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drawings/drawing2.xml" ContentType="application/vnd.openxmlformats-officedocument.drawing+xml"/>
  <Override PartName="/xl/ctrlProps/ctrlProp3.xml" ContentType="application/vnd.ms-excel.controlproperties+xml"/>
  <Override PartName="/xl/drawings/drawing3.xml" ContentType="application/vnd.openxmlformats-officedocument.drawing+xml"/>
  <Override PartName="/xl/ctrlProps/ctrlProp4.xml" ContentType="application/vnd.ms-excel.controlproperties+xml"/>
  <Override PartName="/xl/drawings/drawing4.xml" ContentType="application/vnd.openxmlformats-officedocument.drawing+xml"/>
  <Override PartName="/xl/ctrlProps/ctrlProp5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96" yWindow="1140" windowWidth="15480" windowHeight="10836" tabRatio="913" firstSheet="1" activeTab="3"/>
  </bookViews>
  <sheets>
    <sheet name="Top_Import" sheetId="36" r:id="rId1"/>
    <sheet name="top" sheetId="35" r:id="rId2"/>
    <sheet name="Position Change" sheetId="39" r:id="rId3"/>
    <sheet name="W. VaR &amp; Peak Pos By Trader" sheetId="10" r:id="rId4"/>
    <sheet name="W. VaR &amp; Off-Peak Pos By Trader" sheetId="32" r:id="rId5"/>
    <sheet name="Filter Peak" sheetId="34" r:id="rId6"/>
    <sheet name="Filter OffPeak" sheetId="33" r:id="rId7"/>
    <sheet name="Import Peak" sheetId="25" r:id="rId8"/>
    <sheet name="Import OffPeak" sheetId="26" r:id="rId9"/>
    <sheet name="Import Peak Change" sheetId="37" r:id="rId10"/>
    <sheet name="Import OffPeak change" sheetId="38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_">#REF!</definedName>
    <definedName name="_Order1" hidden="1">255</definedName>
    <definedName name="_Order2" hidden="1">255</definedName>
    <definedName name="ALBERTA">Top_Import!$T$3</definedName>
    <definedName name="CurveDate">#REF!</definedName>
    <definedName name="_1DA">'[7]Orig Sched'!#REF!</definedName>
    <definedName name="DailyFileFolder">#REF!</definedName>
    <definedName name="DailyFilePath">#REF!</definedName>
    <definedName name="_xlnm.Database">Top_Import!$I$3</definedName>
    <definedName name="DataFolder">Top_Import!$F$6</definedName>
    <definedName name="DateToday">#REF!</definedName>
    <definedName name="dpr_directory">#REF!</definedName>
    <definedName name="EastEquivalent">[12]QueryPage!$P$9</definedName>
    <definedName name="EastLavo">[12]QueryPage!$P$6</definedName>
    <definedName name="EastNotional">[12]QueryPage!$P$8</definedName>
    <definedName name="EndDate">Top_Import!$B$5</definedName>
    <definedName name="erv26sec1">'W. VaR &amp; Peak Pos By Trader'!$A$4:$V$65</definedName>
    <definedName name="erv27sec1">'W. VaR &amp; Off-Peak Pos By Trader'!$A$4:$V$46</definedName>
    <definedName name="ExcludeRegions">Top_Import!#REF!</definedName>
    <definedName name="FinancialEquivalent">[12]QueryPage!$T$9</definedName>
    <definedName name="FinancialLavo">[12]QueryPage!$T$6</definedName>
    <definedName name="FinancialNotional">[12]QueryPage!$T$8</definedName>
    <definedName name="Holidays">Top_Import!$T$3:$T$62</definedName>
    <definedName name="IRFirstMonth">#REF!</definedName>
    <definedName name="Macro2">[8]!Macro2</definedName>
    <definedName name="Macro4">[5]!Macro4</definedName>
    <definedName name="Macro6">[9]!Macro6</definedName>
    <definedName name="Macro9">[10]!Macro9</definedName>
    <definedName name="myRange">#REF!</definedName>
    <definedName name="nr_VOPPRT">#REF!</definedName>
    <definedName name="nr_VPPRT" localSheetId="4">'W. VaR &amp; Off-Peak Pos By Trader'!$A$5:$V$46</definedName>
    <definedName name="nr_VPPRT">'W. VaR &amp; Peak Pos By Trader'!$A$5:$V$49</definedName>
    <definedName name="nr_west_pow_pos">#REF!</definedName>
    <definedName name="nr_Wvopprt">'W. VaR &amp; Off-Peak Pos By Trader'!$A$5:$V$46</definedName>
    <definedName name="nr_Wvpprt">'W. VaR &amp; Peak Pos By Trader'!$A$5:$V$65</definedName>
    <definedName name="OffPeakDelta">#REF!</definedName>
    <definedName name="Password">Top_Import!$F$4</definedName>
    <definedName name="Path">top!$G$2</definedName>
    <definedName name="PeakDelta">#REF!</definedName>
    <definedName name="PhoneNumbers">'[4]Gas DPR Page'!$O$2:$O$14</definedName>
    <definedName name="PortCalDate">Top_Import!$B$4</definedName>
    <definedName name="Portfolio">Top_Import!$I$4</definedName>
    <definedName name="Positions">#REF!</definedName>
    <definedName name="PriceFolder">#REF!</definedName>
    <definedName name="_xlnm.Print_Area" localSheetId="2">'Position Change'!$A$4:$N$43</definedName>
    <definedName name="_xlnm.Print_Area" localSheetId="0">Top_Import!#REF!</definedName>
    <definedName name="_xlnm.Print_Area" localSheetId="4">'W. VaR &amp; Off-Peak Pos By Trader'!$A$1:$V$46</definedName>
    <definedName name="_xlnm.Print_Area" localSheetId="3">'W. VaR &amp; Peak Pos By Trader'!$C$1:$V$65</definedName>
    <definedName name="print_area_2">#REF!</definedName>
    <definedName name="print_area_c">#REF!</definedName>
    <definedName name="_2RA">'[7]Orig Sched'!#REF!</definedName>
    <definedName name="RANGE">'[6]Orig Sched'!#REF!</definedName>
    <definedName name="Region_ID">Top_Import!$I$8:$I$31</definedName>
    <definedName name="Reportdate">Top_Import!$D$4</definedName>
    <definedName name="SIFO" hidden="1">{"BookBal",#N/A,FALSE,"Roll-1";"DailyChange",#N/A,FALSE,"Roll-1";"Schedules",#N/A,FALSE,"Roll-1"}</definedName>
    <definedName name="StartDesk">Top_Import!$O$3</definedName>
    <definedName name="TexasEquivalent">[12]QueryPage!$Q$9</definedName>
    <definedName name="TexasLavo">[12]QueryPage!$Q$6</definedName>
    <definedName name="TexasNotional">[12]QueryPage!$Q$8</definedName>
    <definedName name="TodaysDate">'[3]Run Query'!#REF!</definedName>
    <definedName name="TodaysDateForQuery">#REF!</definedName>
    <definedName name="USER">Top_Import!$F$3</definedName>
    <definedName name="USERNAME">#REF!</definedName>
    <definedName name="WestEquivalent">[12]QueryPage!$S$9</definedName>
    <definedName name="WestLavo">[12]QueryPage!$S$6</definedName>
    <definedName name="WestNotional">[12]QueryPage!$S$8</definedName>
    <definedName name="wrn.RollDetail." hidden="1">{"BookBal",#N/A,FALSE,"Roll-1";"DailyChange",#N/A,FALSE,"Roll-1";"Schedules",#N/A,FALSE,"Roll-1"}</definedName>
    <definedName name="YearlyEndDate">Top_Import!$B$6</definedName>
  </definedNames>
  <calcPr calcId="0"/>
  <webPublishObjects count="2">
    <webPublishObject id="25189" divId="erv26sec1" sourceObject="erv26sec1" destinationFile="c:\erp1.htm"/>
    <webPublishObject id="25155" divId="erv27sec1" sourceObject="erv27sec1" destinationFile="c:\erp1.htm"/>
  </webPublishObjects>
</workbook>
</file>

<file path=xl/calcChain.xml><?xml version="1.0" encoding="utf-8"?>
<calcChain xmlns="http://schemas.openxmlformats.org/spreadsheetml/2006/main">
  <c r="C1" i="33" l="1"/>
  <c r="D1" i="33"/>
  <c r="E1" i="33"/>
  <c r="F1" i="33"/>
  <c r="G1" i="33"/>
  <c r="H1" i="33"/>
  <c r="I1" i="33"/>
  <c r="J1" i="33"/>
  <c r="K1" i="33"/>
  <c r="L1" i="33"/>
  <c r="M1" i="33"/>
  <c r="N1" i="33"/>
  <c r="O1" i="33"/>
  <c r="P1" i="33"/>
  <c r="Q1" i="33"/>
  <c r="R1" i="33"/>
  <c r="S1" i="33"/>
  <c r="T1" i="33"/>
  <c r="U1" i="33"/>
  <c r="V1" i="33"/>
  <c r="W1" i="33"/>
  <c r="X1" i="33"/>
  <c r="Y1" i="33"/>
  <c r="Z1" i="33"/>
  <c r="AA1" i="33"/>
  <c r="AB1" i="33"/>
  <c r="AC1" i="33"/>
  <c r="AD1" i="33"/>
  <c r="AE1" i="33"/>
  <c r="AF1" i="33"/>
  <c r="AG1" i="33"/>
  <c r="AH1" i="33"/>
  <c r="AI1" i="33"/>
  <c r="AJ1" i="33"/>
  <c r="AK1" i="33"/>
  <c r="AL1" i="33"/>
  <c r="AM1" i="33"/>
  <c r="AN1" i="33"/>
  <c r="AO1" i="33"/>
  <c r="AP1" i="33"/>
  <c r="AQ1" i="33"/>
  <c r="AR1" i="33"/>
  <c r="AS1" i="33"/>
  <c r="AT1" i="33"/>
  <c r="AU1" i="33"/>
  <c r="AV1" i="33"/>
  <c r="AW1" i="33"/>
  <c r="AX1" i="33"/>
  <c r="AY1" i="33"/>
  <c r="AZ1" i="33"/>
  <c r="BA1" i="33"/>
  <c r="BB1" i="33"/>
  <c r="BC1" i="33"/>
  <c r="BD1" i="33"/>
  <c r="BE1" i="33"/>
  <c r="BF1" i="33"/>
  <c r="BG1" i="33"/>
  <c r="BH1" i="33"/>
  <c r="BI1" i="33"/>
  <c r="BJ1" i="33"/>
  <c r="BK1" i="33"/>
  <c r="BL1" i="33"/>
  <c r="BM1" i="33"/>
  <c r="BN1" i="33"/>
  <c r="BO1" i="33"/>
  <c r="BP1" i="33"/>
  <c r="BQ1" i="33"/>
  <c r="BR1" i="33"/>
  <c r="BS1" i="33"/>
  <c r="BT1" i="33"/>
  <c r="BU1" i="33"/>
  <c r="BV1" i="33"/>
  <c r="BW1" i="33"/>
  <c r="BX1" i="33"/>
  <c r="BY1" i="33"/>
  <c r="BZ1" i="33"/>
  <c r="CA1" i="33"/>
  <c r="CB1" i="33"/>
  <c r="CC1" i="33"/>
  <c r="CD1" i="33"/>
  <c r="CE1" i="33"/>
  <c r="CF1" i="33"/>
  <c r="CG1" i="33"/>
  <c r="CH1" i="33"/>
  <c r="CI1" i="33"/>
  <c r="CJ1" i="33"/>
  <c r="CK1" i="33"/>
  <c r="CL1" i="33"/>
  <c r="CM1" i="33"/>
  <c r="CN1" i="33"/>
  <c r="CO1" i="33"/>
  <c r="CP1" i="33"/>
  <c r="CQ1" i="33"/>
  <c r="CR1" i="33"/>
  <c r="CS1" i="33"/>
  <c r="CT1" i="33"/>
  <c r="CU1" i="33"/>
  <c r="CV1" i="33"/>
  <c r="CW1" i="33"/>
  <c r="CX1" i="33"/>
  <c r="CY1" i="33"/>
  <c r="CZ1" i="33"/>
  <c r="DA1" i="33"/>
  <c r="DB1" i="33"/>
  <c r="DC1" i="33"/>
  <c r="DD1" i="33"/>
  <c r="DE1" i="33"/>
  <c r="DF1" i="33"/>
  <c r="DG1" i="33"/>
  <c r="DH1" i="33"/>
  <c r="DI1" i="33"/>
  <c r="DJ1" i="33"/>
  <c r="DK1" i="33"/>
  <c r="DL1" i="33"/>
  <c r="DM1" i="33"/>
  <c r="DN1" i="33"/>
  <c r="DO1" i="33"/>
  <c r="DP1" i="33"/>
  <c r="DQ1" i="33"/>
  <c r="DR1" i="33"/>
  <c r="DS1" i="33"/>
  <c r="DT1" i="33"/>
  <c r="DU1" i="33"/>
  <c r="DV1" i="33"/>
  <c r="DW1" i="33"/>
  <c r="DX1" i="33"/>
  <c r="DY1" i="33"/>
  <c r="DZ1" i="33"/>
  <c r="EA1" i="33"/>
  <c r="EB1" i="33"/>
  <c r="EC1" i="33"/>
  <c r="ED1" i="33"/>
  <c r="EE1" i="33"/>
  <c r="EF1" i="33"/>
  <c r="EG1" i="33"/>
  <c r="EH1" i="33"/>
  <c r="EI1" i="33"/>
  <c r="EJ1" i="33"/>
  <c r="EK1" i="33"/>
  <c r="EL1" i="33"/>
  <c r="EM1" i="33"/>
  <c r="EN1" i="33"/>
  <c r="EO1" i="33"/>
  <c r="EP1" i="33"/>
  <c r="EQ1" i="33"/>
  <c r="ER1" i="33"/>
  <c r="ES1" i="33"/>
  <c r="ET1" i="33"/>
  <c r="EU1" i="33"/>
  <c r="EV1" i="33"/>
  <c r="EW1" i="33"/>
  <c r="EX1" i="33"/>
  <c r="EY1" i="33"/>
  <c r="EZ1" i="33"/>
  <c r="FA1" i="33"/>
  <c r="FB1" i="33"/>
  <c r="FC1" i="33"/>
  <c r="FD1" i="33"/>
  <c r="FE1" i="33"/>
  <c r="FF1" i="33"/>
  <c r="FG1" i="33"/>
  <c r="FH1" i="33"/>
  <c r="FI1" i="33"/>
  <c r="FJ1" i="33"/>
  <c r="FK1" i="33"/>
  <c r="FL1" i="33"/>
  <c r="FM1" i="33"/>
  <c r="FN1" i="33"/>
  <c r="FO1" i="33"/>
  <c r="FP1" i="33"/>
  <c r="FQ1" i="33"/>
  <c r="FR1" i="33"/>
  <c r="FS1" i="33"/>
  <c r="FT1" i="33"/>
  <c r="FU1" i="33"/>
  <c r="FV1" i="33"/>
  <c r="FW1" i="33"/>
  <c r="FX1" i="33"/>
  <c r="FY1" i="33"/>
  <c r="FZ1" i="33"/>
  <c r="GA1" i="33"/>
  <c r="GB1" i="33"/>
  <c r="GC1" i="33"/>
  <c r="GD1" i="33"/>
  <c r="GE1" i="33"/>
  <c r="GF1" i="33"/>
  <c r="GG1" i="33"/>
  <c r="GH1" i="33"/>
  <c r="GI1" i="33"/>
  <c r="GJ1" i="33"/>
  <c r="GK1" i="33"/>
  <c r="GL1" i="33"/>
  <c r="GM1" i="33"/>
  <c r="GN1" i="33"/>
  <c r="GO1" i="33"/>
  <c r="GP1" i="33"/>
  <c r="GQ1" i="33"/>
  <c r="GR1" i="33"/>
  <c r="GS1" i="33"/>
  <c r="GT1" i="33"/>
  <c r="GU1" i="33"/>
  <c r="GV1" i="33"/>
  <c r="GW1" i="33"/>
  <c r="GX1" i="33"/>
  <c r="GY1" i="33"/>
  <c r="GZ1" i="33"/>
  <c r="HA1" i="33"/>
  <c r="HB1" i="33"/>
  <c r="HC1" i="33"/>
  <c r="HD1" i="33"/>
  <c r="HE1" i="33"/>
  <c r="HF1" i="33"/>
  <c r="HG1" i="33"/>
  <c r="HH1" i="33"/>
  <c r="HI1" i="33"/>
  <c r="HJ1" i="33"/>
  <c r="HK1" i="33"/>
  <c r="HL1" i="33"/>
  <c r="HM1" i="33"/>
  <c r="HN1" i="33"/>
  <c r="HO1" i="33"/>
  <c r="HP1" i="33"/>
  <c r="HQ1" i="33"/>
  <c r="HR1" i="33"/>
  <c r="HS1" i="33"/>
  <c r="HT1" i="33"/>
  <c r="HU1" i="33"/>
  <c r="HV1" i="33"/>
  <c r="HW1" i="33"/>
  <c r="HX1" i="33"/>
  <c r="HY1" i="33"/>
  <c r="HZ1" i="33"/>
  <c r="IA1" i="33"/>
  <c r="IB1" i="33"/>
  <c r="IC1" i="33"/>
  <c r="B2" i="33"/>
  <c r="C2" i="33"/>
  <c r="D2" i="33"/>
  <c r="E2" i="33"/>
  <c r="F2" i="33"/>
  <c r="G2" i="33"/>
  <c r="H2" i="33"/>
  <c r="I2" i="33"/>
  <c r="J2" i="33"/>
  <c r="K2" i="33"/>
  <c r="L2" i="33"/>
  <c r="M2" i="33"/>
  <c r="N2" i="33"/>
  <c r="O2" i="33"/>
  <c r="P2" i="33"/>
  <c r="Q2" i="33"/>
  <c r="R2" i="33"/>
  <c r="S2" i="33"/>
  <c r="T2" i="33"/>
  <c r="U2" i="33"/>
  <c r="V2" i="33"/>
  <c r="W2" i="33"/>
  <c r="X2" i="33"/>
  <c r="Y2" i="33"/>
  <c r="Z2" i="33"/>
  <c r="AA2" i="33"/>
  <c r="AB2" i="33"/>
  <c r="AC2" i="33"/>
  <c r="AD2" i="33"/>
  <c r="AE2" i="33"/>
  <c r="AF2" i="33"/>
  <c r="AG2" i="33"/>
  <c r="AH2" i="33"/>
  <c r="AI2" i="33"/>
  <c r="AJ2" i="33"/>
  <c r="AK2" i="33"/>
  <c r="AL2" i="33"/>
  <c r="AM2" i="33"/>
  <c r="AN2" i="33"/>
  <c r="AO2" i="33"/>
  <c r="AP2" i="33"/>
  <c r="AQ2" i="33"/>
  <c r="AR2" i="33"/>
  <c r="AS2" i="33"/>
  <c r="AT2" i="33"/>
  <c r="AU2" i="33"/>
  <c r="AV2" i="33"/>
  <c r="AW2" i="33"/>
  <c r="AX2" i="33"/>
  <c r="AY2" i="33"/>
  <c r="AZ2" i="33"/>
  <c r="BA2" i="33"/>
  <c r="BB2" i="33"/>
  <c r="BC2" i="33"/>
  <c r="BD2" i="33"/>
  <c r="BE2" i="33"/>
  <c r="BF2" i="33"/>
  <c r="BG2" i="33"/>
  <c r="BH2" i="33"/>
  <c r="BI2" i="33"/>
  <c r="BJ2" i="33"/>
  <c r="BK2" i="33"/>
  <c r="BL2" i="33"/>
  <c r="BM2" i="33"/>
  <c r="BN2" i="33"/>
  <c r="BO2" i="33"/>
  <c r="BP2" i="33"/>
  <c r="BQ2" i="33"/>
  <c r="BR2" i="33"/>
  <c r="BS2" i="33"/>
  <c r="BT2" i="33"/>
  <c r="BU2" i="33"/>
  <c r="BV2" i="33"/>
  <c r="BW2" i="33"/>
  <c r="BX2" i="33"/>
  <c r="BY2" i="33"/>
  <c r="BZ2" i="33"/>
  <c r="CA2" i="33"/>
  <c r="CB2" i="33"/>
  <c r="CC2" i="33"/>
  <c r="CD2" i="33"/>
  <c r="CE2" i="33"/>
  <c r="CF2" i="33"/>
  <c r="CG2" i="33"/>
  <c r="CH2" i="33"/>
  <c r="CI2" i="33"/>
  <c r="CJ2" i="33"/>
  <c r="CK2" i="33"/>
  <c r="CL2" i="33"/>
  <c r="CM2" i="33"/>
  <c r="CN2" i="33"/>
  <c r="CO2" i="33"/>
  <c r="CP2" i="33"/>
  <c r="CQ2" i="33"/>
  <c r="CR2" i="33"/>
  <c r="CS2" i="33"/>
  <c r="CT2" i="33"/>
  <c r="CU2" i="33"/>
  <c r="CV2" i="33"/>
  <c r="CW2" i="33"/>
  <c r="CX2" i="33"/>
  <c r="CY2" i="33"/>
  <c r="CZ2" i="33"/>
  <c r="DA2" i="33"/>
  <c r="DB2" i="33"/>
  <c r="DC2" i="33"/>
  <c r="DD2" i="33"/>
  <c r="DE2" i="33"/>
  <c r="DF2" i="33"/>
  <c r="DG2" i="33"/>
  <c r="DH2" i="33"/>
  <c r="DI2" i="33"/>
  <c r="DJ2" i="33"/>
  <c r="DK2" i="33"/>
  <c r="DL2" i="33"/>
  <c r="DM2" i="33"/>
  <c r="DN2" i="33"/>
  <c r="DO2" i="33"/>
  <c r="DP2" i="33"/>
  <c r="DQ2" i="33"/>
  <c r="DR2" i="33"/>
  <c r="DS2" i="33"/>
  <c r="DT2" i="33"/>
  <c r="DU2" i="33"/>
  <c r="DV2" i="33"/>
  <c r="DW2" i="33"/>
  <c r="DX2" i="33"/>
  <c r="DY2" i="33"/>
  <c r="DZ2" i="33"/>
  <c r="EA2" i="33"/>
  <c r="EB2" i="33"/>
  <c r="EC2" i="33"/>
  <c r="ED2" i="33"/>
  <c r="EE2" i="33"/>
  <c r="EF2" i="33"/>
  <c r="EG2" i="33"/>
  <c r="EH2" i="33"/>
  <c r="EI2" i="33"/>
  <c r="EJ2" i="33"/>
  <c r="EK2" i="33"/>
  <c r="EL2" i="33"/>
  <c r="EM2" i="33"/>
  <c r="EN2" i="33"/>
  <c r="EO2" i="33"/>
  <c r="EP2" i="33"/>
  <c r="EQ2" i="33"/>
  <c r="ER2" i="33"/>
  <c r="ES2" i="33"/>
  <c r="ET2" i="33"/>
  <c r="EU2" i="33"/>
  <c r="EV2" i="33"/>
  <c r="EW2" i="33"/>
  <c r="EX2" i="33"/>
  <c r="EY2" i="33"/>
  <c r="EZ2" i="33"/>
  <c r="FA2" i="33"/>
  <c r="FB2" i="33"/>
  <c r="FC2" i="33"/>
  <c r="FD2" i="33"/>
  <c r="FE2" i="33"/>
  <c r="FF2" i="33"/>
  <c r="FG2" i="33"/>
  <c r="FH2" i="33"/>
  <c r="FI2" i="33"/>
  <c r="FJ2" i="33"/>
  <c r="FK2" i="33"/>
  <c r="FL2" i="33"/>
  <c r="FM2" i="33"/>
  <c r="FN2" i="33"/>
  <c r="FO2" i="33"/>
  <c r="FP2" i="33"/>
  <c r="FQ2" i="33"/>
  <c r="FR2" i="33"/>
  <c r="FS2" i="33"/>
  <c r="FT2" i="33"/>
  <c r="FU2" i="33"/>
  <c r="FV2" i="33"/>
  <c r="FW2" i="33"/>
  <c r="FX2" i="33"/>
  <c r="FY2" i="33"/>
  <c r="FZ2" i="33"/>
  <c r="GA2" i="33"/>
  <c r="GB2" i="33"/>
  <c r="GC2" i="33"/>
  <c r="GD2" i="33"/>
  <c r="GE2" i="33"/>
  <c r="GF2" i="33"/>
  <c r="GG2" i="33"/>
  <c r="GH2" i="33"/>
  <c r="GI2" i="33"/>
  <c r="GJ2" i="33"/>
  <c r="GK2" i="33"/>
  <c r="GL2" i="33"/>
  <c r="GM2" i="33"/>
  <c r="GN2" i="33"/>
  <c r="GO2" i="33"/>
  <c r="GP2" i="33"/>
  <c r="GQ2" i="33"/>
  <c r="GR2" i="33"/>
  <c r="GS2" i="33"/>
  <c r="GT2" i="33"/>
  <c r="GU2" i="33"/>
  <c r="GV2" i="33"/>
  <c r="GW2" i="33"/>
  <c r="GX2" i="33"/>
  <c r="GY2" i="33"/>
  <c r="GZ2" i="33"/>
  <c r="HA2" i="33"/>
  <c r="HB2" i="33"/>
  <c r="HC2" i="33"/>
  <c r="HD2" i="33"/>
  <c r="HE2" i="33"/>
  <c r="HF2" i="33"/>
  <c r="HG2" i="33"/>
  <c r="HH2" i="33"/>
  <c r="HI2" i="33"/>
  <c r="HJ2" i="33"/>
  <c r="HK2" i="33"/>
  <c r="HL2" i="33"/>
  <c r="HM2" i="33"/>
  <c r="HN2" i="33"/>
  <c r="HO2" i="33"/>
  <c r="HP2" i="33"/>
  <c r="HQ2" i="33"/>
  <c r="HR2" i="33"/>
  <c r="HS2" i="33"/>
  <c r="HT2" i="33"/>
  <c r="HU2" i="33"/>
  <c r="HV2" i="33"/>
  <c r="HW2" i="33"/>
  <c r="HX2" i="33"/>
  <c r="HY2" i="33"/>
  <c r="HZ2" i="33"/>
  <c r="IA2" i="33"/>
  <c r="IB2" i="33"/>
  <c r="IC2" i="33"/>
  <c r="B3" i="33"/>
  <c r="C3" i="33"/>
  <c r="D3" i="33"/>
  <c r="E3" i="33"/>
  <c r="F3" i="33"/>
  <c r="G3" i="33"/>
  <c r="H3" i="33"/>
  <c r="I3" i="33"/>
  <c r="J3" i="33"/>
  <c r="K3" i="33"/>
  <c r="L3" i="33"/>
  <c r="M3" i="33"/>
  <c r="N3" i="33"/>
  <c r="O3" i="33"/>
  <c r="P3" i="33"/>
  <c r="Q3" i="33"/>
  <c r="R3" i="33"/>
  <c r="S3" i="33"/>
  <c r="T3" i="33"/>
  <c r="U3" i="33"/>
  <c r="V3" i="33"/>
  <c r="W3" i="33"/>
  <c r="X3" i="33"/>
  <c r="Y3" i="33"/>
  <c r="Z3" i="33"/>
  <c r="AA3" i="33"/>
  <c r="AB3" i="33"/>
  <c r="AC3" i="33"/>
  <c r="AD3" i="33"/>
  <c r="AE3" i="33"/>
  <c r="AF3" i="33"/>
  <c r="AG3" i="33"/>
  <c r="AH3" i="33"/>
  <c r="AI3" i="33"/>
  <c r="AJ3" i="33"/>
  <c r="AK3" i="33"/>
  <c r="AL3" i="33"/>
  <c r="AM3" i="33"/>
  <c r="AN3" i="33"/>
  <c r="AO3" i="33"/>
  <c r="AP3" i="33"/>
  <c r="AQ3" i="33"/>
  <c r="AR3" i="33"/>
  <c r="AS3" i="33"/>
  <c r="AT3" i="33"/>
  <c r="AU3" i="33"/>
  <c r="AV3" i="33"/>
  <c r="AW3" i="33"/>
  <c r="AX3" i="33"/>
  <c r="AY3" i="33"/>
  <c r="AZ3" i="33"/>
  <c r="BA3" i="33"/>
  <c r="BB3" i="33"/>
  <c r="BC3" i="33"/>
  <c r="BD3" i="33"/>
  <c r="BE3" i="33"/>
  <c r="BF3" i="33"/>
  <c r="BG3" i="33"/>
  <c r="BH3" i="33"/>
  <c r="BI3" i="33"/>
  <c r="BJ3" i="33"/>
  <c r="BK3" i="33"/>
  <c r="BL3" i="33"/>
  <c r="BM3" i="33"/>
  <c r="BN3" i="33"/>
  <c r="BO3" i="33"/>
  <c r="BP3" i="33"/>
  <c r="BQ3" i="33"/>
  <c r="BR3" i="33"/>
  <c r="BS3" i="33"/>
  <c r="BT3" i="33"/>
  <c r="BU3" i="33"/>
  <c r="BV3" i="33"/>
  <c r="BW3" i="33"/>
  <c r="BX3" i="33"/>
  <c r="BY3" i="33"/>
  <c r="BZ3" i="33"/>
  <c r="CA3" i="33"/>
  <c r="CB3" i="33"/>
  <c r="CC3" i="33"/>
  <c r="CD3" i="33"/>
  <c r="CE3" i="33"/>
  <c r="CF3" i="33"/>
  <c r="CG3" i="33"/>
  <c r="CH3" i="33"/>
  <c r="CI3" i="33"/>
  <c r="CJ3" i="33"/>
  <c r="CK3" i="33"/>
  <c r="CL3" i="33"/>
  <c r="CM3" i="33"/>
  <c r="CN3" i="33"/>
  <c r="CO3" i="33"/>
  <c r="CP3" i="33"/>
  <c r="CQ3" i="33"/>
  <c r="CR3" i="33"/>
  <c r="CS3" i="33"/>
  <c r="CT3" i="33"/>
  <c r="CU3" i="33"/>
  <c r="CV3" i="33"/>
  <c r="CW3" i="33"/>
  <c r="CX3" i="33"/>
  <c r="CY3" i="33"/>
  <c r="CZ3" i="33"/>
  <c r="DA3" i="33"/>
  <c r="DB3" i="33"/>
  <c r="DC3" i="33"/>
  <c r="DD3" i="33"/>
  <c r="DE3" i="33"/>
  <c r="DF3" i="33"/>
  <c r="DG3" i="33"/>
  <c r="DH3" i="33"/>
  <c r="DI3" i="33"/>
  <c r="DJ3" i="33"/>
  <c r="DK3" i="33"/>
  <c r="DL3" i="33"/>
  <c r="DM3" i="33"/>
  <c r="DN3" i="33"/>
  <c r="DO3" i="33"/>
  <c r="DP3" i="33"/>
  <c r="DQ3" i="33"/>
  <c r="DR3" i="33"/>
  <c r="DS3" i="33"/>
  <c r="DT3" i="33"/>
  <c r="DU3" i="33"/>
  <c r="DV3" i="33"/>
  <c r="DW3" i="33"/>
  <c r="DX3" i="33"/>
  <c r="DY3" i="33"/>
  <c r="DZ3" i="33"/>
  <c r="EA3" i="33"/>
  <c r="EB3" i="33"/>
  <c r="EC3" i="33"/>
  <c r="ED3" i="33"/>
  <c r="EE3" i="33"/>
  <c r="EF3" i="33"/>
  <c r="EG3" i="33"/>
  <c r="EH3" i="33"/>
  <c r="EI3" i="33"/>
  <c r="EJ3" i="33"/>
  <c r="EK3" i="33"/>
  <c r="EL3" i="33"/>
  <c r="EM3" i="33"/>
  <c r="EN3" i="33"/>
  <c r="EO3" i="33"/>
  <c r="EP3" i="33"/>
  <c r="EQ3" i="33"/>
  <c r="ER3" i="33"/>
  <c r="ES3" i="33"/>
  <c r="ET3" i="33"/>
  <c r="EU3" i="33"/>
  <c r="EV3" i="33"/>
  <c r="EW3" i="33"/>
  <c r="EX3" i="33"/>
  <c r="EY3" i="33"/>
  <c r="EZ3" i="33"/>
  <c r="FA3" i="33"/>
  <c r="FB3" i="33"/>
  <c r="FC3" i="33"/>
  <c r="FD3" i="33"/>
  <c r="FE3" i="33"/>
  <c r="FF3" i="33"/>
  <c r="FG3" i="33"/>
  <c r="FH3" i="33"/>
  <c r="FI3" i="33"/>
  <c r="FJ3" i="33"/>
  <c r="FK3" i="33"/>
  <c r="FL3" i="33"/>
  <c r="FM3" i="33"/>
  <c r="FN3" i="33"/>
  <c r="FO3" i="33"/>
  <c r="FP3" i="33"/>
  <c r="FQ3" i="33"/>
  <c r="FR3" i="33"/>
  <c r="FS3" i="33"/>
  <c r="FT3" i="33"/>
  <c r="FU3" i="33"/>
  <c r="FV3" i="33"/>
  <c r="FW3" i="33"/>
  <c r="FX3" i="33"/>
  <c r="FY3" i="33"/>
  <c r="FZ3" i="33"/>
  <c r="GA3" i="33"/>
  <c r="GB3" i="33"/>
  <c r="GC3" i="33"/>
  <c r="GD3" i="33"/>
  <c r="GE3" i="33"/>
  <c r="GF3" i="33"/>
  <c r="GG3" i="33"/>
  <c r="GH3" i="33"/>
  <c r="GI3" i="33"/>
  <c r="GJ3" i="33"/>
  <c r="GK3" i="33"/>
  <c r="GL3" i="33"/>
  <c r="GM3" i="33"/>
  <c r="GN3" i="33"/>
  <c r="GO3" i="33"/>
  <c r="GP3" i="33"/>
  <c r="GQ3" i="33"/>
  <c r="GR3" i="33"/>
  <c r="GS3" i="33"/>
  <c r="GT3" i="33"/>
  <c r="GU3" i="33"/>
  <c r="GV3" i="33"/>
  <c r="GW3" i="33"/>
  <c r="GX3" i="33"/>
  <c r="GY3" i="33"/>
  <c r="GZ3" i="33"/>
  <c r="HA3" i="33"/>
  <c r="HB3" i="33"/>
  <c r="HC3" i="33"/>
  <c r="HD3" i="33"/>
  <c r="HE3" i="33"/>
  <c r="HF3" i="33"/>
  <c r="HG3" i="33"/>
  <c r="HH3" i="33"/>
  <c r="HI3" i="33"/>
  <c r="HJ3" i="33"/>
  <c r="HK3" i="33"/>
  <c r="HL3" i="33"/>
  <c r="HM3" i="33"/>
  <c r="HN3" i="33"/>
  <c r="HO3" i="33"/>
  <c r="HP3" i="33"/>
  <c r="HQ3" i="33"/>
  <c r="HR3" i="33"/>
  <c r="HS3" i="33"/>
  <c r="HT3" i="33"/>
  <c r="HU3" i="33"/>
  <c r="HV3" i="33"/>
  <c r="HW3" i="33"/>
  <c r="HX3" i="33"/>
  <c r="HY3" i="33"/>
  <c r="HZ3" i="33"/>
  <c r="IA3" i="33"/>
  <c r="IB3" i="33"/>
  <c r="IC3" i="33"/>
  <c r="A4" i="33"/>
  <c r="B5" i="33"/>
  <c r="C5" i="33"/>
  <c r="D5" i="33"/>
  <c r="E5" i="33"/>
  <c r="F5" i="33"/>
  <c r="G5" i="33"/>
  <c r="H5" i="33"/>
  <c r="I5" i="33"/>
  <c r="J5" i="33"/>
  <c r="K5" i="33"/>
  <c r="L5" i="33"/>
  <c r="M5" i="33"/>
  <c r="N5" i="33"/>
  <c r="O5" i="33"/>
  <c r="P5" i="33"/>
  <c r="Q5" i="33"/>
  <c r="R5" i="33"/>
  <c r="S5" i="33"/>
  <c r="T5" i="33"/>
  <c r="U5" i="33"/>
  <c r="V5" i="33"/>
  <c r="W5" i="33"/>
  <c r="X5" i="33"/>
  <c r="Y5" i="33"/>
  <c r="Z5" i="33"/>
  <c r="AA5" i="33"/>
  <c r="AB5" i="33"/>
  <c r="AC5" i="33"/>
  <c r="AD5" i="33"/>
  <c r="AE5" i="33"/>
  <c r="AF5" i="33"/>
  <c r="AG5" i="33"/>
  <c r="AH5" i="33"/>
  <c r="AI5" i="33"/>
  <c r="AJ5" i="33"/>
  <c r="AK5" i="33"/>
  <c r="AL5" i="33"/>
  <c r="AM5" i="33"/>
  <c r="AN5" i="33"/>
  <c r="AO5" i="33"/>
  <c r="AP5" i="33"/>
  <c r="AQ5" i="33"/>
  <c r="AR5" i="33"/>
  <c r="AS5" i="33"/>
  <c r="AT5" i="33"/>
  <c r="AU5" i="33"/>
  <c r="AV5" i="33"/>
  <c r="AW5" i="33"/>
  <c r="AX5" i="33"/>
  <c r="AY5" i="33"/>
  <c r="AZ5" i="33"/>
  <c r="BA5" i="33"/>
  <c r="BB5" i="33"/>
  <c r="BC5" i="33"/>
  <c r="BD5" i="33"/>
  <c r="BE5" i="33"/>
  <c r="BF5" i="33"/>
  <c r="BG5" i="33"/>
  <c r="BH5" i="33"/>
  <c r="BI5" i="33"/>
  <c r="BJ5" i="33"/>
  <c r="BK5" i="33"/>
  <c r="BL5" i="33"/>
  <c r="BM5" i="33"/>
  <c r="BN5" i="33"/>
  <c r="BO5" i="33"/>
  <c r="BP5" i="33"/>
  <c r="BQ5" i="33"/>
  <c r="BR5" i="33"/>
  <c r="BS5" i="33"/>
  <c r="BT5" i="33"/>
  <c r="BU5" i="33"/>
  <c r="BV5" i="33"/>
  <c r="BW5" i="33"/>
  <c r="BX5" i="33"/>
  <c r="BY5" i="33"/>
  <c r="BZ5" i="33"/>
  <c r="CA5" i="33"/>
  <c r="CB5" i="33"/>
  <c r="CC5" i="33"/>
  <c r="CD5" i="33"/>
  <c r="CE5" i="33"/>
  <c r="CF5" i="33"/>
  <c r="CG5" i="33"/>
  <c r="CH5" i="33"/>
  <c r="CI5" i="33"/>
  <c r="CJ5" i="33"/>
  <c r="CK5" i="33"/>
  <c r="CL5" i="33"/>
  <c r="CM5" i="33"/>
  <c r="CN5" i="33"/>
  <c r="CO5" i="33"/>
  <c r="CP5" i="33"/>
  <c r="CQ5" i="33"/>
  <c r="CR5" i="33"/>
  <c r="CS5" i="33"/>
  <c r="CT5" i="33"/>
  <c r="CU5" i="33"/>
  <c r="CV5" i="33"/>
  <c r="CW5" i="33"/>
  <c r="CX5" i="33"/>
  <c r="CY5" i="33"/>
  <c r="CZ5" i="33"/>
  <c r="DA5" i="33"/>
  <c r="DB5" i="33"/>
  <c r="DC5" i="33"/>
  <c r="DD5" i="33"/>
  <c r="DE5" i="33"/>
  <c r="DF5" i="33"/>
  <c r="DG5" i="33"/>
  <c r="DH5" i="33"/>
  <c r="DI5" i="33"/>
  <c r="DJ5" i="33"/>
  <c r="DK5" i="33"/>
  <c r="DL5" i="33"/>
  <c r="DM5" i="33"/>
  <c r="DN5" i="33"/>
  <c r="DO5" i="33"/>
  <c r="DP5" i="33"/>
  <c r="DQ5" i="33"/>
  <c r="DR5" i="33"/>
  <c r="DS5" i="33"/>
  <c r="DT5" i="33"/>
  <c r="DU5" i="33"/>
  <c r="DV5" i="33"/>
  <c r="DW5" i="33"/>
  <c r="DX5" i="33"/>
  <c r="DY5" i="33"/>
  <c r="DZ5" i="33"/>
  <c r="EA5" i="33"/>
  <c r="EB5" i="33"/>
  <c r="EC5" i="33"/>
  <c r="ED5" i="33"/>
  <c r="EE5" i="33"/>
  <c r="EF5" i="33"/>
  <c r="EG5" i="33"/>
  <c r="EH5" i="33"/>
  <c r="EI5" i="33"/>
  <c r="EJ5" i="33"/>
  <c r="EK5" i="33"/>
  <c r="EL5" i="33"/>
  <c r="EM5" i="33"/>
  <c r="EN5" i="33"/>
  <c r="EO5" i="33"/>
  <c r="EP5" i="33"/>
  <c r="EQ5" i="33"/>
  <c r="ER5" i="33"/>
  <c r="ES5" i="33"/>
  <c r="ET5" i="33"/>
  <c r="EU5" i="33"/>
  <c r="EV5" i="33"/>
  <c r="EW5" i="33"/>
  <c r="EX5" i="33"/>
  <c r="EY5" i="33"/>
  <c r="EZ5" i="33"/>
  <c r="FA5" i="33"/>
  <c r="FB5" i="33"/>
  <c r="FC5" i="33"/>
  <c r="FD5" i="33"/>
  <c r="FE5" i="33"/>
  <c r="FF5" i="33"/>
  <c r="FG5" i="33"/>
  <c r="FH5" i="33"/>
  <c r="FI5" i="33"/>
  <c r="FJ5" i="33"/>
  <c r="FK5" i="33"/>
  <c r="FL5" i="33"/>
  <c r="FM5" i="33"/>
  <c r="FN5" i="33"/>
  <c r="FO5" i="33"/>
  <c r="FP5" i="33"/>
  <c r="FQ5" i="33"/>
  <c r="FR5" i="33"/>
  <c r="FS5" i="33"/>
  <c r="FT5" i="33"/>
  <c r="FU5" i="33"/>
  <c r="FV5" i="33"/>
  <c r="FW5" i="33"/>
  <c r="FX5" i="33"/>
  <c r="FY5" i="33"/>
  <c r="FZ5" i="33"/>
  <c r="GA5" i="33"/>
  <c r="GB5" i="33"/>
  <c r="GC5" i="33"/>
  <c r="GD5" i="33"/>
  <c r="GE5" i="33"/>
  <c r="GF5" i="33"/>
  <c r="GG5" i="33"/>
  <c r="GH5" i="33"/>
  <c r="GI5" i="33"/>
  <c r="GJ5" i="33"/>
  <c r="GK5" i="33"/>
  <c r="GL5" i="33"/>
  <c r="GM5" i="33"/>
  <c r="GN5" i="33"/>
  <c r="GO5" i="33"/>
  <c r="GP5" i="33"/>
  <c r="GQ5" i="33"/>
  <c r="GR5" i="33"/>
  <c r="GS5" i="33"/>
  <c r="GT5" i="33"/>
  <c r="GU5" i="33"/>
  <c r="GV5" i="33"/>
  <c r="GW5" i="33"/>
  <c r="GX5" i="33"/>
  <c r="GY5" i="33"/>
  <c r="GZ5" i="33"/>
  <c r="HA5" i="33"/>
  <c r="HB5" i="33"/>
  <c r="HC5" i="33"/>
  <c r="HD5" i="33"/>
  <c r="HE5" i="33"/>
  <c r="HF5" i="33"/>
  <c r="HG5" i="33"/>
  <c r="HH5" i="33"/>
  <c r="HI5" i="33"/>
  <c r="HJ5" i="33"/>
  <c r="HK5" i="33"/>
  <c r="HL5" i="33"/>
  <c r="HM5" i="33"/>
  <c r="HN5" i="33"/>
  <c r="HO5" i="33"/>
  <c r="HP5" i="33"/>
  <c r="HQ5" i="33"/>
  <c r="HR5" i="33"/>
  <c r="HS5" i="33"/>
  <c r="HT5" i="33"/>
  <c r="HU5" i="33"/>
  <c r="HV5" i="33"/>
  <c r="HW5" i="33"/>
  <c r="HX5" i="33"/>
  <c r="HY5" i="33"/>
  <c r="HZ5" i="33"/>
  <c r="IA5" i="33"/>
  <c r="IB5" i="33"/>
  <c r="IC5" i="33"/>
  <c r="B6" i="33"/>
  <c r="C6" i="33"/>
  <c r="D6" i="33"/>
  <c r="E6" i="33"/>
  <c r="F6" i="33"/>
  <c r="G6" i="33"/>
  <c r="H6" i="33"/>
  <c r="I6" i="33"/>
  <c r="J6" i="33"/>
  <c r="K6" i="33"/>
  <c r="L6" i="33"/>
  <c r="M6" i="33"/>
  <c r="N6" i="33"/>
  <c r="O6" i="33"/>
  <c r="P6" i="33"/>
  <c r="Q6" i="33"/>
  <c r="R6" i="33"/>
  <c r="S6" i="33"/>
  <c r="T6" i="33"/>
  <c r="U6" i="33"/>
  <c r="V6" i="33"/>
  <c r="W6" i="33"/>
  <c r="X6" i="33"/>
  <c r="Y6" i="33"/>
  <c r="Z6" i="33"/>
  <c r="AA6" i="33"/>
  <c r="AB6" i="33"/>
  <c r="AC6" i="33"/>
  <c r="AD6" i="33"/>
  <c r="AE6" i="33"/>
  <c r="AF6" i="33"/>
  <c r="AG6" i="33"/>
  <c r="AH6" i="33"/>
  <c r="AI6" i="33"/>
  <c r="AJ6" i="33"/>
  <c r="AK6" i="33"/>
  <c r="AL6" i="33"/>
  <c r="AM6" i="33"/>
  <c r="AN6" i="33"/>
  <c r="AO6" i="33"/>
  <c r="AP6" i="33"/>
  <c r="AQ6" i="33"/>
  <c r="AR6" i="33"/>
  <c r="AS6" i="33"/>
  <c r="AT6" i="33"/>
  <c r="AU6" i="33"/>
  <c r="AV6" i="33"/>
  <c r="AW6" i="33"/>
  <c r="AX6" i="33"/>
  <c r="AY6" i="33"/>
  <c r="AZ6" i="33"/>
  <c r="BA6" i="33"/>
  <c r="BB6" i="33"/>
  <c r="BC6" i="33"/>
  <c r="BD6" i="33"/>
  <c r="BE6" i="33"/>
  <c r="BF6" i="33"/>
  <c r="BG6" i="33"/>
  <c r="BH6" i="33"/>
  <c r="BI6" i="33"/>
  <c r="BJ6" i="33"/>
  <c r="BK6" i="33"/>
  <c r="BL6" i="33"/>
  <c r="BM6" i="33"/>
  <c r="BN6" i="33"/>
  <c r="BO6" i="33"/>
  <c r="BP6" i="33"/>
  <c r="BQ6" i="33"/>
  <c r="BR6" i="33"/>
  <c r="BS6" i="33"/>
  <c r="BT6" i="33"/>
  <c r="BU6" i="33"/>
  <c r="BV6" i="33"/>
  <c r="BW6" i="33"/>
  <c r="BX6" i="33"/>
  <c r="BY6" i="33"/>
  <c r="BZ6" i="33"/>
  <c r="CA6" i="33"/>
  <c r="CB6" i="33"/>
  <c r="CC6" i="33"/>
  <c r="CD6" i="33"/>
  <c r="CE6" i="33"/>
  <c r="CF6" i="33"/>
  <c r="CG6" i="33"/>
  <c r="CH6" i="33"/>
  <c r="CI6" i="33"/>
  <c r="CJ6" i="33"/>
  <c r="CK6" i="33"/>
  <c r="CL6" i="33"/>
  <c r="CM6" i="33"/>
  <c r="CN6" i="33"/>
  <c r="CO6" i="33"/>
  <c r="CP6" i="33"/>
  <c r="CQ6" i="33"/>
  <c r="CR6" i="33"/>
  <c r="CS6" i="33"/>
  <c r="CT6" i="33"/>
  <c r="CU6" i="33"/>
  <c r="CV6" i="33"/>
  <c r="CW6" i="33"/>
  <c r="CX6" i="33"/>
  <c r="CY6" i="33"/>
  <c r="CZ6" i="33"/>
  <c r="DA6" i="33"/>
  <c r="DB6" i="33"/>
  <c r="DC6" i="33"/>
  <c r="DD6" i="33"/>
  <c r="DE6" i="33"/>
  <c r="DF6" i="33"/>
  <c r="DG6" i="33"/>
  <c r="DH6" i="33"/>
  <c r="DI6" i="33"/>
  <c r="DJ6" i="33"/>
  <c r="DK6" i="33"/>
  <c r="DL6" i="33"/>
  <c r="DM6" i="33"/>
  <c r="DN6" i="33"/>
  <c r="DO6" i="33"/>
  <c r="DP6" i="33"/>
  <c r="DQ6" i="33"/>
  <c r="DR6" i="33"/>
  <c r="DS6" i="33"/>
  <c r="DT6" i="33"/>
  <c r="DU6" i="33"/>
  <c r="DV6" i="33"/>
  <c r="DW6" i="33"/>
  <c r="DX6" i="33"/>
  <c r="DY6" i="33"/>
  <c r="DZ6" i="33"/>
  <c r="EA6" i="33"/>
  <c r="EB6" i="33"/>
  <c r="EC6" i="33"/>
  <c r="ED6" i="33"/>
  <c r="EE6" i="33"/>
  <c r="EF6" i="33"/>
  <c r="EG6" i="33"/>
  <c r="EH6" i="33"/>
  <c r="EI6" i="33"/>
  <c r="EJ6" i="33"/>
  <c r="EK6" i="33"/>
  <c r="EL6" i="33"/>
  <c r="EM6" i="33"/>
  <c r="EN6" i="33"/>
  <c r="EO6" i="33"/>
  <c r="EP6" i="33"/>
  <c r="EQ6" i="33"/>
  <c r="ER6" i="33"/>
  <c r="ES6" i="33"/>
  <c r="ET6" i="33"/>
  <c r="EU6" i="33"/>
  <c r="EV6" i="33"/>
  <c r="EW6" i="33"/>
  <c r="EX6" i="33"/>
  <c r="EY6" i="33"/>
  <c r="EZ6" i="33"/>
  <c r="FA6" i="33"/>
  <c r="FB6" i="33"/>
  <c r="FC6" i="33"/>
  <c r="FD6" i="33"/>
  <c r="FE6" i="33"/>
  <c r="FF6" i="33"/>
  <c r="FG6" i="33"/>
  <c r="FH6" i="33"/>
  <c r="FI6" i="33"/>
  <c r="FJ6" i="33"/>
  <c r="FK6" i="33"/>
  <c r="FL6" i="33"/>
  <c r="FM6" i="33"/>
  <c r="FN6" i="33"/>
  <c r="FO6" i="33"/>
  <c r="FP6" i="33"/>
  <c r="FQ6" i="33"/>
  <c r="FR6" i="33"/>
  <c r="FS6" i="33"/>
  <c r="FT6" i="33"/>
  <c r="FU6" i="33"/>
  <c r="FV6" i="33"/>
  <c r="FW6" i="33"/>
  <c r="FX6" i="33"/>
  <c r="FY6" i="33"/>
  <c r="FZ6" i="33"/>
  <c r="GA6" i="33"/>
  <c r="GB6" i="33"/>
  <c r="GC6" i="33"/>
  <c r="GD6" i="33"/>
  <c r="GE6" i="33"/>
  <c r="GF6" i="33"/>
  <c r="GG6" i="33"/>
  <c r="GH6" i="33"/>
  <c r="GI6" i="33"/>
  <c r="GJ6" i="33"/>
  <c r="GK6" i="33"/>
  <c r="GL6" i="33"/>
  <c r="GM6" i="33"/>
  <c r="GN6" i="33"/>
  <c r="GO6" i="33"/>
  <c r="GP6" i="33"/>
  <c r="GQ6" i="33"/>
  <c r="GR6" i="33"/>
  <c r="GS6" i="33"/>
  <c r="GT6" i="33"/>
  <c r="GU6" i="33"/>
  <c r="GV6" i="33"/>
  <c r="GW6" i="33"/>
  <c r="GX6" i="33"/>
  <c r="GY6" i="33"/>
  <c r="GZ6" i="33"/>
  <c r="HA6" i="33"/>
  <c r="HB6" i="33"/>
  <c r="HC6" i="33"/>
  <c r="HD6" i="33"/>
  <c r="HE6" i="33"/>
  <c r="HF6" i="33"/>
  <c r="HG6" i="33"/>
  <c r="HH6" i="33"/>
  <c r="HI6" i="33"/>
  <c r="HJ6" i="33"/>
  <c r="HK6" i="33"/>
  <c r="HL6" i="33"/>
  <c r="HM6" i="33"/>
  <c r="HN6" i="33"/>
  <c r="HO6" i="33"/>
  <c r="HP6" i="33"/>
  <c r="HQ6" i="33"/>
  <c r="HR6" i="33"/>
  <c r="HS6" i="33"/>
  <c r="HT6" i="33"/>
  <c r="HU6" i="33"/>
  <c r="HV6" i="33"/>
  <c r="HW6" i="33"/>
  <c r="HX6" i="33"/>
  <c r="HY6" i="33"/>
  <c r="HZ6" i="33"/>
  <c r="IA6" i="33"/>
  <c r="IB6" i="33"/>
  <c r="IC6" i="33"/>
  <c r="B11" i="33"/>
  <c r="C11" i="33"/>
  <c r="D11" i="33"/>
  <c r="E11" i="33"/>
  <c r="F11" i="33"/>
  <c r="G11" i="33"/>
  <c r="H11" i="33"/>
  <c r="I11" i="33"/>
  <c r="J11" i="33"/>
  <c r="K11" i="33"/>
  <c r="L11" i="33"/>
  <c r="M11" i="33"/>
  <c r="N11" i="33"/>
  <c r="O11" i="33"/>
  <c r="P11" i="33"/>
  <c r="Q11" i="33"/>
  <c r="R11" i="33"/>
  <c r="S11" i="33"/>
  <c r="T11" i="33"/>
  <c r="U11" i="33"/>
  <c r="V11" i="33"/>
  <c r="W11" i="33"/>
  <c r="X11" i="33"/>
  <c r="Y11" i="33"/>
  <c r="Z11" i="33"/>
  <c r="AA11" i="33"/>
  <c r="AB11" i="33"/>
  <c r="AC11" i="33"/>
  <c r="AD11" i="33"/>
  <c r="AE11" i="33"/>
  <c r="AF11" i="33"/>
  <c r="AG11" i="33"/>
  <c r="AH11" i="33"/>
  <c r="AI11" i="33"/>
  <c r="AJ11" i="33"/>
  <c r="AK11" i="33"/>
  <c r="AL11" i="33"/>
  <c r="AM11" i="33"/>
  <c r="AN11" i="33"/>
  <c r="AO11" i="33"/>
  <c r="AP11" i="33"/>
  <c r="AQ11" i="33"/>
  <c r="AR11" i="33"/>
  <c r="AS11" i="33"/>
  <c r="AT11" i="33"/>
  <c r="AU11" i="33"/>
  <c r="AV11" i="33"/>
  <c r="AW11" i="33"/>
  <c r="AX11" i="33"/>
  <c r="AY11" i="33"/>
  <c r="AZ11" i="33"/>
  <c r="BA11" i="33"/>
  <c r="BB11" i="33"/>
  <c r="BC11" i="33"/>
  <c r="BD11" i="33"/>
  <c r="BE11" i="33"/>
  <c r="BF11" i="33"/>
  <c r="BG11" i="33"/>
  <c r="BH11" i="33"/>
  <c r="BI11" i="33"/>
  <c r="BJ11" i="33"/>
  <c r="BK11" i="33"/>
  <c r="BL11" i="33"/>
  <c r="BM11" i="33"/>
  <c r="BN11" i="33"/>
  <c r="BO11" i="33"/>
  <c r="BP11" i="33"/>
  <c r="BQ11" i="33"/>
  <c r="BR11" i="33"/>
  <c r="BS11" i="33"/>
  <c r="BT11" i="33"/>
  <c r="BU11" i="33"/>
  <c r="BV11" i="33"/>
  <c r="BW11" i="33"/>
  <c r="BX11" i="33"/>
  <c r="BY11" i="33"/>
  <c r="BZ11" i="33"/>
  <c r="CA11" i="33"/>
  <c r="CB11" i="33"/>
  <c r="CC11" i="33"/>
  <c r="CD11" i="33"/>
  <c r="CE11" i="33"/>
  <c r="CF11" i="33"/>
  <c r="CG11" i="33"/>
  <c r="CH11" i="33"/>
  <c r="CI11" i="33"/>
  <c r="CJ11" i="33"/>
  <c r="CK11" i="33"/>
  <c r="CL11" i="33"/>
  <c r="CM11" i="33"/>
  <c r="CN11" i="33"/>
  <c r="CO11" i="33"/>
  <c r="CP11" i="33"/>
  <c r="CQ11" i="33"/>
  <c r="CR11" i="33"/>
  <c r="CS11" i="33"/>
  <c r="CT11" i="33"/>
  <c r="CU11" i="33"/>
  <c r="CV11" i="33"/>
  <c r="CW11" i="33"/>
  <c r="CX11" i="33"/>
  <c r="CY11" i="33"/>
  <c r="CZ11" i="33"/>
  <c r="DA11" i="33"/>
  <c r="DB11" i="33"/>
  <c r="DC11" i="33"/>
  <c r="DD11" i="33"/>
  <c r="DE11" i="33"/>
  <c r="DF11" i="33"/>
  <c r="DG11" i="33"/>
  <c r="DH11" i="33"/>
  <c r="DI11" i="33"/>
  <c r="DJ11" i="33"/>
  <c r="DK11" i="33"/>
  <c r="DL11" i="33"/>
  <c r="DM11" i="33"/>
  <c r="DN11" i="33"/>
  <c r="DO11" i="33"/>
  <c r="DP11" i="33"/>
  <c r="DQ11" i="33"/>
  <c r="DR11" i="33"/>
  <c r="DS11" i="33"/>
  <c r="DT11" i="33"/>
  <c r="DU11" i="33"/>
  <c r="DV11" i="33"/>
  <c r="DW11" i="33"/>
  <c r="DX11" i="33"/>
  <c r="DY11" i="33"/>
  <c r="DZ11" i="33"/>
  <c r="EA11" i="33"/>
  <c r="EB11" i="33"/>
  <c r="EC11" i="33"/>
  <c r="ED11" i="33"/>
  <c r="EE11" i="33"/>
  <c r="EF11" i="33"/>
  <c r="EG11" i="33"/>
  <c r="EH11" i="33"/>
  <c r="EI11" i="33"/>
  <c r="EJ11" i="33"/>
  <c r="EK11" i="33"/>
  <c r="EL11" i="33"/>
  <c r="EM11" i="33"/>
  <c r="EN11" i="33"/>
  <c r="EO11" i="33"/>
  <c r="EP11" i="33"/>
  <c r="EQ11" i="33"/>
  <c r="ER11" i="33"/>
  <c r="ES11" i="33"/>
  <c r="ET11" i="33"/>
  <c r="EU11" i="33"/>
  <c r="EV11" i="33"/>
  <c r="EW11" i="33"/>
  <c r="EX11" i="33"/>
  <c r="EY11" i="33"/>
  <c r="EZ11" i="33"/>
  <c r="FA11" i="33"/>
  <c r="FB11" i="33"/>
  <c r="FC11" i="33"/>
  <c r="FD11" i="33"/>
  <c r="FE11" i="33"/>
  <c r="FF11" i="33"/>
  <c r="FG11" i="33"/>
  <c r="FH11" i="33"/>
  <c r="FI11" i="33"/>
  <c r="FJ11" i="33"/>
  <c r="FK11" i="33"/>
  <c r="FL11" i="33"/>
  <c r="FM11" i="33"/>
  <c r="FN11" i="33"/>
  <c r="FO11" i="33"/>
  <c r="FP11" i="33"/>
  <c r="FQ11" i="33"/>
  <c r="FR11" i="33"/>
  <c r="FS11" i="33"/>
  <c r="FT11" i="33"/>
  <c r="FU11" i="33"/>
  <c r="FV11" i="33"/>
  <c r="FW11" i="33"/>
  <c r="FX11" i="33"/>
  <c r="FY11" i="33"/>
  <c r="FZ11" i="33"/>
  <c r="GA11" i="33"/>
  <c r="GB11" i="33"/>
  <c r="GC11" i="33"/>
  <c r="GD11" i="33"/>
  <c r="GE11" i="33"/>
  <c r="GF11" i="33"/>
  <c r="GG11" i="33"/>
  <c r="GH11" i="33"/>
  <c r="GI11" i="33"/>
  <c r="GJ11" i="33"/>
  <c r="GK11" i="33"/>
  <c r="GL11" i="33"/>
  <c r="GM11" i="33"/>
  <c r="GN11" i="33"/>
  <c r="GO11" i="33"/>
  <c r="GP11" i="33"/>
  <c r="GQ11" i="33"/>
  <c r="GR11" i="33"/>
  <c r="GS11" i="33"/>
  <c r="GT11" i="33"/>
  <c r="GU11" i="33"/>
  <c r="GV11" i="33"/>
  <c r="GW11" i="33"/>
  <c r="GX11" i="33"/>
  <c r="GY11" i="33"/>
  <c r="GZ11" i="33"/>
  <c r="HA11" i="33"/>
  <c r="HB11" i="33"/>
  <c r="HC11" i="33"/>
  <c r="HD11" i="33"/>
  <c r="HE11" i="33"/>
  <c r="HF11" i="33"/>
  <c r="HG11" i="33"/>
  <c r="HH11" i="33"/>
  <c r="HI11" i="33"/>
  <c r="HJ11" i="33"/>
  <c r="HK11" i="33"/>
  <c r="HL11" i="33"/>
  <c r="HM11" i="33"/>
  <c r="HN11" i="33"/>
  <c r="HO11" i="33"/>
  <c r="HP11" i="33"/>
  <c r="HQ11" i="33"/>
  <c r="HR11" i="33"/>
  <c r="HS11" i="33"/>
  <c r="HT11" i="33"/>
  <c r="HU11" i="33"/>
  <c r="HV11" i="33"/>
  <c r="HW11" i="33"/>
  <c r="HX11" i="33"/>
  <c r="HY11" i="33"/>
  <c r="HZ11" i="33"/>
  <c r="IA11" i="33"/>
  <c r="IB11" i="33"/>
  <c r="IC11" i="33"/>
  <c r="B12" i="33"/>
  <c r="C12" i="33"/>
  <c r="D12" i="33"/>
  <c r="E12" i="33"/>
  <c r="F12" i="33"/>
  <c r="G12" i="33"/>
  <c r="H12" i="33"/>
  <c r="I12" i="33"/>
  <c r="J12" i="33"/>
  <c r="K12" i="33"/>
  <c r="L12" i="33"/>
  <c r="M12" i="33"/>
  <c r="N12" i="33"/>
  <c r="O12" i="33"/>
  <c r="P12" i="33"/>
  <c r="Q12" i="33"/>
  <c r="R12" i="33"/>
  <c r="S12" i="33"/>
  <c r="T12" i="33"/>
  <c r="U12" i="33"/>
  <c r="V12" i="33"/>
  <c r="W12" i="33"/>
  <c r="X12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BN12" i="33"/>
  <c r="BO12" i="33"/>
  <c r="BP12" i="33"/>
  <c r="BQ12" i="33"/>
  <c r="BR12" i="33"/>
  <c r="BS12" i="33"/>
  <c r="BT12" i="33"/>
  <c r="BU12" i="33"/>
  <c r="BV12" i="33"/>
  <c r="BW12" i="33"/>
  <c r="BX12" i="33"/>
  <c r="BY12" i="33"/>
  <c r="BZ12" i="33"/>
  <c r="CA12" i="33"/>
  <c r="CB12" i="33"/>
  <c r="CC12" i="33"/>
  <c r="CD12" i="33"/>
  <c r="CE12" i="33"/>
  <c r="CF12" i="33"/>
  <c r="CG12" i="33"/>
  <c r="CH12" i="33"/>
  <c r="CI12" i="33"/>
  <c r="CJ12" i="33"/>
  <c r="CK12" i="33"/>
  <c r="CL12" i="33"/>
  <c r="CM12" i="33"/>
  <c r="CN12" i="33"/>
  <c r="CO12" i="33"/>
  <c r="CP12" i="33"/>
  <c r="CQ12" i="33"/>
  <c r="CR12" i="33"/>
  <c r="CS12" i="33"/>
  <c r="CT12" i="33"/>
  <c r="CU12" i="33"/>
  <c r="CV12" i="33"/>
  <c r="CW12" i="33"/>
  <c r="CX12" i="33"/>
  <c r="CY12" i="33"/>
  <c r="CZ12" i="33"/>
  <c r="DA12" i="33"/>
  <c r="DB12" i="33"/>
  <c r="DC12" i="33"/>
  <c r="DD12" i="33"/>
  <c r="DE12" i="33"/>
  <c r="DF12" i="33"/>
  <c r="DG12" i="33"/>
  <c r="DH12" i="33"/>
  <c r="DI12" i="33"/>
  <c r="DJ12" i="33"/>
  <c r="DK12" i="33"/>
  <c r="DL12" i="33"/>
  <c r="DM12" i="33"/>
  <c r="DN12" i="33"/>
  <c r="DO12" i="33"/>
  <c r="DP12" i="33"/>
  <c r="DQ12" i="33"/>
  <c r="DR12" i="33"/>
  <c r="DS12" i="33"/>
  <c r="DT12" i="33"/>
  <c r="DU12" i="33"/>
  <c r="DV12" i="33"/>
  <c r="DW12" i="33"/>
  <c r="DX12" i="33"/>
  <c r="DY12" i="33"/>
  <c r="DZ12" i="33"/>
  <c r="EA12" i="33"/>
  <c r="EB12" i="33"/>
  <c r="EC12" i="33"/>
  <c r="ED12" i="33"/>
  <c r="EE12" i="33"/>
  <c r="EF12" i="33"/>
  <c r="EG12" i="33"/>
  <c r="EH12" i="33"/>
  <c r="EI12" i="33"/>
  <c r="EJ12" i="33"/>
  <c r="EK12" i="33"/>
  <c r="EL12" i="33"/>
  <c r="EM12" i="33"/>
  <c r="EN12" i="33"/>
  <c r="EO12" i="33"/>
  <c r="EP12" i="33"/>
  <c r="EQ12" i="33"/>
  <c r="ER12" i="33"/>
  <c r="ES12" i="33"/>
  <c r="ET12" i="33"/>
  <c r="EU12" i="33"/>
  <c r="EV12" i="33"/>
  <c r="EW12" i="33"/>
  <c r="EX12" i="33"/>
  <c r="EY12" i="33"/>
  <c r="EZ12" i="33"/>
  <c r="FA12" i="33"/>
  <c r="FB12" i="33"/>
  <c r="FC12" i="33"/>
  <c r="FD12" i="33"/>
  <c r="FE12" i="33"/>
  <c r="FF12" i="33"/>
  <c r="FG12" i="33"/>
  <c r="FH12" i="33"/>
  <c r="FI12" i="33"/>
  <c r="FJ12" i="33"/>
  <c r="FK12" i="33"/>
  <c r="FL12" i="33"/>
  <c r="FM12" i="33"/>
  <c r="FN12" i="33"/>
  <c r="FO12" i="33"/>
  <c r="FP12" i="33"/>
  <c r="FQ12" i="33"/>
  <c r="FR12" i="33"/>
  <c r="FS12" i="33"/>
  <c r="FT12" i="33"/>
  <c r="FU12" i="33"/>
  <c r="FV12" i="33"/>
  <c r="FW12" i="33"/>
  <c r="FX12" i="33"/>
  <c r="FY12" i="33"/>
  <c r="FZ12" i="33"/>
  <c r="GA12" i="33"/>
  <c r="GB12" i="33"/>
  <c r="GC12" i="33"/>
  <c r="GD12" i="33"/>
  <c r="GE12" i="33"/>
  <c r="GF12" i="33"/>
  <c r="GG12" i="33"/>
  <c r="GH12" i="33"/>
  <c r="GI12" i="33"/>
  <c r="GJ12" i="33"/>
  <c r="GK12" i="33"/>
  <c r="GL12" i="33"/>
  <c r="GM12" i="33"/>
  <c r="GN12" i="33"/>
  <c r="GO12" i="33"/>
  <c r="GP12" i="33"/>
  <c r="GQ12" i="33"/>
  <c r="GR12" i="33"/>
  <c r="GS12" i="33"/>
  <c r="GT12" i="33"/>
  <c r="GU12" i="33"/>
  <c r="GV12" i="33"/>
  <c r="GW12" i="33"/>
  <c r="GX12" i="33"/>
  <c r="GY12" i="33"/>
  <c r="GZ12" i="33"/>
  <c r="HA12" i="33"/>
  <c r="HB12" i="33"/>
  <c r="HC12" i="33"/>
  <c r="HD12" i="33"/>
  <c r="HE12" i="33"/>
  <c r="HF12" i="33"/>
  <c r="HG12" i="33"/>
  <c r="HH12" i="33"/>
  <c r="HI12" i="33"/>
  <c r="HJ12" i="33"/>
  <c r="HK12" i="33"/>
  <c r="HL12" i="33"/>
  <c r="HM12" i="33"/>
  <c r="HN12" i="33"/>
  <c r="HO12" i="33"/>
  <c r="HP12" i="33"/>
  <c r="HQ12" i="33"/>
  <c r="HR12" i="33"/>
  <c r="HS12" i="33"/>
  <c r="HT12" i="33"/>
  <c r="HU12" i="33"/>
  <c r="HV12" i="33"/>
  <c r="HW12" i="33"/>
  <c r="HX12" i="33"/>
  <c r="HY12" i="33"/>
  <c r="HZ12" i="33"/>
  <c r="IA12" i="33"/>
  <c r="IB12" i="33"/>
  <c r="IC12" i="33"/>
  <c r="B13" i="33"/>
  <c r="C13" i="33"/>
  <c r="D13" i="33"/>
  <c r="E13" i="33"/>
  <c r="F13" i="33"/>
  <c r="G13" i="33"/>
  <c r="H13" i="33"/>
  <c r="I13" i="33"/>
  <c r="J13" i="33"/>
  <c r="K13" i="33"/>
  <c r="L13" i="33"/>
  <c r="M13" i="33"/>
  <c r="N13" i="33"/>
  <c r="O13" i="33"/>
  <c r="P13" i="33"/>
  <c r="Q13" i="33"/>
  <c r="R13" i="33"/>
  <c r="S13" i="33"/>
  <c r="T13" i="33"/>
  <c r="U13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BH13" i="33"/>
  <c r="BI13" i="33"/>
  <c r="BJ13" i="33"/>
  <c r="BK13" i="33"/>
  <c r="BL13" i="33"/>
  <c r="BM13" i="33"/>
  <c r="BN13" i="33"/>
  <c r="BO13" i="33"/>
  <c r="BP13" i="33"/>
  <c r="BQ13" i="33"/>
  <c r="BR13" i="33"/>
  <c r="BS13" i="33"/>
  <c r="BT13" i="33"/>
  <c r="BU13" i="33"/>
  <c r="BV13" i="33"/>
  <c r="BW13" i="33"/>
  <c r="BX13" i="33"/>
  <c r="BY13" i="33"/>
  <c r="BZ13" i="33"/>
  <c r="CA13" i="33"/>
  <c r="CB13" i="33"/>
  <c r="CC13" i="33"/>
  <c r="CD13" i="33"/>
  <c r="CE13" i="33"/>
  <c r="CF13" i="33"/>
  <c r="CG13" i="33"/>
  <c r="CH13" i="33"/>
  <c r="CI13" i="33"/>
  <c r="CJ13" i="33"/>
  <c r="CK13" i="33"/>
  <c r="CL13" i="33"/>
  <c r="CM13" i="33"/>
  <c r="CN13" i="33"/>
  <c r="CO13" i="33"/>
  <c r="CP13" i="33"/>
  <c r="CQ13" i="33"/>
  <c r="CR13" i="33"/>
  <c r="CS13" i="33"/>
  <c r="CT13" i="33"/>
  <c r="CU13" i="33"/>
  <c r="CV13" i="33"/>
  <c r="CW13" i="33"/>
  <c r="CX13" i="33"/>
  <c r="CY13" i="33"/>
  <c r="CZ13" i="33"/>
  <c r="DA13" i="33"/>
  <c r="DB13" i="33"/>
  <c r="DC13" i="33"/>
  <c r="DD13" i="33"/>
  <c r="DE13" i="33"/>
  <c r="DF13" i="33"/>
  <c r="DG13" i="33"/>
  <c r="DH13" i="33"/>
  <c r="DI13" i="33"/>
  <c r="DJ13" i="33"/>
  <c r="DK13" i="33"/>
  <c r="DL13" i="33"/>
  <c r="DM13" i="33"/>
  <c r="DN13" i="33"/>
  <c r="DO13" i="33"/>
  <c r="DP13" i="33"/>
  <c r="DQ13" i="33"/>
  <c r="DR13" i="33"/>
  <c r="DS13" i="33"/>
  <c r="DT13" i="33"/>
  <c r="DU13" i="33"/>
  <c r="DV13" i="33"/>
  <c r="DW13" i="33"/>
  <c r="DX13" i="33"/>
  <c r="DY13" i="33"/>
  <c r="DZ13" i="33"/>
  <c r="EA13" i="33"/>
  <c r="EB13" i="33"/>
  <c r="EC13" i="33"/>
  <c r="ED13" i="33"/>
  <c r="EE13" i="33"/>
  <c r="EF13" i="33"/>
  <c r="EG13" i="33"/>
  <c r="EH13" i="33"/>
  <c r="EI13" i="33"/>
  <c r="EJ13" i="33"/>
  <c r="EK13" i="33"/>
  <c r="EL13" i="33"/>
  <c r="EM13" i="33"/>
  <c r="EN13" i="33"/>
  <c r="EO13" i="33"/>
  <c r="EP13" i="33"/>
  <c r="EQ13" i="33"/>
  <c r="ER13" i="33"/>
  <c r="ES13" i="33"/>
  <c r="ET13" i="33"/>
  <c r="EU13" i="33"/>
  <c r="EV13" i="33"/>
  <c r="EW13" i="33"/>
  <c r="EX13" i="33"/>
  <c r="EY13" i="33"/>
  <c r="EZ13" i="33"/>
  <c r="FA13" i="33"/>
  <c r="FB13" i="33"/>
  <c r="FC13" i="33"/>
  <c r="FD13" i="33"/>
  <c r="FE13" i="33"/>
  <c r="FF13" i="33"/>
  <c r="FG13" i="33"/>
  <c r="FH13" i="33"/>
  <c r="FI13" i="33"/>
  <c r="FJ13" i="33"/>
  <c r="FK13" i="33"/>
  <c r="FL13" i="33"/>
  <c r="FM13" i="33"/>
  <c r="FN13" i="33"/>
  <c r="FO13" i="33"/>
  <c r="FP13" i="33"/>
  <c r="FQ13" i="33"/>
  <c r="FR13" i="33"/>
  <c r="FS13" i="33"/>
  <c r="FT13" i="33"/>
  <c r="FU13" i="33"/>
  <c r="FV13" i="33"/>
  <c r="FW13" i="33"/>
  <c r="FX13" i="33"/>
  <c r="FY13" i="33"/>
  <c r="FZ13" i="33"/>
  <c r="GA13" i="33"/>
  <c r="GB13" i="33"/>
  <c r="GC13" i="33"/>
  <c r="GD13" i="33"/>
  <c r="GE13" i="33"/>
  <c r="GF13" i="33"/>
  <c r="GG13" i="33"/>
  <c r="GH13" i="33"/>
  <c r="GI13" i="33"/>
  <c r="GJ13" i="33"/>
  <c r="GK13" i="33"/>
  <c r="GL13" i="33"/>
  <c r="GM13" i="33"/>
  <c r="GN13" i="33"/>
  <c r="GO13" i="33"/>
  <c r="GP13" i="33"/>
  <c r="GQ13" i="33"/>
  <c r="GR13" i="33"/>
  <c r="GS13" i="33"/>
  <c r="GT13" i="33"/>
  <c r="GU13" i="33"/>
  <c r="GV13" i="33"/>
  <c r="GW13" i="33"/>
  <c r="GX13" i="33"/>
  <c r="GY13" i="33"/>
  <c r="GZ13" i="33"/>
  <c r="HA13" i="33"/>
  <c r="HB13" i="33"/>
  <c r="HC13" i="33"/>
  <c r="HD13" i="33"/>
  <c r="HE13" i="33"/>
  <c r="HF13" i="33"/>
  <c r="HG13" i="33"/>
  <c r="HH13" i="33"/>
  <c r="HI13" i="33"/>
  <c r="HJ13" i="33"/>
  <c r="HK13" i="33"/>
  <c r="HL13" i="33"/>
  <c r="HM13" i="33"/>
  <c r="HN13" i="33"/>
  <c r="HO13" i="33"/>
  <c r="HP13" i="33"/>
  <c r="HQ13" i="33"/>
  <c r="HR13" i="33"/>
  <c r="HS13" i="33"/>
  <c r="HT13" i="33"/>
  <c r="HU13" i="33"/>
  <c r="HV13" i="33"/>
  <c r="HW13" i="33"/>
  <c r="HX13" i="33"/>
  <c r="HY13" i="33"/>
  <c r="HZ13" i="33"/>
  <c r="IA13" i="33"/>
  <c r="IB13" i="33"/>
  <c r="IC13" i="33"/>
  <c r="B14" i="33"/>
  <c r="C14" i="33"/>
  <c r="D14" i="33"/>
  <c r="E14" i="33"/>
  <c r="F14" i="33"/>
  <c r="G14" i="33"/>
  <c r="H14" i="33"/>
  <c r="I14" i="33"/>
  <c r="J14" i="33"/>
  <c r="K14" i="33"/>
  <c r="L14" i="33"/>
  <c r="M14" i="33"/>
  <c r="N14" i="33"/>
  <c r="O14" i="33"/>
  <c r="P14" i="33"/>
  <c r="Q14" i="33"/>
  <c r="R14" i="33"/>
  <c r="S14" i="33"/>
  <c r="T14" i="33"/>
  <c r="U14" i="33"/>
  <c r="V14" i="33"/>
  <c r="W14" i="33"/>
  <c r="X14" i="33"/>
  <c r="Y14" i="33"/>
  <c r="Z14" i="33"/>
  <c r="AA14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BN14" i="33"/>
  <c r="BO14" i="33"/>
  <c r="BP14" i="33"/>
  <c r="BQ14" i="33"/>
  <c r="BR14" i="33"/>
  <c r="BS14" i="33"/>
  <c r="BT14" i="33"/>
  <c r="BU14" i="33"/>
  <c r="BV14" i="33"/>
  <c r="BW14" i="33"/>
  <c r="BX14" i="33"/>
  <c r="BY14" i="33"/>
  <c r="BZ14" i="33"/>
  <c r="CA14" i="33"/>
  <c r="CB14" i="33"/>
  <c r="CC14" i="33"/>
  <c r="CD14" i="33"/>
  <c r="CE14" i="33"/>
  <c r="CF14" i="33"/>
  <c r="CG14" i="33"/>
  <c r="CH14" i="33"/>
  <c r="CI14" i="33"/>
  <c r="CJ14" i="33"/>
  <c r="CK14" i="33"/>
  <c r="CL14" i="33"/>
  <c r="CM14" i="33"/>
  <c r="CN14" i="33"/>
  <c r="CO14" i="33"/>
  <c r="CP14" i="33"/>
  <c r="CQ14" i="33"/>
  <c r="CR14" i="33"/>
  <c r="CS14" i="33"/>
  <c r="CT14" i="33"/>
  <c r="CU14" i="33"/>
  <c r="CV14" i="33"/>
  <c r="CW14" i="33"/>
  <c r="CX14" i="33"/>
  <c r="CY14" i="33"/>
  <c r="CZ14" i="33"/>
  <c r="DA14" i="33"/>
  <c r="DB14" i="33"/>
  <c r="DC14" i="33"/>
  <c r="DD14" i="33"/>
  <c r="DE14" i="33"/>
  <c r="DF14" i="33"/>
  <c r="DG14" i="33"/>
  <c r="DH14" i="33"/>
  <c r="DI14" i="33"/>
  <c r="DJ14" i="33"/>
  <c r="DK14" i="33"/>
  <c r="DL14" i="33"/>
  <c r="DM14" i="33"/>
  <c r="DN14" i="33"/>
  <c r="DO14" i="33"/>
  <c r="DP14" i="33"/>
  <c r="DQ14" i="33"/>
  <c r="DR14" i="33"/>
  <c r="DS14" i="33"/>
  <c r="DT14" i="33"/>
  <c r="DU14" i="33"/>
  <c r="DV14" i="33"/>
  <c r="DW14" i="33"/>
  <c r="DX14" i="33"/>
  <c r="DY14" i="33"/>
  <c r="DZ14" i="33"/>
  <c r="EA14" i="33"/>
  <c r="EB14" i="33"/>
  <c r="EC14" i="33"/>
  <c r="ED14" i="33"/>
  <c r="EE14" i="33"/>
  <c r="EF14" i="33"/>
  <c r="EG14" i="33"/>
  <c r="EH14" i="33"/>
  <c r="EI14" i="33"/>
  <c r="EJ14" i="33"/>
  <c r="EK14" i="33"/>
  <c r="EL14" i="33"/>
  <c r="EM14" i="33"/>
  <c r="EN14" i="33"/>
  <c r="EO14" i="33"/>
  <c r="EP14" i="33"/>
  <c r="EQ14" i="33"/>
  <c r="ER14" i="33"/>
  <c r="ES14" i="33"/>
  <c r="ET14" i="33"/>
  <c r="EU14" i="33"/>
  <c r="EV14" i="33"/>
  <c r="EW14" i="33"/>
  <c r="EX14" i="33"/>
  <c r="EY14" i="33"/>
  <c r="EZ14" i="33"/>
  <c r="FA14" i="33"/>
  <c r="FB14" i="33"/>
  <c r="FC14" i="33"/>
  <c r="FD14" i="33"/>
  <c r="FE14" i="33"/>
  <c r="FF14" i="33"/>
  <c r="FG14" i="33"/>
  <c r="FH14" i="33"/>
  <c r="FI14" i="33"/>
  <c r="FJ14" i="33"/>
  <c r="FK14" i="33"/>
  <c r="FL14" i="33"/>
  <c r="FM14" i="33"/>
  <c r="FN14" i="33"/>
  <c r="FO14" i="33"/>
  <c r="FP14" i="33"/>
  <c r="FQ14" i="33"/>
  <c r="FR14" i="33"/>
  <c r="FS14" i="33"/>
  <c r="FT14" i="33"/>
  <c r="FU14" i="33"/>
  <c r="FV14" i="33"/>
  <c r="FW14" i="33"/>
  <c r="FX14" i="33"/>
  <c r="FY14" i="33"/>
  <c r="FZ14" i="33"/>
  <c r="GA14" i="33"/>
  <c r="GB14" i="33"/>
  <c r="GC14" i="33"/>
  <c r="GD14" i="33"/>
  <c r="GE14" i="33"/>
  <c r="GF14" i="33"/>
  <c r="GG14" i="33"/>
  <c r="GH14" i="33"/>
  <c r="GI14" i="33"/>
  <c r="GJ14" i="33"/>
  <c r="GK14" i="33"/>
  <c r="GL14" i="33"/>
  <c r="GM14" i="33"/>
  <c r="GN14" i="33"/>
  <c r="GO14" i="33"/>
  <c r="GP14" i="33"/>
  <c r="GQ14" i="33"/>
  <c r="GR14" i="33"/>
  <c r="GS14" i="33"/>
  <c r="GT14" i="33"/>
  <c r="GU14" i="33"/>
  <c r="GV14" i="33"/>
  <c r="GW14" i="33"/>
  <c r="GX14" i="33"/>
  <c r="GY14" i="33"/>
  <c r="GZ14" i="33"/>
  <c r="HA14" i="33"/>
  <c r="HB14" i="33"/>
  <c r="HC14" i="33"/>
  <c r="HD14" i="33"/>
  <c r="HE14" i="33"/>
  <c r="HF14" i="33"/>
  <c r="HG14" i="33"/>
  <c r="HH14" i="33"/>
  <c r="HI14" i="33"/>
  <c r="HJ14" i="33"/>
  <c r="HK14" i="33"/>
  <c r="HL14" i="33"/>
  <c r="HM14" i="33"/>
  <c r="HN14" i="33"/>
  <c r="HO14" i="33"/>
  <c r="HP14" i="33"/>
  <c r="HQ14" i="33"/>
  <c r="HR14" i="33"/>
  <c r="HS14" i="33"/>
  <c r="HT14" i="33"/>
  <c r="HU14" i="33"/>
  <c r="HV14" i="33"/>
  <c r="HW14" i="33"/>
  <c r="HX14" i="33"/>
  <c r="HY14" i="33"/>
  <c r="HZ14" i="33"/>
  <c r="IA14" i="33"/>
  <c r="IB14" i="33"/>
  <c r="IC14" i="33"/>
  <c r="B15" i="33"/>
  <c r="C15" i="33"/>
  <c r="D15" i="33"/>
  <c r="E15" i="33"/>
  <c r="F15" i="33"/>
  <c r="G15" i="33"/>
  <c r="H15" i="33"/>
  <c r="I15" i="33"/>
  <c r="J15" i="33"/>
  <c r="K15" i="33"/>
  <c r="L15" i="33"/>
  <c r="M15" i="33"/>
  <c r="N15" i="33"/>
  <c r="O15" i="33"/>
  <c r="P15" i="33"/>
  <c r="Q15" i="33"/>
  <c r="R15" i="33"/>
  <c r="S15" i="33"/>
  <c r="T15" i="33"/>
  <c r="U15" i="33"/>
  <c r="V15" i="33"/>
  <c r="W15" i="33"/>
  <c r="X15" i="33"/>
  <c r="Y15" i="33"/>
  <c r="Z15" i="33"/>
  <c r="AA15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BN15" i="33"/>
  <c r="BO15" i="33"/>
  <c r="BP15" i="33"/>
  <c r="BQ15" i="33"/>
  <c r="BR15" i="33"/>
  <c r="BS15" i="33"/>
  <c r="BT15" i="33"/>
  <c r="BU15" i="33"/>
  <c r="BV15" i="33"/>
  <c r="BW15" i="33"/>
  <c r="BX15" i="33"/>
  <c r="BY15" i="33"/>
  <c r="BZ15" i="33"/>
  <c r="CA15" i="33"/>
  <c r="CB15" i="33"/>
  <c r="CC15" i="33"/>
  <c r="CD15" i="33"/>
  <c r="CE15" i="33"/>
  <c r="CF15" i="33"/>
  <c r="CG15" i="33"/>
  <c r="CH15" i="33"/>
  <c r="CI15" i="33"/>
  <c r="CJ15" i="33"/>
  <c r="CK15" i="33"/>
  <c r="CL15" i="33"/>
  <c r="CM15" i="33"/>
  <c r="CN15" i="33"/>
  <c r="CO15" i="33"/>
  <c r="CP15" i="33"/>
  <c r="CQ15" i="33"/>
  <c r="CR15" i="33"/>
  <c r="CS15" i="33"/>
  <c r="CT15" i="33"/>
  <c r="CU15" i="33"/>
  <c r="CV15" i="33"/>
  <c r="CW15" i="33"/>
  <c r="CX15" i="33"/>
  <c r="CY15" i="33"/>
  <c r="CZ15" i="33"/>
  <c r="DA15" i="33"/>
  <c r="DB15" i="33"/>
  <c r="DC15" i="33"/>
  <c r="DD15" i="33"/>
  <c r="DE15" i="33"/>
  <c r="DF15" i="33"/>
  <c r="DG15" i="33"/>
  <c r="DH15" i="33"/>
  <c r="DI15" i="33"/>
  <c r="DJ15" i="33"/>
  <c r="DK15" i="33"/>
  <c r="DL15" i="33"/>
  <c r="DM15" i="33"/>
  <c r="DN15" i="33"/>
  <c r="DO15" i="33"/>
  <c r="DP15" i="33"/>
  <c r="DQ15" i="33"/>
  <c r="DR15" i="33"/>
  <c r="DS15" i="33"/>
  <c r="DT15" i="33"/>
  <c r="DU15" i="33"/>
  <c r="DV15" i="33"/>
  <c r="DW15" i="33"/>
  <c r="DX15" i="33"/>
  <c r="DY15" i="33"/>
  <c r="DZ15" i="33"/>
  <c r="EA15" i="33"/>
  <c r="EB15" i="33"/>
  <c r="EC15" i="33"/>
  <c r="ED15" i="33"/>
  <c r="EE15" i="33"/>
  <c r="EF15" i="33"/>
  <c r="EG15" i="33"/>
  <c r="EH15" i="33"/>
  <c r="EI15" i="33"/>
  <c r="EJ15" i="33"/>
  <c r="EK15" i="33"/>
  <c r="EL15" i="33"/>
  <c r="EM15" i="33"/>
  <c r="EN15" i="33"/>
  <c r="EO15" i="33"/>
  <c r="EP15" i="33"/>
  <c r="EQ15" i="33"/>
  <c r="ER15" i="33"/>
  <c r="ES15" i="33"/>
  <c r="ET15" i="33"/>
  <c r="EU15" i="33"/>
  <c r="EV15" i="33"/>
  <c r="EW15" i="33"/>
  <c r="EX15" i="33"/>
  <c r="EY15" i="33"/>
  <c r="EZ15" i="33"/>
  <c r="FA15" i="33"/>
  <c r="FB15" i="33"/>
  <c r="FC15" i="33"/>
  <c r="FD15" i="33"/>
  <c r="FE15" i="33"/>
  <c r="FF15" i="33"/>
  <c r="FG15" i="33"/>
  <c r="FH15" i="33"/>
  <c r="FI15" i="33"/>
  <c r="FJ15" i="33"/>
  <c r="FK15" i="33"/>
  <c r="FL15" i="33"/>
  <c r="FM15" i="33"/>
  <c r="FN15" i="33"/>
  <c r="FO15" i="33"/>
  <c r="FP15" i="33"/>
  <c r="FQ15" i="33"/>
  <c r="FR15" i="33"/>
  <c r="FS15" i="33"/>
  <c r="FT15" i="33"/>
  <c r="FU15" i="33"/>
  <c r="FV15" i="33"/>
  <c r="FW15" i="33"/>
  <c r="FX15" i="33"/>
  <c r="FY15" i="33"/>
  <c r="FZ15" i="33"/>
  <c r="GA15" i="33"/>
  <c r="GB15" i="33"/>
  <c r="GC15" i="33"/>
  <c r="GD15" i="33"/>
  <c r="GE15" i="33"/>
  <c r="GF15" i="33"/>
  <c r="GG15" i="33"/>
  <c r="GH15" i="33"/>
  <c r="GI15" i="33"/>
  <c r="GJ15" i="33"/>
  <c r="GK15" i="33"/>
  <c r="GL15" i="33"/>
  <c r="GM15" i="33"/>
  <c r="GN15" i="33"/>
  <c r="GO15" i="33"/>
  <c r="GP15" i="33"/>
  <c r="GQ15" i="33"/>
  <c r="GR15" i="33"/>
  <c r="GS15" i="33"/>
  <c r="GT15" i="33"/>
  <c r="GU15" i="33"/>
  <c r="GV15" i="33"/>
  <c r="GW15" i="33"/>
  <c r="GX15" i="33"/>
  <c r="GY15" i="33"/>
  <c r="GZ15" i="33"/>
  <c r="HA15" i="33"/>
  <c r="HB15" i="33"/>
  <c r="HC15" i="33"/>
  <c r="HD15" i="33"/>
  <c r="HE15" i="33"/>
  <c r="HF15" i="33"/>
  <c r="HG15" i="33"/>
  <c r="HH15" i="33"/>
  <c r="HI15" i="33"/>
  <c r="HJ15" i="33"/>
  <c r="HK15" i="33"/>
  <c r="HL15" i="33"/>
  <c r="HM15" i="33"/>
  <c r="HN15" i="33"/>
  <c r="HO15" i="33"/>
  <c r="HP15" i="33"/>
  <c r="HQ15" i="33"/>
  <c r="HR15" i="33"/>
  <c r="HS15" i="33"/>
  <c r="HT15" i="33"/>
  <c r="HU15" i="33"/>
  <c r="HV15" i="33"/>
  <c r="HW15" i="33"/>
  <c r="HX15" i="33"/>
  <c r="HY15" i="33"/>
  <c r="HZ15" i="33"/>
  <c r="IA15" i="33"/>
  <c r="IB15" i="33"/>
  <c r="IC15" i="33"/>
  <c r="B16" i="33"/>
  <c r="C16" i="33"/>
  <c r="D16" i="33"/>
  <c r="E16" i="33"/>
  <c r="F16" i="33"/>
  <c r="G16" i="33"/>
  <c r="H16" i="33"/>
  <c r="I16" i="33"/>
  <c r="J16" i="33"/>
  <c r="K16" i="33"/>
  <c r="L16" i="33"/>
  <c r="M16" i="33"/>
  <c r="N16" i="33"/>
  <c r="O16" i="33"/>
  <c r="P16" i="33"/>
  <c r="Q16" i="33"/>
  <c r="R16" i="33"/>
  <c r="S16" i="33"/>
  <c r="T16" i="33"/>
  <c r="U16" i="33"/>
  <c r="V16" i="33"/>
  <c r="W16" i="33"/>
  <c r="X16" i="33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BN16" i="33"/>
  <c r="BO16" i="33"/>
  <c r="BP16" i="33"/>
  <c r="BQ16" i="33"/>
  <c r="BR16" i="33"/>
  <c r="BS16" i="33"/>
  <c r="BT16" i="33"/>
  <c r="BU16" i="33"/>
  <c r="BV16" i="33"/>
  <c r="BW16" i="33"/>
  <c r="BX16" i="33"/>
  <c r="BY16" i="33"/>
  <c r="BZ16" i="33"/>
  <c r="CA16" i="33"/>
  <c r="CB16" i="33"/>
  <c r="CC16" i="33"/>
  <c r="CD16" i="33"/>
  <c r="CE16" i="33"/>
  <c r="CF16" i="33"/>
  <c r="CG16" i="33"/>
  <c r="CH16" i="33"/>
  <c r="CI16" i="33"/>
  <c r="CJ16" i="33"/>
  <c r="CK16" i="33"/>
  <c r="CL16" i="33"/>
  <c r="CM16" i="33"/>
  <c r="CN16" i="33"/>
  <c r="CO16" i="33"/>
  <c r="CP16" i="33"/>
  <c r="CQ16" i="33"/>
  <c r="CR16" i="33"/>
  <c r="CS16" i="33"/>
  <c r="CT16" i="33"/>
  <c r="CU16" i="33"/>
  <c r="CV16" i="33"/>
  <c r="CW16" i="33"/>
  <c r="CX16" i="33"/>
  <c r="CY16" i="33"/>
  <c r="CZ16" i="33"/>
  <c r="DA16" i="33"/>
  <c r="DB16" i="33"/>
  <c r="DC16" i="33"/>
  <c r="DD16" i="33"/>
  <c r="DE16" i="33"/>
  <c r="DF16" i="33"/>
  <c r="DG16" i="33"/>
  <c r="DH16" i="33"/>
  <c r="DI16" i="33"/>
  <c r="DJ16" i="33"/>
  <c r="DK16" i="33"/>
  <c r="DL16" i="33"/>
  <c r="DM16" i="33"/>
  <c r="DN16" i="33"/>
  <c r="DO16" i="33"/>
  <c r="DP16" i="33"/>
  <c r="DQ16" i="33"/>
  <c r="DR16" i="33"/>
  <c r="DS16" i="33"/>
  <c r="DT16" i="33"/>
  <c r="DU16" i="33"/>
  <c r="DV16" i="33"/>
  <c r="DW16" i="33"/>
  <c r="DX16" i="33"/>
  <c r="DY16" i="33"/>
  <c r="DZ16" i="33"/>
  <c r="EA16" i="33"/>
  <c r="EB16" i="33"/>
  <c r="EC16" i="33"/>
  <c r="ED16" i="33"/>
  <c r="EE16" i="33"/>
  <c r="EF16" i="33"/>
  <c r="EG16" i="33"/>
  <c r="EH16" i="33"/>
  <c r="EI16" i="33"/>
  <c r="EJ16" i="33"/>
  <c r="EK16" i="33"/>
  <c r="EL16" i="33"/>
  <c r="EM16" i="33"/>
  <c r="EN16" i="33"/>
  <c r="EO16" i="33"/>
  <c r="EP16" i="33"/>
  <c r="EQ16" i="33"/>
  <c r="ER16" i="33"/>
  <c r="ES16" i="33"/>
  <c r="ET16" i="33"/>
  <c r="EU16" i="33"/>
  <c r="EV16" i="33"/>
  <c r="EW16" i="33"/>
  <c r="EX16" i="33"/>
  <c r="EY16" i="33"/>
  <c r="EZ16" i="33"/>
  <c r="FA16" i="33"/>
  <c r="FB16" i="33"/>
  <c r="FC16" i="33"/>
  <c r="FD16" i="33"/>
  <c r="FE16" i="33"/>
  <c r="FF16" i="33"/>
  <c r="FG16" i="33"/>
  <c r="FH16" i="33"/>
  <c r="FI16" i="33"/>
  <c r="FJ16" i="33"/>
  <c r="FK16" i="33"/>
  <c r="FL16" i="33"/>
  <c r="FM16" i="33"/>
  <c r="FN16" i="33"/>
  <c r="FO16" i="33"/>
  <c r="FP16" i="33"/>
  <c r="FQ16" i="33"/>
  <c r="FR16" i="33"/>
  <c r="FS16" i="33"/>
  <c r="FT16" i="33"/>
  <c r="FU16" i="33"/>
  <c r="FV16" i="33"/>
  <c r="FW16" i="33"/>
  <c r="FX16" i="33"/>
  <c r="FY16" i="33"/>
  <c r="FZ16" i="33"/>
  <c r="GA16" i="33"/>
  <c r="GB16" i="33"/>
  <c r="GC16" i="33"/>
  <c r="GD16" i="33"/>
  <c r="GE16" i="33"/>
  <c r="GF16" i="33"/>
  <c r="GG16" i="33"/>
  <c r="GH16" i="33"/>
  <c r="GI16" i="33"/>
  <c r="GJ16" i="33"/>
  <c r="GK16" i="33"/>
  <c r="GL16" i="33"/>
  <c r="GM16" i="33"/>
  <c r="GN16" i="33"/>
  <c r="GO16" i="33"/>
  <c r="GP16" i="33"/>
  <c r="GQ16" i="33"/>
  <c r="GR16" i="33"/>
  <c r="GS16" i="33"/>
  <c r="GT16" i="33"/>
  <c r="GU16" i="33"/>
  <c r="GV16" i="33"/>
  <c r="GW16" i="33"/>
  <c r="GX16" i="33"/>
  <c r="GY16" i="33"/>
  <c r="GZ16" i="33"/>
  <c r="HA16" i="33"/>
  <c r="HB16" i="33"/>
  <c r="HC16" i="33"/>
  <c r="HD16" i="33"/>
  <c r="HE16" i="33"/>
  <c r="HF16" i="33"/>
  <c r="HG16" i="33"/>
  <c r="HH16" i="33"/>
  <c r="HI16" i="33"/>
  <c r="HJ16" i="33"/>
  <c r="HK16" i="33"/>
  <c r="HL16" i="33"/>
  <c r="HM16" i="33"/>
  <c r="HN16" i="33"/>
  <c r="HO16" i="33"/>
  <c r="HP16" i="33"/>
  <c r="HQ16" i="33"/>
  <c r="HR16" i="33"/>
  <c r="HS16" i="33"/>
  <c r="HT16" i="33"/>
  <c r="HU16" i="33"/>
  <c r="HV16" i="33"/>
  <c r="HW16" i="33"/>
  <c r="HX16" i="33"/>
  <c r="HY16" i="33"/>
  <c r="HZ16" i="33"/>
  <c r="IA16" i="33"/>
  <c r="IB16" i="33"/>
  <c r="IC16" i="33"/>
  <c r="B17" i="33"/>
  <c r="C17" i="33"/>
  <c r="D17" i="33"/>
  <c r="E17" i="33"/>
  <c r="F17" i="33"/>
  <c r="G17" i="33"/>
  <c r="H17" i="33"/>
  <c r="I17" i="33"/>
  <c r="J17" i="33"/>
  <c r="K17" i="33"/>
  <c r="L17" i="33"/>
  <c r="M17" i="33"/>
  <c r="N17" i="33"/>
  <c r="O17" i="33"/>
  <c r="P17" i="33"/>
  <c r="Q17" i="33"/>
  <c r="R17" i="33"/>
  <c r="S17" i="33"/>
  <c r="T17" i="33"/>
  <c r="U17" i="33"/>
  <c r="V17" i="33"/>
  <c r="W17" i="33"/>
  <c r="X17" i="33"/>
  <c r="Y1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BL17" i="33"/>
  <c r="BM17" i="33"/>
  <c r="BN17" i="33"/>
  <c r="BO17" i="33"/>
  <c r="BP17" i="33"/>
  <c r="BQ17" i="33"/>
  <c r="BR17" i="33"/>
  <c r="BS17" i="33"/>
  <c r="BT17" i="33"/>
  <c r="BU17" i="33"/>
  <c r="BV17" i="33"/>
  <c r="BW17" i="33"/>
  <c r="BX17" i="33"/>
  <c r="BY17" i="33"/>
  <c r="BZ17" i="33"/>
  <c r="CA17" i="33"/>
  <c r="CB17" i="33"/>
  <c r="CC17" i="33"/>
  <c r="CD17" i="33"/>
  <c r="CE17" i="33"/>
  <c r="CF17" i="33"/>
  <c r="CG17" i="33"/>
  <c r="CH17" i="33"/>
  <c r="CI17" i="33"/>
  <c r="CJ17" i="33"/>
  <c r="CK17" i="33"/>
  <c r="CL17" i="33"/>
  <c r="CM17" i="33"/>
  <c r="CN17" i="33"/>
  <c r="CO17" i="33"/>
  <c r="CP17" i="33"/>
  <c r="CQ17" i="33"/>
  <c r="CR17" i="33"/>
  <c r="CS17" i="33"/>
  <c r="CT17" i="33"/>
  <c r="CU17" i="33"/>
  <c r="CV17" i="33"/>
  <c r="CW17" i="33"/>
  <c r="CX17" i="33"/>
  <c r="CY17" i="33"/>
  <c r="CZ17" i="33"/>
  <c r="DA17" i="33"/>
  <c r="DB17" i="33"/>
  <c r="DC17" i="33"/>
  <c r="DD17" i="33"/>
  <c r="DE17" i="33"/>
  <c r="DF17" i="33"/>
  <c r="DG17" i="33"/>
  <c r="DH17" i="33"/>
  <c r="DI17" i="33"/>
  <c r="DJ17" i="33"/>
  <c r="DK17" i="33"/>
  <c r="DL17" i="33"/>
  <c r="DM17" i="33"/>
  <c r="DN17" i="33"/>
  <c r="DO17" i="33"/>
  <c r="DP17" i="33"/>
  <c r="DQ17" i="33"/>
  <c r="DR17" i="33"/>
  <c r="DS17" i="33"/>
  <c r="DT17" i="33"/>
  <c r="DU17" i="33"/>
  <c r="DV17" i="33"/>
  <c r="DW17" i="33"/>
  <c r="DX17" i="33"/>
  <c r="DY17" i="33"/>
  <c r="DZ17" i="33"/>
  <c r="EA17" i="33"/>
  <c r="EB17" i="33"/>
  <c r="EC17" i="33"/>
  <c r="ED17" i="33"/>
  <c r="EE17" i="33"/>
  <c r="EF17" i="33"/>
  <c r="EG17" i="33"/>
  <c r="EH17" i="33"/>
  <c r="EI17" i="33"/>
  <c r="EJ17" i="33"/>
  <c r="EK17" i="33"/>
  <c r="EL17" i="33"/>
  <c r="EM17" i="33"/>
  <c r="EN17" i="33"/>
  <c r="EO17" i="33"/>
  <c r="EP17" i="33"/>
  <c r="EQ17" i="33"/>
  <c r="ER17" i="33"/>
  <c r="ES17" i="33"/>
  <c r="ET17" i="33"/>
  <c r="EU17" i="33"/>
  <c r="EV17" i="33"/>
  <c r="EW17" i="33"/>
  <c r="EX17" i="33"/>
  <c r="EY17" i="33"/>
  <c r="EZ17" i="33"/>
  <c r="FA17" i="33"/>
  <c r="FB17" i="33"/>
  <c r="FC17" i="33"/>
  <c r="FD17" i="33"/>
  <c r="FE17" i="33"/>
  <c r="FF17" i="33"/>
  <c r="FG17" i="33"/>
  <c r="FH17" i="33"/>
  <c r="FI17" i="33"/>
  <c r="FJ17" i="33"/>
  <c r="FK17" i="33"/>
  <c r="FL17" i="33"/>
  <c r="FM17" i="33"/>
  <c r="FN17" i="33"/>
  <c r="FO17" i="33"/>
  <c r="FP17" i="33"/>
  <c r="FQ17" i="33"/>
  <c r="FR17" i="33"/>
  <c r="FS17" i="33"/>
  <c r="FT17" i="33"/>
  <c r="FU17" i="33"/>
  <c r="FV17" i="33"/>
  <c r="FW17" i="33"/>
  <c r="FX17" i="33"/>
  <c r="FY17" i="33"/>
  <c r="FZ17" i="33"/>
  <c r="GA17" i="33"/>
  <c r="GB17" i="33"/>
  <c r="GC17" i="33"/>
  <c r="GD17" i="33"/>
  <c r="GE17" i="33"/>
  <c r="GF17" i="33"/>
  <c r="GG17" i="33"/>
  <c r="GH17" i="33"/>
  <c r="GI17" i="33"/>
  <c r="GJ17" i="33"/>
  <c r="GK17" i="33"/>
  <c r="GL17" i="33"/>
  <c r="GM17" i="33"/>
  <c r="GN17" i="33"/>
  <c r="GO17" i="33"/>
  <c r="GP17" i="33"/>
  <c r="GQ17" i="33"/>
  <c r="GR17" i="33"/>
  <c r="GS17" i="33"/>
  <c r="GT17" i="33"/>
  <c r="GU17" i="33"/>
  <c r="GV17" i="33"/>
  <c r="GW17" i="33"/>
  <c r="GX17" i="33"/>
  <c r="GY17" i="33"/>
  <c r="GZ17" i="33"/>
  <c r="HA17" i="33"/>
  <c r="HB17" i="33"/>
  <c r="HC17" i="33"/>
  <c r="HD17" i="33"/>
  <c r="HE17" i="33"/>
  <c r="HF17" i="33"/>
  <c r="HG17" i="33"/>
  <c r="HH17" i="33"/>
  <c r="HI17" i="33"/>
  <c r="HJ17" i="33"/>
  <c r="HK17" i="33"/>
  <c r="HL17" i="33"/>
  <c r="HM17" i="33"/>
  <c r="HN17" i="33"/>
  <c r="HO17" i="33"/>
  <c r="HP17" i="33"/>
  <c r="HQ17" i="33"/>
  <c r="HR17" i="33"/>
  <c r="HS17" i="33"/>
  <c r="HT17" i="33"/>
  <c r="HU17" i="33"/>
  <c r="HV17" i="33"/>
  <c r="HW17" i="33"/>
  <c r="HX17" i="33"/>
  <c r="HY17" i="33"/>
  <c r="HZ17" i="33"/>
  <c r="IA17" i="33"/>
  <c r="IB17" i="33"/>
  <c r="IC17" i="33"/>
  <c r="B18" i="33"/>
  <c r="C18" i="33"/>
  <c r="D18" i="33"/>
  <c r="E18" i="33"/>
  <c r="F18" i="33"/>
  <c r="G18" i="33"/>
  <c r="H18" i="33"/>
  <c r="I18" i="33"/>
  <c r="J18" i="33"/>
  <c r="K18" i="33"/>
  <c r="L18" i="33"/>
  <c r="M18" i="33"/>
  <c r="N18" i="33"/>
  <c r="O18" i="33"/>
  <c r="P18" i="33"/>
  <c r="Q18" i="33"/>
  <c r="R18" i="33"/>
  <c r="S18" i="33"/>
  <c r="T18" i="33"/>
  <c r="U18" i="33"/>
  <c r="V18" i="33"/>
  <c r="W18" i="33"/>
  <c r="X18" i="33"/>
  <c r="Y18" i="33"/>
  <c r="Z18" i="33"/>
  <c r="AA18" i="33"/>
  <c r="AB18" i="33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BN18" i="33"/>
  <c r="BO18" i="33"/>
  <c r="BP18" i="33"/>
  <c r="BQ18" i="33"/>
  <c r="BR18" i="33"/>
  <c r="BS18" i="33"/>
  <c r="BT18" i="33"/>
  <c r="BU18" i="33"/>
  <c r="BV18" i="33"/>
  <c r="BW18" i="33"/>
  <c r="BX18" i="33"/>
  <c r="BY18" i="33"/>
  <c r="BZ18" i="33"/>
  <c r="CA18" i="33"/>
  <c r="CB18" i="33"/>
  <c r="CC18" i="33"/>
  <c r="CD18" i="33"/>
  <c r="CE18" i="33"/>
  <c r="CF18" i="33"/>
  <c r="CG18" i="33"/>
  <c r="CH18" i="33"/>
  <c r="CI18" i="33"/>
  <c r="CJ18" i="33"/>
  <c r="CK18" i="33"/>
  <c r="CL18" i="33"/>
  <c r="CM18" i="33"/>
  <c r="CN18" i="33"/>
  <c r="CO18" i="33"/>
  <c r="CP18" i="33"/>
  <c r="CQ18" i="33"/>
  <c r="CR18" i="33"/>
  <c r="CS18" i="33"/>
  <c r="CT18" i="33"/>
  <c r="CU18" i="33"/>
  <c r="CV18" i="33"/>
  <c r="CW18" i="33"/>
  <c r="CX18" i="33"/>
  <c r="CY18" i="33"/>
  <c r="CZ18" i="33"/>
  <c r="DA18" i="33"/>
  <c r="DB18" i="33"/>
  <c r="DC18" i="33"/>
  <c r="DD18" i="33"/>
  <c r="DE18" i="33"/>
  <c r="DF18" i="33"/>
  <c r="DG18" i="33"/>
  <c r="DH18" i="33"/>
  <c r="DI18" i="33"/>
  <c r="DJ18" i="33"/>
  <c r="DK18" i="33"/>
  <c r="DL18" i="33"/>
  <c r="DM18" i="33"/>
  <c r="DN18" i="33"/>
  <c r="DO18" i="33"/>
  <c r="DP18" i="33"/>
  <c r="DQ18" i="33"/>
  <c r="DR18" i="33"/>
  <c r="DS18" i="33"/>
  <c r="DT18" i="33"/>
  <c r="DU18" i="33"/>
  <c r="DV18" i="33"/>
  <c r="DW18" i="33"/>
  <c r="DX18" i="33"/>
  <c r="DY18" i="33"/>
  <c r="DZ18" i="33"/>
  <c r="EA18" i="33"/>
  <c r="EB18" i="33"/>
  <c r="EC18" i="33"/>
  <c r="ED18" i="33"/>
  <c r="EE18" i="33"/>
  <c r="EF18" i="33"/>
  <c r="EG18" i="33"/>
  <c r="EH18" i="33"/>
  <c r="EI18" i="33"/>
  <c r="EJ18" i="33"/>
  <c r="EK18" i="33"/>
  <c r="EL18" i="33"/>
  <c r="EM18" i="33"/>
  <c r="EN18" i="33"/>
  <c r="EO18" i="33"/>
  <c r="EP18" i="33"/>
  <c r="EQ18" i="33"/>
  <c r="ER18" i="33"/>
  <c r="ES18" i="33"/>
  <c r="ET18" i="33"/>
  <c r="EU18" i="33"/>
  <c r="EV18" i="33"/>
  <c r="EW18" i="33"/>
  <c r="EX18" i="33"/>
  <c r="EY18" i="33"/>
  <c r="EZ18" i="33"/>
  <c r="FA18" i="33"/>
  <c r="FB18" i="33"/>
  <c r="FC18" i="33"/>
  <c r="FD18" i="33"/>
  <c r="FE18" i="33"/>
  <c r="FF18" i="33"/>
  <c r="FG18" i="33"/>
  <c r="FH18" i="33"/>
  <c r="FI18" i="33"/>
  <c r="FJ18" i="33"/>
  <c r="FK18" i="33"/>
  <c r="FL18" i="33"/>
  <c r="FM18" i="33"/>
  <c r="FN18" i="33"/>
  <c r="FO18" i="33"/>
  <c r="FP18" i="33"/>
  <c r="FQ18" i="33"/>
  <c r="FR18" i="33"/>
  <c r="FS18" i="33"/>
  <c r="FT18" i="33"/>
  <c r="FU18" i="33"/>
  <c r="FV18" i="33"/>
  <c r="FW18" i="33"/>
  <c r="FX18" i="33"/>
  <c r="FY18" i="33"/>
  <c r="FZ18" i="33"/>
  <c r="GA18" i="33"/>
  <c r="GB18" i="33"/>
  <c r="GC18" i="33"/>
  <c r="GD18" i="33"/>
  <c r="GE18" i="33"/>
  <c r="GF18" i="33"/>
  <c r="GG18" i="33"/>
  <c r="GH18" i="33"/>
  <c r="GI18" i="33"/>
  <c r="GJ18" i="33"/>
  <c r="GK18" i="33"/>
  <c r="GL18" i="33"/>
  <c r="GM18" i="33"/>
  <c r="GN18" i="33"/>
  <c r="GO18" i="33"/>
  <c r="GP18" i="33"/>
  <c r="GQ18" i="33"/>
  <c r="GR18" i="33"/>
  <c r="GS18" i="33"/>
  <c r="GT18" i="33"/>
  <c r="GU18" i="33"/>
  <c r="GV18" i="33"/>
  <c r="GW18" i="33"/>
  <c r="GX18" i="33"/>
  <c r="GY18" i="33"/>
  <c r="GZ18" i="33"/>
  <c r="HA18" i="33"/>
  <c r="HB18" i="33"/>
  <c r="HC18" i="33"/>
  <c r="HD18" i="33"/>
  <c r="HE18" i="33"/>
  <c r="HF18" i="33"/>
  <c r="HG18" i="33"/>
  <c r="HH18" i="33"/>
  <c r="HI18" i="33"/>
  <c r="HJ18" i="33"/>
  <c r="HK18" i="33"/>
  <c r="HL18" i="33"/>
  <c r="HM18" i="33"/>
  <c r="HN18" i="33"/>
  <c r="HO18" i="33"/>
  <c r="HP18" i="33"/>
  <c r="HQ18" i="33"/>
  <c r="HR18" i="33"/>
  <c r="HS18" i="33"/>
  <c r="HT18" i="33"/>
  <c r="HU18" i="33"/>
  <c r="HV18" i="33"/>
  <c r="HW18" i="33"/>
  <c r="HX18" i="33"/>
  <c r="HY18" i="33"/>
  <c r="HZ18" i="33"/>
  <c r="IA18" i="33"/>
  <c r="IB18" i="33"/>
  <c r="IC18" i="33"/>
  <c r="B19" i="33"/>
  <c r="C19" i="33"/>
  <c r="D19" i="33"/>
  <c r="E19" i="33"/>
  <c r="F19" i="33"/>
  <c r="G19" i="33"/>
  <c r="H19" i="33"/>
  <c r="I19" i="33"/>
  <c r="J19" i="33"/>
  <c r="K19" i="33"/>
  <c r="L19" i="33"/>
  <c r="M19" i="33"/>
  <c r="N19" i="33"/>
  <c r="O19" i="33"/>
  <c r="P19" i="33"/>
  <c r="Q19" i="33"/>
  <c r="R19" i="33"/>
  <c r="S19" i="33"/>
  <c r="T19" i="33"/>
  <c r="U19" i="33"/>
  <c r="V19" i="33"/>
  <c r="W19" i="33"/>
  <c r="X19" i="33"/>
  <c r="Y19" i="33"/>
  <c r="Z19" i="33"/>
  <c r="AA19" i="33"/>
  <c r="AB19" i="33"/>
  <c r="AC19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BN19" i="33"/>
  <c r="BO19" i="33"/>
  <c r="BP19" i="33"/>
  <c r="BQ19" i="33"/>
  <c r="BR19" i="33"/>
  <c r="BS19" i="33"/>
  <c r="BT19" i="33"/>
  <c r="BU19" i="33"/>
  <c r="BV19" i="33"/>
  <c r="BW19" i="33"/>
  <c r="BX19" i="33"/>
  <c r="BY19" i="33"/>
  <c r="BZ19" i="33"/>
  <c r="CA19" i="33"/>
  <c r="CB19" i="33"/>
  <c r="CC19" i="33"/>
  <c r="CD19" i="33"/>
  <c r="CE19" i="33"/>
  <c r="CF19" i="33"/>
  <c r="CG19" i="33"/>
  <c r="CH19" i="33"/>
  <c r="CI19" i="33"/>
  <c r="CJ19" i="33"/>
  <c r="CK19" i="33"/>
  <c r="CL19" i="33"/>
  <c r="CM19" i="33"/>
  <c r="CN19" i="33"/>
  <c r="CO19" i="33"/>
  <c r="CP19" i="33"/>
  <c r="CQ19" i="33"/>
  <c r="CR19" i="33"/>
  <c r="CS19" i="33"/>
  <c r="CT19" i="33"/>
  <c r="CU19" i="33"/>
  <c r="CV19" i="33"/>
  <c r="CW19" i="33"/>
  <c r="CX19" i="33"/>
  <c r="CY19" i="33"/>
  <c r="CZ19" i="33"/>
  <c r="DA19" i="33"/>
  <c r="DB19" i="33"/>
  <c r="DC19" i="33"/>
  <c r="DD19" i="33"/>
  <c r="DE19" i="33"/>
  <c r="DF19" i="33"/>
  <c r="DG19" i="33"/>
  <c r="DH19" i="33"/>
  <c r="DI19" i="33"/>
  <c r="DJ19" i="33"/>
  <c r="DK19" i="33"/>
  <c r="DL19" i="33"/>
  <c r="DM19" i="33"/>
  <c r="DN19" i="33"/>
  <c r="DO19" i="33"/>
  <c r="DP19" i="33"/>
  <c r="DQ19" i="33"/>
  <c r="DR19" i="33"/>
  <c r="DS19" i="33"/>
  <c r="DT19" i="33"/>
  <c r="DU19" i="33"/>
  <c r="DV19" i="33"/>
  <c r="DW19" i="33"/>
  <c r="DX19" i="33"/>
  <c r="DY19" i="33"/>
  <c r="DZ19" i="33"/>
  <c r="EA19" i="33"/>
  <c r="EB19" i="33"/>
  <c r="EC19" i="33"/>
  <c r="ED19" i="33"/>
  <c r="EE19" i="33"/>
  <c r="EF19" i="33"/>
  <c r="EG19" i="33"/>
  <c r="EH19" i="33"/>
  <c r="EI19" i="33"/>
  <c r="EJ19" i="33"/>
  <c r="EK19" i="33"/>
  <c r="EL19" i="33"/>
  <c r="EM19" i="33"/>
  <c r="EN19" i="33"/>
  <c r="EO19" i="33"/>
  <c r="EP19" i="33"/>
  <c r="EQ19" i="33"/>
  <c r="ER19" i="33"/>
  <c r="ES19" i="33"/>
  <c r="ET19" i="33"/>
  <c r="EU19" i="33"/>
  <c r="EV19" i="33"/>
  <c r="EW19" i="33"/>
  <c r="EX19" i="33"/>
  <c r="EY19" i="33"/>
  <c r="EZ19" i="33"/>
  <c r="FA19" i="33"/>
  <c r="FB19" i="33"/>
  <c r="FC19" i="33"/>
  <c r="FD19" i="33"/>
  <c r="FE19" i="33"/>
  <c r="FF19" i="33"/>
  <c r="FG19" i="33"/>
  <c r="FH19" i="33"/>
  <c r="FI19" i="33"/>
  <c r="FJ19" i="33"/>
  <c r="FK19" i="33"/>
  <c r="FL19" i="33"/>
  <c r="FM19" i="33"/>
  <c r="FN19" i="33"/>
  <c r="FO19" i="33"/>
  <c r="FP19" i="33"/>
  <c r="FQ19" i="33"/>
  <c r="FR19" i="33"/>
  <c r="FS19" i="33"/>
  <c r="FT19" i="33"/>
  <c r="FU19" i="33"/>
  <c r="FV19" i="33"/>
  <c r="FW19" i="33"/>
  <c r="FX19" i="33"/>
  <c r="FY19" i="33"/>
  <c r="FZ19" i="33"/>
  <c r="GA19" i="33"/>
  <c r="GB19" i="33"/>
  <c r="GC19" i="33"/>
  <c r="GD19" i="33"/>
  <c r="GE19" i="33"/>
  <c r="GF19" i="33"/>
  <c r="GG19" i="33"/>
  <c r="GH19" i="33"/>
  <c r="GI19" i="33"/>
  <c r="GJ19" i="33"/>
  <c r="GK19" i="33"/>
  <c r="GL19" i="33"/>
  <c r="GM19" i="33"/>
  <c r="GN19" i="33"/>
  <c r="GO19" i="33"/>
  <c r="GP19" i="33"/>
  <c r="GQ19" i="33"/>
  <c r="GR19" i="33"/>
  <c r="GS19" i="33"/>
  <c r="GT19" i="33"/>
  <c r="GU19" i="33"/>
  <c r="GV19" i="33"/>
  <c r="GW19" i="33"/>
  <c r="GX19" i="33"/>
  <c r="GY19" i="33"/>
  <c r="GZ19" i="33"/>
  <c r="HA19" i="33"/>
  <c r="HB19" i="33"/>
  <c r="HC19" i="33"/>
  <c r="HD19" i="33"/>
  <c r="HE19" i="33"/>
  <c r="HF19" i="33"/>
  <c r="HG19" i="33"/>
  <c r="HH19" i="33"/>
  <c r="HI19" i="33"/>
  <c r="HJ19" i="33"/>
  <c r="HK19" i="33"/>
  <c r="HL19" i="33"/>
  <c r="HM19" i="33"/>
  <c r="HN19" i="33"/>
  <c r="HO19" i="33"/>
  <c r="HP19" i="33"/>
  <c r="HQ19" i="33"/>
  <c r="HR19" i="33"/>
  <c r="HS19" i="33"/>
  <c r="HT19" i="33"/>
  <c r="HU19" i="33"/>
  <c r="HV19" i="33"/>
  <c r="HW19" i="33"/>
  <c r="HX19" i="33"/>
  <c r="HY19" i="33"/>
  <c r="HZ19" i="33"/>
  <c r="IA19" i="33"/>
  <c r="IB19" i="33"/>
  <c r="IC19" i="33"/>
  <c r="B24" i="33"/>
  <c r="C24" i="33"/>
  <c r="D24" i="33"/>
  <c r="E24" i="33"/>
  <c r="F24" i="33"/>
  <c r="G24" i="33"/>
  <c r="H24" i="33"/>
  <c r="I24" i="33"/>
  <c r="J24" i="33"/>
  <c r="K24" i="33"/>
  <c r="L24" i="33"/>
  <c r="M24" i="33"/>
  <c r="N24" i="33"/>
  <c r="O24" i="33"/>
  <c r="P24" i="33"/>
  <c r="Q24" i="33"/>
  <c r="R24" i="33"/>
  <c r="S24" i="33"/>
  <c r="T24" i="33"/>
  <c r="U24" i="33"/>
  <c r="V24" i="33"/>
  <c r="W24" i="33"/>
  <c r="X24" i="33"/>
  <c r="Y24" i="33"/>
  <c r="Z24" i="33"/>
  <c r="AA24" i="33"/>
  <c r="AB24" i="33"/>
  <c r="AC24" i="33"/>
  <c r="AD24" i="33"/>
  <c r="AE24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BN24" i="33"/>
  <c r="BO24" i="33"/>
  <c r="BP24" i="33"/>
  <c r="BQ24" i="33"/>
  <c r="BR24" i="33"/>
  <c r="BS24" i="33"/>
  <c r="BT24" i="33"/>
  <c r="BU24" i="33"/>
  <c r="BV24" i="33"/>
  <c r="BW24" i="33"/>
  <c r="BX24" i="33"/>
  <c r="BY24" i="33"/>
  <c r="BZ24" i="33"/>
  <c r="CA24" i="33"/>
  <c r="CB24" i="33"/>
  <c r="CC24" i="33"/>
  <c r="CD24" i="33"/>
  <c r="CE24" i="33"/>
  <c r="CF24" i="33"/>
  <c r="CG24" i="33"/>
  <c r="CH24" i="33"/>
  <c r="CI24" i="33"/>
  <c r="CJ24" i="33"/>
  <c r="CK24" i="33"/>
  <c r="CL24" i="33"/>
  <c r="CM24" i="33"/>
  <c r="CN24" i="33"/>
  <c r="CO24" i="33"/>
  <c r="CP24" i="33"/>
  <c r="CQ24" i="33"/>
  <c r="CR24" i="33"/>
  <c r="CS24" i="33"/>
  <c r="CT24" i="33"/>
  <c r="CU24" i="33"/>
  <c r="CV24" i="33"/>
  <c r="CW24" i="33"/>
  <c r="CX24" i="33"/>
  <c r="CY24" i="33"/>
  <c r="CZ24" i="33"/>
  <c r="DA24" i="33"/>
  <c r="DB24" i="33"/>
  <c r="DC24" i="33"/>
  <c r="DD24" i="33"/>
  <c r="DE24" i="33"/>
  <c r="DF24" i="33"/>
  <c r="DG24" i="33"/>
  <c r="DH24" i="33"/>
  <c r="DI24" i="33"/>
  <c r="DJ24" i="33"/>
  <c r="DK24" i="33"/>
  <c r="DL24" i="33"/>
  <c r="DM24" i="33"/>
  <c r="DN24" i="33"/>
  <c r="DO24" i="33"/>
  <c r="DP24" i="33"/>
  <c r="DQ24" i="33"/>
  <c r="DR24" i="33"/>
  <c r="DS24" i="33"/>
  <c r="DT24" i="33"/>
  <c r="DU24" i="33"/>
  <c r="DV24" i="33"/>
  <c r="DW24" i="33"/>
  <c r="DX24" i="33"/>
  <c r="DY24" i="33"/>
  <c r="DZ24" i="33"/>
  <c r="EA24" i="33"/>
  <c r="EB24" i="33"/>
  <c r="EC24" i="33"/>
  <c r="ED24" i="33"/>
  <c r="EE24" i="33"/>
  <c r="EF24" i="33"/>
  <c r="EG24" i="33"/>
  <c r="EH24" i="33"/>
  <c r="EI24" i="33"/>
  <c r="EJ24" i="33"/>
  <c r="EK24" i="33"/>
  <c r="EL24" i="33"/>
  <c r="EM24" i="33"/>
  <c r="EN24" i="33"/>
  <c r="EO24" i="33"/>
  <c r="EP24" i="33"/>
  <c r="EQ24" i="33"/>
  <c r="ER24" i="33"/>
  <c r="ES24" i="33"/>
  <c r="ET24" i="33"/>
  <c r="EU24" i="33"/>
  <c r="EV24" i="33"/>
  <c r="EW24" i="33"/>
  <c r="EX24" i="33"/>
  <c r="EY24" i="33"/>
  <c r="EZ24" i="33"/>
  <c r="FA24" i="33"/>
  <c r="FB24" i="33"/>
  <c r="FC24" i="33"/>
  <c r="FD24" i="33"/>
  <c r="FE24" i="33"/>
  <c r="FF24" i="33"/>
  <c r="FG24" i="33"/>
  <c r="FH24" i="33"/>
  <c r="FI24" i="33"/>
  <c r="FJ24" i="33"/>
  <c r="FK24" i="33"/>
  <c r="FL24" i="33"/>
  <c r="FM24" i="33"/>
  <c r="FN24" i="33"/>
  <c r="FO24" i="33"/>
  <c r="FP24" i="33"/>
  <c r="FQ24" i="33"/>
  <c r="FR24" i="33"/>
  <c r="FS24" i="33"/>
  <c r="FT24" i="33"/>
  <c r="FU24" i="33"/>
  <c r="FV24" i="33"/>
  <c r="FW24" i="33"/>
  <c r="FX24" i="33"/>
  <c r="FY24" i="33"/>
  <c r="FZ24" i="33"/>
  <c r="GA24" i="33"/>
  <c r="GB24" i="33"/>
  <c r="GC24" i="33"/>
  <c r="GD24" i="33"/>
  <c r="GE24" i="33"/>
  <c r="GF24" i="33"/>
  <c r="GG24" i="33"/>
  <c r="GH24" i="33"/>
  <c r="GI24" i="33"/>
  <c r="GJ24" i="33"/>
  <c r="GK24" i="33"/>
  <c r="GL24" i="33"/>
  <c r="GM24" i="33"/>
  <c r="GN24" i="33"/>
  <c r="GO24" i="33"/>
  <c r="GP24" i="33"/>
  <c r="GQ24" i="33"/>
  <c r="GR24" i="33"/>
  <c r="GS24" i="33"/>
  <c r="GT24" i="33"/>
  <c r="GU24" i="33"/>
  <c r="GV24" i="33"/>
  <c r="GW24" i="33"/>
  <c r="GX24" i="33"/>
  <c r="GY24" i="33"/>
  <c r="GZ24" i="33"/>
  <c r="HA24" i="33"/>
  <c r="HB24" i="33"/>
  <c r="HC24" i="33"/>
  <c r="HD24" i="33"/>
  <c r="HE24" i="33"/>
  <c r="HF24" i="33"/>
  <c r="HG24" i="33"/>
  <c r="HH24" i="33"/>
  <c r="HI24" i="33"/>
  <c r="HJ24" i="33"/>
  <c r="HK24" i="33"/>
  <c r="HL24" i="33"/>
  <c r="HM24" i="33"/>
  <c r="HN24" i="33"/>
  <c r="HO24" i="33"/>
  <c r="HP24" i="33"/>
  <c r="HQ24" i="33"/>
  <c r="HR24" i="33"/>
  <c r="HS24" i="33"/>
  <c r="HT24" i="33"/>
  <c r="HU24" i="33"/>
  <c r="HV24" i="33"/>
  <c r="HW24" i="33"/>
  <c r="HX24" i="33"/>
  <c r="HY24" i="33"/>
  <c r="HZ24" i="33"/>
  <c r="IA24" i="33"/>
  <c r="IB24" i="33"/>
  <c r="IC24" i="33"/>
  <c r="B25" i="33"/>
  <c r="C25" i="33"/>
  <c r="D25" i="33"/>
  <c r="E25" i="33"/>
  <c r="F25" i="33"/>
  <c r="G25" i="33"/>
  <c r="H25" i="33"/>
  <c r="I25" i="33"/>
  <c r="J25" i="33"/>
  <c r="K25" i="33"/>
  <c r="L25" i="33"/>
  <c r="M25" i="33"/>
  <c r="N25" i="33"/>
  <c r="O25" i="33"/>
  <c r="P25" i="33"/>
  <c r="Q25" i="33"/>
  <c r="R25" i="33"/>
  <c r="S25" i="33"/>
  <c r="T25" i="33"/>
  <c r="U25" i="33"/>
  <c r="V25" i="33"/>
  <c r="W25" i="33"/>
  <c r="X25" i="33"/>
  <c r="Y25" i="33"/>
  <c r="Z25" i="33"/>
  <c r="AA25" i="33"/>
  <c r="AB25" i="33"/>
  <c r="AC25" i="33"/>
  <c r="AD25" i="33"/>
  <c r="AE25" i="33"/>
  <c r="AF25" i="33"/>
  <c r="AG25" i="33"/>
  <c r="AH25" i="33"/>
  <c r="AI25" i="33"/>
  <c r="AJ25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BN25" i="33"/>
  <c r="BO25" i="33"/>
  <c r="BP25" i="33"/>
  <c r="BQ25" i="33"/>
  <c r="BR25" i="33"/>
  <c r="BS25" i="33"/>
  <c r="BT25" i="33"/>
  <c r="BU25" i="33"/>
  <c r="BV25" i="33"/>
  <c r="BW25" i="33"/>
  <c r="BX25" i="33"/>
  <c r="BY25" i="33"/>
  <c r="BZ25" i="33"/>
  <c r="CA25" i="33"/>
  <c r="CB25" i="33"/>
  <c r="CC25" i="33"/>
  <c r="CD25" i="33"/>
  <c r="CE25" i="33"/>
  <c r="CF25" i="33"/>
  <c r="CG25" i="33"/>
  <c r="CH25" i="33"/>
  <c r="CI25" i="33"/>
  <c r="CJ25" i="33"/>
  <c r="CK25" i="33"/>
  <c r="CL25" i="33"/>
  <c r="CM25" i="33"/>
  <c r="CN25" i="33"/>
  <c r="CO25" i="33"/>
  <c r="CP25" i="33"/>
  <c r="CQ25" i="33"/>
  <c r="CR25" i="33"/>
  <c r="CS25" i="33"/>
  <c r="CT25" i="33"/>
  <c r="CU25" i="33"/>
  <c r="CV25" i="33"/>
  <c r="CW25" i="33"/>
  <c r="CX25" i="33"/>
  <c r="CY25" i="33"/>
  <c r="CZ25" i="33"/>
  <c r="DA25" i="33"/>
  <c r="DB25" i="33"/>
  <c r="DC25" i="33"/>
  <c r="DD25" i="33"/>
  <c r="DE25" i="33"/>
  <c r="DF25" i="33"/>
  <c r="DG25" i="33"/>
  <c r="DH25" i="33"/>
  <c r="DI25" i="33"/>
  <c r="DJ25" i="33"/>
  <c r="DK25" i="33"/>
  <c r="DL25" i="33"/>
  <c r="DM25" i="33"/>
  <c r="DN25" i="33"/>
  <c r="DO25" i="33"/>
  <c r="DP25" i="33"/>
  <c r="DQ25" i="33"/>
  <c r="DR25" i="33"/>
  <c r="DS25" i="33"/>
  <c r="DT25" i="33"/>
  <c r="DU25" i="33"/>
  <c r="DV25" i="33"/>
  <c r="DW25" i="33"/>
  <c r="DX25" i="33"/>
  <c r="DY25" i="33"/>
  <c r="DZ25" i="33"/>
  <c r="EA25" i="33"/>
  <c r="EB25" i="33"/>
  <c r="EC25" i="33"/>
  <c r="ED25" i="33"/>
  <c r="EE25" i="33"/>
  <c r="EF25" i="33"/>
  <c r="EG25" i="33"/>
  <c r="EH25" i="33"/>
  <c r="EI25" i="33"/>
  <c r="EJ25" i="33"/>
  <c r="EK25" i="33"/>
  <c r="EL25" i="33"/>
  <c r="EM25" i="33"/>
  <c r="EN25" i="33"/>
  <c r="EO25" i="33"/>
  <c r="EP25" i="33"/>
  <c r="EQ25" i="33"/>
  <c r="ER25" i="33"/>
  <c r="ES25" i="33"/>
  <c r="ET25" i="33"/>
  <c r="EU25" i="33"/>
  <c r="EV25" i="33"/>
  <c r="EW25" i="33"/>
  <c r="EX25" i="33"/>
  <c r="EY25" i="33"/>
  <c r="EZ25" i="33"/>
  <c r="FA25" i="33"/>
  <c r="FB25" i="33"/>
  <c r="FC25" i="33"/>
  <c r="FD25" i="33"/>
  <c r="FE25" i="33"/>
  <c r="FF25" i="33"/>
  <c r="FG25" i="33"/>
  <c r="FH25" i="33"/>
  <c r="FI25" i="33"/>
  <c r="FJ25" i="33"/>
  <c r="FK25" i="33"/>
  <c r="FL25" i="33"/>
  <c r="FM25" i="33"/>
  <c r="FN25" i="33"/>
  <c r="FO25" i="33"/>
  <c r="FP25" i="33"/>
  <c r="FQ25" i="33"/>
  <c r="FR25" i="33"/>
  <c r="FS25" i="33"/>
  <c r="FT25" i="33"/>
  <c r="FU25" i="33"/>
  <c r="FV25" i="33"/>
  <c r="FW25" i="33"/>
  <c r="FX25" i="33"/>
  <c r="FY25" i="33"/>
  <c r="FZ25" i="33"/>
  <c r="GA25" i="33"/>
  <c r="GB25" i="33"/>
  <c r="GC25" i="33"/>
  <c r="GD25" i="33"/>
  <c r="GE25" i="33"/>
  <c r="GF25" i="33"/>
  <c r="GG25" i="33"/>
  <c r="GH25" i="33"/>
  <c r="GI25" i="33"/>
  <c r="GJ25" i="33"/>
  <c r="GK25" i="33"/>
  <c r="GL25" i="33"/>
  <c r="GM25" i="33"/>
  <c r="GN25" i="33"/>
  <c r="GO25" i="33"/>
  <c r="GP25" i="33"/>
  <c r="GQ25" i="33"/>
  <c r="GR25" i="33"/>
  <c r="GS25" i="33"/>
  <c r="GT25" i="33"/>
  <c r="GU25" i="33"/>
  <c r="GV25" i="33"/>
  <c r="GW25" i="33"/>
  <c r="GX25" i="33"/>
  <c r="GY25" i="33"/>
  <c r="GZ25" i="33"/>
  <c r="HA25" i="33"/>
  <c r="HB25" i="33"/>
  <c r="HC25" i="33"/>
  <c r="HD25" i="33"/>
  <c r="HE25" i="33"/>
  <c r="HF25" i="33"/>
  <c r="HG25" i="33"/>
  <c r="HH25" i="33"/>
  <c r="HI25" i="33"/>
  <c r="HJ25" i="33"/>
  <c r="HK25" i="33"/>
  <c r="HL25" i="33"/>
  <c r="HM25" i="33"/>
  <c r="HN25" i="33"/>
  <c r="HO25" i="33"/>
  <c r="HP25" i="33"/>
  <c r="HQ25" i="33"/>
  <c r="HR25" i="33"/>
  <c r="HS25" i="33"/>
  <c r="HT25" i="33"/>
  <c r="HU25" i="33"/>
  <c r="HV25" i="33"/>
  <c r="HW25" i="33"/>
  <c r="HX25" i="33"/>
  <c r="HY25" i="33"/>
  <c r="HZ25" i="33"/>
  <c r="IA25" i="33"/>
  <c r="IB25" i="33"/>
  <c r="IC25" i="33"/>
  <c r="B26" i="33"/>
  <c r="C26" i="33"/>
  <c r="D26" i="33"/>
  <c r="E26" i="33"/>
  <c r="F26" i="33"/>
  <c r="G26" i="33"/>
  <c r="H26" i="33"/>
  <c r="I26" i="33"/>
  <c r="J26" i="33"/>
  <c r="K26" i="33"/>
  <c r="L26" i="33"/>
  <c r="M26" i="33"/>
  <c r="N26" i="33"/>
  <c r="O26" i="33"/>
  <c r="P26" i="33"/>
  <c r="Q26" i="33"/>
  <c r="R26" i="33"/>
  <c r="S26" i="33"/>
  <c r="T26" i="33"/>
  <c r="U26" i="33"/>
  <c r="V26" i="33"/>
  <c r="W26" i="33"/>
  <c r="X26" i="33"/>
  <c r="Y26" i="33"/>
  <c r="Z26" i="33"/>
  <c r="AA26" i="33"/>
  <c r="AB26" i="33"/>
  <c r="AC26" i="33"/>
  <c r="AD26" i="33"/>
  <c r="AE26" i="33"/>
  <c r="AF26" i="33"/>
  <c r="AG26" i="33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BN26" i="33"/>
  <c r="BO26" i="33"/>
  <c r="BP26" i="33"/>
  <c r="BQ26" i="33"/>
  <c r="BR26" i="33"/>
  <c r="BS26" i="33"/>
  <c r="BT26" i="33"/>
  <c r="BU26" i="33"/>
  <c r="BV26" i="33"/>
  <c r="BW26" i="33"/>
  <c r="BX26" i="33"/>
  <c r="BY26" i="33"/>
  <c r="BZ26" i="33"/>
  <c r="CA26" i="33"/>
  <c r="CB26" i="33"/>
  <c r="CC26" i="33"/>
  <c r="CD26" i="33"/>
  <c r="CE26" i="33"/>
  <c r="CF26" i="33"/>
  <c r="CG26" i="33"/>
  <c r="CH26" i="33"/>
  <c r="CI26" i="33"/>
  <c r="CJ26" i="33"/>
  <c r="CK26" i="33"/>
  <c r="CL26" i="33"/>
  <c r="CM26" i="33"/>
  <c r="CN26" i="33"/>
  <c r="CO26" i="33"/>
  <c r="CP26" i="33"/>
  <c r="CQ26" i="33"/>
  <c r="CR26" i="33"/>
  <c r="CS26" i="33"/>
  <c r="CT26" i="33"/>
  <c r="CU26" i="33"/>
  <c r="CV26" i="33"/>
  <c r="CW26" i="33"/>
  <c r="CX26" i="33"/>
  <c r="CY26" i="33"/>
  <c r="CZ26" i="33"/>
  <c r="DA26" i="33"/>
  <c r="DB26" i="33"/>
  <c r="DC26" i="33"/>
  <c r="DD26" i="33"/>
  <c r="DE26" i="33"/>
  <c r="DF26" i="33"/>
  <c r="DG26" i="33"/>
  <c r="DH26" i="33"/>
  <c r="DI26" i="33"/>
  <c r="DJ26" i="33"/>
  <c r="DK26" i="33"/>
  <c r="DL26" i="33"/>
  <c r="DM26" i="33"/>
  <c r="DN26" i="33"/>
  <c r="DO26" i="33"/>
  <c r="DP26" i="33"/>
  <c r="DQ26" i="33"/>
  <c r="DR26" i="33"/>
  <c r="DS26" i="33"/>
  <c r="DT26" i="33"/>
  <c r="DU26" i="33"/>
  <c r="DV26" i="33"/>
  <c r="DW26" i="33"/>
  <c r="DX26" i="33"/>
  <c r="DY26" i="33"/>
  <c r="DZ26" i="33"/>
  <c r="EA26" i="33"/>
  <c r="EB26" i="33"/>
  <c r="EC26" i="33"/>
  <c r="ED26" i="33"/>
  <c r="EE26" i="33"/>
  <c r="EF26" i="33"/>
  <c r="EG26" i="33"/>
  <c r="EH26" i="33"/>
  <c r="EI26" i="33"/>
  <c r="EJ26" i="33"/>
  <c r="EK26" i="33"/>
  <c r="EL26" i="33"/>
  <c r="EM26" i="33"/>
  <c r="EN26" i="33"/>
  <c r="EO26" i="33"/>
  <c r="EP26" i="33"/>
  <c r="EQ26" i="33"/>
  <c r="ER26" i="33"/>
  <c r="ES26" i="33"/>
  <c r="ET26" i="33"/>
  <c r="EU26" i="33"/>
  <c r="EV26" i="33"/>
  <c r="EW26" i="33"/>
  <c r="EX26" i="33"/>
  <c r="EY26" i="33"/>
  <c r="EZ26" i="33"/>
  <c r="FA26" i="33"/>
  <c r="FB26" i="33"/>
  <c r="FC26" i="33"/>
  <c r="FD26" i="33"/>
  <c r="FE26" i="33"/>
  <c r="FF26" i="33"/>
  <c r="FG26" i="33"/>
  <c r="FH26" i="33"/>
  <c r="FI26" i="33"/>
  <c r="FJ26" i="33"/>
  <c r="FK26" i="33"/>
  <c r="FL26" i="33"/>
  <c r="FM26" i="33"/>
  <c r="FN26" i="33"/>
  <c r="FO26" i="33"/>
  <c r="FP26" i="33"/>
  <c r="FQ26" i="33"/>
  <c r="FR26" i="33"/>
  <c r="FS26" i="33"/>
  <c r="FT26" i="33"/>
  <c r="FU26" i="33"/>
  <c r="FV26" i="33"/>
  <c r="FW26" i="33"/>
  <c r="FX26" i="33"/>
  <c r="FY26" i="33"/>
  <c r="FZ26" i="33"/>
  <c r="GA26" i="33"/>
  <c r="GB26" i="33"/>
  <c r="GC26" i="33"/>
  <c r="GD26" i="33"/>
  <c r="GE26" i="33"/>
  <c r="GF26" i="33"/>
  <c r="GG26" i="33"/>
  <c r="GH26" i="33"/>
  <c r="GI26" i="33"/>
  <c r="GJ26" i="33"/>
  <c r="GK26" i="33"/>
  <c r="GL26" i="33"/>
  <c r="GM26" i="33"/>
  <c r="GN26" i="33"/>
  <c r="GO26" i="33"/>
  <c r="GP26" i="33"/>
  <c r="GQ26" i="33"/>
  <c r="GR26" i="33"/>
  <c r="GS26" i="33"/>
  <c r="GT26" i="33"/>
  <c r="GU26" i="33"/>
  <c r="GV26" i="33"/>
  <c r="GW26" i="33"/>
  <c r="GX26" i="33"/>
  <c r="GY26" i="33"/>
  <c r="GZ26" i="33"/>
  <c r="HA26" i="33"/>
  <c r="HB26" i="33"/>
  <c r="HC26" i="33"/>
  <c r="HD26" i="33"/>
  <c r="HE26" i="33"/>
  <c r="HF26" i="33"/>
  <c r="HG26" i="33"/>
  <c r="HH26" i="33"/>
  <c r="HI26" i="33"/>
  <c r="HJ26" i="33"/>
  <c r="HK26" i="33"/>
  <c r="HL26" i="33"/>
  <c r="HM26" i="33"/>
  <c r="HN26" i="33"/>
  <c r="HO26" i="33"/>
  <c r="HP26" i="33"/>
  <c r="HQ26" i="33"/>
  <c r="HR26" i="33"/>
  <c r="HS26" i="33"/>
  <c r="HT26" i="33"/>
  <c r="HU26" i="33"/>
  <c r="HV26" i="33"/>
  <c r="HW26" i="33"/>
  <c r="HX26" i="33"/>
  <c r="HY26" i="33"/>
  <c r="HZ26" i="33"/>
  <c r="IA26" i="33"/>
  <c r="IB26" i="33"/>
  <c r="IC26" i="33"/>
  <c r="B27" i="33"/>
  <c r="C27" i="33"/>
  <c r="D27" i="33"/>
  <c r="E27" i="33"/>
  <c r="F27" i="33"/>
  <c r="G27" i="33"/>
  <c r="H27" i="33"/>
  <c r="I27" i="33"/>
  <c r="J27" i="33"/>
  <c r="K27" i="33"/>
  <c r="L27" i="33"/>
  <c r="M27" i="33"/>
  <c r="N27" i="33"/>
  <c r="O27" i="33"/>
  <c r="P27" i="33"/>
  <c r="Q27" i="33"/>
  <c r="R27" i="33"/>
  <c r="S27" i="33"/>
  <c r="T27" i="33"/>
  <c r="U27" i="33"/>
  <c r="V27" i="33"/>
  <c r="W27" i="33"/>
  <c r="X27" i="33"/>
  <c r="Y27" i="33"/>
  <c r="Z27" i="33"/>
  <c r="AA27" i="33"/>
  <c r="AB27" i="33"/>
  <c r="AC27" i="33"/>
  <c r="AD27" i="33"/>
  <c r="AE27" i="33"/>
  <c r="AF27" i="33"/>
  <c r="AG27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BN27" i="33"/>
  <c r="BO27" i="33"/>
  <c r="BP27" i="33"/>
  <c r="BQ27" i="33"/>
  <c r="BR27" i="33"/>
  <c r="BS27" i="33"/>
  <c r="BT27" i="33"/>
  <c r="BU27" i="33"/>
  <c r="BV27" i="33"/>
  <c r="BW27" i="33"/>
  <c r="BX27" i="33"/>
  <c r="BY27" i="33"/>
  <c r="BZ27" i="33"/>
  <c r="CA27" i="33"/>
  <c r="CB27" i="33"/>
  <c r="CC27" i="33"/>
  <c r="CD27" i="33"/>
  <c r="CE27" i="33"/>
  <c r="CF27" i="33"/>
  <c r="CG27" i="33"/>
  <c r="CH27" i="33"/>
  <c r="CI27" i="33"/>
  <c r="CJ27" i="33"/>
  <c r="CK27" i="33"/>
  <c r="CL27" i="33"/>
  <c r="CM27" i="33"/>
  <c r="CN27" i="33"/>
  <c r="CO27" i="33"/>
  <c r="CP27" i="33"/>
  <c r="CQ27" i="33"/>
  <c r="CR27" i="33"/>
  <c r="CS27" i="33"/>
  <c r="CT27" i="33"/>
  <c r="CU27" i="33"/>
  <c r="CV27" i="33"/>
  <c r="CW27" i="33"/>
  <c r="CX27" i="33"/>
  <c r="CY27" i="33"/>
  <c r="CZ27" i="33"/>
  <c r="DA27" i="33"/>
  <c r="DB27" i="33"/>
  <c r="DC27" i="33"/>
  <c r="DD27" i="33"/>
  <c r="DE27" i="33"/>
  <c r="DF27" i="33"/>
  <c r="DG27" i="33"/>
  <c r="DH27" i="33"/>
  <c r="DI27" i="33"/>
  <c r="DJ27" i="33"/>
  <c r="DK27" i="33"/>
  <c r="DL27" i="33"/>
  <c r="DM27" i="33"/>
  <c r="DN27" i="33"/>
  <c r="DO27" i="33"/>
  <c r="DP27" i="33"/>
  <c r="DQ27" i="33"/>
  <c r="DR27" i="33"/>
  <c r="DS27" i="33"/>
  <c r="DT27" i="33"/>
  <c r="DU27" i="33"/>
  <c r="DV27" i="33"/>
  <c r="DW27" i="33"/>
  <c r="DX27" i="33"/>
  <c r="DY27" i="33"/>
  <c r="DZ27" i="33"/>
  <c r="EA27" i="33"/>
  <c r="EB27" i="33"/>
  <c r="EC27" i="33"/>
  <c r="ED27" i="33"/>
  <c r="EE27" i="33"/>
  <c r="EF27" i="33"/>
  <c r="EG27" i="33"/>
  <c r="EH27" i="33"/>
  <c r="EI27" i="33"/>
  <c r="EJ27" i="33"/>
  <c r="EK27" i="33"/>
  <c r="EL27" i="33"/>
  <c r="EM27" i="33"/>
  <c r="EN27" i="33"/>
  <c r="EO27" i="33"/>
  <c r="EP27" i="33"/>
  <c r="EQ27" i="33"/>
  <c r="ER27" i="33"/>
  <c r="ES27" i="33"/>
  <c r="ET27" i="33"/>
  <c r="EU27" i="33"/>
  <c r="EV27" i="33"/>
  <c r="EW27" i="33"/>
  <c r="EX27" i="33"/>
  <c r="EY27" i="33"/>
  <c r="EZ27" i="33"/>
  <c r="FA27" i="33"/>
  <c r="FB27" i="33"/>
  <c r="FC27" i="33"/>
  <c r="FD27" i="33"/>
  <c r="FE27" i="33"/>
  <c r="FF27" i="33"/>
  <c r="FG27" i="33"/>
  <c r="FH27" i="33"/>
  <c r="FI27" i="33"/>
  <c r="FJ27" i="33"/>
  <c r="FK27" i="33"/>
  <c r="FL27" i="33"/>
  <c r="FM27" i="33"/>
  <c r="FN27" i="33"/>
  <c r="FO27" i="33"/>
  <c r="FP27" i="33"/>
  <c r="FQ27" i="33"/>
  <c r="FR27" i="33"/>
  <c r="FS27" i="33"/>
  <c r="FT27" i="33"/>
  <c r="FU27" i="33"/>
  <c r="FV27" i="33"/>
  <c r="FW27" i="33"/>
  <c r="FX27" i="33"/>
  <c r="FY27" i="33"/>
  <c r="FZ27" i="33"/>
  <c r="GA27" i="33"/>
  <c r="GB27" i="33"/>
  <c r="GC27" i="33"/>
  <c r="GD27" i="33"/>
  <c r="GE27" i="33"/>
  <c r="GF27" i="33"/>
  <c r="GG27" i="33"/>
  <c r="GH27" i="33"/>
  <c r="GI27" i="33"/>
  <c r="GJ27" i="33"/>
  <c r="GK27" i="33"/>
  <c r="GL27" i="33"/>
  <c r="GM27" i="33"/>
  <c r="GN27" i="33"/>
  <c r="GO27" i="33"/>
  <c r="GP27" i="33"/>
  <c r="GQ27" i="33"/>
  <c r="GR27" i="33"/>
  <c r="GS27" i="33"/>
  <c r="GT27" i="33"/>
  <c r="GU27" i="33"/>
  <c r="GV27" i="33"/>
  <c r="GW27" i="33"/>
  <c r="GX27" i="33"/>
  <c r="GY27" i="33"/>
  <c r="GZ27" i="33"/>
  <c r="HA27" i="33"/>
  <c r="HB27" i="33"/>
  <c r="HC27" i="33"/>
  <c r="HD27" i="33"/>
  <c r="HE27" i="33"/>
  <c r="HF27" i="33"/>
  <c r="HG27" i="33"/>
  <c r="HH27" i="33"/>
  <c r="HI27" i="33"/>
  <c r="HJ27" i="33"/>
  <c r="HK27" i="33"/>
  <c r="HL27" i="33"/>
  <c r="HM27" i="33"/>
  <c r="HN27" i="33"/>
  <c r="HO27" i="33"/>
  <c r="HP27" i="33"/>
  <c r="HQ27" i="33"/>
  <c r="HR27" i="33"/>
  <c r="HS27" i="33"/>
  <c r="HT27" i="33"/>
  <c r="HU27" i="33"/>
  <c r="HV27" i="33"/>
  <c r="HW27" i="33"/>
  <c r="HX27" i="33"/>
  <c r="HY27" i="33"/>
  <c r="HZ27" i="33"/>
  <c r="IA27" i="33"/>
  <c r="IB27" i="33"/>
  <c r="IC27" i="33"/>
  <c r="B28" i="33"/>
  <c r="C28" i="33"/>
  <c r="D28" i="33"/>
  <c r="E28" i="33"/>
  <c r="F28" i="33"/>
  <c r="G28" i="33"/>
  <c r="H28" i="33"/>
  <c r="I28" i="33"/>
  <c r="J28" i="33"/>
  <c r="K28" i="33"/>
  <c r="L28" i="33"/>
  <c r="M28" i="33"/>
  <c r="N28" i="33"/>
  <c r="O28" i="33"/>
  <c r="P28" i="33"/>
  <c r="Q28" i="33"/>
  <c r="R28" i="33"/>
  <c r="S28" i="33"/>
  <c r="T28" i="33"/>
  <c r="U28" i="33"/>
  <c r="V28" i="33"/>
  <c r="W28" i="33"/>
  <c r="X28" i="33"/>
  <c r="Y28" i="33"/>
  <c r="Z28" i="33"/>
  <c r="AA28" i="33"/>
  <c r="AB28" i="33"/>
  <c r="AC28" i="33"/>
  <c r="AD28" i="33"/>
  <c r="AE28" i="33"/>
  <c r="AF28" i="33"/>
  <c r="AG28" i="33"/>
  <c r="AH28" i="33"/>
  <c r="AI28" i="33"/>
  <c r="AJ28" i="33"/>
  <c r="AK28" i="33"/>
  <c r="AL28" i="33"/>
  <c r="AM28" i="33"/>
  <c r="AN28" i="33"/>
  <c r="AO28" i="33"/>
  <c r="AP28" i="33"/>
  <c r="AQ28" i="33"/>
  <c r="AR28" i="33"/>
  <c r="AS28" i="33"/>
  <c r="AT28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BN28" i="33"/>
  <c r="BO28" i="33"/>
  <c r="BP28" i="33"/>
  <c r="BQ28" i="33"/>
  <c r="BR28" i="33"/>
  <c r="BS28" i="33"/>
  <c r="BT28" i="33"/>
  <c r="BU28" i="33"/>
  <c r="BV28" i="33"/>
  <c r="BW28" i="33"/>
  <c r="BX28" i="33"/>
  <c r="BY28" i="33"/>
  <c r="BZ28" i="33"/>
  <c r="CA28" i="33"/>
  <c r="CB28" i="33"/>
  <c r="CC28" i="33"/>
  <c r="CD28" i="33"/>
  <c r="CE28" i="33"/>
  <c r="CF28" i="33"/>
  <c r="CG28" i="33"/>
  <c r="CH28" i="33"/>
  <c r="CI28" i="33"/>
  <c r="CJ28" i="33"/>
  <c r="CK28" i="33"/>
  <c r="CL28" i="33"/>
  <c r="CM28" i="33"/>
  <c r="CN28" i="33"/>
  <c r="CO28" i="33"/>
  <c r="CP28" i="33"/>
  <c r="CQ28" i="33"/>
  <c r="CR28" i="33"/>
  <c r="CS28" i="33"/>
  <c r="CT28" i="33"/>
  <c r="CU28" i="33"/>
  <c r="CV28" i="33"/>
  <c r="CW28" i="33"/>
  <c r="CX28" i="33"/>
  <c r="CY28" i="33"/>
  <c r="CZ28" i="33"/>
  <c r="DA28" i="33"/>
  <c r="DB28" i="33"/>
  <c r="DC28" i="33"/>
  <c r="DD28" i="33"/>
  <c r="DE28" i="33"/>
  <c r="DF28" i="33"/>
  <c r="DG28" i="33"/>
  <c r="DH28" i="33"/>
  <c r="DI28" i="33"/>
  <c r="DJ28" i="33"/>
  <c r="DK28" i="33"/>
  <c r="DL28" i="33"/>
  <c r="DM28" i="33"/>
  <c r="DN28" i="33"/>
  <c r="DO28" i="33"/>
  <c r="DP28" i="33"/>
  <c r="DQ28" i="33"/>
  <c r="DR28" i="33"/>
  <c r="DS28" i="33"/>
  <c r="DT28" i="33"/>
  <c r="DU28" i="33"/>
  <c r="DV28" i="33"/>
  <c r="DW28" i="33"/>
  <c r="DX28" i="33"/>
  <c r="DY28" i="33"/>
  <c r="DZ28" i="33"/>
  <c r="EA28" i="33"/>
  <c r="EB28" i="33"/>
  <c r="EC28" i="33"/>
  <c r="ED28" i="33"/>
  <c r="EE28" i="33"/>
  <c r="EF28" i="33"/>
  <c r="EG28" i="33"/>
  <c r="EH28" i="33"/>
  <c r="EI28" i="33"/>
  <c r="EJ28" i="33"/>
  <c r="EK28" i="33"/>
  <c r="EL28" i="33"/>
  <c r="EM28" i="33"/>
  <c r="EN28" i="33"/>
  <c r="EO28" i="33"/>
  <c r="EP28" i="33"/>
  <c r="EQ28" i="33"/>
  <c r="ER28" i="33"/>
  <c r="ES28" i="33"/>
  <c r="ET28" i="33"/>
  <c r="EU28" i="33"/>
  <c r="EV28" i="33"/>
  <c r="EW28" i="33"/>
  <c r="EX28" i="33"/>
  <c r="EY28" i="33"/>
  <c r="EZ28" i="33"/>
  <c r="FA28" i="33"/>
  <c r="FB28" i="33"/>
  <c r="FC28" i="33"/>
  <c r="FD28" i="33"/>
  <c r="FE28" i="33"/>
  <c r="FF28" i="33"/>
  <c r="FG28" i="33"/>
  <c r="FH28" i="33"/>
  <c r="FI28" i="33"/>
  <c r="FJ28" i="33"/>
  <c r="FK28" i="33"/>
  <c r="FL28" i="33"/>
  <c r="FM28" i="33"/>
  <c r="FN28" i="33"/>
  <c r="FO28" i="33"/>
  <c r="FP28" i="33"/>
  <c r="FQ28" i="33"/>
  <c r="FR28" i="33"/>
  <c r="FS28" i="33"/>
  <c r="FT28" i="33"/>
  <c r="FU28" i="33"/>
  <c r="FV28" i="33"/>
  <c r="FW28" i="33"/>
  <c r="FX28" i="33"/>
  <c r="FY28" i="33"/>
  <c r="FZ28" i="33"/>
  <c r="GA28" i="33"/>
  <c r="GB28" i="33"/>
  <c r="GC28" i="33"/>
  <c r="GD28" i="33"/>
  <c r="GE28" i="33"/>
  <c r="GF28" i="33"/>
  <c r="GG28" i="33"/>
  <c r="GH28" i="33"/>
  <c r="GI28" i="33"/>
  <c r="GJ28" i="33"/>
  <c r="GK28" i="33"/>
  <c r="GL28" i="33"/>
  <c r="GM28" i="33"/>
  <c r="GN28" i="33"/>
  <c r="GO28" i="33"/>
  <c r="GP28" i="33"/>
  <c r="GQ28" i="33"/>
  <c r="GR28" i="33"/>
  <c r="GS28" i="33"/>
  <c r="GT28" i="33"/>
  <c r="GU28" i="33"/>
  <c r="GV28" i="33"/>
  <c r="GW28" i="33"/>
  <c r="GX28" i="33"/>
  <c r="GY28" i="33"/>
  <c r="GZ28" i="33"/>
  <c r="HA28" i="33"/>
  <c r="HB28" i="33"/>
  <c r="HC28" i="33"/>
  <c r="HD28" i="33"/>
  <c r="HE28" i="33"/>
  <c r="HF28" i="33"/>
  <c r="HG28" i="33"/>
  <c r="HH28" i="33"/>
  <c r="HI28" i="33"/>
  <c r="HJ28" i="33"/>
  <c r="HK28" i="33"/>
  <c r="HL28" i="33"/>
  <c r="HM28" i="33"/>
  <c r="HN28" i="33"/>
  <c r="HO28" i="33"/>
  <c r="HP28" i="33"/>
  <c r="HQ28" i="33"/>
  <c r="HR28" i="33"/>
  <c r="HS28" i="33"/>
  <c r="HT28" i="33"/>
  <c r="HU28" i="33"/>
  <c r="HV28" i="33"/>
  <c r="HW28" i="33"/>
  <c r="HX28" i="33"/>
  <c r="HY28" i="33"/>
  <c r="HZ28" i="33"/>
  <c r="IA28" i="33"/>
  <c r="IB28" i="33"/>
  <c r="IC28" i="33"/>
  <c r="B29" i="33"/>
  <c r="C29" i="33"/>
  <c r="D29" i="33"/>
  <c r="E29" i="33"/>
  <c r="F29" i="33"/>
  <c r="G29" i="33"/>
  <c r="H29" i="33"/>
  <c r="I29" i="33"/>
  <c r="J29" i="33"/>
  <c r="K29" i="33"/>
  <c r="L29" i="33"/>
  <c r="M29" i="33"/>
  <c r="N29" i="33"/>
  <c r="O29" i="33"/>
  <c r="P29" i="33"/>
  <c r="Q29" i="33"/>
  <c r="R29" i="33"/>
  <c r="S29" i="33"/>
  <c r="T29" i="33"/>
  <c r="U29" i="33"/>
  <c r="V29" i="33"/>
  <c r="W29" i="33"/>
  <c r="X29" i="33"/>
  <c r="Y29" i="33"/>
  <c r="Z29" i="33"/>
  <c r="AA29" i="33"/>
  <c r="AB29" i="33"/>
  <c r="AC29" i="33"/>
  <c r="AD29" i="33"/>
  <c r="AE29" i="33"/>
  <c r="AF29" i="33"/>
  <c r="AG29" i="33"/>
  <c r="AH29" i="33"/>
  <c r="AI29" i="33"/>
  <c r="AJ29" i="33"/>
  <c r="AK29" i="33"/>
  <c r="AL29" i="33"/>
  <c r="AM29" i="33"/>
  <c r="AN29" i="33"/>
  <c r="AO29" i="33"/>
  <c r="AP29" i="33"/>
  <c r="AQ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BN29" i="33"/>
  <c r="BO29" i="33"/>
  <c r="BP29" i="33"/>
  <c r="BQ29" i="33"/>
  <c r="BR29" i="33"/>
  <c r="BS29" i="33"/>
  <c r="BT29" i="33"/>
  <c r="BU29" i="33"/>
  <c r="BV29" i="33"/>
  <c r="BW29" i="33"/>
  <c r="BX29" i="33"/>
  <c r="BY29" i="33"/>
  <c r="BZ29" i="33"/>
  <c r="CA29" i="33"/>
  <c r="CB29" i="33"/>
  <c r="CC29" i="33"/>
  <c r="CD29" i="33"/>
  <c r="CE29" i="33"/>
  <c r="CF29" i="33"/>
  <c r="CG29" i="33"/>
  <c r="CH29" i="33"/>
  <c r="CI29" i="33"/>
  <c r="CJ29" i="33"/>
  <c r="CK29" i="33"/>
  <c r="CL29" i="33"/>
  <c r="CM29" i="33"/>
  <c r="CN29" i="33"/>
  <c r="CO29" i="33"/>
  <c r="CP29" i="33"/>
  <c r="CQ29" i="33"/>
  <c r="CR29" i="33"/>
  <c r="CS29" i="33"/>
  <c r="CT29" i="33"/>
  <c r="CU29" i="33"/>
  <c r="CV29" i="33"/>
  <c r="CW29" i="33"/>
  <c r="CX29" i="33"/>
  <c r="CY29" i="33"/>
  <c r="CZ29" i="33"/>
  <c r="DA29" i="33"/>
  <c r="DB29" i="33"/>
  <c r="DC29" i="33"/>
  <c r="DD29" i="33"/>
  <c r="DE29" i="33"/>
  <c r="DF29" i="33"/>
  <c r="DG29" i="33"/>
  <c r="DH29" i="33"/>
  <c r="DI29" i="33"/>
  <c r="DJ29" i="33"/>
  <c r="DK29" i="33"/>
  <c r="DL29" i="33"/>
  <c r="DM29" i="33"/>
  <c r="DN29" i="33"/>
  <c r="DO29" i="33"/>
  <c r="DP29" i="33"/>
  <c r="DQ29" i="33"/>
  <c r="DR29" i="33"/>
  <c r="DS29" i="33"/>
  <c r="DT29" i="33"/>
  <c r="DU29" i="33"/>
  <c r="DV29" i="33"/>
  <c r="DW29" i="33"/>
  <c r="DX29" i="33"/>
  <c r="DY29" i="33"/>
  <c r="DZ29" i="33"/>
  <c r="EA29" i="33"/>
  <c r="EB29" i="33"/>
  <c r="EC29" i="33"/>
  <c r="ED29" i="33"/>
  <c r="EE29" i="33"/>
  <c r="EF29" i="33"/>
  <c r="EG29" i="33"/>
  <c r="EH29" i="33"/>
  <c r="EI29" i="33"/>
  <c r="EJ29" i="33"/>
  <c r="EK29" i="33"/>
  <c r="EL29" i="33"/>
  <c r="EM29" i="33"/>
  <c r="EN29" i="33"/>
  <c r="EO29" i="33"/>
  <c r="EP29" i="33"/>
  <c r="EQ29" i="33"/>
  <c r="ER29" i="33"/>
  <c r="ES29" i="33"/>
  <c r="ET29" i="33"/>
  <c r="EU29" i="33"/>
  <c r="EV29" i="33"/>
  <c r="EW29" i="33"/>
  <c r="EX29" i="33"/>
  <c r="EY29" i="33"/>
  <c r="EZ29" i="33"/>
  <c r="FA29" i="33"/>
  <c r="FB29" i="33"/>
  <c r="FC29" i="33"/>
  <c r="FD29" i="33"/>
  <c r="FE29" i="33"/>
  <c r="FF29" i="33"/>
  <c r="FG29" i="33"/>
  <c r="FH29" i="33"/>
  <c r="FI29" i="33"/>
  <c r="FJ29" i="33"/>
  <c r="FK29" i="33"/>
  <c r="FL29" i="33"/>
  <c r="FM29" i="33"/>
  <c r="FN29" i="33"/>
  <c r="FO29" i="33"/>
  <c r="FP29" i="33"/>
  <c r="FQ29" i="33"/>
  <c r="FR29" i="33"/>
  <c r="FS29" i="33"/>
  <c r="FT29" i="33"/>
  <c r="FU29" i="33"/>
  <c r="FV29" i="33"/>
  <c r="FW29" i="33"/>
  <c r="FX29" i="33"/>
  <c r="FY29" i="33"/>
  <c r="FZ29" i="33"/>
  <c r="GA29" i="33"/>
  <c r="GB29" i="33"/>
  <c r="GC29" i="33"/>
  <c r="GD29" i="33"/>
  <c r="GE29" i="33"/>
  <c r="GF29" i="33"/>
  <c r="GG29" i="33"/>
  <c r="GH29" i="33"/>
  <c r="GI29" i="33"/>
  <c r="GJ29" i="33"/>
  <c r="GK29" i="33"/>
  <c r="GL29" i="33"/>
  <c r="GM29" i="33"/>
  <c r="GN29" i="33"/>
  <c r="GO29" i="33"/>
  <c r="GP29" i="33"/>
  <c r="GQ29" i="33"/>
  <c r="GR29" i="33"/>
  <c r="GS29" i="33"/>
  <c r="GT29" i="33"/>
  <c r="GU29" i="33"/>
  <c r="GV29" i="33"/>
  <c r="GW29" i="33"/>
  <c r="GX29" i="33"/>
  <c r="GY29" i="33"/>
  <c r="GZ29" i="33"/>
  <c r="HA29" i="33"/>
  <c r="HB29" i="33"/>
  <c r="HC29" i="33"/>
  <c r="HD29" i="33"/>
  <c r="HE29" i="33"/>
  <c r="HF29" i="33"/>
  <c r="HG29" i="33"/>
  <c r="HH29" i="33"/>
  <c r="HI29" i="33"/>
  <c r="HJ29" i="33"/>
  <c r="HK29" i="33"/>
  <c r="HL29" i="33"/>
  <c r="HM29" i="33"/>
  <c r="HN29" i="33"/>
  <c r="HO29" i="33"/>
  <c r="HP29" i="33"/>
  <c r="HQ29" i="33"/>
  <c r="HR29" i="33"/>
  <c r="HS29" i="33"/>
  <c r="HT29" i="33"/>
  <c r="HU29" i="33"/>
  <c r="HV29" i="33"/>
  <c r="HW29" i="33"/>
  <c r="HX29" i="33"/>
  <c r="HY29" i="33"/>
  <c r="HZ29" i="33"/>
  <c r="IA29" i="33"/>
  <c r="IB29" i="33"/>
  <c r="IC29" i="33"/>
  <c r="B30" i="33"/>
  <c r="C30" i="33"/>
  <c r="D30" i="33"/>
  <c r="E30" i="33"/>
  <c r="F30" i="33"/>
  <c r="G30" i="33"/>
  <c r="H30" i="33"/>
  <c r="I30" i="33"/>
  <c r="J30" i="33"/>
  <c r="K30" i="33"/>
  <c r="L30" i="33"/>
  <c r="M30" i="33"/>
  <c r="N30" i="33"/>
  <c r="O30" i="33"/>
  <c r="P30" i="33"/>
  <c r="Q30" i="33"/>
  <c r="R30" i="33"/>
  <c r="S30" i="33"/>
  <c r="T30" i="33"/>
  <c r="U30" i="33"/>
  <c r="V30" i="33"/>
  <c r="W30" i="33"/>
  <c r="X30" i="33"/>
  <c r="Y30" i="33"/>
  <c r="Z30" i="33"/>
  <c r="AA30" i="33"/>
  <c r="AB30" i="33"/>
  <c r="AC30" i="33"/>
  <c r="AD30" i="33"/>
  <c r="AE30" i="33"/>
  <c r="AF30" i="33"/>
  <c r="AG30" i="33"/>
  <c r="AH30" i="33"/>
  <c r="AI30" i="33"/>
  <c r="AJ30" i="33"/>
  <c r="AK30" i="33"/>
  <c r="AL30" i="33"/>
  <c r="AM30" i="33"/>
  <c r="AN30" i="33"/>
  <c r="AO30" i="33"/>
  <c r="AP30" i="33"/>
  <c r="AQ30" i="33"/>
  <c r="AR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BN30" i="33"/>
  <c r="BO30" i="33"/>
  <c r="BP30" i="33"/>
  <c r="BQ30" i="33"/>
  <c r="BR30" i="33"/>
  <c r="BS30" i="33"/>
  <c r="BT30" i="33"/>
  <c r="BU30" i="33"/>
  <c r="BV30" i="33"/>
  <c r="BW30" i="33"/>
  <c r="BX30" i="33"/>
  <c r="BY30" i="33"/>
  <c r="BZ30" i="33"/>
  <c r="CA30" i="33"/>
  <c r="CB30" i="33"/>
  <c r="CC30" i="33"/>
  <c r="CD30" i="33"/>
  <c r="CE30" i="33"/>
  <c r="CF30" i="33"/>
  <c r="CG30" i="33"/>
  <c r="CH30" i="33"/>
  <c r="CI30" i="33"/>
  <c r="CJ30" i="33"/>
  <c r="CK30" i="33"/>
  <c r="CL30" i="33"/>
  <c r="CM30" i="33"/>
  <c r="CN30" i="33"/>
  <c r="CO30" i="33"/>
  <c r="CP30" i="33"/>
  <c r="CQ30" i="33"/>
  <c r="CR30" i="33"/>
  <c r="CS30" i="33"/>
  <c r="CT30" i="33"/>
  <c r="CU30" i="33"/>
  <c r="CV30" i="33"/>
  <c r="CW30" i="33"/>
  <c r="CX30" i="33"/>
  <c r="CY30" i="33"/>
  <c r="CZ30" i="33"/>
  <c r="DA30" i="33"/>
  <c r="DB30" i="33"/>
  <c r="DC30" i="33"/>
  <c r="DD30" i="33"/>
  <c r="DE30" i="33"/>
  <c r="DF30" i="33"/>
  <c r="DG30" i="33"/>
  <c r="DH30" i="33"/>
  <c r="DI30" i="33"/>
  <c r="DJ30" i="33"/>
  <c r="DK30" i="33"/>
  <c r="DL30" i="33"/>
  <c r="DM30" i="33"/>
  <c r="DN30" i="33"/>
  <c r="DO30" i="33"/>
  <c r="DP30" i="33"/>
  <c r="DQ30" i="33"/>
  <c r="DR30" i="33"/>
  <c r="DS30" i="33"/>
  <c r="DT30" i="33"/>
  <c r="DU30" i="33"/>
  <c r="DV30" i="33"/>
  <c r="DW30" i="33"/>
  <c r="DX30" i="33"/>
  <c r="DY30" i="33"/>
  <c r="DZ30" i="33"/>
  <c r="EA30" i="33"/>
  <c r="EB30" i="33"/>
  <c r="EC30" i="33"/>
  <c r="ED30" i="33"/>
  <c r="EE30" i="33"/>
  <c r="EF30" i="33"/>
  <c r="EG30" i="33"/>
  <c r="EH30" i="33"/>
  <c r="EI30" i="33"/>
  <c r="EJ30" i="33"/>
  <c r="EK30" i="33"/>
  <c r="EL30" i="33"/>
  <c r="EM30" i="33"/>
  <c r="EN30" i="33"/>
  <c r="EO30" i="33"/>
  <c r="EP30" i="33"/>
  <c r="EQ30" i="33"/>
  <c r="ER30" i="33"/>
  <c r="ES30" i="33"/>
  <c r="ET30" i="33"/>
  <c r="EU30" i="33"/>
  <c r="EV30" i="33"/>
  <c r="EW30" i="33"/>
  <c r="EX30" i="33"/>
  <c r="EY30" i="33"/>
  <c r="EZ30" i="33"/>
  <c r="FA30" i="33"/>
  <c r="FB30" i="33"/>
  <c r="FC30" i="33"/>
  <c r="FD30" i="33"/>
  <c r="FE30" i="33"/>
  <c r="FF30" i="33"/>
  <c r="FG30" i="33"/>
  <c r="FH30" i="33"/>
  <c r="FI30" i="33"/>
  <c r="FJ30" i="33"/>
  <c r="FK30" i="33"/>
  <c r="FL30" i="33"/>
  <c r="FM30" i="33"/>
  <c r="FN30" i="33"/>
  <c r="FO30" i="33"/>
  <c r="FP30" i="33"/>
  <c r="FQ30" i="33"/>
  <c r="FR30" i="33"/>
  <c r="FS30" i="33"/>
  <c r="FT30" i="33"/>
  <c r="FU30" i="33"/>
  <c r="FV30" i="33"/>
  <c r="FW30" i="33"/>
  <c r="FX30" i="33"/>
  <c r="FY30" i="33"/>
  <c r="FZ30" i="33"/>
  <c r="GA30" i="33"/>
  <c r="GB30" i="33"/>
  <c r="GC30" i="33"/>
  <c r="GD30" i="33"/>
  <c r="GE30" i="33"/>
  <c r="GF30" i="33"/>
  <c r="GG30" i="33"/>
  <c r="GH30" i="33"/>
  <c r="GI30" i="33"/>
  <c r="GJ30" i="33"/>
  <c r="GK30" i="33"/>
  <c r="GL30" i="33"/>
  <c r="GM30" i="33"/>
  <c r="GN30" i="33"/>
  <c r="GO30" i="33"/>
  <c r="GP30" i="33"/>
  <c r="GQ30" i="33"/>
  <c r="GR30" i="33"/>
  <c r="GS30" i="33"/>
  <c r="GT30" i="33"/>
  <c r="GU30" i="33"/>
  <c r="GV30" i="33"/>
  <c r="GW30" i="33"/>
  <c r="GX30" i="33"/>
  <c r="GY30" i="33"/>
  <c r="GZ30" i="33"/>
  <c r="HA30" i="33"/>
  <c r="HB30" i="33"/>
  <c r="HC30" i="33"/>
  <c r="HD30" i="33"/>
  <c r="HE30" i="33"/>
  <c r="HF30" i="33"/>
  <c r="HG30" i="33"/>
  <c r="HH30" i="33"/>
  <c r="HI30" i="33"/>
  <c r="HJ30" i="33"/>
  <c r="HK30" i="33"/>
  <c r="HL30" i="33"/>
  <c r="HM30" i="33"/>
  <c r="HN30" i="33"/>
  <c r="HO30" i="33"/>
  <c r="HP30" i="33"/>
  <c r="HQ30" i="33"/>
  <c r="HR30" i="33"/>
  <c r="HS30" i="33"/>
  <c r="HT30" i="33"/>
  <c r="HU30" i="33"/>
  <c r="HV30" i="33"/>
  <c r="HW30" i="33"/>
  <c r="HX30" i="33"/>
  <c r="HY30" i="33"/>
  <c r="HZ30" i="33"/>
  <c r="IA30" i="33"/>
  <c r="IB30" i="33"/>
  <c r="IC30" i="33"/>
  <c r="B31" i="33"/>
  <c r="C31" i="33"/>
  <c r="D31" i="33"/>
  <c r="E31" i="33"/>
  <c r="F31" i="33"/>
  <c r="G31" i="33"/>
  <c r="H31" i="33"/>
  <c r="I31" i="33"/>
  <c r="J31" i="33"/>
  <c r="K31" i="33"/>
  <c r="L31" i="33"/>
  <c r="M31" i="33"/>
  <c r="N31" i="33"/>
  <c r="O31" i="33"/>
  <c r="P31" i="33"/>
  <c r="Q31" i="33"/>
  <c r="R31" i="33"/>
  <c r="S31" i="33"/>
  <c r="T31" i="33"/>
  <c r="U31" i="33"/>
  <c r="V31" i="33"/>
  <c r="W31" i="33"/>
  <c r="X31" i="33"/>
  <c r="Y31" i="33"/>
  <c r="Z31" i="33"/>
  <c r="AA31" i="33"/>
  <c r="AB31" i="33"/>
  <c r="AC31" i="33"/>
  <c r="AD31" i="33"/>
  <c r="AE31" i="33"/>
  <c r="AF31" i="33"/>
  <c r="AG31" i="33"/>
  <c r="AH31" i="33"/>
  <c r="AI31" i="33"/>
  <c r="AJ31" i="33"/>
  <c r="AK31" i="33"/>
  <c r="AL31" i="33"/>
  <c r="AM31" i="33"/>
  <c r="AN31" i="33"/>
  <c r="AO31" i="33"/>
  <c r="AP31" i="33"/>
  <c r="AQ31" i="33"/>
  <c r="AR31" i="33"/>
  <c r="AS31" i="33"/>
  <c r="AT31" i="33"/>
  <c r="AU31" i="33"/>
  <c r="AV31" i="33"/>
  <c r="AW31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BN31" i="33"/>
  <c r="BO31" i="33"/>
  <c r="BP31" i="33"/>
  <c r="BQ31" i="33"/>
  <c r="BR31" i="33"/>
  <c r="BS31" i="33"/>
  <c r="BT31" i="33"/>
  <c r="BU31" i="33"/>
  <c r="BV31" i="33"/>
  <c r="BW31" i="33"/>
  <c r="BX31" i="33"/>
  <c r="BY31" i="33"/>
  <c r="BZ31" i="33"/>
  <c r="CA31" i="33"/>
  <c r="CB31" i="33"/>
  <c r="CC31" i="33"/>
  <c r="CD31" i="33"/>
  <c r="CE31" i="33"/>
  <c r="CF31" i="33"/>
  <c r="CG31" i="33"/>
  <c r="CH31" i="33"/>
  <c r="CI31" i="33"/>
  <c r="CJ31" i="33"/>
  <c r="CK31" i="33"/>
  <c r="CL31" i="33"/>
  <c r="CM31" i="33"/>
  <c r="CN31" i="33"/>
  <c r="CO31" i="33"/>
  <c r="CP31" i="33"/>
  <c r="CQ31" i="33"/>
  <c r="CR31" i="33"/>
  <c r="CS31" i="33"/>
  <c r="CT31" i="33"/>
  <c r="CU31" i="33"/>
  <c r="CV31" i="33"/>
  <c r="CW31" i="33"/>
  <c r="CX31" i="33"/>
  <c r="CY31" i="33"/>
  <c r="CZ31" i="33"/>
  <c r="DA31" i="33"/>
  <c r="DB31" i="33"/>
  <c r="DC31" i="33"/>
  <c r="DD31" i="33"/>
  <c r="DE31" i="33"/>
  <c r="DF31" i="33"/>
  <c r="DG31" i="33"/>
  <c r="DH31" i="33"/>
  <c r="DI31" i="33"/>
  <c r="DJ31" i="33"/>
  <c r="DK31" i="33"/>
  <c r="DL31" i="33"/>
  <c r="DM31" i="33"/>
  <c r="DN31" i="33"/>
  <c r="DO31" i="33"/>
  <c r="DP31" i="33"/>
  <c r="DQ31" i="33"/>
  <c r="DR31" i="33"/>
  <c r="DS31" i="33"/>
  <c r="DT31" i="33"/>
  <c r="DU31" i="33"/>
  <c r="DV31" i="33"/>
  <c r="DW31" i="33"/>
  <c r="DX31" i="33"/>
  <c r="DY31" i="33"/>
  <c r="DZ31" i="33"/>
  <c r="EA31" i="33"/>
  <c r="EB31" i="33"/>
  <c r="EC31" i="33"/>
  <c r="ED31" i="33"/>
  <c r="EE31" i="33"/>
  <c r="EF31" i="33"/>
  <c r="EG31" i="33"/>
  <c r="EH31" i="33"/>
  <c r="EI31" i="33"/>
  <c r="EJ31" i="33"/>
  <c r="EK31" i="33"/>
  <c r="EL31" i="33"/>
  <c r="EM31" i="33"/>
  <c r="EN31" i="33"/>
  <c r="EO31" i="33"/>
  <c r="EP31" i="33"/>
  <c r="EQ31" i="33"/>
  <c r="ER31" i="33"/>
  <c r="ES31" i="33"/>
  <c r="ET31" i="33"/>
  <c r="EU31" i="33"/>
  <c r="EV31" i="33"/>
  <c r="EW31" i="33"/>
  <c r="EX31" i="33"/>
  <c r="EY31" i="33"/>
  <c r="EZ31" i="33"/>
  <c r="FA31" i="33"/>
  <c r="FB31" i="33"/>
  <c r="FC31" i="33"/>
  <c r="FD31" i="33"/>
  <c r="FE31" i="33"/>
  <c r="FF31" i="33"/>
  <c r="FG31" i="33"/>
  <c r="FH31" i="33"/>
  <c r="FI31" i="33"/>
  <c r="FJ31" i="33"/>
  <c r="FK31" i="33"/>
  <c r="FL31" i="33"/>
  <c r="FM31" i="33"/>
  <c r="FN31" i="33"/>
  <c r="FO31" i="33"/>
  <c r="FP31" i="33"/>
  <c r="FQ31" i="33"/>
  <c r="FR31" i="33"/>
  <c r="FS31" i="33"/>
  <c r="FT31" i="33"/>
  <c r="FU31" i="33"/>
  <c r="FV31" i="33"/>
  <c r="FW31" i="33"/>
  <c r="FX31" i="33"/>
  <c r="FY31" i="33"/>
  <c r="FZ31" i="33"/>
  <c r="GA31" i="33"/>
  <c r="GB31" i="33"/>
  <c r="GC31" i="33"/>
  <c r="GD31" i="33"/>
  <c r="GE31" i="33"/>
  <c r="GF31" i="33"/>
  <c r="GG31" i="33"/>
  <c r="GH31" i="33"/>
  <c r="GI31" i="33"/>
  <c r="GJ31" i="33"/>
  <c r="GK31" i="33"/>
  <c r="GL31" i="33"/>
  <c r="GM31" i="33"/>
  <c r="GN31" i="33"/>
  <c r="GO31" i="33"/>
  <c r="GP31" i="33"/>
  <c r="GQ31" i="33"/>
  <c r="GR31" i="33"/>
  <c r="GS31" i="33"/>
  <c r="GT31" i="33"/>
  <c r="GU31" i="33"/>
  <c r="GV31" i="33"/>
  <c r="GW31" i="33"/>
  <c r="GX31" i="33"/>
  <c r="GY31" i="33"/>
  <c r="GZ31" i="33"/>
  <c r="HA31" i="33"/>
  <c r="HB31" i="33"/>
  <c r="HC31" i="33"/>
  <c r="HD31" i="33"/>
  <c r="HE31" i="33"/>
  <c r="HF31" i="33"/>
  <c r="HG31" i="33"/>
  <c r="HH31" i="33"/>
  <c r="HI31" i="33"/>
  <c r="HJ31" i="33"/>
  <c r="HK31" i="33"/>
  <c r="HL31" i="33"/>
  <c r="HM31" i="33"/>
  <c r="HN31" i="33"/>
  <c r="HO31" i="33"/>
  <c r="HP31" i="33"/>
  <c r="HQ31" i="33"/>
  <c r="HR31" i="33"/>
  <c r="HS31" i="33"/>
  <c r="HT31" i="33"/>
  <c r="HU31" i="33"/>
  <c r="HV31" i="33"/>
  <c r="HW31" i="33"/>
  <c r="HX31" i="33"/>
  <c r="HY31" i="33"/>
  <c r="HZ31" i="33"/>
  <c r="IA31" i="33"/>
  <c r="IB31" i="33"/>
  <c r="IC31" i="33"/>
  <c r="B32" i="33"/>
  <c r="C32" i="33"/>
  <c r="D32" i="33"/>
  <c r="E32" i="33"/>
  <c r="F32" i="33"/>
  <c r="G32" i="33"/>
  <c r="H32" i="33"/>
  <c r="I32" i="33"/>
  <c r="J32" i="33"/>
  <c r="K32" i="33"/>
  <c r="L32" i="33"/>
  <c r="M32" i="33"/>
  <c r="N32" i="33"/>
  <c r="O32" i="33"/>
  <c r="P32" i="33"/>
  <c r="Q32" i="33"/>
  <c r="R32" i="33"/>
  <c r="S32" i="33"/>
  <c r="T32" i="33"/>
  <c r="U32" i="33"/>
  <c r="V32" i="33"/>
  <c r="W32" i="33"/>
  <c r="X32" i="33"/>
  <c r="Y32" i="33"/>
  <c r="Z32" i="33"/>
  <c r="AA32" i="33"/>
  <c r="AB32" i="33"/>
  <c r="AC32" i="33"/>
  <c r="AD32" i="33"/>
  <c r="AE32" i="33"/>
  <c r="AF32" i="33"/>
  <c r="AG32" i="33"/>
  <c r="AH32" i="33"/>
  <c r="AI32" i="33"/>
  <c r="AJ32" i="33"/>
  <c r="AK32" i="33"/>
  <c r="AL32" i="33"/>
  <c r="AM32" i="33"/>
  <c r="AN32" i="33"/>
  <c r="AO32" i="33"/>
  <c r="AP32" i="33"/>
  <c r="AQ32" i="33"/>
  <c r="AR32" i="33"/>
  <c r="AS32" i="33"/>
  <c r="AT32" i="33"/>
  <c r="AU32" i="33"/>
  <c r="AV32" i="33"/>
  <c r="AW32" i="33"/>
  <c r="AX32" i="33"/>
  <c r="AY32" i="33"/>
  <c r="AZ32" i="33"/>
  <c r="BA32" i="33"/>
  <c r="BB32" i="33"/>
  <c r="BC32" i="33"/>
  <c r="BD32" i="33"/>
  <c r="BE32" i="33"/>
  <c r="BF32" i="33"/>
  <c r="BG32" i="33"/>
  <c r="BH32" i="33"/>
  <c r="BI32" i="33"/>
  <c r="BJ32" i="33"/>
  <c r="BK32" i="33"/>
  <c r="BL32" i="33"/>
  <c r="BM32" i="33"/>
  <c r="BN32" i="33"/>
  <c r="BO32" i="33"/>
  <c r="BP32" i="33"/>
  <c r="BQ32" i="33"/>
  <c r="BR32" i="33"/>
  <c r="BS32" i="33"/>
  <c r="BT32" i="33"/>
  <c r="BU32" i="33"/>
  <c r="BV32" i="33"/>
  <c r="BW32" i="33"/>
  <c r="BX32" i="33"/>
  <c r="BY32" i="33"/>
  <c r="BZ32" i="33"/>
  <c r="CA32" i="33"/>
  <c r="CB32" i="33"/>
  <c r="CC32" i="33"/>
  <c r="CD32" i="33"/>
  <c r="CE32" i="33"/>
  <c r="CF32" i="33"/>
  <c r="CG32" i="33"/>
  <c r="CH32" i="33"/>
  <c r="CI32" i="33"/>
  <c r="CJ32" i="33"/>
  <c r="CK32" i="33"/>
  <c r="CL32" i="33"/>
  <c r="CM32" i="33"/>
  <c r="CN32" i="33"/>
  <c r="CO32" i="33"/>
  <c r="CP32" i="33"/>
  <c r="CQ32" i="33"/>
  <c r="CR32" i="33"/>
  <c r="CS32" i="33"/>
  <c r="CT32" i="33"/>
  <c r="CU32" i="33"/>
  <c r="CV32" i="33"/>
  <c r="CW32" i="33"/>
  <c r="CX32" i="33"/>
  <c r="CY32" i="33"/>
  <c r="CZ32" i="33"/>
  <c r="DA32" i="33"/>
  <c r="DB32" i="33"/>
  <c r="DC32" i="33"/>
  <c r="DD32" i="33"/>
  <c r="DE32" i="33"/>
  <c r="DF32" i="33"/>
  <c r="DG32" i="33"/>
  <c r="DH32" i="33"/>
  <c r="DI32" i="33"/>
  <c r="DJ32" i="33"/>
  <c r="DK32" i="33"/>
  <c r="DL32" i="33"/>
  <c r="DM32" i="33"/>
  <c r="DN32" i="33"/>
  <c r="DO32" i="33"/>
  <c r="DP32" i="33"/>
  <c r="DQ32" i="33"/>
  <c r="DR32" i="33"/>
  <c r="DS32" i="33"/>
  <c r="DT32" i="33"/>
  <c r="DU32" i="33"/>
  <c r="DV32" i="33"/>
  <c r="DW32" i="33"/>
  <c r="DX32" i="33"/>
  <c r="DY32" i="33"/>
  <c r="DZ32" i="33"/>
  <c r="EA32" i="33"/>
  <c r="EB32" i="33"/>
  <c r="EC32" i="33"/>
  <c r="ED32" i="33"/>
  <c r="EE32" i="33"/>
  <c r="EF32" i="33"/>
  <c r="EG32" i="33"/>
  <c r="EH32" i="33"/>
  <c r="EI32" i="33"/>
  <c r="EJ32" i="33"/>
  <c r="EK32" i="33"/>
  <c r="EL32" i="33"/>
  <c r="EM32" i="33"/>
  <c r="EN32" i="33"/>
  <c r="EO32" i="33"/>
  <c r="EP32" i="33"/>
  <c r="EQ32" i="33"/>
  <c r="ER32" i="33"/>
  <c r="ES32" i="33"/>
  <c r="ET32" i="33"/>
  <c r="EU32" i="33"/>
  <c r="EV32" i="33"/>
  <c r="EW32" i="33"/>
  <c r="EX32" i="33"/>
  <c r="EY32" i="33"/>
  <c r="EZ32" i="33"/>
  <c r="FA32" i="33"/>
  <c r="FB32" i="33"/>
  <c r="FC32" i="33"/>
  <c r="FD32" i="33"/>
  <c r="FE32" i="33"/>
  <c r="FF32" i="33"/>
  <c r="FG32" i="33"/>
  <c r="FH32" i="33"/>
  <c r="FI32" i="33"/>
  <c r="FJ32" i="33"/>
  <c r="FK32" i="33"/>
  <c r="FL32" i="33"/>
  <c r="FM32" i="33"/>
  <c r="FN32" i="33"/>
  <c r="FO32" i="33"/>
  <c r="FP32" i="33"/>
  <c r="FQ32" i="33"/>
  <c r="FR32" i="33"/>
  <c r="FS32" i="33"/>
  <c r="FT32" i="33"/>
  <c r="FU32" i="33"/>
  <c r="FV32" i="33"/>
  <c r="FW32" i="33"/>
  <c r="FX32" i="33"/>
  <c r="FY32" i="33"/>
  <c r="FZ32" i="33"/>
  <c r="GA32" i="33"/>
  <c r="GB32" i="33"/>
  <c r="GC32" i="33"/>
  <c r="GD32" i="33"/>
  <c r="GE32" i="33"/>
  <c r="GF32" i="33"/>
  <c r="GG32" i="33"/>
  <c r="GH32" i="33"/>
  <c r="GI32" i="33"/>
  <c r="GJ32" i="33"/>
  <c r="GK32" i="33"/>
  <c r="GL32" i="33"/>
  <c r="GM32" i="33"/>
  <c r="GN32" i="33"/>
  <c r="GO32" i="33"/>
  <c r="GP32" i="33"/>
  <c r="GQ32" i="33"/>
  <c r="GR32" i="33"/>
  <c r="GS32" i="33"/>
  <c r="GT32" i="33"/>
  <c r="GU32" i="33"/>
  <c r="GV32" i="33"/>
  <c r="GW32" i="33"/>
  <c r="GX32" i="33"/>
  <c r="GY32" i="33"/>
  <c r="GZ32" i="33"/>
  <c r="HA32" i="33"/>
  <c r="HB32" i="33"/>
  <c r="HC32" i="33"/>
  <c r="HD32" i="33"/>
  <c r="HE32" i="33"/>
  <c r="HF32" i="33"/>
  <c r="HG32" i="33"/>
  <c r="HH32" i="33"/>
  <c r="HI32" i="33"/>
  <c r="HJ32" i="33"/>
  <c r="HK32" i="33"/>
  <c r="HL32" i="33"/>
  <c r="HM32" i="33"/>
  <c r="HN32" i="33"/>
  <c r="HO32" i="33"/>
  <c r="HP32" i="33"/>
  <c r="HQ32" i="33"/>
  <c r="HR32" i="33"/>
  <c r="HS32" i="33"/>
  <c r="HT32" i="33"/>
  <c r="HU32" i="33"/>
  <c r="HV32" i="33"/>
  <c r="HW32" i="33"/>
  <c r="HX32" i="33"/>
  <c r="HY32" i="33"/>
  <c r="HZ32" i="33"/>
  <c r="IA32" i="33"/>
  <c r="IB32" i="33"/>
  <c r="IC32" i="33"/>
  <c r="B33" i="33"/>
  <c r="C33" i="33"/>
  <c r="D33" i="33"/>
  <c r="E33" i="33"/>
  <c r="F33" i="33"/>
  <c r="G33" i="33"/>
  <c r="H33" i="33"/>
  <c r="I33" i="33"/>
  <c r="J33" i="33"/>
  <c r="K33" i="33"/>
  <c r="L33" i="33"/>
  <c r="M33" i="33"/>
  <c r="N33" i="33"/>
  <c r="O33" i="33"/>
  <c r="P33" i="33"/>
  <c r="Q33" i="33"/>
  <c r="R33" i="33"/>
  <c r="S33" i="33"/>
  <c r="T33" i="33"/>
  <c r="U33" i="33"/>
  <c r="V33" i="33"/>
  <c r="W33" i="33"/>
  <c r="X33" i="33"/>
  <c r="Y33" i="33"/>
  <c r="Z33" i="33"/>
  <c r="AA33" i="33"/>
  <c r="AB33" i="33"/>
  <c r="AC33" i="33"/>
  <c r="AD33" i="33"/>
  <c r="AE33" i="33"/>
  <c r="AF33" i="33"/>
  <c r="AG33" i="33"/>
  <c r="AH33" i="33"/>
  <c r="AI33" i="33"/>
  <c r="AJ33" i="33"/>
  <c r="AK33" i="33"/>
  <c r="AL33" i="33"/>
  <c r="AM33" i="33"/>
  <c r="AN33" i="33"/>
  <c r="AO33" i="33"/>
  <c r="AP33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BN33" i="33"/>
  <c r="BO33" i="33"/>
  <c r="BP33" i="33"/>
  <c r="BQ33" i="33"/>
  <c r="BR33" i="33"/>
  <c r="BS33" i="33"/>
  <c r="BT33" i="33"/>
  <c r="BU33" i="33"/>
  <c r="BV33" i="33"/>
  <c r="BW33" i="33"/>
  <c r="BX33" i="33"/>
  <c r="BY33" i="33"/>
  <c r="BZ33" i="33"/>
  <c r="CA33" i="33"/>
  <c r="CB33" i="33"/>
  <c r="CC33" i="33"/>
  <c r="CD33" i="33"/>
  <c r="CE33" i="33"/>
  <c r="CF33" i="33"/>
  <c r="CG33" i="33"/>
  <c r="CH33" i="33"/>
  <c r="CI33" i="33"/>
  <c r="CJ33" i="33"/>
  <c r="CK33" i="33"/>
  <c r="CL33" i="33"/>
  <c r="CM33" i="33"/>
  <c r="CN33" i="33"/>
  <c r="CO33" i="33"/>
  <c r="CP33" i="33"/>
  <c r="CQ33" i="33"/>
  <c r="CR33" i="33"/>
  <c r="CS33" i="33"/>
  <c r="CT33" i="33"/>
  <c r="CU33" i="33"/>
  <c r="CV33" i="33"/>
  <c r="CW33" i="33"/>
  <c r="CX33" i="33"/>
  <c r="CY33" i="33"/>
  <c r="CZ33" i="33"/>
  <c r="DA33" i="33"/>
  <c r="DB33" i="33"/>
  <c r="DC33" i="33"/>
  <c r="DD33" i="33"/>
  <c r="DE33" i="33"/>
  <c r="DF33" i="33"/>
  <c r="DG33" i="33"/>
  <c r="DH33" i="33"/>
  <c r="DI33" i="33"/>
  <c r="DJ33" i="33"/>
  <c r="DK33" i="33"/>
  <c r="DL33" i="33"/>
  <c r="DM33" i="33"/>
  <c r="DN33" i="33"/>
  <c r="DO33" i="33"/>
  <c r="DP33" i="33"/>
  <c r="DQ33" i="33"/>
  <c r="DR33" i="33"/>
  <c r="DS33" i="33"/>
  <c r="DT33" i="33"/>
  <c r="DU33" i="33"/>
  <c r="DV33" i="33"/>
  <c r="DW33" i="33"/>
  <c r="DX33" i="33"/>
  <c r="DY33" i="33"/>
  <c r="DZ33" i="33"/>
  <c r="EA33" i="33"/>
  <c r="EB33" i="33"/>
  <c r="EC33" i="33"/>
  <c r="ED33" i="33"/>
  <c r="EE33" i="33"/>
  <c r="EF33" i="33"/>
  <c r="EG33" i="33"/>
  <c r="EH33" i="33"/>
  <c r="EI33" i="33"/>
  <c r="EJ33" i="33"/>
  <c r="EK33" i="33"/>
  <c r="EL33" i="33"/>
  <c r="EM33" i="33"/>
  <c r="EN33" i="33"/>
  <c r="EO33" i="33"/>
  <c r="EP33" i="33"/>
  <c r="EQ33" i="33"/>
  <c r="ER33" i="33"/>
  <c r="ES33" i="33"/>
  <c r="ET33" i="33"/>
  <c r="EU33" i="33"/>
  <c r="EV33" i="33"/>
  <c r="EW33" i="33"/>
  <c r="EX33" i="33"/>
  <c r="EY33" i="33"/>
  <c r="EZ33" i="33"/>
  <c r="FA33" i="33"/>
  <c r="FB33" i="33"/>
  <c r="FC33" i="33"/>
  <c r="FD33" i="33"/>
  <c r="FE33" i="33"/>
  <c r="FF33" i="33"/>
  <c r="FG33" i="33"/>
  <c r="FH33" i="33"/>
  <c r="FI33" i="33"/>
  <c r="FJ33" i="33"/>
  <c r="FK33" i="33"/>
  <c r="FL33" i="33"/>
  <c r="FM33" i="33"/>
  <c r="FN33" i="33"/>
  <c r="FO33" i="33"/>
  <c r="FP33" i="33"/>
  <c r="FQ33" i="33"/>
  <c r="FR33" i="33"/>
  <c r="FS33" i="33"/>
  <c r="FT33" i="33"/>
  <c r="FU33" i="33"/>
  <c r="FV33" i="33"/>
  <c r="FW33" i="33"/>
  <c r="FX33" i="33"/>
  <c r="FY33" i="33"/>
  <c r="FZ33" i="33"/>
  <c r="GA33" i="33"/>
  <c r="GB33" i="33"/>
  <c r="GC33" i="33"/>
  <c r="GD33" i="33"/>
  <c r="GE33" i="33"/>
  <c r="GF33" i="33"/>
  <c r="GG33" i="33"/>
  <c r="GH33" i="33"/>
  <c r="GI33" i="33"/>
  <c r="GJ33" i="33"/>
  <c r="GK33" i="33"/>
  <c r="GL33" i="33"/>
  <c r="GM33" i="33"/>
  <c r="GN33" i="33"/>
  <c r="GO33" i="33"/>
  <c r="GP33" i="33"/>
  <c r="GQ33" i="33"/>
  <c r="GR33" i="33"/>
  <c r="GS33" i="33"/>
  <c r="GT33" i="33"/>
  <c r="GU33" i="33"/>
  <c r="GV33" i="33"/>
  <c r="GW33" i="33"/>
  <c r="GX33" i="33"/>
  <c r="GY33" i="33"/>
  <c r="GZ33" i="33"/>
  <c r="HA33" i="33"/>
  <c r="HB33" i="33"/>
  <c r="HC33" i="33"/>
  <c r="HD33" i="33"/>
  <c r="HE33" i="33"/>
  <c r="HF33" i="33"/>
  <c r="HG33" i="33"/>
  <c r="HH33" i="33"/>
  <c r="HI33" i="33"/>
  <c r="HJ33" i="33"/>
  <c r="HK33" i="33"/>
  <c r="HL33" i="33"/>
  <c r="HM33" i="33"/>
  <c r="HN33" i="33"/>
  <c r="HO33" i="33"/>
  <c r="HP33" i="33"/>
  <c r="HQ33" i="33"/>
  <c r="HR33" i="33"/>
  <c r="HS33" i="33"/>
  <c r="HT33" i="33"/>
  <c r="HU33" i="33"/>
  <c r="HV33" i="33"/>
  <c r="HW33" i="33"/>
  <c r="HX33" i="33"/>
  <c r="HY33" i="33"/>
  <c r="HZ33" i="33"/>
  <c r="IA33" i="33"/>
  <c r="IB33" i="33"/>
  <c r="IC33" i="33"/>
  <c r="B34" i="33"/>
  <c r="C34" i="33"/>
  <c r="D34" i="33"/>
  <c r="E34" i="33"/>
  <c r="F34" i="33"/>
  <c r="G34" i="33"/>
  <c r="H34" i="33"/>
  <c r="I34" i="33"/>
  <c r="J34" i="33"/>
  <c r="K34" i="33"/>
  <c r="L34" i="33"/>
  <c r="M34" i="33"/>
  <c r="N34" i="33"/>
  <c r="O34" i="33"/>
  <c r="P34" i="33"/>
  <c r="Q34" i="33"/>
  <c r="R34" i="33"/>
  <c r="S34" i="33"/>
  <c r="T34" i="33"/>
  <c r="U34" i="33"/>
  <c r="V34" i="33"/>
  <c r="W34" i="33"/>
  <c r="X34" i="33"/>
  <c r="Y34" i="33"/>
  <c r="Z34" i="33"/>
  <c r="AA34" i="33"/>
  <c r="AB34" i="33"/>
  <c r="AC34" i="33"/>
  <c r="AD34" i="33"/>
  <c r="AE34" i="33"/>
  <c r="AF34" i="33"/>
  <c r="AG34" i="33"/>
  <c r="AH34" i="33"/>
  <c r="AI34" i="33"/>
  <c r="AJ34" i="33"/>
  <c r="AK34" i="33"/>
  <c r="AL34" i="33"/>
  <c r="AM34" i="33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BN34" i="33"/>
  <c r="BO34" i="33"/>
  <c r="BP34" i="33"/>
  <c r="BQ34" i="33"/>
  <c r="BR34" i="33"/>
  <c r="BS34" i="33"/>
  <c r="BT34" i="33"/>
  <c r="BU34" i="33"/>
  <c r="BV34" i="33"/>
  <c r="BW34" i="33"/>
  <c r="BX34" i="33"/>
  <c r="BY34" i="33"/>
  <c r="BZ34" i="33"/>
  <c r="CA34" i="33"/>
  <c r="CB34" i="33"/>
  <c r="CC34" i="33"/>
  <c r="CD34" i="33"/>
  <c r="CE34" i="33"/>
  <c r="CF34" i="33"/>
  <c r="CG34" i="33"/>
  <c r="CH34" i="33"/>
  <c r="CI34" i="33"/>
  <c r="CJ34" i="33"/>
  <c r="CK34" i="33"/>
  <c r="CL34" i="33"/>
  <c r="CM34" i="33"/>
  <c r="CN34" i="33"/>
  <c r="CO34" i="33"/>
  <c r="CP34" i="33"/>
  <c r="CQ34" i="33"/>
  <c r="CR34" i="33"/>
  <c r="CS34" i="33"/>
  <c r="CT34" i="33"/>
  <c r="CU34" i="33"/>
  <c r="CV34" i="33"/>
  <c r="CW34" i="33"/>
  <c r="CX34" i="33"/>
  <c r="CY34" i="33"/>
  <c r="CZ34" i="33"/>
  <c r="DA34" i="33"/>
  <c r="DB34" i="33"/>
  <c r="DC34" i="33"/>
  <c r="DD34" i="33"/>
  <c r="DE34" i="33"/>
  <c r="DF34" i="33"/>
  <c r="DG34" i="33"/>
  <c r="DH34" i="33"/>
  <c r="DI34" i="33"/>
  <c r="DJ34" i="33"/>
  <c r="DK34" i="33"/>
  <c r="DL34" i="33"/>
  <c r="DM34" i="33"/>
  <c r="DN34" i="33"/>
  <c r="DO34" i="33"/>
  <c r="DP34" i="33"/>
  <c r="DQ34" i="33"/>
  <c r="DR34" i="33"/>
  <c r="DS34" i="33"/>
  <c r="DT34" i="33"/>
  <c r="DU34" i="33"/>
  <c r="DV34" i="33"/>
  <c r="DW34" i="33"/>
  <c r="DX34" i="33"/>
  <c r="DY34" i="33"/>
  <c r="DZ34" i="33"/>
  <c r="EA34" i="33"/>
  <c r="EB34" i="33"/>
  <c r="EC34" i="33"/>
  <c r="ED34" i="33"/>
  <c r="EE34" i="33"/>
  <c r="EF34" i="33"/>
  <c r="EG34" i="33"/>
  <c r="EH34" i="33"/>
  <c r="EI34" i="33"/>
  <c r="EJ34" i="33"/>
  <c r="EK34" i="33"/>
  <c r="EL34" i="33"/>
  <c r="EM34" i="33"/>
  <c r="EN34" i="33"/>
  <c r="EO34" i="33"/>
  <c r="EP34" i="33"/>
  <c r="EQ34" i="33"/>
  <c r="ER34" i="33"/>
  <c r="ES34" i="33"/>
  <c r="ET34" i="33"/>
  <c r="EU34" i="33"/>
  <c r="EV34" i="33"/>
  <c r="EW34" i="33"/>
  <c r="EX34" i="33"/>
  <c r="EY34" i="33"/>
  <c r="EZ34" i="33"/>
  <c r="FA34" i="33"/>
  <c r="FB34" i="33"/>
  <c r="FC34" i="33"/>
  <c r="FD34" i="33"/>
  <c r="FE34" i="33"/>
  <c r="FF34" i="33"/>
  <c r="FG34" i="33"/>
  <c r="FH34" i="33"/>
  <c r="FI34" i="33"/>
  <c r="FJ34" i="33"/>
  <c r="FK34" i="33"/>
  <c r="FL34" i="33"/>
  <c r="FM34" i="33"/>
  <c r="FN34" i="33"/>
  <c r="FO34" i="33"/>
  <c r="FP34" i="33"/>
  <c r="FQ34" i="33"/>
  <c r="FR34" i="33"/>
  <c r="FS34" i="33"/>
  <c r="FT34" i="33"/>
  <c r="FU34" i="33"/>
  <c r="FV34" i="33"/>
  <c r="FW34" i="33"/>
  <c r="FX34" i="33"/>
  <c r="FY34" i="33"/>
  <c r="FZ34" i="33"/>
  <c r="GA34" i="33"/>
  <c r="GB34" i="33"/>
  <c r="GC34" i="33"/>
  <c r="GD34" i="33"/>
  <c r="GE34" i="33"/>
  <c r="GF34" i="33"/>
  <c r="GG34" i="33"/>
  <c r="GH34" i="33"/>
  <c r="GI34" i="33"/>
  <c r="GJ34" i="33"/>
  <c r="GK34" i="33"/>
  <c r="GL34" i="33"/>
  <c r="GM34" i="33"/>
  <c r="GN34" i="33"/>
  <c r="GO34" i="33"/>
  <c r="GP34" i="33"/>
  <c r="GQ34" i="33"/>
  <c r="GR34" i="33"/>
  <c r="GS34" i="33"/>
  <c r="GT34" i="33"/>
  <c r="GU34" i="33"/>
  <c r="GV34" i="33"/>
  <c r="GW34" i="33"/>
  <c r="GX34" i="33"/>
  <c r="GY34" i="33"/>
  <c r="GZ34" i="33"/>
  <c r="HA34" i="33"/>
  <c r="HB34" i="33"/>
  <c r="HC34" i="33"/>
  <c r="HD34" i="33"/>
  <c r="HE34" i="33"/>
  <c r="HF34" i="33"/>
  <c r="HG34" i="33"/>
  <c r="HH34" i="33"/>
  <c r="HI34" i="33"/>
  <c r="HJ34" i="33"/>
  <c r="HK34" i="33"/>
  <c r="HL34" i="33"/>
  <c r="HM34" i="33"/>
  <c r="HN34" i="33"/>
  <c r="HO34" i="33"/>
  <c r="HP34" i="33"/>
  <c r="HQ34" i="33"/>
  <c r="HR34" i="33"/>
  <c r="HS34" i="33"/>
  <c r="HT34" i="33"/>
  <c r="HU34" i="33"/>
  <c r="HV34" i="33"/>
  <c r="HW34" i="33"/>
  <c r="HX34" i="33"/>
  <c r="HY34" i="33"/>
  <c r="HZ34" i="33"/>
  <c r="IA34" i="33"/>
  <c r="IB34" i="33"/>
  <c r="IC34" i="33"/>
  <c r="B35" i="33"/>
  <c r="C35" i="33"/>
  <c r="D35" i="33"/>
  <c r="E35" i="33"/>
  <c r="F35" i="33"/>
  <c r="G35" i="33"/>
  <c r="H35" i="33"/>
  <c r="I35" i="33"/>
  <c r="J35" i="33"/>
  <c r="K35" i="33"/>
  <c r="L35" i="33"/>
  <c r="M35" i="33"/>
  <c r="N35" i="33"/>
  <c r="O35" i="33"/>
  <c r="P35" i="33"/>
  <c r="Q35" i="33"/>
  <c r="R35" i="33"/>
  <c r="S35" i="33"/>
  <c r="T35" i="33"/>
  <c r="U35" i="33"/>
  <c r="V35" i="33"/>
  <c r="W35" i="33"/>
  <c r="X35" i="33"/>
  <c r="Y35" i="33"/>
  <c r="Z35" i="33"/>
  <c r="AA35" i="33"/>
  <c r="AB35" i="33"/>
  <c r="AC35" i="33"/>
  <c r="AD35" i="33"/>
  <c r="AE35" i="33"/>
  <c r="AF35" i="33"/>
  <c r="AG35" i="33"/>
  <c r="AH35" i="33"/>
  <c r="AI35" i="33"/>
  <c r="AJ35" i="33"/>
  <c r="AK35" i="33"/>
  <c r="AL35" i="33"/>
  <c r="AM35" i="33"/>
  <c r="AN35" i="33"/>
  <c r="AO35" i="33"/>
  <c r="AP35" i="33"/>
  <c r="AQ35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BN35" i="33"/>
  <c r="BO35" i="33"/>
  <c r="BP35" i="33"/>
  <c r="BQ35" i="33"/>
  <c r="BR35" i="33"/>
  <c r="BS35" i="33"/>
  <c r="BT35" i="33"/>
  <c r="BU35" i="33"/>
  <c r="BV35" i="33"/>
  <c r="BW35" i="33"/>
  <c r="BX35" i="33"/>
  <c r="BY35" i="33"/>
  <c r="BZ35" i="33"/>
  <c r="CA35" i="33"/>
  <c r="CB35" i="33"/>
  <c r="CC35" i="33"/>
  <c r="CD35" i="33"/>
  <c r="CE35" i="33"/>
  <c r="CF35" i="33"/>
  <c r="CG35" i="33"/>
  <c r="CH35" i="33"/>
  <c r="CI35" i="33"/>
  <c r="CJ35" i="33"/>
  <c r="CK35" i="33"/>
  <c r="CL35" i="33"/>
  <c r="CM35" i="33"/>
  <c r="CN35" i="33"/>
  <c r="CO35" i="33"/>
  <c r="CP35" i="33"/>
  <c r="CQ35" i="33"/>
  <c r="CR35" i="33"/>
  <c r="CS35" i="33"/>
  <c r="CT35" i="33"/>
  <c r="CU35" i="33"/>
  <c r="CV35" i="33"/>
  <c r="CW35" i="33"/>
  <c r="CX35" i="33"/>
  <c r="CY35" i="33"/>
  <c r="CZ35" i="33"/>
  <c r="DA35" i="33"/>
  <c r="DB35" i="33"/>
  <c r="DC35" i="33"/>
  <c r="DD35" i="33"/>
  <c r="DE35" i="33"/>
  <c r="DF35" i="33"/>
  <c r="DG35" i="33"/>
  <c r="DH35" i="33"/>
  <c r="DI35" i="33"/>
  <c r="DJ35" i="33"/>
  <c r="DK35" i="33"/>
  <c r="DL35" i="33"/>
  <c r="DM35" i="33"/>
  <c r="DN35" i="33"/>
  <c r="DO35" i="33"/>
  <c r="DP35" i="33"/>
  <c r="DQ35" i="33"/>
  <c r="DR35" i="33"/>
  <c r="DS35" i="33"/>
  <c r="DT35" i="33"/>
  <c r="DU35" i="33"/>
  <c r="DV35" i="33"/>
  <c r="DW35" i="33"/>
  <c r="DX35" i="33"/>
  <c r="DY35" i="33"/>
  <c r="DZ35" i="33"/>
  <c r="EA35" i="33"/>
  <c r="EB35" i="33"/>
  <c r="EC35" i="33"/>
  <c r="ED35" i="33"/>
  <c r="EE35" i="33"/>
  <c r="EF35" i="33"/>
  <c r="EG35" i="33"/>
  <c r="EH35" i="33"/>
  <c r="EI35" i="33"/>
  <c r="EJ35" i="33"/>
  <c r="EK35" i="33"/>
  <c r="EL35" i="33"/>
  <c r="EM35" i="33"/>
  <c r="EN35" i="33"/>
  <c r="EO35" i="33"/>
  <c r="EP35" i="33"/>
  <c r="EQ35" i="33"/>
  <c r="ER35" i="33"/>
  <c r="ES35" i="33"/>
  <c r="ET35" i="33"/>
  <c r="EU35" i="33"/>
  <c r="EV35" i="33"/>
  <c r="EW35" i="33"/>
  <c r="EX35" i="33"/>
  <c r="EY35" i="33"/>
  <c r="EZ35" i="33"/>
  <c r="FA35" i="33"/>
  <c r="FB35" i="33"/>
  <c r="FC35" i="33"/>
  <c r="FD35" i="33"/>
  <c r="FE35" i="33"/>
  <c r="FF35" i="33"/>
  <c r="FG35" i="33"/>
  <c r="FH35" i="33"/>
  <c r="FI35" i="33"/>
  <c r="FJ35" i="33"/>
  <c r="FK35" i="33"/>
  <c r="FL35" i="33"/>
  <c r="FM35" i="33"/>
  <c r="FN35" i="33"/>
  <c r="FO35" i="33"/>
  <c r="FP35" i="33"/>
  <c r="FQ35" i="33"/>
  <c r="FR35" i="33"/>
  <c r="FS35" i="33"/>
  <c r="FT35" i="33"/>
  <c r="FU35" i="33"/>
  <c r="FV35" i="33"/>
  <c r="FW35" i="33"/>
  <c r="FX35" i="33"/>
  <c r="FY35" i="33"/>
  <c r="FZ35" i="33"/>
  <c r="GA35" i="33"/>
  <c r="GB35" i="33"/>
  <c r="GC35" i="33"/>
  <c r="GD35" i="33"/>
  <c r="GE35" i="33"/>
  <c r="GF35" i="33"/>
  <c r="GG35" i="33"/>
  <c r="GH35" i="33"/>
  <c r="GI35" i="33"/>
  <c r="GJ35" i="33"/>
  <c r="GK35" i="33"/>
  <c r="GL35" i="33"/>
  <c r="GM35" i="33"/>
  <c r="GN35" i="33"/>
  <c r="GO35" i="33"/>
  <c r="GP35" i="33"/>
  <c r="GQ35" i="33"/>
  <c r="GR35" i="33"/>
  <c r="GS35" i="33"/>
  <c r="GT35" i="33"/>
  <c r="GU35" i="33"/>
  <c r="GV35" i="33"/>
  <c r="GW35" i="33"/>
  <c r="GX35" i="33"/>
  <c r="GY35" i="33"/>
  <c r="GZ35" i="33"/>
  <c r="HA35" i="33"/>
  <c r="HB35" i="33"/>
  <c r="HC35" i="33"/>
  <c r="HD35" i="33"/>
  <c r="HE35" i="33"/>
  <c r="HF35" i="33"/>
  <c r="HG35" i="33"/>
  <c r="HH35" i="33"/>
  <c r="HI35" i="33"/>
  <c r="HJ35" i="33"/>
  <c r="HK35" i="33"/>
  <c r="HL35" i="33"/>
  <c r="HM35" i="33"/>
  <c r="HN35" i="33"/>
  <c r="HO35" i="33"/>
  <c r="HP35" i="33"/>
  <c r="HQ35" i="33"/>
  <c r="HR35" i="33"/>
  <c r="HS35" i="33"/>
  <c r="HT35" i="33"/>
  <c r="HU35" i="33"/>
  <c r="HV35" i="33"/>
  <c r="HW35" i="33"/>
  <c r="HX35" i="33"/>
  <c r="HY35" i="33"/>
  <c r="HZ35" i="33"/>
  <c r="IA35" i="33"/>
  <c r="IB35" i="33"/>
  <c r="IC35" i="33"/>
  <c r="B36" i="33"/>
  <c r="C36" i="33"/>
  <c r="D36" i="33"/>
  <c r="E36" i="33"/>
  <c r="F36" i="33"/>
  <c r="G36" i="33"/>
  <c r="H36" i="33"/>
  <c r="I36" i="33"/>
  <c r="J36" i="33"/>
  <c r="K36" i="33"/>
  <c r="L36" i="33"/>
  <c r="M36" i="33"/>
  <c r="N36" i="33"/>
  <c r="O36" i="33"/>
  <c r="P36" i="33"/>
  <c r="Q36" i="33"/>
  <c r="R36" i="33"/>
  <c r="S36" i="33"/>
  <c r="T36" i="33"/>
  <c r="U36" i="33"/>
  <c r="V36" i="33"/>
  <c r="W36" i="33"/>
  <c r="X36" i="33"/>
  <c r="Y36" i="33"/>
  <c r="Z36" i="33"/>
  <c r="AA36" i="33"/>
  <c r="AB36" i="33"/>
  <c r="AC36" i="33"/>
  <c r="AD36" i="33"/>
  <c r="AE36" i="33"/>
  <c r="AF36" i="33"/>
  <c r="AG36" i="33"/>
  <c r="AH36" i="33"/>
  <c r="AI36" i="33"/>
  <c r="AJ36" i="33"/>
  <c r="AK36" i="33"/>
  <c r="AL36" i="33"/>
  <c r="AM36" i="33"/>
  <c r="AN36" i="33"/>
  <c r="AO36" i="33"/>
  <c r="AP36" i="33"/>
  <c r="AQ36" i="33"/>
  <c r="AR36" i="33"/>
  <c r="AS36" i="33"/>
  <c r="AT36" i="33"/>
  <c r="AU36" i="33"/>
  <c r="AV36" i="33"/>
  <c r="AW36" i="33"/>
  <c r="AX36" i="33"/>
  <c r="AY36" i="33"/>
  <c r="AZ36" i="33"/>
  <c r="BA36" i="33"/>
  <c r="BB36" i="33"/>
  <c r="BC36" i="33"/>
  <c r="BD36" i="33"/>
  <c r="BE36" i="33"/>
  <c r="BF36" i="33"/>
  <c r="BG36" i="33"/>
  <c r="BH36" i="33"/>
  <c r="BI36" i="33"/>
  <c r="BJ36" i="33"/>
  <c r="BK36" i="33"/>
  <c r="BL36" i="33"/>
  <c r="BM36" i="33"/>
  <c r="BN36" i="33"/>
  <c r="BO36" i="33"/>
  <c r="BP36" i="33"/>
  <c r="BQ36" i="33"/>
  <c r="BR36" i="33"/>
  <c r="BS36" i="33"/>
  <c r="BT36" i="33"/>
  <c r="BU36" i="33"/>
  <c r="BV36" i="33"/>
  <c r="BW36" i="33"/>
  <c r="BX36" i="33"/>
  <c r="BY36" i="33"/>
  <c r="BZ36" i="33"/>
  <c r="CA36" i="33"/>
  <c r="CB36" i="33"/>
  <c r="CC36" i="33"/>
  <c r="CD36" i="33"/>
  <c r="CE36" i="33"/>
  <c r="CF36" i="33"/>
  <c r="CG36" i="33"/>
  <c r="CH36" i="33"/>
  <c r="CI36" i="33"/>
  <c r="CJ36" i="33"/>
  <c r="CK36" i="33"/>
  <c r="CL36" i="33"/>
  <c r="CM36" i="33"/>
  <c r="CN36" i="33"/>
  <c r="CO36" i="33"/>
  <c r="CP36" i="33"/>
  <c r="CQ36" i="33"/>
  <c r="CR36" i="33"/>
  <c r="CS36" i="33"/>
  <c r="CT36" i="33"/>
  <c r="CU36" i="33"/>
  <c r="CV36" i="33"/>
  <c r="CW36" i="33"/>
  <c r="CX36" i="33"/>
  <c r="CY36" i="33"/>
  <c r="CZ36" i="33"/>
  <c r="DA36" i="33"/>
  <c r="DB36" i="33"/>
  <c r="DC36" i="33"/>
  <c r="DD36" i="33"/>
  <c r="DE36" i="33"/>
  <c r="DF36" i="33"/>
  <c r="DG36" i="33"/>
  <c r="DH36" i="33"/>
  <c r="DI36" i="33"/>
  <c r="DJ36" i="33"/>
  <c r="DK36" i="33"/>
  <c r="DL36" i="33"/>
  <c r="DM36" i="33"/>
  <c r="DN36" i="33"/>
  <c r="DO36" i="33"/>
  <c r="DP36" i="33"/>
  <c r="DQ36" i="33"/>
  <c r="DR36" i="33"/>
  <c r="DS36" i="33"/>
  <c r="DT36" i="33"/>
  <c r="DU36" i="33"/>
  <c r="DV36" i="33"/>
  <c r="DW36" i="33"/>
  <c r="DX36" i="33"/>
  <c r="DY36" i="33"/>
  <c r="DZ36" i="33"/>
  <c r="EA36" i="33"/>
  <c r="EB36" i="33"/>
  <c r="EC36" i="33"/>
  <c r="ED36" i="33"/>
  <c r="EE36" i="33"/>
  <c r="EF36" i="33"/>
  <c r="EG36" i="33"/>
  <c r="EH36" i="33"/>
  <c r="EI36" i="33"/>
  <c r="EJ36" i="33"/>
  <c r="EK36" i="33"/>
  <c r="EL36" i="33"/>
  <c r="EM36" i="33"/>
  <c r="EN36" i="33"/>
  <c r="EO36" i="33"/>
  <c r="EP36" i="33"/>
  <c r="EQ36" i="33"/>
  <c r="ER36" i="33"/>
  <c r="ES36" i="33"/>
  <c r="ET36" i="33"/>
  <c r="EU36" i="33"/>
  <c r="EV36" i="33"/>
  <c r="EW36" i="33"/>
  <c r="EX36" i="33"/>
  <c r="EY36" i="33"/>
  <c r="EZ36" i="33"/>
  <c r="FA36" i="33"/>
  <c r="FB36" i="33"/>
  <c r="FC36" i="33"/>
  <c r="FD36" i="33"/>
  <c r="FE36" i="33"/>
  <c r="FF36" i="33"/>
  <c r="FG36" i="33"/>
  <c r="FH36" i="33"/>
  <c r="FI36" i="33"/>
  <c r="FJ36" i="33"/>
  <c r="FK36" i="33"/>
  <c r="FL36" i="33"/>
  <c r="FM36" i="33"/>
  <c r="FN36" i="33"/>
  <c r="FO36" i="33"/>
  <c r="FP36" i="33"/>
  <c r="FQ36" i="33"/>
  <c r="FR36" i="33"/>
  <c r="FS36" i="33"/>
  <c r="FT36" i="33"/>
  <c r="FU36" i="33"/>
  <c r="FV36" i="33"/>
  <c r="FW36" i="33"/>
  <c r="FX36" i="33"/>
  <c r="FY36" i="33"/>
  <c r="FZ36" i="33"/>
  <c r="GA36" i="33"/>
  <c r="GB36" i="33"/>
  <c r="GC36" i="33"/>
  <c r="GD36" i="33"/>
  <c r="GE36" i="33"/>
  <c r="GF36" i="33"/>
  <c r="GG36" i="33"/>
  <c r="GH36" i="33"/>
  <c r="GI36" i="33"/>
  <c r="GJ36" i="33"/>
  <c r="GK36" i="33"/>
  <c r="GL36" i="33"/>
  <c r="GM36" i="33"/>
  <c r="GN36" i="33"/>
  <c r="GO36" i="33"/>
  <c r="GP36" i="33"/>
  <c r="GQ36" i="33"/>
  <c r="GR36" i="33"/>
  <c r="GS36" i="33"/>
  <c r="GT36" i="33"/>
  <c r="GU36" i="33"/>
  <c r="GV36" i="33"/>
  <c r="GW36" i="33"/>
  <c r="GX36" i="33"/>
  <c r="GY36" i="33"/>
  <c r="GZ36" i="33"/>
  <c r="HA36" i="33"/>
  <c r="HB36" i="33"/>
  <c r="HC36" i="33"/>
  <c r="HD36" i="33"/>
  <c r="HE36" i="33"/>
  <c r="HF36" i="33"/>
  <c r="HG36" i="33"/>
  <c r="HH36" i="33"/>
  <c r="HI36" i="33"/>
  <c r="HJ36" i="33"/>
  <c r="HK36" i="33"/>
  <c r="HL36" i="33"/>
  <c r="HM36" i="33"/>
  <c r="HN36" i="33"/>
  <c r="HO36" i="33"/>
  <c r="HP36" i="33"/>
  <c r="HQ36" i="33"/>
  <c r="HR36" i="33"/>
  <c r="HS36" i="33"/>
  <c r="HT36" i="33"/>
  <c r="HU36" i="33"/>
  <c r="HV36" i="33"/>
  <c r="HW36" i="33"/>
  <c r="HX36" i="33"/>
  <c r="HY36" i="33"/>
  <c r="HZ36" i="33"/>
  <c r="IA36" i="33"/>
  <c r="IB36" i="33"/>
  <c r="IC36" i="33"/>
  <c r="B37" i="33"/>
  <c r="C37" i="33"/>
  <c r="D37" i="33"/>
  <c r="E37" i="33"/>
  <c r="F37" i="33"/>
  <c r="G37" i="33"/>
  <c r="H37" i="33"/>
  <c r="I37" i="33"/>
  <c r="J37" i="33"/>
  <c r="K37" i="33"/>
  <c r="L37" i="33"/>
  <c r="M37" i="33"/>
  <c r="N37" i="33"/>
  <c r="O37" i="33"/>
  <c r="P37" i="33"/>
  <c r="Q37" i="33"/>
  <c r="R37" i="33"/>
  <c r="S37" i="33"/>
  <c r="T37" i="33"/>
  <c r="U37" i="33"/>
  <c r="V37" i="33"/>
  <c r="W37" i="33"/>
  <c r="X37" i="33"/>
  <c r="Y37" i="33"/>
  <c r="Z37" i="33"/>
  <c r="AA37" i="33"/>
  <c r="AB37" i="33"/>
  <c r="AC37" i="33"/>
  <c r="AD37" i="33"/>
  <c r="AE37" i="33"/>
  <c r="AF37" i="33"/>
  <c r="AG37" i="33"/>
  <c r="AH37" i="33"/>
  <c r="AI37" i="33"/>
  <c r="AJ37" i="33"/>
  <c r="AK37" i="33"/>
  <c r="AL37" i="33"/>
  <c r="AM37" i="33"/>
  <c r="AN37" i="33"/>
  <c r="AO37" i="33"/>
  <c r="AP37" i="33"/>
  <c r="AQ37" i="33"/>
  <c r="AR37" i="3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BN37" i="33"/>
  <c r="BO37" i="33"/>
  <c r="BP37" i="33"/>
  <c r="BQ37" i="33"/>
  <c r="BR37" i="33"/>
  <c r="BS37" i="33"/>
  <c r="BT37" i="33"/>
  <c r="BU37" i="33"/>
  <c r="BV37" i="33"/>
  <c r="BW37" i="33"/>
  <c r="BX37" i="33"/>
  <c r="BY37" i="33"/>
  <c r="BZ37" i="33"/>
  <c r="CA37" i="33"/>
  <c r="CB37" i="33"/>
  <c r="CC37" i="33"/>
  <c r="CD37" i="33"/>
  <c r="CE37" i="33"/>
  <c r="CF37" i="33"/>
  <c r="CG37" i="33"/>
  <c r="CH37" i="33"/>
  <c r="CI37" i="33"/>
  <c r="CJ37" i="33"/>
  <c r="CK37" i="33"/>
  <c r="CL37" i="33"/>
  <c r="CM37" i="33"/>
  <c r="CN37" i="33"/>
  <c r="CO37" i="33"/>
  <c r="CP37" i="33"/>
  <c r="CQ37" i="33"/>
  <c r="CR37" i="33"/>
  <c r="CS37" i="33"/>
  <c r="CT37" i="33"/>
  <c r="CU37" i="33"/>
  <c r="CV37" i="33"/>
  <c r="CW37" i="33"/>
  <c r="CX37" i="33"/>
  <c r="CY37" i="33"/>
  <c r="CZ37" i="33"/>
  <c r="DA37" i="33"/>
  <c r="DB37" i="33"/>
  <c r="DC37" i="33"/>
  <c r="DD37" i="33"/>
  <c r="DE37" i="33"/>
  <c r="DF37" i="33"/>
  <c r="DG37" i="33"/>
  <c r="DH37" i="33"/>
  <c r="DI37" i="33"/>
  <c r="DJ37" i="33"/>
  <c r="DK37" i="33"/>
  <c r="DL37" i="33"/>
  <c r="DM37" i="33"/>
  <c r="DN37" i="33"/>
  <c r="DO37" i="33"/>
  <c r="DP37" i="33"/>
  <c r="DQ37" i="33"/>
  <c r="DR37" i="33"/>
  <c r="DS37" i="33"/>
  <c r="DT37" i="33"/>
  <c r="DU37" i="33"/>
  <c r="DV37" i="33"/>
  <c r="DW37" i="33"/>
  <c r="DX37" i="33"/>
  <c r="DY37" i="33"/>
  <c r="DZ37" i="33"/>
  <c r="EA37" i="33"/>
  <c r="EB37" i="33"/>
  <c r="EC37" i="33"/>
  <c r="ED37" i="33"/>
  <c r="EE37" i="33"/>
  <c r="EF37" i="33"/>
  <c r="EG37" i="33"/>
  <c r="EH37" i="33"/>
  <c r="EI37" i="33"/>
  <c r="EJ37" i="33"/>
  <c r="EK37" i="33"/>
  <c r="EL37" i="33"/>
  <c r="EM37" i="33"/>
  <c r="EN37" i="33"/>
  <c r="EO37" i="33"/>
  <c r="EP37" i="33"/>
  <c r="EQ37" i="33"/>
  <c r="ER37" i="33"/>
  <c r="ES37" i="33"/>
  <c r="ET37" i="33"/>
  <c r="EU37" i="33"/>
  <c r="EV37" i="33"/>
  <c r="EW37" i="33"/>
  <c r="EX37" i="33"/>
  <c r="EY37" i="33"/>
  <c r="EZ37" i="33"/>
  <c r="FA37" i="33"/>
  <c r="FB37" i="33"/>
  <c r="FC37" i="33"/>
  <c r="FD37" i="33"/>
  <c r="FE37" i="33"/>
  <c r="FF37" i="33"/>
  <c r="FG37" i="33"/>
  <c r="FH37" i="33"/>
  <c r="FI37" i="33"/>
  <c r="FJ37" i="33"/>
  <c r="FK37" i="33"/>
  <c r="FL37" i="33"/>
  <c r="FM37" i="33"/>
  <c r="FN37" i="33"/>
  <c r="FO37" i="33"/>
  <c r="FP37" i="33"/>
  <c r="FQ37" i="33"/>
  <c r="FR37" i="33"/>
  <c r="FS37" i="33"/>
  <c r="FT37" i="33"/>
  <c r="FU37" i="33"/>
  <c r="FV37" i="33"/>
  <c r="FW37" i="33"/>
  <c r="FX37" i="33"/>
  <c r="FY37" i="33"/>
  <c r="FZ37" i="33"/>
  <c r="GA37" i="33"/>
  <c r="GB37" i="33"/>
  <c r="GC37" i="33"/>
  <c r="GD37" i="33"/>
  <c r="GE37" i="33"/>
  <c r="GF37" i="33"/>
  <c r="GG37" i="33"/>
  <c r="GH37" i="33"/>
  <c r="GI37" i="33"/>
  <c r="GJ37" i="33"/>
  <c r="GK37" i="33"/>
  <c r="GL37" i="33"/>
  <c r="GM37" i="33"/>
  <c r="GN37" i="33"/>
  <c r="GO37" i="33"/>
  <c r="GP37" i="33"/>
  <c r="GQ37" i="33"/>
  <c r="GR37" i="33"/>
  <c r="GS37" i="33"/>
  <c r="GT37" i="33"/>
  <c r="GU37" i="33"/>
  <c r="GV37" i="33"/>
  <c r="GW37" i="33"/>
  <c r="GX37" i="33"/>
  <c r="GY37" i="33"/>
  <c r="GZ37" i="33"/>
  <c r="HA37" i="33"/>
  <c r="HB37" i="33"/>
  <c r="HC37" i="33"/>
  <c r="HD37" i="33"/>
  <c r="HE37" i="33"/>
  <c r="HF37" i="33"/>
  <c r="HG37" i="33"/>
  <c r="HH37" i="33"/>
  <c r="HI37" i="33"/>
  <c r="HJ37" i="33"/>
  <c r="HK37" i="33"/>
  <c r="HL37" i="33"/>
  <c r="HM37" i="33"/>
  <c r="HN37" i="33"/>
  <c r="HO37" i="33"/>
  <c r="HP37" i="33"/>
  <c r="HQ37" i="33"/>
  <c r="HR37" i="33"/>
  <c r="HS37" i="33"/>
  <c r="HT37" i="33"/>
  <c r="HU37" i="33"/>
  <c r="HV37" i="33"/>
  <c r="HW37" i="33"/>
  <c r="HX37" i="33"/>
  <c r="HY37" i="33"/>
  <c r="HZ37" i="33"/>
  <c r="IA37" i="33"/>
  <c r="IB37" i="33"/>
  <c r="IC37" i="33"/>
  <c r="B38" i="33"/>
  <c r="C38" i="33"/>
  <c r="D38" i="33"/>
  <c r="E38" i="33"/>
  <c r="F38" i="33"/>
  <c r="G38" i="33"/>
  <c r="H38" i="33"/>
  <c r="I38" i="33"/>
  <c r="J38" i="33"/>
  <c r="K38" i="33"/>
  <c r="L38" i="33"/>
  <c r="M38" i="33"/>
  <c r="N38" i="33"/>
  <c r="O38" i="33"/>
  <c r="P38" i="33"/>
  <c r="Q38" i="33"/>
  <c r="R38" i="33"/>
  <c r="S38" i="33"/>
  <c r="T38" i="33"/>
  <c r="U38" i="33"/>
  <c r="V38" i="33"/>
  <c r="W38" i="33"/>
  <c r="X38" i="33"/>
  <c r="Y38" i="33"/>
  <c r="Z38" i="33"/>
  <c r="AA38" i="33"/>
  <c r="AB38" i="33"/>
  <c r="AC38" i="33"/>
  <c r="AD38" i="33"/>
  <c r="AE38" i="33"/>
  <c r="AF38" i="33"/>
  <c r="AG38" i="33"/>
  <c r="AH38" i="33"/>
  <c r="AI38" i="33"/>
  <c r="AJ38" i="33"/>
  <c r="AK38" i="33"/>
  <c r="AL38" i="33"/>
  <c r="AM38" i="33"/>
  <c r="AN38" i="33"/>
  <c r="AO38" i="33"/>
  <c r="AP38" i="33"/>
  <c r="AQ38" i="33"/>
  <c r="AR38" i="33"/>
  <c r="AS38" i="33"/>
  <c r="AT38" i="33"/>
  <c r="AU38" i="33"/>
  <c r="AV38" i="33"/>
  <c r="AW38" i="33"/>
  <c r="AX38" i="33"/>
  <c r="AY38" i="33"/>
  <c r="AZ38" i="33"/>
  <c r="BA38" i="33"/>
  <c r="BB38" i="33"/>
  <c r="BC38" i="33"/>
  <c r="BD38" i="33"/>
  <c r="BE38" i="33"/>
  <c r="BF38" i="33"/>
  <c r="BG38" i="33"/>
  <c r="BH38" i="33"/>
  <c r="BI38" i="33"/>
  <c r="BJ38" i="33"/>
  <c r="BK38" i="33"/>
  <c r="BL38" i="33"/>
  <c r="BM38" i="33"/>
  <c r="BN38" i="33"/>
  <c r="BO38" i="33"/>
  <c r="BP38" i="33"/>
  <c r="BQ38" i="33"/>
  <c r="BR38" i="33"/>
  <c r="BS38" i="33"/>
  <c r="BT38" i="33"/>
  <c r="BU38" i="33"/>
  <c r="BV38" i="33"/>
  <c r="BW38" i="33"/>
  <c r="BX38" i="33"/>
  <c r="BY38" i="33"/>
  <c r="BZ38" i="33"/>
  <c r="CA38" i="33"/>
  <c r="CB38" i="33"/>
  <c r="CC38" i="33"/>
  <c r="CD38" i="33"/>
  <c r="CE38" i="33"/>
  <c r="CF38" i="33"/>
  <c r="CG38" i="33"/>
  <c r="CH38" i="33"/>
  <c r="CI38" i="33"/>
  <c r="CJ38" i="33"/>
  <c r="CK38" i="33"/>
  <c r="CL38" i="33"/>
  <c r="CM38" i="33"/>
  <c r="CN38" i="33"/>
  <c r="CO38" i="33"/>
  <c r="CP38" i="33"/>
  <c r="CQ38" i="33"/>
  <c r="CR38" i="33"/>
  <c r="CS38" i="33"/>
  <c r="CT38" i="33"/>
  <c r="CU38" i="33"/>
  <c r="CV38" i="33"/>
  <c r="CW38" i="33"/>
  <c r="CX38" i="33"/>
  <c r="CY38" i="33"/>
  <c r="CZ38" i="33"/>
  <c r="DA38" i="33"/>
  <c r="DB38" i="33"/>
  <c r="DC38" i="33"/>
  <c r="DD38" i="33"/>
  <c r="DE38" i="33"/>
  <c r="DF38" i="33"/>
  <c r="DG38" i="33"/>
  <c r="DH38" i="33"/>
  <c r="DI38" i="33"/>
  <c r="DJ38" i="33"/>
  <c r="DK38" i="33"/>
  <c r="DL38" i="33"/>
  <c r="DM38" i="33"/>
  <c r="DN38" i="33"/>
  <c r="DO38" i="33"/>
  <c r="DP38" i="33"/>
  <c r="DQ38" i="33"/>
  <c r="DR38" i="33"/>
  <c r="DS38" i="33"/>
  <c r="DT38" i="33"/>
  <c r="DU38" i="33"/>
  <c r="DV38" i="33"/>
  <c r="DW38" i="33"/>
  <c r="DX38" i="33"/>
  <c r="DY38" i="33"/>
  <c r="DZ38" i="33"/>
  <c r="EA38" i="33"/>
  <c r="EB38" i="33"/>
  <c r="EC38" i="33"/>
  <c r="ED38" i="33"/>
  <c r="EE38" i="33"/>
  <c r="EF38" i="33"/>
  <c r="EG38" i="33"/>
  <c r="EH38" i="33"/>
  <c r="EI38" i="33"/>
  <c r="EJ38" i="33"/>
  <c r="EK38" i="33"/>
  <c r="EL38" i="33"/>
  <c r="EM38" i="33"/>
  <c r="EN38" i="33"/>
  <c r="EO38" i="33"/>
  <c r="EP38" i="33"/>
  <c r="EQ38" i="33"/>
  <c r="ER38" i="33"/>
  <c r="ES38" i="33"/>
  <c r="ET38" i="33"/>
  <c r="EU38" i="33"/>
  <c r="EV38" i="33"/>
  <c r="EW38" i="33"/>
  <c r="EX38" i="33"/>
  <c r="EY38" i="33"/>
  <c r="EZ38" i="33"/>
  <c r="FA38" i="33"/>
  <c r="FB38" i="33"/>
  <c r="FC38" i="33"/>
  <c r="FD38" i="33"/>
  <c r="FE38" i="33"/>
  <c r="FF38" i="33"/>
  <c r="FG38" i="33"/>
  <c r="FH38" i="33"/>
  <c r="FI38" i="33"/>
  <c r="FJ38" i="33"/>
  <c r="FK38" i="33"/>
  <c r="FL38" i="33"/>
  <c r="FM38" i="33"/>
  <c r="FN38" i="33"/>
  <c r="FO38" i="33"/>
  <c r="FP38" i="33"/>
  <c r="FQ38" i="33"/>
  <c r="FR38" i="33"/>
  <c r="FS38" i="33"/>
  <c r="FT38" i="33"/>
  <c r="FU38" i="33"/>
  <c r="FV38" i="33"/>
  <c r="FW38" i="33"/>
  <c r="FX38" i="33"/>
  <c r="FY38" i="33"/>
  <c r="FZ38" i="33"/>
  <c r="GA38" i="33"/>
  <c r="GB38" i="33"/>
  <c r="GC38" i="33"/>
  <c r="GD38" i="33"/>
  <c r="GE38" i="33"/>
  <c r="GF38" i="33"/>
  <c r="GG38" i="33"/>
  <c r="GH38" i="33"/>
  <c r="GI38" i="33"/>
  <c r="GJ38" i="33"/>
  <c r="GK38" i="33"/>
  <c r="GL38" i="33"/>
  <c r="GM38" i="33"/>
  <c r="GN38" i="33"/>
  <c r="GO38" i="33"/>
  <c r="GP38" i="33"/>
  <c r="GQ38" i="33"/>
  <c r="GR38" i="33"/>
  <c r="GS38" i="33"/>
  <c r="GT38" i="33"/>
  <c r="GU38" i="33"/>
  <c r="GV38" i="33"/>
  <c r="GW38" i="33"/>
  <c r="GX38" i="33"/>
  <c r="GY38" i="33"/>
  <c r="GZ38" i="33"/>
  <c r="HA38" i="33"/>
  <c r="HB38" i="33"/>
  <c r="HC38" i="33"/>
  <c r="HD38" i="33"/>
  <c r="HE38" i="33"/>
  <c r="HF38" i="33"/>
  <c r="HG38" i="33"/>
  <c r="HH38" i="33"/>
  <c r="HI38" i="33"/>
  <c r="HJ38" i="33"/>
  <c r="HK38" i="33"/>
  <c r="HL38" i="33"/>
  <c r="HM38" i="33"/>
  <c r="HN38" i="33"/>
  <c r="HO38" i="33"/>
  <c r="HP38" i="33"/>
  <c r="HQ38" i="33"/>
  <c r="HR38" i="33"/>
  <c r="HS38" i="33"/>
  <c r="HT38" i="33"/>
  <c r="HU38" i="33"/>
  <c r="HV38" i="33"/>
  <c r="HW38" i="33"/>
  <c r="HX38" i="33"/>
  <c r="HY38" i="33"/>
  <c r="HZ38" i="33"/>
  <c r="IA38" i="33"/>
  <c r="IB38" i="33"/>
  <c r="IC38" i="33"/>
  <c r="C1" i="34"/>
  <c r="D1" i="34"/>
  <c r="E1" i="34"/>
  <c r="F1" i="34"/>
  <c r="G1" i="34"/>
  <c r="H1" i="34"/>
  <c r="I1" i="34"/>
  <c r="J1" i="34"/>
  <c r="K1" i="34"/>
  <c r="L1" i="34"/>
  <c r="M1" i="34"/>
  <c r="N1" i="34"/>
  <c r="O1" i="34"/>
  <c r="P1" i="34"/>
  <c r="Q1" i="34"/>
  <c r="R1" i="34"/>
  <c r="S1" i="34"/>
  <c r="T1" i="34"/>
  <c r="U1" i="34"/>
  <c r="V1" i="34"/>
  <c r="W1" i="34"/>
  <c r="X1" i="34"/>
  <c r="Y1" i="34"/>
  <c r="Z1" i="34"/>
  <c r="AA1" i="34"/>
  <c r="AB1" i="34"/>
  <c r="AC1" i="34"/>
  <c r="AD1" i="34"/>
  <c r="AE1" i="34"/>
  <c r="AF1" i="34"/>
  <c r="AG1" i="34"/>
  <c r="AH1" i="34"/>
  <c r="AI1" i="34"/>
  <c r="AJ1" i="34"/>
  <c r="AK1" i="34"/>
  <c r="AL1" i="34"/>
  <c r="AM1" i="34"/>
  <c r="AN1" i="34"/>
  <c r="AO1" i="34"/>
  <c r="AP1" i="34"/>
  <c r="AQ1" i="34"/>
  <c r="AR1" i="34"/>
  <c r="AS1" i="34"/>
  <c r="AT1" i="34"/>
  <c r="AU1" i="34"/>
  <c r="AV1" i="34"/>
  <c r="AW1" i="34"/>
  <c r="AX1" i="34"/>
  <c r="AY1" i="34"/>
  <c r="AZ1" i="34"/>
  <c r="BA1" i="34"/>
  <c r="BB1" i="34"/>
  <c r="BC1" i="34"/>
  <c r="BD1" i="34"/>
  <c r="BE1" i="34"/>
  <c r="BF1" i="34"/>
  <c r="BG1" i="34"/>
  <c r="BH1" i="34"/>
  <c r="BI1" i="34"/>
  <c r="BJ1" i="34"/>
  <c r="BK1" i="34"/>
  <c r="BL1" i="34"/>
  <c r="BM1" i="34"/>
  <c r="BN1" i="34"/>
  <c r="BO1" i="34"/>
  <c r="BP1" i="34"/>
  <c r="BQ1" i="34"/>
  <c r="BR1" i="34"/>
  <c r="BS1" i="34"/>
  <c r="BT1" i="34"/>
  <c r="BU1" i="34"/>
  <c r="BV1" i="34"/>
  <c r="BW1" i="34"/>
  <c r="BX1" i="34"/>
  <c r="BY1" i="34"/>
  <c r="BZ1" i="34"/>
  <c r="CA1" i="34"/>
  <c r="CB1" i="34"/>
  <c r="CC1" i="34"/>
  <c r="CD1" i="34"/>
  <c r="CE1" i="34"/>
  <c r="CF1" i="34"/>
  <c r="CG1" i="34"/>
  <c r="CH1" i="34"/>
  <c r="CI1" i="34"/>
  <c r="CJ1" i="34"/>
  <c r="CK1" i="34"/>
  <c r="CL1" i="34"/>
  <c r="CM1" i="34"/>
  <c r="CN1" i="34"/>
  <c r="CO1" i="34"/>
  <c r="CP1" i="34"/>
  <c r="CQ1" i="34"/>
  <c r="CR1" i="34"/>
  <c r="CS1" i="34"/>
  <c r="CT1" i="34"/>
  <c r="CU1" i="34"/>
  <c r="CV1" i="34"/>
  <c r="CW1" i="34"/>
  <c r="CX1" i="34"/>
  <c r="CY1" i="34"/>
  <c r="CZ1" i="34"/>
  <c r="DA1" i="34"/>
  <c r="DB1" i="34"/>
  <c r="DC1" i="34"/>
  <c r="DD1" i="34"/>
  <c r="DE1" i="34"/>
  <c r="DF1" i="34"/>
  <c r="DG1" i="34"/>
  <c r="DH1" i="34"/>
  <c r="DI1" i="34"/>
  <c r="DJ1" i="34"/>
  <c r="DK1" i="34"/>
  <c r="DL1" i="34"/>
  <c r="DM1" i="34"/>
  <c r="DN1" i="34"/>
  <c r="DO1" i="34"/>
  <c r="DP1" i="34"/>
  <c r="DQ1" i="34"/>
  <c r="DR1" i="34"/>
  <c r="DS1" i="34"/>
  <c r="DT1" i="34"/>
  <c r="DU1" i="34"/>
  <c r="DV1" i="34"/>
  <c r="DW1" i="34"/>
  <c r="DX1" i="34"/>
  <c r="DY1" i="34"/>
  <c r="DZ1" i="34"/>
  <c r="EA1" i="34"/>
  <c r="EB1" i="34"/>
  <c r="EC1" i="34"/>
  <c r="ED1" i="34"/>
  <c r="EE1" i="34"/>
  <c r="EF1" i="34"/>
  <c r="EG1" i="34"/>
  <c r="EH1" i="34"/>
  <c r="EI1" i="34"/>
  <c r="EJ1" i="34"/>
  <c r="EK1" i="34"/>
  <c r="EL1" i="34"/>
  <c r="EM1" i="34"/>
  <c r="EN1" i="34"/>
  <c r="EO1" i="34"/>
  <c r="EP1" i="34"/>
  <c r="EQ1" i="34"/>
  <c r="ER1" i="34"/>
  <c r="ES1" i="34"/>
  <c r="ET1" i="34"/>
  <c r="EU1" i="34"/>
  <c r="EV1" i="34"/>
  <c r="EW1" i="34"/>
  <c r="EX1" i="34"/>
  <c r="EY1" i="34"/>
  <c r="EZ1" i="34"/>
  <c r="FA1" i="34"/>
  <c r="FB1" i="34"/>
  <c r="FC1" i="34"/>
  <c r="FD1" i="34"/>
  <c r="FE1" i="34"/>
  <c r="FF1" i="34"/>
  <c r="FG1" i="34"/>
  <c r="FH1" i="34"/>
  <c r="FI1" i="34"/>
  <c r="FJ1" i="34"/>
  <c r="FK1" i="34"/>
  <c r="FL1" i="34"/>
  <c r="FM1" i="34"/>
  <c r="FN1" i="34"/>
  <c r="FO1" i="34"/>
  <c r="FP1" i="34"/>
  <c r="FQ1" i="34"/>
  <c r="FR1" i="34"/>
  <c r="FS1" i="34"/>
  <c r="FT1" i="34"/>
  <c r="FU1" i="34"/>
  <c r="FV1" i="34"/>
  <c r="FW1" i="34"/>
  <c r="FX1" i="34"/>
  <c r="FY1" i="34"/>
  <c r="FZ1" i="34"/>
  <c r="GA1" i="34"/>
  <c r="GB1" i="34"/>
  <c r="GC1" i="34"/>
  <c r="GD1" i="34"/>
  <c r="GE1" i="34"/>
  <c r="GF1" i="34"/>
  <c r="GG1" i="34"/>
  <c r="GH1" i="34"/>
  <c r="GI1" i="34"/>
  <c r="GJ1" i="34"/>
  <c r="GK1" i="34"/>
  <c r="GL1" i="34"/>
  <c r="GM1" i="34"/>
  <c r="GN1" i="34"/>
  <c r="GO1" i="34"/>
  <c r="GP1" i="34"/>
  <c r="GQ1" i="34"/>
  <c r="GR1" i="34"/>
  <c r="GS1" i="34"/>
  <c r="GT1" i="34"/>
  <c r="GU1" i="34"/>
  <c r="GV1" i="34"/>
  <c r="GW1" i="34"/>
  <c r="GX1" i="34"/>
  <c r="GY1" i="34"/>
  <c r="GZ1" i="34"/>
  <c r="HA1" i="34"/>
  <c r="HB1" i="34"/>
  <c r="HC1" i="34"/>
  <c r="HD1" i="34"/>
  <c r="HE1" i="34"/>
  <c r="HF1" i="34"/>
  <c r="HG1" i="34"/>
  <c r="HH1" i="34"/>
  <c r="HI1" i="34"/>
  <c r="HJ1" i="34"/>
  <c r="HK1" i="34"/>
  <c r="HL1" i="34"/>
  <c r="HM1" i="34"/>
  <c r="HN1" i="34"/>
  <c r="HO1" i="34"/>
  <c r="HP1" i="34"/>
  <c r="HQ1" i="34"/>
  <c r="HR1" i="34"/>
  <c r="HS1" i="34"/>
  <c r="HT1" i="34"/>
  <c r="HU1" i="34"/>
  <c r="HV1" i="34"/>
  <c r="HW1" i="34"/>
  <c r="HX1" i="34"/>
  <c r="HY1" i="34"/>
  <c r="HZ1" i="34"/>
  <c r="IA1" i="34"/>
  <c r="IB1" i="34"/>
  <c r="IC1" i="34"/>
  <c r="B2" i="34"/>
  <c r="C2" i="34"/>
  <c r="D2" i="34"/>
  <c r="E2" i="34"/>
  <c r="F2" i="34"/>
  <c r="G2" i="34"/>
  <c r="H2" i="34"/>
  <c r="I2" i="34"/>
  <c r="J2" i="34"/>
  <c r="K2" i="34"/>
  <c r="L2" i="34"/>
  <c r="M2" i="34"/>
  <c r="N2" i="34"/>
  <c r="O2" i="34"/>
  <c r="P2" i="34"/>
  <c r="Q2" i="34"/>
  <c r="R2" i="34"/>
  <c r="S2" i="34"/>
  <c r="T2" i="34"/>
  <c r="U2" i="34"/>
  <c r="V2" i="34"/>
  <c r="W2" i="34"/>
  <c r="X2" i="34"/>
  <c r="Y2" i="34"/>
  <c r="Z2" i="34"/>
  <c r="AA2" i="34"/>
  <c r="AB2" i="34"/>
  <c r="AC2" i="34"/>
  <c r="AD2" i="34"/>
  <c r="AE2" i="34"/>
  <c r="AF2" i="34"/>
  <c r="AG2" i="34"/>
  <c r="AH2" i="34"/>
  <c r="AI2" i="34"/>
  <c r="AJ2" i="34"/>
  <c r="AK2" i="34"/>
  <c r="AL2" i="34"/>
  <c r="AM2" i="34"/>
  <c r="AN2" i="34"/>
  <c r="AO2" i="34"/>
  <c r="AP2" i="34"/>
  <c r="AQ2" i="34"/>
  <c r="AR2" i="34"/>
  <c r="AS2" i="34"/>
  <c r="AT2" i="34"/>
  <c r="AU2" i="34"/>
  <c r="AV2" i="34"/>
  <c r="AW2" i="34"/>
  <c r="AX2" i="34"/>
  <c r="AY2" i="34"/>
  <c r="AZ2" i="34"/>
  <c r="BA2" i="34"/>
  <c r="BB2" i="34"/>
  <c r="BC2" i="34"/>
  <c r="BD2" i="34"/>
  <c r="BE2" i="34"/>
  <c r="BF2" i="34"/>
  <c r="BG2" i="34"/>
  <c r="BH2" i="34"/>
  <c r="BI2" i="34"/>
  <c r="BJ2" i="34"/>
  <c r="BK2" i="34"/>
  <c r="BL2" i="34"/>
  <c r="BM2" i="34"/>
  <c r="BN2" i="34"/>
  <c r="BO2" i="34"/>
  <c r="BP2" i="34"/>
  <c r="BQ2" i="34"/>
  <c r="BR2" i="34"/>
  <c r="BS2" i="34"/>
  <c r="BT2" i="34"/>
  <c r="BU2" i="34"/>
  <c r="BV2" i="34"/>
  <c r="BW2" i="34"/>
  <c r="BX2" i="34"/>
  <c r="BY2" i="34"/>
  <c r="BZ2" i="34"/>
  <c r="CA2" i="34"/>
  <c r="CB2" i="34"/>
  <c r="CC2" i="34"/>
  <c r="CD2" i="34"/>
  <c r="CE2" i="34"/>
  <c r="CF2" i="34"/>
  <c r="CG2" i="34"/>
  <c r="CH2" i="34"/>
  <c r="CI2" i="34"/>
  <c r="CJ2" i="34"/>
  <c r="CK2" i="34"/>
  <c r="CL2" i="34"/>
  <c r="CM2" i="34"/>
  <c r="CN2" i="34"/>
  <c r="CO2" i="34"/>
  <c r="CP2" i="34"/>
  <c r="CQ2" i="34"/>
  <c r="CR2" i="34"/>
  <c r="CS2" i="34"/>
  <c r="CT2" i="34"/>
  <c r="CU2" i="34"/>
  <c r="CV2" i="34"/>
  <c r="CW2" i="34"/>
  <c r="CX2" i="34"/>
  <c r="CY2" i="34"/>
  <c r="CZ2" i="34"/>
  <c r="DA2" i="34"/>
  <c r="DB2" i="34"/>
  <c r="DC2" i="34"/>
  <c r="DD2" i="34"/>
  <c r="DE2" i="34"/>
  <c r="DF2" i="34"/>
  <c r="DG2" i="34"/>
  <c r="DH2" i="34"/>
  <c r="DI2" i="34"/>
  <c r="DJ2" i="34"/>
  <c r="DK2" i="34"/>
  <c r="DL2" i="34"/>
  <c r="DM2" i="34"/>
  <c r="DN2" i="34"/>
  <c r="DO2" i="34"/>
  <c r="DP2" i="34"/>
  <c r="DQ2" i="34"/>
  <c r="DR2" i="34"/>
  <c r="DS2" i="34"/>
  <c r="DT2" i="34"/>
  <c r="DU2" i="34"/>
  <c r="DV2" i="34"/>
  <c r="DW2" i="34"/>
  <c r="DX2" i="34"/>
  <c r="DY2" i="34"/>
  <c r="DZ2" i="34"/>
  <c r="EA2" i="34"/>
  <c r="EB2" i="34"/>
  <c r="EC2" i="34"/>
  <c r="ED2" i="34"/>
  <c r="EE2" i="34"/>
  <c r="EF2" i="34"/>
  <c r="EG2" i="34"/>
  <c r="EH2" i="34"/>
  <c r="EI2" i="34"/>
  <c r="EJ2" i="34"/>
  <c r="EK2" i="34"/>
  <c r="EL2" i="34"/>
  <c r="EM2" i="34"/>
  <c r="EN2" i="34"/>
  <c r="EO2" i="34"/>
  <c r="EP2" i="34"/>
  <c r="EQ2" i="34"/>
  <c r="ER2" i="34"/>
  <c r="ES2" i="34"/>
  <c r="ET2" i="34"/>
  <c r="EU2" i="34"/>
  <c r="EV2" i="34"/>
  <c r="EW2" i="34"/>
  <c r="EX2" i="34"/>
  <c r="EY2" i="34"/>
  <c r="EZ2" i="34"/>
  <c r="FA2" i="34"/>
  <c r="FB2" i="34"/>
  <c r="FC2" i="34"/>
  <c r="FD2" i="34"/>
  <c r="FE2" i="34"/>
  <c r="FF2" i="34"/>
  <c r="FG2" i="34"/>
  <c r="FH2" i="34"/>
  <c r="FI2" i="34"/>
  <c r="FJ2" i="34"/>
  <c r="FK2" i="34"/>
  <c r="FL2" i="34"/>
  <c r="FM2" i="34"/>
  <c r="FN2" i="34"/>
  <c r="FO2" i="34"/>
  <c r="FP2" i="34"/>
  <c r="FQ2" i="34"/>
  <c r="FR2" i="34"/>
  <c r="FS2" i="34"/>
  <c r="FT2" i="34"/>
  <c r="FU2" i="34"/>
  <c r="FV2" i="34"/>
  <c r="FW2" i="34"/>
  <c r="FX2" i="34"/>
  <c r="FY2" i="34"/>
  <c r="FZ2" i="34"/>
  <c r="GA2" i="34"/>
  <c r="GB2" i="34"/>
  <c r="GC2" i="34"/>
  <c r="GD2" i="34"/>
  <c r="GE2" i="34"/>
  <c r="GF2" i="34"/>
  <c r="GG2" i="34"/>
  <c r="GH2" i="34"/>
  <c r="GI2" i="34"/>
  <c r="GJ2" i="34"/>
  <c r="GK2" i="34"/>
  <c r="GL2" i="34"/>
  <c r="GM2" i="34"/>
  <c r="GN2" i="34"/>
  <c r="GO2" i="34"/>
  <c r="GP2" i="34"/>
  <c r="GQ2" i="34"/>
  <c r="GR2" i="34"/>
  <c r="GS2" i="34"/>
  <c r="GT2" i="34"/>
  <c r="GU2" i="34"/>
  <c r="GV2" i="34"/>
  <c r="GW2" i="34"/>
  <c r="GX2" i="34"/>
  <c r="GY2" i="34"/>
  <c r="GZ2" i="34"/>
  <c r="HA2" i="34"/>
  <c r="HB2" i="34"/>
  <c r="HC2" i="34"/>
  <c r="HD2" i="34"/>
  <c r="HE2" i="34"/>
  <c r="HF2" i="34"/>
  <c r="HG2" i="34"/>
  <c r="HH2" i="34"/>
  <c r="HI2" i="34"/>
  <c r="HJ2" i="34"/>
  <c r="HK2" i="34"/>
  <c r="HL2" i="34"/>
  <c r="HM2" i="34"/>
  <c r="HN2" i="34"/>
  <c r="HO2" i="34"/>
  <c r="HP2" i="34"/>
  <c r="HQ2" i="34"/>
  <c r="HR2" i="34"/>
  <c r="HS2" i="34"/>
  <c r="HT2" i="34"/>
  <c r="HU2" i="34"/>
  <c r="HV2" i="34"/>
  <c r="HW2" i="34"/>
  <c r="HX2" i="34"/>
  <c r="HY2" i="34"/>
  <c r="HZ2" i="34"/>
  <c r="IA2" i="34"/>
  <c r="IB2" i="34"/>
  <c r="IC2" i="34"/>
  <c r="B3" i="34"/>
  <c r="C3" i="34"/>
  <c r="D3" i="34"/>
  <c r="E3" i="34"/>
  <c r="F3" i="34"/>
  <c r="G3" i="34"/>
  <c r="H3" i="34"/>
  <c r="I3" i="34"/>
  <c r="J3" i="34"/>
  <c r="K3" i="34"/>
  <c r="L3" i="34"/>
  <c r="M3" i="34"/>
  <c r="N3" i="34"/>
  <c r="O3" i="34"/>
  <c r="P3" i="34"/>
  <c r="Q3" i="34"/>
  <c r="R3" i="34"/>
  <c r="S3" i="34"/>
  <c r="T3" i="34"/>
  <c r="U3" i="34"/>
  <c r="V3" i="34"/>
  <c r="W3" i="34"/>
  <c r="X3" i="34"/>
  <c r="Y3" i="34"/>
  <c r="Z3" i="34"/>
  <c r="AA3" i="34"/>
  <c r="AB3" i="34"/>
  <c r="AC3" i="34"/>
  <c r="AD3" i="34"/>
  <c r="AE3" i="34"/>
  <c r="AF3" i="34"/>
  <c r="AG3" i="34"/>
  <c r="AH3" i="34"/>
  <c r="AI3" i="34"/>
  <c r="AJ3" i="34"/>
  <c r="AK3" i="34"/>
  <c r="AL3" i="34"/>
  <c r="AM3" i="34"/>
  <c r="AN3" i="34"/>
  <c r="AO3" i="34"/>
  <c r="AP3" i="34"/>
  <c r="AQ3" i="34"/>
  <c r="AR3" i="34"/>
  <c r="AS3" i="34"/>
  <c r="AT3" i="34"/>
  <c r="AU3" i="34"/>
  <c r="AV3" i="34"/>
  <c r="AW3" i="34"/>
  <c r="AX3" i="34"/>
  <c r="AY3" i="34"/>
  <c r="AZ3" i="34"/>
  <c r="BA3" i="34"/>
  <c r="BB3" i="34"/>
  <c r="BC3" i="34"/>
  <c r="BD3" i="34"/>
  <c r="BE3" i="34"/>
  <c r="BF3" i="34"/>
  <c r="BG3" i="34"/>
  <c r="BH3" i="34"/>
  <c r="BI3" i="34"/>
  <c r="BJ3" i="34"/>
  <c r="BK3" i="34"/>
  <c r="BL3" i="34"/>
  <c r="BM3" i="34"/>
  <c r="BN3" i="34"/>
  <c r="BO3" i="34"/>
  <c r="BP3" i="34"/>
  <c r="BQ3" i="34"/>
  <c r="BR3" i="34"/>
  <c r="BS3" i="34"/>
  <c r="BT3" i="34"/>
  <c r="BU3" i="34"/>
  <c r="BV3" i="34"/>
  <c r="BW3" i="34"/>
  <c r="BX3" i="34"/>
  <c r="BY3" i="34"/>
  <c r="BZ3" i="34"/>
  <c r="CA3" i="34"/>
  <c r="CB3" i="34"/>
  <c r="CC3" i="34"/>
  <c r="CD3" i="34"/>
  <c r="CE3" i="34"/>
  <c r="CF3" i="34"/>
  <c r="CG3" i="34"/>
  <c r="CH3" i="34"/>
  <c r="CI3" i="34"/>
  <c r="CJ3" i="34"/>
  <c r="CK3" i="34"/>
  <c r="CL3" i="34"/>
  <c r="CM3" i="34"/>
  <c r="CN3" i="34"/>
  <c r="CO3" i="34"/>
  <c r="CP3" i="34"/>
  <c r="CQ3" i="34"/>
  <c r="CR3" i="34"/>
  <c r="CS3" i="34"/>
  <c r="CT3" i="34"/>
  <c r="CU3" i="34"/>
  <c r="CV3" i="34"/>
  <c r="CW3" i="34"/>
  <c r="CX3" i="34"/>
  <c r="CY3" i="34"/>
  <c r="CZ3" i="34"/>
  <c r="DA3" i="34"/>
  <c r="DB3" i="34"/>
  <c r="DC3" i="34"/>
  <c r="DD3" i="34"/>
  <c r="DE3" i="34"/>
  <c r="DF3" i="34"/>
  <c r="DG3" i="34"/>
  <c r="DH3" i="34"/>
  <c r="DI3" i="34"/>
  <c r="DJ3" i="34"/>
  <c r="DK3" i="34"/>
  <c r="DL3" i="34"/>
  <c r="DM3" i="34"/>
  <c r="DN3" i="34"/>
  <c r="DO3" i="34"/>
  <c r="DP3" i="34"/>
  <c r="DQ3" i="34"/>
  <c r="DR3" i="34"/>
  <c r="DS3" i="34"/>
  <c r="DT3" i="34"/>
  <c r="DU3" i="34"/>
  <c r="DV3" i="34"/>
  <c r="DW3" i="34"/>
  <c r="DX3" i="34"/>
  <c r="DY3" i="34"/>
  <c r="DZ3" i="34"/>
  <c r="EA3" i="34"/>
  <c r="EB3" i="34"/>
  <c r="EC3" i="34"/>
  <c r="ED3" i="34"/>
  <c r="EE3" i="34"/>
  <c r="EF3" i="34"/>
  <c r="EG3" i="34"/>
  <c r="EH3" i="34"/>
  <c r="EI3" i="34"/>
  <c r="EJ3" i="34"/>
  <c r="EK3" i="34"/>
  <c r="EL3" i="34"/>
  <c r="EM3" i="34"/>
  <c r="EN3" i="34"/>
  <c r="EO3" i="34"/>
  <c r="EP3" i="34"/>
  <c r="EQ3" i="34"/>
  <c r="ER3" i="34"/>
  <c r="ES3" i="34"/>
  <c r="ET3" i="34"/>
  <c r="EU3" i="34"/>
  <c r="EV3" i="34"/>
  <c r="EW3" i="34"/>
  <c r="EX3" i="34"/>
  <c r="EY3" i="34"/>
  <c r="EZ3" i="34"/>
  <c r="FA3" i="34"/>
  <c r="FB3" i="34"/>
  <c r="FC3" i="34"/>
  <c r="FD3" i="34"/>
  <c r="FE3" i="34"/>
  <c r="FF3" i="34"/>
  <c r="FG3" i="34"/>
  <c r="FH3" i="34"/>
  <c r="FI3" i="34"/>
  <c r="FJ3" i="34"/>
  <c r="FK3" i="34"/>
  <c r="FL3" i="34"/>
  <c r="FM3" i="34"/>
  <c r="FN3" i="34"/>
  <c r="FO3" i="34"/>
  <c r="FP3" i="34"/>
  <c r="FQ3" i="34"/>
  <c r="FR3" i="34"/>
  <c r="FS3" i="34"/>
  <c r="FT3" i="34"/>
  <c r="FU3" i="34"/>
  <c r="FV3" i="34"/>
  <c r="FW3" i="34"/>
  <c r="FX3" i="34"/>
  <c r="FY3" i="34"/>
  <c r="FZ3" i="34"/>
  <c r="GA3" i="34"/>
  <c r="GB3" i="34"/>
  <c r="GC3" i="34"/>
  <c r="GD3" i="34"/>
  <c r="GE3" i="34"/>
  <c r="GF3" i="34"/>
  <c r="GG3" i="34"/>
  <c r="GH3" i="34"/>
  <c r="GI3" i="34"/>
  <c r="GJ3" i="34"/>
  <c r="GK3" i="34"/>
  <c r="GL3" i="34"/>
  <c r="GM3" i="34"/>
  <c r="GN3" i="34"/>
  <c r="GO3" i="34"/>
  <c r="GP3" i="34"/>
  <c r="GQ3" i="34"/>
  <c r="GR3" i="34"/>
  <c r="GS3" i="34"/>
  <c r="GT3" i="34"/>
  <c r="GU3" i="34"/>
  <c r="GV3" i="34"/>
  <c r="GW3" i="34"/>
  <c r="GX3" i="34"/>
  <c r="GY3" i="34"/>
  <c r="GZ3" i="34"/>
  <c r="HA3" i="34"/>
  <c r="HB3" i="34"/>
  <c r="HC3" i="34"/>
  <c r="HD3" i="34"/>
  <c r="HE3" i="34"/>
  <c r="HF3" i="34"/>
  <c r="HG3" i="34"/>
  <c r="HH3" i="34"/>
  <c r="HI3" i="34"/>
  <c r="HJ3" i="34"/>
  <c r="HK3" i="34"/>
  <c r="HL3" i="34"/>
  <c r="HM3" i="34"/>
  <c r="HN3" i="34"/>
  <c r="HO3" i="34"/>
  <c r="HP3" i="34"/>
  <c r="HQ3" i="34"/>
  <c r="HR3" i="34"/>
  <c r="HS3" i="34"/>
  <c r="HT3" i="34"/>
  <c r="HU3" i="34"/>
  <c r="HV3" i="34"/>
  <c r="HW3" i="34"/>
  <c r="HX3" i="34"/>
  <c r="HY3" i="34"/>
  <c r="HZ3" i="34"/>
  <c r="IA3" i="34"/>
  <c r="IB3" i="34"/>
  <c r="IC3" i="34"/>
  <c r="A4" i="34"/>
  <c r="B5" i="34"/>
  <c r="C5" i="34"/>
  <c r="D5" i="34"/>
  <c r="E5" i="34"/>
  <c r="F5" i="34"/>
  <c r="G5" i="34"/>
  <c r="H5" i="34"/>
  <c r="I5" i="34"/>
  <c r="J5" i="34"/>
  <c r="K5" i="34"/>
  <c r="L5" i="34"/>
  <c r="M5" i="34"/>
  <c r="N5" i="34"/>
  <c r="O5" i="34"/>
  <c r="P5" i="34"/>
  <c r="Q5" i="34"/>
  <c r="R5" i="34"/>
  <c r="S5" i="34"/>
  <c r="T5" i="34"/>
  <c r="U5" i="34"/>
  <c r="V5" i="34"/>
  <c r="W5" i="34"/>
  <c r="X5" i="34"/>
  <c r="Y5" i="34"/>
  <c r="Z5" i="34"/>
  <c r="AA5" i="34"/>
  <c r="AB5" i="34"/>
  <c r="AC5" i="34"/>
  <c r="AD5" i="34"/>
  <c r="AE5" i="34"/>
  <c r="AF5" i="34"/>
  <c r="AG5" i="34"/>
  <c r="AH5" i="34"/>
  <c r="AI5" i="34"/>
  <c r="AJ5" i="34"/>
  <c r="AK5" i="34"/>
  <c r="AL5" i="34"/>
  <c r="AM5" i="34"/>
  <c r="AN5" i="34"/>
  <c r="AO5" i="34"/>
  <c r="AP5" i="34"/>
  <c r="AQ5" i="34"/>
  <c r="AR5" i="34"/>
  <c r="AS5" i="34"/>
  <c r="AT5" i="34"/>
  <c r="AU5" i="34"/>
  <c r="AV5" i="34"/>
  <c r="AW5" i="34"/>
  <c r="AX5" i="34"/>
  <c r="AY5" i="34"/>
  <c r="AZ5" i="34"/>
  <c r="BA5" i="34"/>
  <c r="BB5" i="34"/>
  <c r="BC5" i="34"/>
  <c r="BD5" i="34"/>
  <c r="BE5" i="34"/>
  <c r="BF5" i="34"/>
  <c r="BG5" i="34"/>
  <c r="BH5" i="34"/>
  <c r="BI5" i="34"/>
  <c r="BJ5" i="34"/>
  <c r="BK5" i="34"/>
  <c r="BL5" i="34"/>
  <c r="BM5" i="34"/>
  <c r="BN5" i="34"/>
  <c r="BO5" i="34"/>
  <c r="BP5" i="34"/>
  <c r="BQ5" i="34"/>
  <c r="BR5" i="34"/>
  <c r="BS5" i="34"/>
  <c r="BT5" i="34"/>
  <c r="BU5" i="34"/>
  <c r="BV5" i="34"/>
  <c r="BW5" i="34"/>
  <c r="BX5" i="34"/>
  <c r="BY5" i="34"/>
  <c r="BZ5" i="34"/>
  <c r="CA5" i="34"/>
  <c r="CB5" i="34"/>
  <c r="CC5" i="34"/>
  <c r="CD5" i="34"/>
  <c r="CE5" i="34"/>
  <c r="CF5" i="34"/>
  <c r="CG5" i="34"/>
  <c r="CH5" i="34"/>
  <c r="CI5" i="34"/>
  <c r="CJ5" i="34"/>
  <c r="CK5" i="34"/>
  <c r="CL5" i="34"/>
  <c r="CM5" i="34"/>
  <c r="CN5" i="34"/>
  <c r="CO5" i="34"/>
  <c r="CP5" i="34"/>
  <c r="CQ5" i="34"/>
  <c r="CR5" i="34"/>
  <c r="CS5" i="34"/>
  <c r="CT5" i="34"/>
  <c r="CU5" i="34"/>
  <c r="CV5" i="34"/>
  <c r="CW5" i="34"/>
  <c r="CX5" i="34"/>
  <c r="CY5" i="34"/>
  <c r="CZ5" i="34"/>
  <c r="DA5" i="34"/>
  <c r="DB5" i="34"/>
  <c r="DC5" i="34"/>
  <c r="DD5" i="34"/>
  <c r="DE5" i="34"/>
  <c r="DF5" i="34"/>
  <c r="DG5" i="34"/>
  <c r="DH5" i="34"/>
  <c r="DI5" i="34"/>
  <c r="DJ5" i="34"/>
  <c r="DK5" i="34"/>
  <c r="DL5" i="34"/>
  <c r="DM5" i="34"/>
  <c r="DN5" i="34"/>
  <c r="DO5" i="34"/>
  <c r="DP5" i="34"/>
  <c r="DQ5" i="34"/>
  <c r="DR5" i="34"/>
  <c r="DS5" i="34"/>
  <c r="DT5" i="34"/>
  <c r="DU5" i="34"/>
  <c r="DV5" i="34"/>
  <c r="DW5" i="34"/>
  <c r="DX5" i="34"/>
  <c r="DY5" i="34"/>
  <c r="DZ5" i="34"/>
  <c r="EA5" i="34"/>
  <c r="EB5" i="34"/>
  <c r="EC5" i="34"/>
  <c r="ED5" i="34"/>
  <c r="EE5" i="34"/>
  <c r="EF5" i="34"/>
  <c r="EG5" i="34"/>
  <c r="EH5" i="34"/>
  <c r="EI5" i="34"/>
  <c r="EJ5" i="34"/>
  <c r="EK5" i="34"/>
  <c r="EL5" i="34"/>
  <c r="EM5" i="34"/>
  <c r="EN5" i="34"/>
  <c r="EO5" i="34"/>
  <c r="EP5" i="34"/>
  <c r="EQ5" i="34"/>
  <c r="ER5" i="34"/>
  <c r="ES5" i="34"/>
  <c r="ET5" i="34"/>
  <c r="EU5" i="34"/>
  <c r="EV5" i="34"/>
  <c r="EW5" i="34"/>
  <c r="EX5" i="34"/>
  <c r="EY5" i="34"/>
  <c r="EZ5" i="34"/>
  <c r="FA5" i="34"/>
  <c r="FB5" i="34"/>
  <c r="FC5" i="34"/>
  <c r="FD5" i="34"/>
  <c r="FE5" i="34"/>
  <c r="FF5" i="34"/>
  <c r="FG5" i="34"/>
  <c r="FH5" i="34"/>
  <c r="FI5" i="34"/>
  <c r="FJ5" i="34"/>
  <c r="FK5" i="34"/>
  <c r="FL5" i="34"/>
  <c r="FM5" i="34"/>
  <c r="FN5" i="34"/>
  <c r="FO5" i="34"/>
  <c r="FP5" i="34"/>
  <c r="FQ5" i="34"/>
  <c r="FR5" i="34"/>
  <c r="FS5" i="34"/>
  <c r="FT5" i="34"/>
  <c r="FU5" i="34"/>
  <c r="FV5" i="34"/>
  <c r="FW5" i="34"/>
  <c r="FX5" i="34"/>
  <c r="FY5" i="34"/>
  <c r="FZ5" i="34"/>
  <c r="GA5" i="34"/>
  <c r="GB5" i="34"/>
  <c r="GC5" i="34"/>
  <c r="GD5" i="34"/>
  <c r="GE5" i="34"/>
  <c r="GF5" i="34"/>
  <c r="GG5" i="34"/>
  <c r="GH5" i="34"/>
  <c r="GI5" i="34"/>
  <c r="GJ5" i="34"/>
  <c r="GK5" i="34"/>
  <c r="GL5" i="34"/>
  <c r="GM5" i="34"/>
  <c r="GN5" i="34"/>
  <c r="GO5" i="34"/>
  <c r="GP5" i="34"/>
  <c r="GQ5" i="34"/>
  <c r="GR5" i="34"/>
  <c r="GS5" i="34"/>
  <c r="GT5" i="34"/>
  <c r="GU5" i="34"/>
  <c r="GV5" i="34"/>
  <c r="GW5" i="34"/>
  <c r="GX5" i="34"/>
  <c r="GY5" i="34"/>
  <c r="GZ5" i="34"/>
  <c r="HA5" i="34"/>
  <c r="HB5" i="34"/>
  <c r="HC5" i="34"/>
  <c r="HD5" i="34"/>
  <c r="HE5" i="34"/>
  <c r="HF5" i="34"/>
  <c r="HG5" i="34"/>
  <c r="HH5" i="34"/>
  <c r="HI5" i="34"/>
  <c r="HJ5" i="34"/>
  <c r="HK5" i="34"/>
  <c r="HL5" i="34"/>
  <c r="HM5" i="34"/>
  <c r="HN5" i="34"/>
  <c r="HO5" i="34"/>
  <c r="HP5" i="34"/>
  <c r="HQ5" i="34"/>
  <c r="HR5" i="34"/>
  <c r="HS5" i="34"/>
  <c r="HT5" i="34"/>
  <c r="HU5" i="34"/>
  <c r="HV5" i="34"/>
  <c r="HW5" i="34"/>
  <c r="HX5" i="34"/>
  <c r="HY5" i="34"/>
  <c r="HZ5" i="34"/>
  <c r="IA5" i="34"/>
  <c r="IB5" i="34"/>
  <c r="IC5" i="34"/>
  <c r="B6" i="34"/>
  <c r="C6" i="34"/>
  <c r="D6" i="34"/>
  <c r="E6" i="34"/>
  <c r="F6" i="34"/>
  <c r="G6" i="34"/>
  <c r="H6" i="34"/>
  <c r="I6" i="34"/>
  <c r="J6" i="34"/>
  <c r="K6" i="34"/>
  <c r="L6" i="34"/>
  <c r="M6" i="34"/>
  <c r="N6" i="34"/>
  <c r="O6" i="34"/>
  <c r="P6" i="34"/>
  <c r="Q6" i="34"/>
  <c r="R6" i="34"/>
  <c r="S6" i="34"/>
  <c r="T6" i="34"/>
  <c r="U6" i="34"/>
  <c r="V6" i="34"/>
  <c r="W6" i="34"/>
  <c r="X6" i="34"/>
  <c r="Y6" i="34"/>
  <c r="Z6" i="34"/>
  <c r="AA6" i="34"/>
  <c r="AB6" i="34"/>
  <c r="AC6" i="34"/>
  <c r="AD6" i="34"/>
  <c r="AE6" i="34"/>
  <c r="AF6" i="34"/>
  <c r="AG6" i="34"/>
  <c r="AH6" i="34"/>
  <c r="AI6" i="34"/>
  <c r="AJ6" i="34"/>
  <c r="AK6" i="34"/>
  <c r="AL6" i="34"/>
  <c r="AM6" i="34"/>
  <c r="AN6" i="34"/>
  <c r="AO6" i="34"/>
  <c r="AP6" i="34"/>
  <c r="AQ6" i="34"/>
  <c r="AR6" i="34"/>
  <c r="AS6" i="34"/>
  <c r="AT6" i="34"/>
  <c r="AU6" i="34"/>
  <c r="AV6" i="34"/>
  <c r="AW6" i="34"/>
  <c r="AX6" i="34"/>
  <c r="AY6" i="34"/>
  <c r="AZ6" i="34"/>
  <c r="BA6" i="34"/>
  <c r="BB6" i="34"/>
  <c r="BC6" i="34"/>
  <c r="BD6" i="34"/>
  <c r="BE6" i="34"/>
  <c r="BF6" i="34"/>
  <c r="BG6" i="34"/>
  <c r="BH6" i="34"/>
  <c r="BI6" i="34"/>
  <c r="BJ6" i="34"/>
  <c r="BK6" i="34"/>
  <c r="BL6" i="34"/>
  <c r="BM6" i="34"/>
  <c r="BN6" i="34"/>
  <c r="BO6" i="34"/>
  <c r="BP6" i="34"/>
  <c r="BQ6" i="34"/>
  <c r="BR6" i="34"/>
  <c r="BS6" i="34"/>
  <c r="BT6" i="34"/>
  <c r="BU6" i="34"/>
  <c r="BV6" i="34"/>
  <c r="BW6" i="34"/>
  <c r="BX6" i="34"/>
  <c r="BY6" i="34"/>
  <c r="BZ6" i="34"/>
  <c r="CA6" i="34"/>
  <c r="CB6" i="34"/>
  <c r="CC6" i="34"/>
  <c r="CD6" i="34"/>
  <c r="CE6" i="34"/>
  <c r="CF6" i="34"/>
  <c r="CG6" i="34"/>
  <c r="CH6" i="34"/>
  <c r="CI6" i="34"/>
  <c r="CJ6" i="34"/>
  <c r="CK6" i="34"/>
  <c r="CL6" i="34"/>
  <c r="CM6" i="34"/>
  <c r="CN6" i="34"/>
  <c r="CO6" i="34"/>
  <c r="CP6" i="34"/>
  <c r="CQ6" i="34"/>
  <c r="CR6" i="34"/>
  <c r="CS6" i="34"/>
  <c r="CT6" i="34"/>
  <c r="CU6" i="34"/>
  <c r="CV6" i="34"/>
  <c r="CW6" i="34"/>
  <c r="CX6" i="34"/>
  <c r="CY6" i="34"/>
  <c r="CZ6" i="34"/>
  <c r="DA6" i="34"/>
  <c r="DB6" i="34"/>
  <c r="DC6" i="34"/>
  <c r="DD6" i="34"/>
  <c r="DE6" i="34"/>
  <c r="DF6" i="34"/>
  <c r="DG6" i="34"/>
  <c r="DH6" i="34"/>
  <c r="DI6" i="34"/>
  <c r="DJ6" i="34"/>
  <c r="DK6" i="34"/>
  <c r="DL6" i="34"/>
  <c r="DM6" i="34"/>
  <c r="DN6" i="34"/>
  <c r="DO6" i="34"/>
  <c r="DP6" i="34"/>
  <c r="DQ6" i="34"/>
  <c r="DR6" i="34"/>
  <c r="DS6" i="34"/>
  <c r="DT6" i="34"/>
  <c r="DU6" i="34"/>
  <c r="DV6" i="34"/>
  <c r="DW6" i="34"/>
  <c r="DX6" i="34"/>
  <c r="DY6" i="34"/>
  <c r="DZ6" i="34"/>
  <c r="EA6" i="34"/>
  <c r="EB6" i="34"/>
  <c r="EC6" i="34"/>
  <c r="ED6" i="34"/>
  <c r="EE6" i="34"/>
  <c r="EF6" i="34"/>
  <c r="EG6" i="34"/>
  <c r="EH6" i="34"/>
  <c r="EI6" i="34"/>
  <c r="EJ6" i="34"/>
  <c r="EK6" i="34"/>
  <c r="EL6" i="34"/>
  <c r="EM6" i="34"/>
  <c r="EN6" i="34"/>
  <c r="EO6" i="34"/>
  <c r="EP6" i="34"/>
  <c r="EQ6" i="34"/>
  <c r="ER6" i="34"/>
  <c r="ES6" i="34"/>
  <c r="ET6" i="34"/>
  <c r="EU6" i="34"/>
  <c r="EV6" i="34"/>
  <c r="EW6" i="34"/>
  <c r="EX6" i="34"/>
  <c r="EY6" i="34"/>
  <c r="EZ6" i="34"/>
  <c r="FA6" i="34"/>
  <c r="FB6" i="34"/>
  <c r="FC6" i="34"/>
  <c r="FD6" i="34"/>
  <c r="FE6" i="34"/>
  <c r="FF6" i="34"/>
  <c r="FG6" i="34"/>
  <c r="FH6" i="34"/>
  <c r="FI6" i="34"/>
  <c r="FJ6" i="34"/>
  <c r="FK6" i="34"/>
  <c r="FL6" i="34"/>
  <c r="FM6" i="34"/>
  <c r="FN6" i="34"/>
  <c r="FO6" i="34"/>
  <c r="FP6" i="34"/>
  <c r="FQ6" i="34"/>
  <c r="FR6" i="34"/>
  <c r="FS6" i="34"/>
  <c r="FT6" i="34"/>
  <c r="FU6" i="34"/>
  <c r="FV6" i="34"/>
  <c r="FW6" i="34"/>
  <c r="FX6" i="34"/>
  <c r="FY6" i="34"/>
  <c r="FZ6" i="34"/>
  <c r="GA6" i="34"/>
  <c r="GB6" i="34"/>
  <c r="GC6" i="34"/>
  <c r="GD6" i="34"/>
  <c r="GE6" i="34"/>
  <c r="GF6" i="34"/>
  <c r="GG6" i="34"/>
  <c r="GH6" i="34"/>
  <c r="GI6" i="34"/>
  <c r="GJ6" i="34"/>
  <c r="GK6" i="34"/>
  <c r="GL6" i="34"/>
  <c r="GM6" i="34"/>
  <c r="GN6" i="34"/>
  <c r="GO6" i="34"/>
  <c r="GP6" i="34"/>
  <c r="GQ6" i="34"/>
  <c r="GR6" i="34"/>
  <c r="GS6" i="34"/>
  <c r="GT6" i="34"/>
  <c r="GU6" i="34"/>
  <c r="GV6" i="34"/>
  <c r="GW6" i="34"/>
  <c r="GX6" i="34"/>
  <c r="GY6" i="34"/>
  <c r="GZ6" i="34"/>
  <c r="HA6" i="34"/>
  <c r="HB6" i="34"/>
  <c r="HC6" i="34"/>
  <c r="HD6" i="34"/>
  <c r="HE6" i="34"/>
  <c r="HF6" i="34"/>
  <c r="HG6" i="34"/>
  <c r="HH6" i="34"/>
  <c r="HI6" i="34"/>
  <c r="HJ6" i="34"/>
  <c r="HK6" i="34"/>
  <c r="HL6" i="34"/>
  <c r="HM6" i="34"/>
  <c r="HN6" i="34"/>
  <c r="HO6" i="34"/>
  <c r="HP6" i="34"/>
  <c r="HQ6" i="34"/>
  <c r="HR6" i="34"/>
  <c r="HS6" i="34"/>
  <c r="HT6" i="34"/>
  <c r="HU6" i="34"/>
  <c r="HV6" i="34"/>
  <c r="HW6" i="34"/>
  <c r="HX6" i="34"/>
  <c r="HY6" i="34"/>
  <c r="HZ6" i="34"/>
  <c r="IA6" i="34"/>
  <c r="IB6" i="34"/>
  <c r="IC6" i="34"/>
  <c r="B11" i="34"/>
  <c r="C11" i="34"/>
  <c r="D11" i="34"/>
  <c r="E11" i="34"/>
  <c r="F11" i="34"/>
  <c r="G11" i="34"/>
  <c r="H11" i="34"/>
  <c r="I11" i="34"/>
  <c r="J11" i="34"/>
  <c r="K11" i="34"/>
  <c r="L11" i="34"/>
  <c r="M11" i="34"/>
  <c r="N11" i="34"/>
  <c r="O11" i="34"/>
  <c r="P11" i="34"/>
  <c r="Q11" i="34"/>
  <c r="R11" i="34"/>
  <c r="S11" i="34"/>
  <c r="T11" i="34"/>
  <c r="U11" i="34"/>
  <c r="V11" i="34"/>
  <c r="W11" i="34"/>
  <c r="X11" i="34"/>
  <c r="Y11" i="34"/>
  <c r="Z11" i="34"/>
  <c r="AA11" i="34"/>
  <c r="AB11" i="34"/>
  <c r="AC11" i="34"/>
  <c r="AD11" i="34"/>
  <c r="AE11" i="34"/>
  <c r="AF11" i="34"/>
  <c r="AG11" i="34"/>
  <c r="AH11" i="34"/>
  <c r="AI11" i="34"/>
  <c r="AJ11" i="34"/>
  <c r="AK11" i="34"/>
  <c r="AL11" i="34"/>
  <c r="AM11" i="34"/>
  <c r="AN11" i="34"/>
  <c r="AO11" i="34"/>
  <c r="AP11" i="34"/>
  <c r="AQ11" i="34"/>
  <c r="AR11" i="34"/>
  <c r="AS11" i="34"/>
  <c r="AT11" i="34"/>
  <c r="AU11" i="34"/>
  <c r="AV11" i="34"/>
  <c r="AW11" i="34"/>
  <c r="AX11" i="34"/>
  <c r="AY11" i="34"/>
  <c r="AZ11" i="34"/>
  <c r="BA11" i="34"/>
  <c r="BB11" i="34"/>
  <c r="BC11" i="34"/>
  <c r="BD11" i="34"/>
  <c r="BE11" i="34"/>
  <c r="BF11" i="34"/>
  <c r="BG11" i="34"/>
  <c r="BH11" i="34"/>
  <c r="BI11" i="34"/>
  <c r="BJ11" i="34"/>
  <c r="BK11" i="34"/>
  <c r="BL11" i="34"/>
  <c r="BM11" i="34"/>
  <c r="BN11" i="34"/>
  <c r="BO11" i="34"/>
  <c r="BP11" i="34"/>
  <c r="BQ11" i="34"/>
  <c r="BR11" i="34"/>
  <c r="BS11" i="34"/>
  <c r="BT11" i="34"/>
  <c r="BU11" i="34"/>
  <c r="BV11" i="34"/>
  <c r="BW11" i="34"/>
  <c r="BX11" i="34"/>
  <c r="BY11" i="34"/>
  <c r="BZ11" i="34"/>
  <c r="CA11" i="34"/>
  <c r="CB11" i="34"/>
  <c r="CC11" i="34"/>
  <c r="CD11" i="34"/>
  <c r="CE11" i="34"/>
  <c r="CF11" i="34"/>
  <c r="CG11" i="34"/>
  <c r="CH11" i="34"/>
  <c r="CI11" i="34"/>
  <c r="CJ11" i="34"/>
  <c r="CK11" i="34"/>
  <c r="CL11" i="34"/>
  <c r="CM11" i="34"/>
  <c r="CN11" i="34"/>
  <c r="CO11" i="34"/>
  <c r="CP11" i="34"/>
  <c r="CQ11" i="34"/>
  <c r="CR11" i="34"/>
  <c r="CS11" i="34"/>
  <c r="CT11" i="34"/>
  <c r="CU11" i="34"/>
  <c r="CV11" i="34"/>
  <c r="CW11" i="34"/>
  <c r="CX11" i="34"/>
  <c r="CY11" i="34"/>
  <c r="CZ11" i="34"/>
  <c r="DA11" i="34"/>
  <c r="DB11" i="34"/>
  <c r="DC11" i="34"/>
  <c r="DD11" i="34"/>
  <c r="DE11" i="34"/>
  <c r="DF11" i="34"/>
  <c r="DG11" i="34"/>
  <c r="DH11" i="34"/>
  <c r="DI11" i="34"/>
  <c r="DJ11" i="34"/>
  <c r="DK11" i="34"/>
  <c r="DL11" i="34"/>
  <c r="DM11" i="34"/>
  <c r="DN11" i="34"/>
  <c r="DO11" i="34"/>
  <c r="DP11" i="34"/>
  <c r="DQ11" i="34"/>
  <c r="DR11" i="34"/>
  <c r="DS11" i="34"/>
  <c r="DT11" i="34"/>
  <c r="DU11" i="34"/>
  <c r="DV11" i="34"/>
  <c r="DW11" i="34"/>
  <c r="DX11" i="34"/>
  <c r="DY11" i="34"/>
  <c r="DZ11" i="34"/>
  <c r="EA11" i="34"/>
  <c r="EB11" i="34"/>
  <c r="EC11" i="34"/>
  <c r="ED11" i="34"/>
  <c r="EE11" i="34"/>
  <c r="EF11" i="34"/>
  <c r="EG11" i="34"/>
  <c r="EH11" i="34"/>
  <c r="EI11" i="34"/>
  <c r="EJ11" i="34"/>
  <c r="EK11" i="34"/>
  <c r="EL11" i="34"/>
  <c r="EM11" i="34"/>
  <c r="EN11" i="34"/>
  <c r="EO11" i="34"/>
  <c r="EP11" i="34"/>
  <c r="EQ11" i="34"/>
  <c r="ER11" i="34"/>
  <c r="ES11" i="34"/>
  <c r="ET11" i="34"/>
  <c r="EU11" i="34"/>
  <c r="EV11" i="34"/>
  <c r="EW11" i="34"/>
  <c r="EX11" i="34"/>
  <c r="EY11" i="34"/>
  <c r="EZ11" i="34"/>
  <c r="FA11" i="34"/>
  <c r="FB11" i="34"/>
  <c r="FC11" i="34"/>
  <c r="FD11" i="34"/>
  <c r="FE11" i="34"/>
  <c r="FF11" i="34"/>
  <c r="FG11" i="34"/>
  <c r="FH11" i="34"/>
  <c r="FI11" i="34"/>
  <c r="FJ11" i="34"/>
  <c r="FK11" i="34"/>
  <c r="FL11" i="34"/>
  <c r="FM11" i="34"/>
  <c r="FN11" i="34"/>
  <c r="FO11" i="34"/>
  <c r="FP11" i="34"/>
  <c r="FQ11" i="34"/>
  <c r="FR11" i="34"/>
  <c r="FS11" i="34"/>
  <c r="FT11" i="34"/>
  <c r="FU11" i="34"/>
  <c r="FV11" i="34"/>
  <c r="FW11" i="34"/>
  <c r="FX11" i="34"/>
  <c r="FY11" i="34"/>
  <c r="FZ11" i="34"/>
  <c r="GA11" i="34"/>
  <c r="GB11" i="34"/>
  <c r="GC11" i="34"/>
  <c r="GD11" i="34"/>
  <c r="GE11" i="34"/>
  <c r="GF11" i="34"/>
  <c r="GG11" i="34"/>
  <c r="GH11" i="34"/>
  <c r="GI11" i="34"/>
  <c r="GJ11" i="34"/>
  <c r="GK11" i="34"/>
  <c r="GL11" i="34"/>
  <c r="GM11" i="34"/>
  <c r="GN11" i="34"/>
  <c r="GO11" i="34"/>
  <c r="GP11" i="34"/>
  <c r="GQ11" i="34"/>
  <c r="GR11" i="34"/>
  <c r="GS11" i="34"/>
  <c r="GT11" i="34"/>
  <c r="GU11" i="34"/>
  <c r="GV11" i="34"/>
  <c r="GW11" i="34"/>
  <c r="GX11" i="34"/>
  <c r="GY11" i="34"/>
  <c r="GZ11" i="34"/>
  <c r="HA11" i="34"/>
  <c r="HB11" i="34"/>
  <c r="HC11" i="34"/>
  <c r="HD11" i="34"/>
  <c r="HE11" i="34"/>
  <c r="HF11" i="34"/>
  <c r="HG11" i="34"/>
  <c r="HH11" i="34"/>
  <c r="HI11" i="34"/>
  <c r="HJ11" i="34"/>
  <c r="HK11" i="34"/>
  <c r="HL11" i="34"/>
  <c r="HM11" i="34"/>
  <c r="HN11" i="34"/>
  <c r="HO11" i="34"/>
  <c r="HP11" i="34"/>
  <c r="HQ11" i="34"/>
  <c r="HR11" i="34"/>
  <c r="HS11" i="34"/>
  <c r="HT11" i="34"/>
  <c r="HU11" i="34"/>
  <c r="HV11" i="34"/>
  <c r="HW11" i="34"/>
  <c r="HX11" i="34"/>
  <c r="HY11" i="34"/>
  <c r="HZ11" i="34"/>
  <c r="IA11" i="34"/>
  <c r="IB11" i="34"/>
  <c r="IC11" i="34"/>
  <c r="B12" i="34"/>
  <c r="C12" i="34"/>
  <c r="D12" i="34"/>
  <c r="E12" i="34"/>
  <c r="F12" i="34"/>
  <c r="G12" i="34"/>
  <c r="H12" i="34"/>
  <c r="I12" i="34"/>
  <c r="J12" i="34"/>
  <c r="K12" i="34"/>
  <c r="L12" i="34"/>
  <c r="M12" i="34"/>
  <c r="N12" i="34"/>
  <c r="O12" i="34"/>
  <c r="P12" i="34"/>
  <c r="Q12" i="34"/>
  <c r="R12" i="34"/>
  <c r="S12" i="34"/>
  <c r="T12" i="34"/>
  <c r="U12" i="34"/>
  <c r="V12" i="34"/>
  <c r="W12" i="34"/>
  <c r="X12" i="34"/>
  <c r="Y12" i="34"/>
  <c r="Z12" i="34"/>
  <c r="AA12" i="34"/>
  <c r="AB12" i="34"/>
  <c r="AC12" i="34"/>
  <c r="AD12" i="34"/>
  <c r="AE12" i="34"/>
  <c r="AF12" i="34"/>
  <c r="AG12" i="34"/>
  <c r="AH12" i="34"/>
  <c r="AI12" i="34"/>
  <c r="AJ12" i="34"/>
  <c r="AK12" i="34"/>
  <c r="AL12" i="34"/>
  <c r="AM12" i="34"/>
  <c r="AN12" i="34"/>
  <c r="AO12" i="34"/>
  <c r="AP12" i="34"/>
  <c r="AQ12" i="34"/>
  <c r="AR12" i="34"/>
  <c r="AS12" i="34"/>
  <c r="AT12" i="34"/>
  <c r="AU12" i="34"/>
  <c r="AV12" i="34"/>
  <c r="AW12" i="34"/>
  <c r="AX12" i="34"/>
  <c r="AY12" i="34"/>
  <c r="AZ12" i="34"/>
  <c r="BA12" i="34"/>
  <c r="BB12" i="34"/>
  <c r="BC12" i="34"/>
  <c r="BD12" i="34"/>
  <c r="BE12" i="34"/>
  <c r="BF12" i="34"/>
  <c r="BG12" i="34"/>
  <c r="BH12" i="34"/>
  <c r="BI12" i="34"/>
  <c r="BJ12" i="34"/>
  <c r="BK12" i="34"/>
  <c r="BL12" i="34"/>
  <c r="BM12" i="34"/>
  <c r="BN12" i="34"/>
  <c r="BO12" i="34"/>
  <c r="BP12" i="34"/>
  <c r="BQ12" i="34"/>
  <c r="BR12" i="34"/>
  <c r="BS12" i="34"/>
  <c r="BT12" i="34"/>
  <c r="BU12" i="34"/>
  <c r="BV12" i="34"/>
  <c r="BW12" i="34"/>
  <c r="BX12" i="34"/>
  <c r="BY12" i="34"/>
  <c r="BZ12" i="34"/>
  <c r="CA12" i="34"/>
  <c r="CB12" i="34"/>
  <c r="CC12" i="34"/>
  <c r="CD12" i="34"/>
  <c r="CE12" i="34"/>
  <c r="CF12" i="34"/>
  <c r="CG12" i="34"/>
  <c r="CH12" i="34"/>
  <c r="CI12" i="34"/>
  <c r="CJ12" i="34"/>
  <c r="CK12" i="34"/>
  <c r="CL12" i="34"/>
  <c r="CM12" i="34"/>
  <c r="CN12" i="34"/>
  <c r="CO12" i="34"/>
  <c r="CP12" i="34"/>
  <c r="CQ12" i="34"/>
  <c r="CR12" i="34"/>
  <c r="CS12" i="34"/>
  <c r="CT12" i="34"/>
  <c r="CU12" i="34"/>
  <c r="CV12" i="34"/>
  <c r="CW12" i="34"/>
  <c r="CX12" i="34"/>
  <c r="CY12" i="34"/>
  <c r="CZ12" i="34"/>
  <c r="DA12" i="34"/>
  <c r="DB12" i="34"/>
  <c r="DC12" i="34"/>
  <c r="DD12" i="34"/>
  <c r="DE12" i="34"/>
  <c r="DF12" i="34"/>
  <c r="DG12" i="34"/>
  <c r="DH12" i="34"/>
  <c r="DI12" i="34"/>
  <c r="DJ12" i="34"/>
  <c r="DK12" i="34"/>
  <c r="DL12" i="34"/>
  <c r="DM12" i="34"/>
  <c r="DN12" i="34"/>
  <c r="DO12" i="34"/>
  <c r="DP12" i="34"/>
  <c r="DQ12" i="34"/>
  <c r="DR12" i="34"/>
  <c r="DS12" i="34"/>
  <c r="DT12" i="34"/>
  <c r="DU12" i="34"/>
  <c r="DV12" i="34"/>
  <c r="DW12" i="34"/>
  <c r="DX12" i="34"/>
  <c r="DY12" i="34"/>
  <c r="DZ12" i="34"/>
  <c r="EA12" i="34"/>
  <c r="EB12" i="34"/>
  <c r="EC12" i="34"/>
  <c r="ED12" i="34"/>
  <c r="EE12" i="34"/>
  <c r="EF12" i="34"/>
  <c r="EG12" i="34"/>
  <c r="EH12" i="34"/>
  <c r="EI12" i="34"/>
  <c r="EJ12" i="34"/>
  <c r="EK12" i="34"/>
  <c r="EL12" i="34"/>
  <c r="EM12" i="34"/>
  <c r="EN12" i="34"/>
  <c r="EO12" i="34"/>
  <c r="EP12" i="34"/>
  <c r="EQ12" i="34"/>
  <c r="ER12" i="34"/>
  <c r="ES12" i="34"/>
  <c r="ET12" i="34"/>
  <c r="EU12" i="34"/>
  <c r="EV12" i="34"/>
  <c r="EW12" i="34"/>
  <c r="EX12" i="34"/>
  <c r="EY12" i="34"/>
  <c r="EZ12" i="34"/>
  <c r="FA12" i="34"/>
  <c r="FB12" i="34"/>
  <c r="FC12" i="34"/>
  <c r="FD12" i="34"/>
  <c r="FE12" i="34"/>
  <c r="FF12" i="34"/>
  <c r="FG12" i="34"/>
  <c r="FH12" i="34"/>
  <c r="FI12" i="34"/>
  <c r="FJ12" i="34"/>
  <c r="FK12" i="34"/>
  <c r="FL12" i="34"/>
  <c r="FM12" i="34"/>
  <c r="FN12" i="34"/>
  <c r="FO12" i="34"/>
  <c r="FP12" i="34"/>
  <c r="FQ12" i="34"/>
  <c r="FR12" i="34"/>
  <c r="FS12" i="34"/>
  <c r="FT12" i="34"/>
  <c r="FU12" i="34"/>
  <c r="FV12" i="34"/>
  <c r="FW12" i="34"/>
  <c r="FX12" i="34"/>
  <c r="FY12" i="34"/>
  <c r="FZ12" i="34"/>
  <c r="GA12" i="34"/>
  <c r="GB12" i="34"/>
  <c r="GC12" i="34"/>
  <c r="GD12" i="34"/>
  <c r="GE12" i="34"/>
  <c r="GF12" i="34"/>
  <c r="GG12" i="34"/>
  <c r="GH12" i="34"/>
  <c r="GI12" i="34"/>
  <c r="GJ12" i="34"/>
  <c r="GK12" i="34"/>
  <c r="GL12" i="34"/>
  <c r="GM12" i="34"/>
  <c r="GN12" i="34"/>
  <c r="GO12" i="34"/>
  <c r="GP12" i="34"/>
  <c r="GQ12" i="34"/>
  <c r="GR12" i="34"/>
  <c r="GS12" i="34"/>
  <c r="GT12" i="34"/>
  <c r="GU12" i="34"/>
  <c r="GV12" i="34"/>
  <c r="GW12" i="34"/>
  <c r="GX12" i="34"/>
  <c r="GY12" i="34"/>
  <c r="GZ12" i="34"/>
  <c r="HA12" i="34"/>
  <c r="HB12" i="34"/>
  <c r="HC12" i="34"/>
  <c r="HD12" i="34"/>
  <c r="HE12" i="34"/>
  <c r="HF12" i="34"/>
  <c r="HG12" i="34"/>
  <c r="HH12" i="34"/>
  <c r="HI12" i="34"/>
  <c r="HJ12" i="34"/>
  <c r="HK12" i="34"/>
  <c r="HL12" i="34"/>
  <c r="HM12" i="34"/>
  <c r="HN12" i="34"/>
  <c r="HO12" i="34"/>
  <c r="HP12" i="34"/>
  <c r="HQ12" i="34"/>
  <c r="HR12" i="34"/>
  <c r="HS12" i="34"/>
  <c r="HT12" i="34"/>
  <c r="HU12" i="34"/>
  <c r="HV12" i="34"/>
  <c r="HW12" i="34"/>
  <c r="HX12" i="34"/>
  <c r="HY12" i="34"/>
  <c r="HZ12" i="34"/>
  <c r="IA12" i="34"/>
  <c r="IB12" i="34"/>
  <c r="IC12" i="34"/>
  <c r="B13" i="34"/>
  <c r="C13" i="34"/>
  <c r="D13" i="34"/>
  <c r="E13" i="34"/>
  <c r="F13" i="34"/>
  <c r="G13" i="34"/>
  <c r="H13" i="34"/>
  <c r="I13" i="34"/>
  <c r="J13" i="34"/>
  <c r="K13" i="34"/>
  <c r="L13" i="34"/>
  <c r="M13" i="34"/>
  <c r="N13" i="34"/>
  <c r="O13" i="34"/>
  <c r="P13" i="34"/>
  <c r="Q13" i="34"/>
  <c r="R13" i="34"/>
  <c r="S13" i="34"/>
  <c r="T13" i="34"/>
  <c r="U13" i="34"/>
  <c r="V13" i="34"/>
  <c r="W13" i="34"/>
  <c r="X13" i="34"/>
  <c r="Y13" i="34"/>
  <c r="Z13" i="34"/>
  <c r="AA13" i="34"/>
  <c r="AB13" i="34"/>
  <c r="AC13" i="34"/>
  <c r="AD13" i="34"/>
  <c r="AE13" i="34"/>
  <c r="AF13" i="34"/>
  <c r="AG13" i="34"/>
  <c r="AH13" i="34"/>
  <c r="AI13" i="34"/>
  <c r="AJ13" i="34"/>
  <c r="AK13" i="34"/>
  <c r="AL13" i="34"/>
  <c r="AM13" i="34"/>
  <c r="AN13" i="34"/>
  <c r="AO13" i="34"/>
  <c r="AP13" i="34"/>
  <c r="AQ13" i="34"/>
  <c r="AR13" i="34"/>
  <c r="AS13" i="34"/>
  <c r="AT13" i="34"/>
  <c r="AU13" i="34"/>
  <c r="AV13" i="34"/>
  <c r="AW13" i="34"/>
  <c r="AX13" i="34"/>
  <c r="AY13" i="34"/>
  <c r="AZ13" i="34"/>
  <c r="BA13" i="34"/>
  <c r="BB13" i="34"/>
  <c r="BC13" i="34"/>
  <c r="BD13" i="34"/>
  <c r="BE13" i="34"/>
  <c r="BF13" i="34"/>
  <c r="BG13" i="34"/>
  <c r="BH13" i="34"/>
  <c r="BI13" i="34"/>
  <c r="BJ13" i="34"/>
  <c r="BK13" i="34"/>
  <c r="BL13" i="34"/>
  <c r="BM13" i="34"/>
  <c r="BN13" i="34"/>
  <c r="BO13" i="34"/>
  <c r="BP13" i="34"/>
  <c r="BQ13" i="34"/>
  <c r="BR13" i="34"/>
  <c r="BS13" i="34"/>
  <c r="BT13" i="34"/>
  <c r="BU13" i="34"/>
  <c r="BV13" i="34"/>
  <c r="BW13" i="34"/>
  <c r="BX13" i="34"/>
  <c r="BY13" i="34"/>
  <c r="BZ13" i="34"/>
  <c r="CA13" i="34"/>
  <c r="CB13" i="34"/>
  <c r="CC13" i="34"/>
  <c r="CD13" i="34"/>
  <c r="CE13" i="34"/>
  <c r="CF13" i="34"/>
  <c r="CG13" i="34"/>
  <c r="CH13" i="34"/>
  <c r="CI13" i="34"/>
  <c r="CJ13" i="34"/>
  <c r="CK13" i="34"/>
  <c r="CL13" i="34"/>
  <c r="CM13" i="34"/>
  <c r="CN13" i="34"/>
  <c r="CO13" i="34"/>
  <c r="CP13" i="34"/>
  <c r="CQ13" i="34"/>
  <c r="CR13" i="34"/>
  <c r="CS13" i="34"/>
  <c r="CT13" i="34"/>
  <c r="CU13" i="34"/>
  <c r="CV13" i="34"/>
  <c r="CW13" i="34"/>
  <c r="CX13" i="34"/>
  <c r="CY13" i="34"/>
  <c r="CZ13" i="34"/>
  <c r="DA13" i="34"/>
  <c r="DB13" i="34"/>
  <c r="DC13" i="34"/>
  <c r="DD13" i="34"/>
  <c r="DE13" i="34"/>
  <c r="DF13" i="34"/>
  <c r="DG13" i="34"/>
  <c r="DH13" i="34"/>
  <c r="DI13" i="34"/>
  <c r="DJ13" i="34"/>
  <c r="DK13" i="34"/>
  <c r="DL13" i="34"/>
  <c r="DM13" i="34"/>
  <c r="DN13" i="34"/>
  <c r="DO13" i="34"/>
  <c r="DP13" i="34"/>
  <c r="DQ13" i="34"/>
  <c r="DR13" i="34"/>
  <c r="DS13" i="34"/>
  <c r="DT13" i="34"/>
  <c r="DU13" i="34"/>
  <c r="DV13" i="34"/>
  <c r="DW13" i="34"/>
  <c r="DX13" i="34"/>
  <c r="DY13" i="34"/>
  <c r="DZ13" i="34"/>
  <c r="EA13" i="34"/>
  <c r="EB13" i="34"/>
  <c r="EC13" i="34"/>
  <c r="ED13" i="34"/>
  <c r="EE13" i="34"/>
  <c r="EF13" i="34"/>
  <c r="EG13" i="34"/>
  <c r="EH13" i="34"/>
  <c r="EI13" i="34"/>
  <c r="EJ13" i="34"/>
  <c r="EK13" i="34"/>
  <c r="EL13" i="34"/>
  <c r="EM13" i="34"/>
  <c r="EN13" i="34"/>
  <c r="EO13" i="34"/>
  <c r="EP13" i="34"/>
  <c r="EQ13" i="34"/>
  <c r="ER13" i="34"/>
  <c r="ES13" i="34"/>
  <c r="ET13" i="34"/>
  <c r="EU13" i="34"/>
  <c r="EV13" i="34"/>
  <c r="EW13" i="34"/>
  <c r="EX13" i="34"/>
  <c r="EY13" i="34"/>
  <c r="EZ13" i="34"/>
  <c r="FA13" i="34"/>
  <c r="FB13" i="34"/>
  <c r="FC13" i="34"/>
  <c r="FD13" i="34"/>
  <c r="FE13" i="34"/>
  <c r="FF13" i="34"/>
  <c r="FG13" i="34"/>
  <c r="FH13" i="34"/>
  <c r="FI13" i="34"/>
  <c r="FJ13" i="34"/>
  <c r="FK13" i="34"/>
  <c r="FL13" i="34"/>
  <c r="FM13" i="34"/>
  <c r="FN13" i="34"/>
  <c r="FO13" i="34"/>
  <c r="FP13" i="34"/>
  <c r="FQ13" i="34"/>
  <c r="FR13" i="34"/>
  <c r="FS13" i="34"/>
  <c r="FT13" i="34"/>
  <c r="FU13" i="34"/>
  <c r="FV13" i="34"/>
  <c r="FW13" i="34"/>
  <c r="FX13" i="34"/>
  <c r="FY13" i="34"/>
  <c r="FZ13" i="34"/>
  <c r="GA13" i="34"/>
  <c r="GB13" i="34"/>
  <c r="GC13" i="34"/>
  <c r="GD13" i="34"/>
  <c r="GE13" i="34"/>
  <c r="GF13" i="34"/>
  <c r="GG13" i="34"/>
  <c r="GH13" i="34"/>
  <c r="GI13" i="34"/>
  <c r="GJ13" i="34"/>
  <c r="GK13" i="34"/>
  <c r="GL13" i="34"/>
  <c r="GM13" i="34"/>
  <c r="GN13" i="34"/>
  <c r="GO13" i="34"/>
  <c r="GP13" i="34"/>
  <c r="GQ13" i="34"/>
  <c r="GR13" i="34"/>
  <c r="GS13" i="34"/>
  <c r="GT13" i="34"/>
  <c r="GU13" i="34"/>
  <c r="GV13" i="34"/>
  <c r="GW13" i="34"/>
  <c r="GX13" i="34"/>
  <c r="GY13" i="34"/>
  <c r="GZ13" i="34"/>
  <c r="HA13" i="34"/>
  <c r="HB13" i="34"/>
  <c r="HC13" i="34"/>
  <c r="HD13" i="34"/>
  <c r="HE13" i="34"/>
  <c r="HF13" i="34"/>
  <c r="HG13" i="34"/>
  <c r="HH13" i="34"/>
  <c r="HI13" i="34"/>
  <c r="HJ13" i="34"/>
  <c r="HK13" i="34"/>
  <c r="HL13" i="34"/>
  <c r="HM13" i="34"/>
  <c r="HN13" i="34"/>
  <c r="HO13" i="34"/>
  <c r="HP13" i="34"/>
  <c r="HQ13" i="34"/>
  <c r="HR13" i="34"/>
  <c r="HS13" i="34"/>
  <c r="HT13" i="34"/>
  <c r="HU13" i="34"/>
  <c r="HV13" i="34"/>
  <c r="HW13" i="34"/>
  <c r="HX13" i="34"/>
  <c r="HY13" i="34"/>
  <c r="HZ13" i="34"/>
  <c r="IA13" i="34"/>
  <c r="IB13" i="34"/>
  <c r="IC13" i="34"/>
  <c r="B14" i="34"/>
  <c r="C14" i="34"/>
  <c r="D14" i="34"/>
  <c r="E14" i="34"/>
  <c r="F14" i="34"/>
  <c r="G14" i="34"/>
  <c r="H14" i="34"/>
  <c r="I14" i="34"/>
  <c r="J14" i="34"/>
  <c r="K14" i="34"/>
  <c r="L14" i="34"/>
  <c r="M14" i="34"/>
  <c r="N14" i="34"/>
  <c r="O14" i="34"/>
  <c r="P14" i="34"/>
  <c r="Q14" i="34"/>
  <c r="R14" i="34"/>
  <c r="S14" i="34"/>
  <c r="T14" i="34"/>
  <c r="U14" i="34"/>
  <c r="V14" i="34"/>
  <c r="W14" i="34"/>
  <c r="X14" i="34"/>
  <c r="Y14" i="34"/>
  <c r="Z14" i="34"/>
  <c r="AA14" i="34"/>
  <c r="AB14" i="34"/>
  <c r="AC14" i="34"/>
  <c r="AD14" i="34"/>
  <c r="AE14" i="34"/>
  <c r="AF14" i="34"/>
  <c r="AG14" i="34"/>
  <c r="AH14" i="34"/>
  <c r="AI14" i="34"/>
  <c r="AJ14" i="34"/>
  <c r="AK14" i="34"/>
  <c r="AL14" i="34"/>
  <c r="AM14" i="34"/>
  <c r="AN14" i="34"/>
  <c r="AO14" i="34"/>
  <c r="AP14" i="34"/>
  <c r="AQ14" i="34"/>
  <c r="AR14" i="34"/>
  <c r="AS14" i="34"/>
  <c r="AT14" i="34"/>
  <c r="AU14" i="34"/>
  <c r="AV14" i="34"/>
  <c r="AW14" i="34"/>
  <c r="AX14" i="34"/>
  <c r="AY14" i="34"/>
  <c r="AZ14" i="34"/>
  <c r="BA14" i="34"/>
  <c r="BB14" i="34"/>
  <c r="BC14" i="34"/>
  <c r="BD14" i="34"/>
  <c r="BE14" i="34"/>
  <c r="BF14" i="34"/>
  <c r="BG14" i="34"/>
  <c r="BH14" i="34"/>
  <c r="BI14" i="34"/>
  <c r="BJ14" i="34"/>
  <c r="BK14" i="34"/>
  <c r="BL14" i="34"/>
  <c r="BM14" i="34"/>
  <c r="BN14" i="34"/>
  <c r="BO14" i="34"/>
  <c r="BP14" i="34"/>
  <c r="BQ14" i="34"/>
  <c r="BR14" i="34"/>
  <c r="BS14" i="34"/>
  <c r="BT14" i="34"/>
  <c r="BU14" i="34"/>
  <c r="BV14" i="34"/>
  <c r="BW14" i="34"/>
  <c r="BX14" i="34"/>
  <c r="BY14" i="34"/>
  <c r="BZ14" i="34"/>
  <c r="CA14" i="34"/>
  <c r="CB14" i="34"/>
  <c r="CC14" i="34"/>
  <c r="CD14" i="34"/>
  <c r="CE14" i="34"/>
  <c r="CF14" i="34"/>
  <c r="CG14" i="34"/>
  <c r="CH14" i="34"/>
  <c r="CI14" i="34"/>
  <c r="CJ14" i="34"/>
  <c r="CK14" i="34"/>
  <c r="CL14" i="34"/>
  <c r="CM14" i="34"/>
  <c r="CN14" i="34"/>
  <c r="CO14" i="34"/>
  <c r="CP14" i="34"/>
  <c r="CQ14" i="34"/>
  <c r="CR14" i="34"/>
  <c r="CS14" i="34"/>
  <c r="CT14" i="34"/>
  <c r="CU14" i="34"/>
  <c r="CV14" i="34"/>
  <c r="CW14" i="34"/>
  <c r="CX14" i="34"/>
  <c r="CY14" i="34"/>
  <c r="CZ14" i="34"/>
  <c r="DA14" i="34"/>
  <c r="DB14" i="34"/>
  <c r="DC14" i="34"/>
  <c r="DD14" i="34"/>
  <c r="DE14" i="34"/>
  <c r="DF14" i="34"/>
  <c r="DG14" i="34"/>
  <c r="DH14" i="34"/>
  <c r="DI14" i="34"/>
  <c r="DJ14" i="34"/>
  <c r="DK14" i="34"/>
  <c r="DL14" i="34"/>
  <c r="DM14" i="34"/>
  <c r="DN14" i="34"/>
  <c r="DO14" i="34"/>
  <c r="DP14" i="34"/>
  <c r="DQ14" i="34"/>
  <c r="DR14" i="34"/>
  <c r="DS14" i="34"/>
  <c r="DT14" i="34"/>
  <c r="DU14" i="34"/>
  <c r="DV14" i="34"/>
  <c r="DW14" i="34"/>
  <c r="DX14" i="34"/>
  <c r="DY14" i="34"/>
  <c r="DZ14" i="34"/>
  <c r="EA14" i="34"/>
  <c r="EB14" i="34"/>
  <c r="EC14" i="34"/>
  <c r="ED14" i="34"/>
  <c r="EE14" i="34"/>
  <c r="EF14" i="34"/>
  <c r="EG14" i="34"/>
  <c r="EH14" i="34"/>
  <c r="EI14" i="34"/>
  <c r="EJ14" i="34"/>
  <c r="EK14" i="34"/>
  <c r="EL14" i="34"/>
  <c r="EM14" i="34"/>
  <c r="EN14" i="34"/>
  <c r="EO14" i="34"/>
  <c r="EP14" i="34"/>
  <c r="EQ14" i="34"/>
  <c r="ER14" i="34"/>
  <c r="ES14" i="34"/>
  <c r="ET14" i="34"/>
  <c r="EU14" i="34"/>
  <c r="EV14" i="34"/>
  <c r="EW14" i="34"/>
  <c r="EX14" i="34"/>
  <c r="EY14" i="34"/>
  <c r="EZ14" i="34"/>
  <c r="FA14" i="34"/>
  <c r="FB14" i="34"/>
  <c r="FC14" i="34"/>
  <c r="FD14" i="34"/>
  <c r="FE14" i="34"/>
  <c r="FF14" i="34"/>
  <c r="FG14" i="34"/>
  <c r="FH14" i="34"/>
  <c r="FI14" i="34"/>
  <c r="FJ14" i="34"/>
  <c r="FK14" i="34"/>
  <c r="FL14" i="34"/>
  <c r="FM14" i="34"/>
  <c r="FN14" i="34"/>
  <c r="FO14" i="34"/>
  <c r="FP14" i="34"/>
  <c r="FQ14" i="34"/>
  <c r="FR14" i="34"/>
  <c r="FS14" i="34"/>
  <c r="FT14" i="34"/>
  <c r="FU14" i="34"/>
  <c r="FV14" i="34"/>
  <c r="FW14" i="34"/>
  <c r="FX14" i="34"/>
  <c r="FY14" i="34"/>
  <c r="FZ14" i="34"/>
  <c r="GA14" i="34"/>
  <c r="GB14" i="34"/>
  <c r="GC14" i="34"/>
  <c r="GD14" i="34"/>
  <c r="GE14" i="34"/>
  <c r="GF14" i="34"/>
  <c r="GG14" i="34"/>
  <c r="GH14" i="34"/>
  <c r="GI14" i="34"/>
  <c r="GJ14" i="34"/>
  <c r="GK14" i="34"/>
  <c r="GL14" i="34"/>
  <c r="GM14" i="34"/>
  <c r="GN14" i="34"/>
  <c r="GO14" i="34"/>
  <c r="GP14" i="34"/>
  <c r="GQ14" i="34"/>
  <c r="GR14" i="34"/>
  <c r="GS14" i="34"/>
  <c r="GT14" i="34"/>
  <c r="GU14" i="34"/>
  <c r="GV14" i="34"/>
  <c r="GW14" i="34"/>
  <c r="GX14" i="34"/>
  <c r="GY14" i="34"/>
  <c r="GZ14" i="34"/>
  <c r="HA14" i="34"/>
  <c r="HB14" i="34"/>
  <c r="HC14" i="34"/>
  <c r="HD14" i="34"/>
  <c r="HE14" i="34"/>
  <c r="HF14" i="34"/>
  <c r="HG14" i="34"/>
  <c r="HH14" i="34"/>
  <c r="HI14" i="34"/>
  <c r="HJ14" i="34"/>
  <c r="HK14" i="34"/>
  <c r="HL14" i="34"/>
  <c r="HM14" i="34"/>
  <c r="HN14" i="34"/>
  <c r="HO14" i="34"/>
  <c r="HP14" i="34"/>
  <c r="HQ14" i="34"/>
  <c r="HR14" i="34"/>
  <c r="HS14" i="34"/>
  <c r="HT14" i="34"/>
  <c r="HU14" i="34"/>
  <c r="HV14" i="34"/>
  <c r="HW14" i="34"/>
  <c r="HX14" i="34"/>
  <c r="HY14" i="34"/>
  <c r="HZ14" i="34"/>
  <c r="IA14" i="34"/>
  <c r="IB14" i="34"/>
  <c r="IC14" i="34"/>
  <c r="B15" i="34"/>
  <c r="C15" i="34"/>
  <c r="D15" i="34"/>
  <c r="E15" i="34"/>
  <c r="F15" i="34"/>
  <c r="G15" i="34"/>
  <c r="H15" i="34"/>
  <c r="I15" i="34"/>
  <c r="J15" i="34"/>
  <c r="K15" i="34"/>
  <c r="L15" i="34"/>
  <c r="M15" i="34"/>
  <c r="N15" i="34"/>
  <c r="O15" i="34"/>
  <c r="P15" i="34"/>
  <c r="Q15" i="34"/>
  <c r="R15" i="34"/>
  <c r="S15" i="34"/>
  <c r="T15" i="34"/>
  <c r="U15" i="34"/>
  <c r="V15" i="34"/>
  <c r="W15" i="34"/>
  <c r="X15" i="34"/>
  <c r="Y15" i="34"/>
  <c r="Z15" i="34"/>
  <c r="AA15" i="34"/>
  <c r="AB15" i="34"/>
  <c r="AC15" i="34"/>
  <c r="AD15" i="34"/>
  <c r="AE15" i="34"/>
  <c r="AF15" i="34"/>
  <c r="AG15" i="34"/>
  <c r="AH15" i="34"/>
  <c r="AI15" i="34"/>
  <c r="AJ15" i="34"/>
  <c r="AK15" i="34"/>
  <c r="AL15" i="34"/>
  <c r="AM15" i="34"/>
  <c r="AN15" i="34"/>
  <c r="AO15" i="34"/>
  <c r="AP15" i="34"/>
  <c r="AQ15" i="34"/>
  <c r="AR15" i="34"/>
  <c r="AS15" i="34"/>
  <c r="AT15" i="34"/>
  <c r="AU15" i="34"/>
  <c r="AV15" i="34"/>
  <c r="AW15" i="34"/>
  <c r="AX15" i="34"/>
  <c r="AY15" i="34"/>
  <c r="AZ15" i="34"/>
  <c r="BA15" i="34"/>
  <c r="BB15" i="34"/>
  <c r="BC15" i="34"/>
  <c r="BD15" i="34"/>
  <c r="BE15" i="34"/>
  <c r="BF15" i="34"/>
  <c r="BG15" i="34"/>
  <c r="BH15" i="34"/>
  <c r="BI15" i="34"/>
  <c r="BJ15" i="34"/>
  <c r="BK15" i="34"/>
  <c r="BL15" i="34"/>
  <c r="BM15" i="34"/>
  <c r="BN15" i="34"/>
  <c r="BO15" i="34"/>
  <c r="BP15" i="34"/>
  <c r="BQ15" i="34"/>
  <c r="BR15" i="34"/>
  <c r="BS15" i="34"/>
  <c r="BT15" i="34"/>
  <c r="BU15" i="34"/>
  <c r="BV15" i="34"/>
  <c r="BW15" i="34"/>
  <c r="BX15" i="34"/>
  <c r="BY15" i="34"/>
  <c r="BZ15" i="34"/>
  <c r="CA15" i="34"/>
  <c r="CB15" i="34"/>
  <c r="CC15" i="34"/>
  <c r="CD15" i="34"/>
  <c r="CE15" i="34"/>
  <c r="CF15" i="34"/>
  <c r="CG15" i="34"/>
  <c r="CH15" i="34"/>
  <c r="CI15" i="34"/>
  <c r="CJ15" i="34"/>
  <c r="CK15" i="34"/>
  <c r="CL15" i="34"/>
  <c r="CM15" i="34"/>
  <c r="CN15" i="34"/>
  <c r="CO15" i="34"/>
  <c r="CP15" i="34"/>
  <c r="CQ15" i="34"/>
  <c r="CR15" i="34"/>
  <c r="CS15" i="34"/>
  <c r="CT15" i="34"/>
  <c r="CU15" i="34"/>
  <c r="CV15" i="34"/>
  <c r="CW15" i="34"/>
  <c r="CX15" i="34"/>
  <c r="CY15" i="34"/>
  <c r="CZ15" i="34"/>
  <c r="DA15" i="34"/>
  <c r="DB15" i="34"/>
  <c r="DC15" i="34"/>
  <c r="DD15" i="34"/>
  <c r="DE15" i="34"/>
  <c r="DF15" i="34"/>
  <c r="DG15" i="34"/>
  <c r="DH15" i="34"/>
  <c r="DI15" i="34"/>
  <c r="DJ15" i="34"/>
  <c r="DK15" i="34"/>
  <c r="DL15" i="34"/>
  <c r="DM15" i="34"/>
  <c r="DN15" i="34"/>
  <c r="DO15" i="34"/>
  <c r="DP15" i="34"/>
  <c r="DQ15" i="34"/>
  <c r="DR15" i="34"/>
  <c r="DS15" i="34"/>
  <c r="DT15" i="34"/>
  <c r="DU15" i="34"/>
  <c r="DV15" i="34"/>
  <c r="DW15" i="34"/>
  <c r="DX15" i="34"/>
  <c r="DY15" i="34"/>
  <c r="DZ15" i="34"/>
  <c r="EA15" i="34"/>
  <c r="EB15" i="34"/>
  <c r="EC15" i="34"/>
  <c r="ED15" i="34"/>
  <c r="EE15" i="34"/>
  <c r="EF15" i="34"/>
  <c r="EG15" i="34"/>
  <c r="EH15" i="34"/>
  <c r="EI15" i="34"/>
  <c r="EJ15" i="34"/>
  <c r="EK15" i="34"/>
  <c r="EL15" i="34"/>
  <c r="EM15" i="34"/>
  <c r="EN15" i="34"/>
  <c r="EO15" i="34"/>
  <c r="EP15" i="34"/>
  <c r="EQ15" i="34"/>
  <c r="ER15" i="34"/>
  <c r="ES15" i="34"/>
  <c r="ET15" i="34"/>
  <c r="EU15" i="34"/>
  <c r="EV15" i="34"/>
  <c r="EW15" i="34"/>
  <c r="EX15" i="34"/>
  <c r="EY15" i="34"/>
  <c r="EZ15" i="34"/>
  <c r="FA15" i="34"/>
  <c r="FB15" i="34"/>
  <c r="FC15" i="34"/>
  <c r="FD15" i="34"/>
  <c r="FE15" i="34"/>
  <c r="FF15" i="34"/>
  <c r="FG15" i="34"/>
  <c r="FH15" i="34"/>
  <c r="FI15" i="34"/>
  <c r="FJ15" i="34"/>
  <c r="FK15" i="34"/>
  <c r="FL15" i="34"/>
  <c r="FM15" i="34"/>
  <c r="FN15" i="34"/>
  <c r="FO15" i="34"/>
  <c r="FP15" i="34"/>
  <c r="FQ15" i="34"/>
  <c r="FR15" i="34"/>
  <c r="FS15" i="34"/>
  <c r="FT15" i="34"/>
  <c r="FU15" i="34"/>
  <c r="FV15" i="34"/>
  <c r="FW15" i="34"/>
  <c r="FX15" i="34"/>
  <c r="FY15" i="34"/>
  <c r="FZ15" i="34"/>
  <c r="GA15" i="34"/>
  <c r="GB15" i="34"/>
  <c r="GC15" i="34"/>
  <c r="GD15" i="34"/>
  <c r="GE15" i="34"/>
  <c r="GF15" i="34"/>
  <c r="GG15" i="34"/>
  <c r="GH15" i="34"/>
  <c r="GI15" i="34"/>
  <c r="GJ15" i="34"/>
  <c r="GK15" i="34"/>
  <c r="GL15" i="34"/>
  <c r="GM15" i="34"/>
  <c r="GN15" i="34"/>
  <c r="GO15" i="34"/>
  <c r="GP15" i="34"/>
  <c r="GQ15" i="34"/>
  <c r="GR15" i="34"/>
  <c r="GS15" i="34"/>
  <c r="GT15" i="34"/>
  <c r="GU15" i="34"/>
  <c r="GV15" i="34"/>
  <c r="GW15" i="34"/>
  <c r="GX15" i="34"/>
  <c r="GY15" i="34"/>
  <c r="GZ15" i="34"/>
  <c r="HA15" i="34"/>
  <c r="HB15" i="34"/>
  <c r="HC15" i="34"/>
  <c r="HD15" i="34"/>
  <c r="HE15" i="34"/>
  <c r="HF15" i="34"/>
  <c r="HG15" i="34"/>
  <c r="HH15" i="34"/>
  <c r="HI15" i="34"/>
  <c r="HJ15" i="34"/>
  <c r="HK15" i="34"/>
  <c r="HL15" i="34"/>
  <c r="HM15" i="34"/>
  <c r="HN15" i="34"/>
  <c r="HO15" i="34"/>
  <c r="HP15" i="34"/>
  <c r="HQ15" i="34"/>
  <c r="HR15" i="34"/>
  <c r="HS15" i="34"/>
  <c r="HT15" i="34"/>
  <c r="HU15" i="34"/>
  <c r="HV15" i="34"/>
  <c r="HW15" i="34"/>
  <c r="HX15" i="34"/>
  <c r="HY15" i="34"/>
  <c r="HZ15" i="34"/>
  <c r="IA15" i="34"/>
  <c r="IB15" i="34"/>
  <c r="IC15" i="34"/>
  <c r="B16" i="34"/>
  <c r="C16" i="34"/>
  <c r="D16" i="34"/>
  <c r="E16" i="34"/>
  <c r="F16" i="34"/>
  <c r="G16" i="34"/>
  <c r="H16" i="34"/>
  <c r="I16" i="34"/>
  <c r="J16" i="34"/>
  <c r="K16" i="34"/>
  <c r="L16" i="34"/>
  <c r="M16" i="34"/>
  <c r="N16" i="34"/>
  <c r="O16" i="34"/>
  <c r="P16" i="34"/>
  <c r="Q16" i="34"/>
  <c r="R16" i="34"/>
  <c r="S16" i="34"/>
  <c r="T16" i="34"/>
  <c r="U16" i="34"/>
  <c r="V16" i="34"/>
  <c r="W16" i="34"/>
  <c r="X16" i="34"/>
  <c r="Y16" i="34"/>
  <c r="Z16" i="34"/>
  <c r="AA16" i="34"/>
  <c r="AB16" i="34"/>
  <c r="AC16" i="34"/>
  <c r="AD16" i="34"/>
  <c r="AE16" i="34"/>
  <c r="AF16" i="34"/>
  <c r="AG16" i="34"/>
  <c r="AH16" i="34"/>
  <c r="AI16" i="34"/>
  <c r="AJ16" i="34"/>
  <c r="AK16" i="34"/>
  <c r="AL16" i="34"/>
  <c r="AM16" i="34"/>
  <c r="AN16" i="34"/>
  <c r="AO16" i="34"/>
  <c r="AP16" i="34"/>
  <c r="AQ16" i="34"/>
  <c r="AR16" i="34"/>
  <c r="AS16" i="34"/>
  <c r="AT16" i="34"/>
  <c r="AU16" i="34"/>
  <c r="AV16" i="34"/>
  <c r="AW16" i="34"/>
  <c r="AX16" i="34"/>
  <c r="AY16" i="34"/>
  <c r="AZ16" i="34"/>
  <c r="BA16" i="34"/>
  <c r="BB16" i="34"/>
  <c r="BC16" i="34"/>
  <c r="BD16" i="34"/>
  <c r="BE16" i="34"/>
  <c r="BF16" i="34"/>
  <c r="BG16" i="34"/>
  <c r="BH16" i="34"/>
  <c r="BI16" i="34"/>
  <c r="BJ16" i="34"/>
  <c r="BK16" i="34"/>
  <c r="BL16" i="34"/>
  <c r="BM16" i="34"/>
  <c r="BN16" i="34"/>
  <c r="BO16" i="34"/>
  <c r="BP16" i="34"/>
  <c r="BQ16" i="34"/>
  <c r="BR16" i="34"/>
  <c r="BS16" i="34"/>
  <c r="BT16" i="34"/>
  <c r="BU16" i="34"/>
  <c r="BV16" i="34"/>
  <c r="BW16" i="34"/>
  <c r="BX16" i="34"/>
  <c r="BY16" i="34"/>
  <c r="BZ16" i="34"/>
  <c r="CA16" i="34"/>
  <c r="CB16" i="34"/>
  <c r="CC16" i="34"/>
  <c r="CD16" i="34"/>
  <c r="CE16" i="34"/>
  <c r="CF16" i="34"/>
  <c r="CG16" i="34"/>
  <c r="CH16" i="34"/>
  <c r="CI16" i="34"/>
  <c r="CJ16" i="34"/>
  <c r="CK16" i="34"/>
  <c r="CL16" i="34"/>
  <c r="CM16" i="34"/>
  <c r="CN16" i="34"/>
  <c r="CO16" i="34"/>
  <c r="CP16" i="34"/>
  <c r="CQ16" i="34"/>
  <c r="CR16" i="34"/>
  <c r="CS16" i="34"/>
  <c r="CT16" i="34"/>
  <c r="CU16" i="34"/>
  <c r="CV16" i="34"/>
  <c r="CW16" i="34"/>
  <c r="CX16" i="34"/>
  <c r="CY16" i="34"/>
  <c r="CZ16" i="34"/>
  <c r="DA16" i="34"/>
  <c r="DB16" i="34"/>
  <c r="DC16" i="34"/>
  <c r="DD16" i="34"/>
  <c r="DE16" i="34"/>
  <c r="DF16" i="34"/>
  <c r="DG16" i="34"/>
  <c r="DH16" i="34"/>
  <c r="DI16" i="34"/>
  <c r="DJ16" i="34"/>
  <c r="DK16" i="34"/>
  <c r="DL16" i="34"/>
  <c r="DM16" i="34"/>
  <c r="DN16" i="34"/>
  <c r="DO16" i="34"/>
  <c r="DP16" i="34"/>
  <c r="DQ16" i="34"/>
  <c r="DR16" i="34"/>
  <c r="DS16" i="34"/>
  <c r="DT16" i="34"/>
  <c r="DU16" i="34"/>
  <c r="DV16" i="34"/>
  <c r="DW16" i="34"/>
  <c r="DX16" i="34"/>
  <c r="DY16" i="34"/>
  <c r="DZ16" i="34"/>
  <c r="EA16" i="34"/>
  <c r="EB16" i="34"/>
  <c r="EC16" i="34"/>
  <c r="ED16" i="34"/>
  <c r="EE16" i="34"/>
  <c r="EF16" i="34"/>
  <c r="EG16" i="34"/>
  <c r="EH16" i="34"/>
  <c r="EI16" i="34"/>
  <c r="EJ16" i="34"/>
  <c r="EK16" i="34"/>
  <c r="EL16" i="34"/>
  <c r="EM16" i="34"/>
  <c r="EN16" i="34"/>
  <c r="EO16" i="34"/>
  <c r="EP16" i="34"/>
  <c r="EQ16" i="34"/>
  <c r="ER16" i="34"/>
  <c r="ES16" i="34"/>
  <c r="ET16" i="34"/>
  <c r="EU16" i="34"/>
  <c r="EV16" i="34"/>
  <c r="EW16" i="34"/>
  <c r="EX16" i="34"/>
  <c r="EY16" i="34"/>
  <c r="EZ16" i="34"/>
  <c r="FA16" i="34"/>
  <c r="FB16" i="34"/>
  <c r="FC16" i="34"/>
  <c r="FD16" i="34"/>
  <c r="FE16" i="34"/>
  <c r="FF16" i="34"/>
  <c r="FG16" i="34"/>
  <c r="FH16" i="34"/>
  <c r="FI16" i="34"/>
  <c r="FJ16" i="34"/>
  <c r="FK16" i="34"/>
  <c r="FL16" i="34"/>
  <c r="FM16" i="34"/>
  <c r="FN16" i="34"/>
  <c r="FO16" i="34"/>
  <c r="FP16" i="34"/>
  <c r="FQ16" i="34"/>
  <c r="FR16" i="34"/>
  <c r="FS16" i="34"/>
  <c r="FT16" i="34"/>
  <c r="FU16" i="34"/>
  <c r="FV16" i="34"/>
  <c r="FW16" i="34"/>
  <c r="FX16" i="34"/>
  <c r="FY16" i="34"/>
  <c r="FZ16" i="34"/>
  <c r="GA16" i="34"/>
  <c r="GB16" i="34"/>
  <c r="GC16" i="34"/>
  <c r="GD16" i="34"/>
  <c r="GE16" i="34"/>
  <c r="GF16" i="34"/>
  <c r="GG16" i="34"/>
  <c r="GH16" i="34"/>
  <c r="GI16" i="34"/>
  <c r="GJ16" i="34"/>
  <c r="GK16" i="34"/>
  <c r="GL16" i="34"/>
  <c r="GM16" i="34"/>
  <c r="GN16" i="34"/>
  <c r="GO16" i="34"/>
  <c r="GP16" i="34"/>
  <c r="GQ16" i="34"/>
  <c r="GR16" i="34"/>
  <c r="GS16" i="34"/>
  <c r="GT16" i="34"/>
  <c r="GU16" i="34"/>
  <c r="GV16" i="34"/>
  <c r="GW16" i="34"/>
  <c r="GX16" i="34"/>
  <c r="GY16" i="34"/>
  <c r="GZ16" i="34"/>
  <c r="HA16" i="34"/>
  <c r="HB16" i="34"/>
  <c r="HC16" i="34"/>
  <c r="HD16" i="34"/>
  <c r="HE16" i="34"/>
  <c r="HF16" i="34"/>
  <c r="HG16" i="34"/>
  <c r="HH16" i="34"/>
  <c r="HI16" i="34"/>
  <c r="HJ16" i="34"/>
  <c r="HK16" i="34"/>
  <c r="HL16" i="34"/>
  <c r="HM16" i="34"/>
  <c r="HN16" i="34"/>
  <c r="HO16" i="34"/>
  <c r="HP16" i="34"/>
  <c r="HQ16" i="34"/>
  <c r="HR16" i="34"/>
  <c r="HS16" i="34"/>
  <c r="HT16" i="34"/>
  <c r="HU16" i="34"/>
  <c r="HV16" i="34"/>
  <c r="HW16" i="34"/>
  <c r="HX16" i="34"/>
  <c r="HY16" i="34"/>
  <c r="HZ16" i="34"/>
  <c r="IA16" i="34"/>
  <c r="IB16" i="34"/>
  <c r="IC16" i="34"/>
  <c r="B17" i="34"/>
  <c r="C17" i="34"/>
  <c r="D17" i="34"/>
  <c r="E17" i="34"/>
  <c r="F17" i="34"/>
  <c r="G17" i="34"/>
  <c r="H17" i="34"/>
  <c r="I17" i="34"/>
  <c r="J17" i="34"/>
  <c r="K17" i="34"/>
  <c r="L17" i="34"/>
  <c r="M17" i="34"/>
  <c r="N17" i="34"/>
  <c r="O17" i="34"/>
  <c r="P17" i="34"/>
  <c r="Q17" i="34"/>
  <c r="R17" i="34"/>
  <c r="S17" i="34"/>
  <c r="T17" i="34"/>
  <c r="U17" i="34"/>
  <c r="V17" i="34"/>
  <c r="W17" i="34"/>
  <c r="X17" i="34"/>
  <c r="Y17" i="34"/>
  <c r="Z17" i="34"/>
  <c r="AA17" i="34"/>
  <c r="AB17" i="34"/>
  <c r="AC17" i="34"/>
  <c r="AD17" i="34"/>
  <c r="AE17" i="34"/>
  <c r="AF17" i="34"/>
  <c r="AG17" i="34"/>
  <c r="AH17" i="34"/>
  <c r="AI17" i="34"/>
  <c r="AJ17" i="34"/>
  <c r="AK17" i="34"/>
  <c r="AL17" i="34"/>
  <c r="AM17" i="34"/>
  <c r="AN17" i="34"/>
  <c r="AO17" i="34"/>
  <c r="AP17" i="34"/>
  <c r="AQ17" i="34"/>
  <c r="AR17" i="34"/>
  <c r="AS17" i="34"/>
  <c r="AT17" i="34"/>
  <c r="AU17" i="34"/>
  <c r="AV17" i="34"/>
  <c r="AW17" i="34"/>
  <c r="AX17" i="34"/>
  <c r="AY17" i="34"/>
  <c r="AZ17" i="34"/>
  <c r="BA17" i="34"/>
  <c r="BB17" i="34"/>
  <c r="BC17" i="34"/>
  <c r="BD17" i="34"/>
  <c r="BE17" i="34"/>
  <c r="BF17" i="34"/>
  <c r="BG17" i="34"/>
  <c r="BH17" i="34"/>
  <c r="BI17" i="34"/>
  <c r="BJ17" i="34"/>
  <c r="BK17" i="34"/>
  <c r="BL17" i="34"/>
  <c r="BM17" i="34"/>
  <c r="BN17" i="34"/>
  <c r="BO17" i="34"/>
  <c r="BP17" i="34"/>
  <c r="BQ17" i="34"/>
  <c r="BR17" i="34"/>
  <c r="BS17" i="34"/>
  <c r="BT17" i="34"/>
  <c r="BU17" i="34"/>
  <c r="BV17" i="34"/>
  <c r="BW17" i="34"/>
  <c r="BX17" i="34"/>
  <c r="BY17" i="34"/>
  <c r="BZ17" i="34"/>
  <c r="CA17" i="34"/>
  <c r="CB17" i="34"/>
  <c r="CC17" i="34"/>
  <c r="CD17" i="34"/>
  <c r="CE17" i="34"/>
  <c r="CF17" i="34"/>
  <c r="CG17" i="34"/>
  <c r="CH17" i="34"/>
  <c r="CI17" i="34"/>
  <c r="CJ17" i="34"/>
  <c r="CK17" i="34"/>
  <c r="CL17" i="34"/>
  <c r="CM17" i="34"/>
  <c r="CN17" i="34"/>
  <c r="CO17" i="34"/>
  <c r="CP17" i="34"/>
  <c r="CQ17" i="34"/>
  <c r="CR17" i="34"/>
  <c r="CS17" i="34"/>
  <c r="CT17" i="34"/>
  <c r="CU17" i="34"/>
  <c r="CV17" i="34"/>
  <c r="CW17" i="34"/>
  <c r="CX17" i="34"/>
  <c r="CY17" i="34"/>
  <c r="CZ17" i="34"/>
  <c r="DA17" i="34"/>
  <c r="DB17" i="34"/>
  <c r="DC17" i="34"/>
  <c r="DD17" i="34"/>
  <c r="DE17" i="34"/>
  <c r="DF17" i="34"/>
  <c r="DG17" i="34"/>
  <c r="DH17" i="34"/>
  <c r="DI17" i="34"/>
  <c r="DJ17" i="34"/>
  <c r="DK17" i="34"/>
  <c r="DL17" i="34"/>
  <c r="DM17" i="34"/>
  <c r="DN17" i="34"/>
  <c r="DO17" i="34"/>
  <c r="DP17" i="34"/>
  <c r="DQ17" i="34"/>
  <c r="DR17" i="34"/>
  <c r="DS17" i="34"/>
  <c r="DT17" i="34"/>
  <c r="DU17" i="34"/>
  <c r="DV17" i="34"/>
  <c r="DW17" i="34"/>
  <c r="DX17" i="34"/>
  <c r="DY17" i="34"/>
  <c r="DZ17" i="34"/>
  <c r="EA17" i="34"/>
  <c r="EB17" i="34"/>
  <c r="EC17" i="34"/>
  <c r="ED17" i="34"/>
  <c r="EE17" i="34"/>
  <c r="EF17" i="34"/>
  <c r="EG17" i="34"/>
  <c r="EH17" i="34"/>
  <c r="EI17" i="34"/>
  <c r="EJ17" i="34"/>
  <c r="EK17" i="34"/>
  <c r="EL17" i="34"/>
  <c r="EM17" i="34"/>
  <c r="EN17" i="34"/>
  <c r="EO17" i="34"/>
  <c r="EP17" i="34"/>
  <c r="EQ17" i="34"/>
  <c r="ER17" i="34"/>
  <c r="ES17" i="34"/>
  <c r="ET17" i="34"/>
  <c r="EU17" i="34"/>
  <c r="EV17" i="34"/>
  <c r="EW17" i="34"/>
  <c r="EX17" i="34"/>
  <c r="EY17" i="34"/>
  <c r="EZ17" i="34"/>
  <c r="FA17" i="34"/>
  <c r="FB17" i="34"/>
  <c r="FC17" i="34"/>
  <c r="FD17" i="34"/>
  <c r="FE17" i="34"/>
  <c r="FF17" i="34"/>
  <c r="FG17" i="34"/>
  <c r="FH17" i="34"/>
  <c r="FI17" i="34"/>
  <c r="FJ17" i="34"/>
  <c r="FK17" i="34"/>
  <c r="FL17" i="34"/>
  <c r="FM17" i="34"/>
  <c r="FN17" i="34"/>
  <c r="FO17" i="34"/>
  <c r="FP17" i="34"/>
  <c r="FQ17" i="34"/>
  <c r="FR17" i="34"/>
  <c r="FS17" i="34"/>
  <c r="FT17" i="34"/>
  <c r="FU17" i="34"/>
  <c r="FV17" i="34"/>
  <c r="FW17" i="34"/>
  <c r="FX17" i="34"/>
  <c r="FY17" i="34"/>
  <c r="FZ17" i="34"/>
  <c r="GA17" i="34"/>
  <c r="GB17" i="34"/>
  <c r="GC17" i="34"/>
  <c r="GD17" i="34"/>
  <c r="GE17" i="34"/>
  <c r="GF17" i="34"/>
  <c r="GG17" i="34"/>
  <c r="GH17" i="34"/>
  <c r="GI17" i="34"/>
  <c r="GJ17" i="34"/>
  <c r="GK17" i="34"/>
  <c r="GL17" i="34"/>
  <c r="GM17" i="34"/>
  <c r="GN17" i="34"/>
  <c r="GO17" i="34"/>
  <c r="GP17" i="34"/>
  <c r="GQ17" i="34"/>
  <c r="GR17" i="34"/>
  <c r="GS17" i="34"/>
  <c r="GT17" i="34"/>
  <c r="GU17" i="34"/>
  <c r="GV17" i="34"/>
  <c r="GW17" i="34"/>
  <c r="GX17" i="34"/>
  <c r="GY17" i="34"/>
  <c r="GZ17" i="34"/>
  <c r="HA17" i="34"/>
  <c r="HB17" i="34"/>
  <c r="HC17" i="34"/>
  <c r="HD17" i="34"/>
  <c r="HE17" i="34"/>
  <c r="HF17" i="34"/>
  <c r="HG17" i="34"/>
  <c r="HH17" i="34"/>
  <c r="HI17" i="34"/>
  <c r="HJ17" i="34"/>
  <c r="HK17" i="34"/>
  <c r="HL17" i="34"/>
  <c r="HM17" i="34"/>
  <c r="HN17" i="34"/>
  <c r="HO17" i="34"/>
  <c r="HP17" i="34"/>
  <c r="HQ17" i="34"/>
  <c r="HR17" i="34"/>
  <c r="HS17" i="34"/>
  <c r="HT17" i="34"/>
  <c r="HU17" i="34"/>
  <c r="HV17" i="34"/>
  <c r="HW17" i="34"/>
  <c r="HX17" i="34"/>
  <c r="HY17" i="34"/>
  <c r="HZ17" i="34"/>
  <c r="IA17" i="34"/>
  <c r="IB17" i="34"/>
  <c r="IC17" i="34"/>
  <c r="B18" i="34"/>
  <c r="C18" i="34"/>
  <c r="D18" i="34"/>
  <c r="E18" i="34"/>
  <c r="F18" i="34"/>
  <c r="G18" i="34"/>
  <c r="H18" i="34"/>
  <c r="I18" i="34"/>
  <c r="J18" i="34"/>
  <c r="K18" i="34"/>
  <c r="L18" i="34"/>
  <c r="M18" i="34"/>
  <c r="N18" i="34"/>
  <c r="O18" i="34"/>
  <c r="P18" i="34"/>
  <c r="Q18" i="34"/>
  <c r="R18" i="34"/>
  <c r="S18" i="34"/>
  <c r="T18" i="34"/>
  <c r="U18" i="34"/>
  <c r="V18" i="34"/>
  <c r="W18" i="34"/>
  <c r="X18" i="34"/>
  <c r="Y18" i="34"/>
  <c r="Z18" i="34"/>
  <c r="AA18" i="34"/>
  <c r="AB18" i="34"/>
  <c r="AC18" i="34"/>
  <c r="AD18" i="34"/>
  <c r="AE18" i="34"/>
  <c r="AF18" i="34"/>
  <c r="AG18" i="34"/>
  <c r="AH18" i="34"/>
  <c r="AI18" i="34"/>
  <c r="AJ18" i="34"/>
  <c r="AK18" i="34"/>
  <c r="AL18" i="34"/>
  <c r="AM18" i="34"/>
  <c r="AN18" i="34"/>
  <c r="AO18" i="34"/>
  <c r="AP18" i="34"/>
  <c r="AQ18" i="34"/>
  <c r="AR18" i="34"/>
  <c r="AS18" i="34"/>
  <c r="AT18" i="34"/>
  <c r="AU18" i="34"/>
  <c r="AV18" i="34"/>
  <c r="AW18" i="34"/>
  <c r="AX18" i="34"/>
  <c r="AY18" i="34"/>
  <c r="AZ18" i="34"/>
  <c r="BA18" i="34"/>
  <c r="BB18" i="34"/>
  <c r="BC18" i="34"/>
  <c r="BD18" i="34"/>
  <c r="BE18" i="34"/>
  <c r="BF18" i="34"/>
  <c r="BG18" i="34"/>
  <c r="BH18" i="34"/>
  <c r="BI18" i="34"/>
  <c r="BJ18" i="34"/>
  <c r="BK18" i="34"/>
  <c r="BL18" i="34"/>
  <c r="BM18" i="34"/>
  <c r="BN18" i="34"/>
  <c r="BO18" i="34"/>
  <c r="BP18" i="34"/>
  <c r="BQ18" i="34"/>
  <c r="BR18" i="34"/>
  <c r="BS18" i="34"/>
  <c r="BT18" i="34"/>
  <c r="BU18" i="34"/>
  <c r="BV18" i="34"/>
  <c r="BW18" i="34"/>
  <c r="BX18" i="34"/>
  <c r="BY18" i="34"/>
  <c r="BZ18" i="34"/>
  <c r="CA18" i="34"/>
  <c r="CB18" i="34"/>
  <c r="CC18" i="34"/>
  <c r="CD18" i="34"/>
  <c r="CE18" i="34"/>
  <c r="CF18" i="34"/>
  <c r="CG18" i="34"/>
  <c r="CH18" i="34"/>
  <c r="CI18" i="34"/>
  <c r="CJ18" i="34"/>
  <c r="CK18" i="34"/>
  <c r="CL18" i="34"/>
  <c r="CM18" i="34"/>
  <c r="CN18" i="34"/>
  <c r="CO18" i="34"/>
  <c r="CP18" i="34"/>
  <c r="CQ18" i="34"/>
  <c r="CR18" i="34"/>
  <c r="CS18" i="34"/>
  <c r="CT18" i="34"/>
  <c r="CU18" i="34"/>
  <c r="CV18" i="34"/>
  <c r="CW18" i="34"/>
  <c r="CX18" i="34"/>
  <c r="CY18" i="34"/>
  <c r="CZ18" i="34"/>
  <c r="DA18" i="34"/>
  <c r="DB18" i="34"/>
  <c r="DC18" i="34"/>
  <c r="DD18" i="34"/>
  <c r="DE18" i="34"/>
  <c r="DF18" i="34"/>
  <c r="DG18" i="34"/>
  <c r="DH18" i="34"/>
  <c r="DI18" i="34"/>
  <c r="DJ18" i="34"/>
  <c r="DK18" i="34"/>
  <c r="DL18" i="34"/>
  <c r="DM18" i="34"/>
  <c r="DN18" i="34"/>
  <c r="DO18" i="34"/>
  <c r="DP18" i="34"/>
  <c r="DQ18" i="34"/>
  <c r="DR18" i="34"/>
  <c r="DS18" i="34"/>
  <c r="DT18" i="34"/>
  <c r="DU18" i="34"/>
  <c r="DV18" i="34"/>
  <c r="DW18" i="34"/>
  <c r="DX18" i="34"/>
  <c r="DY18" i="34"/>
  <c r="DZ18" i="34"/>
  <c r="EA18" i="34"/>
  <c r="EB18" i="34"/>
  <c r="EC18" i="34"/>
  <c r="ED18" i="34"/>
  <c r="EE18" i="34"/>
  <c r="EF18" i="34"/>
  <c r="EG18" i="34"/>
  <c r="EH18" i="34"/>
  <c r="EI18" i="34"/>
  <c r="EJ18" i="34"/>
  <c r="EK18" i="34"/>
  <c r="EL18" i="34"/>
  <c r="EM18" i="34"/>
  <c r="EN18" i="34"/>
  <c r="EO18" i="34"/>
  <c r="EP18" i="34"/>
  <c r="EQ18" i="34"/>
  <c r="ER18" i="34"/>
  <c r="ES18" i="34"/>
  <c r="ET18" i="34"/>
  <c r="EU18" i="34"/>
  <c r="EV18" i="34"/>
  <c r="EW18" i="34"/>
  <c r="EX18" i="34"/>
  <c r="EY18" i="34"/>
  <c r="EZ18" i="34"/>
  <c r="FA18" i="34"/>
  <c r="FB18" i="34"/>
  <c r="FC18" i="34"/>
  <c r="FD18" i="34"/>
  <c r="FE18" i="34"/>
  <c r="FF18" i="34"/>
  <c r="FG18" i="34"/>
  <c r="FH18" i="34"/>
  <c r="FI18" i="34"/>
  <c r="FJ18" i="34"/>
  <c r="FK18" i="34"/>
  <c r="FL18" i="34"/>
  <c r="FM18" i="34"/>
  <c r="FN18" i="34"/>
  <c r="FO18" i="34"/>
  <c r="FP18" i="34"/>
  <c r="FQ18" i="34"/>
  <c r="FR18" i="34"/>
  <c r="FS18" i="34"/>
  <c r="FT18" i="34"/>
  <c r="FU18" i="34"/>
  <c r="FV18" i="34"/>
  <c r="FW18" i="34"/>
  <c r="FX18" i="34"/>
  <c r="FY18" i="34"/>
  <c r="FZ18" i="34"/>
  <c r="GA18" i="34"/>
  <c r="GB18" i="34"/>
  <c r="GC18" i="34"/>
  <c r="GD18" i="34"/>
  <c r="GE18" i="34"/>
  <c r="GF18" i="34"/>
  <c r="GG18" i="34"/>
  <c r="GH18" i="34"/>
  <c r="GI18" i="34"/>
  <c r="GJ18" i="34"/>
  <c r="GK18" i="34"/>
  <c r="GL18" i="34"/>
  <c r="GM18" i="34"/>
  <c r="GN18" i="34"/>
  <c r="GO18" i="34"/>
  <c r="GP18" i="34"/>
  <c r="GQ18" i="34"/>
  <c r="GR18" i="34"/>
  <c r="GS18" i="34"/>
  <c r="GT18" i="34"/>
  <c r="GU18" i="34"/>
  <c r="GV18" i="34"/>
  <c r="GW18" i="34"/>
  <c r="GX18" i="34"/>
  <c r="GY18" i="34"/>
  <c r="GZ18" i="34"/>
  <c r="HA18" i="34"/>
  <c r="HB18" i="34"/>
  <c r="HC18" i="34"/>
  <c r="HD18" i="34"/>
  <c r="HE18" i="34"/>
  <c r="HF18" i="34"/>
  <c r="HG18" i="34"/>
  <c r="HH18" i="34"/>
  <c r="HI18" i="34"/>
  <c r="HJ18" i="34"/>
  <c r="HK18" i="34"/>
  <c r="HL18" i="34"/>
  <c r="HM18" i="34"/>
  <c r="HN18" i="34"/>
  <c r="HO18" i="34"/>
  <c r="HP18" i="34"/>
  <c r="HQ18" i="34"/>
  <c r="HR18" i="34"/>
  <c r="HS18" i="34"/>
  <c r="HT18" i="34"/>
  <c r="HU18" i="34"/>
  <c r="HV18" i="34"/>
  <c r="HW18" i="34"/>
  <c r="HX18" i="34"/>
  <c r="HY18" i="34"/>
  <c r="HZ18" i="34"/>
  <c r="IA18" i="34"/>
  <c r="IB18" i="34"/>
  <c r="IC18" i="34"/>
  <c r="B19" i="34"/>
  <c r="C19" i="34"/>
  <c r="D19" i="34"/>
  <c r="E19" i="34"/>
  <c r="F19" i="34"/>
  <c r="G19" i="34"/>
  <c r="H19" i="34"/>
  <c r="I19" i="34"/>
  <c r="J19" i="34"/>
  <c r="K19" i="34"/>
  <c r="L19" i="34"/>
  <c r="M19" i="34"/>
  <c r="N19" i="34"/>
  <c r="O19" i="34"/>
  <c r="P19" i="34"/>
  <c r="Q19" i="34"/>
  <c r="R19" i="34"/>
  <c r="S19" i="34"/>
  <c r="T19" i="34"/>
  <c r="U19" i="34"/>
  <c r="V19" i="34"/>
  <c r="W19" i="34"/>
  <c r="X19" i="34"/>
  <c r="Y19" i="34"/>
  <c r="Z19" i="34"/>
  <c r="AA19" i="34"/>
  <c r="AB19" i="34"/>
  <c r="AC19" i="34"/>
  <c r="AD19" i="34"/>
  <c r="AE19" i="34"/>
  <c r="AF19" i="34"/>
  <c r="AG19" i="34"/>
  <c r="AH19" i="34"/>
  <c r="AI19" i="34"/>
  <c r="AJ19" i="34"/>
  <c r="AK19" i="34"/>
  <c r="AL19" i="34"/>
  <c r="AM19" i="34"/>
  <c r="AN19" i="34"/>
  <c r="AO19" i="34"/>
  <c r="AP19" i="34"/>
  <c r="AQ19" i="34"/>
  <c r="AR19" i="34"/>
  <c r="AS19" i="34"/>
  <c r="AT19" i="34"/>
  <c r="AU19" i="34"/>
  <c r="AV19" i="34"/>
  <c r="AW19" i="34"/>
  <c r="AX19" i="34"/>
  <c r="AY19" i="34"/>
  <c r="AZ19" i="34"/>
  <c r="BA19" i="34"/>
  <c r="BB19" i="34"/>
  <c r="BC19" i="34"/>
  <c r="BD19" i="34"/>
  <c r="BE19" i="34"/>
  <c r="BF19" i="34"/>
  <c r="BG19" i="34"/>
  <c r="BH19" i="34"/>
  <c r="BI19" i="34"/>
  <c r="BJ19" i="34"/>
  <c r="BK19" i="34"/>
  <c r="BL19" i="34"/>
  <c r="BM19" i="34"/>
  <c r="BN19" i="34"/>
  <c r="BO19" i="34"/>
  <c r="BP19" i="34"/>
  <c r="BQ19" i="34"/>
  <c r="BR19" i="34"/>
  <c r="BS19" i="34"/>
  <c r="BT19" i="34"/>
  <c r="BU19" i="34"/>
  <c r="BV19" i="34"/>
  <c r="BW19" i="34"/>
  <c r="BX19" i="34"/>
  <c r="BY19" i="34"/>
  <c r="BZ19" i="34"/>
  <c r="CA19" i="34"/>
  <c r="CB19" i="34"/>
  <c r="CC19" i="34"/>
  <c r="CD19" i="34"/>
  <c r="CE19" i="34"/>
  <c r="CF19" i="34"/>
  <c r="CG19" i="34"/>
  <c r="CH19" i="34"/>
  <c r="CI19" i="34"/>
  <c r="CJ19" i="34"/>
  <c r="CK19" i="34"/>
  <c r="CL19" i="34"/>
  <c r="CM19" i="34"/>
  <c r="CN19" i="34"/>
  <c r="CO19" i="34"/>
  <c r="CP19" i="34"/>
  <c r="CQ19" i="34"/>
  <c r="CR19" i="34"/>
  <c r="CS19" i="34"/>
  <c r="CT19" i="34"/>
  <c r="CU19" i="34"/>
  <c r="CV19" i="34"/>
  <c r="CW19" i="34"/>
  <c r="CX19" i="34"/>
  <c r="CY19" i="34"/>
  <c r="CZ19" i="34"/>
  <c r="DA19" i="34"/>
  <c r="DB19" i="34"/>
  <c r="DC19" i="34"/>
  <c r="DD19" i="34"/>
  <c r="DE19" i="34"/>
  <c r="DF19" i="34"/>
  <c r="DG19" i="34"/>
  <c r="DH19" i="34"/>
  <c r="DI19" i="34"/>
  <c r="DJ19" i="34"/>
  <c r="DK19" i="34"/>
  <c r="DL19" i="34"/>
  <c r="DM19" i="34"/>
  <c r="DN19" i="34"/>
  <c r="DO19" i="34"/>
  <c r="DP19" i="34"/>
  <c r="DQ19" i="34"/>
  <c r="DR19" i="34"/>
  <c r="DS19" i="34"/>
  <c r="DT19" i="34"/>
  <c r="DU19" i="34"/>
  <c r="DV19" i="34"/>
  <c r="DW19" i="34"/>
  <c r="DX19" i="34"/>
  <c r="DY19" i="34"/>
  <c r="DZ19" i="34"/>
  <c r="EA19" i="34"/>
  <c r="EB19" i="34"/>
  <c r="EC19" i="34"/>
  <c r="ED19" i="34"/>
  <c r="EE19" i="34"/>
  <c r="EF19" i="34"/>
  <c r="EG19" i="34"/>
  <c r="EH19" i="34"/>
  <c r="EI19" i="34"/>
  <c r="EJ19" i="34"/>
  <c r="EK19" i="34"/>
  <c r="EL19" i="34"/>
  <c r="EM19" i="34"/>
  <c r="EN19" i="34"/>
  <c r="EO19" i="34"/>
  <c r="EP19" i="34"/>
  <c r="EQ19" i="34"/>
  <c r="ER19" i="34"/>
  <c r="ES19" i="34"/>
  <c r="ET19" i="34"/>
  <c r="EU19" i="34"/>
  <c r="EV19" i="34"/>
  <c r="EW19" i="34"/>
  <c r="EX19" i="34"/>
  <c r="EY19" i="34"/>
  <c r="EZ19" i="34"/>
  <c r="FA19" i="34"/>
  <c r="FB19" i="34"/>
  <c r="FC19" i="34"/>
  <c r="FD19" i="34"/>
  <c r="FE19" i="34"/>
  <c r="FF19" i="34"/>
  <c r="FG19" i="34"/>
  <c r="FH19" i="34"/>
  <c r="FI19" i="34"/>
  <c r="FJ19" i="34"/>
  <c r="FK19" i="34"/>
  <c r="FL19" i="34"/>
  <c r="FM19" i="34"/>
  <c r="FN19" i="34"/>
  <c r="FO19" i="34"/>
  <c r="FP19" i="34"/>
  <c r="FQ19" i="34"/>
  <c r="FR19" i="34"/>
  <c r="FS19" i="34"/>
  <c r="FT19" i="34"/>
  <c r="FU19" i="34"/>
  <c r="FV19" i="34"/>
  <c r="FW19" i="34"/>
  <c r="FX19" i="34"/>
  <c r="FY19" i="34"/>
  <c r="FZ19" i="34"/>
  <c r="GA19" i="34"/>
  <c r="GB19" i="34"/>
  <c r="GC19" i="34"/>
  <c r="GD19" i="34"/>
  <c r="GE19" i="34"/>
  <c r="GF19" i="34"/>
  <c r="GG19" i="34"/>
  <c r="GH19" i="34"/>
  <c r="GI19" i="34"/>
  <c r="GJ19" i="34"/>
  <c r="GK19" i="34"/>
  <c r="GL19" i="34"/>
  <c r="GM19" i="34"/>
  <c r="GN19" i="34"/>
  <c r="GO19" i="34"/>
  <c r="GP19" i="34"/>
  <c r="GQ19" i="34"/>
  <c r="GR19" i="34"/>
  <c r="GS19" i="34"/>
  <c r="GT19" i="34"/>
  <c r="GU19" i="34"/>
  <c r="GV19" i="34"/>
  <c r="GW19" i="34"/>
  <c r="GX19" i="34"/>
  <c r="GY19" i="34"/>
  <c r="GZ19" i="34"/>
  <c r="HA19" i="34"/>
  <c r="HB19" i="34"/>
  <c r="HC19" i="34"/>
  <c r="HD19" i="34"/>
  <c r="HE19" i="34"/>
  <c r="HF19" i="34"/>
  <c r="HG19" i="34"/>
  <c r="HH19" i="34"/>
  <c r="HI19" i="34"/>
  <c r="HJ19" i="34"/>
  <c r="HK19" i="34"/>
  <c r="HL19" i="34"/>
  <c r="HM19" i="34"/>
  <c r="HN19" i="34"/>
  <c r="HO19" i="34"/>
  <c r="HP19" i="34"/>
  <c r="HQ19" i="34"/>
  <c r="HR19" i="34"/>
  <c r="HS19" i="34"/>
  <c r="HT19" i="34"/>
  <c r="HU19" i="34"/>
  <c r="HV19" i="34"/>
  <c r="HW19" i="34"/>
  <c r="HX19" i="34"/>
  <c r="HY19" i="34"/>
  <c r="HZ19" i="34"/>
  <c r="IA19" i="34"/>
  <c r="IB19" i="34"/>
  <c r="IC19" i="34"/>
  <c r="B20" i="34"/>
  <c r="C20" i="34"/>
  <c r="D20" i="34"/>
  <c r="E20" i="34"/>
  <c r="F20" i="34"/>
  <c r="G20" i="34"/>
  <c r="H20" i="34"/>
  <c r="I20" i="34"/>
  <c r="J20" i="34"/>
  <c r="K20" i="34"/>
  <c r="L20" i="34"/>
  <c r="M20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AA20" i="34"/>
  <c r="AB20" i="34"/>
  <c r="AC20" i="34"/>
  <c r="AD20" i="34"/>
  <c r="AE20" i="34"/>
  <c r="AF20" i="34"/>
  <c r="AG20" i="34"/>
  <c r="AH20" i="34"/>
  <c r="AI20" i="34"/>
  <c r="AJ20" i="34"/>
  <c r="AK20" i="34"/>
  <c r="AL20" i="34"/>
  <c r="AM20" i="34"/>
  <c r="AN20" i="34"/>
  <c r="AO20" i="34"/>
  <c r="AP20" i="34"/>
  <c r="AQ20" i="34"/>
  <c r="AR20" i="34"/>
  <c r="AS20" i="34"/>
  <c r="AT20" i="34"/>
  <c r="AU20" i="34"/>
  <c r="AV20" i="34"/>
  <c r="AW20" i="34"/>
  <c r="AX20" i="34"/>
  <c r="AY20" i="34"/>
  <c r="AZ20" i="34"/>
  <c r="BA20" i="34"/>
  <c r="BB20" i="34"/>
  <c r="BC20" i="34"/>
  <c r="BD20" i="34"/>
  <c r="BE20" i="34"/>
  <c r="BF20" i="34"/>
  <c r="BG20" i="34"/>
  <c r="BH20" i="34"/>
  <c r="BI20" i="34"/>
  <c r="BJ20" i="34"/>
  <c r="BK20" i="34"/>
  <c r="BL20" i="34"/>
  <c r="BM20" i="34"/>
  <c r="BN20" i="34"/>
  <c r="BO20" i="34"/>
  <c r="BP20" i="34"/>
  <c r="BQ20" i="34"/>
  <c r="BR20" i="34"/>
  <c r="BS20" i="34"/>
  <c r="BT20" i="34"/>
  <c r="BU20" i="34"/>
  <c r="BV20" i="34"/>
  <c r="BW20" i="34"/>
  <c r="BX20" i="34"/>
  <c r="BY20" i="34"/>
  <c r="BZ20" i="34"/>
  <c r="CA20" i="34"/>
  <c r="CB20" i="34"/>
  <c r="CC20" i="34"/>
  <c r="CD20" i="34"/>
  <c r="CE20" i="34"/>
  <c r="CF20" i="34"/>
  <c r="CG20" i="34"/>
  <c r="CH20" i="34"/>
  <c r="CI20" i="34"/>
  <c r="CJ20" i="34"/>
  <c r="CK20" i="34"/>
  <c r="CL20" i="34"/>
  <c r="CM20" i="34"/>
  <c r="CN20" i="34"/>
  <c r="CO20" i="34"/>
  <c r="CP20" i="34"/>
  <c r="CQ20" i="34"/>
  <c r="CR20" i="34"/>
  <c r="CS20" i="34"/>
  <c r="CT20" i="34"/>
  <c r="CU20" i="34"/>
  <c r="CV20" i="34"/>
  <c r="CW20" i="34"/>
  <c r="CX20" i="34"/>
  <c r="CY20" i="34"/>
  <c r="CZ20" i="34"/>
  <c r="DA20" i="34"/>
  <c r="DB20" i="34"/>
  <c r="DC20" i="34"/>
  <c r="DD20" i="34"/>
  <c r="DE20" i="34"/>
  <c r="DF20" i="34"/>
  <c r="DG20" i="34"/>
  <c r="DH20" i="34"/>
  <c r="DI20" i="34"/>
  <c r="DJ20" i="34"/>
  <c r="DK20" i="34"/>
  <c r="DL20" i="34"/>
  <c r="DM20" i="34"/>
  <c r="DN20" i="34"/>
  <c r="DO20" i="34"/>
  <c r="DP20" i="34"/>
  <c r="DQ20" i="34"/>
  <c r="DR20" i="34"/>
  <c r="DS20" i="34"/>
  <c r="DT20" i="34"/>
  <c r="DU20" i="34"/>
  <c r="DV20" i="34"/>
  <c r="DW20" i="34"/>
  <c r="DX20" i="34"/>
  <c r="DY20" i="34"/>
  <c r="DZ20" i="34"/>
  <c r="EA20" i="34"/>
  <c r="EB20" i="34"/>
  <c r="EC20" i="34"/>
  <c r="ED20" i="34"/>
  <c r="EE20" i="34"/>
  <c r="EF20" i="34"/>
  <c r="EG20" i="34"/>
  <c r="EH20" i="34"/>
  <c r="EI20" i="34"/>
  <c r="EJ20" i="34"/>
  <c r="EK20" i="34"/>
  <c r="EL20" i="34"/>
  <c r="EM20" i="34"/>
  <c r="EN20" i="34"/>
  <c r="EO20" i="34"/>
  <c r="EP20" i="34"/>
  <c r="EQ20" i="34"/>
  <c r="ER20" i="34"/>
  <c r="ES20" i="34"/>
  <c r="ET20" i="34"/>
  <c r="EU20" i="34"/>
  <c r="EV20" i="34"/>
  <c r="EW20" i="34"/>
  <c r="EX20" i="34"/>
  <c r="EY20" i="34"/>
  <c r="EZ20" i="34"/>
  <c r="FA20" i="34"/>
  <c r="FB20" i="34"/>
  <c r="FC20" i="34"/>
  <c r="FD20" i="34"/>
  <c r="FE20" i="34"/>
  <c r="FF20" i="34"/>
  <c r="FG20" i="34"/>
  <c r="FH20" i="34"/>
  <c r="FI20" i="34"/>
  <c r="FJ20" i="34"/>
  <c r="FK20" i="34"/>
  <c r="FL20" i="34"/>
  <c r="FM20" i="34"/>
  <c r="FN20" i="34"/>
  <c r="FO20" i="34"/>
  <c r="FP20" i="34"/>
  <c r="FQ20" i="34"/>
  <c r="FR20" i="34"/>
  <c r="FS20" i="34"/>
  <c r="FT20" i="34"/>
  <c r="FU20" i="34"/>
  <c r="FV20" i="34"/>
  <c r="FW20" i="34"/>
  <c r="FX20" i="34"/>
  <c r="FY20" i="34"/>
  <c r="FZ20" i="34"/>
  <c r="GA20" i="34"/>
  <c r="GB20" i="34"/>
  <c r="GC20" i="34"/>
  <c r="GD20" i="34"/>
  <c r="GE20" i="34"/>
  <c r="GF20" i="34"/>
  <c r="GG20" i="34"/>
  <c r="GH20" i="34"/>
  <c r="GI20" i="34"/>
  <c r="GJ20" i="34"/>
  <c r="GK20" i="34"/>
  <c r="GL20" i="34"/>
  <c r="GM20" i="34"/>
  <c r="GN20" i="34"/>
  <c r="GO20" i="34"/>
  <c r="GP20" i="34"/>
  <c r="GQ20" i="34"/>
  <c r="GR20" i="34"/>
  <c r="GS20" i="34"/>
  <c r="GT20" i="34"/>
  <c r="GU20" i="34"/>
  <c r="GV20" i="34"/>
  <c r="GW20" i="34"/>
  <c r="GX20" i="34"/>
  <c r="GY20" i="34"/>
  <c r="GZ20" i="34"/>
  <c r="HA20" i="34"/>
  <c r="HB20" i="34"/>
  <c r="HC20" i="34"/>
  <c r="HD20" i="34"/>
  <c r="HE20" i="34"/>
  <c r="HF20" i="34"/>
  <c r="HG20" i="34"/>
  <c r="HH20" i="34"/>
  <c r="HI20" i="34"/>
  <c r="HJ20" i="34"/>
  <c r="HK20" i="34"/>
  <c r="HL20" i="34"/>
  <c r="HM20" i="34"/>
  <c r="HN20" i="34"/>
  <c r="HO20" i="34"/>
  <c r="HP20" i="34"/>
  <c r="HQ20" i="34"/>
  <c r="HR20" i="34"/>
  <c r="HS20" i="34"/>
  <c r="HT20" i="34"/>
  <c r="HU20" i="34"/>
  <c r="HV20" i="34"/>
  <c r="HW20" i="34"/>
  <c r="HX20" i="34"/>
  <c r="HY20" i="34"/>
  <c r="HZ20" i="34"/>
  <c r="IA20" i="34"/>
  <c r="IB20" i="34"/>
  <c r="IC20" i="34"/>
  <c r="B21" i="34"/>
  <c r="C21" i="34"/>
  <c r="D21" i="34"/>
  <c r="E21" i="34"/>
  <c r="F21" i="34"/>
  <c r="G21" i="34"/>
  <c r="H21" i="34"/>
  <c r="I21" i="34"/>
  <c r="J21" i="34"/>
  <c r="K21" i="34"/>
  <c r="L21" i="34"/>
  <c r="M21" i="34"/>
  <c r="N21" i="34"/>
  <c r="O21" i="34"/>
  <c r="P21" i="34"/>
  <c r="Q21" i="34"/>
  <c r="R21" i="34"/>
  <c r="S21" i="34"/>
  <c r="T21" i="34"/>
  <c r="U21" i="34"/>
  <c r="V21" i="34"/>
  <c r="W21" i="34"/>
  <c r="X21" i="34"/>
  <c r="Y21" i="34"/>
  <c r="Z21" i="34"/>
  <c r="AA21" i="34"/>
  <c r="AB21" i="34"/>
  <c r="AC21" i="34"/>
  <c r="AD21" i="34"/>
  <c r="AE21" i="34"/>
  <c r="AF21" i="34"/>
  <c r="AG21" i="34"/>
  <c r="AH21" i="34"/>
  <c r="AI21" i="34"/>
  <c r="AJ21" i="34"/>
  <c r="AK21" i="34"/>
  <c r="AL21" i="34"/>
  <c r="AM21" i="34"/>
  <c r="AN21" i="34"/>
  <c r="AO21" i="34"/>
  <c r="AP21" i="34"/>
  <c r="AQ21" i="34"/>
  <c r="AR21" i="34"/>
  <c r="AS21" i="34"/>
  <c r="AT21" i="34"/>
  <c r="AU21" i="34"/>
  <c r="AV21" i="34"/>
  <c r="AW21" i="34"/>
  <c r="AX21" i="34"/>
  <c r="AY21" i="34"/>
  <c r="AZ21" i="34"/>
  <c r="BA21" i="34"/>
  <c r="BB21" i="34"/>
  <c r="BC21" i="34"/>
  <c r="BD21" i="34"/>
  <c r="BE21" i="34"/>
  <c r="BF21" i="34"/>
  <c r="BG21" i="34"/>
  <c r="BH21" i="34"/>
  <c r="BI21" i="34"/>
  <c r="BJ21" i="34"/>
  <c r="BK21" i="34"/>
  <c r="BL21" i="34"/>
  <c r="BM21" i="34"/>
  <c r="BN21" i="34"/>
  <c r="BO21" i="34"/>
  <c r="BP21" i="34"/>
  <c r="BQ21" i="34"/>
  <c r="BR21" i="34"/>
  <c r="BS21" i="34"/>
  <c r="BT21" i="34"/>
  <c r="BU21" i="34"/>
  <c r="BV21" i="34"/>
  <c r="BW21" i="34"/>
  <c r="BX21" i="34"/>
  <c r="BY21" i="34"/>
  <c r="BZ21" i="34"/>
  <c r="CA21" i="34"/>
  <c r="CB21" i="34"/>
  <c r="CC21" i="34"/>
  <c r="CD21" i="34"/>
  <c r="CE21" i="34"/>
  <c r="CF21" i="34"/>
  <c r="CG21" i="34"/>
  <c r="CH21" i="34"/>
  <c r="CI21" i="34"/>
  <c r="CJ21" i="34"/>
  <c r="CK21" i="34"/>
  <c r="CL21" i="34"/>
  <c r="CM21" i="34"/>
  <c r="CN21" i="34"/>
  <c r="CO21" i="34"/>
  <c r="CP21" i="34"/>
  <c r="CQ21" i="34"/>
  <c r="CR21" i="34"/>
  <c r="CS21" i="34"/>
  <c r="CT21" i="34"/>
  <c r="CU21" i="34"/>
  <c r="CV21" i="34"/>
  <c r="CW21" i="34"/>
  <c r="CX21" i="34"/>
  <c r="CY21" i="34"/>
  <c r="CZ21" i="34"/>
  <c r="DA21" i="34"/>
  <c r="DB21" i="34"/>
  <c r="DC21" i="34"/>
  <c r="DD21" i="34"/>
  <c r="DE21" i="34"/>
  <c r="DF21" i="34"/>
  <c r="DG21" i="34"/>
  <c r="DH21" i="34"/>
  <c r="DI21" i="34"/>
  <c r="DJ21" i="34"/>
  <c r="DK21" i="34"/>
  <c r="DL21" i="34"/>
  <c r="DM21" i="34"/>
  <c r="DN21" i="34"/>
  <c r="DO21" i="34"/>
  <c r="DP21" i="34"/>
  <c r="DQ21" i="34"/>
  <c r="DR21" i="34"/>
  <c r="DS21" i="34"/>
  <c r="DT21" i="34"/>
  <c r="DU21" i="34"/>
  <c r="DV21" i="34"/>
  <c r="DW21" i="34"/>
  <c r="DX21" i="34"/>
  <c r="DY21" i="34"/>
  <c r="DZ21" i="34"/>
  <c r="EA21" i="34"/>
  <c r="EB21" i="34"/>
  <c r="EC21" i="34"/>
  <c r="ED21" i="34"/>
  <c r="EE21" i="34"/>
  <c r="EF21" i="34"/>
  <c r="EG21" i="34"/>
  <c r="EH21" i="34"/>
  <c r="EI21" i="34"/>
  <c r="EJ21" i="34"/>
  <c r="EK21" i="34"/>
  <c r="EL21" i="34"/>
  <c r="EM21" i="34"/>
  <c r="EN21" i="34"/>
  <c r="EO21" i="34"/>
  <c r="EP21" i="34"/>
  <c r="EQ21" i="34"/>
  <c r="ER21" i="34"/>
  <c r="ES21" i="34"/>
  <c r="ET21" i="34"/>
  <c r="EU21" i="34"/>
  <c r="EV21" i="34"/>
  <c r="EW21" i="34"/>
  <c r="EX21" i="34"/>
  <c r="EY21" i="34"/>
  <c r="EZ21" i="34"/>
  <c r="FA21" i="34"/>
  <c r="FB21" i="34"/>
  <c r="FC21" i="34"/>
  <c r="FD21" i="34"/>
  <c r="FE21" i="34"/>
  <c r="FF21" i="34"/>
  <c r="FG21" i="34"/>
  <c r="FH21" i="34"/>
  <c r="FI21" i="34"/>
  <c r="FJ21" i="34"/>
  <c r="FK21" i="34"/>
  <c r="FL21" i="34"/>
  <c r="FM21" i="34"/>
  <c r="FN21" i="34"/>
  <c r="FO21" i="34"/>
  <c r="FP21" i="34"/>
  <c r="FQ21" i="34"/>
  <c r="FR21" i="34"/>
  <c r="FS21" i="34"/>
  <c r="FT21" i="34"/>
  <c r="FU21" i="34"/>
  <c r="FV21" i="34"/>
  <c r="FW21" i="34"/>
  <c r="FX21" i="34"/>
  <c r="FY21" i="34"/>
  <c r="FZ21" i="34"/>
  <c r="GA21" i="34"/>
  <c r="GB21" i="34"/>
  <c r="GC21" i="34"/>
  <c r="GD21" i="34"/>
  <c r="GE21" i="34"/>
  <c r="GF21" i="34"/>
  <c r="GG21" i="34"/>
  <c r="GH21" i="34"/>
  <c r="GI21" i="34"/>
  <c r="GJ21" i="34"/>
  <c r="GK21" i="34"/>
  <c r="GL21" i="34"/>
  <c r="GM21" i="34"/>
  <c r="GN21" i="34"/>
  <c r="GO21" i="34"/>
  <c r="GP21" i="34"/>
  <c r="GQ21" i="34"/>
  <c r="GR21" i="34"/>
  <c r="GS21" i="34"/>
  <c r="GT21" i="34"/>
  <c r="GU21" i="34"/>
  <c r="GV21" i="34"/>
  <c r="GW21" i="34"/>
  <c r="GX21" i="34"/>
  <c r="GY21" i="34"/>
  <c r="GZ21" i="34"/>
  <c r="HA21" i="34"/>
  <c r="HB21" i="34"/>
  <c r="HC21" i="34"/>
  <c r="HD21" i="34"/>
  <c r="HE21" i="34"/>
  <c r="HF21" i="34"/>
  <c r="HG21" i="34"/>
  <c r="HH21" i="34"/>
  <c r="HI21" i="34"/>
  <c r="HJ21" i="34"/>
  <c r="HK21" i="34"/>
  <c r="HL21" i="34"/>
  <c r="HM21" i="34"/>
  <c r="HN21" i="34"/>
  <c r="HO21" i="34"/>
  <c r="HP21" i="34"/>
  <c r="HQ21" i="34"/>
  <c r="HR21" i="34"/>
  <c r="HS21" i="34"/>
  <c r="HT21" i="34"/>
  <c r="HU21" i="34"/>
  <c r="HV21" i="34"/>
  <c r="HW21" i="34"/>
  <c r="HX21" i="34"/>
  <c r="HY21" i="34"/>
  <c r="HZ21" i="34"/>
  <c r="IA21" i="34"/>
  <c r="IB21" i="34"/>
  <c r="IC21" i="34"/>
  <c r="B22" i="34"/>
  <c r="C22" i="34"/>
  <c r="D22" i="34"/>
  <c r="E22" i="34"/>
  <c r="F22" i="34"/>
  <c r="G22" i="34"/>
  <c r="H22" i="34"/>
  <c r="I22" i="34"/>
  <c r="J22" i="34"/>
  <c r="K22" i="34"/>
  <c r="L22" i="34"/>
  <c r="M22" i="34"/>
  <c r="N22" i="34"/>
  <c r="O22" i="34"/>
  <c r="P22" i="34"/>
  <c r="Q22" i="34"/>
  <c r="R22" i="34"/>
  <c r="S22" i="34"/>
  <c r="T22" i="34"/>
  <c r="U22" i="34"/>
  <c r="V22" i="34"/>
  <c r="W22" i="34"/>
  <c r="X22" i="34"/>
  <c r="Y22" i="34"/>
  <c r="Z22" i="34"/>
  <c r="AA22" i="34"/>
  <c r="AB22" i="34"/>
  <c r="AC22" i="34"/>
  <c r="AD22" i="34"/>
  <c r="AE22" i="34"/>
  <c r="AF22" i="34"/>
  <c r="AG22" i="34"/>
  <c r="AH22" i="34"/>
  <c r="AI22" i="34"/>
  <c r="AJ22" i="34"/>
  <c r="AK22" i="34"/>
  <c r="AL22" i="34"/>
  <c r="AM22" i="34"/>
  <c r="AN22" i="34"/>
  <c r="AO22" i="34"/>
  <c r="AP22" i="34"/>
  <c r="AQ22" i="34"/>
  <c r="AR22" i="34"/>
  <c r="AS22" i="34"/>
  <c r="AT22" i="34"/>
  <c r="AU22" i="34"/>
  <c r="AV22" i="34"/>
  <c r="AW22" i="34"/>
  <c r="AX22" i="34"/>
  <c r="AY22" i="34"/>
  <c r="AZ22" i="34"/>
  <c r="BA22" i="34"/>
  <c r="BB22" i="34"/>
  <c r="BC22" i="34"/>
  <c r="BD22" i="34"/>
  <c r="BE22" i="34"/>
  <c r="BF22" i="34"/>
  <c r="BG22" i="34"/>
  <c r="BH22" i="34"/>
  <c r="BI22" i="34"/>
  <c r="BJ22" i="34"/>
  <c r="BK22" i="34"/>
  <c r="BL22" i="34"/>
  <c r="BM22" i="34"/>
  <c r="BN22" i="34"/>
  <c r="BO22" i="34"/>
  <c r="BP22" i="34"/>
  <c r="BQ22" i="34"/>
  <c r="BR22" i="34"/>
  <c r="BS22" i="34"/>
  <c r="BT22" i="34"/>
  <c r="BU22" i="34"/>
  <c r="BV22" i="34"/>
  <c r="BW22" i="34"/>
  <c r="BX22" i="34"/>
  <c r="BY22" i="34"/>
  <c r="BZ22" i="34"/>
  <c r="CA22" i="34"/>
  <c r="CB22" i="34"/>
  <c r="CC22" i="34"/>
  <c r="CD22" i="34"/>
  <c r="CE22" i="34"/>
  <c r="CF22" i="34"/>
  <c r="CG22" i="34"/>
  <c r="CH22" i="34"/>
  <c r="CI22" i="34"/>
  <c r="CJ22" i="34"/>
  <c r="CK22" i="34"/>
  <c r="CL22" i="34"/>
  <c r="CM22" i="34"/>
  <c r="CN22" i="34"/>
  <c r="CO22" i="34"/>
  <c r="CP22" i="34"/>
  <c r="CQ22" i="34"/>
  <c r="CR22" i="34"/>
  <c r="CS22" i="34"/>
  <c r="CT22" i="34"/>
  <c r="CU22" i="34"/>
  <c r="CV22" i="34"/>
  <c r="CW22" i="34"/>
  <c r="CX22" i="34"/>
  <c r="CY22" i="34"/>
  <c r="CZ22" i="34"/>
  <c r="DA22" i="34"/>
  <c r="DB22" i="34"/>
  <c r="DC22" i="34"/>
  <c r="DD22" i="34"/>
  <c r="DE22" i="34"/>
  <c r="DF22" i="34"/>
  <c r="DG22" i="34"/>
  <c r="DH22" i="34"/>
  <c r="DI22" i="34"/>
  <c r="DJ22" i="34"/>
  <c r="DK22" i="34"/>
  <c r="DL22" i="34"/>
  <c r="DM22" i="34"/>
  <c r="DN22" i="34"/>
  <c r="DO22" i="34"/>
  <c r="DP22" i="34"/>
  <c r="DQ22" i="34"/>
  <c r="DR22" i="34"/>
  <c r="DS22" i="34"/>
  <c r="DT22" i="34"/>
  <c r="DU22" i="34"/>
  <c r="DV22" i="34"/>
  <c r="DW22" i="34"/>
  <c r="DX22" i="34"/>
  <c r="DY22" i="34"/>
  <c r="DZ22" i="34"/>
  <c r="EA22" i="34"/>
  <c r="EB22" i="34"/>
  <c r="EC22" i="34"/>
  <c r="ED22" i="34"/>
  <c r="EE22" i="34"/>
  <c r="EF22" i="34"/>
  <c r="EG22" i="34"/>
  <c r="EH22" i="34"/>
  <c r="EI22" i="34"/>
  <c r="EJ22" i="34"/>
  <c r="EK22" i="34"/>
  <c r="EL22" i="34"/>
  <c r="EM22" i="34"/>
  <c r="EN22" i="34"/>
  <c r="EO22" i="34"/>
  <c r="EP22" i="34"/>
  <c r="EQ22" i="34"/>
  <c r="ER22" i="34"/>
  <c r="ES22" i="34"/>
  <c r="ET22" i="34"/>
  <c r="EU22" i="34"/>
  <c r="EV22" i="34"/>
  <c r="EW22" i="34"/>
  <c r="EX22" i="34"/>
  <c r="EY22" i="34"/>
  <c r="EZ22" i="34"/>
  <c r="FA22" i="34"/>
  <c r="FB22" i="34"/>
  <c r="FC22" i="34"/>
  <c r="FD22" i="34"/>
  <c r="FE22" i="34"/>
  <c r="FF22" i="34"/>
  <c r="FG22" i="34"/>
  <c r="FH22" i="34"/>
  <c r="FI22" i="34"/>
  <c r="FJ22" i="34"/>
  <c r="FK22" i="34"/>
  <c r="FL22" i="34"/>
  <c r="FM22" i="34"/>
  <c r="FN22" i="34"/>
  <c r="FO22" i="34"/>
  <c r="FP22" i="34"/>
  <c r="FQ22" i="34"/>
  <c r="FR22" i="34"/>
  <c r="FS22" i="34"/>
  <c r="FT22" i="34"/>
  <c r="FU22" i="34"/>
  <c r="FV22" i="34"/>
  <c r="FW22" i="34"/>
  <c r="FX22" i="34"/>
  <c r="FY22" i="34"/>
  <c r="FZ22" i="34"/>
  <c r="GA22" i="34"/>
  <c r="GB22" i="34"/>
  <c r="GC22" i="34"/>
  <c r="GD22" i="34"/>
  <c r="GE22" i="34"/>
  <c r="GF22" i="34"/>
  <c r="GG22" i="34"/>
  <c r="GH22" i="34"/>
  <c r="GI22" i="34"/>
  <c r="GJ22" i="34"/>
  <c r="GK22" i="34"/>
  <c r="GL22" i="34"/>
  <c r="GM22" i="34"/>
  <c r="GN22" i="34"/>
  <c r="GO22" i="34"/>
  <c r="GP22" i="34"/>
  <c r="GQ22" i="34"/>
  <c r="GR22" i="34"/>
  <c r="GS22" i="34"/>
  <c r="GT22" i="34"/>
  <c r="GU22" i="34"/>
  <c r="GV22" i="34"/>
  <c r="GW22" i="34"/>
  <c r="GX22" i="34"/>
  <c r="GY22" i="34"/>
  <c r="GZ22" i="34"/>
  <c r="HA22" i="34"/>
  <c r="HB22" i="34"/>
  <c r="HC22" i="34"/>
  <c r="HD22" i="34"/>
  <c r="HE22" i="34"/>
  <c r="HF22" i="34"/>
  <c r="HG22" i="34"/>
  <c r="HH22" i="34"/>
  <c r="HI22" i="34"/>
  <c r="HJ22" i="34"/>
  <c r="HK22" i="34"/>
  <c r="HL22" i="34"/>
  <c r="HM22" i="34"/>
  <c r="HN22" i="34"/>
  <c r="HO22" i="34"/>
  <c r="HP22" i="34"/>
  <c r="HQ22" i="34"/>
  <c r="HR22" i="34"/>
  <c r="HS22" i="34"/>
  <c r="HT22" i="34"/>
  <c r="HU22" i="34"/>
  <c r="HV22" i="34"/>
  <c r="HW22" i="34"/>
  <c r="HX22" i="34"/>
  <c r="HY22" i="34"/>
  <c r="HZ22" i="34"/>
  <c r="IA22" i="34"/>
  <c r="IB22" i="34"/>
  <c r="IC22" i="34"/>
  <c r="B23" i="34"/>
  <c r="C23" i="34"/>
  <c r="D23" i="34"/>
  <c r="E23" i="34"/>
  <c r="F23" i="34"/>
  <c r="G23" i="34"/>
  <c r="H23" i="34"/>
  <c r="I23" i="34"/>
  <c r="J23" i="34"/>
  <c r="K23" i="34"/>
  <c r="L23" i="34"/>
  <c r="M23" i="34"/>
  <c r="N23" i="34"/>
  <c r="O23" i="34"/>
  <c r="P23" i="34"/>
  <c r="Q23" i="34"/>
  <c r="R23" i="34"/>
  <c r="S23" i="34"/>
  <c r="T23" i="34"/>
  <c r="U23" i="34"/>
  <c r="V23" i="34"/>
  <c r="W23" i="34"/>
  <c r="X23" i="34"/>
  <c r="Y23" i="34"/>
  <c r="Z23" i="34"/>
  <c r="AA23" i="34"/>
  <c r="AB23" i="34"/>
  <c r="AC23" i="34"/>
  <c r="AD23" i="34"/>
  <c r="AE23" i="34"/>
  <c r="AF23" i="34"/>
  <c r="AG23" i="34"/>
  <c r="AH23" i="34"/>
  <c r="AI23" i="34"/>
  <c r="AJ23" i="34"/>
  <c r="AK23" i="34"/>
  <c r="AL23" i="34"/>
  <c r="AM23" i="34"/>
  <c r="AN23" i="34"/>
  <c r="AO23" i="34"/>
  <c r="AP23" i="34"/>
  <c r="AQ23" i="34"/>
  <c r="AR23" i="34"/>
  <c r="AS23" i="34"/>
  <c r="AT23" i="34"/>
  <c r="AU23" i="34"/>
  <c r="AV23" i="34"/>
  <c r="AW23" i="34"/>
  <c r="AX23" i="34"/>
  <c r="AY23" i="34"/>
  <c r="AZ23" i="34"/>
  <c r="BA23" i="34"/>
  <c r="BB23" i="34"/>
  <c r="BC23" i="34"/>
  <c r="BD23" i="34"/>
  <c r="BE23" i="34"/>
  <c r="BF23" i="34"/>
  <c r="BG23" i="34"/>
  <c r="BH23" i="34"/>
  <c r="BI23" i="34"/>
  <c r="BJ23" i="34"/>
  <c r="BK23" i="34"/>
  <c r="BL23" i="34"/>
  <c r="BM23" i="34"/>
  <c r="BN23" i="34"/>
  <c r="BO23" i="34"/>
  <c r="BP23" i="34"/>
  <c r="BQ23" i="34"/>
  <c r="BR23" i="34"/>
  <c r="BS23" i="34"/>
  <c r="BT23" i="34"/>
  <c r="BU23" i="34"/>
  <c r="BV23" i="34"/>
  <c r="BW23" i="34"/>
  <c r="BX23" i="34"/>
  <c r="BY23" i="34"/>
  <c r="BZ23" i="34"/>
  <c r="CA23" i="34"/>
  <c r="CB23" i="34"/>
  <c r="CC23" i="34"/>
  <c r="CD23" i="34"/>
  <c r="CE23" i="34"/>
  <c r="CF23" i="34"/>
  <c r="CG23" i="34"/>
  <c r="CH23" i="34"/>
  <c r="CI23" i="34"/>
  <c r="CJ23" i="34"/>
  <c r="CK23" i="34"/>
  <c r="CL23" i="34"/>
  <c r="CM23" i="34"/>
  <c r="CN23" i="34"/>
  <c r="CO23" i="34"/>
  <c r="CP23" i="34"/>
  <c r="CQ23" i="34"/>
  <c r="CR23" i="34"/>
  <c r="CS23" i="34"/>
  <c r="CT23" i="34"/>
  <c r="CU23" i="34"/>
  <c r="CV23" i="34"/>
  <c r="CW23" i="34"/>
  <c r="CX23" i="34"/>
  <c r="CY23" i="34"/>
  <c r="CZ23" i="34"/>
  <c r="DA23" i="34"/>
  <c r="DB23" i="34"/>
  <c r="DC23" i="34"/>
  <c r="DD23" i="34"/>
  <c r="DE23" i="34"/>
  <c r="DF23" i="34"/>
  <c r="DG23" i="34"/>
  <c r="DH23" i="34"/>
  <c r="DI23" i="34"/>
  <c r="DJ23" i="34"/>
  <c r="DK23" i="34"/>
  <c r="DL23" i="34"/>
  <c r="DM23" i="34"/>
  <c r="DN23" i="34"/>
  <c r="DO23" i="34"/>
  <c r="DP23" i="34"/>
  <c r="DQ23" i="34"/>
  <c r="DR23" i="34"/>
  <c r="DS23" i="34"/>
  <c r="DT23" i="34"/>
  <c r="DU23" i="34"/>
  <c r="DV23" i="34"/>
  <c r="DW23" i="34"/>
  <c r="DX23" i="34"/>
  <c r="DY23" i="34"/>
  <c r="DZ23" i="34"/>
  <c r="EA23" i="34"/>
  <c r="EB23" i="34"/>
  <c r="EC23" i="34"/>
  <c r="ED23" i="34"/>
  <c r="EE23" i="34"/>
  <c r="EF23" i="34"/>
  <c r="EG23" i="34"/>
  <c r="EH23" i="34"/>
  <c r="EI23" i="34"/>
  <c r="EJ23" i="34"/>
  <c r="EK23" i="34"/>
  <c r="EL23" i="34"/>
  <c r="EM23" i="34"/>
  <c r="EN23" i="34"/>
  <c r="EO23" i="34"/>
  <c r="EP23" i="34"/>
  <c r="EQ23" i="34"/>
  <c r="ER23" i="34"/>
  <c r="ES23" i="34"/>
  <c r="ET23" i="34"/>
  <c r="EU23" i="34"/>
  <c r="EV23" i="34"/>
  <c r="EW23" i="34"/>
  <c r="EX23" i="34"/>
  <c r="EY23" i="34"/>
  <c r="EZ23" i="34"/>
  <c r="FA23" i="34"/>
  <c r="FB23" i="34"/>
  <c r="FC23" i="34"/>
  <c r="FD23" i="34"/>
  <c r="FE23" i="34"/>
  <c r="FF23" i="34"/>
  <c r="FG23" i="34"/>
  <c r="FH23" i="34"/>
  <c r="FI23" i="34"/>
  <c r="FJ23" i="34"/>
  <c r="FK23" i="34"/>
  <c r="FL23" i="34"/>
  <c r="FM23" i="34"/>
  <c r="FN23" i="34"/>
  <c r="FO23" i="34"/>
  <c r="FP23" i="34"/>
  <c r="FQ23" i="34"/>
  <c r="FR23" i="34"/>
  <c r="FS23" i="34"/>
  <c r="FT23" i="34"/>
  <c r="FU23" i="34"/>
  <c r="FV23" i="34"/>
  <c r="FW23" i="34"/>
  <c r="FX23" i="34"/>
  <c r="FY23" i="34"/>
  <c r="FZ23" i="34"/>
  <c r="GA23" i="34"/>
  <c r="GB23" i="34"/>
  <c r="GC23" i="34"/>
  <c r="GD23" i="34"/>
  <c r="GE23" i="34"/>
  <c r="GF23" i="34"/>
  <c r="GG23" i="34"/>
  <c r="GH23" i="34"/>
  <c r="GI23" i="34"/>
  <c r="GJ23" i="34"/>
  <c r="GK23" i="34"/>
  <c r="GL23" i="34"/>
  <c r="GM23" i="34"/>
  <c r="GN23" i="34"/>
  <c r="GO23" i="34"/>
  <c r="GP23" i="34"/>
  <c r="GQ23" i="34"/>
  <c r="GR23" i="34"/>
  <c r="GS23" i="34"/>
  <c r="GT23" i="34"/>
  <c r="GU23" i="34"/>
  <c r="GV23" i="34"/>
  <c r="GW23" i="34"/>
  <c r="GX23" i="34"/>
  <c r="GY23" i="34"/>
  <c r="GZ23" i="34"/>
  <c r="HA23" i="34"/>
  <c r="HB23" i="34"/>
  <c r="HC23" i="34"/>
  <c r="HD23" i="34"/>
  <c r="HE23" i="34"/>
  <c r="HF23" i="34"/>
  <c r="HG23" i="34"/>
  <c r="HH23" i="34"/>
  <c r="HI23" i="34"/>
  <c r="HJ23" i="34"/>
  <c r="HK23" i="34"/>
  <c r="HL23" i="34"/>
  <c r="HM23" i="34"/>
  <c r="HN23" i="34"/>
  <c r="HO23" i="34"/>
  <c r="HP23" i="34"/>
  <c r="HQ23" i="34"/>
  <c r="HR23" i="34"/>
  <c r="HS23" i="34"/>
  <c r="HT23" i="34"/>
  <c r="HU23" i="34"/>
  <c r="HV23" i="34"/>
  <c r="HW23" i="34"/>
  <c r="HX23" i="34"/>
  <c r="HY23" i="34"/>
  <c r="HZ23" i="34"/>
  <c r="IA23" i="34"/>
  <c r="IB23" i="34"/>
  <c r="IC23" i="34"/>
  <c r="B28" i="34"/>
  <c r="C28" i="34"/>
  <c r="D28" i="34"/>
  <c r="E28" i="34"/>
  <c r="F28" i="34"/>
  <c r="G28" i="34"/>
  <c r="H28" i="34"/>
  <c r="I28" i="34"/>
  <c r="J28" i="34"/>
  <c r="K28" i="34"/>
  <c r="L28" i="34"/>
  <c r="M28" i="34"/>
  <c r="N28" i="34"/>
  <c r="O28" i="34"/>
  <c r="P28" i="34"/>
  <c r="Q28" i="34"/>
  <c r="R28" i="34"/>
  <c r="S28" i="34"/>
  <c r="T28" i="34"/>
  <c r="U28" i="34"/>
  <c r="V28" i="34"/>
  <c r="W28" i="34"/>
  <c r="X28" i="34"/>
  <c r="Y28" i="34"/>
  <c r="Z28" i="34"/>
  <c r="AA28" i="34"/>
  <c r="AB28" i="34"/>
  <c r="AC28" i="34"/>
  <c r="AD28" i="34"/>
  <c r="AE28" i="34"/>
  <c r="AF28" i="34"/>
  <c r="AG28" i="34"/>
  <c r="AH28" i="34"/>
  <c r="AI28" i="34"/>
  <c r="AJ28" i="34"/>
  <c r="AK28" i="34"/>
  <c r="AL28" i="34"/>
  <c r="AM28" i="34"/>
  <c r="AN28" i="34"/>
  <c r="AO28" i="34"/>
  <c r="AP28" i="34"/>
  <c r="AQ28" i="34"/>
  <c r="AR28" i="34"/>
  <c r="AS28" i="34"/>
  <c r="AT28" i="34"/>
  <c r="AU28" i="34"/>
  <c r="AV28" i="34"/>
  <c r="AW28" i="34"/>
  <c r="AX28" i="34"/>
  <c r="AY28" i="34"/>
  <c r="AZ28" i="34"/>
  <c r="BA28" i="34"/>
  <c r="BB28" i="34"/>
  <c r="BC28" i="34"/>
  <c r="BD28" i="34"/>
  <c r="BE28" i="34"/>
  <c r="BF28" i="34"/>
  <c r="BG28" i="34"/>
  <c r="BH28" i="34"/>
  <c r="BI28" i="34"/>
  <c r="BJ28" i="34"/>
  <c r="BK28" i="34"/>
  <c r="BL28" i="34"/>
  <c r="BM28" i="34"/>
  <c r="BN28" i="34"/>
  <c r="BO28" i="34"/>
  <c r="BP28" i="34"/>
  <c r="BQ28" i="34"/>
  <c r="BR28" i="34"/>
  <c r="BS28" i="34"/>
  <c r="BT28" i="34"/>
  <c r="BU28" i="34"/>
  <c r="BV28" i="34"/>
  <c r="BW28" i="34"/>
  <c r="BX28" i="34"/>
  <c r="BY28" i="34"/>
  <c r="BZ28" i="34"/>
  <c r="CA28" i="34"/>
  <c r="CB28" i="34"/>
  <c r="CC28" i="34"/>
  <c r="CD28" i="34"/>
  <c r="CE28" i="34"/>
  <c r="CF28" i="34"/>
  <c r="CG28" i="34"/>
  <c r="CH28" i="34"/>
  <c r="CI28" i="34"/>
  <c r="CJ28" i="34"/>
  <c r="CK28" i="34"/>
  <c r="CL28" i="34"/>
  <c r="CM28" i="34"/>
  <c r="CN28" i="34"/>
  <c r="CO28" i="34"/>
  <c r="CP28" i="34"/>
  <c r="CQ28" i="34"/>
  <c r="CR28" i="34"/>
  <c r="CS28" i="34"/>
  <c r="CT28" i="34"/>
  <c r="CU28" i="34"/>
  <c r="CV28" i="34"/>
  <c r="CW28" i="34"/>
  <c r="CX28" i="34"/>
  <c r="CY28" i="34"/>
  <c r="CZ28" i="34"/>
  <c r="DA28" i="34"/>
  <c r="DB28" i="34"/>
  <c r="DC28" i="34"/>
  <c r="DD28" i="34"/>
  <c r="DE28" i="34"/>
  <c r="DF28" i="34"/>
  <c r="DG28" i="34"/>
  <c r="DH28" i="34"/>
  <c r="DI28" i="34"/>
  <c r="DJ28" i="34"/>
  <c r="DK28" i="34"/>
  <c r="DL28" i="34"/>
  <c r="DM28" i="34"/>
  <c r="DN28" i="34"/>
  <c r="DO28" i="34"/>
  <c r="DP28" i="34"/>
  <c r="DQ28" i="34"/>
  <c r="DR28" i="34"/>
  <c r="DS28" i="34"/>
  <c r="DT28" i="34"/>
  <c r="DU28" i="34"/>
  <c r="DV28" i="34"/>
  <c r="DW28" i="34"/>
  <c r="DX28" i="34"/>
  <c r="DY28" i="34"/>
  <c r="DZ28" i="34"/>
  <c r="EA28" i="34"/>
  <c r="EB28" i="34"/>
  <c r="EC28" i="34"/>
  <c r="ED28" i="34"/>
  <c r="EE28" i="34"/>
  <c r="EF28" i="34"/>
  <c r="EG28" i="34"/>
  <c r="EH28" i="34"/>
  <c r="EI28" i="34"/>
  <c r="EJ28" i="34"/>
  <c r="EK28" i="34"/>
  <c r="EL28" i="34"/>
  <c r="EM28" i="34"/>
  <c r="EN28" i="34"/>
  <c r="EO28" i="34"/>
  <c r="EP28" i="34"/>
  <c r="EQ28" i="34"/>
  <c r="ER28" i="34"/>
  <c r="ES28" i="34"/>
  <c r="ET28" i="34"/>
  <c r="EU28" i="34"/>
  <c r="EV28" i="34"/>
  <c r="EW28" i="34"/>
  <c r="EX28" i="34"/>
  <c r="EY28" i="34"/>
  <c r="EZ28" i="34"/>
  <c r="FA28" i="34"/>
  <c r="FB28" i="34"/>
  <c r="FC28" i="34"/>
  <c r="FD28" i="34"/>
  <c r="FE28" i="34"/>
  <c r="FF28" i="34"/>
  <c r="FG28" i="34"/>
  <c r="FH28" i="34"/>
  <c r="FI28" i="34"/>
  <c r="FJ28" i="34"/>
  <c r="FK28" i="34"/>
  <c r="FL28" i="34"/>
  <c r="FM28" i="34"/>
  <c r="FN28" i="34"/>
  <c r="FO28" i="34"/>
  <c r="FP28" i="34"/>
  <c r="FQ28" i="34"/>
  <c r="FR28" i="34"/>
  <c r="FS28" i="34"/>
  <c r="FT28" i="34"/>
  <c r="FU28" i="34"/>
  <c r="FV28" i="34"/>
  <c r="FW28" i="34"/>
  <c r="FX28" i="34"/>
  <c r="FY28" i="34"/>
  <c r="FZ28" i="34"/>
  <c r="GA28" i="34"/>
  <c r="GB28" i="34"/>
  <c r="GC28" i="34"/>
  <c r="GD28" i="34"/>
  <c r="GE28" i="34"/>
  <c r="GF28" i="34"/>
  <c r="GG28" i="34"/>
  <c r="GH28" i="34"/>
  <c r="GI28" i="34"/>
  <c r="GJ28" i="34"/>
  <c r="GK28" i="34"/>
  <c r="GL28" i="34"/>
  <c r="GM28" i="34"/>
  <c r="GN28" i="34"/>
  <c r="GO28" i="34"/>
  <c r="GP28" i="34"/>
  <c r="GQ28" i="34"/>
  <c r="GR28" i="34"/>
  <c r="GS28" i="34"/>
  <c r="GT28" i="34"/>
  <c r="GU28" i="34"/>
  <c r="GV28" i="34"/>
  <c r="GW28" i="34"/>
  <c r="GX28" i="34"/>
  <c r="GY28" i="34"/>
  <c r="GZ28" i="34"/>
  <c r="HA28" i="34"/>
  <c r="HB28" i="34"/>
  <c r="HC28" i="34"/>
  <c r="HD28" i="34"/>
  <c r="HE28" i="34"/>
  <c r="HF28" i="34"/>
  <c r="HG28" i="34"/>
  <c r="HH28" i="34"/>
  <c r="HI28" i="34"/>
  <c r="HJ28" i="34"/>
  <c r="HK28" i="34"/>
  <c r="HL28" i="34"/>
  <c r="HM28" i="34"/>
  <c r="HN28" i="34"/>
  <c r="HO28" i="34"/>
  <c r="HP28" i="34"/>
  <c r="HQ28" i="34"/>
  <c r="HR28" i="34"/>
  <c r="HS28" i="34"/>
  <c r="HT28" i="34"/>
  <c r="HU28" i="34"/>
  <c r="HV28" i="34"/>
  <c r="HW28" i="34"/>
  <c r="HX28" i="34"/>
  <c r="HY28" i="34"/>
  <c r="HZ28" i="34"/>
  <c r="IA28" i="34"/>
  <c r="IB28" i="34"/>
  <c r="IC28" i="34"/>
  <c r="B29" i="34"/>
  <c r="C29" i="34"/>
  <c r="D29" i="34"/>
  <c r="E29" i="34"/>
  <c r="F29" i="34"/>
  <c r="G29" i="34"/>
  <c r="H29" i="34"/>
  <c r="I29" i="34"/>
  <c r="J29" i="34"/>
  <c r="K29" i="34"/>
  <c r="L29" i="34"/>
  <c r="M29" i="34"/>
  <c r="N29" i="34"/>
  <c r="O29" i="34"/>
  <c r="P29" i="34"/>
  <c r="Q29" i="34"/>
  <c r="R29" i="34"/>
  <c r="S29" i="34"/>
  <c r="T29" i="34"/>
  <c r="U29" i="34"/>
  <c r="V29" i="34"/>
  <c r="W29" i="34"/>
  <c r="X29" i="34"/>
  <c r="Y29" i="34"/>
  <c r="Z29" i="34"/>
  <c r="AA29" i="34"/>
  <c r="AB29" i="34"/>
  <c r="AC29" i="34"/>
  <c r="AD29" i="34"/>
  <c r="AE29" i="34"/>
  <c r="AF29" i="34"/>
  <c r="AG29" i="34"/>
  <c r="AH29" i="34"/>
  <c r="AI29" i="34"/>
  <c r="AJ29" i="34"/>
  <c r="AK29" i="34"/>
  <c r="AL29" i="34"/>
  <c r="AM29" i="34"/>
  <c r="AN29" i="34"/>
  <c r="AO29" i="34"/>
  <c r="AP29" i="34"/>
  <c r="AQ29" i="34"/>
  <c r="AR29" i="34"/>
  <c r="AS29" i="34"/>
  <c r="AT29" i="34"/>
  <c r="AU29" i="34"/>
  <c r="AV29" i="34"/>
  <c r="AW29" i="34"/>
  <c r="AX29" i="34"/>
  <c r="AY29" i="34"/>
  <c r="AZ29" i="34"/>
  <c r="BA29" i="34"/>
  <c r="BB29" i="34"/>
  <c r="BC29" i="34"/>
  <c r="BD29" i="34"/>
  <c r="BE29" i="34"/>
  <c r="BF29" i="34"/>
  <c r="BG29" i="34"/>
  <c r="BH29" i="34"/>
  <c r="BI29" i="34"/>
  <c r="BJ29" i="34"/>
  <c r="BK29" i="34"/>
  <c r="BL29" i="34"/>
  <c r="BM29" i="34"/>
  <c r="BN29" i="34"/>
  <c r="BO29" i="34"/>
  <c r="BP29" i="34"/>
  <c r="BQ29" i="34"/>
  <c r="BR29" i="34"/>
  <c r="BS29" i="34"/>
  <c r="BT29" i="34"/>
  <c r="BU29" i="34"/>
  <c r="BV29" i="34"/>
  <c r="BW29" i="34"/>
  <c r="BX29" i="34"/>
  <c r="BY29" i="34"/>
  <c r="BZ29" i="34"/>
  <c r="CA29" i="34"/>
  <c r="CB29" i="34"/>
  <c r="CC29" i="34"/>
  <c r="CD29" i="34"/>
  <c r="CE29" i="34"/>
  <c r="CF29" i="34"/>
  <c r="CG29" i="34"/>
  <c r="CH29" i="34"/>
  <c r="CI29" i="34"/>
  <c r="CJ29" i="34"/>
  <c r="CK29" i="34"/>
  <c r="CL29" i="34"/>
  <c r="CM29" i="34"/>
  <c r="CN29" i="34"/>
  <c r="CO29" i="34"/>
  <c r="CP29" i="34"/>
  <c r="CQ29" i="34"/>
  <c r="CR29" i="34"/>
  <c r="CS29" i="34"/>
  <c r="CT29" i="34"/>
  <c r="CU29" i="34"/>
  <c r="CV29" i="34"/>
  <c r="CW29" i="34"/>
  <c r="CX29" i="34"/>
  <c r="CY29" i="34"/>
  <c r="CZ29" i="34"/>
  <c r="DA29" i="34"/>
  <c r="DB29" i="34"/>
  <c r="DC29" i="34"/>
  <c r="DD29" i="34"/>
  <c r="DE29" i="34"/>
  <c r="DF29" i="34"/>
  <c r="DG29" i="34"/>
  <c r="DH29" i="34"/>
  <c r="DI29" i="34"/>
  <c r="DJ29" i="34"/>
  <c r="DK29" i="34"/>
  <c r="DL29" i="34"/>
  <c r="DM29" i="34"/>
  <c r="DN29" i="34"/>
  <c r="DO29" i="34"/>
  <c r="DP29" i="34"/>
  <c r="DQ29" i="34"/>
  <c r="DR29" i="34"/>
  <c r="DS29" i="34"/>
  <c r="DT29" i="34"/>
  <c r="DU29" i="34"/>
  <c r="DV29" i="34"/>
  <c r="DW29" i="34"/>
  <c r="DX29" i="34"/>
  <c r="DY29" i="34"/>
  <c r="DZ29" i="34"/>
  <c r="EA29" i="34"/>
  <c r="EB29" i="34"/>
  <c r="EC29" i="34"/>
  <c r="ED29" i="34"/>
  <c r="EE29" i="34"/>
  <c r="EF29" i="34"/>
  <c r="EG29" i="34"/>
  <c r="EH29" i="34"/>
  <c r="EI29" i="34"/>
  <c r="EJ29" i="34"/>
  <c r="EK29" i="34"/>
  <c r="EL29" i="34"/>
  <c r="EM29" i="34"/>
  <c r="EN29" i="34"/>
  <c r="EO29" i="34"/>
  <c r="EP29" i="34"/>
  <c r="EQ29" i="34"/>
  <c r="ER29" i="34"/>
  <c r="ES29" i="34"/>
  <c r="ET29" i="34"/>
  <c r="EU29" i="34"/>
  <c r="EV29" i="34"/>
  <c r="EW29" i="34"/>
  <c r="EX29" i="34"/>
  <c r="EY29" i="34"/>
  <c r="EZ29" i="34"/>
  <c r="FA29" i="34"/>
  <c r="FB29" i="34"/>
  <c r="FC29" i="34"/>
  <c r="FD29" i="34"/>
  <c r="FE29" i="34"/>
  <c r="FF29" i="34"/>
  <c r="FG29" i="34"/>
  <c r="FH29" i="34"/>
  <c r="FI29" i="34"/>
  <c r="FJ29" i="34"/>
  <c r="FK29" i="34"/>
  <c r="FL29" i="34"/>
  <c r="FM29" i="34"/>
  <c r="FN29" i="34"/>
  <c r="FO29" i="34"/>
  <c r="FP29" i="34"/>
  <c r="FQ29" i="34"/>
  <c r="FR29" i="34"/>
  <c r="FS29" i="34"/>
  <c r="FT29" i="34"/>
  <c r="FU29" i="34"/>
  <c r="FV29" i="34"/>
  <c r="FW29" i="34"/>
  <c r="FX29" i="34"/>
  <c r="FY29" i="34"/>
  <c r="FZ29" i="34"/>
  <c r="GA29" i="34"/>
  <c r="GB29" i="34"/>
  <c r="GC29" i="34"/>
  <c r="GD29" i="34"/>
  <c r="GE29" i="34"/>
  <c r="GF29" i="34"/>
  <c r="GG29" i="34"/>
  <c r="GH29" i="34"/>
  <c r="GI29" i="34"/>
  <c r="GJ29" i="34"/>
  <c r="GK29" i="34"/>
  <c r="GL29" i="34"/>
  <c r="GM29" i="34"/>
  <c r="GN29" i="34"/>
  <c r="GO29" i="34"/>
  <c r="GP29" i="34"/>
  <c r="GQ29" i="34"/>
  <c r="GR29" i="34"/>
  <c r="GS29" i="34"/>
  <c r="GT29" i="34"/>
  <c r="GU29" i="34"/>
  <c r="GV29" i="34"/>
  <c r="GW29" i="34"/>
  <c r="GX29" i="34"/>
  <c r="GY29" i="34"/>
  <c r="GZ29" i="34"/>
  <c r="HA29" i="34"/>
  <c r="HB29" i="34"/>
  <c r="HC29" i="34"/>
  <c r="HD29" i="34"/>
  <c r="HE29" i="34"/>
  <c r="HF29" i="34"/>
  <c r="HG29" i="34"/>
  <c r="HH29" i="34"/>
  <c r="HI29" i="34"/>
  <c r="HJ29" i="34"/>
  <c r="HK29" i="34"/>
  <c r="HL29" i="34"/>
  <c r="HM29" i="34"/>
  <c r="HN29" i="34"/>
  <c r="HO29" i="34"/>
  <c r="HP29" i="34"/>
  <c r="HQ29" i="34"/>
  <c r="HR29" i="34"/>
  <c r="HS29" i="34"/>
  <c r="HT29" i="34"/>
  <c r="HU29" i="34"/>
  <c r="HV29" i="34"/>
  <c r="HW29" i="34"/>
  <c r="HX29" i="34"/>
  <c r="HY29" i="34"/>
  <c r="HZ29" i="34"/>
  <c r="IA29" i="34"/>
  <c r="IB29" i="34"/>
  <c r="IC29" i="34"/>
  <c r="B30" i="34"/>
  <c r="C30" i="34"/>
  <c r="D30" i="34"/>
  <c r="E30" i="34"/>
  <c r="F30" i="34"/>
  <c r="G30" i="34"/>
  <c r="H30" i="34"/>
  <c r="I30" i="34"/>
  <c r="J30" i="34"/>
  <c r="K30" i="34"/>
  <c r="L30" i="34"/>
  <c r="M30" i="34"/>
  <c r="N30" i="34"/>
  <c r="O30" i="34"/>
  <c r="P30" i="34"/>
  <c r="Q30" i="34"/>
  <c r="R30" i="34"/>
  <c r="S30" i="34"/>
  <c r="T30" i="34"/>
  <c r="U30" i="34"/>
  <c r="V30" i="34"/>
  <c r="W30" i="34"/>
  <c r="X30" i="34"/>
  <c r="Y30" i="34"/>
  <c r="Z30" i="34"/>
  <c r="AA30" i="34"/>
  <c r="AB30" i="34"/>
  <c r="AC30" i="34"/>
  <c r="AD30" i="34"/>
  <c r="AE30" i="34"/>
  <c r="AF30" i="34"/>
  <c r="AG30" i="34"/>
  <c r="AH30" i="34"/>
  <c r="AI30" i="34"/>
  <c r="AJ30" i="34"/>
  <c r="AK30" i="34"/>
  <c r="AL30" i="34"/>
  <c r="AM30" i="34"/>
  <c r="AN30" i="34"/>
  <c r="AO30" i="34"/>
  <c r="AP30" i="34"/>
  <c r="AQ30" i="34"/>
  <c r="AR30" i="34"/>
  <c r="AS30" i="34"/>
  <c r="AT30" i="34"/>
  <c r="AU30" i="34"/>
  <c r="AV30" i="34"/>
  <c r="AW30" i="34"/>
  <c r="AX30" i="34"/>
  <c r="AY30" i="34"/>
  <c r="AZ30" i="34"/>
  <c r="BA30" i="34"/>
  <c r="BB30" i="34"/>
  <c r="BC30" i="34"/>
  <c r="BD30" i="34"/>
  <c r="BE30" i="34"/>
  <c r="BF30" i="34"/>
  <c r="BG30" i="34"/>
  <c r="BH30" i="34"/>
  <c r="BI30" i="34"/>
  <c r="BJ30" i="34"/>
  <c r="BK30" i="34"/>
  <c r="BL30" i="34"/>
  <c r="BM30" i="34"/>
  <c r="BN30" i="34"/>
  <c r="BO30" i="34"/>
  <c r="BP30" i="34"/>
  <c r="BQ30" i="34"/>
  <c r="BR30" i="34"/>
  <c r="BS30" i="34"/>
  <c r="BT30" i="34"/>
  <c r="BU30" i="34"/>
  <c r="BV30" i="34"/>
  <c r="BW30" i="34"/>
  <c r="BX30" i="34"/>
  <c r="BY30" i="34"/>
  <c r="BZ30" i="34"/>
  <c r="CA30" i="34"/>
  <c r="CB30" i="34"/>
  <c r="CC30" i="34"/>
  <c r="CD30" i="34"/>
  <c r="CE30" i="34"/>
  <c r="CF30" i="34"/>
  <c r="CG30" i="34"/>
  <c r="CH30" i="34"/>
  <c r="CI30" i="34"/>
  <c r="CJ30" i="34"/>
  <c r="CK30" i="34"/>
  <c r="CL30" i="34"/>
  <c r="CM30" i="34"/>
  <c r="CN30" i="34"/>
  <c r="CO30" i="34"/>
  <c r="CP30" i="34"/>
  <c r="CQ30" i="34"/>
  <c r="CR30" i="34"/>
  <c r="CS30" i="34"/>
  <c r="CT30" i="34"/>
  <c r="CU30" i="34"/>
  <c r="CV30" i="34"/>
  <c r="CW30" i="34"/>
  <c r="CX30" i="34"/>
  <c r="CY30" i="34"/>
  <c r="CZ30" i="34"/>
  <c r="DA30" i="34"/>
  <c r="DB30" i="34"/>
  <c r="DC30" i="34"/>
  <c r="DD30" i="34"/>
  <c r="DE30" i="34"/>
  <c r="DF30" i="34"/>
  <c r="DG30" i="34"/>
  <c r="DH30" i="34"/>
  <c r="DI30" i="34"/>
  <c r="DJ30" i="34"/>
  <c r="DK30" i="34"/>
  <c r="DL30" i="34"/>
  <c r="DM30" i="34"/>
  <c r="DN30" i="34"/>
  <c r="DO30" i="34"/>
  <c r="DP30" i="34"/>
  <c r="DQ30" i="34"/>
  <c r="DR30" i="34"/>
  <c r="DS30" i="34"/>
  <c r="DT30" i="34"/>
  <c r="DU30" i="34"/>
  <c r="DV30" i="34"/>
  <c r="DW30" i="34"/>
  <c r="DX30" i="34"/>
  <c r="DY30" i="34"/>
  <c r="DZ30" i="34"/>
  <c r="EA30" i="34"/>
  <c r="EB30" i="34"/>
  <c r="EC30" i="34"/>
  <c r="ED30" i="34"/>
  <c r="EE30" i="34"/>
  <c r="EF30" i="34"/>
  <c r="EG30" i="34"/>
  <c r="EH30" i="34"/>
  <c r="EI30" i="34"/>
  <c r="EJ30" i="34"/>
  <c r="EK30" i="34"/>
  <c r="EL30" i="34"/>
  <c r="EM30" i="34"/>
  <c r="EN30" i="34"/>
  <c r="EO30" i="34"/>
  <c r="EP30" i="34"/>
  <c r="EQ30" i="34"/>
  <c r="ER30" i="34"/>
  <c r="ES30" i="34"/>
  <c r="ET30" i="34"/>
  <c r="EU30" i="34"/>
  <c r="EV30" i="34"/>
  <c r="EW30" i="34"/>
  <c r="EX30" i="34"/>
  <c r="EY30" i="34"/>
  <c r="EZ30" i="34"/>
  <c r="FA30" i="34"/>
  <c r="FB30" i="34"/>
  <c r="FC30" i="34"/>
  <c r="FD30" i="34"/>
  <c r="FE30" i="34"/>
  <c r="FF30" i="34"/>
  <c r="FG30" i="34"/>
  <c r="FH30" i="34"/>
  <c r="FI30" i="34"/>
  <c r="FJ30" i="34"/>
  <c r="FK30" i="34"/>
  <c r="FL30" i="34"/>
  <c r="FM30" i="34"/>
  <c r="FN30" i="34"/>
  <c r="FO30" i="34"/>
  <c r="FP30" i="34"/>
  <c r="FQ30" i="34"/>
  <c r="FR30" i="34"/>
  <c r="FS30" i="34"/>
  <c r="FT30" i="34"/>
  <c r="FU30" i="34"/>
  <c r="FV30" i="34"/>
  <c r="FW30" i="34"/>
  <c r="FX30" i="34"/>
  <c r="FY30" i="34"/>
  <c r="FZ30" i="34"/>
  <c r="GA30" i="34"/>
  <c r="GB30" i="34"/>
  <c r="GC30" i="34"/>
  <c r="GD30" i="34"/>
  <c r="GE30" i="34"/>
  <c r="GF30" i="34"/>
  <c r="GG30" i="34"/>
  <c r="GH30" i="34"/>
  <c r="GI30" i="34"/>
  <c r="GJ30" i="34"/>
  <c r="GK30" i="34"/>
  <c r="GL30" i="34"/>
  <c r="GM30" i="34"/>
  <c r="GN30" i="34"/>
  <c r="GO30" i="34"/>
  <c r="GP30" i="34"/>
  <c r="GQ30" i="34"/>
  <c r="GR30" i="34"/>
  <c r="GS30" i="34"/>
  <c r="GT30" i="34"/>
  <c r="GU30" i="34"/>
  <c r="GV30" i="34"/>
  <c r="GW30" i="34"/>
  <c r="GX30" i="34"/>
  <c r="GY30" i="34"/>
  <c r="GZ30" i="34"/>
  <c r="HA30" i="34"/>
  <c r="HB30" i="34"/>
  <c r="HC30" i="34"/>
  <c r="HD30" i="34"/>
  <c r="HE30" i="34"/>
  <c r="HF30" i="34"/>
  <c r="HG30" i="34"/>
  <c r="HH30" i="34"/>
  <c r="HI30" i="34"/>
  <c r="HJ30" i="34"/>
  <c r="HK30" i="34"/>
  <c r="HL30" i="34"/>
  <c r="HM30" i="34"/>
  <c r="HN30" i="34"/>
  <c r="HO30" i="34"/>
  <c r="HP30" i="34"/>
  <c r="HQ30" i="34"/>
  <c r="HR30" i="34"/>
  <c r="HS30" i="34"/>
  <c r="HT30" i="34"/>
  <c r="HU30" i="34"/>
  <c r="HV30" i="34"/>
  <c r="HW30" i="34"/>
  <c r="HX30" i="34"/>
  <c r="HY30" i="34"/>
  <c r="HZ30" i="34"/>
  <c r="IA30" i="34"/>
  <c r="IB30" i="34"/>
  <c r="IC30" i="34"/>
  <c r="B31" i="34"/>
  <c r="C31" i="34"/>
  <c r="D31" i="34"/>
  <c r="E31" i="34"/>
  <c r="F31" i="34"/>
  <c r="G31" i="34"/>
  <c r="H31" i="34"/>
  <c r="I31" i="34"/>
  <c r="J31" i="34"/>
  <c r="K31" i="34"/>
  <c r="L31" i="34"/>
  <c r="M31" i="34"/>
  <c r="N31" i="34"/>
  <c r="O31" i="34"/>
  <c r="P31" i="34"/>
  <c r="Q31" i="34"/>
  <c r="R31" i="34"/>
  <c r="S31" i="34"/>
  <c r="T31" i="34"/>
  <c r="U31" i="34"/>
  <c r="V31" i="34"/>
  <c r="W31" i="34"/>
  <c r="X31" i="34"/>
  <c r="Y31" i="34"/>
  <c r="Z31" i="34"/>
  <c r="AA31" i="34"/>
  <c r="AB31" i="34"/>
  <c r="AC31" i="34"/>
  <c r="AD31" i="34"/>
  <c r="AE31" i="34"/>
  <c r="AF31" i="34"/>
  <c r="AG31" i="34"/>
  <c r="AH31" i="34"/>
  <c r="AI31" i="34"/>
  <c r="AJ31" i="34"/>
  <c r="AK31" i="34"/>
  <c r="AL31" i="34"/>
  <c r="AM31" i="34"/>
  <c r="AN31" i="34"/>
  <c r="AO31" i="34"/>
  <c r="AP31" i="34"/>
  <c r="AQ31" i="34"/>
  <c r="AR31" i="34"/>
  <c r="AS31" i="34"/>
  <c r="AT31" i="34"/>
  <c r="AU31" i="34"/>
  <c r="AV31" i="34"/>
  <c r="AW31" i="34"/>
  <c r="AX31" i="34"/>
  <c r="AY31" i="34"/>
  <c r="AZ31" i="34"/>
  <c r="BA31" i="34"/>
  <c r="BB31" i="34"/>
  <c r="BC31" i="34"/>
  <c r="BD31" i="34"/>
  <c r="BE31" i="34"/>
  <c r="BF31" i="34"/>
  <c r="BG31" i="34"/>
  <c r="BH31" i="34"/>
  <c r="BI31" i="34"/>
  <c r="BJ31" i="34"/>
  <c r="BK31" i="34"/>
  <c r="BL31" i="34"/>
  <c r="BM31" i="34"/>
  <c r="BN31" i="34"/>
  <c r="BO31" i="34"/>
  <c r="BP31" i="34"/>
  <c r="BQ31" i="34"/>
  <c r="BR31" i="34"/>
  <c r="BS31" i="34"/>
  <c r="BT31" i="34"/>
  <c r="BU31" i="34"/>
  <c r="BV31" i="34"/>
  <c r="BW31" i="34"/>
  <c r="BX31" i="34"/>
  <c r="BY31" i="34"/>
  <c r="BZ31" i="34"/>
  <c r="CA31" i="34"/>
  <c r="CB31" i="34"/>
  <c r="CC31" i="34"/>
  <c r="CD31" i="34"/>
  <c r="CE31" i="34"/>
  <c r="CF31" i="34"/>
  <c r="CG31" i="34"/>
  <c r="CH31" i="34"/>
  <c r="CI31" i="34"/>
  <c r="CJ31" i="34"/>
  <c r="CK31" i="34"/>
  <c r="CL31" i="34"/>
  <c r="CM31" i="34"/>
  <c r="CN31" i="34"/>
  <c r="CO31" i="34"/>
  <c r="CP31" i="34"/>
  <c r="CQ31" i="34"/>
  <c r="CR31" i="34"/>
  <c r="CS31" i="34"/>
  <c r="CT31" i="34"/>
  <c r="CU31" i="34"/>
  <c r="CV31" i="34"/>
  <c r="CW31" i="34"/>
  <c r="CX31" i="34"/>
  <c r="CY31" i="34"/>
  <c r="CZ31" i="34"/>
  <c r="DA31" i="34"/>
  <c r="DB31" i="34"/>
  <c r="DC31" i="34"/>
  <c r="DD31" i="34"/>
  <c r="DE31" i="34"/>
  <c r="DF31" i="34"/>
  <c r="DG31" i="34"/>
  <c r="DH31" i="34"/>
  <c r="DI31" i="34"/>
  <c r="DJ31" i="34"/>
  <c r="DK31" i="34"/>
  <c r="DL31" i="34"/>
  <c r="DM31" i="34"/>
  <c r="DN31" i="34"/>
  <c r="DO31" i="34"/>
  <c r="DP31" i="34"/>
  <c r="DQ31" i="34"/>
  <c r="DR31" i="34"/>
  <c r="DS31" i="34"/>
  <c r="DT31" i="34"/>
  <c r="DU31" i="34"/>
  <c r="DV31" i="34"/>
  <c r="DW31" i="34"/>
  <c r="DX31" i="34"/>
  <c r="DY31" i="34"/>
  <c r="DZ31" i="34"/>
  <c r="EA31" i="34"/>
  <c r="EB31" i="34"/>
  <c r="EC31" i="34"/>
  <c r="ED31" i="34"/>
  <c r="EE31" i="34"/>
  <c r="EF31" i="34"/>
  <c r="EG31" i="34"/>
  <c r="EH31" i="34"/>
  <c r="EI31" i="34"/>
  <c r="EJ31" i="34"/>
  <c r="EK31" i="34"/>
  <c r="EL31" i="34"/>
  <c r="EM31" i="34"/>
  <c r="EN31" i="34"/>
  <c r="EO31" i="34"/>
  <c r="EP31" i="34"/>
  <c r="EQ31" i="34"/>
  <c r="ER31" i="34"/>
  <c r="ES31" i="34"/>
  <c r="ET31" i="34"/>
  <c r="EU31" i="34"/>
  <c r="EV31" i="34"/>
  <c r="EW31" i="34"/>
  <c r="EX31" i="34"/>
  <c r="EY31" i="34"/>
  <c r="EZ31" i="34"/>
  <c r="FA31" i="34"/>
  <c r="FB31" i="34"/>
  <c r="FC31" i="34"/>
  <c r="FD31" i="34"/>
  <c r="FE31" i="34"/>
  <c r="FF31" i="34"/>
  <c r="FG31" i="34"/>
  <c r="FH31" i="34"/>
  <c r="FI31" i="34"/>
  <c r="FJ31" i="34"/>
  <c r="FK31" i="34"/>
  <c r="FL31" i="34"/>
  <c r="FM31" i="34"/>
  <c r="FN31" i="34"/>
  <c r="FO31" i="34"/>
  <c r="FP31" i="34"/>
  <c r="FQ31" i="34"/>
  <c r="FR31" i="34"/>
  <c r="FS31" i="34"/>
  <c r="FT31" i="34"/>
  <c r="FU31" i="34"/>
  <c r="FV31" i="34"/>
  <c r="FW31" i="34"/>
  <c r="FX31" i="34"/>
  <c r="FY31" i="34"/>
  <c r="FZ31" i="34"/>
  <c r="GA31" i="34"/>
  <c r="GB31" i="34"/>
  <c r="GC31" i="34"/>
  <c r="GD31" i="34"/>
  <c r="GE31" i="34"/>
  <c r="GF31" i="34"/>
  <c r="GG31" i="34"/>
  <c r="GH31" i="34"/>
  <c r="GI31" i="34"/>
  <c r="GJ31" i="34"/>
  <c r="GK31" i="34"/>
  <c r="GL31" i="34"/>
  <c r="GM31" i="34"/>
  <c r="GN31" i="34"/>
  <c r="GO31" i="34"/>
  <c r="GP31" i="34"/>
  <c r="GQ31" i="34"/>
  <c r="GR31" i="34"/>
  <c r="GS31" i="34"/>
  <c r="GT31" i="34"/>
  <c r="GU31" i="34"/>
  <c r="GV31" i="34"/>
  <c r="GW31" i="34"/>
  <c r="GX31" i="34"/>
  <c r="GY31" i="34"/>
  <c r="GZ31" i="34"/>
  <c r="HA31" i="34"/>
  <c r="HB31" i="34"/>
  <c r="HC31" i="34"/>
  <c r="HD31" i="34"/>
  <c r="HE31" i="34"/>
  <c r="HF31" i="34"/>
  <c r="HG31" i="34"/>
  <c r="HH31" i="34"/>
  <c r="HI31" i="34"/>
  <c r="HJ31" i="34"/>
  <c r="HK31" i="34"/>
  <c r="HL31" i="34"/>
  <c r="HM31" i="34"/>
  <c r="HN31" i="34"/>
  <c r="HO31" i="34"/>
  <c r="HP31" i="34"/>
  <c r="HQ31" i="34"/>
  <c r="HR31" i="34"/>
  <c r="HS31" i="34"/>
  <c r="HT31" i="34"/>
  <c r="HU31" i="34"/>
  <c r="HV31" i="34"/>
  <c r="HW31" i="34"/>
  <c r="HX31" i="34"/>
  <c r="HY31" i="34"/>
  <c r="HZ31" i="34"/>
  <c r="IA31" i="34"/>
  <c r="IB31" i="34"/>
  <c r="IC31" i="34"/>
  <c r="B32" i="34"/>
  <c r="C32" i="34"/>
  <c r="D32" i="34"/>
  <c r="E32" i="34"/>
  <c r="F32" i="34"/>
  <c r="G32" i="34"/>
  <c r="H32" i="34"/>
  <c r="I32" i="34"/>
  <c r="J32" i="34"/>
  <c r="K32" i="34"/>
  <c r="L32" i="34"/>
  <c r="M32" i="34"/>
  <c r="N32" i="34"/>
  <c r="O32" i="34"/>
  <c r="P32" i="34"/>
  <c r="Q32" i="34"/>
  <c r="R32" i="34"/>
  <c r="S32" i="34"/>
  <c r="T32" i="34"/>
  <c r="U32" i="34"/>
  <c r="V32" i="34"/>
  <c r="W32" i="34"/>
  <c r="X32" i="34"/>
  <c r="Y32" i="34"/>
  <c r="Z32" i="34"/>
  <c r="AA32" i="34"/>
  <c r="AB32" i="34"/>
  <c r="AC32" i="34"/>
  <c r="AD32" i="34"/>
  <c r="AE32" i="34"/>
  <c r="AF32" i="34"/>
  <c r="AG32" i="34"/>
  <c r="AH32" i="34"/>
  <c r="AI32" i="34"/>
  <c r="AJ32" i="34"/>
  <c r="AK32" i="34"/>
  <c r="AL32" i="34"/>
  <c r="AM32" i="34"/>
  <c r="AN32" i="34"/>
  <c r="AO32" i="34"/>
  <c r="AP32" i="34"/>
  <c r="AQ32" i="34"/>
  <c r="AR32" i="34"/>
  <c r="AS32" i="34"/>
  <c r="AT32" i="34"/>
  <c r="AU32" i="34"/>
  <c r="AV32" i="34"/>
  <c r="AW32" i="34"/>
  <c r="AX32" i="34"/>
  <c r="AY32" i="34"/>
  <c r="AZ32" i="34"/>
  <c r="BA32" i="34"/>
  <c r="BB32" i="34"/>
  <c r="BC32" i="34"/>
  <c r="BD32" i="34"/>
  <c r="BE32" i="34"/>
  <c r="BF32" i="34"/>
  <c r="BG32" i="34"/>
  <c r="BH32" i="34"/>
  <c r="BI32" i="34"/>
  <c r="BJ32" i="34"/>
  <c r="BK32" i="34"/>
  <c r="BL32" i="34"/>
  <c r="BM32" i="34"/>
  <c r="BN32" i="34"/>
  <c r="BO32" i="34"/>
  <c r="BP32" i="34"/>
  <c r="BQ32" i="34"/>
  <c r="BR32" i="34"/>
  <c r="BS32" i="34"/>
  <c r="BT32" i="34"/>
  <c r="BU32" i="34"/>
  <c r="BV32" i="34"/>
  <c r="BW32" i="34"/>
  <c r="BX32" i="34"/>
  <c r="BY32" i="34"/>
  <c r="BZ32" i="34"/>
  <c r="CA32" i="34"/>
  <c r="CB32" i="34"/>
  <c r="CC32" i="34"/>
  <c r="CD32" i="34"/>
  <c r="CE32" i="34"/>
  <c r="CF32" i="34"/>
  <c r="CG32" i="34"/>
  <c r="CH32" i="34"/>
  <c r="CI32" i="34"/>
  <c r="CJ32" i="34"/>
  <c r="CK32" i="34"/>
  <c r="CL32" i="34"/>
  <c r="CM32" i="34"/>
  <c r="CN32" i="34"/>
  <c r="CO32" i="34"/>
  <c r="CP32" i="34"/>
  <c r="CQ32" i="34"/>
  <c r="CR32" i="34"/>
  <c r="CS32" i="34"/>
  <c r="CT32" i="34"/>
  <c r="CU32" i="34"/>
  <c r="CV32" i="34"/>
  <c r="CW32" i="34"/>
  <c r="CX32" i="34"/>
  <c r="CY32" i="34"/>
  <c r="CZ32" i="34"/>
  <c r="DA32" i="34"/>
  <c r="DB32" i="34"/>
  <c r="DC32" i="34"/>
  <c r="DD32" i="34"/>
  <c r="DE32" i="34"/>
  <c r="DF32" i="34"/>
  <c r="DG32" i="34"/>
  <c r="DH32" i="34"/>
  <c r="DI32" i="34"/>
  <c r="DJ32" i="34"/>
  <c r="DK32" i="34"/>
  <c r="DL32" i="34"/>
  <c r="DM32" i="34"/>
  <c r="DN32" i="34"/>
  <c r="DO32" i="34"/>
  <c r="DP32" i="34"/>
  <c r="DQ32" i="34"/>
  <c r="DR32" i="34"/>
  <c r="DS32" i="34"/>
  <c r="DT32" i="34"/>
  <c r="DU32" i="34"/>
  <c r="DV32" i="34"/>
  <c r="DW32" i="34"/>
  <c r="DX32" i="34"/>
  <c r="DY32" i="34"/>
  <c r="DZ32" i="34"/>
  <c r="EA32" i="34"/>
  <c r="EB32" i="34"/>
  <c r="EC32" i="34"/>
  <c r="ED32" i="34"/>
  <c r="EE32" i="34"/>
  <c r="EF32" i="34"/>
  <c r="EG32" i="34"/>
  <c r="EH32" i="34"/>
  <c r="EI32" i="34"/>
  <c r="EJ32" i="34"/>
  <c r="EK32" i="34"/>
  <c r="EL32" i="34"/>
  <c r="EM32" i="34"/>
  <c r="EN32" i="34"/>
  <c r="EO32" i="34"/>
  <c r="EP32" i="34"/>
  <c r="EQ32" i="34"/>
  <c r="ER32" i="34"/>
  <c r="ES32" i="34"/>
  <c r="ET32" i="34"/>
  <c r="EU32" i="34"/>
  <c r="EV32" i="34"/>
  <c r="EW32" i="34"/>
  <c r="EX32" i="34"/>
  <c r="EY32" i="34"/>
  <c r="EZ32" i="34"/>
  <c r="FA32" i="34"/>
  <c r="FB32" i="34"/>
  <c r="FC32" i="34"/>
  <c r="FD32" i="34"/>
  <c r="FE32" i="34"/>
  <c r="FF32" i="34"/>
  <c r="FG32" i="34"/>
  <c r="FH32" i="34"/>
  <c r="FI32" i="34"/>
  <c r="FJ32" i="34"/>
  <c r="FK32" i="34"/>
  <c r="FL32" i="34"/>
  <c r="FM32" i="34"/>
  <c r="FN32" i="34"/>
  <c r="FO32" i="34"/>
  <c r="FP32" i="34"/>
  <c r="FQ32" i="34"/>
  <c r="FR32" i="34"/>
  <c r="FS32" i="34"/>
  <c r="FT32" i="34"/>
  <c r="FU32" i="34"/>
  <c r="FV32" i="34"/>
  <c r="FW32" i="34"/>
  <c r="FX32" i="34"/>
  <c r="FY32" i="34"/>
  <c r="FZ32" i="34"/>
  <c r="GA32" i="34"/>
  <c r="GB32" i="34"/>
  <c r="GC32" i="34"/>
  <c r="GD32" i="34"/>
  <c r="GE32" i="34"/>
  <c r="GF32" i="34"/>
  <c r="GG32" i="34"/>
  <c r="GH32" i="34"/>
  <c r="GI32" i="34"/>
  <c r="GJ32" i="34"/>
  <c r="GK32" i="34"/>
  <c r="GL32" i="34"/>
  <c r="GM32" i="34"/>
  <c r="GN32" i="34"/>
  <c r="GO32" i="34"/>
  <c r="GP32" i="34"/>
  <c r="GQ32" i="34"/>
  <c r="GR32" i="34"/>
  <c r="GS32" i="34"/>
  <c r="GT32" i="34"/>
  <c r="GU32" i="34"/>
  <c r="GV32" i="34"/>
  <c r="GW32" i="34"/>
  <c r="GX32" i="34"/>
  <c r="GY32" i="34"/>
  <c r="GZ32" i="34"/>
  <c r="HA32" i="34"/>
  <c r="HB32" i="34"/>
  <c r="HC32" i="34"/>
  <c r="HD32" i="34"/>
  <c r="HE32" i="34"/>
  <c r="HF32" i="34"/>
  <c r="HG32" i="34"/>
  <c r="HH32" i="34"/>
  <c r="HI32" i="34"/>
  <c r="HJ32" i="34"/>
  <c r="HK32" i="34"/>
  <c r="HL32" i="34"/>
  <c r="HM32" i="34"/>
  <c r="HN32" i="34"/>
  <c r="HO32" i="34"/>
  <c r="HP32" i="34"/>
  <c r="HQ32" i="34"/>
  <c r="HR32" i="34"/>
  <c r="HS32" i="34"/>
  <c r="HT32" i="34"/>
  <c r="HU32" i="34"/>
  <c r="HV32" i="34"/>
  <c r="HW32" i="34"/>
  <c r="HX32" i="34"/>
  <c r="HY32" i="34"/>
  <c r="HZ32" i="34"/>
  <c r="IA32" i="34"/>
  <c r="IB32" i="34"/>
  <c r="IC32" i="34"/>
  <c r="B33" i="34"/>
  <c r="C33" i="34"/>
  <c r="D33" i="34"/>
  <c r="E33" i="34"/>
  <c r="F33" i="34"/>
  <c r="G33" i="34"/>
  <c r="H33" i="34"/>
  <c r="I33" i="34"/>
  <c r="J33" i="34"/>
  <c r="K33" i="34"/>
  <c r="L33" i="34"/>
  <c r="M33" i="34"/>
  <c r="N33" i="34"/>
  <c r="O33" i="34"/>
  <c r="P33" i="34"/>
  <c r="Q33" i="34"/>
  <c r="R33" i="34"/>
  <c r="S33" i="34"/>
  <c r="T33" i="34"/>
  <c r="U33" i="34"/>
  <c r="V33" i="34"/>
  <c r="W33" i="34"/>
  <c r="X33" i="34"/>
  <c r="Y33" i="34"/>
  <c r="Z33" i="34"/>
  <c r="AA33" i="34"/>
  <c r="AB33" i="34"/>
  <c r="AC33" i="34"/>
  <c r="AD33" i="34"/>
  <c r="AE33" i="34"/>
  <c r="AF33" i="34"/>
  <c r="AG33" i="34"/>
  <c r="AH33" i="34"/>
  <c r="AI33" i="34"/>
  <c r="AJ33" i="34"/>
  <c r="AK33" i="34"/>
  <c r="AL33" i="34"/>
  <c r="AM33" i="34"/>
  <c r="AN33" i="34"/>
  <c r="AO33" i="34"/>
  <c r="AP33" i="34"/>
  <c r="AQ33" i="34"/>
  <c r="AR33" i="34"/>
  <c r="AS33" i="34"/>
  <c r="AT33" i="34"/>
  <c r="AU33" i="34"/>
  <c r="AV33" i="34"/>
  <c r="AW33" i="34"/>
  <c r="AX33" i="34"/>
  <c r="AY33" i="34"/>
  <c r="AZ33" i="34"/>
  <c r="BA33" i="34"/>
  <c r="BB33" i="34"/>
  <c r="BC33" i="34"/>
  <c r="BD33" i="34"/>
  <c r="BE33" i="34"/>
  <c r="BF33" i="34"/>
  <c r="BG33" i="34"/>
  <c r="BH33" i="34"/>
  <c r="BI33" i="34"/>
  <c r="BJ33" i="34"/>
  <c r="BK33" i="34"/>
  <c r="BL33" i="34"/>
  <c r="BM33" i="34"/>
  <c r="BN33" i="34"/>
  <c r="BO33" i="34"/>
  <c r="BP33" i="34"/>
  <c r="BQ33" i="34"/>
  <c r="BR33" i="34"/>
  <c r="BS33" i="34"/>
  <c r="BT33" i="34"/>
  <c r="BU33" i="34"/>
  <c r="BV33" i="34"/>
  <c r="BW33" i="34"/>
  <c r="BX33" i="34"/>
  <c r="BY33" i="34"/>
  <c r="BZ33" i="34"/>
  <c r="CA33" i="34"/>
  <c r="CB33" i="34"/>
  <c r="CC33" i="34"/>
  <c r="CD33" i="34"/>
  <c r="CE33" i="34"/>
  <c r="CF33" i="34"/>
  <c r="CG33" i="34"/>
  <c r="CH33" i="34"/>
  <c r="CI33" i="34"/>
  <c r="CJ33" i="34"/>
  <c r="CK33" i="34"/>
  <c r="CL33" i="34"/>
  <c r="CM33" i="34"/>
  <c r="CN33" i="34"/>
  <c r="CO33" i="34"/>
  <c r="CP33" i="34"/>
  <c r="CQ33" i="34"/>
  <c r="CR33" i="34"/>
  <c r="CS33" i="34"/>
  <c r="CT33" i="34"/>
  <c r="CU33" i="34"/>
  <c r="CV33" i="34"/>
  <c r="CW33" i="34"/>
  <c r="CX33" i="34"/>
  <c r="CY33" i="34"/>
  <c r="CZ33" i="34"/>
  <c r="DA33" i="34"/>
  <c r="DB33" i="34"/>
  <c r="DC33" i="34"/>
  <c r="DD33" i="34"/>
  <c r="DE33" i="34"/>
  <c r="DF33" i="34"/>
  <c r="DG33" i="34"/>
  <c r="DH33" i="34"/>
  <c r="DI33" i="34"/>
  <c r="DJ33" i="34"/>
  <c r="DK33" i="34"/>
  <c r="DL33" i="34"/>
  <c r="DM33" i="34"/>
  <c r="DN33" i="34"/>
  <c r="DO33" i="34"/>
  <c r="DP33" i="34"/>
  <c r="DQ33" i="34"/>
  <c r="DR33" i="34"/>
  <c r="DS33" i="34"/>
  <c r="DT33" i="34"/>
  <c r="DU33" i="34"/>
  <c r="DV33" i="34"/>
  <c r="DW33" i="34"/>
  <c r="DX33" i="34"/>
  <c r="DY33" i="34"/>
  <c r="DZ33" i="34"/>
  <c r="EA33" i="34"/>
  <c r="EB33" i="34"/>
  <c r="EC33" i="34"/>
  <c r="ED33" i="34"/>
  <c r="EE33" i="34"/>
  <c r="EF33" i="34"/>
  <c r="EG33" i="34"/>
  <c r="EH33" i="34"/>
  <c r="EI33" i="34"/>
  <c r="EJ33" i="34"/>
  <c r="EK33" i="34"/>
  <c r="EL33" i="34"/>
  <c r="EM33" i="34"/>
  <c r="EN33" i="34"/>
  <c r="EO33" i="34"/>
  <c r="EP33" i="34"/>
  <c r="EQ33" i="34"/>
  <c r="ER33" i="34"/>
  <c r="ES33" i="34"/>
  <c r="ET33" i="34"/>
  <c r="EU33" i="34"/>
  <c r="EV33" i="34"/>
  <c r="EW33" i="34"/>
  <c r="EX33" i="34"/>
  <c r="EY33" i="34"/>
  <c r="EZ33" i="34"/>
  <c r="FA33" i="34"/>
  <c r="FB33" i="34"/>
  <c r="FC33" i="34"/>
  <c r="FD33" i="34"/>
  <c r="FE33" i="34"/>
  <c r="FF33" i="34"/>
  <c r="FG33" i="34"/>
  <c r="FH33" i="34"/>
  <c r="FI33" i="34"/>
  <c r="FJ33" i="34"/>
  <c r="FK33" i="34"/>
  <c r="FL33" i="34"/>
  <c r="FM33" i="34"/>
  <c r="FN33" i="34"/>
  <c r="FO33" i="34"/>
  <c r="FP33" i="34"/>
  <c r="FQ33" i="34"/>
  <c r="FR33" i="34"/>
  <c r="FS33" i="34"/>
  <c r="FT33" i="34"/>
  <c r="FU33" i="34"/>
  <c r="FV33" i="34"/>
  <c r="FW33" i="34"/>
  <c r="FX33" i="34"/>
  <c r="FY33" i="34"/>
  <c r="FZ33" i="34"/>
  <c r="GA33" i="34"/>
  <c r="GB33" i="34"/>
  <c r="GC33" i="34"/>
  <c r="GD33" i="34"/>
  <c r="GE33" i="34"/>
  <c r="GF33" i="34"/>
  <c r="GG33" i="34"/>
  <c r="GH33" i="34"/>
  <c r="GI33" i="34"/>
  <c r="GJ33" i="34"/>
  <c r="GK33" i="34"/>
  <c r="GL33" i="34"/>
  <c r="GM33" i="34"/>
  <c r="GN33" i="34"/>
  <c r="GO33" i="34"/>
  <c r="GP33" i="34"/>
  <c r="GQ33" i="34"/>
  <c r="GR33" i="34"/>
  <c r="GS33" i="34"/>
  <c r="GT33" i="34"/>
  <c r="GU33" i="34"/>
  <c r="GV33" i="34"/>
  <c r="GW33" i="34"/>
  <c r="GX33" i="34"/>
  <c r="GY33" i="34"/>
  <c r="GZ33" i="34"/>
  <c r="HA33" i="34"/>
  <c r="HB33" i="34"/>
  <c r="HC33" i="34"/>
  <c r="HD33" i="34"/>
  <c r="HE33" i="34"/>
  <c r="HF33" i="34"/>
  <c r="HG33" i="34"/>
  <c r="HH33" i="34"/>
  <c r="HI33" i="34"/>
  <c r="HJ33" i="34"/>
  <c r="HK33" i="34"/>
  <c r="HL33" i="34"/>
  <c r="HM33" i="34"/>
  <c r="HN33" i="34"/>
  <c r="HO33" i="34"/>
  <c r="HP33" i="34"/>
  <c r="HQ33" i="34"/>
  <c r="HR33" i="34"/>
  <c r="HS33" i="34"/>
  <c r="HT33" i="34"/>
  <c r="HU33" i="34"/>
  <c r="HV33" i="34"/>
  <c r="HW33" i="34"/>
  <c r="HX33" i="34"/>
  <c r="HY33" i="34"/>
  <c r="HZ33" i="34"/>
  <c r="IA33" i="34"/>
  <c r="IB33" i="34"/>
  <c r="IC33" i="34"/>
  <c r="B34" i="34"/>
  <c r="C34" i="34"/>
  <c r="D34" i="34"/>
  <c r="E34" i="34"/>
  <c r="F34" i="34"/>
  <c r="G34" i="34"/>
  <c r="H34" i="34"/>
  <c r="I34" i="34"/>
  <c r="J34" i="34"/>
  <c r="K34" i="34"/>
  <c r="L34" i="34"/>
  <c r="M34" i="34"/>
  <c r="N34" i="34"/>
  <c r="O34" i="34"/>
  <c r="P34" i="34"/>
  <c r="Q34" i="34"/>
  <c r="R34" i="34"/>
  <c r="S34" i="34"/>
  <c r="T34" i="34"/>
  <c r="U34" i="34"/>
  <c r="V34" i="34"/>
  <c r="W34" i="34"/>
  <c r="X34" i="34"/>
  <c r="Y34" i="34"/>
  <c r="Z34" i="34"/>
  <c r="AA34" i="34"/>
  <c r="AB34" i="34"/>
  <c r="AC34" i="34"/>
  <c r="AD34" i="34"/>
  <c r="AE34" i="34"/>
  <c r="AF34" i="34"/>
  <c r="AG34" i="34"/>
  <c r="AH34" i="34"/>
  <c r="AI34" i="34"/>
  <c r="AJ34" i="34"/>
  <c r="AK34" i="34"/>
  <c r="AL34" i="34"/>
  <c r="AM34" i="34"/>
  <c r="AN34" i="34"/>
  <c r="AO34" i="34"/>
  <c r="AP34" i="34"/>
  <c r="AQ34" i="34"/>
  <c r="AR34" i="34"/>
  <c r="AS34" i="34"/>
  <c r="AT34" i="34"/>
  <c r="AU34" i="34"/>
  <c r="AV34" i="34"/>
  <c r="AW34" i="34"/>
  <c r="AX34" i="34"/>
  <c r="AY34" i="34"/>
  <c r="AZ34" i="34"/>
  <c r="BA34" i="34"/>
  <c r="BB34" i="34"/>
  <c r="BC34" i="34"/>
  <c r="BD34" i="34"/>
  <c r="BE34" i="34"/>
  <c r="BF34" i="34"/>
  <c r="BG34" i="34"/>
  <c r="BH34" i="34"/>
  <c r="BI34" i="34"/>
  <c r="BJ34" i="34"/>
  <c r="BK34" i="34"/>
  <c r="BL34" i="34"/>
  <c r="BM34" i="34"/>
  <c r="BN34" i="34"/>
  <c r="BO34" i="34"/>
  <c r="BP34" i="34"/>
  <c r="BQ34" i="34"/>
  <c r="BR34" i="34"/>
  <c r="BS34" i="34"/>
  <c r="BT34" i="34"/>
  <c r="BU34" i="34"/>
  <c r="BV34" i="34"/>
  <c r="BW34" i="34"/>
  <c r="BX34" i="34"/>
  <c r="BY34" i="34"/>
  <c r="BZ34" i="34"/>
  <c r="CA34" i="34"/>
  <c r="CB34" i="34"/>
  <c r="CC34" i="34"/>
  <c r="CD34" i="34"/>
  <c r="CE34" i="34"/>
  <c r="CF34" i="34"/>
  <c r="CG34" i="34"/>
  <c r="CH34" i="34"/>
  <c r="CI34" i="34"/>
  <c r="CJ34" i="34"/>
  <c r="CK34" i="34"/>
  <c r="CL34" i="34"/>
  <c r="CM34" i="34"/>
  <c r="CN34" i="34"/>
  <c r="CO34" i="34"/>
  <c r="CP34" i="34"/>
  <c r="CQ34" i="34"/>
  <c r="CR34" i="34"/>
  <c r="CS34" i="34"/>
  <c r="CT34" i="34"/>
  <c r="CU34" i="34"/>
  <c r="CV34" i="34"/>
  <c r="CW34" i="34"/>
  <c r="CX34" i="34"/>
  <c r="CY34" i="34"/>
  <c r="CZ34" i="34"/>
  <c r="DA34" i="34"/>
  <c r="DB34" i="34"/>
  <c r="DC34" i="34"/>
  <c r="DD34" i="34"/>
  <c r="DE34" i="34"/>
  <c r="DF34" i="34"/>
  <c r="DG34" i="34"/>
  <c r="DH34" i="34"/>
  <c r="DI34" i="34"/>
  <c r="DJ34" i="34"/>
  <c r="DK34" i="34"/>
  <c r="DL34" i="34"/>
  <c r="DM34" i="34"/>
  <c r="DN34" i="34"/>
  <c r="DO34" i="34"/>
  <c r="DP34" i="34"/>
  <c r="DQ34" i="34"/>
  <c r="DR34" i="34"/>
  <c r="DS34" i="34"/>
  <c r="DT34" i="34"/>
  <c r="DU34" i="34"/>
  <c r="DV34" i="34"/>
  <c r="DW34" i="34"/>
  <c r="DX34" i="34"/>
  <c r="DY34" i="34"/>
  <c r="DZ34" i="34"/>
  <c r="EA34" i="34"/>
  <c r="EB34" i="34"/>
  <c r="EC34" i="34"/>
  <c r="ED34" i="34"/>
  <c r="EE34" i="34"/>
  <c r="EF34" i="34"/>
  <c r="EG34" i="34"/>
  <c r="EH34" i="34"/>
  <c r="EI34" i="34"/>
  <c r="EJ34" i="34"/>
  <c r="EK34" i="34"/>
  <c r="EL34" i="34"/>
  <c r="EM34" i="34"/>
  <c r="EN34" i="34"/>
  <c r="EO34" i="34"/>
  <c r="EP34" i="34"/>
  <c r="EQ34" i="34"/>
  <c r="ER34" i="34"/>
  <c r="ES34" i="34"/>
  <c r="ET34" i="34"/>
  <c r="EU34" i="34"/>
  <c r="EV34" i="34"/>
  <c r="EW34" i="34"/>
  <c r="EX34" i="34"/>
  <c r="EY34" i="34"/>
  <c r="EZ34" i="34"/>
  <c r="FA34" i="34"/>
  <c r="FB34" i="34"/>
  <c r="FC34" i="34"/>
  <c r="FD34" i="34"/>
  <c r="FE34" i="34"/>
  <c r="FF34" i="34"/>
  <c r="FG34" i="34"/>
  <c r="FH34" i="34"/>
  <c r="FI34" i="34"/>
  <c r="FJ34" i="34"/>
  <c r="FK34" i="34"/>
  <c r="FL34" i="34"/>
  <c r="FM34" i="34"/>
  <c r="FN34" i="34"/>
  <c r="FO34" i="34"/>
  <c r="FP34" i="34"/>
  <c r="FQ34" i="34"/>
  <c r="FR34" i="34"/>
  <c r="FS34" i="34"/>
  <c r="FT34" i="34"/>
  <c r="FU34" i="34"/>
  <c r="FV34" i="34"/>
  <c r="FW34" i="34"/>
  <c r="FX34" i="34"/>
  <c r="FY34" i="34"/>
  <c r="FZ34" i="34"/>
  <c r="GA34" i="34"/>
  <c r="GB34" i="34"/>
  <c r="GC34" i="34"/>
  <c r="GD34" i="34"/>
  <c r="GE34" i="34"/>
  <c r="GF34" i="34"/>
  <c r="GG34" i="34"/>
  <c r="GH34" i="34"/>
  <c r="GI34" i="34"/>
  <c r="GJ34" i="34"/>
  <c r="GK34" i="34"/>
  <c r="GL34" i="34"/>
  <c r="GM34" i="34"/>
  <c r="GN34" i="34"/>
  <c r="GO34" i="34"/>
  <c r="GP34" i="34"/>
  <c r="GQ34" i="34"/>
  <c r="GR34" i="34"/>
  <c r="GS34" i="34"/>
  <c r="GT34" i="34"/>
  <c r="GU34" i="34"/>
  <c r="GV34" i="34"/>
  <c r="GW34" i="34"/>
  <c r="GX34" i="34"/>
  <c r="GY34" i="34"/>
  <c r="GZ34" i="34"/>
  <c r="HA34" i="34"/>
  <c r="HB34" i="34"/>
  <c r="HC34" i="34"/>
  <c r="HD34" i="34"/>
  <c r="HE34" i="34"/>
  <c r="HF34" i="34"/>
  <c r="HG34" i="34"/>
  <c r="HH34" i="34"/>
  <c r="HI34" i="34"/>
  <c r="HJ34" i="34"/>
  <c r="HK34" i="34"/>
  <c r="HL34" i="34"/>
  <c r="HM34" i="34"/>
  <c r="HN34" i="34"/>
  <c r="HO34" i="34"/>
  <c r="HP34" i="34"/>
  <c r="HQ34" i="34"/>
  <c r="HR34" i="34"/>
  <c r="HS34" i="34"/>
  <c r="HT34" i="34"/>
  <c r="HU34" i="34"/>
  <c r="HV34" i="34"/>
  <c r="HW34" i="34"/>
  <c r="HX34" i="34"/>
  <c r="HY34" i="34"/>
  <c r="HZ34" i="34"/>
  <c r="IA34" i="34"/>
  <c r="IB34" i="34"/>
  <c r="IC34" i="34"/>
  <c r="B35" i="34"/>
  <c r="C35" i="34"/>
  <c r="D35" i="34"/>
  <c r="E35" i="34"/>
  <c r="F35" i="34"/>
  <c r="G35" i="34"/>
  <c r="H35" i="34"/>
  <c r="I35" i="34"/>
  <c r="J35" i="34"/>
  <c r="K35" i="34"/>
  <c r="L35" i="34"/>
  <c r="M35" i="34"/>
  <c r="N35" i="34"/>
  <c r="O35" i="34"/>
  <c r="P35" i="34"/>
  <c r="Q35" i="34"/>
  <c r="R35" i="34"/>
  <c r="S35" i="34"/>
  <c r="T35" i="34"/>
  <c r="U35" i="34"/>
  <c r="V35" i="34"/>
  <c r="W35" i="34"/>
  <c r="X35" i="34"/>
  <c r="Y35" i="34"/>
  <c r="Z35" i="34"/>
  <c r="AA35" i="34"/>
  <c r="AB35" i="34"/>
  <c r="AC35" i="34"/>
  <c r="AD35" i="34"/>
  <c r="AE35" i="34"/>
  <c r="AF35" i="34"/>
  <c r="AG35" i="34"/>
  <c r="AH35" i="34"/>
  <c r="AI35" i="34"/>
  <c r="AJ35" i="34"/>
  <c r="AK35" i="34"/>
  <c r="AL35" i="34"/>
  <c r="AM35" i="34"/>
  <c r="AN35" i="34"/>
  <c r="AO35" i="34"/>
  <c r="AP35" i="34"/>
  <c r="AQ35" i="34"/>
  <c r="AR35" i="34"/>
  <c r="AS35" i="34"/>
  <c r="AT35" i="34"/>
  <c r="AU35" i="34"/>
  <c r="AV35" i="34"/>
  <c r="AW35" i="34"/>
  <c r="AX35" i="34"/>
  <c r="AY35" i="34"/>
  <c r="AZ35" i="34"/>
  <c r="BA35" i="34"/>
  <c r="BB35" i="34"/>
  <c r="BC35" i="34"/>
  <c r="BD35" i="34"/>
  <c r="BE35" i="34"/>
  <c r="BF35" i="34"/>
  <c r="BG35" i="34"/>
  <c r="BH35" i="34"/>
  <c r="BI35" i="34"/>
  <c r="BJ35" i="34"/>
  <c r="BK35" i="34"/>
  <c r="BL35" i="34"/>
  <c r="BM35" i="34"/>
  <c r="BN35" i="34"/>
  <c r="BO35" i="34"/>
  <c r="BP35" i="34"/>
  <c r="BQ35" i="34"/>
  <c r="BR35" i="34"/>
  <c r="BS35" i="34"/>
  <c r="BT35" i="34"/>
  <c r="BU35" i="34"/>
  <c r="BV35" i="34"/>
  <c r="BW35" i="34"/>
  <c r="BX35" i="34"/>
  <c r="BY35" i="34"/>
  <c r="BZ35" i="34"/>
  <c r="CA35" i="34"/>
  <c r="CB35" i="34"/>
  <c r="CC35" i="34"/>
  <c r="CD35" i="34"/>
  <c r="CE35" i="34"/>
  <c r="CF35" i="34"/>
  <c r="CG35" i="34"/>
  <c r="CH35" i="34"/>
  <c r="CI35" i="34"/>
  <c r="CJ35" i="34"/>
  <c r="CK35" i="34"/>
  <c r="CL35" i="34"/>
  <c r="CM35" i="34"/>
  <c r="CN35" i="34"/>
  <c r="CO35" i="34"/>
  <c r="CP35" i="34"/>
  <c r="CQ35" i="34"/>
  <c r="CR35" i="34"/>
  <c r="CS35" i="34"/>
  <c r="CT35" i="34"/>
  <c r="CU35" i="34"/>
  <c r="CV35" i="34"/>
  <c r="CW35" i="34"/>
  <c r="CX35" i="34"/>
  <c r="CY35" i="34"/>
  <c r="CZ35" i="34"/>
  <c r="DA35" i="34"/>
  <c r="DB35" i="34"/>
  <c r="DC35" i="34"/>
  <c r="DD35" i="34"/>
  <c r="DE35" i="34"/>
  <c r="DF35" i="34"/>
  <c r="DG35" i="34"/>
  <c r="DH35" i="34"/>
  <c r="DI35" i="34"/>
  <c r="DJ35" i="34"/>
  <c r="DK35" i="34"/>
  <c r="DL35" i="34"/>
  <c r="DM35" i="34"/>
  <c r="DN35" i="34"/>
  <c r="DO35" i="34"/>
  <c r="DP35" i="34"/>
  <c r="DQ35" i="34"/>
  <c r="DR35" i="34"/>
  <c r="DS35" i="34"/>
  <c r="DT35" i="34"/>
  <c r="DU35" i="34"/>
  <c r="DV35" i="34"/>
  <c r="DW35" i="34"/>
  <c r="DX35" i="34"/>
  <c r="DY35" i="34"/>
  <c r="DZ35" i="34"/>
  <c r="EA35" i="34"/>
  <c r="EB35" i="34"/>
  <c r="EC35" i="34"/>
  <c r="ED35" i="34"/>
  <c r="EE35" i="34"/>
  <c r="EF35" i="34"/>
  <c r="EG35" i="34"/>
  <c r="EH35" i="34"/>
  <c r="EI35" i="34"/>
  <c r="EJ35" i="34"/>
  <c r="EK35" i="34"/>
  <c r="EL35" i="34"/>
  <c r="EM35" i="34"/>
  <c r="EN35" i="34"/>
  <c r="EO35" i="34"/>
  <c r="EP35" i="34"/>
  <c r="EQ35" i="34"/>
  <c r="ER35" i="34"/>
  <c r="ES35" i="34"/>
  <c r="ET35" i="34"/>
  <c r="EU35" i="34"/>
  <c r="EV35" i="34"/>
  <c r="EW35" i="34"/>
  <c r="EX35" i="34"/>
  <c r="EY35" i="34"/>
  <c r="EZ35" i="34"/>
  <c r="FA35" i="34"/>
  <c r="FB35" i="34"/>
  <c r="FC35" i="34"/>
  <c r="FD35" i="34"/>
  <c r="FE35" i="34"/>
  <c r="FF35" i="34"/>
  <c r="FG35" i="34"/>
  <c r="FH35" i="34"/>
  <c r="FI35" i="34"/>
  <c r="FJ35" i="34"/>
  <c r="FK35" i="34"/>
  <c r="FL35" i="34"/>
  <c r="FM35" i="34"/>
  <c r="FN35" i="34"/>
  <c r="FO35" i="34"/>
  <c r="FP35" i="34"/>
  <c r="FQ35" i="34"/>
  <c r="FR35" i="34"/>
  <c r="FS35" i="34"/>
  <c r="FT35" i="34"/>
  <c r="FU35" i="34"/>
  <c r="FV35" i="34"/>
  <c r="FW35" i="34"/>
  <c r="FX35" i="34"/>
  <c r="FY35" i="34"/>
  <c r="FZ35" i="34"/>
  <c r="GA35" i="34"/>
  <c r="GB35" i="34"/>
  <c r="GC35" i="34"/>
  <c r="GD35" i="34"/>
  <c r="GE35" i="34"/>
  <c r="GF35" i="34"/>
  <c r="GG35" i="34"/>
  <c r="GH35" i="34"/>
  <c r="GI35" i="34"/>
  <c r="GJ35" i="34"/>
  <c r="GK35" i="34"/>
  <c r="GL35" i="34"/>
  <c r="GM35" i="34"/>
  <c r="GN35" i="34"/>
  <c r="GO35" i="34"/>
  <c r="GP35" i="34"/>
  <c r="GQ35" i="34"/>
  <c r="GR35" i="34"/>
  <c r="GS35" i="34"/>
  <c r="GT35" i="34"/>
  <c r="GU35" i="34"/>
  <c r="GV35" i="34"/>
  <c r="GW35" i="34"/>
  <c r="GX35" i="34"/>
  <c r="GY35" i="34"/>
  <c r="GZ35" i="34"/>
  <c r="HA35" i="34"/>
  <c r="HB35" i="34"/>
  <c r="HC35" i="34"/>
  <c r="HD35" i="34"/>
  <c r="HE35" i="34"/>
  <c r="HF35" i="34"/>
  <c r="HG35" i="34"/>
  <c r="HH35" i="34"/>
  <c r="HI35" i="34"/>
  <c r="HJ35" i="34"/>
  <c r="HK35" i="34"/>
  <c r="HL35" i="34"/>
  <c r="HM35" i="34"/>
  <c r="HN35" i="34"/>
  <c r="HO35" i="34"/>
  <c r="HP35" i="34"/>
  <c r="HQ35" i="34"/>
  <c r="HR35" i="34"/>
  <c r="HS35" i="34"/>
  <c r="HT35" i="34"/>
  <c r="HU35" i="34"/>
  <c r="HV35" i="34"/>
  <c r="HW35" i="34"/>
  <c r="HX35" i="34"/>
  <c r="HY35" i="34"/>
  <c r="HZ35" i="34"/>
  <c r="IA35" i="34"/>
  <c r="IB35" i="34"/>
  <c r="IC35" i="34"/>
  <c r="B36" i="34"/>
  <c r="C36" i="34"/>
  <c r="D36" i="34"/>
  <c r="E36" i="34"/>
  <c r="F36" i="34"/>
  <c r="G36" i="34"/>
  <c r="H36" i="34"/>
  <c r="I36" i="34"/>
  <c r="J36" i="34"/>
  <c r="K36" i="34"/>
  <c r="L36" i="34"/>
  <c r="M36" i="34"/>
  <c r="N36" i="34"/>
  <c r="O36" i="34"/>
  <c r="P36" i="34"/>
  <c r="Q36" i="34"/>
  <c r="R36" i="34"/>
  <c r="S36" i="34"/>
  <c r="T36" i="34"/>
  <c r="U36" i="34"/>
  <c r="V36" i="34"/>
  <c r="W36" i="34"/>
  <c r="X36" i="34"/>
  <c r="Y36" i="34"/>
  <c r="Z36" i="34"/>
  <c r="AA36" i="34"/>
  <c r="AB36" i="34"/>
  <c r="AC36" i="34"/>
  <c r="AD36" i="34"/>
  <c r="AE36" i="34"/>
  <c r="AF36" i="34"/>
  <c r="AG36" i="34"/>
  <c r="AH36" i="34"/>
  <c r="AI36" i="34"/>
  <c r="AJ36" i="34"/>
  <c r="AK36" i="34"/>
  <c r="AL36" i="34"/>
  <c r="AM36" i="34"/>
  <c r="AN36" i="34"/>
  <c r="AO36" i="34"/>
  <c r="AP36" i="34"/>
  <c r="AQ36" i="34"/>
  <c r="AR36" i="34"/>
  <c r="AS36" i="34"/>
  <c r="AT36" i="34"/>
  <c r="AU36" i="34"/>
  <c r="AV36" i="34"/>
  <c r="AW36" i="34"/>
  <c r="AX36" i="34"/>
  <c r="AY36" i="34"/>
  <c r="AZ36" i="34"/>
  <c r="BA36" i="34"/>
  <c r="BB36" i="34"/>
  <c r="BC36" i="34"/>
  <c r="BD36" i="34"/>
  <c r="BE36" i="34"/>
  <c r="BF36" i="34"/>
  <c r="BG36" i="34"/>
  <c r="BH36" i="34"/>
  <c r="BI36" i="34"/>
  <c r="BJ36" i="34"/>
  <c r="BK36" i="34"/>
  <c r="BL36" i="34"/>
  <c r="BM36" i="34"/>
  <c r="BN36" i="34"/>
  <c r="BO36" i="34"/>
  <c r="BP36" i="34"/>
  <c r="BQ36" i="34"/>
  <c r="BR36" i="34"/>
  <c r="BS36" i="34"/>
  <c r="BT36" i="34"/>
  <c r="BU36" i="34"/>
  <c r="BV36" i="34"/>
  <c r="BW36" i="34"/>
  <c r="BX36" i="34"/>
  <c r="BY36" i="34"/>
  <c r="BZ36" i="34"/>
  <c r="CA36" i="34"/>
  <c r="CB36" i="34"/>
  <c r="CC36" i="34"/>
  <c r="CD36" i="34"/>
  <c r="CE36" i="34"/>
  <c r="CF36" i="34"/>
  <c r="CG36" i="34"/>
  <c r="CH36" i="34"/>
  <c r="CI36" i="34"/>
  <c r="CJ36" i="34"/>
  <c r="CK36" i="34"/>
  <c r="CL36" i="34"/>
  <c r="CM36" i="34"/>
  <c r="CN36" i="34"/>
  <c r="CO36" i="34"/>
  <c r="CP36" i="34"/>
  <c r="CQ36" i="34"/>
  <c r="CR36" i="34"/>
  <c r="CS36" i="34"/>
  <c r="CT36" i="34"/>
  <c r="CU36" i="34"/>
  <c r="CV36" i="34"/>
  <c r="CW36" i="34"/>
  <c r="CX36" i="34"/>
  <c r="CY36" i="34"/>
  <c r="CZ36" i="34"/>
  <c r="DA36" i="34"/>
  <c r="DB36" i="34"/>
  <c r="DC36" i="34"/>
  <c r="DD36" i="34"/>
  <c r="DE36" i="34"/>
  <c r="DF36" i="34"/>
  <c r="DG36" i="34"/>
  <c r="DH36" i="34"/>
  <c r="DI36" i="34"/>
  <c r="DJ36" i="34"/>
  <c r="DK36" i="34"/>
  <c r="DL36" i="34"/>
  <c r="DM36" i="34"/>
  <c r="DN36" i="34"/>
  <c r="DO36" i="34"/>
  <c r="DP36" i="34"/>
  <c r="DQ36" i="34"/>
  <c r="DR36" i="34"/>
  <c r="DS36" i="34"/>
  <c r="DT36" i="34"/>
  <c r="DU36" i="34"/>
  <c r="DV36" i="34"/>
  <c r="DW36" i="34"/>
  <c r="DX36" i="34"/>
  <c r="DY36" i="34"/>
  <c r="DZ36" i="34"/>
  <c r="EA36" i="34"/>
  <c r="EB36" i="34"/>
  <c r="EC36" i="34"/>
  <c r="ED36" i="34"/>
  <c r="EE36" i="34"/>
  <c r="EF36" i="34"/>
  <c r="EG36" i="34"/>
  <c r="EH36" i="34"/>
  <c r="EI36" i="34"/>
  <c r="EJ36" i="34"/>
  <c r="EK36" i="34"/>
  <c r="EL36" i="34"/>
  <c r="EM36" i="34"/>
  <c r="EN36" i="34"/>
  <c r="EO36" i="34"/>
  <c r="EP36" i="34"/>
  <c r="EQ36" i="34"/>
  <c r="ER36" i="34"/>
  <c r="ES36" i="34"/>
  <c r="ET36" i="34"/>
  <c r="EU36" i="34"/>
  <c r="EV36" i="34"/>
  <c r="EW36" i="34"/>
  <c r="EX36" i="34"/>
  <c r="EY36" i="34"/>
  <c r="EZ36" i="34"/>
  <c r="FA36" i="34"/>
  <c r="FB36" i="34"/>
  <c r="FC36" i="34"/>
  <c r="FD36" i="34"/>
  <c r="FE36" i="34"/>
  <c r="FF36" i="34"/>
  <c r="FG36" i="34"/>
  <c r="FH36" i="34"/>
  <c r="FI36" i="34"/>
  <c r="FJ36" i="34"/>
  <c r="FK36" i="34"/>
  <c r="FL36" i="34"/>
  <c r="FM36" i="34"/>
  <c r="FN36" i="34"/>
  <c r="FO36" i="34"/>
  <c r="FP36" i="34"/>
  <c r="FQ36" i="34"/>
  <c r="FR36" i="34"/>
  <c r="FS36" i="34"/>
  <c r="FT36" i="34"/>
  <c r="FU36" i="34"/>
  <c r="FV36" i="34"/>
  <c r="FW36" i="34"/>
  <c r="FX36" i="34"/>
  <c r="FY36" i="34"/>
  <c r="FZ36" i="34"/>
  <c r="GA36" i="34"/>
  <c r="GB36" i="34"/>
  <c r="GC36" i="34"/>
  <c r="GD36" i="34"/>
  <c r="GE36" i="34"/>
  <c r="GF36" i="34"/>
  <c r="GG36" i="34"/>
  <c r="GH36" i="34"/>
  <c r="GI36" i="34"/>
  <c r="GJ36" i="34"/>
  <c r="GK36" i="34"/>
  <c r="GL36" i="34"/>
  <c r="GM36" i="34"/>
  <c r="GN36" i="34"/>
  <c r="GO36" i="34"/>
  <c r="GP36" i="34"/>
  <c r="GQ36" i="34"/>
  <c r="GR36" i="34"/>
  <c r="GS36" i="34"/>
  <c r="GT36" i="34"/>
  <c r="GU36" i="34"/>
  <c r="GV36" i="34"/>
  <c r="GW36" i="34"/>
  <c r="GX36" i="34"/>
  <c r="GY36" i="34"/>
  <c r="GZ36" i="34"/>
  <c r="HA36" i="34"/>
  <c r="HB36" i="34"/>
  <c r="HC36" i="34"/>
  <c r="HD36" i="34"/>
  <c r="HE36" i="34"/>
  <c r="HF36" i="34"/>
  <c r="HG36" i="34"/>
  <c r="HH36" i="34"/>
  <c r="HI36" i="34"/>
  <c r="HJ36" i="34"/>
  <c r="HK36" i="34"/>
  <c r="HL36" i="34"/>
  <c r="HM36" i="34"/>
  <c r="HN36" i="34"/>
  <c r="HO36" i="34"/>
  <c r="HP36" i="34"/>
  <c r="HQ36" i="34"/>
  <c r="HR36" i="34"/>
  <c r="HS36" i="34"/>
  <c r="HT36" i="34"/>
  <c r="HU36" i="34"/>
  <c r="HV36" i="34"/>
  <c r="HW36" i="34"/>
  <c r="HX36" i="34"/>
  <c r="HY36" i="34"/>
  <c r="HZ36" i="34"/>
  <c r="IA36" i="34"/>
  <c r="IB36" i="34"/>
  <c r="IC36" i="34"/>
  <c r="B37" i="34"/>
  <c r="C37" i="34"/>
  <c r="D37" i="34"/>
  <c r="E37" i="34"/>
  <c r="F37" i="34"/>
  <c r="G37" i="34"/>
  <c r="H37" i="34"/>
  <c r="I37" i="34"/>
  <c r="J37" i="34"/>
  <c r="K37" i="34"/>
  <c r="L37" i="34"/>
  <c r="M37" i="34"/>
  <c r="N37" i="34"/>
  <c r="O37" i="34"/>
  <c r="P37" i="34"/>
  <c r="Q37" i="34"/>
  <c r="R37" i="34"/>
  <c r="S37" i="34"/>
  <c r="T37" i="34"/>
  <c r="U37" i="34"/>
  <c r="V37" i="34"/>
  <c r="W37" i="34"/>
  <c r="X37" i="34"/>
  <c r="Y37" i="34"/>
  <c r="Z37" i="34"/>
  <c r="AA37" i="34"/>
  <c r="AB37" i="34"/>
  <c r="AC37" i="34"/>
  <c r="AD37" i="34"/>
  <c r="AE37" i="34"/>
  <c r="AF37" i="34"/>
  <c r="AG37" i="34"/>
  <c r="AH37" i="34"/>
  <c r="AI37" i="34"/>
  <c r="AJ37" i="34"/>
  <c r="AK37" i="34"/>
  <c r="AL37" i="34"/>
  <c r="AM37" i="34"/>
  <c r="AN37" i="34"/>
  <c r="AO37" i="34"/>
  <c r="AP37" i="34"/>
  <c r="AQ37" i="34"/>
  <c r="AR37" i="34"/>
  <c r="AS37" i="34"/>
  <c r="AT37" i="34"/>
  <c r="AU37" i="34"/>
  <c r="AV37" i="34"/>
  <c r="AW37" i="34"/>
  <c r="AX37" i="34"/>
  <c r="AY37" i="34"/>
  <c r="AZ37" i="34"/>
  <c r="BA37" i="34"/>
  <c r="BB37" i="34"/>
  <c r="BC37" i="34"/>
  <c r="BD37" i="34"/>
  <c r="BE37" i="34"/>
  <c r="BF37" i="34"/>
  <c r="BG37" i="34"/>
  <c r="BH37" i="34"/>
  <c r="BI37" i="34"/>
  <c r="BJ37" i="34"/>
  <c r="BK37" i="34"/>
  <c r="BL37" i="34"/>
  <c r="BM37" i="34"/>
  <c r="BN37" i="34"/>
  <c r="BO37" i="34"/>
  <c r="BP37" i="34"/>
  <c r="BQ37" i="34"/>
  <c r="BR37" i="34"/>
  <c r="BS37" i="34"/>
  <c r="BT37" i="34"/>
  <c r="BU37" i="34"/>
  <c r="BV37" i="34"/>
  <c r="BW37" i="34"/>
  <c r="BX37" i="34"/>
  <c r="BY37" i="34"/>
  <c r="BZ37" i="34"/>
  <c r="CA37" i="34"/>
  <c r="CB37" i="34"/>
  <c r="CC37" i="34"/>
  <c r="CD37" i="34"/>
  <c r="CE37" i="34"/>
  <c r="CF37" i="34"/>
  <c r="CG37" i="34"/>
  <c r="CH37" i="34"/>
  <c r="CI37" i="34"/>
  <c r="CJ37" i="34"/>
  <c r="CK37" i="34"/>
  <c r="CL37" i="34"/>
  <c r="CM37" i="34"/>
  <c r="CN37" i="34"/>
  <c r="CO37" i="34"/>
  <c r="CP37" i="34"/>
  <c r="CQ37" i="34"/>
  <c r="CR37" i="34"/>
  <c r="CS37" i="34"/>
  <c r="CT37" i="34"/>
  <c r="CU37" i="34"/>
  <c r="CV37" i="34"/>
  <c r="CW37" i="34"/>
  <c r="CX37" i="34"/>
  <c r="CY37" i="34"/>
  <c r="CZ37" i="34"/>
  <c r="DA37" i="34"/>
  <c r="DB37" i="34"/>
  <c r="DC37" i="34"/>
  <c r="DD37" i="34"/>
  <c r="DE37" i="34"/>
  <c r="DF37" i="34"/>
  <c r="DG37" i="34"/>
  <c r="DH37" i="34"/>
  <c r="DI37" i="34"/>
  <c r="DJ37" i="34"/>
  <c r="DK37" i="34"/>
  <c r="DL37" i="34"/>
  <c r="DM37" i="34"/>
  <c r="DN37" i="34"/>
  <c r="DO37" i="34"/>
  <c r="DP37" i="34"/>
  <c r="DQ37" i="34"/>
  <c r="DR37" i="34"/>
  <c r="DS37" i="34"/>
  <c r="DT37" i="34"/>
  <c r="DU37" i="34"/>
  <c r="DV37" i="34"/>
  <c r="DW37" i="34"/>
  <c r="DX37" i="34"/>
  <c r="DY37" i="34"/>
  <c r="DZ37" i="34"/>
  <c r="EA37" i="34"/>
  <c r="EB37" i="34"/>
  <c r="EC37" i="34"/>
  <c r="ED37" i="34"/>
  <c r="EE37" i="34"/>
  <c r="EF37" i="34"/>
  <c r="EG37" i="34"/>
  <c r="EH37" i="34"/>
  <c r="EI37" i="34"/>
  <c r="EJ37" i="34"/>
  <c r="EK37" i="34"/>
  <c r="EL37" i="34"/>
  <c r="EM37" i="34"/>
  <c r="EN37" i="34"/>
  <c r="EO37" i="34"/>
  <c r="EP37" i="34"/>
  <c r="EQ37" i="34"/>
  <c r="ER37" i="34"/>
  <c r="ES37" i="34"/>
  <c r="ET37" i="34"/>
  <c r="EU37" i="34"/>
  <c r="EV37" i="34"/>
  <c r="EW37" i="34"/>
  <c r="EX37" i="34"/>
  <c r="EY37" i="34"/>
  <c r="EZ37" i="34"/>
  <c r="FA37" i="34"/>
  <c r="FB37" i="34"/>
  <c r="FC37" i="34"/>
  <c r="FD37" i="34"/>
  <c r="FE37" i="34"/>
  <c r="FF37" i="34"/>
  <c r="FG37" i="34"/>
  <c r="FH37" i="34"/>
  <c r="FI37" i="34"/>
  <c r="FJ37" i="34"/>
  <c r="FK37" i="34"/>
  <c r="FL37" i="34"/>
  <c r="FM37" i="34"/>
  <c r="FN37" i="34"/>
  <c r="FO37" i="34"/>
  <c r="FP37" i="34"/>
  <c r="FQ37" i="34"/>
  <c r="FR37" i="34"/>
  <c r="FS37" i="34"/>
  <c r="FT37" i="34"/>
  <c r="FU37" i="34"/>
  <c r="FV37" i="34"/>
  <c r="FW37" i="34"/>
  <c r="FX37" i="34"/>
  <c r="FY37" i="34"/>
  <c r="FZ37" i="34"/>
  <c r="GA37" i="34"/>
  <c r="GB37" i="34"/>
  <c r="GC37" i="34"/>
  <c r="GD37" i="34"/>
  <c r="GE37" i="34"/>
  <c r="GF37" i="34"/>
  <c r="GG37" i="34"/>
  <c r="GH37" i="34"/>
  <c r="GI37" i="34"/>
  <c r="GJ37" i="34"/>
  <c r="GK37" i="34"/>
  <c r="GL37" i="34"/>
  <c r="GM37" i="34"/>
  <c r="GN37" i="34"/>
  <c r="GO37" i="34"/>
  <c r="GP37" i="34"/>
  <c r="GQ37" i="34"/>
  <c r="GR37" i="34"/>
  <c r="GS37" i="34"/>
  <c r="GT37" i="34"/>
  <c r="GU37" i="34"/>
  <c r="GV37" i="34"/>
  <c r="GW37" i="34"/>
  <c r="GX37" i="34"/>
  <c r="GY37" i="34"/>
  <c r="GZ37" i="34"/>
  <c r="HA37" i="34"/>
  <c r="HB37" i="34"/>
  <c r="HC37" i="34"/>
  <c r="HD37" i="34"/>
  <c r="HE37" i="34"/>
  <c r="HF37" i="34"/>
  <c r="HG37" i="34"/>
  <c r="HH37" i="34"/>
  <c r="HI37" i="34"/>
  <c r="HJ37" i="34"/>
  <c r="HK37" i="34"/>
  <c r="HL37" i="34"/>
  <c r="HM37" i="34"/>
  <c r="HN37" i="34"/>
  <c r="HO37" i="34"/>
  <c r="HP37" i="34"/>
  <c r="HQ37" i="34"/>
  <c r="HR37" i="34"/>
  <c r="HS37" i="34"/>
  <c r="HT37" i="34"/>
  <c r="HU37" i="34"/>
  <c r="HV37" i="34"/>
  <c r="HW37" i="34"/>
  <c r="HX37" i="34"/>
  <c r="HY37" i="34"/>
  <c r="HZ37" i="34"/>
  <c r="IA37" i="34"/>
  <c r="IB37" i="34"/>
  <c r="IC37" i="34"/>
  <c r="B38" i="34"/>
  <c r="C38" i="34"/>
  <c r="D38" i="34"/>
  <c r="E38" i="34"/>
  <c r="F38" i="34"/>
  <c r="G38" i="34"/>
  <c r="H38" i="34"/>
  <c r="I38" i="34"/>
  <c r="J38" i="34"/>
  <c r="K38" i="34"/>
  <c r="L38" i="34"/>
  <c r="M38" i="34"/>
  <c r="N38" i="34"/>
  <c r="O38" i="34"/>
  <c r="P38" i="34"/>
  <c r="Q38" i="34"/>
  <c r="R38" i="34"/>
  <c r="S38" i="34"/>
  <c r="T38" i="34"/>
  <c r="U38" i="34"/>
  <c r="V38" i="34"/>
  <c r="W38" i="34"/>
  <c r="X38" i="34"/>
  <c r="Y38" i="34"/>
  <c r="Z38" i="34"/>
  <c r="AA38" i="34"/>
  <c r="AB38" i="34"/>
  <c r="AC38" i="34"/>
  <c r="AD38" i="34"/>
  <c r="AE38" i="34"/>
  <c r="AF38" i="34"/>
  <c r="AG38" i="34"/>
  <c r="AH38" i="34"/>
  <c r="AI38" i="34"/>
  <c r="AJ38" i="34"/>
  <c r="AK38" i="34"/>
  <c r="AL38" i="34"/>
  <c r="AM38" i="34"/>
  <c r="AN38" i="34"/>
  <c r="AO38" i="34"/>
  <c r="AP38" i="34"/>
  <c r="AQ38" i="34"/>
  <c r="AR38" i="34"/>
  <c r="AS38" i="34"/>
  <c r="AT38" i="34"/>
  <c r="AU38" i="34"/>
  <c r="AV38" i="34"/>
  <c r="AW38" i="34"/>
  <c r="AX38" i="34"/>
  <c r="AY38" i="34"/>
  <c r="AZ38" i="34"/>
  <c r="BA38" i="34"/>
  <c r="BB38" i="34"/>
  <c r="BC38" i="34"/>
  <c r="BD38" i="34"/>
  <c r="BE38" i="34"/>
  <c r="BF38" i="34"/>
  <c r="BG38" i="34"/>
  <c r="BH38" i="34"/>
  <c r="BI38" i="34"/>
  <c r="BJ38" i="34"/>
  <c r="BK38" i="34"/>
  <c r="BL38" i="34"/>
  <c r="BM38" i="34"/>
  <c r="BN38" i="34"/>
  <c r="BO38" i="34"/>
  <c r="BP38" i="34"/>
  <c r="BQ38" i="34"/>
  <c r="BR38" i="34"/>
  <c r="BS38" i="34"/>
  <c r="BT38" i="34"/>
  <c r="BU38" i="34"/>
  <c r="BV38" i="34"/>
  <c r="BW38" i="34"/>
  <c r="BX38" i="34"/>
  <c r="BY38" i="34"/>
  <c r="BZ38" i="34"/>
  <c r="CA38" i="34"/>
  <c r="CB38" i="34"/>
  <c r="CC38" i="34"/>
  <c r="CD38" i="34"/>
  <c r="CE38" i="34"/>
  <c r="CF38" i="34"/>
  <c r="CG38" i="34"/>
  <c r="CH38" i="34"/>
  <c r="CI38" i="34"/>
  <c r="CJ38" i="34"/>
  <c r="CK38" i="34"/>
  <c r="CL38" i="34"/>
  <c r="CM38" i="34"/>
  <c r="CN38" i="34"/>
  <c r="CO38" i="34"/>
  <c r="CP38" i="34"/>
  <c r="CQ38" i="34"/>
  <c r="CR38" i="34"/>
  <c r="CS38" i="34"/>
  <c r="CT38" i="34"/>
  <c r="CU38" i="34"/>
  <c r="CV38" i="34"/>
  <c r="CW38" i="34"/>
  <c r="CX38" i="34"/>
  <c r="CY38" i="34"/>
  <c r="CZ38" i="34"/>
  <c r="DA38" i="34"/>
  <c r="DB38" i="34"/>
  <c r="DC38" i="34"/>
  <c r="DD38" i="34"/>
  <c r="DE38" i="34"/>
  <c r="DF38" i="34"/>
  <c r="DG38" i="34"/>
  <c r="DH38" i="34"/>
  <c r="DI38" i="34"/>
  <c r="DJ38" i="34"/>
  <c r="DK38" i="34"/>
  <c r="DL38" i="34"/>
  <c r="DM38" i="34"/>
  <c r="DN38" i="34"/>
  <c r="DO38" i="34"/>
  <c r="DP38" i="34"/>
  <c r="DQ38" i="34"/>
  <c r="DR38" i="34"/>
  <c r="DS38" i="34"/>
  <c r="DT38" i="34"/>
  <c r="DU38" i="34"/>
  <c r="DV38" i="34"/>
  <c r="DW38" i="34"/>
  <c r="DX38" i="34"/>
  <c r="DY38" i="34"/>
  <c r="DZ38" i="34"/>
  <c r="EA38" i="34"/>
  <c r="EB38" i="34"/>
  <c r="EC38" i="34"/>
  <c r="ED38" i="34"/>
  <c r="EE38" i="34"/>
  <c r="EF38" i="34"/>
  <c r="EG38" i="34"/>
  <c r="EH38" i="34"/>
  <c r="EI38" i="34"/>
  <c r="EJ38" i="34"/>
  <c r="EK38" i="34"/>
  <c r="EL38" i="34"/>
  <c r="EM38" i="34"/>
  <c r="EN38" i="34"/>
  <c r="EO38" i="34"/>
  <c r="EP38" i="34"/>
  <c r="EQ38" i="34"/>
  <c r="ER38" i="34"/>
  <c r="ES38" i="34"/>
  <c r="ET38" i="34"/>
  <c r="EU38" i="34"/>
  <c r="EV38" i="34"/>
  <c r="EW38" i="34"/>
  <c r="EX38" i="34"/>
  <c r="EY38" i="34"/>
  <c r="EZ38" i="34"/>
  <c r="FA38" i="34"/>
  <c r="FB38" i="34"/>
  <c r="FC38" i="34"/>
  <c r="FD38" i="34"/>
  <c r="FE38" i="34"/>
  <c r="FF38" i="34"/>
  <c r="FG38" i="34"/>
  <c r="FH38" i="34"/>
  <c r="FI38" i="34"/>
  <c r="FJ38" i="34"/>
  <c r="FK38" i="34"/>
  <c r="FL38" i="34"/>
  <c r="FM38" i="34"/>
  <c r="FN38" i="34"/>
  <c r="FO38" i="34"/>
  <c r="FP38" i="34"/>
  <c r="FQ38" i="34"/>
  <c r="FR38" i="34"/>
  <c r="FS38" i="34"/>
  <c r="FT38" i="34"/>
  <c r="FU38" i="34"/>
  <c r="FV38" i="34"/>
  <c r="FW38" i="34"/>
  <c r="FX38" i="34"/>
  <c r="FY38" i="34"/>
  <c r="FZ38" i="34"/>
  <c r="GA38" i="34"/>
  <c r="GB38" i="34"/>
  <c r="GC38" i="34"/>
  <c r="GD38" i="34"/>
  <c r="GE38" i="34"/>
  <c r="GF38" i="34"/>
  <c r="GG38" i="34"/>
  <c r="GH38" i="34"/>
  <c r="GI38" i="34"/>
  <c r="GJ38" i="34"/>
  <c r="GK38" i="34"/>
  <c r="GL38" i="34"/>
  <c r="GM38" i="34"/>
  <c r="GN38" i="34"/>
  <c r="GO38" i="34"/>
  <c r="GP38" i="34"/>
  <c r="GQ38" i="34"/>
  <c r="GR38" i="34"/>
  <c r="GS38" i="34"/>
  <c r="GT38" i="34"/>
  <c r="GU38" i="34"/>
  <c r="GV38" i="34"/>
  <c r="GW38" i="34"/>
  <c r="GX38" i="34"/>
  <c r="GY38" i="34"/>
  <c r="GZ38" i="34"/>
  <c r="HA38" i="34"/>
  <c r="HB38" i="34"/>
  <c r="HC38" i="34"/>
  <c r="HD38" i="34"/>
  <c r="HE38" i="34"/>
  <c r="HF38" i="34"/>
  <c r="HG38" i="34"/>
  <c r="HH38" i="34"/>
  <c r="HI38" i="34"/>
  <c r="HJ38" i="34"/>
  <c r="HK38" i="34"/>
  <c r="HL38" i="34"/>
  <c r="HM38" i="34"/>
  <c r="HN38" i="34"/>
  <c r="HO38" i="34"/>
  <c r="HP38" i="34"/>
  <c r="HQ38" i="34"/>
  <c r="HR38" i="34"/>
  <c r="HS38" i="34"/>
  <c r="HT38" i="34"/>
  <c r="HU38" i="34"/>
  <c r="HV38" i="34"/>
  <c r="HW38" i="34"/>
  <c r="HX38" i="34"/>
  <c r="HY38" i="34"/>
  <c r="HZ38" i="34"/>
  <c r="IA38" i="34"/>
  <c r="IB38" i="34"/>
  <c r="IC38" i="34"/>
  <c r="B39" i="34"/>
  <c r="C39" i="34"/>
  <c r="D39" i="34"/>
  <c r="E39" i="34"/>
  <c r="F39" i="34"/>
  <c r="G39" i="34"/>
  <c r="H39" i="34"/>
  <c r="I39" i="34"/>
  <c r="J39" i="34"/>
  <c r="K39" i="34"/>
  <c r="L39" i="34"/>
  <c r="M39" i="34"/>
  <c r="N39" i="34"/>
  <c r="O39" i="34"/>
  <c r="P39" i="34"/>
  <c r="Q39" i="34"/>
  <c r="R39" i="34"/>
  <c r="S39" i="34"/>
  <c r="T39" i="34"/>
  <c r="U39" i="34"/>
  <c r="V39" i="34"/>
  <c r="W39" i="34"/>
  <c r="X39" i="34"/>
  <c r="Y39" i="34"/>
  <c r="Z39" i="34"/>
  <c r="AA39" i="34"/>
  <c r="AB39" i="34"/>
  <c r="AC39" i="34"/>
  <c r="AD39" i="34"/>
  <c r="AE39" i="34"/>
  <c r="AF39" i="34"/>
  <c r="AG39" i="34"/>
  <c r="AH39" i="34"/>
  <c r="AI39" i="34"/>
  <c r="AJ39" i="34"/>
  <c r="AK39" i="34"/>
  <c r="AL39" i="34"/>
  <c r="AM39" i="34"/>
  <c r="AN39" i="34"/>
  <c r="AO39" i="34"/>
  <c r="AP39" i="34"/>
  <c r="AQ39" i="34"/>
  <c r="AR39" i="34"/>
  <c r="AS39" i="34"/>
  <c r="AT39" i="34"/>
  <c r="AU39" i="34"/>
  <c r="AV39" i="34"/>
  <c r="AW39" i="34"/>
  <c r="AX39" i="34"/>
  <c r="AY39" i="34"/>
  <c r="AZ39" i="34"/>
  <c r="BA39" i="34"/>
  <c r="BB39" i="34"/>
  <c r="BC39" i="34"/>
  <c r="BD39" i="34"/>
  <c r="BE39" i="34"/>
  <c r="BF39" i="34"/>
  <c r="BG39" i="34"/>
  <c r="BH39" i="34"/>
  <c r="BI39" i="34"/>
  <c r="BJ39" i="34"/>
  <c r="BK39" i="34"/>
  <c r="BL39" i="34"/>
  <c r="BM39" i="34"/>
  <c r="BN39" i="34"/>
  <c r="BO39" i="34"/>
  <c r="BP39" i="34"/>
  <c r="BQ39" i="34"/>
  <c r="BR39" i="34"/>
  <c r="BS39" i="34"/>
  <c r="BT39" i="34"/>
  <c r="BU39" i="34"/>
  <c r="BV39" i="34"/>
  <c r="BW39" i="34"/>
  <c r="BX39" i="34"/>
  <c r="BY39" i="34"/>
  <c r="BZ39" i="34"/>
  <c r="CA39" i="34"/>
  <c r="CB39" i="34"/>
  <c r="CC39" i="34"/>
  <c r="CD39" i="34"/>
  <c r="CE39" i="34"/>
  <c r="CF39" i="34"/>
  <c r="CG39" i="34"/>
  <c r="CH39" i="34"/>
  <c r="CI39" i="34"/>
  <c r="CJ39" i="34"/>
  <c r="CK39" i="34"/>
  <c r="CL39" i="34"/>
  <c r="CM39" i="34"/>
  <c r="CN39" i="34"/>
  <c r="CO39" i="34"/>
  <c r="CP39" i="34"/>
  <c r="CQ39" i="34"/>
  <c r="CR39" i="34"/>
  <c r="CS39" i="34"/>
  <c r="CT39" i="34"/>
  <c r="CU39" i="34"/>
  <c r="CV39" i="34"/>
  <c r="CW39" i="34"/>
  <c r="CX39" i="34"/>
  <c r="CY39" i="34"/>
  <c r="CZ39" i="34"/>
  <c r="DA39" i="34"/>
  <c r="DB39" i="34"/>
  <c r="DC39" i="34"/>
  <c r="DD39" i="34"/>
  <c r="DE39" i="34"/>
  <c r="DF39" i="34"/>
  <c r="DG39" i="34"/>
  <c r="DH39" i="34"/>
  <c r="DI39" i="34"/>
  <c r="DJ39" i="34"/>
  <c r="DK39" i="34"/>
  <c r="DL39" i="34"/>
  <c r="DM39" i="34"/>
  <c r="DN39" i="34"/>
  <c r="DO39" i="34"/>
  <c r="DP39" i="34"/>
  <c r="DQ39" i="34"/>
  <c r="DR39" i="34"/>
  <c r="DS39" i="34"/>
  <c r="DT39" i="34"/>
  <c r="DU39" i="34"/>
  <c r="DV39" i="34"/>
  <c r="DW39" i="34"/>
  <c r="DX39" i="34"/>
  <c r="DY39" i="34"/>
  <c r="DZ39" i="34"/>
  <c r="EA39" i="34"/>
  <c r="EB39" i="34"/>
  <c r="EC39" i="34"/>
  <c r="ED39" i="34"/>
  <c r="EE39" i="34"/>
  <c r="EF39" i="34"/>
  <c r="EG39" i="34"/>
  <c r="EH39" i="34"/>
  <c r="EI39" i="34"/>
  <c r="EJ39" i="34"/>
  <c r="EK39" i="34"/>
  <c r="EL39" i="34"/>
  <c r="EM39" i="34"/>
  <c r="EN39" i="34"/>
  <c r="EO39" i="34"/>
  <c r="EP39" i="34"/>
  <c r="EQ39" i="34"/>
  <c r="ER39" i="34"/>
  <c r="ES39" i="34"/>
  <c r="ET39" i="34"/>
  <c r="EU39" i="34"/>
  <c r="EV39" i="34"/>
  <c r="EW39" i="34"/>
  <c r="EX39" i="34"/>
  <c r="EY39" i="34"/>
  <c r="EZ39" i="34"/>
  <c r="FA39" i="34"/>
  <c r="FB39" i="34"/>
  <c r="FC39" i="34"/>
  <c r="FD39" i="34"/>
  <c r="FE39" i="34"/>
  <c r="FF39" i="34"/>
  <c r="FG39" i="34"/>
  <c r="FH39" i="34"/>
  <c r="FI39" i="34"/>
  <c r="FJ39" i="34"/>
  <c r="FK39" i="34"/>
  <c r="FL39" i="34"/>
  <c r="FM39" i="34"/>
  <c r="FN39" i="34"/>
  <c r="FO39" i="34"/>
  <c r="FP39" i="34"/>
  <c r="FQ39" i="34"/>
  <c r="FR39" i="34"/>
  <c r="FS39" i="34"/>
  <c r="FT39" i="34"/>
  <c r="FU39" i="34"/>
  <c r="FV39" i="34"/>
  <c r="FW39" i="34"/>
  <c r="FX39" i="34"/>
  <c r="FY39" i="34"/>
  <c r="FZ39" i="34"/>
  <c r="GA39" i="34"/>
  <c r="GB39" i="34"/>
  <c r="GC39" i="34"/>
  <c r="GD39" i="34"/>
  <c r="GE39" i="34"/>
  <c r="GF39" i="34"/>
  <c r="GG39" i="34"/>
  <c r="GH39" i="34"/>
  <c r="GI39" i="34"/>
  <c r="GJ39" i="34"/>
  <c r="GK39" i="34"/>
  <c r="GL39" i="34"/>
  <c r="GM39" i="34"/>
  <c r="GN39" i="34"/>
  <c r="GO39" i="34"/>
  <c r="GP39" i="34"/>
  <c r="GQ39" i="34"/>
  <c r="GR39" i="34"/>
  <c r="GS39" i="34"/>
  <c r="GT39" i="34"/>
  <c r="GU39" i="34"/>
  <c r="GV39" i="34"/>
  <c r="GW39" i="34"/>
  <c r="GX39" i="34"/>
  <c r="GY39" i="34"/>
  <c r="GZ39" i="34"/>
  <c r="HA39" i="34"/>
  <c r="HB39" i="34"/>
  <c r="HC39" i="34"/>
  <c r="HD39" i="34"/>
  <c r="HE39" i="34"/>
  <c r="HF39" i="34"/>
  <c r="HG39" i="34"/>
  <c r="HH39" i="34"/>
  <c r="HI39" i="34"/>
  <c r="HJ39" i="34"/>
  <c r="HK39" i="34"/>
  <c r="HL39" i="34"/>
  <c r="HM39" i="34"/>
  <c r="HN39" i="34"/>
  <c r="HO39" i="34"/>
  <c r="HP39" i="34"/>
  <c r="HQ39" i="34"/>
  <c r="HR39" i="34"/>
  <c r="HS39" i="34"/>
  <c r="HT39" i="34"/>
  <c r="HU39" i="34"/>
  <c r="HV39" i="34"/>
  <c r="HW39" i="34"/>
  <c r="HX39" i="34"/>
  <c r="HY39" i="34"/>
  <c r="HZ39" i="34"/>
  <c r="IA39" i="34"/>
  <c r="IB39" i="34"/>
  <c r="IC39" i="34"/>
  <c r="B40" i="34"/>
  <c r="C40" i="34"/>
  <c r="D40" i="34"/>
  <c r="E40" i="34"/>
  <c r="F40" i="34"/>
  <c r="G40" i="34"/>
  <c r="H40" i="34"/>
  <c r="I40" i="34"/>
  <c r="J40" i="34"/>
  <c r="K40" i="34"/>
  <c r="L40" i="34"/>
  <c r="M40" i="34"/>
  <c r="N40" i="34"/>
  <c r="O40" i="34"/>
  <c r="P40" i="34"/>
  <c r="Q40" i="34"/>
  <c r="R40" i="34"/>
  <c r="S40" i="34"/>
  <c r="T40" i="34"/>
  <c r="U40" i="34"/>
  <c r="V40" i="34"/>
  <c r="W40" i="34"/>
  <c r="X40" i="34"/>
  <c r="Y40" i="34"/>
  <c r="Z40" i="34"/>
  <c r="AA40" i="34"/>
  <c r="AB40" i="34"/>
  <c r="AC40" i="34"/>
  <c r="AD40" i="34"/>
  <c r="AE40" i="34"/>
  <c r="AF40" i="34"/>
  <c r="AG40" i="34"/>
  <c r="AH40" i="34"/>
  <c r="AI40" i="34"/>
  <c r="AJ40" i="34"/>
  <c r="AK40" i="34"/>
  <c r="AL40" i="34"/>
  <c r="AM40" i="34"/>
  <c r="AN40" i="34"/>
  <c r="AO40" i="34"/>
  <c r="AP40" i="34"/>
  <c r="AQ40" i="34"/>
  <c r="AR40" i="34"/>
  <c r="AS40" i="34"/>
  <c r="AT40" i="34"/>
  <c r="AU40" i="34"/>
  <c r="AV40" i="34"/>
  <c r="AW40" i="34"/>
  <c r="AX40" i="34"/>
  <c r="AY40" i="34"/>
  <c r="AZ40" i="34"/>
  <c r="BA40" i="34"/>
  <c r="BB40" i="34"/>
  <c r="BC40" i="34"/>
  <c r="BD40" i="34"/>
  <c r="BE40" i="34"/>
  <c r="BF40" i="34"/>
  <c r="BG40" i="34"/>
  <c r="BH40" i="34"/>
  <c r="BI40" i="34"/>
  <c r="BJ40" i="34"/>
  <c r="BK40" i="34"/>
  <c r="BL40" i="34"/>
  <c r="BM40" i="34"/>
  <c r="BN40" i="34"/>
  <c r="BO40" i="34"/>
  <c r="BP40" i="34"/>
  <c r="BQ40" i="34"/>
  <c r="BR40" i="34"/>
  <c r="BS40" i="34"/>
  <c r="BT40" i="34"/>
  <c r="BU40" i="34"/>
  <c r="BV40" i="34"/>
  <c r="BW40" i="34"/>
  <c r="BX40" i="34"/>
  <c r="BY40" i="34"/>
  <c r="BZ40" i="34"/>
  <c r="CA40" i="34"/>
  <c r="CB40" i="34"/>
  <c r="CC40" i="34"/>
  <c r="CD40" i="34"/>
  <c r="CE40" i="34"/>
  <c r="CF40" i="34"/>
  <c r="CG40" i="34"/>
  <c r="CH40" i="34"/>
  <c r="CI40" i="34"/>
  <c r="CJ40" i="34"/>
  <c r="CK40" i="34"/>
  <c r="CL40" i="34"/>
  <c r="CM40" i="34"/>
  <c r="CN40" i="34"/>
  <c r="CO40" i="34"/>
  <c r="CP40" i="34"/>
  <c r="CQ40" i="34"/>
  <c r="CR40" i="34"/>
  <c r="CS40" i="34"/>
  <c r="CT40" i="34"/>
  <c r="CU40" i="34"/>
  <c r="CV40" i="34"/>
  <c r="CW40" i="34"/>
  <c r="CX40" i="34"/>
  <c r="CY40" i="34"/>
  <c r="CZ40" i="34"/>
  <c r="DA40" i="34"/>
  <c r="DB40" i="34"/>
  <c r="DC40" i="34"/>
  <c r="DD40" i="34"/>
  <c r="DE40" i="34"/>
  <c r="DF40" i="34"/>
  <c r="DG40" i="34"/>
  <c r="DH40" i="34"/>
  <c r="DI40" i="34"/>
  <c r="DJ40" i="34"/>
  <c r="DK40" i="34"/>
  <c r="DL40" i="34"/>
  <c r="DM40" i="34"/>
  <c r="DN40" i="34"/>
  <c r="DO40" i="34"/>
  <c r="DP40" i="34"/>
  <c r="DQ40" i="34"/>
  <c r="DR40" i="34"/>
  <c r="DS40" i="34"/>
  <c r="DT40" i="34"/>
  <c r="DU40" i="34"/>
  <c r="DV40" i="34"/>
  <c r="DW40" i="34"/>
  <c r="DX40" i="34"/>
  <c r="DY40" i="34"/>
  <c r="DZ40" i="34"/>
  <c r="EA40" i="34"/>
  <c r="EB40" i="34"/>
  <c r="EC40" i="34"/>
  <c r="ED40" i="34"/>
  <c r="EE40" i="34"/>
  <c r="EF40" i="34"/>
  <c r="EG40" i="34"/>
  <c r="EH40" i="34"/>
  <c r="EI40" i="34"/>
  <c r="EJ40" i="34"/>
  <c r="EK40" i="34"/>
  <c r="EL40" i="34"/>
  <c r="EM40" i="34"/>
  <c r="EN40" i="34"/>
  <c r="EO40" i="34"/>
  <c r="EP40" i="34"/>
  <c r="EQ40" i="34"/>
  <c r="ER40" i="34"/>
  <c r="ES40" i="34"/>
  <c r="ET40" i="34"/>
  <c r="EU40" i="34"/>
  <c r="EV40" i="34"/>
  <c r="EW40" i="34"/>
  <c r="EX40" i="34"/>
  <c r="EY40" i="34"/>
  <c r="EZ40" i="34"/>
  <c r="FA40" i="34"/>
  <c r="FB40" i="34"/>
  <c r="FC40" i="34"/>
  <c r="FD40" i="34"/>
  <c r="FE40" i="34"/>
  <c r="FF40" i="34"/>
  <c r="FG40" i="34"/>
  <c r="FH40" i="34"/>
  <c r="FI40" i="34"/>
  <c r="FJ40" i="34"/>
  <c r="FK40" i="34"/>
  <c r="FL40" i="34"/>
  <c r="FM40" i="34"/>
  <c r="FN40" i="34"/>
  <c r="FO40" i="34"/>
  <c r="FP40" i="34"/>
  <c r="FQ40" i="34"/>
  <c r="FR40" i="34"/>
  <c r="FS40" i="34"/>
  <c r="FT40" i="34"/>
  <c r="FU40" i="34"/>
  <c r="FV40" i="34"/>
  <c r="FW40" i="34"/>
  <c r="FX40" i="34"/>
  <c r="FY40" i="34"/>
  <c r="FZ40" i="34"/>
  <c r="GA40" i="34"/>
  <c r="GB40" i="34"/>
  <c r="GC40" i="34"/>
  <c r="GD40" i="34"/>
  <c r="GE40" i="34"/>
  <c r="GF40" i="34"/>
  <c r="GG40" i="34"/>
  <c r="GH40" i="34"/>
  <c r="GI40" i="34"/>
  <c r="GJ40" i="34"/>
  <c r="GK40" i="34"/>
  <c r="GL40" i="34"/>
  <c r="GM40" i="34"/>
  <c r="GN40" i="34"/>
  <c r="GO40" i="34"/>
  <c r="GP40" i="34"/>
  <c r="GQ40" i="34"/>
  <c r="GR40" i="34"/>
  <c r="GS40" i="34"/>
  <c r="GT40" i="34"/>
  <c r="GU40" i="34"/>
  <c r="GV40" i="34"/>
  <c r="GW40" i="34"/>
  <c r="GX40" i="34"/>
  <c r="GY40" i="34"/>
  <c r="GZ40" i="34"/>
  <c r="HA40" i="34"/>
  <c r="HB40" i="34"/>
  <c r="HC40" i="34"/>
  <c r="HD40" i="34"/>
  <c r="HE40" i="34"/>
  <c r="HF40" i="34"/>
  <c r="HG40" i="34"/>
  <c r="HH40" i="34"/>
  <c r="HI40" i="34"/>
  <c r="HJ40" i="34"/>
  <c r="HK40" i="34"/>
  <c r="HL40" i="34"/>
  <c r="HM40" i="34"/>
  <c r="HN40" i="34"/>
  <c r="HO40" i="34"/>
  <c r="HP40" i="34"/>
  <c r="HQ40" i="34"/>
  <c r="HR40" i="34"/>
  <c r="HS40" i="34"/>
  <c r="HT40" i="34"/>
  <c r="HU40" i="34"/>
  <c r="HV40" i="34"/>
  <c r="HW40" i="34"/>
  <c r="HX40" i="34"/>
  <c r="HY40" i="34"/>
  <c r="HZ40" i="34"/>
  <c r="IA40" i="34"/>
  <c r="IB40" i="34"/>
  <c r="IC40" i="34"/>
  <c r="B41" i="34"/>
  <c r="C41" i="34"/>
  <c r="D41" i="34"/>
  <c r="E41" i="34"/>
  <c r="F41" i="34"/>
  <c r="G41" i="34"/>
  <c r="H41" i="34"/>
  <c r="I41" i="34"/>
  <c r="J41" i="34"/>
  <c r="K41" i="34"/>
  <c r="L41" i="34"/>
  <c r="M41" i="34"/>
  <c r="N41" i="34"/>
  <c r="O41" i="34"/>
  <c r="P41" i="34"/>
  <c r="Q41" i="34"/>
  <c r="R41" i="34"/>
  <c r="S41" i="34"/>
  <c r="T41" i="34"/>
  <c r="U41" i="34"/>
  <c r="V41" i="34"/>
  <c r="W41" i="34"/>
  <c r="X41" i="34"/>
  <c r="Y41" i="34"/>
  <c r="Z41" i="34"/>
  <c r="AA41" i="34"/>
  <c r="AB41" i="34"/>
  <c r="AC41" i="34"/>
  <c r="AD41" i="34"/>
  <c r="AE41" i="34"/>
  <c r="AF41" i="34"/>
  <c r="AG41" i="34"/>
  <c r="AH41" i="34"/>
  <c r="AI41" i="34"/>
  <c r="AJ41" i="34"/>
  <c r="AK41" i="34"/>
  <c r="AL41" i="34"/>
  <c r="AM41" i="34"/>
  <c r="AN41" i="34"/>
  <c r="AO41" i="34"/>
  <c r="AP41" i="34"/>
  <c r="AQ41" i="34"/>
  <c r="AR41" i="34"/>
  <c r="AS41" i="34"/>
  <c r="AT41" i="34"/>
  <c r="AU41" i="34"/>
  <c r="AV41" i="34"/>
  <c r="AW41" i="34"/>
  <c r="AX41" i="34"/>
  <c r="AY41" i="34"/>
  <c r="AZ41" i="34"/>
  <c r="BA41" i="34"/>
  <c r="BB41" i="34"/>
  <c r="BC41" i="34"/>
  <c r="BD41" i="34"/>
  <c r="BE41" i="34"/>
  <c r="BF41" i="34"/>
  <c r="BG41" i="34"/>
  <c r="BH41" i="34"/>
  <c r="BI41" i="34"/>
  <c r="BJ41" i="34"/>
  <c r="BK41" i="34"/>
  <c r="BL41" i="34"/>
  <c r="BM41" i="34"/>
  <c r="BN41" i="34"/>
  <c r="BO41" i="34"/>
  <c r="BP41" i="34"/>
  <c r="BQ41" i="34"/>
  <c r="BR41" i="34"/>
  <c r="BS41" i="34"/>
  <c r="BT41" i="34"/>
  <c r="BU41" i="34"/>
  <c r="BV41" i="34"/>
  <c r="BW41" i="34"/>
  <c r="BX41" i="34"/>
  <c r="BY41" i="34"/>
  <c r="BZ41" i="34"/>
  <c r="CA41" i="34"/>
  <c r="CB41" i="34"/>
  <c r="CC41" i="34"/>
  <c r="CD41" i="34"/>
  <c r="CE41" i="34"/>
  <c r="CF41" i="34"/>
  <c r="CG41" i="34"/>
  <c r="CH41" i="34"/>
  <c r="CI41" i="34"/>
  <c r="CJ41" i="34"/>
  <c r="CK41" i="34"/>
  <c r="CL41" i="34"/>
  <c r="CM41" i="34"/>
  <c r="CN41" i="34"/>
  <c r="CO41" i="34"/>
  <c r="CP41" i="34"/>
  <c r="CQ41" i="34"/>
  <c r="CR41" i="34"/>
  <c r="CS41" i="34"/>
  <c r="CT41" i="34"/>
  <c r="CU41" i="34"/>
  <c r="CV41" i="34"/>
  <c r="CW41" i="34"/>
  <c r="CX41" i="34"/>
  <c r="CY41" i="34"/>
  <c r="CZ41" i="34"/>
  <c r="DA41" i="34"/>
  <c r="DB41" i="34"/>
  <c r="DC41" i="34"/>
  <c r="DD41" i="34"/>
  <c r="DE41" i="34"/>
  <c r="DF41" i="34"/>
  <c r="DG41" i="34"/>
  <c r="DH41" i="34"/>
  <c r="DI41" i="34"/>
  <c r="DJ41" i="34"/>
  <c r="DK41" i="34"/>
  <c r="DL41" i="34"/>
  <c r="DM41" i="34"/>
  <c r="DN41" i="34"/>
  <c r="DO41" i="34"/>
  <c r="DP41" i="34"/>
  <c r="DQ41" i="34"/>
  <c r="DR41" i="34"/>
  <c r="DS41" i="34"/>
  <c r="DT41" i="34"/>
  <c r="DU41" i="34"/>
  <c r="DV41" i="34"/>
  <c r="DW41" i="34"/>
  <c r="DX41" i="34"/>
  <c r="DY41" i="34"/>
  <c r="DZ41" i="34"/>
  <c r="EA41" i="34"/>
  <c r="EB41" i="34"/>
  <c r="EC41" i="34"/>
  <c r="ED41" i="34"/>
  <c r="EE41" i="34"/>
  <c r="EF41" i="34"/>
  <c r="EG41" i="34"/>
  <c r="EH41" i="34"/>
  <c r="EI41" i="34"/>
  <c r="EJ41" i="34"/>
  <c r="EK41" i="34"/>
  <c r="EL41" i="34"/>
  <c r="EM41" i="34"/>
  <c r="EN41" i="34"/>
  <c r="EO41" i="34"/>
  <c r="EP41" i="34"/>
  <c r="EQ41" i="34"/>
  <c r="ER41" i="34"/>
  <c r="ES41" i="34"/>
  <c r="ET41" i="34"/>
  <c r="EU41" i="34"/>
  <c r="EV41" i="34"/>
  <c r="EW41" i="34"/>
  <c r="EX41" i="34"/>
  <c r="EY41" i="34"/>
  <c r="EZ41" i="34"/>
  <c r="FA41" i="34"/>
  <c r="FB41" i="34"/>
  <c r="FC41" i="34"/>
  <c r="FD41" i="34"/>
  <c r="FE41" i="34"/>
  <c r="FF41" i="34"/>
  <c r="FG41" i="34"/>
  <c r="FH41" i="34"/>
  <c r="FI41" i="34"/>
  <c r="FJ41" i="34"/>
  <c r="FK41" i="34"/>
  <c r="FL41" i="34"/>
  <c r="FM41" i="34"/>
  <c r="FN41" i="34"/>
  <c r="FO41" i="34"/>
  <c r="FP41" i="34"/>
  <c r="FQ41" i="34"/>
  <c r="FR41" i="34"/>
  <c r="FS41" i="34"/>
  <c r="FT41" i="34"/>
  <c r="FU41" i="34"/>
  <c r="FV41" i="34"/>
  <c r="FW41" i="34"/>
  <c r="FX41" i="34"/>
  <c r="FY41" i="34"/>
  <c r="FZ41" i="34"/>
  <c r="GA41" i="34"/>
  <c r="GB41" i="34"/>
  <c r="GC41" i="34"/>
  <c r="GD41" i="34"/>
  <c r="GE41" i="34"/>
  <c r="GF41" i="34"/>
  <c r="GG41" i="34"/>
  <c r="GH41" i="34"/>
  <c r="GI41" i="34"/>
  <c r="GJ41" i="34"/>
  <c r="GK41" i="34"/>
  <c r="GL41" i="34"/>
  <c r="GM41" i="34"/>
  <c r="GN41" i="34"/>
  <c r="GO41" i="34"/>
  <c r="GP41" i="34"/>
  <c r="GQ41" i="34"/>
  <c r="GR41" i="34"/>
  <c r="GS41" i="34"/>
  <c r="GT41" i="34"/>
  <c r="GU41" i="34"/>
  <c r="GV41" i="34"/>
  <c r="GW41" i="34"/>
  <c r="GX41" i="34"/>
  <c r="GY41" i="34"/>
  <c r="GZ41" i="34"/>
  <c r="HA41" i="34"/>
  <c r="HB41" i="34"/>
  <c r="HC41" i="34"/>
  <c r="HD41" i="34"/>
  <c r="HE41" i="34"/>
  <c r="HF41" i="34"/>
  <c r="HG41" i="34"/>
  <c r="HH41" i="34"/>
  <c r="HI41" i="34"/>
  <c r="HJ41" i="34"/>
  <c r="HK41" i="34"/>
  <c r="HL41" i="34"/>
  <c r="HM41" i="34"/>
  <c r="HN41" i="34"/>
  <c r="HO41" i="34"/>
  <c r="HP41" i="34"/>
  <c r="HQ41" i="34"/>
  <c r="HR41" i="34"/>
  <c r="HS41" i="34"/>
  <c r="HT41" i="34"/>
  <c r="HU41" i="34"/>
  <c r="HV41" i="34"/>
  <c r="HW41" i="34"/>
  <c r="HX41" i="34"/>
  <c r="HY41" i="34"/>
  <c r="HZ41" i="34"/>
  <c r="IA41" i="34"/>
  <c r="IB41" i="34"/>
  <c r="IC41" i="34"/>
  <c r="B42" i="34"/>
  <c r="C42" i="34"/>
  <c r="D42" i="34"/>
  <c r="E42" i="34"/>
  <c r="F42" i="34"/>
  <c r="G42" i="34"/>
  <c r="H42" i="34"/>
  <c r="I42" i="34"/>
  <c r="J42" i="34"/>
  <c r="K42" i="34"/>
  <c r="L42" i="34"/>
  <c r="M42" i="34"/>
  <c r="N42" i="34"/>
  <c r="O42" i="34"/>
  <c r="P42" i="34"/>
  <c r="Q42" i="34"/>
  <c r="R42" i="34"/>
  <c r="S42" i="34"/>
  <c r="T42" i="34"/>
  <c r="U42" i="34"/>
  <c r="V42" i="34"/>
  <c r="W42" i="34"/>
  <c r="X42" i="34"/>
  <c r="Y42" i="34"/>
  <c r="Z42" i="34"/>
  <c r="AA42" i="34"/>
  <c r="AB42" i="34"/>
  <c r="AC42" i="34"/>
  <c r="AD42" i="34"/>
  <c r="AE42" i="34"/>
  <c r="AF42" i="34"/>
  <c r="AG42" i="34"/>
  <c r="AH42" i="34"/>
  <c r="AI42" i="34"/>
  <c r="AJ42" i="34"/>
  <c r="AK42" i="34"/>
  <c r="AL42" i="34"/>
  <c r="AM42" i="34"/>
  <c r="AN42" i="34"/>
  <c r="AO42" i="34"/>
  <c r="AP42" i="34"/>
  <c r="AQ42" i="34"/>
  <c r="AR42" i="34"/>
  <c r="AS42" i="34"/>
  <c r="AT42" i="34"/>
  <c r="AU42" i="34"/>
  <c r="AV42" i="34"/>
  <c r="AW42" i="34"/>
  <c r="AX42" i="34"/>
  <c r="AY42" i="34"/>
  <c r="AZ42" i="34"/>
  <c r="BA42" i="34"/>
  <c r="BB42" i="34"/>
  <c r="BC42" i="34"/>
  <c r="BD42" i="34"/>
  <c r="BE42" i="34"/>
  <c r="BF42" i="34"/>
  <c r="BG42" i="34"/>
  <c r="BH42" i="34"/>
  <c r="BI42" i="34"/>
  <c r="BJ42" i="34"/>
  <c r="BK42" i="34"/>
  <c r="BL42" i="34"/>
  <c r="BM42" i="34"/>
  <c r="BN42" i="34"/>
  <c r="BO42" i="34"/>
  <c r="BP42" i="34"/>
  <c r="BQ42" i="34"/>
  <c r="BR42" i="34"/>
  <c r="BS42" i="34"/>
  <c r="BT42" i="34"/>
  <c r="BU42" i="34"/>
  <c r="BV42" i="34"/>
  <c r="BW42" i="34"/>
  <c r="BX42" i="34"/>
  <c r="BY42" i="34"/>
  <c r="BZ42" i="34"/>
  <c r="CA42" i="34"/>
  <c r="CB42" i="34"/>
  <c r="CC42" i="34"/>
  <c r="CD42" i="34"/>
  <c r="CE42" i="34"/>
  <c r="CF42" i="34"/>
  <c r="CG42" i="34"/>
  <c r="CH42" i="34"/>
  <c r="CI42" i="34"/>
  <c r="CJ42" i="34"/>
  <c r="CK42" i="34"/>
  <c r="CL42" i="34"/>
  <c r="CM42" i="34"/>
  <c r="CN42" i="34"/>
  <c r="CO42" i="34"/>
  <c r="CP42" i="34"/>
  <c r="CQ42" i="34"/>
  <c r="CR42" i="34"/>
  <c r="CS42" i="34"/>
  <c r="CT42" i="34"/>
  <c r="CU42" i="34"/>
  <c r="CV42" i="34"/>
  <c r="CW42" i="34"/>
  <c r="CX42" i="34"/>
  <c r="CY42" i="34"/>
  <c r="CZ42" i="34"/>
  <c r="DA42" i="34"/>
  <c r="DB42" i="34"/>
  <c r="DC42" i="34"/>
  <c r="DD42" i="34"/>
  <c r="DE42" i="34"/>
  <c r="DF42" i="34"/>
  <c r="DG42" i="34"/>
  <c r="DH42" i="34"/>
  <c r="DI42" i="34"/>
  <c r="DJ42" i="34"/>
  <c r="DK42" i="34"/>
  <c r="DL42" i="34"/>
  <c r="DM42" i="34"/>
  <c r="DN42" i="34"/>
  <c r="DO42" i="34"/>
  <c r="DP42" i="34"/>
  <c r="DQ42" i="34"/>
  <c r="DR42" i="34"/>
  <c r="DS42" i="34"/>
  <c r="DT42" i="34"/>
  <c r="DU42" i="34"/>
  <c r="DV42" i="34"/>
  <c r="DW42" i="34"/>
  <c r="DX42" i="34"/>
  <c r="DY42" i="34"/>
  <c r="DZ42" i="34"/>
  <c r="EA42" i="34"/>
  <c r="EB42" i="34"/>
  <c r="EC42" i="34"/>
  <c r="ED42" i="34"/>
  <c r="EE42" i="34"/>
  <c r="EF42" i="34"/>
  <c r="EG42" i="34"/>
  <c r="EH42" i="34"/>
  <c r="EI42" i="34"/>
  <c r="EJ42" i="34"/>
  <c r="EK42" i="34"/>
  <c r="EL42" i="34"/>
  <c r="EM42" i="34"/>
  <c r="EN42" i="34"/>
  <c r="EO42" i="34"/>
  <c r="EP42" i="34"/>
  <c r="EQ42" i="34"/>
  <c r="ER42" i="34"/>
  <c r="ES42" i="34"/>
  <c r="ET42" i="34"/>
  <c r="EU42" i="34"/>
  <c r="EV42" i="34"/>
  <c r="EW42" i="34"/>
  <c r="EX42" i="34"/>
  <c r="EY42" i="34"/>
  <c r="EZ42" i="34"/>
  <c r="FA42" i="34"/>
  <c r="FB42" i="34"/>
  <c r="FC42" i="34"/>
  <c r="FD42" i="34"/>
  <c r="FE42" i="34"/>
  <c r="FF42" i="34"/>
  <c r="FG42" i="34"/>
  <c r="FH42" i="34"/>
  <c r="FI42" i="34"/>
  <c r="FJ42" i="34"/>
  <c r="FK42" i="34"/>
  <c r="FL42" i="34"/>
  <c r="FM42" i="34"/>
  <c r="FN42" i="34"/>
  <c r="FO42" i="34"/>
  <c r="FP42" i="34"/>
  <c r="FQ42" i="34"/>
  <c r="FR42" i="34"/>
  <c r="FS42" i="34"/>
  <c r="FT42" i="34"/>
  <c r="FU42" i="34"/>
  <c r="FV42" i="34"/>
  <c r="FW42" i="34"/>
  <c r="FX42" i="34"/>
  <c r="FY42" i="34"/>
  <c r="FZ42" i="34"/>
  <c r="GA42" i="34"/>
  <c r="GB42" i="34"/>
  <c r="GC42" i="34"/>
  <c r="GD42" i="34"/>
  <c r="GE42" i="34"/>
  <c r="GF42" i="34"/>
  <c r="GG42" i="34"/>
  <c r="GH42" i="34"/>
  <c r="GI42" i="34"/>
  <c r="GJ42" i="34"/>
  <c r="GK42" i="34"/>
  <c r="GL42" i="34"/>
  <c r="GM42" i="34"/>
  <c r="GN42" i="34"/>
  <c r="GO42" i="34"/>
  <c r="GP42" i="34"/>
  <c r="GQ42" i="34"/>
  <c r="GR42" i="34"/>
  <c r="GS42" i="34"/>
  <c r="GT42" i="34"/>
  <c r="GU42" i="34"/>
  <c r="GV42" i="34"/>
  <c r="GW42" i="34"/>
  <c r="GX42" i="34"/>
  <c r="GY42" i="34"/>
  <c r="GZ42" i="34"/>
  <c r="HA42" i="34"/>
  <c r="HB42" i="34"/>
  <c r="HC42" i="34"/>
  <c r="HD42" i="34"/>
  <c r="HE42" i="34"/>
  <c r="HF42" i="34"/>
  <c r="HG42" i="34"/>
  <c r="HH42" i="34"/>
  <c r="HI42" i="34"/>
  <c r="HJ42" i="34"/>
  <c r="HK42" i="34"/>
  <c r="HL42" i="34"/>
  <c r="HM42" i="34"/>
  <c r="HN42" i="34"/>
  <c r="HO42" i="34"/>
  <c r="HP42" i="34"/>
  <c r="HQ42" i="34"/>
  <c r="HR42" i="34"/>
  <c r="HS42" i="34"/>
  <c r="HT42" i="34"/>
  <c r="HU42" i="34"/>
  <c r="HV42" i="34"/>
  <c r="HW42" i="34"/>
  <c r="HX42" i="34"/>
  <c r="HY42" i="34"/>
  <c r="HZ42" i="34"/>
  <c r="IA42" i="34"/>
  <c r="IB42" i="34"/>
  <c r="IC42" i="34"/>
  <c r="B43" i="34"/>
  <c r="C43" i="34"/>
  <c r="D43" i="34"/>
  <c r="E43" i="34"/>
  <c r="F43" i="34"/>
  <c r="G43" i="34"/>
  <c r="H43" i="34"/>
  <c r="I43" i="34"/>
  <c r="J43" i="34"/>
  <c r="K43" i="34"/>
  <c r="L43" i="34"/>
  <c r="M43" i="34"/>
  <c r="N43" i="34"/>
  <c r="O43" i="34"/>
  <c r="P43" i="34"/>
  <c r="Q43" i="34"/>
  <c r="R43" i="34"/>
  <c r="S43" i="34"/>
  <c r="T43" i="34"/>
  <c r="U43" i="34"/>
  <c r="V43" i="34"/>
  <c r="W43" i="34"/>
  <c r="X43" i="34"/>
  <c r="Y43" i="34"/>
  <c r="Z43" i="34"/>
  <c r="AA43" i="34"/>
  <c r="AB43" i="34"/>
  <c r="AC43" i="34"/>
  <c r="AD43" i="34"/>
  <c r="AE43" i="34"/>
  <c r="AF43" i="34"/>
  <c r="AG43" i="34"/>
  <c r="AH43" i="34"/>
  <c r="AI43" i="34"/>
  <c r="AJ43" i="34"/>
  <c r="AK43" i="34"/>
  <c r="AL43" i="34"/>
  <c r="AM43" i="34"/>
  <c r="AN43" i="34"/>
  <c r="AO43" i="34"/>
  <c r="AP43" i="34"/>
  <c r="AQ43" i="34"/>
  <c r="AR43" i="34"/>
  <c r="AS43" i="34"/>
  <c r="AT43" i="34"/>
  <c r="AU43" i="34"/>
  <c r="AV43" i="34"/>
  <c r="AW43" i="34"/>
  <c r="AX43" i="34"/>
  <c r="AY43" i="34"/>
  <c r="AZ43" i="34"/>
  <c r="BA43" i="34"/>
  <c r="BB43" i="34"/>
  <c r="BC43" i="34"/>
  <c r="BD43" i="34"/>
  <c r="BE43" i="34"/>
  <c r="BF43" i="34"/>
  <c r="BG43" i="34"/>
  <c r="BH43" i="34"/>
  <c r="BI43" i="34"/>
  <c r="BJ43" i="34"/>
  <c r="BK43" i="34"/>
  <c r="BL43" i="34"/>
  <c r="BM43" i="34"/>
  <c r="BN43" i="34"/>
  <c r="BO43" i="34"/>
  <c r="BP43" i="34"/>
  <c r="BQ43" i="34"/>
  <c r="BR43" i="34"/>
  <c r="BS43" i="34"/>
  <c r="BT43" i="34"/>
  <c r="BU43" i="34"/>
  <c r="BV43" i="34"/>
  <c r="BW43" i="34"/>
  <c r="BX43" i="34"/>
  <c r="BY43" i="34"/>
  <c r="BZ43" i="34"/>
  <c r="CA43" i="34"/>
  <c r="CB43" i="34"/>
  <c r="CC43" i="34"/>
  <c r="CD43" i="34"/>
  <c r="CE43" i="34"/>
  <c r="CF43" i="34"/>
  <c r="CG43" i="34"/>
  <c r="CH43" i="34"/>
  <c r="CI43" i="34"/>
  <c r="CJ43" i="34"/>
  <c r="CK43" i="34"/>
  <c r="CL43" i="34"/>
  <c r="CM43" i="34"/>
  <c r="CN43" i="34"/>
  <c r="CO43" i="34"/>
  <c r="CP43" i="34"/>
  <c r="CQ43" i="34"/>
  <c r="CR43" i="34"/>
  <c r="CS43" i="34"/>
  <c r="CT43" i="34"/>
  <c r="CU43" i="34"/>
  <c r="CV43" i="34"/>
  <c r="CW43" i="34"/>
  <c r="CX43" i="34"/>
  <c r="CY43" i="34"/>
  <c r="CZ43" i="34"/>
  <c r="DA43" i="34"/>
  <c r="DB43" i="34"/>
  <c r="DC43" i="34"/>
  <c r="DD43" i="34"/>
  <c r="DE43" i="34"/>
  <c r="DF43" i="34"/>
  <c r="DG43" i="34"/>
  <c r="DH43" i="34"/>
  <c r="DI43" i="34"/>
  <c r="DJ43" i="34"/>
  <c r="DK43" i="34"/>
  <c r="DL43" i="34"/>
  <c r="DM43" i="34"/>
  <c r="DN43" i="34"/>
  <c r="DO43" i="34"/>
  <c r="DP43" i="34"/>
  <c r="DQ43" i="34"/>
  <c r="DR43" i="34"/>
  <c r="DS43" i="34"/>
  <c r="DT43" i="34"/>
  <c r="DU43" i="34"/>
  <c r="DV43" i="34"/>
  <c r="DW43" i="34"/>
  <c r="DX43" i="34"/>
  <c r="DY43" i="34"/>
  <c r="DZ43" i="34"/>
  <c r="EA43" i="34"/>
  <c r="EB43" i="34"/>
  <c r="EC43" i="34"/>
  <c r="ED43" i="34"/>
  <c r="EE43" i="34"/>
  <c r="EF43" i="34"/>
  <c r="EG43" i="34"/>
  <c r="EH43" i="34"/>
  <c r="EI43" i="34"/>
  <c r="EJ43" i="34"/>
  <c r="EK43" i="34"/>
  <c r="EL43" i="34"/>
  <c r="EM43" i="34"/>
  <c r="EN43" i="34"/>
  <c r="EO43" i="34"/>
  <c r="EP43" i="34"/>
  <c r="EQ43" i="34"/>
  <c r="ER43" i="34"/>
  <c r="ES43" i="34"/>
  <c r="ET43" i="34"/>
  <c r="EU43" i="34"/>
  <c r="EV43" i="34"/>
  <c r="EW43" i="34"/>
  <c r="EX43" i="34"/>
  <c r="EY43" i="34"/>
  <c r="EZ43" i="34"/>
  <c r="FA43" i="34"/>
  <c r="FB43" i="34"/>
  <c r="FC43" i="34"/>
  <c r="FD43" i="34"/>
  <c r="FE43" i="34"/>
  <c r="FF43" i="34"/>
  <c r="FG43" i="34"/>
  <c r="FH43" i="34"/>
  <c r="FI43" i="34"/>
  <c r="FJ43" i="34"/>
  <c r="FK43" i="34"/>
  <c r="FL43" i="34"/>
  <c r="FM43" i="34"/>
  <c r="FN43" i="34"/>
  <c r="FO43" i="34"/>
  <c r="FP43" i="34"/>
  <c r="FQ43" i="34"/>
  <c r="FR43" i="34"/>
  <c r="FS43" i="34"/>
  <c r="FT43" i="34"/>
  <c r="FU43" i="34"/>
  <c r="FV43" i="34"/>
  <c r="FW43" i="34"/>
  <c r="FX43" i="34"/>
  <c r="FY43" i="34"/>
  <c r="FZ43" i="34"/>
  <c r="GA43" i="34"/>
  <c r="GB43" i="34"/>
  <c r="GC43" i="34"/>
  <c r="GD43" i="34"/>
  <c r="GE43" i="34"/>
  <c r="GF43" i="34"/>
  <c r="GG43" i="34"/>
  <c r="GH43" i="34"/>
  <c r="GI43" i="34"/>
  <c r="GJ43" i="34"/>
  <c r="GK43" i="34"/>
  <c r="GL43" i="34"/>
  <c r="GM43" i="34"/>
  <c r="GN43" i="34"/>
  <c r="GO43" i="34"/>
  <c r="GP43" i="34"/>
  <c r="GQ43" i="34"/>
  <c r="GR43" i="34"/>
  <c r="GS43" i="34"/>
  <c r="GT43" i="34"/>
  <c r="GU43" i="34"/>
  <c r="GV43" i="34"/>
  <c r="GW43" i="34"/>
  <c r="GX43" i="34"/>
  <c r="GY43" i="34"/>
  <c r="GZ43" i="34"/>
  <c r="HA43" i="34"/>
  <c r="HB43" i="34"/>
  <c r="HC43" i="34"/>
  <c r="HD43" i="34"/>
  <c r="HE43" i="34"/>
  <c r="HF43" i="34"/>
  <c r="HG43" i="34"/>
  <c r="HH43" i="34"/>
  <c r="HI43" i="34"/>
  <c r="HJ43" i="34"/>
  <c r="HK43" i="34"/>
  <c r="HL43" i="34"/>
  <c r="HM43" i="34"/>
  <c r="HN43" i="34"/>
  <c r="HO43" i="34"/>
  <c r="HP43" i="34"/>
  <c r="HQ43" i="34"/>
  <c r="HR43" i="34"/>
  <c r="HS43" i="34"/>
  <c r="HT43" i="34"/>
  <c r="HU43" i="34"/>
  <c r="HV43" i="34"/>
  <c r="HW43" i="34"/>
  <c r="HX43" i="34"/>
  <c r="HY43" i="34"/>
  <c r="HZ43" i="34"/>
  <c r="IA43" i="34"/>
  <c r="IB43" i="34"/>
  <c r="IC43" i="34"/>
  <c r="D44" i="34"/>
  <c r="B45" i="34"/>
  <c r="C45" i="34"/>
  <c r="D45" i="34"/>
  <c r="E45" i="34"/>
  <c r="F45" i="34"/>
  <c r="G45" i="34"/>
  <c r="H45" i="34"/>
  <c r="I45" i="34"/>
  <c r="J45" i="34"/>
  <c r="K45" i="34"/>
  <c r="L45" i="34"/>
  <c r="M45" i="34"/>
  <c r="N45" i="34"/>
  <c r="O45" i="34"/>
  <c r="P45" i="34"/>
  <c r="Q45" i="34"/>
  <c r="R45" i="34"/>
  <c r="S45" i="34"/>
  <c r="T45" i="34"/>
  <c r="U45" i="34"/>
  <c r="V45" i="34"/>
  <c r="W45" i="34"/>
  <c r="X45" i="34"/>
  <c r="Y45" i="34"/>
  <c r="Z45" i="34"/>
  <c r="AA45" i="34"/>
  <c r="AB45" i="34"/>
  <c r="AC45" i="34"/>
  <c r="AD45" i="34"/>
  <c r="AE45" i="34"/>
  <c r="AF45" i="34"/>
  <c r="AG45" i="34"/>
  <c r="AH45" i="34"/>
  <c r="AI45" i="34"/>
  <c r="AJ45" i="34"/>
  <c r="AK45" i="34"/>
  <c r="AL45" i="34"/>
  <c r="AM45" i="34"/>
  <c r="AN45" i="34"/>
  <c r="AO45" i="34"/>
  <c r="AP45" i="34"/>
  <c r="AQ45" i="34"/>
  <c r="AR45" i="34"/>
  <c r="AS45" i="34"/>
  <c r="AT45" i="34"/>
  <c r="AU45" i="34"/>
  <c r="AV45" i="34"/>
  <c r="AW45" i="34"/>
  <c r="AX45" i="34"/>
  <c r="AY45" i="34"/>
  <c r="AZ45" i="34"/>
  <c r="BA45" i="34"/>
  <c r="BB45" i="34"/>
  <c r="BC45" i="34"/>
  <c r="BD45" i="34"/>
  <c r="BE45" i="34"/>
  <c r="BF45" i="34"/>
  <c r="BG45" i="34"/>
  <c r="BH45" i="34"/>
  <c r="BI45" i="34"/>
  <c r="BJ45" i="34"/>
  <c r="BK45" i="34"/>
  <c r="BL45" i="34"/>
  <c r="BM45" i="34"/>
  <c r="BN45" i="34"/>
  <c r="BO45" i="34"/>
  <c r="BP45" i="34"/>
  <c r="BQ45" i="34"/>
  <c r="BR45" i="34"/>
  <c r="BS45" i="34"/>
  <c r="BT45" i="34"/>
  <c r="BU45" i="34"/>
  <c r="BV45" i="34"/>
  <c r="BW45" i="34"/>
  <c r="BX45" i="34"/>
  <c r="BY45" i="34"/>
  <c r="BZ45" i="34"/>
  <c r="CA45" i="34"/>
  <c r="CB45" i="34"/>
  <c r="CC45" i="34"/>
  <c r="CD45" i="34"/>
  <c r="CE45" i="34"/>
  <c r="CF45" i="34"/>
  <c r="CG45" i="34"/>
  <c r="CH45" i="34"/>
  <c r="CI45" i="34"/>
  <c r="CJ45" i="34"/>
  <c r="CK45" i="34"/>
  <c r="CL45" i="34"/>
  <c r="CM45" i="34"/>
  <c r="CN45" i="34"/>
  <c r="CO45" i="34"/>
  <c r="CP45" i="34"/>
  <c r="CQ45" i="34"/>
  <c r="CR45" i="34"/>
  <c r="CS45" i="34"/>
  <c r="CT45" i="34"/>
  <c r="CU45" i="34"/>
  <c r="CV45" i="34"/>
  <c r="CW45" i="34"/>
  <c r="CX45" i="34"/>
  <c r="CY45" i="34"/>
  <c r="CZ45" i="34"/>
  <c r="DA45" i="34"/>
  <c r="DB45" i="34"/>
  <c r="DC45" i="34"/>
  <c r="DD45" i="34"/>
  <c r="DE45" i="34"/>
  <c r="DF45" i="34"/>
  <c r="DG45" i="34"/>
  <c r="DH45" i="34"/>
  <c r="DI45" i="34"/>
  <c r="DJ45" i="34"/>
  <c r="DK45" i="34"/>
  <c r="DL45" i="34"/>
  <c r="DM45" i="34"/>
  <c r="DN45" i="34"/>
  <c r="DO45" i="34"/>
  <c r="DP45" i="34"/>
  <c r="DQ45" i="34"/>
  <c r="DR45" i="34"/>
  <c r="DS45" i="34"/>
  <c r="DT45" i="34"/>
  <c r="DU45" i="34"/>
  <c r="DV45" i="34"/>
  <c r="DW45" i="34"/>
  <c r="DX45" i="34"/>
  <c r="DY45" i="34"/>
  <c r="DZ45" i="34"/>
  <c r="EA45" i="34"/>
  <c r="EB45" i="34"/>
  <c r="EC45" i="34"/>
  <c r="ED45" i="34"/>
  <c r="EE45" i="34"/>
  <c r="EF45" i="34"/>
  <c r="EG45" i="34"/>
  <c r="EH45" i="34"/>
  <c r="EI45" i="34"/>
  <c r="EJ45" i="34"/>
  <c r="EK45" i="34"/>
  <c r="EL45" i="34"/>
  <c r="EM45" i="34"/>
  <c r="EN45" i="34"/>
  <c r="EO45" i="34"/>
  <c r="EP45" i="34"/>
  <c r="EQ45" i="34"/>
  <c r="ER45" i="34"/>
  <c r="ES45" i="34"/>
  <c r="ET45" i="34"/>
  <c r="EU45" i="34"/>
  <c r="EV45" i="34"/>
  <c r="EW45" i="34"/>
  <c r="EX45" i="34"/>
  <c r="EY45" i="34"/>
  <c r="EZ45" i="34"/>
  <c r="FA45" i="34"/>
  <c r="FB45" i="34"/>
  <c r="FC45" i="34"/>
  <c r="FD45" i="34"/>
  <c r="FE45" i="34"/>
  <c r="FF45" i="34"/>
  <c r="FG45" i="34"/>
  <c r="FH45" i="34"/>
  <c r="FI45" i="34"/>
  <c r="FJ45" i="34"/>
  <c r="FK45" i="34"/>
  <c r="FL45" i="34"/>
  <c r="FM45" i="34"/>
  <c r="FN45" i="34"/>
  <c r="FO45" i="34"/>
  <c r="FP45" i="34"/>
  <c r="FQ45" i="34"/>
  <c r="FR45" i="34"/>
  <c r="FS45" i="34"/>
  <c r="FT45" i="34"/>
  <c r="FU45" i="34"/>
  <c r="FV45" i="34"/>
  <c r="FW45" i="34"/>
  <c r="FX45" i="34"/>
  <c r="FY45" i="34"/>
  <c r="FZ45" i="34"/>
  <c r="GA45" i="34"/>
  <c r="GB45" i="34"/>
  <c r="GC45" i="34"/>
  <c r="GD45" i="34"/>
  <c r="GE45" i="34"/>
  <c r="GF45" i="34"/>
  <c r="GG45" i="34"/>
  <c r="GH45" i="34"/>
  <c r="GI45" i="34"/>
  <c r="GJ45" i="34"/>
  <c r="GK45" i="34"/>
  <c r="GL45" i="34"/>
  <c r="GM45" i="34"/>
  <c r="GN45" i="34"/>
  <c r="GO45" i="34"/>
  <c r="GP45" i="34"/>
  <c r="GQ45" i="34"/>
  <c r="GR45" i="34"/>
  <c r="GS45" i="34"/>
  <c r="GT45" i="34"/>
  <c r="GU45" i="34"/>
  <c r="GV45" i="34"/>
  <c r="GW45" i="34"/>
  <c r="GX45" i="34"/>
  <c r="GY45" i="34"/>
  <c r="GZ45" i="34"/>
  <c r="HA45" i="34"/>
  <c r="HB45" i="34"/>
  <c r="HC45" i="34"/>
  <c r="HD45" i="34"/>
  <c r="HE45" i="34"/>
  <c r="HF45" i="34"/>
  <c r="HG45" i="34"/>
  <c r="HH45" i="34"/>
  <c r="HI45" i="34"/>
  <c r="HJ45" i="34"/>
  <c r="HK45" i="34"/>
  <c r="HL45" i="34"/>
  <c r="HM45" i="34"/>
  <c r="HN45" i="34"/>
  <c r="HO45" i="34"/>
  <c r="HP45" i="34"/>
  <c r="HQ45" i="34"/>
  <c r="HR45" i="34"/>
  <c r="HS45" i="34"/>
  <c r="HT45" i="34"/>
  <c r="HU45" i="34"/>
  <c r="HV45" i="34"/>
  <c r="HW45" i="34"/>
  <c r="HX45" i="34"/>
  <c r="HY45" i="34"/>
  <c r="HZ45" i="34"/>
  <c r="IA45" i="34"/>
  <c r="IB45" i="34"/>
  <c r="IC45" i="34"/>
  <c r="B46" i="34"/>
  <c r="C46" i="34"/>
  <c r="D46" i="34"/>
  <c r="E46" i="34"/>
  <c r="F46" i="34"/>
  <c r="G46" i="34"/>
  <c r="H46" i="34"/>
  <c r="I46" i="34"/>
  <c r="J46" i="34"/>
  <c r="K46" i="34"/>
  <c r="L46" i="34"/>
  <c r="M46" i="34"/>
  <c r="N46" i="34"/>
  <c r="O46" i="34"/>
  <c r="P46" i="34"/>
  <c r="Q46" i="34"/>
  <c r="R46" i="34"/>
  <c r="S46" i="34"/>
  <c r="T46" i="34"/>
  <c r="U46" i="34"/>
  <c r="V46" i="34"/>
  <c r="W46" i="34"/>
  <c r="X46" i="34"/>
  <c r="Y46" i="34"/>
  <c r="Z46" i="34"/>
  <c r="AA46" i="34"/>
  <c r="AB46" i="34"/>
  <c r="AC46" i="34"/>
  <c r="AD46" i="34"/>
  <c r="AE46" i="34"/>
  <c r="AF46" i="34"/>
  <c r="AG46" i="34"/>
  <c r="AH46" i="34"/>
  <c r="AI46" i="34"/>
  <c r="AJ46" i="34"/>
  <c r="AK46" i="34"/>
  <c r="AL46" i="34"/>
  <c r="AM46" i="34"/>
  <c r="AN46" i="34"/>
  <c r="AO46" i="34"/>
  <c r="AP46" i="34"/>
  <c r="AQ46" i="34"/>
  <c r="AR46" i="34"/>
  <c r="AS46" i="34"/>
  <c r="AT46" i="34"/>
  <c r="AU46" i="34"/>
  <c r="AV46" i="34"/>
  <c r="AW46" i="34"/>
  <c r="AX46" i="34"/>
  <c r="AY46" i="34"/>
  <c r="AZ46" i="34"/>
  <c r="BA46" i="34"/>
  <c r="BB46" i="34"/>
  <c r="BC46" i="34"/>
  <c r="BD46" i="34"/>
  <c r="BE46" i="34"/>
  <c r="BF46" i="34"/>
  <c r="BG46" i="34"/>
  <c r="BH46" i="34"/>
  <c r="BI46" i="34"/>
  <c r="BJ46" i="34"/>
  <c r="BK46" i="34"/>
  <c r="BL46" i="34"/>
  <c r="BM46" i="34"/>
  <c r="BN46" i="34"/>
  <c r="BO46" i="34"/>
  <c r="BP46" i="34"/>
  <c r="BQ46" i="34"/>
  <c r="BR46" i="34"/>
  <c r="BS46" i="34"/>
  <c r="BT46" i="34"/>
  <c r="BU46" i="34"/>
  <c r="BV46" i="34"/>
  <c r="BW46" i="34"/>
  <c r="BX46" i="34"/>
  <c r="BY46" i="34"/>
  <c r="BZ46" i="34"/>
  <c r="CA46" i="34"/>
  <c r="CB46" i="34"/>
  <c r="CC46" i="34"/>
  <c r="CD46" i="34"/>
  <c r="CE46" i="34"/>
  <c r="CF46" i="34"/>
  <c r="CG46" i="34"/>
  <c r="CH46" i="34"/>
  <c r="CI46" i="34"/>
  <c r="CJ46" i="34"/>
  <c r="CK46" i="34"/>
  <c r="CL46" i="34"/>
  <c r="CM46" i="34"/>
  <c r="CN46" i="34"/>
  <c r="CO46" i="34"/>
  <c r="CP46" i="34"/>
  <c r="CQ46" i="34"/>
  <c r="CR46" i="34"/>
  <c r="CS46" i="34"/>
  <c r="CT46" i="34"/>
  <c r="CU46" i="34"/>
  <c r="CV46" i="34"/>
  <c r="CW46" i="34"/>
  <c r="CX46" i="34"/>
  <c r="CY46" i="34"/>
  <c r="CZ46" i="34"/>
  <c r="DA46" i="34"/>
  <c r="DB46" i="34"/>
  <c r="DC46" i="34"/>
  <c r="DD46" i="34"/>
  <c r="DE46" i="34"/>
  <c r="DF46" i="34"/>
  <c r="DG46" i="34"/>
  <c r="DH46" i="34"/>
  <c r="DI46" i="34"/>
  <c r="DJ46" i="34"/>
  <c r="DK46" i="34"/>
  <c r="DL46" i="34"/>
  <c r="DM46" i="34"/>
  <c r="DN46" i="34"/>
  <c r="DO46" i="34"/>
  <c r="DP46" i="34"/>
  <c r="DQ46" i="34"/>
  <c r="DR46" i="34"/>
  <c r="DS46" i="34"/>
  <c r="DT46" i="34"/>
  <c r="DU46" i="34"/>
  <c r="DV46" i="34"/>
  <c r="DW46" i="34"/>
  <c r="DX46" i="34"/>
  <c r="DY46" i="34"/>
  <c r="DZ46" i="34"/>
  <c r="EA46" i="34"/>
  <c r="EB46" i="34"/>
  <c r="EC46" i="34"/>
  <c r="ED46" i="34"/>
  <c r="EE46" i="34"/>
  <c r="EF46" i="34"/>
  <c r="EG46" i="34"/>
  <c r="EH46" i="34"/>
  <c r="EI46" i="34"/>
  <c r="EJ46" i="34"/>
  <c r="EK46" i="34"/>
  <c r="EL46" i="34"/>
  <c r="EM46" i="34"/>
  <c r="EN46" i="34"/>
  <c r="EO46" i="34"/>
  <c r="EP46" i="34"/>
  <c r="EQ46" i="34"/>
  <c r="ER46" i="34"/>
  <c r="ES46" i="34"/>
  <c r="ET46" i="34"/>
  <c r="EU46" i="34"/>
  <c r="EV46" i="34"/>
  <c r="EW46" i="34"/>
  <c r="EX46" i="34"/>
  <c r="EY46" i="34"/>
  <c r="EZ46" i="34"/>
  <c r="FA46" i="34"/>
  <c r="FB46" i="34"/>
  <c r="FC46" i="34"/>
  <c r="FD46" i="34"/>
  <c r="FE46" i="34"/>
  <c r="FF46" i="34"/>
  <c r="FG46" i="34"/>
  <c r="FH46" i="34"/>
  <c r="FI46" i="34"/>
  <c r="FJ46" i="34"/>
  <c r="FK46" i="34"/>
  <c r="FL46" i="34"/>
  <c r="FM46" i="34"/>
  <c r="FN46" i="34"/>
  <c r="FO46" i="34"/>
  <c r="FP46" i="34"/>
  <c r="FQ46" i="34"/>
  <c r="FR46" i="34"/>
  <c r="FS46" i="34"/>
  <c r="FT46" i="34"/>
  <c r="FU46" i="34"/>
  <c r="FV46" i="34"/>
  <c r="FW46" i="34"/>
  <c r="FX46" i="34"/>
  <c r="FY46" i="34"/>
  <c r="FZ46" i="34"/>
  <c r="GA46" i="34"/>
  <c r="GB46" i="34"/>
  <c r="GC46" i="34"/>
  <c r="GD46" i="34"/>
  <c r="GE46" i="34"/>
  <c r="GF46" i="34"/>
  <c r="GG46" i="34"/>
  <c r="GH46" i="34"/>
  <c r="GI46" i="34"/>
  <c r="GJ46" i="34"/>
  <c r="GK46" i="34"/>
  <c r="GL46" i="34"/>
  <c r="GM46" i="34"/>
  <c r="GN46" i="34"/>
  <c r="GO46" i="34"/>
  <c r="GP46" i="34"/>
  <c r="GQ46" i="34"/>
  <c r="GR46" i="34"/>
  <c r="GS46" i="34"/>
  <c r="GT46" i="34"/>
  <c r="GU46" i="34"/>
  <c r="GV46" i="34"/>
  <c r="GW46" i="34"/>
  <c r="GX46" i="34"/>
  <c r="GY46" i="34"/>
  <c r="GZ46" i="34"/>
  <c r="HA46" i="34"/>
  <c r="HB46" i="34"/>
  <c r="HC46" i="34"/>
  <c r="HD46" i="34"/>
  <c r="HE46" i="34"/>
  <c r="HF46" i="34"/>
  <c r="HG46" i="34"/>
  <c r="HH46" i="34"/>
  <c r="HI46" i="34"/>
  <c r="HJ46" i="34"/>
  <c r="HK46" i="34"/>
  <c r="HL46" i="34"/>
  <c r="HM46" i="34"/>
  <c r="HN46" i="34"/>
  <c r="HO46" i="34"/>
  <c r="HP46" i="34"/>
  <c r="HQ46" i="34"/>
  <c r="HR46" i="34"/>
  <c r="HS46" i="34"/>
  <c r="HT46" i="34"/>
  <c r="HU46" i="34"/>
  <c r="HV46" i="34"/>
  <c r="HW46" i="34"/>
  <c r="HX46" i="34"/>
  <c r="HY46" i="34"/>
  <c r="HZ46" i="34"/>
  <c r="IA46" i="34"/>
  <c r="IB46" i="34"/>
  <c r="IC46" i="34"/>
  <c r="B47" i="34"/>
  <c r="C47" i="34"/>
  <c r="D47" i="34"/>
  <c r="E47" i="34"/>
  <c r="F47" i="34"/>
  <c r="G47" i="34"/>
  <c r="H47" i="34"/>
  <c r="I47" i="34"/>
  <c r="J47" i="34"/>
  <c r="K47" i="34"/>
  <c r="L47" i="34"/>
  <c r="M47" i="34"/>
  <c r="N47" i="34"/>
  <c r="O47" i="34"/>
  <c r="P47" i="34"/>
  <c r="Q47" i="34"/>
  <c r="R47" i="34"/>
  <c r="S47" i="34"/>
  <c r="T47" i="34"/>
  <c r="U47" i="34"/>
  <c r="V47" i="34"/>
  <c r="W47" i="34"/>
  <c r="X47" i="34"/>
  <c r="Y47" i="34"/>
  <c r="Z47" i="34"/>
  <c r="AA47" i="34"/>
  <c r="AB47" i="34"/>
  <c r="AC47" i="34"/>
  <c r="AD47" i="34"/>
  <c r="AE47" i="34"/>
  <c r="AF47" i="34"/>
  <c r="AG47" i="34"/>
  <c r="AH47" i="34"/>
  <c r="AI47" i="34"/>
  <c r="AJ47" i="34"/>
  <c r="AK47" i="34"/>
  <c r="AL47" i="34"/>
  <c r="AM47" i="34"/>
  <c r="AN47" i="34"/>
  <c r="AO47" i="34"/>
  <c r="AP47" i="34"/>
  <c r="AQ47" i="34"/>
  <c r="AR47" i="34"/>
  <c r="AS47" i="34"/>
  <c r="AT47" i="34"/>
  <c r="AU47" i="34"/>
  <c r="AV47" i="34"/>
  <c r="AW47" i="34"/>
  <c r="AX47" i="34"/>
  <c r="AY47" i="34"/>
  <c r="AZ47" i="34"/>
  <c r="BA47" i="34"/>
  <c r="BB47" i="34"/>
  <c r="BC47" i="34"/>
  <c r="BD47" i="34"/>
  <c r="BE47" i="34"/>
  <c r="BF47" i="34"/>
  <c r="BG47" i="34"/>
  <c r="BH47" i="34"/>
  <c r="BI47" i="34"/>
  <c r="BJ47" i="34"/>
  <c r="BK47" i="34"/>
  <c r="BL47" i="34"/>
  <c r="BM47" i="34"/>
  <c r="BN47" i="34"/>
  <c r="BO47" i="34"/>
  <c r="BP47" i="34"/>
  <c r="BQ47" i="34"/>
  <c r="BR47" i="34"/>
  <c r="BS47" i="34"/>
  <c r="BT47" i="34"/>
  <c r="BU47" i="34"/>
  <c r="BV47" i="34"/>
  <c r="BW47" i="34"/>
  <c r="BX47" i="34"/>
  <c r="BY47" i="34"/>
  <c r="BZ47" i="34"/>
  <c r="CA47" i="34"/>
  <c r="CB47" i="34"/>
  <c r="CC47" i="34"/>
  <c r="CD47" i="34"/>
  <c r="CE47" i="34"/>
  <c r="CF47" i="34"/>
  <c r="CG47" i="34"/>
  <c r="CH47" i="34"/>
  <c r="CI47" i="34"/>
  <c r="CJ47" i="34"/>
  <c r="CK47" i="34"/>
  <c r="CL47" i="34"/>
  <c r="CM47" i="34"/>
  <c r="CN47" i="34"/>
  <c r="CO47" i="34"/>
  <c r="CP47" i="34"/>
  <c r="CQ47" i="34"/>
  <c r="CR47" i="34"/>
  <c r="CS47" i="34"/>
  <c r="CT47" i="34"/>
  <c r="CU47" i="34"/>
  <c r="CV47" i="34"/>
  <c r="CW47" i="34"/>
  <c r="CX47" i="34"/>
  <c r="CY47" i="34"/>
  <c r="CZ47" i="34"/>
  <c r="DA47" i="34"/>
  <c r="DB47" i="34"/>
  <c r="DC47" i="34"/>
  <c r="DD47" i="34"/>
  <c r="DE47" i="34"/>
  <c r="DF47" i="34"/>
  <c r="DG47" i="34"/>
  <c r="DH47" i="34"/>
  <c r="DI47" i="34"/>
  <c r="DJ47" i="34"/>
  <c r="DK47" i="34"/>
  <c r="DL47" i="34"/>
  <c r="DM47" i="34"/>
  <c r="DN47" i="34"/>
  <c r="DO47" i="34"/>
  <c r="DP47" i="34"/>
  <c r="DQ47" i="34"/>
  <c r="DR47" i="34"/>
  <c r="DS47" i="34"/>
  <c r="DT47" i="34"/>
  <c r="DU47" i="34"/>
  <c r="DV47" i="34"/>
  <c r="DW47" i="34"/>
  <c r="DX47" i="34"/>
  <c r="DY47" i="34"/>
  <c r="DZ47" i="34"/>
  <c r="EA47" i="34"/>
  <c r="EB47" i="34"/>
  <c r="EC47" i="34"/>
  <c r="ED47" i="34"/>
  <c r="EE47" i="34"/>
  <c r="EF47" i="34"/>
  <c r="EG47" i="34"/>
  <c r="EH47" i="34"/>
  <c r="EI47" i="34"/>
  <c r="EJ47" i="34"/>
  <c r="EK47" i="34"/>
  <c r="EL47" i="34"/>
  <c r="EM47" i="34"/>
  <c r="EN47" i="34"/>
  <c r="EO47" i="34"/>
  <c r="EP47" i="34"/>
  <c r="EQ47" i="34"/>
  <c r="ER47" i="34"/>
  <c r="ES47" i="34"/>
  <c r="ET47" i="34"/>
  <c r="EU47" i="34"/>
  <c r="EV47" i="34"/>
  <c r="EW47" i="34"/>
  <c r="EX47" i="34"/>
  <c r="EY47" i="34"/>
  <c r="EZ47" i="34"/>
  <c r="FA47" i="34"/>
  <c r="FB47" i="34"/>
  <c r="FC47" i="34"/>
  <c r="FD47" i="34"/>
  <c r="FE47" i="34"/>
  <c r="FF47" i="34"/>
  <c r="FG47" i="34"/>
  <c r="FH47" i="34"/>
  <c r="FI47" i="34"/>
  <c r="FJ47" i="34"/>
  <c r="FK47" i="34"/>
  <c r="FL47" i="34"/>
  <c r="FM47" i="34"/>
  <c r="FN47" i="34"/>
  <c r="FO47" i="34"/>
  <c r="FP47" i="34"/>
  <c r="FQ47" i="34"/>
  <c r="FR47" i="34"/>
  <c r="FS47" i="34"/>
  <c r="FT47" i="34"/>
  <c r="FU47" i="34"/>
  <c r="FV47" i="34"/>
  <c r="FW47" i="34"/>
  <c r="FX47" i="34"/>
  <c r="FY47" i="34"/>
  <c r="FZ47" i="34"/>
  <c r="GA47" i="34"/>
  <c r="GB47" i="34"/>
  <c r="GC47" i="34"/>
  <c r="GD47" i="34"/>
  <c r="GE47" i="34"/>
  <c r="GF47" i="34"/>
  <c r="GG47" i="34"/>
  <c r="GH47" i="34"/>
  <c r="GI47" i="34"/>
  <c r="GJ47" i="34"/>
  <c r="GK47" i="34"/>
  <c r="GL47" i="34"/>
  <c r="GM47" i="34"/>
  <c r="GN47" i="34"/>
  <c r="GO47" i="34"/>
  <c r="GP47" i="34"/>
  <c r="GQ47" i="34"/>
  <c r="GR47" i="34"/>
  <c r="GS47" i="34"/>
  <c r="GT47" i="34"/>
  <c r="GU47" i="34"/>
  <c r="GV47" i="34"/>
  <c r="GW47" i="34"/>
  <c r="GX47" i="34"/>
  <c r="GY47" i="34"/>
  <c r="GZ47" i="34"/>
  <c r="HA47" i="34"/>
  <c r="HB47" i="34"/>
  <c r="HC47" i="34"/>
  <c r="HD47" i="34"/>
  <c r="HE47" i="34"/>
  <c r="HF47" i="34"/>
  <c r="HG47" i="34"/>
  <c r="HH47" i="34"/>
  <c r="HI47" i="34"/>
  <c r="HJ47" i="34"/>
  <c r="HK47" i="34"/>
  <c r="HL47" i="34"/>
  <c r="HM47" i="34"/>
  <c r="HN47" i="34"/>
  <c r="HO47" i="34"/>
  <c r="HP47" i="34"/>
  <c r="HQ47" i="34"/>
  <c r="HR47" i="34"/>
  <c r="HS47" i="34"/>
  <c r="HT47" i="34"/>
  <c r="HU47" i="34"/>
  <c r="HV47" i="34"/>
  <c r="HW47" i="34"/>
  <c r="HX47" i="34"/>
  <c r="HY47" i="34"/>
  <c r="HZ47" i="34"/>
  <c r="IA47" i="34"/>
  <c r="IB47" i="34"/>
  <c r="IC47" i="34"/>
  <c r="B48" i="34"/>
  <c r="C48" i="34"/>
  <c r="D48" i="34"/>
  <c r="E48" i="34"/>
  <c r="F48" i="34"/>
  <c r="G48" i="34"/>
  <c r="H48" i="34"/>
  <c r="I48" i="34"/>
  <c r="J48" i="34"/>
  <c r="K48" i="34"/>
  <c r="L48" i="34"/>
  <c r="M48" i="34"/>
  <c r="N48" i="34"/>
  <c r="O48" i="34"/>
  <c r="P48" i="34"/>
  <c r="Q48" i="34"/>
  <c r="R48" i="34"/>
  <c r="S48" i="34"/>
  <c r="T48" i="34"/>
  <c r="U48" i="34"/>
  <c r="V48" i="34"/>
  <c r="W48" i="34"/>
  <c r="X48" i="34"/>
  <c r="Y48" i="34"/>
  <c r="Z48" i="34"/>
  <c r="AA48" i="34"/>
  <c r="AB48" i="34"/>
  <c r="AC48" i="34"/>
  <c r="AD48" i="34"/>
  <c r="AE48" i="34"/>
  <c r="AF48" i="34"/>
  <c r="AG48" i="34"/>
  <c r="AH48" i="34"/>
  <c r="AI48" i="34"/>
  <c r="AJ48" i="34"/>
  <c r="AK48" i="34"/>
  <c r="AL48" i="34"/>
  <c r="AM48" i="34"/>
  <c r="AN48" i="34"/>
  <c r="AO48" i="34"/>
  <c r="AP48" i="34"/>
  <c r="AQ48" i="34"/>
  <c r="AR48" i="34"/>
  <c r="AS48" i="34"/>
  <c r="AT48" i="34"/>
  <c r="AU48" i="34"/>
  <c r="AV48" i="34"/>
  <c r="AW48" i="34"/>
  <c r="AX48" i="34"/>
  <c r="AY48" i="34"/>
  <c r="AZ48" i="34"/>
  <c r="BA48" i="34"/>
  <c r="BB48" i="34"/>
  <c r="BC48" i="34"/>
  <c r="BD48" i="34"/>
  <c r="BE48" i="34"/>
  <c r="BF48" i="34"/>
  <c r="BG48" i="34"/>
  <c r="BH48" i="34"/>
  <c r="BI48" i="34"/>
  <c r="BJ48" i="34"/>
  <c r="BK48" i="34"/>
  <c r="BL48" i="34"/>
  <c r="BM48" i="34"/>
  <c r="BN48" i="34"/>
  <c r="BO48" i="34"/>
  <c r="BP48" i="34"/>
  <c r="BQ48" i="34"/>
  <c r="BR48" i="34"/>
  <c r="BS48" i="34"/>
  <c r="BT48" i="34"/>
  <c r="BU48" i="34"/>
  <c r="BV48" i="34"/>
  <c r="BW48" i="34"/>
  <c r="BX48" i="34"/>
  <c r="BY48" i="34"/>
  <c r="BZ48" i="34"/>
  <c r="CA48" i="34"/>
  <c r="CB48" i="34"/>
  <c r="CC48" i="34"/>
  <c r="CD48" i="34"/>
  <c r="CE48" i="34"/>
  <c r="CF48" i="34"/>
  <c r="CG48" i="34"/>
  <c r="CH48" i="34"/>
  <c r="CI48" i="34"/>
  <c r="CJ48" i="34"/>
  <c r="CK48" i="34"/>
  <c r="CL48" i="34"/>
  <c r="CM48" i="34"/>
  <c r="CN48" i="34"/>
  <c r="CO48" i="34"/>
  <c r="CP48" i="34"/>
  <c r="CQ48" i="34"/>
  <c r="CR48" i="34"/>
  <c r="CS48" i="34"/>
  <c r="CT48" i="34"/>
  <c r="CU48" i="34"/>
  <c r="CV48" i="34"/>
  <c r="CW48" i="34"/>
  <c r="CX48" i="34"/>
  <c r="CY48" i="34"/>
  <c r="CZ48" i="34"/>
  <c r="DA48" i="34"/>
  <c r="DB48" i="34"/>
  <c r="DC48" i="34"/>
  <c r="DD48" i="34"/>
  <c r="DE48" i="34"/>
  <c r="DF48" i="34"/>
  <c r="DG48" i="34"/>
  <c r="DH48" i="34"/>
  <c r="DI48" i="34"/>
  <c r="DJ48" i="34"/>
  <c r="DK48" i="34"/>
  <c r="DL48" i="34"/>
  <c r="DM48" i="34"/>
  <c r="DN48" i="34"/>
  <c r="DO48" i="34"/>
  <c r="DP48" i="34"/>
  <c r="DQ48" i="34"/>
  <c r="DR48" i="34"/>
  <c r="DS48" i="34"/>
  <c r="DT48" i="34"/>
  <c r="DU48" i="34"/>
  <c r="DV48" i="34"/>
  <c r="DW48" i="34"/>
  <c r="DX48" i="34"/>
  <c r="DY48" i="34"/>
  <c r="DZ48" i="34"/>
  <c r="EA48" i="34"/>
  <c r="EB48" i="34"/>
  <c r="EC48" i="34"/>
  <c r="ED48" i="34"/>
  <c r="EE48" i="34"/>
  <c r="EF48" i="34"/>
  <c r="EG48" i="34"/>
  <c r="EH48" i="34"/>
  <c r="EI48" i="34"/>
  <c r="EJ48" i="34"/>
  <c r="EK48" i="34"/>
  <c r="EL48" i="34"/>
  <c r="EM48" i="34"/>
  <c r="EN48" i="34"/>
  <c r="EO48" i="34"/>
  <c r="EP48" i="34"/>
  <c r="EQ48" i="34"/>
  <c r="ER48" i="34"/>
  <c r="ES48" i="34"/>
  <c r="ET48" i="34"/>
  <c r="EU48" i="34"/>
  <c r="EV48" i="34"/>
  <c r="EW48" i="34"/>
  <c r="EX48" i="34"/>
  <c r="EY48" i="34"/>
  <c r="EZ48" i="34"/>
  <c r="FA48" i="34"/>
  <c r="FB48" i="34"/>
  <c r="FC48" i="34"/>
  <c r="FD48" i="34"/>
  <c r="FE48" i="34"/>
  <c r="FF48" i="34"/>
  <c r="FG48" i="34"/>
  <c r="FH48" i="34"/>
  <c r="FI48" i="34"/>
  <c r="FJ48" i="34"/>
  <c r="FK48" i="34"/>
  <c r="FL48" i="34"/>
  <c r="FM48" i="34"/>
  <c r="FN48" i="34"/>
  <c r="FO48" i="34"/>
  <c r="FP48" i="34"/>
  <c r="FQ48" i="34"/>
  <c r="FR48" i="34"/>
  <c r="FS48" i="34"/>
  <c r="FT48" i="34"/>
  <c r="FU48" i="34"/>
  <c r="FV48" i="34"/>
  <c r="FW48" i="34"/>
  <c r="FX48" i="34"/>
  <c r="FY48" i="34"/>
  <c r="FZ48" i="34"/>
  <c r="GA48" i="34"/>
  <c r="GB48" i="34"/>
  <c r="GC48" i="34"/>
  <c r="GD48" i="34"/>
  <c r="GE48" i="34"/>
  <c r="GF48" i="34"/>
  <c r="GG48" i="34"/>
  <c r="GH48" i="34"/>
  <c r="GI48" i="34"/>
  <c r="GJ48" i="34"/>
  <c r="GK48" i="34"/>
  <c r="GL48" i="34"/>
  <c r="GM48" i="34"/>
  <c r="GN48" i="34"/>
  <c r="GO48" i="34"/>
  <c r="GP48" i="34"/>
  <c r="GQ48" i="34"/>
  <c r="GR48" i="34"/>
  <c r="GS48" i="34"/>
  <c r="GT48" i="34"/>
  <c r="GU48" i="34"/>
  <c r="GV48" i="34"/>
  <c r="GW48" i="34"/>
  <c r="GX48" i="34"/>
  <c r="GY48" i="34"/>
  <c r="GZ48" i="34"/>
  <c r="HA48" i="34"/>
  <c r="HB48" i="34"/>
  <c r="HC48" i="34"/>
  <c r="HD48" i="34"/>
  <c r="HE48" i="34"/>
  <c r="HF48" i="34"/>
  <c r="HG48" i="34"/>
  <c r="HH48" i="34"/>
  <c r="HI48" i="34"/>
  <c r="HJ48" i="34"/>
  <c r="HK48" i="34"/>
  <c r="HL48" i="34"/>
  <c r="HM48" i="34"/>
  <c r="HN48" i="34"/>
  <c r="HO48" i="34"/>
  <c r="HP48" i="34"/>
  <c r="HQ48" i="34"/>
  <c r="HR48" i="34"/>
  <c r="HS48" i="34"/>
  <c r="HT48" i="34"/>
  <c r="HU48" i="34"/>
  <c r="HV48" i="34"/>
  <c r="HW48" i="34"/>
  <c r="HX48" i="34"/>
  <c r="HY48" i="34"/>
  <c r="HZ48" i="34"/>
  <c r="IA48" i="34"/>
  <c r="IB48" i="34"/>
  <c r="IC48" i="34"/>
  <c r="B49" i="34"/>
  <c r="C49" i="34"/>
  <c r="D49" i="34"/>
  <c r="E49" i="34"/>
  <c r="F49" i="34"/>
  <c r="G49" i="34"/>
  <c r="H49" i="34"/>
  <c r="I49" i="34"/>
  <c r="J49" i="34"/>
  <c r="K49" i="34"/>
  <c r="L49" i="34"/>
  <c r="M49" i="34"/>
  <c r="N49" i="34"/>
  <c r="O49" i="34"/>
  <c r="P49" i="34"/>
  <c r="Q49" i="34"/>
  <c r="R49" i="34"/>
  <c r="S49" i="34"/>
  <c r="T49" i="34"/>
  <c r="U49" i="34"/>
  <c r="V49" i="34"/>
  <c r="W49" i="34"/>
  <c r="X49" i="34"/>
  <c r="Y49" i="34"/>
  <c r="Z49" i="34"/>
  <c r="AA49" i="34"/>
  <c r="AB49" i="34"/>
  <c r="AC49" i="34"/>
  <c r="AD49" i="34"/>
  <c r="AE49" i="34"/>
  <c r="AF49" i="34"/>
  <c r="AG49" i="34"/>
  <c r="AH49" i="34"/>
  <c r="AI49" i="34"/>
  <c r="AJ49" i="34"/>
  <c r="AK49" i="34"/>
  <c r="AL49" i="34"/>
  <c r="AM49" i="34"/>
  <c r="AN49" i="34"/>
  <c r="AO49" i="34"/>
  <c r="AP49" i="34"/>
  <c r="AQ49" i="34"/>
  <c r="AR49" i="34"/>
  <c r="AS49" i="34"/>
  <c r="AT49" i="34"/>
  <c r="AU49" i="34"/>
  <c r="AV49" i="34"/>
  <c r="AW49" i="34"/>
  <c r="AX49" i="34"/>
  <c r="AY49" i="34"/>
  <c r="AZ49" i="34"/>
  <c r="BA49" i="34"/>
  <c r="BB49" i="34"/>
  <c r="BC49" i="34"/>
  <c r="BD49" i="34"/>
  <c r="BE49" i="34"/>
  <c r="BF49" i="34"/>
  <c r="BG49" i="34"/>
  <c r="BH49" i="34"/>
  <c r="BI49" i="34"/>
  <c r="BJ49" i="34"/>
  <c r="BK49" i="34"/>
  <c r="BL49" i="34"/>
  <c r="BM49" i="34"/>
  <c r="BN49" i="34"/>
  <c r="BO49" i="34"/>
  <c r="BP49" i="34"/>
  <c r="BQ49" i="34"/>
  <c r="BR49" i="34"/>
  <c r="BS49" i="34"/>
  <c r="BT49" i="34"/>
  <c r="BU49" i="34"/>
  <c r="BV49" i="34"/>
  <c r="BW49" i="34"/>
  <c r="BX49" i="34"/>
  <c r="BY49" i="34"/>
  <c r="BZ49" i="34"/>
  <c r="CA49" i="34"/>
  <c r="CB49" i="34"/>
  <c r="CC49" i="34"/>
  <c r="CD49" i="34"/>
  <c r="CE49" i="34"/>
  <c r="CF49" i="34"/>
  <c r="CG49" i="34"/>
  <c r="CH49" i="34"/>
  <c r="CI49" i="34"/>
  <c r="CJ49" i="34"/>
  <c r="CK49" i="34"/>
  <c r="CL49" i="34"/>
  <c r="CM49" i="34"/>
  <c r="CN49" i="34"/>
  <c r="CO49" i="34"/>
  <c r="CP49" i="34"/>
  <c r="CQ49" i="34"/>
  <c r="CR49" i="34"/>
  <c r="CS49" i="34"/>
  <c r="CT49" i="34"/>
  <c r="CU49" i="34"/>
  <c r="CV49" i="34"/>
  <c r="CW49" i="34"/>
  <c r="CX49" i="34"/>
  <c r="CY49" i="34"/>
  <c r="CZ49" i="34"/>
  <c r="DA49" i="34"/>
  <c r="DB49" i="34"/>
  <c r="DC49" i="34"/>
  <c r="DD49" i="34"/>
  <c r="DE49" i="34"/>
  <c r="DF49" i="34"/>
  <c r="DG49" i="34"/>
  <c r="DH49" i="34"/>
  <c r="DI49" i="34"/>
  <c r="DJ49" i="34"/>
  <c r="DK49" i="34"/>
  <c r="DL49" i="34"/>
  <c r="DM49" i="34"/>
  <c r="DN49" i="34"/>
  <c r="DO49" i="34"/>
  <c r="DP49" i="34"/>
  <c r="DQ49" i="34"/>
  <c r="DR49" i="34"/>
  <c r="DS49" i="34"/>
  <c r="DT49" i="34"/>
  <c r="DU49" i="34"/>
  <c r="DV49" i="34"/>
  <c r="DW49" i="34"/>
  <c r="DX49" i="34"/>
  <c r="DY49" i="34"/>
  <c r="DZ49" i="34"/>
  <c r="EA49" i="34"/>
  <c r="EB49" i="34"/>
  <c r="EC49" i="34"/>
  <c r="ED49" i="34"/>
  <c r="EE49" i="34"/>
  <c r="EF49" i="34"/>
  <c r="EG49" i="34"/>
  <c r="EH49" i="34"/>
  <c r="EI49" i="34"/>
  <c r="EJ49" i="34"/>
  <c r="EK49" i="34"/>
  <c r="EL49" i="34"/>
  <c r="EM49" i="34"/>
  <c r="EN49" i="34"/>
  <c r="EO49" i="34"/>
  <c r="EP49" i="34"/>
  <c r="EQ49" i="34"/>
  <c r="ER49" i="34"/>
  <c r="ES49" i="34"/>
  <c r="ET49" i="34"/>
  <c r="EU49" i="34"/>
  <c r="EV49" i="34"/>
  <c r="EW49" i="34"/>
  <c r="EX49" i="34"/>
  <c r="EY49" i="34"/>
  <c r="EZ49" i="34"/>
  <c r="FA49" i="34"/>
  <c r="FB49" i="34"/>
  <c r="FC49" i="34"/>
  <c r="FD49" i="34"/>
  <c r="FE49" i="34"/>
  <c r="FF49" i="34"/>
  <c r="FG49" i="34"/>
  <c r="FH49" i="34"/>
  <c r="FI49" i="34"/>
  <c r="FJ49" i="34"/>
  <c r="FK49" i="34"/>
  <c r="FL49" i="34"/>
  <c r="FM49" i="34"/>
  <c r="FN49" i="34"/>
  <c r="FO49" i="34"/>
  <c r="FP49" i="34"/>
  <c r="FQ49" i="34"/>
  <c r="FR49" i="34"/>
  <c r="FS49" i="34"/>
  <c r="FT49" i="34"/>
  <c r="FU49" i="34"/>
  <c r="FV49" i="34"/>
  <c r="FW49" i="34"/>
  <c r="FX49" i="34"/>
  <c r="FY49" i="34"/>
  <c r="FZ49" i="34"/>
  <c r="GA49" i="34"/>
  <c r="GB49" i="34"/>
  <c r="GC49" i="34"/>
  <c r="GD49" i="34"/>
  <c r="GE49" i="34"/>
  <c r="GF49" i="34"/>
  <c r="GG49" i="34"/>
  <c r="GH49" i="34"/>
  <c r="GI49" i="34"/>
  <c r="GJ49" i="34"/>
  <c r="GK49" i="34"/>
  <c r="GL49" i="34"/>
  <c r="GM49" i="34"/>
  <c r="GN49" i="34"/>
  <c r="GO49" i="34"/>
  <c r="GP49" i="34"/>
  <c r="GQ49" i="34"/>
  <c r="GR49" i="34"/>
  <c r="GS49" i="34"/>
  <c r="GT49" i="34"/>
  <c r="GU49" i="34"/>
  <c r="GV49" i="34"/>
  <c r="GW49" i="34"/>
  <c r="GX49" i="34"/>
  <c r="GY49" i="34"/>
  <c r="GZ49" i="34"/>
  <c r="HA49" i="34"/>
  <c r="HB49" i="34"/>
  <c r="HC49" i="34"/>
  <c r="HD49" i="34"/>
  <c r="HE49" i="34"/>
  <c r="HF49" i="34"/>
  <c r="HG49" i="34"/>
  <c r="HH49" i="34"/>
  <c r="HI49" i="34"/>
  <c r="HJ49" i="34"/>
  <c r="HK49" i="34"/>
  <c r="HL49" i="34"/>
  <c r="HM49" i="34"/>
  <c r="HN49" i="34"/>
  <c r="HO49" i="34"/>
  <c r="HP49" i="34"/>
  <c r="HQ49" i="34"/>
  <c r="HR49" i="34"/>
  <c r="HS49" i="34"/>
  <c r="HT49" i="34"/>
  <c r="HU49" i="34"/>
  <c r="HV49" i="34"/>
  <c r="HW49" i="34"/>
  <c r="HX49" i="34"/>
  <c r="HY49" i="34"/>
  <c r="HZ49" i="34"/>
  <c r="IA49" i="34"/>
  <c r="IB49" i="34"/>
  <c r="IC49" i="34"/>
  <c r="B50" i="34"/>
  <c r="C50" i="34"/>
  <c r="D50" i="34"/>
  <c r="E50" i="34"/>
  <c r="F50" i="34"/>
  <c r="G50" i="34"/>
  <c r="H50" i="34"/>
  <c r="I50" i="34"/>
  <c r="J50" i="34"/>
  <c r="K50" i="34"/>
  <c r="L50" i="34"/>
  <c r="M50" i="34"/>
  <c r="N50" i="34"/>
  <c r="O50" i="34"/>
  <c r="P50" i="34"/>
  <c r="Q50" i="34"/>
  <c r="R50" i="34"/>
  <c r="S50" i="34"/>
  <c r="T50" i="34"/>
  <c r="U50" i="34"/>
  <c r="V50" i="34"/>
  <c r="W50" i="34"/>
  <c r="X50" i="34"/>
  <c r="Y50" i="34"/>
  <c r="Z50" i="34"/>
  <c r="AA50" i="34"/>
  <c r="AB50" i="34"/>
  <c r="AC50" i="34"/>
  <c r="AD50" i="34"/>
  <c r="AE50" i="34"/>
  <c r="AF50" i="34"/>
  <c r="AG50" i="34"/>
  <c r="AH50" i="34"/>
  <c r="AI50" i="34"/>
  <c r="AJ50" i="34"/>
  <c r="AK50" i="34"/>
  <c r="AL50" i="34"/>
  <c r="AM50" i="34"/>
  <c r="AN50" i="34"/>
  <c r="AO50" i="34"/>
  <c r="AP50" i="34"/>
  <c r="AQ50" i="34"/>
  <c r="AR50" i="34"/>
  <c r="AS50" i="34"/>
  <c r="AT50" i="34"/>
  <c r="AU50" i="34"/>
  <c r="AV50" i="34"/>
  <c r="AW50" i="34"/>
  <c r="AX50" i="34"/>
  <c r="AY50" i="34"/>
  <c r="AZ50" i="34"/>
  <c r="BA50" i="34"/>
  <c r="BB50" i="34"/>
  <c r="BC50" i="34"/>
  <c r="BD50" i="34"/>
  <c r="BE50" i="34"/>
  <c r="BF50" i="34"/>
  <c r="BG50" i="34"/>
  <c r="BH50" i="34"/>
  <c r="BI50" i="34"/>
  <c r="BJ50" i="34"/>
  <c r="BK50" i="34"/>
  <c r="BL50" i="34"/>
  <c r="BM50" i="34"/>
  <c r="BN50" i="34"/>
  <c r="BO50" i="34"/>
  <c r="BP50" i="34"/>
  <c r="BQ50" i="34"/>
  <c r="BR50" i="34"/>
  <c r="BS50" i="34"/>
  <c r="BT50" i="34"/>
  <c r="BU50" i="34"/>
  <c r="BV50" i="34"/>
  <c r="BW50" i="34"/>
  <c r="BX50" i="34"/>
  <c r="BY50" i="34"/>
  <c r="BZ50" i="34"/>
  <c r="CA50" i="34"/>
  <c r="CB50" i="34"/>
  <c r="CC50" i="34"/>
  <c r="CD50" i="34"/>
  <c r="CE50" i="34"/>
  <c r="CF50" i="34"/>
  <c r="CG50" i="34"/>
  <c r="CH50" i="34"/>
  <c r="CI50" i="34"/>
  <c r="CJ50" i="34"/>
  <c r="CK50" i="34"/>
  <c r="CL50" i="34"/>
  <c r="CM50" i="34"/>
  <c r="CN50" i="34"/>
  <c r="CO50" i="34"/>
  <c r="CP50" i="34"/>
  <c r="CQ50" i="34"/>
  <c r="CR50" i="34"/>
  <c r="CS50" i="34"/>
  <c r="CT50" i="34"/>
  <c r="CU50" i="34"/>
  <c r="CV50" i="34"/>
  <c r="CW50" i="34"/>
  <c r="CX50" i="34"/>
  <c r="CY50" i="34"/>
  <c r="CZ50" i="34"/>
  <c r="DA50" i="34"/>
  <c r="DB50" i="34"/>
  <c r="DC50" i="34"/>
  <c r="DD50" i="34"/>
  <c r="DE50" i="34"/>
  <c r="DF50" i="34"/>
  <c r="DG50" i="34"/>
  <c r="DH50" i="34"/>
  <c r="DI50" i="34"/>
  <c r="DJ50" i="34"/>
  <c r="DK50" i="34"/>
  <c r="DL50" i="34"/>
  <c r="DM50" i="34"/>
  <c r="DN50" i="34"/>
  <c r="DO50" i="34"/>
  <c r="DP50" i="34"/>
  <c r="DQ50" i="34"/>
  <c r="DR50" i="34"/>
  <c r="DS50" i="34"/>
  <c r="DT50" i="34"/>
  <c r="DU50" i="34"/>
  <c r="DV50" i="34"/>
  <c r="DW50" i="34"/>
  <c r="DX50" i="34"/>
  <c r="DY50" i="34"/>
  <c r="DZ50" i="34"/>
  <c r="EA50" i="34"/>
  <c r="EB50" i="34"/>
  <c r="EC50" i="34"/>
  <c r="ED50" i="34"/>
  <c r="EE50" i="34"/>
  <c r="EF50" i="34"/>
  <c r="EG50" i="34"/>
  <c r="EH50" i="34"/>
  <c r="EI50" i="34"/>
  <c r="EJ50" i="34"/>
  <c r="EK50" i="34"/>
  <c r="EL50" i="34"/>
  <c r="EM50" i="34"/>
  <c r="EN50" i="34"/>
  <c r="EO50" i="34"/>
  <c r="EP50" i="34"/>
  <c r="EQ50" i="34"/>
  <c r="ER50" i="34"/>
  <c r="ES50" i="34"/>
  <c r="ET50" i="34"/>
  <c r="EU50" i="34"/>
  <c r="EV50" i="34"/>
  <c r="EW50" i="34"/>
  <c r="EX50" i="34"/>
  <c r="EY50" i="34"/>
  <c r="EZ50" i="34"/>
  <c r="FA50" i="34"/>
  <c r="FB50" i="34"/>
  <c r="FC50" i="34"/>
  <c r="FD50" i="34"/>
  <c r="FE50" i="34"/>
  <c r="FF50" i="34"/>
  <c r="FG50" i="34"/>
  <c r="FH50" i="34"/>
  <c r="FI50" i="34"/>
  <c r="FJ50" i="34"/>
  <c r="FK50" i="34"/>
  <c r="FL50" i="34"/>
  <c r="FM50" i="34"/>
  <c r="FN50" i="34"/>
  <c r="FO50" i="34"/>
  <c r="FP50" i="34"/>
  <c r="FQ50" i="34"/>
  <c r="FR50" i="34"/>
  <c r="FS50" i="34"/>
  <c r="FT50" i="34"/>
  <c r="FU50" i="34"/>
  <c r="FV50" i="34"/>
  <c r="FW50" i="34"/>
  <c r="FX50" i="34"/>
  <c r="FY50" i="34"/>
  <c r="FZ50" i="34"/>
  <c r="GA50" i="34"/>
  <c r="GB50" i="34"/>
  <c r="GC50" i="34"/>
  <c r="GD50" i="34"/>
  <c r="GE50" i="34"/>
  <c r="GF50" i="34"/>
  <c r="GG50" i="34"/>
  <c r="GH50" i="34"/>
  <c r="GI50" i="34"/>
  <c r="GJ50" i="34"/>
  <c r="GK50" i="34"/>
  <c r="GL50" i="34"/>
  <c r="GM50" i="34"/>
  <c r="GN50" i="34"/>
  <c r="GO50" i="34"/>
  <c r="GP50" i="34"/>
  <c r="GQ50" i="34"/>
  <c r="GR50" i="34"/>
  <c r="GS50" i="34"/>
  <c r="GT50" i="34"/>
  <c r="GU50" i="34"/>
  <c r="GV50" i="34"/>
  <c r="GW50" i="34"/>
  <c r="GX50" i="34"/>
  <c r="GY50" i="34"/>
  <c r="GZ50" i="34"/>
  <c r="HA50" i="34"/>
  <c r="HB50" i="34"/>
  <c r="HC50" i="34"/>
  <c r="HD50" i="34"/>
  <c r="HE50" i="34"/>
  <c r="HF50" i="34"/>
  <c r="HG50" i="34"/>
  <c r="HH50" i="34"/>
  <c r="HI50" i="34"/>
  <c r="HJ50" i="34"/>
  <c r="HK50" i="34"/>
  <c r="HL50" i="34"/>
  <c r="HM50" i="34"/>
  <c r="HN50" i="34"/>
  <c r="HO50" i="34"/>
  <c r="HP50" i="34"/>
  <c r="HQ50" i="34"/>
  <c r="HR50" i="34"/>
  <c r="HS50" i="34"/>
  <c r="HT50" i="34"/>
  <c r="HU50" i="34"/>
  <c r="HV50" i="34"/>
  <c r="HW50" i="34"/>
  <c r="HX50" i="34"/>
  <c r="HY50" i="34"/>
  <c r="HZ50" i="34"/>
  <c r="IA50" i="34"/>
  <c r="IB50" i="34"/>
  <c r="IC50" i="34"/>
  <c r="ID3" i="26"/>
  <c r="IE3" i="26"/>
  <c r="ID4" i="26"/>
  <c r="IE4" i="26"/>
  <c r="ID5" i="26"/>
  <c r="IE5" i="26"/>
  <c r="ID6" i="26"/>
  <c r="IE6" i="26"/>
  <c r="ID7" i="26"/>
  <c r="IE7" i="26"/>
  <c r="ID8" i="26"/>
  <c r="IE8" i="26"/>
  <c r="ID9" i="26"/>
  <c r="IE9" i="26"/>
  <c r="ID10" i="26"/>
  <c r="IE10" i="26"/>
  <c r="ID11" i="26"/>
  <c r="IE11" i="26"/>
  <c r="ID12" i="26"/>
  <c r="IE12" i="26"/>
  <c r="ID13" i="26"/>
  <c r="IE13" i="26"/>
  <c r="ID14" i="26"/>
  <c r="IE14" i="26"/>
  <c r="ID15" i="26"/>
  <c r="IE15" i="26"/>
  <c r="ID16" i="26"/>
  <c r="IE16" i="26"/>
  <c r="ID17" i="26"/>
  <c r="IE17" i="26"/>
  <c r="ID18" i="26"/>
  <c r="IE18" i="26"/>
  <c r="ID19" i="26"/>
  <c r="IE19" i="26"/>
  <c r="ID20" i="26"/>
  <c r="IE20" i="26"/>
  <c r="ID21" i="26"/>
  <c r="IE21" i="26"/>
  <c r="ID22" i="26"/>
  <c r="IE22" i="26"/>
  <c r="ID23" i="26"/>
  <c r="IE23" i="26"/>
  <c r="ID24" i="26"/>
  <c r="IE24" i="26"/>
  <c r="ID25" i="26"/>
  <c r="IE25" i="26"/>
  <c r="ID26" i="26"/>
  <c r="IE26" i="26"/>
  <c r="ID27" i="26"/>
  <c r="IE27" i="26"/>
  <c r="ID28" i="26"/>
  <c r="IE28" i="26"/>
  <c r="ID29" i="26"/>
  <c r="IE29" i="26"/>
  <c r="ID30" i="26"/>
  <c r="IE30" i="26"/>
  <c r="ID31" i="26"/>
  <c r="IE31" i="26"/>
  <c r="ID32" i="26"/>
  <c r="IE32" i="26"/>
  <c r="ID33" i="26"/>
  <c r="IE33" i="26"/>
  <c r="ID34" i="26"/>
  <c r="IE34" i="26"/>
  <c r="ID35" i="26"/>
  <c r="IE35" i="26"/>
  <c r="ID36" i="26"/>
  <c r="IE36" i="26"/>
  <c r="ID37" i="26"/>
  <c r="IE37" i="26"/>
  <c r="ID38" i="26"/>
  <c r="IE38" i="26"/>
  <c r="ID39" i="26"/>
  <c r="IE39" i="26"/>
  <c r="ID40" i="26"/>
  <c r="IE40" i="26"/>
  <c r="ID41" i="26"/>
  <c r="IE41" i="26"/>
  <c r="ID42" i="26"/>
  <c r="IE42" i="26"/>
  <c r="ID43" i="26"/>
  <c r="IE43" i="26"/>
  <c r="ID44" i="26"/>
  <c r="IE44" i="26"/>
  <c r="ID45" i="26"/>
  <c r="IE45" i="26"/>
  <c r="ID46" i="26"/>
  <c r="IE46" i="26"/>
  <c r="ID47" i="26"/>
  <c r="IE47" i="26"/>
  <c r="ID48" i="26"/>
  <c r="IE48" i="26"/>
  <c r="ID49" i="26"/>
  <c r="IE49" i="26"/>
  <c r="ID50" i="26"/>
  <c r="IE50" i="26"/>
  <c r="ID51" i="26"/>
  <c r="IE51" i="26"/>
  <c r="ID52" i="26"/>
  <c r="IE52" i="26"/>
  <c r="ID53" i="26"/>
  <c r="IE53" i="26"/>
  <c r="ID54" i="26"/>
  <c r="IE54" i="26"/>
  <c r="ID55" i="26"/>
  <c r="IE55" i="26"/>
  <c r="ID56" i="26"/>
  <c r="IE56" i="26"/>
  <c r="ID57" i="26"/>
  <c r="IE57" i="26"/>
  <c r="ID58" i="26"/>
  <c r="IE58" i="26"/>
  <c r="ID59" i="26"/>
  <c r="IE59" i="26"/>
  <c r="ID60" i="26"/>
  <c r="IE60" i="26"/>
  <c r="ID61" i="26"/>
  <c r="IE61" i="26"/>
  <c r="ID62" i="26"/>
  <c r="IE62" i="26"/>
  <c r="ID63" i="26"/>
  <c r="IE63" i="26"/>
  <c r="ID64" i="26"/>
  <c r="IE64" i="26"/>
  <c r="ID65" i="26"/>
  <c r="IE65" i="26"/>
  <c r="ID66" i="26"/>
  <c r="IE66" i="26"/>
  <c r="ID67" i="26"/>
  <c r="IE67" i="26"/>
  <c r="ID68" i="26"/>
  <c r="IE68" i="26"/>
  <c r="ID69" i="26"/>
  <c r="IE69" i="26"/>
  <c r="ID70" i="26"/>
  <c r="IE70" i="26"/>
  <c r="ID71" i="26"/>
  <c r="IE71" i="26"/>
  <c r="ID72" i="26"/>
  <c r="IE72" i="26"/>
  <c r="ID73" i="26"/>
  <c r="IE73" i="26"/>
  <c r="ID74" i="26"/>
  <c r="IE74" i="26"/>
  <c r="ID75" i="26"/>
  <c r="IE75" i="26"/>
  <c r="ID76" i="26"/>
  <c r="IE76" i="26"/>
  <c r="ID77" i="26"/>
  <c r="IE77" i="26"/>
  <c r="ID78" i="26"/>
  <c r="IE78" i="26"/>
  <c r="ID79" i="26"/>
  <c r="IE79" i="26"/>
  <c r="ID80" i="26"/>
  <c r="IE80" i="26"/>
  <c r="ID81" i="26"/>
  <c r="IE81" i="26"/>
  <c r="ID82" i="26"/>
  <c r="IE82" i="26"/>
  <c r="ID83" i="26"/>
  <c r="IE83" i="26"/>
  <c r="ID84" i="26"/>
  <c r="IE84" i="26"/>
  <c r="ID85" i="26"/>
  <c r="IE85" i="26"/>
  <c r="ID86" i="26"/>
  <c r="IE86" i="26"/>
  <c r="ID87" i="26"/>
  <c r="IE87" i="26"/>
  <c r="ID88" i="26"/>
  <c r="IE88" i="26"/>
  <c r="ID89" i="26"/>
  <c r="IE89" i="26"/>
  <c r="ID90" i="26"/>
  <c r="IE90" i="26"/>
  <c r="ID91" i="26"/>
  <c r="IE91" i="26"/>
  <c r="ID92" i="26"/>
  <c r="IE92" i="26"/>
  <c r="ID93" i="26"/>
  <c r="IE93" i="26"/>
  <c r="ID94" i="26"/>
  <c r="IE94" i="26"/>
  <c r="ID95" i="26"/>
  <c r="IE95" i="26"/>
  <c r="ID96" i="26"/>
  <c r="IE96" i="26"/>
  <c r="ID97" i="26"/>
  <c r="IE97" i="26"/>
  <c r="ID98" i="26"/>
  <c r="IE98" i="26"/>
  <c r="ID99" i="26"/>
  <c r="IE99" i="26"/>
  <c r="B100" i="26"/>
  <c r="C100" i="26"/>
  <c r="D100" i="26"/>
  <c r="E100" i="26"/>
  <c r="F100" i="26"/>
  <c r="G100" i="26"/>
  <c r="H100" i="26"/>
  <c r="I100" i="26"/>
  <c r="J100" i="26"/>
  <c r="K100" i="26"/>
  <c r="L100" i="26"/>
  <c r="M100" i="26"/>
  <c r="N100" i="26"/>
  <c r="O100" i="26"/>
  <c r="P100" i="26"/>
  <c r="Q100" i="26"/>
  <c r="R100" i="26"/>
  <c r="S100" i="26"/>
  <c r="T100" i="26"/>
  <c r="U100" i="26"/>
  <c r="V100" i="26"/>
  <c r="W100" i="26"/>
  <c r="X100" i="26"/>
  <c r="Y100" i="26"/>
  <c r="Z100" i="26"/>
  <c r="AA100" i="26"/>
  <c r="AB100" i="26"/>
  <c r="AC100" i="26"/>
  <c r="AD100" i="26"/>
  <c r="AE100" i="26"/>
  <c r="AF100" i="26"/>
  <c r="AG100" i="26"/>
  <c r="AH100" i="26"/>
  <c r="AI100" i="26"/>
  <c r="AJ100" i="26"/>
  <c r="AK100" i="26"/>
  <c r="AL100" i="26"/>
  <c r="AM100" i="26"/>
  <c r="AN100" i="26"/>
  <c r="AO100" i="26"/>
  <c r="AP100" i="26"/>
  <c r="AQ100" i="26"/>
  <c r="AR100" i="26"/>
  <c r="AS100" i="26"/>
  <c r="AT100" i="26"/>
  <c r="AU100" i="26"/>
  <c r="AV100" i="26"/>
  <c r="AW100" i="26"/>
  <c r="AX100" i="26"/>
  <c r="AY100" i="26"/>
  <c r="AZ100" i="26"/>
  <c r="BA100" i="26"/>
  <c r="BB100" i="26"/>
  <c r="BC100" i="26"/>
  <c r="BD100" i="26"/>
  <c r="BE100" i="26"/>
  <c r="BF100" i="26"/>
  <c r="BG100" i="26"/>
  <c r="BH100" i="26"/>
  <c r="BI100" i="26"/>
  <c r="BJ100" i="26"/>
  <c r="BK100" i="26"/>
  <c r="BL100" i="26"/>
  <c r="BM100" i="26"/>
  <c r="BN100" i="26"/>
  <c r="BO100" i="26"/>
  <c r="BP100" i="26"/>
  <c r="BQ100" i="26"/>
  <c r="BR100" i="26"/>
  <c r="BS100" i="26"/>
  <c r="BT100" i="26"/>
  <c r="BU100" i="26"/>
  <c r="BV100" i="26"/>
  <c r="BW100" i="26"/>
  <c r="BX100" i="26"/>
  <c r="BY100" i="26"/>
  <c r="BZ100" i="26"/>
  <c r="CA100" i="26"/>
  <c r="CB100" i="26"/>
  <c r="CC100" i="26"/>
  <c r="CD100" i="26"/>
  <c r="CE100" i="26"/>
  <c r="CF100" i="26"/>
  <c r="CG100" i="26"/>
  <c r="CH100" i="26"/>
  <c r="CI100" i="26"/>
  <c r="CJ100" i="26"/>
  <c r="CK100" i="26"/>
  <c r="CL100" i="26"/>
  <c r="CM100" i="26"/>
  <c r="CN100" i="26"/>
  <c r="CO100" i="26"/>
  <c r="CP100" i="26"/>
  <c r="CQ100" i="26"/>
  <c r="CR100" i="26"/>
  <c r="CS100" i="26"/>
  <c r="CT100" i="26"/>
  <c r="CU100" i="26"/>
  <c r="CV100" i="26"/>
  <c r="CW100" i="26"/>
  <c r="CX100" i="26"/>
  <c r="CY100" i="26"/>
  <c r="CZ100" i="26"/>
  <c r="DA100" i="26"/>
  <c r="DB100" i="26"/>
  <c r="DC100" i="26"/>
  <c r="DD100" i="26"/>
  <c r="DE100" i="26"/>
  <c r="DF100" i="26"/>
  <c r="DG100" i="26"/>
  <c r="DH100" i="26"/>
  <c r="DI100" i="26"/>
  <c r="DJ100" i="26"/>
  <c r="DK100" i="26"/>
  <c r="DL100" i="26"/>
  <c r="DM100" i="26"/>
  <c r="DN100" i="26"/>
  <c r="DO100" i="26"/>
  <c r="DP100" i="26"/>
  <c r="DQ100" i="26"/>
  <c r="DR100" i="26"/>
  <c r="DS100" i="26"/>
  <c r="DT100" i="26"/>
  <c r="DU100" i="26"/>
  <c r="DV100" i="26"/>
  <c r="DW100" i="26"/>
  <c r="DX100" i="26"/>
  <c r="DY100" i="26"/>
  <c r="DZ100" i="26"/>
  <c r="EA100" i="26"/>
  <c r="EB100" i="26"/>
  <c r="EC100" i="26"/>
  <c r="ED100" i="26"/>
  <c r="EE100" i="26"/>
  <c r="EF100" i="26"/>
  <c r="EG100" i="26"/>
  <c r="EH100" i="26"/>
  <c r="EI100" i="26"/>
  <c r="EJ100" i="26"/>
  <c r="EK100" i="26"/>
  <c r="EL100" i="26"/>
  <c r="EM100" i="26"/>
  <c r="EN100" i="26"/>
  <c r="EO100" i="26"/>
  <c r="EP100" i="26"/>
  <c r="EQ100" i="26"/>
  <c r="ER100" i="26"/>
  <c r="ES100" i="26"/>
  <c r="ET100" i="26"/>
  <c r="EU100" i="26"/>
  <c r="EV100" i="26"/>
  <c r="EW100" i="26"/>
  <c r="EX100" i="26"/>
  <c r="EY100" i="26"/>
  <c r="EZ100" i="26"/>
  <c r="FA100" i="26"/>
  <c r="FB100" i="26"/>
  <c r="FC100" i="26"/>
  <c r="FD100" i="26"/>
  <c r="FE100" i="26"/>
  <c r="FF100" i="26"/>
  <c r="FG100" i="26"/>
  <c r="FH100" i="26"/>
  <c r="FI100" i="26"/>
  <c r="FJ100" i="26"/>
  <c r="FK100" i="26"/>
  <c r="FL100" i="26"/>
  <c r="FM100" i="26"/>
  <c r="FN100" i="26"/>
  <c r="FO100" i="26"/>
  <c r="FP100" i="26"/>
  <c r="FQ100" i="26"/>
  <c r="FR100" i="26"/>
  <c r="FS100" i="26"/>
  <c r="FT100" i="26"/>
  <c r="FU100" i="26"/>
  <c r="FV100" i="26"/>
  <c r="FW100" i="26"/>
  <c r="FX100" i="26"/>
  <c r="FY100" i="26"/>
  <c r="FZ100" i="26"/>
  <c r="GA100" i="26"/>
  <c r="GB100" i="26"/>
  <c r="GC100" i="26"/>
  <c r="GD100" i="26"/>
  <c r="GE100" i="26"/>
  <c r="GF100" i="26"/>
  <c r="GG100" i="26"/>
  <c r="GH100" i="26"/>
  <c r="GI100" i="26"/>
  <c r="GJ100" i="26"/>
  <c r="GK100" i="26"/>
  <c r="GL100" i="26"/>
  <c r="GM100" i="26"/>
  <c r="GN100" i="26"/>
  <c r="GO100" i="26"/>
  <c r="GP100" i="26"/>
  <c r="GQ100" i="26"/>
  <c r="GR100" i="26"/>
  <c r="GS100" i="26"/>
  <c r="GT100" i="26"/>
  <c r="GU100" i="26"/>
  <c r="GV100" i="26"/>
  <c r="GW100" i="26"/>
  <c r="GX100" i="26"/>
  <c r="GY100" i="26"/>
  <c r="GZ100" i="26"/>
  <c r="HA100" i="26"/>
  <c r="HB100" i="26"/>
  <c r="HC100" i="26"/>
  <c r="HD100" i="26"/>
  <c r="HE100" i="26"/>
  <c r="HF100" i="26"/>
  <c r="HG100" i="26"/>
  <c r="HH100" i="26"/>
  <c r="HI100" i="26"/>
  <c r="HJ100" i="26"/>
  <c r="HK100" i="26"/>
  <c r="HL100" i="26"/>
  <c r="HM100" i="26"/>
  <c r="HN100" i="26"/>
  <c r="HO100" i="26"/>
  <c r="HP100" i="26"/>
  <c r="HQ100" i="26"/>
  <c r="HR100" i="26"/>
  <c r="HS100" i="26"/>
  <c r="HT100" i="26"/>
  <c r="HU100" i="26"/>
  <c r="HV100" i="26"/>
  <c r="HW100" i="26"/>
  <c r="HX100" i="26"/>
  <c r="HY100" i="26"/>
  <c r="HZ100" i="26"/>
  <c r="IA100" i="26"/>
  <c r="IB100" i="26"/>
  <c r="IC100" i="26"/>
  <c r="ID100" i="26"/>
  <c r="IE100" i="26"/>
  <c r="A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AE6" i="38"/>
  <c r="AF6" i="38"/>
  <c r="AG6" i="38"/>
  <c r="AH6" i="38"/>
  <c r="AI6" i="38"/>
  <c r="AJ6" i="38"/>
  <c r="AK6" i="38"/>
  <c r="AL6" i="38"/>
  <c r="AM6" i="38"/>
  <c r="AN6" i="38"/>
  <c r="AO6" i="38"/>
  <c r="AP6" i="38"/>
  <c r="AQ6" i="38"/>
  <c r="AR6" i="38"/>
  <c r="AS6" i="38"/>
  <c r="AT6" i="38"/>
  <c r="AU6" i="38"/>
  <c r="AV6" i="38"/>
  <c r="AW6" i="38"/>
  <c r="AX6" i="38"/>
  <c r="AY6" i="38"/>
  <c r="AZ6" i="38"/>
  <c r="BA6" i="38"/>
  <c r="BB6" i="38"/>
  <c r="BC6" i="38"/>
  <c r="BD6" i="38"/>
  <c r="BE6" i="38"/>
  <c r="BF6" i="38"/>
  <c r="BG6" i="38"/>
  <c r="BH6" i="38"/>
  <c r="BI6" i="38"/>
  <c r="BJ6" i="38"/>
  <c r="BK6" i="38"/>
  <c r="BL6" i="38"/>
  <c r="BM6" i="38"/>
  <c r="BN6" i="38"/>
  <c r="BO6" i="38"/>
  <c r="BP6" i="38"/>
  <c r="BQ6" i="38"/>
  <c r="BR6" i="38"/>
  <c r="BS6" i="38"/>
  <c r="BT6" i="38"/>
  <c r="BU6" i="38"/>
  <c r="BV6" i="38"/>
  <c r="BW6" i="38"/>
  <c r="BX6" i="38"/>
  <c r="BY6" i="38"/>
  <c r="BZ6" i="38"/>
  <c r="CA6" i="38"/>
  <c r="CB6" i="38"/>
  <c r="CC6" i="38"/>
  <c r="CD6" i="38"/>
  <c r="CE6" i="38"/>
  <c r="CF6" i="38"/>
  <c r="CG6" i="38"/>
  <c r="CH6" i="38"/>
  <c r="CI6" i="38"/>
  <c r="CJ6" i="38"/>
  <c r="CK6" i="38"/>
  <c r="CL6" i="38"/>
  <c r="CM6" i="38"/>
  <c r="CN6" i="38"/>
  <c r="CO6" i="38"/>
  <c r="CP6" i="38"/>
  <c r="CQ6" i="38"/>
  <c r="CR6" i="38"/>
  <c r="CS6" i="38"/>
  <c r="CT6" i="38"/>
  <c r="CU6" i="38"/>
  <c r="CV6" i="38"/>
  <c r="CW6" i="38"/>
  <c r="CX6" i="38"/>
  <c r="CY6" i="38"/>
  <c r="CZ6" i="38"/>
  <c r="DA6" i="38"/>
  <c r="DB6" i="38"/>
  <c r="DC6" i="38"/>
  <c r="DD6" i="38"/>
  <c r="DE6" i="38"/>
  <c r="DF6" i="38"/>
  <c r="DG6" i="38"/>
  <c r="DH6" i="38"/>
  <c r="DI6" i="38"/>
  <c r="DJ6" i="38"/>
  <c r="DK6" i="38"/>
  <c r="DL6" i="38"/>
  <c r="DM6" i="38"/>
  <c r="DN6" i="38"/>
  <c r="DO6" i="38"/>
  <c r="DP6" i="38"/>
  <c r="DQ6" i="38"/>
  <c r="DR6" i="38"/>
  <c r="DS6" i="38"/>
  <c r="DT6" i="38"/>
  <c r="DU6" i="38"/>
  <c r="DV6" i="38"/>
  <c r="DW6" i="38"/>
  <c r="DX6" i="38"/>
  <c r="DY6" i="38"/>
  <c r="DZ6" i="38"/>
  <c r="EA6" i="38"/>
  <c r="EB6" i="38"/>
  <c r="EC6" i="38"/>
  <c r="ED6" i="38"/>
  <c r="EE6" i="38"/>
  <c r="EF6" i="38"/>
  <c r="EG6" i="38"/>
  <c r="EH6" i="38"/>
  <c r="EI6" i="38"/>
  <c r="EJ6" i="38"/>
  <c r="EK6" i="38"/>
  <c r="EL6" i="38"/>
  <c r="EM6" i="38"/>
  <c r="EN6" i="38"/>
  <c r="EO6" i="38"/>
  <c r="EP6" i="38"/>
  <c r="EQ6" i="38"/>
  <c r="ER6" i="38"/>
  <c r="ES6" i="38"/>
  <c r="ET6" i="38"/>
  <c r="EU6" i="38"/>
  <c r="EV6" i="38"/>
  <c r="EW6" i="38"/>
  <c r="EX6" i="38"/>
  <c r="EY6" i="38"/>
  <c r="EZ6" i="38"/>
  <c r="FA6" i="38"/>
  <c r="FB6" i="38"/>
  <c r="FC6" i="38"/>
  <c r="FD6" i="38"/>
  <c r="FE6" i="38"/>
  <c r="FF6" i="38"/>
  <c r="FG6" i="38"/>
  <c r="FH6" i="38"/>
  <c r="FI6" i="38"/>
  <c r="FJ6" i="38"/>
  <c r="FK6" i="38"/>
  <c r="FL6" i="38"/>
  <c r="FM6" i="38"/>
  <c r="FN6" i="38"/>
  <c r="FO6" i="38"/>
  <c r="FP6" i="38"/>
  <c r="FQ6" i="38"/>
  <c r="FR6" i="38"/>
  <c r="FS6" i="38"/>
  <c r="FT6" i="38"/>
  <c r="FU6" i="38"/>
  <c r="FV6" i="38"/>
  <c r="FW6" i="38"/>
  <c r="FX6" i="38"/>
  <c r="FY6" i="38"/>
  <c r="FZ6" i="38"/>
  <c r="GA6" i="38"/>
  <c r="GB6" i="38"/>
  <c r="GC6" i="38"/>
  <c r="GD6" i="38"/>
  <c r="GE6" i="38"/>
  <c r="GF6" i="38"/>
  <c r="GG6" i="38"/>
  <c r="GH6" i="38"/>
  <c r="GI6" i="38"/>
  <c r="GJ6" i="38"/>
  <c r="GK6" i="38"/>
  <c r="GL6" i="38"/>
  <c r="GM6" i="38"/>
  <c r="GN6" i="38"/>
  <c r="GO6" i="38"/>
  <c r="GP6" i="38"/>
  <c r="GQ6" i="38"/>
  <c r="GR6" i="38"/>
  <c r="GS6" i="38"/>
  <c r="GT6" i="38"/>
  <c r="GU6" i="38"/>
  <c r="GV6" i="38"/>
  <c r="GW6" i="38"/>
  <c r="GX6" i="38"/>
  <c r="GY6" i="38"/>
  <c r="GZ6" i="38"/>
  <c r="HA6" i="38"/>
  <c r="HB6" i="38"/>
  <c r="HC6" i="38"/>
  <c r="HD6" i="38"/>
  <c r="HE6" i="38"/>
  <c r="HF6" i="38"/>
  <c r="HG6" i="38"/>
  <c r="HH6" i="38"/>
  <c r="HI6" i="38"/>
  <c r="HJ6" i="38"/>
  <c r="HK6" i="38"/>
  <c r="HL6" i="38"/>
  <c r="HM6" i="38"/>
  <c r="HN6" i="38"/>
  <c r="HO6" i="38"/>
  <c r="HP6" i="38"/>
  <c r="HQ6" i="38"/>
  <c r="HR6" i="38"/>
  <c r="HS6" i="38"/>
  <c r="HT6" i="38"/>
  <c r="HU6" i="38"/>
  <c r="HV6" i="38"/>
  <c r="HW6" i="38"/>
  <c r="HX6" i="38"/>
  <c r="HY6" i="38"/>
  <c r="HZ6" i="38"/>
  <c r="IA6" i="38"/>
  <c r="IB6" i="38"/>
  <c r="IC6" i="38"/>
  <c r="ID6" i="38"/>
  <c r="IE6" i="38"/>
  <c r="A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AH7" i="38"/>
  <c r="AI7" i="38"/>
  <c r="AJ7" i="38"/>
  <c r="AK7" i="38"/>
  <c r="AL7" i="38"/>
  <c r="AM7" i="38"/>
  <c r="AN7" i="38"/>
  <c r="AO7" i="38"/>
  <c r="AP7" i="38"/>
  <c r="AQ7" i="38"/>
  <c r="AR7" i="38"/>
  <c r="AS7" i="38"/>
  <c r="AT7" i="38"/>
  <c r="AU7" i="38"/>
  <c r="AV7" i="38"/>
  <c r="AW7" i="38"/>
  <c r="AX7" i="38"/>
  <c r="AY7" i="38"/>
  <c r="AZ7" i="38"/>
  <c r="BA7" i="38"/>
  <c r="BB7" i="38"/>
  <c r="BC7" i="38"/>
  <c r="BD7" i="38"/>
  <c r="BE7" i="38"/>
  <c r="BF7" i="38"/>
  <c r="BG7" i="38"/>
  <c r="BH7" i="38"/>
  <c r="BI7" i="38"/>
  <c r="BJ7" i="38"/>
  <c r="BK7" i="38"/>
  <c r="BL7" i="38"/>
  <c r="BM7" i="38"/>
  <c r="BN7" i="38"/>
  <c r="BO7" i="38"/>
  <c r="BP7" i="38"/>
  <c r="BQ7" i="38"/>
  <c r="BR7" i="38"/>
  <c r="BS7" i="38"/>
  <c r="BT7" i="38"/>
  <c r="BU7" i="38"/>
  <c r="BV7" i="38"/>
  <c r="BW7" i="38"/>
  <c r="BX7" i="38"/>
  <c r="BY7" i="38"/>
  <c r="BZ7" i="38"/>
  <c r="CA7" i="38"/>
  <c r="CB7" i="38"/>
  <c r="CC7" i="38"/>
  <c r="CD7" i="38"/>
  <c r="CE7" i="38"/>
  <c r="CF7" i="38"/>
  <c r="CG7" i="38"/>
  <c r="CH7" i="38"/>
  <c r="CI7" i="38"/>
  <c r="CJ7" i="38"/>
  <c r="CK7" i="38"/>
  <c r="CL7" i="38"/>
  <c r="CM7" i="38"/>
  <c r="CN7" i="38"/>
  <c r="CO7" i="38"/>
  <c r="CP7" i="38"/>
  <c r="CQ7" i="38"/>
  <c r="CR7" i="38"/>
  <c r="CS7" i="38"/>
  <c r="CT7" i="38"/>
  <c r="CU7" i="38"/>
  <c r="CV7" i="38"/>
  <c r="CW7" i="38"/>
  <c r="CX7" i="38"/>
  <c r="CY7" i="38"/>
  <c r="CZ7" i="38"/>
  <c r="DA7" i="38"/>
  <c r="DB7" i="38"/>
  <c r="DC7" i="38"/>
  <c r="DD7" i="38"/>
  <c r="DE7" i="38"/>
  <c r="DF7" i="38"/>
  <c r="DG7" i="38"/>
  <c r="DH7" i="38"/>
  <c r="DI7" i="38"/>
  <c r="DJ7" i="38"/>
  <c r="DK7" i="38"/>
  <c r="DL7" i="38"/>
  <c r="DM7" i="38"/>
  <c r="DN7" i="38"/>
  <c r="DO7" i="38"/>
  <c r="DP7" i="38"/>
  <c r="DQ7" i="38"/>
  <c r="DR7" i="38"/>
  <c r="DS7" i="38"/>
  <c r="DT7" i="38"/>
  <c r="DU7" i="38"/>
  <c r="DV7" i="38"/>
  <c r="DW7" i="38"/>
  <c r="DX7" i="38"/>
  <c r="DY7" i="38"/>
  <c r="DZ7" i="38"/>
  <c r="EA7" i="38"/>
  <c r="EB7" i="38"/>
  <c r="EC7" i="38"/>
  <c r="ED7" i="38"/>
  <c r="EE7" i="38"/>
  <c r="EF7" i="38"/>
  <c r="EG7" i="38"/>
  <c r="EH7" i="38"/>
  <c r="EI7" i="38"/>
  <c r="EJ7" i="38"/>
  <c r="EK7" i="38"/>
  <c r="EL7" i="38"/>
  <c r="EM7" i="38"/>
  <c r="EN7" i="38"/>
  <c r="EO7" i="38"/>
  <c r="EP7" i="38"/>
  <c r="EQ7" i="38"/>
  <c r="ER7" i="38"/>
  <c r="ES7" i="38"/>
  <c r="ET7" i="38"/>
  <c r="EU7" i="38"/>
  <c r="EV7" i="38"/>
  <c r="EW7" i="38"/>
  <c r="EX7" i="38"/>
  <c r="EY7" i="38"/>
  <c r="EZ7" i="38"/>
  <c r="FA7" i="38"/>
  <c r="FB7" i="38"/>
  <c r="FC7" i="38"/>
  <c r="FD7" i="38"/>
  <c r="FE7" i="38"/>
  <c r="FF7" i="38"/>
  <c r="FG7" i="38"/>
  <c r="FH7" i="38"/>
  <c r="FI7" i="38"/>
  <c r="FJ7" i="38"/>
  <c r="FK7" i="38"/>
  <c r="FL7" i="38"/>
  <c r="FM7" i="38"/>
  <c r="FN7" i="38"/>
  <c r="FO7" i="38"/>
  <c r="FP7" i="38"/>
  <c r="FQ7" i="38"/>
  <c r="FR7" i="38"/>
  <c r="FS7" i="38"/>
  <c r="FT7" i="38"/>
  <c r="FU7" i="38"/>
  <c r="FV7" i="38"/>
  <c r="FW7" i="38"/>
  <c r="FX7" i="38"/>
  <c r="FY7" i="38"/>
  <c r="FZ7" i="38"/>
  <c r="GA7" i="38"/>
  <c r="GB7" i="38"/>
  <c r="GC7" i="38"/>
  <c r="GD7" i="38"/>
  <c r="GE7" i="38"/>
  <c r="GF7" i="38"/>
  <c r="GG7" i="38"/>
  <c r="GH7" i="38"/>
  <c r="GI7" i="38"/>
  <c r="GJ7" i="38"/>
  <c r="GK7" i="38"/>
  <c r="GL7" i="38"/>
  <c r="GM7" i="38"/>
  <c r="GN7" i="38"/>
  <c r="GO7" i="38"/>
  <c r="GP7" i="38"/>
  <c r="GQ7" i="38"/>
  <c r="GR7" i="38"/>
  <c r="GS7" i="38"/>
  <c r="GT7" i="38"/>
  <c r="GU7" i="38"/>
  <c r="GV7" i="38"/>
  <c r="GW7" i="38"/>
  <c r="GX7" i="38"/>
  <c r="GY7" i="38"/>
  <c r="GZ7" i="38"/>
  <c r="HA7" i="38"/>
  <c r="HB7" i="38"/>
  <c r="HC7" i="38"/>
  <c r="HD7" i="38"/>
  <c r="HE7" i="38"/>
  <c r="HF7" i="38"/>
  <c r="HG7" i="38"/>
  <c r="HH7" i="38"/>
  <c r="HI7" i="38"/>
  <c r="HJ7" i="38"/>
  <c r="HK7" i="38"/>
  <c r="HL7" i="38"/>
  <c r="HM7" i="38"/>
  <c r="HN7" i="38"/>
  <c r="HO7" i="38"/>
  <c r="HP7" i="38"/>
  <c r="HQ7" i="38"/>
  <c r="HR7" i="38"/>
  <c r="HS7" i="38"/>
  <c r="HT7" i="38"/>
  <c r="HU7" i="38"/>
  <c r="HV7" i="38"/>
  <c r="HW7" i="38"/>
  <c r="HX7" i="38"/>
  <c r="HY7" i="38"/>
  <c r="HZ7" i="38"/>
  <c r="IA7" i="38"/>
  <c r="IB7" i="38"/>
  <c r="IC7" i="38"/>
  <c r="ID7" i="38"/>
  <c r="IE7" i="38"/>
  <c r="A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AH8" i="38"/>
  <c r="AI8" i="38"/>
  <c r="AJ8" i="38"/>
  <c r="AK8" i="38"/>
  <c r="AL8" i="38"/>
  <c r="AM8" i="38"/>
  <c r="AN8" i="38"/>
  <c r="AO8" i="38"/>
  <c r="AP8" i="38"/>
  <c r="AQ8" i="38"/>
  <c r="AR8" i="38"/>
  <c r="AS8" i="38"/>
  <c r="AT8" i="38"/>
  <c r="AU8" i="38"/>
  <c r="AV8" i="38"/>
  <c r="AW8" i="38"/>
  <c r="AX8" i="38"/>
  <c r="AY8" i="38"/>
  <c r="AZ8" i="38"/>
  <c r="BA8" i="38"/>
  <c r="BB8" i="38"/>
  <c r="BC8" i="38"/>
  <c r="BD8" i="38"/>
  <c r="BE8" i="38"/>
  <c r="BF8" i="38"/>
  <c r="BG8" i="38"/>
  <c r="BH8" i="38"/>
  <c r="BI8" i="38"/>
  <c r="BJ8" i="38"/>
  <c r="BK8" i="38"/>
  <c r="BL8" i="38"/>
  <c r="BM8" i="38"/>
  <c r="BN8" i="38"/>
  <c r="BO8" i="38"/>
  <c r="BP8" i="38"/>
  <c r="BQ8" i="38"/>
  <c r="BR8" i="38"/>
  <c r="BS8" i="38"/>
  <c r="BT8" i="38"/>
  <c r="BU8" i="38"/>
  <c r="BV8" i="38"/>
  <c r="BW8" i="38"/>
  <c r="BX8" i="38"/>
  <c r="BY8" i="38"/>
  <c r="BZ8" i="38"/>
  <c r="CA8" i="38"/>
  <c r="CB8" i="38"/>
  <c r="CC8" i="38"/>
  <c r="CD8" i="38"/>
  <c r="CE8" i="38"/>
  <c r="CF8" i="38"/>
  <c r="CG8" i="38"/>
  <c r="CH8" i="38"/>
  <c r="CI8" i="38"/>
  <c r="CJ8" i="38"/>
  <c r="CK8" i="38"/>
  <c r="CL8" i="38"/>
  <c r="CM8" i="38"/>
  <c r="CN8" i="38"/>
  <c r="CO8" i="38"/>
  <c r="CP8" i="38"/>
  <c r="CQ8" i="38"/>
  <c r="CR8" i="38"/>
  <c r="CS8" i="38"/>
  <c r="CT8" i="38"/>
  <c r="CU8" i="38"/>
  <c r="CV8" i="38"/>
  <c r="CW8" i="38"/>
  <c r="CX8" i="38"/>
  <c r="CY8" i="38"/>
  <c r="CZ8" i="38"/>
  <c r="DA8" i="38"/>
  <c r="DB8" i="38"/>
  <c r="DC8" i="38"/>
  <c r="DD8" i="38"/>
  <c r="DE8" i="38"/>
  <c r="DF8" i="38"/>
  <c r="DG8" i="38"/>
  <c r="DH8" i="38"/>
  <c r="DI8" i="38"/>
  <c r="DJ8" i="38"/>
  <c r="DK8" i="38"/>
  <c r="DL8" i="38"/>
  <c r="DM8" i="38"/>
  <c r="DN8" i="38"/>
  <c r="DO8" i="38"/>
  <c r="DP8" i="38"/>
  <c r="DQ8" i="38"/>
  <c r="DR8" i="38"/>
  <c r="DS8" i="38"/>
  <c r="DT8" i="38"/>
  <c r="DU8" i="38"/>
  <c r="DV8" i="38"/>
  <c r="DW8" i="38"/>
  <c r="DX8" i="38"/>
  <c r="DY8" i="38"/>
  <c r="DZ8" i="38"/>
  <c r="EA8" i="38"/>
  <c r="EB8" i="38"/>
  <c r="EC8" i="38"/>
  <c r="ED8" i="38"/>
  <c r="EE8" i="38"/>
  <c r="EF8" i="38"/>
  <c r="EG8" i="38"/>
  <c r="EH8" i="38"/>
  <c r="EI8" i="38"/>
  <c r="EJ8" i="38"/>
  <c r="EK8" i="38"/>
  <c r="EL8" i="38"/>
  <c r="EM8" i="38"/>
  <c r="EN8" i="38"/>
  <c r="EO8" i="38"/>
  <c r="EP8" i="38"/>
  <c r="EQ8" i="38"/>
  <c r="ER8" i="38"/>
  <c r="ES8" i="38"/>
  <c r="ET8" i="38"/>
  <c r="EU8" i="38"/>
  <c r="EV8" i="38"/>
  <c r="EW8" i="38"/>
  <c r="EX8" i="38"/>
  <c r="EY8" i="38"/>
  <c r="EZ8" i="38"/>
  <c r="FA8" i="38"/>
  <c r="FB8" i="38"/>
  <c r="FC8" i="38"/>
  <c r="FD8" i="38"/>
  <c r="FE8" i="38"/>
  <c r="FF8" i="38"/>
  <c r="FG8" i="38"/>
  <c r="FH8" i="38"/>
  <c r="FI8" i="38"/>
  <c r="FJ8" i="38"/>
  <c r="FK8" i="38"/>
  <c r="FL8" i="38"/>
  <c r="FM8" i="38"/>
  <c r="FN8" i="38"/>
  <c r="FO8" i="38"/>
  <c r="FP8" i="38"/>
  <c r="FQ8" i="38"/>
  <c r="FR8" i="38"/>
  <c r="FS8" i="38"/>
  <c r="FT8" i="38"/>
  <c r="FU8" i="38"/>
  <c r="FV8" i="38"/>
  <c r="FW8" i="38"/>
  <c r="FX8" i="38"/>
  <c r="FY8" i="38"/>
  <c r="FZ8" i="38"/>
  <c r="GA8" i="38"/>
  <c r="GB8" i="38"/>
  <c r="GC8" i="38"/>
  <c r="GD8" i="38"/>
  <c r="GE8" i="38"/>
  <c r="GF8" i="38"/>
  <c r="GG8" i="38"/>
  <c r="GH8" i="38"/>
  <c r="GI8" i="38"/>
  <c r="GJ8" i="38"/>
  <c r="GK8" i="38"/>
  <c r="GL8" i="38"/>
  <c r="GM8" i="38"/>
  <c r="GN8" i="38"/>
  <c r="GO8" i="38"/>
  <c r="GP8" i="38"/>
  <c r="GQ8" i="38"/>
  <c r="GR8" i="38"/>
  <c r="GS8" i="38"/>
  <c r="GT8" i="38"/>
  <c r="GU8" i="38"/>
  <c r="GV8" i="38"/>
  <c r="GW8" i="38"/>
  <c r="GX8" i="38"/>
  <c r="GY8" i="38"/>
  <c r="GZ8" i="38"/>
  <c r="HA8" i="38"/>
  <c r="HB8" i="38"/>
  <c r="HC8" i="38"/>
  <c r="HD8" i="38"/>
  <c r="HE8" i="38"/>
  <c r="HF8" i="38"/>
  <c r="HG8" i="38"/>
  <c r="HH8" i="38"/>
  <c r="HI8" i="38"/>
  <c r="HJ8" i="38"/>
  <c r="HK8" i="38"/>
  <c r="HL8" i="38"/>
  <c r="HM8" i="38"/>
  <c r="HN8" i="38"/>
  <c r="HO8" i="38"/>
  <c r="HP8" i="38"/>
  <c r="HQ8" i="38"/>
  <c r="HR8" i="38"/>
  <c r="HS8" i="38"/>
  <c r="HT8" i="38"/>
  <c r="HU8" i="38"/>
  <c r="HV8" i="38"/>
  <c r="HW8" i="38"/>
  <c r="HX8" i="38"/>
  <c r="HY8" i="38"/>
  <c r="HZ8" i="38"/>
  <c r="IA8" i="38"/>
  <c r="IB8" i="38"/>
  <c r="IC8" i="38"/>
  <c r="ID8" i="38"/>
  <c r="IE8" i="38"/>
  <c r="A9" i="38"/>
  <c r="G9" i="38"/>
  <c r="H9" i="38"/>
  <c r="I9" i="38"/>
  <c r="J9" i="38"/>
  <c r="K9" i="38"/>
  <c r="L9" i="38"/>
  <c r="M9" i="38"/>
  <c r="N9" i="38"/>
  <c r="O9" i="38"/>
  <c r="P9" i="38"/>
  <c r="Q9" i="38"/>
  <c r="R9" i="38"/>
  <c r="S9" i="38"/>
  <c r="T9" i="38"/>
  <c r="U9" i="38"/>
  <c r="V9" i="38"/>
  <c r="W9" i="38"/>
  <c r="X9" i="38"/>
  <c r="Y9" i="38"/>
  <c r="Z9" i="38"/>
  <c r="AA9" i="38"/>
  <c r="AB9" i="38"/>
  <c r="AC9" i="38"/>
  <c r="AD9" i="38"/>
  <c r="AE9" i="38"/>
  <c r="AF9" i="38"/>
  <c r="AG9" i="38"/>
  <c r="AH9" i="38"/>
  <c r="AI9" i="38"/>
  <c r="AJ9" i="38"/>
  <c r="AK9" i="38"/>
  <c r="AL9" i="38"/>
  <c r="AM9" i="38"/>
  <c r="AN9" i="38"/>
  <c r="AO9" i="38"/>
  <c r="AP9" i="38"/>
  <c r="AQ9" i="38"/>
  <c r="AR9" i="38"/>
  <c r="AS9" i="38"/>
  <c r="AT9" i="38"/>
  <c r="AU9" i="38"/>
  <c r="AV9" i="38"/>
  <c r="AW9" i="38"/>
  <c r="AX9" i="38"/>
  <c r="AY9" i="38"/>
  <c r="AZ9" i="38"/>
  <c r="BA9" i="38"/>
  <c r="BB9" i="38"/>
  <c r="BC9" i="38"/>
  <c r="BD9" i="38"/>
  <c r="BE9" i="38"/>
  <c r="BF9" i="38"/>
  <c r="BG9" i="38"/>
  <c r="BH9" i="38"/>
  <c r="BI9" i="38"/>
  <c r="BJ9" i="38"/>
  <c r="BK9" i="38"/>
  <c r="BL9" i="38"/>
  <c r="BM9" i="38"/>
  <c r="BN9" i="38"/>
  <c r="BO9" i="38"/>
  <c r="BP9" i="38"/>
  <c r="BQ9" i="38"/>
  <c r="BR9" i="38"/>
  <c r="BS9" i="38"/>
  <c r="BT9" i="38"/>
  <c r="BU9" i="38"/>
  <c r="BV9" i="38"/>
  <c r="BW9" i="38"/>
  <c r="BX9" i="38"/>
  <c r="BY9" i="38"/>
  <c r="BZ9" i="38"/>
  <c r="CA9" i="38"/>
  <c r="CB9" i="38"/>
  <c r="CC9" i="38"/>
  <c r="CD9" i="38"/>
  <c r="CE9" i="38"/>
  <c r="CF9" i="38"/>
  <c r="CG9" i="38"/>
  <c r="CH9" i="38"/>
  <c r="CI9" i="38"/>
  <c r="CJ9" i="38"/>
  <c r="CK9" i="38"/>
  <c r="CL9" i="38"/>
  <c r="CM9" i="38"/>
  <c r="CN9" i="38"/>
  <c r="CO9" i="38"/>
  <c r="CP9" i="38"/>
  <c r="CQ9" i="38"/>
  <c r="CR9" i="38"/>
  <c r="CS9" i="38"/>
  <c r="CT9" i="38"/>
  <c r="CU9" i="38"/>
  <c r="CV9" i="38"/>
  <c r="CW9" i="38"/>
  <c r="CX9" i="38"/>
  <c r="CY9" i="38"/>
  <c r="CZ9" i="38"/>
  <c r="DA9" i="38"/>
  <c r="DB9" i="38"/>
  <c r="DC9" i="38"/>
  <c r="DD9" i="38"/>
  <c r="DE9" i="38"/>
  <c r="DF9" i="38"/>
  <c r="DG9" i="38"/>
  <c r="DH9" i="38"/>
  <c r="DI9" i="38"/>
  <c r="DJ9" i="38"/>
  <c r="DK9" i="38"/>
  <c r="DL9" i="38"/>
  <c r="DM9" i="38"/>
  <c r="DN9" i="38"/>
  <c r="DO9" i="38"/>
  <c r="DP9" i="38"/>
  <c r="DQ9" i="38"/>
  <c r="DR9" i="38"/>
  <c r="DS9" i="38"/>
  <c r="DT9" i="38"/>
  <c r="DU9" i="38"/>
  <c r="DV9" i="38"/>
  <c r="DW9" i="38"/>
  <c r="DX9" i="38"/>
  <c r="DY9" i="38"/>
  <c r="DZ9" i="38"/>
  <c r="EA9" i="38"/>
  <c r="EB9" i="38"/>
  <c r="EC9" i="38"/>
  <c r="ED9" i="38"/>
  <c r="EE9" i="38"/>
  <c r="EF9" i="38"/>
  <c r="EG9" i="38"/>
  <c r="EH9" i="38"/>
  <c r="EI9" i="38"/>
  <c r="EJ9" i="38"/>
  <c r="EK9" i="38"/>
  <c r="EL9" i="38"/>
  <c r="EM9" i="38"/>
  <c r="EN9" i="38"/>
  <c r="EO9" i="38"/>
  <c r="EP9" i="38"/>
  <c r="EQ9" i="38"/>
  <c r="ER9" i="38"/>
  <c r="ES9" i="38"/>
  <c r="ET9" i="38"/>
  <c r="EU9" i="38"/>
  <c r="EV9" i="38"/>
  <c r="EW9" i="38"/>
  <c r="EX9" i="38"/>
  <c r="EY9" i="38"/>
  <c r="EZ9" i="38"/>
  <c r="FA9" i="38"/>
  <c r="FB9" i="38"/>
  <c r="FC9" i="38"/>
  <c r="FD9" i="38"/>
  <c r="FE9" i="38"/>
  <c r="FF9" i="38"/>
  <c r="FG9" i="38"/>
  <c r="FH9" i="38"/>
  <c r="FI9" i="38"/>
  <c r="FJ9" i="38"/>
  <c r="FK9" i="38"/>
  <c r="FL9" i="38"/>
  <c r="FM9" i="38"/>
  <c r="FN9" i="38"/>
  <c r="FO9" i="38"/>
  <c r="FP9" i="38"/>
  <c r="FQ9" i="38"/>
  <c r="FR9" i="38"/>
  <c r="FS9" i="38"/>
  <c r="FT9" i="38"/>
  <c r="FU9" i="38"/>
  <c r="FV9" i="38"/>
  <c r="FW9" i="38"/>
  <c r="FX9" i="38"/>
  <c r="FY9" i="38"/>
  <c r="FZ9" i="38"/>
  <c r="GA9" i="38"/>
  <c r="GB9" i="38"/>
  <c r="GC9" i="38"/>
  <c r="GD9" i="38"/>
  <c r="GE9" i="38"/>
  <c r="GF9" i="38"/>
  <c r="GG9" i="38"/>
  <c r="GH9" i="38"/>
  <c r="GI9" i="38"/>
  <c r="GJ9" i="38"/>
  <c r="GK9" i="38"/>
  <c r="GL9" i="38"/>
  <c r="GM9" i="38"/>
  <c r="GN9" i="38"/>
  <c r="GO9" i="38"/>
  <c r="GP9" i="38"/>
  <c r="GQ9" i="38"/>
  <c r="GR9" i="38"/>
  <c r="GS9" i="38"/>
  <c r="GT9" i="38"/>
  <c r="GU9" i="38"/>
  <c r="GV9" i="38"/>
  <c r="GW9" i="38"/>
  <c r="GX9" i="38"/>
  <c r="GY9" i="38"/>
  <c r="GZ9" i="38"/>
  <c r="HA9" i="38"/>
  <c r="HB9" i="38"/>
  <c r="HC9" i="38"/>
  <c r="HD9" i="38"/>
  <c r="HE9" i="38"/>
  <c r="HF9" i="38"/>
  <c r="HG9" i="38"/>
  <c r="HH9" i="38"/>
  <c r="HI9" i="38"/>
  <c r="HJ9" i="38"/>
  <c r="HK9" i="38"/>
  <c r="HL9" i="38"/>
  <c r="HM9" i="38"/>
  <c r="HN9" i="38"/>
  <c r="HO9" i="38"/>
  <c r="HP9" i="38"/>
  <c r="HQ9" i="38"/>
  <c r="HR9" i="38"/>
  <c r="HS9" i="38"/>
  <c r="HT9" i="38"/>
  <c r="HU9" i="38"/>
  <c r="HV9" i="38"/>
  <c r="HW9" i="38"/>
  <c r="HX9" i="38"/>
  <c r="HY9" i="38"/>
  <c r="HZ9" i="38"/>
  <c r="IA9" i="38"/>
  <c r="IB9" i="38"/>
  <c r="IC9" i="38"/>
  <c r="ID9" i="38"/>
  <c r="IE9" i="38"/>
  <c r="A10" i="38"/>
  <c r="G10" i="38"/>
  <c r="H10" i="38"/>
  <c r="I10" i="38"/>
  <c r="J10" i="38"/>
  <c r="K10" i="38"/>
  <c r="L10" i="38"/>
  <c r="M10" i="38"/>
  <c r="N10" i="38"/>
  <c r="O10" i="38"/>
  <c r="P10" i="38"/>
  <c r="Q10" i="38"/>
  <c r="R10" i="38"/>
  <c r="S10" i="38"/>
  <c r="T10" i="38"/>
  <c r="U10" i="38"/>
  <c r="V10" i="38"/>
  <c r="W10" i="38"/>
  <c r="X10" i="38"/>
  <c r="Y10" i="38"/>
  <c r="Z10" i="38"/>
  <c r="AA10" i="38"/>
  <c r="AB10" i="38"/>
  <c r="AC10" i="38"/>
  <c r="AD10" i="38"/>
  <c r="AE10" i="38"/>
  <c r="AF10" i="38"/>
  <c r="AG10" i="38"/>
  <c r="AH10" i="38"/>
  <c r="AI10" i="38"/>
  <c r="AJ10" i="38"/>
  <c r="AK10" i="38"/>
  <c r="AL10" i="38"/>
  <c r="AM10" i="38"/>
  <c r="AN10" i="38"/>
  <c r="AO10" i="38"/>
  <c r="AP10" i="38"/>
  <c r="AQ10" i="38"/>
  <c r="AR10" i="38"/>
  <c r="AS10" i="38"/>
  <c r="AT10" i="38"/>
  <c r="AU10" i="38"/>
  <c r="AV10" i="38"/>
  <c r="AW10" i="38"/>
  <c r="AX10" i="38"/>
  <c r="AY10" i="38"/>
  <c r="AZ10" i="38"/>
  <c r="BA10" i="38"/>
  <c r="BB10" i="38"/>
  <c r="BC10" i="38"/>
  <c r="BD10" i="38"/>
  <c r="BE10" i="38"/>
  <c r="BF10" i="38"/>
  <c r="BG10" i="38"/>
  <c r="BH10" i="38"/>
  <c r="BI10" i="38"/>
  <c r="BJ10" i="38"/>
  <c r="BK10" i="38"/>
  <c r="BL10" i="38"/>
  <c r="BM10" i="38"/>
  <c r="BN10" i="38"/>
  <c r="BO10" i="38"/>
  <c r="BP10" i="38"/>
  <c r="BQ10" i="38"/>
  <c r="BR10" i="38"/>
  <c r="BS10" i="38"/>
  <c r="BT10" i="38"/>
  <c r="BU10" i="38"/>
  <c r="BV10" i="38"/>
  <c r="BW10" i="38"/>
  <c r="BX10" i="38"/>
  <c r="BY10" i="38"/>
  <c r="BZ10" i="38"/>
  <c r="CA10" i="38"/>
  <c r="CB10" i="38"/>
  <c r="CC10" i="38"/>
  <c r="CD10" i="38"/>
  <c r="CE10" i="38"/>
  <c r="CF10" i="38"/>
  <c r="CG10" i="38"/>
  <c r="CH10" i="38"/>
  <c r="CI10" i="38"/>
  <c r="CJ10" i="38"/>
  <c r="CK10" i="38"/>
  <c r="CL10" i="38"/>
  <c r="CM10" i="38"/>
  <c r="CN10" i="38"/>
  <c r="CO10" i="38"/>
  <c r="CP10" i="38"/>
  <c r="CQ10" i="38"/>
  <c r="CR10" i="38"/>
  <c r="CS10" i="38"/>
  <c r="CT10" i="38"/>
  <c r="CU10" i="38"/>
  <c r="CV10" i="38"/>
  <c r="CW10" i="38"/>
  <c r="CX10" i="38"/>
  <c r="CY10" i="38"/>
  <c r="CZ10" i="38"/>
  <c r="DA10" i="38"/>
  <c r="DB10" i="38"/>
  <c r="DC10" i="38"/>
  <c r="DD10" i="38"/>
  <c r="DE10" i="38"/>
  <c r="DF10" i="38"/>
  <c r="DG10" i="38"/>
  <c r="DH10" i="38"/>
  <c r="DI10" i="38"/>
  <c r="DJ10" i="38"/>
  <c r="DK10" i="38"/>
  <c r="DL10" i="38"/>
  <c r="DM10" i="38"/>
  <c r="DN10" i="38"/>
  <c r="DO10" i="38"/>
  <c r="DP10" i="38"/>
  <c r="DQ10" i="38"/>
  <c r="DR10" i="38"/>
  <c r="DS10" i="38"/>
  <c r="DT10" i="38"/>
  <c r="DU10" i="38"/>
  <c r="DV10" i="38"/>
  <c r="DW10" i="38"/>
  <c r="DX10" i="38"/>
  <c r="DY10" i="38"/>
  <c r="DZ10" i="38"/>
  <c r="EA10" i="38"/>
  <c r="EB10" i="38"/>
  <c r="EC10" i="38"/>
  <c r="ED10" i="38"/>
  <c r="EE10" i="38"/>
  <c r="EF10" i="38"/>
  <c r="EG10" i="38"/>
  <c r="EH10" i="38"/>
  <c r="EI10" i="38"/>
  <c r="EJ10" i="38"/>
  <c r="EK10" i="38"/>
  <c r="EL10" i="38"/>
  <c r="EM10" i="38"/>
  <c r="EN10" i="38"/>
  <c r="EO10" i="38"/>
  <c r="EP10" i="38"/>
  <c r="EQ10" i="38"/>
  <c r="ER10" i="38"/>
  <c r="ES10" i="38"/>
  <c r="ET10" i="38"/>
  <c r="EU10" i="38"/>
  <c r="EV10" i="38"/>
  <c r="EW10" i="38"/>
  <c r="EX10" i="38"/>
  <c r="EY10" i="38"/>
  <c r="EZ10" i="38"/>
  <c r="FA10" i="38"/>
  <c r="FB10" i="38"/>
  <c r="FC10" i="38"/>
  <c r="FD10" i="38"/>
  <c r="FE10" i="38"/>
  <c r="FF10" i="38"/>
  <c r="FG10" i="38"/>
  <c r="FH10" i="38"/>
  <c r="FI10" i="38"/>
  <c r="FJ10" i="38"/>
  <c r="FK10" i="38"/>
  <c r="FL10" i="38"/>
  <c r="FM10" i="38"/>
  <c r="FN10" i="38"/>
  <c r="FO10" i="38"/>
  <c r="FP10" i="38"/>
  <c r="FQ10" i="38"/>
  <c r="FR10" i="38"/>
  <c r="FS10" i="38"/>
  <c r="FT10" i="38"/>
  <c r="FU10" i="38"/>
  <c r="FV10" i="38"/>
  <c r="FW10" i="38"/>
  <c r="FX10" i="38"/>
  <c r="FY10" i="38"/>
  <c r="FZ10" i="38"/>
  <c r="GA10" i="38"/>
  <c r="GB10" i="38"/>
  <c r="GC10" i="38"/>
  <c r="GD10" i="38"/>
  <c r="GE10" i="38"/>
  <c r="GF10" i="38"/>
  <c r="GG10" i="38"/>
  <c r="GH10" i="38"/>
  <c r="GI10" i="38"/>
  <c r="GJ10" i="38"/>
  <c r="GK10" i="38"/>
  <c r="GL10" i="38"/>
  <c r="GM10" i="38"/>
  <c r="GN10" i="38"/>
  <c r="GO10" i="38"/>
  <c r="GP10" i="38"/>
  <c r="GQ10" i="38"/>
  <c r="GR10" i="38"/>
  <c r="GS10" i="38"/>
  <c r="GT10" i="38"/>
  <c r="GU10" i="38"/>
  <c r="GV10" i="38"/>
  <c r="GW10" i="38"/>
  <c r="GX10" i="38"/>
  <c r="GY10" i="38"/>
  <c r="GZ10" i="38"/>
  <c r="HA10" i="38"/>
  <c r="HB10" i="38"/>
  <c r="HC10" i="38"/>
  <c r="HD10" i="38"/>
  <c r="HE10" i="38"/>
  <c r="HF10" i="38"/>
  <c r="HG10" i="38"/>
  <c r="HH10" i="38"/>
  <c r="HI10" i="38"/>
  <c r="HJ10" i="38"/>
  <c r="HK10" i="38"/>
  <c r="HL10" i="38"/>
  <c r="HM10" i="38"/>
  <c r="HN10" i="38"/>
  <c r="HO10" i="38"/>
  <c r="HP10" i="38"/>
  <c r="HQ10" i="38"/>
  <c r="HR10" i="38"/>
  <c r="HS10" i="38"/>
  <c r="HT10" i="38"/>
  <c r="HU10" i="38"/>
  <c r="HV10" i="38"/>
  <c r="HW10" i="38"/>
  <c r="HX10" i="38"/>
  <c r="HY10" i="38"/>
  <c r="HZ10" i="38"/>
  <c r="IA10" i="38"/>
  <c r="IB10" i="38"/>
  <c r="IC10" i="38"/>
  <c r="ID10" i="38"/>
  <c r="IE10" i="38"/>
  <c r="A11" i="38"/>
  <c r="G11" i="38"/>
  <c r="H11" i="38"/>
  <c r="I11" i="38"/>
  <c r="J11" i="38"/>
  <c r="K11" i="38"/>
  <c r="L11" i="38"/>
  <c r="M11" i="38"/>
  <c r="N11" i="38"/>
  <c r="O11" i="38"/>
  <c r="P11" i="38"/>
  <c r="Q11" i="38"/>
  <c r="R11" i="38"/>
  <c r="S11" i="38"/>
  <c r="T11" i="38"/>
  <c r="U11" i="38"/>
  <c r="V11" i="38"/>
  <c r="W11" i="38"/>
  <c r="X11" i="38"/>
  <c r="Y11" i="38"/>
  <c r="Z11" i="38"/>
  <c r="AA11" i="38"/>
  <c r="AB11" i="38"/>
  <c r="AC11" i="38"/>
  <c r="AD11" i="38"/>
  <c r="AE11" i="38"/>
  <c r="AF11" i="38"/>
  <c r="AG11" i="38"/>
  <c r="AH11" i="38"/>
  <c r="AI11" i="38"/>
  <c r="AJ11" i="38"/>
  <c r="AK11" i="38"/>
  <c r="AL11" i="38"/>
  <c r="AM11" i="38"/>
  <c r="AN11" i="38"/>
  <c r="AO11" i="38"/>
  <c r="AP11" i="38"/>
  <c r="AQ11" i="38"/>
  <c r="AR11" i="38"/>
  <c r="AS11" i="38"/>
  <c r="AT11" i="38"/>
  <c r="AU11" i="38"/>
  <c r="AV11" i="38"/>
  <c r="AW11" i="38"/>
  <c r="AX11" i="38"/>
  <c r="AY11" i="38"/>
  <c r="AZ11" i="38"/>
  <c r="BA11" i="38"/>
  <c r="BB11" i="38"/>
  <c r="BC11" i="38"/>
  <c r="BD11" i="38"/>
  <c r="BE11" i="38"/>
  <c r="BF11" i="38"/>
  <c r="BG11" i="38"/>
  <c r="BH11" i="38"/>
  <c r="BI11" i="38"/>
  <c r="BJ11" i="38"/>
  <c r="BK11" i="38"/>
  <c r="BL11" i="38"/>
  <c r="BM11" i="38"/>
  <c r="BN11" i="38"/>
  <c r="BO11" i="38"/>
  <c r="BP11" i="38"/>
  <c r="BQ11" i="38"/>
  <c r="BR11" i="38"/>
  <c r="BS11" i="38"/>
  <c r="BT11" i="38"/>
  <c r="BU11" i="38"/>
  <c r="BV11" i="38"/>
  <c r="BW11" i="38"/>
  <c r="BX11" i="38"/>
  <c r="BY11" i="38"/>
  <c r="BZ11" i="38"/>
  <c r="CA11" i="38"/>
  <c r="CB11" i="38"/>
  <c r="CC11" i="38"/>
  <c r="CD11" i="38"/>
  <c r="CE11" i="38"/>
  <c r="CF11" i="38"/>
  <c r="CG11" i="38"/>
  <c r="CH11" i="38"/>
  <c r="CI11" i="38"/>
  <c r="CJ11" i="38"/>
  <c r="CK11" i="38"/>
  <c r="CL11" i="38"/>
  <c r="CM11" i="38"/>
  <c r="CN11" i="38"/>
  <c r="CO11" i="38"/>
  <c r="CP11" i="38"/>
  <c r="CQ11" i="38"/>
  <c r="CR11" i="38"/>
  <c r="CS11" i="38"/>
  <c r="CT11" i="38"/>
  <c r="CU11" i="38"/>
  <c r="CV11" i="38"/>
  <c r="CW11" i="38"/>
  <c r="CX11" i="38"/>
  <c r="CY11" i="38"/>
  <c r="CZ11" i="38"/>
  <c r="DA11" i="38"/>
  <c r="DB11" i="38"/>
  <c r="DC11" i="38"/>
  <c r="DD11" i="38"/>
  <c r="DE11" i="38"/>
  <c r="DF11" i="38"/>
  <c r="DG11" i="38"/>
  <c r="DH11" i="38"/>
  <c r="DI11" i="38"/>
  <c r="DJ11" i="38"/>
  <c r="DK11" i="38"/>
  <c r="DL11" i="38"/>
  <c r="DM11" i="38"/>
  <c r="DN11" i="38"/>
  <c r="DO11" i="38"/>
  <c r="DP11" i="38"/>
  <c r="DQ11" i="38"/>
  <c r="DR11" i="38"/>
  <c r="DS11" i="38"/>
  <c r="DT11" i="38"/>
  <c r="DU11" i="38"/>
  <c r="DV11" i="38"/>
  <c r="DW11" i="38"/>
  <c r="DX11" i="38"/>
  <c r="DY11" i="38"/>
  <c r="DZ11" i="38"/>
  <c r="EA11" i="38"/>
  <c r="EB11" i="38"/>
  <c r="EC11" i="38"/>
  <c r="ED11" i="38"/>
  <c r="EE11" i="38"/>
  <c r="EF11" i="38"/>
  <c r="EG11" i="38"/>
  <c r="EH11" i="38"/>
  <c r="EI11" i="38"/>
  <c r="EJ11" i="38"/>
  <c r="EK11" i="38"/>
  <c r="EL11" i="38"/>
  <c r="EM11" i="38"/>
  <c r="EN11" i="38"/>
  <c r="EO11" i="38"/>
  <c r="EP11" i="38"/>
  <c r="EQ11" i="38"/>
  <c r="ER11" i="38"/>
  <c r="ES11" i="38"/>
  <c r="ET11" i="38"/>
  <c r="EU11" i="38"/>
  <c r="EV11" i="38"/>
  <c r="EW11" i="38"/>
  <c r="EX11" i="38"/>
  <c r="EY11" i="38"/>
  <c r="EZ11" i="38"/>
  <c r="FA11" i="38"/>
  <c r="FB11" i="38"/>
  <c r="FC11" i="38"/>
  <c r="FD11" i="38"/>
  <c r="FE11" i="38"/>
  <c r="FF11" i="38"/>
  <c r="FG11" i="38"/>
  <c r="FH11" i="38"/>
  <c r="FI11" i="38"/>
  <c r="FJ11" i="38"/>
  <c r="FK11" i="38"/>
  <c r="FL11" i="38"/>
  <c r="FM11" i="38"/>
  <c r="FN11" i="38"/>
  <c r="FO11" i="38"/>
  <c r="FP11" i="38"/>
  <c r="FQ11" i="38"/>
  <c r="FR11" i="38"/>
  <c r="FS11" i="38"/>
  <c r="FT11" i="38"/>
  <c r="FU11" i="38"/>
  <c r="FV11" i="38"/>
  <c r="FW11" i="38"/>
  <c r="FX11" i="38"/>
  <c r="FY11" i="38"/>
  <c r="FZ11" i="38"/>
  <c r="GA11" i="38"/>
  <c r="GB11" i="38"/>
  <c r="GC11" i="38"/>
  <c r="GD11" i="38"/>
  <c r="GE11" i="38"/>
  <c r="GF11" i="38"/>
  <c r="GG11" i="38"/>
  <c r="GH11" i="38"/>
  <c r="GI11" i="38"/>
  <c r="GJ11" i="38"/>
  <c r="GK11" i="38"/>
  <c r="GL11" i="38"/>
  <c r="GM11" i="38"/>
  <c r="GN11" i="38"/>
  <c r="GO11" i="38"/>
  <c r="GP11" i="38"/>
  <c r="GQ11" i="38"/>
  <c r="GR11" i="38"/>
  <c r="GS11" i="38"/>
  <c r="GT11" i="38"/>
  <c r="GU11" i="38"/>
  <c r="GV11" i="38"/>
  <c r="GW11" i="38"/>
  <c r="GX11" i="38"/>
  <c r="GY11" i="38"/>
  <c r="GZ11" i="38"/>
  <c r="HA11" i="38"/>
  <c r="HB11" i="38"/>
  <c r="HC11" i="38"/>
  <c r="HD11" i="38"/>
  <c r="HE11" i="38"/>
  <c r="HF11" i="38"/>
  <c r="HG11" i="38"/>
  <c r="HH11" i="38"/>
  <c r="HI11" i="38"/>
  <c r="HJ11" i="38"/>
  <c r="HK11" i="38"/>
  <c r="HL11" i="38"/>
  <c r="HM11" i="38"/>
  <c r="HN11" i="38"/>
  <c r="HO11" i="38"/>
  <c r="HP11" i="38"/>
  <c r="HQ11" i="38"/>
  <c r="HR11" i="38"/>
  <c r="HS11" i="38"/>
  <c r="HT11" i="38"/>
  <c r="HU11" i="38"/>
  <c r="HV11" i="38"/>
  <c r="HW11" i="38"/>
  <c r="HX11" i="38"/>
  <c r="HY11" i="38"/>
  <c r="HZ11" i="38"/>
  <c r="IA11" i="38"/>
  <c r="IB11" i="38"/>
  <c r="IC11" i="38"/>
  <c r="ID11" i="38"/>
  <c r="IE11" i="38"/>
  <c r="A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AH12" i="38"/>
  <c r="AI12" i="38"/>
  <c r="AJ12" i="38"/>
  <c r="AK12" i="38"/>
  <c r="AL12" i="38"/>
  <c r="AM12" i="38"/>
  <c r="AN12" i="38"/>
  <c r="AO12" i="38"/>
  <c r="AP12" i="38"/>
  <c r="AQ12" i="38"/>
  <c r="AR12" i="38"/>
  <c r="AS12" i="38"/>
  <c r="AT12" i="38"/>
  <c r="AU12" i="38"/>
  <c r="AV12" i="38"/>
  <c r="AW12" i="38"/>
  <c r="AX12" i="38"/>
  <c r="AY12" i="38"/>
  <c r="AZ12" i="38"/>
  <c r="BA12" i="38"/>
  <c r="BB12" i="38"/>
  <c r="BC12" i="38"/>
  <c r="BD12" i="38"/>
  <c r="BE12" i="38"/>
  <c r="BF12" i="38"/>
  <c r="BG12" i="38"/>
  <c r="BH12" i="38"/>
  <c r="BI12" i="38"/>
  <c r="BJ12" i="38"/>
  <c r="BK12" i="38"/>
  <c r="BL12" i="38"/>
  <c r="BM12" i="38"/>
  <c r="BN12" i="38"/>
  <c r="BO12" i="38"/>
  <c r="BP12" i="38"/>
  <c r="BQ12" i="38"/>
  <c r="BR12" i="38"/>
  <c r="BS12" i="38"/>
  <c r="BT12" i="38"/>
  <c r="BU12" i="38"/>
  <c r="BV12" i="38"/>
  <c r="BW12" i="38"/>
  <c r="BX12" i="38"/>
  <c r="BY12" i="38"/>
  <c r="BZ12" i="38"/>
  <c r="CA12" i="38"/>
  <c r="CB12" i="38"/>
  <c r="CC12" i="38"/>
  <c r="CD12" i="38"/>
  <c r="CE12" i="38"/>
  <c r="CF12" i="38"/>
  <c r="CG12" i="38"/>
  <c r="CH12" i="38"/>
  <c r="CI12" i="38"/>
  <c r="CJ12" i="38"/>
  <c r="CK12" i="38"/>
  <c r="CL12" i="38"/>
  <c r="CM12" i="38"/>
  <c r="CN12" i="38"/>
  <c r="CO12" i="38"/>
  <c r="CP12" i="38"/>
  <c r="CQ12" i="38"/>
  <c r="CR12" i="38"/>
  <c r="CS12" i="38"/>
  <c r="CT12" i="38"/>
  <c r="CU12" i="38"/>
  <c r="CV12" i="38"/>
  <c r="CW12" i="38"/>
  <c r="CX12" i="38"/>
  <c r="CY12" i="38"/>
  <c r="CZ12" i="38"/>
  <c r="DA12" i="38"/>
  <c r="DB12" i="38"/>
  <c r="DC12" i="38"/>
  <c r="DD12" i="38"/>
  <c r="DE12" i="38"/>
  <c r="DF12" i="38"/>
  <c r="DG12" i="38"/>
  <c r="DH12" i="38"/>
  <c r="DI12" i="38"/>
  <c r="DJ12" i="38"/>
  <c r="DK12" i="38"/>
  <c r="DL12" i="38"/>
  <c r="DM12" i="38"/>
  <c r="DN12" i="38"/>
  <c r="DO12" i="38"/>
  <c r="DP12" i="38"/>
  <c r="DQ12" i="38"/>
  <c r="DR12" i="38"/>
  <c r="DS12" i="38"/>
  <c r="DT12" i="38"/>
  <c r="DU12" i="38"/>
  <c r="DV12" i="38"/>
  <c r="DW12" i="38"/>
  <c r="DX12" i="38"/>
  <c r="DY12" i="38"/>
  <c r="DZ12" i="38"/>
  <c r="EA12" i="38"/>
  <c r="EB12" i="38"/>
  <c r="EC12" i="38"/>
  <c r="ED12" i="38"/>
  <c r="EE12" i="38"/>
  <c r="EF12" i="38"/>
  <c r="EG12" i="38"/>
  <c r="EH12" i="38"/>
  <c r="EI12" i="38"/>
  <c r="EJ12" i="38"/>
  <c r="EK12" i="38"/>
  <c r="EL12" i="38"/>
  <c r="EM12" i="38"/>
  <c r="EN12" i="38"/>
  <c r="EO12" i="38"/>
  <c r="EP12" i="38"/>
  <c r="EQ12" i="38"/>
  <c r="ER12" i="38"/>
  <c r="ES12" i="38"/>
  <c r="ET12" i="38"/>
  <c r="EU12" i="38"/>
  <c r="EV12" i="38"/>
  <c r="EW12" i="38"/>
  <c r="EX12" i="38"/>
  <c r="EY12" i="38"/>
  <c r="EZ12" i="38"/>
  <c r="FA12" i="38"/>
  <c r="FB12" i="38"/>
  <c r="FC12" i="38"/>
  <c r="FD12" i="38"/>
  <c r="FE12" i="38"/>
  <c r="FF12" i="38"/>
  <c r="FG12" i="38"/>
  <c r="FH12" i="38"/>
  <c r="FI12" i="38"/>
  <c r="FJ12" i="38"/>
  <c r="FK12" i="38"/>
  <c r="FL12" i="38"/>
  <c r="FM12" i="38"/>
  <c r="FN12" i="38"/>
  <c r="FO12" i="38"/>
  <c r="FP12" i="38"/>
  <c r="FQ12" i="38"/>
  <c r="FR12" i="38"/>
  <c r="FS12" i="38"/>
  <c r="FT12" i="38"/>
  <c r="FU12" i="38"/>
  <c r="FV12" i="38"/>
  <c r="FW12" i="38"/>
  <c r="FX12" i="38"/>
  <c r="FY12" i="38"/>
  <c r="FZ12" i="38"/>
  <c r="GA12" i="38"/>
  <c r="GB12" i="38"/>
  <c r="GC12" i="38"/>
  <c r="GD12" i="38"/>
  <c r="GE12" i="38"/>
  <c r="GF12" i="38"/>
  <c r="GG12" i="38"/>
  <c r="GH12" i="38"/>
  <c r="GI12" i="38"/>
  <c r="GJ12" i="38"/>
  <c r="GK12" i="38"/>
  <c r="GL12" i="38"/>
  <c r="GM12" i="38"/>
  <c r="GN12" i="38"/>
  <c r="GO12" i="38"/>
  <c r="GP12" i="38"/>
  <c r="GQ12" i="38"/>
  <c r="GR12" i="38"/>
  <c r="GS12" i="38"/>
  <c r="GT12" i="38"/>
  <c r="GU12" i="38"/>
  <c r="GV12" i="38"/>
  <c r="GW12" i="38"/>
  <c r="GX12" i="38"/>
  <c r="GY12" i="38"/>
  <c r="GZ12" i="38"/>
  <c r="HA12" i="38"/>
  <c r="HB12" i="38"/>
  <c r="HC12" i="38"/>
  <c r="HD12" i="38"/>
  <c r="HE12" i="38"/>
  <c r="HF12" i="38"/>
  <c r="HG12" i="38"/>
  <c r="HH12" i="38"/>
  <c r="HI12" i="38"/>
  <c r="HJ12" i="38"/>
  <c r="HK12" i="38"/>
  <c r="HL12" i="38"/>
  <c r="HM12" i="38"/>
  <c r="HN12" i="38"/>
  <c r="HO12" i="38"/>
  <c r="HP12" i="38"/>
  <c r="HQ12" i="38"/>
  <c r="HR12" i="38"/>
  <c r="HS12" i="38"/>
  <c r="HT12" i="38"/>
  <c r="HU12" i="38"/>
  <c r="HV12" i="38"/>
  <c r="HW12" i="38"/>
  <c r="HX12" i="38"/>
  <c r="HY12" i="38"/>
  <c r="HZ12" i="38"/>
  <c r="IA12" i="38"/>
  <c r="IB12" i="38"/>
  <c r="IC12" i="38"/>
  <c r="ID12" i="38"/>
  <c r="IE12" i="38"/>
  <c r="A13" i="38"/>
  <c r="G13" i="38"/>
  <c r="H13" i="38"/>
  <c r="I13" i="38"/>
  <c r="J13" i="38"/>
  <c r="K13" i="38"/>
  <c r="L13" i="38"/>
  <c r="M13" i="38"/>
  <c r="N13" i="38"/>
  <c r="O13" i="38"/>
  <c r="P13" i="38"/>
  <c r="Q13" i="38"/>
  <c r="R13" i="38"/>
  <c r="S13" i="38"/>
  <c r="T13" i="38"/>
  <c r="U13" i="38"/>
  <c r="V13" i="38"/>
  <c r="W13" i="38"/>
  <c r="X13" i="38"/>
  <c r="Y13" i="38"/>
  <c r="Z13" i="38"/>
  <c r="AA13" i="38"/>
  <c r="AB13" i="38"/>
  <c r="AC13" i="38"/>
  <c r="AD13" i="38"/>
  <c r="AE13" i="38"/>
  <c r="AF13" i="38"/>
  <c r="AG13" i="38"/>
  <c r="AH13" i="38"/>
  <c r="AI13" i="38"/>
  <c r="AJ13" i="38"/>
  <c r="AK13" i="38"/>
  <c r="AL13" i="38"/>
  <c r="AM13" i="38"/>
  <c r="AN13" i="38"/>
  <c r="AO13" i="38"/>
  <c r="AP13" i="38"/>
  <c r="AQ13" i="38"/>
  <c r="AR13" i="38"/>
  <c r="AS13" i="38"/>
  <c r="AT13" i="38"/>
  <c r="AU13" i="38"/>
  <c r="AV13" i="38"/>
  <c r="AW13" i="38"/>
  <c r="AX13" i="38"/>
  <c r="AY13" i="38"/>
  <c r="AZ13" i="38"/>
  <c r="BA13" i="38"/>
  <c r="BB13" i="38"/>
  <c r="BC13" i="38"/>
  <c r="BD13" i="38"/>
  <c r="BE13" i="38"/>
  <c r="BF13" i="38"/>
  <c r="BG13" i="38"/>
  <c r="BH13" i="38"/>
  <c r="BI13" i="38"/>
  <c r="BJ13" i="38"/>
  <c r="BK13" i="38"/>
  <c r="BL13" i="38"/>
  <c r="BM13" i="38"/>
  <c r="BN13" i="38"/>
  <c r="BO13" i="38"/>
  <c r="BP13" i="38"/>
  <c r="BQ13" i="38"/>
  <c r="BR13" i="38"/>
  <c r="BS13" i="38"/>
  <c r="BT13" i="38"/>
  <c r="BU13" i="38"/>
  <c r="BV13" i="38"/>
  <c r="BW13" i="38"/>
  <c r="BX13" i="38"/>
  <c r="BY13" i="38"/>
  <c r="BZ13" i="38"/>
  <c r="CA13" i="38"/>
  <c r="CB13" i="38"/>
  <c r="CC13" i="38"/>
  <c r="CD13" i="38"/>
  <c r="CE13" i="38"/>
  <c r="CF13" i="38"/>
  <c r="CG13" i="38"/>
  <c r="CH13" i="38"/>
  <c r="CI13" i="38"/>
  <c r="CJ13" i="38"/>
  <c r="CK13" i="38"/>
  <c r="CL13" i="38"/>
  <c r="CM13" i="38"/>
  <c r="CN13" i="38"/>
  <c r="CO13" i="38"/>
  <c r="CP13" i="38"/>
  <c r="CQ13" i="38"/>
  <c r="CR13" i="38"/>
  <c r="CS13" i="38"/>
  <c r="CT13" i="38"/>
  <c r="CU13" i="38"/>
  <c r="CV13" i="38"/>
  <c r="CW13" i="38"/>
  <c r="CX13" i="38"/>
  <c r="CY13" i="38"/>
  <c r="CZ13" i="38"/>
  <c r="DA13" i="38"/>
  <c r="DB13" i="38"/>
  <c r="DC13" i="38"/>
  <c r="DD13" i="38"/>
  <c r="DE13" i="38"/>
  <c r="DF13" i="38"/>
  <c r="DG13" i="38"/>
  <c r="DH13" i="38"/>
  <c r="DI13" i="38"/>
  <c r="DJ13" i="38"/>
  <c r="DK13" i="38"/>
  <c r="DL13" i="38"/>
  <c r="DM13" i="38"/>
  <c r="DN13" i="38"/>
  <c r="DO13" i="38"/>
  <c r="DP13" i="38"/>
  <c r="DQ13" i="38"/>
  <c r="DR13" i="38"/>
  <c r="DS13" i="38"/>
  <c r="DT13" i="38"/>
  <c r="DU13" i="38"/>
  <c r="DV13" i="38"/>
  <c r="DW13" i="38"/>
  <c r="DX13" i="38"/>
  <c r="DY13" i="38"/>
  <c r="DZ13" i="38"/>
  <c r="EA13" i="38"/>
  <c r="EB13" i="38"/>
  <c r="EC13" i="38"/>
  <c r="ED13" i="38"/>
  <c r="EE13" i="38"/>
  <c r="EF13" i="38"/>
  <c r="EG13" i="38"/>
  <c r="EH13" i="38"/>
  <c r="EI13" i="38"/>
  <c r="EJ13" i="38"/>
  <c r="EK13" i="38"/>
  <c r="EL13" i="38"/>
  <c r="EM13" i="38"/>
  <c r="EN13" i="38"/>
  <c r="EO13" i="38"/>
  <c r="EP13" i="38"/>
  <c r="EQ13" i="38"/>
  <c r="ER13" i="38"/>
  <c r="ES13" i="38"/>
  <c r="ET13" i="38"/>
  <c r="EU13" i="38"/>
  <c r="EV13" i="38"/>
  <c r="EW13" i="38"/>
  <c r="EX13" i="38"/>
  <c r="EY13" i="38"/>
  <c r="EZ13" i="38"/>
  <c r="FA13" i="38"/>
  <c r="FB13" i="38"/>
  <c r="FC13" i="38"/>
  <c r="FD13" i="38"/>
  <c r="FE13" i="38"/>
  <c r="FF13" i="38"/>
  <c r="FG13" i="38"/>
  <c r="FH13" i="38"/>
  <c r="FI13" i="38"/>
  <c r="FJ13" i="38"/>
  <c r="FK13" i="38"/>
  <c r="FL13" i="38"/>
  <c r="FM13" i="38"/>
  <c r="FN13" i="38"/>
  <c r="FO13" i="38"/>
  <c r="FP13" i="38"/>
  <c r="FQ13" i="38"/>
  <c r="FR13" i="38"/>
  <c r="FS13" i="38"/>
  <c r="FT13" i="38"/>
  <c r="FU13" i="38"/>
  <c r="FV13" i="38"/>
  <c r="FW13" i="38"/>
  <c r="FX13" i="38"/>
  <c r="FY13" i="38"/>
  <c r="FZ13" i="38"/>
  <c r="GA13" i="38"/>
  <c r="GB13" i="38"/>
  <c r="GC13" i="38"/>
  <c r="GD13" i="38"/>
  <c r="GE13" i="38"/>
  <c r="GF13" i="38"/>
  <c r="GG13" i="38"/>
  <c r="GH13" i="38"/>
  <c r="GI13" i="38"/>
  <c r="GJ13" i="38"/>
  <c r="GK13" i="38"/>
  <c r="GL13" i="38"/>
  <c r="GM13" i="38"/>
  <c r="GN13" i="38"/>
  <c r="GO13" i="38"/>
  <c r="GP13" i="38"/>
  <c r="GQ13" i="38"/>
  <c r="GR13" i="38"/>
  <c r="GS13" i="38"/>
  <c r="GT13" i="38"/>
  <c r="GU13" i="38"/>
  <c r="GV13" i="38"/>
  <c r="GW13" i="38"/>
  <c r="GX13" i="38"/>
  <c r="GY13" i="38"/>
  <c r="GZ13" i="38"/>
  <c r="HA13" i="38"/>
  <c r="HB13" i="38"/>
  <c r="HC13" i="38"/>
  <c r="HD13" i="38"/>
  <c r="HE13" i="38"/>
  <c r="HF13" i="38"/>
  <c r="HG13" i="38"/>
  <c r="HH13" i="38"/>
  <c r="HI13" i="38"/>
  <c r="HJ13" i="38"/>
  <c r="HK13" i="38"/>
  <c r="HL13" i="38"/>
  <c r="HM13" i="38"/>
  <c r="HN13" i="38"/>
  <c r="HO13" i="38"/>
  <c r="HP13" i="38"/>
  <c r="HQ13" i="38"/>
  <c r="HR13" i="38"/>
  <c r="HS13" i="38"/>
  <c r="HT13" i="38"/>
  <c r="HU13" i="38"/>
  <c r="HV13" i="38"/>
  <c r="HW13" i="38"/>
  <c r="HX13" i="38"/>
  <c r="HY13" i="38"/>
  <c r="HZ13" i="38"/>
  <c r="IA13" i="38"/>
  <c r="IB13" i="38"/>
  <c r="IC13" i="38"/>
  <c r="ID13" i="38"/>
  <c r="IE13" i="38"/>
  <c r="A14" i="38"/>
  <c r="G14" i="38"/>
  <c r="H14" i="38"/>
  <c r="I14" i="38"/>
  <c r="J14" i="38"/>
  <c r="K14" i="38"/>
  <c r="L14" i="38"/>
  <c r="M14" i="38"/>
  <c r="N14" i="38"/>
  <c r="O14" i="38"/>
  <c r="P14" i="38"/>
  <c r="Q14" i="38"/>
  <c r="R14" i="38"/>
  <c r="S14" i="38"/>
  <c r="T14" i="38"/>
  <c r="U14" i="38"/>
  <c r="V14" i="38"/>
  <c r="W14" i="38"/>
  <c r="X14" i="38"/>
  <c r="Y14" i="38"/>
  <c r="Z14" i="38"/>
  <c r="AA14" i="38"/>
  <c r="AB14" i="38"/>
  <c r="AC14" i="38"/>
  <c r="AD14" i="38"/>
  <c r="AE14" i="38"/>
  <c r="AF14" i="38"/>
  <c r="AG14" i="38"/>
  <c r="AH14" i="38"/>
  <c r="AI14" i="38"/>
  <c r="AJ14" i="38"/>
  <c r="AK14" i="38"/>
  <c r="AL14" i="38"/>
  <c r="AM14" i="38"/>
  <c r="AN14" i="38"/>
  <c r="AO14" i="38"/>
  <c r="AP14" i="38"/>
  <c r="AQ14" i="38"/>
  <c r="AR14" i="38"/>
  <c r="AS14" i="38"/>
  <c r="AT14" i="38"/>
  <c r="AU14" i="38"/>
  <c r="AV14" i="38"/>
  <c r="AW14" i="38"/>
  <c r="AX14" i="38"/>
  <c r="AY14" i="38"/>
  <c r="AZ14" i="38"/>
  <c r="BA14" i="38"/>
  <c r="BB14" i="38"/>
  <c r="BC14" i="38"/>
  <c r="BD14" i="38"/>
  <c r="BE14" i="38"/>
  <c r="BF14" i="38"/>
  <c r="BG14" i="38"/>
  <c r="BH14" i="38"/>
  <c r="BI14" i="38"/>
  <c r="BJ14" i="38"/>
  <c r="BK14" i="38"/>
  <c r="BL14" i="38"/>
  <c r="BM14" i="38"/>
  <c r="BN14" i="38"/>
  <c r="BO14" i="38"/>
  <c r="BP14" i="38"/>
  <c r="BQ14" i="38"/>
  <c r="BR14" i="38"/>
  <c r="BS14" i="38"/>
  <c r="BT14" i="38"/>
  <c r="BU14" i="38"/>
  <c r="BV14" i="38"/>
  <c r="BW14" i="38"/>
  <c r="BX14" i="38"/>
  <c r="BY14" i="38"/>
  <c r="BZ14" i="38"/>
  <c r="CA14" i="38"/>
  <c r="CB14" i="38"/>
  <c r="CC14" i="38"/>
  <c r="CD14" i="38"/>
  <c r="CE14" i="38"/>
  <c r="CF14" i="38"/>
  <c r="CG14" i="38"/>
  <c r="CH14" i="38"/>
  <c r="CI14" i="38"/>
  <c r="CJ14" i="38"/>
  <c r="CK14" i="38"/>
  <c r="CL14" i="38"/>
  <c r="CM14" i="38"/>
  <c r="CN14" i="38"/>
  <c r="CO14" i="38"/>
  <c r="CP14" i="38"/>
  <c r="CQ14" i="38"/>
  <c r="CR14" i="38"/>
  <c r="CS14" i="38"/>
  <c r="CT14" i="38"/>
  <c r="CU14" i="38"/>
  <c r="CV14" i="38"/>
  <c r="CW14" i="38"/>
  <c r="CX14" i="38"/>
  <c r="CY14" i="38"/>
  <c r="CZ14" i="38"/>
  <c r="DA14" i="38"/>
  <c r="DB14" i="38"/>
  <c r="DC14" i="38"/>
  <c r="DD14" i="38"/>
  <c r="DE14" i="38"/>
  <c r="DF14" i="38"/>
  <c r="DG14" i="38"/>
  <c r="DH14" i="38"/>
  <c r="DI14" i="38"/>
  <c r="DJ14" i="38"/>
  <c r="DK14" i="38"/>
  <c r="DL14" i="38"/>
  <c r="DM14" i="38"/>
  <c r="DN14" i="38"/>
  <c r="DO14" i="38"/>
  <c r="DP14" i="38"/>
  <c r="DQ14" i="38"/>
  <c r="DR14" i="38"/>
  <c r="DS14" i="38"/>
  <c r="DT14" i="38"/>
  <c r="DU14" i="38"/>
  <c r="DV14" i="38"/>
  <c r="DW14" i="38"/>
  <c r="DX14" i="38"/>
  <c r="DY14" i="38"/>
  <c r="DZ14" i="38"/>
  <c r="EA14" i="38"/>
  <c r="EB14" i="38"/>
  <c r="EC14" i="38"/>
  <c r="ED14" i="38"/>
  <c r="EE14" i="38"/>
  <c r="EF14" i="38"/>
  <c r="EG14" i="38"/>
  <c r="EH14" i="38"/>
  <c r="EI14" i="38"/>
  <c r="EJ14" i="38"/>
  <c r="EK14" i="38"/>
  <c r="EL14" i="38"/>
  <c r="EM14" i="38"/>
  <c r="EN14" i="38"/>
  <c r="EO14" i="38"/>
  <c r="EP14" i="38"/>
  <c r="EQ14" i="38"/>
  <c r="ER14" i="38"/>
  <c r="ES14" i="38"/>
  <c r="ET14" i="38"/>
  <c r="EU14" i="38"/>
  <c r="EV14" i="38"/>
  <c r="EW14" i="38"/>
  <c r="EX14" i="38"/>
  <c r="EY14" i="38"/>
  <c r="EZ14" i="38"/>
  <c r="FA14" i="38"/>
  <c r="FB14" i="38"/>
  <c r="FC14" i="38"/>
  <c r="FD14" i="38"/>
  <c r="FE14" i="38"/>
  <c r="FF14" i="38"/>
  <c r="FG14" i="38"/>
  <c r="FH14" i="38"/>
  <c r="FI14" i="38"/>
  <c r="FJ14" i="38"/>
  <c r="FK14" i="38"/>
  <c r="FL14" i="38"/>
  <c r="FM14" i="38"/>
  <c r="FN14" i="38"/>
  <c r="FO14" i="38"/>
  <c r="FP14" i="38"/>
  <c r="FQ14" i="38"/>
  <c r="FR14" i="38"/>
  <c r="FS14" i="38"/>
  <c r="FT14" i="38"/>
  <c r="FU14" i="38"/>
  <c r="FV14" i="38"/>
  <c r="FW14" i="38"/>
  <c r="FX14" i="38"/>
  <c r="FY14" i="38"/>
  <c r="FZ14" i="38"/>
  <c r="GA14" i="38"/>
  <c r="GB14" i="38"/>
  <c r="GC14" i="38"/>
  <c r="GD14" i="38"/>
  <c r="GE14" i="38"/>
  <c r="GF14" i="38"/>
  <c r="GG14" i="38"/>
  <c r="GH14" i="38"/>
  <c r="GI14" i="38"/>
  <c r="GJ14" i="38"/>
  <c r="GK14" i="38"/>
  <c r="GL14" i="38"/>
  <c r="GM14" i="38"/>
  <c r="GN14" i="38"/>
  <c r="GO14" i="38"/>
  <c r="GP14" i="38"/>
  <c r="GQ14" i="38"/>
  <c r="GR14" i="38"/>
  <c r="GS14" i="38"/>
  <c r="GT14" i="38"/>
  <c r="GU14" i="38"/>
  <c r="GV14" i="38"/>
  <c r="GW14" i="38"/>
  <c r="GX14" i="38"/>
  <c r="GY14" i="38"/>
  <c r="GZ14" i="38"/>
  <c r="HA14" i="38"/>
  <c r="HB14" i="38"/>
  <c r="HC14" i="38"/>
  <c r="HD14" i="38"/>
  <c r="HE14" i="38"/>
  <c r="HF14" i="38"/>
  <c r="HG14" i="38"/>
  <c r="HH14" i="38"/>
  <c r="HI14" i="38"/>
  <c r="HJ14" i="38"/>
  <c r="HK14" i="38"/>
  <c r="HL14" i="38"/>
  <c r="HM14" i="38"/>
  <c r="HN14" i="38"/>
  <c r="HO14" i="38"/>
  <c r="HP14" i="38"/>
  <c r="HQ14" i="38"/>
  <c r="HR14" i="38"/>
  <c r="HS14" i="38"/>
  <c r="HT14" i="38"/>
  <c r="HU14" i="38"/>
  <c r="HV14" i="38"/>
  <c r="HW14" i="38"/>
  <c r="HX14" i="38"/>
  <c r="HY14" i="38"/>
  <c r="HZ14" i="38"/>
  <c r="IA14" i="38"/>
  <c r="IB14" i="38"/>
  <c r="IC14" i="38"/>
  <c r="ID14" i="38"/>
  <c r="IE14" i="38"/>
  <c r="A15" i="38"/>
  <c r="G15" i="38"/>
  <c r="H15" i="38"/>
  <c r="I15" i="38"/>
  <c r="J15" i="38"/>
  <c r="K15" i="38"/>
  <c r="L15" i="38"/>
  <c r="M15" i="38"/>
  <c r="N15" i="38"/>
  <c r="O15" i="38"/>
  <c r="P15" i="38"/>
  <c r="Q15" i="38"/>
  <c r="R15" i="38"/>
  <c r="S15" i="38"/>
  <c r="T15" i="38"/>
  <c r="U15" i="38"/>
  <c r="V15" i="38"/>
  <c r="W15" i="38"/>
  <c r="X15" i="38"/>
  <c r="Y15" i="38"/>
  <c r="Z15" i="38"/>
  <c r="AA15" i="38"/>
  <c r="AB15" i="38"/>
  <c r="AC15" i="38"/>
  <c r="AD15" i="38"/>
  <c r="AE15" i="38"/>
  <c r="AF15" i="38"/>
  <c r="AG15" i="38"/>
  <c r="AH15" i="38"/>
  <c r="AI15" i="38"/>
  <c r="AJ15" i="38"/>
  <c r="AK15" i="38"/>
  <c r="AL15" i="38"/>
  <c r="AM15" i="38"/>
  <c r="AN15" i="38"/>
  <c r="AO15" i="38"/>
  <c r="AP15" i="38"/>
  <c r="AQ15" i="38"/>
  <c r="AR15" i="38"/>
  <c r="AS15" i="38"/>
  <c r="AT15" i="38"/>
  <c r="AU15" i="38"/>
  <c r="AV15" i="38"/>
  <c r="AW15" i="38"/>
  <c r="AX15" i="38"/>
  <c r="AY15" i="38"/>
  <c r="AZ15" i="38"/>
  <c r="BA15" i="38"/>
  <c r="BB15" i="38"/>
  <c r="BC15" i="38"/>
  <c r="BD15" i="38"/>
  <c r="BE15" i="38"/>
  <c r="BF15" i="38"/>
  <c r="BG15" i="38"/>
  <c r="BH15" i="38"/>
  <c r="BI15" i="38"/>
  <c r="BJ15" i="38"/>
  <c r="BK15" i="38"/>
  <c r="BL15" i="38"/>
  <c r="BM15" i="38"/>
  <c r="BN15" i="38"/>
  <c r="BO15" i="38"/>
  <c r="BP15" i="38"/>
  <c r="BQ15" i="38"/>
  <c r="BR15" i="38"/>
  <c r="BS15" i="38"/>
  <c r="BT15" i="38"/>
  <c r="BU15" i="38"/>
  <c r="BV15" i="38"/>
  <c r="BW15" i="38"/>
  <c r="BX15" i="38"/>
  <c r="BY15" i="38"/>
  <c r="BZ15" i="38"/>
  <c r="CA15" i="38"/>
  <c r="CB15" i="38"/>
  <c r="CC15" i="38"/>
  <c r="CD15" i="38"/>
  <c r="CE15" i="38"/>
  <c r="CF15" i="38"/>
  <c r="CG15" i="38"/>
  <c r="CH15" i="38"/>
  <c r="CI15" i="38"/>
  <c r="CJ15" i="38"/>
  <c r="CK15" i="38"/>
  <c r="CL15" i="38"/>
  <c r="CM15" i="38"/>
  <c r="CN15" i="38"/>
  <c r="CO15" i="38"/>
  <c r="CP15" i="38"/>
  <c r="CQ15" i="38"/>
  <c r="CR15" i="38"/>
  <c r="CS15" i="38"/>
  <c r="CT15" i="38"/>
  <c r="CU15" i="38"/>
  <c r="CV15" i="38"/>
  <c r="CW15" i="38"/>
  <c r="CX15" i="38"/>
  <c r="CY15" i="38"/>
  <c r="CZ15" i="38"/>
  <c r="DA15" i="38"/>
  <c r="DB15" i="38"/>
  <c r="DC15" i="38"/>
  <c r="DD15" i="38"/>
  <c r="DE15" i="38"/>
  <c r="DF15" i="38"/>
  <c r="DG15" i="38"/>
  <c r="DH15" i="38"/>
  <c r="DI15" i="38"/>
  <c r="DJ15" i="38"/>
  <c r="DK15" i="38"/>
  <c r="DL15" i="38"/>
  <c r="DM15" i="38"/>
  <c r="DN15" i="38"/>
  <c r="DO15" i="38"/>
  <c r="DP15" i="38"/>
  <c r="DQ15" i="38"/>
  <c r="DR15" i="38"/>
  <c r="DS15" i="38"/>
  <c r="DT15" i="38"/>
  <c r="DU15" i="38"/>
  <c r="DV15" i="38"/>
  <c r="DW15" i="38"/>
  <c r="DX15" i="38"/>
  <c r="DY15" i="38"/>
  <c r="DZ15" i="38"/>
  <c r="EA15" i="38"/>
  <c r="EB15" i="38"/>
  <c r="EC15" i="38"/>
  <c r="ED15" i="38"/>
  <c r="EE15" i="38"/>
  <c r="EF15" i="38"/>
  <c r="EG15" i="38"/>
  <c r="EH15" i="38"/>
  <c r="EI15" i="38"/>
  <c r="EJ15" i="38"/>
  <c r="EK15" i="38"/>
  <c r="EL15" i="38"/>
  <c r="EM15" i="38"/>
  <c r="EN15" i="38"/>
  <c r="EO15" i="38"/>
  <c r="EP15" i="38"/>
  <c r="EQ15" i="38"/>
  <c r="ER15" i="38"/>
  <c r="ES15" i="38"/>
  <c r="ET15" i="38"/>
  <c r="EU15" i="38"/>
  <c r="EV15" i="38"/>
  <c r="EW15" i="38"/>
  <c r="EX15" i="38"/>
  <c r="EY15" i="38"/>
  <c r="EZ15" i="38"/>
  <c r="FA15" i="38"/>
  <c r="FB15" i="38"/>
  <c r="FC15" i="38"/>
  <c r="FD15" i="38"/>
  <c r="FE15" i="38"/>
  <c r="FF15" i="38"/>
  <c r="FG15" i="38"/>
  <c r="FH15" i="38"/>
  <c r="FI15" i="38"/>
  <c r="FJ15" i="38"/>
  <c r="FK15" i="38"/>
  <c r="FL15" i="38"/>
  <c r="FM15" i="38"/>
  <c r="FN15" i="38"/>
  <c r="FO15" i="38"/>
  <c r="FP15" i="38"/>
  <c r="FQ15" i="38"/>
  <c r="FR15" i="38"/>
  <c r="FS15" i="38"/>
  <c r="FT15" i="38"/>
  <c r="FU15" i="38"/>
  <c r="FV15" i="38"/>
  <c r="FW15" i="38"/>
  <c r="FX15" i="38"/>
  <c r="FY15" i="38"/>
  <c r="FZ15" i="38"/>
  <c r="GA15" i="38"/>
  <c r="GB15" i="38"/>
  <c r="GC15" i="38"/>
  <c r="GD15" i="38"/>
  <c r="GE15" i="38"/>
  <c r="GF15" i="38"/>
  <c r="GG15" i="38"/>
  <c r="GH15" i="38"/>
  <c r="GI15" i="38"/>
  <c r="GJ15" i="38"/>
  <c r="GK15" i="38"/>
  <c r="GL15" i="38"/>
  <c r="GM15" i="38"/>
  <c r="GN15" i="38"/>
  <c r="GO15" i="38"/>
  <c r="GP15" i="38"/>
  <c r="GQ15" i="38"/>
  <c r="GR15" i="38"/>
  <c r="GS15" i="38"/>
  <c r="GT15" i="38"/>
  <c r="GU15" i="38"/>
  <c r="GV15" i="38"/>
  <c r="GW15" i="38"/>
  <c r="GX15" i="38"/>
  <c r="GY15" i="38"/>
  <c r="GZ15" i="38"/>
  <c r="HA15" i="38"/>
  <c r="HB15" i="38"/>
  <c r="HC15" i="38"/>
  <c r="HD15" i="38"/>
  <c r="HE15" i="38"/>
  <c r="HF15" i="38"/>
  <c r="HG15" i="38"/>
  <c r="HH15" i="38"/>
  <c r="HI15" i="38"/>
  <c r="HJ15" i="38"/>
  <c r="HK15" i="38"/>
  <c r="HL15" i="38"/>
  <c r="HM15" i="38"/>
  <c r="HN15" i="38"/>
  <c r="HO15" i="38"/>
  <c r="HP15" i="38"/>
  <c r="HQ15" i="38"/>
  <c r="HR15" i="38"/>
  <c r="HS15" i="38"/>
  <c r="HT15" i="38"/>
  <c r="HU15" i="38"/>
  <c r="HV15" i="38"/>
  <c r="HW15" i="38"/>
  <c r="HX15" i="38"/>
  <c r="HY15" i="38"/>
  <c r="HZ15" i="38"/>
  <c r="IA15" i="38"/>
  <c r="IB15" i="38"/>
  <c r="IC15" i="38"/>
  <c r="ID15" i="38"/>
  <c r="IE15" i="38"/>
  <c r="A16" i="38"/>
  <c r="G16" i="38"/>
  <c r="H16" i="38"/>
  <c r="I16" i="38"/>
  <c r="J16" i="38"/>
  <c r="K16" i="38"/>
  <c r="L16" i="38"/>
  <c r="M16" i="38"/>
  <c r="N16" i="38"/>
  <c r="O16" i="38"/>
  <c r="P16" i="38"/>
  <c r="Q16" i="38"/>
  <c r="R16" i="38"/>
  <c r="S16" i="38"/>
  <c r="T16" i="38"/>
  <c r="U16" i="38"/>
  <c r="V16" i="38"/>
  <c r="W16" i="38"/>
  <c r="X16" i="38"/>
  <c r="Y16" i="38"/>
  <c r="Z16" i="38"/>
  <c r="AA16" i="38"/>
  <c r="AB16" i="38"/>
  <c r="AC16" i="38"/>
  <c r="AD16" i="38"/>
  <c r="AE16" i="38"/>
  <c r="AF16" i="38"/>
  <c r="AG16" i="38"/>
  <c r="AH16" i="38"/>
  <c r="AI16" i="38"/>
  <c r="AJ16" i="38"/>
  <c r="AK16" i="38"/>
  <c r="AL16" i="38"/>
  <c r="AM16" i="38"/>
  <c r="AN16" i="38"/>
  <c r="AO16" i="38"/>
  <c r="AP16" i="38"/>
  <c r="AQ16" i="38"/>
  <c r="AR16" i="38"/>
  <c r="AS16" i="38"/>
  <c r="AT16" i="38"/>
  <c r="AU16" i="38"/>
  <c r="AV16" i="38"/>
  <c r="AW16" i="38"/>
  <c r="AX16" i="38"/>
  <c r="AY16" i="38"/>
  <c r="AZ16" i="38"/>
  <c r="BA16" i="38"/>
  <c r="BB16" i="38"/>
  <c r="BC16" i="38"/>
  <c r="BD16" i="38"/>
  <c r="BE16" i="38"/>
  <c r="BF16" i="38"/>
  <c r="BG16" i="38"/>
  <c r="BH16" i="38"/>
  <c r="BI16" i="38"/>
  <c r="BJ16" i="38"/>
  <c r="BK16" i="38"/>
  <c r="BL16" i="38"/>
  <c r="BM16" i="38"/>
  <c r="BN16" i="38"/>
  <c r="BO16" i="38"/>
  <c r="BP16" i="38"/>
  <c r="BQ16" i="38"/>
  <c r="BR16" i="38"/>
  <c r="BS16" i="38"/>
  <c r="BT16" i="38"/>
  <c r="BU16" i="38"/>
  <c r="BV16" i="38"/>
  <c r="BW16" i="38"/>
  <c r="BX16" i="38"/>
  <c r="BY16" i="38"/>
  <c r="BZ16" i="38"/>
  <c r="CA16" i="38"/>
  <c r="CB16" i="38"/>
  <c r="CC16" i="38"/>
  <c r="CD16" i="38"/>
  <c r="CE16" i="38"/>
  <c r="CF16" i="38"/>
  <c r="CG16" i="38"/>
  <c r="CH16" i="38"/>
  <c r="CI16" i="38"/>
  <c r="CJ16" i="38"/>
  <c r="CK16" i="38"/>
  <c r="CL16" i="38"/>
  <c r="CM16" i="38"/>
  <c r="CN16" i="38"/>
  <c r="CO16" i="38"/>
  <c r="CP16" i="38"/>
  <c r="CQ16" i="38"/>
  <c r="CR16" i="38"/>
  <c r="CS16" i="38"/>
  <c r="CT16" i="38"/>
  <c r="CU16" i="38"/>
  <c r="CV16" i="38"/>
  <c r="CW16" i="38"/>
  <c r="CX16" i="38"/>
  <c r="CY16" i="38"/>
  <c r="CZ16" i="38"/>
  <c r="DA16" i="38"/>
  <c r="DB16" i="38"/>
  <c r="DC16" i="38"/>
  <c r="DD16" i="38"/>
  <c r="DE16" i="38"/>
  <c r="DF16" i="38"/>
  <c r="DG16" i="38"/>
  <c r="DH16" i="38"/>
  <c r="DI16" i="38"/>
  <c r="DJ16" i="38"/>
  <c r="DK16" i="38"/>
  <c r="DL16" i="38"/>
  <c r="DM16" i="38"/>
  <c r="DN16" i="38"/>
  <c r="DO16" i="38"/>
  <c r="DP16" i="38"/>
  <c r="DQ16" i="38"/>
  <c r="DR16" i="38"/>
  <c r="DS16" i="38"/>
  <c r="DT16" i="38"/>
  <c r="DU16" i="38"/>
  <c r="DV16" i="38"/>
  <c r="DW16" i="38"/>
  <c r="DX16" i="38"/>
  <c r="DY16" i="38"/>
  <c r="DZ16" i="38"/>
  <c r="EA16" i="38"/>
  <c r="EB16" i="38"/>
  <c r="EC16" i="38"/>
  <c r="ED16" i="38"/>
  <c r="EE16" i="38"/>
  <c r="EF16" i="38"/>
  <c r="EG16" i="38"/>
  <c r="EH16" i="38"/>
  <c r="EI16" i="38"/>
  <c r="EJ16" i="38"/>
  <c r="EK16" i="38"/>
  <c r="EL16" i="38"/>
  <c r="EM16" i="38"/>
  <c r="EN16" i="38"/>
  <c r="EO16" i="38"/>
  <c r="EP16" i="38"/>
  <c r="EQ16" i="38"/>
  <c r="ER16" i="38"/>
  <c r="ES16" i="38"/>
  <c r="ET16" i="38"/>
  <c r="EU16" i="38"/>
  <c r="EV16" i="38"/>
  <c r="EW16" i="38"/>
  <c r="EX16" i="38"/>
  <c r="EY16" i="38"/>
  <c r="EZ16" i="38"/>
  <c r="FA16" i="38"/>
  <c r="FB16" i="38"/>
  <c r="FC16" i="38"/>
  <c r="FD16" i="38"/>
  <c r="FE16" i="38"/>
  <c r="FF16" i="38"/>
  <c r="FG16" i="38"/>
  <c r="FH16" i="38"/>
  <c r="FI16" i="38"/>
  <c r="FJ16" i="38"/>
  <c r="FK16" i="38"/>
  <c r="FL16" i="38"/>
  <c r="FM16" i="38"/>
  <c r="FN16" i="38"/>
  <c r="FO16" i="38"/>
  <c r="FP16" i="38"/>
  <c r="FQ16" i="38"/>
  <c r="FR16" i="38"/>
  <c r="FS16" i="38"/>
  <c r="FT16" i="38"/>
  <c r="FU16" i="38"/>
  <c r="FV16" i="38"/>
  <c r="FW16" i="38"/>
  <c r="FX16" i="38"/>
  <c r="FY16" i="38"/>
  <c r="FZ16" i="38"/>
  <c r="GA16" i="38"/>
  <c r="GB16" i="38"/>
  <c r="GC16" i="38"/>
  <c r="GD16" i="38"/>
  <c r="GE16" i="38"/>
  <c r="GF16" i="38"/>
  <c r="GG16" i="38"/>
  <c r="GH16" i="38"/>
  <c r="GI16" i="38"/>
  <c r="GJ16" i="38"/>
  <c r="GK16" i="38"/>
  <c r="GL16" i="38"/>
  <c r="GM16" i="38"/>
  <c r="GN16" i="38"/>
  <c r="GO16" i="38"/>
  <c r="GP16" i="38"/>
  <c r="GQ16" i="38"/>
  <c r="GR16" i="38"/>
  <c r="GS16" i="38"/>
  <c r="GT16" i="38"/>
  <c r="GU16" i="38"/>
  <c r="GV16" i="38"/>
  <c r="GW16" i="38"/>
  <c r="GX16" i="38"/>
  <c r="GY16" i="38"/>
  <c r="GZ16" i="38"/>
  <c r="HA16" i="38"/>
  <c r="HB16" i="38"/>
  <c r="HC16" i="38"/>
  <c r="HD16" i="38"/>
  <c r="HE16" i="38"/>
  <c r="HF16" i="38"/>
  <c r="HG16" i="38"/>
  <c r="HH16" i="38"/>
  <c r="HI16" i="38"/>
  <c r="HJ16" i="38"/>
  <c r="HK16" i="38"/>
  <c r="HL16" i="38"/>
  <c r="HM16" i="38"/>
  <c r="HN16" i="38"/>
  <c r="HO16" i="38"/>
  <c r="HP16" i="38"/>
  <c r="HQ16" i="38"/>
  <c r="HR16" i="38"/>
  <c r="HS16" i="38"/>
  <c r="HT16" i="38"/>
  <c r="HU16" i="38"/>
  <c r="HV16" i="38"/>
  <c r="HW16" i="38"/>
  <c r="HX16" i="38"/>
  <c r="HY16" i="38"/>
  <c r="HZ16" i="38"/>
  <c r="IA16" i="38"/>
  <c r="IB16" i="38"/>
  <c r="IC16" i="38"/>
  <c r="ID16" i="38"/>
  <c r="IE16" i="38"/>
  <c r="A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T17" i="38"/>
  <c r="U17" i="38"/>
  <c r="V17" i="38"/>
  <c r="W17" i="38"/>
  <c r="X17" i="38"/>
  <c r="Y17" i="38"/>
  <c r="Z17" i="38"/>
  <c r="AA17" i="38"/>
  <c r="AB17" i="38"/>
  <c r="AC17" i="38"/>
  <c r="AD17" i="38"/>
  <c r="AE17" i="38"/>
  <c r="AF17" i="38"/>
  <c r="AG17" i="38"/>
  <c r="AH17" i="38"/>
  <c r="AI17" i="38"/>
  <c r="AJ17" i="38"/>
  <c r="AK17" i="38"/>
  <c r="AL17" i="38"/>
  <c r="AM17" i="38"/>
  <c r="AN17" i="38"/>
  <c r="AO17" i="38"/>
  <c r="AP17" i="38"/>
  <c r="AQ17" i="38"/>
  <c r="AR17" i="38"/>
  <c r="AS17" i="38"/>
  <c r="AT17" i="38"/>
  <c r="AU17" i="38"/>
  <c r="AV17" i="38"/>
  <c r="AW17" i="38"/>
  <c r="AX17" i="38"/>
  <c r="AY17" i="38"/>
  <c r="AZ17" i="38"/>
  <c r="BA17" i="38"/>
  <c r="BB17" i="38"/>
  <c r="BC17" i="38"/>
  <c r="BD17" i="38"/>
  <c r="BE17" i="38"/>
  <c r="BF17" i="38"/>
  <c r="BG17" i="38"/>
  <c r="BH17" i="38"/>
  <c r="BI17" i="38"/>
  <c r="BJ17" i="38"/>
  <c r="BK17" i="38"/>
  <c r="BL17" i="38"/>
  <c r="BM17" i="38"/>
  <c r="BN17" i="38"/>
  <c r="BO17" i="38"/>
  <c r="BP17" i="38"/>
  <c r="BQ17" i="38"/>
  <c r="BR17" i="38"/>
  <c r="BS17" i="38"/>
  <c r="BT17" i="38"/>
  <c r="BU17" i="38"/>
  <c r="BV17" i="38"/>
  <c r="BW17" i="38"/>
  <c r="BX17" i="38"/>
  <c r="BY17" i="38"/>
  <c r="BZ17" i="38"/>
  <c r="CA17" i="38"/>
  <c r="CB17" i="38"/>
  <c r="CC17" i="38"/>
  <c r="CD17" i="38"/>
  <c r="CE17" i="38"/>
  <c r="CF17" i="38"/>
  <c r="CG17" i="38"/>
  <c r="CH17" i="38"/>
  <c r="CI17" i="38"/>
  <c r="CJ17" i="38"/>
  <c r="CK17" i="38"/>
  <c r="CL17" i="38"/>
  <c r="CM17" i="38"/>
  <c r="CN17" i="38"/>
  <c r="CO17" i="38"/>
  <c r="CP17" i="38"/>
  <c r="CQ17" i="38"/>
  <c r="CR17" i="38"/>
  <c r="CS17" i="38"/>
  <c r="CT17" i="38"/>
  <c r="CU17" i="38"/>
  <c r="CV17" i="38"/>
  <c r="CW17" i="38"/>
  <c r="CX17" i="38"/>
  <c r="CY17" i="38"/>
  <c r="CZ17" i="38"/>
  <c r="DA17" i="38"/>
  <c r="DB17" i="38"/>
  <c r="DC17" i="38"/>
  <c r="DD17" i="38"/>
  <c r="DE17" i="38"/>
  <c r="DF17" i="38"/>
  <c r="DG17" i="38"/>
  <c r="DH17" i="38"/>
  <c r="DI17" i="38"/>
  <c r="DJ17" i="38"/>
  <c r="DK17" i="38"/>
  <c r="DL17" i="38"/>
  <c r="DM17" i="38"/>
  <c r="DN17" i="38"/>
  <c r="DO17" i="38"/>
  <c r="DP17" i="38"/>
  <c r="DQ17" i="38"/>
  <c r="DR17" i="38"/>
  <c r="DS17" i="38"/>
  <c r="DT17" i="38"/>
  <c r="DU17" i="38"/>
  <c r="DV17" i="38"/>
  <c r="DW17" i="38"/>
  <c r="DX17" i="38"/>
  <c r="DY17" i="38"/>
  <c r="DZ17" i="38"/>
  <c r="EA17" i="38"/>
  <c r="EB17" i="38"/>
  <c r="EC17" i="38"/>
  <c r="ED17" i="38"/>
  <c r="EE17" i="38"/>
  <c r="EF17" i="38"/>
  <c r="EG17" i="38"/>
  <c r="EH17" i="38"/>
  <c r="EI17" i="38"/>
  <c r="EJ17" i="38"/>
  <c r="EK17" i="38"/>
  <c r="EL17" i="38"/>
  <c r="EM17" i="38"/>
  <c r="EN17" i="38"/>
  <c r="EO17" i="38"/>
  <c r="EP17" i="38"/>
  <c r="EQ17" i="38"/>
  <c r="ER17" i="38"/>
  <c r="ES17" i="38"/>
  <c r="ET17" i="38"/>
  <c r="EU17" i="38"/>
  <c r="EV17" i="38"/>
  <c r="EW17" i="38"/>
  <c r="EX17" i="38"/>
  <c r="EY17" i="38"/>
  <c r="EZ17" i="38"/>
  <c r="FA17" i="38"/>
  <c r="FB17" i="38"/>
  <c r="FC17" i="38"/>
  <c r="FD17" i="38"/>
  <c r="FE17" i="38"/>
  <c r="FF17" i="38"/>
  <c r="FG17" i="38"/>
  <c r="FH17" i="38"/>
  <c r="FI17" i="38"/>
  <c r="FJ17" i="38"/>
  <c r="FK17" i="38"/>
  <c r="FL17" i="38"/>
  <c r="FM17" i="38"/>
  <c r="FN17" i="38"/>
  <c r="FO17" i="38"/>
  <c r="FP17" i="38"/>
  <c r="FQ17" i="38"/>
  <c r="FR17" i="38"/>
  <c r="FS17" i="38"/>
  <c r="FT17" i="38"/>
  <c r="FU17" i="38"/>
  <c r="FV17" i="38"/>
  <c r="FW17" i="38"/>
  <c r="FX17" i="38"/>
  <c r="FY17" i="38"/>
  <c r="FZ17" i="38"/>
  <c r="GA17" i="38"/>
  <c r="GB17" i="38"/>
  <c r="GC17" i="38"/>
  <c r="GD17" i="38"/>
  <c r="GE17" i="38"/>
  <c r="GF17" i="38"/>
  <c r="GG17" i="38"/>
  <c r="GH17" i="38"/>
  <c r="GI17" i="38"/>
  <c r="GJ17" i="38"/>
  <c r="GK17" i="38"/>
  <c r="GL17" i="38"/>
  <c r="GM17" i="38"/>
  <c r="GN17" i="38"/>
  <c r="GO17" i="38"/>
  <c r="GP17" i="38"/>
  <c r="GQ17" i="38"/>
  <c r="GR17" i="38"/>
  <c r="GS17" i="38"/>
  <c r="GT17" i="38"/>
  <c r="GU17" i="38"/>
  <c r="GV17" i="38"/>
  <c r="GW17" i="38"/>
  <c r="GX17" i="38"/>
  <c r="GY17" i="38"/>
  <c r="GZ17" i="38"/>
  <c r="HA17" i="38"/>
  <c r="HB17" i="38"/>
  <c r="HC17" i="38"/>
  <c r="HD17" i="38"/>
  <c r="HE17" i="38"/>
  <c r="HF17" i="38"/>
  <c r="HG17" i="38"/>
  <c r="HH17" i="38"/>
  <c r="HI17" i="38"/>
  <c r="HJ17" i="38"/>
  <c r="HK17" i="38"/>
  <c r="HL17" i="38"/>
  <c r="HM17" i="38"/>
  <c r="HN17" i="38"/>
  <c r="HO17" i="38"/>
  <c r="HP17" i="38"/>
  <c r="HQ17" i="38"/>
  <c r="HR17" i="38"/>
  <c r="HS17" i="38"/>
  <c r="HT17" i="38"/>
  <c r="HU17" i="38"/>
  <c r="HV17" i="38"/>
  <c r="HW17" i="38"/>
  <c r="HX17" i="38"/>
  <c r="HY17" i="38"/>
  <c r="HZ17" i="38"/>
  <c r="IA17" i="38"/>
  <c r="IB17" i="38"/>
  <c r="IC17" i="38"/>
  <c r="ID17" i="38"/>
  <c r="IE17" i="38"/>
  <c r="A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AH18" i="38"/>
  <c r="AI18" i="38"/>
  <c r="AJ18" i="38"/>
  <c r="AK18" i="38"/>
  <c r="AL18" i="38"/>
  <c r="AM18" i="38"/>
  <c r="AN18" i="38"/>
  <c r="AO18" i="38"/>
  <c r="AP18" i="38"/>
  <c r="AQ18" i="38"/>
  <c r="AR18" i="38"/>
  <c r="AS18" i="38"/>
  <c r="AT18" i="38"/>
  <c r="AU18" i="38"/>
  <c r="AV18" i="38"/>
  <c r="AW18" i="38"/>
  <c r="AX18" i="38"/>
  <c r="AY18" i="38"/>
  <c r="AZ18" i="38"/>
  <c r="BA18" i="38"/>
  <c r="BB18" i="38"/>
  <c r="BC18" i="38"/>
  <c r="BD18" i="38"/>
  <c r="BE18" i="38"/>
  <c r="BF18" i="38"/>
  <c r="BG18" i="38"/>
  <c r="BH18" i="38"/>
  <c r="BI18" i="38"/>
  <c r="BJ18" i="38"/>
  <c r="BK18" i="38"/>
  <c r="BL18" i="38"/>
  <c r="BM18" i="38"/>
  <c r="BN18" i="38"/>
  <c r="BO18" i="38"/>
  <c r="BP18" i="38"/>
  <c r="BQ18" i="38"/>
  <c r="BR18" i="38"/>
  <c r="BS18" i="38"/>
  <c r="BT18" i="38"/>
  <c r="BU18" i="38"/>
  <c r="BV18" i="38"/>
  <c r="BW18" i="38"/>
  <c r="BX18" i="38"/>
  <c r="BY18" i="38"/>
  <c r="BZ18" i="38"/>
  <c r="CA18" i="38"/>
  <c r="CB18" i="38"/>
  <c r="CC18" i="38"/>
  <c r="CD18" i="38"/>
  <c r="CE18" i="38"/>
  <c r="CF18" i="38"/>
  <c r="CG18" i="38"/>
  <c r="CH18" i="38"/>
  <c r="CI18" i="38"/>
  <c r="CJ18" i="38"/>
  <c r="CK18" i="38"/>
  <c r="CL18" i="38"/>
  <c r="CM18" i="38"/>
  <c r="CN18" i="38"/>
  <c r="CO18" i="38"/>
  <c r="CP18" i="38"/>
  <c r="CQ18" i="38"/>
  <c r="CR18" i="38"/>
  <c r="CS18" i="38"/>
  <c r="CT18" i="38"/>
  <c r="CU18" i="38"/>
  <c r="CV18" i="38"/>
  <c r="CW18" i="38"/>
  <c r="CX18" i="38"/>
  <c r="CY18" i="38"/>
  <c r="CZ18" i="38"/>
  <c r="DA18" i="38"/>
  <c r="DB18" i="38"/>
  <c r="DC18" i="38"/>
  <c r="DD18" i="38"/>
  <c r="DE18" i="38"/>
  <c r="DF18" i="38"/>
  <c r="DG18" i="38"/>
  <c r="DH18" i="38"/>
  <c r="DI18" i="38"/>
  <c r="DJ18" i="38"/>
  <c r="DK18" i="38"/>
  <c r="DL18" i="38"/>
  <c r="DM18" i="38"/>
  <c r="DN18" i="38"/>
  <c r="DO18" i="38"/>
  <c r="DP18" i="38"/>
  <c r="DQ18" i="38"/>
  <c r="DR18" i="38"/>
  <c r="DS18" i="38"/>
  <c r="DT18" i="38"/>
  <c r="DU18" i="38"/>
  <c r="DV18" i="38"/>
  <c r="DW18" i="38"/>
  <c r="DX18" i="38"/>
  <c r="DY18" i="38"/>
  <c r="DZ18" i="38"/>
  <c r="EA18" i="38"/>
  <c r="EB18" i="38"/>
  <c r="EC18" i="38"/>
  <c r="ED18" i="38"/>
  <c r="EE18" i="38"/>
  <c r="EF18" i="38"/>
  <c r="EG18" i="38"/>
  <c r="EH18" i="38"/>
  <c r="EI18" i="38"/>
  <c r="EJ18" i="38"/>
  <c r="EK18" i="38"/>
  <c r="EL18" i="38"/>
  <c r="EM18" i="38"/>
  <c r="EN18" i="38"/>
  <c r="EO18" i="38"/>
  <c r="EP18" i="38"/>
  <c r="EQ18" i="38"/>
  <c r="ER18" i="38"/>
  <c r="ES18" i="38"/>
  <c r="ET18" i="38"/>
  <c r="EU18" i="38"/>
  <c r="EV18" i="38"/>
  <c r="EW18" i="38"/>
  <c r="EX18" i="38"/>
  <c r="EY18" i="38"/>
  <c r="EZ18" i="38"/>
  <c r="FA18" i="38"/>
  <c r="FB18" i="38"/>
  <c r="FC18" i="38"/>
  <c r="FD18" i="38"/>
  <c r="FE18" i="38"/>
  <c r="FF18" i="38"/>
  <c r="FG18" i="38"/>
  <c r="FH18" i="38"/>
  <c r="FI18" i="38"/>
  <c r="FJ18" i="38"/>
  <c r="FK18" i="38"/>
  <c r="FL18" i="38"/>
  <c r="FM18" i="38"/>
  <c r="FN18" i="38"/>
  <c r="FO18" i="38"/>
  <c r="FP18" i="38"/>
  <c r="FQ18" i="38"/>
  <c r="FR18" i="38"/>
  <c r="FS18" i="38"/>
  <c r="FT18" i="38"/>
  <c r="FU18" i="38"/>
  <c r="FV18" i="38"/>
  <c r="FW18" i="38"/>
  <c r="FX18" i="38"/>
  <c r="FY18" i="38"/>
  <c r="FZ18" i="38"/>
  <c r="GA18" i="38"/>
  <c r="GB18" i="38"/>
  <c r="GC18" i="38"/>
  <c r="GD18" i="38"/>
  <c r="GE18" i="38"/>
  <c r="GF18" i="38"/>
  <c r="GG18" i="38"/>
  <c r="GH18" i="38"/>
  <c r="GI18" i="38"/>
  <c r="GJ18" i="38"/>
  <c r="GK18" i="38"/>
  <c r="GL18" i="38"/>
  <c r="GM18" i="38"/>
  <c r="GN18" i="38"/>
  <c r="GO18" i="38"/>
  <c r="GP18" i="38"/>
  <c r="GQ18" i="38"/>
  <c r="GR18" i="38"/>
  <c r="GS18" i="38"/>
  <c r="GT18" i="38"/>
  <c r="GU18" i="38"/>
  <c r="GV18" i="38"/>
  <c r="GW18" i="38"/>
  <c r="GX18" i="38"/>
  <c r="GY18" i="38"/>
  <c r="GZ18" i="38"/>
  <c r="HA18" i="38"/>
  <c r="HB18" i="38"/>
  <c r="HC18" i="38"/>
  <c r="HD18" i="38"/>
  <c r="HE18" i="38"/>
  <c r="HF18" i="38"/>
  <c r="HG18" i="38"/>
  <c r="HH18" i="38"/>
  <c r="HI18" i="38"/>
  <c r="HJ18" i="38"/>
  <c r="HK18" i="38"/>
  <c r="HL18" i="38"/>
  <c r="HM18" i="38"/>
  <c r="HN18" i="38"/>
  <c r="HO18" i="38"/>
  <c r="HP18" i="38"/>
  <c r="HQ18" i="38"/>
  <c r="HR18" i="38"/>
  <c r="HS18" i="38"/>
  <c r="HT18" i="38"/>
  <c r="HU18" i="38"/>
  <c r="HV18" i="38"/>
  <c r="HW18" i="38"/>
  <c r="HX18" i="38"/>
  <c r="HY18" i="38"/>
  <c r="HZ18" i="38"/>
  <c r="IA18" i="38"/>
  <c r="IB18" i="38"/>
  <c r="IC18" i="38"/>
  <c r="ID18" i="38"/>
  <c r="IE18" i="38"/>
  <c r="A19" i="38"/>
  <c r="G19" i="38"/>
  <c r="H19" i="38"/>
  <c r="I19" i="38"/>
  <c r="J19" i="38"/>
  <c r="K19" i="38"/>
  <c r="L19" i="38"/>
  <c r="M19" i="38"/>
  <c r="N19" i="38"/>
  <c r="O19" i="38"/>
  <c r="P19" i="38"/>
  <c r="Q19" i="38"/>
  <c r="R19" i="38"/>
  <c r="S19" i="38"/>
  <c r="T19" i="38"/>
  <c r="U19" i="38"/>
  <c r="V19" i="38"/>
  <c r="W19" i="38"/>
  <c r="X19" i="38"/>
  <c r="Y19" i="38"/>
  <c r="Z19" i="38"/>
  <c r="AA19" i="38"/>
  <c r="AB19" i="38"/>
  <c r="AC19" i="38"/>
  <c r="AD19" i="38"/>
  <c r="AE19" i="38"/>
  <c r="AF19" i="38"/>
  <c r="AG19" i="38"/>
  <c r="AH19" i="38"/>
  <c r="AI19" i="38"/>
  <c r="AJ19" i="38"/>
  <c r="AK19" i="38"/>
  <c r="AL19" i="38"/>
  <c r="AM19" i="38"/>
  <c r="AN19" i="38"/>
  <c r="AO19" i="38"/>
  <c r="AP19" i="38"/>
  <c r="AQ19" i="38"/>
  <c r="AR19" i="38"/>
  <c r="AS19" i="38"/>
  <c r="AT19" i="38"/>
  <c r="AU19" i="38"/>
  <c r="AV19" i="38"/>
  <c r="AW19" i="38"/>
  <c r="AX19" i="38"/>
  <c r="AY19" i="38"/>
  <c r="AZ19" i="38"/>
  <c r="BA19" i="38"/>
  <c r="BB19" i="38"/>
  <c r="BC19" i="38"/>
  <c r="BD19" i="38"/>
  <c r="BE19" i="38"/>
  <c r="BF19" i="38"/>
  <c r="BG19" i="38"/>
  <c r="BH19" i="38"/>
  <c r="BI19" i="38"/>
  <c r="BJ19" i="38"/>
  <c r="BK19" i="38"/>
  <c r="BL19" i="38"/>
  <c r="BM19" i="38"/>
  <c r="BN19" i="38"/>
  <c r="BO19" i="38"/>
  <c r="BP19" i="38"/>
  <c r="BQ19" i="38"/>
  <c r="BR19" i="38"/>
  <c r="BS19" i="38"/>
  <c r="BT19" i="38"/>
  <c r="BU19" i="38"/>
  <c r="BV19" i="38"/>
  <c r="BW19" i="38"/>
  <c r="BX19" i="38"/>
  <c r="BY19" i="38"/>
  <c r="BZ19" i="38"/>
  <c r="CA19" i="38"/>
  <c r="CB19" i="38"/>
  <c r="CC19" i="38"/>
  <c r="CD19" i="38"/>
  <c r="CE19" i="38"/>
  <c r="CF19" i="38"/>
  <c r="CG19" i="38"/>
  <c r="CH19" i="38"/>
  <c r="CI19" i="38"/>
  <c r="CJ19" i="38"/>
  <c r="CK19" i="38"/>
  <c r="CL19" i="38"/>
  <c r="CM19" i="38"/>
  <c r="CN19" i="38"/>
  <c r="CO19" i="38"/>
  <c r="CP19" i="38"/>
  <c r="CQ19" i="38"/>
  <c r="CR19" i="38"/>
  <c r="CS19" i="38"/>
  <c r="CT19" i="38"/>
  <c r="CU19" i="38"/>
  <c r="CV19" i="38"/>
  <c r="CW19" i="38"/>
  <c r="CX19" i="38"/>
  <c r="CY19" i="38"/>
  <c r="CZ19" i="38"/>
  <c r="DA19" i="38"/>
  <c r="DB19" i="38"/>
  <c r="DC19" i="38"/>
  <c r="DD19" i="38"/>
  <c r="DE19" i="38"/>
  <c r="DF19" i="38"/>
  <c r="DG19" i="38"/>
  <c r="DH19" i="38"/>
  <c r="DI19" i="38"/>
  <c r="DJ19" i="38"/>
  <c r="DK19" i="38"/>
  <c r="DL19" i="38"/>
  <c r="DM19" i="38"/>
  <c r="DN19" i="38"/>
  <c r="DO19" i="38"/>
  <c r="DP19" i="38"/>
  <c r="DQ19" i="38"/>
  <c r="DR19" i="38"/>
  <c r="DS19" i="38"/>
  <c r="DT19" i="38"/>
  <c r="DU19" i="38"/>
  <c r="DV19" i="38"/>
  <c r="DW19" i="38"/>
  <c r="DX19" i="38"/>
  <c r="DY19" i="38"/>
  <c r="DZ19" i="38"/>
  <c r="EA19" i="38"/>
  <c r="EB19" i="38"/>
  <c r="EC19" i="38"/>
  <c r="ED19" i="38"/>
  <c r="EE19" i="38"/>
  <c r="EF19" i="38"/>
  <c r="EG19" i="38"/>
  <c r="EH19" i="38"/>
  <c r="EI19" i="38"/>
  <c r="EJ19" i="38"/>
  <c r="EK19" i="38"/>
  <c r="EL19" i="38"/>
  <c r="EM19" i="38"/>
  <c r="EN19" i="38"/>
  <c r="EO19" i="38"/>
  <c r="EP19" i="38"/>
  <c r="EQ19" i="38"/>
  <c r="ER19" i="38"/>
  <c r="ES19" i="38"/>
  <c r="ET19" i="38"/>
  <c r="EU19" i="38"/>
  <c r="EV19" i="38"/>
  <c r="EW19" i="38"/>
  <c r="EX19" i="38"/>
  <c r="EY19" i="38"/>
  <c r="EZ19" i="38"/>
  <c r="FA19" i="38"/>
  <c r="FB19" i="38"/>
  <c r="FC19" i="38"/>
  <c r="FD19" i="38"/>
  <c r="FE19" i="38"/>
  <c r="FF19" i="38"/>
  <c r="FG19" i="38"/>
  <c r="FH19" i="38"/>
  <c r="FI19" i="38"/>
  <c r="FJ19" i="38"/>
  <c r="FK19" i="38"/>
  <c r="FL19" i="38"/>
  <c r="FM19" i="38"/>
  <c r="FN19" i="38"/>
  <c r="FO19" i="38"/>
  <c r="FP19" i="38"/>
  <c r="FQ19" i="38"/>
  <c r="FR19" i="38"/>
  <c r="FS19" i="38"/>
  <c r="FT19" i="38"/>
  <c r="FU19" i="38"/>
  <c r="FV19" i="38"/>
  <c r="FW19" i="38"/>
  <c r="FX19" i="38"/>
  <c r="FY19" i="38"/>
  <c r="FZ19" i="38"/>
  <c r="GA19" i="38"/>
  <c r="GB19" i="38"/>
  <c r="GC19" i="38"/>
  <c r="GD19" i="38"/>
  <c r="GE19" i="38"/>
  <c r="GF19" i="38"/>
  <c r="GG19" i="38"/>
  <c r="GH19" i="38"/>
  <c r="GI19" i="38"/>
  <c r="GJ19" i="38"/>
  <c r="GK19" i="38"/>
  <c r="GL19" i="38"/>
  <c r="GM19" i="38"/>
  <c r="GN19" i="38"/>
  <c r="GO19" i="38"/>
  <c r="GP19" i="38"/>
  <c r="GQ19" i="38"/>
  <c r="GR19" i="38"/>
  <c r="GS19" i="38"/>
  <c r="GT19" i="38"/>
  <c r="GU19" i="38"/>
  <c r="GV19" i="38"/>
  <c r="GW19" i="38"/>
  <c r="GX19" i="38"/>
  <c r="GY19" i="38"/>
  <c r="GZ19" i="38"/>
  <c r="HA19" i="38"/>
  <c r="HB19" i="38"/>
  <c r="HC19" i="38"/>
  <c r="HD19" i="38"/>
  <c r="HE19" i="38"/>
  <c r="HF19" i="38"/>
  <c r="HG19" i="38"/>
  <c r="HH19" i="38"/>
  <c r="HI19" i="38"/>
  <c r="HJ19" i="38"/>
  <c r="HK19" i="38"/>
  <c r="HL19" i="38"/>
  <c r="HM19" i="38"/>
  <c r="HN19" i="38"/>
  <c r="HO19" i="38"/>
  <c r="HP19" i="38"/>
  <c r="HQ19" i="38"/>
  <c r="HR19" i="38"/>
  <c r="HS19" i="38"/>
  <c r="HT19" i="38"/>
  <c r="HU19" i="38"/>
  <c r="HV19" i="38"/>
  <c r="HW19" i="38"/>
  <c r="HX19" i="38"/>
  <c r="HY19" i="38"/>
  <c r="HZ19" i="38"/>
  <c r="IA19" i="38"/>
  <c r="IB19" i="38"/>
  <c r="IC19" i="38"/>
  <c r="ID19" i="38"/>
  <c r="IE19" i="38"/>
  <c r="A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AH20" i="38"/>
  <c r="AI20" i="38"/>
  <c r="AJ20" i="38"/>
  <c r="AK20" i="38"/>
  <c r="AL20" i="38"/>
  <c r="AM20" i="38"/>
  <c r="AN20" i="38"/>
  <c r="AO20" i="38"/>
  <c r="AP20" i="38"/>
  <c r="AQ20" i="38"/>
  <c r="AR20" i="38"/>
  <c r="AS20" i="38"/>
  <c r="AT20" i="38"/>
  <c r="AU20" i="38"/>
  <c r="AV20" i="38"/>
  <c r="AW20" i="38"/>
  <c r="AX20" i="38"/>
  <c r="AY20" i="38"/>
  <c r="AZ20" i="38"/>
  <c r="BA20" i="38"/>
  <c r="BB20" i="38"/>
  <c r="BC20" i="38"/>
  <c r="BD20" i="38"/>
  <c r="BE20" i="38"/>
  <c r="BF20" i="38"/>
  <c r="BG20" i="38"/>
  <c r="BH20" i="38"/>
  <c r="BI20" i="38"/>
  <c r="BJ20" i="38"/>
  <c r="BK20" i="38"/>
  <c r="BL20" i="38"/>
  <c r="BM20" i="38"/>
  <c r="BN20" i="38"/>
  <c r="BO20" i="38"/>
  <c r="BP20" i="38"/>
  <c r="BQ20" i="38"/>
  <c r="BR20" i="38"/>
  <c r="BS20" i="38"/>
  <c r="BT20" i="38"/>
  <c r="BU20" i="38"/>
  <c r="BV20" i="38"/>
  <c r="BW20" i="38"/>
  <c r="BX20" i="38"/>
  <c r="BY20" i="38"/>
  <c r="BZ20" i="38"/>
  <c r="CA20" i="38"/>
  <c r="CB20" i="38"/>
  <c r="CC20" i="38"/>
  <c r="CD20" i="38"/>
  <c r="CE20" i="38"/>
  <c r="CF20" i="38"/>
  <c r="CG20" i="38"/>
  <c r="CH20" i="38"/>
  <c r="CI20" i="38"/>
  <c r="CJ20" i="38"/>
  <c r="CK20" i="38"/>
  <c r="CL20" i="38"/>
  <c r="CM20" i="38"/>
  <c r="CN20" i="38"/>
  <c r="CO20" i="38"/>
  <c r="CP20" i="38"/>
  <c r="CQ20" i="38"/>
  <c r="CR20" i="38"/>
  <c r="CS20" i="38"/>
  <c r="CT20" i="38"/>
  <c r="CU20" i="38"/>
  <c r="CV20" i="38"/>
  <c r="CW20" i="38"/>
  <c r="CX20" i="38"/>
  <c r="CY20" i="38"/>
  <c r="CZ20" i="38"/>
  <c r="DA20" i="38"/>
  <c r="DB20" i="38"/>
  <c r="DC20" i="38"/>
  <c r="DD20" i="38"/>
  <c r="DE20" i="38"/>
  <c r="DF20" i="38"/>
  <c r="DG20" i="38"/>
  <c r="DH20" i="38"/>
  <c r="DI20" i="38"/>
  <c r="DJ20" i="38"/>
  <c r="DK20" i="38"/>
  <c r="DL20" i="38"/>
  <c r="DM20" i="38"/>
  <c r="DN20" i="38"/>
  <c r="DO20" i="38"/>
  <c r="DP20" i="38"/>
  <c r="DQ20" i="38"/>
  <c r="DR20" i="38"/>
  <c r="DS20" i="38"/>
  <c r="DT20" i="38"/>
  <c r="DU20" i="38"/>
  <c r="DV20" i="38"/>
  <c r="DW20" i="38"/>
  <c r="DX20" i="38"/>
  <c r="DY20" i="38"/>
  <c r="DZ20" i="38"/>
  <c r="EA20" i="38"/>
  <c r="EB20" i="38"/>
  <c r="EC20" i="38"/>
  <c r="ED20" i="38"/>
  <c r="EE20" i="38"/>
  <c r="EF20" i="38"/>
  <c r="EG20" i="38"/>
  <c r="EH20" i="38"/>
  <c r="EI20" i="38"/>
  <c r="EJ20" i="38"/>
  <c r="EK20" i="38"/>
  <c r="EL20" i="38"/>
  <c r="EM20" i="38"/>
  <c r="EN20" i="38"/>
  <c r="EO20" i="38"/>
  <c r="EP20" i="38"/>
  <c r="EQ20" i="38"/>
  <c r="ER20" i="38"/>
  <c r="ES20" i="38"/>
  <c r="ET20" i="38"/>
  <c r="EU20" i="38"/>
  <c r="EV20" i="38"/>
  <c r="EW20" i="38"/>
  <c r="EX20" i="38"/>
  <c r="EY20" i="38"/>
  <c r="EZ20" i="38"/>
  <c r="FA20" i="38"/>
  <c r="FB20" i="38"/>
  <c r="FC20" i="38"/>
  <c r="FD20" i="38"/>
  <c r="FE20" i="38"/>
  <c r="FF20" i="38"/>
  <c r="FG20" i="38"/>
  <c r="FH20" i="38"/>
  <c r="FI20" i="38"/>
  <c r="FJ20" i="38"/>
  <c r="FK20" i="38"/>
  <c r="FL20" i="38"/>
  <c r="FM20" i="38"/>
  <c r="FN20" i="38"/>
  <c r="FO20" i="38"/>
  <c r="FP20" i="38"/>
  <c r="FQ20" i="38"/>
  <c r="FR20" i="38"/>
  <c r="FS20" i="38"/>
  <c r="FT20" i="38"/>
  <c r="FU20" i="38"/>
  <c r="FV20" i="38"/>
  <c r="FW20" i="38"/>
  <c r="FX20" i="38"/>
  <c r="FY20" i="38"/>
  <c r="FZ20" i="38"/>
  <c r="GA20" i="38"/>
  <c r="GB20" i="38"/>
  <c r="GC20" i="38"/>
  <c r="GD20" i="38"/>
  <c r="GE20" i="38"/>
  <c r="GF20" i="38"/>
  <c r="GG20" i="38"/>
  <c r="GH20" i="38"/>
  <c r="GI20" i="38"/>
  <c r="GJ20" i="38"/>
  <c r="GK20" i="38"/>
  <c r="GL20" i="38"/>
  <c r="GM20" i="38"/>
  <c r="GN20" i="38"/>
  <c r="GO20" i="38"/>
  <c r="GP20" i="38"/>
  <c r="GQ20" i="38"/>
  <c r="GR20" i="38"/>
  <c r="GS20" i="38"/>
  <c r="GT20" i="38"/>
  <c r="GU20" i="38"/>
  <c r="GV20" i="38"/>
  <c r="GW20" i="38"/>
  <c r="GX20" i="38"/>
  <c r="GY20" i="38"/>
  <c r="GZ20" i="38"/>
  <c r="HA20" i="38"/>
  <c r="HB20" i="38"/>
  <c r="HC20" i="38"/>
  <c r="HD20" i="38"/>
  <c r="HE20" i="38"/>
  <c r="HF20" i="38"/>
  <c r="HG20" i="38"/>
  <c r="HH20" i="38"/>
  <c r="HI20" i="38"/>
  <c r="HJ20" i="38"/>
  <c r="HK20" i="38"/>
  <c r="HL20" i="38"/>
  <c r="HM20" i="38"/>
  <c r="HN20" i="38"/>
  <c r="HO20" i="38"/>
  <c r="HP20" i="38"/>
  <c r="HQ20" i="38"/>
  <c r="HR20" i="38"/>
  <c r="HS20" i="38"/>
  <c r="HT20" i="38"/>
  <c r="HU20" i="38"/>
  <c r="HV20" i="38"/>
  <c r="HW20" i="38"/>
  <c r="HX20" i="38"/>
  <c r="HY20" i="38"/>
  <c r="HZ20" i="38"/>
  <c r="IA20" i="38"/>
  <c r="IB20" i="38"/>
  <c r="IC20" i="38"/>
  <c r="ID20" i="38"/>
  <c r="IE20" i="38"/>
  <c r="A21" i="38"/>
  <c r="G21" i="38"/>
  <c r="H21" i="38"/>
  <c r="I21" i="38"/>
  <c r="J21" i="38"/>
  <c r="K21" i="38"/>
  <c r="L21" i="38"/>
  <c r="M21" i="38"/>
  <c r="N21" i="38"/>
  <c r="O21" i="38"/>
  <c r="P21" i="38"/>
  <c r="Q21" i="38"/>
  <c r="R21" i="38"/>
  <c r="S21" i="38"/>
  <c r="T21" i="38"/>
  <c r="U21" i="38"/>
  <c r="V21" i="38"/>
  <c r="W21" i="38"/>
  <c r="X21" i="38"/>
  <c r="Y21" i="38"/>
  <c r="Z21" i="38"/>
  <c r="AA21" i="38"/>
  <c r="AB21" i="38"/>
  <c r="AC21" i="38"/>
  <c r="AD21" i="38"/>
  <c r="AE21" i="38"/>
  <c r="AF21" i="38"/>
  <c r="AG21" i="38"/>
  <c r="AH21" i="38"/>
  <c r="AI21" i="38"/>
  <c r="AJ21" i="38"/>
  <c r="AK21" i="38"/>
  <c r="AL21" i="38"/>
  <c r="AM21" i="38"/>
  <c r="AN21" i="38"/>
  <c r="AO21" i="38"/>
  <c r="AP21" i="38"/>
  <c r="AQ21" i="38"/>
  <c r="AR21" i="38"/>
  <c r="AS21" i="38"/>
  <c r="AT21" i="38"/>
  <c r="AU21" i="38"/>
  <c r="AV21" i="38"/>
  <c r="AW21" i="38"/>
  <c r="AX21" i="38"/>
  <c r="AY21" i="38"/>
  <c r="AZ21" i="38"/>
  <c r="BA21" i="38"/>
  <c r="BB21" i="38"/>
  <c r="BC21" i="38"/>
  <c r="BD21" i="38"/>
  <c r="BE21" i="38"/>
  <c r="BF21" i="38"/>
  <c r="BG21" i="38"/>
  <c r="BH21" i="38"/>
  <c r="BI21" i="38"/>
  <c r="BJ21" i="38"/>
  <c r="BK21" i="38"/>
  <c r="BL21" i="38"/>
  <c r="BM21" i="38"/>
  <c r="BN21" i="38"/>
  <c r="BO21" i="38"/>
  <c r="BP21" i="38"/>
  <c r="BQ21" i="38"/>
  <c r="BR21" i="38"/>
  <c r="BS21" i="38"/>
  <c r="BT21" i="38"/>
  <c r="BU21" i="38"/>
  <c r="BV21" i="38"/>
  <c r="BW21" i="38"/>
  <c r="BX21" i="38"/>
  <c r="BY21" i="38"/>
  <c r="BZ21" i="38"/>
  <c r="CA21" i="38"/>
  <c r="CB21" i="38"/>
  <c r="CC21" i="38"/>
  <c r="CD21" i="38"/>
  <c r="CE21" i="38"/>
  <c r="CF21" i="38"/>
  <c r="CG21" i="38"/>
  <c r="CH21" i="38"/>
  <c r="CI21" i="38"/>
  <c r="CJ21" i="38"/>
  <c r="CK21" i="38"/>
  <c r="CL21" i="38"/>
  <c r="CM21" i="38"/>
  <c r="CN21" i="38"/>
  <c r="CO21" i="38"/>
  <c r="CP21" i="38"/>
  <c r="CQ21" i="38"/>
  <c r="CR21" i="38"/>
  <c r="CS21" i="38"/>
  <c r="CT21" i="38"/>
  <c r="CU21" i="38"/>
  <c r="CV21" i="38"/>
  <c r="CW21" i="38"/>
  <c r="CX21" i="38"/>
  <c r="CY21" i="38"/>
  <c r="CZ21" i="38"/>
  <c r="DA21" i="38"/>
  <c r="DB21" i="38"/>
  <c r="DC21" i="38"/>
  <c r="DD21" i="38"/>
  <c r="DE21" i="38"/>
  <c r="DF21" i="38"/>
  <c r="DG21" i="38"/>
  <c r="DH21" i="38"/>
  <c r="DI21" i="38"/>
  <c r="DJ21" i="38"/>
  <c r="DK21" i="38"/>
  <c r="DL21" i="38"/>
  <c r="DM21" i="38"/>
  <c r="DN21" i="38"/>
  <c r="DO21" i="38"/>
  <c r="DP21" i="38"/>
  <c r="DQ21" i="38"/>
  <c r="DR21" i="38"/>
  <c r="DS21" i="38"/>
  <c r="DT21" i="38"/>
  <c r="DU21" i="38"/>
  <c r="DV21" i="38"/>
  <c r="DW21" i="38"/>
  <c r="DX21" i="38"/>
  <c r="DY21" i="38"/>
  <c r="DZ21" i="38"/>
  <c r="EA21" i="38"/>
  <c r="EB21" i="38"/>
  <c r="EC21" i="38"/>
  <c r="ED21" i="38"/>
  <c r="EE21" i="38"/>
  <c r="EF21" i="38"/>
  <c r="EG21" i="38"/>
  <c r="EH21" i="38"/>
  <c r="EI21" i="38"/>
  <c r="EJ21" i="38"/>
  <c r="EK21" i="38"/>
  <c r="EL21" i="38"/>
  <c r="EM21" i="38"/>
  <c r="EN21" i="38"/>
  <c r="EO21" i="38"/>
  <c r="EP21" i="38"/>
  <c r="EQ21" i="38"/>
  <c r="ER21" i="38"/>
  <c r="ES21" i="38"/>
  <c r="ET21" i="38"/>
  <c r="EU21" i="38"/>
  <c r="EV21" i="38"/>
  <c r="EW21" i="38"/>
  <c r="EX21" i="38"/>
  <c r="EY21" i="38"/>
  <c r="EZ21" i="38"/>
  <c r="FA21" i="38"/>
  <c r="FB21" i="38"/>
  <c r="FC21" i="38"/>
  <c r="FD21" i="38"/>
  <c r="FE21" i="38"/>
  <c r="FF21" i="38"/>
  <c r="FG21" i="38"/>
  <c r="FH21" i="38"/>
  <c r="FI21" i="38"/>
  <c r="FJ21" i="38"/>
  <c r="FK21" i="38"/>
  <c r="FL21" i="38"/>
  <c r="FM21" i="38"/>
  <c r="FN21" i="38"/>
  <c r="FO21" i="38"/>
  <c r="FP21" i="38"/>
  <c r="FQ21" i="38"/>
  <c r="FR21" i="38"/>
  <c r="FS21" i="38"/>
  <c r="FT21" i="38"/>
  <c r="FU21" i="38"/>
  <c r="FV21" i="38"/>
  <c r="FW21" i="38"/>
  <c r="FX21" i="38"/>
  <c r="FY21" i="38"/>
  <c r="FZ21" i="38"/>
  <c r="GA21" i="38"/>
  <c r="GB21" i="38"/>
  <c r="GC21" i="38"/>
  <c r="GD21" i="38"/>
  <c r="GE21" i="38"/>
  <c r="GF21" i="38"/>
  <c r="GG21" i="38"/>
  <c r="GH21" i="38"/>
  <c r="GI21" i="38"/>
  <c r="GJ21" i="38"/>
  <c r="GK21" i="38"/>
  <c r="GL21" i="38"/>
  <c r="GM21" i="38"/>
  <c r="GN21" i="38"/>
  <c r="GO21" i="38"/>
  <c r="GP21" i="38"/>
  <c r="GQ21" i="38"/>
  <c r="GR21" i="38"/>
  <c r="GS21" i="38"/>
  <c r="GT21" i="38"/>
  <c r="GU21" i="38"/>
  <c r="GV21" i="38"/>
  <c r="GW21" i="38"/>
  <c r="GX21" i="38"/>
  <c r="GY21" i="38"/>
  <c r="GZ21" i="38"/>
  <c r="HA21" i="38"/>
  <c r="HB21" i="38"/>
  <c r="HC21" i="38"/>
  <c r="HD21" i="38"/>
  <c r="HE21" i="38"/>
  <c r="HF21" i="38"/>
  <c r="HG21" i="38"/>
  <c r="HH21" i="38"/>
  <c r="HI21" i="38"/>
  <c r="HJ21" i="38"/>
  <c r="HK21" i="38"/>
  <c r="HL21" i="38"/>
  <c r="HM21" i="38"/>
  <c r="HN21" i="38"/>
  <c r="HO21" i="38"/>
  <c r="HP21" i="38"/>
  <c r="HQ21" i="38"/>
  <c r="HR21" i="38"/>
  <c r="HS21" i="38"/>
  <c r="HT21" i="38"/>
  <c r="HU21" i="38"/>
  <c r="HV21" i="38"/>
  <c r="HW21" i="38"/>
  <c r="HX21" i="38"/>
  <c r="HY21" i="38"/>
  <c r="HZ21" i="38"/>
  <c r="IA21" i="38"/>
  <c r="IB21" i="38"/>
  <c r="IC21" i="38"/>
  <c r="ID21" i="38"/>
  <c r="IE21" i="38"/>
  <c r="A22" i="38"/>
  <c r="G22" i="38"/>
  <c r="H22" i="38"/>
  <c r="I22" i="38"/>
  <c r="J22" i="38"/>
  <c r="K22" i="38"/>
  <c r="L22" i="38"/>
  <c r="M22" i="38"/>
  <c r="N22" i="38"/>
  <c r="O22" i="38"/>
  <c r="P22" i="38"/>
  <c r="Q22" i="38"/>
  <c r="R22" i="38"/>
  <c r="S22" i="38"/>
  <c r="T22" i="38"/>
  <c r="U22" i="38"/>
  <c r="V22" i="38"/>
  <c r="W22" i="38"/>
  <c r="X22" i="38"/>
  <c r="Y22" i="38"/>
  <c r="Z22" i="38"/>
  <c r="AA22" i="38"/>
  <c r="AB22" i="38"/>
  <c r="AC22" i="38"/>
  <c r="AD22" i="38"/>
  <c r="AE22" i="38"/>
  <c r="AF22" i="38"/>
  <c r="AG22" i="38"/>
  <c r="AH22" i="38"/>
  <c r="AI22" i="38"/>
  <c r="AJ22" i="38"/>
  <c r="AK22" i="38"/>
  <c r="AL22" i="38"/>
  <c r="AM22" i="38"/>
  <c r="AN22" i="38"/>
  <c r="AO22" i="38"/>
  <c r="AP22" i="38"/>
  <c r="AQ22" i="38"/>
  <c r="AR22" i="38"/>
  <c r="AS22" i="38"/>
  <c r="AT22" i="38"/>
  <c r="AU22" i="38"/>
  <c r="AV22" i="38"/>
  <c r="AW22" i="38"/>
  <c r="AX22" i="38"/>
  <c r="AY22" i="38"/>
  <c r="AZ22" i="38"/>
  <c r="BA22" i="38"/>
  <c r="BB22" i="38"/>
  <c r="BC22" i="38"/>
  <c r="BD22" i="38"/>
  <c r="BE22" i="38"/>
  <c r="BF22" i="38"/>
  <c r="BG22" i="38"/>
  <c r="BH22" i="38"/>
  <c r="BI22" i="38"/>
  <c r="BJ22" i="38"/>
  <c r="BK22" i="38"/>
  <c r="BL22" i="38"/>
  <c r="BM22" i="38"/>
  <c r="BN22" i="38"/>
  <c r="BO22" i="38"/>
  <c r="BP22" i="38"/>
  <c r="BQ22" i="38"/>
  <c r="BR22" i="38"/>
  <c r="BS22" i="38"/>
  <c r="BT22" i="38"/>
  <c r="BU22" i="38"/>
  <c r="BV22" i="38"/>
  <c r="BW22" i="38"/>
  <c r="BX22" i="38"/>
  <c r="BY22" i="38"/>
  <c r="BZ22" i="38"/>
  <c r="CA22" i="38"/>
  <c r="CB22" i="38"/>
  <c r="CC22" i="38"/>
  <c r="CD22" i="38"/>
  <c r="CE22" i="38"/>
  <c r="CF22" i="38"/>
  <c r="CG22" i="38"/>
  <c r="CH22" i="38"/>
  <c r="CI22" i="38"/>
  <c r="CJ22" i="38"/>
  <c r="CK22" i="38"/>
  <c r="CL22" i="38"/>
  <c r="CM22" i="38"/>
  <c r="CN22" i="38"/>
  <c r="CO22" i="38"/>
  <c r="CP22" i="38"/>
  <c r="CQ22" i="38"/>
  <c r="CR22" i="38"/>
  <c r="CS22" i="38"/>
  <c r="CT22" i="38"/>
  <c r="CU22" i="38"/>
  <c r="CV22" i="38"/>
  <c r="CW22" i="38"/>
  <c r="CX22" i="38"/>
  <c r="CY22" i="38"/>
  <c r="CZ22" i="38"/>
  <c r="DA22" i="38"/>
  <c r="DB22" i="38"/>
  <c r="DC22" i="38"/>
  <c r="DD22" i="38"/>
  <c r="DE22" i="38"/>
  <c r="DF22" i="38"/>
  <c r="DG22" i="38"/>
  <c r="DH22" i="38"/>
  <c r="DI22" i="38"/>
  <c r="DJ22" i="38"/>
  <c r="DK22" i="38"/>
  <c r="DL22" i="38"/>
  <c r="DM22" i="38"/>
  <c r="DN22" i="38"/>
  <c r="DO22" i="38"/>
  <c r="DP22" i="38"/>
  <c r="DQ22" i="38"/>
  <c r="DR22" i="38"/>
  <c r="DS22" i="38"/>
  <c r="DT22" i="38"/>
  <c r="DU22" i="38"/>
  <c r="DV22" i="38"/>
  <c r="DW22" i="38"/>
  <c r="DX22" i="38"/>
  <c r="DY22" i="38"/>
  <c r="DZ22" i="38"/>
  <c r="EA22" i="38"/>
  <c r="EB22" i="38"/>
  <c r="EC22" i="38"/>
  <c r="ED22" i="38"/>
  <c r="EE22" i="38"/>
  <c r="EF22" i="38"/>
  <c r="EG22" i="38"/>
  <c r="EH22" i="38"/>
  <c r="EI22" i="38"/>
  <c r="EJ22" i="38"/>
  <c r="EK22" i="38"/>
  <c r="EL22" i="38"/>
  <c r="EM22" i="38"/>
  <c r="EN22" i="38"/>
  <c r="EO22" i="38"/>
  <c r="EP22" i="38"/>
  <c r="EQ22" i="38"/>
  <c r="ER22" i="38"/>
  <c r="ES22" i="38"/>
  <c r="ET22" i="38"/>
  <c r="EU22" i="38"/>
  <c r="EV22" i="38"/>
  <c r="EW22" i="38"/>
  <c r="EX22" i="38"/>
  <c r="EY22" i="38"/>
  <c r="EZ22" i="38"/>
  <c r="FA22" i="38"/>
  <c r="FB22" i="38"/>
  <c r="FC22" i="38"/>
  <c r="FD22" i="38"/>
  <c r="FE22" i="38"/>
  <c r="FF22" i="38"/>
  <c r="FG22" i="38"/>
  <c r="FH22" i="38"/>
  <c r="FI22" i="38"/>
  <c r="FJ22" i="38"/>
  <c r="FK22" i="38"/>
  <c r="FL22" i="38"/>
  <c r="FM22" i="38"/>
  <c r="FN22" i="38"/>
  <c r="FO22" i="38"/>
  <c r="FP22" i="38"/>
  <c r="FQ22" i="38"/>
  <c r="FR22" i="38"/>
  <c r="FS22" i="38"/>
  <c r="FT22" i="38"/>
  <c r="FU22" i="38"/>
  <c r="FV22" i="38"/>
  <c r="FW22" i="38"/>
  <c r="FX22" i="38"/>
  <c r="FY22" i="38"/>
  <c r="FZ22" i="38"/>
  <c r="GA22" i="38"/>
  <c r="GB22" i="38"/>
  <c r="GC22" i="38"/>
  <c r="GD22" i="38"/>
  <c r="GE22" i="38"/>
  <c r="GF22" i="38"/>
  <c r="GG22" i="38"/>
  <c r="GH22" i="38"/>
  <c r="GI22" i="38"/>
  <c r="GJ22" i="38"/>
  <c r="GK22" i="38"/>
  <c r="GL22" i="38"/>
  <c r="GM22" i="38"/>
  <c r="GN22" i="38"/>
  <c r="GO22" i="38"/>
  <c r="GP22" i="38"/>
  <c r="GQ22" i="38"/>
  <c r="GR22" i="38"/>
  <c r="GS22" i="38"/>
  <c r="GT22" i="38"/>
  <c r="GU22" i="38"/>
  <c r="GV22" i="38"/>
  <c r="GW22" i="38"/>
  <c r="GX22" i="38"/>
  <c r="GY22" i="38"/>
  <c r="GZ22" i="38"/>
  <c r="HA22" i="38"/>
  <c r="HB22" i="38"/>
  <c r="HC22" i="38"/>
  <c r="HD22" i="38"/>
  <c r="HE22" i="38"/>
  <c r="HF22" i="38"/>
  <c r="HG22" i="38"/>
  <c r="HH22" i="38"/>
  <c r="HI22" i="38"/>
  <c r="HJ22" i="38"/>
  <c r="HK22" i="38"/>
  <c r="HL22" i="38"/>
  <c r="HM22" i="38"/>
  <c r="HN22" i="38"/>
  <c r="HO22" i="38"/>
  <c r="HP22" i="38"/>
  <c r="HQ22" i="38"/>
  <c r="HR22" i="38"/>
  <c r="HS22" i="38"/>
  <c r="HT22" i="38"/>
  <c r="HU22" i="38"/>
  <c r="HV22" i="38"/>
  <c r="HW22" i="38"/>
  <c r="HX22" i="38"/>
  <c r="HY22" i="38"/>
  <c r="HZ22" i="38"/>
  <c r="IA22" i="38"/>
  <c r="IB22" i="38"/>
  <c r="IC22" i="38"/>
  <c r="ID22" i="38"/>
  <c r="IE22" i="38"/>
  <c r="A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AH23" i="38"/>
  <c r="AI23" i="38"/>
  <c r="AJ23" i="38"/>
  <c r="AK23" i="38"/>
  <c r="AL23" i="38"/>
  <c r="AM23" i="38"/>
  <c r="AN23" i="38"/>
  <c r="AO23" i="38"/>
  <c r="AP23" i="38"/>
  <c r="AQ23" i="38"/>
  <c r="AR23" i="38"/>
  <c r="AS23" i="38"/>
  <c r="AT23" i="38"/>
  <c r="AU23" i="38"/>
  <c r="AV23" i="38"/>
  <c r="AW23" i="38"/>
  <c r="AX23" i="38"/>
  <c r="AY23" i="38"/>
  <c r="AZ23" i="38"/>
  <c r="BA23" i="38"/>
  <c r="BB23" i="38"/>
  <c r="BC23" i="38"/>
  <c r="BD23" i="38"/>
  <c r="BE23" i="38"/>
  <c r="BF23" i="38"/>
  <c r="BG23" i="38"/>
  <c r="BH23" i="38"/>
  <c r="BI23" i="38"/>
  <c r="BJ23" i="38"/>
  <c r="BK23" i="38"/>
  <c r="BL23" i="38"/>
  <c r="BM23" i="38"/>
  <c r="BN23" i="38"/>
  <c r="BO23" i="38"/>
  <c r="BP23" i="38"/>
  <c r="BQ23" i="38"/>
  <c r="BR23" i="38"/>
  <c r="BS23" i="38"/>
  <c r="BT23" i="38"/>
  <c r="BU23" i="38"/>
  <c r="BV23" i="38"/>
  <c r="BW23" i="38"/>
  <c r="BX23" i="38"/>
  <c r="BY23" i="38"/>
  <c r="BZ23" i="38"/>
  <c r="CA23" i="38"/>
  <c r="CB23" i="38"/>
  <c r="CC23" i="38"/>
  <c r="CD23" i="38"/>
  <c r="CE23" i="38"/>
  <c r="CF23" i="38"/>
  <c r="CG23" i="38"/>
  <c r="CH23" i="38"/>
  <c r="CI23" i="38"/>
  <c r="CJ23" i="38"/>
  <c r="CK23" i="38"/>
  <c r="CL23" i="38"/>
  <c r="CM23" i="38"/>
  <c r="CN23" i="38"/>
  <c r="CO23" i="38"/>
  <c r="CP23" i="38"/>
  <c r="CQ23" i="38"/>
  <c r="CR23" i="38"/>
  <c r="CS23" i="38"/>
  <c r="CT23" i="38"/>
  <c r="CU23" i="38"/>
  <c r="CV23" i="38"/>
  <c r="CW23" i="38"/>
  <c r="CX23" i="38"/>
  <c r="CY23" i="38"/>
  <c r="CZ23" i="38"/>
  <c r="DA23" i="38"/>
  <c r="DB23" i="38"/>
  <c r="DC23" i="38"/>
  <c r="DD23" i="38"/>
  <c r="DE23" i="38"/>
  <c r="DF23" i="38"/>
  <c r="DG23" i="38"/>
  <c r="DH23" i="38"/>
  <c r="DI23" i="38"/>
  <c r="DJ23" i="38"/>
  <c r="DK23" i="38"/>
  <c r="DL23" i="38"/>
  <c r="DM23" i="38"/>
  <c r="DN23" i="38"/>
  <c r="DO23" i="38"/>
  <c r="DP23" i="38"/>
  <c r="DQ23" i="38"/>
  <c r="DR23" i="38"/>
  <c r="DS23" i="38"/>
  <c r="DT23" i="38"/>
  <c r="DU23" i="38"/>
  <c r="DV23" i="38"/>
  <c r="DW23" i="38"/>
  <c r="DX23" i="38"/>
  <c r="DY23" i="38"/>
  <c r="DZ23" i="38"/>
  <c r="EA23" i="38"/>
  <c r="EB23" i="38"/>
  <c r="EC23" i="38"/>
  <c r="ED23" i="38"/>
  <c r="EE23" i="38"/>
  <c r="EF23" i="38"/>
  <c r="EG23" i="38"/>
  <c r="EH23" i="38"/>
  <c r="EI23" i="38"/>
  <c r="EJ23" i="38"/>
  <c r="EK23" i="38"/>
  <c r="EL23" i="38"/>
  <c r="EM23" i="38"/>
  <c r="EN23" i="38"/>
  <c r="EO23" i="38"/>
  <c r="EP23" i="38"/>
  <c r="EQ23" i="38"/>
  <c r="ER23" i="38"/>
  <c r="ES23" i="38"/>
  <c r="ET23" i="38"/>
  <c r="EU23" i="38"/>
  <c r="EV23" i="38"/>
  <c r="EW23" i="38"/>
  <c r="EX23" i="38"/>
  <c r="EY23" i="38"/>
  <c r="EZ23" i="38"/>
  <c r="FA23" i="38"/>
  <c r="FB23" i="38"/>
  <c r="FC23" i="38"/>
  <c r="FD23" i="38"/>
  <c r="FE23" i="38"/>
  <c r="FF23" i="38"/>
  <c r="FG23" i="38"/>
  <c r="FH23" i="38"/>
  <c r="FI23" i="38"/>
  <c r="FJ23" i="38"/>
  <c r="FK23" i="38"/>
  <c r="FL23" i="38"/>
  <c r="FM23" i="38"/>
  <c r="FN23" i="38"/>
  <c r="FO23" i="38"/>
  <c r="FP23" i="38"/>
  <c r="FQ23" i="38"/>
  <c r="FR23" i="38"/>
  <c r="FS23" i="38"/>
  <c r="FT23" i="38"/>
  <c r="FU23" i="38"/>
  <c r="FV23" i="38"/>
  <c r="FW23" i="38"/>
  <c r="FX23" i="38"/>
  <c r="FY23" i="38"/>
  <c r="FZ23" i="38"/>
  <c r="GA23" i="38"/>
  <c r="GB23" i="38"/>
  <c r="GC23" i="38"/>
  <c r="GD23" i="38"/>
  <c r="GE23" i="38"/>
  <c r="GF23" i="38"/>
  <c r="GG23" i="38"/>
  <c r="GH23" i="38"/>
  <c r="GI23" i="38"/>
  <c r="GJ23" i="38"/>
  <c r="GK23" i="38"/>
  <c r="GL23" i="38"/>
  <c r="GM23" i="38"/>
  <c r="GN23" i="38"/>
  <c r="GO23" i="38"/>
  <c r="GP23" i="38"/>
  <c r="GQ23" i="38"/>
  <c r="GR23" i="38"/>
  <c r="GS23" i="38"/>
  <c r="GT23" i="38"/>
  <c r="GU23" i="38"/>
  <c r="GV23" i="38"/>
  <c r="GW23" i="38"/>
  <c r="GX23" i="38"/>
  <c r="GY23" i="38"/>
  <c r="GZ23" i="38"/>
  <c r="HA23" i="38"/>
  <c r="HB23" i="38"/>
  <c r="HC23" i="38"/>
  <c r="HD23" i="38"/>
  <c r="HE23" i="38"/>
  <c r="HF23" i="38"/>
  <c r="HG23" i="38"/>
  <c r="HH23" i="38"/>
  <c r="HI23" i="38"/>
  <c r="HJ23" i="38"/>
  <c r="HK23" i="38"/>
  <c r="HL23" i="38"/>
  <c r="HM23" i="38"/>
  <c r="HN23" i="38"/>
  <c r="HO23" i="38"/>
  <c r="HP23" i="38"/>
  <c r="HQ23" i="38"/>
  <c r="HR23" i="38"/>
  <c r="HS23" i="38"/>
  <c r="HT23" i="38"/>
  <c r="HU23" i="38"/>
  <c r="HV23" i="38"/>
  <c r="HW23" i="38"/>
  <c r="HX23" i="38"/>
  <c r="HY23" i="38"/>
  <c r="HZ23" i="38"/>
  <c r="IA23" i="38"/>
  <c r="IB23" i="38"/>
  <c r="IC23" i="38"/>
  <c r="ID23" i="38"/>
  <c r="IE23" i="38"/>
  <c r="A24" i="38"/>
  <c r="G24" i="38"/>
  <c r="H24" i="38"/>
  <c r="I24" i="38"/>
  <c r="J24" i="38"/>
  <c r="K24" i="38"/>
  <c r="L24" i="38"/>
  <c r="M24" i="38"/>
  <c r="N24" i="38"/>
  <c r="O24" i="38"/>
  <c r="P24" i="38"/>
  <c r="Q24" i="38"/>
  <c r="R24" i="38"/>
  <c r="S24" i="38"/>
  <c r="T24" i="38"/>
  <c r="U24" i="38"/>
  <c r="V24" i="38"/>
  <c r="W24" i="38"/>
  <c r="X24" i="38"/>
  <c r="Y24" i="38"/>
  <c r="Z24" i="38"/>
  <c r="AA24" i="38"/>
  <c r="AB24" i="38"/>
  <c r="AC24" i="38"/>
  <c r="AD24" i="38"/>
  <c r="AE24" i="38"/>
  <c r="AF24" i="38"/>
  <c r="AG24" i="38"/>
  <c r="AH24" i="38"/>
  <c r="AI24" i="38"/>
  <c r="AJ24" i="38"/>
  <c r="AK24" i="38"/>
  <c r="AL24" i="38"/>
  <c r="AM24" i="38"/>
  <c r="AN24" i="38"/>
  <c r="AO24" i="38"/>
  <c r="AP24" i="38"/>
  <c r="AQ24" i="38"/>
  <c r="AR24" i="38"/>
  <c r="AS24" i="38"/>
  <c r="AT24" i="38"/>
  <c r="AU24" i="38"/>
  <c r="AV24" i="38"/>
  <c r="AW24" i="38"/>
  <c r="AX24" i="38"/>
  <c r="AY24" i="38"/>
  <c r="AZ24" i="38"/>
  <c r="BA24" i="38"/>
  <c r="BB24" i="38"/>
  <c r="BC24" i="38"/>
  <c r="BD24" i="38"/>
  <c r="BE24" i="38"/>
  <c r="BF24" i="38"/>
  <c r="BG24" i="38"/>
  <c r="BH24" i="38"/>
  <c r="BI24" i="38"/>
  <c r="BJ24" i="38"/>
  <c r="BK24" i="38"/>
  <c r="BL24" i="38"/>
  <c r="BM24" i="38"/>
  <c r="BN24" i="38"/>
  <c r="BO24" i="38"/>
  <c r="BP24" i="38"/>
  <c r="BQ24" i="38"/>
  <c r="BR24" i="38"/>
  <c r="BS24" i="38"/>
  <c r="BT24" i="38"/>
  <c r="BU24" i="38"/>
  <c r="BV24" i="38"/>
  <c r="BW24" i="38"/>
  <c r="BX24" i="38"/>
  <c r="BY24" i="38"/>
  <c r="BZ24" i="38"/>
  <c r="CA24" i="38"/>
  <c r="CB24" i="38"/>
  <c r="CC24" i="38"/>
  <c r="CD24" i="38"/>
  <c r="CE24" i="38"/>
  <c r="CF24" i="38"/>
  <c r="CG24" i="38"/>
  <c r="CH24" i="38"/>
  <c r="CI24" i="38"/>
  <c r="CJ24" i="38"/>
  <c r="CK24" i="38"/>
  <c r="CL24" i="38"/>
  <c r="CM24" i="38"/>
  <c r="CN24" i="38"/>
  <c r="CO24" i="38"/>
  <c r="CP24" i="38"/>
  <c r="CQ24" i="38"/>
  <c r="CR24" i="38"/>
  <c r="CS24" i="38"/>
  <c r="CT24" i="38"/>
  <c r="CU24" i="38"/>
  <c r="CV24" i="38"/>
  <c r="CW24" i="38"/>
  <c r="CX24" i="38"/>
  <c r="CY24" i="38"/>
  <c r="CZ24" i="38"/>
  <c r="DA24" i="38"/>
  <c r="DB24" i="38"/>
  <c r="DC24" i="38"/>
  <c r="DD24" i="38"/>
  <c r="DE24" i="38"/>
  <c r="DF24" i="38"/>
  <c r="DG24" i="38"/>
  <c r="DH24" i="38"/>
  <c r="DI24" i="38"/>
  <c r="DJ24" i="38"/>
  <c r="DK24" i="38"/>
  <c r="DL24" i="38"/>
  <c r="DM24" i="38"/>
  <c r="DN24" i="38"/>
  <c r="DO24" i="38"/>
  <c r="DP24" i="38"/>
  <c r="DQ24" i="38"/>
  <c r="DR24" i="38"/>
  <c r="DS24" i="38"/>
  <c r="DT24" i="38"/>
  <c r="DU24" i="38"/>
  <c r="DV24" i="38"/>
  <c r="DW24" i="38"/>
  <c r="DX24" i="38"/>
  <c r="DY24" i="38"/>
  <c r="DZ24" i="38"/>
  <c r="EA24" i="38"/>
  <c r="EB24" i="38"/>
  <c r="EC24" i="38"/>
  <c r="ED24" i="38"/>
  <c r="EE24" i="38"/>
  <c r="EF24" i="38"/>
  <c r="EG24" i="38"/>
  <c r="EH24" i="38"/>
  <c r="EI24" i="38"/>
  <c r="EJ24" i="38"/>
  <c r="EK24" i="38"/>
  <c r="EL24" i="38"/>
  <c r="EM24" i="38"/>
  <c r="EN24" i="38"/>
  <c r="EO24" i="38"/>
  <c r="EP24" i="38"/>
  <c r="EQ24" i="38"/>
  <c r="ER24" i="38"/>
  <c r="ES24" i="38"/>
  <c r="ET24" i="38"/>
  <c r="EU24" i="38"/>
  <c r="EV24" i="38"/>
  <c r="EW24" i="38"/>
  <c r="EX24" i="38"/>
  <c r="EY24" i="38"/>
  <c r="EZ24" i="38"/>
  <c r="FA24" i="38"/>
  <c r="FB24" i="38"/>
  <c r="FC24" i="38"/>
  <c r="FD24" i="38"/>
  <c r="FE24" i="38"/>
  <c r="FF24" i="38"/>
  <c r="FG24" i="38"/>
  <c r="FH24" i="38"/>
  <c r="FI24" i="38"/>
  <c r="FJ24" i="38"/>
  <c r="FK24" i="38"/>
  <c r="FL24" i="38"/>
  <c r="FM24" i="38"/>
  <c r="FN24" i="38"/>
  <c r="FO24" i="38"/>
  <c r="FP24" i="38"/>
  <c r="FQ24" i="38"/>
  <c r="FR24" i="38"/>
  <c r="FS24" i="38"/>
  <c r="FT24" i="38"/>
  <c r="FU24" i="38"/>
  <c r="FV24" i="38"/>
  <c r="FW24" i="38"/>
  <c r="FX24" i="38"/>
  <c r="FY24" i="38"/>
  <c r="FZ24" i="38"/>
  <c r="GA24" i="38"/>
  <c r="GB24" i="38"/>
  <c r="GC24" i="38"/>
  <c r="GD24" i="38"/>
  <c r="GE24" i="38"/>
  <c r="GF24" i="38"/>
  <c r="GG24" i="38"/>
  <c r="GH24" i="38"/>
  <c r="GI24" i="38"/>
  <c r="GJ24" i="38"/>
  <c r="GK24" i="38"/>
  <c r="GL24" i="38"/>
  <c r="GM24" i="38"/>
  <c r="GN24" i="38"/>
  <c r="GO24" i="38"/>
  <c r="GP24" i="38"/>
  <c r="GQ24" i="38"/>
  <c r="GR24" i="38"/>
  <c r="GS24" i="38"/>
  <c r="GT24" i="38"/>
  <c r="GU24" i="38"/>
  <c r="GV24" i="38"/>
  <c r="GW24" i="38"/>
  <c r="GX24" i="38"/>
  <c r="GY24" i="38"/>
  <c r="GZ24" i="38"/>
  <c r="HA24" i="38"/>
  <c r="HB24" i="38"/>
  <c r="HC24" i="38"/>
  <c r="HD24" i="38"/>
  <c r="HE24" i="38"/>
  <c r="HF24" i="38"/>
  <c r="HG24" i="38"/>
  <c r="HH24" i="38"/>
  <c r="HI24" i="38"/>
  <c r="HJ24" i="38"/>
  <c r="HK24" i="38"/>
  <c r="HL24" i="38"/>
  <c r="HM24" i="38"/>
  <c r="HN24" i="38"/>
  <c r="HO24" i="38"/>
  <c r="HP24" i="38"/>
  <c r="HQ24" i="38"/>
  <c r="HR24" i="38"/>
  <c r="HS24" i="38"/>
  <c r="HT24" i="38"/>
  <c r="HU24" i="38"/>
  <c r="HV24" i="38"/>
  <c r="HW24" i="38"/>
  <c r="HX24" i="38"/>
  <c r="HY24" i="38"/>
  <c r="HZ24" i="38"/>
  <c r="IA24" i="38"/>
  <c r="IB24" i="38"/>
  <c r="IC24" i="38"/>
  <c r="ID24" i="38"/>
  <c r="IE24" i="38"/>
  <c r="A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Z25" i="38"/>
  <c r="AA25" i="38"/>
  <c r="AB25" i="38"/>
  <c r="AC25" i="38"/>
  <c r="AD25" i="38"/>
  <c r="AE25" i="38"/>
  <c r="AF25" i="38"/>
  <c r="AG25" i="38"/>
  <c r="AH25" i="38"/>
  <c r="AI25" i="38"/>
  <c r="AJ25" i="38"/>
  <c r="AK25" i="38"/>
  <c r="AL25" i="38"/>
  <c r="AM25" i="38"/>
  <c r="AN25" i="38"/>
  <c r="AO25" i="38"/>
  <c r="AP25" i="38"/>
  <c r="AQ25" i="38"/>
  <c r="AR25" i="38"/>
  <c r="AS25" i="38"/>
  <c r="AT25" i="38"/>
  <c r="AU25" i="38"/>
  <c r="AV25" i="38"/>
  <c r="AW25" i="38"/>
  <c r="AX25" i="38"/>
  <c r="AY25" i="38"/>
  <c r="AZ25" i="38"/>
  <c r="BA25" i="38"/>
  <c r="BB25" i="38"/>
  <c r="BC25" i="38"/>
  <c r="BD25" i="38"/>
  <c r="BE25" i="38"/>
  <c r="BF25" i="38"/>
  <c r="BG25" i="38"/>
  <c r="BH25" i="38"/>
  <c r="BI25" i="38"/>
  <c r="BJ25" i="38"/>
  <c r="BK25" i="38"/>
  <c r="BL25" i="38"/>
  <c r="BM25" i="38"/>
  <c r="BN25" i="38"/>
  <c r="BO25" i="38"/>
  <c r="BP25" i="38"/>
  <c r="BQ25" i="38"/>
  <c r="BR25" i="38"/>
  <c r="BS25" i="38"/>
  <c r="BT25" i="38"/>
  <c r="BU25" i="38"/>
  <c r="BV25" i="38"/>
  <c r="BW25" i="38"/>
  <c r="BX25" i="38"/>
  <c r="BY25" i="38"/>
  <c r="BZ25" i="38"/>
  <c r="CA25" i="38"/>
  <c r="CB25" i="38"/>
  <c r="CC25" i="38"/>
  <c r="CD25" i="38"/>
  <c r="CE25" i="38"/>
  <c r="CF25" i="38"/>
  <c r="CG25" i="38"/>
  <c r="CH25" i="38"/>
  <c r="CI25" i="38"/>
  <c r="CJ25" i="38"/>
  <c r="CK25" i="38"/>
  <c r="CL25" i="38"/>
  <c r="CM25" i="38"/>
  <c r="CN25" i="38"/>
  <c r="CO25" i="38"/>
  <c r="CP25" i="38"/>
  <c r="CQ25" i="38"/>
  <c r="CR25" i="38"/>
  <c r="CS25" i="38"/>
  <c r="CT25" i="38"/>
  <c r="CU25" i="38"/>
  <c r="CV25" i="38"/>
  <c r="CW25" i="38"/>
  <c r="CX25" i="38"/>
  <c r="CY25" i="38"/>
  <c r="CZ25" i="38"/>
  <c r="DA25" i="38"/>
  <c r="DB25" i="38"/>
  <c r="DC25" i="38"/>
  <c r="DD25" i="38"/>
  <c r="DE25" i="38"/>
  <c r="DF25" i="38"/>
  <c r="DG25" i="38"/>
  <c r="DH25" i="38"/>
  <c r="DI25" i="38"/>
  <c r="DJ25" i="38"/>
  <c r="DK25" i="38"/>
  <c r="DL25" i="38"/>
  <c r="DM25" i="38"/>
  <c r="DN25" i="38"/>
  <c r="DO25" i="38"/>
  <c r="DP25" i="38"/>
  <c r="DQ25" i="38"/>
  <c r="DR25" i="38"/>
  <c r="DS25" i="38"/>
  <c r="DT25" i="38"/>
  <c r="DU25" i="38"/>
  <c r="DV25" i="38"/>
  <c r="DW25" i="38"/>
  <c r="DX25" i="38"/>
  <c r="DY25" i="38"/>
  <c r="DZ25" i="38"/>
  <c r="EA25" i="38"/>
  <c r="EB25" i="38"/>
  <c r="EC25" i="38"/>
  <c r="ED25" i="38"/>
  <c r="EE25" i="38"/>
  <c r="EF25" i="38"/>
  <c r="EG25" i="38"/>
  <c r="EH25" i="38"/>
  <c r="EI25" i="38"/>
  <c r="EJ25" i="38"/>
  <c r="EK25" i="38"/>
  <c r="EL25" i="38"/>
  <c r="EM25" i="38"/>
  <c r="EN25" i="38"/>
  <c r="EO25" i="38"/>
  <c r="EP25" i="38"/>
  <c r="EQ25" i="38"/>
  <c r="ER25" i="38"/>
  <c r="ES25" i="38"/>
  <c r="ET25" i="38"/>
  <c r="EU25" i="38"/>
  <c r="EV25" i="38"/>
  <c r="EW25" i="38"/>
  <c r="EX25" i="38"/>
  <c r="EY25" i="38"/>
  <c r="EZ25" i="38"/>
  <c r="FA25" i="38"/>
  <c r="FB25" i="38"/>
  <c r="FC25" i="38"/>
  <c r="FD25" i="38"/>
  <c r="FE25" i="38"/>
  <c r="FF25" i="38"/>
  <c r="FG25" i="38"/>
  <c r="FH25" i="38"/>
  <c r="FI25" i="38"/>
  <c r="FJ25" i="38"/>
  <c r="FK25" i="38"/>
  <c r="FL25" i="38"/>
  <c r="FM25" i="38"/>
  <c r="FN25" i="38"/>
  <c r="FO25" i="38"/>
  <c r="FP25" i="38"/>
  <c r="FQ25" i="38"/>
  <c r="FR25" i="38"/>
  <c r="FS25" i="38"/>
  <c r="FT25" i="38"/>
  <c r="FU25" i="38"/>
  <c r="FV25" i="38"/>
  <c r="FW25" i="38"/>
  <c r="FX25" i="38"/>
  <c r="FY25" i="38"/>
  <c r="FZ25" i="38"/>
  <c r="GA25" i="38"/>
  <c r="GB25" i="38"/>
  <c r="GC25" i="38"/>
  <c r="GD25" i="38"/>
  <c r="GE25" i="38"/>
  <c r="GF25" i="38"/>
  <c r="GG25" i="38"/>
  <c r="GH25" i="38"/>
  <c r="GI25" i="38"/>
  <c r="GJ25" i="38"/>
  <c r="GK25" i="38"/>
  <c r="GL25" i="38"/>
  <c r="GM25" i="38"/>
  <c r="GN25" i="38"/>
  <c r="GO25" i="38"/>
  <c r="GP25" i="38"/>
  <c r="GQ25" i="38"/>
  <c r="GR25" i="38"/>
  <c r="GS25" i="38"/>
  <c r="GT25" i="38"/>
  <c r="GU25" i="38"/>
  <c r="GV25" i="38"/>
  <c r="GW25" i="38"/>
  <c r="GX25" i="38"/>
  <c r="GY25" i="38"/>
  <c r="GZ25" i="38"/>
  <c r="HA25" i="38"/>
  <c r="HB25" i="38"/>
  <c r="HC25" i="38"/>
  <c r="HD25" i="38"/>
  <c r="HE25" i="38"/>
  <c r="HF25" i="38"/>
  <c r="HG25" i="38"/>
  <c r="HH25" i="38"/>
  <c r="HI25" i="38"/>
  <c r="HJ25" i="38"/>
  <c r="HK25" i="38"/>
  <c r="HL25" i="38"/>
  <c r="HM25" i="38"/>
  <c r="HN25" i="38"/>
  <c r="HO25" i="38"/>
  <c r="HP25" i="38"/>
  <c r="HQ25" i="38"/>
  <c r="HR25" i="38"/>
  <c r="HS25" i="38"/>
  <c r="HT25" i="38"/>
  <c r="HU25" i="38"/>
  <c r="HV25" i="38"/>
  <c r="HW25" i="38"/>
  <c r="HX25" i="38"/>
  <c r="HY25" i="38"/>
  <c r="HZ25" i="38"/>
  <c r="IA25" i="38"/>
  <c r="IB25" i="38"/>
  <c r="IC25" i="38"/>
  <c r="ID25" i="38"/>
  <c r="IE25" i="38"/>
  <c r="A26" i="38"/>
  <c r="G26" i="38"/>
  <c r="H26" i="38"/>
  <c r="I26" i="38"/>
  <c r="J26" i="38"/>
  <c r="K26" i="38"/>
  <c r="L26" i="38"/>
  <c r="M26" i="38"/>
  <c r="N26" i="38"/>
  <c r="O26" i="38"/>
  <c r="P26" i="38"/>
  <c r="Q26" i="38"/>
  <c r="R26" i="38"/>
  <c r="S26" i="38"/>
  <c r="T26" i="38"/>
  <c r="U26" i="38"/>
  <c r="V26" i="38"/>
  <c r="W26" i="38"/>
  <c r="X26" i="38"/>
  <c r="Y26" i="38"/>
  <c r="Z26" i="38"/>
  <c r="AA26" i="38"/>
  <c r="AB26" i="38"/>
  <c r="AC26" i="38"/>
  <c r="AD26" i="38"/>
  <c r="AE26" i="38"/>
  <c r="AF26" i="38"/>
  <c r="AG26" i="38"/>
  <c r="AH26" i="38"/>
  <c r="AI26" i="38"/>
  <c r="AJ26" i="38"/>
  <c r="AK26" i="38"/>
  <c r="AL26" i="38"/>
  <c r="AM26" i="38"/>
  <c r="AN26" i="38"/>
  <c r="AO26" i="38"/>
  <c r="AP26" i="38"/>
  <c r="AQ26" i="38"/>
  <c r="AR26" i="38"/>
  <c r="AS26" i="38"/>
  <c r="AT26" i="38"/>
  <c r="AU26" i="38"/>
  <c r="AV26" i="38"/>
  <c r="AW26" i="38"/>
  <c r="AX26" i="38"/>
  <c r="AY26" i="38"/>
  <c r="AZ26" i="38"/>
  <c r="BA26" i="38"/>
  <c r="BB26" i="38"/>
  <c r="BC26" i="38"/>
  <c r="BD26" i="38"/>
  <c r="BE26" i="38"/>
  <c r="BF26" i="38"/>
  <c r="BG26" i="38"/>
  <c r="BH26" i="38"/>
  <c r="BI26" i="38"/>
  <c r="BJ26" i="38"/>
  <c r="BK26" i="38"/>
  <c r="BL26" i="38"/>
  <c r="BM26" i="38"/>
  <c r="BN26" i="38"/>
  <c r="BO26" i="38"/>
  <c r="BP26" i="38"/>
  <c r="BQ26" i="38"/>
  <c r="BR26" i="38"/>
  <c r="BS26" i="38"/>
  <c r="BT26" i="38"/>
  <c r="BU26" i="38"/>
  <c r="BV26" i="38"/>
  <c r="BW26" i="38"/>
  <c r="BX26" i="38"/>
  <c r="BY26" i="38"/>
  <c r="BZ26" i="38"/>
  <c r="CA26" i="38"/>
  <c r="CB26" i="38"/>
  <c r="CC26" i="38"/>
  <c r="CD26" i="38"/>
  <c r="CE26" i="38"/>
  <c r="CF26" i="38"/>
  <c r="CG26" i="38"/>
  <c r="CH26" i="38"/>
  <c r="CI26" i="38"/>
  <c r="CJ26" i="38"/>
  <c r="CK26" i="38"/>
  <c r="CL26" i="38"/>
  <c r="CM26" i="38"/>
  <c r="CN26" i="38"/>
  <c r="CO26" i="38"/>
  <c r="CP26" i="38"/>
  <c r="CQ26" i="38"/>
  <c r="CR26" i="38"/>
  <c r="CS26" i="38"/>
  <c r="CT26" i="38"/>
  <c r="CU26" i="38"/>
  <c r="CV26" i="38"/>
  <c r="CW26" i="38"/>
  <c r="CX26" i="38"/>
  <c r="CY26" i="38"/>
  <c r="CZ26" i="38"/>
  <c r="DA26" i="38"/>
  <c r="DB26" i="38"/>
  <c r="DC26" i="38"/>
  <c r="DD26" i="38"/>
  <c r="DE26" i="38"/>
  <c r="DF26" i="38"/>
  <c r="DG26" i="38"/>
  <c r="DH26" i="38"/>
  <c r="DI26" i="38"/>
  <c r="DJ26" i="38"/>
  <c r="DK26" i="38"/>
  <c r="DL26" i="38"/>
  <c r="DM26" i="38"/>
  <c r="DN26" i="38"/>
  <c r="DO26" i="38"/>
  <c r="DP26" i="38"/>
  <c r="DQ26" i="38"/>
  <c r="DR26" i="38"/>
  <c r="DS26" i="38"/>
  <c r="DT26" i="38"/>
  <c r="DU26" i="38"/>
  <c r="DV26" i="38"/>
  <c r="DW26" i="38"/>
  <c r="DX26" i="38"/>
  <c r="DY26" i="38"/>
  <c r="DZ26" i="38"/>
  <c r="EA26" i="38"/>
  <c r="EB26" i="38"/>
  <c r="EC26" i="38"/>
  <c r="ED26" i="38"/>
  <c r="EE26" i="38"/>
  <c r="EF26" i="38"/>
  <c r="EG26" i="38"/>
  <c r="EH26" i="38"/>
  <c r="EI26" i="38"/>
  <c r="EJ26" i="38"/>
  <c r="EK26" i="38"/>
  <c r="EL26" i="38"/>
  <c r="EM26" i="38"/>
  <c r="EN26" i="38"/>
  <c r="EO26" i="38"/>
  <c r="EP26" i="38"/>
  <c r="EQ26" i="38"/>
  <c r="ER26" i="38"/>
  <c r="ES26" i="38"/>
  <c r="ET26" i="38"/>
  <c r="EU26" i="38"/>
  <c r="EV26" i="38"/>
  <c r="EW26" i="38"/>
  <c r="EX26" i="38"/>
  <c r="EY26" i="38"/>
  <c r="EZ26" i="38"/>
  <c r="FA26" i="38"/>
  <c r="FB26" i="38"/>
  <c r="FC26" i="38"/>
  <c r="FD26" i="38"/>
  <c r="FE26" i="38"/>
  <c r="FF26" i="38"/>
  <c r="FG26" i="38"/>
  <c r="FH26" i="38"/>
  <c r="FI26" i="38"/>
  <c r="FJ26" i="38"/>
  <c r="FK26" i="38"/>
  <c r="FL26" i="38"/>
  <c r="FM26" i="38"/>
  <c r="FN26" i="38"/>
  <c r="FO26" i="38"/>
  <c r="FP26" i="38"/>
  <c r="FQ26" i="38"/>
  <c r="FR26" i="38"/>
  <c r="FS26" i="38"/>
  <c r="FT26" i="38"/>
  <c r="FU26" i="38"/>
  <c r="FV26" i="38"/>
  <c r="FW26" i="38"/>
  <c r="FX26" i="38"/>
  <c r="FY26" i="38"/>
  <c r="FZ26" i="38"/>
  <c r="GA26" i="38"/>
  <c r="GB26" i="38"/>
  <c r="GC26" i="38"/>
  <c r="GD26" i="38"/>
  <c r="GE26" i="38"/>
  <c r="GF26" i="38"/>
  <c r="GG26" i="38"/>
  <c r="GH26" i="38"/>
  <c r="GI26" i="38"/>
  <c r="GJ26" i="38"/>
  <c r="GK26" i="38"/>
  <c r="GL26" i="38"/>
  <c r="GM26" i="38"/>
  <c r="GN26" i="38"/>
  <c r="GO26" i="38"/>
  <c r="GP26" i="38"/>
  <c r="GQ26" i="38"/>
  <c r="GR26" i="38"/>
  <c r="GS26" i="38"/>
  <c r="GT26" i="38"/>
  <c r="GU26" i="38"/>
  <c r="GV26" i="38"/>
  <c r="GW26" i="38"/>
  <c r="GX26" i="38"/>
  <c r="GY26" i="38"/>
  <c r="GZ26" i="38"/>
  <c r="HA26" i="38"/>
  <c r="HB26" i="38"/>
  <c r="HC26" i="38"/>
  <c r="HD26" i="38"/>
  <c r="HE26" i="38"/>
  <c r="HF26" i="38"/>
  <c r="HG26" i="38"/>
  <c r="HH26" i="38"/>
  <c r="HI26" i="38"/>
  <c r="HJ26" i="38"/>
  <c r="HK26" i="38"/>
  <c r="HL26" i="38"/>
  <c r="HM26" i="38"/>
  <c r="HN26" i="38"/>
  <c r="HO26" i="38"/>
  <c r="HP26" i="38"/>
  <c r="HQ26" i="38"/>
  <c r="HR26" i="38"/>
  <c r="HS26" i="38"/>
  <c r="HT26" i="38"/>
  <c r="HU26" i="38"/>
  <c r="HV26" i="38"/>
  <c r="HW26" i="38"/>
  <c r="HX26" i="38"/>
  <c r="HY26" i="38"/>
  <c r="HZ26" i="38"/>
  <c r="IA26" i="38"/>
  <c r="IB26" i="38"/>
  <c r="IC26" i="38"/>
  <c r="ID26" i="38"/>
  <c r="IE26" i="38"/>
  <c r="A27" i="38"/>
  <c r="G27" i="38"/>
  <c r="H27" i="38"/>
  <c r="I27" i="38"/>
  <c r="J27" i="38"/>
  <c r="K27" i="38"/>
  <c r="L27" i="38"/>
  <c r="M27" i="38"/>
  <c r="N27" i="38"/>
  <c r="O27" i="38"/>
  <c r="P27" i="38"/>
  <c r="Q27" i="38"/>
  <c r="R27" i="38"/>
  <c r="S27" i="38"/>
  <c r="T27" i="38"/>
  <c r="U27" i="38"/>
  <c r="V27" i="38"/>
  <c r="W27" i="38"/>
  <c r="X27" i="38"/>
  <c r="Y27" i="38"/>
  <c r="Z27" i="38"/>
  <c r="AA27" i="38"/>
  <c r="AB27" i="38"/>
  <c r="AC27" i="38"/>
  <c r="AD27" i="38"/>
  <c r="AE27" i="38"/>
  <c r="AF27" i="38"/>
  <c r="AG27" i="38"/>
  <c r="AH27" i="38"/>
  <c r="AI27" i="38"/>
  <c r="AJ27" i="38"/>
  <c r="AK27" i="38"/>
  <c r="AL27" i="38"/>
  <c r="AM27" i="38"/>
  <c r="AN27" i="38"/>
  <c r="AO27" i="38"/>
  <c r="AP27" i="38"/>
  <c r="AQ27" i="38"/>
  <c r="AR27" i="38"/>
  <c r="AS27" i="38"/>
  <c r="AT27" i="38"/>
  <c r="AU27" i="38"/>
  <c r="AV27" i="38"/>
  <c r="AW27" i="38"/>
  <c r="AX27" i="38"/>
  <c r="AY27" i="38"/>
  <c r="AZ27" i="38"/>
  <c r="BA27" i="38"/>
  <c r="BB27" i="38"/>
  <c r="BC27" i="38"/>
  <c r="BD27" i="38"/>
  <c r="BE27" i="38"/>
  <c r="BF27" i="38"/>
  <c r="BG27" i="38"/>
  <c r="BH27" i="38"/>
  <c r="BI27" i="38"/>
  <c r="BJ27" i="38"/>
  <c r="BK27" i="38"/>
  <c r="BL27" i="38"/>
  <c r="BM27" i="38"/>
  <c r="BN27" i="38"/>
  <c r="BO27" i="38"/>
  <c r="BP27" i="38"/>
  <c r="BQ27" i="38"/>
  <c r="BR27" i="38"/>
  <c r="BS27" i="38"/>
  <c r="BT27" i="38"/>
  <c r="BU27" i="38"/>
  <c r="BV27" i="38"/>
  <c r="BW27" i="38"/>
  <c r="BX27" i="38"/>
  <c r="BY27" i="38"/>
  <c r="BZ27" i="38"/>
  <c r="CA27" i="38"/>
  <c r="CB27" i="38"/>
  <c r="CC27" i="38"/>
  <c r="CD27" i="38"/>
  <c r="CE27" i="38"/>
  <c r="CF27" i="38"/>
  <c r="CG27" i="38"/>
  <c r="CH27" i="38"/>
  <c r="CI27" i="38"/>
  <c r="CJ27" i="38"/>
  <c r="CK27" i="38"/>
  <c r="CL27" i="38"/>
  <c r="CM27" i="38"/>
  <c r="CN27" i="38"/>
  <c r="CO27" i="38"/>
  <c r="CP27" i="38"/>
  <c r="CQ27" i="38"/>
  <c r="CR27" i="38"/>
  <c r="CS27" i="38"/>
  <c r="CT27" i="38"/>
  <c r="CU27" i="38"/>
  <c r="CV27" i="38"/>
  <c r="CW27" i="38"/>
  <c r="CX27" i="38"/>
  <c r="CY27" i="38"/>
  <c r="CZ27" i="38"/>
  <c r="DA27" i="38"/>
  <c r="DB27" i="38"/>
  <c r="DC27" i="38"/>
  <c r="DD27" i="38"/>
  <c r="DE27" i="38"/>
  <c r="DF27" i="38"/>
  <c r="DG27" i="38"/>
  <c r="DH27" i="38"/>
  <c r="DI27" i="38"/>
  <c r="DJ27" i="38"/>
  <c r="DK27" i="38"/>
  <c r="DL27" i="38"/>
  <c r="DM27" i="38"/>
  <c r="DN27" i="38"/>
  <c r="DO27" i="38"/>
  <c r="DP27" i="38"/>
  <c r="DQ27" i="38"/>
  <c r="DR27" i="38"/>
  <c r="DS27" i="38"/>
  <c r="DT27" i="38"/>
  <c r="DU27" i="38"/>
  <c r="DV27" i="38"/>
  <c r="DW27" i="38"/>
  <c r="DX27" i="38"/>
  <c r="DY27" i="38"/>
  <c r="DZ27" i="38"/>
  <c r="EA27" i="38"/>
  <c r="EB27" i="38"/>
  <c r="EC27" i="38"/>
  <c r="ED27" i="38"/>
  <c r="EE27" i="38"/>
  <c r="EF27" i="38"/>
  <c r="EG27" i="38"/>
  <c r="EH27" i="38"/>
  <c r="EI27" i="38"/>
  <c r="EJ27" i="38"/>
  <c r="EK27" i="38"/>
  <c r="EL27" i="38"/>
  <c r="EM27" i="38"/>
  <c r="EN27" i="38"/>
  <c r="EO27" i="38"/>
  <c r="EP27" i="38"/>
  <c r="EQ27" i="38"/>
  <c r="ER27" i="38"/>
  <c r="ES27" i="38"/>
  <c r="ET27" i="38"/>
  <c r="EU27" i="38"/>
  <c r="EV27" i="38"/>
  <c r="EW27" i="38"/>
  <c r="EX27" i="38"/>
  <c r="EY27" i="38"/>
  <c r="EZ27" i="38"/>
  <c r="FA27" i="38"/>
  <c r="FB27" i="38"/>
  <c r="FC27" i="38"/>
  <c r="FD27" i="38"/>
  <c r="FE27" i="38"/>
  <c r="FF27" i="38"/>
  <c r="FG27" i="38"/>
  <c r="FH27" i="38"/>
  <c r="FI27" i="38"/>
  <c r="FJ27" i="38"/>
  <c r="FK27" i="38"/>
  <c r="FL27" i="38"/>
  <c r="FM27" i="38"/>
  <c r="FN27" i="38"/>
  <c r="FO27" i="38"/>
  <c r="FP27" i="38"/>
  <c r="FQ27" i="38"/>
  <c r="FR27" i="38"/>
  <c r="FS27" i="38"/>
  <c r="FT27" i="38"/>
  <c r="FU27" i="38"/>
  <c r="FV27" i="38"/>
  <c r="FW27" i="38"/>
  <c r="FX27" i="38"/>
  <c r="FY27" i="38"/>
  <c r="FZ27" i="38"/>
  <c r="GA27" i="38"/>
  <c r="GB27" i="38"/>
  <c r="GC27" i="38"/>
  <c r="GD27" i="38"/>
  <c r="GE27" i="38"/>
  <c r="GF27" i="38"/>
  <c r="GG27" i="38"/>
  <c r="GH27" i="38"/>
  <c r="GI27" i="38"/>
  <c r="GJ27" i="38"/>
  <c r="GK27" i="38"/>
  <c r="GL27" i="38"/>
  <c r="GM27" i="38"/>
  <c r="GN27" i="38"/>
  <c r="GO27" i="38"/>
  <c r="GP27" i="38"/>
  <c r="GQ27" i="38"/>
  <c r="GR27" i="38"/>
  <c r="GS27" i="38"/>
  <c r="GT27" i="38"/>
  <c r="GU27" i="38"/>
  <c r="GV27" i="38"/>
  <c r="GW27" i="38"/>
  <c r="GX27" i="38"/>
  <c r="GY27" i="38"/>
  <c r="GZ27" i="38"/>
  <c r="HA27" i="38"/>
  <c r="HB27" i="38"/>
  <c r="HC27" i="38"/>
  <c r="HD27" i="38"/>
  <c r="HE27" i="38"/>
  <c r="HF27" i="38"/>
  <c r="HG27" i="38"/>
  <c r="HH27" i="38"/>
  <c r="HI27" i="38"/>
  <c r="HJ27" i="38"/>
  <c r="HK27" i="38"/>
  <c r="HL27" i="38"/>
  <c r="HM27" i="38"/>
  <c r="HN27" i="38"/>
  <c r="HO27" i="38"/>
  <c r="HP27" i="38"/>
  <c r="HQ27" i="38"/>
  <c r="HR27" i="38"/>
  <c r="HS27" i="38"/>
  <c r="HT27" i="38"/>
  <c r="HU27" i="38"/>
  <c r="HV27" i="38"/>
  <c r="HW27" i="38"/>
  <c r="HX27" i="38"/>
  <c r="HY27" i="38"/>
  <c r="HZ27" i="38"/>
  <c r="IA27" i="38"/>
  <c r="IB27" i="38"/>
  <c r="IC27" i="38"/>
  <c r="ID27" i="38"/>
  <c r="IE27" i="38"/>
  <c r="A28" i="38"/>
  <c r="G28" i="38"/>
  <c r="H28" i="38"/>
  <c r="I28" i="38"/>
  <c r="J28" i="38"/>
  <c r="K28" i="38"/>
  <c r="L28" i="38"/>
  <c r="M28" i="38"/>
  <c r="N28" i="38"/>
  <c r="O28" i="38"/>
  <c r="P28" i="38"/>
  <c r="Q28" i="38"/>
  <c r="R28" i="38"/>
  <c r="S28" i="38"/>
  <c r="T28" i="38"/>
  <c r="U28" i="38"/>
  <c r="V28" i="38"/>
  <c r="W28" i="38"/>
  <c r="X28" i="38"/>
  <c r="Y28" i="38"/>
  <c r="Z28" i="38"/>
  <c r="AA28" i="38"/>
  <c r="AB28" i="38"/>
  <c r="AC28" i="38"/>
  <c r="AD28" i="38"/>
  <c r="AE28" i="38"/>
  <c r="AF28" i="38"/>
  <c r="AG28" i="38"/>
  <c r="AH28" i="38"/>
  <c r="AI28" i="38"/>
  <c r="AJ28" i="38"/>
  <c r="AK28" i="38"/>
  <c r="AL28" i="38"/>
  <c r="AM28" i="38"/>
  <c r="AN28" i="38"/>
  <c r="AO28" i="38"/>
  <c r="AP28" i="38"/>
  <c r="AQ28" i="38"/>
  <c r="AR28" i="38"/>
  <c r="AS28" i="38"/>
  <c r="AT28" i="38"/>
  <c r="AU28" i="38"/>
  <c r="AV28" i="38"/>
  <c r="AW28" i="38"/>
  <c r="AX28" i="38"/>
  <c r="AY28" i="38"/>
  <c r="AZ28" i="38"/>
  <c r="BA28" i="38"/>
  <c r="BB28" i="38"/>
  <c r="BC28" i="38"/>
  <c r="BD28" i="38"/>
  <c r="BE28" i="38"/>
  <c r="BF28" i="38"/>
  <c r="BG28" i="38"/>
  <c r="BH28" i="38"/>
  <c r="BI28" i="38"/>
  <c r="BJ28" i="38"/>
  <c r="BK28" i="38"/>
  <c r="BL28" i="38"/>
  <c r="BM28" i="38"/>
  <c r="BN28" i="38"/>
  <c r="BO28" i="38"/>
  <c r="BP28" i="38"/>
  <c r="BQ28" i="38"/>
  <c r="BR28" i="38"/>
  <c r="BS28" i="38"/>
  <c r="BT28" i="38"/>
  <c r="BU28" i="38"/>
  <c r="BV28" i="38"/>
  <c r="BW28" i="38"/>
  <c r="BX28" i="38"/>
  <c r="BY28" i="38"/>
  <c r="BZ28" i="38"/>
  <c r="CA28" i="38"/>
  <c r="CB28" i="38"/>
  <c r="CC28" i="38"/>
  <c r="CD28" i="38"/>
  <c r="CE28" i="38"/>
  <c r="CF28" i="38"/>
  <c r="CG28" i="38"/>
  <c r="CH28" i="38"/>
  <c r="CI28" i="38"/>
  <c r="CJ28" i="38"/>
  <c r="CK28" i="38"/>
  <c r="CL28" i="38"/>
  <c r="CM28" i="38"/>
  <c r="CN28" i="38"/>
  <c r="CO28" i="38"/>
  <c r="CP28" i="38"/>
  <c r="CQ28" i="38"/>
  <c r="CR28" i="38"/>
  <c r="CS28" i="38"/>
  <c r="CT28" i="38"/>
  <c r="CU28" i="38"/>
  <c r="CV28" i="38"/>
  <c r="CW28" i="38"/>
  <c r="CX28" i="38"/>
  <c r="CY28" i="38"/>
  <c r="CZ28" i="38"/>
  <c r="DA28" i="38"/>
  <c r="DB28" i="38"/>
  <c r="DC28" i="38"/>
  <c r="DD28" i="38"/>
  <c r="DE28" i="38"/>
  <c r="DF28" i="38"/>
  <c r="DG28" i="38"/>
  <c r="DH28" i="38"/>
  <c r="DI28" i="38"/>
  <c r="DJ28" i="38"/>
  <c r="DK28" i="38"/>
  <c r="DL28" i="38"/>
  <c r="DM28" i="38"/>
  <c r="DN28" i="38"/>
  <c r="DO28" i="38"/>
  <c r="DP28" i="38"/>
  <c r="DQ28" i="38"/>
  <c r="DR28" i="38"/>
  <c r="DS28" i="38"/>
  <c r="DT28" i="38"/>
  <c r="DU28" i="38"/>
  <c r="DV28" i="38"/>
  <c r="DW28" i="38"/>
  <c r="DX28" i="38"/>
  <c r="DY28" i="38"/>
  <c r="DZ28" i="38"/>
  <c r="EA28" i="38"/>
  <c r="EB28" i="38"/>
  <c r="EC28" i="38"/>
  <c r="ED28" i="38"/>
  <c r="EE28" i="38"/>
  <c r="EF28" i="38"/>
  <c r="EG28" i="38"/>
  <c r="EH28" i="38"/>
  <c r="EI28" i="38"/>
  <c r="EJ28" i="38"/>
  <c r="EK28" i="38"/>
  <c r="EL28" i="38"/>
  <c r="EM28" i="38"/>
  <c r="EN28" i="38"/>
  <c r="EO28" i="38"/>
  <c r="EP28" i="38"/>
  <c r="EQ28" i="38"/>
  <c r="ER28" i="38"/>
  <c r="ES28" i="38"/>
  <c r="ET28" i="38"/>
  <c r="EU28" i="38"/>
  <c r="EV28" i="38"/>
  <c r="EW28" i="38"/>
  <c r="EX28" i="38"/>
  <c r="EY28" i="38"/>
  <c r="EZ28" i="38"/>
  <c r="FA28" i="38"/>
  <c r="FB28" i="38"/>
  <c r="FC28" i="38"/>
  <c r="FD28" i="38"/>
  <c r="FE28" i="38"/>
  <c r="FF28" i="38"/>
  <c r="FG28" i="38"/>
  <c r="FH28" i="38"/>
  <c r="FI28" i="38"/>
  <c r="FJ28" i="38"/>
  <c r="FK28" i="38"/>
  <c r="FL28" i="38"/>
  <c r="FM28" i="38"/>
  <c r="FN28" i="38"/>
  <c r="FO28" i="38"/>
  <c r="FP28" i="38"/>
  <c r="FQ28" i="38"/>
  <c r="FR28" i="38"/>
  <c r="FS28" i="38"/>
  <c r="FT28" i="38"/>
  <c r="FU28" i="38"/>
  <c r="FV28" i="38"/>
  <c r="FW28" i="38"/>
  <c r="FX28" i="38"/>
  <c r="FY28" i="38"/>
  <c r="FZ28" i="38"/>
  <c r="GA28" i="38"/>
  <c r="GB28" i="38"/>
  <c r="GC28" i="38"/>
  <c r="GD28" i="38"/>
  <c r="GE28" i="38"/>
  <c r="GF28" i="38"/>
  <c r="GG28" i="38"/>
  <c r="GH28" i="38"/>
  <c r="GI28" i="38"/>
  <c r="GJ28" i="38"/>
  <c r="GK28" i="38"/>
  <c r="GL28" i="38"/>
  <c r="GM28" i="38"/>
  <c r="GN28" i="38"/>
  <c r="GO28" i="38"/>
  <c r="GP28" i="38"/>
  <c r="GQ28" i="38"/>
  <c r="GR28" i="38"/>
  <c r="GS28" i="38"/>
  <c r="GT28" i="38"/>
  <c r="GU28" i="38"/>
  <c r="GV28" i="38"/>
  <c r="GW28" i="38"/>
  <c r="GX28" i="38"/>
  <c r="GY28" i="38"/>
  <c r="GZ28" i="38"/>
  <c r="HA28" i="38"/>
  <c r="HB28" i="38"/>
  <c r="HC28" i="38"/>
  <c r="HD28" i="38"/>
  <c r="HE28" i="38"/>
  <c r="HF28" i="38"/>
  <c r="HG28" i="38"/>
  <c r="HH28" i="38"/>
  <c r="HI28" i="38"/>
  <c r="HJ28" i="38"/>
  <c r="HK28" i="38"/>
  <c r="HL28" i="38"/>
  <c r="HM28" i="38"/>
  <c r="HN28" i="38"/>
  <c r="HO28" i="38"/>
  <c r="HP28" i="38"/>
  <c r="HQ28" i="38"/>
  <c r="HR28" i="38"/>
  <c r="HS28" i="38"/>
  <c r="HT28" i="38"/>
  <c r="HU28" i="38"/>
  <c r="HV28" i="38"/>
  <c r="HW28" i="38"/>
  <c r="HX28" i="38"/>
  <c r="HY28" i="38"/>
  <c r="HZ28" i="38"/>
  <c r="IA28" i="38"/>
  <c r="IB28" i="38"/>
  <c r="IC28" i="38"/>
  <c r="ID28" i="38"/>
  <c r="IE28" i="38"/>
  <c r="A29" i="38"/>
  <c r="G29" i="38"/>
  <c r="H29" i="38"/>
  <c r="I29" i="38"/>
  <c r="J29" i="38"/>
  <c r="K29" i="38"/>
  <c r="L29" i="38"/>
  <c r="M29" i="38"/>
  <c r="N29" i="38"/>
  <c r="O29" i="38"/>
  <c r="P29" i="38"/>
  <c r="Q29" i="38"/>
  <c r="R29" i="38"/>
  <c r="S29" i="38"/>
  <c r="T29" i="38"/>
  <c r="U29" i="38"/>
  <c r="V29" i="38"/>
  <c r="W29" i="38"/>
  <c r="X29" i="38"/>
  <c r="Y29" i="38"/>
  <c r="Z29" i="38"/>
  <c r="AA29" i="38"/>
  <c r="AB29" i="38"/>
  <c r="AC29" i="38"/>
  <c r="AD29" i="38"/>
  <c r="AE29" i="38"/>
  <c r="AF29" i="38"/>
  <c r="AG29" i="38"/>
  <c r="AH29" i="38"/>
  <c r="AI29" i="38"/>
  <c r="AJ29" i="38"/>
  <c r="AK29" i="38"/>
  <c r="AL29" i="38"/>
  <c r="AM29" i="38"/>
  <c r="AN29" i="38"/>
  <c r="AO29" i="38"/>
  <c r="AP29" i="38"/>
  <c r="AQ29" i="38"/>
  <c r="AR29" i="38"/>
  <c r="AS29" i="38"/>
  <c r="AT29" i="38"/>
  <c r="AU29" i="38"/>
  <c r="AV29" i="38"/>
  <c r="AW29" i="38"/>
  <c r="AX29" i="38"/>
  <c r="AY29" i="38"/>
  <c r="AZ29" i="38"/>
  <c r="BA29" i="38"/>
  <c r="BB29" i="38"/>
  <c r="BC29" i="38"/>
  <c r="BD29" i="38"/>
  <c r="BE29" i="38"/>
  <c r="BF29" i="38"/>
  <c r="BG29" i="38"/>
  <c r="BH29" i="38"/>
  <c r="BI29" i="38"/>
  <c r="BJ29" i="38"/>
  <c r="BK29" i="38"/>
  <c r="BL29" i="38"/>
  <c r="BM29" i="38"/>
  <c r="BN29" i="38"/>
  <c r="BO29" i="38"/>
  <c r="BP29" i="38"/>
  <c r="BQ29" i="38"/>
  <c r="BR29" i="38"/>
  <c r="BS29" i="38"/>
  <c r="BT29" i="38"/>
  <c r="BU29" i="38"/>
  <c r="BV29" i="38"/>
  <c r="BW29" i="38"/>
  <c r="BX29" i="38"/>
  <c r="BY29" i="38"/>
  <c r="BZ29" i="38"/>
  <c r="CA29" i="38"/>
  <c r="CB29" i="38"/>
  <c r="CC29" i="38"/>
  <c r="CD29" i="38"/>
  <c r="CE29" i="38"/>
  <c r="CF29" i="38"/>
  <c r="CG29" i="38"/>
  <c r="CH29" i="38"/>
  <c r="CI29" i="38"/>
  <c r="CJ29" i="38"/>
  <c r="CK29" i="38"/>
  <c r="CL29" i="38"/>
  <c r="CM29" i="38"/>
  <c r="CN29" i="38"/>
  <c r="CO29" i="38"/>
  <c r="CP29" i="38"/>
  <c r="CQ29" i="38"/>
  <c r="CR29" i="38"/>
  <c r="CS29" i="38"/>
  <c r="CT29" i="38"/>
  <c r="CU29" i="38"/>
  <c r="CV29" i="38"/>
  <c r="CW29" i="38"/>
  <c r="CX29" i="38"/>
  <c r="CY29" i="38"/>
  <c r="CZ29" i="38"/>
  <c r="DA29" i="38"/>
  <c r="DB29" i="38"/>
  <c r="DC29" i="38"/>
  <c r="DD29" i="38"/>
  <c r="DE29" i="38"/>
  <c r="DF29" i="38"/>
  <c r="DG29" i="38"/>
  <c r="DH29" i="38"/>
  <c r="DI29" i="38"/>
  <c r="DJ29" i="38"/>
  <c r="DK29" i="38"/>
  <c r="DL29" i="38"/>
  <c r="DM29" i="38"/>
  <c r="DN29" i="38"/>
  <c r="DO29" i="38"/>
  <c r="DP29" i="38"/>
  <c r="DQ29" i="38"/>
  <c r="DR29" i="38"/>
  <c r="DS29" i="38"/>
  <c r="DT29" i="38"/>
  <c r="DU29" i="38"/>
  <c r="DV29" i="38"/>
  <c r="DW29" i="38"/>
  <c r="DX29" i="38"/>
  <c r="DY29" i="38"/>
  <c r="DZ29" i="38"/>
  <c r="EA29" i="38"/>
  <c r="EB29" i="38"/>
  <c r="EC29" i="38"/>
  <c r="ED29" i="38"/>
  <c r="EE29" i="38"/>
  <c r="EF29" i="38"/>
  <c r="EG29" i="38"/>
  <c r="EH29" i="38"/>
  <c r="EI29" i="38"/>
  <c r="EJ29" i="38"/>
  <c r="EK29" i="38"/>
  <c r="EL29" i="38"/>
  <c r="EM29" i="38"/>
  <c r="EN29" i="38"/>
  <c r="EO29" i="38"/>
  <c r="EP29" i="38"/>
  <c r="EQ29" i="38"/>
  <c r="ER29" i="38"/>
  <c r="ES29" i="38"/>
  <c r="ET29" i="38"/>
  <c r="EU29" i="38"/>
  <c r="EV29" i="38"/>
  <c r="EW29" i="38"/>
  <c r="EX29" i="38"/>
  <c r="EY29" i="38"/>
  <c r="EZ29" i="38"/>
  <c r="FA29" i="38"/>
  <c r="FB29" i="38"/>
  <c r="FC29" i="38"/>
  <c r="FD29" i="38"/>
  <c r="FE29" i="38"/>
  <c r="FF29" i="38"/>
  <c r="FG29" i="38"/>
  <c r="FH29" i="38"/>
  <c r="FI29" i="38"/>
  <c r="FJ29" i="38"/>
  <c r="FK29" i="38"/>
  <c r="FL29" i="38"/>
  <c r="FM29" i="38"/>
  <c r="FN29" i="38"/>
  <c r="FO29" i="38"/>
  <c r="FP29" i="38"/>
  <c r="FQ29" i="38"/>
  <c r="FR29" i="38"/>
  <c r="FS29" i="38"/>
  <c r="FT29" i="38"/>
  <c r="FU29" i="38"/>
  <c r="FV29" i="38"/>
  <c r="FW29" i="38"/>
  <c r="FX29" i="38"/>
  <c r="FY29" i="38"/>
  <c r="FZ29" i="38"/>
  <c r="GA29" i="38"/>
  <c r="GB29" i="38"/>
  <c r="GC29" i="38"/>
  <c r="GD29" i="38"/>
  <c r="GE29" i="38"/>
  <c r="GF29" i="38"/>
  <c r="GG29" i="38"/>
  <c r="GH29" i="38"/>
  <c r="GI29" i="38"/>
  <c r="GJ29" i="38"/>
  <c r="GK29" i="38"/>
  <c r="GL29" i="38"/>
  <c r="GM29" i="38"/>
  <c r="GN29" i="38"/>
  <c r="GO29" i="38"/>
  <c r="GP29" i="38"/>
  <c r="GQ29" i="38"/>
  <c r="GR29" i="38"/>
  <c r="GS29" i="38"/>
  <c r="GT29" i="38"/>
  <c r="GU29" i="38"/>
  <c r="GV29" i="38"/>
  <c r="GW29" i="38"/>
  <c r="GX29" i="38"/>
  <c r="GY29" i="38"/>
  <c r="GZ29" i="38"/>
  <c r="HA29" i="38"/>
  <c r="HB29" i="38"/>
  <c r="HC29" i="38"/>
  <c r="HD29" i="38"/>
  <c r="HE29" i="38"/>
  <c r="HF29" i="38"/>
  <c r="HG29" i="38"/>
  <c r="HH29" i="38"/>
  <c r="HI29" i="38"/>
  <c r="HJ29" i="38"/>
  <c r="HK29" i="38"/>
  <c r="HL29" i="38"/>
  <c r="HM29" i="38"/>
  <c r="HN29" i="38"/>
  <c r="HO29" i="38"/>
  <c r="HP29" i="38"/>
  <c r="HQ29" i="38"/>
  <c r="HR29" i="38"/>
  <c r="HS29" i="38"/>
  <c r="HT29" i="38"/>
  <c r="HU29" i="38"/>
  <c r="HV29" i="38"/>
  <c r="HW29" i="38"/>
  <c r="HX29" i="38"/>
  <c r="HY29" i="38"/>
  <c r="HZ29" i="38"/>
  <c r="IA29" i="38"/>
  <c r="IB29" i="38"/>
  <c r="IC29" i="38"/>
  <c r="ID29" i="38"/>
  <c r="IE29" i="38"/>
  <c r="A30" i="38"/>
  <c r="G30" i="38"/>
  <c r="H30" i="38"/>
  <c r="I30" i="38"/>
  <c r="J30" i="38"/>
  <c r="K30" i="38"/>
  <c r="L30" i="38"/>
  <c r="M30" i="38"/>
  <c r="N30" i="38"/>
  <c r="O30" i="38"/>
  <c r="P30" i="38"/>
  <c r="Q30" i="38"/>
  <c r="R30" i="38"/>
  <c r="S30" i="38"/>
  <c r="T30" i="38"/>
  <c r="U30" i="38"/>
  <c r="V30" i="38"/>
  <c r="W30" i="38"/>
  <c r="X30" i="38"/>
  <c r="Y30" i="38"/>
  <c r="Z30" i="38"/>
  <c r="AA30" i="38"/>
  <c r="AB30" i="38"/>
  <c r="AC30" i="38"/>
  <c r="AD30" i="38"/>
  <c r="AE30" i="38"/>
  <c r="AF30" i="38"/>
  <c r="AG30" i="38"/>
  <c r="AH30" i="38"/>
  <c r="AI30" i="38"/>
  <c r="AJ30" i="38"/>
  <c r="AK30" i="38"/>
  <c r="AL30" i="38"/>
  <c r="AM30" i="38"/>
  <c r="AN30" i="38"/>
  <c r="AO30" i="38"/>
  <c r="AP30" i="38"/>
  <c r="AQ30" i="38"/>
  <c r="AR30" i="38"/>
  <c r="AS30" i="38"/>
  <c r="AT30" i="38"/>
  <c r="AU30" i="38"/>
  <c r="AV30" i="38"/>
  <c r="AW30" i="38"/>
  <c r="AX30" i="38"/>
  <c r="AY30" i="38"/>
  <c r="AZ30" i="38"/>
  <c r="BA30" i="38"/>
  <c r="BB30" i="38"/>
  <c r="BC30" i="38"/>
  <c r="BD30" i="38"/>
  <c r="BE30" i="38"/>
  <c r="BF30" i="38"/>
  <c r="BG30" i="38"/>
  <c r="BH30" i="38"/>
  <c r="BI30" i="38"/>
  <c r="BJ30" i="38"/>
  <c r="BK30" i="38"/>
  <c r="BL30" i="38"/>
  <c r="BM30" i="38"/>
  <c r="BN30" i="38"/>
  <c r="BO30" i="38"/>
  <c r="BP30" i="38"/>
  <c r="BQ30" i="38"/>
  <c r="BR30" i="38"/>
  <c r="BS30" i="38"/>
  <c r="BT30" i="38"/>
  <c r="BU30" i="38"/>
  <c r="BV30" i="38"/>
  <c r="BW30" i="38"/>
  <c r="BX30" i="38"/>
  <c r="BY30" i="38"/>
  <c r="BZ30" i="38"/>
  <c r="CA30" i="38"/>
  <c r="CB30" i="38"/>
  <c r="CC30" i="38"/>
  <c r="CD30" i="38"/>
  <c r="CE30" i="38"/>
  <c r="CF30" i="38"/>
  <c r="CG30" i="38"/>
  <c r="CH30" i="38"/>
  <c r="CI30" i="38"/>
  <c r="CJ30" i="38"/>
  <c r="CK30" i="38"/>
  <c r="CL30" i="38"/>
  <c r="CM30" i="38"/>
  <c r="CN30" i="38"/>
  <c r="CO30" i="38"/>
  <c r="CP30" i="38"/>
  <c r="CQ30" i="38"/>
  <c r="CR30" i="38"/>
  <c r="CS30" i="38"/>
  <c r="CT30" i="38"/>
  <c r="CU30" i="38"/>
  <c r="CV30" i="38"/>
  <c r="CW30" i="38"/>
  <c r="CX30" i="38"/>
  <c r="CY30" i="38"/>
  <c r="CZ30" i="38"/>
  <c r="DA30" i="38"/>
  <c r="DB30" i="38"/>
  <c r="DC30" i="38"/>
  <c r="DD30" i="38"/>
  <c r="DE30" i="38"/>
  <c r="DF30" i="38"/>
  <c r="DG30" i="38"/>
  <c r="DH30" i="38"/>
  <c r="DI30" i="38"/>
  <c r="DJ30" i="38"/>
  <c r="DK30" i="38"/>
  <c r="DL30" i="38"/>
  <c r="DM30" i="38"/>
  <c r="DN30" i="38"/>
  <c r="DO30" i="38"/>
  <c r="DP30" i="38"/>
  <c r="DQ30" i="38"/>
  <c r="DR30" i="38"/>
  <c r="DS30" i="38"/>
  <c r="DT30" i="38"/>
  <c r="DU30" i="38"/>
  <c r="DV30" i="38"/>
  <c r="DW30" i="38"/>
  <c r="DX30" i="38"/>
  <c r="DY30" i="38"/>
  <c r="DZ30" i="38"/>
  <c r="EA30" i="38"/>
  <c r="EB30" i="38"/>
  <c r="EC30" i="38"/>
  <c r="ED30" i="38"/>
  <c r="EE30" i="38"/>
  <c r="EF30" i="38"/>
  <c r="EG30" i="38"/>
  <c r="EH30" i="38"/>
  <c r="EI30" i="38"/>
  <c r="EJ30" i="38"/>
  <c r="EK30" i="38"/>
  <c r="EL30" i="38"/>
  <c r="EM30" i="38"/>
  <c r="EN30" i="38"/>
  <c r="EO30" i="38"/>
  <c r="EP30" i="38"/>
  <c r="EQ30" i="38"/>
  <c r="ER30" i="38"/>
  <c r="ES30" i="38"/>
  <c r="ET30" i="38"/>
  <c r="EU30" i="38"/>
  <c r="EV30" i="38"/>
  <c r="EW30" i="38"/>
  <c r="EX30" i="38"/>
  <c r="EY30" i="38"/>
  <c r="EZ30" i="38"/>
  <c r="FA30" i="38"/>
  <c r="FB30" i="38"/>
  <c r="FC30" i="38"/>
  <c r="FD30" i="38"/>
  <c r="FE30" i="38"/>
  <c r="FF30" i="38"/>
  <c r="FG30" i="38"/>
  <c r="FH30" i="38"/>
  <c r="FI30" i="38"/>
  <c r="FJ30" i="38"/>
  <c r="FK30" i="38"/>
  <c r="FL30" i="38"/>
  <c r="FM30" i="38"/>
  <c r="FN30" i="38"/>
  <c r="FO30" i="38"/>
  <c r="FP30" i="38"/>
  <c r="FQ30" i="38"/>
  <c r="FR30" i="38"/>
  <c r="FS30" i="38"/>
  <c r="FT30" i="38"/>
  <c r="FU30" i="38"/>
  <c r="FV30" i="38"/>
  <c r="FW30" i="38"/>
  <c r="FX30" i="38"/>
  <c r="FY30" i="38"/>
  <c r="FZ30" i="38"/>
  <c r="GA30" i="38"/>
  <c r="GB30" i="38"/>
  <c r="GC30" i="38"/>
  <c r="GD30" i="38"/>
  <c r="GE30" i="38"/>
  <c r="GF30" i="38"/>
  <c r="GG30" i="38"/>
  <c r="GH30" i="38"/>
  <c r="GI30" i="38"/>
  <c r="GJ30" i="38"/>
  <c r="GK30" i="38"/>
  <c r="GL30" i="38"/>
  <c r="GM30" i="38"/>
  <c r="GN30" i="38"/>
  <c r="GO30" i="38"/>
  <c r="GP30" i="38"/>
  <c r="GQ30" i="38"/>
  <c r="GR30" i="38"/>
  <c r="GS30" i="38"/>
  <c r="GT30" i="38"/>
  <c r="GU30" i="38"/>
  <c r="GV30" i="38"/>
  <c r="GW30" i="38"/>
  <c r="GX30" i="38"/>
  <c r="GY30" i="38"/>
  <c r="GZ30" i="38"/>
  <c r="HA30" i="38"/>
  <c r="HB30" i="38"/>
  <c r="HC30" i="38"/>
  <c r="HD30" i="38"/>
  <c r="HE30" i="38"/>
  <c r="HF30" i="38"/>
  <c r="HG30" i="38"/>
  <c r="HH30" i="38"/>
  <c r="HI30" i="38"/>
  <c r="HJ30" i="38"/>
  <c r="HK30" i="38"/>
  <c r="HL30" i="38"/>
  <c r="HM30" i="38"/>
  <c r="HN30" i="38"/>
  <c r="HO30" i="38"/>
  <c r="HP30" i="38"/>
  <c r="HQ30" i="38"/>
  <c r="HR30" i="38"/>
  <c r="HS30" i="38"/>
  <c r="HT30" i="38"/>
  <c r="HU30" i="38"/>
  <c r="HV30" i="38"/>
  <c r="HW30" i="38"/>
  <c r="HX30" i="38"/>
  <c r="HY30" i="38"/>
  <c r="HZ30" i="38"/>
  <c r="IA30" i="38"/>
  <c r="IB30" i="38"/>
  <c r="IC30" i="38"/>
  <c r="ID30" i="38"/>
  <c r="IE30" i="38"/>
  <c r="A31" i="38"/>
  <c r="G31" i="38"/>
  <c r="H31" i="38"/>
  <c r="I31" i="38"/>
  <c r="J31" i="38"/>
  <c r="K31" i="38"/>
  <c r="L31" i="38"/>
  <c r="M31" i="38"/>
  <c r="N31" i="38"/>
  <c r="O31" i="38"/>
  <c r="P31" i="38"/>
  <c r="Q31" i="38"/>
  <c r="R31" i="38"/>
  <c r="S31" i="38"/>
  <c r="T31" i="38"/>
  <c r="U31" i="38"/>
  <c r="V31" i="38"/>
  <c r="W31" i="38"/>
  <c r="X31" i="38"/>
  <c r="Y31" i="38"/>
  <c r="Z31" i="38"/>
  <c r="AA31" i="38"/>
  <c r="AB31" i="38"/>
  <c r="AC31" i="38"/>
  <c r="AD31" i="38"/>
  <c r="AE31" i="38"/>
  <c r="AF31" i="38"/>
  <c r="AG31" i="38"/>
  <c r="AH31" i="38"/>
  <c r="AI31" i="38"/>
  <c r="AJ31" i="38"/>
  <c r="AK31" i="38"/>
  <c r="AL31" i="38"/>
  <c r="AM31" i="38"/>
  <c r="AN31" i="38"/>
  <c r="AO31" i="38"/>
  <c r="AP31" i="38"/>
  <c r="AQ31" i="38"/>
  <c r="AR31" i="38"/>
  <c r="AS31" i="38"/>
  <c r="AT31" i="38"/>
  <c r="AU31" i="38"/>
  <c r="AV31" i="38"/>
  <c r="AW31" i="38"/>
  <c r="AX31" i="38"/>
  <c r="AY31" i="38"/>
  <c r="AZ31" i="38"/>
  <c r="BA31" i="38"/>
  <c r="BB31" i="38"/>
  <c r="BC31" i="38"/>
  <c r="BD31" i="38"/>
  <c r="BE31" i="38"/>
  <c r="BF31" i="38"/>
  <c r="BG31" i="38"/>
  <c r="BH31" i="38"/>
  <c r="BI31" i="38"/>
  <c r="BJ31" i="38"/>
  <c r="BK31" i="38"/>
  <c r="BL31" i="38"/>
  <c r="BM31" i="38"/>
  <c r="BN31" i="38"/>
  <c r="BO31" i="38"/>
  <c r="BP31" i="38"/>
  <c r="BQ31" i="38"/>
  <c r="BR31" i="38"/>
  <c r="BS31" i="38"/>
  <c r="BT31" i="38"/>
  <c r="BU31" i="38"/>
  <c r="BV31" i="38"/>
  <c r="BW31" i="38"/>
  <c r="BX31" i="38"/>
  <c r="BY31" i="38"/>
  <c r="BZ31" i="38"/>
  <c r="CA31" i="38"/>
  <c r="CB31" i="38"/>
  <c r="CC31" i="38"/>
  <c r="CD31" i="38"/>
  <c r="CE31" i="38"/>
  <c r="CF31" i="38"/>
  <c r="CG31" i="38"/>
  <c r="CH31" i="38"/>
  <c r="CI31" i="38"/>
  <c r="CJ31" i="38"/>
  <c r="CK31" i="38"/>
  <c r="CL31" i="38"/>
  <c r="CM31" i="38"/>
  <c r="CN31" i="38"/>
  <c r="CO31" i="38"/>
  <c r="CP31" i="38"/>
  <c r="CQ31" i="38"/>
  <c r="CR31" i="38"/>
  <c r="CS31" i="38"/>
  <c r="CT31" i="38"/>
  <c r="CU31" i="38"/>
  <c r="CV31" i="38"/>
  <c r="CW31" i="38"/>
  <c r="CX31" i="38"/>
  <c r="CY31" i="38"/>
  <c r="CZ31" i="38"/>
  <c r="DA31" i="38"/>
  <c r="DB31" i="38"/>
  <c r="DC31" i="38"/>
  <c r="DD31" i="38"/>
  <c r="DE31" i="38"/>
  <c r="DF31" i="38"/>
  <c r="DG31" i="38"/>
  <c r="DH31" i="38"/>
  <c r="DI31" i="38"/>
  <c r="DJ31" i="38"/>
  <c r="DK31" i="38"/>
  <c r="DL31" i="38"/>
  <c r="DM31" i="38"/>
  <c r="DN31" i="38"/>
  <c r="DO31" i="38"/>
  <c r="DP31" i="38"/>
  <c r="DQ31" i="38"/>
  <c r="DR31" i="38"/>
  <c r="DS31" i="38"/>
  <c r="DT31" i="38"/>
  <c r="DU31" i="38"/>
  <c r="DV31" i="38"/>
  <c r="DW31" i="38"/>
  <c r="DX31" i="38"/>
  <c r="DY31" i="38"/>
  <c r="DZ31" i="38"/>
  <c r="EA31" i="38"/>
  <c r="EB31" i="38"/>
  <c r="EC31" i="38"/>
  <c r="ED31" i="38"/>
  <c r="EE31" i="38"/>
  <c r="EF31" i="38"/>
  <c r="EG31" i="38"/>
  <c r="EH31" i="38"/>
  <c r="EI31" i="38"/>
  <c r="EJ31" i="38"/>
  <c r="EK31" i="38"/>
  <c r="EL31" i="38"/>
  <c r="EM31" i="38"/>
  <c r="EN31" i="38"/>
  <c r="EO31" i="38"/>
  <c r="EP31" i="38"/>
  <c r="EQ31" i="38"/>
  <c r="ER31" i="38"/>
  <c r="ES31" i="38"/>
  <c r="ET31" i="38"/>
  <c r="EU31" i="38"/>
  <c r="EV31" i="38"/>
  <c r="EW31" i="38"/>
  <c r="EX31" i="38"/>
  <c r="EY31" i="38"/>
  <c r="EZ31" i="38"/>
  <c r="FA31" i="38"/>
  <c r="FB31" i="38"/>
  <c r="FC31" i="38"/>
  <c r="FD31" i="38"/>
  <c r="FE31" i="38"/>
  <c r="FF31" i="38"/>
  <c r="FG31" i="38"/>
  <c r="FH31" i="38"/>
  <c r="FI31" i="38"/>
  <c r="FJ31" i="38"/>
  <c r="FK31" i="38"/>
  <c r="FL31" i="38"/>
  <c r="FM31" i="38"/>
  <c r="FN31" i="38"/>
  <c r="FO31" i="38"/>
  <c r="FP31" i="38"/>
  <c r="FQ31" i="38"/>
  <c r="FR31" i="38"/>
  <c r="FS31" i="38"/>
  <c r="FT31" i="38"/>
  <c r="FU31" i="38"/>
  <c r="FV31" i="38"/>
  <c r="FW31" i="38"/>
  <c r="FX31" i="38"/>
  <c r="FY31" i="38"/>
  <c r="FZ31" i="38"/>
  <c r="GA31" i="38"/>
  <c r="GB31" i="38"/>
  <c r="GC31" i="38"/>
  <c r="GD31" i="38"/>
  <c r="GE31" i="38"/>
  <c r="GF31" i="38"/>
  <c r="GG31" i="38"/>
  <c r="GH31" i="38"/>
  <c r="GI31" i="38"/>
  <c r="GJ31" i="38"/>
  <c r="GK31" i="38"/>
  <c r="GL31" i="38"/>
  <c r="GM31" i="38"/>
  <c r="GN31" i="38"/>
  <c r="GO31" i="38"/>
  <c r="GP31" i="38"/>
  <c r="GQ31" i="38"/>
  <c r="GR31" i="38"/>
  <c r="GS31" i="38"/>
  <c r="GT31" i="38"/>
  <c r="GU31" i="38"/>
  <c r="GV31" i="38"/>
  <c r="GW31" i="38"/>
  <c r="GX31" i="38"/>
  <c r="GY31" i="38"/>
  <c r="GZ31" i="38"/>
  <c r="HA31" i="38"/>
  <c r="HB31" i="38"/>
  <c r="HC31" i="38"/>
  <c r="HD31" i="38"/>
  <c r="HE31" i="38"/>
  <c r="HF31" i="38"/>
  <c r="HG31" i="38"/>
  <c r="HH31" i="38"/>
  <c r="HI31" i="38"/>
  <c r="HJ31" i="38"/>
  <c r="HK31" i="38"/>
  <c r="HL31" i="38"/>
  <c r="HM31" i="38"/>
  <c r="HN31" i="38"/>
  <c r="HO31" i="38"/>
  <c r="HP31" i="38"/>
  <c r="HQ31" i="38"/>
  <c r="HR31" i="38"/>
  <c r="HS31" i="38"/>
  <c r="HT31" i="38"/>
  <c r="HU31" i="38"/>
  <c r="HV31" i="38"/>
  <c r="HW31" i="38"/>
  <c r="HX31" i="38"/>
  <c r="HY31" i="38"/>
  <c r="HZ31" i="38"/>
  <c r="IA31" i="38"/>
  <c r="IB31" i="38"/>
  <c r="IC31" i="38"/>
  <c r="ID31" i="38"/>
  <c r="IE31" i="38"/>
  <c r="A32" i="38"/>
  <c r="G32" i="38"/>
  <c r="H32" i="38"/>
  <c r="I32" i="38"/>
  <c r="J32" i="38"/>
  <c r="K32" i="38"/>
  <c r="L32" i="38"/>
  <c r="M32" i="38"/>
  <c r="N32" i="38"/>
  <c r="O32" i="38"/>
  <c r="P32" i="38"/>
  <c r="Q32" i="38"/>
  <c r="R32" i="38"/>
  <c r="S32" i="38"/>
  <c r="T32" i="38"/>
  <c r="U32" i="38"/>
  <c r="V32" i="38"/>
  <c r="W32" i="38"/>
  <c r="X32" i="38"/>
  <c r="Y32" i="38"/>
  <c r="Z32" i="38"/>
  <c r="AA32" i="38"/>
  <c r="AB32" i="38"/>
  <c r="AC32" i="38"/>
  <c r="AD32" i="38"/>
  <c r="AE32" i="38"/>
  <c r="AF32" i="38"/>
  <c r="AG32" i="38"/>
  <c r="AH32" i="38"/>
  <c r="AI32" i="38"/>
  <c r="AJ32" i="38"/>
  <c r="AK32" i="38"/>
  <c r="AL32" i="38"/>
  <c r="AM32" i="38"/>
  <c r="AN32" i="38"/>
  <c r="AO32" i="38"/>
  <c r="AP32" i="38"/>
  <c r="AQ32" i="38"/>
  <c r="AR32" i="38"/>
  <c r="AS32" i="38"/>
  <c r="AT32" i="38"/>
  <c r="AU32" i="38"/>
  <c r="AV32" i="38"/>
  <c r="AW32" i="38"/>
  <c r="AX32" i="38"/>
  <c r="AY32" i="38"/>
  <c r="AZ32" i="38"/>
  <c r="BA32" i="38"/>
  <c r="BB32" i="38"/>
  <c r="BC32" i="38"/>
  <c r="BD32" i="38"/>
  <c r="BE32" i="38"/>
  <c r="BF32" i="38"/>
  <c r="BG32" i="38"/>
  <c r="BH32" i="38"/>
  <c r="BI32" i="38"/>
  <c r="BJ32" i="38"/>
  <c r="BK32" i="38"/>
  <c r="BL32" i="38"/>
  <c r="BM32" i="38"/>
  <c r="BN32" i="38"/>
  <c r="BO32" i="38"/>
  <c r="BP32" i="38"/>
  <c r="BQ32" i="38"/>
  <c r="BR32" i="38"/>
  <c r="BS32" i="38"/>
  <c r="BT32" i="38"/>
  <c r="BU32" i="38"/>
  <c r="BV32" i="38"/>
  <c r="BW32" i="38"/>
  <c r="BX32" i="38"/>
  <c r="BY32" i="38"/>
  <c r="BZ32" i="38"/>
  <c r="CA32" i="38"/>
  <c r="CB32" i="38"/>
  <c r="CC32" i="38"/>
  <c r="CD32" i="38"/>
  <c r="CE32" i="38"/>
  <c r="CF32" i="38"/>
  <c r="CG32" i="38"/>
  <c r="CH32" i="38"/>
  <c r="CI32" i="38"/>
  <c r="CJ32" i="38"/>
  <c r="CK32" i="38"/>
  <c r="CL32" i="38"/>
  <c r="CM32" i="38"/>
  <c r="CN32" i="38"/>
  <c r="CO32" i="38"/>
  <c r="CP32" i="38"/>
  <c r="CQ32" i="38"/>
  <c r="CR32" i="38"/>
  <c r="CS32" i="38"/>
  <c r="CT32" i="38"/>
  <c r="CU32" i="38"/>
  <c r="CV32" i="38"/>
  <c r="CW32" i="38"/>
  <c r="CX32" i="38"/>
  <c r="CY32" i="38"/>
  <c r="CZ32" i="38"/>
  <c r="DA32" i="38"/>
  <c r="DB32" i="38"/>
  <c r="DC32" i="38"/>
  <c r="DD32" i="38"/>
  <c r="DE32" i="38"/>
  <c r="DF32" i="38"/>
  <c r="DG32" i="38"/>
  <c r="DH32" i="38"/>
  <c r="DI32" i="38"/>
  <c r="DJ32" i="38"/>
  <c r="DK32" i="38"/>
  <c r="DL32" i="38"/>
  <c r="DM32" i="38"/>
  <c r="DN32" i="38"/>
  <c r="DO32" i="38"/>
  <c r="DP32" i="38"/>
  <c r="DQ32" i="38"/>
  <c r="DR32" i="38"/>
  <c r="DS32" i="38"/>
  <c r="DT32" i="38"/>
  <c r="DU32" i="38"/>
  <c r="DV32" i="38"/>
  <c r="DW32" i="38"/>
  <c r="DX32" i="38"/>
  <c r="DY32" i="38"/>
  <c r="DZ32" i="38"/>
  <c r="EA32" i="38"/>
  <c r="EB32" i="38"/>
  <c r="EC32" i="38"/>
  <c r="ED32" i="38"/>
  <c r="EE32" i="38"/>
  <c r="EF32" i="38"/>
  <c r="EG32" i="38"/>
  <c r="EH32" i="38"/>
  <c r="EI32" i="38"/>
  <c r="EJ32" i="38"/>
  <c r="EK32" i="38"/>
  <c r="EL32" i="38"/>
  <c r="EM32" i="38"/>
  <c r="EN32" i="38"/>
  <c r="EO32" i="38"/>
  <c r="EP32" i="38"/>
  <c r="EQ32" i="38"/>
  <c r="ER32" i="38"/>
  <c r="ES32" i="38"/>
  <c r="ET32" i="38"/>
  <c r="EU32" i="38"/>
  <c r="EV32" i="38"/>
  <c r="EW32" i="38"/>
  <c r="EX32" i="38"/>
  <c r="EY32" i="38"/>
  <c r="EZ32" i="38"/>
  <c r="FA32" i="38"/>
  <c r="FB32" i="38"/>
  <c r="FC32" i="38"/>
  <c r="FD32" i="38"/>
  <c r="FE32" i="38"/>
  <c r="FF32" i="38"/>
  <c r="FG32" i="38"/>
  <c r="FH32" i="38"/>
  <c r="FI32" i="38"/>
  <c r="FJ32" i="38"/>
  <c r="FK32" i="38"/>
  <c r="FL32" i="38"/>
  <c r="FM32" i="38"/>
  <c r="FN32" i="38"/>
  <c r="FO32" i="38"/>
  <c r="FP32" i="38"/>
  <c r="FQ32" i="38"/>
  <c r="FR32" i="38"/>
  <c r="FS32" i="38"/>
  <c r="FT32" i="38"/>
  <c r="FU32" i="38"/>
  <c r="FV32" i="38"/>
  <c r="FW32" i="38"/>
  <c r="FX32" i="38"/>
  <c r="FY32" i="38"/>
  <c r="FZ32" i="38"/>
  <c r="GA32" i="38"/>
  <c r="GB32" i="38"/>
  <c r="GC32" i="38"/>
  <c r="GD32" i="38"/>
  <c r="GE32" i="38"/>
  <c r="GF32" i="38"/>
  <c r="GG32" i="38"/>
  <c r="GH32" i="38"/>
  <c r="GI32" i="38"/>
  <c r="GJ32" i="38"/>
  <c r="GK32" i="38"/>
  <c r="GL32" i="38"/>
  <c r="GM32" i="38"/>
  <c r="GN32" i="38"/>
  <c r="GO32" i="38"/>
  <c r="GP32" i="38"/>
  <c r="GQ32" i="38"/>
  <c r="GR32" i="38"/>
  <c r="GS32" i="38"/>
  <c r="GT32" i="38"/>
  <c r="GU32" i="38"/>
  <c r="GV32" i="38"/>
  <c r="GW32" i="38"/>
  <c r="GX32" i="38"/>
  <c r="GY32" i="38"/>
  <c r="GZ32" i="38"/>
  <c r="HA32" i="38"/>
  <c r="HB32" i="38"/>
  <c r="HC32" i="38"/>
  <c r="HD32" i="38"/>
  <c r="HE32" i="38"/>
  <c r="HF32" i="38"/>
  <c r="HG32" i="38"/>
  <c r="HH32" i="38"/>
  <c r="HI32" i="38"/>
  <c r="HJ32" i="38"/>
  <c r="HK32" i="38"/>
  <c r="HL32" i="38"/>
  <c r="HM32" i="38"/>
  <c r="HN32" i="38"/>
  <c r="HO32" i="38"/>
  <c r="HP32" i="38"/>
  <c r="HQ32" i="38"/>
  <c r="HR32" i="38"/>
  <c r="HS32" i="38"/>
  <c r="HT32" i="38"/>
  <c r="HU32" i="38"/>
  <c r="HV32" i="38"/>
  <c r="HW32" i="38"/>
  <c r="HX32" i="38"/>
  <c r="HY32" i="38"/>
  <c r="HZ32" i="38"/>
  <c r="IA32" i="38"/>
  <c r="IB32" i="38"/>
  <c r="IC32" i="38"/>
  <c r="ID32" i="38"/>
  <c r="IE32" i="38"/>
  <c r="A33" i="38"/>
  <c r="G33" i="38"/>
  <c r="H33" i="38"/>
  <c r="I33" i="38"/>
  <c r="J33" i="38"/>
  <c r="K33" i="38"/>
  <c r="L33" i="38"/>
  <c r="M33" i="38"/>
  <c r="N33" i="38"/>
  <c r="O33" i="38"/>
  <c r="P33" i="38"/>
  <c r="Q33" i="38"/>
  <c r="R33" i="38"/>
  <c r="S33" i="38"/>
  <c r="T33" i="38"/>
  <c r="U33" i="38"/>
  <c r="V33" i="38"/>
  <c r="W33" i="38"/>
  <c r="X33" i="38"/>
  <c r="Y33" i="38"/>
  <c r="Z33" i="38"/>
  <c r="AA33" i="38"/>
  <c r="AB33" i="38"/>
  <c r="AC33" i="38"/>
  <c r="AD33" i="38"/>
  <c r="AE33" i="38"/>
  <c r="AF33" i="38"/>
  <c r="AG33" i="38"/>
  <c r="AH33" i="38"/>
  <c r="AI33" i="38"/>
  <c r="AJ33" i="38"/>
  <c r="AK33" i="38"/>
  <c r="AL33" i="38"/>
  <c r="AM33" i="38"/>
  <c r="AN33" i="38"/>
  <c r="AO33" i="38"/>
  <c r="AP33" i="38"/>
  <c r="AQ33" i="38"/>
  <c r="AR33" i="38"/>
  <c r="AS33" i="38"/>
  <c r="AT33" i="38"/>
  <c r="AU33" i="38"/>
  <c r="AV33" i="38"/>
  <c r="AW33" i="38"/>
  <c r="AX33" i="38"/>
  <c r="AY33" i="38"/>
  <c r="AZ33" i="38"/>
  <c r="BA33" i="38"/>
  <c r="BB33" i="38"/>
  <c r="BC33" i="38"/>
  <c r="BD33" i="38"/>
  <c r="BE33" i="38"/>
  <c r="BF33" i="38"/>
  <c r="BG33" i="38"/>
  <c r="BH33" i="38"/>
  <c r="BI33" i="38"/>
  <c r="BJ33" i="38"/>
  <c r="BK33" i="38"/>
  <c r="BL33" i="38"/>
  <c r="BM33" i="38"/>
  <c r="BN33" i="38"/>
  <c r="BO33" i="38"/>
  <c r="BP33" i="38"/>
  <c r="BQ33" i="38"/>
  <c r="BR33" i="38"/>
  <c r="BS33" i="38"/>
  <c r="BT33" i="38"/>
  <c r="BU33" i="38"/>
  <c r="BV33" i="38"/>
  <c r="BW33" i="38"/>
  <c r="BX33" i="38"/>
  <c r="BY33" i="38"/>
  <c r="BZ33" i="38"/>
  <c r="CA33" i="38"/>
  <c r="CB33" i="38"/>
  <c r="CC33" i="38"/>
  <c r="CD33" i="38"/>
  <c r="CE33" i="38"/>
  <c r="CF33" i="38"/>
  <c r="CG33" i="38"/>
  <c r="CH33" i="38"/>
  <c r="CI33" i="38"/>
  <c r="CJ33" i="38"/>
  <c r="CK33" i="38"/>
  <c r="CL33" i="38"/>
  <c r="CM33" i="38"/>
  <c r="CN33" i="38"/>
  <c r="CO33" i="38"/>
  <c r="CP33" i="38"/>
  <c r="CQ33" i="38"/>
  <c r="CR33" i="38"/>
  <c r="CS33" i="38"/>
  <c r="CT33" i="38"/>
  <c r="CU33" i="38"/>
  <c r="CV33" i="38"/>
  <c r="CW33" i="38"/>
  <c r="CX33" i="38"/>
  <c r="CY33" i="38"/>
  <c r="CZ33" i="38"/>
  <c r="DA33" i="38"/>
  <c r="DB33" i="38"/>
  <c r="DC33" i="38"/>
  <c r="DD33" i="38"/>
  <c r="DE33" i="38"/>
  <c r="DF33" i="38"/>
  <c r="DG33" i="38"/>
  <c r="DH33" i="38"/>
  <c r="DI33" i="38"/>
  <c r="DJ33" i="38"/>
  <c r="DK33" i="38"/>
  <c r="DL33" i="38"/>
  <c r="DM33" i="38"/>
  <c r="DN33" i="38"/>
  <c r="DO33" i="38"/>
  <c r="DP33" i="38"/>
  <c r="DQ33" i="38"/>
  <c r="DR33" i="38"/>
  <c r="DS33" i="38"/>
  <c r="DT33" i="38"/>
  <c r="DU33" i="38"/>
  <c r="DV33" i="38"/>
  <c r="DW33" i="38"/>
  <c r="DX33" i="38"/>
  <c r="DY33" i="38"/>
  <c r="DZ33" i="38"/>
  <c r="EA33" i="38"/>
  <c r="EB33" i="38"/>
  <c r="EC33" i="38"/>
  <c r="ED33" i="38"/>
  <c r="EE33" i="38"/>
  <c r="EF33" i="38"/>
  <c r="EG33" i="38"/>
  <c r="EH33" i="38"/>
  <c r="EI33" i="38"/>
  <c r="EJ33" i="38"/>
  <c r="EK33" i="38"/>
  <c r="EL33" i="38"/>
  <c r="EM33" i="38"/>
  <c r="EN33" i="38"/>
  <c r="EO33" i="38"/>
  <c r="EP33" i="38"/>
  <c r="EQ33" i="38"/>
  <c r="ER33" i="38"/>
  <c r="ES33" i="38"/>
  <c r="ET33" i="38"/>
  <c r="EU33" i="38"/>
  <c r="EV33" i="38"/>
  <c r="EW33" i="38"/>
  <c r="EX33" i="38"/>
  <c r="EY33" i="38"/>
  <c r="EZ33" i="38"/>
  <c r="FA33" i="38"/>
  <c r="FB33" i="38"/>
  <c r="FC33" i="38"/>
  <c r="FD33" i="38"/>
  <c r="FE33" i="38"/>
  <c r="FF33" i="38"/>
  <c r="FG33" i="38"/>
  <c r="FH33" i="38"/>
  <c r="FI33" i="38"/>
  <c r="FJ33" i="38"/>
  <c r="FK33" i="38"/>
  <c r="FL33" i="38"/>
  <c r="FM33" i="38"/>
  <c r="FN33" i="38"/>
  <c r="FO33" i="38"/>
  <c r="FP33" i="38"/>
  <c r="FQ33" i="38"/>
  <c r="FR33" i="38"/>
  <c r="FS33" i="38"/>
  <c r="FT33" i="38"/>
  <c r="FU33" i="38"/>
  <c r="FV33" i="38"/>
  <c r="FW33" i="38"/>
  <c r="FX33" i="38"/>
  <c r="FY33" i="38"/>
  <c r="FZ33" i="38"/>
  <c r="GA33" i="38"/>
  <c r="GB33" i="38"/>
  <c r="GC33" i="38"/>
  <c r="GD33" i="38"/>
  <c r="GE33" i="38"/>
  <c r="GF33" i="38"/>
  <c r="GG33" i="38"/>
  <c r="GH33" i="38"/>
  <c r="GI33" i="38"/>
  <c r="GJ33" i="38"/>
  <c r="GK33" i="38"/>
  <c r="GL33" i="38"/>
  <c r="GM33" i="38"/>
  <c r="GN33" i="38"/>
  <c r="GO33" i="38"/>
  <c r="GP33" i="38"/>
  <c r="GQ33" i="38"/>
  <c r="GR33" i="38"/>
  <c r="GS33" i="38"/>
  <c r="GT33" i="38"/>
  <c r="GU33" i="38"/>
  <c r="GV33" i="38"/>
  <c r="GW33" i="38"/>
  <c r="GX33" i="38"/>
  <c r="GY33" i="38"/>
  <c r="GZ33" i="38"/>
  <c r="HA33" i="38"/>
  <c r="HB33" i="38"/>
  <c r="HC33" i="38"/>
  <c r="HD33" i="38"/>
  <c r="HE33" i="38"/>
  <c r="HF33" i="38"/>
  <c r="HG33" i="38"/>
  <c r="HH33" i="38"/>
  <c r="HI33" i="38"/>
  <c r="HJ33" i="38"/>
  <c r="HK33" i="38"/>
  <c r="HL33" i="38"/>
  <c r="HM33" i="38"/>
  <c r="HN33" i="38"/>
  <c r="HO33" i="38"/>
  <c r="HP33" i="38"/>
  <c r="HQ33" i="38"/>
  <c r="HR33" i="38"/>
  <c r="HS33" i="38"/>
  <c r="HT33" i="38"/>
  <c r="HU33" i="38"/>
  <c r="HV33" i="38"/>
  <c r="HW33" i="38"/>
  <c r="HX33" i="38"/>
  <c r="HY33" i="38"/>
  <c r="HZ33" i="38"/>
  <c r="IA33" i="38"/>
  <c r="IB33" i="38"/>
  <c r="IC33" i="38"/>
  <c r="ID33" i="38"/>
  <c r="IE33" i="38"/>
  <c r="A34" i="38"/>
  <c r="G34" i="38"/>
  <c r="H34" i="38"/>
  <c r="I34" i="38"/>
  <c r="J34" i="38"/>
  <c r="K34" i="38"/>
  <c r="L34" i="38"/>
  <c r="M34" i="38"/>
  <c r="N34" i="38"/>
  <c r="O34" i="38"/>
  <c r="P34" i="38"/>
  <c r="Q34" i="38"/>
  <c r="R34" i="38"/>
  <c r="S34" i="38"/>
  <c r="T34" i="38"/>
  <c r="U34" i="38"/>
  <c r="V34" i="38"/>
  <c r="W34" i="38"/>
  <c r="X34" i="38"/>
  <c r="Y34" i="38"/>
  <c r="Z34" i="38"/>
  <c r="AA34" i="38"/>
  <c r="AB34" i="38"/>
  <c r="AC34" i="38"/>
  <c r="AD34" i="38"/>
  <c r="AE34" i="38"/>
  <c r="AF34" i="38"/>
  <c r="AG34" i="38"/>
  <c r="AH34" i="38"/>
  <c r="AI34" i="38"/>
  <c r="AJ34" i="38"/>
  <c r="AK34" i="38"/>
  <c r="AL34" i="38"/>
  <c r="AM34" i="38"/>
  <c r="AN34" i="38"/>
  <c r="AO34" i="38"/>
  <c r="AP34" i="38"/>
  <c r="AQ34" i="38"/>
  <c r="AR34" i="38"/>
  <c r="AS34" i="38"/>
  <c r="AT34" i="38"/>
  <c r="AU34" i="38"/>
  <c r="AV34" i="38"/>
  <c r="AW34" i="38"/>
  <c r="AX34" i="38"/>
  <c r="AY34" i="38"/>
  <c r="AZ34" i="38"/>
  <c r="BA34" i="38"/>
  <c r="BB34" i="38"/>
  <c r="BC34" i="38"/>
  <c r="BD34" i="38"/>
  <c r="BE34" i="38"/>
  <c r="BF34" i="38"/>
  <c r="BG34" i="38"/>
  <c r="BH34" i="38"/>
  <c r="BI34" i="38"/>
  <c r="BJ34" i="38"/>
  <c r="BK34" i="38"/>
  <c r="BL34" i="38"/>
  <c r="BM34" i="38"/>
  <c r="BN34" i="38"/>
  <c r="BO34" i="38"/>
  <c r="BP34" i="38"/>
  <c r="BQ34" i="38"/>
  <c r="BR34" i="38"/>
  <c r="BS34" i="38"/>
  <c r="BT34" i="38"/>
  <c r="BU34" i="38"/>
  <c r="BV34" i="38"/>
  <c r="BW34" i="38"/>
  <c r="BX34" i="38"/>
  <c r="BY34" i="38"/>
  <c r="BZ34" i="38"/>
  <c r="CA34" i="38"/>
  <c r="CB34" i="38"/>
  <c r="CC34" i="38"/>
  <c r="CD34" i="38"/>
  <c r="CE34" i="38"/>
  <c r="CF34" i="38"/>
  <c r="CG34" i="38"/>
  <c r="CH34" i="38"/>
  <c r="CI34" i="38"/>
  <c r="CJ34" i="38"/>
  <c r="CK34" i="38"/>
  <c r="CL34" i="38"/>
  <c r="CM34" i="38"/>
  <c r="CN34" i="38"/>
  <c r="CO34" i="38"/>
  <c r="CP34" i="38"/>
  <c r="CQ34" i="38"/>
  <c r="CR34" i="38"/>
  <c r="CS34" i="38"/>
  <c r="CT34" i="38"/>
  <c r="CU34" i="38"/>
  <c r="CV34" i="38"/>
  <c r="CW34" i="38"/>
  <c r="CX34" i="38"/>
  <c r="CY34" i="38"/>
  <c r="CZ34" i="38"/>
  <c r="DA34" i="38"/>
  <c r="DB34" i="38"/>
  <c r="DC34" i="38"/>
  <c r="DD34" i="38"/>
  <c r="DE34" i="38"/>
  <c r="DF34" i="38"/>
  <c r="DG34" i="38"/>
  <c r="DH34" i="38"/>
  <c r="DI34" i="38"/>
  <c r="DJ34" i="38"/>
  <c r="DK34" i="38"/>
  <c r="DL34" i="38"/>
  <c r="DM34" i="38"/>
  <c r="DN34" i="38"/>
  <c r="DO34" i="38"/>
  <c r="DP34" i="38"/>
  <c r="DQ34" i="38"/>
  <c r="DR34" i="38"/>
  <c r="DS34" i="38"/>
  <c r="DT34" i="38"/>
  <c r="DU34" i="38"/>
  <c r="DV34" i="38"/>
  <c r="DW34" i="38"/>
  <c r="DX34" i="38"/>
  <c r="DY34" i="38"/>
  <c r="DZ34" i="38"/>
  <c r="EA34" i="38"/>
  <c r="EB34" i="38"/>
  <c r="EC34" i="38"/>
  <c r="ED34" i="38"/>
  <c r="EE34" i="38"/>
  <c r="EF34" i="38"/>
  <c r="EG34" i="38"/>
  <c r="EH34" i="38"/>
  <c r="EI34" i="38"/>
  <c r="EJ34" i="38"/>
  <c r="EK34" i="38"/>
  <c r="EL34" i="38"/>
  <c r="EM34" i="38"/>
  <c r="EN34" i="38"/>
  <c r="EO34" i="38"/>
  <c r="EP34" i="38"/>
  <c r="EQ34" i="38"/>
  <c r="ER34" i="38"/>
  <c r="ES34" i="38"/>
  <c r="ET34" i="38"/>
  <c r="EU34" i="38"/>
  <c r="EV34" i="38"/>
  <c r="EW34" i="38"/>
  <c r="EX34" i="38"/>
  <c r="EY34" i="38"/>
  <c r="EZ34" i="38"/>
  <c r="FA34" i="38"/>
  <c r="FB34" i="38"/>
  <c r="FC34" i="38"/>
  <c r="FD34" i="38"/>
  <c r="FE34" i="38"/>
  <c r="FF34" i="38"/>
  <c r="FG34" i="38"/>
  <c r="FH34" i="38"/>
  <c r="FI34" i="38"/>
  <c r="FJ34" i="38"/>
  <c r="FK34" i="38"/>
  <c r="FL34" i="38"/>
  <c r="FM34" i="38"/>
  <c r="FN34" i="38"/>
  <c r="FO34" i="38"/>
  <c r="FP34" i="38"/>
  <c r="FQ34" i="38"/>
  <c r="FR34" i="38"/>
  <c r="FS34" i="38"/>
  <c r="FT34" i="38"/>
  <c r="FU34" i="38"/>
  <c r="FV34" i="38"/>
  <c r="FW34" i="38"/>
  <c r="FX34" i="38"/>
  <c r="FY34" i="38"/>
  <c r="FZ34" i="38"/>
  <c r="GA34" i="38"/>
  <c r="GB34" i="38"/>
  <c r="GC34" i="38"/>
  <c r="GD34" i="38"/>
  <c r="GE34" i="38"/>
  <c r="GF34" i="38"/>
  <c r="GG34" i="38"/>
  <c r="GH34" i="38"/>
  <c r="GI34" i="38"/>
  <c r="GJ34" i="38"/>
  <c r="GK34" i="38"/>
  <c r="GL34" i="38"/>
  <c r="GM34" i="38"/>
  <c r="GN34" i="38"/>
  <c r="GO34" i="38"/>
  <c r="GP34" i="38"/>
  <c r="GQ34" i="38"/>
  <c r="GR34" i="38"/>
  <c r="GS34" i="38"/>
  <c r="GT34" i="38"/>
  <c r="GU34" i="38"/>
  <c r="GV34" i="38"/>
  <c r="GW34" i="38"/>
  <c r="GX34" i="38"/>
  <c r="GY34" i="38"/>
  <c r="GZ34" i="38"/>
  <c r="HA34" i="38"/>
  <c r="HB34" i="38"/>
  <c r="HC34" i="38"/>
  <c r="HD34" i="38"/>
  <c r="HE34" i="38"/>
  <c r="HF34" i="38"/>
  <c r="HG34" i="38"/>
  <c r="HH34" i="38"/>
  <c r="HI34" i="38"/>
  <c r="HJ34" i="38"/>
  <c r="HK34" i="38"/>
  <c r="HL34" i="38"/>
  <c r="HM34" i="38"/>
  <c r="HN34" i="38"/>
  <c r="HO34" i="38"/>
  <c r="HP34" i="38"/>
  <c r="HQ34" i="38"/>
  <c r="HR34" i="38"/>
  <c r="HS34" i="38"/>
  <c r="HT34" i="38"/>
  <c r="HU34" i="38"/>
  <c r="HV34" i="38"/>
  <c r="HW34" i="38"/>
  <c r="HX34" i="38"/>
  <c r="HY34" i="38"/>
  <c r="HZ34" i="38"/>
  <c r="IA34" i="38"/>
  <c r="IB34" i="38"/>
  <c r="IC34" i="38"/>
  <c r="ID34" i="38"/>
  <c r="IE34" i="38"/>
  <c r="A35" i="38"/>
  <c r="G35" i="38"/>
  <c r="H35" i="38"/>
  <c r="I35" i="38"/>
  <c r="J35" i="38"/>
  <c r="K35" i="38"/>
  <c r="L35" i="38"/>
  <c r="M35" i="38"/>
  <c r="N35" i="38"/>
  <c r="O35" i="38"/>
  <c r="P35" i="38"/>
  <c r="Q35" i="38"/>
  <c r="R35" i="38"/>
  <c r="S35" i="38"/>
  <c r="T35" i="38"/>
  <c r="U35" i="38"/>
  <c r="V35" i="38"/>
  <c r="W35" i="38"/>
  <c r="X35" i="38"/>
  <c r="Y35" i="38"/>
  <c r="Z35" i="38"/>
  <c r="AA35" i="38"/>
  <c r="AB35" i="38"/>
  <c r="AC35" i="38"/>
  <c r="AD35" i="38"/>
  <c r="AE35" i="38"/>
  <c r="AF35" i="38"/>
  <c r="AG35" i="38"/>
  <c r="AH35" i="38"/>
  <c r="AI35" i="38"/>
  <c r="AJ35" i="38"/>
  <c r="AK35" i="38"/>
  <c r="AL35" i="38"/>
  <c r="AM35" i="38"/>
  <c r="AN35" i="38"/>
  <c r="AO35" i="38"/>
  <c r="AP35" i="38"/>
  <c r="AQ35" i="38"/>
  <c r="AR35" i="38"/>
  <c r="AS35" i="38"/>
  <c r="AT35" i="38"/>
  <c r="AU35" i="38"/>
  <c r="AV35" i="38"/>
  <c r="AW35" i="38"/>
  <c r="AX35" i="38"/>
  <c r="AY35" i="38"/>
  <c r="AZ35" i="38"/>
  <c r="BA35" i="38"/>
  <c r="BB35" i="38"/>
  <c r="BC35" i="38"/>
  <c r="BD35" i="38"/>
  <c r="BE35" i="38"/>
  <c r="BF35" i="38"/>
  <c r="BG35" i="38"/>
  <c r="BH35" i="38"/>
  <c r="BI35" i="38"/>
  <c r="BJ35" i="38"/>
  <c r="BK35" i="38"/>
  <c r="BL35" i="38"/>
  <c r="BM35" i="38"/>
  <c r="BN35" i="38"/>
  <c r="BO35" i="38"/>
  <c r="BP35" i="38"/>
  <c r="BQ35" i="38"/>
  <c r="BR35" i="38"/>
  <c r="BS35" i="38"/>
  <c r="BT35" i="38"/>
  <c r="BU35" i="38"/>
  <c r="BV35" i="38"/>
  <c r="BW35" i="38"/>
  <c r="BX35" i="38"/>
  <c r="BY35" i="38"/>
  <c r="BZ35" i="38"/>
  <c r="CA35" i="38"/>
  <c r="CB35" i="38"/>
  <c r="CC35" i="38"/>
  <c r="CD35" i="38"/>
  <c r="CE35" i="38"/>
  <c r="CF35" i="38"/>
  <c r="CG35" i="38"/>
  <c r="CH35" i="38"/>
  <c r="CI35" i="38"/>
  <c r="CJ35" i="38"/>
  <c r="CK35" i="38"/>
  <c r="CL35" i="38"/>
  <c r="CM35" i="38"/>
  <c r="CN35" i="38"/>
  <c r="CO35" i="38"/>
  <c r="CP35" i="38"/>
  <c r="CQ35" i="38"/>
  <c r="CR35" i="38"/>
  <c r="CS35" i="38"/>
  <c r="CT35" i="38"/>
  <c r="CU35" i="38"/>
  <c r="CV35" i="38"/>
  <c r="CW35" i="38"/>
  <c r="CX35" i="38"/>
  <c r="CY35" i="38"/>
  <c r="CZ35" i="38"/>
  <c r="DA35" i="38"/>
  <c r="DB35" i="38"/>
  <c r="DC35" i="38"/>
  <c r="DD35" i="38"/>
  <c r="DE35" i="38"/>
  <c r="DF35" i="38"/>
  <c r="DG35" i="38"/>
  <c r="DH35" i="38"/>
  <c r="DI35" i="38"/>
  <c r="DJ35" i="38"/>
  <c r="DK35" i="38"/>
  <c r="DL35" i="38"/>
  <c r="DM35" i="38"/>
  <c r="DN35" i="38"/>
  <c r="DO35" i="38"/>
  <c r="DP35" i="38"/>
  <c r="DQ35" i="38"/>
  <c r="DR35" i="38"/>
  <c r="DS35" i="38"/>
  <c r="DT35" i="38"/>
  <c r="DU35" i="38"/>
  <c r="DV35" i="38"/>
  <c r="DW35" i="38"/>
  <c r="DX35" i="38"/>
  <c r="DY35" i="38"/>
  <c r="DZ35" i="38"/>
  <c r="EA35" i="38"/>
  <c r="EB35" i="38"/>
  <c r="EC35" i="38"/>
  <c r="ED35" i="38"/>
  <c r="EE35" i="38"/>
  <c r="EF35" i="38"/>
  <c r="EG35" i="38"/>
  <c r="EH35" i="38"/>
  <c r="EI35" i="38"/>
  <c r="EJ35" i="38"/>
  <c r="EK35" i="38"/>
  <c r="EL35" i="38"/>
  <c r="EM35" i="38"/>
  <c r="EN35" i="38"/>
  <c r="EO35" i="38"/>
  <c r="EP35" i="38"/>
  <c r="EQ35" i="38"/>
  <c r="ER35" i="38"/>
  <c r="ES35" i="38"/>
  <c r="ET35" i="38"/>
  <c r="EU35" i="38"/>
  <c r="EV35" i="38"/>
  <c r="EW35" i="38"/>
  <c r="EX35" i="38"/>
  <c r="EY35" i="38"/>
  <c r="EZ35" i="38"/>
  <c r="FA35" i="38"/>
  <c r="FB35" i="38"/>
  <c r="FC35" i="38"/>
  <c r="FD35" i="38"/>
  <c r="FE35" i="38"/>
  <c r="FF35" i="38"/>
  <c r="FG35" i="38"/>
  <c r="FH35" i="38"/>
  <c r="FI35" i="38"/>
  <c r="FJ35" i="38"/>
  <c r="FK35" i="38"/>
  <c r="FL35" i="38"/>
  <c r="FM35" i="38"/>
  <c r="FN35" i="38"/>
  <c r="FO35" i="38"/>
  <c r="FP35" i="38"/>
  <c r="FQ35" i="38"/>
  <c r="FR35" i="38"/>
  <c r="FS35" i="38"/>
  <c r="FT35" i="38"/>
  <c r="FU35" i="38"/>
  <c r="FV35" i="38"/>
  <c r="FW35" i="38"/>
  <c r="FX35" i="38"/>
  <c r="FY35" i="38"/>
  <c r="FZ35" i="38"/>
  <c r="GA35" i="38"/>
  <c r="GB35" i="38"/>
  <c r="GC35" i="38"/>
  <c r="GD35" i="38"/>
  <c r="GE35" i="38"/>
  <c r="GF35" i="38"/>
  <c r="GG35" i="38"/>
  <c r="GH35" i="38"/>
  <c r="GI35" i="38"/>
  <c r="GJ35" i="38"/>
  <c r="GK35" i="38"/>
  <c r="GL35" i="38"/>
  <c r="GM35" i="38"/>
  <c r="GN35" i="38"/>
  <c r="GO35" i="38"/>
  <c r="GP35" i="38"/>
  <c r="GQ35" i="38"/>
  <c r="GR35" i="38"/>
  <c r="GS35" i="38"/>
  <c r="GT35" i="38"/>
  <c r="GU35" i="38"/>
  <c r="GV35" i="38"/>
  <c r="GW35" i="38"/>
  <c r="GX35" i="38"/>
  <c r="GY35" i="38"/>
  <c r="GZ35" i="38"/>
  <c r="HA35" i="38"/>
  <c r="HB35" i="38"/>
  <c r="HC35" i="38"/>
  <c r="HD35" i="38"/>
  <c r="HE35" i="38"/>
  <c r="HF35" i="38"/>
  <c r="HG35" i="38"/>
  <c r="HH35" i="38"/>
  <c r="HI35" i="38"/>
  <c r="HJ35" i="38"/>
  <c r="HK35" i="38"/>
  <c r="HL35" i="38"/>
  <c r="HM35" i="38"/>
  <c r="HN35" i="38"/>
  <c r="HO35" i="38"/>
  <c r="HP35" i="38"/>
  <c r="HQ35" i="38"/>
  <c r="HR35" i="38"/>
  <c r="HS35" i="38"/>
  <c r="HT35" i="38"/>
  <c r="HU35" i="38"/>
  <c r="HV35" i="38"/>
  <c r="HW35" i="38"/>
  <c r="HX35" i="38"/>
  <c r="HY35" i="38"/>
  <c r="HZ35" i="38"/>
  <c r="IA35" i="38"/>
  <c r="IB35" i="38"/>
  <c r="IC35" i="38"/>
  <c r="ID35" i="38"/>
  <c r="IE35" i="38"/>
  <c r="A36" i="38"/>
  <c r="G36" i="38"/>
  <c r="H36" i="38"/>
  <c r="I36" i="38"/>
  <c r="J36" i="38"/>
  <c r="K36" i="38"/>
  <c r="L36" i="38"/>
  <c r="M36" i="38"/>
  <c r="N36" i="38"/>
  <c r="O36" i="38"/>
  <c r="P36" i="38"/>
  <c r="Q36" i="38"/>
  <c r="R36" i="38"/>
  <c r="S36" i="38"/>
  <c r="T36" i="38"/>
  <c r="U36" i="38"/>
  <c r="V36" i="38"/>
  <c r="W36" i="38"/>
  <c r="X36" i="38"/>
  <c r="Y36" i="38"/>
  <c r="Z36" i="38"/>
  <c r="AA36" i="38"/>
  <c r="AB36" i="38"/>
  <c r="AC36" i="38"/>
  <c r="AD36" i="38"/>
  <c r="AE36" i="38"/>
  <c r="AF36" i="38"/>
  <c r="AG36" i="38"/>
  <c r="AH36" i="38"/>
  <c r="AI36" i="38"/>
  <c r="AJ36" i="38"/>
  <c r="AK36" i="38"/>
  <c r="AL36" i="38"/>
  <c r="AM36" i="38"/>
  <c r="AN36" i="38"/>
  <c r="AO36" i="38"/>
  <c r="AP36" i="38"/>
  <c r="AQ36" i="38"/>
  <c r="AR36" i="38"/>
  <c r="AS36" i="38"/>
  <c r="AT36" i="38"/>
  <c r="AU36" i="38"/>
  <c r="AV36" i="38"/>
  <c r="AW36" i="38"/>
  <c r="AX36" i="38"/>
  <c r="AY36" i="38"/>
  <c r="AZ36" i="38"/>
  <c r="BA36" i="38"/>
  <c r="BB36" i="38"/>
  <c r="BC36" i="38"/>
  <c r="BD36" i="38"/>
  <c r="BE36" i="38"/>
  <c r="BF36" i="38"/>
  <c r="BG36" i="38"/>
  <c r="BH36" i="38"/>
  <c r="BI36" i="38"/>
  <c r="BJ36" i="38"/>
  <c r="BK36" i="38"/>
  <c r="BL36" i="38"/>
  <c r="BM36" i="38"/>
  <c r="BN36" i="38"/>
  <c r="BO36" i="38"/>
  <c r="BP36" i="38"/>
  <c r="BQ36" i="38"/>
  <c r="BR36" i="38"/>
  <c r="BS36" i="38"/>
  <c r="BT36" i="38"/>
  <c r="BU36" i="38"/>
  <c r="BV36" i="38"/>
  <c r="BW36" i="38"/>
  <c r="BX36" i="38"/>
  <c r="BY36" i="38"/>
  <c r="BZ36" i="38"/>
  <c r="CA36" i="38"/>
  <c r="CB36" i="38"/>
  <c r="CC36" i="38"/>
  <c r="CD36" i="38"/>
  <c r="CE36" i="38"/>
  <c r="CF36" i="38"/>
  <c r="CG36" i="38"/>
  <c r="CH36" i="38"/>
  <c r="CI36" i="38"/>
  <c r="CJ36" i="38"/>
  <c r="CK36" i="38"/>
  <c r="CL36" i="38"/>
  <c r="CM36" i="38"/>
  <c r="CN36" i="38"/>
  <c r="CO36" i="38"/>
  <c r="CP36" i="38"/>
  <c r="CQ36" i="38"/>
  <c r="CR36" i="38"/>
  <c r="CS36" i="38"/>
  <c r="CT36" i="38"/>
  <c r="CU36" i="38"/>
  <c r="CV36" i="38"/>
  <c r="CW36" i="38"/>
  <c r="CX36" i="38"/>
  <c r="CY36" i="38"/>
  <c r="CZ36" i="38"/>
  <c r="DA36" i="38"/>
  <c r="DB36" i="38"/>
  <c r="DC36" i="38"/>
  <c r="DD36" i="38"/>
  <c r="DE36" i="38"/>
  <c r="DF36" i="38"/>
  <c r="DG36" i="38"/>
  <c r="DH36" i="38"/>
  <c r="DI36" i="38"/>
  <c r="DJ36" i="38"/>
  <c r="DK36" i="38"/>
  <c r="DL36" i="38"/>
  <c r="DM36" i="38"/>
  <c r="DN36" i="38"/>
  <c r="DO36" i="38"/>
  <c r="DP36" i="38"/>
  <c r="DQ36" i="38"/>
  <c r="DR36" i="38"/>
  <c r="DS36" i="38"/>
  <c r="DT36" i="38"/>
  <c r="DU36" i="38"/>
  <c r="DV36" i="38"/>
  <c r="DW36" i="38"/>
  <c r="DX36" i="38"/>
  <c r="DY36" i="38"/>
  <c r="DZ36" i="38"/>
  <c r="EA36" i="38"/>
  <c r="EB36" i="38"/>
  <c r="EC36" i="38"/>
  <c r="ED36" i="38"/>
  <c r="EE36" i="38"/>
  <c r="EF36" i="38"/>
  <c r="EG36" i="38"/>
  <c r="EH36" i="38"/>
  <c r="EI36" i="38"/>
  <c r="EJ36" i="38"/>
  <c r="EK36" i="38"/>
  <c r="EL36" i="38"/>
  <c r="EM36" i="38"/>
  <c r="EN36" i="38"/>
  <c r="EO36" i="38"/>
  <c r="EP36" i="38"/>
  <c r="EQ36" i="38"/>
  <c r="ER36" i="38"/>
  <c r="ES36" i="38"/>
  <c r="ET36" i="38"/>
  <c r="EU36" i="38"/>
  <c r="EV36" i="38"/>
  <c r="EW36" i="38"/>
  <c r="EX36" i="38"/>
  <c r="EY36" i="38"/>
  <c r="EZ36" i="38"/>
  <c r="FA36" i="38"/>
  <c r="FB36" i="38"/>
  <c r="FC36" i="38"/>
  <c r="FD36" i="38"/>
  <c r="FE36" i="38"/>
  <c r="FF36" i="38"/>
  <c r="FG36" i="38"/>
  <c r="FH36" i="38"/>
  <c r="FI36" i="38"/>
  <c r="FJ36" i="38"/>
  <c r="FK36" i="38"/>
  <c r="FL36" i="38"/>
  <c r="FM36" i="38"/>
  <c r="FN36" i="38"/>
  <c r="FO36" i="38"/>
  <c r="FP36" i="38"/>
  <c r="FQ36" i="38"/>
  <c r="FR36" i="38"/>
  <c r="FS36" i="38"/>
  <c r="FT36" i="38"/>
  <c r="FU36" i="38"/>
  <c r="FV36" i="38"/>
  <c r="FW36" i="38"/>
  <c r="FX36" i="38"/>
  <c r="FY36" i="38"/>
  <c r="FZ36" i="38"/>
  <c r="GA36" i="38"/>
  <c r="GB36" i="38"/>
  <c r="GC36" i="38"/>
  <c r="GD36" i="38"/>
  <c r="GE36" i="38"/>
  <c r="GF36" i="38"/>
  <c r="GG36" i="38"/>
  <c r="GH36" i="38"/>
  <c r="GI36" i="38"/>
  <c r="GJ36" i="38"/>
  <c r="GK36" i="38"/>
  <c r="GL36" i="38"/>
  <c r="GM36" i="38"/>
  <c r="GN36" i="38"/>
  <c r="GO36" i="38"/>
  <c r="GP36" i="38"/>
  <c r="GQ36" i="38"/>
  <c r="GR36" i="38"/>
  <c r="GS36" i="38"/>
  <c r="GT36" i="38"/>
  <c r="GU36" i="38"/>
  <c r="GV36" i="38"/>
  <c r="GW36" i="38"/>
  <c r="GX36" i="38"/>
  <c r="GY36" i="38"/>
  <c r="GZ36" i="38"/>
  <c r="HA36" i="38"/>
  <c r="HB36" i="38"/>
  <c r="HC36" i="38"/>
  <c r="HD36" i="38"/>
  <c r="HE36" i="38"/>
  <c r="HF36" i="38"/>
  <c r="HG36" i="38"/>
  <c r="HH36" i="38"/>
  <c r="HI36" i="38"/>
  <c r="HJ36" i="38"/>
  <c r="HK36" i="38"/>
  <c r="HL36" i="38"/>
  <c r="HM36" i="38"/>
  <c r="HN36" i="38"/>
  <c r="HO36" i="38"/>
  <c r="HP36" i="38"/>
  <c r="HQ36" i="38"/>
  <c r="HR36" i="38"/>
  <c r="HS36" i="38"/>
  <c r="HT36" i="38"/>
  <c r="HU36" i="38"/>
  <c r="HV36" i="38"/>
  <c r="HW36" i="38"/>
  <c r="HX36" i="38"/>
  <c r="HY36" i="38"/>
  <c r="HZ36" i="38"/>
  <c r="IA36" i="38"/>
  <c r="IB36" i="38"/>
  <c r="IC36" i="38"/>
  <c r="ID36" i="38"/>
  <c r="IE36" i="38"/>
  <c r="A37" i="38"/>
  <c r="G37" i="38"/>
  <c r="H37" i="38"/>
  <c r="I37" i="38"/>
  <c r="J37" i="38"/>
  <c r="K37" i="38"/>
  <c r="L37" i="38"/>
  <c r="M37" i="38"/>
  <c r="N37" i="38"/>
  <c r="O37" i="38"/>
  <c r="P37" i="38"/>
  <c r="Q37" i="38"/>
  <c r="R37" i="38"/>
  <c r="S37" i="38"/>
  <c r="T37" i="38"/>
  <c r="U37" i="38"/>
  <c r="V37" i="38"/>
  <c r="W37" i="38"/>
  <c r="X37" i="38"/>
  <c r="Y37" i="38"/>
  <c r="Z37" i="38"/>
  <c r="AA37" i="38"/>
  <c r="AB37" i="38"/>
  <c r="AC37" i="38"/>
  <c r="AD37" i="38"/>
  <c r="AE37" i="38"/>
  <c r="AF37" i="38"/>
  <c r="AG37" i="38"/>
  <c r="AH37" i="38"/>
  <c r="AI37" i="38"/>
  <c r="AJ37" i="38"/>
  <c r="AK37" i="38"/>
  <c r="AL37" i="38"/>
  <c r="AM37" i="38"/>
  <c r="AN37" i="38"/>
  <c r="AO37" i="38"/>
  <c r="AP37" i="38"/>
  <c r="AQ37" i="38"/>
  <c r="AR37" i="38"/>
  <c r="AS37" i="38"/>
  <c r="AT37" i="38"/>
  <c r="AU37" i="38"/>
  <c r="AV37" i="38"/>
  <c r="AW37" i="38"/>
  <c r="AX37" i="38"/>
  <c r="AY37" i="38"/>
  <c r="AZ37" i="38"/>
  <c r="BA37" i="38"/>
  <c r="BB37" i="38"/>
  <c r="BC37" i="38"/>
  <c r="BD37" i="38"/>
  <c r="BE37" i="38"/>
  <c r="BF37" i="38"/>
  <c r="BG37" i="38"/>
  <c r="BH37" i="38"/>
  <c r="BI37" i="38"/>
  <c r="BJ37" i="38"/>
  <c r="BK37" i="38"/>
  <c r="BL37" i="38"/>
  <c r="BM37" i="38"/>
  <c r="BN37" i="38"/>
  <c r="BO37" i="38"/>
  <c r="BP37" i="38"/>
  <c r="BQ37" i="38"/>
  <c r="BR37" i="38"/>
  <c r="BS37" i="38"/>
  <c r="BT37" i="38"/>
  <c r="BU37" i="38"/>
  <c r="BV37" i="38"/>
  <c r="BW37" i="38"/>
  <c r="BX37" i="38"/>
  <c r="BY37" i="38"/>
  <c r="BZ37" i="38"/>
  <c r="CA37" i="38"/>
  <c r="CB37" i="38"/>
  <c r="CC37" i="38"/>
  <c r="CD37" i="38"/>
  <c r="CE37" i="38"/>
  <c r="CF37" i="38"/>
  <c r="CG37" i="38"/>
  <c r="CH37" i="38"/>
  <c r="CI37" i="38"/>
  <c r="CJ37" i="38"/>
  <c r="CK37" i="38"/>
  <c r="CL37" i="38"/>
  <c r="CM37" i="38"/>
  <c r="CN37" i="38"/>
  <c r="CO37" i="38"/>
  <c r="CP37" i="38"/>
  <c r="CQ37" i="38"/>
  <c r="CR37" i="38"/>
  <c r="CS37" i="38"/>
  <c r="CT37" i="38"/>
  <c r="CU37" i="38"/>
  <c r="CV37" i="38"/>
  <c r="CW37" i="38"/>
  <c r="CX37" i="38"/>
  <c r="CY37" i="38"/>
  <c r="CZ37" i="38"/>
  <c r="DA37" i="38"/>
  <c r="DB37" i="38"/>
  <c r="DC37" i="38"/>
  <c r="DD37" i="38"/>
  <c r="DE37" i="38"/>
  <c r="DF37" i="38"/>
  <c r="DG37" i="38"/>
  <c r="DH37" i="38"/>
  <c r="DI37" i="38"/>
  <c r="DJ37" i="38"/>
  <c r="DK37" i="38"/>
  <c r="DL37" i="38"/>
  <c r="DM37" i="38"/>
  <c r="DN37" i="38"/>
  <c r="DO37" i="38"/>
  <c r="DP37" i="38"/>
  <c r="DQ37" i="38"/>
  <c r="DR37" i="38"/>
  <c r="DS37" i="38"/>
  <c r="DT37" i="38"/>
  <c r="DU37" i="38"/>
  <c r="DV37" i="38"/>
  <c r="DW37" i="38"/>
  <c r="DX37" i="38"/>
  <c r="DY37" i="38"/>
  <c r="DZ37" i="38"/>
  <c r="EA37" i="38"/>
  <c r="EB37" i="38"/>
  <c r="EC37" i="38"/>
  <c r="ED37" i="38"/>
  <c r="EE37" i="38"/>
  <c r="EF37" i="38"/>
  <c r="EG37" i="38"/>
  <c r="EH37" i="38"/>
  <c r="EI37" i="38"/>
  <c r="EJ37" i="38"/>
  <c r="EK37" i="38"/>
  <c r="EL37" i="38"/>
  <c r="EM37" i="38"/>
  <c r="EN37" i="38"/>
  <c r="EO37" i="38"/>
  <c r="EP37" i="38"/>
  <c r="EQ37" i="38"/>
  <c r="ER37" i="38"/>
  <c r="ES37" i="38"/>
  <c r="ET37" i="38"/>
  <c r="EU37" i="38"/>
  <c r="EV37" i="38"/>
  <c r="EW37" i="38"/>
  <c r="EX37" i="38"/>
  <c r="EY37" i="38"/>
  <c r="EZ37" i="38"/>
  <c r="FA37" i="38"/>
  <c r="FB37" i="38"/>
  <c r="FC37" i="38"/>
  <c r="FD37" i="38"/>
  <c r="FE37" i="38"/>
  <c r="FF37" i="38"/>
  <c r="FG37" i="38"/>
  <c r="FH37" i="38"/>
  <c r="FI37" i="38"/>
  <c r="FJ37" i="38"/>
  <c r="FK37" i="38"/>
  <c r="FL37" i="38"/>
  <c r="FM37" i="38"/>
  <c r="FN37" i="38"/>
  <c r="FO37" i="38"/>
  <c r="FP37" i="38"/>
  <c r="FQ37" i="38"/>
  <c r="FR37" i="38"/>
  <c r="FS37" i="38"/>
  <c r="FT37" i="38"/>
  <c r="FU37" i="38"/>
  <c r="FV37" i="38"/>
  <c r="FW37" i="38"/>
  <c r="FX37" i="38"/>
  <c r="FY37" i="38"/>
  <c r="FZ37" i="38"/>
  <c r="GA37" i="38"/>
  <c r="GB37" i="38"/>
  <c r="GC37" i="38"/>
  <c r="GD37" i="38"/>
  <c r="GE37" i="38"/>
  <c r="GF37" i="38"/>
  <c r="GG37" i="38"/>
  <c r="GH37" i="38"/>
  <c r="GI37" i="38"/>
  <c r="GJ37" i="38"/>
  <c r="GK37" i="38"/>
  <c r="GL37" i="38"/>
  <c r="GM37" i="38"/>
  <c r="GN37" i="38"/>
  <c r="GO37" i="38"/>
  <c r="GP37" i="38"/>
  <c r="GQ37" i="38"/>
  <c r="GR37" i="38"/>
  <c r="GS37" i="38"/>
  <c r="GT37" i="38"/>
  <c r="GU37" i="38"/>
  <c r="GV37" i="38"/>
  <c r="GW37" i="38"/>
  <c r="GX37" i="38"/>
  <c r="GY37" i="38"/>
  <c r="GZ37" i="38"/>
  <c r="HA37" i="38"/>
  <c r="HB37" i="38"/>
  <c r="HC37" i="38"/>
  <c r="HD37" i="38"/>
  <c r="HE37" i="38"/>
  <c r="HF37" i="38"/>
  <c r="HG37" i="38"/>
  <c r="HH37" i="38"/>
  <c r="HI37" i="38"/>
  <c r="HJ37" i="38"/>
  <c r="HK37" i="38"/>
  <c r="HL37" i="38"/>
  <c r="HM37" i="38"/>
  <c r="HN37" i="38"/>
  <c r="HO37" i="38"/>
  <c r="HP37" i="38"/>
  <c r="HQ37" i="38"/>
  <c r="HR37" i="38"/>
  <c r="HS37" i="38"/>
  <c r="HT37" i="38"/>
  <c r="HU37" i="38"/>
  <c r="HV37" i="38"/>
  <c r="HW37" i="38"/>
  <c r="HX37" i="38"/>
  <c r="HY37" i="38"/>
  <c r="HZ37" i="38"/>
  <c r="IA37" i="38"/>
  <c r="IB37" i="38"/>
  <c r="IC37" i="38"/>
  <c r="ID37" i="38"/>
  <c r="IE37" i="38"/>
  <c r="A38" i="38"/>
  <c r="G38" i="38"/>
  <c r="H38" i="38"/>
  <c r="I38" i="38"/>
  <c r="J38" i="38"/>
  <c r="K38" i="38"/>
  <c r="L38" i="38"/>
  <c r="M38" i="38"/>
  <c r="N38" i="38"/>
  <c r="O38" i="38"/>
  <c r="P38" i="38"/>
  <c r="Q38" i="38"/>
  <c r="R38" i="38"/>
  <c r="S38" i="38"/>
  <c r="T38" i="38"/>
  <c r="U38" i="38"/>
  <c r="V38" i="38"/>
  <c r="W38" i="38"/>
  <c r="X38" i="38"/>
  <c r="Y38" i="38"/>
  <c r="Z38" i="38"/>
  <c r="AA38" i="38"/>
  <c r="AB38" i="38"/>
  <c r="AC38" i="38"/>
  <c r="AD38" i="38"/>
  <c r="AE38" i="38"/>
  <c r="AF38" i="38"/>
  <c r="AG38" i="38"/>
  <c r="AH38" i="38"/>
  <c r="AI38" i="38"/>
  <c r="AJ38" i="38"/>
  <c r="AK38" i="38"/>
  <c r="AL38" i="38"/>
  <c r="AM38" i="38"/>
  <c r="AN38" i="38"/>
  <c r="AO38" i="38"/>
  <c r="AP38" i="38"/>
  <c r="AQ38" i="38"/>
  <c r="AR38" i="38"/>
  <c r="AS38" i="38"/>
  <c r="AT38" i="38"/>
  <c r="AU38" i="38"/>
  <c r="AV38" i="38"/>
  <c r="AW38" i="38"/>
  <c r="AX38" i="38"/>
  <c r="AY38" i="38"/>
  <c r="AZ38" i="38"/>
  <c r="BA38" i="38"/>
  <c r="BB38" i="38"/>
  <c r="BC38" i="38"/>
  <c r="BD38" i="38"/>
  <c r="BE38" i="38"/>
  <c r="BF38" i="38"/>
  <c r="BG38" i="38"/>
  <c r="BH38" i="38"/>
  <c r="BI38" i="38"/>
  <c r="BJ38" i="38"/>
  <c r="BK38" i="38"/>
  <c r="BL38" i="38"/>
  <c r="BM38" i="38"/>
  <c r="BN38" i="38"/>
  <c r="BO38" i="38"/>
  <c r="BP38" i="38"/>
  <c r="BQ38" i="38"/>
  <c r="BR38" i="38"/>
  <c r="BS38" i="38"/>
  <c r="BT38" i="38"/>
  <c r="BU38" i="38"/>
  <c r="BV38" i="38"/>
  <c r="BW38" i="38"/>
  <c r="BX38" i="38"/>
  <c r="BY38" i="38"/>
  <c r="BZ38" i="38"/>
  <c r="CA38" i="38"/>
  <c r="CB38" i="38"/>
  <c r="CC38" i="38"/>
  <c r="CD38" i="38"/>
  <c r="CE38" i="38"/>
  <c r="CF38" i="38"/>
  <c r="CG38" i="38"/>
  <c r="CH38" i="38"/>
  <c r="CI38" i="38"/>
  <c r="CJ38" i="38"/>
  <c r="CK38" i="38"/>
  <c r="CL38" i="38"/>
  <c r="CM38" i="38"/>
  <c r="CN38" i="38"/>
  <c r="CO38" i="38"/>
  <c r="CP38" i="38"/>
  <c r="CQ38" i="38"/>
  <c r="CR38" i="38"/>
  <c r="CS38" i="38"/>
  <c r="CT38" i="38"/>
  <c r="CU38" i="38"/>
  <c r="CV38" i="38"/>
  <c r="CW38" i="38"/>
  <c r="CX38" i="38"/>
  <c r="CY38" i="38"/>
  <c r="CZ38" i="38"/>
  <c r="DA38" i="38"/>
  <c r="DB38" i="38"/>
  <c r="DC38" i="38"/>
  <c r="DD38" i="38"/>
  <c r="DE38" i="38"/>
  <c r="DF38" i="38"/>
  <c r="DG38" i="38"/>
  <c r="DH38" i="38"/>
  <c r="DI38" i="38"/>
  <c r="DJ38" i="38"/>
  <c r="DK38" i="38"/>
  <c r="DL38" i="38"/>
  <c r="DM38" i="38"/>
  <c r="DN38" i="38"/>
  <c r="DO38" i="38"/>
  <c r="DP38" i="38"/>
  <c r="DQ38" i="38"/>
  <c r="DR38" i="38"/>
  <c r="DS38" i="38"/>
  <c r="DT38" i="38"/>
  <c r="DU38" i="38"/>
  <c r="DV38" i="38"/>
  <c r="DW38" i="38"/>
  <c r="DX38" i="38"/>
  <c r="DY38" i="38"/>
  <c r="DZ38" i="38"/>
  <c r="EA38" i="38"/>
  <c r="EB38" i="38"/>
  <c r="EC38" i="38"/>
  <c r="ED38" i="38"/>
  <c r="EE38" i="38"/>
  <c r="EF38" i="38"/>
  <c r="EG38" i="38"/>
  <c r="EH38" i="38"/>
  <c r="EI38" i="38"/>
  <c r="EJ38" i="38"/>
  <c r="EK38" i="38"/>
  <c r="EL38" i="38"/>
  <c r="EM38" i="38"/>
  <c r="EN38" i="38"/>
  <c r="EO38" i="38"/>
  <c r="EP38" i="38"/>
  <c r="EQ38" i="38"/>
  <c r="ER38" i="38"/>
  <c r="ES38" i="38"/>
  <c r="ET38" i="38"/>
  <c r="EU38" i="38"/>
  <c r="EV38" i="38"/>
  <c r="EW38" i="38"/>
  <c r="EX38" i="38"/>
  <c r="EY38" i="38"/>
  <c r="EZ38" i="38"/>
  <c r="FA38" i="38"/>
  <c r="FB38" i="38"/>
  <c r="FC38" i="38"/>
  <c r="FD38" i="38"/>
  <c r="FE38" i="38"/>
  <c r="FF38" i="38"/>
  <c r="FG38" i="38"/>
  <c r="FH38" i="38"/>
  <c r="FI38" i="38"/>
  <c r="FJ38" i="38"/>
  <c r="FK38" i="38"/>
  <c r="FL38" i="38"/>
  <c r="FM38" i="38"/>
  <c r="FN38" i="38"/>
  <c r="FO38" i="38"/>
  <c r="FP38" i="38"/>
  <c r="FQ38" i="38"/>
  <c r="FR38" i="38"/>
  <c r="FS38" i="38"/>
  <c r="FT38" i="38"/>
  <c r="FU38" i="38"/>
  <c r="FV38" i="38"/>
  <c r="FW38" i="38"/>
  <c r="FX38" i="38"/>
  <c r="FY38" i="38"/>
  <c r="FZ38" i="38"/>
  <c r="GA38" i="38"/>
  <c r="GB38" i="38"/>
  <c r="GC38" i="38"/>
  <c r="GD38" i="38"/>
  <c r="GE38" i="38"/>
  <c r="GF38" i="38"/>
  <c r="GG38" i="38"/>
  <c r="GH38" i="38"/>
  <c r="GI38" i="38"/>
  <c r="GJ38" i="38"/>
  <c r="GK38" i="38"/>
  <c r="GL38" i="38"/>
  <c r="GM38" i="38"/>
  <c r="GN38" i="38"/>
  <c r="GO38" i="38"/>
  <c r="GP38" i="38"/>
  <c r="GQ38" i="38"/>
  <c r="GR38" i="38"/>
  <c r="GS38" i="38"/>
  <c r="GT38" i="38"/>
  <c r="GU38" i="38"/>
  <c r="GV38" i="38"/>
  <c r="GW38" i="38"/>
  <c r="GX38" i="38"/>
  <c r="GY38" i="38"/>
  <c r="GZ38" i="38"/>
  <c r="HA38" i="38"/>
  <c r="HB38" i="38"/>
  <c r="HC38" i="38"/>
  <c r="HD38" i="38"/>
  <c r="HE38" i="38"/>
  <c r="HF38" i="38"/>
  <c r="HG38" i="38"/>
  <c r="HH38" i="38"/>
  <c r="HI38" i="38"/>
  <c r="HJ38" i="38"/>
  <c r="HK38" i="38"/>
  <c r="HL38" i="38"/>
  <c r="HM38" i="38"/>
  <c r="HN38" i="38"/>
  <c r="HO38" i="38"/>
  <c r="HP38" i="38"/>
  <c r="HQ38" i="38"/>
  <c r="HR38" i="38"/>
  <c r="HS38" i="38"/>
  <c r="HT38" i="38"/>
  <c r="HU38" i="38"/>
  <c r="HV38" i="38"/>
  <c r="HW38" i="38"/>
  <c r="HX38" i="38"/>
  <c r="HY38" i="38"/>
  <c r="HZ38" i="38"/>
  <c r="IA38" i="38"/>
  <c r="IB38" i="38"/>
  <c r="IC38" i="38"/>
  <c r="ID38" i="38"/>
  <c r="IE38" i="38"/>
  <c r="A39" i="38"/>
  <c r="G39" i="38"/>
  <c r="H39" i="38"/>
  <c r="I39" i="38"/>
  <c r="J39" i="38"/>
  <c r="K39" i="38"/>
  <c r="L39" i="38"/>
  <c r="M39" i="38"/>
  <c r="N39" i="38"/>
  <c r="O39" i="38"/>
  <c r="P39" i="38"/>
  <c r="Q39" i="38"/>
  <c r="R39" i="38"/>
  <c r="S39" i="38"/>
  <c r="T39" i="38"/>
  <c r="U39" i="38"/>
  <c r="V39" i="38"/>
  <c r="W39" i="38"/>
  <c r="X39" i="38"/>
  <c r="Y39" i="38"/>
  <c r="Z39" i="38"/>
  <c r="AA39" i="38"/>
  <c r="AB39" i="38"/>
  <c r="AC39" i="38"/>
  <c r="AD39" i="38"/>
  <c r="AE39" i="38"/>
  <c r="AF39" i="38"/>
  <c r="AG39" i="38"/>
  <c r="AH39" i="38"/>
  <c r="AI39" i="38"/>
  <c r="AJ39" i="38"/>
  <c r="AK39" i="38"/>
  <c r="AL39" i="38"/>
  <c r="AM39" i="38"/>
  <c r="AN39" i="38"/>
  <c r="AO39" i="38"/>
  <c r="AP39" i="38"/>
  <c r="AQ39" i="38"/>
  <c r="AR39" i="38"/>
  <c r="AS39" i="38"/>
  <c r="AT39" i="38"/>
  <c r="AU39" i="38"/>
  <c r="AV39" i="38"/>
  <c r="AW39" i="38"/>
  <c r="AX39" i="38"/>
  <c r="AY39" i="38"/>
  <c r="AZ39" i="38"/>
  <c r="BA39" i="38"/>
  <c r="BB39" i="38"/>
  <c r="BC39" i="38"/>
  <c r="BD39" i="38"/>
  <c r="BE39" i="38"/>
  <c r="BF39" i="38"/>
  <c r="BG39" i="38"/>
  <c r="BH39" i="38"/>
  <c r="BI39" i="38"/>
  <c r="BJ39" i="38"/>
  <c r="BK39" i="38"/>
  <c r="BL39" i="38"/>
  <c r="BM39" i="38"/>
  <c r="BN39" i="38"/>
  <c r="BO39" i="38"/>
  <c r="BP39" i="38"/>
  <c r="BQ39" i="38"/>
  <c r="BR39" i="38"/>
  <c r="BS39" i="38"/>
  <c r="BT39" i="38"/>
  <c r="BU39" i="38"/>
  <c r="BV39" i="38"/>
  <c r="BW39" i="38"/>
  <c r="BX39" i="38"/>
  <c r="BY39" i="38"/>
  <c r="BZ39" i="38"/>
  <c r="CA39" i="38"/>
  <c r="CB39" i="38"/>
  <c r="CC39" i="38"/>
  <c r="CD39" i="38"/>
  <c r="CE39" i="38"/>
  <c r="CF39" i="38"/>
  <c r="CG39" i="38"/>
  <c r="CH39" i="38"/>
  <c r="CI39" i="38"/>
  <c r="CJ39" i="38"/>
  <c r="CK39" i="38"/>
  <c r="CL39" i="38"/>
  <c r="CM39" i="38"/>
  <c r="CN39" i="38"/>
  <c r="CO39" i="38"/>
  <c r="CP39" i="38"/>
  <c r="CQ39" i="38"/>
  <c r="CR39" i="38"/>
  <c r="CS39" i="38"/>
  <c r="CT39" i="38"/>
  <c r="CU39" i="38"/>
  <c r="CV39" i="38"/>
  <c r="CW39" i="38"/>
  <c r="CX39" i="38"/>
  <c r="CY39" i="38"/>
  <c r="CZ39" i="38"/>
  <c r="DA39" i="38"/>
  <c r="DB39" i="38"/>
  <c r="DC39" i="38"/>
  <c r="DD39" i="38"/>
  <c r="DE39" i="38"/>
  <c r="DF39" i="38"/>
  <c r="DG39" i="38"/>
  <c r="DH39" i="38"/>
  <c r="DI39" i="38"/>
  <c r="DJ39" i="38"/>
  <c r="DK39" i="38"/>
  <c r="DL39" i="38"/>
  <c r="DM39" i="38"/>
  <c r="DN39" i="38"/>
  <c r="DO39" i="38"/>
  <c r="DP39" i="38"/>
  <c r="DQ39" i="38"/>
  <c r="DR39" i="38"/>
  <c r="DS39" i="38"/>
  <c r="DT39" i="38"/>
  <c r="DU39" i="38"/>
  <c r="DV39" i="38"/>
  <c r="DW39" i="38"/>
  <c r="DX39" i="38"/>
  <c r="DY39" i="38"/>
  <c r="DZ39" i="38"/>
  <c r="EA39" i="38"/>
  <c r="EB39" i="38"/>
  <c r="EC39" i="38"/>
  <c r="ED39" i="38"/>
  <c r="EE39" i="38"/>
  <c r="EF39" i="38"/>
  <c r="EG39" i="38"/>
  <c r="EH39" i="38"/>
  <c r="EI39" i="38"/>
  <c r="EJ39" i="38"/>
  <c r="EK39" i="38"/>
  <c r="EL39" i="38"/>
  <c r="EM39" i="38"/>
  <c r="EN39" i="38"/>
  <c r="EO39" i="38"/>
  <c r="EP39" i="38"/>
  <c r="EQ39" i="38"/>
  <c r="ER39" i="38"/>
  <c r="ES39" i="38"/>
  <c r="ET39" i="38"/>
  <c r="EU39" i="38"/>
  <c r="EV39" i="38"/>
  <c r="EW39" i="38"/>
  <c r="EX39" i="38"/>
  <c r="EY39" i="38"/>
  <c r="EZ39" i="38"/>
  <c r="FA39" i="38"/>
  <c r="FB39" i="38"/>
  <c r="FC39" i="38"/>
  <c r="FD39" i="38"/>
  <c r="FE39" i="38"/>
  <c r="FF39" i="38"/>
  <c r="FG39" i="38"/>
  <c r="FH39" i="38"/>
  <c r="FI39" i="38"/>
  <c r="FJ39" i="38"/>
  <c r="FK39" i="38"/>
  <c r="FL39" i="38"/>
  <c r="FM39" i="38"/>
  <c r="FN39" i="38"/>
  <c r="FO39" i="38"/>
  <c r="FP39" i="38"/>
  <c r="FQ39" i="38"/>
  <c r="FR39" i="38"/>
  <c r="FS39" i="38"/>
  <c r="FT39" i="38"/>
  <c r="FU39" i="38"/>
  <c r="FV39" i="38"/>
  <c r="FW39" i="38"/>
  <c r="FX39" i="38"/>
  <c r="FY39" i="38"/>
  <c r="FZ39" i="38"/>
  <c r="GA39" i="38"/>
  <c r="GB39" i="38"/>
  <c r="GC39" i="38"/>
  <c r="GD39" i="38"/>
  <c r="GE39" i="38"/>
  <c r="GF39" i="38"/>
  <c r="GG39" i="38"/>
  <c r="GH39" i="38"/>
  <c r="GI39" i="38"/>
  <c r="GJ39" i="38"/>
  <c r="GK39" i="38"/>
  <c r="GL39" i="38"/>
  <c r="GM39" i="38"/>
  <c r="GN39" i="38"/>
  <c r="GO39" i="38"/>
  <c r="GP39" i="38"/>
  <c r="GQ39" i="38"/>
  <c r="GR39" i="38"/>
  <c r="GS39" i="38"/>
  <c r="GT39" i="38"/>
  <c r="GU39" i="38"/>
  <c r="GV39" i="38"/>
  <c r="GW39" i="38"/>
  <c r="GX39" i="38"/>
  <c r="GY39" i="38"/>
  <c r="GZ39" i="38"/>
  <c r="HA39" i="38"/>
  <c r="HB39" i="38"/>
  <c r="HC39" i="38"/>
  <c r="HD39" i="38"/>
  <c r="HE39" i="38"/>
  <c r="HF39" i="38"/>
  <c r="HG39" i="38"/>
  <c r="HH39" i="38"/>
  <c r="HI39" i="38"/>
  <c r="HJ39" i="38"/>
  <c r="HK39" i="38"/>
  <c r="HL39" i="38"/>
  <c r="HM39" i="38"/>
  <c r="HN39" i="38"/>
  <c r="HO39" i="38"/>
  <c r="HP39" i="38"/>
  <c r="HQ39" i="38"/>
  <c r="HR39" i="38"/>
  <c r="HS39" i="38"/>
  <c r="HT39" i="38"/>
  <c r="HU39" i="38"/>
  <c r="HV39" i="38"/>
  <c r="HW39" i="38"/>
  <c r="HX39" i="38"/>
  <c r="HY39" i="38"/>
  <c r="HZ39" i="38"/>
  <c r="IA39" i="38"/>
  <c r="IB39" i="38"/>
  <c r="IC39" i="38"/>
  <c r="ID39" i="38"/>
  <c r="IE39" i="38"/>
  <c r="A40" i="38"/>
  <c r="G40" i="38"/>
  <c r="H40" i="38"/>
  <c r="I40" i="38"/>
  <c r="J40" i="38"/>
  <c r="K40" i="38"/>
  <c r="L40" i="38"/>
  <c r="M40" i="38"/>
  <c r="N40" i="38"/>
  <c r="O40" i="38"/>
  <c r="P40" i="38"/>
  <c r="Q40" i="38"/>
  <c r="R40" i="38"/>
  <c r="S40" i="38"/>
  <c r="T40" i="38"/>
  <c r="U40" i="38"/>
  <c r="V40" i="38"/>
  <c r="W40" i="38"/>
  <c r="X40" i="38"/>
  <c r="Y40" i="38"/>
  <c r="Z40" i="38"/>
  <c r="AA40" i="38"/>
  <c r="AB40" i="38"/>
  <c r="AC40" i="38"/>
  <c r="AD40" i="38"/>
  <c r="AE40" i="38"/>
  <c r="AF40" i="38"/>
  <c r="AG40" i="38"/>
  <c r="AH40" i="38"/>
  <c r="AI40" i="38"/>
  <c r="AJ40" i="38"/>
  <c r="AK40" i="38"/>
  <c r="AL40" i="38"/>
  <c r="AM40" i="38"/>
  <c r="AN40" i="38"/>
  <c r="AO40" i="38"/>
  <c r="AP40" i="38"/>
  <c r="AQ40" i="38"/>
  <c r="AR40" i="38"/>
  <c r="AS40" i="38"/>
  <c r="AT40" i="38"/>
  <c r="AU40" i="38"/>
  <c r="AV40" i="38"/>
  <c r="AW40" i="38"/>
  <c r="AX40" i="38"/>
  <c r="AY40" i="38"/>
  <c r="AZ40" i="38"/>
  <c r="BA40" i="38"/>
  <c r="BB40" i="38"/>
  <c r="BC40" i="38"/>
  <c r="BD40" i="38"/>
  <c r="BE40" i="38"/>
  <c r="BF40" i="38"/>
  <c r="BG40" i="38"/>
  <c r="BH40" i="38"/>
  <c r="BI40" i="38"/>
  <c r="BJ40" i="38"/>
  <c r="BK40" i="38"/>
  <c r="BL40" i="38"/>
  <c r="BM40" i="38"/>
  <c r="BN40" i="38"/>
  <c r="BO40" i="38"/>
  <c r="BP40" i="38"/>
  <c r="BQ40" i="38"/>
  <c r="BR40" i="38"/>
  <c r="BS40" i="38"/>
  <c r="BT40" i="38"/>
  <c r="BU40" i="38"/>
  <c r="BV40" i="38"/>
  <c r="BW40" i="38"/>
  <c r="BX40" i="38"/>
  <c r="BY40" i="38"/>
  <c r="BZ40" i="38"/>
  <c r="CA40" i="38"/>
  <c r="CB40" i="38"/>
  <c r="CC40" i="38"/>
  <c r="CD40" i="38"/>
  <c r="CE40" i="38"/>
  <c r="CF40" i="38"/>
  <c r="CG40" i="38"/>
  <c r="CH40" i="38"/>
  <c r="CI40" i="38"/>
  <c r="CJ40" i="38"/>
  <c r="CK40" i="38"/>
  <c r="CL40" i="38"/>
  <c r="CM40" i="38"/>
  <c r="CN40" i="38"/>
  <c r="CO40" i="38"/>
  <c r="CP40" i="38"/>
  <c r="CQ40" i="38"/>
  <c r="CR40" i="38"/>
  <c r="CS40" i="38"/>
  <c r="CT40" i="38"/>
  <c r="CU40" i="38"/>
  <c r="CV40" i="38"/>
  <c r="CW40" i="38"/>
  <c r="CX40" i="38"/>
  <c r="CY40" i="38"/>
  <c r="CZ40" i="38"/>
  <c r="DA40" i="38"/>
  <c r="DB40" i="38"/>
  <c r="DC40" i="38"/>
  <c r="DD40" i="38"/>
  <c r="DE40" i="38"/>
  <c r="DF40" i="38"/>
  <c r="DG40" i="38"/>
  <c r="DH40" i="38"/>
  <c r="DI40" i="38"/>
  <c r="DJ40" i="38"/>
  <c r="DK40" i="38"/>
  <c r="DL40" i="38"/>
  <c r="DM40" i="38"/>
  <c r="DN40" i="38"/>
  <c r="DO40" i="38"/>
  <c r="DP40" i="38"/>
  <c r="DQ40" i="38"/>
  <c r="DR40" i="38"/>
  <c r="DS40" i="38"/>
  <c r="DT40" i="38"/>
  <c r="DU40" i="38"/>
  <c r="DV40" i="38"/>
  <c r="DW40" i="38"/>
  <c r="DX40" i="38"/>
  <c r="DY40" i="38"/>
  <c r="DZ40" i="38"/>
  <c r="EA40" i="38"/>
  <c r="EB40" i="38"/>
  <c r="EC40" i="38"/>
  <c r="ED40" i="38"/>
  <c r="EE40" i="38"/>
  <c r="EF40" i="38"/>
  <c r="EG40" i="38"/>
  <c r="EH40" i="38"/>
  <c r="EI40" i="38"/>
  <c r="EJ40" i="38"/>
  <c r="EK40" i="38"/>
  <c r="EL40" i="38"/>
  <c r="EM40" i="38"/>
  <c r="EN40" i="38"/>
  <c r="EO40" i="38"/>
  <c r="EP40" i="38"/>
  <c r="EQ40" i="38"/>
  <c r="ER40" i="38"/>
  <c r="ES40" i="38"/>
  <c r="ET40" i="38"/>
  <c r="EU40" i="38"/>
  <c r="EV40" i="38"/>
  <c r="EW40" i="38"/>
  <c r="EX40" i="38"/>
  <c r="EY40" i="38"/>
  <c r="EZ40" i="38"/>
  <c r="FA40" i="38"/>
  <c r="FB40" i="38"/>
  <c r="FC40" i="38"/>
  <c r="FD40" i="38"/>
  <c r="FE40" i="38"/>
  <c r="FF40" i="38"/>
  <c r="FG40" i="38"/>
  <c r="FH40" i="38"/>
  <c r="FI40" i="38"/>
  <c r="FJ40" i="38"/>
  <c r="FK40" i="38"/>
  <c r="FL40" i="38"/>
  <c r="FM40" i="38"/>
  <c r="FN40" i="38"/>
  <c r="FO40" i="38"/>
  <c r="FP40" i="38"/>
  <c r="FQ40" i="38"/>
  <c r="FR40" i="38"/>
  <c r="FS40" i="38"/>
  <c r="FT40" i="38"/>
  <c r="FU40" i="38"/>
  <c r="FV40" i="38"/>
  <c r="FW40" i="38"/>
  <c r="FX40" i="38"/>
  <c r="FY40" i="38"/>
  <c r="FZ40" i="38"/>
  <c r="GA40" i="38"/>
  <c r="GB40" i="38"/>
  <c r="GC40" i="38"/>
  <c r="GD40" i="38"/>
  <c r="GE40" i="38"/>
  <c r="GF40" i="38"/>
  <c r="GG40" i="38"/>
  <c r="GH40" i="38"/>
  <c r="GI40" i="38"/>
  <c r="GJ40" i="38"/>
  <c r="GK40" i="38"/>
  <c r="GL40" i="38"/>
  <c r="GM40" i="38"/>
  <c r="GN40" i="38"/>
  <c r="GO40" i="38"/>
  <c r="GP40" i="38"/>
  <c r="GQ40" i="38"/>
  <c r="GR40" i="38"/>
  <c r="GS40" i="38"/>
  <c r="GT40" i="38"/>
  <c r="GU40" i="38"/>
  <c r="GV40" i="38"/>
  <c r="GW40" i="38"/>
  <c r="GX40" i="38"/>
  <c r="GY40" i="38"/>
  <c r="GZ40" i="38"/>
  <c r="HA40" i="38"/>
  <c r="HB40" i="38"/>
  <c r="HC40" i="38"/>
  <c r="HD40" i="38"/>
  <c r="HE40" i="38"/>
  <c r="HF40" i="38"/>
  <c r="HG40" i="38"/>
  <c r="HH40" i="38"/>
  <c r="HI40" i="38"/>
  <c r="HJ40" i="38"/>
  <c r="HK40" i="38"/>
  <c r="HL40" i="38"/>
  <c r="HM40" i="38"/>
  <c r="HN40" i="38"/>
  <c r="HO40" i="38"/>
  <c r="HP40" i="38"/>
  <c r="HQ40" i="38"/>
  <c r="HR40" i="38"/>
  <c r="HS40" i="38"/>
  <c r="HT40" i="38"/>
  <c r="HU40" i="38"/>
  <c r="HV40" i="38"/>
  <c r="HW40" i="38"/>
  <c r="HX40" i="38"/>
  <c r="HY40" i="38"/>
  <c r="HZ40" i="38"/>
  <c r="IA40" i="38"/>
  <c r="IB40" i="38"/>
  <c r="IC40" i="38"/>
  <c r="ID40" i="38"/>
  <c r="IE40" i="38"/>
  <c r="A41" i="38"/>
  <c r="G41" i="38"/>
  <c r="H41" i="38"/>
  <c r="I41" i="38"/>
  <c r="J41" i="38"/>
  <c r="K41" i="38"/>
  <c r="L41" i="38"/>
  <c r="M41" i="38"/>
  <c r="N41" i="38"/>
  <c r="O41" i="38"/>
  <c r="P41" i="38"/>
  <c r="Q41" i="38"/>
  <c r="R41" i="38"/>
  <c r="S41" i="38"/>
  <c r="T41" i="38"/>
  <c r="U41" i="38"/>
  <c r="V41" i="38"/>
  <c r="W41" i="38"/>
  <c r="X41" i="38"/>
  <c r="Y41" i="38"/>
  <c r="Z41" i="38"/>
  <c r="AA41" i="38"/>
  <c r="AB41" i="38"/>
  <c r="AC41" i="38"/>
  <c r="AD41" i="38"/>
  <c r="AE41" i="38"/>
  <c r="AF41" i="38"/>
  <c r="AG41" i="38"/>
  <c r="AH41" i="38"/>
  <c r="AI41" i="38"/>
  <c r="AJ41" i="38"/>
  <c r="AK41" i="38"/>
  <c r="AL41" i="38"/>
  <c r="AM41" i="38"/>
  <c r="AN41" i="38"/>
  <c r="AO41" i="38"/>
  <c r="AP41" i="38"/>
  <c r="AQ41" i="38"/>
  <c r="AR41" i="38"/>
  <c r="AS41" i="38"/>
  <c r="AT41" i="38"/>
  <c r="AU41" i="38"/>
  <c r="AV41" i="38"/>
  <c r="AW41" i="38"/>
  <c r="AX41" i="38"/>
  <c r="AY41" i="38"/>
  <c r="AZ41" i="38"/>
  <c r="BA41" i="38"/>
  <c r="BB41" i="38"/>
  <c r="BC41" i="38"/>
  <c r="BD41" i="38"/>
  <c r="BE41" i="38"/>
  <c r="BF41" i="38"/>
  <c r="BG41" i="38"/>
  <c r="BH41" i="38"/>
  <c r="BI41" i="38"/>
  <c r="BJ41" i="38"/>
  <c r="BK41" i="38"/>
  <c r="BL41" i="38"/>
  <c r="BM41" i="38"/>
  <c r="BN41" i="38"/>
  <c r="BO41" i="38"/>
  <c r="BP41" i="38"/>
  <c r="BQ41" i="38"/>
  <c r="BR41" i="38"/>
  <c r="BS41" i="38"/>
  <c r="BT41" i="38"/>
  <c r="BU41" i="38"/>
  <c r="BV41" i="38"/>
  <c r="BW41" i="38"/>
  <c r="BX41" i="38"/>
  <c r="BY41" i="38"/>
  <c r="BZ41" i="38"/>
  <c r="CA41" i="38"/>
  <c r="CB41" i="38"/>
  <c r="CC41" i="38"/>
  <c r="CD41" i="38"/>
  <c r="CE41" i="38"/>
  <c r="CF41" i="38"/>
  <c r="CG41" i="38"/>
  <c r="CH41" i="38"/>
  <c r="CI41" i="38"/>
  <c r="CJ41" i="38"/>
  <c r="CK41" i="38"/>
  <c r="CL41" i="38"/>
  <c r="CM41" i="38"/>
  <c r="CN41" i="38"/>
  <c r="CO41" i="38"/>
  <c r="CP41" i="38"/>
  <c r="CQ41" i="38"/>
  <c r="CR41" i="38"/>
  <c r="CS41" i="38"/>
  <c r="CT41" i="38"/>
  <c r="CU41" i="38"/>
  <c r="CV41" i="38"/>
  <c r="CW41" i="38"/>
  <c r="CX41" i="38"/>
  <c r="CY41" i="38"/>
  <c r="CZ41" i="38"/>
  <c r="DA41" i="38"/>
  <c r="DB41" i="38"/>
  <c r="DC41" i="38"/>
  <c r="DD41" i="38"/>
  <c r="DE41" i="38"/>
  <c r="DF41" i="38"/>
  <c r="DG41" i="38"/>
  <c r="DH41" i="38"/>
  <c r="DI41" i="38"/>
  <c r="DJ41" i="38"/>
  <c r="DK41" i="38"/>
  <c r="DL41" i="38"/>
  <c r="DM41" i="38"/>
  <c r="DN41" i="38"/>
  <c r="DO41" i="38"/>
  <c r="DP41" i="38"/>
  <c r="DQ41" i="38"/>
  <c r="DR41" i="38"/>
  <c r="DS41" i="38"/>
  <c r="DT41" i="38"/>
  <c r="DU41" i="38"/>
  <c r="DV41" i="38"/>
  <c r="DW41" i="38"/>
  <c r="DX41" i="38"/>
  <c r="DY41" i="38"/>
  <c r="DZ41" i="38"/>
  <c r="EA41" i="38"/>
  <c r="EB41" i="38"/>
  <c r="EC41" i="38"/>
  <c r="ED41" i="38"/>
  <c r="EE41" i="38"/>
  <c r="EF41" i="38"/>
  <c r="EG41" i="38"/>
  <c r="EH41" i="38"/>
  <c r="EI41" i="38"/>
  <c r="EJ41" i="38"/>
  <c r="EK41" i="38"/>
  <c r="EL41" i="38"/>
  <c r="EM41" i="38"/>
  <c r="EN41" i="38"/>
  <c r="EO41" i="38"/>
  <c r="EP41" i="38"/>
  <c r="EQ41" i="38"/>
  <c r="ER41" i="38"/>
  <c r="ES41" i="38"/>
  <c r="ET41" i="38"/>
  <c r="EU41" i="38"/>
  <c r="EV41" i="38"/>
  <c r="EW41" i="38"/>
  <c r="EX41" i="38"/>
  <c r="EY41" i="38"/>
  <c r="EZ41" i="38"/>
  <c r="FA41" i="38"/>
  <c r="FB41" i="38"/>
  <c r="FC41" i="38"/>
  <c r="FD41" i="38"/>
  <c r="FE41" i="38"/>
  <c r="FF41" i="38"/>
  <c r="FG41" i="38"/>
  <c r="FH41" i="38"/>
  <c r="FI41" i="38"/>
  <c r="FJ41" i="38"/>
  <c r="FK41" i="38"/>
  <c r="FL41" i="38"/>
  <c r="FM41" i="38"/>
  <c r="FN41" i="38"/>
  <c r="FO41" i="38"/>
  <c r="FP41" i="38"/>
  <c r="FQ41" i="38"/>
  <c r="FR41" i="38"/>
  <c r="FS41" i="38"/>
  <c r="FT41" i="38"/>
  <c r="FU41" i="38"/>
  <c r="FV41" i="38"/>
  <c r="FW41" i="38"/>
  <c r="FX41" i="38"/>
  <c r="FY41" i="38"/>
  <c r="FZ41" i="38"/>
  <c r="GA41" i="38"/>
  <c r="GB41" i="38"/>
  <c r="GC41" i="38"/>
  <c r="GD41" i="38"/>
  <c r="GE41" i="38"/>
  <c r="GF41" i="38"/>
  <c r="GG41" i="38"/>
  <c r="GH41" i="38"/>
  <c r="GI41" i="38"/>
  <c r="GJ41" i="38"/>
  <c r="GK41" i="38"/>
  <c r="GL41" i="38"/>
  <c r="GM41" i="38"/>
  <c r="GN41" i="38"/>
  <c r="GO41" i="38"/>
  <c r="GP41" i="38"/>
  <c r="GQ41" i="38"/>
  <c r="GR41" i="38"/>
  <c r="GS41" i="38"/>
  <c r="GT41" i="38"/>
  <c r="GU41" i="38"/>
  <c r="GV41" i="38"/>
  <c r="GW41" i="38"/>
  <c r="GX41" i="38"/>
  <c r="GY41" i="38"/>
  <c r="GZ41" i="38"/>
  <c r="HA41" i="38"/>
  <c r="HB41" i="38"/>
  <c r="HC41" i="38"/>
  <c r="HD41" i="38"/>
  <c r="HE41" i="38"/>
  <c r="HF41" i="38"/>
  <c r="HG41" i="38"/>
  <c r="HH41" i="38"/>
  <c r="HI41" i="38"/>
  <c r="HJ41" i="38"/>
  <c r="HK41" i="38"/>
  <c r="HL41" i="38"/>
  <c r="HM41" i="38"/>
  <c r="HN41" i="38"/>
  <c r="HO41" i="38"/>
  <c r="HP41" i="38"/>
  <c r="HQ41" i="38"/>
  <c r="HR41" i="38"/>
  <c r="HS41" i="38"/>
  <c r="HT41" i="38"/>
  <c r="HU41" i="38"/>
  <c r="HV41" i="38"/>
  <c r="HW41" i="38"/>
  <c r="HX41" i="38"/>
  <c r="HY41" i="38"/>
  <c r="HZ41" i="38"/>
  <c r="IA41" i="38"/>
  <c r="IB41" i="38"/>
  <c r="IC41" i="38"/>
  <c r="ID41" i="38"/>
  <c r="IE41" i="38"/>
  <c r="A42" i="38"/>
  <c r="G42" i="38"/>
  <c r="H42" i="38"/>
  <c r="I42" i="38"/>
  <c r="J42" i="38"/>
  <c r="K42" i="38"/>
  <c r="L42" i="38"/>
  <c r="M42" i="38"/>
  <c r="N42" i="38"/>
  <c r="O42" i="38"/>
  <c r="P42" i="38"/>
  <c r="Q42" i="38"/>
  <c r="R42" i="38"/>
  <c r="S42" i="38"/>
  <c r="T42" i="38"/>
  <c r="U42" i="38"/>
  <c r="V42" i="38"/>
  <c r="W42" i="38"/>
  <c r="X42" i="38"/>
  <c r="Y42" i="38"/>
  <c r="Z42" i="38"/>
  <c r="AA42" i="38"/>
  <c r="AB42" i="38"/>
  <c r="AC42" i="38"/>
  <c r="AD42" i="38"/>
  <c r="AE42" i="38"/>
  <c r="AF42" i="38"/>
  <c r="AG42" i="38"/>
  <c r="AH42" i="38"/>
  <c r="AI42" i="38"/>
  <c r="AJ42" i="38"/>
  <c r="AK42" i="38"/>
  <c r="AL42" i="38"/>
  <c r="AM42" i="38"/>
  <c r="AN42" i="38"/>
  <c r="AO42" i="38"/>
  <c r="AP42" i="38"/>
  <c r="AQ42" i="38"/>
  <c r="AR42" i="38"/>
  <c r="AS42" i="38"/>
  <c r="AT42" i="38"/>
  <c r="AU42" i="38"/>
  <c r="AV42" i="38"/>
  <c r="AW42" i="38"/>
  <c r="AX42" i="38"/>
  <c r="AY42" i="38"/>
  <c r="AZ42" i="38"/>
  <c r="BA42" i="38"/>
  <c r="BB42" i="38"/>
  <c r="BC42" i="38"/>
  <c r="BD42" i="38"/>
  <c r="BE42" i="38"/>
  <c r="BF42" i="38"/>
  <c r="BG42" i="38"/>
  <c r="BH42" i="38"/>
  <c r="BI42" i="38"/>
  <c r="BJ42" i="38"/>
  <c r="BK42" i="38"/>
  <c r="BL42" i="38"/>
  <c r="BM42" i="38"/>
  <c r="BN42" i="38"/>
  <c r="BO42" i="38"/>
  <c r="BP42" i="38"/>
  <c r="BQ42" i="38"/>
  <c r="BR42" i="38"/>
  <c r="BS42" i="38"/>
  <c r="BT42" i="38"/>
  <c r="BU42" i="38"/>
  <c r="BV42" i="38"/>
  <c r="BW42" i="38"/>
  <c r="BX42" i="38"/>
  <c r="BY42" i="38"/>
  <c r="BZ42" i="38"/>
  <c r="CA42" i="38"/>
  <c r="CB42" i="38"/>
  <c r="CC42" i="38"/>
  <c r="CD42" i="38"/>
  <c r="CE42" i="38"/>
  <c r="CF42" i="38"/>
  <c r="CG42" i="38"/>
  <c r="CH42" i="38"/>
  <c r="CI42" i="38"/>
  <c r="CJ42" i="38"/>
  <c r="CK42" i="38"/>
  <c r="CL42" i="38"/>
  <c r="CM42" i="38"/>
  <c r="CN42" i="38"/>
  <c r="CO42" i="38"/>
  <c r="CP42" i="38"/>
  <c r="CQ42" i="38"/>
  <c r="CR42" i="38"/>
  <c r="CS42" i="38"/>
  <c r="CT42" i="38"/>
  <c r="CU42" i="38"/>
  <c r="CV42" i="38"/>
  <c r="CW42" i="38"/>
  <c r="CX42" i="38"/>
  <c r="CY42" i="38"/>
  <c r="CZ42" i="38"/>
  <c r="DA42" i="38"/>
  <c r="DB42" i="38"/>
  <c r="DC42" i="38"/>
  <c r="DD42" i="38"/>
  <c r="DE42" i="38"/>
  <c r="DF42" i="38"/>
  <c r="DG42" i="38"/>
  <c r="DH42" i="38"/>
  <c r="DI42" i="38"/>
  <c r="DJ42" i="38"/>
  <c r="DK42" i="38"/>
  <c r="DL42" i="38"/>
  <c r="DM42" i="38"/>
  <c r="DN42" i="38"/>
  <c r="DO42" i="38"/>
  <c r="DP42" i="38"/>
  <c r="DQ42" i="38"/>
  <c r="DR42" i="38"/>
  <c r="DS42" i="38"/>
  <c r="DT42" i="38"/>
  <c r="DU42" i="38"/>
  <c r="DV42" i="38"/>
  <c r="DW42" i="38"/>
  <c r="DX42" i="38"/>
  <c r="DY42" i="38"/>
  <c r="DZ42" i="38"/>
  <c r="EA42" i="38"/>
  <c r="EB42" i="38"/>
  <c r="EC42" i="38"/>
  <c r="ED42" i="38"/>
  <c r="EE42" i="38"/>
  <c r="EF42" i="38"/>
  <c r="EG42" i="38"/>
  <c r="EH42" i="38"/>
  <c r="EI42" i="38"/>
  <c r="EJ42" i="38"/>
  <c r="EK42" i="38"/>
  <c r="EL42" i="38"/>
  <c r="EM42" i="38"/>
  <c r="EN42" i="38"/>
  <c r="EO42" i="38"/>
  <c r="EP42" i="38"/>
  <c r="EQ42" i="38"/>
  <c r="ER42" i="38"/>
  <c r="ES42" i="38"/>
  <c r="ET42" i="38"/>
  <c r="EU42" i="38"/>
  <c r="EV42" i="38"/>
  <c r="EW42" i="38"/>
  <c r="EX42" i="38"/>
  <c r="EY42" i="38"/>
  <c r="EZ42" i="38"/>
  <c r="FA42" i="38"/>
  <c r="FB42" i="38"/>
  <c r="FC42" i="38"/>
  <c r="FD42" i="38"/>
  <c r="FE42" i="38"/>
  <c r="FF42" i="38"/>
  <c r="FG42" i="38"/>
  <c r="FH42" i="38"/>
  <c r="FI42" i="38"/>
  <c r="FJ42" i="38"/>
  <c r="FK42" i="38"/>
  <c r="FL42" i="38"/>
  <c r="FM42" i="38"/>
  <c r="FN42" i="38"/>
  <c r="FO42" i="38"/>
  <c r="FP42" i="38"/>
  <c r="FQ42" i="38"/>
  <c r="FR42" i="38"/>
  <c r="FS42" i="38"/>
  <c r="FT42" i="38"/>
  <c r="FU42" i="38"/>
  <c r="FV42" i="38"/>
  <c r="FW42" i="38"/>
  <c r="FX42" i="38"/>
  <c r="FY42" i="38"/>
  <c r="FZ42" i="38"/>
  <c r="GA42" i="38"/>
  <c r="GB42" i="38"/>
  <c r="GC42" i="38"/>
  <c r="GD42" i="38"/>
  <c r="GE42" i="38"/>
  <c r="GF42" i="38"/>
  <c r="GG42" i="38"/>
  <c r="GH42" i="38"/>
  <c r="GI42" i="38"/>
  <c r="GJ42" i="38"/>
  <c r="GK42" i="38"/>
  <c r="GL42" i="38"/>
  <c r="GM42" i="38"/>
  <c r="GN42" i="38"/>
  <c r="GO42" i="38"/>
  <c r="GP42" i="38"/>
  <c r="GQ42" i="38"/>
  <c r="GR42" i="38"/>
  <c r="GS42" i="38"/>
  <c r="GT42" i="38"/>
  <c r="GU42" i="38"/>
  <c r="GV42" i="38"/>
  <c r="GW42" i="38"/>
  <c r="GX42" i="38"/>
  <c r="GY42" i="38"/>
  <c r="GZ42" i="38"/>
  <c r="HA42" i="38"/>
  <c r="HB42" i="38"/>
  <c r="HC42" i="38"/>
  <c r="HD42" i="38"/>
  <c r="HE42" i="38"/>
  <c r="HF42" i="38"/>
  <c r="HG42" i="38"/>
  <c r="HH42" i="38"/>
  <c r="HI42" i="38"/>
  <c r="HJ42" i="38"/>
  <c r="HK42" i="38"/>
  <c r="HL42" i="38"/>
  <c r="HM42" i="38"/>
  <c r="HN42" i="38"/>
  <c r="HO42" i="38"/>
  <c r="HP42" i="38"/>
  <c r="HQ42" i="38"/>
  <c r="HR42" i="38"/>
  <c r="HS42" i="38"/>
  <c r="HT42" i="38"/>
  <c r="HU42" i="38"/>
  <c r="HV42" i="38"/>
  <c r="HW42" i="38"/>
  <c r="HX42" i="38"/>
  <c r="HY42" i="38"/>
  <c r="HZ42" i="38"/>
  <c r="IA42" i="38"/>
  <c r="IB42" i="38"/>
  <c r="IC42" i="38"/>
  <c r="ID42" i="38"/>
  <c r="IE42" i="38"/>
  <c r="A43" i="38"/>
  <c r="G43" i="38"/>
  <c r="H43" i="38"/>
  <c r="I43" i="38"/>
  <c r="J43" i="38"/>
  <c r="K43" i="38"/>
  <c r="L43" i="38"/>
  <c r="M43" i="38"/>
  <c r="N43" i="38"/>
  <c r="O43" i="38"/>
  <c r="P43" i="38"/>
  <c r="Q43" i="38"/>
  <c r="R43" i="38"/>
  <c r="S43" i="38"/>
  <c r="T43" i="38"/>
  <c r="U43" i="38"/>
  <c r="V43" i="38"/>
  <c r="W43" i="38"/>
  <c r="X43" i="38"/>
  <c r="Y43" i="38"/>
  <c r="Z43" i="38"/>
  <c r="AA43" i="38"/>
  <c r="AB43" i="38"/>
  <c r="AC43" i="38"/>
  <c r="AD43" i="38"/>
  <c r="AE43" i="38"/>
  <c r="AF43" i="38"/>
  <c r="AG43" i="38"/>
  <c r="AH43" i="38"/>
  <c r="AI43" i="38"/>
  <c r="AJ43" i="38"/>
  <c r="AK43" i="38"/>
  <c r="AL43" i="38"/>
  <c r="AM43" i="38"/>
  <c r="AN43" i="38"/>
  <c r="AO43" i="38"/>
  <c r="AP43" i="38"/>
  <c r="AQ43" i="38"/>
  <c r="AR43" i="38"/>
  <c r="AS43" i="38"/>
  <c r="AT43" i="38"/>
  <c r="AU43" i="38"/>
  <c r="AV43" i="38"/>
  <c r="AW43" i="38"/>
  <c r="AX43" i="38"/>
  <c r="AY43" i="38"/>
  <c r="AZ43" i="38"/>
  <c r="BA43" i="38"/>
  <c r="BB43" i="38"/>
  <c r="BC43" i="38"/>
  <c r="BD43" i="38"/>
  <c r="BE43" i="38"/>
  <c r="BF43" i="38"/>
  <c r="BG43" i="38"/>
  <c r="BH43" i="38"/>
  <c r="BI43" i="38"/>
  <c r="BJ43" i="38"/>
  <c r="BK43" i="38"/>
  <c r="BL43" i="38"/>
  <c r="BM43" i="38"/>
  <c r="BN43" i="38"/>
  <c r="BO43" i="38"/>
  <c r="BP43" i="38"/>
  <c r="BQ43" i="38"/>
  <c r="BR43" i="38"/>
  <c r="BS43" i="38"/>
  <c r="BT43" i="38"/>
  <c r="BU43" i="38"/>
  <c r="BV43" i="38"/>
  <c r="BW43" i="38"/>
  <c r="BX43" i="38"/>
  <c r="BY43" i="38"/>
  <c r="BZ43" i="38"/>
  <c r="CA43" i="38"/>
  <c r="CB43" i="38"/>
  <c r="CC43" i="38"/>
  <c r="CD43" i="38"/>
  <c r="CE43" i="38"/>
  <c r="CF43" i="38"/>
  <c r="CG43" i="38"/>
  <c r="CH43" i="38"/>
  <c r="CI43" i="38"/>
  <c r="CJ43" i="38"/>
  <c r="CK43" i="38"/>
  <c r="CL43" i="38"/>
  <c r="CM43" i="38"/>
  <c r="CN43" i="38"/>
  <c r="CO43" i="38"/>
  <c r="CP43" i="38"/>
  <c r="CQ43" i="38"/>
  <c r="CR43" i="38"/>
  <c r="CS43" i="38"/>
  <c r="CT43" i="38"/>
  <c r="CU43" i="38"/>
  <c r="CV43" i="38"/>
  <c r="CW43" i="38"/>
  <c r="CX43" i="38"/>
  <c r="CY43" i="38"/>
  <c r="CZ43" i="38"/>
  <c r="DA43" i="38"/>
  <c r="DB43" i="38"/>
  <c r="DC43" i="38"/>
  <c r="DD43" i="38"/>
  <c r="DE43" i="38"/>
  <c r="DF43" i="38"/>
  <c r="DG43" i="38"/>
  <c r="DH43" i="38"/>
  <c r="DI43" i="38"/>
  <c r="DJ43" i="38"/>
  <c r="DK43" i="38"/>
  <c r="DL43" i="38"/>
  <c r="DM43" i="38"/>
  <c r="DN43" i="38"/>
  <c r="DO43" i="38"/>
  <c r="DP43" i="38"/>
  <c r="DQ43" i="38"/>
  <c r="DR43" i="38"/>
  <c r="DS43" i="38"/>
  <c r="DT43" i="38"/>
  <c r="DU43" i="38"/>
  <c r="DV43" i="38"/>
  <c r="DW43" i="38"/>
  <c r="DX43" i="38"/>
  <c r="DY43" i="38"/>
  <c r="DZ43" i="38"/>
  <c r="EA43" i="38"/>
  <c r="EB43" i="38"/>
  <c r="EC43" i="38"/>
  <c r="ED43" i="38"/>
  <c r="EE43" i="38"/>
  <c r="EF43" i="38"/>
  <c r="EG43" i="38"/>
  <c r="EH43" i="38"/>
  <c r="EI43" i="38"/>
  <c r="EJ43" i="38"/>
  <c r="EK43" i="38"/>
  <c r="EL43" i="38"/>
  <c r="EM43" i="38"/>
  <c r="EN43" i="38"/>
  <c r="EO43" i="38"/>
  <c r="EP43" i="38"/>
  <c r="EQ43" i="38"/>
  <c r="ER43" i="38"/>
  <c r="ES43" i="38"/>
  <c r="ET43" i="38"/>
  <c r="EU43" i="38"/>
  <c r="EV43" i="38"/>
  <c r="EW43" i="38"/>
  <c r="EX43" i="38"/>
  <c r="EY43" i="38"/>
  <c r="EZ43" i="38"/>
  <c r="FA43" i="38"/>
  <c r="FB43" i="38"/>
  <c r="FC43" i="38"/>
  <c r="FD43" i="38"/>
  <c r="FE43" i="38"/>
  <c r="FF43" i="38"/>
  <c r="FG43" i="38"/>
  <c r="FH43" i="38"/>
  <c r="FI43" i="38"/>
  <c r="FJ43" i="38"/>
  <c r="FK43" i="38"/>
  <c r="FL43" i="38"/>
  <c r="FM43" i="38"/>
  <c r="FN43" i="38"/>
  <c r="FO43" i="38"/>
  <c r="FP43" i="38"/>
  <c r="FQ43" i="38"/>
  <c r="FR43" i="38"/>
  <c r="FS43" i="38"/>
  <c r="FT43" i="38"/>
  <c r="FU43" i="38"/>
  <c r="FV43" i="38"/>
  <c r="FW43" i="38"/>
  <c r="FX43" i="38"/>
  <c r="FY43" i="38"/>
  <c r="FZ43" i="38"/>
  <c r="GA43" i="38"/>
  <c r="GB43" i="38"/>
  <c r="GC43" i="38"/>
  <c r="GD43" i="38"/>
  <c r="GE43" i="38"/>
  <c r="GF43" i="38"/>
  <c r="GG43" i="38"/>
  <c r="GH43" i="38"/>
  <c r="GI43" i="38"/>
  <c r="GJ43" i="38"/>
  <c r="GK43" i="38"/>
  <c r="GL43" i="38"/>
  <c r="GM43" i="38"/>
  <c r="GN43" i="38"/>
  <c r="GO43" i="38"/>
  <c r="GP43" i="38"/>
  <c r="GQ43" i="38"/>
  <c r="GR43" i="38"/>
  <c r="GS43" i="38"/>
  <c r="GT43" i="38"/>
  <c r="GU43" i="38"/>
  <c r="GV43" i="38"/>
  <c r="GW43" i="38"/>
  <c r="GX43" i="38"/>
  <c r="GY43" i="38"/>
  <c r="GZ43" i="38"/>
  <c r="HA43" i="38"/>
  <c r="HB43" i="38"/>
  <c r="HC43" i="38"/>
  <c r="HD43" i="38"/>
  <c r="HE43" i="38"/>
  <c r="HF43" i="38"/>
  <c r="HG43" i="38"/>
  <c r="HH43" i="38"/>
  <c r="HI43" i="38"/>
  <c r="HJ43" i="38"/>
  <c r="HK43" i="38"/>
  <c r="HL43" i="38"/>
  <c r="HM43" i="38"/>
  <c r="HN43" i="38"/>
  <c r="HO43" i="38"/>
  <c r="HP43" i="38"/>
  <c r="HQ43" i="38"/>
  <c r="HR43" i="38"/>
  <c r="HS43" i="38"/>
  <c r="HT43" i="38"/>
  <c r="HU43" i="38"/>
  <c r="HV43" i="38"/>
  <c r="HW43" i="38"/>
  <c r="HX43" i="38"/>
  <c r="HY43" i="38"/>
  <c r="HZ43" i="38"/>
  <c r="IA43" i="38"/>
  <c r="IB43" i="38"/>
  <c r="IC43" i="38"/>
  <c r="ID43" i="38"/>
  <c r="IE43" i="38"/>
  <c r="A44" i="38"/>
  <c r="G44" i="38"/>
  <c r="H44" i="38"/>
  <c r="I44" i="38"/>
  <c r="J44" i="38"/>
  <c r="K44" i="38"/>
  <c r="L44" i="38"/>
  <c r="M44" i="38"/>
  <c r="N44" i="38"/>
  <c r="O44" i="38"/>
  <c r="P44" i="38"/>
  <c r="Q44" i="38"/>
  <c r="R44" i="38"/>
  <c r="S44" i="38"/>
  <c r="T44" i="38"/>
  <c r="U44" i="38"/>
  <c r="V44" i="38"/>
  <c r="W44" i="38"/>
  <c r="X44" i="38"/>
  <c r="Y44" i="38"/>
  <c r="Z44" i="38"/>
  <c r="AA44" i="38"/>
  <c r="AB44" i="38"/>
  <c r="AC44" i="38"/>
  <c r="AD44" i="38"/>
  <c r="AE44" i="38"/>
  <c r="AF44" i="38"/>
  <c r="AG44" i="38"/>
  <c r="AH44" i="38"/>
  <c r="AI44" i="38"/>
  <c r="AJ44" i="38"/>
  <c r="AK44" i="38"/>
  <c r="AL44" i="38"/>
  <c r="AM44" i="38"/>
  <c r="AN44" i="38"/>
  <c r="AO44" i="38"/>
  <c r="AP44" i="38"/>
  <c r="AQ44" i="38"/>
  <c r="AR44" i="38"/>
  <c r="AS44" i="38"/>
  <c r="AT44" i="38"/>
  <c r="AU44" i="38"/>
  <c r="AV44" i="38"/>
  <c r="AW44" i="38"/>
  <c r="AX44" i="38"/>
  <c r="AY44" i="38"/>
  <c r="AZ44" i="38"/>
  <c r="BA44" i="38"/>
  <c r="BB44" i="38"/>
  <c r="BC44" i="38"/>
  <c r="BD44" i="38"/>
  <c r="BE44" i="38"/>
  <c r="BF44" i="38"/>
  <c r="BG44" i="38"/>
  <c r="BH44" i="38"/>
  <c r="BI44" i="38"/>
  <c r="BJ44" i="38"/>
  <c r="BK44" i="38"/>
  <c r="BL44" i="38"/>
  <c r="BM44" i="38"/>
  <c r="BN44" i="38"/>
  <c r="BO44" i="38"/>
  <c r="BP44" i="38"/>
  <c r="BQ44" i="38"/>
  <c r="BR44" i="38"/>
  <c r="BS44" i="38"/>
  <c r="BT44" i="38"/>
  <c r="BU44" i="38"/>
  <c r="BV44" i="38"/>
  <c r="BW44" i="38"/>
  <c r="BX44" i="38"/>
  <c r="BY44" i="38"/>
  <c r="BZ44" i="38"/>
  <c r="CA44" i="38"/>
  <c r="CB44" i="38"/>
  <c r="CC44" i="38"/>
  <c r="CD44" i="38"/>
  <c r="CE44" i="38"/>
  <c r="CF44" i="38"/>
  <c r="CG44" i="38"/>
  <c r="CH44" i="38"/>
  <c r="CI44" i="38"/>
  <c r="CJ44" i="38"/>
  <c r="CK44" i="38"/>
  <c r="CL44" i="38"/>
  <c r="CM44" i="38"/>
  <c r="CN44" i="38"/>
  <c r="CO44" i="38"/>
  <c r="CP44" i="38"/>
  <c r="CQ44" i="38"/>
  <c r="CR44" i="38"/>
  <c r="CS44" i="38"/>
  <c r="CT44" i="38"/>
  <c r="CU44" i="38"/>
  <c r="CV44" i="38"/>
  <c r="CW44" i="38"/>
  <c r="CX44" i="38"/>
  <c r="CY44" i="38"/>
  <c r="CZ44" i="38"/>
  <c r="DA44" i="38"/>
  <c r="DB44" i="38"/>
  <c r="DC44" i="38"/>
  <c r="DD44" i="38"/>
  <c r="DE44" i="38"/>
  <c r="DF44" i="38"/>
  <c r="DG44" i="38"/>
  <c r="DH44" i="38"/>
  <c r="DI44" i="38"/>
  <c r="DJ44" i="38"/>
  <c r="DK44" i="38"/>
  <c r="DL44" i="38"/>
  <c r="DM44" i="38"/>
  <c r="DN44" i="38"/>
  <c r="DO44" i="38"/>
  <c r="DP44" i="38"/>
  <c r="DQ44" i="38"/>
  <c r="DR44" i="38"/>
  <c r="DS44" i="38"/>
  <c r="DT44" i="38"/>
  <c r="DU44" i="38"/>
  <c r="DV44" i="38"/>
  <c r="DW44" i="38"/>
  <c r="DX44" i="38"/>
  <c r="DY44" i="38"/>
  <c r="DZ44" i="38"/>
  <c r="EA44" i="38"/>
  <c r="EB44" i="38"/>
  <c r="EC44" i="38"/>
  <c r="ED44" i="38"/>
  <c r="EE44" i="38"/>
  <c r="EF44" i="38"/>
  <c r="EG44" i="38"/>
  <c r="EH44" i="38"/>
  <c r="EI44" i="38"/>
  <c r="EJ44" i="38"/>
  <c r="EK44" i="38"/>
  <c r="EL44" i="38"/>
  <c r="EM44" i="38"/>
  <c r="EN44" i="38"/>
  <c r="EO44" i="38"/>
  <c r="EP44" i="38"/>
  <c r="EQ44" i="38"/>
  <c r="ER44" i="38"/>
  <c r="ES44" i="38"/>
  <c r="ET44" i="38"/>
  <c r="EU44" i="38"/>
  <c r="EV44" i="38"/>
  <c r="EW44" i="38"/>
  <c r="EX44" i="38"/>
  <c r="EY44" i="38"/>
  <c r="EZ44" i="38"/>
  <c r="FA44" i="38"/>
  <c r="FB44" i="38"/>
  <c r="FC44" i="38"/>
  <c r="FD44" i="38"/>
  <c r="FE44" i="38"/>
  <c r="FF44" i="38"/>
  <c r="FG44" i="38"/>
  <c r="FH44" i="38"/>
  <c r="FI44" i="38"/>
  <c r="FJ44" i="38"/>
  <c r="FK44" i="38"/>
  <c r="FL44" i="38"/>
  <c r="FM44" i="38"/>
  <c r="FN44" i="38"/>
  <c r="FO44" i="38"/>
  <c r="FP44" i="38"/>
  <c r="FQ44" i="38"/>
  <c r="FR44" i="38"/>
  <c r="FS44" i="38"/>
  <c r="FT44" i="38"/>
  <c r="FU44" i="38"/>
  <c r="FV44" i="38"/>
  <c r="FW44" i="38"/>
  <c r="FX44" i="38"/>
  <c r="FY44" i="38"/>
  <c r="FZ44" i="38"/>
  <c r="GA44" i="38"/>
  <c r="GB44" i="38"/>
  <c r="GC44" i="38"/>
  <c r="GD44" i="38"/>
  <c r="GE44" i="38"/>
  <c r="GF44" i="38"/>
  <c r="GG44" i="38"/>
  <c r="GH44" i="38"/>
  <c r="GI44" i="38"/>
  <c r="GJ44" i="38"/>
  <c r="GK44" i="38"/>
  <c r="GL44" i="38"/>
  <c r="GM44" i="38"/>
  <c r="GN44" i="38"/>
  <c r="GO44" i="38"/>
  <c r="GP44" i="38"/>
  <c r="GQ44" i="38"/>
  <c r="GR44" i="38"/>
  <c r="GS44" i="38"/>
  <c r="GT44" i="38"/>
  <c r="GU44" i="38"/>
  <c r="GV44" i="38"/>
  <c r="GW44" i="38"/>
  <c r="GX44" i="38"/>
  <c r="GY44" i="38"/>
  <c r="GZ44" i="38"/>
  <c r="HA44" i="38"/>
  <c r="HB44" i="38"/>
  <c r="HC44" i="38"/>
  <c r="HD44" i="38"/>
  <c r="HE44" i="38"/>
  <c r="HF44" i="38"/>
  <c r="HG44" i="38"/>
  <c r="HH44" i="38"/>
  <c r="HI44" i="38"/>
  <c r="HJ44" i="38"/>
  <c r="HK44" i="38"/>
  <c r="HL44" i="38"/>
  <c r="HM44" i="38"/>
  <c r="HN44" i="38"/>
  <c r="HO44" i="38"/>
  <c r="HP44" i="38"/>
  <c r="HQ44" i="38"/>
  <c r="HR44" i="38"/>
  <c r="HS44" i="38"/>
  <c r="HT44" i="38"/>
  <c r="HU44" i="38"/>
  <c r="HV44" i="38"/>
  <c r="HW44" i="38"/>
  <c r="HX44" i="38"/>
  <c r="HY44" i="38"/>
  <c r="HZ44" i="38"/>
  <c r="IA44" i="38"/>
  <c r="IB44" i="38"/>
  <c r="IC44" i="38"/>
  <c r="ID44" i="38"/>
  <c r="IE44" i="38"/>
  <c r="A45" i="38"/>
  <c r="G45" i="38"/>
  <c r="H45" i="38"/>
  <c r="I45" i="38"/>
  <c r="J45" i="38"/>
  <c r="K45" i="38"/>
  <c r="L45" i="38"/>
  <c r="M45" i="38"/>
  <c r="N45" i="38"/>
  <c r="O45" i="38"/>
  <c r="P45" i="38"/>
  <c r="Q45" i="38"/>
  <c r="R45" i="38"/>
  <c r="S45" i="38"/>
  <c r="T45" i="38"/>
  <c r="U45" i="38"/>
  <c r="V45" i="38"/>
  <c r="W45" i="38"/>
  <c r="X45" i="38"/>
  <c r="Y45" i="38"/>
  <c r="Z45" i="38"/>
  <c r="AA45" i="38"/>
  <c r="AB45" i="38"/>
  <c r="AC45" i="38"/>
  <c r="AD45" i="38"/>
  <c r="AE45" i="38"/>
  <c r="AF45" i="38"/>
  <c r="AG45" i="38"/>
  <c r="AH45" i="38"/>
  <c r="AI45" i="38"/>
  <c r="AJ45" i="38"/>
  <c r="AK45" i="38"/>
  <c r="AL45" i="38"/>
  <c r="AM45" i="38"/>
  <c r="AN45" i="38"/>
  <c r="AO45" i="38"/>
  <c r="AP45" i="38"/>
  <c r="AQ45" i="38"/>
  <c r="AR45" i="38"/>
  <c r="AS45" i="38"/>
  <c r="AT45" i="38"/>
  <c r="AU45" i="38"/>
  <c r="AV45" i="38"/>
  <c r="AW45" i="38"/>
  <c r="AX45" i="38"/>
  <c r="AY45" i="38"/>
  <c r="AZ45" i="38"/>
  <c r="BA45" i="38"/>
  <c r="BB45" i="38"/>
  <c r="BC45" i="38"/>
  <c r="BD45" i="38"/>
  <c r="BE45" i="38"/>
  <c r="BF45" i="38"/>
  <c r="BG45" i="38"/>
  <c r="BH45" i="38"/>
  <c r="BI45" i="38"/>
  <c r="BJ45" i="38"/>
  <c r="BK45" i="38"/>
  <c r="BL45" i="38"/>
  <c r="BM45" i="38"/>
  <c r="BN45" i="38"/>
  <c r="BO45" i="38"/>
  <c r="BP45" i="38"/>
  <c r="BQ45" i="38"/>
  <c r="BR45" i="38"/>
  <c r="BS45" i="38"/>
  <c r="BT45" i="38"/>
  <c r="BU45" i="38"/>
  <c r="BV45" i="38"/>
  <c r="BW45" i="38"/>
  <c r="BX45" i="38"/>
  <c r="BY45" i="38"/>
  <c r="BZ45" i="38"/>
  <c r="CA45" i="38"/>
  <c r="CB45" i="38"/>
  <c r="CC45" i="38"/>
  <c r="CD45" i="38"/>
  <c r="CE45" i="38"/>
  <c r="CF45" i="38"/>
  <c r="CG45" i="38"/>
  <c r="CH45" i="38"/>
  <c r="CI45" i="38"/>
  <c r="CJ45" i="38"/>
  <c r="CK45" i="38"/>
  <c r="CL45" i="38"/>
  <c r="CM45" i="38"/>
  <c r="CN45" i="38"/>
  <c r="CO45" i="38"/>
  <c r="CP45" i="38"/>
  <c r="CQ45" i="38"/>
  <c r="CR45" i="38"/>
  <c r="CS45" i="38"/>
  <c r="CT45" i="38"/>
  <c r="CU45" i="38"/>
  <c r="CV45" i="38"/>
  <c r="CW45" i="38"/>
  <c r="CX45" i="38"/>
  <c r="CY45" i="38"/>
  <c r="CZ45" i="38"/>
  <c r="DA45" i="38"/>
  <c r="DB45" i="38"/>
  <c r="DC45" i="38"/>
  <c r="DD45" i="38"/>
  <c r="DE45" i="38"/>
  <c r="DF45" i="38"/>
  <c r="DG45" i="38"/>
  <c r="DH45" i="38"/>
  <c r="DI45" i="38"/>
  <c r="DJ45" i="38"/>
  <c r="DK45" i="38"/>
  <c r="DL45" i="38"/>
  <c r="DM45" i="38"/>
  <c r="DN45" i="38"/>
  <c r="DO45" i="38"/>
  <c r="DP45" i="38"/>
  <c r="DQ45" i="38"/>
  <c r="DR45" i="38"/>
  <c r="DS45" i="38"/>
  <c r="DT45" i="38"/>
  <c r="DU45" i="38"/>
  <c r="DV45" i="38"/>
  <c r="DW45" i="38"/>
  <c r="DX45" i="38"/>
  <c r="DY45" i="38"/>
  <c r="DZ45" i="38"/>
  <c r="EA45" i="38"/>
  <c r="EB45" i="38"/>
  <c r="EC45" i="38"/>
  <c r="ED45" i="38"/>
  <c r="EE45" i="38"/>
  <c r="EF45" i="38"/>
  <c r="EG45" i="38"/>
  <c r="EH45" i="38"/>
  <c r="EI45" i="38"/>
  <c r="EJ45" i="38"/>
  <c r="EK45" i="38"/>
  <c r="EL45" i="38"/>
  <c r="EM45" i="38"/>
  <c r="EN45" i="38"/>
  <c r="EO45" i="38"/>
  <c r="EP45" i="38"/>
  <c r="EQ45" i="38"/>
  <c r="ER45" i="38"/>
  <c r="ES45" i="38"/>
  <c r="ET45" i="38"/>
  <c r="EU45" i="38"/>
  <c r="EV45" i="38"/>
  <c r="EW45" i="38"/>
  <c r="EX45" i="38"/>
  <c r="EY45" i="38"/>
  <c r="EZ45" i="38"/>
  <c r="FA45" i="38"/>
  <c r="FB45" i="38"/>
  <c r="FC45" i="38"/>
  <c r="FD45" i="38"/>
  <c r="FE45" i="38"/>
  <c r="FF45" i="38"/>
  <c r="FG45" i="38"/>
  <c r="FH45" i="38"/>
  <c r="FI45" i="38"/>
  <c r="FJ45" i="38"/>
  <c r="FK45" i="38"/>
  <c r="FL45" i="38"/>
  <c r="FM45" i="38"/>
  <c r="FN45" i="38"/>
  <c r="FO45" i="38"/>
  <c r="FP45" i="38"/>
  <c r="FQ45" i="38"/>
  <c r="FR45" i="38"/>
  <c r="FS45" i="38"/>
  <c r="FT45" i="38"/>
  <c r="FU45" i="38"/>
  <c r="FV45" i="38"/>
  <c r="FW45" i="38"/>
  <c r="FX45" i="38"/>
  <c r="FY45" i="38"/>
  <c r="FZ45" i="38"/>
  <c r="GA45" i="38"/>
  <c r="GB45" i="38"/>
  <c r="GC45" i="38"/>
  <c r="GD45" i="38"/>
  <c r="GE45" i="38"/>
  <c r="GF45" i="38"/>
  <c r="GG45" i="38"/>
  <c r="GH45" i="38"/>
  <c r="GI45" i="38"/>
  <c r="GJ45" i="38"/>
  <c r="GK45" i="38"/>
  <c r="GL45" i="38"/>
  <c r="GM45" i="38"/>
  <c r="GN45" i="38"/>
  <c r="GO45" i="38"/>
  <c r="GP45" i="38"/>
  <c r="GQ45" i="38"/>
  <c r="GR45" i="38"/>
  <c r="GS45" i="38"/>
  <c r="GT45" i="38"/>
  <c r="GU45" i="38"/>
  <c r="GV45" i="38"/>
  <c r="GW45" i="38"/>
  <c r="GX45" i="38"/>
  <c r="GY45" i="38"/>
  <c r="GZ45" i="38"/>
  <c r="HA45" i="38"/>
  <c r="HB45" i="38"/>
  <c r="HC45" i="38"/>
  <c r="HD45" i="38"/>
  <c r="HE45" i="38"/>
  <c r="HF45" i="38"/>
  <c r="HG45" i="38"/>
  <c r="HH45" i="38"/>
  <c r="HI45" i="38"/>
  <c r="HJ45" i="38"/>
  <c r="HK45" i="38"/>
  <c r="HL45" i="38"/>
  <c r="HM45" i="38"/>
  <c r="HN45" i="38"/>
  <c r="HO45" i="38"/>
  <c r="HP45" i="38"/>
  <c r="HQ45" i="38"/>
  <c r="HR45" i="38"/>
  <c r="HS45" i="38"/>
  <c r="HT45" i="38"/>
  <c r="HU45" i="38"/>
  <c r="HV45" i="38"/>
  <c r="HW45" i="38"/>
  <c r="HX45" i="38"/>
  <c r="HY45" i="38"/>
  <c r="HZ45" i="38"/>
  <c r="IA45" i="38"/>
  <c r="IB45" i="38"/>
  <c r="IC45" i="38"/>
  <c r="ID45" i="38"/>
  <c r="IE45" i="38"/>
  <c r="A46" i="38"/>
  <c r="G46" i="38"/>
  <c r="H46" i="38"/>
  <c r="I46" i="38"/>
  <c r="J46" i="38"/>
  <c r="K46" i="38"/>
  <c r="L46" i="38"/>
  <c r="M46" i="38"/>
  <c r="N46" i="38"/>
  <c r="O46" i="38"/>
  <c r="P46" i="38"/>
  <c r="Q46" i="38"/>
  <c r="R46" i="38"/>
  <c r="S46" i="38"/>
  <c r="T46" i="38"/>
  <c r="U46" i="38"/>
  <c r="V46" i="38"/>
  <c r="W46" i="38"/>
  <c r="X46" i="38"/>
  <c r="Y46" i="38"/>
  <c r="Z46" i="38"/>
  <c r="AA46" i="38"/>
  <c r="AB46" i="38"/>
  <c r="AC46" i="38"/>
  <c r="AD46" i="38"/>
  <c r="AE46" i="38"/>
  <c r="AF46" i="38"/>
  <c r="AG46" i="38"/>
  <c r="AH46" i="38"/>
  <c r="AI46" i="38"/>
  <c r="AJ46" i="38"/>
  <c r="AK46" i="38"/>
  <c r="AL46" i="38"/>
  <c r="AM46" i="38"/>
  <c r="AN46" i="38"/>
  <c r="AO46" i="38"/>
  <c r="AP46" i="38"/>
  <c r="AQ46" i="38"/>
  <c r="AR46" i="38"/>
  <c r="AS46" i="38"/>
  <c r="AT46" i="38"/>
  <c r="AU46" i="38"/>
  <c r="AV46" i="38"/>
  <c r="AW46" i="38"/>
  <c r="AX46" i="38"/>
  <c r="AY46" i="38"/>
  <c r="AZ46" i="38"/>
  <c r="BA46" i="38"/>
  <c r="BB46" i="38"/>
  <c r="BC46" i="38"/>
  <c r="BD46" i="38"/>
  <c r="BE46" i="38"/>
  <c r="BF46" i="38"/>
  <c r="BG46" i="38"/>
  <c r="BH46" i="38"/>
  <c r="BI46" i="38"/>
  <c r="BJ46" i="38"/>
  <c r="BK46" i="38"/>
  <c r="BL46" i="38"/>
  <c r="BM46" i="38"/>
  <c r="BN46" i="38"/>
  <c r="BO46" i="38"/>
  <c r="BP46" i="38"/>
  <c r="BQ46" i="38"/>
  <c r="BR46" i="38"/>
  <c r="BS46" i="38"/>
  <c r="BT46" i="38"/>
  <c r="BU46" i="38"/>
  <c r="BV46" i="38"/>
  <c r="BW46" i="38"/>
  <c r="BX46" i="38"/>
  <c r="BY46" i="38"/>
  <c r="BZ46" i="38"/>
  <c r="CA46" i="38"/>
  <c r="CB46" i="38"/>
  <c r="CC46" i="38"/>
  <c r="CD46" i="38"/>
  <c r="CE46" i="38"/>
  <c r="CF46" i="38"/>
  <c r="CG46" i="38"/>
  <c r="CH46" i="38"/>
  <c r="CI46" i="38"/>
  <c r="CJ46" i="38"/>
  <c r="CK46" i="38"/>
  <c r="CL46" i="38"/>
  <c r="CM46" i="38"/>
  <c r="CN46" i="38"/>
  <c r="CO46" i="38"/>
  <c r="CP46" i="38"/>
  <c r="CQ46" i="38"/>
  <c r="CR46" i="38"/>
  <c r="CS46" i="38"/>
  <c r="CT46" i="38"/>
  <c r="CU46" i="38"/>
  <c r="CV46" i="38"/>
  <c r="CW46" i="38"/>
  <c r="CX46" i="38"/>
  <c r="CY46" i="38"/>
  <c r="CZ46" i="38"/>
  <c r="DA46" i="38"/>
  <c r="DB46" i="38"/>
  <c r="DC46" i="38"/>
  <c r="DD46" i="38"/>
  <c r="DE46" i="38"/>
  <c r="DF46" i="38"/>
  <c r="DG46" i="38"/>
  <c r="DH46" i="38"/>
  <c r="DI46" i="38"/>
  <c r="DJ46" i="38"/>
  <c r="DK46" i="38"/>
  <c r="DL46" i="38"/>
  <c r="DM46" i="38"/>
  <c r="DN46" i="38"/>
  <c r="DO46" i="38"/>
  <c r="DP46" i="38"/>
  <c r="DQ46" i="38"/>
  <c r="DR46" i="38"/>
  <c r="DS46" i="38"/>
  <c r="DT46" i="38"/>
  <c r="DU46" i="38"/>
  <c r="DV46" i="38"/>
  <c r="DW46" i="38"/>
  <c r="DX46" i="38"/>
  <c r="DY46" i="38"/>
  <c r="DZ46" i="38"/>
  <c r="EA46" i="38"/>
  <c r="EB46" i="38"/>
  <c r="EC46" i="38"/>
  <c r="ED46" i="38"/>
  <c r="EE46" i="38"/>
  <c r="EF46" i="38"/>
  <c r="EG46" i="38"/>
  <c r="EH46" i="38"/>
  <c r="EI46" i="38"/>
  <c r="EJ46" i="38"/>
  <c r="EK46" i="38"/>
  <c r="EL46" i="38"/>
  <c r="EM46" i="38"/>
  <c r="EN46" i="38"/>
  <c r="EO46" i="38"/>
  <c r="EP46" i="38"/>
  <c r="EQ46" i="38"/>
  <c r="ER46" i="38"/>
  <c r="ES46" i="38"/>
  <c r="ET46" i="38"/>
  <c r="EU46" i="38"/>
  <c r="EV46" i="38"/>
  <c r="EW46" i="38"/>
  <c r="EX46" i="38"/>
  <c r="EY46" i="38"/>
  <c r="EZ46" i="38"/>
  <c r="FA46" i="38"/>
  <c r="FB46" i="38"/>
  <c r="FC46" i="38"/>
  <c r="FD46" i="38"/>
  <c r="FE46" i="38"/>
  <c r="FF46" i="38"/>
  <c r="FG46" i="38"/>
  <c r="FH46" i="38"/>
  <c r="FI46" i="38"/>
  <c r="FJ46" i="38"/>
  <c r="FK46" i="38"/>
  <c r="FL46" i="38"/>
  <c r="FM46" i="38"/>
  <c r="FN46" i="38"/>
  <c r="FO46" i="38"/>
  <c r="FP46" i="38"/>
  <c r="FQ46" i="38"/>
  <c r="FR46" i="38"/>
  <c r="FS46" i="38"/>
  <c r="FT46" i="38"/>
  <c r="FU46" i="38"/>
  <c r="FV46" i="38"/>
  <c r="FW46" i="38"/>
  <c r="FX46" i="38"/>
  <c r="FY46" i="38"/>
  <c r="FZ46" i="38"/>
  <c r="GA46" i="38"/>
  <c r="GB46" i="38"/>
  <c r="GC46" i="38"/>
  <c r="GD46" i="38"/>
  <c r="GE46" i="38"/>
  <c r="GF46" i="38"/>
  <c r="GG46" i="38"/>
  <c r="GH46" i="38"/>
  <c r="GI46" i="38"/>
  <c r="GJ46" i="38"/>
  <c r="GK46" i="38"/>
  <c r="GL46" i="38"/>
  <c r="GM46" i="38"/>
  <c r="GN46" i="38"/>
  <c r="GO46" i="38"/>
  <c r="GP46" i="38"/>
  <c r="GQ46" i="38"/>
  <c r="GR46" i="38"/>
  <c r="GS46" i="38"/>
  <c r="GT46" i="38"/>
  <c r="GU46" i="38"/>
  <c r="GV46" i="38"/>
  <c r="GW46" i="38"/>
  <c r="GX46" i="38"/>
  <c r="GY46" i="38"/>
  <c r="GZ46" i="38"/>
  <c r="HA46" i="38"/>
  <c r="HB46" i="38"/>
  <c r="HC46" i="38"/>
  <c r="HD46" i="38"/>
  <c r="HE46" i="38"/>
  <c r="HF46" i="38"/>
  <c r="HG46" i="38"/>
  <c r="HH46" i="38"/>
  <c r="HI46" i="38"/>
  <c r="HJ46" i="38"/>
  <c r="HK46" i="38"/>
  <c r="HL46" i="38"/>
  <c r="HM46" i="38"/>
  <c r="HN46" i="38"/>
  <c r="HO46" i="38"/>
  <c r="HP46" i="38"/>
  <c r="HQ46" i="38"/>
  <c r="HR46" i="38"/>
  <c r="HS46" i="38"/>
  <c r="HT46" i="38"/>
  <c r="HU46" i="38"/>
  <c r="HV46" i="38"/>
  <c r="HW46" i="38"/>
  <c r="HX46" i="38"/>
  <c r="HY46" i="38"/>
  <c r="HZ46" i="38"/>
  <c r="IA46" i="38"/>
  <c r="IB46" i="38"/>
  <c r="IC46" i="38"/>
  <c r="ID46" i="38"/>
  <c r="IE46" i="38"/>
  <c r="A47" i="38"/>
  <c r="G47" i="38"/>
  <c r="H47" i="38"/>
  <c r="I47" i="38"/>
  <c r="J47" i="38"/>
  <c r="K47" i="38"/>
  <c r="L47" i="38"/>
  <c r="M47" i="38"/>
  <c r="N47" i="38"/>
  <c r="O47" i="38"/>
  <c r="P47" i="38"/>
  <c r="Q47" i="38"/>
  <c r="R47" i="38"/>
  <c r="S47" i="38"/>
  <c r="T47" i="38"/>
  <c r="U47" i="38"/>
  <c r="V47" i="38"/>
  <c r="W47" i="38"/>
  <c r="X47" i="38"/>
  <c r="Y47" i="38"/>
  <c r="Z47" i="38"/>
  <c r="AA47" i="38"/>
  <c r="AB47" i="38"/>
  <c r="AC47" i="38"/>
  <c r="AD47" i="38"/>
  <c r="AE47" i="38"/>
  <c r="AF47" i="38"/>
  <c r="AG47" i="38"/>
  <c r="AH47" i="38"/>
  <c r="AI47" i="38"/>
  <c r="AJ47" i="38"/>
  <c r="AK47" i="38"/>
  <c r="AL47" i="38"/>
  <c r="AM47" i="38"/>
  <c r="AN47" i="38"/>
  <c r="AO47" i="38"/>
  <c r="AP47" i="38"/>
  <c r="AQ47" i="38"/>
  <c r="AR47" i="38"/>
  <c r="AS47" i="38"/>
  <c r="AT47" i="38"/>
  <c r="AU47" i="38"/>
  <c r="AV47" i="38"/>
  <c r="AW47" i="38"/>
  <c r="AX47" i="38"/>
  <c r="AY47" i="38"/>
  <c r="AZ47" i="38"/>
  <c r="BA47" i="38"/>
  <c r="BB47" i="38"/>
  <c r="BC47" i="38"/>
  <c r="BD47" i="38"/>
  <c r="BE47" i="38"/>
  <c r="BF47" i="38"/>
  <c r="BG47" i="38"/>
  <c r="BH47" i="38"/>
  <c r="BI47" i="38"/>
  <c r="BJ47" i="38"/>
  <c r="BK47" i="38"/>
  <c r="BL47" i="38"/>
  <c r="BM47" i="38"/>
  <c r="BN47" i="38"/>
  <c r="BO47" i="38"/>
  <c r="BP47" i="38"/>
  <c r="BQ47" i="38"/>
  <c r="BR47" i="38"/>
  <c r="BS47" i="38"/>
  <c r="BT47" i="38"/>
  <c r="BU47" i="38"/>
  <c r="BV47" i="38"/>
  <c r="BW47" i="38"/>
  <c r="BX47" i="38"/>
  <c r="BY47" i="38"/>
  <c r="BZ47" i="38"/>
  <c r="CA47" i="38"/>
  <c r="CB47" i="38"/>
  <c r="CC47" i="38"/>
  <c r="CD47" i="38"/>
  <c r="CE47" i="38"/>
  <c r="CF47" i="38"/>
  <c r="CG47" i="38"/>
  <c r="CH47" i="38"/>
  <c r="CI47" i="38"/>
  <c r="CJ47" i="38"/>
  <c r="CK47" i="38"/>
  <c r="CL47" i="38"/>
  <c r="CM47" i="38"/>
  <c r="CN47" i="38"/>
  <c r="CO47" i="38"/>
  <c r="CP47" i="38"/>
  <c r="CQ47" i="38"/>
  <c r="CR47" i="38"/>
  <c r="CS47" i="38"/>
  <c r="CT47" i="38"/>
  <c r="CU47" i="38"/>
  <c r="CV47" i="38"/>
  <c r="CW47" i="38"/>
  <c r="CX47" i="38"/>
  <c r="CY47" i="38"/>
  <c r="CZ47" i="38"/>
  <c r="DA47" i="38"/>
  <c r="DB47" i="38"/>
  <c r="DC47" i="38"/>
  <c r="DD47" i="38"/>
  <c r="DE47" i="38"/>
  <c r="DF47" i="38"/>
  <c r="DG47" i="38"/>
  <c r="DH47" i="38"/>
  <c r="DI47" i="38"/>
  <c r="DJ47" i="38"/>
  <c r="DK47" i="38"/>
  <c r="DL47" i="38"/>
  <c r="DM47" i="38"/>
  <c r="DN47" i="38"/>
  <c r="DO47" i="38"/>
  <c r="DP47" i="38"/>
  <c r="DQ47" i="38"/>
  <c r="DR47" i="38"/>
  <c r="DS47" i="38"/>
  <c r="DT47" i="38"/>
  <c r="DU47" i="38"/>
  <c r="DV47" i="38"/>
  <c r="DW47" i="38"/>
  <c r="DX47" i="38"/>
  <c r="DY47" i="38"/>
  <c r="DZ47" i="38"/>
  <c r="EA47" i="38"/>
  <c r="EB47" i="38"/>
  <c r="EC47" i="38"/>
  <c r="ED47" i="38"/>
  <c r="EE47" i="38"/>
  <c r="EF47" i="38"/>
  <c r="EG47" i="38"/>
  <c r="EH47" i="38"/>
  <c r="EI47" i="38"/>
  <c r="EJ47" i="38"/>
  <c r="EK47" i="38"/>
  <c r="EL47" i="38"/>
  <c r="EM47" i="38"/>
  <c r="EN47" i="38"/>
  <c r="EO47" i="38"/>
  <c r="EP47" i="38"/>
  <c r="EQ47" i="38"/>
  <c r="ER47" i="38"/>
  <c r="ES47" i="38"/>
  <c r="ET47" i="38"/>
  <c r="EU47" i="38"/>
  <c r="EV47" i="38"/>
  <c r="EW47" i="38"/>
  <c r="EX47" i="38"/>
  <c r="EY47" i="38"/>
  <c r="EZ47" i="38"/>
  <c r="FA47" i="38"/>
  <c r="FB47" i="38"/>
  <c r="FC47" i="38"/>
  <c r="FD47" i="38"/>
  <c r="FE47" i="38"/>
  <c r="FF47" i="38"/>
  <c r="FG47" i="38"/>
  <c r="FH47" i="38"/>
  <c r="FI47" i="38"/>
  <c r="FJ47" i="38"/>
  <c r="FK47" i="38"/>
  <c r="FL47" i="38"/>
  <c r="FM47" i="38"/>
  <c r="FN47" i="38"/>
  <c r="FO47" i="38"/>
  <c r="FP47" i="38"/>
  <c r="FQ47" i="38"/>
  <c r="FR47" i="38"/>
  <c r="FS47" i="38"/>
  <c r="FT47" i="38"/>
  <c r="FU47" i="38"/>
  <c r="FV47" i="38"/>
  <c r="FW47" i="38"/>
  <c r="FX47" i="38"/>
  <c r="FY47" i="38"/>
  <c r="FZ47" i="38"/>
  <c r="GA47" i="38"/>
  <c r="GB47" i="38"/>
  <c r="GC47" i="38"/>
  <c r="GD47" i="38"/>
  <c r="GE47" i="38"/>
  <c r="GF47" i="38"/>
  <c r="GG47" i="38"/>
  <c r="GH47" i="38"/>
  <c r="GI47" i="38"/>
  <c r="GJ47" i="38"/>
  <c r="GK47" i="38"/>
  <c r="GL47" i="38"/>
  <c r="GM47" i="38"/>
  <c r="GN47" i="38"/>
  <c r="GO47" i="38"/>
  <c r="GP47" i="38"/>
  <c r="GQ47" i="38"/>
  <c r="GR47" i="38"/>
  <c r="GS47" i="38"/>
  <c r="GT47" i="38"/>
  <c r="GU47" i="38"/>
  <c r="GV47" i="38"/>
  <c r="GW47" i="38"/>
  <c r="GX47" i="38"/>
  <c r="GY47" i="38"/>
  <c r="GZ47" i="38"/>
  <c r="HA47" i="38"/>
  <c r="HB47" i="38"/>
  <c r="HC47" i="38"/>
  <c r="HD47" i="38"/>
  <c r="HE47" i="38"/>
  <c r="HF47" i="38"/>
  <c r="HG47" i="38"/>
  <c r="HH47" i="38"/>
  <c r="HI47" i="38"/>
  <c r="HJ47" i="38"/>
  <c r="HK47" i="38"/>
  <c r="HL47" i="38"/>
  <c r="HM47" i="38"/>
  <c r="HN47" i="38"/>
  <c r="HO47" i="38"/>
  <c r="HP47" i="38"/>
  <c r="HQ47" i="38"/>
  <c r="HR47" i="38"/>
  <c r="HS47" i="38"/>
  <c r="HT47" i="38"/>
  <c r="HU47" i="38"/>
  <c r="HV47" i="38"/>
  <c r="HW47" i="38"/>
  <c r="HX47" i="38"/>
  <c r="HY47" i="38"/>
  <c r="HZ47" i="38"/>
  <c r="IA47" i="38"/>
  <c r="IB47" i="38"/>
  <c r="IC47" i="38"/>
  <c r="ID47" i="38"/>
  <c r="IE47" i="38"/>
  <c r="A48" i="38"/>
  <c r="G48" i="38"/>
  <c r="H48" i="38"/>
  <c r="I48" i="38"/>
  <c r="J48" i="38"/>
  <c r="K48" i="38"/>
  <c r="L48" i="38"/>
  <c r="M48" i="38"/>
  <c r="N48" i="38"/>
  <c r="O48" i="38"/>
  <c r="P48" i="38"/>
  <c r="Q48" i="38"/>
  <c r="R48" i="38"/>
  <c r="S48" i="38"/>
  <c r="T48" i="38"/>
  <c r="U48" i="38"/>
  <c r="V48" i="38"/>
  <c r="W48" i="38"/>
  <c r="X48" i="38"/>
  <c r="Y48" i="38"/>
  <c r="Z48" i="38"/>
  <c r="AA48" i="38"/>
  <c r="AB48" i="38"/>
  <c r="AC48" i="38"/>
  <c r="AD48" i="38"/>
  <c r="AE48" i="38"/>
  <c r="AF48" i="38"/>
  <c r="AG48" i="38"/>
  <c r="AH48" i="38"/>
  <c r="AI48" i="38"/>
  <c r="AJ48" i="38"/>
  <c r="AK48" i="38"/>
  <c r="AL48" i="38"/>
  <c r="AM48" i="38"/>
  <c r="AN48" i="38"/>
  <c r="AO48" i="38"/>
  <c r="AP48" i="38"/>
  <c r="AQ48" i="38"/>
  <c r="AR48" i="38"/>
  <c r="AS48" i="38"/>
  <c r="AT48" i="38"/>
  <c r="AU48" i="38"/>
  <c r="AV48" i="38"/>
  <c r="AW48" i="38"/>
  <c r="AX48" i="38"/>
  <c r="AY48" i="38"/>
  <c r="AZ48" i="38"/>
  <c r="BA48" i="38"/>
  <c r="BB48" i="38"/>
  <c r="BC48" i="38"/>
  <c r="BD48" i="38"/>
  <c r="BE48" i="38"/>
  <c r="BF48" i="38"/>
  <c r="BG48" i="38"/>
  <c r="BH48" i="38"/>
  <c r="BI48" i="38"/>
  <c r="BJ48" i="38"/>
  <c r="BK48" i="38"/>
  <c r="BL48" i="38"/>
  <c r="BM48" i="38"/>
  <c r="BN48" i="38"/>
  <c r="BO48" i="38"/>
  <c r="BP48" i="38"/>
  <c r="BQ48" i="38"/>
  <c r="BR48" i="38"/>
  <c r="BS48" i="38"/>
  <c r="BT48" i="38"/>
  <c r="BU48" i="38"/>
  <c r="BV48" i="38"/>
  <c r="BW48" i="38"/>
  <c r="BX48" i="38"/>
  <c r="BY48" i="38"/>
  <c r="BZ48" i="38"/>
  <c r="CA48" i="38"/>
  <c r="CB48" i="38"/>
  <c r="CC48" i="38"/>
  <c r="CD48" i="38"/>
  <c r="CE48" i="38"/>
  <c r="CF48" i="38"/>
  <c r="CG48" i="38"/>
  <c r="CH48" i="38"/>
  <c r="CI48" i="38"/>
  <c r="CJ48" i="38"/>
  <c r="CK48" i="38"/>
  <c r="CL48" i="38"/>
  <c r="CM48" i="38"/>
  <c r="CN48" i="38"/>
  <c r="CO48" i="38"/>
  <c r="CP48" i="38"/>
  <c r="CQ48" i="38"/>
  <c r="CR48" i="38"/>
  <c r="CS48" i="38"/>
  <c r="CT48" i="38"/>
  <c r="CU48" i="38"/>
  <c r="CV48" i="38"/>
  <c r="CW48" i="38"/>
  <c r="CX48" i="38"/>
  <c r="CY48" i="38"/>
  <c r="CZ48" i="38"/>
  <c r="DA48" i="38"/>
  <c r="DB48" i="38"/>
  <c r="DC48" i="38"/>
  <c r="DD48" i="38"/>
  <c r="DE48" i="38"/>
  <c r="DF48" i="38"/>
  <c r="DG48" i="38"/>
  <c r="DH48" i="38"/>
  <c r="DI48" i="38"/>
  <c r="DJ48" i="38"/>
  <c r="DK48" i="38"/>
  <c r="DL48" i="38"/>
  <c r="DM48" i="38"/>
  <c r="DN48" i="38"/>
  <c r="DO48" i="38"/>
  <c r="DP48" i="38"/>
  <c r="DQ48" i="38"/>
  <c r="DR48" i="38"/>
  <c r="DS48" i="38"/>
  <c r="DT48" i="38"/>
  <c r="DU48" i="38"/>
  <c r="DV48" i="38"/>
  <c r="DW48" i="38"/>
  <c r="DX48" i="38"/>
  <c r="DY48" i="38"/>
  <c r="DZ48" i="38"/>
  <c r="EA48" i="38"/>
  <c r="EB48" i="38"/>
  <c r="EC48" i="38"/>
  <c r="ED48" i="38"/>
  <c r="EE48" i="38"/>
  <c r="EF48" i="38"/>
  <c r="EG48" i="38"/>
  <c r="EH48" i="38"/>
  <c r="EI48" i="38"/>
  <c r="EJ48" i="38"/>
  <c r="EK48" i="38"/>
  <c r="EL48" i="38"/>
  <c r="EM48" i="38"/>
  <c r="EN48" i="38"/>
  <c r="EO48" i="38"/>
  <c r="EP48" i="38"/>
  <c r="EQ48" i="38"/>
  <c r="ER48" i="38"/>
  <c r="ES48" i="38"/>
  <c r="ET48" i="38"/>
  <c r="EU48" i="38"/>
  <c r="EV48" i="38"/>
  <c r="EW48" i="38"/>
  <c r="EX48" i="38"/>
  <c r="EY48" i="38"/>
  <c r="EZ48" i="38"/>
  <c r="FA48" i="38"/>
  <c r="FB48" i="38"/>
  <c r="FC48" i="38"/>
  <c r="FD48" i="38"/>
  <c r="FE48" i="38"/>
  <c r="FF48" i="38"/>
  <c r="FG48" i="38"/>
  <c r="FH48" i="38"/>
  <c r="FI48" i="38"/>
  <c r="FJ48" i="38"/>
  <c r="FK48" i="38"/>
  <c r="FL48" i="38"/>
  <c r="FM48" i="38"/>
  <c r="FN48" i="38"/>
  <c r="FO48" i="38"/>
  <c r="FP48" i="38"/>
  <c r="FQ48" i="38"/>
  <c r="FR48" i="38"/>
  <c r="FS48" i="38"/>
  <c r="FT48" i="38"/>
  <c r="FU48" i="38"/>
  <c r="FV48" i="38"/>
  <c r="FW48" i="38"/>
  <c r="FX48" i="38"/>
  <c r="FY48" i="38"/>
  <c r="FZ48" i="38"/>
  <c r="GA48" i="38"/>
  <c r="GB48" i="38"/>
  <c r="GC48" i="38"/>
  <c r="GD48" i="38"/>
  <c r="GE48" i="38"/>
  <c r="GF48" i="38"/>
  <c r="GG48" i="38"/>
  <c r="GH48" i="38"/>
  <c r="GI48" i="38"/>
  <c r="GJ48" i="38"/>
  <c r="GK48" i="38"/>
  <c r="GL48" i="38"/>
  <c r="GM48" i="38"/>
  <c r="GN48" i="38"/>
  <c r="GO48" i="38"/>
  <c r="GP48" i="38"/>
  <c r="GQ48" i="38"/>
  <c r="GR48" i="38"/>
  <c r="GS48" i="38"/>
  <c r="GT48" i="38"/>
  <c r="GU48" i="38"/>
  <c r="GV48" i="38"/>
  <c r="GW48" i="38"/>
  <c r="GX48" i="38"/>
  <c r="GY48" i="38"/>
  <c r="GZ48" i="38"/>
  <c r="HA48" i="38"/>
  <c r="HB48" i="38"/>
  <c r="HC48" i="38"/>
  <c r="HD48" i="38"/>
  <c r="HE48" i="38"/>
  <c r="HF48" i="38"/>
  <c r="HG48" i="38"/>
  <c r="HH48" i="38"/>
  <c r="HI48" i="38"/>
  <c r="HJ48" i="38"/>
  <c r="HK48" i="38"/>
  <c r="HL48" i="38"/>
  <c r="HM48" i="38"/>
  <c r="HN48" i="38"/>
  <c r="HO48" i="38"/>
  <c r="HP48" i="38"/>
  <c r="HQ48" i="38"/>
  <c r="HR48" i="38"/>
  <c r="HS48" i="38"/>
  <c r="HT48" i="38"/>
  <c r="HU48" i="38"/>
  <c r="HV48" i="38"/>
  <c r="HW48" i="38"/>
  <c r="HX48" i="38"/>
  <c r="HY48" i="38"/>
  <c r="HZ48" i="38"/>
  <c r="IA48" i="38"/>
  <c r="IB48" i="38"/>
  <c r="IC48" i="38"/>
  <c r="ID48" i="38"/>
  <c r="IE48" i="38"/>
  <c r="A49" i="38"/>
  <c r="G49" i="38"/>
  <c r="H49" i="38"/>
  <c r="I49" i="38"/>
  <c r="J49" i="38"/>
  <c r="K49" i="38"/>
  <c r="L49" i="38"/>
  <c r="M49" i="38"/>
  <c r="N49" i="38"/>
  <c r="O49" i="38"/>
  <c r="P49" i="38"/>
  <c r="Q49" i="38"/>
  <c r="R49" i="38"/>
  <c r="S49" i="38"/>
  <c r="T49" i="38"/>
  <c r="U49" i="38"/>
  <c r="V49" i="38"/>
  <c r="W49" i="38"/>
  <c r="X49" i="38"/>
  <c r="Y49" i="38"/>
  <c r="Z49" i="38"/>
  <c r="AA49" i="38"/>
  <c r="AB49" i="38"/>
  <c r="AC49" i="38"/>
  <c r="AD49" i="38"/>
  <c r="AE49" i="38"/>
  <c r="AF49" i="38"/>
  <c r="AG49" i="38"/>
  <c r="AH49" i="38"/>
  <c r="AI49" i="38"/>
  <c r="AJ49" i="38"/>
  <c r="AK49" i="38"/>
  <c r="AL49" i="38"/>
  <c r="AM49" i="38"/>
  <c r="AN49" i="38"/>
  <c r="AO49" i="38"/>
  <c r="AP49" i="38"/>
  <c r="AQ49" i="38"/>
  <c r="AR49" i="38"/>
  <c r="AS49" i="38"/>
  <c r="AT49" i="38"/>
  <c r="AU49" i="38"/>
  <c r="AV49" i="38"/>
  <c r="AW49" i="38"/>
  <c r="AX49" i="38"/>
  <c r="AY49" i="38"/>
  <c r="AZ49" i="38"/>
  <c r="BA49" i="38"/>
  <c r="BB49" i="38"/>
  <c r="BC49" i="38"/>
  <c r="BD49" i="38"/>
  <c r="BE49" i="38"/>
  <c r="BF49" i="38"/>
  <c r="BG49" i="38"/>
  <c r="BH49" i="38"/>
  <c r="BI49" i="38"/>
  <c r="BJ49" i="38"/>
  <c r="BK49" i="38"/>
  <c r="BL49" i="38"/>
  <c r="BM49" i="38"/>
  <c r="BN49" i="38"/>
  <c r="BO49" i="38"/>
  <c r="BP49" i="38"/>
  <c r="BQ49" i="38"/>
  <c r="BR49" i="38"/>
  <c r="BS49" i="38"/>
  <c r="BT49" i="38"/>
  <c r="BU49" i="38"/>
  <c r="BV49" i="38"/>
  <c r="BW49" i="38"/>
  <c r="BX49" i="38"/>
  <c r="BY49" i="38"/>
  <c r="BZ49" i="38"/>
  <c r="CA49" i="38"/>
  <c r="CB49" i="38"/>
  <c r="CC49" i="38"/>
  <c r="CD49" i="38"/>
  <c r="CE49" i="38"/>
  <c r="CF49" i="38"/>
  <c r="CG49" i="38"/>
  <c r="CH49" i="38"/>
  <c r="CI49" i="38"/>
  <c r="CJ49" i="38"/>
  <c r="CK49" i="38"/>
  <c r="CL49" i="38"/>
  <c r="CM49" i="38"/>
  <c r="CN49" i="38"/>
  <c r="CO49" i="38"/>
  <c r="CP49" i="38"/>
  <c r="CQ49" i="38"/>
  <c r="CR49" i="38"/>
  <c r="CS49" i="38"/>
  <c r="CT49" i="38"/>
  <c r="CU49" i="38"/>
  <c r="CV49" i="38"/>
  <c r="CW49" i="38"/>
  <c r="CX49" i="38"/>
  <c r="CY49" i="38"/>
  <c r="CZ49" i="38"/>
  <c r="DA49" i="38"/>
  <c r="DB49" i="38"/>
  <c r="DC49" i="38"/>
  <c r="DD49" i="38"/>
  <c r="DE49" i="38"/>
  <c r="DF49" i="38"/>
  <c r="DG49" i="38"/>
  <c r="DH49" i="38"/>
  <c r="DI49" i="38"/>
  <c r="DJ49" i="38"/>
  <c r="DK49" i="38"/>
  <c r="DL49" i="38"/>
  <c r="DM49" i="38"/>
  <c r="DN49" i="38"/>
  <c r="DO49" i="38"/>
  <c r="DP49" i="38"/>
  <c r="DQ49" i="38"/>
  <c r="DR49" i="38"/>
  <c r="DS49" i="38"/>
  <c r="DT49" i="38"/>
  <c r="DU49" i="38"/>
  <c r="DV49" i="38"/>
  <c r="DW49" i="38"/>
  <c r="DX49" i="38"/>
  <c r="DY49" i="38"/>
  <c r="DZ49" i="38"/>
  <c r="EA49" i="38"/>
  <c r="EB49" i="38"/>
  <c r="EC49" i="38"/>
  <c r="ED49" i="38"/>
  <c r="EE49" i="38"/>
  <c r="EF49" i="38"/>
  <c r="EG49" i="38"/>
  <c r="EH49" i="38"/>
  <c r="EI49" i="38"/>
  <c r="EJ49" i="38"/>
  <c r="EK49" i="38"/>
  <c r="EL49" i="38"/>
  <c r="EM49" i="38"/>
  <c r="EN49" i="38"/>
  <c r="EO49" i="38"/>
  <c r="EP49" i="38"/>
  <c r="EQ49" i="38"/>
  <c r="ER49" i="38"/>
  <c r="ES49" i="38"/>
  <c r="ET49" i="38"/>
  <c r="EU49" i="38"/>
  <c r="EV49" i="38"/>
  <c r="EW49" i="38"/>
  <c r="EX49" i="38"/>
  <c r="EY49" i="38"/>
  <c r="EZ49" i="38"/>
  <c r="FA49" i="38"/>
  <c r="FB49" i="38"/>
  <c r="FC49" i="38"/>
  <c r="FD49" i="38"/>
  <c r="FE49" i="38"/>
  <c r="FF49" i="38"/>
  <c r="FG49" i="38"/>
  <c r="FH49" i="38"/>
  <c r="FI49" i="38"/>
  <c r="FJ49" i="38"/>
  <c r="FK49" i="38"/>
  <c r="FL49" i="38"/>
  <c r="FM49" i="38"/>
  <c r="FN49" i="38"/>
  <c r="FO49" i="38"/>
  <c r="FP49" i="38"/>
  <c r="FQ49" i="38"/>
  <c r="FR49" i="38"/>
  <c r="FS49" i="38"/>
  <c r="FT49" i="38"/>
  <c r="FU49" i="38"/>
  <c r="FV49" i="38"/>
  <c r="FW49" i="38"/>
  <c r="FX49" i="38"/>
  <c r="FY49" i="38"/>
  <c r="FZ49" i="38"/>
  <c r="GA49" i="38"/>
  <c r="GB49" i="38"/>
  <c r="GC49" i="38"/>
  <c r="GD49" i="38"/>
  <c r="GE49" i="38"/>
  <c r="GF49" i="38"/>
  <c r="GG49" i="38"/>
  <c r="GH49" i="38"/>
  <c r="GI49" i="38"/>
  <c r="GJ49" i="38"/>
  <c r="GK49" i="38"/>
  <c r="GL49" i="38"/>
  <c r="GM49" i="38"/>
  <c r="GN49" i="38"/>
  <c r="GO49" i="38"/>
  <c r="GP49" i="38"/>
  <c r="GQ49" i="38"/>
  <c r="GR49" i="38"/>
  <c r="GS49" i="38"/>
  <c r="GT49" i="38"/>
  <c r="GU49" i="38"/>
  <c r="GV49" i="38"/>
  <c r="GW49" i="38"/>
  <c r="GX49" i="38"/>
  <c r="GY49" i="38"/>
  <c r="GZ49" i="38"/>
  <c r="HA49" i="38"/>
  <c r="HB49" i="38"/>
  <c r="HC49" i="38"/>
  <c r="HD49" i="38"/>
  <c r="HE49" i="38"/>
  <c r="HF49" i="38"/>
  <c r="HG49" i="38"/>
  <c r="HH49" i="38"/>
  <c r="HI49" i="38"/>
  <c r="HJ49" i="38"/>
  <c r="HK49" i="38"/>
  <c r="HL49" i="38"/>
  <c r="HM49" i="38"/>
  <c r="HN49" i="38"/>
  <c r="HO49" i="38"/>
  <c r="HP49" i="38"/>
  <c r="HQ49" i="38"/>
  <c r="HR49" i="38"/>
  <c r="HS49" i="38"/>
  <c r="HT49" i="38"/>
  <c r="HU49" i="38"/>
  <c r="HV49" i="38"/>
  <c r="HW49" i="38"/>
  <c r="HX49" i="38"/>
  <c r="HY49" i="38"/>
  <c r="HZ49" i="38"/>
  <c r="IA49" i="38"/>
  <c r="IB49" i="38"/>
  <c r="IC49" i="38"/>
  <c r="ID49" i="38"/>
  <c r="IE49" i="38"/>
  <c r="A50" i="38"/>
  <c r="G50" i="38"/>
  <c r="H50" i="38"/>
  <c r="I50" i="38"/>
  <c r="J50" i="38"/>
  <c r="K50" i="38"/>
  <c r="L50" i="38"/>
  <c r="M50" i="38"/>
  <c r="N50" i="38"/>
  <c r="O50" i="38"/>
  <c r="P50" i="38"/>
  <c r="Q50" i="38"/>
  <c r="R50" i="38"/>
  <c r="S50" i="38"/>
  <c r="T50" i="38"/>
  <c r="U50" i="38"/>
  <c r="V50" i="38"/>
  <c r="W50" i="38"/>
  <c r="X50" i="38"/>
  <c r="Y50" i="38"/>
  <c r="Z50" i="38"/>
  <c r="AA50" i="38"/>
  <c r="AB50" i="38"/>
  <c r="AC50" i="38"/>
  <c r="AD50" i="38"/>
  <c r="AE50" i="38"/>
  <c r="AF50" i="38"/>
  <c r="AG50" i="38"/>
  <c r="AH50" i="38"/>
  <c r="AI50" i="38"/>
  <c r="AJ50" i="38"/>
  <c r="AK50" i="38"/>
  <c r="AL50" i="38"/>
  <c r="AM50" i="38"/>
  <c r="AN50" i="38"/>
  <c r="AO50" i="38"/>
  <c r="AP50" i="38"/>
  <c r="AQ50" i="38"/>
  <c r="AR50" i="38"/>
  <c r="AS50" i="38"/>
  <c r="AT50" i="38"/>
  <c r="AU50" i="38"/>
  <c r="AV50" i="38"/>
  <c r="AW50" i="38"/>
  <c r="AX50" i="38"/>
  <c r="AY50" i="38"/>
  <c r="AZ50" i="38"/>
  <c r="BA50" i="38"/>
  <c r="BB50" i="38"/>
  <c r="BC50" i="38"/>
  <c r="BD50" i="38"/>
  <c r="BE50" i="38"/>
  <c r="BF50" i="38"/>
  <c r="BG50" i="38"/>
  <c r="BH50" i="38"/>
  <c r="BI50" i="38"/>
  <c r="BJ50" i="38"/>
  <c r="BK50" i="38"/>
  <c r="BL50" i="38"/>
  <c r="BM50" i="38"/>
  <c r="BN50" i="38"/>
  <c r="BO50" i="38"/>
  <c r="BP50" i="38"/>
  <c r="BQ50" i="38"/>
  <c r="BR50" i="38"/>
  <c r="BS50" i="38"/>
  <c r="BT50" i="38"/>
  <c r="BU50" i="38"/>
  <c r="BV50" i="38"/>
  <c r="BW50" i="38"/>
  <c r="BX50" i="38"/>
  <c r="BY50" i="38"/>
  <c r="BZ50" i="38"/>
  <c r="CA50" i="38"/>
  <c r="CB50" i="38"/>
  <c r="CC50" i="38"/>
  <c r="CD50" i="38"/>
  <c r="CE50" i="38"/>
  <c r="CF50" i="38"/>
  <c r="CG50" i="38"/>
  <c r="CH50" i="38"/>
  <c r="CI50" i="38"/>
  <c r="CJ50" i="38"/>
  <c r="CK50" i="38"/>
  <c r="CL50" i="38"/>
  <c r="CM50" i="38"/>
  <c r="CN50" i="38"/>
  <c r="CO50" i="38"/>
  <c r="CP50" i="38"/>
  <c r="CQ50" i="38"/>
  <c r="CR50" i="38"/>
  <c r="CS50" i="38"/>
  <c r="CT50" i="38"/>
  <c r="CU50" i="38"/>
  <c r="CV50" i="38"/>
  <c r="CW50" i="38"/>
  <c r="CX50" i="38"/>
  <c r="CY50" i="38"/>
  <c r="CZ50" i="38"/>
  <c r="DA50" i="38"/>
  <c r="DB50" i="38"/>
  <c r="DC50" i="38"/>
  <c r="DD50" i="38"/>
  <c r="DE50" i="38"/>
  <c r="DF50" i="38"/>
  <c r="DG50" i="38"/>
  <c r="DH50" i="38"/>
  <c r="DI50" i="38"/>
  <c r="DJ50" i="38"/>
  <c r="DK50" i="38"/>
  <c r="DL50" i="38"/>
  <c r="DM50" i="38"/>
  <c r="DN50" i="38"/>
  <c r="DO50" i="38"/>
  <c r="DP50" i="38"/>
  <c r="DQ50" i="38"/>
  <c r="DR50" i="38"/>
  <c r="DS50" i="38"/>
  <c r="DT50" i="38"/>
  <c r="DU50" i="38"/>
  <c r="DV50" i="38"/>
  <c r="DW50" i="38"/>
  <c r="DX50" i="38"/>
  <c r="DY50" i="38"/>
  <c r="DZ50" i="38"/>
  <c r="EA50" i="38"/>
  <c r="EB50" i="38"/>
  <c r="EC50" i="38"/>
  <c r="ED50" i="38"/>
  <c r="EE50" i="38"/>
  <c r="EF50" i="38"/>
  <c r="EG50" i="38"/>
  <c r="EH50" i="38"/>
  <c r="EI50" i="38"/>
  <c r="EJ50" i="38"/>
  <c r="EK50" i="38"/>
  <c r="EL50" i="38"/>
  <c r="EM50" i="38"/>
  <c r="EN50" i="38"/>
  <c r="EO50" i="38"/>
  <c r="EP50" i="38"/>
  <c r="EQ50" i="38"/>
  <c r="ER50" i="38"/>
  <c r="ES50" i="38"/>
  <c r="ET50" i="38"/>
  <c r="EU50" i="38"/>
  <c r="EV50" i="38"/>
  <c r="EW50" i="38"/>
  <c r="EX50" i="38"/>
  <c r="EY50" i="38"/>
  <c r="EZ50" i="38"/>
  <c r="FA50" i="38"/>
  <c r="FB50" i="38"/>
  <c r="FC50" i="38"/>
  <c r="FD50" i="38"/>
  <c r="FE50" i="38"/>
  <c r="FF50" i="38"/>
  <c r="FG50" i="38"/>
  <c r="FH50" i="38"/>
  <c r="FI50" i="38"/>
  <c r="FJ50" i="38"/>
  <c r="FK50" i="38"/>
  <c r="FL50" i="38"/>
  <c r="FM50" i="38"/>
  <c r="FN50" i="38"/>
  <c r="FO50" i="38"/>
  <c r="FP50" i="38"/>
  <c r="FQ50" i="38"/>
  <c r="FR50" i="38"/>
  <c r="FS50" i="38"/>
  <c r="FT50" i="38"/>
  <c r="FU50" i="38"/>
  <c r="FV50" i="38"/>
  <c r="FW50" i="38"/>
  <c r="FX50" i="38"/>
  <c r="FY50" i="38"/>
  <c r="FZ50" i="38"/>
  <c r="GA50" i="38"/>
  <c r="GB50" i="38"/>
  <c r="GC50" i="38"/>
  <c r="GD50" i="38"/>
  <c r="GE50" i="38"/>
  <c r="GF50" i="38"/>
  <c r="GG50" i="38"/>
  <c r="GH50" i="38"/>
  <c r="GI50" i="38"/>
  <c r="GJ50" i="38"/>
  <c r="GK50" i="38"/>
  <c r="GL50" i="38"/>
  <c r="GM50" i="38"/>
  <c r="GN50" i="38"/>
  <c r="GO50" i="38"/>
  <c r="GP50" i="38"/>
  <c r="GQ50" i="38"/>
  <c r="GR50" i="38"/>
  <c r="GS50" i="38"/>
  <c r="GT50" i="38"/>
  <c r="GU50" i="38"/>
  <c r="GV50" i="38"/>
  <c r="GW50" i="38"/>
  <c r="GX50" i="38"/>
  <c r="GY50" i="38"/>
  <c r="GZ50" i="38"/>
  <c r="HA50" i="38"/>
  <c r="HB50" i="38"/>
  <c r="HC50" i="38"/>
  <c r="HD50" i="38"/>
  <c r="HE50" i="38"/>
  <c r="HF50" i="38"/>
  <c r="HG50" i="38"/>
  <c r="HH50" i="38"/>
  <c r="HI50" i="38"/>
  <c r="HJ50" i="38"/>
  <c r="HK50" i="38"/>
  <c r="HL50" i="38"/>
  <c r="HM50" i="38"/>
  <c r="HN50" i="38"/>
  <c r="HO50" i="38"/>
  <c r="HP50" i="38"/>
  <c r="HQ50" i="38"/>
  <c r="HR50" i="38"/>
  <c r="HS50" i="38"/>
  <c r="HT50" i="38"/>
  <c r="HU50" i="38"/>
  <c r="HV50" i="38"/>
  <c r="HW50" i="38"/>
  <c r="HX50" i="38"/>
  <c r="HY50" i="38"/>
  <c r="HZ50" i="38"/>
  <c r="IA50" i="38"/>
  <c r="IB50" i="38"/>
  <c r="IC50" i="38"/>
  <c r="ID50" i="38"/>
  <c r="IE50" i="38"/>
  <c r="A51" i="38"/>
  <c r="G51" i="38"/>
  <c r="H51" i="38"/>
  <c r="I51" i="38"/>
  <c r="J51" i="38"/>
  <c r="K51" i="38"/>
  <c r="L51" i="38"/>
  <c r="M51" i="38"/>
  <c r="N51" i="38"/>
  <c r="O51" i="38"/>
  <c r="P51" i="38"/>
  <c r="Q51" i="38"/>
  <c r="R51" i="38"/>
  <c r="S51" i="38"/>
  <c r="T51" i="38"/>
  <c r="U51" i="38"/>
  <c r="V51" i="38"/>
  <c r="W51" i="38"/>
  <c r="X51" i="38"/>
  <c r="Y51" i="38"/>
  <c r="Z51" i="38"/>
  <c r="AA51" i="38"/>
  <c r="AB51" i="38"/>
  <c r="AC51" i="38"/>
  <c r="AD51" i="38"/>
  <c r="AE51" i="38"/>
  <c r="AF51" i="38"/>
  <c r="AG51" i="38"/>
  <c r="AH51" i="38"/>
  <c r="AI51" i="38"/>
  <c r="AJ51" i="38"/>
  <c r="AK51" i="38"/>
  <c r="AL51" i="38"/>
  <c r="AM51" i="38"/>
  <c r="AN51" i="38"/>
  <c r="AO51" i="38"/>
  <c r="AP51" i="38"/>
  <c r="AQ51" i="38"/>
  <c r="AR51" i="38"/>
  <c r="AS51" i="38"/>
  <c r="AT51" i="38"/>
  <c r="AU51" i="38"/>
  <c r="AV51" i="38"/>
  <c r="AW51" i="38"/>
  <c r="AX51" i="38"/>
  <c r="AY51" i="38"/>
  <c r="AZ51" i="38"/>
  <c r="BA51" i="38"/>
  <c r="BB51" i="38"/>
  <c r="BC51" i="38"/>
  <c r="BD51" i="38"/>
  <c r="BE51" i="38"/>
  <c r="BF51" i="38"/>
  <c r="BG51" i="38"/>
  <c r="BH51" i="38"/>
  <c r="BI51" i="38"/>
  <c r="BJ51" i="38"/>
  <c r="BK51" i="38"/>
  <c r="BL51" i="38"/>
  <c r="BM51" i="38"/>
  <c r="BN51" i="38"/>
  <c r="BO51" i="38"/>
  <c r="BP51" i="38"/>
  <c r="BQ51" i="38"/>
  <c r="BR51" i="38"/>
  <c r="BS51" i="38"/>
  <c r="BT51" i="38"/>
  <c r="BU51" i="38"/>
  <c r="BV51" i="38"/>
  <c r="BW51" i="38"/>
  <c r="BX51" i="38"/>
  <c r="BY51" i="38"/>
  <c r="BZ51" i="38"/>
  <c r="CA51" i="38"/>
  <c r="CB51" i="38"/>
  <c r="CC51" i="38"/>
  <c r="CD51" i="38"/>
  <c r="CE51" i="38"/>
  <c r="CF51" i="38"/>
  <c r="CG51" i="38"/>
  <c r="CH51" i="38"/>
  <c r="CI51" i="38"/>
  <c r="CJ51" i="38"/>
  <c r="CK51" i="38"/>
  <c r="CL51" i="38"/>
  <c r="CM51" i="38"/>
  <c r="CN51" i="38"/>
  <c r="CO51" i="38"/>
  <c r="CP51" i="38"/>
  <c r="CQ51" i="38"/>
  <c r="CR51" i="38"/>
  <c r="CS51" i="38"/>
  <c r="CT51" i="38"/>
  <c r="CU51" i="38"/>
  <c r="CV51" i="38"/>
  <c r="CW51" i="38"/>
  <c r="CX51" i="38"/>
  <c r="CY51" i="38"/>
  <c r="CZ51" i="38"/>
  <c r="DA51" i="38"/>
  <c r="DB51" i="38"/>
  <c r="DC51" i="38"/>
  <c r="DD51" i="38"/>
  <c r="DE51" i="38"/>
  <c r="DF51" i="38"/>
  <c r="DG51" i="38"/>
  <c r="DH51" i="38"/>
  <c r="DI51" i="38"/>
  <c r="DJ51" i="38"/>
  <c r="DK51" i="38"/>
  <c r="DL51" i="38"/>
  <c r="DM51" i="38"/>
  <c r="DN51" i="38"/>
  <c r="DO51" i="38"/>
  <c r="DP51" i="38"/>
  <c r="DQ51" i="38"/>
  <c r="DR51" i="38"/>
  <c r="DS51" i="38"/>
  <c r="DT51" i="38"/>
  <c r="DU51" i="38"/>
  <c r="DV51" i="38"/>
  <c r="DW51" i="38"/>
  <c r="DX51" i="38"/>
  <c r="DY51" i="38"/>
  <c r="DZ51" i="38"/>
  <c r="EA51" i="38"/>
  <c r="EB51" i="38"/>
  <c r="EC51" i="38"/>
  <c r="ED51" i="38"/>
  <c r="EE51" i="38"/>
  <c r="EF51" i="38"/>
  <c r="EG51" i="38"/>
  <c r="EH51" i="38"/>
  <c r="EI51" i="38"/>
  <c r="EJ51" i="38"/>
  <c r="EK51" i="38"/>
  <c r="EL51" i="38"/>
  <c r="EM51" i="38"/>
  <c r="EN51" i="38"/>
  <c r="EO51" i="38"/>
  <c r="EP51" i="38"/>
  <c r="EQ51" i="38"/>
  <c r="ER51" i="38"/>
  <c r="ES51" i="38"/>
  <c r="ET51" i="38"/>
  <c r="EU51" i="38"/>
  <c r="EV51" i="38"/>
  <c r="EW51" i="38"/>
  <c r="EX51" i="38"/>
  <c r="EY51" i="38"/>
  <c r="EZ51" i="38"/>
  <c r="FA51" i="38"/>
  <c r="FB51" i="38"/>
  <c r="FC51" i="38"/>
  <c r="FD51" i="38"/>
  <c r="FE51" i="38"/>
  <c r="FF51" i="38"/>
  <c r="FG51" i="38"/>
  <c r="FH51" i="38"/>
  <c r="FI51" i="38"/>
  <c r="FJ51" i="38"/>
  <c r="FK51" i="38"/>
  <c r="FL51" i="38"/>
  <c r="FM51" i="38"/>
  <c r="FN51" i="38"/>
  <c r="FO51" i="38"/>
  <c r="FP51" i="38"/>
  <c r="FQ51" i="38"/>
  <c r="FR51" i="38"/>
  <c r="FS51" i="38"/>
  <c r="FT51" i="38"/>
  <c r="FU51" i="38"/>
  <c r="FV51" i="38"/>
  <c r="FW51" i="38"/>
  <c r="FX51" i="38"/>
  <c r="FY51" i="38"/>
  <c r="FZ51" i="38"/>
  <c r="GA51" i="38"/>
  <c r="GB51" i="38"/>
  <c r="GC51" i="38"/>
  <c r="GD51" i="38"/>
  <c r="GE51" i="38"/>
  <c r="GF51" i="38"/>
  <c r="GG51" i="38"/>
  <c r="GH51" i="38"/>
  <c r="GI51" i="38"/>
  <c r="GJ51" i="38"/>
  <c r="GK51" i="38"/>
  <c r="GL51" i="38"/>
  <c r="GM51" i="38"/>
  <c r="GN51" i="38"/>
  <c r="GO51" i="38"/>
  <c r="GP51" i="38"/>
  <c r="GQ51" i="38"/>
  <c r="GR51" i="38"/>
  <c r="GS51" i="38"/>
  <c r="GT51" i="38"/>
  <c r="GU51" i="38"/>
  <c r="GV51" i="38"/>
  <c r="GW51" i="38"/>
  <c r="GX51" i="38"/>
  <c r="GY51" i="38"/>
  <c r="GZ51" i="38"/>
  <c r="HA51" i="38"/>
  <c r="HB51" i="38"/>
  <c r="HC51" i="38"/>
  <c r="HD51" i="38"/>
  <c r="HE51" i="38"/>
  <c r="HF51" i="38"/>
  <c r="HG51" i="38"/>
  <c r="HH51" i="38"/>
  <c r="HI51" i="38"/>
  <c r="HJ51" i="38"/>
  <c r="HK51" i="38"/>
  <c r="HL51" i="38"/>
  <c r="HM51" i="38"/>
  <c r="HN51" i="38"/>
  <c r="HO51" i="38"/>
  <c r="HP51" i="38"/>
  <c r="HQ51" i="38"/>
  <c r="HR51" i="38"/>
  <c r="HS51" i="38"/>
  <c r="HT51" i="38"/>
  <c r="HU51" i="38"/>
  <c r="HV51" i="38"/>
  <c r="HW51" i="38"/>
  <c r="HX51" i="38"/>
  <c r="HY51" i="38"/>
  <c r="HZ51" i="38"/>
  <c r="IA51" i="38"/>
  <c r="IB51" i="38"/>
  <c r="IC51" i="38"/>
  <c r="ID51" i="38"/>
  <c r="IE51" i="38"/>
  <c r="A52" i="38"/>
  <c r="G52" i="38"/>
  <c r="H52" i="38"/>
  <c r="I52" i="38"/>
  <c r="J52" i="38"/>
  <c r="K52" i="38"/>
  <c r="L52" i="38"/>
  <c r="M52" i="38"/>
  <c r="N52" i="38"/>
  <c r="O52" i="38"/>
  <c r="P52" i="38"/>
  <c r="Q52" i="38"/>
  <c r="R52" i="38"/>
  <c r="S52" i="38"/>
  <c r="T52" i="38"/>
  <c r="U52" i="38"/>
  <c r="V52" i="38"/>
  <c r="W52" i="38"/>
  <c r="X52" i="38"/>
  <c r="Y52" i="38"/>
  <c r="Z52" i="38"/>
  <c r="AA52" i="38"/>
  <c r="AB52" i="38"/>
  <c r="AC52" i="38"/>
  <c r="AD52" i="38"/>
  <c r="AE52" i="38"/>
  <c r="AF52" i="38"/>
  <c r="AG52" i="38"/>
  <c r="AH52" i="38"/>
  <c r="AI52" i="38"/>
  <c r="AJ52" i="38"/>
  <c r="AK52" i="38"/>
  <c r="AL52" i="38"/>
  <c r="AM52" i="38"/>
  <c r="AN52" i="38"/>
  <c r="AO52" i="38"/>
  <c r="AP52" i="38"/>
  <c r="AQ52" i="38"/>
  <c r="AR52" i="38"/>
  <c r="AS52" i="38"/>
  <c r="AT52" i="38"/>
  <c r="AU52" i="38"/>
  <c r="AV52" i="38"/>
  <c r="AW52" i="38"/>
  <c r="AX52" i="38"/>
  <c r="AY52" i="38"/>
  <c r="AZ52" i="38"/>
  <c r="BA52" i="38"/>
  <c r="BB52" i="38"/>
  <c r="BC52" i="38"/>
  <c r="BD52" i="38"/>
  <c r="BE52" i="38"/>
  <c r="BF52" i="38"/>
  <c r="BG52" i="38"/>
  <c r="BH52" i="38"/>
  <c r="BI52" i="38"/>
  <c r="BJ52" i="38"/>
  <c r="BK52" i="38"/>
  <c r="BL52" i="38"/>
  <c r="BM52" i="38"/>
  <c r="BN52" i="38"/>
  <c r="BO52" i="38"/>
  <c r="BP52" i="38"/>
  <c r="BQ52" i="38"/>
  <c r="BR52" i="38"/>
  <c r="BS52" i="38"/>
  <c r="BT52" i="38"/>
  <c r="BU52" i="38"/>
  <c r="BV52" i="38"/>
  <c r="BW52" i="38"/>
  <c r="BX52" i="38"/>
  <c r="BY52" i="38"/>
  <c r="BZ52" i="38"/>
  <c r="CA52" i="38"/>
  <c r="CB52" i="38"/>
  <c r="CC52" i="38"/>
  <c r="CD52" i="38"/>
  <c r="CE52" i="38"/>
  <c r="CF52" i="38"/>
  <c r="CG52" i="38"/>
  <c r="CH52" i="38"/>
  <c r="CI52" i="38"/>
  <c r="CJ52" i="38"/>
  <c r="CK52" i="38"/>
  <c r="CL52" i="38"/>
  <c r="CM52" i="38"/>
  <c r="CN52" i="38"/>
  <c r="CO52" i="38"/>
  <c r="CP52" i="38"/>
  <c r="CQ52" i="38"/>
  <c r="CR52" i="38"/>
  <c r="CS52" i="38"/>
  <c r="CT52" i="38"/>
  <c r="CU52" i="38"/>
  <c r="CV52" i="38"/>
  <c r="CW52" i="38"/>
  <c r="CX52" i="38"/>
  <c r="CY52" i="38"/>
  <c r="CZ52" i="38"/>
  <c r="DA52" i="38"/>
  <c r="DB52" i="38"/>
  <c r="DC52" i="38"/>
  <c r="DD52" i="38"/>
  <c r="DE52" i="38"/>
  <c r="DF52" i="38"/>
  <c r="DG52" i="38"/>
  <c r="DH52" i="38"/>
  <c r="DI52" i="38"/>
  <c r="DJ52" i="38"/>
  <c r="DK52" i="38"/>
  <c r="DL52" i="38"/>
  <c r="DM52" i="38"/>
  <c r="DN52" i="38"/>
  <c r="DO52" i="38"/>
  <c r="DP52" i="38"/>
  <c r="DQ52" i="38"/>
  <c r="DR52" i="38"/>
  <c r="DS52" i="38"/>
  <c r="DT52" i="38"/>
  <c r="DU52" i="38"/>
  <c r="DV52" i="38"/>
  <c r="DW52" i="38"/>
  <c r="DX52" i="38"/>
  <c r="DY52" i="38"/>
  <c r="DZ52" i="38"/>
  <c r="EA52" i="38"/>
  <c r="EB52" i="38"/>
  <c r="EC52" i="38"/>
  <c r="ED52" i="38"/>
  <c r="EE52" i="38"/>
  <c r="EF52" i="38"/>
  <c r="EG52" i="38"/>
  <c r="EH52" i="38"/>
  <c r="EI52" i="38"/>
  <c r="EJ52" i="38"/>
  <c r="EK52" i="38"/>
  <c r="EL52" i="38"/>
  <c r="EM52" i="38"/>
  <c r="EN52" i="38"/>
  <c r="EO52" i="38"/>
  <c r="EP52" i="38"/>
  <c r="EQ52" i="38"/>
  <c r="ER52" i="38"/>
  <c r="ES52" i="38"/>
  <c r="ET52" i="38"/>
  <c r="EU52" i="38"/>
  <c r="EV52" i="38"/>
  <c r="EW52" i="38"/>
  <c r="EX52" i="38"/>
  <c r="EY52" i="38"/>
  <c r="EZ52" i="38"/>
  <c r="FA52" i="38"/>
  <c r="FB52" i="38"/>
  <c r="FC52" i="38"/>
  <c r="FD52" i="38"/>
  <c r="FE52" i="38"/>
  <c r="FF52" i="38"/>
  <c r="FG52" i="38"/>
  <c r="FH52" i="38"/>
  <c r="FI52" i="38"/>
  <c r="FJ52" i="38"/>
  <c r="FK52" i="38"/>
  <c r="FL52" i="38"/>
  <c r="FM52" i="38"/>
  <c r="FN52" i="38"/>
  <c r="FO52" i="38"/>
  <c r="FP52" i="38"/>
  <c r="FQ52" i="38"/>
  <c r="FR52" i="38"/>
  <c r="FS52" i="38"/>
  <c r="FT52" i="38"/>
  <c r="FU52" i="38"/>
  <c r="FV52" i="38"/>
  <c r="FW52" i="38"/>
  <c r="FX52" i="38"/>
  <c r="FY52" i="38"/>
  <c r="FZ52" i="38"/>
  <c r="GA52" i="38"/>
  <c r="GB52" i="38"/>
  <c r="GC52" i="38"/>
  <c r="GD52" i="38"/>
  <c r="GE52" i="38"/>
  <c r="GF52" i="38"/>
  <c r="GG52" i="38"/>
  <c r="GH52" i="38"/>
  <c r="GI52" i="38"/>
  <c r="GJ52" i="38"/>
  <c r="GK52" i="38"/>
  <c r="GL52" i="38"/>
  <c r="GM52" i="38"/>
  <c r="GN52" i="38"/>
  <c r="GO52" i="38"/>
  <c r="GP52" i="38"/>
  <c r="GQ52" i="38"/>
  <c r="GR52" i="38"/>
  <c r="GS52" i="38"/>
  <c r="GT52" i="38"/>
  <c r="GU52" i="38"/>
  <c r="GV52" i="38"/>
  <c r="GW52" i="38"/>
  <c r="GX52" i="38"/>
  <c r="GY52" i="38"/>
  <c r="GZ52" i="38"/>
  <c r="HA52" i="38"/>
  <c r="HB52" i="38"/>
  <c r="HC52" i="38"/>
  <c r="HD52" i="38"/>
  <c r="HE52" i="38"/>
  <c r="HF52" i="38"/>
  <c r="HG52" i="38"/>
  <c r="HH52" i="38"/>
  <c r="HI52" i="38"/>
  <c r="HJ52" i="38"/>
  <c r="HK52" i="38"/>
  <c r="HL52" i="38"/>
  <c r="HM52" i="38"/>
  <c r="HN52" i="38"/>
  <c r="HO52" i="38"/>
  <c r="HP52" i="38"/>
  <c r="HQ52" i="38"/>
  <c r="HR52" i="38"/>
  <c r="HS52" i="38"/>
  <c r="HT52" i="38"/>
  <c r="HU52" i="38"/>
  <c r="HV52" i="38"/>
  <c r="HW52" i="38"/>
  <c r="HX52" i="38"/>
  <c r="HY52" i="38"/>
  <c r="HZ52" i="38"/>
  <c r="IA52" i="38"/>
  <c r="IB52" i="38"/>
  <c r="IC52" i="38"/>
  <c r="ID52" i="38"/>
  <c r="IE52" i="38"/>
  <c r="A53" i="38"/>
  <c r="G53" i="38"/>
  <c r="H53" i="38"/>
  <c r="I53" i="38"/>
  <c r="J53" i="38"/>
  <c r="K53" i="38"/>
  <c r="L53" i="38"/>
  <c r="M53" i="38"/>
  <c r="N53" i="38"/>
  <c r="O53" i="38"/>
  <c r="P53" i="38"/>
  <c r="Q53" i="38"/>
  <c r="R53" i="38"/>
  <c r="S53" i="38"/>
  <c r="T53" i="38"/>
  <c r="U53" i="38"/>
  <c r="V53" i="38"/>
  <c r="W53" i="38"/>
  <c r="X53" i="38"/>
  <c r="Y53" i="38"/>
  <c r="Z53" i="38"/>
  <c r="AA53" i="38"/>
  <c r="AB53" i="38"/>
  <c r="AC53" i="38"/>
  <c r="AD53" i="38"/>
  <c r="AE53" i="38"/>
  <c r="AF53" i="38"/>
  <c r="AG53" i="38"/>
  <c r="AH53" i="38"/>
  <c r="AI53" i="38"/>
  <c r="AJ53" i="38"/>
  <c r="AK53" i="38"/>
  <c r="AL53" i="38"/>
  <c r="AM53" i="38"/>
  <c r="AN53" i="38"/>
  <c r="AO53" i="38"/>
  <c r="AP53" i="38"/>
  <c r="AQ53" i="38"/>
  <c r="AR53" i="38"/>
  <c r="AS53" i="38"/>
  <c r="AT53" i="38"/>
  <c r="AU53" i="38"/>
  <c r="AV53" i="38"/>
  <c r="AW53" i="38"/>
  <c r="AX53" i="38"/>
  <c r="AY53" i="38"/>
  <c r="AZ53" i="38"/>
  <c r="BA53" i="38"/>
  <c r="BB53" i="38"/>
  <c r="BC53" i="38"/>
  <c r="BD53" i="38"/>
  <c r="BE53" i="38"/>
  <c r="BF53" i="38"/>
  <c r="BG53" i="38"/>
  <c r="BH53" i="38"/>
  <c r="BI53" i="38"/>
  <c r="BJ53" i="38"/>
  <c r="BK53" i="38"/>
  <c r="BL53" i="38"/>
  <c r="BM53" i="38"/>
  <c r="BN53" i="38"/>
  <c r="BO53" i="38"/>
  <c r="BP53" i="38"/>
  <c r="BQ53" i="38"/>
  <c r="BR53" i="38"/>
  <c r="BS53" i="38"/>
  <c r="BT53" i="38"/>
  <c r="BU53" i="38"/>
  <c r="BV53" i="38"/>
  <c r="BW53" i="38"/>
  <c r="BX53" i="38"/>
  <c r="BY53" i="38"/>
  <c r="BZ53" i="38"/>
  <c r="CA53" i="38"/>
  <c r="CB53" i="38"/>
  <c r="CC53" i="38"/>
  <c r="CD53" i="38"/>
  <c r="CE53" i="38"/>
  <c r="CF53" i="38"/>
  <c r="CG53" i="38"/>
  <c r="CH53" i="38"/>
  <c r="CI53" i="38"/>
  <c r="CJ53" i="38"/>
  <c r="CK53" i="38"/>
  <c r="CL53" i="38"/>
  <c r="CM53" i="38"/>
  <c r="CN53" i="38"/>
  <c r="CO53" i="38"/>
  <c r="CP53" i="38"/>
  <c r="CQ53" i="38"/>
  <c r="CR53" i="38"/>
  <c r="CS53" i="38"/>
  <c r="CT53" i="38"/>
  <c r="CU53" i="38"/>
  <c r="CV53" i="38"/>
  <c r="CW53" i="38"/>
  <c r="CX53" i="38"/>
  <c r="CY53" i="38"/>
  <c r="CZ53" i="38"/>
  <c r="DA53" i="38"/>
  <c r="DB53" i="38"/>
  <c r="DC53" i="38"/>
  <c r="DD53" i="38"/>
  <c r="DE53" i="38"/>
  <c r="DF53" i="38"/>
  <c r="DG53" i="38"/>
  <c r="DH53" i="38"/>
  <c r="DI53" i="38"/>
  <c r="DJ53" i="38"/>
  <c r="DK53" i="38"/>
  <c r="DL53" i="38"/>
  <c r="DM53" i="38"/>
  <c r="DN53" i="38"/>
  <c r="DO53" i="38"/>
  <c r="DP53" i="38"/>
  <c r="DQ53" i="38"/>
  <c r="DR53" i="38"/>
  <c r="DS53" i="38"/>
  <c r="DT53" i="38"/>
  <c r="DU53" i="38"/>
  <c r="DV53" i="38"/>
  <c r="DW53" i="38"/>
  <c r="DX53" i="38"/>
  <c r="DY53" i="38"/>
  <c r="DZ53" i="38"/>
  <c r="EA53" i="38"/>
  <c r="EB53" i="38"/>
  <c r="EC53" i="38"/>
  <c r="ED53" i="38"/>
  <c r="EE53" i="38"/>
  <c r="EF53" i="38"/>
  <c r="EG53" i="38"/>
  <c r="EH53" i="38"/>
  <c r="EI53" i="38"/>
  <c r="EJ53" i="38"/>
  <c r="EK53" i="38"/>
  <c r="EL53" i="38"/>
  <c r="EM53" i="38"/>
  <c r="EN53" i="38"/>
  <c r="EO53" i="38"/>
  <c r="EP53" i="38"/>
  <c r="EQ53" i="38"/>
  <c r="ER53" i="38"/>
  <c r="ES53" i="38"/>
  <c r="ET53" i="38"/>
  <c r="EU53" i="38"/>
  <c r="EV53" i="38"/>
  <c r="EW53" i="38"/>
  <c r="EX53" i="38"/>
  <c r="EY53" i="38"/>
  <c r="EZ53" i="38"/>
  <c r="FA53" i="38"/>
  <c r="FB53" i="38"/>
  <c r="FC53" i="38"/>
  <c r="FD53" i="38"/>
  <c r="FE53" i="38"/>
  <c r="FF53" i="38"/>
  <c r="FG53" i="38"/>
  <c r="FH53" i="38"/>
  <c r="FI53" i="38"/>
  <c r="FJ53" i="38"/>
  <c r="FK53" i="38"/>
  <c r="FL53" i="38"/>
  <c r="FM53" i="38"/>
  <c r="FN53" i="38"/>
  <c r="FO53" i="38"/>
  <c r="FP53" i="38"/>
  <c r="FQ53" i="38"/>
  <c r="FR53" i="38"/>
  <c r="FS53" i="38"/>
  <c r="FT53" i="38"/>
  <c r="FU53" i="38"/>
  <c r="FV53" i="38"/>
  <c r="FW53" i="38"/>
  <c r="FX53" i="38"/>
  <c r="FY53" i="38"/>
  <c r="FZ53" i="38"/>
  <c r="GA53" i="38"/>
  <c r="GB53" i="38"/>
  <c r="GC53" i="38"/>
  <c r="GD53" i="38"/>
  <c r="GE53" i="38"/>
  <c r="GF53" i="38"/>
  <c r="GG53" i="38"/>
  <c r="GH53" i="38"/>
  <c r="GI53" i="38"/>
  <c r="GJ53" i="38"/>
  <c r="GK53" i="38"/>
  <c r="GL53" i="38"/>
  <c r="GM53" i="38"/>
  <c r="GN53" i="38"/>
  <c r="GO53" i="38"/>
  <c r="GP53" i="38"/>
  <c r="GQ53" i="38"/>
  <c r="GR53" i="38"/>
  <c r="GS53" i="38"/>
  <c r="GT53" i="38"/>
  <c r="GU53" i="38"/>
  <c r="GV53" i="38"/>
  <c r="GW53" i="38"/>
  <c r="GX53" i="38"/>
  <c r="GY53" i="38"/>
  <c r="GZ53" i="38"/>
  <c r="HA53" i="38"/>
  <c r="HB53" i="38"/>
  <c r="HC53" i="38"/>
  <c r="HD53" i="38"/>
  <c r="HE53" i="38"/>
  <c r="HF53" i="38"/>
  <c r="HG53" i="38"/>
  <c r="HH53" i="38"/>
  <c r="HI53" i="38"/>
  <c r="HJ53" i="38"/>
  <c r="HK53" i="38"/>
  <c r="HL53" i="38"/>
  <c r="HM53" i="38"/>
  <c r="HN53" i="38"/>
  <c r="HO53" i="38"/>
  <c r="HP53" i="38"/>
  <c r="HQ53" i="38"/>
  <c r="HR53" i="38"/>
  <c r="HS53" i="38"/>
  <c r="HT53" i="38"/>
  <c r="HU53" i="38"/>
  <c r="HV53" i="38"/>
  <c r="HW53" i="38"/>
  <c r="HX53" i="38"/>
  <c r="HY53" i="38"/>
  <c r="HZ53" i="38"/>
  <c r="IA53" i="38"/>
  <c r="IB53" i="38"/>
  <c r="IC53" i="38"/>
  <c r="ID53" i="38"/>
  <c r="IE53" i="38"/>
  <c r="A54" i="38"/>
  <c r="G54" i="38"/>
  <c r="H54" i="38"/>
  <c r="I54" i="38"/>
  <c r="J54" i="38"/>
  <c r="K54" i="38"/>
  <c r="L54" i="38"/>
  <c r="M54" i="38"/>
  <c r="N54" i="38"/>
  <c r="O54" i="38"/>
  <c r="P54" i="38"/>
  <c r="Q54" i="38"/>
  <c r="R54" i="38"/>
  <c r="S54" i="38"/>
  <c r="T54" i="38"/>
  <c r="U54" i="38"/>
  <c r="V54" i="38"/>
  <c r="W54" i="38"/>
  <c r="X54" i="38"/>
  <c r="Y54" i="38"/>
  <c r="Z54" i="38"/>
  <c r="AA54" i="38"/>
  <c r="AB54" i="38"/>
  <c r="AC54" i="38"/>
  <c r="AD54" i="38"/>
  <c r="AE54" i="38"/>
  <c r="AF54" i="38"/>
  <c r="AG54" i="38"/>
  <c r="AH54" i="38"/>
  <c r="AI54" i="38"/>
  <c r="AJ54" i="38"/>
  <c r="AK54" i="38"/>
  <c r="AL54" i="38"/>
  <c r="AM54" i="38"/>
  <c r="AN54" i="38"/>
  <c r="AO54" i="38"/>
  <c r="AP54" i="38"/>
  <c r="AQ54" i="38"/>
  <c r="AR54" i="38"/>
  <c r="AS54" i="38"/>
  <c r="AT54" i="38"/>
  <c r="AU54" i="38"/>
  <c r="AV54" i="38"/>
  <c r="AW54" i="38"/>
  <c r="AX54" i="38"/>
  <c r="AY54" i="38"/>
  <c r="AZ54" i="38"/>
  <c r="BA54" i="38"/>
  <c r="BB54" i="38"/>
  <c r="BC54" i="38"/>
  <c r="BD54" i="38"/>
  <c r="BE54" i="38"/>
  <c r="BF54" i="38"/>
  <c r="BG54" i="38"/>
  <c r="BH54" i="38"/>
  <c r="BI54" i="38"/>
  <c r="BJ54" i="38"/>
  <c r="BK54" i="38"/>
  <c r="BL54" i="38"/>
  <c r="BM54" i="38"/>
  <c r="BN54" i="38"/>
  <c r="BO54" i="38"/>
  <c r="BP54" i="38"/>
  <c r="BQ54" i="38"/>
  <c r="BR54" i="38"/>
  <c r="BS54" i="38"/>
  <c r="BT54" i="38"/>
  <c r="BU54" i="38"/>
  <c r="BV54" i="38"/>
  <c r="BW54" i="38"/>
  <c r="BX54" i="38"/>
  <c r="BY54" i="38"/>
  <c r="BZ54" i="38"/>
  <c r="CA54" i="38"/>
  <c r="CB54" i="38"/>
  <c r="CC54" i="38"/>
  <c r="CD54" i="38"/>
  <c r="CE54" i="38"/>
  <c r="CF54" i="38"/>
  <c r="CG54" i="38"/>
  <c r="CH54" i="38"/>
  <c r="CI54" i="38"/>
  <c r="CJ54" i="38"/>
  <c r="CK54" i="38"/>
  <c r="CL54" i="38"/>
  <c r="CM54" i="38"/>
  <c r="CN54" i="38"/>
  <c r="CO54" i="38"/>
  <c r="CP54" i="38"/>
  <c r="CQ54" i="38"/>
  <c r="CR54" i="38"/>
  <c r="CS54" i="38"/>
  <c r="CT54" i="38"/>
  <c r="CU54" i="38"/>
  <c r="CV54" i="38"/>
  <c r="CW54" i="38"/>
  <c r="CX54" i="38"/>
  <c r="CY54" i="38"/>
  <c r="CZ54" i="38"/>
  <c r="DA54" i="38"/>
  <c r="DB54" i="38"/>
  <c r="DC54" i="38"/>
  <c r="DD54" i="38"/>
  <c r="DE54" i="38"/>
  <c r="DF54" i="38"/>
  <c r="DG54" i="38"/>
  <c r="DH54" i="38"/>
  <c r="DI54" i="38"/>
  <c r="DJ54" i="38"/>
  <c r="DK54" i="38"/>
  <c r="DL54" i="38"/>
  <c r="DM54" i="38"/>
  <c r="DN54" i="38"/>
  <c r="DO54" i="38"/>
  <c r="DP54" i="38"/>
  <c r="DQ54" i="38"/>
  <c r="DR54" i="38"/>
  <c r="DS54" i="38"/>
  <c r="DT54" i="38"/>
  <c r="DU54" i="38"/>
  <c r="DV54" i="38"/>
  <c r="DW54" i="38"/>
  <c r="DX54" i="38"/>
  <c r="DY54" i="38"/>
  <c r="DZ54" i="38"/>
  <c r="EA54" i="38"/>
  <c r="EB54" i="38"/>
  <c r="EC54" i="38"/>
  <c r="ED54" i="38"/>
  <c r="EE54" i="38"/>
  <c r="EF54" i="38"/>
  <c r="EG54" i="38"/>
  <c r="EH54" i="38"/>
  <c r="EI54" i="38"/>
  <c r="EJ54" i="38"/>
  <c r="EK54" i="38"/>
  <c r="EL54" i="38"/>
  <c r="EM54" i="38"/>
  <c r="EN54" i="38"/>
  <c r="EO54" i="38"/>
  <c r="EP54" i="38"/>
  <c r="EQ54" i="38"/>
  <c r="ER54" i="38"/>
  <c r="ES54" i="38"/>
  <c r="ET54" i="38"/>
  <c r="EU54" i="38"/>
  <c r="EV54" i="38"/>
  <c r="EW54" i="38"/>
  <c r="EX54" i="38"/>
  <c r="EY54" i="38"/>
  <c r="EZ54" i="38"/>
  <c r="FA54" i="38"/>
  <c r="FB54" i="38"/>
  <c r="FC54" i="38"/>
  <c r="FD54" i="38"/>
  <c r="FE54" i="38"/>
  <c r="FF54" i="38"/>
  <c r="FG54" i="38"/>
  <c r="FH54" i="38"/>
  <c r="FI54" i="38"/>
  <c r="FJ54" i="38"/>
  <c r="FK54" i="38"/>
  <c r="FL54" i="38"/>
  <c r="FM54" i="38"/>
  <c r="FN54" i="38"/>
  <c r="FO54" i="38"/>
  <c r="FP54" i="38"/>
  <c r="FQ54" i="38"/>
  <c r="FR54" i="38"/>
  <c r="FS54" i="38"/>
  <c r="FT54" i="38"/>
  <c r="FU54" i="38"/>
  <c r="FV54" i="38"/>
  <c r="FW54" i="38"/>
  <c r="FX54" i="38"/>
  <c r="FY54" i="38"/>
  <c r="FZ54" i="38"/>
  <c r="GA54" i="38"/>
  <c r="GB54" i="38"/>
  <c r="GC54" i="38"/>
  <c r="GD54" i="38"/>
  <c r="GE54" i="38"/>
  <c r="GF54" i="38"/>
  <c r="GG54" i="38"/>
  <c r="GH54" i="38"/>
  <c r="GI54" i="38"/>
  <c r="GJ54" i="38"/>
  <c r="GK54" i="38"/>
  <c r="GL54" i="38"/>
  <c r="GM54" i="38"/>
  <c r="GN54" i="38"/>
  <c r="GO54" i="38"/>
  <c r="GP54" i="38"/>
  <c r="GQ54" i="38"/>
  <c r="GR54" i="38"/>
  <c r="GS54" i="38"/>
  <c r="GT54" i="38"/>
  <c r="GU54" i="38"/>
  <c r="GV54" i="38"/>
  <c r="GW54" i="38"/>
  <c r="GX54" i="38"/>
  <c r="GY54" i="38"/>
  <c r="GZ54" i="38"/>
  <c r="HA54" i="38"/>
  <c r="HB54" i="38"/>
  <c r="HC54" i="38"/>
  <c r="HD54" i="38"/>
  <c r="HE54" i="38"/>
  <c r="HF54" i="38"/>
  <c r="HG54" i="38"/>
  <c r="HH54" i="38"/>
  <c r="HI54" i="38"/>
  <c r="HJ54" i="38"/>
  <c r="HK54" i="38"/>
  <c r="HL54" i="38"/>
  <c r="HM54" i="38"/>
  <c r="HN54" i="38"/>
  <c r="HO54" i="38"/>
  <c r="HP54" i="38"/>
  <c r="HQ54" i="38"/>
  <c r="HR54" i="38"/>
  <c r="HS54" i="38"/>
  <c r="HT54" i="38"/>
  <c r="HU54" i="38"/>
  <c r="HV54" i="38"/>
  <c r="HW54" i="38"/>
  <c r="HX54" i="38"/>
  <c r="HY54" i="38"/>
  <c r="HZ54" i="38"/>
  <c r="IA54" i="38"/>
  <c r="IB54" i="38"/>
  <c r="IC54" i="38"/>
  <c r="ID54" i="38"/>
  <c r="IE54" i="38"/>
  <c r="A55" i="38"/>
  <c r="G55" i="38"/>
  <c r="H55" i="38"/>
  <c r="I55" i="38"/>
  <c r="J55" i="38"/>
  <c r="K55" i="38"/>
  <c r="L55" i="38"/>
  <c r="M55" i="38"/>
  <c r="N55" i="38"/>
  <c r="O55" i="38"/>
  <c r="P55" i="38"/>
  <c r="Q55" i="38"/>
  <c r="R55" i="38"/>
  <c r="S55" i="38"/>
  <c r="T55" i="38"/>
  <c r="U55" i="38"/>
  <c r="V55" i="38"/>
  <c r="W55" i="38"/>
  <c r="X55" i="38"/>
  <c r="Y55" i="38"/>
  <c r="Z55" i="38"/>
  <c r="AA55" i="38"/>
  <c r="AB55" i="38"/>
  <c r="AC55" i="38"/>
  <c r="AD55" i="38"/>
  <c r="AE55" i="38"/>
  <c r="AF55" i="38"/>
  <c r="AG55" i="38"/>
  <c r="AH55" i="38"/>
  <c r="AI55" i="38"/>
  <c r="AJ55" i="38"/>
  <c r="AK55" i="38"/>
  <c r="AL55" i="38"/>
  <c r="AM55" i="38"/>
  <c r="AN55" i="38"/>
  <c r="AO55" i="38"/>
  <c r="AP55" i="38"/>
  <c r="AQ55" i="38"/>
  <c r="AR55" i="38"/>
  <c r="AS55" i="38"/>
  <c r="AT55" i="38"/>
  <c r="AU55" i="38"/>
  <c r="AV55" i="38"/>
  <c r="AW55" i="38"/>
  <c r="AX55" i="38"/>
  <c r="AY55" i="38"/>
  <c r="AZ55" i="38"/>
  <c r="BA55" i="38"/>
  <c r="BB55" i="38"/>
  <c r="BC55" i="38"/>
  <c r="BD55" i="38"/>
  <c r="BE55" i="38"/>
  <c r="BF55" i="38"/>
  <c r="BG55" i="38"/>
  <c r="BH55" i="38"/>
  <c r="BI55" i="38"/>
  <c r="BJ55" i="38"/>
  <c r="BK55" i="38"/>
  <c r="BL55" i="38"/>
  <c r="BM55" i="38"/>
  <c r="BN55" i="38"/>
  <c r="BO55" i="38"/>
  <c r="BP55" i="38"/>
  <c r="BQ55" i="38"/>
  <c r="BR55" i="38"/>
  <c r="BS55" i="38"/>
  <c r="BT55" i="38"/>
  <c r="BU55" i="38"/>
  <c r="BV55" i="38"/>
  <c r="BW55" i="38"/>
  <c r="BX55" i="38"/>
  <c r="BY55" i="38"/>
  <c r="BZ55" i="38"/>
  <c r="CA55" i="38"/>
  <c r="CB55" i="38"/>
  <c r="CC55" i="38"/>
  <c r="CD55" i="38"/>
  <c r="CE55" i="38"/>
  <c r="CF55" i="38"/>
  <c r="CG55" i="38"/>
  <c r="CH55" i="38"/>
  <c r="CI55" i="38"/>
  <c r="CJ55" i="38"/>
  <c r="CK55" i="38"/>
  <c r="CL55" i="38"/>
  <c r="CM55" i="38"/>
  <c r="CN55" i="38"/>
  <c r="CO55" i="38"/>
  <c r="CP55" i="38"/>
  <c r="CQ55" i="38"/>
  <c r="CR55" i="38"/>
  <c r="CS55" i="38"/>
  <c r="CT55" i="38"/>
  <c r="CU55" i="38"/>
  <c r="CV55" i="38"/>
  <c r="CW55" i="38"/>
  <c r="CX55" i="38"/>
  <c r="CY55" i="38"/>
  <c r="CZ55" i="38"/>
  <c r="DA55" i="38"/>
  <c r="DB55" i="38"/>
  <c r="DC55" i="38"/>
  <c r="DD55" i="38"/>
  <c r="DE55" i="38"/>
  <c r="DF55" i="38"/>
  <c r="DG55" i="38"/>
  <c r="DH55" i="38"/>
  <c r="DI55" i="38"/>
  <c r="DJ55" i="38"/>
  <c r="DK55" i="38"/>
  <c r="DL55" i="38"/>
  <c r="DM55" i="38"/>
  <c r="DN55" i="38"/>
  <c r="DO55" i="38"/>
  <c r="DP55" i="38"/>
  <c r="DQ55" i="38"/>
  <c r="DR55" i="38"/>
  <c r="DS55" i="38"/>
  <c r="DT55" i="38"/>
  <c r="DU55" i="38"/>
  <c r="DV55" i="38"/>
  <c r="DW55" i="38"/>
  <c r="DX55" i="38"/>
  <c r="DY55" i="38"/>
  <c r="DZ55" i="38"/>
  <c r="EA55" i="38"/>
  <c r="EB55" i="38"/>
  <c r="EC55" i="38"/>
  <c r="ED55" i="38"/>
  <c r="EE55" i="38"/>
  <c r="EF55" i="38"/>
  <c r="EG55" i="38"/>
  <c r="EH55" i="38"/>
  <c r="EI55" i="38"/>
  <c r="EJ55" i="38"/>
  <c r="EK55" i="38"/>
  <c r="EL55" i="38"/>
  <c r="EM55" i="38"/>
  <c r="EN55" i="38"/>
  <c r="EO55" i="38"/>
  <c r="EP55" i="38"/>
  <c r="EQ55" i="38"/>
  <c r="ER55" i="38"/>
  <c r="ES55" i="38"/>
  <c r="ET55" i="38"/>
  <c r="EU55" i="38"/>
  <c r="EV55" i="38"/>
  <c r="EW55" i="38"/>
  <c r="EX55" i="38"/>
  <c r="EY55" i="38"/>
  <c r="EZ55" i="38"/>
  <c r="FA55" i="38"/>
  <c r="FB55" i="38"/>
  <c r="FC55" i="38"/>
  <c r="FD55" i="38"/>
  <c r="FE55" i="38"/>
  <c r="FF55" i="38"/>
  <c r="FG55" i="38"/>
  <c r="FH55" i="38"/>
  <c r="FI55" i="38"/>
  <c r="FJ55" i="38"/>
  <c r="FK55" i="38"/>
  <c r="FL55" i="38"/>
  <c r="FM55" i="38"/>
  <c r="FN55" i="38"/>
  <c r="FO55" i="38"/>
  <c r="FP55" i="38"/>
  <c r="FQ55" i="38"/>
  <c r="FR55" i="38"/>
  <c r="FS55" i="38"/>
  <c r="FT55" i="38"/>
  <c r="FU55" i="38"/>
  <c r="FV55" i="38"/>
  <c r="FW55" i="38"/>
  <c r="FX55" i="38"/>
  <c r="FY55" i="38"/>
  <c r="FZ55" i="38"/>
  <c r="GA55" i="38"/>
  <c r="GB55" i="38"/>
  <c r="GC55" i="38"/>
  <c r="GD55" i="38"/>
  <c r="GE55" i="38"/>
  <c r="GF55" i="38"/>
  <c r="GG55" i="38"/>
  <c r="GH55" i="38"/>
  <c r="GI55" i="38"/>
  <c r="GJ55" i="38"/>
  <c r="GK55" i="38"/>
  <c r="GL55" i="38"/>
  <c r="GM55" i="38"/>
  <c r="GN55" i="38"/>
  <c r="GO55" i="38"/>
  <c r="GP55" i="38"/>
  <c r="GQ55" i="38"/>
  <c r="GR55" i="38"/>
  <c r="GS55" i="38"/>
  <c r="GT55" i="38"/>
  <c r="GU55" i="38"/>
  <c r="GV55" i="38"/>
  <c r="GW55" i="38"/>
  <c r="GX55" i="38"/>
  <c r="GY55" i="38"/>
  <c r="GZ55" i="38"/>
  <c r="HA55" i="38"/>
  <c r="HB55" i="38"/>
  <c r="HC55" i="38"/>
  <c r="HD55" i="38"/>
  <c r="HE55" i="38"/>
  <c r="HF55" i="38"/>
  <c r="HG55" i="38"/>
  <c r="HH55" i="38"/>
  <c r="HI55" i="38"/>
  <c r="HJ55" i="38"/>
  <c r="HK55" i="38"/>
  <c r="HL55" i="38"/>
  <c r="HM55" i="38"/>
  <c r="HN55" i="38"/>
  <c r="HO55" i="38"/>
  <c r="HP55" i="38"/>
  <c r="HQ55" i="38"/>
  <c r="HR55" i="38"/>
  <c r="HS55" i="38"/>
  <c r="HT55" i="38"/>
  <c r="HU55" i="38"/>
  <c r="HV55" i="38"/>
  <c r="HW55" i="38"/>
  <c r="HX55" i="38"/>
  <c r="HY55" i="38"/>
  <c r="HZ55" i="38"/>
  <c r="IA55" i="38"/>
  <c r="IB55" i="38"/>
  <c r="IC55" i="38"/>
  <c r="ID55" i="38"/>
  <c r="IE55" i="38"/>
  <c r="A56" i="38"/>
  <c r="G56" i="38"/>
  <c r="H56" i="38"/>
  <c r="I56" i="38"/>
  <c r="J56" i="38"/>
  <c r="K56" i="38"/>
  <c r="L56" i="38"/>
  <c r="M56" i="38"/>
  <c r="N56" i="38"/>
  <c r="O56" i="38"/>
  <c r="P56" i="38"/>
  <c r="Q56" i="38"/>
  <c r="R56" i="38"/>
  <c r="S56" i="38"/>
  <c r="T56" i="38"/>
  <c r="U56" i="38"/>
  <c r="V56" i="38"/>
  <c r="W56" i="38"/>
  <c r="X56" i="38"/>
  <c r="Y56" i="38"/>
  <c r="Z56" i="38"/>
  <c r="AA56" i="38"/>
  <c r="AB56" i="38"/>
  <c r="AC56" i="38"/>
  <c r="AD56" i="38"/>
  <c r="AE56" i="38"/>
  <c r="AF56" i="38"/>
  <c r="AG56" i="38"/>
  <c r="AH56" i="38"/>
  <c r="AI56" i="38"/>
  <c r="AJ56" i="38"/>
  <c r="AK56" i="38"/>
  <c r="AL56" i="38"/>
  <c r="AM56" i="38"/>
  <c r="AN56" i="38"/>
  <c r="AO56" i="38"/>
  <c r="AP56" i="38"/>
  <c r="AQ56" i="38"/>
  <c r="AR56" i="38"/>
  <c r="AS56" i="38"/>
  <c r="AT56" i="38"/>
  <c r="AU56" i="38"/>
  <c r="AV56" i="38"/>
  <c r="AW56" i="38"/>
  <c r="AX56" i="38"/>
  <c r="AY56" i="38"/>
  <c r="AZ56" i="38"/>
  <c r="BA56" i="38"/>
  <c r="BB56" i="38"/>
  <c r="BC56" i="38"/>
  <c r="BD56" i="38"/>
  <c r="BE56" i="38"/>
  <c r="BF56" i="38"/>
  <c r="BG56" i="38"/>
  <c r="BH56" i="38"/>
  <c r="BI56" i="38"/>
  <c r="BJ56" i="38"/>
  <c r="BK56" i="38"/>
  <c r="BL56" i="38"/>
  <c r="BM56" i="38"/>
  <c r="BN56" i="38"/>
  <c r="BO56" i="38"/>
  <c r="BP56" i="38"/>
  <c r="BQ56" i="38"/>
  <c r="BR56" i="38"/>
  <c r="BS56" i="38"/>
  <c r="BT56" i="38"/>
  <c r="BU56" i="38"/>
  <c r="BV56" i="38"/>
  <c r="BW56" i="38"/>
  <c r="BX56" i="38"/>
  <c r="BY56" i="38"/>
  <c r="BZ56" i="38"/>
  <c r="CA56" i="38"/>
  <c r="CB56" i="38"/>
  <c r="CC56" i="38"/>
  <c r="CD56" i="38"/>
  <c r="CE56" i="38"/>
  <c r="CF56" i="38"/>
  <c r="CG56" i="38"/>
  <c r="CH56" i="38"/>
  <c r="CI56" i="38"/>
  <c r="CJ56" i="38"/>
  <c r="CK56" i="38"/>
  <c r="CL56" i="38"/>
  <c r="CM56" i="38"/>
  <c r="CN56" i="38"/>
  <c r="CO56" i="38"/>
  <c r="CP56" i="38"/>
  <c r="CQ56" i="38"/>
  <c r="CR56" i="38"/>
  <c r="CS56" i="38"/>
  <c r="CT56" i="38"/>
  <c r="CU56" i="38"/>
  <c r="CV56" i="38"/>
  <c r="CW56" i="38"/>
  <c r="CX56" i="38"/>
  <c r="CY56" i="38"/>
  <c r="CZ56" i="38"/>
  <c r="DA56" i="38"/>
  <c r="DB56" i="38"/>
  <c r="DC56" i="38"/>
  <c r="DD56" i="38"/>
  <c r="DE56" i="38"/>
  <c r="DF56" i="38"/>
  <c r="DG56" i="38"/>
  <c r="DH56" i="38"/>
  <c r="DI56" i="38"/>
  <c r="DJ56" i="38"/>
  <c r="DK56" i="38"/>
  <c r="DL56" i="38"/>
  <c r="DM56" i="38"/>
  <c r="DN56" i="38"/>
  <c r="DO56" i="38"/>
  <c r="DP56" i="38"/>
  <c r="DQ56" i="38"/>
  <c r="DR56" i="38"/>
  <c r="DS56" i="38"/>
  <c r="DT56" i="38"/>
  <c r="DU56" i="38"/>
  <c r="DV56" i="38"/>
  <c r="DW56" i="38"/>
  <c r="DX56" i="38"/>
  <c r="DY56" i="38"/>
  <c r="DZ56" i="38"/>
  <c r="EA56" i="38"/>
  <c r="EB56" i="38"/>
  <c r="EC56" i="38"/>
  <c r="ED56" i="38"/>
  <c r="EE56" i="38"/>
  <c r="EF56" i="38"/>
  <c r="EG56" i="38"/>
  <c r="EH56" i="38"/>
  <c r="EI56" i="38"/>
  <c r="EJ56" i="38"/>
  <c r="EK56" i="38"/>
  <c r="EL56" i="38"/>
  <c r="EM56" i="38"/>
  <c r="EN56" i="38"/>
  <c r="EO56" i="38"/>
  <c r="EP56" i="38"/>
  <c r="EQ56" i="38"/>
  <c r="ER56" i="38"/>
  <c r="ES56" i="38"/>
  <c r="ET56" i="38"/>
  <c r="EU56" i="38"/>
  <c r="EV56" i="38"/>
  <c r="EW56" i="38"/>
  <c r="EX56" i="38"/>
  <c r="EY56" i="38"/>
  <c r="EZ56" i="38"/>
  <c r="FA56" i="38"/>
  <c r="FB56" i="38"/>
  <c r="FC56" i="38"/>
  <c r="FD56" i="38"/>
  <c r="FE56" i="38"/>
  <c r="FF56" i="38"/>
  <c r="FG56" i="38"/>
  <c r="FH56" i="38"/>
  <c r="FI56" i="38"/>
  <c r="FJ56" i="38"/>
  <c r="FK56" i="38"/>
  <c r="FL56" i="38"/>
  <c r="FM56" i="38"/>
  <c r="FN56" i="38"/>
  <c r="FO56" i="38"/>
  <c r="FP56" i="38"/>
  <c r="FQ56" i="38"/>
  <c r="FR56" i="38"/>
  <c r="FS56" i="38"/>
  <c r="FT56" i="38"/>
  <c r="FU56" i="38"/>
  <c r="FV56" i="38"/>
  <c r="FW56" i="38"/>
  <c r="FX56" i="38"/>
  <c r="FY56" i="38"/>
  <c r="FZ56" i="38"/>
  <c r="GA56" i="38"/>
  <c r="GB56" i="38"/>
  <c r="GC56" i="38"/>
  <c r="GD56" i="38"/>
  <c r="GE56" i="38"/>
  <c r="GF56" i="38"/>
  <c r="GG56" i="38"/>
  <c r="GH56" i="38"/>
  <c r="GI56" i="38"/>
  <c r="GJ56" i="38"/>
  <c r="GK56" i="38"/>
  <c r="GL56" i="38"/>
  <c r="GM56" i="38"/>
  <c r="GN56" i="38"/>
  <c r="GO56" i="38"/>
  <c r="GP56" i="38"/>
  <c r="GQ56" i="38"/>
  <c r="GR56" i="38"/>
  <c r="GS56" i="38"/>
  <c r="GT56" i="38"/>
  <c r="GU56" i="38"/>
  <c r="GV56" i="38"/>
  <c r="GW56" i="38"/>
  <c r="GX56" i="38"/>
  <c r="GY56" i="38"/>
  <c r="GZ56" i="38"/>
  <c r="HA56" i="38"/>
  <c r="HB56" i="38"/>
  <c r="HC56" i="38"/>
  <c r="HD56" i="38"/>
  <c r="HE56" i="38"/>
  <c r="HF56" i="38"/>
  <c r="HG56" i="38"/>
  <c r="HH56" i="38"/>
  <c r="HI56" i="38"/>
  <c r="HJ56" i="38"/>
  <c r="HK56" i="38"/>
  <c r="HL56" i="38"/>
  <c r="HM56" i="38"/>
  <c r="HN56" i="38"/>
  <c r="HO56" i="38"/>
  <c r="HP56" i="38"/>
  <c r="HQ56" i="38"/>
  <c r="HR56" i="38"/>
  <c r="HS56" i="38"/>
  <c r="HT56" i="38"/>
  <c r="HU56" i="38"/>
  <c r="HV56" i="38"/>
  <c r="HW56" i="38"/>
  <c r="HX56" i="38"/>
  <c r="HY56" i="38"/>
  <c r="HZ56" i="38"/>
  <c r="IA56" i="38"/>
  <c r="IB56" i="38"/>
  <c r="IC56" i="38"/>
  <c r="ID56" i="38"/>
  <c r="IE56" i="38"/>
  <c r="A57" i="38"/>
  <c r="G57" i="38"/>
  <c r="H57" i="38"/>
  <c r="I57" i="38"/>
  <c r="J57" i="38"/>
  <c r="K57" i="38"/>
  <c r="L57" i="38"/>
  <c r="M57" i="38"/>
  <c r="N57" i="38"/>
  <c r="O57" i="38"/>
  <c r="P57" i="38"/>
  <c r="Q57" i="38"/>
  <c r="R57" i="38"/>
  <c r="S57" i="38"/>
  <c r="T57" i="38"/>
  <c r="U57" i="38"/>
  <c r="V57" i="38"/>
  <c r="W57" i="38"/>
  <c r="X57" i="38"/>
  <c r="Y57" i="38"/>
  <c r="Z57" i="38"/>
  <c r="AA57" i="38"/>
  <c r="AB57" i="38"/>
  <c r="AC57" i="38"/>
  <c r="AD57" i="38"/>
  <c r="AE57" i="38"/>
  <c r="AF57" i="38"/>
  <c r="AG57" i="38"/>
  <c r="AH57" i="38"/>
  <c r="AI57" i="38"/>
  <c r="AJ57" i="38"/>
  <c r="AK57" i="38"/>
  <c r="AL57" i="38"/>
  <c r="AM57" i="38"/>
  <c r="AN57" i="38"/>
  <c r="AO57" i="38"/>
  <c r="AP57" i="38"/>
  <c r="AQ57" i="38"/>
  <c r="AR57" i="38"/>
  <c r="AS57" i="38"/>
  <c r="AT57" i="38"/>
  <c r="AU57" i="38"/>
  <c r="AV57" i="38"/>
  <c r="AW57" i="38"/>
  <c r="AX57" i="38"/>
  <c r="AY57" i="38"/>
  <c r="AZ57" i="38"/>
  <c r="BA57" i="38"/>
  <c r="BB57" i="38"/>
  <c r="BC57" i="38"/>
  <c r="BD57" i="38"/>
  <c r="BE57" i="38"/>
  <c r="BF57" i="38"/>
  <c r="BG57" i="38"/>
  <c r="BH57" i="38"/>
  <c r="BI57" i="38"/>
  <c r="BJ57" i="38"/>
  <c r="BK57" i="38"/>
  <c r="BL57" i="38"/>
  <c r="BM57" i="38"/>
  <c r="BN57" i="38"/>
  <c r="BO57" i="38"/>
  <c r="BP57" i="38"/>
  <c r="BQ57" i="38"/>
  <c r="BR57" i="38"/>
  <c r="BS57" i="38"/>
  <c r="BT57" i="38"/>
  <c r="BU57" i="38"/>
  <c r="BV57" i="38"/>
  <c r="BW57" i="38"/>
  <c r="BX57" i="38"/>
  <c r="BY57" i="38"/>
  <c r="BZ57" i="38"/>
  <c r="CA57" i="38"/>
  <c r="CB57" i="38"/>
  <c r="CC57" i="38"/>
  <c r="CD57" i="38"/>
  <c r="CE57" i="38"/>
  <c r="CF57" i="38"/>
  <c r="CG57" i="38"/>
  <c r="CH57" i="38"/>
  <c r="CI57" i="38"/>
  <c r="CJ57" i="38"/>
  <c r="CK57" i="38"/>
  <c r="CL57" i="38"/>
  <c r="CM57" i="38"/>
  <c r="CN57" i="38"/>
  <c r="CO57" i="38"/>
  <c r="CP57" i="38"/>
  <c r="CQ57" i="38"/>
  <c r="CR57" i="38"/>
  <c r="CS57" i="38"/>
  <c r="CT57" i="38"/>
  <c r="CU57" i="38"/>
  <c r="CV57" i="38"/>
  <c r="CW57" i="38"/>
  <c r="CX57" i="38"/>
  <c r="CY57" i="38"/>
  <c r="CZ57" i="38"/>
  <c r="DA57" i="38"/>
  <c r="DB57" i="38"/>
  <c r="DC57" i="38"/>
  <c r="DD57" i="38"/>
  <c r="DE57" i="38"/>
  <c r="DF57" i="38"/>
  <c r="DG57" i="38"/>
  <c r="DH57" i="38"/>
  <c r="DI57" i="38"/>
  <c r="DJ57" i="38"/>
  <c r="DK57" i="38"/>
  <c r="DL57" i="38"/>
  <c r="DM57" i="38"/>
  <c r="DN57" i="38"/>
  <c r="DO57" i="38"/>
  <c r="DP57" i="38"/>
  <c r="DQ57" i="38"/>
  <c r="DR57" i="38"/>
  <c r="DS57" i="38"/>
  <c r="DT57" i="38"/>
  <c r="DU57" i="38"/>
  <c r="DV57" i="38"/>
  <c r="DW57" i="38"/>
  <c r="DX57" i="38"/>
  <c r="DY57" i="38"/>
  <c r="DZ57" i="38"/>
  <c r="EA57" i="38"/>
  <c r="EB57" i="38"/>
  <c r="EC57" i="38"/>
  <c r="ED57" i="38"/>
  <c r="EE57" i="38"/>
  <c r="EF57" i="38"/>
  <c r="EG57" i="38"/>
  <c r="EH57" i="38"/>
  <c r="EI57" i="38"/>
  <c r="EJ57" i="38"/>
  <c r="EK57" i="38"/>
  <c r="EL57" i="38"/>
  <c r="EM57" i="38"/>
  <c r="EN57" i="38"/>
  <c r="EO57" i="38"/>
  <c r="EP57" i="38"/>
  <c r="EQ57" i="38"/>
  <c r="ER57" i="38"/>
  <c r="ES57" i="38"/>
  <c r="ET57" i="38"/>
  <c r="EU57" i="38"/>
  <c r="EV57" i="38"/>
  <c r="EW57" i="38"/>
  <c r="EX57" i="38"/>
  <c r="EY57" i="38"/>
  <c r="EZ57" i="38"/>
  <c r="FA57" i="38"/>
  <c r="FB57" i="38"/>
  <c r="FC57" i="38"/>
  <c r="FD57" i="38"/>
  <c r="FE57" i="38"/>
  <c r="FF57" i="38"/>
  <c r="FG57" i="38"/>
  <c r="FH57" i="38"/>
  <c r="FI57" i="38"/>
  <c r="FJ57" i="38"/>
  <c r="FK57" i="38"/>
  <c r="FL57" i="38"/>
  <c r="FM57" i="38"/>
  <c r="FN57" i="38"/>
  <c r="FO57" i="38"/>
  <c r="FP57" i="38"/>
  <c r="FQ57" i="38"/>
  <c r="FR57" i="38"/>
  <c r="FS57" i="38"/>
  <c r="FT57" i="38"/>
  <c r="FU57" i="38"/>
  <c r="FV57" i="38"/>
  <c r="FW57" i="38"/>
  <c r="FX57" i="38"/>
  <c r="FY57" i="38"/>
  <c r="FZ57" i="38"/>
  <c r="GA57" i="38"/>
  <c r="GB57" i="38"/>
  <c r="GC57" i="38"/>
  <c r="GD57" i="38"/>
  <c r="GE57" i="38"/>
  <c r="GF57" i="38"/>
  <c r="GG57" i="38"/>
  <c r="GH57" i="38"/>
  <c r="GI57" i="38"/>
  <c r="GJ57" i="38"/>
  <c r="GK57" i="38"/>
  <c r="GL57" i="38"/>
  <c r="GM57" i="38"/>
  <c r="GN57" i="38"/>
  <c r="GO57" i="38"/>
  <c r="GP57" i="38"/>
  <c r="GQ57" i="38"/>
  <c r="GR57" i="38"/>
  <c r="GS57" i="38"/>
  <c r="GT57" i="38"/>
  <c r="GU57" i="38"/>
  <c r="GV57" i="38"/>
  <c r="GW57" i="38"/>
  <c r="GX57" i="38"/>
  <c r="GY57" i="38"/>
  <c r="GZ57" i="38"/>
  <c r="HA57" i="38"/>
  <c r="HB57" i="38"/>
  <c r="HC57" i="38"/>
  <c r="HD57" i="38"/>
  <c r="HE57" i="38"/>
  <c r="HF57" i="38"/>
  <c r="HG57" i="38"/>
  <c r="HH57" i="38"/>
  <c r="HI57" i="38"/>
  <c r="HJ57" i="38"/>
  <c r="HK57" i="38"/>
  <c r="HL57" i="38"/>
  <c r="HM57" i="38"/>
  <c r="HN57" i="38"/>
  <c r="HO57" i="38"/>
  <c r="HP57" i="38"/>
  <c r="HQ57" i="38"/>
  <c r="HR57" i="38"/>
  <c r="HS57" i="38"/>
  <c r="HT57" i="38"/>
  <c r="HU57" i="38"/>
  <c r="HV57" i="38"/>
  <c r="HW57" i="38"/>
  <c r="HX57" i="38"/>
  <c r="HY57" i="38"/>
  <c r="HZ57" i="38"/>
  <c r="IA57" i="38"/>
  <c r="IB57" i="38"/>
  <c r="IC57" i="38"/>
  <c r="ID57" i="38"/>
  <c r="IE57" i="38"/>
  <c r="A58" i="38"/>
  <c r="G58" i="38"/>
  <c r="H58" i="38"/>
  <c r="I58" i="38"/>
  <c r="J58" i="38"/>
  <c r="K58" i="38"/>
  <c r="L58" i="38"/>
  <c r="M58" i="38"/>
  <c r="N58" i="38"/>
  <c r="O58" i="38"/>
  <c r="P58" i="38"/>
  <c r="Q58" i="38"/>
  <c r="R58" i="38"/>
  <c r="S58" i="38"/>
  <c r="T58" i="38"/>
  <c r="U58" i="38"/>
  <c r="V58" i="38"/>
  <c r="W58" i="38"/>
  <c r="X58" i="38"/>
  <c r="Y58" i="38"/>
  <c r="Z58" i="38"/>
  <c r="AA58" i="38"/>
  <c r="AB58" i="38"/>
  <c r="AC58" i="38"/>
  <c r="AD58" i="38"/>
  <c r="AE58" i="38"/>
  <c r="AF58" i="38"/>
  <c r="AG58" i="38"/>
  <c r="AH58" i="38"/>
  <c r="AI58" i="38"/>
  <c r="AJ58" i="38"/>
  <c r="AK58" i="38"/>
  <c r="AL58" i="38"/>
  <c r="AM58" i="38"/>
  <c r="AN58" i="38"/>
  <c r="AO58" i="38"/>
  <c r="AP58" i="38"/>
  <c r="AQ58" i="38"/>
  <c r="AR58" i="38"/>
  <c r="AS58" i="38"/>
  <c r="AT58" i="38"/>
  <c r="AU58" i="38"/>
  <c r="AV58" i="38"/>
  <c r="AW58" i="38"/>
  <c r="AX58" i="38"/>
  <c r="AY58" i="38"/>
  <c r="AZ58" i="38"/>
  <c r="BA58" i="38"/>
  <c r="BB58" i="38"/>
  <c r="BC58" i="38"/>
  <c r="BD58" i="38"/>
  <c r="BE58" i="38"/>
  <c r="BF58" i="38"/>
  <c r="BG58" i="38"/>
  <c r="BH58" i="38"/>
  <c r="BI58" i="38"/>
  <c r="BJ58" i="38"/>
  <c r="BK58" i="38"/>
  <c r="BL58" i="38"/>
  <c r="BM58" i="38"/>
  <c r="BN58" i="38"/>
  <c r="BO58" i="38"/>
  <c r="BP58" i="38"/>
  <c r="BQ58" i="38"/>
  <c r="BR58" i="38"/>
  <c r="BS58" i="38"/>
  <c r="BT58" i="38"/>
  <c r="BU58" i="38"/>
  <c r="BV58" i="38"/>
  <c r="BW58" i="38"/>
  <c r="BX58" i="38"/>
  <c r="BY58" i="38"/>
  <c r="BZ58" i="38"/>
  <c r="CA58" i="38"/>
  <c r="CB58" i="38"/>
  <c r="CC58" i="38"/>
  <c r="CD58" i="38"/>
  <c r="CE58" i="38"/>
  <c r="CF58" i="38"/>
  <c r="CG58" i="38"/>
  <c r="CH58" i="38"/>
  <c r="CI58" i="38"/>
  <c r="CJ58" i="38"/>
  <c r="CK58" i="38"/>
  <c r="CL58" i="38"/>
  <c r="CM58" i="38"/>
  <c r="CN58" i="38"/>
  <c r="CO58" i="38"/>
  <c r="CP58" i="38"/>
  <c r="CQ58" i="38"/>
  <c r="CR58" i="38"/>
  <c r="CS58" i="38"/>
  <c r="CT58" i="38"/>
  <c r="CU58" i="38"/>
  <c r="CV58" i="38"/>
  <c r="CW58" i="38"/>
  <c r="CX58" i="38"/>
  <c r="CY58" i="38"/>
  <c r="CZ58" i="38"/>
  <c r="DA58" i="38"/>
  <c r="DB58" i="38"/>
  <c r="DC58" i="38"/>
  <c r="DD58" i="38"/>
  <c r="DE58" i="38"/>
  <c r="DF58" i="38"/>
  <c r="DG58" i="38"/>
  <c r="DH58" i="38"/>
  <c r="DI58" i="38"/>
  <c r="DJ58" i="38"/>
  <c r="DK58" i="38"/>
  <c r="DL58" i="38"/>
  <c r="DM58" i="38"/>
  <c r="DN58" i="38"/>
  <c r="DO58" i="38"/>
  <c r="DP58" i="38"/>
  <c r="DQ58" i="38"/>
  <c r="DR58" i="38"/>
  <c r="DS58" i="38"/>
  <c r="DT58" i="38"/>
  <c r="DU58" i="38"/>
  <c r="DV58" i="38"/>
  <c r="DW58" i="38"/>
  <c r="DX58" i="38"/>
  <c r="DY58" i="38"/>
  <c r="DZ58" i="38"/>
  <c r="EA58" i="38"/>
  <c r="EB58" i="38"/>
  <c r="EC58" i="38"/>
  <c r="ED58" i="38"/>
  <c r="EE58" i="38"/>
  <c r="EF58" i="38"/>
  <c r="EG58" i="38"/>
  <c r="EH58" i="38"/>
  <c r="EI58" i="38"/>
  <c r="EJ58" i="38"/>
  <c r="EK58" i="38"/>
  <c r="EL58" i="38"/>
  <c r="EM58" i="38"/>
  <c r="EN58" i="38"/>
  <c r="EO58" i="38"/>
  <c r="EP58" i="38"/>
  <c r="EQ58" i="38"/>
  <c r="ER58" i="38"/>
  <c r="ES58" i="38"/>
  <c r="ET58" i="38"/>
  <c r="EU58" i="38"/>
  <c r="EV58" i="38"/>
  <c r="EW58" i="38"/>
  <c r="EX58" i="38"/>
  <c r="EY58" i="38"/>
  <c r="EZ58" i="38"/>
  <c r="FA58" i="38"/>
  <c r="FB58" i="38"/>
  <c r="FC58" i="38"/>
  <c r="FD58" i="38"/>
  <c r="FE58" i="38"/>
  <c r="FF58" i="38"/>
  <c r="FG58" i="38"/>
  <c r="FH58" i="38"/>
  <c r="FI58" i="38"/>
  <c r="FJ58" i="38"/>
  <c r="FK58" i="38"/>
  <c r="FL58" i="38"/>
  <c r="FM58" i="38"/>
  <c r="FN58" i="38"/>
  <c r="FO58" i="38"/>
  <c r="FP58" i="38"/>
  <c r="FQ58" i="38"/>
  <c r="FR58" i="38"/>
  <c r="FS58" i="38"/>
  <c r="FT58" i="38"/>
  <c r="FU58" i="38"/>
  <c r="FV58" i="38"/>
  <c r="FW58" i="38"/>
  <c r="FX58" i="38"/>
  <c r="FY58" i="38"/>
  <c r="FZ58" i="38"/>
  <c r="GA58" i="38"/>
  <c r="GB58" i="38"/>
  <c r="GC58" i="38"/>
  <c r="GD58" i="38"/>
  <c r="GE58" i="38"/>
  <c r="GF58" i="38"/>
  <c r="GG58" i="38"/>
  <c r="GH58" i="38"/>
  <c r="GI58" i="38"/>
  <c r="GJ58" i="38"/>
  <c r="GK58" i="38"/>
  <c r="GL58" i="38"/>
  <c r="GM58" i="38"/>
  <c r="GN58" i="38"/>
  <c r="GO58" i="38"/>
  <c r="GP58" i="38"/>
  <c r="GQ58" i="38"/>
  <c r="GR58" i="38"/>
  <c r="GS58" i="38"/>
  <c r="GT58" i="38"/>
  <c r="GU58" i="38"/>
  <c r="GV58" i="38"/>
  <c r="GW58" i="38"/>
  <c r="GX58" i="38"/>
  <c r="GY58" i="38"/>
  <c r="GZ58" i="38"/>
  <c r="HA58" i="38"/>
  <c r="HB58" i="38"/>
  <c r="HC58" i="38"/>
  <c r="HD58" i="38"/>
  <c r="HE58" i="38"/>
  <c r="HF58" i="38"/>
  <c r="HG58" i="38"/>
  <c r="HH58" i="38"/>
  <c r="HI58" i="38"/>
  <c r="HJ58" i="38"/>
  <c r="HK58" i="38"/>
  <c r="HL58" i="38"/>
  <c r="HM58" i="38"/>
  <c r="HN58" i="38"/>
  <c r="HO58" i="38"/>
  <c r="HP58" i="38"/>
  <c r="HQ58" i="38"/>
  <c r="HR58" i="38"/>
  <c r="HS58" i="38"/>
  <c r="HT58" i="38"/>
  <c r="HU58" i="38"/>
  <c r="HV58" i="38"/>
  <c r="HW58" i="38"/>
  <c r="HX58" i="38"/>
  <c r="HY58" i="38"/>
  <c r="HZ58" i="38"/>
  <c r="IA58" i="38"/>
  <c r="IB58" i="38"/>
  <c r="IC58" i="38"/>
  <c r="ID58" i="38"/>
  <c r="IE58" i="38"/>
  <c r="A59" i="38"/>
  <c r="G59" i="38"/>
  <c r="H59" i="38"/>
  <c r="I59" i="38"/>
  <c r="J59" i="38"/>
  <c r="K59" i="38"/>
  <c r="L59" i="38"/>
  <c r="M59" i="38"/>
  <c r="N59" i="38"/>
  <c r="O59" i="38"/>
  <c r="P59" i="38"/>
  <c r="Q59" i="38"/>
  <c r="R59" i="38"/>
  <c r="S59" i="38"/>
  <c r="T59" i="38"/>
  <c r="U59" i="38"/>
  <c r="V59" i="38"/>
  <c r="W59" i="38"/>
  <c r="X59" i="38"/>
  <c r="Y59" i="38"/>
  <c r="Z59" i="38"/>
  <c r="AA59" i="38"/>
  <c r="AB59" i="38"/>
  <c r="AC59" i="38"/>
  <c r="AD59" i="38"/>
  <c r="AE59" i="38"/>
  <c r="AF59" i="38"/>
  <c r="AG59" i="38"/>
  <c r="AH59" i="38"/>
  <c r="AI59" i="38"/>
  <c r="AJ59" i="38"/>
  <c r="AK59" i="38"/>
  <c r="AL59" i="38"/>
  <c r="AM59" i="38"/>
  <c r="AN59" i="38"/>
  <c r="AO59" i="38"/>
  <c r="AP59" i="38"/>
  <c r="AQ59" i="38"/>
  <c r="AR59" i="38"/>
  <c r="AS59" i="38"/>
  <c r="AT59" i="38"/>
  <c r="AU59" i="38"/>
  <c r="AV59" i="38"/>
  <c r="AW59" i="38"/>
  <c r="AX59" i="38"/>
  <c r="AY59" i="38"/>
  <c r="AZ59" i="38"/>
  <c r="BA59" i="38"/>
  <c r="BB59" i="38"/>
  <c r="BC59" i="38"/>
  <c r="BD59" i="38"/>
  <c r="BE59" i="38"/>
  <c r="BF59" i="38"/>
  <c r="BG59" i="38"/>
  <c r="BH59" i="38"/>
  <c r="BI59" i="38"/>
  <c r="BJ59" i="38"/>
  <c r="BK59" i="38"/>
  <c r="BL59" i="38"/>
  <c r="BM59" i="38"/>
  <c r="BN59" i="38"/>
  <c r="BO59" i="38"/>
  <c r="BP59" i="38"/>
  <c r="BQ59" i="38"/>
  <c r="BR59" i="38"/>
  <c r="BS59" i="38"/>
  <c r="BT59" i="38"/>
  <c r="BU59" i="38"/>
  <c r="BV59" i="38"/>
  <c r="BW59" i="38"/>
  <c r="BX59" i="38"/>
  <c r="BY59" i="38"/>
  <c r="BZ59" i="38"/>
  <c r="CA59" i="38"/>
  <c r="CB59" i="38"/>
  <c r="CC59" i="38"/>
  <c r="CD59" i="38"/>
  <c r="CE59" i="38"/>
  <c r="CF59" i="38"/>
  <c r="CG59" i="38"/>
  <c r="CH59" i="38"/>
  <c r="CI59" i="38"/>
  <c r="CJ59" i="38"/>
  <c r="CK59" i="38"/>
  <c r="CL59" i="38"/>
  <c r="CM59" i="38"/>
  <c r="CN59" i="38"/>
  <c r="CO59" i="38"/>
  <c r="CP59" i="38"/>
  <c r="CQ59" i="38"/>
  <c r="CR59" i="38"/>
  <c r="CS59" i="38"/>
  <c r="CT59" i="38"/>
  <c r="CU59" i="38"/>
  <c r="CV59" i="38"/>
  <c r="CW59" i="38"/>
  <c r="CX59" i="38"/>
  <c r="CY59" i="38"/>
  <c r="CZ59" i="38"/>
  <c r="DA59" i="38"/>
  <c r="DB59" i="38"/>
  <c r="DC59" i="38"/>
  <c r="DD59" i="38"/>
  <c r="DE59" i="38"/>
  <c r="DF59" i="38"/>
  <c r="DG59" i="38"/>
  <c r="DH59" i="38"/>
  <c r="DI59" i="38"/>
  <c r="DJ59" i="38"/>
  <c r="DK59" i="38"/>
  <c r="DL59" i="38"/>
  <c r="DM59" i="38"/>
  <c r="DN59" i="38"/>
  <c r="DO59" i="38"/>
  <c r="DP59" i="38"/>
  <c r="DQ59" i="38"/>
  <c r="DR59" i="38"/>
  <c r="DS59" i="38"/>
  <c r="DT59" i="38"/>
  <c r="DU59" i="38"/>
  <c r="DV59" i="38"/>
  <c r="DW59" i="38"/>
  <c r="DX59" i="38"/>
  <c r="DY59" i="38"/>
  <c r="DZ59" i="38"/>
  <c r="EA59" i="38"/>
  <c r="EB59" i="38"/>
  <c r="EC59" i="38"/>
  <c r="ED59" i="38"/>
  <c r="EE59" i="38"/>
  <c r="EF59" i="38"/>
  <c r="EG59" i="38"/>
  <c r="EH59" i="38"/>
  <c r="EI59" i="38"/>
  <c r="EJ59" i="38"/>
  <c r="EK59" i="38"/>
  <c r="EL59" i="38"/>
  <c r="EM59" i="38"/>
  <c r="EN59" i="38"/>
  <c r="EO59" i="38"/>
  <c r="EP59" i="38"/>
  <c r="EQ59" i="38"/>
  <c r="ER59" i="38"/>
  <c r="ES59" i="38"/>
  <c r="ET59" i="38"/>
  <c r="EU59" i="38"/>
  <c r="EV59" i="38"/>
  <c r="EW59" i="38"/>
  <c r="EX59" i="38"/>
  <c r="EY59" i="38"/>
  <c r="EZ59" i="38"/>
  <c r="FA59" i="38"/>
  <c r="FB59" i="38"/>
  <c r="FC59" i="38"/>
  <c r="FD59" i="38"/>
  <c r="FE59" i="38"/>
  <c r="FF59" i="38"/>
  <c r="FG59" i="38"/>
  <c r="FH59" i="38"/>
  <c r="FI59" i="38"/>
  <c r="FJ59" i="38"/>
  <c r="FK59" i="38"/>
  <c r="FL59" i="38"/>
  <c r="FM59" i="38"/>
  <c r="FN59" i="38"/>
  <c r="FO59" i="38"/>
  <c r="FP59" i="38"/>
  <c r="FQ59" i="38"/>
  <c r="FR59" i="38"/>
  <c r="FS59" i="38"/>
  <c r="FT59" i="38"/>
  <c r="FU59" i="38"/>
  <c r="FV59" i="38"/>
  <c r="FW59" i="38"/>
  <c r="FX59" i="38"/>
  <c r="FY59" i="38"/>
  <c r="FZ59" i="38"/>
  <c r="GA59" i="38"/>
  <c r="GB59" i="38"/>
  <c r="GC59" i="38"/>
  <c r="GD59" i="38"/>
  <c r="GE59" i="38"/>
  <c r="GF59" i="38"/>
  <c r="GG59" i="38"/>
  <c r="GH59" i="38"/>
  <c r="GI59" i="38"/>
  <c r="GJ59" i="38"/>
  <c r="GK59" i="38"/>
  <c r="GL59" i="38"/>
  <c r="GM59" i="38"/>
  <c r="GN59" i="38"/>
  <c r="GO59" i="38"/>
  <c r="GP59" i="38"/>
  <c r="GQ59" i="38"/>
  <c r="GR59" i="38"/>
  <c r="GS59" i="38"/>
  <c r="GT59" i="38"/>
  <c r="GU59" i="38"/>
  <c r="GV59" i="38"/>
  <c r="GW59" i="38"/>
  <c r="GX59" i="38"/>
  <c r="GY59" i="38"/>
  <c r="GZ59" i="38"/>
  <c r="HA59" i="38"/>
  <c r="HB59" i="38"/>
  <c r="HC59" i="38"/>
  <c r="HD59" i="38"/>
  <c r="HE59" i="38"/>
  <c r="HF59" i="38"/>
  <c r="HG59" i="38"/>
  <c r="HH59" i="38"/>
  <c r="HI59" i="38"/>
  <c r="HJ59" i="38"/>
  <c r="HK59" i="38"/>
  <c r="HL59" i="38"/>
  <c r="HM59" i="38"/>
  <c r="HN59" i="38"/>
  <c r="HO59" i="38"/>
  <c r="HP59" i="38"/>
  <c r="HQ59" i="38"/>
  <c r="HR59" i="38"/>
  <c r="HS59" i="38"/>
  <c r="HT59" i="38"/>
  <c r="HU59" i="38"/>
  <c r="HV59" i="38"/>
  <c r="HW59" i="38"/>
  <c r="HX59" i="38"/>
  <c r="HY59" i="38"/>
  <c r="HZ59" i="38"/>
  <c r="IA59" i="38"/>
  <c r="IB59" i="38"/>
  <c r="IC59" i="38"/>
  <c r="ID59" i="38"/>
  <c r="IE59" i="38"/>
  <c r="A60" i="38"/>
  <c r="G60" i="38"/>
  <c r="H60" i="38"/>
  <c r="I60" i="38"/>
  <c r="J60" i="38"/>
  <c r="K60" i="38"/>
  <c r="L60" i="38"/>
  <c r="M60" i="38"/>
  <c r="N60" i="38"/>
  <c r="O60" i="38"/>
  <c r="P60" i="38"/>
  <c r="Q60" i="38"/>
  <c r="R60" i="38"/>
  <c r="S60" i="38"/>
  <c r="T60" i="38"/>
  <c r="U60" i="38"/>
  <c r="V60" i="38"/>
  <c r="W60" i="38"/>
  <c r="X60" i="38"/>
  <c r="Y60" i="38"/>
  <c r="Z60" i="38"/>
  <c r="AA60" i="38"/>
  <c r="AB60" i="38"/>
  <c r="AC60" i="38"/>
  <c r="AD60" i="38"/>
  <c r="AE60" i="38"/>
  <c r="AF60" i="38"/>
  <c r="AG60" i="38"/>
  <c r="AH60" i="38"/>
  <c r="AI60" i="38"/>
  <c r="AJ60" i="38"/>
  <c r="AK60" i="38"/>
  <c r="AL60" i="38"/>
  <c r="AM60" i="38"/>
  <c r="AN60" i="38"/>
  <c r="AO60" i="38"/>
  <c r="AP60" i="38"/>
  <c r="AQ60" i="38"/>
  <c r="AR60" i="38"/>
  <c r="AS60" i="38"/>
  <c r="AT60" i="38"/>
  <c r="AU60" i="38"/>
  <c r="AV60" i="38"/>
  <c r="AW60" i="38"/>
  <c r="AX60" i="38"/>
  <c r="AY60" i="38"/>
  <c r="AZ60" i="38"/>
  <c r="BA60" i="38"/>
  <c r="BB60" i="38"/>
  <c r="BC60" i="38"/>
  <c r="BD60" i="38"/>
  <c r="BE60" i="38"/>
  <c r="BF60" i="38"/>
  <c r="BG60" i="38"/>
  <c r="BH60" i="38"/>
  <c r="BI60" i="38"/>
  <c r="BJ60" i="38"/>
  <c r="BK60" i="38"/>
  <c r="BL60" i="38"/>
  <c r="BM60" i="38"/>
  <c r="BN60" i="38"/>
  <c r="BO60" i="38"/>
  <c r="BP60" i="38"/>
  <c r="BQ60" i="38"/>
  <c r="BR60" i="38"/>
  <c r="BS60" i="38"/>
  <c r="BT60" i="38"/>
  <c r="BU60" i="38"/>
  <c r="BV60" i="38"/>
  <c r="BW60" i="38"/>
  <c r="BX60" i="38"/>
  <c r="BY60" i="38"/>
  <c r="BZ60" i="38"/>
  <c r="CA60" i="38"/>
  <c r="CB60" i="38"/>
  <c r="CC60" i="38"/>
  <c r="CD60" i="38"/>
  <c r="CE60" i="38"/>
  <c r="CF60" i="38"/>
  <c r="CG60" i="38"/>
  <c r="CH60" i="38"/>
  <c r="CI60" i="38"/>
  <c r="CJ60" i="38"/>
  <c r="CK60" i="38"/>
  <c r="CL60" i="38"/>
  <c r="CM60" i="38"/>
  <c r="CN60" i="38"/>
  <c r="CO60" i="38"/>
  <c r="CP60" i="38"/>
  <c r="CQ60" i="38"/>
  <c r="CR60" i="38"/>
  <c r="CS60" i="38"/>
  <c r="CT60" i="38"/>
  <c r="CU60" i="38"/>
  <c r="CV60" i="38"/>
  <c r="CW60" i="38"/>
  <c r="CX60" i="38"/>
  <c r="CY60" i="38"/>
  <c r="CZ60" i="38"/>
  <c r="DA60" i="38"/>
  <c r="DB60" i="38"/>
  <c r="DC60" i="38"/>
  <c r="DD60" i="38"/>
  <c r="DE60" i="38"/>
  <c r="DF60" i="38"/>
  <c r="DG60" i="38"/>
  <c r="DH60" i="38"/>
  <c r="DI60" i="38"/>
  <c r="DJ60" i="38"/>
  <c r="DK60" i="38"/>
  <c r="DL60" i="38"/>
  <c r="DM60" i="38"/>
  <c r="DN60" i="38"/>
  <c r="DO60" i="38"/>
  <c r="DP60" i="38"/>
  <c r="DQ60" i="38"/>
  <c r="DR60" i="38"/>
  <c r="DS60" i="38"/>
  <c r="DT60" i="38"/>
  <c r="DU60" i="38"/>
  <c r="DV60" i="38"/>
  <c r="DW60" i="38"/>
  <c r="DX60" i="38"/>
  <c r="DY60" i="38"/>
  <c r="DZ60" i="38"/>
  <c r="EA60" i="38"/>
  <c r="EB60" i="38"/>
  <c r="EC60" i="38"/>
  <c r="ED60" i="38"/>
  <c r="EE60" i="38"/>
  <c r="EF60" i="38"/>
  <c r="EG60" i="38"/>
  <c r="EH60" i="38"/>
  <c r="EI60" i="38"/>
  <c r="EJ60" i="38"/>
  <c r="EK60" i="38"/>
  <c r="EL60" i="38"/>
  <c r="EM60" i="38"/>
  <c r="EN60" i="38"/>
  <c r="EO60" i="38"/>
  <c r="EP60" i="38"/>
  <c r="EQ60" i="38"/>
  <c r="ER60" i="38"/>
  <c r="ES60" i="38"/>
  <c r="ET60" i="38"/>
  <c r="EU60" i="38"/>
  <c r="EV60" i="38"/>
  <c r="EW60" i="38"/>
  <c r="EX60" i="38"/>
  <c r="EY60" i="38"/>
  <c r="EZ60" i="38"/>
  <c r="FA60" i="38"/>
  <c r="FB60" i="38"/>
  <c r="FC60" i="38"/>
  <c r="FD60" i="38"/>
  <c r="FE60" i="38"/>
  <c r="FF60" i="38"/>
  <c r="FG60" i="38"/>
  <c r="FH60" i="38"/>
  <c r="FI60" i="38"/>
  <c r="FJ60" i="38"/>
  <c r="FK60" i="38"/>
  <c r="FL60" i="38"/>
  <c r="FM60" i="38"/>
  <c r="FN60" i="38"/>
  <c r="FO60" i="38"/>
  <c r="FP60" i="38"/>
  <c r="FQ60" i="38"/>
  <c r="FR60" i="38"/>
  <c r="FS60" i="38"/>
  <c r="FT60" i="38"/>
  <c r="FU60" i="38"/>
  <c r="FV60" i="38"/>
  <c r="FW60" i="38"/>
  <c r="FX60" i="38"/>
  <c r="FY60" i="38"/>
  <c r="FZ60" i="38"/>
  <c r="GA60" i="38"/>
  <c r="GB60" i="38"/>
  <c r="GC60" i="38"/>
  <c r="GD60" i="38"/>
  <c r="GE60" i="38"/>
  <c r="GF60" i="38"/>
  <c r="GG60" i="38"/>
  <c r="GH60" i="38"/>
  <c r="GI60" i="38"/>
  <c r="GJ60" i="38"/>
  <c r="GK60" i="38"/>
  <c r="GL60" i="38"/>
  <c r="GM60" i="38"/>
  <c r="GN60" i="38"/>
  <c r="GO60" i="38"/>
  <c r="GP60" i="38"/>
  <c r="GQ60" i="38"/>
  <c r="GR60" i="38"/>
  <c r="GS60" i="38"/>
  <c r="GT60" i="38"/>
  <c r="GU60" i="38"/>
  <c r="GV60" i="38"/>
  <c r="GW60" i="38"/>
  <c r="GX60" i="38"/>
  <c r="GY60" i="38"/>
  <c r="GZ60" i="38"/>
  <c r="HA60" i="38"/>
  <c r="HB60" i="38"/>
  <c r="HC60" i="38"/>
  <c r="HD60" i="38"/>
  <c r="HE60" i="38"/>
  <c r="HF60" i="38"/>
  <c r="HG60" i="38"/>
  <c r="HH60" i="38"/>
  <c r="HI60" i="38"/>
  <c r="HJ60" i="38"/>
  <c r="HK60" i="38"/>
  <c r="HL60" i="38"/>
  <c r="HM60" i="38"/>
  <c r="HN60" i="38"/>
  <c r="HO60" i="38"/>
  <c r="HP60" i="38"/>
  <c r="HQ60" i="38"/>
  <c r="HR60" i="38"/>
  <c r="HS60" i="38"/>
  <c r="HT60" i="38"/>
  <c r="HU60" i="38"/>
  <c r="HV60" i="38"/>
  <c r="HW60" i="38"/>
  <c r="HX60" i="38"/>
  <c r="HY60" i="38"/>
  <c r="HZ60" i="38"/>
  <c r="IA60" i="38"/>
  <c r="IB60" i="38"/>
  <c r="IC60" i="38"/>
  <c r="ID60" i="38"/>
  <c r="IE60" i="38"/>
  <c r="A61" i="38"/>
  <c r="G61" i="38"/>
  <c r="H61" i="38"/>
  <c r="I61" i="38"/>
  <c r="J61" i="38"/>
  <c r="K61" i="38"/>
  <c r="L61" i="38"/>
  <c r="M61" i="38"/>
  <c r="N61" i="38"/>
  <c r="O61" i="38"/>
  <c r="P61" i="38"/>
  <c r="Q61" i="38"/>
  <c r="R61" i="38"/>
  <c r="S61" i="38"/>
  <c r="T61" i="38"/>
  <c r="U61" i="38"/>
  <c r="V61" i="38"/>
  <c r="W61" i="38"/>
  <c r="X61" i="38"/>
  <c r="Y61" i="38"/>
  <c r="Z61" i="38"/>
  <c r="AA61" i="38"/>
  <c r="AB61" i="38"/>
  <c r="AC61" i="38"/>
  <c r="AD61" i="38"/>
  <c r="AE61" i="38"/>
  <c r="AF61" i="38"/>
  <c r="AG61" i="38"/>
  <c r="AH61" i="38"/>
  <c r="AI61" i="38"/>
  <c r="AJ61" i="38"/>
  <c r="AK61" i="38"/>
  <c r="AL61" i="38"/>
  <c r="AM61" i="38"/>
  <c r="AN61" i="38"/>
  <c r="AO61" i="38"/>
  <c r="AP61" i="38"/>
  <c r="AQ61" i="38"/>
  <c r="AR61" i="38"/>
  <c r="AS61" i="38"/>
  <c r="AT61" i="38"/>
  <c r="AU61" i="38"/>
  <c r="AV61" i="38"/>
  <c r="AW61" i="38"/>
  <c r="AX61" i="38"/>
  <c r="AY61" i="38"/>
  <c r="AZ61" i="38"/>
  <c r="BA61" i="38"/>
  <c r="BB61" i="38"/>
  <c r="BC61" i="38"/>
  <c r="BD61" i="38"/>
  <c r="BE61" i="38"/>
  <c r="BF61" i="38"/>
  <c r="BG61" i="38"/>
  <c r="BH61" i="38"/>
  <c r="BI61" i="38"/>
  <c r="BJ61" i="38"/>
  <c r="BK61" i="38"/>
  <c r="BL61" i="38"/>
  <c r="BM61" i="38"/>
  <c r="BN61" i="38"/>
  <c r="BO61" i="38"/>
  <c r="BP61" i="38"/>
  <c r="BQ61" i="38"/>
  <c r="BR61" i="38"/>
  <c r="BS61" i="38"/>
  <c r="BT61" i="38"/>
  <c r="BU61" i="38"/>
  <c r="BV61" i="38"/>
  <c r="BW61" i="38"/>
  <c r="BX61" i="38"/>
  <c r="BY61" i="38"/>
  <c r="BZ61" i="38"/>
  <c r="CA61" i="38"/>
  <c r="CB61" i="38"/>
  <c r="CC61" i="38"/>
  <c r="CD61" i="38"/>
  <c r="CE61" i="38"/>
  <c r="CF61" i="38"/>
  <c r="CG61" i="38"/>
  <c r="CH61" i="38"/>
  <c r="CI61" i="38"/>
  <c r="CJ61" i="38"/>
  <c r="CK61" i="38"/>
  <c r="CL61" i="38"/>
  <c r="CM61" i="38"/>
  <c r="CN61" i="38"/>
  <c r="CO61" i="38"/>
  <c r="CP61" i="38"/>
  <c r="CQ61" i="38"/>
  <c r="CR61" i="38"/>
  <c r="CS61" i="38"/>
  <c r="CT61" i="38"/>
  <c r="CU61" i="38"/>
  <c r="CV61" i="38"/>
  <c r="CW61" i="38"/>
  <c r="CX61" i="38"/>
  <c r="CY61" i="38"/>
  <c r="CZ61" i="38"/>
  <c r="DA61" i="38"/>
  <c r="DB61" i="38"/>
  <c r="DC61" i="38"/>
  <c r="DD61" i="38"/>
  <c r="DE61" i="38"/>
  <c r="DF61" i="38"/>
  <c r="DG61" i="38"/>
  <c r="DH61" i="38"/>
  <c r="DI61" i="38"/>
  <c r="DJ61" i="38"/>
  <c r="DK61" i="38"/>
  <c r="DL61" i="38"/>
  <c r="DM61" i="38"/>
  <c r="DN61" i="38"/>
  <c r="DO61" i="38"/>
  <c r="DP61" i="38"/>
  <c r="DQ61" i="38"/>
  <c r="DR61" i="38"/>
  <c r="DS61" i="38"/>
  <c r="DT61" i="38"/>
  <c r="DU61" i="38"/>
  <c r="DV61" i="38"/>
  <c r="DW61" i="38"/>
  <c r="DX61" i="38"/>
  <c r="DY61" i="38"/>
  <c r="DZ61" i="38"/>
  <c r="EA61" i="38"/>
  <c r="EB61" i="38"/>
  <c r="EC61" i="38"/>
  <c r="ED61" i="38"/>
  <c r="EE61" i="38"/>
  <c r="EF61" i="38"/>
  <c r="EG61" i="38"/>
  <c r="EH61" i="38"/>
  <c r="EI61" i="38"/>
  <c r="EJ61" i="38"/>
  <c r="EK61" i="38"/>
  <c r="EL61" i="38"/>
  <c r="EM61" i="38"/>
  <c r="EN61" i="38"/>
  <c r="EO61" i="38"/>
  <c r="EP61" i="38"/>
  <c r="EQ61" i="38"/>
  <c r="ER61" i="38"/>
  <c r="ES61" i="38"/>
  <c r="ET61" i="38"/>
  <c r="EU61" i="38"/>
  <c r="EV61" i="38"/>
  <c r="EW61" i="38"/>
  <c r="EX61" i="38"/>
  <c r="EY61" i="38"/>
  <c r="EZ61" i="38"/>
  <c r="FA61" i="38"/>
  <c r="FB61" i="38"/>
  <c r="FC61" i="38"/>
  <c r="FD61" i="38"/>
  <c r="FE61" i="38"/>
  <c r="FF61" i="38"/>
  <c r="FG61" i="38"/>
  <c r="FH61" i="38"/>
  <c r="FI61" i="38"/>
  <c r="FJ61" i="38"/>
  <c r="FK61" i="38"/>
  <c r="FL61" i="38"/>
  <c r="FM61" i="38"/>
  <c r="FN61" i="38"/>
  <c r="FO61" i="38"/>
  <c r="FP61" i="38"/>
  <c r="FQ61" i="38"/>
  <c r="FR61" i="38"/>
  <c r="FS61" i="38"/>
  <c r="FT61" i="38"/>
  <c r="FU61" i="38"/>
  <c r="FV61" i="38"/>
  <c r="FW61" i="38"/>
  <c r="FX61" i="38"/>
  <c r="FY61" i="38"/>
  <c r="FZ61" i="38"/>
  <c r="GA61" i="38"/>
  <c r="GB61" i="38"/>
  <c r="GC61" i="38"/>
  <c r="GD61" i="38"/>
  <c r="GE61" i="38"/>
  <c r="GF61" i="38"/>
  <c r="GG61" i="38"/>
  <c r="GH61" i="38"/>
  <c r="GI61" i="38"/>
  <c r="GJ61" i="38"/>
  <c r="GK61" i="38"/>
  <c r="GL61" i="38"/>
  <c r="GM61" i="38"/>
  <c r="GN61" i="38"/>
  <c r="GO61" i="38"/>
  <c r="GP61" i="38"/>
  <c r="GQ61" i="38"/>
  <c r="GR61" i="38"/>
  <c r="GS61" i="38"/>
  <c r="GT61" i="38"/>
  <c r="GU61" i="38"/>
  <c r="GV61" i="38"/>
  <c r="GW61" i="38"/>
  <c r="GX61" i="38"/>
  <c r="GY61" i="38"/>
  <c r="GZ61" i="38"/>
  <c r="HA61" i="38"/>
  <c r="HB61" i="38"/>
  <c r="HC61" i="38"/>
  <c r="HD61" i="38"/>
  <c r="HE61" i="38"/>
  <c r="HF61" i="38"/>
  <c r="HG61" i="38"/>
  <c r="HH61" i="38"/>
  <c r="HI61" i="38"/>
  <c r="HJ61" i="38"/>
  <c r="HK61" i="38"/>
  <c r="HL61" i="38"/>
  <c r="HM61" i="38"/>
  <c r="HN61" i="38"/>
  <c r="HO61" i="38"/>
  <c r="HP61" i="38"/>
  <c r="HQ61" i="38"/>
  <c r="HR61" i="38"/>
  <c r="HS61" i="38"/>
  <c r="HT61" i="38"/>
  <c r="HU61" i="38"/>
  <c r="HV61" i="38"/>
  <c r="HW61" i="38"/>
  <c r="HX61" i="38"/>
  <c r="HY61" i="38"/>
  <c r="HZ61" i="38"/>
  <c r="IA61" i="38"/>
  <c r="IB61" i="38"/>
  <c r="IC61" i="38"/>
  <c r="ID61" i="38"/>
  <c r="IE61" i="38"/>
  <c r="A62" i="38"/>
  <c r="G62" i="38"/>
  <c r="H62" i="38"/>
  <c r="I62" i="38"/>
  <c r="J62" i="38"/>
  <c r="K62" i="38"/>
  <c r="L62" i="38"/>
  <c r="M62" i="38"/>
  <c r="N62" i="38"/>
  <c r="O62" i="38"/>
  <c r="P62" i="38"/>
  <c r="Q62" i="38"/>
  <c r="R62" i="38"/>
  <c r="S62" i="38"/>
  <c r="T62" i="38"/>
  <c r="U62" i="38"/>
  <c r="V62" i="38"/>
  <c r="W62" i="38"/>
  <c r="X62" i="38"/>
  <c r="Y62" i="38"/>
  <c r="Z62" i="38"/>
  <c r="AA62" i="38"/>
  <c r="AB62" i="38"/>
  <c r="AC62" i="38"/>
  <c r="AD62" i="38"/>
  <c r="AE62" i="38"/>
  <c r="AF62" i="38"/>
  <c r="AG62" i="38"/>
  <c r="AH62" i="38"/>
  <c r="AI62" i="38"/>
  <c r="AJ62" i="38"/>
  <c r="AK62" i="38"/>
  <c r="AL62" i="38"/>
  <c r="AM62" i="38"/>
  <c r="AN62" i="38"/>
  <c r="AO62" i="38"/>
  <c r="AP62" i="38"/>
  <c r="AQ62" i="38"/>
  <c r="AR62" i="38"/>
  <c r="AS62" i="38"/>
  <c r="AT62" i="38"/>
  <c r="AU62" i="38"/>
  <c r="AV62" i="38"/>
  <c r="AW62" i="38"/>
  <c r="AX62" i="38"/>
  <c r="AY62" i="38"/>
  <c r="AZ62" i="38"/>
  <c r="BA62" i="38"/>
  <c r="BB62" i="38"/>
  <c r="BC62" i="38"/>
  <c r="BD62" i="38"/>
  <c r="BE62" i="38"/>
  <c r="BF62" i="38"/>
  <c r="BG62" i="38"/>
  <c r="BH62" i="38"/>
  <c r="BI62" i="38"/>
  <c r="BJ62" i="38"/>
  <c r="BK62" i="38"/>
  <c r="BL62" i="38"/>
  <c r="BM62" i="38"/>
  <c r="BN62" i="38"/>
  <c r="BO62" i="38"/>
  <c r="BP62" i="38"/>
  <c r="BQ62" i="38"/>
  <c r="BR62" i="38"/>
  <c r="BS62" i="38"/>
  <c r="BT62" i="38"/>
  <c r="BU62" i="38"/>
  <c r="BV62" i="38"/>
  <c r="BW62" i="38"/>
  <c r="BX62" i="38"/>
  <c r="BY62" i="38"/>
  <c r="BZ62" i="38"/>
  <c r="CA62" i="38"/>
  <c r="CB62" i="38"/>
  <c r="CC62" i="38"/>
  <c r="CD62" i="38"/>
  <c r="CE62" i="38"/>
  <c r="CF62" i="38"/>
  <c r="CG62" i="38"/>
  <c r="CH62" i="38"/>
  <c r="CI62" i="38"/>
  <c r="CJ62" i="38"/>
  <c r="CK62" i="38"/>
  <c r="CL62" i="38"/>
  <c r="CM62" i="38"/>
  <c r="CN62" i="38"/>
  <c r="CO62" i="38"/>
  <c r="CP62" i="38"/>
  <c r="CQ62" i="38"/>
  <c r="CR62" i="38"/>
  <c r="CS62" i="38"/>
  <c r="CT62" i="38"/>
  <c r="CU62" i="38"/>
  <c r="CV62" i="38"/>
  <c r="CW62" i="38"/>
  <c r="CX62" i="38"/>
  <c r="CY62" i="38"/>
  <c r="CZ62" i="38"/>
  <c r="DA62" i="38"/>
  <c r="DB62" i="38"/>
  <c r="DC62" i="38"/>
  <c r="DD62" i="38"/>
  <c r="DE62" i="38"/>
  <c r="DF62" i="38"/>
  <c r="DG62" i="38"/>
  <c r="DH62" i="38"/>
  <c r="DI62" i="38"/>
  <c r="DJ62" i="38"/>
  <c r="DK62" i="38"/>
  <c r="DL62" i="38"/>
  <c r="DM62" i="38"/>
  <c r="DN62" i="38"/>
  <c r="DO62" i="38"/>
  <c r="DP62" i="38"/>
  <c r="DQ62" i="38"/>
  <c r="DR62" i="38"/>
  <c r="DS62" i="38"/>
  <c r="DT62" i="38"/>
  <c r="DU62" i="38"/>
  <c r="DV62" i="38"/>
  <c r="DW62" i="38"/>
  <c r="DX62" i="38"/>
  <c r="DY62" i="38"/>
  <c r="DZ62" i="38"/>
  <c r="EA62" i="38"/>
  <c r="EB62" i="38"/>
  <c r="EC62" i="38"/>
  <c r="ED62" i="38"/>
  <c r="EE62" i="38"/>
  <c r="EF62" i="38"/>
  <c r="EG62" i="38"/>
  <c r="EH62" i="38"/>
  <c r="EI62" i="38"/>
  <c r="EJ62" i="38"/>
  <c r="EK62" i="38"/>
  <c r="EL62" i="38"/>
  <c r="EM62" i="38"/>
  <c r="EN62" i="38"/>
  <c r="EO62" i="38"/>
  <c r="EP62" i="38"/>
  <c r="EQ62" i="38"/>
  <c r="ER62" i="38"/>
  <c r="ES62" i="38"/>
  <c r="ET62" i="38"/>
  <c r="EU62" i="38"/>
  <c r="EV62" i="38"/>
  <c r="EW62" i="38"/>
  <c r="EX62" i="38"/>
  <c r="EY62" i="38"/>
  <c r="EZ62" i="38"/>
  <c r="FA62" i="38"/>
  <c r="FB62" i="38"/>
  <c r="FC62" i="38"/>
  <c r="FD62" i="38"/>
  <c r="FE62" i="38"/>
  <c r="FF62" i="38"/>
  <c r="FG62" i="38"/>
  <c r="FH62" i="38"/>
  <c r="FI62" i="38"/>
  <c r="FJ62" i="38"/>
  <c r="FK62" i="38"/>
  <c r="FL62" i="38"/>
  <c r="FM62" i="38"/>
  <c r="FN62" i="38"/>
  <c r="FO62" i="38"/>
  <c r="FP62" i="38"/>
  <c r="FQ62" i="38"/>
  <c r="FR62" i="38"/>
  <c r="FS62" i="38"/>
  <c r="FT62" i="38"/>
  <c r="FU62" i="38"/>
  <c r="FV62" i="38"/>
  <c r="FW62" i="38"/>
  <c r="FX62" i="38"/>
  <c r="FY62" i="38"/>
  <c r="FZ62" i="38"/>
  <c r="GA62" i="38"/>
  <c r="GB62" i="38"/>
  <c r="GC62" i="38"/>
  <c r="GD62" i="38"/>
  <c r="GE62" i="38"/>
  <c r="GF62" i="38"/>
  <c r="GG62" i="38"/>
  <c r="GH62" i="38"/>
  <c r="GI62" i="38"/>
  <c r="GJ62" i="38"/>
  <c r="GK62" i="38"/>
  <c r="GL62" i="38"/>
  <c r="GM62" i="38"/>
  <c r="GN62" i="38"/>
  <c r="GO62" i="38"/>
  <c r="GP62" i="38"/>
  <c r="GQ62" i="38"/>
  <c r="GR62" i="38"/>
  <c r="GS62" i="38"/>
  <c r="GT62" i="38"/>
  <c r="GU62" i="38"/>
  <c r="GV62" i="38"/>
  <c r="GW62" i="38"/>
  <c r="GX62" i="38"/>
  <c r="GY62" i="38"/>
  <c r="GZ62" i="38"/>
  <c r="HA62" i="38"/>
  <c r="HB62" i="38"/>
  <c r="HC62" i="38"/>
  <c r="HD62" i="38"/>
  <c r="HE62" i="38"/>
  <c r="HF62" i="38"/>
  <c r="HG62" i="38"/>
  <c r="HH62" i="38"/>
  <c r="HI62" i="38"/>
  <c r="HJ62" i="38"/>
  <c r="HK62" i="38"/>
  <c r="HL62" i="38"/>
  <c r="HM62" i="38"/>
  <c r="HN62" i="38"/>
  <c r="HO62" i="38"/>
  <c r="HP62" i="38"/>
  <c r="HQ62" i="38"/>
  <c r="HR62" i="38"/>
  <c r="HS62" i="38"/>
  <c r="HT62" i="38"/>
  <c r="HU62" i="38"/>
  <c r="HV62" i="38"/>
  <c r="HW62" i="38"/>
  <c r="HX62" i="38"/>
  <c r="HY62" i="38"/>
  <c r="HZ62" i="38"/>
  <c r="IA62" i="38"/>
  <c r="IB62" i="38"/>
  <c r="IC62" i="38"/>
  <c r="ID62" i="38"/>
  <c r="IE62" i="38"/>
  <c r="A63" i="38"/>
  <c r="G63" i="38"/>
  <c r="H63" i="38"/>
  <c r="I63" i="38"/>
  <c r="J63" i="38"/>
  <c r="K63" i="38"/>
  <c r="L63" i="38"/>
  <c r="M63" i="38"/>
  <c r="N63" i="38"/>
  <c r="O63" i="38"/>
  <c r="P63" i="38"/>
  <c r="Q63" i="38"/>
  <c r="R63" i="38"/>
  <c r="S63" i="38"/>
  <c r="T63" i="38"/>
  <c r="U63" i="38"/>
  <c r="V63" i="38"/>
  <c r="W63" i="38"/>
  <c r="X63" i="38"/>
  <c r="Y63" i="38"/>
  <c r="Z63" i="38"/>
  <c r="AA63" i="38"/>
  <c r="AB63" i="38"/>
  <c r="AC63" i="38"/>
  <c r="AD63" i="38"/>
  <c r="AE63" i="38"/>
  <c r="AF63" i="38"/>
  <c r="AG63" i="38"/>
  <c r="AH63" i="38"/>
  <c r="AI63" i="38"/>
  <c r="AJ63" i="38"/>
  <c r="AK63" i="38"/>
  <c r="AL63" i="38"/>
  <c r="AM63" i="38"/>
  <c r="AN63" i="38"/>
  <c r="AO63" i="38"/>
  <c r="AP63" i="38"/>
  <c r="AQ63" i="38"/>
  <c r="AR63" i="38"/>
  <c r="AS63" i="38"/>
  <c r="AT63" i="38"/>
  <c r="AU63" i="38"/>
  <c r="AV63" i="38"/>
  <c r="AW63" i="38"/>
  <c r="AX63" i="38"/>
  <c r="AY63" i="38"/>
  <c r="AZ63" i="38"/>
  <c r="BA63" i="38"/>
  <c r="BB63" i="38"/>
  <c r="BC63" i="38"/>
  <c r="BD63" i="38"/>
  <c r="BE63" i="38"/>
  <c r="BF63" i="38"/>
  <c r="BG63" i="38"/>
  <c r="BH63" i="38"/>
  <c r="BI63" i="38"/>
  <c r="BJ63" i="38"/>
  <c r="BK63" i="38"/>
  <c r="BL63" i="38"/>
  <c r="BM63" i="38"/>
  <c r="BN63" i="38"/>
  <c r="BO63" i="38"/>
  <c r="BP63" i="38"/>
  <c r="BQ63" i="38"/>
  <c r="BR63" i="38"/>
  <c r="BS63" i="38"/>
  <c r="BT63" i="38"/>
  <c r="BU63" i="38"/>
  <c r="BV63" i="38"/>
  <c r="BW63" i="38"/>
  <c r="BX63" i="38"/>
  <c r="BY63" i="38"/>
  <c r="BZ63" i="38"/>
  <c r="CA63" i="38"/>
  <c r="CB63" i="38"/>
  <c r="CC63" i="38"/>
  <c r="CD63" i="38"/>
  <c r="CE63" i="38"/>
  <c r="CF63" i="38"/>
  <c r="CG63" i="38"/>
  <c r="CH63" i="38"/>
  <c r="CI63" i="38"/>
  <c r="CJ63" i="38"/>
  <c r="CK63" i="38"/>
  <c r="CL63" i="38"/>
  <c r="CM63" i="38"/>
  <c r="CN63" i="38"/>
  <c r="CO63" i="38"/>
  <c r="CP63" i="38"/>
  <c r="CQ63" i="38"/>
  <c r="CR63" i="38"/>
  <c r="CS63" i="38"/>
  <c r="CT63" i="38"/>
  <c r="CU63" i="38"/>
  <c r="CV63" i="38"/>
  <c r="CW63" i="38"/>
  <c r="CX63" i="38"/>
  <c r="CY63" i="38"/>
  <c r="CZ63" i="38"/>
  <c r="DA63" i="38"/>
  <c r="DB63" i="38"/>
  <c r="DC63" i="38"/>
  <c r="DD63" i="38"/>
  <c r="DE63" i="38"/>
  <c r="DF63" i="38"/>
  <c r="DG63" i="38"/>
  <c r="DH63" i="38"/>
  <c r="DI63" i="38"/>
  <c r="DJ63" i="38"/>
  <c r="DK63" i="38"/>
  <c r="DL63" i="38"/>
  <c r="DM63" i="38"/>
  <c r="DN63" i="38"/>
  <c r="DO63" i="38"/>
  <c r="DP63" i="38"/>
  <c r="DQ63" i="38"/>
  <c r="DR63" i="38"/>
  <c r="DS63" i="38"/>
  <c r="DT63" i="38"/>
  <c r="DU63" i="38"/>
  <c r="DV63" i="38"/>
  <c r="DW63" i="38"/>
  <c r="DX63" i="38"/>
  <c r="DY63" i="38"/>
  <c r="DZ63" i="38"/>
  <c r="EA63" i="38"/>
  <c r="EB63" i="38"/>
  <c r="EC63" i="38"/>
  <c r="ED63" i="38"/>
  <c r="EE63" i="38"/>
  <c r="EF63" i="38"/>
  <c r="EG63" i="38"/>
  <c r="EH63" i="38"/>
  <c r="EI63" i="38"/>
  <c r="EJ63" i="38"/>
  <c r="EK63" i="38"/>
  <c r="EL63" i="38"/>
  <c r="EM63" i="38"/>
  <c r="EN63" i="38"/>
  <c r="EO63" i="38"/>
  <c r="EP63" i="38"/>
  <c r="EQ63" i="38"/>
  <c r="ER63" i="38"/>
  <c r="ES63" i="38"/>
  <c r="ET63" i="38"/>
  <c r="EU63" i="38"/>
  <c r="EV63" i="38"/>
  <c r="EW63" i="38"/>
  <c r="EX63" i="38"/>
  <c r="EY63" i="38"/>
  <c r="EZ63" i="38"/>
  <c r="FA63" i="38"/>
  <c r="FB63" i="38"/>
  <c r="FC63" i="38"/>
  <c r="FD63" i="38"/>
  <c r="FE63" i="38"/>
  <c r="FF63" i="38"/>
  <c r="FG63" i="38"/>
  <c r="FH63" i="38"/>
  <c r="FI63" i="38"/>
  <c r="FJ63" i="38"/>
  <c r="FK63" i="38"/>
  <c r="FL63" i="38"/>
  <c r="FM63" i="38"/>
  <c r="FN63" i="38"/>
  <c r="FO63" i="38"/>
  <c r="FP63" i="38"/>
  <c r="FQ63" i="38"/>
  <c r="FR63" i="38"/>
  <c r="FS63" i="38"/>
  <c r="FT63" i="38"/>
  <c r="FU63" i="38"/>
  <c r="FV63" i="38"/>
  <c r="FW63" i="38"/>
  <c r="FX63" i="38"/>
  <c r="FY63" i="38"/>
  <c r="FZ63" i="38"/>
  <c r="GA63" i="38"/>
  <c r="GB63" i="38"/>
  <c r="GC63" i="38"/>
  <c r="GD63" i="38"/>
  <c r="GE63" i="38"/>
  <c r="GF63" i="38"/>
  <c r="GG63" i="38"/>
  <c r="GH63" i="38"/>
  <c r="GI63" i="38"/>
  <c r="GJ63" i="38"/>
  <c r="GK63" i="38"/>
  <c r="GL63" i="38"/>
  <c r="GM63" i="38"/>
  <c r="GN63" i="38"/>
  <c r="GO63" i="38"/>
  <c r="GP63" i="38"/>
  <c r="GQ63" i="38"/>
  <c r="GR63" i="38"/>
  <c r="GS63" i="38"/>
  <c r="GT63" i="38"/>
  <c r="GU63" i="38"/>
  <c r="GV63" i="38"/>
  <c r="GW63" i="38"/>
  <c r="GX63" i="38"/>
  <c r="GY63" i="38"/>
  <c r="GZ63" i="38"/>
  <c r="HA63" i="38"/>
  <c r="HB63" i="38"/>
  <c r="HC63" i="38"/>
  <c r="HD63" i="38"/>
  <c r="HE63" i="38"/>
  <c r="HF63" i="38"/>
  <c r="HG63" i="38"/>
  <c r="HH63" i="38"/>
  <c r="HI63" i="38"/>
  <c r="HJ63" i="38"/>
  <c r="HK63" i="38"/>
  <c r="HL63" i="38"/>
  <c r="HM63" i="38"/>
  <c r="HN63" i="38"/>
  <c r="HO63" i="38"/>
  <c r="HP63" i="38"/>
  <c r="HQ63" i="38"/>
  <c r="HR63" i="38"/>
  <c r="HS63" i="38"/>
  <c r="HT63" i="38"/>
  <c r="HU63" i="38"/>
  <c r="HV63" i="38"/>
  <c r="HW63" i="38"/>
  <c r="HX63" i="38"/>
  <c r="HY63" i="38"/>
  <c r="HZ63" i="38"/>
  <c r="IA63" i="38"/>
  <c r="IB63" i="38"/>
  <c r="IC63" i="38"/>
  <c r="ID63" i="38"/>
  <c r="IE63" i="38"/>
  <c r="A64" i="38"/>
  <c r="G64" i="38"/>
  <c r="H64" i="38"/>
  <c r="I64" i="38"/>
  <c r="J64" i="38"/>
  <c r="K64" i="38"/>
  <c r="L64" i="38"/>
  <c r="M64" i="38"/>
  <c r="N64" i="38"/>
  <c r="O64" i="38"/>
  <c r="P64" i="38"/>
  <c r="Q64" i="38"/>
  <c r="R64" i="38"/>
  <c r="S64" i="38"/>
  <c r="T64" i="38"/>
  <c r="U64" i="38"/>
  <c r="V64" i="38"/>
  <c r="W64" i="38"/>
  <c r="X64" i="38"/>
  <c r="Y64" i="38"/>
  <c r="Z64" i="38"/>
  <c r="AA64" i="38"/>
  <c r="AB64" i="38"/>
  <c r="AC64" i="38"/>
  <c r="AD64" i="38"/>
  <c r="AE64" i="38"/>
  <c r="AF64" i="38"/>
  <c r="AG64" i="38"/>
  <c r="AH64" i="38"/>
  <c r="AI64" i="38"/>
  <c r="AJ64" i="38"/>
  <c r="AK64" i="38"/>
  <c r="AL64" i="38"/>
  <c r="AM64" i="38"/>
  <c r="AN64" i="38"/>
  <c r="AO64" i="38"/>
  <c r="AP64" i="38"/>
  <c r="AQ64" i="38"/>
  <c r="AR64" i="38"/>
  <c r="AS64" i="38"/>
  <c r="AT64" i="38"/>
  <c r="AU64" i="38"/>
  <c r="AV64" i="38"/>
  <c r="AW64" i="38"/>
  <c r="AX64" i="38"/>
  <c r="AY64" i="38"/>
  <c r="AZ64" i="38"/>
  <c r="BA64" i="38"/>
  <c r="BB64" i="38"/>
  <c r="BC64" i="38"/>
  <c r="BD64" i="38"/>
  <c r="BE64" i="38"/>
  <c r="BF64" i="38"/>
  <c r="BG64" i="38"/>
  <c r="BH64" i="38"/>
  <c r="BI64" i="38"/>
  <c r="BJ64" i="38"/>
  <c r="BK64" i="38"/>
  <c r="BL64" i="38"/>
  <c r="BM64" i="38"/>
  <c r="BN64" i="38"/>
  <c r="BO64" i="38"/>
  <c r="BP64" i="38"/>
  <c r="BQ64" i="38"/>
  <c r="BR64" i="38"/>
  <c r="BS64" i="38"/>
  <c r="BT64" i="38"/>
  <c r="BU64" i="38"/>
  <c r="BV64" i="38"/>
  <c r="BW64" i="38"/>
  <c r="BX64" i="38"/>
  <c r="BY64" i="38"/>
  <c r="BZ64" i="38"/>
  <c r="CA64" i="38"/>
  <c r="CB64" i="38"/>
  <c r="CC64" i="38"/>
  <c r="CD64" i="38"/>
  <c r="CE64" i="38"/>
  <c r="CF64" i="38"/>
  <c r="CG64" i="38"/>
  <c r="CH64" i="38"/>
  <c r="CI64" i="38"/>
  <c r="CJ64" i="38"/>
  <c r="CK64" i="38"/>
  <c r="CL64" i="38"/>
  <c r="CM64" i="38"/>
  <c r="CN64" i="38"/>
  <c r="CO64" i="38"/>
  <c r="CP64" i="38"/>
  <c r="CQ64" i="38"/>
  <c r="CR64" i="38"/>
  <c r="CS64" i="38"/>
  <c r="CT64" i="38"/>
  <c r="CU64" i="38"/>
  <c r="CV64" i="38"/>
  <c r="CW64" i="38"/>
  <c r="CX64" i="38"/>
  <c r="CY64" i="38"/>
  <c r="CZ64" i="38"/>
  <c r="DA64" i="38"/>
  <c r="DB64" i="38"/>
  <c r="DC64" i="38"/>
  <c r="DD64" i="38"/>
  <c r="DE64" i="38"/>
  <c r="DF64" i="38"/>
  <c r="DG64" i="38"/>
  <c r="DH64" i="38"/>
  <c r="DI64" i="38"/>
  <c r="DJ64" i="38"/>
  <c r="DK64" i="38"/>
  <c r="DL64" i="38"/>
  <c r="DM64" i="38"/>
  <c r="DN64" i="38"/>
  <c r="DO64" i="38"/>
  <c r="DP64" i="38"/>
  <c r="DQ64" i="38"/>
  <c r="DR64" i="38"/>
  <c r="DS64" i="38"/>
  <c r="DT64" i="38"/>
  <c r="DU64" i="38"/>
  <c r="DV64" i="38"/>
  <c r="DW64" i="38"/>
  <c r="DX64" i="38"/>
  <c r="DY64" i="38"/>
  <c r="DZ64" i="38"/>
  <c r="EA64" i="38"/>
  <c r="EB64" i="38"/>
  <c r="EC64" i="38"/>
  <c r="ED64" i="38"/>
  <c r="EE64" i="38"/>
  <c r="EF64" i="38"/>
  <c r="EG64" i="38"/>
  <c r="EH64" i="38"/>
  <c r="EI64" i="38"/>
  <c r="EJ64" i="38"/>
  <c r="EK64" i="38"/>
  <c r="EL64" i="38"/>
  <c r="EM64" i="38"/>
  <c r="EN64" i="38"/>
  <c r="EO64" i="38"/>
  <c r="EP64" i="38"/>
  <c r="EQ64" i="38"/>
  <c r="ER64" i="38"/>
  <c r="ES64" i="38"/>
  <c r="ET64" i="38"/>
  <c r="EU64" i="38"/>
  <c r="EV64" i="38"/>
  <c r="EW64" i="38"/>
  <c r="EX64" i="38"/>
  <c r="EY64" i="38"/>
  <c r="EZ64" i="38"/>
  <c r="FA64" i="38"/>
  <c r="FB64" i="38"/>
  <c r="FC64" i="38"/>
  <c r="FD64" i="38"/>
  <c r="FE64" i="38"/>
  <c r="FF64" i="38"/>
  <c r="FG64" i="38"/>
  <c r="FH64" i="38"/>
  <c r="FI64" i="38"/>
  <c r="FJ64" i="38"/>
  <c r="FK64" i="38"/>
  <c r="FL64" i="38"/>
  <c r="FM64" i="38"/>
  <c r="FN64" i="38"/>
  <c r="FO64" i="38"/>
  <c r="FP64" i="38"/>
  <c r="FQ64" i="38"/>
  <c r="FR64" i="38"/>
  <c r="FS64" i="38"/>
  <c r="FT64" i="38"/>
  <c r="FU64" i="38"/>
  <c r="FV64" i="38"/>
  <c r="FW64" i="38"/>
  <c r="FX64" i="38"/>
  <c r="FY64" i="38"/>
  <c r="FZ64" i="38"/>
  <c r="GA64" i="38"/>
  <c r="GB64" i="38"/>
  <c r="GC64" i="38"/>
  <c r="GD64" i="38"/>
  <c r="GE64" i="38"/>
  <c r="GF64" i="38"/>
  <c r="GG64" i="38"/>
  <c r="GH64" i="38"/>
  <c r="GI64" i="38"/>
  <c r="GJ64" i="38"/>
  <c r="GK64" i="38"/>
  <c r="GL64" i="38"/>
  <c r="GM64" i="38"/>
  <c r="GN64" i="38"/>
  <c r="GO64" i="38"/>
  <c r="GP64" i="38"/>
  <c r="GQ64" i="38"/>
  <c r="GR64" i="38"/>
  <c r="GS64" i="38"/>
  <c r="GT64" i="38"/>
  <c r="GU64" i="38"/>
  <c r="GV64" i="38"/>
  <c r="GW64" i="38"/>
  <c r="GX64" i="38"/>
  <c r="GY64" i="38"/>
  <c r="GZ64" i="38"/>
  <c r="HA64" i="38"/>
  <c r="HB64" i="38"/>
  <c r="HC64" i="38"/>
  <c r="HD64" i="38"/>
  <c r="HE64" i="38"/>
  <c r="HF64" i="38"/>
  <c r="HG64" i="38"/>
  <c r="HH64" i="38"/>
  <c r="HI64" i="38"/>
  <c r="HJ64" i="38"/>
  <c r="HK64" i="38"/>
  <c r="HL64" i="38"/>
  <c r="HM64" i="38"/>
  <c r="HN64" i="38"/>
  <c r="HO64" i="38"/>
  <c r="HP64" i="38"/>
  <c r="HQ64" i="38"/>
  <c r="HR64" i="38"/>
  <c r="HS64" i="38"/>
  <c r="HT64" i="38"/>
  <c r="HU64" i="38"/>
  <c r="HV64" i="38"/>
  <c r="HW64" i="38"/>
  <c r="HX64" i="38"/>
  <c r="HY64" i="38"/>
  <c r="HZ64" i="38"/>
  <c r="IA64" i="38"/>
  <c r="IB64" i="38"/>
  <c r="IC64" i="38"/>
  <c r="ID64" i="38"/>
  <c r="IE64" i="38"/>
  <c r="A65" i="38"/>
  <c r="G65" i="38"/>
  <c r="H65" i="38"/>
  <c r="I65" i="38"/>
  <c r="J65" i="38"/>
  <c r="K65" i="38"/>
  <c r="L65" i="38"/>
  <c r="M65" i="38"/>
  <c r="N65" i="38"/>
  <c r="O65" i="38"/>
  <c r="P65" i="38"/>
  <c r="Q65" i="38"/>
  <c r="R65" i="38"/>
  <c r="S65" i="38"/>
  <c r="T65" i="38"/>
  <c r="U65" i="38"/>
  <c r="V65" i="38"/>
  <c r="W65" i="38"/>
  <c r="X65" i="38"/>
  <c r="Y65" i="38"/>
  <c r="Z65" i="38"/>
  <c r="AA65" i="38"/>
  <c r="AB65" i="38"/>
  <c r="AC65" i="38"/>
  <c r="AD65" i="38"/>
  <c r="AE65" i="38"/>
  <c r="AF65" i="38"/>
  <c r="AG65" i="38"/>
  <c r="AH65" i="38"/>
  <c r="AI65" i="38"/>
  <c r="AJ65" i="38"/>
  <c r="AK65" i="38"/>
  <c r="AL65" i="38"/>
  <c r="AM65" i="38"/>
  <c r="AN65" i="38"/>
  <c r="AO65" i="38"/>
  <c r="AP65" i="38"/>
  <c r="AQ65" i="38"/>
  <c r="AR65" i="38"/>
  <c r="AS65" i="38"/>
  <c r="AT65" i="38"/>
  <c r="AU65" i="38"/>
  <c r="AV65" i="38"/>
  <c r="AW65" i="38"/>
  <c r="AX65" i="38"/>
  <c r="AY65" i="38"/>
  <c r="AZ65" i="38"/>
  <c r="BA65" i="38"/>
  <c r="BB65" i="38"/>
  <c r="BC65" i="38"/>
  <c r="BD65" i="38"/>
  <c r="BE65" i="38"/>
  <c r="BF65" i="38"/>
  <c r="BG65" i="38"/>
  <c r="BH65" i="38"/>
  <c r="BI65" i="38"/>
  <c r="BJ65" i="38"/>
  <c r="BK65" i="38"/>
  <c r="BL65" i="38"/>
  <c r="BM65" i="38"/>
  <c r="BN65" i="38"/>
  <c r="BO65" i="38"/>
  <c r="BP65" i="38"/>
  <c r="BQ65" i="38"/>
  <c r="BR65" i="38"/>
  <c r="BS65" i="38"/>
  <c r="BT65" i="38"/>
  <c r="BU65" i="38"/>
  <c r="BV65" i="38"/>
  <c r="BW65" i="38"/>
  <c r="BX65" i="38"/>
  <c r="BY65" i="38"/>
  <c r="BZ65" i="38"/>
  <c r="CA65" i="38"/>
  <c r="CB65" i="38"/>
  <c r="CC65" i="38"/>
  <c r="CD65" i="38"/>
  <c r="CE65" i="38"/>
  <c r="CF65" i="38"/>
  <c r="CG65" i="38"/>
  <c r="CH65" i="38"/>
  <c r="CI65" i="38"/>
  <c r="CJ65" i="38"/>
  <c r="CK65" i="38"/>
  <c r="CL65" i="38"/>
  <c r="CM65" i="38"/>
  <c r="CN65" i="38"/>
  <c r="CO65" i="38"/>
  <c r="CP65" i="38"/>
  <c r="CQ65" i="38"/>
  <c r="CR65" i="38"/>
  <c r="CS65" i="38"/>
  <c r="CT65" i="38"/>
  <c r="CU65" i="38"/>
  <c r="CV65" i="38"/>
  <c r="CW65" i="38"/>
  <c r="CX65" i="38"/>
  <c r="CY65" i="38"/>
  <c r="CZ65" i="38"/>
  <c r="DA65" i="38"/>
  <c r="DB65" i="38"/>
  <c r="DC65" i="38"/>
  <c r="DD65" i="38"/>
  <c r="DE65" i="38"/>
  <c r="DF65" i="38"/>
  <c r="DG65" i="38"/>
  <c r="DH65" i="38"/>
  <c r="DI65" i="38"/>
  <c r="DJ65" i="38"/>
  <c r="DK65" i="38"/>
  <c r="DL65" i="38"/>
  <c r="DM65" i="38"/>
  <c r="DN65" i="38"/>
  <c r="DO65" i="38"/>
  <c r="DP65" i="38"/>
  <c r="DQ65" i="38"/>
  <c r="DR65" i="38"/>
  <c r="DS65" i="38"/>
  <c r="DT65" i="38"/>
  <c r="DU65" i="38"/>
  <c r="DV65" i="38"/>
  <c r="DW65" i="38"/>
  <c r="DX65" i="38"/>
  <c r="DY65" i="38"/>
  <c r="DZ65" i="38"/>
  <c r="EA65" i="38"/>
  <c r="EB65" i="38"/>
  <c r="EC65" i="38"/>
  <c r="ED65" i="38"/>
  <c r="EE65" i="38"/>
  <c r="EF65" i="38"/>
  <c r="EG65" i="38"/>
  <c r="EH65" i="38"/>
  <c r="EI65" i="38"/>
  <c r="EJ65" i="38"/>
  <c r="EK65" i="38"/>
  <c r="EL65" i="38"/>
  <c r="EM65" i="38"/>
  <c r="EN65" i="38"/>
  <c r="EO65" i="38"/>
  <c r="EP65" i="38"/>
  <c r="EQ65" i="38"/>
  <c r="ER65" i="38"/>
  <c r="ES65" i="38"/>
  <c r="ET65" i="38"/>
  <c r="EU65" i="38"/>
  <c r="EV65" i="38"/>
  <c r="EW65" i="38"/>
  <c r="EX65" i="38"/>
  <c r="EY65" i="38"/>
  <c r="EZ65" i="38"/>
  <c r="FA65" i="38"/>
  <c r="FB65" i="38"/>
  <c r="FC65" i="38"/>
  <c r="FD65" i="38"/>
  <c r="FE65" i="38"/>
  <c r="FF65" i="38"/>
  <c r="FG65" i="38"/>
  <c r="FH65" i="38"/>
  <c r="FI65" i="38"/>
  <c r="FJ65" i="38"/>
  <c r="FK65" i="38"/>
  <c r="FL65" i="38"/>
  <c r="FM65" i="38"/>
  <c r="FN65" i="38"/>
  <c r="FO65" i="38"/>
  <c r="FP65" i="38"/>
  <c r="FQ65" i="38"/>
  <c r="FR65" i="38"/>
  <c r="FS65" i="38"/>
  <c r="FT65" i="38"/>
  <c r="FU65" i="38"/>
  <c r="FV65" i="38"/>
  <c r="FW65" i="38"/>
  <c r="FX65" i="38"/>
  <c r="FY65" i="38"/>
  <c r="FZ65" i="38"/>
  <c r="GA65" i="38"/>
  <c r="GB65" i="38"/>
  <c r="GC65" i="38"/>
  <c r="GD65" i="38"/>
  <c r="GE65" i="38"/>
  <c r="GF65" i="38"/>
  <c r="GG65" i="38"/>
  <c r="GH65" i="38"/>
  <c r="GI65" i="38"/>
  <c r="GJ65" i="38"/>
  <c r="GK65" i="38"/>
  <c r="GL65" i="38"/>
  <c r="GM65" i="38"/>
  <c r="GN65" i="38"/>
  <c r="GO65" i="38"/>
  <c r="GP65" i="38"/>
  <c r="GQ65" i="38"/>
  <c r="GR65" i="38"/>
  <c r="GS65" i="38"/>
  <c r="GT65" i="38"/>
  <c r="GU65" i="38"/>
  <c r="GV65" i="38"/>
  <c r="GW65" i="38"/>
  <c r="GX65" i="38"/>
  <c r="GY65" i="38"/>
  <c r="GZ65" i="38"/>
  <c r="HA65" i="38"/>
  <c r="HB65" i="38"/>
  <c r="HC65" i="38"/>
  <c r="HD65" i="38"/>
  <c r="HE65" i="38"/>
  <c r="HF65" i="38"/>
  <c r="HG65" i="38"/>
  <c r="HH65" i="38"/>
  <c r="HI65" i="38"/>
  <c r="HJ65" i="38"/>
  <c r="HK65" i="38"/>
  <c r="HL65" i="38"/>
  <c r="HM65" i="38"/>
  <c r="HN65" i="38"/>
  <c r="HO65" i="38"/>
  <c r="HP65" i="38"/>
  <c r="HQ65" i="38"/>
  <c r="HR65" i="38"/>
  <c r="HS65" i="38"/>
  <c r="HT65" i="38"/>
  <c r="HU65" i="38"/>
  <c r="HV65" i="38"/>
  <c r="HW65" i="38"/>
  <c r="HX65" i="38"/>
  <c r="HY65" i="38"/>
  <c r="HZ65" i="38"/>
  <c r="IA65" i="38"/>
  <c r="IB65" i="38"/>
  <c r="IC65" i="38"/>
  <c r="ID65" i="38"/>
  <c r="IE65" i="38"/>
  <c r="A66" i="38"/>
  <c r="G66" i="38"/>
  <c r="H66" i="38"/>
  <c r="I66" i="38"/>
  <c r="J66" i="38"/>
  <c r="K66" i="38"/>
  <c r="L66" i="38"/>
  <c r="M66" i="38"/>
  <c r="N66" i="38"/>
  <c r="O66" i="38"/>
  <c r="P66" i="38"/>
  <c r="Q66" i="38"/>
  <c r="R66" i="38"/>
  <c r="S66" i="38"/>
  <c r="T66" i="38"/>
  <c r="U66" i="38"/>
  <c r="V66" i="38"/>
  <c r="W66" i="38"/>
  <c r="X66" i="38"/>
  <c r="Y66" i="38"/>
  <c r="Z66" i="38"/>
  <c r="AA66" i="38"/>
  <c r="AB66" i="38"/>
  <c r="AC66" i="38"/>
  <c r="AD66" i="38"/>
  <c r="AE66" i="38"/>
  <c r="AF66" i="38"/>
  <c r="AG66" i="38"/>
  <c r="AH66" i="38"/>
  <c r="AI66" i="38"/>
  <c r="AJ66" i="38"/>
  <c r="AK66" i="38"/>
  <c r="AL66" i="38"/>
  <c r="AM66" i="38"/>
  <c r="AN66" i="38"/>
  <c r="AO66" i="38"/>
  <c r="AP66" i="38"/>
  <c r="AQ66" i="38"/>
  <c r="AR66" i="38"/>
  <c r="AS66" i="38"/>
  <c r="AT66" i="38"/>
  <c r="AU66" i="38"/>
  <c r="AV66" i="38"/>
  <c r="AW66" i="38"/>
  <c r="AX66" i="38"/>
  <c r="AY66" i="38"/>
  <c r="AZ66" i="38"/>
  <c r="BA66" i="38"/>
  <c r="BB66" i="38"/>
  <c r="BC66" i="38"/>
  <c r="BD66" i="38"/>
  <c r="BE66" i="38"/>
  <c r="BF66" i="38"/>
  <c r="BG66" i="38"/>
  <c r="BH66" i="38"/>
  <c r="BI66" i="38"/>
  <c r="BJ66" i="38"/>
  <c r="BK66" i="38"/>
  <c r="BL66" i="38"/>
  <c r="BM66" i="38"/>
  <c r="BN66" i="38"/>
  <c r="BO66" i="38"/>
  <c r="BP66" i="38"/>
  <c r="BQ66" i="38"/>
  <c r="BR66" i="38"/>
  <c r="BS66" i="38"/>
  <c r="BT66" i="38"/>
  <c r="BU66" i="38"/>
  <c r="BV66" i="38"/>
  <c r="BW66" i="38"/>
  <c r="BX66" i="38"/>
  <c r="BY66" i="38"/>
  <c r="BZ66" i="38"/>
  <c r="CA66" i="38"/>
  <c r="CB66" i="38"/>
  <c r="CC66" i="38"/>
  <c r="CD66" i="38"/>
  <c r="CE66" i="38"/>
  <c r="CF66" i="38"/>
  <c r="CG66" i="38"/>
  <c r="CH66" i="38"/>
  <c r="CI66" i="38"/>
  <c r="CJ66" i="38"/>
  <c r="CK66" i="38"/>
  <c r="CL66" i="38"/>
  <c r="CM66" i="38"/>
  <c r="CN66" i="38"/>
  <c r="CO66" i="38"/>
  <c r="CP66" i="38"/>
  <c r="CQ66" i="38"/>
  <c r="CR66" i="38"/>
  <c r="CS66" i="38"/>
  <c r="CT66" i="38"/>
  <c r="CU66" i="38"/>
  <c r="CV66" i="38"/>
  <c r="CW66" i="38"/>
  <c r="CX66" i="38"/>
  <c r="CY66" i="38"/>
  <c r="CZ66" i="38"/>
  <c r="DA66" i="38"/>
  <c r="DB66" i="38"/>
  <c r="DC66" i="38"/>
  <c r="DD66" i="38"/>
  <c r="DE66" i="38"/>
  <c r="DF66" i="38"/>
  <c r="DG66" i="38"/>
  <c r="DH66" i="38"/>
  <c r="DI66" i="38"/>
  <c r="DJ66" i="38"/>
  <c r="DK66" i="38"/>
  <c r="DL66" i="38"/>
  <c r="DM66" i="38"/>
  <c r="DN66" i="38"/>
  <c r="DO66" i="38"/>
  <c r="DP66" i="38"/>
  <c r="DQ66" i="38"/>
  <c r="DR66" i="38"/>
  <c r="DS66" i="38"/>
  <c r="DT66" i="38"/>
  <c r="DU66" i="38"/>
  <c r="DV66" i="38"/>
  <c r="DW66" i="38"/>
  <c r="DX66" i="38"/>
  <c r="DY66" i="38"/>
  <c r="DZ66" i="38"/>
  <c r="EA66" i="38"/>
  <c r="EB66" i="38"/>
  <c r="EC66" i="38"/>
  <c r="ED66" i="38"/>
  <c r="EE66" i="38"/>
  <c r="EF66" i="38"/>
  <c r="EG66" i="38"/>
  <c r="EH66" i="38"/>
  <c r="EI66" i="38"/>
  <c r="EJ66" i="38"/>
  <c r="EK66" i="38"/>
  <c r="EL66" i="38"/>
  <c r="EM66" i="38"/>
  <c r="EN66" i="38"/>
  <c r="EO66" i="38"/>
  <c r="EP66" i="38"/>
  <c r="EQ66" i="38"/>
  <c r="ER66" i="38"/>
  <c r="ES66" i="38"/>
  <c r="ET66" i="38"/>
  <c r="EU66" i="38"/>
  <c r="EV66" i="38"/>
  <c r="EW66" i="38"/>
  <c r="EX66" i="38"/>
  <c r="EY66" i="38"/>
  <c r="EZ66" i="38"/>
  <c r="FA66" i="38"/>
  <c r="FB66" i="38"/>
  <c r="FC66" i="38"/>
  <c r="FD66" i="38"/>
  <c r="FE66" i="38"/>
  <c r="FF66" i="38"/>
  <c r="FG66" i="38"/>
  <c r="FH66" i="38"/>
  <c r="FI66" i="38"/>
  <c r="FJ66" i="38"/>
  <c r="FK66" i="38"/>
  <c r="FL66" i="38"/>
  <c r="FM66" i="38"/>
  <c r="FN66" i="38"/>
  <c r="FO66" i="38"/>
  <c r="FP66" i="38"/>
  <c r="FQ66" i="38"/>
  <c r="FR66" i="38"/>
  <c r="FS66" i="38"/>
  <c r="FT66" i="38"/>
  <c r="FU66" i="38"/>
  <c r="FV66" i="38"/>
  <c r="FW66" i="38"/>
  <c r="FX66" i="38"/>
  <c r="FY66" i="38"/>
  <c r="FZ66" i="38"/>
  <c r="GA66" i="38"/>
  <c r="GB66" i="38"/>
  <c r="GC66" i="38"/>
  <c r="GD66" i="38"/>
  <c r="GE66" i="38"/>
  <c r="GF66" i="38"/>
  <c r="GG66" i="38"/>
  <c r="GH66" i="38"/>
  <c r="GI66" i="38"/>
  <c r="GJ66" i="38"/>
  <c r="GK66" i="38"/>
  <c r="GL66" i="38"/>
  <c r="GM66" i="38"/>
  <c r="GN66" i="38"/>
  <c r="GO66" i="38"/>
  <c r="GP66" i="38"/>
  <c r="GQ66" i="38"/>
  <c r="GR66" i="38"/>
  <c r="GS66" i="38"/>
  <c r="GT66" i="38"/>
  <c r="GU66" i="38"/>
  <c r="GV66" i="38"/>
  <c r="GW66" i="38"/>
  <c r="GX66" i="38"/>
  <c r="GY66" i="38"/>
  <c r="GZ66" i="38"/>
  <c r="HA66" i="38"/>
  <c r="HB66" i="38"/>
  <c r="HC66" i="38"/>
  <c r="HD66" i="38"/>
  <c r="HE66" i="38"/>
  <c r="HF66" i="38"/>
  <c r="HG66" i="38"/>
  <c r="HH66" i="38"/>
  <c r="HI66" i="38"/>
  <c r="HJ66" i="38"/>
  <c r="HK66" i="38"/>
  <c r="HL66" i="38"/>
  <c r="HM66" i="38"/>
  <c r="HN66" i="38"/>
  <c r="HO66" i="38"/>
  <c r="HP66" i="38"/>
  <c r="HQ66" i="38"/>
  <c r="HR66" i="38"/>
  <c r="HS66" i="38"/>
  <c r="HT66" i="38"/>
  <c r="HU66" i="38"/>
  <c r="HV66" i="38"/>
  <c r="HW66" i="38"/>
  <c r="HX66" i="38"/>
  <c r="HY66" i="38"/>
  <c r="HZ66" i="38"/>
  <c r="IA66" i="38"/>
  <c r="IB66" i="38"/>
  <c r="IC66" i="38"/>
  <c r="ID66" i="38"/>
  <c r="IE66" i="38"/>
  <c r="A67" i="38"/>
  <c r="G67" i="38"/>
  <c r="H67" i="38"/>
  <c r="I67" i="38"/>
  <c r="J67" i="38"/>
  <c r="K67" i="38"/>
  <c r="L67" i="38"/>
  <c r="M67" i="38"/>
  <c r="N67" i="38"/>
  <c r="O67" i="38"/>
  <c r="P67" i="38"/>
  <c r="Q67" i="38"/>
  <c r="R67" i="38"/>
  <c r="S67" i="38"/>
  <c r="T67" i="38"/>
  <c r="U67" i="38"/>
  <c r="V67" i="38"/>
  <c r="W67" i="38"/>
  <c r="X67" i="38"/>
  <c r="Y67" i="38"/>
  <c r="Z67" i="38"/>
  <c r="AA67" i="38"/>
  <c r="AB67" i="38"/>
  <c r="AC67" i="38"/>
  <c r="AD67" i="38"/>
  <c r="AE67" i="38"/>
  <c r="AF67" i="38"/>
  <c r="AG67" i="38"/>
  <c r="AH67" i="38"/>
  <c r="AI67" i="38"/>
  <c r="AJ67" i="38"/>
  <c r="AK67" i="38"/>
  <c r="AL67" i="38"/>
  <c r="AM67" i="38"/>
  <c r="AN67" i="38"/>
  <c r="AO67" i="38"/>
  <c r="AP67" i="38"/>
  <c r="AQ67" i="38"/>
  <c r="AR67" i="38"/>
  <c r="AS67" i="38"/>
  <c r="AT67" i="38"/>
  <c r="AU67" i="38"/>
  <c r="AV67" i="38"/>
  <c r="AW67" i="38"/>
  <c r="AX67" i="38"/>
  <c r="AY67" i="38"/>
  <c r="AZ67" i="38"/>
  <c r="BA67" i="38"/>
  <c r="BB67" i="38"/>
  <c r="BC67" i="38"/>
  <c r="BD67" i="38"/>
  <c r="BE67" i="38"/>
  <c r="BF67" i="38"/>
  <c r="BG67" i="38"/>
  <c r="BH67" i="38"/>
  <c r="BI67" i="38"/>
  <c r="BJ67" i="38"/>
  <c r="BK67" i="38"/>
  <c r="BL67" i="38"/>
  <c r="BM67" i="38"/>
  <c r="BN67" i="38"/>
  <c r="BO67" i="38"/>
  <c r="BP67" i="38"/>
  <c r="BQ67" i="38"/>
  <c r="BR67" i="38"/>
  <c r="BS67" i="38"/>
  <c r="BT67" i="38"/>
  <c r="BU67" i="38"/>
  <c r="BV67" i="38"/>
  <c r="BW67" i="38"/>
  <c r="BX67" i="38"/>
  <c r="BY67" i="38"/>
  <c r="BZ67" i="38"/>
  <c r="CA67" i="38"/>
  <c r="CB67" i="38"/>
  <c r="CC67" i="38"/>
  <c r="CD67" i="38"/>
  <c r="CE67" i="38"/>
  <c r="CF67" i="38"/>
  <c r="CG67" i="38"/>
  <c r="CH67" i="38"/>
  <c r="CI67" i="38"/>
  <c r="CJ67" i="38"/>
  <c r="CK67" i="38"/>
  <c r="CL67" i="38"/>
  <c r="CM67" i="38"/>
  <c r="CN67" i="38"/>
  <c r="CO67" i="38"/>
  <c r="CP67" i="38"/>
  <c r="CQ67" i="38"/>
  <c r="CR67" i="38"/>
  <c r="CS67" i="38"/>
  <c r="CT67" i="38"/>
  <c r="CU67" i="38"/>
  <c r="CV67" i="38"/>
  <c r="CW67" i="38"/>
  <c r="CX67" i="38"/>
  <c r="CY67" i="38"/>
  <c r="CZ67" i="38"/>
  <c r="DA67" i="38"/>
  <c r="DB67" i="38"/>
  <c r="DC67" i="38"/>
  <c r="DD67" i="38"/>
  <c r="DE67" i="38"/>
  <c r="DF67" i="38"/>
  <c r="DG67" i="38"/>
  <c r="DH67" i="38"/>
  <c r="DI67" i="38"/>
  <c r="DJ67" i="38"/>
  <c r="DK67" i="38"/>
  <c r="DL67" i="38"/>
  <c r="DM67" i="38"/>
  <c r="DN67" i="38"/>
  <c r="DO67" i="38"/>
  <c r="DP67" i="38"/>
  <c r="DQ67" i="38"/>
  <c r="DR67" i="38"/>
  <c r="DS67" i="38"/>
  <c r="DT67" i="38"/>
  <c r="DU67" i="38"/>
  <c r="DV67" i="38"/>
  <c r="DW67" i="38"/>
  <c r="DX67" i="38"/>
  <c r="DY67" i="38"/>
  <c r="DZ67" i="38"/>
  <c r="EA67" i="38"/>
  <c r="EB67" i="38"/>
  <c r="EC67" i="38"/>
  <c r="ED67" i="38"/>
  <c r="EE67" i="38"/>
  <c r="EF67" i="38"/>
  <c r="EG67" i="38"/>
  <c r="EH67" i="38"/>
  <c r="EI67" i="38"/>
  <c r="EJ67" i="38"/>
  <c r="EK67" i="38"/>
  <c r="EL67" i="38"/>
  <c r="EM67" i="38"/>
  <c r="EN67" i="38"/>
  <c r="EO67" i="38"/>
  <c r="EP67" i="38"/>
  <c r="EQ67" i="38"/>
  <c r="ER67" i="38"/>
  <c r="ES67" i="38"/>
  <c r="ET67" i="38"/>
  <c r="EU67" i="38"/>
  <c r="EV67" i="38"/>
  <c r="EW67" i="38"/>
  <c r="EX67" i="38"/>
  <c r="EY67" i="38"/>
  <c r="EZ67" i="38"/>
  <c r="FA67" i="38"/>
  <c r="FB67" i="38"/>
  <c r="FC67" i="38"/>
  <c r="FD67" i="38"/>
  <c r="FE67" i="38"/>
  <c r="FF67" i="38"/>
  <c r="FG67" i="38"/>
  <c r="FH67" i="38"/>
  <c r="FI67" i="38"/>
  <c r="FJ67" i="38"/>
  <c r="FK67" i="38"/>
  <c r="FL67" i="38"/>
  <c r="FM67" i="38"/>
  <c r="FN67" i="38"/>
  <c r="FO67" i="38"/>
  <c r="FP67" i="38"/>
  <c r="FQ67" i="38"/>
  <c r="FR67" i="38"/>
  <c r="FS67" i="38"/>
  <c r="FT67" i="38"/>
  <c r="FU67" i="38"/>
  <c r="FV67" i="38"/>
  <c r="FW67" i="38"/>
  <c r="FX67" i="38"/>
  <c r="FY67" i="38"/>
  <c r="FZ67" i="38"/>
  <c r="GA67" i="38"/>
  <c r="GB67" i="38"/>
  <c r="GC67" i="38"/>
  <c r="GD67" i="38"/>
  <c r="GE67" i="38"/>
  <c r="GF67" i="38"/>
  <c r="GG67" i="38"/>
  <c r="GH67" i="38"/>
  <c r="GI67" i="38"/>
  <c r="GJ67" i="38"/>
  <c r="GK67" i="38"/>
  <c r="GL67" i="38"/>
  <c r="GM67" i="38"/>
  <c r="GN67" i="38"/>
  <c r="GO67" i="38"/>
  <c r="GP67" i="38"/>
  <c r="GQ67" i="38"/>
  <c r="GR67" i="38"/>
  <c r="GS67" i="38"/>
  <c r="GT67" i="38"/>
  <c r="GU67" i="38"/>
  <c r="GV67" i="38"/>
  <c r="GW67" i="38"/>
  <c r="GX67" i="38"/>
  <c r="GY67" i="38"/>
  <c r="GZ67" i="38"/>
  <c r="HA67" i="38"/>
  <c r="HB67" i="38"/>
  <c r="HC67" i="38"/>
  <c r="HD67" i="38"/>
  <c r="HE67" i="38"/>
  <c r="HF67" i="38"/>
  <c r="HG67" i="38"/>
  <c r="HH67" i="38"/>
  <c r="HI67" i="38"/>
  <c r="HJ67" i="38"/>
  <c r="HK67" i="38"/>
  <c r="HL67" i="38"/>
  <c r="HM67" i="38"/>
  <c r="HN67" i="38"/>
  <c r="HO67" i="38"/>
  <c r="HP67" i="38"/>
  <c r="HQ67" i="38"/>
  <c r="HR67" i="38"/>
  <c r="HS67" i="38"/>
  <c r="HT67" i="38"/>
  <c r="HU67" i="38"/>
  <c r="HV67" i="38"/>
  <c r="HW67" i="38"/>
  <c r="HX67" i="38"/>
  <c r="HY67" i="38"/>
  <c r="HZ67" i="38"/>
  <c r="IA67" i="38"/>
  <c r="IB67" i="38"/>
  <c r="IC67" i="38"/>
  <c r="ID67" i="38"/>
  <c r="IE67" i="38"/>
  <c r="A68" i="38"/>
  <c r="G68" i="38"/>
  <c r="H68" i="38"/>
  <c r="I68" i="38"/>
  <c r="J68" i="38"/>
  <c r="K68" i="38"/>
  <c r="L68" i="38"/>
  <c r="M68" i="38"/>
  <c r="N68" i="38"/>
  <c r="O68" i="38"/>
  <c r="P68" i="38"/>
  <c r="Q68" i="38"/>
  <c r="R68" i="38"/>
  <c r="S68" i="38"/>
  <c r="T68" i="38"/>
  <c r="U68" i="38"/>
  <c r="V68" i="38"/>
  <c r="W68" i="38"/>
  <c r="X68" i="38"/>
  <c r="Y68" i="38"/>
  <c r="Z68" i="38"/>
  <c r="AA68" i="38"/>
  <c r="AB68" i="38"/>
  <c r="AC68" i="38"/>
  <c r="AD68" i="38"/>
  <c r="AE68" i="38"/>
  <c r="AF68" i="38"/>
  <c r="AG68" i="38"/>
  <c r="AH68" i="38"/>
  <c r="AI68" i="38"/>
  <c r="AJ68" i="38"/>
  <c r="AK68" i="38"/>
  <c r="AL68" i="38"/>
  <c r="AM68" i="38"/>
  <c r="AN68" i="38"/>
  <c r="AO68" i="38"/>
  <c r="AP68" i="38"/>
  <c r="AQ68" i="38"/>
  <c r="AR68" i="38"/>
  <c r="AS68" i="38"/>
  <c r="AT68" i="38"/>
  <c r="AU68" i="38"/>
  <c r="AV68" i="38"/>
  <c r="AW68" i="38"/>
  <c r="AX68" i="38"/>
  <c r="AY68" i="38"/>
  <c r="AZ68" i="38"/>
  <c r="BA68" i="38"/>
  <c r="BB68" i="38"/>
  <c r="BC68" i="38"/>
  <c r="BD68" i="38"/>
  <c r="BE68" i="38"/>
  <c r="BF68" i="38"/>
  <c r="BG68" i="38"/>
  <c r="BH68" i="38"/>
  <c r="BI68" i="38"/>
  <c r="BJ68" i="38"/>
  <c r="BK68" i="38"/>
  <c r="BL68" i="38"/>
  <c r="BM68" i="38"/>
  <c r="BN68" i="38"/>
  <c r="BO68" i="38"/>
  <c r="BP68" i="38"/>
  <c r="BQ68" i="38"/>
  <c r="BR68" i="38"/>
  <c r="BS68" i="38"/>
  <c r="BT68" i="38"/>
  <c r="BU68" i="38"/>
  <c r="BV68" i="38"/>
  <c r="BW68" i="38"/>
  <c r="BX68" i="38"/>
  <c r="BY68" i="38"/>
  <c r="BZ68" i="38"/>
  <c r="CA68" i="38"/>
  <c r="CB68" i="38"/>
  <c r="CC68" i="38"/>
  <c r="CD68" i="38"/>
  <c r="CE68" i="38"/>
  <c r="CF68" i="38"/>
  <c r="CG68" i="38"/>
  <c r="CH68" i="38"/>
  <c r="CI68" i="38"/>
  <c r="CJ68" i="38"/>
  <c r="CK68" i="38"/>
  <c r="CL68" i="38"/>
  <c r="CM68" i="38"/>
  <c r="CN68" i="38"/>
  <c r="CO68" i="38"/>
  <c r="CP68" i="38"/>
  <c r="CQ68" i="38"/>
  <c r="CR68" i="38"/>
  <c r="CS68" i="38"/>
  <c r="CT68" i="38"/>
  <c r="CU68" i="38"/>
  <c r="CV68" i="38"/>
  <c r="CW68" i="38"/>
  <c r="CX68" i="38"/>
  <c r="CY68" i="38"/>
  <c r="CZ68" i="38"/>
  <c r="DA68" i="38"/>
  <c r="DB68" i="38"/>
  <c r="DC68" i="38"/>
  <c r="DD68" i="38"/>
  <c r="DE68" i="38"/>
  <c r="DF68" i="38"/>
  <c r="DG68" i="38"/>
  <c r="DH68" i="38"/>
  <c r="DI68" i="38"/>
  <c r="DJ68" i="38"/>
  <c r="DK68" i="38"/>
  <c r="DL68" i="38"/>
  <c r="DM68" i="38"/>
  <c r="DN68" i="38"/>
  <c r="DO68" i="38"/>
  <c r="DP68" i="38"/>
  <c r="DQ68" i="38"/>
  <c r="DR68" i="38"/>
  <c r="DS68" i="38"/>
  <c r="DT68" i="38"/>
  <c r="DU68" i="38"/>
  <c r="DV68" i="38"/>
  <c r="DW68" i="38"/>
  <c r="DX68" i="38"/>
  <c r="DY68" i="38"/>
  <c r="DZ68" i="38"/>
  <c r="EA68" i="38"/>
  <c r="EB68" i="38"/>
  <c r="EC68" i="38"/>
  <c r="ED68" i="38"/>
  <c r="EE68" i="38"/>
  <c r="EF68" i="38"/>
  <c r="EG68" i="38"/>
  <c r="EH68" i="38"/>
  <c r="EI68" i="38"/>
  <c r="EJ68" i="38"/>
  <c r="EK68" i="38"/>
  <c r="EL68" i="38"/>
  <c r="EM68" i="38"/>
  <c r="EN68" i="38"/>
  <c r="EO68" i="38"/>
  <c r="EP68" i="38"/>
  <c r="EQ68" i="38"/>
  <c r="ER68" i="38"/>
  <c r="ES68" i="38"/>
  <c r="ET68" i="38"/>
  <c r="EU68" i="38"/>
  <c r="EV68" i="38"/>
  <c r="EW68" i="38"/>
  <c r="EX68" i="38"/>
  <c r="EY68" i="38"/>
  <c r="EZ68" i="38"/>
  <c r="FA68" i="38"/>
  <c r="FB68" i="38"/>
  <c r="FC68" i="38"/>
  <c r="FD68" i="38"/>
  <c r="FE68" i="38"/>
  <c r="FF68" i="38"/>
  <c r="FG68" i="38"/>
  <c r="FH68" i="38"/>
  <c r="FI68" i="38"/>
  <c r="FJ68" i="38"/>
  <c r="FK68" i="38"/>
  <c r="FL68" i="38"/>
  <c r="FM68" i="38"/>
  <c r="FN68" i="38"/>
  <c r="FO68" i="38"/>
  <c r="FP68" i="38"/>
  <c r="FQ68" i="38"/>
  <c r="FR68" i="38"/>
  <c r="FS68" i="38"/>
  <c r="FT68" i="38"/>
  <c r="FU68" i="38"/>
  <c r="FV68" i="38"/>
  <c r="FW68" i="38"/>
  <c r="FX68" i="38"/>
  <c r="FY68" i="38"/>
  <c r="FZ68" i="38"/>
  <c r="GA68" i="38"/>
  <c r="GB68" i="38"/>
  <c r="GC68" i="38"/>
  <c r="GD68" i="38"/>
  <c r="GE68" i="38"/>
  <c r="GF68" i="38"/>
  <c r="GG68" i="38"/>
  <c r="GH68" i="38"/>
  <c r="GI68" i="38"/>
  <c r="GJ68" i="38"/>
  <c r="GK68" i="38"/>
  <c r="GL68" i="38"/>
  <c r="GM68" i="38"/>
  <c r="GN68" i="38"/>
  <c r="GO68" i="38"/>
  <c r="GP68" i="38"/>
  <c r="GQ68" i="38"/>
  <c r="GR68" i="38"/>
  <c r="GS68" i="38"/>
  <c r="GT68" i="38"/>
  <c r="GU68" i="38"/>
  <c r="GV68" i="38"/>
  <c r="GW68" i="38"/>
  <c r="GX68" i="38"/>
  <c r="GY68" i="38"/>
  <c r="GZ68" i="38"/>
  <c r="HA68" i="38"/>
  <c r="HB68" i="38"/>
  <c r="HC68" i="38"/>
  <c r="HD68" i="38"/>
  <c r="HE68" i="38"/>
  <c r="HF68" i="38"/>
  <c r="HG68" i="38"/>
  <c r="HH68" i="38"/>
  <c r="HI68" i="38"/>
  <c r="HJ68" i="38"/>
  <c r="HK68" i="38"/>
  <c r="HL68" i="38"/>
  <c r="HM68" i="38"/>
  <c r="HN68" i="38"/>
  <c r="HO68" i="38"/>
  <c r="HP68" i="38"/>
  <c r="HQ68" i="38"/>
  <c r="HR68" i="38"/>
  <c r="HS68" i="38"/>
  <c r="HT68" i="38"/>
  <c r="HU68" i="38"/>
  <c r="HV68" i="38"/>
  <c r="HW68" i="38"/>
  <c r="HX68" i="38"/>
  <c r="HY68" i="38"/>
  <c r="HZ68" i="38"/>
  <c r="IA68" i="38"/>
  <c r="IB68" i="38"/>
  <c r="IC68" i="38"/>
  <c r="ID68" i="38"/>
  <c r="IE68" i="38"/>
  <c r="A69" i="38"/>
  <c r="G69" i="38"/>
  <c r="H69" i="38"/>
  <c r="I69" i="38"/>
  <c r="J69" i="38"/>
  <c r="K69" i="38"/>
  <c r="L69" i="38"/>
  <c r="M69" i="38"/>
  <c r="N69" i="38"/>
  <c r="O69" i="38"/>
  <c r="P69" i="38"/>
  <c r="Q69" i="38"/>
  <c r="R69" i="38"/>
  <c r="S69" i="38"/>
  <c r="T69" i="38"/>
  <c r="U69" i="38"/>
  <c r="V69" i="38"/>
  <c r="W69" i="38"/>
  <c r="X69" i="38"/>
  <c r="Y69" i="38"/>
  <c r="Z69" i="38"/>
  <c r="AA69" i="38"/>
  <c r="AB69" i="38"/>
  <c r="AC69" i="38"/>
  <c r="AD69" i="38"/>
  <c r="AE69" i="38"/>
  <c r="AF69" i="38"/>
  <c r="AG69" i="38"/>
  <c r="AH69" i="38"/>
  <c r="AI69" i="38"/>
  <c r="AJ69" i="38"/>
  <c r="AK69" i="38"/>
  <c r="AL69" i="38"/>
  <c r="AM69" i="38"/>
  <c r="AN69" i="38"/>
  <c r="AO69" i="38"/>
  <c r="AP69" i="38"/>
  <c r="AQ69" i="38"/>
  <c r="AR69" i="38"/>
  <c r="AS69" i="38"/>
  <c r="AT69" i="38"/>
  <c r="AU69" i="38"/>
  <c r="AV69" i="38"/>
  <c r="AW69" i="38"/>
  <c r="AX69" i="38"/>
  <c r="AY69" i="38"/>
  <c r="AZ69" i="38"/>
  <c r="BA69" i="38"/>
  <c r="BB69" i="38"/>
  <c r="BC69" i="38"/>
  <c r="BD69" i="38"/>
  <c r="BE69" i="38"/>
  <c r="BF69" i="38"/>
  <c r="BG69" i="38"/>
  <c r="BH69" i="38"/>
  <c r="BI69" i="38"/>
  <c r="BJ69" i="38"/>
  <c r="BK69" i="38"/>
  <c r="BL69" i="38"/>
  <c r="BM69" i="38"/>
  <c r="BN69" i="38"/>
  <c r="BO69" i="38"/>
  <c r="BP69" i="38"/>
  <c r="BQ69" i="38"/>
  <c r="BR69" i="38"/>
  <c r="BS69" i="38"/>
  <c r="BT69" i="38"/>
  <c r="BU69" i="38"/>
  <c r="BV69" i="38"/>
  <c r="BW69" i="38"/>
  <c r="BX69" i="38"/>
  <c r="BY69" i="38"/>
  <c r="BZ69" i="38"/>
  <c r="CA69" i="38"/>
  <c r="CB69" i="38"/>
  <c r="CC69" i="38"/>
  <c r="CD69" i="38"/>
  <c r="CE69" i="38"/>
  <c r="CF69" i="38"/>
  <c r="CG69" i="38"/>
  <c r="CH69" i="38"/>
  <c r="CI69" i="38"/>
  <c r="CJ69" i="38"/>
  <c r="CK69" i="38"/>
  <c r="CL69" i="38"/>
  <c r="CM69" i="38"/>
  <c r="CN69" i="38"/>
  <c r="CO69" i="38"/>
  <c r="CP69" i="38"/>
  <c r="CQ69" i="38"/>
  <c r="CR69" i="38"/>
  <c r="CS69" i="38"/>
  <c r="CT69" i="38"/>
  <c r="CU69" i="38"/>
  <c r="CV69" i="38"/>
  <c r="CW69" i="38"/>
  <c r="CX69" i="38"/>
  <c r="CY69" i="38"/>
  <c r="CZ69" i="38"/>
  <c r="DA69" i="38"/>
  <c r="DB69" i="38"/>
  <c r="DC69" i="38"/>
  <c r="DD69" i="38"/>
  <c r="DE69" i="38"/>
  <c r="DF69" i="38"/>
  <c r="DG69" i="38"/>
  <c r="DH69" i="38"/>
  <c r="DI69" i="38"/>
  <c r="DJ69" i="38"/>
  <c r="DK69" i="38"/>
  <c r="DL69" i="38"/>
  <c r="DM69" i="38"/>
  <c r="DN69" i="38"/>
  <c r="DO69" i="38"/>
  <c r="DP69" i="38"/>
  <c r="DQ69" i="38"/>
  <c r="DR69" i="38"/>
  <c r="DS69" i="38"/>
  <c r="DT69" i="38"/>
  <c r="DU69" i="38"/>
  <c r="DV69" i="38"/>
  <c r="DW69" i="38"/>
  <c r="DX69" i="38"/>
  <c r="DY69" i="38"/>
  <c r="DZ69" i="38"/>
  <c r="EA69" i="38"/>
  <c r="EB69" i="38"/>
  <c r="EC69" i="38"/>
  <c r="ED69" i="38"/>
  <c r="EE69" i="38"/>
  <c r="EF69" i="38"/>
  <c r="EG69" i="38"/>
  <c r="EH69" i="38"/>
  <c r="EI69" i="38"/>
  <c r="EJ69" i="38"/>
  <c r="EK69" i="38"/>
  <c r="EL69" i="38"/>
  <c r="EM69" i="38"/>
  <c r="EN69" i="38"/>
  <c r="EO69" i="38"/>
  <c r="EP69" i="38"/>
  <c r="EQ69" i="38"/>
  <c r="ER69" i="38"/>
  <c r="ES69" i="38"/>
  <c r="ET69" i="38"/>
  <c r="EU69" i="38"/>
  <c r="EV69" i="38"/>
  <c r="EW69" i="38"/>
  <c r="EX69" i="38"/>
  <c r="EY69" i="38"/>
  <c r="EZ69" i="38"/>
  <c r="FA69" i="38"/>
  <c r="FB69" i="38"/>
  <c r="FC69" i="38"/>
  <c r="FD69" i="38"/>
  <c r="FE69" i="38"/>
  <c r="FF69" i="38"/>
  <c r="FG69" i="38"/>
  <c r="FH69" i="38"/>
  <c r="FI69" i="38"/>
  <c r="FJ69" i="38"/>
  <c r="FK69" i="38"/>
  <c r="FL69" i="38"/>
  <c r="FM69" i="38"/>
  <c r="FN69" i="38"/>
  <c r="FO69" i="38"/>
  <c r="FP69" i="38"/>
  <c r="FQ69" i="38"/>
  <c r="FR69" i="38"/>
  <c r="FS69" i="38"/>
  <c r="FT69" i="38"/>
  <c r="FU69" i="38"/>
  <c r="FV69" i="38"/>
  <c r="FW69" i="38"/>
  <c r="FX69" i="38"/>
  <c r="FY69" i="38"/>
  <c r="FZ69" i="38"/>
  <c r="GA69" i="38"/>
  <c r="GB69" i="38"/>
  <c r="GC69" i="38"/>
  <c r="GD69" i="38"/>
  <c r="GE69" i="38"/>
  <c r="GF69" i="38"/>
  <c r="GG69" i="38"/>
  <c r="GH69" i="38"/>
  <c r="GI69" i="38"/>
  <c r="GJ69" i="38"/>
  <c r="GK69" i="38"/>
  <c r="GL69" i="38"/>
  <c r="GM69" i="38"/>
  <c r="GN69" i="38"/>
  <c r="GO69" i="38"/>
  <c r="GP69" i="38"/>
  <c r="GQ69" i="38"/>
  <c r="GR69" i="38"/>
  <c r="GS69" i="38"/>
  <c r="GT69" i="38"/>
  <c r="GU69" i="38"/>
  <c r="GV69" i="38"/>
  <c r="GW69" i="38"/>
  <c r="GX69" i="38"/>
  <c r="GY69" i="38"/>
  <c r="GZ69" i="38"/>
  <c r="HA69" i="38"/>
  <c r="HB69" i="38"/>
  <c r="HC69" i="38"/>
  <c r="HD69" i="38"/>
  <c r="HE69" i="38"/>
  <c r="HF69" i="38"/>
  <c r="HG69" i="38"/>
  <c r="HH69" i="38"/>
  <c r="HI69" i="38"/>
  <c r="HJ69" i="38"/>
  <c r="HK69" i="38"/>
  <c r="HL69" i="38"/>
  <c r="HM69" i="38"/>
  <c r="HN69" i="38"/>
  <c r="HO69" i="38"/>
  <c r="HP69" i="38"/>
  <c r="HQ69" i="38"/>
  <c r="HR69" i="38"/>
  <c r="HS69" i="38"/>
  <c r="HT69" i="38"/>
  <c r="HU69" i="38"/>
  <c r="HV69" i="38"/>
  <c r="HW69" i="38"/>
  <c r="HX69" i="38"/>
  <c r="HY69" i="38"/>
  <c r="HZ69" i="38"/>
  <c r="IA69" i="38"/>
  <c r="IB69" i="38"/>
  <c r="IC69" i="38"/>
  <c r="ID69" i="38"/>
  <c r="IE69" i="38"/>
  <c r="A70" i="38"/>
  <c r="G70" i="38"/>
  <c r="H70" i="38"/>
  <c r="I70" i="38"/>
  <c r="J70" i="38"/>
  <c r="K70" i="38"/>
  <c r="L70" i="38"/>
  <c r="M70" i="38"/>
  <c r="N70" i="38"/>
  <c r="O70" i="38"/>
  <c r="P70" i="38"/>
  <c r="Q70" i="38"/>
  <c r="R70" i="38"/>
  <c r="S70" i="38"/>
  <c r="T70" i="38"/>
  <c r="U70" i="38"/>
  <c r="V70" i="38"/>
  <c r="W70" i="38"/>
  <c r="X70" i="38"/>
  <c r="Y70" i="38"/>
  <c r="Z70" i="38"/>
  <c r="AA70" i="38"/>
  <c r="AB70" i="38"/>
  <c r="AC70" i="38"/>
  <c r="AD70" i="38"/>
  <c r="AE70" i="38"/>
  <c r="AF70" i="38"/>
  <c r="AG70" i="38"/>
  <c r="AH70" i="38"/>
  <c r="AI70" i="38"/>
  <c r="AJ70" i="38"/>
  <c r="AK70" i="38"/>
  <c r="AL70" i="38"/>
  <c r="AM70" i="38"/>
  <c r="AN70" i="38"/>
  <c r="AO70" i="38"/>
  <c r="AP70" i="38"/>
  <c r="AQ70" i="38"/>
  <c r="AR70" i="38"/>
  <c r="AS70" i="38"/>
  <c r="AT70" i="38"/>
  <c r="AU70" i="38"/>
  <c r="AV70" i="38"/>
  <c r="AW70" i="38"/>
  <c r="AX70" i="38"/>
  <c r="AY70" i="38"/>
  <c r="AZ70" i="38"/>
  <c r="BA70" i="38"/>
  <c r="BB70" i="38"/>
  <c r="BC70" i="38"/>
  <c r="BD70" i="38"/>
  <c r="BE70" i="38"/>
  <c r="BF70" i="38"/>
  <c r="BG70" i="38"/>
  <c r="BH70" i="38"/>
  <c r="BI70" i="38"/>
  <c r="BJ70" i="38"/>
  <c r="BK70" i="38"/>
  <c r="BL70" i="38"/>
  <c r="BM70" i="38"/>
  <c r="BN70" i="38"/>
  <c r="BO70" i="38"/>
  <c r="BP70" i="38"/>
  <c r="BQ70" i="38"/>
  <c r="BR70" i="38"/>
  <c r="BS70" i="38"/>
  <c r="BT70" i="38"/>
  <c r="BU70" i="38"/>
  <c r="BV70" i="38"/>
  <c r="BW70" i="38"/>
  <c r="BX70" i="38"/>
  <c r="BY70" i="38"/>
  <c r="BZ70" i="38"/>
  <c r="CA70" i="38"/>
  <c r="CB70" i="38"/>
  <c r="CC70" i="38"/>
  <c r="CD70" i="38"/>
  <c r="CE70" i="38"/>
  <c r="CF70" i="38"/>
  <c r="CG70" i="38"/>
  <c r="CH70" i="38"/>
  <c r="CI70" i="38"/>
  <c r="CJ70" i="38"/>
  <c r="CK70" i="38"/>
  <c r="CL70" i="38"/>
  <c r="CM70" i="38"/>
  <c r="CN70" i="38"/>
  <c r="CO70" i="38"/>
  <c r="CP70" i="38"/>
  <c r="CQ70" i="38"/>
  <c r="CR70" i="38"/>
  <c r="CS70" i="38"/>
  <c r="CT70" i="38"/>
  <c r="CU70" i="38"/>
  <c r="CV70" i="38"/>
  <c r="CW70" i="38"/>
  <c r="CX70" i="38"/>
  <c r="CY70" i="38"/>
  <c r="CZ70" i="38"/>
  <c r="DA70" i="38"/>
  <c r="DB70" i="38"/>
  <c r="DC70" i="38"/>
  <c r="DD70" i="38"/>
  <c r="DE70" i="38"/>
  <c r="DF70" i="38"/>
  <c r="DG70" i="38"/>
  <c r="DH70" i="38"/>
  <c r="DI70" i="38"/>
  <c r="DJ70" i="38"/>
  <c r="DK70" i="38"/>
  <c r="DL70" i="38"/>
  <c r="DM70" i="38"/>
  <c r="DN70" i="38"/>
  <c r="DO70" i="38"/>
  <c r="DP70" i="38"/>
  <c r="DQ70" i="38"/>
  <c r="DR70" i="38"/>
  <c r="DS70" i="38"/>
  <c r="DT70" i="38"/>
  <c r="DU70" i="38"/>
  <c r="DV70" i="38"/>
  <c r="DW70" i="38"/>
  <c r="DX70" i="38"/>
  <c r="DY70" i="38"/>
  <c r="DZ70" i="38"/>
  <c r="EA70" i="38"/>
  <c r="EB70" i="38"/>
  <c r="EC70" i="38"/>
  <c r="ED70" i="38"/>
  <c r="EE70" i="38"/>
  <c r="EF70" i="38"/>
  <c r="EG70" i="38"/>
  <c r="EH70" i="38"/>
  <c r="EI70" i="38"/>
  <c r="EJ70" i="38"/>
  <c r="EK70" i="38"/>
  <c r="EL70" i="38"/>
  <c r="EM70" i="38"/>
  <c r="EN70" i="38"/>
  <c r="EO70" i="38"/>
  <c r="EP70" i="38"/>
  <c r="EQ70" i="38"/>
  <c r="ER70" i="38"/>
  <c r="ES70" i="38"/>
  <c r="ET70" i="38"/>
  <c r="EU70" i="38"/>
  <c r="EV70" i="38"/>
  <c r="EW70" i="38"/>
  <c r="EX70" i="38"/>
  <c r="EY70" i="38"/>
  <c r="EZ70" i="38"/>
  <c r="FA70" i="38"/>
  <c r="FB70" i="38"/>
  <c r="FC70" i="38"/>
  <c r="FD70" i="38"/>
  <c r="FE70" i="38"/>
  <c r="FF70" i="38"/>
  <c r="FG70" i="38"/>
  <c r="FH70" i="38"/>
  <c r="FI70" i="38"/>
  <c r="FJ70" i="38"/>
  <c r="FK70" i="38"/>
  <c r="FL70" i="38"/>
  <c r="FM70" i="38"/>
  <c r="FN70" i="38"/>
  <c r="FO70" i="38"/>
  <c r="FP70" i="38"/>
  <c r="FQ70" i="38"/>
  <c r="FR70" i="38"/>
  <c r="FS70" i="38"/>
  <c r="FT70" i="38"/>
  <c r="FU70" i="38"/>
  <c r="FV70" i="38"/>
  <c r="FW70" i="38"/>
  <c r="FX70" i="38"/>
  <c r="FY70" i="38"/>
  <c r="FZ70" i="38"/>
  <c r="GA70" i="38"/>
  <c r="GB70" i="38"/>
  <c r="GC70" i="38"/>
  <c r="GD70" i="38"/>
  <c r="GE70" i="38"/>
  <c r="GF70" i="38"/>
  <c r="GG70" i="38"/>
  <c r="GH70" i="38"/>
  <c r="GI70" i="38"/>
  <c r="GJ70" i="38"/>
  <c r="GK70" i="38"/>
  <c r="GL70" i="38"/>
  <c r="GM70" i="38"/>
  <c r="GN70" i="38"/>
  <c r="GO70" i="38"/>
  <c r="GP70" i="38"/>
  <c r="GQ70" i="38"/>
  <c r="GR70" i="38"/>
  <c r="GS70" i="38"/>
  <c r="GT70" i="38"/>
  <c r="GU70" i="38"/>
  <c r="GV70" i="38"/>
  <c r="GW70" i="38"/>
  <c r="GX70" i="38"/>
  <c r="GY70" i="38"/>
  <c r="GZ70" i="38"/>
  <c r="HA70" i="38"/>
  <c r="HB70" i="38"/>
  <c r="HC70" i="38"/>
  <c r="HD70" i="38"/>
  <c r="HE70" i="38"/>
  <c r="HF70" i="38"/>
  <c r="HG70" i="38"/>
  <c r="HH70" i="38"/>
  <c r="HI70" i="38"/>
  <c r="HJ70" i="38"/>
  <c r="HK70" i="38"/>
  <c r="HL70" i="38"/>
  <c r="HM70" i="38"/>
  <c r="HN70" i="38"/>
  <c r="HO70" i="38"/>
  <c r="HP70" i="38"/>
  <c r="HQ70" i="38"/>
  <c r="HR70" i="38"/>
  <c r="HS70" i="38"/>
  <c r="HT70" i="38"/>
  <c r="HU70" i="38"/>
  <c r="HV70" i="38"/>
  <c r="HW70" i="38"/>
  <c r="HX70" i="38"/>
  <c r="HY70" i="38"/>
  <c r="HZ70" i="38"/>
  <c r="IA70" i="38"/>
  <c r="IB70" i="38"/>
  <c r="IC70" i="38"/>
  <c r="ID70" i="38"/>
  <c r="IE70" i="38"/>
  <c r="A71" i="38"/>
  <c r="G71" i="38"/>
  <c r="H71" i="38"/>
  <c r="I71" i="38"/>
  <c r="J71" i="38"/>
  <c r="K71" i="38"/>
  <c r="L71" i="38"/>
  <c r="M71" i="38"/>
  <c r="N71" i="38"/>
  <c r="O71" i="38"/>
  <c r="P71" i="38"/>
  <c r="Q71" i="38"/>
  <c r="R71" i="38"/>
  <c r="S71" i="38"/>
  <c r="T71" i="38"/>
  <c r="U71" i="38"/>
  <c r="V71" i="38"/>
  <c r="W71" i="38"/>
  <c r="X71" i="38"/>
  <c r="Y71" i="38"/>
  <c r="Z71" i="38"/>
  <c r="AA71" i="38"/>
  <c r="AB71" i="38"/>
  <c r="AC71" i="38"/>
  <c r="AD71" i="38"/>
  <c r="AE71" i="38"/>
  <c r="AF71" i="38"/>
  <c r="AG71" i="38"/>
  <c r="AH71" i="38"/>
  <c r="AI71" i="38"/>
  <c r="AJ71" i="38"/>
  <c r="AK71" i="38"/>
  <c r="AL71" i="38"/>
  <c r="AM71" i="38"/>
  <c r="AN71" i="38"/>
  <c r="AO71" i="38"/>
  <c r="AP71" i="38"/>
  <c r="AQ71" i="38"/>
  <c r="AR71" i="38"/>
  <c r="AS71" i="38"/>
  <c r="AT71" i="38"/>
  <c r="AU71" i="38"/>
  <c r="AV71" i="38"/>
  <c r="AW71" i="38"/>
  <c r="AX71" i="38"/>
  <c r="AY71" i="38"/>
  <c r="AZ71" i="38"/>
  <c r="BA71" i="38"/>
  <c r="BB71" i="38"/>
  <c r="BC71" i="38"/>
  <c r="BD71" i="38"/>
  <c r="BE71" i="38"/>
  <c r="BF71" i="38"/>
  <c r="BG71" i="38"/>
  <c r="BH71" i="38"/>
  <c r="BI71" i="38"/>
  <c r="BJ71" i="38"/>
  <c r="BK71" i="38"/>
  <c r="BL71" i="38"/>
  <c r="BM71" i="38"/>
  <c r="BN71" i="38"/>
  <c r="BO71" i="38"/>
  <c r="BP71" i="38"/>
  <c r="BQ71" i="38"/>
  <c r="BR71" i="38"/>
  <c r="BS71" i="38"/>
  <c r="BT71" i="38"/>
  <c r="BU71" i="38"/>
  <c r="BV71" i="38"/>
  <c r="BW71" i="38"/>
  <c r="BX71" i="38"/>
  <c r="BY71" i="38"/>
  <c r="BZ71" i="38"/>
  <c r="CA71" i="38"/>
  <c r="CB71" i="38"/>
  <c r="CC71" i="38"/>
  <c r="CD71" i="38"/>
  <c r="CE71" i="38"/>
  <c r="CF71" i="38"/>
  <c r="CG71" i="38"/>
  <c r="CH71" i="38"/>
  <c r="CI71" i="38"/>
  <c r="CJ71" i="38"/>
  <c r="CK71" i="38"/>
  <c r="CL71" i="38"/>
  <c r="CM71" i="38"/>
  <c r="CN71" i="38"/>
  <c r="CO71" i="38"/>
  <c r="CP71" i="38"/>
  <c r="CQ71" i="38"/>
  <c r="CR71" i="38"/>
  <c r="CS71" i="38"/>
  <c r="CT71" i="38"/>
  <c r="CU71" i="38"/>
  <c r="CV71" i="38"/>
  <c r="CW71" i="38"/>
  <c r="CX71" i="38"/>
  <c r="CY71" i="38"/>
  <c r="CZ71" i="38"/>
  <c r="DA71" i="38"/>
  <c r="DB71" i="38"/>
  <c r="DC71" i="38"/>
  <c r="DD71" i="38"/>
  <c r="DE71" i="38"/>
  <c r="DF71" i="38"/>
  <c r="DG71" i="38"/>
  <c r="DH71" i="38"/>
  <c r="DI71" i="38"/>
  <c r="DJ71" i="38"/>
  <c r="DK71" i="38"/>
  <c r="DL71" i="38"/>
  <c r="DM71" i="38"/>
  <c r="DN71" i="38"/>
  <c r="DO71" i="38"/>
  <c r="DP71" i="38"/>
  <c r="DQ71" i="38"/>
  <c r="DR71" i="38"/>
  <c r="DS71" i="38"/>
  <c r="DT71" i="38"/>
  <c r="DU71" i="38"/>
  <c r="DV71" i="38"/>
  <c r="DW71" i="38"/>
  <c r="DX71" i="38"/>
  <c r="DY71" i="38"/>
  <c r="DZ71" i="38"/>
  <c r="EA71" i="38"/>
  <c r="EB71" i="38"/>
  <c r="EC71" i="38"/>
  <c r="ED71" i="38"/>
  <c r="EE71" i="38"/>
  <c r="EF71" i="38"/>
  <c r="EG71" i="38"/>
  <c r="EH71" i="38"/>
  <c r="EI71" i="38"/>
  <c r="EJ71" i="38"/>
  <c r="EK71" i="38"/>
  <c r="EL71" i="38"/>
  <c r="EM71" i="38"/>
  <c r="EN71" i="38"/>
  <c r="EO71" i="38"/>
  <c r="EP71" i="38"/>
  <c r="EQ71" i="38"/>
  <c r="ER71" i="38"/>
  <c r="ES71" i="38"/>
  <c r="ET71" i="38"/>
  <c r="EU71" i="38"/>
  <c r="EV71" i="38"/>
  <c r="EW71" i="38"/>
  <c r="EX71" i="38"/>
  <c r="EY71" i="38"/>
  <c r="EZ71" i="38"/>
  <c r="FA71" i="38"/>
  <c r="FB71" i="38"/>
  <c r="FC71" i="38"/>
  <c r="FD71" i="38"/>
  <c r="FE71" i="38"/>
  <c r="FF71" i="38"/>
  <c r="FG71" i="38"/>
  <c r="FH71" i="38"/>
  <c r="FI71" i="38"/>
  <c r="FJ71" i="38"/>
  <c r="FK71" i="38"/>
  <c r="FL71" i="38"/>
  <c r="FM71" i="38"/>
  <c r="FN71" i="38"/>
  <c r="FO71" i="38"/>
  <c r="FP71" i="38"/>
  <c r="FQ71" i="38"/>
  <c r="FR71" i="38"/>
  <c r="FS71" i="38"/>
  <c r="FT71" i="38"/>
  <c r="FU71" i="38"/>
  <c r="FV71" i="38"/>
  <c r="FW71" i="38"/>
  <c r="FX71" i="38"/>
  <c r="FY71" i="38"/>
  <c r="FZ71" i="38"/>
  <c r="GA71" i="38"/>
  <c r="GB71" i="38"/>
  <c r="GC71" i="38"/>
  <c r="GD71" i="38"/>
  <c r="GE71" i="38"/>
  <c r="GF71" i="38"/>
  <c r="GG71" i="38"/>
  <c r="GH71" i="38"/>
  <c r="GI71" i="38"/>
  <c r="GJ71" i="38"/>
  <c r="GK71" i="38"/>
  <c r="GL71" i="38"/>
  <c r="GM71" i="38"/>
  <c r="GN71" i="38"/>
  <c r="GO71" i="38"/>
  <c r="GP71" i="38"/>
  <c r="GQ71" i="38"/>
  <c r="GR71" i="38"/>
  <c r="GS71" i="38"/>
  <c r="GT71" i="38"/>
  <c r="GU71" i="38"/>
  <c r="GV71" i="38"/>
  <c r="GW71" i="38"/>
  <c r="GX71" i="38"/>
  <c r="GY71" i="38"/>
  <c r="GZ71" i="38"/>
  <c r="HA71" i="38"/>
  <c r="HB71" i="38"/>
  <c r="HC71" i="38"/>
  <c r="HD71" i="38"/>
  <c r="HE71" i="38"/>
  <c r="HF71" i="38"/>
  <c r="HG71" i="38"/>
  <c r="HH71" i="38"/>
  <c r="HI71" i="38"/>
  <c r="HJ71" i="38"/>
  <c r="HK71" i="38"/>
  <c r="HL71" i="38"/>
  <c r="HM71" i="38"/>
  <c r="HN71" i="38"/>
  <c r="HO71" i="38"/>
  <c r="HP71" i="38"/>
  <c r="HQ71" i="38"/>
  <c r="HR71" i="38"/>
  <c r="HS71" i="38"/>
  <c r="HT71" i="38"/>
  <c r="HU71" i="38"/>
  <c r="HV71" i="38"/>
  <c r="HW71" i="38"/>
  <c r="HX71" i="38"/>
  <c r="HY71" i="38"/>
  <c r="HZ71" i="38"/>
  <c r="IA71" i="38"/>
  <c r="IB71" i="38"/>
  <c r="IC71" i="38"/>
  <c r="ID71" i="38"/>
  <c r="IE71" i="38"/>
  <c r="A72" i="38"/>
  <c r="G72" i="38"/>
  <c r="H72" i="38"/>
  <c r="I72" i="38"/>
  <c r="J72" i="38"/>
  <c r="K72" i="38"/>
  <c r="L72" i="38"/>
  <c r="M72" i="38"/>
  <c r="N72" i="38"/>
  <c r="O72" i="38"/>
  <c r="P72" i="38"/>
  <c r="Q72" i="38"/>
  <c r="R72" i="38"/>
  <c r="S72" i="38"/>
  <c r="T72" i="38"/>
  <c r="U72" i="38"/>
  <c r="V72" i="38"/>
  <c r="W72" i="38"/>
  <c r="X72" i="38"/>
  <c r="Y72" i="38"/>
  <c r="Z72" i="38"/>
  <c r="AA72" i="38"/>
  <c r="AB72" i="38"/>
  <c r="AC72" i="38"/>
  <c r="AD72" i="38"/>
  <c r="AE72" i="38"/>
  <c r="AF72" i="38"/>
  <c r="AG72" i="38"/>
  <c r="AH72" i="38"/>
  <c r="AI72" i="38"/>
  <c r="AJ72" i="38"/>
  <c r="AK72" i="38"/>
  <c r="AL72" i="38"/>
  <c r="AM72" i="38"/>
  <c r="AN72" i="38"/>
  <c r="AO72" i="38"/>
  <c r="AP72" i="38"/>
  <c r="AQ72" i="38"/>
  <c r="AR72" i="38"/>
  <c r="AS72" i="38"/>
  <c r="AT72" i="38"/>
  <c r="AU72" i="38"/>
  <c r="AV72" i="38"/>
  <c r="AW72" i="38"/>
  <c r="AX72" i="38"/>
  <c r="AY72" i="38"/>
  <c r="AZ72" i="38"/>
  <c r="BA72" i="38"/>
  <c r="BB72" i="38"/>
  <c r="BC72" i="38"/>
  <c r="BD72" i="38"/>
  <c r="BE72" i="38"/>
  <c r="BF72" i="38"/>
  <c r="BG72" i="38"/>
  <c r="BH72" i="38"/>
  <c r="BI72" i="38"/>
  <c r="BJ72" i="38"/>
  <c r="BK72" i="38"/>
  <c r="BL72" i="38"/>
  <c r="BM72" i="38"/>
  <c r="BN72" i="38"/>
  <c r="BO72" i="38"/>
  <c r="BP72" i="38"/>
  <c r="BQ72" i="38"/>
  <c r="BR72" i="38"/>
  <c r="BS72" i="38"/>
  <c r="BT72" i="38"/>
  <c r="BU72" i="38"/>
  <c r="BV72" i="38"/>
  <c r="BW72" i="38"/>
  <c r="BX72" i="38"/>
  <c r="BY72" i="38"/>
  <c r="BZ72" i="38"/>
  <c r="CA72" i="38"/>
  <c r="CB72" i="38"/>
  <c r="CC72" i="38"/>
  <c r="CD72" i="38"/>
  <c r="CE72" i="38"/>
  <c r="CF72" i="38"/>
  <c r="CG72" i="38"/>
  <c r="CH72" i="38"/>
  <c r="CI72" i="38"/>
  <c r="CJ72" i="38"/>
  <c r="CK72" i="38"/>
  <c r="CL72" i="38"/>
  <c r="CM72" i="38"/>
  <c r="CN72" i="38"/>
  <c r="CO72" i="38"/>
  <c r="CP72" i="38"/>
  <c r="CQ72" i="38"/>
  <c r="CR72" i="38"/>
  <c r="CS72" i="38"/>
  <c r="CT72" i="38"/>
  <c r="CU72" i="38"/>
  <c r="CV72" i="38"/>
  <c r="CW72" i="38"/>
  <c r="CX72" i="38"/>
  <c r="CY72" i="38"/>
  <c r="CZ72" i="38"/>
  <c r="DA72" i="38"/>
  <c r="DB72" i="38"/>
  <c r="DC72" i="38"/>
  <c r="DD72" i="38"/>
  <c r="DE72" i="38"/>
  <c r="DF72" i="38"/>
  <c r="DG72" i="38"/>
  <c r="DH72" i="38"/>
  <c r="DI72" i="38"/>
  <c r="DJ72" i="38"/>
  <c r="DK72" i="38"/>
  <c r="DL72" i="38"/>
  <c r="DM72" i="38"/>
  <c r="DN72" i="38"/>
  <c r="DO72" i="38"/>
  <c r="DP72" i="38"/>
  <c r="DQ72" i="38"/>
  <c r="DR72" i="38"/>
  <c r="DS72" i="38"/>
  <c r="DT72" i="38"/>
  <c r="DU72" i="38"/>
  <c r="DV72" i="38"/>
  <c r="DW72" i="38"/>
  <c r="DX72" i="38"/>
  <c r="DY72" i="38"/>
  <c r="DZ72" i="38"/>
  <c r="EA72" i="38"/>
  <c r="EB72" i="38"/>
  <c r="EC72" i="38"/>
  <c r="ED72" i="38"/>
  <c r="EE72" i="38"/>
  <c r="EF72" i="38"/>
  <c r="EG72" i="38"/>
  <c r="EH72" i="38"/>
  <c r="EI72" i="38"/>
  <c r="EJ72" i="38"/>
  <c r="EK72" i="38"/>
  <c r="EL72" i="38"/>
  <c r="EM72" i="38"/>
  <c r="EN72" i="38"/>
  <c r="EO72" i="38"/>
  <c r="EP72" i="38"/>
  <c r="EQ72" i="38"/>
  <c r="ER72" i="38"/>
  <c r="ES72" i="38"/>
  <c r="ET72" i="38"/>
  <c r="EU72" i="38"/>
  <c r="EV72" i="38"/>
  <c r="EW72" i="38"/>
  <c r="EX72" i="38"/>
  <c r="EY72" i="38"/>
  <c r="EZ72" i="38"/>
  <c r="FA72" i="38"/>
  <c r="FB72" i="38"/>
  <c r="FC72" i="38"/>
  <c r="FD72" i="38"/>
  <c r="FE72" i="38"/>
  <c r="FF72" i="38"/>
  <c r="FG72" i="38"/>
  <c r="FH72" i="38"/>
  <c r="FI72" i="38"/>
  <c r="FJ72" i="38"/>
  <c r="FK72" i="38"/>
  <c r="FL72" i="38"/>
  <c r="FM72" i="38"/>
  <c r="FN72" i="38"/>
  <c r="FO72" i="38"/>
  <c r="FP72" i="38"/>
  <c r="FQ72" i="38"/>
  <c r="FR72" i="38"/>
  <c r="FS72" i="38"/>
  <c r="FT72" i="38"/>
  <c r="FU72" i="38"/>
  <c r="FV72" i="38"/>
  <c r="FW72" i="38"/>
  <c r="FX72" i="38"/>
  <c r="FY72" i="38"/>
  <c r="FZ72" i="38"/>
  <c r="GA72" i="38"/>
  <c r="GB72" i="38"/>
  <c r="GC72" i="38"/>
  <c r="GD72" i="38"/>
  <c r="GE72" i="38"/>
  <c r="GF72" i="38"/>
  <c r="GG72" i="38"/>
  <c r="GH72" i="38"/>
  <c r="GI72" i="38"/>
  <c r="GJ72" i="38"/>
  <c r="GK72" i="38"/>
  <c r="GL72" i="38"/>
  <c r="GM72" i="38"/>
  <c r="GN72" i="38"/>
  <c r="GO72" i="38"/>
  <c r="GP72" i="38"/>
  <c r="GQ72" i="38"/>
  <c r="GR72" i="38"/>
  <c r="GS72" i="38"/>
  <c r="GT72" i="38"/>
  <c r="GU72" i="38"/>
  <c r="GV72" i="38"/>
  <c r="GW72" i="38"/>
  <c r="GX72" i="38"/>
  <c r="GY72" i="38"/>
  <c r="GZ72" i="38"/>
  <c r="HA72" i="38"/>
  <c r="HB72" i="38"/>
  <c r="HC72" i="38"/>
  <c r="HD72" i="38"/>
  <c r="HE72" i="38"/>
  <c r="HF72" i="38"/>
  <c r="HG72" i="38"/>
  <c r="HH72" i="38"/>
  <c r="HI72" i="38"/>
  <c r="HJ72" i="38"/>
  <c r="HK72" i="38"/>
  <c r="HL72" i="38"/>
  <c r="HM72" i="38"/>
  <c r="HN72" i="38"/>
  <c r="HO72" i="38"/>
  <c r="HP72" i="38"/>
  <c r="HQ72" i="38"/>
  <c r="HR72" i="38"/>
  <c r="HS72" i="38"/>
  <c r="HT72" i="38"/>
  <c r="HU72" i="38"/>
  <c r="HV72" i="38"/>
  <c r="HW72" i="38"/>
  <c r="HX72" i="38"/>
  <c r="HY72" i="38"/>
  <c r="HZ72" i="38"/>
  <c r="IA72" i="38"/>
  <c r="IB72" i="38"/>
  <c r="IC72" i="38"/>
  <c r="ID72" i="38"/>
  <c r="IE72" i="38"/>
  <c r="A73" i="38"/>
  <c r="G73" i="38"/>
  <c r="H73" i="38"/>
  <c r="I73" i="38"/>
  <c r="J73" i="38"/>
  <c r="K73" i="38"/>
  <c r="L73" i="38"/>
  <c r="M73" i="38"/>
  <c r="N73" i="38"/>
  <c r="O73" i="38"/>
  <c r="P73" i="38"/>
  <c r="Q73" i="38"/>
  <c r="R73" i="38"/>
  <c r="S73" i="38"/>
  <c r="T73" i="38"/>
  <c r="U73" i="38"/>
  <c r="V73" i="38"/>
  <c r="W73" i="38"/>
  <c r="X73" i="38"/>
  <c r="Y73" i="38"/>
  <c r="Z73" i="38"/>
  <c r="AA73" i="38"/>
  <c r="AB73" i="38"/>
  <c r="AC73" i="38"/>
  <c r="AD73" i="38"/>
  <c r="AE73" i="38"/>
  <c r="AF73" i="38"/>
  <c r="AG73" i="38"/>
  <c r="AH73" i="38"/>
  <c r="AI73" i="38"/>
  <c r="AJ73" i="38"/>
  <c r="AK73" i="38"/>
  <c r="AL73" i="38"/>
  <c r="AM73" i="38"/>
  <c r="AN73" i="38"/>
  <c r="AO73" i="38"/>
  <c r="AP73" i="38"/>
  <c r="AQ73" i="38"/>
  <c r="AR73" i="38"/>
  <c r="AS73" i="38"/>
  <c r="AT73" i="38"/>
  <c r="AU73" i="38"/>
  <c r="AV73" i="38"/>
  <c r="AW73" i="38"/>
  <c r="AX73" i="38"/>
  <c r="AY73" i="38"/>
  <c r="AZ73" i="38"/>
  <c r="BA73" i="38"/>
  <c r="BB73" i="38"/>
  <c r="BC73" i="38"/>
  <c r="BD73" i="38"/>
  <c r="BE73" i="38"/>
  <c r="BF73" i="38"/>
  <c r="BG73" i="38"/>
  <c r="BH73" i="38"/>
  <c r="BI73" i="38"/>
  <c r="BJ73" i="38"/>
  <c r="BK73" i="38"/>
  <c r="BL73" i="38"/>
  <c r="BM73" i="38"/>
  <c r="BN73" i="38"/>
  <c r="BO73" i="38"/>
  <c r="BP73" i="38"/>
  <c r="BQ73" i="38"/>
  <c r="BR73" i="38"/>
  <c r="BS73" i="38"/>
  <c r="BT73" i="38"/>
  <c r="BU73" i="38"/>
  <c r="BV73" i="38"/>
  <c r="BW73" i="38"/>
  <c r="BX73" i="38"/>
  <c r="BY73" i="38"/>
  <c r="BZ73" i="38"/>
  <c r="CA73" i="38"/>
  <c r="CB73" i="38"/>
  <c r="CC73" i="38"/>
  <c r="CD73" i="38"/>
  <c r="CE73" i="38"/>
  <c r="CF73" i="38"/>
  <c r="CG73" i="38"/>
  <c r="CH73" i="38"/>
  <c r="CI73" i="38"/>
  <c r="CJ73" i="38"/>
  <c r="CK73" i="38"/>
  <c r="CL73" i="38"/>
  <c r="CM73" i="38"/>
  <c r="CN73" i="38"/>
  <c r="CO73" i="38"/>
  <c r="CP73" i="38"/>
  <c r="CQ73" i="38"/>
  <c r="CR73" i="38"/>
  <c r="CS73" i="38"/>
  <c r="CT73" i="38"/>
  <c r="CU73" i="38"/>
  <c r="CV73" i="38"/>
  <c r="CW73" i="38"/>
  <c r="CX73" i="38"/>
  <c r="CY73" i="38"/>
  <c r="CZ73" i="38"/>
  <c r="DA73" i="38"/>
  <c r="DB73" i="38"/>
  <c r="DC73" i="38"/>
  <c r="DD73" i="38"/>
  <c r="DE73" i="38"/>
  <c r="DF73" i="38"/>
  <c r="DG73" i="38"/>
  <c r="DH73" i="38"/>
  <c r="DI73" i="38"/>
  <c r="DJ73" i="38"/>
  <c r="DK73" i="38"/>
  <c r="DL73" i="38"/>
  <c r="DM73" i="38"/>
  <c r="DN73" i="38"/>
  <c r="DO73" i="38"/>
  <c r="DP73" i="38"/>
  <c r="DQ73" i="38"/>
  <c r="DR73" i="38"/>
  <c r="DS73" i="38"/>
  <c r="DT73" i="38"/>
  <c r="DU73" i="38"/>
  <c r="DV73" i="38"/>
  <c r="DW73" i="38"/>
  <c r="DX73" i="38"/>
  <c r="DY73" i="38"/>
  <c r="DZ73" i="38"/>
  <c r="EA73" i="38"/>
  <c r="EB73" i="38"/>
  <c r="EC73" i="38"/>
  <c r="ED73" i="38"/>
  <c r="EE73" i="38"/>
  <c r="EF73" i="38"/>
  <c r="EG73" i="38"/>
  <c r="EH73" i="38"/>
  <c r="EI73" i="38"/>
  <c r="EJ73" i="38"/>
  <c r="EK73" i="38"/>
  <c r="EL73" i="38"/>
  <c r="EM73" i="38"/>
  <c r="EN73" i="38"/>
  <c r="EO73" i="38"/>
  <c r="EP73" i="38"/>
  <c r="EQ73" i="38"/>
  <c r="ER73" i="38"/>
  <c r="ES73" i="38"/>
  <c r="ET73" i="38"/>
  <c r="EU73" i="38"/>
  <c r="EV73" i="38"/>
  <c r="EW73" i="38"/>
  <c r="EX73" i="38"/>
  <c r="EY73" i="38"/>
  <c r="EZ73" i="38"/>
  <c r="FA73" i="38"/>
  <c r="FB73" i="38"/>
  <c r="FC73" i="38"/>
  <c r="FD73" i="38"/>
  <c r="FE73" i="38"/>
  <c r="FF73" i="38"/>
  <c r="FG73" i="38"/>
  <c r="FH73" i="38"/>
  <c r="FI73" i="38"/>
  <c r="FJ73" i="38"/>
  <c r="FK73" i="38"/>
  <c r="FL73" i="38"/>
  <c r="FM73" i="38"/>
  <c r="FN73" i="38"/>
  <c r="FO73" i="38"/>
  <c r="FP73" i="38"/>
  <c r="FQ73" i="38"/>
  <c r="FR73" i="38"/>
  <c r="FS73" i="38"/>
  <c r="FT73" i="38"/>
  <c r="FU73" i="38"/>
  <c r="FV73" i="38"/>
  <c r="FW73" i="38"/>
  <c r="FX73" i="38"/>
  <c r="FY73" i="38"/>
  <c r="FZ73" i="38"/>
  <c r="GA73" i="38"/>
  <c r="GB73" i="38"/>
  <c r="GC73" i="38"/>
  <c r="GD73" i="38"/>
  <c r="GE73" i="38"/>
  <c r="GF73" i="38"/>
  <c r="GG73" i="38"/>
  <c r="GH73" i="38"/>
  <c r="GI73" i="38"/>
  <c r="GJ73" i="38"/>
  <c r="GK73" i="38"/>
  <c r="GL73" i="38"/>
  <c r="GM73" i="38"/>
  <c r="GN73" i="38"/>
  <c r="GO73" i="38"/>
  <c r="GP73" i="38"/>
  <c r="GQ73" i="38"/>
  <c r="GR73" i="38"/>
  <c r="GS73" i="38"/>
  <c r="GT73" i="38"/>
  <c r="GU73" i="38"/>
  <c r="GV73" i="38"/>
  <c r="GW73" i="38"/>
  <c r="GX73" i="38"/>
  <c r="GY73" i="38"/>
  <c r="GZ73" i="38"/>
  <c r="HA73" i="38"/>
  <c r="HB73" i="38"/>
  <c r="HC73" i="38"/>
  <c r="HD73" i="38"/>
  <c r="HE73" i="38"/>
  <c r="HF73" i="38"/>
  <c r="HG73" i="38"/>
  <c r="HH73" i="38"/>
  <c r="HI73" i="38"/>
  <c r="HJ73" i="38"/>
  <c r="HK73" i="38"/>
  <c r="HL73" i="38"/>
  <c r="HM73" i="38"/>
  <c r="HN73" i="38"/>
  <c r="HO73" i="38"/>
  <c r="HP73" i="38"/>
  <c r="HQ73" i="38"/>
  <c r="HR73" i="38"/>
  <c r="HS73" i="38"/>
  <c r="HT73" i="38"/>
  <c r="HU73" i="38"/>
  <c r="HV73" i="38"/>
  <c r="HW73" i="38"/>
  <c r="HX73" i="38"/>
  <c r="HY73" i="38"/>
  <c r="HZ73" i="38"/>
  <c r="IA73" i="38"/>
  <c r="IB73" i="38"/>
  <c r="IC73" i="38"/>
  <c r="ID73" i="38"/>
  <c r="IE73" i="38"/>
  <c r="A74" i="38"/>
  <c r="G74" i="38"/>
  <c r="H74" i="38"/>
  <c r="I74" i="38"/>
  <c r="J74" i="38"/>
  <c r="K74" i="38"/>
  <c r="L74" i="38"/>
  <c r="M74" i="38"/>
  <c r="N74" i="38"/>
  <c r="O74" i="38"/>
  <c r="P74" i="38"/>
  <c r="Q74" i="38"/>
  <c r="R74" i="38"/>
  <c r="S74" i="38"/>
  <c r="T74" i="38"/>
  <c r="U74" i="38"/>
  <c r="V74" i="38"/>
  <c r="W74" i="38"/>
  <c r="X74" i="38"/>
  <c r="Y74" i="38"/>
  <c r="Z74" i="38"/>
  <c r="AA74" i="38"/>
  <c r="AB74" i="38"/>
  <c r="AC74" i="38"/>
  <c r="AD74" i="38"/>
  <c r="AE74" i="38"/>
  <c r="AF74" i="38"/>
  <c r="AG74" i="38"/>
  <c r="AH74" i="38"/>
  <c r="AI74" i="38"/>
  <c r="AJ74" i="38"/>
  <c r="AK74" i="38"/>
  <c r="AL74" i="38"/>
  <c r="AM74" i="38"/>
  <c r="AN74" i="38"/>
  <c r="AO74" i="38"/>
  <c r="AP74" i="38"/>
  <c r="AQ74" i="38"/>
  <c r="AR74" i="38"/>
  <c r="AS74" i="38"/>
  <c r="AT74" i="38"/>
  <c r="AU74" i="38"/>
  <c r="AV74" i="38"/>
  <c r="AW74" i="38"/>
  <c r="AX74" i="38"/>
  <c r="AY74" i="38"/>
  <c r="AZ74" i="38"/>
  <c r="BA74" i="38"/>
  <c r="BB74" i="38"/>
  <c r="BC74" i="38"/>
  <c r="BD74" i="38"/>
  <c r="BE74" i="38"/>
  <c r="BF74" i="38"/>
  <c r="BG74" i="38"/>
  <c r="BH74" i="38"/>
  <c r="BI74" i="38"/>
  <c r="BJ74" i="38"/>
  <c r="BK74" i="38"/>
  <c r="BL74" i="38"/>
  <c r="BM74" i="38"/>
  <c r="BN74" i="38"/>
  <c r="BO74" i="38"/>
  <c r="BP74" i="38"/>
  <c r="BQ74" i="38"/>
  <c r="BR74" i="38"/>
  <c r="BS74" i="38"/>
  <c r="BT74" i="38"/>
  <c r="BU74" i="38"/>
  <c r="BV74" i="38"/>
  <c r="BW74" i="38"/>
  <c r="BX74" i="38"/>
  <c r="BY74" i="38"/>
  <c r="BZ74" i="38"/>
  <c r="CA74" i="38"/>
  <c r="CB74" i="38"/>
  <c r="CC74" i="38"/>
  <c r="CD74" i="38"/>
  <c r="CE74" i="38"/>
  <c r="CF74" i="38"/>
  <c r="CG74" i="38"/>
  <c r="CH74" i="38"/>
  <c r="CI74" i="38"/>
  <c r="CJ74" i="38"/>
  <c r="CK74" i="38"/>
  <c r="CL74" i="38"/>
  <c r="CM74" i="38"/>
  <c r="CN74" i="38"/>
  <c r="CO74" i="38"/>
  <c r="CP74" i="38"/>
  <c r="CQ74" i="38"/>
  <c r="CR74" i="38"/>
  <c r="CS74" i="38"/>
  <c r="CT74" i="38"/>
  <c r="CU74" i="38"/>
  <c r="CV74" i="38"/>
  <c r="CW74" i="38"/>
  <c r="CX74" i="38"/>
  <c r="CY74" i="38"/>
  <c r="CZ74" i="38"/>
  <c r="DA74" i="38"/>
  <c r="DB74" i="38"/>
  <c r="DC74" i="38"/>
  <c r="DD74" i="38"/>
  <c r="DE74" i="38"/>
  <c r="DF74" i="38"/>
  <c r="DG74" i="38"/>
  <c r="DH74" i="38"/>
  <c r="DI74" i="38"/>
  <c r="DJ74" i="38"/>
  <c r="DK74" i="38"/>
  <c r="DL74" i="38"/>
  <c r="DM74" i="38"/>
  <c r="DN74" i="38"/>
  <c r="DO74" i="38"/>
  <c r="DP74" i="38"/>
  <c r="DQ74" i="38"/>
  <c r="DR74" i="38"/>
  <c r="DS74" i="38"/>
  <c r="DT74" i="38"/>
  <c r="DU74" i="38"/>
  <c r="DV74" i="38"/>
  <c r="DW74" i="38"/>
  <c r="DX74" i="38"/>
  <c r="DY74" i="38"/>
  <c r="DZ74" i="38"/>
  <c r="EA74" i="38"/>
  <c r="EB74" i="38"/>
  <c r="EC74" i="38"/>
  <c r="ED74" i="38"/>
  <c r="EE74" i="38"/>
  <c r="EF74" i="38"/>
  <c r="EG74" i="38"/>
  <c r="EH74" i="38"/>
  <c r="EI74" i="38"/>
  <c r="EJ74" i="38"/>
  <c r="EK74" i="38"/>
  <c r="EL74" i="38"/>
  <c r="EM74" i="38"/>
  <c r="EN74" i="38"/>
  <c r="EO74" i="38"/>
  <c r="EP74" i="38"/>
  <c r="EQ74" i="38"/>
  <c r="ER74" i="38"/>
  <c r="ES74" i="38"/>
  <c r="ET74" i="38"/>
  <c r="EU74" i="38"/>
  <c r="EV74" i="38"/>
  <c r="EW74" i="38"/>
  <c r="EX74" i="38"/>
  <c r="EY74" i="38"/>
  <c r="EZ74" i="38"/>
  <c r="FA74" i="38"/>
  <c r="FB74" i="38"/>
  <c r="FC74" i="38"/>
  <c r="FD74" i="38"/>
  <c r="FE74" i="38"/>
  <c r="FF74" i="38"/>
  <c r="FG74" i="38"/>
  <c r="FH74" i="38"/>
  <c r="FI74" i="38"/>
  <c r="FJ74" i="38"/>
  <c r="FK74" i="38"/>
  <c r="FL74" i="38"/>
  <c r="FM74" i="38"/>
  <c r="FN74" i="38"/>
  <c r="FO74" i="38"/>
  <c r="FP74" i="38"/>
  <c r="FQ74" i="38"/>
  <c r="FR74" i="38"/>
  <c r="FS74" i="38"/>
  <c r="FT74" i="38"/>
  <c r="FU74" i="38"/>
  <c r="FV74" i="38"/>
  <c r="FW74" i="38"/>
  <c r="FX74" i="38"/>
  <c r="FY74" i="38"/>
  <c r="FZ74" i="38"/>
  <c r="GA74" i="38"/>
  <c r="GB74" i="38"/>
  <c r="GC74" i="38"/>
  <c r="GD74" i="38"/>
  <c r="GE74" i="38"/>
  <c r="GF74" i="38"/>
  <c r="GG74" i="38"/>
  <c r="GH74" i="38"/>
  <c r="GI74" i="38"/>
  <c r="GJ74" i="38"/>
  <c r="GK74" i="38"/>
  <c r="GL74" i="38"/>
  <c r="GM74" i="38"/>
  <c r="GN74" i="38"/>
  <c r="GO74" i="38"/>
  <c r="GP74" i="38"/>
  <c r="GQ74" i="38"/>
  <c r="GR74" i="38"/>
  <c r="GS74" i="38"/>
  <c r="GT74" i="38"/>
  <c r="GU74" i="38"/>
  <c r="GV74" i="38"/>
  <c r="GW74" i="38"/>
  <c r="GX74" i="38"/>
  <c r="GY74" i="38"/>
  <c r="GZ74" i="38"/>
  <c r="HA74" i="38"/>
  <c r="HB74" i="38"/>
  <c r="HC74" i="38"/>
  <c r="HD74" i="38"/>
  <c r="HE74" i="38"/>
  <c r="HF74" i="38"/>
  <c r="HG74" i="38"/>
  <c r="HH74" i="38"/>
  <c r="HI74" i="38"/>
  <c r="HJ74" i="38"/>
  <c r="HK74" i="38"/>
  <c r="HL74" i="38"/>
  <c r="HM74" i="38"/>
  <c r="HN74" i="38"/>
  <c r="HO74" i="38"/>
  <c r="HP74" i="38"/>
  <c r="HQ74" i="38"/>
  <c r="HR74" i="38"/>
  <c r="HS74" i="38"/>
  <c r="HT74" i="38"/>
  <c r="HU74" i="38"/>
  <c r="HV74" i="38"/>
  <c r="HW74" i="38"/>
  <c r="HX74" i="38"/>
  <c r="HY74" i="38"/>
  <c r="HZ74" i="38"/>
  <c r="IA74" i="38"/>
  <c r="IB74" i="38"/>
  <c r="IC74" i="38"/>
  <c r="ID74" i="38"/>
  <c r="IE74" i="38"/>
  <c r="A75" i="38"/>
  <c r="G75" i="38"/>
  <c r="H75" i="38"/>
  <c r="I75" i="38"/>
  <c r="J75" i="38"/>
  <c r="K75" i="38"/>
  <c r="L75" i="38"/>
  <c r="M75" i="38"/>
  <c r="N75" i="38"/>
  <c r="O75" i="38"/>
  <c r="P75" i="38"/>
  <c r="Q75" i="38"/>
  <c r="R75" i="38"/>
  <c r="S75" i="38"/>
  <c r="T75" i="38"/>
  <c r="U75" i="38"/>
  <c r="V75" i="38"/>
  <c r="W75" i="38"/>
  <c r="X75" i="38"/>
  <c r="Y75" i="38"/>
  <c r="Z75" i="38"/>
  <c r="AA75" i="38"/>
  <c r="AB75" i="38"/>
  <c r="AC75" i="38"/>
  <c r="AD75" i="38"/>
  <c r="AE75" i="38"/>
  <c r="AF75" i="38"/>
  <c r="AG75" i="38"/>
  <c r="AH75" i="38"/>
  <c r="AI75" i="38"/>
  <c r="AJ75" i="38"/>
  <c r="AK75" i="38"/>
  <c r="AL75" i="38"/>
  <c r="AM75" i="38"/>
  <c r="AN75" i="38"/>
  <c r="AO75" i="38"/>
  <c r="AP75" i="38"/>
  <c r="AQ75" i="38"/>
  <c r="AR75" i="38"/>
  <c r="AS75" i="38"/>
  <c r="AT75" i="38"/>
  <c r="AU75" i="38"/>
  <c r="AV75" i="38"/>
  <c r="AW75" i="38"/>
  <c r="AX75" i="38"/>
  <c r="AY75" i="38"/>
  <c r="AZ75" i="38"/>
  <c r="BA75" i="38"/>
  <c r="BB75" i="38"/>
  <c r="BC75" i="38"/>
  <c r="BD75" i="38"/>
  <c r="BE75" i="38"/>
  <c r="BF75" i="38"/>
  <c r="BG75" i="38"/>
  <c r="BH75" i="38"/>
  <c r="BI75" i="38"/>
  <c r="BJ75" i="38"/>
  <c r="BK75" i="38"/>
  <c r="BL75" i="38"/>
  <c r="BM75" i="38"/>
  <c r="BN75" i="38"/>
  <c r="BO75" i="38"/>
  <c r="BP75" i="38"/>
  <c r="BQ75" i="38"/>
  <c r="BR75" i="38"/>
  <c r="BS75" i="38"/>
  <c r="BT75" i="38"/>
  <c r="BU75" i="38"/>
  <c r="BV75" i="38"/>
  <c r="BW75" i="38"/>
  <c r="BX75" i="38"/>
  <c r="BY75" i="38"/>
  <c r="BZ75" i="38"/>
  <c r="CA75" i="38"/>
  <c r="CB75" i="38"/>
  <c r="CC75" i="38"/>
  <c r="CD75" i="38"/>
  <c r="CE75" i="38"/>
  <c r="CF75" i="38"/>
  <c r="CG75" i="38"/>
  <c r="CH75" i="38"/>
  <c r="CI75" i="38"/>
  <c r="CJ75" i="38"/>
  <c r="CK75" i="38"/>
  <c r="CL75" i="38"/>
  <c r="CM75" i="38"/>
  <c r="CN75" i="38"/>
  <c r="CO75" i="38"/>
  <c r="CP75" i="38"/>
  <c r="CQ75" i="38"/>
  <c r="CR75" i="38"/>
  <c r="CS75" i="38"/>
  <c r="CT75" i="38"/>
  <c r="CU75" i="38"/>
  <c r="CV75" i="38"/>
  <c r="CW75" i="38"/>
  <c r="CX75" i="38"/>
  <c r="CY75" i="38"/>
  <c r="CZ75" i="38"/>
  <c r="DA75" i="38"/>
  <c r="DB75" i="38"/>
  <c r="DC75" i="38"/>
  <c r="DD75" i="38"/>
  <c r="DE75" i="38"/>
  <c r="DF75" i="38"/>
  <c r="DG75" i="38"/>
  <c r="DH75" i="38"/>
  <c r="DI75" i="38"/>
  <c r="DJ75" i="38"/>
  <c r="DK75" i="38"/>
  <c r="DL75" i="38"/>
  <c r="DM75" i="38"/>
  <c r="DN75" i="38"/>
  <c r="DO75" i="38"/>
  <c r="DP75" i="38"/>
  <c r="DQ75" i="38"/>
  <c r="DR75" i="38"/>
  <c r="DS75" i="38"/>
  <c r="DT75" i="38"/>
  <c r="DU75" i="38"/>
  <c r="DV75" i="38"/>
  <c r="DW75" i="38"/>
  <c r="DX75" i="38"/>
  <c r="DY75" i="38"/>
  <c r="DZ75" i="38"/>
  <c r="EA75" i="38"/>
  <c r="EB75" i="38"/>
  <c r="EC75" i="38"/>
  <c r="ED75" i="38"/>
  <c r="EE75" i="38"/>
  <c r="EF75" i="38"/>
  <c r="EG75" i="38"/>
  <c r="EH75" i="38"/>
  <c r="EI75" i="38"/>
  <c r="EJ75" i="38"/>
  <c r="EK75" i="38"/>
  <c r="EL75" i="38"/>
  <c r="EM75" i="38"/>
  <c r="EN75" i="38"/>
  <c r="EO75" i="38"/>
  <c r="EP75" i="38"/>
  <c r="EQ75" i="38"/>
  <c r="ER75" i="38"/>
  <c r="ES75" i="38"/>
  <c r="ET75" i="38"/>
  <c r="EU75" i="38"/>
  <c r="EV75" i="38"/>
  <c r="EW75" i="38"/>
  <c r="EX75" i="38"/>
  <c r="EY75" i="38"/>
  <c r="EZ75" i="38"/>
  <c r="FA75" i="38"/>
  <c r="FB75" i="38"/>
  <c r="FC75" i="38"/>
  <c r="FD75" i="38"/>
  <c r="FE75" i="38"/>
  <c r="FF75" i="38"/>
  <c r="FG75" i="38"/>
  <c r="FH75" i="38"/>
  <c r="FI75" i="38"/>
  <c r="FJ75" i="38"/>
  <c r="FK75" i="38"/>
  <c r="FL75" i="38"/>
  <c r="FM75" i="38"/>
  <c r="FN75" i="38"/>
  <c r="FO75" i="38"/>
  <c r="FP75" i="38"/>
  <c r="FQ75" i="38"/>
  <c r="FR75" i="38"/>
  <c r="FS75" i="38"/>
  <c r="FT75" i="38"/>
  <c r="FU75" i="38"/>
  <c r="FV75" i="38"/>
  <c r="FW75" i="38"/>
  <c r="FX75" i="38"/>
  <c r="FY75" i="38"/>
  <c r="FZ75" i="38"/>
  <c r="GA75" i="38"/>
  <c r="GB75" i="38"/>
  <c r="GC75" i="38"/>
  <c r="GD75" i="38"/>
  <c r="GE75" i="38"/>
  <c r="GF75" i="38"/>
  <c r="GG75" i="38"/>
  <c r="GH75" i="38"/>
  <c r="GI75" i="38"/>
  <c r="GJ75" i="38"/>
  <c r="GK75" i="38"/>
  <c r="GL75" i="38"/>
  <c r="GM75" i="38"/>
  <c r="GN75" i="38"/>
  <c r="GO75" i="38"/>
  <c r="GP75" i="38"/>
  <c r="GQ75" i="38"/>
  <c r="GR75" i="38"/>
  <c r="GS75" i="38"/>
  <c r="GT75" i="38"/>
  <c r="GU75" i="38"/>
  <c r="GV75" i="38"/>
  <c r="GW75" i="38"/>
  <c r="GX75" i="38"/>
  <c r="GY75" i="38"/>
  <c r="GZ75" i="38"/>
  <c r="HA75" i="38"/>
  <c r="HB75" i="38"/>
  <c r="HC75" i="38"/>
  <c r="HD75" i="38"/>
  <c r="HE75" i="38"/>
  <c r="HF75" i="38"/>
  <c r="HG75" i="38"/>
  <c r="HH75" i="38"/>
  <c r="HI75" i="38"/>
  <c r="HJ75" i="38"/>
  <c r="HK75" i="38"/>
  <c r="HL75" i="38"/>
  <c r="HM75" i="38"/>
  <c r="HN75" i="38"/>
  <c r="HO75" i="38"/>
  <c r="HP75" i="38"/>
  <c r="HQ75" i="38"/>
  <c r="HR75" i="38"/>
  <c r="HS75" i="38"/>
  <c r="HT75" i="38"/>
  <c r="HU75" i="38"/>
  <c r="HV75" i="38"/>
  <c r="HW75" i="38"/>
  <c r="HX75" i="38"/>
  <c r="HY75" i="38"/>
  <c r="HZ75" i="38"/>
  <c r="IA75" i="38"/>
  <c r="IB75" i="38"/>
  <c r="IC75" i="38"/>
  <c r="ID75" i="38"/>
  <c r="IE75" i="38"/>
  <c r="A76" i="38"/>
  <c r="G76" i="38"/>
  <c r="H76" i="38"/>
  <c r="I76" i="38"/>
  <c r="J76" i="38"/>
  <c r="K76" i="38"/>
  <c r="L76" i="38"/>
  <c r="M76" i="38"/>
  <c r="N76" i="38"/>
  <c r="O76" i="38"/>
  <c r="P76" i="38"/>
  <c r="Q76" i="38"/>
  <c r="R76" i="38"/>
  <c r="S76" i="38"/>
  <c r="T76" i="38"/>
  <c r="U76" i="38"/>
  <c r="V76" i="38"/>
  <c r="W76" i="38"/>
  <c r="X76" i="38"/>
  <c r="Y76" i="38"/>
  <c r="Z76" i="38"/>
  <c r="AA76" i="38"/>
  <c r="AB76" i="38"/>
  <c r="AC76" i="38"/>
  <c r="AD76" i="38"/>
  <c r="AE76" i="38"/>
  <c r="AF76" i="38"/>
  <c r="AG76" i="38"/>
  <c r="AH76" i="38"/>
  <c r="AI76" i="38"/>
  <c r="AJ76" i="38"/>
  <c r="AK76" i="38"/>
  <c r="AL76" i="38"/>
  <c r="AM76" i="38"/>
  <c r="AN76" i="38"/>
  <c r="AO76" i="38"/>
  <c r="AP76" i="38"/>
  <c r="AQ76" i="38"/>
  <c r="AR76" i="38"/>
  <c r="AS76" i="38"/>
  <c r="AT76" i="38"/>
  <c r="AU76" i="38"/>
  <c r="AV76" i="38"/>
  <c r="AW76" i="38"/>
  <c r="AX76" i="38"/>
  <c r="AY76" i="38"/>
  <c r="AZ76" i="38"/>
  <c r="BA76" i="38"/>
  <c r="BB76" i="38"/>
  <c r="BC76" i="38"/>
  <c r="BD76" i="38"/>
  <c r="BE76" i="38"/>
  <c r="BF76" i="38"/>
  <c r="BG76" i="38"/>
  <c r="BH76" i="38"/>
  <c r="BI76" i="38"/>
  <c r="BJ76" i="38"/>
  <c r="BK76" i="38"/>
  <c r="BL76" i="38"/>
  <c r="BM76" i="38"/>
  <c r="BN76" i="38"/>
  <c r="BO76" i="38"/>
  <c r="BP76" i="38"/>
  <c r="BQ76" i="38"/>
  <c r="BR76" i="38"/>
  <c r="BS76" i="38"/>
  <c r="BT76" i="38"/>
  <c r="BU76" i="38"/>
  <c r="BV76" i="38"/>
  <c r="BW76" i="38"/>
  <c r="BX76" i="38"/>
  <c r="BY76" i="38"/>
  <c r="BZ76" i="38"/>
  <c r="CA76" i="38"/>
  <c r="CB76" i="38"/>
  <c r="CC76" i="38"/>
  <c r="CD76" i="38"/>
  <c r="CE76" i="38"/>
  <c r="CF76" i="38"/>
  <c r="CG76" i="38"/>
  <c r="CH76" i="38"/>
  <c r="CI76" i="38"/>
  <c r="CJ76" i="38"/>
  <c r="CK76" i="38"/>
  <c r="CL76" i="38"/>
  <c r="CM76" i="38"/>
  <c r="CN76" i="38"/>
  <c r="CO76" i="38"/>
  <c r="CP76" i="38"/>
  <c r="CQ76" i="38"/>
  <c r="CR76" i="38"/>
  <c r="CS76" i="38"/>
  <c r="CT76" i="38"/>
  <c r="CU76" i="38"/>
  <c r="CV76" i="38"/>
  <c r="CW76" i="38"/>
  <c r="CX76" i="38"/>
  <c r="CY76" i="38"/>
  <c r="CZ76" i="38"/>
  <c r="DA76" i="38"/>
  <c r="DB76" i="38"/>
  <c r="DC76" i="38"/>
  <c r="DD76" i="38"/>
  <c r="DE76" i="38"/>
  <c r="DF76" i="38"/>
  <c r="DG76" i="38"/>
  <c r="DH76" i="38"/>
  <c r="DI76" i="38"/>
  <c r="DJ76" i="38"/>
  <c r="DK76" i="38"/>
  <c r="DL76" i="38"/>
  <c r="DM76" i="38"/>
  <c r="DN76" i="38"/>
  <c r="DO76" i="38"/>
  <c r="DP76" i="38"/>
  <c r="DQ76" i="38"/>
  <c r="DR76" i="38"/>
  <c r="DS76" i="38"/>
  <c r="DT76" i="38"/>
  <c r="DU76" i="38"/>
  <c r="DV76" i="38"/>
  <c r="DW76" i="38"/>
  <c r="DX76" i="38"/>
  <c r="DY76" i="38"/>
  <c r="DZ76" i="38"/>
  <c r="EA76" i="38"/>
  <c r="EB76" i="38"/>
  <c r="EC76" i="38"/>
  <c r="ED76" i="38"/>
  <c r="EE76" i="38"/>
  <c r="EF76" i="38"/>
  <c r="EG76" i="38"/>
  <c r="EH76" i="38"/>
  <c r="EI76" i="38"/>
  <c r="EJ76" i="38"/>
  <c r="EK76" i="38"/>
  <c r="EL76" i="38"/>
  <c r="EM76" i="38"/>
  <c r="EN76" i="38"/>
  <c r="EO76" i="38"/>
  <c r="EP76" i="38"/>
  <c r="EQ76" i="38"/>
  <c r="ER76" i="38"/>
  <c r="ES76" i="38"/>
  <c r="ET76" i="38"/>
  <c r="EU76" i="38"/>
  <c r="EV76" i="38"/>
  <c r="EW76" i="38"/>
  <c r="EX76" i="38"/>
  <c r="EY76" i="38"/>
  <c r="EZ76" i="38"/>
  <c r="FA76" i="38"/>
  <c r="FB76" i="38"/>
  <c r="FC76" i="38"/>
  <c r="FD76" i="38"/>
  <c r="FE76" i="38"/>
  <c r="FF76" i="38"/>
  <c r="FG76" i="38"/>
  <c r="FH76" i="38"/>
  <c r="FI76" i="38"/>
  <c r="FJ76" i="38"/>
  <c r="FK76" i="38"/>
  <c r="FL76" i="38"/>
  <c r="FM76" i="38"/>
  <c r="FN76" i="38"/>
  <c r="FO76" i="38"/>
  <c r="FP76" i="38"/>
  <c r="FQ76" i="38"/>
  <c r="FR76" i="38"/>
  <c r="FS76" i="38"/>
  <c r="FT76" i="38"/>
  <c r="FU76" i="38"/>
  <c r="FV76" i="38"/>
  <c r="FW76" i="38"/>
  <c r="FX76" i="38"/>
  <c r="FY76" i="38"/>
  <c r="FZ76" i="38"/>
  <c r="GA76" i="38"/>
  <c r="GB76" i="38"/>
  <c r="GC76" i="38"/>
  <c r="GD76" i="38"/>
  <c r="GE76" i="38"/>
  <c r="GF76" i="38"/>
  <c r="GG76" i="38"/>
  <c r="GH76" i="38"/>
  <c r="GI76" i="38"/>
  <c r="GJ76" i="38"/>
  <c r="GK76" i="38"/>
  <c r="GL76" i="38"/>
  <c r="GM76" i="38"/>
  <c r="GN76" i="38"/>
  <c r="GO76" i="38"/>
  <c r="GP76" i="38"/>
  <c r="GQ76" i="38"/>
  <c r="GR76" i="38"/>
  <c r="GS76" i="38"/>
  <c r="GT76" i="38"/>
  <c r="GU76" i="38"/>
  <c r="GV76" i="38"/>
  <c r="GW76" i="38"/>
  <c r="GX76" i="38"/>
  <c r="GY76" i="38"/>
  <c r="GZ76" i="38"/>
  <c r="HA76" i="38"/>
  <c r="HB76" i="38"/>
  <c r="HC76" i="38"/>
  <c r="HD76" i="38"/>
  <c r="HE76" i="38"/>
  <c r="HF76" i="38"/>
  <c r="HG76" i="38"/>
  <c r="HH76" i="38"/>
  <c r="HI76" i="38"/>
  <c r="HJ76" i="38"/>
  <c r="HK76" i="38"/>
  <c r="HL76" i="38"/>
  <c r="HM76" i="38"/>
  <c r="HN76" i="38"/>
  <c r="HO76" i="38"/>
  <c r="HP76" i="38"/>
  <c r="HQ76" i="38"/>
  <c r="HR76" i="38"/>
  <c r="HS76" i="38"/>
  <c r="HT76" i="38"/>
  <c r="HU76" i="38"/>
  <c r="HV76" i="38"/>
  <c r="HW76" i="38"/>
  <c r="HX76" i="38"/>
  <c r="HY76" i="38"/>
  <c r="HZ76" i="38"/>
  <c r="IA76" i="38"/>
  <c r="IB76" i="38"/>
  <c r="IC76" i="38"/>
  <c r="ID76" i="38"/>
  <c r="IE76" i="38"/>
  <c r="A77" i="38"/>
  <c r="G77" i="38"/>
  <c r="H77" i="38"/>
  <c r="I77" i="38"/>
  <c r="J77" i="38"/>
  <c r="K77" i="38"/>
  <c r="L77" i="38"/>
  <c r="M77" i="38"/>
  <c r="N77" i="38"/>
  <c r="O77" i="38"/>
  <c r="P77" i="38"/>
  <c r="Q77" i="38"/>
  <c r="R77" i="38"/>
  <c r="S77" i="38"/>
  <c r="T77" i="38"/>
  <c r="U77" i="38"/>
  <c r="V77" i="38"/>
  <c r="W77" i="38"/>
  <c r="X77" i="38"/>
  <c r="Y77" i="38"/>
  <c r="Z77" i="38"/>
  <c r="AA77" i="38"/>
  <c r="AB77" i="38"/>
  <c r="AC77" i="38"/>
  <c r="AD77" i="38"/>
  <c r="AE77" i="38"/>
  <c r="AF77" i="38"/>
  <c r="AG77" i="38"/>
  <c r="AH77" i="38"/>
  <c r="AI77" i="38"/>
  <c r="AJ77" i="38"/>
  <c r="AK77" i="38"/>
  <c r="AL77" i="38"/>
  <c r="AM77" i="38"/>
  <c r="AN77" i="38"/>
  <c r="AO77" i="38"/>
  <c r="AP77" i="38"/>
  <c r="AQ77" i="38"/>
  <c r="AR77" i="38"/>
  <c r="AS77" i="38"/>
  <c r="AT77" i="38"/>
  <c r="AU77" i="38"/>
  <c r="AV77" i="38"/>
  <c r="AW77" i="38"/>
  <c r="AX77" i="38"/>
  <c r="AY77" i="38"/>
  <c r="AZ77" i="38"/>
  <c r="BA77" i="38"/>
  <c r="BB77" i="38"/>
  <c r="BC77" i="38"/>
  <c r="BD77" i="38"/>
  <c r="BE77" i="38"/>
  <c r="BF77" i="38"/>
  <c r="BG77" i="38"/>
  <c r="BH77" i="38"/>
  <c r="BI77" i="38"/>
  <c r="BJ77" i="38"/>
  <c r="BK77" i="38"/>
  <c r="BL77" i="38"/>
  <c r="BM77" i="38"/>
  <c r="BN77" i="38"/>
  <c r="BO77" i="38"/>
  <c r="BP77" i="38"/>
  <c r="BQ77" i="38"/>
  <c r="BR77" i="38"/>
  <c r="BS77" i="38"/>
  <c r="BT77" i="38"/>
  <c r="BU77" i="38"/>
  <c r="BV77" i="38"/>
  <c r="BW77" i="38"/>
  <c r="BX77" i="38"/>
  <c r="BY77" i="38"/>
  <c r="BZ77" i="38"/>
  <c r="CA77" i="38"/>
  <c r="CB77" i="38"/>
  <c r="CC77" i="38"/>
  <c r="CD77" i="38"/>
  <c r="CE77" i="38"/>
  <c r="CF77" i="38"/>
  <c r="CG77" i="38"/>
  <c r="CH77" i="38"/>
  <c r="CI77" i="38"/>
  <c r="CJ77" i="38"/>
  <c r="CK77" i="38"/>
  <c r="CL77" i="38"/>
  <c r="CM77" i="38"/>
  <c r="CN77" i="38"/>
  <c r="CO77" i="38"/>
  <c r="CP77" i="38"/>
  <c r="CQ77" i="38"/>
  <c r="CR77" i="38"/>
  <c r="CS77" i="38"/>
  <c r="CT77" i="38"/>
  <c r="CU77" i="38"/>
  <c r="CV77" i="38"/>
  <c r="CW77" i="38"/>
  <c r="CX77" i="38"/>
  <c r="CY77" i="38"/>
  <c r="CZ77" i="38"/>
  <c r="DA77" i="38"/>
  <c r="DB77" i="38"/>
  <c r="DC77" i="38"/>
  <c r="DD77" i="38"/>
  <c r="DE77" i="38"/>
  <c r="DF77" i="38"/>
  <c r="DG77" i="38"/>
  <c r="DH77" i="38"/>
  <c r="DI77" i="38"/>
  <c r="DJ77" i="38"/>
  <c r="DK77" i="38"/>
  <c r="DL77" i="38"/>
  <c r="DM77" i="38"/>
  <c r="DN77" i="38"/>
  <c r="DO77" i="38"/>
  <c r="DP77" i="38"/>
  <c r="DQ77" i="38"/>
  <c r="DR77" i="38"/>
  <c r="DS77" i="38"/>
  <c r="DT77" i="38"/>
  <c r="DU77" i="38"/>
  <c r="DV77" i="38"/>
  <c r="DW77" i="38"/>
  <c r="DX77" i="38"/>
  <c r="DY77" i="38"/>
  <c r="DZ77" i="38"/>
  <c r="EA77" i="38"/>
  <c r="EB77" i="38"/>
  <c r="EC77" i="38"/>
  <c r="ED77" i="38"/>
  <c r="EE77" i="38"/>
  <c r="EF77" i="38"/>
  <c r="EG77" i="38"/>
  <c r="EH77" i="38"/>
  <c r="EI77" i="38"/>
  <c r="EJ77" i="38"/>
  <c r="EK77" i="38"/>
  <c r="EL77" i="38"/>
  <c r="EM77" i="38"/>
  <c r="EN77" i="38"/>
  <c r="EO77" i="38"/>
  <c r="EP77" i="38"/>
  <c r="EQ77" i="38"/>
  <c r="ER77" i="38"/>
  <c r="ES77" i="38"/>
  <c r="ET77" i="38"/>
  <c r="EU77" i="38"/>
  <c r="EV77" i="38"/>
  <c r="EW77" i="38"/>
  <c r="EX77" i="38"/>
  <c r="EY77" i="38"/>
  <c r="EZ77" i="38"/>
  <c r="FA77" i="38"/>
  <c r="FB77" i="38"/>
  <c r="FC77" i="38"/>
  <c r="FD77" i="38"/>
  <c r="FE77" i="38"/>
  <c r="FF77" i="38"/>
  <c r="FG77" i="38"/>
  <c r="FH77" i="38"/>
  <c r="FI77" i="38"/>
  <c r="FJ77" i="38"/>
  <c r="FK77" i="38"/>
  <c r="FL77" i="38"/>
  <c r="FM77" i="38"/>
  <c r="FN77" i="38"/>
  <c r="FO77" i="38"/>
  <c r="FP77" i="38"/>
  <c r="FQ77" i="38"/>
  <c r="FR77" i="38"/>
  <c r="FS77" i="38"/>
  <c r="FT77" i="38"/>
  <c r="FU77" i="38"/>
  <c r="FV77" i="38"/>
  <c r="FW77" i="38"/>
  <c r="FX77" i="38"/>
  <c r="FY77" i="38"/>
  <c r="FZ77" i="38"/>
  <c r="GA77" i="38"/>
  <c r="GB77" i="38"/>
  <c r="GC77" i="38"/>
  <c r="GD77" i="38"/>
  <c r="GE77" i="38"/>
  <c r="GF77" i="38"/>
  <c r="GG77" i="38"/>
  <c r="GH77" i="38"/>
  <c r="GI77" i="38"/>
  <c r="GJ77" i="38"/>
  <c r="GK77" i="38"/>
  <c r="GL77" i="38"/>
  <c r="GM77" i="38"/>
  <c r="GN77" i="38"/>
  <c r="GO77" i="38"/>
  <c r="GP77" i="38"/>
  <c r="GQ77" i="38"/>
  <c r="GR77" i="38"/>
  <c r="GS77" i="38"/>
  <c r="GT77" i="38"/>
  <c r="GU77" i="38"/>
  <c r="GV77" i="38"/>
  <c r="GW77" i="38"/>
  <c r="GX77" i="38"/>
  <c r="GY77" i="38"/>
  <c r="GZ77" i="38"/>
  <c r="HA77" i="38"/>
  <c r="HB77" i="38"/>
  <c r="HC77" i="38"/>
  <c r="HD77" i="38"/>
  <c r="HE77" i="38"/>
  <c r="HF77" i="38"/>
  <c r="HG77" i="38"/>
  <c r="HH77" i="38"/>
  <c r="HI77" i="38"/>
  <c r="HJ77" i="38"/>
  <c r="HK77" i="38"/>
  <c r="HL77" i="38"/>
  <c r="HM77" i="38"/>
  <c r="HN77" i="38"/>
  <c r="HO77" i="38"/>
  <c r="HP77" i="38"/>
  <c r="HQ77" i="38"/>
  <c r="HR77" i="38"/>
  <c r="HS77" i="38"/>
  <c r="HT77" i="38"/>
  <c r="HU77" i="38"/>
  <c r="HV77" i="38"/>
  <c r="HW77" i="38"/>
  <c r="HX77" i="38"/>
  <c r="HY77" i="38"/>
  <c r="HZ77" i="38"/>
  <c r="IA77" i="38"/>
  <c r="IB77" i="38"/>
  <c r="IC77" i="38"/>
  <c r="ID77" i="38"/>
  <c r="IE77" i="38"/>
  <c r="A78" i="38"/>
  <c r="G78" i="38"/>
  <c r="H78" i="38"/>
  <c r="I78" i="38"/>
  <c r="J78" i="38"/>
  <c r="K78" i="38"/>
  <c r="L78" i="38"/>
  <c r="M78" i="38"/>
  <c r="N78" i="38"/>
  <c r="O78" i="38"/>
  <c r="P78" i="38"/>
  <c r="Q78" i="38"/>
  <c r="R78" i="38"/>
  <c r="S78" i="38"/>
  <c r="T78" i="38"/>
  <c r="U78" i="38"/>
  <c r="V78" i="38"/>
  <c r="W78" i="38"/>
  <c r="X78" i="38"/>
  <c r="Y78" i="38"/>
  <c r="Z78" i="38"/>
  <c r="AA78" i="38"/>
  <c r="AB78" i="38"/>
  <c r="AC78" i="38"/>
  <c r="AD78" i="38"/>
  <c r="AE78" i="38"/>
  <c r="AF78" i="38"/>
  <c r="AG78" i="38"/>
  <c r="AH78" i="38"/>
  <c r="AI78" i="38"/>
  <c r="AJ78" i="38"/>
  <c r="AK78" i="38"/>
  <c r="AL78" i="38"/>
  <c r="AM78" i="38"/>
  <c r="AN78" i="38"/>
  <c r="AO78" i="38"/>
  <c r="AP78" i="38"/>
  <c r="AQ78" i="38"/>
  <c r="AR78" i="38"/>
  <c r="AS78" i="38"/>
  <c r="AT78" i="38"/>
  <c r="AU78" i="38"/>
  <c r="AV78" i="38"/>
  <c r="AW78" i="38"/>
  <c r="AX78" i="38"/>
  <c r="AY78" i="38"/>
  <c r="AZ78" i="38"/>
  <c r="BA78" i="38"/>
  <c r="BB78" i="38"/>
  <c r="BC78" i="38"/>
  <c r="BD78" i="38"/>
  <c r="BE78" i="38"/>
  <c r="BF78" i="38"/>
  <c r="BG78" i="38"/>
  <c r="BH78" i="38"/>
  <c r="BI78" i="38"/>
  <c r="BJ78" i="38"/>
  <c r="BK78" i="38"/>
  <c r="BL78" i="38"/>
  <c r="BM78" i="38"/>
  <c r="BN78" i="38"/>
  <c r="BO78" i="38"/>
  <c r="BP78" i="38"/>
  <c r="BQ78" i="38"/>
  <c r="BR78" i="38"/>
  <c r="BS78" i="38"/>
  <c r="BT78" i="38"/>
  <c r="BU78" i="38"/>
  <c r="BV78" i="38"/>
  <c r="BW78" i="38"/>
  <c r="BX78" i="38"/>
  <c r="BY78" i="38"/>
  <c r="BZ78" i="38"/>
  <c r="CA78" i="38"/>
  <c r="CB78" i="38"/>
  <c r="CC78" i="38"/>
  <c r="CD78" i="38"/>
  <c r="CE78" i="38"/>
  <c r="CF78" i="38"/>
  <c r="CG78" i="38"/>
  <c r="CH78" i="38"/>
  <c r="CI78" i="38"/>
  <c r="CJ78" i="38"/>
  <c r="CK78" i="38"/>
  <c r="CL78" i="38"/>
  <c r="CM78" i="38"/>
  <c r="CN78" i="38"/>
  <c r="CO78" i="38"/>
  <c r="CP78" i="38"/>
  <c r="CQ78" i="38"/>
  <c r="CR78" i="38"/>
  <c r="CS78" i="38"/>
  <c r="CT78" i="38"/>
  <c r="CU78" i="38"/>
  <c r="CV78" i="38"/>
  <c r="CW78" i="38"/>
  <c r="CX78" i="38"/>
  <c r="CY78" i="38"/>
  <c r="CZ78" i="38"/>
  <c r="DA78" i="38"/>
  <c r="DB78" i="38"/>
  <c r="DC78" i="38"/>
  <c r="DD78" i="38"/>
  <c r="DE78" i="38"/>
  <c r="DF78" i="38"/>
  <c r="DG78" i="38"/>
  <c r="DH78" i="38"/>
  <c r="DI78" i="38"/>
  <c r="DJ78" i="38"/>
  <c r="DK78" i="38"/>
  <c r="DL78" i="38"/>
  <c r="DM78" i="38"/>
  <c r="DN78" i="38"/>
  <c r="DO78" i="38"/>
  <c r="DP78" i="38"/>
  <c r="DQ78" i="38"/>
  <c r="DR78" i="38"/>
  <c r="DS78" i="38"/>
  <c r="DT78" i="38"/>
  <c r="DU78" i="38"/>
  <c r="DV78" i="38"/>
  <c r="DW78" i="38"/>
  <c r="DX78" i="38"/>
  <c r="DY78" i="38"/>
  <c r="DZ78" i="38"/>
  <c r="EA78" i="38"/>
  <c r="EB78" i="38"/>
  <c r="EC78" i="38"/>
  <c r="ED78" i="38"/>
  <c r="EE78" i="38"/>
  <c r="EF78" i="38"/>
  <c r="EG78" i="38"/>
  <c r="EH78" i="38"/>
  <c r="EI78" i="38"/>
  <c r="EJ78" i="38"/>
  <c r="EK78" i="38"/>
  <c r="EL78" i="38"/>
  <c r="EM78" i="38"/>
  <c r="EN78" i="38"/>
  <c r="EO78" i="38"/>
  <c r="EP78" i="38"/>
  <c r="EQ78" i="38"/>
  <c r="ER78" i="38"/>
  <c r="ES78" i="38"/>
  <c r="ET78" i="38"/>
  <c r="EU78" i="38"/>
  <c r="EV78" i="38"/>
  <c r="EW78" i="38"/>
  <c r="EX78" i="38"/>
  <c r="EY78" i="38"/>
  <c r="EZ78" i="38"/>
  <c r="FA78" i="38"/>
  <c r="FB78" i="38"/>
  <c r="FC78" i="38"/>
  <c r="FD78" i="38"/>
  <c r="FE78" i="38"/>
  <c r="FF78" i="38"/>
  <c r="FG78" i="38"/>
  <c r="FH78" i="38"/>
  <c r="FI78" i="38"/>
  <c r="FJ78" i="38"/>
  <c r="FK78" i="38"/>
  <c r="FL78" i="38"/>
  <c r="FM78" i="38"/>
  <c r="FN78" i="38"/>
  <c r="FO78" i="38"/>
  <c r="FP78" i="38"/>
  <c r="FQ78" i="38"/>
  <c r="FR78" i="38"/>
  <c r="FS78" i="38"/>
  <c r="FT78" i="38"/>
  <c r="FU78" i="38"/>
  <c r="FV78" i="38"/>
  <c r="FW78" i="38"/>
  <c r="FX78" i="38"/>
  <c r="FY78" i="38"/>
  <c r="FZ78" i="38"/>
  <c r="GA78" i="38"/>
  <c r="GB78" i="38"/>
  <c r="GC78" i="38"/>
  <c r="GD78" i="38"/>
  <c r="GE78" i="38"/>
  <c r="GF78" i="38"/>
  <c r="GG78" i="38"/>
  <c r="GH78" i="38"/>
  <c r="GI78" i="38"/>
  <c r="GJ78" i="38"/>
  <c r="GK78" i="38"/>
  <c r="GL78" i="38"/>
  <c r="GM78" i="38"/>
  <c r="GN78" i="38"/>
  <c r="GO78" i="38"/>
  <c r="GP78" i="38"/>
  <c r="GQ78" i="38"/>
  <c r="GR78" i="38"/>
  <c r="GS78" i="38"/>
  <c r="GT78" i="38"/>
  <c r="GU78" i="38"/>
  <c r="GV78" i="38"/>
  <c r="GW78" i="38"/>
  <c r="GX78" i="38"/>
  <c r="GY78" i="38"/>
  <c r="GZ78" i="38"/>
  <c r="HA78" i="38"/>
  <c r="HB78" i="38"/>
  <c r="HC78" i="38"/>
  <c r="HD78" i="38"/>
  <c r="HE78" i="38"/>
  <c r="HF78" i="38"/>
  <c r="HG78" i="38"/>
  <c r="HH78" i="38"/>
  <c r="HI78" i="38"/>
  <c r="HJ78" i="38"/>
  <c r="HK78" i="38"/>
  <c r="HL78" i="38"/>
  <c r="HM78" i="38"/>
  <c r="HN78" i="38"/>
  <c r="HO78" i="38"/>
  <c r="HP78" i="38"/>
  <c r="HQ78" i="38"/>
  <c r="HR78" i="38"/>
  <c r="HS78" i="38"/>
  <c r="HT78" i="38"/>
  <c r="HU78" i="38"/>
  <c r="HV78" i="38"/>
  <c r="HW78" i="38"/>
  <c r="HX78" i="38"/>
  <c r="HY78" i="38"/>
  <c r="HZ78" i="38"/>
  <c r="IA78" i="38"/>
  <c r="IB78" i="38"/>
  <c r="IC78" i="38"/>
  <c r="ID78" i="38"/>
  <c r="IE78" i="38"/>
  <c r="A79" i="38"/>
  <c r="G79" i="38"/>
  <c r="H79" i="38"/>
  <c r="I79" i="38"/>
  <c r="J79" i="38"/>
  <c r="K79" i="38"/>
  <c r="L79" i="38"/>
  <c r="M79" i="38"/>
  <c r="N79" i="38"/>
  <c r="O79" i="38"/>
  <c r="P79" i="38"/>
  <c r="Q79" i="38"/>
  <c r="R79" i="38"/>
  <c r="S79" i="38"/>
  <c r="T79" i="38"/>
  <c r="U79" i="38"/>
  <c r="V79" i="38"/>
  <c r="W79" i="38"/>
  <c r="X79" i="38"/>
  <c r="Y79" i="38"/>
  <c r="Z79" i="38"/>
  <c r="AA79" i="38"/>
  <c r="AB79" i="38"/>
  <c r="AC79" i="38"/>
  <c r="AD79" i="38"/>
  <c r="AE79" i="38"/>
  <c r="AF79" i="38"/>
  <c r="AG79" i="38"/>
  <c r="AH79" i="38"/>
  <c r="AI79" i="38"/>
  <c r="AJ79" i="38"/>
  <c r="AK79" i="38"/>
  <c r="AL79" i="38"/>
  <c r="AM79" i="38"/>
  <c r="AN79" i="38"/>
  <c r="AO79" i="38"/>
  <c r="AP79" i="38"/>
  <c r="AQ79" i="38"/>
  <c r="AR79" i="38"/>
  <c r="AS79" i="38"/>
  <c r="AT79" i="38"/>
  <c r="AU79" i="38"/>
  <c r="AV79" i="38"/>
  <c r="AW79" i="38"/>
  <c r="AX79" i="38"/>
  <c r="AY79" i="38"/>
  <c r="AZ79" i="38"/>
  <c r="BA79" i="38"/>
  <c r="BB79" i="38"/>
  <c r="BC79" i="38"/>
  <c r="BD79" i="38"/>
  <c r="BE79" i="38"/>
  <c r="BF79" i="38"/>
  <c r="BG79" i="38"/>
  <c r="BH79" i="38"/>
  <c r="BI79" i="38"/>
  <c r="BJ79" i="38"/>
  <c r="BK79" i="38"/>
  <c r="BL79" i="38"/>
  <c r="BM79" i="38"/>
  <c r="BN79" i="38"/>
  <c r="BO79" i="38"/>
  <c r="BP79" i="38"/>
  <c r="BQ79" i="38"/>
  <c r="BR79" i="38"/>
  <c r="BS79" i="38"/>
  <c r="BT79" i="38"/>
  <c r="BU79" i="38"/>
  <c r="BV79" i="38"/>
  <c r="BW79" i="38"/>
  <c r="BX79" i="38"/>
  <c r="BY79" i="38"/>
  <c r="BZ79" i="38"/>
  <c r="CA79" i="38"/>
  <c r="CB79" i="38"/>
  <c r="CC79" i="38"/>
  <c r="CD79" i="38"/>
  <c r="CE79" i="38"/>
  <c r="CF79" i="38"/>
  <c r="CG79" i="38"/>
  <c r="CH79" i="38"/>
  <c r="CI79" i="38"/>
  <c r="CJ79" i="38"/>
  <c r="CK79" i="38"/>
  <c r="CL79" i="38"/>
  <c r="CM79" i="38"/>
  <c r="CN79" i="38"/>
  <c r="CO79" i="38"/>
  <c r="CP79" i="38"/>
  <c r="CQ79" i="38"/>
  <c r="CR79" i="38"/>
  <c r="CS79" i="38"/>
  <c r="CT79" i="38"/>
  <c r="CU79" i="38"/>
  <c r="CV79" i="38"/>
  <c r="CW79" i="38"/>
  <c r="CX79" i="38"/>
  <c r="CY79" i="38"/>
  <c r="CZ79" i="38"/>
  <c r="DA79" i="38"/>
  <c r="DB79" i="38"/>
  <c r="DC79" i="38"/>
  <c r="DD79" i="38"/>
  <c r="DE79" i="38"/>
  <c r="DF79" i="38"/>
  <c r="DG79" i="38"/>
  <c r="DH79" i="38"/>
  <c r="DI79" i="38"/>
  <c r="DJ79" i="38"/>
  <c r="DK79" i="38"/>
  <c r="DL79" i="38"/>
  <c r="DM79" i="38"/>
  <c r="DN79" i="38"/>
  <c r="DO79" i="38"/>
  <c r="DP79" i="38"/>
  <c r="DQ79" i="38"/>
  <c r="DR79" i="38"/>
  <c r="DS79" i="38"/>
  <c r="DT79" i="38"/>
  <c r="DU79" i="38"/>
  <c r="DV79" i="38"/>
  <c r="DW79" i="38"/>
  <c r="DX79" i="38"/>
  <c r="DY79" i="38"/>
  <c r="DZ79" i="38"/>
  <c r="EA79" i="38"/>
  <c r="EB79" i="38"/>
  <c r="EC79" i="38"/>
  <c r="ED79" i="38"/>
  <c r="EE79" i="38"/>
  <c r="EF79" i="38"/>
  <c r="EG79" i="38"/>
  <c r="EH79" i="38"/>
  <c r="EI79" i="38"/>
  <c r="EJ79" i="38"/>
  <c r="EK79" i="38"/>
  <c r="EL79" i="38"/>
  <c r="EM79" i="38"/>
  <c r="EN79" i="38"/>
  <c r="EO79" i="38"/>
  <c r="EP79" i="38"/>
  <c r="EQ79" i="38"/>
  <c r="ER79" i="38"/>
  <c r="ES79" i="38"/>
  <c r="ET79" i="38"/>
  <c r="EU79" i="38"/>
  <c r="EV79" i="38"/>
  <c r="EW79" i="38"/>
  <c r="EX79" i="38"/>
  <c r="EY79" i="38"/>
  <c r="EZ79" i="38"/>
  <c r="FA79" i="38"/>
  <c r="FB79" i="38"/>
  <c r="FC79" i="38"/>
  <c r="FD79" i="38"/>
  <c r="FE79" i="38"/>
  <c r="FF79" i="38"/>
  <c r="FG79" i="38"/>
  <c r="FH79" i="38"/>
  <c r="FI79" i="38"/>
  <c r="FJ79" i="38"/>
  <c r="FK79" i="38"/>
  <c r="FL79" i="38"/>
  <c r="FM79" i="38"/>
  <c r="FN79" i="38"/>
  <c r="FO79" i="38"/>
  <c r="FP79" i="38"/>
  <c r="FQ79" i="38"/>
  <c r="FR79" i="38"/>
  <c r="FS79" i="38"/>
  <c r="FT79" i="38"/>
  <c r="FU79" i="38"/>
  <c r="FV79" i="38"/>
  <c r="FW79" i="38"/>
  <c r="FX79" i="38"/>
  <c r="FY79" i="38"/>
  <c r="FZ79" i="38"/>
  <c r="GA79" i="38"/>
  <c r="GB79" i="38"/>
  <c r="GC79" i="38"/>
  <c r="GD79" i="38"/>
  <c r="GE79" i="38"/>
  <c r="GF79" i="38"/>
  <c r="GG79" i="38"/>
  <c r="GH79" i="38"/>
  <c r="GI79" i="38"/>
  <c r="GJ79" i="38"/>
  <c r="GK79" i="38"/>
  <c r="GL79" i="38"/>
  <c r="GM79" i="38"/>
  <c r="GN79" i="38"/>
  <c r="GO79" i="38"/>
  <c r="GP79" i="38"/>
  <c r="GQ79" i="38"/>
  <c r="GR79" i="38"/>
  <c r="GS79" i="38"/>
  <c r="GT79" i="38"/>
  <c r="GU79" i="38"/>
  <c r="GV79" i="38"/>
  <c r="GW79" i="38"/>
  <c r="GX79" i="38"/>
  <c r="GY79" i="38"/>
  <c r="GZ79" i="38"/>
  <c r="HA79" i="38"/>
  <c r="HB79" i="38"/>
  <c r="HC79" i="38"/>
  <c r="HD79" i="38"/>
  <c r="HE79" i="38"/>
  <c r="HF79" i="38"/>
  <c r="HG79" i="38"/>
  <c r="HH79" i="38"/>
  <c r="HI79" i="38"/>
  <c r="HJ79" i="38"/>
  <c r="HK79" i="38"/>
  <c r="HL79" i="38"/>
  <c r="HM79" i="38"/>
  <c r="HN79" i="38"/>
  <c r="HO79" i="38"/>
  <c r="HP79" i="38"/>
  <c r="HQ79" i="38"/>
  <c r="HR79" i="38"/>
  <c r="HS79" i="38"/>
  <c r="HT79" i="38"/>
  <c r="HU79" i="38"/>
  <c r="HV79" i="38"/>
  <c r="HW79" i="38"/>
  <c r="HX79" i="38"/>
  <c r="HY79" i="38"/>
  <c r="HZ79" i="38"/>
  <c r="IA79" i="38"/>
  <c r="IB79" i="38"/>
  <c r="IC79" i="38"/>
  <c r="ID79" i="38"/>
  <c r="IE79" i="38"/>
  <c r="A80" i="38"/>
  <c r="G80" i="38"/>
  <c r="H80" i="38"/>
  <c r="I80" i="38"/>
  <c r="J80" i="38"/>
  <c r="K80" i="38"/>
  <c r="L80" i="38"/>
  <c r="M80" i="38"/>
  <c r="N80" i="38"/>
  <c r="O80" i="38"/>
  <c r="P80" i="38"/>
  <c r="Q80" i="38"/>
  <c r="R80" i="38"/>
  <c r="S80" i="38"/>
  <c r="T80" i="38"/>
  <c r="U80" i="38"/>
  <c r="V80" i="38"/>
  <c r="W80" i="38"/>
  <c r="X80" i="38"/>
  <c r="Y80" i="38"/>
  <c r="Z80" i="38"/>
  <c r="AA80" i="38"/>
  <c r="AB80" i="38"/>
  <c r="AC80" i="38"/>
  <c r="AD80" i="38"/>
  <c r="AE80" i="38"/>
  <c r="AF80" i="38"/>
  <c r="AG80" i="38"/>
  <c r="AH80" i="38"/>
  <c r="AI80" i="38"/>
  <c r="AJ80" i="38"/>
  <c r="AK80" i="38"/>
  <c r="AL80" i="38"/>
  <c r="AM80" i="38"/>
  <c r="AN80" i="38"/>
  <c r="AO80" i="38"/>
  <c r="AP80" i="38"/>
  <c r="AQ80" i="38"/>
  <c r="AR80" i="38"/>
  <c r="AS80" i="38"/>
  <c r="AT80" i="38"/>
  <c r="AU80" i="38"/>
  <c r="AV80" i="38"/>
  <c r="AW80" i="38"/>
  <c r="AX80" i="38"/>
  <c r="AY80" i="38"/>
  <c r="AZ80" i="38"/>
  <c r="BA80" i="38"/>
  <c r="BB80" i="38"/>
  <c r="BC80" i="38"/>
  <c r="BD80" i="38"/>
  <c r="BE80" i="38"/>
  <c r="BF80" i="38"/>
  <c r="BG80" i="38"/>
  <c r="BH80" i="38"/>
  <c r="BI80" i="38"/>
  <c r="BJ80" i="38"/>
  <c r="BK80" i="38"/>
  <c r="BL80" i="38"/>
  <c r="BM80" i="38"/>
  <c r="BN80" i="38"/>
  <c r="BO80" i="38"/>
  <c r="BP80" i="38"/>
  <c r="BQ80" i="38"/>
  <c r="BR80" i="38"/>
  <c r="BS80" i="38"/>
  <c r="BT80" i="38"/>
  <c r="BU80" i="38"/>
  <c r="BV80" i="38"/>
  <c r="BW80" i="38"/>
  <c r="BX80" i="38"/>
  <c r="BY80" i="38"/>
  <c r="BZ80" i="38"/>
  <c r="CA80" i="38"/>
  <c r="CB80" i="38"/>
  <c r="CC80" i="38"/>
  <c r="CD80" i="38"/>
  <c r="CE80" i="38"/>
  <c r="CF80" i="38"/>
  <c r="CG80" i="38"/>
  <c r="CH80" i="38"/>
  <c r="CI80" i="38"/>
  <c r="CJ80" i="38"/>
  <c r="CK80" i="38"/>
  <c r="CL80" i="38"/>
  <c r="CM80" i="38"/>
  <c r="CN80" i="38"/>
  <c r="CO80" i="38"/>
  <c r="CP80" i="38"/>
  <c r="CQ80" i="38"/>
  <c r="CR80" i="38"/>
  <c r="CS80" i="38"/>
  <c r="CT80" i="38"/>
  <c r="CU80" i="38"/>
  <c r="CV80" i="38"/>
  <c r="CW80" i="38"/>
  <c r="CX80" i="38"/>
  <c r="CY80" i="38"/>
  <c r="CZ80" i="38"/>
  <c r="DA80" i="38"/>
  <c r="DB80" i="38"/>
  <c r="DC80" i="38"/>
  <c r="DD80" i="38"/>
  <c r="DE80" i="38"/>
  <c r="DF80" i="38"/>
  <c r="DG80" i="38"/>
  <c r="DH80" i="38"/>
  <c r="DI80" i="38"/>
  <c r="DJ80" i="38"/>
  <c r="DK80" i="38"/>
  <c r="DL80" i="38"/>
  <c r="DM80" i="38"/>
  <c r="DN80" i="38"/>
  <c r="DO80" i="38"/>
  <c r="DP80" i="38"/>
  <c r="DQ80" i="38"/>
  <c r="DR80" i="38"/>
  <c r="DS80" i="38"/>
  <c r="DT80" i="38"/>
  <c r="DU80" i="38"/>
  <c r="DV80" i="38"/>
  <c r="DW80" i="38"/>
  <c r="DX80" i="38"/>
  <c r="DY80" i="38"/>
  <c r="DZ80" i="38"/>
  <c r="EA80" i="38"/>
  <c r="EB80" i="38"/>
  <c r="EC80" i="38"/>
  <c r="ED80" i="38"/>
  <c r="EE80" i="38"/>
  <c r="EF80" i="38"/>
  <c r="EG80" i="38"/>
  <c r="EH80" i="38"/>
  <c r="EI80" i="38"/>
  <c r="EJ80" i="38"/>
  <c r="EK80" i="38"/>
  <c r="EL80" i="38"/>
  <c r="EM80" i="38"/>
  <c r="EN80" i="38"/>
  <c r="EO80" i="38"/>
  <c r="EP80" i="38"/>
  <c r="EQ80" i="38"/>
  <c r="ER80" i="38"/>
  <c r="ES80" i="38"/>
  <c r="ET80" i="38"/>
  <c r="EU80" i="38"/>
  <c r="EV80" i="38"/>
  <c r="EW80" i="38"/>
  <c r="EX80" i="38"/>
  <c r="EY80" i="38"/>
  <c r="EZ80" i="38"/>
  <c r="FA80" i="38"/>
  <c r="FB80" i="38"/>
  <c r="FC80" i="38"/>
  <c r="FD80" i="38"/>
  <c r="FE80" i="38"/>
  <c r="FF80" i="38"/>
  <c r="FG80" i="38"/>
  <c r="FH80" i="38"/>
  <c r="FI80" i="38"/>
  <c r="FJ80" i="38"/>
  <c r="FK80" i="38"/>
  <c r="FL80" i="38"/>
  <c r="FM80" i="38"/>
  <c r="FN80" i="38"/>
  <c r="FO80" i="38"/>
  <c r="FP80" i="38"/>
  <c r="FQ80" i="38"/>
  <c r="FR80" i="38"/>
  <c r="FS80" i="38"/>
  <c r="FT80" i="38"/>
  <c r="FU80" i="38"/>
  <c r="FV80" i="38"/>
  <c r="FW80" i="38"/>
  <c r="FX80" i="38"/>
  <c r="FY80" i="38"/>
  <c r="FZ80" i="38"/>
  <c r="GA80" i="38"/>
  <c r="GB80" i="38"/>
  <c r="GC80" i="38"/>
  <c r="GD80" i="38"/>
  <c r="GE80" i="38"/>
  <c r="GF80" i="38"/>
  <c r="GG80" i="38"/>
  <c r="GH80" i="38"/>
  <c r="GI80" i="38"/>
  <c r="GJ80" i="38"/>
  <c r="GK80" i="38"/>
  <c r="GL80" i="38"/>
  <c r="GM80" i="38"/>
  <c r="GN80" i="38"/>
  <c r="GO80" i="38"/>
  <c r="GP80" i="38"/>
  <c r="GQ80" i="38"/>
  <c r="GR80" i="38"/>
  <c r="GS80" i="38"/>
  <c r="GT80" i="38"/>
  <c r="GU80" i="38"/>
  <c r="GV80" i="38"/>
  <c r="GW80" i="38"/>
  <c r="GX80" i="38"/>
  <c r="GY80" i="38"/>
  <c r="GZ80" i="38"/>
  <c r="HA80" i="38"/>
  <c r="HB80" i="38"/>
  <c r="HC80" i="38"/>
  <c r="HD80" i="38"/>
  <c r="HE80" i="38"/>
  <c r="HF80" i="38"/>
  <c r="HG80" i="38"/>
  <c r="HH80" i="38"/>
  <c r="HI80" i="38"/>
  <c r="HJ80" i="38"/>
  <c r="HK80" i="38"/>
  <c r="HL80" i="38"/>
  <c r="HM80" i="38"/>
  <c r="HN80" i="38"/>
  <c r="HO80" i="38"/>
  <c r="HP80" i="38"/>
  <c r="HQ80" i="38"/>
  <c r="HR80" i="38"/>
  <c r="HS80" i="38"/>
  <c r="HT80" i="38"/>
  <c r="HU80" i="38"/>
  <c r="HV80" i="38"/>
  <c r="HW80" i="38"/>
  <c r="HX80" i="38"/>
  <c r="HY80" i="38"/>
  <c r="HZ80" i="38"/>
  <c r="IA80" i="38"/>
  <c r="IB80" i="38"/>
  <c r="IC80" i="38"/>
  <c r="ID80" i="38"/>
  <c r="IE80" i="38"/>
  <c r="A81" i="38"/>
  <c r="G81" i="38"/>
  <c r="H81" i="38"/>
  <c r="I81" i="38"/>
  <c r="J81" i="38"/>
  <c r="K81" i="38"/>
  <c r="L81" i="38"/>
  <c r="M81" i="38"/>
  <c r="N81" i="38"/>
  <c r="O81" i="38"/>
  <c r="P81" i="38"/>
  <c r="Q81" i="38"/>
  <c r="R81" i="38"/>
  <c r="S81" i="38"/>
  <c r="T81" i="38"/>
  <c r="U81" i="38"/>
  <c r="V81" i="38"/>
  <c r="W81" i="38"/>
  <c r="X81" i="38"/>
  <c r="Y81" i="38"/>
  <c r="Z81" i="38"/>
  <c r="AA81" i="38"/>
  <c r="AB81" i="38"/>
  <c r="AC81" i="38"/>
  <c r="AD81" i="38"/>
  <c r="AE81" i="38"/>
  <c r="AF81" i="38"/>
  <c r="AG81" i="38"/>
  <c r="AH81" i="38"/>
  <c r="AI81" i="38"/>
  <c r="AJ81" i="38"/>
  <c r="AK81" i="38"/>
  <c r="AL81" i="38"/>
  <c r="AM81" i="38"/>
  <c r="AN81" i="38"/>
  <c r="AO81" i="38"/>
  <c r="AP81" i="38"/>
  <c r="AQ81" i="38"/>
  <c r="AR81" i="38"/>
  <c r="AS81" i="38"/>
  <c r="AT81" i="38"/>
  <c r="AU81" i="38"/>
  <c r="AV81" i="38"/>
  <c r="AW81" i="38"/>
  <c r="AX81" i="38"/>
  <c r="AY81" i="38"/>
  <c r="AZ81" i="38"/>
  <c r="BA81" i="38"/>
  <c r="BB81" i="38"/>
  <c r="BC81" i="38"/>
  <c r="BD81" i="38"/>
  <c r="BE81" i="38"/>
  <c r="BF81" i="38"/>
  <c r="BG81" i="38"/>
  <c r="BH81" i="38"/>
  <c r="BI81" i="38"/>
  <c r="BJ81" i="38"/>
  <c r="BK81" i="38"/>
  <c r="BL81" i="38"/>
  <c r="BM81" i="38"/>
  <c r="BN81" i="38"/>
  <c r="BO81" i="38"/>
  <c r="BP81" i="38"/>
  <c r="BQ81" i="38"/>
  <c r="BR81" i="38"/>
  <c r="BS81" i="38"/>
  <c r="BT81" i="38"/>
  <c r="BU81" i="38"/>
  <c r="BV81" i="38"/>
  <c r="BW81" i="38"/>
  <c r="BX81" i="38"/>
  <c r="BY81" i="38"/>
  <c r="BZ81" i="38"/>
  <c r="CA81" i="38"/>
  <c r="CB81" i="38"/>
  <c r="CC81" i="38"/>
  <c r="CD81" i="38"/>
  <c r="CE81" i="38"/>
  <c r="CF81" i="38"/>
  <c r="CG81" i="38"/>
  <c r="CH81" i="38"/>
  <c r="CI81" i="38"/>
  <c r="CJ81" i="38"/>
  <c r="CK81" i="38"/>
  <c r="CL81" i="38"/>
  <c r="CM81" i="38"/>
  <c r="CN81" i="38"/>
  <c r="CO81" i="38"/>
  <c r="CP81" i="38"/>
  <c r="CQ81" i="38"/>
  <c r="CR81" i="38"/>
  <c r="CS81" i="38"/>
  <c r="CT81" i="38"/>
  <c r="CU81" i="38"/>
  <c r="CV81" i="38"/>
  <c r="CW81" i="38"/>
  <c r="CX81" i="38"/>
  <c r="CY81" i="38"/>
  <c r="CZ81" i="38"/>
  <c r="DA81" i="38"/>
  <c r="DB81" i="38"/>
  <c r="DC81" i="38"/>
  <c r="DD81" i="38"/>
  <c r="DE81" i="38"/>
  <c r="DF81" i="38"/>
  <c r="DG81" i="38"/>
  <c r="DH81" i="38"/>
  <c r="DI81" i="38"/>
  <c r="DJ81" i="38"/>
  <c r="DK81" i="38"/>
  <c r="DL81" i="38"/>
  <c r="DM81" i="38"/>
  <c r="DN81" i="38"/>
  <c r="DO81" i="38"/>
  <c r="DP81" i="38"/>
  <c r="DQ81" i="38"/>
  <c r="DR81" i="38"/>
  <c r="DS81" i="38"/>
  <c r="DT81" i="38"/>
  <c r="DU81" i="38"/>
  <c r="DV81" i="38"/>
  <c r="DW81" i="38"/>
  <c r="DX81" i="38"/>
  <c r="DY81" i="38"/>
  <c r="DZ81" i="38"/>
  <c r="EA81" i="38"/>
  <c r="EB81" i="38"/>
  <c r="EC81" i="38"/>
  <c r="ED81" i="38"/>
  <c r="EE81" i="38"/>
  <c r="EF81" i="38"/>
  <c r="EG81" i="38"/>
  <c r="EH81" i="38"/>
  <c r="EI81" i="38"/>
  <c r="EJ81" i="38"/>
  <c r="EK81" i="38"/>
  <c r="EL81" i="38"/>
  <c r="EM81" i="38"/>
  <c r="EN81" i="38"/>
  <c r="EO81" i="38"/>
  <c r="EP81" i="38"/>
  <c r="EQ81" i="38"/>
  <c r="ER81" i="38"/>
  <c r="ES81" i="38"/>
  <c r="ET81" i="38"/>
  <c r="EU81" i="38"/>
  <c r="EV81" i="38"/>
  <c r="EW81" i="38"/>
  <c r="EX81" i="38"/>
  <c r="EY81" i="38"/>
  <c r="EZ81" i="38"/>
  <c r="FA81" i="38"/>
  <c r="FB81" i="38"/>
  <c r="FC81" i="38"/>
  <c r="FD81" i="38"/>
  <c r="FE81" i="38"/>
  <c r="FF81" i="38"/>
  <c r="FG81" i="38"/>
  <c r="FH81" i="38"/>
  <c r="FI81" i="38"/>
  <c r="FJ81" i="38"/>
  <c r="FK81" i="38"/>
  <c r="FL81" i="38"/>
  <c r="FM81" i="38"/>
  <c r="FN81" i="38"/>
  <c r="FO81" i="38"/>
  <c r="FP81" i="38"/>
  <c r="FQ81" i="38"/>
  <c r="FR81" i="38"/>
  <c r="FS81" i="38"/>
  <c r="FT81" i="38"/>
  <c r="FU81" i="38"/>
  <c r="FV81" i="38"/>
  <c r="FW81" i="38"/>
  <c r="FX81" i="38"/>
  <c r="FY81" i="38"/>
  <c r="FZ81" i="38"/>
  <c r="GA81" i="38"/>
  <c r="GB81" i="38"/>
  <c r="GC81" i="38"/>
  <c r="GD81" i="38"/>
  <c r="GE81" i="38"/>
  <c r="GF81" i="38"/>
  <c r="GG81" i="38"/>
  <c r="GH81" i="38"/>
  <c r="GI81" i="38"/>
  <c r="GJ81" i="38"/>
  <c r="GK81" i="38"/>
  <c r="GL81" i="38"/>
  <c r="GM81" i="38"/>
  <c r="GN81" i="38"/>
  <c r="GO81" i="38"/>
  <c r="GP81" i="38"/>
  <c r="GQ81" i="38"/>
  <c r="GR81" i="38"/>
  <c r="GS81" i="38"/>
  <c r="GT81" i="38"/>
  <c r="GU81" i="38"/>
  <c r="GV81" i="38"/>
  <c r="GW81" i="38"/>
  <c r="GX81" i="38"/>
  <c r="GY81" i="38"/>
  <c r="GZ81" i="38"/>
  <c r="HA81" i="38"/>
  <c r="HB81" i="38"/>
  <c r="HC81" i="38"/>
  <c r="HD81" i="38"/>
  <c r="HE81" i="38"/>
  <c r="HF81" i="38"/>
  <c r="HG81" i="38"/>
  <c r="HH81" i="38"/>
  <c r="HI81" i="38"/>
  <c r="HJ81" i="38"/>
  <c r="HK81" i="38"/>
  <c r="HL81" i="38"/>
  <c r="HM81" i="38"/>
  <c r="HN81" i="38"/>
  <c r="HO81" i="38"/>
  <c r="HP81" i="38"/>
  <c r="HQ81" i="38"/>
  <c r="HR81" i="38"/>
  <c r="HS81" i="38"/>
  <c r="HT81" i="38"/>
  <c r="HU81" i="38"/>
  <c r="HV81" i="38"/>
  <c r="HW81" i="38"/>
  <c r="HX81" i="38"/>
  <c r="HY81" i="38"/>
  <c r="HZ81" i="38"/>
  <c r="IA81" i="38"/>
  <c r="IB81" i="38"/>
  <c r="IC81" i="38"/>
  <c r="ID81" i="38"/>
  <c r="IE81" i="38"/>
  <c r="A82" i="38"/>
  <c r="G82" i="38"/>
  <c r="H82" i="38"/>
  <c r="I82" i="38"/>
  <c r="J82" i="38"/>
  <c r="K82" i="38"/>
  <c r="L82" i="38"/>
  <c r="M82" i="38"/>
  <c r="N82" i="38"/>
  <c r="O82" i="38"/>
  <c r="P82" i="38"/>
  <c r="Q82" i="38"/>
  <c r="R82" i="38"/>
  <c r="S82" i="38"/>
  <c r="T82" i="38"/>
  <c r="U82" i="38"/>
  <c r="V82" i="38"/>
  <c r="W82" i="38"/>
  <c r="X82" i="38"/>
  <c r="Y82" i="38"/>
  <c r="Z82" i="38"/>
  <c r="AA82" i="38"/>
  <c r="AB82" i="38"/>
  <c r="AC82" i="38"/>
  <c r="AD82" i="38"/>
  <c r="AE82" i="38"/>
  <c r="AF82" i="38"/>
  <c r="AG82" i="38"/>
  <c r="AH82" i="38"/>
  <c r="AI82" i="38"/>
  <c r="AJ82" i="38"/>
  <c r="AK82" i="38"/>
  <c r="AL82" i="38"/>
  <c r="AM82" i="38"/>
  <c r="AN82" i="38"/>
  <c r="AO82" i="38"/>
  <c r="AP82" i="38"/>
  <c r="AQ82" i="38"/>
  <c r="AR82" i="38"/>
  <c r="AS82" i="38"/>
  <c r="AT82" i="38"/>
  <c r="AU82" i="38"/>
  <c r="AV82" i="38"/>
  <c r="AW82" i="38"/>
  <c r="AX82" i="38"/>
  <c r="AY82" i="38"/>
  <c r="AZ82" i="38"/>
  <c r="BA82" i="38"/>
  <c r="BB82" i="38"/>
  <c r="BC82" i="38"/>
  <c r="BD82" i="38"/>
  <c r="BE82" i="38"/>
  <c r="BF82" i="38"/>
  <c r="BG82" i="38"/>
  <c r="BH82" i="38"/>
  <c r="BI82" i="38"/>
  <c r="BJ82" i="38"/>
  <c r="BK82" i="38"/>
  <c r="BL82" i="38"/>
  <c r="BM82" i="38"/>
  <c r="BN82" i="38"/>
  <c r="BO82" i="38"/>
  <c r="BP82" i="38"/>
  <c r="BQ82" i="38"/>
  <c r="BR82" i="38"/>
  <c r="BS82" i="38"/>
  <c r="BT82" i="38"/>
  <c r="BU82" i="38"/>
  <c r="BV82" i="38"/>
  <c r="BW82" i="38"/>
  <c r="BX82" i="38"/>
  <c r="BY82" i="38"/>
  <c r="BZ82" i="38"/>
  <c r="CA82" i="38"/>
  <c r="CB82" i="38"/>
  <c r="CC82" i="38"/>
  <c r="CD82" i="38"/>
  <c r="CE82" i="38"/>
  <c r="CF82" i="38"/>
  <c r="CG82" i="38"/>
  <c r="CH82" i="38"/>
  <c r="CI82" i="38"/>
  <c r="CJ82" i="38"/>
  <c r="CK82" i="38"/>
  <c r="CL82" i="38"/>
  <c r="CM82" i="38"/>
  <c r="CN82" i="38"/>
  <c r="CO82" i="38"/>
  <c r="CP82" i="38"/>
  <c r="CQ82" i="38"/>
  <c r="CR82" i="38"/>
  <c r="CS82" i="38"/>
  <c r="CT82" i="38"/>
  <c r="CU82" i="38"/>
  <c r="CV82" i="38"/>
  <c r="CW82" i="38"/>
  <c r="CX82" i="38"/>
  <c r="CY82" i="38"/>
  <c r="CZ82" i="38"/>
  <c r="DA82" i="38"/>
  <c r="DB82" i="38"/>
  <c r="DC82" i="38"/>
  <c r="DD82" i="38"/>
  <c r="DE82" i="38"/>
  <c r="DF82" i="38"/>
  <c r="DG82" i="38"/>
  <c r="DH82" i="38"/>
  <c r="DI82" i="38"/>
  <c r="DJ82" i="38"/>
  <c r="DK82" i="38"/>
  <c r="DL82" i="38"/>
  <c r="DM82" i="38"/>
  <c r="DN82" i="38"/>
  <c r="DO82" i="38"/>
  <c r="DP82" i="38"/>
  <c r="DQ82" i="38"/>
  <c r="DR82" i="38"/>
  <c r="DS82" i="38"/>
  <c r="DT82" i="38"/>
  <c r="DU82" i="38"/>
  <c r="DV82" i="38"/>
  <c r="DW82" i="38"/>
  <c r="DX82" i="38"/>
  <c r="DY82" i="38"/>
  <c r="DZ82" i="38"/>
  <c r="EA82" i="38"/>
  <c r="EB82" i="38"/>
  <c r="EC82" i="38"/>
  <c r="ED82" i="38"/>
  <c r="EE82" i="38"/>
  <c r="EF82" i="38"/>
  <c r="EG82" i="38"/>
  <c r="EH82" i="38"/>
  <c r="EI82" i="38"/>
  <c r="EJ82" i="38"/>
  <c r="EK82" i="38"/>
  <c r="EL82" i="38"/>
  <c r="EM82" i="38"/>
  <c r="EN82" i="38"/>
  <c r="EO82" i="38"/>
  <c r="EP82" i="38"/>
  <c r="EQ82" i="38"/>
  <c r="ER82" i="38"/>
  <c r="ES82" i="38"/>
  <c r="ET82" i="38"/>
  <c r="EU82" i="38"/>
  <c r="EV82" i="38"/>
  <c r="EW82" i="38"/>
  <c r="EX82" i="38"/>
  <c r="EY82" i="38"/>
  <c r="EZ82" i="38"/>
  <c r="FA82" i="38"/>
  <c r="FB82" i="38"/>
  <c r="FC82" i="38"/>
  <c r="FD82" i="38"/>
  <c r="FE82" i="38"/>
  <c r="FF82" i="38"/>
  <c r="FG82" i="38"/>
  <c r="FH82" i="38"/>
  <c r="FI82" i="38"/>
  <c r="FJ82" i="38"/>
  <c r="FK82" i="38"/>
  <c r="FL82" i="38"/>
  <c r="FM82" i="38"/>
  <c r="FN82" i="38"/>
  <c r="FO82" i="38"/>
  <c r="FP82" i="38"/>
  <c r="FQ82" i="38"/>
  <c r="FR82" i="38"/>
  <c r="FS82" i="38"/>
  <c r="FT82" i="38"/>
  <c r="FU82" i="38"/>
  <c r="FV82" i="38"/>
  <c r="FW82" i="38"/>
  <c r="FX82" i="38"/>
  <c r="FY82" i="38"/>
  <c r="FZ82" i="38"/>
  <c r="GA82" i="38"/>
  <c r="GB82" i="38"/>
  <c r="GC82" i="38"/>
  <c r="GD82" i="38"/>
  <c r="GE82" i="38"/>
  <c r="GF82" i="38"/>
  <c r="GG82" i="38"/>
  <c r="GH82" i="38"/>
  <c r="GI82" i="38"/>
  <c r="GJ82" i="38"/>
  <c r="GK82" i="38"/>
  <c r="GL82" i="38"/>
  <c r="GM82" i="38"/>
  <c r="GN82" i="38"/>
  <c r="GO82" i="38"/>
  <c r="GP82" i="38"/>
  <c r="GQ82" i="38"/>
  <c r="GR82" i="38"/>
  <c r="GS82" i="38"/>
  <c r="GT82" i="38"/>
  <c r="GU82" i="38"/>
  <c r="GV82" i="38"/>
  <c r="GW82" i="38"/>
  <c r="GX82" i="38"/>
  <c r="GY82" i="38"/>
  <c r="GZ82" i="38"/>
  <c r="HA82" i="38"/>
  <c r="HB82" i="38"/>
  <c r="HC82" i="38"/>
  <c r="HD82" i="38"/>
  <c r="HE82" i="38"/>
  <c r="HF82" i="38"/>
  <c r="HG82" i="38"/>
  <c r="HH82" i="38"/>
  <c r="HI82" i="38"/>
  <c r="HJ82" i="38"/>
  <c r="HK82" i="38"/>
  <c r="HL82" i="38"/>
  <c r="HM82" i="38"/>
  <c r="HN82" i="38"/>
  <c r="HO82" i="38"/>
  <c r="HP82" i="38"/>
  <c r="HQ82" i="38"/>
  <c r="HR82" i="38"/>
  <c r="HS82" i="38"/>
  <c r="HT82" i="38"/>
  <c r="HU82" i="38"/>
  <c r="HV82" i="38"/>
  <c r="HW82" i="38"/>
  <c r="HX82" i="38"/>
  <c r="HY82" i="38"/>
  <c r="HZ82" i="38"/>
  <c r="IA82" i="38"/>
  <c r="IB82" i="38"/>
  <c r="IC82" i="38"/>
  <c r="ID82" i="38"/>
  <c r="IE82" i="38"/>
  <c r="A83" i="38"/>
  <c r="G83" i="38"/>
  <c r="H83" i="38"/>
  <c r="I83" i="38"/>
  <c r="J83" i="38"/>
  <c r="K83" i="38"/>
  <c r="L83" i="38"/>
  <c r="M83" i="38"/>
  <c r="N83" i="38"/>
  <c r="O83" i="38"/>
  <c r="P83" i="38"/>
  <c r="Q83" i="38"/>
  <c r="R83" i="38"/>
  <c r="S83" i="38"/>
  <c r="T83" i="38"/>
  <c r="U83" i="38"/>
  <c r="V83" i="38"/>
  <c r="W83" i="38"/>
  <c r="X83" i="38"/>
  <c r="Y83" i="38"/>
  <c r="Z83" i="38"/>
  <c r="AA83" i="38"/>
  <c r="AB83" i="38"/>
  <c r="AC83" i="38"/>
  <c r="AD83" i="38"/>
  <c r="AE83" i="38"/>
  <c r="AF83" i="38"/>
  <c r="AG83" i="38"/>
  <c r="AH83" i="38"/>
  <c r="AI83" i="38"/>
  <c r="AJ83" i="38"/>
  <c r="AK83" i="38"/>
  <c r="AL83" i="38"/>
  <c r="AM83" i="38"/>
  <c r="AN83" i="38"/>
  <c r="AO83" i="38"/>
  <c r="AP83" i="38"/>
  <c r="AQ83" i="38"/>
  <c r="AR83" i="38"/>
  <c r="AS83" i="38"/>
  <c r="AT83" i="38"/>
  <c r="AU83" i="38"/>
  <c r="AV83" i="38"/>
  <c r="AW83" i="38"/>
  <c r="AX83" i="38"/>
  <c r="AY83" i="38"/>
  <c r="AZ83" i="38"/>
  <c r="BA83" i="38"/>
  <c r="BB83" i="38"/>
  <c r="BC83" i="38"/>
  <c r="BD83" i="38"/>
  <c r="BE83" i="38"/>
  <c r="BF83" i="38"/>
  <c r="BG83" i="38"/>
  <c r="BH83" i="38"/>
  <c r="BI83" i="38"/>
  <c r="BJ83" i="38"/>
  <c r="BK83" i="38"/>
  <c r="BL83" i="38"/>
  <c r="BM83" i="38"/>
  <c r="BN83" i="38"/>
  <c r="BO83" i="38"/>
  <c r="BP83" i="38"/>
  <c r="BQ83" i="38"/>
  <c r="BR83" i="38"/>
  <c r="BS83" i="38"/>
  <c r="BT83" i="38"/>
  <c r="BU83" i="38"/>
  <c r="BV83" i="38"/>
  <c r="BW83" i="38"/>
  <c r="BX83" i="38"/>
  <c r="BY83" i="38"/>
  <c r="BZ83" i="38"/>
  <c r="CA83" i="38"/>
  <c r="CB83" i="38"/>
  <c r="CC83" i="38"/>
  <c r="CD83" i="38"/>
  <c r="CE83" i="38"/>
  <c r="CF83" i="38"/>
  <c r="CG83" i="38"/>
  <c r="CH83" i="38"/>
  <c r="CI83" i="38"/>
  <c r="CJ83" i="38"/>
  <c r="CK83" i="38"/>
  <c r="CL83" i="38"/>
  <c r="CM83" i="38"/>
  <c r="CN83" i="38"/>
  <c r="CO83" i="38"/>
  <c r="CP83" i="38"/>
  <c r="CQ83" i="38"/>
  <c r="CR83" i="38"/>
  <c r="CS83" i="38"/>
  <c r="CT83" i="38"/>
  <c r="CU83" i="38"/>
  <c r="CV83" i="38"/>
  <c r="CW83" i="38"/>
  <c r="CX83" i="38"/>
  <c r="CY83" i="38"/>
  <c r="CZ83" i="38"/>
  <c r="DA83" i="38"/>
  <c r="DB83" i="38"/>
  <c r="DC83" i="38"/>
  <c r="DD83" i="38"/>
  <c r="DE83" i="38"/>
  <c r="DF83" i="38"/>
  <c r="DG83" i="38"/>
  <c r="DH83" i="38"/>
  <c r="DI83" i="38"/>
  <c r="DJ83" i="38"/>
  <c r="DK83" i="38"/>
  <c r="DL83" i="38"/>
  <c r="DM83" i="38"/>
  <c r="DN83" i="38"/>
  <c r="DO83" i="38"/>
  <c r="DP83" i="38"/>
  <c r="DQ83" i="38"/>
  <c r="DR83" i="38"/>
  <c r="DS83" i="38"/>
  <c r="DT83" i="38"/>
  <c r="DU83" i="38"/>
  <c r="DV83" i="38"/>
  <c r="DW83" i="38"/>
  <c r="DX83" i="38"/>
  <c r="DY83" i="38"/>
  <c r="DZ83" i="38"/>
  <c r="EA83" i="38"/>
  <c r="EB83" i="38"/>
  <c r="EC83" i="38"/>
  <c r="ED83" i="38"/>
  <c r="EE83" i="38"/>
  <c r="EF83" i="38"/>
  <c r="EG83" i="38"/>
  <c r="EH83" i="38"/>
  <c r="EI83" i="38"/>
  <c r="EJ83" i="38"/>
  <c r="EK83" i="38"/>
  <c r="EL83" i="38"/>
  <c r="EM83" i="38"/>
  <c r="EN83" i="38"/>
  <c r="EO83" i="38"/>
  <c r="EP83" i="38"/>
  <c r="EQ83" i="38"/>
  <c r="ER83" i="38"/>
  <c r="ES83" i="38"/>
  <c r="ET83" i="38"/>
  <c r="EU83" i="38"/>
  <c r="EV83" i="38"/>
  <c r="EW83" i="38"/>
  <c r="EX83" i="38"/>
  <c r="EY83" i="38"/>
  <c r="EZ83" i="38"/>
  <c r="FA83" i="38"/>
  <c r="FB83" i="38"/>
  <c r="FC83" i="38"/>
  <c r="FD83" i="38"/>
  <c r="FE83" i="38"/>
  <c r="FF83" i="38"/>
  <c r="FG83" i="38"/>
  <c r="FH83" i="38"/>
  <c r="FI83" i="38"/>
  <c r="FJ83" i="38"/>
  <c r="FK83" i="38"/>
  <c r="FL83" i="38"/>
  <c r="FM83" i="38"/>
  <c r="FN83" i="38"/>
  <c r="FO83" i="38"/>
  <c r="FP83" i="38"/>
  <c r="FQ83" i="38"/>
  <c r="FR83" i="38"/>
  <c r="FS83" i="38"/>
  <c r="FT83" i="38"/>
  <c r="FU83" i="38"/>
  <c r="FV83" i="38"/>
  <c r="FW83" i="38"/>
  <c r="FX83" i="38"/>
  <c r="FY83" i="38"/>
  <c r="FZ83" i="38"/>
  <c r="GA83" i="38"/>
  <c r="GB83" i="38"/>
  <c r="GC83" i="38"/>
  <c r="GD83" i="38"/>
  <c r="GE83" i="38"/>
  <c r="GF83" i="38"/>
  <c r="GG83" i="38"/>
  <c r="GH83" i="38"/>
  <c r="GI83" i="38"/>
  <c r="GJ83" i="38"/>
  <c r="GK83" i="38"/>
  <c r="GL83" i="38"/>
  <c r="GM83" i="38"/>
  <c r="GN83" i="38"/>
  <c r="GO83" i="38"/>
  <c r="GP83" i="38"/>
  <c r="GQ83" i="38"/>
  <c r="GR83" i="38"/>
  <c r="GS83" i="38"/>
  <c r="GT83" i="38"/>
  <c r="GU83" i="38"/>
  <c r="GV83" i="38"/>
  <c r="GW83" i="38"/>
  <c r="GX83" i="38"/>
  <c r="GY83" i="38"/>
  <c r="GZ83" i="38"/>
  <c r="HA83" i="38"/>
  <c r="HB83" i="38"/>
  <c r="HC83" i="38"/>
  <c r="HD83" i="38"/>
  <c r="HE83" i="38"/>
  <c r="HF83" i="38"/>
  <c r="HG83" i="38"/>
  <c r="HH83" i="38"/>
  <c r="HI83" i="38"/>
  <c r="HJ83" i="38"/>
  <c r="HK83" i="38"/>
  <c r="HL83" i="38"/>
  <c r="HM83" i="38"/>
  <c r="HN83" i="38"/>
  <c r="HO83" i="38"/>
  <c r="HP83" i="38"/>
  <c r="HQ83" i="38"/>
  <c r="HR83" i="38"/>
  <c r="HS83" i="38"/>
  <c r="HT83" i="38"/>
  <c r="HU83" i="38"/>
  <c r="HV83" i="38"/>
  <c r="HW83" i="38"/>
  <c r="HX83" i="38"/>
  <c r="HY83" i="38"/>
  <c r="HZ83" i="38"/>
  <c r="IA83" i="38"/>
  <c r="IB83" i="38"/>
  <c r="IC83" i="38"/>
  <c r="ID83" i="38"/>
  <c r="IE83" i="38"/>
  <c r="A84" i="38"/>
  <c r="G84" i="38"/>
  <c r="H84" i="38"/>
  <c r="I84" i="38"/>
  <c r="J84" i="38"/>
  <c r="K84" i="38"/>
  <c r="L84" i="38"/>
  <c r="M84" i="38"/>
  <c r="N84" i="38"/>
  <c r="O84" i="38"/>
  <c r="P84" i="38"/>
  <c r="Q84" i="38"/>
  <c r="R84" i="38"/>
  <c r="S84" i="38"/>
  <c r="T84" i="38"/>
  <c r="U84" i="38"/>
  <c r="V84" i="38"/>
  <c r="W84" i="38"/>
  <c r="X84" i="38"/>
  <c r="Y84" i="38"/>
  <c r="Z84" i="38"/>
  <c r="AA84" i="38"/>
  <c r="AB84" i="38"/>
  <c r="AC84" i="38"/>
  <c r="AD84" i="38"/>
  <c r="AE84" i="38"/>
  <c r="AF84" i="38"/>
  <c r="AG84" i="38"/>
  <c r="AH84" i="38"/>
  <c r="AI84" i="38"/>
  <c r="AJ84" i="38"/>
  <c r="AK84" i="38"/>
  <c r="AL84" i="38"/>
  <c r="AM84" i="38"/>
  <c r="AN84" i="38"/>
  <c r="AO84" i="38"/>
  <c r="AP84" i="38"/>
  <c r="AQ84" i="38"/>
  <c r="AR84" i="38"/>
  <c r="AS84" i="38"/>
  <c r="AT84" i="38"/>
  <c r="AU84" i="38"/>
  <c r="AV84" i="38"/>
  <c r="AW84" i="38"/>
  <c r="AX84" i="38"/>
  <c r="AY84" i="38"/>
  <c r="AZ84" i="38"/>
  <c r="BA84" i="38"/>
  <c r="BB84" i="38"/>
  <c r="BC84" i="38"/>
  <c r="BD84" i="38"/>
  <c r="BE84" i="38"/>
  <c r="BF84" i="38"/>
  <c r="BG84" i="38"/>
  <c r="BH84" i="38"/>
  <c r="BI84" i="38"/>
  <c r="BJ84" i="38"/>
  <c r="BK84" i="38"/>
  <c r="BL84" i="38"/>
  <c r="BM84" i="38"/>
  <c r="BN84" i="38"/>
  <c r="BO84" i="38"/>
  <c r="BP84" i="38"/>
  <c r="BQ84" i="38"/>
  <c r="BR84" i="38"/>
  <c r="BS84" i="38"/>
  <c r="BT84" i="38"/>
  <c r="BU84" i="38"/>
  <c r="BV84" i="38"/>
  <c r="BW84" i="38"/>
  <c r="BX84" i="38"/>
  <c r="BY84" i="38"/>
  <c r="BZ84" i="38"/>
  <c r="CA84" i="38"/>
  <c r="CB84" i="38"/>
  <c r="CC84" i="38"/>
  <c r="CD84" i="38"/>
  <c r="CE84" i="38"/>
  <c r="CF84" i="38"/>
  <c r="CG84" i="38"/>
  <c r="CH84" i="38"/>
  <c r="CI84" i="38"/>
  <c r="CJ84" i="38"/>
  <c r="CK84" i="38"/>
  <c r="CL84" i="38"/>
  <c r="CM84" i="38"/>
  <c r="CN84" i="38"/>
  <c r="CO84" i="38"/>
  <c r="CP84" i="38"/>
  <c r="CQ84" i="38"/>
  <c r="CR84" i="38"/>
  <c r="CS84" i="38"/>
  <c r="CT84" i="38"/>
  <c r="CU84" i="38"/>
  <c r="CV84" i="38"/>
  <c r="CW84" i="38"/>
  <c r="CX84" i="38"/>
  <c r="CY84" i="38"/>
  <c r="CZ84" i="38"/>
  <c r="DA84" i="38"/>
  <c r="DB84" i="38"/>
  <c r="DC84" i="38"/>
  <c r="DD84" i="38"/>
  <c r="DE84" i="38"/>
  <c r="DF84" i="38"/>
  <c r="DG84" i="38"/>
  <c r="DH84" i="38"/>
  <c r="DI84" i="38"/>
  <c r="DJ84" i="38"/>
  <c r="DK84" i="38"/>
  <c r="DL84" i="38"/>
  <c r="DM84" i="38"/>
  <c r="DN84" i="38"/>
  <c r="DO84" i="38"/>
  <c r="DP84" i="38"/>
  <c r="DQ84" i="38"/>
  <c r="DR84" i="38"/>
  <c r="DS84" i="38"/>
  <c r="DT84" i="38"/>
  <c r="DU84" i="38"/>
  <c r="DV84" i="38"/>
  <c r="DW84" i="38"/>
  <c r="DX84" i="38"/>
  <c r="DY84" i="38"/>
  <c r="DZ84" i="38"/>
  <c r="EA84" i="38"/>
  <c r="EB84" i="38"/>
  <c r="EC84" i="38"/>
  <c r="ED84" i="38"/>
  <c r="EE84" i="38"/>
  <c r="EF84" i="38"/>
  <c r="EG84" i="38"/>
  <c r="EH84" i="38"/>
  <c r="EI84" i="38"/>
  <c r="EJ84" i="38"/>
  <c r="EK84" i="38"/>
  <c r="EL84" i="38"/>
  <c r="EM84" i="38"/>
  <c r="EN84" i="38"/>
  <c r="EO84" i="38"/>
  <c r="EP84" i="38"/>
  <c r="EQ84" i="38"/>
  <c r="ER84" i="38"/>
  <c r="ES84" i="38"/>
  <c r="ET84" i="38"/>
  <c r="EU84" i="38"/>
  <c r="EV84" i="38"/>
  <c r="EW84" i="38"/>
  <c r="EX84" i="38"/>
  <c r="EY84" i="38"/>
  <c r="EZ84" i="38"/>
  <c r="FA84" i="38"/>
  <c r="FB84" i="38"/>
  <c r="FC84" i="38"/>
  <c r="FD84" i="38"/>
  <c r="FE84" i="38"/>
  <c r="FF84" i="38"/>
  <c r="FG84" i="38"/>
  <c r="FH84" i="38"/>
  <c r="FI84" i="38"/>
  <c r="FJ84" i="38"/>
  <c r="FK84" i="38"/>
  <c r="FL84" i="38"/>
  <c r="FM84" i="38"/>
  <c r="FN84" i="38"/>
  <c r="FO84" i="38"/>
  <c r="FP84" i="38"/>
  <c r="FQ84" i="38"/>
  <c r="FR84" i="38"/>
  <c r="FS84" i="38"/>
  <c r="FT84" i="38"/>
  <c r="FU84" i="38"/>
  <c r="FV84" i="38"/>
  <c r="FW84" i="38"/>
  <c r="FX84" i="38"/>
  <c r="FY84" i="38"/>
  <c r="FZ84" i="38"/>
  <c r="GA84" i="38"/>
  <c r="GB84" i="38"/>
  <c r="GC84" i="38"/>
  <c r="GD84" i="38"/>
  <c r="GE84" i="38"/>
  <c r="GF84" i="38"/>
  <c r="GG84" i="38"/>
  <c r="GH84" i="38"/>
  <c r="GI84" i="38"/>
  <c r="GJ84" i="38"/>
  <c r="GK84" i="38"/>
  <c r="GL84" i="38"/>
  <c r="GM84" i="38"/>
  <c r="GN84" i="38"/>
  <c r="GO84" i="38"/>
  <c r="GP84" i="38"/>
  <c r="GQ84" i="38"/>
  <c r="GR84" i="38"/>
  <c r="GS84" i="38"/>
  <c r="GT84" i="38"/>
  <c r="GU84" i="38"/>
  <c r="GV84" i="38"/>
  <c r="GW84" i="38"/>
  <c r="GX84" i="38"/>
  <c r="GY84" i="38"/>
  <c r="GZ84" i="38"/>
  <c r="HA84" i="38"/>
  <c r="HB84" i="38"/>
  <c r="HC84" i="38"/>
  <c r="HD84" i="38"/>
  <c r="HE84" i="38"/>
  <c r="HF84" i="38"/>
  <c r="HG84" i="38"/>
  <c r="HH84" i="38"/>
  <c r="HI84" i="38"/>
  <c r="HJ84" i="38"/>
  <c r="HK84" i="38"/>
  <c r="HL84" i="38"/>
  <c r="HM84" i="38"/>
  <c r="HN84" i="38"/>
  <c r="HO84" i="38"/>
  <c r="HP84" i="38"/>
  <c r="HQ84" i="38"/>
  <c r="HR84" i="38"/>
  <c r="HS84" i="38"/>
  <c r="HT84" i="38"/>
  <c r="HU84" i="38"/>
  <c r="HV84" i="38"/>
  <c r="HW84" i="38"/>
  <c r="HX84" i="38"/>
  <c r="HY84" i="38"/>
  <c r="HZ84" i="38"/>
  <c r="IA84" i="38"/>
  <c r="IB84" i="38"/>
  <c r="IC84" i="38"/>
  <c r="ID84" i="38"/>
  <c r="IE84" i="38"/>
  <c r="A85" i="38"/>
  <c r="G85" i="38"/>
  <c r="H85" i="38"/>
  <c r="I85" i="38"/>
  <c r="J85" i="38"/>
  <c r="K85" i="38"/>
  <c r="L85" i="38"/>
  <c r="M85" i="38"/>
  <c r="N85" i="38"/>
  <c r="O85" i="38"/>
  <c r="P85" i="38"/>
  <c r="Q85" i="38"/>
  <c r="R85" i="38"/>
  <c r="S85" i="38"/>
  <c r="T85" i="38"/>
  <c r="U85" i="38"/>
  <c r="V85" i="38"/>
  <c r="W85" i="38"/>
  <c r="X85" i="38"/>
  <c r="Y85" i="38"/>
  <c r="Z85" i="38"/>
  <c r="AA85" i="38"/>
  <c r="AB85" i="38"/>
  <c r="AC85" i="38"/>
  <c r="AD85" i="38"/>
  <c r="AE85" i="38"/>
  <c r="AF85" i="38"/>
  <c r="AG85" i="38"/>
  <c r="AH85" i="38"/>
  <c r="AI85" i="38"/>
  <c r="AJ85" i="38"/>
  <c r="AK85" i="38"/>
  <c r="AL85" i="38"/>
  <c r="AM85" i="38"/>
  <c r="AN85" i="38"/>
  <c r="AO85" i="38"/>
  <c r="AP85" i="38"/>
  <c r="AQ85" i="38"/>
  <c r="AR85" i="38"/>
  <c r="AS85" i="38"/>
  <c r="AT85" i="38"/>
  <c r="AU85" i="38"/>
  <c r="AV85" i="38"/>
  <c r="AW85" i="38"/>
  <c r="AX85" i="38"/>
  <c r="AY85" i="38"/>
  <c r="AZ85" i="38"/>
  <c r="BA85" i="38"/>
  <c r="BB85" i="38"/>
  <c r="BC85" i="38"/>
  <c r="BD85" i="38"/>
  <c r="BE85" i="38"/>
  <c r="BF85" i="38"/>
  <c r="BG85" i="38"/>
  <c r="BH85" i="38"/>
  <c r="BI85" i="38"/>
  <c r="BJ85" i="38"/>
  <c r="BK85" i="38"/>
  <c r="BL85" i="38"/>
  <c r="BM85" i="38"/>
  <c r="BN85" i="38"/>
  <c r="BO85" i="38"/>
  <c r="BP85" i="38"/>
  <c r="BQ85" i="38"/>
  <c r="BR85" i="38"/>
  <c r="BS85" i="38"/>
  <c r="BT85" i="38"/>
  <c r="BU85" i="38"/>
  <c r="BV85" i="38"/>
  <c r="BW85" i="38"/>
  <c r="BX85" i="38"/>
  <c r="BY85" i="38"/>
  <c r="BZ85" i="38"/>
  <c r="CA85" i="38"/>
  <c r="CB85" i="38"/>
  <c r="CC85" i="38"/>
  <c r="CD85" i="38"/>
  <c r="CE85" i="38"/>
  <c r="CF85" i="38"/>
  <c r="CG85" i="38"/>
  <c r="CH85" i="38"/>
  <c r="CI85" i="38"/>
  <c r="CJ85" i="38"/>
  <c r="CK85" i="38"/>
  <c r="CL85" i="38"/>
  <c r="CM85" i="38"/>
  <c r="CN85" i="38"/>
  <c r="CO85" i="38"/>
  <c r="CP85" i="38"/>
  <c r="CQ85" i="38"/>
  <c r="CR85" i="38"/>
  <c r="CS85" i="38"/>
  <c r="CT85" i="38"/>
  <c r="CU85" i="38"/>
  <c r="CV85" i="38"/>
  <c r="CW85" i="38"/>
  <c r="CX85" i="38"/>
  <c r="CY85" i="38"/>
  <c r="CZ85" i="38"/>
  <c r="DA85" i="38"/>
  <c r="DB85" i="38"/>
  <c r="DC85" i="38"/>
  <c r="DD85" i="38"/>
  <c r="DE85" i="38"/>
  <c r="DF85" i="38"/>
  <c r="DG85" i="38"/>
  <c r="DH85" i="38"/>
  <c r="DI85" i="38"/>
  <c r="DJ85" i="38"/>
  <c r="DK85" i="38"/>
  <c r="DL85" i="38"/>
  <c r="DM85" i="38"/>
  <c r="DN85" i="38"/>
  <c r="DO85" i="38"/>
  <c r="DP85" i="38"/>
  <c r="DQ85" i="38"/>
  <c r="DR85" i="38"/>
  <c r="DS85" i="38"/>
  <c r="DT85" i="38"/>
  <c r="DU85" i="38"/>
  <c r="DV85" i="38"/>
  <c r="DW85" i="38"/>
  <c r="DX85" i="38"/>
  <c r="DY85" i="38"/>
  <c r="DZ85" i="38"/>
  <c r="EA85" i="38"/>
  <c r="EB85" i="38"/>
  <c r="EC85" i="38"/>
  <c r="ED85" i="38"/>
  <c r="EE85" i="38"/>
  <c r="EF85" i="38"/>
  <c r="EG85" i="38"/>
  <c r="EH85" i="38"/>
  <c r="EI85" i="38"/>
  <c r="EJ85" i="38"/>
  <c r="EK85" i="38"/>
  <c r="EL85" i="38"/>
  <c r="EM85" i="38"/>
  <c r="EN85" i="38"/>
  <c r="EO85" i="38"/>
  <c r="EP85" i="38"/>
  <c r="EQ85" i="38"/>
  <c r="ER85" i="38"/>
  <c r="ES85" i="38"/>
  <c r="ET85" i="38"/>
  <c r="EU85" i="38"/>
  <c r="EV85" i="38"/>
  <c r="EW85" i="38"/>
  <c r="EX85" i="38"/>
  <c r="EY85" i="38"/>
  <c r="EZ85" i="38"/>
  <c r="FA85" i="38"/>
  <c r="FB85" i="38"/>
  <c r="FC85" i="38"/>
  <c r="FD85" i="38"/>
  <c r="FE85" i="38"/>
  <c r="FF85" i="38"/>
  <c r="FG85" i="38"/>
  <c r="FH85" i="38"/>
  <c r="FI85" i="38"/>
  <c r="FJ85" i="38"/>
  <c r="FK85" i="38"/>
  <c r="FL85" i="38"/>
  <c r="FM85" i="38"/>
  <c r="FN85" i="38"/>
  <c r="FO85" i="38"/>
  <c r="FP85" i="38"/>
  <c r="FQ85" i="38"/>
  <c r="FR85" i="38"/>
  <c r="FS85" i="38"/>
  <c r="FT85" i="38"/>
  <c r="FU85" i="38"/>
  <c r="FV85" i="38"/>
  <c r="FW85" i="38"/>
  <c r="FX85" i="38"/>
  <c r="FY85" i="38"/>
  <c r="FZ85" i="38"/>
  <c r="GA85" i="38"/>
  <c r="GB85" i="38"/>
  <c r="GC85" i="38"/>
  <c r="GD85" i="38"/>
  <c r="GE85" i="38"/>
  <c r="GF85" i="38"/>
  <c r="GG85" i="38"/>
  <c r="GH85" i="38"/>
  <c r="GI85" i="38"/>
  <c r="GJ85" i="38"/>
  <c r="GK85" i="38"/>
  <c r="GL85" i="38"/>
  <c r="GM85" i="38"/>
  <c r="GN85" i="38"/>
  <c r="GO85" i="38"/>
  <c r="GP85" i="38"/>
  <c r="GQ85" i="38"/>
  <c r="GR85" i="38"/>
  <c r="GS85" i="38"/>
  <c r="GT85" i="38"/>
  <c r="GU85" i="38"/>
  <c r="GV85" i="38"/>
  <c r="GW85" i="38"/>
  <c r="GX85" i="38"/>
  <c r="GY85" i="38"/>
  <c r="GZ85" i="38"/>
  <c r="HA85" i="38"/>
  <c r="HB85" i="38"/>
  <c r="HC85" i="38"/>
  <c r="HD85" i="38"/>
  <c r="HE85" i="38"/>
  <c r="HF85" i="38"/>
  <c r="HG85" i="38"/>
  <c r="HH85" i="38"/>
  <c r="HI85" i="38"/>
  <c r="HJ85" i="38"/>
  <c r="HK85" i="38"/>
  <c r="HL85" i="38"/>
  <c r="HM85" i="38"/>
  <c r="HN85" i="38"/>
  <c r="HO85" i="38"/>
  <c r="HP85" i="38"/>
  <c r="HQ85" i="38"/>
  <c r="HR85" i="38"/>
  <c r="HS85" i="38"/>
  <c r="HT85" i="38"/>
  <c r="HU85" i="38"/>
  <c r="HV85" i="38"/>
  <c r="HW85" i="38"/>
  <c r="HX85" i="38"/>
  <c r="HY85" i="38"/>
  <c r="HZ85" i="38"/>
  <c r="IA85" i="38"/>
  <c r="IB85" i="38"/>
  <c r="IC85" i="38"/>
  <c r="ID85" i="38"/>
  <c r="IE85" i="38"/>
  <c r="A86" i="38"/>
  <c r="G86" i="38"/>
  <c r="H86" i="38"/>
  <c r="I86" i="38"/>
  <c r="J86" i="38"/>
  <c r="K86" i="38"/>
  <c r="L86" i="38"/>
  <c r="M86" i="38"/>
  <c r="N86" i="38"/>
  <c r="O86" i="38"/>
  <c r="P86" i="38"/>
  <c r="Q86" i="38"/>
  <c r="R86" i="38"/>
  <c r="S86" i="38"/>
  <c r="T86" i="38"/>
  <c r="U86" i="38"/>
  <c r="V86" i="38"/>
  <c r="W86" i="38"/>
  <c r="X86" i="38"/>
  <c r="Y86" i="38"/>
  <c r="Z86" i="38"/>
  <c r="AA86" i="38"/>
  <c r="AB86" i="38"/>
  <c r="AC86" i="38"/>
  <c r="AD86" i="38"/>
  <c r="AE86" i="38"/>
  <c r="AF86" i="38"/>
  <c r="AG86" i="38"/>
  <c r="AH86" i="38"/>
  <c r="AI86" i="38"/>
  <c r="AJ86" i="38"/>
  <c r="AK86" i="38"/>
  <c r="AL86" i="38"/>
  <c r="AM86" i="38"/>
  <c r="AN86" i="38"/>
  <c r="AO86" i="38"/>
  <c r="AP86" i="38"/>
  <c r="AQ86" i="38"/>
  <c r="AR86" i="38"/>
  <c r="AS86" i="38"/>
  <c r="AT86" i="38"/>
  <c r="AU86" i="38"/>
  <c r="AV86" i="38"/>
  <c r="AW86" i="38"/>
  <c r="AX86" i="38"/>
  <c r="AY86" i="38"/>
  <c r="AZ86" i="38"/>
  <c r="BA86" i="38"/>
  <c r="BB86" i="38"/>
  <c r="BC86" i="38"/>
  <c r="BD86" i="38"/>
  <c r="BE86" i="38"/>
  <c r="BF86" i="38"/>
  <c r="BG86" i="38"/>
  <c r="BH86" i="38"/>
  <c r="BI86" i="38"/>
  <c r="BJ86" i="38"/>
  <c r="BK86" i="38"/>
  <c r="BL86" i="38"/>
  <c r="BM86" i="38"/>
  <c r="BN86" i="38"/>
  <c r="BO86" i="38"/>
  <c r="BP86" i="38"/>
  <c r="BQ86" i="38"/>
  <c r="BR86" i="38"/>
  <c r="BS86" i="38"/>
  <c r="BT86" i="38"/>
  <c r="BU86" i="38"/>
  <c r="BV86" i="38"/>
  <c r="BW86" i="38"/>
  <c r="BX86" i="38"/>
  <c r="BY86" i="38"/>
  <c r="BZ86" i="38"/>
  <c r="CA86" i="38"/>
  <c r="CB86" i="38"/>
  <c r="CC86" i="38"/>
  <c r="CD86" i="38"/>
  <c r="CE86" i="38"/>
  <c r="CF86" i="38"/>
  <c r="CG86" i="38"/>
  <c r="CH86" i="38"/>
  <c r="CI86" i="38"/>
  <c r="CJ86" i="38"/>
  <c r="CK86" i="38"/>
  <c r="CL86" i="38"/>
  <c r="CM86" i="38"/>
  <c r="CN86" i="38"/>
  <c r="CO86" i="38"/>
  <c r="CP86" i="38"/>
  <c r="CQ86" i="38"/>
  <c r="CR86" i="38"/>
  <c r="CS86" i="38"/>
  <c r="CT86" i="38"/>
  <c r="CU86" i="38"/>
  <c r="CV86" i="38"/>
  <c r="CW86" i="38"/>
  <c r="CX86" i="38"/>
  <c r="CY86" i="38"/>
  <c r="CZ86" i="38"/>
  <c r="DA86" i="38"/>
  <c r="DB86" i="38"/>
  <c r="DC86" i="38"/>
  <c r="DD86" i="38"/>
  <c r="DE86" i="38"/>
  <c r="DF86" i="38"/>
  <c r="DG86" i="38"/>
  <c r="DH86" i="38"/>
  <c r="DI86" i="38"/>
  <c r="DJ86" i="38"/>
  <c r="DK86" i="38"/>
  <c r="DL86" i="38"/>
  <c r="DM86" i="38"/>
  <c r="DN86" i="38"/>
  <c r="DO86" i="38"/>
  <c r="DP86" i="38"/>
  <c r="DQ86" i="38"/>
  <c r="DR86" i="38"/>
  <c r="DS86" i="38"/>
  <c r="DT86" i="38"/>
  <c r="DU86" i="38"/>
  <c r="DV86" i="38"/>
  <c r="DW86" i="38"/>
  <c r="DX86" i="38"/>
  <c r="DY86" i="38"/>
  <c r="DZ86" i="38"/>
  <c r="EA86" i="38"/>
  <c r="EB86" i="38"/>
  <c r="EC86" i="38"/>
  <c r="ED86" i="38"/>
  <c r="EE86" i="38"/>
  <c r="EF86" i="38"/>
  <c r="EG86" i="38"/>
  <c r="EH86" i="38"/>
  <c r="EI86" i="38"/>
  <c r="EJ86" i="38"/>
  <c r="EK86" i="38"/>
  <c r="EL86" i="38"/>
  <c r="EM86" i="38"/>
  <c r="EN86" i="38"/>
  <c r="EO86" i="38"/>
  <c r="EP86" i="38"/>
  <c r="EQ86" i="38"/>
  <c r="ER86" i="38"/>
  <c r="ES86" i="38"/>
  <c r="ET86" i="38"/>
  <c r="EU86" i="38"/>
  <c r="EV86" i="38"/>
  <c r="EW86" i="38"/>
  <c r="EX86" i="38"/>
  <c r="EY86" i="38"/>
  <c r="EZ86" i="38"/>
  <c r="FA86" i="38"/>
  <c r="FB86" i="38"/>
  <c r="FC86" i="38"/>
  <c r="FD86" i="38"/>
  <c r="FE86" i="38"/>
  <c r="FF86" i="38"/>
  <c r="FG86" i="38"/>
  <c r="FH86" i="38"/>
  <c r="FI86" i="38"/>
  <c r="FJ86" i="38"/>
  <c r="FK86" i="38"/>
  <c r="FL86" i="38"/>
  <c r="FM86" i="38"/>
  <c r="FN86" i="38"/>
  <c r="FO86" i="38"/>
  <c r="FP86" i="38"/>
  <c r="FQ86" i="38"/>
  <c r="FR86" i="38"/>
  <c r="FS86" i="38"/>
  <c r="FT86" i="38"/>
  <c r="FU86" i="38"/>
  <c r="FV86" i="38"/>
  <c r="FW86" i="38"/>
  <c r="FX86" i="38"/>
  <c r="FY86" i="38"/>
  <c r="FZ86" i="38"/>
  <c r="GA86" i="38"/>
  <c r="GB86" i="38"/>
  <c r="GC86" i="38"/>
  <c r="GD86" i="38"/>
  <c r="GE86" i="38"/>
  <c r="GF86" i="38"/>
  <c r="GG86" i="38"/>
  <c r="GH86" i="38"/>
  <c r="GI86" i="38"/>
  <c r="GJ86" i="38"/>
  <c r="GK86" i="38"/>
  <c r="GL86" i="38"/>
  <c r="GM86" i="38"/>
  <c r="GN86" i="38"/>
  <c r="GO86" i="38"/>
  <c r="GP86" i="38"/>
  <c r="GQ86" i="38"/>
  <c r="GR86" i="38"/>
  <c r="GS86" i="38"/>
  <c r="GT86" i="38"/>
  <c r="GU86" i="38"/>
  <c r="GV86" i="38"/>
  <c r="GW86" i="38"/>
  <c r="GX86" i="38"/>
  <c r="GY86" i="38"/>
  <c r="GZ86" i="38"/>
  <c r="HA86" i="38"/>
  <c r="HB86" i="38"/>
  <c r="HC86" i="38"/>
  <c r="HD86" i="38"/>
  <c r="HE86" i="38"/>
  <c r="HF86" i="38"/>
  <c r="HG86" i="38"/>
  <c r="HH86" i="38"/>
  <c r="HI86" i="38"/>
  <c r="HJ86" i="38"/>
  <c r="HK86" i="38"/>
  <c r="HL86" i="38"/>
  <c r="HM86" i="38"/>
  <c r="HN86" i="38"/>
  <c r="HO86" i="38"/>
  <c r="HP86" i="38"/>
  <c r="HQ86" i="38"/>
  <c r="HR86" i="38"/>
  <c r="HS86" i="38"/>
  <c r="HT86" i="38"/>
  <c r="HU86" i="38"/>
  <c r="HV86" i="38"/>
  <c r="HW86" i="38"/>
  <c r="HX86" i="38"/>
  <c r="HY86" i="38"/>
  <c r="HZ86" i="38"/>
  <c r="IA86" i="38"/>
  <c r="IB86" i="38"/>
  <c r="IC86" i="38"/>
  <c r="ID86" i="38"/>
  <c r="IE86" i="38"/>
  <c r="A87" i="38"/>
  <c r="G87" i="38"/>
  <c r="H87" i="38"/>
  <c r="I87" i="38"/>
  <c r="J87" i="38"/>
  <c r="K87" i="38"/>
  <c r="L87" i="38"/>
  <c r="M87" i="38"/>
  <c r="N87" i="38"/>
  <c r="O87" i="38"/>
  <c r="P87" i="38"/>
  <c r="Q87" i="38"/>
  <c r="R87" i="38"/>
  <c r="S87" i="38"/>
  <c r="T87" i="38"/>
  <c r="U87" i="38"/>
  <c r="V87" i="38"/>
  <c r="W87" i="38"/>
  <c r="X87" i="38"/>
  <c r="Y87" i="38"/>
  <c r="Z87" i="38"/>
  <c r="AA87" i="38"/>
  <c r="AB87" i="38"/>
  <c r="AC87" i="38"/>
  <c r="AD87" i="38"/>
  <c r="AE87" i="38"/>
  <c r="AF87" i="38"/>
  <c r="AG87" i="38"/>
  <c r="AH87" i="38"/>
  <c r="AI87" i="38"/>
  <c r="AJ87" i="38"/>
  <c r="AK87" i="38"/>
  <c r="AL87" i="38"/>
  <c r="AM87" i="38"/>
  <c r="AN87" i="38"/>
  <c r="AO87" i="38"/>
  <c r="AP87" i="38"/>
  <c r="AQ87" i="38"/>
  <c r="AR87" i="38"/>
  <c r="AS87" i="38"/>
  <c r="AT87" i="38"/>
  <c r="AU87" i="38"/>
  <c r="AV87" i="38"/>
  <c r="AW87" i="38"/>
  <c r="AX87" i="38"/>
  <c r="AY87" i="38"/>
  <c r="AZ87" i="38"/>
  <c r="BA87" i="38"/>
  <c r="BB87" i="38"/>
  <c r="BC87" i="38"/>
  <c r="BD87" i="38"/>
  <c r="BE87" i="38"/>
  <c r="BF87" i="38"/>
  <c r="BG87" i="38"/>
  <c r="BH87" i="38"/>
  <c r="BI87" i="38"/>
  <c r="BJ87" i="38"/>
  <c r="BK87" i="38"/>
  <c r="BL87" i="38"/>
  <c r="BM87" i="38"/>
  <c r="BN87" i="38"/>
  <c r="BO87" i="38"/>
  <c r="BP87" i="38"/>
  <c r="BQ87" i="38"/>
  <c r="BR87" i="38"/>
  <c r="BS87" i="38"/>
  <c r="BT87" i="38"/>
  <c r="BU87" i="38"/>
  <c r="BV87" i="38"/>
  <c r="BW87" i="38"/>
  <c r="BX87" i="38"/>
  <c r="BY87" i="38"/>
  <c r="BZ87" i="38"/>
  <c r="CA87" i="38"/>
  <c r="CB87" i="38"/>
  <c r="CC87" i="38"/>
  <c r="CD87" i="38"/>
  <c r="CE87" i="38"/>
  <c r="CF87" i="38"/>
  <c r="CG87" i="38"/>
  <c r="CH87" i="38"/>
  <c r="CI87" i="38"/>
  <c r="CJ87" i="38"/>
  <c r="CK87" i="38"/>
  <c r="CL87" i="38"/>
  <c r="CM87" i="38"/>
  <c r="CN87" i="38"/>
  <c r="CO87" i="38"/>
  <c r="CP87" i="38"/>
  <c r="CQ87" i="38"/>
  <c r="CR87" i="38"/>
  <c r="CS87" i="38"/>
  <c r="CT87" i="38"/>
  <c r="CU87" i="38"/>
  <c r="CV87" i="38"/>
  <c r="CW87" i="38"/>
  <c r="CX87" i="38"/>
  <c r="CY87" i="38"/>
  <c r="CZ87" i="38"/>
  <c r="DA87" i="38"/>
  <c r="DB87" i="38"/>
  <c r="DC87" i="38"/>
  <c r="DD87" i="38"/>
  <c r="DE87" i="38"/>
  <c r="DF87" i="38"/>
  <c r="DG87" i="38"/>
  <c r="DH87" i="38"/>
  <c r="DI87" i="38"/>
  <c r="DJ87" i="38"/>
  <c r="DK87" i="38"/>
  <c r="DL87" i="38"/>
  <c r="DM87" i="38"/>
  <c r="DN87" i="38"/>
  <c r="DO87" i="38"/>
  <c r="DP87" i="38"/>
  <c r="DQ87" i="38"/>
  <c r="DR87" i="38"/>
  <c r="DS87" i="38"/>
  <c r="DT87" i="38"/>
  <c r="DU87" i="38"/>
  <c r="DV87" i="38"/>
  <c r="DW87" i="38"/>
  <c r="DX87" i="38"/>
  <c r="DY87" i="38"/>
  <c r="DZ87" i="38"/>
  <c r="EA87" i="38"/>
  <c r="EB87" i="38"/>
  <c r="EC87" i="38"/>
  <c r="ED87" i="38"/>
  <c r="EE87" i="38"/>
  <c r="EF87" i="38"/>
  <c r="EG87" i="38"/>
  <c r="EH87" i="38"/>
  <c r="EI87" i="38"/>
  <c r="EJ87" i="38"/>
  <c r="EK87" i="38"/>
  <c r="EL87" i="38"/>
  <c r="EM87" i="38"/>
  <c r="EN87" i="38"/>
  <c r="EO87" i="38"/>
  <c r="EP87" i="38"/>
  <c r="EQ87" i="38"/>
  <c r="ER87" i="38"/>
  <c r="ES87" i="38"/>
  <c r="ET87" i="38"/>
  <c r="EU87" i="38"/>
  <c r="EV87" i="38"/>
  <c r="EW87" i="38"/>
  <c r="EX87" i="38"/>
  <c r="EY87" i="38"/>
  <c r="EZ87" i="38"/>
  <c r="FA87" i="38"/>
  <c r="FB87" i="38"/>
  <c r="FC87" i="38"/>
  <c r="FD87" i="38"/>
  <c r="FE87" i="38"/>
  <c r="FF87" i="38"/>
  <c r="FG87" i="38"/>
  <c r="FH87" i="38"/>
  <c r="FI87" i="38"/>
  <c r="FJ87" i="38"/>
  <c r="FK87" i="38"/>
  <c r="FL87" i="38"/>
  <c r="FM87" i="38"/>
  <c r="FN87" i="38"/>
  <c r="FO87" i="38"/>
  <c r="FP87" i="38"/>
  <c r="FQ87" i="38"/>
  <c r="FR87" i="38"/>
  <c r="FS87" i="38"/>
  <c r="FT87" i="38"/>
  <c r="FU87" i="38"/>
  <c r="FV87" i="38"/>
  <c r="FW87" i="38"/>
  <c r="FX87" i="38"/>
  <c r="FY87" i="38"/>
  <c r="FZ87" i="38"/>
  <c r="GA87" i="38"/>
  <c r="GB87" i="38"/>
  <c r="GC87" i="38"/>
  <c r="GD87" i="38"/>
  <c r="GE87" i="38"/>
  <c r="GF87" i="38"/>
  <c r="GG87" i="38"/>
  <c r="GH87" i="38"/>
  <c r="GI87" i="38"/>
  <c r="GJ87" i="38"/>
  <c r="GK87" i="38"/>
  <c r="GL87" i="38"/>
  <c r="GM87" i="38"/>
  <c r="GN87" i="38"/>
  <c r="GO87" i="38"/>
  <c r="GP87" i="38"/>
  <c r="GQ87" i="38"/>
  <c r="GR87" i="38"/>
  <c r="GS87" i="38"/>
  <c r="GT87" i="38"/>
  <c r="GU87" i="38"/>
  <c r="GV87" i="38"/>
  <c r="GW87" i="38"/>
  <c r="GX87" i="38"/>
  <c r="GY87" i="38"/>
  <c r="GZ87" i="38"/>
  <c r="HA87" i="38"/>
  <c r="HB87" i="38"/>
  <c r="HC87" i="38"/>
  <c r="HD87" i="38"/>
  <c r="HE87" i="38"/>
  <c r="HF87" i="38"/>
  <c r="HG87" i="38"/>
  <c r="HH87" i="38"/>
  <c r="HI87" i="38"/>
  <c r="HJ87" i="38"/>
  <c r="HK87" i="38"/>
  <c r="HL87" i="38"/>
  <c r="HM87" i="38"/>
  <c r="HN87" i="38"/>
  <c r="HO87" i="38"/>
  <c r="HP87" i="38"/>
  <c r="HQ87" i="38"/>
  <c r="HR87" i="38"/>
  <c r="HS87" i="38"/>
  <c r="HT87" i="38"/>
  <c r="HU87" i="38"/>
  <c r="HV87" i="38"/>
  <c r="HW87" i="38"/>
  <c r="HX87" i="38"/>
  <c r="HY87" i="38"/>
  <c r="HZ87" i="38"/>
  <c r="IA87" i="38"/>
  <c r="IB87" i="38"/>
  <c r="IC87" i="38"/>
  <c r="ID87" i="38"/>
  <c r="IE87" i="38"/>
  <c r="A88" i="38"/>
  <c r="G88" i="38"/>
  <c r="H88" i="38"/>
  <c r="I88" i="38"/>
  <c r="J88" i="38"/>
  <c r="K88" i="38"/>
  <c r="L88" i="38"/>
  <c r="M88" i="38"/>
  <c r="N88" i="38"/>
  <c r="O88" i="38"/>
  <c r="P88" i="38"/>
  <c r="Q88" i="38"/>
  <c r="R88" i="38"/>
  <c r="S88" i="38"/>
  <c r="T88" i="38"/>
  <c r="U88" i="38"/>
  <c r="V88" i="38"/>
  <c r="W88" i="38"/>
  <c r="X88" i="38"/>
  <c r="Y88" i="38"/>
  <c r="Z88" i="38"/>
  <c r="AA88" i="38"/>
  <c r="AB88" i="38"/>
  <c r="AC88" i="38"/>
  <c r="AD88" i="38"/>
  <c r="AE88" i="38"/>
  <c r="AF88" i="38"/>
  <c r="AG88" i="38"/>
  <c r="AH88" i="38"/>
  <c r="AI88" i="38"/>
  <c r="AJ88" i="38"/>
  <c r="AK88" i="38"/>
  <c r="AL88" i="38"/>
  <c r="AM88" i="38"/>
  <c r="AN88" i="38"/>
  <c r="AO88" i="38"/>
  <c r="AP88" i="38"/>
  <c r="AQ88" i="38"/>
  <c r="AR88" i="38"/>
  <c r="AS88" i="38"/>
  <c r="AT88" i="38"/>
  <c r="AU88" i="38"/>
  <c r="AV88" i="38"/>
  <c r="AW88" i="38"/>
  <c r="AX88" i="38"/>
  <c r="AY88" i="38"/>
  <c r="AZ88" i="38"/>
  <c r="BA88" i="38"/>
  <c r="BB88" i="38"/>
  <c r="BC88" i="38"/>
  <c r="BD88" i="38"/>
  <c r="BE88" i="38"/>
  <c r="BF88" i="38"/>
  <c r="BG88" i="38"/>
  <c r="BH88" i="38"/>
  <c r="BI88" i="38"/>
  <c r="BJ88" i="38"/>
  <c r="BK88" i="38"/>
  <c r="BL88" i="38"/>
  <c r="BM88" i="38"/>
  <c r="BN88" i="38"/>
  <c r="BO88" i="38"/>
  <c r="BP88" i="38"/>
  <c r="BQ88" i="38"/>
  <c r="BR88" i="38"/>
  <c r="BS88" i="38"/>
  <c r="BT88" i="38"/>
  <c r="BU88" i="38"/>
  <c r="BV88" i="38"/>
  <c r="BW88" i="38"/>
  <c r="BX88" i="38"/>
  <c r="BY88" i="38"/>
  <c r="BZ88" i="38"/>
  <c r="CA88" i="38"/>
  <c r="CB88" i="38"/>
  <c r="CC88" i="38"/>
  <c r="CD88" i="38"/>
  <c r="CE88" i="38"/>
  <c r="CF88" i="38"/>
  <c r="CG88" i="38"/>
  <c r="CH88" i="38"/>
  <c r="CI88" i="38"/>
  <c r="CJ88" i="38"/>
  <c r="CK88" i="38"/>
  <c r="CL88" i="38"/>
  <c r="CM88" i="38"/>
  <c r="CN88" i="38"/>
  <c r="CO88" i="38"/>
  <c r="CP88" i="38"/>
  <c r="CQ88" i="38"/>
  <c r="CR88" i="38"/>
  <c r="CS88" i="38"/>
  <c r="CT88" i="38"/>
  <c r="CU88" i="38"/>
  <c r="CV88" i="38"/>
  <c r="CW88" i="38"/>
  <c r="CX88" i="38"/>
  <c r="CY88" i="38"/>
  <c r="CZ88" i="38"/>
  <c r="DA88" i="38"/>
  <c r="DB88" i="38"/>
  <c r="DC88" i="38"/>
  <c r="DD88" i="38"/>
  <c r="DE88" i="38"/>
  <c r="DF88" i="38"/>
  <c r="DG88" i="38"/>
  <c r="DH88" i="38"/>
  <c r="DI88" i="38"/>
  <c r="DJ88" i="38"/>
  <c r="DK88" i="38"/>
  <c r="DL88" i="38"/>
  <c r="DM88" i="38"/>
  <c r="DN88" i="38"/>
  <c r="DO88" i="38"/>
  <c r="DP88" i="38"/>
  <c r="DQ88" i="38"/>
  <c r="DR88" i="38"/>
  <c r="DS88" i="38"/>
  <c r="DT88" i="38"/>
  <c r="DU88" i="38"/>
  <c r="DV88" i="38"/>
  <c r="DW88" i="38"/>
  <c r="DX88" i="38"/>
  <c r="DY88" i="38"/>
  <c r="DZ88" i="38"/>
  <c r="EA88" i="38"/>
  <c r="EB88" i="38"/>
  <c r="EC88" i="38"/>
  <c r="ED88" i="38"/>
  <c r="EE88" i="38"/>
  <c r="EF88" i="38"/>
  <c r="EG88" i="38"/>
  <c r="EH88" i="38"/>
  <c r="EI88" i="38"/>
  <c r="EJ88" i="38"/>
  <c r="EK88" i="38"/>
  <c r="EL88" i="38"/>
  <c r="EM88" i="38"/>
  <c r="EN88" i="38"/>
  <c r="EO88" i="38"/>
  <c r="EP88" i="38"/>
  <c r="EQ88" i="38"/>
  <c r="ER88" i="38"/>
  <c r="ES88" i="38"/>
  <c r="ET88" i="38"/>
  <c r="EU88" i="38"/>
  <c r="EV88" i="38"/>
  <c r="EW88" i="38"/>
  <c r="EX88" i="38"/>
  <c r="EY88" i="38"/>
  <c r="EZ88" i="38"/>
  <c r="FA88" i="38"/>
  <c r="FB88" i="38"/>
  <c r="FC88" i="38"/>
  <c r="FD88" i="38"/>
  <c r="FE88" i="38"/>
  <c r="FF88" i="38"/>
  <c r="FG88" i="38"/>
  <c r="FH88" i="38"/>
  <c r="FI88" i="38"/>
  <c r="FJ88" i="38"/>
  <c r="FK88" i="38"/>
  <c r="FL88" i="38"/>
  <c r="FM88" i="38"/>
  <c r="FN88" i="38"/>
  <c r="FO88" i="38"/>
  <c r="FP88" i="38"/>
  <c r="FQ88" i="38"/>
  <c r="FR88" i="38"/>
  <c r="FS88" i="38"/>
  <c r="FT88" i="38"/>
  <c r="FU88" i="38"/>
  <c r="FV88" i="38"/>
  <c r="FW88" i="38"/>
  <c r="FX88" i="38"/>
  <c r="FY88" i="38"/>
  <c r="FZ88" i="38"/>
  <c r="GA88" i="38"/>
  <c r="GB88" i="38"/>
  <c r="GC88" i="38"/>
  <c r="GD88" i="38"/>
  <c r="GE88" i="38"/>
  <c r="GF88" i="38"/>
  <c r="GG88" i="38"/>
  <c r="GH88" i="38"/>
  <c r="GI88" i="38"/>
  <c r="GJ88" i="38"/>
  <c r="GK88" i="38"/>
  <c r="GL88" i="38"/>
  <c r="GM88" i="38"/>
  <c r="GN88" i="38"/>
  <c r="GO88" i="38"/>
  <c r="GP88" i="38"/>
  <c r="GQ88" i="38"/>
  <c r="GR88" i="38"/>
  <c r="GS88" i="38"/>
  <c r="GT88" i="38"/>
  <c r="GU88" i="38"/>
  <c r="GV88" i="38"/>
  <c r="GW88" i="38"/>
  <c r="GX88" i="38"/>
  <c r="GY88" i="38"/>
  <c r="GZ88" i="38"/>
  <c r="HA88" i="38"/>
  <c r="HB88" i="38"/>
  <c r="HC88" i="38"/>
  <c r="HD88" i="38"/>
  <c r="HE88" i="38"/>
  <c r="HF88" i="38"/>
  <c r="HG88" i="38"/>
  <c r="HH88" i="38"/>
  <c r="HI88" i="38"/>
  <c r="HJ88" i="38"/>
  <c r="HK88" i="38"/>
  <c r="HL88" i="38"/>
  <c r="HM88" i="38"/>
  <c r="HN88" i="38"/>
  <c r="HO88" i="38"/>
  <c r="HP88" i="38"/>
  <c r="HQ88" i="38"/>
  <c r="HR88" i="38"/>
  <c r="HS88" i="38"/>
  <c r="HT88" i="38"/>
  <c r="HU88" i="38"/>
  <c r="HV88" i="38"/>
  <c r="HW88" i="38"/>
  <c r="HX88" i="38"/>
  <c r="HY88" i="38"/>
  <c r="HZ88" i="38"/>
  <c r="IA88" i="38"/>
  <c r="IB88" i="38"/>
  <c r="IC88" i="38"/>
  <c r="ID88" i="38"/>
  <c r="IE88" i="38"/>
  <c r="A89" i="38"/>
  <c r="G89" i="38"/>
  <c r="H89" i="38"/>
  <c r="I89" i="38"/>
  <c r="J89" i="38"/>
  <c r="K89" i="38"/>
  <c r="L89" i="38"/>
  <c r="M89" i="38"/>
  <c r="N89" i="38"/>
  <c r="O89" i="38"/>
  <c r="P89" i="38"/>
  <c r="Q89" i="38"/>
  <c r="R89" i="38"/>
  <c r="S89" i="38"/>
  <c r="T89" i="38"/>
  <c r="U89" i="38"/>
  <c r="V89" i="38"/>
  <c r="W89" i="38"/>
  <c r="X89" i="38"/>
  <c r="Y89" i="38"/>
  <c r="Z89" i="38"/>
  <c r="AA89" i="38"/>
  <c r="AB89" i="38"/>
  <c r="AC89" i="38"/>
  <c r="AD89" i="38"/>
  <c r="AE89" i="38"/>
  <c r="AF89" i="38"/>
  <c r="AG89" i="38"/>
  <c r="AH89" i="38"/>
  <c r="AI89" i="38"/>
  <c r="AJ89" i="38"/>
  <c r="AK89" i="38"/>
  <c r="AL89" i="38"/>
  <c r="AM89" i="38"/>
  <c r="AN89" i="38"/>
  <c r="AO89" i="38"/>
  <c r="AP89" i="38"/>
  <c r="AQ89" i="38"/>
  <c r="AR89" i="38"/>
  <c r="AS89" i="38"/>
  <c r="AT89" i="38"/>
  <c r="AU89" i="38"/>
  <c r="AV89" i="38"/>
  <c r="AW89" i="38"/>
  <c r="AX89" i="38"/>
  <c r="AY89" i="38"/>
  <c r="AZ89" i="38"/>
  <c r="BA89" i="38"/>
  <c r="BB89" i="38"/>
  <c r="BC89" i="38"/>
  <c r="BD89" i="38"/>
  <c r="BE89" i="38"/>
  <c r="BF89" i="38"/>
  <c r="BG89" i="38"/>
  <c r="BH89" i="38"/>
  <c r="BI89" i="38"/>
  <c r="BJ89" i="38"/>
  <c r="BK89" i="38"/>
  <c r="BL89" i="38"/>
  <c r="BM89" i="38"/>
  <c r="BN89" i="38"/>
  <c r="BO89" i="38"/>
  <c r="BP89" i="38"/>
  <c r="BQ89" i="38"/>
  <c r="BR89" i="38"/>
  <c r="BS89" i="38"/>
  <c r="BT89" i="38"/>
  <c r="BU89" i="38"/>
  <c r="BV89" i="38"/>
  <c r="BW89" i="38"/>
  <c r="BX89" i="38"/>
  <c r="BY89" i="38"/>
  <c r="BZ89" i="38"/>
  <c r="CA89" i="38"/>
  <c r="CB89" i="38"/>
  <c r="CC89" i="38"/>
  <c r="CD89" i="38"/>
  <c r="CE89" i="38"/>
  <c r="CF89" i="38"/>
  <c r="CG89" i="38"/>
  <c r="CH89" i="38"/>
  <c r="CI89" i="38"/>
  <c r="CJ89" i="38"/>
  <c r="CK89" i="38"/>
  <c r="CL89" i="38"/>
  <c r="CM89" i="38"/>
  <c r="CN89" i="38"/>
  <c r="CO89" i="38"/>
  <c r="CP89" i="38"/>
  <c r="CQ89" i="38"/>
  <c r="CR89" i="38"/>
  <c r="CS89" i="38"/>
  <c r="CT89" i="38"/>
  <c r="CU89" i="38"/>
  <c r="CV89" i="38"/>
  <c r="CW89" i="38"/>
  <c r="CX89" i="38"/>
  <c r="CY89" i="38"/>
  <c r="CZ89" i="38"/>
  <c r="DA89" i="38"/>
  <c r="DB89" i="38"/>
  <c r="DC89" i="38"/>
  <c r="DD89" i="38"/>
  <c r="DE89" i="38"/>
  <c r="DF89" i="38"/>
  <c r="DG89" i="38"/>
  <c r="DH89" i="38"/>
  <c r="DI89" i="38"/>
  <c r="DJ89" i="38"/>
  <c r="DK89" i="38"/>
  <c r="DL89" i="38"/>
  <c r="DM89" i="38"/>
  <c r="DN89" i="38"/>
  <c r="DO89" i="38"/>
  <c r="DP89" i="38"/>
  <c r="DQ89" i="38"/>
  <c r="DR89" i="38"/>
  <c r="DS89" i="38"/>
  <c r="DT89" i="38"/>
  <c r="DU89" i="38"/>
  <c r="DV89" i="38"/>
  <c r="DW89" i="38"/>
  <c r="DX89" i="38"/>
  <c r="DY89" i="38"/>
  <c r="DZ89" i="38"/>
  <c r="EA89" i="38"/>
  <c r="EB89" i="38"/>
  <c r="EC89" i="38"/>
  <c r="ED89" i="38"/>
  <c r="EE89" i="38"/>
  <c r="EF89" i="38"/>
  <c r="EG89" i="38"/>
  <c r="EH89" i="38"/>
  <c r="EI89" i="38"/>
  <c r="EJ89" i="38"/>
  <c r="EK89" i="38"/>
  <c r="EL89" i="38"/>
  <c r="EM89" i="38"/>
  <c r="EN89" i="38"/>
  <c r="EO89" i="38"/>
  <c r="EP89" i="38"/>
  <c r="EQ89" i="38"/>
  <c r="ER89" i="38"/>
  <c r="ES89" i="38"/>
  <c r="ET89" i="38"/>
  <c r="EU89" i="38"/>
  <c r="EV89" i="38"/>
  <c r="EW89" i="38"/>
  <c r="EX89" i="38"/>
  <c r="EY89" i="38"/>
  <c r="EZ89" i="38"/>
  <c r="FA89" i="38"/>
  <c r="FB89" i="38"/>
  <c r="FC89" i="38"/>
  <c r="FD89" i="38"/>
  <c r="FE89" i="38"/>
  <c r="FF89" i="38"/>
  <c r="FG89" i="38"/>
  <c r="FH89" i="38"/>
  <c r="FI89" i="38"/>
  <c r="FJ89" i="38"/>
  <c r="FK89" i="38"/>
  <c r="FL89" i="38"/>
  <c r="FM89" i="38"/>
  <c r="FN89" i="38"/>
  <c r="FO89" i="38"/>
  <c r="FP89" i="38"/>
  <c r="FQ89" i="38"/>
  <c r="FR89" i="38"/>
  <c r="FS89" i="38"/>
  <c r="FT89" i="38"/>
  <c r="FU89" i="38"/>
  <c r="FV89" i="38"/>
  <c r="FW89" i="38"/>
  <c r="FX89" i="38"/>
  <c r="FY89" i="38"/>
  <c r="FZ89" i="38"/>
  <c r="GA89" i="38"/>
  <c r="GB89" i="38"/>
  <c r="GC89" i="38"/>
  <c r="GD89" i="38"/>
  <c r="GE89" i="38"/>
  <c r="GF89" i="38"/>
  <c r="GG89" i="38"/>
  <c r="GH89" i="38"/>
  <c r="GI89" i="38"/>
  <c r="GJ89" i="38"/>
  <c r="GK89" i="38"/>
  <c r="GL89" i="38"/>
  <c r="GM89" i="38"/>
  <c r="GN89" i="38"/>
  <c r="GO89" i="38"/>
  <c r="GP89" i="38"/>
  <c r="GQ89" i="38"/>
  <c r="GR89" i="38"/>
  <c r="GS89" i="38"/>
  <c r="GT89" i="38"/>
  <c r="GU89" i="38"/>
  <c r="GV89" i="38"/>
  <c r="GW89" i="38"/>
  <c r="GX89" i="38"/>
  <c r="GY89" i="38"/>
  <c r="GZ89" i="38"/>
  <c r="HA89" i="38"/>
  <c r="HB89" i="38"/>
  <c r="HC89" i="38"/>
  <c r="HD89" i="38"/>
  <c r="HE89" i="38"/>
  <c r="HF89" i="38"/>
  <c r="HG89" i="38"/>
  <c r="HH89" i="38"/>
  <c r="HI89" i="38"/>
  <c r="HJ89" i="38"/>
  <c r="HK89" i="38"/>
  <c r="HL89" i="38"/>
  <c r="HM89" i="38"/>
  <c r="HN89" i="38"/>
  <c r="HO89" i="38"/>
  <c r="HP89" i="38"/>
  <c r="HQ89" i="38"/>
  <c r="HR89" i="38"/>
  <c r="HS89" i="38"/>
  <c r="HT89" i="38"/>
  <c r="HU89" i="38"/>
  <c r="HV89" i="38"/>
  <c r="HW89" i="38"/>
  <c r="HX89" i="38"/>
  <c r="HY89" i="38"/>
  <c r="HZ89" i="38"/>
  <c r="IA89" i="38"/>
  <c r="IB89" i="38"/>
  <c r="IC89" i="38"/>
  <c r="ID89" i="38"/>
  <c r="IE89" i="38"/>
  <c r="A90" i="38"/>
  <c r="G90" i="38"/>
  <c r="H90" i="38"/>
  <c r="I90" i="38"/>
  <c r="J90" i="38"/>
  <c r="K90" i="38"/>
  <c r="L90" i="38"/>
  <c r="M90" i="38"/>
  <c r="N90" i="38"/>
  <c r="O90" i="38"/>
  <c r="P90" i="38"/>
  <c r="Q90" i="38"/>
  <c r="R90" i="38"/>
  <c r="S90" i="38"/>
  <c r="T90" i="38"/>
  <c r="U90" i="38"/>
  <c r="V90" i="38"/>
  <c r="W90" i="38"/>
  <c r="X90" i="38"/>
  <c r="Y90" i="38"/>
  <c r="Z90" i="38"/>
  <c r="AA90" i="38"/>
  <c r="AB90" i="38"/>
  <c r="AC90" i="38"/>
  <c r="AD90" i="38"/>
  <c r="AE90" i="38"/>
  <c r="AF90" i="38"/>
  <c r="AG90" i="38"/>
  <c r="AH90" i="38"/>
  <c r="AI90" i="38"/>
  <c r="AJ90" i="38"/>
  <c r="AK90" i="38"/>
  <c r="AL90" i="38"/>
  <c r="AM90" i="38"/>
  <c r="AN90" i="38"/>
  <c r="AO90" i="38"/>
  <c r="AP90" i="38"/>
  <c r="AQ90" i="38"/>
  <c r="AR90" i="38"/>
  <c r="AS90" i="38"/>
  <c r="AT90" i="38"/>
  <c r="AU90" i="38"/>
  <c r="AV90" i="38"/>
  <c r="AW90" i="38"/>
  <c r="AX90" i="38"/>
  <c r="AY90" i="38"/>
  <c r="AZ90" i="38"/>
  <c r="BA90" i="38"/>
  <c r="BB90" i="38"/>
  <c r="BC90" i="38"/>
  <c r="BD90" i="38"/>
  <c r="BE90" i="38"/>
  <c r="BF90" i="38"/>
  <c r="BG90" i="38"/>
  <c r="BH90" i="38"/>
  <c r="BI90" i="38"/>
  <c r="BJ90" i="38"/>
  <c r="BK90" i="38"/>
  <c r="BL90" i="38"/>
  <c r="BM90" i="38"/>
  <c r="BN90" i="38"/>
  <c r="BO90" i="38"/>
  <c r="BP90" i="38"/>
  <c r="BQ90" i="38"/>
  <c r="BR90" i="38"/>
  <c r="BS90" i="38"/>
  <c r="BT90" i="38"/>
  <c r="BU90" i="38"/>
  <c r="BV90" i="38"/>
  <c r="BW90" i="38"/>
  <c r="BX90" i="38"/>
  <c r="BY90" i="38"/>
  <c r="BZ90" i="38"/>
  <c r="CA90" i="38"/>
  <c r="CB90" i="38"/>
  <c r="CC90" i="38"/>
  <c r="CD90" i="38"/>
  <c r="CE90" i="38"/>
  <c r="CF90" i="38"/>
  <c r="CG90" i="38"/>
  <c r="CH90" i="38"/>
  <c r="CI90" i="38"/>
  <c r="CJ90" i="38"/>
  <c r="CK90" i="38"/>
  <c r="CL90" i="38"/>
  <c r="CM90" i="38"/>
  <c r="CN90" i="38"/>
  <c r="CO90" i="38"/>
  <c r="CP90" i="38"/>
  <c r="CQ90" i="38"/>
  <c r="CR90" i="38"/>
  <c r="CS90" i="38"/>
  <c r="CT90" i="38"/>
  <c r="CU90" i="38"/>
  <c r="CV90" i="38"/>
  <c r="CW90" i="38"/>
  <c r="CX90" i="38"/>
  <c r="CY90" i="38"/>
  <c r="CZ90" i="38"/>
  <c r="DA90" i="38"/>
  <c r="DB90" i="38"/>
  <c r="DC90" i="38"/>
  <c r="DD90" i="38"/>
  <c r="DE90" i="38"/>
  <c r="DF90" i="38"/>
  <c r="DG90" i="38"/>
  <c r="DH90" i="38"/>
  <c r="DI90" i="38"/>
  <c r="DJ90" i="38"/>
  <c r="DK90" i="38"/>
  <c r="DL90" i="38"/>
  <c r="DM90" i="38"/>
  <c r="DN90" i="38"/>
  <c r="DO90" i="38"/>
  <c r="DP90" i="38"/>
  <c r="DQ90" i="38"/>
  <c r="DR90" i="38"/>
  <c r="DS90" i="38"/>
  <c r="DT90" i="38"/>
  <c r="DU90" i="38"/>
  <c r="DV90" i="38"/>
  <c r="DW90" i="38"/>
  <c r="DX90" i="38"/>
  <c r="DY90" i="38"/>
  <c r="DZ90" i="38"/>
  <c r="EA90" i="38"/>
  <c r="EB90" i="38"/>
  <c r="EC90" i="38"/>
  <c r="ED90" i="38"/>
  <c r="EE90" i="38"/>
  <c r="EF90" i="38"/>
  <c r="EG90" i="38"/>
  <c r="EH90" i="38"/>
  <c r="EI90" i="38"/>
  <c r="EJ90" i="38"/>
  <c r="EK90" i="38"/>
  <c r="EL90" i="38"/>
  <c r="EM90" i="38"/>
  <c r="EN90" i="38"/>
  <c r="EO90" i="38"/>
  <c r="EP90" i="38"/>
  <c r="EQ90" i="38"/>
  <c r="ER90" i="38"/>
  <c r="ES90" i="38"/>
  <c r="ET90" i="38"/>
  <c r="EU90" i="38"/>
  <c r="EV90" i="38"/>
  <c r="EW90" i="38"/>
  <c r="EX90" i="38"/>
  <c r="EY90" i="38"/>
  <c r="EZ90" i="38"/>
  <c r="FA90" i="38"/>
  <c r="FB90" i="38"/>
  <c r="FC90" i="38"/>
  <c r="FD90" i="38"/>
  <c r="FE90" i="38"/>
  <c r="FF90" i="38"/>
  <c r="FG90" i="38"/>
  <c r="FH90" i="38"/>
  <c r="FI90" i="38"/>
  <c r="FJ90" i="38"/>
  <c r="FK90" i="38"/>
  <c r="FL90" i="38"/>
  <c r="FM90" i="38"/>
  <c r="FN90" i="38"/>
  <c r="FO90" i="38"/>
  <c r="FP90" i="38"/>
  <c r="FQ90" i="38"/>
  <c r="FR90" i="38"/>
  <c r="FS90" i="38"/>
  <c r="FT90" i="38"/>
  <c r="FU90" i="38"/>
  <c r="FV90" i="38"/>
  <c r="FW90" i="38"/>
  <c r="FX90" i="38"/>
  <c r="FY90" i="38"/>
  <c r="FZ90" i="38"/>
  <c r="GA90" i="38"/>
  <c r="GB90" i="38"/>
  <c r="GC90" i="38"/>
  <c r="GD90" i="38"/>
  <c r="GE90" i="38"/>
  <c r="GF90" i="38"/>
  <c r="GG90" i="38"/>
  <c r="GH90" i="38"/>
  <c r="GI90" i="38"/>
  <c r="GJ90" i="38"/>
  <c r="GK90" i="38"/>
  <c r="GL90" i="38"/>
  <c r="GM90" i="38"/>
  <c r="GN90" i="38"/>
  <c r="GO90" i="38"/>
  <c r="GP90" i="38"/>
  <c r="GQ90" i="38"/>
  <c r="GR90" i="38"/>
  <c r="GS90" i="38"/>
  <c r="GT90" i="38"/>
  <c r="GU90" i="38"/>
  <c r="GV90" i="38"/>
  <c r="GW90" i="38"/>
  <c r="GX90" i="38"/>
  <c r="GY90" i="38"/>
  <c r="GZ90" i="38"/>
  <c r="HA90" i="38"/>
  <c r="HB90" i="38"/>
  <c r="HC90" i="38"/>
  <c r="HD90" i="38"/>
  <c r="HE90" i="38"/>
  <c r="HF90" i="38"/>
  <c r="HG90" i="38"/>
  <c r="HH90" i="38"/>
  <c r="HI90" i="38"/>
  <c r="HJ90" i="38"/>
  <c r="HK90" i="38"/>
  <c r="HL90" i="38"/>
  <c r="HM90" i="38"/>
  <c r="HN90" i="38"/>
  <c r="HO90" i="38"/>
  <c r="HP90" i="38"/>
  <c r="HQ90" i="38"/>
  <c r="HR90" i="38"/>
  <c r="HS90" i="38"/>
  <c r="HT90" i="38"/>
  <c r="HU90" i="38"/>
  <c r="HV90" i="38"/>
  <c r="HW90" i="38"/>
  <c r="HX90" i="38"/>
  <c r="HY90" i="38"/>
  <c r="HZ90" i="38"/>
  <c r="IA90" i="38"/>
  <c r="IB90" i="38"/>
  <c r="IC90" i="38"/>
  <c r="ID90" i="38"/>
  <c r="IE90" i="38"/>
  <c r="A91" i="38"/>
  <c r="G91" i="38"/>
  <c r="H91" i="38"/>
  <c r="I91" i="38"/>
  <c r="J91" i="38"/>
  <c r="K91" i="38"/>
  <c r="L91" i="38"/>
  <c r="M91" i="38"/>
  <c r="N91" i="38"/>
  <c r="O91" i="38"/>
  <c r="P91" i="38"/>
  <c r="Q91" i="38"/>
  <c r="R91" i="38"/>
  <c r="S91" i="38"/>
  <c r="T91" i="38"/>
  <c r="U91" i="38"/>
  <c r="V91" i="38"/>
  <c r="W91" i="38"/>
  <c r="X91" i="38"/>
  <c r="Y91" i="38"/>
  <c r="Z91" i="38"/>
  <c r="AA91" i="38"/>
  <c r="AB91" i="38"/>
  <c r="AC91" i="38"/>
  <c r="AD91" i="38"/>
  <c r="AE91" i="38"/>
  <c r="AF91" i="38"/>
  <c r="AG91" i="38"/>
  <c r="AH91" i="38"/>
  <c r="AI91" i="38"/>
  <c r="AJ91" i="38"/>
  <c r="AK91" i="38"/>
  <c r="AL91" i="38"/>
  <c r="AM91" i="38"/>
  <c r="AN91" i="38"/>
  <c r="AO91" i="38"/>
  <c r="AP91" i="38"/>
  <c r="AQ91" i="38"/>
  <c r="AR91" i="38"/>
  <c r="AS91" i="38"/>
  <c r="AT91" i="38"/>
  <c r="AU91" i="38"/>
  <c r="AV91" i="38"/>
  <c r="AW91" i="38"/>
  <c r="AX91" i="38"/>
  <c r="AY91" i="38"/>
  <c r="AZ91" i="38"/>
  <c r="BA91" i="38"/>
  <c r="BB91" i="38"/>
  <c r="BC91" i="38"/>
  <c r="BD91" i="38"/>
  <c r="BE91" i="38"/>
  <c r="BF91" i="38"/>
  <c r="BG91" i="38"/>
  <c r="BH91" i="38"/>
  <c r="BI91" i="38"/>
  <c r="BJ91" i="38"/>
  <c r="BK91" i="38"/>
  <c r="BL91" i="38"/>
  <c r="BM91" i="38"/>
  <c r="BN91" i="38"/>
  <c r="BO91" i="38"/>
  <c r="BP91" i="38"/>
  <c r="BQ91" i="38"/>
  <c r="BR91" i="38"/>
  <c r="BS91" i="38"/>
  <c r="BT91" i="38"/>
  <c r="BU91" i="38"/>
  <c r="BV91" i="38"/>
  <c r="BW91" i="38"/>
  <c r="BX91" i="38"/>
  <c r="BY91" i="38"/>
  <c r="BZ91" i="38"/>
  <c r="CA91" i="38"/>
  <c r="CB91" i="38"/>
  <c r="CC91" i="38"/>
  <c r="CD91" i="38"/>
  <c r="CE91" i="38"/>
  <c r="CF91" i="38"/>
  <c r="CG91" i="38"/>
  <c r="CH91" i="38"/>
  <c r="CI91" i="38"/>
  <c r="CJ91" i="38"/>
  <c r="CK91" i="38"/>
  <c r="CL91" i="38"/>
  <c r="CM91" i="38"/>
  <c r="CN91" i="38"/>
  <c r="CO91" i="38"/>
  <c r="CP91" i="38"/>
  <c r="CQ91" i="38"/>
  <c r="CR91" i="38"/>
  <c r="CS91" i="38"/>
  <c r="CT91" i="38"/>
  <c r="CU91" i="38"/>
  <c r="CV91" i="38"/>
  <c r="CW91" i="38"/>
  <c r="CX91" i="38"/>
  <c r="CY91" i="38"/>
  <c r="CZ91" i="38"/>
  <c r="DA91" i="38"/>
  <c r="DB91" i="38"/>
  <c r="DC91" i="38"/>
  <c r="DD91" i="38"/>
  <c r="DE91" i="38"/>
  <c r="DF91" i="38"/>
  <c r="DG91" i="38"/>
  <c r="DH91" i="38"/>
  <c r="DI91" i="38"/>
  <c r="DJ91" i="38"/>
  <c r="DK91" i="38"/>
  <c r="DL91" i="38"/>
  <c r="DM91" i="38"/>
  <c r="DN91" i="38"/>
  <c r="DO91" i="38"/>
  <c r="DP91" i="38"/>
  <c r="DQ91" i="38"/>
  <c r="DR91" i="38"/>
  <c r="DS91" i="38"/>
  <c r="DT91" i="38"/>
  <c r="DU91" i="38"/>
  <c r="DV91" i="38"/>
  <c r="DW91" i="38"/>
  <c r="DX91" i="38"/>
  <c r="DY91" i="38"/>
  <c r="DZ91" i="38"/>
  <c r="EA91" i="38"/>
  <c r="EB91" i="38"/>
  <c r="EC91" i="38"/>
  <c r="ED91" i="38"/>
  <c r="EE91" i="38"/>
  <c r="EF91" i="38"/>
  <c r="EG91" i="38"/>
  <c r="EH91" i="38"/>
  <c r="EI91" i="38"/>
  <c r="EJ91" i="38"/>
  <c r="EK91" i="38"/>
  <c r="EL91" i="38"/>
  <c r="EM91" i="38"/>
  <c r="EN91" i="38"/>
  <c r="EO91" i="38"/>
  <c r="EP91" i="38"/>
  <c r="EQ91" i="38"/>
  <c r="ER91" i="38"/>
  <c r="ES91" i="38"/>
  <c r="ET91" i="38"/>
  <c r="EU91" i="38"/>
  <c r="EV91" i="38"/>
  <c r="EW91" i="38"/>
  <c r="EX91" i="38"/>
  <c r="EY91" i="38"/>
  <c r="EZ91" i="38"/>
  <c r="FA91" i="38"/>
  <c r="FB91" i="38"/>
  <c r="FC91" i="38"/>
  <c r="FD91" i="38"/>
  <c r="FE91" i="38"/>
  <c r="FF91" i="38"/>
  <c r="FG91" i="38"/>
  <c r="FH91" i="38"/>
  <c r="FI91" i="38"/>
  <c r="FJ91" i="38"/>
  <c r="FK91" i="38"/>
  <c r="FL91" i="38"/>
  <c r="FM91" i="38"/>
  <c r="FN91" i="38"/>
  <c r="FO91" i="38"/>
  <c r="FP91" i="38"/>
  <c r="FQ91" i="38"/>
  <c r="FR91" i="38"/>
  <c r="FS91" i="38"/>
  <c r="FT91" i="38"/>
  <c r="FU91" i="38"/>
  <c r="FV91" i="38"/>
  <c r="FW91" i="38"/>
  <c r="FX91" i="38"/>
  <c r="FY91" i="38"/>
  <c r="FZ91" i="38"/>
  <c r="GA91" i="38"/>
  <c r="GB91" i="38"/>
  <c r="GC91" i="38"/>
  <c r="GD91" i="38"/>
  <c r="GE91" i="38"/>
  <c r="GF91" i="38"/>
  <c r="GG91" i="38"/>
  <c r="GH91" i="38"/>
  <c r="GI91" i="38"/>
  <c r="GJ91" i="38"/>
  <c r="GK91" i="38"/>
  <c r="GL91" i="38"/>
  <c r="GM91" i="38"/>
  <c r="GN91" i="38"/>
  <c r="GO91" i="38"/>
  <c r="GP91" i="38"/>
  <c r="GQ91" i="38"/>
  <c r="GR91" i="38"/>
  <c r="GS91" i="38"/>
  <c r="GT91" i="38"/>
  <c r="GU91" i="38"/>
  <c r="GV91" i="38"/>
  <c r="GW91" i="38"/>
  <c r="GX91" i="38"/>
  <c r="GY91" i="38"/>
  <c r="GZ91" i="38"/>
  <c r="HA91" i="38"/>
  <c r="HB91" i="38"/>
  <c r="HC91" i="38"/>
  <c r="HD91" i="38"/>
  <c r="HE91" i="38"/>
  <c r="HF91" i="38"/>
  <c r="HG91" i="38"/>
  <c r="HH91" i="38"/>
  <c r="HI91" i="38"/>
  <c r="HJ91" i="38"/>
  <c r="HK91" i="38"/>
  <c r="HL91" i="38"/>
  <c r="HM91" i="38"/>
  <c r="HN91" i="38"/>
  <c r="HO91" i="38"/>
  <c r="HP91" i="38"/>
  <c r="HQ91" i="38"/>
  <c r="HR91" i="38"/>
  <c r="HS91" i="38"/>
  <c r="HT91" i="38"/>
  <c r="HU91" i="38"/>
  <c r="HV91" i="38"/>
  <c r="HW91" i="38"/>
  <c r="HX91" i="38"/>
  <c r="HY91" i="38"/>
  <c r="HZ91" i="38"/>
  <c r="IA91" i="38"/>
  <c r="IB91" i="38"/>
  <c r="IC91" i="38"/>
  <c r="ID91" i="38"/>
  <c r="IE91" i="38"/>
  <c r="A92" i="38"/>
  <c r="G92" i="38"/>
  <c r="H92" i="38"/>
  <c r="I92" i="38"/>
  <c r="J92" i="38"/>
  <c r="K92" i="38"/>
  <c r="L92" i="38"/>
  <c r="M92" i="38"/>
  <c r="N92" i="38"/>
  <c r="O92" i="38"/>
  <c r="P92" i="38"/>
  <c r="Q92" i="38"/>
  <c r="R92" i="38"/>
  <c r="S92" i="38"/>
  <c r="T92" i="38"/>
  <c r="U92" i="38"/>
  <c r="V92" i="38"/>
  <c r="W92" i="38"/>
  <c r="X92" i="38"/>
  <c r="Y92" i="38"/>
  <c r="Z92" i="38"/>
  <c r="AA92" i="38"/>
  <c r="AB92" i="38"/>
  <c r="AC92" i="38"/>
  <c r="AD92" i="38"/>
  <c r="AE92" i="38"/>
  <c r="AF92" i="38"/>
  <c r="AG92" i="38"/>
  <c r="AH92" i="38"/>
  <c r="AI92" i="38"/>
  <c r="AJ92" i="38"/>
  <c r="AK92" i="38"/>
  <c r="AL92" i="38"/>
  <c r="AM92" i="38"/>
  <c r="AN92" i="38"/>
  <c r="AO92" i="38"/>
  <c r="AP92" i="38"/>
  <c r="AQ92" i="38"/>
  <c r="AR92" i="38"/>
  <c r="AS92" i="38"/>
  <c r="AT92" i="38"/>
  <c r="AU92" i="38"/>
  <c r="AV92" i="38"/>
  <c r="AW92" i="38"/>
  <c r="AX92" i="38"/>
  <c r="AY92" i="38"/>
  <c r="AZ92" i="38"/>
  <c r="BA92" i="38"/>
  <c r="BB92" i="38"/>
  <c r="BC92" i="38"/>
  <c r="BD92" i="38"/>
  <c r="BE92" i="38"/>
  <c r="BF92" i="38"/>
  <c r="BG92" i="38"/>
  <c r="BH92" i="38"/>
  <c r="BI92" i="38"/>
  <c r="BJ92" i="38"/>
  <c r="BK92" i="38"/>
  <c r="BL92" i="38"/>
  <c r="BM92" i="38"/>
  <c r="BN92" i="38"/>
  <c r="BO92" i="38"/>
  <c r="BP92" i="38"/>
  <c r="BQ92" i="38"/>
  <c r="BR92" i="38"/>
  <c r="BS92" i="38"/>
  <c r="BT92" i="38"/>
  <c r="BU92" i="38"/>
  <c r="BV92" i="38"/>
  <c r="BW92" i="38"/>
  <c r="BX92" i="38"/>
  <c r="BY92" i="38"/>
  <c r="BZ92" i="38"/>
  <c r="CA92" i="38"/>
  <c r="CB92" i="38"/>
  <c r="CC92" i="38"/>
  <c r="CD92" i="38"/>
  <c r="CE92" i="38"/>
  <c r="CF92" i="38"/>
  <c r="CG92" i="38"/>
  <c r="CH92" i="38"/>
  <c r="CI92" i="38"/>
  <c r="CJ92" i="38"/>
  <c r="CK92" i="38"/>
  <c r="CL92" i="38"/>
  <c r="CM92" i="38"/>
  <c r="CN92" i="38"/>
  <c r="CO92" i="38"/>
  <c r="CP92" i="38"/>
  <c r="CQ92" i="38"/>
  <c r="CR92" i="38"/>
  <c r="CS92" i="38"/>
  <c r="CT92" i="38"/>
  <c r="CU92" i="38"/>
  <c r="CV92" i="38"/>
  <c r="CW92" i="38"/>
  <c r="CX92" i="38"/>
  <c r="CY92" i="38"/>
  <c r="CZ92" i="38"/>
  <c r="DA92" i="38"/>
  <c r="DB92" i="38"/>
  <c r="DC92" i="38"/>
  <c r="DD92" i="38"/>
  <c r="DE92" i="38"/>
  <c r="DF92" i="38"/>
  <c r="DG92" i="38"/>
  <c r="DH92" i="38"/>
  <c r="DI92" i="38"/>
  <c r="DJ92" i="38"/>
  <c r="DK92" i="38"/>
  <c r="DL92" i="38"/>
  <c r="DM92" i="38"/>
  <c r="DN92" i="38"/>
  <c r="DO92" i="38"/>
  <c r="DP92" i="38"/>
  <c r="DQ92" i="38"/>
  <c r="DR92" i="38"/>
  <c r="DS92" i="38"/>
  <c r="DT92" i="38"/>
  <c r="DU92" i="38"/>
  <c r="DV92" i="38"/>
  <c r="DW92" i="38"/>
  <c r="DX92" i="38"/>
  <c r="DY92" i="38"/>
  <c r="DZ92" i="38"/>
  <c r="EA92" i="38"/>
  <c r="EB92" i="38"/>
  <c r="EC92" i="38"/>
  <c r="ED92" i="38"/>
  <c r="EE92" i="38"/>
  <c r="EF92" i="38"/>
  <c r="EG92" i="38"/>
  <c r="EH92" i="38"/>
  <c r="EI92" i="38"/>
  <c r="EJ92" i="38"/>
  <c r="EK92" i="38"/>
  <c r="EL92" i="38"/>
  <c r="EM92" i="38"/>
  <c r="EN92" i="38"/>
  <c r="EO92" i="38"/>
  <c r="EP92" i="38"/>
  <c r="EQ92" i="38"/>
  <c r="ER92" i="38"/>
  <c r="ES92" i="38"/>
  <c r="ET92" i="38"/>
  <c r="EU92" i="38"/>
  <c r="EV92" i="38"/>
  <c r="EW92" i="38"/>
  <c r="EX92" i="38"/>
  <c r="EY92" i="38"/>
  <c r="EZ92" i="38"/>
  <c r="FA92" i="38"/>
  <c r="FB92" i="38"/>
  <c r="FC92" i="38"/>
  <c r="FD92" i="38"/>
  <c r="FE92" i="38"/>
  <c r="FF92" i="38"/>
  <c r="FG92" i="38"/>
  <c r="FH92" i="38"/>
  <c r="FI92" i="38"/>
  <c r="FJ92" i="38"/>
  <c r="FK92" i="38"/>
  <c r="FL92" i="38"/>
  <c r="FM92" i="38"/>
  <c r="FN92" i="38"/>
  <c r="FO92" i="38"/>
  <c r="FP92" i="38"/>
  <c r="FQ92" i="38"/>
  <c r="FR92" i="38"/>
  <c r="FS92" i="38"/>
  <c r="FT92" i="38"/>
  <c r="FU92" i="38"/>
  <c r="FV92" i="38"/>
  <c r="FW92" i="38"/>
  <c r="FX92" i="38"/>
  <c r="FY92" i="38"/>
  <c r="FZ92" i="38"/>
  <c r="GA92" i="38"/>
  <c r="GB92" i="38"/>
  <c r="GC92" i="38"/>
  <c r="GD92" i="38"/>
  <c r="GE92" i="38"/>
  <c r="GF92" i="38"/>
  <c r="GG92" i="38"/>
  <c r="GH92" i="38"/>
  <c r="GI92" i="38"/>
  <c r="GJ92" i="38"/>
  <c r="GK92" i="38"/>
  <c r="GL92" i="38"/>
  <c r="GM92" i="38"/>
  <c r="GN92" i="38"/>
  <c r="GO92" i="38"/>
  <c r="GP92" i="38"/>
  <c r="GQ92" i="38"/>
  <c r="GR92" i="38"/>
  <c r="GS92" i="38"/>
  <c r="GT92" i="38"/>
  <c r="GU92" i="38"/>
  <c r="GV92" i="38"/>
  <c r="GW92" i="38"/>
  <c r="GX92" i="38"/>
  <c r="GY92" i="38"/>
  <c r="GZ92" i="38"/>
  <c r="HA92" i="38"/>
  <c r="HB92" i="38"/>
  <c r="HC92" i="38"/>
  <c r="HD92" i="38"/>
  <c r="HE92" i="38"/>
  <c r="HF92" i="38"/>
  <c r="HG92" i="38"/>
  <c r="HH92" i="38"/>
  <c r="HI92" i="38"/>
  <c r="HJ92" i="38"/>
  <c r="HK92" i="38"/>
  <c r="HL92" i="38"/>
  <c r="HM92" i="38"/>
  <c r="HN92" i="38"/>
  <c r="HO92" i="38"/>
  <c r="HP92" i="38"/>
  <c r="HQ92" i="38"/>
  <c r="HR92" i="38"/>
  <c r="HS92" i="38"/>
  <c r="HT92" i="38"/>
  <c r="HU92" i="38"/>
  <c r="HV92" i="38"/>
  <c r="HW92" i="38"/>
  <c r="HX92" i="38"/>
  <c r="HY92" i="38"/>
  <c r="HZ92" i="38"/>
  <c r="IA92" i="38"/>
  <c r="IB92" i="38"/>
  <c r="IC92" i="38"/>
  <c r="ID92" i="38"/>
  <c r="IE92" i="38"/>
  <c r="A93" i="38"/>
  <c r="G93" i="38"/>
  <c r="H93" i="38"/>
  <c r="I93" i="38"/>
  <c r="J93" i="38"/>
  <c r="K93" i="38"/>
  <c r="L93" i="38"/>
  <c r="M93" i="38"/>
  <c r="N93" i="38"/>
  <c r="O93" i="38"/>
  <c r="P93" i="38"/>
  <c r="Q93" i="38"/>
  <c r="R93" i="38"/>
  <c r="S93" i="38"/>
  <c r="T93" i="38"/>
  <c r="U93" i="38"/>
  <c r="V93" i="38"/>
  <c r="W93" i="38"/>
  <c r="X93" i="38"/>
  <c r="Y93" i="38"/>
  <c r="Z93" i="38"/>
  <c r="AA93" i="38"/>
  <c r="AB93" i="38"/>
  <c r="AC93" i="38"/>
  <c r="AD93" i="38"/>
  <c r="AE93" i="38"/>
  <c r="AF93" i="38"/>
  <c r="AG93" i="38"/>
  <c r="AH93" i="38"/>
  <c r="AI93" i="38"/>
  <c r="AJ93" i="38"/>
  <c r="AK93" i="38"/>
  <c r="AL93" i="38"/>
  <c r="AM93" i="38"/>
  <c r="AN93" i="38"/>
  <c r="AO93" i="38"/>
  <c r="AP93" i="38"/>
  <c r="AQ93" i="38"/>
  <c r="AR93" i="38"/>
  <c r="AS93" i="38"/>
  <c r="AT93" i="38"/>
  <c r="AU93" i="38"/>
  <c r="AV93" i="38"/>
  <c r="AW93" i="38"/>
  <c r="AX93" i="38"/>
  <c r="AY93" i="38"/>
  <c r="AZ93" i="38"/>
  <c r="BA93" i="38"/>
  <c r="BB93" i="38"/>
  <c r="BC93" i="38"/>
  <c r="BD93" i="38"/>
  <c r="BE93" i="38"/>
  <c r="BF93" i="38"/>
  <c r="BG93" i="38"/>
  <c r="BH93" i="38"/>
  <c r="BI93" i="38"/>
  <c r="BJ93" i="38"/>
  <c r="BK93" i="38"/>
  <c r="BL93" i="38"/>
  <c r="BM93" i="38"/>
  <c r="BN93" i="38"/>
  <c r="BO93" i="38"/>
  <c r="BP93" i="38"/>
  <c r="BQ93" i="38"/>
  <c r="BR93" i="38"/>
  <c r="BS93" i="38"/>
  <c r="BT93" i="38"/>
  <c r="BU93" i="38"/>
  <c r="BV93" i="38"/>
  <c r="BW93" i="38"/>
  <c r="BX93" i="38"/>
  <c r="BY93" i="38"/>
  <c r="BZ93" i="38"/>
  <c r="CA93" i="38"/>
  <c r="CB93" i="38"/>
  <c r="CC93" i="38"/>
  <c r="CD93" i="38"/>
  <c r="CE93" i="38"/>
  <c r="CF93" i="38"/>
  <c r="CG93" i="38"/>
  <c r="CH93" i="38"/>
  <c r="CI93" i="38"/>
  <c r="CJ93" i="38"/>
  <c r="CK93" i="38"/>
  <c r="CL93" i="38"/>
  <c r="CM93" i="38"/>
  <c r="CN93" i="38"/>
  <c r="CO93" i="38"/>
  <c r="CP93" i="38"/>
  <c r="CQ93" i="38"/>
  <c r="CR93" i="38"/>
  <c r="CS93" i="38"/>
  <c r="CT93" i="38"/>
  <c r="CU93" i="38"/>
  <c r="CV93" i="38"/>
  <c r="CW93" i="38"/>
  <c r="CX93" i="38"/>
  <c r="CY93" i="38"/>
  <c r="CZ93" i="38"/>
  <c r="DA93" i="38"/>
  <c r="DB93" i="38"/>
  <c r="DC93" i="38"/>
  <c r="DD93" i="38"/>
  <c r="DE93" i="38"/>
  <c r="DF93" i="38"/>
  <c r="DG93" i="38"/>
  <c r="DH93" i="38"/>
  <c r="DI93" i="38"/>
  <c r="DJ93" i="38"/>
  <c r="DK93" i="38"/>
  <c r="DL93" i="38"/>
  <c r="DM93" i="38"/>
  <c r="DN93" i="38"/>
  <c r="DO93" i="38"/>
  <c r="DP93" i="38"/>
  <c r="DQ93" i="38"/>
  <c r="DR93" i="38"/>
  <c r="DS93" i="38"/>
  <c r="DT93" i="38"/>
  <c r="DU93" i="38"/>
  <c r="DV93" i="38"/>
  <c r="DW93" i="38"/>
  <c r="DX93" i="38"/>
  <c r="DY93" i="38"/>
  <c r="DZ93" i="38"/>
  <c r="EA93" i="38"/>
  <c r="EB93" i="38"/>
  <c r="EC93" i="38"/>
  <c r="ED93" i="38"/>
  <c r="EE93" i="38"/>
  <c r="EF93" i="38"/>
  <c r="EG93" i="38"/>
  <c r="EH93" i="38"/>
  <c r="EI93" i="38"/>
  <c r="EJ93" i="38"/>
  <c r="EK93" i="38"/>
  <c r="EL93" i="38"/>
  <c r="EM93" i="38"/>
  <c r="EN93" i="38"/>
  <c r="EO93" i="38"/>
  <c r="EP93" i="38"/>
  <c r="EQ93" i="38"/>
  <c r="ER93" i="38"/>
  <c r="ES93" i="38"/>
  <c r="ET93" i="38"/>
  <c r="EU93" i="38"/>
  <c r="EV93" i="38"/>
  <c r="EW93" i="38"/>
  <c r="EX93" i="38"/>
  <c r="EY93" i="38"/>
  <c r="EZ93" i="38"/>
  <c r="FA93" i="38"/>
  <c r="FB93" i="38"/>
  <c r="FC93" i="38"/>
  <c r="FD93" i="38"/>
  <c r="FE93" i="38"/>
  <c r="FF93" i="38"/>
  <c r="FG93" i="38"/>
  <c r="FH93" i="38"/>
  <c r="FI93" i="38"/>
  <c r="FJ93" i="38"/>
  <c r="FK93" i="38"/>
  <c r="FL93" i="38"/>
  <c r="FM93" i="38"/>
  <c r="FN93" i="38"/>
  <c r="FO93" i="38"/>
  <c r="FP93" i="38"/>
  <c r="FQ93" i="38"/>
  <c r="FR93" i="38"/>
  <c r="FS93" i="38"/>
  <c r="FT93" i="38"/>
  <c r="FU93" i="38"/>
  <c r="FV93" i="38"/>
  <c r="FW93" i="38"/>
  <c r="FX93" i="38"/>
  <c r="FY93" i="38"/>
  <c r="FZ93" i="38"/>
  <c r="GA93" i="38"/>
  <c r="GB93" i="38"/>
  <c r="GC93" i="38"/>
  <c r="GD93" i="38"/>
  <c r="GE93" i="38"/>
  <c r="GF93" i="38"/>
  <c r="GG93" i="38"/>
  <c r="GH93" i="38"/>
  <c r="GI93" i="38"/>
  <c r="GJ93" i="38"/>
  <c r="GK93" i="38"/>
  <c r="GL93" i="38"/>
  <c r="GM93" i="38"/>
  <c r="GN93" i="38"/>
  <c r="GO93" i="38"/>
  <c r="GP93" i="38"/>
  <c r="GQ93" i="38"/>
  <c r="GR93" i="38"/>
  <c r="GS93" i="38"/>
  <c r="GT93" i="38"/>
  <c r="GU93" i="38"/>
  <c r="GV93" i="38"/>
  <c r="GW93" i="38"/>
  <c r="GX93" i="38"/>
  <c r="GY93" i="38"/>
  <c r="GZ93" i="38"/>
  <c r="HA93" i="38"/>
  <c r="HB93" i="38"/>
  <c r="HC93" i="38"/>
  <c r="HD93" i="38"/>
  <c r="HE93" i="38"/>
  <c r="HF93" i="38"/>
  <c r="HG93" i="38"/>
  <c r="HH93" i="38"/>
  <c r="HI93" i="38"/>
  <c r="HJ93" i="38"/>
  <c r="HK93" i="38"/>
  <c r="HL93" i="38"/>
  <c r="HM93" i="38"/>
  <c r="HN93" i="38"/>
  <c r="HO93" i="38"/>
  <c r="HP93" i="38"/>
  <c r="HQ93" i="38"/>
  <c r="HR93" i="38"/>
  <c r="HS93" i="38"/>
  <c r="HT93" i="38"/>
  <c r="HU93" i="38"/>
  <c r="HV93" i="38"/>
  <c r="HW93" i="38"/>
  <c r="HX93" i="38"/>
  <c r="HY93" i="38"/>
  <c r="HZ93" i="38"/>
  <c r="IA93" i="38"/>
  <c r="IB93" i="38"/>
  <c r="IC93" i="38"/>
  <c r="ID93" i="38"/>
  <c r="IE93" i="38"/>
  <c r="A94" i="38"/>
  <c r="G94" i="38"/>
  <c r="H94" i="38"/>
  <c r="I94" i="38"/>
  <c r="J94" i="38"/>
  <c r="K94" i="38"/>
  <c r="L94" i="38"/>
  <c r="M94" i="38"/>
  <c r="N94" i="38"/>
  <c r="O94" i="38"/>
  <c r="P94" i="38"/>
  <c r="Q94" i="38"/>
  <c r="R94" i="38"/>
  <c r="S94" i="38"/>
  <c r="T94" i="38"/>
  <c r="U94" i="38"/>
  <c r="V94" i="38"/>
  <c r="W94" i="38"/>
  <c r="X94" i="38"/>
  <c r="Y94" i="38"/>
  <c r="Z94" i="38"/>
  <c r="AA94" i="38"/>
  <c r="AB94" i="38"/>
  <c r="AC94" i="38"/>
  <c r="AD94" i="38"/>
  <c r="AE94" i="38"/>
  <c r="AF94" i="38"/>
  <c r="AG94" i="38"/>
  <c r="AH94" i="38"/>
  <c r="AI94" i="38"/>
  <c r="AJ94" i="38"/>
  <c r="AK94" i="38"/>
  <c r="AL94" i="38"/>
  <c r="AM94" i="38"/>
  <c r="AN94" i="38"/>
  <c r="AO94" i="38"/>
  <c r="AP94" i="38"/>
  <c r="AQ94" i="38"/>
  <c r="AR94" i="38"/>
  <c r="AS94" i="38"/>
  <c r="AT94" i="38"/>
  <c r="AU94" i="38"/>
  <c r="AV94" i="38"/>
  <c r="AW94" i="38"/>
  <c r="AX94" i="38"/>
  <c r="AY94" i="38"/>
  <c r="AZ94" i="38"/>
  <c r="BA94" i="38"/>
  <c r="BB94" i="38"/>
  <c r="BC94" i="38"/>
  <c r="BD94" i="38"/>
  <c r="BE94" i="38"/>
  <c r="BF94" i="38"/>
  <c r="BG94" i="38"/>
  <c r="BH94" i="38"/>
  <c r="BI94" i="38"/>
  <c r="BJ94" i="38"/>
  <c r="BK94" i="38"/>
  <c r="BL94" i="38"/>
  <c r="BM94" i="38"/>
  <c r="BN94" i="38"/>
  <c r="BO94" i="38"/>
  <c r="BP94" i="38"/>
  <c r="BQ94" i="38"/>
  <c r="BR94" i="38"/>
  <c r="BS94" i="38"/>
  <c r="BT94" i="38"/>
  <c r="BU94" i="38"/>
  <c r="BV94" i="38"/>
  <c r="BW94" i="38"/>
  <c r="BX94" i="38"/>
  <c r="BY94" i="38"/>
  <c r="BZ94" i="38"/>
  <c r="CA94" i="38"/>
  <c r="CB94" i="38"/>
  <c r="CC94" i="38"/>
  <c r="CD94" i="38"/>
  <c r="CE94" i="38"/>
  <c r="CF94" i="38"/>
  <c r="CG94" i="38"/>
  <c r="CH94" i="38"/>
  <c r="CI94" i="38"/>
  <c r="CJ94" i="38"/>
  <c r="CK94" i="38"/>
  <c r="CL94" i="38"/>
  <c r="CM94" i="38"/>
  <c r="CN94" i="38"/>
  <c r="CO94" i="38"/>
  <c r="CP94" i="38"/>
  <c r="CQ94" i="38"/>
  <c r="CR94" i="38"/>
  <c r="CS94" i="38"/>
  <c r="CT94" i="38"/>
  <c r="CU94" i="38"/>
  <c r="CV94" i="38"/>
  <c r="CW94" i="38"/>
  <c r="CX94" i="38"/>
  <c r="CY94" i="38"/>
  <c r="CZ94" i="38"/>
  <c r="DA94" i="38"/>
  <c r="DB94" i="38"/>
  <c r="DC94" i="38"/>
  <c r="DD94" i="38"/>
  <c r="DE94" i="38"/>
  <c r="DF94" i="38"/>
  <c r="DG94" i="38"/>
  <c r="DH94" i="38"/>
  <c r="DI94" i="38"/>
  <c r="DJ94" i="38"/>
  <c r="DK94" i="38"/>
  <c r="DL94" i="38"/>
  <c r="DM94" i="38"/>
  <c r="DN94" i="38"/>
  <c r="DO94" i="38"/>
  <c r="DP94" i="38"/>
  <c r="DQ94" i="38"/>
  <c r="DR94" i="38"/>
  <c r="DS94" i="38"/>
  <c r="DT94" i="38"/>
  <c r="DU94" i="38"/>
  <c r="DV94" i="38"/>
  <c r="DW94" i="38"/>
  <c r="DX94" i="38"/>
  <c r="DY94" i="38"/>
  <c r="DZ94" i="38"/>
  <c r="EA94" i="38"/>
  <c r="EB94" i="38"/>
  <c r="EC94" i="38"/>
  <c r="ED94" i="38"/>
  <c r="EE94" i="38"/>
  <c r="EF94" i="38"/>
  <c r="EG94" i="38"/>
  <c r="EH94" i="38"/>
  <c r="EI94" i="38"/>
  <c r="EJ94" i="38"/>
  <c r="EK94" i="38"/>
  <c r="EL94" i="38"/>
  <c r="EM94" i="38"/>
  <c r="EN94" i="38"/>
  <c r="EO94" i="38"/>
  <c r="EP94" i="38"/>
  <c r="EQ94" i="38"/>
  <c r="ER94" i="38"/>
  <c r="ES94" i="38"/>
  <c r="ET94" i="38"/>
  <c r="EU94" i="38"/>
  <c r="EV94" i="38"/>
  <c r="EW94" i="38"/>
  <c r="EX94" i="38"/>
  <c r="EY94" i="38"/>
  <c r="EZ94" i="38"/>
  <c r="FA94" i="38"/>
  <c r="FB94" i="38"/>
  <c r="FC94" i="38"/>
  <c r="FD94" i="38"/>
  <c r="FE94" i="38"/>
  <c r="FF94" i="38"/>
  <c r="FG94" i="38"/>
  <c r="FH94" i="38"/>
  <c r="FI94" i="38"/>
  <c r="FJ94" i="38"/>
  <c r="FK94" i="38"/>
  <c r="FL94" i="38"/>
  <c r="FM94" i="38"/>
  <c r="FN94" i="38"/>
  <c r="FO94" i="38"/>
  <c r="FP94" i="38"/>
  <c r="FQ94" i="38"/>
  <c r="FR94" i="38"/>
  <c r="FS94" i="38"/>
  <c r="FT94" i="38"/>
  <c r="FU94" i="38"/>
  <c r="FV94" i="38"/>
  <c r="FW94" i="38"/>
  <c r="FX94" i="38"/>
  <c r="FY94" i="38"/>
  <c r="FZ94" i="38"/>
  <c r="GA94" i="38"/>
  <c r="GB94" i="38"/>
  <c r="GC94" i="38"/>
  <c r="GD94" i="38"/>
  <c r="GE94" i="38"/>
  <c r="GF94" i="38"/>
  <c r="GG94" i="38"/>
  <c r="GH94" i="38"/>
  <c r="GI94" i="38"/>
  <c r="GJ94" i="38"/>
  <c r="GK94" i="38"/>
  <c r="GL94" i="38"/>
  <c r="GM94" i="38"/>
  <c r="GN94" i="38"/>
  <c r="GO94" i="38"/>
  <c r="GP94" i="38"/>
  <c r="GQ94" i="38"/>
  <c r="GR94" i="38"/>
  <c r="GS94" i="38"/>
  <c r="GT94" i="38"/>
  <c r="GU94" i="38"/>
  <c r="GV94" i="38"/>
  <c r="GW94" i="38"/>
  <c r="GX94" i="38"/>
  <c r="GY94" i="38"/>
  <c r="GZ94" i="38"/>
  <c r="HA94" i="38"/>
  <c r="HB94" i="38"/>
  <c r="HC94" i="38"/>
  <c r="HD94" i="38"/>
  <c r="HE94" i="38"/>
  <c r="HF94" i="38"/>
  <c r="HG94" i="38"/>
  <c r="HH94" i="38"/>
  <c r="HI94" i="38"/>
  <c r="HJ94" i="38"/>
  <c r="HK94" i="38"/>
  <c r="HL94" i="38"/>
  <c r="HM94" i="38"/>
  <c r="HN94" i="38"/>
  <c r="HO94" i="38"/>
  <c r="HP94" i="38"/>
  <c r="HQ94" i="38"/>
  <c r="HR94" i="38"/>
  <c r="HS94" i="38"/>
  <c r="HT94" i="38"/>
  <c r="HU94" i="38"/>
  <c r="HV94" i="38"/>
  <c r="HW94" i="38"/>
  <c r="HX94" i="38"/>
  <c r="HY94" i="38"/>
  <c r="HZ94" i="38"/>
  <c r="IA94" i="38"/>
  <c r="IB94" i="38"/>
  <c r="IC94" i="38"/>
  <c r="ID94" i="38"/>
  <c r="IE94" i="38"/>
  <c r="A95" i="38"/>
  <c r="G95" i="38"/>
  <c r="H95" i="38"/>
  <c r="I95" i="38"/>
  <c r="J95" i="38"/>
  <c r="K95" i="38"/>
  <c r="L95" i="38"/>
  <c r="M95" i="38"/>
  <c r="N95" i="38"/>
  <c r="O95" i="38"/>
  <c r="P95" i="38"/>
  <c r="Q95" i="38"/>
  <c r="R95" i="38"/>
  <c r="S95" i="38"/>
  <c r="T95" i="38"/>
  <c r="U95" i="38"/>
  <c r="V95" i="38"/>
  <c r="W95" i="38"/>
  <c r="X95" i="38"/>
  <c r="Y95" i="38"/>
  <c r="Z95" i="38"/>
  <c r="AA95" i="38"/>
  <c r="AB95" i="38"/>
  <c r="AC95" i="38"/>
  <c r="AD95" i="38"/>
  <c r="AE95" i="38"/>
  <c r="AF95" i="38"/>
  <c r="AG95" i="38"/>
  <c r="AH95" i="38"/>
  <c r="AI95" i="38"/>
  <c r="AJ95" i="38"/>
  <c r="AK95" i="38"/>
  <c r="AL95" i="38"/>
  <c r="AM95" i="38"/>
  <c r="AN95" i="38"/>
  <c r="AO95" i="38"/>
  <c r="AP95" i="38"/>
  <c r="AQ95" i="38"/>
  <c r="AR95" i="38"/>
  <c r="AS95" i="38"/>
  <c r="AT95" i="38"/>
  <c r="AU95" i="38"/>
  <c r="AV95" i="38"/>
  <c r="AW95" i="38"/>
  <c r="AX95" i="38"/>
  <c r="AY95" i="38"/>
  <c r="AZ95" i="38"/>
  <c r="BA95" i="38"/>
  <c r="BB95" i="38"/>
  <c r="BC95" i="38"/>
  <c r="BD95" i="38"/>
  <c r="BE95" i="38"/>
  <c r="BF95" i="38"/>
  <c r="BG95" i="38"/>
  <c r="BH95" i="38"/>
  <c r="BI95" i="38"/>
  <c r="BJ95" i="38"/>
  <c r="BK95" i="38"/>
  <c r="BL95" i="38"/>
  <c r="BM95" i="38"/>
  <c r="BN95" i="38"/>
  <c r="BO95" i="38"/>
  <c r="BP95" i="38"/>
  <c r="BQ95" i="38"/>
  <c r="BR95" i="38"/>
  <c r="BS95" i="38"/>
  <c r="BT95" i="38"/>
  <c r="BU95" i="38"/>
  <c r="BV95" i="38"/>
  <c r="BW95" i="38"/>
  <c r="BX95" i="38"/>
  <c r="BY95" i="38"/>
  <c r="BZ95" i="38"/>
  <c r="CA95" i="38"/>
  <c r="CB95" i="38"/>
  <c r="CC95" i="38"/>
  <c r="CD95" i="38"/>
  <c r="CE95" i="38"/>
  <c r="CF95" i="38"/>
  <c r="CG95" i="38"/>
  <c r="CH95" i="38"/>
  <c r="CI95" i="38"/>
  <c r="CJ95" i="38"/>
  <c r="CK95" i="38"/>
  <c r="CL95" i="38"/>
  <c r="CM95" i="38"/>
  <c r="CN95" i="38"/>
  <c r="CO95" i="38"/>
  <c r="CP95" i="38"/>
  <c r="CQ95" i="38"/>
  <c r="CR95" i="38"/>
  <c r="CS95" i="38"/>
  <c r="CT95" i="38"/>
  <c r="CU95" i="38"/>
  <c r="CV95" i="38"/>
  <c r="CW95" i="38"/>
  <c r="CX95" i="38"/>
  <c r="CY95" i="38"/>
  <c r="CZ95" i="38"/>
  <c r="DA95" i="38"/>
  <c r="DB95" i="38"/>
  <c r="DC95" i="38"/>
  <c r="DD95" i="38"/>
  <c r="DE95" i="38"/>
  <c r="DF95" i="38"/>
  <c r="DG95" i="38"/>
  <c r="DH95" i="38"/>
  <c r="DI95" i="38"/>
  <c r="DJ95" i="38"/>
  <c r="DK95" i="38"/>
  <c r="DL95" i="38"/>
  <c r="DM95" i="38"/>
  <c r="DN95" i="38"/>
  <c r="DO95" i="38"/>
  <c r="DP95" i="38"/>
  <c r="DQ95" i="38"/>
  <c r="DR95" i="38"/>
  <c r="DS95" i="38"/>
  <c r="DT95" i="38"/>
  <c r="DU95" i="38"/>
  <c r="DV95" i="38"/>
  <c r="DW95" i="38"/>
  <c r="DX95" i="38"/>
  <c r="DY95" i="38"/>
  <c r="DZ95" i="38"/>
  <c r="EA95" i="38"/>
  <c r="EB95" i="38"/>
  <c r="EC95" i="38"/>
  <c r="ED95" i="38"/>
  <c r="EE95" i="38"/>
  <c r="EF95" i="38"/>
  <c r="EG95" i="38"/>
  <c r="EH95" i="38"/>
  <c r="EI95" i="38"/>
  <c r="EJ95" i="38"/>
  <c r="EK95" i="38"/>
  <c r="EL95" i="38"/>
  <c r="EM95" i="38"/>
  <c r="EN95" i="38"/>
  <c r="EO95" i="38"/>
  <c r="EP95" i="38"/>
  <c r="EQ95" i="38"/>
  <c r="ER95" i="38"/>
  <c r="ES95" i="38"/>
  <c r="ET95" i="38"/>
  <c r="EU95" i="38"/>
  <c r="EV95" i="38"/>
  <c r="EW95" i="38"/>
  <c r="EX95" i="38"/>
  <c r="EY95" i="38"/>
  <c r="EZ95" i="38"/>
  <c r="FA95" i="38"/>
  <c r="FB95" i="38"/>
  <c r="FC95" i="38"/>
  <c r="FD95" i="38"/>
  <c r="FE95" i="38"/>
  <c r="FF95" i="38"/>
  <c r="FG95" i="38"/>
  <c r="FH95" i="38"/>
  <c r="FI95" i="38"/>
  <c r="FJ95" i="38"/>
  <c r="FK95" i="38"/>
  <c r="FL95" i="38"/>
  <c r="FM95" i="38"/>
  <c r="FN95" i="38"/>
  <c r="FO95" i="38"/>
  <c r="FP95" i="38"/>
  <c r="FQ95" i="38"/>
  <c r="FR95" i="38"/>
  <c r="FS95" i="38"/>
  <c r="FT95" i="38"/>
  <c r="FU95" i="38"/>
  <c r="FV95" i="38"/>
  <c r="FW95" i="38"/>
  <c r="FX95" i="38"/>
  <c r="FY95" i="38"/>
  <c r="FZ95" i="38"/>
  <c r="GA95" i="38"/>
  <c r="GB95" i="38"/>
  <c r="GC95" i="38"/>
  <c r="GD95" i="38"/>
  <c r="GE95" i="38"/>
  <c r="GF95" i="38"/>
  <c r="GG95" i="38"/>
  <c r="GH95" i="38"/>
  <c r="GI95" i="38"/>
  <c r="GJ95" i="38"/>
  <c r="GK95" i="38"/>
  <c r="GL95" i="38"/>
  <c r="GM95" i="38"/>
  <c r="GN95" i="38"/>
  <c r="GO95" i="38"/>
  <c r="GP95" i="38"/>
  <c r="GQ95" i="38"/>
  <c r="GR95" i="38"/>
  <c r="GS95" i="38"/>
  <c r="GT95" i="38"/>
  <c r="GU95" i="38"/>
  <c r="GV95" i="38"/>
  <c r="GW95" i="38"/>
  <c r="GX95" i="38"/>
  <c r="GY95" i="38"/>
  <c r="GZ95" i="38"/>
  <c r="HA95" i="38"/>
  <c r="HB95" i="38"/>
  <c r="HC95" i="38"/>
  <c r="HD95" i="38"/>
  <c r="HE95" i="38"/>
  <c r="HF95" i="38"/>
  <c r="HG95" i="38"/>
  <c r="HH95" i="38"/>
  <c r="HI95" i="38"/>
  <c r="HJ95" i="38"/>
  <c r="HK95" i="38"/>
  <c r="HL95" i="38"/>
  <c r="HM95" i="38"/>
  <c r="HN95" i="38"/>
  <c r="HO95" i="38"/>
  <c r="HP95" i="38"/>
  <c r="HQ95" i="38"/>
  <c r="HR95" i="38"/>
  <c r="HS95" i="38"/>
  <c r="HT95" i="38"/>
  <c r="HU95" i="38"/>
  <c r="HV95" i="38"/>
  <c r="HW95" i="38"/>
  <c r="HX95" i="38"/>
  <c r="HY95" i="38"/>
  <c r="HZ95" i="38"/>
  <c r="IA95" i="38"/>
  <c r="IB95" i="38"/>
  <c r="IC95" i="38"/>
  <c r="ID95" i="38"/>
  <c r="IE95" i="38"/>
  <c r="A96" i="38"/>
  <c r="G96" i="38"/>
  <c r="H96" i="38"/>
  <c r="I96" i="38"/>
  <c r="J96" i="38"/>
  <c r="K96" i="38"/>
  <c r="L96" i="38"/>
  <c r="M96" i="38"/>
  <c r="N96" i="38"/>
  <c r="O96" i="38"/>
  <c r="P96" i="38"/>
  <c r="Q96" i="38"/>
  <c r="R96" i="38"/>
  <c r="S96" i="38"/>
  <c r="T96" i="38"/>
  <c r="U96" i="38"/>
  <c r="V96" i="38"/>
  <c r="W96" i="38"/>
  <c r="X96" i="38"/>
  <c r="Y96" i="38"/>
  <c r="Z96" i="38"/>
  <c r="AA96" i="38"/>
  <c r="AB96" i="38"/>
  <c r="AC96" i="38"/>
  <c r="AD96" i="38"/>
  <c r="AE96" i="38"/>
  <c r="AF96" i="38"/>
  <c r="AG96" i="38"/>
  <c r="AH96" i="38"/>
  <c r="AI96" i="38"/>
  <c r="AJ96" i="38"/>
  <c r="AK96" i="38"/>
  <c r="AL96" i="38"/>
  <c r="AM96" i="38"/>
  <c r="AN96" i="38"/>
  <c r="AO96" i="38"/>
  <c r="AP96" i="38"/>
  <c r="AQ96" i="38"/>
  <c r="AR96" i="38"/>
  <c r="AS96" i="38"/>
  <c r="AT96" i="38"/>
  <c r="AU96" i="38"/>
  <c r="AV96" i="38"/>
  <c r="AW96" i="38"/>
  <c r="AX96" i="38"/>
  <c r="AY96" i="38"/>
  <c r="AZ96" i="38"/>
  <c r="BA96" i="38"/>
  <c r="BB96" i="38"/>
  <c r="BC96" i="38"/>
  <c r="BD96" i="38"/>
  <c r="BE96" i="38"/>
  <c r="BF96" i="38"/>
  <c r="BG96" i="38"/>
  <c r="BH96" i="38"/>
  <c r="BI96" i="38"/>
  <c r="BJ96" i="38"/>
  <c r="BK96" i="38"/>
  <c r="BL96" i="38"/>
  <c r="BM96" i="38"/>
  <c r="BN96" i="38"/>
  <c r="BO96" i="38"/>
  <c r="BP96" i="38"/>
  <c r="BQ96" i="38"/>
  <c r="BR96" i="38"/>
  <c r="BS96" i="38"/>
  <c r="BT96" i="38"/>
  <c r="BU96" i="38"/>
  <c r="BV96" i="38"/>
  <c r="BW96" i="38"/>
  <c r="BX96" i="38"/>
  <c r="BY96" i="38"/>
  <c r="BZ96" i="38"/>
  <c r="CA96" i="38"/>
  <c r="CB96" i="38"/>
  <c r="CC96" i="38"/>
  <c r="CD96" i="38"/>
  <c r="CE96" i="38"/>
  <c r="CF96" i="38"/>
  <c r="CG96" i="38"/>
  <c r="CH96" i="38"/>
  <c r="CI96" i="38"/>
  <c r="CJ96" i="38"/>
  <c r="CK96" i="38"/>
  <c r="CL96" i="38"/>
  <c r="CM96" i="38"/>
  <c r="CN96" i="38"/>
  <c r="CO96" i="38"/>
  <c r="CP96" i="38"/>
  <c r="CQ96" i="38"/>
  <c r="CR96" i="38"/>
  <c r="CS96" i="38"/>
  <c r="CT96" i="38"/>
  <c r="CU96" i="38"/>
  <c r="CV96" i="38"/>
  <c r="CW96" i="38"/>
  <c r="CX96" i="38"/>
  <c r="CY96" i="38"/>
  <c r="CZ96" i="38"/>
  <c r="DA96" i="38"/>
  <c r="DB96" i="38"/>
  <c r="DC96" i="38"/>
  <c r="DD96" i="38"/>
  <c r="DE96" i="38"/>
  <c r="DF96" i="38"/>
  <c r="DG96" i="38"/>
  <c r="DH96" i="38"/>
  <c r="DI96" i="38"/>
  <c r="DJ96" i="38"/>
  <c r="DK96" i="38"/>
  <c r="DL96" i="38"/>
  <c r="DM96" i="38"/>
  <c r="DN96" i="38"/>
  <c r="DO96" i="38"/>
  <c r="DP96" i="38"/>
  <c r="DQ96" i="38"/>
  <c r="DR96" i="38"/>
  <c r="DS96" i="38"/>
  <c r="DT96" i="38"/>
  <c r="DU96" i="38"/>
  <c r="DV96" i="38"/>
  <c r="DW96" i="38"/>
  <c r="DX96" i="38"/>
  <c r="DY96" i="38"/>
  <c r="DZ96" i="38"/>
  <c r="EA96" i="38"/>
  <c r="EB96" i="38"/>
  <c r="EC96" i="38"/>
  <c r="ED96" i="38"/>
  <c r="EE96" i="38"/>
  <c r="EF96" i="38"/>
  <c r="EG96" i="38"/>
  <c r="EH96" i="38"/>
  <c r="EI96" i="38"/>
  <c r="EJ96" i="38"/>
  <c r="EK96" i="38"/>
  <c r="EL96" i="38"/>
  <c r="EM96" i="38"/>
  <c r="EN96" i="38"/>
  <c r="EO96" i="38"/>
  <c r="EP96" i="38"/>
  <c r="EQ96" i="38"/>
  <c r="ER96" i="38"/>
  <c r="ES96" i="38"/>
  <c r="ET96" i="38"/>
  <c r="EU96" i="38"/>
  <c r="EV96" i="38"/>
  <c r="EW96" i="38"/>
  <c r="EX96" i="38"/>
  <c r="EY96" i="38"/>
  <c r="EZ96" i="38"/>
  <c r="FA96" i="38"/>
  <c r="FB96" i="38"/>
  <c r="FC96" i="38"/>
  <c r="FD96" i="38"/>
  <c r="FE96" i="38"/>
  <c r="FF96" i="38"/>
  <c r="FG96" i="38"/>
  <c r="FH96" i="38"/>
  <c r="FI96" i="38"/>
  <c r="FJ96" i="38"/>
  <c r="FK96" i="38"/>
  <c r="FL96" i="38"/>
  <c r="FM96" i="38"/>
  <c r="FN96" i="38"/>
  <c r="FO96" i="38"/>
  <c r="FP96" i="38"/>
  <c r="FQ96" i="38"/>
  <c r="FR96" i="38"/>
  <c r="FS96" i="38"/>
  <c r="FT96" i="38"/>
  <c r="FU96" i="38"/>
  <c r="FV96" i="38"/>
  <c r="FW96" i="38"/>
  <c r="FX96" i="38"/>
  <c r="FY96" i="38"/>
  <c r="FZ96" i="38"/>
  <c r="GA96" i="38"/>
  <c r="GB96" i="38"/>
  <c r="GC96" i="38"/>
  <c r="GD96" i="38"/>
  <c r="GE96" i="38"/>
  <c r="GF96" i="38"/>
  <c r="GG96" i="38"/>
  <c r="GH96" i="38"/>
  <c r="GI96" i="38"/>
  <c r="GJ96" i="38"/>
  <c r="GK96" i="38"/>
  <c r="GL96" i="38"/>
  <c r="GM96" i="38"/>
  <c r="GN96" i="38"/>
  <c r="GO96" i="38"/>
  <c r="GP96" i="38"/>
  <c r="GQ96" i="38"/>
  <c r="GR96" i="38"/>
  <c r="GS96" i="38"/>
  <c r="GT96" i="38"/>
  <c r="GU96" i="38"/>
  <c r="GV96" i="38"/>
  <c r="GW96" i="38"/>
  <c r="GX96" i="38"/>
  <c r="GY96" i="38"/>
  <c r="GZ96" i="38"/>
  <c r="HA96" i="38"/>
  <c r="HB96" i="38"/>
  <c r="HC96" i="38"/>
  <c r="HD96" i="38"/>
  <c r="HE96" i="38"/>
  <c r="HF96" i="38"/>
  <c r="HG96" i="38"/>
  <c r="HH96" i="38"/>
  <c r="HI96" i="38"/>
  <c r="HJ96" i="38"/>
  <c r="HK96" i="38"/>
  <c r="HL96" i="38"/>
  <c r="HM96" i="38"/>
  <c r="HN96" i="38"/>
  <c r="HO96" i="38"/>
  <c r="HP96" i="38"/>
  <c r="HQ96" i="38"/>
  <c r="HR96" i="38"/>
  <c r="HS96" i="38"/>
  <c r="HT96" i="38"/>
  <c r="HU96" i="38"/>
  <c r="HV96" i="38"/>
  <c r="HW96" i="38"/>
  <c r="HX96" i="38"/>
  <c r="HY96" i="38"/>
  <c r="HZ96" i="38"/>
  <c r="IA96" i="38"/>
  <c r="IB96" i="38"/>
  <c r="IC96" i="38"/>
  <c r="ID96" i="38"/>
  <c r="IE96" i="38"/>
  <c r="A97" i="38"/>
  <c r="G97" i="38"/>
  <c r="H97" i="38"/>
  <c r="I97" i="38"/>
  <c r="J97" i="38"/>
  <c r="K97" i="38"/>
  <c r="L97" i="38"/>
  <c r="M97" i="38"/>
  <c r="N97" i="38"/>
  <c r="O97" i="38"/>
  <c r="P97" i="38"/>
  <c r="Q97" i="38"/>
  <c r="R97" i="38"/>
  <c r="S97" i="38"/>
  <c r="T97" i="38"/>
  <c r="U97" i="38"/>
  <c r="V97" i="38"/>
  <c r="W97" i="38"/>
  <c r="X97" i="38"/>
  <c r="Y97" i="38"/>
  <c r="Z97" i="38"/>
  <c r="AA97" i="38"/>
  <c r="AB97" i="38"/>
  <c r="AC97" i="38"/>
  <c r="AD97" i="38"/>
  <c r="AE97" i="38"/>
  <c r="AF97" i="38"/>
  <c r="AG97" i="38"/>
  <c r="AH97" i="38"/>
  <c r="AI97" i="38"/>
  <c r="AJ97" i="38"/>
  <c r="AK97" i="38"/>
  <c r="AL97" i="38"/>
  <c r="AM97" i="38"/>
  <c r="AN97" i="38"/>
  <c r="AO97" i="38"/>
  <c r="AP97" i="38"/>
  <c r="AQ97" i="38"/>
  <c r="AR97" i="38"/>
  <c r="AS97" i="38"/>
  <c r="AT97" i="38"/>
  <c r="AU97" i="38"/>
  <c r="AV97" i="38"/>
  <c r="AW97" i="38"/>
  <c r="AX97" i="38"/>
  <c r="AY97" i="38"/>
  <c r="AZ97" i="38"/>
  <c r="BA97" i="38"/>
  <c r="BB97" i="38"/>
  <c r="BC97" i="38"/>
  <c r="BD97" i="38"/>
  <c r="BE97" i="38"/>
  <c r="BF97" i="38"/>
  <c r="BG97" i="38"/>
  <c r="BH97" i="38"/>
  <c r="BI97" i="38"/>
  <c r="BJ97" i="38"/>
  <c r="BK97" i="38"/>
  <c r="BL97" i="38"/>
  <c r="BM97" i="38"/>
  <c r="BN97" i="38"/>
  <c r="BO97" i="38"/>
  <c r="BP97" i="38"/>
  <c r="BQ97" i="38"/>
  <c r="BR97" i="38"/>
  <c r="BS97" i="38"/>
  <c r="BT97" i="38"/>
  <c r="BU97" i="38"/>
  <c r="BV97" i="38"/>
  <c r="BW97" i="38"/>
  <c r="BX97" i="38"/>
  <c r="BY97" i="38"/>
  <c r="BZ97" i="38"/>
  <c r="CA97" i="38"/>
  <c r="CB97" i="38"/>
  <c r="CC97" i="38"/>
  <c r="CD97" i="38"/>
  <c r="CE97" i="38"/>
  <c r="CF97" i="38"/>
  <c r="CG97" i="38"/>
  <c r="CH97" i="38"/>
  <c r="CI97" i="38"/>
  <c r="CJ97" i="38"/>
  <c r="CK97" i="38"/>
  <c r="CL97" i="38"/>
  <c r="CM97" i="38"/>
  <c r="CN97" i="38"/>
  <c r="CO97" i="38"/>
  <c r="CP97" i="38"/>
  <c r="CQ97" i="38"/>
  <c r="CR97" i="38"/>
  <c r="CS97" i="38"/>
  <c r="CT97" i="38"/>
  <c r="CU97" i="38"/>
  <c r="CV97" i="38"/>
  <c r="CW97" i="38"/>
  <c r="CX97" i="38"/>
  <c r="CY97" i="38"/>
  <c r="CZ97" i="38"/>
  <c r="DA97" i="38"/>
  <c r="DB97" i="38"/>
  <c r="DC97" i="38"/>
  <c r="DD97" i="38"/>
  <c r="DE97" i="38"/>
  <c r="DF97" i="38"/>
  <c r="DG97" i="38"/>
  <c r="DH97" i="38"/>
  <c r="DI97" i="38"/>
  <c r="DJ97" i="38"/>
  <c r="DK97" i="38"/>
  <c r="DL97" i="38"/>
  <c r="DM97" i="38"/>
  <c r="DN97" i="38"/>
  <c r="DO97" i="38"/>
  <c r="DP97" i="38"/>
  <c r="DQ97" i="38"/>
  <c r="DR97" i="38"/>
  <c r="DS97" i="38"/>
  <c r="DT97" i="38"/>
  <c r="DU97" i="38"/>
  <c r="DV97" i="38"/>
  <c r="DW97" i="38"/>
  <c r="DX97" i="38"/>
  <c r="DY97" i="38"/>
  <c r="DZ97" i="38"/>
  <c r="EA97" i="38"/>
  <c r="EB97" i="38"/>
  <c r="EC97" i="38"/>
  <c r="ED97" i="38"/>
  <c r="EE97" i="38"/>
  <c r="EF97" i="38"/>
  <c r="EG97" i="38"/>
  <c r="EH97" i="38"/>
  <c r="EI97" i="38"/>
  <c r="EJ97" i="38"/>
  <c r="EK97" i="38"/>
  <c r="EL97" i="38"/>
  <c r="EM97" i="38"/>
  <c r="EN97" i="38"/>
  <c r="EO97" i="38"/>
  <c r="EP97" i="38"/>
  <c r="EQ97" i="38"/>
  <c r="ER97" i="38"/>
  <c r="ES97" i="38"/>
  <c r="ET97" i="38"/>
  <c r="EU97" i="38"/>
  <c r="EV97" i="38"/>
  <c r="EW97" i="38"/>
  <c r="EX97" i="38"/>
  <c r="EY97" i="38"/>
  <c r="EZ97" i="38"/>
  <c r="FA97" i="38"/>
  <c r="FB97" i="38"/>
  <c r="FC97" i="38"/>
  <c r="FD97" i="38"/>
  <c r="FE97" i="38"/>
  <c r="FF97" i="38"/>
  <c r="FG97" i="38"/>
  <c r="FH97" i="38"/>
  <c r="FI97" i="38"/>
  <c r="FJ97" i="38"/>
  <c r="FK97" i="38"/>
  <c r="FL97" i="38"/>
  <c r="FM97" i="38"/>
  <c r="FN97" i="38"/>
  <c r="FO97" i="38"/>
  <c r="FP97" i="38"/>
  <c r="FQ97" i="38"/>
  <c r="FR97" i="38"/>
  <c r="FS97" i="38"/>
  <c r="FT97" i="38"/>
  <c r="FU97" i="38"/>
  <c r="FV97" i="38"/>
  <c r="FW97" i="38"/>
  <c r="FX97" i="38"/>
  <c r="FY97" i="38"/>
  <c r="FZ97" i="38"/>
  <c r="GA97" i="38"/>
  <c r="GB97" i="38"/>
  <c r="GC97" i="38"/>
  <c r="GD97" i="38"/>
  <c r="GE97" i="38"/>
  <c r="GF97" i="38"/>
  <c r="GG97" i="38"/>
  <c r="GH97" i="38"/>
  <c r="GI97" i="38"/>
  <c r="GJ97" i="38"/>
  <c r="GK97" i="38"/>
  <c r="GL97" i="38"/>
  <c r="GM97" i="38"/>
  <c r="GN97" i="38"/>
  <c r="GO97" i="38"/>
  <c r="GP97" i="38"/>
  <c r="GQ97" i="38"/>
  <c r="GR97" i="38"/>
  <c r="GS97" i="38"/>
  <c r="GT97" i="38"/>
  <c r="GU97" i="38"/>
  <c r="GV97" i="38"/>
  <c r="GW97" i="38"/>
  <c r="GX97" i="38"/>
  <c r="GY97" i="38"/>
  <c r="GZ97" i="38"/>
  <c r="HA97" i="38"/>
  <c r="HB97" i="38"/>
  <c r="HC97" i="38"/>
  <c r="HD97" i="38"/>
  <c r="HE97" i="38"/>
  <c r="HF97" i="38"/>
  <c r="HG97" i="38"/>
  <c r="HH97" i="38"/>
  <c r="HI97" i="38"/>
  <c r="HJ97" i="38"/>
  <c r="HK97" i="38"/>
  <c r="HL97" i="38"/>
  <c r="HM97" i="38"/>
  <c r="HN97" i="38"/>
  <c r="HO97" i="38"/>
  <c r="HP97" i="38"/>
  <c r="HQ97" i="38"/>
  <c r="HR97" i="38"/>
  <c r="HS97" i="38"/>
  <c r="HT97" i="38"/>
  <c r="HU97" i="38"/>
  <c r="HV97" i="38"/>
  <c r="HW97" i="38"/>
  <c r="HX97" i="38"/>
  <c r="HY97" i="38"/>
  <c r="HZ97" i="38"/>
  <c r="IA97" i="38"/>
  <c r="IB97" i="38"/>
  <c r="IC97" i="38"/>
  <c r="ID97" i="38"/>
  <c r="IE97" i="38"/>
  <c r="A98" i="38"/>
  <c r="G98" i="38"/>
  <c r="H98" i="38"/>
  <c r="I98" i="38"/>
  <c r="J98" i="38"/>
  <c r="K98" i="38"/>
  <c r="L98" i="38"/>
  <c r="M98" i="38"/>
  <c r="N98" i="38"/>
  <c r="O98" i="38"/>
  <c r="P98" i="38"/>
  <c r="Q98" i="38"/>
  <c r="R98" i="38"/>
  <c r="S98" i="38"/>
  <c r="T98" i="38"/>
  <c r="U98" i="38"/>
  <c r="V98" i="38"/>
  <c r="W98" i="38"/>
  <c r="X98" i="38"/>
  <c r="Y98" i="38"/>
  <c r="Z98" i="38"/>
  <c r="AA98" i="38"/>
  <c r="AB98" i="38"/>
  <c r="AC98" i="38"/>
  <c r="AD98" i="38"/>
  <c r="AE98" i="38"/>
  <c r="AF98" i="38"/>
  <c r="AG98" i="38"/>
  <c r="AH98" i="38"/>
  <c r="AI98" i="38"/>
  <c r="AJ98" i="38"/>
  <c r="AK98" i="38"/>
  <c r="AL98" i="38"/>
  <c r="AM98" i="38"/>
  <c r="AN98" i="38"/>
  <c r="AO98" i="38"/>
  <c r="AP98" i="38"/>
  <c r="AQ98" i="38"/>
  <c r="AR98" i="38"/>
  <c r="AS98" i="38"/>
  <c r="AT98" i="38"/>
  <c r="AU98" i="38"/>
  <c r="AV98" i="38"/>
  <c r="AW98" i="38"/>
  <c r="AX98" i="38"/>
  <c r="AY98" i="38"/>
  <c r="AZ98" i="38"/>
  <c r="BA98" i="38"/>
  <c r="BB98" i="38"/>
  <c r="BC98" i="38"/>
  <c r="BD98" i="38"/>
  <c r="BE98" i="38"/>
  <c r="BF98" i="38"/>
  <c r="BG98" i="38"/>
  <c r="BH98" i="38"/>
  <c r="BI98" i="38"/>
  <c r="BJ98" i="38"/>
  <c r="BK98" i="38"/>
  <c r="BL98" i="38"/>
  <c r="BM98" i="38"/>
  <c r="BN98" i="38"/>
  <c r="BO98" i="38"/>
  <c r="BP98" i="38"/>
  <c r="BQ98" i="38"/>
  <c r="BR98" i="38"/>
  <c r="BS98" i="38"/>
  <c r="BT98" i="38"/>
  <c r="BU98" i="38"/>
  <c r="BV98" i="38"/>
  <c r="BW98" i="38"/>
  <c r="BX98" i="38"/>
  <c r="BY98" i="38"/>
  <c r="BZ98" i="38"/>
  <c r="CA98" i="38"/>
  <c r="CB98" i="38"/>
  <c r="CC98" i="38"/>
  <c r="CD98" i="38"/>
  <c r="CE98" i="38"/>
  <c r="CF98" i="38"/>
  <c r="CG98" i="38"/>
  <c r="CH98" i="38"/>
  <c r="CI98" i="38"/>
  <c r="CJ98" i="38"/>
  <c r="CK98" i="38"/>
  <c r="CL98" i="38"/>
  <c r="CM98" i="38"/>
  <c r="CN98" i="38"/>
  <c r="CO98" i="38"/>
  <c r="CP98" i="38"/>
  <c r="CQ98" i="38"/>
  <c r="CR98" i="38"/>
  <c r="CS98" i="38"/>
  <c r="CT98" i="38"/>
  <c r="CU98" i="38"/>
  <c r="CV98" i="38"/>
  <c r="CW98" i="38"/>
  <c r="CX98" i="38"/>
  <c r="CY98" i="38"/>
  <c r="CZ98" i="38"/>
  <c r="DA98" i="38"/>
  <c r="DB98" i="38"/>
  <c r="DC98" i="38"/>
  <c r="DD98" i="38"/>
  <c r="DE98" i="38"/>
  <c r="DF98" i="38"/>
  <c r="DG98" i="38"/>
  <c r="DH98" i="38"/>
  <c r="DI98" i="38"/>
  <c r="DJ98" i="38"/>
  <c r="DK98" i="38"/>
  <c r="DL98" i="38"/>
  <c r="DM98" i="38"/>
  <c r="DN98" i="38"/>
  <c r="DO98" i="38"/>
  <c r="DP98" i="38"/>
  <c r="DQ98" i="38"/>
  <c r="DR98" i="38"/>
  <c r="DS98" i="38"/>
  <c r="DT98" i="38"/>
  <c r="DU98" i="38"/>
  <c r="DV98" i="38"/>
  <c r="DW98" i="38"/>
  <c r="DX98" i="38"/>
  <c r="DY98" i="38"/>
  <c r="DZ98" i="38"/>
  <c r="EA98" i="38"/>
  <c r="EB98" i="38"/>
  <c r="EC98" i="38"/>
  <c r="ED98" i="38"/>
  <c r="EE98" i="38"/>
  <c r="EF98" i="38"/>
  <c r="EG98" i="38"/>
  <c r="EH98" i="38"/>
  <c r="EI98" i="38"/>
  <c r="EJ98" i="38"/>
  <c r="EK98" i="38"/>
  <c r="EL98" i="38"/>
  <c r="EM98" i="38"/>
  <c r="EN98" i="38"/>
  <c r="EO98" i="38"/>
  <c r="EP98" i="38"/>
  <c r="EQ98" i="38"/>
  <c r="ER98" i="38"/>
  <c r="ES98" i="38"/>
  <c r="ET98" i="38"/>
  <c r="EU98" i="38"/>
  <c r="EV98" i="38"/>
  <c r="EW98" i="38"/>
  <c r="EX98" i="38"/>
  <c r="EY98" i="38"/>
  <c r="EZ98" i="38"/>
  <c r="FA98" i="38"/>
  <c r="FB98" i="38"/>
  <c r="FC98" i="38"/>
  <c r="FD98" i="38"/>
  <c r="FE98" i="38"/>
  <c r="FF98" i="38"/>
  <c r="FG98" i="38"/>
  <c r="FH98" i="38"/>
  <c r="FI98" i="38"/>
  <c r="FJ98" i="38"/>
  <c r="FK98" i="38"/>
  <c r="FL98" i="38"/>
  <c r="FM98" i="38"/>
  <c r="FN98" i="38"/>
  <c r="FO98" i="38"/>
  <c r="FP98" i="38"/>
  <c r="FQ98" i="38"/>
  <c r="FR98" i="38"/>
  <c r="FS98" i="38"/>
  <c r="FT98" i="38"/>
  <c r="FU98" i="38"/>
  <c r="FV98" i="38"/>
  <c r="FW98" i="38"/>
  <c r="FX98" i="38"/>
  <c r="FY98" i="38"/>
  <c r="FZ98" i="38"/>
  <c r="GA98" i="38"/>
  <c r="GB98" i="38"/>
  <c r="GC98" i="38"/>
  <c r="GD98" i="38"/>
  <c r="GE98" i="38"/>
  <c r="GF98" i="38"/>
  <c r="GG98" i="38"/>
  <c r="GH98" i="38"/>
  <c r="GI98" i="38"/>
  <c r="GJ98" i="38"/>
  <c r="GK98" i="38"/>
  <c r="GL98" i="38"/>
  <c r="GM98" i="38"/>
  <c r="GN98" i="38"/>
  <c r="GO98" i="38"/>
  <c r="GP98" i="38"/>
  <c r="GQ98" i="38"/>
  <c r="GR98" i="38"/>
  <c r="GS98" i="38"/>
  <c r="GT98" i="38"/>
  <c r="GU98" i="38"/>
  <c r="GV98" i="38"/>
  <c r="GW98" i="38"/>
  <c r="GX98" i="38"/>
  <c r="GY98" i="38"/>
  <c r="GZ98" i="38"/>
  <c r="HA98" i="38"/>
  <c r="HB98" i="38"/>
  <c r="HC98" i="38"/>
  <c r="HD98" i="38"/>
  <c r="HE98" i="38"/>
  <c r="HF98" i="38"/>
  <c r="HG98" i="38"/>
  <c r="HH98" i="38"/>
  <c r="HI98" i="38"/>
  <c r="HJ98" i="38"/>
  <c r="HK98" i="38"/>
  <c r="HL98" i="38"/>
  <c r="HM98" i="38"/>
  <c r="HN98" i="38"/>
  <c r="HO98" i="38"/>
  <c r="HP98" i="38"/>
  <c r="HQ98" i="38"/>
  <c r="HR98" i="38"/>
  <c r="HS98" i="38"/>
  <c r="HT98" i="38"/>
  <c r="HU98" i="38"/>
  <c r="HV98" i="38"/>
  <c r="HW98" i="38"/>
  <c r="HX98" i="38"/>
  <c r="HY98" i="38"/>
  <c r="HZ98" i="38"/>
  <c r="IA98" i="38"/>
  <c r="IB98" i="38"/>
  <c r="IC98" i="38"/>
  <c r="ID98" i="38"/>
  <c r="IE98" i="38"/>
  <c r="A99" i="38"/>
  <c r="G99" i="38"/>
  <c r="H99" i="38"/>
  <c r="I99" i="38"/>
  <c r="J99" i="38"/>
  <c r="K99" i="38"/>
  <c r="L99" i="38"/>
  <c r="M99" i="38"/>
  <c r="N99" i="38"/>
  <c r="O99" i="38"/>
  <c r="P99" i="38"/>
  <c r="Q99" i="38"/>
  <c r="R99" i="38"/>
  <c r="S99" i="38"/>
  <c r="T99" i="38"/>
  <c r="U99" i="38"/>
  <c r="V99" i="38"/>
  <c r="W99" i="38"/>
  <c r="X99" i="38"/>
  <c r="Y99" i="38"/>
  <c r="Z99" i="38"/>
  <c r="AA99" i="38"/>
  <c r="AB99" i="38"/>
  <c r="AC99" i="38"/>
  <c r="AD99" i="38"/>
  <c r="AE99" i="38"/>
  <c r="AF99" i="38"/>
  <c r="AG99" i="38"/>
  <c r="AH99" i="38"/>
  <c r="AI99" i="38"/>
  <c r="AJ99" i="38"/>
  <c r="AK99" i="38"/>
  <c r="AL99" i="38"/>
  <c r="AM99" i="38"/>
  <c r="AN99" i="38"/>
  <c r="AO99" i="38"/>
  <c r="AP99" i="38"/>
  <c r="AQ99" i="38"/>
  <c r="AR99" i="38"/>
  <c r="AS99" i="38"/>
  <c r="AT99" i="38"/>
  <c r="AU99" i="38"/>
  <c r="AV99" i="38"/>
  <c r="AW99" i="38"/>
  <c r="AX99" i="38"/>
  <c r="AY99" i="38"/>
  <c r="AZ99" i="38"/>
  <c r="BA99" i="38"/>
  <c r="BB99" i="38"/>
  <c r="BC99" i="38"/>
  <c r="BD99" i="38"/>
  <c r="BE99" i="38"/>
  <c r="BF99" i="38"/>
  <c r="BG99" i="38"/>
  <c r="BH99" i="38"/>
  <c r="BI99" i="38"/>
  <c r="BJ99" i="38"/>
  <c r="BK99" i="38"/>
  <c r="BL99" i="38"/>
  <c r="BM99" i="38"/>
  <c r="BN99" i="38"/>
  <c r="BO99" i="38"/>
  <c r="BP99" i="38"/>
  <c r="BQ99" i="38"/>
  <c r="BR99" i="38"/>
  <c r="BS99" i="38"/>
  <c r="BT99" i="38"/>
  <c r="BU99" i="38"/>
  <c r="BV99" i="38"/>
  <c r="BW99" i="38"/>
  <c r="BX99" i="38"/>
  <c r="BY99" i="38"/>
  <c r="BZ99" i="38"/>
  <c r="CA99" i="38"/>
  <c r="CB99" i="38"/>
  <c r="CC99" i="38"/>
  <c r="CD99" i="38"/>
  <c r="CE99" i="38"/>
  <c r="CF99" i="38"/>
  <c r="CG99" i="38"/>
  <c r="CH99" i="38"/>
  <c r="CI99" i="38"/>
  <c r="CJ99" i="38"/>
  <c r="CK99" i="38"/>
  <c r="CL99" i="38"/>
  <c r="CM99" i="38"/>
  <c r="CN99" i="38"/>
  <c r="CO99" i="38"/>
  <c r="CP99" i="38"/>
  <c r="CQ99" i="38"/>
  <c r="CR99" i="38"/>
  <c r="CS99" i="38"/>
  <c r="CT99" i="38"/>
  <c r="CU99" i="38"/>
  <c r="CV99" i="38"/>
  <c r="CW99" i="38"/>
  <c r="CX99" i="38"/>
  <c r="CY99" i="38"/>
  <c r="CZ99" i="38"/>
  <c r="DA99" i="38"/>
  <c r="DB99" i="38"/>
  <c r="DC99" i="38"/>
  <c r="DD99" i="38"/>
  <c r="DE99" i="38"/>
  <c r="DF99" i="38"/>
  <c r="DG99" i="38"/>
  <c r="DH99" i="38"/>
  <c r="DI99" i="38"/>
  <c r="DJ99" i="38"/>
  <c r="DK99" i="38"/>
  <c r="DL99" i="38"/>
  <c r="DM99" i="38"/>
  <c r="DN99" i="38"/>
  <c r="DO99" i="38"/>
  <c r="DP99" i="38"/>
  <c r="DQ99" i="38"/>
  <c r="DR99" i="38"/>
  <c r="DS99" i="38"/>
  <c r="DT99" i="38"/>
  <c r="DU99" i="38"/>
  <c r="DV99" i="38"/>
  <c r="DW99" i="38"/>
  <c r="DX99" i="38"/>
  <c r="DY99" i="38"/>
  <c r="DZ99" i="38"/>
  <c r="EA99" i="38"/>
  <c r="EB99" i="38"/>
  <c r="EC99" i="38"/>
  <c r="ED99" i="38"/>
  <c r="EE99" i="38"/>
  <c r="EF99" i="38"/>
  <c r="EG99" i="38"/>
  <c r="EH99" i="38"/>
  <c r="EI99" i="38"/>
  <c r="EJ99" i="38"/>
  <c r="EK99" i="38"/>
  <c r="EL99" i="38"/>
  <c r="EM99" i="38"/>
  <c r="EN99" i="38"/>
  <c r="EO99" i="38"/>
  <c r="EP99" i="38"/>
  <c r="EQ99" i="38"/>
  <c r="ER99" i="38"/>
  <c r="ES99" i="38"/>
  <c r="ET99" i="38"/>
  <c r="EU99" i="38"/>
  <c r="EV99" i="38"/>
  <c r="EW99" i="38"/>
  <c r="EX99" i="38"/>
  <c r="EY99" i="38"/>
  <c r="EZ99" i="38"/>
  <c r="FA99" i="38"/>
  <c r="FB99" i="38"/>
  <c r="FC99" i="38"/>
  <c r="FD99" i="38"/>
  <c r="FE99" i="38"/>
  <c r="FF99" i="38"/>
  <c r="FG99" i="38"/>
  <c r="FH99" i="38"/>
  <c r="FI99" i="38"/>
  <c r="FJ99" i="38"/>
  <c r="FK99" i="38"/>
  <c r="FL99" i="38"/>
  <c r="FM99" i="38"/>
  <c r="FN99" i="38"/>
  <c r="FO99" i="38"/>
  <c r="FP99" i="38"/>
  <c r="FQ99" i="38"/>
  <c r="FR99" i="38"/>
  <c r="FS99" i="38"/>
  <c r="FT99" i="38"/>
  <c r="FU99" i="38"/>
  <c r="FV99" i="38"/>
  <c r="FW99" i="38"/>
  <c r="FX99" i="38"/>
  <c r="FY99" i="38"/>
  <c r="FZ99" i="38"/>
  <c r="GA99" i="38"/>
  <c r="GB99" i="38"/>
  <c r="GC99" i="38"/>
  <c r="GD99" i="38"/>
  <c r="GE99" i="38"/>
  <c r="GF99" i="38"/>
  <c r="GG99" i="38"/>
  <c r="GH99" i="38"/>
  <c r="GI99" i="38"/>
  <c r="GJ99" i="38"/>
  <c r="GK99" i="38"/>
  <c r="GL99" i="38"/>
  <c r="GM99" i="38"/>
  <c r="GN99" i="38"/>
  <c r="GO99" i="38"/>
  <c r="GP99" i="38"/>
  <c r="GQ99" i="38"/>
  <c r="GR99" i="38"/>
  <c r="GS99" i="38"/>
  <c r="GT99" i="38"/>
  <c r="GU99" i="38"/>
  <c r="GV99" i="38"/>
  <c r="GW99" i="38"/>
  <c r="GX99" i="38"/>
  <c r="GY99" i="38"/>
  <c r="GZ99" i="38"/>
  <c r="HA99" i="38"/>
  <c r="HB99" i="38"/>
  <c r="HC99" i="38"/>
  <c r="HD99" i="38"/>
  <c r="HE99" i="38"/>
  <c r="HF99" i="38"/>
  <c r="HG99" i="38"/>
  <c r="HH99" i="38"/>
  <c r="HI99" i="38"/>
  <c r="HJ99" i="38"/>
  <c r="HK99" i="38"/>
  <c r="HL99" i="38"/>
  <c r="HM99" i="38"/>
  <c r="HN99" i="38"/>
  <c r="HO99" i="38"/>
  <c r="HP99" i="38"/>
  <c r="HQ99" i="38"/>
  <c r="HR99" i="38"/>
  <c r="HS99" i="38"/>
  <c r="HT99" i="38"/>
  <c r="HU99" i="38"/>
  <c r="HV99" i="38"/>
  <c r="HW99" i="38"/>
  <c r="HX99" i="38"/>
  <c r="HY99" i="38"/>
  <c r="HZ99" i="38"/>
  <c r="IA99" i="38"/>
  <c r="IB99" i="38"/>
  <c r="IC99" i="38"/>
  <c r="ID99" i="38"/>
  <c r="IE99" i="38"/>
  <c r="A100" i="38"/>
  <c r="G100" i="38"/>
  <c r="H100" i="38"/>
  <c r="I100" i="38"/>
  <c r="J100" i="38"/>
  <c r="K100" i="38"/>
  <c r="L100" i="38"/>
  <c r="M100" i="38"/>
  <c r="N100" i="38"/>
  <c r="O100" i="38"/>
  <c r="P100" i="38"/>
  <c r="Q100" i="38"/>
  <c r="R100" i="38"/>
  <c r="S100" i="38"/>
  <c r="T100" i="38"/>
  <c r="U100" i="38"/>
  <c r="V100" i="38"/>
  <c r="W100" i="38"/>
  <c r="X100" i="38"/>
  <c r="Y100" i="38"/>
  <c r="Z100" i="38"/>
  <c r="AA100" i="38"/>
  <c r="AB100" i="38"/>
  <c r="AC100" i="38"/>
  <c r="AD100" i="38"/>
  <c r="AE100" i="38"/>
  <c r="AF100" i="38"/>
  <c r="AG100" i="38"/>
  <c r="AH100" i="38"/>
  <c r="AI100" i="38"/>
  <c r="AJ100" i="38"/>
  <c r="AK100" i="38"/>
  <c r="AL100" i="38"/>
  <c r="AM100" i="38"/>
  <c r="AN100" i="38"/>
  <c r="AO100" i="38"/>
  <c r="AP100" i="38"/>
  <c r="AQ100" i="38"/>
  <c r="AR100" i="38"/>
  <c r="AS100" i="38"/>
  <c r="AT100" i="38"/>
  <c r="AU100" i="38"/>
  <c r="AV100" i="38"/>
  <c r="AW100" i="38"/>
  <c r="AX100" i="38"/>
  <c r="AY100" i="38"/>
  <c r="AZ100" i="38"/>
  <c r="BA100" i="38"/>
  <c r="BB100" i="38"/>
  <c r="BC100" i="38"/>
  <c r="BD100" i="38"/>
  <c r="BE100" i="38"/>
  <c r="BF100" i="38"/>
  <c r="BG100" i="38"/>
  <c r="BH100" i="38"/>
  <c r="BI100" i="38"/>
  <c r="BJ100" i="38"/>
  <c r="BK100" i="38"/>
  <c r="BL100" i="38"/>
  <c r="BM100" i="38"/>
  <c r="BN100" i="38"/>
  <c r="BO100" i="38"/>
  <c r="BP100" i="38"/>
  <c r="BQ100" i="38"/>
  <c r="BR100" i="38"/>
  <c r="BS100" i="38"/>
  <c r="BT100" i="38"/>
  <c r="BU100" i="38"/>
  <c r="BV100" i="38"/>
  <c r="BW100" i="38"/>
  <c r="BX100" i="38"/>
  <c r="BY100" i="38"/>
  <c r="BZ100" i="38"/>
  <c r="CA100" i="38"/>
  <c r="CB100" i="38"/>
  <c r="CC100" i="38"/>
  <c r="CD100" i="38"/>
  <c r="CE100" i="38"/>
  <c r="CF100" i="38"/>
  <c r="CG100" i="38"/>
  <c r="CH100" i="38"/>
  <c r="CI100" i="38"/>
  <c r="CJ100" i="38"/>
  <c r="CK100" i="38"/>
  <c r="CL100" i="38"/>
  <c r="CM100" i="38"/>
  <c r="CN100" i="38"/>
  <c r="CO100" i="38"/>
  <c r="CP100" i="38"/>
  <c r="CQ100" i="38"/>
  <c r="CR100" i="38"/>
  <c r="CS100" i="38"/>
  <c r="CT100" i="38"/>
  <c r="CU100" i="38"/>
  <c r="CV100" i="38"/>
  <c r="CW100" i="38"/>
  <c r="CX100" i="38"/>
  <c r="CY100" i="38"/>
  <c r="CZ100" i="38"/>
  <c r="DA100" i="38"/>
  <c r="DB100" i="38"/>
  <c r="DC100" i="38"/>
  <c r="DD100" i="38"/>
  <c r="DE100" i="38"/>
  <c r="DF100" i="38"/>
  <c r="DG100" i="38"/>
  <c r="DH100" i="38"/>
  <c r="DI100" i="38"/>
  <c r="DJ100" i="38"/>
  <c r="DK100" i="38"/>
  <c r="DL100" i="38"/>
  <c r="DM100" i="38"/>
  <c r="DN100" i="38"/>
  <c r="DO100" i="38"/>
  <c r="DP100" i="38"/>
  <c r="DQ100" i="38"/>
  <c r="DR100" i="38"/>
  <c r="DS100" i="38"/>
  <c r="DT100" i="38"/>
  <c r="DU100" i="38"/>
  <c r="DV100" i="38"/>
  <c r="DW100" i="38"/>
  <c r="DX100" i="38"/>
  <c r="DY100" i="38"/>
  <c r="DZ100" i="38"/>
  <c r="EA100" i="38"/>
  <c r="EB100" i="38"/>
  <c r="EC100" i="38"/>
  <c r="ED100" i="38"/>
  <c r="EE100" i="38"/>
  <c r="EF100" i="38"/>
  <c r="EG100" i="38"/>
  <c r="EH100" i="38"/>
  <c r="EI100" i="38"/>
  <c r="EJ100" i="38"/>
  <c r="EK100" i="38"/>
  <c r="EL100" i="38"/>
  <c r="EM100" i="38"/>
  <c r="EN100" i="38"/>
  <c r="EO100" i="38"/>
  <c r="EP100" i="38"/>
  <c r="EQ100" i="38"/>
  <c r="ER100" i="38"/>
  <c r="ES100" i="38"/>
  <c r="ET100" i="38"/>
  <c r="EU100" i="38"/>
  <c r="EV100" i="38"/>
  <c r="EW100" i="38"/>
  <c r="EX100" i="38"/>
  <c r="EY100" i="38"/>
  <c r="EZ100" i="38"/>
  <c r="FA100" i="38"/>
  <c r="FB100" i="38"/>
  <c r="FC100" i="38"/>
  <c r="FD100" i="38"/>
  <c r="FE100" i="38"/>
  <c r="FF100" i="38"/>
  <c r="FG100" i="38"/>
  <c r="FH100" i="38"/>
  <c r="FI100" i="38"/>
  <c r="FJ100" i="38"/>
  <c r="FK100" i="38"/>
  <c r="FL100" i="38"/>
  <c r="FM100" i="38"/>
  <c r="FN100" i="38"/>
  <c r="FO100" i="38"/>
  <c r="FP100" i="38"/>
  <c r="FQ100" i="38"/>
  <c r="FR100" i="38"/>
  <c r="FS100" i="38"/>
  <c r="FT100" i="38"/>
  <c r="FU100" i="38"/>
  <c r="FV100" i="38"/>
  <c r="FW100" i="38"/>
  <c r="FX100" i="38"/>
  <c r="FY100" i="38"/>
  <c r="FZ100" i="38"/>
  <c r="GA100" i="38"/>
  <c r="GB100" i="38"/>
  <c r="GC100" i="38"/>
  <c r="GD100" i="38"/>
  <c r="GE100" i="38"/>
  <c r="GF100" i="38"/>
  <c r="GG100" i="38"/>
  <c r="GH100" i="38"/>
  <c r="GI100" i="38"/>
  <c r="GJ100" i="38"/>
  <c r="GK100" i="38"/>
  <c r="GL100" i="38"/>
  <c r="GM100" i="38"/>
  <c r="GN100" i="38"/>
  <c r="GO100" i="38"/>
  <c r="GP100" i="38"/>
  <c r="GQ100" i="38"/>
  <c r="GR100" i="38"/>
  <c r="GS100" i="38"/>
  <c r="GT100" i="38"/>
  <c r="GU100" i="38"/>
  <c r="GV100" i="38"/>
  <c r="GW100" i="38"/>
  <c r="GX100" i="38"/>
  <c r="GY100" i="38"/>
  <c r="GZ100" i="38"/>
  <c r="HA100" i="38"/>
  <c r="HB100" i="38"/>
  <c r="HC100" i="38"/>
  <c r="HD100" i="38"/>
  <c r="HE100" i="38"/>
  <c r="HF100" i="38"/>
  <c r="HG100" i="38"/>
  <c r="HH100" i="38"/>
  <c r="HI100" i="38"/>
  <c r="HJ100" i="38"/>
  <c r="HK100" i="38"/>
  <c r="HL100" i="38"/>
  <c r="HM100" i="38"/>
  <c r="HN100" i="38"/>
  <c r="HO100" i="38"/>
  <c r="HP100" i="38"/>
  <c r="HQ100" i="38"/>
  <c r="HR100" i="38"/>
  <c r="HS100" i="38"/>
  <c r="HT100" i="38"/>
  <c r="HU100" i="38"/>
  <c r="HV100" i="38"/>
  <c r="HW100" i="38"/>
  <c r="HX100" i="38"/>
  <c r="HY100" i="38"/>
  <c r="HZ100" i="38"/>
  <c r="IA100" i="38"/>
  <c r="IB100" i="38"/>
  <c r="IC100" i="38"/>
  <c r="ID100" i="38"/>
  <c r="IE100" i="38"/>
  <c r="ID3" i="25"/>
  <c r="IE3" i="25"/>
  <c r="ID4" i="25"/>
  <c r="IE4" i="25"/>
  <c r="ID5" i="25"/>
  <c r="IE5" i="25"/>
  <c r="ID6" i="25"/>
  <c r="IE6" i="25"/>
  <c r="ID7" i="25"/>
  <c r="IE7" i="25"/>
  <c r="ID8" i="25"/>
  <c r="IE8" i="25"/>
  <c r="ID9" i="25"/>
  <c r="IE9" i="25"/>
  <c r="ID10" i="25"/>
  <c r="IE10" i="25"/>
  <c r="ID11" i="25"/>
  <c r="IE11" i="25"/>
  <c r="ID12" i="25"/>
  <c r="IE12" i="25"/>
  <c r="ID13" i="25"/>
  <c r="IE13" i="25"/>
  <c r="ID14" i="25"/>
  <c r="IE14" i="25"/>
  <c r="ID15" i="25"/>
  <c r="IE15" i="25"/>
  <c r="ID16" i="25"/>
  <c r="IE16" i="25"/>
  <c r="ID17" i="25"/>
  <c r="IE17" i="25"/>
  <c r="ID18" i="25"/>
  <c r="IE18" i="25"/>
  <c r="ID19" i="25"/>
  <c r="IE19" i="25"/>
  <c r="ID20" i="25"/>
  <c r="IE20" i="25"/>
  <c r="ID21" i="25"/>
  <c r="IE21" i="25"/>
  <c r="ID22" i="25"/>
  <c r="IE22" i="25"/>
  <c r="ID23" i="25"/>
  <c r="IE23" i="25"/>
  <c r="ID24" i="25"/>
  <c r="IE24" i="25"/>
  <c r="ID25" i="25"/>
  <c r="IE25" i="25"/>
  <c r="ID26" i="25"/>
  <c r="IE26" i="25"/>
  <c r="ID27" i="25"/>
  <c r="IE27" i="25"/>
  <c r="ID28" i="25"/>
  <c r="IE28" i="25"/>
  <c r="ID29" i="25"/>
  <c r="IE29" i="25"/>
  <c r="ID30" i="25"/>
  <c r="IE30" i="25"/>
  <c r="ID31" i="25"/>
  <c r="IE31" i="25"/>
  <c r="ID32" i="25"/>
  <c r="IE32" i="25"/>
  <c r="ID33" i="25"/>
  <c r="IE33" i="25"/>
  <c r="ID34" i="25"/>
  <c r="IE34" i="25"/>
  <c r="ID35" i="25"/>
  <c r="IE35" i="25"/>
  <c r="ID36" i="25"/>
  <c r="IE36" i="25"/>
  <c r="ID37" i="25"/>
  <c r="IE37" i="25"/>
  <c r="ID38" i="25"/>
  <c r="IE38" i="25"/>
  <c r="ID39" i="25"/>
  <c r="IE39" i="25"/>
  <c r="ID40" i="25"/>
  <c r="IE40" i="25"/>
  <c r="ID41" i="25"/>
  <c r="IE41" i="25"/>
  <c r="ID42" i="25"/>
  <c r="IE42" i="25"/>
  <c r="ID43" i="25"/>
  <c r="IE43" i="25"/>
  <c r="ID44" i="25"/>
  <c r="IE44" i="25"/>
  <c r="ID45" i="25"/>
  <c r="IE45" i="25"/>
  <c r="ID46" i="25"/>
  <c r="IE46" i="25"/>
  <c r="ID47" i="25"/>
  <c r="IE47" i="25"/>
  <c r="ID48" i="25"/>
  <c r="IE48" i="25"/>
  <c r="ID49" i="25"/>
  <c r="IE49" i="25"/>
  <c r="ID50" i="25"/>
  <c r="IE50" i="25"/>
  <c r="ID51" i="25"/>
  <c r="IE51" i="25"/>
  <c r="ID52" i="25"/>
  <c r="IE52" i="25"/>
  <c r="ID53" i="25"/>
  <c r="IE53" i="25"/>
  <c r="ID54" i="25"/>
  <c r="IE54" i="25"/>
  <c r="ID55" i="25"/>
  <c r="IE55" i="25"/>
  <c r="ID56" i="25"/>
  <c r="IE56" i="25"/>
  <c r="ID57" i="25"/>
  <c r="IE57" i="25"/>
  <c r="ID58" i="25"/>
  <c r="IE58" i="25"/>
  <c r="ID59" i="25"/>
  <c r="IE59" i="25"/>
  <c r="ID60" i="25"/>
  <c r="IE60" i="25"/>
  <c r="ID61" i="25"/>
  <c r="IE61" i="25"/>
  <c r="ID62" i="25"/>
  <c r="IE62" i="25"/>
  <c r="ID63" i="25"/>
  <c r="IE63" i="25"/>
  <c r="ID64" i="25"/>
  <c r="IE64" i="25"/>
  <c r="ID65" i="25"/>
  <c r="IE65" i="25"/>
  <c r="ID66" i="25"/>
  <c r="IE66" i="25"/>
  <c r="ID67" i="25"/>
  <c r="IE67" i="25"/>
  <c r="ID68" i="25"/>
  <c r="IE68" i="25"/>
  <c r="ID69" i="25"/>
  <c r="IE69" i="25"/>
  <c r="ID70" i="25"/>
  <c r="IE70" i="25"/>
  <c r="ID71" i="25"/>
  <c r="IE71" i="25"/>
  <c r="ID72" i="25"/>
  <c r="IE72" i="25"/>
  <c r="ID73" i="25"/>
  <c r="IE73" i="25"/>
  <c r="ID74" i="25"/>
  <c r="IE74" i="25"/>
  <c r="ID75" i="25"/>
  <c r="IE75" i="25"/>
  <c r="ID76" i="25"/>
  <c r="IE76" i="25"/>
  <c r="ID77" i="25"/>
  <c r="IE77" i="25"/>
  <c r="ID78" i="25"/>
  <c r="IE78" i="25"/>
  <c r="ID79" i="25"/>
  <c r="IE79" i="25"/>
  <c r="ID80" i="25"/>
  <c r="IE80" i="25"/>
  <c r="ID81" i="25"/>
  <c r="IE81" i="25"/>
  <c r="ID82" i="25"/>
  <c r="IE82" i="25"/>
  <c r="ID83" i="25"/>
  <c r="IE83" i="25"/>
  <c r="ID84" i="25"/>
  <c r="IE84" i="25"/>
  <c r="ID85" i="25"/>
  <c r="IE85" i="25"/>
  <c r="ID86" i="25"/>
  <c r="IE86" i="25"/>
  <c r="ID87" i="25"/>
  <c r="IE87" i="25"/>
  <c r="ID88" i="25"/>
  <c r="IE88" i="25"/>
  <c r="ID89" i="25"/>
  <c r="IE89" i="25"/>
  <c r="ID90" i="25"/>
  <c r="IE90" i="25"/>
  <c r="ID91" i="25"/>
  <c r="IE91" i="25"/>
  <c r="ID92" i="25"/>
  <c r="IE92" i="25"/>
  <c r="ID93" i="25"/>
  <c r="IE93" i="25"/>
  <c r="ID94" i="25"/>
  <c r="IE94" i="25"/>
  <c r="ID95" i="25"/>
  <c r="IE95" i="25"/>
  <c r="ID96" i="25"/>
  <c r="IE96" i="25"/>
  <c r="ID97" i="25"/>
  <c r="IE97" i="25"/>
  <c r="ID98" i="25"/>
  <c r="IE98" i="25"/>
  <c r="ID99" i="25"/>
  <c r="IE99" i="25"/>
  <c r="B100" i="25"/>
  <c r="C100" i="25"/>
  <c r="D100" i="25"/>
  <c r="E100" i="25"/>
  <c r="F100" i="25"/>
  <c r="G100" i="25"/>
  <c r="H100" i="25"/>
  <c r="I100" i="25"/>
  <c r="J100" i="25"/>
  <c r="K100" i="25"/>
  <c r="L100" i="25"/>
  <c r="M100" i="25"/>
  <c r="N100" i="25"/>
  <c r="O100" i="25"/>
  <c r="P100" i="25"/>
  <c r="Q100" i="25"/>
  <c r="R100" i="25"/>
  <c r="S100" i="25"/>
  <c r="T100" i="25"/>
  <c r="U100" i="25"/>
  <c r="V100" i="25"/>
  <c r="W100" i="25"/>
  <c r="X100" i="25"/>
  <c r="Y100" i="25"/>
  <c r="Z100" i="25"/>
  <c r="AA100" i="25"/>
  <c r="AB100" i="25"/>
  <c r="AC100" i="25"/>
  <c r="AD100" i="25"/>
  <c r="AE100" i="25"/>
  <c r="AF100" i="25"/>
  <c r="AG100" i="25"/>
  <c r="AH100" i="25"/>
  <c r="AI100" i="25"/>
  <c r="AJ100" i="25"/>
  <c r="AK100" i="25"/>
  <c r="AL100" i="25"/>
  <c r="AM100" i="25"/>
  <c r="AN100" i="25"/>
  <c r="AO100" i="25"/>
  <c r="AP100" i="25"/>
  <c r="AQ100" i="25"/>
  <c r="AR100" i="25"/>
  <c r="AS100" i="25"/>
  <c r="AT100" i="25"/>
  <c r="AU100" i="25"/>
  <c r="AV100" i="25"/>
  <c r="AW100" i="25"/>
  <c r="AX100" i="25"/>
  <c r="AY100" i="25"/>
  <c r="AZ100" i="25"/>
  <c r="BA100" i="25"/>
  <c r="BB100" i="25"/>
  <c r="BC100" i="25"/>
  <c r="BD100" i="25"/>
  <c r="BE100" i="25"/>
  <c r="BF100" i="25"/>
  <c r="BG100" i="25"/>
  <c r="BH100" i="25"/>
  <c r="BI100" i="25"/>
  <c r="BJ100" i="25"/>
  <c r="BK100" i="25"/>
  <c r="BL100" i="25"/>
  <c r="BM100" i="25"/>
  <c r="BN100" i="25"/>
  <c r="BO100" i="25"/>
  <c r="BP100" i="25"/>
  <c r="BQ100" i="25"/>
  <c r="BR100" i="25"/>
  <c r="BS100" i="25"/>
  <c r="BT100" i="25"/>
  <c r="BU100" i="25"/>
  <c r="BV100" i="25"/>
  <c r="BW100" i="25"/>
  <c r="BX100" i="25"/>
  <c r="BY100" i="25"/>
  <c r="BZ100" i="25"/>
  <c r="CA100" i="25"/>
  <c r="CB100" i="25"/>
  <c r="CC100" i="25"/>
  <c r="CD100" i="25"/>
  <c r="CE100" i="25"/>
  <c r="CF100" i="25"/>
  <c r="CG100" i="25"/>
  <c r="CH100" i="25"/>
  <c r="CI100" i="25"/>
  <c r="CJ100" i="25"/>
  <c r="CK100" i="25"/>
  <c r="CL100" i="25"/>
  <c r="CM100" i="25"/>
  <c r="CN100" i="25"/>
  <c r="CO100" i="25"/>
  <c r="CP100" i="25"/>
  <c r="CQ100" i="25"/>
  <c r="CR100" i="25"/>
  <c r="CS100" i="25"/>
  <c r="CT100" i="25"/>
  <c r="CU100" i="25"/>
  <c r="CV100" i="25"/>
  <c r="CW100" i="25"/>
  <c r="CX100" i="25"/>
  <c r="CY100" i="25"/>
  <c r="CZ100" i="25"/>
  <c r="DA100" i="25"/>
  <c r="DB100" i="25"/>
  <c r="DC100" i="25"/>
  <c r="DD100" i="25"/>
  <c r="DE100" i="25"/>
  <c r="DF100" i="25"/>
  <c r="DG100" i="25"/>
  <c r="DH100" i="25"/>
  <c r="DI100" i="25"/>
  <c r="DJ100" i="25"/>
  <c r="DK100" i="25"/>
  <c r="DL100" i="25"/>
  <c r="DM100" i="25"/>
  <c r="DN100" i="25"/>
  <c r="DO100" i="25"/>
  <c r="DP100" i="25"/>
  <c r="DQ100" i="25"/>
  <c r="DR100" i="25"/>
  <c r="DS100" i="25"/>
  <c r="DT100" i="25"/>
  <c r="DU100" i="25"/>
  <c r="DV100" i="25"/>
  <c r="DW100" i="25"/>
  <c r="DX100" i="25"/>
  <c r="DY100" i="25"/>
  <c r="DZ100" i="25"/>
  <c r="EA100" i="25"/>
  <c r="EB100" i="25"/>
  <c r="EC100" i="25"/>
  <c r="ED100" i="25"/>
  <c r="EE100" i="25"/>
  <c r="EF100" i="25"/>
  <c r="EG100" i="25"/>
  <c r="EH100" i="25"/>
  <c r="EI100" i="25"/>
  <c r="EJ100" i="25"/>
  <c r="EK100" i="25"/>
  <c r="EL100" i="25"/>
  <c r="EM100" i="25"/>
  <c r="EN100" i="25"/>
  <c r="EO100" i="25"/>
  <c r="EP100" i="25"/>
  <c r="EQ100" i="25"/>
  <c r="ER100" i="25"/>
  <c r="ES100" i="25"/>
  <c r="ET100" i="25"/>
  <c r="EU100" i="25"/>
  <c r="EV100" i="25"/>
  <c r="EW100" i="25"/>
  <c r="EX100" i="25"/>
  <c r="EY100" i="25"/>
  <c r="EZ100" i="25"/>
  <c r="FA100" i="25"/>
  <c r="FB100" i="25"/>
  <c r="FC100" i="25"/>
  <c r="FD100" i="25"/>
  <c r="FE100" i="25"/>
  <c r="FF100" i="25"/>
  <c r="FG100" i="25"/>
  <c r="FH100" i="25"/>
  <c r="FI100" i="25"/>
  <c r="FJ100" i="25"/>
  <c r="FK100" i="25"/>
  <c r="FL100" i="25"/>
  <c r="FM100" i="25"/>
  <c r="FN100" i="25"/>
  <c r="FO100" i="25"/>
  <c r="FP100" i="25"/>
  <c r="FQ100" i="25"/>
  <c r="FR100" i="25"/>
  <c r="FS100" i="25"/>
  <c r="FT100" i="25"/>
  <c r="FU100" i="25"/>
  <c r="FV100" i="25"/>
  <c r="FW100" i="25"/>
  <c r="FX100" i="25"/>
  <c r="FY100" i="25"/>
  <c r="FZ100" i="25"/>
  <c r="GA100" i="25"/>
  <c r="GB100" i="25"/>
  <c r="GC100" i="25"/>
  <c r="GD100" i="25"/>
  <c r="GE100" i="25"/>
  <c r="GF100" i="25"/>
  <c r="GG100" i="25"/>
  <c r="GH100" i="25"/>
  <c r="GI100" i="25"/>
  <c r="GJ100" i="25"/>
  <c r="GK100" i="25"/>
  <c r="GL100" i="25"/>
  <c r="GM100" i="25"/>
  <c r="GN100" i="25"/>
  <c r="GO100" i="25"/>
  <c r="GP100" i="25"/>
  <c r="GQ100" i="25"/>
  <c r="GR100" i="25"/>
  <c r="GS100" i="25"/>
  <c r="GT100" i="25"/>
  <c r="GU100" i="25"/>
  <c r="GV100" i="25"/>
  <c r="GW100" i="25"/>
  <c r="GX100" i="25"/>
  <c r="GY100" i="25"/>
  <c r="GZ100" i="25"/>
  <c r="HA100" i="25"/>
  <c r="HB100" i="25"/>
  <c r="HC100" i="25"/>
  <c r="HD100" i="25"/>
  <c r="HE100" i="25"/>
  <c r="HF100" i="25"/>
  <c r="HG100" i="25"/>
  <c r="HH100" i="25"/>
  <c r="HI100" i="25"/>
  <c r="HJ100" i="25"/>
  <c r="HK100" i="25"/>
  <c r="HL100" i="25"/>
  <c r="HM100" i="25"/>
  <c r="HN100" i="25"/>
  <c r="HO100" i="25"/>
  <c r="HP100" i="25"/>
  <c r="HQ100" i="25"/>
  <c r="HR100" i="25"/>
  <c r="HS100" i="25"/>
  <c r="HT100" i="25"/>
  <c r="HU100" i="25"/>
  <c r="HV100" i="25"/>
  <c r="HW100" i="25"/>
  <c r="HX100" i="25"/>
  <c r="HY100" i="25"/>
  <c r="HZ100" i="25"/>
  <c r="IA100" i="25"/>
  <c r="IB100" i="25"/>
  <c r="IC100" i="25"/>
  <c r="ID100" i="25"/>
  <c r="IE100" i="25"/>
  <c r="A6" i="37"/>
  <c r="G6" i="37"/>
  <c r="H6" i="37"/>
  <c r="I6" i="37"/>
  <c r="J6" i="37"/>
  <c r="K6" i="37"/>
  <c r="L6" i="37"/>
  <c r="M6" i="37"/>
  <c r="N6" i="37"/>
  <c r="O6" i="37"/>
  <c r="P6" i="37"/>
  <c r="Q6" i="37"/>
  <c r="R6" i="37"/>
  <c r="S6" i="37"/>
  <c r="T6" i="37"/>
  <c r="U6" i="37"/>
  <c r="V6" i="37"/>
  <c r="W6" i="37"/>
  <c r="X6" i="37"/>
  <c r="Y6" i="37"/>
  <c r="Z6" i="37"/>
  <c r="AA6" i="37"/>
  <c r="AB6" i="37"/>
  <c r="AC6" i="37"/>
  <c r="AD6" i="37"/>
  <c r="AE6" i="37"/>
  <c r="AF6" i="37"/>
  <c r="AG6" i="37"/>
  <c r="AH6" i="37"/>
  <c r="AI6" i="37"/>
  <c r="AJ6" i="37"/>
  <c r="AK6" i="37"/>
  <c r="AL6" i="37"/>
  <c r="AM6" i="37"/>
  <c r="AN6" i="37"/>
  <c r="AO6" i="37"/>
  <c r="AP6" i="37"/>
  <c r="AQ6" i="37"/>
  <c r="AR6" i="37"/>
  <c r="AS6" i="37"/>
  <c r="AT6" i="37"/>
  <c r="AU6" i="37"/>
  <c r="AV6" i="37"/>
  <c r="AW6" i="37"/>
  <c r="AX6" i="37"/>
  <c r="AY6" i="37"/>
  <c r="AZ6" i="37"/>
  <c r="BA6" i="37"/>
  <c r="BB6" i="37"/>
  <c r="BC6" i="37"/>
  <c r="BD6" i="37"/>
  <c r="BE6" i="37"/>
  <c r="BF6" i="37"/>
  <c r="BG6" i="37"/>
  <c r="BH6" i="37"/>
  <c r="BI6" i="37"/>
  <c r="BJ6" i="37"/>
  <c r="BK6" i="37"/>
  <c r="BL6" i="37"/>
  <c r="BM6" i="37"/>
  <c r="BN6" i="37"/>
  <c r="BO6" i="37"/>
  <c r="BP6" i="37"/>
  <c r="BQ6" i="37"/>
  <c r="BR6" i="37"/>
  <c r="BS6" i="37"/>
  <c r="BT6" i="37"/>
  <c r="BU6" i="37"/>
  <c r="BV6" i="37"/>
  <c r="BW6" i="37"/>
  <c r="BX6" i="37"/>
  <c r="BY6" i="37"/>
  <c r="BZ6" i="37"/>
  <c r="CA6" i="37"/>
  <c r="CB6" i="37"/>
  <c r="CC6" i="37"/>
  <c r="CD6" i="37"/>
  <c r="CE6" i="37"/>
  <c r="CF6" i="37"/>
  <c r="CG6" i="37"/>
  <c r="CH6" i="37"/>
  <c r="CI6" i="37"/>
  <c r="CJ6" i="37"/>
  <c r="CK6" i="37"/>
  <c r="CL6" i="37"/>
  <c r="CM6" i="37"/>
  <c r="CN6" i="37"/>
  <c r="CO6" i="37"/>
  <c r="CP6" i="37"/>
  <c r="CQ6" i="37"/>
  <c r="CR6" i="37"/>
  <c r="CS6" i="37"/>
  <c r="CT6" i="37"/>
  <c r="CU6" i="37"/>
  <c r="CV6" i="37"/>
  <c r="CW6" i="37"/>
  <c r="CX6" i="37"/>
  <c r="CY6" i="37"/>
  <c r="CZ6" i="37"/>
  <c r="DA6" i="37"/>
  <c r="DB6" i="37"/>
  <c r="DC6" i="37"/>
  <c r="DD6" i="37"/>
  <c r="DE6" i="37"/>
  <c r="DF6" i="37"/>
  <c r="DG6" i="37"/>
  <c r="DH6" i="37"/>
  <c r="DI6" i="37"/>
  <c r="DJ6" i="37"/>
  <c r="DK6" i="37"/>
  <c r="DL6" i="37"/>
  <c r="DM6" i="37"/>
  <c r="DN6" i="37"/>
  <c r="DO6" i="37"/>
  <c r="DP6" i="37"/>
  <c r="DQ6" i="37"/>
  <c r="DR6" i="37"/>
  <c r="DS6" i="37"/>
  <c r="DT6" i="37"/>
  <c r="DU6" i="37"/>
  <c r="DV6" i="37"/>
  <c r="DW6" i="37"/>
  <c r="DX6" i="37"/>
  <c r="DY6" i="37"/>
  <c r="DZ6" i="37"/>
  <c r="EA6" i="37"/>
  <c r="EB6" i="37"/>
  <c r="EC6" i="37"/>
  <c r="ED6" i="37"/>
  <c r="EE6" i="37"/>
  <c r="EF6" i="37"/>
  <c r="EG6" i="37"/>
  <c r="EH6" i="37"/>
  <c r="EI6" i="37"/>
  <c r="EJ6" i="37"/>
  <c r="EK6" i="37"/>
  <c r="EL6" i="37"/>
  <c r="EM6" i="37"/>
  <c r="EN6" i="37"/>
  <c r="EO6" i="37"/>
  <c r="EP6" i="37"/>
  <c r="EQ6" i="37"/>
  <c r="ER6" i="37"/>
  <c r="ES6" i="37"/>
  <c r="ET6" i="37"/>
  <c r="EU6" i="37"/>
  <c r="EV6" i="37"/>
  <c r="EW6" i="37"/>
  <c r="EX6" i="37"/>
  <c r="EY6" i="37"/>
  <c r="EZ6" i="37"/>
  <c r="FA6" i="37"/>
  <c r="FB6" i="37"/>
  <c r="FC6" i="37"/>
  <c r="FD6" i="37"/>
  <c r="FE6" i="37"/>
  <c r="FF6" i="37"/>
  <c r="FG6" i="37"/>
  <c r="FH6" i="37"/>
  <c r="FI6" i="37"/>
  <c r="FJ6" i="37"/>
  <c r="FK6" i="37"/>
  <c r="FL6" i="37"/>
  <c r="FM6" i="37"/>
  <c r="FN6" i="37"/>
  <c r="FO6" i="37"/>
  <c r="FP6" i="37"/>
  <c r="FQ6" i="37"/>
  <c r="FR6" i="37"/>
  <c r="FS6" i="37"/>
  <c r="FT6" i="37"/>
  <c r="FU6" i="37"/>
  <c r="FV6" i="37"/>
  <c r="FW6" i="37"/>
  <c r="FX6" i="37"/>
  <c r="FY6" i="37"/>
  <c r="FZ6" i="37"/>
  <c r="GA6" i="37"/>
  <c r="GB6" i="37"/>
  <c r="GC6" i="37"/>
  <c r="GD6" i="37"/>
  <c r="GE6" i="37"/>
  <c r="GF6" i="37"/>
  <c r="GG6" i="37"/>
  <c r="GH6" i="37"/>
  <c r="GI6" i="37"/>
  <c r="GJ6" i="37"/>
  <c r="GK6" i="37"/>
  <c r="GL6" i="37"/>
  <c r="GM6" i="37"/>
  <c r="GN6" i="37"/>
  <c r="GO6" i="37"/>
  <c r="GP6" i="37"/>
  <c r="GQ6" i="37"/>
  <c r="GR6" i="37"/>
  <c r="GS6" i="37"/>
  <c r="GT6" i="37"/>
  <c r="GU6" i="37"/>
  <c r="GV6" i="37"/>
  <c r="GW6" i="37"/>
  <c r="GX6" i="37"/>
  <c r="GY6" i="37"/>
  <c r="GZ6" i="37"/>
  <c r="HA6" i="37"/>
  <c r="HB6" i="37"/>
  <c r="HC6" i="37"/>
  <c r="HD6" i="37"/>
  <c r="HE6" i="37"/>
  <c r="HF6" i="37"/>
  <c r="HG6" i="37"/>
  <c r="HH6" i="37"/>
  <c r="HI6" i="37"/>
  <c r="HJ6" i="37"/>
  <c r="HK6" i="37"/>
  <c r="HL6" i="37"/>
  <c r="HM6" i="37"/>
  <c r="HN6" i="37"/>
  <c r="HO6" i="37"/>
  <c r="HP6" i="37"/>
  <c r="HQ6" i="37"/>
  <c r="HR6" i="37"/>
  <c r="HS6" i="37"/>
  <c r="HT6" i="37"/>
  <c r="HU6" i="37"/>
  <c r="HV6" i="37"/>
  <c r="HW6" i="37"/>
  <c r="HX6" i="37"/>
  <c r="HY6" i="37"/>
  <c r="HZ6" i="37"/>
  <c r="IA6" i="37"/>
  <c r="IB6" i="37"/>
  <c r="IC6" i="37"/>
  <c r="ID6" i="37"/>
  <c r="IE6" i="37"/>
  <c r="A7" i="37"/>
  <c r="G7" i="37"/>
  <c r="H7" i="37"/>
  <c r="I7" i="37"/>
  <c r="J7" i="37"/>
  <c r="K7" i="37"/>
  <c r="L7" i="37"/>
  <c r="M7" i="37"/>
  <c r="N7" i="37"/>
  <c r="O7" i="37"/>
  <c r="P7" i="37"/>
  <c r="Q7" i="37"/>
  <c r="R7" i="37"/>
  <c r="S7" i="37"/>
  <c r="T7" i="37"/>
  <c r="U7" i="37"/>
  <c r="V7" i="37"/>
  <c r="W7" i="37"/>
  <c r="X7" i="37"/>
  <c r="Y7" i="37"/>
  <c r="Z7" i="37"/>
  <c r="AA7" i="37"/>
  <c r="AB7" i="37"/>
  <c r="AC7" i="37"/>
  <c r="AD7" i="37"/>
  <c r="AE7" i="37"/>
  <c r="AF7" i="37"/>
  <c r="AG7" i="37"/>
  <c r="AH7" i="37"/>
  <c r="AI7" i="37"/>
  <c r="AJ7" i="37"/>
  <c r="AK7" i="37"/>
  <c r="AL7" i="37"/>
  <c r="AM7" i="37"/>
  <c r="AN7" i="37"/>
  <c r="AO7" i="37"/>
  <c r="AP7" i="37"/>
  <c r="AQ7" i="37"/>
  <c r="AR7" i="37"/>
  <c r="AS7" i="37"/>
  <c r="AT7" i="37"/>
  <c r="AU7" i="37"/>
  <c r="AV7" i="37"/>
  <c r="AW7" i="37"/>
  <c r="AX7" i="37"/>
  <c r="AY7" i="37"/>
  <c r="AZ7" i="37"/>
  <c r="BA7" i="37"/>
  <c r="BB7" i="37"/>
  <c r="BC7" i="37"/>
  <c r="BD7" i="37"/>
  <c r="BE7" i="37"/>
  <c r="BF7" i="37"/>
  <c r="BG7" i="37"/>
  <c r="BH7" i="37"/>
  <c r="BI7" i="37"/>
  <c r="BJ7" i="37"/>
  <c r="BK7" i="37"/>
  <c r="BL7" i="37"/>
  <c r="BM7" i="37"/>
  <c r="BN7" i="37"/>
  <c r="BO7" i="37"/>
  <c r="BP7" i="37"/>
  <c r="BQ7" i="37"/>
  <c r="BR7" i="37"/>
  <c r="BS7" i="37"/>
  <c r="BT7" i="37"/>
  <c r="BU7" i="37"/>
  <c r="BV7" i="37"/>
  <c r="BW7" i="37"/>
  <c r="BX7" i="37"/>
  <c r="BY7" i="37"/>
  <c r="BZ7" i="37"/>
  <c r="CA7" i="37"/>
  <c r="CB7" i="37"/>
  <c r="CC7" i="37"/>
  <c r="CD7" i="37"/>
  <c r="CE7" i="37"/>
  <c r="CF7" i="37"/>
  <c r="CG7" i="37"/>
  <c r="CH7" i="37"/>
  <c r="CI7" i="37"/>
  <c r="CJ7" i="37"/>
  <c r="CK7" i="37"/>
  <c r="CL7" i="37"/>
  <c r="CM7" i="37"/>
  <c r="CN7" i="37"/>
  <c r="CO7" i="37"/>
  <c r="CP7" i="37"/>
  <c r="CQ7" i="37"/>
  <c r="CR7" i="37"/>
  <c r="CS7" i="37"/>
  <c r="CT7" i="37"/>
  <c r="CU7" i="37"/>
  <c r="CV7" i="37"/>
  <c r="CW7" i="37"/>
  <c r="CX7" i="37"/>
  <c r="CY7" i="37"/>
  <c r="CZ7" i="37"/>
  <c r="DA7" i="37"/>
  <c r="DB7" i="37"/>
  <c r="DC7" i="37"/>
  <c r="DD7" i="37"/>
  <c r="DE7" i="37"/>
  <c r="DF7" i="37"/>
  <c r="DG7" i="37"/>
  <c r="DH7" i="37"/>
  <c r="DI7" i="37"/>
  <c r="DJ7" i="37"/>
  <c r="DK7" i="37"/>
  <c r="DL7" i="37"/>
  <c r="DM7" i="37"/>
  <c r="DN7" i="37"/>
  <c r="DO7" i="37"/>
  <c r="DP7" i="37"/>
  <c r="DQ7" i="37"/>
  <c r="DR7" i="37"/>
  <c r="DS7" i="37"/>
  <c r="DT7" i="37"/>
  <c r="DU7" i="37"/>
  <c r="DV7" i="37"/>
  <c r="DW7" i="37"/>
  <c r="DX7" i="37"/>
  <c r="DY7" i="37"/>
  <c r="DZ7" i="37"/>
  <c r="EA7" i="37"/>
  <c r="EB7" i="37"/>
  <c r="EC7" i="37"/>
  <c r="ED7" i="37"/>
  <c r="EE7" i="37"/>
  <c r="EF7" i="37"/>
  <c r="EG7" i="37"/>
  <c r="EH7" i="37"/>
  <c r="EI7" i="37"/>
  <c r="EJ7" i="37"/>
  <c r="EK7" i="37"/>
  <c r="EL7" i="37"/>
  <c r="EM7" i="37"/>
  <c r="EN7" i="37"/>
  <c r="EO7" i="37"/>
  <c r="EP7" i="37"/>
  <c r="EQ7" i="37"/>
  <c r="ER7" i="37"/>
  <c r="ES7" i="37"/>
  <c r="ET7" i="37"/>
  <c r="EU7" i="37"/>
  <c r="EV7" i="37"/>
  <c r="EW7" i="37"/>
  <c r="EX7" i="37"/>
  <c r="EY7" i="37"/>
  <c r="EZ7" i="37"/>
  <c r="FA7" i="37"/>
  <c r="FB7" i="37"/>
  <c r="FC7" i="37"/>
  <c r="FD7" i="37"/>
  <c r="FE7" i="37"/>
  <c r="FF7" i="37"/>
  <c r="FG7" i="37"/>
  <c r="FH7" i="37"/>
  <c r="FI7" i="37"/>
  <c r="FJ7" i="37"/>
  <c r="FK7" i="37"/>
  <c r="FL7" i="37"/>
  <c r="FM7" i="37"/>
  <c r="FN7" i="37"/>
  <c r="FO7" i="37"/>
  <c r="FP7" i="37"/>
  <c r="FQ7" i="37"/>
  <c r="FR7" i="37"/>
  <c r="FS7" i="37"/>
  <c r="FT7" i="37"/>
  <c r="FU7" i="37"/>
  <c r="FV7" i="37"/>
  <c r="FW7" i="37"/>
  <c r="FX7" i="37"/>
  <c r="FY7" i="37"/>
  <c r="FZ7" i="37"/>
  <c r="GA7" i="37"/>
  <c r="GB7" i="37"/>
  <c r="GC7" i="37"/>
  <c r="GD7" i="37"/>
  <c r="GE7" i="37"/>
  <c r="GF7" i="37"/>
  <c r="GG7" i="37"/>
  <c r="GH7" i="37"/>
  <c r="GI7" i="37"/>
  <c r="GJ7" i="37"/>
  <c r="GK7" i="37"/>
  <c r="GL7" i="37"/>
  <c r="GM7" i="37"/>
  <c r="GN7" i="37"/>
  <c r="GO7" i="37"/>
  <c r="GP7" i="37"/>
  <c r="GQ7" i="37"/>
  <c r="GR7" i="37"/>
  <c r="GS7" i="37"/>
  <c r="GT7" i="37"/>
  <c r="GU7" i="37"/>
  <c r="GV7" i="37"/>
  <c r="GW7" i="37"/>
  <c r="GX7" i="37"/>
  <c r="GY7" i="37"/>
  <c r="GZ7" i="37"/>
  <c r="HA7" i="37"/>
  <c r="HB7" i="37"/>
  <c r="HC7" i="37"/>
  <c r="HD7" i="37"/>
  <c r="HE7" i="37"/>
  <c r="HF7" i="37"/>
  <c r="HG7" i="37"/>
  <c r="HH7" i="37"/>
  <c r="HI7" i="37"/>
  <c r="HJ7" i="37"/>
  <c r="HK7" i="37"/>
  <c r="HL7" i="37"/>
  <c r="HM7" i="37"/>
  <c r="HN7" i="37"/>
  <c r="HO7" i="37"/>
  <c r="HP7" i="37"/>
  <c r="HQ7" i="37"/>
  <c r="HR7" i="37"/>
  <c r="HS7" i="37"/>
  <c r="HT7" i="37"/>
  <c r="HU7" i="37"/>
  <c r="HV7" i="37"/>
  <c r="HW7" i="37"/>
  <c r="HX7" i="37"/>
  <c r="HY7" i="37"/>
  <c r="HZ7" i="37"/>
  <c r="IA7" i="37"/>
  <c r="IB7" i="37"/>
  <c r="IC7" i="37"/>
  <c r="ID7" i="37"/>
  <c r="IE7" i="37"/>
  <c r="A8" i="37"/>
  <c r="G8" i="37"/>
  <c r="H8" i="37"/>
  <c r="I8" i="37"/>
  <c r="J8" i="37"/>
  <c r="K8" i="37"/>
  <c r="L8" i="37"/>
  <c r="M8" i="37"/>
  <c r="N8" i="37"/>
  <c r="O8" i="37"/>
  <c r="P8" i="37"/>
  <c r="Q8" i="37"/>
  <c r="R8" i="37"/>
  <c r="S8" i="37"/>
  <c r="T8" i="37"/>
  <c r="U8" i="37"/>
  <c r="V8" i="37"/>
  <c r="W8" i="37"/>
  <c r="X8" i="37"/>
  <c r="Y8" i="37"/>
  <c r="Z8" i="37"/>
  <c r="AA8" i="37"/>
  <c r="AB8" i="37"/>
  <c r="AC8" i="37"/>
  <c r="AD8" i="37"/>
  <c r="AE8" i="37"/>
  <c r="AF8" i="37"/>
  <c r="AG8" i="37"/>
  <c r="AH8" i="37"/>
  <c r="AI8" i="37"/>
  <c r="AJ8" i="37"/>
  <c r="AK8" i="37"/>
  <c r="AL8" i="37"/>
  <c r="AM8" i="37"/>
  <c r="AN8" i="37"/>
  <c r="AO8" i="37"/>
  <c r="AP8" i="37"/>
  <c r="AQ8" i="37"/>
  <c r="AR8" i="37"/>
  <c r="AS8" i="37"/>
  <c r="AT8" i="37"/>
  <c r="AU8" i="37"/>
  <c r="AV8" i="37"/>
  <c r="AW8" i="37"/>
  <c r="AX8" i="37"/>
  <c r="AY8" i="37"/>
  <c r="AZ8" i="37"/>
  <c r="BA8" i="37"/>
  <c r="BB8" i="37"/>
  <c r="BC8" i="37"/>
  <c r="BD8" i="37"/>
  <c r="BE8" i="37"/>
  <c r="BF8" i="37"/>
  <c r="BG8" i="37"/>
  <c r="BH8" i="37"/>
  <c r="BI8" i="37"/>
  <c r="BJ8" i="37"/>
  <c r="BK8" i="37"/>
  <c r="BL8" i="37"/>
  <c r="BM8" i="37"/>
  <c r="BN8" i="37"/>
  <c r="BO8" i="37"/>
  <c r="BP8" i="37"/>
  <c r="BQ8" i="37"/>
  <c r="BR8" i="37"/>
  <c r="BS8" i="37"/>
  <c r="BT8" i="37"/>
  <c r="BU8" i="37"/>
  <c r="BV8" i="37"/>
  <c r="BW8" i="37"/>
  <c r="BX8" i="37"/>
  <c r="BY8" i="37"/>
  <c r="BZ8" i="37"/>
  <c r="CA8" i="37"/>
  <c r="CB8" i="37"/>
  <c r="CC8" i="37"/>
  <c r="CD8" i="37"/>
  <c r="CE8" i="37"/>
  <c r="CF8" i="37"/>
  <c r="CG8" i="37"/>
  <c r="CH8" i="37"/>
  <c r="CI8" i="37"/>
  <c r="CJ8" i="37"/>
  <c r="CK8" i="37"/>
  <c r="CL8" i="37"/>
  <c r="CM8" i="37"/>
  <c r="CN8" i="37"/>
  <c r="CO8" i="37"/>
  <c r="CP8" i="37"/>
  <c r="CQ8" i="37"/>
  <c r="CR8" i="37"/>
  <c r="CS8" i="37"/>
  <c r="CT8" i="37"/>
  <c r="CU8" i="37"/>
  <c r="CV8" i="37"/>
  <c r="CW8" i="37"/>
  <c r="CX8" i="37"/>
  <c r="CY8" i="37"/>
  <c r="CZ8" i="37"/>
  <c r="DA8" i="37"/>
  <c r="DB8" i="37"/>
  <c r="DC8" i="37"/>
  <c r="DD8" i="37"/>
  <c r="DE8" i="37"/>
  <c r="DF8" i="37"/>
  <c r="DG8" i="37"/>
  <c r="DH8" i="37"/>
  <c r="DI8" i="37"/>
  <c r="DJ8" i="37"/>
  <c r="DK8" i="37"/>
  <c r="DL8" i="37"/>
  <c r="DM8" i="37"/>
  <c r="DN8" i="37"/>
  <c r="DO8" i="37"/>
  <c r="DP8" i="37"/>
  <c r="DQ8" i="37"/>
  <c r="DR8" i="37"/>
  <c r="DS8" i="37"/>
  <c r="DT8" i="37"/>
  <c r="DU8" i="37"/>
  <c r="DV8" i="37"/>
  <c r="DW8" i="37"/>
  <c r="DX8" i="37"/>
  <c r="DY8" i="37"/>
  <c r="DZ8" i="37"/>
  <c r="EA8" i="37"/>
  <c r="EB8" i="37"/>
  <c r="EC8" i="37"/>
  <c r="ED8" i="37"/>
  <c r="EE8" i="37"/>
  <c r="EF8" i="37"/>
  <c r="EG8" i="37"/>
  <c r="EH8" i="37"/>
  <c r="EI8" i="37"/>
  <c r="EJ8" i="37"/>
  <c r="EK8" i="37"/>
  <c r="EL8" i="37"/>
  <c r="EM8" i="37"/>
  <c r="EN8" i="37"/>
  <c r="EO8" i="37"/>
  <c r="EP8" i="37"/>
  <c r="EQ8" i="37"/>
  <c r="ER8" i="37"/>
  <c r="ES8" i="37"/>
  <c r="ET8" i="37"/>
  <c r="EU8" i="37"/>
  <c r="EV8" i="37"/>
  <c r="EW8" i="37"/>
  <c r="EX8" i="37"/>
  <c r="EY8" i="37"/>
  <c r="EZ8" i="37"/>
  <c r="FA8" i="37"/>
  <c r="FB8" i="37"/>
  <c r="FC8" i="37"/>
  <c r="FD8" i="37"/>
  <c r="FE8" i="37"/>
  <c r="FF8" i="37"/>
  <c r="FG8" i="37"/>
  <c r="FH8" i="37"/>
  <c r="FI8" i="37"/>
  <c r="FJ8" i="37"/>
  <c r="FK8" i="37"/>
  <c r="FL8" i="37"/>
  <c r="FM8" i="37"/>
  <c r="FN8" i="37"/>
  <c r="FO8" i="37"/>
  <c r="FP8" i="37"/>
  <c r="FQ8" i="37"/>
  <c r="FR8" i="37"/>
  <c r="FS8" i="37"/>
  <c r="FT8" i="37"/>
  <c r="FU8" i="37"/>
  <c r="FV8" i="37"/>
  <c r="FW8" i="37"/>
  <c r="FX8" i="37"/>
  <c r="FY8" i="37"/>
  <c r="FZ8" i="37"/>
  <c r="GA8" i="37"/>
  <c r="GB8" i="37"/>
  <c r="GC8" i="37"/>
  <c r="GD8" i="37"/>
  <c r="GE8" i="37"/>
  <c r="GF8" i="37"/>
  <c r="GG8" i="37"/>
  <c r="GH8" i="37"/>
  <c r="GI8" i="37"/>
  <c r="GJ8" i="37"/>
  <c r="GK8" i="37"/>
  <c r="GL8" i="37"/>
  <c r="GM8" i="37"/>
  <c r="GN8" i="37"/>
  <c r="GO8" i="37"/>
  <c r="GP8" i="37"/>
  <c r="GQ8" i="37"/>
  <c r="GR8" i="37"/>
  <c r="GS8" i="37"/>
  <c r="GT8" i="37"/>
  <c r="GU8" i="37"/>
  <c r="GV8" i="37"/>
  <c r="GW8" i="37"/>
  <c r="GX8" i="37"/>
  <c r="GY8" i="37"/>
  <c r="GZ8" i="37"/>
  <c r="HA8" i="37"/>
  <c r="HB8" i="37"/>
  <c r="HC8" i="37"/>
  <c r="HD8" i="37"/>
  <c r="HE8" i="37"/>
  <c r="HF8" i="37"/>
  <c r="HG8" i="37"/>
  <c r="HH8" i="37"/>
  <c r="HI8" i="37"/>
  <c r="HJ8" i="37"/>
  <c r="HK8" i="37"/>
  <c r="HL8" i="37"/>
  <c r="HM8" i="37"/>
  <c r="HN8" i="37"/>
  <c r="HO8" i="37"/>
  <c r="HP8" i="37"/>
  <c r="HQ8" i="37"/>
  <c r="HR8" i="37"/>
  <c r="HS8" i="37"/>
  <c r="HT8" i="37"/>
  <c r="HU8" i="37"/>
  <c r="HV8" i="37"/>
  <c r="HW8" i="37"/>
  <c r="HX8" i="37"/>
  <c r="HY8" i="37"/>
  <c r="HZ8" i="37"/>
  <c r="IA8" i="37"/>
  <c r="IB8" i="37"/>
  <c r="IC8" i="37"/>
  <c r="ID8" i="37"/>
  <c r="IE8" i="37"/>
  <c r="A9" i="37"/>
  <c r="G9" i="37"/>
  <c r="H9" i="37"/>
  <c r="I9" i="37"/>
  <c r="J9" i="37"/>
  <c r="K9" i="37"/>
  <c r="L9" i="37"/>
  <c r="M9" i="37"/>
  <c r="N9" i="37"/>
  <c r="O9" i="37"/>
  <c r="P9" i="37"/>
  <c r="Q9" i="37"/>
  <c r="R9" i="37"/>
  <c r="S9" i="37"/>
  <c r="T9" i="37"/>
  <c r="U9" i="37"/>
  <c r="V9" i="37"/>
  <c r="W9" i="37"/>
  <c r="X9" i="37"/>
  <c r="Y9" i="37"/>
  <c r="Z9" i="37"/>
  <c r="AA9" i="37"/>
  <c r="AB9" i="37"/>
  <c r="AC9" i="37"/>
  <c r="AD9" i="37"/>
  <c r="AE9" i="37"/>
  <c r="AF9" i="37"/>
  <c r="AG9" i="37"/>
  <c r="AH9" i="37"/>
  <c r="AI9" i="37"/>
  <c r="AJ9" i="37"/>
  <c r="AK9" i="37"/>
  <c r="AL9" i="37"/>
  <c r="AM9" i="37"/>
  <c r="AN9" i="37"/>
  <c r="AO9" i="37"/>
  <c r="AP9" i="37"/>
  <c r="AQ9" i="37"/>
  <c r="AR9" i="37"/>
  <c r="AS9" i="37"/>
  <c r="AT9" i="37"/>
  <c r="AU9" i="37"/>
  <c r="AV9" i="37"/>
  <c r="AW9" i="37"/>
  <c r="AX9" i="37"/>
  <c r="AY9" i="37"/>
  <c r="AZ9" i="37"/>
  <c r="BA9" i="37"/>
  <c r="BB9" i="37"/>
  <c r="BC9" i="37"/>
  <c r="BD9" i="37"/>
  <c r="BE9" i="37"/>
  <c r="BF9" i="37"/>
  <c r="BG9" i="37"/>
  <c r="BH9" i="37"/>
  <c r="BI9" i="37"/>
  <c r="BJ9" i="37"/>
  <c r="BK9" i="37"/>
  <c r="BL9" i="37"/>
  <c r="BM9" i="37"/>
  <c r="BN9" i="37"/>
  <c r="BO9" i="37"/>
  <c r="BP9" i="37"/>
  <c r="BQ9" i="37"/>
  <c r="BR9" i="37"/>
  <c r="BS9" i="37"/>
  <c r="BT9" i="37"/>
  <c r="BU9" i="37"/>
  <c r="BV9" i="37"/>
  <c r="BW9" i="37"/>
  <c r="BX9" i="37"/>
  <c r="BY9" i="37"/>
  <c r="BZ9" i="37"/>
  <c r="CA9" i="37"/>
  <c r="CB9" i="37"/>
  <c r="CC9" i="37"/>
  <c r="CD9" i="37"/>
  <c r="CE9" i="37"/>
  <c r="CF9" i="37"/>
  <c r="CG9" i="37"/>
  <c r="CH9" i="37"/>
  <c r="CI9" i="37"/>
  <c r="CJ9" i="37"/>
  <c r="CK9" i="37"/>
  <c r="CL9" i="37"/>
  <c r="CM9" i="37"/>
  <c r="CN9" i="37"/>
  <c r="CO9" i="37"/>
  <c r="CP9" i="37"/>
  <c r="CQ9" i="37"/>
  <c r="CR9" i="37"/>
  <c r="CS9" i="37"/>
  <c r="CT9" i="37"/>
  <c r="CU9" i="37"/>
  <c r="CV9" i="37"/>
  <c r="CW9" i="37"/>
  <c r="CX9" i="37"/>
  <c r="CY9" i="37"/>
  <c r="CZ9" i="37"/>
  <c r="DA9" i="37"/>
  <c r="DB9" i="37"/>
  <c r="DC9" i="37"/>
  <c r="DD9" i="37"/>
  <c r="DE9" i="37"/>
  <c r="DF9" i="37"/>
  <c r="DG9" i="37"/>
  <c r="DH9" i="37"/>
  <c r="DI9" i="37"/>
  <c r="DJ9" i="37"/>
  <c r="DK9" i="37"/>
  <c r="DL9" i="37"/>
  <c r="DM9" i="37"/>
  <c r="DN9" i="37"/>
  <c r="DO9" i="37"/>
  <c r="DP9" i="37"/>
  <c r="DQ9" i="37"/>
  <c r="DR9" i="37"/>
  <c r="DS9" i="37"/>
  <c r="DT9" i="37"/>
  <c r="DU9" i="37"/>
  <c r="DV9" i="37"/>
  <c r="DW9" i="37"/>
  <c r="DX9" i="37"/>
  <c r="DY9" i="37"/>
  <c r="DZ9" i="37"/>
  <c r="EA9" i="37"/>
  <c r="EB9" i="37"/>
  <c r="EC9" i="37"/>
  <c r="ED9" i="37"/>
  <c r="EE9" i="37"/>
  <c r="EF9" i="37"/>
  <c r="EG9" i="37"/>
  <c r="EH9" i="37"/>
  <c r="EI9" i="37"/>
  <c r="EJ9" i="37"/>
  <c r="EK9" i="37"/>
  <c r="EL9" i="37"/>
  <c r="EM9" i="37"/>
  <c r="EN9" i="37"/>
  <c r="EO9" i="37"/>
  <c r="EP9" i="37"/>
  <c r="EQ9" i="37"/>
  <c r="ER9" i="37"/>
  <c r="ES9" i="37"/>
  <c r="ET9" i="37"/>
  <c r="EU9" i="37"/>
  <c r="EV9" i="37"/>
  <c r="EW9" i="37"/>
  <c r="EX9" i="37"/>
  <c r="EY9" i="37"/>
  <c r="EZ9" i="37"/>
  <c r="FA9" i="37"/>
  <c r="FB9" i="37"/>
  <c r="FC9" i="37"/>
  <c r="FD9" i="37"/>
  <c r="FE9" i="37"/>
  <c r="FF9" i="37"/>
  <c r="FG9" i="37"/>
  <c r="FH9" i="37"/>
  <c r="FI9" i="37"/>
  <c r="FJ9" i="37"/>
  <c r="FK9" i="37"/>
  <c r="FL9" i="37"/>
  <c r="FM9" i="37"/>
  <c r="FN9" i="37"/>
  <c r="FO9" i="37"/>
  <c r="FP9" i="37"/>
  <c r="FQ9" i="37"/>
  <c r="FR9" i="37"/>
  <c r="FS9" i="37"/>
  <c r="FT9" i="37"/>
  <c r="FU9" i="37"/>
  <c r="FV9" i="37"/>
  <c r="FW9" i="37"/>
  <c r="FX9" i="37"/>
  <c r="FY9" i="37"/>
  <c r="FZ9" i="37"/>
  <c r="GA9" i="37"/>
  <c r="GB9" i="37"/>
  <c r="GC9" i="37"/>
  <c r="GD9" i="37"/>
  <c r="GE9" i="37"/>
  <c r="GF9" i="37"/>
  <c r="GG9" i="37"/>
  <c r="GH9" i="37"/>
  <c r="GI9" i="37"/>
  <c r="GJ9" i="37"/>
  <c r="GK9" i="37"/>
  <c r="GL9" i="37"/>
  <c r="GM9" i="37"/>
  <c r="GN9" i="37"/>
  <c r="GO9" i="37"/>
  <c r="GP9" i="37"/>
  <c r="GQ9" i="37"/>
  <c r="GR9" i="37"/>
  <c r="GS9" i="37"/>
  <c r="GT9" i="37"/>
  <c r="GU9" i="37"/>
  <c r="GV9" i="37"/>
  <c r="GW9" i="37"/>
  <c r="GX9" i="37"/>
  <c r="GY9" i="37"/>
  <c r="GZ9" i="37"/>
  <c r="HA9" i="37"/>
  <c r="HB9" i="37"/>
  <c r="HC9" i="37"/>
  <c r="HD9" i="37"/>
  <c r="HE9" i="37"/>
  <c r="HF9" i="37"/>
  <c r="HG9" i="37"/>
  <c r="HH9" i="37"/>
  <c r="HI9" i="37"/>
  <c r="HJ9" i="37"/>
  <c r="HK9" i="37"/>
  <c r="HL9" i="37"/>
  <c r="HM9" i="37"/>
  <c r="HN9" i="37"/>
  <c r="HO9" i="37"/>
  <c r="HP9" i="37"/>
  <c r="HQ9" i="37"/>
  <c r="HR9" i="37"/>
  <c r="HS9" i="37"/>
  <c r="HT9" i="37"/>
  <c r="HU9" i="37"/>
  <c r="HV9" i="37"/>
  <c r="HW9" i="37"/>
  <c r="HX9" i="37"/>
  <c r="HY9" i="37"/>
  <c r="HZ9" i="37"/>
  <c r="IA9" i="37"/>
  <c r="IB9" i="37"/>
  <c r="IC9" i="37"/>
  <c r="ID9" i="37"/>
  <c r="IE9" i="37"/>
  <c r="A10" i="37"/>
  <c r="G10" i="37"/>
  <c r="H10" i="37"/>
  <c r="I10" i="37"/>
  <c r="J10" i="37"/>
  <c r="K10" i="37"/>
  <c r="L10" i="37"/>
  <c r="M10" i="37"/>
  <c r="N10" i="37"/>
  <c r="O10" i="37"/>
  <c r="P10" i="37"/>
  <c r="Q10" i="37"/>
  <c r="R10" i="37"/>
  <c r="S10" i="37"/>
  <c r="T10" i="37"/>
  <c r="U10" i="37"/>
  <c r="V10" i="37"/>
  <c r="W10" i="37"/>
  <c r="X10" i="37"/>
  <c r="Y10" i="37"/>
  <c r="Z10" i="37"/>
  <c r="AA10" i="37"/>
  <c r="AB10" i="37"/>
  <c r="AC10" i="37"/>
  <c r="AD10" i="37"/>
  <c r="AE10" i="37"/>
  <c r="AF10" i="37"/>
  <c r="AG10" i="37"/>
  <c r="AH10" i="37"/>
  <c r="AI10" i="37"/>
  <c r="AJ10" i="37"/>
  <c r="AK10" i="37"/>
  <c r="AL10" i="37"/>
  <c r="AM10" i="37"/>
  <c r="AN10" i="37"/>
  <c r="AO10" i="37"/>
  <c r="AP10" i="37"/>
  <c r="AQ10" i="37"/>
  <c r="AR10" i="37"/>
  <c r="AS10" i="37"/>
  <c r="AT10" i="37"/>
  <c r="AU10" i="37"/>
  <c r="AV10" i="37"/>
  <c r="AW10" i="37"/>
  <c r="AX10" i="37"/>
  <c r="AY10" i="37"/>
  <c r="AZ10" i="37"/>
  <c r="BA10" i="37"/>
  <c r="BB10" i="37"/>
  <c r="BC10" i="37"/>
  <c r="BD10" i="37"/>
  <c r="BE10" i="37"/>
  <c r="BF10" i="37"/>
  <c r="BG10" i="37"/>
  <c r="BH10" i="37"/>
  <c r="BI10" i="37"/>
  <c r="BJ10" i="37"/>
  <c r="BK10" i="37"/>
  <c r="BL10" i="37"/>
  <c r="BM10" i="37"/>
  <c r="BN10" i="37"/>
  <c r="BO10" i="37"/>
  <c r="BP10" i="37"/>
  <c r="BQ10" i="37"/>
  <c r="BR10" i="37"/>
  <c r="BS10" i="37"/>
  <c r="BT10" i="37"/>
  <c r="BU10" i="37"/>
  <c r="BV10" i="37"/>
  <c r="BW10" i="37"/>
  <c r="BX10" i="37"/>
  <c r="BY10" i="37"/>
  <c r="BZ10" i="37"/>
  <c r="CA10" i="37"/>
  <c r="CB10" i="37"/>
  <c r="CC10" i="37"/>
  <c r="CD10" i="37"/>
  <c r="CE10" i="37"/>
  <c r="CF10" i="37"/>
  <c r="CG10" i="37"/>
  <c r="CH10" i="37"/>
  <c r="CI10" i="37"/>
  <c r="CJ10" i="37"/>
  <c r="CK10" i="37"/>
  <c r="CL10" i="37"/>
  <c r="CM10" i="37"/>
  <c r="CN10" i="37"/>
  <c r="CO10" i="37"/>
  <c r="CP10" i="37"/>
  <c r="CQ10" i="37"/>
  <c r="CR10" i="37"/>
  <c r="CS10" i="37"/>
  <c r="CT10" i="37"/>
  <c r="CU10" i="37"/>
  <c r="CV10" i="37"/>
  <c r="CW10" i="37"/>
  <c r="CX10" i="37"/>
  <c r="CY10" i="37"/>
  <c r="CZ10" i="37"/>
  <c r="DA10" i="37"/>
  <c r="DB10" i="37"/>
  <c r="DC10" i="37"/>
  <c r="DD10" i="37"/>
  <c r="DE10" i="37"/>
  <c r="DF10" i="37"/>
  <c r="DG10" i="37"/>
  <c r="DH10" i="37"/>
  <c r="DI10" i="37"/>
  <c r="DJ10" i="37"/>
  <c r="DK10" i="37"/>
  <c r="DL10" i="37"/>
  <c r="DM10" i="37"/>
  <c r="DN10" i="37"/>
  <c r="DO10" i="37"/>
  <c r="DP10" i="37"/>
  <c r="DQ10" i="37"/>
  <c r="DR10" i="37"/>
  <c r="DS10" i="37"/>
  <c r="DT10" i="37"/>
  <c r="DU10" i="37"/>
  <c r="DV10" i="37"/>
  <c r="DW10" i="37"/>
  <c r="DX10" i="37"/>
  <c r="DY10" i="37"/>
  <c r="DZ10" i="37"/>
  <c r="EA10" i="37"/>
  <c r="EB10" i="37"/>
  <c r="EC10" i="37"/>
  <c r="ED10" i="37"/>
  <c r="EE10" i="37"/>
  <c r="EF10" i="37"/>
  <c r="EG10" i="37"/>
  <c r="EH10" i="37"/>
  <c r="EI10" i="37"/>
  <c r="EJ10" i="37"/>
  <c r="EK10" i="37"/>
  <c r="EL10" i="37"/>
  <c r="EM10" i="37"/>
  <c r="EN10" i="37"/>
  <c r="EO10" i="37"/>
  <c r="EP10" i="37"/>
  <c r="EQ10" i="37"/>
  <c r="ER10" i="37"/>
  <c r="ES10" i="37"/>
  <c r="ET10" i="37"/>
  <c r="EU10" i="37"/>
  <c r="EV10" i="37"/>
  <c r="EW10" i="37"/>
  <c r="EX10" i="37"/>
  <c r="EY10" i="37"/>
  <c r="EZ10" i="37"/>
  <c r="FA10" i="37"/>
  <c r="FB10" i="37"/>
  <c r="FC10" i="37"/>
  <c r="FD10" i="37"/>
  <c r="FE10" i="37"/>
  <c r="FF10" i="37"/>
  <c r="FG10" i="37"/>
  <c r="FH10" i="37"/>
  <c r="FI10" i="37"/>
  <c r="FJ10" i="37"/>
  <c r="FK10" i="37"/>
  <c r="FL10" i="37"/>
  <c r="FM10" i="37"/>
  <c r="FN10" i="37"/>
  <c r="FO10" i="37"/>
  <c r="FP10" i="37"/>
  <c r="FQ10" i="37"/>
  <c r="FR10" i="37"/>
  <c r="FS10" i="37"/>
  <c r="FT10" i="37"/>
  <c r="FU10" i="37"/>
  <c r="FV10" i="37"/>
  <c r="FW10" i="37"/>
  <c r="FX10" i="37"/>
  <c r="FY10" i="37"/>
  <c r="FZ10" i="37"/>
  <c r="GA10" i="37"/>
  <c r="GB10" i="37"/>
  <c r="GC10" i="37"/>
  <c r="GD10" i="37"/>
  <c r="GE10" i="37"/>
  <c r="GF10" i="37"/>
  <c r="GG10" i="37"/>
  <c r="GH10" i="37"/>
  <c r="GI10" i="37"/>
  <c r="GJ10" i="37"/>
  <c r="GK10" i="37"/>
  <c r="GL10" i="37"/>
  <c r="GM10" i="37"/>
  <c r="GN10" i="37"/>
  <c r="GO10" i="37"/>
  <c r="GP10" i="37"/>
  <c r="GQ10" i="37"/>
  <c r="GR10" i="37"/>
  <c r="GS10" i="37"/>
  <c r="GT10" i="37"/>
  <c r="GU10" i="37"/>
  <c r="GV10" i="37"/>
  <c r="GW10" i="37"/>
  <c r="GX10" i="37"/>
  <c r="GY10" i="37"/>
  <c r="GZ10" i="37"/>
  <c r="HA10" i="37"/>
  <c r="HB10" i="37"/>
  <c r="HC10" i="37"/>
  <c r="HD10" i="37"/>
  <c r="HE10" i="37"/>
  <c r="HF10" i="37"/>
  <c r="HG10" i="37"/>
  <c r="HH10" i="37"/>
  <c r="HI10" i="37"/>
  <c r="HJ10" i="37"/>
  <c r="HK10" i="37"/>
  <c r="HL10" i="37"/>
  <c r="HM10" i="37"/>
  <c r="HN10" i="37"/>
  <c r="HO10" i="37"/>
  <c r="HP10" i="37"/>
  <c r="HQ10" i="37"/>
  <c r="HR10" i="37"/>
  <c r="HS10" i="37"/>
  <c r="HT10" i="37"/>
  <c r="HU10" i="37"/>
  <c r="HV10" i="37"/>
  <c r="HW10" i="37"/>
  <c r="HX10" i="37"/>
  <c r="HY10" i="37"/>
  <c r="HZ10" i="37"/>
  <c r="IA10" i="37"/>
  <c r="IB10" i="37"/>
  <c r="IC10" i="37"/>
  <c r="ID10" i="37"/>
  <c r="IE10" i="37"/>
  <c r="A11" i="37"/>
  <c r="G11" i="37"/>
  <c r="H11" i="37"/>
  <c r="I11" i="37"/>
  <c r="J11" i="37"/>
  <c r="K11" i="37"/>
  <c r="L11" i="37"/>
  <c r="M11" i="37"/>
  <c r="N11" i="37"/>
  <c r="O11" i="37"/>
  <c r="P11" i="37"/>
  <c r="Q11" i="37"/>
  <c r="R11" i="37"/>
  <c r="S11" i="37"/>
  <c r="T11" i="37"/>
  <c r="U11" i="37"/>
  <c r="V11" i="37"/>
  <c r="W11" i="37"/>
  <c r="X11" i="37"/>
  <c r="Y11" i="37"/>
  <c r="Z11" i="37"/>
  <c r="AA11" i="37"/>
  <c r="AB11" i="37"/>
  <c r="AC11" i="37"/>
  <c r="AD11" i="37"/>
  <c r="AE11" i="37"/>
  <c r="AF11" i="37"/>
  <c r="AG11" i="37"/>
  <c r="AH11" i="37"/>
  <c r="AI11" i="37"/>
  <c r="AJ11" i="37"/>
  <c r="AK11" i="37"/>
  <c r="AL11" i="37"/>
  <c r="AM11" i="37"/>
  <c r="AN11" i="37"/>
  <c r="AO11" i="37"/>
  <c r="AP11" i="37"/>
  <c r="AQ11" i="37"/>
  <c r="AR11" i="37"/>
  <c r="AS11" i="37"/>
  <c r="AT11" i="37"/>
  <c r="AU11" i="37"/>
  <c r="AV11" i="37"/>
  <c r="AW11" i="37"/>
  <c r="AX11" i="37"/>
  <c r="AY11" i="37"/>
  <c r="AZ11" i="37"/>
  <c r="BA11" i="37"/>
  <c r="BB11" i="37"/>
  <c r="BC11" i="37"/>
  <c r="BD11" i="37"/>
  <c r="BE11" i="37"/>
  <c r="BF11" i="37"/>
  <c r="BG11" i="37"/>
  <c r="BH11" i="37"/>
  <c r="BI11" i="37"/>
  <c r="BJ11" i="37"/>
  <c r="BK11" i="37"/>
  <c r="BL11" i="37"/>
  <c r="BM11" i="37"/>
  <c r="BN11" i="37"/>
  <c r="BO11" i="37"/>
  <c r="BP11" i="37"/>
  <c r="BQ11" i="37"/>
  <c r="BR11" i="37"/>
  <c r="BS11" i="37"/>
  <c r="BT11" i="37"/>
  <c r="BU11" i="37"/>
  <c r="BV11" i="37"/>
  <c r="BW11" i="37"/>
  <c r="BX11" i="37"/>
  <c r="BY11" i="37"/>
  <c r="BZ11" i="37"/>
  <c r="CA11" i="37"/>
  <c r="CB11" i="37"/>
  <c r="CC11" i="37"/>
  <c r="CD11" i="37"/>
  <c r="CE11" i="37"/>
  <c r="CF11" i="37"/>
  <c r="CG11" i="37"/>
  <c r="CH11" i="37"/>
  <c r="CI11" i="37"/>
  <c r="CJ11" i="37"/>
  <c r="CK11" i="37"/>
  <c r="CL11" i="37"/>
  <c r="CM11" i="37"/>
  <c r="CN11" i="37"/>
  <c r="CO11" i="37"/>
  <c r="CP11" i="37"/>
  <c r="CQ11" i="37"/>
  <c r="CR11" i="37"/>
  <c r="CS11" i="37"/>
  <c r="CT11" i="37"/>
  <c r="CU11" i="37"/>
  <c r="CV11" i="37"/>
  <c r="CW11" i="37"/>
  <c r="CX11" i="37"/>
  <c r="CY11" i="37"/>
  <c r="CZ11" i="37"/>
  <c r="DA11" i="37"/>
  <c r="DB11" i="37"/>
  <c r="DC11" i="37"/>
  <c r="DD11" i="37"/>
  <c r="DE11" i="37"/>
  <c r="DF11" i="37"/>
  <c r="DG11" i="37"/>
  <c r="DH11" i="37"/>
  <c r="DI11" i="37"/>
  <c r="DJ11" i="37"/>
  <c r="DK11" i="37"/>
  <c r="DL11" i="37"/>
  <c r="DM11" i="37"/>
  <c r="DN11" i="37"/>
  <c r="DO11" i="37"/>
  <c r="DP11" i="37"/>
  <c r="DQ11" i="37"/>
  <c r="DR11" i="37"/>
  <c r="DS11" i="37"/>
  <c r="DT11" i="37"/>
  <c r="DU11" i="37"/>
  <c r="DV11" i="37"/>
  <c r="DW11" i="37"/>
  <c r="DX11" i="37"/>
  <c r="DY11" i="37"/>
  <c r="DZ11" i="37"/>
  <c r="EA11" i="37"/>
  <c r="EB11" i="37"/>
  <c r="EC11" i="37"/>
  <c r="ED11" i="37"/>
  <c r="EE11" i="37"/>
  <c r="EF11" i="37"/>
  <c r="EG11" i="37"/>
  <c r="EH11" i="37"/>
  <c r="EI11" i="37"/>
  <c r="EJ11" i="37"/>
  <c r="EK11" i="37"/>
  <c r="EL11" i="37"/>
  <c r="EM11" i="37"/>
  <c r="EN11" i="37"/>
  <c r="EO11" i="37"/>
  <c r="EP11" i="37"/>
  <c r="EQ11" i="37"/>
  <c r="ER11" i="37"/>
  <c r="ES11" i="37"/>
  <c r="ET11" i="37"/>
  <c r="EU11" i="37"/>
  <c r="EV11" i="37"/>
  <c r="EW11" i="37"/>
  <c r="EX11" i="37"/>
  <c r="EY11" i="37"/>
  <c r="EZ11" i="37"/>
  <c r="FA11" i="37"/>
  <c r="FB11" i="37"/>
  <c r="FC11" i="37"/>
  <c r="FD11" i="37"/>
  <c r="FE11" i="37"/>
  <c r="FF11" i="37"/>
  <c r="FG11" i="37"/>
  <c r="FH11" i="37"/>
  <c r="FI11" i="37"/>
  <c r="FJ11" i="37"/>
  <c r="FK11" i="37"/>
  <c r="FL11" i="37"/>
  <c r="FM11" i="37"/>
  <c r="FN11" i="37"/>
  <c r="FO11" i="37"/>
  <c r="FP11" i="37"/>
  <c r="FQ11" i="37"/>
  <c r="FR11" i="37"/>
  <c r="FS11" i="37"/>
  <c r="FT11" i="37"/>
  <c r="FU11" i="37"/>
  <c r="FV11" i="37"/>
  <c r="FW11" i="37"/>
  <c r="FX11" i="37"/>
  <c r="FY11" i="37"/>
  <c r="FZ11" i="37"/>
  <c r="GA11" i="37"/>
  <c r="GB11" i="37"/>
  <c r="GC11" i="37"/>
  <c r="GD11" i="37"/>
  <c r="GE11" i="37"/>
  <c r="GF11" i="37"/>
  <c r="GG11" i="37"/>
  <c r="GH11" i="37"/>
  <c r="GI11" i="37"/>
  <c r="GJ11" i="37"/>
  <c r="GK11" i="37"/>
  <c r="GL11" i="37"/>
  <c r="GM11" i="37"/>
  <c r="GN11" i="37"/>
  <c r="GO11" i="37"/>
  <c r="GP11" i="37"/>
  <c r="GQ11" i="37"/>
  <c r="GR11" i="37"/>
  <c r="GS11" i="37"/>
  <c r="GT11" i="37"/>
  <c r="GU11" i="37"/>
  <c r="GV11" i="37"/>
  <c r="GW11" i="37"/>
  <c r="GX11" i="37"/>
  <c r="GY11" i="37"/>
  <c r="GZ11" i="37"/>
  <c r="HA11" i="37"/>
  <c r="HB11" i="37"/>
  <c r="HC11" i="37"/>
  <c r="HD11" i="37"/>
  <c r="HE11" i="37"/>
  <c r="HF11" i="37"/>
  <c r="HG11" i="37"/>
  <c r="HH11" i="37"/>
  <c r="HI11" i="37"/>
  <c r="HJ11" i="37"/>
  <c r="HK11" i="37"/>
  <c r="HL11" i="37"/>
  <c r="HM11" i="37"/>
  <c r="HN11" i="37"/>
  <c r="HO11" i="37"/>
  <c r="HP11" i="37"/>
  <c r="HQ11" i="37"/>
  <c r="HR11" i="37"/>
  <c r="HS11" i="37"/>
  <c r="HT11" i="37"/>
  <c r="HU11" i="37"/>
  <c r="HV11" i="37"/>
  <c r="HW11" i="37"/>
  <c r="HX11" i="37"/>
  <c r="HY11" i="37"/>
  <c r="HZ11" i="37"/>
  <c r="IA11" i="37"/>
  <c r="IB11" i="37"/>
  <c r="IC11" i="37"/>
  <c r="ID11" i="37"/>
  <c r="IE11" i="37"/>
  <c r="A12" i="37"/>
  <c r="G12" i="37"/>
  <c r="H12" i="37"/>
  <c r="I12" i="37"/>
  <c r="J12" i="37"/>
  <c r="K12" i="37"/>
  <c r="L12" i="37"/>
  <c r="M12" i="37"/>
  <c r="N12" i="37"/>
  <c r="O12" i="37"/>
  <c r="P12" i="37"/>
  <c r="Q12" i="37"/>
  <c r="R12" i="37"/>
  <c r="S12" i="37"/>
  <c r="T12" i="37"/>
  <c r="U12" i="37"/>
  <c r="V12" i="37"/>
  <c r="W12" i="37"/>
  <c r="X12" i="37"/>
  <c r="Y12" i="37"/>
  <c r="Z12" i="37"/>
  <c r="AA12" i="37"/>
  <c r="AB12" i="37"/>
  <c r="AC12" i="37"/>
  <c r="AD12" i="37"/>
  <c r="AE12" i="37"/>
  <c r="AF12" i="37"/>
  <c r="AG12" i="37"/>
  <c r="AH12" i="37"/>
  <c r="AI12" i="37"/>
  <c r="AJ12" i="37"/>
  <c r="AK12" i="37"/>
  <c r="AL12" i="37"/>
  <c r="AM12" i="37"/>
  <c r="AN12" i="37"/>
  <c r="AO12" i="37"/>
  <c r="AP12" i="37"/>
  <c r="AQ12" i="37"/>
  <c r="AR12" i="37"/>
  <c r="AS12" i="37"/>
  <c r="AT12" i="37"/>
  <c r="AU12" i="37"/>
  <c r="AV12" i="37"/>
  <c r="AW12" i="37"/>
  <c r="AX12" i="37"/>
  <c r="AY12" i="37"/>
  <c r="AZ12" i="37"/>
  <c r="BA12" i="37"/>
  <c r="BB12" i="37"/>
  <c r="BC12" i="37"/>
  <c r="BD12" i="37"/>
  <c r="BE12" i="37"/>
  <c r="BF12" i="37"/>
  <c r="BG12" i="37"/>
  <c r="BH12" i="37"/>
  <c r="BI12" i="37"/>
  <c r="BJ12" i="37"/>
  <c r="BK12" i="37"/>
  <c r="BL12" i="37"/>
  <c r="BM12" i="37"/>
  <c r="BN12" i="37"/>
  <c r="BO12" i="37"/>
  <c r="BP12" i="37"/>
  <c r="BQ12" i="37"/>
  <c r="BR12" i="37"/>
  <c r="BS12" i="37"/>
  <c r="BT12" i="37"/>
  <c r="BU12" i="37"/>
  <c r="BV12" i="37"/>
  <c r="BW12" i="37"/>
  <c r="BX12" i="37"/>
  <c r="BY12" i="37"/>
  <c r="BZ12" i="37"/>
  <c r="CA12" i="37"/>
  <c r="CB12" i="37"/>
  <c r="CC12" i="37"/>
  <c r="CD12" i="37"/>
  <c r="CE12" i="37"/>
  <c r="CF12" i="37"/>
  <c r="CG12" i="37"/>
  <c r="CH12" i="37"/>
  <c r="CI12" i="37"/>
  <c r="CJ12" i="37"/>
  <c r="CK12" i="37"/>
  <c r="CL12" i="37"/>
  <c r="CM12" i="37"/>
  <c r="CN12" i="37"/>
  <c r="CO12" i="37"/>
  <c r="CP12" i="37"/>
  <c r="CQ12" i="37"/>
  <c r="CR12" i="37"/>
  <c r="CS12" i="37"/>
  <c r="CT12" i="37"/>
  <c r="CU12" i="37"/>
  <c r="CV12" i="37"/>
  <c r="CW12" i="37"/>
  <c r="CX12" i="37"/>
  <c r="CY12" i="37"/>
  <c r="CZ12" i="37"/>
  <c r="DA12" i="37"/>
  <c r="DB12" i="37"/>
  <c r="DC12" i="37"/>
  <c r="DD12" i="37"/>
  <c r="DE12" i="37"/>
  <c r="DF12" i="37"/>
  <c r="DG12" i="37"/>
  <c r="DH12" i="37"/>
  <c r="DI12" i="37"/>
  <c r="DJ12" i="37"/>
  <c r="DK12" i="37"/>
  <c r="DL12" i="37"/>
  <c r="DM12" i="37"/>
  <c r="DN12" i="37"/>
  <c r="DO12" i="37"/>
  <c r="DP12" i="37"/>
  <c r="DQ12" i="37"/>
  <c r="DR12" i="37"/>
  <c r="DS12" i="37"/>
  <c r="DT12" i="37"/>
  <c r="DU12" i="37"/>
  <c r="DV12" i="37"/>
  <c r="DW12" i="37"/>
  <c r="DX12" i="37"/>
  <c r="DY12" i="37"/>
  <c r="DZ12" i="37"/>
  <c r="EA12" i="37"/>
  <c r="EB12" i="37"/>
  <c r="EC12" i="37"/>
  <c r="ED12" i="37"/>
  <c r="EE12" i="37"/>
  <c r="EF12" i="37"/>
  <c r="EG12" i="37"/>
  <c r="EH12" i="37"/>
  <c r="EI12" i="37"/>
  <c r="EJ12" i="37"/>
  <c r="EK12" i="37"/>
  <c r="EL12" i="37"/>
  <c r="EM12" i="37"/>
  <c r="EN12" i="37"/>
  <c r="EO12" i="37"/>
  <c r="EP12" i="37"/>
  <c r="EQ12" i="37"/>
  <c r="ER12" i="37"/>
  <c r="ES12" i="37"/>
  <c r="ET12" i="37"/>
  <c r="EU12" i="37"/>
  <c r="EV12" i="37"/>
  <c r="EW12" i="37"/>
  <c r="EX12" i="37"/>
  <c r="EY12" i="37"/>
  <c r="EZ12" i="37"/>
  <c r="FA12" i="37"/>
  <c r="FB12" i="37"/>
  <c r="FC12" i="37"/>
  <c r="FD12" i="37"/>
  <c r="FE12" i="37"/>
  <c r="FF12" i="37"/>
  <c r="FG12" i="37"/>
  <c r="FH12" i="37"/>
  <c r="FI12" i="37"/>
  <c r="FJ12" i="37"/>
  <c r="FK12" i="37"/>
  <c r="FL12" i="37"/>
  <c r="FM12" i="37"/>
  <c r="FN12" i="37"/>
  <c r="FO12" i="37"/>
  <c r="FP12" i="37"/>
  <c r="FQ12" i="37"/>
  <c r="FR12" i="37"/>
  <c r="FS12" i="37"/>
  <c r="FT12" i="37"/>
  <c r="FU12" i="37"/>
  <c r="FV12" i="37"/>
  <c r="FW12" i="37"/>
  <c r="FX12" i="37"/>
  <c r="FY12" i="37"/>
  <c r="FZ12" i="37"/>
  <c r="GA12" i="37"/>
  <c r="GB12" i="37"/>
  <c r="GC12" i="37"/>
  <c r="GD12" i="37"/>
  <c r="GE12" i="37"/>
  <c r="GF12" i="37"/>
  <c r="GG12" i="37"/>
  <c r="GH12" i="37"/>
  <c r="GI12" i="37"/>
  <c r="GJ12" i="37"/>
  <c r="GK12" i="37"/>
  <c r="GL12" i="37"/>
  <c r="GM12" i="37"/>
  <c r="GN12" i="37"/>
  <c r="GO12" i="37"/>
  <c r="GP12" i="37"/>
  <c r="GQ12" i="37"/>
  <c r="GR12" i="37"/>
  <c r="GS12" i="37"/>
  <c r="GT12" i="37"/>
  <c r="GU12" i="37"/>
  <c r="GV12" i="37"/>
  <c r="GW12" i="37"/>
  <c r="GX12" i="37"/>
  <c r="GY12" i="37"/>
  <c r="GZ12" i="37"/>
  <c r="HA12" i="37"/>
  <c r="HB12" i="37"/>
  <c r="HC12" i="37"/>
  <c r="HD12" i="37"/>
  <c r="HE12" i="37"/>
  <c r="HF12" i="37"/>
  <c r="HG12" i="37"/>
  <c r="HH12" i="37"/>
  <c r="HI12" i="37"/>
  <c r="HJ12" i="37"/>
  <c r="HK12" i="37"/>
  <c r="HL12" i="37"/>
  <c r="HM12" i="37"/>
  <c r="HN12" i="37"/>
  <c r="HO12" i="37"/>
  <c r="HP12" i="37"/>
  <c r="HQ12" i="37"/>
  <c r="HR12" i="37"/>
  <c r="HS12" i="37"/>
  <c r="HT12" i="37"/>
  <c r="HU12" i="37"/>
  <c r="HV12" i="37"/>
  <c r="HW12" i="37"/>
  <c r="HX12" i="37"/>
  <c r="HY12" i="37"/>
  <c r="HZ12" i="37"/>
  <c r="IA12" i="37"/>
  <c r="IB12" i="37"/>
  <c r="IC12" i="37"/>
  <c r="ID12" i="37"/>
  <c r="IE12" i="37"/>
  <c r="A13" i="37"/>
  <c r="G13" i="37"/>
  <c r="H13" i="37"/>
  <c r="I13" i="37"/>
  <c r="J13" i="37"/>
  <c r="K13" i="37"/>
  <c r="L13" i="37"/>
  <c r="M13" i="37"/>
  <c r="N13" i="37"/>
  <c r="O13" i="37"/>
  <c r="P13" i="37"/>
  <c r="Q13" i="37"/>
  <c r="R13" i="37"/>
  <c r="S13" i="37"/>
  <c r="T13" i="37"/>
  <c r="U13" i="37"/>
  <c r="V13" i="37"/>
  <c r="W13" i="37"/>
  <c r="X13" i="37"/>
  <c r="Y13" i="37"/>
  <c r="Z13" i="37"/>
  <c r="AA13" i="37"/>
  <c r="AB13" i="37"/>
  <c r="AC13" i="37"/>
  <c r="AD13" i="37"/>
  <c r="AE13" i="37"/>
  <c r="AF13" i="37"/>
  <c r="AG13" i="37"/>
  <c r="AH13" i="37"/>
  <c r="AI13" i="37"/>
  <c r="AJ13" i="37"/>
  <c r="AK13" i="37"/>
  <c r="AL13" i="37"/>
  <c r="AM13" i="37"/>
  <c r="AN13" i="37"/>
  <c r="AO13" i="37"/>
  <c r="AP13" i="37"/>
  <c r="AQ13" i="37"/>
  <c r="AR13" i="37"/>
  <c r="AS13" i="37"/>
  <c r="AT13" i="37"/>
  <c r="AU13" i="37"/>
  <c r="AV13" i="37"/>
  <c r="AW13" i="37"/>
  <c r="AX13" i="37"/>
  <c r="AY13" i="37"/>
  <c r="AZ13" i="37"/>
  <c r="BA13" i="37"/>
  <c r="BB13" i="37"/>
  <c r="BC13" i="37"/>
  <c r="BD13" i="37"/>
  <c r="BE13" i="37"/>
  <c r="BF13" i="37"/>
  <c r="BG13" i="37"/>
  <c r="BH13" i="37"/>
  <c r="BI13" i="37"/>
  <c r="BJ13" i="37"/>
  <c r="BK13" i="37"/>
  <c r="BL13" i="37"/>
  <c r="BM13" i="37"/>
  <c r="BN13" i="37"/>
  <c r="BO13" i="37"/>
  <c r="BP13" i="37"/>
  <c r="BQ13" i="37"/>
  <c r="BR13" i="37"/>
  <c r="BS13" i="37"/>
  <c r="BT13" i="37"/>
  <c r="BU13" i="37"/>
  <c r="BV13" i="37"/>
  <c r="BW13" i="37"/>
  <c r="BX13" i="37"/>
  <c r="BY13" i="37"/>
  <c r="BZ13" i="37"/>
  <c r="CA13" i="37"/>
  <c r="CB13" i="37"/>
  <c r="CC13" i="37"/>
  <c r="CD13" i="37"/>
  <c r="CE13" i="37"/>
  <c r="CF13" i="37"/>
  <c r="CG13" i="37"/>
  <c r="CH13" i="37"/>
  <c r="CI13" i="37"/>
  <c r="CJ13" i="37"/>
  <c r="CK13" i="37"/>
  <c r="CL13" i="37"/>
  <c r="CM13" i="37"/>
  <c r="CN13" i="37"/>
  <c r="CO13" i="37"/>
  <c r="CP13" i="37"/>
  <c r="CQ13" i="37"/>
  <c r="CR13" i="37"/>
  <c r="CS13" i="37"/>
  <c r="CT13" i="37"/>
  <c r="CU13" i="37"/>
  <c r="CV13" i="37"/>
  <c r="CW13" i="37"/>
  <c r="CX13" i="37"/>
  <c r="CY13" i="37"/>
  <c r="CZ13" i="37"/>
  <c r="DA13" i="37"/>
  <c r="DB13" i="37"/>
  <c r="DC13" i="37"/>
  <c r="DD13" i="37"/>
  <c r="DE13" i="37"/>
  <c r="DF13" i="37"/>
  <c r="DG13" i="37"/>
  <c r="DH13" i="37"/>
  <c r="DI13" i="37"/>
  <c r="DJ13" i="37"/>
  <c r="DK13" i="37"/>
  <c r="DL13" i="37"/>
  <c r="DM13" i="37"/>
  <c r="DN13" i="37"/>
  <c r="DO13" i="37"/>
  <c r="DP13" i="37"/>
  <c r="DQ13" i="37"/>
  <c r="DR13" i="37"/>
  <c r="DS13" i="37"/>
  <c r="DT13" i="37"/>
  <c r="DU13" i="37"/>
  <c r="DV13" i="37"/>
  <c r="DW13" i="37"/>
  <c r="DX13" i="37"/>
  <c r="DY13" i="37"/>
  <c r="DZ13" i="37"/>
  <c r="EA13" i="37"/>
  <c r="EB13" i="37"/>
  <c r="EC13" i="37"/>
  <c r="ED13" i="37"/>
  <c r="EE13" i="37"/>
  <c r="EF13" i="37"/>
  <c r="EG13" i="37"/>
  <c r="EH13" i="37"/>
  <c r="EI13" i="37"/>
  <c r="EJ13" i="37"/>
  <c r="EK13" i="37"/>
  <c r="EL13" i="37"/>
  <c r="EM13" i="37"/>
  <c r="EN13" i="37"/>
  <c r="EO13" i="37"/>
  <c r="EP13" i="37"/>
  <c r="EQ13" i="37"/>
  <c r="ER13" i="37"/>
  <c r="ES13" i="37"/>
  <c r="ET13" i="37"/>
  <c r="EU13" i="37"/>
  <c r="EV13" i="37"/>
  <c r="EW13" i="37"/>
  <c r="EX13" i="37"/>
  <c r="EY13" i="37"/>
  <c r="EZ13" i="37"/>
  <c r="FA13" i="37"/>
  <c r="FB13" i="37"/>
  <c r="FC13" i="37"/>
  <c r="FD13" i="37"/>
  <c r="FE13" i="37"/>
  <c r="FF13" i="37"/>
  <c r="FG13" i="37"/>
  <c r="FH13" i="37"/>
  <c r="FI13" i="37"/>
  <c r="FJ13" i="37"/>
  <c r="FK13" i="37"/>
  <c r="FL13" i="37"/>
  <c r="FM13" i="37"/>
  <c r="FN13" i="37"/>
  <c r="FO13" i="37"/>
  <c r="FP13" i="37"/>
  <c r="FQ13" i="37"/>
  <c r="FR13" i="37"/>
  <c r="FS13" i="37"/>
  <c r="FT13" i="37"/>
  <c r="FU13" i="37"/>
  <c r="FV13" i="37"/>
  <c r="FW13" i="37"/>
  <c r="FX13" i="37"/>
  <c r="FY13" i="37"/>
  <c r="FZ13" i="37"/>
  <c r="GA13" i="37"/>
  <c r="GB13" i="37"/>
  <c r="GC13" i="37"/>
  <c r="GD13" i="37"/>
  <c r="GE13" i="37"/>
  <c r="GF13" i="37"/>
  <c r="GG13" i="37"/>
  <c r="GH13" i="37"/>
  <c r="GI13" i="37"/>
  <c r="GJ13" i="37"/>
  <c r="GK13" i="37"/>
  <c r="GL13" i="37"/>
  <c r="GM13" i="37"/>
  <c r="GN13" i="37"/>
  <c r="GO13" i="37"/>
  <c r="GP13" i="37"/>
  <c r="GQ13" i="37"/>
  <c r="GR13" i="37"/>
  <c r="GS13" i="37"/>
  <c r="GT13" i="37"/>
  <c r="GU13" i="37"/>
  <c r="GV13" i="37"/>
  <c r="GW13" i="37"/>
  <c r="GX13" i="37"/>
  <c r="GY13" i="37"/>
  <c r="GZ13" i="37"/>
  <c r="HA13" i="37"/>
  <c r="HB13" i="37"/>
  <c r="HC13" i="37"/>
  <c r="HD13" i="37"/>
  <c r="HE13" i="37"/>
  <c r="HF13" i="37"/>
  <c r="HG13" i="37"/>
  <c r="HH13" i="37"/>
  <c r="HI13" i="37"/>
  <c r="HJ13" i="37"/>
  <c r="HK13" i="37"/>
  <c r="HL13" i="37"/>
  <c r="HM13" i="37"/>
  <c r="HN13" i="37"/>
  <c r="HO13" i="37"/>
  <c r="HP13" i="37"/>
  <c r="HQ13" i="37"/>
  <c r="HR13" i="37"/>
  <c r="HS13" i="37"/>
  <c r="HT13" i="37"/>
  <c r="HU13" i="37"/>
  <c r="HV13" i="37"/>
  <c r="HW13" i="37"/>
  <c r="HX13" i="37"/>
  <c r="HY13" i="37"/>
  <c r="HZ13" i="37"/>
  <c r="IA13" i="37"/>
  <c r="IB13" i="37"/>
  <c r="IC13" i="37"/>
  <c r="ID13" i="37"/>
  <c r="IE13" i="37"/>
  <c r="A14" i="37"/>
  <c r="G14" i="37"/>
  <c r="H14" i="37"/>
  <c r="I14" i="37"/>
  <c r="J14" i="37"/>
  <c r="K14" i="37"/>
  <c r="L14" i="37"/>
  <c r="M14" i="37"/>
  <c r="N14" i="37"/>
  <c r="O14" i="37"/>
  <c r="P14" i="37"/>
  <c r="Q14" i="37"/>
  <c r="R14" i="37"/>
  <c r="S14" i="37"/>
  <c r="T14" i="37"/>
  <c r="U14" i="37"/>
  <c r="V14" i="37"/>
  <c r="W14" i="37"/>
  <c r="X14" i="37"/>
  <c r="Y14" i="37"/>
  <c r="Z14" i="37"/>
  <c r="AA14" i="37"/>
  <c r="AB14" i="37"/>
  <c r="AC14" i="37"/>
  <c r="AD14" i="37"/>
  <c r="AE14" i="37"/>
  <c r="AF14" i="37"/>
  <c r="AG14" i="37"/>
  <c r="AH14" i="37"/>
  <c r="AI14" i="37"/>
  <c r="AJ14" i="37"/>
  <c r="AK14" i="37"/>
  <c r="AL14" i="37"/>
  <c r="AM14" i="37"/>
  <c r="AN14" i="37"/>
  <c r="AO14" i="37"/>
  <c r="AP14" i="37"/>
  <c r="AQ14" i="37"/>
  <c r="AR14" i="37"/>
  <c r="AS14" i="37"/>
  <c r="AT14" i="37"/>
  <c r="AU14" i="37"/>
  <c r="AV14" i="37"/>
  <c r="AW14" i="37"/>
  <c r="AX14" i="37"/>
  <c r="AY14" i="37"/>
  <c r="AZ14" i="37"/>
  <c r="BA14" i="37"/>
  <c r="BB14" i="37"/>
  <c r="BC14" i="37"/>
  <c r="BD14" i="37"/>
  <c r="BE14" i="37"/>
  <c r="BF14" i="37"/>
  <c r="BG14" i="37"/>
  <c r="BH14" i="37"/>
  <c r="BI14" i="37"/>
  <c r="BJ14" i="37"/>
  <c r="BK14" i="37"/>
  <c r="BL14" i="37"/>
  <c r="BM14" i="37"/>
  <c r="BN14" i="37"/>
  <c r="BO14" i="37"/>
  <c r="BP14" i="37"/>
  <c r="BQ14" i="37"/>
  <c r="BR14" i="37"/>
  <c r="BS14" i="37"/>
  <c r="BT14" i="37"/>
  <c r="BU14" i="37"/>
  <c r="BV14" i="37"/>
  <c r="BW14" i="37"/>
  <c r="BX14" i="37"/>
  <c r="BY14" i="37"/>
  <c r="BZ14" i="37"/>
  <c r="CA14" i="37"/>
  <c r="CB14" i="37"/>
  <c r="CC14" i="37"/>
  <c r="CD14" i="37"/>
  <c r="CE14" i="37"/>
  <c r="CF14" i="37"/>
  <c r="CG14" i="37"/>
  <c r="CH14" i="37"/>
  <c r="CI14" i="37"/>
  <c r="CJ14" i="37"/>
  <c r="CK14" i="37"/>
  <c r="CL14" i="37"/>
  <c r="CM14" i="37"/>
  <c r="CN14" i="37"/>
  <c r="CO14" i="37"/>
  <c r="CP14" i="37"/>
  <c r="CQ14" i="37"/>
  <c r="CR14" i="37"/>
  <c r="CS14" i="37"/>
  <c r="CT14" i="37"/>
  <c r="CU14" i="37"/>
  <c r="CV14" i="37"/>
  <c r="CW14" i="37"/>
  <c r="CX14" i="37"/>
  <c r="CY14" i="37"/>
  <c r="CZ14" i="37"/>
  <c r="DA14" i="37"/>
  <c r="DB14" i="37"/>
  <c r="DC14" i="37"/>
  <c r="DD14" i="37"/>
  <c r="DE14" i="37"/>
  <c r="DF14" i="37"/>
  <c r="DG14" i="37"/>
  <c r="DH14" i="37"/>
  <c r="DI14" i="37"/>
  <c r="DJ14" i="37"/>
  <c r="DK14" i="37"/>
  <c r="DL14" i="37"/>
  <c r="DM14" i="37"/>
  <c r="DN14" i="37"/>
  <c r="DO14" i="37"/>
  <c r="DP14" i="37"/>
  <c r="DQ14" i="37"/>
  <c r="DR14" i="37"/>
  <c r="DS14" i="37"/>
  <c r="DT14" i="37"/>
  <c r="DU14" i="37"/>
  <c r="DV14" i="37"/>
  <c r="DW14" i="37"/>
  <c r="DX14" i="37"/>
  <c r="DY14" i="37"/>
  <c r="DZ14" i="37"/>
  <c r="EA14" i="37"/>
  <c r="EB14" i="37"/>
  <c r="EC14" i="37"/>
  <c r="ED14" i="37"/>
  <c r="EE14" i="37"/>
  <c r="EF14" i="37"/>
  <c r="EG14" i="37"/>
  <c r="EH14" i="37"/>
  <c r="EI14" i="37"/>
  <c r="EJ14" i="37"/>
  <c r="EK14" i="37"/>
  <c r="EL14" i="37"/>
  <c r="EM14" i="37"/>
  <c r="EN14" i="37"/>
  <c r="EO14" i="37"/>
  <c r="EP14" i="37"/>
  <c r="EQ14" i="37"/>
  <c r="ER14" i="37"/>
  <c r="ES14" i="37"/>
  <c r="ET14" i="37"/>
  <c r="EU14" i="37"/>
  <c r="EV14" i="37"/>
  <c r="EW14" i="37"/>
  <c r="EX14" i="37"/>
  <c r="EY14" i="37"/>
  <c r="EZ14" i="37"/>
  <c r="FA14" i="37"/>
  <c r="FB14" i="37"/>
  <c r="FC14" i="37"/>
  <c r="FD14" i="37"/>
  <c r="FE14" i="37"/>
  <c r="FF14" i="37"/>
  <c r="FG14" i="37"/>
  <c r="FH14" i="37"/>
  <c r="FI14" i="37"/>
  <c r="FJ14" i="37"/>
  <c r="FK14" i="37"/>
  <c r="FL14" i="37"/>
  <c r="FM14" i="37"/>
  <c r="FN14" i="37"/>
  <c r="FO14" i="37"/>
  <c r="FP14" i="37"/>
  <c r="FQ14" i="37"/>
  <c r="FR14" i="37"/>
  <c r="FS14" i="37"/>
  <c r="FT14" i="37"/>
  <c r="FU14" i="37"/>
  <c r="FV14" i="37"/>
  <c r="FW14" i="37"/>
  <c r="FX14" i="37"/>
  <c r="FY14" i="37"/>
  <c r="FZ14" i="37"/>
  <c r="GA14" i="37"/>
  <c r="GB14" i="37"/>
  <c r="GC14" i="37"/>
  <c r="GD14" i="37"/>
  <c r="GE14" i="37"/>
  <c r="GF14" i="37"/>
  <c r="GG14" i="37"/>
  <c r="GH14" i="37"/>
  <c r="GI14" i="37"/>
  <c r="GJ14" i="37"/>
  <c r="GK14" i="37"/>
  <c r="GL14" i="37"/>
  <c r="GM14" i="37"/>
  <c r="GN14" i="37"/>
  <c r="GO14" i="37"/>
  <c r="GP14" i="37"/>
  <c r="GQ14" i="37"/>
  <c r="GR14" i="37"/>
  <c r="GS14" i="37"/>
  <c r="GT14" i="37"/>
  <c r="GU14" i="37"/>
  <c r="GV14" i="37"/>
  <c r="GW14" i="37"/>
  <c r="GX14" i="37"/>
  <c r="GY14" i="37"/>
  <c r="GZ14" i="37"/>
  <c r="HA14" i="37"/>
  <c r="HB14" i="37"/>
  <c r="HC14" i="37"/>
  <c r="HD14" i="37"/>
  <c r="HE14" i="37"/>
  <c r="HF14" i="37"/>
  <c r="HG14" i="37"/>
  <c r="HH14" i="37"/>
  <c r="HI14" i="37"/>
  <c r="HJ14" i="37"/>
  <c r="HK14" i="37"/>
  <c r="HL14" i="37"/>
  <c r="HM14" i="37"/>
  <c r="HN14" i="37"/>
  <c r="HO14" i="37"/>
  <c r="HP14" i="37"/>
  <c r="HQ14" i="37"/>
  <c r="HR14" i="37"/>
  <c r="HS14" i="37"/>
  <c r="HT14" i="37"/>
  <c r="HU14" i="37"/>
  <c r="HV14" i="37"/>
  <c r="HW14" i="37"/>
  <c r="HX14" i="37"/>
  <c r="HY14" i="37"/>
  <c r="HZ14" i="37"/>
  <c r="IA14" i="37"/>
  <c r="IB14" i="37"/>
  <c r="IC14" i="37"/>
  <c r="ID14" i="37"/>
  <c r="IE14" i="37"/>
  <c r="A15" i="37"/>
  <c r="G15" i="37"/>
  <c r="H15" i="37"/>
  <c r="I15" i="37"/>
  <c r="J15" i="37"/>
  <c r="K15" i="37"/>
  <c r="L15" i="37"/>
  <c r="M15" i="37"/>
  <c r="N15" i="37"/>
  <c r="O15" i="37"/>
  <c r="P15" i="37"/>
  <c r="Q15" i="37"/>
  <c r="R15" i="37"/>
  <c r="S15" i="37"/>
  <c r="T15" i="37"/>
  <c r="U15" i="37"/>
  <c r="V15" i="37"/>
  <c r="W15" i="37"/>
  <c r="X15" i="37"/>
  <c r="Y15" i="37"/>
  <c r="Z15" i="37"/>
  <c r="AA15" i="37"/>
  <c r="AB15" i="37"/>
  <c r="AC15" i="37"/>
  <c r="AD15" i="37"/>
  <c r="AE15" i="37"/>
  <c r="AF15" i="37"/>
  <c r="AG15" i="37"/>
  <c r="AH15" i="37"/>
  <c r="AI15" i="37"/>
  <c r="AJ15" i="37"/>
  <c r="AK15" i="37"/>
  <c r="AL15" i="37"/>
  <c r="AM15" i="37"/>
  <c r="AN15" i="37"/>
  <c r="AO15" i="37"/>
  <c r="AP15" i="37"/>
  <c r="AQ15" i="37"/>
  <c r="AR15" i="37"/>
  <c r="AS15" i="37"/>
  <c r="AT15" i="37"/>
  <c r="AU15" i="37"/>
  <c r="AV15" i="37"/>
  <c r="AW15" i="37"/>
  <c r="AX15" i="37"/>
  <c r="AY15" i="37"/>
  <c r="AZ15" i="37"/>
  <c r="BA15" i="37"/>
  <c r="BB15" i="37"/>
  <c r="BC15" i="37"/>
  <c r="BD15" i="37"/>
  <c r="BE15" i="37"/>
  <c r="BF15" i="37"/>
  <c r="BG15" i="37"/>
  <c r="BH15" i="37"/>
  <c r="BI15" i="37"/>
  <c r="BJ15" i="37"/>
  <c r="BK15" i="37"/>
  <c r="BL15" i="37"/>
  <c r="BM15" i="37"/>
  <c r="BN15" i="37"/>
  <c r="BO15" i="37"/>
  <c r="BP15" i="37"/>
  <c r="BQ15" i="37"/>
  <c r="BR15" i="37"/>
  <c r="BS15" i="37"/>
  <c r="BT15" i="37"/>
  <c r="BU15" i="37"/>
  <c r="BV15" i="37"/>
  <c r="BW15" i="37"/>
  <c r="BX15" i="37"/>
  <c r="BY15" i="37"/>
  <c r="BZ15" i="37"/>
  <c r="CA15" i="37"/>
  <c r="CB15" i="37"/>
  <c r="CC15" i="37"/>
  <c r="CD15" i="37"/>
  <c r="CE15" i="37"/>
  <c r="CF15" i="37"/>
  <c r="CG15" i="37"/>
  <c r="CH15" i="37"/>
  <c r="CI15" i="37"/>
  <c r="CJ15" i="37"/>
  <c r="CK15" i="37"/>
  <c r="CL15" i="37"/>
  <c r="CM15" i="37"/>
  <c r="CN15" i="37"/>
  <c r="CO15" i="37"/>
  <c r="CP15" i="37"/>
  <c r="CQ15" i="37"/>
  <c r="CR15" i="37"/>
  <c r="CS15" i="37"/>
  <c r="CT15" i="37"/>
  <c r="CU15" i="37"/>
  <c r="CV15" i="37"/>
  <c r="CW15" i="37"/>
  <c r="CX15" i="37"/>
  <c r="CY15" i="37"/>
  <c r="CZ15" i="37"/>
  <c r="DA15" i="37"/>
  <c r="DB15" i="37"/>
  <c r="DC15" i="37"/>
  <c r="DD15" i="37"/>
  <c r="DE15" i="37"/>
  <c r="DF15" i="37"/>
  <c r="DG15" i="37"/>
  <c r="DH15" i="37"/>
  <c r="DI15" i="37"/>
  <c r="DJ15" i="37"/>
  <c r="DK15" i="37"/>
  <c r="DL15" i="37"/>
  <c r="DM15" i="37"/>
  <c r="DN15" i="37"/>
  <c r="DO15" i="37"/>
  <c r="DP15" i="37"/>
  <c r="DQ15" i="37"/>
  <c r="DR15" i="37"/>
  <c r="DS15" i="37"/>
  <c r="DT15" i="37"/>
  <c r="DU15" i="37"/>
  <c r="DV15" i="37"/>
  <c r="DW15" i="37"/>
  <c r="DX15" i="37"/>
  <c r="DY15" i="37"/>
  <c r="DZ15" i="37"/>
  <c r="EA15" i="37"/>
  <c r="EB15" i="37"/>
  <c r="EC15" i="37"/>
  <c r="ED15" i="37"/>
  <c r="EE15" i="37"/>
  <c r="EF15" i="37"/>
  <c r="EG15" i="37"/>
  <c r="EH15" i="37"/>
  <c r="EI15" i="37"/>
  <c r="EJ15" i="37"/>
  <c r="EK15" i="37"/>
  <c r="EL15" i="37"/>
  <c r="EM15" i="37"/>
  <c r="EN15" i="37"/>
  <c r="EO15" i="37"/>
  <c r="EP15" i="37"/>
  <c r="EQ15" i="37"/>
  <c r="ER15" i="37"/>
  <c r="ES15" i="37"/>
  <c r="ET15" i="37"/>
  <c r="EU15" i="37"/>
  <c r="EV15" i="37"/>
  <c r="EW15" i="37"/>
  <c r="EX15" i="37"/>
  <c r="EY15" i="37"/>
  <c r="EZ15" i="37"/>
  <c r="FA15" i="37"/>
  <c r="FB15" i="37"/>
  <c r="FC15" i="37"/>
  <c r="FD15" i="37"/>
  <c r="FE15" i="37"/>
  <c r="FF15" i="37"/>
  <c r="FG15" i="37"/>
  <c r="FH15" i="37"/>
  <c r="FI15" i="37"/>
  <c r="FJ15" i="37"/>
  <c r="FK15" i="37"/>
  <c r="FL15" i="37"/>
  <c r="FM15" i="37"/>
  <c r="FN15" i="37"/>
  <c r="FO15" i="37"/>
  <c r="FP15" i="37"/>
  <c r="FQ15" i="37"/>
  <c r="FR15" i="37"/>
  <c r="FS15" i="37"/>
  <c r="FT15" i="37"/>
  <c r="FU15" i="37"/>
  <c r="FV15" i="37"/>
  <c r="FW15" i="37"/>
  <c r="FX15" i="37"/>
  <c r="FY15" i="37"/>
  <c r="FZ15" i="37"/>
  <c r="GA15" i="37"/>
  <c r="GB15" i="37"/>
  <c r="GC15" i="37"/>
  <c r="GD15" i="37"/>
  <c r="GE15" i="37"/>
  <c r="GF15" i="37"/>
  <c r="GG15" i="37"/>
  <c r="GH15" i="37"/>
  <c r="GI15" i="37"/>
  <c r="GJ15" i="37"/>
  <c r="GK15" i="37"/>
  <c r="GL15" i="37"/>
  <c r="GM15" i="37"/>
  <c r="GN15" i="37"/>
  <c r="GO15" i="37"/>
  <c r="GP15" i="37"/>
  <c r="GQ15" i="37"/>
  <c r="GR15" i="37"/>
  <c r="GS15" i="37"/>
  <c r="GT15" i="37"/>
  <c r="GU15" i="37"/>
  <c r="GV15" i="37"/>
  <c r="GW15" i="37"/>
  <c r="GX15" i="37"/>
  <c r="GY15" i="37"/>
  <c r="GZ15" i="37"/>
  <c r="HA15" i="37"/>
  <c r="HB15" i="37"/>
  <c r="HC15" i="37"/>
  <c r="HD15" i="37"/>
  <c r="HE15" i="37"/>
  <c r="HF15" i="37"/>
  <c r="HG15" i="37"/>
  <c r="HH15" i="37"/>
  <c r="HI15" i="37"/>
  <c r="HJ15" i="37"/>
  <c r="HK15" i="37"/>
  <c r="HL15" i="37"/>
  <c r="HM15" i="37"/>
  <c r="HN15" i="37"/>
  <c r="HO15" i="37"/>
  <c r="HP15" i="37"/>
  <c r="HQ15" i="37"/>
  <c r="HR15" i="37"/>
  <c r="HS15" i="37"/>
  <c r="HT15" i="37"/>
  <c r="HU15" i="37"/>
  <c r="HV15" i="37"/>
  <c r="HW15" i="37"/>
  <c r="HX15" i="37"/>
  <c r="HY15" i="37"/>
  <c r="HZ15" i="37"/>
  <c r="IA15" i="37"/>
  <c r="IB15" i="37"/>
  <c r="IC15" i="37"/>
  <c r="ID15" i="37"/>
  <c r="IE15" i="37"/>
  <c r="A16" i="37"/>
  <c r="G16" i="37"/>
  <c r="H16" i="37"/>
  <c r="I16" i="37"/>
  <c r="J16" i="37"/>
  <c r="K16" i="37"/>
  <c r="L16" i="37"/>
  <c r="M16" i="37"/>
  <c r="N16" i="37"/>
  <c r="O16" i="37"/>
  <c r="P16" i="37"/>
  <c r="Q16" i="37"/>
  <c r="R16" i="37"/>
  <c r="S16" i="37"/>
  <c r="T16" i="37"/>
  <c r="U16" i="37"/>
  <c r="V16" i="37"/>
  <c r="W16" i="37"/>
  <c r="X16" i="37"/>
  <c r="Y16" i="37"/>
  <c r="Z16" i="37"/>
  <c r="AA16" i="37"/>
  <c r="AB16" i="37"/>
  <c r="AC16" i="37"/>
  <c r="AD16" i="37"/>
  <c r="AE16" i="37"/>
  <c r="AF16" i="37"/>
  <c r="AG16" i="37"/>
  <c r="AH16" i="37"/>
  <c r="AI16" i="37"/>
  <c r="AJ16" i="37"/>
  <c r="AK16" i="37"/>
  <c r="AL16" i="37"/>
  <c r="AM16" i="37"/>
  <c r="AN16" i="37"/>
  <c r="AO16" i="37"/>
  <c r="AP16" i="37"/>
  <c r="AQ16" i="37"/>
  <c r="AR16" i="37"/>
  <c r="AS16" i="37"/>
  <c r="AT16" i="37"/>
  <c r="AU16" i="37"/>
  <c r="AV16" i="37"/>
  <c r="AW16" i="37"/>
  <c r="AX16" i="37"/>
  <c r="AY16" i="37"/>
  <c r="AZ16" i="37"/>
  <c r="BA16" i="37"/>
  <c r="BB16" i="37"/>
  <c r="BC16" i="37"/>
  <c r="BD16" i="37"/>
  <c r="BE16" i="37"/>
  <c r="BF16" i="37"/>
  <c r="BG16" i="37"/>
  <c r="BH16" i="37"/>
  <c r="BI16" i="37"/>
  <c r="BJ16" i="37"/>
  <c r="BK16" i="37"/>
  <c r="BL16" i="37"/>
  <c r="BM16" i="37"/>
  <c r="BN16" i="37"/>
  <c r="BO16" i="37"/>
  <c r="BP16" i="37"/>
  <c r="BQ16" i="37"/>
  <c r="BR16" i="37"/>
  <c r="BS16" i="37"/>
  <c r="BT16" i="37"/>
  <c r="BU16" i="37"/>
  <c r="BV16" i="37"/>
  <c r="BW16" i="37"/>
  <c r="BX16" i="37"/>
  <c r="BY16" i="37"/>
  <c r="BZ16" i="37"/>
  <c r="CA16" i="37"/>
  <c r="CB16" i="37"/>
  <c r="CC16" i="37"/>
  <c r="CD16" i="37"/>
  <c r="CE16" i="37"/>
  <c r="CF16" i="37"/>
  <c r="CG16" i="37"/>
  <c r="CH16" i="37"/>
  <c r="CI16" i="37"/>
  <c r="CJ16" i="37"/>
  <c r="CK16" i="37"/>
  <c r="CL16" i="37"/>
  <c r="CM16" i="37"/>
  <c r="CN16" i="37"/>
  <c r="CO16" i="37"/>
  <c r="CP16" i="37"/>
  <c r="CQ16" i="37"/>
  <c r="CR16" i="37"/>
  <c r="CS16" i="37"/>
  <c r="CT16" i="37"/>
  <c r="CU16" i="37"/>
  <c r="CV16" i="37"/>
  <c r="CW16" i="37"/>
  <c r="CX16" i="37"/>
  <c r="CY16" i="37"/>
  <c r="CZ16" i="37"/>
  <c r="DA16" i="37"/>
  <c r="DB16" i="37"/>
  <c r="DC16" i="37"/>
  <c r="DD16" i="37"/>
  <c r="DE16" i="37"/>
  <c r="DF16" i="37"/>
  <c r="DG16" i="37"/>
  <c r="DH16" i="37"/>
  <c r="DI16" i="37"/>
  <c r="DJ16" i="37"/>
  <c r="DK16" i="37"/>
  <c r="DL16" i="37"/>
  <c r="DM16" i="37"/>
  <c r="DN16" i="37"/>
  <c r="DO16" i="37"/>
  <c r="DP16" i="37"/>
  <c r="DQ16" i="37"/>
  <c r="DR16" i="37"/>
  <c r="DS16" i="37"/>
  <c r="DT16" i="37"/>
  <c r="DU16" i="37"/>
  <c r="DV16" i="37"/>
  <c r="DW16" i="37"/>
  <c r="DX16" i="37"/>
  <c r="DY16" i="37"/>
  <c r="DZ16" i="37"/>
  <c r="EA16" i="37"/>
  <c r="EB16" i="37"/>
  <c r="EC16" i="37"/>
  <c r="ED16" i="37"/>
  <c r="EE16" i="37"/>
  <c r="EF16" i="37"/>
  <c r="EG16" i="37"/>
  <c r="EH16" i="37"/>
  <c r="EI16" i="37"/>
  <c r="EJ16" i="37"/>
  <c r="EK16" i="37"/>
  <c r="EL16" i="37"/>
  <c r="EM16" i="37"/>
  <c r="EN16" i="37"/>
  <c r="EO16" i="37"/>
  <c r="EP16" i="37"/>
  <c r="EQ16" i="37"/>
  <c r="ER16" i="37"/>
  <c r="ES16" i="37"/>
  <c r="ET16" i="37"/>
  <c r="EU16" i="37"/>
  <c r="EV16" i="37"/>
  <c r="EW16" i="37"/>
  <c r="EX16" i="37"/>
  <c r="EY16" i="37"/>
  <c r="EZ16" i="37"/>
  <c r="FA16" i="37"/>
  <c r="FB16" i="37"/>
  <c r="FC16" i="37"/>
  <c r="FD16" i="37"/>
  <c r="FE16" i="37"/>
  <c r="FF16" i="37"/>
  <c r="FG16" i="37"/>
  <c r="FH16" i="37"/>
  <c r="FI16" i="37"/>
  <c r="FJ16" i="37"/>
  <c r="FK16" i="37"/>
  <c r="FL16" i="37"/>
  <c r="FM16" i="37"/>
  <c r="FN16" i="37"/>
  <c r="FO16" i="37"/>
  <c r="FP16" i="37"/>
  <c r="FQ16" i="37"/>
  <c r="FR16" i="37"/>
  <c r="FS16" i="37"/>
  <c r="FT16" i="37"/>
  <c r="FU16" i="37"/>
  <c r="FV16" i="37"/>
  <c r="FW16" i="37"/>
  <c r="FX16" i="37"/>
  <c r="FY16" i="37"/>
  <c r="FZ16" i="37"/>
  <c r="GA16" i="37"/>
  <c r="GB16" i="37"/>
  <c r="GC16" i="37"/>
  <c r="GD16" i="37"/>
  <c r="GE16" i="37"/>
  <c r="GF16" i="37"/>
  <c r="GG16" i="37"/>
  <c r="GH16" i="37"/>
  <c r="GI16" i="37"/>
  <c r="GJ16" i="37"/>
  <c r="GK16" i="37"/>
  <c r="GL16" i="37"/>
  <c r="GM16" i="37"/>
  <c r="GN16" i="37"/>
  <c r="GO16" i="37"/>
  <c r="GP16" i="37"/>
  <c r="GQ16" i="37"/>
  <c r="GR16" i="37"/>
  <c r="GS16" i="37"/>
  <c r="GT16" i="37"/>
  <c r="GU16" i="37"/>
  <c r="GV16" i="37"/>
  <c r="GW16" i="37"/>
  <c r="GX16" i="37"/>
  <c r="GY16" i="37"/>
  <c r="GZ16" i="37"/>
  <c r="HA16" i="37"/>
  <c r="HB16" i="37"/>
  <c r="HC16" i="37"/>
  <c r="HD16" i="37"/>
  <c r="HE16" i="37"/>
  <c r="HF16" i="37"/>
  <c r="HG16" i="37"/>
  <c r="HH16" i="37"/>
  <c r="HI16" i="37"/>
  <c r="HJ16" i="37"/>
  <c r="HK16" i="37"/>
  <c r="HL16" i="37"/>
  <c r="HM16" i="37"/>
  <c r="HN16" i="37"/>
  <c r="HO16" i="37"/>
  <c r="HP16" i="37"/>
  <c r="HQ16" i="37"/>
  <c r="HR16" i="37"/>
  <c r="HS16" i="37"/>
  <c r="HT16" i="37"/>
  <c r="HU16" i="37"/>
  <c r="HV16" i="37"/>
  <c r="HW16" i="37"/>
  <c r="HX16" i="37"/>
  <c r="HY16" i="37"/>
  <c r="HZ16" i="37"/>
  <c r="IA16" i="37"/>
  <c r="IB16" i="37"/>
  <c r="IC16" i="37"/>
  <c r="ID16" i="37"/>
  <c r="IE16" i="37"/>
  <c r="A17" i="37"/>
  <c r="G17" i="37"/>
  <c r="H17" i="37"/>
  <c r="I17" i="37"/>
  <c r="J17" i="37"/>
  <c r="K17" i="37"/>
  <c r="L17" i="37"/>
  <c r="M17" i="37"/>
  <c r="N17" i="37"/>
  <c r="O17" i="37"/>
  <c r="P17" i="37"/>
  <c r="Q17" i="37"/>
  <c r="R17" i="37"/>
  <c r="S17" i="37"/>
  <c r="T17" i="37"/>
  <c r="U17" i="37"/>
  <c r="V17" i="37"/>
  <c r="W17" i="37"/>
  <c r="X17" i="37"/>
  <c r="Y17" i="37"/>
  <c r="Z17" i="37"/>
  <c r="AA17" i="37"/>
  <c r="AB17" i="37"/>
  <c r="AC17" i="37"/>
  <c r="AD17" i="37"/>
  <c r="AE17" i="37"/>
  <c r="AF17" i="37"/>
  <c r="AG17" i="37"/>
  <c r="AH17" i="37"/>
  <c r="AI17" i="37"/>
  <c r="AJ17" i="37"/>
  <c r="AK17" i="37"/>
  <c r="AL17" i="37"/>
  <c r="AM17" i="37"/>
  <c r="AN17" i="37"/>
  <c r="AO17" i="37"/>
  <c r="AP17" i="37"/>
  <c r="AQ17" i="37"/>
  <c r="AR17" i="37"/>
  <c r="AS17" i="37"/>
  <c r="AT17" i="37"/>
  <c r="AU17" i="37"/>
  <c r="AV17" i="37"/>
  <c r="AW17" i="37"/>
  <c r="AX17" i="37"/>
  <c r="AY17" i="37"/>
  <c r="AZ17" i="37"/>
  <c r="BA17" i="37"/>
  <c r="BB17" i="37"/>
  <c r="BC17" i="37"/>
  <c r="BD17" i="37"/>
  <c r="BE17" i="37"/>
  <c r="BF17" i="37"/>
  <c r="BG17" i="37"/>
  <c r="BH17" i="37"/>
  <c r="BI17" i="37"/>
  <c r="BJ17" i="37"/>
  <c r="BK17" i="37"/>
  <c r="BL17" i="37"/>
  <c r="BM17" i="37"/>
  <c r="BN17" i="37"/>
  <c r="BO17" i="37"/>
  <c r="BP17" i="37"/>
  <c r="BQ17" i="37"/>
  <c r="BR17" i="37"/>
  <c r="BS17" i="37"/>
  <c r="BT17" i="37"/>
  <c r="BU17" i="37"/>
  <c r="BV17" i="37"/>
  <c r="BW17" i="37"/>
  <c r="BX17" i="37"/>
  <c r="BY17" i="37"/>
  <c r="BZ17" i="37"/>
  <c r="CA17" i="37"/>
  <c r="CB17" i="37"/>
  <c r="CC17" i="37"/>
  <c r="CD17" i="37"/>
  <c r="CE17" i="37"/>
  <c r="CF17" i="37"/>
  <c r="CG17" i="37"/>
  <c r="CH17" i="37"/>
  <c r="CI17" i="37"/>
  <c r="CJ17" i="37"/>
  <c r="CK17" i="37"/>
  <c r="CL17" i="37"/>
  <c r="CM17" i="37"/>
  <c r="CN17" i="37"/>
  <c r="CO17" i="37"/>
  <c r="CP17" i="37"/>
  <c r="CQ17" i="37"/>
  <c r="CR17" i="37"/>
  <c r="CS17" i="37"/>
  <c r="CT17" i="37"/>
  <c r="CU17" i="37"/>
  <c r="CV17" i="37"/>
  <c r="CW17" i="37"/>
  <c r="CX17" i="37"/>
  <c r="CY17" i="37"/>
  <c r="CZ17" i="37"/>
  <c r="DA17" i="37"/>
  <c r="DB17" i="37"/>
  <c r="DC17" i="37"/>
  <c r="DD17" i="37"/>
  <c r="DE17" i="37"/>
  <c r="DF17" i="37"/>
  <c r="DG17" i="37"/>
  <c r="DH17" i="37"/>
  <c r="DI17" i="37"/>
  <c r="DJ17" i="37"/>
  <c r="DK17" i="37"/>
  <c r="DL17" i="37"/>
  <c r="DM17" i="37"/>
  <c r="DN17" i="37"/>
  <c r="DO17" i="37"/>
  <c r="DP17" i="37"/>
  <c r="DQ17" i="37"/>
  <c r="DR17" i="37"/>
  <c r="DS17" i="37"/>
  <c r="DT17" i="37"/>
  <c r="DU17" i="37"/>
  <c r="DV17" i="37"/>
  <c r="DW17" i="37"/>
  <c r="DX17" i="37"/>
  <c r="DY17" i="37"/>
  <c r="DZ17" i="37"/>
  <c r="EA17" i="37"/>
  <c r="EB17" i="37"/>
  <c r="EC17" i="37"/>
  <c r="ED17" i="37"/>
  <c r="EE17" i="37"/>
  <c r="EF17" i="37"/>
  <c r="EG17" i="37"/>
  <c r="EH17" i="37"/>
  <c r="EI17" i="37"/>
  <c r="EJ17" i="37"/>
  <c r="EK17" i="37"/>
  <c r="EL17" i="37"/>
  <c r="EM17" i="37"/>
  <c r="EN17" i="37"/>
  <c r="EO17" i="37"/>
  <c r="EP17" i="37"/>
  <c r="EQ17" i="37"/>
  <c r="ER17" i="37"/>
  <c r="ES17" i="37"/>
  <c r="ET17" i="37"/>
  <c r="EU17" i="37"/>
  <c r="EV17" i="37"/>
  <c r="EW17" i="37"/>
  <c r="EX17" i="37"/>
  <c r="EY17" i="37"/>
  <c r="EZ17" i="37"/>
  <c r="FA17" i="37"/>
  <c r="FB17" i="37"/>
  <c r="FC17" i="37"/>
  <c r="FD17" i="37"/>
  <c r="FE17" i="37"/>
  <c r="FF17" i="37"/>
  <c r="FG17" i="37"/>
  <c r="FH17" i="37"/>
  <c r="FI17" i="37"/>
  <c r="FJ17" i="37"/>
  <c r="FK17" i="37"/>
  <c r="FL17" i="37"/>
  <c r="FM17" i="37"/>
  <c r="FN17" i="37"/>
  <c r="FO17" i="37"/>
  <c r="FP17" i="37"/>
  <c r="FQ17" i="37"/>
  <c r="FR17" i="37"/>
  <c r="FS17" i="37"/>
  <c r="FT17" i="37"/>
  <c r="FU17" i="37"/>
  <c r="FV17" i="37"/>
  <c r="FW17" i="37"/>
  <c r="FX17" i="37"/>
  <c r="FY17" i="37"/>
  <c r="FZ17" i="37"/>
  <c r="GA17" i="37"/>
  <c r="GB17" i="37"/>
  <c r="GC17" i="37"/>
  <c r="GD17" i="37"/>
  <c r="GE17" i="37"/>
  <c r="GF17" i="37"/>
  <c r="GG17" i="37"/>
  <c r="GH17" i="37"/>
  <c r="GI17" i="37"/>
  <c r="GJ17" i="37"/>
  <c r="GK17" i="37"/>
  <c r="GL17" i="37"/>
  <c r="GM17" i="37"/>
  <c r="GN17" i="37"/>
  <c r="GO17" i="37"/>
  <c r="GP17" i="37"/>
  <c r="GQ17" i="37"/>
  <c r="GR17" i="37"/>
  <c r="GS17" i="37"/>
  <c r="GT17" i="37"/>
  <c r="GU17" i="37"/>
  <c r="GV17" i="37"/>
  <c r="GW17" i="37"/>
  <c r="GX17" i="37"/>
  <c r="GY17" i="37"/>
  <c r="GZ17" i="37"/>
  <c r="HA17" i="37"/>
  <c r="HB17" i="37"/>
  <c r="HC17" i="37"/>
  <c r="HD17" i="37"/>
  <c r="HE17" i="37"/>
  <c r="HF17" i="37"/>
  <c r="HG17" i="37"/>
  <c r="HH17" i="37"/>
  <c r="HI17" i="37"/>
  <c r="HJ17" i="37"/>
  <c r="HK17" i="37"/>
  <c r="HL17" i="37"/>
  <c r="HM17" i="37"/>
  <c r="HN17" i="37"/>
  <c r="HO17" i="37"/>
  <c r="HP17" i="37"/>
  <c r="HQ17" i="37"/>
  <c r="HR17" i="37"/>
  <c r="HS17" i="37"/>
  <c r="HT17" i="37"/>
  <c r="HU17" i="37"/>
  <c r="HV17" i="37"/>
  <c r="HW17" i="37"/>
  <c r="HX17" i="37"/>
  <c r="HY17" i="37"/>
  <c r="HZ17" i="37"/>
  <c r="IA17" i="37"/>
  <c r="IB17" i="37"/>
  <c r="IC17" i="37"/>
  <c r="ID17" i="37"/>
  <c r="IE17" i="37"/>
  <c r="A18" i="37"/>
  <c r="G18" i="37"/>
  <c r="H18" i="37"/>
  <c r="I18" i="37"/>
  <c r="J18" i="37"/>
  <c r="K18" i="37"/>
  <c r="L18" i="37"/>
  <c r="M18" i="37"/>
  <c r="N18" i="37"/>
  <c r="O18" i="37"/>
  <c r="P18" i="37"/>
  <c r="Q18" i="37"/>
  <c r="R18" i="37"/>
  <c r="S18" i="37"/>
  <c r="T18" i="37"/>
  <c r="U18" i="37"/>
  <c r="V18" i="37"/>
  <c r="W18" i="37"/>
  <c r="X18" i="37"/>
  <c r="Y18" i="37"/>
  <c r="Z18" i="37"/>
  <c r="AA18" i="37"/>
  <c r="AB18" i="37"/>
  <c r="AC18" i="37"/>
  <c r="AD18" i="37"/>
  <c r="AE18" i="37"/>
  <c r="AF18" i="37"/>
  <c r="AG18" i="37"/>
  <c r="AH18" i="37"/>
  <c r="AI18" i="37"/>
  <c r="AJ18" i="37"/>
  <c r="AK18" i="37"/>
  <c r="AL18" i="37"/>
  <c r="AM18" i="37"/>
  <c r="AN18" i="37"/>
  <c r="AO18" i="37"/>
  <c r="AP18" i="37"/>
  <c r="AQ18" i="37"/>
  <c r="AR18" i="37"/>
  <c r="AS18" i="37"/>
  <c r="AT18" i="37"/>
  <c r="AU18" i="37"/>
  <c r="AV18" i="37"/>
  <c r="AW18" i="37"/>
  <c r="AX18" i="37"/>
  <c r="AY18" i="37"/>
  <c r="AZ18" i="37"/>
  <c r="BA18" i="37"/>
  <c r="BB18" i="37"/>
  <c r="BC18" i="37"/>
  <c r="BD18" i="37"/>
  <c r="BE18" i="37"/>
  <c r="BF18" i="37"/>
  <c r="BG18" i="37"/>
  <c r="BH18" i="37"/>
  <c r="BI18" i="37"/>
  <c r="BJ18" i="37"/>
  <c r="BK18" i="37"/>
  <c r="BL18" i="37"/>
  <c r="BM18" i="37"/>
  <c r="BN18" i="37"/>
  <c r="BO18" i="37"/>
  <c r="BP18" i="37"/>
  <c r="BQ18" i="37"/>
  <c r="BR18" i="37"/>
  <c r="BS18" i="37"/>
  <c r="BT18" i="37"/>
  <c r="BU18" i="37"/>
  <c r="BV18" i="37"/>
  <c r="BW18" i="37"/>
  <c r="BX18" i="37"/>
  <c r="BY18" i="37"/>
  <c r="BZ18" i="37"/>
  <c r="CA18" i="37"/>
  <c r="CB18" i="37"/>
  <c r="CC18" i="37"/>
  <c r="CD18" i="37"/>
  <c r="CE18" i="37"/>
  <c r="CF18" i="37"/>
  <c r="CG18" i="37"/>
  <c r="CH18" i="37"/>
  <c r="CI18" i="37"/>
  <c r="CJ18" i="37"/>
  <c r="CK18" i="37"/>
  <c r="CL18" i="37"/>
  <c r="CM18" i="37"/>
  <c r="CN18" i="37"/>
  <c r="CO18" i="37"/>
  <c r="CP18" i="37"/>
  <c r="CQ18" i="37"/>
  <c r="CR18" i="37"/>
  <c r="CS18" i="37"/>
  <c r="CT18" i="37"/>
  <c r="CU18" i="37"/>
  <c r="CV18" i="37"/>
  <c r="CW18" i="37"/>
  <c r="CX18" i="37"/>
  <c r="CY18" i="37"/>
  <c r="CZ18" i="37"/>
  <c r="DA18" i="37"/>
  <c r="DB18" i="37"/>
  <c r="DC18" i="37"/>
  <c r="DD18" i="37"/>
  <c r="DE18" i="37"/>
  <c r="DF18" i="37"/>
  <c r="DG18" i="37"/>
  <c r="DH18" i="37"/>
  <c r="DI18" i="37"/>
  <c r="DJ18" i="37"/>
  <c r="DK18" i="37"/>
  <c r="DL18" i="37"/>
  <c r="DM18" i="37"/>
  <c r="DN18" i="37"/>
  <c r="DO18" i="37"/>
  <c r="DP18" i="37"/>
  <c r="DQ18" i="37"/>
  <c r="DR18" i="37"/>
  <c r="DS18" i="37"/>
  <c r="DT18" i="37"/>
  <c r="DU18" i="37"/>
  <c r="DV18" i="37"/>
  <c r="DW18" i="37"/>
  <c r="DX18" i="37"/>
  <c r="DY18" i="37"/>
  <c r="DZ18" i="37"/>
  <c r="EA18" i="37"/>
  <c r="EB18" i="37"/>
  <c r="EC18" i="37"/>
  <c r="ED18" i="37"/>
  <c r="EE18" i="37"/>
  <c r="EF18" i="37"/>
  <c r="EG18" i="37"/>
  <c r="EH18" i="37"/>
  <c r="EI18" i="37"/>
  <c r="EJ18" i="37"/>
  <c r="EK18" i="37"/>
  <c r="EL18" i="37"/>
  <c r="EM18" i="37"/>
  <c r="EN18" i="37"/>
  <c r="EO18" i="37"/>
  <c r="EP18" i="37"/>
  <c r="EQ18" i="37"/>
  <c r="ER18" i="37"/>
  <c r="ES18" i="37"/>
  <c r="ET18" i="37"/>
  <c r="EU18" i="37"/>
  <c r="EV18" i="37"/>
  <c r="EW18" i="37"/>
  <c r="EX18" i="37"/>
  <c r="EY18" i="37"/>
  <c r="EZ18" i="37"/>
  <c r="FA18" i="37"/>
  <c r="FB18" i="37"/>
  <c r="FC18" i="37"/>
  <c r="FD18" i="37"/>
  <c r="FE18" i="37"/>
  <c r="FF18" i="37"/>
  <c r="FG18" i="37"/>
  <c r="FH18" i="37"/>
  <c r="FI18" i="37"/>
  <c r="FJ18" i="37"/>
  <c r="FK18" i="37"/>
  <c r="FL18" i="37"/>
  <c r="FM18" i="37"/>
  <c r="FN18" i="37"/>
  <c r="FO18" i="37"/>
  <c r="FP18" i="37"/>
  <c r="FQ18" i="37"/>
  <c r="FR18" i="37"/>
  <c r="FS18" i="37"/>
  <c r="FT18" i="37"/>
  <c r="FU18" i="37"/>
  <c r="FV18" i="37"/>
  <c r="FW18" i="37"/>
  <c r="FX18" i="37"/>
  <c r="FY18" i="37"/>
  <c r="FZ18" i="37"/>
  <c r="GA18" i="37"/>
  <c r="GB18" i="37"/>
  <c r="GC18" i="37"/>
  <c r="GD18" i="37"/>
  <c r="GE18" i="37"/>
  <c r="GF18" i="37"/>
  <c r="GG18" i="37"/>
  <c r="GH18" i="37"/>
  <c r="GI18" i="37"/>
  <c r="GJ18" i="37"/>
  <c r="GK18" i="37"/>
  <c r="GL18" i="37"/>
  <c r="GM18" i="37"/>
  <c r="GN18" i="37"/>
  <c r="GO18" i="37"/>
  <c r="GP18" i="37"/>
  <c r="GQ18" i="37"/>
  <c r="GR18" i="37"/>
  <c r="GS18" i="37"/>
  <c r="GT18" i="37"/>
  <c r="GU18" i="37"/>
  <c r="GV18" i="37"/>
  <c r="GW18" i="37"/>
  <c r="GX18" i="37"/>
  <c r="GY18" i="37"/>
  <c r="GZ18" i="37"/>
  <c r="HA18" i="37"/>
  <c r="HB18" i="37"/>
  <c r="HC18" i="37"/>
  <c r="HD18" i="37"/>
  <c r="HE18" i="37"/>
  <c r="HF18" i="37"/>
  <c r="HG18" i="37"/>
  <c r="HH18" i="37"/>
  <c r="HI18" i="37"/>
  <c r="HJ18" i="37"/>
  <c r="HK18" i="37"/>
  <c r="HL18" i="37"/>
  <c r="HM18" i="37"/>
  <c r="HN18" i="37"/>
  <c r="HO18" i="37"/>
  <c r="HP18" i="37"/>
  <c r="HQ18" i="37"/>
  <c r="HR18" i="37"/>
  <c r="HS18" i="37"/>
  <c r="HT18" i="37"/>
  <c r="HU18" i="37"/>
  <c r="HV18" i="37"/>
  <c r="HW18" i="37"/>
  <c r="HX18" i="37"/>
  <c r="HY18" i="37"/>
  <c r="HZ18" i="37"/>
  <c r="IA18" i="37"/>
  <c r="IB18" i="37"/>
  <c r="IC18" i="37"/>
  <c r="ID18" i="37"/>
  <c r="IE18" i="37"/>
  <c r="A19" i="37"/>
  <c r="G19" i="37"/>
  <c r="H19" i="37"/>
  <c r="I19" i="37"/>
  <c r="J19" i="37"/>
  <c r="K19" i="37"/>
  <c r="L19" i="37"/>
  <c r="M19" i="37"/>
  <c r="N19" i="37"/>
  <c r="O19" i="37"/>
  <c r="P19" i="37"/>
  <c r="Q19" i="37"/>
  <c r="R19" i="37"/>
  <c r="S19" i="37"/>
  <c r="T19" i="37"/>
  <c r="U19" i="37"/>
  <c r="V19" i="37"/>
  <c r="W19" i="37"/>
  <c r="X19" i="37"/>
  <c r="Y19" i="37"/>
  <c r="Z19" i="37"/>
  <c r="AA19" i="37"/>
  <c r="AB19" i="37"/>
  <c r="AC19" i="37"/>
  <c r="AD19" i="37"/>
  <c r="AE19" i="37"/>
  <c r="AF19" i="37"/>
  <c r="AG19" i="37"/>
  <c r="AH19" i="37"/>
  <c r="AI19" i="37"/>
  <c r="AJ19" i="37"/>
  <c r="AK19" i="37"/>
  <c r="AL19" i="37"/>
  <c r="AM19" i="37"/>
  <c r="AN19" i="37"/>
  <c r="AO19" i="37"/>
  <c r="AP19" i="37"/>
  <c r="AQ19" i="37"/>
  <c r="AR19" i="37"/>
  <c r="AS19" i="37"/>
  <c r="AT19" i="37"/>
  <c r="AU19" i="37"/>
  <c r="AV19" i="37"/>
  <c r="AW19" i="37"/>
  <c r="AX19" i="37"/>
  <c r="AY19" i="37"/>
  <c r="AZ19" i="37"/>
  <c r="BA19" i="37"/>
  <c r="BB19" i="37"/>
  <c r="BC19" i="37"/>
  <c r="BD19" i="37"/>
  <c r="BE19" i="37"/>
  <c r="BF19" i="37"/>
  <c r="BG19" i="37"/>
  <c r="BH19" i="37"/>
  <c r="BI19" i="37"/>
  <c r="BJ19" i="37"/>
  <c r="BK19" i="37"/>
  <c r="BL19" i="37"/>
  <c r="BM19" i="37"/>
  <c r="BN19" i="37"/>
  <c r="BO19" i="37"/>
  <c r="BP19" i="37"/>
  <c r="BQ19" i="37"/>
  <c r="BR19" i="37"/>
  <c r="BS19" i="37"/>
  <c r="BT19" i="37"/>
  <c r="BU19" i="37"/>
  <c r="BV19" i="37"/>
  <c r="BW19" i="37"/>
  <c r="BX19" i="37"/>
  <c r="BY19" i="37"/>
  <c r="BZ19" i="37"/>
  <c r="CA19" i="37"/>
  <c r="CB19" i="37"/>
  <c r="CC19" i="37"/>
  <c r="CD19" i="37"/>
  <c r="CE19" i="37"/>
  <c r="CF19" i="37"/>
  <c r="CG19" i="37"/>
  <c r="CH19" i="37"/>
  <c r="CI19" i="37"/>
  <c r="CJ19" i="37"/>
  <c r="CK19" i="37"/>
  <c r="CL19" i="37"/>
  <c r="CM19" i="37"/>
  <c r="CN19" i="37"/>
  <c r="CO19" i="37"/>
  <c r="CP19" i="37"/>
  <c r="CQ19" i="37"/>
  <c r="CR19" i="37"/>
  <c r="CS19" i="37"/>
  <c r="CT19" i="37"/>
  <c r="CU19" i="37"/>
  <c r="CV19" i="37"/>
  <c r="CW19" i="37"/>
  <c r="CX19" i="37"/>
  <c r="CY19" i="37"/>
  <c r="CZ19" i="37"/>
  <c r="DA19" i="37"/>
  <c r="DB19" i="37"/>
  <c r="DC19" i="37"/>
  <c r="DD19" i="37"/>
  <c r="DE19" i="37"/>
  <c r="DF19" i="37"/>
  <c r="DG19" i="37"/>
  <c r="DH19" i="37"/>
  <c r="DI19" i="37"/>
  <c r="DJ19" i="37"/>
  <c r="DK19" i="37"/>
  <c r="DL19" i="37"/>
  <c r="DM19" i="37"/>
  <c r="DN19" i="37"/>
  <c r="DO19" i="37"/>
  <c r="DP19" i="37"/>
  <c r="DQ19" i="37"/>
  <c r="DR19" i="37"/>
  <c r="DS19" i="37"/>
  <c r="DT19" i="37"/>
  <c r="DU19" i="37"/>
  <c r="DV19" i="37"/>
  <c r="DW19" i="37"/>
  <c r="DX19" i="37"/>
  <c r="DY19" i="37"/>
  <c r="DZ19" i="37"/>
  <c r="EA19" i="37"/>
  <c r="EB19" i="37"/>
  <c r="EC19" i="37"/>
  <c r="ED19" i="37"/>
  <c r="EE19" i="37"/>
  <c r="EF19" i="37"/>
  <c r="EG19" i="37"/>
  <c r="EH19" i="37"/>
  <c r="EI19" i="37"/>
  <c r="EJ19" i="37"/>
  <c r="EK19" i="37"/>
  <c r="EL19" i="37"/>
  <c r="EM19" i="37"/>
  <c r="EN19" i="37"/>
  <c r="EO19" i="37"/>
  <c r="EP19" i="37"/>
  <c r="EQ19" i="37"/>
  <c r="ER19" i="37"/>
  <c r="ES19" i="37"/>
  <c r="ET19" i="37"/>
  <c r="EU19" i="37"/>
  <c r="EV19" i="37"/>
  <c r="EW19" i="37"/>
  <c r="EX19" i="37"/>
  <c r="EY19" i="37"/>
  <c r="EZ19" i="37"/>
  <c r="FA19" i="37"/>
  <c r="FB19" i="37"/>
  <c r="FC19" i="37"/>
  <c r="FD19" i="37"/>
  <c r="FE19" i="37"/>
  <c r="FF19" i="37"/>
  <c r="FG19" i="37"/>
  <c r="FH19" i="37"/>
  <c r="FI19" i="37"/>
  <c r="FJ19" i="37"/>
  <c r="FK19" i="37"/>
  <c r="FL19" i="37"/>
  <c r="FM19" i="37"/>
  <c r="FN19" i="37"/>
  <c r="FO19" i="37"/>
  <c r="FP19" i="37"/>
  <c r="FQ19" i="37"/>
  <c r="FR19" i="37"/>
  <c r="FS19" i="37"/>
  <c r="FT19" i="37"/>
  <c r="FU19" i="37"/>
  <c r="FV19" i="37"/>
  <c r="FW19" i="37"/>
  <c r="FX19" i="37"/>
  <c r="FY19" i="37"/>
  <c r="FZ19" i="37"/>
  <c r="GA19" i="37"/>
  <c r="GB19" i="37"/>
  <c r="GC19" i="37"/>
  <c r="GD19" i="37"/>
  <c r="GE19" i="37"/>
  <c r="GF19" i="37"/>
  <c r="GG19" i="37"/>
  <c r="GH19" i="37"/>
  <c r="GI19" i="37"/>
  <c r="GJ19" i="37"/>
  <c r="GK19" i="37"/>
  <c r="GL19" i="37"/>
  <c r="GM19" i="37"/>
  <c r="GN19" i="37"/>
  <c r="GO19" i="37"/>
  <c r="GP19" i="37"/>
  <c r="GQ19" i="37"/>
  <c r="GR19" i="37"/>
  <c r="GS19" i="37"/>
  <c r="GT19" i="37"/>
  <c r="GU19" i="37"/>
  <c r="GV19" i="37"/>
  <c r="GW19" i="37"/>
  <c r="GX19" i="37"/>
  <c r="GY19" i="37"/>
  <c r="GZ19" i="37"/>
  <c r="HA19" i="37"/>
  <c r="HB19" i="37"/>
  <c r="HC19" i="37"/>
  <c r="HD19" i="37"/>
  <c r="HE19" i="37"/>
  <c r="HF19" i="37"/>
  <c r="HG19" i="37"/>
  <c r="HH19" i="37"/>
  <c r="HI19" i="37"/>
  <c r="HJ19" i="37"/>
  <c r="HK19" i="37"/>
  <c r="HL19" i="37"/>
  <c r="HM19" i="37"/>
  <c r="HN19" i="37"/>
  <c r="HO19" i="37"/>
  <c r="HP19" i="37"/>
  <c r="HQ19" i="37"/>
  <c r="HR19" i="37"/>
  <c r="HS19" i="37"/>
  <c r="HT19" i="37"/>
  <c r="HU19" i="37"/>
  <c r="HV19" i="37"/>
  <c r="HW19" i="37"/>
  <c r="HX19" i="37"/>
  <c r="HY19" i="37"/>
  <c r="HZ19" i="37"/>
  <c r="IA19" i="37"/>
  <c r="IB19" i="37"/>
  <c r="IC19" i="37"/>
  <c r="ID19" i="37"/>
  <c r="IE19" i="37"/>
  <c r="A20" i="37"/>
  <c r="G20" i="37"/>
  <c r="H20" i="37"/>
  <c r="I20" i="37"/>
  <c r="J20" i="37"/>
  <c r="K20" i="37"/>
  <c r="L20" i="37"/>
  <c r="M20" i="37"/>
  <c r="N20" i="37"/>
  <c r="O20" i="37"/>
  <c r="P20" i="37"/>
  <c r="Q20" i="37"/>
  <c r="R20" i="37"/>
  <c r="S20" i="37"/>
  <c r="T20" i="37"/>
  <c r="U20" i="37"/>
  <c r="V20" i="37"/>
  <c r="W20" i="37"/>
  <c r="X20" i="37"/>
  <c r="Y20" i="37"/>
  <c r="Z20" i="37"/>
  <c r="AA20" i="37"/>
  <c r="AB20" i="37"/>
  <c r="AC20" i="37"/>
  <c r="AD20" i="37"/>
  <c r="AE20" i="37"/>
  <c r="AF20" i="37"/>
  <c r="AG20" i="37"/>
  <c r="AH20" i="37"/>
  <c r="AI20" i="37"/>
  <c r="AJ20" i="37"/>
  <c r="AK20" i="37"/>
  <c r="AL20" i="37"/>
  <c r="AM20" i="37"/>
  <c r="AN20" i="37"/>
  <c r="AO20" i="37"/>
  <c r="AP20" i="37"/>
  <c r="AQ20" i="37"/>
  <c r="AR20" i="37"/>
  <c r="AS20" i="37"/>
  <c r="AT20" i="37"/>
  <c r="AU20" i="37"/>
  <c r="AV20" i="37"/>
  <c r="AW20" i="37"/>
  <c r="AX20" i="37"/>
  <c r="AY20" i="37"/>
  <c r="AZ20" i="37"/>
  <c r="BA20" i="37"/>
  <c r="BB20" i="37"/>
  <c r="BC20" i="37"/>
  <c r="BD20" i="37"/>
  <c r="BE20" i="37"/>
  <c r="BF20" i="37"/>
  <c r="BG20" i="37"/>
  <c r="BH20" i="37"/>
  <c r="BI20" i="37"/>
  <c r="BJ20" i="37"/>
  <c r="BK20" i="37"/>
  <c r="BL20" i="37"/>
  <c r="BM20" i="37"/>
  <c r="BN20" i="37"/>
  <c r="BO20" i="37"/>
  <c r="BP20" i="37"/>
  <c r="BQ20" i="37"/>
  <c r="BR20" i="37"/>
  <c r="BS20" i="37"/>
  <c r="BT20" i="37"/>
  <c r="BU20" i="37"/>
  <c r="BV20" i="37"/>
  <c r="BW20" i="37"/>
  <c r="BX20" i="37"/>
  <c r="BY20" i="37"/>
  <c r="BZ20" i="37"/>
  <c r="CA20" i="37"/>
  <c r="CB20" i="37"/>
  <c r="CC20" i="37"/>
  <c r="CD20" i="37"/>
  <c r="CE20" i="37"/>
  <c r="CF20" i="37"/>
  <c r="CG20" i="37"/>
  <c r="CH20" i="37"/>
  <c r="CI20" i="37"/>
  <c r="CJ20" i="37"/>
  <c r="CK20" i="37"/>
  <c r="CL20" i="37"/>
  <c r="CM20" i="37"/>
  <c r="CN20" i="37"/>
  <c r="CO20" i="37"/>
  <c r="CP20" i="37"/>
  <c r="CQ20" i="37"/>
  <c r="CR20" i="37"/>
  <c r="CS20" i="37"/>
  <c r="CT20" i="37"/>
  <c r="CU20" i="37"/>
  <c r="CV20" i="37"/>
  <c r="CW20" i="37"/>
  <c r="CX20" i="37"/>
  <c r="CY20" i="37"/>
  <c r="CZ20" i="37"/>
  <c r="DA20" i="37"/>
  <c r="DB20" i="37"/>
  <c r="DC20" i="37"/>
  <c r="DD20" i="37"/>
  <c r="DE20" i="37"/>
  <c r="DF20" i="37"/>
  <c r="DG20" i="37"/>
  <c r="DH20" i="37"/>
  <c r="DI20" i="37"/>
  <c r="DJ20" i="37"/>
  <c r="DK20" i="37"/>
  <c r="DL20" i="37"/>
  <c r="DM20" i="37"/>
  <c r="DN20" i="37"/>
  <c r="DO20" i="37"/>
  <c r="DP20" i="37"/>
  <c r="DQ20" i="37"/>
  <c r="DR20" i="37"/>
  <c r="DS20" i="37"/>
  <c r="DT20" i="37"/>
  <c r="DU20" i="37"/>
  <c r="DV20" i="37"/>
  <c r="DW20" i="37"/>
  <c r="DX20" i="37"/>
  <c r="DY20" i="37"/>
  <c r="DZ20" i="37"/>
  <c r="EA20" i="37"/>
  <c r="EB20" i="37"/>
  <c r="EC20" i="37"/>
  <c r="ED20" i="37"/>
  <c r="EE20" i="37"/>
  <c r="EF20" i="37"/>
  <c r="EG20" i="37"/>
  <c r="EH20" i="37"/>
  <c r="EI20" i="37"/>
  <c r="EJ20" i="37"/>
  <c r="EK20" i="37"/>
  <c r="EL20" i="37"/>
  <c r="EM20" i="37"/>
  <c r="EN20" i="37"/>
  <c r="EO20" i="37"/>
  <c r="EP20" i="37"/>
  <c r="EQ20" i="37"/>
  <c r="ER20" i="37"/>
  <c r="ES20" i="37"/>
  <c r="ET20" i="37"/>
  <c r="EU20" i="37"/>
  <c r="EV20" i="37"/>
  <c r="EW20" i="37"/>
  <c r="EX20" i="37"/>
  <c r="EY20" i="37"/>
  <c r="EZ20" i="37"/>
  <c r="FA20" i="37"/>
  <c r="FB20" i="37"/>
  <c r="FC20" i="37"/>
  <c r="FD20" i="37"/>
  <c r="FE20" i="37"/>
  <c r="FF20" i="37"/>
  <c r="FG20" i="37"/>
  <c r="FH20" i="37"/>
  <c r="FI20" i="37"/>
  <c r="FJ20" i="37"/>
  <c r="FK20" i="37"/>
  <c r="FL20" i="37"/>
  <c r="FM20" i="37"/>
  <c r="FN20" i="37"/>
  <c r="FO20" i="37"/>
  <c r="FP20" i="37"/>
  <c r="FQ20" i="37"/>
  <c r="FR20" i="37"/>
  <c r="FS20" i="37"/>
  <c r="FT20" i="37"/>
  <c r="FU20" i="37"/>
  <c r="FV20" i="37"/>
  <c r="FW20" i="37"/>
  <c r="FX20" i="37"/>
  <c r="FY20" i="37"/>
  <c r="FZ20" i="37"/>
  <c r="GA20" i="37"/>
  <c r="GB20" i="37"/>
  <c r="GC20" i="37"/>
  <c r="GD20" i="37"/>
  <c r="GE20" i="37"/>
  <c r="GF20" i="37"/>
  <c r="GG20" i="37"/>
  <c r="GH20" i="37"/>
  <c r="GI20" i="37"/>
  <c r="GJ20" i="37"/>
  <c r="GK20" i="37"/>
  <c r="GL20" i="37"/>
  <c r="GM20" i="37"/>
  <c r="GN20" i="37"/>
  <c r="GO20" i="37"/>
  <c r="GP20" i="37"/>
  <c r="GQ20" i="37"/>
  <c r="GR20" i="37"/>
  <c r="GS20" i="37"/>
  <c r="GT20" i="37"/>
  <c r="GU20" i="37"/>
  <c r="GV20" i="37"/>
  <c r="GW20" i="37"/>
  <c r="GX20" i="37"/>
  <c r="GY20" i="37"/>
  <c r="GZ20" i="37"/>
  <c r="HA20" i="37"/>
  <c r="HB20" i="37"/>
  <c r="HC20" i="37"/>
  <c r="HD20" i="37"/>
  <c r="HE20" i="37"/>
  <c r="HF20" i="37"/>
  <c r="HG20" i="37"/>
  <c r="HH20" i="37"/>
  <c r="HI20" i="37"/>
  <c r="HJ20" i="37"/>
  <c r="HK20" i="37"/>
  <c r="HL20" i="37"/>
  <c r="HM20" i="37"/>
  <c r="HN20" i="37"/>
  <c r="HO20" i="37"/>
  <c r="HP20" i="37"/>
  <c r="HQ20" i="37"/>
  <c r="HR20" i="37"/>
  <c r="HS20" i="37"/>
  <c r="HT20" i="37"/>
  <c r="HU20" i="37"/>
  <c r="HV20" i="37"/>
  <c r="HW20" i="37"/>
  <c r="HX20" i="37"/>
  <c r="HY20" i="37"/>
  <c r="HZ20" i="37"/>
  <c r="IA20" i="37"/>
  <c r="IB20" i="37"/>
  <c r="IC20" i="37"/>
  <c r="ID20" i="37"/>
  <c r="IE20" i="37"/>
  <c r="A21" i="37"/>
  <c r="G21" i="37"/>
  <c r="H21" i="37"/>
  <c r="I21" i="37"/>
  <c r="J21" i="37"/>
  <c r="K21" i="37"/>
  <c r="L21" i="37"/>
  <c r="M21" i="37"/>
  <c r="N21" i="37"/>
  <c r="O21" i="37"/>
  <c r="P21" i="37"/>
  <c r="Q21" i="37"/>
  <c r="R21" i="37"/>
  <c r="S21" i="37"/>
  <c r="T21" i="37"/>
  <c r="U21" i="37"/>
  <c r="V21" i="37"/>
  <c r="W21" i="37"/>
  <c r="X21" i="37"/>
  <c r="Y21" i="37"/>
  <c r="Z21" i="37"/>
  <c r="AA21" i="37"/>
  <c r="AB21" i="37"/>
  <c r="AC21" i="37"/>
  <c r="AD21" i="37"/>
  <c r="AE21" i="37"/>
  <c r="AF21" i="37"/>
  <c r="AG21" i="37"/>
  <c r="AH21" i="37"/>
  <c r="AI21" i="37"/>
  <c r="AJ21" i="37"/>
  <c r="AK21" i="37"/>
  <c r="AL21" i="37"/>
  <c r="AM21" i="37"/>
  <c r="AN21" i="37"/>
  <c r="AO21" i="37"/>
  <c r="AP21" i="37"/>
  <c r="AQ21" i="37"/>
  <c r="AR21" i="37"/>
  <c r="AS21" i="37"/>
  <c r="AT21" i="37"/>
  <c r="AU21" i="37"/>
  <c r="AV21" i="37"/>
  <c r="AW21" i="37"/>
  <c r="AX21" i="37"/>
  <c r="AY21" i="37"/>
  <c r="AZ21" i="37"/>
  <c r="BA21" i="37"/>
  <c r="BB21" i="37"/>
  <c r="BC21" i="37"/>
  <c r="BD21" i="37"/>
  <c r="BE21" i="37"/>
  <c r="BF21" i="37"/>
  <c r="BG21" i="37"/>
  <c r="BH21" i="37"/>
  <c r="BI21" i="37"/>
  <c r="BJ21" i="37"/>
  <c r="BK21" i="37"/>
  <c r="BL21" i="37"/>
  <c r="BM21" i="37"/>
  <c r="BN21" i="37"/>
  <c r="BO21" i="37"/>
  <c r="BP21" i="37"/>
  <c r="BQ21" i="37"/>
  <c r="BR21" i="37"/>
  <c r="BS21" i="37"/>
  <c r="BT21" i="37"/>
  <c r="BU21" i="37"/>
  <c r="BV21" i="37"/>
  <c r="BW21" i="37"/>
  <c r="BX21" i="37"/>
  <c r="BY21" i="37"/>
  <c r="BZ21" i="37"/>
  <c r="CA21" i="37"/>
  <c r="CB21" i="37"/>
  <c r="CC21" i="37"/>
  <c r="CD21" i="37"/>
  <c r="CE21" i="37"/>
  <c r="CF21" i="37"/>
  <c r="CG21" i="37"/>
  <c r="CH21" i="37"/>
  <c r="CI21" i="37"/>
  <c r="CJ21" i="37"/>
  <c r="CK21" i="37"/>
  <c r="CL21" i="37"/>
  <c r="CM21" i="37"/>
  <c r="CN21" i="37"/>
  <c r="CO21" i="37"/>
  <c r="CP21" i="37"/>
  <c r="CQ21" i="37"/>
  <c r="CR21" i="37"/>
  <c r="CS21" i="37"/>
  <c r="CT21" i="37"/>
  <c r="CU21" i="37"/>
  <c r="CV21" i="37"/>
  <c r="CW21" i="37"/>
  <c r="CX21" i="37"/>
  <c r="CY21" i="37"/>
  <c r="CZ21" i="37"/>
  <c r="DA21" i="37"/>
  <c r="DB21" i="37"/>
  <c r="DC21" i="37"/>
  <c r="DD21" i="37"/>
  <c r="DE21" i="37"/>
  <c r="DF21" i="37"/>
  <c r="DG21" i="37"/>
  <c r="DH21" i="37"/>
  <c r="DI21" i="37"/>
  <c r="DJ21" i="37"/>
  <c r="DK21" i="37"/>
  <c r="DL21" i="37"/>
  <c r="DM21" i="37"/>
  <c r="DN21" i="37"/>
  <c r="DO21" i="37"/>
  <c r="DP21" i="37"/>
  <c r="DQ21" i="37"/>
  <c r="DR21" i="37"/>
  <c r="DS21" i="37"/>
  <c r="DT21" i="37"/>
  <c r="DU21" i="37"/>
  <c r="DV21" i="37"/>
  <c r="DW21" i="37"/>
  <c r="DX21" i="37"/>
  <c r="DY21" i="37"/>
  <c r="DZ21" i="37"/>
  <c r="EA21" i="37"/>
  <c r="EB21" i="37"/>
  <c r="EC21" i="37"/>
  <c r="ED21" i="37"/>
  <c r="EE21" i="37"/>
  <c r="EF21" i="37"/>
  <c r="EG21" i="37"/>
  <c r="EH21" i="37"/>
  <c r="EI21" i="37"/>
  <c r="EJ21" i="37"/>
  <c r="EK21" i="37"/>
  <c r="EL21" i="37"/>
  <c r="EM21" i="37"/>
  <c r="EN21" i="37"/>
  <c r="EO21" i="37"/>
  <c r="EP21" i="37"/>
  <c r="EQ21" i="37"/>
  <c r="ER21" i="37"/>
  <c r="ES21" i="37"/>
  <c r="ET21" i="37"/>
  <c r="EU21" i="37"/>
  <c r="EV21" i="37"/>
  <c r="EW21" i="37"/>
  <c r="EX21" i="37"/>
  <c r="EY21" i="37"/>
  <c r="EZ21" i="37"/>
  <c r="FA21" i="37"/>
  <c r="FB21" i="37"/>
  <c r="FC21" i="37"/>
  <c r="FD21" i="37"/>
  <c r="FE21" i="37"/>
  <c r="FF21" i="37"/>
  <c r="FG21" i="37"/>
  <c r="FH21" i="37"/>
  <c r="FI21" i="37"/>
  <c r="FJ21" i="37"/>
  <c r="FK21" i="37"/>
  <c r="FL21" i="37"/>
  <c r="FM21" i="37"/>
  <c r="FN21" i="37"/>
  <c r="FO21" i="37"/>
  <c r="FP21" i="37"/>
  <c r="FQ21" i="37"/>
  <c r="FR21" i="37"/>
  <c r="FS21" i="37"/>
  <c r="FT21" i="37"/>
  <c r="FU21" i="37"/>
  <c r="FV21" i="37"/>
  <c r="FW21" i="37"/>
  <c r="FX21" i="37"/>
  <c r="FY21" i="37"/>
  <c r="FZ21" i="37"/>
  <c r="GA21" i="37"/>
  <c r="GB21" i="37"/>
  <c r="GC21" i="37"/>
  <c r="GD21" i="37"/>
  <c r="GE21" i="37"/>
  <c r="GF21" i="37"/>
  <c r="GG21" i="37"/>
  <c r="GH21" i="37"/>
  <c r="GI21" i="37"/>
  <c r="GJ21" i="37"/>
  <c r="GK21" i="37"/>
  <c r="GL21" i="37"/>
  <c r="GM21" i="37"/>
  <c r="GN21" i="37"/>
  <c r="GO21" i="37"/>
  <c r="GP21" i="37"/>
  <c r="GQ21" i="37"/>
  <c r="GR21" i="37"/>
  <c r="GS21" i="37"/>
  <c r="GT21" i="37"/>
  <c r="GU21" i="37"/>
  <c r="GV21" i="37"/>
  <c r="GW21" i="37"/>
  <c r="GX21" i="37"/>
  <c r="GY21" i="37"/>
  <c r="GZ21" i="37"/>
  <c r="HA21" i="37"/>
  <c r="HB21" i="37"/>
  <c r="HC21" i="37"/>
  <c r="HD21" i="37"/>
  <c r="HE21" i="37"/>
  <c r="HF21" i="37"/>
  <c r="HG21" i="37"/>
  <c r="HH21" i="37"/>
  <c r="HI21" i="37"/>
  <c r="HJ21" i="37"/>
  <c r="HK21" i="37"/>
  <c r="HL21" i="37"/>
  <c r="HM21" i="37"/>
  <c r="HN21" i="37"/>
  <c r="HO21" i="37"/>
  <c r="HP21" i="37"/>
  <c r="HQ21" i="37"/>
  <c r="HR21" i="37"/>
  <c r="HS21" i="37"/>
  <c r="HT21" i="37"/>
  <c r="HU21" i="37"/>
  <c r="HV21" i="37"/>
  <c r="HW21" i="37"/>
  <c r="HX21" i="37"/>
  <c r="HY21" i="37"/>
  <c r="HZ21" i="37"/>
  <c r="IA21" i="37"/>
  <c r="IB21" i="37"/>
  <c r="IC21" i="37"/>
  <c r="ID21" i="37"/>
  <c r="IE21" i="37"/>
  <c r="A22" i="37"/>
  <c r="G22" i="37"/>
  <c r="H22" i="37"/>
  <c r="I22" i="37"/>
  <c r="J22" i="37"/>
  <c r="K22" i="37"/>
  <c r="L22" i="37"/>
  <c r="M22" i="37"/>
  <c r="N22" i="37"/>
  <c r="O22" i="37"/>
  <c r="P22" i="37"/>
  <c r="Q22" i="37"/>
  <c r="R22" i="37"/>
  <c r="S22" i="37"/>
  <c r="T22" i="37"/>
  <c r="U22" i="37"/>
  <c r="V22" i="37"/>
  <c r="W22" i="37"/>
  <c r="X22" i="37"/>
  <c r="Y22" i="37"/>
  <c r="Z22" i="37"/>
  <c r="AA22" i="37"/>
  <c r="AB22" i="37"/>
  <c r="AC22" i="37"/>
  <c r="AD22" i="37"/>
  <c r="AE22" i="37"/>
  <c r="AF22" i="37"/>
  <c r="AG22" i="37"/>
  <c r="AH22" i="37"/>
  <c r="AI22" i="37"/>
  <c r="AJ22" i="37"/>
  <c r="AK22" i="37"/>
  <c r="AL22" i="37"/>
  <c r="AM22" i="37"/>
  <c r="AN22" i="37"/>
  <c r="AO22" i="37"/>
  <c r="AP22" i="37"/>
  <c r="AQ22" i="37"/>
  <c r="AR22" i="37"/>
  <c r="AS22" i="37"/>
  <c r="AT22" i="37"/>
  <c r="AU22" i="37"/>
  <c r="AV22" i="37"/>
  <c r="AW22" i="37"/>
  <c r="AX22" i="37"/>
  <c r="AY22" i="37"/>
  <c r="AZ22" i="37"/>
  <c r="BA22" i="37"/>
  <c r="BB22" i="37"/>
  <c r="BC22" i="37"/>
  <c r="BD22" i="37"/>
  <c r="BE22" i="37"/>
  <c r="BF22" i="37"/>
  <c r="BG22" i="37"/>
  <c r="BH22" i="37"/>
  <c r="BI22" i="37"/>
  <c r="BJ22" i="37"/>
  <c r="BK22" i="37"/>
  <c r="BL22" i="37"/>
  <c r="BM22" i="37"/>
  <c r="BN22" i="37"/>
  <c r="BO22" i="37"/>
  <c r="BP22" i="37"/>
  <c r="BQ22" i="37"/>
  <c r="BR22" i="37"/>
  <c r="BS22" i="37"/>
  <c r="BT22" i="37"/>
  <c r="BU22" i="37"/>
  <c r="BV22" i="37"/>
  <c r="BW22" i="37"/>
  <c r="BX22" i="37"/>
  <c r="BY22" i="37"/>
  <c r="BZ22" i="37"/>
  <c r="CA22" i="37"/>
  <c r="CB22" i="37"/>
  <c r="CC22" i="37"/>
  <c r="CD22" i="37"/>
  <c r="CE22" i="37"/>
  <c r="CF22" i="37"/>
  <c r="CG22" i="37"/>
  <c r="CH22" i="37"/>
  <c r="CI22" i="37"/>
  <c r="CJ22" i="37"/>
  <c r="CK22" i="37"/>
  <c r="CL22" i="37"/>
  <c r="CM22" i="37"/>
  <c r="CN22" i="37"/>
  <c r="CO22" i="37"/>
  <c r="CP22" i="37"/>
  <c r="CQ22" i="37"/>
  <c r="CR22" i="37"/>
  <c r="CS22" i="37"/>
  <c r="CT22" i="37"/>
  <c r="CU22" i="37"/>
  <c r="CV22" i="37"/>
  <c r="CW22" i="37"/>
  <c r="CX22" i="37"/>
  <c r="CY22" i="37"/>
  <c r="CZ22" i="37"/>
  <c r="DA22" i="37"/>
  <c r="DB22" i="37"/>
  <c r="DC22" i="37"/>
  <c r="DD22" i="37"/>
  <c r="DE22" i="37"/>
  <c r="DF22" i="37"/>
  <c r="DG22" i="37"/>
  <c r="DH22" i="37"/>
  <c r="DI22" i="37"/>
  <c r="DJ22" i="37"/>
  <c r="DK22" i="37"/>
  <c r="DL22" i="37"/>
  <c r="DM22" i="37"/>
  <c r="DN22" i="37"/>
  <c r="DO22" i="37"/>
  <c r="DP22" i="37"/>
  <c r="DQ22" i="37"/>
  <c r="DR22" i="37"/>
  <c r="DS22" i="37"/>
  <c r="DT22" i="37"/>
  <c r="DU22" i="37"/>
  <c r="DV22" i="37"/>
  <c r="DW22" i="37"/>
  <c r="DX22" i="37"/>
  <c r="DY22" i="37"/>
  <c r="DZ22" i="37"/>
  <c r="EA22" i="37"/>
  <c r="EB22" i="37"/>
  <c r="EC22" i="37"/>
  <c r="ED22" i="37"/>
  <c r="EE22" i="37"/>
  <c r="EF22" i="37"/>
  <c r="EG22" i="37"/>
  <c r="EH22" i="37"/>
  <c r="EI22" i="37"/>
  <c r="EJ22" i="37"/>
  <c r="EK22" i="37"/>
  <c r="EL22" i="37"/>
  <c r="EM22" i="37"/>
  <c r="EN22" i="37"/>
  <c r="EO22" i="37"/>
  <c r="EP22" i="37"/>
  <c r="EQ22" i="37"/>
  <c r="ER22" i="37"/>
  <c r="ES22" i="37"/>
  <c r="ET22" i="37"/>
  <c r="EU22" i="37"/>
  <c r="EV22" i="37"/>
  <c r="EW22" i="37"/>
  <c r="EX22" i="37"/>
  <c r="EY22" i="37"/>
  <c r="EZ22" i="37"/>
  <c r="FA22" i="37"/>
  <c r="FB22" i="37"/>
  <c r="FC22" i="37"/>
  <c r="FD22" i="37"/>
  <c r="FE22" i="37"/>
  <c r="FF22" i="37"/>
  <c r="FG22" i="37"/>
  <c r="FH22" i="37"/>
  <c r="FI22" i="37"/>
  <c r="FJ22" i="37"/>
  <c r="FK22" i="37"/>
  <c r="FL22" i="37"/>
  <c r="FM22" i="37"/>
  <c r="FN22" i="37"/>
  <c r="FO22" i="37"/>
  <c r="FP22" i="37"/>
  <c r="FQ22" i="37"/>
  <c r="FR22" i="37"/>
  <c r="FS22" i="37"/>
  <c r="FT22" i="37"/>
  <c r="FU22" i="37"/>
  <c r="FV22" i="37"/>
  <c r="FW22" i="37"/>
  <c r="FX22" i="37"/>
  <c r="FY22" i="37"/>
  <c r="FZ22" i="37"/>
  <c r="GA22" i="37"/>
  <c r="GB22" i="37"/>
  <c r="GC22" i="37"/>
  <c r="GD22" i="37"/>
  <c r="GE22" i="37"/>
  <c r="GF22" i="37"/>
  <c r="GG22" i="37"/>
  <c r="GH22" i="37"/>
  <c r="GI22" i="37"/>
  <c r="GJ22" i="37"/>
  <c r="GK22" i="37"/>
  <c r="GL22" i="37"/>
  <c r="GM22" i="37"/>
  <c r="GN22" i="37"/>
  <c r="GO22" i="37"/>
  <c r="GP22" i="37"/>
  <c r="GQ22" i="37"/>
  <c r="GR22" i="37"/>
  <c r="GS22" i="37"/>
  <c r="GT22" i="37"/>
  <c r="GU22" i="37"/>
  <c r="GV22" i="37"/>
  <c r="GW22" i="37"/>
  <c r="GX22" i="37"/>
  <c r="GY22" i="37"/>
  <c r="GZ22" i="37"/>
  <c r="HA22" i="37"/>
  <c r="HB22" i="37"/>
  <c r="HC22" i="37"/>
  <c r="HD22" i="37"/>
  <c r="HE22" i="37"/>
  <c r="HF22" i="37"/>
  <c r="HG22" i="37"/>
  <c r="HH22" i="37"/>
  <c r="HI22" i="37"/>
  <c r="HJ22" i="37"/>
  <c r="HK22" i="37"/>
  <c r="HL22" i="37"/>
  <c r="HM22" i="37"/>
  <c r="HN22" i="37"/>
  <c r="HO22" i="37"/>
  <c r="HP22" i="37"/>
  <c r="HQ22" i="37"/>
  <c r="HR22" i="37"/>
  <c r="HS22" i="37"/>
  <c r="HT22" i="37"/>
  <c r="HU22" i="37"/>
  <c r="HV22" i="37"/>
  <c r="HW22" i="37"/>
  <c r="HX22" i="37"/>
  <c r="HY22" i="37"/>
  <c r="HZ22" i="37"/>
  <c r="IA22" i="37"/>
  <c r="IB22" i="37"/>
  <c r="IC22" i="37"/>
  <c r="ID22" i="37"/>
  <c r="IE22" i="37"/>
  <c r="A23" i="37"/>
  <c r="G23" i="37"/>
  <c r="H23" i="37"/>
  <c r="I23" i="37"/>
  <c r="J23" i="37"/>
  <c r="K23" i="37"/>
  <c r="L23" i="37"/>
  <c r="M23" i="37"/>
  <c r="N23" i="37"/>
  <c r="O23" i="37"/>
  <c r="P23" i="37"/>
  <c r="Q23" i="37"/>
  <c r="R23" i="37"/>
  <c r="S23" i="37"/>
  <c r="T23" i="37"/>
  <c r="U23" i="37"/>
  <c r="V23" i="37"/>
  <c r="W23" i="37"/>
  <c r="X23" i="37"/>
  <c r="Y23" i="37"/>
  <c r="Z23" i="37"/>
  <c r="AA23" i="37"/>
  <c r="AB23" i="37"/>
  <c r="AC23" i="37"/>
  <c r="AD23" i="37"/>
  <c r="AE23" i="37"/>
  <c r="AF23" i="37"/>
  <c r="AG23" i="37"/>
  <c r="AH23" i="37"/>
  <c r="AI23" i="37"/>
  <c r="AJ23" i="37"/>
  <c r="AK23" i="37"/>
  <c r="AL23" i="37"/>
  <c r="AM23" i="37"/>
  <c r="AN23" i="37"/>
  <c r="AO23" i="37"/>
  <c r="AP23" i="37"/>
  <c r="AQ23" i="37"/>
  <c r="AR23" i="37"/>
  <c r="AS23" i="37"/>
  <c r="AT23" i="37"/>
  <c r="AU23" i="37"/>
  <c r="AV23" i="37"/>
  <c r="AW23" i="37"/>
  <c r="AX23" i="37"/>
  <c r="AY23" i="37"/>
  <c r="AZ23" i="37"/>
  <c r="BA23" i="37"/>
  <c r="BB23" i="37"/>
  <c r="BC23" i="37"/>
  <c r="BD23" i="37"/>
  <c r="BE23" i="37"/>
  <c r="BF23" i="37"/>
  <c r="BG23" i="37"/>
  <c r="BH23" i="37"/>
  <c r="BI23" i="37"/>
  <c r="BJ23" i="37"/>
  <c r="BK23" i="37"/>
  <c r="BL23" i="37"/>
  <c r="BM23" i="37"/>
  <c r="BN23" i="37"/>
  <c r="BO23" i="37"/>
  <c r="BP23" i="37"/>
  <c r="BQ23" i="37"/>
  <c r="BR23" i="37"/>
  <c r="BS23" i="37"/>
  <c r="BT23" i="37"/>
  <c r="BU23" i="37"/>
  <c r="BV23" i="37"/>
  <c r="BW23" i="37"/>
  <c r="BX23" i="37"/>
  <c r="BY23" i="37"/>
  <c r="BZ23" i="37"/>
  <c r="CA23" i="37"/>
  <c r="CB23" i="37"/>
  <c r="CC23" i="37"/>
  <c r="CD23" i="37"/>
  <c r="CE23" i="37"/>
  <c r="CF23" i="37"/>
  <c r="CG23" i="37"/>
  <c r="CH23" i="37"/>
  <c r="CI23" i="37"/>
  <c r="CJ23" i="37"/>
  <c r="CK23" i="37"/>
  <c r="CL23" i="37"/>
  <c r="CM23" i="37"/>
  <c r="CN23" i="37"/>
  <c r="CO23" i="37"/>
  <c r="CP23" i="37"/>
  <c r="CQ23" i="37"/>
  <c r="CR23" i="37"/>
  <c r="CS23" i="37"/>
  <c r="CT23" i="37"/>
  <c r="CU23" i="37"/>
  <c r="CV23" i="37"/>
  <c r="CW23" i="37"/>
  <c r="CX23" i="37"/>
  <c r="CY23" i="37"/>
  <c r="CZ23" i="37"/>
  <c r="DA23" i="37"/>
  <c r="DB23" i="37"/>
  <c r="DC23" i="37"/>
  <c r="DD23" i="37"/>
  <c r="DE23" i="37"/>
  <c r="DF23" i="37"/>
  <c r="DG23" i="37"/>
  <c r="DH23" i="37"/>
  <c r="DI23" i="37"/>
  <c r="DJ23" i="37"/>
  <c r="DK23" i="37"/>
  <c r="DL23" i="37"/>
  <c r="DM23" i="37"/>
  <c r="DN23" i="37"/>
  <c r="DO23" i="37"/>
  <c r="DP23" i="37"/>
  <c r="DQ23" i="37"/>
  <c r="DR23" i="37"/>
  <c r="DS23" i="37"/>
  <c r="DT23" i="37"/>
  <c r="DU23" i="37"/>
  <c r="DV23" i="37"/>
  <c r="DW23" i="37"/>
  <c r="DX23" i="37"/>
  <c r="DY23" i="37"/>
  <c r="DZ23" i="37"/>
  <c r="EA23" i="37"/>
  <c r="EB23" i="37"/>
  <c r="EC23" i="37"/>
  <c r="ED23" i="37"/>
  <c r="EE23" i="37"/>
  <c r="EF23" i="37"/>
  <c r="EG23" i="37"/>
  <c r="EH23" i="37"/>
  <c r="EI23" i="37"/>
  <c r="EJ23" i="37"/>
  <c r="EK23" i="37"/>
  <c r="EL23" i="37"/>
  <c r="EM23" i="37"/>
  <c r="EN23" i="37"/>
  <c r="EO23" i="37"/>
  <c r="EP23" i="37"/>
  <c r="EQ23" i="37"/>
  <c r="ER23" i="37"/>
  <c r="ES23" i="37"/>
  <c r="ET23" i="37"/>
  <c r="EU23" i="37"/>
  <c r="EV23" i="37"/>
  <c r="EW23" i="37"/>
  <c r="EX23" i="37"/>
  <c r="EY23" i="37"/>
  <c r="EZ23" i="37"/>
  <c r="FA23" i="37"/>
  <c r="FB23" i="37"/>
  <c r="FC23" i="37"/>
  <c r="FD23" i="37"/>
  <c r="FE23" i="37"/>
  <c r="FF23" i="37"/>
  <c r="FG23" i="37"/>
  <c r="FH23" i="37"/>
  <c r="FI23" i="37"/>
  <c r="FJ23" i="37"/>
  <c r="FK23" i="37"/>
  <c r="FL23" i="37"/>
  <c r="FM23" i="37"/>
  <c r="FN23" i="37"/>
  <c r="FO23" i="37"/>
  <c r="FP23" i="37"/>
  <c r="FQ23" i="37"/>
  <c r="FR23" i="37"/>
  <c r="FS23" i="37"/>
  <c r="FT23" i="37"/>
  <c r="FU23" i="37"/>
  <c r="FV23" i="37"/>
  <c r="FW23" i="37"/>
  <c r="FX23" i="37"/>
  <c r="FY23" i="37"/>
  <c r="FZ23" i="37"/>
  <c r="GA23" i="37"/>
  <c r="GB23" i="37"/>
  <c r="GC23" i="37"/>
  <c r="GD23" i="37"/>
  <c r="GE23" i="37"/>
  <c r="GF23" i="37"/>
  <c r="GG23" i="37"/>
  <c r="GH23" i="37"/>
  <c r="GI23" i="37"/>
  <c r="GJ23" i="37"/>
  <c r="GK23" i="37"/>
  <c r="GL23" i="37"/>
  <c r="GM23" i="37"/>
  <c r="GN23" i="37"/>
  <c r="GO23" i="37"/>
  <c r="GP23" i="37"/>
  <c r="GQ23" i="37"/>
  <c r="GR23" i="37"/>
  <c r="GS23" i="37"/>
  <c r="GT23" i="37"/>
  <c r="GU23" i="37"/>
  <c r="GV23" i="37"/>
  <c r="GW23" i="37"/>
  <c r="GX23" i="37"/>
  <c r="GY23" i="37"/>
  <c r="GZ23" i="37"/>
  <c r="HA23" i="37"/>
  <c r="HB23" i="37"/>
  <c r="HC23" i="37"/>
  <c r="HD23" i="37"/>
  <c r="HE23" i="37"/>
  <c r="HF23" i="37"/>
  <c r="HG23" i="37"/>
  <c r="HH23" i="37"/>
  <c r="HI23" i="37"/>
  <c r="HJ23" i="37"/>
  <c r="HK23" i="37"/>
  <c r="HL23" i="37"/>
  <c r="HM23" i="37"/>
  <c r="HN23" i="37"/>
  <c r="HO23" i="37"/>
  <c r="HP23" i="37"/>
  <c r="HQ23" i="37"/>
  <c r="HR23" i="37"/>
  <c r="HS23" i="37"/>
  <c r="HT23" i="37"/>
  <c r="HU23" i="37"/>
  <c r="HV23" i="37"/>
  <c r="HW23" i="37"/>
  <c r="HX23" i="37"/>
  <c r="HY23" i="37"/>
  <c r="HZ23" i="37"/>
  <c r="IA23" i="37"/>
  <c r="IB23" i="37"/>
  <c r="IC23" i="37"/>
  <c r="ID23" i="37"/>
  <c r="IE23" i="37"/>
  <c r="A24" i="37"/>
  <c r="G24" i="37"/>
  <c r="H24" i="37"/>
  <c r="I24" i="37"/>
  <c r="J24" i="37"/>
  <c r="K24" i="37"/>
  <c r="L24" i="37"/>
  <c r="M24" i="37"/>
  <c r="N24" i="37"/>
  <c r="O24" i="37"/>
  <c r="P24" i="37"/>
  <c r="Q24" i="37"/>
  <c r="R24" i="37"/>
  <c r="S24" i="37"/>
  <c r="T24" i="37"/>
  <c r="U24" i="37"/>
  <c r="V24" i="37"/>
  <c r="W24" i="37"/>
  <c r="X24" i="37"/>
  <c r="Y24" i="37"/>
  <c r="Z24" i="37"/>
  <c r="AA24" i="37"/>
  <c r="AB24" i="37"/>
  <c r="AC24" i="37"/>
  <c r="AD24" i="37"/>
  <c r="AE24" i="37"/>
  <c r="AF24" i="37"/>
  <c r="AG24" i="37"/>
  <c r="AH24" i="37"/>
  <c r="AI24" i="37"/>
  <c r="AJ24" i="37"/>
  <c r="AK24" i="37"/>
  <c r="AL24" i="37"/>
  <c r="AM24" i="37"/>
  <c r="AN24" i="37"/>
  <c r="AO24" i="37"/>
  <c r="AP24" i="37"/>
  <c r="AQ24" i="37"/>
  <c r="AR24" i="37"/>
  <c r="AS24" i="37"/>
  <c r="AT24" i="37"/>
  <c r="AU24" i="37"/>
  <c r="AV24" i="37"/>
  <c r="AW24" i="37"/>
  <c r="AX24" i="37"/>
  <c r="AY24" i="37"/>
  <c r="AZ24" i="37"/>
  <c r="BA24" i="37"/>
  <c r="BB24" i="37"/>
  <c r="BC24" i="37"/>
  <c r="BD24" i="37"/>
  <c r="BE24" i="37"/>
  <c r="BF24" i="37"/>
  <c r="BG24" i="37"/>
  <c r="BH24" i="37"/>
  <c r="BI24" i="37"/>
  <c r="BJ24" i="37"/>
  <c r="BK24" i="37"/>
  <c r="BL24" i="37"/>
  <c r="BM24" i="37"/>
  <c r="BN24" i="37"/>
  <c r="BO24" i="37"/>
  <c r="BP24" i="37"/>
  <c r="BQ24" i="37"/>
  <c r="BR24" i="37"/>
  <c r="BS24" i="37"/>
  <c r="BT24" i="37"/>
  <c r="BU24" i="37"/>
  <c r="BV24" i="37"/>
  <c r="BW24" i="37"/>
  <c r="BX24" i="37"/>
  <c r="BY24" i="37"/>
  <c r="BZ24" i="37"/>
  <c r="CA24" i="37"/>
  <c r="CB24" i="37"/>
  <c r="CC24" i="37"/>
  <c r="CD24" i="37"/>
  <c r="CE24" i="37"/>
  <c r="CF24" i="37"/>
  <c r="CG24" i="37"/>
  <c r="CH24" i="37"/>
  <c r="CI24" i="37"/>
  <c r="CJ24" i="37"/>
  <c r="CK24" i="37"/>
  <c r="CL24" i="37"/>
  <c r="CM24" i="37"/>
  <c r="CN24" i="37"/>
  <c r="CO24" i="37"/>
  <c r="CP24" i="37"/>
  <c r="CQ24" i="37"/>
  <c r="CR24" i="37"/>
  <c r="CS24" i="37"/>
  <c r="CT24" i="37"/>
  <c r="CU24" i="37"/>
  <c r="CV24" i="37"/>
  <c r="CW24" i="37"/>
  <c r="CX24" i="37"/>
  <c r="CY24" i="37"/>
  <c r="CZ24" i="37"/>
  <c r="DA24" i="37"/>
  <c r="DB24" i="37"/>
  <c r="DC24" i="37"/>
  <c r="DD24" i="37"/>
  <c r="DE24" i="37"/>
  <c r="DF24" i="37"/>
  <c r="DG24" i="37"/>
  <c r="DH24" i="37"/>
  <c r="DI24" i="37"/>
  <c r="DJ24" i="37"/>
  <c r="DK24" i="37"/>
  <c r="DL24" i="37"/>
  <c r="DM24" i="37"/>
  <c r="DN24" i="37"/>
  <c r="DO24" i="37"/>
  <c r="DP24" i="37"/>
  <c r="DQ24" i="37"/>
  <c r="DR24" i="37"/>
  <c r="DS24" i="37"/>
  <c r="DT24" i="37"/>
  <c r="DU24" i="37"/>
  <c r="DV24" i="37"/>
  <c r="DW24" i="37"/>
  <c r="DX24" i="37"/>
  <c r="DY24" i="37"/>
  <c r="DZ24" i="37"/>
  <c r="EA24" i="37"/>
  <c r="EB24" i="37"/>
  <c r="EC24" i="37"/>
  <c r="ED24" i="37"/>
  <c r="EE24" i="37"/>
  <c r="EF24" i="37"/>
  <c r="EG24" i="37"/>
  <c r="EH24" i="37"/>
  <c r="EI24" i="37"/>
  <c r="EJ24" i="37"/>
  <c r="EK24" i="37"/>
  <c r="EL24" i="37"/>
  <c r="EM24" i="37"/>
  <c r="EN24" i="37"/>
  <c r="EO24" i="37"/>
  <c r="EP24" i="37"/>
  <c r="EQ24" i="37"/>
  <c r="ER24" i="37"/>
  <c r="ES24" i="37"/>
  <c r="ET24" i="37"/>
  <c r="EU24" i="37"/>
  <c r="EV24" i="37"/>
  <c r="EW24" i="37"/>
  <c r="EX24" i="37"/>
  <c r="EY24" i="37"/>
  <c r="EZ24" i="37"/>
  <c r="FA24" i="37"/>
  <c r="FB24" i="37"/>
  <c r="FC24" i="37"/>
  <c r="FD24" i="37"/>
  <c r="FE24" i="37"/>
  <c r="FF24" i="37"/>
  <c r="FG24" i="37"/>
  <c r="FH24" i="37"/>
  <c r="FI24" i="37"/>
  <c r="FJ24" i="37"/>
  <c r="FK24" i="37"/>
  <c r="FL24" i="37"/>
  <c r="FM24" i="37"/>
  <c r="FN24" i="37"/>
  <c r="FO24" i="37"/>
  <c r="FP24" i="37"/>
  <c r="FQ24" i="37"/>
  <c r="FR24" i="37"/>
  <c r="FS24" i="37"/>
  <c r="FT24" i="37"/>
  <c r="FU24" i="37"/>
  <c r="FV24" i="37"/>
  <c r="FW24" i="37"/>
  <c r="FX24" i="37"/>
  <c r="FY24" i="37"/>
  <c r="FZ24" i="37"/>
  <c r="GA24" i="37"/>
  <c r="GB24" i="37"/>
  <c r="GC24" i="37"/>
  <c r="GD24" i="37"/>
  <c r="GE24" i="37"/>
  <c r="GF24" i="37"/>
  <c r="GG24" i="37"/>
  <c r="GH24" i="37"/>
  <c r="GI24" i="37"/>
  <c r="GJ24" i="37"/>
  <c r="GK24" i="37"/>
  <c r="GL24" i="37"/>
  <c r="GM24" i="37"/>
  <c r="GN24" i="37"/>
  <c r="GO24" i="37"/>
  <c r="GP24" i="37"/>
  <c r="GQ24" i="37"/>
  <c r="GR24" i="37"/>
  <c r="GS24" i="37"/>
  <c r="GT24" i="37"/>
  <c r="GU24" i="37"/>
  <c r="GV24" i="37"/>
  <c r="GW24" i="37"/>
  <c r="GX24" i="37"/>
  <c r="GY24" i="37"/>
  <c r="GZ24" i="37"/>
  <c r="HA24" i="37"/>
  <c r="HB24" i="37"/>
  <c r="HC24" i="37"/>
  <c r="HD24" i="37"/>
  <c r="HE24" i="37"/>
  <c r="HF24" i="37"/>
  <c r="HG24" i="37"/>
  <c r="HH24" i="37"/>
  <c r="HI24" i="37"/>
  <c r="HJ24" i="37"/>
  <c r="HK24" i="37"/>
  <c r="HL24" i="37"/>
  <c r="HM24" i="37"/>
  <c r="HN24" i="37"/>
  <c r="HO24" i="37"/>
  <c r="HP24" i="37"/>
  <c r="HQ24" i="37"/>
  <c r="HR24" i="37"/>
  <c r="HS24" i="37"/>
  <c r="HT24" i="37"/>
  <c r="HU24" i="37"/>
  <c r="HV24" i="37"/>
  <c r="HW24" i="37"/>
  <c r="HX24" i="37"/>
  <c r="HY24" i="37"/>
  <c r="HZ24" i="37"/>
  <c r="IA24" i="37"/>
  <c r="IB24" i="37"/>
  <c r="IC24" i="37"/>
  <c r="ID24" i="37"/>
  <c r="IE24" i="37"/>
  <c r="A25" i="37"/>
  <c r="G25" i="37"/>
  <c r="H25" i="37"/>
  <c r="I25" i="37"/>
  <c r="J25" i="37"/>
  <c r="K25" i="37"/>
  <c r="L25" i="37"/>
  <c r="M25" i="37"/>
  <c r="N25" i="37"/>
  <c r="O25" i="37"/>
  <c r="P25" i="37"/>
  <c r="Q25" i="37"/>
  <c r="R25" i="37"/>
  <c r="S25" i="37"/>
  <c r="T25" i="37"/>
  <c r="U25" i="37"/>
  <c r="V25" i="37"/>
  <c r="W25" i="37"/>
  <c r="X25" i="37"/>
  <c r="Y25" i="37"/>
  <c r="Z25" i="37"/>
  <c r="AA25" i="37"/>
  <c r="AB25" i="37"/>
  <c r="AC25" i="37"/>
  <c r="AD25" i="37"/>
  <c r="AE25" i="37"/>
  <c r="AF25" i="37"/>
  <c r="AG25" i="37"/>
  <c r="AH25" i="37"/>
  <c r="AI25" i="37"/>
  <c r="AJ25" i="37"/>
  <c r="AK25" i="37"/>
  <c r="AL25" i="37"/>
  <c r="AM25" i="37"/>
  <c r="AN25" i="37"/>
  <c r="AO25" i="37"/>
  <c r="AP25" i="37"/>
  <c r="AQ25" i="37"/>
  <c r="AR25" i="37"/>
  <c r="AS25" i="37"/>
  <c r="AT25" i="37"/>
  <c r="AU25" i="37"/>
  <c r="AV25" i="37"/>
  <c r="AW25" i="37"/>
  <c r="AX25" i="37"/>
  <c r="AY25" i="37"/>
  <c r="AZ25" i="37"/>
  <c r="BA25" i="37"/>
  <c r="BB25" i="37"/>
  <c r="BC25" i="37"/>
  <c r="BD25" i="37"/>
  <c r="BE25" i="37"/>
  <c r="BF25" i="37"/>
  <c r="BG25" i="37"/>
  <c r="BH25" i="37"/>
  <c r="BI25" i="37"/>
  <c r="BJ25" i="37"/>
  <c r="BK25" i="37"/>
  <c r="BL25" i="37"/>
  <c r="BM25" i="37"/>
  <c r="BN25" i="37"/>
  <c r="BO25" i="37"/>
  <c r="BP25" i="37"/>
  <c r="BQ25" i="37"/>
  <c r="BR25" i="37"/>
  <c r="BS25" i="37"/>
  <c r="BT25" i="37"/>
  <c r="BU25" i="37"/>
  <c r="BV25" i="37"/>
  <c r="BW25" i="37"/>
  <c r="BX25" i="37"/>
  <c r="BY25" i="37"/>
  <c r="BZ25" i="37"/>
  <c r="CA25" i="37"/>
  <c r="CB25" i="37"/>
  <c r="CC25" i="37"/>
  <c r="CD25" i="37"/>
  <c r="CE25" i="37"/>
  <c r="CF25" i="37"/>
  <c r="CG25" i="37"/>
  <c r="CH25" i="37"/>
  <c r="CI25" i="37"/>
  <c r="CJ25" i="37"/>
  <c r="CK25" i="37"/>
  <c r="CL25" i="37"/>
  <c r="CM25" i="37"/>
  <c r="CN25" i="37"/>
  <c r="CO25" i="37"/>
  <c r="CP25" i="37"/>
  <c r="CQ25" i="37"/>
  <c r="CR25" i="37"/>
  <c r="CS25" i="37"/>
  <c r="CT25" i="37"/>
  <c r="CU25" i="37"/>
  <c r="CV25" i="37"/>
  <c r="CW25" i="37"/>
  <c r="CX25" i="37"/>
  <c r="CY25" i="37"/>
  <c r="CZ25" i="37"/>
  <c r="DA25" i="37"/>
  <c r="DB25" i="37"/>
  <c r="DC25" i="37"/>
  <c r="DD25" i="37"/>
  <c r="DE25" i="37"/>
  <c r="DF25" i="37"/>
  <c r="DG25" i="37"/>
  <c r="DH25" i="37"/>
  <c r="DI25" i="37"/>
  <c r="DJ25" i="37"/>
  <c r="DK25" i="37"/>
  <c r="DL25" i="37"/>
  <c r="DM25" i="37"/>
  <c r="DN25" i="37"/>
  <c r="DO25" i="37"/>
  <c r="DP25" i="37"/>
  <c r="DQ25" i="37"/>
  <c r="DR25" i="37"/>
  <c r="DS25" i="37"/>
  <c r="DT25" i="37"/>
  <c r="DU25" i="37"/>
  <c r="DV25" i="37"/>
  <c r="DW25" i="37"/>
  <c r="DX25" i="37"/>
  <c r="DY25" i="37"/>
  <c r="DZ25" i="37"/>
  <c r="EA25" i="37"/>
  <c r="EB25" i="37"/>
  <c r="EC25" i="37"/>
  <c r="ED25" i="37"/>
  <c r="EE25" i="37"/>
  <c r="EF25" i="37"/>
  <c r="EG25" i="37"/>
  <c r="EH25" i="37"/>
  <c r="EI25" i="37"/>
  <c r="EJ25" i="37"/>
  <c r="EK25" i="37"/>
  <c r="EL25" i="37"/>
  <c r="EM25" i="37"/>
  <c r="EN25" i="37"/>
  <c r="EO25" i="37"/>
  <c r="EP25" i="37"/>
  <c r="EQ25" i="37"/>
  <c r="ER25" i="37"/>
  <c r="ES25" i="37"/>
  <c r="ET25" i="37"/>
  <c r="EU25" i="37"/>
  <c r="EV25" i="37"/>
  <c r="EW25" i="37"/>
  <c r="EX25" i="37"/>
  <c r="EY25" i="37"/>
  <c r="EZ25" i="37"/>
  <c r="FA25" i="37"/>
  <c r="FB25" i="37"/>
  <c r="FC25" i="37"/>
  <c r="FD25" i="37"/>
  <c r="FE25" i="37"/>
  <c r="FF25" i="37"/>
  <c r="FG25" i="37"/>
  <c r="FH25" i="37"/>
  <c r="FI25" i="37"/>
  <c r="FJ25" i="37"/>
  <c r="FK25" i="37"/>
  <c r="FL25" i="37"/>
  <c r="FM25" i="37"/>
  <c r="FN25" i="37"/>
  <c r="FO25" i="37"/>
  <c r="FP25" i="37"/>
  <c r="FQ25" i="37"/>
  <c r="FR25" i="37"/>
  <c r="FS25" i="37"/>
  <c r="FT25" i="37"/>
  <c r="FU25" i="37"/>
  <c r="FV25" i="37"/>
  <c r="FW25" i="37"/>
  <c r="FX25" i="37"/>
  <c r="FY25" i="37"/>
  <c r="FZ25" i="37"/>
  <c r="GA25" i="37"/>
  <c r="GB25" i="37"/>
  <c r="GC25" i="37"/>
  <c r="GD25" i="37"/>
  <c r="GE25" i="37"/>
  <c r="GF25" i="37"/>
  <c r="GG25" i="37"/>
  <c r="GH25" i="37"/>
  <c r="GI25" i="37"/>
  <c r="GJ25" i="37"/>
  <c r="GK25" i="37"/>
  <c r="GL25" i="37"/>
  <c r="GM25" i="37"/>
  <c r="GN25" i="37"/>
  <c r="GO25" i="37"/>
  <c r="GP25" i="37"/>
  <c r="GQ25" i="37"/>
  <c r="GR25" i="37"/>
  <c r="GS25" i="37"/>
  <c r="GT25" i="37"/>
  <c r="GU25" i="37"/>
  <c r="GV25" i="37"/>
  <c r="GW25" i="37"/>
  <c r="GX25" i="37"/>
  <c r="GY25" i="37"/>
  <c r="GZ25" i="37"/>
  <c r="HA25" i="37"/>
  <c r="HB25" i="37"/>
  <c r="HC25" i="37"/>
  <c r="HD25" i="37"/>
  <c r="HE25" i="37"/>
  <c r="HF25" i="37"/>
  <c r="HG25" i="37"/>
  <c r="HH25" i="37"/>
  <c r="HI25" i="37"/>
  <c r="HJ25" i="37"/>
  <c r="HK25" i="37"/>
  <c r="HL25" i="37"/>
  <c r="HM25" i="37"/>
  <c r="HN25" i="37"/>
  <c r="HO25" i="37"/>
  <c r="HP25" i="37"/>
  <c r="HQ25" i="37"/>
  <c r="HR25" i="37"/>
  <c r="HS25" i="37"/>
  <c r="HT25" i="37"/>
  <c r="HU25" i="37"/>
  <c r="HV25" i="37"/>
  <c r="HW25" i="37"/>
  <c r="HX25" i="37"/>
  <c r="HY25" i="37"/>
  <c r="HZ25" i="37"/>
  <c r="IA25" i="37"/>
  <c r="IB25" i="37"/>
  <c r="IC25" i="37"/>
  <c r="ID25" i="37"/>
  <c r="IE25" i="37"/>
  <c r="A26" i="37"/>
  <c r="G26" i="37"/>
  <c r="H26" i="37"/>
  <c r="I26" i="37"/>
  <c r="J26" i="37"/>
  <c r="K26" i="37"/>
  <c r="L26" i="37"/>
  <c r="M26" i="37"/>
  <c r="N26" i="37"/>
  <c r="O26" i="37"/>
  <c r="P26" i="37"/>
  <c r="Q26" i="37"/>
  <c r="R26" i="37"/>
  <c r="S26" i="37"/>
  <c r="T26" i="37"/>
  <c r="U26" i="37"/>
  <c r="V26" i="37"/>
  <c r="W26" i="37"/>
  <c r="X26" i="37"/>
  <c r="Y26" i="37"/>
  <c r="Z26" i="37"/>
  <c r="AA26" i="37"/>
  <c r="AB26" i="37"/>
  <c r="AC26" i="37"/>
  <c r="AD26" i="37"/>
  <c r="AE26" i="37"/>
  <c r="AF26" i="37"/>
  <c r="AG26" i="37"/>
  <c r="AH26" i="37"/>
  <c r="AI26" i="37"/>
  <c r="AJ26" i="37"/>
  <c r="AK26" i="37"/>
  <c r="AL26" i="37"/>
  <c r="AM26" i="37"/>
  <c r="AN26" i="37"/>
  <c r="AO26" i="37"/>
  <c r="AP26" i="37"/>
  <c r="AQ26" i="37"/>
  <c r="AR26" i="37"/>
  <c r="AS26" i="37"/>
  <c r="AT26" i="37"/>
  <c r="AU26" i="37"/>
  <c r="AV26" i="37"/>
  <c r="AW26" i="37"/>
  <c r="AX26" i="37"/>
  <c r="AY26" i="37"/>
  <c r="AZ26" i="37"/>
  <c r="BA26" i="37"/>
  <c r="BB26" i="37"/>
  <c r="BC26" i="37"/>
  <c r="BD26" i="37"/>
  <c r="BE26" i="37"/>
  <c r="BF26" i="37"/>
  <c r="BG26" i="37"/>
  <c r="BH26" i="37"/>
  <c r="BI26" i="37"/>
  <c r="BJ26" i="37"/>
  <c r="BK26" i="37"/>
  <c r="BL26" i="37"/>
  <c r="BM26" i="37"/>
  <c r="BN26" i="37"/>
  <c r="BO26" i="37"/>
  <c r="BP26" i="37"/>
  <c r="BQ26" i="37"/>
  <c r="BR26" i="37"/>
  <c r="BS26" i="37"/>
  <c r="BT26" i="37"/>
  <c r="BU26" i="37"/>
  <c r="BV26" i="37"/>
  <c r="BW26" i="37"/>
  <c r="BX26" i="37"/>
  <c r="BY26" i="37"/>
  <c r="BZ26" i="37"/>
  <c r="CA26" i="37"/>
  <c r="CB26" i="37"/>
  <c r="CC26" i="37"/>
  <c r="CD26" i="37"/>
  <c r="CE26" i="37"/>
  <c r="CF26" i="37"/>
  <c r="CG26" i="37"/>
  <c r="CH26" i="37"/>
  <c r="CI26" i="37"/>
  <c r="CJ26" i="37"/>
  <c r="CK26" i="37"/>
  <c r="CL26" i="37"/>
  <c r="CM26" i="37"/>
  <c r="CN26" i="37"/>
  <c r="CO26" i="37"/>
  <c r="CP26" i="37"/>
  <c r="CQ26" i="37"/>
  <c r="CR26" i="37"/>
  <c r="CS26" i="37"/>
  <c r="CT26" i="37"/>
  <c r="CU26" i="37"/>
  <c r="CV26" i="37"/>
  <c r="CW26" i="37"/>
  <c r="CX26" i="37"/>
  <c r="CY26" i="37"/>
  <c r="CZ26" i="37"/>
  <c r="DA26" i="37"/>
  <c r="DB26" i="37"/>
  <c r="DC26" i="37"/>
  <c r="DD26" i="37"/>
  <c r="DE26" i="37"/>
  <c r="DF26" i="37"/>
  <c r="DG26" i="37"/>
  <c r="DH26" i="37"/>
  <c r="DI26" i="37"/>
  <c r="DJ26" i="37"/>
  <c r="DK26" i="37"/>
  <c r="DL26" i="37"/>
  <c r="DM26" i="37"/>
  <c r="DN26" i="37"/>
  <c r="DO26" i="37"/>
  <c r="DP26" i="37"/>
  <c r="DQ26" i="37"/>
  <c r="DR26" i="37"/>
  <c r="DS26" i="37"/>
  <c r="DT26" i="37"/>
  <c r="DU26" i="37"/>
  <c r="DV26" i="37"/>
  <c r="DW26" i="37"/>
  <c r="DX26" i="37"/>
  <c r="DY26" i="37"/>
  <c r="DZ26" i="37"/>
  <c r="EA26" i="37"/>
  <c r="EB26" i="37"/>
  <c r="EC26" i="37"/>
  <c r="ED26" i="37"/>
  <c r="EE26" i="37"/>
  <c r="EF26" i="37"/>
  <c r="EG26" i="37"/>
  <c r="EH26" i="37"/>
  <c r="EI26" i="37"/>
  <c r="EJ26" i="37"/>
  <c r="EK26" i="37"/>
  <c r="EL26" i="37"/>
  <c r="EM26" i="37"/>
  <c r="EN26" i="37"/>
  <c r="EO26" i="37"/>
  <c r="EP26" i="37"/>
  <c r="EQ26" i="37"/>
  <c r="ER26" i="37"/>
  <c r="ES26" i="37"/>
  <c r="ET26" i="37"/>
  <c r="EU26" i="37"/>
  <c r="EV26" i="37"/>
  <c r="EW26" i="37"/>
  <c r="EX26" i="37"/>
  <c r="EY26" i="37"/>
  <c r="EZ26" i="37"/>
  <c r="FA26" i="37"/>
  <c r="FB26" i="37"/>
  <c r="FC26" i="37"/>
  <c r="FD26" i="37"/>
  <c r="FE26" i="37"/>
  <c r="FF26" i="37"/>
  <c r="FG26" i="37"/>
  <c r="FH26" i="37"/>
  <c r="FI26" i="37"/>
  <c r="FJ26" i="37"/>
  <c r="FK26" i="37"/>
  <c r="FL26" i="37"/>
  <c r="FM26" i="37"/>
  <c r="FN26" i="37"/>
  <c r="FO26" i="37"/>
  <c r="FP26" i="37"/>
  <c r="FQ26" i="37"/>
  <c r="FR26" i="37"/>
  <c r="FS26" i="37"/>
  <c r="FT26" i="37"/>
  <c r="FU26" i="37"/>
  <c r="FV26" i="37"/>
  <c r="FW26" i="37"/>
  <c r="FX26" i="37"/>
  <c r="FY26" i="37"/>
  <c r="FZ26" i="37"/>
  <c r="GA26" i="37"/>
  <c r="GB26" i="37"/>
  <c r="GC26" i="37"/>
  <c r="GD26" i="37"/>
  <c r="GE26" i="37"/>
  <c r="GF26" i="37"/>
  <c r="GG26" i="37"/>
  <c r="GH26" i="37"/>
  <c r="GI26" i="37"/>
  <c r="GJ26" i="37"/>
  <c r="GK26" i="37"/>
  <c r="GL26" i="37"/>
  <c r="GM26" i="37"/>
  <c r="GN26" i="37"/>
  <c r="GO26" i="37"/>
  <c r="GP26" i="37"/>
  <c r="GQ26" i="37"/>
  <c r="GR26" i="37"/>
  <c r="GS26" i="37"/>
  <c r="GT26" i="37"/>
  <c r="GU26" i="37"/>
  <c r="GV26" i="37"/>
  <c r="GW26" i="37"/>
  <c r="GX26" i="37"/>
  <c r="GY26" i="37"/>
  <c r="GZ26" i="37"/>
  <c r="HA26" i="37"/>
  <c r="HB26" i="37"/>
  <c r="HC26" i="37"/>
  <c r="HD26" i="37"/>
  <c r="HE26" i="37"/>
  <c r="HF26" i="37"/>
  <c r="HG26" i="37"/>
  <c r="HH26" i="37"/>
  <c r="HI26" i="37"/>
  <c r="HJ26" i="37"/>
  <c r="HK26" i="37"/>
  <c r="HL26" i="37"/>
  <c r="HM26" i="37"/>
  <c r="HN26" i="37"/>
  <c r="HO26" i="37"/>
  <c r="HP26" i="37"/>
  <c r="HQ26" i="37"/>
  <c r="HR26" i="37"/>
  <c r="HS26" i="37"/>
  <c r="HT26" i="37"/>
  <c r="HU26" i="37"/>
  <c r="HV26" i="37"/>
  <c r="HW26" i="37"/>
  <c r="HX26" i="37"/>
  <c r="HY26" i="37"/>
  <c r="HZ26" i="37"/>
  <c r="IA26" i="37"/>
  <c r="IB26" i="37"/>
  <c r="IC26" i="37"/>
  <c r="ID26" i="37"/>
  <c r="IE26" i="37"/>
  <c r="A27" i="37"/>
  <c r="G27" i="37"/>
  <c r="H27" i="37"/>
  <c r="I27" i="37"/>
  <c r="J27" i="37"/>
  <c r="K27" i="37"/>
  <c r="L27" i="37"/>
  <c r="M27" i="37"/>
  <c r="N27" i="37"/>
  <c r="O27" i="37"/>
  <c r="P27" i="37"/>
  <c r="Q27" i="37"/>
  <c r="R27" i="37"/>
  <c r="S27" i="37"/>
  <c r="T27" i="37"/>
  <c r="U27" i="37"/>
  <c r="V27" i="37"/>
  <c r="W27" i="37"/>
  <c r="X27" i="37"/>
  <c r="Y27" i="37"/>
  <c r="Z27" i="37"/>
  <c r="AA27" i="37"/>
  <c r="AB27" i="37"/>
  <c r="AC27" i="37"/>
  <c r="AD27" i="37"/>
  <c r="AE27" i="37"/>
  <c r="AF27" i="37"/>
  <c r="AG27" i="37"/>
  <c r="AH27" i="37"/>
  <c r="AI27" i="37"/>
  <c r="AJ27" i="37"/>
  <c r="AK27" i="37"/>
  <c r="AL27" i="37"/>
  <c r="AM27" i="37"/>
  <c r="AN27" i="37"/>
  <c r="AO27" i="37"/>
  <c r="AP27" i="37"/>
  <c r="AQ27" i="37"/>
  <c r="AR27" i="37"/>
  <c r="AS27" i="37"/>
  <c r="AT27" i="37"/>
  <c r="AU27" i="37"/>
  <c r="AV27" i="37"/>
  <c r="AW27" i="37"/>
  <c r="AX27" i="37"/>
  <c r="AY27" i="37"/>
  <c r="AZ27" i="37"/>
  <c r="BA27" i="37"/>
  <c r="BB27" i="37"/>
  <c r="BC27" i="37"/>
  <c r="BD27" i="37"/>
  <c r="BE27" i="37"/>
  <c r="BF27" i="37"/>
  <c r="BG27" i="37"/>
  <c r="BH27" i="37"/>
  <c r="BI27" i="37"/>
  <c r="BJ27" i="37"/>
  <c r="BK27" i="37"/>
  <c r="BL27" i="37"/>
  <c r="BM27" i="37"/>
  <c r="BN27" i="37"/>
  <c r="BO27" i="37"/>
  <c r="BP27" i="37"/>
  <c r="BQ27" i="37"/>
  <c r="BR27" i="37"/>
  <c r="BS27" i="37"/>
  <c r="BT27" i="37"/>
  <c r="BU27" i="37"/>
  <c r="BV27" i="37"/>
  <c r="BW27" i="37"/>
  <c r="BX27" i="37"/>
  <c r="BY27" i="37"/>
  <c r="BZ27" i="37"/>
  <c r="CA27" i="37"/>
  <c r="CB27" i="37"/>
  <c r="CC27" i="37"/>
  <c r="CD27" i="37"/>
  <c r="CE27" i="37"/>
  <c r="CF27" i="37"/>
  <c r="CG27" i="37"/>
  <c r="CH27" i="37"/>
  <c r="CI27" i="37"/>
  <c r="CJ27" i="37"/>
  <c r="CK27" i="37"/>
  <c r="CL27" i="37"/>
  <c r="CM27" i="37"/>
  <c r="CN27" i="37"/>
  <c r="CO27" i="37"/>
  <c r="CP27" i="37"/>
  <c r="CQ27" i="37"/>
  <c r="CR27" i="37"/>
  <c r="CS27" i="37"/>
  <c r="CT27" i="37"/>
  <c r="CU27" i="37"/>
  <c r="CV27" i="37"/>
  <c r="CW27" i="37"/>
  <c r="CX27" i="37"/>
  <c r="CY27" i="37"/>
  <c r="CZ27" i="37"/>
  <c r="DA27" i="37"/>
  <c r="DB27" i="37"/>
  <c r="DC27" i="37"/>
  <c r="DD27" i="37"/>
  <c r="DE27" i="37"/>
  <c r="DF27" i="37"/>
  <c r="DG27" i="37"/>
  <c r="DH27" i="37"/>
  <c r="DI27" i="37"/>
  <c r="DJ27" i="37"/>
  <c r="DK27" i="37"/>
  <c r="DL27" i="37"/>
  <c r="DM27" i="37"/>
  <c r="DN27" i="37"/>
  <c r="DO27" i="37"/>
  <c r="DP27" i="37"/>
  <c r="DQ27" i="37"/>
  <c r="DR27" i="37"/>
  <c r="DS27" i="37"/>
  <c r="DT27" i="37"/>
  <c r="DU27" i="37"/>
  <c r="DV27" i="37"/>
  <c r="DW27" i="37"/>
  <c r="DX27" i="37"/>
  <c r="DY27" i="37"/>
  <c r="DZ27" i="37"/>
  <c r="EA27" i="37"/>
  <c r="EB27" i="37"/>
  <c r="EC27" i="37"/>
  <c r="ED27" i="37"/>
  <c r="EE27" i="37"/>
  <c r="EF27" i="37"/>
  <c r="EG27" i="37"/>
  <c r="EH27" i="37"/>
  <c r="EI27" i="37"/>
  <c r="EJ27" i="37"/>
  <c r="EK27" i="37"/>
  <c r="EL27" i="37"/>
  <c r="EM27" i="37"/>
  <c r="EN27" i="37"/>
  <c r="EO27" i="37"/>
  <c r="EP27" i="37"/>
  <c r="EQ27" i="37"/>
  <c r="ER27" i="37"/>
  <c r="ES27" i="37"/>
  <c r="ET27" i="37"/>
  <c r="EU27" i="37"/>
  <c r="EV27" i="37"/>
  <c r="EW27" i="37"/>
  <c r="EX27" i="37"/>
  <c r="EY27" i="37"/>
  <c r="EZ27" i="37"/>
  <c r="FA27" i="37"/>
  <c r="FB27" i="37"/>
  <c r="FC27" i="37"/>
  <c r="FD27" i="37"/>
  <c r="FE27" i="37"/>
  <c r="FF27" i="37"/>
  <c r="FG27" i="37"/>
  <c r="FH27" i="37"/>
  <c r="FI27" i="37"/>
  <c r="FJ27" i="37"/>
  <c r="FK27" i="37"/>
  <c r="FL27" i="37"/>
  <c r="FM27" i="37"/>
  <c r="FN27" i="37"/>
  <c r="FO27" i="37"/>
  <c r="FP27" i="37"/>
  <c r="FQ27" i="37"/>
  <c r="FR27" i="37"/>
  <c r="FS27" i="37"/>
  <c r="FT27" i="37"/>
  <c r="FU27" i="37"/>
  <c r="FV27" i="37"/>
  <c r="FW27" i="37"/>
  <c r="FX27" i="37"/>
  <c r="FY27" i="37"/>
  <c r="FZ27" i="37"/>
  <c r="GA27" i="37"/>
  <c r="GB27" i="37"/>
  <c r="GC27" i="37"/>
  <c r="GD27" i="37"/>
  <c r="GE27" i="37"/>
  <c r="GF27" i="37"/>
  <c r="GG27" i="37"/>
  <c r="GH27" i="37"/>
  <c r="GI27" i="37"/>
  <c r="GJ27" i="37"/>
  <c r="GK27" i="37"/>
  <c r="GL27" i="37"/>
  <c r="GM27" i="37"/>
  <c r="GN27" i="37"/>
  <c r="GO27" i="37"/>
  <c r="GP27" i="37"/>
  <c r="GQ27" i="37"/>
  <c r="GR27" i="37"/>
  <c r="GS27" i="37"/>
  <c r="GT27" i="37"/>
  <c r="GU27" i="37"/>
  <c r="GV27" i="37"/>
  <c r="GW27" i="37"/>
  <c r="GX27" i="37"/>
  <c r="GY27" i="37"/>
  <c r="GZ27" i="37"/>
  <c r="HA27" i="37"/>
  <c r="HB27" i="37"/>
  <c r="HC27" i="37"/>
  <c r="HD27" i="37"/>
  <c r="HE27" i="37"/>
  <c r="HF27" i="37"/>
  <c r="HG27" i="37"/>
  <c r="HH27" i="37"/>
  <c r="HI27" i="37"/>
  <c r="HJ27" i="37"/>
  <c r="HK27" i="37"/>
  <c r="HL27" i="37"/>
  <c r="HM27" i="37"/>
  <c r="HN27" i="37"/>
  <c r="HO27" i="37"/>
  <c r="HP27" i="37"/>
  <c r="HQ27" i="37"/>
  <c r="HR27" i="37"/>
  <c r="HS27" i="37"/>
  <c r="HT27" i="37"/>
  <c r="HU27" i="37"/>
  <c r="HV27" i="37"/>
  <c r="HW27" i="37"/>
  <c r="HX27" i="37"/>
  <c r="HY27" i="37"/>
  <c r="HZ27" i="37"/>
  <c r="IA27" i="37"/>
  <c r="IB27" i="37"/>
  <c r="IC27" i="37"/>
  <c r="ID27" i="37"/>
  <c r="IE27" i="37"/>
  <c r="A28" i="37"/>
  <c r="G28" i="37"/>
  <c r="H28" i="37"/>
  <c r="I28" i="37"/>
  <c r="J28" i="37"/>
  <c r="K28" i="37"/>
  <c r="L28" i="37"/>
  <c r="M28" i="37"/>
  <c r="N28" i="37"/>
  <c r="O28" i="37"/>
  <c r="P28" i="37"/>
  <c r="Q28" i="37"/>
  <c r="R28" i="37"/>
  <c r="S28" i="37"/>
  <c r="T28" i="37"/>
  <c r="U28" i="37"/>
  <c r="V28" i="37"/>
  <c r="W28" i="37"/>
  <c r="X28" i="37"/>
  <c r="Y28" i="37"/>
  <c r="Z28" i="37"/>
  <c r="AA28" i="37"/>
  <c r="AB28" i="37"/>
  <c r="AC28" i="37"/>
  <c r="AD28" i="37"/>
  <c r="AE28" i="37"/>
  <c r="AF28" i="37"/>
  <c r="AG28" i="37"/>
  <c r="AH28" i="37"/>
  <c r="AI28" i="37"/>
  <c r="AJ28" i="37"/>
  <c r="AK28" i="37"/>
  <c r="AL28" i="37"/>
  <c r="AM28" i="37"/>
  <c r="AN28" i="37"/>
  <c r="AO28" i="37"/>
  <c r="AP28" i="37"/>
  <c r="AQ28" i="37"/>
  <c r="AR28" i="37"/>
  <c r="AS28" i="37"/>
  <c r="AT28" i="37"/>
  <c r="AU28" i="37"/>
  <c r="AV28" i="37"/>
  <c r="AW28" i="37"/>
  <c r="AX28" i="37"/>
  <c r="AY28" i="37"/>
  <c r="AZ28" i="37"/>
  <c r="BA28" i="37"/>
  <c r="BB28" i="37"/>
  <c r="BC28" i="37"/>
  <c r="BD28" i="37"/>
  <c r="BE28" i="37"/>
  <c r="BF28" i="37"/>
  <c r="BG28" i="37"/>
  <c r="BH28" i="37"/>
  <c r="BI28" i="37"/>
  <c r="BJ28" i="37"/>
  <c r="BK28" i="37"/>
  <c r="BL28" i="37"/>
  <c r="BM28" i="37"/>
  <c r="BN28" i="37"/>
  <c r="BO28" i="37"/>
  <c r="BP28" i="37"/>
  <c r="BQ28" i="37"/>
  <c r="BR28" i="37"/>
  <c r="BS28" i="37"/>
  <c r="BT28" i="37"/>
  <c r="BU28" i="37"/>
  <c r="BV28" i="37"/>
  <c r="BW28" i="37"/>
  <c r="BX28" i="37"/>
  <c r="BY28" i="37"/>
  <c r="BZ28" i="37"/>
  <c r="CA28" i="37"/>
  <c r="CB28" i="37"/>
  <c r="CC28" i="37"/>
  <c r="CD28" i="37"/>
  <c r="CE28" i="37"/>
  <c r="CF28" i="37"/>
  <c r="CG28" i="37"/>
  <c r="CH28" i="37"/>
  <c r="CI28" i="37"/>
  <c r="CJ28" i="37"/>
  <c r="CK28" i="37"/>
  <c r="CL28" i="37"/>
  <c r="CM28" i="37"/>
  <c r="CN28" i="37"/>
  <c r="CO28" i="37"/>
  <c r="CP28" i="37"/>
  <c r="CQ28" i="37"/>
  <c r="CR28" i="37"/>
  <c r="CS28" i="37"/>
  <c r="CT28" i="37"/>
  <c r="CU28" i="37"/>
  <c r="CV28" i="37"/>
  <c r="CW28" i="37"/>
  <c r="CX28" i="37"/>
  <c r="CY28" i="37"/>
  <c r="CZ28" i="37"/>
  <c r="DA28" i="37"/>
  <c r="DB28" i="37"/>
  <c r="DC28" i="37"/>
  <c r="DD28" i="37"/>
  <c r="DE28" i="37"/>
  <c r="DF28" i="37"/>
  <c r="DG28" i="37"/>
  <c r="DH28" i="37"/>
  <c r="DI28" i="37"/>
  <c r="DJ28" i="37"/>
  <c r="DK28" i="37"/>
  <c r="DL28" i="37"/>
  <c r="DM28" i="37"/>
  <c r="DN28" i="37"/>
  <c r="DO28" i="37"/>
  <c r="DP28" i="37"/>
  <c r="DQ28" i="37"/>
  <c r="DR28" i="37"/>
  <c r="DS28" i="37"/>
  <c r="DT28" i="37"/>
  <c r="DU28" i="37"/>
  <c r="DV28" i="37"/>
  <c r="DW28" i="37"/>
  <c r="DX28" i="37"/>
  <c r="DY28" i="37"/>
  <c r="DZ28" i="37"/>
  <c r="EA28" i="37"/>
  <c r="EB28" i="37"/>
  <c r="EC28" i="37"/>
  <c r="ED28" i="37"/>
  <c r="EE28" i="37"/>
  <c r="EF28" i="37"/>
  <c r="EG28" i="37"/>
  <c r="EH28" i="37"/>
  <c r="EI28" i="37"/>
  <c r="EJ28" i="37"/>
  <c r="EK28" i="37"/>
  <c r="EL28" i="37"/>
  <c r="EM28" i="37"/>
  <c r="EN28" i="37"/>
  <c r="EO28" i="37"/>
  <c r="EP28" i="37"/>
  <c r="EQ28" i="37"/>
  <c r="ER28" i="37"/>
  <c r="ES28" i="37"/>
  <c r="ET28" i="37"/>
  <c r="EU28" i="37"/>
  <c r="EV28" i="37"/>
  <c r="EW28" i="37"/>
  <c r="EX28" i="37"/>
  <c r="EY28" i="37"/>
  <c r="EZ28" i="37"/>
  <c r="FA28" i="37"/>
  <c r="FB28" i="37"/>
  <c r="FC28" i="37"/>
  <c r="FD28" i="37"/>
  <c r="FE28" i="37"/>
  <c r="FF28" i="37"/>
  <c r="FG28" i="37"/>
  <c r="FH28" i="37"/>
  <c r="FI28" i="37"/>
  <c r="FJ28" i="37"/>
  <c r="FK28" i="37"/>
  <c r="FL28" i="37"/>
  <c r="FM28" i="37"/>
  <c r="FN28" i="37"/>
  <c r="FO28" i="37"/>
  <c r="FP28" i="37"/>
  <c r="FQ28" i="37"/>
  <c r="FR28" i="37"/>
  <c r="FS28" i="37"/>
  <c r="FT28" i="37"/>
  <c r="FU28" i="37"/>
  <c r="FV28" i="37"/>
  <c r="FW28" i="37"/>
  <c r="FX28" i="37"/>
  <c r="FY28" i="37"/>
  <c r="FZ28" i="37"/>
  <c r="GA28" i="37"/>
  <c r="GB28" i="37"/>
  <c r="GC28" i="37"/>
  <c r="GD28" i="37"/>
  <c r="GE28" i="37"/>
  <c r="GF28" i="37"/>
  <c r="GG28" i="37"/>
  <c r="GH28" i="37"/>
  <c r="GI28" i="37"/>
  <c r="GJ28" i="37"/>
  <c r="GK28" i="37"/>
  <c r="GL28" i="37"/>
  <c r="GM28" i="37"/>
  <c r="GN28" i="37"/>
  <c r="GO28" i="37"/>
  <c r="GP28" i="37"/>
  <c r="GQ28" i="37"/>
  <c r="GR28" i="37"/>
  <c r="GS28" i="37"/>
  <c r="GT28" i="37"/>
  <c r="GU28" i="37"/>
  <c r="GV28" i="37"/>
  <c r="GW28" i="37"/>
  <c r="GX28" i="37"/>
  <c r="GY28" i="37"/>
  <c r="GZ28" i="37"/>
  <c r="HA28" i="37"/>
  <c r="HB28" i="37"/>
  <c r="HC28" i="37"/>
  <c r="HD28" i="37"/>
  <c r="HE28" i="37"/>
  <c r="HF28" i="37"/>
  <c r="HG28" i="37"/>
  <c r="HH28" i="37"/>
  <c r="HI28" i="37"/>
  <c r="HJ28" i="37"/>
  <c r="HK28" i="37"/>
  <c r="HL28" i="37"/>
  <c r="HM28" i="37"/>
  <c r="HN28" i="37"/>
  <c r="HO28" i="37"/>
  <c r="HP28" i="37"/>
  <c r="HQ28" i="37"/>
  <c r="HR28" i="37"/>
  <c r="HS28" i="37"/>
  <c r="HT28" i="37"/>
  <c r="HU28" i="37"/>
  <c r="HV28" i="37"/>
  <c r="HW28" i="37"/>
  <c r="HX28" i="37"/>
  <c r="HY28" i="37"/>
  <c r="HZ28" i="37"/>
  <c r="IA28" i="37"/>
  <c r="IB28" i="37"/>
  <c r="IC28" i="37"/>
  <c r="ID28" i="37"/>
  <c r="IE28" i="37"/>
  <c r="A29" i="37"/>
  <c r="G29" i="37"/>
  <c r="H29" i="37"/>
  <c r="I29" i="37"/>
  <c r="J29" i="37"/>
  <c r="K29" i="37"/>
  <c r="L29" i="37"/>
  <c r="M29" i="37"/>
  <c r="N29" i="37"/>
  <c r="O29" i="37"/>
  <c r="P29" i="37"/>
  <c r="Q29" i="37"/>
  <c r="R29" i="37"/>
  <c r="S29" i="37"/>
  <c r="T29" i="37"/>
  <c r="U29" i="37"/>
  <c r="V29" i="37"/>
  <c r="W29" i="37"/>
  <c r="X29" i="37"/>
  <c r="Y29" i="37"/>
  <c r="Z29" i="37"/>
  <c r="AA29" i="37"/>
  <c r="AB29" i="37"/>
  <c r="AC29" i="37"/>
  <c r="AD29" i="37"/>
  <c r="AE29" i="37"/>
  <c r="AF29" i="37"/>
  <c r="AG29" i="37"/>
  <c r="AH29" i="37"/>
  <c r="AI29" i="37"/>
  <c r="AJ29" i="37"/>
  <c r="AK29" i="37"/>
  <c r="AL29" i="37"/>
  <c r="AM29" i="37"/>
  <c r="AN29" i="37"/>
  <c r="AO29" i="37"/>
  <c r="AP29" i="37"/>
  <c r="AQ29" i="37"/>
  <c r="AR29" i="37"/>
  <c r="AS29" i="37"/>
  <c r="AT29" i="37"/>
  <c r="AU29" i="37"/>
  <c r="AV29" i="37"/>
  <c r="AW29" i="37"/>
  <c r="AX29" i="37"/>
  <c r="AY29" i="37"/>
  <c r="AZ29" i="37"/>
  <c r="BA29" i="37"/>
  <c r="BB29" i="37"/>
  <c r="BC29" i="37"/>
  <c r="BD29" i="37"/>
  <c r="BE29" i="37"/>
  <c r="BF29" i="37"/>
  <c r="BG29" i="37"/>
  <c r="BH29" i="37"/>
  <c r="BI29" i="37"/>
  <c r="BJ29" i="37"/>
  <c r="BK29" i="37"/>
  <c r="BL29" i="37"/>
  <c r="BM29" i="37"/>
  <c r="BN29" i="37"/>
  <c r="BO29" i="37"/>
  <c r="BP29" i="37"/>
  <c r="BQ29" i="37"/>
  <c r="BR29" i="37"/>
  <c r="BS29" i="37"/>
  <c r="BT29" i="37"/>
  <c r="BU29" i="37"/>
  <c r="BV29" i="37"/>
  <c r="BW29" i="37"/>
  <c r="BX29" i="37"/>
  <c r="BY29" i="37"/>
  <c r="BZ29" i="37"/>
  <c r="CA29" i="37"/>
  <c r="CB29" i="37"/>
  <c r="CC29" i="37"/>
  <c r="CD29" i="37"/>
  <c r="CE29" i="37"/>
  <c r="CF29" i="37"/>
  <c r="CG29" i="37"/>
  <c r="CH29" i="37"/>
  <c r="CI29" i="37"/>
  <c r="CJ29" i="37"/>
  <c r="CK29" i="37"/>
  <c r="CL29" i="37"/>
  <c r="CM29" i="37"/>
  <c r="CN29" i="37"/>
  <c r="CO29" i="37"/>
  <c r="CP29" i="37"/>
  <c r="CQ29" i="37"/>
  <c r="CR29" i="37"/>
  <c r="CS29" i="37"/>
  <c r="CT29" i="37"/>
  <c r="CU29" i="37"/>
  <c r="CV29" i="37"/>
  <c r="CW29" i="37"/>
  <c r="CX29" i="37"/>
  <c r="CY29" i="37"/>
  <c r="CZ29" i="37"/>
  <c r="DA29" i="37"/>
  <c r="DB29" i="37"/>
  <c r="DC29" i="37"/>
  <c r="DD29" i="37"/>
  <c r="DE29" i="37"/>
  <c r="DF29" i="37"/>
  <c r="DG29" i="37"/>
  <c r="DH29" i="37"/>
  <c r="DI29" i="37"/>
  <c r="DJ29" i="37"/>
  <c r="DK29" i="37"/>
  <c r="DL29" i="37"/>
  <c r="DM29" i="37"/>
  <c r="DN29" i="37"/>
  <c r="DO29" i="37"/>
  <c r="DP29" i="37"/>
  <c r="DQ29" i="37"/>
  <c r="DR29" i="37"/>
  <c r="DS29" i="37"/>
  <c r="DT29" i="37"/>
  <c r="DU29" i="37"/>
  <c r="DV29" i="37"/>
  <c r="DW29" i="37"/>
  <c r="DX29" i="37"/>
  <c r="DY29" i="37"/>
  <c r="DZ29" i="37"/>
  <c r="EA29" i="37"/>
  <c r="EB29" i="37"/>
  <c r="EC29" i="37"/>
  <c r="ED29" i="37"/>
  <c r="EE29" i="37"/>
  <c r="EF29" i="37"/>
  <c r="EG29" i="37"/>
  <c r="EH29" i="37"/>
  <c r="EI29" i="37"/>
  <c r="EJ29" i="37"/>
  <c r="EK29" i="37"/>
  <c r="EL29" i="37"/>
  <c r="EM29" i="37"/>
  <c r="EN29" i="37"/>
  <c r="EO29" i="37"/>
  <c r="EP29" i="37"/>
  <c r="EQ29" i="37"/>
  <c r="ER29" i="37"/>
  <c r="ES29" i="37"/>
  <c r="ET29" i="37"/>
  <c r="EU29" i="37"/>
  <c r="EV29" i="37"/>
  <c r="EW29" i="37"/>
  <c r="EX29" i="37"/>
  <c r="EY29" i="37"/>
  <c r="EZ29" i="37"/>
  <c r="FA29" i="37"/>
  <c r="FB29" i="37"/>
  <c r="FC29" i="37"/>
  <c r="FD29" i="37"/>
  <c r="FE29" i="37"/>
  <c r="FF29" i="37"/>
  <c r="FG29" i="37"/>
  <c r="FH29" i="37"/>
  <c r="FI29" i="37"/>
  <c r="FJ29" i="37"/>
  <c r="FK29" i="37"/>
  <c r="FL29" i="37"/>
  <c r="FM29" i="37"/>
  <c r="FN29" i="37"/>
  <c r="FO29" i="37"/>
  <c r="FP29" i="37"/>
  <c r="FQ29" i="37"/>
  <c r="FR29" i="37"/>
  <c r="FS29" i="37"/>
  <c r="FT29" i="37"/>
  <c r="FU29" i="37"/>
  <c r="FV29" i="37"/>
  <c r="FW29" i="37"/>
  <c r="FX29" i="37"/>
  <c r="FY29" i="37"/>
  <c r="FZ29" i="37"/>
  <c r="GA29" i="37"/>
  <c r="GB29" i="37"/>
  <c r="GC29" i="37"/>
  <c r="GD29" i="37"/>
  <c r="GE29" i="37"/>
  <c r="GF29" i="37"/>
  <c r="GG29" i="37"/>
  <c r="GH29" i="37"/>
  <c r="GI29" i="37"/>
  <c r="GJ29" i="37"/>
  <c r="GK29" i="37"/>
  <c r="GL29" i="37"/>
  <c r="GM29" i="37"/>
  <c r="GN29" i="37"/>
  <c r="GO29" i="37"/>
  <c r="GP29" i="37"/>
  <c r="GQ29" i="37"/>
  <c r="GR29" i="37"/>
  <c r="GS29" i="37"/>
  <c r="GT29" i="37"/>
  <c r="GU29" i="37"/>
  <c r="GV29" i="37"/>
  <c r="GW29" i="37"/>
  <c r="GX29" i="37"/>
  <c r="GY29" i="37"/>
  <c r="GZ29" i="37"/>
  <c r="HA29" i="37"/>
  <c r="HB29" i="37"/>
  <c r="HC29" i="37"/>
  <c r="HD29" i="37"/>
  <c r="HE29" i="37"/>
  <c r="HF29" i="37"/>
  <c r="HG29" i="37"/>
  <c r="HH29" i="37"/>
  <c r="HI29" i="37"/>
  <c r="HJ29" i="37"/>
  <c r="HK29" i="37"/>
  <c r="HL29" i="37"/>
  <c r="HM29" i="37"/>
  <c r="HN29" i="37"/>
  <c r="HO29" i="37"/>
  <c r="HP29" i="37"/>
  <c r="HQ29" i="37"/>
  <c r="HR29" i="37"/>
  <c r="HS29" i="37"/>
  <c r="HT29" i="37"/>
  <c r="HU29" i="37"/>
  <c r="HV29" i="37"/>
  <c r="HW29" i="37"/>
  <c r="HX29" i="37"/>
  <c r="HY29" i="37"/>
  <c r="HZ29" i="37"/>
  <c r="IA29" i="37"/>
  <c r="IB29" i="37"/>
  <c r="IC29" i="37"/>
  <c r="ID29" i="37"/>
  <c r="IE29" i="37"/>
  <c r="A30" i="37"/>
  <c r="G30" i="37"/>
  <c r="H30" i="37"/>
  <c r="I30" i="37"/>
  <c r="J30" i="37"/>
  <c r="K30" i="37"/>
  <c r="L30" i="37"/>
  <c r="M30" i="37"/>
  <c r="N30" i="37"/>
  <c r="O30" i="37"/>
  <c r="P30" i="37"/>
  <c r="Q30" i="37"/>
  <c r="R30" i="37"/>
  <c r="S30" i="37"/>
  <c r="T30" i="37"/>
  <c r="U30" i="37"/>
  <c r="V30" i="37"/>
  <c r="W30" i="37"/>
  <c r="X30" i="37"/>
  <c r="Y30" i="37"/>
  <c r="Z30" i="37"/>
  <c r="AA30" i="37"/>
  <c r="AB30" i="37"/>
  <c r="AC30" i="37"/>
  <c r="AD30" i="37"/>
  <c r="AE30" i="37"/>
  <c r="AF30" i="37"/>
  <c r="AG30" i="37"/>
  <c r="AH30" i="37"/>
  <c r="AI30" i="37"/>
  <c r="AJ30" i="37"/>
  <c r="AK30" i="37"/>
  <c r="AL30" i="37"/>
  <c r="AM30" i="37"/>
  <c r="AN30" i="37"/>
  <c r="AO30" i="37"/>
  <c r="AP30" i="37"/>
  <c r="AQ30" i="37"/>
  <c r="AR30" i="37"/>
  <c r="AS30" i="37"/>
  <c r="AT30" i="37"/>
  <c r="AU30" i="37"/>
  <c r="AV30" i="37"/>
  <c r="AW30" i="37"/>
  <c r="AX30" i="37"/>
  <c r="AY30" i="37"/>
  <c r="AZ30" i="37"/>
  <c r="BA30" i="37"/>
  <c r="BB30" i="37"/>
  <c r="BC30" i="37"/>
  <c r="BD30" i="37"/>
  <c r="BE30" i="37"/>
  <c r="BF30" i="37"/>
  <c r="BG30" i="37"/>
  <c r="BH30" i="37"/>
  <c r="BI30" i="37"/>
  <c r="BJ30" i="37"/>
  <c r="BK30" i="37"/>
  <c r="BL30" i="37"/>
  <c r="BM30" i="37"/>
  <c r="BN30" i="37"/>
  <c r="BO30" i="37"/>
  <c r="BP30" i="37"/>
  <c r="BQ30" i="37"/>
  <c r="BR30" i="37"/>
  <c r="BS30" i="37"/>
  <c r="BT30" i="37"/>
  <c r="BU30" i="37"/>
  <c r="BV30" i="37"/>
  <c r="BW30" i="37"/>
  <c r="BX30" i="37"/>
  <c r="BY30" i="37"/>
  <c r="BZ30" i="37"/>
  <c r="CA30" i="37"/>
  <c r="CB30" i="37"/>
  <c r="CC30" i="37"/>
  <c r="CD30" i="37"/>
  <c r="CE30" i="37"/>
  <c r="CF30" i="37"/>
  <c r="CG30" i="37"/>
  <c r="CH30" i="37"/>
  <c r="CI30" i="37"/>
  <c r="CJ30" i="37"/>
  <c r="CK30" i="37"/>
  <c r="CL30" i="37"/>
  <c r="CM30" i="37"/>
  <c r="CN30" i="37"/>
  <c r="CO30" i="37"/>
  <c r="CP30" i="37"/>
  <c r="CQ30" i="37"/>
  <c r="CR30" i="37"/>
  <c r="CS30" i="37"/>
  <c r="CT30" i="37"/>
  <c r="CU30" i="37"/>
  <c r="CV30" i="37"/>
  <c r="CW30" i="37"/>
  <c r="CX30" i="37"/>
  <c r="CY30" i="37"/>
  <c r="CZ30" i="37"/>
  <c r="DA30" i="37"/>
  <c r="DB30" i="37"/>
  <c r="DC30" i="37"/>
  <c r="DD30" i="37"/>
  <c r="DE30" i="37"/>
  <c r="DF30" i="37"/>
  <c r="DG30" i="37"/>
  <c r="DH30" i="37"/>
  <c r="DI30" i="37"/>
  <c r="DJ30" i="37"/>
  <c r="DK30" i="37"/>
  <c r="DL30" i="37"/>
  <c r="DM30" i="37"/>
  <c r="DN30" i="37"/>
  <c r="DO30" i="37"/>
  <c r="DP30" i="37"/>
  <c r="DQ30" i="37"/>
  <c r="DR30" i="37"/>
  <c r="DS30" i="37"/>
  <c r="DT30" i="37"/>
  <c r="DU30" i="37"/>
  <c r="DV30" i="37"/>
  <c r="DW30" i="37"/>
  <c r="DX30" i="37"/>
  <c r="DY30" i="37"/>
  <c r="DZ30" i="37"/>
  <c r="EA30" i="37"/>
  <c r="EB30" i="37"/>
  <c r="EC30" i="37"/>
  <c r="ED30" i="37"/>
  <c r="EE30" i="37"/>
  <c r="EF30" i="37"/>
  <c r="EG30" i="37"/>
  <c r="EH30" i="37"/>
  <c r="EI30" i="37"/>
  <c r="EJ30" i="37"/>
  <c r="EK30" i="37"/>
  <c r="EL30" i="37"/>
  <c r="EM30" i="37"/>
  <c r="EN30" i="37"/>
  <c r="EO30" i="37"/>
  <c r="EP30" i="37"/>
  <c r="EQ30" i="37"/>
  <c r="ER30" i="37"/>
  <c r="ES30" i="37"/>
  <c r="ET30" i="37"/>
  <c r="EU30" i="37"/>
  <c r="EV30" i="37"/>
  <c r="EW30" i="37"/>
  <c r="EX30" i="37"/>
  <c r="EY30" i="37"/>
  <c r="EZ30" i="37"/>
  <c r="FA30" i="37"/>
  <c r="FB30" i="37"/>
  <c r="FC30" i="37"/>
  <c r="FD30" i="37"/>
  <c r="FE30" i="37"/>
  <c r="FF30" i="37"/>
  <c r="FG30" i="37"/>
  <c r="FH30" i="37"/>
  <c r="FI30" i="37"/>
  <c r="FJ30" i="37"/>
  <c r="FK30" i="37"/>
  <c r="FL30" i="37"/>
  <c r="FM30" i="37"/>
  <c r="FN30" i="37"/>
  <c r="FO30" i="37"/>
  <c r="FP30" i="37"/>
  <c r="FQ30" i="37"/>
  <c r="FR30" i="37"/>
  <c r="FS30" i="37"/>
  <c r="FT30" i="37"/>
  <c r="FU30" i="37"/>
  <c r="FV30" i="37"/>
  <c r="FW30" i="37"/>
  <c r="FX30" i="37"/>
  <c r="FY30" i="37"/>
  <c r="FZ30" i="37"/>
  <c r="GA30" i="37"/>
  <c r="GB30" i="37"/>
  <c r="GC30" i="37"/>
  <c r="GD30" i="37"/>
  <c r="GE30" i="37"/>
  <c r="GF30" i="37"/>
  <c r="GG30" i="37"/>
  <c r="GH30" i="37"/>
  <c r="GI30" i="37"/>
  <c r="GJ30" i="37"/>
  <c r="GK30" i="37"/>
  <c r="GL30" i="37"/>
  <c r="GM30" i="37"/>
  <c r="GN30" i="37"/>
  <c r="GO30" i="37"/>
  <c r="GP30" i="37"/>
  <c r="GQ30" i="37"/>
  <c r="GR30" i="37"/>
  <c r="GS30" i="37"/>
  <c r="GT30" i="37"/>
  <c r="GU30" i="37"/>
  <c r="GV30" i="37"/>
  <c r="GW30" i="37"/>
  <c r="GX30" i="37"/>
  <c r="GY30" i="37"/>
  <c r="GZ30" i="37"/>
  <c r="HA30" i="37"/>
  <c r="HB30" i="37"/>
  <c r="HC30" i="37"/>
  <c r="HD30" i="37"/>
  <c r="HE30" i="37"/>
  <c r="HF30" i="37"/>
  <c r="HG30" i="37"/>
  <c r="HH30" i="37"/>
  <c r="HI30" i="37"/>
  <c r="HJ30" i="37"/>
  <c r="HK30" i="37"/>
  <c r="HL30" i="37"/>
  <c r="HM30" i="37"/>
  <c r="HN30" i="37"/>
  <c r="HO30" i="37"/>
  <c r="HP30" i="37"/>
  <c r="HQ30" i="37"/>
  <c r="HR30" i="37"/>
  <c r="HS30" i="37"/>
  <c r="HT30" i="37"/>
  <c r="HU30" i="37"/>
  <c r="HV30" i="37"/>
  <c r="HW30" i="37"/>
  <c r="HX30" i="37"/>
  <c r="HY30" i="37"/>
  <c r="HZ30" i="37"/>
  <c r="IA30" i="37"/>
  <c r="IB30" i="37"/>
  <c r="IC30" i="37"/>
  <c r="ID30" i="37"/>
  <c r="IE30" i="37"/>
  <c r="A31" i="37"/>
  <c r="G31" i="37"/>
  <c r="H31" i="37"/>
  <c r="I31" i="37"/>
  <c r="J31" i="37"/>
  <c r="K31" i="37"/>
  <c r="L31" i="37"/>
  <c r="M31" i="37"/>
  <c r="N31" i="37"/>
  <c r="O31" i="37"/>
  <c r="P31" i="37"/>
  <c r="Q31" i="37"/>
  <c r="R31" i="37"/>
  <c r="S31" i="37"/>
  <c r="T31" i="37"/>
  <c r="U31" i="37"/>
  <c r="V31" i="37"/>
  <c r="W31" i="37"/>
  <c r="X31" i="37"/>
  <c r="Y31" i="37"/>
  <c r="Z31" i="37"/>
  <c r="AA31" i="37"/>
  <c r="AB31" i="37"/>
  <c r="AC31" i="37"/>
  <c r="AD31" i="37"/>
  <c r="AE31" i="37"/>
  <c r="AF31" i="37"/>
  <c r="AG31" i="37"/>
  <c r="AH31" i="37"/>
  <c r="AI31" i="37"/>
  <c r="AJ31" i="37"/>
  <c r="AK31" i="37"/>
  <c r="AL31" i="37"/>
  <c r="AM31" i="37"/>
  <c r="AN31" i="37"/>
  <c r="AO31" i="37"/>
  <c r="AP31" i="37"/>
  <c r="AQ31" i="37"/>
  <c r="AR31" i="37"/>
  <c r="AS31" i="37"/>
  <c r="AT31" i="37"/>
  <c r="AU31" i="37"/>
  <c r="AV31" i="37"/>
  <c r="AW31" i="37"/>
  <c r="AX31" i="37"/>
  <c r="AY31" i="37"/>
  <c r="AZ31" i="37"/>
  <c r="BA31" i="37"/>
  <c r="BB31" i="37"/>
  <c r="BC31" i="37"/>
  <c r="BD31" i="37"/>
  <c r="BE31" i="37"/>
  <c r="BF31" i="37"/>
  <c r="BG31" i="37"/>
  <c r="BH31" i="37"/>
  <c r="BI31" i="37"/>
  <c r="BJ31" i="37"/>
  <c r="BK31" i="37"/>
  <c r="BL31" i="37"/>
  <c r="BM31" i="37"/>
  <c r="BN31" i="37"/>
  <c r="BO31" i="37"/>
  <c r="BP31" i="37"/>
  <c r="BQ31" i="37"/>
  <c r="BR31" i="37"/>
  <c r="BS31" i="37"/>
  <c r="BT31" i="37"/>
  <c r="BU31" i="37"/>
  <c r="BV31" i="37"/>
  <c r="BW31" i="37"/>
  <c r="BX31" i="37"/>
  <c r="BY31" i="37"/>
  <c r="BZ31" i="37"/>
  <c r="CA31" i="37"/>
  <c r="CB31" i="37"/>
  <c r="CC31" i="37"/>
  <c r="CD31" i="37"/>
  <c r="CE31" i="37"/>
  <c r="CF31" i="37"/>
  <c r="CG31" i="37"/>
  <c r="CH31" i="37"/>
  <c r="CI31" i="37"/>
  <c r="CJ31" i="37"/>
  <c r="CK31" i="37"/>
  <c r="CL31" i="37"/>
  <c r="CM31" i="37"/>
  <c r="CN31" i="37"/>
  <c r="CO31" i="37"/>
  <c r="CP31" i="37"/>
  <c r="CQ31" i="37"/>
  <c r="CR31" i="37"/>
  <c r="CS31" i="37"/>
  <c r="CT31" i="37"/>
  <c r="CU31" i="37"/>
  <c r="CV31" i="37"/>
  <c r="CW31" i="37"/>
  <c r="CX31" i="37"/>
  <c r="CY31" i="37"/>
  <c r="CZ31" i="37"/>
  <c r="DA31" i="37"/>
  <c r="DB31" i="37"/>
  <c r="DC31" i="37"/>
  <c r="DD31" i="37"/>
  <c r="DE31" i="37"/>
  <c r="DF31" i="37"/>
  <c r="DG31" i="37"/>
  <c r="DH31" i="37"/>
  <c r="DI31" i="37"/>
  <c r="DJ31" i="37"/>
  <c r="DK31" i="37"/>
  <c r="DL31" i="37"/>
  <c r="DM31" i="37"/>
  <c r="DN31" i="37"/>
  <c r="DO31" i="37"/>
  <c r="DP31" i="37"/>
  <c r="DQ31" i="37"/>
  <c r="DR31" i="37"/>
  <c r="DS31" i="37"/>
  <c r="DT31" i="37"/>
  <c r="DU31" i="37"/>
  <c r="DV31" i="37"/>
  <c r="DW31" i="37"/>
  <c r="DX31" i="37"/>
  <c r="DY31" i="37"/>
  <c r="DZ31" i="37"/>
  <c r="EA31" i="37"/>
  <c r="EB31" i="37"/>
  <c r="EC31" i="37"/>
  <c r="ED31" i="37"/>
  <c r="EE31" i="37"/>
  <c r="EF31" i="37"/>
  <c r="EG31" i="37"/>
  <c r="EH31" i="37"/>
  <c r="EI31" i="37"/>
  <c r="EJ31" i="37"/>
  <c r="EK31" i="37"/>
  <c r="EL31" i="37"/>
  <c r="EM31" i="37"/>
  <c r="EN31" i="37"/>
  <c r="EO31" i="37"/>
  <c r="EP31" i="37"/>
  <c r="EQ31" i="37"/>
  <c r="ER31" i="37"/>
  <c r="ES31" i="37"/>
  <c r="ET31" i="37"/>
  <c r="EU31" i="37"/>
  <c r="EV31" i="37"/>
  <c r="EW31" i="37"/>
  <c r="EX31" i="37"/>
  <c r="EY31" i="37"/>
  <c r="EZ31" i="37"/>
  <c r="FA31" i="37"/>
  <c r="FB31" i="37"/>
  <c r="FC31" i="37"/>
  <c r="FD31" i="37"/>
  <c r="FE31" i="37"/>
  <c r="FF31" i="37"/>
  <c r="FG31" i="37"/>
  <c r="FH31" i="37"/>
  <c r="FI31" i="37"/>
  <c r="FJ31" i="37"/>
  <c r="FK31" i="37"/>
  <c r="FL31" i="37"/>
  <c r="FM31" i="37"/>
  <c r="FN31" i="37"/>
  <c r="FO31" i="37"/>
  <c r="FP31" i="37"/>
  <c r="FQ31" i="37"/>
  <c r="FR31" i="37"/>
  <c r="FS31" i="37"/>
  <c r="FT31" i="37"/>
  <c r="FU31" i="37"/>
  <c r="FV31" i="37"/>
  <c r="FW31" i="37"/>
  <c r="FX31" i="37"/>
  <c r="FY31" i="37"/>
  <c r="FZ31" i="37"/>
  <c r="GA31" i="37"/>
  <c r="GB31" i="37"/>
  <c r="GC31" i="37"/>
  <c r="GD31" i="37"/>
  <c r="GE31" i="37"/>
  <c r="GF31" i="37"/>
  <c r="GG31" i="37"/>
  <c r="GH31" i="37"/>
  <c r="GI31" i="37"/>
  <c r="GJ31" i="37"/>
  <c r="GK31" i="37"/>
  <c r="GL31" i="37"/>
  <c r="GM31" i="37"/>
  <c r="GN31" i="37"/>
  <c r="GO31" i="37"/>
  <c r="GP31" i="37"/>
  <c r="GQ31" i="37"/>
  <c r="GR31" i="37"/>
  <c r="GS31" i="37"/>
  <c r="GT31" i="37"/>
  <c r="GU31" i="37"/>
  <c r="GV31" i="37"/>
  <c r="GW31" i="37"/>
  <c r="GX31" i="37"/>
  <c r="GY31" i="37"/>
  <c r="GZ31" i="37"/>
  <c r="HA31" i="37"/>
  <c r="HB31" i="37"/>
  <c r="HC31" i="37"/>
  <c r="HD31" i="37"/>
  <c r="HE31" i="37"/>
  <c r="HF31" i="37"/>
  <c r="HG31" i="37"/>
  <c r="HH31" i="37"/>
  <c r="HI31" i="37"/>
  <c r="HJ31" i="37"/>
  <c r="HK31" i="37"/>
  <c r="HL31" i="37"/>
  <c r="HM31" i="37"/>
  <c r="HN31" i="37"/>
  <c r="HO31" i="37"/>
  <c r="HP31" i="37"/>
  <c r="HQ31" i="37"/>
  <c r="HR31" i="37"/>
  <c r="HS31" i="37"/>
  <c r="HT31" i="37"/>
  <c r="HU31" i="37"/>
  <c r="HV31" i="37"/>
  <c r="HW31" i="37"/>
  <c r="HX31" i="37"/>
  <c r="HY31" i="37"/>
  <c r="HZ31" i="37"/>
  <c r="IA31" i="37"/>
  <c r="IB31" i="37"/>
  <c r="IC31" i="37"/>
  <c r="ID31" i="37"/>
  <c r="IE31" i="37"/>
  <c r="A32" i="37"/>
  <c r="G32" i="37"/>
  <c r="H32" i="37"/>
  <c r="I32" i="37"/>
  <c r="J32" i="37"/>
  <c r="K32" i="37"/>
  <c r="L32" i="37"/>
  <c r="M32" i="37"/>
  <c r="N32" i="37"/>
  <c r="O32" i="37"/>
  <c r="P32" i="37"/>
  <c r="Q32" i="37"/>
  <c r="R32" i="37"/>
  <c r="S32" i="37"/>
  <c r="T32" i="37"/>
  <c r="U32" i="37"/>
  <c r="V32" i="37"/>
  <c r="W32" i="37"/>
  <c r="X32" i="37"/>
  <c r="Y32" i="37"/>
  <c r="Z32" i="37"/>
  <c r="AA32" i="37"/>
  <c r="AB32" i="37"/>
  <c r="AC32" i="37"/>
  <c r="AD32" i="37"/>
  <c r="AE32" i="37"/>
  <c r="AF32" i="37"/>
  <c r="AG32" i="37"/>
  <c r="AH32" i="37"/>
  <c r="AI32" i="37"/>
  <c r="AJ32" i="37"/>
  <c r="AK32" i="37"/>
  <c r="AL32" i="37"/>
  <c r="AM32" i="37"/>
  <c r="AN32" i="37"/>
  <c r="AO32" i="37"/>
  <c r="AP32" i="37"/>
  <c r="AQ32" i="37"/>
  <c r="AR32" i="37"/>
  <c r="AS32" i="37"/>
  <c r="AT32" i="37"/>
  <c r="AU32" i="37"/>
  <c r="AV32" i="37"/>
  <c r="AW32" i="37"/>
  <c r="AX32" i="37"/>
  <c r="AY32" i="37"/>
  <c r="AZ32" i="37"/>
  <c r="BA32" i="37"/>
  <c r="BB32" i="37"/>
  <c r="BC32" i="37"/>
  <c r="BD32" i="37"/>
  <c r="BE32" i="37"/>
  <c r="BF32" i="37"/>
  <c r="BG32" i="37"/>
  <c r="BH32" i="37"/>
  <c r="BI32" i="37"/>
  <c r="BJ32" i="37"/>
  <c r="BK32" i="37"/>
  <c r="BL32" i="37"/>
  <c r="BM32" i="37"/>
  <c r="BN32" i="37"/>
  <c r="BO32" i="37"/>
  <c r="BP32" i="37"/>
  <c r="BQ32" i="37"/>
  <c r="BR32" i="37"/>
  <c r="BS32" i="37"/>
  <c r="BT32" i="37"/>
  <c r="BU32" i="37"/>
  <c r="BV32" i="37"/>
  <c r="BW32" i="37"/>
  <c r="BX32" i="37"/>
  <c r="BY32" i="37"/>
  <c r="BZ32" i="37"/>
  <c r="CA32" i="37"/>
  <c r="CB32" i="37"/>
  <c r="CC32" i="37"/>
  <c r="CD32" i="37"/>
  <c r="CE32" i="37"/>
  <c r="CF32" i="37"/>
  <c r="CG32" i="37"/>
  <c r="CH32" i="37"/>
  <c r="CI32" i="37"/>
  <c r="CJ32" i="37"/>
  <c r="CK32" i="37"/>
  <c r="CL32" i="37"/>
  <c r="CM32" i="37"/>
  <c r="CN32" i="37"/>
  <c r="CO32" i="37"/>
  <c r="CP32" i="37"/>
  <c r="CQ32" i="37"/>
  <c r="CR32" i="37"/>
  <c r="CS32" i="37"/>
  <c r="CT32" i="37"/>
  <c r="CU32" i="37"/>
  <c r="CV32" i="37"/>
  <c r="CW32" i="37"/>
  <c r="CX32" i="37"/>
  <c r="CY32" i="37"/>
  <c r="CZ32" i="37"/>
  <c r="DA32" i="37"/>
  <c r="DB32" i="37"/>
  <c r="DC32" i="37"/>
  <c r="DD32" i="37"/>
  <c r="DE32" i="37"/>
  <c r="DF32" i="37"/>
  <c r="DG32" i="37"/>
  <c r="DH32" i="37"/>
  <c r="DI32" i="37"/>
  <c r="DJ32" i="37"/>
  <c r="DK32" i="37"/>
  <c r="DL32" i="37"/>
  <c r="DM32" i="37"/>
  <c r="DN32" i="37"/>
  <c r="DO32" i="37"/>
  <c r="DP32" i="37"/>
  <c r="DQ32" i="37"/>
  <c r="DR32" i="37"/>
  <c r="DS32" i="37"/>
  <c r="DT32" i="37"/>
  <c r="DU32" i="37"/>
  <c r="DV32" i="37"/>
  <c r="DW32" i="37"/>
  <c r="DX32" i="37"/>
  <c r="DY32" i="37"/>
  <c r="DZ32" i="37"/>
  <c r="EA32" i="37"/>
  <c r="EB32" i="37"/>
  <c r="EC32" i="37"/>
  <c r="ED32" i="37"/>
  <c r="EE32" i="37"/>
  <c r="EF32" i="37"/>
  <c r="EG32" i="37"/>
  <c r="EH32" i="37"/>
  <c r="EI32" i="37"/>
  <c r="EJ32" i="37"/>
  <c r="EK32" i="37"/>
  <c r="EL32" i="37"/>
  <c r="EM32" i="37"/>
  <c r="EN32" i="37"/>
  <c r="EO32" i="37"/>
  <c r="EP32" i="37"/>
  <c r="EQ32" i="37"/>
  <c r="ER32" i="37"/>
  <c r="ES32" i="37"/>
  <c r="ET32" i="37"/>
  <c r="EU32" i="37"/>
  <c r="EV32" i="37"/>
  <c r="EW32" i="37"/>
  <c r="EX32" i="37"/>
  <c r="EY32" i="37"/>
  <c r="EZ32" i="37"/>
  <c r="FA32" i="37"/>
  <c r="FB32" i="37"/>
  <c r="FC32" i="37"/>
  <c r="FD32" i="37"/>
  <c r="FE32" i="37"/>
  <c r="FF32" i="37"/>
  <c r="FG32" i="37"/>
  <c r="FH32" i="37"/>
  <c r="FI32" i="37"/>
  <c r="FJ32" i="37"/>
  <c r="FK32" i="37"/>
  <c r="FL32" i="37"/>
  <c r="FM32" i="37"/>
  <c r="FN32" i="37"/>
  <c r="FO32" i="37"/>
  <c r="FP32" i="37"/>
  <c r="FQ32" i="37"/>
  <c r="FR32" i="37"/>
  <c r="FS32" i="37"/>
  <c r="FT32" i="37"/>
  <c r="FU32" i="37"/>
  <c r="FV32" i="37"/>
  <c r="FW32" i="37"/>
  <c r="FX32" i="37"/>
  <c r="FY32" i="37"/>
  <c r="FZ32" i="37"/>
  <c r="GA32" i="37"/>
  <c r="GB32" i="37"/>
  <c r="GC32" i="37"/>
  <c r="GD32" i="37"/>
  <c r="GE32" i="37"/>
  <c r="GF32" i="37"/>
  <c r="GG32" i="37"/>
  <c r="GH32" i="37"/>
  <c r="GI32" i="37"/>
  <c r="GJ32" i="37"/>
  <c r="GK32" i="37"/>
  <c r="GL32" i="37"/>
  <c r="GM32" i="37"/>
  <c r="GN32" i="37"/>
  <c r="GO32" i="37"/>
  <c r="GP32" i="37"/>
  <c r="GQ32" i="37"/>
  <c r="GR32" i="37"/>
  <c r="GS32" i="37"/>
  <c r="GT32" i="37"/>
  <c r="GU32" i="37"/>
  <c r="GV32" i="37"/>
  <c r="GW32" i="37"/>
  <c r="GX32" i="37"/>
  <c r="GY32" i="37"/>
  <c r="GZ32" i="37"/>
  <c r="HA32" i="37"/>
  <c r="HB32" i="37"/>
  <c r="HC32" i="37"/>
  <c r="HD32" i="37"/>
  <c r="HE32" i="37"/>
  <c r="HF32" i="37"/>
  <c r="HG32" i="37"/>
  <c r="HH32" i="37"/>
  <c r="HI32" i="37"/>
  <c r="HJ32" i="37"/>
  <c r="HK32" i="37"/>
  <c r="HL32" i="37"/>
  <c r="HM32" i="37"/>
  <c r="HN32" i="37"/>
  <c r="HO32" i="37"/>
  <c r="HP32" i="37"/>
  <c r="HQ32" i="37"/>
  <c r="HR32" i="37"/>
  <c r="HS32" i="37"/>
  <c r="HT32" i="37"/>
  <c r="HU32" i="37"/>
  <c r="HV32" i="37"/>
  <c r="HW32" i="37"/>
  <c r="HX32" i="37"/>
  <c r="HY32" i="37"/>
  <c r="HZ32" i="37"/>
  <c r="IA32" i="37"/>
  <c r="IB32" i="37"/>
  <c r="IC32" i="37"/>
  <c r="ID32" i="37"/>
  <c r="IE32" i="37"/>
  <c r="A33" i="37"/>
  <c r="G33" i="37"/>
  <c r="H33" i="37"/>
  <c r="I33" i="37"/>
  <c r="J33" i="37"/>
  <c r="K33" i="37"/>
  <c r="L33" i="37"/>
  <c r="M33" i="37"/>
  <c r="N33" i="37"/>
  <c r="O33" i="37"/>
  <c r="P33" i="37"/>
  <c r="Q33" i="37"/>
  <c r="R33" i="37"/>
  <c r="S33" i="37"/>
  <c r="T33" i="37"/>
  <c r="U33" i="37"/>
  <c r="V33" i="37"/>
  <c r="W33" i="37"/>
  <c r="X33" i="37"/>
  <c r="Y33" i="37"/>
  <c r="Z33" i="37"/>
  <c r="AA33" i="37"/>
  <c r="AB33" i="37"/>
  <c r="AC33" i="37"/>
  <c r="AD33" i="37"/>
  <c r="AE33" i="37"/>
  <c r="AF33" i="37"/>
  <c r="AG33" i="37"/>
  <c r="AH33" i="37"/>
  <c r="AI33" i="37"/>
  <c r="AJ33" i="37"/>
  <c r="AK33" i="37"/>
  <c r="AL33" i="37"/>
  <c r="AM33" i="37"/>
  <c r="AN33" i="37"/>
  <c r="AO33" i="37"/>
  <c r="AP33" i="37"/>
  <c r="AQ33" i="37"/>
  <c r="AR33" i="37"/>
  <c r="AS33" i="37"/>
  <c r="AT33" i="37"/>
  <c r="AU33" i="37"/>
  <c r="AV33" i="37"/>
  <c r="AW33" i="37"/>
  <c r="AX33" i="37"/>
  <c r="AY33" i="37"/>
  <c r="AZ33" i="37"/>
  <c r="BA33" i="37"/>
  <c r="BB33" i="37"/>
  <c r="BC33" i="37"/>
  <c r="BD33" i="37"/>
  <c r="BE33" i="37"/>
  <c r="BF33" i="37"/>
  <c r="BG33" i="37"/>
  <c r="BH33" i="37"/>
  <c r="BI33" i="37"/>
  <c r="BJ33" i="37"/>
  <c r="BK33" i="37"/>
  <c r="BL33" i="37"/>
  <c r="BM33" i="37"/>
  <c r="BN33" i="37"/>
  <c r="BO33" i="37"/>
  <c r="BP33" i="37"/>
  <c r="BQ33" i="37"/>
  <c r="BR33" i="37"/>
  <c r="BS33" i="37"/>
  <c r="BT33" i="37"/>
  <c r="BU33" i="37"/>
  <c r="BV33" i="37"/>
  <c r="BW33" i="37"/>
  <c r="BX33" i="37"/>
  <c r="BY33" i="37"/>
  <c r="BZ33" i="37"/>
  <c r="CA33" i="37"/>
  <c r="CB33" i="37"/>
  <c r="CC33" i="37"/>
  <c r="CD33" i="37"/>
  <c r="CE33" i="37"/>
  <c r="CF33" i="37"/>
  <c r="CG33" i="37"/>
  <c r="CH33" i="37"/>
  <c r="CI33" i="37"/>
  <c r="CJ33" i="37"/>
  <c r="CK33" i="37"/>
  <c r="CL33" i="37"/>
  <c r="CM33" i="37"/>
  <c r="CN33" i="37"/>
  <c r="CO33" i="37"/>
  <c r="CP33" i="37"/>
  <c r="CQ33" i="37"/>
  <c r="CR33" i="37"/>
  <c r="CS33" i="37"/>
  <c r="CT33" i="37"/>
  <c r="CU33" i="37"/>
  <c r="CV33" i="37"/>
  <c r="CW33" i="37"/>
  <c r="CX33" i="37"/>
  <c r="CY33" i="37"/>
  <c r="CZ33" i="37"/>
  <c r="DA33" i="37"/>
  <c r="DB33" i="37"/>
  <c r="DC33" i="37"/>
  <c r="DD33" i="37"/>
  <c r="DE33" i="37"/>
  <c r="DF33" i="37"/>
  <c r="DG33" i="37"/>
  <c r="DH33" i="37"/>
  <c r="DI33" i="37"/>
  <c r="DJ33" i="37"/>
  <c r="DK33" i="37"/>
  <c r="DL33" i="37"/>
  <c r="DM33" i="37"/>
  <c r="DN33" i="37"/>
  <c r="DO33" i="37"/>
  <c r="DP33" i="37"/>
  <c r="DQ33" i="37"/>
  <c r="DR33" i="37"/>
  <c r="DS33" i="37"/>
  <c r="DT33" i="37"/>
  <c r="DU33" i="37"/>
  <c r="DV33" i="37"/>
  <c r="DW33" i="37"/>
  <c r="DX33" i="37"/>
  <c r="DY33" i="37"/>
  <c r="DZ33" i="37"/>
  <c r="EA33" i="37"/>
  <c r="EB33" i="37"/>
  <c r="EC33" i="37"/>
  <c r="ED33" i="37"/>
  <c r="EE33" i="37"/>
  <c r="EF33" i="37"/>
  <c r="EG33" i="37"/>
  <c r="EH33" i="37"/>
  <c r="EI33" i="37"/>
  <c r="EJ33" i="37"/>
  <c r="EK33" i="37"/>
  <c r="EL33" i="37"/>
  <c r="EM33" i="37"/>
  <c r="EN33" i="37"/>
  <c r="EO33" i="37"/>
  <c r="EP33" i="37"/>
  <c r="EQ33" i="37"/>
  <c r="ER33" i="37"/>
  <c r="ES33" i="37"/>
  <c r="ET33" i="37"/>
  <c r="EU33" i="37"/>
  <c r="EV33" i="37"/>
  <c r="EW33" i="37"/>
  <c r="EX33" i="37"/>
  <c r="EY33" i="37"/>
  <c r="EZ33" i="37"/>
  <c r="FA33" i="37"/>
  <c r="FB33" i="37"/>
  <c r="FC33" i="37"/>
  <c r="FD33" i="37"/>
  <c r="FE33" i="37"/>
  <c r="FF33" i="37"/>
  <c r="FG33" i="37"/>
  <c r="FH33" i="37"/>
  <c r="FI33" i="37"/>
  <c r="FJ33" i="37"/>
  <c r="FK33" i="37"/>
  <c r="FL33" i="37"/>
  <c r="FM33" i="37"/>
  <c r="FN33" i="37"/>
  <c r="FO33" i="37"/>
  <c r="FP33" i="37"/>
  <c r="FQ33" i="37"/>
  <c r="FR33" i="37"/>
  <c r="FS33" i="37"/>
  <c r="FT33" i="37"/>
  <c r="FU33" i="37"/>
  <c r="FV33" i="37"/>
  <c r="FW33" i="37"/>
  <c r="FX33" i="37"/>
  <c r="FY33" i="37"/>
  <c r="FZ33" i="37"/>
  <c r="GA33" i="37"/>
  <c r="GB33" i="37"/>
  <c r="GC33" i="37"/>
  <c r="GD33" i="37"/>
  <c r="GE33" i="37"/>
  <c r="GF33" i="37"/>
  <c r="GG33" i="37"/>
  <c r="GH33" i="37"/>
  <c r="GI33" i="37"/>
  <c r="GJ33" i="37"/>
  <c r="GK33" i="37"/>
  <c r="GL33" i="37"/>
  <c r="GM33" i="37"/>
  <c r="GN33" i="37"/>
  <c r="GO33" i="37"/>
  <c r="GP33" i="37"/>
  <c r="GQ33" i="37"/>
  <c r="GR33" i="37"/>
  <c r="GS33" i="37"/>
  <c r="GT33" i="37"/>
  <c r="GU33" i="37"/>
  <c r="GV33" i="37"/>
  <c r="GW33" i="37"/>
  <c r="GX33" i="37"/>
  <c r="GY33" i="37"/>
  <c r="GZ33" i="37"/>
  <c r="HA33" i="37"/>
  <c r="HB33" i="37"/>
  <c r="HC33" i="37"/>
  <c r="HD33" i="37"/>
  <c r="HE33" i="37"/>
  <c r="HF33" i="37"/>
  <c r="HG33" i="37"/>
  <c r="HH33" i="37"/>
  <c r="HI33" i="37"/>
  <c r="HJ33" i="37"/>
  <c r="HK33" i="37"/>
  <c r="HL33" i="37"/>
  <c r="HM33" i="37"/>
  <c r="HN33" i="37"/>
  <c r="HO33" i="37"/>
  <c r="HP33" i="37"/>
  <c r="HQ33" i="37"/>
  <c r="HR33" i="37"/>
  <c r="HS33" i="37"/>
  <c r="HT33" i="37"/>
  <c r="HU33" i="37"/>
  <c r="HV33" i="37"/>
  <c r="HW33" i="37"/>
  <c r="HX33" i="37"/>
  <c r="HY33" i="37"/>
  <c r="HZ33" i="37"/>
  <c r="IA33" i="37"/>
  <c r="IB33" i="37"/>
  <c r="IC33" i="37"/>
  <c r="ID33" i="37"/>
  <c r="IE33" i="37"/>
  <c r="A34" i="37"/>
  <c r="G34" i="37"/>
  <c r="H34" i="37"/>
  <c r="I34" i="37"/>
  <c r="J34" i="37"/>
  <c r="K34" i="37"/>
  <c r="L34" i="37"/>
  <c r="M34" i="37"/>
  <c r="N34" i="37"/>
  <c r="O34" i="37"/>
  <c r="P34" i="37"/>
  <c r="Q34" i="37"/>
  <c r="R34" i="37"/>
  <c r="S34" i="37"/>
  <c r="T34" i="37"/>
  <c r="U34" i="37"/>
  <c r="V34" i="37"/>
  <c r="W34" i="37"/>
  <c r="X34" i="37"/>
  <c r="Y34" i="37"/>
  <c r="Z34" i="37"/>
  <c r="AA34" i="37"/>
  <c r="AB34" i="37"/>
  <c r="AC34" i="37"/>
  <c r="AD34" i="37"/>
  <c r="AE34" i="37"/>
  <c r="AF34" i="37"/>
  <c r="AG34" i="37"/>
  <c r="AH34" i="37"/>
  <c r="AI34" i="37"/>
  <c r="AJ34" i="37"/>
  <c r="AK34" i="37"/>
  <c r="AL34" i="37"/>
  <c r="AM34" i="37"/>
  <c r="AN34" i="37"/>
  <c r="AO34" i="37"/>
  <c r="AP34" i="37"/>
  <c r="AQ34" i="37"/>
  <c r="AR34" i="37"/>
  <c r="AS34" i="37"/>
  <c r="AT34" i="37"/>
  <c r="AU34" i="37"/>
  <c r="AV34" i="37"/>
  <c r="AW34" i="37"/>
  <c r="AX34" i="37"/>
  <c r="AY34" i="37"/>
  <c r="AZ34" i="37"/>
  <c r="BA34" i="37"/>
  <c r="BB34" i="37"/>
  <c r="BC34" i="37"/>
  <c r="BD34" i="37"/>
  <c r="BE34" i="37"/>
  <c r="BF34" i="37"/>
  <c r="BG34" i="37"/>
  <c r="BH34" i="37"/>
  <c r="BI34" i="37"/>
  <c r="BJ34" i="37"/>
  <c r="BK34" i="37"/>
  <c r="BL34" i="37"/>
  <c r="BM34" i="37"/>
  <c r="BN34" i="37"/>
  <c r="BO34" i="37"/>
  <c r="BP34" i="37"/>
  <c r="BQ34" i="37"/>
  <c r="BR34" i="37"/>
  <c r="BS34" i="37"/>
  <c r="BT34" i="37"/>
  <c r="BU34" i="37"/>
  <c r="BV34" i="37"/>
  <c r="BW34" i="37"/>
  <c r="BX34" i="37"/>
  <c r="BY34" i="37"/>
  <c r="BZ34" i="37"/>
  <c r="CA34" i="37"/>
  <c r="CB34" i="37"/>
  <c r="CC34" i="37"/>
  <c r="CD34" i="37"/>
  <c r="CE34" i="37"/>
  <c r="CF34" i="37"/>
  <c r="CG34" i="37"/>
  <c r="CH34" i="37"/>
  <c r="CI34" i="37"/>
  <c r="CJ34" i="37"/>
  <c r="CK34" i="37"/>
  <c r="CL34" i="37"/>
  <c r="CM34" i="37"/>
  <c r="CN34" i="37"/>
  <c r="CO34" i="37"/>
  <c r="CP34" i="37"/>
  <c r="CQ34" i="37"/>
  <c r="CR34" i="37"/>
  <c r="CS34" i="37"/>
  <c r="CT34" i="37"/>
  <c r="CU34" i="37"/>
  <c r="CV34" i="37"/>
  <c r="CW34" i="37"/>
  <c r="CX34" i="37"/>
  <c r="CY34" i="37"/>
  <c r="CZ34" i="37"/>
  <c r="DA34" i="37"/>
  <c r="DB34" i="37"/>
  <c r="DC34" i="37"/>
  <c r="DD34" i="37"/>
  <c r="DE34" i="37"/>
  <c r="DF34" i="37"/>
  <c r="DG34" i="37"/>
  <c r="DH34" i="37"/>
  <c r="DI34" i="37"/>
  <c r="DJ34" i="37"/>
  <c r="DK34" i="37"/>
  <c r="DL34" i="37"/>
  <c r="DM34" i="37"/>
  <c r="DN34" i="37"/>
  <c r="DO34" i="37"/>
  <c r="DP34" i="37"/>
  <c r="DQ34" i="37"/>
  <c r="DR34" i="37"/>
  <c r="DS34" i="37"/>
  <c r="DT34" i="37"/>
  <c r="DU34" i="37"/>
  <c r="DV34" i="37"/>
  <c r="DW34" i="37"/>
  <c r="DX34" i="37"/>
  <c r="DY34" i="37"/>
  <c r="DZ34" i="37"/>
  <c r="EA34" i="37"/>
  <c r="EB34" i="37"/>
  <c r="EC34" i="37"/>
  <c r="ED34" i="37"/>
  <c r="EE34" i="37"/>
  <c r="EF34" i="37"/>
  <c r="EG34" i="37"/>
  <c r="EH34" i="37"/>
  <c r="EI34" i="37"/>
  <c r="EJ34" i="37"/>
  <c r="EK34" i="37"/>
  <c r="EL34" i="37"/>
  <c r="EM34" i="37"/>
  <c r="EN34" i="37"/>
  <c r="EO34" i="37"/>
  <c r="EP34" i="37"/>
  <c r="EQ34" i="37"/>
  <c r="ER34" i="37"/>
  <c r="ES34" i="37"/>
  <c r="ET34" i="37"/>
  <c r="EU34" i="37"/>
  <c r="EV34" i="37"/>
  <c r="EW34" i="37"/>
  <c r="EX34" i="37"/>
  <c r="EY34" i="37"/>
  <c r="EZ34" i="37"/>
  <c r="FA34" i="37"/>
  <c r="FB34" i="37"/>
  <c r="FC34" i="37"/>
  <c r="FD34" i="37"/>
  <c r="FE34" i="37"/>
  <c r="FF34" i="37"/>
  <c r="FG34" i="37"/>
  <c r="FH34" i="37"/>
  <c r="FI34" i="37"/>
  <c r="FJ34" i="37"/>
  <c r="FK34" i="37"/>
  <c r="FL34" i="37"/>
  <c r="FM34" i="37"/>
  <c r="FN34" i="37"/>
  <c r="FO34" i="37"/>
  <c r="FP34" i="37"/>
  <c r="FQ34" i="37"/>
  <c r="FR34" i="37"/>
  <c r="FS34" i="37"/>
  <c r="FT34" i="37"/>
  <c r="FU34" i="37"/>
  <c r="FV34" i="37"/>
  <c r="FW34" i="37"/>
  <c r="FX34" i="37"/>
  <c r="FY34" i="37"/>
  <c r="FZ34" i="37"/>
  <c r="GA34" i="37"/>
  <c r="GB34" i="37"/>
  <c r="GC34" i="37"/>
  <c r="GD34" i="37"/>
  <c r="GE34" i="37"/>
  <c r="GF34" i="37"/>
  <c r="GG34" i="37"/>
  <c r="GH34" i="37"/>
  <c r="GI34" i="37"/>
  <c r="GJ34" i="37"/>
  <c r="GK34" i="37"/>
  <c r="GL34" i="37"/>
  <c r="GM34" i="37"/>
  <c r="GN34" i="37"/>
  <c r="GO34" i="37"/>
  <c r="GP34" i="37"/>
  <c r="GQ34" i="37"/>
  <c r="GR34" i="37"/>
  <c r="GS34" i="37"/>
  <c r="GT34" i="37"/>
  <c r="GU34" i="37"/>
  <c r="GV34" i="37"/>
  <c r="GW34" i="37"/>
  <c r="GX34" i="37"/>
  <c r="GY34" i="37"/>
  <c r="GZ34" i="37"/>
  <c r="HA34" i="37"/>
  <c r="HB34" i="37"/>
  <c r="HC34" i="37"/>
  <c r="HD34" i="37"/>
  <c r="HE34" i="37"/>
  <c r="HF34" i="37"/>
  <c r="HG34" i="37"/>
  <c r="HH34" i="37"/>
  <c r="HI34" i="37"/>
  <c r="HJ34" i="37"/>
  <c r="HK34" i="37"/>
  <c r="HL34" i="37"/>
  <c r="HM34" i="37"/>
  <c r="HN34" i="37"/>
  <c r="HO34" i="37"/>
  <c r="HP34" i="37"/>
  <c r="HQ34" i="37"/>
  <c r="HR34" i="37"/>
  <c r="HS34" i="37"/>
  <c r="HT34" i="37"/>
  <c r="HU34" i="37"/>
  <c r="HV34" i="37"/>
  <c r="HW34" i="37"/>
  <c r="HX34" i="37"/>
  <c r="HY34" i="37"/>
  <c r="HZ34" i="37"/>
  <c r="IA34" i="37"/>
  <c r="IB34" i="37"/>
  <c r="IC34" i="37"/>
  <c r="ID34" i="37"/>
  <c r="IE34" i="37"/>
  <c r="A35" i="37"/>
  <c r="G35" i="37"/>
  <c r="H35" i="37"/>
  <c r="I35" i="37"/>
  <c r="J35" i="37"/>
  <c r="K35" i="37"/>
  <c r="L35" i="37"/>
  <c r="M35" i="37"/>
  <c r="N35" i="37"/>
  <c r="O35" i="37"/>
  <c r="P35" i="37"/>
  <c r="Q35" i="37"/>
  <c r="R35" i="37"/>
  <c r="S35" i="37"/>
  <c r="T35" i="37"/>
  <c r="U35" i="37"/>
  <c r="V35" i="37"/>
  <c r="W35" i="37"/>
  <c r="X35" i="37"/>
  <c r="Y35" i="37"/>
  <c r="Z35" i="37"/>
  <c r="AA35" i="37"/>
  <c r="AB35" i="37"/>
  <c r="AC35" i="37"/>
  <c r="AD35" i="37"/>
  <c r="AE35" i="37"/>
  <c r="AF35" i="37"/>
  <c r="AG35" i="37"/>
  <c r="AH35" i="37"/>
  <c r="AI35" i="37"/>
  <c r="AJ35" i="37"/>
  <c r="AK35" i="37"/>
  <c r="AL35" i="37"/>
  <c r="AM35" i="37"/>
  <c r="AN35" i="37"/>
  <c r="AO35" i="37"/>
  <c r="AP35" i="37"/>
  <c r="AQ35" i="37"/>
  <c r="AR35" i="37"/>
  <c r="AS35" i="37"/>
  <c r="AT35" i="37"/>
  <c r="AU35" i="37"/>
  <c r="AV35" i="37"/>
  <c r="AW35" i="37"/>
  <c r="AX35" i="37"/>
  <c r="AY35" i="37"/>
  <c r="AZ35" i="37"/>
  <c r="BA35" i="37"/>
  <c r="BB35" i="37"/>
  <c r="BC35" i="37"/>
  <c r="BD35" i="37"/>
  <c r="BE35" i="37"/>
  <c r="BF35" i="37"/>
  <c r="BG35" i="37"/>
  <c r="BH35" i="37"/>
  <c r="BI35" i="37"/>
  <c r="BJ35" i="37"/>
  <c r="BK35" i="37"/>
  <c r="BL35" i="37"/>
  <c r="BM35" i="37"/>
  <c r="BN35" i="37"/>
  <c r="BO35" i="37"/>
  <c r="BP35" i="37"/>
  <c r="BQ35" i="37"/>
  <c r="BR35" i="37"/>
  <c r="BS35" i="37"/>
  <c r="BT35" i="37"/>
  <c r="BU35" i="37"/>
  <c r="BV35" i="37"/>
  <c r="BW35" i="37"/>
  <c r="BX35" i="37"/>
  <c r="BY35" i="37"/>
  <c r="BZ35" i="37"/>
  <c r="CA35" i="37"/>
  <c r="CB35" i="37"/>
  <c r="CC35" i="37"/>
  <c r="CD35" i="37"/>
  <c r="CE35" i="37"/>
  <c r="CF35" i="37"/>
  <c r="CG35" i="37"/>
  <c r="CH35" i="37"/>
  <c r="CI35" i="37"/>
  <c r="CJ35" i="37"/>
  <c r="CK35" i="37"/>
  <c r="CL35" i="37"/>
  <c r="CM35" i="37"/>
  <c r="CN35" i="37"/>
  <c r="CO35" i="37"/>
  <c r="CP35" i="37"/>
  <c r="CQ35" i="37"/>
  <c r="CR35" i="37"/>
  <c r="CS35" i="37"/>
  <c r="CT35" i="37"/>
  <c r="CU35" i="37"/>
  <c r="CV35" i="37"/>
  <c r="CW35" i="37"/>
  <c r="CX35" i="37"/>
  <c r="CY35" i="37"/>
  <c r="CZ35" i="37"/>
  <c r="DA35" i="37"/>
  <c r="DB35" i="37"/>
  <c r="DC35" i="37"/>
  <c r="DD35" i="37"/>
  <c r="DE35" i="37"/>
  <c r="DF35" i="37"/>
  <c r="DG35" i="37"/>
  <c r="DH35" i="37"/>
  <c r="DI35" i="37"/>
  <c r="DJ35" i="37"/>
  <c r="DK35" i="37"/>
  <c r="DL35" i="37"/>
  <c r="DM35" i="37"/>
  <c r="DN35" i="37"/>
  <c r="DO35" i="37"/>
  <c r="DP35" i="37"/>
  <c r="DQ35" i="37"/>
  <c r="DR35" i="37"/>
  <c r="DS35" i="37"/>
  <c r="DT35" i="37"/>
  <c r="DU35" i="37"/>
  <c r="DV35" i="37"/>
  <c r="DW35" i="37"/>
  <c r="DX35" i="37"/>
  <c r="DY35" i="37"/>
  <c r="DZ35" i="37"/>
  <c r="EA35" i="37"/>
  <c r="EB35" i="37"/>
  <c r="EC35" i="37"/>
  <c r="ED35" i="37"/>
  <c r="EE35" i="37"/>
  <c r="EF35" i="37"/>
  <c r="EG35" i="37"/>
  <c r="EH35" i="37"/>
  <c r="EI35" i="37"/>
  <c r="EJ35" i="37"/>
  <c r="EK35" i="37"/>
  <c r="EL35" i="37"/>
  <c r="EM35" i="37"/>
  <c r="EN35" i="37"/>
  <c r="EO35" i="37"/>
  <c r="EP35" i="37"/>
  <c r="EQ35" i="37"/>
  <c r="ER35" i="37"/>
  <c r="ES35" i="37"/>
  <c r="ET35" i="37"/>
  <c r="EU35" i="37"/>
  <c r="EV35" i="37"/>
  <c r="EW35" i="37"/>
  <c r="EX35" i="37"/>
  <c r="EY35" i="37"/>
  <c r="EZ35" i="37"/>
  <c r="FA35" i="37"/>
  <c r="FB35" i="37"/>
  <c r="FC35" i="37"/>
  <c r="FD35" i="37"/>
  <c r="FE35" i="37"/>
  <c r="FF35" i="37"/>
  <c r="FG35" i="37"/>
  <c r="FH35" i="37"/>
  <c r="FI35" i="37"/>
  <c r="FJ35" i="37"/>
  <c r="FK35" i="37"/>
  <c r="FL35" i="37"/>
  <c r="FM35" i="37"/>
  <c r="FN35" i="37"/>
  <c r="FO35" i="37"/>
  <c r="FP35" i="37"/>
  <c r="FQ35" i="37"/>
  <c r="FR35" i="37"/>
  <c r="FS35" i="37"/>
  <c r="FT35" i="37"/>
  <c r="FU35" i="37"/>
  <c r="FV35" i="37"/>
  <c r="FW35" i="37"/>
  <c r="FX35" i="37"/>
  <c r="FY35" i="37"/>
  <c r="FZ35" i="37"/>
  <c r="GA35" i="37"/>
  <c r="GB35" i="37"/>
  <c r="GC35" i="37"/>
  <c r="GD35" i="37"/>
  <c r="GE35" i="37"/>
  <c r="GF35" i="37"/>
  <c r="GG35" i="37"/>
  <c r="GH35" i="37"/>
  <c r="GI35" i="37"/>
  <c r="GJ35" i="37"/>
  <c r="GK35" i="37"/>
  <c r="GL35" i="37"/>
  <c r="GM35" i="37"/>
  <c r="GN35" i="37"/>
  <c r="GO35" i="37"/>
  <c r="GP35" i="37"/>
  <c r="GQ35" i="37"/>
  <c r="GR35" i="37"/>
  <c r="GS35" i="37"/>
  <c r="GT35" i="37"/>
  <c r="GU35" i="37"/>
  <c r="GV35" i="37"/>
  <c r="GW35" i="37"/>
  <c r="GX35" i="37"/>
  <c r="GY35" i="37"/>
  <c r="GZ35" i="37"/>
  <c r="HA35" i="37"/>
  <c r="HB35" i="37"/>
  <c r="HC35" i="37"/>
  <c r="HD35" i="37"/>
  <c r="HE35" i="37"/>
  <c r="HF35" i="37"/>
  <c r="HG35" i="37"/>
  <c r="HH35" i="37"/>
  <c r="HI35" i="37"/>
  <c r="HJ35" i="37"/>
  <c r="HK35" i="37"/>
  <c r="HL35" i="37"/>
  <c r="HM35" i="37"/>
  <c r="HN35" i="37"/>
  <c r="HO35" i="37"/>
  <c r="HP35" i="37"/>
  <c r="HQ35" i="37"/>
  <c r="HR35" i="37"/>
  <c r="HS35" i="37"/>
  <c r="HT35" i="37"/>
  <c r="HU35" i="37"/>
  <c r="HV35" i="37"/>
  <c r="HW35" i="37"/>
  <c r="HX35" i="37"/>
  <c r="HY35" i="37"/>
  <c r="HZ35" i="37"/>
  <c r="IA35" i="37"/>
  <c r="IB35" i="37"/>
  <c r="IC35" i="37"/>
  <c r="ID35" i="37"/>
  <c r="IE35" i="37"/>
  <c r="A36" i="37"/>
  <c r="G36" i="37"/>
  <c r="H36" i="37"/>
  <c r="I36" i="37"/>
  <c r="J36" i="37"/>
  <c r="K36" i="37"/>
  <c r="L36" i="37"/>
  <c r="M36" i="37"/>
  <c r="N36" i="37"/>
  <c r="O36" i="37"/>
  <c r="P36" i="37"/>
  <c r="Q36" i="37"/>
  <c r="R36" i="37"/>
  <c r="S36" i="37"/>
  <c r="T36" i="37"/>
  <c r="U36" i="37"/>
  <c r="V36" i="37"/>
  <c r="W36" i="37"/>
  <c r="X36" i="37"/>
  <c r="Y36" i="37"/>
  <c r="Z36" i="37"/>
  <c r="AA36" i="37"/>
  <c r="AB36" i="37"/>
  <c r="AC36" i="37"/>
  <c r="AD36" i="37"/>
  <c r="AE36" i="37"/>
  <c r="AF36" i="37"/>
  <c r="AG36" i="37"/>
  <c r="AH36" i="37"/>
  <c r="AI36" i="37"/>
  <c r="AJ36" i="37"/>
  <c r="AK36" i="37"/>
  <c r="AL36" i="37"/>
  <c r="AM36" i="37"/>
  <c r="AN36" i="37"/>
  <c r="AO36" i="37"/>
  <c r="AP36" i="37"/>
  <c r="AQ36" i="37"/>
  <c r="AR36" i="37"/>
  <c r="AS36" i="37"/>
  <c r="AT36" i="37"/>
  <c r="AU36" i="37"/>
  <c r="AV36" i="37"/>
  <c r="AW36" i="37"/>
  <c r="AX36" i="37"/>
  <c r="AY36" i="37"/>
  <c r="AZ36" i="37"/>
  <c r="BA36" i="37"/>
  <c r="BB36" i="37"/>
  <c r="BC36" i="37"/>
  <c r="BD36" i="37"/>
  <c r="BE36" i="37"/>
  <c r="BF36" i="37"/>
  <c r="BG36" i="37"/>
  <c r="BH36" i="37"/>
  <c r="BI36" i="37"/>
  <c r="BJ36" i="37"/>
  <c r="BK36" i="37"/>
  <c r="BL36" i="37"/>
  <c r="BM36" i="37"/>
  <c r="BN36" i="37"/>
  <c r="BO36" i="37"/>
  <c r="BP36" i="37"/>
  <c r="BQ36" i="37"/>
  <c r="BR36" i="37"/>
  <c r="BS36" i="37"/>
  <c r="BT36" i="37"/>
  <c r="BU36" i="37"/>
  <c r="BV36" i="37"/>
  <c r="BW36" i="37"/>
  <c r="BX36" i="37"/>
  <c r="BY36" i="37"/>
  <c r="BZ36" i="37"/>
  <c r="CA36" i="37"/>
  <c r="CB36" i="37"/>
  <c r="CC36" i="37"/>
  <c r="CD36" i="37"/>
  <c r="CE36" i="37"/>
  <c r="CF36" i="37"/>
  <c r="CG36" i="37"/>
  <c r="CH36" i="37"/>
  <c r="CI36" i="37"/>
  <c r="CJ36" i="37"/>
  <c r="CK36" i="37"/>
  <c r="CL36" i="37"/>
  <c r="CM36" i="37"/>
  <c r="CN36" i="37"/>
  <c r="CO36" i="37"/>
  <c r="CP36" i="37"/>
  <c r="CQ36" i="37"/>
  <c r="CR36" i="37"/>
  <c r="CS36" i="37"/>
  <c r="CT36" i="37"/>
  <c r="CU36" i="37"/>
  <c r="CV36" i="37"/>
  <c r="CW36" i="37"/>
  <c r="CX36" i="37"/>
  <c r="CY36" i="37"/>
  <c r="CZ36" i="37"/>
  <c r="DA36" i="37"/>
  <c r="DB36" i="37"/>
  <c r="DC36" i="37"/>
  <c r="DD36" i="37"/>
  <c r="DE36" i="37"/>
  <c r="DF36" i="37"/>
  <c r="DG36" i="37"/>
  <c r="DH36" i="37"/>
  <c r="DI36" i="37"/>
  <c r="DJ36" i="37"/>
  <c r="DK36" i="37"/>
  <c r="DL36" i="37"/>
  <c r="DM36" i="37"/>
  <c r="DN36" i="37"/>
  <c r="DO36" i="37"/>
  <c r="DP36" i="37"/>
  <c r="DQ36" i="37"/>
  <c r="DR36" i="37"/>
  <c r="DS36" i="37"/>
  <c r="DT36" i="37"/>
  <c r="DU36" i="37"/>
  <c r="DV36" i="37"/>
  <c r="DW36" i="37"/>
  <c r="DX36" i="37"/>
  <c r="DY36" i="37"/>
  <c r="DZ36" i="37"/>
  <c r="EA36" i="37"/>
  <c r="EB36" i="37"/>
  <c r="EC36" i="37"/>
  <c r="ED36" i="37"/>
  <c r="EE36" i="37"/>
  <c r="EF36" i="37"/>
  <c r="EG36" i="37"/>
  <c r="EH36" i="37"/>
  <c r="EI36" i="37"/>
  <c r="EJ36" i="37"/>
  <c r="EK36" i="37"/>
  <c r="EL36" i="37"/>
  <c r="EM36" i="37"/>
  <c r="EN36" i="37"/>
  <c r="EO36" i="37"/>
  <c r="EP36" i="37"/>
  <c r="EQ36" i="37"/>
  <c r="ER36" i="37"/>
  <c r="ES36" i="37"/>
  <c r="ET36" i="37"/>
  <c r="EU36" i="37"/>
  <c r="EV36" i="37"/>
  <c r="EW36" i="37"/>
  <c r="EX36" i="37"/>
  <c r="EY36" i="37"/>
  <c r="EZ36" i="37"/>
  <c r="FA36" i="37"/>
  <c r="FB36" i="37"/>
  <c r="FC36" i="37"/>
  <c r="FD36" i="37"/>
  <c r="FE36" i="37"/>
  <c r="FF36" i="37"/>
  <c r="FG36" i="37"/>
  <c r="FH36" i="37"/>
  <c r="FI36" i="37"/>
  <c r="FJ36" i="37"/>
  <c r="FK36" i="37"/>
  <c r="FL36" i="37"/>
  <c r="FM36" i="37"/>
  <c r="FN36" i="37"/>
  <c r="FO36" i="37"/>
  <c r="FP36" i="37"/>
  <c r="FQ36" i="37"/>
  <c r="FR36" i="37"/>
  <c r="FS36" i="37"/>
  <c r="FT36" i="37"/>
  <c r="FU36" i="37"/>
  <c r="FV36" i="37"/>
  <c r="FW36" i="37"/>
  <c r="FX36" i="37"/>
  <c r="FY36" i="37"/>
  <c r="FZ36" i="37"/>
  <c r="GA36" i="37"/>
  <c r="GB36" i="37"/>
  <c r="GC36" i="37"/>
  <c r="GD36" i="37"/>
  <c r="GE36" i="37"/>
  <c r="GF36" i="37"/>
  <c r="GG36" i="37"/>
  <c r="GH36" i="37"/>
  <c r="GI36" i="37"/>
  <c r="GJ36" i="37"/>
  <c r="GK36" i="37"/>
  <c r="GL36" i="37"/>
  <c r="GM36" i="37"/>
  <c r="GN36" i="37"/>
  <c r="GO36" i="37"/>
  <c r="GP36" i="37"/>
  <c r="GQ36" i="37"/>
  <c r="GR36" i="37"/>
  <c r="GS36" i="37"/>
  <c r="GT36" i="37"/>
  <c r="GU36" i="37"/>
  <c r="GV36" i="37"/>
  <c r="GW36" i="37"/>
  <c r="GX36" i="37"/>
  <c r="GY36" i="37"/>
  <c r="GZ36" i="37"/>
  <c r="HA36" i="37"/>
  <c r="HB36" i="37"/>
  <c r="HC36" i="37"/>
  <c r="HD36" i="37"/>
  <c r="HE36" i="37"/>
  <c r="HF36" i="37"/>
  <c r="HG36" i="37"/>
  <c r="HH36" i="37"/>
  <c r="HI36" i="37"/>
  <c r="HJ36" i="37"/>
  <c r="HK36" i="37"/>
  <c r="HL36" i="37"/>
  <c r="HM36" i="37"/>
  <c r="HN36" i="37"/>
  <c r="HO36" i="37"/>
  <c r="HP36" i="37"/>
  <c r="HQ36" i="37"/>
  <c r="HR36" i="37"/>
  <c r="HS36" i="37"/>
  <c r="HT36" i="37"/>
  <c r="HU36" i="37"/>
  <c r="HV36" i="37"/>
  <c r="HW36" i="37"/>
  <c r="HX36" i="37"/>
  <c r="HY36" i="37"/>
  <c r="HZ36" i="37"/>
  <c r="IA36" i="37"/>
  <c r="IB36" i="37"/>
  <c r="IC36" i="37"/>
  <c r="ID36" i="37"/>
  <c r="IE36" i="37"/>
  <c r="A37" i="37"/>
  <c r="G37" i="37"/>
  <c r="H37" i="37"/>
  <c r="I37" i="37"/>
  <c r="J37" i="37"/>
  <c r="K37" i="37"/>
  <c r="L37" i="37"/>
  <c r="M37" i="37"/>
  <c r="N37" i="37"/>
  <c r="O37" i="37"/>
  <c r="P37" i="37"/>
  <c r="Q37" i="37"/>
  <c r="R37" i="37"/>
  <c r="S37" i="37"/>
  <c r="T37" i="37"/>
  <c r="U37" i="37"/>
  <c r="V37" i="37"/>
  <c r="W37" i="37"/>
  <c r="X37" i="37"/>
  <c r="Y37" i="37"/>
  <c r="Z37" i="37"/>
  <c r="AA37" i="37"/>
  <c r="AB37" i="37"/>
  <c r="AC37" i="37"/>
  <c r="AD37" i="37"/>
  <c r="AE37" i="37"/>
  <c r="AF37" i="37"/>
  <c r="AG37" i="37"/>
  <c r="AH37" i="37"/>
  <c r="AI37" i="37"/>
  <c r="AJ37" i="37"/>
  <c r="AK37" i="37"/>
  <c r="AL37" i="37"/>
  <c r="AM37" i="37"/>
  <c r="AN37" i="37"/>
  <c r="AO37" i="37"/>
  <c r="AP37" i="37"/>
  <c r="AQ37" i="37"/>
  <c r="AR37" i="37"/>
  <c r="AS37" i="37"/>
  <c r="AT37" i="37"/>
  <c r="AU37" i="37"/>
  <c r="AV37" i="37"/>
  <c r="AW37" i="37"/>
  <c r="AX37" i="37"/>
  <c r="AY37" i="37"/>
  <c r="AZ37" i="37"/>
  <c r="BA37" i="37"/>
  <c r="BB37" i="37"/>
  <c r="BC37" i="37"/>
  <c r="BD37" i="37"/>
  <c r="BE37" i="37"/>
  <c r="BF37" i="37"/>
  <c r="BG37" i="37"/>
  <c r="BH37" i="37"/>
  <c r="BI37" i="37"/>
  <c r="BJ37" i="37"/>
  <c r="BK37" i="37"/>
  <c r="BL37" i="37"/>
  <c r="BM37" i="37"/>
  <c r="BN37" i="37"/>
  <c r="BO37" i="37"/>
  <c r="BP37" i="37"/>
  <c r="BQ37" i="37"/>
  <c r="BR37" i="37"/>
  <c r="BS37" i="37"/>
  <c r="BT37" i="37"/>
  <c r="BU37" i="37"/>
  <c r="BV37" i="37"/>
  <c r="BW37" i="37"/>
  <c r="BX37" i="37"/>
  <c r="BY37" i="37"/>
  <c r="BZ37" i="37"/>
  <c r="CA37" i="37"/>
  <c r="CB37" i="37"/>
  <c r="CC37" i="37"/>
  <c r="CD37" i="37"/>
  <c r="CE37" i="37"/>
  <c r="CF37" i="37"/>
  <c r="CG37" i="37"/>
  <c r="CH37" i="37"/>
  <c r="CI37" i="37"/>
  <c r="CJ37" i="37"/>
  <c r="CK37" i="37"/>
  <c r="CL37" i="37"/>
  <c r="CM37" i="37"/>
  <c r="CN37" i="37"/>
  <c r="CO37" i="37"/>
  <c r="CP37" i="37"/>
  <c r="CQ37" i="37"/>
  <c r="CR37" i="37"/>
  <c r="CS37" i="37"/>
  <c r="CT37" i="37"/>
  <c r="CU37" i="37"/>
  <c r="CV37" i="37"/>
  <c r="CW37" i="37"/>
  <c r="CX37" i="37"/>
  <c r="CY37" i="37"/>
  <c r="CZ37" i="37"/>
  <c r="DA37" i="37"/>
  <c r="DB37" i="37"/>
  <c r="DC37" i="37"/>
  <c r="DD37" i="37"/>
  <c r="DE37" i="37"/>
  <c r="DF37" i="37"/>
  <c r="DG37" i="37"/>
  <c r="DH37" i="37"/>
  <c r="DI37" i="37"/>
  <c r="DJ37" i="37"/>
  <c r="DK37" i="37"/>
  <c r="DL37" i="37"/>
  <c r="DM37" i="37"/>
  <c r="DN37" i="37"/>
  <c r="DO37" i="37"/>
  <c r="DP37" i="37"/>
  <c r="DQ37" i="37"/>
  <c r="DR37" i="37"/>
  <c r="DS37" i="37"/>
  <c r="DT37" i="37"/>
  <c r="DU37" i="37"/>
  <c r="DV37" i="37"/>
  <c r="DW37" i="37"/>
  <c r="DX37" i="37"/>
  <c r="DY37" i="37"/>
  <c r="DZ37" i="37"/>
  <c r="EA37" i="37"/>
  <c r="EB37" i="37"/>
  <c r="EC37" i="37"/>
  <c r="ED37" i="37"/>
  <c r="EE37" i="37"/>
  <c r="EF37" i="37"/>
  <c r="EG37" i="37"/>
  <c r="EH37" i="37"/>
  <c r="EI37" i="37"/>
  <c r="EJ37" i="37"/>
  <c r="EK37" i="37"/>
  <c r="EL37" i="37"/>
  <c r="EM37" i="37"/>
  <c r="EN37" i="37"/>
  <c r="EO37" i="37"/>
  <c r="EP37" i="37"/>
  <c r="EQ37" i="37"/>
  <c r="ER37" i="37"/>
  <c r="ES37" i="37"/>
  <c r="ET37" i="37"/>
  <c r="EU37" i="37"/>
  <c r="EV37" i="37"/>
  <c r="EW37" i="37"/>
  <c r="EX37" i="37"/>
  <c r="EY37" i="37"/>
  <c r="EZ37" i="37"/>
  <c r="FA37" i="37"/>
  <c r="FB37" i="37"/>
  <c r="FC37" i="37"/>
  <c r="FD37" i="37"/>
  <c r="FE37" i="37"/>
  <c r="FF37" i="37"/>
  <c r="FG37" i="37"/>
  <c r="FH37" i="37"/>
  <c r="FI37" i="37"/>
  <c r="FJ37" i="37"/>
  <c r="FK37" i="37"/>
  <c r="FL37" i="37"/>
  <c r="FM37" i="37"/>
  <c r="FN37" i="37"/>
  <c r="FO37" i="37"/>
  <c r="FP37" i="37"/>
  <c r="FQ37" i="37"/>
  <c r="FR37" i="37"/>
  <c r="FS37" i="37"/>
  <c r="FT37" i="37"/>
  <c r="FU37" i="37"/>
  <c r="FV37" i="37"/>
  <c r="FW37" i="37"/>
  <c r="FX37" i="37"/>
  <c r="FY37" i="37"/>
  <c r="FZ37" i="37"/>
  <c r="GA37" i="37"/>
  <c r="GB37" i="37"/>
  <c r="GC37" i="37"/>
  <c r="GD37" i="37"/>
  <c r="GE37" i="37"/>
  <c r="GF37" i="37"/>
  <c r="GG37" i="37"/>
  <c r="GH37" i="37"/>
  <c r="GI37" i="37"/>
  <c r="GJ37" i="37"/>
  <c r="GK37" i="37"/>
  <c r="GL37" i="37"/>
  <c r="GM37" i="37"/>
  <c r="GN37" i="37"/>
  <c r="GO37" i="37"/>
  <c r="GP37" i="37"/>
  <c r="GQ37" i="37"/>
  <c r="GR37" i="37"/>
  <c r="GS37" i="37"/>
  <c r="GT37" i="37"/>
  <c r="GU37" i="37"/>
  <c r="GV37" i="37"/>
  <c r="GW37" i="37"/>
  <c r="GX37" i="37"/>
  <c r="GY37" i="37"/>
  <c r="GZ37" i="37"/>
  <c r="HA37" i="37"/>
  <c r="HB37" i="37"/>
  <c r="HC37" i="37"/>
  <c r="HD37" i="37"/>
  <c r="HE37" i="37"/>
  <c r="HF37" i="37"/>
  <c r="HG37" i="37"/>
  <c r="HH37" i="37"/>
  <c r="HI37" i="37"/>
  <c r="HJ37" i="37"/>
  <c r="HK37" i="37"/>
  <c r="HL37" i="37"/>
  <c r="HM37" i="37"/>
  <c r="HN37" i="37"/>
  <c r="HO37" i="37"/>
  <c r="HP37" i="37"/>
  <c r="HQ37" i="37"/>
  <c r="HR37" i="37"/>
  <c r="HS37" i="37"/>
  <c r="HT37" i="37"/>
  <c r="HU37" i="37"/>
  <c r="HV37" i="37"/>
  <c r="HW37" i="37"/>
  <c r="HX37" i="37"/>
  <c r="HY37" i="37"/>
  <c r="HZ37" i="37"/>
  <c r="IA37" i="37"/>
  <c r="IB37" i="37"/>
  <c r="IC37" i="37"/>
  <c r="ID37" i="37"/>
  <c r="IE37" i="37"/>
  <c r="A38" i="37"/>
  <c r="G38" i="37"/>
  <c r="H38" i="37"/>
  <c r="I38" i="37"/>
  <c r="J38" i="37"/>
  <c r="K38" i="37"/>
  <c r="L38" i="37"/>
  <c r="M38" i="37"/>
  <c r="N38" i="37"/>
  <c r="O38" i="37"/>
  <c r="P38" i="37"/>
  <c r="Q38" i="37"/>
  <c r="R38" i="37"/>
  <c r="S38" i="37"/>
  <c r="T38" i="37"/>
  <c r="U38" i="37"/>
  <c r="V38" i="37"/>
  <c r="W38" i="37"/>
  <c r="X38" i="37"/>
  <c r="Y38" i="37"/>
  <c r="Z38" i="37"/>
  <c r="AA38" i="37"/>
  <c r="AB38" i="37"/>
  <c r="AC38" i="37"/>
  <c r="AD38" i="37"/>
  <c r="AE38" i="37"/>
  <c r="AF38" i="37"/>
  <c r="AG38" i="37"/>
  <c r="AH38" i="37"/>
  <c r="AI38" i="37"/>
  <c r="AJ38" i="37"/>
  <c r="AK38" i="37"/>
  <c r="AL38" i="37"/>
  <c r="AM38" i="37"/>
  <c r="AN38" i="37"/>
  <c r="AO38" i="37"/>
  <c r="AP38" i="37"/>
  <c r="AQ38" i="37"/>
  <c r="AR38" i="37"/>
  <c r="AS38" i="37"/>
  <c r="AT38" i="37"/>
  <c r="AU38" i="37"/>
  <c r="AV38" i="37"/>
  <c r="AW38" i="37"/>
  <c r="AX38" i="37"/>
  <c r="AY38" i="37"/>
  <c r="AZ38" i="37"/>
  <c r="BA38" i="37"/>
  <c r="BB38" i="37"/>
  <c r="BC38" i="37"/>
  <c r="BD38" i="37"/>
  <c r="BE38" i="37"/>
  <c r="BF38" i="37"/>
  <c r="BG38" i="37"/>
  <c r="BH38" i="37"/>
  <c r="BI38" i="37"/>
  <c r="BJ38" i="37"/>
  <c r="BK38" i="37"/>
  <c r="BL38" i="37"/>
  <c r="BM38" i="37"/>
  <c r="BN38" i="37"/>
  <c r="BO38" i="37"/>
  <c r="BP38" i="37"/>
  <c r="BQ38" i="37"/>
  <c r="BR38" i="37"/>
  <c r="BS38" i="37"/>
  <c r="BT38" i="37"/>
  <c r="BU38" i="37"/>
  <c r="BV38" i="37"/>
  <c r="BW38" i="37"/>
  <c r="BX38" i="37"/>
  <c r="BY38" i="37"/>
  <c r="BZ38" i="37"/>
  <c r="CA38" i="37"/>
  <c r="CB38" i="37"/>
  <c r="CC38" i="37"/>
  <c r="CD38" i="37"/>
  <c r="CE38" i="37"/>
  <c r="CF38" i="37"/>
  <c r="CG38" i="37"/>
  <c r="CH38" i="37"/>
  <c r="CI38" i="37"/>
  <c r="CJ38" i="37"/>
  <c r="CK38" i="37"/>
  <c r="CL38" i="37"/>
  <c r="CM38" i="37"/>
  <c r="CN38" i="37"/>
  <c r="CO38" i="37"/>
  <c r="CP38" i="37"/>
  <c r="CQ38" i="37"/>
  <c r="CR38" i="37"/>
  <c r="CS38" i="37"/>
  <c r="CT38" i="37"/>
  <c r="CU38" i="37"/>
  <c r="CV38" i="37"/>
  <c r="CW38" i="37"/>
  <c r="CX38" i="37"/>
  <c r="CY38" i="37"/>
  <c r="CZ38" i="37"/>
  <c r="DA38" i="37"/>
  <c r="DB38" i="37"/>
  <c r="DC38" i="37"/>
  <c r="DD38" i="37"/>
  <c r="DE38" i="37"/>
  <c r="DF38" i="37"/>
  <c r="DG38" i="37"/>
  <c r="DH38" i="37"/>
  <c r="DI38" i="37"/>
  <c r="DJ38" i="37"/>
  <c r="DK38" i="37"/>
  <c r="DL38" i="37"/>
  <c r="DM38" i="37"/>
  <c r="DN38" i="37"/>
  <c r="DO38" i="37"/>
  <c r="DP38" i="37"/>
  <c r="DQ38" i="37"/>
  <c r="DR38" i="37"/>
  <c r="DS38" i="37"/>
  <c r="DT38" i="37"/>
  <c r="DU38" i="37"/>
  <c r="DV38" i="37"/>
  <c r="DW38" i="37"/>
  <c r="DX38" i="37"/>
  <c r="DY38" i="37"/>
  <c r="DZ38" i="37"/>
  <c r="EA38" i="37"/>
  <c r="EB38" i="37"/>
  <c r="EC38" i="37"/>
  <c r="ED38" i="37"/>
  <c r="EE38" i="37"/>
  <c r="EF38" i="37"/>
  <c r="EG38" i="37"/>
  <c r="EH38" i="37"/>
  <c r="EI38" i="37"/>
  <c r="EJ38" i="37"/>
  <c r="EK38" i="37"/>
  <c r="EL38" i="37"/>
  <c r="EM38" i="37"/>
  <c r="EN38" i="37"/>
  <c r="EO38" i="37"/>
  <c r="EP38" i="37"/>
  <c r="EQ38" i="37"/>
  <c r="ER38" i="37"/>
  <c r="ES38" i="37"/>
  <c r="ET38" i="37"/>
  <c r="EU38" i="37"/>
  <c r="EV38" i="37"/>
  <c r="EW38" i="37"/>
  <c r="EX38" i="37"/>
  <c r="EY38" i="37"/>
  <c r="EZ38" i="37"/>
  <c r="FA38" i="37"/>
  <c r="FB38" i="37"/>
  <c r="FC38" i="37"/>
  <c r="FD38" i="37"/>
  <c r="FE38" i="37"/>
  <c r="FF38" i="37"/>
  <c r="FG38" i="37"/>
  <c r="FH38" i="37"/>
  <c r="FI38" i="37"/>
  <c r="FJ38" i="37"/>
  <c r="FK38" i="37"/>
  <c r="FL38" i="37"/>
  <c r="FM38" i="37"/>
  <c r="FN38" i="37"/>
  <c r="FO38" i="37"/>
  <c r="FP38" i="37"/>
  <c r="FQ38" i="37"/>
  <c r="FR38" i="37"/>
  <c r="FS38" i="37"/>
  <c r="FT38" i="37"/>
  <c r="FU38" i="37"/>
  <c r="FV38" i="37"/>
  <c r="FW38" i="37"/>
  <c r="FX38" i="37"/>
  <c r="FY38" i="37"/>
  <c r="FZ38" i="37"/>
  <c r="GA38" i="37"/>
  <c r="GB38" i="37"/>
  <c r="GC38" i="37"/>
  <c r="GD38" i="37"/>
  <c r="GE38" i="37"/>
  <c r="GF38" i="37"/>
  <c r="GG38" i="37"/>
  <c r="GH38" i="37"/>
  <c r="GI38" i="37"/>
  <c r="GJ38" i="37"/>
  <c r="GK38" i="37"/>
  <c r="GL38" i="37"/>
  <c r="GM38" i="37"/>
  <c r="GN38" i="37"/>
  <c r="GO38" i="37"/>
  <c r="GP38" i="37"/>
  <c r="GQ38" i="37"/>
  <c r="GR38" i="37"/>
  <c r="GS38" i="37"/>
  <c r="GT38" i="37"/>
  <c r="GU38" i="37"/>
  <c r="GV38" i="37"/>
  <c r="GW38" i="37"/>
  <c r="GX38" i="37"/>
  <c r="GY38" i="37"/>
  <c r="GZ38" i="37"/>
  <c r="HA38" i="37"/>
  <c r="HB38" i="37"/>
  <c r="HC38" i="37"/>
  <c r="HD38" i="37"/>
  <c r="HE38" i="37"/>
  <c r="HF38" i="37"/>
  <c r="HG38" i="37"/>
  <c r="HH38" i="37"/>
  <c r="HI38" i="37"/>
  <c r="HJ38" i="37"/>
  <c r="HK38" i="37"/>
  <c r="HL38" i="37"/>
  <c r="HM38" i="37"/>
  <c r="HN38" i="37"/>
  <c r="HO38" i="37"/>
  <c r="HP38" i="37"/>
  <c r="HQ38" i="37"/>
  <c r="HR38" i="37"/>
  <c r="HS38" i="37"/>
  <c r="HT38" i="37"/>
  <c r="HU38" i="37"/>
  <c r="HV38" i="37"/>
  <c r="HW38" i="37"/>
  <c r="HX38" i="37"/>
  <c r="HY38" i="37"/>
  <c r="HZ38" i="37"/>
  <c r="IA38" i="37"/>
  <c r="IB38" i="37"/>
  <c r="IC38" i="37"/>
  <c r="ID38" i="37"/>
  <c r="IE38" i="37"/>
  <c r="A39" i="37"/>
  <c r="G39" i="37"/>
  <c r="H39" i="37"/>
  <c r="I39" i="37"/>
  <c r="J39" i="37"/>
  <c r="K39" i="37"/>
  <c r="L39" i="37"/>
  <c r="M39" i="37"/>
  <c r="N39" i="37"/>
  <c r="O39" i="37"/>
  <c r="P39" i="37"/>
  <c r="Q39" i="37"/>
  <c r="R39" i="37"/>
  <c r="S39" i="37"/>
  <c r="T39" i="37"/>
  <c r="U39" i="37"/>
  <c r="V39" i="37"/>
  <c r="W39" i="37"/>
  <c r="X39" i="37"/>
  <c r="Y39" i="37"/>
  <c r="Z39" i="37"/>
  <c r="AA39" i="37"/>
  <c r="AB39" i="37"/>
  <c r="AC39" i="37"/>
  <c r="AD39" i="37"/>
  <c r="AE39" i="37"/>
  <c r="AF39" i="37"/>
  <c r="AG39" i="37"/>
  <c r="AH39" i="37"/>
  <c r="AI39" i="37"/>
  <c r="AJ39" i="37"/>
  <c r="AK39" i="37"/>
  <c r="AL39" i="37"/>
  <c r="AM39" i="37"/>
  <c r="AN39" i="37"/>
  <c r="AO39" i="37"/>
  <c r="AP39" i="37"/>
  <c r="AQ39" i="37"/>
  <c r="AR39" i="37"/>
  <c r="AS39" i="37"/>
  <c r="AT39" i="37"/>
  <c r="AU39" i="37"/>
  <c r="AV39" i="37"/>
  <c r="AW39" i="37"/>
  <c r="AX39" i="37"/>
  <c r="AY39" i="37"/>
  <c r="AZ39" i="37"/>
  <c r="BA39" i="37"/>
  <c r="BB39" i="37"/>
  <c r="BC39" i="37"/>
  <c r="BD39" i="37"/>
  <c r="BE39" i="37"/>
  <c r="BF39" i="37"/>
  <c r="BG39" i="37"/>
  <c r="BH39" i="37"/>
  <c r="BI39" i="37"/>
  <c r="BJ39" i="37"/>
  <c r="BK39" i="37"/>
  <c r="BL39" i="37"/>
  <c r="BM39" i="37"/>
  <c r="BN39" i="37"/>
  <c r="BO39" i="37"/>
  <c r="BP39" i="37"/>
  <c r="BQ39" i="37"/>
  <c r="BR39" i="37"/>
  <c r="BS39" i="37"/>
  <c r="BT39" i="37"/>
  <c r="BU39" i="37"/>
  <c r="BV39" i="37"/>
  <c r="BW39" i="37"/>
  <c r="BX39" i="37"/>
  <c r="BY39" i="37"/>
  <c r="BZ39" i="37"/>
  <c r="CA39" i="37"/>
  <c r="CB39" i="37"/>
  <c r="CC39" i="37"/>
  <c r="CD39" i="37"/>
  <c r="CE39" i="37"/>
  <c r="CF39" i="37"/>
  <c r="CG39" i="37"/>
  <c r="CH39" i="37"/>
  <c r="CI39" i="37"/>
  <c r="CJ39" i="37"/>
  <c r="CK39" i="37"/>
  <c r="CL39" i="37"/>
  <c r="CM39" i="37"/>
  <c r="CN39" i="37"/>
  <c r="CO39" i="37"/>
  <c r="CP39" i="37"/>
  <c r="CQ39" i="37"/>
  <c r="CR39" i="37"/>
  <c r="CS39" i="37"/>
  <c r="CT39" i="37"/>
  <c r="CU39" i="37"/>
  <c r="CV39" i="37"/>
  <c r="CW39" i="37"/>
  <c r="CX39" i="37"/>
  <c r="CY39" i="37"/>
  <c r="CZ39" i="37"/>
  <c r="DA39" i="37"/>
  <c r="DB39" i="37"/>
  <c r="DC39" i="37"/>
  <c r="DD39" i="37"/>
  <c r="DE39" i="37"/>
  <c r="DF39" i="37"/>
  <c r="DG39" i="37"/>
  <c r="DH39" i="37"/>
  <c r="DI39" i="37"/>
  <c r="DJ39" i="37"/>
  <c r="DK39" i="37"/>
  <c r="DL39" i="37"/>
  <c r="DM39" i="37"/>
  <c r="DN39" i="37"/>
  <c r="DO39" i="37"/>
  <c r="DP39" i="37"/>
  <c r="DQ39" i="37"/>
  <c r="DR39" i="37"/>
  <c r="DS39" i="37"/>
  <c r="DT39" i="37"/>
  <c r="DU39" i="37"/>
  <c r="DV39" i="37"/>
  <c r="DW39" i="37"/>
  <c r="DX39" i="37"/>
  <c r="DY39" i="37"/>
  <c r="DZ39" i="37"/>
  <c r="EA39" i="37"/>
  <c r="EB39" i="37"/>
  <c r="EC39" i="37"/>
  <c r="ED39" i="37"/>
  <c r="EE39" i="37"/>
  <c r="EF39" i="37"/>
  <c r="EG39" i="37"/>
  <c r="EH39" i="37"/>
  <c r="EI39" i="37"/>
  <c r="EJ39" i="37"/>
  <c r="EK39" i="37"/>
  <c r="EL39" i="37"/>
  <c r="EM39" i="37"/>
  <c r="EN39" i="37"/>
  <c r="EO39" i="37"/>
  <c r="EP39" i="37"/>
  <c r="EQ39" i="37"/>
  <c r="ER39" i="37"/>
  <c r="ES39" i="37"/>
  <c r="ET39" i="37"/>
  <c r="EU39" i="37"/>
  <c r="EV39" i="37"/>
  <c r="EW39" i="37"/>
  <c r="EX39" i="37"/>
  <c r="EY39" i="37"/>
  <c r="EZ39" i="37"/>
  <c r="FA39" i="37"/>
  <c r="FB39" i="37"/>
  <c r="FC39" i="37"/>
  <c r="FD39" i="37"/>
  <c r="FE39" i="37"/>
  <c r="FF39" i="37"/>
  <c r="FG39" i="37"/>
  <c r="FH39" i="37"/>
  <c r="FI39" i="37"/>
  <c r="FJ39" i="37"/>
  <c r="FK39" i="37"/>
  <c r="FL39" i="37"/>
  <c r="FM39" i="37"/>
  <c r="FN39" i="37"/>
  <c r="FO39" i="37"/>
  <c r="FP39" i="37"/>
  <c r="FQ39" i="37"/>
  <c r="FR39" i="37"/>
  <c r="FS39" i="37"/>
  <c r="FT39" i="37"/>
  <c r="FU39" i="37"/>
  <c r="FV39" i="37"/>
  <c r="FW39" i="37"/>
  <c r="FX39" i="37"/>
  <c r="FY39" i="37"/>
  <c r="FZ39" i="37"/>
  <c r="GA39" i="37"/>
  <c r="GB39" i="37"/>
  <c r="GC39" i="37"/>
  <c r="GD39" i="37"/>
  <c r="GE39" i="37"/>
  <c r="GF39" i="37"/>
  <c r="GG39" i="37"/>
  <c r="GH39" i="37"/>
  <c r="GI39" i="37"/>
  <c r="GJ39" i="37"/>
  <c r="GK39" i="37"/>
  <c r="GL39" i="37"/>
  <c r="GM39" i="37"/>
  <c r="GN39" i="37"/>
  <c r="GO39" i="37"/>
  <c r="GP39" i="37"/>
  <c r="GQ39" i="37"/>
  <c r="GR39" i="37"/>
  <c r="GS39" i="37"/>
  <c r="GT39" i="37"/>
  <c r="GU39" i="37"/>
  <c r="GV39" i="37"/>
  <c r="GW39" i="37"/>
  <c r="GX39" i="37"/>
  <c r="GY39" i="37"/>
  <c r="GZ39" i="37"/>
  <c r="HA39" i="37"/>
  <c r="HB39" i="37"/>
  <c r="HC39" i="37"/>
  <c r="HD39" i="37"/>
  <c r="HE39" i="37"/>
  <c r="HF39" i="37"/>
  <c r="HG39" i="37"/>
  <c r="HH39" i="37"/>
  <c r="HI39" i="37"/>
  <c r="HJ39" i="37"/>
  <c r="HK39" i="37"/>
  <c r="HL39" i="37"/>
  <c r="HM39" i="37"/>
  <c r="HN39" i="37"/>
  <c r="HO39" i="37"/>
  <c r="HP39" i="37"/>
  <c r="HQ39" i="37"/>
  <c r="HR39" i="37"/>
  <c r="HS39" i="37"/>
  <c r="HT39" i="37"/>
  <c r="HU39" i="37"/>
  <c r="HV39" i="37"/>
  <c r="HW39" i="37"/>
  <c r="HX39" i="37"/>
  <c r="HY39" i="37"/>
  <c r="HZ39" i="37"/>
  <c r="IA39" i="37"/>
  <c r="IB39" i="37"/>
  <c r="IC39" i="37"/>
  <c r="ID39" i="37"/>
  <c r="IE39" i="37"/>
  <c r="A40" i="37"/>
  <c r="G40" i="37"/>
  <c r="H40" i="37"/>
  <c r="I40" i="37"/>
  <c r="J40" i="37"/>
  <c r="K40" i="37"/>
  <c r="L40" i="37"/>
  <c r="M40" i="37"/>
  <c r="N40" i="37"/>
  <c r="O40" i="37"/>
  <c r="P40" i="37"/>
  <c r="Q40" i="37"/>
  <c r="R40" i="37"/>
  <c r="S40" i="37"/>
  <c r="T40" i="37"/>
  <c r="U40" i="37"/>
  <c r="V40" i="37"/>
  <c r="W40" i="37"/>
  <c r="X40" i="37"/>
  <c r="Y40" i="37"/>
  <c r="Z40" i="37"/>
  <c r="AA40" i="37"/>
  <c r="AB40" i="37"/>
  <c r="AC40" i="37"/>
  <c r="AD40" i="37"/>
  <c r="AE40" i="37"/>
  <c r="AF40" i="37"/>
  <c r="AG40" i="37"/>
  <c r="AH40" i="37"/>
  <c r="AI40" i="37"/>
  <c r="AJ40" i="37"/>
  <c r="AK40" i="37"/>
  <c r="AL40" i="37"/>
  <c r="AM40" i="37"/>
  <c r="AN40" i="37"/>
  <c r="AO40" i="37"/>
  <c r="AP40" i="37"/>
  <c r="AQ40" i="37"/>
  <c r="AR40" i="37"/>
  <c r="AS40" i="37"/>
  <c r="AT40" i="37"/>
  <c r="AU40" i="37"/>
  <c r="AV40" i="37"/>
  <c r="AW40" i="37"/>
  <c r="AX40" i="37"/>
  <c r="AY40" i="37"/>
  <c r="AZ40" i="37"/>
  <c r="BA40" i="37"/>
  <c r="BB40" i="37"/>
  <c r="BC40" i="37"/>
  <c r="BD40" i="37"/>
  <c r="BE40" i="37"/>
  <c r="BF40" i="37"/>
  <c r="BG40" i="37"/>
  <c r="BH40" i="37"/>
  <c r="BI40" i="37"/>
  <c r="BJ40" i="37"/>
  <c r="BK40" i="37"/>
  <c r="BL40" i="37"/>
  <c r="BM40" i="37"/>
  <c r="BN40" i="37"/>
  <c r="BO40" i="37"/>
  <c r="BP40" i="37"/>
  <c r="BQ40" i="37"/>
  <c r="BR40" i="37"/>
  <c r="BS40" i="37"/>
  <c r="BT40" i="37"/>
  <c r="BU40" i="37"/>
  <c r="BV40" i="37"/>
  <c r="BW40" i="37"/>
  <c r="BX40" i="37"/>
  <c r="BY40" i="37"/>
  <c r="BZ40" i="37"/>
  <c r="CA40" i="37"/>
  <c r="CB40" i="37"/>
  <c r="CC40" i="37"/>
  <c r="CD40" i="37"/>
  <c r="CE40" i="37"/>
  <c r="CF40" i="37"/>
  <c r="CG40" i="37"/>
  <c r="CH40" i="37"/>
  <c r="CI40" i="37"/>
  <c r="CJ40" i="37"/>
  <c r="CK40" i="37"/>
  <c r="CL40" i="37"/>
  <c r="CM40" i="37"/>
  <c r="CN40" i="37"/>
  <c r="CO40" i="37"/>
  <c r="CP40" i="37"/>
  <c r="CQ40" i="37"/>
  <c r="CR40" i="37"/>
  <c r="CS40" i="37"/>
  <c r="CT40" i="37"/>
  <c r="CU40" i="37"/>
  <c r="CV40" i="37"/>
  <c r="CW40" i="37"/>
  <c r="CX40" i="37"/>
  <c r="CY40" i="37"/>
  <c r="CZ40" i="37"/>
  <c r="DA40" i="37"/>
  <c r="DB40" i="37"/>
  <c r="DC40" i="37"/>
  <c r="DD40" i="37"/>
  <c r="DE40" i="37"/>
  <c r="DF40" i="37"/>
  <c r="DG40" i="37"/>
  <c r="DH40" i="37"/>
  <c r="DI40" i="37"/>
  <c r="DJ40" i="37"/>
  <c r="DK40" i="37"/>
  <c r="DL40" i="37"/>
  <c r="DM40" i="37"/>
  <c r="DN40" i="37"/>
  <c r="DO40" i="37"/>
  <c r="DP40" i="37"/>
  <c r="DQ40" i="37"/>
  <c r="DR40" i="37"/>
  <c r="DS40" i="37"/>
  <c r="DT40" i="37"/>
  <c r="DU40" i="37"/>
  <c r="DV40" i="37"/>
  <c r="DW40" i="37"/>
  <c r="DX40" i="37"/>
  <c r="DY40" i="37"/>
  <c r="DZ40" i="37"/>
  <c r="EA40" i="37"/>
  <c r="EB40" i="37"/>
  <c r="EC40" i="37"/>
  <c r="ED40" i="37"/>
  <c r="EE40" i="37"/>
  <c r="EF40" i="37"/>
  <c r="EG40" i="37"/>
  <c r="EH40" i="37"/>
  <c r="EI40" i="37"/>
  <c r="EJ40" i="37"/>
  <c r="EK40" i="37"/>
  <c r="EL40" i="37"/>
  <c r="EM40" i="37"/>
  <c r="EN40" i="37"/>
  <c r="EO40" i="37"/>
  <c r="EP40" i="37"/>
  <c r="EQ40" i="37"/>
  <c r="ER40" i="37"/>
  <c r="ES40" i="37"/>
  <c r="ET40" i="37"/>
  <c r="EU40" i="37"/>
  <c r="EV40" i="37"/>
  <c r="EW40" i="37"/>
  <c r="EX40" i="37"/>
  <c r="EY40" i="37"/>
  <c r="EZ40" i="37"/>
  <c r="FA40" i="37"/>
  <c r="FB40" i="37"/>
  <c r="FC40" i="37"/>
  <c r="FD40" i="37"/>
  <c r="FE40" i="37"/>
  <c r="FF40" i="37"/>
  <c r="FG40" i="37"/>
  <c r="FH40" i="37"/>
  <c r="FI40" i="37"/>
  <c r="FJ40" i="37"/>
  <c r="FK40" i="37"/>
  <c r="FL40" i="37"/>
  <c r="FM40" i="37"/>
  <c r="FN40" i="37"/>
  <c r="FO40" i="37"/>
  <c r="FP40" i="37"/>
  <c r="FQ40" i="37"/>
  <c r="FR40" i="37"/>
  <c r="FS40" i="37"/>
  <c r="FT40" i="37"/>
  <c r="FU40" i="37"/>
  <c r="FV40" i="37"/>
  <c r="FW40" i="37"/>
  <c r="FX40" i="37"/>
  <c r="FY40" i="37"/>
  <c r="FZ40" i="37"/>
  <c r="GA40" i="37"/>
  <c r="GB40" i="37"/>
  <c r="GC40" i="37"/>
  <c r="GD40" i="37"/>
  <c r="GE40" i="37"/>
  <c r="GF40" i="37"/>
  <c r="GG40" i="37"/>
  <c r="GH40" i="37"/>
  <c r="GI40" i="37"/>
  <c r="GJ40" i="37"/>
  <c r="GK40" i="37"/>
  <c r="GL40" i="37"/>
  <c r="GM40" i="37"/>
  <c r="GN40" i="37"/>
  <c r="GO40" i="37"/>
  <c r="GP40" i="37"/>
  <c r="GQ40" i="37"/>
  <c r="GR40" i="37"/>
  <c r="GS40" i="37"/>
  <c r="GT40" i="37"/>
  <c r="GU40" i="37"/>
  <c r="GV40" i="37"/>
  <c r="GW40" i="37"/>
  <c r="GX40" i="37"/>
  <c r="GY40" i="37"/>
  <c r="GZ40" i="37"/>
  <c r="HA40" i="37"/>
  <c r="HB40" i="37"/>
  <c r="HC40" i="37"/>
  <c r="HD40" i="37"/>
  <c r="HE40" i="37"/>
  <c r="HF40" i="37"/>
  <c r="HG40" i="37"/>
  <c r="HH40" i="37"/>
  <c r="HI40" i="37"/>
  <c r="HJ40" i="37"/>
  <c r="HK40" i="37"/>
  <c r="HL40" i="37"/>
  <c r="HM40" i="37"/>
  <c r="HN40" i="37"/>
  <c r="HO40" i="37"/>
  <c r="HP40" i="37"/>
  <c r="HQ40" i="37"/>
  <c r="HR40" i="37"/>
  <c r="HS40" i="37"/>
  <c r="HT40" i="37"/>
  <c r="HU40" i="37"/>
  <c r="HV40" i="37"/>
  <c r="HW40" i="37"/>
  <c r="HX40" i="37"/>
  <c r="HY40" i="37"/>
  <c r="HZ40" i="37"/>
  <c r="IA40" i="37"/>
  <c r="IB40" i="37"/>
  <c r="IC40" i="37"/>
  <c r="ID40" i="37"/>
  <c r="IE40" i="37"/>
  <c r="A41" i="37"/>
  <c r="G41" i="37"/>
  <c r="H41" i="37"/>
  <c r="I41" i="37"/>
  <c r="J41" i="37"/>
  <c r="K41" i="37"/>
  <c r="L41" i="37"/>
  <c r="M41" i="37"/>
  <c r="N41" i="37"/>
  <c r="O41" i="37"/>
  <c r="P41" i="37"/>
  <c r="Q41" i="37"/>
  <c r="R41" i="37"/>
  <c r="S41" i="37"/>
  <c r="T41" i="37"/>
  <c r="U41" i="37"/>
  <c r="V41" i="37"/>
  <c r="W41" i="37"/>
  <c r="X41" i="37"/>
  <c r="Y41" i="37"/>
  <c r="Z41" i="37"/>
  <c r="AA41" i="37"/>
  <c r="AB41" i="37"/>
  <c r="AC41" i="37"/>
  <c r="AD41" i="37"/>
  <c r="AE41" i="37"/>
  <c r="AF41" i="37"/>
  <c r="AG41" i="37"/>
  <c r="AH41" i="37"/>
  <c r="AI41" i="37"/>
  <c r="AJ41" i="37"/>
  <c r="AK41" i="37"/>
  <c r="AL41" i="37"/>
  <c r="AM41" i="37"/>
  <c r="AN41" i="37"/>
  <c r="AO41" i="37"/>
  <c r="AP41" i="37"/>
  <c r="AQ41" i="37"/>
  <c r="AR41" i="37"/>
  <c r="AS41" i="37"/>
  <c r="AT41" i="37"/>
  <c r="AU41" i="37"/>
  <c r="AV41" i="37"/>
  <c r="AW41" i="37"/>
  <c r="AX41" i="37"/>
  <c r="AY41" i="37"/>
  <c r="AZ41" i="37"/>
  <c r="BA41" i="37"/>
  <c r="BB41" i="37"/>
  <c r="BC41" i="37"/>
  <c r="BD41" i="37"/>
  <c r="BE41" i="37"/>
  <c r="BF41" i="37"/>
  <c r="BG41" i="37"/>
  <c r="BH41" i="37"/>
  <c r="BI41" i="37"/>
  <c r="BJ41" i="37"/>
  <c r="BK41" i="37"/>
  <c r="BL41" i="37"/>
  <c r="BM41" i="37"/>
  <c r="BN41" i="37"/>
  <c r="BO41" i="37"/>
  <c r="BP41" i="37"/>
  <c r="BQ41" i="37"/>
  <c r="BR41" i="37"/>
  <c r="BS41" i="37"/>
  <c r="BT41" i="37"/>
  <c r="BU41" i="37"/>
  <c r="BV41" i="37"/>
  <c r="BW41" i="37"/>
  <c r="BX41" i="37"/>
  <c r="BY41" i="37"/>
  <c r="BZ41" i="37"/>
  <c r="CA41" i="37"/>
  <c r="CB41" i="37"/>
  <c r="CC41" i="37"/>
  <c r="CD41" i="37"/>
  <c r="CE41" i="37"/>
  <c r="CF41" i="37"/>
  <c r="CG41" i="37"/>
  <c r="CH41" i="37"/>
  <c r="CI41" i="37"/>
  <c r="CJ41" i="37"/>
  <c r="CK41" i="37"/>
  <c r="CL41" i="37"/>
  <c r="CM41" i="37"/>
  <c r="CN41" i="37"/>
  <c r="CO41" i="37"/>
  <c r="CP41" i="37"/>
  <c r="CQ41" i="37"/>
  <c r="CR41" i="37"/>
  <c r="CS41" i="37"/>
  <c r="CT41" i="37"/>
  <c r="CU41" i="37"/>
  <c r="CV41" i="37"/>
  <c r="CW41" i="37"/>
  <c r="CX41" i="37"/>
  <c r="CY41" i="37"/>
  <c r="CZ41" i="37"/>
  <c r="DA41" i="37"/>
  <c r="DB41" i="37"/>
  <c r="DC41" i="37"/>
  <c r="DD41" i="37"/>
  <c r="DE41" i="37"/>
  <c r="DF41" i="37"/>
  <c r="DG41" i="37"/>
  <c r="DH41" i="37"/>
  <c r="DI41" i="37"/>
  <c r="DJ41" i="37"/>
  <c r="DK41" i="37"/>
  <c r="DL41" i="37"/>
  <c r="DM41" i="37"/>
  <c r="DN41" i="37"/>
  <c r="DO41" i="37"/>
  <c r="DP41" i="37"/>
  <c r="DQ41" i="37"/>
  <c r="DR41" i="37"/>
  <c r="DS41" i="37"/>
  <c r="DT41" i="37"/>
  <c r="DU41" i="37"/>
  <c r="DV41" i="37"/>
  <c r="DW41" i="37"/>
  <c r="DX41" i="37"/>
  <c r="DY41" i="37"/>
  <c r="DZ41" i="37"/>
  <c r="EA41" i="37"/>
  <c r="EB41" i="37"/>
  <c r="EC41" i="37"/>
  <c r="ED41" i="37"/>
  <c r="EE41" i="37"/>
  <c r="EF41" i="37"/>
  <c r="EG41" i="37"/>
  <c r="EH41" i="37"/>
  <c r="EI41" i="37"/>
  <c r="EJ41" i="37"/>
  <c r="EK41" i="37"/>
  <c r="EL41" i="37"/>
  <c r="EM41" i="37"/>
  <c r="EN41" i="37"/>
  <c r="EO41" i="37"/>
  <c r="EP41" i="37"/>
  <c r="EQ41" i="37"/>
  <c r="ER41" i="37"/>
  <c r="ES41" i="37"/>
  <c r="ET41" i="37"/>
  <c r="EU41" i="37"/>
  <c r="EV41" i="37"/>
  <c r="EW41" i="37"/>
  <c r="EX41" i="37"/>
  <c r="EY41" i="37"/>
  <c r="EZ41" i="37"/>
  <c r="FA41" i="37"/>
  <c r="FB41" i="37"/>
  <c r="FC41" i="37"/>
  <c r="FD41" i="37"/>
  <c r="FE41" i="37"/>
  <c r="FF41" i="37"/>
  <c r="FG41" i="37"/>
  <c r="FH41" i="37"/>
  <c r="FI41" i="37"/>
  <c r="FJ41" i="37"/>
  <c r="FK41" i="37"/>
  <c r="FL41" i="37"/>
  <c r="FM41" i="37"/>
  <c r="FN41" i="37"/>
  <c r="FO41" i="37"/>
  <c r="FP41" i="37"/>
  <c r="FQ41" i="37"/>
  <c r="FR41" i="37"/>
  <c r="FS41" i="37"/>
  <c r="FT41" i="37"/>
  <c r="FU41" i="37"/>
  <c r="FV41" i="37"/>
  <c r="FW41" i="37"/>
  <c r="FX41" i="37"/>
  <c r="FY41" i="37"/>
  <c r="FZ41" i="37"/>
  <c r="GA41" i="37"/>
  <c r="GB41" i="37"/>
  <c r="GC41" i="37"/>
  <c r="GD41" i="37"/>
  <c r="GE41" i="37"/>
  <c r="GF41" i="37"/>
  <c r="GG41" i="37"/>
  <c r="GH41" i="37"/>
  <c r="GI41" i="37"/>
  <c r="GJ41" i="37"/>
  <c r="GK41" i="37"/>
  <c r="GL41" i="37"/>
  <c r="GM41" i="37"/>
  <c r="GN41" i="37"/>
  <c r="GO41" i="37"/>
  <c r="GP41" i="37"/>
  <c r="GQ41" i="37"/>
  <c r="GR41" i="37"/>
  <c r="GS41" i="37"/>
  <c r="GT41" i="37"/>
  <c r="GU41" i="37"/>
  <c r="GV41" i="37"/>
  <c r="GW41" i="37"/>
  <c r="GX41" i="37"/>
  <c r="GY41" i="37"/>
  <c r="GZ41" i="37"/>
  <c r="HA41" i="37"/>
  <c r="HB41" i="37"/>
  <c r="HC41" i="37"/>
  <c r="HD41" i="37"/>
  <c r="HE41" i="37"/>
  <c r="HF41" i="37"/>
  <c r="HG41" i="37"/>
  <c r="HH41" i="37"/>
  <c r="HI41" i="37"/>
  <c r="HJ41" i="37"/>
  <c r="HK41" i="37"/>
  <c r="HL41" i="37"/>
  <c r="HM41" i="37"/>
  <c r="HN41" i="37"/>
  <c r="HO41" i="37"/>
  <c r="HP41" i="37"/>
  <c r="HQ41" i="37"/>
  <c r="HR41" i="37"/>
  <c r="HS41" i="37"/>
  <c r="HT41" i="37"/>
  <c r="HU41" i="37"/>
  <c r="HV41" i="37"/>
  <c r="HW41" i="37"/>
  <c r="HX41" i="37"/>
  <c r="HY41" i="37"/>
  <c r="HZ41" i="37"/>
  <c r="IA41" i="37"/>
  <c r="IB41" i="37"/>
  <c r="IC41" i="37"/>
  <c r="ID41" i="37"/>
  <c r="IE41" i="37"/>
  <c r="A42" i="37"/>
  <c r="G42" i="37"/>
  <c r="H42" i="37"/>
  <c r="I42" i="37"/>
  <c r="J42" i="37"/>
  <c r="K42" i="37"/>
  <c r="L42" i="37"/>
  <c r="M42" i="37"/>
  <c r="N42" i="37"/>
  <c r="O42" i="37"/>
  <c r="P42" i="37"/>
  <c r="Q42" i="37"/>
  <c r="R42" i="37"/>
  <c r="S42" i="37"/>
  <c r="T42" i="37"/>
  <c r="U42" i="37"/>
  <c r="V42" i="37"/>
  <c r="W42" i="37"/>
  <c r="X42" i="37"/>
  <c r="Y42" i="37"/>
  <c r="Z42" i="37"/>
  <c r="AA42" i="37"/>
  <c r="AB42" i="37"/>
  <c r="AC42" i="37"/>
  <c r="AD42" i="37"/>
  <c r="AE42" i="37"/>
  <c r="AF42" i="37"/>
  <c r="AG42" i="37"/>
  <c r="AH42" i="37"/>
  <c r="AI42" i="37"/>
  <c r="AJ42" i="37"/>
  <c r="AK42" i="37"/>
  <c r="AL42" i="37"/>
  <c r="AM42" i="37"/>
  <c r="AN42" i="37"/>
  <c r="AO42" i="37"/>
  <c r="AP42" i="37"/>
  <c r="AQ42" i="37"/>
  <c r="AR42" i="37"/>
  <c r="AS42" i="37"/>
  <c r="AT42" i="37"/>
  <c r="AU42" i="37"/>
  <c r="AV42" i="37"/>
  <c r="AW42" i="37"/>
  <c r="AX42" i="37"/>
  <c r="AY42" i="37"/>
  <c r="AZ42" i="37"/>
  <c r="BA42" i="37"/>
  <c r="BB42" i="37"/>
  <c r="BC42" i="37"/>
  <c r="BD42" i="37"/>
  <c r="BE42" i="37"/>
  <c r="BF42" i="37"/>
  <c r="BG42" i="37"/>
  <c r="BH42" i="37"/>
  <c r="BI42" i="37"/>
  <c r="BJ42" i="37"/>
  <c r="BK42" i="37"/>
  <c r="BL42" i="37"/>
  <c r="BM42" i="37"/>
  <c r="BN42" i="37"/>
  <c r="BO42" i="37"/>
  <c r="BP42" i="37"/>
  <c r="BQ42" i="37"/>
  <c r="BR42" i="37"/>
  <c r="BS42" i="37"/>
  <c r="BT42" i="37"/>
  <c r="BU42" i="37"/>
  <c r="BV42" i="37"/>
  <c r="BW42" i="37"/>
  <c r="BX42" i="37"/>
  <c r="BY42" i="37"/>
  <c r="BZ42" i="37"/>
  <c r="CA42" i="37"/>
  <c r="CB42" i="37"/>
  <c r="CC42" i="37"/>
  <c r="CD42" i="37"/>
  <c r="CE42" i="37"/>
  <c r="CF42" i="37"/>
  <c r="CG42" i="37"/>
  <c r="CH42" i="37"/>
  <c r="CI42" i="37"/>
  <c r="CJ42" i="37"/>
  <c r="CK42" i="37"/>
  <c r="CL42" i="37"/>
  <c r="CM42" i="37"/>
  <c r="CN42" i="37"/>
  <c r="CO42" i="37"/>
  <c r="CP42" i="37"/>
  <c r="CQ42" i="37"/>
  <c r="CR42" i="37"/>
  <c r="CS42" i="37"/>
  <c r="CT42" i="37"/>
  <c r="CU42" i="37"/>
  <c r="CV42" i="37"/>
  <c r="CW42" i="37"/>
  <c r="CX42" i="37"/>
  <c r="CY42" i="37"/>
  <c r="CZ42" i="37"/>
  <c r="DA42" i="37"/>
  <c r="DB42" i="37"/>
  <c r="DC42" i="37"/>
  <c r="DD42" i="37"/>
  <c r="DE42" i="37"/>
  <c r="DF42" i="37"/>
  <c r="DG42" i="37"/>
  <c r="DH42" i="37"/>
  <c r="DI42" i="37"/>
  <c r="DJ42" i="37"/>
  <c r="DK42" i="37"/>
  <c r="DL42" i="37"/>
  <c r="DM42" i="37"/>
  <c r="DN42" i="37"/>
  <c r="DO42" i="37"/>
  <c r="DP42" i="37"/>
  <c r="DQ42" i="37"/>
  <c r="DR42" i="37"/>
  <c r="DS42" i="37"/>
  <c r="DT42" i="37"/>
  <c r="DU42" i="37"/>
  <c r="DV42" i="37"/>
  <c r="DW42" i="37"/>
  <c r="DX42" i="37"/>
  <c r="DY42" i="37"/>
  <c r="DZ42" i="37"/>
  <c r="EA42" i="37"/>
  <c r="EB42" i="37"/>
  <c r="EC42" i="37"/>
  <c r="ED42" i="37"/>
  <c r="EE42" i="37"/>
  <c r="EF42" i="37"/>
  <c r="EG42" i="37"/>
  <c r="EH42" i="37"/>
  <c r="EI42" i="37"/>
  <c r="EJ42" i="37"/>
  <c r="EK42" i="37"/>
  <c r="EL42" i="37"/>
  <c r="EM42" i="37"/>
  <c r="EN42" i="37"/>
  <c r="EO42" i="37"/>
  <c r="EP42" i="37"/>
  <c r="EQ42" i="37"/>
  <c r="ER42" i="37"/>
  <c r="ES42" i="37"/>
  <c r="ET42" i="37"/>
  <c r="EU42" i="37"/>
  <c r="EV42" i="37"/>
  <c r="EW42" i="37"/>
  <c r="EX42" i="37"/>
  <c r="EY42" i="37"/>
  <c r="EZ42" i="37"/>
  <c r="FA42" i="37"/>
  <c r="FB42" i="37"/>
  <c r="FC42" i="37"/>
  <c r="FD42" i="37"/>
  <c r="FE42" i="37"/>
  <c r="FF42" i="37"/>
  <c r="FG42" i="37"/>
  <c r="FH42" i="37"/>
  <c r="FI42" i="37"/>
  <c r="FJ42" i="37"/>
  <c r="FK42" i="37"/>
  <c r="FL42" i="37"/>
  <c r="FM42" i="37"/>
  <c r="FN42" i="37"/>
  <c r="FO42" i="37"/>
  <c r="FP42" i="37"/>
  <c r="FQ42" i="37"/>
  <c r="FR42" i="37"/>
  <c r="FS42" i="37"/>
  <c r="FT42" i="37"/>
  <c r="FU42" i="37"/>
  <c r="FV42" i="37"/>
  <c r="FW42" i="37"/>
  <c r="FX42" i="37"/>
  <c r="FY42" i="37"/>
  <c r="FZ42" i="37"/>
  <c r="GA42" i="37"/>
  <c r="GB42" i="37"/>
  <c r="GC42" i="37"/>
  <c r="GD42" i="37"/>
  <c r="GE42" i="37"/>
  <c r="GF42" i="37"/>
  <c r="GG42" i="37"/>
  <c r="GH42" i="37"/>
  <c r="GI42" i="37"/>
  <c r="GJ42" i="37"/>
  <c r="GK42" i="37"/>
  <c r="GL42" i="37"/>
  <c r="GM42" i="37"/>
  <c r="GN42" i="37"/>
  <c r="GO42" i="37"/>
  <c r="GP42" i="37"/>
  <c r="GQ42" i="37"/>
  <c r="GR42" i="37"/>
  <c r="GS42" i="37"/>
  <c r="GT42" i="37"/>
  <c r="GU42" i="37"/>
  <c r="GV42" i="37"/>
  <c r="GW42" i="37"/>
  <c r="GX42" i="37"/>
  <c r="GY42" i="37"/>
  <c r="GZ42" i="37"/>
  <c r="HA42" i="37"/>
  <c r="HB42" i="37"/>
  <c r="HC42" i="37"/>
  <c r="HD42" i="37"/>
  <c r="HE42" i="37"/>
  <c r="HF42" i="37"/>
  <c r="HG42" i="37"/>
  <c r="HH42" i="37"/>
  <c r="HI42" i="37"/>
  <c r="HJ42" i="37"/>
  <c r="HK42" i="37"/>
  <c r="HL42" i="37"/>
  <c r="HM42" i="37"/>
  <c r="HN42" i="37"/>
  <c r="HO42" i="37"/>
  <c r="HP42" i="37"/>
  <c r="HQ42" i="37"/>
  <c r="HR42" i="37"/>
  <c r="HS42" i="37"/>
  <c r="HT42" i="37"/>
  <c r="HU42" i="37"/>
  <c r="HV42" i="37"/>
  <c r="HW42" i="37"/>
  <c r="HX42" i="37"/>
  <c r="HY42" i="37"/>
  <c r="HZ42" i="37"/>
  <c r="IA42" i="37"/>
  <c r="IB42" i="37"/>
  <c r="IC42" i="37"/>
  <c r="ID42" i="37"/>
  <c r="IE42" i="37"/>
  <c r="A43" i="37"/>
  <c r="G43" i="37"/>
  <c r="H43" i="37"/>
  <c r="I43" i="37"/>
  <c r="J43" i="37"/>
  <c r="K43" i="37"/>
  <c r="L43" i="37"/>
  <c r="M43" i="37"/>
  <c r="N43" i="37"/>
  <c r="O43" i="37"/>
  <c r="P43" i="37"/>
  <c r="Q43" i="37"/>
  <c r="R43" i="37"/>
  <c r="S43" i="37"/>
  <c r="T43" i="37"/>
  <c r="U43" i="37"/>
  <c r="V43" i="37"/>
  <c r="W43" i="37"/>
  <c r="X43" i="37"/>
  <c r="Y43" i="37"/>
  <c r="Z43" i="37"/>
  <c r="AA43" i="37"/>
  <c r="AB43" i="37"/>
  <c r="AC43" i="37"/>
  <c r="AD43" i="37"/>
  <c r="AE43" i="37"/>
  <c r="AF43" i="37"/>
  <c r="AG43" i="37"/>
  <c r="AH43" i="37"/>
  <c r="AI43" i="37"/>
  <c r="AJ43" i="37"/>
  <c r="AK43" i="37"/>
  <c r="AL43" i="37"/>
  <c r="AM43" i="37"/>
  <c r="AN43" i="37"/>
  <c r="AO43" i="37"/>
  <c r="AP43" i="37"/>
  <c r="AQ43" i="37"/>
  <c r="AR43" i="37"/>
  <c r="AS43" i="37"/>
  <c r="AT43" i="37"/>
  <c r="AU43" i="37"/>
  <c r="AV43" i="37"/>
  <c r="AW43" i="37"/>
  <c r="AX43" i="37"/>
  <c r="AY43" i="37"/>
  <c r="AZ43" i="37"/>
  <c r="BA43" i="37"/>
  <c r="BB43" i="37"/>
  <c r="BC43" i="37"/>
  <c r="BD43" i="37"/>
  <c r="BE43" i="37"/>
  <c r="BF43" i="37"/>
  <c r="BG43" i="37"/>
  <c r="BH43" i="37"/>
  <c r="BI43" i="37"/>
  <c r="BJ43" i="37"/>
  <c r="BK43" i="37"/>
  <c r="BL43" i="37"/>
  <c r="BM43" i="37"/>
  <c r="BN43" i="37"/>
  <c r="BO43" i="37"/>
  <c r="BP43" i="37"/>
  <c r="BQ43" i="37"/>
  <c r="BR43" i="37"/>
  <c r="BS43" i="37"/>
  <c r="BT43" i="37"/>
  <c r="BU43" i="37"/>
  <c r="BV43" i="37"/>
  <c r="BW43" i="37"/>
  <c r="BX43" i="37"/>
  <c r="BY43" i="37"/>
  <c r="BZ43" i="37"/>
  <c r="CA43" i="37"/>
  <c r="CB43" i="37"/>
  <c r="CC43" i="37"/>
  <c r="CD43" i="37"/>
  <c r="CE43" i="37"/>
  <c r="CF43" i="37"/>
  <c r="CG43" i="37"/>
  <c r="CH43" i="37"/>
  <c r="CI43" i="37"/>
  <c r="CJ43" i="37"/>
  <c r="CK43" i="37"/>
  <c r="CL43" i="37"/>
  <c r="CM43" i="37"/>
  <c r="CN43" i="37"/>
  <c r="CO43" i="37"/>
  <c r="CP43" i="37"/>
  <c r="CQ43" i="37"/>
  <c r="CR43" i="37"/>
  <c r="CS43" i="37"/>
  <c r="CT43" i="37"/>
  <c r="CU43" i="37"/>
  <c r="CV43" i="37"/>
  <c r="CW43" i="37"/>
  <c r="CX43" i="37"/>
  <c r="CY43" i="37"/>
  <c r="CZ43" i="37"/>
  <c r="DA43" i="37"/>
  <c r="DB43" i="37"/>
  <c r="DC43" i="37"/>
  <c r="DD43" i="37"/>
  <c r="DE43" i="37"/>
  <c r="DF43" i="37"/>
  <c r="DG43" i="37"/>
  <c r="DH43" i="37"/>
  <c r="DI43" i="37"/>
  <c r="DJ43" i="37"/>
  <c r="DK43" i="37"/>
  <c r="DL43" i="37"/>
  <c r="DM43" i="37"/>
  <c r="DN43" i="37"/>
  <c r="DO43" i="37"/>
  <c r="DP43" i="37"/>
  <c r="DQ43" i="37"/>
  <c r="DR43" i="37"/>
  <c r="DS43" i="37"/>
  <c r="DT43" i="37"/>
  <c r="DU43" i="37"/>
  <c r="DV43" i="37"/>
  <c r="DW43" i="37"/>
  <c r="DX43" i="37"/>
  <c r="DY43" i="37"/>
  <c r="DZ43" i="37"/>
  <c r="EA43" i="37"/>
  <c r="EB43" i="37"/>
  <c r="EC43" i="37"/>
  <c r="ED43" i="37"/>
  <c r="EE43" i="37"/>
  <c r="EF43" i="37"/>
  <c r="EG43" i="37"/>
  <c r="EH43" i="37"/>
  <c r="EI43" i="37"/>
  <c r="EJ43" i="37"/>
  <c r="EK43" i="37"/>
  <c r="EL43" i="37"/>
  <c r="EM43" i="37"/>
  <c r="EN43" i="37"/>
  <c r="EO43" i="37"/>
  <c r="EP43" i="37"/>
  <c r="EQ43" i="37"/>
  <c r="ER43" i="37"/>
  <c r="ES43" i="37"/>
  <c r="ET43" i="37"/>
  <c r="EU43" i="37"/>
  <c r="EV43" i="37"/>
  <c r="EW43" i="37"/>
  <c r="EX43" i="37"/>
  <c r="EY43" i="37"/>
  <c r="EZ43" i="37"/>
  <c r="FA43" i="37"/>
  <c r="FB43" i="37"/>
  <c r="FC43" i="37"/>
  <c r="FD43" i="37"/>
  <c r="FE43" i="37"/>
  <c r="FF43" i="37"/>
  <c r="FG43" i="37"/>
  <c r="FH43" i="37"/>
  <c r="FI43" i="37"/>
  <c r="FJ43" i="37"/>
  <c r="FK43" i="37"/>
  <c r="FL43" i="37"/>
  <c r="FM43" i="37"/>
  <c r="FN43" i="37"/>
  <c r="FO43" i="37"/>
  <c r="FP43" i="37"/>
  <c r="FQ43" i="37"/>
  <c r="FR43" i="37"/>
  <c r="FS43" i="37"/>
  <c r="FT43" i="37"/>
  <c r="FU43" i="37"/>
  <c r="FV43" i="37"/>
  <c r="FW43" i="37"/>
  <c r="FX43" i="37"/>
  <c r="FY43" i="37"/>
  <c r="FZ43" i="37"/>
  <c r="GA43" i="37"/>
  <c r="GB43" i="37"/>
  <c r="GC43" i="37"/>
  <c r="GD43" i="37"/>
  <c r="GE43" i="37"/>
  <c r="GF43" i="37"/>
  <c r="GG43" i="37"/>
  <c r="GH43" i="37"/>
  <c r="GI43" i="37"/>
  <c r="GJ43" i="37"/>
  <c r="GK43" i="37"/>
  <c r="GL43" i="37"/>
  <c r="GM43" i="37"/>
  <c r="GN43" i="37"/>
  <c r="GO43" i="37"/>
  <c r="GP43" i="37"/>
  <c r="GQ43" i="37"/>
  <c r="GR43" i="37"/>
  <c r="GS43" i="37"/>
  <c r="GT43" i="37"/>
  <c r="GU43" i="37"/>
  <c r="GV43" i="37"/>
  <c r="GW43" i="37"/>
  <c r="GX43" i="37"/>
  <c r="GY43" i="37"/>
  <c r="GZ43" i="37"/>
  <c r="HA43" i="37"/>
  <c r="HB43" i="37"/>
  <c r="HC43" i="37"/>
  <c r="HD43" i="37"/>
  <c r="HE43" i="37"/>
  <c r="HF43" i="37"/>
  <c r="HG43" i="37"/>
  <c r="HH43" i="37"/>
  <c r="HI43" i="37"/>
  <c r="HJ43" i="37"/>
  <c r="HK43" i="37"/>
  <c r="HL43" i="37"/>
  <c r="HM43" i="37"/>
  <c r="HN43" i="37"/>
  <c r="HO43" i="37"/>
  <c r="HP43" i="37"/>
  <c r="HQ43" i="37"/>
  <c r="HR43" i="37"/>
  <c r="HS43" i="37"/>
  <c r="HT43" i="37"/>
  <c r="HU43" i="37"/>
  <c r="HV43" i="37"/>
  <c r="HW43" i="37"/>
  <c r="HX43" i="37"/>
  <c r="HY43" i="37"/>
  <c r="HZ43" i="37"/>
  <c r="IA43" i="37"/>
  <c r="IB43" i="37"/>
  <c r="IC43" i="37"/>
  <c r="ID43" i="37"/>
  <c r="IE43" i="37"/>
  <c r="A44" i="37"/>
  <c r="G44" i="37"/>
  <c r="H44" i="37"/>
  <c r="I44" i="37"/>
  <c r="J44" i="37"/>
  <c r="K44" i="37"/>
  <c r="L44" i="37"/>
  <c r="M44" i="37"/>
  <c r="N44" i="37"/>
  <c r="O44" i="37"/>
  <c r="P44" i="37"/>
  <c r="Q44" i="37"/>
  <c r="R44" i="37"/>
  <c r="S44" i="37"/>
  <c r="T44" i="37"/>
  <c r="U44" i="37"/>
  <c r="V44" i="37"/>
  <c r="W44" i="37"/>
  <c r="X44" i="37"/>
  <c r="Y44" i="37"/>
  <c r="Z44" i="37"/>
  <c r="AA44" i="37"/>
  <c r="AB44" i="37"/>
  <c r="AC44" i="37"/>
  <c r="AD44" i="37"/>
  <c r="AE44" i="37"/>
  <c r="AF44" i="37"/>
  <c r="AG44" i="37"/>
  <c r="AH44" i="37"/>
  <c r="AI44" i="37"/>
  <c r="AJ44" i="37"/>
  <c r="AK44" i="37"/>
  <c r="AL44" i="37"/>
  <c r="AM44" i="37"/>
  <c r="AN44" i="37"/>
  <c r="AO44" i="37"/>
  <c r="AP44" i="37"/>
  <c r="AQ44" i="37"/>
  <c r="AR44" i="37"/>
  <c r="AS44" i="37"/>
  <c r="AT44" i="37"/>
  <c r="AU44" i="37"/>
  <c r="AV44" i="37"/>
  <c r="AW44" i="37"/>
  <c r="AX44" i="37"/>
  <c r="AY44" i="37"/>
  <c r="AZ44" i="37"/>
  <c r="BA44" i="37"/>
  <c r="BB44" i="37"/>
  <c r="BC44" i="37"/>
  <c r="BD44" i="37"/>
  <c r="BE44" i="37"/>
  <c r="BF44" i="37"/>
  <c r="BG44" i="37"/>
  <c r="BH44" i="37"/>
  <c r="BI44" i="37"/>
  <c r="BJ44" i="37"/>
  <c r="BK44" i="37"/>
  <c r="BL44" i="37"/>
  <c r="BM44" i="37"/>
  <c r="BN44" i="37"/>
  <c r="BO44" i="37"/>
  <c r="BP44" i="37"/>
  <c r="BQ44" i="37"/>
  <c r="BR44" i="37"/>
  <c r="BS44" i="37"/>
  <c r="BT44" i="37"/>
  <c r="BU44" i="37"/>
  <c r="BV44" i="37"/>
  <c r="BW44" i="37"/>
  <c r="BX44" i="37"/>
  <c r="BY44" i="37"/>
  <c r="BZ44" i="37"/>
  <c r="CA44" i="37"/>
  <c r="CB44" i="37"/>
  <c r="CC44" i="37"/>
  <c r="CD44" i="37"/>
  <c r="CE44" i="37"/>
  <c r="CF44" i="37"/>
  <c r="CG44" i="37"/>
  <c r="CH44" i="37"/>
  <c r="CI44" i="37"/>
  <c r="CJ44" i="37"/>
  <c r="CK44" i="37"/>
  <c r="CL44" i="37"/>
  <c r="CM44" i="37"/>
  <c r="CN44" i="37"/>
  <c r="CO44" i="37"/>
  <c r="CP44" i="37"/>
  <c r="CQ44" i="37"/>
  <c r="CR44" i="37"/>
  <c r="CS44" i="37"/>
  <c r="CT44" i="37"/>
  <c r="CU44" i="37"/>
  <c r="CV44" i="37"/>
  <c r="CW44" i="37"/>
  <c r="CX44" i="37"/>
  <c r="CY44" i="37"/>
  <c r="CZ44" i="37"/>
  <c r="DA44" i="37"/>
  <c r="DB44" i="37"/>
  <c r="DC44" i="37"/>
  <c r="DD44" i="37"/>
  <c r="DE44" i="37"/>
  <c r="DF44" i="37"/>
  <c r="DG44" i="37"/>
  <c r="DH44" i="37"/>
  <c r="DI44" i="37"/>
  <c r="DJ44" i="37"/>
  <c r="DK44" i="37"/>
  <c r="DL44" i="37"/>
  <c r="DM44" i="37"/>
  <c r="DN44" i="37"/>
  <c r="DO44" i="37"/>
  <c r="DP44" i="37"/>
  <c r="DQ44" i="37"/>
  <c r="DR44" i="37"/>
  <c r="DS44" i="37"/>
  <c r="DT44" i="37"/>
  <c r="DU44" i="37"/>
  <c r="DV44" i="37"/>
  <c r="DW44" i="37"/>
  <c r="DX44" i="37"/>
  <c r="DY44" i="37"/>
  <c r="DZ44" i="37"/>
  <c r="EA44" i="37"/>
  <c r="EB44" i="37"/>
  <c r="EC44" i="37"/>
  <c r="ED44" i="37"/>
  <c r="EE44" i="37"/>
  <c r="EF44" i="37"/>
  <c r="EG44" i="37"/>
  <c r="EH44" i="37"/>
  <c r="EI44" i="37"/>
  <c r="EJ44" i="37"/>
  <c r="EK44" i="37"/>
  <c r="EL44" i="37"/>
  <c r="EM44" i="37"/>
  <c r="EN44" i="37"/>
  <c r="EO44" i="37"/>
  <c r="EP44" i="37"/>
  <c r="EQ44" i="37"/>
  <c r="ER44" i="37"/>
  <c r="ES44" i="37"/>
  <c r="ET44" i="37"/>
  <c r="EU44" i="37"/>
  <c r="EV44" i="37"/>
  <c r="EW44" i="37"/>
  <c r="EX44" i="37"/>
  <c r="EY44" i="37"/>
  <c r="EZ44" i="37"/>
  <c r="FA44" i="37"/>
  <c r="FB44" i="37"/>
  <c r="FC44" i="37"/>
  <c r="FD44" i="37"/>
  <c r="FE44" i="37"/>
  <c r="FF44" i="37"/>
  <c r="FG44" i="37"/>
  <c r="FH44" i="37"/>
  <c r="FI44" i="37"/>
  <c r="FJ44" i="37"/>
  <c r="FK44" i="37"/>
  <c r="FL44" i="37"/>
  <c r="FM44" i="37"/>
  <c r="FN44" i="37"/>
  <c r="FO44" i="37"/>
  <c r="FP44" i="37"/>
  <c r="FQ44" i="37"/>
  <c r="FR44" i="37"/>
  <c r="FS44" i="37"/>
  <c r="FT44" i="37"/>
  <c r="FU44" i="37"/>
  <c r="FV44" i="37"/>
  <c r="FW44" i="37"/>
  <c r="FX44" i="37"/>
  <c r="FY44" i="37"/>
  <c r="FZ44" i="37"/>
  <c r="GA44" i="37"/>
  <c r="GB44" i="37"/>
  <c r="GC44" i="37"/>
  <c r="GD44" i="37"/>
  <c r="GE44" i="37"/>
  <c r="GF44" i="37"/>
  <c r="GG44" i="37"/>
  <c r="GH44" i="37"/>
  <c r="GI44" i="37"/>
  <c r="GJ44" i="37"/>
  <c r="GK44" i="37"/>
  <c r="GL44" i="37"/>
  <c r="GM44" i="37"/>
  <c r="GN44" i="37"/>
  <c r="GO44" i="37"/>
  <c r="GP44" i="37"/>
  <c r="GQ44" i="37"/>
  <c r="GR44" i="37"/>
  <c r="GS44" i="37"/>
  <c r="GT44" i="37"/>
  <c r="GU44" i="37"/>
  <c r="GV44" i="37"/>
  <c r="GW44" i="37"/>
  <c r="GX44" i="37"/>
  <c r="GY44" i="37"/>
  <c r="GZ44" i="37"/>
  <c r="HA44" i="37"/>
  <c r="HB44" i="37"/>
  <c r="HC44" i="37"/>
  <c r="HD44" i="37"/>
  <c r="HE44" i="37"/>
  <c r="HF44" i="37"/>
  <c r="HG44" i="37"/>
  <c r="HH44" i="37"/>
  <c r="HI44" i="37"/>
  <c r="HJ44" i="37"/>
  <c r="HK44" i="37"/>
  <c r="HL44" i="37"/>
  <c r="HM44" i="37"/>
  <c r="HN44" i="37"/>
  <c r="HO44" i="37"/>
  <c r="HP44" i="37"/>
  <c r="HQ44" i="37"/>
  <c r="HR44" i="37"/>
  <c r="HS44" i="37"/>
  <c r="HT44" i="37"/>
  <c r="HU44" i="37"/>
  <c r="HV44" i="37"/>
  <c r="HW44" i="37"/>
  <c r="HX44" i="37"/>
  <c r="HY44" i="37"/>
  <c r="HZ44" i="37"/>
  <c r="IA44" i="37"/>
  <c r="IB44" i="37"/>
  <c r="IC44" i="37"/>
  <c r="ID44" i="37"/>
  <c r="IE44" i="37"/>
  <c r="A45" i="37"/>
  <c r="G45" i="37"/>
  <c r="H45" i="37"/>
  <c r="I45" i="37"/>
  <c r="J45" i="37"/>
  <c r="K45" i="37"/>
  <c r="L45" i="37"/>
  <c r="M45" i="37"/>
  <c r="N45" i="37"/>
  <c r="O45" i="37"/>
  <c r="P45" i="37"/>
  <c r="Q45" i="37"/>
  <c r="R45" i="37"/>
  <c r="S45" i="37"/>
  <c r="T45" i="37"/>
  <c r="U45" i="37"/>
  <c r="V45" i="37"/>
  <c r="W45" i="37"/>
  <c r="X45" i="37"/>
  <c r="Y45" i="37"/>
  <c r="Z45" i="37"/>
  <c r="AA45" i="37"/>
  <c r="AB45" i="37"/>
  <c r="AC45" i="37"/>
  <c r="AD45" i="37"/>
  <c r="AE45" i="37"/>
  <c r="AF45" i="37"/>
  <c r="AG45" i="37"/>
  <c r="AH45" i="37"/>
  <c r="AI45" i="37"/>
  <c r="AJ45" i="37"/>
  <c r="AK45" i="37"/>
  <c r="AL45" i="37"/>
  <c r="AM45" i="37"/>
  <c r="AN45" i="37"/>
  <c r="AO45" i="37"/>
  <c r="AP45" i="37"/>
  <c r="AQ45" i="37"/>
  <c r="AR45" i="37"/>
  <c r="AS45" i="37"/>
  <c r="AT45" i="37"/>
  <c r="AU45" i="37"/>
  <c r="AV45" i="37"/>
  <c r="AW45" i="37"/>
  <c r="AX45" i="37"/>
  <c r="AY45" i="37"/>
  <c r="AZ45" i="37"/>
  <c r="BA45" i="37"/>
  <c r="BB45" i="37"/>
  <c r="BC45" i="37"/>
  <c r="BD45" i="37"/>
  <c r="BE45" i="37"/>
  <c r="BF45" i="37"/>
  <c r="BG45" i="37"/>
  <c r="BH45" i="37"/>
  <c r="BI45" i="37"/>
  <c r="BJ45" i="37"/>
  <c r="BK45" i="37"/>
  <c r="BL45" i="37"/>
  <c r="BM45" i="37"/>
  <c r="BN45" i="37"/>
  <c r="BO45" i="37"/>
  <c r="BP45" i="37"/>
  <c r="BQ45" i="37"/>
  <c r="BR45" i="37"/>
  <c r="BS45" i="37"/>
  <c r="BT45" i="37"/>
  <c r="BU45" i="37"/>
  <c r="BV45" i="37"/>
  <c r="BW45" i="37"/>
  <c r="BX45" i="37"/>
  <c r="BY45" i="37"/>
  <c r="BZ45" i="37"/>
  <c r="CA45" i="37"/>
  <c r="CB45" i="37"/>
  <c r="CC45" i="37"/>
  <c r="CD45" i="37"/>
  <c r="CE45" i="37"/>
  <c r="CF45" i="37"/>
  <c r="CG45" i="37"/>
  <c r="CH45" i="37"/>
  <c r="CI45" i="37"/>
  <c r="CJ45" i="37"/>
  <c r="CK45" i="37"/>
  <c r="CL45" i="37"/>
  <c r="CM45" i="37"/>
  <c r="CN45" i="37"/>
  <c r="CO45" i="37"/>
  <c r="CP45" i="37"/>
  <c r="CQ45" i="37"/>
  <c r="CR45" i="37"/>
  <c r="CS45" i="37"/>
  <c r="CT45" i="37"/>
  <c r="CU45" i="37"/>
  <c r="CV45" i="37"/>
  <c r="CW45" i="37"/>
  <c r="CX45" i="37"/>
  <c r="CY45" i="37"/>
  <c r="CZ45" i="37"/>
  <c r="DA45" i="37"/>
  <c r="DB45" i="37"/>
  <c r="DC45" i="37"/>
  <c r="DD45" i="37"/>
  <c r="DE45" i="37"/>
  <c r="DF45" i="37"/>
  <c r="DG45" i="37"/>
  <c r="DH45" i="37"/>
  <c r="DI45" i="37"/>
  <c r="DJ45" i="37"/>
  <c r="DK45" i="37"/>
  <c r="DL45" i="37"/>
  <c r="DM45" i="37"/>
  <c r="DN45" i="37"/>
  <c r="DO45" i="37"/>
  <c r="DP45" i="37"/>
  <c r="DQ45" i="37"/>
  <c r="DR45" i="37"/>
  <c r="DS45" i="37"/>
  <c r="DT45" i="37"/>
  <c r="DU45" i="37"/>
  <c r="DV45" i="37"/>
  <c r="DW45" i="37"/>
  <c r="DX45" i="37"/>
  <c r="DY45" i="37"/>
  <c r="DZ45" i="37"/>
  <c r="EA45" i="37"/>
  <c r="EB45" i="37"/>
  <c r="EC45" i="37"/>
  <c r="ED45" i="37"/>
  <c r="EE45" i="37"/>
  <c r="EF45" i="37"/>
  <c r="EG45" i="37"/>
  <c r="EH45" i="37"/>
  <c r="EI45" i="37"/>
  <c r="EJ45" i="37"/>
  <c r="EK45" i="37"/>
  <c r="EL45" i="37"/>
  <c r="EM45" i="37"/>
  <c r="EN45" i="37"/>
  <c r="EO45" i="37"/>
  <c r="EP45" i="37"/>
  <c r="EQ45" i="37"/>
  <c r="ER45" i="37"/>
  <c r="ES45" i="37"/>
  <c r="ET45" i="37"/>
  <c r="EU45" i="37"/>
  <c r="EV45" i="37"/>
  <c r="EW45" i="37"/>
  <c r="EX45" i="37"/>
  <c r="EY45" i="37"/>
  <c r="EZ45" i="37"/>
  <c r="FA45" i="37"/>
  <c r="FB45" i="37"/>
  <c r="FC45" i="37"/>
  <c r="FD45" i="37"/>
  <c r="FE45" i="37"/>
  <c r="FF45" i="37"/>
  <c r="FG45" i="37"/>
  <c r="FH45" i="37"/>
  <c r="FI45" i="37"/>
  <c r="FJ45" i="37"/>
  <c r="FK45" i="37"/>
  <c r="FL45" i="37"/>
  <c r="FM45" i="37"/>
  <c r="FN45" i="37"/>
  <c r="FO45" i="37"/>
  <c r="FP45" i="37"/>
  <c r="FQ45" i="37"/>
  <c r="FR45" i="37"/>
  <c r="FS45" i="37"/>
  <c r="FT45" i="37"/>
  <c r="FU45" i="37"/>
  <c r="FV45" i="37"/>
  <c r="FW45" i="37"/>
  <c r="FX45" i="37"/>
  <c r="FY45" i="37"/>
  <c r="FZ45" i="37"/>
  <c r="GA45" i="37"/>
  <c r="GB45" i="37"/>
  <c r="GC45" i="37"/>
  <c r="GD45" i="37"/>
  <c r="GE45" i="37"/>
  <c r="GF45" i="37"/>
  <c r="GG45" i="37"/>
  <c r="GH45" i="37"/>
  <c r="GI45" i="37"/>
  <c r="GJ45" i="37"/>
  <c r="GK45" i="37"/>
  <c r="GL45" i="37"/>
  <c r="GM45" i="37"/>
  <c r="GN45" i="37"/>
  <c r="GO45" i="37"/>
  <c r="GP45" i="37"/>
  <c r="GQ45" i="37"/>
  <c r="GR45" i="37"/>
  <c r="GS45" i="37"/>
  <c r="GT45" i="37"/>
  <c r="GU45" i="37"/>
  <c r="GV45" i="37"/>
  <c r="GW45" i="37"/>
  <c r="GX45" i="37"/>
  <c r="GY45" i="37"/>
  <c r="GZ45" i="37"/>
  <c r="HA45" i="37"/>
  <c r="HB45" i="37"/>
  <c r="HC45" i="37"/>
  <c r="HD45" i="37"/>
  <c r="HE45" i="37"/>
  <c r="HF45" i="37"/>
  <c r="HG45" i="37"/>
  <c r="HH45" i="37"/>
  <c r="HI45" i="37"/>
  <c r="HJ45" i="37"/>
  <c r="HK45" i="37"/>
  <c r="HL45" i="37"/>
  <c r="HM45" i="37"/>
  <c r="HN45" i="37"/>
  <c r="HO45" i="37"/>
  <c r="HP45" i="37"/>
  <c r="HQ45" i="37"/>
  <c r="HR45" i="37"/>
  <c r="HS45" i="37"/>
  <c r="HT45" i="37"/>
  <c r="HU45" i="37"/>
  <c r="HV45" i="37"/>
  <c r="HW45" i="37"/>
  <c r="HX45" i="37"/>
  <c r="HY45" i="37"/>
  <c r="HZ45" i="37"/>
  <c r="IA45" i="37"/>
  <c r="IB45" i="37"/>
  <c r="IC45" i="37"/>
  <c r="ID45" i="37"/>
  <c r="IE45" i="37"/>
  <c r="A46" i="37"/>
  <c r="G46" i="37"/>
  <c r="H46" i="37"/>
  <c r="I46" i="37"/>
  <c r="J46" i="37"/>
  <c r="K46" i="37"/>
  <c r="L46" i="37"/>
  <c r="M46" i="37"/>
  <c r="N46" i="37"/>
  <c r="O46" i="37"/>
  <c r="P46" i="37"/>
  <c r="Q46" i="37"/>
  <c r="R46" i="37"/>
  <c r="S46" i="37"/>
  <c r="T46" i="37"/>
  <c r="U46" i="37"/>
  <c r="V46" i="37"/>
  <c r="W46" i="37"/>
  <c r="X46" i="37"/>
  <c r="Y46" i="37"/>
  <c r="Z46" i="37"/>
  <c r="AA46" i="37"/>
  <c r="AB46" i="37"/>
  <c r="AC46" i="37"/>
  <c r="AD46" i="37"/>
  <c r="AE46" i="37"/>
  <c r="AF46" i="37"/>
  <c r="AG46" i="37"/>
  <c r="AH46" i="37"/>
  <c r="AI46" i="37"/>
  <c r="AJ46" i="37"/>
  <c r="AK46" i="37"/>
  <c r="AL46" i="37"/>
  <c r="AM46" i="37"/>
  <c r="AN46" i="37"/>
  <c r="AO46" i="37"/>
  <c r="AP46" i="37"/>
  <c r="AQ46" i="37"/>
  <c r="AR46" i="37"/>
  <c r="AS46" i="37"/>
  <c r="AT46" i="37"/>
  <c r="AU46" i="37"/>
  <c r="AV46" i="37"/>
  <c r="AW46" i="37"/>
  <c r="AX46" i="37"/>
  <c r="AY46" i="37"/>
  <c r="AZ46" i="37"/>
  <c r="BA46" i="37"/>
  <c r="BB46" i="37"/>
  <c r="BC46" i="37"/>
  <c r="BD46" i="37"/>
  <c r="BE46" i="37"/>
  <c r="BF46" i="37"/>
  <c r="BG46" i="37"/>
  <c r="BH46" i="37"/>
  <c r="BI46" i="37"/>
  <c r="BJ46" i="37"/>
  <c r="BK46" i="37"/>
  <c r="BL46" i="37"/>
  <c r="BM46" i="37"/>
  <c r="BN46" i="37"/>
  <c r="BO46" i="37"/>
  <c r="BP46" i="37"/>
  <c r="BQ46" i="37"/>
  <c r="BR46" i="37"/>
  <c r="BS46" i="37"/>
  <c r="BT46" i="37"/>
  <c r="BU46" i="37"/>
  <c r="BV46" i="37"/>
  <c r="BW46" i="37"/>
  <c r="BX46" i="37"/>
  <c r="BY46" i="37"/>
  <c r="BZ46" i="37"/>
  <c r="CA46" i="37"/>
  <c r="CB46" i="37"/>
  <c r="CC46" i="37"/>
  <c r="CD46" i="37"/>
  <c r="CE46" i="37"/>
  <c r="CF46" i="37"/>
  <c r="CG46" i="37"/>
  <c r="CH46" i="37"/>
  <c r="CI46" i="37"/>
  <c r="CJ46" i="37"/>
  <c r="CK46" i="37"/>
  <c r="CL46" i="37"/>
  <c r="CM46" i="37"/>
  <c r="CN46" i="37"/>
  <c r="CO46" i="37"/>
  <c r="CP46" i="37"/>
  <c r="CQ46" i="37"/>
  <c r="CR46" i="37"/>
  <c r="CS46" i="37"/>
  <c r="CT46" i="37"/>
  <c r="CU46" i="37"/>
  <c r="CV46" i="37"/>
  <c r="CW46" i="37"/>
  <c r="CX46" i="37"/>
  <c r="CY46" i="37"/>
  <c r="CZ46" i="37"/>
  <c r="DA46" i="37"/>
  <c r="DB46" i="37"/>
  <c r="DC46" i="37"/>
  <c r="DD46" i="37"/>
  <c r="DE46" i="37"/>
  <c r="DF46" i="37"/>
  <c r="DG46" i="37"/>
  <c r="DH46" i="37"/>
  <c r="DI46" i="37"/>
  <c r="DJ46" i="37"/>
  <c r="DK46" i="37"/>
  <c r="DL46" i="37"/>
  <c r="DM46" i="37"/>
  <c r="DN46" i="37"/>
  <c r="DO46" i="37"/>
  <c r="DP46" i="37"/>
  <c r="DQ46" i="37"/>
  <c r="DR46" i="37"/>
  <c r="DS46" i="37"/>
  <c r="DT46" i="37"/>
  <c r="DU46" i="37"/>
  <c r="DV46" i="37"/>
  <c r="DW46" i="37"/>
  <c r="DX46" i="37"/>
  <c r="DY46" i="37"/>
  <c r="DZ46" i="37"/>
  <c r="EA46" i="37"/>
  <c r="EB46" i="37"/>
  <c r="EC46" i="37"/>
  <c r="ED46" i="37"/>
  <c r="EE46" i="37"/>
  <c r="EF46" i="37"/>
  <c r="EG46" i="37"/>
  <c r="EH46" i="37"/>
  <c r="EI46" i="37"/>
  <c r="EJ46" i="37"/>
  <c r="EK46" i="37"/>
  <c r="EL46" i="37"/>
  <c r="EM46" i="37"/>
  <c r="EN46" i="37"/>
  <c r="EO46" i="37"/>
  <c r="EP46" i="37"/>
  <c r="EQ46" i="37"/>
  <c r="ER46" i="37"/>
  <c r="ES46" i="37"/>
  <c r="ET46" i="37"/>
  <c r="EU46" i="37"/>
  <c r="EV46" i="37"/>
  <c r="EW46" i="37"/>
  <c r="EX46" i="37"/>
  <c r="EY46" i="37"/>
  <c r="EZ46" i="37"/>
  <c r="FA46" i="37"/>
  <c r="FB46" i="37"/>
  <c r="FC46" i="37"/>
  <c r="FD46" i="37"/>
  <c r="FE46" i="37"/>
  <c r="FF46" i="37"/>
  <c r="FG46" i="37"/>
  <c r="FH46" i="37"/>
  <c r="FI46" i="37"/>
  <c r="FJ46" i="37"/>
  <c r="FK46" i="37"/>
  <c r="FL46" i="37"/>
  <c r="FM46" i="37"/>
  <c r="FN46" i="37"/>
  <c r="FO46" i="37"/>
  <c r="FP46" i="37"/>
  <c r="FQ46" i="37"/>
  <c r="FR46" i="37"/>
  <c r="FS46" i="37"/>
  <c r="FT46" i="37"/>
  <c r="FU46" i="37"/>
  <c r="FV46" i="37"/>
  <c r="FW46" i="37"/>
  <c r="FX46" i="37"/>
  <c r="FY46" i="37"/>
  <c r="FZ46" i="37"/>
  <c r="GA46" i="37"/>
  <c r="GB46" i="37"/>
  <c r="GC46" i="37"/>
  <c r="GD46" i="37"/>
  <c r="GE46" i="37"/>
  <c r="GF46" i="37"/>
  <c r="GG46" i="37"/>
  <c r="GH46" i="37"/>
  <c r="GI46" i="37"/>
  <c r="GJ46" i="37"/>
  <c r="GK46" i="37"/>
  <c r="GL46" i="37"/>
  <c r="GM46" i="37"/>
  <c r="GN46" i="37"/>
  <c r="GO46" i="37"/>
  <c r="GP46" i="37"/>
  <c r="GQ46" i="37"/>
  <c r="GR46" i="37"/>
  <c r="GS46" i="37"/>
  <c r="GT46" i="37"/>
  <c r="GU46" i="37"/>
  <c r="GV46" i="37"/>
  <c r="GW46" i="37"/>
  <c r="GX46" i="37"/>
  <c r="GY46" i="37"/>
  <c r="GZ46" i="37"/>
  <c r="HA46" i="37"/>
  <c r="HB46" i="37"/>
  <c r="HC46" i="37"/>
  <c r="HD46" i="37"/>
  <c r="HE46" i="37"/>
  <c r="HF46" i="37"/>
  <c r="HG46" i="37"/>
  <c r="HH46" i="37"/>
  <c r="HI46" i="37"/>
  <c r="HJ46" i="37"/>
  <c r="HK46" i="37"/>
  <c r="HL46" i="37"/>
  <c r="HM46" i="37"/>
  <c r="HN46" i="37"/>
  <c r="HO46" i="37"/>
  <c r="HP46" i="37"/>
  <c r="HQ46" i="37"/>
  <c r="HR46" i="37"/>
  <c r="HS46" i="37"/>
  <c r="HT46" i="37"/>
  <c r="HU46" i="37"/>
  <c r="HV46" i="37"/>
  <c r="HW46" i="37"/>
  <c r="HX46" i="37"/>
  <c r="HY46" i="37"/>
  <c r="HZ46" i="37"/>
  <c r="IA46" i="37"/>
  <c r="IB46" i="37"/>
  <c r="IC46" i="37"/>
  <c r="ID46" i="37"/>
  <c r="IE46" i="37"/>
  <c r="A47" i="37"/>
  <c r="G47" i="37"/>
  <c r="H47" i="37"/>
  <c r="I47" i="37"/>
  <c r="J47" i="37"/>
  <c r="K47" i="37"/>
  <c r="L47" i="37"/>
  <c r="M47" i="37"/>
  <c r="N47" i="37"/>
  <c r="O47" i="37"/>
  <c r="P47" i="37"/>
  <c r="Q47" i="37"/>
  <c r="R47" i="37"/>
  <c r="S47" i="37"/>
  <c r="T47" i="37"/>
  <c r="U47" i="37"/>
  <c r="V47" i="37"/>
  <c r="W47" i="37"/>
  <c r="X47" i="37"/>
  <c r="Y47" i="37"/>
  <c r="Z47" i="37"/>
  <c r="AA47" i="37"/>
  <c r="AB47" i="37"/>
  <c r="AC47" i="37"/>
  <c r="AD47" i="37"/>
  <c r="AE47" i="37"/>
  <c r="AF47" i="37"/>
  <c r="AG47" i="37"/>
  <c r="AH47" i="37"/>
  <c r="AI47" i="37"/>
  <c r="AJ47" i="37"/>
  <c r="AK47" i="37"/>
  <c r="AL47" i="37"/>
  <c r="AM47" i="37"/>
  <c r="AN47" i="37"/>
  <c r="AO47" i="37"/>
  <c r="AP47" i="37"/>
  <c r="AQ47" i="37"/>
  <c r="AR47" i="37"/>
  <c r="AS47" i="37"/>
  <c r="AT47" i="37"/>
  <c r="AU47" i="37"/>
  <c r="AV47" i="37"/>
  <c r="AW47" i="37"/>
  <c r="AX47" i="37"/>
  <c r="AY47" i="37"/>
  <c r="AZ47" i="37"/>
  <c r="BA47" i="37"/>
  <c r="BB47" i="37"/>
  <c r="BC47" i="37"/>
  <c r="BD47" i="37"/>
  <c r="BE47" i="37"/>
  <c r="BF47" i="37"/>
  <c r="BG47" i="37"/>
  <c r="BH47" i="37"/>
  <c r="BI47" i="37"/>
  <c r="BJ47" i="37"/>
  <c r="BK47" i="37"/>
  <c r="BL47" i="37"/>
  <c r="BM47" i="37"/>
  <c r="BN47" i="37"/>
  <c r="BO47" i="37"/>
  <c r="BP47" i="37"/>
  <c r="BQ47" i="37"/>
  <c r="BR47" i="37"/>
  <c r="BS47" i="37"/>
  <c r="BT47" i="37"/>
  <c r="BU47" i="37"/>
  <c r="BV47" i="37"/>
  <c r="BW47" i="37"/>
  <c r="BX47" i="37"/>
  <c r="BY47" i="37"/>
  <c r="BZ47" i="37"/>
  <c r="CA47" i="37"/>
  <c r="CB47" i="37"/>
  <c r="CC47" i="37"/>
  <c r="CD47" i="37"/>
  <c r="CE47" i="37"/>
  <c r="CF47" i="37"/>
  <c r="CG47" i="37"/>
  <c r="CH47" i="37"/>
  <c r="CI47" i="37"/>
  <c r="CJ47" i="37"/>
  <c r="CK47" i="37"/>
  <c r="CL47" i="37"/>
  <c r="CM47" i="37"/>
  <c r="CN47" i="37"/>
  <c r="CO47" i="37"/>
  <c r="CP47" i="37"/>
  <c r="CQ47" i="37"/>
  <c r="CR47" i="37"/>
  <c r="CS47" i="37"/>
  <c r="CT47" i="37"/>
  <c r="CU47" i="37"/>
  <c r="CV47" i="37"/>
  <c r="CW47" i="37"/>
  <c r="CX47" i="37"/>
  <c r="CY47" i="37"/>
  <c r="CZ47" i="37"/>
  <c r="DA47" i="37"/>
  <c r="DB47" i="37"/>
  <c r="DC47" i="37"/>
  <c r="DD47" i="37"/>
  <c r="DE47" i="37"/>
  <c r="DF47" i="37"/>
  <c r="DG47" i="37"/>
  <c r="DH47" i="37"/>
  <c r="DI47" i="37"/>
  <c r="DJ47" i="37"/>
  <c r="DK47" i="37"/>
  <c r="DL47" i="37"/>
  <c r="DM47" i="37"/>
  <c r="DN47" i="37"/>
  <c r="DO47" i="37"/>
  <c r="DP47" i="37"/>
  <c r="DQ47" i="37"/>
  <c r="DR47" i="37"/>
  <c r="DS47" i="37"/>
  <c r="DT47" i="37"/>
  <c r="DU47" i="37"/>
  <c r="DV47" i="37"/>
  <c r="DW47" i="37"/>
  <c r="DX47" i="37"/>
  <c r="DY47" i="37"/>
  <c r="DZ47" i="37"/>
  <c r="EA47" i="37"/>
  <c r="EB47" i="37"/>
  <c r="EC47" i="37"/>
  <c r="ED47" i="37"/>
  <c r="EE47" i="37"/>
  <c r="EF47" i="37"/>
  <c r="EG47" i="37"/>
  <c r="EH47" i="37"/>
  <c r="EI47" i="37"/>
  <c r="EJ47" i="37"/>
  <c r="EK47" i="37"/>
  <c r="EL47" i="37"/>
  <c r="EM47" i="37"/>
  <c r="EN47" i="37"/>
  <c r="EO47" i="37"/>
  <c r="EP47" i="37"/>
  <c r="EQ47" i="37"/>
  <c r="ER47" i="37"/>
  <c r="ES47" i="37"/>
  <c r="ET47" i="37"/>
  <c r="EU47" i="37"/>
  <c r="EV47" i="37"/>
  <c r="EW47" i="37"/>
  <c r="EX47" i="37"/>
  <c r="EY47" i="37"/>
  <c r="EZ47" i="37"/>
  <c r="FA47" i="37"/>
  <c r="FB47" i="37"/>
  <c r="FC47" i="37"/>
  <c r="FD47" i="37"/>
  <c r="FE47" i="37"/>
  <c r="FF47" i="37"/>
  <c r="FG47" i="37"/>
  <c r="FH47" i="37"/>
  <c r="FI47" i="37"/>
  <c r="FJ47" i="37"/>
  <c r="FK47" i="37"/>
  <c r="FL47" i="37"/>
  <c r="FM47" i="37"/>
  <c r="FN47" i="37"/>
  <c r="FO47" i="37"/>
  <c r="FP47" i="37"/>
  <c r="FQ47" i="37"/>
  <c r="FR47" i="37"/>
  <c r="FS47" i="37"/>
  <c r="FT47" i="37"/>
  <c r="FU47" i="37"/>
  <c r="FV47" i="37"/>
  <c r="FW47" i="37"/>
  <c r="FX47" i="37"/>
  <c r="FY47" i="37"/>
  <c r="FZ47" i="37"/>
  <c r="GA47" i="37"/>
  <c r="GB47" i="37"/>
  <c r="GC47" i="37"/>
  <c r="GD47" i="37"/>
  <c r="GE47" i="37"/>
  <c r="GF47" i="37"/>
  <c r="GG47" i="37"/>
  <c r="GH47" i="37"/>
  <c r="GI47" i="37"/>
  <c r="GJ47" i="37"/>
  <c r="GK47" i="37"/>
  <c r="GL47" i="37"/>
  <c r="GM47" i="37"/>
  <c r="GN47" i="37"/>
  <c r="GO47" i="37"/>
  <c r="GP47" i="37"/>
  <c r="GQ47" i="37"/>
  <c r="GR47" i="37"/>
  <c r="GS47" i="37"/>
  <c r="GT47" i="37"/>
  <c r="GU47" i="37"/>
  <c r="GV47" i="37"/>
  <c r="GW47" i="37"/>
  <c r="GX47" i="37"/>
  <c r="GY47" i="37"/>
  <c r="GZ47" i="37"/>
  <c r="HA47" i="37"/>
  <c r="HB47" i="37"/>
  <c r="HC47" i="37"/>
  <c r="HD47" i="37"/>
  <c r="HE47" i="37"/>
  <c r="HF47" i="37"/>
  <c r="HG47" i="37"/>
  <c r="HH47" i="37"/>
  <c r="HI47" i="37"/>
  <c r="HJ47" i="37"/>
  <c r="HK47" i="37"/>
  <c r="HL47" i="37"/>
  <c r="HM47" i="37"/>
  <c r="HN47" i="37"/>
  <c r="HO47" i="37"/>
  <c r="HP47" i="37"/>
  <c r="HQ47" i="37"/>
  <c r="HR47" i="37"/>
  <c r="HS47" i="37"/>
  <c r="HT47" i="37"/>
  <c r="HU47" i="37"/>
  <c r="HV47" i="37"/>
  <c r="HW47" i="37"/>
  <c r="HX47" i="37"/>
  <c r="HY47" i="37"/>
  <c r="HZ47" i="37"/>
  <c r="IA47" i="37"/>
  <c r="IB47" i="37"/>
  <c r="IC47" i="37"/>
  <c r="ID47" i="37"/>
  <c r="IE47" i="37"/>
  <c r="A48" i="37"/>
  <c r="G48" i="37"/>
  <c r="H48" i="37"/>
  <c r="I48" i="37"/>
  <c r="J48" i="37"/>
  <c r="K48" i="37"/>
  <c r="L48" i="37"/>
  <c r="M48" i="37"/>
  <c r="N48" i="37"/>
  <c r="O48" i="37"/>
  <c r="P48" i="37"/>
  <c r="Q48" i="37"/>
  <c r="R48" i="37"/>
  <c r="S48" i="37"/>
  <c r="T48" i="37"/>
  <c r="U48" i="37"/>
  <c r="V48" i="37"/>
  <c r="W48" i="37"/>
  <c r="X48" i="37"/>
  <c r="Y48" i="37"/>
  <c r="Z48" i="37"/>
  <c r="AA48" i="37"/>
  <c r="AB48" i="37"/>
  <c r="AC48" i="37"/>
  <c r="AD48" i="37"/>
  <c r="AE48" i="37"/>
  <c r="AF48" i="37"/>
  <c r="AG48" i="37"/>
  <c r="AH48" i="37"/>
  <c r="AI48" i="37"/>
  <c r="AJ48" i="37"/>
  <c r="AK48" i="37"/>
  <c r="AL48" i="37"/>
  <c r="AM48" i="37"/>
  <c r="AN48" i="37"/>
  <c r="AO48" i="37"/>
  <c r="AP48" i="37"/>
  <c r="AQ48" i="37"/>
  <c r="AR48" i="37"/>
  <c r="AS48" i="37"/>
  <c r="AT48" i="37"/>
  <c r="AU48" i="37"/>
  <c r="AV48" i="37"/>
  <c r="AW48" i="37"/>
  <c r="AX48" i="37"/>
  <c r="AY48" i="37"/>
  <c r="AZ48" i="37"/>
  <c r="BA48" i="37"/>
  <c r="BB48" i="37"/>
  <c r="BC48" i="37"/>
  <c r="BD48" i="37"/>
  <c r="BE48" i="37"/>
  <c r="BF48" i="37"/>
  <c r="BG48" i="37"/>
  <c r="BH48" i="37"/>
  <c r="BI48" i="37"/>
  <c r="BJ48" i="37"/>
  <c r="BK48" i="37"/>
  <c r="BL48" i="37"/>
  <c r="BM48" i="37"/>
  <c r="BN48" i="37"/>
  <c r="BO48" i="37"/>
  <c r="BP48" i="37"/>
  <c r="BQ48" i="37"/>
  <c r="BR48" i="37"/>
  <c r="BS48" i="37"/>
  <c r="BT48" i="37"/>
  <c r="BU48" i="37"/>
  <c r="BV48" i="37"/>
  <c r="BW48" i="37"/>
  <c r="BX48" i="37"/>
  <c r="BY48" i="37"/>
  <c r="BZ48" i="37"/>
  <c r="CA48" i="37"/>
  <c r="CB48" i="37"/>
  <c r="CC48" i="37"/>
  <c r="CD48" i="37"/>
  <c r="CE48" i="37"/>
  <c r="CF48" i="37"/>
  <c r="CG48" i="37"/>
  <c r="CH48" i="37"/>
  <c r="CI48" i="37"/>
  <c r="CJ48" i="37"/>
  <c r="CK48" i="37"/>
  <c r="CL48" i="37"/>
  <c r="CM48" i="37"/>
  <c r="CN48" i="37"/>
  <c r="CO48" i="37"/>
  <c r="CP48" i="37"/>
  <c r="CQ48" i="37"/>
  <c r="CR48" i="37"/>
  <c r="CS48" i="37"/>
  <c r="CT48" i="37"/>
  <c r="CU48" i="37"/>
  <c r="CV48" i="37"/>
  <c r="CW48" i="37"/>
  <c r="CX48" i="37"/>
  <c r="CY48" i="37"/>
  <c r="CZ48" i="37"/>
  <c r="DA48" i="37"/>
  <c r="DB48" i="37"/>
  <c r="DC48" i="37"/>
  <c r="DD48" i="37"/>
  <c r="DE48" i="37"/>
  <c r="DF48" i="37"/>
  <c r="DG48" i="37"/>
  <c r="DH48" i="37"/>
  <c r="DI48" i="37"/>
  <c r="DJ48" i="37"/>
  <c r="DK48" i="37"/>
  <c r="DL48" i="37"/>
  <c r="DM48" i="37"/>
  <c r="DN48" i="37"/>
  <c r="DO48" i="37"/>
  <c r="DP48" i="37"/>
  <c r="DQ48" i="37"/>
  <c r="DR48" i="37"/>
  <c r="DS48" i="37"/>
  <c r="DT48" i="37"/>
  <c r="DU48" i="37"/>
  <c r="DV48" i="37"/>
  <c r="DW48" i="37"/>
  <c r="DX48" i="37"/>
  <c r="DY48" i="37"/>
  <c r="DZ48" i="37"/>
  <c r="EA48" i="37"/>
  <c r="EB48" i="37"/>
  <c r="EC48" i="37"/>
  <c r="ED48" i="37"/>
  <c r="EE48" i="37"/>
  <c r="EF48" i="37"/>
  <c r="EG48" i="37"/>
  <c r="EH48" i="37"/>
  <c r="EI48" i="37"/>
  <c r="EJ48" i="37"/>
  <c r="EK48" i="37"/>
  <c r="EL48" i="37"/>
  <c r="EM48" i="37"/>
  <c r="EN48" i="37"/>
  <c r="EO48" i="37"/>
  <c r="EP48" i="37"/>
  <c r="EQ48" i="37"/>
  <c r="ER48" i="37"/>
  <c r="ES48" i="37"/>
  <c r="ET48" i="37"/>
  <c r="EU48" i="37"/>
  <c r="EV48" i="37"/>
  <c r="EW48" i="37"/>
  <c r="EX48" i="37"/>
  <c r="EY48" i="37"/>
  <c r="EZ48" i="37"/>
  <c r="FA48" i="37"/>
  <c r="FB48" i="37"/>
  <c r="FC48" i="37"/>
  <c r="FD48" i="37"/>
  <c r="FE48" i="37"/>
  <c r="FF48" i="37"/>
  <c r="FG48" i="37"/>
  <c r="FH48" i="37"/>
  <c r="FI48" i="37"/>
  <c r="FJ48" i="37"/>
  <c r="FK48" i="37"/>
  <c r="FL48" i="37"/>
  <c r="FM48" i="37"/>
  <c r="FN48" i="37"/>
  <c r="FO48" i="37"/>
  <c r="FP48" i="37"/>
  <c r="FQ48" i="37"/>
  <c r="FR48" i="37"/>
  <c r="FS48" i="37"/>
  <c r="FT48" i="37"/>
  <c r="FU48" i="37"/>
  <c r="FV48" i="37"/>
  <c r="FW48" i="37"/>
  <c r="FX48" i="37"/>
  <c r="FY48" i="37"/>
  <c r="FZ48" i="37"/>
  <c r="GA48" i="37"/>
  <c r="GB48" i="37"/>
  <c r="GC48" i="37"/>
  <c r="GD48" i="37"/>
  <c r="GE48" i="37"/>
  <c r="GF48" i="37"/>
  <c r="GG48" i="37"/>
  <c r="GH48" i="37"/>
  <c r="GI48" i="37"/>
  <c r="GJ48" i="37"/>
  <c r="GK48" i="37"/>
  <c r="GL48" i="37"/>
  <c r="GM48" i="37"/>
  <c r="GN48" i="37"/>
  <c r="GO48" i="37"/>
  <c r="GP48" i="37"/>
  <c r="GQ48" i="37"/>
  <c r="GR48" i="37"/>
  <c r="GS48" i="37"/>
  <c r="GT48" i="37"/>
  <c r="GU48" i="37"/>
  <c r="GV48" i="37"/>
  <c r="GW48" i="37"/>
  <c r="GX48" i="37"/>
  <c r="GY48" i="37"/>
  <c r="GZ48" i="37"/>
  <c r="HA48" i="37"/>
  <c r="HB48" i="37"/>
  <c r="HC48" i="37"/>
  <c r="HD48" i="37"/>
  <c r="HE48" i="37"/>
  <c r="HF48" i="37"/>
  <c r="HG48" i="37"/>
  <c r="HH48" i="37"/>
  <c r="HI48" i="37"/>
  <c r="HJ48" i="37"/>
  <c r="HK48" i="37"/>
  <c r="HL48" i="37"/>
  <c r="HM48" i="37"/>
  <c r="HN48" i="37"/>
  <c r="HO48" i="37"/>
  <c r="HP48" i="37"/>
  <c r="HQ48" i="37"/>
  <c r="HR48" i="37"/>
  <c r="HS48" i="37"/>
  <c r="HT48" i="37"/>
  <c r="HU48" i="37"/>
  <c r="HV48" i="37"/>
  <c r="HW48" i="37"/>
  <c r="HX48" i="37"/>
  <c r="HY48" i="37"/>
  <c r="HZ48" i="37"/>
  <c r="IA48" i="37"/>
  <c r="IB48" i="37"/>
  <c r="IC48" i="37"/>
  <c r="ID48" i="37"/>
  <c r="IE48" i="37"/>
  <c r="A49" i="37"/>
  <c r="G49" i="37"/>
  <c r="H49" i="37"/>
  <c r="I49" i="37"/>
  <c r="J49" i="37"/>
  <c r="K49" i="37"/>
  <c r="L49" i="37"/>
  <c r="M49" i="37"/>
  <c r="N49" i="37"/>
  <c r="O49" i="37"/>
  <c r="P49" i="37"/>
  <c r="Q49" i="37"/>
  <c r="R49" i="37"/>
  <c r="S49" i="37"/>
  <c r="T49" i="37"/>
  <c r="U49" i="37"/>
  <c r="V49" i="37"/>
  <c r="W49" i="37"/>
  <c r="X49" i="37"/>
  <c r="Y49" i="37"/>
  <c r="Z49" i="37"/>
  <c r="AA49" i="37"/>
  <c r="AB49" i="37"/>
  <c r="AC49" i="37"/>
  <c r="AD49" i="37"/>
  <c r="AE49" i="37"/>
  <c r="AF49" i="37"/>
  <c r="AG49" i="37"/>
  <c r="AH49" i="37"/>
  <c r="AI49" i="37"/>
  <c r="AJ49" i="37"/>
  <c r="AK49" i="37"/>
  <c r="AL49" i="37"/>
  <c r="AM49" i="37"/>
  <c r="AN49" i="37"/>
  <c r="AO49" i="37"/>
  <c r="AP49" i="37"/>
  <c r="AQ49" i="37"/>
  <c r="AR49" i="37"/>
  <c r="AS49" i="37"/>
  <c r="AT49" i="37"/>
  <c r="AU49" i="37"/>
  <c r="AV49" i="37"/>
  <c r="AW49" i="37"/>
  <c r="AX49" i="37"/>
  <c r="AY49" i="37"/>
  <c r="AZ49" i="37"/>
  <c r="BA49" i="37"/>
  <c r="BB49" i="37"/>
  <c r="BC49" i="37"/>
  <c r="BD49" i="37"/>
  <c r="BE49" i="37"/>
  <c r="BF49" i="37"/>
  <c r="BG49" i="37"/>
  <c r="BH49" i="37"/>
  <c r="BI49" i="37"/>
  <c r="BJ49" i="37"/>
  <c r="BK49" i="37"/>
  <c r="BL49" i="37"/>
  <c r="BM49" i="37"/>
  <c r="BN49" i="37"/>
  <c r="BO49" i="37"/>
  <c r="BP49" i="37"/>
  <c r="BQ49" i="37"/>
  <c r="BR49" i="37"/>
  <c r="BS49" i="37"/>
  <c r="BT49" i="37"/>
  <c r="BU49" i="37"/>
  <c r="BV49" i="37"/>
  <c r="BW49" i="37"/>
  <c r="BX49" i="37"/>
  <c r="BY49" i="37"/>
  <c r="BZ49" i="37"/>
  <c r="CA49" i="37"/>
  <c r="CB49" i="37"/>
  <c r="CC49" i="37"/>
  <c r="CD49" i="37"/>
  <c r="CE49" i="37"/>
  <c r="CF49" i="37"/>
  <c r="CG49" i="37"/>
  <c r="CH49" i="37"/>
  <c r="CI49" i="37"/>
  <c r="CJ49" i="37"/>
  <c r="CK49" i="37"/>
  <c r="CL49" i="37"/>
  <c r="CM49" i="37"/>
  <c r="CN49" i="37"/>
  <c r="CO49" i="37"/>
  <c r="CP49" i="37"/>
  <c r="CQ49" i="37"/>
  <c r="CR49" i="37"/>
  <c r="CS49" i="37"/>
  <c r="CT49" i="37"/>
  <c r="CU49" i="37"/>
  <c r="CV49" i="37"/>
  <c r="CW49" i="37"/>
  <c r="CX49" i="37"/>
  <c r="CY49" i="37"/>
  <c r="CZ49" i="37"/>
  <c r="DA49" i="37"/>
  <c r="DB49" i="37"/>
  <c r="DC49" i="37"/>
  <c r="DD49" i="37"/>
  <c r="DE49" i="37"/>
  <c r="DF49" i="37"/>
  <c r="DG49" i="37"/>
  <c r="DH49" i="37"/>
  <c r="DI49" i="37"/>
  <c r="DJ49" i="37"/>
  <c r="DK49" i="37"/>
  <c r="DL49" i="37"/>
  <c r="DM49" i="37"/>
  <c r="DN49" i="37"/>
  <c r="DO49" i="37"/>
  <c r="DP49" i="37"/>
  <c r="DQ49" i="37"/>
  <c r="DR49" i="37"/>
  <c r="DS49" i="37"/>
  <c r="DT49" i="37"/>
  <c r="DU49" i="37"/>
  <c r="DV49" i="37"/>
  <c r="DW49" i="37"/>
  <c r="DX49" i="37"/>
  <c r="DY49" i="37"/>
  <c r="DZ49" i="37"/>
  <c r="EA49" i="37"/>
  <c r="EB49" i="37"/>
  <c r="EC49" i="37"/>
  <c r="ED49" i="37"/>
  <c r="EE49" i="37"/>
  <c r="EF49" i="37"/>
  <c r="EG49" i="37"/>
  <c r="EH49" i="37"/>
  <c r="EI49" i="37"/>
  <c r="EJ49" i="37"/>
  <c r="EK49" i="37"/>
  <c r="EL49" i="37"/>
  <c r="EM49" i="37"/>
  <c r="EN49" i="37"/>
  <c r="EO49" i="37"/>
  <c r="EP49" i="37"/>
  <c r="EQ49" i="37"/>
  <c r="ER49" i="37"/>
  <c r="ES49" i="37"/>
  <c r="ET49" i="37"/>
  <c r="EU49" i="37"/>
  <c r="EV49" i="37"/>
  <c r="EW49" i="37"/>
  <c r="EX49" i="37"/>
  <c r="EY49" i="37"/>
  <c r="EZ49" i="37"/>
  <c r="FA49" i="37"/>
  <c r="FB49" i="37"/>
  <c r="FC49" i="37"/>
  <c r="FD49" i="37"/>
  <c r="FE49" i="37"/>
  <c r="FF49" i="37"/>
  <c r="FG49" i="37"/>
  <c r="FH49" i="37"/>
  <c r="FI49" i="37"/>
  <c r="FJ49" i="37"/>
  <c r="FK49" i="37"/>
  <c r="FL49" i="37"/>
  <c r="FM49" i="37"/>
  <c r="FN49" i="37"/>
  <c r="FO49" i="37"/>
  <c r="FP49" i="37"/>
  <c r="FQ49" i="37"/>
  <c r="FR49" i="37"/>
  <c r="FS49" i="37"/>
  <c r="FT49" i="37"/>
  <c r="FU49" i="37"/>
  <c r="FV49" i="37"/>
  <c r="FW49" i="37"/>
  <c r="FX49" i="37"/>
  <c r="FY49" i="37"/>
  <c r="FZ49" i="37"/>
  <c r="GA49" i="37"/>
  <c r="GB49" i="37"/>
  <c r="GC49" i="37"/>
  <c r="GD49" i="37"/>
  <c r="GE49" i="37"/>
  <c r="GF49" i="37"/>
  <c r="GG49" i="37"/>
  <c r="GH49" i="37"/>
  <c r="GI49" i="37"/>
  <c r="GJ49" i="37"/>
  <c r="GK49" i="37"/>
  <c r="GL49" i="37"/>
  <c r="GM49" i="37"/>
  <c r="GN49" i="37"/>
  <c r="GO49" i="37"/>
  <c r="GP49" i="37"/>
  <c r="GQ49" i="37"/>
  <c r="GR49" i="37"/>
  <c r="GS49" i="37"/>
  <c r="GT49" i="37"/>
  <c r="GU49" i="37"/>
  <c r="GV49" i="37"/>
  <c r="GW49" i="37"/>
  <c r="GX49" i="37"/>
  <c r="GY49" i="37"/>
  <c r="GZ49" i="37"/>
  <c r="HA49" i="37"/>
  <c r="HB49" i="37"/>
  <c r="HC49" i="37"/>
  <c r="HD49" i="37"/>
  <c r="HE49" i="37"/>
  <c r="HF49" i="37"/>
  <c r="HG49" i="37"/>
  <c r="HH49" i="37"/>
  <c r="HI49" i="37"/>
  <c r="HJ49" i="37"/>
  <c r="HK49" i="37"/>
  <c r="HL49" i="37"/>
  <c r="HM49" i="37"/>
  <c r="HN49" i="37"/>
  <c r="HO49" i="37"/>
  <c r="HP49" i="37"/>
  <c r="HQ49" i="37"/>
  <c r="HR49" i="37"/>
  <c r="HS49" i="37"/>
  <c r="HT49" i="37"/>
  <c r="HU49" i="37"/>
  <c r="HV49" i="37"/>
  <c r="HW49" i="37"/>
  <c r="HX49" i="37"/>
  <c r="HY49" i="37"/>
  <c r="HZ49" i="37"/>
  <c r="IA49" i="37"/>
  <c r="IB49" i="37"/>
  <c r="IC49" i="37"/>
  <c r="ID49" i="37"/>
  <c r="IE49" i="37"/>
  <c r="A50" i="37"/>
  <c r="G50" i="37"/>
  <c r="H50" i="37"/>
  <c r="I50" i="37"/>
  <c r="J50" i="37"/>
  <c r="K50" i="37"/>
  <c r="L50" i="37"/>
  <c r="M50" i="37"/>
  <c r="N50" i="37"/>
  <c r="O50" i="37"/>
  <c r="P50" i="37"/>
  <c r="Q50" i="37"/>
  <c r="R50" i="37"/>
  <c r="S50" i="37"/>
  <c r="T50" i="37"/>
  <c r="U50" i="37"/>
  <c r="V50" i="37"/>
  <c r="W50" i="37"/>
  <c r="X50" i="37"/>
  <c r="Y50" i="37"/>
  <c r="Z50" i="37"/>
  <c r="AA50" i="37"/>
  <c r="AB50" i="37"/>
  <c r="AC50" i="37"/>
  <c r="AD50" i="37"/>
  <c r="AE50" i="37"/>
  <c r="AF50" i="37"/>
  <c r="AG50" i="37"/>
  <c r="AH50" i="37"/>
  <c r="AI50" i="37"/>
  <c r="AJ50" i="37"/>
  <c r="AK50" i="37"/>
  <c r="AL50" i="37"/>
  <c r="AM50" i="37"/>
  <c r="AN50" i="37"/>
  <c r="AO50" i="37"/>
  <c r="AP50" i="37"/>
  <c r="AQ50" i="37"/>
  <c r="AR50" i="37"/>
  <c r="AS50" i="37"/>
  <c r="AT50" i="37"/>
  <c r="AU50" i="37"/>
  <c r="AV50" i="37"/>
  <c r="AW50" i="37"/>
  <c r="AX50" i="37"/>
  <c r="AY50" i="37"/>
  <c r="AZ50" i="37"/>
  <c r="BA50" i="37"/>
  <c r="BB50" i="37"/>
  <c r="BC50" i="37"/>
  <c r="BD50" i="37"/>
  <c r="BE50" i="37"/>
  <c r="BF50" i="37"/>
  <c r="BG50" i="37"/>
  <c r="BH50" i="37"/>
  <c r="BI50" i="37"/>
  <c r="BJ50" i="37"/>
  <c r="BK50" i="37"/>
  <c r="BL50" i="37"/>
  <c r="BM50" i="37"/>
  <c r="BN50" i="37"/>
  <c r="BO50" i="37"/>
  <c r="BP50" i="37"/>
  <c r="BQ50" i="37"/>
  <c r="BR50" i="37"/>
  <c r="BS50" i="37"/>
  <c r="BT50" i="37"/>
  <c r="BU50" i="37"/>
  <c r="BV50" i="37"/>
  <c r="BW50" i="37"/>
  <c r="BX50" i="37"/>
  <c r="BY50" i="37"/>
  <c r="BZ50" i="37"/>
  <c r="CA50" i="37"/>
  <c r="CB50" i="37"/>
  <c r="CC50" i="37"/>
  <c r="CD50" i="37"/>
  <c r="CE50" i="37"/>
  <c r="CF50" i="37"/>
  <c r="CG50" i="37"/>
  <c r="CH50" i="37"/>
  <c r="CI50" i="37"/>
  <c r="CJ50" i="37"/>
  <c r="CK50" i="37"/>
  <c r="CL50" i="37"/>
  <c r="CM50" i="37"/>
  <c r="CN50" i="37"/>
  <c r="CO50" i="37"/>
  <c r="CP50" i="37"/>
  <c r="CQ50" i="37"/>
  <c r="CR50" i="37"/>
  <c r="CS50" i="37"/>
  <c r="CT50" i="37"/>
  <c r="CU50" i="37"/>
  <c r="CV50" i="37"/>
  <c r="CW50" i="37"/>
  <c r="CX50" i="37"/>
  <c r="CY50" i="37"/>
  <c r="CZ50" i="37"/>
  <c r="DA50" i="37"/>
  <c r="DB50" i="37"/>
  <c r="DC50" i="37"/>
  <c r="DD50" i="37"/>
  <c r="DE50" i="37"/>
  <c r="DF50" i="37"/>
  <c r="DG50" i="37"/>
  <c r="DH50" i="37"/>
  <c r="DI50" i="37"/>
  <c r="DJ50" i="37"/>
  <c r="DK50" i="37"/>
  <c r="DL50" i="37"/>
  <c r="DM50" i="37"/>
  <c r="DN50" i="37"/>
  <c r="DO50" i="37"/>
  <c r="DP50" i="37"/>
  <c r="DQ50" i="37"/>
  <c r="DR50" i="37"/>
  <c r="DS50" i="37"/>
  <c r="DT50" i="37"/>
  <c r="DU50" i="37"/>
  <c r="DV50" i="37"/>
  <c r="DW50" i="37"/>
  <c r="DX50" i="37"/>
  <c r="DY50" i="37"/>
  <c r="DZ50" i="37"/>
  <c r="EA50" i="37"/>
  <c r="EB50" i="37"/>
  <c r="EC50" i="37"/>
  <c r="ED50" i="37"/>
  <c r="EE50" i="37"/>
  <c r="EF50" i="37"/>
  <c r="EG50" i="37"/>
  <c r="EH50" i="37"/>
  <c r="EI50" i="37"/>
  <c r="EJ50" i="37"/>
  <c r="EK50" i="37"/>
  <c r="EL50" i="37"/>
  <c r="EM50" i="37"/>
  <c r="EN50" i="37"/>
  <c r="EO50" i="37"/>
  <c r="EP50" i="37"/>
  <c r="EQ50" i="37"/>
  <c r="ER50" i="37"/>
  <c r="ES50" i="37"/>
  <c r="ET50" i="37"/>
  <c r="EU50" i="37"/>
  <c r="EV50" i="37"/>
  <c r="EW50" i="37"/>
  <c r="EX50" i="37"/>
  <c r="EY50" i="37"/>
  <c r="EZ50" i="37"/>
  <c r="FA50" i="37"/>
  <c r="FB50" i="37"/>
  <c r="FC50" i="37"/>
  <c r="FD50" i="37"/>
  <c r="FE50" i="37"/>
  <c r="FF50" i="37"/>
  <c r="FG50" i="37"/>
  <c r="FH50" i="37"/>
  <c r="FI50" i="37"/>
  <c r="FJ50" i="37"/>
  <c r="FK50" i="37"/>
  <c r="FL50" i="37"/>
  <c r="FM50" i="37"/>
  <c r="FN50" i="37"/>
  <c r="FO50" i="37"/>
  <c r="FP50" i="37"/>
  <c r="FQ50" i="37"/>
  <c r="FR50" i="37"/>
  <c r="FS50" i="37"/>
  <c r="FT50" i="37"/>
  <c r="FU50" i="37"/>
  <c r="FV50" i="37"/>
  <c r="FW50" i="37"/>
  <c r="FX50" i="37"/>
  <c r="FY50" i="37"/>
  <c r="FZ50" i="37"/>
  <c r="GA50" i="37"/>
  <c r="GB50" i="37"/>
  <c r="GC50" i="37"/>
  <c r="GD50" i="37"/>
  <c r="GE50" i="37"/>
  <c r="GF50" i="37"/>
  <c r="GG50" i="37"/>
  <c r="GH50" i="37"/>
  <c r="GI50" i="37"/>
  <c r="GJ50" i="37"/>
  <c r="GK50" i="37"/>
  <c r="GL50" i="37"/>
  <c r="GM50" i="37"/>
  <c r="GN50" i="37"/>
  <c r="GO50" i="37"/>
  <c r="GP50" i="37"/>
  <c r="GQ50" i="37"/>
  <c r="GR50" i="37"/>
  <c r="GS50" i="37"/>
  <c r="GT50" i="37"/>
  <c r="GU50" i="37"/>
  <c r="GV50" i="37"/>
  <c r="GW50" i="37"/>
  <c r="GX50" i="37"/>
  <c r="GY50" i="37"/>
  <c r="GZ50" i="37"/>
  <c r="HA50" i="37"/>
  <c r="HB50" i="37"/>
  <c r="HC50" i="37"/>
  <c r="HD50" i="37"/>
  <c r="HE50" i="37"/>
  <c r="HF50" i="37"/>
  <c r="HG50" i="37"/>
  <c r="HH50" i="37"/>
  <c r="HI50" i="37"/>
  <c r="HJ50" i="37"/>
  <c r="HK50" i="37"/>
  <c r="HL50" i="37"/>
  <c r="HM50" i="37"/>
  <c r="HN50" i="37"/>
  <c r="HO50" i="37"/>
  <c r="HP50" i="37"/>
  <c r="HQ50" i="37"/>
  <c r="HR50" i="37"/>
  <c r="HS50" i="37"/>
  <c r="HT50" i="37"/>
  <c r="HU50" i="37"/>
  <c r="HV50" i="37"/>
  <c r="HW50" i="37"/>
  <c r="HX50" i="37"/>
  <c r="HY50" i="37"/>
  <c r="HZ50" i="37"/>
  <c r="IA50" i="37"/>
  <c r="IB50" i="37"/>
  <c r="IC50" i="37"/>
  <c r="ID50" i="37"/>
  <c r="IE50" i="37"/>
  <c r="A51" i="37"/>
  <c r="G51" i="37"/>
  <c r="H51" i="37"/>
  <c r="I51" i="37"/>
  <c r="J51" i="37"/>
  <c r="K51" i="37"/>
  <c r="L51" i="37"/>
  <c r="M51" i="37"/>
  <c r="N51" i="37"/>
  <c r="O51" i="37"/>
  <c r="P51" i="37"/>
  <c r="Q51" i="37"/>
  <c r="R51" i="37"/>
  <c r="S51" i="37"/>
  <c r="T51" i="37"/>
  <c r="U51" i="37"/>
  <c r="V51" i="37"/>
  <c r="W51" i="37"/>
  <c r="X51" i="37"/>
  <c r="Y51" i="37"/>
  <c r="Z51" i="37"/>
  <c r="AA51" i="37"/>
  <c r="AB51" i="37"/>
  <c r="AC51" i="37"/>
  <c r="AD51" i="37"/>
  <c r="AE51" i="37"/>
  <c r="AF51" i="37"/>
  <c r="AG51" i="37"/>
  <c r="AH51" i="37"/>
  <c r="AI51" i="37"/>
  <c r="AJ51" i="37"/>
  <c r="AK51" i="37"/>
  <c r="AL51" i="37"/>
  <c r="AM51" i="37"/>
  <c r="AN51" i="37"/>
  <c r="AO51" i="37"/>
  <c r="AP51" i="37"/>
  <c r="AQ51" i="37"/>
  <c r="AR51" i="37"/>
  <c r="AS51" i="37"/>
  <c r="AT51" i="37"/>
  <c r="AU51" i="37"/>
  <c r="AV51" i="37"/>
  <c r="AW51" i="37"/>
  <c r="AX51" i="37"/>
  <c r="AY51" i="37"/>
  <c r="AZ51" i="37"/>
  <c r="BA51" i="37"/>
  <c r="BB51" i="37"/>
  <c r="BC51" i="37"/>
  <c r="BD51" i="37"/>
  <c r="BE51" i="37"/>
  <c r="BF51" i="37"/>
  <c r="BG51" i="37"/>
  <c r="BH51" i="37"/>
  <c r="BI51" i="37"/>
  <c r="BJ51" i="37"/>
  <c r="BK51" i="37"/>
  <c r="BL51" i="37"/>
  <c r="BM51" i="37"/>
  <c r="BN51" i="37"/>
  <c r="BO51" i="37"/>
  <c r="BP51" i="37"/>
  <c r="BQ51" i="37"/>
  <c r="BR51" i="37"/>
  <c r="BS51" i="37"/>
  <c r="BT51" i="37"/>
  <c r="BU51" i="37"/>
  <c r="BV51" i="37"/>
  <c r="BW51" i="37"/>
  <c r="BX51" i="37"/>
  <c r="BY51" i="37"/>
  <c r="BZ51" i="37"/>
  <c r="CA51" i="37"/>
  <c r="CB51" i="37"/>
  <c r="CC51" i="37"/>
  <c r="CD51" i="37"/>
  <c r="CE51" i="37"/>
  <c r="CF51" i="37"/>
  <c r="CG51" i="37"/>
  <c r="CH51" i="37"/>
  <c r="CI51" i="37"/>
  <c r="CJ51" i="37"/>
  <c r="CK51" i="37"/>
  <c r="CL51" i="37"/>
  <c r="CM51" i="37"/>
  <c r="CN51" i="37"/>
  <c r="CO51" i="37"/>
  <c r="CP51" i="37"/>
  <c r="CQ51" i="37"/>
  <c r="CR51" i="37"/>
  <c r="CS51" i="37"/>
  <c r="CT51" i="37"/>
  <c r="CU51" i="37"/>
  <c r="CV51" i="37"/>
  <c r="CW51" i="37"/>
  <c r="CX51" i="37"/>
  <c r="CY51" i="37"/>
  <c r="CZ51" i="37"/>
  <c r="DA51" i="37"/>
  <c r="DB51" i="37"/>
  <c r="DC51" i="37"/>
  <c r="DD51" i="37"/>
  <c r="DE51" i="37"/>
  <c r="DF51" i="37"/>
  <c r="DG51" i="37"/>
  <c r="DH51" i="37"/>
  <c r="DI51" i="37"/>
  <c r="DJ51" i="37"/>
  <c r="DK51" i="37"/>
  <c r="DL51" i="37"/>
  <c r="DM51" i="37"/>
  <c r="DN51" i="37"/>
  <c r="DO51" i="37"/>
  <c r="DP51" i="37"/>
  <c r="DQ51" i="37"/>
  <c r="DR51" i="37"/>
  <c r="DS51" i="37"/>
  <c r="DT51" i="37"/>
  <c r="DU51" i="37"/>
  <c r="DV51" i="37"/>
  <c r="DW51" i="37"/>
  <c r="DX51" i="37"/>
  <c r="DY51" i="37"/>
  <c r="DZ51" i="37"/>
  <c r="EA51" i="37"/>
  <c r="EB51" i="37"/>
  <c r="EC51" i="37"/>
  <c r="ED51" i="37"/>
  <c r="EE51" i="37"/>
  <c r="EF51" i="37"/>
  <c r="EG51" i="37"/>
  <c r="EH51" i="37"/>
  <c r="EI51" i="37"/>
  <c r="EJ51" i="37"/>
  <c r="EK51" i="37"/>
  <c r="EL51" i="37"/>
  <c r="EM51" i="37"/>
  <c r="EN51" i="37"/>
  <c r="EO51" i="37"/>
  <c r="EP51" i="37"/>
  <c r="EQ51" i="37"/>
  <c r="ER51" i="37"/>
  <c r="ES51" i="37"/>
  <c r="ET51" i="37"/>
  <c r="EU51" i="37"/>
  <c r="EV51" i="37"/>
  <c r="EW51" i="37"/>
  <c r="EX51" i="37"/>
  <c r="EY51" i="37"/>
  <c r="EZ51" i="37"/>
  <c r="FA51" i="37"/>
  <c r="FB51" i="37"/>
  <c r="FC51" i="37"/>
  <c r="FD51" i="37"/>
  <c r="FE51" i="37"/>
  <c r="FF51" i="37"/>
  <c r="FG51" i="37"/>
  <c r="FH51" i="37"/>
  <c r="FI51" i="37"/>
  <c r="FJ51" i="37"/>
  <c r="FK51" i="37"/>
  <c r="FL51" i="37"/>
  <c r="FM51" i="37"/>
  <c r="FN51" i="37"/>
  <c r="FO51" i="37"/>
  <c r="FP51" i="37"/>
  <c r="FQ51" i="37"/>
  <c r="FR51" i="37"/>
  <c r="FS51" i="37"/>
  <c r="FT51" i="37"/>
  <c r="FU51" i="37"/>
  <c r="FV51" i="37"/>
  <c r="FW51" i="37"/>
  <c r="FX51" i="37"/>
  <c r="FY51" i="37"/>
  <c r="FZ51" i="37"/>
  <c r="GA51" i="37"/>
  <c r="GB51" i="37"/>
  <c r="GC51" i="37"/>
  <c r="GD51" i="37"/>
  <c r="GE51" i="37"/>
  <c r="GF51" i="37"/>
  <c r="GG51" i="37"/>
  <c r="GH51" i="37"/>
  <c r="GI51" i="37"/>
  <c r="GJ51" i="37"/>
  <c r="GK51" i="37"/>
  <c r="GL51" i="37"/>
  <c r="GM51" i="37"/>
  <c r="GN51" i="37"/>
  <c r="GO51" i="37"/>
  <c r="GP51" i="37"/>
  <c r="GQ51" i="37"/>
  <c r="GR51" i="37"/>
  <c r="GS51" i="37"/>
  <c r="GT51" i="37"/>
  <c r="GU51" i="37"/>
  <c r="GV51" i="37"/>
  <c r="GW51" i="37"/>
  <c r="GX51" i="37"/>
  <c r="GY51" i="37"/>
  <c r="GZ51" i="37"/>
  <c r="HA51" i="37"/>
  <c r="HB51" i="37"/>
  <c r="HC51" i="37"/>
  <c r="HD51" i="37"/>
  <c r="HE51" i="37"/>
  <c r="HF51" i="37"/>
  <c r="HG51" i="37"/>
  <c r="HH51" i="37"/>
  <c r="HI51" i="37"/>
  <c r="HJ51" i="37"/>
  <c r="HK51" i="37"/>
  <c r="HL51" i="37"/>
  <c r="HM51" i="37"/>
  <c r="HN51" i="37"/>
  <c r="HO51" i="37"/>
  <c r="HP51" i="37"/>
  <c r="HQ51" i="37"/>
  <c r="HR51" i="37"/>
  <c r="HS51" i="37"/>
  <c r="HT51" i="37"/>
  <c r="HU51" i="37"/>
  <c r="HV51" i="37"/>
  <c r="HW51" i="37"/>
  <c r="HX51" i="37"/>
  <c r="HY51" i="37"/>
  <c r="HZ51" i="37"/>
  <c r="IA51" i="37"/>
  <c r="IB51" i="37"/>
  <c r="IC51" i="37"/>
  <c r="ID51" i="37"/>
  <c r="IE51" i="37"/>
  <c r="A52" i="37"/>
  <c r="G52" i="37"/>
  <c r="H52" i="37"/>
  <c r="I52" i="37"/>
  <c r="J52" i="37"/>
  <c r="K52" i="37"/>
  <c r="L52" i="37"/>
  <c r="M52" i="37"/>
  <c r="N52" i="37"/>
  <c r="O52" i="37"/>
  <c r="P52" i="37"/>
  <c r="Q52" i="37"/>
  <c r="R52" i="37"/>
  <c r="S52" i="37"/>
  <c r="T52" i="37"/>
  <c r="U52" i="37"/>
  <c r="V52" i="37"/>
  <c r="W52" i="37"/>
  <c r="X52" i="37"/>
  <c r="Y52" i="37"/>
  <c r="Z52" i="37"/>
  <c r="AA52" i="37"/>
  <c r="AB52" i="37"/>
  <c r="AC52" i="37"/>
  <c r="AD52" i="37"/>
  <c r="AE52" i="37"/>
  <c r="AF52" i="37"/>
  <c r="AG52" i="37"/>
  <c r="AH52" i="37"/>
  <c r="AI52" i="37"/>
  <c r="AJ52" i="37"/>
  <c r="AK52" i="37"/>
  <c r="AL52" i="37"/>
  <c r="AM52" i="37"/>
  <c r="AN52" i="37"/>
  <c r="AO52" i="37"/>
  <c r="AP52" i="37"/>
  <c r="AQ52" i="37"/>
  <c r="AR52" i="37"/>
  <c r="AS52" i="37"/>
  <c r="AT52" i="37"/>
  <c r="AU52" i="37"/>
  <c r="AV52" i="37"/>
  <c r="AW52" i="37"/>
  <c r="AX52" i="37"/>
  <c r="AY52" i="37"/>
  <c r="AZ52" i="37"/>
  <c r="BA52" i="37"/>
  <c r="BB52" i="37"/>
  <c r="BC52" i="37"/>
  <c r="BD52" i="37"/>
  <c r="BE52" i="37"/>
  <c r="BF52" i="37"/>
  <c r="BG52" i="37"/>
  <c r="BH52" i="37"/>
  <c r="BI52" i="37"/>
  <c r="BJ52" i="37"/>
  <c r="BK52" i="37"/>
  <c r="BL52" i="37"/>
  <c r="BM52" i="37"/>
  <c r="BN52" i="37"/>
  <c r="BO52" i="37"/>
  <c r="BP52" i="37"/>
  <c r="BQ52" i="37"/>
  <c r="BR52" i="37"/>
  <c r="BS52" i="37"/>
  <c r="BT52" i="37"/>
  <c r="BU52" i="37"/>
  <c r="BV52" i="37"/>
  <c r="BW52" i="37"/>
  <c r="BX52" i="37"/>
  <c r="BY52" i="37"/>
  <c r="BZ52" i="37"/>
  <c r="CA52" i="37"/>
  <c r="CB52" i="37"/>
  <c r="CC52" i="37"/>
  <c r="CD52" i="37"/>
  <c r="CE52" i="37"/>
  <c r="CF52" i="37"/>
  <c r="CG52" i="37"/>
  <c r="CH52" i="37"/>
  <c r="CI52" i="37"/>
  <c r="CJ52" i="37"/>
  <c r="CK52" i="37"/>
  <c r="CL52" i="37"/>
  <c r="CM52" i="37"/>
  <c r="CN52" i="37"/>
  <c r="CO52" i="37"/>
  <c r="CP52" i="37"/>
  <c r="CQ52" i="37"/>
  <c r="CR52" i="37"/>
  <c r="CS52" i="37"/>
  <c r="CT52" i="37"/>
  <c r="CU52" i="37"/>
  <c r="CV52" i="37"/>
  <c r="CW52" i="37"/>
  <c r="CX52" i="37"/>
  <c r="CY52" i="37"/>
  <c r="CZ52" i="37"/>
  <c r="DA52" i="37"/>
  <c r="DB52" i="37"/>
  <c r="DC52" i="37"/>
  <c r="DD52" i="37"/>
  <c r="DE52" i="37"/>
  <c r="DF52" i="37"/>
  <c r="DG52" i="37"/>
  <c r="DH52" i="37"/>
  <c r="DI52" i="37"/>
  <c r="DJ52" i="37"/>
  <c r="DK52" i="37"/>
  <c r="DL52" i="37"/>
  <c r="DM52" i="37"/>
  <c r="DN52" i="37"/>
  <c r="DO52" i="37"/>
  <c r="DP52" i="37"/>
  <c r="DQ52" i="37"/>
  <c r="DR52" i="37"/>
  <c r="DS52" i="37"/>
  <c r="DT52" i="37"/>
  <c r="DU52" i="37"/>
  <c r="DV52" i="37"/>
  <c r="DW52" i="37"/>
  <c r="DX52" i="37"/>
  <c r="DY52" i="37"/>
  <c r="DZ52" i="37"/>
  <c r="EA52" i="37"/>
  <c r="EB52" i="37"/>
  <c r="EC52" i="37"/>
  <c r="ED52" i="37"/>
  <c r="EE52" i="37"/>
  <c r="EF52" i="37"/>
  <c r="EG52" i="37"/>
  <c r="EH52" i="37"/>
  <c r="EI52" i="37"/>
  <c r="EJ52" i="37"/>
  <c r="EK52" i="37"/>
  <c r="EL52" i="37"/>
  <c r="EM52" i="37"/>
  <c r="EN52" i="37"/>
  <c r="EO52" i="37"/>
  <c r="EP52" i="37"/>
  <c r="EQ52" i="37"/>
  <c r="ER52" i="37"/>
  <c r="ES52" i="37"/>
  <c r="ET52" i="37"/>
  <c r="EU52" i="37"/>
  <c r="EV52" i="37"/>
  <c r="EW52" i="37"/>
  <c r="EX52" i="37"/>
  <c r="EY52" i="37"/>
  <c r="EZ52" i="37"/>
  <c r="FA52" i="37"/>
  <c r="FB52" i="37"/>
  <c r="FC52" i="37"/>
  <c r="FD52" i="37"/>
  <c r="FE52" i="37"/>
  <c r="FF52" i="37"/>
  <c r="FG52" i="37"/>
  <c r="FH52" i="37"/>
  <c r="FI52" i="37"/>
  <c r="FJ52" i="37"/>
  <c r="FK52" i="37"/>
  <c r="FL52" i="37"/>
  <c r="FM52" i="37"/>
  <c r="FN52" i="37"/>
  <c r="FO52" i="37"/>
  <c r="FP52" i="37"/>
  <c r="FQ52" i="37"/>
  <c r="FR52" i="37"/>
  <c r="FS52" i="37"/>
  <c r="FT52" i="37"/>
  <c r="FU52" i="37"/>
  <c r="FV52" i="37"/>
  <c r="FW52" i="37"/>
  <c r="FX52" i="37"/>
  <c r="FY52" i="37"/>
  <c r="FZ52" i="37"/>
  <c r="GA52" i="37"/>
  <c r="GB52" i="37"/>
  <c r="GC52" i="37"/>
  <c r="GD52" i="37"/>
  <c r="GE52" i="37"/>
  <c r="GF52" i="37"/>
  <c r="GG52" i="37"/>
  <c r="GH52" i="37"/>
  <c r="GI52" i="37"/>
  <c r="GJ52" i="37"/>
  <c r="GK52" i="37"/>
  <c r="GL52" i="37"/>
  <c r="GM52" i="37"/>
  <c r="GN52" i="37"/>
  <c r="GO52" i="37"/>
  <c r="GP52" i="37"/>
  <c r="GQ52" i="37"/>
  <c r="GR52" i="37"/>
  <c r="GS52" i="37"/>
  <c r="GT52" i="37"/>
  <c r="GU52" i="37"/>
  <c r="GV52" i="37"/>
  <c r="GW52" i="37"/>
  <c r="GX52" i="37"/>
  <c r="GY52" i="37"/>
  <c r="GZ52" i="37"/>
  <c r="HA52" i="37"/>
  <c r="HB52" i="37"/>
  <c r="HC52" i="37"/>
  <c r="HD52" i="37"/>
  <c r="HE52" i="37"/>
  <c r="HF52" i="37"/>
  <c r="HG52" i="37"/>
  <c r="HH52" i="37"/>
  <c r="HI52" i="37"/>
  <c r="HJ52" i="37"/>
  <c r="HK52" i="37"/>
  <c r="HL52" i="37"/>
  <c r="HM52" i="37"/>
  <c r="HN52" i="37"/>
  <c r="HO52" i="37"/>
  <c r="HP52" i="37"/>
  <c r="HQ52" i="37"/>
  <c r="HR52" i="37"/>
  <c r="HS52" i="37"/>
  <c r="HT52" i="37"/>
  <c r="HU52" i="37"/>
  <c r="HV52" i="37"/>
  <c r="HW52" i="37"/>
  <c r="HX52" i="37"/>
  <c r="HY52" i="37"/>
  <c r="HZ52" i="37"/>
  <c r="IA52" i="37"/>
  <c r="IB52" i="37"/>
  <c r="IC52" i="37"/>
  <c r="ID52" i="37"/>
  <c r="IE52" i="37"/>
  <c r="A53" i="37"/>
  <c r="G53" i="37"/>
  <c r="H53" i="37"/>
  <c r="I53" i="37"/>
  <c r="J53" i="37"/>
  <c r="K53" i="37"/>
  <c r="L53" i="37"/>
  <c r="M53" i="37"/>
  <c r="N53" i="37"/>
  <c r="O53" i="37"/>
  <c r="P53" i="37"/>
  <c r="Q53" i="37"/>
  <c r="R53" i="37"/>
  <c r="S53" i="37"/>
  <c r="T53" i="37"/>
  <c r="U53" i="37"/>
  <c r="V53" i="37"/>
  <c r="W53" i="37"/>
  <c r="X53" i="37"/>
  <c r="Y53" i="37"/>
  <c r="Z53" i="37"/>
  <c r="AA53" i="37"/>
  <c r="AB53" i="37"/>
  <c r="AC53" i="37"/>
  <c r="AD53" i="37"/>
  <c r="AE53" i="37"/>
  <c r="AF53" i="37"/>
  <c r="AG53" i="37"/>
  <c r="AH53" i="37"/>
  <c r="AI53" i="37"/>
  <c r="AJ53" i="37"/>
  <c r="AK53" i="37"/>
  <c r="AL53" i="37"/>
  <c r="AM53" i="37"/>
  <c r="AN53" i="37"/>
  <c r="AO53" i="37"/>
  <c r="AP53" i="37"/>
  <c r="AQ53" i="37"/>
  <c r="AR53" i="37"/>
  <c r="AS53" i="37"/>
  <c r="AT53" i="37"/>
  <c r="AU53" i="37"/>
  <c r="AV53" i="37"/>
  <c r="AW53" i="37"/>
  <c r="AX53" i="37"/>
  <c r="AY53" i="37"/>
  <c r="AZ53" i="37"/>
  <c r="BA53" i="37"/>
  <c r="BB53" i="37"/>
  <c r="BC53" i="37"/>
  <c r="BD53" i="37"/>
  <c r="BE53" i="37"/>
  <c r="BF53" i="37"/>
  <c r="BG53" i="37"/>
  <c r="BH53" i="37"/>
  <c r="BI53" i="37"/>
  <c r="BJ53" i="37"/>
  <c r="BK53" i="37"/>
  <c r="BL53" i="37"/>
  <c r="BM53" i="37"/>
  <c r="BN53" i="37"/>
  <c r="BO53" i="37"/>
  <c r="BP53" i="37"/>
  <c r="BQ53" i="37"/>
  <c r="BR53" i="37"/>
  <c r="BS53" i="37"/>
  <c r="BT53" i="37"/>
  <c r="BU53" i="37"/>
  <c r="BV53" i="37"/>
  <c r="BW53" i="37"/>
  <c r="BX53" i="37"/>
  <c r="BY53" i="37"/>
  <c r="BZ53" i="37"/>
  <c r="CA53" i="37"/>
  <c r="CB53" i="37"/>
  <c r="CC53" i="37"/>
  <c r="CD53" i="37"/>
  <c r="CE53" i="37"/>
  <c r="CF53" i="37"/>
  <c r="CG53" i="37"/>
  <c r="CH53" i="37"/>
  <c r="CI53" i="37"/>
  <c r="CJ53" i="37"/>
  <c r="CK53" i="37"/>
  <c r="CL53" i="37"/>
  <c r="CM53" i="37"/>
  <c r="CN53" i="37"/>
  <c r="CO53" i="37"/>
  <c r="CP53" i="37"/>
  <c r="CQ53" i="37"/>
  <c r="CR53" i="37"/>
  <c r="CS53" i="37"/>
  <c r="CT53" i="37"/>
  <c r="CU53" i="37"/>
  <c r="CV53" i="37"/>
  <c r="CW53" i="37"/>
  <c r="CX53" i="37"/>
  <c r="CY53" i="37"/>
  <c r="CZ53" i="37"/>
  <c r="DA53" i="37"/>
  <c r="DB53" i="37"/>
  <c r="DC53" i="37"/>
  <c r="DD53" i="37"/>
  <c r="DE53" i="37"/>
  <c r="DF53" i="37"/>
  <c r="DG53" i="37"/>
  <c r="DH53" i="37"/>
  <c r="DI53" i="37"/>
  <c r="DJ53" i="37"/>
  <c r="DK53" i="37"/>
  <c r="DL53" i="37"/>
  <c r="DM53" i="37"/>
  <c r="DN53" i="37"/>
  <c r="DO53" i="37"/>
  <c r="DP53" i="37"/>
  <c r="DQ53" i="37"/>
  <c r="DR53" i="37"/>
  <c r="DS53" i="37"/>
  <c r="DT53" i="37"/>
  <c r="DU53" i="37"/>
  <c r="DV53" i="37"/>
  <c r="DW53" i="37"/>
  <c r="DX53" i="37"/>
  <c r="DY53" i="37"/>
  <c r="DZ53" i="37"/>
  <c r="EA53" i="37"/>
  <c r="EB53" i="37"/>
  <c r="EC53" i="37"/>
  <c r="ED53" i="37"/>
  <c r="EE53" i="37"/>
  <c r="EF53" i="37"/>
  <c r="EG53" i="37"/>
  <c r="EH53" i="37"/>
  <c r="EI53" i="37"/>
  <c r="EJ53" i="37"/>
  <c r="EK53" i="37"/>
  <c r="EL53" i="37"/>
  <c r="EM53" i="37"/>
  <c r="EN53" i="37"/>
  <c r="EO53" i="37"/>
  <c r="EP53" i="37"/>
  <c r="EQ53" i="37"/>
  <c r="ER53" i="37"/>
  <c r="ES53" i="37"/>
  <c r="ET53" i="37"/>
  <c r="EU53" i="37"/>
  <c r="EV53" i="37"/>
  <c r="EW53" i="37"/>
  <c r="EX53" i="37"/>
  <c r="EY53" i="37"/>
  <c r="EZ53" i="37"/>
  <c r="FA53" i="37"/>
  <c r="FB53" i="37"/>
  <c r="FC53" i="37"/>
  <c r="FD53" i="37"/>
  <c r="FE53" i="37"/>
  <c r="FF53" i="37"/>
  <c r="FG53" i="37"/>
  <c r="FH53" i="37"/>
  <c r="FI53" i="37"/>
  <c r="FJ53" i="37"/>
  <c r="FK53" i="37"/>
  <c r="FL53" i="37"/>
  <c r="FM53" i="37"/>
  <c r="FN53" i="37"/>
  <c r="FO53" i="37"/>
  <c r="FP53" i="37"/>
  <c r="FQ53" i="37"/>
  <c r="FR53" i="37"/>
  <c r="FS53" i="37"/>
  <c r="FT53" i="37"/>
  <c r="FU53" i="37"/>
  <c r="FV53" i="37"/>
  <c r="FW53" i="37"/>
  <c r="FX53" i="37"/>
  <c r="FY53" i="37"/>
  <c r="FZ53" i="37"/>
  <c r="GA53" i="37"/>
  <c r="GB53" i="37"/>
  <c r="GC53" i="37"/>
  <c r="GD53" i="37"/>
  <c r="GE53" i="37"/>
  <c r="GF53" i="37"/>
  <c r="GG53" i="37"/>
  <c r="GH53" i="37"/>
  <c r="GI53" i="37"/>
  <c r="GJ53" i="37"/>
  <c r="GK53" i="37"/>
  <c r="GL53" i="37"/>
  <c r="GM53" i="37"/>
  <c r="GN53" i="37"/>
  <c r="GO53" i="37"/>
  <c r="GP53" i="37"/>
  <c r="GQ53" i="37"/>
  <c r="GR53" i="37"/>
  <c r="GS53" i="37"/>
  <c r="GT53" i="37"/>
  <c r="GU53" i="37"/>
  <c r="GV53" i="37"/>
  <c r="GW53" i="37"/>
  <c r="GX53" i="37"/>
  <c r="GY53" i="37"/>
  <c r="GZ53" i="37"/>
  <c r="HA53" i="37"/>
  <c r="HB53" i="37"/>
  <c r="HC53" i="37"/>
  <c r="HD53" i="37"/>
  <c r="HE53" i="37"/>
  <c r="HF53" i="37"/>
  <c r="HG53" i="37"/>
  <c r="HH53" i="37"/>
  <c r="HI53" i="37"/>
  <c r="HJ53" i="37"/>
  <c r="HK53" i="37"/>
  <c r="HL53" i="37"/>
  <c r="HM53" i="37"/>
  <c r="HN53" i="37"/>
  <c r="HO53" i="37"/>
  <c r="HP53" i="37"/>
  <c r="HQ53" i="37"/>
  <c r="HR53" i="37"/>
  <c r="HS53" i="37"/>
  <c r="HT53" i="37"/>
  <c r="HU53" i="37"/>
  <c r="HV53" i="37"/>
  <c r="HW53" i="37"/>
  <c r="HX53" i="37"/>
  <c r="HY53" i="37"/>
  <c r="HZ53" i="37"/>
  <c r="IA53" i="37"/>
  <c r="IB53" i="37"/>
  <c r="IC53" i="37"/>
  <c r="ID53" i="37"/>
  <c r="IE53" i="37"/>
  <c r="A54" i="37"/>
  <c r="G54" i="37"/>
  <c r="H54" i="37"/>
  <c r="I54" i="37"/>
  <c r="J54" i="37"/>
  <c r="K54" i="37"/>
  <c r="L54" i="37"/>
  <c r="M54" i="37"/>
  <c r="N54" i="37"/>
  <c r="O54" i="37"/>
  <c r="P54" i="37"/>
  <c r="Q54" i="37"/>
  <c r="R54" i="37"/>
  <c r="S54" i="37"/>
  <c r="T54" i="37"/>
  <c r="U54" i="37"/>
  <c r="V54" i="37"/>
  <c r="W54" i="37"/>
  <c r="X54" i="37"/>
  <c r="Y54" i="37"/>
  <c r="Z54" i="37"/>
  <c r="AA54" i="37"/>
  <c r="AB54" i="37"/>
  <c r="AC54" i="37"/>
  <c r="AD54" i="37"/>
  <c r="AE54" i="37"/>
  <c r="AF54" i="37"/>
  <c r="AG54" i="37"/>
  <c r="AH54" i="37"/>
  <c r="AI54" i="37"/>
  <c r="AJ54" i="37"/>
  <c r="AK54" i="37"/>
  <c r="AL54" i="37"/>
  <c r="AM54" i="37"/>
  <c r="AN54" i="37"/>
  <c r="AO54" i="37"/>
  <c r="AP54" i="37"/>
  <c r="AQ54" i="37"/>
  <c r="AR54" i="37"/>
  <c r="AS54" i="37"/>
  <c r="AT54" i="37"/>
  <c r="AU54" i="37"/>
  <c r="AV54" i="37"/>
  <c r="AW54" i="37"/>
  <c r="AX54" i="37"/>
  <c r="AY54" i="37"/>
  <c r="AZ54" i="37"/>
  <c r="BA54" i="37"/>
  <c r="BB54" i="37"/>
  <c r="BC54" i="37"/>
  <c r="BD54" i="37"/>
  <c r="BE54" i="37"/>
  <c r="BF54" i="37"/>
  <c r="BG54" i="37"/>
  <c r="BH54" i="37"/>
  <c r="BI54" i="37"/>
  <c r="BJ54" i="37"/>
  <c r="BK54" i="37"/>
  <c r="BL54" i="37"/>
  <c r="BM54" i="37"/>
  <c r="BN54" i="37"/>
  <c r="BO54" i="37"/>
  <c r="BP54" i="37"/>
  <c r="BQ54" i="37"/>
  <c r="BR54" i="37"/>
  <c r="BS54" i="37"/>
  <c r="BT54" i="37"/>
  <c r="BU54" i="37"/>
  <c r="BV54" i="37"/>
  <c r="BW54" i="37"/>
  <c r="BX54" i="37"/>
  <c r="BY54" i="37"/>
  <c r="BZ54" i="37"/>
  <c r="CA54" i="37"/>
  <c r="CB54" i="37"/>
  <c r="CC54" i="37"/>
  <c r="CD54" i="37"/>
  <c r="CE54" i="37"/>
  <c r="CF54" i="37"/>
  <c r="CG54" i="37"/>
  <c r="CH54" i="37"/>
  <c r="CI54" i="37"/>
  <c r="CJ54" i="37"/>
  <c r="CK54" i="37"/>
  <c r="CL54" i="37"/>
  <c r="CM54" i="37"/>
  <c r="CN54" i="37"/>
  <c r="CO54" i="37"/>
  <c r="CP54" i="37"/>
  <c r="CQ54" i="37"/>
  <c r="CR54" i="37"/>
  <c r="CS54" i="37"/>
  <c r="CT54" i="37"/>
  <c r="CU54" i="37"/>
  <c r="CV54" i="37"/>
  <c r="CW54" i="37"/>
  <c r="CX54" i="37"/>
  <c r="CY54" i="37"/>
  <c r="CZ54" i="37"/>
  <c r="DA54" i="37"/>
  <c r="DB54" i="37"/>
  <c r="DC54" i="37"/>
  <c r="DD54" i="37"/>
  <c r="DE54" i="37"/>
  <c r="DF54" i="37"/>
  <c r="DG54" i="37"/>
  <c r="DH54" i="37"/>
  <c r="DI54" i="37"/>
  <c r="DJ54" i="37"/>
  <c r="DK54" i="37"/>
  <c r="DL54" i="37"/>
  <c r="DM54" i="37"/>
  <c r="DN54" i="37"/>
  <c r="DO54" i="37"/>
  <c r="DP54" i="37"/>
  <c r="DQ54" i="37"/>
  <c r="DR54" i="37"/>
  <c r="DS54" i="37"/>
  <c r="DT54" i="37"/>
  <c r="DU54" i="37"/>
  <c r="DV54" i="37"/>
  <c r="DW54" i="37"/>
  <c r="DX54" i="37"/>
  <c r="DY54" i="37"/>
  <c r="DZ54" i="37"/>
  <c r="EA54" i="37"/>
  <c r="EB54" i="37"/>
  <c r="EC54" i="37"/>
  <c r="ED54" i="37"/>
  <c r="EE54" i="37"/>
  <c r="EF54" i="37"/>
  <c r="EG54" i="37"/>
  <c r="EH54" i="37"/>
  <c r="EI54" i="37"/>
  <c r="EJ54" i="37"/>
  <c r="EK54" i="37"/>
  <c r="EL54" i="37"/>
  <c r="EM54" i="37"/>
  <c r="EN54" i="37"/>
  <c r="EO54" i="37"/>
  <c r="EP54" i="37"/>
  <c r="EQ54" i="37"/>
  <c r="ER54" i="37"/>
  <c r="ES54" i="37"/>
  <c r="ET54" i="37"/>
  <c r="EU54" i="37"/>
  <c r="EV54" i="37"/>
  <c r="EW54" i="37"/>
  <c r="EX54" i="37"/>
  <c r="EY54" i="37"/>
  <c r="EZ54" i="37"/>
  <c r="FA54" i="37"/>
  <c r="FB54" i="37"/>
  <c r="FC54" i="37"/>
  <c r="FD54" i="37"/>
  <c r="FE54" i="37"/>
  <c r="FF54" i="37"/>
  <c r="FG54" i="37"/>
  <c r="FH54" i="37"/>
  <c r="FI54" i="37"/>
  <c r="FJ54" i="37"/>
  <c r="FK54" i="37"/>
  <c r="FL54" i="37"/>
  <c r="FM54" i="37"/>
  <c r="FN54" i="37"/>
  <c r="FO54" i="37"/>
  <c r="FP54" i="37"/>
  <c r="FQ54" i="37"/>
  <c r="FR54" i="37"/>
  <c r="FS54" i="37"/>
  <c r="FT54" i="37"/>
  <c r="FU54" i="37"/>
  <c r="FV54" i="37"/>
  <c r="FW54" i="37"/>
  <c r="FX54" i="37"/>
  <c r="FY54" i="37"/>
  <c r="FZ54" i="37"/>
  <c r="GA54" i="37"/>
  <c r="GB54" i="37"/>
  <c r="GC54" i="37"/>
  <c r="GD54" i="37"/>
  <c r="GE54" i="37"/>
  <c r="GF54" i="37"/>
  <c r="GG54" i="37"/>
  <c r="GH54" i="37"/>
  <c r="GI54" i="37"/>
  <c r="GJ54" i="37"/>
  <c r="GK54" i="37"/>
  <c r="GL54" i="37"/>
  <c r="GM54" i="37"/>
  <c r="GN54" i="37"/>
  <c r="GO54" i="37"/>
  <c r="GP54" i="37"/>
  <c r="GQ54" i="37"/>
  <c r="GR54" i="37"/>
  <c r="GS54" i="37"/>
  <c r="GT54" i="37"/>
  <c r="GU54" i="37"/>
  <c r="GV54" i="37"/>
  <c r="GW54" i="37"/>
  <c r="GX54" i="37"/>
  <c r="GY54" i="37"/>
  <c r="GZ54" i="37"/>
  <c r="HA54" i="37"/>
  <c r="HB54" i="37"/>
  <c r="HC54" i="37"/>
  <c r="HD54" i="37"/>
  <c r="HE54" i="37"/>
  <c r="HF54" i="37"/>
  <c r="HG54" i="37"/>
  <c r="HH54" i="37"/>
  <c r="HI54" i="37"/>
  <c r="HJ54" i="37"/>
  <c r="HK54" i="37"/>
  <c r="HL54" i="37"/>
  <c r="HM54" i="37"/>
  <c r="HN54" i="37"/>
  <c r="HO54" i="37"/>
  <c r="HP54" i="37"/>
  <c r="HQ54" i="37"/>
  <c r="HR54" i="37"/>
  <c r="HS54" i="37"/>
  <c r="HT54" i="37"/>
  <c r="HU54" i="37"/>
  <c r="HV54" i="37"/>
  <c r="HW54" i="37"/>
  <c r="HX54" i="37"/>
  <c r="HY54" i="37"/>
  <c r="HZ54" i="37"/>
  <c r="IA54" i="37"/>
  <c r="IB54" i="37"/>
  <c r="IC54" i="37"/>
  <c r="ID54" i="37"/>
  <c r="IE54" i="37"/>
  <c r="A55" i="37"/>
  <c r="G55" i="37"/>
  <c r="H55" i="37"/>
  <c r="I55" i="37"/>
  <c r="J55" i="37"/>
  <c r="K55" i="37"/>
  <c r="L55" i="37"/>
  <c r="M55" i="37"/>
  <c r="N55" i="37"/>
  <c r="O55" i="37"/>
  <c r="P55" i="37"/>
  <c r="Q55" i="37"/>
  <c r="R55" i="37"/>
  <c r="S55" i="37"/>
  <c r="T55" i="37"/>
  <c r="U55" i="37"/>
  <c r="V55" i="37"/>
  <c r="W55" i="37"/>
  <c r="X55" i="37"/>
  <c r="Y55" i="37"/>
  <c r="Z55" i="37"/>
  <c r="AA55" i="37"/>
  <c r="AB55" i="37"/>
  <c r="AC55" i="37"/>
  <c r="AD55" i="37"/>
  <c r="AE55" i="37"/>
  <c r="AF55" i="37"/>
  <c r="AG55" i="37"/>
  <c r="AH55" i="37"/>
  <c r="AI55" i="37"/>
  <c r="AJ55" i="37"/>
  <c r="AK55" i="37"/>
  <c r="AL55" i="37"/>
  <c r="AM55" i="37"/>
  <c r="AN55" i="37"/>
  <c r="AO55" i="37"/>
  <c r="AP55" i="37"/>
  <c r="AQ55" i="37"/>
  <c r="AR55" i="37"/>
  <c r="AS55" i="37"/>
  <c r="AT55" i="37"/>
  <c r="AU55" i="37"/>
  <c r="AV55" i="37"/>
  <c r="AW55" i="37"/>
  <c r="AX55" i="37"/>
  <c r="AY55" i="37"/>
  <c r="AZ55" i="37"/>
  <c r="BA55" i="37"/>
  <c r="BB55" i="37"/>
  <c r="BC55" i="37"/>
  <c r="BD55" i="37"/>
  <c r="BE55" i="37"/>
  <c r="BF55" i="37"/>
  <c r="BG55" i="37"/>
  <c r="BH55" i="37"/>
  <c r="BI55" i="37"/>
  <c r="BJ55" i="37"/>
  <c r="BK55" i="37"/>
  <c r="BL55" i="37"/>
  <c r="BM55" i="37"/>
  <c r="BN55" i="37"/>
  <c r="BO55" i="37"/>
  <c r="BP55" i="37"/>
  <c r="BQ55" i="37"/>
  <c r="BR55" i="37"/>
  <c r="BS55" i="37"/>
  <c r="BT55" i="37"/>
  <c r="BU55" i="37"/>
  <c r="BV55" i="37"/>
  <c r="BW55" i="37"/>
  <c r="BX55" i="37"/>
  <c r="BY55" i="37"/>
  <c r="BZ55" i="37"/>
  <c r="CA55" i="37"/>
  <c r="CB55" i="37"/>
  <c r="CC55" i="37"/>
  <c r="CD55" i="37"/>
  <c r="CE55" i="37"/>
  <c r="CF55" i="37"/>
  <c r="CG55" i="37"/>
  <c r="CH55" i="37"/>
  <c r="CI55" i="37"/>
  <c r="CJ55" i="37"/>
  <c r="CK55" i="37"/>
  <c r="CL55" i="37"/>
  <c r="CM55" i="37"/>
  <c r="CN55" i="37"/>
  <c r="CO55" i="37"/>
  <c r="CP55" i="37"/>
  <c r="CQ55" i="37"/>
  <c r="CR55" i="37"/>
  <c r="CS55" i="37"/>
  <c r="CT55" i="37"/>
  <c r="CU55" i="37"/>
  <c r="CV55" i="37"/>
  <c r="CW55" i="37"/>
  <c r="CX55" i="37"/>
  <c r="CY55" i="37"/>
  <c r="CZ55" i="37"/>
  <c r="DA55" i="37"/>
  <c r="DB55" i="37"/>
  <c r="DC55" i="37"/>
  <c r="DD55" i="37"/>
  <c r="DE55" i="37"/>
  <c r="DF55" i="37"/>
  <c r="DG55" i="37"/>
  <c r="DH55" i="37"/>
  <c r="DI55" i="37"/>
  <c r="DJ55" i="37"/>
  <c r="DK55" i="37"/>
  <c r="DL55" i="37"/>
  <c r="DM55" i="37"/>
  <c r="DN55" i="37"/>
  <c r="DO55" i="37"/>
  <c r="DP55" i="37"/>
  <c r="DQ55" i="37"/>
  <c r="DR55" i="37"/>
  <c r="DS55" i="37"/>
  <c r="DT55" i="37"/>
  <c r="DU55" i="37"/>
  <c r="DV55" i="37"/>
  <c r="DW55" i="37"/>
  <c r="DX55" i="37"/>
  <c r="DY55" i="37"/>
  <c r="DZ55" i="37"/>
  <c r="EA55" i="37"/>
  <c r="EB55" i="37"/>
  <c r="EC55" i="37"/>
  <c r="ED55" i="37"/>
  <c r="EE55" i="37"/>
  <c r="EF55" i="37"/>
  <c r="EG55" i="37"/>
  <c r="EH55" i="37"/>
  <c r="EI55" i="37"/>
  <c r="EJ55" i="37"/>
  <c r="EK55" i="37"/>
  <c r="EL55" i="37"/>
  <c r="EM55" i="37"/>
  <c r="EN55" i="37"/>
  <c r="EO55" i="37"/>
  <c r="EP55" i="37"/>
  <c r="EQ55" i="37"/>
  <c r="ER55" i="37"/>
  <c r="ES55" i="37"/>
  <c r="ET55" i="37"/>
  <c r="EU55" i="37"/>
  <c r="EV55" i="37"/>
  <c r="EW55" i="37"/>
  <c r="EX55" i="37"/>
  <c r="EY55" i="37"/>
  <c r="EZ55" i="37"/>
  <c r="FA55" i="37"/>
  <c r="FB55" i="37"/>
  <c r="FC55" i="37"/>
  <c r="FD55" i="37"/>
  <c r="FE55" i="37"/>
  <c r="FF55" i="37"/>
  <c r="FG55" i="37"/>
  <c r="FH55" i="37"/>
  <c r="FI55" i="37"/>
  <c r="FJ55" i="37"/>
  <c r="FK55" i="37"/>
  <c r="FL55" i="37"/>
  <c r="FM55" i="37"/>
  <c r="FN55" i="37"/>
  <c r="FO55" i="37"/>
  <c r="FP55" i="37"/>
  <c r="FQ55" i="37"/>
  <c r="FR55" i="37"/>
  <c r="FS55" i="37"/>
  <c r="FT55" i="37"/>
  <c r="FU55" i="37"/>
  <c r="FV55" i="37"/>
  <c r="FW55" i="37"/>
  <c r="FX55" i="37"/>
  <c r="FY55" i="37"/>
  <c r="FZ55" i="37"/>
  <c r="GA55" i="37"/>
  <c r="GB55" i="37"/>
  <c r="GC55" i="37"/>
  <c r="GD55" i="37"/>
  <c r="GE55" i="37"/>
  <c r="GF55" i="37"/>
  <c r="GG55" i="37"/>
  <c r="GH55" i="37"/>
  <c r="GI55" i="37"/>
  <c r="GJ55" i="37"/>
  <c r="GK55" i="37"/>
  <c r="GL55" i="37"/>
  <c r="GM55" i="37"/>
  <c r="GN55" i="37"/>
  <c r="GO55" i="37"/>
  <c r="GP55" i="37"/>
  <c r="GQ55" i="37"/>
  <c r="GR55" i="37"/>
  <c r="GS55" i="37"/>
  <c r="GT55" i="37"/>
  <c r="GU55" i="37"/>
  <c r="GV55" i="37"/>
  <c r="GW55" i="37"/>
  <c r="GX55" i="37"/>
  <c r="GY55" i="37"/>
  <c r="GZ55" i="37"/>
  <c r="HA55" i="37"/>
  <c r="HB55" i="37"/>
  <c r="HC55" i="37"/>
  <c r="HD55" i="37"/>
  <c r="HE55" i="37"/>
  <c r="HF55" i="37"/>
  <c r="HG55" i="37"/>
  <c r="HH55" i="37"/>
  <c r="HI55" i="37"/>
  <c r="HJ55" i="37"/>
  <c r="HK55" i="37"/>
  <c r="HL55" i="37"/>
  <c r="HM55" i="37"/>
  <c r="HN55" i="37"/>
  <c r="HO55" i="37"/>
  <c r="HP55" i="37"/>
  <c r="HQ55" i="37"/>
  <c r="HR55" i="37"/>
  <c r="HS55" i="37"/>
  <c r="HT55" i="37"/>
  <c r="HU55" i="37"/>
  <c r="HV55" i="37"/>
  <c r="HW55" i="37"/>
  <c r="HX55" i="37"/>
  <c r="HY55" i="37"/>
  <c r="HZ55" i="37"/>
  <c r="IA55" i="37"/>
  <c r="IB55" i="37"/>
  <c r="IC55" i="37"/>
  <c r="ID55" i="37"/>
  <c r="IE55" i="37"/>
  <c r="A56" i="37"/>
  <c r="G56" i="37"/>
  <c r="H56" i="37"/>
  <c r="I56" i="37"/>
  <c r="J56" i="37"/>
  <c r="K56" i="37"/>
  <c r="L56" i="37"/>
  <c r="M56" i="37"/>
  <c r="N56" i="37"/>
  <c r="O56" i="37"/>
  <c r="P56" i="37"/>
  <c r="Q56" i="37"/>
  <c r="R56" i="37"/>
  <c r="S56" i="37"/>
  <c r="T56" i="37"/>
  <c r="U56" i="37"/>
  <c r="V56" i="37"/>
  <c r="W56" i="37"/>
  <c r="X56" i="37"/>
  <c r="Y56" i="37"/>
  <c r="Z56" i="37"/>
  <c r="AA56" i="37"/>
  <c r="AB56" i="37"/>
  <c r="AC56" i="37"/>
  <c r="AD56" i="37"/>
  <c r="AE56" i="37"/>
  <c r="AF56" i="37"/>
  <c r="AG56" i="37"/>
  <c r="AH56" i="37"/>
  <c r="AI56" i="37"/>
  <c r="AJ56" i="37"/>
  <c r="AK56" i="37"/>
  <c r="AL56" i="37"/>
  <c r="AM56" i="37"/>
  <c r="AN56" i="37"/>
  <c r="AO56" i="37"/>
  <c r="AP56" i="37"/>
  <c r="AQ56" i="37"/>
  <c r="AR56" i="37"/>
  <c r="AS56" i="37"/>
  <c r="AT56" i="37"/>
  <c r="AU56" i="37"/>
  <c r="AV56" i="37"/>
  <c r="AW56" i="37"/>
  <c r="AX56" i="37"/>
  <c r="AY56" i="37"/>
  <c r="AZ56" i="37"/>
  <c r="BA56" i="37"/>
  <c r="BB56" i="37"/>
  <c r="BC56" i="37"/>
  <c r="BD56" i="37"/>
  <c r="BE56" i="37"/>
  <c r="BF56" i="37"/>
  <c r="BG56" i="37"/>
  <c r="BH56" i="37"/>
  <c r="BI56" i="37"/>
  <c r="BJ56" i="37"/>
  <c r="BK56" i="37"/>
  <c r="BL56" i="37"/>
  <c r="BM56" i="37"/>
  <c r="BN56" i="37"/>
  <c r="BO56" i="37"/>
  <c r="BP56" i="37"/>
  <c r="BQ56" i="37"/>
  <c r="BR56" i="37"/>
  <c r="BS56" i="37"/>
  <c r="BT56" i="37"/>
  <c r="BU56" i="37"/>
  <c r="BV56" i="37"/>
  <c r="BW56" i="37"/>
  <c r="BX56" i="37"/>
  <c r="BY56" i="37"/>
  <c r="BZ56" i="37"/>
  <c r="CA56" i="37"/>
  <c r="CB56" i="37"/>
  <c r="CC56" i="37"/>
  <c r="CD56" i="37"/>
  <c r="CE56" i="37"/>
  <c r="CF56" i="37"/>
  <c r="CG56" i="37"/>
  <c r="CH56" i="37"/>
  <c r="CI56" i="37"/>
  <c r="CJ56" i="37"/>
  <c r="CK56" i="37"/>
  <c r="CL56" i="37"/>
  <c r="CM56" i="37"/>
  <c r="CN56" i="37"/>
  <c r="CO56" i="37"/>
  <c r="CP56" i="37"/>
  <c r="CQ56" i="37"/>
  <c r="CR56" i="37"/>
  <c r="CS56" i="37"/>
  <c r="CT56" i="37"/>
  <c r="CU56" i="37"/>
  <c r="CV56" i="37"/>
  <c r="CW56" i="37"/>
  <c r="CX56" i="37"/>
  <c r="CY56" i="37"/>
  <c r="CZ56" i="37"/>
  <c r="DA56" i="37"/>
  <c r="DB56" i="37"/>
  <c r="DC56" i="37"/>
  <c r="DD56" i="37"/>
  <c r="DE56" i="37"/>
  <c r="DF56" i="37"/>
  <c r="DG56" i="37"/>
  <c r="DH56" i="37"/>
  <c r="DI56" i="37"/>
  <c r="DJ56" i="37"/>
  <c r="DK56" i="37"/>
  <c r="DL56" i="37"/>
  <c r="DM56" i="37"/>
  <c r="DN56" i="37"/>
  <c r="DO56" i="37"/>
  <c r="DP56" i="37"/>
  <c r="DQ56" i="37"/>
  <c r="DR56" i="37"/>
  <c r="DS56" i="37"/>
  <c r="DT56" i="37"/>
  <c r="DU56" i="37"/>
  <c r="DV56" i="37"/>
  <c r="DW56" i="37"/>
  <c r="DX56" i="37"/>
  <c r="DY56" i="37"/>
  <c r="DZ56" i="37"/>
  <c r="EA56" i="37"/>
  <c r="EB56" i="37"/>
  <c r="EC56" i="37"/>
  <c r="ED56" i="37"/>
  <c r="EE56" i="37"/>
  <c r="EF56" i="37"/>
  <c r="EG56" i="37"/>
  <c r="EH56" i="37"/>
  <c r="EI56" i="37"/>
  <c r="EJ56" i="37"/>
  <c r="EK56" i="37"/>
  <c r="EL56" i="37"/>
  <c r="EM56" i="37"/>
  <c r="EN56" i="37"/>
  <c r="EO56" i="37"/>
  <c r="EP56" i="37"/>
  <c r="EQ56" i="37"/>
  <c r="ER56" i="37"/>
  <c r="ES56" i="37"/>
  <c r="ET56" i="37"/>
  <c r="EU56" i="37"/>
  <c r="EV56" i="37"/>
  <c r="EW56" i="37"/>
  <c r="EX56" i="37"/>
  <c r="EY56" i="37"/>
  <c r="EZ56" i="37"/>
  <c r="FA56" i="37"/>
  <c r="FB56" i="37"/>
  <c r="FC56" i="37"/>
  <c r="FD56" i="37"/>
  <c r="FE56" i="37"/>
  <c r="FF56" i="37"/>
  <c r="FG56" i="37"/>
  <c r="FH56" i="37"/>
  <c r="FI56" i="37"/>
  <c r="FJ56" i="37"/>
  <c r="FK56" i="37"/>
  <c r="FL56" i="37"/>
  <c r="FM56" i="37"/>
  <c r="FN56" i="37"/>
  <c r="FO56" i="37"/>
  <c r="FP56" i="37"/>
  <c r="FQ56" i="37"/>
  <c r="FR56" i="37"/>
  <c r="FS56" i="37"/>
  <c r="FT56" i="37"/>
  <c r="FU56" i="37"/>
  <c r="FV56" i="37"/>
  <c r="FW56" i="37"/>
  <c r="FX56" i="37"/>
  <c r="FY56" i="37"/>
  <c r="FZ56" i="37"/>
  <c r="GA56" i="37"/>
  <c r="GB56" i="37"/>
  <c r="GC56" i="37"/>
  <c r="GD56" i="37"/>
  <c r="GE56" i="37"/>
  <c r="GF56" i="37"/>
  <c r="GG56" i="37"/>
  <c r="GH56" i="37"/>
  <c r="GI56" i="37"/>
  <c r="GJ56" i="37"/>
  <c r="GK56" i="37"/>
  <c r="GL56" i="37"/>
  <c r="GM56" i="37"/>
  <c r="GN56" i="37"/>
  <c r="GO56" i="37"/>
  <c r="GP56" i="37"/>
  <c r="GQ56" i="37"/>
  <c r="GR56" i="37"/>
  <c r="GS56" i="37"/>
  <c r="GT56" i="37"/>
  <c r="GU56" i="37"/>
  <c r="GV56" i="37"/>
  <c r="GW56" i="37"/>
  <c r="GX56" i="37"/>
  <c r="GY56" i="37"/>
  <c r="GZ56" i="37"/>
  <c r="HA56" i="37"/>
  <c r="HB56" i="37"/>
  <c r="HC56" i="37"/>
  <c r="HD56" i="37"/>
  <c r="HE56" i="37"/>
  <c r="HF56" i="37"/>
  <c r="HG56" i="37"/>
  <c r="HH56" i="37"/>
  <c r="HI56" i="37"/>
  <c r="HJ56" i="37"/>
  <c r="HK56" i="37"/>
  <c r="HL56" i="37"/>
  <c r="HM56" i="37"/>
  <c r="HN56" i="37"/>
  <c r="HO56" i="37"/>
  <c r="HP56" i="37"/>
  <c r="HQ56" i="37"/>
  <c r="HR56" i="37"/>
  <c r="HS56" i="37"/>
  <c r="HT56" i="37"/>
  <c r="HU56" i="37"/>
  <c r="HV56" i="37"/>
  <c r="HW56" i="37"/>
  <c r="HX56" i="37"/>
  <c r="HY56" i="37"/>
  <c r="HZ56" i="37"/>
  <c r="IA56" i="37"/>
  <c r="IB56" i="37"/>
  <c r="IC56" i="37"/>
  <c r="ID56" i="37"/>
  <c r="IE56" i="37"/>
  <c r="A57" i="37"/>
  <c r="G57" i="37"/>
  <c r="H57" i="37"/>
  <c r="I57" i="37"/>
  <c r="J57" i="37"/>
  <c r="K57" i="37"/>
  <c r="L57" i="37"/>
  <c r="M57" i="37"/>
  <c r="N57" i="37"/>
  <c r="O57" i="37"/>
  <c r="P57" i="37"/>
  <c r="Q57" i="37"/>
  <c r="R57" i="37"/>
  <c r="S57" i="37"/>
  <c r="T57" i="37"/>
  <c r="U57" i="37"/>
  <c r="V57" i="37"/>
  <c r="W57" i="37"/>
  <c r="X57" i="37"/>
  <c r="Y57" i="37"/>
  <c r="Z57" i="37"/>
  <c r="AA57" i="37"/>
  <c r="AB57" i="37"/>
  <c r="AC57" i="37"/>
  <c r="AD57" i="37"/>
  <c r="AE57" i="37"/>
  <c r="AF57" i="37"/>
  <c r="AG57" i="37"/>
  <c r="AH57" i="37"/>
  <c r="AI57" i="37"/>
  <c r="AJ57" i="37"/>
  <c r="AK57" i="37"/>
  <c r="AL57" i="37"/>
  <c r="AM57" i="37"/>
  <c r="AN57" i="37"/>
  <c r="AO57" i="37"/>
  <c r="AP57" i="37"/>
  <c r="AQ57" i="37"/>
  <c r="AR57" i="37"/>
  <c r="AS57" i="37"/>
  <c r="AT57" i="37"/>
  <c r="AU57" i="37"/>
  <c r="AV57" i="37"/>
  <c r="AW57" i="37"/>
  <c r="AX57" i="37"/>
  <c r="AY57" i="37"/>
  <c r="AZ57" i="37"/>
  <c r="BA57" i="37"/>
  <c r="BB57" i="37"/>
  <c r="BC57" i="37"/>
  <c r="BD57" i="37"/>
  <c r="BE57" i="37"/>
  <c r="BF57" i="37"/>
  <c r="BG57" i="37"/>
  <c r="BH57" i="37"/>
  <c r="BI57" i="37"/>
  <c r="BJ57" i="37"/>
  <c r="BK57" i="37"/>
  <c r="BL57" i="37"/>
  <c r="BM57" i="37"/>
  <c r="BN57" i="37"/>
  <c r="BO57" i="37"/>
  <c r="BP57" i="37"/>
  <c r="BQ57" i="37"/>
  <c r="BR57" i="37"/>
  <c r="BS57" i="37"/>
  <c r="BT57" i="37"/>
  <c r="BU57" i="37"/>
  <c r="BV57" i="37"/>
  <c r="BW57" i="37"/>
  <c r="BX57" i="37"/>
  <c r="BY57" i="37"/>
  <c r="BZ57" i="37"/>
  <c r="CA57" i="37"/>
  <c r="CB57" i="37"/>
  <c r="CC57" i="37"/>
  <c r="CD57" i="37"/>
  <c r="CE57" i="37"/>
  <c r="CF57" i="37"/>
  <c r="CG57" i="37"/>
  <c r="CH57" i="37"/>
  <c r="CI57" i="37"/>
  <c r="CJ57" i="37"/>
  <c r="CK57" i="37"/>
  <c r="CL57" i="37"/>
  <c r="CM57" i="37"/>
  <c r="CN57" i="37"/>
  <c r="CO57" i="37"/>
  <c r="CP57" i="37"/>
  <c r="CQ57" i="37"/>
  <c r="CR57" i="37"/>
  <c r="CS57" i="37"/>
  <c r="CT57" i="37"/>
  <c r="CU57" i="37"/>
  <c r="CV57" i="37"/>
  <c r="CW57" i="37"/>
  <c r="CX57" i="37"/>
  <c r="CY57" i="37"/>
  <c r="CZ57" i="37"/>
  <c r="DA57" i="37"/>
  <c r="DB57" i="37"/>
  <c r="DC57" i="37"/>
  <c r="DD57" i="37"/>
  <c r="DE57" i="37"/>
  <c r="DF57" i="37"/>
  <c r="DG57" i="37"/>
  <c r="DH57" i="37"/>
  <c r="DI57" i="37"/>
  <c r="DJ57" i="37"/>
  <c r="DK57" i="37"/>
  <c r="DL57" i="37"/>
  <c r="DM57" i="37"/>
  <c r="DN57" i="37"/>
  <c r="DO57" i="37"/>
  <c r="DP57" i="37"/>
  <c r="DQ57" i="37"/>
  <c r="DR57" i="37"/>
  <c r="DS57" i="37"/>
  <c r="DT57" i="37"/>
  <c r="DU57" i="37"/>
  <c r="DV57" i="37"/>
  <c r="DW57" i="37"/>
  <c r="DX57" i="37"/>
  <c r="DY57" i="37"/>
  <c r="DZ57" i="37"/>
  <c r="EA57" i="37"/>
  <c r="EB57" i="37"/>
  <c r="EC57" i="37"/>
  <c r="ED57" i="37"/>
  <c r="EE57" i="37"/>
  <c r="EF57" i="37"/>
  <c r="EG57" i="37"/>
  <c r="EH57" i="37"/>
  <c r="EI57" i="37"/>
  <c r="EJ57" i="37"/>
  <c r="EK57" i="37"/>
  <c r="EL57" i="37"/>
  <c r="EM57" i="37"/>
  <c r="EN57" i="37"/>
  <c r="EO57" i="37"/>
  <c r="EP57" i="37"/>
  <c r="EQ57" i="37"/>
  <c r="ER57" i="37"/>
  <c r="ES57" i="37"/>
  <c r="ET57" i="37"/>
  <c r="EU57" i="37"/>
  <c r="EV57" i="37"/>
  <c r="EW57" i="37"/>
  <c r="EX57" i="37"/>
  <c r="EY57" i="37"/>
  <c r="EZ57" i="37"/>
  <c r="FA57" i="37"/>
  <c r="FB57" i="37"/>
  <c r="FC57" i="37"/>
  <c r="FD57" i="37"/>
  <c r="FE57" i="37"/>
  <c r="FF57" i="37"/>
  <c r="FG57" i="37"/>
  <c r="FH57" i="37"/>
  <c r="FI57" i="37"/>
  <c r="FJ57" i="37"/>
  <c r="FK57" i="37"/>
  <c r="FL57" i="37"/>
  <c r="FM57" i="37"/>
  <c r="FN57" i="37"/>
  <c r="FO57" i="37"/>
  <c r="FP57" i="37"/>
  <c r="FQ57" i="37"/>
  <c r="FR57" i="37"/>
  <c r="FS57" i="37"/>
  <c r="FT57" i="37"/>
  <c r="FU57" i="37"/>
  <c r="FV57" i="37"/>
  <c r="FW57" i="37"/>
  <c r="FX57" i="37"/>
  <c r="FY57" i="37"/>
  <c r="FZ57" i="37"/>
  <c r="GA57" i="37"/>
  <c r="GB57" i="37"/>
  <c r="GC57" i="37"/>
  <c r="GD57" i="37"/>
  <c r="GE57" i="37"/>
  <c r="GF57" i="37"/>
  <c r="GG57" i="37"/>
  <c r="GH57" i="37"/>
  <c r="GI57" i="37"/>
  <c r="GJ57" i="37"/>
  <c r="GK57" i="37"/>
  <c r="GL57" i="37"/>
  <c r="GM57" i="37"/>
  <c r="GN57" i="37"/>
  <c r="GO57" i="37"/>
  <c r="GP57" i="37"/>
  <c r="GQ57" i="37"/>
  <c r="GR57" i="37"/>
  <c r="GS57" i="37"/>
  <c r="GT57" i="37"/>
  <c r="GU57" i="37"/>
  <c r="GV57" i="37"/>
  <c r="GW57" i="37"/>
  <c r="GX57" i="37"/>
  <c r="GY57" i="37"/>
  <c r="GZ57" i="37"/>
  <c r="HA57" i="37"/>
  <c r="HB57" i="37"/>
  <c r="HC57" i="37"/>
  <c r="HD57" i="37"/>
  <c r="HE57" i="37"/>
  <c r="HF57" i="37"/>
  <c r="HG57" i="37"/>
  <c r="HH57" i="37"/>
  <c r="HI57" i="37"/>
  <c r="HJ57" i="37"/>
  <c r="HK57" i="37"/>
  <c r="HL57" i="37"/>
  <c r="HM57" i="37"/>
  <c r="HN57" i="37"/>
  <c r="HO57" i="37"/>
  <c r="HP57" i="37"/>
  <c r="HQ57" i="37"/>
  <c r="HR57" i="37"/>
  <c r="HS57" i="37"/>
  <c r="HT57" i="37"/>
  <c r="HU57" i="37"/>
  <c r="HV57" i="37"/>
  <c r="HW57" i="37"/>
  <c r="HX57" i="37"/>
  <c r="HY57" i="37"/>
  <c r="HZ57" i="37"/>
  <c r="IA57" i="37"/>
  <c r="IB57" i="37"/>
  <c r="IC57" i="37"/>
  <c r="ID57" i="37"/>
  <c r="IE57" i="37"/>
  <c r="A58" i="37"/>
  <c r="G58" i="37"/>
  <c r="H58" i="37"/>
  <c r="I58" i="37"/>
  <c r="J58" i="37"/>
  <c r="K58" i="37"/>
  <c r="L58" i="37"/>
  <c r="M58" i="37"/>
  <c r="N58" i="37"/>
  <c r="O58" i="37"/>
  <c r="P58" i="37"/>
  <c r="Q58" i="37"/>
  <c r="R58" i="37"/>
  <c r="S58" i="37"/>
  <c r="T58" i="37"/>
  <c r="U58" i="37"/>
  <c r="V58" i="37"/>
  <c r="W58" i="37"/>
  <c r="X58" i="37"/>
  <c r="Y58" i="37"/>
  <c r="Z58" i="37"/>
  <c r="AA58" i="37"/>
  <c r="AB58" i="37"/>
  <c r="AC58" i="37"/>
  <c r="AD58" i="37"/>
  <c r="AE58" i="37"/>
  <c r="AF58" i="37"/>
  <c r="AG58" i="37"/>
  <c r="AH58" i="37"/>
  <c r="AI58" i="37"/>
  <c r="AJ58" i="37"/>
  <c r="AK58" i="37"/>
  <c r="AL58" i="37"/>
  <c r="AM58" i="37"/>
  <c r="AN58" i="37"/>
  <c r="AO58" i="37"/>
  <c r="AP58" i="37"/>
  <c r="AQ58" i="37"/>
  <c r="AR58" i="37"/>
  <c r="AS58" i="37"/>
  <c r="AT58" i="37"/>
  <c r="AU58" i="37"/>
  <c r="AV58" i="37"/>
  <c r="AW58" i="37"/>
  <c r="AX58" i="37"/>
  <c r="AY58" i="37"/>
  <c r="AZ58" i="37"/>
  <c r="BA58" i="37"/>
  <c r="BB58" i="37"/>
  <c r="BC58" i="37"/>
  <c r="BD58" i="37"/>
  <c r="BE58" i="37"/>
  <c r="BF58" i="37"/>
  <c r="BG58" i="37"/>
  <c r="BH58" i="37"/>
  <c r="BI58" i="37"/>
  <c r="BJ58" i="37"/>
  <c r="BK58" i="37"/>
  <c r="BL58" i="37"/>
  <c r="BM58" i="37"/>
  <c r="BN58" i="37"/>
  <c r="BO58" i="37"/>
  <c r="BP58" i="37"/>
  <c r="BQ58" i="37"/>
  <c r="BR58" i="37"/>
  <c r="BS58" i="37"/>
  <c r="BT58" i="37"/>
  <c r="BU58" i="37"/>
  <c r="BV58" i="37"/>
  <c r="BW58" i="37"/>
  <c r="BX58" i="37"/>
  <c r="BY58" i="37"/>
  <c r="BZ58" i="37"/>
  <c r="CA58" i="37"/>
  <c r="CB58" i="37"/>
  <c r="CC58" i="37"/>
  <c r="CD58" i="37"/>
  <c r="CE58" i="37"/>
  <c r="CF58" i="37"/>
  <c r="CG58" i="37"/>
  <c r="CH58" i="37"/>
  <c r="CI58" i="37"/>
  <c r="CJ58" i="37"/>
  <c r="CK58" i="37"/>
  <c r="CL58" i="37"/>
  <c r="CM58" i="37"/>
  <c r="CN58" i="37"/>
  <c r="CO58" i="37"/>
  <c r="CP58" i="37"/>
  <c r="CQ58" i="37"/>
  <c r="CR58" i="37"/>
  <c r="CS58" i="37"/>
  <c r="CT58" i="37"/>
  <c r="CU58" i="37"/>
  <c r="CV58" i="37"/>
  <c r="CW58" i="37"/>
  <c r="CX58" i="37"/>
  <c r="CY58" i="37"/>
  <c r="CZ58" i="37"/>
  <c r="DA58" i="37"/>
  <c r="DB58" i="37"/>
  <c r="DC58" i="37"/>
  <c r="DD58" i="37"/>
  <c r="DE58" i="37"/>
  <c r="DF58" i="37"/>
  <c r="DG58" i="37"/>
  <c r="DH58" i="37"/>
  <c r="DI58" i="37"/>
  <c r="DJ58" i="37"/>
  <c r="DK58" i="37"/>
  <c r="DL58" i="37"/>
  <c r="DM58" i="37"/>
  <c r="DN58" i="37"/>
  <c r="DO58" i="37"/>
  <c r="DP58" i="37"/>
  <c r="DQ58" i="37"/>
  <c r="DR58" i="37"/>
  <c r="DS58" i="37"/>
  <c r="DT58" i="37"/>
  <c r="DU58" i="37"/>
  <c r="DV58" i="37"/>
  <c r="DW58" i="37"/>
  <c r="DX58" i="37"/>
  <c r="DY58" i="37"/>
  <c r="DZ58" i="37"/>
  <c r="EA58" i="37"/>
  <c r="EB58" i="37"/>
  <c r="EC58" i="37"/>
  <c r="ED58" i="37"/>
  <c r="EE58" i="37"/>
  <c r="EF58" i="37"/>
  <c r="EG58" i="37"/>
  <c r="EH58" i="37"/>
  <c r="EI58" i="37"/>
  <c r="EJ58" i="37"/>
  <c r="EK58" i="37"/>
  <c r="EL58" i="37"/>
  <c r="EM58" i="37"/>
  <c r="EN58" i="37"/>
  <c r="EO58" i="37"/>
  <c r="EP58" i="37"/>
  <c r="EQ58" i="37"/>
  <c r="ER58" i="37"/>
  <c r="ES58" i="37"/>
  <c r="ET58" i="37"/>
  <c r="EU58" i="37"/>
  <c r="EV58" i="37"/>
  <c r="EW58" i="37"/>
  <c r="EX58" i="37"/>
  <c r="EY58" i="37"/>
  <c r="EZ58" i="37"/>
  <c r="FA58" i="37"/>
  <c r="FB58" i="37"/>
  <c r="FC58" i="37"/>
  <c r="FD58" i="37"/>
  <c r="FE58" i="37"/>
  <c r="FF58" i="37"/>
  <c r="FG58" i="37"/>
  <c r="FH58" i="37"/>
  <c r="FI58" i="37"/>
  <c r="FJ58" i="37"/>
  <c r="FK58" i="37"/>
  <c r="FL58" i="37"/>
  <c r="FM58" i="37"/>
  <c r="FN58" i="37"/>
  <c r="FO58" i="37"/>
  <c r="FP58" i="37"/>
  <c r="FQ58" i="37"/>
  <c r="FR58" i="37"/>
  <c r="FS58" i="37"/>
  <c r="FT58" i="37"/>
  <c r="FU58" i="37"/>
  <c r="FV58" i="37"/>
  <c r="FW58" i="37"/>
  <c r="FX58" i="37"/>
  <c r="FY58" i="37"/>
  <c r="FZ58" i="37"/>
  <c r="GA58" i="37"/>
  <c r="GB58" i="37"/>
  <c r="GC58" i="37"/>
  <c r="GD58" i="37"/>
  <c r="GE58" i="37"/>
  <c r="GF58" i="37"/>
  <c r="GG58" i="37"/>
  <c r="GH58" i="37"/>
  <c r="GI58" i="37"/>
  <c r="GJ58" i="37"/>
  <c r="GK58" i="37"/>
  <c r="GL58" i="37"/>
  <c r="GM58" i="37"/>
  <c r="GN58" i="37"/>
  <c r="GO58" i="37"/>
  <c r="GP58" i="37"/>
  <c r="GQ58" i="37"/>
  <c r="GR58" i="37"/>
  <c r="GS58" i="37"/>
  <c r="GT58" i="37"/>
  <c r="GU58" i="37"/>
  <c r="GV58" i="37"/>
  <c r="GW58" i="37"/>
  <c r="GX58" i="37"/>
  <c r="GY58" i="37"/>
  <c r="GZ58" i="37"/>
  <c r="HA58" i="37"/>
  <c r="HB58" i="37"/>
  <c r="HC58" i="37"/>
  <c r="HD58" i="37"/>
  <c r="HE58" i="37"/>
  <c r="HF58" i="37"/>
  <c r="HG58" i="37"/>
  <c r="HH58" i="37"/>
  <c r="HI58" i="37"/>
  <c r="HJ58" i="37"/>
  <c r="HK58" i="37"/>
  <c r="HL58" i="37"/>
  <c r="HM58" i="37"/>
  <c r="HN58" i="37"/>
  <c r="HO58" i="37"/>
  <c r="HP58" i="37"/>
  <c r="HQ58" i="37"/>
  <c r="HR58" i="37"/>
  <c r="HS58" i="37"/>
  <c r="HT58" i="37"/>
  <c r="HU58" i="37"/>
  <c r="HV58" i="37"/>
  <c r="HW58" i="37"/>
  <c r="HX58" i="37"/>
  <c r="HY58" i="37"/>
  <c r="HZ58" i="37"/>
  <c r="IA58" i="37"/>
  <c r="IB58" i="37"/>
  <c r="IC58" i="37"/>
  <c r="ID58" i="37"/>
  <c r="IE58" i="37"/>
  <c r="A59" i="37"/>
  <c r="G59" i="37"/>
  <c r="H59" i="37"/>
  <c r="I59" i="37"/>
  <c r="J59" i="37"/>
  <c r="K59" i="37"/>
  <c r="L59" i="37"/>
  <c r="M59" i="37"/>
  <c r="N59" i="37"/>
  <c r="O59" i="37"/>
  <c r="P59" i="37"/>
  <c r="Q59" i="37"/>
  <c r="R59" i="37"/>
  <c r="S59" i="37"/>
  <c r="T59" i="37"/>
  <c r="U59" i="37"/>
  <c r="V59" i="37"/>
  <c r="W59" i="37"/>
  <c r="X59" i="37"/>
  <c r="Y59" i="37"/>
  <c r="Z59" i="37"/>
  <c r="AA59" i="37"/>
  <c r="AB59" i="37"/>
  <c r="AC59" i="37"/>
  <c r="AD59" i="37"/>
  <c r="AE59" i="37"/>
  <c r="AF59" i="37"/>
  <c r="AG59" i="37"/>
  <c r="AH59" i="37"/>
  <c r="AI59" i="37"/>
  <c r="AJ59" i="37"/>
  <c r="AK59" i="37"/>
  <c r="AL59" i="37"/>
  <c r="AM59" i="37"/>
  <c r="AN59" i="37"/>
  <c r="AO59" i="37"/>
  <c r="AP59" i="37"/>
  <c r="AQ59" i="37"/>
  <c r="AR59" i="37"/>
  <c r="AS59" i="37"/>
  <c r="AT59" i="37"/>
  <c r="AU59" i="37"/>
  <c r="AV59" i="37"/>
  <c r="AW59" i="37"/>
  <c r="AX59" i="37"/>
  <c r="AY59" i="37"/>
  <c r="AZ59" i="37"/>
  <c r="BA59" i="37"/>
  <c r="BB59" i="37"/>
  <c r="BC59" i="37"/>
  <c r="BD59" i="37"/>
  <c r="BE59" i="37"/>
  <c r="BF59" i="37"/>
  <c r="BG59" i="37"/>
  <c r="BH59" i="37"/>
  <c r="BI59" i="37"/>
  <c r="BJ59" i="37"/>
  <c r="BK59" i="37"/>
  <c r="BL59" i="37"/>
  <c r="BM59" i="37"/>
  <c r="BN59" i="37"/>
  <c r="BO59" i="37"/>
  <c r="BP59" i="37"/>
  <c r="BQ59" i="37"/>
  <c r="BR59" i="37"/>
  <c r="BS59" i="37"/>
  <c r="BT59" i="37"/>
  <c r="BU59" i="37"/>
  <c r="BV59" i="37"/>
  <c r="BW59" i="37"/>
  <c r="BX59" i="37"/>
  <c r="BY59" i="37"/>
  <c r="BZ59" i="37"/>
  <c r="CA59" i="37"/>
  <c r="CB59" i="37"/>
  <c r="CC59" i="37"/>
  <c r="CD59" i="37"/>
  <c r="CE59" i="37"/>
  <c r="CF59" i="37"/>
  <c r="CG59" i="37"/>
  <c r="CH59" i="37"/>
  <c r="CI59" i="37"/>
  <c r="CJ59" i="37"/>
  <c r="CK59" i="37"/>
  <c r="CL59" i="37"/>
  <c r="CM59" i="37"/>
  <c r="CN59" i="37"/>
  <c r="CO59" i="37"/>
  <c r="CP59" i="37"/>
  <c r="CQ59" i="37"/>
  <c r="CR59" i="37"/>
  <c r="CS59" i="37"/>
  <c r="CT59" i="37"/>
  <c r="CU59" i="37"/>
  <c r="CV59" i="37"/>
  <c r="CW59" i="37"/>
  <c r="CX59" i="37"/>
  <c r="CY59" i="37"/>
  <c r="CZ59" i="37"/>
  <c r="DA59" i="37"/>
  <c r="DB59" i="37"/>
  <c r="DC59" i="37"/>
  <c r="DD59" i="37"/>
  <c r="DE59" i="37"/>
  <c r="DF59" i="37"/>
  <c r="DG59" i="37"/>
  <c r="DH59" i="37"/>
  <c r="DI59" i="37"/>
  <c r="DJ59" i="37"/>
  <c r="DK59" i="37"/>
  <c r="DL59" i="37"/>
  <c r="DM59" i="37"/>
  <c r="DN59" i="37"/>
  <c r="DO59" i="37"/>
  <c r="DP59" i="37"/>
  <c r="DQ59" i="37"/>
  <c r="DR59" i="37"/>
  <c r="DS59" i="37"/>
  <c r="DT59" i="37"/>
  <c r="DU59" i="37"/>
  <c r="DV59" i="37"/>
  <c r="DW59" i="37"/>
  <c r="DX59" i="37"/>
  <c r="DY59" i="37"/>
  <c r="DZ59" i="37"/>
  <c r="EA59" i="37"/>
  <c r="EB59" i="37"/>
  <c r="EC59" i="37"/>
  <c r="ED59" i="37"/>
  <c r="EE59" i="37"/>
  <c r="EF59" i="37"/>
  <c r="EG59" i="37"/>
  <c r="EH59" i="37"/>
  <c r="EI59" i="37"/>
  <c r="EJ59" i="37"/>
  <c r="EK59" i="37"/>
  <c r="EL59" i="37"/>
  <c r="EM59" i="37"/>
  <c r="EN59" i="37"/>
  <c r="EO59" i="37"/>
  <c r="EP59" i="37"/>
  <c r="EQ59" i="37"/>
  <c r="ER59" i="37"/>
  <c r="ES59" i="37"/>
  <c r="ET59" i="37"/>
  <c r="EU59" i="37"/>
  <c r="EV59" i="37"/>
  <c r="EW59" i="37"/>
  <c r="EX59" i="37"/>
  <c r="EY59" i="37"/>
  <c r="EZ59" i="37"/>
  <c r="FA59" i="37"/>
  <c r="FB59" i="37"/>
  <c r="FC59" i="37"/>
  <c r="FD59" i="37"/>
  <c r="FE59" i="37"/>
  <c r="FF59" i="37"/>
  <c r="FG59" i="37"/>
  <c r="FH59" i="37"/>
  <c r="FI59" i="37"/>
  <c r="FJ59" i="37"/>
  <c r="FK59" i="37"/>
  <c r="FL59" i="37"/>
  <c r="FM59" i="37"/>
  <c r="FN59" i="37"/>
  <c r="FO59" i="37"/>
  <c r="FP59" i="37"/>
  <c r="FQ59" i="37"/>
  <c r="FR59" i="37"/>
  <c r="FS59" i="37"/>
  <c r="FT59" i="37"/>
  <c r="FU59" i="37"/>
  <c r="FV59" i="37"/>
  <c r="FW59" i="37"/>
  <c r="FX59" i="37"/>
  <c r="FY59" i="37"/>
  <c r="FZ59" i="37"/>
  <c r="GA59" i="37"/>
  <c r="GB59" i="37"/>
  <c r="GC59" i="37"/>
  <c r="GD59" i="37"/>
  <c r="GE59" i="37"/>
  <c r="GF59" i="37"/>
  <c r="GG59" i="37"/>
  <c r="GH59" i="37"/>
  <c r="GI59" i="37"/>
  <c r="GJ59" i="37"/>
  <c r="GK59" i="37"/>
  <c r="GL59" i="37"/>
  <c r="GM59" i="37"/>
  <c r="GN59" i="37"/>
  <c r="GO59" i="37"/>
  <c r="GP59" i="37"/>
  <c r="GQ59" i="37"/>
  <c r="GR59" i="37"/>
  <c r="GS59" i="37"/>
  <c r="GT59" i="37"/>
  <c r="GU59" i="37"/>
  <c r="GV59" i="37"/>
  <c r="GW59" i="37"/>
  <c r="GX59" i="37"/>
  <c r="GY59" i="37"/>
  <c r="GZ59" i="37"/>
  <c r="HA59" i="37"/>
  <c r="HB59" i="37"/>
  <c r="HC59" i="37"/>
  <c r="HD59" i="37"/>
  <c r="HE59" i="37"/>
  <c r="HF59" i="37"/>
  <c r="HG59" i="37"/>
  <c r="HH59" i="37"/>
  <c r="HI59" i="37"/>
  <c r="HJ59" i="37"/>
  <c r="HK59" i="37"/>
  <c r="HL59" i="37"/>
  <c r="HM59" i="37"/>
  <c r="HN59" i="37"/>
  <c r="HO59" i="37"/>
  <c r="HP59" i="37"/>
  <c r="HQ59" i="37"/>
  <c r="HR59" i="37"/>
  <c r="HS59" i="37"/>
  <c r="HT59" i="37"/>
  <c r="HU59" i="37"/>
  <c r="HV59" i="37"/>
  <c r="HW59" i="37"/>
  <c r="HX59" i="37"/>
  <c r="HY59" i="37"/>
  <c r="HZ59" i="37"/>
  <c r="IA59" i="37"/>
  <c r="IB59" i="37"/>
  <c r="IC59" i="37"/>
  <c r="ID59" i="37"/>
  <c r="IE59" i="37"/>
  <c r="A60" i="37"/>
  <c r="G60" i="37"/>
  <c r="H60" i="37"/>
  <c r="I60" i="37"/>
  <c r="J60" i="37"/>
  <c r="K60" i="37"/>
  <c r="L60" i="37"/>
  <c r="M60" i="37"/>
  <c r="N60" i="37"/>
  <c r="O60" i="37"/>
  <c r="P60" i="37"/>
  <c r="Q60" i="37"/>
  <c r="R60" i="37"/>
  <c r="S60" i="37"/>
  <c r="T60" i="37"/>
  <c r="U60" i="37"/>
  <c r="V60" i="37"/>
  <c r="W60" i="37"/>
  <c r="X60" i="37"/>
  <c r="Y60" i="37"/>
  <c r="Z60" i="37"/>
  <c r="AA60" i="37"/>
  <c r="AB60" i="37"/>
  <c r="AC60" i="37"/>
  <c r="AD60" i="37"/>
  <c r="AE60" i="37"/>
  <c r="AF60" i="37"/>
  <c r="AG60" i="37"/>
  <c r="AH60" i="37"/>
  <c r="AI60" i="37"/>
  <c r="AJ60" i="37"/>
  <c r="AK60" i="37"/>
  <c r="AL60" i="37"/>
  <c r="AM60" i="37"/>
  <c r="AN60" i="37"/>
  <c r="AO60" i="37"/>
  <c r="AP60" i="37"/>
  <c r="AQ60" i="37"/>
  <c r="AR60" i="37"/>
  <c r="AS60" i="37"/>
  <c r="AT60" i="37"/>
  <c r="AU60" i="37"/>
  <c r="AV60" i="37"/>
  <c r="AW60" i="37"/>
  <c r="AX60" i="37"/>
  <c r="AY60" i="37"/>
  <c r="AZ60" i="37"/>
  <c r="BA60" i="37"/>
  <c r="BB60" i="37"/>
  <c r="BC60" i="37"/>
  <c r="BD60" i="37"/>
  <c r="BE60" i="37"/>
  <c r="BF60" i="37"/>
  <c r="BG60" i="37"/>
  <c r="BH60" i="37"/>
  <c r="BI60" i="37"/>
  <c r="BJ60" i="37"/>
  <c r="BK60" i="37"/>
  <c r="BL60" i="37"/>
  <c r="BM60" i="37"/>
  <c r="BN60" i="37"/>
  <c r="BO60" i="37"/>
  <c r="BP60" i="37"/>
  <c r="BQ60" i="37"/>
  <c r="BR60" i="37"/>
  <c r="BS60" i="37"/>
  <c r="BT60" i="37"/>
  <c r="BU60" i="37"/>
  <c r="BV60" i="37"/>
  <c r="BW60" i="37"/>
  <c r="BX60" i="37"/>
  <c r="BY60" i="37"/>
  <c r="BZ60" i="37"/>
  <c r="CA60" i="37"/>
  <c r="CB60" i="37"/>
  <c r="CC60" i="37"/>
  <c r="CD60" i="37"/>
  <c r="CE60" i="37"/>
  <c r="CF60" i="37"/>
  <c r="CG60" i="37"/>
  <c r="CH60" i="37"/>
  <c r="CI60" i="37"/>
  <c r="CJ60" i="37"/>
  <c r="CK60" i="37"/>
  <c r="CL60" i="37"/>
  <c r="CM60" i="37"/>
  <c r="CN60" i="37"/>
  <c r="CO60" i="37"/>
  <c r="CP60" i="37"/>
  <c r="CQ60" i="37"/>
  <c r="CR60" i="37"/>
  <c r="CS60" i="37"/>
  <c r="CT60" i="37"/>
  <c r="CU60" i="37"/>
  <c r="CV60" i="37"/>
  <c r="CW60" i="37"/>
  <c r="CX60" i="37"/>
  <c r="CY60" i="37"/>
  <c r="CZ60" i="37"/>
  <c r="DA60" i="37"/>
  <c r="DB60" i="37"/>
  <c r="DC60" i="37"/>
  <c r="DD60" i="37"/>
  <c r="DE60" i="37"/>
  <c r="DF60" i="37"/>
  <c r="DG60" i="37"/>
  <c r="DH60" i="37"/>
  <c r="DI60" i="37"/>
  <c r="DJ60" i="37"/>
  <c r="DK60" i="37"/>
  <c r="DL60" i="37"/>
  <c r="DM60" i="37"/>
  <c r="DN60" i="37"/>
  <c r="DO60" i="37"/>
  <c r="DP60" i="37"/>
  <c r="DQ60" i="37"/>
  <c r="DR60" i="37"/>
  <c r="DS60" i="37"/>
  <c r="DT60" i="37"/>
  <c r="DU60" i="37"/>
  <c r="DV60" i="37"/>
  <c r="DW60" i="37"/>
  <c r="DX60" i="37"/>
  <c r="DY60" i="37"/>
  <c r="DZ60" i="37"/>
  <c r="EA60" i="37"/>
  <c r="EB60" i="37"/>
  <c r="EC60" i="37"/>
  <c r="ED60" i="37"/>
  <c r="EE60" i="37"/>
  <c r="EF60" i="37"/>
  <c r="EG60" i="37"/>
  <c r="EH60" i="37"/>
  <c r="EI60" i="37"/>
  <c r="EJ60" i="37"/>
  <c r="EK60" i="37"/>
  <c r="EL60" i="37"/>
  <c r="EM60" i="37"/>
  <c r="EN60" i="37"/>
  <c r="EO60" i="37"/>
  <c r="EP60" i="37"/>
  <c r="EQ60" i="37"/>
  <c r="ER60" i="37"/>
  <c r="ES60" i="37"/>
  <c r="ET60" i="37"/>
  <c r="EU60" i="37"/>
  <c r="EV60" i="37"/>
  <c r="EW60" i="37"/>
  <c r="EX60" i="37"/>
  <c r="EY60" i="37"/>
  <c r="EZ60" i="37"/>
  <c r="FA60" i="37"/>
  <c r="FB60" i="37"/>
  <c r="FC60" i="37"/>
  <c r="FD60" i="37"/>
  <c r="FE60" i="37"/>
  <c r="FF60" i="37"/>
  <c r="FG60" i="37"/>
  <c r="FH60" i="37"/>
  <c r="FI60" i="37"/>
  <c r="FJ60" i="37"/>
  <c r="FK60" i="37"/>
  <c r="FL60" i="37"/>
  <c r="FM60" i="37"/>
  <c r="FN60" i="37"/>
  <c r="FO60" i="37"/>
  <c r="FP60" i="37"/>
  <c r="FQ60" i="37"/>
  <c r="FR60" i="37"/>
  <c r="FS60" i="37"/>
  <c r="FT60" i="37"/>
  <c r="FU60" i="37"/>
  <c r="FV60" i="37"/>
  <c r="FW60" i="37"/>
  <c r="FX60" i="37"/>
  <c r="FY60" i="37"/>
  <c r="FZ60" i="37"/>
  <c r="GA60" i="37"/>
  <c r="GB60" i="37"/>
  <c r="GC60" i="37"/>
  <c r="GD60" i="37"/>
  <c r="GE60" i="37"/>
  <c r="GF60" i="37"/>
  <c r="GG60" i="37"/>
  <c r="GH60" i="37"/>
  <c r="GI60" i="37"/>
  <c r="GJ60" i="37"/>
  <c r="GK60" i="37"/>
  <c r="GL60" i="37"/>
  <c r="GM60" i="37"/>
  <c r="GN60" i="37"/>
  <c r="GO60" i="37"/>
  <c r="GP60" i="37"/>
  <c r="GQ60" i="37"/>
  <c r="GR60" i="37"/>
  <c r="GS60" i="37"/>
  <c r="GT60" i="37"/>
  <c r="GU60" i="37"/>
  <c r="GV60" i="37"/>
  <c r="GW60" i="37"/>
  <c r="GX60" i="37"/>
  <c r="GY60" i="37"/>
  <c r="GZ60" i="37"/>
  <c r="HA60" i="37"/>
  <c r="HB60" i="37"/>
  <c r="HC60" i="37"/>
  <c r="HD60" i="37"/>
  <c r="HE60" i="37"/>
  <c r="HF60" i="37"/>
  <c r="HG60" i="37"/>
  <c r="HH60" i="37"/>
  <c r="HI60" i="37"/>
  <c r="HJ60" i="37"/>
  <c r="HK60" i="37"/>
  <c r="HL60" i="37"/>
  <c r="HM60" i="37"/>
  <c r="HN60" i="37"/>
  <c r="HO60" i="37"/>
  <c r="HP60" i="37"/>
  <c r="HQ60" i="37"/>
  <c r="HR60" i="37"/>
  <c r="HS60" i="37"/>
  <c r="HT60" i="37"/>
  <c r="HU60" i="37"/>
  <c r="HV60" i="37"/>
  <c r="HW60" i="37"/>
  <c r="HX60" i="37"/>
  <c r="HY60" i="37"/>
  <c r="HZ60" i="37"/>
  <c r="IA60" i="37"/>
  <c r="IB60" i="37"/>
  <c r="IC60" i="37"/>
  <c r="ID60" i="37"/>
  <c r="IE60" i="37"/>
  <c r="A61" i="37"/>
  <c r="G61" i="37"/>
  <c r="H61" i="37"/>
  <c r="I61" i="37"/>
  <c r="J61" i="37"/>
  <c r="K61" i="37"/>
  <c r="L61" i="37"/>
  <c r="M61" i="37"/>
  <c r="N61" i="37"/>
  <c r="O61" i="37"/>
  <c r="P61" i="37"/>
  <c r="Q61" i="37"/>
  <c r="R61" i="37"/>
  <c r="S61" i="37"/>
  <c r="T61" i="37"/>
  <c r="U61" i="37"/>
  <c r="V61" i="37"/>
  <c r="W61" i="37"/>
  <c r="X61" i="37"/>
  <c r="Y61" i="37"/>
  <c r="Z61" i="37"/>
  <c r="AA61" i="37"/>
  <c r="AB61" i="37"/>
  <c r="AC61" i="37"/>
  <c r="AD61" i="37"/>
  <c r="AE61" i="37"/>
  <c r="AF61" i="37"/>
  <c r="AG61" i="37"/>
  <c r="AH61" i="37"/>
  <c r="AI61" i="37"/>
  <c r="AJ61" i="37"/>
  <c r="AK61" i="37"/>
  <c r="AL61" i="37"/>
  <c r="AM61" i="37"/>
  <c r="AN61" i="37"/>
  <c r="AO61" i="37"/>
  <c r="AP61" i="37"/>
  <c r="AQ61" i="37"/>
  <c r="AR61" i="37"/>
  <c r="AS61" i="37"/>
  <c r="AT61" i="37"/>
  <c r="AU61" i="37"/>
  <c r="AV61" i="37"/>
  <c r="AW61" i="37"/>
  <c r="AX61" i="37"/>
  <c r="AY61" i="37"/>
  <c r="AZ61" i="37"/>
  <c r="BA61" i="37"/>
  <c r="BB61" i="37"/>
  <c r="BC61" i="37"/>
  <c r="BD61" i="37"/>
  <c r="BE61" i="37"/>
  <c r="BF61" i="37"/>
  <c r="BG61" i="37"/>
  <c r="BH61" i="37"/>
  <c r="BI61" i="37"/>
  <c r="BJ61" i="37"/>
  <c r="BK61" i="37"/>
  <c r="BL61" i="37"/>
  <c r="BM61" i="37"/>
  <c r="BN61" i="37"/>
  <c r="BO61" i="37"/>
  <c r="BP61" i="37"/>
  <c r="BQ61" i="37"/>
  <c r="BR61" i="37"/>
  <c r="BS61" i="37"/>
  <c r="BT61" i="37"/>
  <c r="BU61" i="37"/>
  <c r="BV61" i="37"/>
  <c r="BW61" i="37"/>
  <c r="BX61" i="37"/>
  <c r="BY61" i="37"/>
  <c r="BZ61" i="37"/>
  <c r="CA61" i="37"/>
  <c r="CB61" i="37"/>
  <c r="CC61" i="37"/>
  <c r="CD61" i="37"/>
  <c r="CE61" i="37"/>
  <c r="CF61" i="37"/>
  <c r="CG61" i="37"/>
  <c r="CH61" i="37"/>
  <c r="CI61" i="37"/>
  <c r="CJ61" i="37"/>
  <c r="CK61" i="37"/>
  <c r="CL61" i="37"/>
  <c r="CM61" i="37"/>
  <c r="CN61" i="37"/>
  <c r="CO61" i="37"/>
  <c r="CP61" i="37"/>
  <c r="CQ61" i="37"/>
  <c r="CR61" i="37"/>
  <c r="CS61" i="37"/>
  <c r="CT61" i="37"/>
  <c r="CU61" i="37"/>
  <c r="CV61" i="37"/>
  <c r="CW61" i="37"/>
  <c r="CX61" i="37"/>
  <c r="CY61" i="37"/>
  <c r="CZ61" i="37"/>
  <c r="DA61" i="37"/>
  <c r="DB61" i="37"/>
  <c r="DC61" i="37"/>
  <c r="DD61" i="37"/>
  <c r="DE61" i="37"/>
  <c r="DF61" i="37"/>
  <c r="DG61" i="37"/>
  <c r="DH61" i="37"/>
  <c r="DI61" i="37"/>
  <c r="DJ61" i="37"/>
  <c r="DK61" i="37"/>
  <c r="DL61" i="37"/>
  <c r="DM61" i="37"/>
  <c r="DN61" i="37"/>
  <c r="DO61" i="37"/>
  <c r="DP61" i="37"/>
  <c r="DQ61" i="37"/>
  <c r="DR61" i="37"/>
  <c r="DS61" i="37"/>
  <c r="DT61" i="37"/>
  <c r="DU61" i="37"/>
  <c r="DV61" i="37"/>
  <c r="DW61" i="37"/>
  <c r="DX61" i="37"/>
  <c r="DY61" i="37"/>
  <c r="DZ61" i="37"/>
  <c r="EA61" i="37"/>
  <c r="EB61" i="37"/>
  <c r="EC61" i="37"/>
  <c r="ED61" i="37"/>
  <c r="EE61" i="37"/>
  <c r="EF61" i="37"/>
  <c r="EG61" i="37"/>
  <c r="EH61" i="37"/>
  <c r="EI61" i="37"/>
  <c r="EJ61" i="37"/>
  <c r="EK61" i="37"/>
  <c r="EL61" i="37"/>
  <c r="EM61" i="37"/>
  <c r="EN61" i="37"/>
  <c r="EO61" i="37"/>
  <c r="EP61" i="37"/>
  <c r="EQ61" i="37"/>
  <c r="ER61" i="37"/>
  <c r="ES61" i="37"/>
  <c r="ET61" i="37"/>
  <c r="EU61" i="37"/>
  <c r="EV61" i="37"/>
  <c r="EW61" i="37"/>
  <c r="EX61" i="37"/>
  <c r="EY61" i="37"/>
  <c r="EZ61" i="37"/>
  <c r="FA61" i="37"/>
  <c r="FB61" i="37"/>
  <c r="FC61" i="37"/>
  <c r="FD61" i="37"/>
  <c r="FE61" i="37"/>
  <c r="FF61" i="37"/>
  <c r="FG61" i="37"/>
  <c r="FH61" i="37"/>
  <c r="FI61" i="37"/>
  <c r="FJ61" i="37"/>
  <c r="FK61" i="37"/>
  <c r="FL61" i="37"/>
  <c r="FM61" i="37"/>
  <c r="FN61" i="37"/>
  <c r="FO61" i="37"/>
  <c r="FP61" i="37"/>
  <c r="FQ61" i="37"/>
  <c r="FR61" i="37"/>
  <c r="FS61" i="37"/>
  <c r="FT61" i="37"/>
  <c r="FU61" i="37"/>
  <c r="FV61" i="37"/>
  <c r="FW61" i="37"/>
  <c r="FX61" i="37"/>
  <c r="FY61" i="37"/>
  <c r="FZ61" i="37"/>
  <c r="GA61" i="37"/>
  <c r="GB61" i="37"/>
  <c r="GC61" i="37"/>
  <c r="GD61" i="37"/>
  <c r="GE61" i="37"/>
  <c r="GF61" i="37"/>
  <c r="GG61" i="37"/>
  <c r="GH61" i="37"/>
  <c r="GI61" i="37"/>
  <c r="GJ61" i="37"/>
  <c r="GK61" i="37"/>
  <c r="GL61" i="37"/>
  <c r="GM61" i="37"/>
  <c r="GN61" i="37"/>
  <c r="GO61" i="37"/>
  <c r="GP61" i="37"/>
  <c r="GQ61" i="37"/>
  <c r="GR61" i="37"/>
  <c r="GS61" i="37"/>
  <c r="GT61" i="37"/>
  <c r="GU61" i="37"/>
  <c r="GV61" i="37"/>
  <c r="GW61" i="37"/>
  <c r="GX61" i="37"/>
  <c r="GY61" i="37"/>
  <c r="GZ61" i="37"/>
  <c r="HA61" i="37"/>
  <c r="HB61" i="37"/>
  <c r="HC61" i="37"/>
  <c r="HD61" i="37"/>
  <c r="HE61" i="37"/>
  <c r="HF61" i="37"/>
  <c r="HG61" i="37"/>
  <c r="HH61" i="37"/>
  <c r="HI61" i="37"/>
  <c r="HJ61" i="37"/>
  <c r="HK61" i="37"/>
  <c r="HL61" i="37"/>
  <c r="HM61" i="37"/>
  <c r="HN61" i="37"/>
  <c r="HO61" i="37"/>
  <c r="HP61" i="37"/>
  <c r="HQ61" i="37"/>
  <c r="HR61" i="37"/>
  <c r="HS61" i="37"/>
  <c r="HT61" i="37"/>
  <c r="HU61" i="37"/>
  <c r="HV61" i="37"/>
  <c r="HW61" i="37"/>
  <c r="HX61" i="37"/>
  <c r="HY61" i="37"/>
  <c r="HZ61" i="37"/>
  <c r="IA61" i="37"/>
  <c r="IB61" i="37"/>
  <c r="IC61" i="37"/>
  <c r="ID61" i="37"/>
  <c r="IE61" i="37"/>
  <c r="A62" i="37"/>
  <c r="G62" i="37"/>
  <c r="H62" i="37"/>
  <c r="I62" i="37"/>
  <c r="J62" i="37"/>
  <c r="K62" i="37"/>
  <c r="L62" i="37"/>
  <c r="M62" i="37"/>
  <c r="N62" i="37"/>
  <c r="O62" i="37"/>
  <c r="P62" i="37"/>
  <c r="Q62" i="37"/>
  <c r="R62" i="37"/>
  <c r="S62" i="37"/>
  <c r="T62" i="37"/>
  <c r="U62" i="37"/>
  <c r="V62" i="37"/>
  <c r="W62" i="37"/>
  <c r="X62" i="37"/>
  <c r="Y62" i="37"/>
  <c r="Z62" i="37"/>
  <c r="AA62" i="37"/>
  <c r="AB62" i="37"/>
  <c r="AC62" i="37"/>
  <c r="AD62" i="37"/>
  <c r="AE62" i="37"/>
  <c r="AF62" i="37"/>
  <c r="AG62" i="37"/>
  <c r="AH62" i="37"/>
  <c r="AI62" i="37"/>
  <c r="AJ62" i="37"/>
  <c r="AK62" i="37"/>
  <c r="AL62" i="37"/>
  <c r="AM62" i="37"/>
  <c r="AN62" i="37"/>
  <c r="AO62" i="37"/>
  <c r="AP62" i="37"/>
  <c r="AQ62" i="37"/>
  <c r="AR62" i="37"/>
  <c r="AS62" i="37"/>
  <c r="AT62" i="37"/>
  <c r="AU62" i="37"/>
  <c r="AV62" i="37"/>
  <c r="AW62" i="37"/>
  <c r="AX62" i="37"/>
  <c r="AY62" i="37"/>
  <c r="AZ62" i="37"/>
  <c r="BA62" i="37"/>
  <c r="BB62" i="37"/>
  <c r="BC62" i="37"/>
  <c r="BD62" i="37"/>
  <c r="BE62" i="37"/>
  <c r="BF62" i="37"/>
  <c r="BG62" i="37"/>
  <c r="BH62" i="37"/>
  <c r="BI62" i="37"/>
  <c r="BJ62" i="37"/>
  <c r="BK62" i="37"/>
  <c r="BL62" i="37"/>
  <c r="BM62" i="37"/>
  <c r="BN62" i="37"/>
  <c r="BO62" i="37"/>
  <c r="BP62" i="37"/>
  <c r="BQ62" i="37"/>
  <c r="BR62" i="37"/>
  <c r="BS62" i="37"/>
  <c r="BT62" i="37"/>
  <c r="BU62" i="37"/>
  <c r="BV62" i="37"/>
  <c r="BW62" i="37"/>
  <c r="BX62" i="37"/>
  <c r="BY62" i="37"/>
  <c r="BZ62" i="37"/>
  <c r="CA62" i="37"/>
  <c r="CB62" i="37"/>
  <c r="CC62" i="37"/>
  <c r="CD62" i="37"/>
  <c r="CE62" i="37"/>
  <c r="CF62" i="37"/>
  <c r="CG62" i="37"/>
  <c r="CH62" i="37"/>
  <c r="CI62" i="37"/>
  <c r="CJ62" i="37"/>
  <c r="CK62" i="37"/>
  <c r="CL62" i="37"/>
  <c r="CM62" i="37"/>
  <c r="CN62" i="37"/>
  <c r="CO62" i="37"/>
  <c r="CP62" i="37"/>
  <c r="CQ62" i="37"/>
  <c r="CR62" i="37"/>
  <c r="CS62" i="37"/>
  <c r="CT62" i="37"/>
  <c r="CU62" i="37"/>
  <c r="CV62" i="37"/>
  <c r="CW62" i="37"/>
  <c r="CX62" i="37"/>
  <c r="CY62" i="37"/>
  <c r="CZ62" i="37"/>
  <c r="DA62" i="37"/>
  <c r="DB62" i="37"/>
  <c r="DC62" i="37"/>
  <c r="DD62" i="37"/>
  <c r="DE62" i="37"/>
  <c r="DF62" i="37"/>
  <c r="DG62" i="37"/>
  <c r="DH62" i="37"/>
  <c r="DI62" i="37"/>
  <c r="DJ62" i="37"/>
  <c r="DK62" i="37"/>
  <c r="DL62" i="37"/>
  <c r="DM62" i="37"/>
  <c r="DN62" i="37"/>
  <c r="DO62" i="37"/>
  <c r="DP62" i="37"/>
  <c r="DQ62" i="37"/>
  <c r="DR62" i="37"/>
  <c r="DS62" i="37"/>
  <c r="DT62" i="37"/>
  <c r="DU62" i="37"/>
  <c r="DV62" i="37"/>
  <c r="DW62" i="37"/>
  <c r="DX62" i="37"/>
  <c r="DY62" i="37"/>
  <c r="DZ62" i="37"/>
  <c r="EA62" i="37"/>
  <c r="EB62" i="37"/>
  <c r="EC62" i="37"/>
  <c r="ED62" i="37"/>
  <c r="EE62" i="37"/>
  <c r="EF62" i="37"/>
  <c r="EG62" i="37"/>
  <c r="EH62" i="37"/>
  <c r="EI62" i="37"/>
  <c r="EJ62" i="37"/>
  <c r="EK62" i="37"/>
  <c r="EL62" i="37"/>
  <c r="EM62" i="37"/>
  <c r="EN62" i="37"/>
  <c r="EO62" i="37"/>
  <c r="EP62" i="37"/>
  <c r="EQ62" i="37"/>
  <c r="ER62" i="37"/>
  <c r="ES62" i="37"/>
  <c r="ET62" i="37"/>
  <c r="EU62" i="37"/>
  <c r="EV62" i="37"/>
  <c r="EW62" i="37"/>
  <c r="EX62" i="37"/>
  <c r="EY62" i="37"/>
  <c r="EZ62" i="37"/>
  <c r="FA62" i="37"/>
  <c r="FB62" i="37"/>
  <c r="FC62" i="37"/>
  <c r="FD62" i="37"/>
  <c r="FE62" i="37"/>
  <c r="FF62" i="37"/>
  <c r="FG62" i="37"/>
  <c r="FH62" i="37"/>
  <c r="FI62" i="37"/>
  <c r="FJ62" i="37"/>
  <c r="FK62" i="37"/>
  <c r="FL62" i="37"/>
  <c r="FM62" i="37"/>
  <c r="FN62" i="37"/>
  <c r="FO62" i="37"/>
  <c r="FP62" i="37"/>
  <c r="FQ62" i="37"/>
  <c r="FR62" i="37"/>
  <c r="FS62" i="37"/>
  <c r="FT62" i="37"/>
  <c r="FU62" i="37"/>
  <c r="FV62" i="37"/>
  <c r="FW62" i="37"/>
  <c r="FX62" i="37"/>
  <c r="FY62" i="37"/>
  <c r="FZ62" i="37"/>
  <c r="GA62" i="37"/>
  <c r="GB62" i="37"/>
  <c r="GC62" i="37"/>
  <c r="GD62" i="37"/>
  <c r="GE62" i="37"/>
  <c r="GF62" i="37"/>
  <c r="GG62" i="37"/>
  <c r="GH62" i="37"/>
  <c r="GI62" i="37"/>
  <c r="GJ62" i="37"/>
  <c r="GK62" i="37"/>
  <c r="GL62" i="37"/>
  <c r="GM62" i="37"/>
  <c r="GN62" i="37"/>
  <c r="GO62" i="37"/>
  <c r="GP62" i="37"/>
  <c r="GQ62" i="37"/>
  <c r="GR62" i="37"/>
  <c r="GS62" i="37"/>
  <c r="GT62" i="37"/>
  <c r="GU62" i="37"/>
  <c r="GV62" i="37"/>
  <c r="GW62" i="37"/>
  <c r="GX62" i="37"/>
  <c r="GY62" i="37"/>
  <c r="GZ62" i="37"/>
  <c r="HA62" i="37"/>
  <c r="HB62" i="37"/>
  <c r="HC62" i="37"/>
  <c r="HD62" i="37"/>
  <c r="HE62" i="37"/>
  <c r="HF62" i="37"/>
  <c r="HG62" i="37"/>
  <c r="HH62" i="37"/>
  <c r="HI62" i="37"/>
  <c r="HJ62" i="37"/>
  <c r="HK62" i="37"/>
  <c r="HL62" i="37"/>
  <c r="HM62" i="37"/>
  <c r="HN62" i="37"/>
  <c r="HO62" i="37"/>
  <c r="HP62" i="37"/>
  <c r="HQ62" i="37"/>
  <c r="HR62" i="37"/>
  <c r="HS62" i="37"/>
  <c r="HT62" i="37"/>
  <c r="HU62" i="37"/>
  <c r="HV62" i="37"/>
  <c r="HW62" i="37"/>
  <c r="HX62" i="37"/>
  <c r="HY62" i="37"/>
  <c r="HZ62" i="37"/>
  <c r="IA62" i="37"/>
  <c r="IB62" i="37"/>
  <c r="IC62" i="37"/>
  <c r="ID62" i="37"/>
  <c r="IE62" i="37"/>
  <c r="A63" i="37"/>
  <c r="G63" i="37"/>
  <c r="H63" i="37"/>
  <c r="I63" i="37"/>
  <c r="J63" i="37"/>
  <c r="K63" i="37"/>
  <c r="L63" i="37"/>
  <c r="M63" i="37"/>
  <c r="N63" i="37"/>
  <c r="O63" i="37"/>
  <c r="P63" i="37"/>
  <c r="Q63" i="37"/>
  <c r="R63" i="37"/>
  <c r="S63" i="37"/>
  <c r="T63" i="37"/>
  <c r="U63" i="37"/>
  <c r="V63" i="37"/>
  <c r="W63" i="37"/>
  <c r="X63" i="37"/>
  <c r="Y63" i="37"/>
  <c r="Z63" i="37"/>
  <c r="AA63" i="37"/>
  <c r="AB63" i="37"/>
  <c r="AC63" i="37"/>
  <c r="AD63" i="37"/>
  <c r="AE63" i="37"/>
  <c r="AF63" i="37"/>
  <c r="AG63" i="37"/>
  <c r="AH63" i="37"/>
  <c r="AI63" i="37"/>
  <c r="AJ63" i="37"/>
  <c r="AK63" i="37"/>
  <c r="AL63" i="37"/>
  <c r="AM63" i="37"/>
  <c r="AN63" i="37"/>
  <c r="AO63" i="37"/>
  <c r="AP63" i="37"/>
  <c r="AQ63" i="37"/>
  <c r="AR63" i="37"/>
  <c r="AS63" i="37"/>
  <c r="AT63" i="37"/>
  <c r="AU63" i="37"/>
  <c r="AV63" i="37"/>
  <c r="AW63" i="37"/>
  <c r="AX63" i="37"/>
  <c r="AY63" i="37"/>
  <c r="AZ63" i="37"/>
  <c r="BA63" i="37"/>
  <c r="BB63" i="37"/>
  <c r="BC63" i="37"/>
  <c r="BD63" i="37"/>
  <c r="BE63" i="37"/>
  <c r="BF63" i="37"/>
  <c r="BG63" i="37"/>
  <c r="BH63" i="37"/>
  <c r="BI63" i="37"/>
  <c r="BJ63" i="37"/>
  <c r="BK63" i="37"/>
  <c r="BL63" i="37"/>
  <c r="BM63" i="37"/>
  <c r="BN63" i="37"/>
  <c r="BO63" i="37"/>
  <c r="BP63" i="37"/>
  <c r="BQ63" i="37"/>
  <c r="BR63" i="37"/>
  <c r="BS63" i="37"/>
  <c r="BT63" i="37"/>
  <c r="BU63" i="37"/>
  <c r="BV63" i="37"/>
  <c r="BW63" i="37"/>
  <c r="BX63" i="37"/>
  <c r="BY63" i="37"/>
  <c r="BZ63" i="37"/>
  <c r="CA63" i="37"/>
  <c r="CB63" i="37"/>
  <c r="CC63" i="37"/>
  <c r="CD63" i="37"/>
  <c r="CE63" i="37"/>
  <c r="CF63" i="37"/>
  <c r="CG63" i="37"/>
  <c r="CH63" i="37"/>
  <c r="CI63" i="37"/>
  <c r="CJ63" i="37"/>
  <c r="CK63" i="37"/>
  <c r="CL63" i="37"/>
  <c r="CM63" i="37"/>
  <c r="CN63" i="37"/>
  <c r="CO63" i="37"/>
  <c r="CP63" i="37"/>
  <c r="CQ63" i="37"/>
  <c r="CR63" i="37"/>
  <c r="CS63" i="37"/>
  <c r="CT63" i="37"/>
  <c r="CU63" i="37"/>
  <c r="CV63" i="37"/>
  <c r="CW63" i="37"/>
  <c r="CX63" i="37"/>
  <c r="CY63" i="37"/>
  <c r="CZ63" i="37"/>
  <c r="DA63" i="37"/>
  <c r="DB63" i="37"/>
  <c r="DC63" i="37"/>
  <c r="DD63" i="37"/>
  <c r="DE63" i="37"/>
  <c r="DF63" i="37"/>
  <c r="DG63" i="37"/>
  <c r="DH63" i="37"/>
  <c r="DI63" i="37"/>
  <c r="DJ63" i="37"/>
  <c r="DK63" i="37"/>
  <c r="DL63" i="37"/>
  <c r="DM63" i="37"/>
  <c r="DN63" i="37"/>
  <c r="DO63" i="37"/>
  <c r="DP63" i="37"/>
  <c r="DQ63" i="37"/>
  <c r="DR63" i="37"/>
  <c r="DS63" i="37"/>
  <c r="DT63" i="37"/>
  <c r="DU63" i="37"/>
  <c r="DV63" i="37"/>
  <c r="DW63" i="37"/>
  <c r="DX63" i="37"/>
  <c r="DY63" i="37"/>
  <c r="DZ63" i="37"/>
  <c r="EA63" i="37"/>
  <c r="EB63" i="37"/>
  <c r="EC63" i="37"/>
  <c r="ED63" i="37"/>
  <c r="EE63" i="37"/>
  <c r="EF63" i="37"/>
  <c r="EG63" i="37"/>
  <c r="EH63" i="37"/>
  <c r="EI63" i="37"/>
  <c r="EJ63" i="37"/>
  <c r="EK63" i="37"/>
  <c r="EL63" i="37"/>
  <c r="EM63" i="37"/>
  <c r="EN63" i="37"/>
  <c r="EO63" i="37"/>
  <c r="EP63" i="37"/>
  <c r="EQ63" i="37"/>
  <c r="ER63" i="37"/>
  <c r="ES63" i="37"/>
  <c r="ET63" i="37"/>
  <c r="EU63" i="37"/>
  <c r="EV63" i="37"/>
  <c r="EW63" i="37"/>
  <c r="EX63" i="37"/>
  <c r="EY63" i="37"/>
  <c r="EZ63" i="37"/>
  <c r="FA63" i="37"/>
  <c r="FB63" i="37"/>
  <c r="FC63" i="37"/>
  <c r="FD63" i="37"/>
  <c r="FE63" i="37"/>
  <c r="FF63" i="37"/>
  <c r="FG63" i="37"/>
  <c r="FH63" i="37"/>
  <c r="FI63" i="37"/>
  <c r="FJ63" i="37"/>
  <c r="FK63" i="37"/>
  <c r="FL63" i="37"/>
  <c r="FM63" i="37"/>
  <c r="FN63" i="37"/>
  <c r="FO63" i="37"/>
  <c r="FP63" i="37"/>
  <c r="FQ63" i="37"/>
  <c r="FR63" i="37"/>
  <c r="FS63" i="37"/>
  <c r="FT63" i="37"/>
  <c r="FU63" i="37"/>
  <c r="FV63" i="37"/>
  <c r="FW63" i="37"/>
  <c r="FX63" i="37"/>
  <c r="FY63" i="37"/>
  <c r="FZ63" i="37"/>
  <c r="GA63" i="37"/>
  <c r="GB63" i="37"/>
  <c r="GC63" i="37"/>
  <c r="GD63" i="37"/>
  <c r="GE63" i="37"/>
  <c r="GF63" i="37"/>
  <c r="GG63" i="37"/>
  <c r="GH63" i="37"/>
  <c r="GI63" i="37"/>
  <c r="GJ63" i="37"/>
  <c r="GK63" i="37"/>
  <c r="GL63" i="37"/>
  <c r="GM63" i="37"/>
  <c r="GN63" i="37"/>
  <c r="GO63" i="37"/>
  <c r="GP63" i="37"/>
  <c r="GQ63" i="37"/>
  <c r="GR63" i="37"/>
  <c r="GS63" i="37"/>
  <c r="GT63" i="37"/>
  <c r="GU63" i="37"/>
  <c r="GV63" i="37"/>
  <c r="GW63" i="37"/>
  <c r="GX63" i="37"/>
  <c r="GY63" i="37"/>
  <c r="GZ63" i="37"/>
  <c r="HA63" i="37"/>
  <c r="HB63" i="37"/>
  <c r="HC63" i="37"/>
  <c r="HD63" i="37"/>
  <c r="HE63" i="37"/>
  <c r="HF63" i="37"/>
  <c r="HG63" i="37"/>
  <c r="HH63" i="37"/>
  <c r="HI63" i="37"/>
  <c r="HJ63" i="37"/>
  <c r="HK63" i="37"/>
  <c r="HL63" i="37"/>
  <c r="HM63" i="37"/>
  <c r="HN63" i="37"/>
  <c r="HO63" i="37"/>
  <c r="HP63" i="37"/>
  <c r="HQ63" i="37"/>
  <c r="HR63" i="37"/>
  <c r="HS63" i="37"/>
  <c r="HT63" i="37"/>
  <c r="HU63" i="37"/>
  <c r="HV63" i="37"/>
  <c r="HW63" i="37"/>
  <c r="HX63" i="37"/>
  <c r="HY63" i="37"/>
  <c r="HZ63" i="37"/>
  <c r="IA63" i="37"/>
  <c r="IB63" i="37"/>
  <c r="IC63" i="37"/>
  <c r="ID63" i="37"/>
  <c r="IE63" i="37"/>
  <c r="A64" i="37"/>
  <c r="G64" i="37"/>
  <c r="H64" i="37"/>
  <c r="I64" i="37"/>
  <c r="J64" i="37"/>
  <c r="K64" i="37"/>
  <c r="L64" i="37"/>
  <c r="M64" i="37"/>
  <c r="N64" i="37"/>
  <c r="O64" i="37"/>
  <c r="P64" i="37"/>
  <c r="Q64" i="37"/>
  <c r="R64" i="37"/>
  <c r="S64" i="37"/>
  <c r="T64" i="37"/>
  <c r="U64" i="37"/>
  <c r="V64" i="37"/>
  <c r="W64" i="37"/>
  <c r="X64" i="37"/>
  <c r="Y64" i="37"/>
  <c r="Z64" i="37"/>
  <c r="AA64" i="37"/>
  <c r="AB64" i="37"/>
  <c r="AC64" i="37"/>
  <c r="AD64" i="37"/>
  <c r="AE64" i="37"/>
  <c r="AF64" i="37"/>
  <c r="AG64" i="37"/>
  <c r="AH64" i="37"/>
  <c r="AI64" i="37"/>
  <c r="AJ64" i="37"/>
  <c r="AK64" i="37"/>
  <c r="AL64" i="37"/>
  <c r="AM64" i="37"/>
  <c r="AN64" i="37"/>
  <c r="AO64" i="37"/>
  <c r="AP64" i="37"/>
  <c r="AQ64" i="37"/>
  <c r="AR64" i="37"/>
  <c r="AS64" i="37"/>
  <c r="AT64" i="37"/>
  <c r="AU64" i="37"/>
  <c r="AV64" i="37"/>
  <c r="AW64" i="37"/>
  <c r="AX64" i="37"/>
  <c r="AY64" i="37"/>
  <c r="AZ64" i="37"/>
  <c r="BA64" i="37"/>
  <c r="BB64" i="37"/>
  <c r="BC64" i="37"/>
  <c r="BD64" i="37"/>
  <c r="BE64" i="37"/>
  <c r="BF64" i="37"/>
  <c r="BG64" i="37"/>
  <c r="BH64" i="37"/>
  <c r="BI64" i="37"/>
  <c r="BJ64" i="37"/>
  <c r="BK64" i="37"/>
  <c r="BL64" i="37"/>
  <c r="BM64" i="37"/>
  <c r="BN64" i="37"/>
  <c r="BO64" i="37"/>
  <c r="BP64" i="37"/>
  <c r="BQ64" i="37"/>
  <c r="BR64" i="37"/>
  <c r="BS64" i="37"/>
  <c r="BT64" i="37"/>
  <c r="BU64" i="37"/>
  <c r="BV64" i="37"/>
  <c r="BW64" i="37"/>
  <c r="BX64" i="37"/>
  <c r="BY64" i="37"/>
  <c r="BZ64" i="37"/>
  <c r="CA64" i="37"/>
  <c r="CB64" i="37"/>
  <c r="CC64" i="37"/>
  <c r="CD64" i="37"/>
  <c r="CE64" i="37"/>
  <c r="CF64" i="37"/>
  <c r="CG64" i="37"/>
  <c r="CH64" i="37"/>
  <c r="CI64" i="37"/>
  <c r="CJ64" i="37"/>
  <c r="CK64" i="37"/>
  <c r="CL64" i="37"/>
  <c r="CM64" i="37"/>
  <c r="CN64" i="37"/>
  <c r="CO64" i="37"/>
  <c r="CP64" i="37"/>
  <c r="CQ64" i="37"/>
  <c r="CR64" i="37"/>
  <c r="CS64" i="37"/>
  <c r="CT64" i="37"/>
  <c r="CU64" i="37"/>
  <c r="CV64" i="37"/>
  <c r="CW64" i="37"/>
  <c r="CX64" i="37"/>
  <c r="CY64" i="37"/>
  <c r="CZ64" i="37"/>
  <c r="DA64" i="37"/>
  <c r="DB64" i="37"/>
  <c r="DC64" i="37"/>
  <c r="DD64" i="37"/>
  <c r="DE64" i="37"/>
  <c r="DF64" i="37"/>
  <c r="DG64" i="37"/>
  <c r="DH64" i="37"/>
  <c r="DI64" i="37"/>
  <c r="DJ64" i="37"/>
  <c r="DK64" i="37"/>
  <c r="DL64" i="37"/>
  <c r="DM64" i="37"/>
  <c r="DN64" i="37"/>
  <c r="DO64" i="37"/>
  <c r="DP64" i="37"/>
  <c r="DQ64" i="37"/>
  <c r="DR64" i="37"/>
  <c r="DS64" i="37"/>
  <c r="DT64" i="37"/>
  <c r="DU64" i="37"/>
  <c r="DV64" i="37"/>
  <c r="DW64" i="37"/>
  <c r="DX64" i="37"/>
  <c r="DY64" i="37"/>
  <c r="DZ64" i="37"/>
  <c r="EA64" i="37"/>
  <c r="EB64" i="37"/>
  <c r="EC64" i="37"/>
  <c r="ED64" i="37"/>
  <c r="EE64" i="37"/>
  <c r="EF64" i="37"/>
  <c r="EG64" i="37"/>
  <c r="EH64" i="37"/>
  <c r="EI64" i="37"/>
  <c r="EJ64" i="37"/>
  <c r="EK64" i="37"/>
  <c r="EL64" i="37"/>
  <c r="EM64" i="37"/>
  <c r="EN64" i="37"/>
  <c r="EO64" i="37"/>
  <c r="EP64" i="37"/>
  <c r="EQ64" i="37"/>
  <c r="ER64" i="37"/>
  <c r="ES64" i="37"/>
  <c r="ET64" i="37"/>
  <c r="EU64" i="37"/>
  <c r="EV64" i="37"/>
  <c r="EW64" i="37"/>
  <c r="EX64" i="37"/>
  <c r="EY64" i="37"/>
  <c r="EZ64" i="37"/>
  <c r="FA64" i="37"/>
  <c r="FB64" i="37"/>
  <c r="FC64" i="37"/>
  <c r="FD64" i="37"/>
  <c r="FE64" i="37"/>
  <c r="FF64" i="37"/>
  <c r="FG64" i="37"/>
  <c r="FH64" i="37"/>
  <c r="FI64" i="37"/>
  <c r="FJ64" i="37"/>
  <c r="FK64" i="37"/>
  <c r="FL64" i="37"/>
  <c r="FM64" i="37"/>
  <c r="FN64" i="37"/>
  <c r="FO64" i="37"/>
  <c r="FP64" i="37"/>
  <c r="FQ64" i="37"/>
  <c r="FR64" i="37"/>
  <c r="FS64" i="37"/>
  <c r="FT64" i="37"/>
  <c r="FU64" i="37"/>
  <c r="FV64" i="37"/>
  <c r="FW64" i="37"/>
  <c r="FX64" i="37"/>
  <c r="FY64" i="37"/>
  <c r="FZ64" i="37"/>
  <c r="GA64" i="37"/>
  <c r="GB64" i="37"/>
  <c r="GC64" i="37"/>
  <c r="GD64" i="37"/>
  <c r="GE64" i="37"/>
  <c r="GF64" i="37"/>
  <c r="GG64" i="37"/>
  <c r="GH64" i="37"/>
  <c r="GI64" i="37"/>
  <c r="GJ64" i="37"/>
  <c r="GK64" i="37"/>
  <c r="GL64" i="37"/>
  <c r="GM64" i="37"/>
  <c r="GN64" i="37"/>
  <c r="GO64" i="37"/>
  <c r="GP64" i="37"/>
  <c r="GQ64" i="37"/>
  <c r="GR64" i="37"/>
  <c r="GS64" i="37"/>
  <c r="GT64" i="37"/>
  <c r="GU64" i="37"/>
  <c r="GV64" i="37"/>
  <c r="GW64" i="37"/>
  <c r="GX64" i="37"/>
  <c r="GY64" i="37"/>
  <c r="GZ64" i="37"/>
  <c r="HA64" i="37"/>
  <c r="HB64" i="37"/>
  <c r="HC64" i="37"/>
  <c r="HD64" i="37"/>
  <c r="HE64" i="37"/>
  <c r="HF64" i="37"/>
  <c r="HG64" i="37"/>
  <c r="HH64" i="37"/>
  <c r="HI64" i="37"/>
  <c r="HJ64" i="37"/>
  <c r="HK64" i="37"/>
  <c r="HL64" i="37"/>
  <c r="HM64" i="37"/>
  <c r="HN64" i="37"/>
  <c r="HO64" i="37"/>
  <c r="HP64" i="37"/>
  <c r="HQ64" i="37"/>
  <c r="HR64" i="37"/>
  <c r="HS64" i="37"/>
  <c r="HT64" i="37"/>
  <c r="HU64" i="37"/>
  <c r="HV64" i="37"/>
  <c r="HW64" i="37"/>
  <c r="HX64" i="37"/>
  <c r="HY64" i="37"/>
  <c r="HZ64" i="37"/>
  <c r="IA64" i="37"/>
  <c r="IB64" i="37"/>
  <c r="IC64" i="37"/>
  <c r="ID64" i="37"/>
  <c r="IE64" i="37"/>
  <c r="A65" i="37"/>
  <c r="G65" i="37"/>
  <c r="H65" i="37"/>
  <c r="I65" i="37"/>
  <c r="J65" i="37"/>
  <c r="K65" i="37"/>
  <c r="L65" i="37"/>
  <c r="M65" i="37"/>
  <c r="N65" i="37"/>
  <c r="O65" i="37"/>
  <c r="P65" i="37"/>
  <c r="Q65" i="37"/>
  <c r="R65" i="37"/>
  <c r="S65" i="37"/>
  <c r="T65" i="37"/>
  <c r="U65" i="37"/>
  <c r="V65" i="37"/>
  <c r="W65" i="37"/>
  <c r="X65" i="37"/>
  <c r="Y65" i="37"/>
  <c r="Z65" i="37"/>
  <c r="AA65" i="37"/>
  <c r="AB65" i="37"/>
  <c r="AC65" i="37"/>
  <c r="AD65" i="37"/>
  <c r="AE65" i="37"/>
  <c r="AF65" i="37"/>
  <c r="AG65" i="37"/>
  <c r="AH65" i="37"/>
  <c r="AI65" i="37"/>
  <c r="AJ65" i="37"/>
  <c r="AK65" i="37"/>
  <c r="AL65" i="37"/>
  <c r="AM65" i="37"/>
  <c r="AN65" i="37"/>
  <c r="AO65" i="37"/>
  <c r="AP65" i="37"/>
  <c r="AQ65" i="37"/>
  <c r="AR65" i="37"/>
  <c r="AS65" i="37"/>
  <c r="AT65" i="37"/>
  <c r="AU65" i="37"/>
  <c r="AV65" i="37"/>
  <c r="AW65" i="37"/>
  <c r="AX65" i="37"/>
  <c r="AY65" i="37"/>
  <c r="AZ65" i="37"/>
  <c r="BA65" i="37"/>
  <c r="BB65" i="37"/>
  <c r="BC65" i="37"/>
  <c r="BD65" i="37"/>
  <c r="BE65" i="37"/>
  <c r="BF65" i="37"/>
  <c r="BG65" i="37"/>
  <c r="BH65" i="37"/>
  <c r="BI65" i="37"/>
  <c r="BJ65" i="37"/>
  <c r="BK65" i="37"/>
  <c r="BL65" i="37"/>
  <c r="BM65" i="37"/>
  <c r="BN65" i="37"/>
  <c r="BO65" i="37"/>
  <c r="BP65" i="37"/>
  <c r="BQ65" i="37"/>
  <c r="BR65" i="37"/>
  <c r="BS65" i="37"/>
  <c r="BT65" i="37"/>
  <c r="BU65" i="37"/>
  <c r="BV65" i="37"/>
  <c r="BW65" i="37"/>
  <c r="BX65" i="37"/>
  <c r="BY65" i="37"/>
  <c r="BZ65" i="37"/>
  <c r="CA65" i="37"/>
  <c r="CB65" i="37"/>
  <c r="CC65" i="37"/>
  <c r="CD65" i="37"/>
  <c r="CE65" i="37"/>
  <c r="CF65" i="37"/>
  <c r="CG65" i="37"/>
  <c r="CH65" i="37"/>
  <c r="CI65" i="37"/>
  <c r="CJ65" i="37"/>
  <c r="CK65" i="37"/>
  <c r="CL65" i="37"/>
  <c r="CM65" i="37"/>
  <c r="CN65" i="37"/>
  <c r="CO65" i="37"/>
  <c r="CP65" i="37"/>
  <c r="CQ65" i="37"/>
  <c r="CR65" i="37"/>
  <c r="CS65" i="37"/>
  <c r="CT65" i="37"/>
  <c r="CU65" i="37"/>
  <c r="CV65" i="37"/>
  <c r="CW65" i="37"/>
  <c r="CX65" i="37"/>
  <c r="CY65" i="37"/>
  <c r="CZ65" i="37"/>
  <c r="DA65" i="37"/>
  <c r="DB65" i="37"/>
  <c r="DC65" i="37"/>
  <c r="DD65" i="37"/>
  <c r="DE65" i="37"/>
  <c r="DF65" i="37"/>
  <c r="DG65" i="37"/>
  <c r="DH65" i="37"/>
  <c r="DI65" i="37"/>
  <c r="DJ65" i="37"/>
  <c r="DK65" i="37"/>
  <c r="DL65" i="37"/>
  <c r="DM65" i="37"/>
  <c r="DN65" i="37"/>
  <c r="DO65" i="37"/>
  <c r="DP65" i="37"/>
  <c r="DQ65" i="37"/>
  <c r="DR65" i="37"/>
  <c r="DS65" i="37"/>
  <c r="DT65" i="37"/>
  <c r="DU65" i="37"/>
  <c r="DV65" i="37"/>
  <c r="DW65" i="37"/>
  <c r="DX65" i="37"/>
  <c r="DY65" i="37"/>
  <c r="DZ65" i="37"/>
  <c r="EA65" i="37"/>
  <c r="EB65" i="37"/>
  <c r="EC65" i="37"/>
  <c r="ED65" i="37"/>
  <c r="EE65" i="37"/>
  <c r="EF65" i="37"/>
  <c r="EG65" i="37"/>
  <c r="EH65" i="37"/>
  <c r="EI65" i="37"/>
  <c r="EJ65" i="37"/>
  <c r="EK65" i="37"/>
  <c r="EL65" i="37"/>
  <c r="EM65" i="37"/>
  <c r="EN65" i="37"/>
  <c r="EO65" i="37"/>
  <c r="EP65" i="37"/>
  <c r="EQ65" i="37"/>
  <c r="ER65" i="37"/>
  <c r="ES65" i="37"/>
  <c r="ET65" i="37"/>
  <c r="EU65" i="37"/>
  <c r="EV65" i="37"/>
  <c r="EW65" i="37"/>
  <c r="EX65" i="37"/>
  <c r="EY65" i="37"/>
  <c r="EZ65" i="37"/>
  <c r="FA65" i="37"/>
  <c r="FB65" i="37"/>
  <c r="FC65" i="37"/>
  <c r="FD65" i="37"/>
  <c r="FE65" i="37"/>
  <c r="FF65" i="37"/>
  <c r="FG65" i="37"/>
  <c r="FH65" i="37"/>
  <c r="FI65" i="37"/>
  <c r="FJ65" i="37"/>
  <c r="FK65" i="37"/>
  <c r="FL65" i="37"/>
  <c r="FM65" i="37"/>
  <c r="FN65" i="37"/>
  <c r="FO65" i="37"/>
  <c r="FP65" i="37"/>
  <c r="FQ65" i="37"/>
  <c r="FR65" i="37"/>
  <c r="FS65" i="37"/>
  <c r="FT65" i="37"/>
  <c r="FU65" i="37"/>
  <c r="FV65" i="37"/>
  <c r="FW65" i="37"/>
  <c r="FX65" i="37"/>
  <c r="FY65" i="37"/>
  <c r="FZ65" i="37"/>
  <c r="GA65" i="37"/>
  <c r="GB65" i="37"/>
  <c r="GC65" i="37"/>
  <c r="GD65" i="37"/>
  <c r="GE65" i="37"/>
  <c r="GF65" i="37"/>
  <c r="GG65" i="37"/>
  <c r="GH65" i="37"/>
  <c r="GI65" i="37"/>
  <c r="GJ65" i="37"/>
  <c r="GK65" i="37"/>
  <c r="GL65" i="37"/>
  <c r="GM65" i="37"/>
  <c r="GN65" i="37"/>
  <c r="GO65" i="37"/>
  <c r="GP65" i="37"/>
  <c r="GQ65" i="37"/>
  <c r="GR65" i="37"/>
  <c r="GS65" i="37"/>
  <c r="GT65" i="37"/>
  <c r="GU65" i="37"/>
  <c r="GV65" i="37"/>
  <c r="GW65" i="37"/>
  <c r="GX65" i="37"/>
  <c r="GY65" i="37"/>
  <c r="GZ65" i="37"/>
  <c r="HA65" i="37"/>
  <c r="HB65" i="37"/>
  <c r="HC65" i="37"/>
  <c r="HD65" i="37"/>
  <c r="HE65" i="37"/>
  <c r="HF65" i="37"/>
  <c r="HG65" i="37"/>
  <c r="HH65" i="37"/>
  <c r="HI65" i="37"/>
  <c r="HJ65" i="37"/>
  <c r="HK65" i="37"/>
  <c r="HL65" i="37"/>
  <c r="HM65" i="37"/>
  <c r="HN65" i="37"/>
  <c r="HO65" i="37"/>
  <c r="HP65" i="37"/>
  <c r="HQ65" i="37"/>
  <c r="HR65" i="37"/>
  <c r="HS65" i="37"/>
  <c r="HT65" i="37"/>
  <c r="HU65" i="37"/>
  <c r="HV65" i="37"/>
  <c r="HW65" i="37"/>
  <c r="HX65" i="37"/>
  <c r="HY65" i="37"/>
  <c r="HZ65" i="37"/>
  <c r="IA65" i="37"/>
  <c r="IB65" i="37"/>
  <c r="IC65" i="37"/>
  <c r="ID65" i="37"/>
  <c r="IE65" i="37"/>
  <c r="A66" i="37"/>
  <c r="G66" i="37"/>
  <c r="H66" i="37"/>
  <c r="I66" i="37"/>
  <c r="J66" i="37"/>
  <c r="K66" i="37"/>
  <c r="L66" i="37"/>
  <c r="M66" i="37"/>
  <c r="N66" i="37"/>
  <c r="O66" i="37"/>
  <c r="P66" i="37"/>
  <c r="Q66" i="37"/>
  <c r="R66" i="37"/>
  <c r="S66" i="37"/>
  <c r="T66" i="37"/>
  <c r="U66" i="37"/>
  <c r="V66" i="37"/>
  <c r="W66" i="37"/>
  <c r="X66" i="37"/>
  <c r="Y66" i="37"/>
  <c r="Z66" i="37"/>
  <c r="AA66" i="37"/>
  <c r="AB66" i="37"/>
  <c r="AC66" i="37"/>
  <c r="AD66" i="37"/>
  <c r="AE66" i="37"/>
  <c r="AF66" i="37"/>
  <c r="AG66" i="37"/>
  <c r="AH66" i="37"/>
  <c r="AI66" i="37"/>
  <c r="AJ66" i="37"/>
  <c r="AK66" i="37"/>
  <c r="AL66" i="37"/>
  <c r="AM66" i="37"/>
  <c r="AN66" i="37"/>
  <c r="AO66" i="37"/>
  <c r="AP66" i="37"/>
  <c r="AQ66" i="37"/>
  <c r="AR66" i="37"/>
  <c r="AS66" i="37"/>
  <c r="AT66" i="37"/>
  <c r="AU66" i="37"/>
  <c r="AV66" i="37"/>
  <c r="AW66" i="37"/>
  <c r="AX66" i="37"/>
  <c r="AY66" i="37"/>
  <c r="AZ66" i="37"/>
  <c r="BA66" i="37"/>
  <c r="BB66" i="37"/>
  <c r="BC66" i="37"/>
  <c r="BD66" i="37"/>
  <c r="BE66" i="37"/>
  <c r="BF66" i="37"/>
  <c r="BG66" i="37"/>
  <c r="BH66" i="37"/>
  <c r="BI66" i="37"/>
  <c r="BJ66" i="37"/>
  <c r="BK66" i="37"/>
  <c r="BL66" i="37"/>
  <c r="BM66" i="37"/>
  <c r="BN66" i="37"/>
  <c r="BO66" i="37"/>
  <c r="BP66" i="37"/>
  <c r="BQ66" i="37"/>
  <c r="BR66" i="37"/>
  <c r="BS66" i="37"/>
  <c r="BT66" i="37"/>
  <c r="BU66" i="37"/>
  <c r="BV66" i="37"/>
  <c r="BW66" i="37"/>
  <c r="BX66" i="37"/>
  <c r="BY66" i="37"/>
  <c r="BZ66" i="37"/>
  <c r="CA66" i="37"/>
  <c r="CB66" i="37"/>
  <c r="CC66" i="37"/>
  <c r="CD66" i="37"/>
  <c r="CE66" i="37"/>
  <c r="CF66" i="37"/>
  <c r="CG66" i="37"/>
  <c r="CH66" i="37"/>
  <c r="CI66" i="37"/>
  <c r="CJ66" i="37"/>
  <c r="CK66" i="37"/>
  <c r="CL66" i="37"/>
  <c r="CM66" i="37"/>
  <c r="CN66" i="37"/>
  <c r="CO66" i="37"/>
  <c r="CP66" i="37"/>
  <c r="CQ66" i="37"/>
  <c r="CR66" i="37"/>
  <c r="CS66" i="37"/>
  <c r="CT66" i="37"/>
  <c r="CU66" i="37"/>
  <c r="CV66" i="37"/>
  <c r="CW66" i="37"/>
  <c r="CX66" i="37"/>
  <c r="CY66" i="37"/>
  <c r="CZ66" i="37"/>
  <c r="DA66" i="37"/>
  <c r="DB66" i="37"/>
  <c r="DC66" i="37"/>
  <c r="DD66" i="37"/>
  <c r="DE66" i="37"/>
  <c r="DF66" i="37"/>
  <c r="DG66" i="37"/>
  <c r="DH66" i="37"/>
  <c r="DI66" i="37"/>
  <c r="DJ66" i="37"/>
  <c r="DK66" i="37"/>
  <c r="DL66" i="37"/>
  <c r="DM66" i="37"/>
  <c r="DN66" i="37"/>
  <c r="DO66" i="37"/>
  <c r="DP66" i="37"/>
  <c r="DQ66" i="37"/>
  <c r="DR66" i="37"/>
  <c r="DS66" i="37"/>
  <c r="DT66" i="37"/>
  <c r="DU66" i="37"/>
  <c r="DV66" i="37"/>
  <c r="DW66" i="37"/>
  <c r="DX66" i="37"/>
  <c r="DY66" i="37"/>
  <c r="DZ66" i="37"/>
  <c r="EA66" i="37"/>
  <c r="EB66" i="37"/>
  <c r="EC66" i="37"/>
  <c r="ED66" i="37"/>
  <c r="EE66" i="37"/>
  <c r="EF66" i="37"/>
  <c r="EG66" i="37"/>
  <c r="EH66" i="37"/>
  <c r="EI66" i="37"/>
  <c r="EJ66" i="37"/>
  <c r="EK66" i="37"/>
  <c r="EL66" i="37"/>
  <c r="EM66" i="37"/>
  <c r="EN66" i="37"/>
  <c r="EO66" i="37"/>
  <c r="EP66" i="37"/>
  <c r="EQ66" i="37"/>
  <c r="ER66" i="37"/>
  <c r="ES66" i="37"/>
  <c r="ET66" i="37"/>
  <c r="EU66" i="37"/>
  <c r="EV66" i="37"/>
  <c r="EW66" i="37"/>
  <c r="EX66" i="37"/>
  <c r="EY66" i="37"/>
  <c r="EZ66" i="37"/>
  <c r="FA66" i="37"/>
  <c r="FB66" i="37"/>
  <c r="FC66" i="37"/>
  <c r="FD66" i="37"/>
  <c r="FE66" i="37"/>
  <c r="FF66" i="37"/>
  <c r="FG66" i="37"/>
  <c r="FH66" i="37"/>
  <c r="FI66" i="37"/>
  <c r="FJ66" i="37"/>
  <c r="FK66" i="37"/>
  <c r="FL66" i="37"/>
  <c r="FM66" i="37"/>
  <c r="FN66" i="37"/>
  <c r="FO66" i="37"/>
  <c r="FP66" i="37"/>
  <c r="FQ66" i="37"/>
  <c r="FR66" i="37"/>
  <c r="FS66" i="37"/>
  <c r="FT66" i="37"/>
  <c r="FU66" i="37"/>
  <c r="FV66" i="37"/>
  <c r="FW66" i="37"/>
  <c r="FX66" i="37"/>
  <c r="FY66" i="37"/>
  <c r="FZ66" i="37"/>
  <c r="GA66" i="37"/>
  <c r="GB66" i="37"/>
  <c r="GC66" i="37"/>
  <c r="GD66" i="37"/>
  <c r="GE66" i="37"/>
  <c r="GF66" i="37"/>
  <c r="GG66" i="37"/>
  <c r="GH66" i="37"/>
  <c r="GI66" i="37"/>
  <c r="GJ66" i="37"/>
  <c r="GK66" i="37"/>
  <c r="GL66" i="37"/>
  <c r="GM66" i="37"/>
  <c r="GN66" i="37"/>
  <c r="GO66" i="37"/>
  <c r="GP66" i="37"/>
  <c r="GQ66" i="37"/>
  <c r="GR66" i="37"/>
  <c r="GS66" i="37"/>
  <c r="GT66" i="37"/>
  <c r="GU66" i="37"/>
  <c r="GV66" i="37"/>
  <c r="GW66" i="37"/>
  <c r="GX66" i="37"/>
  <c r="GY66" i="37"/>
  <c r="GZ66" i="37"/>
  <c r="HA66" i="37"/>
  <c r="HB66" i="37"/>
  <c r="HC66" i="37"/>
  <c r="HD66" i="37"/>
  <c r="HE66" i="37"/>
  <c r="HF66" i="37"/>
  <c r="HG66" i="37"/>
  <c r="HH66" i="37"/>
  <c r="HI66" i="37"/>
  <c r="HJ66" i="37"/>
  <c r="HK66" i="37"/>
  <c r="HL66" i="37"/>
  <c r="HM66" i="37"/>
  <c r="HN66" i="37"/>
  <c r="HO66" i="37"/>
  <c r="HP66" i="37"/>
  <c r="HQ66" i="37"/>
  <c r="HR66" i="37"/>
  <c r="HS66" i="37"/>
  <c r="HT66" i="37"/>
  <c r="HU66" i="37"/>
  <c r="HV66" i="37"/>
  <c r="HW66" i="37"/>
  <c r="HX66" i="37"/>
  <c r="HY66" i="37"/>
  <c r="HZ66" i="37"/>
  <c r="IA66" i="37"/>
  <c r="IB66" i="37"/>
  <c r="IC66" i="37"/>
  <c r="ID66" i="37"/>
  <c r="IE66" i="37"/>
  <c r="A67" i="37"/>
  <c r="G67" i="37"/>
  <c r="H67" i="37"/>
  <c r="I67" i="37"/>
  <c r="J67" i="37"/>
  <c r="K67" i="37"/>
  <c r="L67" i="37"/>
  <c r="M67" i="37"/>
  <c r="N67" i="37"/>
  <c r="O67" i="37"/>
  <c r="P67" i="37"/>
  <c r="Q67" i="37"/>
  <c r="R67" i="37"/>
  <c r="S67" i="37"/>
  <c r="T67" i="37"/>
  <c r="U67" i="37"/>
  <c r="V67" i="37"/>
  <c r="W67" i="37"/>
  <c r="X67" i="37"/>
  <c r="Y67" i="37"/>
  <c r="Z67" i="37"/>
  <c r="AA67" i="37"/>
  <c r="AB67" i="37"/>
  <c r="AC67" i="37"/>
  <c r="AD67" i="37"/>
  <c r="AE67" i="37"/>
  <c r="AF67" i="37"/>
  <c r="AG67" i="37"/>
  <c r="AH67" i="37"/>
  <c r="AI67" i="37"/>
  <c r="AJ67" i="37"/>
  <c r="AK67" i="37"/>
  <c r="AL67" i="37"/>
  <c r="AM67" i="37"/>
  <c r="AN67" i="37"/>
  <c r="AO67" i="37"/>
  <c r="AP67" i="37"/>
  <c r="AQ67" i="37"/>
  <c r="AR67" i="37"/>
  <c r="AS67" i="37"/>
  <c r="AT67" i="37"/>
  <c r="AU67" i="37"/>
  <c r="AV67" i="37"/>
  <c r="AW67" i="37"/>
  <c r="AX67" i="37"/>
  <c r="AY67" i="37"/>
  <c r="AZ67" i="37"/>
  <c r="BA67" i="37"/>
  <c r="BB67" i="37"/>
  <c r="BC67" i="37"/>
  <c r="BD67" i="37"/>
  <c r="BE67" i="37"/>
  <c r="BF67" i="37"/>
  <c r="BG67" i="37"/>
  <c r="BH67" i="37"/>
  <c r="BI67" i="37"/>
  <c r="BJ67" i="37"/>
  <c r="BK67" i="37"/>
  <c r="BL67" i="37"/>
  <c r="BM67" i="37"/>
  <c r="BN67" i="37"/>
  <c r="BO67" i="37"/>
  <c r="BP67" i="37"/>
  <c r="BQ67" i="37"/>
  <c r="BR67" i="37"/>
  <c r="BS67" i="37"/>
  <c r="BT67" i="37"/>
  <c r="BU67" i="37"/>
  <c r="BV67" i="37"/>
  <c r="BW67" i="37"/>
  <c r="BX67" i="37"/>
  <c r="BY67" i="37"/>
  <c r="BZ67" i="37"/>
  <c r="CA67" i="37"/>
  <c r="CB67" i="37"/>
  <c r="CC67" i="37"/>
  <c r="CD67" i="37"/>
  <c r="CE67" i="37"/>
  <c r="CF67" i="37"/>
  <c r="CG67" i="37"/>
  <c r="CH67" i="37"/>
  <c r="CI67" i="37"/>
  <c r="CJ67" i="37"/>
  <c r="CK67" i="37"/>
  <c r="CL67" i="37"/>
  <c r="CM67" i="37"/>
  <c r="CN67" i="37"/>
  <c r="CO67" i="37"/>
  <c r="CP67" i="37"/>
  <c r="CQ67" i="37"/>
  <c r="CR67" i="37"/>
  <c r="CS67" i="37"/>
  <c r="CT67" i="37"/>
  <c r="CU67" i="37"/>
  <c r="CV67" i="37"/>
  <c r="CW67" i="37"/>
  <c r="CX67" i="37"/>
  <c r="CY67" i="37"/>
  <c r="CZ67" i="37"/>
  <c r="DA67" i="37"/>
  <c r="DB67" i="37"/>
  <c r="DC67" i="37"/>
  <c r="DD67" i="37"/>
  <c r="DE67" i="37"/>
  <c r="DF67" i="37"/>
  <c r="DG67" i="37"/>
  <c r="DH67" i="37"/>
  <c r="DI67" i="37"/>
  <c r="DJ67" i="37"/>
  <c r="DK67" i="37"/>
  <c r="DL67" i="37"/>
  <c r="DM67" i="37"/>
  <c r="DN67" i="37"/>
  <c r="DO67" i="37"/>
  <c r="DP67" i="37"/>
  <c r="DQ67" i="37"/>
  <c r="DR67" i="37"/>
  <c r="DS67" i="37"/>
  <c r="DT67" i="37"/>
  <c r="DU67" i="37"/>
  <c r="DV67" i="37"/>
  <c r="DW67" i="37"/>
  <c r="DX67" i="37"/>
  <c r="DY67" i="37"/>
  <c r="DZ67" i="37"/>
  <c r="EA67" i="37"/>
  <c r="EB67" i="37"/>
  <c r="EC67" i="37"/>
  <c r="ED67" i="37"/>
  <c r="EE67" i="37"/>
  <c r="EF67" i="37"/>
  <c r="EG67" i="37"/>
  <c r="EH67" i="37"/>
  <c r="EI67" i="37"/>
  <c r="EJ67" i="37"/>
  <c r="EK67" i="37"/>
  <c r="EL67" i="37"/>
  <c r="EM67" i="37"/>
  <c r="EN67" i="37"/>
  <c r="EO67" i="37"/>
  <c r="EP67" i="37"/>
  <c r="EQ67" i="37"/>
  <c r="ER67" i="37"/>
  <c r="ES67" i="37"/>
  <c r="ET67" i="37"/>
  <c r="EU67" i="37"/>
  <c r="EV67" i="37"/>
  <c r="EW67" i="37"/>
  <c r="EX67" i="37"/>
  <c r="EY67" i="37"/>
  <c r="EZ67" i="37"/>
  <c r="FA67" i="37"/>
  <c r="FB67" i="37"/>
  <c r="FC67" i="37"/>
  <c r="FD67" i="37"/>
  <c r="FE67" i="37"/>
  <c r="FF67" i="37"/>
  <c r="FG67" i="37"/>
  <c r="FH67" i="37"/>
  <c r="FI67" i="37"/>
  <c r="FJ67" i="37"/>
  <c r="FK67" i="37"/>
  <c r="FL67" i="37"/>
  <c r="FM67" i="37"/>
  <c r="FN67" i="37"/>
  <c r="FO67" i="37"/>
  <c r="FP67" i="37"/>
  <c r="FQ67" i="37"/>
  <c r="FR67" i="37"/>
  <c r="FS67" i="37"/>
  <c r="FT67" i="37"/>
  <c r="FU67" i="37"/>
  <c r="FV67" i="37"/>
  <c r="FW67" i="37"/>
  <c r="FX67" i="37"/>
  <c r="FY67" i="37"/>
  <c r="FZ67" i="37"/>
  <c r="GA67" i="37"/>
  <c r="GB67" i="37"/>
  <c r="GC67" i="37"/>
  <c r="GD67" i="37"/>
  <c r="GE67" i="37"/>
  <c r="GF67" i="37"/>
  <c r="GG67" i="37"/>
  <c r="GH67" i="37"/>
  <c r="GI67" i="37"/>
  <c r="GJ67" i="37"/>
  <c r="GK67" i="37"/>
  <c r="GL67" i="37"/>
  <c r="GM67" i="37"/>
  <c r="GN67" i="37"/>
  <c r="GO67" i="37"/>
  <c r="GP67" i="37"/>
  <c r="GQ67" i="37"/>
  <c r="GR67" i="37"/>
  <c r="GS67" i="37"/>
  <c r="GT67" i="37"/>
  <c r="GU67" i="37"/>
  <c r="GV67" i="37"/>
  <c r="GW67" i="37"/>
  <c r="GX67" i="37"/>
  <c r="GY67" i="37"/>
  <c r="GZ67" i="37"/>
  <c r="HA67" i="37"/>
  <c r="HB67" i="37"/>
  <c r="HC67" i="37"/>
  <c r="HD67" i="37"/>
  <c r="HE67" i="37"/>
  <c r="HF67" i="37"/>
  <c r="HG67" i="37"/>
  <c r="HH67" i="37"/>
  <c r="HI67" i="37"/>
  <c r="HJ67" i="37"/>
  <c r="HK67" i="37"/>
  <c r="HL67" i="37"/>
  <c r="HM67" i="37"/>
  <c r="HN67" i="37"/>
  <c r="HO67" i="37"/>
  <c r="HP67" i="37"/>
  <c r="HQ67" i="37"/>
  <c r="HR67" i="37"/>
  <c r="HS67" i="37"/>
  <c r="HT67" i="37"/>
  <c r="HU67" i="37"/>
  <c r="HV67" i="37"/>
  <c r="HW67" i="37"/>
  <c r="HX67" i="37"/>
  <c r="HY67" i="37"/>
  <c r="HZ67" i="37"/>
  <c r="IA67" i="37"/>
  <c r="IB67" i="37"/>
  <c r="IC67" i="37"/>
  <c r="ID67" i="37"/>
  <c r="IE67" i="37"/>
  <c r="A68" i="37"/>
  <c r="G68" i="37"/>
  <c r="H68" i="37"/>
  <c r="I68" i="37"/>
  <c r="J68" i="37"/>
  <c r="K68" i="37"/>
  <c r="L68" i="37"/>
  <c r="M68" i="37"/>
  <c r="N68" i="37"/>
  <c r="O68" i="37"/>
  <c r="P68" i="37"/>
  <c r="Q68" i="37"/>
  <c r="R68" i="37"/>
  <c r="S68" i="37"/>
  <c r="T68" i="37"/>
  <c r="U68" i="37"/>
  <c r="V68" i="37"/>
  <c r="W68" i="37"/>
  <c r="X68" i="37"/>
  <c r="Y68" i="37"/>
  <c r="Z68" i="37"/>
  <c r="AA68" i="37"/>
  <c r="AB68" i="37"/>
  <c r="AC68" i="37"/>
  <c r="AD68" i="37"/>
  <c r="AE68" i="37"/>
  <c r="AF68" i="37"/>
  <c r="AG68" i="37"/>
  <c r="AH68" i="37"/>
  <c r="AI68" i="37"/>
  <c r="AJ68" i="37"/>
  <c r="AK68" i="37"/>
  <c r="AL68" i="37"/>
  <c r="AM68" i="37"/>
  <c r="AN68" i="37"/>
  <c r="AO68" i="37"/>
  <c r="AP68" i="37"/>
  <c r="AQ68" i="37"/>
  <c r="AR68" i="37"/>
  <c r="AS68" i="37"/>
  <c r="AT68" i="37"/>
  <c r="AU68" i="37"/>
  <c r="AV68" i="37"/>
  <c r="AW68" i="37"/>
  <c r="AX68" i="37"/>
  <c r="AY68" i="37"/>
  <c r="AZ68" i="37"/>
  <c r="BA68" i="37"/>
  <c r="BB68" i="37"/>
  <c r="BC68" i="37"/>
  <c r="BD68" i="37"/>
  <c r="BE68" i="37"/>
  <c r="BF68" i="37"/>
  <c r="BG68" i="37"/>
  <c r="BH68" i="37"/>
  <c r="BI68" i="37"/>
  <c r="BJ68" i="37"/>
  <c r="BK68" i="37"/>
  <c r="BL68" i="37"/>
  <c r="BM68" i="37"/>
  <c r="BN68" i="37"/>
  <c r="BO68" i="37"/>
  <c r="BP68" i="37"/>
  <c r="BQ68" i="37"/>
  <c r="BR68" i="37"/>
  <c r="BS68" i="37"/>
  <c r="BT68" i="37"/>
  <c r="BU68" i="37"/>
  <c r="BV68" i="37"/>
  <c r="BW68" i="37"/>
  <c r="BX68" i="37"/>
  <c r="BY68" i="37"/>
  <c r="BZ68" i="37"/>
  <c r="CA68" i="37"/>
  <c r="CB68" i="37"/>
  <c r="CC68" i="37"/>
  <c r="CD68" i="37"/>
  <c r="CE68" i="37"/>
  <c r="CF68" i="37"/>
  <c r="CG68" i="37"/>
  <c r="CH68" i="37"/>
  <c r="CI68" i="37"/>
  <c r="CJ68" i="37"/>
  <c r="CK68" i="37"/>
  <c r="CL68" i="37"/>
  <c r="CM68" i="37"/>
  <c r="CN68" i="37"/>
  <c r="CO68" i="37"/>
  <c r="CP68" i="37"/>
  <c r="CQ68" i="37"/>
  <c r="CR68" i="37"/>
  <c r="CS68" i="37"/>
  <c r="CT68" i="37"/>
  <c r="CU68" i="37"/>
  <c r="CV68" i="37"/>
  <c r="CW68" i="37"/>
  <c r="CX68" i="37"/>
  <c r="CY68" i="37"/>
  <c r="CZ68" i="37"/>
  <c r="DA68" i="37"/>
  <c r="DB68" i="37"/>
  <c r="DC68" i="37"/>
  <c r="DD68" i="37"/>
  <c r="DE68" i="37"/>
  <c r="DF68" i="37"/>
  <c r="DG68" i="37"/>
  <c r="DH68" i="37"/>
  <c r="DI68" i="37"/>
  <c r="DJ68" i="37"/>
  <c r="DK68" i="37"/>
  <c r="DL68" i="37"/>
  <c r="DM68" i="37"/>
  <c r="DN68" i="37"/>
  <c r="DO68" i="37"/>
  <c r="DP68" i="37"/>
  <c r="DQ68" i="37"/>
  <c r="DR68" i="37"/>
  <c r="DS68" i="37"/>
  <c r="DT68" i="37"/>
  <c r="DU68" i="37"/>
  <c r="DV68" i="37"/>
  <c r="DW68" i="37"/>
  <c r="DX68" i="37"/>
  <c r="DY68" i="37"/>
  <c r="DZ68" i="37"/>
  <c r="EA68" i="37"/>
  <c r="EB68" i="37"/>
  <c r="EC68" i="37"/>
  <c r="ED68" i="37"/>
  <c r="EE68" i="37"/>
  <c r="EF68" i="37"/>
  <c r="EG68" i="37"/>
  <c r="EH68" i="37"/>
  <c r="EI68" i="37"/>
  <c r="EJ68" i="37"/>
  <c r="EK68" i="37"/>
  <c r="EL68" i="37"/>
  <c r="EM68" i="37"/>
  <c r="EN68" i="37"/>
  <c r="EO68" i="37"/>
  <c r="EP68" i="37"/>
  <c r="EQ68" i="37"/>
  <c r="ER68" i="37"/>
  <c r="ES68" i="37"/>
  <c r="ET68" i="37"/>
  <c r="EU68" i="37"/>
  <c r="EV68" i="37"/>
  <c r="EW68" i="37"/>
  <c r="EX68" i="37"/>
  <c r="EY68" i="37"/>
  <c r="EZ68" i="37"/>
  <c r="FA68" i="37"/>
  <c r="FB68" i="37"/>
  <c r="FC68" i="37"/>
  <c r="FD68" i="37"/>
  <c r="FE68" i="37"/>
  <c r="FF68" i="37"/>
  <c r="FG68" i="37"/>
  <c r="FH68" i="37"/>
  <c r="FI68" i="37"/>
  <c r="FJ68" i="37"/>
  <c r="FK68" i="37"/>
  <c r="FL68" i="37"/>
  <c r="FM68" i="37"/>
  <c r="FN68" i="37"/>
  <c r="FO68" i="37"/>
  <c r="FP68" i="37"/>
  <c r="FQ68" i="37"/>
  <c r="FR68" i="37"/>
  <c r="FS68" i="37"/>
  <c r="FT68" i="37"/>
  <c r="FU68" i="37"/>
  <c r="FV68" i="37"/>
  <c r="FW68" i="37"/>
  <c r="FX68" i="37"/>
  <c r="FY68" i="37"/>
  <c r="FZ68" i="37"/>
  <c r="GA68" i="37"/>
  <c r="GB68" i="37"/>
  <c r="GC68" i="37"/>
  <c r="GD68" i="37"/>
  <c r="GE68" i="37"/>
  <c r="GF68" i="37"/>
  <c r="GG68" i="37"/>
  <c r="GH68" i="37"/>
  <c r="GI68" i="37"/>
  <c r="GJ68" i="37"/>
  <c r="GK68" i="37"/>
  <c r="GL68" i="37"/>
  <c r="GM68" i="37"/>
  <c r="GN68" i="37"/>
  <c r="GO68" i="37"/>
  <c r="GP68" i="37"/>
  <c r="GQ68" i="37"/>
  <c r="GR68" i="37"/>
  <c r="GS68" i="37"/>
  <c r="GT68" i="37"/>
  <c r="GU68" i="37"/>
  <c r="GV68" i="37"/>
  <c r="GW68" i="37"/>
  <c r="GX68" i="37"/>
  <c r="GY68" i="37"/>
  <c r="GZ68" i="37"/>
  <c r="HA68" i="37"/>
  <c r="HB68" i="37"/>
  <c r="HC68" i="37"/>
  <c r="HD68" i="37"/>
  <c r="HE68" i="37"/>
  <c r="HF68" i="37"/>
  <c r="HG68" i="37"/>
  <c r="HH68" i="37"/>
  <c r="HI68" i="37"/>
  <c r="HJ68" i="37"/>
  <c r="HK68" i="37"/>
  <c r="HL68" i="37"/>
  <c r="HM68" i="37"/>
  <c r="HN68" i="37"/>
  <c r="HO68" i="37"/>
  <c r="HP68" i="37"/>
  <c r="HQ68" i="37"/>
  <c r="HR68" i="37"/>
  <c r="HS68" i="37"/>
  <c r="HT68" i="37"/>
  <c r="HU68" i="37"/>
  <c r="HV68" i="37"/>
  <c r="HW68" i="37"/>
  <c r="HX68" i="37"/>
  <c r="HY68" i="37"/>
  <c r="HZ68" i="37"/>
  <c r="IA68" i="37"/>
  <c r="IB68" i="37"/>
  <c r="IC68" i="37"/>
  <c r="ID68" i="37"/>
  <c r="IE68" i="37"/>
  <c r="A69" i="37"/>
  <c r="G69" i="37"/>
  <c r="H69" i="37"/>
  <c r="I69" i="37"/>
  <c r="J69" i="37"/>
  <c r="K69" i="37"/>
  <c r="L69" i="37"/>
  <c r="M69" i="37"/>
  <c r="N69" i="37"/>
  <c r="O69" i="37"/>
  <c r="P69" i="37"/>
  <c r="Q69" i="37"/>
  <c r="R69" i="37"/>
  <c r="S69" i="37"/>
  <c r="T69" i="37"/>
  <c r="U69" i="37"/>
  <c r="V69" i="37"/>
  <c r="W69" i="37"/>
  <c r="X69" i="37"/>
  <c r="Y69" i="37"/>
  <c r="Z69" i="37"/>
  <c r="AA69" i="37"/>
  <c r="AB69" i="37"/>
  <c r="AC69" i="37"/>
  <c r="AD69" i="37"/>
  <c r="AE69" i="37"/>
  <c r="AF69" i="37"/>
  <c r="AG69" i="37"/>
  <c r="AH69" i="37"/>
  <c r="AI69" i="37"/>
  <c r="AJ69" i="37"/>
  <c r="AK69" i="37"/>
  <c r="AL69" i="37"/>
  <c r="AM69" i="37"/>
  <c r="AN69" i="37"/>
  <c r="AO69" i="37"/>
  <c r="AP69" i="37"/>
  <c r="AQ69" i="37"/>
  <c r="AR69" i="37"/>
  <c r="AS69" i="37"/>
  <c r="AT69" i="37"/>
  <c r="AU69" i="37"/>
  <c r="AV69" i="37"/>
  <c r="AW69" i="37"/>
  <c r="AX69" i="37"/>
  <c r="AY69" i="37"/>
  <c r="AZ69" i="37"/>
  <c r="BA69" i="37"/>
  <c r="BB69" i="37"/>
  <c r="BC69" i="37"/>
  <c r="BD69" i="37"/>
  <c r="BE69" i="37"/>
  <c r="BF69" i="37"/>
  <c r="BG69" i="37"/>
  <c r="BH69" i="37"/>
  <c r="BI69" i="37"/>
  <c r="BJ69" i="37"/>
  <c r="BK69" i="37"/>
  <c r="BL69" i="37"/>
  <c r="BM69" i="37"/>
  <c r="BN69" i="37"/>
  <c r="BO69" i="37"/>
  <c r="BP69" i="37"/>
  <c r="BQ69" i="37"/>
  <c r="BR69" i="37"/>
  <c r="BS69" i="37"/>
  <c r="BT69" i="37"/>
  <c r="BU69" i="37"/>
  <c r="BV69" i="37"/>
  <c r="BW69" i="37"/>
  <c r="BX69" i="37"/>
  <c r="BY69" i="37"/>
  <c r="BZ69" i="37"/>
  <c r="CA69" i="37"/>
  <c r="CB69" i="37"/>
  <c r="CC69" i="37"/>
  <c r="CD69" i="37"/>
  <c r="CE69" i="37"/>
  <c r="CF69" i="37"/>
  <c r="CG69" i="37"/>
  <c r="CH69" i="37"/>
  <c r="CI69" i="37"/>
  <c r="CJ69" i="37"/>
  <c r="CK69" i="37"/>
  <c r="CL69" i="37"/>
  <c r="CM69" i="37"/>
  <c r="CN69" i="37"/>
  <c r="CO69" i="37"/>
  <c r="CP69" i="37"/>
  <c r="CQ69" i="37"/>
  <c r="CR69" i="37"/>
  <c r="CS69" i="37"/>
  <c r="CT69" i="37"/>
  <c r="CU69" i="37"/>
  <c r="CV69" i="37"/>
  <c r="CW69" i="37"/>
  <c r="CX69" i="37"/>
  <c r="CY69" i="37"/>
  <c r="CZ69" i="37"/>
  <c r="DA69" i="37"/>
  <c r="DB69" i="37"/>
  <c r="DC69" i="37"/>
  <c r="DD69" i="37"/>
  <c r="DE69" i="37"/>
  <c r="DF69" i="37"/>
  <c r="DG69" i="37"/>
  <c r="DH69" i="37"/>
  <c r="DI69" i="37"/>
  <c r="DJ69" i="37"/>
  <c r="DK69" i="37"/>
  <c r="DL69" i="37"/>
  <c r="DM69" i="37"/>
  <c r="DN69" i="37"/>
  <c r="DO69" i="37"/>
  <c r="DP69" i="37"/>
  <c r="DQ69" i="37"/>
  <c r="DR69" i="37"/>
  <c r="DS69" i="37"/>
  <c r="DT69" i="37"/>
  <c r="DU69" i="37"/>
  <c r="DV69" i="37"/>
  <c r="DW69" i="37"/>
  <c r="DX69" i="37"/>
  <c r="DY69" i="37"/>
  <c r="DZ69" i="37"/>
  <c r="EA69" i="37"/>
  <c r="EB69" i="37"/>
  <c r="EC69" i="37"/>
  <c r="ED69" i="37"/>
  <c r="EE69" i="37"/>
  <c r="EF69" i="37"/>
  <c r="EG69" i="37"/>
  <c r="EH69" i="37"/>
  <c r="EI69" i="37"/>
  <c r="EJ69" i="37"/>
  <c r="EK69" i="37"/>
  <c r="EL69" i="37"/>
  <c r="EM69" i="37"/>
  <c r="EN69" i="37"/>
  <c r="EO69" i="37"/>
  <c r="EP69" i="37"/>
  <c r="EQ69" i="37"/>
  <c r="ER69" i="37"/>
  <c r="ES69" i="37"/>
  <c r="ET69" i="37"/>
  <c r="EU69" i="37"/>
  <c r="EV69" i="37"/>
  <c r="EW69" i="37"/>
  <c r="EX69" i="37"/>
  <c r="EY69" i="37"/>
  <c r="EZ69" i="37"/>
  <c r="FA69" i="37"/>
  <c r="FB69" i="37"/>
  <c r="FC69" i="37"/>
  <c r="FD69" i="37"/>
  <c r="FE69" i="37"/>
  <c r="FF69" i="37"/>
  <c r="FG69" i="37"/>
  <c r="FH69" i="37"/>
  <c r="FI69" i="37"/>
  <c r="FJ69" i="37"/>
  <c r="FK69" i="37"/>
  <c r="FL69" i="37"/>
  <c r="FM69" i="37"/>
  <c r="FN69" i="37"/>
  <c r="FO69" i="37"/>
  <c r="FP69" i="37"/>
  <c r="FQ69" i="37"/>
  <c r="FR69" i="37"/>
  <c r="FS69" i="37"/>
  <c r="FT69" i="37"/>
  <c r="FU69" i="37"/>
  <c r="FV69" i="37"/>
  <c r="FW69" i="37"/>
  <c r="FX69" i="37"/>
  <c r="FY69" i="37"/>
  <c r="FZ69" i="37"/>
  <c r="GA69" i="37"/>
  <c r="GB69" i="37"/>
  <c r="GC69" i="37"/>
  <c r="GD69" i="37"/>
  <c r="GE69" i="37"/>
  <c r="GF69" i="37"/>
  <c r="GG69" i="37"/>
  <c r="GH69" i="37"/>
  <c r="GI69" i="37"/>
  <c r="GJ69" i="37"/>
  <c r="GK69" i="37"/>
  <c r="GL69" i="37"/>
  <c r="GM69" i="37"/>
  <c r="GN69" i="37"/>
  <c r="GO69" i="37"/>
  <c r="GP69" i="37"/>
  <c r="GQ69" i="37"/>
  <c r="GR69" i="37"/>
  <c r="GS69" i="37"/>
  <c r="GT69" i="37"/>
  <c r="GU69" i="37"/>
  <c r="GV69" i="37"/>
  <c r="GW69" i="37"/>
  <c r="GX69" i="37"/>
  <c r="GY69" i="37"/>
  <c r="GZ69" i="37"/>
  <c r="HA69" i="37"/>
  <c r="HB69" i="37"/>
  <c r="HC69" i="37"/>
  <c r="HD69" i="37"/>
  <c r="HE69" i="37"/>
  <c r="HF69" i="37"/>
  <c r="HG69" i="37"/>
  <c r="HH69" i="37"/>
  <c r="HI69" i="37"/>
  <c r="HJ69" i="37"/>
  <c r="HK69" i="37"/>
  <c r="HL69" i="37"/>
  <c r="HM69" i="37"/>
  <c r="HN69" i="37"/>
  <c r="HO69" i="37"/>
  <c r="HP69" i="37"/>
  <c r="HQ69" i="37"/>
  <c r="HR69" i="37"/>
  <c r="HS69" i="37"/>
  <c r="HT69" i="37"/>
  <c r="HU69" i="37"/>
  <c r="HV69" i="37"/>
  <c r="HW69" i="37"/>
  <c r="HX69" i="37"/>
  <c r="HY69" i="37"/>
  <c r="HZ69" i="37"/>
  <c r="IA69" i="37"/>
  <c r="IB69" i="37"/>
  <c r="IC69" i="37"/>
  <c r="ID69" i="37"/>
  <c r="IE69" i="37"/>
  <c r="A70" i="37"/>
  <c r="G70" i="37"/>
  <c r="H70" i="37"/>
  <c r="I70" i="37"/>
  <c r="J70" i="37"/>
  <c r="K70" i="37"/>
  <c r="L70" i="37"/>
  <c r="M70" i="37"/>
  <c r="N70" i="37"/>
  <c r="O70" i="37"/>
  <c r="P70" i="37"/>
  <c r="Q70" i="37"/>
  <c r="R70" i="37"/>
  <c r="S70" i="37"/>
  <c r="T70" i="37"/>
  <c r="U70" i="37"/>
  <c r="V70" i="37"/>
  <c r="W70" i="37"/>
  <c r="X70" i="37"/>
  <c r="Y70" i="37"/>
  <c r="Z70" i="37"/>
  <c r="AA70" i="37"/>
  <c r="AB70" i="37"/>
  <c r="AC70" i="37"/>
  <c r="AD70" i="37"/>
  <c r="AE70" i="37"/>
  <c r="AF70" i="37"/>
  <c r="AG70" i="37"/>
  <c r="AH70" i="37"/>
  <c r="AI70" i="37"/>
  <c r="AJ70" i="37"/>
  <c r="AK70" i="37"/>
  <c r="AL70" i="37"/>
  <c r="AM70" i="37"/>
  <c r="AN70" i="37"/>
  <c r="AO70" i="37"/>
  <c r="AP70" i="37"/>
  <c r="AQ70" i="37"/>
  <c r="AR70" i="37"/>
  <c r="AS70" i="37"/>
  <c r="AT70" i="37"/>
  <c r="AU70" i="37"/>
  <c r="AV70" i="37"/>
  <c r="AW70" i="37"/>
  <c r="AX70" i="37"/>
  <c r="AY70" i="37"/>
  <c r="AZ70" i="37"/>
  <c r="BA70" i="37"/>
  <c r="BB70" i="37"/>
  <c r="BC70" i="37"/>
  <c r="BD70" i="37"/>
  <c r="BE70" i="37"/>
  <c r="BF70" i="37"/>
  <c r="BG70" i="37"/>
  <c r="BH70" i="37"/>
  <c r="BI70" i="37"/>
  <c r="BJ70" i="37"/>
  <c r="BK70" i="37"/>
  <c r="BL70" i="37"/>
  <c r="BM70" i="37"/>
  <c r="BN70" i="37"/>
  <c r="BO70" i="37"/>
  <c r="BP70" i="37"/>
  <c r="BQ70" i="37"/>
  <c r="BR70" i="37"/>
  <c r="BS70" i="37"/>
  <c r="BT70" i="37"/>
  <c r="BU70" i="37"/>
  <c r="BV70" i="37"/>
  <c r="BW70" i="37"/>
  <c r="BX70" i="37"/>
  <c r="BY70" i="37"/>
  <c r="BZ70" i="37"/>
  <c r="CA70" i="37"/>
  <c r="CB70" i="37"/>
  <c r="CC70" i="37"/>
  <c r="CD70" i="37"/>
  <c r="CE70" i="37"/>
  <c r="CF70" i="37"/>
  <c r="CG70" i="37"/>
  <c r="CH70" i="37"/>
  <c r="CI70" i="37"/>
  <c r="CJ70" i="37"/>
  <c r="CK70" i="37"/>
  <c r="CL70" i="37"/>
  <c r="CM70" i="37"/>
  <c r="CN70" i="37"/>
  <c r="CO70" i="37"/>
  <c r="CP70" i="37"/>
  <c r="CQ70" i="37"/>
  <c r="CR70" i="37"/>
  <c r="CS70" i="37"/>
  <c r="CT70" i="37"/>
  <c r="CU70" i="37"/>
  <c r="CV70" i="37"/>
  <c r="CW70" i="37"/>
  <c r="CX70" i="37"/>
  <c r="CY70" i="37"/>
  <c r="CZ70" i="37"/>
  <c r="DA70" i="37"/>
  <c r="DB70" i="37"/>
  <c r="DC70" i="37"/>
  <c r="DD70" i="37"/>
  <c r="DE70" i="37"/>
  <c r="DF70" i="37"/>
  <c r="DG70" i="37"/>
  <c r="DH70" i="37"/>
  <c r="DI70" i="37"/>
  <c r="DJ70" i="37"/>
  <c r="DK70" i="37"/>
  <c r="DL70" i="37"/>
  <c r="DM70" i="37"/>
  <c r="DN70" i="37"/>
  <c r="DO70" i="37"/>
  <c r="DP70" i="37"/>
  <c r="DQ70" i="37"/>
  <c r="DR70" i="37"/>
  <c r="DS70" i="37"/>
  <c r="DT70" i="37"/>
  <c r="DU70" i="37"/>
  <c r="DV70" i="37"/>
  <c r="DW70" i="37"/>
  <c r="DX70" i="37"/>
  <c r="DY70" i="37"/>
  <c r="DZ70" i="37"/>
  <c r="EA70" i="37"/>
  <c r="EB70" i="37"/>
  <c r="EC70" i="37"/>
  <c r="ED70" i="37"/>
  <c r="EE70" i="37"/>
  <c r="EF70" i="37"/>
  <c r="EG70" i="37"/>
  <c r="EH70" i="37"/>
  <c r="EI70" i="37"/>
  <c r="EJ70" i="37"/>
  <c r="EK70" i="37"/>
  <c r="EL70" i="37"/>
  <c r="EM70" i="37"/>
  <c r="EN70" i="37"/>
  <c r="EO70" i="37"/>
  <c r="EP70" i="37"/>
  <c r="EQ70" i="37"/>
  <c r="ER70" i="37"/>
  <c r="ES70" i="37"/>
  <c r="ET70" i="37"/>
  <c r="EU70" i="37"/>
  <c r="EV70" i="37"/>
  <c r="EW70" i="37"/>
  <c r="EX70" i="37"/>
  <c r="EY70" i="37"/>
  <c r="EZ70" i="37"/>
  <c r="FA70" i="37"/>
  <c r="FB70" i="37"/>
  <c r="FC70" i="37"/>
  <c r="FD70" i="37"/>
  <c r="FE70" i="37"/>
  <c r="FF70" i="37"/>
  <c r="FG70" i="37"/>
  <c r="FH70" i="37"/>
  <c r="FI70" i="37"/>
  <c r="FJ70" i="37"/>
  <c r="FK70" i="37"/>
  <c r="FL70" i="37"/>
  <c r="FM70" i="37"/>
  <c r="FN70" i="37"/>
  <c r="FO70" i="37"/>
  <c r="FP70" i="37"/>
  <c r="FQ70" i="37"/>
  <c r="FR70" i="37"/>
  <c r="FS70" i="37"/>
  <c r="FT70" i="37"/>
  <c r="FU70" i="37"/>
  <c r="FV70" i="37"/>
  <c r="FW70" i="37"/>
  <c r="FX70" i="37"/>
  <c r="FY70" i="37"/>
  <c r="FZ70" i="37"/>
  <c r="GA70" i="37"/>
  <c r="GB70" i="37"/>
  <c r="GC70" i="37"/>
  <c r="GD70" i="37"/>
  <c r="GE70" i="37"/>
  <c r="GF70" i="37"/>
  <c r="GG70" i="37"/>
  <c r="GH70" i="37"/>
  <c r="GI70" i="37"/>
  <c r="GJ70" i="37"/>
  <c r="GK70" i="37"/>
  <c r="GL70" i="37"/>
  <c r="GM70" i="37"/>
  <c r="GN70" i="37"/>
  <c r="GO70" i="37"/>
  <c r="GP70" i="37"/>
  <c r="GQ70" i="37"/>
  <c r="GR70" i="37"/>
  <c r="GS70" i="37"/>
  <c r="GT70" i="37"/>
  <c r="GU70" i="37"/>
  <c r="GV70" i="37"/>
  <c r="GW70" i="37"/>
  <c r="GX70" i="37"/>
  <c r="GY70" i="37"/>
  <c r="GZ70" i="37"/>
  <c r="HA70" i="37"/>
  <c r="HB70" i="37"/>
  <c r="HC70" i="37"/>
  <c r="HD70" i="37"/>
  <c r="HE70" i="37"/>
  <c r="HF70" i="37"/>
  <c r="HG70" i="37"/>
  <c r="HH70" i="37"/>
  <c r="HI70" i="37"/>
  <c r="HJ70" i="37"/>
  <c r="HK70" i="37"/>
  <c r="HL70" i="37"/>
  <c r="HM70" i="37"/>
  <c r="HN70" i="37"/>
  <c r="HO70" i="37"/>
  <c r="HP70" i="37"/>
  <c r="HQ70" i="37"/>
  <c r="HR70" i="37"/>
  <c r="HS70" i="37"/>
  <c r="HT70" i="37"/>
  <c r="HU70" i="37"/>
  <c r="HV70" i="37"/>
  <c r="HW70" i="37"/>
  <c r="HX70" i="37"/>
  <c r="HY70" i="37"/>
  <c r="HZ70" i="37"/>
  <c r="IA70" i="37"/>
  <c r="IB70" i="37"/>
  <c r="IC70" i="37"/>
  <c r="ID70" i="37"/>
  <c r="IE70" i="37"/>
  <c r="A71" i="37"/>
  <c r="G71" i="37"/>
  <c r="H71" i="37"/>
  <c r="I71" i="37"/>
  <c r="J71" i="37"/>
  <c r="K71" i="37"/>
  <c r="L71" i="37"/>
  <c r="M71" i="37"/>
  <c r="N71" i="37"/>
  <c r="O71" i="37"/>
  <c r="P71" i="37"/>
  <c r="Q71" i="37"/>
  <c r="R71" i="37"/>
  <c r="S71" i="37"/>
  <c r="T71" i="37"/>
  <c r="U71" i="37"/>
  <c r="V71" i="37"/>
  <c r="W71" i="37"/>
  <c r="X71" i="37"/>
  <c r="Y71" i="37"/>
  <c r="Z71" i="37"/>
  <c r="AA71" i="37"/>
  <c r="AB71" i="37"/>
  <c r="AC71" i="37"/>
  <c r="AD71" i="37"/>
  <c r="AE71" i="37"/>
  <c r="AF71" i="37"/>
  <c r="AG71" i="37"/>
  <c r="AH71" i="37"/>
  <c r="AI71" i="37"/>
  <c r="AJ71" i="37"/>
  <c r="AK71" i="37"/>
  <c r="AL71" i="37"/>
  <c r="AM71" i="37"/>
  <c r="AN71" i="37"/>
  <c r="AO71" i="37"/>
  <c r="AP71" i="37"/>
  <c r="AQ71" i="37"/>
  <c r="AR71" i="37"/>
  <c r="AS71" i="37"/>
  <c r="AT71" i="37"/>
  <c r="AU71" i="37"/>
  <c r="AV71" i="37"/>
  <c r="AW71" i="37"/>
  <c r="AX71" i="37"/>
  <c r="AY71" i="37"/>
  <c r="AZ71" i="37"/>
  <c r="BA71" i="37"/>
  <c r="BB71" i="37"/>
  <c r="BC71" i="37"/>
  <c r="BD71" i="37"/>
  <c r="BE71" i="37"/>
  <c r="BF71" i="37"/>
  <c r="BG71" i="37"/>
  <c r="BH71" i="37"/>
  <c r="BI71" i="37"/>
  <c r="BJ71" i="37"/>
  <c r="BK71" i="37"/>
  <c r="BL71" i="37"/>
  <c r="BM71" i="37"/>
  <c r="BN71" i="37"/>
  <c r="BO71" i="37"/>
  <c r="BP71" i="37"/>
  <c r="BQ71" i="37"/>
  <c r="BR71" i="37"/>
  <c r="BS71" i="37"/>
  <c r="BT71" i="37"/>
  <c r="BU71" i="37"/>
  <c r="BV71" i="37"/>
  <c r="BW71" i="37"/>
  <c r="BX71" i="37"/>
  <c r="BY71" i="37"/>
  <c r="BZ71" i="37"/>
  <c r="CA71" i="37"/>
  <c r="CB71" i="37"/>
  <c r="CC71" i="37"/>
  <c r="CD71" i="37"/>
  <c r="CE71" i="37"/>
  <c r="CF71" i="37"/>
  <c r="CG71" i="37"/>
  <c r="CH71" i="37"/>
  <c r="CI71" i="37"/>
  <c r="CJ71" i="37"/>
  <c r="CK71" i="37"/>
  <c r="CL71" i="37"/>
  <c r="CM71" i="37"/>
  <c r="CN71" i="37"/>
  <c r="CO71" i="37"/>
  <c r="CP71" i="37"/>
  <c r="CQ71" i="37"/>
  <c r="CR71" i="37"/>
  <c r="CS71" i="37"/>
  <c r="CT71" i="37"/>
  <c r="CU71" i="37"/>
  <c r="CV71" i="37"/>
  <c r="CW71" i="37"/>
  <c r="CX71" i="37"/>
  <c r="CY71" i="37"/>
  <c r="CZ71" i="37"/>
  <c r="DA71" i="37"/>
  <c r="DB71" i="37"/>
  <c r="DC71" i="37"/>
  <c r="DD71" i="37"/>
  <c r="DE71" i="37"/>
  <c r="DF71" i="37"/>
  <c r="DG71" i="37"/>
  <c r="DH71" i="37"/>
  <c r="DI71" i="37"/>
  <c r="DJ71" i="37"/>
  <c r="DK71" i="37"/>
  <c r="DL71" i="37"/>
  <c r="DM71" i="37"/>
  <c r="DN71" i="37"/>
  <c r="DO71" i="37"/>
  <c r="DP71" i="37"/>
  <c r="DQ71" i="37"/>
  <c r="DR71" i="37"/>
  <c r="DS71" i="37"/>
  <c r="DT71" i="37"/>
  <c r="DU71" i="37"/>
  <c r="DV71" i="37"/>
  <c r="DW71" i="37"/>
  <c r="DX71" i="37"/>
  <c r="DY71" i="37"/>
  <c r="DZ71" i="37"/>
  <c r="EA71" i="37"/>
  <c r="EB71" i="37"/>
  <c r="EC71" i="37"/>
  <c r="ED71" i="37"/>
  <c r="EE71" i="37"/>
  <c r="EF71" i="37"/>
  <c r="EG71" i="37"/>
  <c r="EH71" i="37"/>
  <c r="EI71" i="37"/>
  <c r="EJ71" i="37"/>
  <c r="EK71" i="37"/>
  <c r="EL71" i="37"/>
  <c r="EM71" i="37"/>
  <c r="EN71" i="37"/>
  <c r="EO71" i="37"/>
  <c r="EP71" i="37"/>
  <c r="EQ71" i="37"/>
  <c r="ER71" i="37"/>
  <c r="ES71" i="37"/>
  <c r="ET71" i="37"/>
  <c r="EU71" i="37"/>
  <c r="EV71" i="37"/>
  <c r="EW71" i="37"/>
  <c r="EX71" i="37"/>
  <c r="EY71" i="37"/>
  <c r="EZ71" i="37"/>
  <c r="FA71" i="37"/>
  <c r="FB71" i="37"/>
  <c r="FC71" i="37"/>
  <c r="FD71" i="37"/>
  <c r="FE71" i="37"/>
  <c r="FF71" i="37"/>
  <c r="FG71" i="37"/>
  <c r="FH71" i="37"/>
  <c r="FI71" i="37"/>
  <c r="FJ71" i="37"/>
  <c r="FK71" i="37"/>
  <c r="FL71" i="37"/>
  <c r="FM71" i="37"/>
  <c r="FN71" i="37"/>
  <c r="FO71" i="37"/>
  <c r="FP71" i="37"/>
  <c r="FQ71" i="37"/>
  <c r="FR71" i="37"/>
  <c r="FS71" i="37"/>
  <c r="FT71" i="37"/>
  <c r="FU71" i="37"/>
  <c r="FV71" i="37"/>
  <c r="FW71" i="37"/>
  <c r="FX71" i="37"/>
  <c r="FY71" i="37"/>
  <c r="FZ71" i="37"/>
  <c r="GA71" i="37"/>
  <c r="GB71" i="37"/>
  <c r="GC71" i="37"/>
  <c r="GD71" i="37"/>
  <c r="GE71" i="37"/>
  <c r="GF71" i="37"/>
  <c r="GG71" i="37"/>
  <c r="GH71" i="37"/>
  <c r="GI71" i="37"/>
  <c r="GJ71" i="37"/>
  <c r="GK71" i="37"/>
  <c r="GL71" i="37"/>
  <c r="GM71" i="37"/>
  <c r="GN71" i="37"/>
  <c r="GO71" i="37"/>
  <c r="GP71" i="37"/>
  <c r="GQ71" i="37"/>
  <c r="GR71" i="37"/>
  <c r="GS71" i="37"/>
  <c r="GT71" i="37"/>
  <c r="GU71" i="37"/>
  <c r="GV71" i="37"/>
  <c r="GW71" i="37"/>
  <c r="GX71" i="37"/>
  <c r="GY71" i="37"/>
  <c r="GZ71" i="37"/>
  <c r="HA71" i="37"/>
  <c r="HB71" i="37"/>
  <c r="HC71" i="37"/>
  <c r="HD71" i="37"/>
  <c r="HE71" i="37"/>
  <c r="HF71" i="37"/>
  <c r="HG71" i="37"/>
  <c r="HH71" i="37"/>
  <c r="HI71" i="37"/>
  <c r="HJ71" i="37"/>
  <c r="HK71" i="37"/>
  <c r="HL71" i="37"/>
  <c r="HM71" i="37"/>
  <c r="HN71" i="37"/>
  <c r="HO71" i="37"/>
  <c r="HP71" i="37"/>
  <c r="HQ71" i="37"/>
  <c r="HR71" i="37"/>
  <c r="HS71" i="37"/>
  <c r="HT71" i="37"/>
  <c r="HU71" i="37"/>
  <c r="HV71" i="37"/>
  <c r="HW71" i="37"/>
  <c r="HX71" i="37"/>
  <c r="HY71" i="37"/>
  <c r="HZ71" i="37"/>
  <c r="IA71" i="37"/>
  <c r="IB71" i="37"/>
  <c r="IC71" i="37"/>
  <c r="ID71" i="37"/>
  <c r="IE71" i="37"/>
  <c r="A72" i="37"/>
  <c r="G72" i="37"/>
  <c r="H72" i="37"/>
  <c r="I72" i="37"/>
  <c r="J72" i="37"/>
  <c r="K72" i="37"/>
  <c r="L72" i="37"/>
  <c r="M72" i="37"/>
  <c r="N72" i="37"/>
  <c r="O72" i="37"/>
  <c r="P72" i="37"/>
  <c r="Q72" i="37"/>
  <c r="R72" i="37"/>
  <c r="S72" i="37"/>
  <c r="T72" i="37"/>
  <c r="U72" i="37"/>
  <c r="V72" i="37"/>
  <c r="W72" i="37"/>
  <c r="X72" i="37"/>
  <c r="Y72" i="37"/>
  <c r="Z72" i="37"/>
  <c r="AA72" i="37"/>
  <c r="AB72" i="37"/>
  <c r="AC72" i="37"/>
  <c r="AD72" i="37"/>
  <c r="AE72" i="37"/>
  <c r="AF72" i="37"/>
  <c r="AG72" i="37"/>
  <c r="AH72" i="37"/>
  <c r="AI72" i="37"/>
  <c r="AJ72" i="37"/>
  <c r="AK72" i="37"/>
  <c r="AL72" i="37"/>
  <c r="AM72" i="37"/>
  <c r="AN72" i="37"/>
  <c r="AO72" i="37"/>
  <c r="AP72" i="37"/>
  <c r="AQ72" i="37"/>
  <c r="AR72" i="37"/>
  <c r="AS72" i="37"/>
  <c r="AT72" i="37"/>
  <c r="AU72" i="37"/>
  <c r="AV72" i="37"/>
  <c r="AW72" i="37"/>
  <c r="AX72" i="37"/>
  <c r="AY72" i="37"/>
  <c r="AZ72" i="37"/>
  <c r="BA72" i="37"/>
  <c r="BB72" i="37"/>
  <c r="BC72" i="37"/>
  <c r="BD72" i="37"/>
  <c r="BE72" i="37"/>
  <c r="BF72" i="37"/>
  <c r="BG72" i="37"/>
  <c r="BH72" i="37"/>
  <c r="BI72" i="37"/>
  <c r="BJ72" i="37"/>
  <c r="BK72" i="37"/>
  <c r="BL72" i="37"/>
  <c r="BM72" i="37"/>
  <c r="BN72" i="37"/>
  <c r="BO72" i="37"/>
  <c r="BP72" i="37"/>
  <c r="BQ72" i="37"/>
  <c r="BR72" i="37"/>
  <c r="BS72" i="37"/>
  <c r="BT72" i="37"/>
  <c r="BU72" i="37"/>
  <c r="BV72" i="37"/>
  <c r="BW72" i="37"/>
  <c r="BX72" i="37"/>
  <c r="BY72" i="37"/>
  <c r="BZ72" i="37"/>
  <c r="CA72" i="37"/>
  <c r="CB72" i="37"/>
  <c r="CC72" i="37"/>
  <c r="CD72" i="37"/>
  <c r="CE72" i="37"/>
  <c r="CF72" i="37"/>
  <c r="CG72" i="37"/>
  <c r="CH72" i="37"/>
  <c r="CI72" i="37"/>
  <c r="CJ72" i="37"/>
  <c r="CK72" i="37"/>
  <c r="CL72" i="37"/>
  <c r="CM72" i="37"/>
  <c r="CN72" i="37"/>
  <c r="CO72" i="37"/>
  <c r="CP72" i="37"/>
  <c r="CQ72" i="37"/>
  <c r="CR72" i="37"/>
  <c r="CS72" i="37"/>
  <c r="CT72" i="37"/>
  <c r="CU72" i="37"/>
  <c r="CV72" i="37"/>
  <c r="CW72" i="37"/>
  <c r="CX72" i="37"/>
  <c r="CY72" i="37"/>
  <c r="CZ72" i="37"/>
  <c r="DA72" i="37"/>
  <c r="DB72" i="37"/>
  <c r="DC72" i="37"/>
  <c r="DD72" i="37"/>
  <c r="DE72" i="37"/>
  <c r="DF72" i="37"/>
  <c r="DG72" i="37"/>
  <c r="DH72" i="37"/>
  <c r="DI72" i="37"/>
  <c r="DJ72" i="37"/>
  <c r="DK72" i="37"/>
  <c r="DL72" i="37"/>
  <c r="DM72" i="37"/>
  <c r="DN72" i="37"/>
  <c r="DO72" i="37"/>
  <c r="DP72" i="37"/>
  <c r="DQ72" i="37"/>
  <c r="DR72" i="37"/>
  <c r="DS72" i="37"/>
  <c r="DT72" i="37"/>
  <c r="DU72" i="37"/>
  <c r="DV72" i="37"/>
  <c r="DW72" i="37"/>
  <c r="DX72" i="37"/>
  <c r="DY72" i="37"/>
  <c r="DZ72" i="37"/>
  <c r="EA72" i="37"/>
  <c r="EB72" i="37"/>
  <c r="EC72" i="37"/>
  <c r="ED72" i="37"/>
  <c r="EE72" i="37"/>
  <c r="EF72" i="37"/>
  <c r="EG72" i="37"/>
  <c r="EH72" i="37"/>
  <c r="EI72" i="37"/>
  <c r="EJ72" i="37"/>
  <c r="EK72" i="37"/>
  <c r="EL72" i="37"/>
  <c r="EM72" i="37"/>
  <c r="EN72" i="37"/>
  <c r="EO72" i="37"/>
  <c r="EP72" i="37"/>
  <c r="EQ72" i="37"/>
  <c r="ER72" i="37"/>
  <c r="ES72" i="37"/>
  <c r="ET72" i="37"/>
  <c r="EU72" i="37"/>
  <c r="EV72" i="37"/>
  <c r="EW72" i="37"/>
  <c r="EX72" i="37"/>
  <c r="EY72" i="37"/>
  <c r="EZ72" i="37"/>
  <c r="FA72" i="37"/>
  <c r="FB72" i="37"/>
  <c r="FC72" i="37"/>
  <c r="FD72" i="37"/>
  <c r="FE72" i="37"/>
  <c r="FF72" i="37"/>
  <c r="FG72" i="37"/>
  <c r="FH72" i="37"/>
  <c r="FI72" i="37"/>
  <c r="FJ72" i="37"/>
  <c r="FK72" i="37"/>
  <c r="FL72" i="37"/>
  <c r="FM72" i="37"/>
  <c r="FN72" i="37"/>
  <c r="FO72" i="37"/>
  <c r="FP72" i="37"/>
  <c r="FQ72" i="37"/>
  <c r="FR72" i="37"/>
  <c r="FS72" i="37"/>
  <c r="FT72" i="37"/>
  <c r="FU72" i="37"/>
  <c r="FV72" i="37"/>
  <c r="FW72" i="37"/>
  <c r="FX72" i="37"/>
  <c r="FY72" i="37"/>
  <c r="FZ72" i="37"/>
  <c r="GA72" i="37"/>
  <c r="GB72" i="37"/>
  <c r="GC72" i="37"/>
  <c r="GD72" i="37"/>
  <c r="GE72" i="37"/>
  <c r="GF72" i="37"/>
  <c r="GG72" i="37"/>
  <c r="GH72" i="37"/>
  <c r="GI72" i="37"/>
  <c r="GJ72" i="37"/>
  <c r="GK72" i="37"/>
  <c r="GL72" i="37"/>
  <c r="GM72" i="37"/>
  <c r="GN72" i="37"/>
  <c r="GO72" i="37"/>
  <c r="GP72" i="37"/>
  <c r="GQ72" i="37"/>
  <c r="GR72" i="37"/>
  <c r="GS72" i="37"/>
  <c r="GT72" i="37"/>
  <c r="GU72" i="37"/>
  <c r="GV72" i="37"/>
  <c r="GW72" i="37"/>
  <c r="GX72" i="37"/>
  <c r="GY72" i="37"/>
  <c r="GZ72" i="37"/>
  <c r="HA72" i="37"/>
  <c r="HB72" i="37"/>
  <c r="HC72" i="37"/>
  <c r="HD72" i="37"/>
  <c r="HE72" i="37"/>
  <c r="HF72" i="37"/>
  <c r="HG72" i="37"/>
  <c r="HH72" i="37"/>
  <c r="HI72" i="37"/>
  <c r="HJ72" i="37"/>
  <c r="HK72" i="37"/>
  <c r="HL72" i="37"/>
  <c r="HM72" i="37"/>
  <c r="HN72" i="37"/>
  <c r="HO72" i="37"/>
  <c r="HP72" i="37"/>
  <c r="HQ72" i="37"/>
  <c r="HR72" i="37"/>
  <c r="HS72" i="37"/>
  <c r="HT72" i="37"/>
  <c r="HU72" i="37"/>
  <c r="HV72" i="37"/>
  <c r="HW72" i="37"/>
  <c r="HX72" i="37"/>
  <c r="HY72" i="37"/>
  <c r="HZ72" i="37"/>
  <c r="IA72" i="37"/>
  <c r="IB72" i="37"/>
  <c r="IC72" i="37"/>
  <c r="ID72" i="37"/>
  <c r="IE72" i="37"/>
  <c r="A73" i="37"/>
  <c r="G73" i="37"/>
  <c r="H73" i="37"/>
  <c r="I73" i="37"/>
  <c r="J73" i="37"/>
  <c r="K73" i="37"/>
  <c r="L73" i="37"/>
  <c r="M73" i="37"/>
  <c r="N73" i="37"/>
  <c r="O73" i="37"/>
  <c r="P73" i="37"/>
  <c r="Q73" i="37"/>
  <c r="R73" i="37"/>
  <c r="S73" i="37"/>
  <c r="T73" i="37"/>
  <c r="U73" i="37"/>
  <c r="V73" i="37"/>
  <c r="W73" i="37"/>
  <c r="X73" i="37"/>
  <c r="Y73" i="37"/>
  <c r="Z73" i="37"/>
  <c r="AA73" i="37"/>
  <c r="AB73" i="37"/>
  <c r="AC73" i="37"/>
  <c r="AD73" i="37"/>
  <c r="AE73" i="37"/>
  <c r="AF73" i="37"/>
  <c r="AG73" i="37"/>
  <c r="AH73" i="37"/>
  <c r="AI73" i="37"/>
  <c r="AJ73" i="37"/>
  <c r="AK73" i="37"/>
  <c r="AL73" i="37"/>
  <c r="AM73" i="37"/>
  <c r="AN73" i="37"/>
  <c r="AO73" i="37"/>
  <c r="AP73" i="37"/>
  <c r="AQ73" i="37"/>
  <c r="AR73" i="37"/>
  <c r="AS73" i="37"/>
  <c r="AT73" i="37"/>
  <c r="AU73" i="37"/>
  <c r="AV73" i="37"/>
  <c r="AW73" i="37"/>
  <c r="AX73" i="37"/>
  <c r="AY73" i="37"/>
  <c r="AZ73" i="37"/>
  <c r="BA73" i="37"/>
  <c r="BB73" i="37"/>
  <c r="BC73" i="37"/>
  <c r="BD73" i="37"/>
  <c r="BE73" i="37"/>
  <c r="BF73" i="37"/>
  <c r="BG73" i="37"/>
  <c r="BH73" i="37"/>
  <c r="BI73" i="37"/>
  <c r="BJ73" i="37"/>
  <c r="BK73" i="37"/>
  <c r="BL73" i="37"/>
  <c r="BM73" i="37"/>
  <c r="BN73" i="37"/>
  <c r="BO73" i="37"/>
  <c r="BP73" i="37"/>
  <c r="BQ73" i="37"/>
  <c r="BR73" i="37"/>
  <c r="BS73" i="37"/>
  <c r="BT73" i="37"/>
  <c r="BU73" i="37"/>
  <c r="BV73" i="37"/>
  <c r="BW73" i="37"/>
  <c r="BX73" i="37"/>
  <c r="BY73" i="37"/>
  <c r="BZ73" i="37"/>
  <c r="CA73" i="37"/>
  <c r="CB73" i="37"/>
  <c r="CC73" i="37"/>
  <c r="CD73" i="37"/>
  <c r="CE73" i="37"/>
  <c r="CF73" i="37"/>
  <c r="CG73" i="37"/>
  <c r="CH73" i="37"/>
  <c r="CI73" i="37"/>
  <c r="CJ73" i="37"/>
  <c r="CK73" i="37"/>
  <c r="CL73" i="37"/>
  <c r="CM73" i="37"/>
  <c r="CN73" i="37"/>
  <c r="CO73" i="37"/>
  <c r="CP73" i="37"/>
  <c r="CQ73" i="37"/>
  <c r="CR73" i="37"/>
  <c r="CS73" i="37"/>
  <c r="CT73" i="37"/>
  <c r="CU73" i="37"/>
  <c r="CV73" i="37"/>
  <c r="CW73" i="37"/>
  <c r="CX73" i="37"/>
  <c r="CY73" i="37"/>
  <c r="CZ73" i="37"/>
  <c r="DA73" i="37"/>
  <c r="DB73" i="37"/>
  <c r="DC73" i="37"/>
  <c r="DD73" i="37"/>
  <c r="DE73" i="37"/>
  <c r="DF73" i="37"/>
  <c r="DG73" i="37"/>
  <c r="DH73" i="37"/>
  <c r="DI73" i="37"/>
  <c r="DJ73" i="37"/>
  <c r="DK73" i="37"/>
  <c r="DL73" i="37"/>
  <c r="DM73" i="37"/>
  <c r="DN73" i="37"/>
  <c r="DO73" i="37"/>
  <c r="DP73" i="37"/>
  <c r="DQ73" i="37"/>
  <c r="DR73" i="37"/>
  <c r="DS73" i="37"/>
  <c r="DT73" i="37"/>
  <c r="DU73" i="37"/>
  <c r="DV73" i="37"/>
  <c r="DW73" i="37"/>
  <c r="DX73" i="37"/>
  <c r="DY73" i="37"/>
  <c r="DZ73" i="37"/>
  <c r="EA73" i="37"/>
  <c r="EB73" i="37"/>
  <c r="EC73" i="37"/>
  <c r="ED73" i="37"/>
  <c r="EE73" i="37"/>
  <c r="EF73" i="37"/>
  <c r="EG73" i="37"/>
  <c r="EH73" i="37"/>
  <c r="EI73" i="37"/>
  <c r="EJ73" i="37"/>
  <c r="EK73" i="37"/>
  <c r="EL73" i="37"/>
  <c r="EM73" i="37"/>
  <c r="EN73" i="37"/>
  <c r="EO73" i="37"/>
  <c r="EP73" i="37"/>
  <c r="EQ73" i="37"/>
  <c r="ER73" i="37"/>
  <c r="ES73" i="37"/>
  <c r="ET73" i="37"/>
  <c r="EU73" i="37"/>
  <c r="EV73" i="37"/>
  <c r="EW73" i="37"/>
  <c r="EX73" i="37"/>
  <c r="EY73" i="37"/>
  <c r="EZ73" i="37"/>
  <c r="FA73" i="37"/>
  <c r="FB73" i="37"/>
  <c r="FC73" i="37"/>
  <c r="FD73" i="37"/>
  <c r="FE73" i="37"/>
  <c r="FF73" i="37"/>
  <c r="FG73" i="37"/>
  <c r="FH73" i="37"/>
  <c r="FI73" i="37"/>
  <c r="FJ73" i="37"/>
  <c r="FK73" i="37"/>
  <c r="FL73" i="37"/>
  <c r="FM73" i="37"/>
  <c r="FN73" i="37"/>
  <c r="FO73" i="37"/>
  <c r="FP73" i="37"/>
  <c r="FQ73" i="37"/>
  <c r="FR73" i="37"/>
  <c r="FS73" i="37"/>
  <c r="FT73" i="37"/>
  <c r="FU73" i="37"/>
  <c r="FV73" i="37"/>
  <c r="FW73" i="37"/>
  <c r="FX73" i="37"/>
  <c r="FY73" i="37"/>
  <c r="FZ73" i="37"/>
  <c r="GA73" i="37"/>
  <c r="GB73" i="37"/>
  <c r="GC73" i="37"/>
  <c r="GD73" i="37"/>
  <c r="GE73" i="37"/>
  <c r="GF73" i="37"/>
  <c r="GG73" i="37"/>
  <c r="GH73" i="37"/>
  <c r="GI73" i="37"/>
  <c r="GJ73" i="37"/>
  <c r="GK73" i="37"/>
  <c r="GL73" i="37"/>
  <c r="GM73" i="37"/>
  <c r="GN73" i="37"/>
  <c r="GO73" i="37"/>
  <c r="GP73" i="37"/>
  <c r="GQ73" i="37"/>
  <c r="GR73" i="37"/>
  <c r="GS73" i="37"/>
  <c r="GT73" i="37"/>
  <c r="GU73" i="37"/>
  <c r="GV73" i="37"/>
  <c r="GW73" i="37"/>
  <c r="GX73" i="37"/>
  <c r="GY73" i="37"/>
  <c r="GZ73" i="37"/>
  <c r="HA73" i="37"/>
  <c r="HB73" i="37"/>
  <c r="HC73" i="37"/>
  <c r="HD73" i="37"/>
  <c r="HE73" i="37"/>
  <c r="HF73" i="37"/>
  <c r="HG73" i="37"/>
  <c r="HH73" i="37"/>
  <c r="HI73" i="37"/>
  <c r="HJ73" i="37"/>
  <c r="HK73" i="37"/>
  <c r="HL73" i="37"/>
  <c r="HM73" i="37"/>
  <c r="HN73" i="37"/>
  <c r="HO73" i="37"/>
  <c r="HP73" i="37"/>
  <c r="HQ73" i="37"/>
  <c r="HR73" i="37"/>
  <c r="HS73" i="37"/>
  <c r="HT73" i="37"/>
  <c r="HU73" i="37"/>
  <c r="HV73" i="37"/>
  <c r="HW73" i="37"/>
  <c r="HX73" i="37"/>
  <c r="HY73" i="37"/>
  <c r="HZ73" i="37"/>
  <c r="IA73" i="37"/>
  <c r="IB73" i="37"/>
  <c r="IC73" i="37"/>
  <c r="ID73" i="37"/>
  <c r="IE73" i="37"/>
  <c r="A74" i="37"/>
  <c r="G74" i="37"/>
  <c r="H74" i="37"/>
  <c r="I74" i="37"/>
  <c r="J74" i="37"/>
  <c r="K74" i="37"/>
  <c r="L74" i="37"/>
  <c r="M74" i="37"/>
  <c r="N74" i="37"/>
  <c r="O74" i="37"/>
  <c r="P74" i="37"/>
  <c r="Q74" i="37"/>
  <c r="R74" i="37"/>
  <c r="S74" i="37"/>
  <c r="T74" i="37"/>
  <c r="U74" i="37"/>
  <c r="V74" i="37"/>
  <c r="W74" i="37"/>
  <c r="X74" i="37"/>
  <c r="Y74" i="37"/>
  <c r="Z74" i="37"/>
  <c r="AA74" i="37"/>
  <c r="AB74" i="37"/>
  <c r="AC74" i="37"/>
  <c r="AD74" i="37"/>
  <c r="AE74" i="37"/>
  <c r="AF74" i="37"/>
  <c r="AG74" i="37"/>
  <c r="AH74" i="37"/>
  <c r="AI74" i="37"/>
  <c r="AJ74" i="37"/>
  <c r="AK74" i="37"/>
  <c r="AL74" i="37"/>
  <c r="AM74" i="37"/>
  <c r="AN74" i="37"/>
  <c r="AO74" i="37"/>
  <c r="AP74" i="37"/>
  <c r="AQ74" i="37"/>
  <c r="AR74" i="37"/>
  <c r="AS74" i="37"/>
  <c r="AT74" i="37"/>
  <c r="AU74" i="37"/>
  <c r="AV74" i="37"/>
  <c r="AW74" i="37"/>
  <c r="AX74" i="37"/>
  <c r="AY74" i="37"/>
  <c r="AZ74" i="37"/>
  <c r="BA74" i="37"/>
  <c r="BB74" i="37"/>
  <c r="BC74" i="37"/>
  <c r="BD74" i="37"/>
  <c r="BE74" i="37"/>
  <c r="BF74" i="37"/>
  <c r="BG74" i="37"/>
  <c r="BH74" i="37"/>
  <c r="BI74" i="37"/>
  <c r="BJ74" i="37"/>
  <c r="BK74" i="37"/>
  <c r="BL74" i="37"/>
  <c r="BM74" i="37"/>
  <c r="BN74" i="37"/>
  <c r="BO74" i="37"/>
  <c r="BP74" i="37"/>
  <c r="BQ74" i="37"/>
  <c r="BR74" i="37"/>
  <c r="BS74" i="37"/>
  <c r="BT74" i="37"/>
  <c r="BU74" i="37"/>
  <c r="BV74" i="37"/>
  <c r="BW74" i="37"/>
  <c r="BX74" i="37"/>
  <c r="BY74" i="37"/>
  <c r="BZ74" i="37"/>
  <c r="CA74" i="37"/>
  <c r="CB74" i="37"/>
  <c r="CC74" i="37"/>
  <c r="CD74" i="37"/>
  <c r="CE74" i="37"/>
  <c r="CF74" i="37"/>
  <c r="CG74" i="37"/>
  <c r="CH74" i="37"/>
  <c r="CI74" i="37"/>
  <c r="CJ74" i="37"/>
  <c r="CK74" i="37"/>
  <c r="CL74" i="37"/>
  <c r="CM74" i="37"/>
  <c r="CN74" i="37"/>
  <c r="CO74" i="37"/>
  <c r="CP74" i="37"/>
  <c r="CQ74" i="37"/>
  <c r="CR74" i="37"/>
  <c r="CS74" i="37"/>
  <c r="CT74" i="37"/>
  <c r="CU74" i="37"/>
  <c r="CV74" i="37"/>
  <c r="CW74" i="37"/>
  <c r="CX74" i="37"/>
  <c r="CY74" i="37"/>
  <c r="CZ74" i="37"/>
  <c r="DA74" i="37"/>
  <c r="DB74" i="37"/>
  <c r="DC74" i="37"/>
  <c r="DD74" i="37"/>
  <c r="DE74" i="37"/>
  <c r="DF74" i="37"/>
  <c r="DG74" i="37"/>
  <c r="DH74" i="37"/>
  <c r="DI74" i="37"/>
  <c r="DJ74" i="37"/>
  <c r="DK74" i="37"/>
  <c r="DL74" i="37"/>
  <c r="DM74" i="37"/>
  <c r="DN74" i="37"/>
  <c r="DO74" i="37"/>
  <c r="DP74" i="37"/>
  <c r="DQ74" i="37"/>
  <c r="DR74" i="37"/>
  <c r="DS74" i="37"/>
  <c r="DT74" i="37"/>
  <c r="DU74" i="37"/>
  <c r="DV74" i="37"/>
  <c r="DW74" i="37"/>
  <c r="DX74" i="37"/>
  <c r="DY74" i="37"/>
  <c r="DZ74" i="37"/>
  <c r="EA74" i="37"/>
  <c r="EB74" i="37"/>
  <c r="EC74" i="37"/>
  <c r="ED74" i="37"/>
  <c r="EE74" i="37"/>
  <c r="EF74" i="37"/>
  <c r="EG74" i="37"/>
  <c r="EH74" i="37"/>
  <c r="EI74" i="37"/>
  <c r="EJ74" i="37"/>
  <c r="EK74" i="37"/>
  <c r="EL74" i="37"/>
  <c r="EM74" i="37"/>
  <c r="EN74" i="37"/>
  <c r="EO74" i="37"/>
  <c r="EP74" i="37"/>
  <c r="EQ74" i="37"/>
  <c r="ER74" i="37"/>
  <c r="ES74" i="37"/>
  <c r="ET74" i="37"/>
  <c r="EU74" i="37"/>
  <c r="EV74" i="37"/>
  <c r="EW74" i="37"/>
  <c r="EX74" i="37"/>
  <c r="EY74" i="37"/>
  <c r="EZ74" i="37"/>
  <c r="FA74" i="37"/>
  <c r="FB74" i="37"/>
  <c r="FC74" i="37"/>
  <c r="FD74" i="37"/>
  <c r="FE74" i="37"/>
  <c r="FF74" i="37"/>
  <c r="FG74" i="37"/>
  <c r="FH74" i="37"/>
  <c r="FI74" i="37"/>
  <c r="FJ74" i="37"/>
  <c r="FK74" i="37"/>
  <c r="FL74" i="37"/>
  <c r="FM74" i="37"/>
  <c r="FN74" i="37"/>
  <c r="FO74" i="37"/>
  <c r="FP74" i="37"/>
  <c r="FQ74" i="37"/>
  <c r="FR74" i="37"/>
  <c r="FS74" i="37"/>
  <c r="FT74" i="37"/>
  <c r="FU74" i="37"/>
  <c r="FV74" i="37"/>
  <c r="FW74" i="37"/>
  <c r="FX74" i="37"/>
  <c r="FY74" i="37"/>
  <c r="FZ74" i="37"/>
  <c r="GA74" i="37"/>
  <c r="GB74" i="37"/>
  <c r="GC74" i="37"/>
  <c r="GD74" i="37"/>
  <c r="GE74" i="37"/>
  <c r="GF74" i="37"/>
  <c r="GG74" i="37"/>
  <c r="GH74" i="37"/>
  <c r="GI74" i="37"/>
  <c r="GJ74" i="37"/>
  <c r="GK74" i="37"/>
  <c r="GL74" i="37"/>
  <c r="GM74" i="37"/>
  <c r="GN74" i="37"/>
  <c r="GO74" i="37"/>
  <c r="GP74" i="37"/>
  <c r="GQ74" i="37"/>
  <c r="GR74" i="37"/>
  <c r="GS74" i="37"/>
  <c r="GT74" i="37"/>
  <c r="GU74" i="37"/>
  <c r="GV74" i="37"/>
  <c r="GW74" i="37"/>
  <c r="GX74" i="37"/>
  <c r="GY74" i="37"/>
  <c r="GZ74" i="37"/>
  <c r="HA74" i="37"/>
  <c r="HB74" i="37"/>
  <c r="HC74" i="37"/>
  <c r="HD74" i="37"/>
  <c r="HE74" i="37"/>
  <c r="HF74" i="37"/>
  <c r="HG74" i="37"/>
  <c r="HH74" i="37"/>
  <c r="HI74" i="37"/>
  <c r="HJ74" i="37"/>
  <c r="HK74" i="37"/>
  <c r="HL74" i="37"/>
  <c r="HM74" i="37"/>
  <c r="HN74" i="37"/>
  <c r="HO74" i="37"/>
  <c r="HP74" i="37"/>
  <c r="HQ74" i="37"/>
  <c r="HR74" i="37"/>
  <c r="HS74" i="37"/>
  <c r="HT74" i="37"/>
  <c r="HU74" i="37"/>
  <c r="HV74" i="37"/>
  <c r="HW74" i="37"/>
  <c r="HX74" i="37"/>
  <c r="HY74" i="37"/>
  <c r="HZ74" i="37"/>
  <c r="IA74" i="37"/>
  <c r="IB74" i="37"/>
  <c r="IC74" i="37"/>
  <c r="ID74" i="37"/>
  <c r="IE74" i="37"/>
  <c r="A75" i="37"/>
  <c r="G75" i="37"/>
  <c r="H75" i="37"/>
  <c r="I75" i="37"/>
  <c r="J75" i="37"/>
  <c r="K75" i="37"/>
  <c r="L75" i="37"/>
  <c r="M75" i="37"/>
  <c r="N75" i="37"/>
  <c r="O75" i="37"/>
  <c r="P75" i="37"/>
  <c r="Q75" i="37"/>
  <c r="R75" i="37"/>
  <c r="S75" i="37"/>
  <c r="T75" i="37"/>
  <c r="U75" i="37"/>
  <c r="V75" i="37"/>
  <c r="W75" i="37"/>
  <c r="X75" i="37"/>
  <c r="Y75" i="37"/>
  <c r="Z75" i="37"/>
  <c r="AA75" i="37"/>
  <c r="AB75" i="37"/>
  <c r="AC75" i="37"/>
  <c r="AD75" i="37"/>
  <c r="AE75" i="37"/>
  <c r="AF75" i="37"/>
  <c r="AG75" i="37"/>
  <c r="AH75" i="37"/>
  <c r="AI75" i="37"/>
  <c r="AJ75" i="37"/>
  <c r="AK75" i="37"/>
  <c r="AL75" i="37"/>
  <c r="AM75" i="37"/>
  <c r="AN75" i="37"/>
  <c r="AO75" i="37"/>
  <c r="AP75" i="37"/>
  <c r="AQ75" i="37"/>
  <c r="AR75" i="37"/>
  <c r="AS75" i="37"/>
  <c r="AT75" i="37"/>
  <c r="AU75" i="37"/>
  <c r="AV75" i="37"/>
  <c r="AW75" i="37"/>
  <c r="AX75" i="37"/>
  <c r="AY75" i="37"/>
  <c r="AZ75" i="37"/>
  <c r="BA75" i="37"/>
  <c r="BB75" i="37"/>
  <c r="BC75" i="37"/>
  <c r="BD75" i="37"/>
  <c r="BE75" i="37"/>
  <c r="BF75" i="37"/>
  <c r="BG75" i="37"/>
  <c r="BH75" i="37"/>
  <c r="BI75" i="37"/>
  <c r="BJ75" i="37"/>
  <c r="BK75" i="37"/>
  <c r="BL75" i="37"/>
  <c r="BM75" i="37"/>
  <c r="BN75" i="37"/>
  <c r="BO75" i="37"/>
  <c r="BP75" i="37"/>
  <c r="BQ75" i="37"/>
  <c r="BR75" i="37"/>
  <c r="BS75" i="37"/>
  <c r="BT75" i="37"/>
  <c r="BU75" i="37"/>
  <c r="BV75" i="37"/>
  <c r="BW75" i="37"/>
  <c r="BX75" i="37"/>
  <c r="BY75" i="37"/>
  <c r="BZ75" i="37"/>
  <c r="CA75" i="37"/>
  <c r="CB75" i="37"/>
  <c r="CC75" i="37"/>
  <c r="CD75" i="37"/>
  <c r="CE75" i="37"/>
  <c r="CF75" i="37"/>
  <c r="CG75" i="37"/>
  <c r="CH75" i="37"/>
  <c r="CI75" i="37"/>
  <c r="CJ75" i="37"/>
  <c r="CK75" i="37"/>
  <c r="CL75" i="37"/>
  <c r="CM75" i="37"/>
  <c r="CN75" i="37"/>
  <c r="CO75" i="37"/>
  <c r="CP75" i="37"/>
  <c r="CQ75" i="37"/>
  <c r="CR75" i="37"/>
  <c r="CS75" i="37"/>
  <c r="CT75" i="37"/>
  <c r="CU75" i="37"/>
  <c r="CV75" i="37"/>
  <c r="CW75" i="37"/>
  <c r="CX75" i="37"/>
  <c r="CY75" i="37"/>
  <c r="CZ75" i="37"/>
  <c r="DA75" i="37"/>
  <c r="DB75" i="37"/>
  <c r="DC75" i="37"/>
  <c r="DD75" i="37"/>
  <c r="DE75" i="37"/>
  <c r="DF75" i="37"/>
  <c r="DG75" i="37"/>
  <c r="DH75" i="37"/>
  <c r="DI75" i="37"/>
  <c r="DJ75" i="37"/>
  <c r="DK75" i="37"/>
  <c r="DL75" i="37"/>
  <c r="DM75" i="37"/>
  <c r="DN75" i="37"/>
  <c r="DO75" i="37"/>
  <c r="DP75" i="37"/>
  <c r="DQ75" i="37"/>
  <c r="DR75" i="37"/>
  <c r="DS75" i="37"/>
  <c r="DT75" i="37"/>
  <c r="DU75" i="37"/>
  <c r="DV75" i="37"/>
  <c r="DW75" i="37"/>
  <c r="DX75" i="37"/>
  <c r="DY75" i="37"/>
  <c r="DZ75" i="37"/>
  <c r="EA75" i="37"/>
  <c r="EB75" i="37"/>
  <c r="EC75" i="37"/>
  <c r="ED75" i="37"/>
  <c r="EE75" i="37"/>
  <c r="EF75" i="37"/>
  <c r="EG75" i="37"/>
  <c r="EH75" i="37"/>
  <c r="EI75" i="37"/>
  <c r="EJ75" i="37"/>
  <c r="EK75" i="37"/>
  <c r="EL75" i="37"/>
  <c r="EM75" i="37"/>
  <c r="EN75" i="37"/>
  <c r="EO75" i="37"/>
  <c r="EP75" i="37"/>
  <c r="EQ75" i="37"/>
  <c r="ER75" i="37"/>
  <c r="ES75" i="37"/>
  <c r="ET75" i="37"/>
  <c r="EU75" i="37"/>
  <c r="EV75" i="37"/>
  <c r="EW75" i="37"/>
  <c r="EX75" i="37"/>
  <c r="EY75" i="37"/>
  <c r="EZ75" i="37"/>
  <c r="FA75" i="37"/>
  <c r="FB75" i="37"/>
  <c r="FC75" i="37"/>
  <c r="FD75" i="37"/>
  <c r="FE75" i="37"/>
  <c r="FF75" i="37"/>
  <c r="FG75" i="37"/>
  <c r="FH75" i="37"/>
  <c r="FI75" i="37"/>
  <c r="FJ75" i="37"/>
  <c r="FK75" i="37"/>
  <c r="FL75" i="37"/>
  <c r="FM75" i="37"/>
  <c r="FN75" i="37"/>
  <c r="FO75" i="37"/>
  <c r="FP75" i="37"/>
  <c r="FQ75" i="37"/>
  <c r="FR75" i="37"/>
  <c r="FS75" i="37"/>
  <c r="FT75" i="37"/>
  <c r="FU75" i="37"/>
  <c r="FV75" i="37"/>
  <c r="FW75" i="37"/>
  <c r="FX75" i="37"/>
  <c r="FY75" i="37"/>
  <c r="FZ75" i="37"/>
  <c r="GA75" i="37"/>
  <c r="GB75" i="37"/>
  <c r="GC75" i="37"/>
  <c r="GD75" i="37"/>
  <c r="GE75" i="37"/>
  <c r="GF75" i="37"/>
  <c r="GG75" i="37"/>
  <c r="GH75" i="37"/>
  <c r="GI75" i="37"/>
  <c r="GJ75" i="37"/>
  <c r="GK75" i="37"/>
  <c r="GL75" i="37"/>
  <c r="GM75" i="37"/>
  <c r="GN75" i="37"/>
  <c r="GO75" i="37"/>
  <c r="GP75" i="37"/>
  <c r="GQ75" i="37"/>
  <c r="GR75" i="37"/>
  <c r="GS75" i="37"/>
  <c r="GT75" i="37"/>
  <c r="GU75" i="37"/>
  <c r="GV75" i="37"/>
  <c r="GW75" i="37"/>
  <c r="GX75" i="37"/>
  <c r="GY75" i="37"/>
  <c r="GZ75" i="37"/>
  <c r="HA75" i="37"/>
  <c r="HB75" i="37"/>
  <c r="HC75" i="37"/>
  <c r="HD75" i="37"/>
  <c r="HE75" i="37"/>
  <c r="HF75" i="37"/>
  <c r="HG75" i="37"/>
  <c r="HH75" i="37"/>
  <c r="HI75" i="37"/>
  <c r="HJ75" i="37"/>
  <c r="HK75" i="37"/>
  <c r="HL75" i="37"/>
  <c r="HM75" i="37"/>
  <c r="HN75" i="37"/>
  <c r="HO75" i="37"/>
  <c r="HP75" i="37"/>
  <c r="HQ75" i="37"/>
  <c r="HR75" i="37"/>
  <c r="HS75" i="37"/>
  <c r="HT75" i="37"/>
  <c r="HU75" i="37"/>
  <c r="HV75" i="37"/>
  <c r="HW75" i="37"/>
  <c r="HX75" i="37"/>
  <c r="HY75" i="37"/>
  <c r="HZ75" i="37"/>
  <c r="IA75" i="37"/>
  <c r="IB75" i="37"/>
  <c r="IC75" i="37"/>
  <c r="ID75" i="37"/>
  <c r="IE75" i="37"/>
  <c r="A76" i="37"/>
  <c r="G76" i="37"/>
  <c r="H76" i="37"/>
  <c r="I76" i="37"/>
  <c r="J76" i="37"/>
  <c r="K76" i="37"/>
  <c r="L76" i="37"/>
  <c r="M76" i="37"/>
  <c r="N76" i="37"/>
  <c r="O76" i="37"/>
  <c r="P76" i="37"/>
  <c r="Q76" i="37"/>
  <c r="R76" i="37"/>
  <c r="S76" i="37"/>
  <c r="T76" i="37"/>
  <c r="U76" i="37"/>
  <c r="V76" i="37"/>
  <c r="W76" i="37"/>
  <c r="X76" i="37"/>
  <c r="Y76" i="37"/>
  <c r="Z76" i="37"/>
  <c r="AA76" i="37"/>
  <c r="AB76" i="37"/>
  <c r="AC76" i="37"/>
  <c r="AD76" i="37"/>
  <c r="AE76" i="37"/>
  <c r="AF76" i="37"/>
  <c r="AG76" i="37"/>
  <c r="AH76" i="37"/>
  <c r="AI76" i="37"/>
  <c r="AJ76" i="37"/>
  <c r="AK76" i="37"/>
  <c r="AL76" i="37"/>
  <c r="AM76" i="37"/>
  <c r="AN76" i="37"/>
  <c r="AO76" i="37"/>
  <c r="AP76" i="37"/>
  <c r="AQ76" i="37"/>
  <c r="AR76" i="37"/>
  <c r="AS76" i="37"/>
  <c r="AT76" i="37"/>
  <c r="AU76" i="37"/>
  <c r="AV76" i="37"/>
  <c r="AW76" i="37"/>
  <c r="AX76" i="37"/>
  <c r="AY76" i="37"/>
  <c r="AZ76" i="37"/>
  <c r="BA76" i="37"/>
  <c r="BB76" i="37"/>
  <c r="BC76" i="37"/>
  <c r="BD76" i="37"/>
  <c r="BE76" i="37"/>
  <c r="BF76" i="37"/>
  <c r="BG76" i="37"/>
  <c r="BH76" i="37"/>
  <c r="BI76" i="37"/>
  <c r="BJ76" i="37"/>
  <c r="BK76" i="37"/>
  <c r="BL76" i="37"/>
  <c r="BM76" i="37"/>
  <c r="BN76" i="37"/>
  <c r="BO76" i="37"/>
  <c r="BP76" i="37"/>
  <c r="BQ76" i="37"/>
  <c r="BR76" i="37"/>
  <c r="BS76" i="37"/>
  <c r="BT76" i="37"/>
  <c r="BU76" i="37"/>
  <c r="BV76" i="37"/>
  <c r="BW76" i="37"/>
  <c r="BX76" i="37"/>
  <c r="BY76" i="37"/>
  <c r="BZ76" i="37"/>
  <c r="CA76" i="37"/>
  <c r="CB76" i="37"/>
  <c r="CC76" i="37"/>
  <c r="CD76" i="37"/>
  <c r="CE76" i="37"/>
  <c r="CF76" i="37"/>
  <c r="CG76" i="37"/>
  <c r="CH76" i="37"/>
  <c r="CI76" i="37"/>
  <c r="CJ76" i="37"/>
  <c r="CK76" i="37"/>
  <c r="CL76" i="37"/>
  <c r="CM76" i="37"/>
  <c r="CN76" i="37"/>
  <c r="CO76" i="37"/>
  <c r="CP76" i="37"/>
  <c r="CQ76" i="37"/>
  <c r="CR76" i="37"/>
  <c r="CS76" i="37"/>
  <c r="CT76" i="37"/>
  <c r="CU76" i="37"/>
  <c r="CV76" i="37"/>
  <c r="CW76" i="37"/>
  <c r="CX76" i="37"/>
  <c r="CY76" i="37"/>
  <c r="CZ76" i="37"/>
  <c r="DA76" i="37"/>
  <c r="DB76" i="37"/>
  <c r="DC76" i="37"/>
  <c r="DD76" i="37"/>
  <c r="DE76" i="37"/>
  <c r="DF76" i="37"/>
  <c r="DG76" i="37"/>
  <c r="DH76" i="37"/>
  <c r="DI76" i="37"/>
  <c r="DJ76" i="37"/>
  <c r="DK76" i="37"/>
  <c r="DL76" i="37"/>
  <c r="DM76" i="37"/>
  <c r="DN76" i="37"/>
  <c r="DO76" i="37"/>
  <c r="DP76" i="37"/>
  <c r="DQ76" i="37"/>
  <c r="DR76" i="37"/>
  <c r="DS76" i="37"/>
  <c r="DT76" i="37"/>
  <c r="DU76" i="37"/>
  <c r="DV76" i="37"/>
  <c r="DW76" i="37"/>
  <c r="DX76" i="37"/>
  <c r="DY76" i="37"/>
  <c r="DZ76" i="37"/>
  <c r="EA76" i="37"/>
  <c r="EB76" i="37"/>
  <c r="EC76" i="37"/>
  <c r="ED76" i="37"/>
  <c r="EE76" i="37"/>
  <c r="EF76" i="37"/>
  <c r="EG76" i="37"/>
  <c r="EH76" i="37"/>
  <c r="EI76" i="37"/>
  <c r="EJ76" i="37"/>
  <c r="EK76" i="37"/>
  <c r="EL76" i="37"/>
  <c r="EM76" i="37"/>
  <c r="EN76" i="37"/>
  <c r="EO76" i="37"/>
  <c r="EP76" i="37"/>
  <c r="EQ76" i="37"/>
  <c r="ER76" i="37"/>
  <c r="ES76" i="37"/>
  <c r="ET76" i="37"/>
  <c r="EU76" i="37"/>
  <c r="EV76" i="37"/>
  <c r="EW76" i="37"/>
  <c r="EX76" i="37"/>
  <c r="EY76" i="37"/>
  <c r="EZ76" i="37"/>
  <c r="FA76" i="37"/>
  <c r="FB76" i="37"/>
  <c r="FC76" i="37"/>
  <c r="FD76" i="37"/>
  <c r="FE76" i="37"/>
  <c r="FF76" i="37"/>
  <c r="FG76" i="37"/>
  <c r="FH76" i="37"/>
  <c r="FI76" i="37"/>
  <c r="FJ76" i="37"/>
  <c r="FK76" i="37"/>
  <c r="FL76" i="37"/>
  <c r="FM76" i="37"/>
  <c r="FN76" i="37"/>
  <c r="FO76" i="37"/>
  <c r="FP76" i="37"/>
  <c r="FQ76" i="37"/>
  <c r="FR76" i="37"/>
  <c r="FS76" i="37"/>
  <c r="FT76" i="37"/>
  <c r="FU76" i="37"/>
  <c r="FV76" i="37"/>
  <c r="FW76" i="37"/>
  <c r="FX76" i="37"/>
  <c r="FY76" i="37"/>
  <c r="FZ76" i="37"/>
  <c r="GA76" i="37"/>
  <c r="GB76" i="37"/>
  <c r="GC76" i="37"/>
  <c r="GD76" i="37"/>
  <c r="GE76" i="37"/>
  <c r="GF76" i="37"/>
  <c r="GG76" i="37"/>
  <c r="GH76" i="37"/>
  <c r="GI76" i="37"/>
  <c r="GJ76" i="37"/>
  <c r="GK76" i="37"/>
  <c r="GL76" i="37"/>
  <c r="GM76" i="37"/>
  <c r="GN76" i="37"/>
  <c r="GO76" i="37"/>
  <c r="GP76" i="37"/>
  <c r="GQ76" i="37"/>
  <c r="GR76" i="37"/>
  <c r="GS76" i="37"/>
  <c r="GT76" i="37"/>
  <c r="GU76" i="37"/>
  <c r="GV76" i="37"/>
  <c r="GW76" i="37"/>
  <c r="GX76" i="37"/>
  <c r="GY76" i="37"/>
  <c r="GZ76" i="37"/>
  <c r="HA76" i="37"/>
  <c r="HB76" i="37"/>
  <c r="HC76" i="37"/>
  <c r="HD76" i="37"/>
  <c r="HE76" i="37"/>
  <c r="HF76" i="37"/>
  <c r="HG76" i="37"/>
  <c r="HH76" i="37"/>
  <c r="HI76" i="37"/>
  <c r="HJ76" i="37"/>
  <c r="HK76" i="37"/>
  <c r="HL76" i="37"/>
  <c r="HM76" i="37"/>
  <c r="HN76" i="37"/>
  <c r="HO76" i="37"/>
  <c r="HP76" i="37"/>
  <c r="HQ76" i="37"/>
  <c r="HR76" i="37"/>
  <c r="HS76" i="37"/>
  <c r="HT76" i="37"/>
  <c r="HU76" i="37"/>
  <c r="HV76" i="37"/>
  <c r="HW76" i="37"/>
  <c r="HX76" i="37"/>
  <c r="HY76" i="37"/>
  <c r="HZ76" i="37"/>
  <c r="IA76" i="37"/>
  <c r="IB76" i="37"/>
  <c r="IC76" i="37"/>
  <c r="ID76" i="37"/>
  <c r="IE76" i="37"/>
  <c r="A77" i="37"/>
  <c r="G77" i="37"/>
  <c r="H77" i="37"/>
  <c r="I77" i="37"/>
  <c r="J77" i="37"/>
  <c r="K77" i="37"/>
  <c r="L77" i="37"/>
  <c r="M77" i="37"/>
  <c r="N77" i="37"/>
  <c r="O77" i="37"/>
  <c r="P77" i="37"/>
  <c r="Q77" i="37"/>
  <c r="R77" i="37"/>
  <c r="S77" i="37"/>
  <c r="T77" i="37"/>
  <c r="U77" i="37"/>
  <c r="V77" i="37"/>
  <c r="W77" i="37"/>
  <c r="X77" i="37"/>
  <c r="Y77" i="37"/>
  <c r="Z77" i="37"/>
  <c r="AA77" i="37"/>
  <c r="AB77" i="37"/>
  <c r="AC77" i="37"/>
  <c r="AD77" i="37"/>
  <c r="AE77" i="37"/>
  <c r="AF77" i="37"/>
  <c r="AG77" i="37"/>
  <c r="AH77" i="37"/>
  <c r="AI77" i="37"/>
  <c r="AJ77" i="37"/>
  <c r="AK77" i="37"/>
  <c r="AL77" i="37"/>
  <c r="AM77" i="37"/>
  <c r="AN77" i="37"/>
  <c r="AO77" i="37"/>
  <c r="AP77" i="37"/>
  <c r="AQ77" i="37"/>
  <c r="AR77" i="37"/>
  <c r="AS77" i="37"/>
  <c r="AT77" i="37"/>
  <c r="AU77" i="37"/>
  <c r="AV77" i="37"/>
  <c r="AW77" i="37"/>
  <c r="AX77" i="37"/>
  <c r="AY77" i="37"/>
  <c r="AZ77" i="37"/>
  <c r="BA77" i="37"/>
  <c r="BB77" i="37"/>
  <c r="BC77" i="37"/>
  <c r="BD77" i="37"/>
  <c r="BE77" i="37"/>
  <c r="BF77" i="37"/>
  <c r="BG77" i="37"/>
  <c r="BH77" i="37"/>
  <c r="BI77" i="37"/>
  <c r="BJ77" i="37"/>
  <c r="BK77" i="37"/>
  <c r="BL77" i="37"/>
  <c r="BM77" i="37"/>
  <c r="BN77" i="37"/>
  <c r="BO77" i="37"/>
  <c r="BP77" i="37"/>
  <c r="BQ77" i="37"/>
  <c r="BR77" i="37"/>
  <c r="BS77" i="37"/>
  <c r="BT77" i="37"/>
  <c r="BU77" i="37"/>
  <c r="BV77" i="37"/>
  <c r="BW77" i="37"/>
  <c r="BX77" i="37"/>
  <c r="BY77" i="37"/>
  <c r="BZ77" i="37"/>
  <c r="CA77" i="37"/>
  <c r="CB77" i="37"/>
  <c r="CC77" i="37"/>
  <c r="CD77" i="37"/>
  <c r="CE77" i="37"/>
  <c r="CF77" i="37"/>
  <c r="CG77" i="37"/>
  <c r="CH77" i="37"/>
  <c r="CI77" i="37"/>
  <c r="CJ77" i="37"/>
  <c r="CK77" i="37"/>
  <c r="CL77" i="37"/>
  <c r="CM77" i="37"/>
  <c r="CN77" i="37"/>
  <c r="CO77" i="37"/>
  <c r="CP77" i="37"/>
  <c r="CQ77" i="37"/>
  <c r="CR77" i="37"/>
  <c r="CS77" i="37"/>
  <c r="CT77" i="37"/>
  <c r="CU77" i="37"/>
  <c r="CV77" i="37"/>
  <c r="CW77" i="37"/>
  <c r="CX77" i="37"/>
  <c r="CY77" i="37"/>
  <c r="CZ77" i="37"/>
  <c r="DA77" i="37"/>
  <c r="DB77" i="37"/>
  <c r="DC77" i="37"/>
  <c r="DD77" i="37"/>
  <c r="DE77" i="37"/>
  <c r="DF77" i="37"/>
  <c r="DG77" i="37"/>
  <c r="DH77" i="37"/>
  <c r="DI77" i="37"/>
  <c r="DJ77" i="37"/>
  <c r="DK77" i="37"/>
  <c r="DL77" i="37"/>
  <c r="DM77" i="37"/>
  <c r="DN77" i="37"/>
  <c r="DO77" i="37"/>
  <c r="DP77" i="37"/>
  <c r="DQ77" i="37"/>
  <c r="DR77" i="37"/>
  <c r="DS77" i="37"/>
  <c r="DT77" i="37"/>
  <c r="DU77" i="37"/>
  <c r="DV77" i="37"/>
  <c r="DW77" i="37"/>
  <c r="DX77" i="37"/>
  <c r="DY77" i="37"/>
  <c r="DZ77" i="37"/>
  <c r="EA77" i="37"/>
  <c r="EB77" i="37"/>
  <c r="EC77" i="37"/>
  <c r="ED77" i="37"/>
  <c r="EE77" i="37"/>
  <c r="EF77" i="37"/>
  <c r="EG77" i="37"/>
  <c r="EH77" i="37"/>
  <c r="EI77" i="37"/>
  <c r="EJ77" i="37"/>
  <c r="EK77" i="37"/>
  <c r="EL77" i="37"/>
  <c r="EM77" i="37"/>
  <c r="EN77" i="37"/>
  <c r="EO77" i="37"/>
  <c r="EP77" i="37"/>
  <c r="EQ77" i="37"/>
  <c r="ER77" i="37"/>
  <c r="ES77" i="37"/>
  <c r="ET77" i="37"/>
  <c r="EU77" i="37"/>
  <c r="EV77" i="37"/>
  <c r="EW77" i="37"/>
  <c r="EX77" i="37"/>
  <c r="EY77" i="37"/>
  <c r="EZ77" i="37"/>
  <c r="FA77" i="37"/>
  <c r="FB77" i="37"/>
  <c r="FC77" i="37"/>
  <c r="FD77" i="37"/>
  <c r="FE77" i="37"/>
  <c r="FF77" i="37"/>
  <c r="FG77" i="37"/>
  <c r="FH77" i="37"/>
  <c r="FI77" i="37"/>
  <c r="FJ77" i="37"/>
  <c r="FK77" i="37"/>
  <c r="FL77" i="37"/>
  <c r="FM77" i="37"/>
  <c r="FN77" i="37"/>
  <c r="FO77" i="37"/>
  <c r="FP77" i="37"/>
  <c r="FQ77" i="37"/>
  <c r="FR77" i="37"/>
  <c r="FS77" i="37"/>
  <c r="FT77" i="37"/>
  <c r="FU77" i="37"/>
  <c r="FV77" i="37"/>
  <c r="FW77" i="37"/>
  <c r="FX77" i="37"/>
  <c r="FY77" i="37"/>
  <c r="FZ77" i="37"/>
  <c r="GA77" i="37"/>
  <c r="GB77" i="37"/>
  <c r="GC77" i="37"/>
  <c r="GD77" i="37"/>
  <c r="GE77" i="37"/>
  <c r="GF77" i="37"/>
  <c r="GG77" i="37"/>
  <c r="GH77" i="37"/>
  <c r="GI77" i="37"/>
  <c r="GJ77" i="37"/>
  <c r="GK77" i="37"/>
  <c r="GL77" i="37"/>
  <c r="GM77" i="37"/>
  <c r="GN77" i="37"/>
  <c r="GO77" i="37"/>
  <c r="GP77" i="37"/>
  <c r="GQ77" i="37"/>
  <c r="GR77" i="37"/>
  <c r="GS77" i="37"/>
  <c r="GT77" i="37"/>
  <c r="GU77" i="37"/>
  <c r="GV77" i="37"/>
  <c r="GW77" i="37"/>
  <c r="GX77" i="37"/>
  <c r="GY77" i="37"/>
  <c r="GZ77" i="37"/>
  <c r="HA77" i="37"/>
  <c r="HB77" i="37"/>
  <c r="HC77" i="37"/>
  <c r="HD77" i="37"/>
  <c r="HE77" i="37"/>
  <c r="HF77" i="37"/>
  <c r="HG77" i="37"/>
  <c r="HH77" i="37"/>
  <c r="HI77" i="37"/>
  <c r="HJ77" i="37"/>
  <c r="HK77" i="37"/>
  <c r="HL77" i="37"/>
  <c r="HM77" i="37"/>
  <c r="HN77" i="37"/>
  <c r="HO77" i="37"/>
  <c r="HP77" i="37"/>
  <c r="HQ77" i="37"/>
  <c r="HR77" i="37"/>
  <c r="HS77" i="37"/>
  <c r="HT77" i="37"/>
  <c r="HU77" i="37"/>
  <c r="HV77" i="37"/>
  <c r="HW77" i="37"/>
  <c r="HX77" i="37"/>
  <c r="HY77" i="37"/>
  <c r="HZ77" i="37"/>
  <c r="IA77" i="37"/>
  <c r="IB77" i="37"/>
  <c r="IC77" i="37"/>
  <c r="ID77" i="37"/>
  <c r="IE77" i="37"/>
  <c r="A78" i="37"/>
  <c r="G78" i="37"/>
  <c r="H78" i="37"/>
  <c r="I78" i="37"/>
  <c r="J78" i="37"/>
  <c r="K78" i="37"/>
  <c r="L78" i="37"/>
  <c r="M78" i="37"/>
  <c r="N78" i="37"/>
  <c r="O78" i="37"/>
  <c r="P78" i="37"/>
  <c r="Q78" i="37"/>
  <c r="R78" i="37"/>
  <c r="S78" i="37"/>
  <c r="T78" i="37"/>
  <c r="U78" i="37"/>
  <c r="V78" i="37"/>
  <c r="W78" i="37"/>
  <c r="X78" i="37"/>
  <c r="Y78" i="37"/>
  <c r="Z78" i="37"/>
  <c r="AA78" i="37"/>
  <c r="AB78" i="37"/>
  <c r="AC78" i="37"/>
  <c r="AD78" i="37"/>
  <c r="AE78" i="37"/>
  <c r="AF78" i="37"/>
  <c r="AG78" i="37"/>
  <c r="AH78" i="37"/>
  <c r="AI78" i="37"/>
  <c r="AJ78" i="37"/>
  <c r="AK78" i="37"/>
  <c r="AL78" i="37"/>
  <c r="AM78" i="37"/>
  <c r="AN78" i="37"/>
  <c r="AO78" i="37"/>
  <c r="AP78" i="37"/>
  <c r="AQ78" i="37"/>
  <c r="AR78" i="37"/>
  <c r="AS78" i="37"/>
  <c r="AT78" i="37"/>
  <c r="AU78" i="37"/>
  <c r="AV78" i="37"/>
  <c r="AW78" i="37"/>
  <c r="AX78" i="37"/>
  <c r="AY78" i="37"/>
  <c r="AZ78" i="37"/>
  <c r="BA78" i="37"/>
  <c r="BB78" i="37"/>
  <c r="BC78" i="37"/>
  <c r="BD78" i="37"/>
  <c r="BE78" i="37"/>
  <c r="BF78" i="37"/>
  <c r="BG78" i="37"/>
  <c r="BH78" i="37"/>
  <c r="BI78" i="37"/>
  <c r="BJ78" i="37"/>
  <c r="BK78" i="37"/>
  <c r="BL78" i="37"/>
  <c r="BM78" i="37"/>
  <c r="BN78" i="37"/>
  <c r="BO78" i="37"/>
  <c r="BP78" i="37"/>
  <c r="BQ78" i="37"/>
  <c r="BR78" i="37"/>
  <c r="BS78" i="37"/>
  <c r="BT78" i="37"/>
  <c r="BU78" i="37"/>
  <c r="BV78" i="37"/>
  <c r="BW78" i="37"/>
  <c r="BX78" i="37"/>
  <c r="BY78" i="37"/>
  <c r="BZ78" i="37"/>
  <c r="CA78" i="37"/>
  <c r="CB78" i="37"/>
  <c r="CC78" i="37"/>
  <c r="CD78" i="37"/>
  <c r="CE78" i="37"/>
  <c r="CF78" i="37"/>
  <c r="CG78" i="37"/>
  <c r="CH78" i="37"/>
  <c r="CI78" i="37"/>
  <c r="CJ78" i="37"/>
  <c r="CK78" i="37"/>
  <c r="CL78" i="37"/>
  <c r="CM78" i="37"/>
  <c r="CN78" i="37"/>
  <c r="CO78" i="37"/>
  <c r="CP78" i="37"/>
  <c r="CQ78" i="37"/>
  <c r="CR78" i="37"/>
  <c r="CS78" i="37"/>
  <c r="CT78" i="37"/>
  <c r="CU78" i="37"/>
  <c r="CV78" i="37"/>
  <c r="CW78" i="37"/>
  <c r="CX78" i="37"/>
  <c r="CY78" i="37"/>
  <c r="CZ78" i="37"/>
  <c r="DA78" i="37"/>
  <c r="DB78" i="37"/>
  <c r="DC78" i="37"/>
  <c r="DD78" i="37"/>
  <c r="DE78" i="37"/>
  <c r="DF78" i="37"/>
  <c r="DG78" i="37"/>
  <c r="DH78" i="37"/>
  <c r="DI78" i="37"/>
  <c r="DJ78" i="37"/>
  <c r="DK78" i="37"/>
  <c r="DL78" i="37"/>
  <c r="DM78" i="37"/>
  <c r="DN78" i="37"/>
  <c r="DO78" i="37"/>
  <c r="DP78" i="37"/>
  <c r="DQ78" i="37"/>
  <c r="DR78" i="37"/>
  <c r="DS78" i="37"/>
  <c r="DT78" i="37"/>
  <c r="DU78" i="37"/>
  <c r="DV78" i="37"/>
  <c r="DW78" i="37"/>
  <c r="DX78" i="37"/>
  <c r="DY78" i="37"/>
  <c r="DZ78" i="37"/>
  <c r="EA78" i="37"/>
  <c r="EB78" i="37"/>
  <c r="EC78" i="37"/>
  <c r="ED78" i="37"/>
  <c r="EE78" i="37"/>
  <c r="EF78" i="37"/>
  <c r="EG78" i="37"/>
  <c r="EH78" i="37"/>
  <c r="EI78" i="37"/>
  <c r="EJ78" i="37"/>
  <c r="EK78" i="37"/>
  <c r="EL78" i="37"/>
  <c r="EM78" i="37"/>
  <c r="EN78" i="37"/>
  <c r="EO78" i="37"/>
  <c r="EP78" i="37"/>
  <c r="EQ78" i="37"/>
  <c r="ER78" i="37"/>
  <c r="ES78" i="37"/>
  <c r="ET78" i="37"/>
  <c r="EU78" i="37"/>
  <c r="EV78" i="37"/>
  <c r="EW78" i="37"/>
  <c r="EX78" i="37"/>
  <c r="EY78" i="37"/>
  <c r="EZ78" i="37"/>
  <c r="FA78" i="37"/>
  <c r="FB78" i="37"/>
  <c r="FC78" i="37"/>
  <c r="FD78" i="37"/>
  <c r="FE78" i="37"/>
  <c r="FF78" i="37"/>
  <c r="FG78" i="37"/>
  <c r="FH78" i="37"/>
  <c r="FI78" i="37"/>
  <c r="FJ78" i="37"/>
  <c r="FK78" i="37"/>
  <c r="FL78" i="37"/>
  <c r="FM78" i="37"/>
  <c r="FN78" i="37"/>
  <c r="FO78" i="37"/>
  <c r="FP78" i="37"/>
  <c r="FQ78" i="37"/>
  <c r="FR78" i="37"/>
  <c r="FS78" i="37"/>
  <c r="FT78" i="37"/>
  <c r="FU78" i="37"/>
  <c r="FV78" i="37"/>
  <c r="FW78" i="37"/>
  <c r="FX78" i="37"/>
  <c r="FY78" i="37"/>
  <c r="FZ78" i="37"/>
  <c r="GA78" i="37"/>
  <c r="GB78" i="37"/>
  <c r="GC78" i="37"/>
  <c r="GD78" i="37"/>
  <c r="GE78" i="37"/>
  <c r="GF78" i="37"/>
  <c r="GG78" i="37"/>
  <c r="GH78" i="37"/>
  <c r="GI78" i="37"/>
  <c r="GJ78" i="37"/>
  <c r="GK78" i="37"/>
  <c r="GL78" i="37"/>
  <c r="GM78" i="37"/>
  <c r="GN78" i="37"/>
  <c r="GO78" i="37"/>
  <c r="GP78" i="37"/>
  <c r="GQ78" i="37"/>
  <c r="GR78" i="37"/>
  <c r="GS78" i="37"/>
  <c r="GT78" i="37"/>
  <c r="GU78" i="37"/>
  <c r="GV78" i="37"/>
  <c r="GW78" i="37"/>
  <c r="GX78" i="37"/>
  <c r="GY78" i="37"/>
  <c r="GZ78" i="37"/>
  <c r="HA78" i="37"/>
  <c r="HB78" i="37"/>
  <c r="HC78" i="37"/>
  <c r="HD78" i="37"/>
  <c r="HE78" i="37"/>
  <c r="HF78" i="37"/>
  <c r="HG78" i="37"/>
  <c r="HH78" i="37"/>
  <c r="HI78" i="37"/>
  <c r="HJ78" i="37"/>
  <c r="HK78" i="37"/>
  <c r="HL78" i="37"/>
  <c r="HM78" i="37"/>
  <c r="HN78" i="37"/>
  <c r="HO78" i="37"/>
  <c r="HP78" i="37"/>
  <c r="HQ78" i="37"/>
  <c r="HR78" i="37"/>
  <c r="HS78" i="37"/>
  <c r="HT78" i="37"/>
  <c r="HU78" i="37"/>
  <c r="HV78" i="37"/>
  <c r="HW78" i="37"/>
  <c r="HX78" i="37"/>
  <c r="HY78" i="37"/>
  <c r="HZ78" i="37"/>
  <c r="IA78" i="37"/>
  <c r="IB78" i="37"/>
  <c r="IC78" i="37"/>
  <c r="ID78" i="37"/>
  <c r="IE78" i="37"/>
  <c r="A79" i="37"/>
  <c r="G79" i="37"/>
  <c r="H79" i="37"/>
  <c r="I79" i="37"/>
  <c r="J79" i="37"/>
  <c r="K79" i="37"/>
  <c r="L79" i="37"/>
  <c r="M79" i="37"/>
  <c r="N79" i="37"/>
  <c r="O79" i="37"/>
  <c r="P79" i="37"/>
  <c r="Q79" i="37"/>
  <c r="R79" i="37"/>
  <c r="S79" i="37"/>
  <c r="T79" i="37"/>
  <c r="U79" i="37"/>
  <c r="V79" i="37"/>
  <c r="W79" i="37"/>
  <c r="X79" i="37"/>
  <c r="Y79" i="37"/>
  <c r="Z79" i="37"/>
  <c r="AA79" i="37"/>
  <c r="AB79" i="37"/>
  <c r="AC79" i="37"/>
  <c r="AD79" i="37"/>
  <c r="AE79" i="37"/>
  <c r="AF79" i="37"/>
  <c r="AG79" i="37"/>
  <c r="AH79" i="37"/>
  <c r="AI79" i="37"/>
  <c r="AJ79" i="37"/>
  <c r="AK79" i="37"/>
  <c r="AL79" i="37"/>
  <c r="AM79" i="37"/>
  <c r="AN79" i="37"/>
  <c r="AO79" i="37"/>
  <c r="AP79" i="37"/>
  <c r="AQ79" i="37"/>
  <c r="AR79" i="37"/>
  <c r="AS79" i="37"/>
  <c r="AT79" i="37"/>
  <c r="AU79" i="37"/>
  <c r="AV79" i="37"/>
  <c r="AW79" i="37"/>
  <c r="AX79" i="37"/>
  <c r="AY79" i="37"/>
  <c r="AZ79" i="37"/>
  <c r="BA79" i="37"/>
  <c r="BB79" i="37"/>
  <c r="BC79" i="37"/>
  <c r="BD79" i="37"/>
  <c r="BE79" i="37"/>
  <c r="BF79" i="37"/>
  <c r="BG79" i="37"/>
  <c r="BH79" i="37"/>
  <c r="BI79" i="37"/>
  <c r="BJ79" i="37"/>
  <c r="BK79" i="37"/>
  <c r="BL79" i="37"/>
  <c r="BM79" i="37"/>
  <c r="BN79" i="37"/>
  <c r="BO79" i="37"/>
  <c r="BP79" i="37"/>
  <c r="BQ79" i="37"/>
  <c r="BR79" i="37"/>
  <c r="BS79" i="37"/>
  <c r="BT79" i="37"/>
  <c r="BU79" i="37"/>
  <c r="BV79" i="37"/>
  <c r="BW79" i="37"/>
  <c r="BX79" i="37"/>
  <c r="BY79" i="37"/>
  <c r="BZ79" i="37"/>
  <c r="CA79" i="37"/>
  <c r="CB79" i="37"/>
  <c r="CC79" i="37"/>
  <c r="CD79" i="37"/>
  <c r="CE79" i="37"/>
  <c r="CF79" i="37"/>
  <c r="CG79" i="37"/>
  <c r="CH79" i="37"/>
  <c r="CI79" i="37"/>
  <c r="CJ79" i="37"/>
  <c r="CK79" i="37"/>
  <c r="CL79" i="37"/>
  <c r="CM79" i="37"/>
  <c r="CN79" i="37"/>
  <c r="CO79" i="37"/>
  <c r="CP79" i="37"/>
  <c r="CQ79" i="37"/>
  <c r="CR79" i="37"/>
  <c r="CS79" i="37"/>
  <c r="CT79" i="37"/>
  <c r="CU79" i="37"/>
  <c r="CV79" i="37"/>
  <c r="CW79" i="37"/>
  <c r="CX79" i="37"/>
  <c r="CY79" i="37"/>
  <c r="CZ79" i="37"/>
  <c r="DA79" i="37"/>
  <c r="DB79" i="37"/>
  <c r="DC79" i="37"/>
  <c r="DD79" i="37"/>
  <c r="DE79" i="37"/>
  <c r="DF79" i="37"/>
  <c r="DG79" i="37"/>
  <c r="DH79" i="37"/>
  <c r="DI79" i="37"/>
  <c r="DJ79" i="37"/>
  <c r="DK79" i="37"/>
  <c r="DL79" i="37"/>
  <c r="DM79" i="37"/>
  <c r="DN79" i="37"/>
  <c r="DO79" i="37"/>
  <c r="DP79" i="37"/>
  <c r="DQ79" i="37"/>
  <c r="DR79" i="37"/>
  <c r="DS79" i="37"/>
  <c r="DT79" i="37"/>
  <c r="DU79" i="37"/>
  <c r="DV79" i="37"/>
  <c r="DW79" i="37"/>
  <c r="DX79" i="37"/>
  <c r="DY79" i="37"/>
  <c r="DZ79" i="37"/>
  <c r="EA79" i="37"/>
  <c r="EB79" i="37"/>
  <c r="EC79" i="37"/>
  <c r="ED79" i="37"/>
  <c r="EE79" i="37"/>
  <c r="EF79" i="37"/>
  <c r="EG79" i="37"/>
  <c r="EH79" i="37"/>
  <c r="EI79" i="37"/>
  <c r="EJ79" i="37"/>
  <c r="EK79" i="37"/>
  <c r="EL79" i="37"/>
  <c r="EM79" i="37"/>
  <c r="EN79" i="37"/>
  <c r="EO79" i="37"/>
  <c r="EP79" i="37"/>
  <c r="EQ79" i="37"/>
  <c r="ER79" i="37"/>
  <c r="ES79" i="37"/>
  <c r="ET79" i="37"/>
  <c r="EU79" i="37"/>
  <c r="EV79" i="37"/>
  <c r="EW79" i="37"/>
  <c r="EX79" i="37"/>
  <c r="EY79" i="37"/>
  <c r="EZ79" i="37"/>
  <c r="FA79" i="37"/>
  <c r="FB79" i="37"/>
  <c r="FC79" i="37"/>
  <c r="FD79" i="37"/>
  <c r="FE79" i="37"/>
  <c r="FF79" i="37"/>
  <c r="FG79" i="37"/>
  <c r="FH79" i="37"/>
  <c r="FI79" i="37"/>
  <c r="FJ79" i="37"/>
  <c r="FK79" i="37"/>
  <c r="FL79" i="37"/>
  <c r="FM79" i="37"/>
  <c r="FN79" i="37"/>
  <c r="FO79" i="37"/>
  <c r="FP79" i="37"/>
  <c r="FQ79" i="37"/>
  <c r="FR79" i="37"/>
  <c r="FS79" i="37"/>
  <c r="FT79" i="37"/>
  <c r="FU79" i="37"/>
  <c r="FV79" i="37"/>
  <c r="FW79" i="37"/>
  <c r="FX79" i="37"/>
  <c r="FY79" i="37"/>
  <c r="FZ79" i="37"/>
  <c r="GA79" i="37"/>
  <c r="GB79" i="37"/>
  <c r="GC79" i="37"/>
  <c r="GD79" i="37"/>
  <c r="GE79" i="37"/>
  <c r="GF79" i="37"/>
  <c r="GG79" i="37"/>
  <c r="GH79" i="37"/>
  <c r="GI79" i="37"/>
  <c r="GJ79" i="37"/>
  <c r="GK79" i="37"/>
  <c r="GL79" i="37"/>
  <c r="GM79" i="37"/>
  <c r="GN79" i="37"/>
  <c r="GO79" i="37"/>
  <c r="GP79" i="37"/>
  <c r="GQ79" i="37"/>
  <c r="GR79" i="37"/>
  <c r="GS79" i="37"/>
  <c r="GT79" i="37"/>
  <c r="GU79" i="37"/>
  <c r="GV79" i="37"/>
  <c r="GW79" i="37"/>
  <c r="GX79" i="37"/>
  <c r="GY79" i="37"/>
  <c r="GZ79" i="37"/>
  <c r="HA79" i="37"/>
  <c r="HB79" i="37"/>
  <c r="HC79" i="37"/>
  <c r="HD79" i="37"/>
  <c r="HE79" i="37"/>
  <c r="HF79" i="37"/>
  <c r="HG79" i="37"/>
  <c r="HH79" i="37"/>
  <c r="HI79" i="37"/>
  <c r="HJ79" i="37"/>
  <c r="HK79" i="37"/>
  <c r="HL79" i="37"/>
  <c r="HM79" i="37"/>
  <c r="HN79" i="37"/>
  <c r="HO79" i="37"/>
  <c r="HP79" i="37"/>
  <c r="HQ79" i="37"/>
  <c r="HR79" i="37"/>
  <c r="HS79" i="37"/>
  <c r="HT79" i="37"/>
  <c r="HU79" i="37"/>
  <c r="HV79" i="37"/>
  <c r="HW79" i="37"/>
  <c r="HX79" i="37"/>
  <c r="HY79" i="37"/>
  <c r="HZ79" i="37"/>
  <c r="IA79" i="37"/>
  <c r="IB79" i="37"/>
  <c r="IC79" i="37"/>
  <c r="ID79" i="37"/>
  <c r="IE79" i="37"/>
  <c r="A80" i="37"/>
  <c r="G80" i="37"/>
  <c r="H80" i="37"/>
  <c r="I80" i="37"/>
  <c r="J80" i="37"/>
  <c r="K80" i="37"/>
  <c r="L80" i="37"/>
  <c r="M80" i="37"/>
  <c r="N80" i="37"/>
  <c r="O80" i="37"/>
  <c r="P80" i="37"/>
  <c r="Q80" i="37"/>
  <c r="R80" i="37"/>
  <c r="S80" i="37"/>
  <c r="T80" i="37"/>
  <c r="U80" i="37"/>
  <c r="V80" i="37"/>
  <c r="W80" i="37"/>
  <c r="X80" i="37"/>
  <c r="Y80" i="37"/>
  <c r="Z80" i="37"/>
  <c r="AA80" i="37"/>
  <c r="AB80" i="37"/>
  <c r="AC80" i="37"/>
  <c r="AD80" i="37"/>
  <c r="AE80" i="37"/>
  <c r="AF80" i="37"/>
  <c r="AG80" i="37"/>
  <c r="AH80" i="37"/>
  <c r="AI80" i="37"/>
  <c r="AJ80" i="37"/>
  <c r="AK80" i="37"/>
  <c r="AL80" i="37"/>
  <c r="AM80" i="37"/>
  <c r="AN80" i="37"/>
  <c r="AO80" i="37"/>
  <c r="AP80" i="37"/>
  <c r="AQ80" i="37"/>
  <c r="AR80" i="37"/>
  <c r="AS80" i="37"/>
  <c r="AT80" i="37"/>
  <c r="AU80" i="37"/>
  <c r="AV80" i="37"/>
  <c r="AW80" i="37"/>
  <c r="AX80" i="37"/>
  <c r="AY80" i="37"/>
  <c r="AZ80" i="37"/>
  <c r="BA80" i="37"/>
  <c r="BB80" i="37"/>
  <c r="BC80" i="37"/>
  <c r="BD80" i="37"/>
  <c r="BE80" i="37"/>
  <c r="BF80" i="37"/>
  <c r="BG80" i="37"/>
  <c r="BH80" i="37"/>
  <c r="BI80" i="37"/>
  <c r="BJ80" i="37"/>
  <c r="BK80" i="37"/>
  <c r="BL80" i="37"/>
  <c r="BM80" i="37"/>
  <c r="BN80" i="37"/>
  <c r="BO80" i="37"/>
  <c r="BP80" i="37"/>
  <c r="BQ80" i="37"/>
  <c r="BR80" i="37"/>
  <c r="BS80" i="37"/>
  <c r="BT80" i="37"/>
  <c r="BU80" i="37"/>
  <c r="BV80" i="37"/>
  <c r="BW80" i="37"/>
  <c r="BX80" i="37"/>
  <c r="BY80" i="37"/>
  <c r="BZ80" i="37"/>
  <c r="CA80" i="37"/>
  <c r="CB80" i="37"/>
  <c r="CC80" i="37"/>
  <c r="CD80" i="37"/>
  <c r="CE80" i="37"/>
  <c r="CF80" i="37"/>
  <c r="CG80" i="37"/>
  <c r="CH80" i="37"/>
  <c r="CI80" i="37"/>
  <c r="CJ80" i="37"/>
  <c r="CK80" i="37"/>
  <c r="CL80" i="37"/>
  <c r="CM80" i="37"/>
  <c r="CN80" i="37"/>
  <c r="CO80" i="37"/>
  <c r="CP80" i="37"/>
  <c r="CQ80" i="37"/>
  <c r="CR80" i="37"/>
  <c r="CS80" i="37"/>
  <c r="CT80" i="37"/>
  <c r="CU80" i="37"/>
  <c r="CV80" i="37"/>
  <c r="CW80" i="37"/>
  <c r="CX80" i="37"/>
  <c r="CY80" i="37"/>
  <c r="CZ80" i="37"/>
  <c r="DA80" i="37"/>
  <c r="DB80" i="37"/>
  <c r="DC80" i="37"/>
  <c r="DD80" i="37"/>
  <c r="DE80" i="37"/>
  <c r="DF80" i="37"/>
  <c r="DG80" i="37"/>
  <c r="DH80" i="37"/>
  <c r="DI80" i="37"/>
  <c r="DJ80" i="37"/>
  <c r="DK80" i="37"/>
  <c r="DL80" i="37"/>
  <c r="DM80" i="37"/>
  <c r="DN80" i="37"/>
  <c r="DO80" i="37"/>
  <c r="DP80" i="37"/>
  <c r="DQ80" i="37"/>
  <c r="DR80" i="37"/>
  <c r="DS80" i="37"/>
  <c r="DT80" i="37"/>
  <c r="DU80" i="37"/>
  <c r="DV80" i="37"/>
  <c r="DW80" i="37"/>
  <c r="DX80" i="37"/>
  <c r="DY80" i="37"/>
  <c r="DZ80" i="37"/>
  <c r="EA80" i="37"/>
  <c r="EB80" i="37"/>
  <c r="EC80" i="37"/>
  <c r="ED80" i="37"/>
  <c r="EE80" i="37"/>
  <c r="EF80" i="37"/>
  <c r="EG80" i="37"/>
  <c r="EH80" i="37"/>
  <c r="EI80" i="37"/>
  <c r="EJ80" i="37"/>
  <c r="EK80" i="37"/>
  <c r="EL80" i="37"/>
  <c r="EM80" i="37"/>
  <c r="EN80" i="37"/>
  <c r="EO80" i="37"/>
  <c r="EP80" i="37"/>
  <c r="EQ80" i="37"/>
  <c r="ER80" i="37"/>
  <c r="ES80" i="37"/>
  <c r="ET80" i="37"/>
  <c r="EU80" i="37"/>
  <c r="EV80" i="37"/>
  <c r="EW80" i="37"/>
  <c r="EX80" i="37"/>
  <c r="EY80" i="37"/>
  <c r="EZ80" i="37"/>
  <c r="FA80" i="37"/>
  <c r="FB80" i="37"/>
  <c r="FC80" i="37"/>
  <c r="FD80" i="37"/>
  <c r="FE80" i="37"/>
  <c r="FF80" i="37"/>
  <c r="FG80" i="37"/>
  <c r="FH80" i="37"/>
  <c r="FI80" i="37"/>
  <c r="FJ80" i="37"/>
  <c r="FK80" i="37"/>
  <c r="FL80" i="37"/>
  <c r="FM80" i="37"/>
  <c r="FN80" i="37"/>
  <c r="FO80" i="37"/>
  <c r="FP80" i="37"/>
  <c r="FQ80" i="37"/>
  <c r="FR80" i="37"/>
  <c r="FS80" i="37"/>
  <c r="FT80" i="37"/>
  <c r="FU80" i="37"/>
  <c r="FV80" i="37"/>
  <c r="FW80" i="37"/>
  <c r="FX80" i="37"/>
  <c r="FY80" i="37"/>
  <c r="FZ80" i="37"/>
  <c r="GA80" i="37"/>
  <c r="GB80" i="37"/>
  <c r="GC80" i="37"/>
  <c r="GD80" i="37"/>
  <c r="GE80" i="37"/>
  <c r="GF80" i="37"/>
  <c r="GG80" i="37"/>
  <c r="GH80" i="37"/>
  <c r="GI80" i="37"/>
  <c r="GJ80" i="37"/>
  <c r="GK80" i="37"/>
  <c r="GL80" i="37"/>
  <c r="GM80" i="37"/>
  <c r="GN80" i="37"/>
  <c r="GO80" i="37"/>
  <c r="GP80" i="37"/>
  <c r="GQ80" i="37"/>
  <c r="GR80" i="37"/>
  <c r="GS80" i="37"/>
  <c r="GT80" i="37"/>
  <c r="GU80" i="37"/>
  <c r="GV80" i="37"/>
  <c r="GW80" i="37"/>
  <c r="GX80" i="37"/>
  <c r="GY80" i="37"/>
  <c r="GZ80" i="37"/>
  <c r="HA80" i="37"/>
  <c r="HB80" i="37"/>
  <c r="HC80" i="37"/>
  <c r="HD80" i="37"/>
  <c r="HE80" i="37"/>
  <c r="HF80" i="37"/>
  <c r="HG80" i="37"/>
  <c r="HH80" i="37"/>
  <c r="HI80" i="37"/>
  <c r="HJ80" i="37"/>
  <c r="HK80" i="37"/>
  <c r="HL80" i="37"/>
  <c r="HM80" i="37"/>
  <c r="HN80" i="37"/>
  <c r="HO80" i="37"/>
  <c r="HP80" i="37"/>
  <c r="HQ80" i="37"/>
  <c r="HR80" i="37"/>
  <c r="HS80" i="37"/>
  <c r="HT80" i="37"/>
  <c r="HU80" i="37"/>
  <c r="HV80" i="37"/>
  <c r="HW80" i="37"/>
  <c r="HX80" i="37"/>
  <c r="HY80" i="37"/>
  <c r="HZ80" i="37"/>
  <c r="IA80" i="37"/>
  <c r="IB80" i="37"/>
  <c r="IC80" i="37"/>
  <c r="ID80" i="37"/>
  <c r="IE80" i="37"/>
  <c r="A81" i="37"/>
  <c r="G81" i="37"/>
  <c r="H81" i="37"/>
  <c r="I81" i="37"/>
  <c r="J81" i="37"/>
  <c r="K81" i="37"/>
  <c r="L81" i="37"/>
  <c r="M81" i="37"/>
  <c r="N81" i="37"/>
  <c r="O81" i="37"/>
  <c r="P81" i="37"/>
  <c r="Q81" i="37"/>
  <c r="R81" i="37"/>
  <c r="S81" i="37"/>
  <c r="T81" i="37"/>
  <c r="U81" i="37"/>
  <c r="V81" i="37"/>
  <c r="W81" i="37"/>
  <c r="X81" i="37"/>
  <c r="Y81" i="37"/>
  <c r="Z81" i="37"/>
  <c r="AA81" i="37"/>
  <c r="AB81" i="37"/>
  <c r="AC81" i="37"/>
  <c r="AD81" i="37"/>
  <c r="AE81" i="37"/>
  <c r="AF81" i="37"/>
  <c r="AG81" i="37"/>
  <c r="AH81" i="37"/>
  <c r="AI81" i="37"/>
  <c r="AJ81" i="37"/>
  <c r="AK81" i="37"/>
  <c r="AL81" i="37"/>
  <c r="AM81" i="37"/>
  <c r="AN81" i="37"/>
  <c r="AO81" i="37"/>
  <c r="AP81" i="37"/>
  <c r="AQ81" i="37"/>
  <c r="AR81" i="37"/>
  <c r="AS81" i="37"/>
  <c r="AT81" i="37"/>
  <c r="AU81" i="37"/>
  <c r="AV81" i="37"/>
  <c r="AW81" i="37"/>
  <c r="AX81" i="37"/>
  <c r="AY81" i="37"/>
  <c r="AZ81" i="37"/>
  <c r="BA81" i="37"/>
  <c r="BB81" i="37"/>
  <c r="BC81" i="37"/>
  <c r="BD81" i="37"/>
  <c r="BE81" i="37"/>
  <c r="BF81" i="37"/>
  <c r="BG81" i="37"/>
  <c r="BH81" i="37"/>
  <c r="BI81" i="37"/>
  <c r="BJ81" i="37"/>
  <c r="BK81" i="37"/>
  <c r="BL81" i="37"/>
  <c r="BM81" i="37"/>
  <c r="BN81" i="37"/>
  <c r="BO81" i="37"/>
  <c r="BP81" i="37"/>
  <c r="BQ81" i="37"/>
  <c r="BR81" i="37"/>
  <c r="BS81" i="37"/>
  <c r="BT81" i="37"/>
  <c r="BU81" i="37"/>
  <c r="BV81" i="37"/>
  <c r="BW81" i="37"/>
  <c r="BX81" i="37"/>
  <c r="BY81" i="37"/>
  <c r="BZ81" i="37"/>
  <c r="CA81" i="37"/>
  <c r="CB81" i="37"/>
  <c r="CC81" i="37"/>
  <c r="CD81" i="37"/>
  <c r="CE81" i="37"/>
  <c r="CF81" i="37"/>
  <c r="CG81" i="37"/>
  <c r="CH81" i="37"/>
  <c r="CI81" i="37"/>
  <c r="CJ81" i="37"/>
  <c r="CK81" i="37"/>
  <c r="CL81" i="37"/>
  <c r="CM81" i="37"/>
  <c r="CN81" i="37"/>
  <c r="CO81" i="37"/>
  <c r="CP81" i="37"/>
  <c r="CQ81" i="37"/>
  <c r="CR81" i="37"/>
  <c r="CS81" i="37"/>
  <c r="CT81" i="37"/>
  <c r="CU81" i="37"/>
  <c r="CV81" i="37"/>
  <c r="CW81" i="37"/>
  <c r="CX81" i="37"/>
  <c r="CY81" i="37"/>
  <c r="CZ81" i="37"/>
  <c r="DA81" i="37"/>
  <c r="DB81" i="37"/>
  <c r="DC81" i="37"/>
  <c r="DD81" i="37"/>
  <c r="DE81" i="37"/>
  <c r="DF81" i="37"/>
  <c r="DG81" i="37"/>
  <c r="DH81" i="37"/>
  <c r="DI81" i="37"/>
  <c r="DJ81" i="37"/>
  <c r="DK81" i="37"/>
  <c r="DL81" i="37"/>
  <c r="DM81" i="37"/>
  <c r="DN81" i="37"/>
  <c r="DO81" i="37"/>
  <c r="DP81" i="37"/>
  <c r="DQ81" i="37"/>
  <c r="DR81" i="37"/>
  <c r="DS81" i="37"/>
  <c r="DT81" i="37"/>
  <c r="DU81" i="37"/>
  <c r="DV81" i="37"/>
  <c r="DW81" i="37"/>
  <c r="DX81" i="37"/>
  <c r="DY81" i="37"/>
  <c r="DZ81" i="37"/>
  <c r="EA81" i="37"/>
  <c r="EB81" i="37"/>
  <c r="EC81" i="37"/>
  <c r="ED81" i="37"/>
  <c r="EE81" i="37"/>
  <c r="EF81" i="37"/>
  <c r="EG81" i="37"/>
  <c r="EH81" i="37"/>
  <c r="EI81" i="37"/>
  <c r="EJ81" i="37"/>
  <c r="EK81" i="37"/>
  <c r="EL81" i="37"/>
  <c r="EM81" i="37"/>
  <c r="EN81" i="37"/>
  <c r="EO81" i="37"/>
  <c r="EP81" i="37"/>
  <c r="EQ81" i="37"/>
  <c r="ER81" i="37"/>
  <c r="ES81" i="37"/>
  <c r="ET81" i="37"/>
  <c r="EU81" i="37"/>
  <c r="EV81" i="37"/>
  <c r="EW81" i="37"/>
  <c r="EX81" i="37"/>
  <c r="EY81" i="37"/>
  <c r="EZ81" i="37"/>
  <c r="FA81" i="37"/>
  <c r="FB81" i="37"/>
  <c r="FC81" i="37"/>
  <c r="FD81" i="37"/>
  <c r="FE81" i="37"/>
  <c r="FF81" i="37"/>
  <c r="FG81" i="37"/>
  <c r="FH81" i="37"/>
  <c r="FI81" i="37"/>
  <c r="FJ81" i="37"/>
  <c r="FK81" i="37"/>
  <c r="FL81" i="37"/>
  <c r="FM81" i="37"/>
  <c r="FN81" i="37"/>
  <c r="FO81" i="37"/>
  <c r="FP81" i="37"/>
  <c r="FQ81" i="37"/>
  <c r="FR81" i="37"/>
  <c r="FS81" i="37"/>
  <c r="FT81" i="37"/>
  <c r="FU81" i="37"/>
  <c r="FV81" i="37"/>
  <c r="FW81" i="37"/>
  <c r="FX81" i="37"/>
  <c r="FY81" i="37"/>
  <c r="FZ81" i="37"/>
  <c r="GA81" i="37"/>
  <c r="GB81" i="37"/>
  <c r="GC81" i="37"/>
  <c r="GD81" i="37"/>
  <c r="GE81" i="37"/>
  <c r="GF81" i="37"/>
  <c r="GG81" i="37"/>
  <c r="GH81" i="37"/>
  <c r="GI81" i="37"/>
  <c r="GJ81" i="37"/>
  <c r="GK81" i="37"/>
  <c r="GL81" i="37"/>
  <c r="GM81" i="37"/>
  <c r="GN81" i="37"/>
  <c r="GO81" i="37"/>
  <c r="GP81" i="37"/>
  <c r="GQ81" i="37"/>
  <c r="GR81" i="37"/>
  <c r="GS81" i="37"/>
  <c r="GT81" i="37"/>
  <c r="GU81" i="37"/>
  <c r="GV81" i="37"/>
  <c r="GW81" i="37"/>
  <c r="GX81" i="37"/>
  <c r="GY81" i="37"/>
  <c r="GZ81" i="37"/>
  <c r="HA81" i="37"/>
  <c r="HB81" i="37"/>
  <c r="HC81" i="37"/>
  <c r="HD81" i="37"/>
  <c r="HE81" i="37"/>
  <c r="HF81" i="37"/>
  <c r="HG81" i="37"/>
  <c r="HH81" i="37"/>
  <c r="HI81" i="37"/>
  <c r="HJ81" i="37"/>
  <c r="HK81" i="37"/>
  <c r="HL81" i="37"/>
  <c r="HM81" i="37"/>
  <c r="HN81" i="37"/>
  <c r="HO81" i="37"/>
  <c r="HP81" i="37"/>
  <c r="HQ81" i="37"/>
  <c r="HR81" i="37"/>
  <c r="HS81" i="37"/>
  <c r="HT81" i="37"/>
  <c r="HU81" i="37"/>
  <c r="HV81" i="37"/>
  <c r="HW81" i="37"/>
  <c r="HX81" i="37"/>
  <c r="HY81" i="37"/>
  <c r="HZ81" i="37"/>
  <c r="IA81" i="37"/>
  <c r="IB81" i="37"/>
  <c r="IC81" i="37"/>
  <c r="ID81" i="37"/>
  <c r="IE81" i="37"/>
  <c r="A82" i="37"/>
  <c r="G82" i="37"/>
  <c r="H82" i="37"/>
  <c r="I82" i="37"/>
  <c r="J82" i="37"/>
  <c r="K82" i="37"/>
  <c r="L82" i="37"/>
  <c r="M82" i="37"/>
  <c r="N82" i="37"/>
  <c r="O82" i="37"/>
  <c r="P82" i="37"/>
  <c r="Q82" i="37"/>
  <c r="R82" i="37"/>
  <c r="S82" i="37"/>
  <c r="T82" i="37"/>
  <c r="U82" i="37"/>
  <c r="V82" i="37"/>
  <c r="W82" i="37"/>
  <c r="X82" i="37"/>
  <c r="Y82" i="37"/>
  <c r="Z82" i="37"/>
  <c r="AA82" i="37"/>
  <c r="AB82" i="37"/>
  <c r="AC82" i="37"/>
  <c r="AD82" i="37"/>
  <c r="AE82" i="37"/>
  <c r="AF82" i="37"/>
  <c r="AG82" i="37"/>
  <c r="AH82" i="37"/>
  <c r="AI82" i="37"/>
  <c r="AJ82" i="37"/>
  <c r="AK82" i="37"/>
  <c r="AL82" i="37"/>
  <c r="AM82" i="37"/>
  <c r="AN82" i="37"/>
  <c r="AO82" i="37"/>
  <c r="AP82" i="37"/>
  <c r="AQ82" i="37"/>
  <c r="AR82" i="37"/>
  <c r="AS82" i="37"/>
  <c r="AT82" i="37"/>
  <c r="AU82" i="37"/>
  <c r="AV82" i="37"/>
  <c r="AW82" i="37"/>
  <c r="AX82" i="37"/>
  <c r="AY82" i="37"/>
  <c r="AZ82" i="37"/>
  <c r="BA82" i="37"/>
  <c r="BB82" i="37"/>
  <c r="BC82" i="37"/>
  <c r="BD82" i="37"/>
  <c r="BE82" i="37"/>
  <c r="BF82" i="37"/>
  <c r="BG82" i="37"/>
  <c r="BH82" i="37"/>
  <c r="BI82" i="37"/>
  <c r="BJ82" i="37"/>
  <c r="BK82" i="37"/>
  <c r="BL82" i="37"/>
  <c r="BM82" i="37"/>
  <c r="BN82" i="37"/>
  <c r="BO82" i="37"/>
  <c r="BP82" i="37"/>
  <c r="BQ82" i="37"/>
  <c r="BR82" i="37"/>
  <c r="BS82" i="37"/>
  <c r="BT82" i="37"/>
  <c r="BU82" i="37"/>
  <c r="BV82" i="37"/>
  <c r="BW82" i="37"/>
  <c r="BX82" i="37"/>
  <c r="BY82" i="37"/>
  <c r="BZ82" i="37"/>
  <c r="CA82" i="37"/>
  <c r="CB82" i="37"/>
  <c r="CC82" i="37"/>
  <c r="CD82" i="37"/>
  <c r="CE82" i="37"/>
  <c r="CF82" i="37"/>
  <c r="CG82" i="37"/>
  <c r="CH82" i="37"/>
  <c r="CI82" i="37"/>
  <c r="CJ82" i="37"/>
  <c r="CK82" i="37"/>
  <c r="CL82" i="37"/>
  <c r="CM82" i="37"/>
  <c r="CN82" i="37"/>
  <c r="CO82" i="37"/>
  <c r="CP82" i="37"/>
  <c r="CQ82" i="37"/>
  <c r="CR82" i="37"/>
  <c r="CS82" i="37"/>
  <c r="CT82" i="37"/>
  <c r="CU82" i="37"/>
  <c r="CV82" i="37"/>
  <c r="CW82" i="37"/>
  <c r="CX82" i="37"/>
  <c r="CY82" i="37"/>
  <c r="CZ82" i="37"/>
  <c r="DA82" i="37"/>
  <c r="DB82" i="37"/>
  <c r="DC82" i="37"/>
  <c r="DD82" i="37"/>
  <c r="DE82" i="37"/>
  <c r="DF82" i="37"/>
  <c r="DG82" i="37"/>
  <c r="DH82" i="37"/>
  <c r="DI82" i="37"/>
  <c r="DJ82" i="37"/>
  <c r="DK82" i="37"/>
  <c r="DL82" i="37"/>
  <c r="DM82" i="37"/>
  <c r="DN82" i="37"/>
  <c r="DO82" i="37"/>
  <c r="DP82" i="37"/>
  <c r="DQ82" i="37"/>
  <c r="DR82" i="37"/>
  <c r="DS82" i="37"/>
  <c r="DT82" i="37"/>
  <c r="DU82" i="37"/>
  <c r="DV82" i="37"/>
  <c r="DW82" i="37"/>
  <c r="DX82" i="37"/>
  <c r="DY82" i="37"/>
  <c r="DZ82" i="37"/>
  <c r="EA82" i="37"/>
  <c r="EB82" i="37"/>
  <c r="EC82" i="37"/>
  <c r="ED82" i="37"/>
  <c r="EE82" i="37"/>
  <c r="EF82" i="37"/>
  <c r="EG82" i="37"/>
  <c r="EH82" i="37"/>
  <c r="EI82" i="37"/>
  <c r="EJ82" i="37"/>
  <c r="EK82" i="37"/>
  <c r="EL82" i="37"/>
  <c r="EM82" i="37"/>
  <c r="EN82" i="37"/>
  <c r="EO82" i="37"/>
  <c r="EP82" i="37"/>
  <c r="EQ82" i="37"/>
  <c r="ER82" i="37"/>
  <c r="ES82" i="37"/>
  <c r="ET82" i="37"/>
  <c r="EU82" i="37"/>
  <c r="EV82" i="37"/>
  <c r="EW82" i="37"/>
  <c r="EX82" i="37"/>
  <c r="EY82" i="37"/>
  <c r="EZ82" i="37"/>
  <c r="FA82" i="37"/>
  <c r="FB82" i="37"/>
  <c r="FC82" i="37"/>
  <c r="FD82" i="37"/>
  <c r="FE82" i="37"/>
  <c r="FF82" i="37"/>
  <c r="FG82" i="37"/>
  <c r="FH82" i="37"/>
  <c r="FI82" i="37"/>
  <c r="FJ82" i="37"/>
  <c r="FK82" i="37"/>
  <c r="FL82" i="37"/>
  <c r="FM82" i="37"/>
  <c r="FN82" i="37"/>
  <c r="FO82" i="37"/>
  <c r="FP82" i="37"/>
  <c r="FQ82" i="37"/>
  <c r="FR82" i="37"/>
  <c r="FS82" i="37"/>
  <c r="FT82" i="37"/>
  <c r="FU82" i="37"/>
  <c r="FV82" i="37"/>
  <c r="FW82" i="37"/>
  <c r="FX82" i="37"/>
  <c r="FY82" i="37"/>
  <c r="FZ82" i="37"/>
  <c r="GA82" i="37"/>
  <c r="GB82" i="37"/>
  <c r="GC82" i="37"/>
  <c r="GD82" i="37"/>
  <c r="GE82" i="37"/>
  <c r="GF82" i="37"/>
  <c r="GG82" i="37"/>
  <c r="GH82" i="37"/>
  <c r="GI82" i="37"/>
  <c r="GJ82" i="37"/>
  <c r="GK82" i="37"/>
  <c r="GL82" i="37"/>
  <c r="GM82" i="37"/>
  <c r="GN82" i="37"/>
  <c r="GO82" i="37"/>
  <c r="GP82" i="37"/>
  <c r="GQ82" i="37"/>
  <c r="GR82" i="37"/>
  <c r="GS82" i="37"/>
  <c r="GT82" i="37"/>
  <c r="GU82" i="37"/>
  <c r="GV82" i="37"/>
  <c r="GW82" i="37"/>
  <c r="GX82" i="37"/>
  <c r="GY82" i="37"/>
  <c r="GZ82" i="37"/>
  <c r="HA82" i="37"/>
  <c r="HB82" i="37"/>
  <c r="HC82" i="37"/>
  <c r="HD82" i="37"/>
  <c r="HE82" i="37"/>
  <c r="HF82" i="37"/>
  <c r="HG82" i="37"/>
  <c r="HH82" i="37"/>
  <c r="HI82" i="37"/>
  <c r="HJ82" i="37"/>
  <c r="HK82" i="37"/>
  <c r="HL82" i="37"/>
  <c r="HM82" i="37"/>
  <c r="HN82" i="37"/>
  <c r="HO82" i="37"/>
  <c r="HP82" i="37"/>
  <c r="HQ82" i="37"/>
  <c r="HR82" i="37"/>
  <c r="HS82" i="37"/>
  <c r="HT82" i="37"/>
  <c r="HU82" i="37"/>
  <c r="HV82" i="37"/>
  <c r="HW82" i="37"/>
  <c r="HX82" i="37"/>
  <c r="HY82" i="37"/>
  <c r="HZ82" i="37"/>
  <c r="IA82" i="37"/>
  <c r="IB82" i="37"/>
  <c r="IC82" i="37"/>
  <c r="ID82" i="37"/>
  <c r="IE82" i="37"/>
  <c r="A83" i="37"/>
  <c r="G83" i="37"/>
  <c r="H83" i="37"/>
  <c r="I83" i="37"/>
  <c r="J83" i="37"/>
  <c r="K83" i="37"/>
  <c r="L83" i="37"/>
  <c r="M83" i="37"/>
  <c r="N83" i="37"/>
  <c r="O83" i="37"/>
  <c r="P83" i="37"/>
  <c r="Q83" i="37"/>
  <c r="R83" i="37"/>
  <c r="S83" i="37"/>
  <c r="T83" i="37"/>
  <c r="U83" i="37"/>
  <c r="V83" i="37"/>
  <c r="W83" i="37"/>
  <c r="X83" i="37"/>
  <c r="Y83" i="37"/>
  <c r="Z83" i="37"/>
  <c r="AA83" i="37"/>
  <c r="AB83" i="37"/>
  <c r="AC83" i="37"/>
  <c r="AD83" i="37"/>
  <c r="AE83" i="37"/>
  <c r="AF83" i="37"/>
  <c r="AG83" i="37"/>
  <c r="AH83" i="37"/>
  <c r="AI83" i="37"/>
  <c r="AJ83" i="37"/>
  <c r="AK83" i="37"/>
  <c r="AL83" i="37"/>
  <c r="AM83" i="37"/>
  <c r="AN83" i="37"/>
  <c r="AO83" i="37"/>
  <c r="AP83" i="37"/>
  <c r="AQ83" i="37"/>
  <c r="AR83" i="37"/>
  <c r="AS83" i="37"/>
  <c r="AT83" i="37"/>
  <c r="AU83" i="37"/>
  <c r="AV83" i="37"/>
  <c r="AW83" i="37"/>
  <c r="AX83" i="37"/>
  <c r="AY83" i="37"/>
  <c r="AZ83" i="37"/>
  <c r="BA83" i="37"/>
  <c r="BB83" i="37"/>
  <c r="BC83" i="37"/>
  <c r="BD83" i="37"/>
  <c r="BE83" i="37"/>
  <c r="BF83" i="37"/>
  <c r="BG83" i="37"/>
  <c r="BH83" i="37"/>
  <c r="BI83" i="37"/>
  <c r="BJ83" i="37"/>
  <c r="BK83" i="37"/>
  <c r="BL83" i="37"/>
  <c r="BM83" i="37"/>
  <c r="BN83" i="37"/>
  <c r="BO83" i="37"/>
  <c r="BP83" i="37"/>
  <c r="BQ83" i="37"/>
  <c r="BR83" i="37"/>
  <c r="BS83" i="37"/>
  <c r="BT83" i="37"/>
  <c r="BU83" i="37"/>
  <c r="BV83" i="37"/>
  <c r="BW83" i="37"/>
  <c r="BX83" i="37"/>
  <c r="BY83" i="37"/>
  <c r="BZ83" i="37"/>
  <c r="CA83" i="37"/>
  <c r="CB83" i="37"/>
  <c r="CC83" i="37"/>
  <c r="CD83" i="37"/>
  <c r="CE83" i="37"/>
  <c r="CF83" i="37"/>
  <c r="CG83" i="37"/>
  <c r="CH83" i="37"/>
  <c r="CI83" i="37"/>
  <c r="CJ83" i="37"/>
  <c r="CK83" i="37"/>
  <c r="CL83" i="37"/>
  <c r="CM83" i="37"/>
  <c r="CN83" i="37"/>
  <c r="CO83" i="37"/>
  <c r="CP83" i="37"/>
  <c r="CQ83" i="37"/>
  <c r="CR83" i="37"/>
  <c r="CS83" i="37"/>
  <c r="CT83" i="37"/>
  <c r="CU83" i="37"/>
  <c r="CV83" i="37"/>
  <c r="CW83" i="37"/>
  <c r="CX83" i="37"/>
  <c r="CY83" i="37"/>
  <c r="CZ83" i="37"/>
  <c r="DA83" i="37"/>
  <c r="DB83" i="37"/>
  <c r="DC83" i="37"/>
  <c r="DD83" i="37"/>
  <c r="DE83" i="37"/>
  <c r="DF83" i="37"/>
  <c r="DG83" i="37"/>
  <c r="DH83" i="37"/>
  <c r="DI83" i="37"/>
  <c r="DJ83" i="37"/>
  <c r="DK83" i="37"/>
  <c r="DL83" i="37"/>
  <c r="DM83" i="37"/>
  <c r="DN83" i="37"/>
  <c r="DO83" i="37"/>
  <c r="DP83" i="37"/>
  <c r="DQ83" i="37"/>
  <c r="DR83" i="37"/>
  <c r="DS83" i="37"/>
  <c r="DT83" i="37"/>
  <c r="DU83" i="37"/>
  <c r="DV83" i="37"/>
  <c r="DW83" i="37"/>
  <c r="DX83" i="37"/>
  <c r="DY83" i="37"/>
  <c r="DZ83" i="37"/>
  <c r="EA83" i="37"/>
  <c r="EB83" i="37"/>
  <c r="EC83" i="37"/>
  <c r="ED83" i="37"/>
  <c r="EE83" i="37"/>
  <c r="EF83" i="37"/>
  <c r="EG83" i="37"/>
  <c r="EH83" i="37"/>
  <c r="EI83" i="37"/>
  <c r="EJ83" i="37"/>
  <c r="EK83" i="37"/>
  <c r="EL83" i="37"/>
  <c r="EM83" i="37"/>
  <c r="EN83" i="37"/>
  <c r="EO83" i="37"/>
  <c r="EP83" i="37"/>
  <c r="EQ83" i="37"/>
  <c r="ER83" i="37"/>
  <c r="ES83" i="37"/>
  <c r="ET83" i="37"/>
  <c r="EU83" i="37"/>
  <c r="EV83" i="37"/>
  <c r="EW83" i="37"/>
  <c r="EX83" i="37"/>
  <c r="EY83" i="37"/>
  <c r="EZ83" i="37"/>
  <c r="FA83" i="37"/>
  <c r="FB83" i="37"/>
  <c r="FC83" i="37"/>
  <c r="FD83" i="37"/>
  <c r="FE83" i="37"/>
  <c r="FF83" i="37"/>
  <c r="FG83" i="37"/>
  <c r="FH83" i="37"/>
  <c r="FI83" i="37"/>
  <c r="FJ83" i="37"/>
  <c r="FK83" i="37"/>
  <c r="FL83" i="37"/>
  <c r="FM83" i="37"/>
  <c r="FN83" i="37"/>
  <c r="FO83" i="37"/>
  <c r="FP83" i="37"/>
  <c r="FQ83" i="37"/>
  <c r="FR83" i="37"/>
  <c r="FS83" i="37"/>
  <c r="FT83" i="37"/>
  <c r="FU83" i="37"/>
  <c r="FV83" i="37"/>
  <c r="FW83" i="37"/>
  <c r="FX83" i="37"/>
  <c r="FY83" i="37"/>
  <c r="FZ83" i="37"/>
  <c r="GA83" i="37"/>
  <c r="GB83" i="37"/>
  <c r="GC83" i="37"/>
  <c r="GD83" i="37"/>
  <c r="GE83" i="37"/>
  <c r="GF83" i="37"/>
  <c r="GG83" i="37"/>
  <c r="GH83" i="37"/>
  <c r="GI83" i="37"/>
  <c r="GJ83" i="37"/>
  <c r="GK83" i="37"/>
  <c r="GL83" i="37"/>
  <c r="GM83" i="37"/>
  <c r="GN83" i="37"/>
  <c r="GO83" i="37"/>
  <c r="GP83" i="37"/>
  <c r="GQ83" i="37"/>
  <c r="GR83" i="37"/>
  <c r="GS83" i="37"/>
  <c r="GT83" i="37"/>
  <c r="GU83" i="37"/>
  <c r="GV83" i="37"/>
  <c r="GW83" i="37"/>
  <c r="GX83" i="37"/>
  <c r="GY83" i="37"/>
  <c r="GZ83" i="37"/>
  <c r="HA83" i="37"/>
  <c r="HB83" i="37"/>
  <c r="HC83" i="37"/>
  <c r="HD83" i="37"/>
  <c r="HE83" i="37"/>
  <c r="HF83" i="37"/>
  <c r="HG83" i="37"/>
  <c r="HH83" i="37"/>
  <c r="HI83" i="37"/>
  <c r="HJ83" i="37"/>
  <c r="HK83" i="37"/>
  <c r="HL83" i="37"/>
  <c r="HM83" i="37"/>
  <c r="HN83" i="37"/>
  <c r="HO83" i="37"/>
  <c r="HP83" i="37"/>
  <c r="HQ83" i="37"/>
  <c r="HR83" i="37"/>
  <c r="HS83" i="37"/>
  <c r="HT83" i="37"/>
  <c r="HU83" i="37"/>
  <c r="HV83" i="37"/>
  <c r="HW83" i="37"/>
  <c r="HX83" i="37"/>
  <c r="HY83" i="37"/>
  <c r="HZ83" i="37"/>
  <c r="IA83" i="37"/>
  <c r="IB83" i="37"/>
  <c r="IC83" i="37"/>
  <c r="ID83" i="37"/>
  <c r="IE83" i="37"/>
  <c r="A84" i="37"/>
  <c r="G84" i="37"/>
  <c r="H84" i="37"/>
  <c r="I84" i="37"/>
  <c r="J84" i="37"/>
  <c r="K84" i="37"/>
  <c r="L84" i="37"/>
  <c r="M84" i="37"/>
  <c r="N84" i="37"/>
  <c r="O84" i="37"/>
  <c r="P84" i="37"/>
  <c r="Q84" i="37"/>
  <c r="R84" i="37"/>
  <c r="S84" i="37"/>
  <c r="T84" i="37"/>
  <c r="U84" i="37"/>
  <c r="V84" i="37"/>
  <c r="W84" i="37"/>
  <c r="X84" i="37"/>
  <c r="Y84" i="37"/>
  <c r="Z84" i="37"/>
  <c r="AA84" i="37"/>
  <c r="AB84" i="37"/>
  <c r="AC84" i="37"/>
  <c r="AD84" i="37"/>
  <c r="AE84" i="37"/>
  <c r="AF84" i="37"/>
  <c r="AG84" i="37"/>
  <c r="AH84" i="37"/>
  <c r="AI84" i="37"/>
  <c r="AJ84" i="37"/>
  <c r="AK84" i="37"/>
  <c r="AL84" i="37"/>
  <c r="AM84" i="37"/>
  <c r="AN84" i="37"/>
  <c r="AO84" i="37"/>
  <c r="AP84" i="37"/>
  <c r="AQ84" i="37"/>
  <c r="AR84" i="37"/>
  <c r="AS84" i="37"/>
  <c r="AT84" i="37"/>
  <c r="AU84" i="37"/>
  <c r="AV84" i="37"/>
  <c r="AW84" i="37"/>
  <c r="AX84" i="37"/>
  <c r="AY84" i="37"/>
  <c r="AZ84" i="37"/>
  <c r="BA84" i="37"/>
  <c r="BB84" i="37"/>
  <c r="BC84" i="37"/>
  <c r="BD84" i="37"/>
  <c r="BE84" i="37"/>
  <c r="BF84" i="37"/>
  <c r="BG84" i="37"/>
  <c r="BH84" i="37"/>
  <c r="BI84" i="37"/>
  <c r="BJ84" i="37"/>
  <c r="BK84" i="37"/>
  <c r="BL84" i="37"/>
  <c r="BM84" i="37"/>
  <c r="BN84" i="37"/>
  <c r="BO84" i="37"/>
  <c r="BP84" i="37"/>
  <c r="BQ84" i="37"/>
  <c r="BR84" i="37"/>
  <c r="BS84" i="37"/>
  <c r="BT84" i="37"/>
  <c r="BU84" i="37"/>
  <c r="BV84" i="37"/>
  <c r="BW84" i="37"/>
  <c r="BX84" i="37"/>
  <c r="BY84" i="37"/>
  <c r="BZ84" i="37"/>
  <c r="CA84" i="37"/>
  <c r="CB84" i="37"/>
  <c r="CC84" i="37"/>
  <c r="CD84" i="37"/>
  <c r="CE84" i="37"/>
  <c r="CF84" i="37"/>
  <c r="CG84" i="37"/>
  <c r="CH84" i="37"/>
  <c r="CI84" i="37"/>
  <c r="CJ84" i="37"/>
  <c r="CK84" i="37"/>
  <c r="CL84" i="37"/>
  <c r="CM84" i="37"/>
  <c r="CN84" i="37"/>
  <c r="CO84" i="37"/>
  <c r="CP84" i="37"/>
  <c r="CQ84" i="37"/>
  <c r="CR84" i="37"/>
  <c r="CS84" i="37"/>
  <c r="CT84" i="37"/>
  <c r="CU84" i="37"/>
  <c r="CV84" i="37"/>
  <c r="CW84" i="37"/>
  <c r="CX84" i="37"/>
  <c r="CY84" i="37"/>
  <c r="CZ84" i="37"/>
  <c r="DA84" i="37"/>
  <c r="DB84" i="37"/>
  <c r="DC84" i="37"/>
  <c r="DD84" i="37"/>
  <c r="DE84" i="37"/>
  <c r="DF84" i="37"/>
  <c r="DG84" i="37"/>
  <c r="DH84" i="37"/>
  <c r="DI84" i="37"/>
  <c r="DJ84" i="37"/>
  <c r="DK84" i="37"/>
  <c r="DL84" i="37"/>
  <c r="DM84" i="37"/>
  <c r="DN84" i="37"/>
  <c r="DO84" i="37"/>
  <c r="DP84" i="37"/>
  <c r="DQ84" i="37"/>
  <c r="DR84" i="37"/>
  <c r="DS84" i="37"/>
  <c r="DT84" i="37"/>
  <c r="DU84" i="37"/>
  <c r="DV84" i="37"/>
  <c r="DW84" i="37"/>
  <c r="DX84" i="37"/>
  <c r="DY84" i="37"/>
  <c r="DZ84" i="37"/>
  <c r="EA84" i="37"/>
  <c r="EB84" i="37"/>
  <c r="EC84" i="37"/>
  <c r="ED84" i="37"/>
  <c r="EE84" i="37"/>
  <c r="EF84" i="37"/>
  <c r="EG84" i="37"/>
  <c r="EH84" i="37"/>
  <c r="EI84" i="37"/>
  <c r="EJ84" i="37"/>
  <c r="EK84" i="37"/>
  <c r="EL84" i="37"/>
  <c r="EM84" i="37"/>
  <c r="EN84" i="37"/>
  <c r="EO84" i="37"/>
  <c r="EP84" i="37"/>
  <c r="EQ84" i="37"/>
  <c r="ER84" i="37"/>
  <c r="ES84" i="37"/>
  <c r="ET84" i="37"/>
  <c r="EU84" i="37"/>
  <c r="EV84" i="37"/>
  <c r="EW84" i="37"/>
  <c r="EX84" i="37"/>
  <c r="EY84" i="37"/>
  <c r="EZ84" i="37"/>
  <c r="FA84" i="37"/>
  <c r="FB84" i="37"/>
  <c r="FC84" i="37"/>
  <c r="FD84" i="37"/>
  <c r="FE84" i="37"/>
  <c r="FF84" i="37"/>
  <c r="FG84" i="37"/>
  <c r="FH84" i="37"/>
  <c r="FI84" i="37"/>
  <c r="FJ84" i="37"/>
  <c r="FK84" i="37"/>
  <c r="FL84" i="37"/>
  <c r="FM84" i="37"/>
  <c r="FN84" i="37"/>
  <c r="FO84" i="37"/>
  <c r="FP84" i="37"/>
  <c r="FQ84" i="37"/>
  <c r="FR84" i="37"/>
  <c r="FS84" i="37"/>
  <c r="FT84" i="37"/>
  <c r="FU84" i="37"/>
  <c r="FV84" i="37"/>
  <c r="FW84" i="37"/>
  <c r="FX84" i="37"/>
  <c r="FY84" i="37"/>
  <c r="FZ84" i="37"/>
  <c r="GA84" i="37"/>
  <c r="GB84" i="37"/>
  <c r="GC84" i="37"/>
  <c r="GD84" i="37"/>
  <c r="GE84" i="37"/>
  <c r="GF84" i="37"/>
  <c r="GG84" i="37"/>
  <c r="GH84" i="37"/>
  <c r="GI84" i="37"/>
  <c r="GJ84" i="37"/>
  <c r="GK84" i="37"/>
  <c r="GL84" i="37"/>
  <c r="GM84" i="37"/>
  <c r="GN84" i="37"/>
  <c r="GO84" i="37"/>
  <c r="GP84" i="37"/>
  <c r="GQ84" i="37"/>
  <c r="GR84" i="37"/>
  <c r="GS84" i="37"/>
  <c r="GT84" i="37"/>
  <c r="GU84" i="37"/>
  <c r="GV84" i="37"/>
  <c r="GW84" i="37"/>
  <c r="GX84" i="37"/>
  <c r="GY84" i="37"/>
  <c r="GZ84" i="37"/>
  <c r="HA84" i="37"/>
  <c r="HB84" i="37"/>
  <c r="HC84" i="37"/>
  <c r="HD84" i="37"/>
  <c r="HE84" i="37"/>
  <c r="HF84" i="37"/>
  <c r="HG84" i="37"/>
  <c r="HH84" i="37"/>
  <c r="HI84" i="37"/>
  <c r="HJ84" i="37"/>
  <c r="HK84" i="37"/>
  <c r="HL84" i="37"/>
  <c r="HM84" i="37"/>
  <c r="HN84" i="37"/>
  <c r="HO84" i="37"/>
  <c r="HP84" i="37"/>
  <c r="HQ84" i="37"/>
  <c r="HR84" i="37"/>
  <c r="HS84" i="37"/>
  <c r="HT84" i="37"/>
  <c r="HU84" i="37"/>
  <c r="HV84" i="37"/>
  <c r="HW84" i="37"/>
  <c r="HX84" i="37"/>
  <c r="HY84" i="37"/>
  <c r="HZ84" i="37"/>
  <c r="IA84" i="37"/>
  <c r="IB84" i="37"/>
  <c r="IC84" i="37"/>
  <c r="ID84" i="37"/>
  <c r="IE84" i="37"/>
  <c r="A85" i="37"/>
  <c r="G85" i="37"/>
  <c r="H85" i="37"/>
  <c r="I85" i="37"/>
  <c r="J85" i="37"/>
  <c r="K85" i="37"/>
  <c r="L85" i="37"/>
  <c r="M85" i="37"/>
  <c r="N85" i="37"/>
  <c r="O85" i="37"/>
  <c r="P85" i="37"/>
  <c r="Q85" i="37"/>
  <c r="R85" i="37"/>
  <c r="S85" i="37"/>
  <c r="T85" i="37"/>
  <c r="U85" i="37"/>
  <c r="V85" i="37"/>
  <c r="W85" i="37"/>
  <c r="X85" i="37"/>
  <c r="Y85" i="37"/>
  <c r="Z85" i="37"/>
  <c r="AA85" i="37"/>
  <c r="AB85" i="37"/>
  <c r="AC85" i="37"/>
  <c r="AD85" i="37"/>
  <c r="AE85" i="37"/>
  <c r="AF85" i="37"/>
  <c r="AG85" i="37"/>
  <c r="AH85" i="37"/>
  <c r="AI85" i="37"/>
  <c r="AJ85" i="37"/>
  <c r="AK85" i="37"/>
  <c r="AL85" i="37"/>
  <c r="AM85" i="37"/>
  <c r="AN85" i="37"/>
  <c r="AO85" i="37"/>
  <c r="AP85" i="37"/>
  <c r="AQ85" i="37"/>
  <c r="AR85" i="37"/>
  <c r="AS85" i="37"/>
  <c r="AT85" i="37"/>
  <c r="AU85" i="37"/>
  <c r="AV85" i="37"/>
  <c r="AW85" i="37"/>
  <c r="AX85" i="37"/>
  <c r="AY85" i="37"/>
  <c r="AZ85" i="37"/>
  <c r="BA85" i="37"/>
  <c r="BB85" i="37"/>
  <c r="BC85" i="37"/>
  <c r="BD85" i="37"/>
  <c r="BE85" i="37"/>
  <c r="BF85" i="37"/>
  <c r="BG85" i="37"/>
  <c r="BH85" i="37"/>
  <c r="BI85" i="37"/>
  <c r="BJ85" i="37"/>
  <c r="BK85" i="37"/>
  <c r="BL85" i="37"/>
  <c r="BM85" i="37"/>
  <c r="BN85" i="37"/>
  <c r="BO85" i="37"/>
  <c r="BP85" i="37"/>
  <c r="BQ85" i="37"/>
  <c r="BR85" i="37"/>
  <c r="BS85" i="37"/>
  <c r="BT85" i="37"/>
  <c r="BU85" i="37"/>
  <c r="BV85" i="37"/>
  <c r="BW85" i="37"/>
  <c r="BX85" i="37"/>
  <c r="BY85" i="37"/>
  <c r="BZ85" i="37"/>
  <c r="CA85" i="37"/>
  <c r="CB85" i="37"/>
  <c r="CC85" i="37"/>
  <c r="CD85" i="37"/>
  <c r="CE85" i="37"/>
  <c r="CF85" i="37"/>
  <c r="CG85" i="37"/>
  <c r="CH85" i="37"/>
  <c r="CI85" i="37"/>
  <c r="CJ85" i="37"/>
  <c r="CK85" i="37"/>
  <c r="CL85" i="37"/>
  <c r="CM85" i="37"/>
  <c r="CN85" i="37"/>
  <c r="CO85" i="37"/>
  <c r="CP85" i="37"/>
  <c r="CQ85" i="37"/>
  <c r="CR85" i="37"/>
  <c r="CS85" i="37"/>
  <c r="CT85" i="37"/>
  <c r="CU85" i="37"/>
  <c r="CV85" i="37"/>
  <c r="CW85" i="37"/>
  <c r="CX85" i="37"/>
  <c r="CY85" i="37"/>
  <c r="CZ85" i="37"/>
  <c r="DA85" i="37"/>
  <c r="DB85" i="37"/>
  <c r="DC85" i="37"/>
  <c r="DD85" i="37"/>
  <c r="DE85" i="37"/>
  <c r="DF85" i="37"/>
  <c r="DG85" i="37"/>
  <c r="DH85" i="37"/>
  <c r="DI85" i="37"/>
  <c r="DJ85" i="37"/>
  <c r="DK85" i="37"/>
  <c r="DL85" i="37"/>
  <c r="DM85" i="37"/>
  <c r="DN85" i="37"/>
  <c r="DO85" i="37"/>
  <c r="DP85" i="37"/>
  <c r="DQ85" i="37"/>
  <c r="DR85" i="37"/>
  <c r="DS85" i="37"/>
  <c r="DT85" i="37"/>
  <c r="DU85" i="37"/>
  <c r="DV85" i="37"/>
  <c r="DW85" i="37"/>
  <c r="DX85" i="37"/>
  <c r="DY85" i="37"/>
  <c r="DZ85" i="37"/>
  <c r="EA85" i="37"/>
  <c r="EB85" i="37"/>
  <c r="EC85" i="37"/>
  <c r="ED85" i="37"/>
  <c r="EE85" i="37"/>
  <c r="EF85" i="37"/>
  <c r="EG85" i="37"/>
  <c r="EH85" i="37"/>
  <c r="EI85" i="37"/>
  <c r="EJ85" i="37"/>
  <c r="EK85" i="37"/>
  <c r="EL85" i="37"/>
  <c r="EM85" i="37"/>
  <c r="EN85" i="37"/>
  <c r="EO85" i="37"/>
  <c r="EP85" i="37"/>
  <c r="EQ85" i="37"/>
  <c r="ER85" i="37"/>
  <c r="ES85" i="37"/>
  <c r="ET85" i="37"/>
  <c r="EU85" i="37"/>
  <c r="EV85" i="37"/>
  <c r="EW85" i="37"/>
  <c r="EX85" i="37"/>
  <c r="EY85" i="37"/>
  <c r="EZ85" i="37"/>
  <c r="FA85" i="37"/>
  <c r="FB85" i="37"/>
  <c r="FC85" i="37"/>
  <c r="FD85" i="37"/>
  <c r="FE85" i="37"/>
  <c r="FF85" i="37"/>
  <c r="FG85" i="37"/>
  <c r="FH85" i="37"/>
  <c r="FI85" i="37"/>
  <c r="FJ85" i="37"/>
  <c r="FK85" i="37"/>
  <c r="FL85" i="37"/>
  <c r="FM85" i="37"/>
  <c r="FN85" i="37"/>
  <c r="FO85" i="37"/>
  <c r="FP85" i="37"/>
  <c r="FQ85" i="37"/>
  <c r="FR85" i="37"/>
  <c r="FS85" i="37"/>
  <c r="FT85" i="37"/>
  <c r="FU85" i="37"/>
  <c r="FV85" i="37"/>
  <c r="FW85" i="37"/>
  <c r="FX85" i="37"/>
  <c r="FY85" i="37"/>
  <c r="FZ85" i="37"/>
  <c r="GA85" i="37"/>
  <c r="GB85" i="37"/>
  <c r="GC85" i="37"/>
  <c r="GD85" i="37"/>
  <c r="GE85" i="37"/>
  <c r="GF85" i="37"/>
  <c r="GG85" i="37"/>
  <c r="GH85" i="37"/>
  <c r="GI85" i="37"/>
  <c r="GJ85" i="37"/>
  <c r="GK85" i="37"/>
  <c r="GL85" i="37"/>
  <c r="GM85" i="37"/>
  <c r="GN85" i="37"/>
  <c r="GO85" i="37"/>
  <c r="GP85" i="37"/>
  <c r="GQ85" i="37"/>
  <c r="GR85" i="37"/>
  <c r="GS85" i="37"/>
  <c r="GT85" i="37"/>
  <c r="GU85" i="37"/>
  <c r="GV85" i="37"/>
  <c r="GW85" i="37"/>
  <c r="GX85" i="37"/>
  <c r="GY85" i="37"/>
  <c r="GZ85" i="37"/>
  <c r="HA85" i="37"/>
  <c r="HB85" i="37"/>
  <c r="HC85" i="37"/>
  <c r="HD85" i="37"/>
  <c r="HE85" i="37"/>
  <c r="HF85" i="37"/>
  <c r="HG85" i="37"/>
  <c r="HH85" i="37"/>
  <c r="HI85" i="37"/>
  <c r="HJ85" i="37"/>
  <c r="HK85" i="37"/>
  <c r="HL85" i="37"/>
  <c r="HM85" i="37"/>
  <c r="HN85" i="37"/>
  <c r="HO85" i="37"/>
  <c r="HP85" i="37"/>
  <c r="HQ85" i="37"/>
  <c r="HR85" i="37"/>
  <c r="HS85" i="37"/>
  <c r="HT85" i="37"/>
  <c r="HU85" i="37"/>
  <c r="HV85" i="37"/>
  <c r="HW85" i="37"/>
  <c r="HX85" i="37"/>
  <c r="HY85" i="37"/>
  <c r="HZ85" i="37"/>
  <c r="IA85" i="37"/>
  <c r="IB85" i="37"/>
  <c r="IC85" i="37"/>
  <c r="ID85" i="37"/>
  <c r="IE85" i="37"/>
  <c r="A86" i="37"/>
  <c r="G86" i="37"/>
  <c r="H86" i="37"/>
  <c r="I86" i="37"/>
  <c r="J86" i="37"/>
  <c r="K86" i="37"/>
  <c r="L86" i="37"/>
  <c r="M86" i="37"/>
  <c r="N86" i="37"/>
  <c r="O86" i="37"/>
  <c r="P86" i="37"/>
  <c r="Q86" i="37"/>
  <c r="R86" i="37"/>
  <c r="S86" i="37"/>
  <c r="T86" i="37"/>
  <c r="U86" i="37"/>
  <c r="V86" i="37"/>
  <c r="W86" i="37"/>
  <c r="X86" i="37"/>
  <c r="Y86" i="37"/>
  <c r="Z86" i="37"/>
  <c r="AA86" i="37"/>
  <c r="AB86" i="37"/>
  <c r="AC86" i="37"/>
  <c r="AD86" i="37"/>
  <c r="AE86" i="37"/>
  <c r="AF86" i="37"/>
  <c r="AG86" i="37"/>
  <c r="AH86" i="37"/>
  <c r="AI86" i="37"/>
  <c r="AJ86" i="37"/>
  <c r="AK86" i="37"/>
  <c r="AL86" i="37"/>
  <c r="AM86" i="37"/>
  <c r="AN86" i="37"/>
  <c r="AO86" i="37"/>
  <c r="AP86" i="37"/>
  <c r="AQ86" i="37"/>
  <c r="AR86" i="37"/>
  <c r="AS86" i="37"/>
  <c r="AT86" i="37"/>
  <c r="AU86" i="37"/>
  <c r="AV86" i="37"/>
  <c r="AW86" i="37"/>
  <c r="AX86" i="37"/>
  <c r="AY86" i="37"/>
  <c r="AZ86" i="37"/>
  <c r="BA86" i="37"/>
  <c r="BB86" i="37"/>
  <c r="BC86" i="37"/>
  <c r="BD86" i="37"/>
  <c r="BE86" i="37"/>
  <c r="BF86" i="37"/>
  <c r="BG86" i="37"/>
  <c r="BH86" i="37"/>
  <c r="BI86" i="37"/>
  <c r="BJ86" i="37"/>
  <c r="BK86" i="37"/>
  <c r="BL86" i="37"/>
  <c r="BM86" i="37"/>
  <c r="BN86" i="37"/>
  <c r="BO86" i="37"/>
  <c r="BP86" i="37"/>
  <c r="BQ86" i="37"/>
  <c r="BR86" i="37"/>
  <c r="BS86" i="37"/>
  <c r="BT86" i="37"/>
  <c r="BU86" i="37"/>
  <c r="BV86" i="37"/>
  <c r="BW86" i="37"/>
  <c r="BX86" i="37"/>
  <c r="BY86" i="37"/>
  <c r="BZ86" i="37"/>
  <c r="CA86" i="37"/>
  <c r="CB86" i="37"/>
  <c r="CC86" i="37"/>
  <c r="CD86" i="37"/>
  <c r="CE86" i="37"/>
  <c r="CF86" i="37"/>
  <c r="CG86" i="37"/>
  <c r="CH86" i="37"/>
  <c r="CI86" i="37"/>
  <c r="CJ86" i="37"/>
  <c r="CK86" i="37"/>
  <c r="CL86" i="37"/>
  <c r="CM86" i="37"/>
  <c r="CN86" i="37"/>
  <c r="CO86" i="37"/>
  <c r="CP86" i="37"/>
  <c r="CQ86" i="37"/>
  <c r="CR86" i="37"/>
  <c r="CS86" i="37"/>
  <c r="CT86" i="37"/>
  <c r="CU86" i="37"/>
  <c r="CV86" i="37"/>
  <c r="CW86" i="37"/>
  <c r="CX86" i="37"/>
  <c r="CY86" i="37"/>
  <c r="CZ86" i="37"/>
  <c r="DA86" i="37"/>
  <c r="DB86" i="37"/>
  <c r="DC86" i="37"/>
  <c r="DD86" i="37"/>
  <c r="DE86" i="37"/>
  <c r="DF86" i="37"/>
  <c r="DG86" i="37"/>
  <c r="DH86" i="37"/>
  <c r="DI86" i="37"/>
  <c r="DJ86" i="37"/>
  <c r="DK86" i="37"/>
  <c r="DL86" i="37"/>
  <c r="DM86" i="37"/>
  <c r="DN86" i="37"/>
  <c r="DO86" i="37"/>
  <c r="DP86" i="37"/>
  <c r="DQ86" i="37"/>
  <c r="DR86" i="37"/>
  <c r="DS86" i="37"/>
  <c r="DT86" i="37"/>
  <c r="DU86" i="37"/>
  <c r="DV86" i="37"/>
  <c r="DW86" i="37"/>
  <c r="DX86" i="37"/>
  <c r="DY86" i="37"/>
  <c r="DZ86" i="37"/>
  <c r="EA86" i="37"/>
  <c r="EB86" i="37"/>
  <c r="EC86" i="37"/>
  <c r="ED86" i="37"/>
  <c r="EE86" i="37"/>
  <c r="EF86" i="37"/>
  <c r="EG86" i="37"/>
  <c r="EH86" i="37"/>
  <c r="EI86" i="37"/>
  <c r="EJ86" i="37"/>
  <c r="EK86" i="37"/>
  <c r="EL86" i="37"/>
  <c r="EM86" i="37"/>
  <c r="EN86" i="37"/>
  <c r="EO86" i="37"/>
  <c r="EP86" i="37"/>
  <c r="EQ86" i="37"/>
  <c r="ER86" i="37"/>
  <c r="ES86" i="37"/>
  <c r="ET86" i="37"/>
  <c r="EU86" i="37"/>
  <c r="EV86" i="37"/>
  <c r="EW86" i="37"/>
  <c r="EX86" i="37"/>
  <c r="EY86" i="37"/>
  <c r="EZ86" i="37"/>
  <c r="FA86" i="37"/>
  <c r="FB86" i="37"/>
  <c r="FC86" i="37"/>
  <c r="FD86" i="37"/>
  <c r="FE86" i="37"/>
  <c r="FF86" i="37"/>
  <c r="FG86" i="37"/>
  <c r="FH86" i="37"/>
  <c r="FI86" i="37"/>
  <c r="FJ86" i="37"/>
  <c r="FK86" i="37"/>
  <c r="FL86" i="37"/>
  <c r="FM86" i="37"/>
  <c r="FN86" i="37"/>
  <c r="FO86" i="37"/>
  <c r="FP86" i="37"/>
  <c r="FQ86" i="37"/>
  <c r="FR86" i="37"/>
  <c r="FS86" i="37"/>
  <c r="FT86" i="37"/>
  <c r="FU86" i="37"/>
  <c r="FV86" i="37"/>
  <c r="FW86" i="37"/>
  <c r="FX86" i="37"/>
  <c r="FY86" i="37"/>
  <c r="FZ86" i="37"/>
  <c r="GA86" i="37"/>
  <c r="GB86" i="37"/>
  <c r="GC86" i="37"/>
  <c r="GD86" i="37"/>
  <c r="GE86" i="37"/>
  <c r="GF86" i="37"/>
  <c r="GG86" i="37"/>
  <c r="GH86" i="37"/>
  <c r="GI86" i="37"/>
  <c r="GJ86" i="37"/>
  <c r="GK86" i="37"/>
  <c r="GL86" i="37"/>
  <c r="GM86" i="37"/>
  <c r="GN86" i="37"/>
  <c r="GO86" i="37"/>
  <c r="GP86" i="37"/>
  <c r="GQ86" i="37"/>
  <c r="GR86" i="37"/>
  <c r="GS86" i="37"/>
  <c r="GT86" i="37"/>
  <c r="GU86" i="37"/>
  <c r="GV86" i="37"/>
  <c r="GW86" i="37"/>
  <c r="GX86" i="37"/>
  <c r="GY86" i="37"/>
  <c r="GZ86" i="37"/>
  <c r="HA86" i="37"/>
  <c r="HB86" i="37"/>
  <c r="HC86" i="37"/>
  <c r="HD86" i="37"/>
  <c r="HE86" i="37"/>
  <c r="HF86" i="37"/>
  <c r="HG86" i="37"/>
  <c r="HH86" i="37"/>
  <c r="HI86" i="37"/>
  <c r="HJ86" i="37"/>
  <c r="HK86" i="37"/>
  <c r="HL86" i="37"/>
  <c r="HM86" i="37"/>
  <c r="HN86" i="37"/>
  <c r="HO86" i="37"/>
  <c r="HP86" i="37"/>
  <c r="HQ86" i="37"/>
  <c r="HR86" i="37"/>
  <c r="HS86" i="37"/>
  <c r="HT86" i="37"/>
  <c r="HU86" i="37"/>
  <c r="HV86" i="37"/>
  <c r="HW86" i="37"/>
  <c r="HX86" i="37"/>
  <c r="HY86" i="37"/>
  <c r="HZ86" i="37"/>
  <c r="IA86" i="37"/>
  <c r="IB86" i="37"/>
  <c r="IC86" i="37"/>
  <c r="ID86" i="37"/>
  <c r="IE86" i="37"/>
  <c r="A87" i="37"/>
  <c r="G87" i="37"/>
  <c r="H87" i="37"/>
  <c r="I87" i="37"/>
  <c r="J87" i="37"/>
  <c r="K87" i="37"/>
  <c r="L87" i="37"/>
  <c r="M87" i="37"/>
  <c r="N87" i="37"/>
  <c r="O87" i="37"/>
  <c r="P87" i="37"/>
  <c r="Q87" i="37"/>
  <c r="R87" i="37"/>
  <c r="S87" i="37"/>
  <c r="T87" i="37"/>
  <c r="U87" i="37"/>
  <c r="V87" i="37"/>
  <c r="W87" i="37"/>
  <c r="X87" i="37"/>
  <c r="Y87" i="37"/>
  <c r="Z87" i="37"/>
  <c r="AA87" i="37"/>
  <c r="AB87" i="37"/>
  <c r="AC87" i="37"/>
  <c r="AD87" i="37"/>
  <c r="AE87" i="37"/>
  <c r="AF87" i="37"/>
  <c r="AG87" i="37"/>
  <c r="AH87" i="37"/>
  <c r="AI87" i="37"/>
  <c r="AJ87" i="37"/>
  <c r="AK87" i="37"/>
  <c r="AL87" i="37"/>
  <c r="AM87" i="37"/>
  <c r="AN87" i="37"/>
  <c r="AO87" i="37"/>
  <c r="AP87" i="37"/>
  <c r="AQ87" i="37"/>
  <c r="AR87" i="37"/>
  <c r="AS87" i="37"/>
  <c r="AT87" i="37"/>
  <c r="AU87" i="37"/>
  <c r="AV87" i="37"/>
  <c r="AW87" i="37"/>
  <c r="AX87" i="37"/>
  <c r="AY87" i="37"/>
  <c r="AZ87" i="37"/>
  <c r="BA87" i="37"/>
  <c r="BB87" i="37"/>
  <c r="BC87" i="37"/>
  <c r="BD87" i="37"/>
  <c r="BE87" i="37"/>
  <c r="BF87" i="37"/>
  <c r="BG87" i="37"/>
  <c r="BH87" i="37"/>
  <c r="BI87" i="37"/>
  <c r="BJ87" i="37"/>
  <c r="BK87" i="37"/>
  <c r="BL87" i="37"/>
  <c r="BM87" i="37"/>
  <c r="BN87" i="37"/>
  <c r="BO87" i="37"/>
  <c r="BP87" i="37"/>
  <c r="BQ87" i="37"/>
  <c r="BR87" i="37"/>
  <c r="BS87" i="37"/>
  <c r="BT87" i="37"/>
  <c r="BU87" i="37"/>
  <c r="BV87" i="37"/>
  <c r="BW87" i="37"/>
  <c r="BX87" i="37"/>
  <c r="BY87" i="37"/>
  <c r="BZ87" i="37"/>
  <c r="CA87" i="37"/>
  <c r="CB87" i="37"/>
  <c r="CC87" i="37"/>
  <c r="CD87" i="37"/>
  <c r="CE87" i="37"/>
  <c r="CF87" i="37"/>
  <c r="CG87" i="37"/>
  <c r="CH87" i="37"/>
  <c r="CI87" i="37"/>
  <c r="CJ87" i="37"/>
  <c r="CK87" i="37"/>
  <c r="CL87" i="37"/>
  <c r="CM87" i="37"/>
  <c r="CN87" i="37"/>
  <c r="CO87" i="37"/>
  <c r="CP87" i="37"/>
  <c r="CQ87" i="37"/>
  <c r="CR87" i="37"/>
  <c r="CS87" i="37"/>
  <c r="CT87" i="37"/>
  <c r="CU87" i="37"/>
  <c r="CV87" i="37"/>
  <c r="CW87" i="37"/>
  <c r="CX87" i="37"/>
  <c r="CY87" i="37"/>
  <c r="CZ87" i="37"/>
  <c r="DA87" i="37"/>
  <c r="DB87" i="37"/>
  <c r="DC87" i="37"/>
  <c r="DD87" i="37"/>
  <c r="DE87" i="37"/>
  <c r="DF87" i="37"/>
  <c r="DG87" i="37"/>
  <c r="DH87" i="37"/>
  <c r="DI87" i="37"/>
  <c r="DJ87" i="37"/>
  <c r="DK87" i="37"/>
  <c r="DL87" i="37"/>
  <c r="DM87" i="37"/>
  <c r="DN87" i="37"/>
  <c r="DO87" i="37"/>
  <c r="DP87" i="37"/>
  <c r="DQ87" i="37"/>
  <c r="DR87" i="37"/>
  <c r="DS87" i="37"/>
  <c r="DT87" i="37"/>
  <c r="DU87" i="37"/>
  <c r="DV87" i="37"/>
  <c r="DW87" i="37"/>
  <c r="DX87" i="37"/>
  <c r="DY87" i="37"/>
  <c r="DZ87" i="37"/>
  <c r="EA87" i="37"/>
  <c r="EB87" i="37"/>
  <c r="EC87" i="37"/>
  <c r="ED87" i="37"/>
  <c r="EE87" i="37"/>
  <c r="EF87" i="37"/>
  <c r="EG87" i="37"/>
  <c r="EH87" i="37"/>
  <c r="EI87" i="37"/>
  <c r="EJ87" i="37"/>
  <c r="EK87" i="37"/>
  <c r="EL87" i="37"/>
  <c r="EM87" i="37"/>
  <c r="EN87" i="37"/>
  <c r="EO87" i="37"/>
  <c r="EP87" i="37"/>
  <c r="EQ87" i="37"/>
  <c r="ER87" i="37"/>
  <c r="ES87" i="37"/>
  <c r="ET87" i="37"/>
  <c r="EU87" i="37"/>
  <c r="EV87" i="37"/>
  <c r="EW87" i="37"/>
  <c r="EX87" i="37"/>
  <c r="EY87" i="37"/>
  <c r="EZ87" i="37"/>
  <c r="FA87" i="37"/>
  <c r="FB87" i="37"/>
  <c r="FC87" i="37"/>
  <c r="FD87" i="37"/>
  <c r="FE87" i="37"/>
  <c r="FF87" i="37"/>
  <c r="FG87" i="37"/>
  <c r="FH87" i="37"/>
  <c r="FI87" i="37"/>
  <c r="FJ87" i="37"/>
  <c r="FK87" i="37"/>
  <c r="FL87" i="37"/>
  <c r="FM87" i="37"/>
  <c r="FN87" i="37"/>
  <c r="FO87" i="37"/>
  <c r="FP87" i="37"/>
  <c r="FQ87" i="37"/>
  <c r="FR87" i="37"/>
  <c r="FS87" i="37"/>
  <c r="FT87" i="37"/>
  <c r="FU87" i="37"/>
  <c r="FV87" i="37"/>
  <c r="FW87" i="37"/>
  <c r="FX87" i="37"/>
  <c r="FY87" i="37"/>
  <c r="FZ87" i="37"/>
  <c r="GA87" i="37"/>
  <c r="GB87" i="37"/>
  <c r="GC87" i="37"/>
  <c r="GD87" i="37"/>
  <c r="GE87" i="37"/>
  <c r="GF87" i="37"/>
  <c r="GG87" i="37"/>
  <c r="GH87" i="37"/>
  <c r="GI87" i="37"/>
  <c r="GJ87" i="37"/>
  <c r="GK87" i="37"/>
  <c r="GL87" i="37"/>
  <c r="GM87" i="37"/>
  <c r="GN87" i="37"/>
  <c r="GO87" i="37"/>
  <c r="GP87" i="37"/>
  <c r="GQ87" i="37"/>
  <c r="GR87" i="37"/>
  <c r="GS87" i="37"/>
  <c r="GT87" i="37"/>
  <c r="GU87" i="37"/>
  <c r="GV87" i="37"/>
  <c r="GW87" i="37"/>
  <c r="GX87" i="37"/>
  <c r="GY87" i="37"/>
  <c r="GZ87" i="37"/>
  <c r="HA87" i="37"/>
  <c r="HB87" i="37"/>
  <c r="HC87" i="37"/>
  <c r="HD87" i="37"/>
  <c r="HE87" i="37"/>
  <c r="HF87" i="37"/>
  <c r="HG87" i="37"/>
  <c r="HH87" i="37"/>
  <c r="HI87" i="37"/>
  <c r="HJ87" i="37"/>
  <c r="HK87" i="37"/>
  <c r="HL87" i="37"/>
  <c r="HM87" i="37"/>
  <c r="HN87" i="37"/>
  <c r="HO87" i="37"/>
  <c r="HP87" i="37"/>
  <c r="HQ87" i="37"/>
  <c r="HR87" i="37"/>
  <c r="HS87" i="37"/>
  <c r="HT87" i="37"/>
  <c r="HU87" i="37"/>
  <c r="HV87" i="37"/>
  <c r="HW87" i="37"/>
  <c r="HX87" i="37"/>
  <c r="HY87" i="37"/>
  <c r="HZ87" i="37"/>
  <c r="IA87" i="37"/>
  <c r="IB87" i="37"/>
  <c r="IC87" i="37"/>
  <c r="ID87" i="37"/>
  <c r="IE87" i="37"/>
  <c r="A88" i="37"/>
  <c r="G88" i="37"/>
  <c r="H88" i="37"/>
  <c r="I88" i="37"/>
  <c r="J88" i="37"/>
  <c r="K88" i="37"/>
  <c r="L88" i="37"/>
  <c r="M88" i="37"/>
  <c r="N88" i="37"/>
  <c r="O88" i="37"/>
  <c r="P88" i="37"/>
  <c r="Q88" i="37"/>
  <c r="R88" i="37"/>
  <c r="S88" i="37"/>
  <c r="T88" i="37"/>
  <c r="U88" i="37"/>
  <c r="V88" i="37"/>
  <c r="W88" i="37"/>
  <c r="X88" i="37"/>
  <c r="Y88" i="37"/>
  <c r="Z88" i="37"/>
  <c r="AA88" i="37"/>
  <c r="AB88" i="37"/>
  <c r="AC88" i="37"/>
  <c r="AD88" i="37"/>
  <c r="AE88" i="37"/>
  <c r="AF88" i="37"/>
  <c r="AG88" i="37"/>
  <c r="AH88" i="37"/>
  <c r="AI88" i="37"/>
  <c r="AJ88" i="37"/>
  <c r="AK88" i="37"/>
  <c r="AL88" i="37"/>
  <c r="AM88" i="37"/>
  <c r="AN88" i="37"/>
  <c r="AO88" i="37"/>
  <c r="AP88" i="37"/>
  <c r="AQ88" i="37"/>
  <c r="AR88" i="37"/>
  <c r="AS88" i="37"/>
  <c r="AT88" i="37"/>
  <c r="AU88" i="37"/>
  <c r="AV88" i="37"/>
  <c r="AW88" i="37"/>
  <c r="AX88" i="37"/>
  <c r="AY88" i="37"/>
  <c r="AZ88" i="37"/>
  <c r="BA88" i="37"/>
  <c r="BB88" i="37"/>
  <c r="BC88" i="37"/>
  <c r="BD88" i="37"/>
  <c r="BE88" i="37"/>
  <c r="BF88" i="37"/>
  <c r="BG88" i="37"/>
  <c r="BH88" i="37"/>
  <c r="BI88" i="37"/>
  <c r="BJ88" i="37"/>
  <c r="BK88" i="37"/>
  <c r="BL88" i="37"/>
  <c r="BM88" i="37"/>
  <c r="BN88" i="37"/>
  <c r="BO88" i="37"/>
  <c r="BP88" i="37"/>
  <c r="BQ88" i="37"/>
  <c r="BR88" i="37"/>
  <c r="BS88" i="37"/>
  <c r="BT88" i="37"/>
  <c r="BU88" i="37"/>
  <c r="BV88" i="37"/>
  <c r="BW88" i="37"/>
  <c r="BX88" i="37"/>
  <c r="BY88" i="37"/>
  <c r="BZ88" i="37"/>
  <c r="CA88" i="37"/>
  <c r="CB88" i="37"/>
  <c r="CC88" i="37"/>
  <c r="CD88" i="37"/>
  <c r="CE88" i="37"/>
  <c r="CF88" i="37"/>
  <c r="CG88" i="37"/>
  <c r="CH88" i="37"/>
  <c r="CI88" i="37"/>
  <c r="CJ88" i="37"/>
  <c r="CK88" i="37"/>
  <c r="CL88" i="37"/>
  <c r="CM88" i="37"/>
  <c r="CN88" i="37"/>
  <c r="CO88" i="37"/>
  <c r="CP88" i="37"/>
  <c r="CQ88" i="37"/>
  <c r="CR88" i="37"/>
  <c r="CS88" i="37"/>
  <c r="CT88" i="37"/>
  <c r="CU88" i="37"/>
  <c r="CV88" i="37"/>
  <c r="CW88" i="37"/>
  <c r="CX88" i="37"/>
  <c r="CY88" i="37"/>
  <c r="CZ88" i="37"/>
  <c r="DA88" i="37"/>
  <c r="DB88" i="37"/>
  <c r="DC88" i="37"/>
  <c r="DD88" i="37"/>
  <c r="DE88" i="37"/>
  <c r="DF88" i="37"/>
  <c r="DG88" i="37"/>
  <c r="DH88" i="37"/>
  <c r="DI88" i="37"/>
  <c r="DJ88" i="37"/>
  <c r="DK88" i="37"/>
  <c r="DL88" i="37"/>
  <c r="DM88" i="37"/>
  <c r="DN88" i="37"/>
  <c r="DO88" i="37"/>
  <c r="DP88" i="37"/>
  <c r="DQ88" i="37"/>
  <c r="DR88" i="37"/>
  <c r="DS88" i="37"/>
  <c r="DT88" i="37"/>
  <c r="DU88" i="37"/>
  <c r="DV88" i="37"/>
  <c r="DW88" i="37"/>
  <c r="DX88" i="37"/>
  <c r="DY88" i="37"/>
  <c r="DZ88" i="37"/>
  <c r="EA88" i="37"/>
  <c r="EB88" i="37"/>
  <c r="EC88" i="37"/>
  <c r="ED88" i="37"/>
  <c r="EE88" i="37"/>
  <c r="EF88" i="37"/>
  <c r="EG88" i="37"/>
  <c r="EH88" i="37"/>
  <c r="EI88" i="37"/>
  <c r="EJ88" i="37"/>
  <c r="EK88" i="37"/>
  <c r="EL88" i="37"/>
  <c r="EM88" i="37"/>
  <c r="EN88" i="37"/>
  <c r="EO88" i="37"/>
  <c r="EP88" i="37"/>
  <c r="EQ88" i="37"/>
  <c r="ER88" i="37"/>
  <c r="ES88" i="37"/>
  <c r="ET88" i="37"/>
  <c r="EU88" i="37"/>
  <c r="EV88" i="37"/>
  <c r="EW88" i="37"/>
  <c r="EX88" i="37"/>
  <c r="EY88" i="37"/>
  <c r="EZ88" i="37"/>
  <c r="FA88" i="37"/>
  <c r="FB88" i="37"/>
  <c r="FC88" i="37"/>
  <c r="FD88" i="37"/>
  <c r="FE88" i="37"/>
  <c r="FF88" i="37"/>
  <c r="FG88" i="37"/>
  <c r="FH88" i="37"/>
  <c r="FI88" i="37"/>
  <c r="FJ88" i="37"/>
  <c r="FK88" i="37"/>
  <c r="FL88" i="37"/>
  <c r="FM88" i="37"/>
  <c r="FN88" i="37"/>
  <c r="FO88" i="37"/>
  <c r="FP88" i="37"/>
  <c r="FQ88" i="37"/>
  <c r="FR88" i="37"/>
  <c r="FS88" i="37"/>
  <c r="FT88" i="37"/>
  <c r="FU88" i="37"/>
  <c r="FV88" i="37"/>
  <c r="FW88" i="37"/>
  <c r="FX88" i="37"/>
  <c r="FY88" i="37"/>
  <c r="FZ88" i="37"/>
  <c r="GA88" i="37"/>
  <c r="GB88" i="37"/>
  <c r="GC88" i="37"/>
  <c r="GD88" i="37"/>
  <c r="GE88" i="37"/>
  <c r="GF88" i="37"/>
  <c r="GG88" i="37"/>
  <c r="GH88" i="37"/>
  <c r="GI88" i="37"/>
  <c r="GJ88" i="37"/>
  <c r="GK88" i="37"/>
  <c r="GL88" i="37"/>
  <c r="GM88" i="37"/>
  <c r="GN88" i="37"/>
  <c r="GO88" i="37"/>
  <c r="GP88" i="37"/>
  <c r="GQ88" i="37"/>
  <c r="GR88" i="37"/>
  <c r="GS88" i="37"/>
  <c r="GT88" i="37"/>
  <c r="GU88" i="37"/>
  <c r="GV88" i="37"/>
  <c r="GW88" i="37"/>
  <c r="GX88" i="37"/>
  <c r="GY88" i="37"/>
  <c r="GZ88" i="37"/>
  <c r="HA88" i="37"/>
  <c r="HB88" i="37"/>
  <c r="HC88" i="37"/>
  <c r="HD88" i="37"/>
  <c r="HE88" i="37"/>
  <c r="HF88" i="37"/>
  <c r="HG88" i="37"/>
  <c r="HH88" i="37"/>
  <c r="HI88" i="37"/>
  <c r="HJ88" i="37"/>
  <c r="HK88" i="37"/>
  <c r="HL88" i="37"/>
  <c r="HM88" i="37"/>
  <c r="HN88" i="37"/>
  <c r="HO88" i="37"/>
  <c r="HP88" i="37"/>
  <c r="HQ88" i="37"/>
  <c r="HR88" i="37"/>
  <c r="HS88" i="37"/>
  <c r="HT88" i="37"/>
  <c r="HU88" i="37"/>
  <c r="HV88" i="37"/>
  <c r="HW88" i="37"/>
  <c r="HX88" i="37"/>
  <c r="HY88" i="37"/>
  <c r="HZ88" i="37"/>
  <c r="IA88" i="37"/>
  <c r="IB88" i="37"/>
  <c r="IC88" i="37"/>
  <c r="ID88" i="37"/>
  <c r="IE88" i="37"/>
  <c r="A89" i="37"/>
  <c r="G89" i="37"/>
  <c r="H89" i="37"/>
  <c r="I89" i="37"/>
  <c r="J89" i="37"/>
  <c r="K89" i="37"/>
  <c r="L89" i="37"/>
  <c r="M89" i="37"/>
  <c r="N89" i="37"/>
  <c r="O89" i="37"/>
  <c r="P89" i="37"/>
  <c r="Q89" i="37"/>
  <c r="R89" i="37"/>
  <c r="S89" i="37"/>
  <c r="T89" i="37"/>
  <c r="U89" i="37"/>
  <c r="V89" i="37"/>
  <c r="W89" i="37"/>
  <c r="X89" i="37"/>
  <c r="Y89" i="37"/>
  <c r="Z89" i="37"/>
  <c r="AA89" i="37"/>
  <c r="AB89" i="37"/>
  <c r="AC89" i="37"/>
  <c r="AD89" i="37"/>
  <c r="AE89" i="37"/>
  <c r="AF89" i="37"/>
  <c r="AG89" i="37"/>
  <c r="AH89" i="37"/>
  <c r="AI89" i="37"/>
  <c r="AJ89" i="37"/>
  <c r="AK89" i="37"/>
  <c r="AL89" i="37"/>
  <c r="AM89" i="37"/>
  <c r="AN89" i="37"/>
  <c r="AO89" i="37"/>
  <c r="AP89" i="37"/>
  <c r="AQ89" i="37"/>
  <c r="AR89" i="37"/>
  <c r="AS89" i="37"/>
  <c r="AT89" i="37"/>
  <c r="AU89" i="37"/>
  <c r="AV89" i="37"/>
  <c r="AW89" i="37"/>
  <c r="AX89" i="37"/>
  <c r="AY89" i="37"/>
  <c r="AZ89" i="37"/>
  <c r="BA89" i="37"/>
  <c r="BB89" i="37"/>
  <c r="BC89" i="37"/>
  <c r="BD89" i="37"/>
  <c r="BE89" i="37"/>
  <c r="BF89" i="37"/>
  <c r="BG89" i="37"/>
  <c r="BH89" i="37"/>
  <c r="BI89" i="37"/>
  <c r="BJ89" i="37"/>
  <c r="BK89" i="37"/>
  <c r="BL89" i="37"/>
  <c r="BM89" i="37"/>
  <c r="BN89" i="37"/>
  <c r="BO89" i="37"/>
  <c r="BP89" i="37"/>
  <c r="BQ89" i="37"/>
  <c r="BR89" i="37"/>
  <c r="BS89" i="37"/>
  <c r="BT89" i="37"/>
  <c r="BU89" i="37"/>
  <c r="BV89" i="37"/>
  <c r="BW89" i="37"/>
  <c r="BX89" i="37"/>
  <c r="BY89" i="37"/>
  <c r="BZ89" i="37"/>
  <c r="CA89" i="37"/>
  <c r="CB89" i="37"/>
  <c r="CC89" i="37"/>
  <c r="CD89" i="37"/>
  <c r="CE89" i="37"/>
  <c r="CF89" i="37"/>
  <c r="CG89" i="37"/>
  <c r="CH89" i="37"/>
  <c r="CI89" i="37"/>
  <c r="CJ89" i="37"/>
  <c r="CK89" i="37"/>
  <c r="CL89" i="37"/>
  <c r="CM89" i="37"/>
  <c r="CN89" i="37"/>
  <c r="CO89" i="37"/>
  <c r="CP89" i="37"/>
  <c r="CQ89" i="37"/>
  <c r="CR89" i="37"/>
  <c r="CS89" i="37"/>
  <c r="CT89" i="37"/>
  <c r="CU89" i="37"/>
  <c r="CV89" i="37"/>
  <c r="CW89" i="37"/>
  <c r="CX89" i="37"/>
  <c r="CY89" i="37"/>
  <c r="CZ89" i="37"/>
  <c r="DA89" i="37"/>
  <c r="DB89" i="37"/>
  <c r="DC89" i="37"/>
  <c r="DD89" i="37"/>
  <c r="DE89" i="37"/>
  <c r="DF89" i="37"/>
  <c r="DG89" i="37"/>
  <c r="DH89" i="37"/>
  <c r="DI89" i="37"/>
  <c r="DJ89" i="37"/>
  <c r="DK89" i="37"/>
  <c r="DL89" i="37"/>
  <c r="DM89" i="37"/>
  <c r="DN89" i="37"/>
  <c r="DO89" i="37"/>
  <c r="DP89" i="37"/>
  <c r="DQ89" i="37"/>
  <c r="DR89" i="37"/>
  <c r="DS89" i="37"/>
  <c r="DT89" i="37"/>
  <c r="DU89" i="37"/>
  <c r="DV89" i="37"/>
  <c r="DW89" i="37"/>
  <c r="DX89" i="37"/>
  <c r="DY89" i="37"/>
  <c r="DZ89" i="37"/>
  <c r="EA89" i="37"/>
  <c r="EB89" i="37"/>
  <c r="EC89" i="37"/>
  <c r="ED89" i="37"/>
  <c r="EE89" i="37"/>
  <c r="EF89" i="37"/>
  <c r="EG89" i="37"/>
  <c r="EH89" i="37"/>
  <c r="EI89" i="37"/>
  <c r="EJ89" i="37"/>
  <c r="EK89" i="37"/>
  <c r="EL89" i="37"/>
  <c r="EM89" i="37"/>
  <c r="EN89" i="37"/>
  <c r="EO89" i="37"/>
  <c r="EP89" i="37"/>
  <c r="EQ89" i="37"/>
  <c r="ER89" i="37"/>
  <c r="ES89" i="37"/>
  <c r="ET89" i="37"/>
  <c r="EU89" i="37"/>
  <c r="EV89" i="37"/>
  <c r="EW89" i="37"/>
  <c r="EX89" i="37"/>
  <c r="EY89" i="37"/>
  <c r="EZ89" i="37"/>
  <c r="FA89" i="37"/>
  <c r="FB89" i="37"/>
  <c r="FC89" i="37"/>
  <c r="FD89" i="37"/>
  <c r="FE89" i="37"/>
  <c r="FF89" i="37"/>
  <c r="FG89" i="37"/>
  <c r="FH89" i="37"/>
  <c r="FI89" i="37"/>
  <c r="FJ89" i="37"/>
  <c r="FK89" i="37"/>
  <c r="FL89" i="37"/>
  <c r="FM89" i="37"/>
  <c r="FN89" i="37"/>
  <c r="FO89" i="37"/>
  <c r="FP89" i="37"/>
  <c r="FQ89" i="37"/>
  <c r="FR89" i="37"/>
  <c r="FS89" i="37"/>
  <c r="FT89" i="37"/>
  <c r="FU89" i="37"/>
  <c r="FV89" i="37"/>
  <c r="FW89" i="37"/>
  <c r="FX89" i="37"/>
  <c r="FY89" i="37"/>
  <c r="FZ89" i="37"/>
  <c r="GA89" i="37"/>
  <c r="GB89" i="37"/>
  <c r="GC89" i="37"/>
  <c r="GD89" i="37"/>
  <c r="GE89" i="37"/>
  <c r="GF89" i="37"/>
  <c r="GG89" i="37"/>
  <c r="GH89" i="37"/>
  <c r="GI89" i="37"/>
  <c r="GJ89" i="37"/>
  <c r="GK89" i="37"/>
  <c r="GL89" i="37"/>
  <c r="GM89" i="37"/>
  <c r="GN89" i="37"/>
  <c r="GO89" i="37"/>
  <c r="GP89" i="37"/>
  <c r="GQ89" i="37"/>
  <c r="GR89" i="37"/>
  <c r="GS89" i="37"/>
  <c r="GT89" i="37"/>
  <c r="GU89" i="37"/>
  <c r="GV89" i="37"/>
  <c r="GW89" i="37"/>
  <c r="GX89" i="37"/>
  <c r="GY89" i="37"/>
  <c r="GZ89" i="37"/>
  <c r="HA89" i="37"/>
  <c r="HB89" i="37"/>
  <c r="HC89" i="37"/>
  <c r="HD89" i="37"/>
  <c r="HE89" i="37"/>
  <c r="HF89" i="37"/>
  <c r="HG89" i="37"/>
  <c r="HH89" i="37"/>
  <c r="HI89" i="37"/>
  <c r="HJ89" i="37"/>
  <c r="HK89" i="37"/>
  <c r="HL89" i="37"/>
  <c r="HM89" i="37"/>
  <c r="HN89" i="37"/>
  <c r="HO89" i="37"/>
  <c r="HP89" i="37"/>
  <c r="HQ89" i="37"/>
  <c r="HR89" i="37"/>
  <c r="HS89" i="37"/>
  <c r="HT89" i="37"/>
  <c r="HU89" i="37"/>
  <c r="HV89" i="37"/>
  <c r="HW89" i="37"/>
  <c r="HX89" i="37"/>
  <c r="HY89" i="37"/>
  <c r="HZ89" i="37"/>
  <c r="IA89" i="37"/>
  <c r="IB89" i="37"/>
  <c r="IC89" i="37"/>
  <c r="ID89" i="37"/>
  <c r="IE89" i="37"/>
  <c r="A90" i="37"/>
  <c r="G90" i="37"/>
  <c r="H90" i="37"/>
  <c r="I90" i="37"/>
  <c r="J90" i="37"/>
  <c r="K90" i="37"/>
  <c r="L90" i="37"/>
  <c r="M90" i="37"/>
  <c r="N90" i="37"/>
  <c r="O90" i="37"/>
  <c r="P90" i="37"/>
  <c r="Q90" i="37"/>
  <c r="R90" i="37"/>
  <c r="S90" i="37"/>
  <c r="T90" i="37"/>
  <c r="U90" i="37"/>
  <c r="V90" i="37"/>
  <c r="W90" i="37"/>
  <c r="X90" i="37"/>
  <c r="Y90" i="37"/>
  <c r="Z90" i="37"/>
  <c r="AA90" i="37"/>
  <c r="AB90" i="37"/>
  <c r="AC90" i="37"/>
  <c r="AD90" i="37"/>
  <c r="AE90" i="37"/>
  <c r="AF90" i="37"/>
  <c r="AG90" i="37"/>
  <c r="AH90" i="37"/>
  <c r="AI90" i="37"/>
  <c r="AJ90" i="37"/>
  <c r="AK90" i="37"/>
  <c r="AL90" i="37"/>
  <c r="AM90" i="37"/>
  <c r="AN90" i="37"/>
  <c r="AO90" i="37"/>
  <c r="AP90" i="37"/>
  <c r="AQ90" i="37"/>
  <c r="AR90" i="37"/>
  <c r="AS90" i="37"/>
  <c r="AT90" i="37"/>
  <c r="AU90" i="37"/>
  <c r="AV90" i="37"/>
  <c r="AW90" i="37"/>
  <c r="AX90" i="37"/>
  <c r="AY90" i="37"/>
  <c r="AZ90" i="37"/>
  <c r="BA90" i="37"/>
  <c r="BB90" i="37"/>
  <c r="BC90" i="37"/>
  <c r="BD90" i="37"/>
  <c r="BE90" i="37"/>
  <c r="BF90" i="37"/>
  <c r="BG90" i="37"/>
  <c r="BH90" i="37"/>
  <c r="BI90" i="37"/>
  <c r="BJ90" i="37"/>
  <c r="BK90" i="37"/>
  <c r="BL90" i="37"/>
  <c r="BM90" i="37"/>
  <c r="BN90" i="37"/>
  <c r="BO90" i="37"/>
  <c r="BP90" i="37"/>
  <c r="BQ90" i="37"/>
  <c r="BR90" i="37"/>
  <c r="BS90" i="37"/>
  <c r="BT90" i="37"/>
  <c r="BU90" i="37"/>
  <c r="BV90" i="37"/>
  <c r="BW90" i="37"/>
  <c r="BX90" i="37"/>
  <c r="BY90" i="37"/>
  <c r="BZ90" i="37"/>
  <c r="CA90" i="37"/>
  <c r="CB90" i="37"/>
  <c r="CC90" i="37"/>
  <c r="CD90" i="37"/>
  <c r="CE90" i="37"/>
  <c r="CF90" i="37"/>
  <c r="CG90" i="37"/>
  <c r="CH90" i="37"/>
  <c r="CI90" i="37"/>
  <c r="CJ90" i="37"/>
  <c r="CK90" i="37"/>
  <c r="CL90" i="37"/>
  <c r="CM90" i="37"/>
  <c r="CN90" i="37"/>
  <c r="CO90" i="37"/>
  <c r="CP90" i="37"/>
  <c r="CQ90" i="37"/>
  <c r="CR90" i="37"/>
  <c r="CS90" i="37"/>
  <c r="CT90" i="37"/>
  <c r="CU90" i="37"/>
  <c r="CV90" i="37"/>
  <c r="CW90" i="37"/>
  <c r="CX90" i="37"/>
  <c r="CY90" i="37"/>
  <c r="CZ90" i="37"/>
  <c r="DA90" i="37"/>
  <c r="DB90" i="37"/>
  <c r="DC90" i="37"/>
  <c r="DD90" i="37"/>
  <c r="DE90" i="37"/>
  <c r="DF90" i="37"/>
  <c r="DG90" i="37"/>
  <c r="DH90" i="37"/>
  <c r="DI90" i="37"/>
  <c r="DJ90" i="37"/>
  <c r="DK90" i="37"/>
  <c r="DL90" i="37"/>
  <c r="DM90" i="37"/>
  <c r="DN90" i="37"/>
  <c r="DO90" i="37"/>
  <c r="DP90" i="37"/>
  <c r="DQ90" i="37"/>
  <c r="DR90" i="37"/>
  <c r="DS90" i="37"/>
  <c r="DT90" i="37"/>
  <c r="DU90" i="37"/>
  <c r="DV90" i="37"/>
  <c r="DW90" i="37"/>
  <c r="DX90" i="37"/>
  <c r="DY90" i="37"/>
  <c r="DZ90" i="37"/>
  <c r="EA90" i="37"/>
  <c r="EB90" i="37"/>
  <c r="EC90" i="37"/>
  <c r="ED90" i="37"/>
  <c r="EE90" i="37"/>
  <c r="EF90" i="37"/>
  <c r="EG90" i="37"/>
  <c r="EH90" i="37"/>
  <c r="EI90" i="37"/>
  <c r="EJ90" i="37"/>
  <c r="EK90" i="37"/>
  <c r="EL90" i="37"/>
  <c r="EM90" i="37"/>
  <c r="EN90" i="37"/>
  <c r="EO90" i="37"/>
  <c r="EP90" i="37"/>
  <c r="EQ90" i="37"/>
  <c r="ER90" i="37"/>
  <c r="ES90" i="37"/>
  <c r="ET90" i="37"/>
  <c r="EU90" i="37"/>
  <c r="EV90" i="37"/>
  <c r="EW90" i="37"/>
  <c r="EX90" i="37"/>
  <c r="EY90" i="37"/>
  <c r="EZ90" i="37"/>
  <c r="FA90" i="37"/>
  <c r="FB90" i="37"/>
  <c r="FC90" i="37"/>
  <c r="FD90" i="37"/>
  <c r="FE90" i="37"/>
  <c r="FF90" i="37"/>
  <c r="FG90" i="37"/>
  <c r="FH90" i="37"/>
  <c r="FI90" i="37"/>
  <c r="FJ90" i="37"/>
  <c r="FK90" i="37"/>
  <c r="FL90" i="37"/>
  <c r="FM90" i="37"/>
  <c r="FN90" i="37"/>
  <c r="FO90" i="37"/>
  <c r="FP90" i="37"/>
  <c r="FQ90" i="37"/>
  <c r="FR90" i="37"/>
  <c r="FS90" i="37"/>
  <c r="FT90" i="37"/>
  <c r="FU90" i="37"/>
  <c r="FV90" i="37"/>
  <c r="FW90" i="37"/>
  <c r="FX90" i="37"/>
  <c r="FY90" i="37"/>
  <c r="FZ90" i="37"/>
  <c r="GA90" i="37"/>
  <c r="GB90" i="37"/>
  <c r="GC90" i="37"/>
  <c r="GD90" i="37"/>
  <c r="GE90" i="37"/>
  <c r="GF90" i="37"/>
  <c r="GG90" i="37"/>
  <c r="GH90" i="37"/>
  <c r="GI90" i="37"/>
  <c r="GJ90" i="37"/>
  <c r="GK90" i="37"/>
  <c r="GL90" i="37"/>
  <c r="GM90" i="37"/>
  <c r="GN90" i="37"/>
  <c r="GO90" i="37"/>
  <c r="GP90" i="37"/>
  <c r="GQ90" i="37"/>
  <c r="GR90" i="37"/>
  <c r="GS90" i="37"/>
  <c r="GT90" i="37"/>
  <c r="GU90" i="37"/>
  <c r="GV90" i="37"/>
  <c r="GW90" i="37"/>
  <c r="GX90" i="37"/>
  <c r="GY90" i="37"/>
  <c r="GZ90" i="37"/>
  <c r="HA90" i="37"/>
  <c r="HB90" i="37"/>
  <c r="HC90" i="37"/>
  <c r="HD90" i="37"/>
  <c r="HE90" i="37"/>
  <c r="HF90" i="37"/>
  <c r="HG90" i="37"/>
  <c r="HH90" i="37"/>
  <c r="HI90" i="37"/>
  <c r="HJ90" i="37"/>
  <c r="HK90" i="37"/>
  <c r="HL90" i="37"/>
  <c r="HM90" i="37"/>
  <c r="HN90" i="37"/>
  <c r="HO90" i="37"/>
  <c r="HP90" i="37"/>
  <c r="HQ90" i="37"/>
  <c r="HR90" i="37"/>
  <c r="HS90" i="37"/>
  <c r="HT90" i="37"/>
  <c r="HU90" i="37"/>
  <c r="HV90" i="37"/>
  <c r="HW90" i="37"/>
  <c r="HX90" i="37"/>
  <c r="HY90" i="37"/>
  <c r="HZ90" i="37"/>
  <c r="IA90" i="37"/>
  <c r="IB90" i="37"/>
  <c r="IC90" i="37"/>
  <c r="ID90" i="37"/>
  <c r="IE90" i="37"/>
  <c r="A91" i="37"/>
  <c r="G91" i="37"/>
  <c r="H91" i="37"/>
  <c r="I91" i="37"/>
  <c r="J91" i="37"/>
  <c r="K91" i="37"/>
  <c r="L91" i="37"/>
  <c r="M91" i="37"/>
  <c r="N91" i="37"/>
  <c r="O91" i="37"/>
  <c r="P91" i="37"/>
  <c r="Q91" i="37"/>
  <c r="R91" i="37"/>
  <c r="S91" i="37"/>
  <c r="T91" i="37"/>
  <c r="U91" i="37"/>
  <c r="V91" i="37"/>
  <c r="W91" i="37"/>
  <c r="X91" i="37"/>
  <c r="Y91" i="37"/>
  <c r="Z91" i="37"/>
  <c r="AA91" i="37"/>
  <c r="AB91" i="37"/>
  <c r="AC91" i="37"/>
  <c r="AD91" i="37"/>
  <c r="AE91" i="37"/>
  <c r="AF91" i="37"/>
  <c r="AG91" i="37"/>
  <c r="AH91" i="37"/>
  <c r="AI91" i="37"/>
  <c r="AJ91" i="37"/>
  <c r="AK91" i="37"/>
  <c r="AL91" i="37"/>
  <c r="AM91" i="37"/>
  <c r="AN91" i="37"/>
  <c r="AO91" i="37"/>
  <c r="AP91" i="37"/>
  <c r="AQ91" i="37"/>
  <c r="AR91" i="37"/>
  <c r="AS91" i="37"/>
  <c r="AT91" i="37"/>
  <c r="AU91" i="37"/>
  <c r="AV91" i="37"/>
  <c r="AW91" i="37"/>
  <c r="AX91" i="37"/>
  <c r="AY91" i="37"/>
  <c r="AZ91" i="37"/>
  <c r="BA91" i="37"/>
  <c r="BB91" i="37"/>
  <c r="BC91" i="37"/>
  <c r="BD91" i="37"/>
  <c r="BE91" i="37"/>
  <c r="BF91" i="37"/>
  <c r="BG91" i="37"/>
  <c r="BH91" i="37"/>
  <c r="BI91" i="37"/>
  <c r="BJ91" i="37"/>
  <c r="BK91" i="37"/>
  <c r="BL91" i="37"/>
  <c r="BM91" i="37"/>
  <c r="BN91" i="37"/>
  <c r="BO91" i="37"/>
  <c r="BP91" i="37"/>
  <c r="BQ91" i="37"/>
  <c r="BR91" i="37"/>
  <c r="BS91" i="37"/>
  <c r="BT91" i="37"/>
  <c r="BU91" i="37"/>
  <c r="BV91" i="37"/>
  <c r="BW91" i="37"/>
  <c r="BX91" i="37"/>
  <c r="BY91" i="37"/>
  <c r="BZ91" i="37"/>
  <c r="CA91" i="37"/>
  <c r="CB91" i="37"/>
  <c r="CC91" i="37"/>
  <c r="CD91" i="37"/>
  <c r="CE91" i="37"/>
  <c r="CF91" i="37"/>
  <c r="CG91" i="37"/>
  <c r="CH91" i="37"/>
  <c r="CI91" i="37"/>
  <c r="CJ91" i="37"/>
  <c r="CK91" i="37"/>
  <c r="CL91" i="37"/>
  <c r="CM91" i="37"/>
  <c r="CN91" i="37"/>
  <c r="CO91" i="37"/>
  <c r="CP91" i="37"/>
  <c r="CQ91" i="37"/>
  <c r="CR91" i="37"/>
  <c r="CS91" i="37"/>
  <c r="CT91" i="37"/>
  <c r="CU91" i="37"/>
  <c r="CV91" i="37"/>
  <c r="CW91" i="37"/>
  <c r="CX91" i="37"/>
  <c r="CY91" i="37"/>
  <c r="CZ91" i="37"/>
  <c r="DA91" i="37"/>
  <c r="DB91" i="37"/>
  <c r="DC91" i="37"/>
  <c r="DD91" i="37"/>
  <c r="DE91" i="37"/>
  <c r="DF91" i="37"/>
  <c r="DG91" i="37"/>
  <c r="DH91" i="37"/>
  <c r="DI91" i="37"/>
  <c r="DJ91" i="37"/>
  <c r="DK91" i="37"/>
  <c r="DL91" i="37"/>
  <c r="DM91" i="37"/>
  <c r="DN91" i="37"/>
  <c r="DO91" i="37"/>
  <c r="DP91" i="37"/>
  <c r="DQ91" i="37"/>
  <c r="DR91" i="37"/>
  <c r="DS91" i="37"/>
  <c r="DT91" i="37"/>
  <c r="DU91" i="37"/>
  <c r="DV91" i="37"/>
  <c r="DW91" i="37"/>
  <c r="DX91" i="37"/>
  <c r="DY91" i="37"/>
  <c r="DZ91" i="37"/>
  <c r="EA91" i="37"/>
  <c r="EB91" i="37"/>
  <c r="EC91" i="37"/>
  <c r="ED91" i="37"/>
  <c r="EE91" i="37"/>
  <c r="EF91" i="37"/>
  <c r="EG91" i="37"/>
  <c r="EH91" i="37"/>
  <c r="EI91" i="37"/>
  <c r="EJ91" i="37"/>
  <c r="EK91" i="37"/>
  <c r="EL91" i="37"/>
  <c r="EM91" i="37"/>
  <c r="EN91" i="37"/>
  <c r="EO91" i="37"/>
  <c r="EP91" i="37"/>
  <c r="EQ91" i="37"/>
  <c r="ER91" i="37"/>
  <c r="ES91" i="37"/>
  <c r="ET91" i="37"/>
  <c r="EU91" i="37"/>
  <c r="EV91" i="37"/>
  <c r="EW91" i="37"/>
  <c r="EX91" i="37"/>
  <c r="EY91" i="37"/>
  <c r="EZ91" i="37"/>
  <c r="FA91" i="37"/>
  <c r="FB91" i="37"/>
  <c r="FC91" i="37"/>
  <c r="FD91" i="37"/>
  <c r="FE91" i="37"/>
  <c r="FF91" i="37"/>
  <c r="FG91" i="37"/>
  <c r="FH91" i="37"/>
  <c r="FI91" i="37"/>
  <c r="FJ91" i="37"/>
  <c r="FK91" i="37"/>
  <c r="FL91" i="37"/>
  <c r="FM91" i="37"/>
  <c r="FN91" i="37"/>
  <c r="FO91" i="37"/>
  <c r="FP91" i="37"/>
  <c r="FQ91" i="37"/>
  <c r="FR91" i="37"/>
  <c r="FS91" i="37"/>
  <c r="FT91" i="37"/>
  <c r="FU91" i="37"/>
  <c r="FV91" i="37"/>
  <c r="FW91" i="37"/>
  <c r="FX91" i="37"/>
  <c r="FY91" i="37"/>
  <c r="FZ91" i="37"/>
  <c r="GA91" i="37"/>
  <c r="GB91" i="37"/>
  <c r="GC91" i="37"/>
  <c r="GD91" i="37"/>
  <c r="GE91" i="37"/>
  <c r="GF91" i="37"/>
  <c r="GG91" i="37"/>
  <c r="GH91" i="37"/>
  <c r="GI91" i="37"/>
  <c r="GJ91" i="37"/>
  <c r="GK91" i="37"/>
  <c r="GL91" i="37"/>
  <c r="GM91" i="37"/>
  <c r="GN91" i="37"/>
  <c r="GO91" i="37"/>
  <c r="GP91" i="37"/>
  <c r="GQ91" i="37"/>
  <c r="GR91" i="37"/>
  <c r="GS91" i="37"/>
  <c r="GT91" i="37"/>
  <c r="GU91" i="37"/>
  <c r="GV91" i="37"/>
  <c r="GW91" i="37"/>
  <c r="GX91" i="37"/>
  <c r="GY91" i="37"/>
  <c r="GZ91" i="37"/>
  <c r="HA91" i="37"/>
  <c r="HB91" i="37"/>
  <c r="HC91" i="37"/>
  <c r="HD91" i="37"/>
  <c r="HE91" i="37"/>
  <c r="HF91" i="37"/>
  <c r="HG91" i="37"/>
  <c r="HH91" i="37"/>
  <c r="HI91" i="37"/>
  <c r="HJ91" i="37"/>
  <c r="HK91" i="37"/>
  <c r="HL91" i="37"/>
  <c r="HM91" i="37"/>
  <c r="HN91" i="37"/>
  <c r="HO91" i="37"/>
  <c r="HP91" i="37"/>
  <c r="HQ91" i="37"/>
  <c r="HR91" i="37"/>
  <c r="HS91" i="37"/>
  <c r="HT91" i="37"/>
  <c r="HU91" i="37"/>
  <c r="HV91" i="37"/>
  <c r="HW91" i="37"/>
  <c r="HX91" i="37"/>
  <c r="HY91" i="37"/>
  <c r="HZ91" i="37"/>
  <c r="IA91" i="37"/>
  <c r="IB91" i="37"/>
  <c r="IC91" i="37"/>
  <c r="ID91" i="37"/>
  <c r="IE91" i="37"/>
  <c r="A92" i="37"/>
  <c r="G92" i="37"/>
  <c r="H92" i="37"/>
  <c r="I92" i="37"/>
  <c r="J92" i="37"/>
  <c r="K92" i="37"/>
  <c r="L92" i="37"/>
  <c r="M92" i="37"/>
  <c r="N92" i="37"/>
  <c r="O92" i="37"/>
  <c r="P92" i="37"/>
  <c r="Q92" i="37"/>
  <c r="R92" i="37"/>
  <c r="S92" i="37"/>
  <c r="T92" i="37"/>
  <c r="U92" i="37"/>
  <c r="V92" i="37"/>
  <c r="W92" i="37"/>
  <c r="X92" i="37"/>
  <c r="Y92" i="37"/>
  <c r="Z92" i="37"/>
  <c r="AA92" i="37"/>
  <c r="AB92" i="37"/>
  <c r="AC92" i="37"/>
  <c r="AD92" i="37"/>
  <c r="AE92" i="37"/>
  <c r="AF92" i="37"/>
  <c r="AG92" i="37"/>
  <c r="AH92" i="37"/>
  <c r="AI92" i="37"/>
  <c r="AJ92" i="37"/>
  <c r="AK92" i="37"/>
  <c r="AL92" i="37"/>
  <c r="AM92" i="37"/>
  <c r="AN92" i="37"/>
  <c r="AO92" i="37"/>
  <c r="AP92" i="37"/>
  <c r="AQ92" i="37"/>
  <c r="AR92" i="37"/>
  <c r="AS92" i="37"/>
  <c r="AT92" i="37"/>
  <c r="AU92" i="37"/>
  <c r="AV92" i="37"/>
  <c r="AW92" i="37"/>
  <c r="AX92" i="37"/>
  <c r="AY92" i="37"/>
  <c r="AZ92" i="37"/>
  <c r="BA92" i="37"/>
  <c r="BB92" i="37"/>
  <c r="BC92" i="37"/>
  <c r="BD92" i="37"/>
  <c r="BE92" i="37"/>
  <c r="BF92" i="37"/>
  <c r="BG92" i="37"/>
  <c r="BH92" i="37"/>
  <c r="BI92" i="37"/>
  <c r="BJ92" i="37"/>
  <c r="BK92" i="37"/>
  <c r="BL92" i="37"/>
  <c r="BM92" i="37"/>
  <c r="BN92" i="37"/>
  <c r="BO92" i="37"/>
  <c r="BP92" i="37"/>
  <c r="BQ92" i="37"/>
  <c r="BR92" i="37"/>
  <c r="BS92" i="37"/>
  <c r="BT92" i="37"/>
  <c r="BU92" i="37"/>
  <c r="BV92" i="37"/>
  <c r="BW92" i="37"/>
  <c r="BX92" i="37"/>
  <c r="BY92" i="37"/>
  <c r="BZ92" i="37"/>
  <c r="CA92" i="37"/>
  <c r="CB92" i="37"/>
  <c r="CC92" i="37"/>
  <c r="CD92" i="37"/>
  <c r="CE92" i="37"/>
  <c r="CF92" i="37"/>
  <c r="CG92" i="37"/>
  <c r="CH92" i="37"/>
  <c r="CI92" i="37"/>
  <c r="CJ92" i="37"/>
  <c r="CK92" i="37"/>
  <c r="CL92" i="37"/>
  <c r="CM92" i="37"/>
  <c r="CN92" i="37"/>
  <c r="CO92" i="37"/>
  <c r="CP92" i="37"/>
  <c r="CQ92" i="37"/>
  <c r="CR92" i="37"/>
  <c r="CS92" i="37"/>
  <c r="CT92" i="37"/>
  <c r="CU92" i="37"/>
  <c r="CV92" i="37"/>
  <c r="CW92" i="37"/>
  <c r="CX92" i="37"/>
  <c r="CY92" i="37"/>
  <c r="CZ92" i="37"/>
  <c r="DA92" i="37"/>
  <c r="DB92" i="37"/>
  <c r="DC92" i="37"/>
  <c r="DD92" i="37"/>
  <c r="DE92" i="37"/>
  <c r="DF92" i="37"/>
  <c r="DG92" i="37"/>
  <c r="DH92" i="37"/>
  <c r="DI92" i="37"/>
  <c r="DJ92" i="37"/>
  <c r="DK92" i="37"/>
  <c r="DL92" i="37"/>
  <c r="DM92" i="37"/>
  <c r="DN92" i="37"/>
  <c r="DO92" i="37"/>
  <c r="DP92" i="37"/>
  <c r="DQ92" i="37"/>
  <c r="DR92" i="37"/>
  <c r="DS92" i="37"/>
  <c r="DT92" i="37"/>
  <c r="DU92" i="37"/>
  <c r="DV92" i="37"/>
  <c r="DW92" i="37"/>
  <c r="DX92" i="37"/>
  <c r="DY92" i="37"/>
  <c r="DZ92" i="37"/>
  <c r="EA92" i="37"/>
  <c r="EB92" i="37"/>
  <c r="EC92" i="37"/>
  <c r="ED92" i="37"/>
  <c r="EE92" i="37"/>
  <c r="EF92" i="37"/>
  <c r="EG92" i="37"/>
  <c r="EH92" i="37"/>
  <c r="EI92" i="37"/>
  <c r="EJ92" i="37"/>
  <c r="EK92" i="37"/>
  <c r="EL92" i="37"/>
  <c r="EM92" i="37"/>
  <c r="EN92" i="37"/>
  <c r="EO92" i="37"/>
  <c r="EP92" i="37"/>
  <c r="EQ92" i="37"/>
  <c r="ER92" i="37"/>
  <c r="ES92" i="37"/>
  <c r="ET92" i="37"/>
  <c r="EU92" i="37"/>
  <c r="EV92" i="37"/>
  <c r="EW92" i="37"/>
  <c r="EX92" i="37"/>
  <c r="EY92" i="37"/>
  <c r="EZ92" i="37"/>
  <c r="FA92" i="37"/>
  <c r="FB92" i="37"/>
  <c r="FC92" i="37"/>
  <c r="FD92" i="37"/>
  <c r="FE92" i="37"/>
  <c r="FF92" i="37"/>
  <c r="FG92" i="37"/>
  <c r="FH92" i="37"/>
  <c r="FI92" i="37"/>
  <c r="FJ92" i="37"/>
  <c r="FK92" i="37"/>
  <c r="FL92" i="37"/>
  <c r="FM92" i="37"/>
  <c r="FN92" i="37"/>
  <c r="FO92" i="37"/>
  <c r="FP92" i="37"/>
  <c r="FQ92" i="37"/>
  <c r="FR92" i="37"/>
  <c r="FS92" i="37"/>
  <c r="FT92" i="37"/>
  <c r="FU92" i="37"/>
  <c r="FV92" i="37"/>
  <c r="FW92" i="37"/>
  <c r="FX92" i="37"/>
  <c r="FY92" i="37"/>
  <c r="FZ92" i="37"/>
  <c r="GA92" i="37"/>
  <c r="GB92" i="37"/>
  <c r="GC92" i="37"/>
  <c r="GD92" i="37"/>
  <c r="GE92" i="37"/>
  <c r="GF92" i="37"/>
  <c r="GG92" i="37"/>
  <c r="GH92" i="37"/>
  <c r="GI92" i="37"/>
  <c r="GJ92" i="37"/>
  <c r="GK92" i="37"/>
  <c r="GL92" i="37"/>
  <c r="GM92" i="37"/>
  <c r="GN92" i="37"/>
  <c r="GO92" i="37"/>
  <c r="GP92" i="37"/>
  <c r="GQ92" i="37"/>
  <c r="GR92" i="37"/>
  <c r="GS92" i="37"/>
  <c r="GT92" i="37"/>
  <c r="GU92" i="37"/>
  <c r="GV92" i="37"/>
  <c r="GW92" i="37"/>
  <c r="GX92" i="37"/>
  <c r="GY92" i="37"/>
  <c r="GZ92" i="37"/>
  <c r="HA92" i="37"/>
  <c r="HB92" i="37"/>
  <c r="HC92" i="37"/>
  <c r="HD92" i="37"/>
  <c r="HE92" i="37"/>
  <c r="HF92" i="37"/>
  <c r="HG92" i="37"/>
  <c r="HH92" i="37"/>
  <c r="HI92" i="37"/>
  <c r="HJ92" i="37"/>
  <c r="HK92" i="37"/>
  <c r="HL92" i="37"/>
  <c r="HM92" i="37"/>
  <c r="HN92" i="37"/>
  <c r="HO92" i="37"/>
  <c r="HP92" i="37"/>
  <c r="HQ92" i="37"/>
  <c r="HR92" i="37"/>
  <c r="HS92" i="37"/>
  <c r="HT92" i="37"/>
  <c r="HU92" i="37"/>
  <c r="HV92" i="37"/>
  <c r="HW92" i="37"/>
  <c r="HX92" i="37"/>
  <c r="HY92" i="37"/>
  <c r="HZ92" i="37"/>
  <c r="IA92" i="37"/>
  <c r="IB92" i="37"/>
  <c r="IC92" i="37"/>
  <c r="ID92" i="37"/>
  <c r="IE92" i="37"/>
  <c r="A93" i="37"/>
  <c r="G93" i="37"/>
  <c r="H93" i="37"/>
  <c r="I93" i="37"/>
  <c r="J93" i="37"/>
  <c r="K93" i="37"/>
  <c r="L93" i="37"/>
  <c r="M93" i="37"/>
  <c r="N93" i="37"/>
  <c r="O93" i="37"/>
  <c r="P93" i="37"/>
  <c r="Q93" i="37"/>
  <c r="R93" i="37"/>
  <c r="S93" i="37"/>
  <c r="T93" i="37"/>
  <c r="U93" i="37"/>
  <c r="V93" i="37"/>
  <c r="W93" i="37"/>
  <c r="X93" i="37"/>
  <c r="Y93" i="37"/>
  <c r="Z93" i="37"/>
  <c r="AA93" i="37"/>
  <c r="AB93" i="37"/>
  <c r="AC93" i="37"/>
  <c r="AD93" i="37"/>
  <c r="AE93" i="37"/>
  <c r="AF93" i="37"/>
  <c r="AG93" i="37"/>
  <c r="AH93" i="37"/>
  <c r="AI93" i="37"/>
  <c r="AJ93" i="37"/>
  <c r="AK93" i="37"/>
  <c r="AL93" i="37"/>
  <c r="AM93" i="37"/>
  <c r="AN93" i="37"/>
  <c r="AO93" i="37"/>
  <c r="AP93" i="37"/>
  <c r="AQ93" i="37"/>
  <c r="AR93" i="37"/>
  <c r="AS93" i="37"/>
  <c r="AT93" i="37"/>
  <c r="AU93" i="37"/>
  <c r="AV93" i="37"/>
  <c r="AW93" i="37"/>
  <c r="AX93" i="37"/>
  <c r="AY93" i="37"/>
  <c r="AZ93" i="37"/>
  <c r="BA93" i="37"/>
  <c r="BB93" i="37"/>
  <c r="BC93" i="37"/>
  <c r="BD93" i="37"/>
  <c r="BE93" i="37"/>
  <c r="BF93" i="37"/>
  <c r="BG93" i="37"/>
  <c r="BH93" i="37"/>
  <c r="BI93" i="37"/>
  <c r="BJ93" i="37"/>
  <c r="BK93" i="37"/>
  <c r="BL93" i="37"/>
  <c r="BM93" i="37"/>
  <c r="BN93" i="37"/>
  <c r="BO93" i="37"/>
  <c r="BP93" i="37"/>
  <c r="BQ93" i="37"/>
  <c r="BR93" i="37"/>
  <c r="BS93" i="37"/>
  <c r="BT93" i="37"/>
  <c r="BU93" i="37"/>
  <c r="BV93" i="37"/>
  <c r="BW93" i="37"/>
  <c r="BX93" i="37"/>
  <c r="BY93" i="37"/>
  <c r="BZ93" i="37"/>
  <c r="CA93" i="37"/>
  <c r="CB93" i="37"/>
  <c r="CC93" i="37"/>
  <c r="CD93" i="37"/>
  <c r="CE93" i="37"/>
  <c r="CF93" i="37"/>
  <c r="CG93" i="37"/>
  <c r="CH93" i="37"/>
  <c r="CI93" i="37"/>
  <c r="CJ93" i="37"/>
  <c r="CK93" i="37"/>
  <c r="CL93" i="37"/>
  <c r="CM93" i="37"/>
  <c r="CN93" i="37"/>
  <c r="CO93" i="37"/>
  <c r="CP93" i="37"/>
  <c r="CQ93" i="37"/>
  <c r="CR93" i="37"/>
  <c r="CS93" i="37"/>
  <c r="CT93" i="37"/>
  <c r="CU93" i="37"/>
  <c r="CV93" i="37"/>
  <c r="CW93" i="37"/>
  <c r="CX93" i="37"/>
  <c r="CY93" i="37"/>
  <c r="CZ93" i="37"/>
  <c r="DA93" i="37"/>
  <c r="DB93" i="37"/>
  <c r="DC93" i="37"/>
  <c r="DD93" i="37"/>
  <c r="DE93" i="37"/>
  <c r="DF93" i="37"/>
  <c r="DG93" i="37"/>
  <c r="DH93" i="37"/>
  <c r="DI93" i="37"/>
  <c r="DJ93" i="37"/>
  <c r="DK93" i="37"/>
  <c r="DL93" i="37"/>
  <c r="DM93" i="37"/>
  <c r="DN93" i="37"/>
  <c r="DO93" i="37"/>
  <c r="DP93" i="37"/>
  <c r="DQ93" i="37"/>
  <c r="DR93" i="37"/>
  <c r="DS93" i="37"/>
  <c r="DT93" i="37"/>
  <c r="DU93" i="37"/>
  <c r="DV93" i="37"/>
  <c r="DW93" i="37"/>
  <c r="DX93" i="37"/>
  <c r="DY93" i="37"/>
  <c r="DZ93" i="37"/>
  <c r="EA93" i="37"/>
  <c r="EB93" i="37"/>
  <c r="EC93" i="37"/>
  <c r="ED93" i="37"/>
  <c r="EE93" i="37"/>
  <c r="EF93" i="37"/>
  <c r="EG93" i="37"/>
  <c r="EH93" i="37"/>
  <c r="EI93" i="37"/>
  <c r="EJ93" i="37"/>
  <c r="EK93" i="37"/>
  <c r="EL93" i="37"/>
  <c r="EM93" i="37"/>
  <c r="EN93" i="37"/>
  <c r="EO93" i="37"/>
  <c r="EP93" i="37"/>
  <c r="EQ93" i="37"/>
  <c r="ER93" i="37"/>
  <c r="ES93" i="37"/>
  <c r="ET93" i="37"/>
  <c r="EU93" i="37"/>
  <c r="EV93" i="37"/>
  <c r="EW93" i="37"/>
  <c r="EX93" i="37"/>
  <c r="EY93" i="37"/>
  <c r="EZ93" i="37"/>
  <c r="FA93" i="37"/>
  <c r="FB93" i="37"/>
  <c r="FC93" i="37"/>
  <c r="FD93" i="37"/>
  <c r="FE93" i="37"/>
  <c r="FF93" i="37"/>
  <c r="FG93" i="37"/>
  <c r="FH93" i="37"/>
  <c r="FI93" i="37"/>
  <c r="FJ93" i="37"/>
  <c r="FK93" i="37"/>
  <c r="FL93" i="37"/>
  <c r="FM93" i="37"/>
  <c r="FN93" i="37"/>
  <c r="FO93" i="37"/>
  <c r="FP93" i="37"/>
  <c r="FQ93" i="37"/>
  <c r="FR93" i="37"/>
  <c r="FS93" i="37"/>
  <c r="FT93" i="37"/>
  <c r="FU93" i="37"/>
  <c r="FV93" i="37"/>
  <c r="FW93" i="37"/>
  <c r="FX93" i="37"/>
  <c r="FY93" i="37"/>
  <c r="FZ93" i="37"/>
  <c r="GA93" i="37"/>
  <c r="GB93" i="37"/>
  <c r="GC93" i="37"/>
  <c r="GD93" i="37"/>
  <c r="GE93" i="37"/>
  <c r="GF93" i="37"/>
  <c r="GG93" i="37"/>
  <c r="GH93" i="37"/>
  <c r="GI93" i="37"/>
  <c r="GJ93" i="37"/>
  <c r="GK93" i="37"/>
  <c r="GL93" i="37"/>
  <c r="GM93" i="37"/>
  <c r="GN93" i="37"/>
  <c r="GO93" i="37"/>
  <c r="GP93" i="37"/>
  <c r="GQ93" i="37"/>
  <c r="GR93" i="37"/>
  <c r="GS93" i="37"/>
  <c r="GT93" i="37"/>
  <c r="GU93" i="37"/>
  <c r="GV93" i="37"/>
  <c r="GW93" i="37"/>
  <c r="GX93" i="37"/>
  <c r="GY93" i="37"/>
  <c r="GZ93" i="37"/>
  <c r="HA93" i="37"/>
  <c r="HB93" i="37"/>
  <c r="HC93" i="37"/>
  <c r="HD93" i="37"/>
  <c r="HE93" i="37"/>
  <c r="HF93" i="37"/>
  <c r="HG93" i="37"/>
  <c r="HH93" i="37"/>
  <c r="HI93" i="37"/>
  <c r="HJ93" i="37"/>
  <c r="HK93" i="37"/>
  <c r="HL93" i="37"/>
  <c r="HM93" i="37"/>
  <c r="HN93" i="37"/>
  <c r="HO93" i="37"/>
  <c r="HP93" i="37"/>
  <c r="HQ93" i="37"/>
  <c r="HR93" i="37"/>
  <c r="HS93" i="37"/>
  <c r="HT93" i="37"/>
  <c r="HU93" i="37"/>
  <c r="HV93" i="37"/>
  <c r="HW93" i="37"/>
  <c r="HX93" i="37"/>
  <c r="HY93" i="37"/>
  <c r="HZ93" i="37"/>
  <c r="IA93" i="37"/>
  <c r="IB93" i="37"/>
  <c r="IC93" i="37"/>
  <c r="ID93" i="37"/>
  <c r="IE93" i="37"/>
  <c r="A94" i="37"/>
  <c r="G94" i="37"/>
  <c r="H94" i="37"/>
  <c r="I94" i="37"/>
  <c r="J94" i="37"/>
  <c r="K94" i="37"/>
  <c r="L94" i="37"/>
  <c r="M94" i="37"/>
  <c r="N94" i="37"/>
  <c r="O94" i="37"/>
  <c r="P94" i="37"/>
  <c r="Q94" i="37"/>
  <c r="R94" i="37"/>
  <c r="S94" i="37"/>
  <c r="T94" i="37"/>
  <c r="U94" i="37"/>
  <c r="V94" i="37"/>
  <c r="W94" i="37"/>
  <c r="X94" i="37"/>
  <c r="Y94" i="37"/>
  <c r="Z94" i="37"/>
  <c r="AA94" i="37"/>
  <c r="AB94" i="37"/>
  <c r="AC94" i="37"/>
  <c r="AD94" i="37"/>
  <c r="AE94" i="37"/>
  <c r="AF94" i="37"/>
  <c r="AG94" i="37"/>
  <c r="AH94" i="37"/>
  <c r="AI94" i="37"/>
  <c r="AJ94" i="37"/>
  <c r="AK94" i="37"/>
  <c r="AL94" i="37"/>
  <c r="AM94" i="37"/>
  <c r="AN94" i="37"/>
  <c r="AO94" i="37"/>
  <c r="AP94" i="37"/>
  <c r="AQ94" i="37"/>
  <c r="AR94" i="37"/>
  <c r="AS94" i="37"/>
  <c r="AT94" i="37"/>
  <c r="AU94" i="37"/>
  <c r="AV94" i="37"/>
  <c r="AW94" i="37"/>
  <c r="AX94" i="37"/>
  <c r="AY94" i="37"/>
  <c r="AZ94" i="37"/>
  <c r="BA94" i="37"/>
  <c r="BB94" i="37"/>
  <c r="BC94" i="37"/>
  <c r="BD94" i="37"/>
  <c r="BE94" i="37"/>
  <c r="BF94" i="37"/>
  <c r="BG94" i="37"/>
  <c r="BH94" i="37"/>
  <c r="BI94" i="37"/>
  <c r="BJ94" i="37"/>
  <c r="BK94" i="37"/>
  <c r="BL94" i="37"/>
  <c r="BM94" i="37"/>
  <c r="BN94" i="37"/>
  <c r="BO94" i="37"/>
  <c r="BP94" i="37"/>
  <c r="BQ94" i="37"/>
  <c r="BR94" i="37"/>
  <c r="BS94" i="37"/>
  <c r="BT94" i="37"/>
  <c r="BU94" i="37"/>
  <c r="BV94" i="37"/>
  <c r="BW94" i="37"/>
  <c r="BX94" i="37"/>
  <c r="BY94" i="37"/>
  <c r="BZ94" i="37"/>
  <c r="CA94" i="37"/>
  <c r="CB94" i="37"/>
  <c r="CC94" i="37"/>
  <c r="CD94" i="37"/>
  <c r="CE94" i="37"/>
  <c r="CF94" i="37"/>
  <c r="CG94" i="37"/>
  <c r="CH94" i="37"/>
  <c r="CI94" i="37"/>
  <c r="CJ94" i="37"/>
  <c r="CK94" i="37"/>
  <c r="CL94" i="37"/>
  <c r="CM94" i="37"/>
  <c r="CN94" i="37"/>
  <c r="CO94" i="37"/>
  <c r="CP94" i="37"/>
  <c r="CQ94" i="37"/>
  <c r="CR94" i="37"/>
  <c r="CS94" i="37"/>
  <c r="CT94" i="37"/>
  <c r="CU94" i="37"/>
  <c r="CV94" i="37"/>
  <c r="CW94" i="37"/>
  <c r="CX94" i="37"/>
  <c r="CY94" i="37"/>
  <c r="CZ94" i="37"/>
  <c r="DA94" i="37"/>
  <c r="DB94" i="37"/>
  <c r="DC94" i="37"/>
  <c r="DD94" i="37"/>
  <c r="DE94" i="37"/>
  <c r="DF94" i="37"/>
  <c r="DG94" i="37"/>
  <c r="DH94" i="37"/>
  <c r="DI94" i="37"/>
  <c r="DJ94" i="37"/>
  <c r="DK94" i="37"/>
  <c r="DL94" i="37"/>
  <c r="DM94" i="37"/>
  <c r="DN94" i="37"/>
  <c r="DO94" i="37"/>
  <c r="DP94" i="37"/>
  <c r="DQ94" i="37"/>
  <c r="DR94" i="37"/>
  <c r="DS94" i="37"/>
  <c r="DT94" i="37"/>
  <c r="DU94" i="37"/>
  <c r="DV94" i="37"/>
  <c r="DW94" i="37"/>
  <c r="DX94" i="37"/>
  <c r="DY94" i="37"/>
  <c r="DZ94" i="37"/>
  <c r="EA94" i="37"/>
  <c r="EB94" i="37"/>
  <c r="EC94" i="37"/>
  <c r="ED94" i="37"/>
  <c r="EE94" i="37"/>
  <c r="EF94" i="37"/>
  <c r="EG94" i="37"/>
  <c r="EH94" i="37"/>
  <c r="EI94" i="37"/>
  <c r="EJ94" i="37"/>
  <c r="EK94" i="37"/>
  <c r="EL94" i="37"/>
  <c r="EM94" i="37"/>
  <c r="EN94" i="37"/>
  <c r="EO94" i="37"/>
  <c r="EP94" i="37"/>
  <c r="EQ94" i="37"/>
  <c r="ER94" i="37"/>
  <c r="ES94" i="37"/>
  <c r="ET94" i="37"/>
  <c r="EU94" i="37"/>
  <c r="EV94" i="37"/>
  <c r="EW94" i="37"/>
  <c r="EX94" i="37"/>
  <c r="EY94" i="37"/>
  <c r="EZ94" i="37"/>
  <c r="FA94" i="37"/>
  <c r="FB94" i="37"/>
  <c r="FC94" i="37"/>
  <c r="FD94" i="37"/>
  <c r="FE94" i="37"/>
  <c r="FF94" i="37"/>
  <c r="FG94" i="37"/>
  <c r="FH94" i="37"/>
  <c r="FI94" i="37"/>
  <c r="FJ94" i="37"/>
  <c r="FK94" i="37"/>
  <c r="FL94" i="37"/>
  <c r="FM94" i="37"/>
  <c r="FN94" i="37"/>
  <c r="FO94" i="37"/>
  <c r="FP94" i="37"/>
  <c r="FQ94" i="37"/>
  <c r="FR94" i="37"/>
  <c r="FS94" i="37"/>
  <c r="FT94" i="37"/>
  <c r="FU94" i="37"/>
  <c r="FV94" i="37"/>
  <c r="FW94" i="37"/>
  <c r="FX94" i="37"/>
  <c r="FY94" i="37"/>
  <c r="FZ94" i="37"/>
  <c r="GA94" i="37"/>
  <c r="GB94" i="37"/>
  <c r="GC94" i="37"/>
  <c r="GD94" i="37"/>
  <c r="GE94" i="37"/>
  <c r="GF94" i="37"/>
  <c r="GG94" i="37"/>
  <c r="GH94" i="37"/>
  <c r="GI94" i="37"/>
  <c r="GJ94" i="37"/>
  <c r="GK94" i="37"/>
  <c r="GL94" i="37"/>
  <c r="GM94" i="37"/>
  <c r="GN94" i="37"/>
  <c r="GO94" i="37"/>
  <c r="GP94" i="37"/>
  <c r="GQ94" i="37"/>
  <c r="GR94" i="37"/>
  <c r="GS94" i="37"/>
  <c r="GT94" i="37"/>
  <c r="GU94" i="37"/>
  <c r="GV94" i="37"/>
  <c r="GW94" i="37"/>
  <c r="GX94" i="37"/>
  <c r="GY94" i="37"/>
  <c r="GZ94" i="37"/>
  <c r="HA94" i="37"/>
  <c r="HB94" i="37"/>
  <c r="HC94" i="37"/>
  <c r="HD94" i="37"/>
  <c r="HE94" i="37"/>
  <c r="HF94" i="37"/>
  <c r="HG94" i="37"/>
  <c r="HH94" i="37"/>
  <c r="HI94" i="37"/>
  <c r="HJ94" i="37"/>
  <c r="HK94" i="37"/>
  <c r="HL94" i="37"/>
  <c r="HM94" i="37"/>
  <c r="HN94" i="37"/>
  <c r="HO94" i="37"/>
  <c r="HP94" i="37"/>
  <c r="HQ94" i="37"/>
  <c r="HR94" i="37"/>
  <c r="HS94" i="37"/>
  <c r="HT94" i="37"/>
  <c r="HU94" i="37"/>
  <c r="HV94" i="37"/>
  <c r="HW94" i="37"/>
  <c r="HX94" i="37"/>
  <c r="HY94" i="37"/>
  <c r="HZ94" i="37"/>
  <c r="IA94" i="37"/>
  <c r="IB94" i="37"/>
  <c r="IC94" i="37"/>
  <c r="ID94" i="37"/>
  <c r="IE94" i="37"/>
  <c r="A95" i="37"/>
  <c r="G95" i="37"/>
  <c r="H95" i="37"/>
  <c r="I95" i="37"/>
  <c r="J95" i="37"/>
  <c r="K95" i="37"/>
  <c r="L95" i="37"/>
  <c r="M95" i="37"/>
  <c r="N95" i="37"/>
  <c r="O95" i="37"/>
  <c r="P95" i="37"/>
  <c r="Q95" i="37"/>
  <c r="R95" i="37"/>
  <c r="S95" i="37"/>
  <c r="T95" i="37"/>
  <c r="U95" i="37"/>
  <c r="V95" i="37"/>
  <c r="W95" i="37"/>
  <c r="X95" i="37"/>
  <c r="Y95" i="37"/>
  <c r="Z95" i="37"/>
  <c r="AA95" i="37"/>
  <c r="AB95" i="37"/>
  <c r="AC95" i="37"/>
  <c r="AD95" i="37"/>
  <c r="AE95" i="37"/>
  <c r="AF95" i="37"/>
  <c r="AG95" i="37"/>
  <c r="AH95" i="37"/>
  <c r="AI95" i="37"/>
  <c r="AJ95" i="37"/>
  <c r="AK95" i="37"/>
  <c r="AL95" i="37"/>
  <c r="AM95" i="37"/>
  <c r="AN95" i="37"/>
  <c r="AO95" i="37"/>
  <c r="AP95" i="37"/>
  <c r="AQ95" i="37"/>
  <c r="AR95" i="37"/>
  <c r="AS95" i="37"/>
  <c r="AT95" i="37"/>
  <c r="AU95" i="37"/>
  <c r="AV95" i="37"/>
  <c r="AW95" i="37"/>
  <c r="AX95" i="37"/>
  <c r="AY95" i="37"/>
  <c r="AZ95" i="37"/>
  <c r="BA95" i="37"/>
  <c r="BB95" i="37"/>
  <c r="BC95" i="37"/>
  <c r="BD95" i="37"/>
  <c r="BE95" i="37"/>
  <c r="BF95" i="37"/>
  <c r="BG95" i="37"/>
  <c r="BH95" i="37"/>
  <c r="BI95" i="37"/>
  <c r="BJ95" i="37"/>
  <c r="BK95" i="37"/>
  <c r="BL95" i="37"/>
  <c r="BM95" i="37"/>
  <c r="BN95" i="37"/>
  <c r="BO95" i="37"/>
  <c r="BP95" i="37"/>
  <c r="BQ95" i="37"/>
  <c r="BR95" i="37"/>
  <c r="BS95" i="37"/>
  <c r="BT95" i="37"/>
  <c r="BU95" i="37"/>
  <c r="BV95" i="37"/>
  <c r="BW95" i="37"/>
  <c r="BX95" i="37"/>
  <c r="BY95" i="37"/>
  <c r="BZ95" i="37"/>
  <c r="CA95" i="37"/>
  <c r="CB95" i="37"/>
  <c r="CC95" i="37"/>
  <c r="CD95" i="37"/>
  <c r="CE95" i="37"/>
  <c r="CF95" i="37"/>
  <c r="CG95" i="37"/>
  <c r="CH95" i="37"/>
  <c r="CI95" i="37"/>
  <c r="CJ95" i="37"/>
  <c r="CK95" i="37"/>
  <c r="CL95" i="37"/>
  <c r="CM95" i="37"/>
  <c r="CN95" i="37"/>
  <c r="CO95" i="37"/>
  <c r="CP95" i="37"/>
  <c r="CQ95" i="37"/>
  <c r="CR95" i="37"/>
  <c r="CS95" i="37"/>
  <c r="CT95" i="37"/>
  <c r="CU95" i="37"/>
  <c r="CV95" i="37"/>
  <c r="CW95" i="37"/>
  <c r="CX95" i="37"/>
  <c r="CY95" i="37"/>
  <c r="CZ95" i="37"/>
  <c r="DA95" i="37"/>
  <c r="DB95" i="37"/>
  <c r="DC95" i="37"/>
  <c r="DD95" i="37"/>
  <c r="DE95" i="37"/>
  <c r="DF95" i="37"/>
  <c r="DG95" i="37"/>
  <c r="DH95" i="37"/>
  <c r="DI95" i="37"/>
  <c r="DJ95" i="37"/>
  <c r="DK95" i="37"/>
  <c r="DL95" i="37"/>
  <c r="DM95" i="37"/>
  <c r="DN95" i="37"/>
  <c r="DO95" i="37"/>
  <c r="DP95" i="37"/>
  <c r="DQ95" i="37"/>
  <c r="DR95" i="37"/>
  <c r="DS95" i="37"/>
  <c r="DT95" i="37"/>
  <c r="DU95" i="37"/>
  <c r="DV95" i="37"/>
  <c r="DW95" i="37"/>
  <c r="DX95" i="37"/>
  <c r="DY95" i="37"/>
  <c r="DZ95" i="37"/>
  <c r="EA95" i="37"/>
  <c r="EB95" i="37"/>
  <c r="EC95" i="37"/>
  <c r="ED95" i="37"/>
  <c r="EE95" i="37"/>
  <c r="EF95" i="37"/>
  <c r="EG95" i="37"/>
  <c r="EH95" i="37"/>
  <c r="EI95" i="37"/>
  <c r="EJ95" i="37"/>
  <c r="EK95" i="37"/>
  <c r="EL95" i="37"/>
  <c r="EM95" i="37"/>
  <c r="EN95" i="37"/>
  <c r="EO95" i="37"/>
  <c r="EP95" i="37"/>
  <c r="EQ95" i="37"/>
  <c r="ER95" i="37"/>
  <c r="ES95" i="37"/>
  <c r="ET95" i="37"/>
  <c r="EU95" i="37"/>
  <c r="EV95" i="37"/>
  <c r="EW95" i="37"/>
  <c r="EX95" i="37"/>
  <c r="EY95" i="37"/>
  <c r="EZ95" i="37"/>
  <c r="FA95" i="37"/>
  <c r="FB95" i="37"/>
  <c r="FC95" i="37"/>
  <c r="FD95" i="37"/>
  <c r="FE95" i="37"/>
  <c r="FF95" i="37"/>
  <c r="FG95" i="37"/>
  <c r="FH95" i="37"/>
  <c r="FI95" i="37"/>
  <c r="FJ95" i="37"/>
  <c r="FK95" i="37"/>
  <c r="FL95" i="37"/>
  <c r="FM95" i="37"/>
  <c r="FN95" i="37"/>
  <c r="FO95" i="37"/>
  <c r="FP95" i="37"/>
  <c r="FQ95" i="37"/>
  <c r="FR95" i="37"/>
  <c r="FS95" i="37"/>
  <c r="FT95" i="37"/>
  <c r="FU95" i="37"/>
  <c r="FV95" i="37"/>
  <c r="FW95" i="37"/>
  <c r="FX95" i="37"/>
  <c r="FY95" i="37"/>
  <c r="FZ95" i="37"/>
  <c r="GA95" i="37"/>
  <c r="GB95" i="37"/>
  <c r="GC95" i="37"/>
  <c r="GD95" i="37"/>
  <c r="GE95" i="37"/>
  <c r="GF95" i="37"/>
  <c r="GG95" i="37"/>
  <c r="GH95" i="37"/>
  <c r="GI95" i="37"/>
  <c r="GJ95" i="37"/>
  <c r="GK95" i="37"/>
  <c r="GL95" i="37"/>
  <c r="GM95" i="37"/>
  <c r="GN95" i="37"/>
  <c r="GO95" i="37"/>
  <c r="GP95" i="37"/>
  <c r="GQ95" i="37"/>
  <c r="GR95" i="37"/>
  <c r="GS95" i="37"/>
  <c r="GT95" i="37"/>
  <c r="GU95" i="37"/>
  <c r="GV95" i="37"/>
  <c r="GW95" i="37"/>
  <c r="GX95" i="37"/>
  <c r="GY95" i="37"/>
  <c r="GZ95" i="37"/>
  <c r="HA95" i="37"/>
  <c r="HB95" i="37"/>
  <c r="HC95" i="37"/>
  <c r="HD95" i="37"/>
  <c r="HE95" i="37"/>
  <c r="HF95" i="37"/>
  <c r="HG95" i="37"/>
  <c r="HH95" i="37"/>
  <c r="HI95" i="37"/>
  <c r="HJ95" i="37"/>
  <c r="HK95" i="37"/>
  <c r="HL95" i="37"/>
  <c r="HM95" i="37"/>
  <c r="HN95" i="37"/>
  <c r="HO95" i="37"/>
  <c r="HP95" i="37"/>
  <c r="HQ95" i="37"/>
  <c r="HR95" i="37"/>
  <c r="HS95" i="37"/>
  <c r="HT95" i="37"/>
  <c r="HU95" i="37"/>
  <c r="HV95" i="37"/>
  <c r="HW95" i="37"/>
  <c r="HX95" i="37"/>
  <c r="HY95" i="37"/>
  <c r="HZ95" i="37"/>
  <c r="IA95" i="37"/>
  <c r="IB95" i="37"/>
  <c r="IC95" i="37"/>
  <c r="ID95" i="37"/>
  <c r="IE95" i="37"/>
  <c r="A96" i="37"/>
  <c r="G96" i="37"/>
  <c r="H96" i="37"/>
  <c r="I96" i="37"/>
  <c r="J96" i="37"/>
  <c r="K96" i="37"/>
  <c r="L96" i="37"/>
  <c r="M96" i="37"/>
  <c r="N96" i="37"/>
  <c r="O96" i="37"/>
  <c r="P96" i="37"/>
  <c r="Q96" i="37"/>
  <c r="R96" i="37"/>
  <c r="S96" i="37"/>
  <c r="T96" i="37"/>
  <c r="U96" i="37"/>
  <c r="V96" i="37"/>
  <c r="W96" i="37"/>
  <c r="X96" i="37"/>
  <c r="Y96" i="37"/>
  <c r="Z96" i="37"/>
  <c r="AA96" i="37"/>
  <c r="AB96" i="37"/>
  <c r="AC96" i="37"/>
  <c r="AD96" i="37"/>
  <c r="AE96" i="37"/>
  <c r="AF96" i="37"/>
  <c r="AG96" i="37"/>
  <c r="AH96" i="37"/>
  <c r="AI96" i="37"/>
  <c r="AJ96" i="37"/>
  <c r="AK96" i="37"/>
  <c r="AL96" i="37"/>
  <c r="AM96" i="37"/>
  <c r="AN96" i="37"/>
  <c r="AO96" i="37"/>
  <c r="AP96" i="37"/>
  <c r="AQ96" i="37"/>
  <c r="AR96" i="37"/>
  <c r="AS96" i="37"/>
  <c r="AT96" i="37"/>
  <c r="AU96" i="37"/>
  <c r="AV96" i="37"/>
  <c r="AW96" i="37"/>
  <c r="AX96" i="37"/>
  <c r="AY96" i="37"/>
  <c r="AZ96" i="37"/>
  <c r="BA96" i="37"/>
  <c r="BB96" i="37"/>
  <c r="BC96" i="37"/>
  <c r="BD96" i="37"/>
  <c r="BE96" i="37"/>
  <c r="BF96" i="37"/>
  <c r="BG96" i="37"/>
  <c r="BH96" i="37"/>
  <c r="BI96" i="37"/>
  <c r="BJ96" i="37"/>
  <c r="BK96" i="37"/>
  <c r="BL96" i="37"/>
  <c r="BM96" i="37"/>
  <c r="BN96" i="37"/>
  <c r="BO96" i="37"/>
  <c r="BP96" i="37"/>
  <c r="BQ96" i="37"/>
  <c r="BR96" i="37"/>
  <c r="BS96" i="37"/>
  <c r="BT96" i="37"/>
  <c r="BU96" i="37"/>
  <c r="BV96" i="37"/>
  <c r="BW96" i="37"/>
  <c r="BX96" i="37"/>
  <c r="BY96" i="37"/>
  <c r="BZ96" i="37"/>
  <c r="CA96" i="37"/>
  <c r="CB96" i="37"/>
  <c r="CC96" i="37"/>
  <c r="CD96" i="37"/>
  <c r="CE96" i="37"/>
  <c r="CF96" i="37"/>
  <c r="CG96" i="37"/>
  <c r="CH96" i="37"/>
  <c r="CI96" i="37"/>
  <c r="CJ96" i="37"/>
  <c r="CK96" i="37"/>
  <c r="CL96" i="37"/>
  <c r="CM96" i="37"/>
  <c r="CN96" i="37"/>
  <c r="CO96" i="37"/>
  <c r="CP96" i="37"/>
  <c r="CQ96" i="37"/>
  <c r="CR96" i="37"/>
  <c r="CS96" i="37"/>
  <c r="CT96" i="37"/>
  <c r="CU96" i="37"/>
  <c r="CV96" i="37"/>
  <c r="CW96" i="37"/>
  <c r="CX96" i="37"/>
  <c r="CY96" i="37"/>
  <c r="CZ96" i="37"/>
  <c r="DA96" i="37"/>
  <c r="DB96" i="37"/>
  <c r="DC96" i="37"/>
  <c r="DD96" i="37"/>
  <c r="DE96" i="37"/>
  <c r="DF96" i="37"/>
  <c r="DG96" i="37"/>
  <c r="DH96" i="37"/>
  <c r="DI96" i="37"/>
  <c r="DJ96" i="37"/>
  <c r="DK96" i="37"/>
  <c r="DL96" i="37"/>
  <c r="DM96" i="37"/>
  <c r="DN96" i="37"/>
  <c r="DO96" i="37"/>
  <c r="DP96" i="37"/>
  <c r="DQ96" i="37"/>
  <c r="DR96" i="37"/>
  <c r="DS96" i="37"/>
  <c r="DT96" i="37"/>
  <c r="DU96" i="37"/>
  <c r="DV96" i="37"/>
  <c r="DW96" i="37"/>
  <c r="DX96" i="37"/>
  <c r="DY96" i="37"/>
  <c r="DZ96" i="37"/>
  <c r="EA96" i="37"/>
  <c r="EB96" i="37"/>
  <c r="EC96" i="37"/>
  <c r="ED96" i="37"/>
  <c r="EE96" i="37"/>
  <c r="EF96" i="37"/>
  <c r="EG96" i="37"/>
  <c r="EH96" i="37"/>
  <c r="EI96" i="37"/>
  <c r="EJ96" i="37"/>
  <c r="EK96" i="37"/>
  <c r="EL96" i="37"/>
  <c r="EM96" i="37"/>
  <c r="EN96" i="37"/>
  <c r="EO96" i="37"/>
  <c r="EP96" i="37"/>
  <c r="EQ96" i="37"/>
  <c r="ER96" i="37"/>
  <c r="ES96" i="37"/>
  <c r="ET96" i="37"/>
  <c r="EU96" i="37"/>
  <c r="EV96" i="37"/>
  <c r="EW96" i="37"/>
  <c r="EX96" i="37"/>
  <c r="EY96" i="37"/>
  <c r="EZ96" i="37"/>
  <c r="FA96" i="37"/>
  <c r="FB96" i="37"/>
  <c r="FC96" i="37"/>
  <c r="FD96" i="37"/>
  <c r="FE96" i="37"/>
  <c r="FF96" i="37"/>
  <c r="FG96" i="37"/>
  <c r="FH96" i="37"/>
  <c r="FI96" i="37"/>
  <c r="FJ96" i="37"/>
  <c r="FK96" i="37"/>
  <c r="FL96" i="37"/>
  <c r="FM96" i="37"/>
  <c r="FN96" i="37"/>
  <c r="FO96" i="37"/>
  <c r="FP96" i="37"/>
  <c r="FQ96" i="37"/>
  <c r="FR96" i="37"/>
  <c r="FS96" i="37"/>
  <c r="FT96" i="37"/>
  <c r="FU96" i="37"/>
  <c r="FV96" i="37"/>
  <c r="FW96" i="37"/>
  <c r="FX96" i="37"/>
  <c r="FY96" i="37"/>
  <c r="FZ96" i="37"/>
  <c r="GA96" i="37"/>
  <c r="GB96" i="37"/>
  <c r="GC96" i="37"/>
  <c r="GD96" i="37"/>
  <c r="GE96" i="37"/>
  <c r="GF96" i="37"/>
  <c r="GG96" i="37"/>
  <c r="GH96" i="37"/>
  <c r="GI96" i="37"/>
  <c r="GJ96" i="37"/>
  <c r="GK96" i="37"/>
  <c r="GL96" i="37"/>
  <c r="GM96" i="37"/>
  <c r="GN96" i="37"/>
  <c r="GO96" i="37"/>
  <c r="GP96" i="37"/>
  <c r="GQ96" i="37"/>
  <c r="GR96" i="37"/>
  <c r="GS96" i="37"/>
  <c r="GT96" i="37"/>
  <c r="GU96" i="37"/>
  <c r="GV96" i="37"/>
  <c r="GW96" i="37"/>
  <c r="GX96" i="37"/>
  <c r="GY96" i="37"/>
  <c r="GZ96" i="37"/>
  <c r="HA96" i="37"/>
  <c r="HB96" i="37"/>
  <c r="HC96" i="37"/>
  <c r="HD96" i="37"/>
  <c r="HE96" i="37"/>
  <c r="HF96" i="37"/>
  <c r="HG96" i="37"/>
  <c r="HH96" i="37"/>
  <c r="HI96" i="37"/>
  <c r="HJ96" i="37"/>
  <c r="HK96" i="37"/>
  <c r="HL96" i="37"/>
  <c r="HM96" i="37"/>
  <c r="HN96" i="37"/>
  <c r="HO96" i="37"/>
  <c r="HP96" i="37"/>
  <c r="HQ96" i="37"/>
  <c r="HR96" i="37"/>
  <c r="HS96" i="37"/>
  <c r="HT96" i="37"/>
  <c r="HU96" i="37"/>
  <c r="HV96" i="37"/>
  <c r="HW96" i="37"/>
  <c r="HX96" i="37"/>
  <c r="HY96" i="37"/>
  <c r="HZ96" i="37"/>
  <c r="IA96" i="37"/>
  <c r="IB96" i="37"/>
  <c r="IC96" i="37"/>
  <c r="ID96" i="37"/>
  <c r="IE96" i="37"/>
  <c r="A97" i="37"/>
  <c r="G97" i="37"/>
  <c r="H97" i="37"/>
  <c r="I97" i="37"/>
  <c r="J97" i="37"/>
  <c r="K97" i="37"/>
  <c r="L97" i="37"/>
  <c r="M97" i="37"/>
  <c r="N97" i="37"/>
  <c r="O97" i="37"/>
  <c r="P97" i="37"/>
  <c r="Q97" i="37"/>
  <c r="R97" i="37"/>
  <c r="S97" i="37"/>
  <c r="T97" i="37"/>
  <c r="U97" i="37"/>
  <c r="V97" i="37"/>
  <c r="W97" i="37"/>
  <c r="X97" i="37"/>
  <c r="Y97" i="37"/>
  <c r="Z97" i="37"/>
  <c r="AA97" i="37"/>
  <c r="AB97" i="37"/>
  <c r="AC97" i="37"/>
  <c r="AD97" i="37"/>
  <c r="AE97" i="37"/>
  <c r="AF97" i="37"/>
  <c r="AG97" i="37"/>
  <c r="AH97" i="37"/>
  <c r="AI97" i="37"/>
  <c r="AJ97" i="37"/>
  <c r="AK97" i="37"/>
  <c r="AL97" i="37"/>
  <c r="AM97" i="37"/>
  <c r="AN97" i="37"/>
  <c r="AO97" i="37"/>
  <c r="AP97" i="37"/>
  <c r="AQ97" i="37"/>
  <c r="AR97" i="37"/>
  <c r="AS97" i="37"/>
  <c r="AT97" i="37"/>
  <c r="AU97" i="37"/>
  <c r="AV97" i="37"/>
  <c r="AW97" i="37"/>
  <c r="AX97" i="37"/>
  <c r="AY97" i="37"/>
  <c r="AZ97" i="37"/>
  <c r="BA97" i="37"/>
  <c r="BB97" i="37"/>
  <c r="BC97" i="37"/>
  <c r="BD97" i="37"/>
  <c r="BE97" i="37"/>
  <c r="BF97" i="37"/>
  <c r="BG97" i="37"/>
  <c r="BH97" i="37"/>
  <c r="BI97" i="37"/>
  <c r="BJ97" i="37"/>
  <c r="BK97" i="37"/>
  <c r="BL97" i="37"/>
  <c r="BM97" i="37"/>
  <c r="BN97" i="37"/>
  <c r="BO97" i="37"/>
  <c r="BP97" i="37"/>
  <c r="BQ97" i="37"/>
  <c r="BR97" i="37"/>
  <c r="BS97" i="37"/>
  <c r="BT97" i="37"/>
  <c r="BU97" i="37"/>
  <c r="BV97" i="37"/>
  <c r="BW97" i="37"/>
  <c r="BX97" i="37"/>
  <c r="BY97" i="37"/>
  <c r="BZ97" i="37"/>
  <c r="CA97" i="37"/>
  <c r="CB97" i="37"/>
  <c r="CC97" i="37"/>
  <c r="CD97" i="37"/>
  <c r="CE97" i="37"/>
  <c r="CF97" i="37"/>
  <c r="CG97" i="37"/>
  <c r="CH97" i="37"/>
  <c r="CI97" i="37"/>
  <c r="CJ97" i="37"/>
  <c r="CK97" i="37"/>
  <c r="CL97" i="37"/>
  <c r="CM97" i="37"/>
  <c r="CN97" i="37"/>
  <c r="CO97" i="37"/>
  <c r="CP97" i="37"/>
  <c r="CQ97" i="37"/>
  <c r="CR97" i="37"/>
  <c r="CS97" i="37"/>
  <c r="CT97" i="37"/>
  <c r="CU97" i="37"/>
  <c r="CV97" i="37"/>
  <c r="CW97" i="37"/>
  <c r="CX97" i="37"/>
  <c r="CY97" i="37"/>
  <c r="CZ97" i="37"/>
  <c r="DA97" i="37"/>
  <c r="DB97" i="37"/>
  <c r="DC97" i="37"/>
  <c r="DD97" i="37"/>
  <c r="DE97" i="37"/>
  <c r="DF97" i="37"/>
  <c r="DG97" i="37"/>
  <c r="DH97" i="37"/>
  <c r="DI97" i="37"/>
  <c r="DJ97" i="37"/>
  <c r="DK97" i="37"/>
  <c r="DL97" i="37"/>
  <c r="DM97" i="37"/>
  <c r="DN97" i="37"/>
  <c r="DO97" i="37"/>
  <c r="DP97" i="37"/>
  <c r="DQ97" i="37"/>
  <c r="DR97" i="37"/>
  <c r="DS97" i="37"/>
  <c r="DT97" i="37"/>
  <c r="DU97" i="37"/>
  <c r="DV97" i="37"/>
  <c r="DW97" i="37"/>
  <c r="DX97" i="37"/>
  <c r="DY97" i="37"/>
  <c r="DZ97" i="37"/>
  <c r="EA97" i="37"/>
  <c r="EB97" i="37"/>
  <c r="EC97" i="37"/>
  <c r="ED97" i="37"/>
  <c r="EE97" i="37"/>
  <c r="EF97" i="37"/>
  <c r="EG97" i="37"/>
  <c r="EH97" i="37"/>
  <c r="EI97" i="37"/>
  <c r="EJ97" i="37"/>
  <c r="EK97" i="37"/>
  <c r="EL97" i="37"/>
  <c r="EM97" i="37"/>
  <c r="EN97" i="37"/>
  <c r="EO97" i="37"/>
  <c r="EP97" i="37"/>
  <c r="EQ97" i="37"/>
  <c r="ER97" i="37"/>
  <c r="ES97" i="37"/>
  <c r="ET97" i="37"/>
  <c r="EU97" i="37"/>
  <c r="EV97" i="37"/>
  <c r="EW97" i="37"/>
  <c r="EX97" i="37"/>
  <c r="EY97" i="37"/>
  <c r="EZ97" i="37"/>
  <c r="FA97" i="37"/>
  <c r="FB97" i="37"/>
  <c r="FC97" i="37"/>
  <c r="FD97" i="37"/>
  <c r="FE97" i="37"/>
  <c r="FF97" i="37"/>
  <c r="FG97" i="37"/>
  <c r="FH97" i="37"/>
  <c r="FI97" i="37"/>
  <c r="FJ97" i="37"/>
  <c r="FK97" i="37"/>
  <c r="FL97" i="37"/>
  <c r="FM97" i="37"/>
  <c r="FN97" i="37"/>
  <c r="FO97" i="37"/>
  <c r="FP97" i="37"/>
  <c r="FQ97" i="37"/>
  <c r="FR97" i="37"/>
  <c r="FS97" i="37"/>
  <c r="FT97" i="37"/>
  <c r="FU97" i="37"/>
  <c r="FV97" i="37"/>
  <c r="FW97" i="37"/>
  <c r="FX97" i="37"/>
  <c r="FY97" i="37"/>
  <c r="FZ97" i="37"/>
  <c r="GA97" i="37"/>
  <c r="GB97" i="37"/>
  <c r="GC97" i="37"/>
  <c r="GD97" i="37"/>
  <c r="GE97" i="37"/>
  <c r="GF97" i="37"/>
  <c r="GG97" i="37"/>
  <c r="GH97" i="37"/>
  <c r="GI97" i="37"/>
  <c r="GJ97" i="37"/>
  <c r="GK97" i="37"/>
  <c r="GL97" i="37"/>
  <c r="GM97" i="37"/>
  <c r="GN97" i="37"/>
  <c r="GO97" i="37"/>
  <c r="GP97" i="37"/>
  <c r="GQ97" i="37"/>
  <c r="GR97" i="37"/>
  <c r="GS97" i="37"/>
  <c r="GT97" i="37"/>
  <c r="GU97" i="37"/>
  <c r="GV97" i="37"/>
  <c r="GW97" i="37"/>
  <c r="GX97" i="37"/>
  <c r="GY97" i="37"/>
  <c r="GZ97" i="37"/>
  <c r="HA97" i="37"/>
  <c r="HB97" i="37"/>
  <c r="HC97" i="37"/>
  <c r="HD97" i="37"/>
  <c r="HE97" i="37"/>
  <c r="HF97" i="37"/>
  <c r="HG97" i="37"/>
  <c r="HH97" i="37"/>
  <c r="HI97" i="37"/>
  <c r="HJ97" i="37"/>
  <c r="HK97" i="37"/>
  <c r="HL97" i="37"/>
  <c r="HM97" i="37"/>
  <c r="HN97" i="37"/>
  <c r="HO97" i="37"/>
  <c r="HP97" i="37"/>
  <c r="HQ97" i="37"/>
  <c r="HR97" i="37"/>
  <c r="HS97" i="37"/>
  <c r="HT97" i="37"/>
  <c r="HU97" i="37"/>
  <c r="HV97" i="37"/>
  <c r="HW97" i="37"/>
  <c r="HX97" i="37"/>
  <c r="HY97" i="37"/>
  <c r="HZ97" i="37"/>
  <c r="IA97" i="37"/>
  <c r="IB97" i="37"/>
  <c r="IC97" i="37"/>
  <c r="ID97" i="37"/>
  <c r="IE97" i="37"/>
  <c r="A98" i="37"/>
  <c r="G98" i="37"/>
  <c r="H98" i="37"/>
  <c r="I98" i="37"/>
  <c r="J98" i="37"/>
  <c r="K98" i="37"/>
  <c r="L98" i="37"/>
  <c r="M98" i="37"/>
  <c r="N98" i="37"/>
  <c r="O98" i="37"/>
  <c r="P98" i="37"/>
  <c r="Q98" i="37"/>
  <c r="R98" i="37"/>
  <c r="S98" i="37"/>
  <c r="T98" i="37"/>
  <c r="U98" i="37"/>
  <c r="V98" i="37"/>
  <c r="W98" i="37"/>
  <c r="X98" i="37"/>
  <c r="Y98" i="37"/>
  <c r="Z98" i="37"/>
  <c r="AA98" i="37"/>
  <c r="AB98" i="37"/>
  <c r="AC98" i="37"/>
  <c r="AD98" i="37"/>
  <c r="AE98" i="37"/>
  <c r="AF98" i="37"/>
  <c r="AG98" i="37"/>
  <c r="AH98" i="37"/>
  <c r="AI98" i="37"/>
  <c r="AJ98" i="37"/>
  <c r="AK98" i="37"/>
  <c r="AL98" i="37"/>
  <c r="AM98" i="37"/>
  <c r="AN98" i="37"/>
  <c r="AO98" i="37"/>
  <c r="AP98" i="37"/>
  <c r="AQ98" i="37"/>
  <c r="AR98" i="37"/>
  <c r="AS98" i="37"/>
  <c r="AT98" i="37"/>
  <c r="AU98" i="37"/>
  <c r="AV98" i="37"/>
  <c r="AW98" i="37"/>
  <c r="AX98" i="37"/>
  <c r="AY98" i="37"/>
  <c r="AZ98" i="37"/>
  <c r="BA98" i="37"/>
  <c r="BB98" i="37"/>
  <c r="BC98" i="37"/>
  <c r="BD98" i="37"/>
  <c r="BE98" i="37"/>
  <c r="BF98" i="37"/>
  <c r="BG98" i="37"/>
  <c r="BH98" i="37"/>
  <c r="BI98" i="37"/>
  <c r="BJ98" i="37"/>
  <c r="BK98" i="37"/>
  <c r="BL98" i="37"/>
  <c r="BM98" i="37"/>
  <c r="BN98" i="37"/>
  <c r="BO98" i="37"/>
  <c r="BP98" i="37"/>
  <c r="BQ98" i="37"/>
  <c r="BR98" i="37"/>
  <c r="BS98" i="37"/>
  <c r="BT98" i="37"/>
  <c r="BU98" i="37"/>
  <c r="BV98" i="37"/>
  <c r="BW98" i="37"/>
  <c r="BX98" i="37"/>
  <c r="BY98" i="37"/>
  <c r="BZ98" i="37"/>
  <c r="CA98" i="37"/>
  <c r="CB98" i="37"/>
  <c r="CC98" i="37"/>
  <c r="CD98" i="37"/>
  <c r="CE98" i="37"/>
  <c r="CF98" i="37"/>
  <c r="CG98" i="37"/>
  <c r="CH98" i="37"/>
  <c r="CI98" i="37"/>
  <c r="CJ98" i="37"/>
  <c r="CK98" i="37"/>
  <c r="CL98" i="37"/>
  <c r="CM98" i="37"/>
  <c r="CN98" i="37"/>
  <c r="CO98" i="37"/>
  <c r="CP98" i="37"/>
  <c r="CQ98" i="37"/>
  <c r="CR98" i="37"/>
  <c r="CS98" i="37"/>
  <c r="CT98" i="37"/>
  <c r="CU98" i="37"/>
  <c r="CV98" i="37"/>
  <c r="CW98" i="37"/>
  <c r="CX98" i="37"/>
  <c r="CY98" i="37"/>
  <c r="CZ98" i="37"/>
  <c r="DA98" i="37"/>
  <c r="DB98" i="37"/>
  <c r="DC98" i="37"/>
  <c r="DD98" i="37"/>
  <c r="DE98" i="37"/>
  <c r="DF98" i="37"/>
  <c r="DG98" i="37"/>
  <c r="DH98" i="37"/>
  <c r="DI98" i="37"/>
  <c r="DJ98" i="37"/>
  <c r="DK98" i="37"/>
  <c r="DL98" i="37"/>
  <c r="DM98" i="37"/>
  <c r="DN98" i="37"/>
  <c r="DO98" i="37"/>
  <c r="DP98" i="37"/>
  <c r="DQ98" i="37"/>
  <c r="DR98" i="37"/>
  <c r="DS98" i="37"/>
  <c r="DT98" i="37"/>
  <c r="DU98" i="37"/>
  <c r="DV98" i="37"/>
  <c r="DW98" i="37"/>
  <c r="DX98" i="37"/>
  <c r="DY98" i="37"/>
  <c r="DZ98" i="37"/>
  <c r="EA98" i="37"/>
  <c r="EB98" i="37"/>
  <c r="EC98" i="37"/>
  <c r="ED98" i="37"/>
  <c r="EE98" i="37"/>
  <c r="EF98" i="37"/>
  <c r="EG98" i="37"/>
  <c r="EH98" i="37"/>
  <c r="EI98" i="37"/>
  <c r="EJ98" i="37"/>
  <c r="EK98" i="37"/>
  <c r="EL98" i="37"/>
  <c r="EM98" i="37"/>
  <c r="EN98" i="37"/>
  <c r="EO98" i="37"/>
  <c r="EP98" i="37"/>
  <c r="EQ98" i="37"/>
  <c r="ER98" i="37"/>
  <c r="ES98" i="37"/>
  <c r="ET98" i="37"/>
  <c r="EU98" i="37"/>
  <c r="EV98" i="37"/>
  <c r="EW98" i="37"/>
  <c r="EX98" i="37"/>
  <c r="EY98" i="37"/>
  <c r="EZ98" i="37"/>
  <c r="FA98" i="37"/>
  <c r="FB98" i="37"/>
  <c r="FC98" i="37"/>
  <c r="FD98" i="37"/>
  <c r="FE98" i="37"/>
  <c r="FF98" i="37"/>
  <c r="FG98" i="37"/>
  <c r="FH98" i="37"/>
  <c r="FI98" i="37"/>
  <c r="FJ98" i="37"/>
  <c r="FK98" i="37"/>
  <c r="FL98" i="37"/>
  <c r="FM98" i="37"/>
  <c r="FN98" i="37"/>
  <c r="FO98" i="37"/>
  <c r="FP98" i="37"/>
  <c r="FQ98" i="37"/>
  <c r="FR98" i="37"/>
  <c r="FS98" i="37"/>
  <c r="FT98" i="37"/>
  <c r="FU98" i="37"/>
  <c r="FV98" i="37"/>
  <c r="FW98" i="37"/>
  <c r="FX98" i="37"/>
  <c r="FY98" i="37"/>
  <c r="FZ98" i="37"/>
  <c r="GA98" i="37"/>
  <c r="GB98" i="37"/>
  <c r="GC98" i="37"/>
  <c r="GD98" i="37"/>
  <c r="GE98" i="37"/>
  <c r="GF98" i="37"/>
  <c r="GG98" i="37"/>
  <c r="GH98" i="37"/>
  <c r="GI98" i="37"/>
  <c r="GJ98" i="37"/>
  <c r="GK98" i="37"/>
  <c r="GL98" i="37"/>
  <c r="GM98" i="37"/>
  <c r="GN98" i="37"/>
  <c r="GO98" i="37"/>
  <c r="GP98" i="37"/>
  <c r="GQ98" i="37"/>
  <c r="GR98" i="37"/>
  <c r="GS98" i="37"/>
  <c r="GT98" i="37"/>
  <c r="GU98" i="37"/>
  <c r="GV98" i="37"/>
  <c r="GW98" i="37"/>
  <c r="GX98" i="37"/>
  <c r="GY98" i="37"/>
  <c r="GZ98" i="37"/>
  <c r="HA98" i="37"/>
  <c r="HB98" i="37"/>
  <c r="HC98" i="37"/>
  <c r="HD98" i="37"/>
  <c r="HE98" i="37"/>
  <c r="HF98" i="37"/>
  <c r="HG98" i="37"/>
  <c r="HH98" i="37"/>
  <c r="HI98" i="37"/>
  <c r="HJ98" i="37"/>
  <c r="HK98" i="37"/>
  <c r="HL98" i="37"/>
  <c r="HM98" i="37"/>
  <c r="HN98" i="37"/>
  <c r="HO98" i="37"/>
  <c r="HP98" i="37"/>
  <c r="HQ98" i="37"/>
  <c r="HR98" i="37"/>
  <c r="HS98" i="37"/>
  <c r="HT98" i="37"/>
  <c r="HU98" i="37"/>
  <c r="HV98" i="37"/>
  <c r="HW98" i="37"/>
  <c r="HX98" i="37"/>
  <c r="HY98" i="37"/>
  <c r="HZ98" i="37"/>
  <c r="IA98" i="37"/>
  <c r="IB98" i="37"/>
  <c r="IC98" i="37"/>
  <c r="ID98" i="37"/>
  <c r="IE98" i="37"/>
  <c r="A99" i="37"/>
  <c r="G99" i="37"/>
  <c r="H99" i="37"/>
  <c r="I99" i="37"/>
  <c r="J99" i="37"/>
  <c r="K99" i="37"/>
  <c r="L99" i="37"/>
  <c r="M99" i="37"/>
  <c r="N99" i="37"/>
  <c r="O99" i="37"/>
  <c r="P99" i="37"/>
  <c r="Q99" i="37"/>
  <c r="R99" i="37"/>
  <c r="S99" i="37"/>
  <c r="T99" i="37"/>
  <c r="U99" i="37"/>
  <c r="V99" i="37"/>
  <c r="W99" i="37"/>
  <c r="X99" i="37"/>
  <c r="Y99" i="37"/>
  <c r="Z99" i="37"/>
  <c r="AA99" i="37"/>
  <c r="AB99" i="37"/>
  <c r="AC99" i="37"/>
  <c r="AD99" i="37"/>
  <c r="AE99" i="37"/>
  <c r="AF99" i="37"/>
  <c r="AG99" i="37"/>
  <c r="AH99" i="37"/>
  <c r="AI99" i="37"/>
  <c r="AJ99" i="37"/>
  <c r="AK99" i="37"/>
  <c r="AL99" i="37"/>
  <c r="AM99" i="37"/>
  <c r="AN99" i="37"/>
  <c r="AO99" i="37"/>
  <c r="AP99" i="37"/>
  <c r="AQ99" i="37"/>
  <c r="AR99" i="37"/>
  <c r="AS99" i="37"/>
  <c r="AT99" i="37"/>
  <c r="AU99" i="37"/>
  <c r="AV99" i="37"/>
  <c r="AW99" i="37"/>
  <c r="AX99" i="37"/>
  <c r="AY99" i="37"/>
  <c r="AZ99" i="37"/>
  <c r="BA99" i="37"/>
  <c r="BB99" i="37"/>
  <c r="BC99" i="37"/>
  <c r="BD99" i="37"/>
  <c r="BE99" i="37"/>
  <c r="BF99" i="37"/>
  <c r="BG99" i="37"/>
  <c r="BH99" i="37"/>
  <c r="BI99" i="37"/>
  <c r="BJ99" i="37"/>
  <c r="BK99" i="37"/>
  <c r="BL99" i="37"/>
  <c r="BM99" i="37"/>
  <c r="BN99" i="37"/>
  <c r="BO99" i="37"/>
  <c r="BP99" i="37"/>
  <c r="BQ99" i="37"/>
  <c r="BR99" i="37"/>
  <c r="BS99" i="37"/>
  <c r="BT99" i="37"/>
  <c r="BU99" i="37"/>
  <c r="BV99" i="37"/>
  <c r="BW99" i="37"/>
  <c r="BX99" i="37"/>
  <c r="BY99" i="37"/>
  <c r="BZ99" i="37"/>
  <c r="CA99" i="37"/>
  <c r="CB99" i="37"/>
  <c r="CC99" i="37"/>
  <c r="CD99" i="37"/>
  <c r="CE99" i="37"/>
  <c r="CF99" i="37"/>
  <c r="CG99" i="37"/>
  <c r="CH99" i="37"/>
  <c r="CI99" i="37"/>
  <c r="CJ99" i="37"/>
  <c r="CK99" i="37"/>
  <c r="CL99" i="37"/>
  <c r="CM99" i="37"/>
  <c r="CN99" i="37"/>
  <c r="CO99" i="37"/>
  <c r="CP99" i="37"/>
  <c r="CQ99" i="37"/>
  <c r="CR99" i="37"/>
  <c r="CS99" i="37"/>
  <c r="CT99" i="37"/>
  <c r="CU99" i="37"/>
  <c r="CV99" i="37"/>
  <c r="CW99" i="37"/>
  <c r="CX99" i="37"/>
  <c r="CY99" i="37"/>
  <c r="CZ99" i="37"/>
  <c r="DA99" i="37"/>
  <c r="DB99" i="37"/>
  <c r="DC99" i="37"/>
  <c r="DD99" i="37"/>
  <c r="DE99" i="37"/>
  <c r="DF99" i="37"/>
  <c r="DG99" i="37"/>
  <c r="DH99" i="37"/>
  <c r="DI99" i="37"/>
  <c r="DJ99" i="37"/>
  <c r="DK99" i="37"/>
  <c r="DL99" i="37"/>
  <c r="DM99" i="37"/>
  <c r="DN99" i="37"/>
  <c r="DO99" i="37"/>
  <c r="DP99" i="37"/>
  <c r="DQ99" i="37"/>
  <c r="DR99" i="37"/>
  <c r="DS99" i="37"/>
  <c r="DT99" i="37"/>
  <c r="DU99" i="37"/>
  <c r="DV99" i="37"/>
  <c r="DW99" i="37"/>
  <c r="DX99" i="37"/>
  <c r="DY99" i="37"/>
  <c r="DZ99" i="37"/>
  <c r="EA99" i="37"/>
  <c r="EB99" i="37"/>
  <c r="EC99" i="37"/>
  <c r="ED99" i="37"/>
  <c r="EE99" i="37"/>
  <c r="EF99" i="37"/>
  <c r="EG99" i="37"/>
  <c r="EH99" i="37"/>
  <c r="EI99" i="37"/>
  <c r="EJ99" i="37"/>
  <c r="EK99" i="37"/>
  <c r="EL99" i="37"/>
  <c r="EM99" i="37"/>
  <c r="EN99" i="37"/>
  <c r="EO99" i="37"/>
  <c r="EP99" i="37"/>
  <c r="EQ99" i="37"/>
  <c r="ER99" i="37"/>
  <c r="ES99" i="37"/>
  <c r="ET99" i="37"/>
  <c r="EU99" i="37"/>
  <c r="EV99" i="37"/>
  <c r="EW99" i="37"/>
  <c r="EX99" i="37"/>
  <c r="EY99" i="37"/>
  <c r="EZ99" i="37"/>
  <c r="FA99" i="37"/>
  <c r="FB99" i="37"/>
  <c r="FC99" i="37"/>
  <c r="FD99" i="37"/>
  <c r="FE99" i="37"/>
  <c r="FF99" i="37"/>
  <c r="FG99" i="37"/>
  <c r="FH99" i="37"/>
  <c r="FI99" i="37"/>
  <c r="FJ99" i="37"/>
  <c r="FK99" i="37"/>
  <c r="FL99" i="37"/>
  <c r="FM99" i="37"/>
  <c r="FN99" i="37"/>
  <c r="FO99" i="37"/>
  <c r="FP99" i="37"/>
  <c r="FQ99" i="37"/>
  <c r="FR99" i="37"/>
  <c r="FS99" i="37"/>
  <c r="FT99" i="37"/>
  <c r="FU99" i="37"/>
  <c r="FV99" i="37"/>
  <c r="FW99" i="37"/>
  <c r="FX99" i="37"/>
  <c r="FY99" i="37"/>
  <c r="FZ99" i="37"/>
  <c r="GA99" i="37"/>
  <c r="GB99" i="37"/>
  <c r="GC99" i="37"/>
  <c r="GD99" i="37"/>
  <c r="GE99" i="37"/>
  <c r="GF99" i="37"/>
  <c r="GG99" i="37"/>
  <c r="GH99" i="37"/>
  <c r="GI99" i="37"/>
  <c r="GJ99" i="37"/>
  <c r="GK99" i="37"/>
  <c r="GL99" i="37"/>
  <c r="GM99" i="37"/>
  <c r="GN99" i="37"/>
  <c r="GO99" i="37"/>
  <c r="GP99" i="37"/>
  <c r="GQ99" i="37"/>
  <c r="GR99" i="37"/>
  <c r="GS99" i="37"/>
  <c r="GT99" i="37"/>
  <c r="GU99" i="37"/>
  <c r="GV99" i="37"/>
  <c r="GW99" i="37"/>
  <c r="GX99" i="37"/>
  <c r="GY99" i="37"/>
  <c r="GZ99" i="37"/>
  <c r="HA99" i="37"/>
  <c r="HB99" i="37"/>
  <c r="HC99" i="37"/>
  <c r="HD99" i="37"/>
  <c r="HE99" i="37"/>
  <c r="HF99" i="37"/>
  <c r="HG99" i="37"/>
  <c r="HH99" i="37"/>
  <c r="HI99" i="37"/>
  <c r="HJ99" i="37"/>
  <c r="HK99" i="37"/>
  <c r="HL99" i="37"/>
  <c r="HM99" i="37"/>
  <c r="HN99" i="37"/>
  <c r="HO99" i="37"/>
  <c r="HP99" i="37"/>
  <c r="HQ99" i="37"/>
  <c r="HR99" i="37"/>
  <c r="HS99" i="37"/>
  <c r="HT99" i="37"/>
  <c r="HU99" i="37"/>
  <c r="HV99" i="37"/>
  <c r="HW99" i="37"/>
  <c r="HX99" i="37"/>
  <c r="HY99" i="37"/>
  <c r="HZ99" i="37"/>
  <c r="IA99" i="37"/>
  <c r="IB99" i="37"/>
  <c r="IC99" i="37"/>
  <c r="ID99" i="37"/>
  <c r="IE99" i="37"/>
  <c r="A100" i="37"/>
  <c r="G100" i="37"/>
  <c r="H100" i="37"/>
  <c r="I100" i="37"/>
  <c r="J100" i="37"/>
  <c r="K100" i="37"/>
  <c r="L100" i="37"/>
  <c r="M100" i="37"/>
  <c r="N100" i="37"/>
  <c r="O100" i="37"/>
  <c r="P100" i="37"/>
  <c r="Q100" i="37"/>
  <c r="R100" i="37"/>
  <c r="S100" i="37"/>
  <c r="T100" i="37"/>
  <c r="U100" i="37"/>
  <c r="V100" i="37"/>
  <c r="W100" i="37"/>
  <c r="X100" i="37"/>
  <c r="Y100" i="37"/>
  <c r="Z100" i="37"/>
  <c r="AA100" i="37"/>
  <c r="AB100" i="37"/>
  <c r="AC100" i="37"/>
  <c r="AD100" i="37"/>
  <c r="AE100" i="37"/>
  <c r="AF100" i="37"/>
  <c r="AG100" i="37"/>
  <c r="AH100" i="37"/>
  <c r="AI100" i="37"/>
  <c r="AJ100" i="37"/>
  <c r="AK100" i="37"/>
  <c r="AL100" i="37"/>
  <c r="AM100" i="37"/>
  <c r="AN100" i="37"/>
  <c r="AO100" i="37"/>
  <c r="AP100" i="37"/>
  <c r="AQ100" i="37"/>
  <c r="AR100" i="37"/>
  <c r="AS100" i="37"/>
  <c r="AT100" i="37"/>
  <c r="AU100" i="37"/>
  <c r="AV100" i="37"/>
  <c r="AW100" i="37"/>
  <c r="AX100" i="37"/>
  <c r="AY100" i="37"/>
  <c r="AZ100" i="37"/>
  <c r="BA100" i="37"/>
  <c r="BB100" i="37"/>
  <c r="BC100" i="37"/>
  <c r="BD100" i="37"/>
  <c r="BE100" i="37"/>
  <c r="BF100" i="37"/>
  <c r="BG100" i="37"/>
  <c r="BH100" i="37"/>
  <c r="BI100" i="37"/>
  <c r="BJ100" i="37"/>
  <c r="BK100" i="37"/>
  <c r="BL100" i="37"/>
  <c r="BM100" i="37"/>
  <c r="BN100" i="37"/>
  <c r="BO100" i="37"/>
  <c r="BP100" i="37"/>
  <c r="BQ100" i="37"/>
  <c r="BR100" i="37"/>
  <c r="BS100" i="37"/>
  <c r="BT100" i="37"/>
  <c r="BU100" i="37"/>
  <c r="BV100" i="37"/>
  <c r="BW100" i="37"/>
  <c r="BX100" i="37"/>
  <c r="BY100" i="37"/>
  <c r="BZ100" i="37"/>
  <c r="CA100" i="37"/>
  <c r="CB100" i="37"/>
  <c r="CC100" i="37"/>
  <c r="CD100" i="37"/>
  <c r="CE100" i="37"/>
  <c r="CF100" i="37"/>
  <c r="CG100" i="37"/>
  <c r="CH100" i="37"/>
  <c r="CI100" i="37"/>
  <c r="CJ100" i="37"/>
  <c r="CK100" i="37"/>
  <c r="CL100" i="37"/>
  <c r="CM100" i="37"/>
  <c r="CN100" i="37"/>
  <c r="CO100" i="37"/>
  <c r="CP100" i="37"/>
  <c r="CQ100" i="37"/>
  <c r="CR100" i="37"/>
  <c r="CS100" i="37"/>
  <c r="CT100" i="37"/>
  <c r="CU100" i="37"/>
  <c r="CV100" i="37"/>
  <c r="CW100" i="37"/>
  <c r="CX100" i="37"/>
  <c r="CY100" i="37"/>
  <c r="CZ100" i="37"/>
  <c r="DA100" i="37"/>
  <c r="DB100" i="37"/>
  <c r="DC100" i="37"/>
  <c r="DD100" i="37"/>
  <c r="DE100" i="37"/>
  <c r="DF100" i="37"/>
  <c r="DG100" i="37"/>
  <c r="DH100" i="37"/>
  <c r="DI100" i="37"/>
  <c r="DJ100" i="37"/>
  <c r="DK100" i="37"/>
  <c r="DL100" i="37"/>
  <c r="DM100" i="37"/>
  <c r="DN100" i="37"/>
  <c r="DO100" i="37"/>
  <c r="DP100" i="37"/>
  <c r="DQ100" i="37"/>
  <c r="DR100" i="37"/>
  <c r="DS100" i="37"/>
  <c r="DT100" i="37"/>
  <c r="DU100" i="37"/>
  <c r="DV100" i="37"/>
  <c r="DW100" i="37"/>
  <c r="DX100" i="37"/>
  <c r="DY100" i="37"/>
  <c r="DZ100" i="37"/>
  <c r="EA100" i="37"/>
  <c r="EB100" i="37"/>
  <c r="EC100" i="37"/>
  <c r="ED100" i="37"/>
  <c r="EE100" i="37"/>
  <c r="EF100" i="37"/>
  <c r="EG100" i="37"/>
  <c r="EH100" i="37"/>
  <c r="EI100" i="37"/>
  <c r="EJ100" i="37"/>
  <c r="EK100" i="37"/>
  <c r="EL100" i="37"/>
  <c r="EM100" i="37"/>
  <c r="EN100" i="37"/>
  <c r="EO100" i="37"/>
  <c r="EP100" i="37"/>
  <c r="EQ100" i="37"/>
  <c r="ER100" i="37"/>
  <c r="ES100" i="37"/>
  <c r="ET100" i="37"/>
  <c r="EU100" i="37"/>
  <c r="EV100" i="37"/>
  <c r="EW100" i="37"/>
  <c r="EX100" i="37"/>
  <c r="EY100" i="37"/>
  <c r="EZ100" i="37"/>
  <c r="FA100" i="37"/>
  <c r="FB100" i="37"/>
  <c r="FC100" i="37"/>
  <c r="FD100" i="37"/>
  <c r="FE100" i="37"/>
  <c r="FF100" i="37"/>
  <c r="FG100" i="37"/>
  <c r="FH100" i="37"/>
  <c r="FI100" i="37"/>
  <c r="FJ100" i="37"/>
  <c r="FK100" i="37"/>
  <c r="FL100" i="37"/>
  <c r="FM100" i="37"/>
  <c r="FN100" i="37"/>
  <c r="FO100" i="37"/>
  <c r="FP100" i="37"/>
  <c r="FQ100" i="37"/>
  <c r="FR100" i="37"/>
  <c r="FS100" i="37"/>
  <c r="FT100" i="37"/>
  <c r="FU100" i="37"/>
  <c r="FV100" i="37"/>
  <c r="FW100" i="37"/>
  <c r="FX100" i="37"/>
  <c r="FY100" i="37"/>
  <c r="FZ100" i="37"/>
  <c r="GA100" i="37"/>
  <c r="GB100" i="37"/>
  <c r="GC100" i="37"/>
  <c r="GD100" i="37"/>
  <c r="GE100" i="37"/>
  <c r="GF100" i="37"/>
  <c r="GG100" i="37"/>
  <c r="GH100" i="37"/>
  <c r="GI100" i="37"/>
  <c r="GJ100" i="37"/>
  <c r="GK100" i="37"/>
  <c r="GL100" i="37"/>
  <c r="GM100" i="37"/>
  <c r="GN100" i="37"/>
  <c r="GO100" i="37"/>
  <c r="GP100" i="37"/>
  <c r="GQ100" i="37"/>
  <c r="GR100" i="37"/>
  <c r="GS100" i="37"/>
  <c r="GT100" i="37"/>
  <c r="GU100" i="37"/>
  <c r="GV100" i="37"/>
  <c r="GW100" i="37"/>
  <c r="GX100" i="37"/>
  <c r="GY100" i="37"/>
  <c r="GZ100" i="37"/>
  <c r="HA100" i="37"/>
  <c r="HB100" i="37"/>
  <c r="HC100" i="37"/>
  <c r="HD100" i="37"/>
  <c r="HE100" i="37"/>
  <c r="HF100" i="37"/>
  <c r="HG100" i="37"/>
  <c r="HH100" i="37"/>
  <c r="HI100" i="37"/>
  <c r="HJ100" i="37"/>
  <c r="HK100" i="37"/>
  <c r="HL100" i="37"/>
  <c r="HM100" i="37"/>
  <c r="HN100" i="37"/>
  <c r="HO100" i="37"/>
  <c r="HP100" i="37"/>
  <c r="HQ100" i="37"/>
  <c r="HR100" i="37"/>
  <c r="HS100" i="37"/>
  <c r="HT100" i="37"/>
  <c r="HU100" i="37"/>
  <c r="HV100" i="37"/>
  <c r="HW100" i="37"/>
  <c r="HX100" i="37"/>
  <c r="HY100" i="37"/>
  <c r="HZ100" i="37"/>
  <c r="IA100" i="37"/>
  <c r="IB100" i="37"/>
  <c r="IC100" i="37"/>
  <c r="ID100" i="37"/>
  <c r="IE100" i="37"/>
  <c r="A4" i="39"/>
  <c r="E5" i="39"/>
  <c r="F5" i="39"/>
  <c r="G5" i="39"/>
  <c r="H5" i="39"/>
  <c r="I5" i="39"/>
  <c r="J5" i="39"/>
  <c r="K5" i="39"/>
  <c r="L5" i="39"/>
  <c r="M5" i="39"/>
  <c r="B6" i="39"/>
  <c r="C6" i="39"/>
  <c r="D6" i="39"/>
  <c r="E6" i="39"/>
  <c r="F6" i="39"/>
  <c r="G6" i="39"/>
  <c r="H6" i="39"/>
  <c r="I6" i="39"/>
  <c r="J6" i="39"/>
  <c r="K6" i="39"/>
  <c r="L6" i="39"/>
  <c r="M6" i="39"/>
  <c r="A7" i="39"/>
  <c r="B7" i="39"/>
  <c r="C7" i="39"/>
  <c r="D7" i="39"/>
  <c r="E7" i="39"/>
  <c r="F7" i="39"/>
  <c r="G7" i="39"/>
  <c r="H7" i="39"/>
  <c r="I7" i="39"/>
  <c r="J7" i="39"/>
  <c r="K7" i="39"/>
  <c r="L7" i="39"/>
  <c r="M7" i="39"/>
  <c r="A8" i="39"/>
  <c r="B8" i="39"/>
  <c r="C8" i="39"/>
  <c r="D8" i="39"/>
  <c r="E8" i="39"/>
  <c r="F8" i="39"/>
  <c r="G8" i="39"/>
  <c r="H8" i="39"/>
  <c r="I8" i="39"/>
  <c r="J8" i="39"/>
  <c r="K8" i="39"/>
  <c r="L8" i="39"/>
  <c r="M8" i="39"/>
  <c r="A9" i="39"/>
  <c r="B9" i="39"/>
  <c r="C9" i="39"/>
  <c r="D9" i="39"/>
  <c r="E9" i="39"/>
  <c r="F9" i="39"/>
  <c r="G9" i="39"/>
  <c r="H9" i="39"/>
  <c r="I9" i="39"/>
  <c r="J9" i="39"/>
  <c r="K9" i="39"/>
  <c r="L9" i="39"/>
  <c r="M9" i="39"/>
  <c r="A10" i="39"/>
  <c r="B10" i="39"/>
  <c r="C10" i="39"/>
  <c r="D10" i="39"/>
  <c r="E10" i="39"/>
  <c r="F10" i="39"/>
  <c r="G10" i="39"/>
  <c r="H10" i="39"/>
  <c r="I10" i="39"/>
  <c r="J10" i="39"/>
  <c r="K10" i="39"/>
  <c r="L10" i="39"/>
  <c r="M10" i="39"/>
  <c r="A11" i="39"/>
  <c r="E11" i="39"/>
  <c r="L11" i="39"/>
  <c r="M11" i="39"/>
  <c r="A12" i="39"/>
  <c r="B12" i="39"/>
  <c r="C12" i="39"/>
  <c r="D12" i="39"/>
  <c r="E12" i="39"/>
  <c r="F12" i="39"/>
  <c r="G12" i="39"/>
  <c r="H12" i="39"/>
  <c r="I12" i="39"/>
  <c r="J12" i="39"/>
  <c r="K12" i="39"/>
  <c r="L12" i="39"/>
  <c r="M12" i="39"/>
  <c r="A13" i="39"/>
  <c r="B13" i="39"/>
  <c r="C13" i="39"/>
  <c r="D13" i="39"/>
  <c r="E13" i="39"/>
  <c r="F13" i="39"/>
  <c r="G13" i="39"/>
  <c r="H13" i="39"/>
  <c r="I13" i="39"/>
  <c r="J13" i="39"/>
  <c r="K13" i="39"/>
  <c r="L13" i="39"/>
  <c r="M13" i="39"/>
  <c r="A14" i="39"/>
  <c r="B14" i="39"/>
  <c r="C14" i="39"/>
  <c r="D14" i="39"/>
  <c r="E14" i="39"/>
  <c r="F14" i="39"/>
  <c r="G14" i="39"/>
  <c r="H14" i="39"/>
  <c r="I14" i="39"/>
  <c r="J14" i="39"/>
  <c r="K14" i="39"/>
  <c r="L14" i="39"/>
  <c r="M14" i="39"/>
  <c r="A15" i="39"/>
  <c r="B15" i="39"/>
  <c r="C15" i="39"/>
  <c r="D15" i="39"/>
  <c r="E15" i="39"/>
  <c r="F15" i="39"/>
  <c r="G15" i="39"/>
  <c r="H15" i="39"/>
  <c r="I15" i="39"/>
  <c r="J15" i="39"/>
  <c r="K15" i="39"/>
  <c r="L15" i="39"/>
  <c r="M15" i="39"/>
  <c r="B16" i="39"/>
  <c r="C16" i="39"/>
  <c r="D16" i="39"/>
  <c r="E16" i="39"/>
  <c r="F16" i="39"/>
  <c r="G16" i="39"/>
  <c r="H16" i="39"/>
  <c r="I16" i="39"/>
  <c r="J16" i="39"/>
  <c r="K16" i="39"/>
  <c r="L16" i="39"/>
  <c r="M16" i="39"/>
  <c r="A22" i="39"/>
  <c r="B22" i="39"/>
  <c r="C22" i="39"/>
  <c r="D22" i="39"/>
  <c r="E22" i="39"/>
  <c r="F22" i="39"/>
  <c r="G22" i="39"/>
  <c r="H22" i="39"/>
  <c r="I22" i="39"/>
  <c r="J22" i="39"/>
  <c r="K22" i="39"/>
  <c r="L22" i="39"/>
  <c r="M22" i="39"/>
  <c r="A23" i="39"/>
  <c r="B23" i="39"/>
  <c r="C23" i="39"/>
  <c r="D23" i="39"/>
  <c r="E23" i="39"/>
  <c r="F23" i="39"/>
  <c r="G23" i="39"/>
  <c r="H23" i="39"/>
  <c r="I23" i="39"/>
  <c r="J23" i="39"/>
  <c r="K23" i="39"/>
  <c r="L23" i="39"/>
  <c r="M23" i="39"/>
  <c r="A24" i="39"/>
  <c r="B24" i="39"/>
  <c r="C24" i="39"/>
  <c r="D24" i="39"/>
  <c r="E24" i="39"/>
  <c r="F24" i="39"/>
  <c r="G24" i="39"/>
  <c r="H24" i="39"/>
  <c r="I24" i="39"/>
  <c r="J24" i="39"/>
  <c r="K24" i="39"/>
  <c r="L24" i="39"/>
  <c r="M24" i="39"/>
  <c r="A25" i="39"/>
  <c r="B25" i="39"/>
  <c r="C25" i="39"/>
  <c r="D25" i="39"/>
  <c r="E25" i="39"/>
  <c r="F25" i="39"/>
  <c r="G25" i="39"/>
  <c r="H25" i="39"/>
  <c r="I25" i="39"/>
  <c r="J25" i="39"/>
  <c r="K25" i="39"/>
  <c r="L25" i="39"/>
  <c r="M25" i="39"/>
  <c r="A26" i="39"/>
  <c r="B26" i="39"/>
  <c r="C26" i="39"/>
  <c r="D26" i="39"/>
  <c r="E26" i="39"/>
  <c r="F26" i="39"/>
  <c r="G26" i="39"/>
  <c r="H26" i="39"/>
  <c r="I26" i="39"/>
  <c r="J26" i="39"/>
  <c r="K26" i="39"/>
  <c r="L26" i="39"/>
  <c r="M26" i="39"/>
  <c r="A27" i="39"/>
  <c r="B27" i="39"/>
  <c r="C27" i="39"/>
  <c r="D27" i="39"/>
  <c r="E27" i="39"/>
  <c r="F27" i="39"/>
  <c r="G27" i="39"/>
  <c r="H27" i="39"/>
  <c r="I27" i="39"/>
  <c r="J27" i="39"/>
  <c r="K27" i="39"/>
  <c r="L27" i="39"/>
  <c r="M27" i="39"/>
  <c r="A28" i="39"/>
  <c r="B28" i="39"/>
  <c r="C28" i="39"/>
  <c r="D28" i="39"/>
  <c r="E28" i="39"/>
  <c r="F28" i="39"/>
  <c r="G28" i="39"/>
  <c r="H28" i="39"/>
  <c r="I28" i="39"/>
  <c r="J28" i="39"/>
  <c r="K28" i="39"/>
  <c r="L28" i="39"/>
  <c r="M28" i="39"/>
  <c r="A29" i="39"/>
  <c r="B29" i="39"/>
  <c r="C29" i="39"/>
  <c r="D29" i="39"/>
  <c r="E29" i="39"/>
  <c r="F29" i="39"/>
  <c r="G29" i="39"/>
  <c r="H29" i="39"/>
  <c r="I29" i="39"/>
  <c r="J29" i="39"/>
  <c r="K29" i="39"/>
  <c r="L29" i="39"/>
  <c r="M29" i="39"/>
  <c r="B30" i="39"/>
  <c r="C30" i="39"/>
  <c r="D30" i="39"/>
  <c r="E30" i="39"/>
  <c r="F30" i="39"/>
  <c r="G30" i="39"/>
  <c r="H30" i="39"/>
  <c r="I30" i="39"/>
  <c r="J30" i="39"/>
  <c r="K30" i="39"/>
  <c r="L30" i="39"/>
  <c r="M30" i="39"/>
  <c r="A35" i="39"/>
  <c r="B35" i="39"/>
  <c r="C35" i="39"/>
  <c r="D35" i="39"/>
  <c r="E35" i="39"/>
  <c r="F35" i="39"/>
  <c r="G35" i="39"/>
  <c r="H35" i="39"/>
  <c r="I35" i="39"/>
  <c r="J35" i="39"/>
  <c r="K35" i="39"/>
  <c r="L35" i="39"/>
  <c r="M35" i="39"/>
  <c r="A36" i="39"/>
  <c r="B36" i="39"/>
  <c r="C36" i="39"/>
  <c r="D36" i="39"/>
  <c r="E36" i="39"/>
  <c r="F36" i="39"/>
  <c r="G36" i="39"/>
  <c r="H36" i="39"/>
  <c r="I36" i="39"/>
  <c r="J36" i="39"/>
  <c r="K36" i="39"/>
  <c r="L36" i="39"/>
  <c r="M36" i="39"/>
  <c r="A37" i="39"/>
  <c r="B37" i="39"/>
  <c r="C37" i="39"/>
  <c r="D37" i="39"/>
  <c r="E37" i="39"/>
  <c r="F37" i="39"/>
  <c r="G37" i="39"/>
  <c r="H37" i="39"/>
  <c r="I37" i="39"/>
  <c r="J37" i="39"/>
  <c r="K37" i="39"/>
  <c r="L37" i="39"/>
  <c r="M37" i="39"/>
  <c r="A38" i="39"/>
  <c r="B38" i="39"/>
  <c r="C38" i="39"/>
  <c r="D38" i="39"/>
  <c r="E38" i="39"/>
  <c r="F38" i="39"/>
  <c r="G38" i="39"/>
  <c r="H38" i="39"/>
  <c r="I38" i="39"/>
  <c r="J38" i="39"/>
  <c r="K38" i="39"/>
  <c r="L38" i="39"/>
  <c r="M38" i="39"/>
  <c r="A39" i="39"/>
  <c r="B39" i="39"/>
  <c r="C39" i="39"/>
  <c r="D39" i="39"/>
  <c r="E39" i="39"/>
  <c r="F39" i="39"/>
  <c r="G39" i="39"/>
  <c r="H39" i="39"/>
  <c r="I39" i="39"/>
  <c r="J39" i="39"/>
  <c r="K39" i="39"/>
  <c r="L39" i="39"/>
  <c r="M39" i="39"/>
  <c r="A40" i="39"/>
  <c r="B40" i="39"/>
  <c r="C40" i="39"/>
  <c r="D40" i="39"/>
  <c r="E40" i="39"/>
  <c r="F40" i="39"/>
  <c r="G40" i="39"/>
  <c r="H40" i="39"/>
  <c r="I40" i="39"/>
  <c r="J40" i="39"/>
  <c r="K40" i="39"/>
  <c r="L40" i="39"/>
  <c r="M40" i="39"/>
  <c r="A41" i="39"/>
  <c r="B41" i="39"/>
  <c r="C41" i="39"/>
  <c r="D41" i="39"/>
  <c r="E41" i="39"/>
  <c r="F41" i="39"/>
  <c r="G41" i="39"/>
  <c r="H41" i="39"/>
  <c r="I41" i="39"/>
  <c r="J41" i="39"/>
  <c r="K41" i="39"/>
  <c r="L41" i="39"/>
  <c r="M41" i="39"/>
  <c r="A42" i="39"/>
  <c r="B42" i="39"/>
  <c r="C42" i="39"/>
  <c r="D42" i="39"/>
  <c r="E42" i="39"/>
  <c r="F42" i="39"/>
  <c r="G42" i="39"/>
  <c r="H42" i="39"/>
  <c r="I42" i="39"/>
  <c r="J42" i="39"/>
  <c r="K42" i="39"/>
  <c r="L42" i="39"/>
  <c r="M42" i="39"/>
  <c r="B43" i="39"/>
  <c r="C43" i="39"/>
  <c r="D43" i="39"/>
  <c r="E43" i="39"/>
  <c r="F43" i="39"/>
  <c r="G43" i="39"/>
  <c r="H43" i="39"/>
  <c r="I43" i="39"/>
  <c r="J43" i="39"/>
  <c r="K43" i="39"/>
  <c r="L43" i="39"/>
  <c r="M43" i="39"/>
  <c r="G1" i="35"/>
  <c r="F3" i="35"/>
  <c r="F4" i="35"/>
  <c r="D4" i="36"/>
  <c r="A4" i="32"/>
  <c r="C4" i="32"/>
  <c r="C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X11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X20" i="32"/>
  <c r="F21" i="32"/>
  <c r="G21" i="32"/>
  <c r="H21" i="32"/>
  <c r="I21" i="32"/>
  <c r="J21" i="32"/>
  <c r="K21" i="32"/>
  <c r="L21" i="32"/>
  <c r="M21" i="32"/>
  <c r="N21" i="32"/>
  <c r="O21" i="32"/>
  <c r="P21" i="32"/>
  <c r="Q21" i="32"/>
  <c r="R21" i="32"/>
  <c r="S21" i="32"/>
  <c r="T21" i="32"/>
  <c r="U21" i="32"/>
  <c r="V21" i="32"/>
  <c r="X21" i="32"/>
  <c r="F22" i="32"/>
  <c r="G22" i="32"/>
  <c r="H22" i="32"/>
  <c r="I22" i="32"/>
  <c r="J22" i="32"/>
  <c r="K22" i="32"/>
  <c r="L22" i="32"/>
  <c r="M22" i="32"/>
  <c r="N22" i="32"/>
  <c r="O22" i="32"/>
  <c r="P22" i="32"/>
  <c r="Q22" i="32"/>
  <c r="R22" i="32"/>
  <c r="S22" i="32"/>
  <c r="T22" i="32"/>
  <c r="U22" i="32"/>
  <c r="V22" i="32"/>
  <c r="X22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X23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X24" i="32"/>
  <c r="C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X25" i="32"/>
  <c r="F26" i="32"/>
  <c r="G26" i="32"/>
  <c r="H26" i="32"/>
  <c r="I26" i="32"/>
  <c r="J26" i="32"/>
  <c r="K26" i="32"/>
  <c r="L26" i="32"/>
  <c r="M26" i="32"/>
  <c r="N26" i="32"/>
  <c r="O26" i="32"/>
  <c r="P26" i="32"/>
  <c r="Q26" i="32"/>
  <c r="R26" i="32"/>
  <c r="S26" i="32"/>
  <c r="T26" i="32"/>
  <c r="U26" i="32"/>
  <c r="V26" i="32"/>
  <c r="X26" i="32"/>
  <c r="F27" i="32"/>
  <c r="G27" i="32"/>
  <c r="H27" i="32"/>
  <c r="I27" i="32"/>
  <c r="J27" i="32"/>
  <c r="K27" i="32"/>
  <c r="L27" i="32"/>
  <c r="M27" i="32"/>
  <c r="N27" i="32"/>
  <c r="O27" i="32"/>
  <c r="P27" i="32"/>
  <c r="Q27" i="32"/>
  <c r="R27" i="32"/>
  <c r="S27" i="32"/>
  <c r="T27" i="32"/>
  <c r="U27" i="32"/>
  <c r="V27" i="32"/>
  <c r="X27" i="32"/>
  <c r="D28" i="32"/>
  <c r="E28" i="32"/>
  <c r="F28" i="32"/>
  <c r="G28" i="32"/>
  <c r="H28" i="32"/>
  <c r="I28" i="32"/>
  <c r="J28" i="32"/>
  <c r="K28" i="32"/>
  <c r="L28" i="32"/>
  <c r="M28" i="32"/>
  <c r="N28" i="32"/>
  <c r="O28" i="32"/>
  <c r="P28" i="32"/>
  <c r="Q28" i="32"/>
  <c r="R28" i="32"/>
  <c r="S28" i="32"/>
  <c r="T28" i="32"/>
  <c r="U28" i="32"/>
  <c r="V28" i="32"/>
  <c r="C33" i="32"/>
  <c r="D33" i="32"/>
  <c r="E33" i="32"/>
  <c r="F33" i="32"/>
  <c r="G33" i="32"/>
  <c r="H33" i="32"/>
  <c r="I33" i="32"/>
  <c r="J33" i="32"/>
  <c r="K33" i="32"/>
  <c r="L33" i="32"/>
  <c r="M33" i="32"/>
  <c r="N33" i="32"/>
  <c r="O33" i="32"/>
  <c r="P33" i="32"/>
  <c r="Q33" i="32"/>
  <c r="R33" i="32"/>
  <c r="S33" i="32"/>
  <c r="T33" i="32"/>
  <c r="U33" i="32"/>
  <c r="V33" i="32"/>
  <c r="X33" i="32"/>
  <c r="C34" i="32"/>
  <c r="D34" i="32"/>
  <c r="E34" i="32"/>
  <c r="F34" i="32"/>
  <c r="G34" i="32"/>
  <c r="H34" i="32"/>
  <c r="I34" i="32"/>
  <c r="J34" i="32"/>
  <c r="K34" i="32"/>
  <c r="L34" i="32"/>
  <c r="M34" i="32"/>
  <c r="N34" i="32"/>
  <c r="O34" i="32"/>
  <c r="P34" i="32"/>
  <c r="Q34" i="32"/>
  <c r="R34" i="32"/>
  <c r="S34" i="32"/>
  <c r="T34" i="32"/>
  <c r="U34" i="32"/>
  <c r="V34" i="32"/>
  <c r="X34" i="32"/>
  <c r="C35" i="32"/>
  <c r="D35" i="32"/>
  <c r="E35" i="32"/>
  <c r="F35" i="32"/>
  <c r="G35" i="32"/>
  <c r="H35" i="32"/>
  <c r="I35" i="32"/>
  <c r="J35" i="32"/>
  <c r="K35" i="32"/>
  <c r="L35" i="32"/>
  <c r="M35" i="32"/>
  <c r="N35" i="32"/>
  <c r="O35" i="32"/>
  <c r="P35" i="32"/>
  <c r="Q35" i="32"/>
  <c r="R35" i="32"/>
  <c r="S35" i="32"/>
  <c r="T35" i="32"/>
  <c r="U35" i="32"/>
  <c r="V35" i="32"/>
  <c r="X35" i="32"/>
  <c r="C36" i="32"/>
  <c r="D36" i="32"/>
  <c r="E36" i="32"/>
  <c r="F36" i="32"/>
  <c r="G36" i="32"/>
  <c r="H36" i="32"/>
  <c r="I36" i="32"/>
  <c r="J36" i="32"/>
  <c r="K36" i="32"/>
  <c r="L36" i="32"/>
  <c r="M36" i="32"/>
  <c r="N36" i="32"/>
  <c r="O36" i="32"/>
  <c r="P36" i="32"/>
  <c r="Q36" i="32"/>
  <c r="R36" i="32"/>
  <c r="S36" i="32"/>
  <c r="T36" i="32"/>
  <c r="U36" i="32"/>
  <c r="V36" i="32"/>
  <c r="X36" i="32"/>
  <c r="C37" i="32"/>
  <c r="F37" i="32"/>
  <c r="G37" i="32"/>
  <c r="H37" i="32"/>
  <c r="I37" i="32"/>
  <c r="J37" i="32"/>
  <c r="K37" i="32"/>
  <c r="L37" i="32"/>
  <c r="M37" i="32"/>
  <c r="N37" i="32"/>
  <c r="O37" i="32"/>
  <c r="P37" i="32"/>
  <c r="Q37" i="32"/>
  <c r="R37" i="32"/>
  <c r="S37" i="32"/>
  <c r="T37" i="32"/>
  <c r="U37" i="32"/>
  <c r="V37" i="32"/>
  <c r="X37" i="32"/>
  <c r="C38" i="32"/>
  <c r="D38" i="32"/>
  <c r="E38" i="32"/>
  <c r="F38" i="32"/>
  <c r="G38" i="32"/>
  <c r="H38" i="32"/>
  <c r="I38" i="32"/>
  <c r="J38" i="32"/>
  <c r="K38" i="32"/>
  <c r="L38" i="32"/>
  <c r="M38" i="32"/>
  <c r="N38" i="32"/>
  <c r="O38" i="32"/>
  <c r="P38" i="32"/>
  <c r="Q38" i="32"/>
  <c r="R38" i="32"/>
  <c r="S38" i="32"/>
  <c r="T38" i="32"/>
  <c r="U38" i="32"/>
  <c r="V38" i="32"/>
  <c r="X38" i="32"/>
  <c r="C39" i="32"/>
  <c r="D39" i="32"/>
  <c r="E39" i="32"/>
  <c r="F39" i="32"/>
  <c r="G39" i="32"/>
  <c r="H39" i="32"/>
  <c r="I39" i="32"/>
  <c r="J39" i="32"/>
  <c r="K39" i="32"/>
  <c r="L39" i="32"/>
  <c r="M39" i="32"/>
  <c r="N39" i="32"/>
  <c r="O39" i="32"/>
  <c r="P39" i="32"/>
  <c r="Q39" i="32"/>
  <c r="R39" i="32"/>
  <c r="S39" i="32"/>
  <c r="T39" i="32"/>
  <c r="U39" i="32"/>
  <c r="V39" i="32"/>
  <c r="X39" i="32"/>
  <c r="C40" i="32"/>
  <c r="D40" i="32"/>
  <c r="E40" i="32"/>
  <c r="F40" i="32"/>
  <c r="G40" i="32"/>
  <c r="H40" i="32"/>
  <c r="I40" i="32"/>
  <c r="J40" i="32"/>
  <c r="K40" i="32"/>
  <c r="L40" i="32"/>
  <c r="M40" i="32"/>
  <c r="N40" i="32"/>
  <c r="O40" i="32"/>
  <c r="P40" i="32"/>
  <c r="Q40" i="32"/>
  <c r="R40" i="32"/>
  <c r="S40" i="32"/>
  <c r="T40" i="32"/>
  <c r="U40" i="32"/>
  <c r="V40" i="32"/>
  <c r="X40" i="32"/>
  <c r="C41" i="32"/>
  <c r="D41" i="32"/>
  <c r="E41" i="32"/>
  <c r="F41" i="32"/>
  <c r="G41" i="32"/>
  <c r="H41" i="32"/>
  <c r="I41" i="32"/>
  <c r="J41" i="32"/>
  <c r="K41" i="32"/>
  <c r="L41" i="32"/>
  <c r="M41" i="32"/>
  <c r="N41" i="32"/>
  <c r="O41" i="32"/>
  <c r="P41" i="32"/>
  <c r="Q41" i="32"/>
  <c r="R41" i="32"/>
  <c r="S41" i="32"/>
  <c r="T41" i="32"/>
  <c r="U41" i="32"/>
  <c r="V41" i="32"/>
  <c r="X41" i="32"/>
  <c r="C42" i="32"/>
  <c r="F42" i="32"/>
  <c r="G42" i="32"/>
  <c r="H42" i="32"/>
  <c r="I42" i="32"/>
  <c r="J42" i="32"/>
  <c r="K42" i="32"/>
  <c r="L42" i="32"/>
  <c r="M42" i="32"/>
  <c r="N42" i="32"/>
  <c r="O42" i="32"/>
  <c r="P42" i="32"/>
  <c r="Q42" i="32"/>
  <c r="R42" i="32"/>
  <c r="S42" i="32"/>
  <c r="T42" i="32"/>
  <c r="U42" i="32"/>
  <c r="V42" i="32"/>
  <c r="X42" i="32"/>
  <c r="C43" i="32"/>
  <c r="F43" i="32"/>
  <c r="G43" i="32"/>
  <c r="H43" i="32"/>
  <c r="I43" i="32"/>
  <c r="J43" i="32"/>
  <c r="K43" i="32"/>
  <c r="L43" i="32"/>
  <c r="M43" i="32"/>
  <c r="N43" i="32"/>
  <c r="O43" i="32"/>
  <c r="P43" i="32"/>
  <c r="Q43" i="32"/>
  <c r="R43" i="32"/>
  <c r="S43" i="32"/>
  <c r="T43" i="32"/>
  <c r="U43" i="32"/>
  <c r="V43" i="32"/>
  <c r="X43" i="32"/>
  <c r="F44" i="32"/>
  <c r="G44" i="32"/>
  <c r="H44" i="32"/>
  <c r="I44" i="32"/>
  <c r="J44" i="32"/>
  <c r="K44" i="32"/>
  <c r="L44" i="32"/>
  <c r="M44" i="32"/>
  <c r="N44" i="32"/>
  <c r="O44" i="32"/>
  <c r="P44" i="32"/>
  <c r="Q44" i="32"/>
  <c r="R44" i="32"/>
  <c r="S44" i="32"/>
  <c r="T44" i="32"/>
  <c r="U44" i="32"/>
  <c r="V44" i="32"/>
  <c r="X44" i="32"/>
  <c r="F45" i="32"/>
  <c r="G45" i="32"/>
  <c r="H45" i="32"/>
  <c r="I45" i="32"/>
  <c r="J45" i="32"/>
  <c r="K45" i="32"/>
  <c r="L45" i="32"/>
  <c r="M45" i="32"/>
  <c r="N45" i="32"/>
  <c r="O45" i="32"/>
  <c r="P45" i="32"/>
  <c r="Q45" i="32"/>
  <c r="R45" i="32"/>
  <c r="S45" i="32"/>
  <c r="T45" i="32"/>
  <c r="U45" i="32"/>
  <c r="V45" i="32"/>
  <c r="X45" i="32"/>
  <c r="D46" i="32"/>
  <c r="E46" i="32"/>
  <c r="F46" i="32"/>
  <c r="G46" i="32"/>
  <c r="H46" i="32"/>
  <c r="I46" i="32"/>
  <c r="J46" i="32"/>
  <c r="K46" i="32"/>
  <c r="L46" i="32"/>
  <c r="M46" i="32"/>
  <c r="N46" i="32"/>
  <c r="O46" i="32"/>
  <c r="P46" i="32"/>
  <c r="Q46" i="32"/>
  <c r="R46" i="32"/>
  <c r="S46" i="32"/>
  <c r="T46" i="32"/>
  <c r="U46" i="32"/>
  <c r="V46" i="32"/>
  <c r="Y46" i="32"/>
  <c r="Z46" i="32"/>
  <c r="A4" i="10"/>
  <c r="C4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X11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X12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X13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X14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X15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X16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X17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X18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X19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X24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X25" i="10"/>
  <c r="F26" i="10"/>
  <c r="G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X26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X27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X33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X34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X35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X36" i="10"/>
  <c r="A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X37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X38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X39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X40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X41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X42" i="10"/>
  <c r="H43" i="10"/>
  <c r="I43" i="10"/>
  <c r="J43" i="10"/>
  <c r="K43" i="10"/>
  <c r="L43" i="10"/>
  <c r="M43" i="10"/>
  <c r="N43" i="10"/>
  <c r="O43" i="10"/>
  <c r="V43" i="10"/>
  <c r="X43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X44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X45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X46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X47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X53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X54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X55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X56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X57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X61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X62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X63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X64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</calcChain>
</file>

<file path=xl/sharedStrings.xml><?xml version="1.0" encoding="utf-8"?>
<sst xmlns="http://schemas.openxmlformats.org/spreadsheetml/2006/main" count="2223" uniqueCount="140">
  <si>
    <t>Portfolio</t>
  </si>
  <si>
    <t>name</t>
  </si>
  <si>
    <t xml:space="preserve">Trader </t>
  </si>
  <si>
    <t>May</t>
  </si>
  <si>
    <t>Jun</t>
  </si>
  <si>
    <t xml:space="preserve">Change in </t>
  </si>
  <si>
    <t>VAR</t>
  </si>
  <si>
    <t>VAR LIMIT</t>
  </si>
  <si>
    <t>Desk</t>
  </si>
  <si>
    <t>Peak Delta</t>
  </si>
  <si>
    <t>Total</t>
  </si>
  <si>
    <t>EPMI-LT-CALI</t>
  </si>
  <si>
    <t>EPMI-LT-NW</t>
  </si>
  <si>
    <t>EPMI-LT-SW</t>
  </si>
  <si>
    <t>EPMI-LT-WESTMGM</t>
  </si>
  <si>
    <t>EPMI-ST-CA</t>
  </si>
  <si>
    <t>EPMI-ST-NW</t>
  </si>
  <si>
    <t>EPMI-ST-SW</t>
  </si>
  <si>
    <t>EPMI-ST-WROCK</t>
  </si>
  <si>
    <t>EPMI-ST-WSERV</t>
  </si>
  <si>
    <t xml:space="preserve">Grand Total: </t>
  </si>
  <si>
    <t>Off-Peak Delta</t>
  </si>
  <si>
    <t>Canada Position</t>
  </si>
  <si>
    <t>Total-01</t>
  </si>
  <si>
    <t>Total-02</t>
  </si>
  <si>
    <t>Total-03</t>
  </si>
  <si>
    <t>Q1</t>
  </si>
  <si>
    <t>Q2</t>
  </si>
  <si>
    <t>Q3</t>
  </si>
  <si>
    <t>Q4</t>
  </si>
  <si>
    <t>GRAND</t>
  </si>
  <si>
    <t>TOTAL</t>
  </si>
  <si>
    <t>CAND-DPR-VAR</t>
  </si>
  <si>
    <t>WEST-DPR-VAR</t>
  </si>
  <si>
    <t>POWER-CA-LT</t>
  </si>
  <si>
    <t>POWER-CA-ST</t>
  </si>
  <si>
    <t>POWER-NW-LT</t>
  </si>
  <si>
    <t>POWER-NW-ST</t>
  </si>
  <si>
    <t>POWER-SW-LT</t>
  </si>
  <si>
    <t>POWER-SW-ST</t>
  </si>
  <si>
    <t>POWER-WM-LT</t>
  </si>
  <si>
    <t>ALBERTA-HOURLY</t>
  </si>
  <si>
    <t>ALTAPWROPTION</t>
  </si>
  <si>
    <t>CAND-PWR-PR</t>
  </si>
  <si>
    <t>ECPC</t>
  </si>
  <si>
    <t>FT-CAND-PWR</t>
  </si>
  <si>
    <t>HEDGECDN</t>
  </si>
  <si>
    <t>ST ALBERTA</t>
  </si>
  <si>
    <t>SUNDANCE3</t>
  </si>
  <si>
    <t>SUNDANCE4</t>
  </si>
  <si>
    <t>Total Canada</t>
  </si>
  <si>
    <t>Total West</t>
  </si>
  <si>
    <t>RisktRAC Book</t>
  </si>
  <si>
    <t>DATE</t>
  </si>
  <si>
    <t>QUARTER</t>
  </si>
  <si>
    <t>CHECK</t>
  </si>
  <si>
    <t>West Position</t>
  </si>
  <si>
    <t xml:space="preserve"> </t>
  </si>
  <si>
    <t>EPMI-ST-WBOM</t>
  </si>
  <si>
    <t>EPMI-LT-WTRANS</t>
  </si>
  <si>
    <t>Total through 2020</t>
  </si>
  <si>
    <t>Total through 2015</t>
  </si>
  <si>
    <t>2004-2020</t>
  </si>
  <si>
    <t>CAND-POWER-GD</t>
  </si>
  <si>
    <t>PWR-NG-WEST</t>
  </si>
  <si>
    <t>PWR-NG-WEST-GD</t>
  </si>
  <si>
    <t>PWR-NG-GD</t>
  </si>
  <si>
    <t>Tim Belden</t>
  </si>
  <si>
    <t>Matt Motley</t>
  </si>
  <si>
    <t>Mike Swerzbin</t>
  </si>
  <si>
    <t>Bob Badeer</t>
  </si>
  <si>
    <t>Sean Crandall, Diana Scholtes</t>
  </si>
  <si>
    <t>Mike Swerzbin, Tim Belden</t>
  </si>
  <si>
    <t>Tom Alonso, Mark Fischer</t>
  </si>
  <si>
    <t>Bill Williams III</t>
  </si>
  <si>
    <t>Cooper Richey</t>
  </si>
  <si>
    <t>Bill Greenizan</t>
  </si>
  <si>
    <t>John Zufferli</t>
  </si>
  <si>
    <t>EPMI-W-RENEWABL</t>
  </si>
  <si>
    <t>Elliot Mainzer,Jesse Bryson</t>
  </si>
  <si>
    <t>ALBERTA</t>
  </si>
  <si>
    <t>Alberta</t>
  </si>
  <si>
    <t>EPMI-LT-WOPTS</t>
  </si>
  <si>
    <t>PWR-NG-LTSW</t>
  </si>
  <si>
    <t>PWR-NG-LTCA</t>
  </si>
  <si>
    <t>EPMI-ST-WHOURLY</t>
  </si>
  <si>
    <t>West Power Position</t>
  </si>
  <si>
    <t>Total West Gas Contracts</t>
  </si>
  <si>
    <t>Jul</t>
  </si>
  <si>
    <t>Aug</t>
  </si>
  <si>
    <t>Sep</t>
  </si>
  <si>
    <t>Oct</t>
  </si>
  <si>
    <t>Nov</t>
  </si>
  <si>
    <t>Dec</t>
  </si>
  <si>
    <t>MMBTU per contract =</t>
  </si>
  <si>
    <t>West Gas Position (in contracts)</t>
  </si>
  <si>
    <t>Canada Gas Position (in contracts)</t>
  </si>
  <si>
    <t>Total Canada Gas Contracts</t>
  </si>
  <si>
    <t>West VAR LIMIT</t>
  </si>
  <si>
    <t>Canada VAR LIMIT</t>
  </si>
  <si>
    <t>Canada Power Position</t>
  </si>
  <si>
    <t xml:space="preserve">West Renewable Credits Position </t>
  </si>
  <si>
    <t>Total West Renewable Credits</t>
  </si>
  <si>
    <t>ENRONDIRLI</t>
  </si>
  <si>
    <t>FT-CND-PWR-ST</t>
  </si>
  <si>
    <t>Bill Williams</t>
  </si>
  <si>
    <t>FT-CND-PWR-DT</t>
  </si>
  <si>
    <t>PWR-NG-LT-WST</t>
  </si>
  <si>
    <t>Chris Mallory</t>
  </si>
  <si>
    <t>Report date</t>
  </si>
  <si>
    <t>Path:</t>
  </si>
  <si>
    <t>Password: trader01</t>
  </si>
  <si>
    <t>BIO</t>
  </si>
  <si>
    <t>BIO-INV</t>
  </si>
  <si>
    <t>EPMI-WS-RN-INV</t>
  </si>
  <si>
    <t>Chris Foster</t>
  </si>
  <si>
    <t>EPMI-ST-PLT</t>
  </si>
  <si>
    <t>WIND</t>
  </si>
  <si>
    <t>Desks List</t>
  </si>
  <si>
    <t>Username:</t>
  </si>
  <si>
    <t>Database:</t>
  </si>
  <si>
    <t>pwrprodn_ded</t>
  </si>
  <si>
    <t>Report date:</t>
  </si>
  <si>
    <t>Password:</t>
  </si>
  <si>
    <t>Portfolio:</t>
  </si>
  <si>
    <t>WEST</t>
  </si>
  <si>
    <t>Monthly End date:</t>
  </si>
  <si>
    <t>WESTRENEW</t>
  </si>
  <si>
    <t/>
  </si>
  <si>
    <t>Next Business Date:</t>
  </si>
  <si>
    <t>Peak Position</t>
  </si>
  <si>
    <t xml:space="preserve">Off Peak Position </t>
  </si>
  <si>
    <t>Total West Peak Change - MWH</t>
  </si>
  <si>
    <t>Total West Off Peak Change - MWH</t>
  </si>
  <si>
    <t>Total West Position Change - MWH</t>
  </si>
  <si>
    <t>ECC-ST-TRANS</t>
  </si>
  <si>
    <t>HEDGEUS</t>
  </si>
  <si>
    <t>ECCORIGINATION</t>
  </si>
  <si>
    <t>EPMI-CALSERV</t>
  </si>
  <si>
    <t>Jeff Richter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</si>
</sst>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6" formatCode="&quot;$&quot;#,##0_);[Red]\(&quot;$&quot;#,##0\)"/>
    <numFmt numFmtId="8" formatCode="&quot;$&quot;#,##0.00_);[Red]\(&quot;$&quot;#,##0.00\)"/>
    <numFmt numFmtId="43" formatCode="_(* #,##0.00_);_(* \(#,##0.00\);_(* &quot;-&quot;??_);_(@_)"/>
    <numFmt numFmtId="166" formatCode="_(* #,##0_);_(* \(#,##0\);_(* &quot;-&quot;??_);_(@_)"/>
    <numFmt numFmtId="171" formatCode="0.0%"/>
    <numFmt numFmtId="181" formatCode="mm/dd/yy"/>
    <numFmt numFmtId="183" formatCode="&quot;As of&quot;\ mmmm\ dd\,\ yyyy"/>
    <numFmt numFmtId="191" formatCode="_ &quot;\&quot;* #,##0.00_ ;_ &quot;\&quot;* &quot;\&quot;&quot;\&quot;&quot;\&quot;&quot;\&quot;&quot;\&quot;\-#,##0.00_ ;_ &quot;\&quot;* &quot;-&quot;??_ ;_ @_ "/>
    <numFmt numFmtId="192" formatCode="yy&quot;\&quot;&quot;\&quot;&quot;\&quot;\-mm&quot;\&quot;&quot;\&quot;&quot;\&quot;\-dd&quot;\&quot;&quot;\&quot;&quot;\&quot;&quot;\&quot;\ h:mm"/>
    <numFmt numFmtId="193" formatCode="#&quot;\&quot;&quot;\&quot;&quot;\&quot;&quot;\&quot;\ ??/??"/>
  </numFmts>
  <fonts count="21">
    <font>
      <sz val="10"/>
      <name val="Arial"/>
    </font>
    <font>
      <sz val="10"/>
      <name val="Arial"/>
    </font>
    <font>
      <sz val="14"/>
      <name val="Arial"/>
      <family val="2"/>
    </font>
    <font>
      <b/>
      <sz val="14"/>
      <name val="Arial"/>
      <family val="2"/>
    </font>
    <font>
      <b/>
      <sz val="16"/>
      <name val="Arial"/>
      <family val="2"/>
    </font>
    <font>
      <sz val="16"/>
      <name val="Arial"/>
      <family val="2"/>
    </font>
    <font>
      <b/>
      <sz val="26"/>
      <color indexed="10"/>
      <name val="Arial"/>
      <family val="2"/>
    </font>
    <font>
      <sz val="18"/>
      <name val="Arial"/>
      <family val="2"/>
    </font>
    <font>
      <sz val="10"/>
      <color indexed="43"/>
      <name val="Arial"/>
      <family val="2"/>
    </font>
    <font>
      <sz val="11"/>
      <name val="??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Times New Roman"/>
    </font>
    <font>
      <sz val="10"/>
      <color indexed="8"/>
      <name val="MS Sans Serif"/>
    </font>
    <font>
      <sz val="8"/>
      <name val="Arial"/>
      <family val="2"/>
    </font>
    <font>
      <sz val="8"/>
      <name val="Arial"/>
    </font>
    <font>
      <sz val="8"/>
      <color indexed="12"/>
      <name val="Arial"/>
      <family val="2"/>
    </font>
    <font>
      <sz val="14"/>
      <name val="Times New Roman"/>
      <family val="1"/>
    </font>
    <font>
      <b/>
      <sz val="14"/>
      <name val="Times New Roman"/>
      <family val="1"/>
    </font>
    <font>
      <sz val="10"/>
      <color indexed="8"/>
      <name val="Arial"/>
    </font>
    <font>
      <b/>
      <sz val="8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2"/>
        <bgColor indexed="64"/>
      </patternFill>
    </fill>
  </fills>
  <borders count="4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6" fontId="9" fillId="0" borderId="0">
      <protection locked="0"/>
    </xf>
    <xf numFmtId="191" fontId="9" fillId="0" borderId="0">
      <protection locked="0"/>
    </xf>
    <xf numFmtId="0" fontId="10" fillId="0" borderId="0" applyNumberFormat="0" applyFill="0" applyBorder="0" applyAlignment="0" applyProtection="0"/>
    <xf numFmtId="192" fontId="9" fillId="0" borderId="0">
      <protection locked="0"/>
    </xf>
    <xf numFmtId="192" fontId="9" fillId="0" borderId="0">
      <protection locked="0"/>
    </xf>
    <xf numFmtId="0" fontId="11" fillId="0" borderId="1" applyNumberFormat="0" applyFill="0" applyAlignment="0" applyProtection="0"/>
    <xf numFmtId="193" fontId="9" fillId="0" borderId="0"/>
    <xf numFmtId="0" fontId="13" fillId="0" borderId="0"/>
    <xf numFmtId="0" fontId="1" fillId="0" borderId="0" applyProtection="0"/>
    <xf numFmtId="192" fontId="9" fillId="0" borderId="2">
      <protection locked="0"/>
    </xf>
    <xf numFmtId="37" fontId="14" fillId="2" borderId="0" applyNumberFormat="0" applyBorder="0" applyAlignment="0" applyProtection="0"/>
    <xf numFmtId="37" fontId="15" fillId="0" borderId="0"/>
    <xf numFmtId="3" fontId="16" fillId="0" borderId="1" applyProtection="0"/>
  </cellStyleXfs>
  <cellXfs count="214">
    <xf numFmtId="0" fontId="0" fillId="0" borderId="0" xfId="0"/>
    <xf numFmtId="0" fontId="2" fillId="0" borderId="0" xfId="0" applyFont="1"/>
    <xf numFmtId="37" fontId="2" fillId="0" borderId="0" xfId="0" applyNumberFormat="1" applyFont="1"/>
    <xf numFmtId="1" fontId="2" fillId="0" borderId="0" xfId="0" applyNumberFormat="1" applyFont="1"/>
    <xf numFmtId="14" fontId="2" fillId="0" borderId="0" xfId="0" applyNumberFormat="1" applyFont="1"/>
    <xf numFmtId="14" fontId="0" fillId="0" borderId="0" xfId="0" applyNumberFormat="1"/>
    <xf numFmtId="4" fontId="0" fillId="0" borderId="0" xfId="0" applyNumberFormat="1"/>
    <xf numFmtId="3" fontId="0" fillId="0" borderId="0" xfId="0" applyNumberFormat="1"/>
    <xf numFmtId="0" fontId="2" fillId="0" borderId="0" xfId="0" applyFont="1" applyBorder="1" applyAlignment="1">
      <alignment vertical="center"/>
    </xf>
    <xf numFmtId="1" fontId="3" fillId="3" borderId="3" xfId="0" applyNumberFormat="1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37" fontId="3" fillId="0" borderId="0" xfId="1" applyNumberFormat="1" applyFont="1" applyBorder="1" applyAlignment="1">
      <alignment horizontal="center" vertical="center"/>
    </xf>
    <xf numFmtId="37" fontId="4" fillId="3" borderId="0" xfId="1" applyNumberFormat="1" applyFont="1" applyFill="1" applyBorder="1" applyAlignment="1">
      <alignment horizontal="center" vertical="center"/>
    </xf>
    <xf numFmtId="37" fontId="2" fillId="0" borderId="0" xfId="1" applyNumberFormat="1" applyFont="1" applyBorder="1" applyAlignment="1">
      <alignment vertical="center"/>
    </xf>
    <xf numFmtId="37" fontId="2" fillId="0" borderId="0" xfId="1" applyNumberFormat="1" applyFont="1" applyBorder="1" applyAlignment="1">
      <alignment horizontal="center" vertical="center"/>
    </xf>
    <xf numFmtId="37" fontId="2" fillId="4" borderId="5" xfId="1" applyNumberFormat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37" fontId="2" fillId="0" borderId="0" xfId="0" applyNumberFormat="1" applyFont="1" applyBorder="1" applyAlignment="1">
      <alignment vertical="center"/>
    </xf>
    <xf numFmtId="37" fontId="4" fillId="3" borderId="8" xfId="1" applyNumberFormat="1" applyFont="1" applyFill="1" applyBorder="1" applyAlignment="1">
      <alignment vertical="center"/>
    </xf>
    <xf numFmtId="37" fontId="2" fillId="0" borderId="8" xfId="1" applyNumberFormat="1" applyFont="1" applyBorder="1" applyAlignment="1">
      <alignment vertical="center"/>
    </xf>
    <xf numFmtId="37" fontId="3" fillId="4" borderId="9" xfId="1" applyNumberFormat="1" applyFont="1" applyFill="1" applyBorder="1" applyAlignment="1">
      <alignment vertical="center"/>
    </xf>
    <xf numFmtId="37" fontId="2" fillId="0" borderId="8" xfId="0" applyNumberFormat="1" applyFont="1" applyBorder="1" applyAlignment="1">
      <alignment vertical="center"/>
    </xf>
    <xf numFmtId="14" fontId="5" fillId="0" borderId="0" xfId="0" applyNumberFormat="1" applyFont="1" applyBorder="1" applyAlignment="1">
      <alignment vertical="center"/>
    </xf>
    <xf numFmtId="1" fontId="3" fillId="3" borderId="6" xfId="0" applyNumberFormat="1" applyFont="1" applyFill="1" applyBorder="1" applyAlignment="1">
      <alignment vertical="center"/>
    </xf>
    <xf numFmtId="1" fontId="2" fillId="3" borderId="3" xfId="0" applyNumberFormat="1" applyFont="1" applyFill="1" applyBorder="1" applyAlignment="1">
      <alignment horizontal="center" vertical="center"/>
    </xf>
    <xf numFmtId="37" fontId="2" fillId="3" borderId="3" xfId="0" applyNumberFormat="1" applyFont="1" applyFill="1" applyBorder="1" applyAlignment="1">
      <alignment horizontal="center" vertical="center"/>
    </xf>
    <xf numFmtId="0" fontId="0" fillId="0" borderId="0" xfId="0" applyFill="1"/>
    <xf numFmtId="4" fontId="0" fillId="0" borderId="0" xfId="0" applyNumberFormat="1" applyFill="1"/>
    <xf numFmtId="37" fontId="4" fillId="0" borderId="0" xfId="1" applyNumberFormat="1" applyFont="1" applyFill="1" applyBorder="1" applyAlignment="1">
      <alignment vertical="center"/>
    </xf>
    <xf numFmtId="37" fontId="4" fillId="0" borderId="0" xfId="1" applyNumberFormat="1" applyFont="1" applyFill="1" applyBorder="1" applyAlignment="1">
      <alignment horizontal="center" vertical="center"/>
    </xf>
    <xf numFmtId="1" fontId="2" fillId="0" borderId="0" xfId="0" applyNumberFormat="1" applyFont="1" applyFill="1" applyBorder="1" applyAlignment="1">
      <alignment vertical="center"/>
    </xf>
    <xf numFmtId="1" fontId="2" fillId="0" borderId="0" xfId="0" applyNumberFormat="1" applyFont="1" applyFill="1" applyBorder="1" applyAlignment="1">
      <alignment horizontal="right" vertical="center"/>
    </xf>
    <xf numFmtId="166" fontId="2" fillId="0" borderId="0" xfId="1" quotePrefix="1" applyNumberFormat="1" applyFont="1" applyFill="1" applyBorder="1" applyAlignment="1">
      <alignment vertical="center"/>
    </xf>
    <xf numFmtId="166" fontId="2" fillId="0" borderId="0" xfId="1" applyNumberFormat="1" applyFont="1" applyFill="1" applyBorder="1" applyAlignment="1">
      <alignment vertical="center"/>
    </xf>
    <xf numFmtId="171" fontId="2" fillId="0" borderId="0" xfId="0" applyNumberFormat="1" applyFont="1" applyFill="1" applyBorder="1" applyAlignment="1">
      <alignment vertical="center"/>
    </xf>
    <xf numFmtId="37" fontId="2" fillId="0" borderId="0" xfId="1" applyNumberFormat="1" applyFont="1" applyFill="1" applyBorder="1" applyAlignment="1">
      <alignment vertical="center"/>
    </xf>
    <xf numFmtId="37" fontId="2" fillId="0" borderId="0" xfId="1" applyNumberFormat="1" applyFont="1" applyFill="1" applyBorder="1" applyAlignment="1">
      <alignment horizontal="center" vertical="center"/>
    </xf>
    <xf numFmtId="37" fontId="3" fillId="0" borderId="0" xfId="1" applyNumberFormat="1" applyFont="1" applyFill="1" applyBorder="1" applyAlignment="1">
      <alignment vertical="center"/>
    </xf>
    <xf numFmtId="37" fontId="3" fillId="0" borderId="0" xfId="1" applyNumberFormat="1" applyFont="1" applyFill="1" applyBorder="1" applyAlignment="1">
      <alignment horizontal="center" vertical="center"/>
    </xf>
    <xf numFmtId="8" fontId="2" fillId="0" borderId="0" xfId="0" applyNumberFormat="1" applyFont="1" applyFill="1" applyBorder="1" applyAlignment="1">
      <alignment vertical="center"/>
    </xf>
    <xf numFmtId="1" fontId="6" fillId="0" borderId="0" xfId="0" applyNumberFormat="1" applyFont="1" applyFill="1" applyBorder="1" applyAlignment="1">
      <alignment vertical="center"/>
    </xf>
    <xf numFmtId="0" fontId="2" fillId="0" borderId="0" xfId="0" applyFont="1" applyFill="1" applyBorder="1"/>
    <xf numFmtId="37" fontId="2" fillId="0" borderId="0" xfId="0" applyNumberFormat="1" applyFont="1" applyFill="1" applyBorder="1"/>
    <xf numFmtId="37" fontId="2" fillId="0" borderId="0" xfId="0" applyNumberFormat="1" applyFont="1" applyFill="1" applyBorder="1" applyAlignment="1">
      <alignment horizontal="center"/>
    </xf>
    <xf numFmtId="171" fontId="2" fillId="0" borderId="0" xfId="0" applyNumberFormat="1" applyFont="1" applyFill="1" applyBorder="1"/>
    <xf numFmtId="0" fontId="0" fillId="5" borderId="0" xfId="0" applyFill="1"/>
    <xf numFmtId="4" fontId="0" fillId="5" borderId="0" xfId="0" applyNumberFormat="1" applyFill="1"/>
    <xf numFmtId="0" fontId="2" fillId="0" borderId="0" xfId="0" applyFont="1" applyFill="1"/>
    <xf numFmtId="0" fontId="2" fillId="0" borderId="10" xfId="0" applyFont="1" applyFill="1" applyBorder="1"/>
    <xf numFmtId="0" fontId="2" fillId="0" borderId="11" xfId="0" applyFont="1" applyFill="1" applyBorder="1"/>
    <xf numFmtId="37" fontId="2" fillId="0" borderId="0" xfId="0" applyNumberFormat="1" applyFont="1" applyFill="1"/>
    <xf numFmtId="37" fontId="2" fillId="0" borderId="12" xfId="0" applyNumberFormat="1" applyFont="1" applyFill="1" applyBorder="1"/>
    <xf numFmtId="37" fontId="2" fillId="0" borderId="0" xfId="0" applyNumberFormat="1" applyFont="1" applyFill="1" applyAlignment="1">
      <alignment horizontal="center"/>
    </xf>
    <xf numFmtId="171" fontId="2" fillId="0" borderId="0" xfId="0" applyNumberFormat="1" applyFont="1" applyFill="1"/>
    <xf numFmtId="14" fontId="2" fillId="0" borderId="0" xfId="0" applyNumberFormat="1" applyFont="1" applyFill="1"/>
    <xf numFmtId="1" fontId="2" fillId="0" borderId="0" xfId="0" applyNumberFormat="1" applyFont="1" applyFill="1"/>
    <xf numFmtId="1" fontId="2" fillId="0" borderId="10" xfId="0" applyNumberFormat="1" applyFont="1" applyFill="1" applyBorder="1"/>
    <xf numFmtId="1" fontId="2" fillId="0" borderId="11" xfId="0" applyNumberFormat="1" applyFont="1" applyFill="1" applyBorder="1"/>
    <xf numFmtId="1" fontId="2" fillId="0" borderId="12" xfId="0" applyNumberFormat="1" applyFont="1" applyFill="1" applyBorder="1"/>
    <xf numFmtId="1" fontId="2" fillId="0" borderId="0" xfId="0" applyNumberFormat="1" applyFont="1" applyFill="1" applyAlignment="1">
      <alignment horizontal="center"/>
    </xf>
    <xf numFmtId="14" fontId="5" fillId="0" borderId="0" xfId="0" applyNumberFormat="1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3" fillId="0" borderId="6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/>
    </xf>
    <xf numFmtId="49" fontId="3" fillId="0" borderId="3" xfId="0" applyNumberFormat="1" applyFont="1" applyFill="1" applyBorder="1" applyAlignment="1">
      <alignment horizontal="center" vertical="center"/>
    </xf>
    <xf numFmtId="49" fontId="3" fillId="0" borderId="15" xfId="0" applyNumberFormat="1" applyFont="1" applyFill="1" applyBorder="1" applyAlignment="1">
      <alignment horizontal="center" vertical="center"/>
    </xf>
    <xf numFmtId="37" fontId="3" fillId="0" borderId="3" xfId="0" quotePrefix="1" applyNumberFormat="1" applyFont="1" applyFill="1" applyBorder="1" applyAlignment="1">
      <alignment horizontal="center" vertical="center"/>
    </xf>
    <xf numFmtId="37" fontId="3" fillId="0" borderId="3" xfId="0" applyNumberFormat="1" applyFont="1" applyFill="1" applyBorder="1" applyAlignment="1">
      <alignment horizontal="center" vertical="center"/>
    </xf>
    <xf numFmtId="37" fontId="3" fillId="0" borderId="16" xfId="0" applyNumberFormat="1" applyFont="1" applyFill="1" applyBorder="1" applyAlignment="1">
      <alignment horizontal="center" vertical="center"/>
    </xf>
    <xf numFmtId="0" fontId="2" fillId="0" borderId="0" xfId="0" applyFont="1" applyFill="1" applyAlignment="1">
      <alignment vertical="center"/>
    </xf>
    <xf numFmtId="37" fontId="3" fillId="0" borderId="0" xfId="0" applyNumberFormat="1" applyFont="1" applyFill="1" applyBorder="1" applyAlignment="1">
      <alignment horizontal="center" vertical="center"/>
    </xf>
    <xf numFmtId="171" fontId="2" fillId="0" borderId="0" xfId="0" applyNumberFormat="1" applyFont="1" applyFill="1" applyAlignment="1">
      <alignment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/>
    </xf>
    <xf numFmtId="37" fontId="3" fillId="0" borderId="4" xfId="0" applyNumberFormat="1" applyFont="1" applyFill="1" applyBorder="1" applyAlignment="1">
      <alignment horizontal="center" vertical="center"/>
    </xf>
    <xf numFmtId="37" fontId="3" fillId="0" borderId="19" xfId="0" applyNumberFormat="1" applyFont="1" applyFill="1" applyBorder="1" applyAlignment="1">
      <alignment horizontal="center" vertical="center"/>
    </xf>
    <xf numFmtId="37" fontId="3" fillId="0" borderId="20" xfId="0" applyNumberFormat="1" applyFont="1" applyFill="1" applyBorder="1" applyAlignment="1">
      <alignment horizontal="center" vertical="center"/>
    </xf>
    <xf numFmtId="37" fontId="2" fillId="0" borderId="0" xfId="0" applyNumberFormat="1" applyFont="1" applyFill="1" applyBorder="1" applyAlignment="1">
      <alignment vertical="center"/>
    </xf>
    <xf numFmtId="37" fontId="2" fillId="0" borderId="0" xfId="0" applyNumberFormat="1" applyFont="1" applyFill="1" applyBorder="1" applyAlignment="1">
      <alignment horizontal="center" vertical="center"/>
    </xf>
    <xf numFmtId="1" fontId="3" fillId="0" borderId="6" xfId="0" applyNumberFormat="1" applyFont="1" applyFill="1" applyBorder="1" applyAlignment="1">
      <alignment vertical="center"/>
    </xf>
    <xf numFmtId="1" fontId="2" fillId="0" borderId="3" xfId="0" applyNumberFormat="1" applyFont="1" applyFill="1" applyBorder="1" applyAlignment="1">
      <alignment vertical="center"/>
    </xf>
    <xf numFmtId="1" fontId="3" fillId="0" borderId="3" xfId="0" applyNumberFormat="1" applyFont="1" applyFill="1" applyBorder="1" applyAlignment="1">
      <alignment vertical="center"/>
    </xf>
    <xf numFmtId="166" fontId="3" fillId="0" borderId="3" xfId="1" applyNumberFormat="1" applyFont="1" applyFill="1" applyBorder="1" applyAlignment="1">
      <alignment horizontal="center" vertical="center"/>
    </xf>
    <xf numFmtId="1" fontId="2" fillId="0" borderId="3" xfId="0" applyNumberFormat="1" applyFont="1" applyFill="1" applyBorder="1" applyAlignment="1">
      <alignment horizontal="center" vertical="center"/>
    </xf>
    <xf numFmtId="37" fontId="2" fillId="0" borderId="3" xfId="0" applyNumberFormat="1" applyFont="1" applyFill="1" applyBorder="1" applyAlignment="1">
      <alignment horizontal="center" vertical="center"/>
    </xf>
    <xf numFmtId="37" fontId="2" fillId="0" borderId="16" xfId="0" applyNumberFormat="1" applyFont="1" applyFill="1" applyBorder="1" applyAlignment="1">
      <alignment horizontal="center" vertical="center"/>
    </xf>
    <xf numFmtId="37" fontId="2" fillId="0" borderId="8" xfId="1" applyNumberFormat="1" applyFont="1" applyFill="1" applyBorder="1" applyAlignment="1">
      <alignment vertical="center"/>
    </xf>
    <xf numFmtId="37" fontId="2" fillId="0" borderId="21" xfId="1" applyNumberFormat="1" applyFont="1" applyFill="1" applyBorder="1" applyAlignment="1">
      <alignment horizontal="center" vertical="center"/>
    </xf>
    <xf numFmtId="37" fontId="4" fillId="0" borderId="8" xfId="1" applyNumberFormat="1" applyFont="1" applyFill="1" applyBorder="1" applyAlignment="1">
      <alignment vertical="center"/>
    </xf>
    <xf numFmtId="37" fontId="4" fillId="0" borderId="21" xfId="1" applyNumberFormat="1" applyFont="1" applyFill="1" applyBorder="1" applyAlignment="1">
      <alignment horizontal="center" vertical="center"/>
    </xf>
    <xf numFmtId="37" fontId="2" fillId="0" borderId="10" xfId="1" applyNumberFormat="1" applyFont="1" applyFill="1" applyBorder="1" applyAlignment="1">
      <alignment horizontal="center" vertical="center"/>
    </xf>
    <xf numFmtId="37" fontId="2" fillId="0" borderId="11" xfId="1" applyNumberFormat="1" applyFont="1" applyFill="1" applyBorder="1" applyAlignment="1">
      <alignment horizontal="center" vertical="center"/>
    </xf>
    <xf numFmtId="37" fontId="2" fillId="0" borderId="12" xfId="1" applyNumberFormat="1" applyFont="1" applyFill="1" applyBorder="1" applyAlignment="1">
      <alignment horizontal="center" vertical="center"/>
    </xf>
    <xf numFmtId="1" fontId="2" fillId="0" borderId="0" xfId="0" applyNumberFormat="1" applyFont="1" applyFill="1" applyAlignment="1">
      <alignment vertical="center"/>
    </xf>
    <xf numFmtId="37" fontId="3" fillId="0" borderId="9" xfId="1" applyNumberFormat="1" applyFont="1" applyFill="1" applyBorder="1" applyAlignment="1">
      <alignment vertical="center"/>
    </xf>
    <xf numFmtId="37" fontId="3" fillId="0" borderId="5" xfId="1" applyNumberFormat="1" applyFont="1" applyFill="1" applyBorder="1" applyAlignment="1">
      <alignment vertical="center"/>
    </xf>
    <xf numFmtId="37" fontId="2" fillId="0" borderId="5" xfId="1" applyNumberFormat="1" applyFont="1" applyFill="1" applyBorder="1" applyAlignment="1">
      <alignment vertical="center"/>
    </xf>
    <xf numFmtId="37" fontId="3" fillId="0" borderId="22" xfId="1" applyNumberFormat="1" applyFont="1" applyFill="1" applyBorder="1" applyAlignment="1">
      <alignment horizontal="center" vertical="center"/>
    </xf>
    <xf numFmtId="37" fontId="3" fillId="0" borderId="23" xfId="1" applyNumberFormat="1" applyFont="1" applyFill="1" applyBorder="1" applyAlignment="1">
      <alignment horizontal="center" vertical="center"/>
    </xf>
    <xf numFmtId="37" fontId="2" fillId="0" borderId="5" xfId="1" applyNumberFormat="1" applyFont="1" applyFill="1" applyBorder="1" applyAlignment="1">
      <alignment horizontal="center" vertical="center"/>
    </xf>
    <xf numFmtId="37" fontId="2" fillId="0" borderId="3" xfId="1" applyNumberFormat="1" applyFont="1" applyFill="1" applyBorder="1" applyAlignment="1">
      <alignment horizontal="center" vertical="center"/>
    </xf>
    <xf numFmtId="1" fontId="2" fillId="0" borderId="0" xfId="0" applyNumberFormat="1" applyFont="1" applyFill="1" applyAlignment="1">
      <alignment horizontal="right" vertical="center"/>
    </xf>
    <xf numFmtId="166" fontId="2" fillId="0" borderId="0" xfId="1" quotePrefix="1" applyNumberFormat="1" applyFont="1" applyFill="1" applyAlignment="1">
      <alignment vertical="center"/>
    </xf>
    <xf numFmtId="166" fontId="2" fillId="0" borderId="0" xfId="1" applyNumberFormat="1" applyFont="1" applyFill="1" applyAlignment="1">
      <alignment vertical="center"/>
    </xf>
    <xf numFmtId="37" fontId="2" fillId="0" borderId="24" xfId="1" applyNumberFormat="1" applyFont="1" applyFill="1" applyBorder="1" applyAlignment="1">
      <alignment horizontal="center" vertical="center"/>
    </xf>
    <xf numFmtId="37" fontId="2" fillId="0" borderId="25" xfId="1" applyNumberFormat="1" applyFont="1" applyFill="1" applyBorder="1" applyAlignment="1">
      <alignment horizontal="center" vertical="center"/>
    </xf>
    <xf numFmtId="8" fontId="2" fillId="0" borderId="0" xfId="0" applyNumberFormat="1" applyFont="1" applyFill="1" applyAlignment="1">
      <alignment vertical="center"/>
    </xf>
    <xf numFmtId="1" fontId="6" fillId="0" borderId="0" xfId="0" applyNumberFormat="1" applyFont="1" applyFill="1" applyAlignment="1">
      <alignment vertical="center"/>
    </xf>
    <xf numFmtId="37" fontId="2" fillId="0" borderId="8" xfId="0" applyNumberFormat="1" applyFont="1" applyFill="1" applyBorder="1" applyAlignment="1">
      <alignment vertical="center"/>
    </xf>
    <xf numFmtId="37" fontId="3" fillId="0" borderId="0" xfId="0" applyNumberFormat="1" applyFont="1" applyFill="1" applyBorder="1" applyAlignment="1">
      <alignment vertical="center"/>
    </xf>
    <xf numFmtId="37" fontId="4" fillId="0" borderId="12" xfId="1" applyNumberFormat="1" applyFont="1" applyFill="1" applyBorder="1" applyAlignment="1">
      <alignment horizontal="center" vertical="center"/>
    </xf>
    <xf numFmtId="37" fontId="4" fillId="0" borderId="10" xfId="1" applyNumberFormat="1" applyFont="1" applyFill="1" applyBorder="1" applyAlignment="1">
      <alignment horizontal="center" vertical="center"/>
    </xf>
    <xf numFmtId="37" fontId="4" fillId="0" borderId="11" xfId="1" applyNumberFormat="1" applyFont="1" applyFill="1" applyBorder="1" applyAlignment="1">
      <alignment horizontal="center" vertical="center"/>
    </xf>
    <xf numFmtId="37" fontId="2" fillId="0" borderId="13" xfId="0" applyNumberFormat="1" applyFont="1" applyFill="1" applyBorder="1" applyAlignment="1">
      <alignment horizontal="center" vertical="center"/>
    </xf>
    <xf numFmtId="37" fontId="2" fillId="0" borderId="14" xfId="0" applyNumberFormat="1" applyFont="1" applyFill="1" applyBorder="1" applyAlignment="1">
      <alignment horizontal="center" vertical="center"/>
    </xf>
    <xf numFmtId="37" fontId="3" fillId="0" borderId="15" xfId="0" applyNumberFormat="1" applyFont="1" applyFill="1" applyBorder="1" applyAlignment="1">
      <alignment horizontal="center" vertical="center"/>
    </xf>
    <xf numFmtId="37" fontId="2" fillId="0" borderId="22" xfId="1" applyNumberFormat="1" applyFont="1" applyFill="1" applyBorder="1" applyAlignment="1">
      <alignment horizontal="center" vertical="center"/>
    </xf>
    <xf numFmtId="37" fontId="2" fillId="0" borderId="23" xfId="1" applyNumberFormat="1" applyFont="1" applyFill="1" applyBorder="1" applyAlignment="1">
      <alignment horizontal="center" vertical="center"/>
    </xf>
    <xf numFmtId="37" fontId="2" fillId="0" borderId="11" xfId="0" applyNumberFormat="1" applyFont="1" applyFill="1" applyBorder="1" applyAlignment="1">
      <alignment horizontal="center"/>
    </xf>
    <xf numFmtId="37" fontId="2" fillId="0" borderId="26" xfId="1" applyNumberFormat="1" applyFont="1" applyFill="1" applyBorder="1" applyAlignment="1">
      <alignment horizontal="center" vertical="center"/>
    </xf>
    <xf numFmtId="37" fontId="2" fillId="0" borderId="11" xfId="0" applyNumberFormat="1" applyFont="1" applyFill="1" applyBorder="1"/>
    <xf numFmtId="37" fontId="4" fillId="0" borderId="27" xfId="1" applyNumberFormat="1" applyFont="1" applyFill="1" applyBorder="1" applyAlignment="1">
      <alignment vertical="center"/>
    </xf>
    <xf numFmtId="37" fontId="4" fillId="0" borderId="27" xfId="1" applyNumberFormat="1" applyFont="1" applyFill="1" applyBorder="1" applyAlignment="1">
      <alignment horizontal="center" vertical="center"/>
    </xf>
    <xf numFmtId="37" fontId="4" fillId="0" borderId="28" xfId="1" applyNumberFormat="1" applyFont="1" applyFill="1" applyBorder="1" applyAlignment="1">
      <alignment horizontal="center" vertical="center"/>
    </xf>
    <xf numFmtId="37" fontId="4" fillId="0" borderId="29" xfId="1" applyNumberFormat="1" applyFont="1" applyFill="1" applyBorder="1" applyAlignment="1">
      <alignment horizontal="center" vertical="center"/>
    </xf>
    <xf numFmtId="37" fontId="4" fillId="0" borderId="30" xfId="1" applyNumberFormat="1" applyFont="1" applyFill="1" applyBorder="1" applyAlignment="1">
      <alignment horizontal="center" vertical="center"/>
    </xf>
    <xf numFmtId="37" fontId="4" fillId="0" borderId="31" xfId="1" applyNumberFormat="1" applyFont="1" applyFill="1" applyBorder="1" applyAlignment="1">
      <alignment horizontal="center" vertical="center"/>
    </xf>
    <xf numFmtId="37" fontId="4" fillId="0" borderId="32" xfId="1" applyNumberFormat="1" applyFont="1" applyFill="1" applyBorder="1" applyAlignment="1">
      <alignment horizontal="center" vertical="center"/>
    </xf>
    <xf numFmtId="166" fontId="3" fillId="0" borderId="13" xfId="1" applyNumberFormat="1" applyFont="1" applyFill="1" applyBorder="1" applyAlignment="1">
      <alignment horizontal="center" vertical="center"/>
    </xf>
    <xf numFmtId="37" fontId="3" fillId="0" borderId="10" xfId="1" applyNumberFormat="1" applyFont="1" applyFill="1" applyBorder="1" applyAlignment="1">
      <alignment horizontal="center" vertical="center"/>
    </xf>
    <xf numFmtId="0" fontId="2" fillId="0" borderId="3" xfId="0" applyFont="1" applyFill="1" applyBorder="1"/>
    <xf numFmtId="37" fontId="2" fillId="0" borderId="3" xfId="0" applyNumberFormat="1" applyFont="1" applyFill="1" applyBorder="1"/>
    <xf numFmtId="37" fontId="2" fillId="0" borderId="3" xfId="0" applyNumberFormat="1" applyFont="1" applyFill="1" applyBorder="1" applyAlignment="1">
      <alignment horizontal="center"/>
    </xf>
    <xf numFmtId="1" fontId="3" fillId="0" borderId="0" xfId="0" applyNumberFormat="1" applyFont="1" applyFill="1" applyBorder="1" applyAlignment="1">
      <alignment vertical="center"/>
    </xf>
    <xf numFmtId="37" fontId="2" fillId="0" borderId="21" xfId="0" applyNumberFormat="1" applyFont="1" applyFill="1" applyBorder="1" applyAlignment="1">
      <alignment horizontal="center" vertical="center"/>
    </xf>
    <xf numFmtId="166" fontId="3" fillId="0" borderId="10" xfId="1" applyNumberFormat="1" applyFont="1" applyFill="1" applyBorder="1" applyAlignment="1">
      <alignment horizontal="center" vertical="center"/>
    </xf>
    <xf numFmtId="1" fontId="2" fillId="0" borderId="11" xfId="0" applyNumberFormat="1" applyFont="1" applyFill="1" applyBorder="1" applyAlignment="1">
      <alignment horizontal="center" vertical="center"/>
    </xf>
    <xf numFmtId="37" fontId="3" fillId="0" borderId="11" xfId="1" applyNumberFormat="1" applyFont="1" applyFill="1" applyBorder="1" applyAlignment="1">
      <alignment horizontal="center" vertical="center"/>
    </xf>
    <xf numFmtId="37" fontId="3" fillId="0" borderId="12" xfId="0" applyNumberFormat="1" applyFont="1" applyFill="1" applyBorder="1" applyAlignment="1">
      <alignment horizontal="center" vertical="center"/>
    </xf>
    <xf numFmtId="0" fontId="8" fillId="0" borderId="0" xfId="0" applyFont="1"/>
    <xf numFmtId="14" fontId="8" fillId="6" borderId="0" xfId="0" applyNumberFormat="1" applyFont="1" applyFill="1"/>
    <xf numFmtId="0" fontId="8" fillId="6" borderId="0" xfId="0" applyFont="1" applyFill="1"/>
    <xf numFmtId="37" fontId="2" fillId="0" borderId="16" xfId="0" applyNumberFormat="1" applyFont="1" applyFill="1" applyBorder="1" applyAlignment="1">
      <alignment horizontal="center"/>
    </xf>
    <xf numFmtId="37" fontId="2" fillId="0" borderId="21" xfId="0" applyNumberFormat="1" applyFont="1" applyFill="1" applyBorder="1" applyAlignment="1">
      <alignment horizontal="center"/>
    </xf>
    <xf numFmtId="37" fontId="2" fillId="0" borderId="33" xfId="0" applyNumberFormat="1" applyFont="1" applyFill="1" applyBorder="1" applyAlignment="1">
      <alignment horizontal="center"/>
    </xf>
    <xf numFmtId="14" fontId="2" fillId="0" borderId="0" xfId="1" applyNumberFormat="1" applyFont="1" applyFill="1" applyBorder="1" applyAlignment="1">
      <alignment vertical="center"/>
    </xf>
    <xf numFmtId="37" fontId="2" fillId="0" borderId="0" xfId="10" applyNumberFormat="1" applyFont="1"/>
    <xf numFmtId="0" fontId="2" fillId="0" borderId="0" xfId="10" applyFont="1"/>
    <xf numFmtId="0" fontId="17" fillId="2" borderId="34" xfId="0" applyFont="1" applyFill="1" applyBorder="1" applyAlignment="1">
      <alignment horizontal="right"/>
    </xf>
    <xf numFmtId="0" fontId="18" fillId="0" borderId="0" xfId="0" applyFont="1"/>
    <xf numFmtId="0" fontId="17" fillId="0" borderId="34" xfId="0" applyFont="1" applyFill="1" applyBorder="1" applyAlignment="1">
      <alignment horizontal="right"/>
    </xf>
    <xf numFmtId="0" fontId="18" fillId="0" borderId="0" xfId="0" applyFont="1" applyFill="1" applyAlignment="1">
      <alignment horizontal="left"/>
    </xf>
    <xf numFmtId="0" fontId="2" fillId="0" borderId="0" xfId="0" applyFont="1" applyAlignment="1">
      <alignment horizontal="right"/>
    </xf>
    <xf numFmtId="14" fontId="2" fillId="5" borderId="35" xfId="0" applyNumberFormat="1" applyFont="1" applyFill="1" applyBorder="1" applyAlignment="1">
      <alignment horizontal="left"/>
    </xf>
    <xf numFmtId="0" fontId="18" fillId="0" borderId="0" xfId="0" applyFont="1" applyFill="1"/>
    <xf numFmtId="14" fontId="2" fillId="0" borderId="0" xfId="0" applyNumberFormat="1" applyFont="1" applyFill="1" applyBorder="1" applyAlignment="1">
      <alignment horizontal="left"/>
    </xf>
    <xf numFmtId="37" fontId="2" fillId="0" borderId="0" xfId="0" applyNumberFormat="1" applyFont="1" applyAlignment="1">
      <alignment horizontal="right"/>
    </xf>
    <xf numFmtId="14" fontId="2" fillId="0" borderId="0" xfId="0" applyNumberFormat="1" applyFont="1" applyAlignment="1">
      <alignment horizontal="left"/>
    </xf>
    <xf numFmtId="37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49" fontId="0" fillId="0" borderId="0" xfId="0" applyNumberFormat="1"/>
    <xf numFmtId="49" fontId="0" fillId="5" borderId="0" xfId="0" applyNumberFormat="1" applyFill="1"/>
    <xf numFmtId="49" fontId="0" fillId="0" borderId="0" xfId="0" applyNumberFormat="1" applyFill="1"/>
    <xf numFmtId="0" fontId="0" fillId="0" borderId="0" xfId="0" applyNumberFormat="1"/>
    <xf numFmtId="15" fontId="19" fillId="0" borderId="36" xfId="9" applyNumberFormat="1" applyFont="1" applyFill="1" applyBorder="1" applyAlignment="1">
      <alignment horizontal="right" wrapText="1"/>
    </xf>
    <xf numFmtId="183" fontId="20" fillId="0" borderId="0" xfId="0" applyNumberFormat="1" applyFont="1" applyAlignment="1">
      <alignment horizontal="left"/>
    </xf>
    <xf numFmtId="0" fontId="14" fillId="0" borderId="0" xfId="0" applyFont="1"/>
    <xf numFmtId="0" fontId="20" fillId="0" borderId="3" xfId="0" applyFont="1" applyBorder="1"/>
    <xf numFmtId="49" fontId="20" fillId="0" borderId="13" xfId="0" applyNumberFormat="1" applyFont="1" applyBorder="1" applyAlignment="1">
      <alignment horizontal="center"/>
    </xf>
    <xf numFmtId="49" fontId="20" fillId="0" borderId="3" xfId="0" applyNumberFormat="1" applyFont="1" applyBorder="1" applyAlignment="1">
      <alignment horizontal="center"/>
    </xf>
    <xf numFmtId="49" fontId="20" fillId="0" borderId="15" xfId="0" applyNumberFormat="1" applyFont="1" applyBorder="1" applyAlignment="1">
      <alignment horizontal="center"/>
    </xf>
    <xf numFmtId="49" fontId="20" fillId="0" borderId="37" xfId="0" applyNumberFormat="1" applyFont="1" applyBorder="1" applyAlignment="1">
      <alignment horizontal="center"/>
    </xf>
    <xf numFmtId="49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38" xfId="0" applyFont="1" applyBorder="1"/>
    <xf numFmtId="37" fontId="20" fillId="0" borderId="39" xfId="0" applyNumberFormat="1" applyFont="1" applyBorder="1" applyAlignment="1">
      <alignment horizontal="center"/>
    </xf>
    <xf numFmtId="37" fontId="20" fillId="0" borderId="38" xfId="0" applyNumberFormat="1" applyFont="1" applyBorder="1" applyAlignment="1">
      <alignment horizontal="center"/>
    </xf>
    <xf numFmtId="37" fontId="20" fillId="0" borderId="40" xfId="0" applyNumberFormat="1" applyFont="1" applyBorder="1" applyAlignment="1">
      <alignment horizontal="center"/>
    </xf>
    <xf numFmtId="37" fontId="20" fillId="0" borderId="41" xfId="0" applyNumberFormat="1" applyFont="1" applyBorder="1" applyAlignment="1">
      <alignment horizontal="center"/>
    </xf>
    <xf numFmtId="37" fontId="14" fillId="0" borderId="0" xfId="0" applyNumberFormat="1" applyFont="1" applyAlignment="1">
      <alignment horizontal="center"/>
    </xf>
    <xf numFmtId="37" fontId="14" fillId="0" borderId="0" xfId="0" applyNumberFormat="1" applyFont="1"/>
    <xf numFmtId="37" fontId="14" fillId="0" borderId="10" xfId="0" applyNumberFormat="1" applyFont="1" applyBorder="1" applyAlignment="1">
      <alignment horizontal="center"/>
    </xf>
    <xf numFmtId="37" fontId="14" fillId="0" borderId="12" xfId="0" applyNumberFormat="1" applyFont="1" applyBorder="1" applyAlignment="1">
      <alignment horizontal="center"/>
    </xf>
    <xf numFmtId="37" fontId="14" fillId="0" borderId="26" xfId="0" applyNumberFormat="1" applyFont="1" applyBorder="1" applyAlignment="1">
      <alignment horizontal="center"/>
    </xf>
    <xf numFmtId="37" fontId="20" fillId="0" borderId="9" xfId="0" applyNumberFormat="1" applyFont="1" applyBorder="1"/>
    <xf numFmtId="37" fontId="14" fillId="0" borderId="22" xfId="0" applyNumberFormat="1" applyFont="1" applyBorder="1" applyAlignment="1">
      <alignment horizontal="center"/>
    </xf>
    <xf numFmtId="37" fontId="14" fillId="0" borderId="5" xfId="0" applyNumberFormat="1" applyFont="1" applyBorder="1" applyAlignment="1">
      <alignment horizontal="center"/>
    </xf>
    <xf numFmtId="37" fontId="14" fillId="0" borderId="24" xfId="0" applyNumberFormat="1" applyFont="1" applyBorder="1" applyAlignment="1">
      <alignment horizontal="center"/>
    </xf>
    <xf numFmtId="37" fontId="14" fillId="0" borderId="42" xfId="0" applyNumberFormat="1" applyFont="1" applyBorder="1" applyAlignment="1">
      <alignment horizontal="center"/>
    </xf>
    <xf numFmtId="0" fontId="20" fillId="0" borderId="0" xfId="0" applyFont="1"/>
    <xf numFmtId="37" fontId="14" fillId="0" borderId="0" xfId="0" applyNumberFormat="1" applyFont="1" applyBorder="1" applyAlignment="1">
      <alignment horizontal="center"/>
    </xf>
    <xf numFmtId="37" fontId="14" fillId="0" borderId="4" xfId="0" applyNumberFormat="1" applyFont="1" applyBorder="1" applyAlignment="1">
      <alignment horizontal="center"/>
    </xf>
    <xf numFmtId="37" fontId="14" fillId="0" borderId="33" xfId="0" applyNumberFormat="1" applyFont="1" applyBorder="1" applyAlignment="1">
      <alignment horizontal="center"/>
    </xf>
    <xf numFmtId="0" fontId="20" fillId="0" borderId="9" xfId="0" applyFont="1" applyBorder="1"/>
    <xf numFmtId="37" fontId="14" fillId="0" borderId="25" xfId="0" applyNumberFormat="1" applyFont="1" applyBorder="1" applyAlignment="1">
      <alignment horizontal="center"/>
    </xf>
    <xf numFmtId="0" fontId="20" fillId="0" borderId="0" xfId="0" applyFont="1" applyBorder="1"/>
    <xf numFmtId="37" fontId="14" fillId="0" borderId="15" xfId="0" applyNumberFormat="1" applyFont="1" applyBorder="1" applyAlignment="1">
      <alignment horizontal="center"/>
    </xf>
    <xf numFmtId="37" fontId="14" fillId="0" borderId="11" xfId="0" applyNumberFormat="1" applyFont="1" applyBorder="1" applyAlignment="1">
      <alignment horizontal="center"/>
    </xf>
    <xf numFmtId="37" fontId="14" fillId="0" borderId="23" xfId="0" applyNumberFormat="1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0" xfId="0" applyFont="1" applyBorder="1" applyAlignment="1">
      <alignment horizontal="center"/>
    </xf>
    <xf numFmtId="0" fontId="14" fillId="0" borderId="0" xfId="0" applyFont="1" applyBorder="1"/>
    <xf numFmtId="0" fontId="14" fillId="0" borderId="12" xfId="0" applyFont="1" applyBorder="1"/>
    <xf numFmtId="43" fontId="0" fillId="0" borderId="0" xfId="1" applyFont="1"/>
    <xf numFmtId="43" fontId="0" fillId="5" borderId="0" xfId="1" applyFont="1" applyFill="1"/>
    <xf numFmtId="181" fontId="0" fillId="0" borderId="0" xfId="0" applyNumberFormat="1"/>
    <xf numFmtId="4" fontId="0" fillId="7" borderId="0" xfId="0" applyNumberFormat="1" applyFill="1"/>
    <xf numFmtId="4" fontId="0" fillId="4" borderId="0" xfId="0" applyNumberFormat="1" applyFill="1"/>
    <xf numFmtId="1" fontId="2" fillId="0" borderId="14" xfId="0" applyNumberFormat="1" applyFont="1" applyFill="1" applyBorder="1" applyAlignment="1">
      <alignment horizontal="center" vertical="center"/>
    </xf>
  </cellXfs>
  <cellStyles count="1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ormal" xfId="0" builtinId="0"/>
    <cellStyle name="Normal - Style1" xfId="8"/>
    <cellStyle name="Normal_Sheet1" xfId="9"/>
    <cellStyle name="Normal_Top" xfId="10"/>
    <cellStyle name="Total" xfId="11" builtinId="25" customBuiltin="1"/>
    <cellStyle name="Unprot" xfId="12"/>
    <cellStyle name="Unprot$" xfId="13"/>
    <cellStyle name="Unprotect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externalLink" Target="externalLinks/externalLink7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0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3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23" Type="http://schemas.openxmlformats.org/officeDocument/2006/relationships/externalLink" Target="externalLinks/externalLink12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externalLink" Target="externalLinks/externalLink11.xml"/><Relationship Id="rId27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1333500</xdr:colOff>
          <xdr:row>9</xdr:row>
          <xdr:rowOff>144780</xdr:rowOff>
        </xdr:from>
        <xdr:to>
          <xdr:col>5</xdr:col>
          <xdr:colOff>891540</xdr:colOff>
          <xdr:row>12</xdr:row>
          <xdr:rowOff>91440</xdr:rowOff>
        </xdr:to>
        <xdr:sp macro="" textlink="">
          <xdr:nvSpPr>
            <xdr:cNvPr id="13313" name="Button 1" hidden="1">
              <a:extLst>
                <a:ext uri="{63B3BB69-23CF-44E3-9099-C40C66FF867C}">
                  <a14:compatExt spid="_x0000_s13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en-US" sz="16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Data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9</xdr:row>
          <xdr:rowOff>205740</xdr:rowOff>
        </xdr:from>
        <xdr:to>
          <xdr:col>3</xdr:col>
          <xdr:colOff>274320</xdr:colOff>
          <xdr:row>12</xdr:row>
          <xdr:rowOff>114300</xdr:rowOff>
        </xdr:to>
        <xdr:sp macro="" textlink="">
          <xdr:nvSpPr>
            <xdr:cNvPr id="13314" name="Button 2" hidden="1">
              <a:extLst>
                <a:ext uri="{63B3BB69-23CF-44E3-9099-C40C66FF867C}">
                  <a14:compatExt spid="_x0000_s13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en-US" sz="16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Roll Prior</a:t>
              </a:r>
            </a:p>
            <a:p>
              <a:pPr algn="ctr" rtl="0">
                <a:defRPr sz="1000"/>
              </a:pPr>
              <a:r>
                <a:rPr lang="en-US" sz="16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Position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259080</xdr:colOff>
          <xdr:row>2</xdr:row>
          <xdr:rowOff>30480</xdr:rowOff>
        </xdr:from>
        <xdr:to>
          <xdr:col>4</xdr:col>
          <xdr:colOff>579120</xdr:colOff>
          <xdr:row>5</xdr:row>
          <xdr:rowOff>106680</xdr:rowOff>
        </xdr:to>
        <xdr:sp macro="" textlink="">
          <xdr:nvSpPr>
            <xdr:cNvPr id="12289" name="Button 1" hidden="1">
              <a:extLst>
                <a:ext uri="{63B3BB69-23CF-44E3-9099-C40C66FF867C}">
                  <a14:compatExt spid="_x0000_s12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 update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99060</xdr:colOff>
          <xdr:row>3</xdr:row>
          <xdr:rowOff>60960</xdr:rowOff>
        </xdr:from>
        <xdr:to>
          <xdr:col>28</xdr:col>
          <xdr:colOff>472440</xdr:colOff>
          <xdr:row>5</xdr:row>
          <xdr:rowOff>68580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54864" tIns="41148" rIns="54864" bIns="41148" anchor="ctr" upright="1"/>
            <a:lstStyle/>
            <a:p>
              <a:pPr algn="ctr" rtl="0">
                <a:defRPr sz="1000"/>
              </a:pPr>
              <a:r>
                <a:rPr lang="en-US" sz="1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WVaR 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99060</xdr:colOff>
          <xdr:row>3</xdr:row>
          <xdr:rowOff>60960</xdr:rowOff>
        </xdr:from>
        <xdr:to>
          <xdr:col>28</xdr:col>
          <xdr:colOff>472440</xdr:colOff>
          <xdr:row>5</xdr:row>
          <xdr:rowOff>68580</xdr:rowOff>
        </xdr:to>
        <xdr:sp macro="" textlink="">
          <xdr:nvSpPr>
            <xdr:cNvPr id="10241" name="Button 1" hidden="1">
              <a:extLst>
                <a:ext uri="{63B3BB69-23CF-44E3-9099-C40C66FF867C}">
                  <a14:compatExt spid="_x0000_s10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54864" tIns="41148" rIns="54864" bIns="41148" anchor="ctr" upright="1"/>
            <a:lstStyle/>
            <a:p>
              <a:pPr algn="ctr" rtl="0">
                <a:defRPr sz="1000"/>
              </a:pPr>
              <a:r>
                <a:rPr lang="en-US" sz="1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WVaR  OffPeak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orporate\erv\websave4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Test/West/var%20access%20query-West&amp;Canada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Test/Trading%20Track%20Benchmark_VaR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Jul-01/Gas%20Bench/BenchByTrader0726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Var%20access%20query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websave4"/>
    </sheetNames>
    <definedNames>
      <definedName name="PublishWVaRAndOffPeakPosByTrader"/>
      <definedName name="PublishWVaRAndPeakPosByTrader"/>
    </definedNames>
    <sheetDataSet>
      <sheetData sheetId="0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ort Today's var"/>
      <sheetName val="Today total"/>
      <sheetName val="yesterday total"/>
      <sheetName val="total difference"/>
    </sheetNames>
    <sheetDataSet>
      <sheetData sheetId="0"/>
      <sheetData sheetId="1">
        <row r="2">
          <cell r="B2" t="str">
            <v>CAND-DPR-VAR</v>
          </cell>
          <cell r="C2">
            <v>-11923660.713795101</v>
          </cell>
        </row>
        <row r="3">
          <cell r="B3" t="str">
            <v>WEST-DPR-VAR</v>
          </cell>
          <cell r="C3">
            <v>-11891030.885563901</v>
          </cell>
        </row>
        <row r="4">
          <cell r="B4" t="str">
            <v>POWER-CA-LT</v>
          </cell>
          <cell r="C4">
            <v>-1550437.18737086</v>
          </cell>
        </row>
        <row r="5">
          <cell r="B5" t="str">
            <v>POWER-CA-ST</v>
          </cell>
          <cell r="C5">
            <v>-778350.34234175796</v>
          </cell>
        </row>
        <row r="6">
          <cell r="B6" t="str">
            <v>POWER-NW-LT</v>
          </cell>
          <cell r="C6">
            <v>-5347508.4831306804</v>
          </cell>
        </row>
        <row r="7">
          <cell r="B7" t="str">
            <v>POWER-NW-ST</v>
          </cell>
          <cell r="C7">
            <v>-456996.16466100205</v>
          </cell>
        </row>
        <row r="8">
          <cell r="B8" t="str">
            <v>POWER-SW-LT</v>
          </cell>
          <cell r="C8">
            <v>-4169287.1859690398</v>
          </cell>
        </row>
        <row r="9">
          <cell r="B9" t="str">
            <v>POWER-SW-ST</v>
          </cell>
          <cell r="C9">
            <v>-443718.75492446404</v>
          </cell>
        </row>
        <row r="10">
          <cell r="B10" t="str">
            <v>POWER-WM-LT</v>
          </cell>
          <cell r="C10">
            <v>-651421.6761513321</v>
          </cell>
        </row>
      </sheetData>
      <sheetData sheetId="2"/>
      <sheetData sheetId="3">
        <row r="2">
          <cell r="B2" t="str">
            <v>CAND-DPR-VAR</v>
          </cell>
          <cell r="C2">
            <v>1553718.2977745011</v>
          </cell>
        </row>
        <row r="3">
          <cell r="B3" t="str">
            <v>WEST-DPR-VAR</v>
          </cell>
          <cell r="C3">
            <v>669708.00907579996</v>
          </cell>
        </row>
        <row r="4">
          <cell r="B4" t="str">
            <v>POWER-CA-LT</v>
          </cell>
          <cell r="C4">
            <v>-59245.77100590989</v>
          </cell>
        </row>
        <row r="5">
          <cell r="B5" t="str">
            <v>POWER-CA-ST</v>
          </cell>
          <cell r="C5">
            <v>30306.773569135927</v>
          </cell>
        </row>
        <row r="6">
          <cell r="B6" t="str">
            <v>POWER-NW-LT</v>
          </cell>
          <cell r="C6">
            <v>285381.68133983016</v>
          </cell>
        </row>
        <row r="7">
          <cell r="B7" t="str">
            <v>POWER-NW-ST</v>
          </cell>
          <cell r="C7">
            <v>-18609.076492580934</v>
          </cell>
        </row>
        <row r="8">
          <cell r="B8" t="str">
            <v>POWER-SW-LT</v>
          </cell>
          <cell r="C8">
            <v>317693.08859626995</v>
          </cell>
        </row>
        <row r="9">
          <cell r="B9" t="str">
            <v>POWER-SW-ST</v>
          </cell>
          <cell r="C9">
            <v>60322.104964372062</v>
          </cell>
        </row>
        <row r="10">
          <cell r="B10" t="str">
            <v>POWER-WM-LT</v>
          </cell>
          <cell r="C10">
            <v>-41582.817651080899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lta Yearly"/>
      <sheetName val="Delta Monthly"/>
      <sheetName val="Run Query"/>
      <sheetName val="QueryPage"/>
      <sheetName val="GRMS Detail"/>
      <sheetName val="Prior Day Bench"/>
      <sheetName val="Bench By Trader"/>
      <sheetName val="Bench By Trader Change"/>
      <sheetName val="Prior Day Lavo"/>
      <sheetName val="Lavo"/>
      <sheetName val="Lavo Change"/>
      <sheetName val="Months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4"/>
    </definedNames>
    <sheetDataSet>
      <sheetData sheetId="0"/>
      <sheetData sheetId="1"/>
      <sheetData sheetId="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9"/>
    </definedNames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!"/>
      <sheetName val="Processing Page"/>
      <sheetName val="FileList"/>
      <sheetName val="Export"/>
      <sheetName val="Months"/>
      <sheetName val="QueryPage"/>
      <sheetName val="GRMSPositions"/>
      <sheetName val="GRMSQue"/>
      <sheetName val="12 Month"/>
      <sheetName val="Lavorato Publish"/>
      <sheetName val="Lavorato"/>
      <sheetName val="Lavo Change"/>
      <sheetName val="Lavo PriorDay"/>
      <sheetName val="BMPosYesterday"/>
      <sheetName val="Report -Benchmark Positions"/>
      <sheetName val="Report -Benchmark Change"/>
      <sheetName val="Plug Num."/>
      <sheetName val="CurveFetch"/>
      <sheetName val="Consolidated Report"/>
      <sheetName val="Portfolios"/>
      <sheetName val="Cash3"/>
      <sheetName val="Module1"/>
    </sheetNames>
    <sheetDataSet>
      <sheetData sheetId="0"/>
      <sheetData sheetId="1"/>
      <sheetData sheetId="2"/>
      <sheetData sheetId="3"/>
      <sheetData sheetId="4"/>
      <sheetData sheetId="5">
        <row r="6">
          <cell r="P6" t="str">
            <v>GRMSPositions!$J$2:$J$2231</v>
          </cell>
          <cell r="Q6" t="str">
            <v>GRMSPositions!$J$5011:$J$6549</v>
          </cell>
          <cell r="S6" t="str">
            <v>GRMSPositions!$J$15031:$J$16512</v>
          </cell>
          <cell r="T6" t="str">
            <v>GRMSPositions!$J$20041:$J$24138</v>
          </cell>
        </row>
        <row r="8">
          <cell r="P8" t="str">
            <v>GRMSPositions!$C$2:$C$2231</v>
          </cell>
          <cell r="Q8" t="str">
            <v>GRMSPositions!$C$5011:$C$6549</v>
          </cell>
          <cell r="S8" t="str">
            <v>GRMSPositions!$C$15031:$C$16512</v>
          </cell>
          <cell r="T8" t="str">
            <v>GRMSPositions!$C$20041:$C$24138</v>
          </cell>
        </row>
        <row r="9">
          <cell r="P9" t="str">
            <v>GRMSPositions!$D$2:$D$2231</v>
          </cell>
          <cell r="Q9" t="str">
            <v>GRMSPositions!$D$5011:$D$6549</v>
          </cell>
          <cell r="S9" t="str">
            <v>GRMSPositions!$D$15031:$D$16512</v>
          </cell>
          <cell r="T9" t="str">
            <v>GRMSPositions!$D$20041:$D$24138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day total"/>
    </sheetNames>
    <sheetDataSet>
      <sheetData sheetId="0">
        <row r="1">
          <cell r="B1" t="str">
            <v>PORTFOLIO_ID</v>
          </cell>
          <cell r="C1" t="str">
            <v>DOWN95</v>
          </cell>
          <cell r="D1" t="str">
            <v>Prior day</v>
          </cell>
          <cell r="E1" t="str">
            <v>Change</v>
          </cell>
        </row>
        <row r="2">
          <cell r="B2" t="str">
            <v>POWER-WM-LT</v>
          </cell>
          <cell r="C2">
            <v>-1141768.00827644</v>
          </cell>
          <cell r="D2">
            <v>-1078502.1552041499</v>
          </cell>
          <cell r="E2">
            <v>-63265.853072290076</v>
          </cell>
        </row>
        <row r="3">
          <cell r="B3" t="str">
            <v>POWER-SW-ST</v>
          </cell>
          <cell r="C3">
            <v>-296890.66438128101</v>
          </cell>
          <cell r="D3">
            <v>-294558.38897521101</v>
          </cell>
          <cell r="E3">
            <v>-2332.2754060699954</v>
          </cell>
        </row>
        <row r="4">
          <cell r="B4" t="str">
            <v>POWER-SW-LT</v>
          </cell>
          <cell r="C4">
            <v>-3247647.3184134802</v>
          </cell>
          <cell r="D4">
            <v>-3248898.4590765396</v>
          </cell>
          <cell r="E4">
            <v>1251.1406630594283</v>
          </cell>
        </row>
        <row r="5">
          <cell r="B5" t="str">
            <v>POWER-NW-ST</v>
          </cell>
          <cell r="C5">
            <v>-205448.299974881</v>
          </cell>
          <cell r="D5">
            <v>-198472.54857857403</v>
          </cell>
          <cell r="E5">
            <v>-6975.751396306965</v>
          </cell>
        </row>
        <row r="6">
          <cell r="B6" t="str">
            <v>POWER-NW-LT</v>
          </cell>
          <cell r="C6">
            <v>-4508214.0323631903</v>
          </cell>
          <cell r="D6">
            <v>-4389849.4245374305</v>
          </cell>
          <cell r="E6">
            <v>-118364.6078257598</v>
          </cell>
        </row>
        <row r="7">
          <cell r="B7" t="str">
            <v>POWER-CA-ST</v>
          </cell>
          <cell r="C7">
            <v>-176143.11367932099</v>
          </cell>
          <cell r="D7">
            <v>-195570.30911565403</v>
          </cell>
          <cell r="E7">
            <v>19427.195436333044</v>
          </cell>
        </row>
        <row r="8">
          <cell r="B8" t="str">
            <v>POWER-CA-LT</v>
          </cell>
          <cell r="C8">
            <v>-1029753.57168709</v>
          </cell>
          <cell r="D8">
            <v>-1279114.69447359</v>
          </cell>
          <cell r="E8">
            <v>249361.12278650003</v>
          </cell>
        </row>
        <row r="9">
          <cell r="B9" t="str">
            <v>WEST-DPR-VAR</v>
          </cell>
          <cell r="C9">
            <v>-9633776.0419159401</v>
          </cell>
          <cell r="D9">
            <v>-9734117.3185996395</v>
          </cell>
          <cell r="E9">
            <v>100341.27668369934</v>
          </cell>
        </row>
        <row r="10">
          <cell r="B10" t="str">
            <v>CAND-DPR-VAR</v>
          </cell>
          <cell r="C10">
            <v>-16332748.8704182</v>
          </cell>
          <cell r="D10">
            <v>-16501019.6434855</v>
          </cell>
          <cell r="E10">
            <v>168270.77306729928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pageSetUpPr fitToPage="1"/>
  </sheetPr>
  <dimension ref="A1:Y69"/>
  <sheetViews>
    <sheetView topLeftCell="I1" zoomScale="50" zoomScaleNormal="100" workbookViewId="0">
      <selection activeCell="O3" sqref="O3:O40"/>
    </sheetView>
  </sheetViews>
  <sheetFormatPr defaultColWidth="9.109375" defaultRowHeight="17.399999999999999"/>
  <cols>
    <col min="1" max="1" width="32" style="1" bestFit="1" customWidth="1"/>
    <col min="2" max="2" width="24.33203125" style="1" bestFit="1" customWidth="1"/>
    <col min="3" max="3" width="27.109375" style="1" customWidth="1"/>
    <col min="4" max="4" width="20.109375" style="1" customWidth="1"/>
    <col min="5" max="5" width="19.5546875" style="1" bestFit="1" customWidth="1"/>
    <col min="6" max="6" width="22.88671875" style="2" customWidth="1"/>
    <col min="7" max="7" width="27" style="2" customWidth="1"/>
    <col min="8" max="8" width="22.44140625" style="2" customWidth="1"/>
    <col min="9" max="10" width="27.33203125" style="2" customWidth="1"/>
    <col min="11" max="11" width="14.5546875" style="2" bestFit="1" customWidth="1"/>
    <col min="12" max="12" width="16.6640625" style="2" bestFit="1" customWidth="1"/>
    <col min="13" max="14" width="18.44140625" style="2" bestFit="1" customWidth="1"/>
    <col min="15" max="15" width="38.33203125" style="1" customWidth="1"/>
    <col min="16" max="16" width="16.88671875" style="1" customWidth="1"/>
    <col min="17" max="17" width="15.109375" style="1" customWidth="1"/>
    <col min="18" max="18" width="38.33203125" style="1" customWidth="1"/>
    <col min="19" max="19" width="9.109375" style="1"/>
    <col min="20" max="20" width="38.33203125" style="1" customWidth="1"/>
    <col min="21" max="24" width="9.109375" style="1"/>
    <col min="25" max="25" width="0" style="1" hidden="1" customWidth="1"/>
    <col min="26" max="16384" width="9.109375" style="1"/>
  </cols>
  <sheetData>
    <row r="1" spans="1:25">
      <c r="O1" s="151">
        <v>38</v>
      </c>
      <c r="P1" s="151"/>
      <c r="Q1" s="151"/>
      <c r="R1" s="151"/>
      <c r="S1" s="151"/>
      <c r="T1" s="151"/>
      <c r="U1" s="151"/>
      <c r="V1" s="151"/>
      <c r="W1" s="151"/>
      <c r="X1" s="151"/>
      <c r="Y1" s="151"/>
    </row>
    <row r="2" spans="1:25">
      <c r="O2" s="152" t="s">
        <v>118</v>
      </c>
      <c r="P2" s="152"/>
      <c r="Q2" s="152"/>
      <c r="R2" s="152"/>
      <c r="S2" s="152"/>
      <c r="T2" s="152"/>
      <c r="U2" s="152"/>
      <c r="V2" s="152"/>
      <c r="W2" s="152"/>
      <c r="X2" s="152"/>
      <c r="Y2" s="152" t="s">
        <v>118</v>
      </c>
    </row>
    <row r="3" spans="1:25" ht="18.600000000000001" thickBot="1">
      <c r="E3" s="153" t="s">
        <v>119</v>
      </c>
      <c r="F3" s="154"/>
      <c r="G3" s="1"/>
      <c r="H3" s="155" t="s">
        <v>120</v>
      </c>
      <c r="I3" s="156" t="s">
        <v>121</v>
      </c>
      <c r="O3" s="152" t="s">
        <v>41</v>
      </c>
      <c r="P3" s="152" t="s">
        <v>80</v>
      </c>
      <c r="Q3" s="152">
        <v>1</v>
      </c>
      <c r="R3" s="152"/>
      <c r="S3" s="152"/>
      <c r="T3" s="169">
        <v>37039</v>
      </c>
      <c r="U3" s="152"/>
      <c r="V3" s="152"/>
      <c r="W3" s="152"/>
      <c r="X3" s="152"/>
      <c r="Y3" s="152"/>
    </row>
    <row r="4" spans="1:25" ht="21" customHeight="1" thickBot="1">
      <c r="A4" s="157" t="s">
        <v>122</v>
      </c>
      <c r="B4" s="158">
        <v>37215</v>
      </c>
      <c r="C4" s="157" t="s">
        <v>129</v>
      </c>
      <c r="D4" s="158">
        <f>WORKDAY(B4, 1, Holidays)</f>
        <v>37216</v>
      </c>
      <c r="E4" s="155" t="s">
        <v>123</v>
      </c>
      <c r="F4" s="159"/>
      <c r="G4" s="1"/>
      <c r="H4" s="155" t="s">
        <v>124</v>
      </c>
      <c r="I4" s="156" t="s">
        <v>125</v>
      </c>
      <c r="K4" s="156"/>
      <c r="O4" s="152" t="s">
        <v>42</v>
      </c>
      <c r="P4" s="152" t="s">
        <v>80</v>
      </c>
      <c r="Q4" s="152">
        <v>2</v>
      </c>
      <c r="R4" s="152"/>
      <c r="S4" s="152"/>
      <c r="T4" s="169">
        <v>37076</v>
      </c>
      <c r="U4" s="152"/>
      <c r="V4" s="152"/>
      <c r="W4" s="152"/>
      <c r="X4" s="152"/>
      <c r="Y4" s="152"/>
    </row>
    <row r="5" spans="1:25">
      <c r="A5" s="157" t="s">
        <v>126</v>
      </c>
      <c r="B5" s="160">
        <v>44196</v>
      </c>
      <c r="C5" s="160"/>
      <c r="H5" s="161"/>
      <c r="I5" s="156" t="s">
        <v>80</v>
      </c>
      <c r="K5" s="156"/>
      <c r="O5" s="152" t="s">
        <v>63</v>
      </c>
      <c r="P5" s="152" t="s">
        <v>80</v>
      </c>
      <c r="Q5" s="152">
        <v>3</v>
      </c>
      <c r="R5" s="152"/>
      <c r="S5" s="152"/>
      <c r="T5" s="169">
        <v>37137</v>
      </c>
      <c r="U5" s="152"/>
      <c r="V5" s="152"/>
      <c r="W5" s="152"/>
      <c r="X5" s="152"/>
      <c r="Y5" s="152"/>
    </row>
    <row r="6" spans="1:25">
      <c r="A6" s="157"/>
      <c r="B6" s="162"/>
      <c r="C6" s="162"/>
      <c r="H6" s="161"/>
      <c r="I6" s="156" t="s">
        <v>127</v>
      </c>
      <c r="O6" s="152" t="s">
        <v>43</v>
      </c>
      <c r="P6" s="152" t="s">
        <v>80</v>
      </c>
      <c r="Q6" s="152">
        <v>4</v>
      </c>
      <c r="R6" s="152"/>
      <c r="S6" s="152"/>
      <c r="T6" s="169">
        <v>37217</v>
      </c>
      <c r="U6" s="152"/>
      <c r="V6" s="152"/>
      <c r="W6" s="152"/>
      <c r="X6" s="152"/>
      <c r="Y6" s="152"/>
    </row>
    <row r="7" spans="1:25">
      <c r="H7" s="163"/>
      <c r="I7" s="164"/>
      <c r="O7" s="152" t="s">
        <v>135</v>
      </c>
      <c r="P7" s="152" t="s">
        <v>80</v>
      </c>
      <c r="Q7" s="152">
        <v>5</v>
      </c>
      <c r="R7" s="152"/>
      <c r="S7" s="152"/>
      <c r="T7" s="169">
        <v>37250</v>
      </c>
      <c r="U7" s="152"/>
      <c r="V7" s="152"/>
      <c r="W7" s="152"/>
      <c r="X7" s="152"/>
      <c r="Y7" s="152"/>
    </row>
    <row r="8" spans="1:25">
      <c r="O8" s="152" t="s">
        <v>44</v>
      </c>
      <c r="P8" s="152" t="s">
        <v>80</v>
      </c>
      <c r="Q8" s="152">
        <v>6</v>
      </c>
      <c r="R8" s="152"/>
      <c r="S8" s="152"/>
      <c r="T8" s="169">
        <v>37257</v>
      </c>
      <c r="U8" s="152"/>
      <c r="V8" s="152"/>
      <c r="W8" s="152"/>
      <c r="X8" s="152"/>
      <c r="Y8" s="152"/>
    </row>
    <row r="9" spans="1:25">
      <c r="O9" s="152" t="s">
        <v>45</v>
      </c>
      <c r="P9" s="152" t="s">
        <v>80</v>
      </c>
      <c r="Q9" s="152">
        <v>7</v>
      </c>
      <c r="R9" s="152"/>
      <c r="S9" s="152"/>
      <c r="T9" s="169">
        <v>37403</v>
      </c>
      <c r="U9" s="152"/>
      <c r="V9" s="152"/>
      <c r="W9" s="152"/>
      <c r="X9" s="152"/>
      <c r="Y9" s="152"/>
    </row>
    <row r="10" spans="1:25">
      <c r="O10" s="152" t="s">
        <v>106</v>
      </c>
      <c r="P10" s="152" t="s">
        <v>80</v>
      </c>
      <c r="Q10" s="152">
        <v>8</v>
      </c>
      <c r="R10" s="152"/>
      <c r="S10" s="152"/>
      <c r="T10" s="169">
        <v>37441</v>
      </c>
      <c r="U10" s="152"/>
      <c r="V10" s="152"/>
      <c r="W10" s="152"/>
      <c r="X10" s="152"/>
      <c r="Y10" s="152"/>
    </row>
    <row r="11" spans="1:25">
      <c r="O11" s="152" t="s">
        <v>46</v>
      </c>
      <c r="P11" s="152" t="s">
        <v>80</v>
      </c>
      <c r="Q11" s="152">
        <v>9</v>
      </c>
      <c r="R11" s="152"/>
      <c r="S11" s="152"/>
      <c r="T11" s="169">
        <v>37501</v>
      </c>
      <c r="U11" s="152"/>
      <c r="V11" s="152"/>
      <c r="W11" s="152"/>
      <c r="X11" s="152"/>
      <c r="Y11" s="152"/>
    </row>
    <row r="12" spans="1:25">
      <c r="O12" s="152" t="s">
        <v>136</v>
      </c>
      <c r="P12" s="152" t="s">
        <v>80</v>
      </c>
      <c r="Q12" s="152">
        <v>10</v>
      </c>
      <c r="R12" s="152"/>
      <c r="S12" s="152"/>
      <c r="T12" s="169">
        <v>37588</v>
      </c>
      <c r="U12" s="152"/>
      <c r="V12" s="152"/>
      <c r="W12" s="152"/>
      <c r="X12" s="152"/>
      <c r="Y12" s="152"/>
    </row>
    <row r="13" spans="1:25">
      <c r="O13" s="152" t="s">
        <v>47</v>
      </c>
      <c r="P13" s="152" t="s">
        <v>80</v>
      </c>
      <c r="Q13" s="152">
        <v>11</v>
      </c>
      <c r="R13" s="152"/>
      <c r="S13" s="152"/>
      <c r="T13" s="169">
        <v>37615</v>
      </c>
      <c r="U13" s="152"/>
      <c r="V13" s="152"/>
      <c r="W13" s="152"/>
      <c r="X13" s="152"/>
      <c r="Y13" s="152"/>
    </row>
    <row r="14" spans="1:25">
      <c r="O14" s="152" t="s">
        <v>48</v>
      </c>
      <c r="P14" s="152" t="s">
        <v>80</v>
      </c>
      <c r="Q14" s="152">
        <v>12</v>
      </c>
      <c r="R14" s="152"/>
      <c r="S14" s="152"/>
      <c r="T14" s="169">
        <v>37622</v>
      </c>
      <c r="U14" s="152"/>
      <c r="V14" s="152"/>
      <c r="W14" s="152"/>
      <c r="X14" s="152"/>
      <c r="Y14" s="152"/>
    </row>
    <row r="15" spans="1:25">
      <c r="O15" s="152" t="s">
        <v>49</v>
      </c>
      <c r="P15" s="152" t="s">
        <v>80</v>
      </c>
      <c r="Q15" s="152">
        <v>13</v>
      </c>
      <c r="R15" s="152"/>
      <c r="S15" s="152"/>
      <c r="T15" s="169">
        <v>37767</v>
      </c>
      <c r="U15" s="152"/>
      <c r="V15" s="152"/>
      <c r="W15" s="152"/>
      <c r="X15" s="152"/>
      <c r="Y15" s="152"/>
    </row>
    <row r="16" spans="1:25">
      <c r="O16" s="152" t="s">
        <v>11</v>
      </c>
      <c r="P16" s="152" t="s">
        <v>125</v>
      </c>
      <c r="Q16" s="152">
        <v>14</v>
      </c>
      <c r="R16" s="152"/>
      <c r="S16" s="152"/>
      <c r="T16" s="169">
        <v>37806</v>
      </c>
      <c r="U16" s="152"/>
      <c r="V16" s="152"/>
      <c r="W16" s="152"/>
      <c r="X16" s="152"/>
      <c r="Y16" s="152"/>
    </row>
    <row r="17" spans="15:25">
      <c r="O17" s="152" t="s">
        <v>12</v>
      </c>
      <c r="P17" s="152" t="s">
        <v>125</v>
      </c>
      <c r="Q17" s="152">
        <v>15</v>
      </c>
      <c r="R17" s="152"/>
      <c r="S17" s="152"/>
      <c r="T17" s="169">
        <v>37865</v>
      </c>
      <c r="U17" s="152"/>
      <c r="V17" s="152"/>
      <c r="W17" s="152"/>
      <c r="X17" s="152"/>
      <c r="Y17" s="152"/>
    </row>
    <row r="18" spans="15:25">
      <c r="O18" s="152" t="s">
        <v>13</v>
      </c>
      <c r="P18" s="152" t="s">
        <v>125</v>
      </c>
      <c r="Q18" s="152">
        <v>16</v>
      </c>
      <c r="R18" s="152"/>
      <c r="S18" s="152"/>
      <c r="T18" s="169">
        <v>37952</v>
      </c>
      <c r="U18" s="152"/>
      <c r="V18" s="152"/>
      <c r="W18" s="152"/>
      <c r="X18" s="152"/>
      <c r="Y18" s="152"/>
    </row>
    <row r="19" spans="15:25">
      <c r="O19" s="152" t="s">
        <v>14</v>
      </c>
      <c r="P19" s="152" t="s">
        <v>125</v>
      </c>
      <c r="Q19" s="152">
        <v>17</v>
      </c>
      <c r="R19" s="152"/>
      <c r="S19" s="152"/>
      <c r="T19" s="169">
        <v>37980</v>
      </c>
      <c r="U19" s="152"/>
      <c r="V19" s="152"/>
      <c r="W19" s="152"/>
      <c r="X19" s="152"/>
      <c r="Y19" s="152"/>
    </row>
    <row r="20" spans="15:25">
      <c r="O20" s="152" t="s">
        <v>82</v>
      </c>
      <c r="P20" s="152" t="s">
        <v>125</v>
      </c>
      <c r="Q20" s="152">
        <v>18</v>
      </c>
      <c r="R20" s="152"/>
      <c r="S20" s="152"/>
      <c r="T20" s="169">
        <v>37987</v>
      </c>
      <c r="U20" s="152"/>
      <c r="V20" s="152"/>
      <c r="W20" s="152"/>
      <c r="X20" s="152"/>
      <c r="Y20" s="152"/>
    </row>
    <row r="21" spans="15:25">
      <c r="O21" s="152" t="s">
        <v>15</v>
      </c>
      <c r="P21" s="152" t="s">
        <v>125</v>
      </c>
      <c r="Q21" s="152">
        <v>19</v>
      </c>
      <c r="R21" s="152"/>
      <c r="S21" s="152"/>
      <c r="T21" s="169">
        <v>38138</v>
      </c>
      <c r="U21" s="152"/>
      <c r="V21" s="152"/>
      <c r="W21" s="152"/>
      <c r="X21" s="152"/>
      <c r="Y21" s="152"/>
    </row>
    <row r="22" spans="15:25">
      <c r="O22" s="152" t="s">
        <v>16</v>
      </c>
      <c r="P22" s="152" t="s">
        <v>125</v>
      </c>
      <c r="Q22" s="152">
        <v>20</v>
      </c>
      <c r="R22" s="152"/>
      <c r="S22" s="152"/>
      <c r="T22" s="169">
        <v>38173</v>
      </c>
      <c r="U22" s="152"/>
      <c r="V22" s="152"/>
      <c r="W22" s="152"/>
      <c r="X22" s="152"/>
      <c r="Y22" s="152"/>
    </row>
    <row r="23" spans="15:25">
      <c r="O23" s="152" t="s">
        <v>116</v>
      </c>
      <c r="P23" s="152" t="s">
        <v>125</v>
      </c>
      <c r="Q23" s="152">
        <v>21</v>
      </c>
      <c r="R23" s="152"/>
      <c r="S23" s="152"/>
      <c r="T23" s="169">
        <v>38236</v>
      </c>
      <c r="U23" s="152"/>
      <c r="V23" s="152"/>
      <c r="W23" s="152"/>
      <c r="X23" s="152"/>
      <c r="Y23" s="152"/>
    </row>
    <row r="24" spans="15:25">
      <c r="O24" s="152" t="s">
        <v>17</v>
      </c>
      <c r="P24" s="152" t="s">
        <v>125</v>
      </c>
      <c r="Q24" s="152">
        <v>22</v>
      </c>
      <c r="R24" s="152"/>
      <c r="S24" s="152"/>
      <c r="T24" s="169">
        <v>38316</v>
      </c>
      <c r="U24" s="152"/>
      <c r="V24" s="152"/>
      <c r="W24" s="152"/>
      <c r="X24" s="152"/>
      <c r="Y24" s="152"/>
    </row>
    <row r="25" spans="15:25">
      <c r="O25" s="152" t="s">
        <v>58</v>
      </c>
      <c r="P25" s="152" t="s">
        <v>125</v>
      </c>
      <c r="Q25" s="152">
        <v>23</v>
      </c>
      <c r="R25" s="152"/>
      <c r="S25" s="152"/>
      <c r="T25" s="169">
        <v>38346</v>
      </c>
      <c r="U25" s="152"/>
      <c r="V25" s="152"/>
      <c r="W25" s="152"/>
      <c r="X25" s="152"/>
      <c r="Y25" s="152"/>
    </row>
    <row r="26" spans="15:25">
      <c r="O26" s="152" t="s">
        <v>85</v>
      </c>
      <c r="P26" s="152" t="s">
        <v>125</v>
      </c>
      <c r="Q26" s="152">
        <v>24</v>
      </c>
      <c r="R26" s="152"/>
      <c r="S26" s="152"/>
      <c r="T26" s="169">
        <v>38353</v>
      </c>
      <c r="U26" s="152"/>
      <c r="V26" s="152"/>
      <c r="W26" s="152"/>
      <c r="X26" s="152"/>
      <c r="Y26" s="152"/>
    </row>
    <row r="27" spans="15:25">
      <c r="O27" s="152" t="s">
        <v>18</v>
      </c>
      <c r="P27" s="152" t="s">
        <v>125</v>
      </c>
      <c r="Q27" s="152">
        <v>25</v>
      </c>
      <c r="R27" s="152"/>
      <c r="S27" s="152"/>
      <c r="T27" s="169">
        <v>38502</v>
      </c>
      <c r="U27" s="152"/>
      <c r="V27" s="152"/>
      <c r="W27" s="152"/>
      <c r="X27" s="152"/>
      <c r="Y27" s="152"/>
    </row>
    <row r="28" spans="15:25">
      <c r="O28" s="152" t="s">
        <v>19</v>
      </c>
      <c r="P28" s="152" t="s">
        <v>125</v>
      </c>
      <c r="Q28" s="152">
        <v>26</v>
      </c>
      <c r="R28" s="152"/>
      <c r="S28" s="152"/>
      <c r="T28" s="169">
        <v>38537</v>
      </c>
      <c r="U28" s="152"/>
      <c r="V28" s="152"/>
      <c r="W28" s="152"/>
      <c r="X28" s="152"/>
      <c r="Y28" s="152"/>
    </row>
    <row r="29" spans="15:25">
      <c r="O29" s="152" t="s">
        <v>107</v>
      </c>
      <c r="P29" s="152" t="s">
        <v>125</v>
      </c>
      <c r="Q29" s="152">
        <v>27</v>
      </c>
      <c r="R29" s="152"/>
      <c r="S29" s="152"/>
      <c r="T29" s="169">
        <v>38600</v>
      </c>
      <c r="U29" s="152"/>
      <c r="V29" s="152"/>
      <c r="W29" s="152"/>
      <c r="X29" s="152"/>
      <c r="Y29" s="152"/>
    </row>
    <row r="30" spans="15:25">
      <c r="O30" s="152" t="s">
        <v>83</v>
      </c>
      <c r="P30" s="152" t="s">
        <v>125</v>
      </c>
      <c r="Q30" s="152">
        <v>28</v>
      </c>
      <c r="R30" s="152"/>
      <c r="S30" s="152"/>
      <c r="T30" s="169">
        <v>38680</v>
      </c>
      <c r="U30" s="152"/>
      <c r="V30" s="152"/>
      <c r="W30" s="152"/>
      <c r="X30" s="152"/>
      <c r="Y30" s="152"/>
    </row>
    <row r="31" spans="15:25">
      <c r="O31" s="152" t="s">
        <v>64</v>
      </c>
      <c r="P31" s="152" t="s">
        <v>125</v>
      </c>
      <c r="Q31" s="152">
        <v>29</v>
      </c>
      <c r="R31" s="152"/>
      <c r="S31" s="152"/>
      <c r="T31" s="169">
        <v>38712</v>
      </c>
      <c r="U31" s="152"/>
      <c r="V31" s="152"/>
      <c r="W31" s="152"/>
      <c r="X31" s="152"/>
      <c r="Y31" s="152"/>
    </row>
    <row r="32" spans="15:25">
      <c r="O32" s="152" t="s">
        <v>65</v>
      </c>
      <c r="P32" s="152" t="s">
        <v>125</v>
      </c>
      <c r="Q32" s="152">
        <v>30</v>
      </c>
      <c r="R32" s="152"/>
      <c r="S32" s="152"/>
      <c r="T32" s="169">
        <v>38719</v>
      </c>
      <c r="U32" s="152"/>
      <c r="V32" s="152"/>
      <c r="W32" s="152"/>
      <c r="X32" s="152"/>
      <c r="Y32" s="152"/>
    </row>
    <row r="33" spans="2:25">
      <c r="O33" s="152" t="s">
        <v>112</v>
      </c>
      <c r="P33" s="152" t="s">
        <v>127</v>
      </c>
      <c r="Q33" s="152">
        <v>31</v>
      </c>
      <c r="R33" s="152"/>
      <c r="S33" s="152"/>
      <c r="T33" s="169">
        <v>38866</v>
      </c>
      <c r="U33" s="152"/>
      <c r="V33" s="152"/>
      <c r="W33" s="152"/>
      <c r="X33" s="152"/>
      <c r="Y33" s="152"/>
    </row>
    <row r="34" spans="2:25">
      <c r="O34" s="152" t="s">
        <v>113</v>
      </c>
      <c r="P34" s="152" t="s">
        <v>127</v>
      </c>
      <c r="Q34" s="152">
        <v>32</v>
      </c>
      <c r="R34" s="152"/>
      <c r="S34" s="152"/>
      <c r="T34" s="169">
        <v>38902</v>
      </c>
      <c r="U34" s="152"/>
      <c r="V34" s="152"/>
      <c r="W34" s="152"/>
      <c r="X34" s="152"/>
      <c r="Y34" s="152"/>
    </row>
    <row r="35" spans="2:25">
      <c r="O35" s="152" t="s">
        <v>114</v>
      </c>
      <c r="P35" s="152" t="s">
        <v>127</v>
      </c>
      <c r="Q35" s="152">
        <v>33</v>
      </c>
      <c r="R35" s="152"/>
      <c r="S35" s="152"/>
      <c r="T35" s="169">
        <v>38964</v>
      </c>
      <c r="U35" s="152"/>
      <c r="V35" s="152"/>
      <c r="W35" s="152"/>
      <c r="X35" s="152"/>
      <c r="Y35" s="152"/>
    </row>
    <row r="36" spans="2:25">
      <c r="O36" s="152" t="s">
        <v>117</v>
      </c>
      <c r="P36" s="152" t="s">
        <v>127</v>
      </c>
      <c r="Q36" s="152">
        <v>34</v>
      </c>
      <c r="R36" s="152"/>
      <c r="S36" s="152"/>
      <c r="T36" s="169">
        <v>39044</v>
      </c>
      <c r="U36" s="152"/>
      <c r="V36" s="152"/>
      <c r="W36" s="152"/>
      <c r="X36" s="152"/>
      <c r="Y36" s="152"/>
    </row>
    <row r="37" spans="2:25">
      <c r="O37" s="152" t="s">
        <v>84</v>
      </c>
      <c r="P37" s="152" t="s">
        <v>125</v>
      </c>
      <c r="Q37" s="152">
        <v>35</v>
      </c>
      <c r="R37" s="152"/>
      <c r="S37" s="152"/>
      <c r="T37" s="169">
        <v>39076</v>
      </c>
      <c r="U37" s="152"/>
      <c r="V37" s="152"/>
      <c r="W37" s="152"/>
      <c r="X37" s="152"/>
      <c r="Y37" s="152"/>
    </row>
    <row r="38" spans="2:25">
      <c r="O38" s="152" t="s">
        <v>137</v>
      </c>
      <c r="P38" s="152" t="s">
        <v>80</v>
      </c>
      <c r="Q38" s="152">
        <v>36</v>
      </c>
      <c r="R38" s="152"/>
      <c r="S38" s="152"/>
      <c r="T38" s="169">
        <v>39083</v>
      </c>
      <c r="U38" s="152"/>
      <c r="V38" s="152"/>
      <c r="W38" s="152"/>
      <c r="X38" s="152"/>
      <c r="Y38" s="152"/>
    </row>
    <row r="39" spans="2:25">
      <c r="O39" s="152" t="s">
        <v>103</v>
      </c>
      <c r="P39" s="152" t="s">
        <v>80</v>
      </c>
      <c r="Q39" s="152">
        <v>37</v>
      </c>
      <c r="R39" s="152"/>
      <c r="S39" s="152"/>
      <c r="T39" s="169">
        <v>39230</v>
      </c>
      <c r="U39" s="152"/>
      <c r="V39" s="152"/>
      <c r="W39" s="152"/>
      <c r="X39" s="152"/>
      <c r="Y39" s="152"/>
    </row>
    <row r="40" spans="2:25">
      <c r="O40" s="152" t="s">
        <v>138</v>
      </c>
      <c r="P40" s="152" t="s">
        <v>125</v>
      </c>
      <c r="Q40" s="152">
        <v>38</v>
      </c>
      <c r="R40" s="152"/>
      <c r="S40" s="152"/>
      <c r="T40" s="169">
        <v>39267</v>
      </c>
      <c r="U40" s="152"/>
      <c r="V40" s="152"/>
      <c r="W40" s="152"/>
      <c r="X40" s="152"/>
      <c r="Y40" s="152"/>
    </row>
    <row r="41" spans="2:25">
      <c r="B41" s="2"/>
      <c r="C41" s="2"/>
      <c r="D41" s="2"/>
      <c r="E41" s="2"/>
      <c r="O41" s="152"/>
      <c r="P41" s="152"/>
      <c r="Q41" s="152"/>
      <c r="R41" s="152"/>
      <c r="S41" s="152"/>
      <c r="T41" s="169">
        <v>39328</v>
      </c>
      <c r="U41" s="152"/>
      <c r="V41" s="152"/>
      <c r="W41" s="152"/>
      <c r="X41" s="152"/>
      <c r="Y41" s="152"/>
    </row>
    <row r="42" spans="2:25">
      <c r="B42" s="2"/>
      <c r="C42" s="2"/>
      <c r="D42" s="2"/>
      <c r="E42" s="2"/>
      <c r="O42" s="152"/>
      <c r="P42" s="152"/>
      <c r="Q42" s="152"/>
      <c r="R42" s="152"/>
      <c r="S42" s="152"/>
      <c r="T42" s="169">
        <v>39408</v>
      </c>
      <c r="U42" s="152"/>
      <c r="V42" s="152"/>
      <c r="W42" s="152"/>
      <c r="X42" s="152"/>
      <c r="Y42" s="152"/>
    </row>
    <row r="43" spans="2:25">
      <c r="B43" s="2"/>
      <c r="C43" s="2"/>
      <c r="D43" s="2"/>
      <c r="E43" s="2"/>
      <c r="O43" s="152"/>
      <c r="P43" s="152"/>
      <c r="Q43" s="152"/>
      <c r="R43" s="152"/>
      <c r="S43" s="152"/>
      <c r="T43" s="169">
        <v>39441</v>
      </c>
      <c r="U43" s="152"/>
      <c r="V43" s="152"/>
      <c r="W43" s="152"/>
      <c r="X43" s="152"/>
      <c r="Y43" s="152"/>
    </row>
    <row r="44" spans="2:25">
      <c r="B44" s="2"/>
      <c r="C44" s="2"/>
      <c r="D44" s="2"/>
      <c r="E44" s="2"/>
      <c r="O44" s="152"/>
      <c r="P44" s="152"/>
      <c r="Q44" s="152"/>
      <c r="R44" s="152"/>
      <c r="S44" s="152"/>
      <c r="T44" s="169">
        <v>39448</v>
      </c>
      <c r="U44" s="152"/>
      <c r="V44" s="152"/>
      <c r="W44" s="152"/>
      <c r="X44" s="152"/>
      <c r="Y44" s="152"/>
    </row>
    <row r="45" spans="2:25">
      <c r="B45" s="2"/>
      <c r="C45" s="2"/>
      <c r="D45" s="2"/>
      <c r="E45" s="2"/>
      <c r="O45" s="152"/>
      <c r="P45" s="152"/>
      <c r="Q45" s="152"/>
      <c r="R45" s="152"/>
      <c r="S45" s="152"/>
      <c r="T45" s="169">
        <v>39594</v>
      </c>
      <c r="U45" s="152"/>
      <c r="V45" s="152"/>
      <c r="W45" s="152"/>
      <c r="X45" s="152"/>
      <c r="Y45" s="152"/>
    </row>
    <row r="46" spans="2:25">
      <c r="B46" s="2"/>
      <c r="C46" s="2"/>
      <c r="D46" s="2"/>
      <c r="E46" s="2"/>
      <c r="O46" s="152"/>
      <c r="P46" s="152"/>
      <c r="Q46" s="152"/>
      <c r="R46" s="152"/>
      <c r="S46" s="152"/>
      <c r="T46" s="169">
        <v>39633</v>
      </c>
      <c r="U46" s="152"/>
      <c r="V46" s="152"/>
      <c r="W46" s="152"/>
      <c r="X46" s="152"/>
      <c r="Y46" s="152"/>
    </row>
    <row r="47" spans="2:25">
      <c r="B47" s="2"/>
      <c r="C47" s="2"/>
      <c r="D47" s="2"/>
      <c r="E47" s="2"/>
      <c r="O47" s="152"/>
      <c r="P47" s="152"/>
      <c r="Q47" s="152"/>
      <c r="R47" s="152"/>
      <c r="S47" s="152"/>
      <c r="T47" s="169">
        <v>39692</v>
      </c>
      <c r="U47" s="152"/>
      <c r="V47" s="152"/>
      <c r="W47" s="152"/>
      <c r="X47" s="152"/>
      <c r="Y47" s="152"/>
    </row>
    <row r="48" spans="2:25">
      <c r="B48" s="2"/>
      <c r="C48" s="2"/>
      <c r="D48" s="2"/>
      <c r="E48" s="2"/>
      <c r="O48" s="152"/>
      <c r="P48" s="152"/>
      <c r="Q48" s="152"/>
      <c r="R48" s="152"/>
      <c r="S48" s="152"/>
      <c r="T48" s="169">
        <v>39779</v>
      </c>
      <c r="U48" s="152"/>
      <c r="V48" s="152"/>
      <c r="W48" s="152"/>
      <c r="X48" s="152"/>
      <c r="Y48" s="152"/>
    </row>
    <row r="49" spans="2:25">
      <c r="B49" s="2"/>
      <c r="C49" s="2"/>
      <c r="D49" s="2"/>
      <c r="E49" s="2"/>
      <c r="O49" s="152"/>
      <c r="P49" s="152"/>
      <c r="Q49" s="152"/>
      <c r="R49" s="152"/>
      <c r="S49" s="152"/>
      <c r="T49" s="169">
        <v>39807</v>
      </c>
      <c r="U49" s="152"/>
      <c r="V49" s="152"/>
      <c r="W49" s="152"/>
      <c r="X49" s="152"/>
      <c r="Y49" s="152"/>
    </row>
    <row r="50" spans="2:25">
      <c r="O50" s="152"/>
      <c r="P50" s="152"/>
      <c r="Q50" s="152"/>
      <c r="R50" s="152"/>
      <c r="S50" s="152"/>
      <c r="T50" s="169">
        <v>39814</v>
      </c>
      <c r="U50" s="152"/>
      <c r="V50" s="152"/>
      <c r="W50" s="152"/>
      <c r="X50" s="152"/>
      <c r="Y50" s="152"/>
    </row>
    <row r="51" spans="2:25">
      <c r="O51" s="152"/>
      <c r="P51" s="152"/>
      <c r="Q51" s="152"/>
      <c r="R51" s="152"/>
      <c r="S51" s="152"/>
      <c r="T51" s="169">
        <v>39958</v>
      </c>
      <c r="U51" s="152"/>
      <c r="V51" s="152"/>
      <c r="W51" s="152"/>
      <c r="X51" s="152"/>
      <c r="Y51" s="152"/>
    </row>
    <row r="52" spans="2:25">
      <c r="O52" s="152"/>
      <c r="P52" s="152"/>
      <c r="Q52" s="152"/>
      <c r="R52" s="152"/>
      <c r="S52" s="152"/>
      <c r="T52" s="169">
        <v>39997</v>
      </c>
      <c r="U52" s="152"/>
      <c r="V52" s="152"/>
      <c r="W52" s="152"/>
      <c r="X52" s="152"/>
      <c r="Y52" s="152"/>
    </row>
    <row r="53" spans="2:25">
      <c r="O53" s="152"/>
      <c r="P53" s="152"/>
      <c r="Q53" s="152"/>
      <c r="R53" s="152"/>
      <c r="S53" s="152"/>
      <c r="T53" s="169">
        <v>40063</v>
      </c>
      <c r="U53" s="152"/>
      <c r="V53" s="152"/>
      <c r="W53" s="152"/>
      <c r="X53" s="152"/>
      <c r="Y53" s="152"/>
    </row>
    <row r="54" spans="2:25">
      <c r="O54" s="152"/>
      <c r="P54" s="152"/>
      <c r="Q54" s="152"/>
      <c r="R54" s="152"/>
      <c r="S54" s="152"/>
      <c r="T54" s="169">
        <v>40143</v>
      </c>
      <c r="U54" s="152"/>
      <c r="V54" s="152"/>
      <c r="W54" s="152"/>
      <c r="X54" s="152"/>
      <c r="Y54" s="152"/>
    </row>
    <row r="55" spans="2:25">
      <c r="O55" s="152"/>
      <c r="P55" s="152"/>
      <c r="Q55" s="152"/>
      <c r="R55" s="152"/>
      <c r="S55" s="152"/>
      <c r="T55" s="169">
        <v>40172</v>
      </c>
      <c r="U55" s="152"/>
      <c r="V55" s="152"/>
      <c r="W55" s="152"/>
      <c r="X55" s="152"/>
      <c r="Y55" s="152"/>
    </row>
    <row r="56" spans="2:25">
      <c r="O56" s="152"/>
      <c r="P56" s="152"/>
      <c r="Q56" s="152"/>
      <c r="R56" s="152"/>
      <c r="S56" s="152"/>
      <c r="T56" s="169">
        <v>40179</v>
      </c>
      <c r="U56" s="152"/>
      <c r="V56" s="152"/>
      <c r="W56" s="152"/>
      <c r="X56" s="152"/>
      <c r="Y56" s="152"/>
    </row>
    <row r="57" spans="2:25">
      <c r="O57" s="152"/>
      <c r="P57" s="152"/>
      <c r="Q57" s="152"/>
      <c r="R57" s="152"/>
      <c r="S57" s="152"/>
      <c r="T57" s="169">
        <v>40329</v>
      </c>
      <c r="U57" s="152"/>
      <c r="V57" s="152"/>
      <c r="W57" s="152"/>
      <c r="X57" s="152"/>
      <c r="Y57" s="152"/>
    </row>
    <row r="58" spans="2:25">
      <c r="O58" s="152"/>
      <c r="R58" s="152"/>
      <c r="T58" s="169">
        <v>40364</v>
      </c>
      <c r="V58" s="152"/>
    </row>
    <row r="59" spans="2:25">
      <c r="O59" s="152"/>
      <c r="R59" s="152"/>
      <c r="T59" s="169">
        <v>40427</v>
      </c>
      <c r="V59" s="152"/>
    </row>
    <row r="60" spans="2:25">
      <c r="O60" s="152"/>
      <c r="R60" s="152"/>
      <c r="T60" s="169">
        <v>40507</v>
      </c>
      <c r="V60" s="152"/>
    </row>
    <row r="61" spans="2:25">
      <c r="O61" s="152"/>
      <c r="R61" s="152"/>
      <c r="T61" s="169">
        <v>40537</v>
      </c>
      <c r="V61" s="152"/>
    </row>
    <row r="62" spans="2:25">
      <c r="O62" s="152"/>
      <c r="R62" s="152"/>
      <c r="T62" s="169">
        <v>40544</v>
      </c>
      <c r="V62" s="152"/>
    </row>
    <row r="63" spans="2:25">
      <c r="O63" s="152"/>
      <c r="R63" s="152"/>
      <c r="T63" s="152"/>
      <c r="V63" s="152"/>
    </row>
    <row r="64" spans="2:25">
      <c r="O64" s="152"/>
      <c r="R64" s="152"/>
      <c r="T64" s="152"/>
      <c r="V64" s="152"/>
    </row>
    <row r="65" spans="15:22">
      <c r="O65" s="152"/>
      <c r="P65"/>
      <c r="R65" s="152"/>
      <c r="T65" s="152"/>
      <c r="V65" s="152"/>
    </row>
    <row r="66" spans="15:22">
      <c r="O66" s="152"/>
      <c r="P66"/>
      <c r="R66" s="152"/>
      <c r="T66" s="152"/>
      <c r="V66" s="152"/>
    </row>
    <row r="67" spans="15:22">
      <c r="O67" s="152"/>
      <c r="P67"/>
      <c r="R67" s="152"/>
      <c r="T67" s="152"/>
      <c r="V67" s="152"/>
    </row>
    <row r="68" spans="15:22">
      <c r="O68" s="152"/>
      <c r="P68"/>
      <c r="R68" s="152"/>
      <c r="T68" s="152"/>
      <c r="V68" s="152"/>
    </row>
    <row r="69" spans="15:22">
      <c r="O69" s="152"/>
      <c r="R69" s="152"/>
      <c r="T69" s="152"/>
    </row>
  </sheetData>
  <dataConsolidate/>
  <printOptions horizontalCentered="1" verticalCentered="1"/>
  <pageMargins left="0" right="0" top="0" bottom="0" header="0.19" footer="0"/>
  <pageSetup scale="52" orientation="landscape" copies="8" r:id="rId1"/>
  <headerFooter alignWithMargins="0">
    <oddHeader>&amp;C&amp;20East Peak Positions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3" r:id="rId4" name="Button 1">
              <controlPr defaultSize="0" print="0" autoFill="0" autoPict="0" macro="[0]!Sheet22.CALLfetchItAll">
                <anchor moveWithCells="1" sizeWithCells="1">
                  <from>
                    <xdr:col>3</xdr:col>
                    <xdr:colOff>1333500</xdr:colOff>
                    <xdr:row>9</xdr:row>
                    <xdr:rowOff>144780</xdr:rowOff>
                  </from>
                  <to>
                    <xdr:col>5</xdr:col>
                    <xdr:colOff>891540</xdr:colOff>
                    <xdr:row>12</xdr:row>
                    <xdr:rowOff>91440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4" r:id="rId5" name="Button 2">
              <controlPr defaultSize="0" print="0" autoFill="0" autoPict="0" macro="[0]!RollPriorPosition">
                <anchor moveWithCells="1" sizeWithCells="1">
                  <from>
                    <xdr:col>1</xdr:col>
                    <xdr:colOff>0</xdr:colOff>
                    <xdr:row>9</xdr:row>
                    <xdr:rowOff>205740</xdr:rowOff>
                  </from>
                  <to>
                    <xdr:col>3</xdr:col>
                    <xdr:colOff>274320</xdr:colOff>
                    <xdr:row>12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F1:J9"/>
  <sheetViews>
    <sheetView workbookViewId="0">
      <selection activeCell="C9" sqref="C9"/>
    </sheetView>
  </sheetViews>
  <sheetFormatPr defaultRowHeight="13.2"/>
  <cols>
    <col min="1" max="1" width="10.5546875" bestFit="1" customWidth="1"/>
    <col min="6" max="6" width="10.5546875" bestFit="1" customWidth="1"/>
  </cols>
  <sheetData>
    <row r="1" spans="6:10">
      <c r="F1" t="s">
        <v>109</v>
      </c>
      <c r="G1" s="145">
        <f ca="1">TODAY()-1</f>
        <v>37215</v>
      </c>
    </row>
    <row r="2" spans="6:10">
      <c r="F2" t="s">
        <v>110</v>
      </c>
    </row>
    <row r="3" spans="6:10">
      <c r="F3" s="146" t="str">
        <f ca="1">(TEXT(WORKDAY(G1,0),"yyyy"))</f>
        <v>2001</v>
      </c>
    </row>
    <row r="4" spans="6:10">
      <c r="F4" s="146" t="str">
        <f ca="1">(TEXT(WORKDAY(G1,0),"yymm"))</f>
        <v>0111</v>
      </c>
      <c r="G4" t="s">
        <v>111</v>
      </c>
    </row>
    <row r="7" spans="6:10">
      <c r="J7" s="144"/>
    </row>
    <row r="9" spans="6:10">
      <c r="J9" s="144"/>
    </row>
  </sheetData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89" r:id="rId3" name="Button 1">
              <controlPr defaultSize="0" print="0" autoFill="0" autoPict="0" macro="[0]!Macro3">
                <anchor moveWithCells="1" sizeWithCells="1">
                  <from>
                    <xdr:col>1</xdr:col>
                    <xdr:colOff>259080</xdr:colOff>
                    <xdr:row>2</xdr:row>
                    <xdr:rowOff>30480</xdr:rowOff>
                  </from>
                  <to>
                    <xdr:col>4</xdr:col>
                    <xdr:colOff>579120</xdr:colOff>
                    <xdr:row>5</xdr:row>
                    <xdr:rowOff>106680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4:T127"/>
  <sheetViews>
    <sheetView showGridLines="0" workbookViewId="0">
      <pane xSplit="1" ySplit="6" topLeftCell="B14" activePane="bottomRight" state="frozen"/>
      <selection pane="topRight" activeCell="B1" sqref="B1"/>
      <selection pane="bottomLeft" activeCell="A7" sqref="A7"/>
      <selection pane="bottomRight" activeCell="F32" sqref="F32"/>
    </sheetView>
  </sheetViews>
  <sheetFormatPr defaultColWidth="9.109375" defaultRowHeight="10.199999999999999"/>
  <cols>
    <col min="1" max="1" width="33.44140625" style="171" customWidth="1"/>
    <col min="2" max="2" width="0" style="171" hidden="1" customWidth="1"/>
    <col min="3" max="3" width="9.109375" style="171"/>
    <col min="4" max="5" width="9.6640625" style="171" bestFit="1" customWidth="1"/>
    <col min="6" max="6" width="10.6640625" style="171" bestFit="1" customWidth="1"/>
    <col min="7" max="16384" width="9.109375" style="171"/>
  </cols>
  <sheetData>
    <row r="4" spans="1:20" ht="10.8" thickBot="1">
      <c r="A4" s="170">
        <f>+Top_Import!B4</f>
        <v>37215</v>
      </c>
    </row>
    <row r="5" spans="1:20">
      <c r="A5" s="172" t="s">
        <v>130</v>
      </c>
      <c r="B5" s="173"/>
      <c r="C5" s="174"/>
      <c r="D5" s="174"/>
      <c r="E5" s="175">
        <f>+'W. VaR &amp; Peak Pos By Trader'!N5</f>
        <v>2001</v>
      </c>
      <c r="F5" s="174">
        <f>+'W. VaR &amp; Peak Pos By Trader'!O5</f>
        <v>2002</v>
      </c>
      <c r="G5" s="175">
        <f>+'W. VaR &amp; Peak Pos By Trader'!P5</f>
        <v>2003</v>
      </c>
      <c r="H5" s="174" t="str">
        <f>+'W. VaR &amp; Peak Pos By Trader'!Q5</f>
        <v>2004-2020</v>
      </c>
      <c r="I5" s="174" t="str">
        <f>+'W. VaR &amp; Peak Pos By Trader'!R5</f>
        <v>2004-2020</v>
      </c>
      <c r="J5" s="174" t="str">
        <f>+'W. VaR &amp; Peak Pos By Trader'!S5</f>
        <v>2004-2020</v>
      </c>
      <c r="K5" s="174" t="str">
        <f>+'W. VaR &amp; Peak Pos By Trader'!T5</f>
        <v>2004-2020</v>
      </c>
      <c r="L5" s="175" t="str">
        <f>+'W. VaR &amp; Peak Pos By Trader'!U5</f>
        <v>2004-2020</v>
      </c>
      <c r="M5" s="176" t="str">
        <f>+'W. VaR &amp; Peak Pos By Trader'!V5</f>
        <v>GRAND</v>
      </c>
      <c r="N5" s="177"/>
      <c r="O5" s="177"/>
      <c r="P5" s="177"/>
      <c r="Q5" s="177"/>
      <c r="R5" s="178"/>
      <c r="S5" s="178"/>
      <c r="T5" s="178"/>
    </row>
    <row r="6" spans="1:20">
      <c r="A6" s="179"/>
      <c r="B6" s="180" t="str">
        <f>+'W. VaR &amp; Peak Pos By Trader'!K6</f>
        <v>Oct</v>
      </c>
      <c r="C6" s="181" t="str">
        <f>+'W. VaR &amp; Peak Pos By Trader'!L6</f>
        <v>Nov</v>
      </c>
      <c r="D6" s="181" t="str">
        <f>+'W. VaR &amp; Peak Pos By Trader'!M6</f>
        <v>Dec</v>
      </c>
      <c r="E6" s="182" t="str">
        <f>+'W. VaR &amp; Peak Pos By Trader'!N6</f>
        <v>Total-01</v>
      </c>
      <c r="F6" s="181" t="str">
        <f>+'W. VaR &amp; Peak Pos By Trader'!O6</f>
        <v>Total-02</v>
      </c>
      <c r="G6" s="182" t="str">
        <f>+'W. VaR &amp; Peak Pos By Trader'!P6</f>
        <v>Total-03</v>
      </c>
      <c r="H6" s="181" t="str">
        <f>+'W. VaR &amp; Peak Pos By Trader'!Q6</f>
        <v>Q1</v>
      </c>
      <c r="I6" s="181" t="str">
        <f>+'W. VaR &amp; Peak Pos By Trader'!R6</f>
        <v>Q2</v>
      </c>
      <c r="J6" s="181" t="str">
        <f>+'W. VaR &amp; Peak Pos By Trader'!S6</f>
        <v>Q3</v>
      </c>
      <c r="K6" s="181" t="str">
        <f>+'W. VaR &amp; Peak Pos By Trader'!T6</f>
        <v>Q4</v>
      </c>
      <c r="L6" s="182" t="str">
        <f>+'W. VaR &amp; Peak Pos By Trader'!U6</f>
        <v>Total</v>
      </c>
      <c r="M6" s="183" t="str">
        <f>+'W. VaR &amp; Peak Pos By Trader'!V6</f>
        <v>TOTAL</v>
      </c>
      <c r="N6" s="184"/>
      <c r="O6" s="184"/>
      <c r="P6" s="184"/>
      <c r="Q6" s="184"/>
      <c r="R6" s="184"/>
      <c r="S6" s="178"/>
      <c r="T6" s="178"/>
    </row>
    <row r="7" spans="1:20">
      <c r="A7" s="185" t="str">
        <f>+'W. VaR &amp; Peak Pos By Trader'!C33</f>
        <v>Bob Badeer</v>
      </c>
      <c r="B7" s="186">
        <f>+'Import Peak Change'!G19</f>
        <v>0</v>
      </c>
      <c r="C7" s="184">
        <f>+'Import Peak Change'!H19</f>
        <v>542.10654783041696</v>
      </c>
      <c r="D7" s="184">
        <f>+'Import Peak Change'!I19</f>
        <v>-11960.283442110333</v>
      </c>
      <c r="E7" s="187">
        <f>SUM(B7:D7)</f>
        <v>-11418.176894279915</v>
      </c>
      <c r="F7" s="184">
        <f>SUM('Import Peak Change'!J19:U19)</f>
        <v>149139.0138689919</v>
      </c>
      <c r="G7" s="187">
        <f>SUM('Import Peak Change'!V19:AG19)</f>
        <v>233079.16756238649</v>
      </c>
      <c r="H7" s="184">
        <f>SUMIF('Import Peak Change'!$AH$3:$IC$3,"=1",'Import Peak Change'!$AH19:$IC19)</f>
        <v>164.37055586395047</v>
      </c>
      <c r="I7" s="184">
        <f>SUMIF('Import Peak Change'!$AH$3:$IC$3,"=2",'Import Peak Change'!$AH19:$IC19)</f>
        <v>176.23881729961818</v>
      </c>
      <c r="J7" s="184">
        <f>SUMIF('Import Peak Change'!$AH$3:$IC$3,"=3",'Import Peak Change'!$AH19:$IC19)</f>
        <v>178.66631647179693</v>
      </c>
      <c r="K7" s="184">
        <f>SUMIF('Import Peak Change'!$AH$3:$IC$3,"=4",'Import Peak Change'!$AH19:$IC19)</f>
        <v>-4.5275015150173203</v>
      </c>
      <c r="L7" s="187">
        <f>SUM(H7:K7)</f>
        <v>514.74818812034823</v>
      </c>
      <c r="M7" s="188">
        <f>+G7+F7+E7+L7</f>
        <v>371314.75272521883</v>
      </c>
      <c r="N7" s="178"/>
      <c r="O7" s="178"/>
      <c r="P7" s="178"/>
      <c r="Q7" s="178"/>
      <c r="R7" s="178"/>
      <c r="S7" s="178"/>
      <c r="T7" s="178"/>
    </row>
    <row r="8" spans="1:20">
      <c r="A8" s="185" t="str">
        <f>+'W. VaR &amp; Peak Pos By Trader'!C34</f>
        <v>Mike Swerzbin</v>
      </c>
      <c r="B8" s="186">
        <f>+'Import Peak Change'!G20</f>
        <v>0</v>
      </c>
      <c r="C8" s="184">
        <f>+'Import Peak Change'!H20</f>
        <v>-9413.5896548128767</v>
      </c>
      <c r="D8" s="184">
        <f>+'Import Peak Change'!I20</f>
        <v>8272.6640725057405</v>
      </c>
      <c r="E8" s="187">
        <f>SUM(B8:D8)</f>
        <v>-1140.9255823071362</v>
      </c>
      <c r="F8" s="184">
        <f>SUM('Import Peak Change'!J20:U20)</f>
        <v>-64844.502868472693</v>
      </c>
      <c r="G8" s="187">
        <f>SUM('Import Peak Change'!V20:AG20)</f>
        <v>744.94076964406713</v>
      </c>
      <c r="H8" s="184">
        <f>SUMIF('Import Peak Change'!$AH$3:$IC$3,"=1",'Import Peak Change'!$AH20:$IC20)</f>
        <v>3127.5220486987519</v>
      </c>
      <c r="I8" s="184">
        <f>SUMIF('Import Peak Change'!$AH$3:$IC$3,"=2",'Import Peak Change'!$AH20:$IC20)</f>
        <v>1913.751918640764</v>
      </c>
      <c r="J8" s="184">
        <f>SUMIF('Import Peak Change'!$AH$3:$IC$3,"=3",'Import Peak Change'!$AH20:$IC20)</f>
        <v>3212.4582830946838</v>
      </c>
      <c r="K8" s="184">
        <f>SUMIF('Import Peak Change'!$AH$3:$IC$3,"=4",'Import Peak Change'!$AH20:$IC20)</f>
        <v>3025.8308852652663</v>
      </c>
      <c r="L8" s="187">
        <f t="shared" ref="L8:L15" si="0">SUM(H8:K8)</f>
        <v>11279.563135699465</v>
      </c>
      <c r="M8" s="188">
        <f>+G8+F8+E8+L8</f>
        <v>-53960.924545436297</v>
      </c>
      <c r="N8" s="178"/>
      <c r="O8" s="178"/>
      <c r="P8" s="178"/>
      <c r="Q8" s="178"/>
      <c r="R8" s="178"/>
      <c r="S8" s="178"/>
      <c r="T8" s="178"/>
    </row>
    <row r="9" spans="1:20">
      <c r="A9" s="185" t="str">
        <f>+'W. VaR &amp; Peak Pos By Trader'!C35</f>
        <v>Matt Motley</v>
      </c>
      <c r="B9" s="186">
        <f>+'Import Peak Change'!G21+'Import Peak Change'!G23</f>
        <v>0</v>
      </c>
      <c r="C9" s="184">
        <f>+'Import Peak Change'!H21+'Import Peak Change'!H23</f>
        <v>1097.3471212287529</v>
      </c>
      <c r="D9" s="184">
        <f>+'Import Peak Change'!I21+'Import Peak Change'!I23</f>
        <v>-40365.141047670804</v>
      </c>
      <c r="E9" s="187">
        <f>SUM(B9:D9)</f>
        <v>-39267.793926442049</v>
      </c>
      <c r="F9" s="184">
        <f>SUM('Import Peak Change'!J21:U21)+SUM('Import Peak Change'!J23:U23)</f>
        <v>-7381.6680056317582</v>
      </c>
      <c r="G9" s="187">
        <f>SUM('Import Peak Change'!V21:AG21)+SUM('Import Peak Change'!V23:AG23)</f>
        <v>2805.4047788566386</v>
      </c>
      <c r="H9" s="184">
        <f>SUMIF('Import Peak Change'!$AH$3:$IC$3,"=1",'Import Peak Change'!$AH21:$IC21)+SUMIF('Import Peak Change'!$AH$3:$IC$3,"=1",'Import Peak Change'!$AH23:$IC23)</f>
        <v>25.504772753894144</v>
      </c>
      <c r="I9" s="184">
        <f>SUMIF('Import Peak Change'!$AH$3:$IC$3,"=2",'Import Peak Change'!$AH21:$IC21)+SUMIF('Import Peak Change'!$AH$3:$IC$3,"=2",'Import Peak Change'!$AH23:$IC23)</f>
        <v>222.20705951149375</v>
      </c>
      <c r="J9" s="184">
        <f>SUMIF('Import Peak Change'!$AH$3:$IC$3,"=3",'Import Peak Change'!$AH21:$IC21)+SUMIF('Import Peak Change'!$AH$3:$IC$3,"=3",'Import Peak Change'!$AH23:$IC23)</f>
        <v>1264.7075240130639</v>
      </c>
      <c r="K9" s="184">
        <f>SUMIF('Import Peak Change'!$AH$3:$IC$3,"=4",'Import Peak Change'!$AH21:$IC21)+SUMIF('Import Peak Change'!$AH$3:$IC$3,"=4",'Import Peak Change'!$AH23:$IC23)</f>
        <v>-242.42714525534939</v>
      </c>
      <c r="L9" s="187">
        <f t="shared" si="0"/>
        <v>1269.9922110231023</v>
      </c>
      <c r="M9" s="188">
        <f>+G9+F9+E9+L9</f>
        <v>-42574.064942194062</v>
      </c>
      <c r="N9" s="178"/>
      <c r="O9" s="178"/>
      <c r="P9" s="178"/>
      <c r="Q9" s="178"/>
      <c r="R9" s="178"/>
      <c r="S9" s="178"/>
      <c r="T9" s="178"/>
    </row>
    <row r="10" spans="1:20">
      <c r="A10" s="185" t="str">
        <f>+'W. VaR &amp; Peak Pos By Trader'!C36</f>
        <v>Tim Belden</v>
      </c>
      <c r="B10" s="186">
        <f>+'Import Peak Change'!G22</f>
        <v>0</v>
      </c>
      <c r="C10" s="184">
        <f>+'Import Peak Change'!H22</f>
        <v>-3905.8385635825034</v>
      </c>
      <c r="D10" s="184">
        <f>+'Import Peak Change'!I22</f>
        <v>-9972.3044734468276</v>
      </c>
      <c r="E10" s="187">
        <f t="shared" ref="E10:E15" si="1">SUM(B10:D10)</f>
        <v>-13878.143037029331</v>
      </c>
      <c r="F10" s="184">
        <f>SUM('Import Peak Change'!J22:U22)</f>
        <v>-30364.117255222664</v>
      </c>
      <c r="G10" s="187">
        <f>SUM('Import Peak Change'!V22:AG22)</f>
        <v>190.73832132818097</v>
      </c>
      <c r="H10" s="184">
        <f>SUMIF('Import Peak Change'!$AH$3:$IC$3,"=1",'Import Peak Change'!$AH22:$IC22)</f>
        <v>-218.98384557447025</v>
      </c>
      <c r="I10" s="184">
        <f>SUMIF('Import Peak Change'!$AH$3:$IC$3,"=2",'Import Peak Change'!$AH22:$IC22)</f>
        <v>-571.04606974220678</v>
      </c>
      <c r="J10" s="184">
        <f>SUMIF('Import Peak Change'!$AH$3:$IC$3,"=3",'Import Peak Change'!$AH22:$IC22)</f>
        <v>-288.41831421751613</v>
      </c>
      <c r="K10" s="184">
        <f>SUMIF('Import Peak Change'!$AH$3:$IC$3,"=4",'Import Peak Change'!$AH22:$IC22)</f>
        <v>-364.924358236123</v>
      </c>
      <c r="L10" s="187">
        <f t="shared" si="0"/>
        <v>-1443.3725877703162</v>
      </c>
      <c r="M10" s="188">
        <f>+G10+F10+E10+L10</f>
        <v>-45494.894558694134</v>
      </c>
      <c r="N10" s="178"/>
      <c r="O10" s="178"/>
      <c r="P10" s="178"/>
      <c r="Q10" s="178"/>
      <c r="R10" s="178"/>
      <c r="S10" s="178"/>
      <c r="T10" s="178"/>
    </row>
    <row r="11" spans="1:20" hidden="1">
      <c r="A11" s="185" t="str">
        <f>+'W. VaR &amp; Peak Pos By Trader'!C38</f>
        <v>Mike Swerzbin, Tim Belden</v>
      </c>
      <c r="B11" s="186"/>
      <c r="C11" s="184"/>
      <c r="D11" s="184"/>
      <c r="E11" s="187">
        <f t="shared" si="1"/>
        <v>0</v>
      </c>
      <c r="F11" s="184"/>
      <c r="G11" s="187"/>
      <c r="H11" s="184"/>
      <c r="I11" s="184"/>
      <c r="J11" s="184"/>
      <c r="K11" s="184"/>
      <c r="L11" s="187">
        <f t="shared" si="0"/>
        <v>0</v>
      </c>
      <c r="M11" s="188">
        <f>+G11+F11+E11</f>
        <v>0</v>
      </c>
      <c r="N11" s="178"/>
      <c r="O11" s="178"/>
      <c r="P11" s="178"/>
      <c r="Q11" s="178"/>
      <c r="R11" s="178"/>
      <c r="S11" s="178"/>
      <c r="T11" s="178"/>
    </row>
    <row r="12" spans="1:20">
      <c r="A12" s="185" t="str">
        <f>+'W. VaR &amp; Peak Pos By Trader'!C39</f>
        <v>Chris Mallory</v>
      </c>
      <c r="B12" s="186">
        <f>+'Import Peak Change'!G24</f>
        <v>0</v>
      </c>
      <c r="C12" s="184">
        <f>+'Import Peak Change'!H24</f>
        <v>10028.504048491319</v>
      </c>
      <c r="D12" s="184">
        <f>+'Import Peak Change'!I24</f>
        <v>9962.2716783712258</v>
      </c>
      <c r="E12" s="187">
        <f t="shared" si="1"/>
        <v>19990.775726862543</v>
      </c>
      <c r="F12" s="184">
        <f>SUM('Import Peak Change'!J24:U24)</f>
        <v>5.9465455264025877</v>
      </c>
      <c r="G12" s="187">
        <f>SUM('Import Peak Change'!V24:AG24)</f>
        <v>0</v>
      </c>
      <c r="H12" s="184">
        <f>SUMIF('Import Peak Change'!$AH$3:$IC$3,"=1",'Import Peak Change'!$AH24:$IC24)</f>
        <v>0</v>
      </c>
      <c r="I12" s="184">
        <f>SUMIF('Import Peak Change'!$AH$3:$IC$3,"=2",'Import Peak Change'!$AH24:$IC24)</f>
        <v>0</v>
      </c>
      <c r="J12" s="184">
        <f>SUMIF('Import Peak Change'!$AH$3:$IC$3,"=3",'Import Peak Change'!$AH24:$IC24)</f>
        <v>0</v>
      </c>
      <c r="K12" s="184">
        <f>SUMIF('Import Peak Change'!$AH$3:$IC$3,"=4",'Import Peak Change'!$AH24:$IC24)</f>
        <v>0</v>
      </c>
      <c r="L12" s="187">
        <f t="shared" si="0"/>
        <v>0</v>
      </c>
      <c r="M12" s="188">
        <f>+G12+F12+E12+L12</f>
        <v>19996.722272388946</v>
      </c>
      <c r="N12" s="178"/>
      <c r="O12" s="178"/>
      <c r="P12" s="178"/>
      <c r="Q12" s="178"/>
      <c r="R12" s="178"/>
      <c r="S12" s="178"/>
      <c r="T12" s="178"/>
    </row>
    <row r="13" spans="1:20">
      <c r="A13" s="185" t="str">
        <f>+'W. VaR &amp; Peak Pos By Trader'!C40</f>
        <v>Sean Crandall, Diana Scholtes</v>
      </c>
      <c r="B13" s="186">
        <f>+'Import Peak Change'!G25</f>
        <v>0</v>
      </c>
      <c r="C13" s="184">
        <f>+'Import Peak Change'!H25</f>
        <v>14128.112009067576</v>
      </c>
      <c r="D13" s="184">
        <f>+'Import Peak Change'!I25</f>
        <v>-23.872434664721368</v>
      </c>
      <c r="E13" s="187">
        <f t="shared" si="1"/>
        <v>14104.239574402854</v>
      </c>
      <c r="F13" s="184">
        <f>SUM('Import Peak Change'!J25:U25)</f>
        <v>9.9363820631115232</v>
      </c>
      <c r="G13" s="187">
        <f>SUM('Import Peak Change'!V25:AG25)</f>
        <v>0</v>
      </c>
      <c r="H13" s="184">
        <f>SUMIF('Import Peak Change'!$AH$3:$IC$3,"=1",'Import Peak Change'!$AH25:$IC25)</f>
        <v>0</v>
      </c>
      <c r="I13" s="184">
        <f>SUMIF('Import Peak Change'!$AH$3:$IC$3,"=2",'Import Peak Change'!$AH25:$IC25)</f>
        <v>0</v>
      </c>
      <c r="J13" s="184">
        <f>SUMIF('Import Peak Change'!$AH$3:$IC$3,"=3",'Import Peak Change'!$AH25:$IC25)</f>
        <v>0</v>
      </c>
      <c r="K13" s="184">
        <f>SUMIF('Import Peak Change'!$AH$3:$IC$3,"=4",'Import Peak Change'!$AH25:$IC25)</f>
        <v>0</v>
      </c>
      <c r="L13" s="187">
        <f t="shared" si="0"/>
        <v>0</v>
      </c>
      <c r="M13" s="188">
        <f>+G13+F13+E13+L13</f>
        <v>14114.175956465966</v>
      </c>
      <c r="N13" s="178"/>
      <c r="O13" s="178"/>
      <c r="P13" s="178"/>
      <c r="Q13" s="178"/>
      <c r="R13" s="178"/>
      <c r="S13" s="178"/>
      <c r="T13" s="178"/>
    </row>
    <row r="14" spans="1:20">
      <c r="A14" s="185" t="str">
        <f>+'W. VaR &amp; Peak Pos By Trader'!C41</f>
        <v>Tom Alonso, Mark Fischer</v>
      </c>
      <c r="B14" s="186">
        <f>+'Import Peak Change'!G27+'Import Peak Change'!G30</f>
        <v>0</v>
      </c>
      <c r="C14" s="184">
        <f>+'Import Peak Change'!H27+'Import Peak Change'!H30</f>
        <v>8329.4521895797407</v>
      </c>
      <c r="D14" s="184">
        <f>+'Import Peak Change'!I27+'Import Peak Change'!I30</f>
        <v>-19923.006830616039</v>
      </c>
      <c r="E14" s="187">
        <f t="shared" si="1"/>
        <v>-11593.554641036299</v>
      </c>
      <c r="F14" s="184">
        <f>SUM('Import Peak Change'!J27:U27)+SUM('Import Peak Change'!J30:U30)</f>
        <v>60401.67393502676</v>
      </c>
      <c r="G14" s="187">
        <f>SUM('Import Peak Change'!V27:AG27)+SUM('Import Peak Change'!V30:AG30)</f>
        <v>0</v>
      </c>
      <c r="H14" s="184">
        <f>SUMIF('Import Peak Change'!$AH$3:$IC$3,"=1",'Import Peak Change'!$AH30:$IC30)+SUMIF('Import Peak Change'!$AH$3:$IC$3,"=1",'Import Peak Change'!$AH27:$IC27)</f>
        <v>0</v>
      </c>
      <c r="I14" s="184">
        <f>SUMIF('Import Peak Change'!$AH$3:$IC$3,"=2",'Import Peak Change'!$AH30:$IC30)+SUMIF('Import Peak Change'!$AH$3:$IC$3,"=2",'Import Peak Change'!$AH27:$IC27)</f>
        <v>0</v>
      </c>
      <c r="J14" s="184">
        <f>SUMIF('Import Peak Change'!$AH$3:$IC$3,"=3",'Import Peak Change'!$AH30:$IC30)+SUMIF('Import Peak Change'!$AH$3:$IC$3,"=3",'Import Peak Change'!$AH27:$IC27)</f>
        <v>0</v>
      </c>
      <c r="K14" s="184">
        <f>SUMIF('Import Peak Change'!$AH$3:$IC$3,"=4",'Import Peak Change'!$AH30:$IC30)+SUMIF('Import Peak Change'!$AH$3:$IC$3,"=4",'Import Peak Change'!$AH27:$IC27)</f>
        <v>0</v>
      </c>
      <c r="L14" s="187">
        <f t="shared" si="0"/>
        <v>0</v>
      </c>
      <c r="M14" s="188">
        <f>+G14+F14+E14+L14</f>
        <v>48808.119293990458</v>
      </c>
      <c r="N14" s="178"/>
      <c r="O14" s="178"/>
      <c r="P14" s="178"/>
      <c r="Q14" s="178"/>
      <c r="R14" s="178"/>
      <c r="S14" s="178"/>
      <c r="T14" s="178"/>
    </row>
    <row r="15" spans="1:20" ht="10.8" thickBot="1">
      <c r="A15" s="185" t="str">
        <f>+'W. VaR &amp; Peak Pos By Trader'!C47</f>
        <v>Jeff Richter</v>
      </c>
      <c r="B15" s="186">
        <f>+'Import Peak Change'!G31</f>
        <v>0</v>
      </c>
      <c r="C15" s="184">
        <f>+'Import Peak Change'!H43</f>
        <v>574.82624095632468</v>
      </c>
      <c r="D15" s="184">
        <f>+'Import Peak Change'!I43</f>
        <v>0.14501358728284686</v>
      </c>
      <c r="E15" s="187">
        <f t="shared" si="1"/>
        <v>574.97125454360753</v>
      </c>
      <c r="F15" s="184">
        <f>SUM('Import Peak Change'!J43:U43)</f>
        <v>10.426165693800463</v>
      </c>
      <c r="G15" s="187">
        <f>SUM('Import Peak Change'!V43:AG43)</f>
        <v>-2.5569813976597118</v>
      </c>
      <c r="H15" s="184">
        <f>SUMIF('Import Peak Change'!$AH$3:$IC$3,"=1",'Import Peak Change'!$AH43:$IC43)</f>
        <v>23.745613636089729</v>
      </c>
      <c r="I15" s="184">
        <f>SUMIF('Import Peak Change'!$AH$3:$IC$3,"=2",'Import Peak Change'!$AH43:$IC43)</f>
        <v>39.176508357930288</v>
      </c>
      <c r="J15" s="184">
        <f>SUMIF('Import Peak Change'!$AH$3:$IC$3,"=3",'Import Peak Change'!$AH43:$IC43)</f>
        <v>45.290480817298885</v>
      </c>
      <c r="K15" s="184">
        <f>SUMIF('Import Peak Change'!$AH$3:$IC$3,"=4",'Import Peak Change'!$AH43:$IC43)</f>
        <v>0</v>
      </c>
      <c r="L15" s="187">
        <f t="shared" si="0"/>
        <v>108.2126028113189</v>
      </c>
      <c r="M15" s="188">
        <f>+G15+F15+E15+L15</f>
        <v>691.05304165106713</v>
      </c>
      <c r="N15" s="178"/>
      <c r="O15" s="178"/>
      <c r="P15" s="178"/>
      <c r="Q15" s="178"/>
      <c r="R15" s="178"/>
      <c r="S15" s="178"/>
      <c r="T15" s="178"/>
    </row>
    <row r="16" spans="1:20" ht="10.8" thickBot="1">
      <c r="A16" s="189" t="s">
        <v>132</v>
      </c>
      <c r="B16" s="190">
        <f t="shared" ref="B16:G16" si="2">SUM(B7:B15)</f>
        <v>0</v>
      </c>
      <c r="C16" s="191">
        <f t="shared" si="2"/>
        <v>21380.919938758751</v>
      </c>
      <c r="D16" s="191">
        <f t="shared" si="2"/>
        <v>-64009.527464044477</v>
      </c>
      <c r="E16" s="192">
        <f t="shared" si="2"/>
        <v>-42628.607525285726</v>
      </c>
      <c r="F16" s="191">
        <f t="shared" si="2"/>
        <v>106976.70876797487</v>
      </c>
      <c r="G16" s="192">
        <f t="shared" si="2"/>
        <v>236817.69445081774</v>
      </c>
      <c r="H16" s="191">
        <f>SUM(H7:H15)</f>
        <v>3122.1591453782157</v>
      </c>
      <c r="I16" s="191">
        <f>SUM(I7:I15)</f>
        <v>1780.3282340675996</v>
      </c>
      <c r="J16" s="191">
        <f>SUM(J7:J15)</f>
        <v>4412.7042901793275</v>
      </c>
      <c r="K16" s="191">
        <f>SUM(K7:K15)</f>
        <v>2413.9518802587763</v>
      </c>
      <c r="L16" s="191">
        <f>SUM(L7:L15)</f>
        <v>11729.143549883916</v>
      </c>
      <c r="M16" s="193">
        <f>+G16+F16+E16+L16</f>
        <v>312894.93924339081</v>
      </c>
      <c r="N16" s="178"/>
      <c r="O16" s="178"/>
      <c r="P16" s="178"/>
      <c r="Q16" s="178"/>
      <c r="R16" s="178"/>
      <c r="S16" s="178"/>
      <c r="T16" s="178"/>
    </row>
    <row r="17" spans="1:20">
      <c r="A17" s="185"/>
      <c r="B17" s="186"/>
      <c r="C17" s="184"/>
      <c r="D17" s="184"/>
      <c r="E17" s="187"/>
      <c r="F17" s="184"/>
      <c r="G17" s="187"/>
      <c r="H17" s="184"/>
      <c r="I17" s="184"/>
      <c r="J17" s="184"/>
      <c r="K17" s="184"/>
      <c r="L17" s="187"/>
      <c r="M17" s="184"/>
      <c r="N17" s="178"/>
      <c r="O17" s="178"/>
      <c r="P17" s="178"/>
      <c r="Q17" s="178"/>
      <c r="R17" s="178"/>
      <c r="S17" s="178"/>
      <c r="T17" s="178"/>
    </row>
    <row r="18" spans="1:20">
      <c r="A18" s="185"/>
      <c r="B18" s="186"/>
      <c r="C18" s="184"/>
      <c r="D18" s="184"/>
      <c r="E18" s="187"/>
      <c r="F18" s="184"/>
      <c r="G18" s="187"/>
      <c r="H18" s="184"/>
      <c r="I18" s="184"/>
      <c r="J18" s="184"/>
      <c r="K18" s="184"/>
      <c r="L18" s="187"/>
      <c r="M18" s="184"/>
      <c r="N18" s="178"/>
      <c r="O18" s="178"/>
      <c r="P18" s="178"/>
      <c r="Q18" s="178"/>
      <c r="R18" s="178"/>
      <c r="S18" s="178"/>
      <c r="T18" s="178"/>
    </row>
    <row r="19" spans="1:20">
      <c r="B19" s="186"/>
      <c r="C19" s="184"/>
      <c r="D19" s="184"/>
      <c r="E19" s="187"/>
      <c r="F19" s="184"/>
      <c r="G19" s="187"/>
      <c r="H19" s="184"/>
      <c r="I19" s="184"/>
      <c r="J19" s="184"/>
      <c r="K19" s="184"/>
      <c r="L19" s="187"/>
      <c r="M19" s="188"/>
      <c r="N19" s="178"/>
      <c r="O19" s="178"/>
      <c r="P19" s="178"/>
      <c r="Q19" s="178"/>
      <c r="R19" s="178"/>
      <c r="S19" s="178"/>
      <c r="T19" s="178"/>
    </row>
    <row r="20" spans="1:20">
      <c r="A20" s="194" t="s">
        <v>131</v>
      </c>
      <c r="B20" s="186"/>
      <c r="C20" s="184"/>
      <c r="D20" s="184"/>
      <c r="E20" s="187"/>
      <c r="F20" s="184"/>
      <c r="G20" s="187"/>
      <c r="H20" s="184"/>
      <c r="I20" s="184"/>
      <c r="J20" s="184"/>
      <c r="K20" s="184"/>
      <c r="L20" s="187"/>
      <c r="M20" s="188"/>
      <c r="N20" s="178"/>
      <c r="O20" s="178"/>
      <c r="P20" s="178"/>
      <c r="Q20" s="178"/>
      <c r="R20" s="178"/>
      <c r="S20" s="178"/>
      <c r="T20" s="178"/>
    </row>
    <row r="21" spans="1:20">
      <c r="B21" s="186"/>
      <c r="C21" s="184"/>
      <c r="D21" s="184"/>
      <c r="E21" s="187"/>
      <c r="F21" s="184"/>
      <c r="G21" s="187"/>
      <c r="H21" s="184"/>
      <c r="I21" s="184"/>
      <c r="J21" s="184"/>
      <c r="K21" s="184"/>
      <c r="L21" s="187"/>
      <c r="M21" s="188"/>
      <c r="N21" s="178"/>
      <c r="O21" s="178"/>
      <c r="P21" s="178"/>
      <c r="Q21" s="178"/>
      <c r="R21" s="178"/>
      <c r="S21" s="178"/>
      <c r="T21" s="178"/>
    </row>
    <row r="22" spans="1:20">
      <c r="A22" s="185" t="str">
        <f>+'W. VaR &amp; Off-Peak Pos By Trader'!C33</f>
        <v>Bob Badeer</v>
      </c>
      <c r="B22" s="186">
        <f>+'Import OffPeak change'!G19</f>
        <v>0</v>
      </c>
      <c r="C22" s="195">
        <f>+'Import OffPeak change'!H19</f>
        <v>-239.6176791360233</v>
      </c>
      <c r="D22" s="195">
        <f>+'Import OffPeak change'!I19</f>
        <v>955.65706422830044</v>
      </c>
      <c r="E22" s="187">
        <f>SUM(B22:D22)</f>
        <v>716.03938509227714</v>
      </c>
      <c r="F22" s="184">
        <f>SUM('Import OffPeak change'!J19:U19)</f>
        <v>29.259095497380258</v>
      </c>
      <c r="G22" s="187">
        <f>SUM('Import OffPeak change'!V19:AG19)</f>
        <v>62.03604851285445</v>
      </c>
      <c r="H22" s="184">
        <f>SUMIF('Import OffPeak change'!$AH$3:$IC$3,"=1",'Import OffPeak change'!$AH19:$IC19)</f>
        <v>226.39649197709153</v>
      </c>
      <c r="I22" s="184">
        <f>SUMIF('Import OffPeak change'!$AH$3:$IC$3,"=2",'Import OffPeak change'!$AH19:$IC19)</f>
        <v>201.93828958966355</v>
      </c>
      <c r="J22" s="184">
        <f>SUMIF('Import OffPeak change'!$AH$3:$IC$3,"=3",'Import OffPeak change'!$AH19:$IC19)</f>
        <v>169.89569345394784</v>
      </c>
      <c r="K22" s="184">
        <f>SUMIF('Import OffPeak change'!$AH$3:$IC$3,"=4",'Import OffPeak change'!$AH19:$IC19)</f>
        <v>63.292550526439527</v>
      </c>
      <c r="L22" s="187">
        <f>SUM(H22:K22)</f>
        <v>661.52302554714242</v>
      </c>
      <c r="M22" s="188">
        <f t="shared" ref="M22:M30" si="3">+G22+F22+E22+L22</f>
        <v>1468.8575546496543</v>
      </c>
      <c r="N22" s="178"/>
      <c r="O22" s="178"/>
      <c r="P22" s="178"/>
      <c r="Q22" s="178"/>
      <c r="R22" s="178"/>
      <c r="S22" s="178"/>
      <c r="T22" s="178"/>
    </row>
    <row r="23" spans="1:20">
      <c r="A23" s="185" t="str">
        <f>+'W. VaR &amp; Off-Peak Pos By Trader'!C34</f>
        <v>Mike Swerzbin</v>
      </c>
      <c r="B23" s="186">
        <f>+'Import OffPeak change'!G20</f>
        <v>0</v>
      </c>
      <c r="C23" s="195">
        <f>+'Import OffPeak change'!H20</f>
        <v>-2775.7893464044255</v>
      </c>
      <c r="D23" s="195">
        <f>+'Import OffPeak change'!I20</f>
        <v>24.551917729717388</v>
      </c>
      <c r="E23" s="187">
        <f t="shared" ref="E23:E29" si="4">SUM(B23:D23)</f>
        <v>-2751.2374286747081</v>
      </c>
      <c r="F23" s="184">
        <f>SUM('Import OffPeak change'!J20:U20)</f>
        <v>300.78662625898141</v>
      </c>
      <c r="G23" s="187">
        <f>SUM('Import OffPeak change'!V20:AG20)</f>
        <v>2649.0198942370207</v>
      </c>
      <c r="H23" s="184">
        <f>SUMIF('Import OffPeak change'!$AH$3:$IC$3,"=1",'Import OffPeak change'!$AH20:$IC20)</f>
        <v>2098.6404823484263</v>
      </c>
      <c r="I23" s="184">
        <f>SUMIF('Import OffPeak change'!$AH$3:$IC$3,"=2",'Import OffPeak change'!$AH20:$IC20)</f>
        <v>871.59452018701779</v>
      </c>
      <c r="J23" s="184">
        <f>SUMIF('Import OffPeak change'!$AH$3:$IC$3,"=3",'Import OffPeak change'!$AH20:$IC20)</f>
        <v>2010.4140698478463</v>
      </c>
      <c r="K23" s="184">
        <f>SUMIF('Import OffPeak change'!$AH$3:$IC$3,"=4",'Import OffPeak change'!$AH20:$IC20)</f>
        <v>1521.7679073399297</v>
      </c>
      <c r="L23" s="187">
        <f t="shared" ref="L23:L29" si="5">SUM(H23:K23)</f>
        <v>6502.4169797232198</v>
      </c>
      <c r="M23" s="188">
        <f t="shared" si="3"/>
        <v>6700.9860715445138</v>
      </c>
      <c r="N23" s="178"/>
      <c r="O23" s="178"/>
      <c r="P23" s="178"/>
      <c r="Q23" s="178"/>
      <c r="R23" s="178"/>
      <c r="S23" s="178"/>
      <c r="T23" s="178"/>
    </row>
    <row r="24" spans="1:20">
      <c r="A24" s="185" t="str">
        <f>+'W. VaR &amp; Off-Peak Pos By Trader'!C35</f>
        <v>Matt Motley</v>
      </c>
      <c r="B24" s="186">
        <f>+'Import OffPeak change'!G23+'Import OffPeak change'!G21</f>
        <v>0</v>
      </c>
      <c r="C24" s="195">
        <f>+'Import OffPeak change'!H23+'Import OffPeak change'!H21</f>
        <v>1140.2107193444117</v>
      </c>
      <c r="D24" s="195">
        <f>+'Import OffPeak change'!I23+'Import OffPeak change'!I21</f>
        <v>0.19893693449057537</v>
      </c>
      <c r="E24" s="187">
        <f t="shared" si="4"/>
        <v>1140.4096562789023</v>
      </c>
      <c r="F24" s="184">
        <f>SUM('Import OffPeak change'!J23:U23)+SUM('Import OffPeak change'!J21:U21)</f>
        <v>98.976736081734998</v>
      </c>
      <c r="G24" s="187">
        <f>SUM('Import OffPeak change'!V23:AG23)+SUM('Import OffPeak change'!V21:AG21)</f>
        <v>571.95901982535725</v>
      </c>
      <c r="H24" s="184">
        <f>SUMIF('Import OffPeak change'!$AH$3:$IC$3,"=1",'Import OffPeak change'!$AH23:$IC23)+SUMIF('Import OffPeak change'!$AH$3:$IC$3,"=1",'Import OffPeak change'!$AH21:$IC21)</f>
        <v>669.22106649477564</v>
      </c>
      <c r="I24" s="184">
        <f>SUMIF('Import OffPeak change'!$AH$3:$IC$3,"=2",'Import OffPeak change'!$AH23:$IC23)+SUMIF('Import OffPeak change'!$AH$3:$IC$3,"=2",'Import OffPeak change'!$AH21:$IC21)</f>
        <v>566.93943792299842</v>
      </c>
      <c r="J24" s="184">
        <f>SUMIF('Import OffPeak change'!$AH$3:$IC$3,"=3",'Import OffPeak change'!$AH23:$IC23)+SUMIF('Import OffPeak change'!$AH$3:$IC$3,"=3",'Import OffPeak change'!$AH21:$IC21)</f>
        <v>519.63423878066396</v>
      </c>
      <c r="K24" s="184">
        <f>SUMIF('Import OffPeak change'!$AH$3:$IC$3,"=4",'Import OffPeak change'!$AH23:$IC23)+SUMIF('Import OffPeak change'!$AH$3:$IC$3,"=4",'Import OffPeak change'!$AH21:$IC21)</f>
        <v>135.05566272332362</v>
      </c>
      <c r="L24" s="187">
        <f t="shared" si="5"/>
        <v>1890.8504059217616</v>
      </c>
      <c r="M24" s="188">
        <f t="shared" si="3"/>
        <v>3702.1958181077562</v>
      </c>
      <c r="N24" s="178"/>
      <c r="O24" s="178"/>
      <c r="P24" s="178"/>
      <c r="Q24" s="178"/>
      <c r="R24" s="178"/>
      <c r="S24" s="178"/>
      <c r="T24" s="178"/>
    </row>
    <row r="25" spans="1:20">
      <c r="A25" s="185" t="str">
        <f>+'W. VaR &amp; Off-Peak Pos By Trader'!C36</f>
        <v>Tim Belden</v>
      </c>
      <c r="B25" s="186">
        <f>+'Import OffPeak change'!G22</f>
        <v>0</v>
      </c>
      <c r="C25" s="195">
        <f>+'Import OffPeak change'!H22</f>
        <v>593.22225561134314</v>
      </c>
      <c r="D25" s="195">
        <f>+'Import OffPeak change'!I22</f>
        <v>3.145457793522155E-2</v>
      </c>
      <c r="E25" s="187">
        <f t="shared" si="4"/>
        <v>593.25371018927831</v>
      </c>
      <c r="F25" s="184">
        <f>SUM('Import OffPeak change'!J22:U22)</f>
        <v>20.083775141668411</v>
      </c>
      <c r="G25" s="187">
        <f>SUM('Import OffPeak change'!V22:AG22)</f>
        <v>90.560337919480133</v>
      </c>
      <c r="H25" s="184">
        <f>SUMIF('Import OffPeak change'!$AH$3:$IC$3,"=1",'Import OffPeak change'!$AH22:$IC22)</f>
        <v>-120.9657632315093</v>
      </c>
      <c r="I25" s="184">
        <f>SUMIF('Import OffPeak change'!$AH$3:$IC$3,"=2",'Import OffPeak change'!$AH22:$IC22)</f>
        <v>-382.14743505875322</v>
      </c>
      <c r="J25" s="184">
        <f>SUMIF('Import OffPeak change'!$AH$3:$IC$3,"=3",'Import OffPeak change'!$AH22:$IC22)</f>
        <v>-159.02452043811354</v>
      </c>
      <c r="K25" s="184">
        <f>SUMIF('Import OffPeak change'!$AH$3:$IC$3,"=4",'Import OffPeak change'!$AH22:$IC22)</f>
        <v>-208.80683280435494</v>
      </c>
      <c r="L25" s="187">
        <f t="shared" si="5"/>
        <v>-870.944551532731</v>
      </c>
      <c r="M25" s="188">
        <f t="shared" si="3"/>
        <v>-167.04672828230412</v>
      </c>
      <c r="N25" s="178"/>
      <c r="O25" s="178"/>
      <c r="P25" s="178"/>
      <c r="Q25" s="178"/>
      <c r="R25" s="178"/>
      <c r="S25" s="178"/>
      <c r="T25" s="178"/>
    </row>
    <row r="26" spans="1:20">
      <c r="A26" s="185" t="str">
        <f>+'W. VaR &amp; Off-Peak Pos By Trader'!C38</f>
        <v>Chris Mallory</v>
      </c>
      <c r="B26" s="186">
        <f>+'Import OffPeak change'!G24</f>
        <v>0</v>
      </c>
      <c r="C26" s="195">
        <f>+'Import OffPeak change'!H24</f>
        <v>948.11442309825225</v>
      </c>
      <c r="D26" s="195">
        <f>+'Import OffPeak change'!I24</f>
        <v>-3.3512644867914787</v>
      </c>
      <c r="E26" s="187">
        <f t="shared" si="4"/>
        <v>944.76315861146077</v>
      </c>
      <c r="F26" s="184">
        <f>SUM('Import OffPeak change'!J24:U24)</f>
        <v>-0.13318131387995891</v>
      </c>
      <c r="G26" s="187">
        <f>SUM('Import OffPeak change'!V24:AG24)</f>
        <v>0</v>
      </c>
      <c r="H26" s="184">
        <f>SUMIF('Import OffPeak change'!$AH$3:$IC$3,"=1",'Import OffPeak change'!$AH24:$IC24)</f>
        <v>0</v>
      </c>
      <c r="I26" s="184">
        <f>SUMIF('Import OffPeak change'!$AH$3:$IC$3,"=2",'Import OffPeak change'!$AH24:$IC24)</f>
        <v>0</v>
      </c>
      <c r="J26" s="184">
        <f>SUMIF('Import OffPeak change'!$AH$3:$IC$3,"=3",'Import OffPeak change'!$AH24:$IC24)</f>
        <v>0</v>
      </c>
      <c r="K26" s="184">
        <f>SUMIF('Import OffPeak change'!$AH$3:$IC$3,"=4",'Import OffPeak change'!$AH24:$IC24)</f>
        <v>0</v>
      </c>
      <c r="L26" s="187">
        <f t="shared" si="5"/>
        <v>0</v>
      </c>
      <c r="M26" s="188">
        <f t="shared" si="3"/>
        <v>944.62997729758081</v>
      </c>
      <c r="N26" s="178"/>
      <c r="O26" s="178"/>
      <c r="P26" s="178"/>
      <c r="Q26" s="178"/>
      <c r="R26" s="178"/>
      <c r="S26" s="178"/>
      <c r="T26" s="178"/>
    </row>
    <row r="27" spans="1:20">
      <c r="A27" s="185" t="str">
        <f>+'W. VaR &amp; Off-Peak Pos By Trader'!C39</f>
        <v>Sean Crandall, Diana Scholtes</v>
      </c>
      <c r="B27" s="186">
        <f>+'Import OffPeak change'!G25</f>
        <v>0</v>
      </c>
      <c r="C27" s="195">
        <f>+'Import OffPeak change'!H25</f>
        <v>2048.5827416104721</v>
      </c>
      <c r="D27" s="195">
        <f>+'Import OffPeak change'!I25</f>
        <v>26.303883314540315</v>
      </c>
      <c r="E27" s="187">
        <f t="shared" si="4"/>
        <v>2074.8866249250123</v>
      </c>
      <c r="F27" s="184">
        <f>SUM('Import OffPeak change'!J25:U25)</f>
        <v>0</v>
      </c>
      <c r="G27" s="187">
        <f>SUM('Import OffPeak change'!V25:AG25)</f>
        <v>0</v>
      </c>
      <c r="H27" s="184">
        <f>SUMIF('Import OffPeak change'!$AH$3:$IC$3,"=1",'Import OffPeak change'!$AH25:$IC25)</f>
        <v>0</v>
      </c>
      <c r="I27" s="184">
        <f>SUMIF('Import OffPeak change'!$AH$3:$IC$3,"=2",'Import OffPeak change'!$AH25:$IC25)</f>
        <v>0</v>
      </c>
      <c r="J27" s="184">
        <f>SUMIF('Import OffPeak change'!$AH$3:$IC$3,"=3",'Import OffPeak change'!$AH25:$IC25)</f>
        <v>0</v>
      </c>
      <c r="K27" s="184">
        <f>SUMIF('Import OffPeak change'!$AH$3:$IC$3,"=4",'Import OffPeak change'!$AH25:$IC25)</f>
        <v>0</v>
      </c>
      <c r="L27" s="187">
        <f t="shared" si="5"/>
        <v>0</v>
      </c>
      <c r="M27" s="188">
        <f t="shared" si="3"/>
        <v>2074.8866249250123</v>
      </c>
      <c r="N27" s="178"/>
      <c r="O27" s="178"/>
      <c r="P27" s="178"/>
      <c r="Q27" s="178"/>
      <c r="R27" s="178"/>
      <c r="S27" s="178"/>
      <c r="T27" s="178"/>
    </row>
    <row r="28" spans="1:20">
      <c r="A28" s="185" t="str">
        <f>+'W. VaR &amp; Off-Peak Pos By Trader'!C40</f>
        <v>Tom Alonso, Mark Fischer</v>
      </c>
      <c r="B28" s="186">
        <f>+'Import OffPeak change'!G30+'Import OffPeak change'!G27</f>
        <v>0</v>
      </c>
      <c r="C28" s="195">
        <f>+'Import OffPeak change'!H30+'Import OffPeak change'!H27</f>
        <v>-13135.449199845123</v>
      </c>
      <c r="D28" s="195">
        <f>+'Import OffPeak change'!I30+'Import OffPeak change'!I27</f>
        <v>0.60415559093144111</v>
      </c>
      <c r="E28" s="187">
        <f t="shared" si="4"/>
        <v>-13134.845044254191</v>
      </c>
      <c r="F28" s="184">
        <f>SUM('Import OffPeak change'!J30:U30)+SUM('Import OffPeak change'!J27:U27)</f>
        <v>7.4263515447200916</v>
      </c>
      <c r="G28" s="187">
        <f>SUM('Import OffPeak change'!V30:AG30)+SUM('Import OffPeak change'!V27:AG27)</f>
        <v>0</v>
      </c>
      <c r="H28" s="184">
        <f>SUMIF('Import OffPeak change'!$AH$3:$IC$3,"=1",'Import OffPeak change'!$AH30:$IC30)+SUMIF('Import OffPeak change'!$AH$3:$IC$3,"=1",'Import OffPeak change'!$AH27:$IC27)</f>
        <v>0</v>
      </c>
      <c r="I28" s="184">
        <f>SUMIF('Import OffPeak change'!$AH$3:$IC$3,"=2",'Import OffPeak change'!$AH30:$IC30)+SUMIF('Import OffPeak change'!$AH$3:$IC$3,"=2",'Import OffPeak change'!$AH27:$IC27)</f>
        <v>0</v>
      </c>
      <c r="J28" s="184">
        <f>SUMIF('Import OffPeak change'!$AH$3:$IC$3,"=3",'Import OffPeak change'!$AH30:$IC30)+SUMIF('Import OffPeak change'!$AH$3:$IC$3,"=3",'Import OffPeak change'!$AH27:$IC27)</f>
        <v>0</v>
      </c>
      <c r="K28" s="184">
        <f>SUMIF('Import OffPeak change'!$AH$3:$IC$3,"=4",'Import OffPeak change'!$AH30:$IC30)+SUMIF('Import OffPeak change'!$AH$3:$IC$3,"=4",'Import OffPeak change'!$AH27:$IC27)</f>
        <v>0</v>
      </c>
      <c r="L28" s="187">
        <f t="shared" si="5"/>
        <v>0</v>
      </c>
      <c r="M28" s="188">
        <f t="shared" si="3"/>
        <v>-13127.418692709471</v>
      </c>
      <c r="N28" s="178"/>
      <c r="O28" s="178"/>
      <c r="P28" s="178"/>
      <c r="Q28" s="178"/>
      <c r="R28" s="178"/>
      <c r="S28" s="178"/>
      <c r="T28" s="178"/>
    </row>
    <row r="29" spans="1:20" ht="10.8" thickBot="1">
      <c r="A29" s="185" t="str">
        <f>+'W. VaR &amp; Off-Peak Pos By Trader'!C43</f>
        <v>Chris Foster</v>
      </c>
      <c r="B29" s="186">
        <f>+'Import OffPeak change'!G31</f>
        <v>0</v>
      </c>
      <c r="C29" s="196">
        <f>+'Import OffPeak change'!H43</f>
        <v>2036.0875129442597</v>
      </c>
      <c r="D29" s="195">
        <f>+'Import OffPeak change'!I43</f>
        <v>-0.86215329882634251</v>
      </c>
      <c r="E29" s="187">
        <f t="shared" si="4"/>
        <v>2035.2253596454334</v>
      </c>
      <c r="F29" s="184">
        <f>SUM('Import OffPeak change'!J43:U43)</f>
        <v>9.5977428076921569</v>
      </c>
      <c r="G29" s="187">
        <f>SUM('Import OffPeak change'!V43:AG43)</f>
        <v>55.61548068537877</v>
      </c>
      <c r="H29" s="184">
        <f>SUMIF('Import OffPeak change'!$AH$3:$IC$3,"=1",'Import OffPeak change'!$AH43:$IC43)</f>
        <v>18.385943426080757</v>
      </c>
      <c r="I29" s="184">
        <f>SUMIF('Import OffPeak change'!$AH$3:$IC$3,"=2",'Import OffPeak change'!$AH43:$IC43)</f>
        <v>31.291708161660608</v>
      </c>
      <c r="J29" s="184">
        <f>SUMIF('Import OffPeak change'!$AH$3:$IC$3,"=3",'Import OffPeak change'!$AH43:$IC43)</f>
        <v>35.74452349565945</v>
      </c>
      <c r="K29" s="184">
        <f>SUMIF('Import OffPeak change'!$AH$3:$IC$3,"=4",'Import OffPeak change'!$AH43:$IC43)</f>
        <v>0</v>
      </c>
      <c r="L29" s="187">
        <f t="shared" si="5"/>
        <v>85.422175083400816</v>
      </c>
      <c r="M29" s="197">
        <f t="shared" si="3"/>
        <v>2185.8607582219051</v>
      </c>
      <c r="N29" s="178"/>
      <c r="O29" s="178"/>
      <c r="P29" s="178"/>
      <c r="Q29" s="178"/>
      <c r="R29" s="178"/>
      <c r="S29" s="178"/>
      <c r="T29" s="178"/>
    </row>
    <row r="30" spans="1:20" ht="10.8" thickBot="1">
      <c r="A30" s="198" t="s">
        <v>133</v>
      </c>
      <c r="B30" s="190">
        <f t="shared" ref="B30:L30" si="6">SUM(B22:B29)</f>
        <v>0</v>
      </c>
      <c r="C30" s="191">
        <f t="shared" si="6"/>
        <v>-9384.6385727768338</v>
      </c>
      <c r="D30" s="191">
        <f t="shared" si="6"/>
        <v>1003.1339945902976</v>
      </c>
      <c r="E30" s="190">
        <f t="shared" si="6"/>
        <v>-8381.5045781865338</v>
      </c>
      <c r="F30" s="190">
        <f t="shared" si="6"/>
        <v>465.99714601829737</v>
      </c>
      <c r="G30" s="192">
        <f t="shared" si="6"/>
        <v>3429.1907811800911</v>
      </c>
      <c r="H30" s="192">
        <f t="shared" si="6"/>
        <v>2891.6782210148649</v>
      </c>
      <c r="I30" s="192">
        <f t="shared" si="6"/>
        <v>1289.6165208025873</v>
      </c>
      <c r="J30" s="192">
        <f t="shared" si="6"/>
        <v>2576.6640051400041</v>
      </c>
      <c r="K30" s="192">
        <f t="shared" si="6"/>
        <v>1511.3092877853378</v>
      </c>
      <c r="L30" s="192">
        <f t="shared" si="6"/>
        <v>8269.268034742794</v>
      </c>
      <c r="M30" s="199">
        <f t="shared" si="3"/>
        <v>3782.9513837546492</v>
      </c>
      <c r="N30" s="178"/>
      <c r="O30" s="178"/>
      <c r="P30" s="178"/>
      <c r="Q30" s="178"/>
      <c r="R30" s="178"/>
      <c r="S30" s="178"/>
      <c r="T30" s="178"/>
    </row>
    <row r="31" spans="1:20">
      <c r="A31" s="200"/>
      <c r="B31" s="186"/>
      <c r="C31" s="195"/>
      <c r="D31" s="195"/>
      <c r="E31" s="186"/>
      <c r="F31" s="201"/>
      <c r="G31" s="187"/>
      <c r="H31" s="195"/>
      <c r="I31" s="195"/>
      <c r="J31" s="195"/>
      <c r="K31" s="195"/>
      <c r="L31" s="187"/>
      <c r="M31" s="195"/>
      <c r="N31" s="178"/>
      <c r="O31" s="178"/>
      <c r="P31" s="178"/>
      <c r="Q31" s="178"/>
      <c r="R31" s="178"/>
      <c r="S31" s="178"/>
      <c r="T31" s="178"/>
    </row>
    <row r="32" spans="1:20">
      <c r="A32" s="200"/>
      <c r="B32" s="186"/>
      <c r="C32" s="195"/>
      <c r="D32" s="195"/>
      <c r="E32" s="186"/>
      <c r="F32" s="187"/>
      <c r="G32" s="187"/>
      <c r="H32" s="195"/>
      <c r="I32" s="195"/>
      <c r="J32" s="195"/>
      <c r="K32" s="195"/>
      <c r="L32" s="187"/>
      <c r="M32" s="195"/>
      <c r="N32" s="178"/>
      <c r="O32" s="178"/>
      <c r="P32" s="178"/>
      <c r="Q32" s="178"/>
      <c r="R32" s="178"/>
      <c r="S32" s="178"/>
      <c r="T32" s="178"/>
    </row>
    <row r="33" spans="1:20">
      <c r="B33" s="186"/>
      <c r="C33" s="184"/>
      <c r="D33" s="184"/>
      <c r="E33" s="187"/>
      <c r="F33" s="184"/>
      <c r="G33" s="187"/>
      <c r="H33" s="184"/>
      <c r="I33" s="184"/>
      <c r="J33" s="184"/>
      <c r="K33" s="184"/>
      <c r="L33" s="187"/>
      <c r="M33" s="184"/>
      <c r="N33" s="178"/>
      <c r="O33" s="178"/>
      <c r="P33" s="178"/>
      <c r="Q33" s="178"/>
      <c r="R33" s="178"/>
      <c r="S33" s="178"/>
      <c r="T33" s="178"/>
    </row>
    <row r="34" spans="1:20">
      <c r="B34" s="186"/>
      <c r="C34" s="184"/>
      <c r="D34" s="184"/>
      <c r="E34" s="187"/>
      <c r="F34" s="184"/>
      <c r="G34" s="187"/>
      <c r="H34" s="184"/>
      <c r="I34" s="184"/>
      <c r="J34" s="184"/>
      <c r="K34" s="184"/>
      <c r="L34" s="187"/>
      <c r="M34" s="184"/>
      <c r="N34" s="178"/>
      <c r="O34" s="178"/>
      <c r="P34" s="178"/>
      <c r="Q34" s="178"/>
      <c r="R34" s="178"/>
      <c r="S34" s="178"/>
      <c r="T34" s="178"/>
    </row>
    <row r="35" spans="1:20">
      <c r="A35" s="185" t="str">
        <f>+A22</f>
        <v>Bob Badeer</v>
      </c>
      <c r="B35" s="186">
        <f>+B22+B7</f>
        <v>0</v>
      </c>
      <c r="C35" s="184">
        <f t="shared" ref="C35:M35" si="7">+C22+C7</f>
        <v>302.48886869439366</v>
      </c>
      <c r="D35" s="184">
        <f t="shared" si="7"/>
        <v>-11004.626377882032</v>
      </c>
      <c r="E35" s="187">
        <f t="shared" si="7"/>
        <v>-10702.137509187638</v>
      </c>
      <c r="F35" s="184">
        <f t="shared" si="7"/>
        <v>149168.27296448927</v>
      </c>
      <c r="G35" s="187">
        <f t="shared" si="7"/>
        <v>233141.20361089933</v>
      </c>
      <c r="H35" s="186">
        <f t="shared" si="7"/>
        <v>390.76704784104197</v>
      </c>
      <c r="I35" s="195">
        <f t="shared" si="7"/>
        <v>378.17710688928173</v>
      </c>
      <c r="J35" s="195">
        <f t="shared" si="7"/>
        <v>348.56200992574475</v>
      </c>
      <c r="K35" s="202">
        <f t="shared" si="7"/>
        <v>58.765049011422207</v>
      </c>
      <c r="L35" s="187">
        <f t="shared" si="7"/>
        <v>1176.2712136674907</v>
      </c>
      <c r="M35" s="188">
        <f t="shared" si="7"/>
        <v>372783.61027986847</v>
      </c>
      <c r="N35" s="178"/>
      <c r="O35" s="178"/>
      <c r="P35" s="178"/>
      <c r="Q35" s="178"/>
      <c r="R35" s="178"/>
      <c r="S35" s="178"/>
      <c r="T35" s="178"/>
    </row>
    <row r="36" spans="1:20">
      <c r="A36" s="185" t="str">
        <f t="shared" ref="A36:A42" si="8">+A23</f>
        <v>Mike Swerzbin</v>
      </c>
      <c r="B36" s="186">
        <f>+B23+B8</f>
        <v>0</v>
      </c>
      <c r="C36" s="184">
        <f t="shared" ref="C36:M36" si="9">+C23+C8</f>
        <v>-12189.379001217301</v>
      </c>
      <c r="D36" s="184">
        <f t="shared" si="9"/>
        <v>8297.2159902354579</v>
      </c>
      <c r="E36" s="187">
        <f t="shared" si="9"/>
        <v>-3892.1630109818443</v>
      </c>
      <c r="F36" s="184">
        <f t="shared" si="9"/>
        <v>-64543.716242213712</v>
      </c>
      <c r="G36" s="187">
        <f t="shared" si="9"/>
        <v>3393.9606638810878</v>
      </c>
      <c r="H36" s="186">
        <f t="shared" si="9"/>
        <v>5226.1625310471782</v>
      </c>
      <c r="I36" s="195">
        <f t="shared" si="9"/>
        <v>2785.3464388277816</v>
      </c>
      <c r="J36" s="195">
        <f t="shared" si="9"/>
        <v>5222.8723529425297</v>
      </c>
      <c r="K36" s="202">
        <f t="shared" si="9"/>
        <v>4547.5987926051957</v>
      </c>
      <c r="L36" s="187">
        <f t="shared" si="9"/>
        <v>17781.980115422684</v>
      </c>
      <c r="M36" s="188">
        <f t="shared" si="9"/>
        <v>-47259.938473891787</v>
      </c>
      <c r="N36" s="178"/>
      <c r="O36" s="178"/>
      <c r="P36" s="178"/>
      <c r="Q36" s="178"/>
      <c r="R36" s="178"/>
      <c r="S36" s="178"/>
      <c r="T36" s="178"/>
    </row>
    <row r="37" spans="1:20">
      <c r="A37" s="185" t="str">
        <f t="shared" si="8"/>
        <v>Matt Motley</v>
      </c>
      <c r="B37" s="186">
        <f>+B24+B9</f>
        <v>0</v>
      </c>
      <c r="C37" s="184">
        <f t="shared" ref="C37:M37" si="10">+C24+C9</f>
        <v>2237.5578405731649</v>
      </c>
      <c r="D37" s="184">
        <f t="shared" si="10"/>
        <v>-40364.942110736316</v>
      </c>
      <c r="E37" s="187">
        <f t="shared" si="10"/>
        <v>-38127.384270163144</v>
      </c>
      <c r="F37" s="184">
        <f t="shared" si="10"/>
        <v>-7282.6912695500232</v>
      </c>
      <c r="G37" s="187">
        <f t="shared" si="10"/>
        <v>3377.3637986819958</v>
      </c>
      <c r="H37" s="186">
        <f t="shared" si="10"/>
        <v>694.72583924866979</v>
      </c>
      <c r="I37" s="195">
        <f t="shared" si="10"/>
        <v>789.14649743449218</v>
      </c>
      <c r="J37" s="195">
        <f t="shared" si="10"/>
        <v>1784.3417627937279</v>
      </c>
      <c r="K37" s="202">
        <f t="shared" si="10"/>
        <v>-107.37148253202577</v>
      </c>
      <c r="L37" s="187">
        <f t="shared" si="10"/>
        <v>3160.8426169448639</v>
      </c>
      <c r="M37" s="188">
        <f t="shared" si="10"/>
        <v>-38871.869124086305</v>
      </c>
      <c r="N37" s="178"/>
      <c r="O37" s="178"/>
      <c r="P37" s="178"/>
      <c r="Q37" s="178"/>
      <c r="R37" s="178"/>
      <c r="S37" s="178"/>
      <c r="T37" s="178"/>
    </row>
    <row r="38" spans="1:20">
      <c r="A38" s="185" t="str">
        <f t="shared" si="8"/>
        <v>Tim Belden</v>
      </c>
      <c r="B38" s="186">
        <f>+B25+B10</f>
        <v>0</v>
      </c>
      <c r="C38" s="184">
        <f t="shared" ref="C38:M38" si="11">+C25+C10</f>
        <v>-3312.6163079711605</v>
      </c>
      <c r="D38" s="184">
        <f t="shared" si="11"/>
        <v>-9972.2730188688929</v>
      </c>
      <c r="E38" s="187">
        <f t="shared" si="11"/>
        <v>-13284.889326840053</v>
      </c>
      <c r="F38" s="184">
        <f t="shared" si="11"/>
        <v>-30344.033480080994</v>
      </c>
      <c r="G38" s="187">
        <f t="shared" si="11"/>
        <v>281.29865924766113</v>
      </c>
      <c r="H38" s="186">
        <f t="shared" si="11"/>
        <v>-339.94960880597955</v>
      </c>
      <c r="I38" s="195">
        <f t="shared" si="11"/>
        <v>-953.19350480096</v>
      </c>
      <c r="J38" s="195">
        <f t="shared" si="11"/>
        <v>-447.44283465562967</v>
      </c>
      <c r="K38" s="202">
        <f t="shared" si="11"/>
        <v>-573.73119104047794</v>
      </c>
      <c r="L38" s="187">
        <f t="shared" si="11"/>
        <v>-2314.317139303047</v>
      </c>
      <c r="M38" s="188">
        <f t="shared" si="11"/>
        <v>-45661.941286976435</v>
      </c>
      <c r="N38" s="178"/>
      <c r="O38" s="178"/>
      <c r="P38" s="178"/>
      <c r="Q38" s="178"/>
      <c r="R38" s="178"/>
      <c r="S38" s="178"/>
      <c r="T38" s="178"/>
    </row>
    <row r="39" spans="1:20">
      <c r="A39" s="185" t="str">
        <f t="shared" si="8"/>
        <v>Chris Mallory</v>
      </c>
      <c r="B39" s="186">
        <f>+B26+B12</f>
        <v>0</v>
      </c>
      <c r="C39" s="184">
        <f t="shared" ref="C39:M39" si="12">+C26+C12</f>
        <v>10976.618471589571</v>
      </c>
      <c r="D39" s="184">
        <f t="shared" si="12"/>
        <v>9958.9204138844343</v>
      </c>
      <c r="E39" s="187">
        <f t="shared" si="12"/>
        <v>20935.538885474005</v>
      </c>
      <c r="F39" s="184">
        <f t="shared" si="12"/>
        <v>5.8133642125226288</v>
      </c>
      <c r="G39" s="187">
        <f t="shared" si="12"/>
        <v>0</v>
      </c>
      <c r="H39" s="186">
        <f t="shared" si="12"/>
        <v>0</v>
      </c>
      <c r="I39" s="195">
        <f t="shared" si="12"/>
        <v>0</v>
      </c>
      <c r="J39" s="195">
        <f t="shared" si="12"/>
        <v>0</v>
      </c>
      <c r="K39" s="202">
        <f t="shared" si="12"/>
        <v>0</v>
      </c>
      <c r="L39" s="187">
        <f t="shared" si="12"/>
        <v>0</v>
      </c>
      <c r="M39" s="188">
        <f t="shared" si="12"/>
        <v>20941.352249686526</v>
      </c>
      <c r="N39" s="178"/>
      <c r="O39" s="178"/>
      <c r="P39" s="178"/>
      <c r="Q39" s="178"/>
      <c r="R39" s="178"/>
      <c r="S39" s="178"/>
      <c r="T39" s="178"/>
    </row>
    <row r="40" spans="1:20">
      <c r="A40" s="185" t="str">
        <f t="shared" si="8"/>
        <v>Sean Crandall, Diana Scholtes</v>
      </c>
      <c r="B40" s="186">
        <f>+B27+B13</f>
        <v>0</v>
      </c>
      <c r="C40" s="184">
        <f t="shared" ref="C40:M40" si="13">+C27+C13</f>
        <v>16176.694750678049</v>
      </c>
      <c r="D40" s="184">
        <f t="shared" si="13"/>
        <v>2.4314486498189467</v>
      </c>
      <c r="E40" s="187">
        <f t="shared" si="13"/>
        <v>16179.126199327868</v>
      </c>
      <c r="F40" s="184">
        <f t="shared" si="13"/>
        <v>9.9363820631115232</v>
      </c>
      <c r="G40" s="187">
        <f t="shared" si="13"/>
        <v>0</v>
      </c>
      <c r="H40" s="186">
        <f t="shared" si="13"/>
        <v>0</v>
      </c>
      <c r="I40" s="195">
        <f t="shared" si="13"/>
        <v>0</v>
      </c>
      <c r="J40" s="195">
        <f t="shared" si="13"/>
        <v>0</v>
      </c>
      <c r="K40" s="202">
        <f t="shared" si="13"/>
        <v>0</v>
      </c>
      <c r="L40" s="187">
        <f t="shared" si="13"/>
        <v>0</v>
      </c>
      <c r="M40" s="188">
        <f t="shared" si="13"/>
        <v>16189.062581390979</v>
      </c>
      <c r="N40" s="178"/>
      <c r="O40" s="178"/>
      <c r="P40" s="178"/>
      <c r="Q40" s="178"/>
      <c r="R40" s="178"/>
      <c r="S40" s="178"/>
      <c r="T40" s="178"/>
    </row>
    <row r="41" spans="1:20">
      <c r="A41" s="185" t="str">
        <f t="shared" si="8"/>
        <v>Tom Alonso, Mark Fischer</v>
      </c>
      <c r="B41" s="186">
        <f>+B28+B14</f>
        <v>0</v>
      </c>
      <c r="C41" s="184">
        <f t="shared" ref="C41:M41" si="14">+C28+C14</f>
        <v>-4805.9970102653824</v>
      </c>
      <c r="D41" s="184">
        <f t="shared" si="14"/>
        <v>-19922.402675025107</v>
      </c>
      <c r="E41" s="187">
        <f t="shared" si="14"/>
        <v>-24728.399685290489</v>
      </c>
      <c r="F41" s="184">
        <f t="shared" si="14"/>
        <v>60409.100286571484</v>
      </c>
      <c r="G41" s="187">
        <f t="shared" si="14"/>
        <v>0</v>
      </c>
      <c r="H41" s="186">
        <f t="shared" si="14"/>
        <v>0</v>
      </c>
      <c r="I41" s="195">
        <f t="shared" si="14"/>
        <v>0</v>
      </c>
      <c r="J41" s="195">
        <f t="shared" si="14"/>
        <v>0</v>
      </c>
      <c r="K41" s="202">
        <f t="shared" si="14"/>
        <v>0</v>
      </c>
      <c r="L41" s="187">
        <f t="shared" si="14"/>
        <v>0</v>
      </c>
      <c r="M41" s="188">
        <f t="shared" si="14"/>
        <v>35680.700601280987</v>
      </c>
      <c r="N41" s="178"/>
      <c r="O41" s="178"/>
      <c r="P41" s="178"/>
      <c r="Q41" s="178"/>
      <c r="R41" s="178"/>
      <c r="S41" s="178"/>
      <c r="T41" s="178"/>
    </row>
    <row r="42" spans="1:20" ht="10.8" thickBot="1">
      <c r="A42" s="185" t="str">
        <f t="shared" si="8"/>
        <v>Chris Foster</v>
      </c>
      <c r="B42" s="186">
        <f>+B29+B15</f>
        <v>0</v>
      </c>
      <c r="C42" s="184">
        <f t="shared" ref="C42:M42" si="15">+C29+C15</f>
        <v>2610.9137539005842</v>
      </c>
      <c r="D42" s="184">
        <f t="shared" si="15"/>
        <v>-0.71713971154349565</v>
      </c>
      <c r="E42" s="187">
        <f t="shared" si="15"/>
        <v>2610.1966141890407</v>
      </c>
      <c r="F42" s="184">
        <f t="shared" si="15"/>
        <v>20.02390850149262</v>
      </c>
      <c r="G42" s="187">
        <f t="shared" si="15"/>
        <v>53.058499287719059</v>
      </c>
      <c r="H42" s="186">
        <f t="shared" si="15"/>
        <v>42.131557062170486</v>
      </c>
      <c r="I42" s="196">
        <f t="shared" si="15"/>
        <v>70.468216519590896</v>
      </c>
      <c r="J42" s="196">
        <f t="shared" si="15"/>
        <v>81.035004312958336</v>
      </c>
      <c r="K42" s="202">
        <f t="shared" si="15"/>
        <v>0</v>
      </c>
      <c r="L42" s="187">
        <f t="shared" si="15"/>
        <v>193.63477789471972</v>
      </c>
      <c r="M42" s="188">
        <f t="shared" si="15"/>
        <v>2876.913799872972</v>
      </c>
      <c r="N42" s="178"/>
      <c r="O42" s="178"/>
      <c r="P42" s="178"/>
      <c r="Q42" s="178"/>
      <c r="R42" s="178"/>
      <c r="S42" s="178"/>
      <c r="T42" s="178"/>
    </row>
    <row r="43" spans="1:20" ht="10.8" thickBot="1">
      <c r="A43" s="189" t="s">
        <v>134</v>
      </c>
      <c r="B43" s="190">
        <f>+B30+B16</f>
        <v>0</v>
      </c>
      <c r="C43" s="191">
        <f t="shared" ref="C43:M43" si="16">+C30+C16</f>
        <v>11996.281365981917</v>
      </c>
      <c r="D43" s="191">
        <f t="shared" si="16"/>
        <v>-63006.393469454182</v>
      </c>
      <c r="E43" s="192">
        <f t="shared" si="16"/>
        <v>-51010.11210347226</v>
      </c>
      <c r="F43" s="191">
        <f t="shared" si="16"/>
        <v>107442.70591399317</v>
      </c>
      <c r="G43" s="192">
        <f t="shared" si="16"/>
        <v>240246.88523199782</v>
      </c>
      <c r="H43" s="190">
        <f t="shared" si="16"/>
        <v>6013.8373663930806</v>
      </c>
      <c r="I43" s="191">
        <f t="shared" si="16"/>
        <v>3069.9447548701869</v>
      </c>
      <c r="J43" s="191">
        <f t="shared" si="16"/>
        <v>6989.3682953193311</v>
      </c>
      <c r="K43" s="203">
        <f t="shared" si="16"/>
        <v>3925.2611680441141</v>
      </c>
      <c r="L43" s="203">
        <f t="shared" si="16"/>
        <v>19998.411584626709</v>
      </c>
      <c r="M43" s="193">
        <f t="shared" si="16"/>
        <v>316677.89062714548</v>
      </c>
      <c r="N43" s="178"/>
      <c r="O43" s="178"/>
      <c r="P43" s="178"/>
      <c r="Q43" s="178"/>
      <c r="R43" s="178"/>
      <c r="S43" s="178"/>
      <c r="T43" s="178"/>
    </row>
    <row r="44" spans="1:20">
      <c r="B44" s="204"/>
      <c r="C44" s="204"/>
      <c r="D44" s="204"/>
      <c r="E44" s="204"/>
      <c r="F44" s="204"/>
      <c r="G44" s="204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178"/>
    </row>
    <row r="45" spans="1:20">
      <c r="B45" s="205"/>
      <c r="C45" s="205"/>
      <c r="D45" s="205"/>
      <c r="E45" s="205"/>
      <c r="F45" s="205"/>
      <c r="G45" s="205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178"/>
    </row>
    <row r="46" spans="1:20">
      <c r="B46" s="205"/>
      <c r="C46" s="205"/>
      <c r="D46" s="205"/>
      <c r="E46" s="205"/>
      <c r="F46" s="205"/>
      <c r="G46" s="205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</row>
    <row r="47" spans="1:20">
      <c r="B47" s="205"/>
      <c r="C47" s="205"/>
      <c r="D47" s="205"/>
      <c r="E47" s="205"/>
      <c r="F47" s="205"/>
      <c r="G47" s="205"/>
      <c r="H47" s="178"/>
      <c r="I47" s="178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</row>
    <row r="48" spans="1:20">
      <c r="B48" s="206"/>
      <c r="C48" s="206"/>
      <c r="D48" s="206"/>
      <c r="E48" s="206"/>
      <c r="F48" s="206"/>
      <c r="G48" s="206"/>
    </row>
    <row r="49" spans="2:7">
      <c r="B49" s="206"/>
      <c r="C49" s="206"/>
      <c r="D49" s="206"/>
      <c r="E49" s="206"/>
      <c r="F49" s="206"/>
      <c r="G49" s="206"/>
    </row>
    <row r="50" spans="2:7">
      <c r="B50" s="206"/>
      <c r="C50" s="206"/>
      <c r="D50" s="206"/>
      <c r="E50" s="206"/>
      <c r="F50" s="206"/>
      <c r="G50" s="206"/>
    </row>
    <row r="51" spans="2:7">
      <c r="B51" s="206"/>
      <c r="C51" s="206"/>
      <c r="D51" s="206"/>
      <c r="E51" s="206"/>
      <c r="F51" s="206"/>
      <c r="G51" s="206"/>
    </row>
    <row r="52" spans="2:7">
      <c r="B52" s="206"/>
      <c r="C52" s="206"/>
      <c r="D52" s="206"/>
      <c r="E52" s="206"/>
      <c r="F52" s="206"/>
      <c r="G52" s="206"/>
    </row>
    <row r="53" spans="2:7">
      <c r="B53" s="206"/>
      <c r="C53" s="206"/>
      <c r="D53" s="206"/>
      <c r="E53" s="206"/>
      <c r="F53" s="206"/>
      <c r="G53" s="206"/>
    </row>
    <row r="54" spans="2:7">
      <c r="B54" s="206"/>
      <c r="C54" s="206"/>
      <c r="D54" s="206"/>
      <c r="E54" s="206"/>
      <c r="F54" s="206"/>
      <c r="G54" s="206"/>
    </row>
    <row r="55" spans="2:7">
      <c r="B55" s="206"/>
      <c r="C55" s="206"/>
      <c r="D55" s="206"/>
      <c r="E55" s="206"/>
      <c r="F55" s="206"/>
      <c r="G55" s="206"/>
    </row>
    <row r="56" spans="2:7">
      <c r="B56" s="206"/>
      <c r="C56" s="206"/>
      <c r="D56" s="206"/>
      <c r="E56" s="206"/>
      <c r="F56" s="206"/>
      <c r="G56" s="206"/>
    </row>
    <row r="57" spans="2:7">
      <c r="B57" s="206"/>
      <c r="C57" s="206"/>
      <c r="D57" s="206"/>
      <c r="E57" s="206"/>
      <c r="F57" s="206"/>
      <c r="G57" s="206"/>
    </row>
    <row r="58" spans="2:7">
      <c r="B58" s="206"/>
      <c r="C58" s="206"/>
      <c r="D58" s="206"/>
      <c r="E58" s="206"/>
      <c r="F58" s="206"/>
      <c r="G58" s="206"/>
    </row>
    <row r="59" spans="2:7">
      <c r="B59" s="206"/>
      <c r="C59" s="206"/>
      <c r="D59" s="206"/>
      <c r="E59" s="206"/>
      <c r="F59" s="206"/>
      <c r="G59" s="206"/>
    </row>
    <row r="60" spans="2:7">
      <c r="B60" s="206"/>
      <c r="C60" s="206"/>
      <c r="D60" s="206"/>
      <c r="E60" s="206"/>
      <c r="F60" s="206"/>
      <c r="G60" s="206"/>
    </row>
    <row r="61" spans="2:7">
      <c r="B61" s="206"/>
      <c r="C61" s="206"/>
      <c r="D61" s="206"/>
      <c r="E61" s="206"/>
      <c r="F61" s="206"/>
      <c r="G61" s="206"/>
    </row>
    <row r="62" spans="2:7">
      <c r="B62" s="206"/>
      <c r="C62" s="206"/>
      <c r="D62" s="206"/>
      <c r="E62" s="206"/>
      <c r="F62" s="206"/>
      <c r="G62" s="206"/>
    </row>
    <row r="63" spans="2:7">
      <c r="B63" s="206"/>
      <c r="C63" s="206"/>
      <c r="D63" s="206"/>
      <c r="E63" s="206"/>
      <c r="F63" s="206"/>
      <c r="G63" s="206"/>
    </row>
    <row r="64" spans="2:7">
      <c r="B64" s="206"/>
      <c r="C64" s="206"/>
      <c r="D64" s="206"/>
      <c r="E64" s="206"/>
      <c r="F64" s="206"/>
      <c r="G64" s="206"/>
    </row>
    <row r="65" spans="2:7">
      <c r="B65" s="206"/>
      <c r="C65" s="206"/>
      <c r="D65" s="206"/>
      <c r="E65" s="206"/>
      <c r="F65" s="206"/>
      <c r="G65" s="206"/>
    </row>
    <row r="66" spans="2:7">
      <c r="B66" s="206"/>
      <c r="C66" s="206"/>
      <c r="D66" s="206"/>
      <c r="E66" s="206"/>
      <c r="F66" s="206"/>
      <c r="G66" s="206"/>
    </row>
    <row r="67" spans="2:7">
      <c r="B67" s="206"/>
      <c r="C67" s="206"/>
      <c r="D67" s="206"/>
      <c r="E67" s="206"/>
      <c r="F67" s="206"/>
      <c r="G67" s="206"/>
    </row>
    <row r="68" spans="2:7">
      <c r="B68" s="206"/>
      <c r="C68" s="206"/>
      <c r="D68" s="206"/>
      <c r="E68" s="206"/>
      <c r="F68" s="206"/>
      <c r="G68" s="206"/>
    </row>
    <row r="69" spans="2:7">
      <c r="B69" s="206"/>
      <c r="C69" s="206"/>
      <c r="D69" s="206"/>
      <c r="E69" s="206"/>
      <c r="F69" s="206"/>
      <c r="G69" s="206"/>
    </row>
    <row r="70" spans="2:7">
      <c r="B70" s="206"/>
      <c r="C70" s="206"/>
      <c r="D70" s="206"/>
      <c r="E70" s="206"/>
      <c r="F70" s="206"/>
      <c r="G70" s="206"/>
    </row>
    <row r="71" spans="2:7">
      <c r="B71" s="206"/>
      <c r="C71" s="206"/>
      <c r="D71" s="206"/>
      <c r="E71" s="206"/>
      <c r="F71" s="206"/>
      <c r="G71" s="206"/>
    </row>
    <row r="72" spans="2:7">
      <c r="B72" s="206"/>
      <c r="C72" s="206"/>
      <c r="D72" s="206"/>
      <c r="E72" s="206"/>
      <c r="F72" s="206"/>
      <c r="G72" s="206"/>
    </row>
    <row r="73" spans="2:7">
      <c r="B73" s="206"/>
      <c r="C73" s="206"/>
      <c r="D73" s="206"/>
      <c r="E73" s="206"/>
      <c r="F73" s="206"/>
      <c r="G73" s="206"/>
    </row>
    <row r="74" spans="2:7">
      <c r="B74" s="206"/>
      <c r="C74" s="206"/>
      <c r="D74" s="206"/>
      <c r="E74" s="206"/>
      <c r="F74" s="206"/>
      <c r="G74" s="206"/>
    </row>
    <row r="75" spans="2:7">
      <c r="B75" s="206"/>
      <c r="C75" s="206"/>
      <c r="D75" s="206"/>
      <c r="E75" s="206"/>
      <c r="F75" s="206"/>
      <c r="G75" s="206"/>
    </row>
    <row r="76" spans="2:7">
      <c r="B76" s="206"/>
      <c r="C76" s="206"/>
      <c r="D76" s="206"/>
      <c r="E76" s="206"/>
      <c r="F76" s="206"/>
      <c r="G76" s="206"/>
    </row>
    <row r="77" spans="2:7">
      <c r="E77" s="207"/>
    </row>
    <row r="78" spans="2:7">
      <c r="E78" s="207"/>
    </row>
    <row r="79" spans="2:7">
      <c r="E79" s="207"/>
    </row>
    <row r="80" spans="2:7">
      <c r="E80" s="207"/>
    </row>
    <row r="81" spans="5:5">
      <c r="E81" s="207"/>
    </row>
    <row r="82" spans="5:5">
      <c r="E82" s="207"/>
    </row>
    <row r="83" spans="5:5">
      <c r="E83" s="207"/>
    </row>
    <row r="84" spans="5:5">
      <c r="E84" s="207"/>
    </row>
    <row r="85" spans="5:5">
      <c r="E85" s="207"/>
    </row>
    <row r="86" spans="5:5">
      <c r="E86" s="207"/>
    </row>
    <row r="87" spans="5:5">
      <c r="E87" s="207"/>
    </row>
    <row r="88" spans="5:5">
      <c r="E88" s="207"/>
    </row>
    <row r="89" spans="5:5">
      <c r="E89" s="207"/>
    </row>
    <row r="90" spans="5:5">
      <c r="E90" s="207"/>
    </row>
    <row r="91" spans="5:5">
      <c r="E91" s="207"/>
    </row>
    <row r="92" spans="5:5">
      <c r="E92" s="207"/>
    </row>
    <row r="93" spans="5:5">
      <c r="E93" s="207"/>
    </row>
    <row r="94" spans="5:5">
      <c r="E94" s="207"/>
    </row>
    <row r="95" spans="5:5">
      <c r="E95" s="207"/>
    </row>
    <row r="96" spans="5:5">
      <c r="E96" s="207"/>
    </row>
    <row r="97" spans="5:5">
      <c r="E97" s="207"/>
    </row>
    <row r="98" spans="5:5">
      <c r="E98" s="207"/>
    </row>
    <row r="99" spans="5:5">
      <c r="E99" s="207"/>
    </row>
    <row r="100" spans="5:5">
      <c r="E100" s="207"/>
    </row>
    <row r="101" spans="5:5">
      <c r="E101" s="207"/>
    </row>
    <row r="102" spans="5:5">
      <c r="E102" s="207"/>
    </row>
    <row r="103" spans="5:5">
      <c r="E103" s="207"/>
    </row>
    <row r="104" spans="5:5">
      <c r="E104" s="207"/>
    </row>
    <row r="105" spans="5:5">
      <c r="E105" s="207"/>
    </row>
    <row r="106" spans="5:5">
      <c r="E106" s="207"/>
    </row>
    <row r="107" spans="5:5">
      <c r="E107" s="207"/>
    </row>
    <row r="108" spans="5:5">
      <c r="E108" s="207"/>
    </row>
    <row r="109" spans="5:5">
      <c r="E109" s="207"/>
    </row>
    <row r="110" spans="5:5">
      <c r="E110" s="207"/>
    </row>
    <row r="111" spans="5:5">
      <c r="E111" s="207"/>
    </row>
    <row r="112" spans="5:5">
      <c r="E112" s="207"/>
    </row>
    <row r="113" spans="5:5">
      <c r="E113" s="207"/>
    </row>
    <row r="114" spans="5:5">
      <c r="E114" s="207"/>
    </row>
    <row r="115" spans="5:5">
      <c r="E115" s="207"/>
    </row>
    <row r="116" spans="5:5">
      <c r="E116" s="207"/>
    </row>
    <row r="117" spans="5:5">
      <c r="E117" s="207"/>
    </row>
    <row r="118" spans="5:5">
      <c r="E118" s="207"/>
    </row>
    <row r="119" spans="5:5">
      <c r="E119" s="207"/>
    </row>
    <row r="120" spans="5:5">
      <c r="E120" s="207"/>
    </row>
    <row r="121" spans="5:5">
      <c r="E121" s="207"/>
    </row>
    <row r="122" spans="5:5">
      <c r="E122" s="207"/>
    </row>
    <row r="123" spans="5:5">
      <c r="E123" s="207"/>
    </row>
    <row r="124" spans="5:5">
      <c r="E124" s="207"/>
    </row>
    <row r="125" spans="5:5">
      <c r="E125" s="207"/>
    </row>
    <row r="126" spans="5:5">
      <c r="E126" s="207"/>
    </row>
    <row r="127" spans="5:5">
      <c r="E127" s="207"/>
    </row>
  </sheetData>
  <pageMargins left="0.75" right="0.75" top="1" bottom="1" header="0.5" footer="0.5"/>
  <pageSetup scale="79" orientation="landscape" horizontalDpi="0" r:id="rId1"/>
  <headerFooter alignWithMargins="0">
    <oddHeader>&amp;C&amp;"Arial,Bold"&amp;11WEST POWER POSITION CHANGE BY TRADER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A1:AH433"/>
  <sheetViews>
    <sheetView tabSelected="1" topLeftCell="A4" zoomScale="50" zoomScaleNormal="100" workbookViewId="0">
      <pane xSplit="3" ySplit="3" topLeftCell="D7" activePane="bottomRight" state="frozen"/>
      <selection activeCell="Q25" sqref="Q25"/>
      <selection pane="topRight" activeCell="Q25" sqref="Q25"/>
      <selection pane="bottomLeft" activeCell="Q25" sqref="Q25"/>
      <selection pane="bottomRight" activeCell="N37" sqref="N37"/>
    </sheetView>
  </sheetViews>
  <sheetFormatPr defaultColWidth="9.109375" defaultRowHeight="17.399999999999999"/>
  <cols>
    <col min="1" max="1" width="28.6640625" style="48" hidden="1" customWidth="1"/>
    <col min="2" max="2" width="27.6640625" style="48" hidden="1" customWidth="1"/>
    <col min="3" max="3" width="45.88671875" style="48" bestFit="1" customWidth="1"/>
    <col min="4" max="4" width="20.44140625" style="49" bestFit="1" customWidth="1"/>
    <col min="5" max="5" width="19.5546875" style="50" bestFit="1" customWidth="1"/>
    <col min="6" max="6" width="8.6640625" style="51" hidden="1" customWidth="1"/>
    <col min="7" max="7" width="10.6640625" style="51" hidden="1" customWidth="1"/>
    <col min="8" max="11" width="15.44140625" style="51" hidden="1" customWidth="1"/>
    <col min="12" max="12" width="15.44140625" style="51" customWidth="1"/>
    <col min="13" max="13" width="15.44140625" style="51" bestFit="1" customWidth="1"/>
    <col min="14" max="14" width="17" style="52" bestFit="1" customWidth="1"/>
    <col min="15" max="15" width="18.5546875" style="52" bestFit="1" customWidth="1"/>
    <col min="16" max="16" width="19" style="52" bestFit="1" customWidth="1"/>
    <col min="17" max="19" width="20.6640625" style="51" customWidth="1"/>
    <col min="20" max="20" width="20.6640625" style="53" customWidth="1"/>
    <col min="21" max="21" width="19" style="52" bestFit="1" customWidth="1"/>
    <col min="22" max="22" width="22.44140625" style="53" bestFit="1" customWidth="1"/>
    <col min="23" max="23" width="9.33203125" style="48" customWidth="1"/>
    <col min="24" max="24" width="18.33203125" style="53" bestFit="1" customWidth="1"/>
    <col min="25" max="25" width="25" style="48" bestFit="1" customWidth="1"/>
    <col min="26" max="26" width="21.33203125" style="48" bestFit="1" customWidth="1"/>
    <col min="27" max="27" width="16.88671875" style="48" customWidth="1"/>
    <col min="28" max="28" width="9.109375" style="48"/>
    <col min="29" max="29" width="32.33203125" style="48" customWidth="1"/>
    <col min="30" max="30" width="13.88671875" style="48" bestFit="1" customWidth="1"/>
    <col min="31" max="31" width="17.5546875" style="48" bestFit="1" customWidth="1"/>
    <col min="32" max="32" width="21.33203125" style="48" customWidth="1"/>
    <col min="33" max="33" width="16" style="48" bestFit="1" customWidth="1"/>
    <col min="34" max="34" width="42.6640625" style="54" bestFit="1" customWidth="1"/>
    <col min="35" max="16384" width="9.109375" style="48"/>
  </cols>
  <sheetData>
    <row r="1" spans="1:34" hidden="1"/>
    <row r="2" spans="1:34" hidden="1">
      <c r="E2" s="50" t="s">
        <v>53</v>
      </c>
      <c r="F2" s="55"/>
      <c r="G2" s="55"/>
      <c r="H2" s="55"/>
      <c r="I2" s="55"/>
      <c r="J2" s="55"/>
      <c r="K2" s="55"/>
    </row>
    <row r="3" spans="1:34" s="56" customFormat="1" hidden="1">
      <c r="D3" s="57"/>
      <c r="E3" s="58" t="s">
        <v>54</v>
      </c>
      <c r="N3" s="59"/>
      <c r="O3" s="59"/>
      <c r="P3" s="59"/>
      <c r="T3" s="60"/>
      <c r="U3" s="59"/>
      <c r="V3" s="60"/>
      <c r="X3" s="60"/>
    </row>
    <row r="4" spans="1:34" s="62" customFormat="1" ht="21" thickBot="1">
      <c r="A4" s="61">
        <f ca="1">IF(HOUR(NOW())&gt;15,NOW(),NOW()-IF(WEEKDAY(NOW())=2,2,0)-1)</f>
        <v>37215.42187233796</v>
      </c>
      <c r="C4" s="150">
        <f ca="1">A4</f>
        <v>37215.42187233796</v>
      </c>
    </row>
    <row r="5" spans="1:34" s="72" customFormat="1" ht="27" customHeight="1">
      <c r="A5" s="63" t="s">
        <v>0</v>
      </c>
      <c r="B5" s="64"/>
      <c r="C5" s="64" t="s">
        <v>2</v>
      </c>
      <c r="D5" s="65"/>
      <c r="E5" s="66" t="s">
        <v>5</v>
      </c>
      <c r="F5" s="67">
        <v>2001</v>
      </c>
      <c r="G5" s="67">
        <v>2001</v>
      </c>
      <c r="H5" s="67"/>
      <c r="I5" s="67"/>
      <c r="J5" s="67"/>
      <c r="K5" s="67"/>
      <c r="L5" s="67"/>
      <c r="M5" s="67"/>
      <c r="N5" s="68">
        <v>2001</v>
      </c>
      <c r="O5" s="68">
        <v>2002</v>
      </c>
      <c r="P5" s="68">
        <v>2003</v>
      </c>
      <c r="Q5" s="69" t="s">
        <v>62</v>
      </c>
      <c r="R5" s="70" t="s">
        <v>62</v>
      </c>
      <c r="S5" s="70" t="s">
        <v>62</v>
      </c>
      <c r="T5" s="70" t="s">
        <v>62</v>
      </c>
      <c r="U5" s="68" t="s">
        <v>62</v>
      </c>
      <c r="V5" s="71" t="s">
        <v>30</v>
      </c>
      <c r="X5" s="73" t="s">
        <v>55</v>
      </c>
      <c r="AH5" s="74"/>
    </row>
    <row r="6" spans="1:34" s="72" customFormat="1" ht="27" customHeight="1" thickBot="1">
      <c r="A6" s="75" t="s">
        <v>1</v>
      </c>
      <c r="B6" s="76"/>
      <c r="C6" s="76" t="s">
        <v>1</v>
      </c>
      <c r="D6" s="77" t="s">
        <v>6</v>
      </c>
      <c r="E6" s="78" t="s">
        <v>6</v>
      </c>
      <c r="F6" s="79" t="s">
        <v>3</v>
      </c>
      <c r="G6" s="79" t="s">
        <v>4</v>
      </c>
      <c r="H6" s="79" t="s">
        <v>88</v>
      </c>
      <c r="I6" s="79" t="s">
        <v>89</v>
      </c>
      <c r="J6" s="79" t="s">
        <v>90</v>
      </c>
      <c r="K6" s="79" t="s">
        <v>91</v>
      </c>
      <c r="L6" s="79" t="s">
        <v>92</v>
      </c>
      <c r="M6" s="79" t="s">
        <v>93</v>
      </c>
      <c r="N6" s="80" t="s">
        <v>23</v>
      </c>
      <c r="O6" s="80" t="s">
        <v>24</v>
      </c>
      <c r="P6" s="80" t="s">
        <v>25</v>
      </c>
      <c r="Q6" s="79" t="s">
        <v>26</v>
      </c>
      <c r="R6" s="79" t="s">
        <v>27</v>
      </c>
      <c r="S6" s="79" t="s">
        <v>28</v>
      </c>
      <c r="T6" s="79" t="s">
        <v>29</v>
      </c>
      <c r="U6" s="80" t="s">
        <v>10</v>
      </c>
      <c r="V6" s="81" t="s">
        <v>31</v>
      </c>
      <c r="X6" s="73"/>
      <c r="AH6" s="74"/>
    </row>
    <row r="7" spans="1:34" s="62" customFormat="1" ht="21" hidden="1" customHeight="1">
      <c r="E7" s="62" t="s">
        <v>57</v>
      </c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3"/>
      <c r="U7" s="82"/>
      <c r="V7" s="83"/>
      <c r="X7" s="83"/>
      <c r="AH7" s="35"/>
    </row>
    <row r="8" spans="1:34" s="31" customFormat="1" ht="21" hidden="1" customHeight="1">
      <c r="A8" s="84" t="s">
        <v>99</v>
      </c>
      <c r="B8" s="85" t="s">
        <v>52</v>
      </c>
      <c r="C8" s="86"/>
      <c r="D8" s="87">
        <v>10000000</v>
      </c>
      <c r="E8" s="88"/>
      <c r="F8" s="89"/>
      <c r="G8" s="89"/>
      <c r="H8" s="89"/>
      <c r="I8" s="89"/>
      <c r="J8" s="89"/>
      <c r="K8" s="89"/>
      <c r="L8" s="89"/>
      <c r="M8" s="89"/>
      <c r="N8" s="70"/>
      <c r="O8" s="70"/>
      <c r="P8" s="70"/>
      <c r="Q8" s="89"/>
      <c r="R8" s="89"/>
      <c r="S8" s="89"/>
      <c r="T8" s="89"/>
      <c r="U8" s="70"/>
      <c r="V8" s="90"/>
      <c r="X8" s="83"/>
      <c r="AH8" s="35"/>
    </row>
    <row r="9" spans="1:34" s="31" customFormat="1" ht="21" hidden="1" customHeight="1">
      <c r="A9" s="91"/>
      <c r="B9" s="36"/>
      <c r="C9" s="36"/>
      <c r="D9" s="39"/>
      <c r="E9" s="39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92"/>
      <c r="X9" s="37"/>
      <c r="AH9" s="35"/>
    </row>
    <row r="10" spans="1:34" s="31" customFormat="1" ht="21" hidden="1">
      <c r="A10" s="93" t="s">
        <v>100</v>
      </c>
      <c r="B10" s="29"/>
      <c r="C10" s="29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94"/>
      <c r="X10" s="30"/>
      <c r="AD10" s="32"/>
      <c r="AE10" s="33"/>
      <c r="AF10" s="34"/>
      <c r="AG10" s="34"/>
      <c r="AH10" s="35"/>
    </row>
    <row r="11" spans="1:34" s="98" customFormat="1" hidden="1">
      <c r="A11" s="91" t="s">
        <v>41</v>
      </c>
      <c r="B11" s="36"/>
      <c r="C11" s="36" t="s">
        <v>75</v>
      </c>
      <c r="D11" s="95"/>
      <c r="E11" s="96"/>
      <c r="F11" s="37">
        <f>'Filter Peak'!B11</f>
        <v>0</v>
      </c>
      <c r="G11" s="37">
        <f>'Filter Peak'!C11</f>
        <v>0</v>
      </c>
      <c r="H11" s="37">
        <f>'Filter Peak'!D11</f>
        <v>0</v>
      </c>
      <c r="I11" s="37">
        <f>'Filter Peak'!E11</f>
        <v>0</v>
      </c>
      <c r="J11" s="37">
        <f>'Filter Peak'!F11</f>
        <v>0</v>
      </c>
      <c r="K11" s="37">
        <f>'Filter Peak'!G11</f>
        <v>0</v>
      </c>
      <c r="L11" s="37">
        <f>'Filter Peak'!H11</f>
        <v>0</v>
      </c>
      <c r="M11" s="37">
        <f>'Filter Peak'!I11</f>
        <v>0</v>
      </c>
      <c r="N11" s="97">
        <f t="shared" ref="N11:N19" si="0">SUM(F11:M11)</f>
        <v>0</v>
      </c>
      <c r="O11" s="97">
        <f>SUM('Filter Peak'!J11:U11)</f>
        <v>0</v>
      </c>
      <c r="P11" s="97">
        <f>SUM('Filter Peak'!V11:AG11)</f>
        <v>0</v>
      </c>
      <c r="Q11" s="37">
        <f>SUMIF('Filter Peak'!$AH$3:$IC$3,"=1",'Filter Peak'!$AH11:$IC11)</f>
        <v>0</v>
      </c>
      <c r="R11" s="37">
        <f>SUMIF('Filter Peak'!$AH$3:$IC$3,"=2",'Filter Peak'!$AH11:$IC11)</f>
        <v>0</v>
      </c>
      <c r="S11" s="37">
        <f>SUMIF('Filter Peak'!$AH$3:$IC$3,"=3",'Filter Peak'!$AH11:$IC11)</f>
        <v>0</v>
      </c>
      <c r="T11" s="37">
        <f>SUMIF('Filter Peak'!$AH$3:$IC$3,"=4",'Filter Peak'!$AH11:$IC11)</f>
        <v>0</v>
      </c>
      <c r="U11" s="97">
        <f t="shared" ref="U11:U20" si="1">SUM(Q11:T11)</f>
        <v>0</v>
      </c>
      <c r="V11" s="92">
        <f>N11+O11+P11+U11</f>
        <v>0</v>
      </c>
      <c r="X11" s="37">
        <f>V11-VLOOKUP(A11,'Import Peak'!$A$3:$ID$37,238,FALSE)</f>
        <v>0</v>
      </c>
      <c r="AH11" s="74"/>
    </row>
    <row r="12" spans="1:34" s="98" customFormat="1" hidden="1">
      <c r="A12" s="91" t="s">
        <v>81</v>
      </c>
      <c r="B12" s="36"/>
      <c r="C12" s="36" t="s">
        <v>77</v>
      </c>
      <c r="D12" s="95"/>
      <c r="E12" s="96"/>
      <c r="F12" s="37"/>
      <c r="G12" s="37">
        <f>SUM(G13,G14,G16,G18,G19)</f>
        <v>0</v>
      </c>
      <c r="H12" s="37">
        <f t="shared" ref="H12:N12" si="2">SUM(H13:H16,H18:H19)</f>
        <v>0</v>
      </c>
      <c r="I12" s="37">
        <f t="shared" si="2"/>
        <v>0</v>
      </c>
      <c r="J12" s="37">
        <f t="shared" si="2"/>
        <v>0</v>
      </c>
      <c r="K12" s="37">
        <f t="shared" si="2"/>
        <v>0</v>
      </c>
      <c r="L12" s="37">
        <f t="shared" si="2"/>
        <v>0</v>
      </c>
      <c r="M12" s="37">
        <f t="shared" si="2"/>
        <v>0</v>
      </c>
      <c r="N12" s="37">
        <f t="shared" si="2"/>
        <v>0</v>
      </c>
      <c r="O12" s="37">
        <f t="shared" ref="O12:X12" si="3">SUM(O13:O16,O18:O19)</f>
        <v>0</v>
      </c>
      <c r="P12" s="37">
        <f t="shared" si="3"/>
        <v>0</v>
      </c>
      <c r="Q12" s="37">
        <f t="shared" si="3"/>
        <v>0</v>
      </c>
      <c r="R12" s="37">
        <f t="shared" si="3"/>
        <v>0</v>
      </c>
      <c r="S12" s="37">
        <f t="shared" si="3"/>
        <v>0</v>
      </c>
      <c r="T12" s="37">
        <f t="shared" si="3"/>
        <v>0</v>
      </c>
      <c r="U12" s="37">
        <f t="shared" si="3"/>
        <v>0</v>
      </c>
      <c r="V12" s="37">
        <f t="shared" si="3"/>
        <v>0</v>
      </c>
      <c r="W12" s="37"/>
      <c r="X12" s="37" t="e">
        <f t="shared" si="3"/>
        <v>#N/A</v>
      </c>
      <c r="AH12" s="74"/>
    </row>
    <row r="13" spans="1:34" s="98" customFormat="1" hidden="1">
      <c r="A13" s="91" t="s">
        <v>42</v>
      </c>
      <c r="B13" s="36"/>
      <c r="C13" s="36" t="s">
        <v>77</v>
      </c>
      <c r="D13" s="95"/>
      <c r="E13" s="96"/>
      <c r="F13" s="37">
        <f>'Filter Peak'!B12</f>
        <v>0</v>
      </c>
      <c r="G13" s="37">
        <f>'Filter Peak'!C12</f>
        <v>0</v>
      </c>
      <c r="H13" s="37">
        <f>'Filter Peak'!D12</f>
        <v>0</v>
      </c>
      <c r="I13" s="37">
        <f>'Filter Peak'!E12</f>
        <v>0</v>
      </c>
      <c r="J13" s="37">
        <f>'Filter Peak'!F12</f>
        <v>0</v>
      </c>
      <c r="K13" s="37">
        <f>'Filter Peak'!G12</f>
        <v>0</v>
      </c>
      <c r="L13" s="37">
        <f>'Filter Peak'!H12</f>
        <v>0</v>
      </c>
      <c r="M13" s="37">
        <f>'Filter Peak'!I12</f>
        <v>0</v>
      </c>
      <c r="N13" s="97">
        <f t="shared" si="0"/>
        <v>0</v>
      </c>
      <c r="O13" s="97">
        <f>SUM('Filter Peak'!J12:U12)</f>
        <v>0</v>
      </c>
      <c r="P13" s="97">
        <f>SUM('Filter Peak'!V12:AG12)</f>
        <v>0</v>
      </c>
      <c r="Q13" s="37">
        <f>SUMIF('Filter Peak'!$AH$3:$IC$3,"=1",'Filter Peak'!$AH12:$IC12)</f>
        <v>0</v>
      </c>
      <c r="R13" s="37">
        <f>SUMIF('Filter Peak'!$AH$3:$IC$3,"=2",'Filter Peak'!$AH12:$IC12)</f>
        <v>0</v>
      </c>
      <c r="S13" s="37">
        <f>SUMIF('Filter Peak'!$AH$3:$IC$3,"=3",'Filter Peak'!$AH12:$IC12)</f>
        <v>0</v>
      </c>
      <c r="T13" s="37">
        <f>SUMIF('Filter Peak'!$AH$3:$IC$3,"=4",'Filter Peak'!$AH12:$IC12)</f>
        <v>0</v>
      </c>
      <c r="U13" s="97">
        <f t="shared" si="1"/>
        <v>0</v>
      </c>
      <c r="V13" s="92">
        <f t="shared" ref="V13:V20" si="4">N13+O13+P13+U13</f>
        <v>0</v>
      </c>
      <c r="X13" s="37">
        <f>V13-VLOOKUP(A13,'Import Peak'!$A$3:$ID$37,238,FALSE)</f>
        <v>0</v>
      </c>
      <c r="AH13" s="74"/>
    </row>
    <row r="14" spans="1:34" s="98" customFormat="1" hidden="1">
      <c r="A14" s="91" t="s">
        <v>44</v>
      </c>
      <c r="B14" s="36"/>
      <c r="C14" s="36" t="s">
        <v>77</v>
      </c>
      <c r="D14" s="95"/>
      <c r="E14" s="96"/>
      <c r="F14" s="37">
        <f>'Filter Peak'!B15</f>
        <v>0</v>
      </c>
      <c r="G14" s="37">
        <f>'Filter Peak'!C15</f>
        <v>0</v>
      </c>
      <c r="H14" s="37">
        <f>'Filter Peak'!D15</f>
        <v>0</v>
      </c>
      <c r="I14" s="37">
        <f>'Filter Peak'!E15</f>
        <v>0</v>
      </c>
      <c r="J14" s="37">
        <f>'Filter Peak'!F15</f>
        <v>0</v>
      </c>
      <c r="K14" s="37">
        <f>'Filter Peak'!G15</f>
        <v>0</v>
      </c>
      <c r="L14" s="37">
        <f>'Filter Peak'!H15</f>
        <v>0</v>
      </c>
      <c r="M14" s="37">
        <f>'Filter Peak'!I15</f>
        <v>0</v>
      </c>
      <c r="N14" s="97">
        <f t="shared" si="0"/>
        <v>0</v>
      </c>
      <c r="O14" s="97">
        <f>SUM('Filter Peak'!J15:U15)</f>
        <v>0</v>
      </c>
      <c r="P14" s="97">
        <f>SUM('Filter Peak'!V15:AG15)</f>
        <v>0</v>
      </c>
      <c r="Q14" s="37">
        <f>SUMIF('Filter Peak'!$AH$3:$IC$3,"=1",'Filter Peak'!$AH15:$IC15)</f>
        <v>0</v>
      </c>
      <c r="R14" s="37">
        <f>SUMIF('Filter Peak'!$AH$3:$IC$3,"=2",'Filter Peak'!$AH15:$IC15)</f>
        <v>0</v>
      </c>
      <c r="S14" s="37">
        <f>SUMIF('Filter Peak'!$AH$3:$IC$3,"=3",'Filter Peak'!$AH15:$IC15)</f>
        <v>0</v>
      </c>
      <c r="T14" s="37">
        <f>SUMIF('Filter Peak'!$AH$3:$IC$3,"=4",'Filter Peak'!$AH15:$IC15)</f>
        <v>0</v>
      </c>
      <c r="U14" s="97">
        <f t="shared" si="1"/>
        <v>0</v>
      </c>
      <c r="V14" s="92">
        <f t="shared" si="4"/>
        <v>0</v>
      </c>
      <c r="X14" s="37">
        <f>V14-VLOOKUP(A14,'Import Peak'!$A$3:$ID$37,238,FALSE)</f>
        <v>0</v>
      </c>
      <c r="AH14" s="74"/>
    </row>
    <row r="15" spans="1:34" s="98" customFormat="1" hidden="1">
      <c r="A15" s="91" t="s">
        <v>103</v>
      </c>
      <c r="B15" s="36"/>
      <c r="C15" s="36" t="s">
        <v>77</v>
      </c>
      <c r="D15" s="95"/>
      <c r="E15" s="96"/>
      <c r="F15" s="37">
        <f>'Filter Peak'!B16</f>
        <v>0</v>
      </c>
      <c r="G15" s="37">
        <f>'Filter Peak'!C16</f>
        <v>0</v>
      </c>
      <c r="H15" s="37">
        <f>'Filter Peak'!D16</f>
        <v>0</v>
      </c>
      <c r="I15" s="37">
        <f>'Filter Peak'!E16</f>
        <v>0</v>
      </c>
      <c r="J15" s="37">
        <f>'Filter Peak'!F16</f>
        <v>0</v>
      </c>
      <c r="K15" s="37">
        <f>'Filter Peak'!G16</f>
        <v>0</v>
      </c>
      <c r="L15" s="37">
        <f>'Filter Peak'!H16</f>
        <v>0</v>
      </c>
      <c r="M15" s="37">
        <f>'Filter Peak'!I16</f>
        <v>0</v>
      </c>
      <c r="N15" s="97">
        <f>SUM(F15:M15)</f>
        <v>0</v>
      </c>
      <c r="O15" s="97">
        <f>SUM('Filter Peak'!J16:U16)</f>
        <v>0</v>
      </c>
      <c r="P15" s="97">
        <f>SUM('Filter Peak'!V16:AG16)</f>
        <v>0</v>
      </c>
      <c r="Q15" s="37">
        <f>SUMIF('Filter Peak'!$AH$3:$IC$3,"=1",'Filter Peak'!$AH16:$IC16)</f>
        <v>0</v>
      </c>
      <c r="R15" s="37">
        <f>SUMIF('Filter Peak'!$AH$3:$IC$3,"=2",'Filter Peak'!$AH16:$IC16)</f>
        <v>0</v>
      </c>
      <c r="S15" s="37">
        <f>SUMIF('Filter Peak'!$AH$3:$IC$3,"=3",'Filter Peak'!$AH16:$IC16)</f>
        <v>0</v>
      </c>
      <c r="T15" s="37">
        <f>SUMIF('Filter Peak'!$AH$3:$IC$3,"=4",'Filter Peak'!$AH16:$IC16)</f>
        <v>0</v>
      </c>
      <c r="U15" s="97">
        <f>SUM(Q15:T15)</f>
        <v>0</v>
      </c>
      <c r="V15" s="92">
        <f>N15+O15+P15+U15</f>
        <v>0</v>
      </c>
      <c r="X15" s="37" t="e">
        <f>V15-VLOOKUP(A15,'Import Peak'!$A$3:$ID$37,238,FALSE)</f>
        <v>#N/A</v>
      </c>
      <c r="AH15" s="74"/>
    </row>
    <row r="16" spans="1:34" s="98" customFormat="1" hidden="1">
      <c r="A16" s="91" t="s">
        <v>46</v>
      </c>
      <c r="B16" s="36"/>
      <c r="C16" s="36" t="s">
        <v>77</v>
      </c>
      <c r="D16" s="95"/>
      <c r="E16" s="96"/>
      <c r="F16" s="37">
        <f>'Filter Peak'!B18</f>
        <v>0</v>
      </c>
      <c r="G16" s="37">
        <f>'Filter Peak'!C18</f>
        <v>0</v>
      </c>
      <c r="H16" s="37">
        <f>'Filter Peak'!D18</f>
        <v>0</v>
      </c>
      <c r="I16" s="37">
        <f>'Filter Peak'!E18</f>
        <v>0</v>
      </c>
      <c r="J16" s="37">
        <f>'Filter Peak'!F18</f>
        <v>0</v>
      </c>
      <c r="K16" s="37">
        <f>'Filter Peak'!G18</f>
        <v>0</v>
      </c>
      <c r="L16" s="37">
        <f>'Filter Peak'!H18</f>
        <v>0</v>
      </c>
      <c r="M16" s="37">
        <f>'Filter Peak'!I18</f>
        <v>0</v>
      </c>
      <c r="N16" s="97">
        <f t="shared" si="0"/>
        <v>0</v>
      </c>
      <c r="O16" s="97">
        <f>SUM('Filter Peak'!J18:U18)</f>
        <v>0</v>
      </c>
      <c r="P16" s="97">
        <f>SUM('Filter Peak'!V18:AG18)</f>
        <v>0</v>
      </c>
      <c r="Q16" s="37">
        <f>SUMIF('Filter Peak'!$AH$3:$IC$3,"=1",'Filter Peak'!$AH18:$IC18)</f>
        <v>0</v>
      </c>
      <c r="R16" s="37">
        <f>SUMIF('Filter Peak'!$AH$3:$IC$3,"=2",'Filter Peak'!$AH18:$IC18)</f>
        <v>0</v>
      </c>
      <c r="S16" s="37">
        <f>SUMIF('Filter Peak'!$AH$3:$IC$3,"=3",'Filter Peak'!$AH18:$IC18)</f>
        <v>0</v>
      </c>
      <c r="T16" s="37">
        <f>SUMIF('Filter Peak'!$AH$3:$IC$3,"=4",'Filter Peak'!$AH18:$IC18)</f>
        <v>0</v>
      </c>
      <c r="U16" s="97">
        <f t="shared" si="1"/>
        <v>0</v>
      </c>
      <c r="V16" s="92">
        <f t="shared" si="4"/>
        <v>0</v>
      </c>
      <c r="X16" s="37">
        <f>V16-VLOOKUP(A16,'Import Peak'!$A$3:$ID$37,238,FALSE)</f>
        <v>0</v>
      </c>
      <c r="AH16" s="74"/>
    </row>
    <row r="17" spans="1:34" s="98" customFormat="1" ht="18" hidden="1" thickBot="1">
      <c r="A17" s="91" t="s">
        <v>47</v>
      </c>
      <c r="B17" s="36"/>
      <c r="C17" s="36" t="s">
        <v>76</v>
      </c>
      <c r="D17" s="95"/>
      <c r="E17" s="96"/>
      <c r="F17" s="37">
        <f>'Filter Peak'!B19</f>
        <v>0</v>
      </c>
      <c r="G17" s="37">
        <f>'Filter Peak'!C19</f>
        <v>0</v>
      </c>
      <c r="H17" s="37">
        <f>'Filter Peak'!D19</f>
        <v>0</v>
      </c>
      <c r="I17" s="37">
        <f>'Filter Peak'!E19</f>
        <v>0</v>
      </c>
      <c r="J17" s="37">
        <f>'Filter Peak'!F19</f>
        <v>0</v>
      </c>
      <c r="K17" s="37">
        <f>'Filter Peak'!G19</f>
        <v>0</v>
      </c>
      <c r="L17" s="37">
        <f>'Filter Peak'!H19</f>
        <v>0</v>
      </c>
      <c r="M17" s="37">
        <f>'Filter Peak'!I19</f>
        <v>0</v>
      </c>
      <c r="N17" s="97">
        <f t="shared" si="0"/>
        <v>0</v>
      </c>
      <c r="O17" s="97">
        <f>SUM('Filter Peak'!J19:U19)</f>
        <v>0</v>
      </c>
      <c r="P17" s="97">
        <f>SUM('Filter Peak'!V19:AG19)</f>
        <v>0</v>
      </c>
      <c r="Q17" s="37">
        <f>SUMIF('Filter Peak'!$AH$3:$IC$3,"=1",'Filter Peak'!$AH19:$IC19)</f>
        <v>0</v>
      </c>
      <c r="R17" s="37">
        <f>SUMIF('Filter Peak'!$AH$3:$IC$3,"=2",'Filter Peak'!$AH19:$IC19)</f>
        <v>0</v>
      </c>
      <c r="S17" s="37">
        <f>SUMIF('Filter Peak'!$AH$3:$IC$3,"=3",'Filter Peak'!$AH19:$IC19)</f>
        <v>0</v>
      </c>
      <c r="T17" s="37">
        <f>SUMIF('Filter Peak'!$AH$3:$IC$3,"=4",'Filter Peak'!$AH19:$IC19)</f>
        <v>0</v>
      </c>
      <c r="U17" s="97">
        <f t="shared" si="1"/>
        <v>0</v>
      </c>
      <c r="V17" s="92">
        <f t="shared" si="4"/>
        <v>0</v>
      </c>
      <c r="X17" s="37">
        <f>V17-VLOOKUP(A17,'Import Peak'!$A$3:$ID$37,238,FALSE)</f>
        <v>0</v>
      </c>
      <c r="AH17" s="74"/>
    </row>
    <row r="18" spans="1:34" s="98" customFormat="1" hidden="1">
      <c r="A18" s="91" t="s">
        <v>48</v>
      </c>
      <c r="B18" s="36"/>
      <c r="C18" s="36" t="s">
        <v>77</v>
      </c>
      <c r="D18" s="95"/>
      <c r="E18" s="96"/>
      <c r="F18" s="37">
        <f>'Filter Peak'!B20</f>
        <v>0</v>
      </c>
      <c r="G18" s="37">
        <f>'Filter Peak'!C20</f>
        <v>0</v>
      </c>
      <c r="H18" s="37">
        <f>'Filter Peak'!D20</f>
        <v>0</v>
      </c>
      <c r="I18" s="37">
        <f>'Filter Peak'!E20</f>
        <v>0</v>
      </c>
      <c r="J18" s="37">
        <f>'Filter Peak'!F20</f>
        <v>0</v>
      </c>
      <c r="K18" s="37">
        <f>'Filter Peak'!G20</f>
        <v>0</v>
      </c>
      <c r="L18" s="37">
        <f>'Filter Peak'!H20</f>
        <v>0</v>
      </c>
      <c r="M18" s="37">
        <f>'Filter Peak'!I20</f>
        <v>0</v>
      </c>
      <c r="N18" s="97">
        <f t="shared" si="0"/>
        <v>0</v>
      </c>
      <c r="O18" s="97">
        <f>SUM('Filter Peak'!J20:U20)</f>
        <v>0</v>
      </c>
      <c r="P18" s="97">
        <f>SUM('Filter Peak'!V20:AG20)</f>
        <v>0</v>
      </c>
      <c r="Q18" s="37">
        <f>SUMIF('Filter Peak'!$AH$3:$IC$3,"=1",'Filter Peak'!$AH20:$IC20)</f>
        <v>0</v>
      </c>
      <c r="R18" s="37">
        <f>SUMIF('Filter Peak'!$AH$3:$IC$3,"=2",'Filter Peak'!$AH20:$IC20)</f>
        <v>0</v>
      </c>
      <c r="S18" s="37">
        <f>SUMIF('Filter Peak'!$AH$3:$IC$3,"=3",'Filter Peak'!$AH20:$IC20)</f>
        <v>0</v>
      </c>
      <c r="T18" s="37">
        <f>SUMIF('Filter Peak'!$AH$3:$IC$3,"=4",'Filter Peak'!$AH20:$IC20)</f>
        <v>0</v>
      </c>
      <c r="U18" s="97">
        <f t="shared" si="1"/>
        <v>0</v>
      </c>
      <c r="V18" s="92">
        <f t="shared" si="4"/>
        <v>0</v>
      </c>
      <c r="X18" s="37">
        <f>V18-VLOOKUP(A18,'Import Peak'!$A$3:$ID$37,238,FALSE)</f>
        <v>0</v>
      </c>
      <c r="AH18" s="74"/>
    </row>
    <row r="19" spans="1:34" s="98" customFormat="1" ht="18" hidden="1" thickBot="1">
      <c r="A19" s="91" t="s">
        <v>49</v>
      </c>
      <c r="B19" s="36"/>
      <c r="C19" s="36" t="s">
        <v>77</v>
      </c>
      <c r="D19" s="95"/>
      <c r="E19" s="96"/>
      <c r="F19" s="37">
        <f>'Filter Peak'!B21</f>
        <v>0</v>
      </c>
      <c r="G19" s="37">
        <f>'Filter Peak'!C21</f>
        <v>0</v>
      </c>
      <c r="H19" s="37">
        <f>'Filter Peak'!D21</f>
        <v>0</v>
      </c>
      <c r="I19" s="37">
        <f>'Filter Peak'!E21</f>
        <v>0</v>
      </c>
      <c r="J19" s="37">
        <f>'Filter Peak'!F21</f>
        <v>0</v>
      </c>
      <c r="K19" s="37">
        <f>'Filter Peak'!G21</f>
        <v>0</v>
      </c>
      <c r="L19" s="37">
        <f>'Filter Peak'!H21</f>
        <v>0</v>
      </c>
      <c r="M19" s="37">
        <f>'Filter Peak'!I21</f>
        <v>0</v>
      </c>
      <c r="N19" s="97">
        <f t="shared" si="0"/>
        <v>0</v>
      </c>
      <c r="O19" s="97">
        <f>SUM('Filter Peak'!J21:U21)</f>
        <v>0</v>
      </c>
      <c r="P19" s="97">
        <f>SUM('Filter Peak'!V21:AG21)</f>
        <v>0</v>
      </c>
      <c r="Q19" s="37">
        <f>SUMIF('Filter Peak'!$AH$3:$IC$3,"=1",'Filter Peak'!$AH21:$IC21)</f>
        <v>0</v>
      </c>
      <c r="R19" s="37">
        <f>SUMIF('Filter Peak'!$AH$3:$IC$3,"=2",'Filter Peak'!$AH21:$IC21)</f>
        <v>0</v>
      </c>
      <c r="S19" s="37">
        <f>SUMIF('Filter Peak'!$AH$3:$IC$3,"=3",'Filter Peak'!$AH21:$IC21)</f>
        <v>0</v>
      </c>
      <c r="T19" s="37">
        <f>SUMIF('Filter Peak'!$AH$3:$IC$3,"=4",'Filter Peak'!$AH21:$IC21)</f>
        <v>0</v>
      </c>
      <c r="U19" s="97">
        <f t="shared" si="1"/>
        <v>0</v>
      </c>
      <c r="V19" s="92">
        <f t="shared" si="4"/>
        <v>0</v>
      </c>
      <c r="X19" s="37">
        <f>V19-VLOOKUP(A19,'Import Peak'!$A$3:$ID$37,238,FALSE)</f>
        <v>0</v>
      </c>
      <c r="AH19" s="74"/>
    </row>
    <row r="20" spans="1:34" s="98" customFormat="1" ht="18" hidden="1" thickBot="1">
      <c r="A20" s="99" t="s">
        <v>50</v>
      </c>
      <c r="B20" s="100" t="s">
        <v>32</v>
      </c>
      <c r="C20" s="101"/>
      <c r="D20" s="102">
        <f>-VLOOKUP(B20,'[2]Today total'!$B$2:$C$10,2,FALSE)</f>
        <v>11923660.713795101</v>
      </c>
      <c r="E20" s="103">
        <f>VLOOKUP(B20,'[2]total difference'!$B$2:$C$10,2,FALSE)</f>
        <v>1553718.2977745011</v>
      </c>
      <c r="F20" s="104">
        <f>SUM(F11:F19)</f>
        <v>0</v>
      </c>
      <c r="G20" s="104">
        <f>SUM(G11:G19)</f>
        <v>0</v>
      </c>
      <c r="H20" s="104">
        <f t="shared" ref="H20:M20" si="5">H11+H12+H17</f>
        <v>0</v>
      </c>
      <c r="I20" s="104">
        <f t="shared" si="5"/>
        <v>0</v>
      </c>
      <c r="J20" s="104">
        <f t="shared" si="5"/>
        <v>0</v>
      </c>
      <c r="K20" s="104">
        <f t="shared" si="5"/>
        <v>0</v>
      </c>
      <c r="L20" s="104">
        <f t="shared" si="5"/>
        <v>0</v>
      </c>
      <c r="M20" s="104">
        <f t="shared" si="5"/>
        <v>0</v>
      </c>
      <c r="N20" s="104">
        <f t="shared" ref="N20:T20" si="6">N11+N12+N17</f>
        <v>0</v>
      </c>
      <c r="O20" s="104">
        <f t="shared" si="6"/>
        <v>0</v>
      </c>
      <c r="P20" s="104">
        <f t="shared" si="6"/>
        <v>0</v>
      </c>
      <c r="Q20" s="104">
        <f t="shared" si="6"/>
        <v>0</v>
      </c>
      <c r="R20" s="104">
        <f>R11+R12+R17</f>
        <v>0</v>
      </c>
      <c r="S20" s="104">
        <f t="shared" si="6"/>
        <v>0</v>
      </c>
      <c r="T20" s="104">
        <f t="shared" si="6"/>
        <v>0</v>
      </c>
      <c r="U20" s="104">
        <f t="shared" si="1"/>
        <v>0</v>
      </c>
      <c r="V20" s="104">
        <f t="shared" si="4"/>
        <v>0</v>
      </c>
      <c r="X20" s="105"/>
      <c r="AD20" s="106"/>
      <c r="AE20" s="107"/>
      <c r="AF20" s="108"/>
      <c r="AG20" s="108"/>
      <c r="AH20" s="74"/>
    </row>
    <row r="21" spans="1:34" s="31" customFormat="1" ht="45" hidden="1" customHeight="1">
      <c r="A21" s="36"/>
      <c r="B21" s="36"/>
      <c r="C21" s="36"/>
      <c r="D21" s="39"/>
      <c r="E21" s="39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X21" s="37"/>
      <c r="AH21" s="35"/>
    </row>
    <row r="22" spans="1:34" s="31" customFormat="1" ht="21" hidden="1" customHeight="1">
      <c r="A22" s="93" t="s">
        <v>96</v>
      </c>
      <c r="B22" s="29"/>
      <c r="C22" s="29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94"/>
      <c r="X22" s="30"/>
      <c r="AD22" s="32"/>
      <c r="AE22" s="33"/>
      <c r="AF22" s="34"/>
      <c r="AG22" s="34"/>
      <c r="AH22" s="35"/>
    </row>
    <row r="23" spans="1:34" s="31" customFormat="1" ht="21" hidden="1" customHeight="1">
      <c r="A23" s="93" t="s">
        <v>94</v>
      </c>
      <c r="B23" s="29"/>
      <c r="C23" s="29">
        <v>10000</v>
      </c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94"/>
      <c r="X23" s="30"/>
      <c r="AD23" s="32"/>
      <c r="AE23" s="33"/>
      <c r="AF23" s="34"/>
      <c r="AG23" s="34"/>
      <c r="AH23" s="35"/>
    </row>
    <row r="24" spans="1:34" s="98" customFormat="1" ht="21" hidden="1" customHeight="1">
      <c r="A24" s="91" t="s">
        <v>45</v>
      </c>
      <c r="B24" s="36"/>
      <c r="C24" s="36" t="s">
        <v>77</v>
      </c>
      <c r="D24" s="95"/>
      <c r="E24" s="96"/>
      <c r="F24" s="37">
        <f>'Filter Peak'!B62</f>
        <v>0</v>
      </c>
      <c r="G24" s="37">
        <f>'Filter Peak'!C62</f>
        <v>0</v>
      </c>
      <c r="H24" s="37">
        <f>'Filter Peak'!D17/$C$52</f>
        <v>0</v>
      </c>
      <c r="I24" s="37">
        <f>'Filter Peak'!E17/$C$52</f>
        <v>0</v>
      </c>
      <c r="J24" s="37">
        <f>'Filter Peak'!F17/$C$52</f>
        <v>0</v>
      </c>
      <c r="K24" s="37">
        <f>'Filter Peak'!G17/$C$52</f>
        <v>0</v>
      </c>
      <c r="L24" s="37">
        <f>'Filter Peak'!H17/$C$52</f>
        <v>5.3494790833333283</v>
      </c>
      <c r="M24" s="37">
        <f>'Filter Peak'!I17/$C$52</f>
        <v>1.0776529999999999E-2</v>
      </c>
      <c r="N24" s="97">
        <f>SUM(F24:M24)</f>
        <v>5.3602556133333286</v>
      </c>
      <c r="O24" s="97">
        <f>SUM('Filter Peak'!J17:U17)/$C$52</f>
        <v>-1033.39594857</v>
      </c>
      <c r="P24" s="97">
        <f>SUM('Filter Peak'!V17:AG17)/$C$52</f>
        <v>-4307.5132062300008</v>
      </c>
      <c r="Q24" s="37">
        <f>SUMIF('Filter Peak'!$AH$3:$IC$3,"=1",'Filter Peak'!$AH17:$IC17)/$C$52</f>
        <v>-2387.0595396000003</v>
      </c>
      <c r="R24" s="37">
        <f>SUMIF('Filter Peak'!$AH$3:$IC$3,"=2",'Filter Peak'!$AH17:$IC17)/$C$52</f>
        <v>-2369.9405359199995</v>
      </c>
      <c r="S24" s="37">
        <f>SUMIF('Filter Peak'!$AH$3:$IC$3,"=3",'Filter Peak'!$AH17:$IC17)/$C$52</f>
        <v>-2360.1637057600001</v>
      </c>
      <c r="T24" s="37">
        <f>SUMIF('Filter Peak'!$AH$3:$IC$3,"=4",'Filter Peak'!$AH17:$IC17)/$C$52</f>
        <v>-2297.9835385699998</v>
      </c>
      <c r="U24" s="97">
        <f>SUM(Q24:T24)</f>
        <v>-9415.1473198499989</v>
      </c>
      <c r="V24" s="92">
        <f>N24+O24+P24+U24</f>
        <v>-14750.696219036667</v>
      </c>
      <c r="X24" s="37">
        <f>V24-VLOOKUP(A24,'Import Peak'!$A$3:$ID$37,238,FALSE)/$C$52</f>
        <v>0</v>
      </c>
      <c r="AH24" s="74"/>
    </row>
    <row r="25" spans="1:34" s="98" customFormat="1" hidden="1">
      <c r="A25" s="91" t="s">
        <v>63</v>
      </c>
      <c r="B25" s="36"/>
      <c r="C25" s="36" t="s">
        <v>77</v>
      </c>
      <c r="D25" s="95"/>
      <c r="E25" s="96"/>
      <c r="F25" s="37">
        <f>'Filter Peak'!B63</f>
        <v>0</v>
      </c>
      <c r="G25" s="37">
        <f>'Filter Peak'!C63</f>
        <v>0</v>
      </c>
      <c r="H25" s="37">
        <f>'Filter Peak'!D13/$C$52</f>
        <v>0</v>
      </c>
      <c r="I25" s="37">
        <f>'Filter Peak'!E13/$C$52</f>
        <v>0</v>
      </c>
      <c r="J25" s="37">
        <f>'Filter Peak'!F13/$C$52</f>
        <v>0</v>
      </c>
      <c r="K25" s="37">
        <f>'Filter Peak'!G13/$C$52</f>
        <v>0</v>
      </c>
      <c r="L25" s="37">
        <f>'Filter Peak'!H13/$C$52</f>
        <v>-290.71297434666667</v>
      </c>
      <c r="M25" s="37">
        <f>'Filter Peak'!I13/$C$52</f>
        <v>0.44585921000000001</v>
      </c>
      <c r="N25" s="97">
        <f>SUM(F25:M25)</f>
        <v>-290.26711513666669</v>
      </c>
      <c r="O25" s="97">
        <f>SUM('Filter Peak'!J13:U13)/$C$52</f>
        <v>274.53384272999995</v>
      </c>
      <c r="P25" s="97">
        <f>SUM('Filter Peak'!V13:AG13)/$C$52</f>
        <v>290.25830513</v>
      </c>
      <c r="Q25" s="37">
        <f>SUMIF('Filter Peak'!$AH$3:$IC$3,"=1",'Filter Peak'!$AH13:$IC13)/$C$52</f>
        <v>128.36119109000001</v>
      </c>
      <c r="R25" s="37">
        <f>SUMIF('Filter Peak'!$AH$3:$IC$3,"=2",'Filter Peak'!$AH13:$IC13)/$C$52</f>
        <v>127.46183987000002</v>
      </c>
      <c r="S25" s="37">
        <f>SUMIF('Filter Peak'!$AH$3:$IC$3,"=3",'Filter Peak'!$AH13:$IC13)/$C$52</f>
        <v>126.91560693999999</v>
      </c>
      <c r="T25" s="37">
        <f>SUMIF('Filter Peak'!$AH$3:$IC$3,"=4",'Filter Peak'!$AH13:$IC13)/$C$52</f>
        <v>124.93314051999999</v>
      </c>
      <c r="U25" s="97">
        <f>SUM(Q25:T25)</f>
        <v>507.67177842000001</v>
      </c>
      <c r="V25" s="92">
        <f>N25+O25+P25+U25</f>
        <v>782.19681114333321</v>
      </c>
      <c r="X25" s="37">
        <f>V25-VLOOKUP(A25,'Import Peak'!$A$3:$ID$37,238,FALSE)/$C$52</f>
        <v>0</v>
      </c>
      <c r="AH25" s="74"/>
    </row>
    <row r="26" spans="1:34" s="98" customFormat="1" hidden="1">
      <c r="A26" s="91" t="s">
        <v>104</v>
      </c>
      <c r="B26" s="36"/>
      <c r="C26" s="36" t="s">
        <v>75</v>
      </c>
      <c r="D26" s="95"/>
      <c r="E26" s="96"/>
      <c r="F26" s="37">
        <f>'Filter Peak'!B64</f>
        <v>0</v>
      </c>
      <c r="G26" s="37">
        <f>'Filter Peak'!C64</f>
        <v>0</v>
      </c>
      <c r="H26" s="37"/>
      <c r="I26" s="37">
        <f>'Filter Peak'!E22/$C$52</f>
        <v>0</v>
      </c>
      <c r="J26" s="37">
        <f>'Filter Peak'!F22/$C$52</f>
        <v>0</v>
      </c>
      <c r="K26" s="37">
        <f>'Filter Peak'!G22/$C$52</f>
        <v>0</v>
      </c>
      <c r="L26" s="37">
        <f>'Filter Peak'!H22/$C$52</f>
        <v>0</v>
      </c>
      <c r="M26" s="37">
        <f>'Filter Peak'!I22/$C$52</f>
        <v>0</v>
      </c>
      <c r="N26" s="97">
        <f>SUM(F26:M26)</f>
        <v>0</v>
      </c>
      <c r="O26" s="97">
        <f>SUM('Filter Peak'!J22:U22)/$C$52</f>
        <v>0</v>
      </c>
      <c r="P26" s="97">
        <f>SUM('Filter Peak'!V22:AG22)/$C$52</f>
        <v>0</v>
      </c>
      <c r="Q26" s="37">
        <f>SUMIF('Filter Peak'!$AH$3:$IC$3,"=1",'Filter Peak'!$AH22:$IC22)/$C$52</f>
        <v>0</v>
      </c>
      <c r="R26" s="37">
        <f>SUMIF('Filter Peak'!$AH$3:$IC$3,"=2",'Filter Peak'!$AH22:$IC22)/$C$52</f>
        <v>0</v>
      </c>
      <c r="S26" s="37">
        <f>SUMIF('Filter Peak'!$AH$3:$IC$3,"=3",'Filter Peak'!$AH22:$IC22)/$C$52</f>
        <v>0</v>
      </c>
      <c r="T26" s="37">
        <f>SUMIF('Filter Peak'!$AH$3:$IC$3,"=4",'Filter Peak'!$AH22:$IC22)/$C$52</f>
        <v>0</v>
      </c>
      <c r="U26" s="97">
        <f>SUM(Q26:T26)</f>
        <v>0</v>
      </c>
      <c r="V26" s="92">
        <f>N26+O26+P26+U26</f>
        <v>0</v>
      </c>
      <c r="X26" s="37" t="e">
        <f>V26-VLOOKUP(A26,'Import Peak'!$A$3:$ID$37,238,FALSE)/$C$52</f>
        <v>#N/A</v>
      </c>
      <c r="AH26" s="74"/>
    </row>
    <row r="27" spans="1:34" s="98" customFormat="1" ht="18" hidden="1" thickBot="1">
      <c r="A27" s="91" t="s">
        <v>43</v>
      </c>
      <c r="B27" s="36"/>
      <c r="C27" s="36" t="s">
        <v>77</v>
      </c>
      <c r="D27" s="95"/>
      <c r="E27" s="96"/>
      <c r="F27" s="37">
        <f>'Filter Peak'!B65</f>
        <v>0</v>
      </c>
      <c r="G27" s="37">
        <f>'Filter Peak'!C65</f>
        <v>0</v>
      </c>
      <c r="H27" s="37">
        <f>'Filter Peak'!D14/$C$52</f>
        <v>0</v>
      </c>
      <c r="I27" s="37">
        <f>'Filter Peak'!E14/$C$52</f>
        <v>0</v>
      </c>
      <c r="J27" s="37">
        <f>'Filter Peak'!F14/$C$52</f>
        <v>0</v>
      </c>
      <c r="K27" s="37">
        <f>'Filter Peak'!G14/$C$52</f>
        <v>0</v>
      </c>
      <c r="L27" s="37">
        <f>'Filter Peak'!H14/$C$52</f>
        <v>0</v>
      </c>
      <c r="M27" s="37">
        <f>'Filter Peak'!I14/$C$52</f>
        <v>295.33763135999999</v>
      </c>
      <c r="N27" s="97">
        <f>SUM(F27:M27)</f>
        <v>295.33763135999999</v>
      </c>
      <c r="O27" s="97">
        <f>SUM('Filter Peak'!J14:U14)/$C$52</f>
        <v>-1166.8529357199998</v>
      </c>
      <c r="P27" s="97">
        <f>SUM('Filter Peak'!V14:AG14)/$C$52</f>
        <v>-4040.10148837</v>
      </c>
      <c r="Q27" s="37">
        <f>SUMIF('Filter Peak'!$AH$3:$IC$3,"=1",'Filter Peak'!$AH14:$IC14)/$C$52</f>
        <v>-3962.8303077999994</v>
      </c>
      <c r="R27" s="37">
        <f>SUMIF('Filter Peak'!$AH$3:$IC$3,"=2",'Filter Peak'!$AH14:$IC14)/$C$52</f>
        <v>-3934.2104982600017</v>
      </c>
      <c r="S27" s="37">
        <f>SUMIF('Filter Peak'!$AH$3:$IC$3,"=3",'Filter Peak'!$AH14:$IC14)/$C$52</f>
        <v>-3915.9279951600001</v>
      </c>
      <c r="T27" s="37">
        <f>SUMIF('Filter Peak'!$AH$3:$IC$3,"=4",'Filter Peak'!$AH14:$IC14)/$C$52</f>
        <v>-3853.5954592599983</v>
      </c>
      <c r="U27" s="97">
        <f>SUM(Q27:T27)</f>
        <v>-15666.564260480001</v>
      </c>
      <c r="V27" s="92">
        <f>N27+O27+P27+U27</f>
        <v>-20578.181053209999</v>
      </c>
      <c r="X27" s="37">
        <f>V27-VLOOKUP(A27,'Import Peak'!$A$3:$ID$37,238,FALSE)/$C$52</f>
        <v>0</v>
      </c>
      <c r="AH27" s="74"/>
    </row>
    <row r="28" spans="1:34" s="98" customFormat="1" ht="21" hidden="1" customHeight="1" thickBot="1">
      <c r="A28" s="99" t="s">
        <v>97</v>
      </c>
      <c r="B28" s="100" t="s">
        <v>33</v>
      </c>
      <c r="C28" s="101"/>
      <c r="D28" s="102"/>
      <c r="E28" s="103"/>
      <c r="F28" s="104">
        <f t="shared" ref="F28:V28" si="7">SUM(F24:F27)</f>
        <v>0</v>
      </c>
      <c r="G28" s="104">
        <f t="shared" si="7"/>
        <v>0</v>
      </c>
      <c r="H28" s="104">
        <f t="shared" si="7"/>
        <v>0</v>
      </c>
      <c r="I28" s="104">
        <f t="shared" si="7"/>
        <v>0</v>
      </c>
      <c r="J28" s="104">
        <f t="shared" si="7"/>
        <v>0</v>
      </c>
      <c r="K28" s="104">
        <f t="shared" si="7"/>
        <v>0</v>
      </c>
      <c r="L28" s="104">
        <f t="shared" si="7"/>
        <v>-285.36349526333333</v>
      </c>
      <c r="M28" s="104">
        <f t="shared" si="7"/>
        <v>295.79426710000001</v>
      </c>
      <c r="N28" s="109">
        <f t="shared" si="7"/>
        <v>10.430771836666622</v>
      </c>
      <c r="O28" s="109">
        <f t="shared" si="7"/>
        <v>-1925.7150415599999</v>
      </c>
      <c r="P28" s="109">
        <f t="shared" si="7"/>
        <v>-8057.356389470001</v>
      </c>
      <c r="Q28" s="109">
        <f t="shared" si="7"/>
        <v>-6221.5286563099999</v>
      </c>
      <c r="R28" s="109">
        <f t="shared" si="7"/>
        <v>-6176.6891943100018</v>
      </c>
      <c r="S28" s="109">
        <f t="shared" si="7"/>
        <v>-6149.1760939800006</v>
      </c>
      <c r="T28" s="109">
        <f t="shared" si="7"/>
        <v>-6026.6458573099981</v>
      </c>
      <c r="U28" s="109">
        <f t="shared" si="7"/>
        <v>-24574.039801909999</v>
      </c>
      <c r="V28" s="110">
        <f t="shared" si="7"/>
        <v>-34546.680461103329</v>
      </c>
      <c r="X28" s="104"/>
      <c r="Y28" s="111"/>
      <c r="Z28" s="112"/>
      <c r="AD28" s="106"/>
      <c r="AE28" s="107"/>
      <c r="AF28" s="108"/>
      <c r="AG28" s="108"/>
      <c r="AH28" s="74"/>
    </row>
    <row r="29" spans="1:34" s="31" customFormat="1" ht="45" hidden="1" customHeight="1" thickBot="1">
      <c r="A29" s="36"/>
      <c r="B29" s="36"/>
      <c r="C29" s="36"/>
      <c r="D29" s="39"/>
      <c r="E29" s="39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X29" s="37"/>
      <c r="AH29" s="35"/>
    </row>
    <row r="30" spans="1:34" s="31" customFormat="1" ht="21" customHeight="1">
      <c r="A30" s="84" t="s">
        <v>98</v>
      </c>
      <c r="B30" s="85" t="s">
        <v>52</v>
      </c>
      <c r="C30" s="86"/>
      <c r="D30" s="133">
        <v>25000000</v>
      </c>
      <c r="E30" s="213"/>
      <c r="F30" s="89"/>
      <c r="G30" s="89"/>
      <c r="H30" s="89"/>
      <c r="I30" s="89"/>
      <c r="J30" s="118"/>
      <c r="K30" s="118"/>
      <c r="L30" s="89"/>
      <c r="M30" s="119"/>
      <c r="N30" s="70"/>
      <c r="O30" s="120"/>
      <c r="P30" s="70"/>
      <c r="Q30" s="118"/>
      <c r="R30" s="89"/>
      <c r="S30" s="89"/>
      <c r="T30" s="119"/>
      <c r="U30" s="120"/>
      <c r="V30" s="90"/>
      <c r="X30" s="83"/>
      <c r="AH30" s="35"/>
    </row>
    <row r="31" spans="1:34" s="31" customFormat="1" ht="21" customHeight="1">
      <c r="A31" s="91"/>
      <c r="B31" s="36"/>
      <c r="C31" s="36"/>
      <c r="D31" s="134"/>
      <c r="E31" s="142"/>
      <c r="F31" s="37"/>
      <c r="G31" s="37"/>
      <c r="H31" s="37"/>
      <c r="I31" s="37"/>
      <c r="J31" s="95"/>
      <c r="K31" s="95"/>
      <c r="L31" s="37"/>
      <c r="M31" s="96"/>
      <c r="N31" s="37"/>
      <c r="O31" s="97"/>
      <c r="P31" s="37"/>
      <c r="Q31" s="95"/>
      <c r="R31" s="37"/>
      <c r="S31" s="37"/>
      <c r="T31" s="96"/>
      <c r="U31" s="97"/>
      <c r="V31" s="92"/>
      <c r="X31" s="37"/>
      <c r="AH31" s="35"/>
    </row>
    <row r="32" spans="1:34" s="31" customFormat="1" ht="21" customHeight="1">
      <c r="A32" s="93" t="s">
        <v>86</v>
      </c>
      <c r="B32" s="29"/>
      <c r="C32" s="29"/>
      <c r="D32" s="116"/>
      <c r="E32" s="117"/>
      <c r="F32" s="30"/>
      <c r="G32" s="30"/>
      <c r="H32" s="30"/>
      <c r="I32" s="30"/>
      <c r="J32" s="116"/>
      <c r="K32" s="116"/>
      <c r="L32" s="30"/>
      <c r="M32" s="117"/>
      <c r="N32" s="30"/>
      <c r="O32" s="115"/>
      <c r="P32" s="30"/>
      <c r="Q32" s="116"/>
      <c r="R32" s="30"/>
      <c r="S32" s="30"/>
      <c r="T32" s="117"/>
      <c r="U32" s="115"/>
      <c r="V32" s="94"/>
      <c r="X32" s="30"/>
      <c r="AD32" s="32"/>
      <c r="AE32" s="33"/>
      <c r="AF32" s="34"/>
      <c r="AG32" s="34"/>
      <c r="AH32" s="35"/>
    </row>
    <row r="33" spans="1:34" s="98" customFormat="1" ht="21" customHeight="1">
      <c r="A33" s="91" t="s">
        <v>11</v>
      </c>
      <c r="B33" s="36" t="s">
        <v>34</v>
      </c>
      <c r="C33" s="36" t="s">
        <v>70</v>
      </c>
      <c r="D33" s="95">
        <f>-VLOOKUP(B33,'[13]Today total'!$B$2:$C$10,2,FALSE)</f>
        <v>1029753.57168709</v>
      </c>
      <c r="E33" s="96">
        <f>VLOOKUP(B33,'[13]Today total'!$B$1:$E$10,4,FALSE)</f>
        <v>249361.12278650003</v>
      </c>
      <c r="F33" s="37">
        <f>'Filter Peak'!B35</f>
        <v>0</v>
      </c>
      <c r="G33" s="37">
        <f>'Filter Peak'!C35</f>
        <v>0</v>
      </c>
      <c r="H33" s="37">
        <f>'Filter Peak'!D35</f>
        <v>0</v>
      </c>
      <c r="I33" s="37">
        <f>'Filter Peak'!E35</f>
        <v>0</v>
      </c>
      <c r="J33" s="37">
        <f>'Filter Peak'!F35</f>
        <v>0</v>
      </c>
      <c r="K33" s="37">
        <f>'Filter Peak'!G35</f>
        <v>0</v>
      </c>
      <c r="L33" s="37">
        <f>'Filter Peak'!H35</f>
        <v>-1351.7426500505769</v>
      </c>
      <c r="M33" s="37">
        <f>'Filter Peak'!I35</f>
        <v>-33862.244179407273</v>
      </c>
      <c r="N33" s="97">
        <f t="shared" ref="N33:N45" si="8">SUM(F33:M33)</f>
        <v>-35213.986829457848</v>
      </c>
      <c r="O33" s="97">
        <f>SUM('Filter Peak'!J35:U35)</f>
        <v>-274201.13043759816</v>
      </c>
      <c r="P33" s="97">
        <f>SUM('Filter Peak'!V35:AG35)</f>
        <v>-181237.18304153444</v>
      </c>
      <c r="Q33" s="37">
        <f>SUMIF('Filter Peak'!$AH$3:$IC$3,"=1",'Filter Peak'!$AH35:$IC35)</f>
        <v>-85752.818199336471</v>
      </c>
      <c r="R33" s="37">
        <f>SUMIF('Filter Peak'!$AH$3:$IC$3,"=2",'Filter Peak'!$AH35:$IC35)</f>
        <v>-69638.079848129491</v>
      </c>
      <c r="S33" s="37">
        <f>SUMIF('Filter Peak'!$AH$3:$IC$3,"=3",'Filter Peak'!$AH35:$IC35)</f>
        <v>-61503.105714880097</v>
      </c>
      <c r="T33" s="37">
        <f>SUMIF('Filter Peak'!$AH$3:$IC$3,"=4",'Filter Peak'!$AH35:$IC35)</f>
        <v>28371.644075116321</v>
      </c>
      <c r="U33" s="97">
        <f t="shared" ref="U33:U45" si="9">SUM(Q33:T33)</f>
        <v>-188522.35968722973</v>
      </c>
      <c r="V33" s="92">
        <f t="shared" ref="V33:V45" si="10">N33+O33+P33+U33</f>
        <v>-679174.65999582014</v>
      </c>
      <c r="X33" s="37">
        <f>V33-VLOOKUP(A33,'Import Peak'!$A$3:$ID$37,238,FALSE)</f>
        <v>0</v>
      </c>
      <c r="AH33" s="74"/>
    </row>
    <row r="34" spans="1:34" s="98" customFormat="1" ht="21" customHeight="1">
      <c r="A34" s="91" t="s">
        <v>12</v>
      </c>
      <c r="B34" s="36" t="s">
        <v>36</v>
      </c>
      <c r="C34" s="36" t="s">
        <v>69</v>
      </c>
      <c r="D34" s="95">
        <f>-VLOOKUP(B34,'[13]Today total'!$B$2:$C$10,2,FALSE)</f>
        <v>4508214.0323631903</v>
      </c>
      <c r="E34" s="96">
        <f>VLOOKUP(B34,'[13]Today total'!$B$1:$E$10,4,FALSE)</f>
        <v>-118364.6078257598</v>
      </c>
      <c r="F34" s="37">
        <f>'Filter Peak'!B36</f>
        <v>0</v>
      </c>
      <c r="G34" s="37">
        <f>'Filter Peak'!C36</f>
        <v>0</v>
      </c>
      <c r="H34" s="37">
        <f>'Filter Peak'!D36</f>
        <v>0</v>
      </c>
      <c r="I34" s="37">
        <f>'Filter Peak'!E36</f>
        <v>0</v>
      </c>
      <c r="J34" s="37">
        <f>'Filter Peak'!F36</f>
        <v>0</v>
      </c>
      <c r="K34" s="37">
        <f>'Filter Peak'!G36</f>
        <v>0</v>
      </c>
      <c r="L34" s="37">
        <f>'Filter Peak'!H36</f>
        <v>18268.643399887882</v>
      </c>
      <c r="M34" s="37">
        <f>'Filter Peak'!I36</f>
        <v>40817.504079635197</v>
      </c>
      <c r="N34" s="97">
        <f t="shared" si="8"/>
        <v>59086.147479523075</v>
      </c>
      <c r="O34" s="97">
        <f>SUM('Filter Peak'!J36:U36)</f>
        <v>-1372759.6956142732</v>
      </c>
      <c r="P34" s="97">
        <f>SUM('Filter Peak'!V36:AG36)</f>
        <v>-121938.7555301364</v>
      </c>
      <c r="Q34" s="37">
        <f>SUMIF('Filter Peak'!$AH$3:$IC$3,"=1",'Filter Peak'!$AH36:$IC36)</f>
        <v>-460760.81197789864</v>
      </c>
      <c r="R34" s="37">
        <f>SUMIF('Filter Peak'!$AH$3:$IC$3,"=2",'Filter Peak'!$AH36:$IC36)</f>
        <v>203647.28343639875</v>
      </c>
      <c r="S34" s="37">
        <f>SUMIF('Filter Peak'!$AH$3:$IC$3,"=3",'Filter Peak'!$AH36:$IC36)</f>
        <v>-375521.65094522538</v>
      </c>
      <c r="T34" s="37">
        <f>SUMIF('Filter Peak'!$AH$3:$IC$3,"=4",'Filter Peak'!$AH36:$IC36)</f>
        <v>-243835.56578517926</v>
      </c>
      <c r="U34" s="97">
        <f t="shared" si="9"/>
        <v>-876470.74527190451</v>
      </c>
      <c r="V34" s="92">
        <f t="shared" si="10"/>
        <v>-2312083.0489367913</v>
      </c>
      <c r="X34" s="37">
        <f>V34-VLOOKUP(A34,'Import Peak'!$A$3:$ID$37,238,FALSE)</f>
        <v>0</v>
      </c>
      <c r="AD34" s="106"/>
      <c r="AE34" s="107"/>
      <c r="AF34" s="108"/>
      <c r="AG34" s="108"/>
      <c r="AH34" s="74"/>
    </row>
    <row r="35" spans="1:34" s="98" customFormat="1" ht="21" customHeight="1">
      <c r="A35" s="91" t="s">
        <v>13</v>
      </c>
      <c r="B35" s="36" t="s">
        <v>38</v>
      </c>
      <c r="C35" s="36" t="s">
        <v>68</v>
      </c>
      <c r="D35" s="95">
        <f>-VLOOKUP(B35,'[13]Today total'!$B$2:$C$10,2,FALSE)</f>
        <v>3247647.3184134802</v>
      </c>
      <c r="E35" s="96">
        <f>VLOOKUP(B35,'[13]Today total'!$B$1:$E$10,4,FALSE)</f>
        <v>1251.1406630594283</v>
      </c>
      <c r="F35" s="37">
        <f>'Filter Peak'!B37</f>
        <v>0</v>
      </c>
      <c r="G35" s="37">
        <f>'Filter Peak'!C37</f>
        <v>0</v>
      </c>
      <c r="H35" s="37">
        <f>'Filter Peak'!D37</f>
        <v>0</v>
      </c>
      <c r="I35" s="37">
        <f>'Filter Peak'!E37</f>
        <v>0</v>
      </c>
      <c r="J35" s="37">
        <f>'Filter Peak'!F37</f>
        <v>0</v>
      </c>
      <c r="K35" s="37">
        <f>'Filter Peak'!G37</f>
        <v>0</v>
      </c>
      <c r="L35" s="37">
        <f>'Filter Peak'!H37</f>
        <v>2833.4354937722005</v>
      </c>
      <c r="M35" s="37">
        <f>'Filter Peak'!I37</f>
        <v>-120221.53622980772</v>
      </c>
      <c r="N35" s="97">
        <f t="shared" si="8"/>
        <v>-117388.10073603553</v>
      </c>
      <c r="O35" s="97">
        <f>SUM('Filter Peak'!J37:U37)</f>
        <v>-1758115.7453750367</v>
      </c>
      <c r="P35" s="97">
        <f>SUM('Filter Peak'!V37:AG37)</f>
        <v>-1332587.1745604705</v>
      </c>
      <c r="Q35" s="37">
        <f>SUMIF('Filter Peak'!$AH$3:$IC$3,"=1",'Filter Peak'!$AH37:$IC37)</f>
        <v>-136424.67677167393</v>
      </c>
      <c r="R35" s="37">
        <f>SUMIF('Filter Peak'!$AH$3:$IC$3,"=2",'Filter Peak'!$AH37:$IC37)</f>
        <v>-106125.07903228317</v>
      </c>
      <c r="S35" s="37">
        <f>SUMIF('Filter Peak'!$AH$3:$IC$3,"=3",'Filter Peak'!$AH37:$IC37)</f>
        <v>-544164.45629269828</v>
      </c>
      <c r="T35" s="37">
        <f>SUMIF('Filter Peak'!$AH$3:$IC$3,"=4",'Filter Peak'!$AH37:$IC37)</f>
        <v>22390.655611963361</v>
      </c>
      <c r="U35" s="97">
        <f t="shared" si="9"/>
        <v>-764323.55648469203</v>
      </c>
      <c r="V35" s="92">
        <f t="shared" si="10"/>
        <v>-3972414.5771562345</v>
      </c>
      <c r="X35" s="37">
        <f>V35-VLOOKUP(A35,'Import Peak'!$A$3:$ID$37,238,FALSE)</f>
        <v>0</v>
      </c>
      <c r="AH35" s="74"/>
    </row>
    <row r="36" spans="1:34" s="98" customFormat="1" ht="21" customHeight="1">
      <c r="A36" s="113" t="s">
        <v>14</v>
      </c>
      <c r="B36" s="82" t="s">
        <v>40</v>
      </c>
      <c r="C36" s="36" t="s">
        <v>67</v>
      </c>
      <c r="D36" s="95">
        <f>-VLOOKUP(B36,'[13]Today total'!$B$2:$C$10,2,FALSE)</f>
        <v>1141768.00827644</v>
      </c>
      <c r="E36" s="96">
        <f>VLOOKUP(B36,'[13]Today total'!$B$1:$E$10,4,FALSE)</f>
        <v>-63265.853072290076</v>
      </c>
      <c r="F36" s="37">
        <f>'Filter Peak'!B38</f>
        <v>0</v>
      </c>
      <c r="G36" s="37">
        <f>'Filter Peak'!C38</f>
        <v>0</v>
      </c>
      <c r="H36" s="37">
        <f>'Filter Peak'!D38</f>
        <v>0</v>
      </c>
      <c r="I36" s="37">
        <f>'Filter Peak'!E38</f>
        <v>0</v>
      </c>
      <c r="J36" s="37">
        <f>'Filter Peak'!F38</f>
        <v>0</v>
      </c>
      <c r="K36" s="37">
        <f>'Filter Peak'!G38</f>
        <v>0</v>
      </c>
      <c r="L36" s="37">
        <f>'Filter Peak'!H38</f>
        <v>9819.6250487919642</v>
      </c>
      <c r="M36" s="37">
        <f>'Filter Peak'!I38</f>
        <v>-80632.996256167826</v>
      </c>
      <c r="N36" s="97">
        <f t="shared" si="8"/>
        <v>-70813.371207375865</v>
      </c>
      <c r="O36" s="97">
        <f>SUM('Filter Peak'!J38:U38)</f>
        <v>-730786.68222393282</v>
      </c>
      <c r="P36" s="97">
        <f>SUM('Filter Peak'!V38:AG38)</f>
        <v>-322138.71202641813</v>
      </c>
      <c r="Q36" s="37">
        <f>SUMIF('Filter Peak'!$AH$3:$IC$3,"=1",'Filter Peak'!$AH38:$IC38)</f>
        <v>61126.490872923598</v>
      </c>
      <c r="R36" s="37">
        <f>SUMIF('Filter Peak'!$AH$3:$IC$3,"=2",'Filter Peak'!$AH38:$IC38)</f>
        <v>217403.77804597994</v>
      </c>
      <c r="S36" s="37">
        <f>SUMIF('Filter Peak'!$AH$3:$IC$3,"=3",'Filter Peak'!$AH38:$IC38)</f>
        <v>57768.508754136834</v>
      </c>
      <c r="T36" s="37">
        <f>SUMIF('Filter Peak'!$AH$3:$IC$3,"=4",'Filter Peak'!$AH38:$IC38)</f>
        <v>82368.275478238269</v>
      </c>
      <c r="U36" s="97">
        <f t="shared" si="9"/>
        <v>418667.05315127864</v>
      </c>
      <c r="V36" s="92">
        <f t="shared" si="10"/>
        <v>-705071.71230644814</v>
      </c>
      <c r="X36" s="37">
        <f>V36-VLOOKUP(A36,'Import Peak'!$A$3:$ID$37,238,FALSE)</f>
        <v>0</v>
      </c>
      <c r="AH36" s="74"/>
    </row>
    <row r="37" spans="1:34" s="98" customFormat="1" ht="21" customHeight="1">
      <c r="A37" s="113" t="str">
        <f>+'Filter Peak'!A39</f>
        <v>EPMI-LT-WOPTS</v>
      </c>
      <c r="B37" s="82"/>
      <c r="C37" s="36" t="s">
        <v>68</v>
      </c>
      <c r="D37" s="95"/>
      <c r="E37" s="96"/>
      <c r="F37" s="37"/>
      <c r="G37" s="37">
        <f>'Filter Peak'!C39</f>
        <v>0</v>
      </c>
      <c r="H37" s="37">
        <f>'Filter Peak'!D39</f>
        <v>0</v>
      </c>
      <c r="I37" s="37">
        <f>'Filter Peak'!E39</f>
        <v>0</v>
      </c>
      <c r="J37" s="37">
        <f>'Filter Peak'!F39</f>
        <v>0</v>
      </c>
      <c r="K37" s="37">
        <f>'Filter Peak'!G39</f>
        <v>0</v>
      </c>
      <c r="L37" s="37">
        <f>'Filter Peak'!H39</f>
        <v>0</v>
      </c>
      <c r="M37" s="37">
        <f>'Filter Peak'!I39</f>
        <v>-700.8725743071534</v>
      </c>
      <c r="N37" s="97">
        <f>SUM(F37:M37)</f>
        <v>-700.8725743071534</v>
      </c>
      <c r="O37" s="97">
        <f>SUM('Filter Peak'!J39:U39)</f>
        <v>-1841.9473457119104</v>
      </c>
      <c r="P37" s="97">
        <f>SUM('Filter Peak'!V39:AG39)</f>
        <v>0</v>
      </c>
      <c r="Q37" s="37">
        <f>SUMIF('Filter Peak'!$AH$3:$IC$3,"=1",'Filter Peak'!$AH39:$IC39)</f>
        <v>0</v>
      </c>
      <c r="R37" s="37">
        <f>SUMIF('Filter Peak'!$AH$3:$IC$3,"=2",'Filter Peak'!$AH39:$IC39)</f>
        <v>0</v>
      </c>
      <c r="S37" s="37">
        <f>SUMIF('Filter Peak'!$AH$3:$IC$3,"=3",'Filter Peak'!$AH39:$IC39)</f>
        <v>0</v>
      </c>
      <c r="T37" s="37">
        <f>SUMIF('Filter Peak'!$AH$3:$IC$3,"=4",'Filter Peak'!$AH39:$IC39)</f>
        <v>0</v>
      </c>
      <c r="U37" s="97">
        <f>SUM(Q37:T37)</f>
        <v>0</v>
      </c>
      <c r="V37" s="92">
        <f>N37+O37+P37+U37</f>
        <v>-2542.8199200190638</v>
      </c>
      <c r="X37" s="37">
        <f>V37-VLOOKUP(A37,'Import Peak'!$A$3:$ID$37,238,FALSE)</f>
        <v>0</v>
      </c>
      <c r="AH37" s="74"/>
    </row>
    <row r="38" spans="1:34" s="98" customFormat="1" ht="21" customHeight="1">
      <c r="A38" s="113" t="s">
        <v>59</v>
      </c>
      <c r="B38" s="82"/>
      <c r="C38" s="36" t="s">
        <v>72</v>
      </c>
      <c r="D38" s="95"/>
      <c r="E38" s="96"/>
      <c r="F38" s="37">
        <f>'Filter Peak'!B40</f>
        <v>0</v>
      </c>
      <c r="G38" s="37">
        <f>'Filter Peak'!C40</f>
        <v>0</v>
      </c>
      <c r="H38" s="37">
        <f>'Filter Peak'!D40</f>
        <v>0</v>
      </c>
      <c r="I38" s="37">
        <f>'Filter Peak'!E40</f>
        <v>0</v>
      </c>
      <c r="J38" s="37">
        <f>'Filter Peak'!F40</f>
        <v>0</v>
      </c>
      <c r="K38" s="37">
        <f>'Filter Peak'!G40</f>
        <v>0</v>
      </c>
      <c r="L38" s="37">
        <f>'Filter Peak'!H40</f>
        <v>0</v>
      </c>
      <c r="M38" s="37">
        <f>'Filter Peak'!I40</f>
        <v>0</v>
      </c>
      <c r="N38" s="97">
        <f t="shared" si="8"/>
        <v>0</v>
      </c>
      <c r="O38" s="97">
        <f>SUM('Filter Peak'!J40:U40)</f>
        <v>0</v>
      </c>
      <c r="P38" s="97">
        <f>SUM('Filter Peak'!V40:AG40)</f>
        <v>0</v>
      </c>
      <c r="Q38" s="37">
        <f>SUMIF('Filter Peak'!$AH$3:$IC$3,"=1",'Filter Peak'!$AH40:$IC40)</f>
        <v>0</v>
      </c>
      <c r="R38" s="37">
        <f>SUMIF('Filter Peak'!$AH$3:$IC$3,"=2",'Filter Peak'!$AH40:$IC40)</f>
        <v>0</v>
      </c>
      <c r="S38" s="37">
        <f>SUMIF('Filter Peak'!$AH$3:$IC$3,"=3",'Filter Peak'!$AH40:$IC40)</f>
        <v>0</v>
      </c>
      <c r="T38" s="37">
        <f>SUMIF('Filter Peak'!$AH$3:$IC$3,"=4",'Filter Peak'!$AH40:$IC40)</f>
        <v>0</v>
      </c>
      <c r="U38" s="97">
        <f t="shared" si="9"/>
        <v>0</v>
      </c>
      <c r="V38" s="92">
        <f>N38+O38+P38+U38</f>
        <v>0</v>
      </c>
      <c r="X38" s="37" t="e">
        <f>V38-VLOOKUP(A38,'Import Peak'!$A$3:$ID$100,238,FALSE)</f>
        <v>#N/A</v>
      </c>
      <c r="AH38" s="74"/>
    </row>
    <row r="39" spans="1:34" s="98" customFormat="1">
      <c r="A39" s="91" t="s">
        <v>15</v>
      </c>
      <c r="B39" s="36" t="s">
        <v>35</v>
      </c>
      <c r="C39" s="36" t="s">
        <v>108</v>
      </c>
      <c r="D39" s="95">
        <f>-VLOOKUP(B39,'[13]Today total'!$B$2:$C$10,2,FALSE)</f>
        <v>176143.11367932099</v>
      </c>
      <c r="E39" s="96">
        <f>VLOOKUP(B39,'[13]Today total'!$B$1:$E$10,4,FALSE)</f>
        <v>19427.195436333044</v>
      </c>
      <c r="F39" s="37">
        <f>'Filter Peak'!B41</f>
        <v>0</v>
      </c>
      <c r="G39" s="37">
        <f>'Filter Peak'!C41</f>
        <v>0</v>
      </c>
      <c r="H39" s="37">
        <f>'Filter Peak'!D41</f>
        <v>0</v>
      </c>
      <c r="I39" s="37">
        <f>'Filter Peak'!E41</f>
        <v>0</v>
      </c>
      <c r="J39" s="37">
        <f>'Filter Peak'!F41</f>
        <v>0</v>
      </c>
      <c r="K39" s="37">
        <f>'Filter Peak'!G41</f>
        <v>0</v>
      </c>
      <c r="L39" s="37">
        <f>'Filter Peak'!H41</f>
        <v>-19398.292992294311</v>
      </c>
      <c r="M39" s="37">
        <f>'Filter Peak'!I41</f>
        <v>-10562.814562401281</v>
      </c>
      <c r="N39" s="97">
        <f t="shared" si="8"/>
        <v>-29961.107554695591</v>
      </c>
      <c r="O39" s="97">
        <f>SUM('Filter Peak'!J41:U41)</f>
        <v>-77119.268952176848</v>
      </c>
      <c r="P39" s="97">
        <f>SUM('Filter Peak'!V41:AG41)</f>
        <v>0</v>
      </c>
      <c r="Q39" s="37">
        <f>SUMIF('Filter Peak'!$AH$3:$IC$3,"=1",'Filter Peak'!$AH41:$IC41)</f>
        <v>0</v>
      </c>
      <c r="R39" s="37">
        <f>SUMIF('Filter Peak'!$AH$3:$IC$3,"=2",'Filter Peak'!$AH41:$IC41)</f>
        <v>0</v>
      </c>
      <c r="S39" s="37">
        <f>SUMIF('Filter Peak'!$AH$3:$IC$3,"=3",'Filter Peak'!$AH41:$IC41)</f>
        <v>0</v>
      </c>
      <c r="T39" s="37">
        <f>SUMIF('Filter Peak'!$AH$3:$IC$3,"=4",'Filter Peak'!$AH41:$IC41)</f>
        <v>0</v>
      </c>
      <c r="U39" s="97">
        <f t="shared" si="9"/>
        <v>0</v>
      </c>
      <c r="V39" s="92">
        <f t="shared" si="10"/>
        <v>-107080.37650687245</v>
      </c>
      <c r="X39" s="37">
        <f>V39-VLOOKUP(A39,'Import Peak'!$A$3:$ID$37,238,FALSE)</f>
        <v>0</v>
      </c>
      <c r="AD39" s="106"/>
      <c r="AE39" s="107"/>
      <c r="AF39" s="108"/>
      <c r="AG39" s="108"/>
      <c r="AH39" s="74"/>
    </row>
    <row r="40" spans="1:34" s="98" customFormat="1">
      <c r="A40" s="91" t="s">
        <v>16</v>
      </c>
      <c r="B40" s="36" t="s">
        <v>37</v>
      </c>
      <c r="C40" s="36" t="s">
        <v>71</v>
      </c>
      <c r="D40" s="95">
        <f>-VLOOKUP(B40,'[13]Today total'!$B$2:$C$10,2,FALSE)</f>
        <v>205448.299974881</v>
      </c>
      <c r="E40" s="96">
        <f>VLOOKUP(B40,'[13]Today total'!$B$1:$E$10,4,FALSE)</f>
        <v>-6975.751396306965</v>
      </c>
      <c r="F40" s="37">
        <f>'Filter Peak'!B42</f>
        <v>0</v>
      </c>
      <c r="G40" s="37">
        <f>'Filter Peak'!C42</f>
        <v>0</v>
      </c>
      <c r="H40" s="37">
        <f>'Filter Peak'!D42</f>
        <v>0</v>
      </c>
      <c r="I40" s="37">
        <f>'Filter Peak'!E42</f>
        <v>0</v>
      </c>
      <c r="J40" s="37">
        <f>'Filter Peak'!F42</f>
        <v>0</v>
      </c>
      <c r="K40" s="37">
        <f>'Filter Peak'!G42</f>
        <v>0</v>
      </c>
      <c r="L40" s="37">
        <f>'Filter Peak'!H42</f>
        <v>15270.554144995738</v>
      </c>
      <c r="M40" s="37">
        <f>'Filter Peak'!I42</f>
        <v>20732.486583238984</v>
      </c>
      <c r="N40" s="97">
        <f t="shared" si="8"/>
        <v>36003.040728234722</v>
      </c>
      <c r="O40" s="97">
        <f>SUM('Filter Peak'!J42:U42)</f>
        <v>-124282.5174913721</v>
      </c>
      <c r="P40" s="97">
        <f>SUM('Filter Peak'!V42:AG42)</f>
        <v>0</v>
      </c>
      <c r="Q40" s="37">
        <f>SUMIF('Filter Peak'!$AH$3:$IC$3,"=1",'Filter Peak'!$AH42:$IC42)</f>
        <v>0</v>
      </c>
      <c r="R40" s="37">
        <f>SUMIF('Filter Peak'!$AH$3:$IC$3,"=2",'Filter Peak'!$AH42:$IC42)</f>
        <v>0</v>
      </c>
      <c r="S40" s="37">
        <f>SUMIF('Filter Peak'!$AH$3:$IC$3,"=3",'Filter Peak'!$AH42:$IC42)</f>
        <v>0</v>
      </c>
      <c r="T40" s="37">
        <f>SUMIF('Filter Peak'!$AH$3:$IC$3,"=4",'Filter Peak'!$AH42:$IC42)</f>
        <v>0</v>
      </c>
      <c r="U40" s="97">
        <f t="shared" si="9"/>
        <v>0</v>
      </c>
      <c r="V40" s="92">
        <f t="shared" si="10"/>
        <v>-88279.476763137383</v>
      </c>
      <c r="X40" s="37">
        <f>V40-VLOOKUP(A40,'Import Peak'!$A$3:$ID$37,238,FALSE)</f>
        <v>0</v>
      </c>
      <c r="AH40" s="74"/>
    </row>
    <row r="41" spans="1:34" s="98" customFormat="1">
      <c r="A41" s="91" t="s">
        <v>17</v>
      </c>
      <c r="B41" s="36" t="s">
        <v>39</v>
      </c>
      <c r="C41" s="36" t="str">
        <f>C42</f>
        <v>Tom Alonso, Mark Fischer</v>
      </c>
      <c r="D41" s="95">
        <f>SUM(D42+D45)</f>
        <v>296890.66438128101</v>
      </c>
      <c r="E41" s="96">
        <f>VLOOKUP(B41,'[13]Today total'!$B$1:$E$10,4,FALSE)</f>
        <v>-2332.2754060699954</v>
      </c>
      <c r="F41" s="95">
        <f t="shared" ref="F41:X41" si="11">SUM(F42+F45)</f>
        <v>0</v>
      </c>
      <c r="G41" s="95">
        <f t="shared" si="11"/>
        <v>0</v>
      </c>
      <c r="H41" s="95">
        <f t="shared" si="11"/>
        <v>0</v>
      </c>
      <c r="I41" s="95">
        <f t="shared" si="11"/>
        <v>0</v>
      </c>
      <c r="J41" s="95">
        <f t="shared" si="11"/>
        <v>0</v>
      </c>
      <c r="K41" s="37">
        <f t="shared" si="11"/>
        <v>0</v>
      </c>
      <c r="L41" s="37">
        <f t="shared" si="11"/>
        <v>16547.953945201618</v>
      </c>
      <c r="M41" s="96">
        <f t="shared" si="11"/>
        <v>34875.826992754584</v>
      </c>
      <c r="N41" s="95">
        <f t="shared" si="11"/>
        <v>51423.780937956195</v>
      </c>
      <c r="O41" s="95">
        <f t="shared" si="11"/>
        <v>-92479.075227928362</v>
      </c>
      <c r="P41" s="95">
        <f t="shared" si="11"/>
        <v>0</v>
      </c>
      <c r="Q41" s="95">
        <f t="shared" si="11"/>
        <v>0</v>
      </c>
      <c r="R41" s="37">
        <f t="shared" si="11"/>
        <v>0</v>
      </c>
      <c r="S41" s="37">
        <f t="shared" si="11"/>
        <v>0</v>
      </c>
      <c r="T41" s="96">
        <f t="shared" si="11"/>
        <v>0</v>
      </c>
      <c r="U41" s="95">
        <f t="shared" si="11"/>
        <v>0</v>
      </c>
      <c r="V41" s="124">
        <f t="shared" si="11"/>
        <v>-41055.294289972167</v>
      </c>
      <c r="W41" s="37"/>
      <c r="X41" s="95">
        <f t="shared" si="11"/>
        <v>0</v>
      </c>
      <c r="AH41" s="74"/>
    </row>
    <row r="42" spans="1:34" s="98" customFormat="1" hidden="1">
      <c r="A42" s="91" t="s">
        <v>17</v>
      </c>
      <c r="B42" s="36" t="s">
        <v>39</v>
      </c>
      <c r="C42" s="36" t="s">
        <v>73</v>
      </c>
      <c r="D42" s="95">
        <f>-VLOOKUP(B42,'[13]Today total'!$B$2:$C$10,2,FALSE)</f>
        <v>296890.66438128101</v>
      </c>
      <c r="E42" s="96">
        <f>VLOOKUP(B42,'[13]Today total'!$B$1:$E$10,4,FALSE)</f>
        <v>-2332.2754060699954</v>
      </c>
      <c r="F42" s="37">
        <f>'Filter Peak'!B43</f>
        <v>0</v>
      </c>
      <c r="G42" s="37">
        <f>'Filter Peak'!C43</f>
        <v>0</v>
      </c>
      <c r="H42" s="37">
        <f>'Filter Peak'!D43</f>
        <v>0</v>
      </c>
      <c r="I42" s="37">
        <f>'Filter Peak'!E43</f>
        <v>0</v>
      </c>
      <c r="J42" s="37">
        <f>'Filter Peak'!F43</f>
        <v>0</v>
      </c>
      <c r="K42" s="37">
        <f>'Filter Peak'!G43</f>
        <v>0</v>
      </c>
      <c r="L42" s="37">
        <f>'Filter Peak'!H43</f>
        <v>17848.851886074652</v>
      </c>
      <c r="M42" s="96">
        <f>'Filter Peak'!I43</f>
        <v>34875.826992754584</v>
      </c>
      <c r="N42" s="97">
        <f t="shared" si="8"/>
        <v>52724.678878829232</v>
      </c>
      <c r="O42" s="97">
        <f>SUM('Filter Peak'!J43:U43)</f>
        <v>-92479.075227928362</v>
      </c>
      <c r="P42" s="97">
        <f>SUM('Filter Peak'!V43:AG43)</f>
        <v>0</v>
      </c>
      <c r="Q42" s="37">
        <f>SUMIF('Filter Peak'!$AH$3:$IC$3,"=1",'Filter Peak'!$AH43:$IC43)</f>
        <v>0</v>
      </c>
      <c r="R42" s="37">
        <f>SUMIF('Filter Peak'!$AH$3:$IC$3,"=2",'Filter Peak'!$AH43:$IC43)</f>
        <v>0</v>
      </c>
      <c r="S42" s="37">
        <f>SUMIF('Filter Peak'!$AH$3:$IC$3,"=3",'Filter Peak'!$AH43:$IC43)</f>
        <v>0</v>
      </c>
      <c r="T42" s="96">
        <f>SUMIF('Filter Peak'!$AH$3:$IC$3,"=4",'Filter Peak'!$AH43:$IC43)</f>
        <v>0</v>
      </c>
      <c r="U42" s="97">
        <f t="shared" si="9"/>
        <v>0</v>
      </c>
      <c r="V42" s="92">
        <f t="shared" si="10"/>
        <v>-39754.39634909913</v>
      </c>
      <c r="X42" s="37">
        <f>V42-VLOOKUP(A42,'Import Peak'!$A$3:$ID$37,238,FALSE)</f>
        <v>0</v>
      </c>
      <c r="AD42" s="106"/>
      <c r="AE42" s="107"/>
      <c r="AF42" s="108"/>
      <c r="AG42" s="108"/>
      <c r="AH42" s="74"/>
    </row>
    <row r="43" spans="1:34" s="98" customFormat="1" hidden="1">
      <c r="A43" s="91" t="s">
        <v>85</v>
      </c>
      <c r="B43" s="36"/>
      <c r="C43" s="36" t="s">
        <v>74</v>
      </c>
      <c r="D43" s="95"/>
      <c r="E43" s="96"/>
      <c r="F43" s="37"/>
      <c r="G43" s="37"/>
      <c r="H43" s="37">
        <f>'Filter Peak'!D44</f>
        <v>0</v>
      </c>
      <c r="I43" s="37">
        <f>'Filter Peak'!E44</f>
        <v>0</v>
      </c>
      <c r="J43" s="37">
        <f>'Filter Peak'!F44</f>
        <v>0</v>
      </c>
      <c r="K43" s="37">
        <f>'Filter Peak'!G44</f>
        <v>0</v>
      </c>
      <c r="L43" s="37">
        <f>'Filter Peak'!H44</f>
        <v>0</v>
      </c>
      <c r="M43" s="96">
        <f>'Filter Peak'!I44</f>
        <v>0</v>
      </c>
      <c r="N43" s="97">
        <f t="shared" si="8"/>
        <v>0</v>
      </c>
      <c r="O43" s="97">
        <f>SUM('Filter Peak'!J44:U44)</f>
        <v>0</v>
      </c>
      <c r="P43" s="97">
        <v>0</v>
      </c>
      <c r="Q43" s="95">
        <v>0</v>
      </c>
      <c r="R43" s="37">
        <v>0</v>
      </c>
      <c r="S43" s="37">
        <v>0</v>
      </c>
      <c r="T43" s="96">
        <v>0</v>
      </c>
      <c r="U43" s="97">
        <v>0</v>
      </c>
      <c r="V43" s="92">
        <f t="shared" si="10"/>
        <v>0</v>
      </c>
      <c r="X43" s="37">
        <f>V43-VLOOKUP(A43,'Import Peak'!$A$3:$ID$37,238,FALSE)</f>
        <v>0</v>
      </c>
      <c r="AD43" s="106"/>
      <c r="AE43" s="107"/>
      <c r="AF43" s="108"/>
      <c r="AG43" s="108"/>
      <c r="AH43" s="74"/>
    </row>
    <row r="44" spans="1:34" s="98" customFormat="1" hidden="1">
      <c r="A44" s="91" t="s">
        <v>58</v>
      </c>
      <c r="B44" s="36"/>
      <c r="C44" s="36" t="s">
        <v>74</v>
      </c>
      <c r="D44" s="95"/>
      <c r="E44" s="96"/>
      <c r="F44" s="37">
        <f>'Filter Peak'!B45</f>
        <v>0</v>
      </c>
      <c r="G44" s="37">
        <f>'Filter Peak'!C45</f>
        <v>0</v>
      </c>
      <c r="H44" s="37">
        <f>'Filter Peak'!D45</f>
        <v>0</v>
      </c>
      <c r="I44" s="37">
        <f>'Filter Peak'!E45</f>
        <v>0</v>
      </c>
      <c r="J44" s="37">
        <f>'Filter Peak'!F45</f>
        <v>0</v>
      </c>
      <c r="K44" s="37">
        <f>'Filter Peak'!G45</f>
        <v>0</v>
      </c>
      <c r="L44" s="37">
        <f>'Filter Peak'!H45</f>
        <v>-3993.0317418511599</v>
      </c>
      <c r="M44" s="96">
        <f>'Filter Peak'!I45</f>
        <v>0</v>
      </c>
      <c r="N44" s="97">
        <f t="shared" si="8"/>
        <v>-3993.0317418511599</v>
      </c>
      <c r="O44" s="97">
        <f>SUM('Filter Peak'!J45:U45)</f>
        <v>0</v>
      </c>
      <c r="P44" s="97">
        <f>SUM('Filter Peak'!V45:AG45)</f>
        <v>0</v>
      </c>
      <c r="Q44" s="37">
        <f>SUMIF('Filter Peak'!$AH$3:$IC$3,"=1",'Filter Peak'!$AH45:$IC45)</f>
        <v>0</v>
      </c>
      <c r="R44" s="37">
        <f>SUMIF('Filter Peak'!$AH$3:$IC$3,"=2",'Filter Peak'!$AH45:$IC45)</f>
        <v>0</v>
      </c>
      <c r="S44" s="37">
        <f>SUMIF('Filter Peak'!$AH$3:$IC$3,"=3",'Filter Peak'!$AH45:$IC45)</f>
        <v>0</v>
      </c>
      <c r="T44" s="96">
        <f>SUMIF('Filter Peak'!$AH$3:$IC$3,"=4",'Filter Peak'!$AH45:$IC45)</f>
        <v>0</v>
      </c>
      <c r="U44" s="97">
        <f t="shared" si="9"/>
        <v>0</v>
      </c>
      <c r="V44" s="92">
        <f>N44+O44+P44+U44</f>
        <v>-3993.0317418511599</v>
      </c>
      <c r="X44" s="37">
        <f>V44-VLOOKUP(A44,'Import Peak'!$A$3:$ID$37,238,FALSE)</f>
        <v>0</v>
      </c>
      <c r="AD44" s="106"/>
      <c r="AE44" s="107"/>
      <c r="AF44" s="108"/>
      <c r="AG44" s="108"/>
      <c r="AH44" s="74"/>
    </row>
    <row r="45" spans="1:34" s="98" customFormat="1" hidden="1">
      <c r="A45" s="91" t="s">
        <v>18</v>
      </c>
      <c r="B45" s="36"/>
      <c r="C45" s="36" t="s">
        <v>73</v>
      </c>
      <c r="D45" s="95"/>
      <c r="E45" s="96"/>
      <c r="F45" s="37">
        <f>'Filter Peak'!B46</f>
        <v>0</v>
      </c>
      <c r="G45" s="37">
        <f>'Filter Peak'!C46</f>
        <v>0</v>
      </c>
      <c r="H45" s="37">
        <f>'Filter Peak'!D46</f>
        <v>0</v>
      </c>
      <c r="I45" s="37">
        <f>'Filter Peak'!E46</f>
        <v>0</v>
      </c>
      <c r="J45" s="37">
        <f>'Filter Peak'!F46</f>
        <v>0</v>
      </c>
      <c r="K45" s="37">
        <f>'Filter Peak'!G46</f>
        <v>0</v>
      </c>
      <c r="L45" s="37">
        <f>'Filter Peak'!H46</f>
        <v>-1300.8979408730338</v>
      </c>
      <c r="M45" s="96">
        <f>'Filter Peak'!I46</f>
        <v>0</v>
      </c>
      <c r="N45" s="97">
        <f t="shared" si="8"/>
        <v>-1300.8979408730338</v>
      </c>
      <c r="O45" s="97">
        <f>SUM('Filter Peak'!J46:U46)</f>
        <v>0</v>
      </c>
      <c r="P45" s="97">
        <f>SUM('Filter Peak'!V46:AG46)</f>
        <v>0</v>
      </c>
      <c r="Q45" s="37">
        <f>SUMIF('Filter Peak'!$AH$3:$IC$3,"=1",'Filter Peak'!$AH46:$IC46)</f>
        <v>0</v>
      </c>
      <c r="R45" s="37">
        <f>SUMIF('Filter Peak'!$AH$3:$IC$3,"=2",'Filter Peak'!$AH46:$IC46)</f>
        <v>0</v>
      </c>
      <c r="S45" s="37">
        <f>SUMIF('Filter Peak'!$AH$3:$IC$3,"=3",'Filter Peak'!$AH46:$IC46)</f>
        <v>0</v>
      </c>
      <c r="T45" s="96">
        <f>SUMIF('Filter Peak'!$AH$3:$IC$3,"=4",'Filter Peak'!$AH46:$IC46)</f>
        <v>0</v>
      </c>
      <c r="U45" s="97">
        <f t="shared" si="9"/>
        <v>0</v>
      </c>
      <c r="V45" s="92">
        <f t="shared" si="10"/>
        <v>-1300.8979408730338</v>
      </c>
      <c r="X45" s="37">
        <f>V45-VLOOKUP(A45,'Import Peak'!$A$3:$ID$37,238,FALSE)</f>
        <v>0</v>
      </c>
      <c r="AH45" s="74"/>
    </row>
    <row r="46" spans="1:34" s="98" customFormat="1">
      <c r="A46" s="91" t="s">
        <v>19</v>
      </c>
      <c r="B46" s="36"/>
      <c r="C46" s="36" t="s">
        <v>115</v>
      </c>
      <c r="D46" s="95"/>
      <c r="E46" s="96"/>
      <c r="F46" s="37">
        <f>'Filter Peak'!B46</f>
        <v>0</v>
      </c>
      <c r="G46" s="37">
        <f>'Filter Peak'!C46</f>
        <v>0</v>
      </c>
      <c r="H46" s="37">
        <f>'Filter Peak'!D46</f>
        <v>0</v>
      </c>
      <c r="I46" s="37">
        <f>'Filter Peak'!E46</f>
        <v>0</v>
      </c>
      <c r="J46" s="37">
        <f>'Filter Peak'!F46</f>
        <v>0</v>
      </c>
      <c r="K46" s="37">
        <f>'Filter Peak'!G46</f>
        <v>0</v>
      </c>
      <c r="L46" s="37">
        <f>'Filter Peak'!H47</f>
        <v>-31.944253934808099</v>
      </c>
      <c r="M46" s="96">
        <f>'Filter Peak'!I47</f>
        <v>0</v>
      </c>
      <c r="N46" s="97">
        <f>SUM(F46:M46)</f>
        <v>-31.944253934808099</v>
      </c>
      <c r="O46" s="97">
        <f>SUM('Filter Peak'!J47:U47)</f>
        <v>0</v>
      </c>
      <c r="P46" s="97">
        <f>SUM('Filter Peak'!V47:AG47)</f>
        <v>0</v>
      </c>
      <c r="Q46" s="37">
        <f>SUMIF('Filter Peak'!$AH$3:$IC$3,"=1",'Filter Peak'!$AH47:$IC47)</f>
        <v>0</v>
      </c>
      <c r="R46" s="37">
        <f>SUMIF('Filter Peak'!$AH$3:$IC$3,"=2",'Filter Peak'!$AH47:$IC47)</f>
        <v>0</v>
      </c>
      <c r="S46" s="37">
        <f>SUMIF('Filter Peak'!$AH$3:$IC$3,"=3",'Filter Peak'!$AH47:$IC47)</f>
        <v>0</v>
      </c>
      <c r="T46" s="96">
        <f>SUMIF('Filter Peak'!$AH$3:$IC$3,"=4",'Filter Peak'!$AH47:$IC47)</f>
        <v>0</v>
      </c>
      <c r="U46" s="97">
        <f>SUM(Q46:T46)</f>
        <v>0</v>
      </c>
      <c r="V46" s="92">
        <f>N46+O46+P46+U46</f>
        <v>-31.944253934808099</v>
      </c>
      <c r="X46" s="37">
        <f>V46-VLOOKUP(A46,'Import Peak'!$A$3:$ID$100,238,FALSE)</f>
        <v>0</v>
      </c>
      <c r="AD46" s="106"/>
      <c r="AE46" s="107"/>
      <c r="AF46" s="108"/>
      <c r="AG46" s="108"/>
      <c r="AH46" s="74"/>
    </row>
    <row r="47" spans="1:34" s="98" customFormat="1">
      <c r="A47" s="91" t="s">
        <v>138</v>
      </c>
      <c r="B47" s="36"/>
      <c r="C47" s="36" t="s">
        <v>139</v>
      </c>
      <c r="D47" s="95"/>
      <c r="E47" s="96"/>
      <c r="F47" s="37">
        <f>'Filter Peak'!B47</f>
        <v>0</v>
      </c>
      <c r="G47" s="37">
        <f>'Filter Peak'!C47</f>
        <v>0</v>
      </c>
      <c r="H47" s="37">
        <f>'Filter Peak'!D47</f>
        <v>0</v>
      </c>
      <c r="I47" s="37">
        <f>'Filter Peak'!E47</f>
        <v>0</v>
      </c>
      <c r="J47" s="37">
        <f>'Filter Peak'!F47</f>
        <v>0</v>
      </c>
      <c r="K47" s="37">
        <f>'Filter Peak'!G47</f>
        <v>0</v>
      </c>
      <c r="L47" s="37">
        <f>'Filter Peak'!H49</f>
        <v>-1916.6552360885564</v>
      </c>
      <c r="M47" s="96">
        <f>'Filter Peak'!I49</f>
        <v>1316.4209727641139</v>
      </c>
      <c r="N47" s="97">
        <f>SUM(F47:M47)</f>
        <v>-600.23426332444251</v>
      </c>
      <c r="O47" s="97">
        <f>SUM('Filter Peak'!J49:U49)</f>
        <v>-81534.11803701389</v>
      </c>
      <c r="P47" s="97">
        <f>SUM('Filter Peak'!V49:AG49)</f>
        <v>6408.689621363209</v>
      </c>
      <c r="Q47" s="37">
        <f>SUMIF('Filter Peak'!$AH$3:$IC$3,"=1",'Filter Peak'!$AH49:$IC49)</f>
        <v>-21156.975931989509</v>
      </c>
      <c r="R47" s="37">
        <f>SUMIF('Filter Peak'!$AH$3:$IC$3,"=2",'Filter Peak'!$AH49:$IC49)</f>
        <v>-28642.69368457461</v>
      </c>
      <c r="S47" s="37">
        <f>SUMIF('Filter Peak'!$AH$3:$IC$3,"=3",'Filter Peak'!$AH49:$IC49)</f>
        <v>-27779.356298567618</v>
      </c>
      <c r="T47" s="96">
        <f>SUMIF('Filter Peak'!$AH$3:$IC$3,"=4",'Filter Peak'!$AH49:$IC49)</f>
        <v>0</v>
      </c>
      <c r="U47" s="97">
        <f>SUM(Q47:T47)</f>
        <v>-77579.02591513173</v>
      </c>
      <c r="V47" s="92">
        <f>N47+O47+P47+U47</f>
        <v>-153304.68859410685</v>
      </c>
      <c r="X47" s="37">
        <f>V47-VLOOKUP(A47,'Import Peak'!$A$3:$ID$100,238,FALSE)</f>
        <v>0</v>
      </c>
      <c r="AD47" s="106"/>
      <c r="AE47" s="107"/>
      <c r="AF47" s="108"/>
      <c r="AG47" s="108"/>
      <c r="AH47" s="74"/>
    </row>
    <row r="48" spans="1:34" ht="18" thickBot="1">
      <c r="K48" s="43"/>
      <c r="M48" s="125"/>
      <c r="R48" s="43"/>
      <c r="T48" s="123"/>
      <c r="V48" s="149"/>
    </row>
    <row r="49" spans="1:34" s="98" customFormat="1" ht="33.6" thickBot="1">
      <c r="A49" s="99" t="s">
        <v>51</v>
      </c>
      <c r="B49" s="100" t="s">
        <v>33</v>
      </c>
      <c r="C49" s="99" t="s">
        <v>51</v>
      </c>
      <c r="D49" s="102">
        <f>-VLOOKUP(B49,'[13]Today total'!$B$2:$C$10,2,FALSE)</f>
        <v>9633776.0419159401</v>
      </c>
      <c r="E49" s="103">
        <f>VLOOKUP(B49,'[13]Today total'!$B$2:$E$10,4,FALSE)</f>
        <v>100341.27668369934</v>
      </c>
      <c r="F49" s="109">
        <f t="shared" ref="F49:U49" si="12">SUM(F33:F47)-F41</f>
        <v>0</v>
      </c>
      <c r="G49" s="109">
        <f t="shared" si="12"/>
        <v>0</v>
      </c>
      <c r="H49" s="109">
        <f t="shared" si="12"/>
        <v>0</v>
      </c>
      <c r="I49" s="109">
        <f t="shared" si="12"/>
        <v>0</v>
      </c>
      <c r="J49" s="121">
        <f t="shared" si="12"/>
        <v>0</v>
      </c>
      <c r="K49" s="104">
        <f t="shared" si="12"/>
        <v>0</v>
      </c>
      <c r="L49" s="104">
        <f>SUM(L33:L47)-L41-L44</f>
        <v>40041.576900281165</v>
      </c>
      <c r="M49" s="122">
        <f t="shared" si="12"/>
        <v>-148238.22517369833</v>
      </c>
      <c r="N49" s="109">
        <f>SUM(N33:N47)-N41-N44</f>
        <v>-108196.64827341725</v>
      </c>
      <c r="O49" s="109">
        <f t="shared" si="12"/>
        <v>-4513120.1807050444</v>
      </c>
      <c r="P49" s="109">
        <f t="shared" si="12"/>
        <v>-1951493.1355371962</v>
      </c>
      <c r="Q49" s="121">
        <f t="shared" si="12"/>
        <v>-642968.79200797493</v>
      </c>
      <c r="R49" s="104">
        <f t="shared" si="12"/>
        <v>216645.20891739137</v>
      </c>
      <c r="S49" s="104">
        <f t="shared" si="12"/>
        <v>-951200.06049723458</v>
      </c>
      <c r="T49" s="122">
        <f t="shared" si="12"/>
        <v>-110704.99061986132</v>
      </c>
      <c r="U49" s="109">
        <f t="shared" si="12"/>
        <v>-1488228.6342076792</v>
      </c>
      <c r="V49" s="109">
        <f>SUM(V33:V47)-V41-V44</f>
        <v>-8061038.598723338</v>
      </c>
      <c r="X49" s="104"/>
      <c r="Y49" s="111"/>
      <c r="Z49" s="112"/>
      <c r="AD49" s="106"/>
      <c r="AE49" s="107"/>
      <c r="AF49" s="108"/>
      <c r="AG49" s="108"/>
      <c r="AH49" s="74"/>
    </row>
    <row r="50" spans="1:34" ht="45" customHeight="1">
      <c r="V50" s="147"/>
    </row>
    <row r="51" spans="1:34" s="31" customFormat="1" ht="19.5" hidden="1" customHeight="1">
      <c r="A51" s="93" t="s">
        <v>95</v>
      </c>
      <c r="B51" s="29"/>
      <c r="C51" s="126"/>
      <c r="D51" s="128"/>
      <c r="E51" s="127"/>
      <c r="F51" s="127"/>
      <c r="G51" s="127"/>
      <c r="H51" s="127"/>
      <c r="I51" s="127"/>
      <c r="J51" s="128"/>
      <c r="K51" s="127"/>
      <c r="L51" s="127"/>
      <c r="M51" s="129"/>
      <c r="N51" s="127"/>
      <c r="O51" s="130"/>
      <c r="P51" s="130"/>
      <c r="Q51" s="127"/>
      <c r="R51" s="127"/>
      <c r="S51" s="127"/>
      <c r="T51" s="127"/>
      <c r="U51" s="130"/>
      <c r="V51" s="131"/>
      <c r="X51" s="30"/>
      <c r="AD51" s="32"/>
      <c r="AE51" s="33"/>
      <c r="AF51" s="34"/>
      <c r="AG51" s="34"/>
      <c r="AH51" s="35"/>
    </row>
    <row r="52" spans="1:34" s="31" customFormat="1" ht="21.75" hidden="1" customHeight="1">
      <c r="A52" s="93" t="s">
        <v>94</v>
      </c>
      <c r="B52" s="29"/>
      <c r="C52" s="29">
        <v>10000</v>
      </c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94"/>
      <c r="X52" s="30"/>
      <c r="AD52" s="32"/>
      <c r="AE52" s="33"/>
      <c r="AF52" s="34"/>
      <c r="AG52" s="34"/>
      <c r="AH52" s="35"/>
    </row>
    <row r="53" spans="1:34" s="98" customFormat="1" ht="21" customHeight="1">
      <c r="A53" s="91" t="s">
        <v>107</v>
      </c>
      <c r="B53" s="36"/>
      <c r="C53" s="36" t="s">
        <v>67</v>
      </c>
      <c r="D53" s="95"/>
      <c r="E53" s="96"/>
      <c r="F53" s="37">
        <f>'Filter Peak'!B53</f>
        <v>0</v>
      </c>
      <c r="G53" s="37">
        <f>'Filter Peak'!C53</f>
        <v>0</v>
      </c>
      <c r="H53" s="37">
        <f>'Filter Peak'!D28/$C$52</f>
        <v>0</v>
      </c>
      <c r="I53" s="37">
        <f>'Filter Peak'!E28/$C$52</f>
        <v>0</v>
      </c>
      <c r="J53" s="37">
        <f>'Filter Peak'!F28/$C$52</f>
        <v>0</v>
      </c>
      <c r="K53" s="37">
        <f>'Filter Peak'!G30/$C$52</f>
        <v>0</v>
      </c>
      <c r="L53" s="37">
        <f>'Filter Peak'!H30/$C$52</f>
        <v>0</v>
      </c>
      <c r="M53" s="37">
        <f>'Filter Peak'!I30/$C$52</f>
        <v>30.980175719999998</v>
      </c>
      <c r="N53" s="97">
        <f>SUM(F53:M53)</f>
        <v>30.980175719999998</v>
      </c>
      <c r="O53" s="97">
        <f>SUM('Filter Peak'!J30:U30)/$C$52</f>
        <v>89.623037159999996</v>
      </c>
      <c r="P53" s="97">
        <f>SUM('Filter Peak'!V30:AG30)/$C$52</f>
        <v>0</v>
      </c>
      <c r="Q53" s="37">
        <f>SUMIF('Filter Peak'!$AH$3:$IC$3,"=1",'Filter Peak'!$AH30:$IC30)/$C$52</f>
        <v>0</v>
      </c>
      <c r="R53" s="37">
        <f>SUMIF('Filter Peak'!$AH$3:$IC$3,"=2",'Filter Peak'!$AH30:$IC30)/$C$52</f>
        <v>0</v>
      </c>
      <c r="S53" s="37">
        <f>SUMIF('Filter Peak'!$AH$3:$IC$3,"=3",'Filter Peak'!$AH30:$IC30)/$C$52</f>
        <v>0</v>
      </c>
      <c r="T53" s="37">
        <f>SUMIF('Filter Peak'!$AH$3:$IC$3,"=4",'Filter Peak'!$AH30:$IC30)/$C$52</f>
        <v>0</v>
      </c>
      <c r="U53" s="97">
        <f>SUM(Q53:T53)</f>
        <v>0</v>
      </c>
      <c r="V53" s="92">
        <f>N53+O53+P53+U53</f>
        <v>120.60321288</v>
      </c>
      <c r="X53" s="37">
        <f>V53-VLOOKUP(A53,'Import Peak'!$A$3:$ID$37,238,FALSE)/$C$52</f>
        <v>0</v>
      </c>
      <c r="AH53" s="74"/>
    </row>
    <row r="54" spans="1:34" s="98" customFormat="1" ht="21" customHeight="1">
      <c r="A54" s="91" t="s">
        <v>64</v>
      </c>
      <c r="B54" s="36"/>
      <c r="C54" s="36" t="s">
        <v>69</v>
      </c>
      <c r="D54" s="95"/>
      <c r="E54" s="96"/>
      <c r="F54" s="37">
        <f>'Filter Peak'!B54</f>
        <v>0</v>
      </c>
      <c r="G54" s="37">
        <f>'Filter Peak'!C54</f>
        <v>0</v>
      </c>
      <c r="H54" s="37">
        <f>'Filter Peak'!D29/$C$52</f>
        <v>0</v>
      </c>
      <c r="I54" s="37">
        <f>'Filter Peak'!E29/$C$52</f>
        <v>0</v>
      </c>
      <c r="J54" s="37">
        <f>'Filter Peak'!F29/$C$52</f>
        <v>0</v>
      </c>
      <c r="K54" s="37">
        <f>'Filter Peak'!G31/$C$52</f>
        <v>0</v>
      </c>
      <c r="L54" s="37">
        <f>'Filter Peak'!H31/$C$52</f>
        <v>20</v>
      </c>
      <c r="M54" s="37">
        <f>'Filter Peak'!I31/$C$52</f>
        <v>69.705395389999993</v>
      </c>
      <c r="N54" s="97">
        <f>SUM(F54:M54)</f>
        <v>89.705395389999993</v>
      </c>
      <c r="O54" s="97">
        <f>SUM('Filter Peak'!J31:U31)/$C$52</f>
        <v>-530.51210519999995</v>
      </c>
      <c r="P54" s="97">
        <f>SUM('Filter Peak'!V31:AG31)/$C$52</f>
        <v>0</v>
      </c>
      <c r="Q54" s="37">
        <f>SUMIF('Filter Peak'!$AH$3:$IC$3,"=1",'Filter Peak'!$AH31:$IC31)/$C$52</f>
        <v>0</v>
      </c>
      <c r="R54" s="37">
        <f>SUMIF('Filter Peak'!$AH$3:$IC$3,"=2",'Filter Peak'!$AH31:$IC31)/$C$52</f>
        <v>0</v>
      </c>
      <c r="S54" s="37">
        <f>SUMIF('Filter Peak'!$AH$3:$IC$3,"=3",'Filter Peak'!$AH31:$IC31)/$C$52</f>
        <v>0</v>
      </c>
      <c r="T54" s="37">
        <f>SUMIF('Filter Peak'!$AH$3:$IC$3,"=4",'Filter Peak'!$AH31:$IC31)/$C$52</f>
        <v>4.2318709999999995E-2</v>
      </c>
      <c r="U54" s="97">
        <f>SUM(Q54:T54)</f>
        <v>4.2318709999999995E-2</v>
      </c>
      <c r="V54" s="92">
        <f>N54+O54+P54+U54</f>
        <v>-440.76439109999995</v>
      </c>
      <c r="X54" s="37">
        <f>V54-VLOOKUP(A54,'Import Peak'!$A$3:$ID$37,238,FALSE)/$C$52</f>
        <v>0</v>
      </c>
      <c r="AH54" s="74"/>
    </row>
    <row r="55" spans="1:34" s="98" customFormat="1" ht="21" customHeight="1">
      <c r="A55" s="91" t="s">
        <v>65</v>
      </c>
      <c r="B55" s="36"/>
      <c r="C55" s="36" t="s">
        <v>69</v>
      </c>
      <c r="D55" s="95"/>
      <c r="E55" s="96"/>
      <c r="F55" s="37">
        <f>'Filter Peak'!B55</f>
        <v>0</v>
      </c>
      <c r="G55" s="37">
        <f>'Filter Peak'!C55</f>
        <v>0</v>
      </c>
      <c r="H55" s="37">
        <f>'Filter Peak'!D32/$C$52</f>
        <v>0</v>
      </c>
      <c r="I55" s="37">
        <f>'Filter Peak'!E32/$C$52</f>
        <v>0</v>
      </c>
      <c r="J55" s="37">
        <f>'Filter Peak'!F32/$C$52</f>
        <v>0</v>
      </c>
      <c r="K55" s="37">
        <f>'Filter Peak'!G32/$C$52</f>
        <v>0</v>
      </c>
      <c r="L55" s="37">
        <f>'Filter Peak'!H32/$C$52</f>
        <v>0</v>
      </c>
      <c r="M55" s="37">
        <f>'Filter Peak'!I32/$C$52</f>
        <v>0</v>
      </c>
      <c r="N55" s="97">
        <f>SUM(F55:M55)</f>
        <v>0</v>
      </c>
      <c r="O55" s="97">
        <f>SUM('Filter Peak'!J32:U32)/$C$52</f>
        <v>0</v>
      </c>
      <c r="P55" s="97">
        <f>SUM('Filter Peak'!V32:AG32)/$C$52</f>
        <v>0</v>
      </c>
      <c r="Q55" s="37">
        <f>SUMIF('Filter Peak'!$AH$3:$IC$3,"=1",'Filter Peak'!$AH32:$IC32)/$C$52</f>
        <v>0</v>
      </c>
      <c r="R55" s="37">
        <f>SUMIF('Filter Peak'!$AH$3:$IC$3,"=2",'Filter Peak'!$AH32:$IC32)/$C$52</f>
        <v>0</v>
      </c>
      <c r="S55" s="37">
        <f>SUMIF('Filter Peak'!$AH$3:$IC$3,"=3",'Filter Peak'!$AH32:$IC32)/$C$52</f>
        <v>0</v>
      </c>
      <c r="T55" s="37">
        <f>SUMIF('Filter Peak'!$AH$3:$IC$3,"=4",'Filter Peak'!$AH32:$IC32)/$C$52</f>
        <v>0</v>
      </c>
      <c r="U55" s="97">
        <f>SUM(Q55:T55)</f>
        <v>0</v>
      </c>
      <c r="V55" s="92">
        <f>N55+O55+P55+U55</f>
        <v>0</v>
      </c>
      <c r="X55" s="37">
        <f>V55-VLOOKUP(A55,'Import Peak'!$A$3:$ID$37,238,FALSE)/$C$52</f>
        <v>0</v>
      </c>
      <c r="AH55" s="74"/>
    </row>
    <row r="56" spans="1:34" s="98" customFormat="1" ht="21" customHeight="1">
      <c r="A56" s="91" t="s">
        <v>83</v>
      </c>
      <c r="B56" s="36"/>
      <c r="C56" s="36" t="s">
        <v>68</v>
      </c>
      <c r="D56" s="95"/>
      <c r="E56" s="96"/>
      <c r="F56" s="37">
        <f>'Filter Peak'!B56</f>
        <v>0</v>
      </c>
      <c r="G56" s="37">
        <f>'Filter Peak'!C56</f>
        <v>0</v>
      </c>
      <c r="H56" s="37">
        <f>'Filter Peak'!D33/$C$52</f>
        <v>0</v>
      </c>
      <c r="I56" s="37">
        <f>'Filter Peak'!E33/$C$52</f>
        <v>0</v>
      </c>
      <c r="J56" s="37">
        <f>'Filter Peak'!F33/$C$52</f>
        <v>0</v>
      </c>
      <c r="K56" s="37">
        <f>'Filter Peak'!G33/$C$52</f>
        <v>0</v>
      </c>
      <c r="L56" s="37">
        <f>'Filter Peak'!H33/$C$52</f>
        <v>0</v>
      </c>
      <c r="M56" s="37">
        <f>'Filter Peak'!I33/$C$52</f>
        <v>-199.87210139999999</v>
      </c>
      <c r="N56" s="97">
        <f>SUM(F56:M56)</f>
        <v>-199.87210139999999</v>
      </c>
      <c r="O56" s="97">
        <f>SUM('Filter Peak'!J33:U33)/$C$52</f>
        <v>-160.67959189999999</v>
      </c>
      <c r="P56" s="97">
        <f>SUM('Filter Peak'!V33:AG33)/$C$52</f>
        <v>0</v>
      </c>
      <c r="Q56" s="37">
        <f>SUMIF('Filter Peak'!$AH$3:$IC$3,"=1",'Filter Peak'!$AH33:$IC33)/$C$52</f>
        <v>0</v>
      </c>
      <c r="R56" s="37">
        <f>SUMIF('Filter Peak'!$AH$3:$IC$3,"=2",'Filter Peak'!$AH33:$IC33)/$C$52</f>
        <v>0</v>
      </c>
      <c r="S56" s="37">
        <f>SUMIF('Filter Peak'!$AH$3:$IC$3,"=3",'Filter Peak'!$AH33:$IC33)/$C$52</f>
        <v>0</v>
      </c>
      <c r="T56" s="37">
        <f>SUMIF('Filter Peak'!$AH$3:$IC$3,"=4",'Filter Peak'!$AH33:$IC33)/$C$52</f>
        <v>0</v>
      </c>
      <c r="U56" s="97">
        <f>SUM(Q56:T56)</f>
        <v>0</v>
      </c>
      <c r="V56" s="92">
        <f>N56+O56+P56+U56</f>
        <v>-360.55169330000001</v>
      </c>
      <c r="X56" s="37">
        <f>V56-VLOOKUP(A56,'Import Peak'!$A$3:$ID$37,238,FALSE)/$C$52</f>
        <v>0</v>
      </c>
      <c r="AH56" s="74"/>
    </row>
    <row r="57" spans="1:34" s="98" customFormat="1" ht="21" customHeight="1" thickBot="1">
      <c r="A57" s="91" t="s">
        <v>84</v>
      </c>
      <c r="B57" s="36"/>
      <c r="C57" s="36" t="s">
        <v>70</v>
      </c>
      <c r="D57" s="95"/>
      <c r="E57" s="96"/>
      <c r="F57" s="37">
        <f>'Filter Peak'!B57</f>
        <v>0</v>
      </c>
      <c r="G57" s="37">
        <f>'Filter Peak'!C57</f>
        <v>0</v>
      </c>
      <c r="H57" s="37">
        <f>'Filter Peak'!D34/$C$52</f>
        <v>0</v>
      </c>
      <c r="I57" s="37">
        <f>'Filter Peak'!E34/$C$52</f>
        <v>0</v>
      </c>
      <c r="J57" s="37">
        <f>'Filter Peak'!F34/$C$52</f>
        <v>0</v>
      </c>
      <c r="K57" s="37">
        <f>'Filter Peak'!G34/$C$52</f>
        <v>0</v>
      </c>
      <c r="L57" s="37">
        <f>'Filter Peak'!H34/$C$52</f>
        <v>0</v>
      </c>
      <c r="M57" s="37">
        <f>'Filter Peak'!I34/$C$52</f>
        <v>0</v>
      </c>
      <c r="N57" s="97">
        <f>SUM(F57:M57)</f>
        <v>0</v>
      </c>
      <c r="O57" s="97">
        <f>SUM('Filter Peak'!J34:U34)/$C$52</f>
        <v>0</v>
      </c>
      <c r="P57" s="97">
        <f>SUM('Filter Peak'!V34:AG34)/$C$52</f>
        <v>0</v>
      </c>
      <c r="Q57" s="37">
        <f>SUMIF('Filter Peak'!$AH$3:$IC$3,"=1",'Filter Peak'!$AH34:$IC34)/$C$52</f>
        <v>0</v>
      </c>
      <c r="R57" s="37">
        <f>SUMIF('Filter Peak'!$AH$3:$IC$3,"=2",'Filter Peak'!$AH34:$IC34)/$C$52</f>
        <v>0</v>
      </c>
      <c r="S57" s="37">
        <f>SUMIF('Filter Peak'!$AH$3:$IC$3,"=3",'Filter Peak'!$AH34:$IC34)/$C$52</f>
        <v>0</v>
      </c>
      <c r="T57" s="37">
        <f>SUMIF('Filter Peak'!$AH$3:$IC$3,"=4",'Filter Peak'!$AH34:$IC34)/$C$52</f>
        <v>0</v>
      </c>
      <c r="U57" s="97">
        <f>SUM(Q57:T57)</f>
        <v>0</v>
      </c>
      <c r="V57" s="92">
        <f>N57+O57+P57+U57</f>
        <v>0</v>
      </c>
      <c r="X57" s="37">
        <f>V57-VLOOKUP(A57,'Import Peak'!$A$3:$ID$37,238,FALSE)/$C$52</f>
        <v>0</v>
      </c>
      <c r="AH57" s="74"/>
    </row>
    <row r="58" spans="1:34" s="98" customFormat="1" ht="21" customHeight="1" thickBot="1">
      <c r="A58" s="99" t="s">
        <v>87</v>
      </c>
      <c r="B58" s="100" t="s">
        <v>33</v>
      </c>
      <c r="C58" s="99" t="s">
        <v>87</v>
      </c>
      <c r="D58" s="102"/>
      <c r="E58" s="103"/>
      <c r="F58" s="104">
        <f>SUM(F54:F57)</f>
        <v>0</v>
      </c>
      <c r="G58" s="104">
        <f>SUM(G54:G57)</f>
        <v>0</v>
      </c>
      <c r="H58" s="104">
        <f>SUM(H54:H57)</f>
        <v>0</v>
      </c>
      <c r="I58" s="104">
        <f>SUM(I54:I57)</f>
        <v>0</v>
      </c>
      <c r="J58" s="104">
        <f>SUM(J54:J57)</f>
        <v>0</v>
      </c>
      <c r="K58" s="104">
        <f t="shared" ref="K58:V58" si="13">SUM(K53:K57)</f>
        <v>0</v>
      </c>
      <c r="L58" s="104">
        <f t="shared" si="13"/>
        <v>20</v>
      </c>
      <c r="M58" s="104">
        <f t="shared" si="13"/>
        <v>-99.186530290000007</v>
      </c>
      <c r="N58" s="109">
        <f t="shared" si="13"/>
        <v>-79.186530290000007</v>
      </c>
      <c r="O58" s="109">
        <f t="shared" si="13"/>
        <v>-601.56865993999997</v>
      </c>
      <c r="P58" s="109">
        <f t="shared" si="13"/>
        <v>0</v>
      </c>
      <c r="Q58" s="109">
        <f t="shared" si="13"/>
        <v>0</v>
      </c>
      <c r="R58" s="109">
        <f t="shared" si="13"/>
        <v>0</v>
      </c>
      <c r="S58" s="109">
        <f t="shared" si="13"/>
        <v>0</v>
      </c>
      <c r="T58" s="109">
        <f t="shared" si="13"/>
        <v>4.2318709999999995E-2</v>
      </c>
      <c r="U58" s="109">
        <f t="shared" si="13"/>
        <v>4.2318709999999995E-2</v>
      </c>
      <c r="V58" s="110">
        <f t="shared" si="13"/>
        <v>-680.71287151999991</v>
      </c>
      <c r="X58" s="104"/>
      <c r="Y58" s="111"/>
      <c r="Z58" s="112"/>
      <c r="AD58" s="106"/>
      <c r="AE58" s="107"/>
      <c r="AF58" s="108"/>
      <c r="AG58" s="108"/>
      <c r="AH58" s="74"/>
    </row>
    <row r="59" spans="1:34" ht="45" customHeight="1">
      <c r="V59" s="148"/>
    </row>
    <row r="60" spans="1:34" s="31" customFormat="1" ht="21">
      <c r="A60" s="93" t="s">
        <v>101</v>
      </c>
      <c r="B60" s="29"/>
      <c r="C60" s="126"/>
      <c r="D60" s="128"/>
      <c r="E60" s="129"/>
      <c r="F60" s="127"/>
      <c r="G60" s="127"/>
      <c r="H60" s="127"/>
      <c r="I60" s="127"/>
      <c r="J60" s="128"/>
      <c r="K60" s="128"/>
      <c r="L60" s="127"/>
      <c r="M60" s="129"/>
      <c r="N60" s="127"/>
      <c r="O60" s="130"/>
      <c r="P60" s="127"/>
      <c r="Q60" s="128"/>
      <c r="R60" s="127"/>
      <c r="S60" s="127"/>
      <c r="T60" s="129"/>
      <c r="U60" s="127"/>
      <c r="V60" s="132"/>
      <c r="X60" s="30"/>
      <c r="AD60" s="32"/>
      <c r="AE60" s="33"/>
      <c r="AF60" s="34"/>
      <c r="AG60" s="34"/>
      <c r="AH60" s="35"/>
    </row>
    <row r="61" spans="1:34" s="98" customFormat="1">
      <c r="A61" s="91" t="s">
        <v>78</v>
      </c>
      <c r="B61" s="36"/>
      <c r="C61" s="36" t="s">
        <v>79</v>
      </c>
      <c r="D61" s="95"/>
      <c r="E61" s="96"/>
      <c r="F61" s="37">
        <f>F62+F63</f>
        <v>0</v>
      </c>
      <c r="G61" s="37">
        <f t="shared" ref="G61:V61" si="14">G62+G63</f>
        <v>0</v>
      </c>
      <c r="H61" s="37">
        <f t="shared" si="14"/>
        <v>0</v>
      </c>
      <c r="I61" s="37">
        <f t="shared" si="14"/>
        <v>0</v>
      </c>
      <c r="J61" s="37">
        <f t="shared" si="14"/>
        <v>0</v>
      </c>
      <c r="K61" s="37">
        <f t="shared" si="14"/>
        <v>0</v>
      </c>
      <c r="L61" s="37">
        <f t="shared" si="14"/>
        <v>27760</v>
      </c>
      <c r="M61" s="37">
        <f t="shared" si="14"/>
        <v>-9732.2257154014405</v>
      </c>
      <c r="N61" s="97">
        <f t="shared" si="14"/>
        <v>18027.774284598559</v>
      </c>
      <c r="O61" s="97">
        <f t="shared" si="14"/>
        <v>40655.14072610539</v>
      </c>
      <c r="P61" s="97">
        <f t="shared" si="14"/>
        <v>-56737.528557162295</v>
      </c>
      <c r="Q61" s="37">
        <f t="shared" si="14"/>
        <v>-54357.286239853602</v>
      </c>
      <c r="R61" s="37">
        <f t="shared" si="14"/>
        <v>-42717.168304893443</v>
      </c>
      <c r="S61" s="37">
        <f t="shared" si="14"/>
        <v>-38602.779830191503</v>
      </c>
      <c r="T61" s="37">
        <f t="shared" si="14"/>
        <v>-39946.867480805595</v>
      </c>
      <c r="U61" s="97">
        <f t="shared" si="14"/>
        <v>-175624.10185574414</v>
      </c>
      <c r="V61" s="92">
        <f t="shared" si="14"/>
        <v>-173678.71540220251</v>
      </c>
      <c r="X61" s="37">
        <f>X62+X63</f>
        <v>0</v>
      </c>
      <c r="AD61" s="106"/>
      <c r="AE61" s="107"/>
      <c r="AF61" s="108"/>
      <c r="AG61" s="108"/>
      <c r="AH61" s="74"/>
    </row>
    <row r="62" spans="1:34" s="98" customFormat="1" hidden="1">
      <c r="A62" s="91" t="s">
        <v>112</v>
      </c>
      <c r="B62" s="36"/>
      <c r="C62" s="36" t="s">
        <v>79</v>
      </c>
      <c r="D62" s="95"/>
      <c r="E62" s="96"/>
      <c r="F62" s="37">
        <f>'Filter Peak'!B28</f>
        <v>0</v>
      </c>
      <c r="G62" s="37">
        <f>'Filter Peak'!C28</f>
        <v>0</v>
      </c>
      <c r="H62" s="37">
        <f>'Filter Peak'!D28</f>
        <v>0</v>
      </c>
      <c r="I62" s="37">
        <f>'Filter Peak'!E28</f>
        <v>0</v>
      </c>
      <c r="J62" s="37">
        <f>'Filter Peak'!F28</f>
        <v>0</v>
      </c>
      <c r="K62" s="37">
        <f>'Filter Peak'!G28</f>
        <v>0</v>
      </c>
      <c r="L62" s="37">
        <f>'Filter Peak'!H28</f>
        <v>0</v>
      </c>
      <c r="M62" s="37">
        <f>'Filter Peak'!I28</f>
        <v>-9732.2257154014405</v>
      </c>
      <c r="N62" s="97">
        <f>SUM(F62:M62)</f>
        <v>-9732.2257154014405</v>
      </c>
      <c r="O62" s="97">
        <f>SUM('Filter Peak'!J28:U28)</f>
        <v>-34880.85927389461</v>
      </c>
      <c r="P62" s="97">
        <f>SUM('Filter Peak'!V28:AG28)</f>
        <v>-62493.528557162295</v>
      </c>
      <c r="Q62" s="37">
        <f>SUMIF('Filter Peak'!$AH$3:$IC$3,"=1",'Filter Peak'!$AH28:$IC28)</f>
        <v>-54357.286239853602</v>
      </c>
      <c r="R62" s="37">
        <f>SUMIF('Filter Peak'!$AH$3:$IC$3,"=2",'Filter Peak'!$AH28:$IC28)</f>
        <v>-42717.168304893443</v>
      </c>
      <c r="S62" s="37">
        <f>SUMIF('Filter Peak'!$AH$3:$IC$3,"=3",'Filter Peak'!$AH28:$IC28)</f>
        <v>-38602.779830191503</v>
      </c>
      <c r="T62" s="37">
        <f>SUMIF('Filter Peak'!$AH$3:$IC$3,"=4",'Filter Peak'!$AH28:$IC28)</f>
        <v>-39946.867480805595</v>
      </c>
      <c r="U62" s="97">
        <f>SUM(Q62:T62)</f>
        <v>-175624.10185574414</v>
      </c>
      <c r="V62" s="92">
        <f>N62+O62+P62+U62</f>
        <v>-282730.71540220251</v>
      </c>
      <c r="X62" s="37">
        <f>V62-VLOOKUP(A62,'Import Peak'!$A$3:$ID$37,238,FALSE)</f>
        <v>0</v>
      </c>
      <c r="AD62" s="106"/>
      <c r="AE62" s="107"/>
      <c r="AF62" s="108"/>
      <c r="AG62" s="108"/>
      <c r="AH62" s="74"/>
    </row>
    <row r="63" spans="1:34" s="98" customFormat="1" hidden="1">
      <c r="A63" s="91" t="s">
        <v>113</v>
      </c>
      <c r="B63" s="36"/>
      <c r="C63" s="36" t="s">
        <v>79</v>
      </c>
      <c r="D63" s="95"/>
      <c r="E63" s="96"/>
      <c r="F63" s="37">
        <f>'Filter Peak'!B29</f>
        <v>0</v>
      </c>
      <c r="G63" s="37">
        <f>'Filter Peak'!C29</f>
        <v>0</v>
      </c>
      <c r="H63" s="37">
        <f>'Filter Peak'!D29</f>
        <v>0</v>
      </c>
      <c r="I63" s="37">
        <f>'Filter Peak'!E29</f>
        <v>0</v>
      </c>
      <c r="J63" s="37">
        <f>'Filter Peak'!F29</f>
        <v>0</v>
      </c>
      <c r="K63" s="37">
        <f>'Filter Peak'!G29</f>
        <v>0</v>
      </c>
      <c r="L63" s="37">
        <f>'Filter Peak'!H29</f>
        <v>27760</v>
      </c>
      <c r="M63" s="37">
        <f>'Filter Peak'!I29</f>
        <v>0</v>
      </c>
      <c r="N63" s="97">
        <f>SUM(F63:M63)</f>
        <v>27760</v>
      </c>
      <c r="O63" s="97">
        <f>SUM('Filter Peak'!J29:U29)</f>
        <v>75536</v>
      </c>
      <c r="P63" s="97">
        <f>SUM('Filter Peak'!V29:AG29)</f>
        <v>5756</v>
      </c>
      <c r="Q63" s="37">
        <f>SUMIF('Filter Peak'!$AH$3:$IC$3,"=1",'Filter Peak'!$AH29:$IC29)</f>
        <v>0</v>
      </c>
      <c r="R63" s="37">
        <f>SUMIF('Filter Peak'!$AH$3:$IC$3,"=2",'Filter Peak'!$AH29:$IC29)</f>
        <v>0</v>
      </c>
      <c r="S63" s="37">
        <f>SUMIF('Filter Peak'!$AH$3:$IC$3,"=3",'Filter Peak'!$AH29:$IC29)</f>
        <v>0</v>
      </c>
      <c r="T63" s="37">
        <f>SUMIF('Filter Peak'!$AH$3:$IC$3,"=4",'Filter Peak'!$AH29:$IC29)</f>
        <v>0</v>
      </c>
      <c r="U63" s="97">
        <f>SUM(Q63:T63)</f>
        <v>0</v>
      </c>
      <c r="V63" s="92">
        <f>N63+O63+P63+U63</f>
        <v>109052</v>
      </c>
      <c r="X63" s="37">
        <f>V63-VLOOKUP(A63,'Import Peak'!$A$3:$ID$37,238,FALSE)</f>
        <v>0</v>
      </c>
      <c r="AD63" s="106"/>
      <c r="AE63" s="107"/>
      <c r="AF63" s="108"/>
      <c r="AG63" s="108"/>
      <c r="AH63" s="74"/>
    </row>
    <row r="64" spans="1:34" s="98" customFormat="1" ht="18" thickBot="1">
      <c r="A64" s="91" t="s">
        <v>114</v>
      </c>
      <c r="B64" s="36"/>
      <c r="C64" s="36" t="s">
        <v>115</v>
      </c>
      <c r="D64" s="95"/>
      <c r="E64" s="96"/>
      <c r="F64" s="37">
        <f>'Filter Peak'!B49</f>
        <v>0</v>
      </c>
      <c r="G64" s="37">
        <f>'Filter Peak'!C49</f>
        <v>0</v>
      </c>
      <c r="H64" s="37">
        <f>'Filter Peak'!D49</f>
        <v>0</v>
      </c>
      <c r="I64" s="37">
        <f>'Filter Peak'!E49</f>
        <v>0</v>
      </c>
      <c r="J64" s="37">
        <f>'Filter Peak'!F49</f>
        <v>0</v>
      </c>
      <c r="K64" s="37">
        <f>'Filter Peak'!G49</f>
        <v>0</v>
      </c>
      <c r="L64" s="37">
        <f>'Filter Peak'!H48</f>
        <v>40000</v>
      </c>
      <c r="M64" s="37">
        <f>'Filter Peak'!I48</f>
        <v>0</v>
      </c>
      <c r="N64" s="97">
        <f>SUM(F64:M64)</f>
        <v>40000</v>
      </c>
      <c r="O64" s="97">
        <f>SUM('Filter Peak'!J48:U48)</f>
        <v>-40000</v>
      </c>
      <c r="P64" s="97">
        <f>SUM('Filter Peak'!V48:AG48)</f>
        <v>0</v>
      </c>
      <c r="Q64" s="37">
        <f>SUMIF('Filter Peak'!$AH$3:$IC$3,"=1",'Filter Peak'!$AH48:$IC48)</f>
        <v>0</v>
      </c>
      <c r="R64" s="37">
        <f>SUMIF('Filter Peak'!$AH$3:$IC$3,"=2",'Filter Peak'!$AH48:$IC48)</f>
        <v>0</v>
      </c>
      <c r="S64" s="37">
        <f>SUMIF('Filter Peak'!$AH$3:$IC$3,"=3",'Filter Peak'!$AH48:$IC48)</f>
        <v>0</v>
      </c>
      <c r="T64" s="37">
        <f>SUMIF('Filter Peak'!$AH$3:$IC$3,"=4",'Filter Peak'!$AH48:$IC48)</f>
        <v>0</v>
      </c>
      <c r="U64" s="97">
        <f>SUM(Q64:T64)</f>
        <v>0</v>
      </c>
      <c r="V64" s="92">
        <f>N64+O64+P64+U64</f>
        <v>0</v>
      </c>
      <c r="X64" s="37">
        <f>V64-VLOOKUP(A64,'Import Peak'!$A$3:$ID$37,238,FALSE)</f>
        <v>0</v>
      </c>
      <c r="AD64" s="106"/>
      <c r="AE64" s="107"/>
      <c r="AF64" s="108"/>
      <c r="AG64" s="108"/>
      <c r="AH64" s="74"/>
    </row>
    <row r="65" spans="1:34" s="98" customFormat="1" ht="21" customHeight="1" thickBot="1">
      <c r="A65" s="99" t="s">
        <v>102</v>
      </c>
      <c r="B65" s="100" t="s">
        <v>33</v>
      </c>
      <c r="C65" s="99" t="s">
        <v>102</v>
      </c>
      <c r="D65" s="102"/>
      <c r="E65" s="103"/>
      <c r="F65" s="104">
        <f>F64+F61</f>
        <v>0</v>
      </c>
      <c r="G65" s="104">
        <f t="shared" ref="G65:V65" si="15">G64+G61</f>
        <v>0</v>
      </c>
      <c r="H65" s="104">
        <f t="shared" si="15"/>
        <v>0</v>
      </c>
      <c r="I65" s="104">
        <f t="shared" si="15"/>
        <v>0</v>
      </c>
      <c r="J65" s="104">
        <f t="shared" si="15"/>
        <v>0</v>
      </c>
      <c r="K65" s="104">
        <f t="shared" si="15"/>
        <v>0</v>
      </c>
      <c r="L65" s="104">
        <f t="shared" si="15"/>
        <v>67760</v>
      </c>
      <c r="M65" s="104">
        <f t="shared" si="15"/>
        <v>-9732.2257154014405</v>
      </c>
      <c r="N65" s="109">
        <f t="shared" si="15"/>
        <v>58027.774284598563</v>
      </c>
      <c r="O65" s="104">
        <f t="shared" si="15"/>
        <v>655.14072610539006</v>
      </c>
      <c r="P65" s="109">
        <f t="shared" si="15"/>
        <v>-56737.528557162295</v>
      </c>
      <c r="Q65" s="104">
        <f t="shared" si="15"/>
        <v>-54357.286239853602</v>
      </c>
      <c r="R65" s="104">
        <f t="shared" si="15"/>
        <v>-42717.168304893443</v>
      </c>
      <c r="S65" s="104">
        <f t="shared" si="15"/>
        <v>-38602.779830191503</v>
      </c>
      <c r="T65" s="104">
        <f t="shared" si="15"/>
        <v>-39946.867480805595</v>
      </c>
      <c r="U65" s="109">
        <f t="shared" si="15"/>
        <v>-175624.10185574414</v>
      </c>
      <c r="V65" s="110">
        <f t="shared" si="15"/>
        <v>-173678.71540220251</v>
      </c>
      <c r="X65" s="104"/>
      <c r="Y65" s="111"/>
      <c r="Z65" s="112"/>
      <c r="AD65" s="106"/>
      <c r="AE65" s="107"/>
      <c r="AF65" s="108"/>
      <c r="AG65" s="108"/>
      <c r="AH65" s="74"/>
    </row>
    <row r="66" spans="1:34" ht="21" customHeight="1">
      <c r="D66" s="135"/>
      <c r="E66" s="135"/>
      <c r="F66" s="136"/>
      <c r="G66" s="136"/>
      <c r="H66" s="136"/>
      <c r="I66" s="136"/>
      <c r="J66" s="136"/>
      <c r="K66" s="136"/>
      <c r="L66" s="136"/>
      <c r="M66" s="136"/>
      <c r="N66" s="136"/>
      <c r="O66" s="136"/>
      <c r="P66" s="136"/>
      <c r="T66" s="137"/>
      <c r="U66" s="136"/>
    </row>
    <row r="67" spans="1:34" ht="21" customHeight="1">
      <c r="D67" s="42"/>
      <c r="E67" s="42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T67" s="44"/>
      <c r="U67" s="43"/>
    </row>
    <row r="68" spans="1:34" ht="21" customHeight="1">
      <c r="D68" s="42"/>
      <c r="E68" s="42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T68" s="44"/>
      <c r="U68" s="43"/>
    </row>
    <row r="69" spans="1:34" ht="21" customHeight="1">
      <c r="D69" s="42"/>
      <c r="E69" s="42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T69" s="44"/>
      <c r="U69" s="43"/>
    </row>
    <row r="70" spans="1:34" ht="21" customHeight="1">
      <c r="D70" s="42"/>
      <c r="E70" s="42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T70" s="44"/>
      <c r="U70" s="43"/>
    </row>
    <row r="71" spans="1:34" ht="21" customHeight="1">
      <c r="D71" s="42"/>
      <c r="E71" s="42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T71" s="44"/>
      <c r="U71" s="43"/>
    </row>
    <row r="72" spans="1:34" ht="21" customHeight="1">
      <c r="D72" s="42"/>
      <c r="E72" s="42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T72" s="44"/>
      <c r="U72" s="43"/>
    </row>
    <row r="73" spans="1:34" ht="21" customHeight="1">
      <c r="D73" s="42"/>
      <c r="E73" s="42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T73" s="44"/>
      <c r="U73" s="43"/>
    </row>
    <row r="74" spans="1:34" ht="21" customHeight="1">
      <c r="D74" s="42"/>
      <c r="E74" s="42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T74" s="44"/>
      <c r="U74" s="43"/>
    </row>
    <row r="75" spans="1:34" ht="21" customHeight="1">
      <c r="D75" s="42"/>
      <c r="E75" s="42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T75" s="44"/>
      <c r="U75" s="43"/>
    </row>
    <row r="76" spans="1:34" ht="21" customHeight="1">
      <c r="D76" s="42"/>
      <c r="E76" s="42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T76" s="44"/>
      <c r="U76" s="43"/>
    </row>
    <row r="77" spans="1:34" ht="21" customHeight="1">
      <c r="D77" s="42"/>
      <c r="E77" s="42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T77" s="44"/>
      <c r="U77" s="43"/>
    </row>
    <row r="78" spans="1:34" ht="21" customHeight="1">
      <c r="D78" s="42"/>
      <c r="E78" s="42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T78" s="44"/>
      <c r="U78" s="43"/>
    </row>
    <row r="79" spans="1:34" ht="21" customHeight="1">
      <c r="D79" s="42"/>
      <c r="E79" s="42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T79" s="44"/>
      <c r="U79" s="43"/>
    </row>
    <row r="80" spans="1:34" ht="21" customHeight="1">
      <c r="D80" s="42"/>
      <c r="E80" s="42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T80" s="44"/>
      <c r="U80" s="43"/>
    </row>
    <row r="81" spans="4:21" ht="21" customHeight="1">
      <c r="D81" s="42"/>
      <c r="E81" s="42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T81" s="44"/>
      <c r="U81" s="43"/>
    </row>
    <row r="82" spans="4:21" ht="21" customHeight="1">
      <c r="D82" s="42"/>
      <c r="E82" s="42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T82" s="44"/>
      <c r="U82" s="43"/>
    </row>
    <row r="83" spans="4:21" ht="21" customHeight="1">
      <c r="D83" s="42"/>
      <c r="E83" s="42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T83" s="44"/>
      <c r="U83" s="43"/>
    </row>
    <row r="84" spans="4:21" ht="21" customHeight="1">
      <c r="D84" s="42"/>
      <c r="E84" s="42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T84" s="44"/>
      <c r="U84" s="43"/>
    </row>
    <row r="85" spans="4:21" ht="21" customHeight="1">
      <c r="D85" s="42"/>
      <c r="E85" s="42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T85" s="44"/>
      <c r="U85" s="43"/>
    </row>
    <row r="86" spans="4:21" ht="21" customHeight="1">
      <c r="D86" s="42"/>
      <c r="E86" s="42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T86" s="44"/>
      <c r="U86" s="43"/>
    </row>
    <row r="87" spans="4:21" ht="21" customHeight="1">
      <c r="D87" s="42"/>
      <c r="E87" s="42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T87" s="44"/>
      <c r="U87" s="43"/>
    </row>
    <row r="88" spans="4:21" ht="21" customHeight="1">
      <c r="D88" s="42"/>
      <c r="E88" s="42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T88" s="44"/>
      <c r="U88" s="43"/>
    </row>
    <row r="89" spans="4:21" ht="21" customHeight="1">
      <c r="D89" s="42"/>
      <c r="E89" s="42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T89" s="44"/>
      <c r="U89" s="43"/>
    </row>
    <row r="90" spans="4:21" ht="21" customHeight="1">
      <c r="D90" s="42"/>
      <c r="E90" s="42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T90" s="44"/>
      <c r="U90" s="43"/>
    </row>
    <row r="91" spans="4:21" ht="21" customHeight="1">
      <c r="D91" s="42"/>
      <c r="E91" s="42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T91" s="44"/>
      <c r="U91" s="43"/>
    </row>
    <row r="92" spans="4:21" ht="21" customHeight="1">
      <c r="D92" s="42"/>
      <c r="E92" s="42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T92" s="44"/>
      <c r="U92" s="43"/>
    </row>
    <row r="93" spans="4:21" ht="21" customHeight="1">
      <c r="D93" s="42"/>
      <c r="E93" s="42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T93" s="44"/>
      <c r="U93" s="43"/>
    </row>
    <row r="94" spans="4:21" ht="21" customHeight="1">
      <c r="D94" s="42"/>
      <c r="E94" s="42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T94" s="44"/>
      <c r="U94" s="43"/>
    </row>
    <row r="95" spans="4:21" ht="21" customHeight="1">
      <c r="D95" s="42"/>
      <c r="E95" s="42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T95" s="44"/>
      <c r="U95" s="43"/>
    </row>
    <row r="96" spans="4:21" ht="21" customHeight="1">
      <c r="T96" s="44"/>
      <c r="U96" s="43"/>
    </row>
    <row r="97" spans="20:21" ht="21" customHeight="1">
      <c r="T97" s="44"/>
      <c r="U97" s="43"/>
    </row>
    <row r="98" spans="20:21" ht="21" customHeight="1">
      <c r="T98" s="44"/>
      <c r="U98" s="43"/>
    </row>
    <row r="99" spans="20:21" ht="21" customHeight="1">
      <c r="T99" s="44"/>
      <c r="U99" s="43"/>
    </row>
    <row r="100" spans="20:21" ht="21" customHeight="1">
      <c r="T100" s="44"/>
      <c r="U100" s="43"/>
    </row>
    <row r="101" spans="20:21" ht="21" customHeight="1">
      <c r="T101" s="44"/>
      <c r="U101" s="43"/>
    </row>
    <row r="102" spans="20:21" ht="21" customHeight="1">
      <c r="T102" s="44"/>
      <c r="U102" s="43"/>
    </row>
    <row r="103" spans="20:21" ht="21" customHeight="1">
      <c r="T103" s="44"/>
      <c r="U103" s="43"/>
    </row>
    <row r="104" spans="20:21" ht="21" customHeight="1">
      <c r="T104" s="44"/>
      <c r="U104" s="43"/>
    </row>
    <row r="105" spans="20:21" ht="21" customHeight="1">
      <c r="T105" s="44"/>
      <c r="U105" s="43"/>
    </row>
    <row r="106" spans="20:21" ht="21" customHeight="1">
      <c r="T106" s="44"/>
      <c r="U106" s="43"/>
    </row>
    <row r="107" spans="20:21" ht="21" customHeight="1">
      <c r="T107" s="44"/>
      <c r="U107" s="43"/>
    </row>
    <row r="108" spans="20:21" ht="21" customHeight="1">
      <c r="T108" s="44"/>
      <c r="U108" s="43"/>
    </row>
    <row r="109" spans="20:21" ht="21" customHeight="1">
      <c r="T109" s="44"/>
      <c r="U109" s="43"/>
    </row>
    <row r="110" spans="20:21" ht="21" customHeight="1">
      <c r="T110" s="44"/>
      <c r="U110" s="43"/>
    </row>
    <row r="111" spans="20:21" ht="21" customHeight="1">
      <c r="T111" s="44"/>
      <c r="U111" s="43"/>
    </row>
    <row r="112" spans="20:21" ht="21" customHeight="1">
      <c r="T112" s="44"/>
      <c r="U112" s="43"/>
    </row>
    <row r="113" spans="20:21" ht="21" customHeight="1">
      <c r="T113" s="44"/>
      <c r="U113" s="43"/>
    </row>
    <row r="114" spans="20:21" ht="21" customHeight="1">
      <c r="T114" s="44"/>
      <c r="U114" s="43"/>
    </row>
    <row r="115" spans="20:21" ht="21" customHeight="1">
      <c r="T115" s="44"/>
      <c r="U115" s="43"/>
    </row>
    <row r="116" spans="20:21" ht="21" customHeight="1">
      <c r="T116" s="44"/>
      <c r="U116" s="43"/>
    </row>
    <row r="117" spans="20:21" ht="21" customHeight="1">
      <c r="T117" s="44"/>
      <c r="U117" s="43"/>
    </row>
    <row r="118" spans="20:21" ht="21" customHeight="1">
      <c r="T118" s="44"/>
      <c r="U118" s="43"/>
    </row>
    <row r="119" spans="20:21" ht="21" customHeight="1">
      <c r="T119" s="44"/>
      <c r="U119" s="43"/>
    </row>
    <row r="120" spans="20:21" ht="21" customHeight="1">
      <c r="T120" s="44"/>
      <c r="U120" s="43"/>
    </row>
    <row r="121" spans="20:21" ht="21" customHeight="1">
      <c r="T121" s="44"/>
      <c r="U121" s="43"/>
    </row>
    <row r="122" spans="20:21" ht="21" customHeight="1">
      <c r="T122" s="44"/>
      <c r="U122" s="43"/>
    </row>
    <row r="123" spans="20:21" ht="21" customHeight="1">
      <c r="T123" s="44"/>
      <c r="U123" s="43"/>
    </row>
    <row r="124" spans="20:21" ht="21" customHeight="1"/>
    <row r="125" spans="20:21" ht="21" customHeight="1"/>
    <row r="126" spans="20:21" ht="21" customHeight="1"/>
    <row r="127" spans="20:21" ht="21" customHeight="1"/>
    <row r="128" spans="20:21" ht="21" customHeight="1"/>
    <row r="129" ht="21" customHeight="1"/>
    <row r="130" ht="21" customHeight="1"/>
    <row r="131" ht="21" customHeight="1"/>
    <row r="132" ht="21" customHeight="1"/>
    <row r="133" ht="21" customHeight="1"/>
    <row r="134" ht="21" customHeight="1"/>
    <row r="135" ht="21" customHeight="1"/>
    <row r="136" ht="21" customHeight="1"/>
    <row r="137" ht="21" customHeight="1"/>
    <row r="138" ht="21" customHeight="1"/>
    <row r="139" ht="21" customHeight="1"/>
    <row r="140" ht="21" customHeight="1"/>
    <row r="141" ht="21" customHeight="1"/>
    <row r="142" ht="21" customHeight="1"/>
    <row r="143" ht="21" customHeight="1"/>
    <row r="144" ht="21" customHeight="1"/>
    <row r="145" ht="21" customHeight="1"/>
    <row r="146" ht="21" customHeight="1"/>
    <row r="147" ht="21" customHeight="1"/>
    <row r="148" ht="21" customHeight="1"/>
    <row r="149" ht="21" customHeight="1"/>
    <row r="150" ht="21" customHeight="1"/>
    <row r="151" ht="21" customHeight="1"/>
    <row r="152" ht="21" customHeight="1"/>
    <row r="153" ht="21" customHeight="1"/>
    <row r="154" ht="21" customHeight="1"/>
    <row r="155" ht="21" customHeight="1"/>
    <row r="156" ht="21" customHeight="1"/>
    <row r="157" ht="21" customHeight="1"/>
    <row r="158" ht="21" customHeight="1"/>
    <row r="159" ht="21" customHeight="1"/>
    <row r="160" ht="21" customHeight="1"/>
    <row r="161" ht="21" customHeight="1"/>
    <row r="162" ht="21" customHeight="1"/>
    <row r="163" ht="21" customHeight="1"/>
    <row r="164" ht="21" customHeight="1"/>
    <row r="165" ht="21" customHeight="1"/>
    <row r="166" ht="21" customHeight="1"/>
    <row r="167" ht="21" customHeight="1"/>
    <row r="168" ht="21" customHeight="1"/>
    <row r="169" ht="21" customHeight="1"/>
    <row r="170" ht="21" customHeight="1"/>
    <row r="171" ht="21" customHeight="1"/>
    <row r="172" ht="21" customHeight="1"/>
    <row r="173" ht="21" customHeight="1"/>
    <row r="174" ht="21" customHeight="1"/>
    <row r="175" ht="21" customHeight="1"/>
    <row r="176" ht="21" customHeight="1"/>
    <row r="177" ht="21" customHeight="1"/>
    <row r="178" ht="21" customHeight="1"/>
    <row r="179" ht="21" customHeight="1"/>
    <row r="180" ht="21" customHeight="1"/>
    <row r="181" ht="21" customHeight="1"/>
    <row r="182" ht="21" customHeight="1"/>
    <row r="183" ht="21" customHeight="1"/>
    <row r="184" ht="21" customHeight="1"/>
    <row r="185" ht="21" customHeight="1"/>
    <row r="186" ht="21" customHeight="1"/>
    <row r="187" ht="21" customHeight="1"/>
    <row r="188" ht="21" customHeight="1"/>
    <row r="189" ht="21" customHeight="1"/>
    <row r="190" ht="21" customHeight="1"/>
    <row r="191" ht="21" customHeight="1"/>
    <row r="192" ht="21" customHeight="1"/>
    <row r="193" ht="21" customHeight="1"/>
    <row r="194" ht="21" customHeight="1"/>
    <row r="195" ht="21" customHeight="1"/>
    <row r="196" ht="21" customHeight="1"/>
    <row r="197" ht="21" customHeight="1"/>
    <row r="198" ht="21" customHeight="1"/>
    <row r="199" ht="21" customHeight="1"/>
    <row r="200" ht="21" customHeight="1"/>
    <row r="201" ht="21" customHeight="1"/>
    <row r="202" ht="21" customHeight="1"/>
    <row r="203" ht="21" customHeight="1"/>
    <row r="204" ht="21" customHeight="1"/>
    <row r="205" ht="21" customHeight="1"/>
    <row r="206" ht="21" customHeight="1"/>
    <row r="207" ht="21" customHeight="1"/>
    <row r="208" ht="21" customHeight="1"/>
    <row r="209" ht="21" customHeight="1"/>
    <row r="210" ht="21" customHeight="1"/>
    <row r="211" ht="21" customHeight="1"/>
    <row r="212" ht="21" customHeight="1"/>
    <row r="213" ht="21" customHeight="1"/>
    <row r="214" ht="21" customHeight="1"/>
    <row r="215" ht="21" customHeight="1"/>
    <row r="216" ht="21" customHeight="1"/>
    <row r="217" ht="21" customHeight="1"/>
    <row r="218" ht="21" customHeight="1"/>
    <row r="219" ht="21" customHeight="1"/>
    <row r="220" ht="21" customHeight="1"/>
    <row r="221" ht="21" customHeight="1"/>
    <row r="222" ht="21" customHeight="1"/>
    <row r="223" ht="21" customHeight="1"/>
    <row r="224" ht="21" customHeight="1"/>
    <row r="225" ht="21" customHeight="1"/>
    <row r="226" ht="21" customHeight="1"/>
    <row r="227" ht="21" customHeight="1"/>
    <row r="228" ht="21" customHeight="1"/>
    <row r="229" ht="21" customHeight="1"/>
    <row r="230" ht="21" customHeight="1"/>
    <row r="231" ht="21" customHeight="1"/>
    <row r="232" ht="21" customHeight="1"/>
    <row r="233" ht="21" customHeight="1"/>
    <row r="234" ht="21" customHeight="1"/>
    <row r="235" ht="21" customHeight="1"/>
    <row r="236" ht="21" customHeight="1"/>
    <row r="237" ht="21" customHeight="1"/>
    <row r="238" ht="21" customHeight="1"/>
    <row r="239" ht="21" customHeight="1"/>
    <row r="240" ht="21" customHeight="1"/>
    <row r="241" ht="21" customHeight="1"/>
    <row r="242" ht="21" customHeight="1"/>
    <row r="243" ht="21" customHeight="1"/>
    <row r="244" ht="21" customHeight="1"/>
    <row r="245" ht="21" customHeight="1"/>
    <row r="246" ht="21" customHeight="1"/>
    <row r="247" ht="21" customHeight="1"/>
    <row r="248" ht="21" customHeight="1"/>
    <row r="249" ht="21" customHeight="1"/>
    <row r="250" ht="21" customHeight="1"/>
    <row r="251" ht="21" customHeight="1"/>
    <row r="252" ht="21" customHeight="1"/>
    <row r="253" ht="21" customHeight="1"/>
    <row r="254" ht="21" customHeight="1"/>
    <row r="255" ht="21" customHeight="1"/>
    <row r="256" ht="21" customHeight="1"/>
    <row r="257" ht="21" customHeight="1"/>
    <row r="258" ht="21" customHeight="1"/>
    <row r="259" ht="21" customHeight="1"/>
    <row r="260" ht="21" customHeight="1"/>
    <row r="261" ht="21" customHeight="1"/>
    <row r="262" ht="21" customHeight="1"/>
    <row r="263" ht="21" customHeight="1"/>
    <row r="264" ht="21" customHeight="1"/>
    <row r="265" ht="21" customHeight="1"/>
    <row r="266" ht="21" customHeight="1"/>
    <row r="267" ht="21" customHeight="1"/>
    <row r="268" ht="21" customHeight="1"/>
    <row r="269" ht="21" customHeight="1"/>
    <row r="270" ht="21" customHeight="1"/>
    <row r="271" ht="21" customHeight="1"/>
    <row r="272" ht="21" customHeight="1"/>
    <row r="273" ht="21" customHeight="1"/>
    <row r="274" ht="21" customHeight="1"/>
    <row r="275" ht="21" customHeight="1"/>
    <row r="276" ht="21" customHeight="1"/>
    <row r="277" ht="21" customHeight="1"/>
    <row r="278" ht="21" customHeight="1"/>
    <row r="279" ht="21" customHeight="1"/>
    <row r="280" ht="21" customHeight="1"/>
    <row r="281" ht="21" customHeight="1"/>
    <row r="282" ht="21" customHeight="1"/>
    <row r="283" ht="21" customHeight="1"/>
    <row r="284" ht="21" customHeight="1"/>
    <row r="285" ht="21" customHeight="1"/>
    <row r="286" ht="21" customHeight="1"/>
    <row r="287" ht="21" customHeight="1"/>
    <row r="288" ht="21" customHeight="1"/>
    <row r="289" ht="21" customHeight="1"/>
    <row r="290" ht="21" customHeight="1"/>
    <row r="291" ht="21" customHeight="1"/>
    <row r="292" ht="21" customHeight="1"/>
    <row r="293" ht="21" customHeight="1"/>
    <row r="294" ht="21" customHeight="1"/>
    <row r="295" ht="21" customHeight="1"/>
    <row r="296" ht="21" customHeight="1"/>
    <row r="297" ht="21" customHeight="1"/>
    <row r="298" ht="21" customHeight="1"/>
    <row r="299" ht="21" customHeight="1"/>
    <row r="300" ht="21" customHeight="1"/>
    <row r="301" ht="21" customHeight="1"/>
    <row r="302" ht="21" customHeight="1"/>
    <row r="303" ht="21" customHeight="1"/>
    <row r="304" ht="21" customHeight="1"/>
    <row r="305" ht="21" customHeight="1"/>
    <row r="306" ht="21" customHeight="1"/>
    <row r="307" ht="21" customHeight="1"/>
    <row r="308" ht="21" customHeight="1"/>
    <row r="309" ht="21" customHeight="1"/>
    <row r="310" ht="21" customHeight="1"/>
    <row r="311" ht="21" customHeight="1"/>
    <row r="312" ht="21" customHeight="1"/>
    <row r="313" ht="21" customHeight="1"/>
    <row r="314" ht="21" customHeight="1"/>
    <row r="315" ht="21" customHeight="1"/>
    <row r="316" ht="21" customHeight="1"/>
    <row r="317" ht="21" customHeight="1"/>
    <row r="318" ht="21" customHeight="1"/>
    <row r="319" ht="21" customHeight="1"/>
    <row r="320" ht="21" customHeight="1"/>
    <row r="321" ht="21" customHeight="1"/>
    <row r="322" ht="21" customHeight="1"/>
    <row r="323" ht="21" customHeight="1"/>
    <row r="324" ht="21" customHeight="1"/>
    <row r="325" ht="21" customHeight="1"/>
    <row r="326" ht="21" customHeight="1"/>
    <row r="327" ht="21" customHeight="1"/>
    <row r="328" ht="21" customHeight="1"/>
    <row r="329" ht="21" customHeight="1"/>
    <row r="330" ht="21" customHeight="1"/>
    <row r="331" ht="21" customHeight="1"/>
    <row r="332" ht="21" customHeight="1"/>
    <row r="333" ht="21" customHeight="1"/>
    <row r="334" ht="21" customHeight="1"/>
    <row r="335" ht="21" customHeight="1"/>
    <row r="336" ht="21" customHeight="1"/>
    <row r="337" ht="21" customHeight="1"/>
    <row r="338" ht="21" customHeight="1"/>
    <row r="339" ht="21" customHeight="1"/>
    <row r="340" ht="21" customHeight="1"/>
    <row r="341" ht="21" customHeight="1"/>
    <row r="342" ht="21" customHeight="1"/>
    <row r="343" ht="21" customHeight="1"/>
    <row r="344" ht="21" customHeight="1"/>
    <row r="345" ht="21" customHeight="1"/>
    <row r="346" ht="21" customHeight="1"/>
    <row r="347" ht="21" customHeight="1"/>
    <row r="348" ht="21" customHeight="1"/>
    <row r="349" ht="21" customHeight="1"/>
    <row r="350" ht="21" customHeight="1"/>
    <row r="351" ht="21" customHeight="1"/>
    <row r="352" ht="21" customHeight="1"/>
    <row r="353" ht="21" customHeight="1"/>
    <row r="354" ht="21" customHeight="1"/>
    <row r="355" ht="21" customHeight="1"/>
    <row r="356" ht="21" customHeight="1"/>
    <row r="357" ht="21" customHeight="1"/>
    <row r="358" ht="21" customHeight="1"/>
    <row r="359" ht="21" customHeight="1"/>
    <row r="360" ht="21" customHeight="1"/>
    <row r="361" ht="21" customHeight="1"/>
    <row r="362" ht="21" customHeight="1"/>
    <row r="363" ht="21" customHeight="1"/>
    <row r="364" ht="21" customHeight="1"/>
    <row r="365" ht="21" customHeight="1"/>
    <row r="366" ht="21" customHeight="1"/>
    <row r="367" ht="21" customHeight="1"/>
    <row r="368" ht="21" customHeight="1"/>
    <row r="369" ht="21" customHeight="1"/>
    <row r="370" ht="21" customHeight="1"/>
    <row r="371" ht="21" customHeight="1"/>
    <row r="372" ht="21" customHeight="1"/>
    <row r="373" ht="21" customHeight="1"/>
    <row r="374" ht="21" customHeight="1"/>
    <row r="375" ht="21" customHeight="1"/>
    <row r="376" ht="21" customHeight="1"/>
    <row r="377" ht="21" customHeight="1"/>
    <row r="378" ht="21" customHeight="1"/>
    <row r="379" ht="21" customHeight="1"/>
    <row r="380" ht="21" customHeight="1"/>
    <row r="381" ht="21" customHeight="1"/>
    <row r="382" ht="21" customHeight="1"/>
    <row r="383" ht="21" customHeight="1"/>
    <row r="384" ht="21" customHeight="1"/>
    <row r="385" ht="21" customHeight="1"/>
    <row r="386" ht="21" customHeight="1"/>
    <row r="387" ht="21" customHeight="1"/>
    <row r="388" ht="21" customHeight="1"/>
    <row r="389" ht="21" customHeight="1"/>
    <row r="390" ht="21" customHeight="1"/>
    <row r="391" ht="21" customHeight="1"/>
    <row r="392" ht="21" customHeight="1"/>
    <row r="393" ht="21" customHeight="1"/>
    <row r="394" ht="21" customHeight="1"/>
    <row r="395" ht="21" customHeight="1"/>
    <row r="396" ht="21" customHeight="1"/>
    <row r="397" ht="21" customHeight="1"/>
    <row r="398" ht="21" customHeight="1"/>
    <row r="399" ht="21" customHeight="1"/>
    <row r="400" ht="21" customHeight="1"/>
    <row r="401" ht="21" customHeight="1"/>
    <row r="402" ht="21" customHeight="1"/>
    <row r="403" ht="21" customHeight="1"/>
    <row r="404" ht="21" customHeight="1"/>
    <row r="405" ht="21" customHeight="1"/>
    <row r="406" ht="21" customHeight="1"/>
    <row r="407" ht="21" customHeight="1"/>
    <row r="408" ht="21" customHeight="1"/>
    <row r="409" ht="21" customHeight="1"/>
    <row r="410" ht="21" customHeight="1"/>
    <row r="411" ht="21" customHeight="1"/>
    <row r="412" ht="21" customHeight="1"/>
    <row r="413" ht="21" customHeight="1"/>
    <row r="414" ht="21" customHeight="1"/>
    <row r="415" ht="21" customHeight="1"/>
    <row r="416" ht="21" customHeight="1"/>
    <row r="417" ht="21" customHeight="1"/>
    <row r="418" ht="21" customHeight="1"/>
    <row r="419" ht="21" customHeight="1"/>
    <row r="420" ht="21" customHeight="1"/>
    <row r="421" ht="21" customHeight="1"/>
    <row r="422" ht="21" customHeight="1"/>
    <row r="423" ht="21" customHeight="1"/>
    <row r="424" ht="21" customHeight="1"/>
    <row r="425" ht="21" customHeight="1"/>
    <row r="426" ht="21" customHeight="1"/>
    <row r="427" ht="21" customHeight="1"/>
    <row r="428" ht="21" customHeight="1"/>
    <row r="429" ht="21" customHeight="1"/>
    <row r="430" ht="21" customHeight="1"/>
    <row r="431" ht="21" customHeight="1"/>
    <row r="432" ht="21" customHeight="1"/>
    <row r="433" ht="21" customHeight="1"/>
  </sheetData>
  <dataConsolidate/>
  <printOptions horizontalCentered="1" verticalCentered="1"/>
  <pageMargins left="0" right="0" top="0" bottom="0" header="0.19" footer="0"/>
  <pageSetup scale="42" orientation="landscape" r:id="rId1"/>
  <headerFooter alignWithMargins="0">
    <oddHeader>&amp;C&amp;20West Power Positions - Peak</oddHeader>
  </headerFooter>
  <colBreaks count="1" manualBreakCount="1">
    <brk id="23" max="90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Pict="0" macro="[1]!PublishWVaRAndPeakPosByTrader">
                <anchor moveWithCells="1" sizeWithCells="1">
                  <from>
                    <xdr:col>24</xdr:col>
                    <xdr:colOff>99060</xdr:colOff>
                    <xdr:row>3</xdr:row>
                    <xdr:rowOff>60960</xdr:rowOff>
                  </from>
                  <to>
                    <xdr:col>28</xdr:col>
                    <xdr:colOff>472440</xdr:colOff>
                    <xdr:row>5</xdr:row>
                    <xdr:rowOff>68580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1:AL202"/>
  <sheetViews>
    <sheetView topLeftCell="A4" zoomScale="50" zoomScaleNormal="100" workbookViewId="0">
      <pane xSplit="1" ySplit="27" topLeftCell="B31" activePane="bottomRight" state="frozen"/>
      <selection activeCell="A4" sqref="A4"/>
      <selection pane="topRight" activeCell="B4" sqref="B4"/>
      <selection pane="bottomLeft" activeCell="A31" sqref="A31"/>
      <selection pane="bottomRight" activeCell="L43" sqref="L43"/>
    </sheetView>
  </sheetViews>
  <sheetFormatPr defaultColWidth="9.109375" defaultRowHeight="17.399999999999999"/>
  <cols>
    <col min="1" max="1" width="28.109375" style="48" hidden="1" customWidth="1"/>
    <col min="2" max="2" width="27.33203125" style="48" hidden="1" customWidth="1"/>
    <col min="3" max="3" width="37.6640625" style="48" bestFit="1" customWidth="1"/>
    <col min="4" max="4" width="20.109375" style="49" bestFit="1" customWidth="1"/>
    <col min="5" max="5" width="19.5546875" style="50" bestFit="1" customWidth="1"/>
    <col min="6" max="7" width="8.6640625" style="51" hidden="1" customWidth="1"/>
    <col min="8" max="11" width="15.44140625" style="51" hidden="1" customWidth="1"/>
    <col min="12" max="13" width="15.44140625" style="51" customWidth="1"/>
    <col min="14" max="14" width="14.109375" style="52" bestFit="1" customWidth="1"/>
    <col min="15" max="16" width="19" style="52" bestFit="1" customWidth="1"/>
    <col min="17" max="19" width="20.6640625" style="51" customWidth="1"/>
    <col min="20" max="20" width="20.6640625" style="53" customWidth="1"/>
    <col min="21" max="21" width="19" style="52" bestFit="1" customWidth="1"/>
    <col min="22" max="22" width="22.44140625" style="53" bestFit="1" customWidth="1"/>
    <col min="23" max="23" width="9.33203125" style="48" customWidth="1"/>
    <col min="24" max="24" width="18.33203125" style="53" bestFit="1" customWidth="1"/>
    <col min="25" max="25" width="25" style="48" bestFit="1" customWidth="1"/>
    <col min="26" max="26" width="21.33203125" style="48" bestFit="1" customWidth="1"/>
    <col min="27" max="27" width="16.88671875" style="48" customWidth="1"/>
    <col min="28" max="28" width="9.109375" style="48"/>
    <col min="29" max="29" width="32.33203125" style="48" customWidth="1"/>
    <col min="30" max="30" width="13.88671875" style="48" bestFit="1" customWidth="1"/>
    <col min="31" max="31" width="17.5546875" style="48" bestFit="1" customWidth="1"/>
    <col min="32" max="32" width="21.33203125" style="48" customWidth="1"/>
    <col min="33" max="33" width="16" style="48" bestFit="1" customWidth="1"/>
    <col min="34" max="34" width="42.6640625" style="54" bestFit="1" customWidth="1"/>
    <col min="35" max="16384" width="9.109375" style="48"/>
  </cols>
  <sheetData>
    <row r="1" spans="1:34" hidden="1"/>
    <row r="2" spans="1:34" hidden="1">
      <c r="E2" s="50" t="s">
        <v>53</v>
      </c>
      <c r="F2" s="55"/>
      <c r="G2" s="55"/>
      <c r="H2" s="55"/>
      <c r="I2" s="55"/>
      <c r="J2" s="55"/>
      <c r="K2" s="55"/>
    </row>
    <row r="3" spans="1:34" s="56" customFormat="1" hidden="1">
      <c r="D3" s="57"/>
      <c r="E3" s="58" t="s">
        <v>54</v>
      </c>
      <c r="N3" s="59"/>
      <c r="O3" s="59"/>
      <c r="P3" s="59"/>
      <c r="T3" s="60"/>
      <c r="U3" s="59"/>
      <c r="V3" s="60"/>
      <c r="X3" s="60"/>
    </row>
    <row r="4" spans="1:34" s="62" customFormat="1" ht="21" thickBot="1">
      <c r="A4" s="61">
        <f ca="1">IF(HOUR(NOW())&gt;15,NOW(),NOW()-IF(WEEKDAY(NOW())=2,2,0)-1)</f>
        <v>37215.421871874998</v>
      </c>
      <c r="C4" s="150">
        <f ca="1">A4</f>
        <v>37215.421871874998</v>
      </c>
      <c r="F4" s="82"/>
      <c r="G4" s="82"/>
      <c r="H4" s="82"/>
      <c r="I4" s="82"/>
      <c r="J4" s="82"/>
      <c r="K4" s="82"/>
      <c r="L4" s="82"/>
      <c r="M4" s="82"/>
      <c r="N4" s="114"/>
      <c r="O4" s="114"/>
      <c r="P4" s="114"/>
      <c r="Q4" s="82"/>
      <c r="R4" s="82"/>
      <c r="S4" s="82"/>
      <c r="T4" s="83"/>
      <c r="U4" s="114"/>
      <c r="V4" s="83"/>
      <c r="X4" s="83"/>
      <c r="AH4" s="35"/>
    </row>
    <row r="5" spans="1:34" s="72" customFormat="1" ht="27" customHeight="1">
      <c r="A5" s="63" t="s">
        <v>0</v>
      </c>
      <c r="B5" s="64"/>
      <c r="C5" s="64" t="s">
        <v>2</v>
      </c>
      <c r="D5" s="65"/>
      <c r="E5" s="66" t="s">
        <v>5</v>
      </c>
      <c r="F5" s="67">
        <v>2001</v>
      </c>
      <c r="G5" s="67">
        <v>2001</v>
      </c>
      <c r="H5" s="67"/>
      <c r="I5" s="67"/>
      <c r="J5" s="67"/>
      <c r="K5" s="67"/>
      <c r="L5" s="67"/>
      <c r="M5" s="67"/>
      <c r="N5" s="68">
        <v>2001</v>
      </c>
      <c r="O5" s="68">
        <v>2002</v>
      </c>
      <c r="P5" s="68">
        <v>2003</v>
      </c>
      <c r="Q5" s="69" t="s">
        <v>62</v>
      </c>
      <c r="R5" s="70" t="s">
        <v>62</v>
      </c>
      <c r="S5" s="70" t="s">
        <v>62</v>
      </c>
      <c r="T5" s="70" t="s">
        <v>62</v>
      </c>
      <c r="U5" s="68" t="s">
        <v>62</v>
      </c>
      <c r="V5" s="71" t="s">
        <v>30</v>
      </c>
      <c r="X5" s="73" t="s">
        <v>55</v>
      </c>
      <c r="AH5" s="74"/>
    </row>
    <row r="6" spans="1:34" s="72" customFormat="1" ht="27" customHeight="1" thickBot="1">
      <c r="A6" s="75" t="s">
        <v>1</v>
      </c>
      <c r="B6" s="76"/>
      <c r="C6" s="76" t="s">
        <v>1</v>
      </c>
      <c r="D6" s="77" t="s">
        <v>6</v>
      </c>
      <c r="E6" s="78" t="s">
        <v>6</v>
      </c>
      <c r="F6" s="79" t="s">
        <v>3</v>
      </c>
      <c r="G6" s="79" t="s">
        <v>4</v>
      </c>
      <c r="H6" s="79" t="s">
        <v>88</v>
      </c>
      <c r="I6" s="79" t="s">
        <v>89</v>
      </c>
      <c r="J6" s="79" t="s">
        <v>90</v>
      </c>
      <c r="K6" s="79" t="s">
        <v>91</v>
      </c>
      <c r="L6" s="79" t="s">
        <v>92</v>
      </c>
      <c r="M6" s="79" t="s">
        <v>93</v>
      </c>
      <c r="N6" s="80" t="s">
        <v>23</v>
      </c>
      <c r="O6" s="80" t="s">
        <v>24</v>
      </c>
      <c r="P6" s="80" t="s">
        <v>25</v>
      </c>
      <c r="Q6" s="79" t="s">
        <v>26</v>
      </c>
      <c r="R6" s="79" t="s">
        <v>27</v>
      </c>
      <c r="S6" s="79" t="s">
        <v>28</v>
      </c>
      <c r="T6" s="79" t="s">
        <v>29</v>
      </c>
      <c r="U6" s="80" t="s">
        <v>10</v>
      </c>
      <c r="V6" s="81" t="s">
        <v>31</v>
      </c>
      <c r="X6" s="73"/>
      <c r="AH6" s="74"/>
    </row>
    <row r="7" spans="1:34" s="62" customFormat="1" ht="27" hidden="1" customHeight="1">
      <c r="E7" s="62" t="s">
        <v>57</v>
      </c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3"/>
      <c r="U7" s="82"/>
      <c r="V7" s="83"/>
      <c r="X7" s="83"/>
      <c r="AH7" s="35"/>
    </row>
    <row r="8" spans="1:34" s="31" customFormat="1" ht="21" hidden="1" customHeight="1">
      <c r="A8" s="84" t="s">
        <v>99</v>
      </c>
      <c r="B8" s="85" t="s">
        <v>52</v>
      </c>
      <c r="C8" s="86"/>
      <c r="D8" s="87">
        <v>10000000</v>
      </c>
      <c r="E8" s="88"/>
      <c r="F8" s="89"/>
      <c r="G8" s="89"/>
      <c r="H8" s="89"/>
      <c r="I8" s="89"/>
      <c r="J8" s="89"/>
      <c r="K8" s="89"/>
      <c r="L8" s="89"/>
      <c r="M8" s="89"/>
      <c r="N8" s="70"/>
      <c r="O8" s="70"/>
      <c r="P8" s="70"/>
      <c r="Q8" s="89"/>
      <c r="R8" s="89"/>
      <c r="S8" s="89"/>
      <c r="T8" s="89"/>
      <c r="U8" s="70"/>
      <c r="V8" s="90"/>
      <c r="X8" s="83"/>
      <c r="AH8" s="35"/>
    </row>
    <row r="9" spans="1:34" s="31" customFormat="1" ht="21" hidden="1" customHeight="1">
      <c r="A9" s="91"/>
      <c r="B9" s="36"/>
      <c r="C9" s="36"/>
      <c r="D9" s="39"/>
      <c r="E9" s="39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92"/>
      <c r="X9" s="37"/>
      <c r="AH9" s="35"/>
    </row>
    <row r="10" spans="1:34" s="31" customFormat="1" ht="21" hidden="1" customHeight="1">
      <c r="A10" s="93" t="s">
        <v>22</v>
      </c>
      <c r="B10" s="29"/>
      <c r="C10" s="29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94"/>
      <c r="X10" s="30"/>
      <c r="AD10" s="32"/>
      <c r="AE10" s="33"/>
      <c r="AF10" s="34"/>
      <c r="AG10" s="34"/>
      <c r="AH10" s="35"/>
    </row>
    <row r="11" spans="1:34" s="98" customFormat="1" ht="21" hidden="1" customHeight="1">
      <c r="A11" s="91" t="s">
        <v>41</v>
      </c>
      <c r="B11" s="36"/>
      <c r="C11" s="36" t="str">
        <f>'W. VaR &amp; Peak Pos By Trader'!C11</f>
        <v>Cooper Richey</v>
      </c>
      <c r="D11" s="95"/>
      <c r="E11" s="96"/>
      <c r="F11" s="37">
        <f>'Filter OffPeak'!B11</f>
        <v>0</v>
      </c>
      <c r="G11" s="37">
        <f>'Filter OffPeak'!C11</f>
        <v>0</v>
      </c>
      <c r="H11" s="37">
        <f>'Filter OffPeak'!D11</f>
        <v>0</v>
      </c>
      <c r="I11" s="37">
        <f>'Filter OffPeak'!E11</f>
        <v>0</v>
      </c>
      <c r="J11" s="37">
        <f>'Filter OffPeak'!F11</f>
        <v>0</v>
      </c>
      <c r="K11" s="37">
        <f>'Filter OffPeak'!G11</f>
        <v>0</v>
      </c>
      <c r="L11" s="37">
        <f>'Filter OffPeak'!H11</f>
        <v>0</v>
      </c>
      <c r="M11" s="37">
        <f>'Filter OffPeak'!I11</f>
        <v>0</v>
      </c>
      <c r="N11" s="97">
        <f>SUM(F11:M11)</f>
        <v>0</v>
      </c>
      <c r="O11" s="97">
        <f>SUM('Filter OffPeak'!J11:U11)</f>
        <v>0</v>
      </c>
      <c r="P11" s="97">
        <f>SUM('Filter OffPeak'!V11:AG11)</f>
        <v>0</v>
      </c>
      <c r="Q11" s="37">
        <f>SUMIF('Filter OffPeak'!$AH$3:$IC$3,"=1",'Filter OffPeak'!$AH11:$IC11)</f>
        <v>0</v>
      </c>
      <c r="R11" s="37">
        <f>SUMIF('Filter OffPeak'!$AH$3:$IC$3,"=2",'Filter OffPeak'!$AH11:$IC11)</f>
        <v>0</v>
      </c>
      <c r="S11" s="37">
        <f>SUMIF('Filter OffPeak'!$AH$3:$IC$3,"=3",'Filter OffPeak'!$AH11:$IC11)</f>
        <v>0</v>
      </c>
      <c r="T11" s="37">
        <f>SUMIF('Filter OffPeak'!$AH$3:$IC$3,"=4",'Filter OffPeak'!$AH11:$IC11)</f>
        <v>0</v>
      </c>
      <c r="U11" s="97">
        <f>SUM(Q11:T11)</f>
        <v>0</v>
      </c>
      <c r="V11" s="92">
        <f>N11+O11+P11+U11</f>
        <v>0</v>
      </c>
      <c r="X11" s="37">
        <f>V11-IF(ISNA(VLOOKUP(A11,'Import OffPeak'!$A$3:$ID$23,238,FALSE)),0,VLOOKUP(A11,'Import OffPeak'!$A$3:$ID$23,238,FALSE))</f>
        <v>0</v>
      </c>
      <c r="AH11" s="74"/>
    </row>
    <row r="12" spans="1:34" s="98" customFormat="1" ht="21" hidden="1" customHeight="1">
      <c r="A12" s="91"/>
      <c r="B12" s="36"/>
      <c r="C12" s="36"/>
      <c r="D12" s="95"/>
      <c r="E12" s="96"/>
      <c r="F12" s="37"/>
      <c r="G12" s="37"/>
      <c r="H12" s="37"/>
      <c r="I12" s="37"/>
      <c r="J12" s="37"/>
      <c r="K12" s="37"/>
      <c r="L12" s="37"/>
      <c r="M12" s="37"/>
      <c r="N12" s="97"/>
      <c r="O12" s="97"/>
      <c r="P12" s="97"/>
      <c r="Q12" s="37"/>
      <c r="R12" s="37"/>
      <c r="S12" s="37"/>
      <c r="T12" s="37"/>
      <c r="U12" s="97"/>
      <c r="V12" s="37"/>
      <c r="X12" s="37"/>
      <c r="AH12" s="74"/>
    </row>
    <row r="13" spans="1:34" s="98" customFormat="1" ht="21" hidden="1" customHeight="1">
      <c r="A13" s="91"/>
      <c r="B13" s="36"/>
      <c r="C13" s="36"/>
      <c r="D13" s="95"/>
      <c r="E13" s="96"/>
      <c r="F13" s="37"/>
      <c r="G13" s="37"/>
      <c r="H13" s="37"/>
      <c r="I13" s="37"/>
      <c r="J13" s="37"/>
      <c r="K13" s="37"/>
      <c r="L13" s="37"/>
      <c r="M13" s="37"/>
      <c r="N13" s="97"/>
      <c r="O13" s="97"/>
      <c r="P13" s="97"/>
      <c r="Q13" s="37"/>
      <c r="R13" s="37"/>
      <c r="S13" s="37"/>
      <c r="T13" s="37"/>
      <c r="U13" s="97"/>
      <c r="V13" s="37"/>
      <c r="X13" s="37"/>
      <c r="AH13" s="74"/>
    </row>
    <row r="14" spans="1:34" s="98" customFormat="1" ht="21" hidden="1" customHeight="1">
      <c r="A14" s="91"/>
      <c r="B14" s="36"/>
      <c r="C14" s="36"/>
      <c r="D14" s="95"/>
      <c r="E14" s="96"/>
      <c r="F14" s="37"/>
      <c r="G14" s="37"/>
      <c r="H14" s="37"/>
      <c r="I14" s="37"/>
      <c r="J14" s="37"/>
      <c r="K14" s="37"/>
      <c r="L14" s="37"/>
      <c r="M14" s="37"/>
      <c r="N14" s="97"/>
      <c r="O14" s="97"/>
      <c r="P14" s="97"/>
      <c r="Q14" s="37"/>
      <c r="R14" s="37"/>
      <c r="S14" s="37"/>
      <c r="T14" s="37"/>
      <c r="U14" s="97"/>
      <c r="V14" s="37"/>
      <c r="X14" s="37"/>
      <c r="AH14" s="74"/>
    </row>
    <row r="15" spans="1:34" s="98" customFormat="1" ht="21" hidden="1" customHeight="1">
      <c r="A15" s="91"/>
      <c r="B15" s="36"/>
      <c r="C15" s="36"/>
      <c r="D15" s="95"/>
      <c r="E15" s="96"/>
      <c r="F15" s="37"/>
      <c r="G15" s="37"/>
      <c r="H15" s="37"/>
      <c r="I15" s="37"/>
      <c r="J15" s="37"/>
      <c r="K15" s="37"/>
      <c r="L15" s="37"/>
      <c r="M15" s="37"/>
      <c r="N15" s="97"/>
      <c r="O15" s="97"/>
      <c r="P15" s="97"/>
      <c r="Q15" s="37"/>
      <c r="R15" s="37"/>
      <c r="S15" s="37"/>
      <c r="T15" s="37"/>
      <c r="U15" s="97"/>
      <c r="V15" s="37"/>
      <c r="X15" s="37"/>
      <c r="AH15" s="74"/>
    </row>
    <row r="16" spans="1:34" s="98" customFormat="1" ht="21" hidden="1" customHeight="1">
      <c r="A16" s="91"/>
      <c r="B16" s="36"/>
      <c r="C16" s="36"/>
      <c r="D16" s="95"/>
      <c r="E16" s="96"/>
      <c r="F16" s="37"/>
      <c r="G16" s="37"/>
      <c r="H16" s="37"/>
      <c r="I16" s="37"/>
      <c r="J16" s="37"/>
      <c r="K16" s="37"/>
      <c r="L16" s="37"/>
      <c r="M16" s="37"/>
      <c r="N16" s="97"/>
      <c r="O16" s="97"/>
      <c r="P16" s="97"/>
      <c r="Q16" s="37"/>
      <c r="R16" s="37"/>
      <c r="S16" s="37"/>
      <c r="T16" s="37"/>
      <c r="U16" s="97"/>
      <c r="V16" s="37"/>
      <c r="X16" s="37"/>
      <c r="AH16" s="74"/>
    </row>
    <row r="17" spans="1:34" s="98" customFormat="1" ht="21" hidden="1" customHeight="1">
      <c r="A17" s="91"/>
      <c r="B17" s="36"/>
      <c r="C17" s="36"/>
      <c r="D17" s="95"/>
      <c r="E17" s="96"/>
      <c r="F17" s="37"/>
      <c r="G17" s="37"/>
      <c r="H17" s="37"/>
      <c r="I17" s="37"/>
      <c r="J17" s="37"/>
      <c r="K17" s="37"/>
      <c r="L17" s="37"/>
      <c r="M17" s="37"/>
      <c r="N17" s="97"/>
      <c r="O17" s="97"/>
      <c r="P17" s="97"/>
      <c r="Q17" s="37"/>
      <c r="R17" s="37"/>
      <c r="S17" s="37"/>
      <c r="T17" s="37"/>
      <c r="U17" s="97"/>
      <c r="V17" s="37"/>
      <c r="X17" s="37"/>
      <c r="AH17" s="74"/>
    </row>
    <row r="18" spans="1:34" s="98" customFormat="1" ht="21" hidden="1" customHeight="1">
      <c r="A18" s="91"/>
      <c r="B18" s="36"/>
      <c r="C18" s="36"/>
      <c r="D18" s="95"/>
      <c r="E18" s="96"/>
      <c r="F18" s="37"/>
      <c r="G18" s="37"/>
      <c r="H18" s="37"/>
      <c r="I18" s="37"/>
      <c r="J18" s="37"/>
      <c r="K18" s="37"/>
      <c r="L18" s="37"/>
      <c r="M18" s="37"/>
      <c r="N18" s="97"/>
      <c r="O18" s="97"/>
      <c r="P18" s="97"/>
      <c r="Q18" s="37"/>
      <c r="R18" s="37"/>
      <c r="S18" s="37"/>
      <c r="T18" s="37"/>
      <c r="U18" s="97"/>
      <c r="V18" s="37"/>
      <c r="X18" s="37"/>
      <c r="AH18" s="74"/>
    </row>
    <row r="19" spans="1:34" s="27" customFormat="1" ht="21" hidden="1" customHeight="1"/>
    <row r="20" spans="1:34" s="98" customFormat="1" ht="21" hidden="1" customHeight="1">
      <c r="A20" s="91" t="s">
        <v>80</v>
      </c>
      <c r="B20" s="36"/>
      <c r="C20" s="36" t="s">
        <v>77</v>
      </c>
      <c r="D20" s="95"/>
      <c r="E20" s="96"/>
      <c r="F20" s="37"/>
      <c r="G20" s="37"/>
      <c r="H20" s="97">
        <f>SUM(H21,H23,H24,H26,H27)</f>
        <v>0</v>
      </c>
      <c r="I20" s="97">
        <f>SUM(I21,I22,I23,I24,I26,I27)</f>
        <v>0</v>
      </c>
      <c r="J20" s="97">
        <f t="shared" ref="J20:V20" si="0">SUM(J21,J22,J23,J24,J26,J27)</f>
        <v>0</v>
      </c>
      <c r="K20" s="97">
        <f t="shared" si="0"/>
        <v>0</v>
      </c>
      <c r="L20" s="97">
        <f t="shared" si="0"/>
        <v>0</v>
      </c>
      <c r="M20" s="97">
        <f t="shared" si="0"/>
        <v>0</v>
      </c>
      <c r="N20" s="97">
        <f t="shared" si="0"/>
        <v>0</v>
      </c>
      <c r="O20" s="97">
        <f t="shared" si="0"/>
        <v>0</v>
      </c>
      <c r="P20" s="97">
        <f t="shared" si="0"/>
        <v>0</v>
      </c>
      <c r="Q20" s="97">
        <f t="shared" si="0"/>
        <v>0</v>
      </c>
      <c r="R20" s="97">
        <f t="shared" si="0"/>
        <v>0</v>
      </c>
      <c r="S20" s="97">
        <f t="shared" si="0"/>
        <v>0</v>
      </c>
      <c r="T20" s="97">
        <f t="shared" si="0"/>
        <v>0</v>
      </c>
      <c r="U20" s="97">
        <f t="shared" si="0"/>
        <v>0</v>
      </c>
      <c r="V20" s="97">
        <f t="shared" si="0"/>
        <v>0</v>
      </c>
      <c r="X20" s="97">
        <f>SUM(X21,X23,X24,X26,X27)</f>
        <v>0</v>
      </c>
      <c r="AH20" s="74"/>
    </row>
    <row r="21" spans="1:34" s="98" customFormat="1" ht="21" hidden="1" customHeight="1">
      <c r="A21" s="91" t="s">
        <v>42</v>
      </c>
      <c r="B21" s="36"/>
      <c r="C21" s="36" t="s">
        <v>77</v>
      </c>
      <c r="D21" s="95"/>
      <c r="E21" s="96"/>
      <c r="F21" s="37">
        <f>'Filter OffPeak'!B12</f>
        <v>0</v>
      </c>
      <c r="G21" s="37">
        <f>'Filter OffPeak'!C12</f>
        <v>0</v>
      </c>
      <c r="H21" s="37">
        <f>'Filter OffPeak'!D12</f>
        <v>0</v>
      </c>
      <c r="I21" s="37">
        <f>'Filter OffPeak'!E12</f>
        <v>0</v>
      </c>
      <c r="J21" s="37">
        <f>'Filter OffPeak'!F12</f>
        <v>0</v>
      </c>
      <c r="K21" s="37">
        <f>'Filter OffPeak'!G12</f>
        <v>0</v>
      </c>
      <c r="L21" s="37">
        <f>'Filter OffPeak'!H12</f>
        <v>0</v>
      </c>
      <c r="M21" s="37">
        <f>'Filter OffPeak'!I12</f>
        <v>0</v>
      </c>
      <c r="N21" s="97">
        <f t="shared" ref="N21:N27" si="1">SUM(F21:M21)</f>
        <v>0</v>
      </c>
      <c r="O21" s="97">
        <f>SUM('Filter OffPeak'!J12:U12)</f>
        <v>0</v>
      </c>
      <c r="P21" s="97">
        <f>SUM('Filter OffPeak'!V12:AG12)</f>
        <v>0</v>
      </c>
      <c r="Q21" s="37">
        <f>SUMIF('Filter OffPeak'!$AH$3:$IC$3,"=1",'Filter OffPeak'!$AH12:$IC12)</f>
        <v>0</v>
      </c>
      <c r="R21" s="37">
        <f>SUMIF('Filter OffPeak'!$AH$3:$IC$3,"=2",'Filter OffPeak'!$AH12:$IC12)</f>
        <v>0</v>
      </c>
      <c r="S21" s="37">
        <f>SUMIF('Filter OffPeak'!$AH$3:$IC$3,"=3",'Filter OffPeak'!$AH12:$IC12)</f>
        <v>0</v>
      </c>
      <c r="T21" s="37">
        <f>SUMIF('Filter OffPeak'!$AH$3:$IC$3,"=4",'Filter OffPeak'!$AH12:$IC12)</f>
        <v>0</v>
      </c>
      <c r="U21" s="97">
        <f t="shared" ref="U21:U27" si="2">SUM(Q21:T21)</f>
        <v>0</v>
      </c>
      <c r="V21" s="92">
        <f t="shared" ref="V21:V27" si="3">N21+O21+P21+U21</f>
        <v>0</v>
      </c>
      <c r="X21" s="37">
        <f>V21-IF(ISNA(VLOOKUP(A21,'Import OffPeak'!$A$3:$ID$23,238,FALSE)),0,VLOOKUP(A21,'Import OffPeak'!$A$3:$ID$23,238,FALSE))</f>
        <v>0</v>
      </c>
      <c r="AH21" s="74"/>
    </row>
    <row r="22" spans="1:34" s="98" customFormat="1" ht="21" hidden="1" customHeight="1">
      <c r="A22" s="91" t="s">
        <v>44</v>
      </c>
      <c r="B22" s="36"/>
      <c r="C22" s="36" t="s">
        <v>77</v>
      </c>
      <c r="D22" s="95"/>
      <c r="E22" s="96"/>
      <c r="F22" s="37">
        <f>'Filter OffPeak'!B13</f>
        <v>0</v>
      </c>
      <c r="G22" s="37">
        <f>'Filter OffPeak'!C13</f>
        <v>0</v>
      </c>
      <c r="H22" s="37">
        <f>'Filter OffPeak'!D13</f>
        <v>0</v>
      </c>
      <c r="I22" s="37">
        <f>'Filter OffPeak'!E13</f>
        <v>0</v>
      </c>
      <c r="J22" s="37">
        <f>'Filter OffPeak'!F13</f>
        <v>0</v>
      </c>
      <c r="K22" s="37">
        <f>'Filter OffPeak'!G13</f>
        <v>0</v>
      </c>
      <c r="L22" s="37">
        <f>'Filter OffPeak'!H13</f>
        <v>0</v>
      </c>
      <c r="M22" s="37">
        <f>'Filter OffPeak'!I13</f>
        <v>0</v>
      </c>
      <c r="N22" s="97">
        <f t="shared" si="1"/>
        <v>0</v>
      </c>
      <c r="O22" s="97">
        <f>SUM('Filter OffPeak'!J13:U13)</f>
        <v>0</v>
      </c>
      <c r="P22" s="97">
        <f>SUM('Filter OffPeak'!V13:AG13)</f>
        <v>0</v>
      </c>
      <c r="Q22" s="37">
        <f>SUMIF('Filter OffPeak'!$AH$3:$IC$3,"=1",'Filter OffPeak'!$AH13:$IC13)</f>
        <v>0</v>
      </c>
      <c r="R22" s="37">
        <f>SUMIF('Filter OffPeak'!$AH$3:$IC$3,"=2",'Filter OffPeak'!$AH13:$IC13)</f>
        <v>0</v>
      </c>
      <c r="S22" s="37">
        <f>SUMIF('Filter OffPeak'!$AH$3:$IC$3,"=3",'Filter OffPeak'!$AH13:$IC13)</f>
        <v>0</v>
      </c>
      <c r="T22" s="37">
        <f>SUMIF('Filter OffPeak'!$AH$3:$IC$3,"=4",'Filter OffPeak'!$AH13:$IC13)</f>
        <v>0</v>
      </c>
      <c r="U22" s="97">
        <f t="shared" si="2"/>
        <v>0</v>
      </c>
      <c r="V22" s="92">
        <f t="shared" si="3"/>
        <v>0</v>
      </c>
      <c r="X22" s="37">
        <f>V22-IF(ISNA(VLOOKUP(A22,'Import OffPeak'!$A$3:$ID$23,238,FALSE)),0,VLOOKUP(A22,'Import OffPeak'!$A$3:$ID$23,238,FALSE))</f>
        <v>0</v>
      </c>
      <c r="AH22" s="74"/>
    </row>
    <row r="23" spans="1:34" s="98" customFormat="1" ht="21" hidden="1" customHeight="1">
      <c r="A23" s="91" t="s">
        <v>103</v>
      </c>
      <c r="B23" s="36"/>
      <c r="C23" s="36" t="s">
        <v>77</v>
      </c>
      <c r="D23" s="95"/>
      <c r="E23" s="96"/>
      <c r="F23" s="37">
        <f>'Filter OffPeak'!B14</f>
        <v>0</v>
      </c>
      <c r="G23" s="37">
        <f>'Filter OffPeak'!C14</f>
        <v>0</v>
      </c>
      <c r="H23" s="37">
        <f>'Filter OffPeak'!D14</f>
        <v>0</v>
      </c>
      <c r="I23" s="37">
        <f>'Filter OffPeak'!E14</f>
        <v>0</v>
      </c>
      <c r="J23" s="37">
        <f>'Filter OffPeak'!F14</f>
        <v>0</v>
      </c>
      <c r="K23" s="37">
        <f>'Filter OffPeak'!G14</f>
        <v>0</v>
      </c>
      <c r="L23" s="37">
        <f>'Filter OffPeak'!H14</f>
        <v>0</v>
      </c>
      <c r="M23" s="37">
        <f>'Filter OffPeak'!I14</f>
        <v>0</v>
      </c>
      <c r="N23" s="97">
        <f t="shared" si="1"/>
        <v>0</v>
      </c>
      <c r="O23" s="97">
        <f>SUM('Filter OffPeak'!J14:U14)</f>
        <v>0</v>
      </c>
      <c r="P23" s="97">
        <f>SUM('Filter OffPeak'!V14:AG14)</f>
        <v>0</v>
      </c>
      <c r="Q23" s="37">
        <f>SUMIF('Filter OffPeak'!$AH$3:$IC$3,"=1",'Filter OffPeak'!$AH14:$IC14)</f>
        <v>0</v>
      </c>
      <c r="R23" s="37">
        <f>SUMIF('Filter OffPeak'!$AH$3:$IC$3,"=2",'Filter OffPeak'!$AH14:$IC14)</f>
        <v>0</v>
      </c>
      <c r="S23" s="37">
        <f>SUMIF('Filter OffPeak'!$AH$3:$IC$3,"=3",'Filter OffPeak'!$AH14:$IC14)</f>
        <v>0</v>
      </c>
      <c r="T23" s="37">
        <f>SUMIF('Filter OffPeak'!$AH$3:$IC$3,"=4",'Filter OffPeak'!$AH14:$IC14)</f>
        <v>0</v>
      </c>
      <c r="U23" s="97">
        <f t="shared" si="2"/>
        <v>0</v>
      </c>
      <c r="V23" s="92">
        <f t="shared" si="3"/>
        <v>0</v>
      </c>
      <c r="X23" s="37">
        <f>V23-IF(ISNA(VLOOKUP(A23,'Import OffPeak'!$A$3:$ID$23,238,FALSE)),0,VLOOKUP(A23,'Import OffPeak'!$A$3:$ID$23,238,FALSE))</f>
        <v>0</v>
      </c>
      <c r="AH23" s="74"/>
    </row>
    <row r="24" spans="1:34" s="98" customFormat="1" ht="21" hidden="1" customHeight="1">
      <c r="A24" s="91" t="s">
        <v>46</v>
      </c>
      <c r="B24" s="36"/>
      <c r="C24" s="36" t="s">
        <v>77</v>
      </c>
      <c r="D24" s="95"/>
      <c r="E24" s="96"/>
      <c r="F24" s="37">
        <f>'Filter OffPeak'!B15</f>
        <v>0</v>
      </c>
      <c r="G24" s="37">
        <f>'Filter OffPeak'!C15</f>
        <v>0</v>
      </c>
      <c r="H24" s="37">
        <f>'Filter OffPeak'!D15</f>
        <v>0</v>
      </c>
      <c r="I24" s="37">
        <f>'Filter OffPeak'!E15</f>
        <v>0</v>
      </c>
      <c r="J24" s="37">
        <f>'Filter OffPeak'!F15</f>
        <v>0</v>
      </c>
      <c r="K24" s="37">
        <f>'Filter OffPeak'!G15</f>
        <v>0</v>
      </c>
      <c r="L24" s="37">
        <f>'Filter OffPeak'!H15</f>
        <v>0</v>
      </c>
      <c r="M24" s="37">
        <f>'Filter OffPeak'!I15</f>
        <v>0</v>
      </c>
      <c r="N24" s="97">
        <f t="shared" si="1"/>
        <v>0</v>
      </c>
      <c r="O24" s="97">
        <f>SUM('Filter OffPeak'!J15:U15)</f>
        <v>0</v>
      </c>
      <c r="P24" s="97">
        <f>SUM('Filter OffPeak'!V15:AG15)</f>
        <v>0</v>
      </c>
      <c r="Q24" s="37">
        <f>SUMIF('Filter OffPeak'!$AH$3:$IC$3,"=1",'Filter OffPeak'!$AH15:$IC15)</f>
        <v>0</v>
      </c>
      <c r="R24" s="37">
        <f>SUMIF('Filter OffPeak'!$AH$3:$IC$3,"=2",'Filter OffPeak'!$AH15:$IC15)</f>
        <v>0</v>
      </c>
      <c r="S24" s="37">
        <f>SUMIF('Filter OffPeak'!$AH$3:$IC$3,"=3",'Filter OffPeak'!$AH15:$IC15)</f>
        <v>0</v>
      </c>
      <c r="T24" s="37">
        <f>SUMIF('Filter OffPeak'!$AH$3:$IC$3,"=4",'Filter OffPeak'!$AH15:$IC15)</f>
        <v>0</v>
      </c>
      <c r="U24" s="97">
        <f t="shared" si="2"/>
        <v>0</v>
      </c>
      <c r="V24" s="92">
        <f t="shared" si="3"/>
        <v>0</v>
      </c>
      <c r="X24" s="37">
        <f>V24-IF(ISNA(VLOOKUP(A24,'Import OffPeak'!$A$3:$ID$23,238,FALSE)),0,VLOOKUP(A24,'Import OffPeak'!$A$3:$ID$23,238,FALSE))</f>
        <v>0</v>
      </c>
      <c r="AH24" s="74"/>
    </row>
    <row r="25" spans="1:34" s="98" customFormat="1" ht="21" hidden="1" customHeight="1" thickBot="1">
      <c r="A25" s="91" t="s">
        <v>47</v>
      </c>
      <c r="B25" s="36"/>
      <c r="C25" s="36" t="str">
        <f>'W. VaR &amp; Peak Pos By Trader'!C17</f>
        <v>Bill Greenizan</v>
      </c>
      <c r="D25" s="95"/>
      <c r="E25" s="96"/>
      <c r="F25" s="37">
        <f>'Filter OffPeak'!B16</f>
        <v>0</v>
      </c>
      <c r="G25" s="37">
        <f>'Filter OffPeak'!C16</f>
        <v>0</v>
      </c>
      <c r="H25" s="37">
        <f>'Filter OffPeak'!D16</f>
        <v>0</v>
      </c>
      <c r="I25" s="37">
        <f>'Filter OffPeak'!E16</f>
        <v>0</v>
      </c>
      <c r="J25" s="37">
        <f>'Filter OffPeak'!F16</f>
        <v>0</v>
      </c>
      <c r="K25" s="37">
        <f>'Filter OffPeak'!G16</f>
        <v>0</v>
      </c>
      <c r="L25" s="37">
        <f>'Filter OffPeak'!H16</f>
        <v>0</v>
      </c>
      <c r="M25" s="37">
        <f>'Filter OffPeak'!I16</f>
        <v>0</v>
      </c>
      <c r="N25" s="97">
        <f t="shared" si="1"/>
        <v>0</v>
      </c>
      <c r="O25" s="97">
        <f>SUM('Filter OffPeak'!J16:U16)</f>
        <v>0</v>
      </c>
      <c r="P25" s="97">
        <f>SUM('Filter OffPeak'!V16:AG16)</f>
        <v>0</v>
      </c>
      <c r="Q25" s="37">
        <f>SUMIF('Filter OffPeak'!$AH$3:$IC$3,"=1",'Filter OffPeak'!$AH16:$IC16)</f>
        <v>0</v>
      </c>
      <c r="R25" s="37">
        <f>SUMIF('Filter OffPeak'!$AH$3:$IC$3,"=2",'Filter OffPeak'!$AH16:$IC16)</f>
        <v>0</v>
      </c>
      <c r="S25" s="37">
        <f>SUMIF('Filter OffPeak'!$AH$3:$IC$3,"=3",'Filter OffPeak'!$AH16:$IC16)</f>
        <v>0</v>
      </c>
      <c r="T25" s="37">
        <f>SUMIF('Filter OffPeak'!$AH$3:$IC$3,"=4",'Filter OffPeak'!$AH16:$IC16)</f>
        <v>0</v>
      </c>
      <c r="U25" s="97">
        <f t="shared" si="2"/>
        <v>0</v>
      </c>
      <c r="V25" s="92">
        <f t="shared" si="3"/>
        <v>0</v>
      </c>
      <c r="X25" s="37">
        <f>V25-IF(ISNA(VLOOKUP(A25,'Import OffPeak'!$A$3:$ID$23,238,FALSE)),0,VLOOKUP(A25,'Import OffPeak'!$A$3:$ID$23,238,FALSE))</f>
        <v>0</v>
      </c>
      <c r="AH25" s="74"/>
    </row>
    <row r="26" spans="1:34" s="98" customFormat="1" ht="21" hidden="1" customHeight="1">
      <c r="A26" s="91" t="s">
        <v>48</v>
      </c>
      <c r="B26" s="36"/>
      <c r="C26" s="36" t="s">
        <v>77</v>
      </c>
      <c r="D26" s="95"/>
      <c r="E26" s="96"/>
      <c r="F26" s="37">
        <f>'Filter OffPeak'!B17</f>
        <v>0</v>
      </c>
      <c r="G26" s="37">
        <f>'Filter OffPeak'!C17</f>
        <v>0</v>
      </c>
      <c r="H26" s="37">
        <f>'Filter OffPeak'!D17</f>
        <v>0</v>
      </c>
      <c r="I26" s="37">
        <f>'Filter OffPeak'!E17</f>
        <v>0</v>
      </c>
      <c r="J26" s="37">
        <f>'Filter OffPeak'!F17</f>
        <v>0</v>
      </c>
      <c r="K26" s="37">
        <f>'Filter OffPeak'!G17</f>
        <v>0</v>
      </c>
      <c r="L26" s="37">
        <f>'Filter OffPeak'!H17</f>
        <v>0</v>
      </c>
      <c r="M26" s="37">
        <f>'Filter OffPeak'!I17</f>
        <v>0</v>
      </c>
      <c r="N26" s="97">
        <f t="shared" si="1"/>
        <v>0</v>
      </c>
      <c r="O26" s="97">
        <f>SUM('Filter OffPeak'!J17:U17)</f>
        <v>0</v>
      </c>
      <c r="P26" s="97">
        <f>SUM('Filter OffPeak'!V17:AG17)</f>
        <v>0</v>
      </c>
      <c r="Q26" s="37">
        <f>SUMIF('Filter OffPeak'!$AH$3:$IC$3,"=1",'Filter OffPeak'!$AH17:$IC17)</f>
        <v>0</v>
      </c>
      <c r="R26" s="37">
        <f>SUMIF('Filter OffPeak'!$AH$3:$IC$3,"=2",'Filter OffPeak'!$AH17:$IC17)</f>
        <v>0</v>
      </c>
      <c r="S26" s="37">
        <f>SUMIF('Filter OffPeak'!$AH$3:$IC$3,"=3",'Filter OffPeak'!$AH17:$IC17)</f>
        <v>0</v>
      </c>
      <c r="T26" s="37">
        <f>SUMIF('Filter OffPeak'!$AH$3:$IC$3,"=4",'Filter OffPeak'!$AH17:$IC17)</f>
        <v>0</v>
      </c>
      <c r="U26" s="97">
        <f t="shared" si="2"/>
        <v>0</v>
      </c>
      <c r="V26" s="92">
        <f t="shared" si="3"/>
        <v>0</v>
      </c>
      <c r="X26" s="37">
        <f>V26-IF(ISNA(VLOOKUP(A26,'Import OffPeak'!$A$3:$ID$23,238,FALSE)),0,VLOOKUP(A26,'Import OffPeak'!$A$3:$ID$23,238,FALSE))</f>
        <v>0</v>
      </c>
      <c r="AH26" s="74"/>
    </row>
    <row r="27" spans="1:34" s="98" customFormat="1" ht="21" hidden="1" customHeight="1" thickBot="1">
      <c r="A27" s="91" t="s">
        <v>49</v>
      </c>
      <c r="B27" s="36"/>
      <c r="C27" s="36" t="s">
        <v>77</v>
      </c>
      <c r="D27" s="95"/>
      <c r="E27" s="96"/>
      <c r="F27" s="37">
        <f>'Filter OffPeak'!B18</f>
        <v>0</v>
      </c>
      <c r="G27" s="37">
        <f>'Filter OffPeak'!C18</f>
        <v>0</v>
      </c>
      <c r="H27" s="37">
        <f>'Filter OffPeak'!D18</f>
        <v>0</v>
      </c>
      <c r="I27" s="37">
        <f>'Filter OffPeak'!E18</f>
        <v>0</v>
      </c>
      <c r="J27" s="37">
        <f>'Filter OffPeak'!F18</f>
        <v>0</v>
      </c>
      <c r="K27" s="37">
        <f>'Filter OffPeak'!G18</f>
        <v>0</v>
      </c>
      <c r="L27" s="37">
        <f>'Filter OffPeak'!H18</f>
        <v>0</v>
      </c>
      <c r="M27" s="37">
        <f>'Filter OffPeak'!I18</f>
        <v>0</v>
      </c>
      <c r="N27" s="97">
        <f t="shared" si="1"/>
        <v>0</v>
      </c>
      <c r="O27" s="97">
        <f>SUM('Filter OffPeak'!J18:U18)</f>
        <v>0</v>
      </c>
      <c r="P27" s="97">
        <f>SUM('Filter OffPeak'!V18:AG18)</f>
        <v>0</v>
      </c>
      <c r="Q27" s="37">
        <f>SUMIF('Filter OffPeak'!$AH$3:$IC$3,"=1",'Filter OffPeak'!$AH18:$IC18)</f>
        <v>0</v>
      </c>
      <c r="R27" s="37">
        <f>SUMIF('Filter OffPeak'!$AH$3:$IC$3,"=2",'Filter OffPeak'!$AH18:$IC18)</f>
        <v>0</v>
      </c>
      <c r="S27" s="37">
        <f>SUMIF('Filter OffPeak'!$AH$3:$IC$3,"=3",'Filter OffPeak'!$AH18:$IC18)</f>
        <v>0</v>
      </c>
      <c r="T27" s="37">
        <f>SUMIF('Filter OffPeak'!$AH$3:$IC$3,"=4",'Filter OffPeak'!$AH18:$IC18)</f>
        <v>0</v>
      </c>
      <c r="U27" s="97">
        <f t="shared" si="2"/>
        <v>0</v>
      </c>
      <c r="V27" s="92">
        <f t="shared" si="3"/>
        <v>0</v>
      </c>
      <c r="X27" s="37">
        <f>V27-IF(ISNA(VLOOKUP(A27,'Import OffPeak'!$A$3:$ID$23,238,FALSE)),0,VLOOKUP(A27,'Import OffPeak'!$A$3:$ID$23,238,FALSE))</f>
        <v>0</v>
      </c>
      <c r="AH27" s="74"/>
    </row>
    <row r="28" spans="1:34" s="98" customFormat="1" ht="21" hidden="1" customHeight="1" thickBot="1">
      <c r="A28" s="99" t="s">
        <v>50</v>
      </c>
      <c r="B28" s="100" t="s">
        <v>32</v>
      </c>
      <c r="C28" s="101"/>
      <c r="D28" s="102">
        <f>-VLOOKUP(B28,'[2]Today total'!$B$2:$C$10,2,FALSE)</f>
        <v>11923660.713795101</v>
      </c>
      <c r="E28" s="103">
        <f>VLOOKUP(B28,'[2]total difference'!$B$2:$C$10,2,FALSE)</f>
        <v>1553718.2977745011</v>
      </c>
      <c r="F28" s="104">
        <f>SUM(F11:F27)</f>
        <v>0</v>
      </c>
      <c r="G28" s="104">
        <f>SUM(G11:G27)</f>
        <v>0</v>
      </c>
      <c r="H28" s="104">
        <f t="shared" ref="H28:V28" si="4">H11+H20+H25</f>
        <v>0</v>
      </c>
      <c r="I28" s="104">
        <f t="shared" si="4"/>
        <v>0</v>
      </c>
      <c r="J28" s="104">
        <f t="shared" si="4"/>
        <v>0</v>
      </c>
      <c r="K28" s="104">
        <f t="shared" si="4"/>
        <v>0</v>
      </c>
      <c r="L28" s="104">
        <f t="shared" si="4"/>
        <v>0</v>
      </c>
      <c r="M28" s="104">
        <f t="shared" si="4"/>
        <v>0</v>
      </c>
      <c r="N28" s="104">
        <f t="shared" si="4"/>
        <v>0</v>
      </c>
      <c r="O28" s="104">
        <f t="shared" si="4"/>
        <v>0</v>
      </c>
      <c r="P28" s="104">
        <f t="shared" si="4"/>
        <v>0</v>
      </c>
      <c r="Q28" s="104">
        <f t="shared" si="4"/>
        <v>0</v>
      </c>
      <c r="R28" s="104">
        <f t="shared" si="4"/>
        <v>0</v>
      </c>
      <c r="S28" s="104">
        <f t="shared" si="4"/>
        <v>0</v>
      </c>
      <c r="T28" s="104">
        <f t="shared" si="4"/>
        <v>0</v>
      </c>
      <c r="U28" s="104">
        <f t="shared" si="4"/>
        <v>0</v>
      </c>
      <c r="V28" s="104">
        <f t="shared" si="4"/>
        <v>0</v>
      </c>
      <c r="X28" s="105"/>
      <c r="AD28" s="106"/>
      <c r="AE28" s="107"/>
      <c r="AF28" s="108"/>
      <c r="AG28" s="108"/>
      <c r="AH28" s="74"/>
    </row>
    <row r="29" spans="1:34" s="31" customFormat="1" ht="21" hidden="1" customHeight="1" thickBot="1">
      <c r="A29" s="36"/>
      <c r="B29" s="36"/>
      <c r="C29" s="36"/>
      <c r="D29" s="39"/>
      <c r="E29" s="39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X29" s="37"/>
      <c r="AH29" s="35"/>
    </row>
    <row r="30" spans="1:34" s="31" customFormat="1" ht="21" customHeight="1">
      <c r="A30" s="84" t="s">
        <v>98</v>
      </c>
      <c r="B30" s="85" t="s">
        <v>52</v>
      </c>
      <c r="C30" s="138"/>
      <c r="D30" s="140">
        <v>25000000</v>
      </c>
      <c r="E30" s="141"/>
      <c r="F30" s="83"/>
      <c r="G30" s="83"/>
      <c r="H30" s="83"/>
      <c r="I30" s="83"/>
      <c r="J30" s="83"/>
      <c r="K30" s="83"/>
      <c r="L30" s="83"/>
      <c r="M30" s="83"/>
      <c r="N30" s="143"/>
      <c r="O30" s="73"/>
      <c r="P30" s="143"/>
      <c r="Q30" s="83"/>
      <c r="R30" s="83"/>
      <c r="S30" s="83"/>
      <c r="T30" s="83"/>
      <c r="U30" s="143"/>
      <c r="V30" s="139"/>
      <c r="X30" s="83"/>
      <c r="AH30" s="35"/>
    </row>
    <row r="31" spans="1:34" s="31" customFormat="1" ht="21" customHeight="1">
      <c r="A31" s="91"/>
      <c r="B31" s="36"/>
      <c r="C31" s="36"/>
      <c r="D31" s="134"/>
      <c r="E31" s="142"/>
      <c r="F31" s="37"/>
      <c r="G31" s="37"/>
      <c r="H31" s="37"/>
      <c r="I31" s="37"/>
      <c r="J31" s="37"/>
      <c r="K31" s="37"/>
      <c r="L31" s="37"/>
      <c r="M31" s="37"/>
      <c r="N31" s="97"/>
      <c r="O31" s="37"/>
      <c r="P31" s="97"/>
      <c r="Q31" s="37"/>
      <c r="R31" s="37"/>
      <c r="S31" s="37"/>
      <c r="T31" s="37"/>
      <c r="U31" s="97"/>
      <c r="V31" s="92"/>
      <c r="X31" s="37"/>
      <c r="AH31" s="35"/>
    </row>
    <row r="32" spans="1:34" s="31" customFormat="1" ht="21" customHeight="1">
      <c r="A32" s="93" t="s">
        <v>56</v>
      </c>
      <c r="B32" s="29"/>
      <c r="C32" s="29"/>
      <c r="D32" s="116"/>
      <c r="E32" s="117"/>
      <c r="F32" s="30"/>
      <c r="G32" s="30"/>
      <c r="H32" s="30"/>
      <c r="I32" s="30"/>
      <c r="J32" s="30"/>
      <c r="K32" s="30"/>
      <c r="L32" s="30"/>
      <c r="M32" s="30"/>
      <c r="N32" s="115"/>
      <c r="O32" s="30"/>
      <c r="P32" s="115"/>
      <c r="Q32" s="30"/>
      <c r="R32" s="30"/>
      <c r="S32" s="30"/>
      <c r="T32" s="30"/>
      <c r="U32" s="115"/>
      <c r="V32" s="94"/>
      <c r="X32" s="30"/>
      <c r="AD32" s="32"/>
      <c r="AE32" s="33"/>
      <c r="AF32" s="34"/>
      <c r="AG32" s="34"/>
      <c r="AH32" s="35"/>
    </row>
    <row r="33" spans="1:38" s="98" customFormat="1" ht="21" customHeight="1">
      <c r="A33" s="91" t="s">
        <v>11</v>
      </c>
      <c r="B33" s="36" t="s">
        <v>34</v>
      </c>
      <c r="C33" s="36" t="str">
        <f>'W. VaR &amp; Peak Pos By Trader'!C33</f>
        <v>Bob Badeer</v>
      </c>
      <c r="D33" s="95">
        <f>-VLOOKUP(B33,'[13]Today total'!$B$2:$C$10,2,FALSE)</f>
        <v>1029753.57168709</v>
      </c>
      <c r="E33" s="96">
        <f>VLOOKUP(B33,'[13]Today total'!$B$2:$E$10,4,FALSE)</f>
        <v>249361.12278650003</v>
      </c>
      <c r="F33" s="37">
        <f>'Filter OffPeak'!B26</f>
        <v>0</v>
      </c>
      <c r="G33" s="37">
        <f>'Filter OffPeak'!C26</f>
        <v>0</v>
      </c>
      <c r="H33" s="37">
        <f>'Filter OffPeak'!D26</f>
        <v>0</v>
      </c>
      <c r="I33" s="37">
        <f>'Filter OffPeak'!E26</f>
        <v>0</v>
      </c>
      <c r="J33" s="37">
        <f>'Filter OffPeak'!F26</f>
        <v>0</v>
      </c>
      <c r="K33" s="37">
        <f>'Filter OffPeak'!G26</f>
        <v>0</v>
      </c>
      <c r="L33" s="37">
        <f>'Filter OffPeak'!H26</f>
        <v>384.26011883199101</v>
      </c>
      <c r="M33" s="37">
        <f>'Filter OffPeak'!I26</f>
        <v>-6924.6790437113495</v>
      </c>
      <c r="N33" s="97">
        <f t="shared" ref="N33:N45" si="5">SUM(F33:M33)</f>
        <v>-6540.4189248793582</v>
      </c>
      <c r="O33" s="97">
        <f>SUM('Filter OffPeak'!J26:U26)</f>
        <v>-342783.46895369043</v>
      </c>
      <c r="P33" s="97">
        <f>SUM('Filter OffPeak'!V26:AG26)</f>
        <v>-117739.55648271523</v>
      </c>
      <c r="Q33" s="37">
        <f>SUMIF('Filter OffPeak'!$AH$3:$IC$3,"=1",'Filter OffPeak'!$AH26:$IC26)</f>
        <v>-117767.17576651979</v>
      </c>
      <c r="R33" s="37">
        <f>SUMIF('Filter OffPeak'!$AH$3:$IC$3,"=2",'Filter OffPeak'!$AH26:$IC26)</f>
        <v>-96945.318069863773</v>
      </c>
      <c r="S33" s="37">
        <f>SUMIF('Filter OffPeak'!$AH$3:$IC$3,"=3",'Filter OffPeak'!$AH26:$IC26)</f>
        <v>-71556.146127134125</v>
      </c>
      <c r="T33" s="37">
        <f>SUMIF('Filter OffPeak'!$AH$3:$IC$3,"=4",'Filter OffPeak'!$AH26:$IC26)</f>
        <v>-20506.222185810861</v>
      </c>
      <c r="U33" s="97">
        <f t="shared" ref="U33:U45" si="6">SUM(Q33:T33)</f>
        <v>-306774.86214932852</v>
      </c>
      <c r="V33" s="92">
        <f t="shared" ref="V33:V45" si="7">N33+O33+P33+U33</f>
        <v>-773838.30651061353</v>
      </c>
      <c r="X33" s="37">
        <f>V33-IF(ISNA(VLOOKUP(A33,'Import OffPeak'!$A$3:$ID$23,238,FALSE)),0,VLOOKUP(A33,'Import OffPeak'!$A$3:$ID$23,238,FALSE))</f>
        <v>0</v>
      </c>
      <c r="AH33" s="74"/>
    </row>
    <row r="34" spans="1:38" s="98" customFormat="1" ht="21" customHeight="1">
      <c r="A34" s="91" t="s">
        <v>12</v>
      </c>
      <c r="B34" s="36" t="s">
        <v>36</v>
      </c>
      <c r="C34" s="36" t="str">
        <f>'W. VaR &amp; Peak Pos By Trader'!C34</f>
        <v>Mike Swerzbin</v>
      </c>
      <c r="D34" s="95">
        <f>-VLOOKUP(B34,'[13]Today total'!$B$2:$C$10,2,FALSE)</f>
        <v>4508214.0323631903</v>
      </c>
      <c r="E34" s="96">
        <f>VLOOKUP(B34,'[13]Today total'!$B$2:$E$10,4,FALSE)</f>
        <v>-118364.6078257598</v>
      </c>
      <c r="F34" s="37">
        <f>'Filter OffPeak'!B27</f>
        <v>0</v>
      </c>
      <c r="G34" s="37">
        <f>'Filter OffPeak'!C27</f>
        <v>0</v>
      </c>
      <c r="H34" s="37">
        <f>'Filter OffPeak'!D27</f>
        <v>0</v>
      </c>
      <c r="I34" s="37">
        <f>'Filter OffPeak'!E27</f>
        <v>0</v>
      </c>
      <c r="J34" s="37">
        <f>'Filter OffPeak'!F27</f>
        <v>0</v>
      </c>
      <c r="K34" s="37">
        <f>'Filter OffPeak'!G27</f>
        <v>0</v>
      </c>
      <c r="L34" s="37">
        <f>'Filter OffPeak'!H27</f>
        <v>-903.22485030250209</v>
      </c>
      <c r="M34" s="37">
        <f>'Filter OffPeak'!I27</f>
        <v>40453.228173133146</v>
      </c>
      <c r="N34" s="97">
        <f t="shared" si="5"/>
        <v>39550.003322830642</v>
      </c>
      <c r="O34" s="97">
        <f>SUM('Filter OffPeak'!J27:U27)</f>
        <v>-700848.08857160655</v>
      </c>
      <c r="P34" s="97">
        <f>SUM('Filter OffPeak'!V27:AG27)</f>
        <v>-401222.67707014165</v>
      </c>
      <c r="Q34" s="37">
        <f>SUMIF('Filter OffPeak'!$AH$3:$IC$3,"=1",'Filter OffPeak'!$AH27:$IC27)</f>
        <v>-295982.25429542083</v>
      </c>
      <c r="R34" s="37">
        <f>SUMIF('Filter OffPeak'!$AH$3:$IC$3,"=2",'Filter OffPeak'!$AH27:$IC27)</f>
        <v>313529.37796976493</v>
      </c>
      <c r="S34" s="37">
        <f>SUMIF('Filter OffPeak'!$AH$3:$IC$3,"=3",'Filter OffPeak'!$AH27:$IC27)</f>
        <v>-243617.7009808989</v>
      </c>
      <c r="T34" s="37">
        <f>SUMIF('Filter OffPeak'!$AH$3:$IC$3,"=4",'Filter OffPeak'!$AH27:$IC27)</f>
        <v>-58330.188632396952</v>
      </c>
      <c r="U34" s="97">
        <f t="shared" si="6"/>
        <v>-284400.76593895175</v>
      </c>
      <c r="V34" s="92">
        <f t="shared" si="7"/>
        <v>-1346921.5282578692</v>
      </c>
      <c r="X34" s="37">
        <f>V34-IF(ISNA(VLOOKUP(A34,'Import OffPeak'!$A$3:$ID$23,238,FALSE)),0,VLOOKUP(A34,'Import OffPeak'!$A$3:$ID$23,238,FALSE))</f>
        <v>0</v>
      </c>
      <c r="AD34" s="106"/>
      <c r="AE34" s="107"/>
      <c r="AF34" s="108"/>
      <c r="AG34" s="108"/>
      <c r="AH34" s="74"/>
    </row>
    <row r="35" spans="1:38" s="98" customFormat="1" ht="21" customHeight="1">
      <c r="A35" s="91" t="s">
        <v>13</v>
      </c>
      <c r="B35" s="36" t="s">
        <v>38</v>
      </c>
      <c r="C35" s="36" t="str">
        <f>'W. VaR &amp; Peak Pos By Trader'!C35</f>
        <v>Matt Motley</v>
      </c>
      <c r="D35" s="95">
        <f>-VLOOKUP(B35,'[13]Today total'!$B$2:$C$10,2,FALSE)</f>
        <v>3247647.3184134802</v>
      </c>
      <c r="E35" s="96">
        <f>VLOOKUP(B35,'[13]Today total'!$B$2:$E$10,4,FALSE)</f>
        <v>1251.1406630594283</v>
      </c>
      <c r="F35" s="37">
        <f>'Filter OffPeak'!B28</f>
        <v>0</v>
      </c>
      <c r="G35" s="37">
        <f>'Filter OffPeak'!C28</f>
        <v>0</v>
      </c>
      <c r="H35" s="37">
        <f>'Filter OffPeak'!D28</f>
        <v>0</v>
      </c>
      <c r="I35" s="37">
        <f>'Filter OffPeak'!E28</f>
        <v>0</v>
      </c>
      <c r="J35" s="37">
        <f>'Filter OffPeak'!F28</f>
        <v>0</v>
      </c>
      <c r="K35" s="37">
        <f>'Filter OffPeak'!G28</f>
        <v>0</v>
      </c>
      <c r="L35" s="37">
        <f>'Filter OffPeak'!H28</f>
        <v>-5714.825231339556</v>
      </c>
      <c r="M35" s="37">
        <f>'Filter OffPeak'!I28</f>
        <v>-809.26675602937007</v>
      </c>
      <c r="N35" s="97">
        <f t="shared" si="5"/>
        <v>-6524.0919873689263</v>
      </c>
      <c r="O35" s="97">
        <f>SUM('Filter OffPeak'!J28:U28)</f>
        <v>-580746.01338295918</v>
      </c>
      <c r="P35" s="97">
        <f>SUM('Filter OffPeak'!V28:AG28)</f>
        <v>-924873.67510296148</v>
      </c>
      <c r="Q35" s="37">
        <f>SUMIF('Filter OffPeak'!$AH$3:$IC$3,"=1",'Filter OffPeak'!$AH28:$IC28)</f>
        <v>-403925.96811238583</v>
      </c>
      <c r="R35" s="37">
        <f>SUMIF('Filter OffPeak'!$AH$3:$IC$3,"=2",'Filter OffPeak'!$AH28:$IC28)</f>
        <v>-369533.73977327795</v>
      </c>
      <c r="S35" s="37">
        <f>SUMIF('Filter OffPeak'!$AH$3:$IC$3,"=3",'Filter OffPeak'!$AH28:$IC28)</f>
        <v>-375872.40369558474</v>
      </c>
      <c r="T35" s="37">
        <f>SUMIF('Filter OffPeak'!$AH$3:$IC$3,"=4",'Filter OffPeak'!$AH28:$IC28)</f>
        <v>-256484.96040136786</v>
      </c>
      <c r="U35" s="97">
        <f t="shared" si="6"/>
        <v>-1405817.0719826163</v>
      </c>
      <c r="V35" s="92">
        <f t="shared" si="7"/>
        <v>-2917960.8524559056</v>
      </c>
      <c r="X35" s="37">
        <f>V35-IF(ISNA(VLOOKUP(A35,'Import OffPeak'!$A$3:$ID$23,238,FALSE)),0,VLOOKUP(A35,'Import OffPeak'!$A$3:$ID$23,238,FALSE))</f>
        <v>0</v>
      </c>
      <c r="AH35" s="74"/>
    </row>
    <row r="36" spans="1:38" s="98" customFormat="1" ht="21" customHeight="1">
      <c r="A36" s="113" t="s">
        <v>14</v>
      </c>
      <c r="B36" s="82" t="s">
        <v>40</v>
      </c>
      <c r="C36" s="36" t="str">
        <f>'W. VaR &amp; Peak Pos By Trader'!C36</f>
        <v>Tim Belden</v>
      </c>
      <c r="D36" s="95">
        <f>-VLOOKUP(B36,'[13]Today total'!$B$2:$C$10,2,FALSE)</f>
        <v>1141768.00827644</v>
      </c>
      <c r="E36" s="96">
        <f>VLOOKUP(B36,'[13]Today total'!$B$2:$E$10,4,FALSE)</f>
        <v>-63265.853072290076</v>
      </c>
      <c r="F36" s="37">
        <f>'Filter OffPeak'!B29</f>
        <v>0</v>
      </c>
      <c r="G36" s="37">
        <f>'Filter OffPeak'!C29</f>
        <v>0</v>
      </c>
      <c r="H36" s="37">
        <f>'Filter OffPeak'!D29</f>
        <v>0</v>
      </c>
      <c r="I36" s="37">
        <f>'Filter OffPeak'!E29</f>
        <v>0</v>
      </c>
      <c r="J36" s="37">
        <f>'Filter OffPeak'!F29</f>
        <v>0</v>
      </c>
      <c r="K36" s="37">
        <f>'Filter OffPeak'!G29</f>
        <v>0</v>
      </c>
      <c r="L36" s="37">
        <f>'Filter OffPeak'!H29</f>
        <v>-1518.9746129169337</v>
      </c>
      <c r="M36" s="37">
        <f>'Filter OffPeak'!I29</f>
        <v>274.17534266940334</v>
      </c>
      <c r="N36" s="97">
        <f t="shared" si="5"/>
        <v>-1244.7992702475303</v>
      </c>
      <c r="O36" s="97">
        <f>SUM('Filter OffPeak'!J29:U29)</f>
        <v>-237645.79794721107</v>
      </c>
      <c r="P36" s="97">
        <f>SUM('Filter OffPeak'!V29:AG29)</f>
        <v>-138356.36860692105</v>
      </c>
      <c r="Q36" s="37">
        <f>SUMIF('Filter OffPeak'!$AH$3:$IC$3,"=1",'Filter OffPeak'!$AH29:$IC29)</f>
        <v>3552.9924154515456</v>
      </c>
      <c r="R36" s="37">
        <f>SUMIF('Filter OffPeak'!$AH$3:$IC$3,"=2",'Filter OffPeak'!$AH29:$IC29)</f>
        <v>124788.20843514828</v>
      </c>
      <c r="S36" s="37">
        <f>SUMIF('Filter OffPeak'!$AH$3:$IC$3,"=3",'Filter OffPeak'!$AH29:$IC29)</f>
        <v>2832.7334840065832</v>
      </c>
      <c r="T36" s="37">
        <f>SUMIF('Filter OffPeak'!$AH$3:$IC$3,"=4",'Filter OffPeak'!$AH29:$IC29)</f>
        <v>22585.523126614102</v>
      </c>
      <c r="U36" s="97">
        <f t="shared" si="6"/>
        <v>153759.4574612205</v>
      </c>
      <c r="V36" s="92">
        <f t="shared" si="7"/>
        <v>-223487.50836315914</v>
      </c>
      <c r="X36" s="37">
        <f>V36-IF(ISNA(VLOOKUP(A36,'Import OffPeak'!$A$3:$ID$23,238,FALSE)),0,VLOOKUP(A36,'Import OffPeak'!$A$3:$ID$23,238,FALSE))</f>
        <v>0</v>
      </c>
      <c r="AH36" s="74"/>
    </row>
    <row r="37" spans="1:38" s="98" customFormat="1" ht="21" customHeight="1">
      <c r="A37" s="113" t="s">
        <v>59</v>
      </c>
      <c r="B37" s="82"/>
      <c r="C37" s="36" t="str">
        <f>'W. VaR &amp; Peak Pos By Trader'!C38</f>
        <v>Mike Swerzbin, Tim Belden</v>
      </c>
      <c r="D37" s="95"/>
      <c r="E37" s="96"/>
      <c r="F37" s="37">
        <f>'Filter OffPeak'!B30</f>
        <v>0</v>
      </c>
      <c r="G37" s="37">
        <f>'Filter OffPeak'!C30</f>
        <v>0</v>
      </c>
      <c r="H37" s="37">
        <f>'Filter OffPeak'!D30</f>
        <v>0</v>
      </c>
      <c r="I37" s="37">
        <f>'Filter OffPeak'!E30</f>
        <v>0</v>
      </c>
      <c r="J37" s="37">
        <f>'Filter OffPeak'!F30</f>
        <v>0</v>
      </c>
      <c r="K37" s="37">
        <f>'Filter OffPeak'!G30</f>
        <v>0</v>
      </c>
      <c r="L37" s="37">
        <f>'Filter OffPeak'!H30</f>
        <v>0</v>
      </c>
      <c r="M37" s="37">
        <f>'Filter OffPeak'!I30</f>
        <v>0</v>
      </c>
      <c r="N37" s="97">
        <f t="shared" si="5"/>
        <v>0</v>
      </c>
      <c r="O37" s="97">
        <f>SUM('Filter OffPeak'!J30:U30)</f>
        <v>0</v>
      </c>
      <c r="P37" s="97">
        <f>SUM('Filter OffPeak'!V30:AG30)</f>
        <v>0</v>
      </c>
      <c r="Q37" s="37">
        <f>SUMIF('Filter OffPeak'!$AH$3:$IC$3,"=1",'Filter OffPeak'!$AH30:$IC30)</f>
        <v>0</v>
      </c>
      <c r="R37" s="37">
        <f>SUMIF('Filter OffPeak'!$AH$3:$IC$3,"=2",'Filter OffPeak'!$AH30:$IC30)</f>
        <v>0</v>
      </c>
      <c r="S37" s="37">
        <f>SUMIF('Filter OffPeak'!$AH$3:$IC$3,"=3",'Filter OffPeak'!$AH30:$IC30)</f>
        <v>0</v>
      </c>
      <c r="T37" s="37">
        <f>SUMIF('Filter OffPeak'!$AH$3:$IC$3,"=4",'Filter OffPeak'!$AH30:$IC30)</f>
        <v>0</v>
      </c>
      <c r="U37" s="97">
        <f t="shared" si="6"/>
        <v>0</v>
      </c>
      <c r="V37" s="92">
        <f>N37+O37+P37+U37</f>
        <v>0</v>
      </c>
      <c r="X37" s="37">
        <f>V37-IF(ISNA(VLOOKUP(A37,'Import OffPeak'!$A$3:$ID$23,238,FALSE)),0,VLOOKUP(A37,'Import OffPeak'!$A$3:$ID$23,238,FALSE))</f>
        <v>0</v>
      </c>
      <c r="AH37" s="74"/>
    </row>
    <row r="38" spans="1:38" s="98" customFormat="1" ht="21" customHeight="1">
      <c r="A38" s="91" t="s">
        <v>15</v>
      </c>
      <c r="B38" s="36" t="s">
        <v>35</v>
      </c>
      <c r="C38" s="36" t="str">
        <f>'W. VaR &amp; Peak Pos By Trader'!C39</f>
        <v>Chris Mallory</v>
      </c>
      <c r="D38" s="95">
        <f>-VLOOKUP(B38,'[13]Today total'!$B$2:$C$10,2,FALSE)</f>
        <v>176143.11367932099</v>
      </c>
      <c r="E38" s="96">
        <f>VLOOKUP(B38,'[13]Today total'!$B$2:$E$10,4,FALSE)</f>
        <v>19427.195436333044</v>
      </c>
      <c r="F38" s="37">
        <f>'Filter OffPeak'!B31</f>
        <v>0</v>
      </c>
      <c r="G38" s="37">
        <f>'Filter OffPeak'!C31</f>
        <v>0</v>
      </c>
      <c r="H38" s="37">
        <f>'Filter OffPeak'!D31</f>
        <v>0</v>
      </c>
      <c r="I38" s="37">
        <f>'Filter OffPeak'!E31</f>
        <v>0</v>
      </c>
      <c r="J38" s="37">
        <f>'Filter OffPeak'!F31</f>
        <v>0</v>
      </c>
      <c r="K38" s="37">
        <f>'Filter OffPeak'!G31</f>
        <v>0</v>
      </c>
      <c r="L38" s="37">
        <f>'Filter OffPeak'!H31</f>
        <v>-2581.6217126905003</v>
      </c>
      <c r="M38" s="37">
        <f>'Filter OffPeak'!I31</f>
        <v>-30507.742819214316</v>
      </c>
      <c r="N38" s="97">
        <f t="shared" si="5"/>
        <v>-33089.364531904816</v>
      </c>
      <c r="O38" s="97">
        <f>SUM('Filter OffPeak'!J31:U31)</f>
        <v>-2816.5976776989537</v>
      </c>
      <c r="P38" s="97">
        <f>SUM('Filter OffPeak'!V31:AG31)</f>
        <v>0</v>
      </c>
      <c r="Q38" s="37">
        <f>SUMIF('Filter OffPeak'!$AH$3:$IC$3,"=1",'Filter OffPeak'!$AH31:$IC31)</f>
        <v>0</v>
      </c>
      <c r="R38" s="37">
        <f>SUMIF('Filter OffPeak'!$AH$3:$IC$3,"=2",'Filter OffPeak'!$AH31:$IC31)</f>
        <v>0</v>
      </c>
      <c r="S38" s="37">
        <f>SUMIF('Filter OffPeak'!$AH$3:$IC$3,"=3",'Filter OffPeak'!$AH31:$IC31)</f>
        <v>0</v>
      </c>
      <c r="T38" s="37">
        <f>SUMIF('Filter OffPeak'!$AH$3:$IC$3,"=4",'Filter OffPeak'!$AH31:$IC31)</f>
        <v>0</v>
      </c>
      <c r="U38" s="97">
        <f t="shared" si="6"/>
        <v>0</v>
      </c>
      <c r="V38" s="92">
        <f t="shared" si="7"/>
        <v>-35905.962209603771</v>
      </c>
      <c r="X38" s="37">
        <f>V38-IF(ISNA(VLOOKUP(A38,'Import OffPeak'!$A$3:$ID$23,238,FALSE)),0,VLOOKUP(A38,'Import OffPeak'!$A$3:$ID$23,238,FALSE))</f>
        <v>0</v>
      </c>
      <c r="AD38" s="106"/>
      <c r="AE38" s="107"/>
      <c r="AF38" s="108"/>
      <c r="AG38" s="108"/>
      <c r="AH38" s="74"/>
    </row>
    <row r="39" spans="1:38" s="98" customFormat="1" ht="21" customHeight="1">
      <c r="A39" s="91" t="s">
        <v>16</v>
      </c>
      <c r="B39" s="36" t="s">
        <v>37</v>
      </c>
      <c r="C39" s="36" t="str">
        <f>'W. VaR &amp; Peak Pos By Trader'!C40</f>
        <v>Sean Crandall, Diana Scholtes</v>
      </c>
      <c r="D39" s="95">
        <f>-VLOOKUP(B39,'[13]Today total'!$B$2:$C$10,2,FALSE)</f>
        <v>205448.299974881</v>
      </c>
      <c r="E39" s="96">
        <f>VLOOKUP(B39,'[13]Today total'!$B$2:$E$10,4,FALSE)</f>
        <v>-6975.751396306965</v>
      </c>
      <c r="F39" s="37">
        <f>'Filter OffPeak'!B32</f>
        <v>0</v>
      </c>
      <c r="G39" s="37">
        <f>'Filter OffPeak'!C32</f>
        <v>0</v>
      </c>
      <c r="H39" s="37">
        <f>'Filter OffPeak'!D32</f>
        <v>0</v>
      </c>
      <c r="I39" s="37">
        <f>'Filter OffPeak'!E32</f>
        <v>0</v>
      </c>
      <c r="J39" s="37">
        <f>'Filter OffPeak'!F32</f>
        <v>0</v>
      </c>
      <c r="K39" s="37">
        <f>'Filter OffPeak'!G32</f>
        <v>0</v>
      </c>
      <c r="L39" s="37">
        <f>'Filter OffPeak'!H32</f>
        <v>931.34439441035988</v>
      </c>
      <c r="M39" s="37">
        <f>'Filter OffPeak'!I32</f>
        <v>297.0517133653525</v>
      </c>
      <c r="N39" s="97">
        <f t="shared" si="5"/>
        <v>1228.3961077757124</v>
      </c>
      <c r="O39" s="97">
        <f>SUM('Filter OffPeak'!J32:U32)</f>
        <v>0</v>
      </c>
      <c r="P39" s="97">
        <f>SUM('Filter OffPeak'!V32:AG32)</f>
        <v>0</v>
      </c>
      <c r="Q39" s="37">
        <f>SUMIF('Filter OffPeak'!$AH$3:$IC$3,"=1",'Filter OffPeak'!$AH32:$IC32)</f>
        <v>0</v>
      </c>
      <c r="R39" s="37">
        <f>SUMIF('Filter OffPeak'!$AH$3:$IC$3,"=2",'Filter OffPeak'!$AH32:$IC32)</f>
        <v>0</v>
      </c>
      <c r="S39" s="37">
        <f>SUMIF('Filter OffPeak'!$AH$3:$IC$3,"=3",'Filter OffPeak'!$AH32:$IC32)</f>
        <v>0</v>
      </c>
      <c r="T39" s="37">
        <f>SUMIF('Filter OffPeak'!$AH$3:$IC$3,"=4",'Filter OffPeak'!$AH32:$IC32)</f>
        <v>0</v>
      </c>
      <c r="U39" s="97">
        <f t="shared" si="6"/>
        <v>0</v>
      </c>
      <c r="V39" s="92">
        <f t="shared" si="7"/>
        <v>1228.3961077757124</v>
      </c>
      <c r="X39" s="37">
        <f>V39-IF(ISNA(VLOOKUP(A39,'Import OffPeak'!$A$3:$ID$23,238,FALSE)),0,VLOOKUP(A39,'Import OffPeak'!$A$3:$ID$23,238,FALSE))</f>
        <v>0</v>
      </c>
      <c r="AH39" s="74"/>
    </row>
    <row r="40" spans="1:38" s="98" customFormat="1">
      <c r="A40" s="91" t="s">
        <v>17</v>
      </c>
      <c r="B40" s="36" t="s">
        <v>39</v>
      </c>
      <c r="C40" s="36" t="str">
        <f>C41</f>
        <v>Tom Alonso, Mark Fischer</v>
      </c>
      <c r="D40" s="95">
        <f>-VLOOKUP(B40,'[13]Today total'!$B$2:$C$10,2,FALSE)</f>
        <v>296890.66438128101</v>
      </c>
      <c r="E40" s="96">
        <f>VLOOKUP(B40,'[13]Today total'!$B$2:$E$10,4,FALSE)</f>
        <v>-2332.2754060699954</v>
      </c>
      <c r="F40" s="95">
        <f t="shared" ref="F40:V40" si="8">SUM(F41+F42)</f>
        <v>0</v>
      </c>
      <c r="G40" s="95">
        <f t="shared" si="8"/>
        <v>0</v>
      </c>
      <c r="H40" s="95">
        <f>H41+H42</f>
        <v>0</v>
      </c>
      <c r="I40" s="95">
        <f t="shared" ref="I40:N40" si="9">I41+I42</f>
        <v>0</v>
      </c>
      <c r="J40" s="37">
        <f t="shared" si="9"/>
        <v>0</v>
      </c>
      <c r="K40" s="37">
        <f t="shared" si="9"/>
        <v>0</v>
      </c>
      <c r="L40" s="37">
        <f t="shared" si="9"/>
        <v>10637.436560291488</v>
      </c>
      <c r="M40" s="37">
        <f t="shared" si="9"/>
        <v>5484.4729076606163</v>
      </c>
      <c r="N40" s="95">
        <f t="shared" si="9"/>
        <v>16121.909467952104</v>
      </c>
      <c r="O40" s="95">
        <f t="shared" si="8"/>
        <v>-47845.531964291018</v>
      </c>
      <c r="P40" s="95">
        <f t="shared" si="8"/>
        <v>0</v>
      </c>
      <c r="Q40" s="95">
        <f t="shared" si="8"/>
        <v>0</v>
      </c>
      <c r="R40" s="37">
        <f t="shared" si="8"/>
        <v>0</v>
      </c>
      <c r="S40" s="37">
        <f t="shared" si="8"/>
        <v>0</v>
      </c>
      <c r="T40" s="96">
        <f t="shared" si="8"/>
        <v>0</v>
      </c>
      <c r="U40" s="95">
        <f t="shared" si="8"/>
        <v>0</v>
      </c>
      <c r="V40" s="124">
        <f t="shared" si="8"/>
        <v>-31723.622496338914</v>
      </c>
      <c r="W40" s="37"/>
      <c r="X40" s="95">
        <f>SUM(V41+V42)-IF(ISNA(VLOOKUP(A40,'Import OffPeak'!$A$3:$ID$100,238,FALSE)),0,VLOOKUP(A40,'Import OffPeak'!$A$3:$ID$100,238,FALSE))</f>
        <v>0</v>
      </c>
      <c r="AH40" s="74"/>
    </row>
    <row r="41" spans="1:38" s="98" customFormat="1" hidden="1">
      <c r="A41" s="91" t="s">
        <v>17</v>
      </c>
      <c r="B41" s="36" t="s">
        <v>39</v>
      </c>
      <c r="C41" s="36" t="str">
        <f>'W. VaR &amp; Peak Pos By Trader'!C42</f>
        <v>Tom Alonso, Mark Fischer</v>
      </c>
      <c r="D41" s="95">
        <f>-VLOOKUP(B41,'[13]Today total'!$B$2:$C$10,2,FALSE)</f>
        <v>296890.66438128101</v>
      </c>
      <c r="E41" s="96">
        <f>VLOOKUP(B41,'[13]Today total'!$B$2:$E$10,4,FALSE)</f>
        <v>-2332.2754060699954</v>
      </c>
      <c r="F41" s="37">
        <f>'Filter OffPeak'!B33</f>
        <v>0</v>
      </c>
      <c r="G41" s="37">
        <f>'Filter OffPeak'!C33</f>
        <v>0</v>
      </c>
      <c r="H41" s="37">
        <f>'Filter OffPeak'!D33</f>
        <v>0</v>
      </c>
      <c r="I41" s="37">
        <f>'Filter OffPeak'!E33</f>
        <v>0</v>
      </c>
      <c r="J41" s="37">
        <f>'Filter OffPeak'!F33</f>
        <v>0</v>
      </c>
      <c r="K41" s="37">
        <f>'Filter OffPeak'!G33</f>
        <v>0</v>
      </c>
      <c r="L41" s="37">
        <f>'Filter OffPeak'!H33</f>
        <v>10637.436560291488</v>
      </c>
      <c r="M41" s="37">
        <f>'Filter OffPeak'!I33</f>
        <v>5484.4729076606163</v>
      </c>
      <c r="N41" s="97">
        <f t="shared" si="5"/>
        <v>16121.909467952104</v>
      </c>
      <c r="O41" s="97">
        <f>SUM('Filter OffPeak'!J33:U33)</f>
        <v>-47845.531964291018</v>
      </c>
      <c r="P41" s="97">
        <f>SUM('Filter OffPeak'!V33:AG33)</f>
        <v>0</v>
      </c>
      <c r="Q41" s="37">
        <f>SUMIF('Filter OffPeak'!$AH$3:$IC$3,"=1",'Filter OffPeak'!$AH33:$IC33)</f>
        <v>0</v>
      </c>
      <c r="R41" s="37">
        <f>SUMIF('Filter OffPeak'!$AH$3:$IC$3,"=2",'Filter OffPeak'!$AH33:$IC33)</f>
        <v>0</v>
      </c>
      <c r="S41" s="37">
        <f>SUMIF('Filter OffPeak'!$AH$3:$IC$3,"=3",'Filter OffPeak'!$AH33:$IC33)</f>
        <v>0</v>
      </c>
      <c r="T41" s="37">
        <f>SUMIF('Filter OffPeak'!$AH$3:$IC$3,"=4",'Filter OffPeak'!$AH33:$IC33)</f>
        <v>0</v>
      </c>
      <c r="U41" s="97">
        <f t="shared" si="6"/>
        <v>0</v>
      </c>
      <c r="V41" s="92">
        <f t="shared" si="7"/>
        <v>-31723.622496338914</v>
      </c>
      <c r="X41" s="37">
        <f>V41-IF(ISNA(VLOOKUP(A41,'Import OffPeak'!$A$3:$ID$100,238,FALSE)),0,VLOOKUP(A41,'Import OffPeak'!$A$3:$ID$100,238,FALSE))</f>
        <v>0</v>
      </c>
      <c r="AD41" s="106"/>
      <c r="AE41" s="107"/>
      <c r="AF41" s="108"/>
      <c r="AG41" s="108"/>
      <c r="AH41" s="74"/>
    </row>
    <row r="42" spans="1:38" s="98" customFormat="1" hidden="1">
      <c r="A42" s="91" t="s">
        <v>18</v>
      </c>
      <c r="B42" s="36"/>
      <c r="C42" s="36" t="str">
        <f>'W. VaR &amp; Peak Pos By Trader'!C45</f>
        <v>Tom Alonso, Mark Fischer</v>
      </c>
      <c r="D42" s="95"/>
      <c r="E42" s="96"/>
      <c r="F42" s="37">
        <f>'Filter OffPeak'!B34</f>
        <v>0</v>
      </c>
      <c r="G42" s="37">
        <f>'Filter OffPeak'!C34</f>
        <v>0</v>
      </c>
      <c r="H42" s="37">
        <f>'Filter OffPeak'!D34</f>
        <v>0</v>
      </c>
      <c r="I42" s="37">
        <f>'Filter OffPeak'!E34</f>
        <v>0</v>
      </c>
      <c r="J42" s="37">
        <f>'Filter OffPeak'!F34</f>
        <v>0</v>
      </c>
      <c r="K42" s="37">
        <f>'Filter OffPeak'!G34</f>
        <v>0</v>
      </c>
      <c r="L42" s="37">
        <f>'Filter OffPeak'!H34</f>
        <v>0</v>
      </c>
      <c r="M42" s="37">
        <f>'Filter OffPeak'!I34</f>
        <v>0</v>
      </c>
      <c r="N42" s="97">
        <f t="shared" si="5"/>
        <v>0</v>
      </c>
      <c r="O42" s="97">
        <f>SUM('Filter OffPeak'!J34:U34)</f>
        <v>0</v>
      </c>
      <c r="P42" s="97">
        <f>SUM('Filter OffPeak'!V34:AG34)</f>
        <v>0</v>
      </c>
      <c r="Q42" s="37">
        <f>SUMIF('Filter OffPeak'!$AH$3:$IC$3,"=1",'Filter OffPeak'!$AH34:$IC34)</f>
        <v>0</v>
      </c>
      <c r="R42" s="37">
        <f>SUMIF('Filter OffPeak'!$AH$3:$IC$3,"=2",'Filter OffPeak'!$AH34:$IC34)</f>
        <v>0</v>
      </c>
      <c r="S42" s="37">
        <f>SUMIF('Filter OffPeak'!$AH$3:$IC$3,"=3",'Filter OffPeak'!$AH34:$IC34)</f>
        <v>0</v>
      </c>
      <c r="T42" s="37">
        <f>SUMIF('Filter OffPeak'!$AH$3:$IC$3,"=4",'Filter OffPeak'!$AH34:$IC34)</f>
        <v>0</v>
      </c>
      <c r="U42" s="97">
        <f t="shared" si="6"/>
        <v>0</v>
      </c>
      <c r="V42" s="92">
        <f t="shared" si="7"/>
        <v>0</v>
      </c>
      <c r="X42" s="37">
        <f>V42-IF(ISNA(VLOOKUP(A42,'Import OffPeak'!$A$3:$ID$23,238,FALSE)),0,VLOOKUP(A42,'Import OffPeak'!$A$3:$ID$23,238,FALSE))</f>
        <v>0</v>
      </c>
      <c r="AH42" s="74"/>
    </row>
    <row r="43" spans="1:38" s="98" customFormat="1">
      <c r="A43" s="91" t="s">
        <v>19</v>
      </c>
      <c r="B43" s="36"/>
      <c r="C43" s="36" t="str">
        <f>'W. VaR &amp; Peak Pos By Trader'!C46</f>
        <v>Chris Foster</v>
      </c>
      <c r="D43" s="95"/>
      <c r="E43" s="96"/>
      <c r="F43" s="37">
        <f>'Filter OffPeak'!B34</f>
        <v>0</v>
      </c>
      <c r="G43" s="37">
        <f>'Filter OffPeak'!C34</f>
        <v>0</v>
      </c>
      <c r="H43" s="37">
        <f>'Filter OffPeak'!D34</f>
        <v>0</v>
      </c>
      <c r="I43" s="37">
        <f>'Filter OffPeak'!E35</f>
        <v>0</v>
      </c>
      <c r="J43" s="37">
        <f>'Filter OffPeak'!F35</f>
        <v>0</v>
      </c>
      <c r="K43" s="37">
        <f>'Filter OffPeak'!G35</f>
        <v>0</v>
      </c>
      <c r="L43" s="37">
        <f>'Filter OffPeak'!H35</f>
        <v>0</v>
      </c>
      <c r="M43" s="37">
        <f>'Filter OffPeak'!I35</f>
        <v>0</v>
      </c>
      <c r="N43" s="97">
        <f>SUM(F43:M43)</f>
        <v>0</v>
      </c>
      <c r="O43" s="97">
        <f>SUM('Filter OffPeak'!J35:U35)</f>
        <v>-3.9015238404299999</v>
      </c>
      <c r="P43" s="97">
        <f>SUM('Filter OffPeak'!V35:AG35)</f>
        <v>0</v>
      </c>
      <c r="Q43" s="37">
        <f>SUMIF('Filter OffPeak'!$AH$3:$IC$3,"=1",'Filter OffPeak'!$AH35:$IC35)</f>
        <v>0</v>
      </c>
      <c r="R43" s="37">
        <f>SUMIF('Filter OffPeak'!$AH$3:$IC$3,"=2",'Filter OffPeak'!$AH35:$IC35)</f>
        <v>0</v>
      </c>
      <c r="S43" s="37">
        <f>SUMIF('Filter OffPeak'!$AH$3:$IC$3,"=3",'Filter OffPeak'!$AH35:$IC35)</f>
        <v>0</v>
      </c>
      <c r="T43" s="37">
        <f>SUMIF('Filter OffPeak'!$AH$3:$IC$3,"=4",'Filter OffPeak'!$AH35:$IC35)</f>
        <v>0</v>
      </c>
      <c r="U43" s="97">
        <f>SUM(Q43:T43)</f>
        <v>0</v>
      </c>
      <c r="V43" s="92">
        <f>N43+O43+P43+U43</f>
        <v>-3.9015238404299999</v>
      </c>
      <c r="X43" s="37">
        <f>V43-IF(ISNA(VLOOKUP(A43,'Import OffPeak'!$A$3:$ID$100,238,FALSE)),0,VLOOKUP(A43,'Import OffPeak'!$A$3:$ID$100,238,FALSE))</f>
        <v>0</v>
      </c>
      <c r="AD43" s="106"/>
      <c r="AE43" s="107"/>
      <c r="AF43" s="108"/>
      <c r="AG43" s="108"/>
      <c r="AH43" s="74"/>
    </row>
    <row r="44" spans="1:38" s="98" customFormat="1" ht="21" hidden="1" customHeight="1">
      <c r="A44" s="91" t="s">
        <v>58</v>
      </c>
      <c r="B44" s="36"/>
      <c r="C44" s="36" t="s">
        <v>105</v>
      </c>
      <c r="D44" s="95"/>
      <c r="E44" s="96"/>
      <c r="F44" s="37">
        <f>'Filter OffPeak'!B35</f>
        <v>0</v>
      </c>
      <c r="G44" s="37">
        <f>'Filter OffPeak'!C35</f>
        <v>0</v>
      </c>
      <c r="H44" s="37">
        <f>'Filter OffPeak'!D35</f>
        <v>0</v>
      </c>
      <c r="I44" s="37">
        <f>'Filter OffPeak'!E35</f>
        <v>0</v>
      </c>
      <c r="J44" s="37">
        <f>'Filter OffPeak'!F35</f>
        <v>0</v>
      </c>
      <c r="K44" s="37">
        <f>'Filter OffPeak'!G35</f>
        <v>0</v>
      </c>
      <c r="L44" s="37">
        <f>'Filter OffPeak'!H36</f>
        <v>0</v>
      </c>
      <c r="M44" s="37">
        <f>'Filter OffPeak'!I36</f>
        <v>0</v>
      </c>
      <c r="N44" s="97">
        <f>SUM(F44:M44)</f>
        <v>0</v>
      </c>
      <c r="O44" s="97">
        <f>SUM('Filter OffPeak'!J36:U36)</f>
        <v>0</v>
      </c>
      <c r="P44" s="97">
        <f>SUM('Filter OffPeak'!V36:AG36)</f>
        <v>0</v>
      </c>
      <c r="Q44" s="37">
        <f>SUMIF('Filter OffPeak'!$AH$3:$IC$3,"=1",'Filter OffPeak'!$AH36:$IC36)</f>
        <v>0</v>
      </c>
      <c r="R44" s="37">
        <f>SUMIF('Filter OffPeak'!$AH$3:$IC$3,"=2",'Filter OffPeak'!$AH36:$IC36)</f>
        <v>0</v>
      </c>
      <c r="S44" s="37">
        <f>SUMIF('Filter OffPeak'!$AH$3:$IC$3,"=3",'Filter OffPeak'!$AH36:$IC36)</f>
        <v>0</v>
      </c>
      <c r="T44" s="37">
        <f>SUMIF('Filter OffPeak'!$AH$3:$IC$3,"=4",'Filter OffPeak'!$AH36:$IC36)</f>
        <v>0</v>
      </c>
      <c r="U44" s="97">
        <f>SUM(Q44:T44)</f>
        <v>0</v>
      </c>
      <c r="V44" s="92">
        <f>N44+O44+P44+U44</f>
        <v>0</v>
      </c>
      <c r="X44" s="37">
        <f>V44-IF(ISNA(VLOOKUP(A44,'Import OffPeak'!$A$3:$ID$23,238,FALSE)),0,VLOOKUP(A44,'Import OffPeak'!$A$3:$ID$23,238,FALSE))</f>
        <v>0</v>
      </c>
      <c r="AD44" s="106"/>
      <c r="AE44" s="107"/>
      <c r="AF44" s="108"/>
      <c r="AG44" s="108"/>
      <c r="AH44" s="74"/>
    </row>
    <row r="45" spans="1:38" s="98" customFormat="1" ht="21" customHeight="1" thickBot="1">
      <c r="A45" s="91" t="s">
        <v>138</v>
      </c>
      <c r="B45" s="36"/>
      <c r="C45" s="36" t="s">
        <v>139</v>
      </c>
      <c r="D45" s="95"/>
      <c r="E45" s="96"/>
      <c r="F45" s="37">
        <f>'Filter OffPeak'!B37</f>
        <v>0</v>
      </c>
      <c r="G45" s="37">
        <f>'Filter OffPeak'!C37</f>
        <v>0</v>
      </c>
      <c r="H45" s="37">
        <f>'Filter OffPeak'!D37</f>
        <v>0</v>
      </c>
      <c r="I45" s="37">
        <f>'Filter OffPeak'!E37</f>
        <v>0</v>
      </c>
      <c r="J45" s="37">
        <f>'Filter OffPeak'!F37</f>
        <v>0</v>
      </c>
      <c r="K45" s="37">
        <f>'Filter OffPeak'!G37</f>
        <v>0</v>
      </c>
      <c r="L45" s="37">
        <f>'Filter OffPeak'!H37</f>
        <v>-3210.3975204483299</v>
      </c>
      <c r="M45" s="37">
        <f>'Filter OffPeak'!I37</f>
        <v>-7826.5540870980631</v>
      </c>
      <c r="N45" s="97">
        <f t="shared" si="5"/>
        <v>-11036.951607546393</v>
      </c>
      <c r="O45" s="97">
        <f>SUM('Filter OffPeak'!J37:U37)</f>
        <v>-88000.66927522741</v>
      </c>
      <c r="P45" s="97">
        <f>SUM('Filter OffPeak'!V37:AG37)</f>
        <v>-86892.168036446077</v>
      </c>
      <c r="Q45" s="37">
        <f>SUMIF('Filter OffPeak'!$AH$3:$IC$3,"=1",'Filter OffPeak'!$AH37:$IC37)</f>
        <v>-16448.800638646411</v>
      </c>
      <c r="R45" s="37">
        <f>SUMIF('Filter OffPeak'!$AH$3:$IC$3,"=2",'Filter OffPeak'!$AH37:$IC37)</f>
        <v>-22883.67668947556</v>
      </c>
      <c r="S45" s="37">
        <f>SUMIF('Filter OffPeak'!$AH$3:$IC$3,"=3",'Filter OffPeak'!$AH37:$IC37)</f>
        <v>-21949.033637555211</v>
      </c>
      <c r="T45" s="37">
        <f>SUMIF('Filter OffPeak'!$AH$3:$IC$3,"=4",'Filter OffPeak'!$AH37:$IC37)</f>
        <v>0</v>
      </c>
      <c r="U45" s="97">
        <f t="shared" si="6"/>
        <v>-61281.510965677182</v>
      </c>
      <c r="V45" s="92">
        <f t="shared" si="7"/>
        <v>-247211.29988489705</v>
      </c>
      <c r="X45" s="37">
        <f>V45-IF(ISNA(VLOOKUP(A45,'Import OffPeak'!$A$3:$ID$100,238,FALSE)),0,VLOOKUP(A45,'Import OffPeak'!$A$3:$ID$100,238,FALSE))</f>
        <v>0</v>
      </c>
      <c r="AD45" s="106"/>
      <c r="AE45" s="107"/>
      <c r="AF45" s="108"/>
      <c r="AG45" s="108"/>
      <c r="AH45" s="74"/>
    </row>
    <row r="46" spans="1:38" s="98" customFormat="1" ht="21" customHeight="1" thickBot="1">
      <c r="A46" s="99" t="s">
        <v>51</v>
      </c>
      <c r="B46" s="100" t="s">
        <v>33</v>
      </c>
      <c r="C46" s="99" t="s">
        <v>51</v>
      </c>
      <c r="D46" s="102">
        <f>-VLOOKUP(B46,'[13]Today total'!$B$2:$C$10,2,FALSE)</f>
        <v>9633776.0419159401</v>
      </c>
      <c r="E46" s="103">
        <f>VLOOKUP(B46,'[13]Today total'!$B$2:$E$10,4,FALSE)</f>
        <v>100341.27668369934</v>
      </c>
      <c r="F46" s="104">
        <f>SUM(F33:F45)</f>
        <v>0</v>
      </c>
      <c r="G46" s="104">
        <f>SUM(G33:G45)</f>
        <v>0</v>
      </c>
      <c r="H46" s="109">
        <f t="shared" ref="H46:V46" si="10">SUM(H33:H45)-H40</f>
        <v>0</v>
      </c>
      <c r="I46" s="121">
        <f t="shared" si="10"/>
        <v>0</v>
      </c>
      <c r="J46" s="104">
        <f t="shared" si="10"/>
        <v>0</v>
      </c>
      <c r="K46" s="104">
        <f t="shared" si="10"/>
        <v>0</v>
      </c>
      <c r="L46" s="104">
        <f t="shared" si="10"/>
        <v>-1976.0028541639822</v>
      </c>
      <c r="M46" s="122">
        <f t="shared" si="10"/>
        <v>440.68543077541744</v>
      </c>
      <c r="N46" s="109">
        <f t="shared" si="10"/>
        <v>-1535.3174233885638</v>
      </c>
      <c r="O46" s="109">
        <f t="shared" si="10"/>
        <v>-2000690.0692965251</v>
      </c>
      <c r="P46" s="109">
        <f t="shared" si="10"/>
        <v>-1669084.4452991853</v>
      </c>
      <c r="Q46" s="109">
        <f t="shared" si="10"/>
        <v>-830571.20639752131</v>
      </c>
      <c r="R46" s="109">
        <f t="shared" si="10"/>
        <v>-51045.148127704073</v>
      </c>
      <c r="S46" s="109">
        <f t="shared" si="10"/>
        <v>-710162.55095716636</v>
      </c>
      <c r="T46" s="109">
        <f t="shared" si="10"/>
        <v>-312735.84809296153</v>
      </c>
      <c r="U46" s="109">
        <f t="shared" si="10"/>
        <v>-1904514.7535753534</v>
      </c>
      <c r="V46" s="109">
        <f t="shared" si="10"/>
        <v>-5575824.5855944511</v>
      </c>
      <c r="X46" s="104"/>
      <c r="Y46" s="111">
        <f>V28+V46-(VLOOKUP("Grand Total: ",'Import OffPeak'!A1:ID100,238,FALSE))</f>
        <v>0</v>
      </c>
      <c r="Z46" s="112" t="str">
        <f>IF(ABS(Y46)&lt;1,"OK","ERROR")</f>
        <v>OK</v>
      </c>
      <c r="AD46" s="106"/>
      <c r="AE46" s="107"/>
      <c r="AF46" s="108"/>
      <c r="AG46" s="108"/>
      <c r="AH46" s="74"/>
    </row>
    <row r="47" spans="1:38" ht="21" customHeight="1">
      <c r="D47" s="135"/>
      <c r="E47" s="135"/>
      <c r="N47" s="136"/>
      <c r="O47" s="43"/>
      <c r="P47" s="136"/>
      <c r="U47" s="136"/>
      <c r="Y47" s="51"/>
    </row>
    <row r="48" spans="1:38" s="31" customFormat="1" ht="21">
      <c r="A48" s="29"/>
      <c r="B48" s="29"/>
      <c r="C48" s="29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B48" s="30"/>
      <c r="AH48" s="32"/>
      <c r="AI48" s="33"/>
      <c r="AJ48" s="34"/>
      <c r="AK48" s="34"/>
      <c r="AL48" s="35"/>
    </row>
    <row r="49" spans="1:38" s="31" customFormat="1" ht="21">
      <c r="A49" s="29"/>
      <c r="B49" s="29"/>
      <c r="C49" s="29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B49" s="30"/>
      <c r="AH49" s="32"/>
      <c r="AI49" s="33"/>
      <c r="AJ49" s="34"/>
      <c r="AK49" s="34"/>
      <c r="AL49" s="35"/>
    </row>
    <row r="50" spans="1:38" s="31" customFormat="1">
      <c r="A50" s="36"/>
      <c r="B50" s="36"/>
      <c r="C50" s="36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B50" s="37"/>
      <c r="AL50" s="35"/>
    </row>
    <row r="51" spans="1:38" s="31" customFormat="1">
      <c r="A51" s="36"/>
      <c r="B51" s="36"/>
      <c r="C51" s="36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B51" s="37"/>
      <c r="AL51" s="35"/>
    </row>
    <row r="52" spans="1:38" s="31" customFormat="1">
      <c r="A52" s="36"/>
      <c r="B52" s="36"/>
      <c r="C52" s="36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B52" s="37"/>
      <c r="AL52" s="35"/>
    </row>
    <row r="53" spans="1:38" s="31" customFormat="1">
      <c r="A53" s="36"/>
      <c r="B53" s="36"/>
      <c r="C53" s="36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B53" s="37"/>
      <c r="AL53" s="35"/>
    </row>
    <row r="54" spans="1:38" s="31" customFormat="1" ht="33">
      <c r="A54" s="38"/>
      <c r="B54" s="38"/>
      <c r="C54" s="36"/>
      <c r="D54" s="39"/>
      <c r="E54" s="39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B54" s="37"/>
      <c r="AC54" s="40"/>
      <c r="AD54" s="41"/>
      <c r="AH54" s="32"/>
      <c r="AI54" s="33"/>
      <c r="AJ54" s="34"/>
      <c r="AK54" s="34"/>
      <c r="AL54" s="35"/>
    </row>
    <row r="55" spans="1:38" s="42" customFormat="1" ht="21" customHeight="1"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4"/>
      <c r="U55" s="43"/>
      <c r="V55" s="44"/>
      <c r="X55" s="44"/>
      <c r="AH55" s="45"/>
    </row>
    <row r="56" spans="1:38" ht="21" customHeight="1">
      <c r="D56" s="42"/>
      <c r="E56" s="42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</row>
    <row r="57" spans="1:38" ht="21" customHeight="1">
      <c r="D57" s="42"/>
      <c r="E57" s="42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</row>
    <row r="58" spans="1:38" ht="21" customHeight="1">
      <c r="D58" s="42"/>
      <c r="E58" s="42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</row>
    <row r="59" spans="1:38" ht="21" customHeight="1">
      <c r="D59" s="42"/>
      <c r="E59" s="42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</row>
    <row r="60" spans="1:38" ht="21" customHeight="1">
      <c r="D60" s="42"/>
      <c r="E60" s="42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</row>
    <row r="61" spans="1:38" ht="21" customHeight="1">
      <c r="D61" s="42"/>
      <c r="E61" s="42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</row>
    <row r="62" spans="1:38" ht="21" customHeight="1">
      <c r="D62" s="42"/>
      <c r="E62" s="42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</row>
    <row r="63" spans="1:38" ht="21" customHeight="1">
      <c r="D63" s="42"/>
      <c r="E63" s="42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</row>
    <row r="64" spans="1:38" ht="21" customHeight="1">
      <c r="D64" s="42"/>
      <c r="E64" s="42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</row>
    <row r="65" spans="4:16" ht="21" customHeight="1">
      <c r="D65" s="42"/>
      <c r="E65" s="42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</row>
    <row r="66" spans="4:16" ht="21" customHeight="1">
      <c r="D66" s="42"/>
      <c r="E66" s="42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</row>
    <row r="67" spans="4:16" ht="21" customHeight="1">
      <c r="D67" s="42"/>
      <c r="E67" s="42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</row>
    <row r="68" spans="4:16" ht="21" customHeight="1">
      <c r="D68" s="42"/>
      <c r="E68" s="42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</row>
    <row r="69" spans="4:16" ht="21" customHeight="1">
      <c r="D69" s="42"/>
      <c r="E69" s="42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</row>
    <row r="70" spans="4:16" ht="21" customHeight="1">
      <c r="D70" s="42"/>
      <c r="E70" s="42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</row>
    <row r="71" spans="4:16" ht="21" customHeight="1">
      <c r="D71" s="42"/>
      <c r="E71" s="42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</row>
    <row r="72" spans="4:16" ht="21" customHeight="1">
      <c r="D72" s="42"/>
      <c r="E72" s="42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</row>
    <row r="73" spans="4:16" ht="21" customHeight="1">
      <c r="D73" s="42"/>
      <c r="E73" s="42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</row>
    <row r="74" spans="4:16" ht="21" customHeight="1">
      <c r="D74" s="42"/>
      <c r="E74" s="42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</row>
    <row r="75" spans="4:16" ht="21" customHeight="1">
      <c r="D75" s="42"/>
      <c r="E75" s="42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</row>
    <row r="76" spans="4:16" ht="21" customHeight="1">
      <c r="D76" s="42"/>
      <c r="E76" s="42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</row>
    <row r="77" spans="4:16" ht="21" customHeight="1">
      <c r="D77" s="42"/>
      <c r="E77" s="42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</row>
    <row r="78" spans="4:16" ht="21" customHeight="1">
      <c r="D78" s="42"/>
      <c r="E78" s="42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</row>
    <row r="79" spans="4:16" ht="21" customHeight="1">
      <c r="D79" s="42"/>
      <c r="E79" s="42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</row>
    <row r="80" spans="4:16" ht="21" customHeight="1">
      <c r="D80" s="42"/>
      <c r="E80" s="42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</row>
    <row r="81" spans="4:16" ht="21" customHeight="1">
      <c r="D81" s="42"/>
      <c r="E81" s="42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</row>
    <row r="82" spans="4:16" ht="21" customHeight="1">
      <c r="D82" s="42"/>
      <c r="E82" s="42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</row>
    <row r="83" spans="4:16" ht="21" customHeight="1">
      <c r="D83" s="42"/>
      <c r="E83" s="42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</row>
    <row r="84" spans="4:16" ht="21" customHeight="1">
      <c r="D84" s="42"/>
      <c r="E84" s="42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</row>
    <row r="85" spans="4:16" ht="21" customHeight="1">
      <c r="D85" s="42"/>
      <c r="E85" s="42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</row>
    <row r="86" spans="4:16" ht="21" customHeight="1">
      <c r="D86" s="42"/>
      <c r="E86" s="42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</row>
    <row r="87" spans="4:16" ht="21" customHeight="1">
      <c r="D87" s="42"/>
      <c r="E87" s="42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</row>
    <row r="88" spans="4:16" ht="21" customHeight="1">
      <c r="D88" s="42"/>
      <c r="E88" s="42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</row>
    <row r="89" spans="4:16" ht="21" customHeight="1">
      <c r="D89" s="42"/>
      <c r="E89" s="42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</row>
    <row r="90" spans="4:16" ht="21" customHeight="1">
      <c r="D90" s="42"/>
      <c r="E90" s="42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</row>
    <row r="91" spans="4:16" ht="21" customHeight="1">
      <c r="D91" s="42"/>
      <c r="E91" s="42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</row>
    <row r="92" spans="4:16" ht="21" customHeight="1">
      <c r="D92" s="42"/>
      <c r="E92" s="42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</row>
    <row r="93" spans="4:16" ht="21" customHeight="1">
      <c r="D93" s="42"/>
      <c r="E93" s="42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</row>
    <row r="94" spans="4:16" ht="21" customHeight="1">
      <c r="D94" s="42"/>
      <c r="E94" s="42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</row>
    <row r="95" spans="4:16" ht="21" customHeight="1">
      <c r="D95" s="42"/>
      <c r="E95" s="42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</row>
    <row r="96" spans="4:16" ht="21" customHeight="1">
      <c r="D96" s="42"/>
      <c r="E96" s="42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</row>
    <row r="97" spans="4:16" ht="21" customHeight="1">
      <c r="D97" s="42"/>
      <c r="E97" s="42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</row>
    <row r="98" spans="4:16" ht="21" customHeight="1">
      <c r="D98" s="42"/>
      <c r="E98" s="42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</row>
    <row r="99" spans="4:16" ht="21" customHeight="1">
      <c r="D99" s="42"/>
      <c r="E99" s="42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</row>
    <row r="100" spans="4:16" ht="21" customHeight="1">
      <c r="D100" s="42"/>
      <c r="E100" s="42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</row>
    <row r="101" spans="4:16" ht="21" customHeight="1">
      <c r="D101" s="42"/>
      <c r="E101" s="42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</row>
    <row r="102" spans="4:16" ht="21" customHeight="1">
      <c r="D102" s="42"/>
      <c r="E102" s="42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</row>
    <row r="103" spans="4:16" ht="21" customHeight="1">
      <c r="D103" s="42"/>
      <c r="E103" s="42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</row>
    <row r="104" spans="4:16" ht="21" customHeight="1">
      <c r="D104" s="42"/>
      <c r="E104" s="42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</row>
    <row r="105" spans="4:16" ht="21" customHeight="1">
      <c r="D105" s="42"/>
      <c r="E105" s="42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</row>
    <row r="106" spans="4:16" ht="21" customHeight="1">
      <c r="D106" s="42"/>
      <c r="E106" s="42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</row>
    <row r="107" spans="4:16" ht="21" customHeight="1">
      <c r="D107" s="42"/>
      <c r="E107" s="42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</row>
    <row r="108" spans="4:16" ht="21" customHeight="1">
      <c r="D108" s="42"/>
      <c r="E108" s="42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</row>
    <row r="109" spans="4:16" ht="21" customHeight="1">
      <c r="D109" s="42"/>
      <c r="E109" s="42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</row>
    <row r="110" spans="4:16" ht="21" customHeight="1">
      <c r="D110" s="42"/>
      <c r="E110" s="42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</row>
    <row r="111" spans="4:16" ht="21" customHeight="1">
      <c r="D111" s="42"/>
      <c r="E111" s="42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</row>
    <row r="112" spans="4:16" ht="21" customHeight="1">
      <c r="D112" s="42"/>
      <c r="E112" s="42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</row>
    <row r="113" spans="4:16" ht="21" customHeight="1">
      <c r="D113" s="42"/>
      <c r="E113" s="42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</row>
    <row r="114" spans="4:16" ht="21" customHeight="1">
      <c r="D114" s="42"/>
      <c r="E114" s="42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</row>
    <row r="115" spans="4:16" ht="21" customHeight="1">
      <c r="D115" s="42"/>
      <c r="E115" s="42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</row>
    <row r="116" spans="4:16" ht="21" customHeight="1">
      <c r="D116" s="42"/>
      <c r="E116" s="42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</row>
    <row r="117" spans="4:16" ht="21" customHeight="1">
      <c r="D117" s="42"/>
      <c r="E117" s="42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</row>
    <row r="118" spans="4:16" ht="21" customHeight="1">
      <c r="D118" s="42"/>
      <c r="E118" s="42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</row>
    <row r="119" spans="4:16" ht="21" customHeight="1">
      <c r="D119" s="42"/>
      <c r="E119" s="42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</row>
    <row r="120" spans="4:16" ht="21" customHeight="1">
      <c r="D120" s="42"/>
      <c r="E120" s="42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</row>
    <row r="121" spans="4:16" ht="21" customHeight="1">
      <c r="D121" s="42"/>
      <c r="E121" s="42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</row>
    <row r="122" spans="4:16" ht="21" customHeight="1">
      <c r="D122" s="42"/>
      <c r="E122" s="42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</row>
    <row r="123" spans="4:16" ht="21" customHeight="1"/>
    <row r="124" spans="4:16" ht="21" customHeight="1"/>
    <row r="125" spans="4:16" ht="21" customHeight="1"/>
    <row r="126" spans="4:16" ht="21" customHeight="1"/>
    <row r="127" spans="4:16" ht="21" customHeight="1"/>
    <row r="128" spans="4:16" ht="21" customHeight="1"/>
    <row r="129" ht="21" customHeight="1"/>
    <row r="130" ht="21" customHeight="1"/>
    <row r="131" ht="21" customHeight="1"/>
    <row r="132" ht="21" customHeight="1"/>
    <row r="133" ht="21" customHeight="1"/>
    <row r="134" ht="21" customHeight="1"/>
    <row r="135" ht="21" customHeight="1"/>
    <row r="136" ht="21" customHeight="1"/>
    <row r="137" ht="21" customHeight="1"/>
    <row r="138" ht="21" customHeight="1"/>
    <row r="139" ht="21" customHeight="1"/>
    <row r="140" ht="21" customHeight="1"/>
    <row r="141" ht="21" customHeight="1"/>
    <row r="142" ht="21" customHeight="1"/>
    <row r="143" ht="21" customHeight="1"/>
    <row r="144" ht="21" customHeight="1"/>
    <row r="145" ht="21" customHeight="1"/>
    <row r="146" ht="21" customHeight="1"/>
    <row r="147" ht="21" customHeight="1"/>
    <row r="148" ht="21" customHeight="1"/>
    <row r="149" ht="21" customHeight="1"/>
    <row r="150" ht="21" customHeight="1"/>
    <row r="151" ht="21" customHeight="1"/>
    <row r="152" ht="21" customHeight="1"/>
    <row r="153" ht="21" customHeight="1"/>
    <row r="154" ht="21" customHeight="1"/>
    <row r="155" ht="21" customHeight="1"/>
    <row r="156" ht="21" customHeight="1"/>
    <row r="157" ht="21" customHeight="1"/>
    <row r="158" ht="21" customHeight="1"/>
    <row r="159" ht="21" customHeight="1"/>
    <row r="160" ht="21" customHeight="1"/>
    <row r="161" ht="21" customHeight="1"/>
    <row r="162" ht="21" customHeight="1"/>
    <row r="163" ht="21" customHeight="1"/>
    <row r="164" ht="21" customHeight="1"/>
    <row r="165" ht="21" customHeight="1"/>
    <row r="166" ht="21" customHeight="1"/>
    <row r="167" ht="21" customHeight="1"/>
    <row r="168" ht="21" customHeight="1"/>
    <row r="169" ht="21" customHeight="1"/>
    <row r="170" ht="21" customHeight="1"/>
    <row r="171" ht="21" customHeight="1"/>
    <row r="172" ht="21" customHeight="1"/>
    <row r="173" ht="21" customHeight="1"/>
    <row r="174" ht="21" customHeight="1"/>
    <row r="175" ht="21" customHeight="1"/>
    <row r="176" ht="21" customHeight="1"/>
    <row r="177" ht="21" customHeight="1"/>
    <row r="178" ht="21" customHeight="1"/>
    <row r="179" ht="21" customHeight="1"/>
    <row r="180" ht="21" customHeight="1"/>
    <row r="181" ht="21" customHeight="1"/>
    <row r="182" ht="21" customHeight="1"/>
    <row r="183" ht="21" customHeight="1"/>
    <row r="184" ht="21" customHeight="1"/>
    <row r="185" ht="21" customHeight="1"/>
    <row r="186" ht="21" customHeight="1"/>
    <row r="187" ht="21" customHeight="1"/>
    <row r="188" ht="21" customHeight="1"/>
    <row r="189" ht="21" customHeight="1"/>
    <row r="190" ht="21" customHeight="1"/>
    <row r="191" ht="21" customHeight="1"/>
    <row r="192" ht="21" customHeight="1"/>
    <row r="193" ht="21" customHeight="1"/>
    <row r="194" ht="21" customHeight="1"/>
    <row r="195" ht="21" customHeight="1"/>
    <row r="196" ht="21" customHeight="1"/>
    <row r="197" ht="21" customHeight="1"/>
    <row r="198" ht="21" customHeight="1"/>
    <row r="199" ht="21" customHeight="1"/>
    <row r="200" ht="21" customHeight="1"/>
    <row r="201" ht="21" customHeight="1"/>
    <row r="202" ht="21" customHeight="1"/>
  </sheetData>
  <dataConsolidate/>
  <printOptions horizontalCentered="1" verticalCentered="1"/>
  <pageMargins left="0" right="0" top="0" bottom="0" header="0.19" footer="0"/>
  <pageSetup scale="43" orientation="landscape" r:id="rId1"/>
  <headerFooter alignWithMargins="0">
    <oddHeader>&amp;C&amp;20West Power Positions - Off Peak</oddHeader>
  </headerFooter>
  <colBreaks count="1" manualBreakCount="1">
    <brk id="23" max="90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4" name="Button 1">
              <controlPr defaultSize="0" print="0" autoFill="0" autoPict="0" macro="[1]!PublishWVaRAndOffPeakPosByTrader">
                <anchor moveWithCells="1" sizeWithCells="1">
                  <from>
                    <xdr:col>24</xdr:col>
                    <xdr:colOff>99060</xdr:colOff>
                    <xdr:row>3</xdr:row>
                    <xdr:rowOff>60960</xdr:rowOff>
                  </from>
                  <to>
                    <xdr:col>28</xdr:col>
                    <xdr:colOff>472440</xdr:colOff>
                    <xdr:row>5</xdr:row>
                    <xdr:rowOff>68580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IQ50"/>
  <sheetViews>
    <sheetView topLeftCell="A4" zoomScale="50" workbookViewId="0">
      <pane xSplit="1" ySplit="3" topLeftCell="DA14" activePane="bottomRight" state="frozen"/>
      <selection activeCell="A4" sqref="A4"/>
      <selection pane="topRight" activeCell="B4" sqref="B4"/>
      <selection pane="bottomLeft" activeCell="A7" sqref="A7"/>
      <selection pane="bottomRight" activeCell="DA31" activeCellId="1" sqref="H31:V31 DA31"/>
    </sheetView>
  </sheetViews>
  <sheetFormatPr defaultRowHeight="17.399999999999999"/>
  <cols>
    <col min="1" max="1" width="29" style="1" bestFit="1" customWidth="1"/>
    <col min="2" max="2" width="12.109375" style="1" hidden="1" customWidth="1"/>
    <col min="3" max="3" width="12.109375" style="2" hidden="1" customWidth="1"/>
    <col min="4" max="4" width="13.109375" style="2" hidden="1" customWidth="1"/>
    <col min="5" max="5" width="13.109375" style="2" customWidth="1"/>
    <col min="6" max="6" width="12.109375" style="2" bestFit="1" customWidth="1"/>
    <col min="7" max="9" width="13.88671875" style="2" bestFit="1" customWidth="1"/>
    <col min="10" max="117" width="15.5546875" style="2" bestFit="1" customWidth="1"/>
    <col min="118" max="119" width="12.109375" style="2" bestFit="1" customWidth="1"/>
    <col min="120" max="120" width="12.33203125" style="2" customWidth="1"/>
    <col min="121" max="124" width="12.109375" style="2" bestFit="1" customWidth="1"/>
    <col min="125" max="125" width="12.33203125" style="2" customWidth="1"/>
    <col min="126" max="126" width="12.109375" style="2" bestFit="1" customWidth="1"/>
    <col min="127" max="129" width="13.88671875" style="2" bestFit="1" customWidth="1"/>
    <col min="130" max="138" width="12.109375" style="2" bestFit="1" customWidth="1"/>
    <col min="139" max="141" width="13.88671875" style="2" bestFit="1" customWidth="1"/>
    <col min="142" max="150" width="12.109375" style="2" bestFit="1" customWidth="1"/>
    <col min="151" max="153" width="13.88671875" style="2" bestFit="1" customWidth="1"/>
    <col min="154" max="162" width="12.109375" style="2" bestFit="1" customWidth="1"/>
    <col min="163" max="165" width="13.88671875" style="2" bestFit="1" customWidth="1"/>
    <col min="166" max="174" width="12.109375" style="2" bestFit="1" customWidth="1"/>
    <col min="175" max="177" width="13.88671875" style="2" bestFit="1" customWidth="1"/>
    <col min="178" max="186" width="12.109375" bestFit="1" customWidth="1"/>
    <col min="187" max="189" width="13.88671875" bestFit="1" customWidth="1"/>
    <col min="190" max="198" width="12.109375" bestFit="1" customWidth="1"/>
    <col min="199" max="201" width="13.88671875" bestFit="1" customWidth="1"/>
    <col min="202" max="210" width="12.109375" bestFit="1" customWidth="1"/>
    <col min="211" max="213" width="13.88671875" bestFit="1" customWidth="1"/>
    <col min="214" max="222" width="12.109375" bestFit="1" customWidth="1"/>
    <col min="223" max="225" width="13.88671875" bestFit="1" customWidth="1"/>
    <col min="226" max="234" width="12.109375" bestFit="1" customWidth="1"/>
    <col min="235" max="237" width="13.88671875" bestFit="1" customWidth="1"/>
    <col min="238" max="239" width="14.6640625" bestFit="1" customWidth="1"/>
    <col min="240" max="248" width="12.109375" bestFit="1" customWidth="1"/>
  </cols>
  <sheetData>
    <row r="1" spans="1:251">
      <c r="B1" s="1">
        <v>2</v>
      </c>
      <c r="C1" s="2">
        <f t="shared" ref="C1:AH1" si="0">B1+1</f>
        <v>3</v>
      </c>
      <c r="D1" s="2">
        <f t="shared" si="0"/>
        <v>4</v>
      </c>
      <c r="E1" s="2">
        <f t="shared" si="0"/>
        <v>5</v>
      </c>
      <c r="F1" s="2">
        <f t="shared" si="0"/>
        <v>6</v>
      </c>
      <c r="G1" s="2">
        <f t="shared" si="0"/>
        <v>7</v>
      </c>
      <c r="H1" s="2">
        <f t="shared" si="0"/>
        <v>8</v>
      </c>
      <c r="I1" s="2">
        <f t="shared" si="0"/>
        <v>9</v>
      </c>
      <c r="J1" s="2">
        <f t="shared" si="0"/>
        <v>10</v>
      </c>
      <c r="K1" s="2">
        <f t="shared" si="0"/>
        <v>11</v>
      </c>
      <c r="L1" s="2">
        <f t="shared" si="0"/>
        <v>12</v>
      </c>
      <c r="M1" s="2">
        <f t="shared" si="0"/>
        <v>13</v>
      </c>
      <c r="N1" s="2">
        <f t="shared" si="0"/>
        <v>14</v>
      </c>
      <c r="O1" s="2">
        <f t="shared" si="0"/>
        <v>15</v>
      </c>
      <c r="P1" s="2">
        <f t="shared" si="0"/>
        <v>16</v>
      </c>
      <c r="Q1" s="2">
        <f t="shared" si="0"/>
        <v>17</v>
      </c>
      <c r="R1" s="2">
        <f t="shared" si="0"/>
        <v>18</v>
      </c>
      <c r="S1" s="2">
        <f t="shared" si="0"/>
        <v>19</v>
      </c>
      <c r="T1" s="2">
        <f t="shared" si="0"/>
        <v>20</v>
      </c>
      <c r="U1" s="2">
        <f t="shared" si="0"/>
        <v>21</v>
      </c>
      <c r="V1" s="2">
        <f t="shared" si="0"/>
        <v>22</v>
      </c>
      <c r="W1" s="2">
        <f t="shared" si="0"/>
        <v>23</v>
      </c>
      <c r="X1" s="2">
        <f t="shared" si="0"/>
        <v>24</v>
      </c>
      <c r="Y1" s="2">
        <f t="shared" si="0"/>
        <v>25</v>
      </c>
      <c r="Z1" s="2">
        <f t="shared" si="0"/>
        <v>26</v>
      </c>
      <c r="AA1" s="2">
        <f t="shared" si="0"/>
        <v>27</v>
      </c>
      <c r="AB1" s="2">
        <f t="shared" si="0"/>
        <v>28</v>
      </c>
      <c r="AC1" s="2">
        <f t="shared" si="0"/>
        <v>29</v>
      </c>
      <c r="AD1" s="2">
        <f t="shared" si="0"/>
        <v>30</v>
      </c>
      <c r="AE1" s="2">
        <f t="shared" si="0"/>
        <v>31</v>
      </c>
      <c r="AF1" s="2">
        <f t="shared" si="0"/>
        <v>32</v>
      </c>
      <c r="AG1" s="2">
        <f t="shared" si="0"/>
        <v>33</v>
      </c>
      <c r="AH1" s="2">
        <f t="shared" si="0"/>
        <v>34</v>
      </c>
      <c r="AI1" s="2">
        <f t="shared" ref="AI1:BN1" si="1">AH1+1</f>
        <v>35</v>
      </c>
      <c r="AJ1" s="2">
        <f t="shared" si="1"/>
        <v>36</v>
      </c>
      <c r="AK1" s="2">
        <f t="shared" si="1"/>
        <v>37</v>
      </c>
      <c r="AL1" s="2">
        <f t="shared" si="1"/>
        <v>38</v>
      </c>
      <c r="AM1" s="2">
        <f t="shared" si="1"/>
        <v>39</v>
      </c>
      <c r="AN1" s="2">
        <f t="shared" si="1"/>
        <v>40</v>
      </c>
      <c r="AO1" s="2">
        <f t="shared" si="1"/>
        <v>41</v>
      </c>
      <c r="AP1" s="2">
        <f t="shared" si="1"/>
        <v>42</v>
      </c>
      <c r="AQ1" s="2">
        <f t="shared" si="1"/>
        <v>43</v>
      </c>
      <c r="AR1" s="2">
        <f t="shared" si="1"/>
        <v>44</v>
      </c>
      <c r="AS1" s="2">
        <f t="shared" si="1"/>
        <v>45</v>
      </c>
      <c r="AT1" s="2">
        <f t="shared" si="1"/>
        <v>46</v>
      </c>
      <c r="AU1" s="2">
        <f t="shared" si="1"/>
        <v>47</v>
      </c>
      <c r="AV1" s="2">
        <f t="shared" si="1"/>
        <v>48</v>
      </c>
      <c r="AW1" s="2">
        <f t="shared" si="1"/>
        <v>49</v>
      </c>
      <c r="AX1" s="2">
        <f t="shared" si="1"/>
        <v>50</v>
      </c>
      <c r="AY1" s="2">
        <f t="shared" si="1"/>
        <v>51</v>
      </c>
      <c r="AZ1" s="2">
        <f t="shared" si="1"/>
        <v>52</v>
      </c>
      <c r="BA1" s="2">
        <f t="shared" si="1"/>
        <v>53</v>
      </c>
      <c r="BB1" s="2">
        <f t="shared" si="1"/>
        <v>54</v>
      </c>
      <c r="BC1" s="2">
        <f t="shared" si="1"/>
        <v>55</v>
      </c>
      <c r="BD1" s="2">
        <f t="shared" si="1"/>
        <v>56</v>
      </c>
      <c r="BE1" s="2">
        <f t="shared" si="1"/>
        <v>57</v>
      </c>
      <c r="BF1" s="2">
        <f t="shared" si="1"/>
        <v>58</v>
      </c>
      <c r="BG1" s="2">
        <f t="shared" si="1"/>
        <v>59</v>
      </c>
      <c r="BH1" s="2">
        <f t="shared" si="1"/>
        <v>60</v>
      </c>
      <c r="BI1" s="2">
        <f t="shared" si="1"/>
        <v>61</v>
      </c>
      <c r="BJ1" s="2">
        <f t="shared" si="1"/>
        <v>62</v>
      </c>
      <c r="BK1" s="2">
        <f t="shared" si="1"/>
        <v>63</v>
      </c>
      <c r="BL1" s="2">
        <f t="shared" si="1"/>
        <v>64</v>
      </c>
      <c r="BM1" s="2">
        <f t="shared" si="1"/>
        <v>65</v>
      </c>
      <c r="BN1" s="2">
        <f t="shared" si="1"/>
        <v>66</v>
      </c>
      <c r="BO1" s="2">
        <f t="shared" ref="BO1:CT1" si="2">BN1+1</f>
        <v>67</v>
      </c>
      <c r="BP1" s="2">
        <f t="shared" si="2"/>
        <v>68</v>
      </c>
      <c r="BQ1" s="2">
        <f t="shared" si="2"/>
        <v>69</v>
      </c>
      <c r="BR1" s="2">
        <f t="shared" si="2"/>
        <v>70</v>
      </c>
      <c r="BS1" s="2">
        <f t="shared" si="2"/>
        <v>71</v>
      </c>
      <c r="BT1" s="2">
        <f t="shared" si="2"/>
        <v>72</v>
      </c>
      <c r="BU1" s="2">
        <f t="shared" si="2"/>
        <v>73</v>
      </c>
      <c r="BV1" s="2">
        <f t="shared" si="2"/>
        <v>74</v>
      </c>
      <c r="BW1" s="2">
        <f t="shared" si="2"/>
        <v>75</v>
      </c>
      <c r="BX1" s="2">
        <f t="shared" si="2"/>
        <v>76</v>
      </c>
      <c r="BY1" s="2">
        <f t="shared" si="2"/>
        <v>77</v>
      </c>
      <c r="BZ1" s="2">
        <f t="shared" si="2"/>
        <v>78</v>
      </c>
      <c r="CA1" s="2">
        <f t="shared" si="2"/>
        <v>79</v>
      </c>
      <c r="CB1" s="2">
        <f t="shared" si="2"/>
        <v>80</v>
      </c>
      <c r="CC1" s="2">
        <f t="shared" si="2"/>
        <v>81</v>
      </c>
      <c r="CD1" s="2">
        <f t="shared" si="2"/>
        <v>82</v>
      </c>
      <c r="CE1" s="2">
        <f t="shared" si="2"/>
        <v>83</v>
      </c>
      <c r="CF1" s="2">
        <f t="shared" si="2"/>
        <v>84</v>
      </c>
      <c r="CG1" s="2">
        <f t="shared" si="2"/>
        <v>85</v>
      </c>
      <c r="CH1" s="2">
        <f t="shared" si="2"/>
        <v>86</v>
      </c>
      <c r="CI1" s="2">
        <f t="shared" si="2"/>
        <v>87</v>
      </c>
      <c r="CJ1" s="2">
        <f t="shared" si="2"/>
        <v>88</v>
      </c>
      <c r="CK1" s="2">
        <f t="shared" si="2"/>
        <v>89</v>
      </c>
      <c r="CL1" s="2">
        <f t="shared" si="2"/>
        <v>90</v>
      </c>
      <c r="CM1" s="2">
        <f t="shared" si="2"/>
        <v>91</v>
      </c>
      <c r="CN1" s="2">
        <f t="shared" si="2"/>
        <v>92</v>
      </c>
      <c r="CO1" s="2">
        <f t="shared" si="2"/>
        <v>93</v>
      </c>
      <c r="CP1" s="2">
        <f t="shared" si="2"/>
        <v>94</v>
      </c>
      <c r="CQ1" s="2">
        <f t="shared" si="2"/>
        <v>95</v>
      </c>
      <c r="CR1" s="2">
        <f t="shared" si="2"/>
        <v>96</v>
      </c>
      <c r="CS1" s="2">
        <f t="shared" si="2"/>
        <v>97</v>
      </c>
      <c r="CT1" s="2">
        <f t="shared" si="2"/>
        <v>98</v>
      </c>
      <c r="CU1" s="2">
        <f t="shared" ref="CU1:DZ1" si="3">CT1+1</f>
        <v>99</v>
      </c>
      <c r="CV1" s="2">
        <f t="shared" si="3"/>
        <v>100</v>
      </c>
      <c r="CW1" s="2">
        <f t="shared" si="3"/>
        <v>101</v>
      </c>
      <c r="CX1" s="2">
        <f t="shared" si="3"/>
        <v>102</v>
      </c>
      <c r="CY1" s="2">
        <f t="shared" si="3"/>
        <v>103</v>
      </c>
      <c r="CZ1" s="2">
        <f t="shared" si="3"/>
        <v>104</v>
      </c>
      <c r="DA1" s="2">
        <f t="shared" si="3"/>
        <v>105</v>
      </c>
      <c r="DB1" s="2">
        <f t="shared" si="3"/>
        <v>106</v>
      </c>
      <c r="DC1" s="2">
        <f t="shared" si="3"/>
        <v>107</v>
      </c>
      <c r="DD1" s="2">
        <f t="shared" si="3"/>
        <v>108</v>
      </c>
      <c r="DE1" s="2">
        <f t="shared" si="3"/>
        <v>109</v>
      </c>
      <c r="DF1" s="2">
        <f t="shared" si="3"/>
        <v>110</v>
      </c>
      <c r="DG1" s="2">
        <f t="shared" si="3"/>
        <v>111</v>
      </c>
      <c r="DH1" s="2">
        <f t="shared" si="3"/>
        <v>112</v>
      </c>
      <c r="DI1" s="2">
        <f t="shared" si="3"/>
        <v>113</v>
      </c>
      <c r="DJ1" s="2">
        <f t="shared" si="3"/>
        <v>114</v>
      </c>
      <c r="DK1" s="2">
        <f t="shared" si="3"/>
        <v>115</v>
      </c>
      <c r="DL1" s="2">
        <f t="shared" si="3"/>
        <v>116</v>
      </c>
      <c r="DM1" s="2">
        <f t="shared" si="3"/>
        <v>117</v>
      </c>
      <c r="DN1" s="2">
        <f t="shared" si="3"/>
        <v>118</v>
      </c>
      <c r="DO1" s="2">
        <f t="shared" si="3"/>
        <v>119</v>
      </c>
      <c r="DP1" s="2">
        <f t="shared" si="3"/>
        <v>120</v>
      </c>
      <c r="DQ1" s="2">
        <f t="shared" si="3"/>
        <v>121</v>
      </c>
      <c r="DR1" s="2">
        <f t="shared" si="3"/>
        <v>122</v>
      </c>
      <c r="DS1" s="2">
        <f t="shared" si="3"/>
        <v>123</v>
      </c>
      <c r="DT1" s="2">
        <f t="shared" si="3"/>
        <v>124</v>
      </c>
      <c r="DU1" s="2">
        <f t="shared" si="3"/>
        <v>125</v>
      </c>
      <c r="DV1" s="2">
        <f t="shared" si="3"/>
        <v>126</v>
      </c>
      <c r="DW1" s="2">
        <f t="shared" si="3"/>
        <v>127</v>
      </c>
      <c r="DX1" s="2">
        <f t="shared" si="3"/>
        <v>128</v>
      </c>
      <c r="DY1" s="2">
        <f t="shared" si="3"/>
        <v>129</v>
      </c>
      <c r="DZ1" s="2">
        <f t="shared" si="3"/>
        <v>130</v>
      </c>
      <c r="EA1" s="2">
        <f t="shared" ref="EA1:FF1" si="4">DZ1+1</f>
        <v>131</v>
      </c>
      <c r="EB1" s="2">
        <f t="shared" si="4"/>
        <v>132</v>
      </c>
      <c r="EC1" s="2">
        <f t="shared" si="4"/>
        <v>133</v>
      </c>
      <c r="ED1" s="2">
        <f t="shared" si="4"/>
        <v>134</v>
      </c>
      <c r="EE1" s="2">
        <f t="shared" si="4"/>
        <v>135</v>
      </c>
      <c r="EF1" s="2">
        <f t="shared" si="4"/>
        <v>136</v>
      </c>
      <c r="EG1" s="2">
        <f t="shared" si="4"/>
        <v>137</v>
      </c>
      <c r="EH1" s="2">
        <f t="shared" si="4"/>
        <v>138</v>
      </c>
      <c r="EI1" s="2">
        <f t="shared" si="4"/>
        <v>139</v>
      </c>
      <c r="EJ1" s="2">
        <f t="shared" si="4"/>
        <v>140</v>
      </c>
      <c r="EK1" s="2">
        <f t="shared" si="4"/>
        <v>141</v>
      </c>
      <c r="EL1" s="2">
        <f t="shared" si="4"/>
        <v>142</v>
      </c>
      <c r="EM1" s="2">
        <f t="shared" si="4"/>
        <v>143</v>
      </c>
      <c r="EN1" s="2">
        <f t="shared" si="4"/>
        <v>144</v>
      </c>
      <c r="EO1" s="2">
        <f t="shared" si="4"/>
        <v>145</v>
      </c>
      <c r="EP1" s="2">
        <f t="shared" si="4"/>
        <v>146</v>
      </c>
      <c r="EQ1" s="2">
        <f t="shared" si="4"/>
        <v>147</v>
      </c>
      <c r="ER1" s="2">
        <f t="shared" si="4"/>
        <v>148</v>
      </c>
      <c r="ES1" s="2">
        <f t="shared" si="4"/>
        <v>149</v>
      </c>
      <c r="ET1" s="2">
        <f t="shared" si="4"/>
        <v>150</v>
      </c>
      <c r="EU1" s="2">
        <f t="shared" si="4"/>
        <v>151</v>
      </c>
      <c r="EV1" s="2">
        <f t="shared" si="4"/>
        <v>152</v>
      </c>
      <c r="EW1" s="2">
        <f t="shared" si="4"/>
        <v>153</v>
      </c>
      <c r="EX1" s="2">
        <f t="shared" si="4"/>
        <v>154</v>
      </c>
      <c r="EY1" s="2">
        <f t="shared" si="4"/>
        <v>155</v>
      </c>
      <c r="EZ1" s="2">
        <f t="shared" si="4"/>
        <v>156</v>
      </c>
      <c r="FA1" s="2">
        <f t="shared" si="4"/>
        <v>157</v>
      </c>
      <c r="FB1" s="2">
        <f t="shared" si="4"/>
        <v>158</v>
      </c>
      <c r="FC1" s="2">
        <f t="shared" si="4"/>
        <v>159</v>
      </c>
      <c r="FD1" s="2">
        <f t="shared" si="4"/>
        <v>160</v>
      </c>
      <c r="FE1" s="2">
        <f t="shared" si="4"/>
        <v>161</v>
      </c>
      <c r="FF1" s="2">
        <f t="shared" si="4"/>
        <v>162</v>
      </c>
      <c r="FG1" s="2">
        <f t="shared" ref="FG1:FU1" si="5">FF1+1</f>
        <v>163</v>
      </c>
      <c r="FH1" s="2">
        <f t="shared" si="5"/>
        <v>164</v>
      </c>
      <c r="FI1" s="2">
        <f t="shared" si="5"/>
        <v>165</v>
      </c>
      <c r="FJ1" s="2">
        <f t="shared" si="5"/>
        <v>166</v>
      </c>
      <c r="FK1" s="2">
        <f t="shared" si="5"/>
        <v>167</v>
      </c>
      <c r="FL1" s="2">
        <f t="shared" si="5"/>
        <v>168</v>
      </c>
      <c r="FM1" s="2">
        <f t="shared" si="5"/>
        <v>169</v>
      </c>
      <c r="FN1" s="2">
        <f t="shared" si="5"/>
        <v>170</v>
      </c>
      <c r="FO1" s="2">
        <f t="shared" si="5"/>
        <v>171</v>
      </c>
      <c r="FP1" s="2">
        <f t="shared" si="5"/>
        <v>172</v>
      </c>
      <c r="FQ1" s="2">
        <f t="shared" si="5"/>
        <v>173</v>
      </c>
      <c r="FR1" s="2">
        <f t="shared" si="5"/>
        <v>174</v>
      </c>
      <c r="FS1" s="2">
        <f t="shared" si="5"/>
        <v>175</v>
      </c>
      <c r="FT1" s="2">
        <f t="shared" si="5"/>
        <v>176</v>
      </c>
      <c r="FU1" s="2">
        <f t="shared" si="5"/>
        <v>177</v>
      </c>
      <c r="FV1">
        <f t="shared" ref="FV1:IC1" si="6">FU1+1</f>
        <v>178</v>
      </c>
      <c r="FW1">
        <f t="shared" si="6"/>
        <v>179</v>
      </c>
      <c r="FX1">
        <f t="shared" si="6"/>
        <v>180</v>
      </c>
      <c r="FY1">
        <f t="shared" si="6"/>
        <v>181</v>
      </c>
      <c r="FZ1">
        <f t="shared" si="6"/>
        <v>182</v>
      </c>
      <c r="GA1">
        <f t="shared" si="6"/>
        <v>183</v>
      </c>
      <c r="GB1">
        <f t="shared" si="6"/>
        <v>184</v>
      </c>
      <c r="GC1">
        <f t="shared" si="6"/>
        <v>185</v>
      </c>
      <c r="GD1">
        <f t="shared" si="6"/>
        <v>186</v>
      </c>
      <c r="GE1">
        <f t="shared" si="6"/>
        <v>187</v>
      </c>
      <c r="GF1">
        <f t="shared" si="6"/>
        <v>188</v>
      </c>
      <c r="GG1">
        <f t="shared" si="6"/>
        <v>189</v>
      </c>
      <c r="GH1">
        <f t="shared" si="6"/>
        <v>190</v>
      </c>
      <c r="GI1">
        <f t="shared" si="6"/>
        <v>191</v>
      </c>
      <c r="GJ1">
        <f t="shared" si="6"/>
        <v>192</v>
      </c>
      <c r="GK1">
        <f t="shared" si="6"/>
        <v>193</v>
      </c>
      <c r="GL1">
        <f t="shared" si="6"/>
        <v>194</v>
      </c>
      <c r="GM1">
        <f t="shared" si="6"/>
        <v>195</v>
      </c>
      <c r="GN1">
        <f t="shared" si="6"/>
        <v>196</v>
      </c>
      <c r="GO1">
        <f t="shared" si="6"/>
        <v>197</v>
      </c>
      <c r="GP1">
        <f t="shared" si="6"/>
        <v>198</v>
      </c>
      <c r="GQ1">
        <f t="shared" si="6"/>
        <v>199</v>
      </c>
      <c r="GR1">
        <f t="shared" si="6"/>
        <v>200</v>
      </c>
      <c r="GS1">
        <f t="shared" si="6"/>
        <v>201</v>
      </c>
      <c r="GT1">
        <f t="shared" si="6"/>
        <v>202</v>
      </c>
      <c r="GU1">
        <f t="shared" si="6"/>
        <v>203</v>
      </c>
      <c r="GV1">
        <f t="shared" si="6"/>
        <v>204</v>
      </c>
      <c r="GW1">
        <f t="shared" si="6"/>
        <v>205</v>
      </c>
      <c r="GX1">
        <f t="shared" si="6"/>
        <v>206</v>
      </c>
      <c r="GY1">
        <f t="shared" si="6"/>
        <v>207</v>
      </c>
      <c r="GZ1">
        <f t="shared" si="6"/>
        <v>208</v>
      </c>
      <c r="HA1">
        <f t="shared" si="6"/>
        <v>209</v>
      </c>
      <c r="HB1">
        <f t="shared" si="6"/>
        <v>210</v>
      </c>
      <c r="HC1">
        <f t="shared" si="6"/>
        <v>211</v>
      </c>
      <c r="HD1">
        <f t="shared" si="6"/>
        <v>212</v>
      </c>
      <c r="HE1">
        <f t="shared" si="6"/>
        <v>213</v>
      </c>
      <c r="HF1">
        <f t="shared" si="6"/>
        <v>214</v>
      </c>
      <c r="HG1">
        <f t="shared" si="6"/>
        <v>215</v>
      </c>
      <c r="HH1">
        <f t="shared" si="6"/>
        <v>216</v>
      </c>
      <c r="HI1">
        <f t="shared" si="6"/>
        <v>217</v>
      </c>
      <c r="HJ1">
        <f t="shared" si="6"/>
        <v>218</v>
      </c>
      <c r="HK1">
        <f t="shared" si="6"/>
        <v>219</v>
      </c>
      <c r="HL1">
        <f t="shared" si="6"/>
        <v>220</v>
      </c>
      <c r="HM1">
        <f t="shared" si="6"/>
        <v>221</v>
      </c>
      <c r="HN1">
        <f t="shared" si="6"/>
        <v>222</v>
      </c>
      <c r="HO1">
        <f t="shared" si="6"/>
        <v>223</v>
      </c>
      <c r="HP1">
        <f t="shared" si="6"/>
        <v>224</v>
      </c>
      <c r="HQ1">
        <f t="shared" si="6"/>
        <v>225</v>
      </c>
      <c r="HR1">
        <f t="shared" si="6"/>
        <v>226</v>
      </c>
      <c r="HS1">
        <f t="shared" si="6"/>
        <v>227</v>
      </c>
      <c r="HT1">
        <f t="shared" si="6"/>
        <v>228</v>
      </c>
      <c r="HU1">
        <f t="shared" si="6"/>
        <v>229</v>
      </c>
      <c r="HV1">
        <f t="shared" si="6"/>
        <v>230</v>
      </c>
      <c r="HW1">
        <f t="shared" si="6"/>
        <v>231</v>
      </c>
      <c r="HX1">
        <f t="shared" si="6"/>
        <v>232</v>
      </c>
      <c r="HY1">
        <f t="shared" si="6"/>
        <v>233</v>
      </c>
      <c r="HZ1">
        <f t="shared" si="6"/>
        <v>234</v>
      </c>
      <c r="IA1">
        <f t="shared" si="6"/>
        <v>235</v>
      </c>
      <c r="IB1">
        <f t="shared" si="6"/>
        <v>236</v>
      </c>
      <c r="IC1">
        <f t="shared" si="6"/>
        <v>237</v>
      </c>
    </row>
    <row r="2" spans="1:251">
      <c r="B2" s="4">
        <f>'Import Peak'!B1</f>
        <v>37012</v>
      </c>
      <c r="C2" s="4">
        <f>'Import Peak'!C1</f>
        <v>37043</v>
      </c>
      <c r="D2" s="4">
        <f>'Import Peak'!D1</f>
        <v>37073</v>
      </c>
      <c r="E2" s="4">
        <f>'Import Peak'!E1</f>
        <v>37104</v>
      </c>
      <c r="F2" s="4">
        <f>'Import Peak'!F1</f>
        <v>37135</v>
      </c>
      <c r="G2" s="4">
        <f>'Import Peak'!G1</f>
        <v>37165</v>
      </c>
      <c r="H2" s="4">
        <f>'Import Peak'!H1</f>
        <v>37196</v>
      </c>
      <c r="I2" s="4">
        <f>'Import Peak'!I1</f>
        <v>37226</v>
      </c>
      <c r="J2" s="4">
        <f>'Import Peak'!J1</f>
        <v>37257</v>
      </c>
      <c r="K2" s="4">
        <f>'Import Peak'!K1</f>
        <v>37288</v>
      </c>
      <c r="L2" s="4">
        <f>'Import Peak'!L1</f>
        <v>37316</v>
      </c>
      <c r="M2" s="4">
        <f>'Import Peak'!M1</f>
        <v>37347</v>
      </c>
      <c r="N2" s="4">
        <f>'Import Peak'!N1</f>
        <v>37377</v>
      </c>
      <c r="O2" s="4">
        <f>'Import Peak'!O1</f>
        <v>37408</v>
      </c>
      <c r="P2" s="4">
        <f>'Import Peak'!P1</f>
        <v>37438</v>
      </c>
      <c r="Q2" s="4">
        <f>'Import Peak'!Q1</f>
        <v>37469</v>
      </c>
      <c r="R2" s="4">
        <f>'Import Peak'!R1</f>
        <v>37500</v>
      </c>
      <c r="S2" s="4">
        <f>'Import Peak'!S1</f>
        <v>37530</v>
      </c>
      <c r="T2" s="4">
        <f>'Import Peak'!T1</f>
        <v>37561</v>
      </c>
      <c r="U2" s="4">
        <f>'Import Peak'!U1</f>
        <v>37591</v>
      </c>
      <c r="V2" s="4">
        <f>'Import Peak'!V1</f>
        <v>37622</v>
      </c>
      <c r="W2" s="4">
        <f>'Import Peak'!W1</f>
        <v>37653</v>
      </c>
      <c r="X2" s="4">
        <f>'Import Peak'!X1</f>
        <v>37681</v>
      </c>
      <c r="Y2" s="4">
        <f>'Import Peak'!Y1</f>
        <v>37712</v>
      </c>
      <c r="Z2" s="4">
        <f>'Import Peak'!Z1</f>
        <v>37742</v>
      </c>
      <c r="AA2" s="4">
        <f>'Import Peak'!AA1</f>
        <v>37773</v>
      </c>
      <c r="AB2" s="4">
        <f>'Import Peak'!AB1</f>
        <v>37803</v>
      </c>
      <c r="AC2" s="4">
        <f>'Import Peak'!AC1</f>
        <v>37834</v>
      </c>
      <c r="AD2" s="4">
        <f>'Import Peak'!AD1</f>
        <v>37865</v>
      </c>
      <c r="AE2" s="4">
        <f>'Import Peak'!AE1</f>
        <v>37895</v>
      </c>
      <c r="AF2" s="4">
        <f>'Import Peak'!AF1</f>
        <v>37926</v>
      </c>
      <c r="AG2" s="4">
        <f>'Import Peak'!AG1</f>
        <v>37956</v>
      </c>
      <c r="AH2" s="4">
        <f>'Import Peak'!AH1</f>
        <v>37987</v>
      </c>
      <c r="AI2" s="4">
        <f>'Import Peak'!AI1</f>
        <v>38018</v>
      </c>
      <c r="AJ2" s="4">
        <f>'Import Peak'!AJ1</f>
        <v>38047</v>
      </c>
      <c r="AK2" s="4">
        <f>'Import Peak'!AK1</f>
        <v>38078</v>
      </c>
      <c r="AL2" s="4">
        <f>'Import Peak'!AL1</f>
        <v>38108</v>
      </c>
      <c r="AM2" s="4">
        <f>'Import Peak'!AM1</f>
        <v>38139</v>
      </c>
      <c r="AN2" s="4">
        <f>'Import Peak'!AN1</f>
        <v>38169</v>
      </c>
      <c r="AO2" s="4">
        <f>'Import Peak'!AO1</f>
        <v>38200</v>
      </c>
      <c r="AP2" s="4">
        <f>'Import Peak'!AP1</f>
        <v>38231</v>
      </c>
      <c r="AQ2" s="4">
        <f>'Import Peak'!AQ1</f>
        <v>38261</v>
      </c>
      <c r="AR2" s="4">
        <f>'Import Peak'!AR1</f>
        <v>38292</v>
      </c>
      <c r="AS2" s="4">
        <f>'Import Peak'!AS1</f>
        <v>38322</v>
      </c>
      <c r="AT2" s="4">
        <f>'Import Peak'!AT1</f>
        <v>38353</v>
      </c>
      <c r="AU2" s="4">
        <f>'Import Peak'!AU1</f>
        <v>38384</v>
      </c>
      <c r="AV2" s="4">
        <f>'Import Peak'!AV1</f>
        <v>38412</v>
      </c>
      <c r="AW2" s="4">
        <f>'Import Peak'!AW1</f>
        <v>38443</v>
      </c>
      <c r="AX2" s="4">
        <f>'Import Peak'!AX1</f>
        <v>38473</v>
      </c>
      <c r="AY2" s="4">
        <f>'Import Peak'!AY1</f>
        <v>38504</v>
      </c>
      <c r="AZ2" s="4">
        <f>'Import Peak'!AZ1</f>
        <v>38534</v>
      </c>
      <c r="BA2" s="4">
        <f>'Import Peak'!BA1</f>
        <v>38565</v>
      </c>
      <c r="BB2" s="4">
        <f>'Import Peak'!BB1</f>
        <v>38596</v>
      </c>
      <c r="BC2" s="4">
        <f>'Import Peak'!BC1</f>
        <v>38626</v>
      </c>
      <c r="BD2" s="4">
        <f>'Import Peak'!BD1</f>
        <v>38657</v>
      </c>
      <c r="BE2" s="4">
        <f>'Import Peak'!BE1</f>
        <v>38687</v>
      </c>
      <c r="BF2" s="4">
        <f>'Import Peak'!BF1</f>
        <v>38718</v>
      </c>
      <c r="BG2" s="4">
        <f>'Import Peak'!BG1</f>
        <v>38749</v>
      </c>
      <c r="BH2" s="4">
        <f>'Import Peak'!BH1</f>
        <v>38777</v>
      </c>
      <c r="BI2" s="4">
        <f>'Import Peak'!BI1</f>
        <v>38808</v>
      </c>
      <c r="BJ2" s="4">
        <f>'Import Peak'!BJ1</f>
        <v>38838</v>
      </c>
      <c r="BK2" s="4">
        <f>'Import Peak'!BK1</f>
        <v>38869</v>
      </c>
      <c r="BL2" s="4">
        <f>'Import Peak'!BL1</f>
        <v>38899</v>
      </c>
      <c r="BM2" s="4">
        <f>'Import Peak'!BM1</f>
        <v>38930</v>
      </c>
      <c r="BN2" s="4">
        <f>'Import Peak'!BN1</f>
        <v>38961</v>
      </c>
      <c r="BO2" s="4">
        <f>'Import Peak'!BO1</f>
        <v>38991</v>
      </c>
      <c r="BP2" s="4">
        <f>'Import Peak'!BP1</f>
        <v>39022</v>
      </c>
      <c r="BQ2" s="4">
        <f>'Import Peak'!BQ1</f>
        <v>39052</v>
      </c>
      <c r="BR2" s="4">
        <f>'Import Peak'!BR1</f>
        <v>39083</v>
      </c>
      <c r="BS2" s="4">
        <f>'Import Peak'!BS1</f>
        <v>39114</v>
      </c>
      <c r="BT2" s="4">
        <f>'Import Peak'!BT1</f>
        <v>39142</v>
      </c>
      <c r="BU2" s="4">
        <f>'Import Peak'!BU1</f>
        <v>39173</v>
      </c>
      <c r="BV2" s="4">
        <f>'Import Peak'!BV1</f>
        <v>39203</v>
      </c>
      <c r="BW2" s="4">
        <f>'Import Peak'!BW1</f>
        <v>39234</v>
      </c>
      <c r="BX2" s="4">
        <f>'Import Peak'!BX1</f>
        <v>39264</v>
      </c>
      <c r="BY2" s="4">
        <f>'Import Peak'!BY1</f>
        <v>39295</v>
      </c>
      <c r="BZ2" s="4">
        <f>'Import Peak'!BZ1</f>
        <v>39326</v>
      </c>
      <c r="CA2" s="4">
        <f>'Import Peak'!CA1</f>
        <v>39356</v>
      </c>
      <c r="CB2" s="4">
        <f>'Import Peak'!CB1</f>
        <v>39387</v>
      </c>
      <c r="CC2" s="4">
        <f>'Import Peak'!CC1</f>
        <v>39417</v>
      </c>
      <c r="CD2" s="4">
        <f>'Import Peak'!CD1</f>
        <v>39448</v>
      </c>
      <c r="CE2" s="4">
        <f>'Import Peak'!CE1</f>
        <v>39479</v>
      </c>
      <c r="CF2" s="4">
        <f>'Import Peak'!CF1</f>
        <v>39508</v>
      </c>
      <c r="CG2" s="4">
        <f>'Import Peak'!CG1</f>
        <v>39539</v>
      </c>
      <c r="CH2" s="4">
        <f>'Import Peak'!CH1</f>
        <v>39569</v>
      </c>
      <c r="CI2" s="4">
        <f>'Import Peak'!CI1</f>
        <v>39600</v>
      </c>
      <c r="CJ2" s="4">
        <f>'Import Peak'!CJ1</f>
        <v>39630</v>
      </c>
      <c r="CK2" s="4">
        <f>'Import Peak'!CK1</f>
        <v>39661</v>
      </c>
      <c r="CL2" s="4">
        <f>'Import Peak'!CL1</f>
        <v>39692</v>
      </c>
      <c r="CM2" s="4">
        <f>'Import Peak'!CM1</f>
        <v>39722</v>
      </c>
      <c r="CN2" s="4">
        <f>'Import Peak'!CN1</f>
        <v>39753</v>
      </c>
      <c r="CO2" s="4">
        <f>'Import Peak'!CO1</f>
        <v>39783</v>
      </c>
      <c r="CP2" s="4">
        <f>'Import Peak'!CP1</f>
        <v>39814</v>
      </c>
      <c r="CQ2" s="4">
        <f>'Import Peak'!CQ1</f>
        <v>39845</v>
      </c>
      <c r="CR2" s="4">
        <f>'Import Peak'!CR1</f>
        <v>39873</v>
      </c>
      <c r="CS2" s="4">
        <f>'Import Peak'!CS1</f>
        <v>39904</v>
      </c>
      <c r="CT2" s="4">
        <f>'Import Peak'!CT1</f>
        <v>39934</v>
      </c>
      <c r="CU2" s="4">
        <f>'Import Peak'!CU1</f>
        <v>39965</v>
      </c>
      <c r="CV2" s="4">
        <f>'Import Peak'!CV1</f>
        <v>39995</v>
      </c>
      <c r="CW2" s="4">
        <f>'Import Peak'!CW1</f>
        <v>40026</v>
      </c>
      <c r="CX2" s="4">
        <f>'Import Peak'!CX1</f>
        <v>40057</v>
      </c>
      <c r="CY2" s="4">
        <f>'Import Peak'!CY1</f>
        <v>40087</v>
      </c>
      <c r="CZ2" s="4">
        <f>'Import Peak'!CZ1</f>
        <v>40118</v>
      </c>
      <c r="DA2" s="4">
        <f>'Import Peak'!DA1</f>
        <v>40148</v>
      </c>
      <c r="DB2" s="4">
        <f>'Import Peak'!DB1</f>
        <v>40179</v>
      </c>
      <c r="DC2" s="4">
        <f>'Import Peak'!DC1</f>
        <v>40210</v>
      </c>
      <c r="DD2" s="4">
        <f>'Import Peak'!DD1</f>
        <v>40238</v>
      </c>
      <c r="DE2" s="4">
        <f>'Import Peak'!DE1</f>
        <v>40269</v>
      </c>
      <c r="DF2" s="4">
        <f>'Import Peak'!DF1</f>
        <v>40299</v>
      </c>
      <c r="DG2" s="4">
        <f>'Import Peak'!DG1</f>
        <v>40330</v>
      </c>
      <c r="DH2" s="4">
        <f>'Import Peak'!DH1</f>
        <v>40360</v>
      </c>
      <c r="DI2" s="4">
        <f>'Import Peak'!DI1</f>
        <v>40391</v>
      </c>
      <c r="DJ2" s="4">
        <f>'Import Peak'!DJ1</f>
        <v>40422</v>
      </c>
      <c r="DK2" s="4">
        <f>'Import Peak'!DK1</f>
        <v>40452</v>
      </c>
      <c r="DL2" s="4">
        <f>'Import Peak'!DL1</f>
        <v>40483</v>
      </c>
      <c r="DM2" s="4">
        <f>'Import Peak'!DM1</f>
        <v>40513</v>
      </c>
      <c r="DN2" s="4">
        <f>'Import Peak'!DN1</f>
        <v>40544</v>
      </c>
      <c r="DO2" s="4">
        <f>'Import Peak'!DO1</f>
        <v>40575</v>
      </c>
      <c r="DP2" s="4">
        <f>'Import Peak'!DP1</f>
        <v>40603</v>
      </c>
      <c r="DQ2" s="4">
        <f>'Import Peak'!DQ1</f>
        <v>40634</v>
      </c>
      <c r="DR2" s="4">
        <f>'Import Peak'!DR1</f>
        <v>40664</v>
      </c>
      <c r="DS2" s="4">
        <f>'Import Peak'!DS1</f>
        <v>40695</v>
      </c>
      <c r="DT2" s="4">
        <f>'Import Peak'!DT1</f>
        <v>40725</v>
      </c>
      <c r="DU2" s="4">
        <f>'Import Peak'!DU1</f>
        <v>40756</v>
      </c>
      <c r="DV2" s="4">
        <f>'Import Peak'!DV1</f>
        <v>40787</v>
      </c>
      <c r="DW2" s="4">
        <f>'Import Peak'!DW1</f>
        <v>40817</v>
      </c>
      <c r="DX2" s="4">
        <f>'Import Peak'!DX1</f>
        <v>40848</v>
      </c>
      <c r="DY2" s="4">
        <f>'Import Peak'!DY1</f>
        <v>40878</v>
      </c>
      <c r="DZ2" s="4">
        <f>'Import Peak'!DZ1</f>
        <v>40909</v>
      </c>
      <c r="EA2" s="4">
        <f>'Import Peak'!EA1</f>
        <v>40940</v>
      </c>
      <c r="EB2" s="4">
        <f>'Import Peak'!EB1</f>
        <v>40969</v>
      </c>
      <c r="EC2" s="4">
        <f>'Import Peak'!EC1</f>
        <v>41000</v>
      </c>
      <c r="ED2" s="4">
        <f>'Import Peak'!ED1</f>
        <v>41030</v>
      </c>
      <c r="EE2" s="4">
        <f>'Import Peak'!EE1</f>
        <v>41061</v>
      </c>
      <c r="EF2" s="4">
        <f>'Import Peak'!EF1</f>
        <v>41091</v>
      </c>
      <c r="EG2" s="4">
        <f>'Import Peak'!EG1</f>
        <v>41122</v>
      </c>
      <c r="EH2" s="4">
        <f>'Import Peak'!EH1</f>
        <v>41153</v>
      </c>
      <c r="EI2" s="4">
        <f>'Import Peak'!EI1</f>
        <v>41183</v>
      </c>
      <c r="EJ2" s="4">
        <f>'Import Peak'!EJ1</f>
        <v>41214</v>
      </c>
      <c r="EK2" s="4">
        <f>'Import Peak'!EK1</f>
        <v>41244</v>
      </c>
      <c r="EL2" s="4">
        <f>'Import Peak'!EL1</f>
        <v>41275</v>
      </c>
      <c r="EM2" s="4">
        <f>'Import Peak'!EM1</f>
        <v>41306</v>
      </c>
      <c r="EN2" s="4">
        <f>'Import Peak'!EN1</f>
        <v>41334</v>
      </c>
      <c r="EO2" s="4">
        <f>'Import Peak'!EO1</f>
        <v>41365</v>
      </c>
      <c r="EP2" s="4">
        <f>'Import Peak'!EP1</f>
        <v>41395</v>
      </c>
      <c r="EQ2" s="4">
        <f>'Import Peak'!EQ1</f>
        <v>41426</v>
      </c>
      <c r="ER2" s="4">
        <f>'Import Peak'!ER1</f>
        <v>41456</v>
      </c>
      <c r="ES2" s="4">
        <f>'Import Peak'!ES1</f>
        <v>41487</v>
      </c>
      <c r="ET2" s="4">
        <f>'Import Peak'!ET1</f>
        <v>41518</v>
      </c>
      <c r="EU2" s="4">
        <f>'Import Peak'!EU1</f>
        <v>41548</v>
      </c>
      <c r="EV2" s="4">
        <f>'Import Peak'!EV1</f>
        <v>41579</v>
      </c>
      <c r="EW2" s="4">
        <f>'Import Peak'!EW1</f>
        <v>41609</v>
      </c>
      <c r="EX2" s="4">
        <f>'Import Peak'!EX1</f>
        <v>41640</v>
      </c>
      <c r="EY2" s="4">
        <f>'Import Peak'!EY1</f>
        <v>41671</v>
      </c>
      <c r="EZ2" s="4">
        <f>'Import Peak'!EZ1</f>
        <v>41699</v>
      </c>
      <c r="FA2" s="4">
        <f>'Import Peak'!FA1</f>
        <v>41730</v>
      </c>
      <c r="FB2" s="4">
        <f>'Import Peak'!FB1</f>
        <v>41760</v>
      </c>
      <c r="FC2" s="4">
        <f>'Import Peak'!FC1</f>
        <v>41791</v>
      </c>
      <c r="FD2" s="4">
        <f>'Import Peak'!FD1</f>
        <v>41821</v>
      </c>
      <c r="FE2" s="4">
        <f>'Import Peak'!FE1</f>
        <v>41852</v>
      </c>
      <c r="FF2" s="4">
        <f>'Import Peak'!FF1</f>
        <v>41883</v>
      </c>
      <c r="FG2" s="4">
        <f>'Import Peak'!FG1</f>
        <v>41913</v>
      </c>
      <c r="FH2" s="4">
        <f>'Import Peak'!FH1</f>
        <v>41944</v>
      </c>
      <c r="FI2" s="4">
        <f>'Import Peak'!FI1</f>
        <v>41974</v>
      </c>
      <c r="FJ2" s="4">
        <f>'Import Peak'!FJ1</f>
        <v>42005</v>
      </c>
      <c r="FK2" s="4">
        <f>'Import Peak'!FK1</f>
        <v>42036</v>
      </c>
      <c r="FL2" s="4">
        <f>'Import Peak'!FL1</f>
        <v>42064</v>
      </c>
      <c r="FM2" s="4">
        <f>'Import Peak'!FM1</f>
        <v>42095</v>
      </c>
      <c r="FN2" s="4">
        <f>'Import Peak'!FN1</f>
        <v>42125</v>
      </c>
      <c r="FO2" s="4">
        <f>'Import Peak'!FO1</f>
        <v>42156</v>
      </c>
      <c r="FP2" s="4">
        <f>'Import Peak'!FP1</f>
        <v>42186</v>
      </c>
      <c r="FQ2" s="4">
        <f>'Import Peak'!FQ1</f>
        <v>42217</v>
      </c>
      <c r="FR2" s="4">
        <f>'Import Peak'!FR1</f>
        <v>42248</v>
      </c>
      <c r="FS2" s="4">
        <f>'Import Peak'!FS1</f>
        <v>42278</v>
      </c>
      <c r="FT2" s="4">
        <f>'Import Peak'!FT1</f>
        <v>42309</v>
      </c>
      <c r="FU2" s="4">
        <f>'Import Peak'!FU1</f>
        <v>42339</v>
      </c>
      <c r="FV2" s="4">
        <f>'Import Peak'!FV1</f>
        <v>42370</v>
      </c>
      <c r="FW2" s="4">
        <f>'Import Peak'!FW1</f>
        <v>42401</v>
      </c>
      <c r="FX2" s="4">
        <f>'Import Peak'!FX1</f>
        <v>42430</v>
      </c>
      <c r="FY2" s="4">
        <f>'Import Peak'!FY1</f>
        <v>42461</v>
      </c>
      <c r="FZ2" s="4">
        <f>'Import Peak'!FZ1</f>
        <v>42491</v>
      </c>
      <c r="GA2" s="4">
        <f>'Import Peak'!GA1</f>
        <v>42522</v>
      </c>
      <c r="GB2" s="4">
        <f>'Import Peak'!GB1</f>
        <v>42552</v>
      </c>
      <c r="GC2" s="4">
        <f>'Import Peak'!GC1</f>
        <v>42583</v>
      </c>
      <c r="GD2" s="4">
        <f>'Import Peak'!GD1</f>
        <v>42614</v>
      </c>
      <c r="GE2" s="4">
        <f>'Import Peak'!GE1</f>
        <v>42644</v>
      </c>
      <c r="GF2" s="4">
        <f>'Import Peak'!GF1</f>
        <v>42675</v>
      </c>
      <c r="GG2" s="4">
        <f>'Import Peak'!GG1</f>
        <v>42705</v>
      </c>
      <c r="GH2" s="4">
        <f>'Import Peak'!GH1</f>
        <v>42736</v>
      </c>
      <c r="GI2" s="4">
        <f>'Import Peak'!GI1</f>
        <v>42767</v>
      </c>
      <c r="GJ2" s="4">
        <f>'Import Peak'!GJ1</f>
        <v>42795</v>
      </c>
      <c r="GK2" s="4">
        <f>'Import Peak'!GK1</f>
        <v>42826</v>
      </c>
      <c r="GL2" s="4">
        <f>'Import Peak'!GL1</f>
        <v>42856</v>
      </c>
      <c r="GM2" s="4">
        <f>'Import Peak'!GM1</f>
        <v>42887</v>
      </c>
      <c r="GN2" s="4">
        <f>'Import Peak'!GN1</f>
        <v>42917</v>
      </c>
      <c r="GO2" s="4">
        <f>'Import Peak'!GO1</f>
        <v>42948</v>
      </c>
      <c r="GP2" s="4">
        <f>'Import Peak'!GP1</f>
        <v>42979</v>
      </c>
      <c r="GQ2" s="4">
        <f>'Import Peak'!GQ1</f>
        <v>43009</v>
      </c>
      <c r="GR2" s="4">
        <f>'Import Peak'!GR1</f>
        <v>43040</v>
      </c>
      <c r="GS2" s="4">
        <f>'Import Peak'!GS1</f>
        <v>43070</v>
      </c>
      <c r="GT2" s="4">
        <f>'Import Peak'!GT1</f>
        <v>43101</v>
      </c>
      <c r="GU2" s="4">
        <f>'Import Peak'!GU1</f>
        <v>43132</v>
      </c>
      <c r="GV2" s="4">
        <f>'Import Peak'!GV1</f>
        <v>43160</v>
      </c>
      <c r="GW2" s="4">
        <f>'Import Peak'!GW1</f>
        <v>43191</v>
      </c>
      <c r="GX2" s="4">
        <f>'Import Peak'!GX1</f>
        <v>43221</v>
      </c>
      <c r="GY2" s="4">
        <f>'Import Peak'!GY1</f>
        <v>43252</v>
      </c>
      <c r="GZ2" s="4">
        <f>'Import Peak'!GZ1</f>
        <v>43282</v>
      </c>
      <c r="HA2" s="4">
        <f>'Import Peak'!HA1</f>
        <v>43313</v>
      </c>
      <c r="HB2" s="4">
        <f>'Import Peak'!HB1</f>
        <v>43344</v>
      </c>
      <c r="HC2" s="4">
        <f>'Import Peak'!HC1</f>
        <v>43374</v>
      </c>
      <c r="HD2" s="4">
        <f>'Import Peak'!HD1</f>
        <v>43405</v>
      </c>
      <c r="HE2" s="4">
        <f>'Import Peak'!HE1</f>
        <v>43435</v>
      </c>
      <c r="HF2" s="4">
        <f>'Import Peak'!HF1</f>
        <v>43466</v>
      </c>
      <c r="HG2" s="4">
        <f>'Import Peak'!HG1</f>
        <v>43497</v>
      </c>
      <c r="HH2" s="4">
        <f>'Import Peak'!HH1</f>
        <v>43525</v>
      </c>
      <c r="HI2" s="4">
        <f>'Import Peak'!HI1</f>
        <v>43556</v>
      </c>
      <c r="HJ2" s="4">
        <f>'Import Peak'!HJ1</f>
        <v>43586</v>
      </c>
      <c r="HK2" s="4">
        <f>'Import Peak'!HK1</f>
        <v>43617</v>
      </c>
      <c r="HL2" s="4">
        <f>'Import Peak'!HL1</f>
        <v>43647</v>
      </c>
      <c r="HM2" s="4">
        <f>'Import Peak'!HM1</f>
        <v>43678</v>
      </c>
      <c r="HN2" s="4">
        <f>'Import Peak'!HN1</f>
        <v>43709</v>
      </c>
      <c r="HO2" s="4">
        <f>'Import Peak'!HO1</f>
        <v>43739</v>
      </c>
      <c r="HP2" s="4">
        <f>'Import Peak'!HP1</f>
        <v>43770</v>
      </c>
      <c r="HQ2" s="4">
        <f>'Import Peak'!HQ1</f>
        <v>43800</v>
      </c>
      <c r="HR2" s="4">
        <f>'Import Peak'!HR1</f>
        <v>43831</v>
      </c>
      <c r="HS2" s="4">
        <f>'Import Peak'!HS1</f>
        <v>43862</v>
      </c>
      <c r="HT2" s="4">
        <f>'Import Peak'!HT1</f>
        <v>43891</v>
      </c>
      <c r="HU2" s="4">
        <f>'Import Peak'!HU1</f>
        <v>43922</v>
      </c>
      <c r="HV2" s="4">
        <f>'Import Peak'!HV1</f>
        <v>43952</v>
      </c>
      <c r="HW2" s="4">
        <f>'Import Peak'!HW1</f>
        <v>43983</v>
      </c>
      <c r="HX2" s="4">
        <f>'Import Peak'!HX1</f>
        <v>44013</v>
      </c>
      <c r="HY2" s="4">
        <f>'Import Peak'!HY1</f>
        <v>44044</v>
      </c>
      <c r="HZ2" s="4">
        <f>'Import Peak'!HZ1</f>
        <v>44075</v>
      </c>
      <c r="IA2" s="4">
        <f>'Import Peak'!IA1</f>
        <v>44105</v>
      </c>
      <c r="IB2" s="4">
        <f>'Import Peak'!IB1</f>
        <v>44136</v>
      </c>
      <c r="IC2" s="4">
        <f>'Import Peak'!IC1</f>
        <v>44166</v>
      </c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</row>
    <row r="3" spans="1:251">
      <c r="A3" s="3"/>
      <c r="B3" s="3">
        <f t="shared" ref="B3:AG3" si="7">IF(MONTH(B2)&lt;4,1,IF(MONTH(B2)&lt;7,2,IF(MONTH(B2)&lt;10,3,4)))</f>
        <v>2</v>
      </c>
      <c r="C3" s="3">
        <f t="shared" si="7"/>
        <v>2</v>
      </c>
      <c r="D3" s="3">
        <f t="shared" si="7"/>
        <v>3</v>
      </c>
      <c r="E3" s="3">
        <f t="shared" si="7"/>
        <v>3</v>
      </c>
      <c r="F3" s="3">
        <f t="shared" si="7"/>
        <v>3</v>
      </c>
      <c r="G3" s="3">
        <f t="shared" si="7"/>
        <v>4</v>
      </c>
      <c r="H3" s="3">
        <f t="shared" si="7"/>
        <v>4</v>
      </c>
      <c r="I3" s="3">
        <f t="shared" si="7"/>
        <v>4</v>
      </c>
      <c r="J3" s="3">
        <f t="shared" si="7"/>
        <v>1</v>
      </c>
      <c r="K3" s="3">
        <f t="shared" si="7"/>
        <v>1</v>
      </c>
      <c r="L3" s="3">
        <f t="shared" si="7"/>
        <v>1</v>
      </c>
      <c r="M3" s="3">
        <f t="shared" si="7"/>
        <v>2</v>
      </c>
      <c r="N3" s="3">
        <f t="shared" si="7"/>
        <v>2</v>
      </c>
      <c r="O3" s="3">
        <f t="shared" si="7"/>
        <v>2</v>
      </c>
      <c r="P3" s="3">
        <f t="shared" si="7"/>
        <v>3</v>
      </c>
      <c r="Q3" s="3">
        <f t="shared" si="7"/>
        <v>3</v>
      </c>
      <c r="R3" s="3">
        <f t="shared" si="7"/>
        <v>3</v>
      </c>
      <c r="S3" s="3">
        <f t="shared" si="7"/>
        <v>4</v>
      </c>
      <c r="T3" s="3">
        <f t="shared" si="7"/>
        <v>4</v>
      </c>
      <c r="U3" s="3">
        <f t="shared" si="7"/>
        <v>4</v>
      </c>
      <c r="V3" s="3">
        <f t="shared" si="7"/>
        <v>1</v>
      </c>
      <c r="W3" s="3">
        <f t="shared" si="7"/>
        <v>1</v>
      </c>
      <c r="X3" s="3">
        <f t="shared" si="7"/>
        <v>1</v>
      </c>
      <c r="Y3" s="3">
        <f t="shared" si="7"/>
        <v>2</v>
      </c>
      <c r="Z3" s="3">
        <f t="shared" si="7"/>
        <v>2</v>
      </c>
      <c r="AA3" s="3">
        <f t="shared" si="7"/>
        <v>2</v>
      </c>
      <c r="AB3" s="3">
        <f t="shared" si="7"/>
        <v>3</v>
      </c>
      <c r="AC3" s="3">
        <f t="shared" si="7"/>
        <v>3</v>
      </c>
      <c r="AD3" s="3">
        <f t="shared" si="7"/>
        <v>3</v>
      </c>
      <c r="AE3" s="3">
        <f t="shared" si="7"/>
        <v>4</v>
      </c>
      <c r="AF3" s="3">
        <f t="shared" si="7"/>
        <v>4</v>
      </c>
      <c r="AG3" s="3">
        <f t="shared" si="7"/>
        <v>4</v>
      </c>
      <c r="AH3" s="3">
        <f t="shared" ref="AH3:BM3" si="8">IF(MONTH(AH2)&lt;4,1,IF(MONTH(AH2)&lt;7,2,IF(MONTH(AH2)&lt;10,3,4)))</f>
        <v>1</v>
      </c>
      <c r="AI3" s="3">
        <f t="shared" si="8"/>
        <v>1</v>
      </c>
      <c r="AJ3" s="3">
        <f t="shared" si="8"/>
        <v>1</v>
      </c>
      <c r="AK3" s="3">
        <f t="shared" si="8"/>
        <v>2</v>
      </c>
      <c r="AL3" s="3">
        <f t="shared" si="8"/>
        <v>2</v>
      </c>
      <c r="AM3" s="3">
        <f t="shared" si="8"/>
        <v>2</v>
      </c>
      <c r="AN3" s="3">
        <f t="shared" si="8"/>
        <v>3</v>
      </c>
      <c r="AO3" s="3">
        <f t="shared" si="8"/>
        <v>3</v>
      </c>
      <c r="AP3" s="3">
        <f t="shared" si="8"/>
        <v>3</v>
      </c>
      <c r="AQ3" s="3">
        <f t="shared" si="8"/>
        <v>4</v>
      </c>
      <c r="AR3" s="3">
        <f t="shared" si="8"/>
        <v>4</v>
      </c>
      <c r="AS3" s="3">
        <f t="shared" si="8"/>
        <v>4</v>
      </c>
      <c r="AT3" s="3">
        <f t="shared" si="8"/>
        <v>1</v>
      </c>
      <c r="AU3" s="3">
        <f t="shared" si="8"/>
        <v>1</v>
      </c>
      <c r="AV3" s="3">
        <f t="shared" si="8"/>
        <v>1</v>
      </c>
      <c r="AW3" s="3">
        <f t="shared" si="8"/>
        <v>2</v>
      </c>
      <c r="AX3" s="3">
        <f t="shared" si="8"/>
        <v>2</v>
      </c>
      <c r="AY3" s="3">
        <f t="shared" si="8"/>
        <v>2</v>
      </c>
      <c r="AZ3" s="3">
        <f t="shared" si="8"/>
        <v>3</v>
      </c>
      <c r="BA3" s="3">
        <f t="shared" si="8"/>
        <v>3</v>
      </c>
      <c r="BB3" s="3">
        <f t="shared" si="8"/>
        <v>3</v>
      </c>
      <c r="BC3" s="3">
        <f t="shared" si="8"/>
        <v>4</v>
      </c>
      <c r="BD3" s="3">
        <f t="shared" si="8"/>
        <v>4</v>
      </c>
      <c r="BE3" s="3">
        <f t="shared" si="8"/>
        <v>4</v>
      </c>
      <c r="BF3" s="3">
        <f t="shared" si="8"/>
        <v>1</v>
      </c>
      <c r="BG3" s="3">
        <f t="shared" si="8"/>
        <v>1</v>
      </c>
      <c r="BH3" s="3">
        <f t="shared" si="8"/>
        <v>1</v>
      </c>
      <c r="BI3" s="3">
        <f t="shared" si="8"/>
        <v>2</v>
      </c>
      <c r="BJ3" s="3">
        <f t="shared" si="8"/>
        <v>2</v>
      </c>
      <c r="BK3" s="3">
        <f t="shared" si="8"/>
        <v>2</v>
      </c>
      <c r="BL3" s="3">
        <f t="shared" si="8"/>
        <v>3</v>
      </c>
      <c r="BM3" s="3">
        <f t="shared" si="8"/>
        <v>3</v>
      </c>
      <c r="BN3" s="3">
        <f t="shared" ref="BN3:CS3" si="9">IF(MONTH(BN2)&lt;4,1,IF(MONTH(BN2)&lt;7,2,IF(MONTH(BN2)&lt;10,3,4)))</f>
        <v>3</v>
      </c>
      <c r="BO3" s="3">
        <f t="shared" si="9"/>
        <v>4</v>
      </c>
      <c r="BP3" s="3">
        <f t="shared" si="9"/>
        <v>4</v>
      </c>
      <c r="BQ3" s="3">
        <f t="shared" si="9"/>
        <v>4</v>
      </c>
      <c r="BR3" s="3">
        <f t="shared" si="9"/>
        <v>1</v>
      </c>
      <c r="BS3" s="3">
        <f t="shared" si="9"/>
        <v>1</v>
      </c>
      <c r="BT3" s="3">
        <f t="shared" si="9"/>
        <v>1</v>
      </c>
      <c r="BU3" s="3">
        <f t="shared" si="9"/>
        <v>2</v>
      </c>
      <c r="BV3" s="3">
        <f t="shared" si="9"/>
        <v>2</v>
      </c>
      <c r="BW3" s="3">
        <f t="shared" si="9"/>
        <v>2</v>
      </c>
      <c r="BX3" s="3">
        <f t="shared" si="9"/>
        <v>3</v>
      </c>
      <c r="BY3" s="3">
        <f t="shared" si="9"/>
        <v>3</v>
      </c>
      <c r="BZ3" s="3">
        <f t="shared" si="9"/>
        <v>3</v>
      </c>
      <c r="CA3" s="3">
        <f t="shared" si="9"/>
        <v>4</v>
      </c>
      <c r="CB3" s="3">
        <f t="shared" si="9"/>
        <v>4</v>
      </c>
      <c r="CC3" s="3">
        <f t="shared" si="9"/>
        <v>4</v>
      </c>
      <c r="CD3" s="3">
        <f t="shared" si="9"/>
        <v>1</v>
      </c>
      <c r="CE3" s="3">
        <f t="shared" si="9"/>
        <v>1</v>
      </c>
      <c r="CF3" s="3">
        <f t="shared" si="9"/>
        <v>1</v>
      </c>
      <c r="CG3" s="3">
        <f t="shared" si="9"/>
        <v>2</v>
      </c>
      <c r="CH3" s="3">
        <f t="shared" si="9"/>
        <v>2</v>
      </c>
      <c r="CI3" s="3">
        <f t="shared" si="9"/>
        <v>2</v>
      </c>
      <c r="CJ3" s="3">
        <f t="shared" si="9"/>
        <v>3</v>
      </c>
      <c r="CK3" s="3">
        <f t="shared" si="9"/>
        <v>3</v>
      </c>
      <c r="CL3" s="3">
        <f t="shared" si="9"/>
        <v>3</v>
      </c>
      <c r="CM3" s="3">
        <f t="shared" si="9"/>
        <v>4</v>
      </c>
      <c r="CN3" s="3">
        <f t="shared" si="9"/>
        <v>4</v>
      </c>
      <c r="CO3" s="3">
        <f t="shared" si="9"/>
        <v>4</v>
      </c>
      <c r="CP3" s="3">
        <f t="shared" si="9"/>
        <v>1</v>
      </c>
      <c r="CQ3" s="3">
        <f t="shared" si="9"/>
        <v>1</v>
      </c>
      <c r="CR3" s="3">
        <f t="shared" si="9"/>
        <v>1</v>
      </c>
      <c r="CS3" s="3">
        <f t="shared" si="9"/>
        <v>2</v>
      </c>
      <c r="CT3" s="3">
        <f t="shared" ref="CT3:DY3" si="10">IF(MONTH(CT2)&lt;4,1,IF(MONTH(CT2)&lt;7,2,IF(MONTH(CT2)&lt;10,3,4)))</f>
        <v>2</v>
      </c>
      <c r="CU3" s="3">
        <f t="shared" si="10"/>
        <v>2</v>
      </c>
      <c r="CV3" s="3">
        <f t="shared" si="10"/>
        <v>3</v>
      </c>
      <c r="CW3" s="3">
        <f t="shared" si="10"/>
        <v>3</v>
      </c>
      <c r="CX3" s="3">
        <f t="shared" si="10"/>
        <v>3</v>
      </c>
      <c r="CY3" s="3">
        <f t="shared" si="10"/>
        <v>4</v>
      </c>
      <c r="CZ3" s="3">
        <f t="shared" si="10"/>
        <v>4</v>
      </c>
      <c r="DA3" s="3">
        <f t="shared" si="10"/>
        <v>4</v>
      </c>
      <c r="DB3" s="3">
        <f t="shared" si="10"/>
        <v>1</v>
      </c>
      <c r="DC3" s="3">
        <f t="shared" si="10"/>
        <v>1</v>
      </c>
      <c r="DD3" s="3">
        <f t="shared" si="10"/>
        <v>1</v>
      </c>
      <c r="DE3" s="3">
        <f t="shared" si="10"/>
        <v>2</v>
      </c>
      <c r="DF3" s="3">
        <f t="shared" si="10"/>
        <v>2</v>
      </c>
      <c r="DG3" s="3">
        <f t="shared" si="10"/>
        <v>2</v>
      </c>
      <c r="DH3" s="3">
        <f t="shared" si="10"/>
        <v>3</v>
      </c>
      <c r="DI3" s="3">
        <f t="shared" si="10"/>
        <v>3</v>
      </c>
      <c r="DJ3" s="3">
        <f t="shared" si="10"/>
        <v>3</v>
      </c>
      <c r="DK3" s="3">
        <f t="shared" si="10"/>
        <v>4</v>
      </c>
      <c r="DL3" s="3">
        <f t="shared" si="10"/>
        <v>4</v>
      </c>
      <c r="DM3" s="3">
        <f t="shared" si="10"/>
        <v>4</v>
      </c>
      <c r="DN3" s="3">
        <f t="shared" si="10"/>
        <v>1</v>
      </c>
      <c r="DO3" s="3">
        <f t="shared" si="10"/>
        <v>1</v>
      </c>
      <c r="DP3" s="3">
        <f t="shared" si="10"/>
        <v>1</v>
      </c>
      <c r="DQ3" s="3">
        <f t="shared" si="10"/>
        <v>2</v>
      </c>
      <c r="DR3" s="3">
        <f t="shared" si="10"/>
        <v>2</v>
      </c>
      <c r="DS3" s="3">
        <f t="shared" si="10"/>
        <v>2</v>
      </c>
      <c r="DT3" s="3">
        <f t="shared" si="10"/>
        <v>3</v>
      </c>
      <c r="DU3" s="3">
        <f t="shared" si="10"/>
        <v>3</v>
      </c>
      <c r="DV3" s="3">
        <f t="shared" si="10"/>
        <v>3</v>
      </c>
      <c r="DW3" s="3">
        <f t="shared" si="10"/>
        <v>4</v>
      </c>
      <c r="DX3" s="3">
        <f t="shared" si="10"/>
        <v>4</v>
      </c>
      <c r="DY3" s="3">
        <f t="shared" si="10"/>
        <v>4</v>
      </c>
      <c r="DZ3" s="3">
        <f t="shared" ref="DZ3:FE3" si="11">IF(MONTH(DZ2)&lt;4,1,IF(MONTH(DZ2)&lt;7,2,IF(MONTH(DZ2)&lt;10,3,4)))</f>
        <v>1</v>
      </c>
      <c r="EA3" s="3">
        <f t="shared" si="11"/>
        <v>1</v>
      </c>
      <c r="EB3" s="3">
        <f t="shared" si="11"/>
        <v>1</v>
      </c>
      <c r="EC3" s="3">
        <f t="shared" si="11"/>
        <v>2</v>
      </c>
      <c r="ED3" s="3">
        <f t="shared" si="11"/>
        <v>2</v>
      </c>
      <c r="EE3" s="3">
        <f t="shared" si="11"/>
        <v>2</v>
      </c>
      <c r="EF3" s="3">
        <f t="shared" si="11"/>
        <v>3</v>
      </c>
      <c r="EG3" s="3">
        <f t="shared" si="11"/>
        <v>3</v>
      </c>
      <c r="EH3" s="3">
        <f t="shared" si="11"/>
        <v>3</v>
      </c>
      <c r="EI3" s="3">
        <f t="shared" si="11"/>
        <v>4</v>
      </c>
      <c r="EJ3" s="3">
        <f t="shared" si="11"/>
        <v>4</v>
      </c>
      <c r="EK3" s="3">
        <f t="shared" si="11"/>
        <v>4</v>
      </c>
      <c r="EL3" s="3">
        <f t="shared" si="11"/>
        <v>1</v>
      </c>
      <c r="EM3" s="3">
        <f t="shared" si="11"/>
        <v>1</v>
      </c>
      <c r="EN3" s="3">
        <f t="shared" si="11"/>
        <v>1</v>
      </c>
      <c r="EO3" s="3">
        <f t="shared" si="11"/>
        <v>2</v>
      </c>
      <c r="EP3" s="3">
        <f t="shared" si="11"/>
        <v>2</v>
      </c>
      <c r="EQ3" s="3">
        <f t="shared" si="11"/>
        <v>2</v>
      </c>
      <c r="ER3" s="3">
        <f t="shared" si="11"/>
        <v>3</v>
      </c>
      <c r="ES3" s="3">
        <f t="shared" si="11"/>
        <v>3</v>
      </c>
      <c r="ET3" s="3">
        <f t="shared" si="11"/>
        <v>3</v>
      </c>
      <c r="EU3" s="3">
        <f t="shared" si="11"/>
        <v>4</v>
      </c>
      <c r="EV3" s="3">
        <f t="shared" si="11"/>
        <v>4</v>
      </c>
      <c r="EW3" s="3">
        <f t="shared" si="11"/>
        <v>4</v>
      </c>
      <c r="EX3" s="3">
        <f t="shared" si="11"/>
        <v>1</v>
      </c>
      <c r="EY3" s="3">
        <f t="shared" si="11"/>
        <v>1</v>
      </c>
      <c r="EZ3" s="3">
        <f t="shared" si="11"/>
        <v>1</v>
      </c>
      <c r="FA3" s="3">
        <f t="shared" si="11"/>
        <v>2</v>
      </c>
      <c r="FB3" s="3">
        <f t="shared" si="11"/>
        <v>2</v>
      </c>
      <c r="FC3" s="3">
        <f t="shared" si="11"/>
        <v>2</v>
      </c>
      <c r="FD3" s="3">
        <f t="shared" si="11"/>
        <v>3</v>
      </c>
      <c r="FE3" s="3">
        <f t="shared" si="11"/>
        <v>3</v>
      </c>
      <c r="FF3" s="3">
        <f t="shared" ref="FF3:FU3" si="12">IF(MONTH(FF2)&lt;4,1,IF(MONTH(FF2)&lt;7,2,IF(MONTH(FF2)&lt;10,3,4)))</f>
        <v>3</v>
      </c>
      <c r="FG3" s="3">
        <f t="shared" si="12"/>
        <v>4</v>
      </c>
      <c r="FH3" s="3">
        <f t="shared" si="12"/>
        <v>4</v>
      </c>
      <c r="FI3" s="3">
        <f t="shared" si="12"/>
        <v>4</v>
      </c>
      <c r="FJ3" s="3">
        <f t="shared" si="12"/>
        <v>1</v>
      </c>
      <c r="FK3" s="3">
        <f t="shared" si="12"/>
        <v>1</v>
      </c>
      <c r="FL3" s="3">
        <f t="shared" si="12"/>
        <v>1</v>
      </c>
      <c r="FM3" s="3">
        <f t="shared" si="12"/>
        <v>2</v>
      </c>
      <c r="FN3" s="3">
        <f t="shared" si="12"/>
        <v>2</v>
      </c>
      <c r="FO3" s="3">
        <f t="shared" si="12"/>
        <v>2</v>
      </c>
      <c r="FP3" s="3">
        <f t="shared" si="12"/>
        <v>3</v>
      </c>
      <c r="FQ3" s="3">
        <f t="shared" si="12"/>
        <v>3</v>
      </c>
      <c r="FR3" s="3">
        <f t="shared" si="12"/>
        <v>3</v>
      </c>
      <c r="FS3" s="3">
        <f t="shared" si="12"/>
        <v>4</v>
      </c>
      <c r="FT3" s="3">
        <f t="shared" si="12"/>
        <v>4</v>
      </c>
      <c r="FU3" s="3">
        <f t="shared" si="12"/>
        <v>4</v>
      </c>
      <c r="FV3">
        <f t="shared" ref="FV3:IC3" si="13">IF(MONTH(FV2)&lt;4,1,IF(MONTH(FV2)&lt;7,2,IF(MONTH(FV2)&lt;10,3,4)))</f>
        <v>1</v>
      </c>
      <c r="FW3">
        <f t="shared" si="13"/>
        <v>1</v>
      </c>
      <c r="FX3">
        <f t="shared" si="13"/>
        <v>1</v>
      </c>
      <c r="FY3">
        <f t="shared" si="13"/>
        <v>2</v>
      </c>
      <c r="FZ3">
        <f t="shared" si="13"/>
        <v>2</v>
      </c>
      <c r="GA3">
        <f t="shared" si="13"/>
        <v>2</v>
      </c>
      <c r="GB3">
        <f t="shared" si="13"/>
        <v>3</v>
      </c>
      <c r="GC3">
        <f t="shared" si="13"/>
        <v>3</v>
      </c>
      <c r="GD3">
        <f t="shared" si="13"/>
        <v>3</v>
      </c>
      <c r="GE3">
        <f t="shared" si="13"/>
        <v>4</v>
      </c>
      <c r="GF3">
        <f t="shared" si="13"/>
        <v>4</v>
      </c>
      <c r="GG3">
        <f t="shared" si="13"/>
        <v>4</v>
      </c>
      <c r="GH3">
        <f t="shared" si="13"/>
        <v>1</v>
      </c>
      <c r="GI3">
        <f t="shared" si="13"/>
        <v>1</v>
      </c>
      <c r="GJ3">
        <f t="shared" si="13"/>
        <v>1</v>
      </c>
      <c r="GK3">
        <f t="shared" si="13"/>
        <v>2</v>
      </c>
      <c r="GL3">
        <f t="shared" si="13"/>
        <v>2</v>
      </c>
      <c r="GM3">
        <f t="shared" si="13"/>
        <v>2</v>
      </c>
      <c r="GN3">
        <f t="shared" si="13"/>
        <v>3</v>
      </c>
      <c r="GO3">
        <f t="shared" si="13"/>
        <v>3</v>
      </c>
      <c r="GP3">
        <f t="shared" si="13"/>
        <v>3</v>
      </c>
      <c r="GQ3">
        <f t="shared" si="13"/>
        <v>4</v>
      </c>
      <c r="GR3">
        <f t="shared" si="13"/>
        <v>4</v>
      </c>
      <c r="GS3">
        <f t="shared" si="13"/>
        <v>4</v>
      </c>
      <c r="GT3">
        <f t="shared" si="13"/>
        <v>1</v>
      </c>
      <c r="GU3">
        <f t="shared" si="13"/>
        <v>1</v>
      </c>
      <c r="GV3">
        <f t="shared" si="13"/>
        <v>1</v>
      </c>
      <c r="GW3">
        <f t="shared" si="13"/>
        <v>2</v>
      </c>
      <c r="GX3">
        <f t="shared" si="13"/>
        <v>2</v>
      </c>
      <c r="GY3">
        <f t="shared" si="13"/>
        <v>2</v>
      </c>
      <c r="GZ3">
        <f t="shared" si="13"/>
        <v>3</v>
      </c>
      <c r="HA3">
        <f t="shared" si="13"/>
        <v>3</v>
      </c>
      <c r="HB3">
        <f t="shared" si="13"/>
        <v>3</v>
      </c>
      <c r="HC3">
        <f t="shared" si="13"/>
        <v>4</v>
      </c>
      <c r="HD3">
        <f t="shared" si="13"/>
        <v>4</v>
      </c>
      <c r="HE3">
        <f t="shared" si="13"/>
        <v>4</v>
      </c>
      <c r="HF3">
        <f t="shared" si="13"/>
        <v>1</v>
      </c>
      <c r="HG3">
        <f t="shared" si="13"/>
        <v>1</v>
      </c>
      <c r="HH3">
        <f t="shared" si="13"/>
        <v>1</v>
      </c>
      <c r="HI3">
        <f t="shared" si="13"/>
        <v>2</v>
      </c>
      <c r="HJ3">
        <f t="shared" si="13"/>
        <v>2</v>
      </c>
      <c r="HK3">
        <f t="shared" si="13"/>
        <v>2</v>
      </c>
      <c r="HL3">
        <f t="shared" si="13"/>
        <v>3</v>
      </c>
      <c r="HM3">
        <f t="shared" si="13"/>
        <v>3</v>
      </c>
      <c r="HN3">
        <f t="shared" si="13"/>
        <v>3</v>
      </c>
      <c r="HO3">
        <f t="shared" si="13"/>
        <v>4</v>
      </c>
      <c r="HP3">
        <f t="shared" si="13"/>
        <v>4</v>
      </c>
      <c r="HQ3">
        <f t="shared" si="13"/>
        <v>4</v>
      </c>
      <c r="HR3">
        <f t="shared" si="13"/>
        <v>1</v>
      </c>
      <c r="HS3">
        <f t="shared" si="13"/>
        <v>1</v>
      </c>
      <c r="HT3">
        <f t="shared" si="13"/>
        <v>1</v>
      </c>
      <c r="HU3">
        <f t="shared" si="13"/>
        <v>2</v>
      </c>
      <c r="HV3">
        <f t="shared" si="13"/>
        <v>2</v>
      </c>
      <c r="HW3">
        <f t="shared" si="13"/>
        <v>2</v>
      </c>
      <c r="HX3">
        <f t="shared" si="13"/>
        <v>3</v>
      </c>
      <c r="HY3">
        <f t="shared" si="13"/>
        <v>3</v>
      </c>
      <c r="HZ3">
        <f t="shared" si="13"/>
        <v>3</v>
      </c>
      <c r="IA3">
        <f t="shared" si="13"/>
        <v>4</v>
      </c>
      <c r="IB3">
        <f t="shared" si="13"/>
        <v>4</v>
      </c>
      <c r="IC3">
        <f t="shared" si="13"/>
        <v>4</v>
      </c>
    </row>
    <row r="4" spans="1:251" ht="21" thickBot="1">
      <c r="A4" s="23">
        <f ca="1">IF(HOUR(NOW())&gt;15,NOW(),NOW()-IF(WEEKDAY(NOW())=2,2,0)-1)</f>
        <v>37215.421775810188</v>
      </c>
      <c r="B4" s="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</row>
    <row r="5" spans="1:251">
      <c r="A5" s="16" t="s">
        <v>0</v>
      </c>
      <c r="B5" s="9">
        <f t="shared" ref="B5:AG5" si="14">YEAR(B2)</f>
        <v>2001</v>
      </c>
      <c r="C5" s="9">
        <f t="shared" si="14"/>
        <v>2001</v>
      </c>
      <c r="D5" s="9">
        <f t="shared" si="14"/>
        <v>2001</v>
      </c>
      <c r="E5" s="9">
        <f t="shared" si="14"/>
        <v>2001</v>
      </c>
      <c r="F5" s="9">
        <f t="shared" si="14"/>
        <v>2001</v>
      </c>
      <c r="G5" s="9">
        <f t="shared" si="14"/>
        <v>2001</v>
      </c>
      <c r="H5" s="9">
        <f t="shared" si="14"/>
        <v>2001</v>
      </c>
      <c r="I5" s="9">
        <f t="shared" si="14"/>
        <v>2001</v>
      </c>
      <c r="J5" s="9">
        <f t="shared" si="14"/>
        <v>2002</v>
      </c>
      <c r="K5" s="9">
        <f t="shared" si="14"/>
        <v>2002</v>
      </c>
      <c r="L5" s="9">
        <f t="shared" si="14"/>
        <v>2002</v>
      </c>
      <c r="M5" s="9">
        <f t="shared" si="14"/>
        <v>2002</v>
      </c>
      <c r="N5" s="9">
        <f t="shared" si="14"/>
        <v>2002</v>
      </c>
      <c r="O5" s="9">
        <f t="shared" si="14"/>
        <v>2002</v>
      </c>
      <c r="P5" s="9">
        <f t="shared" si="14"/>
        <v>2002</v>
      </c>
      <c r="Q5" s="9">
        <f t="shared" si="14"/>
        <v>2002</v>
      </c>
      <c r="R5" s="9">
        <f t="shared" si="14"/>
        <v>2002</v>
      </c>
      <c r="S5" s="9">
        <f t="shared" si="14"/>
        <v>2002</v>
      </c>
      <c r="T5" s="9">
        <f t="shared" si="14"/>
        <v>2002</v>
      </c>
      <c r="U5" s="9">
        <f t="shared" si="14"/>
        <v>2002</v>
      </c>
      <c r="V5" s="9">
        <f t="shared" si="14"/>
        <v>2003</v>
      </c>
      <c r="W5" s="9">
        <f t="shared" si="14"/>
        <v>2003</v>
      </c>
      <c r="X5" s="9">
        <f t="shared" si="14"/>
        <v>2003</v>
      </c>
      <c r="Y5" s="9">
        <f t="shared" si="14"/>
        <v>2003</v>
      </c>
      <c r="Z5" s="9">
        <f t="shared" si="14"/>
        <v>2003</v>
      </c>
      <c r="AA5" s="9">
        <f t="shared" si="14"/>
        <v>2003</v>
      </c>
      <c r="AB5" s="9">
        <f t="shared" si="14"/>
        <v>2003</v>
      </c>
      <c r="AC5" s="9">
        <f t="shared" si="14"/>
        <v>2003</v>
      </c>
      <c r="AD5" s="9">
        <f t="shared" si="14"/>
        <v>2003</v>
      </c>
      <c r="AE5" s="9">
        <f t="shared" si="14"/>
        <v>2003</v>
      </c>
      <c r="AF5" s="9">
        <f t="shared" si="14"/>
        <v>2003</v>
      </c>
      <c r="AG5" s="9">
        <f t="shared" si="14"/>
        <v>2003</v>
      </c>
      <c r="AH5" s="9">
        <f t="shared" ref="AH5:BM5" si="15">YEAR(AH2)</f>
        <v>2004</v>
      </c>
      <c r="AI5" s="9">
        <f t="shared" si="15"/>
        <v>2004</v>
      </c>
      <c r="AJ5" s="9">
        <f t="shared" si="15"/>
        <v>2004</v>
      </c>
      <c r="AK5" s="9">
        <f t="shared" si="15"/>
        <v>2004</v>
      </c>
      <c r="AL5" s="9">
        <f t="shared" si="15"/>
        <v>2004</v>
      </c>
      <c r="AM5" s="9">
        <f t="shared" si="15"/>
        <v>2004</v>
      </c>
      <c r="AN5" s="9">
        <f t="shared" si="15"/>
        <v>2004</v>
      </c>
      <c r="AO5" s="9">
        <f t="shared" si="15"/>
        <v>2004</v>
      </c>
      <c r="AP5" s="9">
        <f t="shared" si="15"/>
        <v>2004</v>
      </c>
      <c r="AQ5" s="9">
        <f t="shared" si="15"/>
        <v>2004</v>
      </c>
      <c r="AR5" s="9">
        <f t="shared" si="15"/>
        <v>2004</v>
      </c>
      <c r="AS5" s="9">
        <f t="shared" si="15"/>
        <v>2004</v>
      </c>
      <c r="AT5" s="9">
        <f t="shared" si="15"/>
        <v>2005</v>
      </c>
      <c r="AU5" s="9">
        <f t="shared" si="15"/>
        <v>2005</v>
      </c>
      <c r="AV5" s="9">
        <f t="shared" si="15"/>
        <v>2005</v>
      </c>
      <c r="AW5" s="9">
        <f t="shared" si="15"/>
        <v>2005</v>
      </c>
      <c r="AX5" s="9">
        <f t="shared" si="15"/>
        <v>2005</v>
      </c>
      <c r="AY5" s="9">
        <f t="shared" si="15"/>
        <v>2005</v>
      </c>
      <c r="AZ5" s="9">
        <f t="shared" si="15"/>
        <v>2005</v>
      </c>
      <c r="BA5" s="9">
        <f t="shared" si="15"/>
        <v>2005</v>
      </c>
      <c r="BB5" s="9">
        <f t="shared" si="15"/>
        <v>2005</v>
      </c>
      <c r="BC5" s="9">
        <f t="shared" si="15"/>
        <v>2005</v>
      </c>
      <c r="BD5" s="9">
        <f t="shared" si="15"/>
        <v>2005</v>
      </c>
      <c r="BE5" s="9">
        <f t="shared" si="15"/>
        <v>2005</v>
      </c>
      <c r="BF5" s="9">
        <f t="shared" si="15"/>
        <v>2006</v>
      </c>
      <c r="BG5" s="9">
        <f t="shared" si="15"/>
        <v>2006</v>
      </c>
      <c r="BH5" s="9">
        <f t="shared" si="15"/>
        <v>2006</v>
      </c>
      <c r="BI5" s="9">
        <f t="shared" si="15"/>
        <v>2006</v>
      </c>
      <c r="BJ5" s="9">
        <f t="shared" si="15"/>
        <v>2006</v>
      </c>
      <c r="BK5" s="9">
        <f t="shared" si="15"/>
        <v>2006</v>
      </c>
      <c r="BL5" s="9">
        <f t="shared" si="15"/>
        <v>2006</v>
      </c>
      <c r="BM5" s="9">
        <f t="shared" si="15"/>
        <v>2006</v>
      </c>
      <c r="BN5" s="9">
        <f t="shared" ref="BN5:CS5" si="16">YEAR(BN2)</f>
        <v>2006</v>
      </c>
      <c r="BO5" s="9">
        <f t="shared" si="16"/>
        <v>2006</v>
      </c>
      <c r="BP5" s="9">
        <f t="shared" si="16"/>
        <v>2006</v>
      </c>
      <c r="BQ5" s="9">
        <f t="shared" si="16"/>
        <v>2006</v>
      </c>
      <c r="BR5" s="9">
        <f t="shared" si="16"/>
        <v>2007</v>
      </c>
      <c r="BS5" s="9">
        <f t="shared" si="16"/>
        <v>2007</v>
      </c>
      <c r="BT5" s="9">
        <f t="shared" si="16"/>
        <v>2007</v>
      </c>
      <c r="BU5" s="9">
        <f t="shared" si="16"/>
        <v>2007</v>
      </c>
      <c r="BV5" s="9">
        <f t="shared" si="16"/>
        <v>2007</v>
      </c>
      <c r="BW5" s="9">
        <f t="shared" si="16"/>
        <v>2007</v>
      </c>
      <c r="BX5" s="9">
        <f t="shared" si="16"/>
        <v>2007</v>
      </c>
      <c r="BY5" s="9">
        <f t="shared" si="16"/>
        <v>2007</v>
      </c>
      <c r="BZ5" s="9">
        <f t="shared" si="16"/>
        <v>2007</v>
      </c>
      <c r="CA5" s="9">
        <f t="shared" si="16"/>
        <v>2007</v>
      </c>
      <c r="CB5" s="9">
        <f t="shared" si="16"/>
        <v>2007</v>
      </c>
      <c r="CC5" s="9">
        <f t="shared" si="16"/>
        <v>2007</v>
      </c>
      <c r="CD5" s="9">
        <f t="shared" si="16"/>
        <v>2008</v>
      </c>
      <c r="CE5" s="9">
        <f t="shared" si="16"/>
        <v>2008</v>
      </c>
      <c r="CF5" s="9">
        <f t="shared" si="16"/>
        <v>2008</v>
      </c>
      <c r="CG5" s="9">
        <f t="shared" si="16"/>
        <v>2008</v>
      </c>
      <c r="CH5" s="9">
        <f t="shared" si="16"/>
        <v>2008</v>
      </c>
      <c r="CI5" s="9">
        <f t="shared" si="16"/>
        <v>2008</v>
      </c>
      <c r="CJ5" s="9">
        <f t="shared" si="16"/>
        <v>2008</v>
      </c>
      <c r="CK5" s="9">
        <f t="shared" si="16"/>
        <v>2008</v>
      </c>
      <c r="CL5" s="9">
        <f t="shared" si="16"/>
        <v>2008</v>
      </c>
      <c r="CM5" s="9">
        <f t="shared" si="16"/>
        <v>2008</v>
      </c>
      <c r="CN5" s="9">
        <f t="shared" si="16"/>
        <v>2008</v>
      </c>
      <c r="CO5" s="9">
        <f t="shared" si="16"/>
        <v>2008</v>
      </c>
      <c r="CP5" s="9">
        <f t="shared" si="16"/>
        <v>2009</v>
      </c>
      <c r="CQ5" s="9">
        <f t="shared" si="16"/>
        <v>2009</v>
      </c>
      <c r="CR5" s="9">
        <f t="shared" si="16"/>
        <v>2009</v>
      </c>
      <c r="CS5" s="9">
        <f t="shared" si="16"/>
        <v>2009</v>
      </c>
      <c r="CT5" s="9">
        <f t="shared" ref="CT5:DY5" si="17">YEAR(CT2)</f>
        <v>2009</v>
      </c>
      <c r="CU5" s="9">
        <f t="shared" si="17"/>
        <v>2009</v>
      </c>
      <c r="CV5" s="9">
        <f t="shared" si="17"/>
        <v>2009</v>
      </c>
      <c r="CW5" s="9">
        <f t="shared" si="17"/>
        <v>2009</v>
      </c>
      <c r="CX5" s="9">
        <f t="shared" si="17"/>
        <v>2009</v>
      </c>
      <c r="CY5" s="9">
        <f t="shared" si="17"/>
        <v>2009</v>
      </c>
      <c r="CZ5" s="9">
        <f t="shared" si="17"/>
        <v>2009</v>
      </c>
      <c r="DA5" s="9">
        <f t="shared" si="17"/>
        <v>2009</v>
      </c>
      <c r="DB5" s="9">
        <f t="shared" si="17"/>
        <v>2010</v>
      </c>
      <c r="DC5" s="9">
        <f t="shared" si="17"/>
        <v>2010</v>
      </c>
      <c r="DD5" s="9">
        <f t="shared" si="17"/>
        <v>2010</v>
      </c>
      <c r="DE5" s="9">
        <f t="shared" si="17"/>
        <v>2010</v>
      </c>
      <c r="DF5" s="9">
        <f t="shared" si="17"/>
        <v>2010</v>
      </c>
      <c r="DG5" s="9">
        <f t="shared" si="17"/>
        <v>2010</v>
      </c>
      <c r="DH5" s="9">
        <f t="shared" si="17"/>
        <v>2010</v>
      </c>
      <c r="DI5" s="9">
        <f t="shared" si="17"/>
        <v>2010</v>
      </c>
      <c r="DJ5" s="9">
        <f t="shared" si="17"/>
        <v>2010</v>
      </c>
      <c r="DK5" s="9">
        <f t="shared" si="17"/>
        <v>2010</v>
      </c>
      <c r="DL5" s="9">
        <f t="shared" si="17"/>
        <v>2010</v>
      </c>
      <c r="DM5" s="9">
        <f t="shared" si="17"/>
        <v>2010</v>
      </c>
      <c r="DN5" s="9">
        <f t="shared" si="17"/>
        <v>2011</v>
      </c>
      <c r="DO5" s="9">
        <f t="shared" si="17"/>
        <v>2011</v>
      </c>
      <c r="DP5" s="9">
        <f t="shared" si="17"/>
        <v>2011</v>
      </c>
      <c r="DQ5" s="9">
        <f t="shared" si="17"/>
        <v>2011</v>
      </c>
      <c r="DR5" s="9">
        <f t="shared" si="17"/>
        <v>2011</v>
      </c>
      <c r="DS5" s="9">
        <f t="shared" si="17"/>
        <v>2011</v>
      </c>
      <c r="DT5" s="9">
        <f t="shared" si="17"/>
        <v>2011</v>
      </c>
      <c r="DU5" s="9">
        <f t="shared" si="17"/>
        <v>2011</v>
      </c>
      <c r="DV5" s="9">
        <f t="shared" si="17"/>
        <v>2011</v>
      </c>
      <c r="DW5" s="9">
        <f t="shared" si="17"/>
        <v>2011</v>
      </c>
      <c r="DX5" s="9">
        <f t="shared" si="17"/>
        <v>2011</v>
      </c>
      <c r="DY5" s="9">
        <f t="shared" si="17"/>
        <v>2011</v>
      </c>
      <c r="DZ5" s="9">
        <f t="shared" ref="DZ5:FE5" si="18">YEAR(DZ2)</f>
        <v>2012</v>
      </c>
      <c r="EA5" s="9">
        <f t="shared" si="18"/>
        <v>2012</v>
      </c>
      <c r="EB5" s="9">
        <f t="shared" si="18"/>
        <v>2012</v>
      </c>
      <c r="EC5" s="9">
        <f t="shared" si="18"/>
        <v>2012</v>
      </c>
      <c r="ED5" s="9">
        <f t="shared" si="18"/>
        <v>2012</v>
      </c>
      <c r="EE5" s="9">
        <f t="shared" si="18"/>
        <v>2012</v>
      </c>
      <c r="EF5" s="9">
        <f t="shared" si="18"/>
        <v>2012</v>
      </c>
      <c r="EG5" s="9">
        <f t="shared" si="18"/>
        <v>2012</v>
      </c>
      <c r="EH5" s="9">
        <f t="shared" si="18"/>
        <v>2012</v>
      </c>
      <c r="EI5" s="9">
        <f t="shared" si="18"/>
        <v>2012</v>
      </c>
      <c r="EJ5" s="9">
        <f t="shared" si="18"/>
        <v>2012</v>
      </c>
      <c r="EK5" s="9">
        <f t="shared" si="18"/>
        <v>2012</v>
      </c>
      <c r="EL5" s="9">
        <f t="shared" si="18"/>
        <v>2013</v>
      </c>
      <c r="EM5" s="9">
        <f t="shared" si="18"/>
        <v>2013</v>
      </c>
      <c r="EN5" s="9">
        <f t="shared" si="18"/>
        <v>2013</v>
      </c>
      <c r="EO5" s="9">
        <f t="shared" si="18"/>
        <v>2013</v>
      </c>
      <c r="EP5" s="9">
        <f t="shared" si="18"/>
        <v>2013</v>
      </c>
      <c r="EQ5" s="9">
        <f t="shared" si="18"/>
        <v>2013</v>
      </c>
      <c r="ER5" s="9">
        <f t="shared" si="18"/>
        <v>2013</v>
      </c>
      <c r="ES5" s="9">
        <f t="shared" si="18"/>
        <v>2013</v>
      </c>
      <c r="ET5" s="9">
        <f t="shared" si="18"/>
        <v>2013</v>
      </c>
      <c r="EU5" s="9">
        <f t="shared" si="18"/>
        <v>2013</v>
      </c>
      <c r="EV5" s="9">
        <f t="shared" si="18"/>
        <v>2013</v>
      </c>
      <c r="EW5" s="9">
        <f t="shared" si="18"/>
        <v>2013</v>
      </c>
      <c r="EX5" s="9">
        <f t="shared" si="18"/>
        <v>2014</v>
      </c>
      <c r="EY5" s="9">
        <f t="shared" si="18"/>
        <v>2014</v>
      </c>
      <c r="EZ5" s="9">
        <f t="shared" si="18"/>
        <v>2014</v>
      </c>
      <c r="FA5" s="9">
        <f t="shared" si="18"/>
        <v>2014</v>
      </c>
      <c r="FB5" s="9">
        <f t="shared" si="18"/>
        <v>2014</v>
      </c>
      <c r="FC5" s="9">
        <f t="shared" si="18"/>
        <v>2014</v>
      </c>
      <c r="FD5" s="9">
        <f t="shared" si="18"/>
        <v>2014</v>
      </c>
      <c r="FE5" s="9">
        <f t="shared" si="18"/>
        <v>2014</v>
      </c>
      <c r="FF5" s="9">
        <f t="shared" ref="FF5:FU5" si="19">YEAR(FF2)</f>
        <v>2014</v>
      </c>
      <c r="FG5" s="9">
        <f t="shared" si="19"/>
        <v>2014</v>
      </c>
      <c r="FH5" s="9">
        <f t="shared" si="19"/>
        <v>2014</v>
      </c>
      <c r="FI5" s="9">
        <f t="shared" si="19"/>
        <v>2014</v>
      </c>
      <c r="FJ5" s="9">
        <f t="shared" si="19"/>
        <v>2015</v>
      </c>
      <c r="FK5" s="9">
        <f t="shared" si="19"/>
        <v>2015</v>
      </c>
      <c r="FL5" s="9">
        <f t="shared" si="19"/>
        <v>2015</v>
      </c>
      <c r="FM5" s="9">
        <f t="shared" si="19"/>
        <v>2015</v>
      </c>
      <c r="FN5" s="9">
        <f t="shared" si="19"/>
        <v>2015</v>
      </c>
      <c r="FO5" s="9">
        <f t="shared" si="19"/>
        <v>2015</v>
      </c>
      <c r="FP5" s="9">
        <f t="shared" si="19"/>
        <v>2015</v>
      </c>
      <c r="FQ5" s="9">
        <f t="shared" si="19"/>
        <v>2015</v>
      </c>
      <c r="FR5" s="9">
        <f t="shared" si="19"/>
        <v>2015</v>
      </c>
      <c r="FS5" s="9">
        <f t="shared" si="19"/>
        <v>2015</v>
      </c>
      <c r="FT5" s="9">
        <f t="shared" si="19"/>
        <v>2015</v>
      </c>
      <c r="FU5" s="9">
        <f t="shared" si="19"/>
        <v>2015</v>
      </c>
      <c r="FV5">
        <f t="shared" ref="FV5:IC5" si="20">YEAR(FV2)</f>
        <v>2016</v>
      </c>
      <c r="FW5">
        <f t="shared" si="20"/>
        <v>2016</v>
      </c>
      <c r="FX5">
        <f t="shared" si="20"/>
        <v>2016</v>
      </c>
      <c r="FY5">
        <f t="shared" si="20"/>
        <v>2016</v>
      </c>
      <c r="FZ5">
        <f t="shared" si="20"/>
        <v>2016</v>
      </c>
      <c r="GA5">
        <f t="shared" si="20"/>
        <v>2016</v>
      </c>
      <c r="GB5">
        <f t="shared" si="20"/>
        <v>2016</v>
      </c>
      <c r="GC5">
        <f t="shared" si="20"/>
        <v>2016</v>
      </c>
      <c r="GD5">
        <f t="shared" si="20"/>
        <v>2016</v>
      </c>
      <c r="GE5">
        <f t="shared" si="20"/>
        <v>2016</v>
      </c>
      <c r="GF5">
        <f t="shared" si="20"/>
        <v>2016</v>
      </c>
      <c r="GG5">
        <f t="shared" si="20"/>
        <v>2016</v>
      </c>
      <c r="GH5">
        <f t="shared" si="20"/>
        <v>2017</v>
      </c>
      <c r="GI5">
        <f t="shared" si="20"/>
        <v>2017</v>
      </c>
      <c r="GJ5">
        <f t="shared" si="20"/>
        <v>2017</v>
      </c>
      <c r="GK5">
        <f t="shared" si="20"/>
        <v>2017</v>
      </c>
      <c r="GL5">
        <f t="shared" si="20"/>
        <v>2017</v>
      </c>
      <c r="GM5">
        <f t="shared" si="20"/>
        <v>2017</v>
      </c>
      <c r="GN5">
        <f t="shared" si="20"/>
        <v>2017</v>
      </c>
      <c r="GO5">
        <f t="shared" si="20"/>
        <v>2017</v>
      </c>
      <c r="GP5">
        <f t="shared" si="20"/>
        <v>2017</v>
      </c>
      <c r="GQ5">
        <f t="shared" si="20"/>
        <v>2017</v>
      </c>
      <c r="GR5">
        <f t="shared" si="20"/>
        <v>2017</v>
      </c>
      <c r="GS5">
        <f t="shared" si="20"/>
        <v>2017</v>
      </c>
      <c r="GT5">
        <f t="shared" si="20"/>
        <v>2018</v>
      </c>
      <c r="GU5">
        <f t="shared" si="20"/>
        <v>2018</v>
      </c>
      <c r="GV5">
        <f t="shared" si="20"/>
        <v>2018</v>
      </c>
      <c r="GW5">
        <f t="shared" si="20"/>
        <v>2018</v>
      </c>
      <c r="GX5">
        <f t="shared" si="20"/>
        <v>2018</v>
      </c>
      <c r="GY5">
        <f t="shared" si="20"/>
        <v>2018</v>
      </c>
      <c r="GZ5">
        <f t="shared" si="20"/>
        <v>2018</v>
      </c>
      <c r="HA5">
        <f t="shared" si="20"/>
        <v>2018</v>
      </c>
      <c r="HB5">
        <f t="shared" si="20"/>
        <v>2018</v>
      </c>
      <c r="HC5">
        <f t="shared" si="20"/>
        <v>2018</v>
      </c>
      <c r="HD5">
        <f t="shared" si="20"/>
        <v>2018</v>
      </c>
      <c r="HE5">
        <f t="shared" si="20"/>
        <v>2018</v>
      </c>
      <c r="HF5">
        <f t="shared" si="20"/>
        <v>2019</v>
      </c>
      <c r="HG5">
        <f t="shared" si="20"/>
        <v>2019</v>
      </c>
      <c r="HH5">
        <f t="shared" si="20"/>
        <v>2019</v>
      </c>
      <c r="HI5">
        <f t="shared" si="20"/>
        <v>2019</v>
      </c>
      <c r="HJ5">
        <f t="shared" si="20"/>
        <v>2019</v>
      </c>
      <c r="HK5">
        <f t="shared" si="20"/>
        <v>2019</v>
      </c>
      <c r="HL5">
        <f t="shared" si="20"/>
        <v>2019</v>
      </c>
      <c r="HM5">
        <f t="shared" si="20"/>
        <v>2019</v>
      </c>
      <c r="HN5">
        <f t="shared" si="20"/>
        <v>2019</v>
      </c>
      <c r="HO5">
        <f t="shared" si="20"/>
        <v>2019</v>
      </c>
      <c r="HP5">
        <f t="shared" si="20"/>
        <v>2019</v>
      </c>
      <c r="HQ5">
        <f t="shared" si="20"/>
        <v>2019</v>
      </c>
      <c r="HR5">
        <f t="shared" si="20"/>
        <v>2020</v>
      </c>
      <c r="HS5">
        <f t="shared" si="20"/>
        <v>2020</v>
      </c>
      <c r="HT5">
        <f t="shared" si="20"/>
        <v>2020</v>
      </c>
      <c r="HU5">
        <f t="shared" si="20"/>
        <v>2020</v>
      </c>
      <c r="HV5">
        <f t="shared" si="20"/>
        <v>2020</v>
      </c>
      <c r="HW5">
        <f t="shared" si="20"/>
        <v>2020</v>
      </c>
      <c r="HX5">
        <f t="shared" si="20"/>
        <v>2020</v>
      </c>
      <c r="HY5">
        <f t="shared" si="20"/>
        <v>2020</v>
      </c>
      <c r="HZ5">
        <f t="shared" si="20"/>
        <v>2020</v>
      </c>
      <c r="IA5">
        <f t="shared" si="20"/>
        <v>2020</v>
      </c>
      <c r="IB5">
        <f t="shared" si="20"/>
        <v>2020</v>
      </c>
      <c r="IC5">
        <f t="shared" si="20"/>
        <v>2020</v>
      </c>
    </row>
    <row r="6" spans="1:251" ht="18" thickBot="1">
      <c r="A6" s="17" t="s">
        <v>1</v>
      </c>
      <c r="B6" s="10" t="str">
        <f t="shared" ref="B6:AG6" si="21">CHOOSE(MONTH(B2),"Jan","Feb","Mar","Apr","May","Jun","Jul","Aug","Sep","Oct","Nov","Dec")</f>
        <v>May</v>
      </c>
      <c r="C6" s="10" t="str">
        <f t="shared" si="21"/>
        <v>Jun</v>
      </c>
      <c r="D6" s="10" t="str">
        <f t="shared" si="21"/>
        <v>Jul</v>
      </c>
      <c r="E6" s="10" t="str">
        <f t="shared" si="21"/>
        <v>Aug</v>
      </c>
      <c r="F6" s="10" t="str">
        <f t="shared" si="21"/>
        <v>Sep</v>
      </c>
      <c r="G6" s="10" t="str">
        <f t="shared" si="21"/>
        <v>Oct</v>
      </c>
      <c r="H6" s="10" t="str">
        <f t="shared" si="21"/>
        <v>Nov</v>
      </c>
      <c r="I6" s="10" t="str">
        <f t="shared" si="21"/>
        <v>Dec</v>
      </c>
      <c r="J6" s="10" t="str">
        <f t="shared" si="21"/>
        <v>Jan</v>
      </c>
      <c r="K6" s="10" t="str">
        <f t="shared" si="21"/>
        <v>Feb</v>
      </c>
      <c r="L6" s="10" t="str">
        <f t="shared" si="21"/>
        <v>Mar</v>
      </c>
      <c r="M6" s="10" t="str">
        <f t="shared" si="21"/>
        <v>Apr</v>
      </c>
      <c r="N6" s="10" t="str">
        <f t="shared" si="21"/>
        <v>May</v>
      </c>
      <c r="O6" s="10" t="str">
        <f t="shared" si="21"/>
        <v>Jun</v>
      </c>
      <c r="P6" s="10" t="str">
        <f t="shared" si="21"/>
        <v>Jul</v>
      </c>
      <c r="Q6" s="10" t="str">
        <f t="shared" si="21"/>
        <v>Aug</v>
      </c>
      <c r="R6" s="10" t="str">
        <f t="shared" si="21"/>
        <v>Sep</v>
      </c>
      <c r="S6" s="10" t="str">
        <f t="shared" si="21"/>
        <v>Oct</v>
      </c>
      <c r="T6" s="10" t="str">
        <f t="shared" si="21"/>
        <v>Nov</v>
      </c>
      <c r="U6" s="10" t="str">
        <f t="shared" si="21"/>
        <v>Dec</v>
      </c>
      <c r="V6" s="10" t="str">
        <f t="shared" si="21"/>
        <v>Jan</v>
      </c>
      <c r="W6" s="10" t="str">
        <f t="shared" si="21"/>
        <v>Feb</v>
      </c>
      <c r="X6" s="10" t="str">
        <f t="shared" si="21"/>
        <v>Mar</v>
      </c>
      <c r="Y6" s="10" t="str">
        <f t="shared" si="21"/>
        <v>Apr</v>
      </c>
      <c r="Z6" s="10" t="str">
        <f t="shared" si="21"/>
        <v>May</v>
      </c>
      <c r="AA6" s="10" t="str">
        <f t="shared" si="21"/>
        <v>Jun</v>
      </c>
      <c r="AB6" s="10" t="str">
        <f t="shared" si="21"/>
        <v>Jul</v>
      </c>
      <c r="AC6" s="10" t="str">
        <f t="shared" si="21"/>
        <v>Aug</v>
      </c>
      <c r="AD6" s="10" t="str">
        <f t="shared" si="21"/>
        <v>Sep</v>
      </c>
      <c r="AE6" s="10" t="str">
        <f t="shared" si="21"/>
        <v>Oct</v>
      </c>
      <c r="AF6" s="10" t="str">
        <f t="shared" si="21"/>
        <v>Nov</v>
      </c>
      <c r="AG6" s="10" t="str">
        <f t="shared" si="21"/>
        <v>Dec</v>
      </c>
      <c r="AH6" s="10" t="str">
        <f t="shared" ref="AH6:BM6" si="22">CHOOSE(MONTH(AH2),"Jan","Feb","Mar","Apr","May","Jun","Jul","Aug","Sep","Oct","Nov","Dec")</f>
        <v>Jan</v>
      </c>
      <c r="AI6" s="10" t="str">
        <f t="shared" si="22"/>
        <v>Feb</v>
      </c>
      <c r="AJ6" s="10" t="str">
        <f t="shared" si="22"/>
        <v>Mar</v>
      </c>
      <c r="AK6" s="10" t="str">
        <f t="shared" si="22"/>
        <v>Apr</v>
      </c>
      <c r="AL6" s="10" t="str">
        <f t="shared" si="22"/>
        <v>May</v>
      </c>
      <c r="AM6" s="10" t="str">
        <f t="shared" si="22"/>
        <v>Jun</v>
      </c>
      <c r="AN6" s="10" t="str">
        <f t="shared" si="22"/>
        <v>Jul</v>
      </c>
      <c r="AO6" s="10" t="str">
        <f t="shared" si="22"/>
        <v>Aug</v>
      </c>
      <c r="AP6" s="10" t="str">
        <f t="shared" si="22"/>
        <v>Sep</v>
      </c>
      <c r="AQ6" s="10" t="str">
        <f t="shared" si="22"/>
        <v>Oct</v>
      </c>
      <c r="AR6" s="10" t="str">
        <f t="shared" si="22"/>
        <v>Nov</v>
      </c>
      <c r="AS6" s="10" t="str">
        <f t="shared" si="22"/>
        <v>Dec</v>
      </c>
      <c r="AT6" s="10" t="str">
        <f t="shared" si="22"/>
        <v>Jan</v>
      </c>
      <c r="AU6" s="10" t="str">
        <f t="shared" si="22"/>
        <v>Feb</v>
      </c>
      <c r="AV6" s="10" t="str">
        <f t="shared" si="22"/>
        <v>Mar</v>
      </c>
      <c r="AW6" s="10" t="str">
        <f t="shared" si="22"/>
        <v>Apr</v>
      </c>
      <c r="AX6" s="10" t="str">
        <f t="shared" si="22"/>
        <v>May</v>
      </c>
      <c r="AY6" s="10" t="str">
        <f t="shared" si="22"/>
        <v>Jun</v>
      </c>
      <c r="AZ6" s="10" t="str">
        <f t="shared" si="22"/>
        <v>Jul</v>
      </c>
      <c r="BA6" s="10" t="str">
        <f t="shared" si="22"/>
        <v>Aug</v>
      </c>
      <c r="BB6" s="10" t="str">
        <f t="shared" si="22"/>
        <v>Sep</v>
      </c>
      <c r="BC6" s="10" t="str">
        <f t="shared" si="22"/>
        <v>Oct</v>
      </c>
      <c r="BD6" s="10" t="str">
        <f t="shared" si="22"/>
        <v>Nov</v>
      </c>
      <c r="BE6" s="10" t="str">
        <f t="shared" si="22"/>
        <v>Dec</v>
      </c>
      <c r="BF6" s="10" t="str">
        <f t="shared" si="22"/>
        <v>Jan</v>
      </c>
      <c r="BG6" s="10" t="str">
        <f t="shared" si="22"/>
        <v>Feb</v>
      </c>
      <c r="BH6" s="10" t="str">
        <f t="shared" si="22"/>
        <v>Mar</v>
      </c>
      <c r="BI6" s="10" t="str">
        <f t="shared" si="22"/>
        <v>Apr</v>
      </c>
      <c r="BJ6" s="10" t="str">
        <f t="shared" si="22"/>
        <v>May</v>
      </c>
      <c r="BK6" s="10" t="str">
        <f t="shared" si="22"/>
        <v>Jun</v>
      </c>
      <c r="BL6" s="10" t="str">
        <f t="shared" si="22"/>
        <v>Jul</v>
      </c>
      <c r="BM6" s="10" t="str">
        <f t="shared" si="22"/>
        <v>Aug</v>
      </c>
      <c r="BN6" s="10" t="str">
        <f t="shared" ref="BN6:CS6" si="23">CHOOSE(MONTH(BN2),"Jan","Feb","Mar","Apr","May","Jun","Jul","Aug","Sep","Oct","Nov","Dec")</f>
        <v>Sep</v>
      </c>
      <c r="BO6" s="10" t="str">
        <f t="shared" si="23"/>
        <v>Oct</v>
      </c>
      <c r="BP6" s="10" t="str">
        <f t="shared" si="23"/>
        <v>Nov</v>
      </c>
      <c r="BQ6" s="10" t="str">
        <f t="shared" si="23"/>
        <v>Dec</v>
      </c>
      <c r="BR6" s="10" t="str">
        <f t="shared" si="23"/>
        <v>Jan</v>
      </c>
      <c r="BS6" s="10" t="str">
        <f t="shared" si="23"/>
        <v>Feb</v>
      </c>
      <c r="BT6" s="10" t="str">
        <f t="shared" si="23"/>
        <v>Mar</v>
      </c>
      <c r="BU6" s="10" t="str">
        <f t="shared" si="23"/>
        <v>Apr</v>
      </c>
      <c r="BV6" s="10" t="str">
        <f t="shared" si="23"/>
        <v>May</v>
      </c>
      <c r="BW6" s="10" t="str">
        <f t="shared" si="23"/>
        <v>Jun</v>
      </c>
      <c r="BX6" s="10" t="str">
        <f t="shared" si="23"/>
        <v>Jul</v>
      </c>
      <c r="BY6" s="10" t="str">
        <f t="shared" si="23"/>
        <v>Aug</v>
      </c>
      <c r="BZ6" s="10" t="str">
        <f t="shared" si="23"/>
        <v>Sep</v>
      </c>
      <c r="CA6" s="10" t="str">
        <f t="shared" si="23"/>
        <v>Oct</v>
      </c>
      <c r="CB6" s="10" t="str">
        <f t="shared" si="23"/>
        <v>Nov</v>
      </c>
      <c r="CC6" s="10" t="str">
        <f t="shared" si="23"/>
        <v>Dec</v>
      </c>
      <c r="CD6" s="10" t="str">
        <f t="shared" si="23"/>
        <v>Jan</v>
      </c>
      <c r="CE6" s="10" t="str">
        <f t="shared" si="23"/>
        <v>Feb</v>
      </c>
      <c r="CF6" s="10" t="str">
        <f t="shared" si="23"/>
        <v>Mar</v>
      </c>
      <c r="CG6" s="10" t="str">
        <f t="shared" si="23"/>
        <v>Apr</v>
      </c>
      <c r="CH6" s="10" t="str">
        <f t="shared" si="23"/>
        <v>May</v>
      </c>
      <c r="CI6" s="10" t="str">
        <f t="shared" si="23"/>
        <v>Jun</v>
      </c>
      <c r="CJ6" s="10" t="str">
        <f t="shared" si="23"/>
        <v>Jul</v>
      </c>
      <c r="CK6" s="10" t="str">
        <f t="shared" si="23"/>
        <v>Aug</v>
      </c>
      <c r="CL6" s="10" t="str">
        <f t="shared" si="23"/>
        <v>Sep</v>
      </c>
      <c r="CM6" s="10" t="str">
        <f t="shared" si="23"/>
        <v>Oct</v>
      </c>
      <c r="CN6" s="10" t="str">
        <f t="shared" si="23"/>
        <v>Nov</v>
      </c>
      <c r="CO6" s="10" t="str">
        <f t="shared" si="23"/>
        <v>Dec</v>
      </c>
      <c r="CP6" s="10" t="str">
        <f t="shared" si="23"/>
        <v>Jan</v>
      </c>
      <c r="CQ6" s="10" t="str">
        <f t="shared" si="23"/>
        <v>Feb</v>
      </c>
      <c r="CR6" s="10" t="str">
        <f t="shared" si="23"/>
        <v>Mar</v>
      </c>
      <c r="CS6" s="10" t="str">
        <f t="shared" si="23"/>
        <v>Apr</v>
      </c>
      <c r="CT6" s="10" t="str">
        <f t="shared" ref="CT6:DY6" si="24">CHOOSE(MONTH(CT2),"Jan","Feb","Mar","Apr","May","Jun","Jul","Aug","Sep","Oct","Nov","Dec")</f>
        <v>May</v>
      </c>
      <c r="CU6" s="10" t="str">
        <f t="shared" si="24"/>
        <v>Jun</v>
      </c>
      <c r="CV6" s="10" t="str">
        <f t="shared" si="24"/>
        <v>Jul</v>
      </c>
      <c r="CW6" s="10" t="str">
        <f t="shared" si="24"/>
        <v>Aug</v>
      </c>
      <c r="CX6" s="10" t="str">
        <f t="shared" si="24"/>
        <v>Sep</v>
      </c>
      <c r="CY6" s="10" t="str">
        <f t="shared" si="24"/>
        <v>Oct</v>
      </c>
      <c r="CZ6" s="10" t="str">
        <f t="shared" si="24"/>
        <v>Nov</v>
      </c>
      <c r="DA6" s="10" t="str">
        <f t="shared" si="24"/>
        <v>Dec</v>
      </c>
      <c r="DB6" s="10" t="str">
        <f t="shared" si="24"/>
        <v>Jan</v>
      </c>
      <c r="DC6" s="10" t="str">
        <f t="shared" si="24"/>
        <v>Feb</v>
      </c>
      <c r="DD6" s="10" t="str">
        <f t="shared" si="24"/>
        <v>Mar</v>
      </c>
      <c r="DE6" s="10" t="str">
        <f t="shared" si="24"/>
        <v>Apr</v>
      </c>
      <c r="DF6" s="10" t="str">
        <f t="shared" si="24"/>
        <v>May</v>
      </c>
      <c r="DG6" s="10" t="str">
        <f t="shared" si="24"/>
        <v>Jun</v>
      </c>
      <c r="DH6" s="10" t="str">
        <f t="shared" si="24"/>
        <v>Jul</v>
      </c>
      <c r="DI6" s="10" t="str">
        <f t="shared" si="24"/>
        <v>Aug</v>
      </c>
      <c r="DJ6" s="10" t="str">
        <f t="shared" si="24"/>
        <v>Sep</v>
      </c>
      <c r="DK6" s="10" t="str">
        <f t="shared" si="24"/>
        <v>Oct</v>
      </c>
      <c r="DL6" s="10" t="str">
        <f t="shared" si="24"/>
        <v>Nov</v>
      </c>
      <c r="DM6" s="10" t="str">
        <f t="shared" si="24"/>
        <v>Dec</v>
      </c>
      <c r="DN6" s="10" t="str">
        <f t="shared" si="24"/>
        <v>Jan</v>
      </c>
      <c r="DO6" s="10" t="str">
        <f t="shared" si="24"/>
        <v>Feb</v>
      </c>
      <c r="DP6" s="10" t="str">
        <f t="shared" si="24"/>
        <v>Mar</v>
      </c>
      <c r="DQ6" s="10" t="str">
        <f t="shared" si="24"/>
        <v>Apr</v>
      </c>
      <c r="DR6" s="10" t="str">
        <f t="shared" si="24"/>
        <v>May</v>
      </c>
      <c r="DS6" s="10" t="str">
        <f t="shared" si="24"/>
        <v>Jun</v>
      </c>
      <c r="DT6" s="10" t="str">
        <f t="shared" si="24"/>
        <v>Jul</v>
      </c>
      <c r="DU6" s="10" t="str">
        <f t="shared" si="24"/>
        <v>Aug</v>
      </c>
      <c r="DV6" s="10" t="str">
        <f t="shared" si="24"/>
        <v>Sep</v>
      </c>
      <c r="DW6" s="10" t="str">
        <f t="shared" si="24"/>
        <v>Oct</v>
      </c>
      <c r="DX6" s="10" t="str">
        <f t="shared" si="24"/>
        <v>Nov</v>
      </c>
      <c r="DY6" s="10" t="str">
        <f t="shared" si="24"/>
        <v>Dec</v>
      </c>
      <c r="DZ6" s="10" t="str">
        <f t="shared" ref="DZ6:FE6" si="25">CHOOSE(MONTH(DZ2),"Jan","Feb","Mar","Apr","May","Jun","Jul","Aug","Sep","Oct","Nov","Dec")</f>
        <v>Jan</v>
      </c>
      <c r="EA6" s="10" t="str">
        <f t="shared" si="25"/>
        <v>Feb</v>
      </c>
      <c r="EB6" s="10" t="str">
        <f t="shared" si="25"/>
        <v>Mar</v>
      </c>
      <c r="EC6" s="10" t="str">
        <f t="shared" si="25"/>
        <v>Apr</v>
      </c>
      <c r="ED6" s="10" t="str">
        <f t="shared" si="25"/>
        <v>May</v>
      </c>
      <c r="EE6" s="10" t="str">
        <f t="shared" si="25"/>
        <v>Jun</v>
      </c>
      <c r="EF6" s="10" t="str">
        <f t="shared" si="25"/>
        <v>Jul</v>
      </c>
      <c r="EG6" s="10" t="str">
        <f t="shared" si="25"/>
        <v>Aug</v>
      </c>
      <c r="EH6" s="10" t="str">
        <f t="shared" si="25"/>
        <v>Sep</v>
      </c>
      <c r="EI6" s="10" t="str">
        <f t="shared" si="25"/>
        <v>Oct</v>
      </c>
      <c r="EJ6" s="10" t="str">
        <f t="shared" si="25"/>
        <v>Nov</v>
      </c>
      <c r="EK6" s="10" t="str">
        <f t="shared" si="25"/>
        <v>Dec</v>
      </c>
      <c r="EL6" s="10" t="str">
        <f t="shared" si="25"/>
        <v>Jan</v>
      </c>
      <c r="EM6" s="10" t="str">
        <f t="shared" si="25"/>
        <v>Feb</v>
      </c>
      <c r="EN6" s="10" t="str">
        <f t="shared" si="25"/>
        <v>Mar</v>
      </c>
      <c r="EO6" s="10" t="str">
        <f t="shared" si="25"/>
        <v>Apr</v>
      </c>
      <c r="EP6" s="10" t="str">
        <f t="shared" si="25"/>
        <v>May</v>
      </c>
      <c r="EQ6" s="10" t="str">
        <f t="shared" si="25"/>
        <v>Jun</v>
      </c>
      <c r="ER6" s="10" t="str">
        <f t="shared" si="25"/>
        <v>Jul</v>
      </c>
      <c r="ES6" s="10" t="str">
        <f t="shared" si="25"/>
        <v>Aug</v>
      </c>
      <c r="ET6" s="10" t="str">
        <f t="shared" si="25"/>
        <v>Sep</v>
      </c>
      <c r="EU6" s="10" t="str">
        <f t="shared" si="25"/>
        <v>Oct</v>
      </c>
      <c r="EV6" s="10" t="str">
        <f t="shared" si="25"/>
        <v>Nov</v>
      </c>
      <c r="EW6" s="10" t="str">
        <f t="shared" si="25"/>
        <v>Dec</v>
      </c>
      <c r="EX6" s="10" t="str">
        <f t="shared" si="25"/>
        <v>Jan</v>
      </c>
      <c r="EY6" s="10" t="str">
        <f t="shared" si="25"/>
        <v>Feb</v>
      </c>
      <c r="EZ6" s="10" t="str">
        <f t="shared" si="25"/>
        <v>Mar</v>
      </c>
      <c r="FA6" s="10" t="str">
        <f t="shared" si="25"/>
        <v>Apr</v>
      </c>
      <c r="FB6" s="10" t="str">
        <f t="shared" si="25"/>
        <v>May</v>
      </c>
      <c r="FC6" s="10" t="str">
        <f t="shared" si="25"/>
        <v>Jun</v>
      </c>
      <c r="FD6" s="10" t="str">
        <f t="shared" si="25"/>
        <v>Jul</v>
      </c>
      <c r="FE6" s="10" t="str">
        <f t="shared" si="25"/>
        <v>Aug</v>
      </c>
      <c r="FF6" s="10" t="str">
        <f t="shared" ref="FF6:FU6" si="26">CHOOSE(MONTH(FF2),"Jan","Feb","Mar","Apr","May","Jun","Jul","Aug","Sep","Oct","Nov","Dec")</f>
        <v>Sep</v>
      </c>
      <c r="FG6" s="10" t="str">
        <f t="shared" si="26"/>
        <v>Oct</v>
      </c>
      <c r="FH6" s="10" t="str">
        <f t="shared" si="26"/>
        <v>Nov</v>
      </c>
      <c r="FI6" s="10" t="str">
        <f t="shared" si="26"/>
        <v>Dec</v>
      </c>
      <c r="FJ6" s="10" t="str">
        <f t="shared" si="26"/>
        <v>Jan</v>
      </c>
      <c r="FK6" s="10" t="str">
        <f t="shared" si="26"/>
        <v>Feb</v>
      </c>
      <c r="FL6" s="10" t="str">
        <f t="shared" si="26"/>
        <v>Mar</v>
      </c>
      <c r="FM6" s="10" t="str">
        <f t="shared" si="26"/>
        <v>Apr</v>
      </c>
      <c r="FN6" s="10" t="str">
        <f t="shared" si="26"/>
        <v>May</v>
      </c>
      <c r="FO6" s="10" t="str">
        <f t="shared" si="26"/>
        <v>Jun</v>
      </c>
      <c r="FP6" s="10" t="str">
        <f t="shared" si="26"/>
        <v>Jul</v>
      </c>
      <c r="FQ6" s="10" t="str">
        <f t="shared" si="26"/>
        <v>Aug</v>
      </c>
      <c r="FR6" s="10" t="str">
        <f t="shared" si="26"/>
        <v>Sep</v>
      </c>
      <c r="FS6" s="10" t="str">
        <f t="shared" si="26"/>
        <v>Oct</v>
      </c>
      <c r="FT6" s="10" t="str">
        <f t="shared" si="26"/>
        <v>Nov</v>
      </c>
      <c r="FU6" s="10" t="str">
        <f t="shared" si="26"/>
        <v>Dec</v>
      </c>
      <c r="FV6" t="str">
        <f t="shared" ref="FV6:IC6" si="27">CHOOSE(MONTH(FV2),"Jan","Feb","Mar","Apr","May","Jun","Jul","Aug","Sep","Oct","Nov","Dec")</f>
        <v>Jan</v>
      </c>
      <c r="FW6" t="str">
        <f t="shared" si="27"/>
        <v>Feb</v>
      </c>
      <c r="FX6" t="str">
        <f t="shared" si="27"/>
        <v>Mar</v>
      </c>
      <c r="FY6" t="str">
        <f t="shared" si="27"/>
        <v>Apr</v>
      </c>
      <c r="FZ6" t="str">
        <f t="shared" si="27"/>
        <v>May</v>
      </c>
      <c r="GA6" t="str">
        <f t="shared" si="27"/>
        <v>Jun</v>
      </c>
      <c r="GB6" t="str">
        <f t="shared" si="27"/>
        <v>Jul</v>
      </c>
      <c r="GC6" t="str">
        <f t="shared" si="27"/>
        <v>Aug</v>
      </c>
      <c r="GD6" t="str">
        <f t="shared" si="27"/>
        <v>Sep</v>
      </c>
      <c r="GE6" t="str">
        <f t="shared" si="27"/>
        <v>Oct</v>
      </c>
      <c r="GF6" t="str">
        <f t="shared" si="27"/>
        <v>Nov</v>
      </c>
      <c r="GG6" t="str">
        <f t="shared" si="27"/>
        <v>Dec</v>
      </c>
      <c r="GH6" t="str">
        <f t="shared" si="27"/>
        <v>Jan</v>
      </c>
      <c r="GI6" t="str">
        <f t="shared" si="27"/>
        <v>Feb</v>
      </c>
      <c r="GJ6" t="str">
        <f t="shared" si="27"/>
        <v>Mar</v>
      </c>
      <c r="GK6" t="str">
        <f t="shared" si="27"/>
        <v>Apr</v>
      </c>
      <c r="GL6" t="str">
        <f t="shared" si="27"/>
        <v>May</v>
      </c>
      <c r="GM6" t="str">
        <f t="shared" si="27"/>
        <v>Jun</v>
      </c>
      <c r="GN6" t="str">
        <f t="shared" si="27"/>
        <v>Jul</v>
      </c>
      <c r="GO6" t="str">
        <f t="shared" si="27"/>
        <v>Aug</v>
      </c>
      <c r="GP6" t="str">
        <f t="shared" si="27"/>
        <v>Sep</v>
      </c>
      <c r="GQ6" t="str">
        <f t="shared" si="27"/>
        <v>Oct</v>
      </c>
      <c r="GR6" t="str">
        <f t="shared" si="27"/>
        <v>Nov</v>
      </c>
      <c r="GS6" t="str">
        <f t="shared" si="27"/>
        <v>Dec</v>
      </c>
      <c r="GT6" t="str">
        <f t="shared" si="27"/>
        <v>Jan</v>
      </c>
      <c r="GU6" t="str">
        <f t="shared" si="27"/>
        <v>Feb</v>
      </c>
      <c r="GV6" t="str">
        <f t="shared" si="27"/>
        <v>Mar</v>
      </c>
      <c r="GW6" t="str">
        <f t="shared" si="27"/>
        <v>Apr</v>
      </c>
      <c r="GX6" t="str">
        <f t="shared" si="27"/>
        <v>May</v>
      </c>
      <c r="GY6" t="str">
        <f t="shared" si="27"/>
        <v>Jun</v>
      </c>
      <c r="GZ6" t="str">
        <f t="shared" si="27"/>
        <v>Jul</v>
      </c>
      <c r="HA6" t="str">
        <f t="shared" si="27"/>
        <v>Aug</v>
      </c>
      <c r="HB6" t="str">
        <f t="shared" si="27"/>
        <v>Sep</v>
      </c>
      <c r="HC6" t="str">
        <f t="shared" si="27"/>
        <v>Oct</v>
      </c>
      <c r="HD6" t="str">
        <f t="shared" si="27"/>
        <v>Nov</v>
      </c>
      <c r="HE6" t="str">
        <f t="shared" si="27"/>
        <v>Dec</v>
      </c>
      <c r="HF6" t="str">
        <f t="shared" si="27"/>
        <v>Jan</v>
      </c>
      <c r="HG6" t="str">
        <f t="shared" si="27"/>
        <v>Feb</v>
      </c>
      <c r="HH6" t="str">
        <f t="shared" si="27"/>
        <v>Mar</v>
      </c>
      <c r="HI6" t="str">
        <f t="shared" si="27"/>
        <v>Apr</v>
      </c>
      <c r="HJ6" t="str">
        <f t="shared" si="27"/>
        <v>May</v>
      </c>
      <c r="HK6" t="str">
        <f t="shared" si="27"/>
        <v>Jun</v>
      </c>
      <c r="HL6" t="str">
        <f t="shared" si="27"/>
        <v>Jul</v>
      </c>
      <c r="HM6" t="str">
        <f t="shared" si="27"/>
        <v>Aug</v>
      </c>
      <c r="HN6" t="str">
        <f t="shared" si="27"/>
        <v>Sep</v>
      </c>
      <c r="HO6" t="str">
        <f t="shared" si="27"/>
        <v>Oct</v>
      </c>
      <c r="HP6" t="str">
        <f t="shared" si="27"/>
        <v>Nov</v>
      </c>
      <c r="HQ6" t="str">
        <f t="shared" si="27"/>
        <v>Dec</v>
      </c>
      <c r="HR6" t="str">
        <f t="shared" si="27"/>
        <v>Jan</v>
      </c>
      <c r="HS6" t="str">
        <f t="shared" si="27"/>
        <v>Feb</v>
      </c>
      <c r="HT6" t="str">
        <f t="shared" si="27"/>
        <v>Mar</v>
      </c>
      <c r="HU6" t="str">
        <f t="shared" si="27"/>
        <v>Apr</v>
      </c>
      <c r="HV6" t="str">
        <f t="shared" si="27"/>
        <v>May</v>
      </c>
      <c r="HW6" t="str">
        <f t="shared" si="27"/>
        <v>Jun</v>
      </c>
      <c r="HX6" t="str">
        <f t="shared" si="27"/>
        <v>Jul</v>
      </c>
      <c r="HY6" t="str">
        <f t="shared" si="27"/>
        <v>Aug</v>
      </c>
      <c r="HZ6" t="str">
        <f t="shared" si="27"/>
        <v>Sep</v>
      </c>
      <c r="IA6" t="str">
        <f t="shared" si="27"/>
        <v>Oct</v>
      </c>
      <c r="IB6" t="str">
        <f t="shared" si="27"/>
        <v>Nov</v>
      </c>
      <c r="IC6" t="str">
        <f t="shared" si="27"/>
        <v>Dec</v>
      </c>
    </row>
    <row r="7" spans="1:251" ht="18" thickBot="1">
      <c r="A7" s="8"/>
      <c r="B7" s="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</row>
    <row r="8" spans="1:251">
      <c r="A8" s="24" t="s">
        <v>7</v>
      </c>
      <c r="B8" s="25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</row>
    <row r="9" spans="1:251">
      <c r="A9" s="20"/>
      <c r="B9" s="11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</row>
    <row r="10" spans="1:251" ht="21">
      <c r="A10" s="19" t="s">
        <v>22</v>
      </c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</row>
    <row r="11" spans="1:251">
      <c r="A11" s="20" t="s">
        <v>41</v>
      </c>
      <c r="B11" s="14">
        <f>IF(ISNA(VLOOKUP('W. VaR &amp; Peak Pos By Trader'!$A11,'Import Peak'!$A$3:B$37,B$1,FALSE)),0,VLOOKUP('W. VaR &amp; Peak Pos By Trader'!$A11,'Import Peak'!$A$3:B$37,B$1,FALSE))</f>
        <v>0</v>
      </c>
      <c r="C11" s="14">
        <f>IF(ISNA(VLOOKUP('W. VaR &amp; Peak Pos By Trader'!$A11,'Import Peak'!$A$3:C$37,C$1,FALSE)),0,VLOOKUP('W. VaR &amp; Peak Pos By Trader'!$A11,'Import Peak'!$A$3:C$37,C$1,FALSE))</f>
        <v>0</v>
      </c>
      <c r="D11" s="14">
        <f>IF(ISNA(VLOOKUP('W. VaR &amp; Peak Pos By Trader'!$A11,'Import Peak'!$A$3:D$37,D$1,FALSE)),0,VLOOKUP('W. VaR &amp; Peak Pos By Trader'!$A11,'Import Peak'!$A$3:D$37,D$1,FALSE))</f>
        <v>0</v>
      </c>
      <c r="E11" s="14">
        <f>IF(ISNA(VLOOKUP('W. VaR &amp; Peak Pos By Trader'!$A11,'Import Peak'!$A$3:E$37,E$1,FALSE)),0,VLOOKUP('W. VaR &amp; Peak Pos By Trader'!$A11,'Import Peak'!$A$3:E$37,E$1,FALSE))</f>
        <v>0</v>
      </c>
      <c r="F11" s="14">
        <f>IF(ISNA(VLOOKUP('W. VaR &amp; Peak Pos By Trader'!$A11,'Import Peak'!$A$3:F$37,F$1,FALSE)),0,VLOOKUP('W. VaR &amp; Peak Pos By Trader'!$A11,'Import Peak'!$A$3:F$37,F$1,FALSE))</f>
        <v>0</v>
      </c>
      <c r="G11" s="14">
        <f>IF(ISNA(VLOOKUP('W. VaR &amp; Peak Pos By Trader'!$A11,'Import Peak'!$A$3:G$37,G$1,FALSE)),0,VLOOKUP('W. VaR &amp; Peak Pos By Trader'!$A11,'Import Peak'!$A$3:G$37,G$1,FALSE))</f>
        <v>0</v>
      </c>
      <c r="H11" s="14">
        <f>IF(ISNA(VLOOKUP('W. VaR &amp; Peak Pos By Trader'!$A11,'Import Peak'!$A$3:H$37,H$1,FALSE)),0,VLOOKUP('W. VaR &amp; Peak Pos By Trader'!$A11,'Import Peak'!$A$3:H$37,H$1,FALSE))</f>
        <v>0</v>
      </c>
      <c r="I11" s="14">
        <f>IF(ISNA(VLOOKUP('W. VaR &amp; Peak Pos By Trader'!$A11,'Import Peak'!$A$3:I$37,I$1,FALSE)),0,VLOOKUP('W. VaR &amp; Peak Pos By Trader'!$A11,'Import Peak'!$A$3:I$37,I$1,FALSE))</f>
        <v>0</v>
      </c>
      <c r="J11" s="14">
        <f>IF(ISNA(VLOOKUP('W. VaR &amp; Peak Pos By Trader'!$A11,'Import Peak'!$A$3:J$37,J$1,FALSE)),0,VLOOKUP('W. VaR &amp; Peak Pos By Trader'!$A11,'Import Peak'!$A$3:J$37,J$1,FALSE))</f>
        <v>0</v>
      </c>
      <c r="K11" s="14">
        <f>IF(ISNA(VLOOKUP('W. VaR &amp; Peak Pos By Trader'!$A11,'Import Peak'!$A$3:K$37,K$1,FALSE)),0,VLOOKUP('W. VaR &amp; Peak Pos By Trader'!$A11,'Import Peak'!$A$3:K$37,K$1,FALSE))</f>
        <v>0</v>
      </c>
      <c r="L11" s="14">
        <f>IF(ISNA(VLOOKUP('W. VaR &amp; Peak Pos By Trader'!$A11,'Import Peak'!$A$3:L$37,L$1,FALSE)),0,VLOOKUP('W. VaR &amp; Peak Pos By Trader'!$A11,'Import Peak'!$A$3:L$37,L$1,FALSE))</f>
        <v>0</v>
      </c>
      <c r="M11" s="14">
        <f>IF(ISNA(VLOOKUP('W. VaR &amp; Peak Pos By Trader'!$A11,'Import Peak'!$A$3:M$37,M$1,FALSE)),0,VLOOKUP('W. VaR &amp; Peak Pos By Trader'!$A11,'Import Peak'!$A$3:M$37,M$1,FALSE))</f>
        <v>0</v>
      </c>
      <c r="N11" s="14">
        <f>IF(ISNA(VLOOKUP('W. VaR &amp; Peak Pos By Trader'!$A11,'Import Peak'!$A$3:N$37,N$1,FALSE)),0,VLOOKUP('W. VaR &amp; Peak Pos By Trader'!$A11,'Import Peak'!$A$3:N$37,N$1,FALSE))</f>
        <v>0</v>
      </c>
      <c r="O11" s="14">
        <f>IF(ISNA(VLOOKUP('W. VaR &amp; Peak Pos By Trader'!$A11,'Import Peak'!$A$3:O$37,O$1,FALSE)),0,VLOOKUP('W. VaR &amp; Peak Pos By Trader'!$A11,'Import Peak'!$A$3:O$37,O$1,FALSE))</f>
        <v>0</v>
      </c>
      <c r="P11" s="14">
        <f>IF(ISNA(VLOOKUP('W. VaR &amp; Peak Pos By Trader'!$A11,'Import Peak'!$A$3:P$37,P$1,FALSE)),0,VLOOKUP('W. VaR &amp; Peak Pos By Trader'!$A11,'Import Peak'!$A$3:P$37,P$1,FALSE))</f>
        <v>0</v>
      </c>
      <c r="Q11" s="14">
        <f>IF(ISNA(VLOOKUP('W. VaR &amp; Peak Pos By Trader'!$A11,'Import Peak'!$A$3:Q$37,Q$1,FALSE)),0,VLOOKUP('W. VaR &amp; Peak Pos By Trader'!$A11,'Import Peak'!$A$3:Q$37,Q$1,FALSE))</f>
        <v>0</v>
      </c>
      <c r="R11" s="14">
        <f>IF(ISNA(VLOOKUP('W. VaR &amp; Peak Pos By Trader'!$A11,'Import Peak'!$A$3:R$37,R$1,FALSE)),0,VLOOKUP('W. VaR &amp; Peak Pos By Trader'!$A11,'Import Peak'!$A$3:R$37,R$1,FALSE))</f>
        <v>0</v>
      </c>
      <c r="S11" s="14">
        <f>IF(ISNA(VLOOKUP('W. VaR &amp; Peak Pos By Trader'!$A11,'Import Peak'!$A$3:S$37,S$1,FALSE)),0,VLOOKUP('W. VaR &amp; Peak Pos By Trader'!$A11,'Import Peak'!$A$3:S$37,S$1,FALSE))</f>
        <v>0</v>
      </c>
      <c r="T11" s="14">
        <f>IF(ISNA(VLOOKUP('W. VaR &amp; Peak Pos By Trader'!$A11,'Import Peak'!$A$3:T$37,T$1,FALSE)),0,VLOOKUP('W. VaR &amp; Peak Pos By Trader'!$A11,'Import Peak'!$A$3:T$37,T$1,FALSE))</f>
        <v>0</v>
      </c>
      <c r="U11" s="14">
        <f>IF(ISNA(VLOOKUP('W. VaR &amp; Peak Pos By Trader'!$A11,'Import Peak'!$A$3:U$37,U$1,FALSE)),0,VLOOKUP('W. VaR &amp; Peak Pos By Trader'!$A11,'Import Peak'!$A$3:U$37,U$1,FALSE))</f>
        <v>0</v>
      </c>
      <c r="V11" s="14">
        <f>IF(ISNA(VLOOKUP('W. VaR &amp; Peak Pos By Trader'!$A11,'Import Peak'!$A$3:V$37,V$1,FALSE)),0,VLOOKUP('W. VaR &amp; Peak Pos By Trader'!$A11,'Import Peak'!$A$3:V$37,V$1,FALSE))</f>
        <v>0</v>
      </c>
      <c r="W11" s="14">
        <f>IF(ISNA(VLOOKUP('W. VaR &amp; Peak Pos By Trader'!$A11,'Import Peak'!$A$3:W$37,W$1,FALSE)),0,VLOOKUP('W. VaR &amp; Peak Pos By Trader'!$A11,'Import Peak'!$A$3:W$37,W$1,FALSE))</f>
        <v>0</v>
      </c>
      <c r="X11" s="14">
        <f>IF(ISNA(VLOOKUP('W. VaR &amp; Peak Pos By Trader'!$A11,'Import Peak'!$A$3:X$37,X$1,FALSE)),0,VLOOKUP('W. VaR &amp; Peak Pos By Trader'!$A11,'Import Peak'!$A$3:X$37,X$1,FALSE))</f>
        <v>0</v>
      </c>
      <c r="Y11" s="14">
        <f>IF(ISNA(VLOOKUP('W. VaR &amp; Peak Pos By Trader'!$A11,'Import Peak'!$A$3:Y$37,Y$1,FALSE)),0,VLOOKUP('W. VaR &amp; Peak Pos By Trader'!$A11,'Import Peak'!$A$3:Y$37,Y$1,FALSE))</f>
        <v>0</v>
      </c>
      <c r="Z11" s="14">
        <f>IF(ISNA(VLOOKUP('W. VaR &amp; Peak Pos By Trader'!$A11,'Import Peak'!$A$3:Z$37,Z$1,FALSE)),0,VLOOKUP('W. VaR &amp; Peak Pos By Trader'!$A11,'Import Peak'!$A$3:Z$37,Z$1,FALSE))</f>
        <v>0</v>
      </c>
      <c r="AA11" s="14">
        <f>IF(ISNA(VLOOKUP('W. VaR &amp; Peak Pos By Trader'!$A11,'Import Peak'!$A$3:AA$37,AA$1,FALSE)),0,VLOOKUP('W. VaR &amp; Peak Pos By Trader'!$A11,'Import Peak'!$A$3:AA$37,AA$1,FALSE))</f>
        <v>0</v>
      </c>
      <c r="AB11" s="14">
        <f>IF(ISNA(VLOOKUP('W. VaR &amp; Peak Pos By Trader'!$A11,'Import Peak'!$A$3:AB$37,AB$1,FALSE)),0,VLOOKUP('W. VaR &amp; Peak Pos By Trader'!$A11,'Import Peak'!$A$3:AB$37,AB$1,FALSE))</f>
        <v>0</v>
      </c>
      <c r="AC11" s="14">
        <f>IF(ISNA(VLOOKUP('W. VaR &amp; Peak Pos By Trader'!$A11,'Import Peak'!$A$3:AC$37,AC$1,FALSE)),0,VLOOKUP('W. VaR &amp; Peak Pos By Trader'!$A11,'Import Peak'!$A$3:AC$37,AC$1,FALSE))</f>
        <v>0</v>
      </c>
      <c r="AD11" s="14">
        <f>IF(ISNA(VLOOKUP('W. VaR &amp; Peak Pos By Trader'!$A11,'Import Peak'!$A$3:AD$37,AD$1,FALSE)),0,VLOOKUP('W. VaR &amp; Peak Pos By Trader'!$A11,'Import Peak'!$A$3:AD$37,AD$1,FALSE))</f>
        <v>0</v>
      </c>
      <c r="AE11" s="14">
        <f>IF(ISNA(VLOOKUP('W. VaR &amp; Peak Pos By Trader'!$A11,'Import Peak'!$A$3:AE$37,AE$1,FALSE)),0,VLOOKUP('W. VaR &amp; Peak Pos By Trader'!$A11,'Import Peak'!$A$3:AE$37,AE$1,FALSE))</f>
        <v>0</v>
      </c>
      <c r="AF11" s="14">
        <f>IF(ISNA(VLOOKUP('W. VaR &amp; Peak Pos By Trader'!$A11,'Import Peak'!$A$3:AF$37,AF$1,FALSE)),0,VLOOKUP('W. VaR &amp; Peak Pos By Trader'!$A11,'Import Peak'!$A$3:AF$37,AF$1,FALSE))</f>
        <v>0</v>
      </c>
      <c r="AG11" s="14">
        <f>IF(ISNA(VLOOKUP('W. VaR &amp; Peak Pos By Trader'!$A11,'Import Peak'!$A$3:AG$37,AG$1,FALSE)),0,VLOOKUP('W. VaR &amp; Peak Pos By Trader'!$A11,'Import Peak'!$A$3:AG$37,AG$1,FALSE))</f>
        <v>0</v>
      </c>
      <c r="AH11" s="14">
        <f>IF(ISNA(VLOOKUP('W. VaR &amp; Peak Pos By Trader'!$A11,'Import Peak'!$A$3:AH$37,AH$1,FALSE)),0,VLOOKUP('W. VaR &amp; Peak Pos By Trader'!$A11,'Import Peak'!$A$3:AH$37,AH$1,FALSE))</f>
        <v>0</v>
      </c>
      <c r="AI11" s="14">
        <f>IF(ISNA(VLOOKUP('W. VaR &amp; Peak Pos By Trader'!$A11,'Import Peak'!$A$3:AI$37,AI$1,FALSE)),0,VLOOKUP('W. VaR &amp; Peak Pos By Trader'!$A11,'Import Peak'!$A$3:AI$37,AI$1,FALSE))</f>
        <v>0</v>
      </c>
      <c r="AJ11" s="14">
        <f>IF(ISNA(VLOOKUP('W. VaR &amp; Peak Pos By Trader'!$A11,'Import Peak'!$A$3:AJ$37,AJ$1,FALSE)),0,VLOOKUP('W. VaR &amp; Peak Pos By Trader'!$A11,'Import Peak'!$A$3:AJ$37,AJ$1,FALSE))</f>
        <v>0</v>
      </c>
      <c r="AK11" s="14">
        <f>IF(ISNA(VLOOKUP('W. VaR &amp; Peak Pos By Trader'!$A11,'Import Peak'!$A$3:AK$37,AK$1,FALSE)),0,VLOOKUP('W. VaR &amp; Peak Pos By Trader'!$A11,'Import Peak'!$A$3:AK$37,AK$1,FALSE))</f>
        <v>0</v>
      </c>
      <c r="AL11" s="14">
        <f>IF(ISNA(VLOOKUP('W. VaR &amp; Peak Pos By Trader'!$A11,'Import Peak'!$A$3:AL$37,AL$1,FALSE)),0,VLOOKUP('W. VaR &amp; Peak Pos By Trader'!$A11,'Import Peak'!$A$3:AL$37,AL$1,FALSE))</f>
        <v>0</v>
      </c>
      <c r="AM11" s="14">
        <f>IF(ISNA(VLOOKUP('W. VaR &amp; Peak Pos By Trader'!$A11,'Import Peak'!$A$3:AM$37,AM$1,FALSE)),0,VLOOKUP('W. VaR &amp; Peak Pos By Trader'!$A11,'Import Peak'!$A$3:AM$37,AM$1,FALSE))</f>
        <v>0</v>
      </c>
      <c r="AN11" s="14">
        <f>IF(ISNA(VLOOKUP('W. VaR &amp; Peak Pos By Trader'!$A11,'Import Peak'!$A$3:AN$37,AN$1,FALSE)),0,VLOOKUP('W. VaR &amp; Peak Pos By Trader'!$A11,'Import Peak'!$A$3:AN$37,AN$1,FALSE))</f>
        <v>0</v>
      </c>
      <c r="AO11" s="14">
        <f>IF(ISNA(VLOOKUP('W. VaR &amp; Peak Pos By Trader'!$A11,'Import Peak'!$A$3:AO$37,AO$1,FALSE)),0,VLOOKUP('W. VaR &amp; Peak Pos By Trader'!$A11,'Import Peak'!$A$3:AO$37,AO$1,FALSE))</f>
        <v>0</v>
      </c>
      <c r="AP11" s="14">
        <f>IF(ISNA(VLOOKUP('W. VaR &amp; Peak Pos By Trader'!$A11,'Import Peak'!$A$3:AP$37,AP$1,FALSE)),0,VLOOKUP('W. VaR &amp; Peak Pos By Trader'!$A11,'Import Peak'!$A$3:AP$37,AP$1,FALSE))</f>
        <v>0</v>
      </c>
      <c r="AQ11" s="14">
        <f>IF(ISNA(VLOOKUP('W. VaR &amp; Peak Pos By Trader'!$A11,'Import Peak'!$A$3:AQ$37,AQ$1,FALSE)),0,VLOOKUP('W. VaR &amp; Peak Pos By Trader'!$A11,'Import Peak'!$A$3:AQ$37,AQ$1,FALSE))</f>
        <v>0</v>
      </c>
      <c r="AR11" s="14">
        <f>IF(ISNA(VLOOKUP('W. VaR &amp; Peak Pos By Trader'!$A11,'Import Peak'!$A$3:AR$37,AR$1,FALSE)),0,VLOOKUP('W. VaR &amp; Peak Pos By Trader'!$A11,'Import Peak'!$A$3:AR$37,AR$1,FALSE))</f>
        <v>0</v>
      </c>
      <c r="AS11" s="14">
        <f>IF(ISNA(VLOOKUP('W. VaR &amp; Peak Pos By Trader'!$A11,'Import Peak'!$A$3:AS$37,AS$1,FALSE)),0,VLOOKUP('W. VaR &amp; Peak Pos By Trader'!$A11,'Import Peak'!$A$3:AS$37,AS$1,FALSE))</f>
        <v>0</v>
      </c>
      <c r="AT11" s="14">
        <f>IF(ISNA(VLOOKUP('W. VaR &amp; Peak Pos By Trader'!$A11,'Import Peak'!$A$3:AT$37,AT$1,FALSE)),0,VLOOKUP('W. VaR &amp; Peak Pos By Trader'!$A11,'Import Peak'!$A$3:AT$37,AT$1,FALSE))</f>
        <v>0</v>
      </c>
      <c r="AU11" s="14">
        <f>IF(ISNA(VLOOKUP('W. VaR &amp; Peak Pos By Trader'!$A11,'Import Peak'!$A$3:AU$37,AU$1,FALSE)),0,VLOOKUP('W. VaR &amp; Peak Pos By Trader'!$A11,'Import Peak'!$A$3:AU$37,AU$1,FALSE))</f>
        <v>0</v>
      </c>
      <c r="AV11" s="14">
        <f>IF(ISNA(VLOOKUP('W. VaR &amp; Peak Pos By Trader'!$A11,'Import Peak'!$A$3:AV$37,AV$1,FALSE)),0,VLOOKUP('W. VaR &amp; Peak Pos By Trader'!$A11,'Import Peak'!$A$3:AV$37,AV$1,FALSE))</f>
        <v>0</v>
      </c>
      <c r="AW11" s="14">
        <f>IF(ISNA(VLOOKUP('W. VaR &amp; Peak Pos By Trader'!$A11,'Import Peak'!$A$3:AW$37,AW$1,FALSE)),0,VLOOKUP('W. VaR &amp; Peak Pos By Trader'!$A11,'Import Peak'!$A$3:AW$37,AW$1,FALSE))</f>
        <v>0</v>
      </c>
      <c r="AX11" s="14">
        <f>IF(ISNA(VLOOKUP('W. VaR &amp; Peak Pos By Trader'!$A11,'Import Peak'!$A$3:AX$37,AX$1,FALSE)),0,VLOOKUP('W. VaR &amp; Peak Pos By Trader'!$A11,'Import Peak'!$A$3:AX$37,AX$1,FALSE))</f>
        <v>0</v>
      </c>
      <c r="AY11" s="14">
        <f>IF(ISNA(VLOOKUP('W. VaR &amp; Peak Pos By Trader'!$A11,'Import Peak'!$A$3:AY$37,AY$1,FALSE)),0,VLOOKUP('W. VaR &amp; Peak Pos By Trader'!$A11,'Import Peak'!$A$3:AY$37,AY$1,FALSE))</f>
        <v>0</v>
      </c>
      <c r="AZ11" s="14">
        <f>IF(ISNA(VLOOKUP('W. VaR &amp; Peak Pos By Trader'!$A11,'Import Peak'!$A$3:AZ$37,AZ$1,FALSE)),0,VLOOKUP('W. VaR &amp; Peak Pos By Trader'!$A11,'Import Peak'!$A$3:AZ$37,AZ$1,FALSE))</f>
        <v>0</v>
      </c>
      <c r="BA11" s="14">
        <f>IF(ISNA(VLOOKUP('W. VaR &amp; Peak Pos By Trader'!$A11,'Import Peak'!$A$3:BA$37,BA$1,FALSE)),0,VLOOKUP('W. VaR &amp; Peak Pos By Trader'!$A11,'Import Peak'!$A$3:BA$37,BA$1,FALSE))</f>
        <v>0</v>
      </c>
      <c r="BB11" s="14">
        <f>IF(ISNA(VLOOKUP('W. VaR &amp; Peak Pos By Trader'!$A11,'Import Peak'!$A$3:BB$37,BB$1,FALSE)),0,VLOOKUP('W. VaR &amp; Peak Pos By Trader'!$A11,'Import Peak'!$A$3:BB$37,BB$1,FALSE))</f>
        <v>0</v>
      </c>
      <c r="BC11" s="14">
        <f>IF(ISNA(VLOOKUP('W. VaR &amp; Peak Pos By Trader'!$A11,'Import Peak'!$A$3:BC$37,BC$1,FALSE)),0,VLOOKUP('W. VaR &amp; Peak Pos By Trader'!$A11,'Import Peak'!$A$3:BC$37,BC$1,FALSE))</f>
        <v>0</v>
      </c>
      <c r="BD11" s="14">
        <f>IF(ISNA(VLOOKUP('W. VaR &amp; Peak Pos By Trader'!$A11,'Import Peak'!$A$3:BD$37,BD$1,FALSE)),0,VLOOKUP('W. VaR &amp; Peak Pos By Trader'!$A11,'Import Peak'!$A$3:BD$37,BD$1,FALSE))</f>
        <v>0</v>
      </c>
      <c r="BE11" s="14">
        <f>IF(ISNA(VLOOKUP('W. VaR &amp; Peak Pos By Trader'!$A11,'Import Peak'!$A$3:BE$37,BE$1,FALSE)),0,VLOOKUP('W. VaR &amp; Peak Pos By Trader'!$A11,'Import Peak'!$A$3:BE$37,BE$1,FALSE))</f>
        <v>0</v>
      </c>
      <c r="BF11" s="14">
        <f>IF(ISNA(VLOOKUP('W. VaR &amp; Peak Pos By Trader'!$A11,'Import Peak'!$A$3:BF$37,BF$1,FALSE)),0,VLOOKUP('W. VaR &amp; Peak Pos By Trader'!$A11,'Import Peak'!$A$3:BF$37,BF$1,FALSE))</f>
        <v>0</v>
      </c>
      <c r="BG11" s="14">
        <f>IF(ISNA(VLOOKUP('W. VaR &amp; Peak Pos By Trader'!$A11,'Import Peak'!$A$3:BG$37,BG$1,FALSE)),0,VLOOKUP('W. VaR &amp; Peak Pos By Trader'!$A11,'Import Peak'!$A$3:BG$37,BG$1,FALSE))</f>
        <v>0</v>
      </c>
      <c r="BH11" s="14">
        <f>IF(ISNA(VLOOKUP('W. VaR &amp; Peak Pos By Trader'!$A11,'Import Peak'!$A$3:BH$37,BH$1,FALSE)),0,VLOOKUP('W. VaR &amp; Peak Pos By Trader'!$A11,'Import Peak'!$A$3:BH$37,BH$1,FALSE))</f>
        <v>0</v>
      </c>
      <c r="BI11" s="14">
        <f>IF(ISNA(VLOOKUP('W. VaR &amp; Peak Pos By Trader'!$A11,'Import Peak'!$A$3:BI$37,BI$1,FALSE)),0,VLOOKUP('W. VaR &amp; Peak Pos By Trader'!$A11,'Import Peak'!$A$3:BI$37,BI$1,FALSE))</f>
        <v>0</v>
      </c>
      <c r="BJ11" s="14">
        <f>IF(ISNA(VLOOKUP('W. VaR &amp; Peak Pos By Trader'!$A11,'Import Peak'!$A$3:BJ$37,BJ$1,FALSE)),0,VLOOKUP('W. VaR &amp; Peak Pos By Trader'!$A11,'Import Peak'!$A$3:BJ$37,BJ$1,FALSE))</f>
        <v>0</v>
      </c>
      <c r="BK11" s="14">
        <f>IF(ISNA(VLOOKUP('W. VaR &amp; Peak Pos By Trader'!$A11,'Import Peak'!$A$3:BK$37,BK$1,FALSE)),0,VLOOKUP('W. VaR &amp; Peak Pos By Trader'!$A11,'Import Peak'!$A$3:BK$37,BK$1,FALSE))</f>
        <v>0</v>
      </c>
      <c r="BL11" s="14">
        <f>IF(ISNA(VLOOKUP('W. VaR &amp; Peak Pos By Trader'!$A11,'Import Peak'!$A$3:BL$37,BL$1,FALSE)),0,VLOOKUP('W. VaR &amp; Peak Pos By Trader'!$A11,'Import Peak'!$A$3:BL$37,BL$1,FALSE))</f>
        <v>0</v>
      </c>
      <c r="BM11" s="14">
        <f>IF(ISNA(VLOOKUP('W. VaR &amp; Peak Pos By Trader'!$A11,'Import Peak'!$A$3:BM$37,BM$1,FALSE)),0,VLOOKUP('W. VaR &amp; Peak Pos By Trader'!$A11,'Import Peak'!$A$3:BM$37,BM$1,FALSE))</f>
        <v>0</v>
      </c>
      <c r="BN11" s="14">
        <f>IF(ISNA(VLOOKUP('W. VaR &amp; Peak Pos By Trader'!$A11,'Import Peak'!$A$3:BN$37,BN$1,FALSE)),0,VLOOKUP('W. VaR &amp; Peak Pos By Trader'!$A11,'Import Peak'!$A$3:BN$37,BN$1,FALSE))</f>
        <v>0</v>
      </c>
      <c r="BO11" s="14">
        <f>IF(ISNA(VLOOKUP('W. VaR &amp; Peak Pos By Trader'!$A11,'Import Peak'!$A$3:BO$37,BO$1,FALSE)),0,VLOOKUP('W. VaR &amp; Peak Pos By Trader'!$A11,'Import Peak'!$A$3:BO$37,BO$1,FALSE))</f>
        <v>0</v>
      </c>
      <c r="BP11" s="14">
        <f>IF(ISNA(VLOOKUP('W. VaR &amp; Peak Pos By Trader'!$A11,'Import Peak'!$A$3:BP$37,BP$1,FALSE)),0,VLOOKUP('W. VaR &amp; Peak Pos By Trader'!$A11,'Import Peak'!$A$3:BP$37,BP$1,FALSE))</f>
        <v>0</v>
      </c>
      <c r="BQ11" s="14">
        <f>IF(ISNA(VLOOKUP('W. VaR &amp; Peak Pos By Trader'!$A11,'Import Peak'!$A$3:BQ$37,BQ$1,FALSE)),0,VLOOKUP('W. VaR &amp; Peak Pos By Trader'!$A11,'Import Peak'!$A$3:BQ$37,BQ$1,FALSE))</f>
        <v>0</v>
      </c>
      <c r="BR11" s="14">
        <f>IF(ISNA(VLOOKUP('W. VaR &amp; Peak Pos By Trader'!$A11,'Import Peak'!$A$3:BR$37,BR$1,FALSE)),0,VLOOKUP('W. VaR &amp; Peak Pos By Trader'!$A11,'Import Peak'!$A$3:BR$37,BR$1,FALSE))</f>
        <v>0</v>
      </c>
      <c r="BS11" s="14">
        <f>IF(ISNA(VLOOKUP('W. VaR &amp; Peak Pos By Trader'!$A11,'Import Peak'!$A$3:BS$37,BS$1,FALSE)),0,VLOOKUP('W. VaR &amp; Peak Pos By Trader'!$A11,'Import Peak'!$A$3:BS$37,BS$1,FALSE))</f>
        <v>0</v>
      </c>
      <c r="BT11" s="14">
        <f>IF(ISNA(VLOOKUP('W. VaR &amp; Peak Pos By Trader'!$A11,'Import Peak'!$A$3:BT$37,BT$1,FALSE)),0,VLOOKUP('W. VaR &amp; Peak Pos By Trader'!$A11,'Import Peak'!$A$3:BT$37,BT$1,FALSE))</f>
        <v>0</v>
      </c>
      <c r="BU11" s="14">
        <f>IF(ISNA(VLOOKUP('W. VaR &amp; Peak Pos By Trader'!$A11,'Import Peak'!$A$3:BU$37,BU$1,FALSE)),0,VLOOKUP('W. VaR &amp; Peak Pos By Trader'!$A11,'Import Peak'!$A$3:BU$37,BU$1,FALSE))</f>
        <v>0</v>
      </c>
      <c r="BV11" s="14">
        <f>IF(ISNA(VLOOKUP('W. VaR &amp; Peak Pos By Trader'!$A11,'Import Peak'!$A$3:BV$37,BV$1,FALSE)),0,VLOOKUP('W. VaR &amp; Peak Pos By Trader'!$A11,'Import Peak'!$A$3:BV$37,BV$1,FALSE))</f>
        <v>0</v>
      </c>
      <c r="BW11" s="14">
        <f>IF(ISNA(VLOOKUP('W. VaR &amp; Peak Pos By Trader'!$A11,'Import Peak'!$A$3:BW$37,BW$1,FALSE)),0,VLOOKUP('W. VaR &amp; Peak Pos By Trader'!$A11,'Import Peak'!$A$3:BW$37,BW$1,FALSE))</f>
        <v>0</v>
      </c>
      <c r="BX11" s="14">
        <f>IF(ISNA(VLOOKUP('W. VaR &amp; Peak Pos By Trader'!$A11,'Import Peak'!$A$3:BX$37,BX$1,FALSE)),0,VLOOKUP('W. VaR &amp; Peak Pos By Trader'!$A11,'Import Peak'!$A$3:BX$37,BX$1,FALSE))</f>
        <v>0</v>
      </c>
      <c r="BY11" s="14">
        <f>IF(ISNA(VLOOKUP('W. VaR &amp; Peak Pos By Trader'!$A11,'Import Peak'!$A$3:BY$37,BY$1,FALSE)),0,VLOOKUP('W. VaR &amp; Peak Pos By Trader'!$A11,'Import Peak'!$A$3:BY$37,BY$1,FALSE))</f>
        <v>0</v>
      </c>
      <c r="BZ11" s="14">
        <f>IF(ISNA(VLOOKUP('W. VaR &amp; Peak Pos By Trader'!$A11,'Import Peak'!$A$3:BZ$37,BZ$1,FALSE)),0,VLOOKUP('W. VaR &amp; Peak Pos By Trader'!$A11,'Import Peak'!$A$3:BZ$37,BZ$1,FALSE))</f>
        <v>0</v>
      </c>
      <c r="CA11" s="14">
        <f>IF(ISNA(VLOOKUP('W. VaR &amp; Peak Pos By Trader'!$A11,'Import Peak'!$A$3:CA$37,CA$1,FALSE)),0,VLOOKUP('W. VaR &amp; Peak Pos By Trader'!$A11,'Import Peak'!$A$3:CA$37,CA$1,FALSE))</f>
        <v>0</v>
      </c>
      <c r="CB11" s="14">
        <f>IF(ISNA(VLOOKUP('W. VaR &amp; Peak Pos By Trader'!$A11,'Import Peak'!$A$3:CB$37,CB$1,FALSE)),0,VLOOKUP('W. VaR &amp; Peak Pos By Trader'!$A11,'Import Peak'!$A$3:CB$37,CB$1,FALSE))</f>
        <v>0</v>
      </c>
      <c r="CC11" s="14">
        <f>IF(ISNA(VLOOKUP('W. VaR &amp; Peak Pos By Trader'!$A11,'Import Peak'!$A$3:CC$37,CC$1,FALSE)),0,VLOOKUP('W. VaR &amp; Peak Pos By Trader'!$A11,'Import Peak'!$A$3:CC$37,CC$1,FALSE))</f>
        <v>0</v>
      </c>
      <c r="CD11" s="14">
        <f>IF(ISNA(VLOOKUP('W. VaR &amp; Peak Pos By Trader'!$A11,'Import Peak'!$A$3:CD$37,CD$1,FALSE)),0,VLOOKUP('W. VaR &amp; Peak Pos By Trader'!$A11,'Import Peak'!$A$3:CD$37,CD$1,FALSE))</f>
        <v>0</v>
      </c>
      <c r="CE11" s="14">
        <f>IF(ISNA(VLOOKUP('W. VaR &amp; Peak Pos By Trader'!$A11,'Import Peak'!$A$3:CE$37,CE$1,FALSE)),0,VLOOKUP('W. VaR &amp; Peak Pos By Trader'!$A11,'Import Peak'!$A$3:CE$37,CE$1,FALSE))</f>
        <v>0</v>
      </c>
      <c r="CF11" s="14">
        <f>IF(ISNA(VLOOKUP('W. VaR &amp; Peak Pos By Trader'!$A11,'Import Peak'!$A$3:CF$37,CF$1,FALSE)),0,VLOOKUP('W. VaR &amp; Peak Pos By Trader'!$A11,'Import Peak'!$A$3:CF$37,CF$1,FALSE))</f>
        <v>0</v>
      </c>
      <c r="CG11" s="14">
        <f>IF(ISNA(VLOOKUP('W. VaR &amp; Peak Pos By Trader'!$A11,'Import Peak'!$A$3:CG$37,CG$1,FALSE)),0,VLOOKUP('W. VaR &amp; Peak Pos By Trader'!$A11,'Import Peak'!$A$3:CG$37,CG$1,FALSE))</f>
        <v>0</v>
      </c>
      <c r="CH11" s="14">
        <f>IF(ISNA(VLOOKUP('W. VaR &amp; Peak Pos By Trader'!$A11,'Import Peak'!$A$3:CH$37,CH$1,FALSE)),0,VLOOKUP('W. VaR &amp; Peak Pos By Trader'!$A11,'Import Peak'!$A$3:CH$37,CH$1,FALSE))</f>
        <v>0</v>
      </c>
      <c r="CI11" s="14">
        <f>IF(ISNA(VLOOKUP('W. VaR &amp; Peak Pos By Trader'!$A11,'Import Peak'!$A$3:CI$37,CI$1,FALSE)),0,VLOOKUP('W. VaR &amp; Peak Pos By Trader'!$A11,'Import Peak'!$A$3:CI$37,CI$1,FALSE))</f>
        <v>0</v>
      </c>
      <c r="CJ11" s="14">
        <f>IF(ISNA(VLOOKUP('W. VaR &amp; Peak Pos By Trader'!$A11,'Import Peak'!$A$3:CJ$37,CJ$1,FALSE)),0,VLOOKUP('W. VaR &amp; Peak Pos By Trader'!$A11,'Import Peak'!$A$3:CJ$37,CJ$1,FALSE))</f>
        <v>0</v>
      </c>
      <c r="CK11" s="14">
        <f>IF(ISNA(VLOOKUP('W. VaR &amp; Peak Pos By Trader'!$A11,'Import Peak'!$A$3:CK$37,CK$1,FALSE)),0,VLOOKUP('W. VaR &amp; Peak Pos By Trader'!$A11,'Import Peak'!$A$3:CK$37,CK$1,FALSE))</f>
        <v>0</v>
      </c>
      <c r="CL11" s="14">
        <f>IF(ISNA(VLOOKUP('W. VaR &amp; Peak Pos By Trader'!$A11,'Import Peak'!$A$3:CL$37,CL$1,FALSE)),0,VLOOKUP('W. VaR &amp; Peak Pos By Trader'!$A11,'Import Peak'!$A$3:CL$37,CL$1,FALSE))</f>
        <v>0</v>
      </c>
      <c r="CM11" s="14">
        <f>IF(ISNA(VLOOKUP('W. VaR &amp; Peak Pos By Trader'!$A11,'Import Peak'!$A$3:CM$37,CM$1,FALSE)),0,VLOOKUP('W. VaR &amp; Peak Pos By Trader'!$A11,'Import Peak'!$A$3:CM$37,CM$1,FALSE))</f>
        <v>0</v>
      </c>
      <c r="CN11" s="14">
        <f>IF(ISNA(VLOOKUP('W. VaR &amp; Peak Pos By Trader'!$A11,'Import Peak'!$A$3:CN$37,CN$1,FALSE)),0,VLOOKUP('W. VaR &amp; Peak Pos By Trader'!$A11,'Import Peak'!$A$3:CN$37,CN$1,FALSE))</f>
        <v>0</v>
      </c>
      <c r="CO11" s="14">
        <f>IF(ISNA(VLOOKUP('W. VaR &amp; Peak Pos By Trader'!$A11,'Import Peak'!$A$3:CO$37,CO$1,FALSE)),0,VLOOKUP('W. VaR &amp; Peak Pos By Trader'!$A11,'Import Peak'!$A$3:CO$37,CO$1,FALSE))</f>
        <v>0</v>
      </c>
      <c r="CP11" s="14">
        <f>IF(ISNA(VLOOKUP('W. VaR &amp; Peak Pos By Trader'!$A11,'Import Peak'!$A$3:CP$37,CP$1,FALSE)),0,VLOOKUP('W. VaR &amp; Peak Pos By Trader'!$A11,'Import Peak'!$A$3:CP$37,CP$1,FALSE))</f>
        <v>0</v>
      </c>
      <c r="CQ11" s="14">
        <f>IF(ISNA(VLOOKUP('W. VaR &amp; Peak Pos By Trader'!$A11,'Import Peak'!$A$3:CQ$37,CQ$1,FALSE)),0,VLOOKUP('W. VaR &amp; Peak Pos By Trader'!$A11,'Import Peak'!$A$3:CQ$37,CQ$1,FALSE))</f>
        <v>0</v>
      </c>
      <c r="CR11" s="14">
        <f>IF(ISNA(VLOOKUP('W. VaR &amp; Peak Pos By Trader'!$A11,'Import Peak'!$A$3:CR$37,CR$1,FALSE)),0,VLOOKUP('W. VaR &amp; Peak Pos By Trader'!$A11,'Import Peak'!$A$3:CR$37,CR$1,FALSE))</f>
        <v>0</v>
      </c>
      <c r="CS11" s="14">
        <f>IF(ISNA(VLOOKUP('W. VaR &amp; Peak Pos By Trader'!$A11,'Import Peak'!$A$3:CS$37,CS$1,FALSE)),0,VLOOKUP('W. VaR &amp; Peak Pos By Trader'!$A11,'Import Peak'!$A$3:CS$37,CS$1,FALSE))</f>
        <v>0</v>
      </c>
      <c r="CT11" s="14">
        <f>IF(ISNA(VLOOKUP('W. VaR &amp; Peak Pos By Trader'!$A11,'Import Peak'!$A$3:CT$37,CT$1,FALSE)),0,VLOOKUP('W. VaR &amp; Peak Pos By Trader'!$A11,'Import Peak'!$A$3:CT$37,CT$1,FALSE))</f>
        <v>0</v>
      </c>
      <c r="CU11" s="14">
        <f>IF(ISNA(VLOOKUP('W. VaR &amp; Peak Pos By Trader'!$A11,'Import Peak'!$A$3:CU$37,CU$1,FALSE)),0,VLOOKUP('W. VaR &amp; Peak Pos By Trader'!$A11,'Import Peak'!$A$3:CU$37,CU$1,FALSE))</f>
        <v>0</v>
      </c>
      <c r="CV11" s="14">
        <f>IF(ISNA(VLOOKUP('W. VaR &amp; Peak Pos By Trader'!$A11,'Import Peak'!$A$3:CV$37,CV$1,FALSE)),0,VLOOKUP('W. VaR &amp; Peak Pos By Trader'!$A11,'Import Peak'!$A$3:CV$37,CV$1,FALSE))</f>
        <v>0</v>
      </c>
      <c r="CW11" s="14">
        <f>IF(ISNA(VLOOKUP('W. VaR &amp; Peak Pos By Trader'!$A11,'Import Peak'!$A$3:CW$37,CW$1,FALSE)),0,VLOOKUP('W. VaR &amp; Peak Pos By Trader'!$A11,'Import Peak'!$A$3:CW$37,CW$1,FALSE))</f>
        <v>0</v>
      </c>
      <c r="CX11" s="14">
        <f>IF(ISNA(VLOOKUP('W. VaR &amp; Peak Pos By Trader'!$A11,'Import Peak'!$A$3:CX$37,CX$1,FALSE)),0,VLOOKUP('W. VaR &amp; Peak Pos By Trader'!$A11,'Import Peak'!$A$3:CX$37,CX$1,FALSE))</f>
        <v>0</v>
      </c>
      <c r="CY11" s="14">
        <f>IF(ISNA(VLOOKUP('W. VaR &amp; Peak Pos By Trader'!$A11,'Import Peak'!$A$3:CY$37,CY$1,FALSE)),0,VLOOKUP('W. VaR &amp; Peak Pos By Trader'!$A11,'Import Peak'!$A$3:CY$37,CY$1,FALSE))</f>
        <v>0</v>
      </c>
      <c r="CZ11" s="14">
        <f>IF(ISNA(VLOOKUP('W. VaR &amp; Peak Pos By Trader'!$A11,'Import Peak'!$A$3:CZ$37,CZ$1,FALSE)),0,VLOOKUP('W. VaR &amp; Peak Pos By Trader'!$A11,'Import Peak'!$A$3:CZ$37,CZ$1,FALSE))</f>
        <v>0</v>
      </c>
      <c r="DA11" s="14">
        <f>IF(ISNA(VLOOKUP('W. VaR &amp; Peak Pos By Trader'!$A11,'Import Peak'!$A$3:DA$37,DA$1,FALSE)),0,VLOOKUP('W. VaR &amp; Peak Pos By Trader'!$A11,'Import Peak'!$A$3:DA$37,DA$1,FALSE))</f>
        <v>0</v>
      </c>
      <c r="DB11" s="14">
        <f>IF(ISNA(VLOOKUP('W. VaR &amp; Peak Pos By Trader'!$A11,'Import Peak'!$A$3:DB$37,DB$1,FALSE)),0,VLOOKUP('W. VaR &amp; Peak Pos By Trader'!$A11,'Import Peak'!$A$3:DB$37,DB$1,FALSE))</f>
        <v>0</v>
      </c>
      <c r="DC11" s="14">
        <f>IF(ISNA(VLOOKUP('W. VaR &amp; Peak Pos By Trader'!$A11,'Import Peak'!$A$3:DC$37,DC$1,FALSE)),0,VLOOKUP('W. VaR &amp; Peak Pos By Trader'!$A11,'Import Peak'!$A$3:DC$37,DC$1,FALSE))</f>
        <v>0</v>
      </c>
      <c r="DD11" s="14">
        <f>IF(ISNA(VLOOKUP('W. VaR &amp; Peak Pos By Trader'!$A11,'Import Peak'!$A$3:DD$37,DD$1,FALSE)),0,VLOOKUP('W. VaR &amp; Peak Pos By Trader'!$A11,'Import Peak'!$A$3:DD$37,DD$1,FALSE))</f>
        <v>0</v>
      </c>
      <c r="DE11" s="14">
        <f>IF(ISNA(VLOOKUP('W. VaR &amp; Peak Pos By Trader'!$A11,'Import Peak'!$A$3:DE$37,DE$1,FALSE)),0,VLOOKUP('W. VaR &amp; Peak Pos By Trader'!$A11,'Import Peak'!$A$3:DE$37,DE$1,FALSE))</f>
        <v>0</v>
      </c>
      <c r="DF11" s="14">
        <f>IF(ISNA(VLOOKUP('W. VaR &amp; Peak Pos By Trader'!$A11,'Import Peak'!$A$3:DF$37,DF$1,FALSE)),0,VLOOKUP('W. VaR &amp; Peak Pos By Trader'!$A11,'Import Peak'!$A$3:DF$37,DF$1,FALSE))</f>
        <v>0</v>
      </c>
      <c r="DG11" s="14">
        <f>IF(ISNA(VLOOKUP('W. VaR &amp; Peak Pos By Trader'!$A11,'Import Peak'!$A$3:DG$37,DG$1,FALSE)),0,VLOOKUP('W. VaR &amp; Peak Pos By Trader'!$A11,'Import Peak'!$A$3:DG$37,DG$1,FALSE))</f>
        <v>0</v>
      </c>
      <c r="DH11" s="14">
        <f>IF(ISNA(VLOOKUP('W. VaR &amp; Peak Pos By Trader'!$A11,'Import Peak'!$A$3:DH$37,DH$1,FALSE)),0,VLOOKUP('W. VaR &amp; Peak Pos By Trader'!$A11,'Import Peak'!$A$3:DH$37,DH$1,FALSE))</f>
        <v>0</v>
      </c>
      <c r="DI11" s="14">
        <f>IF(ISNA(VLOOKUP('W. VaR &amp; Peak Pos By Trader'!$A11,'Import Peak'!$A$3:DI$37,DI$1,FALSE)),0,VLOOKUP('W. VaR &amp; Peak Pos By Trader'!$A11,'Import Peak'!$A$3:DI$37,DI$1,FALSE))</f>
        <v>0</v>
      </c>
      <c r="DJ11" s="14">
        <f>IF(ISNA(VLOOKUP('W. VaR &amp; Peak Pos By Trader'!$A11,'Import Peak'!$A$3:DJ$37,DJ$1,FALSE)),0,VLOOKUP('W. VaR &amp; Peak Pos By Trader'!$A11,'Import Peak'!$A$3:DJ$37,DJ$1,FALSE))</f>
        <v>0</v>
      </c>
      <c r="DK11" s="14">
        <f>IF(ISNA(VLOOKUP('W. VaR &amp; Peak Pos By Trader'!$A11,'Import Peak'!$A$3:DK$37,DK$1,FALSE)),0,VLOOKUP('W. VaR &amp; Peak Pos By Trader'!$A11,'Import Peak'!$A$3:DK$37,DK$1,FALSE))</f>
        <v>0</v>
      </c>
      <c r="DL11" s="14">
        <f>IF(ISNA(VLOOKUP('W. VaR &amp; Peak Pos By Trader'!$A11,'Import Peak'!$A$3:DL$37,DL$1,FALSE)),0,VLOOKUP('W. VaR &amp; Peak Pos By Trader'!$A11,'Import Peak'!$A$3:DL$37,DL$1,FALSE))</f>
        <v>0</v>
      </c>
      <c r="DM11" s="14">
        <f>IF(ISNA(VLOOKUP('W. VaR &amp; Peak Pos By Trader'!$A11,'Import Peak'!$A$3:DM$37,DM$1,FALSE)),0,VLOOKUP('W. VaR &amp; Peak Pos By Trader'!$A11,'Import Peak'!$A$3:DM$37,DM$1,FALSE))</f>
        <v>0</v>
      </c>
      <c r="DN11" s="14">
        <f>IF(ISNA(VLOOKUP('W. VaR &amp; Peak Pos By Trader'!$A11,'Import Peak'!$A$3:DN$37,DN$1,FALSE)),0,VLOOKUP('W. VaR &amp; Peak Pos By Trader'!$A11,'Import Peak'!$A$3:DN$37,DN$1,FALSE))</f>
        <v>0</v>
      </c>
      <c r="DO11" s="14">
        <f>IF(ISNA(VLOOKUP('W. VaR &amp; Peak Pos By Trader'!$A11,'Import Peak'!$A$3:DO$37,DO$1,FALSE)),0,VLOOKUP('W. VaR &amp; Peak Pos By Trader'!$A11,'Import Peak'!$A$3:DO$37,DO$1,FALSE))</f>
        <v>0</v>
      </c>
      <c r="DP11" s="14">
        <f>IF(ISNA(VLOOKUP('W. VaR &amp; Peak Pos By Trader'!$A11,'Import Peak'!$A$3:DP$37,DP$1,FALSE)),0,VLOOKUP('W. VaR &amp; Peak Pos By Trader'!$A11,'Import Peak'!$A$3:DP$37,DP$1,FALSE))</f>
        <v>0</v>
      </c>
      <c r="DQ11" s="14">
        <f>IF(ISNA(VLOOKUP('W. VaR &amp; Peak Pos By Trader'!$A11,'Import Peak'!$A$3:DQ$37,DQ$1,FALSE)),0,VLOOKUP('W. VaR &amp; Peak Pos By Trader'!$A11,'Import Peak'!$A$3:DQ$37,DQ$1,FALSE))</f>
        <v>0</v>
      </c>
      <c r="DR11" s="14">
        <f>IF(ISNA(VLOOKUP('W. VaR &amp; Peak Pos By Trader'!$A11,'Import Peak'!$A$3:DR$37,DR$1,FALSE)),0,VLOOKUP('W. VaR &amp; Peak Pos By Trader'!$A11,'Import Peak'!$A$3:DR$37,DR$1,FALSE))</f>
        <v>0</v>
      </c>
      <c r="DS11" s="14">
        <f>IF(ISNA(VLOOKUP('W. VaR &amp; Peak Pos By Trader'!$A11,'Import Peak'!$A$3:DS$37,DS$1,FALSE)),0,VLOOKUP('W. VaR &amp; Peak Pos By Trader'!$A11,'Import Peak'!$A$3:DS$37,DS$1,FALSE))</f>
        <v>0</v>
      </c>
      <c r="DT11" s="14">
        <f>IF(ISNA(VLOOKUP('W. VaR &amp; Peak Pos By Trader'!$A11,'Import Peak'!$A$3:DT$37,DT$1,FALSE)),0,VLOOKUP('W. VaR &amp; Peak Pos By Trader'!$A11,'Import Peak'!$A$3:DT$37,DT$1,FALSE))</f>
        <v>0</v>
      </c>
      <c r="DU11" s="14">
        <f>IF(ISNA(VLOOKUP('W. VaR &amp; Peak Pos By Trader'!$A11,'Import Peak'!$A$3:DU$37,DU$1,FALSE)),0,VLOOKUP('W. VaR &amp; Peak Pos By Trader'!$A11,'Import Peak'!$A$3:DU$37,DU$1,FALSE))</f>
        <v>0</v>
      </c>
      <c r="DV11" s="14">
        <f>IF(ISNA(VLOOKUP('W. VaR &amp; Peak Pos By Trader'!$A11,'Import Peak'!$A$3:DV$37,DV$1,FALSE)),0,VLOOKUP('W. VaR &amp; Peak Pos By Trader'!$A11,'Import Peak'!$A$3:DV$37,DV$1,FALSE))</f>
        <v>0</v>
      </c>
      <c r="DW11" s="14">
        <f>IF(ISNA(VLOOKUP('W. VaR &amp; Peak Pos By Trader'!$A11,'Import Peak'!$A$3:DW$37,DW$1,FALSE)),0,VLOOKUP('W. VaR &amp; Peak Pos By Trader'!$A11,'Import Peak'!$A$3:DW$37,DW$1,FALSE))</f>
        <v>0</v>
      </c>
      <c r="DX11" s="14">
        <f>IF(ISNA(VLOOKUP('W. VaR &amp; Peak Pos By Trader'!$A11,'Import Peak'!$A$3:DX$37,DX$1,FALSE)),0,VLOOKUP('W. VaR &amp; Peak Pos By Trader'!$A11,'Import Peak'!$A$3:DX$37,DX$1,FALSE))</f>
        <v>0</v>
      </c>
      <c r="DY11" s="14">
        <f>IF(ISNA(VLOOKUP('W. VaR &amp; Peak Pos By Trader'!$A11,'Import Peak'!$A$3:DY$37,DY$1,FALSE)),0,VLOOKUP('W. VaR &amp; Peak Pos By Trader'!$A11,'Import Peak'!$A$3:DY$37,DY$1,FALSE))</f>
        <v>0</v>
      </c>
      <c r="DZ11" s="14">
        <f>IF(ISNA(VLOOKUP('W. VaR &amp; Peak Pos By Trader'!$A11,'Import Peak'!$A$3:DZ$37,DZ$1,FALSE)),0,VLOOKUP('W. VaR &amp; Peak Pos By Trader'!$A11,'Import Peak'!$A$3:DZ$37,DZ$1,FALSE))</f>
        <v>0</v>
      </c>
      <c r="EA11" s="14">
        <f>IF(ISNA(VLOOKUP('W. VaR &amp; Peak Pos By Trader'!$A11,'Import Peak'!$A$3:EA$37,EA$1,FALSE)),0,VLOOKUP('W. VaR &amp; Peak Pos By Trader'!$A11,'Import Peak'!$A$3:EA$37,EA$1,FALSE))</f>
        <v>0</v>
      </c>
      <c r="EB11" s="14">
        <f>IF(ISNA(VLOOKUP('W. VaR &amp; Peak Pos By Trader'!$A11,'Import Peak'!$A$3:EB$37,EB$1,FALSE)),0,VLOOKUP('W. VaR &amp; Peak Pos By Trader'!$A11,'Import Peak'!$A$3:EB$37,EB$1,FALSE))</f>
        <v>0</v>
      </c>
      <c r="EC11" s="14">
        <f>IF(ISNA(VLOOKUP('W. VaR &amp; Peak Pos By Trader'!$A11,'Import Peak'!$A$3:EC$37,EC$1,FALSE)),0,VLOOKUP('W. VaR &amp; Peak Pos By Trader'!$A11,'Import Peak'!$A$3:EC$37,EC$1,FALSE))</f>
        <v>0</v>
      </c>
      <c r="ED11" s="14">
        <f>IF(ISNA(VLOOKUP('W. VaR &amp; Peak Pos By Trader'!$A11,'Import Peak'!$A$3:ED$37,ED$1,FALSE)),0,VLOOKUP('W. VaR &amp; Peak Pos By Trader'!$A11,'Import Peak'!$A$3:ED$37,ED$1,FALSE))</f>
        <v>0</v>
      </c>
      <c r="EE11" s="14">
        <f>IF(ISNA(VLOOKUP('W. VaR &amp; Peak Pos By Trader'!$A11,'Import Peak'!$A$3:EE$37,EE$1,FALSE)),0,VLOOKUP('W. VaR &amp; Peak Pos By Trader'!$A11,'Import Peak'!$A$3:EE$37,EE$1,FALSE))</f>
        <v>0</v>
      </c>
      <c r="EF11" s="14">
        <f>IF(ISNA(VLOOKUP('W. VaR &amp; Peak Pos By Trader'!$A11,'Import Peak'!$A$3:EF$37,EF$1,FALSE)),0,VLOOKUP('W. VaR &amp; Peak Pos By Trader'!$A11,'Import Peak'!$A$3:EF$37,EF$1,FALSE))</f>
        <v>0</v>
      </c>
      <c r="EG11" s="14">
        <f>IF(ISNA(VLOOKUP('W. VaR &amp; Peak Pos By Trader'!$A11,'Import Peak'!$A$3:EG$37,EG$1,FALSE)),0,VLOOKUP('W. VaR &amp; Peak Pos By Trader'!$A11,'Import Peak'!$A$3:EG$37,EG$1,FALSE))</f>
        <v>0</v>
      </c>
      <c r="EH11" s="14">
        <f>IF(ISNA(VLOOKUP('W. VaR &amp; Peak Pos By Trader'!$A11,'Import Peak'!$A$3:EH$37,EH$1,FALSE)),0,VLOOKUP('W. VaR &amp; Peak Pos By Trader'!$A11,'Import Peak'!$A$3:EH$37,EH$1,FALSE))</f>
        <v>0</v>
      </c>
      <c r="EI11" s="14">
        <f>IF(ISNA(VLOOKUP('W. VaR &amp; Peak Pos By Trader'!$A11,'Import Peak'!$A$3:EI$37,EI$1,FALSE)),0,VLOOKUP('W. VaR &amp; Peak Pos By Trader'!$A11,'Import Peak'!$A$3:EI$37,EI$1,FALSE))</f>
        <v>0</v>
      </c>
      <c r="EJ11" s="14">
        <f>IF(ISNA(VLOOKUP('W. VaR &amp; Peak Pos By Trader'!$A11,'Import Peak'!$A$3:EJ$37,EJ$1,FALSE)),0,VLOOKUP('W. VaR &amp; Peak Pos By Trader'!$A11,'Import Peak'!$A$3:EJ$37,EJ$1,FALSE))</f>
        <v>0</v>
      </c>
      <c r="EK11" s="14">
        <f>IF(ISNA(VLOOKUP('W. VaR &amp; Peak Pos By Trader'!$A11,'Import Peak'!$A$3:EK$37,EK$1,FALSE)),0,VLOOKUP('W. VaR &amp; Peak Pos By Trader'!$A11,'Import Peak'!$A$3:EK$37,EK$1,FALSE))</f>
        <v>0</v>
      </c>
      <c r="EL11" s="14">
        <f>IF(ISNA(VLOOKUP('W. VaR &amp; Peak Pos By Trader'!$A11,'Import Peak'!$A$3:EL$37,EL$1,FALSE)),0,VLOOKUP('W. VaR &amp; Peak Pos By Trader'!$A11,'Import Peak'!$A$3:EL$37,EL$1,FALSE))</f>
        <v>0</v>
      </c>
      <c r="EM11" s="14">
        <f>IF(ISNA(VLOOKUP('W. VaR &amp; Peak Pos By Trader'!$A11,'Import Peak'!$A$3:EM$37,EM$1,FALSE)),0,VLOOKUP('W. VaR &amp; Peak Pos By Trader'!$A11,'Import Peak'!$A$3:EM$37,EM$1,FALSE))</f>
        <v>0</v>
      </c>
      <c r="EN11" s="14">
        <f>IF(ISNA(VLOOKUP('W. VaR &amp; Peak Pos By Trader'!$A11,'Import Peak'!$A$3:EN$37,EN$1,FALSE)),0,VLOOKUP('W. VaR &amp; Peak Pos By Trader'!$A11,'Import Peak'!$A$3:EN$37,EN$1,FALSE))</f>
        <v>0</v>
      </c>
      <c r="EO11" s="14">
        <f>IF(ISNA(VLOOKUP('W. VaR &amp; Peak Pos By Trader'!$A11,'Import Peak'!$A$3:EO$37,EO$1,FALSE)),0,VLOOKUP('W. VaR &amp; Peak Pos By Trader'!$A11,'Import Peak'!$A$3:EO$37,EO$1,FALSE))</f>
        <v>0</v>
      </c>
      <c r="EP11" s="14">
        <f>IF(ISNA(VLOOKUP('W. VaR &amp; Peak Pos By Trader'!$A11,'Import Peak'!$A$3:EP$37,EP$1,FALSE)),0,VLOOKUP('W. VaR &amp; Peak Pos By Trader'!$A11,'Import Peak'!$A$3:EP$37,EP$1,FALSE))</f>
        <v>0</v>
      </c>
      <c r="EQ11" s="14">
        <f>IF(ISNA(VLOOKUP('W. VaR &amp; Peak Pos By Trader'!$A11,'Import Peak'!$A$3:EQ$37,EQ$1,FALSE)),0,VLOOKUP('W. VaR &amp; Peak Pos By Trader'!$A11,'Import Peak'!$A$3:EQ$37,EQ$1,FALSE))</f>
        <v>0</v>
      </c>
      <c r="ER11" s="14">
        <f>IF(ISNA(VLOOKUP('W. VaR &amp; Peak Pos By Trader'!$A11,'Import Peak'!$A$3:ER$37,ER$1,FALSE)),0,VLOOKUP('W. VaR &amp; Peak Pos By Trader'!$A11,'Import Peak'!$A$3:ER$37,ER$1,FALSE))</f>
        <v>0</v>
      </c>
      <c r="ES11" s="14">
        <f>IF(ISNA(VLOOKUP('W. VaR &amp; Peak Pos By Trader'!$A11,'Import Peak'!$A$3:ES$37,ES$1,FALSE)),0,VLOOKUP('W. VaR &amp; Peak Pos By Trader'!$A11,'Import Peak'!$A$3:ES$37,ES$1,FALSE))</f>
        <v>0</v>
      </c>
      <c r="ET11" s="14">
        <f>IF(ISNA(VLOOKUP('W. VaR &amp; Peak Pos By Trader'!$A11,'Import Peak'!$A$3:ET$37,ET$1,FALSE)),0,VLOOKUP('W. VaR &amp; Peak Pos By Trader'!$A11,'Import Peak'!$A$3:ET$37,ET$1,FALSE))</f>
        <v>0</v>
      </c>
      <c r="EU11" s="14">
        <f>IF(ISNA(VLOOKUP('W. VaR &amp; Peak Pos By Trader'!$A11,'Import Peak'!$A$3:EU$37,EU$1,FALSE)),0,VLOOKUP('W. VaR &amp; Peak Pos By Trader'!$A11,'Import Peak'!$A$3:EU$37,EU$1,FALSE))</f>
        <v>0</v>
      </c>
      <c r="EV11" s="14">
        <f>IF(ISNA(VLOOKUP('W. VaR &amp; Peak Pos By Trader'!$A11,'Import Peak'!$A$3:EV$37,EV$1,FALSE)),0,VLOOKUP('W. VaR &amp; Peak Pos By Trader'!$A11,'Import Peak'!$A$3:EV$37,EV$1,FALSE))</f>
        <v>0</v>
      </c>
      <c r="EW11" s="14">
        <f>IF(ISNA(VLOOKUP('W. VaR &amp; Peak Pos By Trader'!$A11,'Import Peak'!$A$3:EW$37,EW$1,FALSE)),0,VLOOKUP('W. VaR &amp; Peak Pos By Trader'!$A11,'Import Peak'!$A$3:EW$37,EW$1,FALSE))</f>
        <v>0</v>
      </c>
      <c r="EX11" s="14">
        <f>IF(ISNA(VLOOKUP('W. VaR &amp; Peak Pos By Trader'!$A11,'Import Peak'!$A$3:EX$37,EX$1,FALSE)),0,VLOOKUP('W. VaR &amp; Peak Pos By Trader'!$A11,'Import Peak'!$A$3:EX$37,EX$1,FALSE))</f>
        <v>0</v>
      </c>
      <c r="EY11" s="14">
        <f>IF(ISNA(VLOOKUP('W. VaR &amp; Peak Pos By Trader'!$A11,'Import Peak'!$A$3:EY$37,EY$1,FALSE)),0,VLOOKUP('W. VaR &amp; Peak Pos By Trader'!$A11,'Import Peak'!$A$3:EY$37,EY$1,FALSE))</f>
        <v>0</v>
      </c>
      <c r="EZ11" s="14">
        <f>IF(ISNA(VLOOKUP('W. VaR &amp; Peak Pos By Trader'!$A11,'Import Peak'!$A$3:EZ$37,EZ$1,FALSE)),0,VLOOKUP('W. VaR &amp; Peak Pos By Trader'!$A11,'Import Peak'!$A$3:EZ$37,EZ$1,FALSE))</f>
        <v>0</v>
      </c>
      <c r="FA11" s="14">
        <f>IF(ISNA(VLOOKUP('W. VaR &amp; Peak Pos By Trader'!$A11,'Import Peak'!$A$3:FA$37,FA$1,FALSE)),0,VLOOKUP('W. VaR &amp; Peak Pos By Trader'!$A11,'Import Peak'!$A$3:FA$37,FA$1,FALSE))</f>
        <v>0</v>
      </c>
      <c r="FB11" s="14">
        <f>IF(ISNA(VLOOKUP('W. VaR &amp; Peak Pos By Trader'!$A11,'Import Peak'!$A$3:FB$37,FB$1,FALSE)),0,VLOOKUP('W. VaR &amp; Peak Pos By Trader'!$A11,'Import Peak'!$A$3:FB$37,FB$1,FALSE))</f>
        <v>0</v>
      </c>
      <c r="FC11" s="14">
        <f>IF(ISNA(VLOOKUP('W. VaR &amp; Peak Pos By Trader'!$A11,'Import Peak'!$A$3:FC$37,FC$1,FALSE)),0,VLOOKUP('W. VaR &amp; Peak Pos By Trader'!$A11,'Import Peak'!$A$3:FC$37,FC$1,FALSE))</f>
        <v>0</v>
      </c>
      <c r="FD11" s="14">
        <f>IF(ISNA(VLOOKUP('W. VaR &amp; Peak Pos By Trader'!$A11,'Import Peak'!$A$3:FD$37,FD$1,FALSE)),0,VLOOKUP('W. VaR &amp; Peak Pos By Trader'!$A11,'Import Peak'!$A$3:FD$37,FD$1,FALSE))</f>
        <v>0</v>
      </c>
      <c r="FE11" s="14">
        <f>IF(ISNA(VLOOKUP('W. VaR &amp; Peak Pos By Trader'!$A11,'Import Peak'!$A$3:FE$37,FE$1,FALSE)),0,VLOOKUP('W. VaR &amp; Peak Pos By Trader'!$A11,'Import Peak'!$A$3:FE$37,FE$1,FALSE))</f>
        <v>0</v>
      </c>
      <c r="FF11" s="14">
        <f>IF(ISNA(VLOOKUP('W. VaR &amp; Peak Pos By Trader'!$A11,'Import Peak'!$A$3:FF$37,FF$1,FALSE)),0,VLOOKUP('W. VaR &amp; Peak Pos By Trader'!$A11,'Import Peak'!$A$3:FF$37,FF$1,FALSE))</f>
        <v>0</v>
      </c>
      <c r="FG11" s="14">
        <f>IF(ISNA(VLOOKUP('W. VaR &amp; Peak Pos By Trader'!$A11,'Import Peak'!$A$3:FG$37,FG$1,FALSE)),0,VLOOKUP('W. VaR &amp; Peak Pos By Trader'!$A11,'Import Peak'!$A$3:FG$37,FG$1,FALSE))</f>
        <v>0</v>
      </c>
      <c r="FH11" s="14">
        <f>IF(ISNA(VLOOKUP('W. VaR &amp; Peak Pos By Trader'!$A11,'Import Peak'!$A$3:FH$37,FH$1,FALSE)),0,VLOOKUP('W. VaR &amp; Peak Pos By Trader'!$A11,'Import Peak'!$A$3:FH$37,FH$1,FALSE))</f>
        <v>0</v>
      </c>
      <c r="FI11" s="14">
        <f>IF(ISNA(VLOOKUP('W. VaR &amp; Peak Pos By Trader'!$A11,'Import Peak'!$A$3:FI$37,FI$1,FALSE)),0,VLOOKUP('W. VaR &amp; Peak Pos By Trader'!$A11,'Import Peak'!$A$3:FI$37,FI$1,FALSE))</f>
        <v>0</v>
      </c>
      <c r="FJ11" s="14">
        <f>IF(ISNA(VLOOKUP('W. VaR &amp; Peak Pos By Trader'!$A11,'Import Peak'!$A$3:FJ$37,FJ$1,FALSE)),0,VLOOKUP('W. VaR &amp; Peak Pos By Trader'!$A11,'Import Peak'!$A$3:FJ$37,FJ$1,FALSE))</f>
        <v>0</v>
      </c>
      <c r="FK11" s="14">
        <f>IF(ISNA(VLOOKUP('W. VaR &amp; Peak Pos By Trader'!$A11,'Import Peak'!$A$3:FK$37,FK$1,FALSE)),0,VLOOKUP('W. VaR &amp; Peak Pos By Trader'!$A11,'Import Peak'!$A$3:FK$37,FK$1,FALSE))</f>
        <v>0</v>
      </c>
      <c r="FL11" s="14">
        <f>IF(ISNA(VLOOKUP('W. VaR &amp; Peak Pos By Trader'!$A11,'Import Peak'!$A$3:FL$37,FL$1,FALSE)),0,VLOOKUP('W. VaR &amp; Peak Pos By Trader'!$A11,'Import Peak'!$A$3:FL$37,FL$1,FALSE))</f>
        <v>0</v>
      </c>
      <c r="FM11" s="14">
        <f>IF(ISNA(VLOOKUP('W. VaR &amp; Peak Pos By Trader'!$A11,'Import Peak'!$A$3:FM$37,FM$1,FALSE)),0,VLOOKUP('W. VaR &amp; Peak Pos By Trader'!$A11,'Import Peak'!$A$3:FM$37,FM$1,FALSE))</f>
        <v>0</v>
      </c>
      <c r="FN11" s="14">
        <f>IF(ISNA(VLOOKUP('W. VaR &amp; Peak Pos By Trader'!$A11,'Import Peak'!$A$3:FN$37,FN$1,FALSE)),0,VLOOKUP('W. VaR &amp; Peak Pos By Trader'!$A11,'Import Peak'!$A$3:FN$37,FN$1,FALSE))</f>
        <v>0</v>
      </c>
      <c r="FO11" s="14">
        <f>IF(ISNA(VLOOKUP('W. VaR &amp; Peak Pos By Trader'!$A11,'Import Peak'!$A$3:FO$37,FO$1,FALSE)),0,VLOOKUP('W. VaR &amp; Peak Pos By Trader'!$A11,'Import Peak'!$A$3:FO$37,FO$1,FALSE))</f>
        <v>0</v>
      </c>
      <c r="FP11" s="14">
        <f>IF(ISNA(VLOOKUP('W. VaR &amp; Peak Pos By Trader'!$A11,'Import Peak'!$A$3:FP$37,FP$1,FALSE)),0,VLOOKUP('W. VaR &amp; Peak Pos By Trader'!$A11,'Import Peak'!$A$3:FP$37,FP$1,FALSE))</f>
        <v>0</v>
      </c>
      <c r="FQ11" s="14">
        <f>IF(ISNA(VLOOKUP('W. VaR &amp; Peak Pos By Trader'!$A11,'Import Peak'!$A$3:FQ$37,FQ$1,FALSE)),0,VLOOKUP('W. VaR &amp; Peak Pos By Trader'!$A11,'Import Peak'!$A$3:FQ$37,FQ$1,FALSE))</f>
        <v>0</v>
      </c>
      <c r="FR11" s="14">
        <f>IF(ISNA(VLOOKUP('W. VaR &amp; Peak Pos By Trader'!$A11,'Import Peak'!$A$3:FR$37,FR$1,FALSE)),0,VLOOKUP('W. VaR &amp; Peak Pos By Trader'!$A11,'Import Peak'!$A$3:FR$37,FR$1,FALSE))</f>
        <v>0</v>
      </c>
      <c r="FS11" s="14">
        <f>IF(ISNA(VLOOKUP('W. VaR &amp; Peak Pos By Trader'!$A11,'Import Peak'!$A$3:FS$37,FS$1,FALSE)),0,VLOOKUP('W. VaR &amp; Peak Pos By Trader'!$A11,'Import Peak'!$A$3:FS$37,FS$1,FALSE))</f>
        <v>0</v>
      </c>
      <c r="FT11" s="14">
        <f>IF(ISNA(VLOOKUP('W. VaR &amp; Peak Pos By Trader'!$A11,'Import Peak'!$A$3:FT$37,FT$1,FALSE)),0,VLOOKUP('W. VaR &amp; Peak Pos By Trader'!$A11,'Import Peak'!$A$3:FT$37,FT$1,FALSE))</f>
        <v>0</v>
      </c>
      <c r="FU11" s="14">
        <f>IF(ISNA(VLOOKUP('W. VaR &amp; Peak Pos By Trader'!$A11,'Import Peak'!$A$3:FU$37,FU$1,FALSE)),0,VLOOKUP('W. VaR &amp; Peak Pos By Trader'!$A11,'Import Peak'!$A$3:FU$37,FU$1,FALSE))</f>
        <v>0</v>
      </c>
      <c r="FV11">
        <f>IF(ISNA(VLOOKUP('W. VaR &amp; Peak Pos By Trader'!$A11,'Import Peak'!$A$3:FV$37,FV$1,FALSE)),0,VLOOKUP('W. VaR &amp; Peak Pos By Trader'!$A11,'Import Peak'!$A$3:FV$37,FV$1,FALSE))</f>
        <v>0</v>
      </c>
      <c r="FW11">
        <f>IF(ISNA(VLOOKUP('W. VaR &amp; Peak Pos By Trader'!$A11,'Import Peak'!$A$3:FW$37,FW$1,FALSE)),0,VLOOKUP('W. VaR &amp; Peak Pos By Trader'!$A11,'Import Peak'!$A$3:FW$37,FW$1,FALSE))</f>
        <v>0</v>
      </c>
      <c r="FX11">
        <f>IF(ISNA(VLOOKUP('W. VaR &amp; Peak Pos By Trader'!$A11,'Import Peak'!$A$3:FX$37,FX$1,FALSE)),0,VLOOKUP('W. VaR &amp; Peak Pos By Trader'!$A11,'Import Peak'!$A$3:FX$37,FX$1,FALSE))</f>
        <v>0</v>
      </c>
      <c r="FY11">
        <f>IF(ISNA(VLOOKUP('W. VaR &amp; Peak Pos By Trader'!$A11,'Import Peak'!$A$3:FY$37,FY$1,FALSE)),0,VLOOKUP('W. VaR &amp; Peak Pos By Trader'!$A11,'Import Peak'!$A$3:FY$37,FY$1,FALSE))</f>
        <v>0</v>
      </c>
      <c r="FZ11">
        <f>IF(ISNA(VLOOKUP('W. VaR &amp; Peak Pos By Trader'!$A11,'Import Peak'!$A$3:FZ$37,FZ$1,FALSE)),0,VLOOKUP('W. VaR &amp; Peak Pos By Trader'!$A11,'Import Peak'!$A$3:FZ$37,FZ$1,FALSE))</f>
        <v>0</v>
      </c>
      <c r="GA11">
        <f>IF(ISNA(VLOOKUP('W. VaR &amp; Peak Pos By Trader'!$A11,'Import Peak'!$A$3:GA$37,GA$1,FALSE)),0,VLOOKUP('W. VaR &amp; Peak Pos By Trader'!$A11,'Import Peak'!$A$3:GA$37,GA$1,FALSE))</f>
        <v>0</v>
      </c>
      <c r="GB11">
        <f>IF(ISNA(VLOOKUP('W. VaR &amp; Peak Pos By Trader'!$A11,'Import Peak'!$A$3:GB$37,GB$1,FALSE)),0,VLOOKUP('W. VaR &amp; Peak Pos By Trader'!$A11,'Import Peak'!$A$3:GB$37,GB$1,FALSE))</f>
        <v>0</v>
      </c>
      <c r="GC11">
        <f>IF(ISNA(VLOOKUP('W. VaR &amp; Peak Pos By Trader'!$A11,'Import Peak'!$A$3:GC$37,GC$1,FALSE)),0,VLOOKUP('W. VaR &amp; Peak Pos By Trader'!$A11,'Import Peak'!$A$3:GC$37,GC$1,FALSE))</f>
        <v>0</v>
      </c>
      <c r="GD11">
        <f>IF(ISNA(VLOOKUP('W. VaR &amp; Peak Pos By Trader'!$A11,'Import Peak'!$A$3:GD$37,GD$1,FALSE)),0,VLOOKUP('W. VaR &amp; Peak Pos By Trader'!$A11,'Import Peak'!$A$3:GD$37,GD$1,FALSE))</f>
        <v>0</v>
      </c>
      <c r="GE11">
        <f>IF(ISNA(VLOOKUP('W. VaR &amp; Peak Pos By Trader'!$A11,'Import Peak'!$A$3:GE$37,GE$1,FALSE)),0,VLOOKUP('W. VaR &amp; Peak Pos By Trader'!$A11,'Import Peak'!$A$3:GE$37,GE$1,FALSE))</f>
        <v>0</v>
      </c>
      <c r="GF11">
        <f>IF(ISNA(VLOOKUP('W. VaR &amp; Peak Pos By Trader'!$A11,'Import Peak'!$A$3:GF$37,GF$1,FALSE)),0,VLOOKUP('W. VaR &amp; Peak Pos By Trader'!$A11,'Import Peak'!$A$3:GF$37,GF$1,FALSE))</f>
        <v>0</v>
      </c>
      <c r="GG11">
        <f>IF(ISNA(VLOOKUP('W. VaR &amp; Peak Pos By Trader'!$A11,'Import Peak'!$A$3:GG$37,GG$1,FALSE)),0,VLOOKUP('W. VaR &amp; Peak Pos By Trader'!$A11,'Import Peak'!$A$3:GG$37,GG$1,FALSE))</f>
        <v>0</v>
      </c>
      <c r="GH11">
        <f>IF(ISNA(VLOOKUP('W. VaR &amp; Peak Pos By Trader'!$A11,'Import Peak'!$A$3:GH$37,GH$1,FALSE)),0,VLOOKUP('W. VaR &amp; Peak Pos By Trader'!$A11,'Import Peak'!$A$3:GH$37,GH$1,FALSE))</f>
        <v>0</v>
      </c>
      <c r="GI11">
        <f>IF(ISNA(VLOOKUP('W. VaR &amp; Peak Pos By Trader'!$A11,'Import Peak'!$A$3:GI$37,GI$1,FALSE)),0,VLOOKUP('W. VaR &amp; Peak Pos By Trader'!$A11,'Import Peak'!$A$3:GI$37,GI$1,FALSE))</f>
        <v>0</v>
      </c>
      <c r="GJ11">
        <f>IF(ISNA(VLOOKUP('W. VaR &amp; Peak Pos By Trader'!$A11,'Import Peak'!$A$3:GJ$37,GJ$1,FALSE)),0,VLOOKUP('W. VaR &amp; Peak Pos By Trader'!$A11,'Import Peak'!$A$3:GJ$37,GJ$1,FALSE))</f>
        <v>0</v>
      </c>
      <c r="GK11">
        <f>IF(ISNA(VLOOKUP('W. VaR &amp; Peak Pos By Trader'!$A11,'Import Peak'!$A$3:GK$37,GK$1,FALSE)),0,VLOOKUP('W. VaR &amp; Peak Pos By Trader'!$A11,'Import Peak'!$A$3:GK$37,GK$1,FALSE))</f>
        <v>0</v>
      </c>
      <c r="GL11">
        <f>IF(ISNA(VLOOKUP('W. VaR &amp; Peak Pos By Trader'!$A11,'Import Peak'!$A$3:GL$37,GL$1,FALSE)),0,VLOOKUP('W. VaR &amp; Peak Pos By Trader'!$A11,'Import Peak'!$A$3:GL$37,GL$1,FALSE))</f>
        <v>0</v>
      </c>
      <c r="GM11">
        <f>IF(ISNA(VLOOKUP('W. VaR &amp; Peak Pos By Trader'!$A11,'Import Peak'!$A$3:GM$37,GM$1,FALSE)),0,VLOOKUP('W. VaR &amp; Peak Pos By Trader'!$A11,'Import Peak'!$A$3:GM$37,GM$1,FALSE))</f>
        <v>0</v>
      </c>
      <c r="GN11">
        <f>IF(ISNA(VLOOKUP('W. VaR &amp; Peak Pos By Trader'!$A11,'Import Peak'!$A$3:GN$37,GN$1,FALSE)),0,VLOOKUP('W. VaR &amp; Peak Pos By Trader'!$A11,'Import Peak'!$A$3:GN$37,GN$1,FALSE))</f>
        <v>0</v>
      </c>
      <c r="GO11">
        <f>IF(ISNA(VLOOKUP('W. VaR &amp; Peak Pos By Trader'!$A11,'Import Peak'!$A$3:GO$37,GO$1,FALSE)),0,VLOOKUP('W. VaR &amp; Peak Pos By Trader'!$A11,'Import Peak'!$A$3:GO$37,GO$1,FALSE))</f>
        <v>0</v>
      </c>
      <c r="GP11">
        <f>IF(ISNA(VLOOKUP('W. VaR &amp; Peak Pos By Trader'!$A11,'Import Peak'!$A$3:GP$37,GP$1,FALSE)),0,VLOOKUP('W. VaR &amp; Peak Pos By Trader'!$A11,'Import Peak'!$A$3:GP$37,GP$1,FALSE))</f>
        <v>0</v>
      </c>
      <c r="GQ11">
        <f>IF(ISNA(VLOOKUP('W. VaR &amp; Peak Pos By Trader'!$A11,'Import Peak'!$A$3:GQ$37,GQ$1,FALSE)),0,VLOOKUP('W. VaR &amp; Peak Pos By Trader'!$A11,'Import Peak'!$A$3:GQ$37,GQ$1,FALSE))</f>
        <v>0</v>
      </c>
      <c r="GR11">
        <f>IF(ISNA(VLOOKUP('W. VaR &amp; Peak Pos By Trader'!$A11,'Import Peak'!$A$3:GR$37,GR$1,FALSE)),0,VLOOKUP('W. VaR &amp; Peak Pos By Trader'!$A11,'Import Peak'!$A$3:GR$37,GR$1,FALSE))</f>
        <v>0</v>
      </c>
      <c r="GS11">
        <f>IF(ISNA(VLOOKUP('W. VaR &amp; Peak Pos By Trader'!$A11,'Import Peak'!$A$3:GS$37,GS$1,FALSE)),0,VLOOKUP('W. VaR &amp; Peak Pos By Trader'!$A11,'Import Peak'!$A$3:GS$37,GS$1,FALSE))</f>
        <v>0</v>
      </c>
      <c r="GT11">
        <f>IF(ISNA(VLOOKUP('W. VaR &amp; Peak Pos By Trader'!$A11,'Import Peak'!$A$3:GT$37,GT$1,FALSE)),0,VLOOKUP('W. VaR &amp; Peak Pos By Trader'!$A11,'Import Peak'!$A$3:GT$37,GT$1,FALSE))</f>
        <v>0</v>
      </c>
      <c r="GU11">
        <f>IF(ISNA(VLOOKUP('W. VaR &amp; Peak Pos By Trader'!$A11,'Import Peak'!$A$3:GU$37,GU$1,FALSE)),0,VLOOKUP('W. VaR &amp; Peak Pos By Trader'!$A11,'Import Peak'!$A$3:GU$37,GU$1,FALSE))</f>
        <v>0</v>
      </c>
      <c r="GV11">
        <f>IF(ISNA(VLOOKUP('W. VaR &amp; Peak Pos By Trader'!$A11,'Import Peak'!$A$3:GV$37,GV$1,FALSE)),0,VLOOKUP('W. VaR &amp; Peak Pos By Trader'!$A11,'Import Peak'!$A$3:GV$37,GV$1,FALSE))</f>
        <v>0</v>
      </c>
      <c r="GW11">
        <f>IF(ISNA(VLOOKUP('W. VaR &amp; Peak Pos By Trader'!$A11,'Import Peak'!$A$3:GW$37,GW$1,FALSE)),0,VLOOKUP('W. VaR &amp; Peak Pos By Trader'!$A11,'Import Peak'!$A$3:GW$37,GW$1,FALSE))</f>
        <v>0</v>
      </c>
      <c r="GX11">
        <f>IF(ISNA(VLOOKUP('W. VaR &amp; Peak Pos By Trader'!$A11,'Import Peak'!$A$3:GX$37,GX$1,FALSE)),0,VLOOKUP('W. VaR &amp; Peak Pos By Trader'!$A11,'Import Peak'!$A$3:GX$37,GX$1,FALSE))</f>
        <v>0</v>
      </c>
      <c r="GY11">
        <f>IF(ISNA(VLOOKUP('W. VaR &amp; Peak Pos By Trader'!$A11,'Import Peak'!$A$3:GY$37,GY$1,FALSE)),0,VLOOKUP('W. VaR &amp; Peak Pos By Trader'!$A11,'Import Peak'!$A$3:GY$37,GY$1,FALSE))</f>
        <v>0</v>
      </c>
      <c r="GZ11">
        <f>IF(ISNA(VLOOKUP('W. VaR &amp; Peak Pos By Trader'!$A11,'Import Peak'!$A$3:GZ$37,GZ$1,FALSE)),0,VLOOKUP('W. VaR &amp; Peak Pos By Trader'!$A11,'Import Peak'!$A$3:GZ$37,GZ$1,FALSE))</f>
        <v>0</v>
      </c>
      <c r="HA11">
        <f>IF(ISNA(VLOOKUP('W. VaR &amp; Peak Pos By Trader'!$A11,'Import Peak'!$A$3:HA$37,HA$1,FALSE)),0,VLOOKUP('W. VaR &amp; Peak Pos By Trader'!$A11,'Import Peak'!$A$3:HA$37,HA$1,FALSE))</f>
        <v>0</v>
      </c>
      <c r="HB11">
        <f>IF(ISNA(VLOOKUP('W. VaR &amp; Peak Pos By Trader'!$A11,'Import Peak'!$A$3:HB$37,HB$1,FALSE)),0,VLOOKUP('W. VaR &amp; Peak Pos By Trader'!$A11,'Import Peak'!$A$3:HB$37,HB$1,FALSE))</f>
        <v>0</v>
      </c>
      <c r="HC11">
        <f>IF(ISNA(VLOOKUP('W. VaR &amp; Peak Pos By Trader'!$A11,'Import Peak'!$A$3:HC$37,HC$1,FALSE)),0,VLOOKUP('W. VaR &amp; Peak Pos By Trader'!$A11,'Import Peak'!$A$3:HC$37,HC$1,FALSE))</f>
        <v>0</v>
      </c>
      <c r="HD11">
        <f>IF(ISNA(VLOOKUP('W. VaR &amp; Peak Pos By Trader'!$A11,'Import Peak'!$A$3:HD$37,HD$1,FALSE)),0,VLOOKUP('W. VaR &amp; Peak Pos By Trader'!$A11,'Import Peak'!$A$3:HD$37,HD$1,FALSE))</f>
        <v>0</v>
      </c>
      <c r="HE11">
        <f>IF(ISNA(VLOOKUP('W. VaR &amp; Peak Pos By Trader'!$A11,'Import Peak'!$A$3:HE$37,HE$1,FALSE)),0,VLOOKUP('W. VaR &amp; Peak Pos By Trader'!$A11,'Import Peak'!$A$3:HE$37,HE$1,FALSE))</f>
        <v>0</v>
      </c>
      <c r="HF11">
        <f>IF(ISNA(VLOOKUP('W. VaR &amp; Peak Pos By Trader'!$A11,'Import Peak'!$A$3:HF$37,HF$1,FALSE)),0,VLOOKUP('W. VaR &amp; Peak Pos By Trader'!$A11,'Import Peak'!$A$3:HF$37,HF$1,FALSE))</f>
        <v>0</v>
      </c>
      <c r="HG11">
        <f>IF(ISNA(VLOOKUP('W. VaR &amp; Peak Pos By Trader'!$A11,'Import Peak'!$A$3:HG$37,HG$1,FALSE)),0,VLOOKUP('W. VaR &amp; Peak Pos By Trader'!$A11,'Import Peak'!$A$3:HG$37,HG$1,FALSE))</f>
        <v>0</v>
      </c>
      <c r="HH11">
        <f>IF(ISNA(VLOOKUP('W. VaR &amp; Peak Pos By Trader'!$A11,'Import Peak'!$A$3:HH$37,HH$1,FALSE)),0,VLOOKUP('W. VaR &amp; Peak Pos By Trader'!$A11,'Import Peak'!$A$3:HH$37,HH$1,FALSE))</f>
        <v>0</v>
      </c>
      <c r="HI11">
        <f>IF(ISNA(VLOOKUP('W. VaR &amp; Peak Pos By Trader'!$A11,'Import Peak'!$A$3:HI$37,HI$1,FALSE)),0,VLOOKUP('W. VaR &amp; Peak Pos By Trader'!$A11,'Import Peak'!$A$3:HI$37,HI$1,FALSE))</f>
        <v>0</v>
      </c>
      <c r="HJ11">
        <f>IF(ISNA(VLOOKUP('W. VaR &amp; Peak Pos By Trader'!$A11,'Import Peak'!$A$3:HJ$37,HJ$1,FALSE)),0,VLOOKUP('W. VaR &amp; Peak Pos By Trader'!$A11,'Import Peak'!$A$3:HJ$37,HJ$1,FALSE))</f>
        <v>0</v>
      </c>
      <c r="HK11">
        <f>IF(ISNA(VLOOKUP('W. VaR &amp; Peak Pos By Trader'!$A11,'Import Peak'!$A$3:HK$37,HK$1,FALSE)),0,VLOOKUP('W. VaR &amp; Peak Pos By Trader'!$A11,'Import Peak'!$A$3:HK$37,HK$1,FALSE))</f>
        <v>0</v>
      </c>
      <c r="HL11">
        <f>IF(ISNA(VLOOKUP('W. VaR &amp; Peak Pos By Trader'!$A11,'Import Peak'!$A$3:HL$37,HL$1,FALSE)),0,VLOOKUP('W. VaR &amp; Peak Pos By Trader'!$A11,'Import Peak'!$A$3:HL$37,HL$1,FALSE))</f>
        <v>0</v>
      </c>
      <c r="HM11">
        <f>IF(ISNA(VLOOKUP('W. VaR &amp; Peak Pos By Trader'!$A11,'Import Peak'!$A$3:HM$37,HM$1,FALSE)),0,VLOOKUP('W. VaR &amp; Peak Pos By Trader'!$A11,'Import Peak'!$A$3:HM$37,HM$1,FALSE))</f>
        <v>0</v>
      </c>
      <c r="HN11">
        <f>IF(ISNA(VLOOKUP('W. VaR &amp; Peak Pos By Trader'!$A11,'Import Peak'!$A$3:HN$37,HN$1,FALSE)),0,VLOOKUP('W. VaR &amp; Peak Pos By Trader'!$A11,'Import Peak'!$A$3:HN$37,HN$1,FALSE))</f>
        <v>0</v>
      </c>
      <c r="HO11">
        <f>IF(ISNA(VLOOKUP('W. VaR &amp; Peak Pos By Trader'!$A11,'Import Peak'!$A$3:HO$37,HO$1,FALSE)),0,VLOOKUP('W. VaR &amp; Peak Pos By Trader'!$A11,'Import Peak'!$A$3:HO$37,HO$1,FALSE))</f>
        <v>0</v>
      </c>
      <c r="HP11">
        <f>IF(ISNA(VLOOKUP('W. VaR &amp; Peak Pos By Trader'!$A11,'Import Peak'!$A$3:HP$37,HP$1,FALSE)),0,VLOOKUP('W. VaR &amp; Peak Pos By Trader'!$A11,'Import Peak'!$A$3:HP$37,HP$1,FALSE))</f>
        <v>0</v>
      </c>
      <c r="HQ11">
        <f>IF(ISNA(VLOOKUP('W. VaR &amp; Peak Pos By Trader'!$A11,'Import Peak'!$A$3:HQ$37,HQ$1,FALSE)),0,VLOOKUP('W. VaR &amp; Peak Pos By Trader'!$A11,'Import Peak'!$A$3:HQ$37,HQ$1,FALSE))</f>
        <v>0</v>
      </c>
      <c r="HR11">
        <f>IF(ISNA(VLOOKUP('W. VaR &amp; Peak Pos By Trader'!$A11,'Import Peak'!$A$3:HR$37,HR$1,FALSE)),0,VLOOKUP('W. VaR &amp; Peak Pos By Trader'!$A11,'Import Peak'!$A$3:HR$37,HR$1,FALSE))</f>
        <v>0</v>
      </c>
      <c r="HS11">
        <f>IF(ISNA(VLOOKUP('W. VaR &amp; Peak Pos By Trader'!$A11,'Import Peak'!$A$3:HS$37,HS$1,FALSE)),0,VLOOKUP('W. VaR &amp; Peak Pos By Trader'!$A11,'Import Peak'!$A$3:HS$37,HS$1,FALSE))</f>
        <v>0</v>
      </c>
      <c r="HT11">
        <f>IF(ISNA(VLOOKUP('W. VaR &amp; Peak Pos By Trader'!$A11,'Import Peak'!$A$3:HT$37,HT$1,FALSE)),0,VLOOKUP('W. VaR &amp; Peak Pos By Trader'!$A11,'Import Peak'!$A$3:HT$37,HT$1,FALSE))</f>
        <v>0</v>
      </c>
      <c r="HU11">
        <f>IF(ISNA(VLOOKUP('W. VaR &amp; Peak Pos By Trader'!$A11,'Import Peak'!$A$3:HU$37,HU$1,FALSE)),0,VLOOKUP('W. VaR &amp; Peak Pos By Trader'!$A11,'Import Peak'!$A$3:HU$37,HU$1,FALSE))</f>
        <v>0</v>
      </c>
      <c r="HV11">
        <f>IF(ISNA(VLOOKUP('W. VaR &amp; Peak Pos By Trader'!$A11,'Import Peak'!$A$3:HV$37,HV$1,FALSE)),0,VLOOKUP('W. VaR &amp; Peak Pos By Trader'!$A11,'Import Peak'!$A$3:HV$37,HV$1,FALSE))</f>
        <v>0</v>
      </c>
      <c r="HW11">
        <f>IF(ISNA(VLOOKUP('W. VaR &amp; Peak Pos By Trader'!$A11,'Import Peak'!$A$3:HW$37,HW$1,FALSE)),0,VLOOKUP('W. VaR &amp; Peak Pos By Trader'!$A11,'Import Peak'!$A$3:HW$37,HW$1,FALSE))</f>
        <v>0</v>
      </c>
      <c r="HX11">
        <f>IF(ISNA(VLOOKUP('W. VaR &amp; Peak Pos By Trader'!$A11,'Import Peak'!$A$3:HX$37,HX$1,FALSE)),0,VLOOKUP('W. VaR &amp; Peak Pos By Trader'!$A11,'Import Peak'!$A$3:HX$37,HX$1,FALSE))</f>
        <v>0</v>
      </c>
      <c r="HY11">
        <f>IF(ISNA(VLOOKUP('W. VaR &amp; Peak Pos By Trader'!$A11,'Import Peak'!$A$3:HY$37,HY$1,FALSE)),0,VLOOKUP('W. VaR &amp; Peak Pos By Trader'!$A11,'Import Peak'!$A$3:HY$37,HY$1,FALSE))</f>
        <v>0</v>
      </c>
      <c r="HZ11">
        <f>IF(ISNA(VLOOKUP('W. VaR &amp; Peak Pos By Trader'!$A11,'Import Peak'!$A$3:HZ$37,HZ$1,FALSE)),0,VLOOKUP('W. VaR &amp; Peak Pos By Trader'!$A11,'Import Peak'!$A$3:HZ$37,HZ$1,FALSE))</f>
        <v>0</v>
      </c>
      <c r="IA11">
        <f>IF(ISNA(VLOOKUP('W. VaR &amp; Peak Pos By Trader'!$A11,'Import Peak'!$A$3:IA$37,IA$1,FALSE)),0,VLOOKUP('W. VaR &amp; Peak Pos By Trader'!$A11,'Import Peak'!$A$3:IA$37,IA$1,FALSE))</f>
        <v>0</v>
      </c>
      <c r="IB11">
        <f>IF(ISNA(VLOOKUP('W. VaR &amp; Peak Pos By Trader'!$A11,'Import Peak'!$A$3:IB$37,IB$1,FALSE)),0,VLOOKUP('W. VaR &amp; Peak Pos By Trader'!$A11,'Import Peak'!$A$3:IB$37,IB$1,FALSE))</f>
        <v>0</v>
      </c>
      <c r="IC11">
        <f>IF(ISNA(VLOOKUP('W. VaR &amp; Peak Pos By Trader'!$A11,'Import Peak'!$A$3:IC$37,IC$1,FALSE)),0,VLOOKUP('W. VaR &amp; Peak Pos By Trader'!$A11,'Import Peak'!$A$3:IC$37,IC$1,FALSE))</f>
        <v>0</v>
      </c>
    </row>
    <row r="12" spans="1:251">
      <c r="A12" s="20" t="s">
        <v>42</v>
      </c>
      <c r="B12" s="14">
        <f>IF(ISNA(VLOOKUP('W. VaR &amp; Peak Pos By Trader'!$A13,'Import Peak'!$A$3:B$37,B$1,FALSE)),0,VLOOKUP('W. VaR &amp; Peak Pos By Trader'!$A13,'Import Peak'!$A$3:B$37,B$1,FALSE))</f>
        <v>0</v>
      </c>
      <c r="C12" s="14">
        <f>IF(ISNA(VLOOKUP('W. VaR &amp; Peak Pos By Trader'!$A13,'Import Peak'!$A$3:C$37,C$1,FALSE)),0,VLOOKUP('W. VaR &amp; Peak Pos By Trader'!$A13,'Import Peak'!$A$3:C$37,C$1,FALSE))</f>
        <v>0</v>
      </c>
      <c r="D12" s="14">
        <f>IF(ISNA(VLOOKUP('W. VaR &amp; Peak Pos By Trader'!$A13,'Import Peak'!$A$3:D$37,D$1,FALSE)),0,VLOOKUP('W. VaR &amp; Peak Pos By Trader'!$A13,'Import Peak'!$A$3:D$37,D$1,FALSE))</f>
        <v>0</v>
      </c>
      <c r="E12" s="14">
        <f>IF(ISNA(VLOOKUP('W. VaR &amp; Peak Pos By Trader'!$A13,'Import Peak'!$A$3:E$37,E$1,FALSE)),0,VLOOKUP('W. VaR &amp; Peak Pos By Trader'!$A13,'Import Peak'!$A$3:E$37,E$1,FALSE))</f>
        <v>0</v>
      </c>
      <c r="F12" s="14">
        <f>IF(ISNA(VLOOKUP('W. VaR &amp; Peak Pos By Trader'!$A13,'Import Peak'!$A$3:F$37,F$1,FALSE)),0,VLOOKUP('W. VaR &amp; Peak Pos By Trader'!$A13,'Import Peak'!$A$3:F$37,F$1,FALSE))</f>
        <v>0</v>
      </c>
      <c r="G12" s="14">
        <f>IF(ISNA(VLOOKUP('W. VaR &amp; Peak Pos By Trader'!$A13,'Import Peak'!$A$3:G$37,G$1,FALSE)),0,VLOOKUP('W. VaR &amp; Peak Pos By Trader'!$A13,'Import Peak'!$A$3:G$37,G$1,FALSE))</f>
        <v>0</v>
      </c>
      <c r="H12" s="14">
        <f>IF(ISNA(VLOOKUP('W. VaR &amp; Peak Pos By Trader'!$A13,'Import Peak'!$A$3:H$37,H$1,FALSE)),0,VLOOKUP('W. VaR &amp; Peak Pos By Trader'!$A13,'Import Peak'!$A$3:H$37,H$1,FALSE))</f>
        <v>0</v>
      </c>
      <c r="I12" s="14">
        <f>IF(ISNA(VLOOKUP('W. VaR &amp; Peak Pos By Trader'!$A13,'Import Peak'!$A$3:I$37,I$1,FALSE)),0,VLOOKUP('W. VaR &amp; Peak Pos By Trader'!$A13,'Import Peak'!$A$3:I$37,I$1,FALSE))</f>
        <v>0</v>
      </c>
      <c r="J12" s="14">
        <f>IF(ISNA(VLOOKUP('W. VaR &amp; Peak Pos By Trader'!$A13,'Import Peak'!$A$3:J$37,J$1,FALSE)),0,VLOOKUP('W. VaR &amp; Peak Pos By Trader'!$A13,'Import Peak'!$A$3:J$37,J$1,FALSE))</f>
        <v>0</v>
      </c>
      <c r="K12" s="14">
        <f>IF(ISNA(VLOOKUP('W. VaR &amp; Peak Pos By Trader'!$A13,'Import Peak'!$A$3:K$37,K$1,FALSE)),0,VLOOKUP('W. VaR &amp; Peak Pos By Trader'!$A13,'Import Peak'!$A$3:K$37,K$1,FALSE))</f>
        <v>0</v>
      </c>
      <c r="L12" s="14">
        <f>IF(ISNA(VLOOKUP('W. VaR &amp; Peak Pos By Trader'!$A13,'Import Peak'!$A$3:L$37,L$1,FALSE)),0,VLOOKUP('W. VaR &amp; Peak Pos By Trader'!$A13,'Import Peak'!$A$3:L$37,L$1,FALSE))</f>
        <v>0</v>
      </c>
      <c r="M12" s="14">
        <f>IF(ISNA(VLOOKUP('W. VaR &amp; Peak Pos By Trader'!$A13,'Import Peak'!$A$3:M$37,M$1,FALSE)),0,VLOOKUP('W. VaR &amp; Peak Pos By Trader'!$A13,'Import Peak'!$A$3:M$37,M$1,FALSE))</f>
        <v>0</v>
      </c>
      <c r="N12" s="14">
        <f>IF(ISNA(VLOOKUP('W. VaR &amp; Peak Pos By Trader'!$A13,'Import Peak'!$A$3:N$37,N$1,FALSE)),0,VLOOKUP('W. VaR &amp; Peak Pos By Trader'!$A13,'Import Peak'!$A$3:N$37,N$1,FALSE))</f>
        <v>0</v>
      </c>
      <c r="O12" s="14">
        <f>IF(ISNA(VLOOKUP('W. VaR &amp; Peak Pos By Trader'!$A13,'Import Peak'!$A$3:O$37,O$1,FALSE)),0,VLOOKUP('W. VaR &amp; Peak Pos By Trader'!$A13,'Import Peak'!$A$3:O$37,O$1,FALSE))</f>
        <v>0</v>
      </c>
      <c r="P12" s="14">
        <f>IF(ISNA(VLOOKUP('W. VaR &amp; Peak Pos By Trader'!$A13,'Import Peak'!$A$3:P$37,P$1,FALSE)),0,VLOOKUP('W. VaR &amp; Peak Pos By Trader'!$A13,'Import Peak'!$A$3:P$37,P$1,FALSE))</f>
        <v>0</v>
      </c>
      <c r="Q12" s="14">
        <f>IF(ISNA(VLOOKUP('W. VaR &amp; Peak Pos By Trader'!$A13,'Import Peak'!$A$3:Q$37,Q$1,FALSE)),0,VLOOKUP('W. VaR &amp; Peak Pos By Trader'!$A13,'Import Peak'!$A$3:Q$37,Q$1,FALSE))</f>
        <v>0</v>
      </c>
      <c r="R12" s="14">
        <f>IF(ISNA(VLOOKUP('W. VaR &amp; Peak Pos By Trader'!$A13,'Import Peak'!$A$3:R$37,R$1,FALSE)),0,VLOOKUP('W. VaR &amp; Peak Pos By Trader'!$A13,'Import Peak'!$A$3:R$37,R$1,FALSE))</f>
        <v>0</v>
      </c>
      <c r="S12" s="14">
        <f>IF(ISNA(VLOOKUP('W. VaR &amp; Peak Pos By Trader'!$A13,'Import Peak'!$A$3:S$37,S$1,FALSE)),0,VLOOKUP('W. VaR &amp; Peak Pos By Trader'!$A13,'Import Peak'!$A$3:S$37,S$1,FALSE))</f>
        <v>0</v>
      </c>
      <c r="T12" s="14">
        <f>IF(ISNA(VLOOKUP('W. VaR &amp; Peak Pos By Trader'!$A13,'Import Peak'!$A$3:T$37,T$1,FALSE)),0,VLOOKUP('W. VaR &amp; Peak Pos By Trader'!$A13,'Import Peak'!$A$3:T$37,T$1,FALSE))</f>
        <v>0</v>
      </c>
      <c r="U12" s="14">
        <f>IF(ISNA(VLOOKUP('W. VaR &amp; Peak Pos By Trader'!$A13,'Import Peak'!$A$3:U$37,U$1,FALSE)),0,VLOOKUP('W. VaR &amp; Peak Pos By Trader'!$A13,'Import Peak'!$A$3:U$37,U$1,FALSE))</f>
        <v>0</v>
      </c>
      <c r="V12" s="14">
        <f>IF(ISNA(VLOOKUP('W. VaR &amp; Peak Pos By Trader'!$A13,'Import Peak'!$A$3:V$37,V$1,FALSE)),0,VLOOKUP('W. VaR &amp; Peak Pos By Trader'!$A13,'Import Peak'!$A$3:V$37,V$1,FALSE))</f>
        <v>0</v>
      </c>
      <c r="W12" s="14">
        <f>IF(ISNA(VLOOKUP('W. VaR &amp; Peak Pos By Trader'!$A13,'Import Peak'!$A$3:W$37,W$1,FALSE)),0,VLOOKUP('W. VaR &amp; Peak Pos By Trader'!$A13,'Import Peak'!$A$3:W$37,W$1,FALSE))</f>
        <v>0</v>
      </c>
      <c r="X12" s="14">
        <f>IF(ISNA(VLOOKUP('W. VaR &amp; Peak Pos By Trader'!$A13,'Import Peak'!$A$3:X$37,X$1,FALSE)),0,VLOOKUP('W. VaR &amp; Peak Pos By Trader'!$A13,'Import Peak'!$A$3:X$37,X$1,FALSE))</f>
        <v>0</v>
      </c>
      <c r="Y12" s="14">
        <f>IF(ISNA(VLOOKUP('W. VaR &amp; Peak Pos By Trader'!$A13,'Import Peak'!$A$3:Y$37,Y$1,FALSE)),0,VLOOKUP('W. VaR &amp; Peak Pos By Trader'!$A13,'Import Peak'!$A$3:Y$37,Y$1,FALSE))</f>
        <v>0</v>
      </c>
      <c r="Z12" s="14">
        <f>IF(ISNA(VLOOKUP('W. VaR &amp; Peak Pos By Trader'!$A13,'Import Peak'!$A$3:Z$37,Z$1,FALSE)),0,VLOOKUP('W. VaR &amp; Peak Pos By Trader'!$A13,'Import Peak'!$A$3:Z$37,Z$1,FALSE))</f>
        <v>0</v>
      </c>
      <c r="AA12" s="14">
        <f>IF(ISNA(VLOOKUP('W. VaR &amp; Peak Pos By Trader'!$A13,'Import Peak'!$A$3:AA$37,AA$1,FALSE)),0,VLOOKUP('W. VaR &amp; Peak Pos By Trader'!$A13,'Import Peak'!$A$3:AA$37,AA$1,FALSE))</f>
        <v>0</v>
      </c>
      <c r="AB12" s="14">
        <f>IF(ISNA(VLOOKUP('W. VaR &amp; Peak Pos By Trader'!$A13,'Import Peak'!$A$3:AB$37,AB$1,FALSE)),0,VLOOKUP('W. VaR &amp; Peak Pos By Trader'!$A13,'Import Peak'!$A$3:AB$37,AB$1,FALSE))</f>
        <v>0</v>
      </c>
      <c r="AC12" s="14">
        <f>IF(ISNA(VLOOKUP('W. VaR &amp; Peak Pos By Trader'!$A13,'Import Peak'!$A$3:AC$37,AC$1,FALSE)),0,VLOOKUP('W. VaR &amp; Peak Pos By Trader'!$A13,'Import Peak'!$A$3:AC$37,AC$1,FALSE))</f>
        <v>0</v>
      </c>
      <c r="AD12" s="14">
        <f>IF(ISNA(VLOOKUP('W. VaR &amp; Peak Pos By Trader'!$A13,'Import Peak'!$A$3:AD$37,AD$1,FALSE)),0,VLOOKUP('W. VaR &amp; Peak Pos By Trader'!$A13,'Import Peak'!$A$3:AD$37,AD$1,FALSE))</f>
        <v>0</v>
      </c>
      <c r="AE12" s="14">
        <f>IF(ISNA(VLOOKUP('W. VaR &amp; Peak Pos By Trader'!$A13,'Import Peak'!$A$3:AE$37,AE$1,FALSE)),0,VLOOKUP('W. VaR &amp; Peak Pos By Trader'!$A13,'Import Peak'!$A$3:AE$37,AE$1,FALSE))</f>
        <v>0</v>
      </c>
      <c r="AF12" s="14">
        <f>IF(ISNA(VLOOKUP('W. VaR &amp; Peak Pos By Trader'!$A13,'Import Peak'!$A$3:AF$37,AF$1,FALSE)),0,VLOOKUP('W. VaR &amp; Peak Pos By Trader'!$A13,'Import Peak'!$A$3:AF$37,AF$1,FALSE))</f>
        <v>0</v>
      </c>
      <c r="AG12" s="14">
        <f>IF(ISNA(VLOOKUP('W. VaR &amp; Peak Pos By Trader'!$A13,'Import Peak'!$A$3:AG$37,AG$1,FALSE)),0,VLOOKUP('W. VaR &amp; Peak Pos By Trader'!$A13,'Import Peak'!$A$3:AG$37,AG$1,FALSE))</f>
        <v>0</v>
      </c>
      <c r="AH12" s="14">
        <f>IF(ISNA(VLOOKUP('W. VaR &amp; Peak Pos By Trader'!$A13,'Import Peak'!$A$3:AH$37,AH$1,FALSE)),0,VLOOKUP('W. VaR &amp; Peak Pos By Trader'!$A13,'Import Peak'!$A$3:AH$37,AH$1,FALSE))</f>
        <v>0</v>
      </c>
      <c r="AI12" s="14">
        <f>IF(ISNA(VLOOKUP('W. VaR &amp; Peak Pos By Trader'!$A13,'Import Peak'!$A$3:AI$37,AI$1,FALSE)),0,VLOOKUP('W. VaR &amp; Peak Pos By Trader'!$A13,'Import Peak'!$A$3:AI$37,AI$1,FALSE))</f>
        <v>0</v>
      </c>
      <c r="AJ12" s="14">
        <f>IF(ISNA(VLOOKUP('W. VaR &amp; Peak Pos By Trader'!$A13,'Import Peak'!$A$3:AJ$37,AJ$1,FALSE)),0,VLOOKUP('W. VaR &amp; Peak Pos By Trader'!$A13,'Import Peak'!$A$3:AJ$37,AJ$1,FALSE))</f>
        <v>0</v>
      </c>
      <c r="AK12" s="14">
        <f>IF(ISNA(VLOOKUP('W. VaR &amp; Peak Pos By Trader'!$A13,'Import Peak'!$A$3:AK$37,AK$1,FALSE)),0,VLOOKUP('W. VaR &amp; Peak Pos By Trader'!$A13,'Import Peak'!$A$3:AK$37,AK$1,FALSE))</f>
        <v>0</v>
      </c>
      <c r="AL12" s="14">
        <f>IF(ISNA(VLOOKUP('W. VaR &amp; Peak Pos By Trader'!$A13,'Import Peak'!$A$3:AL$37,AL$1,FALSE)),0,VLOOKUP('W. VaR &amp; Peak Pos By Trader'!$A13,'Import Peak'!$A$3:AL$37,AL$1,FALSE))</f>
        <v>0</v>
      </c>
      <c r="AM12" s="14">
        <f>IF(ISNA(VLOOKUP('W. VaR &amp; Peak Pos By Trader'!$A13,'Import Peak'!$A$3:AM$37,AM$1,FALSE)),0,VLOOKUP('W. VaR &amp; Peak Pos By Trader'!$A13,'Import Peak'!$A$3:AM$37,AM$1,FALSE))</f>
        <v>0</v>
      </c>
      <c r="AN12" s="14">
        <f>IF(ISNA(VLOOKUP('W. VaR &amp; Peak Pos By Trader'!$A13,'Import Peak'!$A$3:AN$37,AN$1,FALSE)),0,VLOOKUP('W. VaR &amp; Peak Pos By Trader'!$A13,'Import Peak'!$A$3:AN$37,AN$1,FALSE))</f>
        <v>0</v>
      </c>
      <c r="AO12" s="14">
        <f>IF(ISNA(VLOOKUP('W. VaR &amp; Peak Pos By Trader'!$A13,'Import Peak'!$A$3:AO$37,AO$1,FALSE)),0,VLOOKUP('W. VaR &amp; Peak Pos By Trader'!$A13,'Import Peak'!$A$3:AO$37,AO$1,FALSE))</f>
        <v>0</v>
      </c>
      <c r="AP12" s="14">
        <f>IF(ISNA(VLOOKUP('W. VaR &amp; Peak Pos By Trader'!$A13,'Import Peak'!$A$3:AP$37,AP$1,FALSE)),0,VLOOKUP('W. VaR &amp; Peak Pos By Trader'!$A13,'Import Peak'!$A$3:AP$37,AP$1,FALSE))</f>
        <v>0</v>
      </c>
      <c r="AQ12" s="14">
        <f>IF(ISNA(VLOOKUP('W. VaR &amp; Peak Pos By Trader'!$A13,'Import Peak'!$A$3:AQ$37,AQ$1,FALSE)),0,VLOOKUP('W. VaR &amp; Peak Pos By Trader'!$A13,'Import Peak'!$A$3:AQ$37,AQ$1,FALSE))</f>
        <v>0</v>
      </c>
      <c r="AR12" s="14">
        <f>IF(ISNA(VLOOKUP('W. VaR &amp; Peak Pos By Trader'!$A13,'Import Peak'!$A$3:AR$37,AR$1,FALSE)),0,VLOOKUP('W. VaR &amp; Peak Pos By Trader'!$A13,'Import Peak'!$A$3:AR$37,AR$1,FALSE))</f>
        <v>0</v>
      </c>
      <c r="AS12" s="14">
        <f>IF(ISNA(VLOOKUP('W. VaR &amp; Peak Pos By Trader'!$A13,'Import Peak'!$A$3:AS$37,AS$1,FALSE)),0,VLOOKUP('W. VaR &amp; Peak Pos By Trader'!$A13,'Import Peak'!$A$3:AS$37,AS$1,FALSE))</f>
        <v>0</v>
      </c>
      <c r="AT12" s="14">
        <f>IF(ISNA(VLOOKUP('W. VaR &amp; Peak Pos By Trader'!$A13,'Import Peak'!$A$3:AT$37,AT$1,FALSE)),0,VLOOKUP('W. VaR &amp; Peak Pos By Trader'!$A13,'Import Peak'!$A$3:AT$37,AT$1,FALSE))</f>
        <v>0</v>
      </c>
      <c r="AU12" s="14">
        <f>IF(ISNA(VLOOKUP('W. VaR &amp; Peak Pos By Trader'!$A13,'Import Peak'!$A$3:AU$37,AU$1,FALSE)),0,VLOOKUP('W. VaR &amp; Peak Pos By Trader'!$A13,'Import Peak'!$A$3:AU$37,AU$1,FALSE))</f>
        <v>0</v>
      </c>
      <c r="AV12" s="14">
        <f>IF(ISNA(VLOOKUP('W. VaR &amp; Peak Pos By Trader'!$A13,'Import Peak'!$A$3:AV$37,AV$1,FALSE)),0,VLOOKUP('W. VaR &amp; Peak Pos By Trader'!$A13,'Import Peak'!$A$3:AV$37,AV$1,FALSE))</f>
        <v>0</v>
      </c>
      <c r="AW12" s="14">
        <f>IF(ISNA(VLOOKUP('W. VaR &amp; Peak Pos By Trader'!$A13,'Import Peak'!$A$3:AW$37,AW$1,FALSE)),0,VLOOKUP('W. VaR &amp; Peak Pos By Trader'!$A13,'Import Peak'!$A$3:AW$37,AW$1,FALSE))</f>
        <v>0</v>
      </c>
      <c r="AX12" s="14">
        <f>IF(ISNA(VLOOKUP('W. VaR &amp; Peak Pos By Trader'!$A13,'Import Peak'!$A$3:AX$37,AX$1,FALSE)),0,VLOOKUP('W. VaR &amp; Peak Pos By Trader'!$A13,'Import Peak'!$A$3:AX$37,AX$1,FALSE))</f>
        <v>0</v>
      </c>
      <c r="AY12" s="14">
        <f>IF(ISNA(VLOOKUP('W. VaR &amp; Peak Pos By Trader'!$A13,'Import Peak'!$A$3:AY$37,AY$1,FALSE)),0,VLOOKUP('W. VaR &amp; Peak Pos By Trader'!$A13,'Import Peak'!$A$3:AY$37,AY$1,FALSE))</f>
        <v>0</v>
      </c>
      <c r="AZ12" s="14">
        <f>IF(ISNA(VLOOKUP('W. VaR &amp; Peak Pos By Trader'!$A13,'Import Peak'!$A$3:AZ$37,AZ$1,FALSE)),0,VLOOKUP('W. VaR &amp; Peak Pos By Trader'!$A13,'Import Peak'!$A$3:AZ$37,AZ$1,FALSE))</f>
        <v>0</v>
      </c>
      <c r="BA12" s="14">
        <f>IF(ISNA(VLOOKUP('W. VaR &amp; Peak Pos By Trader'!$A13,'Import Peak'!$A$3:BA$37,BA$1,FALSE)),0,VLOOKUP('W. VaR &amp; Peak Pos By Trader'!$A13,'Import Peak'!$A$3:BA$37,BA$1,FALSE))</f>
        <v>0</v>
      </c>
      <c r="BB12" s="14">
        <f>IF(ISNA(VLOOKUP('W. VaR &amp; Peak Pos By Trader'!$A13,'Import Peak'!$A$3:BB$37,BB$1,FALSE)),0,VLOOKUP('W. VaR &amp; Peak Pos By Trader'!$A13,'Import Peak'!$A$3:BB$37,BB$1,FALSE))</f>
        <v>0</v>
      </c>
      <c r="BC12" s="14">
        <f>IF(ISNA(VLOOKUP('W. VaR &amp; Peak Pos By Trader'!$A13,'Import Peak'!$A$3:BC$37,BC$1,FALSE)),0,VLOOKUP('W. VaR &amp; Peak Pos By Trader'!$A13,'Import Peak'!$A$3:BC$37,BC$1,FALSE))</f>
        <v>0</v>
      </c>
      <c r="BD12" s="14">
        <f>IF(ISNA(VLOOKUP('W. VaR &amp; Peak Pos By Trader'!$A13,'Import Peak'!$A$3:BD$37,BD$1,FALSE)),0,VLOOKUP('W. VaR &amp; Peak Pos By Trader'!$A13,'Import Peak'!$A$3:BD$37,BD$1,FALSE))</f>
        <v>0</v>
      </c>
      <c r="BE12" s="14">
        <f>IF(ISNA(VLOOKUP('W. VaR &amp; Peak Pos By Trader'!$A13,'Import Peak'!$A$3:BE$37,BE$1,FALSE)),0,VLOOKUP('W. VaR &amp; Peak Pos By Trader'!$A13,'Import Peak'!$A$3:BE$37,BE$1,FALSE))</f>
        <v>0</v>
      </c>
      <c r="BF12" s="14">
        <f>IF(ISNA(VLOOKUP('W. VaR &amp; Peak Pos By Trader'!$A13,'Import Peak'!$A$3:BF$37,BF$1,FALSE)),0,VLOOKUP('W. VaR &amp; Peak Pos By Trader'!$A13,'Import Peak'!$A$3:BF$37,BF$1,FALSE))</f>
        <v>0</v>
      </c>
      <c r="BG12" s="14">
        <f>IF(ISNA(VLOOKUP('W. VaR &amp; Peak Pos By Trader'!$A13,'Import Peak'!$A$3:BG$37,BG$1,FALSE)),0,VLOOKUP('W. VaR &amp; Peak Pos By Trader'!$A13,'Import Peak'!$A$3:BG$37,BG$1,FALSE))</f>
        <v>0</v>
      </c>
      <c r="BH12" s="14">
        <f>IF(ISNA(VLOOKUP('W. VaR &amp; Peak Pos By Trader'!$A13,'Import Peak'!$A$3:BH$37,BH$1,FALSE)),0,VLOOKUP('W. VaR &amp; Peak Pos By Trader'!$A13,'Import Peak'!$A$3:BH$37,BH$1,FALSE))</f>
        <v>0</v>
      </c>
      <c r="BI12" s="14">
        <f>IF(ISNA(VLOOKUP('W. VaR &amp; Peak Pos By Trader'!$A13,'Import Peak'!$A$3:BI$37,BI$1,FALSE)),0,VLOOKUP('W. VaR &amp; Peak Pos By Trader'!$A13,'Import Peak'!$A$3:BI$37,BI$1,FALSE))</f>
        <v>0</v>
      </c>
      <c r="BJ12" s="14">
        <f>IF(ISNA(VLOOKUP('W. VaR &amp; Peak Pos By Trader'!$A13,'Import Peak'!$A$3:BJ$37,BJ$1,FALSE)),0,VLOOKUP('W. VaR &amp; Peak Pos By Trader'!$A13,'Import Peak'!$A$3:BJ$37,BJ$1,FALSE))</f>
        <v>0</v>
      </c>
      <c r="BK12" s="14">
        <f>IF(ISNA(VLOOKUP('W. VaR &amp; Peak Pos By Trader'!$A13,'Import Peak'!$A$3:BK$37,BK$1,FALSE)),0,VLOOKUP('W. VaR &amp; Peak Pos By Trader'!$A13,'Import Peak'!$A$3:BK$37,BK$1,FALSE))</f>
        <v>0</v>
      </c>
      <c r="BL12" s="14">
        <f>IF(ISNA(VLOOKUP('W. VaR &amp; Peak Pos By Trader'!$A13,'Import Peak'!$A$3:BL$37,BL$1,FALSE)),0,VLOOKUP('W. VaR &amp; Peak Pos By Trader'!$A13,'Import Peak'!$A$3:BL$37,BL$1,FALSE))</f>
        <v>0</v>
      </c>
      <c r="BM12" s="14">
        <f>IF(ISNA(VLOOKUP('W. VaR &amp; Peak Pos By Trader'!$A13,'Import Peak'!$A$3:BM$37,BM$1,FALSE)),0,VLOOKUP('W. VaR &amp; Peak Pos By Trader'!$A13,'Import Peak'!$A$3:BM$37,BM$1,FALSE))</f>
        <v>0</v>
      </c>
      <c r="BN12" s="14">
        <f>IF(ISNA(VLOOKUP('W. VaR &amp; Peak Pos By Trader'!$A13,'Import Peak'!$A$3:BN$37,BN$1,FALSE)),0,VLOOKUP('W. VaR &amp; Peak Pos By Trader'!$A13,'Import Peak'!$A$3:BN$37,BN$1,FALSE))</f>
        <v>0</v>
      </c>
      <c r="BO12" s="14">
        <f>IF(ISNA(VLOOKUP('W. VaR &amp; Peak Pos By Trader'!$A13,'Import Peak'!$A$3:BO$37,BO$1,FALSE)),0,VLOOKUP('W. VaR &amp; Peak Pos By Trader'!$A13,'Import Peak'!$A$3:BO$37,BO$1,FALSE))</f>
        <v>0</v>
      </c>
      <c r="BP12" s="14">
        <f>IF(ISNA(VLOOKUP('W. VaR &amp; Peak Pos By Trader'!$A13,'Import Peak'!$A$3:BP$37,BP$1,FALSE)),0,VLOOKUP('W. VaR &amp; Peak Pos By Trader'!$A13,'Import Peak'!$A$3:BP$37,BP$1,FALSE))</f>
        <v>0</v>
      </c>
      <c r="BQ12" s="14">
        <f>IF(ISNA(VLOOKUP('W. VaR &amp; Peak Pos By Trader'!$A13,'Import Peak'!$A$3:BQ$37,BQ$1,FALSE)),0,VLOOKUP('W. VaR &amp; Peak Pos By Trader'!$A13,'Import Peak'!$A$3:BQ$37,BQ$1,FALSE))</f>
        <v>0</v>
      </c>
      <c r="BR12" s="14">
        <f>IF(ISNA(VLOOKUP('W. VaR &amp; Peak Pos By Trader'!$A13,'Import Peak'!$A$3:BR$37,BR$1,FALSE)),0,VLOOKUP('W. VaR &amp; Peak Pos By Trader'!$A13,'Import Peak'!$A$3:BR$37,BR$1,FALSE))</f>
        <v>0</v>
      </c>
      <c r="BS12" s="14">
        <f>IF(ISNA(VLOOKUP('W. VaR &amp; Peak Pos By Trader'!$A13,'Import Peak'!$A$3:BS$37,BS$1,FALSE)),0,VLOOKUP('W. VaR &amp; Peak Pos By Trader'!$A13,'Import Peak'!$A$3:BS$37,BS$1,FALSE))</f>
        <v>0</v>
      </c>
      <c r="BT12" s="14">
        <f>IF(ISNA(VLOOKUP('W. VaR &amp; Peak Pos By Trader'!$A13,'Import Peak'!$A$3:BT$37,BT$1,FALSE)),0,VLOOKUP('W. VaR &amp; Peak Pos By Trader'!$A13,'Import Peak'!$A$3:BT$37,BT$1,FALSE))</f>
        <v>0</v>
      </c>
      <c r="BU12" s="14">
        <f>IF(ISNA(VLOOKUP('W. VaR &amp; Peak Pos By Trader'!$A13,'Import Peak'!$A$3:BU$37,BU$1,FALSE)),0,VLOOKUP('W. VaR &amp; Peak Pos By Trader'!$A13,'Import Peak'!$A$3:BU$37,BU$1,FALSE))</f>
        <v>0</v>
      </c>
      <c r="BV12" s="14">
        <f>IF(ISNA(VLOOKUP('W. VaR &amp; Peak Pos By Trader'!$A13,'Import Peak'!$A$3:BV$37,BV$1,FALSE)),0,VLOOKUP('W. VaR &amp; Peak Pos By Trader'!$A13,'Import Peak'!$A$3:BV$37,BV$1,FALSE))</f>
        <v>0</v>
      </c>
      <c r="BW12" s="14">
        <f>IF(ISNA(VLOOKUP('W. VaR &amp; Peak Pos By Trader'!$A13,'Import Peak'!$A$3:BW$37,BW$1,FALSE)),0,VLOOKUP('W. VaR &amp; Peak Pos By Trader'!$A13,'Import Peak'!$A$3:BW$37,BW$1,FALSE))</f>
        <v>0</v>
      </c>
      <c r="BX12" s="14">
        <f>IF(ISNA(VLOOKUP('W. VaR &amp; Peak Pos By Trader'!$A13,'Import Peak'!$A$3:BX$37,BX$1,FALSE)),0,VLOOKUP('W. VaR &amp; Peak Pos By Trader'!$A13,'Import Peak'!$A$3:BX$37,BX$1,FALSE))</f>
        <v>0</v>
      </c>
      <c r="BY12" s="14">
        <f>IF(ISNA(VLOOKUP('W. VaR &amp; Peak Pos By Trader'!$A13,'Import Peak'!$A$3:BY$37,BY$1,FALSE)),0,VLOOKUP('W. VaR &amp; Peak Pos By Trader'!$A13,'Import Peak'!$A$3:BY$37,BY$1,FALSE))</f>
        <v>0</v>
      </c>
      <c r="BZ12" s="14">
        <f>IF(ISNA(VLOOKUP('W. VaR &amp; Peak Pos By Trader'!$A13,'Import Peak'!$A$3:BZ$37,BZ$1,FALSE)),0,VLOOKUP('W. VaR &amp; Peak Pos By Trader'!$A13,'Import Peak'!$A$3:BZ$37,BZ$1,FALSE))</f>
        <v>0</v>
      </c>
      <c r="CA12" s="14">
        <f>IF(ISNA(VLOOKUP('W. VaR &amp; Peak Pos By Trader'!$A13,'Import Peak'!$A$3:CA$37,CA$1,FALSE)),0,VLOOKUP('W. VaR &amp; Peak Pos By Trader'!$A13,'Import Peak'!$A$3:CA$37,CA$1,FALSE))</f>
        <v>0</v>
      </c>
      <c r="CB12" s="14">
        <f>IF(ISNA(VLOOKUP('W. VaR &amp; Peak Pos By Trader'!$A13,'Import Peak'!$A$3:CB$37,CB$1,FALSE)),0,VLOOKUP('W. VaR &amp; Peak Pos By Trader'!$A13,'Import Peak'!$A$3:CB$37,CB$1,FALSE))</f>
        <v>0</v>
      </c>
      <c r="CC12" s="14">
        <f>IF(ISNA(VLOOKUP('W. VaR &amp; Peak Pos By Trader'!$A13,'Import Peak'!$A$3:CC$37,CC$1,FALSE)),0,VLOOKUP('W. VaR &amp; Peak Pos By Trader'!$A13,'Import Peak'!$A$3:CC$37,CC$1,FALSE))</f>
        <v>0</v>
      </c>
      <c r="CD12" s="14">
        <f>IF(ISNA(VLOOKUP('W. VaR &amp; Peak Pos By Trader'!$A13,'Import Peak'!$A$3:CD$37,CD$1,FALSE)),0,VLOOKUP('W. VaR &amp; Peak Pos By Trader'!$A13,'Import Peak'!$A$3:CD$37,CD$1,FALSE))</f>
        <v>0</v>
      </c>
      <c r="CE12" s="14">
        <f>IF(ISNA(VLOOKUP('W. VaR &amp; Peak Pos By Trader'!$A13,'Import Peak'!$A$3:CE$37,CE$1,FALSE)),0,VLOOKUP('W. VaR &amp; Peak Pos By Trader'!$A13,'Import Peak'!$A$3:CE$37,CE$1,FALSE))</f>
        <v>0</v>
      </c>
      <c r="CF12" s="14">
        <f>IF(ISNA(VLOOKUP('W. VaR &amp; Peak Pos By Trader'!$A13,'Import Peak'!$A$3:CF$37,CF$1,FALSE)),0,VLOOKUP('W. VaR &amp; Peak Pos By Trader'!$A13,'Import Peak'!$A$3:CF$37,CF$1,FALSE))</f>
        <v>0</v>
      </c>
      <c r="CG12" s="14">
        <f>IF(ISNA(VLOOKUP('W. VaR &amp; Peak Pos By Trader'!$A13,'Import Peak'!$A$3:CG$37,CG$1,FALSE)),0,VLOOKUP('W. VaR &amp; Peak Pos By Trader'!$A13,'Import Peak'!$A$3:CG$37,CG$1,FALSE))</f>
        <v>0</v>
      </c>
      <c r="CH12" s="14">
        <f>IF(ISNA(VLOOKUP('W. VaR &amp; Peak Pos By Trader'!$A13,'Import Peak'!$A$3:CH$37,CH$1,FALSE)),0,VLOOKUP('W. VaR &amp; Peak Pos By Trader'!$A13,'Import Peak'!$A$3:CH$37,CH$1,FALSE))</f>
        <v>0</v>
      </c>
      <c r="CI12" s="14">
        <f>IF(ISNA(VLOOKUP('W. VaR &amp; Peak Pos By Trader'!$A13,'Import Peak'!$A$3:CI$37,CI$1,FALSE)),0,VLOOKUP('W. VaR &amp; Peak Pos By Trader'!$A13,'Import Peak'!$A$3:CI$37,CI$1,FALSE))</f>
        <v>0</v>
      </c>
      <c r="CJ12" s="14">
        <f>IF(ISNA(VLOOKUP('W. VaR &amp; Peak Pos By Trader'!$A13,'Import Peak'!$A$3:CJ$37,CJ$1,FALSE)),0,VLOOKUP('W. VaR &amp; Peak Pos By Trader'!$A13,'Import Peak'!$A$3:CJ$37,CJ$1,FALSE))</f>
        <v>0</v>
      </c>
      <c r="CK12" s="14">
        <f>IF(ISNA(VLOOKUP('W. VaR &amp; Peak Pos By Trader'!$A13,'Import Peak'!$A$3:CK$37,CK$1,FALSE)),0,VLOOKUP('W. VaR &amp; Peak Pos By Trader'!$A13,'Import Peak'!$A$3:CK$37,CK$1,FALSE))</f>
        <v>0</v>
      </c>
      <c r="CL12" s="14">
        <f>IF(ISNA(VLOOKUP('W. VaR &amp; Peak Pos By Trader'!$A13,'Import Peak'!$A$3:CL$37,CL$1,FALSE)),0,VLOOKUP('W. VaR &amp; Peak Pos By Trader'!$A13,'Import Peak'!$A$3:CL$37,CL$1,FALSE))</f>
        <v>0</v>
      </c>
      <c r="CM12" s="14">
        <f>IF(ISNA(VLOOKUP('W. VaR &amp; Peak Pos By Trader'!$A13,'Import Peak'!$A$3:CM$37,CM$1,FALSE)),0,VLOOKUP('W. VaR &amp; Peak Pos By Trader'!$A13,'Import Peak'!$A$3:CM$37,CM$1,FALSE))</f>
        <v>0</v>
      </c>
      <c r="CN12" s="14">
        <f>IF(ISNA(VLOOKUP('W. VaR &amp; Peak Pos By Trader'!$A13,'Import Peak'!$A$3:CN$37,CN$1,FALSE)),0,VLOOKUP('W. VaR &amp; Peak Pos By Trader'!$A13,'Import Peak'!$A$3:CN$37,CN$1,FALSE))</f>
        <v>0</v>
      </c>
      <c r="CO12" s="14">
        <f>IF(ISNA(VLOOKUP('W. VaR &amp; Peak Pos By Trader'!$A13,'Import Peak'!$A$3:CO$37,CO$1,FALSE)),0,VLOOKUP('W. VaR &amp; Peak Pos By Trader'!$A13,'Import Peak'!$A$3:CO$37,CO$1,FALSE))</f>
        <v>0</v>
      </c>
      <c r="CP12" s="14">
        <f>IF(ISNA(VLOOKUP('W. VaR &amp; Peak Pos By Trader'!$A13,'Import Peak'!$A$3:CP$37,CP$1,FALSE)),0,VLOOKUP('W. VaR &amp; Peak Pos By Trader'!$A13,'Import Peak'!$A$3:CP$37,CP$1,FALSE))</f>
        <v>0</v>
      </c>
      <c r="CQ12" s="14">
        <f>IF(ISNA(VLOOKUP('W. VaR &amp; Peak Pos By Trader'!$A13,'Import Peak'!$A$3:CQ$37,CQ$1,FALSE)),0,VLOOKUP('W. VaR &amp; Peak Pos By Trader'!$A13,'Import Peak'!$A$3:CQ$37,CQ$1,FALSE))</f>
        <v>0</v>
      </c>
      <c r="CR12" s="14">
        <f>IF(ISNA(VLOOKUP('W. VaR &amp; Peak Pos By Trader'!$A13,'Import Peak'!$A$3:CR$37,CR$1,FALSE)),0,VLOOKUP('W. VaR &amp; Peak Pos By Trader'!$A13,'Import Peak'!$A$3:CR$37,CR$1,FALSE))</f>
        <v>0</v>
      </c>
      <c r="CS12" s="14">
        <f>IF(ISNA(VLOOKUP('W. VaR &amp; Peak Pos By Trader'!$A13,'Import Peak'!$A$3:CS$37,CS$1,FALSE)),0,VLOOKUP('W. VaR &amp; Peak Pos By Trader'!$A13,'Import Peak'!$A$3:CS$37,CS$1,FALSE))</f>
        <v>0</v>
      </c>
      <c r="CT12" s="14">
        <f>IF(ISNA(VLOOKUP('W. VaR &amp; Peak Pos By Trader'!$A13,'Import Peak'!$A$3:CT$37,CT$1,FALSE)),0,VLOOKUP('W. VaR &amp; Peak Pos By Trader'!$A13,'Import Peak'!$A$3:CT$37,CT$1,FALSE))</f>
        <v>0</v>
      </c>
      <c r="CU12" s="14">
        <f>IF(ISNA(VLOOKUP('W. VaR &amp; Peak Pos By Trader'!$A13,'Import Peak'!$A$3:CU$37,CU$1,FALSE)),0,VLOOKUP('W. VaR &amp; Peak Pos By Trader'!$A13,'Import Peak'!$A$3:CU$37,CU$1,FALSE))</f>
        <v>0</v>
      </c>
      <c r="CV12" s="14">
        <f>IF(ISNA(VLOOKUP('W. VaR &amp; Peak Pos By Trader'!$A13,'Import Peak'!$A$3:CV$37,CV$1,FALSE)),0,VLOOKUP('W. VaR &amp; Peak Pos By Trader'!$A13,'Import Peak'!$A$3:CV$37,CV$1,FALSE))</f>
        <v>0</v>
      </c>
      <c r="CW12" s="14">
        <f>IF(ISNA(VLOOKUP('W. VaR &amp; Peak Pos By Trader'!$A13,'Import Peak'!$A$3:CW$37,CW$1,FALSE)),0,VLOOKUP('W. VaR &amp; Peak Pos By Trader'!$A13,'Import Peak'!$A$3:CW$37,CW$1,FALSE))</f>
        <v>0</v>
      </c>
      <c r="CX12" s="14">
        <f>IF(ISNA(VLOOKUP('W. VaR &amp; Peak Pos By Trader'!$A13,'Import Peak'!$A$3:CX$37,CX$1,FALSE)),0,VLOOKUP('W. VaR &amp; Peak Pos By Trader'!$A13,'Import Peak'!$A$3:CX$37,CX$1,FALSE))</f>
        <v>0</v>
      </c>
      <c r="CY12" s="14">
        <f>IF(ISNA(VLOOKUP('W. VaR &amp; Peak Pos By Trader'!$A13,'Import Peak'!$A$3:CY$37,CY$1,FALSE)),0,VLOOKUP('W. VaR &amp; Peak Pos By Trader'!$A13,'Import Peak'!$A$3:CY$37,CY$1,FALSE))</f>
        <v>0</v>
      </c>
      <c r="CZ12" s="14">
        <f>IF(ISNA(VLOOKUP('W. VaR &amp; Peak Pos By Trader'!$A13,'Import Peak'!$A$3:CZ$37,CZ$1,FALSE)),0,VLOOKUP('W. VaR &amp; Peak Pos By Trader'!$A13,'Import Peak'!$A$3:CZ$37,CZ$1,FALSE))</f>
        <v>0</v>
      </c>
      <c r="DA12" s="14">
        <f>IF(ISNA(VLOOKUP('W. VaR &amp; Peak Pos By Trader'!$A13,'Import Peak'!$A$3:DA$37,DA$1,FALSE)),0,VLOOKUP('W. VaR &amp; Peak Pos By Trader'!$A13,'Import Peak'!$A$3:DA$37,DA$1,FALSE))</f>
        <v>0</v>
      </c>
      <c r="DB12" s="14">
        <f>IF(ISNA(VLOOKUP('W. VaR &amp; Peak Pos By Trader'!$A13,'Import Peak'!$A$3:DB$37,DB$1,FALSE)),0,VLOOKUP('W. VaR &amp; Peak Pos By Trader'!$A13,'Import Peak'!$A$3:DB$37,DB$1,FALSE))</f>
        <v>0</v>
      </c>
      <c r="DC12" s="14">
        <f>IF(ISNA(VLOOKUP('W. VaR &amp; Peak Pos By Trader'!$A13,'Import Peak'!$A$3:DC$37,DC$1,FALSE)),0,VLOOKUP('W. VaR &amp; Peak Pos By Trader'!$A13,'Import Peak'!$A$3:DC$37,DC$1,FALSE))</f>
        <v>0</v>
      </c>
      <c r="DD12" s="14">
        <f>IF(ISNA(VLOOKUP('W. VaR &amp; Peak Pos By Trader'!$A13,'Import Peak'!$A$3:DD$37,DD$1,FALSE)),0,VLOOKUP('W. VaR &amp; Peak Pos By Trader'!$A13,'Import Peak'!$A$3:DD$37,DD$1,FALSE))</f>
        <v>0</v>
      </c>
      <c r="DE12" s="14">
        <f>IF(ISNA(VLOOKUP('W. VaR &amp; Peak Pos By Trader'!$A13,'Import Peak'!$A$3:DE$37,DE$1,FALSE)),0,VLOOKUP('W. VaR &amp; Peak Pos By Trader'!$A13,'Import Peak'!$A$3:DE$37,DE$1,FALSE))</f>
        <v>0</v>
      </c>
      <c r="DF12" s="14">
        <f>IF(ISNA(VLOOKUP('W. VaR &amp; Peak Pos By Trader'!$A13,'Import Peak'!$A$3:DF$37,DF$1,FALSE)),0,VLOOKUP('W. VaR &amp; Peak Pos By Trader'!$A13,'Import Peak'!$A$3:DF$37,DF$1,FALSE))</f>
        <v>0</v>
      </c>
      <c r="DG12" s="14">
        <f>IF(ISNA(VLOOKUP('W. VaR &amp; Peak Pos By Trader'!$A13,'Import Peak'!$A$3:DG$37,DG$1,FALSE)),0,VLOOKUP('W. VaR &amp; Peak Pos By Trader'!$A13,'Import Peak'!$A$3:DG$37,DG$1,FALSE))</f>
        <v>0</v>
      </c>
      <c r="DH12" s="14">
        <f>IF(ISNA(VLOOKUP('W. VaR &amp; Peak Pos By Trader'!$A13,'Import Peak'!$A$3:DH$37,DH$1,FALSE)),0,VLOOKUP('W. VaR &amp; Peak Pos By Trader'!$A13,'Import Peak'!$A$3:DH$37,DH$1,FALSE))</f>
        <v>0</v>
      </c>
      <c r="DI12" s="14">
        <f>IF(ISNA(VLOOKUP('W. VaR &amp; Peak Pos By Trader'!$A13,'Import Peak'!$A$3:DI$37,DI$1,FALSE)),0,VLOOKUP('W. VaR &amp; Peak Pos By Trader'!$A13,'Import Peak'!$A$3:DI$37,DI$1,FALSE))</f>
        <v>0</v>
      </c>
      <c r="DJ12" s="14">
        <f>IF(ISNA(VLOOKUP('W. VaR &amp; Peak Pos By Trader'!$A13,'Import Peak'!$A$3:DJ$37,DJ$1,FALSE)),0,VLOOKUP('W. VaR &amp; Peak Pos By Trader'!$A13,'Import Peak'!$A$3:DJ$37,DJ$1,FALSE))</f>
        <v>0</v>
      </c>
      <c r="DK12" s="14">
        <f>IF(ISNA(VLOOKUP('W. VaR &amp; Peak Pos By Trader'!$A13,'Import Peak'!$A$3:DK$37,DK$1,FALSE)),0,VLOOKUP('W. VaR &amp; Peak Pos By Trader'!$A13,'Import Peak'!$A$3:DK$37,DK$1,FALSE))</f>
        <v>0</v>
      </c>
      <c r="DL12" s="14">
        <f>IF(ISNA(VLOOKUP('W. VaR &amp; Peak Pos By Trader'!$A13,'Import Peak'!$A$3:DL$37,DL$1,FALSE)),0,VLOOKUP('W. VaR &amp; Peak Pos By Trader'!$A13,'Import Peak'!$A$3:DL$37,DL$1,FALSE))</f>
        <v>0</v>
      </c>
      <c r="DM12" s="14">
        <f>IF(ISNA(VLOOKUP('W. VaR &amp; Peak Pos By Trader'!$A13,'Import Peak'!$A$3:DM$37,DM$1,FALSE)),0,VLOOKUP('W. VaR &amp; Peak Pos By Trader'!$A13,'Import Peak'!$A$3:DM$37,DM$1,FALSE))</f>
        <v>0</v>
      </c>
      <c r="DN12" s="14">
        <f>IF(ISNA(VLOOKUP('W. VaR &amp; Peak Pos By Trader'!$A13,'Import Peak'!$A$3:DN$37,DN$1,FALSE)),0,VLOOKUP('W. VaR &amp; Peak Pos By Trader'!$A13,'Import Peak'!$A$3:DN$37,DN$1,FALSE))</f>
        <v>0</v>
      </c>
      <c r="DO12" s="14">
        <f>IF(ISNA(VLOOKUP('W. VaR &amp; Peak Pos By Trader'!$A13,'Import Peak'!$A$3:DO$37,DO$1,FALSE)),0,VLOOKUP('W. VaR &amp; Peak Pos By Trader'!$A13,'Import Peak'!$A$3:DO$37,DO$1,FALSE))</f>
        <v>0</v>
      </c>
      <c r="DP12" s="14">
        <f>IF(ISNA(VLOOKUP('W. VaR &amp; Peak Pos By Trader'!$A13,'Import Peak'!$A$3:DP$37,DP$1,FALSE)),0,VLOOKUP('W. VaR &amp; Peak Pos By Trader'!$A13,'Import Peak'!$A$3:DP$37,DP$1,FALSE))</f>
        <v>0</v>
      </c>
      <c r="DQ12" s="14">
        <f>IF(ISNA(VLOOKUP('W. VaR &amp; Peak Pos By Trader'!$A13,'Import Peak'!$A$3:DQ$37,DQ$1,FALSE)),0,VLOOKUP('W. VaR &amp; Peak Pos By Trader'!$A13,'Import Peak'!$A$3:DQ$37,DQ$1,FALSE))</f>
        <v>0</v>
      </c>
      <c r="DR12" s="14">
        <f>IF(ISNA(VLOOKUP('W. VaR &amp; Peak Pos By Trader'!$A13,'Import Peak'!$A$3:DR$37,DR$1,FALSE)),0,VLOOKUP('W. VaR &amp; Peak Pos By Trader'!$A13,'Import Peak'!$A$3:DR$37,DR$1,FALSE))</f>
        <v>0</v>
      </c>
      <c r="DS12" s="14">
        <f>IF(ISNA(VLOOKUP('W. VaR &amp; Peak Pos By Trader'!$A13,'Import Peak'!$A$3:DS$37,DS$1,FALSE)),0,VLOOKUP('W. VaR &amp; Peak Pos By Trader'!$A13,'Import Peak'!$A$3:DS$37,DS$1,FALSE))</f>
        <v>0</v>
      </c>
      <c r="DT12" s="14">
        <f>IF(ISNA(VLOOKUP('W. VaR &amp; Peak Pos By Trader'!$A13,'Import Peak'!$A$3:DT$37,DT$1,FALSE)),0,VLOOKUP('W. VaR &amp; Peak Pos By Trader'!$A13,'Import Peak'!$A$3:DT$37,DT$1,FALSE))</f>
        <v>0</v>
      </c>
      <c r="DU12" s="14">
        <f>IF(ISNA(VLOOKUP('W. VaR &amp; Peak Pos By Trader'!$A13,'Import Peak'!$A$3:DU$37,DU$1,FALSE)),0,VLOOKUP('W. VaR &amp; Peak Pos By Trader'!$A13,'Import Peak'!$A$3:DU$37,DU$1,FALSE))</f>
        <v>0</v>
      </c>
      <c r="DV12" s="14">
        <f>IF(ISNA(VLOOKUP('W. VaR &amp; Peak Pos By Trader'!$A13,'Import Peak'!$A$3:DV$37,DV$1,FALSE)),0,VLOOKUP('W. VaR &amp; Peak Pos By Trader'!$A13,'Import Peak'!$A$3:DV$37,DV$1,FALSE))</f>
        <v>0</v>
      </c>
      <c r="DW12" s="14">
        <f>IF(ISNA(VLOOKUP('W. VaR &amp; Peak Pos By Trader'!$A13,'Import Peak'!$A$3:DW$37,DW$1,FALSE)),0,VLOOKUP('W. VaR &amp; Peak Pos By Trader'!$A13,'Import Peak'!$A$3:DW$37,DW$1,FALSE))</f>
        <v>0</v>
      </c>
      <c r="DX12" s="14">
        <f>IF(ISNA(VLOOKUP('W. VaR &amp; Peak Pos By Trader'!$A13,'Import Peak'!$A$3:DX$37,DX$1,FALSE)),0,VLOOKUP('W. VaR &amp; Peak Pos By Trader'!$A13,'Import Peak'!$A$3:DX$37,DX$1,FALSE))</f>
        <v>0</v>
      </c>
      <c r="DY12" s="14">
        <f>IF(ISNA(VLOOKUP('W. VaR &amp; Peak Pos By Trader'!$A13,'Import Peak'!$A$3:DY$37,DY$1,FALSE)),0,VLOOKUP('W. VaR &amp; Peak Pos By Trader'!$A13,'Import Peak'!$A$3:DY$37,DY$1,FALSE))</f>
        <v>0</v>
      </c>
      <c r="DZ12" s="14">
        <f>IF(ISNA(VLOOKUP('W. VaR &amp; Peak Pos By Trader'!$A13,'Import Peak'!$A$3:DZ$37,DZ$1,FALSE)),0,VLOOKUP('W. VaR &amp; Peak Pos By Trader'!$A13,'Import Peak'!$A$3:DZ$37,DZ$1,FALSE))</f>
        <v>0</v>
      </c>
      <c r="EA12" s="14">
        <f>IF(ISNA(VLOOKUP('W. VaR &amp; Peak Pos By Trader'!$A13,'Import Peak'!$A$3:EA$37,EA$1,FALSE)),0,VLOOKUP('W. VaR &amp; Peak Pos By Trader'!$A13,'Import Peak'!$A$3:EA$37,EA$1,FALSE))</f>
        <v>0</v>
      </c>
      <c r="EB12" s="14">
        <f>IF(ISNA(VLOOKUP('W. VaR &amp; Peak Pos By Trader'!$A13,'Import Peak'!$A$3:EB$37,EB$1,FALSE)),0,VLOOKUP('W. VaR &amp; Peak Pos By Trader'!$A13,'Import Peak'!$A$3:EB$37,EB$1,FALSE))</f>
        <v>0</v>
      </c>
      <c r="EC12" s="14">
        <f>IF(ISNA(VLOOKUP('W. VaR &amp; Peak Pos By Trader'!$A13,'Import Peak'!$A$3:EC$37,EC$1,FALSE)),0,VLOOKUP('W. VaR &amp; Peak Pos By Trader'!$A13,'Import Peak'!$A$3:EC$37,EC$1,FALSE))</f>
        <v>0</v>
      </c>
      <c r="ED12" s="14">
        <f>IF(ISNA(VLOOKUP('W. VaR &amp; Peak Pos By Trader'!$A13,'Import Peak'!$A$3:ED$37,ED$1,FALSE)),0,VLOOKUP('W. VaR &amp; Peak Pos By Trader'!$A13,'Import Peak'!$A$3:ED$37,ED$1,FALSE))</f>
        <v>0</v>
      </c>
      <c r="EE12" s="14">
        <f>IF(ISNA(VLOOKUP('W. VaR &amp; Peak Pos By Trader'!$A13,'Import Peak'!$A$3:EE$37,EE$1,FALSE)),0,VLOOKUP('W. VaR &amp; Peak Pos By Trader'!$A13,'Import Peak'!$A$3:EE$37,EE$1,FALSE))</f>
        <v>0</v>
      </c>
      <c r="EF12" s="14">
        <f>IF(ISNA(VLOOKUP('W. VaR &amp; Peak Pos By Trader'!$A13,'Import Peak'!$A$3:EF$37,EF$1,FALSE)),0,VLOOKUP('W. VaR &amp; Peak Pos By Trader'!$A13,'Import Peak'!$A$3:EF$37,EF$1,FALSE))</f>
        <v>0</v>
      </c>
      <c r="EG12" s="14">
        <f>IF(ISNA(VLOOKUP('W. VaR &amp; Peak Pos By Trader'!$A13,'Import Peak'!$A$3:EG$37,EG$1,FALSE)),0,VLOOKUP('W. VaR &amp; Peak Pos By Trader'!$A13,'Import Peak'!$A$3:EG$37,EG$1,FALSE))</f>
        <v>0</v>
      </c>
      <c r="EH12" s="14">
        <f>IF(ISNA(VLOOKUP('W. VaR &amp; Peak Pos By Trader'!$A13,'Import Peak'!$A$3:EH$37,EH$1,FALSE)),0,VLOOKUP('W. VaR &amp; Peak Pos By Trader'!$A13,'Import Peak'!$A$3:EH$37,EH$1,FALSE))</f>
        <v>0</v>
      </c>
      <c r="EI12" s="14">
        <f>IF(ISNA(VLOOKUP('W. VaR &amp; Peak Pos By Trader'!$A13,'Import Peak'!$A$3:EI$37,EI$1,FALSE)),0,VLOOKUP('W. VaR &amp; Peak Pos By Trader'!$A13,'Import Peak'!$A$3:EI$37,EI$1,FALSE))</f>
        <v>0</v>
      </c>
      <c r="EJ12" s="14">
        <f>IF(ISNA(VLOOKUP('W. VaR &amp; Peak Pos By Trader'!$A13,'Import Peak'!$A$3:EJ$37,EJ$1,FALSE)),0,VLOOKUP('W. VaR &amp; Peak Pos By Trader'!$A13,'Import Peak'!$A$3:EJ$37,EJ$1,FALSE))</f>
        <v>0</v>
      </c>
      <c r="EK12" s="14">
        <f>IF(ISNA(VLOOKUP('W. VaR &amp; Peak Pos By Trader'!$A13,'Import Peak'!$A$3:EK$37,EK$1,FALSE)),0,VLOOKUP('W. VaR &amp; Peak Pos By Trader'!$A13,'Import Peak'!$A$3:EK$37,EK$1,FALSE))</f>
        <v>0</v>
      </c>
      <c r="EL12" s="14">
        <f>IF(ISNA(VLOOKUP('W. VaR &amp; Peak Pos By Trader'!$A13,'Import Peak'!$A$3:EL$37,EL$1,FALSE)),0,VLOOKUP('W. VaR &amp; Peak Pos By Trader'!$A13,'Import Peak'!$A$3:EL$37,EL$1,FALSE))</f>
        <v>0</v>
      </c>
      <c r="EM12" s="14">
        <f>IF(ISNA(VLOOKUP('W. VaR &amp; Peak Pos By Trader'!$A13,'Import Peak'!$A$3:EM$37,EM$1,FALSE)),0,VLOOKUP('W. VaR &amp; Peak Pos By Trader'!$A13,'Import Peak'!$A$3:EM$37,EM$1,FALSE))</f>
        <v>0</v>
      </c>
      <c r="EN12" s="14">
        <f>IF(ISNA(VLOOKUP('W. VaR &amp; Peak Pos By Trader'!$A13,'Import Peak'!$A$3:EN$37,EN$1,FALSE)),0,VLOOKUP('W. VaR &amp; Peak Pos By Trader'!$A13,'Import Peak'!$A$3:EN$37,EN$1,FALSE))</f>
        <v>0</v>
      </c>
      <c r="EO12" s="14">
        <f>IF(ISNA(VLOOKUP('W. VaR &amp; Peak Pos By Trader'!$A13,'Import Peak'!$A$3:EO$37,EO$1,FALSE)),0,VLOOKUP('W. VaR &amp; Peak Pos By Trader'!$A13,'Import Peak'!$A$3:EO$37,EO$1,FALSE))</f>
        <v>0</v>
      </c>
      <c r="EP12" s="14">
        <f>IF(ISNA(VLOOKUP('W. VaR &amp; Peak Pos By Trader'!$A13,'Import Peak'!$A$3:EP$37,EP$1,FALSE)),0,VLOOKUP('W. VaR &amp; Peak Pos By Trader'!$A13,'Import Peak'!$A$3:EP$37,EP$1,FALSE))</f>
        <v>0</v>
      </c>
      <c r="EQ12" s="14">
        <f>IF(ISNA(VLOOKUP('W. VaR &amp; Peak Pos By Trader'!$A13,'Import Peak'!$A$3:EQ$37,EQ$1,FALSE)),0,VLOOKUP('W. VaR &amp; Peak Pos By Trader'!$A13,'Import Peak'!$A$3:EQ$37,EQ$1,FALSE))</f>
        <v>0</v>
      </c>
      <c r="ER12" s="14">
        <f>IF(ISNA(VLOOKUP('W. VaR &amp; Peak Pos By Trader'!$A13,'Import Peak'!$A$3:ER$37,ER$1,FALSE)),0,VLOOKUP('W. VaR &amp; Peak Pos By Trader'!$A13,'Import Peak'!$A$3:ER$37,ER$1,FALSE))</f>
        <v>0</v>
      </c>
      <c r="ES12" s="14">
        <f>IF(ISNA(VLOOKUP('W. VaR &amp; Peak Pos By Trader'!$A13,'Import Peak'!$A$3:ES$37,ES$1,FALSE)),0,VLOOKUP('W. VaR &amp; Peak Pos By Trader'!$A13,'Import Peak'!$A$3:ES$37,ES$1,FALSE))</f>
        <v>0</v>
      </c>
      <c r="ET12" s="14">
        <f>IF(ISNA(VLOOKUP('W. VaR &amp; Peak Pos By Trader'!$A13,'Import Peak'!$A$3:ET$37,ET$1,FALSE)),0,VLOOKUP('W. VaR &amp; Peak Pos By Trader'!$A13,'Import Peak'!$A$3:ET$37,ET$1,FALSE))</f>
        <v>0</v>
      </c>
      <c r="EU12" s="14">
        <f>IF(ISNA(VLOOKUP('W. VaR &amp; Peak Pos By Trader'!$A13,'Import Peak'!$A$3:EU$37,EU$1,FALSE)),0,VLOOKUP('W. VaR &amp; Peak Pos By Trader'!$A13,'Import Peak'!$A$3:EU$37,EU$1,FALSE))</f>
        <v>0</v>
      </c>
      <c r="EV12" s="14">
        <f>IF(ISNA(VLOOKUP('W. VaR &amp; Peak Pos By Trader'!$A13,'Import Peak'!$A$3:EV$37,EV$1,FALSE)),0,VLOOKUP('W. VaR &amp; Peak Pos By Trader'!$A13,'Import Peak'!$A$3:EV$37,EV$1,FALSE))</f>
        <v>0</v>
      </c>
      <c r="EW12" s="14">
        <f>IF(ISNA(VLOOKUP('W. VaR &amp; Peak Pos By Trader'!$A13,'Import Peak'!$A$3:EW$37,EW$1,FALSE)),0,VLOOKUP('W. VaR &amp; Peak Pos By Trader'!$A13,'Import Peak'!$A$3:EW$37,EW$1,FALSE))</f>
        <v>0</v>
      </c>
      <c r="EX12" s="14">
        <f>IF(ISNA(VLOOKUP('W. VaR &amp; Peak Pos By Trader'!$A13,'Import Peak'!$A$3:EX$37,EX$1,FALSE)),0,VLOOKUP('W. VaR &amp; Peak Pos By Trader'!$A13,'Import Peak'!$A$3:EX$37,EX$1,FALSE))</f>
        <v>0</v>
      </c>
      <c r="EY12" s="14">
        <f>IF(ISNA(VLOOKUP('W. VaR &amp; Peak Pos By Trader'!$A13,'Import Peak'!$A$3:EY$37,EY$1,FALSE)),0,VLOOKUP('W. VaR &amp; Peak Pos By Trader'!$A13,'Import Peak'!$A$3:EY$37,EY$1,FALSE))</f>
        <v>0</v>
      </c>
      <c r="EZ12" s="14">
        <f>IF(ISNA(VLOOKUP('W. VaR &amp; Peak Pos By Trader'!$A13,'Import Peak'!$A$3:EZ$37,EZ$1,FALSE)),0,VLOOKUP('W. VaR &amp; Peak Pos By Trader'!$A13,'Import Peak'!$A$3:EZ$37,EZ$1,FALSE))</f>
        <v>0</v>
      </c>
      <c r="FA12" s="14">
        <f>IF(ISNA(VLOOKUP('W. VaR &amp; Peak Pos By Trader'!$A13,'Import Peak'!$A$3:FA$37,FA$1,FALSE)),0,VLOOKUP('W. VaR &amp; Peak Pos By Trader'!$A13,'Import Peak'!$A$3:FA$37,FA$1,FALSE))</f>
        <v>0</v>
      </c>
      <c r="FB12" s="14">
        <f>IF(ISNA(VLOOKUP('W. VaR &amp; Peak Pos By Trader'!$A13,'Import Peak'!$A$3:FB$37,FB$1,FALSE)),0,VLOOKUP('W. VaR &amp; Peak Pos By Trader'!$A13,'Import Peak'!$A$3:FB$37,FB$1,FALSE))</f>
        <v>0</v>
      </c>
      <c r="FC12" s="14">
        <f>IF(ISNA(VLOOKUP('W. VaR &amp; Peak Pos By Trader'!$A13,'Import Peak'!$A$3:FC$37,FC$1,FALSE)),0,VLOOKUP('W. VaR &amp; Peak Pos By Trader'!$A13,'Import Peak'!$A$3:FC$37,FC$1,FALSE))</f>
        <v>0</v>
      </c>
      <c r="FD12" s="14">
        <f>IF(ISNA(VLOOKUP('W. VaR &amp; Peak Pos By Trader'!$A13,'Import Peak'!$A$3:FD$37,FD$1,FALSE)),0,VLOOKUP('W. VaR &amp; Peak Pos By Trader'!$A13,'Import Peak'!$A$3:FD$37,FD$1,FALSE))</f>
        <v>0</v>
      </c>
      <c r="FE12" s="14">
        <f>IF(ISNA(VLOOKUP('W. VaR &amp; Peak Pos By Trader'!$A13,'Import Peak'!$A$3:FE$37,FE$1,FALSE)),0,VLOOKUP('W. VaR &amp; Peak Pos By Trader'!$A13,'Import Peak'!$A$3:FE$37,FE$1,FALSE))</f>
        <v>0</v>
      </c>
      <c r="FF12" s="14">
        <f>IF(ISNA(VLOOKUP('W. VaR &amp; Peak Pos By Trader'!$A13,'Import Peak'!$A$3:FF$37,FF$1,FALSE)),0,VLOOKUP('W. VaR &amp; Peak Pos By Trader'!$A13,'Import Peak'!$A$3:FF$37,FF$1,FALSE))</f>
        <v>0</v>
      </c>
      <c r="FG12" s="14">
        <f>IF(ISNA(VLOOKUP('W. VaR &amp; Peak Pos By Trader'!$A13,'Import Peak'!$A$3:FG$37,FG$1,FALSE)),0,VLOOKUP('W. VaR &amp; Peak Pos By Trader'!$A13,'Import Peak'!$A$3:FG$37,FG$1,FALSE))</f>
        <v>0</v>
      </c>
      <c r="FH12" s="14">
        <f>IF(ISNA(VLOOKUP('W. VaR &amp; Peak Pos By Trader'!$A13,'Import Peak'!$A$3:FH$37,FH$1,FALSE)),0,VLOOKUP('W. VaR &amp; Peak Pos By Trader'!$A13,'Import Peak'!$A$3:FH$37,FH$1,FALSE))</f>
        <v>0</v>
      </c>
      <c r="FI12" s="14">
        <f>IF(ISNA(VLOOKUP('W. VaR &amp; Peak Pos By Trader'!$A13,'Import Peak'!$A$3:FI$37,FI$1,FALSE)),0,VLOOKUP('W. VaR &amp; Peak Pos By Trader'!$A13,'Import Peak'!$A$3:FI$37,FI$1,FALSE))</f>
        <v>0</v>
      </c>
      <c r="FJ12" s="14">
        <f>IF(ISNA(VLOOKUP('W. VaR &amp; Peak Pos By Trader'!$A13,'Import Peak'!$A$3:FJ$37,FJ$1,FALSE)),0,VLOOKUP('W. VaR &amp; Peak Pos By Trader'!$A13,'Import Peak'!$A$3:FJ$37,FJ$1,FALSE))</f>
        <v>0</v>
      </c>
      <c r="FK12" s="14">
        <f>IF(ISNA(VLOOKUP('W. VaR &amp; Peak Pos By Trader'!$A13,'Import Peak'!$A$3:FK$37,FK$1,FALSE)),0,VLOOKUP('W. VaR &amp; Peak Pos By Trader'!$A13,'Import Peak'!$A$3:FK$37,FK$1,FALSE))</f>
        <v>0</v>
      </c>
      <c r="FL12" s="14">
        <f>IF(ISNA(VLOOKUP('W. VaR &amp; Peak Pos By Trader'!$A13,'Import Peak'!$A$3:FL$37,FL$1,FALSE)),0,VLOOKUP('W. VaR &amp; Peak Pos By Trader'!$A13,'Import Peak'!$A$3:FL$37,FL$1,FALSE))</f>
        <v>0</v>
      </c>
      <c r="FM12" s="14">
        <f>IF(ISNA(VLOOKUP('W. VaR &amp; Peak Pos By Trader'!$A13,'Import Peak'!$A$3:FM$37,FM$1,FALSE)),0,VLOOKUP('W. VaR &amp; Peak Pos By Trader'!$A13,'Import Peak'!$A$3:FM$37,FM$1,FALSE))</f>
        <v>0</v>
      </c>
      <c r="FN12" s="14">
        <f>IF(ISNA(VLOOKUP('W. VaR &amp; Peak Pos By Trader'!$A13,'Import Peak'!$A$3:FN$37,FN$1,FALSE)),0,VLOOKUP('W. VaR &amp; Peak Pos By Trader'!$A13,'Import Peak'!$A$3:FN$37,FN$1,FALSE))</f>
        <v>0</v>
      </c>
      <c r="FO12" s="14">
        <f>IF(ISNA(VLOOKUP('W. VaR &amp; Peak Pos By Trader'!$A13,'Import Peak'!$A$3:FO$37,FO$1,FALSE)),0,VLOOKUP('W. VaR &amp; Peak Pos By Trader'!$A13,'Import Peak'!$A$3:FO$37,FO$1,FALSE))</f>
        <v>0</v>
      </c>
      <c r="FP12" s="14">
        <f>IF(ISNA(VLOOKUP('W. VaR &amp; Peak Pos By Trader'!$A13,'Import Peak'!$A$3:FP$37,FP$1,FALSE)),0,VLOOKUP('W. VaR &amp; Peak Pos By Trader'!$A13,'Import Peak'!$A$3:FP$37,FP$1,FALSE))</f>
        <v>0</v>
      </c>
      <c r="FQ12" s="14">
        <f>IF(ISNA(VLOOKUP('W. VaR &amp; Peak Pos By Trader'!$A13,'Import Peak'!$A$3:FQ$37,FQ$1,FALSE)),0,VLOOKUP('W. VaR &amp; Peak Pos By Trader'!$A13,'Import Peak'!$A$3:FQ$37,FQ$1,FALSE))</f>
        <v>0</v>
      </c>
      <c r="FR12" s="14">
        <f>IF(ISNA(VLOOKUP('W. VaR &amp; Peak Pos By Trader'!$A13,'Import Peak'!$A$3:FR$37,FR$1,FALSE)),0,VLOOKUP('W. VaR &amp; Peak Pos By Trader'!$A13,'Import Peak'!$A$3:FR$37,FR$1,FALSE))</f>
        <v>0</v>
      </c>
      <c r="FS12" s="14">
        <f>IF(ISNA(VLOOKUP('W. VaR &amp; Peak Pos By Trader'!$A13,'Import Peak'!$A$3:FS$37,FS$1,FALSE)),0,VLOOKUP('W. VaR &amp; Peak Pos By Trader'!$A13,'Import Peak'!$A$3:FS$37,FS$1,FALSE))</f>
        <v>0</v>
      </c>
      <c r="FT12" s="14">
        <f>IF(ISNA(VLOOKUP('W. VaR &amp; Peak Pos By Trader'!$A13,'Import Peak'!$A$3:FT$37,FT$1,FALSE)),0,VLOOKUP('W. VaR &amp; Peak Pos By Trader'!$A13,'Import Peak'!$A$3:FT$37,FT$1,FALSE))</f>
        <v>0</v>
      </c>
      <c r="FU12" s="14">
        <f>IF(ISNA(VLOOKUP('W. VaR &amp; Peak Pos By Trader'!$A13,'Import Peak'!$A$3:FU$37,FU$1,FALSE)),0,VLOOKUP('W. VaR &amp; Peak Pos By Trader'!$A13,'Import Peak'!$A$3:FU$37,FU$1,FALSE))</f>
        <v>0</v>
      </c>
      <c r="FV12">
        <f>IF(ISNA(VLOOKUP('W. VaR &amp; Peak Pos By Trader'!$A13,'Import Peak'!$A$3:FV$37,FV$1,FALSE)),0,VLOOKUP('W. VaR &amp; Peak Pos By Trader'!$A13,'Import Peak'!$A$3:FV$37,FV$1,FALSE))</f>
        <v>0</v>
      </c>
      <c r="FW12">
        <f>IF(ISNA(VLOOKUP('W. VaR &amp; Peak Pos By Trader'!$A13,'Import Peak'!$A$3:FW$37,FW$1,FALSE)),0,VLOOKUP('W. VaR &amp; Peak Pos By Trader'!$A13,'Import Peak'!$A$3:FW$37,FW$1,FALSE))</f>
        <v>0</v>
      </c>
      <c r="FX12">
        <f>IF(ISNA(VLOOKUP('W. VaR &amp; Peak Pos By Trader'!$A13,'Import Peak'!$A$3:FX$37,FX$1,FALSE)),0,VLOOKUP('W. VaR &amp; Peak Pos By Trader'!$A13,'Import Peak'!$A$3:FX$37,FX$1,FALSE))</f>
        <v>0</v>
      </c>
      <c r="FY12">
        <f>IF(ISNA(VLOOKUP('W. VaR &amp; Peak Pos By Trader'!$A13,'Import Peak'!$A$3:FY$37,FY$1,FALSE)),0,VLOOKUP('W. VaR &amp; Peak Pos By Trader'!$A13,'Import Peak'!$A$3:FY$37,FY$1,FALSE))</f>
        <v>0</v>
      </c>
      <c r="FZ12">
        <f>IF(ISNA(VLOOKUP('W. VaR &amp; Peak Pos By Trader'!$A13,'Import Peak'!$A$3:FZ$37,FZ$1,FALSE)),0,VLOOKUP('W. VaR &amp; Peak Pos By Trader'!$A13,'Import Peak'!$A$3:FZ$37,FZ$1,FALSE))</f>
        <v>0</v>
      </c>
      <c r="GA12">
        <f>IF(ISNA(VLOOKUP('W. VaR &amp; Peak Pos By Trader'!$A13,'Import Peak'!$A$3:GA$37,GA$1,FALSE)),0,VLOOKUP('W. VaR &amp; Peak Pos By Trader'!$A13,'Import Peak'!$A$3:GA$37,GA$1,FALSE))</f>
        <v>0</v>
      </c>
      <c r="GB12">
        <f>IF(ISNA(VLOOKUP('W. VaR &amp; Peak Pos By Trader'!$A13,'Import Peak'!$A$3:GB$37,GB$1,FALSE)),0,VLOOKUP('W. VaR &amp; Peak Pos By Trader'!$A13,'Import Peak'!$A$3:GB$37,GB$1,FALSE))</f>
        <v>0</v>
      </c>
      <c r="GC12">
        <f>IF(ISNA(VLOOKUP('W. VaR &amp; Peak Pos By Trader'!$A13,'Import Peak'!$A$3:GC$37,GC$1,FALSE)),0,VLOOKUP('W. VaR &amp; Peak Pos By Trader'!$A13,'Import Peak'!$A$3:GC$37,GC$1,FALSE))</f>
        <v>0</v>
      </c>
      <c r="GD12">
        <f>IF(ISNA(VLOOKUP('W. VaR &amp; Peak Pos By Trader'!$A13,'Import Peak'!$A$3:GD$37,GD$1,FALSE)),0,VLOOKUP('W. VaR &amp; Peak Pos By Trader'!$A13,'Import Peak'!$A$3:GD$37,GD$1,FALSE))</f>
        <v>0</v>
      </c>
      <c r="GE12">
        <f>IF(ISNA(VLOOKUP('W. VaR &amp; Peak Pos By Trader'!$A13,'Import Peak'!$A$3:GE$37,GE$1,FALSE)),0,VLOOKUP('W. VaR &amp; Peak Pos By Trader'!$A13,'Import Peak'!$A$3:GE$37,GE$1,FALSE))</f>
        <v>0</v>
      </c>
      <c r="GF12">
        <f>IF(ISNA(VLOOKUP('W. VaR &amp; Peak Pos By Trader'!$A13,'Import Peak'!$A$3:GF$37,GF$1,FALSE)),0,VLOOKUP('W. VaR &amp; Peak Pos By Trader'!$A13,'Import Peak'!$A$3:GF$37,GF$1,FALSE))</f>
        <v>0</v>
      </c>
      <c r="GG12">
        <f>IF(ISNA(VLOOKUP('W. VaR &amp; Peak Pos By Trader'!$A13,'Import Peak'!$A$3:GG$37,GG$1,FALSE)),0,VLOOKUP('W. VaR &amp; Peak Pos By Trader'!$A13,'Import Peak'!$A$3:GG$37,GG$1,FALSE))</f>
        <v>0</v>
      </c>
      <c r="GH12">
        <f>IF(ISNA(VLOOKUP('W. VaR &amp; Peak Pos By Trader'!$A13,'Import Peak'!$A$3:GH$37,GH$1,FALSE)),0,VLOOKUP('W. VaR &amp; Peak Pos By Trader'!$A13,'Import Peak'!$A$3:GH$37,GH$1,FALSE))</f>
        <v>0</v>
      </c>
      <c r="GI12">
        <f>IF(ISNA(VLOOKUP('W. VaR &amp; Peak Pos By Trader'!$A13,'Import Peak'!$A$3:GI$37,GI$1,FALSE)),0,VLOOKUP('W. VaR &amp; Peak Pos By Trader'!$A13,'Import Peak'!$A$3:GI$37,GI$1,FALSE))</f>
        <v>0</v>
      </c>
      <c r="GJ12">
        <f>IF(ISNA(VLOOKUP('W. VaR &amp; Peak Pos By Trader'!$A13,'Import Peak'!$A$3:GJ$37,GJ$1,FALSE)),0,VLOOKUP('W. VaR &amp; Peak Pos By Trader'!$A13,'Import Peak'!$A$3:GJ$37,GJ$1,FALSE))</f>
        <v>0</v>
      </c>
      <c r="GK12">
        <f>IF(ISNA(VLOOKUP('W. VaR &amp; Peak Pos By Trader'!$A13,'Import Peak'!$A$3:GK$37,GK$1,FALSE)),0,VLOOKUP('W. VaR &amp; Peak Pos By Trader'!$A13,'Import Peak'!$A$3:GK$37,GK$1,FALSE))</f>
        <v>0</v>
      </c>
      <c r="GL12">
        <f>IF(ISNA(VLOOKUP('W. VaR &amp; Peak Pos By Trader'!$A13,'Import Peak'!$A$3:GL$37,GL$1,FALSE)),0,VLOOKUP('W. VaR &amp; Peak Pos By Trader'!$A13,'Import Peak'!$A$3:GL$37,GL$1,FALSE))</f>
        <v>0</v>
      </c>
      <c r="GM12">
        <f>IF(ISNA(VLOOKUP('W. VaR &amp; Peak Pos By Trader'!$A13,'Import Peak'!$A$3:GM$37,GM$1,FALSE)),0,VLOOKUP('W. VaR &amp; Peak Pos By Trader'!$A13,'Import Peak'!$A$3:GM$37,GM$1,FALSE))</f>
        <v>0</v>
      </c>
      <c r="GN12">
        <f>IF(ISNA(VLOOKUP('W. VaR &amp; Peak Pos By Trader'!$A13,'Import Peak'!$A$3:GN$37,GN$1,FALSE)),0,VLOOKUP('W. VaR &amp; Peak Pos By Trader'!$A13,'Import Peak'!$A$3:GN$37,GN$1,FALSE))</f>
        <v>0</v>
      </c>
      <c r="GO12">
        <f>IF(ISNA(VLOOKUP('W. VaR &amp; Peak Pos By Trader'!$A13,'Import Peak'!$A$3:GO$37,GO$1,FALSE)),0,VLOOKUP('W. VaR &amp; Peak Pos By Trader'!$A13,'Import Peak'!$A$3:GO$37,GO$1,FALSE))</f>
        <v>0</v>
      </c>
      <c r="GP12">
        <f>IF(ISNA(VLOOKUP('W. VaR &amp; Peak Pos By Trader'!$A13,'Import Peak'!$A$3:GP$37,GP$1,FALSE)),0,VLOOKUP('W. VaR &amp; Peak Pos By Trader'!$A13,'Import Peak'!$A$3:GP$37,GP$1,FALSE))</f>
        <v>0</v>
      </c>
      <c r="GQ12">
        <f>IF(ISNA(VLOOKUP('W. VaR &amp; Peak Pos By Trader'!$A13,'Import Peak'!$A$3:GQ$37,GQ$1,FALSE)),0,VLOOKUP('W. VaR &amp; Peak Pos By Trader'!$A13,'Import Peak'!$A$3:GQ$37,GQ$1,FALSE))</f>
        <v>0</v>
      </c>
      <c r="GR12">
        <f>IF(ISNA(VLOOKUP('W. VaR &amp; Peak Pos By Trader'!$A13,'Import Peak'!$A$3:GR$37,GR$1,FALSE)),0,VLOOKUP('W. VaR &amp; Peak Pos By Trader'!$A13,'Import Peak'!$A$3:GR$37,GR$1,FALSE))</f>
        <v>0</v>
      </c>
      <c r="GS12">
        <f>IF(ISNA(VLOOKUP('W. VaR &amp; Peak Pos By Trader'!$A13,'Import Peak'!$A$3:GS$37,GS$1,FALSE)),0,VLOOKUP('W. VaR &amp; Peak Pos By Trader'!$A13,'Import Peak'!$A$3:GS$37,GS$1,FALSE))</f>
        <v>0</v>
      </c>
      <c r="GT12">
        <f>IF(ISNA(VLOOKUP('W. VaR &amp; Peak Pos By Trader'!$A13,'Import Peak'!$A$3:GT$37,GT$1,FALSE)),0,VLOOKUP('W. VaR &amp; Peak Pos By Trader'!$A13,'Import Peak'!$A$3:GT$37,GT$1,FALSE))</f>
        <v>0</v>
      </c>
      <c r="GU12">
        <f>IF(ISNA(VLOOKUP('W. VaR &amp; Peak Pos By Trader'!$A13,'Import Peak'!$A$3:GU$37,GU$1,FALSE)),0,VLOOKUP('W. VaR &amp; Peak Pos By Trader'!$A13,'Import Peak'!$A$3:GU$37,GU$1,FALSE))</f>
        <v>0</v>
      </c>
      <c r="GV12">
        <f>IF(ISNA(VLOOKUP('W. VaR &amp; Peak Pos By Trader'!$A13,'Import Peak'!$A$3:GV$37,GV$1,FALSE)),0,VLOOKUP('W. VaR &amp; Peak Pos By Trader'!$A13,'Import Peak'!$A$3:GV$37,GV$1,FALSE))</f>
        <v>0</v>
      </c>
      <c r="GW12">
        <f>IF(ISNA(VLOOKUP('W. VaR &amp; Peak Pos By Trader'!$A13,'Import Peak'!$A$3:GW$37,GW$1,FALSE)),0,VLOOKUP('W. VaR &amp; Peak Pos By Trader'!$A13,'Import Peak'!$A$3:GW$37,GW$1,FALSE))</f>
        <v>0</v>
      </c>
      <c r="GX12">
        <f>IF(ISNA(VLOOKUP('W. VaR &amp; Peak Pos By Trader'!$A13,'Import Peak'!$A$3:GX$37,GX$1,FALSE)),0,VLOOKUP('W. VaR &amp; Peak Pos By Trader'!$A13,'Import Peak'!$A$3:GX$37,GX$1,FALSE))</f>
        <v>0</v>
      </c>
      <c r="GY12">
        <f>IF(ISNA(VLOOKUP('W. VaR &amp; Peak Pos By Trader'!$A13,'Import Peak'!$A$3:GY$37,GY$1,FALSE)),0,VLOOKUP('W. VaR &amp; Peak Pos By Trader'!$A13,'Import Peak'!$A$3:GY$37,GY$1,FALSE))</f>
        <v>0</v>
      </c>
      <c r="GZ12">
        <f>IF(ISNA(VLOOKUP('W. VaR &amp; Peak Pos By Trader'!$A13,'Import Peak'!$A$3:GZ$37,GZ$1,FALSE)),0,VLOOKUP('W. VaR &amp; Peak Pos By Trader'!$A13,'Import Peak'!$A$3:GZ$37,GZ$1,FALSE))</f>
        <v>0</v>
      </c>
      <c r="HA12">
        <f>IF(ISNA(VLOOKUP('W. VaR &amp; Peak Pos By Trader'!$A13,'Import Peak'!$A$3:HA$37,HA$1,FALSE)),0,VLOOKUP('W. VaR &amp; Peak Pos By Trader'!$A13,'Import Peak'!$A$3:HA$37,HA$1,FALSE))</f>
        <v>0</v>
      </c>
      <c r="HB12">
        <f>IF(ISNA(VLOOKUP('W. VaR &amp; Peak Pos By Trader'!$A13,'Import Peak'!$A$3:HB$37,HB$1,FALSE)),0,VLOOKUP('W. VaR &amp; Peak Pos By Trader'!$A13,'Import Peak'!$A$3:HB$37,HB$1,FALSE))</f>
        <v>0</v>
      </c>
      <c r="HC12">
        <f>IF(ISNA(VLOOKUP('W. VaR &amp; Peak Pos By Trader'!$A13,'Import Peak'!$A$3:HC$37,HC$1,FALSE)),0,VLOOKUP('W. VaR &amp; Peak Pos By Trader'!$A13,'Import Peak'!$A$3:HC$37,HC$1,FALSE))</f>
        <v>0</v>
      </c>
      <c r="HD12">
        <f>IF(ISNA(VLOOKUP('W. VaR &amp; Peak Pos By Trader'!$A13,'Import Peak'!$A$3:HD$37,HD$1,FALSE)),0,VLOOKUP('W. VaR &amp; Peak Pos By Trader'!$A13,'Import Peak'!$A$3:HD$37,HD$1,FALSE))</f>
        <v>0</v>
      </c>
      <c r="HE12">
        <f>IF(ISNA(VLOOKUP('W. VaR &amp; Peak Pos By Trader'!$A13,'Import Peak'!$A$3:HE$37,HE$1,FALSE)),0,VLOOKUP('W. VaR &amp; Peak Pos By Trader'!$A13,'Import Peak'!$A$3:HE$37,HE$1,FALSE))</f>
        <v>0</v>
      </c>
      <c r="HF12">
        <f>IF(ISNA(VLOOKUP('W. VaR &amp; Peak Pos By Trader'!$A13,'Import Peak'!$A$3:HF$37,HF$1,FALSE)),0,VLOOKUP('W. VaR &amp; Peak Pos By Trader'!$A13,'Import Peak'!$A$3:HF$37,HF$1,FALSE))</f>
        <v>0</v>
      </c>
      <c r="HG12">
        <f>IF(ISNA(VLOOKUP('W. VaR &amp; Peak Pos By Trader'!$A13,'Import Peak'!$A$3:HG$37,HG$1,FALSE)),0,VLOOKUP('W. VaR &amp; Peak Pos By Trader'!$A13,'Import Peak'!$A$3:HG$37,HG$1,FALSE))</f>
        <v>0</v>
      </c>
      <c r="HH12">
        <f>IF(ISNA(VLOOKUP('W. VaR &amp; Peak Pos By Trader'!$A13,'Import Peak'!$A$3:HH$37,HH$1,FALSE)),0,VLOOKUP('W. VaR &amp; Peak Pos By Trader'!$A13,'Import Peak'!$A$3:HH$37,HH$1,FALSE))</f>
        <v>0</v>
      </c>
      <c r="HI12">
        <f>IF(ISNA(VLOOKUP('W. VaR &amp; Peak Pos By Trader'!$A13,'Import Peak'!$A$3:HI$37,HI$1,FALSE)),0,VLOOKUP('W. VaR &amp; Peak Pos By Trader'!$A13,'Import Peak'!$A$3:HI$37,HI$1,FALSE))</f>
        <v>0</v>
      </c>
      <c r="HJ12">
        <f>IF(ISNA(VLOOKUP('W. VaR &amp; Peak Pos By Trader'!$A13,'Import Peak'!$A$3:HJ$37,HJ$1,FALSE)),0,VLOOKUP('W. VaR &amp; Peak Pos By Trader'!$A13,'Import Peak'!$A$3:HJ$37,HJ$1,FALSE))</f>
        <v>0</v>
      </c>
      <c r="HK12">
        <f>IF(ISNA(VLOOKUP('W. VaR &amp; Peak Pos By Trader'!$A13,'Import Peak'!$A$3:HK$37,HK$1,FALSE)),0,VLOOKUP('W. VaR &amp; Peak Pos By Trader'!$A13,'Import Peak'!$A$3:HK$37,HK$1,FALSE))</f>
        <v>0</v>
      </c>
      <c r="HL12">
        <f>IF(ISNA(VLOOKUP('W. VaR &amp; Peak Pos By Trader'!$A13,'Import Peak'!$A$3:HL$37,HL$1,FALSE)),0,VLOOKUP('W. VaR &amp; Peak Pos By Trader'!$A13,'Import Peak'!$A$3:HL$37,HL$1,FALSE))</f>
        <v>0</v>
      </c>
      <c r="HM12">
        <f>IF(ISNA(VLOOKUP('W. VaR &amp; Peak Pos By Trader'!$A13,'Import Peak'!$A$3:HM$37,HM$1,FALSE)),0,VLOOKUP('W. VaR &amp; Peak Pos By Trader'!$A13,'Import Peak'!$A$3:HM$37,HM$1,FALSE))</f>
        <v>0</v>
      </c>
      <c r="HN12">
        <f>IF(ISNA(VLOOKUP('W. VaR &amp; Peak Pos By Trader'!$A13,'Import Peak'!$A$3:HN$37,HN$1,FALSE)),0,VLOOKUP('W. VaR &amp; Peak Pos By Trader'!$A13,'Import Peak'!$A$3:HN$37,HN$1,FALSE))</f>
        <v>0</v>
      </c>
      <c r="HO12">
        <f>IF(ISNA(VLOOKUP('W. VaR &amp; Peak Pos By Trader'!$A13,'Import Peak'!$A$3:HO$37,HO$1,FALSE)),0,VLOOKUP('W. VaR &amp; Peak Pos By Trader'!$A13,'Import Peak'!$A$3:HO$37,HO$1,FALSE))</f>
        <v>0</v>
      </c>
      <c r="HP12">
        <f>IF(ISNA(VLOOKUP('W. VaR &amp; Peak Pos By Trader'!$A13,'Import Peak'!$A$3:HP$37,HP$1,FALSE)),0,VLOOKUP('W. VaR &amp; Peak Pos By Trader'!$A13,'Import Peak'!$A$3:HP$37,HP$1,FALSE))</f>
        <v>0</v>
      </c>
      <c r="HQ12">
        <f>IF(ISNA(VLOOKUP('W. VaR &amp; Peak Pos By Trader'!$A13,'Import Peak'!$A$3:HQ$37,HQ$1,FALSE)),0,VLOOKUP('W. VaR &amp; Peak Pos By Trader'!$A13,'Import Peak'!$A$3:HQ$37,HQ$1,FALSE))</f>
        <v>0</v>
      </c>
      <c r="HR12">
        <f>IF(ISNA(VLOOKUP('W. VaR &amp; Peak Pos By Trader'!$A13,'Import Peak'!$A$3:HR$37,HR$1,FALSE)),0,VLOOKUP('W. VaR &amp; Peak Pos By Trader'!$A13,'Import Peak'!$A$3:HR$37,HR$1,FALSE))</f>
        <v>0</v>
      </c>
      <c r="HS12">
        <f>IF(ISNA(VLOOKUP('W. VaR &amp; Peak Pos By Trader'!$A13,'Import Peak'!$A$3:HS$37,HS$1,FALSE)),0,VLOOKUP('W. VaR &amp; Peak Pos By Trader'!$A13,'Import Peak'!$A$3:HS$37,HS$1,FALSE))</f>
        <v>0</v>
      </c>
      <c r="HT12">
        <f>IF(ISNA(VLOOKUP('W. VaR &amp; Peak Pos By Trader'!$A13,'Import Peak'!$A$3:HT$37,HT$1,FALSE)),0,VLOOKUP('W. VaR &amp; Peak Pos By Trader'!$A13,'Import Peak'!$A$3:HT$37,HT$1,FALSE))</f>
        <v>0</v>
      </c>
      <c r="HU12">
        <f>IF(ISNA(VLOOKUP('W. VaR &amp; Peak Pos By Trader'!$A13,'Import Peak'!$A$3:HU$37,HU$1,FALSE)),0,VLOOKUP('W. VaR &amp; Peak Pos By Trader'!$A13,'Import Peak'!$A$3:HU$37,HU$1,FALSE))</f>
        <v>0</v>
      </c>
      <c r="HV12">
        <f>IF(ISNA(VLOOKUP('W. VaR &amp; Peak Pos By Trader'!$A13,'Import Peak'!$A$3:HV$37,HV$1,FALSE)),0,VLOOKUP('W. VaR &amp; Peak Pos By Trader'!$A13,'Import Peak'!$A$3:HV$37,HV$1,FALSE))</f>
        <v>0</v>
      </c>
      <c r="HW12">
        <f>IF(ISNA(VLOOKUP('W. VaR &amp; Peak Pos By Trader'!$A13,'Import Peak'!$A$3:HW$37,HW$1,FALSE)),0,VLOOKUP('W. VaR &amp; Peak Pos By Trader'!$A13,'Import Peak'!$A$3:HW$37,HW$1,FALSE))</f>
        <v>0</v>
      </c>
      <c r="HX12">
        <f>IF(ISNA(VLOOKUP('W. VaR &amp; Peak Pos By Trader'!$A13,'Import Peak'!$A$3:HX$37,HX$1,FALSE)),0,VLOOKUP('W. VaR &amp; Peak Pos By Trader'!$A13,'Import Peak'!$A$3:HX$37,HX$1,FALSE))</f>
        <v>0</v>
      </c>
      <c r="HY12">
        <f>IF(ISNA(VLOOKUP('W. VaR &amp; Peak Pos By Trader'!$A13,'Import Peak'!$A$3:HY$37,HY$1,FALSE)),0,VLOOKUP('W. VaR &amp; Peak Pos By Trader'!$A13,'Import Peak'!$A$3:HY$37,HY$1,FALSE))</f>
        <v>0</v>
      </c>
      <c r="HZ12">
        <f>IF(ISNA(VLOOKUP('W. VaR &amp; Peak Pos By Trader'!$A13,'Import Peak'!$A$3:HZ$37,HZ$1,FALSE)),0,VLOOKUP('W. VaR &amp; Peak Pos By Trader'!$A13,'Import Peak'!$A$3:HZ$37,HZ$1,FALSE))</f>
        <v>0</v>
      </c>
      <c r="IA12">
        <f>IF(ISNA(VLOOKUP('W. VaR &amp; Peak Pos By Trader'!$A13,'Import Peak'!$A$3:IA$37,IA$1,FALSE)),0,VLOOKUP('W. VaR &amp; Peak Pos By Trader'!$A13,'Import Peak'!$A$3:IA$37,IA$1,FALSE))</f>
        <v>0</v>
      </c>
      <c r="IB12">
        <f>IF(ISNA(VLOOKUP('W. VaR &amp; Peak Pos By Trader'!$A13,'Import Peak'!$A$3:IB$37,IB$1,FALSE)),0,VLOOKUP('W. VaR &amp; Peak Pos By Trader'!$A13,'Import Peak'!$A$3:IB$37,IB$1,FALSE))</f>
        <v>0</v>
      </c>
      <c r="IC12">
        <f>IF(ISNA(VLOOKUP('W. VaR &amp; Peak Pos By Trader'!$A13,'Import Peak'!$A$3:IC$37,IC$1,FALSE)),0,VLOOKUP('W. VaR &amp; Peak Pos By Trader'!$A13,'Import Peak'!$A$3:IC$37,IC$1,FALSE))</f>
        <v>0</v>
      </c>
    </row>
    <row r="13" spans="1:251">
      <c r="A13" s="20" t="s">
        <v>63</v>
      </c>
      <c r="B13" s="14">
        <f>IF(ISNA(VLOOKUP('W. VaR &amp; Peak Pos By Trader'!$A25,'Import Peak'!$A$3:B$37,B$1,FALSE)),0,VLOOKUP('W. VaR &amp; Peak Pos By Trader'!$A25,'Import Peak'!$A$3:B$37,B$1,FALSE))</f>
        <v>0</v>
      </c>
      <c r="C13" s="14">
        <f>IF(ISNA(VLOOKUP('W. VaR &amp; Peak Pos By Trader'!$A25,'Import Peak'!$A$3:C$37,C$1,FALSE)),0,VLOOKUP('W. VaR &amp; Peak Pos By Trader'!$A25,'Import Peak'!$A$3:C$37,C$1,FALSE))</f>
        <v>0</v>
      </c>
      <c r="D13" s="14">
        <f>IF(ISNA(VLOOKUP('W. VaR &amp; Peak Pos By Trader'!$A25,'Import Peak'!$A$3:D$37,D$1,FALSE)),0,VLOOKUP('W. VaR &amp; Peak Pos By Trader'!$A25,'Import Peak'!$A$3:D$37,D$1,FALSE))</f>
        <v>0</v>
      </c>
      <c r="E13" s="14">
        <f>IF(ISNA(VLOOKUP('W. VaR &amp; Peak Pos By Trader'!$A25,'Import Peak'!$A$3:E$37,E$1,FALSE)),0,VLOOKUP('W. VaR &amp; Peak Pos By Trader'!$A25,'Import Peak'!$A$3:E$37,E$1,FALSE))</f>
        <v>0</v>
      </c>
      <c r="F13" s="14">
        <f>IF(ISNA(VLOOKUP('W. VaR &amp; Peak Pos By Trader'!$A25,'Import Peak'!$A$3:F$37,F$1,FALSE)),0,VLOOKUP('W. VaR &amp; Peak Pos By Trader'!$A25,'Import Peak'!$A$3:F$37,F$1,FALSE))</f>
        <v>0</v>
      </c>
      <c r="G13" s="14">
        <f>IF(ISNA(VLOOKUP('W. VaR &amp; Peak Pos By Trader'!$A25,'Import Peak'!$A$3:G$37,G$1,FALSE)),0,VLOOKUP('W. VaR &amp; Peak Pos By Trader'!$A25,'Import Peak'!$A$3:G$37,G$1,FALSE))</f>
        <v>0</v>
      </c>
      <c r="H13" s="14">
        <f>IF(ISNA(VLOOKUP('W. VaR &amp; Peak Pos By Trader'!$A25,'Import Peak'!$A$3:H$37,H$1,FALSE)),0,VLOOKUP('W. VaR &amp; Peak Pos By Trader'!$A25,'Import Peak'!$A$3:H$37,H$1,FALSE))</f>
        <v>-2907129.7434666664</v>
      </c>
      <c r="I13" s="14">
        <f>IF(ISNA(VLOOKUP('W. VaR &amp; Peak Pos By Trader'!$A25,'Import Peak'!$A$3:I$37,I$1,FALSE)),0,VLOOKUP('W. VaR &amp; Peak Pos By Trader'!$A25,'Import Peak'!$A$3:I$37,I$1,FALSE))</f>
        <v>4458.5920999999998</v>
      </c>
      <c r="J13" s="14">
        <f>IF(ISNA(VLOOKUP('W. VaR &amp; Peak Pos By Trader'!$A25,'Import Peak'!$A$3:J$37,J$1,FALSE)),0,VLOOKUP('W. VaR &amp; Peak Pos By Trader'!$A25,'Import Peak'!$A$3:J$37,J$1,FALSE))</f>
        <v>1295557.0152</v>
      </c>
      <c r="K13" s="14">
        <f>IF(ISNA(VLOOKUP('W. VaR &amp; Peak Pos By Trader'!$A25,'Import Peak'!$A$3:K$37,K$1,FALSE)),0,VLOOKUP('W. VaR &amp; Peak Pos By Trader'!$A25,'Import Peak'!$A$3:K$37,K$1,FALSE))</f>
        <v>-2509.6950000000002</v>
      </c>
      <c r="L13" s="14">
        <f>IF(ISNA(VLOOKUP('W. VaR &amp; Peak Pos By Trader'!$A25,'Import Peak'!$A$3:L$37,L$1,FALSE)),0,VLOOKUP('W. VaR &amp; Peak Pos By Trader'!$A25,'Import Peak'!$A$3:L$37,L$1,FALSE))</f>
        <v>-2773.8132999999998</v>
      </c>
      <c r="M13" s="14">
        <f>IF(ISNA(VLOOKUP('W. VaR &amp; Peak Pos By Trader'!$A25,'Import Peak'!$A$3:M$37,M$1,FALSE)),0,VLOOKUP('W. VaR &amp; Peak Pos By Trader'!$A25,'Import Peak'!$A$3:M$37,M$1,FALSE))</f>
        <v>265090.90379999997</v>
      </c>
      <c r="N13" s="14">
        <f>IF(ISNA(VLOOKUP('W. VaR &amp; Peak Pos By Trader'!$A25,'Import Peak'!$A$3:N$37,N$1,FALSE)),0,VLOOKUP('W. VaR &amp; Peak Pos By Trader'!$A25,'Import Peak'!$A$3:N$37,N$1,FALSE))</f>
        <v>273419.8334</v>
      </c>
      <c r="O13" s="14">
        <f>IF(ISNA(VLOOKUP('W. VaR &amp; Peak Pos By Trader'!$A25,'Import Peak'!$A$3:O$37,O$1,FALSE)),0,VLOOKUP('W. VaR &amp; Peak Pos By Trader'!$A25,'Import Peak'!$A$3:O$37,O$1,FALSE))</f>
        <v>264095.01819999999</v>
      </c>
      <c r="P13" s="14">
        <f>IF(ISNA(VLOOKUP('W. VaR &amp; Peak Pos By Trader'!$A25,'Import Peak'!$A$3:P$37,P$1,FALSE)),0,VLOOKUP('W. VaR &amp; Peak Pos By Trader'!$A25,'Import Peak'!$A$3:P$37,P$1,FALSE))</f>
        <v>-50135.519699999997</v>
      </c>
      <c r="Q13" s="14">
        <f>IF(ISNA(VLOOKUP('W. VaR &amp; Peak Pos By Trader'!$A25,'Import Peak'!$A$3:Q$37,Q$1,FALSE)),0,VLOOKUP('W. VaR &amp; Peak Pos By Trader'!$A25,'Import Peak'!$A$3:Q$37,Q$1,FALSE))</f>
        <v>-50027.971799999999</v>
      </c>
      <c r="R13" s="14">
        <f>IF(ISNA(VLOOKUP('W. VaR &amp; Peak Pos By Trader'!$A25,'Import Peak'!$A$3:R$37,R$1,FALSE)),0,VLOOKUP('W. VaR &amp; Peak Pos By Trader'!$A25,'Import Peak'!$A$3:R$37,R$1,FALSE))</f>
        <v>-48307.831700000002</v>
      </c>
      <c r="S13" s="14">
        <f>IF(ISNA(VLOOKUP('W. VaR &amp; Peak Pos By Trader'!$A25,'Import Peak'!$A$3:S$37,S$1,FALSE)),0,VLOOKUP('W. VaR &amp; Peak Pos By Trader'!$A25,'Import Peak'!$A$3:S$37,S$1,FALSE))</f>
        <v>270570.81459999998</v>
      </c>
      <c r="T13" s="14">
        <f>IF(ISNA(VLOOKUP('W. VaR &amp; Peak Pos By Trader'!$A25,'Import Peak'!$A$3:T$37,T$1,FALSE)),0,VLOOKUP('W. VaR &amp; Peak Pos By Trader'!$A25,'Import Peak'!$A$3:T$37,T$1,FALSE))</f>
        <v>261173.1703</v>
      </c>
      <c r="U13" s="14">
        <f>IF(ISNA(VLOOKUP('W. VaR &amp; Peak Pos By Trader'!$A25,'Import Peak'!$A$3:U$37,U$1,FALSE)),0,VLOOKUP('W. VaR &amp; Peak Pos By Trader'!$A25,'Import Peak'!$A$3:U$37,U$1,FALSE))</f>
        <v>269186.50329999998</v>
      </c>
      <c r="V13" s="14">
        <f>IF(ISNA(VLOOKUP('W. VaR &amp; Peak Pos By Trader'!$A25,'Import Peak'!$A$3:V$37,V$1,FALSE)),0,VLOOKUP('W. VaR &amp; Peak Pos By Trader'!$A25,'Import Peak'!$A$3:V$37,V$1,FALSE))</f>
        <v>251073.0362</v>
      </c>
      <c r="W13" s="14">
        <f>IF(ISNA(VLOOKUP('W. VaR &amp; Peak Pos By Trader'!$A25,'Import Peak'!$A$3:W$37,W$1,FALSE)),0,VLOOKUP('W. VaR &amp; Peak Pos By Trader'!$A25,'Import Peak'!$A$3:W$37,W$1,FALSE))</f>
        <v>226092.15479999999</v>
      </c>
      <c r="X13" s="14">
        <f>IF(ISNA(VLOOKUP('W. VaR &amp; Peak Pos By Trader'!$A25,'Import Peak'!$A$3:X$37,X$1,FALSE)),0,VLOOKUP('W. VaR &amp; Peak Pos By Trader'!$A25,'Import Peak'!$A$3:X$37,X$1,FALSE))</f>
        <v>249609.1862</v>
      </c>
      <c r="Y13" s="14">
        <f>IF(ISNA(VLOOKUP('W. VaR &amp; Peak Pos By Trader'!$A25,'Import Peak'!$A$3:Y$37,Y$1,FALSE)),0,VLOOKUP('W. VaR &amp; Peak Pos By Trader'!$A25,'Import Peak'!$A$3:Y$37,Y$1,FALSE))</f>
        <v>240774.571</v>
      </c>
      <c r="Z13" s="14">
        <f>IF(ISNA(VLOOKUP('W. VaR &amp; Peak Pos By Trader'!$A25,'Import Peak'!$A$3:Z$37,Z$1,FALSE)),0,VLOOKUP('W. VaR &amp; Peak Pos By Trader'!$A25,'Import Peak'!$A$3:Z$37,Z$1,FALSE))</f>
        <v>247992.03580000001</v>
      </c>
      <c r="AA13" s="14">
        <f>IF(ISNA(VLOOKUP('W. VaR &amp; Peak Pos By Trader'!$A25,'Import Peak'!$A$3:AA$37,AA$1,FALSE)),0,VLOOKUP('W. VaR &amp; Peak Pos By Trader'!$A25,'Import Peak'!$A$3:AA$37,AA$1,FALSE))</f>
        <v>239158.57709999999</v>
      </c>
      <c r="AB13" s="14">
        <f>IF(ISNA(VLOOKUP('W. VaR &amp; Peak Pos By Trader'!$A25,'Import Peak'!$A$3:AB$37,AB$1,FALSE)),0,VLOOKUP('W. VaR &amp; Peak Pos By Trader'!$A25,'Import Peak'!$A$3:AB$37,AB$1,FALSE))</f>
        <v>246271.74419999999</v>
      </c>
      <c r="AC13" s="14">
        <f>IF(ISNA(VLOOKUP('W. VaR &amp; Peak Pos By Trader'!$A25,'Import Peak'!$A$3:AC$37,AC$1,FALSE)),0,VLOOKUP('W. VaR &amp; Peak Pos By Trader'!$A25,'Import Peak'!$A$3:AC$37,AC$1,FALSE))</f>
        <v>245358.73929999999</v>
      </c>
      <c r="AD13" s="14">
        <f>IF(ISNA(VLOOKUP('W. VaR &amp; Peak Pos By Trader'!$A25,'Import Peak'!$A$3:AD$37,AD$1,FALSE)),0,VLOOKUP('W. VaR &amp; Peak Pos By Trader'!$A25,'Import Peak'!$A$3:AD$37,AD$1,FALSE))</f>
        <v>236535.52910000001</v>
      </c>
      <c r="AE13" s="14">
        <f>IF(ISNA(VLOOKUP('W. VaR &amp; Peak Pos By Trader'!$A25,'Import Peak'!$A$3:AE$37,AE$1,FALSE)),0,VLOOKUP('W. VaR &amp; Peak Pos By Trader'!$A25,'Import Peak'!$A$3:AE$37,AE$1,FALSE))</f>
        <v>243487.49350000001</v>
      </c>
      <c r="AF13" s="14">
        <f>IF(ISNA(VLOOKUP('W. VaR &amp; Peak Pos By Trader'!$A25,'Import Peak'!$A$3:AF$37,AF$1,FALSE)),0,VLOOKUP('W. VaR &amp; Peak Pos By Trader'!$A25,'Import Peak'!$A$3:AF$37,AF$1,FALSE))</f>
        <v>234676.6874</v>
      </c>
      <c r="AG13" s="14">
        <f>IF(ISNA(VLOOKUP('W. VaR &amp; Peak Pos By Trader'!$A25,'Import Peak'!$A$3:AG$37,AG$1,FALSE)),0,VLOOKUP('W. VaR &amp; Peak Pos By Trader'!$A25,'Import Peak'!$A$3:AG$37,AG$1,FALSE))</f>
        <v>241553.29670000001</v>
      </c>
      <c r="AH13" s="14">
        <f>IF(ISNA(VLOOKUP('W. VaR &amp; Peak Pos By Trader'!$A25,'Import Peak'!$A$3:AH$37,AH$1,FALSE)),0,VLOOKUP('W. VaR &amp; Peak Pos By Trader'!$A25,'Import Peak'!$A$3:AH$37,AH$1,FALSE))</f>
        <v>83839.581399999995</v>
      </c>
      <c r="AI13" s="14">
        <f>IF(ISNA(VLOOKUP('W. VaR &amp; Peak Pos By Trader'!$A25,'Import Peak'!$A$3:AI$37,AI$1,FALSE)),0,VLOOKUP('W. VaR &amp; Peak Pos By Trader'!$A25,'Import Peak'!$A$3:AI$37,AI$1,FALSE))</f>
        <v>78117.043999999994</v>
      </c>
      <c r="AJ13" s="14">
        <f>IF(ISNA(VLOOKUP('W. VaR &amp; Peak Pos By Trader'!$A25,'Import Peak'!$A$3:AJ$37,AJ$1,FALSE)),0,VLOOKUP('W. VaR &amp; Peak Pos By Trader'!$A25,'Import Peak'!$A$3:AJ$37,AJ$1,FALSE))</f>
        <v>83185.439299999998</v>
      </c>
      <c r="AK13" s="14">
        <f>IF(ISNA(VLOOKUP('W. VaR &amp; Peak Pos By Trader'!$A25,'Import Peak'!$A$3:AK$37,AK$1,FALSE)),0,VLOOKUP('W. VaR &amp; Peak Pos By Trader'!$A25,'Import Peak'!$A$3:AK$37,AK$1,FALSE))</f>
        <v>80166.488700000002</v>
      </c>
      <c r="AL13" s="14">
        <f>IF(ISNA(VLOOKUP('W. VaR &amp; Peak Pos By Trader'!$A25,'Import Peak'!$A$3:AL$37,AL$1,FALSE)),0,VLOOKUP('W. VaR &amp; Peak Pos By Trader'!$A25,'Import Peak'!$A$3:AL$37,AL$1,FALSE))</f>
        <v>82497.581999999995</v>
      </c>
      <c r="AM13" s="14">
        <f>IF(ISNA(VLOOKUP('W. VaR &amp; Peak Pos By Trader'!$A25,'Import Peak'!$A$3:AM$37,AM$1,FALSE)),0,VLOOKUP('W. VaR &amp; Peak Pos By Trader'!$A25,'Import Peak'!$A$3:AM$37,AM$1,FALSE))</f>
        <v>79489.758100000006</v>
      </c>
      <c r="AN13" s="14">
        <f>IF(ISNA(VLOOKUP('W. VaR &amp; Peak Pos By Trader'!$A25,'Import Peak'!$A$3:AN$37,AN$1,FALSE)),0,VLOOKUP('W. VaR &amp; Peak Pos By Trader'!$A25,'Import Peak'!$A$3:AN$37,AN$1,FALSE))</f>
        <v>81787.400999999998</v>
      </c>
      <c r="AO13" s="14">
        <f>IF(ISNA(VLOOKUP('W. VaR &amp; Peak Pos By Trader'!$A25,'Import Peak'!$A$3:AO$37,AO$1,FALSE)),0,VLOOKUP('W. VaR &amp; Peak Pos By Trader'!$A25,'Import Peak'!$A$3:AO$37,AO$1,FALSE))</f>
        <v>81418.157300000006</v>
      </c>
      <c r="AP13" s="14">
        <f>IF(ISNA(VLOOKUP('W. VaR &amp; Peak Pos By Trader'!$A25,'Import Peak'!$A$3:AP$37,AP$1,FALSE)),0,VLOOKUP('W. VaR &amp; Peak Pos By Trader'!$A25,'Import Peak'!$A$3:AP$37,AP$1,FALSE))</f>
        <v>78429.117199999993</v>
      </c>
      <c r="AQ13" s="14">
        <f>IF(ISNA(VLOOKUP('W. VaR &amp; Peak Pos By Trader'!$A25,'Import Peak'!$A$3:AQ$37,AQ$1,FALSE)),0,VLOOKUP('W. VaR &amp; Peak Pos By Trader'!$A25,'Import Peak'!$A$3:AQ$37,AQ$1,FALSE))</f>
        <v>80675.632500000007</v>
      </c>
      <c r="AR13" s="14">
        <f>IF(ISNA(VLOOKUP('W. VaR &amp; Peak Pos By Trader'!$A25,'Import Peak'!$A$3:AR$37,AR$1,FALSE)),0,VLOOKUP('W. VaR &amp; Peak Pos By Trader'!$A25,'Import Peak'!$A$3:AR$37,AR$1,FALSE))</f>
        <v>77700.352899999998</v>
      </c>
      <c r="AS13" s="14">
        <f>IF(ISNA(VLOOKUP('W. VaR &amp; Peak Pos By Trader'!$A25,'Import Peak'!$A$3:AS$37,AS$1,FALSE)),0,VLOOKUP('W. VaR &amp; Peak Pos By Trader'!$A25,'Import Peak'!$A$3:AS$37,AS$1,FALSE))</f>
        <v>79926.372600000002</v>
      </c>
      <c r="AT13" s="14">
        <f>IF(ISNA(VLOOKUP('W. VaR &amp; Peak Pos By Trader'!$A25,'Import Peak'!$A$3:AT$37,AT$1,FALSE)),0,VLOOKUP('W. VaR &amp; Peak Pos By Trader'!$A25,'Import Peak'!$A$3:AT$37,AT$1,FALSE))</f>
        <v>79567.752800000002</v>
      </c>
      <c r="AU13" s="14">
        <f>IF(ISNA(VLOOKUP('W. VaR &amp; Peak Pos By Trader'!$A25,'Import Peak'!$A$3:AU$37,AU$1,FALSE)),0,VLOOKUP('W. VaR &amp; Peak Pos By Trader'!$A25,'Import Peak'!$A$3:AU$37,AU$1,FALSE))</f>
        <v>71540.650200000004</v>
      </c>
      <c r="AV13" s="14">
        <f>IF(ISNA(VLOOKUP('W. VaR &amp; Peak Pos By Trader'!$A25,'Import Peak'!$A$3:AV$37,AV$1,FALSE)),0,VLOOKUP('W. VaR &amp; Peak Pos By Trader'!$A25,'Import Peak'!$A$3:AV$37,AV$1,FALSE))</f>
        <v>78875.840800000005</v>
      </c>
      <c r="AW13" s="14">
        <f>IF(ISNA(VLOOKUP('W. VaR &amp; Peak Pos By Trader'!$A25,'Import Peak'!$A$3:AW$37,AW$1,FALSE)),0,VLOOKUP('W. VaR &amp; Peak Pos By Trader'!$A25,'Import Peak'!$A$3:AW$37,AW$1,FALSE))</f>
        <v>75974.9859</v>
      </c>
      <c r="AX13" s="14">
        <f>IF(ISNA(VLOOKUP('W. VaR &amp; Peak Pos By Trader'!$A25,'Import Peak'!$A$3:AX$37,AX$1,FALSE)),0,VLOOKUP('W. VaR &amp; Peak Pos By Trader'!$A25,'Import Peak'!$A$3:AX$37,AX$1,FALSE))</f>
        <v>78147.936300000001</v>
      </c>
      <c r="AY13" s="14">
        <f>IF(ISNA(VLOOKUP('W. VaR &amp; Peak Pos By Trader'!$A25,'Import Peak'!$A$3:AY$37,AY$1,FALSE)),0,VLOOKUP('W. VaR &amp; Peak Pos By Trader'!$A25,'Import Peak'!$A$3:AY$37,AY$1,FALSE))</f>
        <v>75264.469700000001</v>
      </c>
      <c r="AZ13" s="14">
        <f>IF(ISNA(VLOOKUP('W. VaR &amp; Peak Pos By Trader'!$A25,'Import Peak'!$A$3:AZ$37,AZ$1,FALSE)),0,VLOOKUP('W. VaR &amp; Peak Pos By Trader'!$A25,'Import Peak'!$A$3:AZ$37,AZ$1,FALSE))</f>
        <v>77407.763200000001</v>
      </c>
      <c r="BA13" s="14">
        <f>IF(ISNA(VLOOKUP('W. VaR &amp; Peak Pos By Trader'!$A25,'Import Peak'!$A$3:BA$37,BA$1,FALSE)),0,VLOOKUP('W. VaR &amp; Peak Pos By Trader'!$A25,'Import Peak'!$A$3:BA$37,BA$1,FALSE))</f>
        <v>77027.064199999993</v>
      </c>
      <c r="BB13" s="14">
        <f>IF(ISNA(VLOOKUP('W. VaR &amp; Peak Pos By Trader'!$A25,'Import Peak'!$A$3:BB$37,BB$1,FALSE)),0,VLOOKUP('W. VaR &amp; Peak Pos By Trader'!$A25,'Import Peak'!$A$3:BB$37,BB$1,FALSE))</f>
        <v>74171.019799999995</v>
      </c>
      <c r="BC13" s="14">
        <f>IF(ISNA(VLOOKUP('W. VaR &amp; Peak Pos By Trader'!$A25,'Import Peak'!$A$3:BC$37,BC$1,FALSE)),0,VLOOKUP('W. VaR &amp; Peak Pos By Trader'!$A25,'Import Peak'!$A$3:BC$37,BC$1,FALSE))</f>
        <v>76269.311900000001</v>
      </c>
      <c r="BD13" s="14">
        <f>IF(ISNA(VLOOKUP('W. VaR &amp; Peak Pos By Trader'!$A25,'Import Peak'!$A$3:BD$37,BD$1,FALSE)),0,VLOOKUP('W. VaR &amp; Peak Pos By Trader'!$A25,'Import Peak'!$A$3:BD$37,BD$1,FALSE))</f>
        <v>73432.222699999998</v>
      </c>
      <c r="BE13" s="14">
        <f>IF(ISNA(VLOOKUP('W. VaR &amp; Peak Pos By Trader'!$A25,'Import Peak'!$A$3:BE$37,BE$1,FALSE)),0,VLOOKUP('W. VaR &amp; Peak Pos By Trader'!$A25,'Import Peak'!$A$3:BE$37,BE$1,FALSE))</f>
        <v>75500.521399999998</v>
      </c>
      <c r="BF13" s="14">
        <f>IF(ISNA(VLOOKUP('W. VaR &amp; Peak Pos By Trader'!$A25,'Import Peak'!$A$3:BF$37,BF$1,FALSE)),0,VLOOKUP('W. VaR &amp; Peak Pos By Trader'!$A25,'Import Peak'!$A$3:BF$37,BF$1,FALSE))</f>
        <v>75105.753299999997</v>
      </c>
      <c r="BG13" s="14">
        <f>IF(ISNA(VLOOKUP('W. VaR &amp; Peak Pos By Trader'!$A25,'Import Peak'!$A$3:BG$37,BG$1,FALSE)),0,VLOOKUP('W. VaR &amp; Peak Pos By Trader'!$A25,'Import Peak'!$A$3:BG$37,BG$1,FALSE))</f>
        <v>67478.489600000001</v>
      </c>
      <c r="BH13" s="14">
        <f>IF(ISNA(VLOOKUP('W. VaR &amp; Peak Pos By Trader'!$A25,'Import Peak'!$A$3:BH$37,BH$1,FALSE)),0,VLOOKUP('W. VaR &amp; Peak Pos By Trader'!$A25,'Import Peak'!$A$3:BH$37,BH$1,FALSE))</f>
        <v>74347.133199999997</v>
      </c>
      <c r="BI13" s="14">
        <f>IF(ISNA(VLOOKUP('W. VaR &amp; Peak Pos By Trader'!$A25,'Import Peak'!$A$3:BI$37,BI$1,FALSE)),0,VLOOKUP('W. VaR &amp; Peak Pos By Trader'!$A25,'Import Peak'!$A$3:BI$37,BI$1,FALSE))</f>
        <v>71559.513999999996</v>
      </c>
      <c r="BJ13" s="14">
        <f>IF(ISNA(VLOOKUP('W. VaR &amp; Peak Pos By Trader'!$A25,'Import Peak'!$A$3:BJ$37,BJ$1,FALSE)),0,VLOOKUP('W. VaR &amp; Peak Pos By Trader'!$A25,'Import Peak'!$A$3:BJ$37,BJ$1,FALSE))</f>
        <v>73553.156900000002</v>
      </c>
      <c r="BK13" s="14">
        <f>IF(ISNA(VLOOKUP('W. VaR &amp; Peak Pos By Trader'!$A25,'Import Peak'!$A$3:BK$37,BK$1,FALSE)),0,VLOOKUP('W. VaR &amp; Peak Pos By Trader'!$A25,'Import Peak'!$A$3:BK$37,BK$1,FALSE))</f>
        <v>70786.512799999997</v>
      </c>
      <c r="BL13" s="14">
        <f>IF(ISNA(VLOOKUP('W. VaR &amp; Peak Pos By Trader'!$A25,'Import Peak'!$A$3:BL$37,BL$1,FALSE)),0,VLOOKUP('W. VaR &amp; Peak Pos By Trader'!$A25,'Import Peak'!$A$3:BL$37,BL$1,FALSE))</f>
        <v>72749.875199999995</v>
      </c>
      <c r="BM13" s="14">
        <f>IF(ISNA(VLOOKUP('W. VaR &amp; Peak Pos By Trader'!$A25,'Import Peak'!$A$3:BM$37,BM$1,FALSE)),0,VLOOKUP('W. VaR &amp; Peak Pos By Trader'!$A25,'Import Peak'!$A$3:BM$37,BM$1,FALSE))</f>
        <v>72338.244500000001</v>
      </c>
      <c r="BN13" s="14">
        <f>IF(ISNA(VLOOKUP('W. VaR &amp; Peak Pos By Trader'!$A25,'Import Peak'!$A$3:BN$37,BN$1,FALSE)),0,VLOOKUP('W. VaR &amp; Peak Pos By Trader'!$A25,'Import Peak'!$A$3:BN$37,BN$1,FALSE))</f>
        <v>69604.263999999996</v>
      </c>
      <c r="BO13" s="14">
        <f>IF(ISNA(VLOOKUP('W. VaR &amp; Peak Pos By Trader'!$A25,'Import Peak'!$A$3:BO$37,BO$1,FALSE)),0,VLOOKUP('W. VaR &amp; Peak Pos By Trader'!$A25,'Import Peak'!$A$3:BO$37,BO$1,FALSE))</f>
        <v>71521.877299999993</v>
      </c>
      <c r="BP13" s="14">
        <f>IF(ISNA(VLOOKUP('W. VaR &amp; Peak Pos By Trader'!$A25,'Import Peak'!$A$3:BP$37,BP$1,FALSE)),0,VLOOKUP('W. VaR &amp; Peak Pos By Trader'!$A25,'Import Peak'!$A$3:BP$37,BP$1,FALSE))</f>
        <v>68810.213300000003</v>
      </c>
      <c r="BQ13" s="14">
        <f>IF(ISNA(VLOOKUP('W. VaR &amp; Peak Pos By Trader'!$A25,'Import Peak'!$A$3:BQ$37,BQ$1,FALSE)),0,VLOOKUP('W. VaR &amp; Peak Pos By Trader'!$A25,'Import Peak'!$A$3:BQ$37,BQ$1,FALSE))</f>
        <v>70725.477700000003</v>
      </c>
      <c r="BR13" s="14">
        <f>IF(ISNA(VLOOKUP('W. VaR &amp; Peak Pos By Trader'!$A25,'Import Peak'!$A$3:BR$37,BR$1,FALSE)),0,VLOOKUP('W. VaR &amp; Peak Pos By Trader'!$A25,'Import Peak'!$A$3:BR$37,BR$1,FALSE))</f>
        <v>55842.799899999998</v>
      </c>
      <c r="BS13" s="14">
        <f>IF(ISNA(VLOOKUP('W. VaR &amp; Peak Pos By Trader'!$A25,'Import Peak'!$A$3:BS$37,BS$1,FALSE)),0,VLOOKUP('W. VaR &amp; Peak Pos By Trader'!$A25,'Import Peak'!$A$3:BS$37,BS$1,FALSE))</f>
        <v>50193.658100000001</v>
      </c>
      <c r="BT13" s="14">
        <f>IF(ISNA(VLOOKUP('W. VaR &amp; Peak Pos By Trader'!$A25,'Import Peak'!$A$3:BT$37,BT$1,FALSE)),0,VLOOKUP('W. VaR &amp; Peak Pos By Trader'!$A25,'Import Peak'!$A$3:BT$37,BT$1,FALSE))</f>
        <v>55326.463799999998</v>
      </c>
      <c r="BU13" s="14">
        <f>IF(ISNA(VLOOKUP('W. VaR &amp; Peak Pos By Trader'!$A25,'Import Peak'!$A$3:BU$37,BU$1,FALSE)),0,VLOOKUP('W. VaR &amp; Peak Pos By Trader'!$A25,'Import Peak'!$A$3:BU$37,BU$1,FALSE))</f>
        <v>53279.0671</v>
      </c>
      <c r="BV13" s="14">
        <f>IF(ISNA(VLOOKUP('W. VaR &amp; Peak Pos By Trader'!$A25,'Import Peak'!$A$3:BV$37,BV$1,FALSE)),0,VLOOKUP('W. VaR &amp; Peak Pos By Trader'!$A25,'Import Peak'!$A$3:BV$37,BV$1,FALSE))</f>
        <v>54792.294900000001</v>
      </c>
      <c r="BW13" s="14">
        <f>IF(ISNA(VLOOKUP('W. VaR &amp; Peak Pos By Trader'!$A25,'Import Peak'!$A$3:BW$37,BW$1,FALSE)),0,VLOOKUP('W. VaR &amp; Peak Pos By Trader'!$A25,'Import Peak'!$A$3:BW$37,BW$1,FALSE))</f>
        <v>52762.0049</v>
      </c>
      <c r="BX13" s="14">
        <f>IF(ISNA(VLOOKUP('W. VaR &amp; Peak Pos By Trader'!$A25,'Import Peak'!$A$3:BX$37,BX$1,FALSE)),0,VLOOKUP('W. VaR &amp; Peak Pos By Trader'!$A25,'Import Peak'!$A$3:BX$37,BX$1,FALSE))</f>
        <v>54257.8995</v>
      </c>
      <c r="BY13" s="14">
        <f>IF(ISNA(VLOOKUP('W. VaR &amp; Peak Pos By Trader'!$A25,'Import Peak'!$A$3:BY$37,BY$1,FALSE)),0,VLOOKUP('W. VaR &amp; Peak Pos By Trader'!$A25,'Import Peak'!$A$3:BY$37,BY$1,FALSE))</f>
        <v>53986.2696</v>
      </c>
      <c r="BZ13" s="14">
        <f>IF(ISNA(VLOOKUP('W. VaR &amp; Peak Pos By Trader'!$A25,'Import Peak'!$A$3:BZ$37,BZ$1,FALSE)),0,VLOOKUP('W. VaR &amp; Peak Pos By Trader'!$A25,'Import Peak'!$A$3:BZ$37,BZ$1,FALSE))</f>
        <v>51981.893799999998</v>
      </c>
      <c r="CA13" s="14">
        <f>IF(ISNA(VLOOKUP('W. VaR &amp; Peak Pos By Trader'!$A25,'Import Peak'!$A$3:CA$37,CA$1,FALSE)),0,VLOOKUP('W. VaR &amp; Peak Pos By Trader'!$A25,'Import Peak'!$A$3:CA$37,CA$1,FALSE))</f>
        <v>53451.7382</v>
      </c>
      <c r="CB13" s="14">
        <f>IF(ISNA(VLOOKUP('W. VaR &amp; Peak Pos By Trader'!$A25,'Import Peak'!$A$3:CB$37,CB$1,FALSE)),0,VLOOKUP('W. VaR &amp; Peak Pos By Trader'!$A25,'Import Peak'!$A$3:CB$37,CB$1,FALSE))</f>
        <v>51464.614300000001</v>
      </c>
      <c r="CC13" s="14">
        <f>IF(ISNA(VLOOKUP('W. VaR &amp; Peak Pos By Trader'!$A25,'Import Peak'!$A$3:CC$37,CC$1,FALSE)),0,VLOOKUP('W. VaR &amp; Peak Pos By Trader'!$A25,'Import Peak'!$A$3:CC$37,CC$1,FALSE))</f>
        <v>52917.251300000004</v>
      </c>
      <c r="CD13" s="14">
        <f>IF(ISNA(VLOOKUP('W. VaR &amp; Peak Pos By Trader'!$A25,'Import Peak'!$A$3:CD$37,CD$1,FALSE)),0,VLOOKUP('W. VaR &amp; Peak Pos By Trader'!$A25,'Import Peak'!$A$3:CD$37,CD$1,FALSE))</f>
        <v>52645.678</v>
      </c>
      <c r="CE13" s="14">
        <f>IF(ISNA(VLOOKUP('W. VaR &amp; Peak Pos By Trader'!$A25,'Import Peak'!$A$3:CE$37,CE$1,FALSE)),0,VLOOKUP('W. VaR &amp; Peak Pos By Trader'!$A25,'Import Peak'!$A$3:CE$37,CE$1,FALSE))</f>
        <v>48995.179600000003</v>
      </c>
      <c r="CF13" s="14">
        <f>IF(ISNA(VLOOKUP('W. VaR &amp; Peak Pos By Trader'!$A25,'Import Peak'!$A$3:CF$37,CF$1,FALSE)),0,VLOOKUP('W. VaR &amp; Peak Pos By Trader'!$A25,'Import Peak'!$A$3:CF$37,CF$1,FALSE))</f>
        <v>52120.214399999997</v>
      </c>
      <c r="CG13" s="14">
        <f>IF(ISNA(VLOOKUP('W. VaR &amp; Peak Pos By Trader'!$A25,'Import Peak'!$A$3:CG$37,CG$1,FALSE)),0,VLOOKUP('W. VaR &amp; Peak Pos By Trader'!$A25,'Import Peak'!$A$3:CG$37,CG$1,FALSE))</f>
        <v>50176.292000000001</v>
      </c>
      <c r="CH13" s="14">
        <f>IF(ISNA(VLOOKUP('W. VaR &amp; Peak Pos By Trader'!$A25,'Import Peak'!$A$3:CH$37,CH$1,FALSE)),0,VLOOKUP('W. VaR &amp; Peak Pos By Trader'!$A25,'Import Peak'!$A$3:CH$37,CH$1,FALSE))</f>
        <v>51586.298199999997</v>
      </c>
      <c r="CI13" s="14">
        <f>IF(ISNA(VLOOKUP('W. VaR &amp; Peak Pos By Trader'!$A25,'Import Peak'!$A$3:CI$37,CI$1,FALSE)),0,VLOOKUP('W. VaR &amp; Peak Pos By Trader'!$A25,'Import Peak'!$A$3:CI$37,CI$1,FALSE))</f>
        <v>49659.7883</v>
      </c>
      <c r="CJ13" s="14">
        <f>IF(ISNA(VLOOKUP('W. VaR &amp; Peak Pos By Trader'!$A25,'Import Peak'!$A$3:CJ$37,CJ$1,FALSE)),0,VLOOKUP('W. VaR &amp; Peak Pos By Trader'!$A25,'Import Peak'!$A$3:CJ$37,CJ$1,FALSE))</f>
        <v>51052.792300000001</v>
      </c>
      <c r="CK13" s="14">
        <f>IF(ISNA(VLOOKUP('W. VaR &amp; Peak Pos By Trader'!$A25,'Import Peak'!$A$3:CK$37,CK$1,FALSE)),0,VLOOKUP('W. VaR &amp; Peak Pos By Trader'!$A25,'Import Peak'!$A$3:CK$37,CK$1,FALSE))</f>
        <v>50781.856299999999</v>
      </c>
      <c r="CL13" s="14">
        <f>IF(ISNA(VLOOKUP('W. VaR &amp; Peak Pos By Trader'!$A25,'Import Peak'!$A$3:CL$37,CL$1,FALSE)),0,VLOOKUP('W. VaR &amp; Peak Pos By Trader'!$A25,'Import Peak'!$A$3:CL$37,CL$1,FALSE))</f>
        <v>48881.676800000001</v>
      </c>
      <c r="CM13" s="14">
        <f>IF(ISNA(VLOOKUP('W. VaR &amp; Peak Pos By Trader'!$A25,'Import Peak'!$A$3:CM$37,CM$1,FALSE)),0,VLOOKUP('W. VaR &amp; Peak Pos By Trader'!$A25,'Import Peak'!$A$3:CM$37,CM$1,FALSE))</f>
        <v>50249.161899999999</v>
      </c>
      <c r="CN13" s="14">
        <f>IF(ISNA(VLOOKUP('W. VaR &amp; Peak Pos By Trader'!$A25,'Import Peak'!$A$3:CN$37,CN$1,FALSE)),0,VLOOKUP('W. VaR &amp; Peak Pos By Trader'!$A25,'Import Peak'!$A$3:CN$37,CN$1,FALSE))</f>
        <v>48366.480499999998</v>
      </c>
      <c r="CO13" s="14">
        <f>IF(ISNA(VLOOKUP('W. VaR &amp; Peak Pos By Trader'!$A25,'Import Peak'!$A$3:CO$37,CO$1,FALSE)),0,VLOOKUP('W. VaR &amp; Peak Pos By Trader'!$A25,'Import Peak'!$A$3:CO$37,CO$1,FALSE))</f>
        <v>49717.131399999998</v>
      </c>
      <c r="CP13" s="14">
        <f>IF(ISNA(VLOOKUP('W. VaR &amp; Peak Pos By Trader'!$A25,'Import Peak'!$A$3:CP$37,CP$1,FALSE)),0,VLOOKUP('W. VaR &amp; Peak Pos By Trader'!$A25,'Import Peak'!$A$3:CP$37,CP$1,FALSE))</f>
        <v>49447.041400000002</v>
      </c>
      <c r="CQ13" s="14">
        <f>IF(ISNA(VLOOKUP('W. VaR &amp; Peak Pos By Trader'!$A25,'Import Peak'!$A$3:CQ$37,CQ$1,FALSE)),0,VLOOKUP('W. VaR &amp; Peak Pos By Trader'!$A25,'Import Peak'!$A$3:CQ$37,CQ$1,FALSE))</f>
        <v>44418.081100000003</v>
      </c>
      <c r="CR13" s="14">
        <f>IF(ISNA(VLOOKUP('W. VaR &amp; Peak Pos By Trader'!$A25,'Import Peak'!$A$3:CR$37,CR$1,FALSE)),0,VLOOKUP('W. VaR &amp; Peak Pos By Trader'!$A25,'Import Peak'!$A$3:CR$37,CR$1,FALSE))</f>
        <v>48933.589500000002</v>
      </c>
      <c r="CS13" s="14">
        <f>IF(ISNA(VLOOKUP('W. VaR &amp; Peak Pos By Trader'!$A25,'Import Peak'!$A$3:CS$37,CS$1,FALSE)),0,VLOOKUP('W. VaR &amp; Peak Pos By Trader'!$A25,'Import Peak'!$A$3:CS$37,CS$1,FALSE))</f>
        <v>47094.332900000001</v>
      </c>
      <c r="CT13" s="14">
        <f>IF(ISNA(VLOOKUP('W. VaR &amp; Peak Pos By Trader'!$A25,'Import Peak'!$A$3:CT$37,CT$1,FALSE)),0,VLOOKUP('W. VaR &amp; Peak Pos By Trader'!$A25,'Import Peak'!$A$3:CT$37,CT$1,FALSE))</f>
        <v>48403.625</v>
      </c>
      <c r="CU13" s="14">
        <f>IF(ISNA(VLOOKUP('W. VaR &amp; Peak Pos By Trader'!$A25,'Import Peak'!$A$3:CU$37,CU$1,FALSE)),0,VLOOKUP('W. VaR &amp; Peak Pos By Trader'!$A25,'Import Peak'!$A$3:CU$37,CU$1,FALSE))</f>
        <v>46581.945200000002</v>
      </c>
      <c r="CV13" s="14">
        <f>IF(ISNA(VLOOKUP('W. VaR &amp; Peak Pos By Trader'!$A25,'Import Peak'!$A$3:CV$37,CV$1,FALSE)),0,VLOOKUP('W. VaR &amp; Peak Pos By Trader'!$A25,'Import Peak'!$A$3:CV$37,CV$1,FALSE))</f>
        <v>47874.662199999999</v>
      </c>
      <c r="CW13" s="14">
        <f>IF(ISNA(VLOOKUP('W. VaR &amp; Peak Pos By Trader'!$A25,'Import Peak'!$A$3:CW$37,CW$1,FALSE)),0,VLOOKUP('W. VaR &amp; Peak Pos By Trader'!$A25,'Import Peak'!$A$3:CW$37,CW$1,FALSE))</f>
        <v>47606.259299999998</v>
      </c>
      <c r="CX13" s="14">
        <f>IF(ISNA(VLOOKUP('W. VaR &amp; Peak Pos By Trader'!$A25,'Import Peak'!$A$3:CX$37,CX$1,FALSE)),0,VLOOKUP('W. VaR &amp; Peak Pos By Trader'!$A25,'Import Peak'!$A$3:CX$37,CX$1,FALSE))</f>
        <v>45811.114500000003</v>
      </c>
      <c r="CY13" s="14">
        <f>IF(ISNA(VLOOKUP('W. VaR &amp; Peak Pos By Trader'!$A25,'Import Peak'!$A$3:CY$37,CY$1,FALSE)),0,VLOOKUP('W. VaR &amp; Peak Pos By Trader'!$A25,'Import Peak'!$A$3:CY$37,CY$1,FALSE))</f>
        <v>47078.9853</v>
      </c>
      <c r="CZ13" s="14">
        <f>IF(ISNA(VLOOKUP('W. VaR &amp; Peak Pos By Trader'!$A25,'Import Peak'!$A$3:CZ$37,CZ$1,FALSE)),0,VLOOKUP('W. VaR &amp; Peak Pos By Trader'!$A25,'Import Peak'!$A$3:CZ$37,CZ$1,FALSE))</f>
        <v>45301.445899999999</v>
      </c>
      <c r="DA13" s="14">
        <f>IF(ISNA(VLOOKUP('W. VaR &amp; Peak Pos By Trader'!$A25,'Import Peak'!$A$3:DA$37,DA$1,FALSE)),0,VLOOKUP('W. VaR &amp; Peak Pos By Trader'!$A25,'Import Peak'!$A$3:DA$37,DA$1,FALSE))</f>
        <v>46552.946799999998</v>
      </c>
      <c r="DB13" s="14">
        <f>IF(ISNA(VLOOKUP('W. VaR &amp; Peak Pos By Trader'!$A25,'Import Peak'!$A$3:DB$37,DB$1,FALSE)),0,VLOOKUP('W. VaR &amp; Peak Pos By Trader'!$A25,'Import Peak'!$A$3:DB$37,DB$1,FALSE))</f>
        <v>46286.118300000002</v>
      </c>
      <c r="DC13" s="14">
        <f>IF(ISNA(VLOOKUP('W. VaR &amp; Peak Pos By Trader'!$A25,'Import Peak'!$A$3:DC$37,DC$1,FALSE)),0,VLOOKUP('W. VaR &amp; Peak Pos By Trader'!$A25,'Import Peak'!$A$3:DC$37,DC$1,FALSE))</f>
        <v>41566.1302</v>
      </c>
      <c r="DD13" s="14">
        <f>IF(ISNA(VLOOKUP('W. VaR &amp; Peak Pos By Trader'!$A25,'Import Peak'!$A$3:DD$37,DD$1,FALSE)),0,VLOOKUP('W. VaR &amp; Peak Pos By Trader'!$A25,'Import Peak'!$A$3:DD$37,DD$1,FALSE))</f>
        <v>45779.271999999997</v>
      </c>
      <c r="DE13" s="14">
        <f>IF(ISNA(VLOOKUP('W. VaR &amp; Peak Pos By Trader'!$A25,'Import Peak'!$A$3:DE$37,DE$1,FALSE)),0,VLOOKUP('W. VaR &amp; Peak Pos By Trader'!$A25,'Import Peak'!$A$3:DE$37,DE$1,FALSE))</f>
        <v>44045.3266</v>
      </c>
      <c r="DF13" s="14">
        <f>IF(ISNA(VLOOKUP('W. VaR &amp; Peak Pos By Trader'!$A25,'Import Peak'!$A$3:DF$37,DF$1,FALSE)),0,VLOOKUP('W. VaR &amp; Peak Pos By Trader'!$A25,'Import Peak'!$A$3:DF$37,DF$1,FALSE))</f>
        <v>45256.678800000002</v>
      </c>
      <c r="DG13" s="14">
        <f>IF(ISNA(VLOOKUP('W. VaR &amp; Peak Pos By Trader'!$A25,'Import Peak'!$A$3:DG$37,DG$1,FALSE)),0,VLOOKUP('W. VaR &amp; Peak Pos By Trader'!$A25,'Import Peak'!$A$3:DG$37,DG$1,FALSE))</f>
        <v>43540.340400000001</v>
      </c>
      <c r="DH13" s="14">
        <f>IF(ISNA(VLOOKUP('W. VaR &amp; Peak Pos By Trader'!$A25,'Import Peak'!$A$3:DH$37,DH$1,FALSE)),0,VLOOKUP('W. VaR &amp; Peak Pos By Trader'!$A25,'Import Peak'!$A$3:DH$37,DH$1,FALSE))</f>
        <v>44735.6299</v>
      </c>
      <c r="DI13" s="14">
        <f>IF(ISNA(VLOOKUP('W. VaR &amp; Peak Pos By Trader'!$A25,'Import Peak'!$A$3:DI$37,DI$1,FALSE)),0,VLOOKUP('W. VaR &amp; Peak Pos By Trader'!$A25,'Import Peak'!$A$3:DI$37,DI$1,FALSE))</f>
        <v>44471.4539</v>
      </c>
      <c r="DJ13" s="14">
        <f>IF(ISNA(VLOOKUP('W. VaR &amp; Peak Pos By Trader'!$A25,'Import Peak'!$A$3:DJ$37,DJ$1,FALSE)),0,VLOOKUP('W. VaR &amp; Peak Pos By Trader'!$A25,'Import Peak'!$A$3:DJ$37,DJ$1,FALSE))</f>
        <v>42781.654900000001</v>
      </c>
      <c r="DK13" s="14">
        <f>IF(ISNA(VLOOKUP('W. VaR &amp; Peak Pos By Trader'!$A25,'Import Peak'!$A$3:DK$37,DK$1,FALSE)),0,VLOOKUP('W. VaR &amp; Peak Pos By Trader'!$A25,'Import Peak'!$A$3:DK$37,DK$1,FALSE))</f>
        <v>43952.895700000001</v>
      </c>
      <c r="DL13" s="14">
        <f>IF(ISNA(VLOOKUP('W. VaR &amp; Peak Pos By Trader'!$A25,'Import Peak'!$A$3:DL$37,DL$1,FALSE)),0,VLOOKUP('W. VaR &amp; Peak Pos By Trader'!$A25,'Import Peak'!$A$3:DL$37,DL$1,FALSE))</f>
        <v>42280.678</v>
      </c>
      <c r="DM13" s="14">
        <f>IF(ISNA(VLOOKUP('W. VaR &amp; Peak Pos By Trader'!$A25,'Import Peak'!$A$3:DM$37,DM$1,FALSE)),0,VLOOKUP('W. VaR &amp; Peak Pos By Trader'!$A25,'Import Peak'!$A$3:DM$37,DM$1,FALSE))</f>
        <v>43436.0936</v>
      </c>
      <c r="DN13" s="14">
        <f>IF(ISNA(VLOOKUP('W. VaR &amp; Peak Pos By Trader'!$A25,'Import Peak'!$A$3:DN$37,DN$1,FALSE)),0,VLOOKUP('W. VaR &amp; Peak Pos By Trader'!$A25,'Import Peak'!$A$3:DN$37,DN$1,FALSE))</f>
        <v>0</v>
      </c>
      <c r="DO13" s="14">
        <f>IF(ISNA(VLOOKUP('W. VaR &amp; Peak Pos By Trader'!$A25,'Import Peak'!$A$3:DO$37,DO$1,FALSE)),0,VLOOKUP('W. VaR &amp; Peak Pos By Trader'!$A25,'Import Peak'!$A$3:DO$37,DO$1,FALSE))</f>
        <v>0</v>
      </c>
      <c r="DP13" s="14">
        <f>IF(ISNA(VLOOKUP('W. VaR &amp; Peak Pos By Trader'!$A25,'Import Peak'!$A$3:DP$37,DP$1,FALSE)),0,VLOOKUP('W. VaR &amp; Peak Pos By Trader'!$A25,'Import Peak'!$A$3:DP$37,DP$1,FALSE))</f>
        <v>0</v>
      </c>
      <c r="DQ13" s="14">
        <f>IF(ISNA(VLOOKUP('W. VaR &amp; Peak Pos By Trader'!$A25,'Import Peak'!$A$3:DQ$37,DQ$1,FALSE)),0,VLOOKUP('W. VaR &amp; Peak Pos By Trader'!$A25,'Import Peak'!$A$3:DQ$37,DQ$1,FALSE))</f>
        <v>0</v>
      </c>
      <c r="DR13" s="14">
        <f>IF(ISNA(VLOOKUP('W. VaR &amp; Peak Pos By Trader'!$A25,'Import Peak'!$A$3:DR$37,DR$1,FALSE)),0,VLOOKUP('W. VaR &amp; Peak Pos By Trader'!$A25,'Import Peak'!$A$3:DR$37,DR$1,FALSE))</f>
        <v>0</v>
      </c>
      <c r="DS13" s="14">
        <f>IF(ISNA(VLOOKUP('W. VaR &amp; Peak Pos By Trader'!$A25,'Import Peak'!$A$3:DS$37,DS$1,FALSE)),0,VLOOKUP('W. VaR &amp; Peak Pos By Trader'!$A25,'Import Peak'!$A$3:DS$37,DS$1,FALSE))</f>
        <v>0</v>
      </c>
      <c r="DT13" s="14">
        <f>IF(ISNA(VLOOKUP('W. VaR &amp; Peak Pos By Trader'!$A25,'Import Peak'!$A$3:DT$37,DT$1,FALSE)),0,VLOOKUP('W. VaR &amp; Peak Pos By Trader'!$A25,'Import Peak'!$A$3:DT$37,DT$1,FALSE))</f>
        <v>0</v>
      </c>
      <c r="DU13" s="14">
        <f>IF(ISNA(VLOOKUP('W. VaR &amp; Peak Pos By Trader'!$A25,'Import Peak'!$A$3:DU$37,DU$1,FALSE)),0,VLOOKUP('W. VaR &amp; Peak Pos By Trader'!$A25,'Import Peak'!$A$3:DU$37,DU$1,FALSE))</f>
        <v>0</v>
      </c>
      <c r="DV13" s="14">
        <f>IF(ISNA(VLOOKUP('W. VaR &amp; Peak Pos By Trader'!$A25,'Import Peak'!$A$3:DV$37,DV$1,FALSE)),0,VLOOKUP('W. VaR &amp; Peak Pos By Trader'!$A25,'Import Peak'!$A$3:DV$37,DV$1,FALSE))</f>
        <v>0</v>
      </c>
      <c r="DW13" s="14">
        <f>IF(ISNA(VLOOKUP('W. VaR &amp; Peak Pos By Trader'!$A25,'Import Peak'!$A$3:DW$37,DW$1,FALSE)),0,VLOOKUP('W. VaR &amp; Peak Pos By Trader'!$A25,'Import Peak'!$A$3:DW$37,DW$1,FALSE))</f>
        <v>0</v>
      </c>
      <c r="DX13" s="14">
        <f>IF(ISNA(VLOOKUP('W. VaR &amp; Peak Pos By Trader'!$A25,'Import Peak'!$A$3:DX$37,DX$1,FALSE)),0,VLOOKUP('W. VaR &amp; Peak Pos By Trader'!$A25,'Import Peak'!$A$3:DX$37,DX$1,FALSE))</f>
        <v>0</v>
      </c>
      <c r="DY13" s="14">
        <f>IF(ISNA(VLOOKUP('W. VaR &amp; Peak Pos By Trader'!$A25,'Import Peak'!$A$3:DY$37,DY$1,FALSE)),0,VLOOKUP('W. VaR &amp; Peak Pos By Trader'!$A25,'Import Peak'!$A$3:DY$37,DY$1,FALSE))</f>
        <v>0</v>
      </c>
      <c r="DZ13" s="14">
        <f>IF(ISNA(VLOOKUP('W. VaR &amp; Peak Pos By Trader'!$A25,'Import Peak'!$A$3:DZ$37,DZ$1,FALSE)),0,VLOOKUP('W. VaR &amp; Peak Pos By Trader'!$A25,'Import Peak'!$A$3:DZ$37,DZ$1,FALSE))</f>
        <v>0</v>
      </c>
      <c r="EA13" s="14">
        <f>IF(ISNA(VLOOKUP('W. VaR &amp; Peak Pos By Trader'!$A25,'Import Peak'!$A$3:EA$37,EA$1,FALSE)),0,VLOOKUP('W. VaR &amp; Peak Pos By Trader'!$A25,'Import Peak'!$A$3:EA$37,EA$1,FALSE))</f>
        <v>0</v>
      </c>
      <c r="EB13" s="14">
        <f>IF(ISNA(VLOOKUP('W. VaR &amp; Peak Pos By Trader'!$A25,'Import Peak'!$A$3:EB$37,EB$1,FALSE)),0,VLOOKUP('W. VaR &amp; Peak Pos By Trader'!$A25,'Import Peak'!$A$3:EB$37,EB$1,FALSE))</f>
        <v>0</v>
      </c>
      <c r="EC13" s="14">
        <f>IF(ISNA(VLOOKUP('W. VaR &amp; Peak Pos By Trader'!$A25,'Import Peak'!$A$3:EC$37,EC$1,FALSE)),0,VLOOKUP('W. VaR &amp; Peak Pos By Trader'!$A25,'Import Peak'!$A$3:EC$37,EC$1,FALSE))</f>
        <v>0</v>
      </c>
      <c r="ED13" s="14">
        <f>IF(ISNA(VLOOKUP('W. VaR &amp; Peak Pos By Trader'!$A25,'Import Peak'!$A$3:ED$37,ED$1,FALSE)),0,VLOOKUP('W. VaR &amp; Peak Pos By Trader'!$A25,'Import Peak'!$A$3:ED$37,ED$1,FALSE))</f>
        <v>0</v>
      </c>
      <c r="EE13" s="14">
        <f>IF(ISNA(VLOOKUP('W. VaR &amp; Peak Pos By Trader'!$A25,'Import Peak'!$A$3:EE$37,EE$1,FALSE)),0,VLOOKUP('W. VaR &amp; Peak Pos By Trader'!$A25,'Import Peak'!$A$3:EE$37,EE$1,FALSE))</f>
        <v>0</v>
      </c>
      <c r="EF13" s="14">
        <f>IF(ISNA(VLOOKUP('W. VaR &amp; Peak Pos By Trader'!$A25,'Import Peak'!$A$3:EF$37,EF$1,FALSE)),0,VLOOKUP('W. VaR &amp; Peak Pos By Trader'!$A25,'Import Peak'!$A$3:EF$37,EF$1,FALSE))</f>
        <v>0</v>
      </c>
      <c r="EG13" s="14">
        <f>IF(ISNA(VLOOKUP('W. VaR &amp; Peak Pos By Trader'!$A25,'Import Peak'!$A$3:EG$37,EG$1,FALSE)),0,VLOOKUP('W. VaR &amp; Peak Pos By Trader'!$A25,'Import Peak'!$A$3:EG$37,EG$1,FALSE))</f>
        <v>0</v>
      </c>
      <c r="EH13" s="14">
        <f>IF(ISNA(VLOOKUP('W. VaR &amp; Peak Pos By Trader'!$A25,'Import Peak'!$A$3:EH$37,EH$1,FALSE)),0,VLOOKUP('W. VaR &amp; Peak Pos By Trader'!$A25,'Import Peak'!$A$3:EH$37,EH$1,FALSE))</f>
        <v>0</v>
      </c>
      <c r="EI13" s="14">
        <f>IF(ISNA(VLOOKUP('W. VaR &amp; Peak Pos By Trader'!$A25,'Import Peak'!$A$3:EI$37,EI$1,FALSE)),0,VLOOKUP('W. VaR &amp; Peak Pos By Trader'!$A25,'Import Peak'!$A$3:EI$37,EI$1,FALSE))</f>
        <v>0</v>
      </c>
      <c r="EJ13" s="14">
        <f>IF(ISNA(VLOOKUP('W. VaR &amp; Peak Pos By Trader'!$A25,'Import Peak'!$A$3:EJ$37,EJ$1,FALSE)),0,VLOOKUP('W. VaR &amp; Peak Pos By Trader'!$A25,'Import Peak'!$A$3:EJ$37,EJ$1,FALSE))</f>
        <v>0</v>
      </c>
      <c r="EK13" s="14">
        <f>IF(ISNA(VLOOKUP('W. VaR &amp; Peak Pos By Trader'!$A25,'Import Peak'!$A$3:EK$37,EK$1,FALSE)),0,VLOOKUP('W. VaR &amp; Peak Pos By Trader'!$A25,'Import Peak'!$A$3:EK$37,EK$1,FALSE))</f>
        <v>0</v>
      </c>
      <c r="EL13" s="14">
        <f>IF(ISNA(VLOOKUP('W. VaR &amp; Peak Pos By Trader'!$A25,'Import Peak'!$A$3:EL$37,EL$1,FALSE)),0,VLOOKUP('W. VaR &amp; Peak Pos By Trader'!$A25,'Import Peak'!$A$3:EL$37,EL$1,FALSE))</f>
        <v>0</v>
      </c>
      <c r="EM13" s="14">
        <f>IF(ISNA(VLOOKUP('W. VaR &amp; Peak Pos By Trader'!$A25,'Import Peak'!$A$3:EM$37,EM$1,FALSE)),0,VLOOKUP('W. VaR &amp; Peak Pos By Trader'!$A25,'Import Peak'!$A$3:EM$37,EM$1,FALSE))</f>
        <v>0</v>
      </c>
      <c r="EN13" s="14">
        <f>IF(ISNA(VLOOKUP('W. VaR &amp; Peak Pos By Trader'!$A25,'Import Peak'!$A$3:EN$37,EN$1,FALSE)),0,VLOOKUP('W. VaR &amp; Peak Pos By Trader'!$A25,'Import Peak'!$A$3:EN$37,EN$1,FALSE))</f>
        <v>0</v>
      </c>
      <c r="EO13" s="14">
        <f>IF(ISNA(VLOOKUP('W. VaR &amp; Peak Pos By Trader'!$A25,'Import Peak'!$A$3:EO$37,EO$1,FALSE)),0,VLOOKUP('W. VaR &amp; Peak Pos By Trader'!$A25,'Import Peak'!$A$3:EO$37,EO$1,FALSE))</f>
        <v>0</v>
      </c>
      <c r="EP13" s="14">
        <f>IF(ISNA(VLOOKUP('W. VaR &amp; Peak Pos By Trader'!$A25,'Import Peak'!$A$3:EP$37,EP$1,FALSE)),0,VLOOKUP('W. VaR &amp; Peak Pos By Trader'!$A25,'Import Peak'!$A$3:EP$37,EP$1,FALSE))</f>
        <v>0</v>
      </c>
      <c r="EQ13" s="14">
        <f>IF(ISNA(VLOOKUP('W. VaR &amp; Peak Pos By Trader'!$A25,'Import Peak'!$A$3:EQ$37,EQ$1,FALSE)),0,VLOOKUP('W. VaR &amp; Peak Pos By Trader'!$A25,'Import Peak'!$A$3:EQ$37,EQ$1,FALSE))</f>
        <v>0</v>
      </c>
      <c r="ER13" s="14">
        <f>IF(ISNA(VLOOKUP('W. VaR &amp; Peak Pos By Trader'!$A25,'Import Peak'!$A$3:ER$37,ER$1,FALSE)),0,VLOOKUP('W. VaR &amp; Peak Pos By Trader'!$A25,'Import Peak'!$A$3:ER$37,ER$1,FALSE))</f>
        <v>0</v>
      </c>
      <c r="ES13" s="14">
        <f>IF(ISNA(VLOOKUP('W. VaR &amp; Peak Pos By Trader'!$A25,'Import Peak'!$A$3:ES$37,ES$1,FALSE)),0,VLOOKUP('W. VaR &amp; Peak Pos By Trader'!$A25,'Import Peak'!$A$3:ES$37,ES$1,FALSE))</f>
        <v>0</v>
      </c>
      <c r="ET13" s="14">
        <f>IF(ISNA(VLOOKUP('W. VaR &amp; Peak Pos By Trader'!$A25,'Import Peak'!$A$3:ET$37,ET$1,FALSE)),0,VLOOKUP('W. VaR &amp; Peak Pos By Trader'!$A25,'Import Peak'!$A$3:ET$37,ET$1,FALSE))</f>
        <v>0</v>
      </c>
      <c r="EU13" s="14">
        <f>IF(ISNA(VLOOKUP('W. VaR &amp; Peak Pos By Trader'!$A25,'Import Peak'!$A$3:EU$37,EU$1,FALSE)),0,VLOOKUP('W. VaR &amp; Peak Pos By Trader'!$A25,'Import Peak'!$A$3:EU$37,EU$1,FALSE))</f>
        <v>0</v>
      </c>
      <c r="EV13" s="14">
        <f>IF(ISNA(VLOOKUP('W. VaR &amp; Peak Pos By Trader'!$A25,'Import Peak'!$A$3:EV$37,EV$1,FALSE)),0,VLOOKUP('W. VaR &amp; Peak Pos By Trader'!$A25,'Import Peak'!$A$3:EV$37,EV$1,FALSE))</f>
        <v>0</v>
      </c>
      <c r="EW13" s="14">
        <f>IF(ISNA(VLOOKUP('W. VaR &amp; Peak Pos By Trader'!$A25,'Import Peak'!$A$3:EW$37,EW$1,FALSE)),0,VLOOKUP('W. VaR &amp; Peak Pos By Trader'!$A25,'Import Peak'!$A$3:EW$37,EW$1,FALSE))</f>
        <v>0</v>
      </c>
      <c r="EX13" s="14">
        <f>IF(ISNA(VLOOKUP('W. VaR &amp; Peak Pos By Trader'!$A25,'Import Peak'!$A$3:EX$37,EX$1,FALSE)),0,VLOOKUP('W. VaR &amp; Peak Pos By Trader'!$A25,'Import Peak'!$A$3:EX$37,EX$1,FALSE))</f>
        <v>0</v>
      </c>
      <c r="EY13" s="14">
        <f>IF(ISNA(VLOOKUP('W. VaR &amp; Peak Pos By Trader'!$A25,'Import Peak'!$A$3:EY$37,EY$1,FALSE)),0,VLOOKUP('W. VaR &amp; Peak Pos By Trader'!$A25,'Import Peak'!$A$3:EY$37,EY$1,FALSE))</f>
        <v>0</v>
      </c>
      <c r="EZ13" s="14">
        <f>IF(ISNA(VLOOKUP('W. VaR &amp; Peak Pos By Trader'!$A25,'Import Peak'!$A$3:EZ$37,EZ$1,FALSE)),0,VLOOKUP('W. VaR &amp; Peak Pos By Trader'!$A25,'Import Peak'!$A$3:EZ$37,EZ$1,FALSE))</f>
        <v>0</v>
      </c>
      <c r="FA13" s="14">
        <f>IF(ISNA(VLOOKUP('W. VaR &amp; Peak Pos By Trader'!$A25,'Import Peak'!$A$3:FA$37,FA$1,FALSE)),0,VLOOKUP('W. VaR &amp; Peak Pos By Trader'!$A25,'Import Peak'!$A$3:FA$37,FA$1,FALSE))</f>
        <v>0</v>
      </c>
      <c r="FB13" s="14">
        <f>IF(ISNA(VLOOKUP('W. VaR &amp; Peak Pos By Trader'!$A25,'Import Peak'!$A$3:FB$37,FB$1,FALSE)),0,VLOOKUP('W. VaR &amp; Peak Pos By Trader'!$A25,'Import Peak'!$A$3:FB$37,FB$1,FALSE))</f>
        <v>0</v>
      </c>
      <c r="FC13" s="14">
        <f>IF(ISNA(VLOOKUP('W. VaR &amp; Peak Pos By Trader'!$A25,'Import Peak'!$A$3:FC$37,FC$1,FALSE)),0,VLOOKUP('W. VaR &amp; Peak Pos By Trader'!$A25,'Import Peak'!$A$3:FC$37,FC$1,FALSE))</f>
        <v>0</v>
      </c>
      <c r="FD13" s="14">
        <f>IF(ISNA(VLOOKUP('W. VaR &amp; Peak Pos By Trader'!$A25,'Import Peak'!$A$3:FD$37,FD$1,FALSE)),0,VLOOKUP('W. VaR &amp; Peak Pos By Trader'!$A25,'Import Peak'!$A$3:FD$37,FD$1,FALSE))</f>
        <v>0</v>
      </c>
      <c r="FE13" s="14">
        <f>IF(ISNA(VLOOKUP('W. VaR &amp; Peak Pos By Trader'!$A25,'Import Peak'!$A$3:FE$37,FE$1,FALSE)),0,VLOOKUP('W. VaR &amp; Peak Pos By Trader'!$A25,'Import Peak'!$A$3:FE$37,FE$1,FALSE))</f>
        <v>0</v>
      </c>
      <c r="FF13" s="14">
        <f>IF(ISNA(VLOOKUP('W. VaR &amp; Peak Pos By Trader'!$A25,'Import Peak'!$A$3:FF$37,FF$1,FALSE)),0,VLOOKUP('W. VaR &amp; Peak Pos By Trader'!$A25,'Import Peak'!$A$3:FF$37,FF$1,FALSE))</f>
        <v>0</v>
      </c>
      <c r="FG13" s="14">
        <f>IF(ISNA(VLOOKUP('W. VaR &amp; Peak Pos By Trader'!$A25,'Import Peak'!$A$3:FG$37,FG$1,FALSE)),0,VLOOKUP('W. VaR &amp; Peak Pos By Trader'!$A25,'Import Peak'!$A$3:FG$37,FG$1,FALSE))</f>
        <v>0</v>
      </c>
      <c r="FH13" s="14">
        <f>IF(ISNA(VLOOKUP('W. VaR &amp; Peak Pos By Trader'!$A25,'Import Peak'!$A$3:FH$37,FH$1,FALSE)),0,VLOOKUP('W. VaR &amp; Peak Pos By Trader'!$A25,'Import Peak'!$A$3:FH$37,FH$1,FALSE))</f>
        <v>0</v>
      </c>
      <c r="FI13" s="14">
        <f>IF(ISNA(VLOOKUP('W. VaR &amp; Peak Pos By Trader'!$A25,'Import Peak'!$A$3:FI$37,FI$1,FALSE)),0,VLOOKUP('W. VaR &amp; Peak Pos By Trader'!$A25,'Import Peak'!$A$3:FI$37,FI$1,FALSE))</f>
        <v>0</v>
      </c>
      <c r="FJ13" s="14">
        <f>IF(ISNA(VLOOKUP('W. VaR &amp; Peak Pos By Trader'!$A25,'Import Peak'!$A$3:FJ$37,FJ$1,FALSE)),0,VLOOKUP('W. VaR &amp; Peak Pos By Trader'!$A25,'Import Peak'!$A$3:FJ$37,FJ$1,FALSE))</f>
        <v>0</v>
      </c>
      <c r="FK13" s="14">
        <f>IF(ISNA(VLOOKUP('W. VaR &amp; Peak Pos By Trader'!$A25,'Import Peak'!$A$3:FK$37,FK$1,FALSE)),0,VLOOKUP('W. VaR &amp; Peak Pos By Trader'!$A25,'Import Peak'!$A$3:FK$37,FK$1,FALSE))</f>
        <v>0</v>
      </c>
      <c r="FL13" s="14">
        <f>IF(ISNA(VLOOKUP('W. VaR &amp; Peak Pos By Trader'!$A25,'Import Peak'!$A$3:FL$37,FL$1,FALSE)),0,VLOOKUP('W. VaR &amp; Peak Pos By Trader'!$A25,'Import Peak'!$A$3:FL$37,FL$1,FALSE))</f>
        <v>0</v>
      </c>
      <c r="FM13" s="14">
        <f>IF(ISNA(VLOOKUP('W. VaR &amp; Peak Pos By Trader'!$A25,'Import Peak'!$A$3:FM$37,FM$1,FALSE)),0,VLOOKUP('W. VaR &amp; Peak Pos By Trader'!$A25,'Import Peak'!$A$3:FM$37,FM$1,FALSE))</f>
        <v>0</v>
      </c>
      <c r="FN13" s="14">
        <f>IF(ISNA(VLOOKUP('W. VaR &amp; Peak Pos By Trader'!$A25,'Import Peak'!$A$3:FN$37,FN$1,FALSE)),0,VLOOKUP('W. VaR &amp; Peak Pos By Trader'!$A25,'Import Peak'!$A$3:FN$37,FN$1,FALSE))</f>
        <v>0</v>
      </c>
      <c r="FO13" s="14">
        <f>IF(ISNA(VLOOKUP('W. VaR &amp; Peak Pos By Trader'!$A25,'Import Peak'!$A$3:FO$37,FO$1,FALSE)),0,VLOOKUP('W. VaR &amp; Peak Pos By Trader'!$A25,'Import Peak'!$A$3:FO$37,FO$1,FALSE))</f>
        <v>0</v>
      </c>
      <c r="FP13" s="14">
        <f>IF(ISNA(VLOOKUP('W. VaR &amp; Peak Pos By Trader'!$A25,'Import Peak'!$A$3:FP$37,FP$1,FALSE)),0,VLOOKUP('W. VaR &amp; Peak Pos By Trader'!$A25,'Import Peak'!$A$3:FP$37,FP$1,FALSE))</f>
        <v>0</v>
      </c>
      <c r="FQ13" s="14">
        <f>IF(ISNA(VLOOKUP('W. VaR &amp; Peak Pos By Trader'!$A25,'Import Peak'!$A$3:FQ$37,FQ$1,FALSE)),0,VLOOKUP('W. VaR &amp; Peak Pos By Trader'!$A25,'Import Peak'!$A$3:FQ$37,FQ$1,FALSE))</f>
        <v>0</v>
      </c>
      <c r="FR13" s="14">
        <f>IF(ISNA(VLOOKUP('W. VaR &amp; Peak Pos By Trader'!$A25,'Import Peak'!$A$3:FR$37,FR$1,FALSE)),0,VLOOKUP('W. VaR &amp; Peak Pos By Trader'!$A25,'Import Peak'!$A$3:FR$37,FR$1,FALSE))</f>
        <v>0</v>
      </c>
      <c r="FS13" s="14">
        <f>IF(ISNA(VLOOKUP('W. VaR &amp; Peak Pos By Trader'!$A25,'Import Peak'!$A$3:FS$37,FS$1,FALSE)),0,VLOOKUP('W. VaR &amp; Peak Pos By Trader'!$A25,'Import Peak'!$A$3:FS$37,FS$1,FALSE))</f>
        <v>0</v>
      </c>
      <c r="FT13" s="14">
        <f>IF(ISNA(VLOOKUP('W. VaR &amp; Peak Pos By Trader'!$A25,'Import Peak'!$A$3:FT$37,FT$1,FALSE)),0,VLOOKUP('W. VaR &amp; Peak Pos By Trader'!$A25,'Import Peak'!$A$3:FT$37,FT$1,FALSE))</f>
        <v>0</v>
      </c>
      <c r="FU13" s="14">
        <f>IF(ISNA(VLOOKUP('W. VaR &amp; Peak Pos By Trader'!$A25,'Import Peak'!$A$3:FU$37,FU$1,FALSE)),0,VLOOKUP('W. VaR &amp; Peak Pos By Trader'!$A25,'Import Peak'!$A$3:FU$37,FU$1,FALSE))</f>
        <v>0</v>
      </c>
      <c r="FV13">
        <f>IF(ISNA(VLOOKUP('W. VaR &amp; Peak Pos By Trader'!$A25,'Import Peak'!$A$3:FV$37,FV$1,FALSE)),0,VLOOKUP('W. VaR &amp; Peak Pos By Trader'!$A25,'Import Peak'!$A$3:FV$37,FV$1,FALSE))</f>
        <v>0</v>
      </c>
      <c r="FW13">
        <f>IF(ISNA(VLOOKUP('W. VaR &amp; Peak Pos By Trader'!$A25,'Import Peak'!$A$3:FW$37,FW$1,FALSE)),0,VLOOKUP('W. VaR &amp; Peak Pos By Trader'!$A25,'Import Peak'!$A$3:FW$37,FW$1,FALSE))</f>
        <v>0</v>
      </c>
      <c r="FX13">
        <f>IF(ISNA(VLOOKUP('W. VaR &amp; Peak Pos By Trader'!$A25,'Import Peak'!$A$3:FX$37,FX$1,FALSE)),0,VLOOKUP('W. VaR &amp; Peak Pos By Trader'!$A25,'Import Peak'!$A$3:FX$37,FX$1,FALSE))</f>
        <v>0</v>
      </c>
      <c r="FY13">
        <f>IF(ISNA(VLOOKUP('W. VaR &amp; Peak Pos By Trader'!$A25,'Import Peak'!$A$3:FY$37,FY$1,FALSE)),0,VLOOKUP('W. VaR &amp; Peak Pos By Trader'!$A25,'Import Peak'!$A$3:FY$37,FY$1,FALSE))</f>
        <v>0</v>
      </c>
      <c r="FZ13">
        <f>IF(ISNA(VLOOKUP('W. VaR &amp; Peak Pos By Trader'!$A25,'Import Peak'!$A$3:FZ$37,FZ$1,FALSE)),0,VLOOKUP('W. VaR &amp; Peak Pos By Trader'!$A25,'Import Peak'!$A$3:FZ$37,FZ$1,FALSE))</f>
        <v>0</v>
      </c>
      <c r="GA13">
        <f>IF(ISNA(VLOOKUP('W. VaR &amp; Peak Pos By Trader'!$A25,'Import Peak'!$A$3:GA$37,GA$1,FALSE)),0,VLOOKUP('W. VaR &amp; Peak Pos By Trader'!$A25,'Import Peak'!$A$3:GA$37,GA$1,FALSE))</f>
        <v>0</v>
      </c>
      <c r="GB13">
        <f>IF(ISNA(VLOOKUP('W. VaR &amp; Peak Pos By Trader'!$A25,'Import Peak'!$A$3:GB$37,GB$1,FALSE)),0,VLOOKUP('W. VaR &amp; Peak Pos By Trader'!$A25,'Import Peak'!$A$3:GB$37,GB$1,FALSE))</f>
        <v>0</v>
      </c>
      <c r="GC13">
        <f>IF(ISNA(VLOOKUP('W. VaR &amp; Peak Pos By Trader'!$A25,'Import Peak'!$A$3:GC$37,GC$1,FALSE)),0,VLOOKUP('W. VaR &amp; Peak Pos By Trader'!$A25,'Import Peak'!$A$3:GC$37,GC$1,FALSE))</f>
        <v>0</v>
      </c>
      <c r="GD13">
        <f>IF(ISNA(VLOOKUP('W. VaR &amp; Peak Pos By Trader'!$A25,'Import Peak'!$A$3:GD$37,GD$1,FALSE)),0,VLOOKUP('W. VaR &amp; Peak Pos By Trader'!$A25,'Import Peak'!$A$3:GD$37,GD$1,FALSE))</f>
        <v>0</v>
      </c>
      <c r="GE13">
        <f>IF(ISNA(VLOOKUP('W. VaR &amp; Peak Pos By Trader'!$A25,'Import Peak'!$A$3:GE$37,GE$1,FALSE)),0,VLOOKUP('W. VaR &amp; Peak Pos By Trader'!$A25,'Import Peak'!$A$3:GE$37,GE$1,FALSE))</f>
        <v>0</v>
      </c>
      <c r="GF13">
        <f>IF(ISNA(VLOOKUP('W. VaR &amp; Peak Pos By Trader'!$A25,'Import Peak'!$A$3:GF$37,GF$1,FALSE)),0,VLOOKUP('W. VaR &amp; Peak Pos By Trader'!$A25,'Import Peak'!$A$3:GF$37,GF$1,FALSE))</f>
        <v>0</v>
      </c>
      <c r="GG13">
        <f>IF(ISNA(VLOOKUP('W. VaR &amp; Peak Pos By Trader'!$A25,'Import Peak'!$A$3:GG$37,GG$1,FALSE)),0,VLOOKUP('W. VaR &amp; Peak Pos By Trader'!$A25,'Import Peak'!$A$3:GG$37,GG$1,FALSE))</f>
        <v>0</v>
      </c>
      <c r="GH13">
        <f>IF(ISNA(VLOOKUP('W. VaR &amp; Peak Pos By Trader'!$A25,'Import Peak'!$A$3:GH$37,GH$1,FALSE)),0,VLOOKUP('W. VaR &amp; Peak Pos By Trader'!$A25,'Import Peak'!$A$3:GH$37,GH$1,FALSE))</f>
        <v>0</v>
      </c>
      <c r="GI13">
        <f>IF(ISNA(VLOOKUP('W. VaR &amp; Peak Pos By Trader'!$A25,'Import Peak'!$A$3:GI$37,GI$1,FALSE)),0,VLOOKUP('W. VaR &amp; Peak Pos By Trader'!$A25,'Import Peak'!$A$3:GI$37,GI$1,FALSE))</f>
        <v>0</v>
      </c>
      <c r="GJ13">
        <f>IF(ISNA(VLOOKUP('W. VaR &amp; Peak Pos By Trader'!$A25,'Import Peak'!$A$3:GJ$37,GJ$1,FALSE)),0,VLOOKUP('W. VaR &amp; Peak Pos By Trader'!$A25,'Import Peak'!$A$3:GJ$37,GJ$1,FALSE))</f>
        <v>0</v>
      </c>
      <c r="GK13">
        <f>IF(ISNA(VLOOKUP('W. VaR &amp; Peak Pos By Trader'!$A25,'Import Peak'!$A$3:GK$37,GK$1,FALSE)),0,VLOOKUP('W. VaR &amp; Peak Pos By Trader'!$A25,'Import Peak'!$A$3:GK$37,GK$1,FALSE))</f>
        <v>0</v>
      </c>
      <c r="GL13">
        <f>IF(ISNA(VLOOKUP('W. VaR &amp; Peak Pos By Trader'!$A25,'Import Peak'!$A$3:GL$37,GL$1,FALSE)),0,VLOOKUP('W. VaR &amp; Peak Pos By Trader'!$A25,'Import Peak'!$A$3:GL$37,GL$1,FALSE))</f>
        <v>0</v>
      </c>
      <c r="GM13">
        <f>IF(ISNA(VLOOKUP('W. VaR &amp; Peak Pos By Trader'!$A25,'Import Peak'!$A$3:GM$37,GM$1,FALSE)),0,VLOOKUP('W. VaR &amp; Peak Pos By Trader'!$A25,'Import Peak'!$A$3:GM$37,GM$1,FALSE))</f>
        <v>0</v>
      </c>
      <c r="GN13">
        <f>IF(ISNA(VLOOKUP('W. VaR &amp; Peak Pos By Trader'!$A25,'Import Peak'!$A$3:GN$37,GN$1,FALSE)),0,VLOOKUP('W. VaR &amp; Peak Pos By Trader'!$A25,'Import Peak'!$A$3:GN$37,GN$1,FALSE))</f>
        <v>0</v>
      </c>
      <c r="GO13">
        <f>IF(ISNA(VLOOKUP('W. VaR &amp; Peak Pos By Trader'!$A25,'Import Peak'!$A$3:GO$37,GO$1,FALSE)),0,VLOOKUP('W. VaR &amp; Peak Pos By Trader'!$A25,'Import Peak'!$A$3:GO$37,GO$1,FALSE))</f>
        <v>0</v>
      </c>
      <c r="GP13">
        <f>IF(ISNA(VLOOKUP('W. VaR &amp; Peak Pos By Trader'!$A25,'Import Peak'!$A$3:GP$37,GP$1,FALSE)),0,VLOOKUP('W. VaR &amp; Peak Pos By Trader'!$A25,'Import Peak'!$A$3:GP$37,GP$1,FALSE))</f>
        <v>0</v>
      </c>
      <c r="GQ13">
        <f>IF(ISNA(VLOOKUP('W. VaR &amp; Peak Pos By Trader'!$A25,'Import Peak'!$A$3:GQ$37,GQ$1,FALSE)),0,VLOOKUP('W. VaR &amp; Peak Pos By Trader'!$A25,'Import Peak'!$A$3:GQ$37,GQ$1,FALSE))</f>
        <v>0</v>
      </c>
      <c r="GR13">
        <f>IF(ISNA(VLOOKUP('W. VaR &amp; Peak Pos By Trader'!$A25,'Import Peak'!$A$3:GR$37,GR$1,FALSE)),0,VLOOKUP('W. VaR &amp; Peak Pos By Trader'!$A25,'Import Peak'!$A$3:GR$37,GR$1,FALSE))</f>
        <v>0</v>
      </c>
      <c r="GS13">
        <f>IF(ISNA(VLOOKUP('W. VaR &amp; Peak Pos By Trader'!$A25,'Import Peak'!$A$3:GS$37,GS$1,FALSE)),0,VLOOKUP('W. VaR &amp; Peak Pos By Trader'!$A25,'Import Peak'!$A$3:GS$37,GS$1,FALSE))</f>
        <v>0</v>
      </c>
      <c r="GT13">
        <f>IF(ISNA(VLOOKUP('W. VaR &amp; Peak Pos By Trader'!$A25,'Import Peak'!$A$3:GT$37,GT$1,FALSE)),0,VLOOKUP('W. VaR &amp; Peak Pos By Trader'!$A25,'Import Peak'!$A$3:GT$37,GT$1,FALSE))</f>
        <v>0</v>
      </c>
      <c r="GU13">
        <f>IF(ISNA(VLOOKUP('W. VaR &amp; Peak Pos By Trader'!$A25,'Import Peak'!$A$3:GU$37,GU$1,FALSE)),0,VLOOKUP('W. VaR &amp; Peak Pos By Trader'!$A25,'Import Peak'!$A$3:GU$37,GU$1,FALSE))</f>
        <v>0</v>
      </c>
      <c r="GV13">
        <f>IF(ISNA(VLOOKUP('W. VaR &amp; Peak Pos By Trader'!$A25,'Import Peak'!$A$3:GV$37,GV$1,FALSE)),0,VLOOKUP('W. VaR &amp; Peak Pos By Trader'!$A25,'Import Peak'!$A$3:GV$37,GV$1,FALSE))</f>
        <v>0</v>
      </c>
      <c r="GW13">
        <f>IF(ISNA(VLOOKUP('W. VaR &amp; Peak Pos By Trader'!$A25,'Import Peak'!$A$3:GW$37,GW$1,FALSE)),0,VLOOKUP('W. VaR &amp; Peak Pos By Trader'!$A25,'Import Peak'!$A$3:GW$37,GW$1,FALSE))</f>
        <v>0</v>
      </c>
      <c r="GX13">
        <f>IF(ISNA(VLOOKUP('W. VaR &amp; Peak Pos By Trader'!$A25,'Import Peak'!$A$3:GX$37,GX$1,FALSE)),0,VLOOKUP('W. VaR &amp; Peak Pos By Trader'!$A25,'Import Peak'!$A$3:GX$37,GX$1,FALSE))</f>
        <v>0</v>
      </c>
      <c r="GY13">
        <f>IF(ISNA(VLOOKUP('W. VaR &amp; Peak Pos By Trader'!$A25,'Import Peak'!$A$3:GY$37,GY$1,FALSE)),0,VLOOKUP('W. VaR &amp; Peak Pos By Trader'!$A25,'Import Peak'!$A$3:GY$37,GY$1,FALSE))</f>
        <v>0</v>
      </c>
      <c r="GZ13">
        <f>IF(ISNA(VLOOKUP('W. VaR &amp; Peak Pos By Trader'!$A25,'Import Peak'!$A$3:GZ$37,GZ$1,FALSE)),0,VLOOKUP('W. VaR &amp; Peak Pos By Trader'!$A25,'Import Peak'!$A$3:GZ$37,GZ$1,FALSE))</f>
        <v>0</v>
      </c>
      <c r="HA13">
        <f>IF(ISNA(VLOOKUP('W. VaR &amp; Peak Pos By Trader'!$A25,'Import Peak'!$A$3:HA$37,HA$1,FALSE)),0,VLOOKUP('W. VaR &amp; Peak Pos By Trader'!$A25,'Import Peak'!$A$3:HA$37,HA$1,FALSE))</f>
        <v>0</v>
      </c>
      <c r="HB13">
        <f>IF(ISNA(VLOOKUP('W. VaR &amp; Peak Pos By Trader'!$A25,'Import Peak'!$A$3:HB$37,HB$1,FALSE)),0,VLOOKUP('W. VaR &amp; Peak Pos By Trader'!$A25,'Import Peak'!$A$3:HB$37,HB$1,FALSE))</f>
        <v>0</v>
      </c>
      <c r="HC13">
        <f>IF(ISNA(VLOOKUP('W. VaR &amp; Peak Pos By Trader'!$A25,'Import Peak'!$A$3:HC$37,HC$1,FALSE)),0,VLOOKUP('W. VaR &amp; Peak Pos By Trader'!$A25,'Import Peak'!$A$3:HC$37,HC$1,FALSE))</f>
        <v>0</v>
      </c>
      <c r="HD13">
        <f>IF(ISNA(VLOOKUP('W. VaR &amp; Peak Pos By Trader'!$A25,'Import Peak'!$A$3:HD$37,HD$1,FALSE)),0,VLOOKUP('W. VaR &amp; Peak Pos By Trader'!$A25,'Import Peak'!$A$3:HD$37,HD$1,FALSE))</f>
        <v>0</v>
      </c>
      <c r="HE13">
        <f>IF(ISNA(VLOOKUP('W. VaR &amp; Peak Pos By Trader'!$A25,'Import Peak'!$A$3:HE$37,HE$1,FALSE)),0,VLOOKUP('W. VaR &amp; Peak Pos By Trader'!$A25,'Import Peak'!$A$3:HE$37,HE$1,FALSE))</f>
        <v>0</v>
      </c>
      <c r="HF13">
        <f>IF(ISNA(VLOOKUP('W. VaR &amp; Peak Pos By Trader'!$A25,'Import Peak'!$A$3:HF$37,HF$1,FALSE)),0,VLOOKUP('W. VaR &amp; Peak Pos By Trader'!$A25,'Import Peak'!$A$3:HF$37,HF$1,FALSE))</f>
        <v>0</v>
      </c>
      <c r="HG13">
        <f>IF(ISNA(VLOOKUP('W. VaR &amp; Peak Pos By Trader'!$A25,'Import Peak'!$A$3:HG$37,HG$1,FALSE)),0,VLOOKUP('W. VaR &amp; Peak Pos By Trader'!$A25,'Import Peak'!$A$3:HG$37,HG$1,FALSE))</f>
        <v>0</v>
      </c>
      <c r="HH13">
        <f>IF(ISNA(VLOOKUP('W. VaR &amp; Peak Pos By Trader'!$A25,'Import Peak'!$A$3:HH$37,HH$1,FALSE)),0,VLOOKUP('W. VaR &amp; Peak Pos By Trader'!$A25,'Import Peak'!$A$3:HH$37,HH$1,FALSE))</f>
        <v>0</v>
      </c>
      <c r="HI13">
        <f>IF(ISNA(VLOOKUP('W. VaR &amp; Peak Pos By Trader'!$A25,'Import Peak'!$A$3:HI$37,HI$1,FALSE)),0,VLOOKUP('W. VaR &amp; Peak Pos By Trader'!$A25,'Import Peak'!$A$3:HI$37,HI$1,FALSE))</f>
        <v>0</v>
      </c>
      <c r="HJ13">
        <f>IF(ISNA(VLOOKUP('W. VaR &amp; Peak Pos By Trader'!$A25,'Import Peak'!$A$3:HJ$37,HJ$1,FALSE)),0,VLOOKUP('W. VaR &amp; Peak Pos By Trader'!$A25,'Import Peak'!$A$3:HJ$37,HJ$1,FALSE))</f>
        <v>0</v>
      </c>
      <c r="HK13">
        <f>IF(ISNA(VLOOKUP('W. VaR &amp; Peak Pos By Trader'!$A25,'Import Peak'!$A$3:HK$37,HK$1,FALSE)),0,VLOOKUP('W. VaR &amp; Peak Pos By Trader'!$A25,'Import Peak'!$A$3:HK$37,HK$1,FALSE))</f>
        <v>0</v>
      </c>
      <c r="HL13">
        <f>IF(ISNA(VLOOKUP('W. VaR &amp; Peak Pos By Trader'!$A25,'Import Peak'!$A$3:HL$37,HL$1,FALSE)),0,VLOOKUP('W. VaR &amp; Peak Pos By Trader'!$A25,'Import Peak'!$A$3:HL$37,HL$1,FALSE))</f>
        <v>0</v>
      </c>
      <c r="HM13">
        <f>IF(ISNA(VLOOKUP('W. VaR &amp; Peak Pos By Trader'!$A25,'Import Peak'!$A$3:HM$37,HM$1,FALSE)),0,VLOOKUP('W. VaR &amp; Peak Pos By Trader'!$A25,'Import Peak'!$A$3:HM$37,HM$1,FALSE))</f>
        <v>0</v>
      </c>
      <c r="HN13">
        <f>IF(ISNA(VLOOKUP('W. VaR &amp; Peak Pos By Trader'!$A25,'Import Peak'!$A$3:HN$37,HN$1,FALSE)),0,VLOOKUP('W. VaR &amp; Peak Pos By Trader'!$A25,'Import Peak'!$A$3:HN$37,HN$1,FALSE))</f>
        <v>0</v>
      </c>
      <c r="HO13">
        <f>IF(ISNA(VLOOKUP('W. VaR &amp; Peak Pos By Trader'!$A25,'Import Peak'!$A$3:HO$37,HO$1,FALSE)),0,VLOOKUP('W. VaR &amp; Peak Pos By Trader'!$A25,'Import Peak'!$A$3:HO$37,HO$1,FALSE))</f>
        <v>0</v>
      </c>
      <c r="HP13">
        <f>IF(ISNA(VLOOKUP('W. VaR &amp; Peak Pos By Trader'!$A25,'Import Peak'!$A$3:HP$37,HP$1,FALSE)),0,VLOOKUP('W. VaR &amp; Peak Pos By Trader'!$A25,'Import Peak'!$A$3:HP$37,HP$1,FALSE))</f>
        <v>0</v>
      </c>
      <c r="HQ13">
        <f>IF(ISNA(VLOOKUP('W. VaR &amp; Peak Pos By Trader'!$A25,'Import Peak'!$A$3:HQ$37,HQ$1,FALSE)),0,VLOOKUP('W. VaR &amp; Peak Pos By Trader'!$A25,'Import Peak'!$A$3:HQ$37,HQ$1,FALSE))</f>
        <v>0</v>
      </c>
      <c r="HR13">
        <f>IF(ISNA(VLOOKUP('W. VaR &amp; Peak Pos By Trader'!$A25,'Import Peak'!$A$3:HR$37,HR$1,FALSE)),0,VLOOKUP('W. VaR &amp; Peak Pos By Trader'!$A25,'Import Peak'!$A$3:HR$37,HR$1,FALSE))</f>
        <v>0</v>
      </c>
      <c r="HS13">
        <f>IF(ISNA(VLOOKUP('W. VaR &amp; Peak Pos By Trader'!$A25,'Import Peak'!$A$3:HS$37,HS$1,FALSE)),0,VLOOKUP('W. VaR &amp; Peak Pos By Trader'!$A25,'Import Peak'!$A$3:HS$37,HS$1,FALSE))</f>
        <v>0</v>
      </c>
      <c r="HT13">
        <f>IF(ISNA(VLOOKUP('W. VaR &amp; Peak Pos By Trader'!$A25,'Import Peak'!$A$3:HT$37,HT$1,FALSE)),0,VLOOKUP('W. VaR &amp; Peak Pos By Trader'!$A25,'Import Peak'!$A$3:HT$37,HT$1,FALSE))</f>
        <v>0</v>
      </c>
      <c r="HU13">
        <f>IF(ISNA(VLOOKUP('W. VaR &amp; Peak Pos By Trader'!$A25,'Import Peak'!$A$3:HU$37,HU$1,FALSE)),0,VLOOKUP('W. VaR &amp; Peak Pos By Trader'!$A25,'Import Peak'!$A$3:HU$37,HU$1,FALSE))</f>
        <v>0</v>
      </c>
      <c r="HV13">
        <f>IF(ISNA(VLOOKUP('W. VaR &amp; Peak Pos By Trader'!$A25,'Import Peak'!$A$3:HV$37,HV$1,FALSE)),0,VLOOKUP('W. VaR &amp; Peak Pos By Trader'!$A25,'Import Peak'!$A$3:HV$37,HV$1,FALSE))</f>
        <v>0</v>
      </c>
      <c r="HW13">
        <f>IF(ISNA(VLOOKUP('W. VaR &amp; Peak Pos By Trader'!$A25,'Import Peak'!$A$3:HW$37,HW$1,FALSE)),0,VLOOKUP('W. VaR &amp; Peak Pos By Trader'!$A25,'Import Peak'!$A$3:HW$37,HW$1,FALSE))</f>
        <v>0</v>
      </c>
      <c r="HX13">
        <f>IF(ISNA(VLOOKUP('W. VaR &amp; Peak Pos By Trader'!$A25,'Import Peak'!$A$3:HX$37,HX$1,FALSE)),0,VLOOKUP('W. VaR &amp; Peak Pos By Trader'!$A25,'Import Peak'!$A$3:HX$37,HX$1,FALSE))</f>
        <v>0</v>
      </c>
      <c r="HY13">
        <f>IF(ISNA(VLOOKUP('W. VaR &amp; Peak Pos By Trader'!$A25,'Import Peak'!$A$3:HY$37,HY$1,FALSE)),0,VLOOKUP('W. VaR &amp; Peak Pos By Trader'!$A25,'Import Peak'!$A$3:HY$37,HY$1,FALSE))</f>
        <v>0</v>
      </c>
      <c r="HZ13">
        <f>IF(ISNA(VLOOKUP('W. VaR &amp; Peak Pos By Trader'!$A25,'Import Peak'!$A$3:HZ$37,HZ$1,FALSE)),0,VLOOKUP('W. VaR &amp; Peak Pos By Trader'!$A25,'Import Peak'!$A$3:HZ$37,HZ$1,FALSE))</f>
        <v>0</v>
      </c>
      <c r="IA13">
        <f>IF(ISNA(VLOOKUP('W. VaR &amp; Peak Pos By Trader'!$A25,'Import Peak'!$A$3:IA$37,IA$1,FALSE)),0,VLOOKUP('W. VaR &amp; Peak Pos By Trader'!$A25,'Import Peak'!$A$3:IA$37,IA$1,FALSE))</f>
        <v>0</v>
      </c>
      <c r="IB13">
        <f>IF(ISNA(VLOOKUP('W. VaR &amp; Peak Pos By Trader'!$A25,'Import Peak'!$A$3:IB$37,IB$1,FALSE)),0,VLOOKUP('W. VaR &amp; Peak Pos By Trader'!$A25,'Import Peak'!$A$3:IB$37,IB$1,FALSE))</f>
        <v>0</v>
      </c>
      <c r="IC13">
        <f>IF(ISNA(VLOOKUP('W. VaR &amp; Peak Pos By Trader'!$A25,'Import Peak'!$A$3:IC$37,IC$1,FALSE)),0,VLOOKUP('W. VaR &amp; Peak Pos By Trader'!$A25,'Import Peak'!$A$3:IC$37,IC$1,FALSE))</f>
        <v>0</v>
      </c>
    </row>
    <row r="14" spans="1:251">
      <c r="A14" s="20" t="s">
        <v>43</v>
      </c>
      <c r="B14" s="14">
        <f>IF(ISNA(VLOOKUP('W. VaR &amp; Peak Pos By Trader'!$A27,'Import Peak'!$A$3:B$37,B$1,FALSE)),0,VLOOKUP('W. VaR &amp; Peak Pos By Trader'!$A27,'Import Peak'!$A$3:B$37,B$1,FALSE))</f>
        <v>0</v>
      </c>
      <c r="C14" s="14">
        <f>IF(ISNA(VLOOKUP('W. VaR &amp; Peak Pos By Trader'!$A27,'Import Peak'!$A$3:C$37,C$1,FALSE)),0,VLOOKUP('W. VaR &amp; Peak Pos By Trader'!$A27,'Import Peak'!$A$3:C$37,C$1,FALSE))</f>
        <v>0</v>
      </c>
      <c r="D14" s="14">
        <f>IF(ISNA(VLOOKUP('W. VaR &amp; Peak Pos By Trader'!$A27,'Import Peak'!$A$3:D$37,D$1,FALSE)),0,VLOOKUP('W. VaR &amp; Peak Pos By Trader'!$A27,'Import Peak'!$A$3:D$37,D$1,FALSE))</f>
        <v>0</v>
      </c>
      <c r="E14" s="14">
        <f>IF(ISNA(VLOOKUP('W. VaR &amp; Peak Pos By Trader'!$A27,'Import Peak'!$A$3:E$37,E$1,FALSE)),0,VLOOKUP('W. VaR &amp; Peak Pos By Trader'!$A27,'Import Peak'!$A$3:E$37,E$1,FALSE))</f>
        <v>0</v>
      </c>
      <c r="F14" s="14">
        <f>IF(ISNA(VLOOKUP('W. VaR &amp; Peak Pos By Trader'!$A27,'Import Peak'!$A$3:F$37,F$1,FALSE)),0,VLOOKUP('W. VaR &amp; Peak Pos By Trader'!$A27,'Import Peak'!$A$3:F$37,F$1,FALSE))</f>
        <v>0</v>
      </c>
      <c r="G14" s="14">
        <f>IF(ISNA(VLOOKUP('W. VaR &amp; Peak Pos By Trader'!$A27,'Import Peak'!$A$3:G$37,G$1,FALSE)),0,VLOOKUP('W. VaR &amp; Peak Pos By Trader'!$A27,'Import Peak'!$A$3:G$37,G$1,FALSE))</f>
        <v>0</v>
      </c>
      <c r="H14" s="14">
        <f>IF(ISNA(VLOOKUP('W. VaR &amp; Peak Pos By Trader'!$A27,'Import Peak'!$A$3:H$37,H$1,FALSE)),0,VLOOKUP('W. VaR &amp; Peak Pos By Trader'!$A27,'Import Peak'!$A$3:H$37,H$1,FALSE))</f>
        <v>0</v>
      </c>
      <c r="I14" s="14">
        <f>IF(ISNA(VLOOKUP('W. VaR &amp; Peak Pos By Trader'!$A27,'Import Peak'!$A$3:I$37,I$1,FALSE)),0,VLOOKUP('W. VaR &amp; Peak Pos By Trader'!$A27,'Import Peak'!$A$3:I$37,I$1,FALSE))</f>
        <v>2953376.3136</v>
      </c>
      <c r="J14" s="14">
        <f>IF(ISNA(VLOOKUP('W. VaR &amp; Peak Pos By Trader'!$A27,'Import Peak'!$A$3:J$37,J$1,FALSE)),0,VLOOKUP('W. VaR &amp; Peak Pos By Trader'!$A27,'Import Peak'!$A$3:J$37,J$1,FALSE))</f>
        <v>108195.0851</v>
      </c>
      <c r="K14" s="14">
        <f>IF(ISNA(VLOOKUP('W. VaR &amp; Peak Pos By Trader'!$A27,'Import Peak'!$A$3:K$37,K$1,FALSE)),0,VLOOKUP('W. VaR &amp; Peak Pos By Trader'!$A27,'Import Peak'!$A$3:K$37,K$1,FALSE))</f>
        <v>97534.224900000001</v>
      </c>
      <c r="L14" s="14">
        <f>IF(ISNA(VLOOKUP('W. VaR &amp; Peak Pos By Trader'!$A27,'Import Peak'!$A$3:L$37,L$1,FALSE)),0,VLOOKUP('W. VaR &amp; Peak Pos By Trader'!$A27,'Import Peak'!$A$3:L$37,L$1,FALSE))</f>
        <v>107798.65579999999</v>
      </c>
      <c r="M14" s="14">
        <f>IF(ISNA(VLOOKUP('W. VaR &amp; Peak Pos By Trader'!$A27,'Import Peak'!$A$3:M$37,M$1,FALSE)),0,VLOOKUP('W. VaR &amp; Peak Pos By Trader'!$A27,'Import Peak'!$A$3:M$37,M$1,FALSE))</f>
        <v>-937196.37609999999</v>
      </c>
      <c r="N14" s="14">
        <f>IF(ISNA(VLOOKUP('W. VaR &amp; Peak Pos By Trader'!$A27,'Import Peak'!$A$3:N$37,N$1,FALSE)),0,VLOOKUP('W. VaR &amp; Peak Pos By Trader'!$A27,'Import Peak'!$A$3:N$37,N$1,FALSE))</f>
        <v>-966642.28370000003</v>
      </c>
      <c r="O14" s="14">
        <f>IF(ISNA(VLOOKUP('W. VaR &amp; Peak Pos By Trader'!$A27,'Import Peak'!$A$3:O$37,O$1,FALSE)),0,VLOOKUP('W. VaR &amp; Peak Pos By Trader'!$A27,'Import Peak'!$A$3:O$37,O$1,FALSE))</f>
        <v>-933675.54399999999</v>
      </c>
      <c r="P14" s="14">
        <f>IF(ISNA(VLOOKUP('W. VaR &amp; Peak Pos By Trader'!$A27,'Import Peak'!$A$3:P$37,P$1,FALSE)),0,VLOOKUP('W. VaR &amp; Peak Pos By Trader'!$A27,'Import Peak'!$A$3:P$37,P$1,FALSE))</f>
        <v>-2797092.8146000002</v>
      </c>
      <c r="Q14" s="14">
        <f>IF(ISNA(VLOOKUP('W. VaR &amp; Peak Pos By Trader'!$A27,'Import Peak'!$A$3:Q$37,Q$1,FALSE)),0,VLOOKUP('W. VaR &amp; Peak Pos By Trader'!$A27,'Import Peak'!$A$3:Q$37,Q$1,FALSE))</f>
        <v>-2791092.6826999998</v>
      </c>
      <c r="R14" s="14">
        <f>IF(ISNA(VLOOKUP('W. VaR &amp; Peak Pos By Trader'!$A27,'Import Peak'!$A$3:R$37,R$1,FALSE)),0,VLOOKUP('W. VaR &amp; Peak Pos By Trader'!$A27,'Import Peak'!$A$3:R$37,R$1,FALSE))</f>
        <v>-2695124.9566000002</v>
      </c>
      <c r="S14" s="14">
        <f>IF(ISNA(VLOOKUP('W. VaR &amp; Peak Pos By Trader'!$A27,'Import Peak'!$A$3:S$37,S$1,FALSE)),0,VLOOKUP('W. VaR &amp; Peak Pos By Trader'!$A27,'Import Peak'!$A$3:S$37,S$1,FALSE))</f>
        <v>-652896.93460000004</v>
      </c>
      <c r="T14" s="14">
        <f>IF(ISNA(VLOOKUP('W. VaR &amp; Peak Pos By Trader'!$A27,'Import Peak'!$A$3:T$37,T$1,FALSE)),0,VLOOKUP('W. VaR &amp; Peak Pos By Trader'!$A27,'Import Peak'!$A$3:T$37,T$1,FALSE))</f>
        <v>-102593.9676</v>
      </c>
      <c r="U14" s="14">
        <f>IF(ISNA(VLOOKUP('W. VaR &amp; Peak Pos By Trader'!$A27,'Import Peak'!$A$3:U$37,U$1,FALSE)),0,VLOOKUP('W. VaR &amp; Peak Pos By Trader'!$A27,'Import Peak'!$A$3:U$37,U$1,FALSE))</f>
        <v>-105741.7631</v>
      </c>
      <c r="V14" s="14">
        <f>IF(ISNA(VLOOKUP('W. VaR &amp; Peak Pos By Trader'!$A27,'Import Peak'!$A$3:V$37,V$1,FALSE)),0,VLOOKUP('W. VaR &amp; Peak Pos By Trader'!$A27,'Import Peak'!$A$3:V$37,V$1,FALSE))</f>
        <v>-3494682.2502000001</v>
      </c>
      <c r="W14" s="14">
        <f>IF(ISNA(VLOOKUP('W. VaR &amp; Peak Pos By Trader'!$A27,'Import Peak'!$A$3:W$37,W$1,FALSE)),0,VLOOKUP('W. VaR &amp; Peak Pos By Trader'!$A27,'Import Peak'!$A$3:W$37,W$1,FALSE))</f>
        <v>-3146973.6946999999</v>
      </c>
      <c r="X14" s="14">
        <f>IF(ISNA(VLOOKUP('W. VaR &amp; Peak Pos By Trader'!$A27,'Import Peak'!$A$3:X$37,X$1,FALSE)),0,VLOOKUP('W. VaR &amp; Peak Pos By Trader'!$A27,'Import Peak'!$A$3:X$37,X$1,FALSE))</f>
        <v>-3474306.9427</v>
      </c>
      <c r="Y14" s="14">
        <f>IF(ISNA(VLOOKUP('W. VaR &amp; Peak Pos By Trader'!$A27,'Import Peak'!$A$3:Y$37,Y$1,FALSE)),0,VLOOKUP('W. VaR &amp; Peak Pos By Trader'!$A27,'Import Peak'!$A$3:Y$37,Y$1,FALSE))</f>
        <v>-3351338.0525000002</v>
      </c>
      <c r="Z14" s="14">
        <f>IF(ISNA(VLOOKUP('W. VaR &amp; Peak Pos By Trader'!$A27,'Import Peak'!$A$3:Z$37,Z$1,FALSE)),0,VLOOKUP('W. VaR &amp; Peak Pos By Trader'!$A27,'Import Peak'!$A$3:Z$37,Z$1,FALSE))</f>
        <v>-3451797.8480000002</v>
      </c>
      <c r="AA14" s="14">
        <f>IF(ISNA(VLOOKUP('W. VaR &amp; Peak Pos By Trader'!$A27,'Import Peak'!$A$3:AA$37,AA$1,FALSE)),0,VLOOKUP('W. VaR &amp; Peak Pos By Trader'!$A27,'Import Peak'!$A$3:AA$37,AA$1,FALSE))</f>
        <v>-3328845.0539000002</v>
      </c>
      <c r="AB14" s="14">
        <f>IF(ISNA(VLOOKUP('W. VaR &amp; Peak Pos By Trader'!$A27,'Import Peak'!$A$3:AB$37,AB$1,FALSE)),0,VLOOKUP('W. VaR &amp; Peak Pos By Trader'!$A27,'Import Peak'!$A$3:AB$37,AB$1,FALSE))</f>
        <v>-3427853.1324</v>
      </c>
      <c r="AC14" s="14">
        <f>IF(ISNA(VLOOKUP('W. VaR &amp; Peak Pos By Trader'!$A27,'Import Peak'!$A$3:AC$37,AC$1,FALSE)),0,VLOOKUP('W. VaR &amp; Peak Pos By Trader'!$A27,'Import Peak'!$A$3:AC$37,AC$1,FALSE))</f>
        <v>-3415145.0293000001</v>
      </c>
      <c r="AD14" s="14">
        <f>IF(ISNA(VLOOKUP('W. VaR &amp; Peak Pos By Trader'!$A27,'Import Peak'!$A$3:AD$37,AD$1,FALSE)),0,VLOOKUP('W. VaR &amp; Peak Pos By Trader'!$A27,'Import Peak'!$A$3:AD$37,AD$1,FALSE))</f>
        <v>-3292334.8845000002</v>
      </c>
      <c r="AE14" s="14">
        <f>IF(ISNA(VLOOKUP('W. VaR &amp; Peak Pos By Trader'!$A27,'Import Peak'!$A$3:AE$37,AE$1,FALSE)),0,VLOOKUP('W. VaR &amp; Peak Pos By Trader'!$A27,'Import Peak'!$A$3:AE$37,AE$1,FALSE))</f>
        <v>-3389099.1828999999</v>
      </c>
      <c r="AF14" s="14">
        <f>IF(ISNA(VLOOKUP('W. VaR &amp; Peak Pos By Trader'!$A27,'Import Peak'!$A$3:AF$37,AF$1,FALSE)),0,VLOOKUP('W. VaR &amp; Peak Pos By Trader'!$A27,'Import Peak'!$A$3:AF$37,AF$1,FALSE))</f>
        <v>-3266461.6894</v>
      </c>
      <c r="AG14" s="14">
        <f>IF(ISNA(VLOOKUP('W. VaR &amp; Peak Pos By Trader'!$A27,'Import Peak'!$A$3:AG$37,AG$1,FALSE)),0,VLOOKUP('W. VaR &amp; Peak Pos By Trader'!$A27,'Import Peak'!$A$3:AG$37,AG$1,FALSE))</f>
        <v>-3362177.1231999998</v>
      </c>
      <c r="AH14" s="14">
        <f>IF(ISNA(VLOOKUP('W. VaR &amp; Peak Pos By Trader'!$A27,'Import Peak'!$A$3:AH$37,AH$1,FALSE)),0,VLOOKUP('W. VaR &amp; Peak Pos By Trader'!$A27,'Import Peak'!$A$3:AH$37,AH$1,FALSE))</f>
        <v>-1948790.8651000001</v>
      </c>
      <c r="AI14" s="14">
        <f>IF(ISNA(VLOOKUP('W. VaR &amp; Peak Pos By Trader'!$A27,'Import Peak'!$A$3:AI$37,AI$1,FALSE)),0,VLOOKUP('W. VaR &amp; Peak Pos By Trader'!$A27,'Import Peak'!$A$3:AI$37,AI$1,FALSE))</f>
        <v>-1815774.5930000001</v>
      </c>
      <c r="AJ14" s="14">
        <f>IF(ISNA(VLOOKUP('W. VaR &amp; Peak Pos By Trader'!$A27,'Import Peak'!$A$3:AJ$37,AJ$1,FALSE)),0,VLOOKUP('W. VaR &amp; Peak Pos By Trader'!$A27,'Import Peak'!$A$3:AJ$37,AJ$1,FALSE))</f>
        <v>-1933585.8004999999</v>
      </c>
      <c r="AK14" s="14">
        <f>IF(ISNA(VLOOKUP('W. VaR &amp; Peak Pos By Trader'!$A27,'Import Peak'!$A$3:AK$37,AK$1,FALSE)),0,VLOOKUP('W. VaR &amp; Peak Pos By Trader'!$A27,'Import Peak'!$A$3:AK$37,AK$1,FALSE))</f>
        <v>-1863412.4612</v>
      </c>
      <c r="AL14" s="14">
        <f>IF(ISNA(VLOOKUP('W. VaR &amp; Peak Pos By Trader'!$A27,'Import Peak'!$A$3:AL$37,AL$1,FALSE)),0,VLOOKUP('W. VaR &amp; Peak Pos By Trader'!$A27,'Import Peak'!$A$3:AL$37,AL$1,FALSE))</f>
        <v>-1917597.0526000001</v>
      </c>
      <c r="AM14" s="14">
        <f>IF(ISNA(VLOOKUP('W. VaR &amp; Peak Pos By Trader'!$A27,'Import Peak'!$A$3:AM$37,AM$1,FALSE)),0,VLOOKUP('W. VaR &amp; Peak Pos By Trader'!$A27,'Import Peak'!$A$3:AM$37,AM$1,FALSE))</f>
        <v>-1847682.344</v>
      </c>
      <c r="AN14" s="14">
        <f>IF(ISNA(VLOOKUP('W. VaR &amp; Peak Pos By Trader'!$A27,'Import Peak'!$A$3:AN$37,AN$1,FALSE)),0,VLOOKUP('W. VaR &amp; Peak Pos By Trader'!$A27,'Import Peak'!$A$3:AN$37,AN$1,FALSE))</f>
        <v>-1901089.4065</v>
      </c>
      <c r="AO14" s="14">
        <f>IF(ISNA(VLOOKUP('W. VaR &amp; Peak Pos By Trader'!$A27,'Import Peak'!$A$3:AO$37,AO$1,FALSE)),0,VLOOKUP('W. VaR &amp; Peak Pos By Trader'!$A27,'Import Peak'!$A$3:AO$37,AO$1,FALSE))</f>
        <v>-1892506.6000999999</v>
      </c>
      <c r="AP14" s="14">
        <f>IF(ISNA(VLOOKUP('W. VaR &amp; Peak Pos By Trader'!$A27,'Import Peak'!$A$3:AP$37,AP$1,FALSE)),0,VLOOKUP('W. VaR &amp; Peak Pos By Trader'!$A27,'Import Peak'!$A$3:AP$37,AP$1,FALSE))</f>
        <v>-1823028.5104</v>
      </c>
      <c r="AQ14" s="14">
        <f>IF(ISNA(VLOOKUP('W. VaR &amp; Peak Pos By Trader'!$A27,'Import Peak'!$A$3:AQ$37,AQ$1,FALSE)),0,VLOOKUP('W. VaR &amp; Peak Pos By Trader'!$A27,'Import Peak'!$A$3:AQ$37,AQ$1,FALSE))</f>
        <v>-1875247.1447000001</v>
      </c>
      <c r="AR14" s="14">
        <f>IF(ISNA(VLOOKUP('W. VaR &amp; Peak Pos By Trader'!$A27,'Import Peak'!$A$3:AR$37,AR$1,FALSE)),0,VLOOKUP('W. VaR &amp; Peak Pos By Trader'!$A27,'Import Peak'!$A$3:AR$37,AR$1,FALSE))</f>
        <v>-1806088.9058999999</v>
      </c>
      <c r="AS14" s="14">
        <f>IF(ISNA(VLOOKUP('W. VaR &amp; Peak Pos By Trader'!$A27,'Import Peak'!$A$3:AS$37,AS$1,FALSE)),0,VLOOKUP('W. VaR &amp; Peak Pos By Trader'!$A27,'Import Peak'!$A$3:AS$37,AS$1,FALSE))</f>
        <v>-1857831.1364</v>
      </c>
      <c r="AT14" s="14">
        <f>IF(ISNA(VLOOKUP('W. VaR &amp; Peak Pos By Trader'!$A27,'Import Peak'!$A$3:AT$37,AT$1,FALSE)),0,VLOOKUP('W. VaR &amp; Peak Pos By Trader'!$A27,'Import Peak'!$A$3:AT$37,AT$1,FALSE))</f>
        <v>-1780995.4524000001</v>
      </c>
      <c r="AU14" s="14">
        <f>IF(ISNA(VLOOKUP('W. VaR &amp; Peak Pos By Trader'!$A27,'Import Peak'!$A$3:AU$37,AU$1,FALSE)),0,VLOOKUP('W. VaR &amp; Peak Pos By Trader'!$A27,'Import Peak'!$A$3:AU$37,AU$1,FALSE))</f>
        <v>-1601321.7427999999</v>
      </c>
      <c r="AV14" s="14">
        <f>IF(ISNA(VLOOKUP('W. VaR &amp; Peak Pos By Trader'!$A27,'Import Peak'!$A$3:AV$37,AV$1,FALSE)),0,VLOOKUP('W. VaR &amp; Peak Pos By Trader'!$A27,'Import Peak'!$A$3:AV$37,AV$1,FALSE))</f>
        <v>-1765508.121</v>
      </c>
      <c r="AW14" s="14">
        <f>IF(ISNA(VLOOKUP('W. VaR &amp; Peak Pos By Trader'!$A27,'Import Peak'!$A$3:AW$37,AW$1,FALSE)),0,VLOOKUP('W. VaR &amp; Peak Pos By Trader'!$A27,'Import Peak'!$A$3:AW$37,AW$1,FALSE))</f>
        <v>-1700577.1754999999</v>
      </c>
      <c r="AX14" s="14">
        <f>IF(ISNA(VLOOKUP('W. VaR &amp; Peak Pos By Trader'!$A27,'Import Peak'!$A$3:AX$37,AX$1,FALSE)),0,VLOOKUP('W. VaR &amp; Peak Pos By Trader'!$A27,'Import Peak'!$A$3:AX$37,AX$1,FALSE))</f>
        <v>-1749215.1547000001</v>
      </c>
      <c r="AY14" s="14">
        <f>IF(ISNA(VLOOKUP('W. VaR &amp; Peak Pos By Trader'!$A27,'Import Peak'!$A$3:AY$37,AY$1,FALSE)),0,VLOOKUP('W. VaR &amp; Peak Pos By Trader'!$A27,'Import Peak'!$A$3:AY$37,AY$1,FALSE))</f>
        <v>-1684673.419</v>
      </c>
      <c r="AZ14" s="14">
        <f>IF(ISNA(VLOOKUP('W. VaR &amp; Peak Pos By Trader'!$A27,'Import Peak'!$A$3:AZ$37,AZ$1,FALSE)),0,VLOOKUP('W. VaR &amp; Peak Pos By Trader'!$A27,'Import Peak'!$A$3:AZ$37,AZ$1,FALSE))</f>
        <v>-1732647.5789999999</v>
      </c>
      <c r="BA14" s="14">
        <f>IF(ISNA(VLOOKUP('W. VaR &amp; Peak Pos By Trader'!$A27,'Import Peak'!$A$3:BA$37,BA$1,FALSE)),0,VLOOKUP('W. VaR &amp; Peak Pos By Trader'!$A27,'Import Peak'!$A$3:BA$37,BA$1,FALSE))</f>
        <v>-1724126.2479999999</v>
      </c>
      <c r="BB14" s="14">
        <f>IF(ISNA(VLOOKUP('W. VaR &amp; Peak Pos By Trader'!$A27,'Import Peak'!$A$3:BB$37,BB$1,FALSE)),0,VLOOKUP('W. VaR &amp; Peak Pos By Trader'!$A27,'Import Peak'!$A$3:BB$37,BB$1,FALSE))</f>
        <v>-1660198.3123000001</v>
      </c>
      <c r="BC14" s="14">
        <f>IF(ISNA(VLOOKUP('W. VaR &amp; Peak Pos By Trader'!$A27,'Import Peak'!$A$3:BC$37,BC$1,FALSE)),0,VLOOKUP('W. VaR &amp; Peak Pos By Trader'!$A27,'Import Peak'!$A$3:BC$37,BC$1,FALSE))</f>
        <v>-1707165.1872</v>
      </c>
      <c r="BD14" s="14">
        <f>IF(ISNA(VLOOKUP('W. VaR &amp; Peak Pos By Trader'!$A27,'Import Peak'!$A$3:BD$37,BD$1,FALSE)),0,VLOOKUP('W. VaR &amp; Peak Pos By Trader'!$A27,'Import Peak'!$A$3:BD$37,BD$1,FALSE))</f>
        <v>-1643661.5336</v>
      </c>
      <c r="BE14" s="14">
        <f>IF(ISNA(VLOOKUP('W. VaR &amp; Peak Pos By Trader'!$A27,'Import Peak'!$A$3:BE$37,BE$1,FALSE)),0,VLOOKUP('W. VaR &amp; Peak Pos By Trader'!$A27,'Import Peak'!$A$3:BE$37,BE$1,FALSE))</f>
        <v>-1689957.0558</v>
      </c>
      <c r="BF14" s="14">
        <f>IF(ISNA(VLOOKUP('W. VaR &amp; Peak Pos By Trader'!$A27,'Import Peak'!$A$3:BF$37,BF$1,FALSE)),0,VLOOKUP('W. VaR &amp; Peak Pos By Trader'!$A27,'Import Peak'!$A$3:BF$37,BF$1,FALSE))</f>
        <v>-1810437.7955</v>
      </c>
      <c r="BG14" s="14">
        <f>IF(ISNA(VLOOKUP('W. VaR &amp; Peak Pos By Trader'!$A27,'Import Peak'!$A$3:BG$37,BG$1,FALSE)),0,VLOOKUP('W. VaR &amp; Peak Pos By Trader'!$A27,'Import Peak'!$A$3:BG$37,BG$1,FALSE))</f>
        <v>-1626581.2220000001</v>
      </c>
      <c r="BH14" s="14">
        <f>IF(ISNA(VLOOKUP('W. VaR &amp; Peak Pos By Trader'!$A27,'Import Peak'!$A$3:BH$37,BH$1,FALSE)),0,VLOOKUP('W. VaR &amp; Peak Pos By Trader'!$A27,'Import Peak'!$A$3:BH$37,BH$1,FALSE))</f>
        <v>-1792151.1202</v>
      </c>
      <c r="BI14" s="14">
        <f>IF(ISNA(VLOOKUP('W. VaR &amp; Peak Pos By Trader'!$A27,'Import Peak'!$A$3:BI$37,BI$1,FALSE)),0,VLOOKUP('W. VaR &amp; Peak Pos By Trader'!$A27,'Import Peak'!$A$3:BI$37,BI$1,FALSE))</f>
        <v>-1724955.0541999999</v>
      </c>
      <c r="BJ14" s="14">
        <f>IF(ISNA(VLOOKUP('W. VaR &amp; Peak Pos By Trader'!$A27,'Import Peak'!$A$3:BJ$37,BJ$1,FALSE)),0,VLOOKUP('W. VaR &amp; Peak Pos By Trader'!$A27,'Import Peak'!$A$3:BJ$37,BJ$1,FALSE))</f>
        <v>-1773012.1794</v>
      </c>
      <c r="BK14" s="14">
        <f>IF(ISNA(VLOOKUP('W. VaR &amp; Peak Pos By Trader'!$A27,'Import Peak'!$A$3:BK$37,BK$1,FALSE)),0,VLOOKUP('W. VaR &amp; Peak Pos By Trader'!$A27,'Import Peak'!$A$3:BK$37,BK$1,FALSE))</f>
        <v>-1706321.7179</v>
      </c>
      <c r="BL14" s="14">
        <f>IF(ISNA(VLOOKUP('W. VaR &amp; Peak Pos By Trader'!$A27,'Import Peak'!$A$3:BL$37,BL$1,FALSE)),0,VLOOKUP('W. VaR &amp; Peak Pos By Trader'!$A27,'Import Peak'!$A$3:BL$37,BL$1,FALSE))</f>
        <v>-1753648.925</v>
      </c>
      <c r="BM14" s="14">
        <f>IF(ISNA(VLOOKUP('W. VaR &amp; Peak Pos By Trader'!$A27,'Import Peak'!$A$3:BM$37,BM$1,FALSE)),0,VLOOKUP('W. VaR &amp; Peak Pos By Trader'!$A27,'Import Peak'!$A$3:BM$37,BM$1,FALSE))</f>
        <v>-1743726.4935999999</v>
      </c>
      <c r="BN14" s="14">
        <f>IF(ISNA(VLOOKUP('W. VaR &amp; Peak Pos By Trader'!$A27,'Import Peak'!$A$3:BN$37,BN$1,FALSE)),0,VLOOKUP('W. VaR &amp; Peak Pos By Trader'!$A27,'Import Peak'!$A$3:BN$37,BN$1,FALSE))</f>
        <v>-1677823.3975</v>
      </c>
      <c r="BO14" s="14">
        <f>IF(ISNA(VLOOKUP('W. VaR &amp; Peak Pos By Trader'!$A27,'Import Peak'!$A$3:BO$37,BO$1,FALSE)),0,VLOOKUP('W. VaR &amp; Peak Pos By Trader'!$A27,'Import Peak'!$A$3:BO$37,BO$1,FALSE))</f>
        <v>-1724047.8149000001</v>
      </c>
      <c r="BP14" s="14">
        <f>IF(ISNA(VLOOKUP('W. VaR &amp; Peak Pos By Trader'!$A27,'Import Peak'!$A$3:BP$37,BP$1,FALSE)),0,VLOOKUP('W. VaR &amp; Peak Pos By Trader'!$A27,'Import Peak'!$A$3:BP$37,BP$1,FALSE))</f>
        <v>-1658682.6632999999</v>
      </c>
      <c r="BQ14" s="14">
        <f>IF(ISNA(VLOOKUP('W. VaR &amp; Peak Pos By Trader'!$A27,'Import Peak'!$A$3:BQ$37,BQ$1,FALSE)),0,VLOOKUP('W. VaR &amp; Peak Pos By Trader'!$A27,'Import Peak'!$A$3:BQ$37,BQ$1,FALSE))</f>
        <v>-1704850.4591999999</v>
      </c>
      <c r="BR14" s="14">
        <f>IF(ISNA(VLOOKUP('W. VaR &amp; Peak Pos By Trader'!$A27,'Import Peak'!$A$3:BR$37,BR$1,FALSE)),0,VLOOKUP('W. VaR &amp; Peak Pos By Trader'!$A27,'Import Peak'!$A$3:BR$37,BR$1,FALSE))</f>
        <v>-1696612.8425</v>
      </c>
      <c r="BS14" s="14">
        <f>IF(ISNA(VLOOKUP('W. VaR &amp; Peak Pos By Trader'!$A27,'Import Peak'!$A$3:BS$37,BS$1,FALSE)),0,VLOOKUP('W. VaR &amp; Peak Pos By Trader'!$A27,'Import Peak'!$A$3:BS$37,BS$1,FALSE))</f>
        <v>-1524980.9302999999</v>
      </c>
      <c r="BT14" s="14">
        <f>IF(ISNA(VLOOKUP('W. VaR &amp; Peak Pos By Trader'!$A27,'Import Peak'!$A$3:BT$37,BT$1,FALSE)),0,VLOOKUP('W. VaR &amp; Peak Pos By Trader'!$A27,'Import Peak'!$A$3:BT$37,BT$1,FALSE))</f>
        <v>-1680925.5484</v>
      </c>
      <c r="BU14" s="14">
        <f>IF(ISNA(VLOOKUP('W. VaR &amp; Peak Pos By Trader'!$A27,'Import Peak'!$A$3:BU$37,BU$1,FALSE)),0,VLOOKUP('W. VaR &amp; Peak Pos By Trader'!$A27,'Import Peak'!$A$3:BU$37,BU$1,FALSE))</f>
        <v>-1618721.6569999999</v>
      </c>
      <c r="BV14" s="14">
        <f>IF(ISNA(VLOOKUP('W. VaR &amp; Peak Pos By Trader'!$A27,'Import Peak'!$A$3:BV$37,BV$1,FALSE)),0,VLOOKUP('W. VaR &amp; Peak Pos By Trader'!$A27,'Import Peak'!$A$3:BV$37,BV$1,FALSE))</f>
        <v>-1664696.46</v>
      </c>
      <c r="BW14" s="14">
        <f>IF(ISNA(VLOOKUP('W. VaR &amp; Peak Pos By Trader'!$A27,'Import Peak'!$A$3:BW$37,BW$1,FALSE)),0,VLOOKUP('W. VaR &amp; Peak Pos By Trader'!$A27,'Import Peak'!$A$3:BW$37,BW$1,FALSE))</f>
        <v>-1603012.3004000001</v>
      </c>
      <c r="BX14" s="14">
        <f>IF(ISNA(VLOOKUP('W. VaR &amp; Peak Pos By Trader'!$A27,'Import Peak'!$A$3:BX$37,BX$1,FALSE)),0,VLOOKUP('W. VaR &amp; Peak Pos By Trader'!$A27,'Import Peak'!$A$3:BX$37,BX$1,FALSE))</f>
        <v>-1648460.4879000001</v>
      </c>
      <c r="BY14" s="14">
        <f>IF(ISNA(VLOOKUP('W. VaR &amp; Peak Pos By Trader'!$A27,'Import Peak'!$A$3:BY$37,BY$1,FALSE)),0,VLOOKUP('W. VaR &amp; Peak Pos By Trader'!$A27,'Import Peak'!$A$3:BY$37,BY$1,FALSE))</f>
        <v>-1640207.8447</v>
      </c>
      <c r="BZ14" s="14">
        <f>IF(ISNA(VLOOKUP('W. VaR &amp; Peak Pos By Trader'!$A27,'Import Peak'!$A$3:BZ$37,BZ$1,FALSE)),0,VLOOKUP('W. VaR &amp; Peak Pos By Trader'!$A27,'Import Peak'!$A$3:BZ$37,BZ$1,FALSE))</f>
        <v>-1579311.0088</v>
      </c>
      <c r="CA14" s="14">
        <f>IF(ISNA(VLOOKUP('W. VaR &amp; Peak Pos By Trader'!$A27,'Import Peak'!$A$3:CA$37,CA$1,FALSE)),0,VLOOKUP('W. VaR &amp; Peak Pos By Trader'!$A27,'Import Peak'!$A$3:CA$37,CA$1,FALSE))</f>
        <v>-1623967.7398000001</v>
      </c>
      <c r="CB14" s="14">
        <f>IF(ISNA(VLOOKUP('W. VaR &amp; Peak Pos By Trader'!$A27,'Import Peak'!$A$3:CB$37,CB$1,FALSE)),0,VLOOKUP('W. VaR &amp; Peak Pos By Trader'!$A27,'Import Peak'!$A$3:CB$37,CB$1,FALSE))</f>
        <v>-1563595.0526000001</v>
      </c>
      <c r="CC14" s="14">
        <f>IF(ISNA(VLOOKUP('W. VaR &amp; Peak Pos By Trader'!$A27,'Import Peak'!$A$3:CC$37,CC$1,FALSE)),0,VLOOKUP('W. VaR &amp; Peak Pos By Trader'!$A27,'Import Peak'!$A$3:CC$37,CC$1,FALSE))</f>
        <v>-1607728.9901000001</v>
      </c>
      <c r="CD14" s="14">
        <f>IF(ISNA(VLOOKUP('W. VaR &amp; Peak Pos By Trader'!$A27,'Import Peak'!$A$3:CD$37,CD$1,FALSE)),0,VLOOKUP('W. VaR &amp; Peak Pos By Trader'!$A27,'Import Peak'!$A$3:CD$37,CD$1,FALSE))</f>
        <v>-1599478.0660999999</v>
      </c>
      <c r="CE14" s="14">
        <f>IF(ISNA(VLOOKUP('W. VaR &amp; Peak Pos By Trader'!$A27,'Import Peak'!$A$3:CE$37,CE$1,FALSE)),0,VLOOKUP('W. VaR &amp; Peak Pos By Trader'!$A27,'Import Peak'!$A$3:CE$37,CE$1,FALSE))</f>
        <v>-1488568.8258</v>
      </c>
      <c r="CF14" s="14">
        <f>IF(ISNA(VLOOKUP('W. VaR &amp; Peak Pos By Trader'!$A27,'Import Peak'!$A$3:CF$37,CF$1,FALSE)),0,VLOOKUP('W. VaR &amp; Peak Pos By Trader'!$A27,'Import Peak'!$A$3:CF$37,CF$1,FALSE))</f>
        <v>-1583513.4589</v>
      </c>
      <c r="CG14" s="14">
        <f>IF(ISNA(VLOOKUP('W. VaR &amp; Peak Pos By Trader'!$A27,'Import Peak'!$A$3:CG$37,CG$1,FALSE)),0,VLOOKUP('W. VaR &amp; Peak Pos By Trader'!$A27,'Import Peak'!$A$3:CG$37,CG$1,FALSE))</f>
        <v>-1524453.3163999999</v>
      </c>
      <c r="CH14" s="14">
        <f>IF(ISNA(VLOOKUP('W. VaR &amp; Peak Pos By Trader'!$A27,'Import Peak'!$A$3:CH$37,CH$1,FALSE)),0,VLOOKUP('W. VaR &amp; Peak Pos By Trader'!$A27,'Import Peak'!$A$3:CH$37,CH$1,FALSE))</f>
        <v>-1567292.0464999999</v>
      </c>
      <c r="CI14" s="14">
        <f>IF(ISNA(VLOOKUP('W. VaR &amp; Peak Pos By Trader'!$A27,'Import Peak'!$A$3:CI$37,CI$1,FALSE)),0,VLOOKUP('W. VaR &amp; Peak Pos By Trader'!$A27,'Import Peak'!$A$3:CI$37,CI$1,FALSE))</f>
        <v>-1508760.9277999999</v>
      </c>
      <c r="CJ14" s="14">
        <f>IF(ISNA(VLOOKUP('W. VaR &amp; Peak Pos By Trader'!$A27,'Import Peak'!$A$3:CJ$37,CJ$1,FALSE)),0,VLOOKUP('W. VaR &amp; Peak Pos By Trader'!$A27,'Import Peak'!$A$3:CJ$37,CJ$1,FALSE))</f>
        <v>-1551083.0987</v>
      </c>
      <c r="CK14" s="14">
        <f>IF(ISNA(VLOOKUP('W. VaR &amp; Peak Pos By Trader'!$A27,'Import Peak'!$A$3:CK$37,CK$1,FALSE)),0,VLOOKUP('W. VaR &amp; Peak Pos By Trader'!$A27,'Import Peak'!$A$3:CK$37,CK$1,FALSE))</f>
        <v>-1542851.5382000001</v>
      </c>
      <c r="CL14" s="14">
        <f>IF(ISNA(VLOOKUP('W. VaR &amp; Peak Pos By Trader'!$A27,'Import Peak'!$A$3:CL$37,CL$1,FALSE)),0,VLOOKUP('W. VaR &amp; Peak Pos By Trader'!$A27,'Import Peak'!$A$3:CL$37,CL$1,FALSE))</f>
        <v>-1485120.3877999999</v>
      </c>
      <c r="CM14" s="14">
        <f>IF(ISNA(VLOOKUP('W. VaR &amp; Peak Pos By Trader'!$A27,'Import Peak'!$A$3:CM$37,CM$1,FALSE)),0,VLOOKUP('W. VaR &amp; Peak Pos By Trader'!$A27,'Import Peak'!$A$3:CM$37,CM$1,FALSE))</f>
        <v>-1526667.2455</v>
      </c>
      <c r="CN14" s="14">
        <f>IF(ISNA(VLOOKUP('W. VaR &amp; Peak Pos By Trader'!$A27,'Import Peak'!$A$3:CN$37,CN$1,FALSE)),0,VLOOKUP('W. VaR &amp; Peak Pos By Trader'!$A27,'Import Peak'!$A$3:CN$37,CN$1,FALSE))</f>
        <v>-1469467.7228999999</v>
      </c>
      <c r="CO14" s="14">
        <f>IF(ISNA(VLOOKUP('W. VaR &amp; Peak Pos By Trader'!$A27,'Import Peak'!$A$3:CO$37,CO$1,FALSE)),0,VLOOKUP('W. VaR &amp; Peak Pos By Trader'!$A27,'Import Peak'!$A$3:CO$37,CO$1,FALSE))</f>
        <v>-1510503.1228</v>
      </c>
      <c r="CP14" s="14">
        <f>IF(ISNA(VLOOKUP('W. VaR &amp; Peak Pos By Trader'!$A27,'Import Peak'!$A$3:CP$37,CP$1,FALSE)),0,VLOOKUP('W. VaR &amp; Peak Pos By Trader'!$A27,'Import Peak'!$A$3:CP$37,CP$1,FALSE))</f>
        <v>-1502297.2635999999</v>
      </c>
      <c r="CQ14" s="14">
        <f>IF(ISNA(VLOOKUP('W. VaR &amp; Peak Pos By Trader'!$A27,'Import Peak'!$A$3:CQ$37,CQ$1,FALSE)),0,VLOOKUP('W. VaR &amp; Peak Pos By Trader'!$A27,'Import Peak'!$A$3:CQ$37,CQ$1,FALSE))</f>
        <v>-1349507.6727</v>
      </c>
      <c r="CR14" s="14">
        <f>IF(ISNA(VLOOKUP('W. VaR &amp; Peak Pos By Trader'!$A27,'Import Peak'!$A$3:CR$37,CR$1,FALSE)),0,VLOOKUP('W. VaR &amp; Peak Pos By Trader'!$A27,'Import Peak'!$A$3:CR$37,CR$1,FALSE))</f>
        <v>-1486697.5983</v>
      </c>
      <c r="CS14" s="14">
        <f>IF(ISNA(VLOOKUP('W. VaR &amp; Peak Pos By Trader'!$A27,'Import Peak'!$A$3:CS$37,CS$1,FALSE)),0,VLOOKUP('W. VaR &amp; Peak Pos By Trader'!$A27,'Import Peak'!$A$3:CS$37,CS$1,FALSE))</f>
        <v>-1430817.4047999999</v>
      </c>
      <c r="CT14" s="14">
        <f>IF(ISNA(VLOOKUP('W. VaR &amp; Peak Pos By Trader'!$A27,'Import Peak'!$A$3:CT$37,CT$1,FALSE)),0,VLOOKUP('W. VaR &amp; Peak Pos By Trader'!$A27,'Import Peak'!$A$3:CT$37,CT$1,FALSE))</f>
        <v>-1470596.2446000001</v>
      </c>
      <c r="CU14" s="14">
        <f>IF(ISNA(VLOOKUP('W. VaR &amp; Peak Pos By Trader'!$A27,'Import Peak'!$A$3:CU$37,CU$1,FALSE)),0,VLOOKUP('W. VaR &amp; Peak Pos By Trader'!$A27,'Import Peak'!$A$3:CU$37,CU$1,FALSE))</f>
        <v>-1415250.0711000001</v>
      </c>
      <c r="CV14" s="14">
        <f>IF(ISNA(VLOOKUP('W. VaR &amp; Peak Pos By Trader'!$A27,'Import Peak'!$A$3:CV$37,CV$1,FALSE)),0,VLOOKUP('W. VaR &amp; Peak Pos By Trader'!$A27,'Import Peak'!$A$3:CV$37,CV$1,FALSE))</f>
        <v>-1454525.3282000001</v>
      </c>
      <c r="CW14" s="14">
        <f>IF(ISNA(VLOOKUP('W. VaR &amp; Peak Pos By Trader'!$A27,'Import Peak'!$A$3:CW$37,CW$1,FALSE)),0,VLOOKUP('W. VaR &amp; Peak Pos By Trader'!$A27,'Import Peak'!$A$3:CW$37,CW$1,FALSE))</f>
        <v>-1446370.7257000001</v>
      </c>
      <c r="CX14" s="14">
        <f>IF(ISNA(VLOOKUP('W. VaR &amp; Peak Pos By Trader'!$A27,'Import Peak'!$A$3:CX$37,CX$1,FALSE)),0,VLOOKUP('W. VaR &amp; Peak Pos By Trader'!$A27,'Import Peak'!$A$3:CX$37,CX$1,FALSE))</f>
        <v>-1391830.7367</v>
      </c>
      <c r="CY14" s="14">
        <f>IF(ISNA(VLOOKUP('W. VaR &amp; Peak Pos By Trader'!$A27,'Import Peak'!$A$3:CY$37,CY$1,FALSE)),0,VLOOKUP('W. VaR &amp; Peak Pos By Trader'!$A27,'Import Peak'!$A$3:CY$37,CY$1,FALSE))</f>
        <v>-1430351.1151999999</v>
      </c>
      <c r="CZ14" s="14">
        <f>IF(ISNA(VLOOKUP('W. VaR &amp; Peak Pos By Trader'!$A27,'Import Peak'!$A$3:CZ$37,CZ$1,FALSE)),0,VLOOKUP('W. VaR &amp; Peak Pos By Trader'!$A27,'Import Peak'!$A$3:CZ$37,CZ$1,FALSE))</f>
        <v>-1376346.013</v>
      </c>
      <c r="DA14" s="14">
        <f>IF(ISNA(VLOOKUP('W. VaR &amp; Peak Pos By Trader'!$A27,'Import Peak'!$A$3:DA$37,DA$1,FALSE)),0,VLOOKUP('W. VaR &amp; Peak Pos By Trader'!$A27,'Import Peak'!$A$3:DA$37,DA$1,FALSE))</f>
        <v>-1414369.0427000001</v>
      </c>
      <c r="DB14" s="14">
        <f>IF(ISNA(VLOOKUP('W. VaR &amp; Peak Pos By Trader'!$A27,'Import Peak'!$A$3:DB$37,DB$1,FALSE)),0,VLOOKUP('W. VaR &amp; Peak Pos By Trader'!$A27,'Import Peak'!$A$3:DB$37,DB$1,FALSE))</f>
        <v>-1406262.2742999999</v>
      </c>
      <c r="DC14" s="14">
        <f>IF(ISNA(VLOOKUP('W. VaR &amp; Peak Pos By Trader'!$A27,'Import Peak'!$A$3:DC$37,DC$1,FALSE)),0,VLOOKUP('W. VaR &amp; Peak Pos By Trader'!$A27,'Import Peak'!$A$3:DC$37,DC$1,FALSE))</f>
        <v>-1262859.8570999999</v>
      </c>
      <c r="DD14" s="14">
        <f>IF(ISNA(VLOOKUP('W. VaR &amp; Peak Pos By Trader'!$A27,'Import Peak'!$A$3:DD$37,DD$1,FALSE)),0,VLOOKUP('W. VaR &amp; Peak Pos By Trader'!$A27,'Import Peak'!$A$3:DD$37,DD$1,FALSE))</f>
        <v>-1390863.2975999999</v>
      </c>
      <c r="DE14" s="14">
        <f>IF(ISNA(VLOOKUP('W. VaR &amp; Peak Pos By Trader'!$A27,'Import Peak'!$A$3:DE$37,DE$1,FALSE)),0,VLOOKUP('W. VaR &amp; Peak Pos By Trader'!$A27,'Import Peak'!$A$3:DE$37,DE$1,FALSE))</f>
        <v>-1338182.6668</v>
      </c>
      <c r="DF14" s="14">
        <f>IF(ISNA(VLOOKUP('W. VaR &amp; Peak Pos By Trader'!$A27,'Import Peak'!$A$3:DF$37,DF$1,FALSE)),0,VLOOKUP('W. VaR &amp; Peak Pos By Trader'!$A27,'Import Peak'!$A$3:DF$37,DF$1,FALSE))</f>
        <v>-1374985.9003000001</v>
      </c>
      <c r="DG14" s="14">
        <f>IF(ISNA(VLOOKUP('W. VaR &amp; Peak Pos By Trader'!$A27,'Import Peak'!$A$3:DG$37,DG$1,FALSE)),0,VLOOKUP('W. VaR &amp; Peak Pos By Trader'!$A27,'Import Peak'!$A$3:DG$37,DG$1,FALSE))</f>
        <v>-1322840.2024999999</v>
      </c>
      <c r="DH14" s="14">
        <f>IF(ISNA(VLOOKUP('W. VaR &amp; Peak Pos By Trader'!$A27,'Import Peak'!$A$3:DH$37,DH$1,FALSE)),0,VLOOKUP('W. VaR &amp; Peak Pos By Trader'!$A27,'Import Peak'!$A$3:DH$37,DH$1,FALSE))</f>
        <v>-1359155.4228000001</v>
      </c>
      <c r="DI14" s="14">
        <f>IF(ISNA(VLOOKUP('W. VaR &amp; Peak Pos By Trader'!$A27,'Import Peak'!$A$3:DI$37,DI$1,FALSE)),0,VLOOKUP('W. VaR &amp; Peak Pos By Trader'!$A27,'Import Peak'!$A$3:DI$37,DI$1,FALSE))</f>
        <v>-1351129.2437</v>
      </c>
      <c r="DJ14" s="14">
        <f>IF(ISNA(VLOOKUP('W. VaR &amp; Peak Pos By Trader'!$A27,'Import Peak'!$A$3:DJ$37,DJ$1,FALSE)),0,VLOOKUP('W. VaR &amp; Peak Pos By Trader'!$A27,'Import Peak'!$A$3:DJ$37,DJ$1,FALSE))</f>
        <v>-1299789.8618999999</v>
      </c>
      <c r="DK14" s="14">
        <f>IF(ISNA(VLOOKUP('W. VaR &amp; Peak Pos By Trader'!$A27,'Import Peak'!$A$3:DK$37,DK$1,FALSE)),0,VLOOKUP('W. VaR &amp; Peak Pos By Trader'!$A27,'Import Peak'!$A$3:DK$37,DK$1,FALSE))</f>
        <v>-1335374.4361</v>
      </c>
      <c r="DL14" s="14">
        <f>IF(ISNA(VLOOKUP('W. VaR &amp; Peak Pos By Trader'!$A27,'Import Peak'!$A$3:DL$37,DL$1,FALSE)),0,VLOOKUP('W. VaR &amp; Peak Pos By Trader'!$A27,'Import Peak'!$A$3:DL$37,DL$1,FALSE))</f>
        <v>-1284569.2105</v>
      </c>
      <c r="DM14" s="14">
        <f>IF(ISNA(VLOOKUP('W. VaR &amp; Peak Pos By Trader'!$A27,'Import Peak'!$A$3:DM$37,DM$1,FALSE)),0,VLOOKUP('W. VaR &amp; Peak Pos By Trader'!$A27,'Import Peak'!$A$3:DM$37,DM$1,FALSE))</f>
        <v>-1319672.9839999999</v>
      </c>
      <c r="DN14" s="14">
        <f>IF(ISNA(VLOOKUP('W. VaR &amp; Peak Pos By Trader'!$A27,'Import Peak'!$A$3:DN$37,DN$1,FALSE)),0,VLOOKUP('W. VaR &amp; Peak Pos By Trader'!$A27,'Import Peak'!$A$3:DN$37,DN$1,FALSE))</f>
        <v>-440361.39840000001</v>
      </c>
      <c r="DO14" s="14">
        <f>IF(ISNA(VLOOKUP('W. VaR &amp; Peak Pos By Trader'!$A27,'Import Peak'!$A$3:DO$37,DO$1,FALSE)),0,VLOOKUP('W. VaR &amp; Peak Pos By Trader'!$A27,'Import Peak'!$A$3:DO$37,DO$1,FALSE))</f>
        <v>-395337.12400000001</v>
      </c>
      <c r="DP14" s="14">
        <f>IF(ISNA(VLOOKUP('W. VaR &amp; Peak Pos By Trader'!$A27,'Import Peak'!$A$3:DP$37,DP$1,FALSE)),0,VLOOKUP('W. VaR &amp; Peak Pos By Trader'!$A27,'Import Peak'!$A$3:DP$37,DP$1,FALSE))</f>
        <v>-435290.36119999998</v>
      </c>
      <c r="DQ14" s="14">
        <f>IF(ISNA(VLOOKUP('W. VaR &amp; Peak Pos By Trader'!$A27,'Import Peak'!$A$3:DQ$37,DQ$1,FALSE)),0,VLOOKUP('W. VaR &amp; Peak Pos By Trader'!$A27,'Import Peak'!$A$3:DQ$37,DQ$1,FALSE))</f>
        <v>-418677.4362</v>
      </c>
      <c r="DR14" s="14">
        <f>IF(ISNA(VLOOKUP('W. VaR &amp; Peak Pos By Trader'!$A27,'Import Peak'!$A$3:DR$37,DR$1,FALSE)),0,VLOOKUP('W. VaR &amp; Peak Pos By Trader'!$A27,'Import Peak'!$A$3:DR$37,DR$1,FALSE))</f>
        <v>-430067.05459999997</v>
      </c>
      <c r="DS14" s="14">
        <f>IF(ISNA(VLOOKUP('W. VaR &amp; Peak Pos By Trader'!$A27,'Import Peak'!$A$3:DS$37,DS$1,FALSE)),0,VLOOKUP('W. VaR &amp; Peak Pos By Trader'!$A27,'Import Peak'!$A$3:DS$37,DS$1,FALSE))</f>
        <v>-413632.72989999998</v>
      </c>
      <c r="DT14" s="14">
        <f>IF(ISNA(VLOOKUP('W. VaR &amp; Peak Pos By Trader'!$A27,'Import Peak'!$A$3:DT$37,DT$1,FALSE)),0,VLOOKUP('W. VaR &amp; Peak Pos By Trader'!$A27,'Import Peak'!$A$3:DT$37,DT$1,FALSE))</f>
        <v>-424864.4915</v>
      </c>
      <c r="DU14" s="14">
        <f>IF(ISNA(VLOOKUP('W. VaR &amp; Peak Pos By Trader'!$A27,'Import Peak'!$A$3:DU$37,DU$1,FALSE)),0,VLOOKUP('W. VaR &amp; Peak Pos By Trader'!$A27,'Import Peak'!$A$3:DU$37,DU$1,FALSE))</f>
        <v>-422228.76549999998</v>
      </c>
      <c r="DV14" s="14">
        <f>IF(ISNA(VLOOKUP('W. VaR &amp; Peak Pos By Trader'!$A27,'Import Peak'!$A$3:DV$37,DV$1,FALSE)),0,VLOOKUP('W. VaR &amp; Peak Pos By Trader'!$A27,'Import Peak'!$A$3:DV$37,DV$1,FALSE))</f>
        <v>-406063.25689999998</v>
      </c>
      <c r="DW14" s="14">
        <f>IF(ISNA(VLOOKUP('W. VaR &amp; Peak Pos By Trader'!$A27,'Import Peak'!$A$3:DW$37,DW$1,FALSE)),0,VLOOKUP('W. VaR &amp; Peak Pos By Trader'!$A27,'Import Peak'!$A$3:DW$37,DW$1,FALSE))</f>
        <v>-417058.95529999997</v>
      </c>
      <c r="DX14" s="14">
        <f>IF(ISNA(VLOOKUP('W. VaR &amp; Peak Pos By Trader'!$A27,'Import Peak'!$A$3:DX$37,DX$1,FALSE)),0,VLOOKUP('W. VaR &amp; Peak Pos By Trader'!$A27,'Import Peak'!$A$3:DX$37,DX$1,FALSE))</f>
        <v>-401071.27220000001</v>
      </c>
      <c r="DY14" s="14">
        <f>IF(ISNA(VLOOKUP('W. VaR &amp; Peak Pos By Trader'!$A27,'Import Peak'!$A$3:DY$37,DY$1,FALSE)),0,VLOOKUP('W. VaR &amp; Peak Pos By Trader'!$A27,'Import Peak'!$A$3:DY$37,DY$1,FALSE))</f>
        <v>-412027.20449999999</v>
      </c>
      <c r="DZ14" s="14">
        <f>IF(ISNA(VLOOKUP('W. VaR &amp; Peak Pos By Trader'!$A27,'Import Peak'!$A$3:DZ$37,DZ$1,FALSE)),0,VLOOKUP('W. VaR &amp; Peak Pos By Trader'!$A27,'Import Peak'!$A$3:DZ$37,DZ$1,FALSE))</f>
        <v>-409779.25060000003</v>
      </c>
      <c r="EA14" s="14">
        <f>IF(ISNA(VLOOKUP('W. VaR &amp; Peak Pos By Trader'!$A27,'Import Peak'!$A$3:EA$37,EA$1,FALSE)),0,VLOOKUP('W. VaR &amp; Peak Pos By Trader'!$A27,'Import Peak'!$A$3:EA$37,EA$1,FALSE))</f>
        <v>-381246.28419999999</v>
      </c>
      <c r="EB14" s="14">
        <f>IF(ISNA(VLOOKUP('W. VaR &amp; Peak Pos By Trader'!$A27,'Import Peak'!$A$3:EB$37,EB$1,FALSE)),0,VLOOKUP('W. VaR &amp; Peak Pos By Trader'!$A27,'Import Peak'!$A$3:EB$37,EB$1,FALSE))</f>
        <v>-405450.63400000002</v>
      </c>
      <c r="EC14" s="14">
        <f>IF(ISNA(VLOOKUP('W. VaR &amp; Peak Pos By Trader'!$A27,'Import Peak'!$A$3:EC$37,EC$1,FALSE)),0,VLOOKUP('W. VaR &amp; Peak Pos By Trader'!$A27,'Import Peak'!$A$3:EC$37,EC$1,FALSE))</f>
        <v>-390218.41480000003</v>
      </c>
      <c r="ED14" s="14">
        <f>IF(ISNA(VLOOKUP('W. VaR &amp; Peak Pos By Trader'!$A27,'Import Peak'!$A$3:ED$37,ED$1,FALSE)),0,VLOOKUP('W. VaR &amp; Peak Pos By Trader'!$A27,'Import Peak'!$A$3:ED$37,ED$1,FALSE))</f>
        <v>-401080.00439999998</v>
      </c>
      <c r="EE14" s="14">
        <f>IF(ISNA(VLOOKUP('W. VaR &amp; Peak Pos By Trader'!$A27,'Import Peak'!$A$3:EE$37,EE$1,FALSE)),0,VLOOKUP('W. VaR &amp; Peak Pos By Trader'!$A27,'Import Peak'!$A$3:EE$37,EE$1,FALSE))</f>
        <v>-386003.72899999999</v>
      </c>
      <c r="EF14" s="14">
        <f>IF(ISNA(VLOOKUP('W. VaR &amp; Peak Pos By Trader'!$A27,'Import Peak'!$A$3:EF$37,EF$1,FALSE)),0,VLOOKUP('W. VaR &amp; Peak Pos By Trader'!$A27,'Import Peak'!$A$3:EF$37,EF$1,FALSE))</f>
        <v>-396739.79399999999</v>
      </c>
      <c r="EG14" s="14">
        <f>IF(ISNA(VLOOKUP('W. VaR &amp; Peak Pos By Trader'!$A27,'Import Peak'!$A$3:EG$37,EG$1,FALSE)),0,VLOOKUP('W. VaR &amp; Peak Pos By Trader'!$A27,'Import Peak'!$A$3:EG$37,EG$1,FALSE))</f>
        <v>-394545.78240000003</v>
      </c>
      <c r="EH14" s="14">
        <f>IF(ISNA(VLOOKUP('W. VaR &amp; Peak Pos By Trader'!$A27,'Import Peak'!$A$3:EH$37,EH$1,FALSE)),0,VLOOKUP('W. VaR &amp; Peak Pos By Trader'!$A27,'Import Peak'!$A$3:EH$37,EH$1,FALSE))</f>
        <v>-379702.87809999997</v>
      </c>
      <c r="EI14" s="14">
        <f>IF(ISNA(VLOOKUP('W. VaR &amp; Peak Pos By Trader'!$A27,'Import Peak'!$A$3:EI$37,EI$1,FALSE)),0,VLOOKUP('W. VaR &amp; Peak Pos By Trader'!$A27,'Import Peak'!$A$3:EI$37,EI$1,FALSE))</f>
        <v>-390251.51630000002</v>
      </c>
      <c r="EJ14" s="14">
        <f>IF(ISNA(VLOOKUP('W. VaR &amp; Peak Pos By Trader'!$A27,'Import Peak'!$A$3:EJ$37,EJ$1,FALSE)),0,VLOOKUP('W. VaR &amp; Peak Pos By Trader'!$A27,'Import Peak'!$A$3:EJ$37,EJ$1,FALSE))</f>
        <v>-375562.13370000001</v>
      </c>
      <c r="EK14" s="14">
        <f>IF(ISNA(VLOOKUP('W. VaR &amp; Peak Pos By Trader'!$A27,'Import Peak'!$A$3:EK$37,EK$1,FALSE)),0,VLOOKUP('W. VaR &amp; Peak Pos By Trader'!$A27,'Import Peak'!$A$3:EK$37,EK$1,FALSE))</f>
        <v>-385987.75069999998</v>
      </c>
      <c r="EL14" s="14">
        <f>IF(ISNA(VLOOKUP('W. VaR &amp; Peak Pos By Trader'!$A27,'Import Peak'!$A$3:EL$37,EL$1,FALSE)),0,VLOOKUP('W. VaR &amp; Peak Pos By Trader'!$A27,'Import Peak'!$A$3:EL$37,EL$1,FALSE))</f>
        <v>-383832.61609999998</v>
      </c>
      <c r="EM14" s="14">
        <f>IF(ISNA(VLOOKUP('W. VaR &amp; Peak Pos By Trader'!$A27,'Import Peak'!$A$3:EM$37,EM$1,FALSE)),0,VLOOKUP('W. VaR &amp; Peak Pos By Trader'!$A27,'Import Peak'!$A$3:EM$37,EM$1,FALSE))</f>
        <v>-344748.07459999999</v>
      </c>
      <c r="EN14" s="14">
        <f>IF(ISNA(VLOOKUP('W. VaR &amp; Peak Pos By Trader'!$A27,'Import Peak'!$A$3:EN$37,EN$1,FALSE)),0,VLOOKUP('W. VaR &amp; Peak Pos By Trader'!$A27,'Import Peak'!$A$3:EN$37,EN$1,FALSE))</f>
        <v>-379752.69929999998</v>
      </c>
      <c r="EO14" s="14">
        <f>IF(ISNA(VLOOKUP('W. VaR &amp; Peak Pos By Trader'!$A27,'Import Peak'!$A$3:EO$37,EO$1,FALSE)),0,VLOOKUP('W. VaR &amp; Peak Pos By Trader'!$A27,'Import Peak'!$A$3:EO$37,EO$1,FALSE))</f>
        <v>-365439.16279999999</v>
      </c>
      <c r="EP14" s="14">
        <f>IF(ISNA(VLOOKUP('W. VaR &amp; Peak Pos By Trader'!$A27,'Import Peak'!$A$3:EP$37,EP$1,FALSE)),0,VLOOKUP('W. VaR &amp; Peak Pos By Trader'!$A27,'Import Peak'!$A$3:EP$37,EP$1,FALSE))</f>
        <v>-375564.53450000001</v>
      </c>
      <c r="EQ14" s="14">
        <f>IF(ISNA(VLOOKUP('W. VaR &amp; Peak Pos By Trader'!$A27,'Import Peak'!$A$3:EQ$37,EQ$1,FALSE)),0,VLOOKUP('W. VaR &amp; Peak Pos By Trader'!$A27,'Import Peak'!$A$3:EQ$37,EQ$1,FALSE))</f>
        <v>-361401.13290000003</v>
      </c>
      <c r="ER14" s="14">
        <f>IF(ISNA(VLOOKUP('W. VaR &amp; Peak Pos By Trader'!$A27,'Import Peak'!$A$3:ER$37,ER$1,FALSE)),0,VLOOKUP('W. VaR &amp; Peak Pos By Trader'!$A27,'Import Peak'!$A$3:ER$37,ER$1,FALSE))</f>
        <v>-371406.93930000003</v>
      </c>
      <c r="ES14" s="14">
        <f>IF(ISNA(VLOOKUP('W. VaR &amp; Peak Pos By Trader'!$A27,'Import Peak'!$A$3:ES$37,ES$1,FALSE)),0,VLOOKUP('W. VaR &amp; Peak Pos By Trader'!$A27,'Import Peak'!$A$3:ES$37,ES$1,FALSE))</f>
        <v>-369305.78220000002</v>
      </c>
      <c r="ET14" s="14">
        <f>IF(ISNA(VLOOKUP('W. VaR &amp; Peak Pos By Trader'!$A27,'Import Peak'!$A$3:ET$37,ET$1,FALSE)),0,VLOOKUP('W. VaR &amp; Peak Pos By Trader'!$A27,'Import Peak'!$A$3:ET$37,ET$1,FALSE))</f>
        <v>-355366.95890000003</v>
      </c>
      <c r="EU14" s="14">
        <f>IF(ISNA(VLOOKUP('W. VaR &amp; Peak Pos By Trader'!$A27,'Import Peak'!$A$3:EU$37,EU$1,FALSE)),0,VLOOKUP('W. VaR &amp; Peak Pos By Trader'!$A27,'Import Peak'!$A$3:EU$37,EU$1,FALSE))</f>
        <v>-365194.31199999998</v>
      </c>
      <c r="EV14" s="14">
        <f>IF(ISNA(VLOOKUP('W. VaR &amp; Peak Pos By Trader'!$A27,'Import Peak'!$A$3:EV$37,EV$1,FALSE)),0,VLOOKUP('W. VaR &amp; Peak Pos By Trader'!$A27,'Import Peak'!$A$3:EV$37,EV$1,FALSE))</f>
        <v>-351403.16029999999</v>
      </c>
      <c r="EW14" s="14">
        <f>IF(ISNA(VLOOKUP('W. VaR &amp; Peak Pos By Trader'!$A27,'Import Peak'!$A$3:EW$37,EW$1,FALSE)),0,VLOOKUP('W. VaR &amp; Peak Pos By Trader'!$A27,'Import Peak'!$A$3:EW$37,EW$1,FALSE))</f>
        <v>-361113.43119999999</v>
      </c>
      <c r="EX14" s="14">
        <f>IF(ISNA(VLOOKUP('W. VaR &amp; Peak Pos By Trader'!$A27,'Import Peak'!$A$3:EX$37,EX$1,FALSE)),0,VLOOKUP('W. VaR &amp; Peak Pos By Trader'!$A27,'Import Peak'!$A$3:EX$37,EX$1,FALSE))</f>
        <v>-359051.26409999997</v>
      </c>
      <c r="EY14" s="14">
        <f>IF(ISNA(VLOOKUP('W. VaR &amp; Peak Pos By Trader'!$A27,'Import Peak'!$A$3:EY$37,EY$1,FALSE)),0,VLOOKUP('W. VaR &amp; Peak Pos By Trader'!$A27,'Import Peak'!$A$3:EY$37,EY$1,FALSE))</f>
        <v>-322448.9007</v>
      </c>
      <c r="EZ14" s="14">
        <f>IF(ISNA(VLOOKUP('W. VaR &amp; Peak Pos By Trader'!$A27,'Import Peak'!$A$3:EZ$37,EZ$1,FALSE)),0,VLOOKUP('W. VaR &amp; Peak Pos By Trader'!$A27,'Import Peak'!$A$3:EZ$37,EZ$1,FALSE))</f>
        <v>-355148.32030000002</v>
      </c>
      <c r="FA14" s="14">
        <f>IF(ISNA(VLOOKUP('W. VaR &amp; Peak Pos By Trader'!$A27,'Import Peak'!$A$3:FA$37,FA$1,FALSE)),0,VLOOKUP('W. VaR &amp; Peak Pos By Trader'!$A27,'Import Peak'!$A$3:FA$37,FA$1,FALSE))</f>
        <v>-341718.4719</v>
      </c>
      <c r="FB14" s="14">
        <f>IF(ISNA(VLOOKUP('W. VaR &amp; Peak Pos By Trader'!$A27,'Import Peak'!$A$3:FB$37,FB$1,FALSE)),0,VLOOKUP('W. VaR &amp; Peak Pos By Trader'!$A27,'Import Peak'!$A$3:FB$37,FB$1,FALSE))</f>
        <v>-351143.15629999997</v>
      </c>
      <c r="FC14" s="14">
        <f>IF(ISNA(VLOOKUP('W. VaR &amp; Peak Pos By Trader'!$A27,'Import Peak'!$A$3:FC$37,FC$1,FALSE)),0,VLOOKUP('W. VaR &amp; Peak Pos By Trader'!$A27,'Import Peak'!$A$3:FC$37,FC$1,FALSE))</f>
        <v>-337857.54499999998</v>
      </c>
      <c r="FD14" s="14">
        <f>IF(ISNA(VLOOKUP('W. VaR &amp; Peak Pos By Trader'!$A27,'Import Peak'!$A$3:FD$37,FD$1,FALSE)),0,VLOOKUP('W. VaR &amp; Peak Pos By Trader'!$A27,'Import Peak'!$A$3:FD$37,FD$1,FALSE))</f>
        <v>-347168.56790000002</v>
      </c>
      <c r="FE14" s="14">
        <f>IF(ISNA(VLOOKUP('W. VaR &amp; Peak Pos By Trader'!$A27,'Import Peak'!$A$3:FE$37,FE$1,FALSE)),0,VLOOKUP('W. VaR &amp; Peak Pos By Trader'!$A27,'Import Peak'!$A$3:FE$37,FE$1,FALSE))</f>
        <v>-345160.40889999998</v>
      </c>
      <c r="FF14" s="14">
        <f>IF(ISNA(VLOOKUP('W. VaR &amp; Peak Pos By Trader'!$A27,'Import Peak'!$A$3:FF$37,FF$1,FALSE)),0,VLOOKUP('W. VaR &amp; Peak Pos By Trader'!$A27,'Import Peak'!$A$3:FF$37,FF$1,FALSE))</f>
        <v>-332090.45939999999</v>
      </c>
      <c r="FG14" s="14">
        <f>IF(ISNA(VLOOKUP('W. VaR &amp; Peak Pos By Trader'!$A27,'Import Peak'!$A$3:FG$37,FG$1,FALSE)),0,VLOOKUP('W. VaR &amp; Peak Pos By Trader'!$A27,'Import Peak'!$A$3:FG$37,FG$1,FALSE))</f>
        <v>-341231.91</v>
      </c>
      <c r="FH14" s="14">
        <f>IF(ISNA(VLOOKUP('W. VaR &amp; Peak Pos By Trader'!$A27,'Import Peak'!$A$3:FH$37,FH$1,FALSE)),0,VLOOKUP('W. VaR &amp; Peak Pos By Trader'!$A27,'Import Peak'!$A$3:FH$37,FH$1,FALSE))</f>
        <v>-328303.70679999999</v>
      </c>
      <c r="FI14" s="14">
        <f>IF(ISNA(VLOOKUP('W. VaR &amp; Peak Pos By Trader'!$A27,'Import Peak'!$A$3:FI$37,FI$1,FALSE)),0,VLOOKUP('W. VaR &amp; Peak Pos By Trader'!$A27,'Import Peak'!$A$3:FI$37,FI$1,FALSE))</f>
        <v>-337333.94809999998</v>
      </c>
      <c r="FJ14" s="14">
        <f>IF(ISNA(VLOOKUP('W. VaR &amp; Peak Pos By Trader'!$A27,'Import Peak'!$A$3:FJ$37,FJ$1,FALSE)),0,VLOOKUP('W. VaR &amp; Peak Pos By Trader'!$A27,'Import Peak'!$A$3:FJ$37,FJ$1,FALSE))</f>
        <v>-335364.71289999998</v>
      </c>
      <c r="FK14" s="14">
        <f>IF(ISNA(VLOOKUP('W. VaR &amp; Peak Pos By Trader'!$A27,'Import Peak'!$A$3:FK$37,FK$1,FALSE)),0,VLOOKUP('W. VaR &amp; Peak Pos By Trader'!$A27,'Import Peak'!$A$3:FK$37,FK$1,FALSE))</f>
        <v>-301138.51439999999</v>
      </c>
      <c r="FL14" s="14">
        <f>IF(ISNA(VLOOKUP('W. VaR &amp; Peak Pos By Trader'!$A27,'Import Peak'!$A$3:FL$37,FL$1,FALSE)),0,VLOOKUP('W. VaR &amp; Peak Pos By Trader'!$A27,'Import Peak'!$A$3:FL$37,FL$1,FALSE))</f>
        <v>-331638.57510000002</v>
      </c>
      <c r="FM14" s="14">
        <f>IF(ISNA(VLOOKUP('W. VaR &amp; Peak Pos By Trader'!$A27,'Import Peak'!$A$3:FM$37,FM$1,FALSE)),0,VLOOKUP('W. VaR &amp; Peak Pos By Trader'!$A27,'Import Peak'!$A$3:FM$37,FM$1,FALSE))</f>
        <v>-319056.96870000003</v>
      </c>
      <c r="FN14" s="14">
        <f>IF(ISNA(VLOOKUP('W. VaR &amp; Peak Pos By Trader'!$A27,'Import Peak'!$A$3:FN$37,FN$1,FALSE)),0,VLOOKUP('W. VaR &amp; Peak Pos By Trader'!$A27,'Import Peak'!$A$3:FN$37,FN$1,FALSE))</f>
        <v>-327816.10399999999</v>
      </c>
      <c r="FO14" s="14">
        <f>IF(ISNA(VLOOKUP('W. VaR &amp; Peak Pos By Trader'!$A27,'Import Peak'!$A$3:FO$37,FO$1,FALSE)),0,VLOOKUP('W. VaR &amp; Peak Pos By Trader'!$A27,'Import Peak'!$A$3:FO$37,FO$1,FALSE))</f>
        <v>-315372.78090000001</v>
      </c>
      <c r="FP14" s="14">
        <f>IF(ISNA(VLOOKUP('W. VaR &amp; Peak Pos By Trader'!$A27,'Import Peak'!$A$3:FP$37,FP$1,FALSE)),0,VLOOKUP('W. VaR &amp; Peak Pos By Trader'!$A27,'Import Peak'!$A$3:FP$37,FP$1,FALSE))</f>
        <v>-324024.07939999999</v>
      </c>
      <c r="FQ14" s="14">
        <f>IF(ISNA(VLOOKUP('W. VaR &amp; Peak Pos By Trader'!$A27,'Import Peak'!$A$3:FQ$37,FQ$1,FALSE)),0,VLOOKUP('W. VaR &amp; Peak Pos By Trader'!$A27,'Import Peak'!$A$3:FQ$37,FQ$1,FALSE))</f>
        <v>-322108.64189999999</v>
      </c>
      <c r="FR14" s="14">
        <f>IF(ISNA(VLOOKUP('W. VaR &amp; Peak Pos By Trader'!$A27,'Import Peak'!$A$3:FR$37,FR$1,FALSE)),0,VLOOKUP('W. VaR &amp; Peak Pos By Trader'!$A27,'Import Peak'!$A$3:FR$37,FR$1,FALSE))</f>
        <v>-309871.9878</v>
      </c>
      <c r="FS14" s="14">
        <f>IF(ISNA(VLOOKUP('W. VaR &amp; Peak Pos By Trader'!$A27,'Import Peak'!$A$3:FS$37,FS$1,FALSE)),0,VLOOKUP('W. VaR &amp; Peak Pos By Trader'!$A27,'Import Peak'!$A$3:FS$37,FS$1,FALSE))</f>
        <v>-318362.46999999997</v>
      </c>
      <c r="FT14" s="14">
        <f>IF(ISNA(VLOOKUP('W. VaR &amp; Peak Pos By Trader'!$A27,'Import Peak'!$A$3:FT$37,FT$1,FALSE)),0,VLOOKUP('W. VaR &amp; Peak Pos By Trader'!$A27,'Import Peak'!$A$3:FT$37,FT$1,FALSE))</f>
        <v>-306261.5932</v>
      </c>
      <c r="FU14" s="14">
        <f>IF(ISNA(VLOOKUP('W. VaR &amp; Peak Pos By Trader'!$A27,'Import Peak'!$A$3:FU$37,FU$1,FALSE)),0,VLOOKUP('W. VaR &amp; Peak Pos By Trader'!$A27,'Import Peak'!$A$3:FU$37,FU$1,FALSE))</f>
        <v>-314646.65210000001</v>
      </c>
      <c r="FV14">
        <f>IF(ISNA(VLOOKUP('W. VaR &amp; Peak Pos By Trader'!$A27,'Import Peak'!$A$3:FV$37,FV$1,FALSE)),0,VLOOKUP('W. VaR &amp; Peak Pos By Trader'!$A27,'Import Peak'!$A$3:FV$37,FV$1,FALSE))</f>
        <v>0</v>
      </c>
      <c r="FW14">
        <f>IF(ISNA(VLOOKUP('W. VaR &amp; Peak Pos By Trader'!$A27,'Import Peak'!$A$3:FW$37,FW$1,FALSE)),0,VLOOKUP('W. VaR &amp; Peak Pos By Trader'!$A27,'Import Peak'!$A$3:FW$37,FW$1,FALSE))</f>
        <v>0</v>
      </c>
      <c r="FX14">
        <f>IF(ISNA(VLOOKUP('W. VaR &amp; Peak Pos By Trader'!$A27,'Import Peak'!$A$3:FX$37,FX$1,FALSE)),0,VLOOKUP('W. VaR &amp; Peak Pos By Trader'!$A27,'Import Peak'!$A$3:FX$37,FX$1,FALSE))</f>
        <v>0</v>
      </c>
      <c r="FY14">
        <f>IF(ISNA(VLOOKUP('W. VaR &amp; Peak Pos By Trader'!$A27,'Import Peak'!$A$3:FY$37,FY$1,FALSE)),0,VLOOKUP('W. VaR &amp; Peak Pos By Trader'!$A27,'Import Peak'!$A$3:FY$37,FY$1,FALSE))</f>
        <v>0</v>
      </c>
      <c r="FZ14">
        <f>IF(ISNA(VLOOKUP('W. VaR &amp; Peak Pos By Trader'!$A27,'Import Peak'!$A$3:FZ$37,FZ$1,FALSE)),0,VLOOKUP('W. VaR &amp; Peak Pos By Trader'!$A27,'Import Peak'!$A$3:FZ$37,FZ$1,FALSE))</f>
        <v>0</v>
      </c>
      <c r="GA14">
        <f>IF(ISNA(VLOOKUP('W. VaR &amp; Peak Pos By Trader'!$A27,'Import Peak'!$A$3:GA$37,GA$1,FALSE)),0,VLOOKUP('W. VaR &amp; Peak Pos By Trader'!$A27,'Import Peak'!$A$3:GA$37,GA$1,FALSE))</f>
        <v>0</v>
      </c>
      <c r="GB14">
        <f>IF(ISNA(VLOOKUP('W. VaR &amp; Peak Pos By Trader'!$A27,'Import Peak'!$A$3:GB$37,GB$1,FALSE)),0,VLOOKUP('W. VaR &amp; Peak Pos By Trader'!$A27,'Import Peak'!$A$3:GB$37,GB$1,FALSE))</f>
        <v>0</v>
      </c>
      <c r="GC14">
        <f>IF(ISNA(VLOOKUP('W. VaR &amp; Peak Pos By Trader'!$A27,'Import Peak'!$A$3:GC$37,GC$1,FALSE)),0,VLOOKUP('W. VaR &amp; Peak Pos By Trader'!$A27,'Import Peak'!$A$3:GC$37,GC$1,FALSE))</f>
        <v>0</v>
      </c>
      <c r="GD14">
        <f>IF(ISNA(VLOOKUP('W. VaR &amp; Peak Pos By Trader'!$A27,'Import Peak'!$A$3:GD$37,GD$1,FALSE)),0,VLOOKUP('W. VaR &amp; Peak Pos By Trader'!$A27,'Import Peak'!$A$3:GD$37,GD$1,FALSE))</f>
        <v>0</v>
      </c>
      <c r="GE14">
        <f>IF(ISNA(VLOOKUP('W. VaR &amp; Peak Pos By Trader'!$A27,'Import Peak'!$A$3:GE$37,GE$1,FALSE)),0,VLOOKUP('W. VaR &amp; Peak Pos By Trader'!$A27,'Import Peak'!$A$3:GE$37,GE$1,FALSE))</f>
        <v>0</v>
      </c>
      <c r="GF14">
        <f>IF(ISNA(VLOOKUP('W. VaR &amp; Peak Pos By Trader'!$A27,'Import Peak'!$A$3:GF$37,GF$1,FALSE)),0,VLOOKUP('W. VaR &amp; Peak Pos By Trader'!$A27,'Import Peak'!$A$3:GF$37,GF$1,FALSE))</f>
        <v>0</v>
      </c>
      <c r="GG14">
        <f>IF(ISNA(VLOOKUP('W. VaR &amp; Peak Pos By Trader'!$A27,'Import Peak'!$A$3:GG$37,GG$1,FALSE)),0,VLOOKUP('W. VaR &amp; Peak Pos By Trader'!$A27,'Import Peak'!$A$3:GG$37,GG$1,FALSE))</f>
        <v>0</v>
      </c>
      <c r="GH14">
        <f>IF(ISNA(VLOOKUP('W. VaR &amp; Peak Pos By Trader'!$A27,'Import Peak'!$A$3:GH$37,GH$1,FALSE)),0,VLOOKUP('W. VaR &amp; Peak Pos By Trader'!$A27,'Import Peak'!$A$3:GH$37,GH$1,FALSE))</f>
        <v>0</v>
      </c>
      <c r="GI14">
        <f>IF(ISNA(VLOOKUP('W. VaR &amp; Peak Pos By Trader'!$A27,'Import Peak'!$A$3:GI$37,GI$1,FALSE)),0,VLOOKUP('W. VaR &amp; Peak Pos By Trader'!$A27,'Import Peak'!$A$3:GI$37,GI$1,FALSE))</f>
        <v>0</v>
      </c>
      <c r="GJ14">
        <f>IF(ISNA(VLOOKUP('W. VaR &amp; Peak Pos By Trader'!$A27,'Import Peak'!$A$3:GJ$37,GJ$1,FALSE)),0,VLOOKUP('W. VaR &amp; Peak Pos By Trader'!$A27,'Import Peak'!$A$3:GJ$37,GJ$1,FALSE))</f>
        <v>0</v>
      </c>
      <c r="GK14">
        <f>IF(ISNA(VLOOKUP('W. VaR &amp; Peak Pos By Trader'!$A27,'Import Peak'!$A$3:GK$37,GK$1,FALSE)),0,VLOOKUP('W. VaR &amp; Peak Pos By Trader'!$A27,'Import Peak'!$A$3:GK$37,GK$1,FALSE))</f>
        <v>0</v>
      </c>
      <c r="GL14">
        <f>IF(ISNA(VLOOKUP('W. VaR &amp; Peak Pos By Trader'!$A27,'Import Peak'!$A$3:GL$37,GL$1,FALSE)),0,VLOOKUP('W. VaR &amp; Peak Pos By Trader'!$A27,'Import Peak'!$A$3:GL$37,GL$1,FALSE))</f>
        <v>0</v>
      </c>
      <c r="GM14">
        <f>IF(ISNA(VLOOKUP('W. VaR &amp; Peak Pos By Trader'!$A27,'Import Peak'!$A$3:GM$37,GM$1,FALSE)),0,VLOOKUP('W. VaR &amp; Peak Pos By Trader'!$A27,'Import Peak'!$A$3:GM$37,GM$1,FALSE))</f>
        <v>0</v>
      </c>
      <c r="GN14">
        <f>IF(ISNA(VLOOKUP('W. VaR &amp; Peak Pos By Trader'!$A27,'Import Peak'!$A$3:GN$37,GN$1,FALSE)),0,VLOOKUP('W. VaR &amp; Peak Pos By Trader'!$A27,'Import Peak'!$A$3:GN$37,GN$1,FALSE))</f>
        <v>0</v>
      </c>
      <c r="GO14">
        <f>IF(ISNA(VLOOKUP('W. VaR &amp; Peak Pos By Trader'!$A27,'Import Peak'!$A$3:GO$37,GO$1,FALSE)),0,VLOOKUP('W. VaR &amp; Peak Pos By Trader'!$A27,'Import Peak'!$A$3:GO$37,GO$1,FALSE))</f>
        <v>0</v>
      </c>
      <c r="GP14">
        <f>IF(ISNA(VLOOKUP('W. VaR &amp; Peak Pos By Trader'!$A27,'Import Peak'!$A$3:GP$37,GP$1,FALSE)),0,VLOOKUP('W. VaR &amp; Peak Pos By Trader'!$A27,'Import Peak'!$A$3:GP$37,GP$1,FALSE))</f>
        <v>0</v>
      </c>
      <c r="GQ14">
        <f>IF(ISNA(VLOOKUP('W. VaR &amp; Peak Pos By Trader'!$A27,'Import Peak'!$A$3:GQ$37,GQ$1,FALSE)),0,VLOOKUP('W. VaR &amp; Peak Pos By Trader'!$A27,'Import Peak'!$A$3:GQ$37,GQ$1,FALSE))</f>
        <v>0</v>
      </c>
      <c r="GR14">
        <f>IF(ISNA(VLOOKUP('W. VaR &amp; Peak Pos By Trader'!$A27,'Import Peak'!$A$3:GR$37,GR$1,FALSE)),0,VLOOKUP('W. VaR &amp; Peak Pos By Trader'!$A27,'Import Peak'!$A$3:GR$37,GR$1,FALSE))</f>
        <v>0</v>
      </c>
      <c r="GS14">
        <f>IF(ISNA(VLOOKUP('W. VaR &amp; Peak Pos By Trader'!$A27,'Import Peak'!$A$3:GS$37,GS$1,FALSE)),0,VLOOKUP('W. VaR &amp; Peak Pos By Trader'!$A27,'Import Peak'!$A$3:GS$37,GS$1,FALSE))</f>
        <v>0</v>
      </c>
      <c r="GT14">
        <f>IF(ISNA(VLOOKUP('W. VaR &amp; Peak Pos By Trader'!$A27,'Import Peak'!$A$3:GT$37,GT$1,FALSE)),0,VLOOKUP('W. VaR &amp; Peak Pos By Trader'!$A27,'Import Peak'!$A$3:GT$37,GT$1,FALSE))</f>
        <v>0</v>
      </c>
      <c r="GU14">
        <f>IF(ISNA(VLOOKUP('W. VaR &amp; Peak Pos By Trader'!$A27,'Import Peak'!$A$3:GU$37,GU$1,FALSE)),0,VLOOKUP('W. VaR &amp; Peak Pos By Trader'!$A27,'Import Peak'!$A$3:GU$37,GU$1,FALSE))</f>
        <v>0</v>
      </c>
      <c r="GV14">
        <f>IF(ISNA(VLOOKUP('W. VaR &amp; Peak Pos By Trader'!$A27,'Import Peak'!$A$3:GV$37,GV$1,FALSE)),0,VLOOKUP('W. VaR &amp; Peak Pos By Trader'!$A27,'Import Peak'!$A$3:GV$37,GV$1,FALSE))</f>
        <v>0</v>
      </c>
      <c r="GW14">
        <f>IF(ISNA(VLOOKUP('W. VaR &amp; Peak Pos By Trader'!$A27,'Import Peak'!$A$3:GW$37,GW$1,FALSE)),0,VLOOKUP('W. VaR &amp; Peak Pos By Trader'!$A27,'Import Peak'!$A$3:GW$37,GW$1,FALSE))</f>
        <v>0</v>
      </c>
      <c r="GX14">
        <f>IF(ISNA(VLOOKUP('W. VaR &amp; Peak Pos By Trader'!$A27,'Import Peak'!$A$3:GX$37,GX$1,FALSE)),0,VLOOKUP('W. VaR &amp; Peak Pos By Trader'!$A27,'Import Peak'!$A$3:GX$37,GX$1,FALSE))</f>
        <v>0</v>
      </c>
      <c r="GY14">
        <f>IF(ISNA(VLOOKUP('W. VaR &amp; Peak Pos By Trader'!$A27,'Import Peak'!$A$3:GY$37,GY$1,FALSE)),0,VLOOKUP('W. VaR &amp; Peak Pos By Trader'!$A27,'Import Peak'!$A$3:GY$37,GY$1,FALSE))</f>
        <v>0</v>
      </c>
      <c r="GZ14">
        <f>IF(ISNA(VLOOKUP('W. VaR &amp; Peak Pos By Trader'!$A27,'Import Peak'!$A$3:GZ$37,GZ$1,FALSE)),0,VLOOKUP('W. VaR &amp; Peak Pos By Trader'!$A27,'Import Peak'!$A$3:GZ$37,GZ$1,FALSE))</f>
        <v>0</v>
      </c>
      <c r="HA14">
        <f>IF(ISNA(VLOOKUP('W. VaR &amp; Peak Pos By Trader'!$A27,'Import Peak'!$A$3:HA$37,HA$1,FALSE)),0,VLOOKUP('W. VaR &amp; Peak Pos By Trader'!$A27,'Import Peak'!$A$3:HA$37,HA$1,FALSE))</f>
        <v>0</v>
      </c>
      <c r="HB14">
        <f>IF(ISNA(VLOOKUP('W. VaR &amp; Peak Pos By Trader'!$A27,'Import Peak'!$A$3:HB$37,HB$1,FALSE)),0,VLOOKUP('W. VaR &amp; Peak Pos By Trader'!$A27,'Import Peak'!$A$3:HB$37,HB$1,FALSE))</f>
        <v>0</v>
      </c>
      <c r="HC14">
        <f>IF(ISNA(VLOOKUP('W. VaR &amp; Peak Pos By Trader'!$A27,'Import Peak'!$A$3:HC$37,HC$1,FALSE)),0,VLOOKUP('W. VaR &amp; Peak Pos By Trader'!$A27,'Import Peak'!$A$3:HC$37,HC$1,FALSE))</f>
        <v>0</v>
      </c>
      <c r="HD14">
        <f>IF(ISNA(VLOOKUP('W. VaR &amp; Peak Pos By Trader'!$A27,'Import Peak'!$A$3:HD$37,HD$1,FALSE)),0,VLOOKUP('W. VaR &amp; Peak Pos By Trader'!$A27,'Import Peak'!$A$3:HD$37,HD$1,FALSE))</f>
        <v>0</v>
      </c>
      <c r="HE14">
        <f>IF(ISNA(VLOOKUP('W. VaR &amp; Peak Pos By Trader'!$A27,'Import Peak'!$A$3:HE$37,HE$1,FALSE)),0,VLOOKUP('W. VaR &amp; Peak Pos By Trader'!$A27,'Import Peak'!$A$3:HE$37,HE$1,FALSE))</f>
        <v>0</v>
      </c>
      <c r="HF14">
        <f>IF(ISNA(VLOOKUP('W. VaR &amp; Peak Pos By Trader'!$A27,'Import Peak'!$A$3:HF$37,HF$1,FALSE)),0,VLOOKUP('W. VaR &amp; Peak Pos By Trader'!$A27,'Import Peak'!$A$3:HF$37,HF$1,FALSE))</f>
        <v>0</v>
      </c>
      <c r="HG14">
        <f>IF(ISNA(VLOOKUP('W. VaR &amp; Peak Pos By Trader'!$A27,'Import Peak'!$A$3:HG$37,HG$1,FALSE)),0,VLOOKUP('W. VaR &amp; Peak Pos By Trader'!$A27,'Import Peak'!$A$3:HG$37,HG$1,FALSE))</f>
        <v>0</v>
      </c>
      <c r="HH14">
        <f>IF(ISNA(VLOOKUP('W. VaR &amp; Peak Pos By Trader'!$A27,'Import Peak'!$A$3:HH$37,HH$1,FALSE)),0,VLOOKUP('W. VaR &amp; Peak Pos By Trader'!$A27,'Import Peak'!$A$3:HH$37,HH$1,FALSE))</f>
        <v>0</v>
      </c>
      <c r="HI14">
        <f>IF(ISNA(VLOOKUP('W. VaR &amp; Peak Pos By Trader'!$A27,'Import Peak'!$A$3:HI$37,HI$1,FALSE)),0,VLOOKUP('W. VaR &amp; Peak Pos By Trader'!$A27,'Import Peak'!$A$3:HI$37,HI$1,FALSE))</f>
        <v>0</v>
      </c>
      <c r="HJ14">
        <f>IF(ISNA(VLOOKUP('W. VaR &amp; Peak Pos By Trader'!$A27,'Import Peak'!$A$3:HJ$37,HJ$1,FALSE)),0,VLOOKUP('W. VaR &amp; Peak Pos By Trader'!$A27,'Import Peak'!$A$3:HJ$37,HJ$1,FALSE))</f>
        <v>0</v>
      </c>
      <c r="HK14">
        <f>IF(ISNA(VLOOKUP('W. VaR &amp; Peak Pos By Trader'!$A27,'Import Peak'!$A$3:HK$37,HK$1,FALSE)),0,VLOOKUP('W. VaR &amp; Peak Pos By Trader'!$A27,'Import Peak'!$A$3:HK$37,HK$1,FALSE))</f>
        <v>0</v>
      </c>
      <c r="HL14">
        <f>IF(ISNA(VLOOKUP('W. VaR &amp; Peak Pos By Trader'!$A27,'Import Peak'!$A$3:HL$37,HL$1,FALSE)),0,VLOOKUP('W. VaR &amp; Peak Pos By Trader'!$A27,'Import Peak'!$A$3:HL$37,HL$1,FALSE))</f>
        <v>0</v>
      </c>
      <c r="HM14">
        <f>IF(ISNA(VLOOKUP('W. VaR &amp; Peak Pos By Trader'!$A27,'Import Peak'!$A$3:HM$37,HM$1,FALSE)),0,VLOOKUP('W. VaR &amp; Peak Pos By Trader'!$A27,'Import Peak'!$A$3:HM$37,HM$1,FALSE))</f>
        <v>0</v>
      </c>
      <c r="HN14">
        <f>IF(ISNA(VLOOKUP('W. VaR &amp; Peak Pos By Trader'!$A27,'Import Peak'!$A$3:HN$37,HN$1,FALSE)),0,VLOOKUP('W. VaR &amp; Peak Pos By Trader'!$A27,'Import Peak'!$A$3:HN$37,HN$1,FALSE))</f>
        <v>0</v>
      </c>
      <c r="HO14">
        <f>IF(ISNA(VLOOKUP('W. VaR &amp; Peak Pos By Trader'!$A27,'Import Peak'!$A$3:HO$37,HO$1,FALSE)),0,VLOOKUP('W. VaR &amp; Peak Pos By Trader'!$A27,'Import Peak'!$A$3:HO$37,HO$1,FALSE))</f>
        <v>0</v>
      </c>
      <c r="HP14">
        <f>IF(ISNA(VLOOKUP('W. VaR &amp; Peak Pos By Trader'!$A27,'Import Peak'!$A$3:HP$37,HP$1,FALSE)),0,VLOOKUP('W. VaR &amp; Peak Pos By Trader'!$A27,'Import Peak'!$A$3:HP$37,HP$1,FALSE))</f>
        <v>0</v>
      </c>
      <c r="HQ14">
        <f>IF(ISNA(VLOOKUP('W. VaR &amp; Peak Pos By Trader'!$A27,'Import Peak'!$A$3:HQ$37,HQ$1,FALSE)),0,VLOOKUP('W. VaR &amp; Peak Pos By Trader'!$A27,'Import Peak'!$A$3:HQ$37,HQ$1,FALSE))</f>
        <v>0</v>
      </c>
      <c r="HR14">
        <f>IF(ISNA(VLOOKUP('W. VaR &amp; Peak Pos By Trader'!$A27,'Import Peak'!$A$3:HR$37,HR$1,FALSE)),0,VLOOKUP('W. VaR &amp; Peak Pos By Trader'!$A27,'Import Peak'!$A$3:HR$37,HR$1,FALSE))</f>
        <v>0</v>
      </c>
      <c r="HS14">
        <f>IF(ISNA(VLOOKUP('W. VaR &amp; Peak Pos By Trader'!$A27,'Import Peak'!$A$3:HS$37,HS$1,FALSE)),0,VLOOKUP('W. VaR &amp; Peak Pos By Trader'!$A27,'Import Peak'!$A$3:HS$37,HS$1,FALSE))</f>
        <v>0</v>
      </c>
      <c r="HT14">
        <f>IF(ISNA(VLOOKUP('W. VaR &amp; Peak Pos By Trader'!$A27,'Import Peak'!$A$3:HT$37,HT$1,FALSE)),0,VLOOKUP('W. VaR &amp; Peak Pos By Trader'!$A27,'Import Peak'!$A$3:HT$37,HT$1,FALSE))</f>
        <v>0</v>
      </c>
      <c r="HU14">
        <f>IF(ISNA(VLOOKUP('W. VaR &amp; Peak Pos By Trader'!$A27,'Import Peak'!$A$3:HU$37,HU$1,FALSE)),0,VLOOKUP('W. VaR &amp; Peak Pos By Trader'!$A27,'Import Peak'!$A$3:HU$37,HU$1,FALSE))</f>
        <v>0</v>
      </c>
      <c r="HV14">
        <f>IF(ISNA(VLOOKUP('W. VaR &amp; Peak Pos By Trader'!$A27,'Import Peak'!$A$3:HV$37,HV$1,FALSE)),0,VLOOKUP('W. VaR &amp; Peak Pos By Trader'!$A27,'Import Peak'!$A$3:HV$37,HV$1,FALSE))</f>
        <v>0</v>
      </c>
      <c r="HW14">
        <f>IF(ISNA(VLOOKUP('W. VaR &amp; Peak Pos By Trader'!$A27,'Import Peak'!$A$3:HW$37,HW$1,FALSE)),0,VLOOKUP('W. VaR &amp; Peak Pos By Trader'!$A27,'Import Peak'!$A$3:HW$37,HW$1,FALSE))</f>
        <v>0</v>
      </c>
      <c r="HX14">
        <f>IF(ISNA(VLOOKUP('W. VaR &amp; Peak Pos By Trader'!$A27,'Import Peak'!$A$3:HX$37,HX$1,FALSE)),0,VLOOKUP('W. VaR &amp; Peak Pos By Trader'!$A27,'Import Peak'!$A$3:HX$37,HX$1,FALSE))</f>
        <v>0</v>
      </c>
      <c r="HY14">
        <f>IF(ISNA(VLOOKUP('W. VaR &amp; Peak Pos By Trader'!$A27,'Import Peak'!$A$3:HY$37,HY$1,FALSE)),0,VLOOKUP('W. VaR &amp; Peak Pos By Trader'!$A27,'Import Peak'!$A$3:HY$37,HY$1,FALSE))</f>
        <v>0</v>
      </c>
      <c r="HZ14">
        <f>IF(ISNA(VLOOKUP('W. VaR &amp; Peak Pos By Trader'!$A27,'Import Peak'!$A$3:HZ$37,HZ$1,FALSE)),0,VLOOKUP('W. VaR &amp; Peak Pos By Trader'!$A27,'Import Peak'!$A$3:HZ$37,HZ$1,FALSE))</f>
        <v>0</v>
      </c>
      <c r="IA14">
        <f>IF(ISNA(VLOOKUP('W. VaR &amp; Peak Pos By Trader'!$A27,'Import Peak'!$A$3:IA$37,IA$1,FALSE)),0,VLOOKUP('W. VaR &amp; Peak Pos By Trader'!$A27,'Import Peak'!$A$3:IA$37,IA$1,FALSE))</f>
        <v>0</v>
      </c>
      <c r="IB14">
        <f>IF(ISNA(VLOOKUP('W. VaR &amp; Peak Pos By Trader'!$A27,'Import Peak'!$A$3:IB$37,IB$1,FALSE)),0,VLOOKUP('W. VaR &amp; Peak Pos By Trader'!$A27,'Import Peak'!$A$3:IB$37,IB$1,FALSE))</f>
        <v>0</v>
      </c>
      <c r="IC14">
        <f>IF(ISNA(VLOOKUP('W. VaR &amp; Peak Pos By Trader'!$A27,'Import Peak'!$A$3:IC$37,IC$1,FALSE)),0,VLOOKUP('W. VaR &amp; Peak Pos By Trader'!$A27,'Import Peak'!$A$3:IC$37,IC$1,FALSE))</f>
        <v>0</v>
      </c>
    </row>
    <row r="15" spans="1:251">
      <c r="A15" s="20" t="s">
        <v>44</v>
      </c>
      <c r="B15" s="14">
        <f>IF(ISNA(VLOOKUP('W. VaR &amp; Peak Pos By Trader'!$A14,'Import Peak'!$A$3:B$37,B$1,FALSE)),0,VLOOKUP('W. VaR &amp; Peak Pos By Trader'!$A14,'Import Peak'!$A$3:B$37,B$1,FALSE))</f>
        <v>0</v>
      </c>
      <c r="C15" s="14">
        <f>IF(ISNA(VLOOKUP('W. VaR &amp; Peak Pos By Trader'!$A14,'Import Peak'!$A$3:C$37,C$1,FALSE)),0,VLOOKUP('W. VaR &amp; Peak Pos By Trader'!$A14,'Import Peak'!$A$3:C$37,C$1,FALSE))</f>
        <v>0</v>
      </c>
      <c r="D15" s="14">
        <f>IF(ISNA(VLOOKUP('W. VaR &amp; Peak Pos By Trader'!$A14,'Import Peak'!$A$3:D$37,D$1,FALSE)),0,VLOOKUP('W. VaR &amp; Peak Pos By Trader'!$A14,'Import Peak'!$A$3:D$37,D$1,FALSE))</f>
        <v>0</v>
      </c>
      <c r="E15" s="14">
        <f>IF(ISNA(VLOOKUP('W. VaR &amp; Peak Pos By Trader'!$A14,'Import Peak'!$A$3:E$37,E$1,FALSE)),0,VLOOKUP('W. VaR &amp; Peak Pos By Trader'!$A14,'Import Peak'!$A$3:E$37,E$1,FALSE))</f>
        <v>0</v>
      </c>
      <c r="F15" s="14">
        <f>IF(ISNA(VLOOKUP('W. VaR &amp; Peak Pos By Trader'!$A14,'Import Peak'!$A$3:F$37,F$1,FALSE)),0,VLOOKUP('W. VaR &amp; Peak Pos By Trader'!$A14,'Import Peak'!$A$3:F$37,F$1,FALSE))</f>
        <v>0</v>
      </c>
      <c r="G15" s="14">
        <f>IF(ISNA(VLOOKUP('W. VaR &amp; Peak Pos By Trader'!$A14,'Import Peak'!$A$3:G$37,G$1,FALSE)),0,VLOOKUP('W. VaR &amp; Peak Pos By Trader'!$A14,'Import Peak'!$A$3:G$37,G$1,FALSE))</f>
        <v>0</v>
      </c>
      <c r="H15" s="14">
        <f>IF(ISNA(VLOOKUP('W. VaR &amp; Peak Pos By Trader'!$A14,'Import Peak'!$A$3:H$37,H$1,FALSE)),0,VLOOKUP('W. VaR &amp; Peak Pos By Trader'!$A14,'Import Peak'!$A$3:H$37,H$1,FALSE))</f>
        <v>0</v>
      </c>
      <c r="I15" s="14">
        <f>IF(ISNA(VLOOKUP('W. VaR &amp; Peak Pos By Trader'!$A14,'Import Peak'!$A$3:I$37,I$1,FALSE)),0,VLOOKUP('W. VaR &amp; Peak Pos By Trader'!$A14,'Import Peak'!$A$3:I$37,I$1,FALSE))</f>
        <v>0</v>
      </c>
      <c r="J15" s="14">
        <f>IF(ISNA(VLOOKUP('W. VaR &amp; Peak Pos By Trader'!$A14,'Import Peak'!$A$3:J$37,J$1,FALSE)),0,VLOOKUP('W. VaR &amp; Peak Pos By Trader'!$A14,'Import Peak'!$A$3:J$37,J$1,FALSE))</f>
        <v>0</v>
      </c>
      <c r="K15" s="14">
        <f>IF(ISNA(VLOOKUP('W. VaR &amp; Peak Pos By Trader'!$A14,'Import Peak'!$A$3:K$37,K$1,FALSE)),0,VLOOKUP('W. VaR &amp; Peak Pos By Trader'!$A14,'Import Peak'!$A$3:K$37,K$1,FALSE))</f>
        <v>0</v>
      </c>
      <c r="L15" s="14">
        <f>IF(ISNA(VLOOKUP('W. VaR &amp; Peak Pos By Trader'!$A14,'Import Peak'!$A$3:L$37,L$1,FALSE)),0,VLOOKUP('W. VaR &amp; Peak Pos By Trader'!$A14,'Import Peak'!$A$3:L$37,L$1,FALSE))</f>
        <v>0</v>
      </c>
      <c r="M15" s="14">
        <f>IF(ISNA(VLOOKUP('W. VaR &amp; Peak Pos By Trader'!$A14,'Import Peak'!$A$3:M$37,M$1,FALSE)),0,VLOOKUP('W. VaR &amp; Peak Pos By Trader'!$A14,'Import Peak'!$A$3:M$37,M$1,FALSE))</f>
        <v>0</v>
      </c>
      <c r="N15" s="14">
        <f>IF(ISNA(VLOOKUP('W. VaR &amp; Peak Pos By Trader'!$A14,'Import Peak'!$A$3:N$37,N$1,FALSE)),0,VLOOKUP('W. VaR &amp; Peak Pos By Trader'!$A14,'Import Peak'!$A$3:N$37,N$1,FALSE))</f>
        <v>0</v>
      </c>
      <c r="O15" s="14">
        <f>IF(ISNA(VLOOKUP('W. VaR &amp; Peak Pos By Trader'!$A14,'Import Peak'!$A$3:O$37,O$1,FALSE)),0,VLOOKUP('W. VaR &amp; Peak Pos By Trader'!$A14,'Import Peak'!$A$3:O$37,O$1,FALSE))</f>
        <v>0</v>
      </c>
      <c r="P15" s="14">
        <f>IF(ISNA(VLOOKUP('W. VaR &amp; Peak Pos By Trader'!$A14,'Import Peak'!$A$3:P$37,P$1,FALSE)),0,VLOOKUP('W. VaR &amp; Peak Pos By Trader'!$A14,'Import Peak'!$A$3:P$37,P$1,FALSE))</f>
        <v>0</v>
      </c>
      <c r="Q15" s="14">
        <f>IF(ISNA(VLOOKUP('W. VaR &amp; Peak Pos By Trader'!$A14,'Import Peak'!$A$3:Q$37,Q$1,FALSE)),0,VLOOKUP('W. VaR &amp; Peak Pos By Trader'!$A14,'Import Peak'!$A$3:Q$37,Q$1,FALSE))</f>
        <v>0</v>
      </c>
      <c r="R15" s="14">
        <f>IF(ISNA(VLOOKUP('W. VaR &amp; Peak Pos By Trader'!$A14,'Import Peak'!$A$3:R$37,R$1,FALSE)),0,VLOOKUP('W. VaR &amp; Peak Pos By Trader'!$A14,'Import Peak'!$A$3:R$37,R$1,FALSE))</f>
        <v>0</v>
      </c>
      <c r="S15" s="14">
        <f>IF(ISNA(VLOOKUP('W. VaR &amp; Peak Pos By Trader'!$A14,'Import Peak'!$A$3:S$37,S$1,FALSE)),0,VLOOKUP('W. VaR &amp; Peak Pos By Trader'!$A14,'Import Peak'!$A$3:S$37,S$1,FALSE))</f>
        <v>0</v>
      </c>
      <c r="T15" s="14">
        <f>IF(ISNA(VLOOKUP('W. VaR &amp; Peak Pos By Trader'!$A14,'Import Peak'!$A$3:T$37,T$1,FALSE)),0,VLOOKUP('W. VaR &amp; Peak Pos By Trader'!$A14,'Import Peak'!$A$3:T$37,T$1,FALSE))</f>
        <v>0</v>
      </c>
      <c r="U15" s="14">
        <f>IF(ISNA(VLOOKUP('W. VaR &amp; Peak Pos By Trader'!$A14,'Import Peak'!$A$3:U$37,U$1,FALSE)),0,VLOOKUP('W. VaR &amp; Peak Pos By Trader'!$A14,'Import Peak'!$A$3:U$37,U$1,FALSE))</f>
        <v>0</v>
      </c>
      <c r="V15" s="14">
        <f>IF(ISNA(VLOOKUP('W. VaR &amp; Peak Pos By Trader'!$A14,'Import Peak'!$A$3:V$37,V$1,FALSE)),0,VLOOKUP('W. VaR &amp; Peak Pos By Trader'!$A14,'Import Peak'!$A$3:V$37,V$1,FALSE))</f>
        <v>0</v>
      </c>
      <c r="W15" s="14">
        <f>IF(ISNA(VLOOKUP('W. VaR &amp; Peak Pos By Trader'!$A14,'Import Peak'!$A$3:W$37,W$1,FALSE)),0,VLOOKUP('W. VaR &amp; Peak Pos By Trader'!$A14,'Import Peak'!$A$3:W$37,W$1,FALSE))</f>
        <v>0</v>
      </c>
      <c r="X15" s="14">
        <f>IF(ISNA(VLOOKUP('W. VaR &amp; Peak Pos By Trader'!$A14,'Import Peak'!$A$3:X$37,X$1,FALSE)),0,VLOOKUP('W. VaR &amp; Peak Pos By Trader'!$A14,'Import Peak'!$A$3:X$37,X$1,FALSE))</f>
        <v>0</v>
      </c>
      <c r="Y15" s="14">
        <f>IF(ISNA(VLOOKUP('W. VaR &amp; Peak Pos By Trader'!$A14,'Import Peak'!$A$3:Y$37,Y$1,FALSE)),0,VLOOKUP('W. VaR &amp; Peak Pos By Trader'!$A14,'Import Peak'!$A$3:Y$37,Y$1,FALSE))</f>
        <v>0</v>
      </c>
      <c r="Z15" s="14">
        <f>IF(ISNA(VLOOKUP('W. VaR &amp; Peak Pos By Trader'!$A14,'Import Peak'!$A$3:Z$37,Z$1,FALSE)),0,VLOOKUP('W. VaR &amp; Peak Pos By Trader'!$A14,'Import Peak'!$A$3:Z$37,Z$1,FALSE))</f>
        <v>0</v>
      </c>
      <c r="AA15" s="14">
        <f>IF(ISNA(VLOOKUP('W. VaR &amp; Peak Pos By Trader'!$A14,'Import Peak'!$A$3:AA$37,AA$1,FALSE)),0,VLOOKUP('W. VaR &amp; Peak Pos By Trader'!$A14,'Import Peak'!$A$3:AA$37,AA$1,FALSE))</f>
        <v>0</v>
      </c>
      <c r="AB15" s="14">
        <f>IF(ISNA(VLOOKUP('W. VaR &amp; Peak Pos By Trader'!$A14,'Import Peak'!$A$3:AB$37,AB$1,FALSE)),0,VLOOKUP('W. VaR &amp; Peak Pos By Trader'!$A14,'Import Peak'!$A$3:AB$37,AB$1,FALSE))</f>
        <v>0</v>
      </c>
      <c r="AC15" s="14">
        <f>IF(ISNA(VLOOKUP('W. VaR &amp; Peak Pos By Trader'!$A14,'Import Peak'!$A$3:AC$37,AC$1,FALSE)),0,VLOOKUP('W. VaR &amp; Peak Pos By Trader'!$A14,'Import Peak'!$A$3:AC$37,AC$1,FALSE))</f>
        <v>0</v>
      </c>
      <c r="AD15" s="14">
        <f>IF(ISNA(VLOOKUP('W. VaR &amp; Peak Pos By Trader'!$A14,'Import Peak'!$A$3:AD$37,AD$1,FALSE)),0,VLOOKUP('W. VaR &amp; Peak Pos By Trader'!$A14,'Import Peak'!$A$3:AD$37,AD$1,FALSE))</f>
        <v>0</v>
      </c>
      <c r="AE15" s="14">
        <f>IF(ISNA(VLOOKUP('W. VaR &amp; Peak Pos By Trader'!$A14,'Import Peak'!$A$3:AE$37,AE$1,FALSE)),0,VLOOKUP('W. VaR &amp; Peak Pos By Trader'!$A14,'Import Peak'!$A$3:AE$37,AE$1,FALSE))</f>
        <v>0</v>
      </c>
      <c r="AF15" s="14">
        <f>IF(ISNA(VLOOKUP('W. VaR &amp; Peak Pos By Trader'!$A14,'Import Peak'!$A$3:AF$37,AF$1,FALSE)),0,VLOOKUP('W. VaR &amp; Peak Pos By Trader'!$A14,'Import Peak'!$A$3:AF$37,AF$1,FALSE))</f>
        <v>0</v>
      </c>
      <c r="AG15" s="14">
        <f>IF(ISNA(VLOOKUP('W. VaR &amp; Peak Pos By Trader'!$A14,'Import Peak'!$A$3:AG$37,AG$1,FALSE)),0,VLOOKUP('W. VaR &amp; Peak Pos By Trader'!$A14,'Import Peak'!$A$3:AG$37,AG$1,FALSE))</f>
        <v>0</v>
      </c>
      <c r="AH15" s="14">
        <f>IF(ISNA(VLOOKUP('W. VaR &amp; Peak Pos By Trader'!$A14,'Import Peak'!$A$3:AH$37,AH$1,FALSE)),0,VLOOKUP('W. VaR &amp; Peak Pos By Trader'!$A14,'Import Peak'!$A$3:AH$37,AH$1,FALSE))</f>
        <v>0</v>
      </c>
      <c r="AI15" s="14">
        <f>IF(ISNA(VLOOKUP('W. VaR &amp; Peak Pos By Trader'!$A14,'Import Peak'!$A$3:AI$37,AI$1,FALSE)),0,VLOOKUP('W. VaR &amp; Peak Pos By Trader'!$A14,'Import Peak'!$A$3:AI$37,AI$1,FALSE))</f>
        <v>0</v>
      </c>
      <c r="AJ15" s="14">
        <f>IF(ISNA(VLOOKUP('W. VaR &amp; Peak Pos By Trader'!$A14,'Import Peak'!$A$3:AJ$37,AJ$1,FALSE)),0,VLOOKUP('W. VaR &amp; Peak Pos By Trader'!$A14,'Import Peak'!$A$3:AJ$37,AJ$1,FALSE))</f>
        <v>0</v>
      </c>
      <c r="AK15" s="14">
        <f>IF(ISNA(VLOOKUP('W. VaR &amp; Peak Pos By Trader'!$A14,'Import Peak'!$A$3:AK$37,AK$1,FALSE)),0,VLOOKUP('W. VaR &amp; Peak Pos By Trader'!$A14,'Import Peak'!$A$3:AK$37,AK$1,FALSE))</f>
        <v>0</v>
      </c>
      <c r="AL15" s="14">
        <f>IF(ISNA(VLOOKUP('W. VaR &amp; Peak Pos By Trader'!$A14,'Import Peak'!$A$3:AL$37,AL$1,FALSE)),0,VLOOKUP('W. VaR &amp; Peak Pos By Trader'!$A14,'Import Peak'!$A$3:AL$37,AL$1,FALSE))</f>
        <v>0</v>
      </c>
      <c r="AM15" s="14">
        <f>IF(ISNA(VLOOKUP('W. VaR &amp; Peak Pos By Trader'!$A14,'Import Peak'!$A$3:AM$37,AM$1,FALSE)),0,VLOOKUP('W. VaR &amp; Peak Pos By Trader'!$A14,'Import Peak'!$A$3:AM$37,AM$1,FALSE))</f>
        <v>0</v>
      </c>
      <c r="AN15" s="14">
        <f>IF(ISNA(VLOOKUP('W. VaR &amp; Peak Pos By Trader'!$A14,'Import Peak'!$A$3:AN$37,AN$1,FALSE)),0,VLOOKUP('W. VaR &amp; Peak Pos By Trader'!$A14,'Import Peak'!$A$3:AN$37,AN$1,FALSE))</f>
        <v>0</v>
      </c>
      <c r="AO15" s="14">
        <f>IF(ISNA(VLOOKUP('W. VaR &amp; Peak Pos By Trader'!$A14,'Import Peak'!$A$3:AO$37,AO$1,FALSE)),0,VLOOKUP('W. VaR &amp; Peak Pos By Trader'!$A14,'Import Peak'!$A$3:AO$37,AO$1,FALSE))</f>
        <v>0</v>
      </c>
      <c r="AP15" s="14">
        <f>IF(ISNA(VLOOKUP('W. VaR &amp; Peak Pos By Trader'!$A14,'Import Peak'!$A$3:AP$37,AP$1,FALSE)),0,VLOOKUP('W. VaR &amp; Peak Pos By Trader'!$A14,'Import Peak'!$A$3:AP$37,AP$1,FALSE))</f>
        <v>0</v>
      </c>
      <c r="AQ15" s="14">
        <f>IF(ISNA(VLOOKUP('W. VaR &amp; Peak Pos By Trader'!$A14,'Import Peak'!$A$3:AQ$37,AQ$1,FALSE)),0,VLOOKUP('W. VaR &amp; Peak Pos By Trader'!$A14,'Import Peak'!$A$3:AQ$37,AQ$1,FALSE))</f>
        <v>0</v>
      </c>
      <c r="AR15" s="14">
        <f>IF(ISNA(VLOOKUP('W. VaR &amp; Peak Pos By Trader'!$A14,'Import Peak'!$A$3:AR$37,AR$1,FALSE)),0,VLOOKUP('W. VaR &amp; Peak Pos By Trader'!$A14,'Import Peak'!$A$3:AR$37,AR$1,FALSE))</f>
        <v>0</v>
      </c>
      <c r="AS15" s="14">
        <f>IF(ISNA(VLOOKUP('W. VaR &amp; Peak Pos By Trader'!$A14,'Import Peak'!$A$3:AS$37,AS$1,FALSE)),0,VLOOKUP('W. VaR &amp; Peak Pos By Trader'!$A14,'Import Peak'!$A$3:AS$37,AS$1,FALSE))</f>
        <v>0</v>
      </c>
      <c r="AT15" s="14">
        <f>IF(ISNA(VLOOKUP('W. VaR &amp; Peak Pos By Trader'!$A14,'Import Peak'!$A$3:AT$37,AT$1,FALSE)),0,VLOOKUP('W. VaR &amp; Peak Pos By Trader'!$A14,'Import Peak'!$A$3:AT$37,AT$1,FALSE))</f>
        <v>0</v>
      </c>
      <c r="AU15" s="14">
        <f>IF(ISNA(VLOOKUP('W. VaR &amp; Peak Pos By Trader'!$A14,'Import Peak'!$A$3:AU$37,AU$1,FALSE)),0,VLOOKUP('W. VaR &amp; Peak Pos By Trader'!$A14,'Import Peak'!$A$3:AU$37,AU$1,FALSE))</f>
        <v>0</v>
      </c>
      <c r="AV15" s="14">
        <f>IF(ISNA(VLOOKUP('W. VaR &amp; Peak Pos By Trader'!$A14,'Import Peak'!$A$3:AV$37,AV$1,FALSE)),0,VLOOKUP('W. VaR &amp; Peak Pos By Trader'!$A14,'Import Peak'!$A$3:AV$37,AV$1,FALSE))</f>
        <v>0</v>
      </c>
      <c r="AW15" s="14">
        <f>IF(ISNA(VLOOKUP('W. VaR &amp; Peak Pos By Trader'!$A14,'Import Peak'!$A$3:AW$37,AW$1,FALSE)),0,VLOOKUP('W. VaR &amp; Peak Pos By Trader'!$A14,'Import Peak'!$A$3:AW$37,AW$1,FALSE))</f>
        <v>0</v>
      </c>
      <c r="AX15" s="14">
        <f>IF(ISNA(VLOOKUP('W. VaR &amp; Peak Pos By Trader'!$A14,'Import Peak'!$A$3:AX$37,AX$1,FALSE)),0,VLOOKUP('W. VaR &amp; Peak Pos By Trader'!$A14,'Import Peak'!$A$3:AX$37,AX$1,FALSE))</f>
        <v>0</v>
      </c>
      <c r="AY15" s="14">
        <f>IF(ISNA(VLOOKUP('W. VaR &amp; Peak Pos By Trader'!$A14,'Import Peak'!$A$3:AY$37,AY$1,FALSE)),0,VLOOKUP('W. VaR &amp; Peak Pos By Trader'!$A14,'Import Peak'!$A$3:AY$37,AY$1,FALSE))</f>
        <v>0</v>
      </c>
      <c r="AZ15" s="14">
        <f>IF(ISNA(VLOOKUP('W. VaR &amp; Peak Pos By Trader'!$A14,'Import Peak'!$A$3:AZ$37,AZ$1,FALSE)),0,VLOOKUP('W. VaR &amp; Peak Pos By Trader'!$A14,'Import Peak'!$A$3:AZ$37,AZ$1,FALSE))</f>
        <v>0</v>
      </c>
      <c r="BA15" s="14">
        <f>IF(ISNA(VLOOKUP('W. VaR &amp; Peak Pos By Trader'!$A14,'Import Peak'!$A$3:BA$37,BA$1,FALSE)),0,VLOOKUP('W. VaR &amp; Peak Pos By Trader'!$A14,'Import Peak'!$A$3:BA$37,BA$1,FALSE))</f>
        <v>0</v>
      </c>
      <c r="BB15" s="14">
        <f>IF(ISNA(VLOOKUP('W. VaR &amp; Peak Pos By Trader'!$A14,'Import Peak'!$A$3:BB$37,BB$1,FALSE)),0,VLOOKUP('W. VaR &amp; Peak Pos By Trader'!$A14,'Import Peak'!$A$3:BB$37,BB$1,FALSE))</f>
        <v>0</v>
      </c>
      <c r="BC15" s="14">
        <f>IF(ISNA(VLOOKUP('W. VaR &amp; Peak Pos By Trader'!$A14,'Import Peak'!$A$3:BC$37,BC$1,FALSE)),0,VLOOKUP('W. VaR &amp; Peak Pos By Trader'!$A14,'Import Peak'!$A$3:BC$37,BC$1,FALSE))</f>
        <v>0</v>
      </c>
      <c r="BD15" s="14">
        <f>IF(ISNA(VLOOKUP('W. VaR &amp; Peak Pos By Trader'!$A14,'Import Peak'!$A$3:BD$37,BD$1,FALSE)),0,VLOOKUP('W. VaR &amp; Peak Pos By Trader'!$A14,'Import Peak'!$A$3:BD$37,BD$1,FALSE))</f>
        <v>0</v>
      </c>
      <c r="BE15" s="14">
        <f>IF(ISNA(VLOOKUP('W. VaR &amp; Peak Pos By Trader'!$A14,'Import Peak'!$A$3:BE$37,BE$1,FALSE)),0,VLOOKUP('W. VaR &amp; Peak Pos By Trader'!$A14,'Import Peak'!$A$3:BE$37,BE$1,FALSE))</f>
        <v>0</v>
      </c>
      <c r="BF15" s="14">
        <f>IF(ISNA(VLOOKUP('W. VaR &amp; Peak Pos By Trader'!$A14,'Import Peak'!$A$3:BF$37,BF$1,FALSE)),0,VLOOKUP('W. VaR &amp; Peak Pos By Trader'!$A14,'Import Peak'!$A$3:BF$37,BF$1,FALSE))</f>
        <v>0</v>
      </c>
      <c r="BG15" s="14">
        <f>IF(ISNA(VLOOKUP('W. VaR &amp; Peak Pos By Trader'!$A14,'Import Peak'!$A$3:BG$37,BG$1,FALSE)),0,VLOOKUP('W. VaR &amp; Peak Pos By Trader'!$A14,'Import Peak'!$A$3:BG$37,BG$1,FALSE))</f>
        <v>0</v>
      </c>
      <c r="BH15" s="14">
        <f>IF(ISNA(VLOOKUP('W. VaR &amp; Peak Pos By Trader'!$A14,'Import Peak'!$A$3:BH$37,BH$1,FALSE)),0,VLOOKUP('W. VaR &amp; Peak Pos By Trader'!$A14,'Import Peak'!$A$3:BH$37,BH$1,FALSE))</f>
        <v>0</v>
      </c>
      <c r="BI15" s="14">
        <f>IF(ISNA(VLOOKUP('W. VaR &amp; Peak Pos By Trader'!$A14,'Import Peak'!$A$3:BI$37,BI$1,FALSE)),0,VLOOKUP('W. VaR &amp; Peak Pos By Trader'!$A14,'Import Peak'!$A$3:BI$37,BI$1,FALSE))</f>
        <v>0</v>
      </c>
      <c r="BJ15" s="14">
        <f>IF(ISNA(VLOOKUP('W. VaR &amp; Peak Pos By Trader'!$A14,'Import Peak'!$A$3:BJ$37,BJ$1,FALSE)),0,VLOOKUP('W. VaR &amp; Peak Pos By Trader'!$A14,'Import Peak'!$A$3:BJ$37,BJ$1,FALSE))</f>
        <v>0</v>
      </c>
      <c r="BK15" s="14">
        <f>IF(ISNA(VLOOKUP('W. VaR &amp; Peak Pos By Trader'!$A14,'Import Peak'!$A$3:BK$37,BK$1,FALSE)),0,VLOOKUP('W. VaR &amp; Peak Pos By Trader'!$A14,'Import Peak'!$A$3:BK$37,BK$1,FALSE))</f>
        <v>0</v>
      </c>
      <c r="BL15" s="14">
        <f>IF(ISNA(VLOOKUP('W. VaR &amp; Peak Pos By Trader'!$A14,'Import Peak'!$A$3:BL$37,BL$1,FALSE)),0,VLOOKUP('W. VaR &amp; Peak Pos By Trader'!$A14,'Import Peak'!$A$3:BL$37,BL$1,FALSE))</f>
        <v>0</v>
      </c>
      <c r="BM15" s="14">
        <f>IF(ISNA(VLOOKUP('W. VaR &amp; Peak Pos By Trader'!$A14,'Import Peak'!$A$3:BM$37,BM$1,FALSE)),0,VLOOKUP('W. VaR &amp; Peak Pos By Trader'!$A14,'Import Peak'!$A$3:BM$37,BM$1,FALSE))</f>
        <v>0</v>
      </c>
      <c r="BN15" s="14">
        <f>IF(ISNA(VLOOKUP('W. VaR &amp; Peak Pos By Trader'!$A14,'Import Peak'!$A$3:BN$37,BN$1,FALSE)),0,VLOOKUP('W. VaR &amp; Peak Pos By Trader'!$A14,'Import Peak'!$A$3:BN$37,BN$1,FALSE))</f>
        <v>0</v>
      </c>
      <c r="BO15" s="14">
        <f>IF(ISNA(VLOOKUP('W. VaR &amp; Peak Pos By Trader'!$A14,'Import Peak'!$A$3:BO$37,BO$1,FALSE)),0,VLOOKUP('W. VaR &amp; Peak Pos By Trader'!$A14,'Import Peak'!$A$3:BO$37,BO$1,FALSE))</f>
        <v>0</v>
      </c>
      <c r="BP15" s="14">
        <f>IF(ISNA(VLOOKUP('W. VaR &amp; Peak Pos By Trader'!$A14,'Import Peak'!$A$3:BP$37,BP$1,FALSE)),0,VLOOKUP('W. VaR &amp; Peak Pos By Trader'!$A14,'Import Peak'!$A$3:BP$37,BP$1,FALSE))</f>
        <v>0</v>
      </c>
      <c r="BQ15" s="14">
        <f>IF(ISNA(VLOOKUP('W. VaR &amp; Peak Pos By Trader'!$A14,'Import Peak'!$A$3:BQ$37,BQ$1,FALSE)),0,VLOOKUP('W. VaR &amp; Peak Pos By Trader'!$A14,'Import Peak'!$A$3:BQ$37,BQ$1,FALSE))</f>
        <v>0</v>
      </c>
      <c r="BR15" s="14">
        <f>IF(ISNA(VLOOKUP('W. VaR &amp; Peak Pos By Trader'!$A14,'Import Peak'!$A$3:BR$37,BR$1,FALSE)),0,VLOOKUP('W. VaR &amp; Peak Pos By Trader'!$A14,'Import Peak'!$A$3:BR$37,BR$1,FALSE))</f>
        <v>0</v>
      </c>
      <c r="BS15" s="14">
        <f>IF(ISNA(VLOOKUP('W. VaR &amp; Peak Pos By Trader'!$A14,'Import Peak'!$A$3:BS$37,BS$1,FALSE)),0,VLOOKUP('W. VaR &amp; Peak Pos By Trader'!$A14,'Import Peak'!$A$3:BS$37,BS$1,FALSE))</f>
        <v>0</v>
      </c>
      <c r="BT15" s="14">
        <f>IF(ISNA(VLOOKUP('W. VaR &amp; Peak Pos By Trader'!$A14,'Import Peak'!$A$3:BT$37,BT$1,FALSE)),0,VLOOKUP('W. VaR &amp; Peak Pos By Trader'!$A14,'Import Peak'!$A$3:BT$37,BT$1,FALSE))</f>
        <v>0</v>
      </c>
      <c r="BU15" s="14">
        <f>IF(ISNA(VLOOKUP('W. VaR &amp; Peak Pos By Trader'!$A14,'Import Peak'!$A$3:BU$37,BU$1,FALSE)),0,VLOOKUP('W. VaR &amp; Peak Pos By Trader'!$A14,'Import Peak'!$A$3:BU$37,BU$1,FALSE))</f>
        <v>0</v>
      </c>
      <c r="BV15" s="14">
        <f>IF(ISNA(VLOOKUP('W. VaR &amp; Peak Pos By Trader'!$A14,'Import Peak'!$A$3:BV$37,BV$1,FALSE)),0,VLOOKUP('W. VaR &amp; Peak Pos By Trader'!$A14,'Import Peak'!$A$3:BV$37,BV$1,FALSE))</f>
        <v>0</v>
      </c>
      <c r="BW15" s="14">
        <f>IF(ISNA(VLOOKUP('W. VaR &amp; Peak Pos By Trader'!$A14,'Import Peak'!$A$3:BW$37,BW$1,FALSE)),0,VLOOKUP('W. VaR &amp; Peak Pos By Trader'!$A14,'Import Peak'!$A$3:BW$37,BW$1,FALSE))</f>
        <v>0</v>
      </c>
      <c r="BX15" s="14">
        <f>IF(ISNA(VLOOKUP('W. VaR &amp; Peak Pos By Trader'!$A14,'Import Peak'!$A$3:BX$37,BX$1,FALSE)),0,VLOOKUP('W. VaR &amp; Peak Pos By Trader'!$A14,'Import Peak'!$A$3:BX$37,BX$1,FALSE))</f>
        <v>0</v>
      </c>
      <c r="BY15" s="14">
        <f>IF(ISNA(VLOOKUP('W. VaR &amp; Peak Pos By Trader'!$A14,'Import Peak'!$A$3:BY$37,BY$1,FALSE)),0,VLOOKUP('W. VaR &amp; Peak Pos By Trader'!$A14,'Import Peak'!$A$3:BY$37,BY$1,FALSE))</f>
        <v>0</v>
      </c>
      <c r="BZ15" s="14">
        <f>IF(ISNA(VLOOKUP('W. VaR &amp; Peak Pos By Trader'!$A14,'Import Peak'!$A$3:BZ$37,BZ$1,FALSE)),0,VLOOKUP('W. VaR &amp; Peak Pos By Trader'!$A14,'Import Peak'!$A$3:BZ$37,BZ$1,FALSE))</f>
        <v>0</v>
      </c>
      <c r="CA15" s="14">
        <f>IF(ISNA(VLOOKUP('W. VaR &amp; Peak Pos By Trader'!$A14,'Import Peak'!$A$3:CA$37,CA$1,FALSE)),0,VLOOKUP('W. VaR &amp; Peak Pos By Trader'!$A14,'Import Peak'!$A$3:CA$37,CA$1,FALSE))</f>
        <v>0</v>
      </c>
      <c r="CB15" s="14">
        <f>IF(ISNA(VLOOKUP('W. VaR &amp; Peak Pos By Trader'!$A14,'Import Peak'!$A$3:CB$37,CB$1,FALSE)),0,VLOOKUP('W. VaR &amp; Peak Pos By Trader'!$A14,'Import Peak'!$A$3:CB$37,CB$1,FALSE))</f>
        <v>0</v>
      </c>
      <c r="CC15" s="14">
        <f>IF(ISNA(VLOOKUP('W. VaR &amp; Peak Pos By Trader'!$A14,'Import Peak'!$A$3:CC$37,CC$1,FALSE)),0,VLOOKUP('W. VaR &amp; Peak Pos By Trader'!$A14,'Import Peak'!$A$3:CC$37,CC$1,FALSE))</f>
        <v>0</v>
      </c>
      <c r="CD15" s="14">
        <f>IF(ISNA(VLOOKUP('W. VaR &amp; Peak Pos By Trader'!$A14,'Import Peak'!$A$3:CD$37,CD$1,FALSE)),0,VLOOKUP('W. VaR &amp; Peak Pos By Trader'!$A14,'Import Peak'!$A$3:CD$37,CD$1,FALSE))</f>
        <v>0</v>
      </c>
      <c r="CE15" s="14">
        <f>IF(ISNA(VLOOKUP('W. VaR &amp; Peak Pos By Trader'!$A14,'Import Peak'!$A$3:CE$37,CE$1,FALSE)),0,VLOOKUP('W. VaR &amp; Peak Pos By Trader'!$A14,'Import Peak'!$A$3:CE$37,CE$1,FALSE))</f>
        <v>0</v>
      </c>
      <c r="CF15" s="14">
        <f>IF(ISNA(VLOOKUP('W. VaR &amp; Peak Pos By Trader'!$A14,'Import Peak'!$A$3:CF$37,CF$1,FALSE)),0,VLOOKUP('W. VaR &amp; Peak Pos By Trader'!$A14,'Import Peak'!$A$3:CF$37,CF$1,FALSE))</f>
        <v>0</v>
      </c>
      <c r="CG15" s="14">
        <f>IF(ISNA(VLOOKUP('W. VaR &amp; Peak Pos By Trader'!$A14,'Import Peak'!$A$3:CG$37,CG$1,FALSE)),0,VLOOKUP('W. VaR &amp; Peak Pos By Trader'!$A14,'Import Peak'!$A$3:CG$37,CG$1,FALSE))</f>
        <v>0</v>
      </c>
      <c r="CH15" s="14">
        <f>IF(ISNA(VLOOKUP('W. VaR &amp; Peak Pos By Trader'!$A14,'Import Peak'!$A$3:CH$37,CH$1,FALSE)),0,VLOOKUP('W. VaR &amp; Peak Pos By Trader'!$A14,'Import Peak'!$A$3:CH$37,CH$1,FALSE))</f>
        <v>0</v>
      </c>
      <c r="CI15" s="14">
        <f>IF(ISNA(VLOOKUP('W. VaR &amp; Peak Pos By Trader'!$A14,'Import Peak'!$A$3:CI$37,CI$1,FALSE)),0,VLOOKUP('W. VaR &amp; Peak Pos By Trader'!$A14,'Import Peak'!$A$3:CI$37,CI$1,FALSE))</f>
        <v>0</v>
      </c>
      <c r="CJ15" s="14">
        <f>IF(ISNA(VLOOKUP('W. VaR &amp; Peak Pos By Trader'!$A14,'Import Peak'!$A$3:CJ$37,CJ$1,FALSE)),0,VLOOKUP('W. VaR &amp; Peak Pos By Trader'!$A14,'Import Peak'!$A$3:CJ$37,CJ$1,FALSE))</f>
        <v>0</v>
      </c>
      <c r="CK15" s="14">
        <f>IF(ISNA(VLOOKUP('W. VaR &amp; Peak Pos By Trader'!$A14,'Import Peak'!$A$3:CK$37,CK$1,FALSE)),0,VLOOKUP('W. VaR &amp; Peak Pos By Trader'!$A14,'Import Peak'!$A$3:CK$37,CK$1,FALSE))</f>
        <v>0</v>
      </c>
      <c r="CL15" s="14">
        <f>IF(ISNA(VLOOKUP('W. VaR &amp; Peak Pos By Trader'!$A14,'Import Peak'!$A$3:CL$37,CL$1,FALSE)),0,VLOOKUP('W. VaR &amp; Peak Pos By Trader'!$A14,'Import Peak'!$A$3:CL$37,CL$1,FALSE))</f>
        <v>0</v>
      </c>
      <c r="CM15" s="14">
        <f>IF(ISNA(VLOOKUP('W. VaR &amp; Peak Pos By Trader'!$A14,'Import Peak'!$A$3:CM$37,CM$1,FALSE)),0,VLOOKUP('W. VaR &amp; Peak Pos By Trader'!$A14,'Import Peak'!$A$3:CM$37,CM$1,FALSE))</f>
        <v>0</v>
      </c>
      <c r="CN15" s="14">
        <f>IF(ISNA(VLOOKUP('W. VaR &amp; Peak Pos By Trader'!$A14,'Import Peak'!$A$3:CN$37,CN$1,FALSE)),0,VLOOKUP('W. VaR &amp; Peak Pos By Trader'!$A14,'Import Peak'!$A$3:CN$37,CN$1,FALSE))</f>
        <v>0</v>
      </c>
      <c r="CO15" s="14">
        <f>IF(ISNA(VLOOKUP('W. VaR &amp; Peak Pos By Trader'!$A14,'Import Peak'!$A$3:CO$37,CO$1,FALSE)),0,VLOOKUP('W. VaR &amp; Peak Pos By Trader'!$A14,'Import Peak'!$A$3:CO$37,CO$1,FALSE))</f>
        <v>0</v>
      </c>
      <c r="CP15" s="14">
        <f>IF(ISNA(VLOOKUP('W. VaR &amp; Peak Pos By Trader'!$A14,'Import Peak'!$A$3:CP$37,CP$1,FALSE)),0,VLOOKUP('W. VaR &amp; Peak Pos By Trader'!$A14,'Import Peak'!$A$3:CP$37,CP$1,FALSE))</f>
        <v>0</v>
      </c>
      <c r="CQ15" s="14">
        <f>IF(ISNA(VLOOKUP('W. VaR &amp; Peak Pos By Trader'!$A14,'Import Peak'!$A$3:CQ$37,CQ$1,FALSE)),0,VLOOKUP('W. VaR &amp; Peak Pos By Trader'!$A14,'Import Peak'!$A$3:CQ$37,CQ$1,FALSE))</f>
        <v>0</v>
      </c>
      <c r="CR15" s="14">
        <f>IF(ISNA(VLOOKUP('W. VaR &amp; Peak Pos By Trader'!$A14,'Import Peak'!$A$3:CR$37,CR$1,FALSE)),0,VLOOKUP('W. VaR &amp; Peak Pos By Trader'!$A14,'Import Peak'!$A$3:CR$37,CR$1,FALSE))</f>
        <v>0</v>
      </c>
      <c r="CS15" s="14">
        <f>IF(ISNA(VLOOKUP('W. VaR &amp; Peak Pos By Trader'!$A14,'Import Peak'!$A$3:CS$37,CS$1,FALSE)),0,VLOOKUP('W. VaR &amp; Peak Pos By Trader'!$A14,'Import Peak'!$A$3:CS$37,CS$1,FALSE))</f>
        <v>0</v>
      </c>
      <c r="CT15" s="14">
        <f>IF(ISNA(VLOOKUP('W. VaR &amp; Peak Pos By Trader'!$A14,'Import Peak'!$A$3:CT$37,CT$1,FALSE)),0,VLOOKUP('W. VaR &amp; Peak Pos By Trader'!$A14,'Import Peak'!$A$3:CT$37,CT$1,FALSE))</f>
        <v>0</v>
      </c>
      <c r="CU15" s="14">
        <f>IF(ISNA(VLOOKUP('W. VaR &amp; Peak Pos By Trader'!$A14,'Import Peak'!$A$3:CU$37,CU$1,FALSE)),0,VLOOKUP('W. VaR &amp; Peak Pos By Trader'!$A14,'Import Peak'!$A$3:CU$37,CU$1,FALSE))</f>
        <v>0</v>
      </c>
      <c r="CV15" s="14">
        <f>IF(ISNA(VLOOKUP('W. VaR &amp; Peak Pos By Trader'!$A14,'Import Peak'!$A$3:CV$37,CV$1,FALSE)),0,VLOOKUP('W. VaR &amp; Peak Pos By Trader'!$A14,'Import Peak'!$A$3:CV$37,CV$1,FALSE))</f>
        <v>0</v>
      </c>
      <c r="CW15" s="14">
        <f>IF(ISNA(VLOOKUP('W. VaR &amp; Peak Pos By Trader'!$A14,'Import Peak'!$A$3:CW$37,CW$1,FALSE)),0,VLOOKUP('W. VaR &amp; Peak Pos By Trader'!$A14,'Import Peak'!$A$3:CW$37,CW$1,FALSE))</f>
        <v>0</v>
      </c>
      <c r="CX15" s="14">
        <f>IF(ISNA(VLOOKUP('W. VaR &amp; Peak Pos By Trader'!$A14,'Import Peak'!$A$3:CX$37,CX$1,FALSE)),0,VLOOKUP('W. VaR &amp; Peak Pos By Trader'!$A14,'Import Peak'!$A$3:CX$37,CX$1,FALSE))</f>
        <v>0</v>
      </c>
      <c r="CY15" s="14">
        <f>IF(ISNA(VLOOKUP('W. VaR &amp; Peak Pos By Trader'!$A14,'Import Peak'!$A$3:CY$37,CY$1,FALSE)),0,VLOOKUP('W. VaR &amp; Peak Pos By Trader'!$A14,'Import Peak'!$A$3:CY$37,CY$1,FALSE))</f>
        <v>0</v>
      </c>
      <c r="CZ15" s="14">
        <f>IF(ISNA(VLOOKUP('W. VaR &amp; Peak Pos By Trader'!$A14,'Import Peak'!$A$3:CZ$37,CZ$1,FALSE)),0,VLOOKUP('W. VaR &amp; Peak Pos By Trader'!$A14,'Import Peak'!$A$3:CZ$37,CZ$1,FALSE))</f>
        <v>0</v>
      </c>
      <c r="DA15" s="14">
        <f>IF(ISNA(VLOOKUP('W. VaR &amp; Peak Pos By Trader'!$A14,'Import Peak'!$A$3:DA$37,DA$1,FALSE)),0,VLOOKUP('W. VaR &amp; Peak Pos By Trader'!$A14,'Import Peak'!$A$3:DA$37,DA$1,FALSE))</f>
        <v>0</v>
      </c>
      <c r="DB15" s="14">
        <f>IF(ISNA(VLOOKUP('W. VaR &amp; Peak Pos By Trader'!$A14,'Import Peak'!$A$3:DB$37,DB$1,FALSE)),0,VLOOKUP('W. VaR &amp; Peak Pos By Trader'!$A14,'Import Peak'!$A$3:DB$37,DB$1,FALSE))</f>
        <v>0</v>
      </c>
      <c r="DC15" s="14">
        <f>IF(ISNA(VLOOKUP('W. VaR &amp; Peak Pos By Trader'!$A14,'Import Peak'!$A$3:DC$37,DC$1,FALSE)),0,VLOOKUP('W. VaR &amp; Peak Pos By Trader'!$A14,'Import Peak'!$A$3:DC$37,DC$1,FALSE))</f>
        <v>0</v>
      </c>
      <c r="DD15" s="14">
        <f>IF(ISNA(VLOOKUP('W. VaR &amp; Peak Pos By Trader'!$A14,'Import Peak'!$A$3:DD$37,DD$1,FALSE)),0,VLOOKUP('W. VaR &amp; Peak Pos By Trader'!$A14,'Import Peak'!$A$3:DD$37,DD$1,FALSE))</f>
        <v>0</v>
      </c>
      <c r="DE15" s="14">
        <f>IF(ISNA(VLOOKUP('W. VaR &amp; Peak Pos By Trader'!$A14,'Import Peak'!$A$3:DE$37,DE$1,FALSE)),0,VLOOKUP('W. VaR &amp; Peak Pos By Trader'!$A14,'Import Peak'!$A$3:DE$37,DE$1,FALSE))</f>
        <v>0</v>
      </c>
      <c r="DF15" s="14">
        <f>IF(ISNA(VLOOKUP('W. VaR &amp; Peak Pos By Trader'!$A14,'Import Peak'!$A$3:DF$37,DF$1,FALSE)),0,VLOOKUP('W. VaR &amp; Peak Pos By Trader'!$A14,'Import Peak'!$A$3:DF$37,DF$1,FALSE))</f>
        <v>0</v>
      </c>
      <c r="DG15" s="14">
        <f>IF(ISNA(VLOOKUP('W. VaR &amp; Peak Pos By Trader'!$A14,'Import Peak'!$A$3:DG$37,DG$1,FALSE)),0,VLOOKUP('W. VaR &amp; Peak Pos By Trader'!$A14,'Import Peak'!$A$3:DG$37,DG$1,FALSE))</f>
        <v>0</v>
      </c>
      <c r="DH15" s="14">
        <f>IF(ISNA(VLOOKUP('W. VaR &amp; Peak Pos By Trader'!$A14,'Import Peak'!$A$3:DH$37,DH$1,FALSE)),0,VLOOKUP('W. VaR &amp; Peak Pos By Trader'!$A14,'Import Peak'!$A$3:DH$37,DH$1,FALSE))</f>
        <v>0</v>
      </c>
      <c r="DI15" s="14">
        <f>IF(ISNA(VLOOKUP('W. VaR &amp; Peak Pos By Trader'!$A14,'Import Peak'!$A$3:DI$37,DI$1,FALSE)),0,VLOOKUP('W. VaR &amp; Peak Pos By Trader'!$A14,'Import Peak'!$A$3:DI$37,DI$1,FALSE))</f>
        <v>0</v>
      </c>
      <c r="DJ15" s="14">
        <f>IF(ISNA(VLOOKUP('W. VaR &amp; Peak Pos By Trader'!$A14,'Import Peak'!$A$3:DJ$37,DJ$1,FALSE)),0,VLOOKUP('W. VaR &amp; Peak Pos By Trader'!$A14,'Import Peak'!$A$3:DJ$37,DJ$1,FALSE))</f>
        <v>0</v>
      </c>
      <c r="DK15" s="14">
        <f>IF(ISNA(VLOOKUP('W. VaR &amp; Peak Pos By Trader'!$A14,'Import Peak'!$A$3:DK$37,DK$1,FALSE)),0,VLOOKUP('W. VaR &amp; Peak Pos By Trader'!$A14,'Import Peak'!$A$3:DK$37,DK$1,FALSE))</f>
        <v>0</v>
      </c>
      <c r="DL15" s="14">
        <f>IF(ISNA(VLOOKUP('W. VaR &amp; Peak Pos By Trader'!$A14,'Import Peak'!$A$3:DL$37,DL$1,FALSE)),0,VLOOKUP('W. VaR &amp; Peak Pos By Trader'!$A14,'Import Peak'!$A$3:DL$37,DL$1,FALSE))</f>
        <v>0</v>
      </c>
      <c r="DM15" s="14">
        <f>IF(ISNA(VLOOKUP('W. VaR &amp; Peak Pos By Trader'!$A14,'Import Peak'!$A$3:DM$37,DM$1,FALSE)),0,VLOOKUP('W. VaR &amp; Peak Pos By Trader'!$A14,'Import Peak'!$A$3:DM$37,DM$1,FALSE))</f>
        <v>0</v>
      </c>
      <c r="DN15" s="14">
        <f>IF(ISNA(VLOOKUP('W. VaR &amp; Peak Pos By Trader'!$A14,'Import Peak'!$A$3:DN$37,DN$1,FALSE)),0,VLOOKUP('W. VaR &amp; Peak Pos By Trader'!$A14,'Import Peak'!$A$3:DN$37,DN$1,FALSE))</f>
        <v>0</v>
      </c>
      <c r="DO15" s="14">
        <f>IF(ISNA(VLOOKUP('W. VaR &amp; Peak Pos By Trader'!$A14,'Import Peak'!$A$3:DO$37,DO$1,FALSE)),0,VLOOKUP('W. VaR &amp; Peak Pos By Trader'!$A14,'Import Peak'!$A$3:DO$37,DO$1,FALSE))</f>
        <v>0</v>
      </c>
      <c r="DP15" s="14">
        <f>IF(ISNA(VLOOKUP('W. VaR &amp; Peak Pos By Trader'!$A14,'Import Peak'!$A$3:DP$37,DP$1,FALSE)),0,VLOOKUP('W. VaR &amp; Peak Pos By Trader'!$A14,'Import Peak'!$A$3:DP$37,DP$1,FALSE))</f>
        <v>0</v>
      </c>
      <c r="DQ15" s="14">
        <f>IF(ISNA(VLOOKUP('W. VaR &amp; Peak Pos By Trader'!$A14,'Import Peak'!$A$3:DQ$37,DQ$1,FALSE)),0,VLOOKUP('W. VaR &amp; Peak Pos By Trader'!$A14,'Import Peak'!$A$3:DQ$37,DQ$1,FALSE))</f>
        <v>0</v>
      </c>
      <c r="DR15" s="14">
        <f>IF(ISNA(VLOOKUP('W. VaR &amp; Peak Pos By Trader'!$A14,'Import Peak'!$A$3:DR$37,DR$1,FALSE)),0,VLOOKUP('W. VaR &amp; Peak Pos By Trader'!$A14,'Import Peak'!$A$3:DR$37,DR$1,FALSE))</f>
        <v>0</v>
      </c>
      <c r="DS15" s="14">
        <f>IF(ISNA(VLOOKUP('W. VaR &amp; Peak Pos By Trader'!$A14,'Import Peak'!$A$3:DS$37,DS$1,FALSE)),0,VLOOKUP('W. VaR &amp; Peak Pos By Trader'!$A14,'Import Peak'!$A$3:DS$37,DS$1,FALSE))</f>
        <v>0</v>
      </c>
      <c r="DT15" s="14">
        <f>IF(ISNA(VLOOKUP('W. VaR &amp; Peak Pos By Trader'!$A14,'Import Peak'!$A$3:DT$37,DT$1,FALSE)),0,VLOOKUP('W. VaR &amp; Peak Pos By Trader'!$A14,'Import Peak'!$A$3:DT$37,DT$1,FALSE))</f>
        <v>0</v>
      </c>
      <c r="DU15" s="14">
        <f>IF(ISNA(VLOOKUP('W. VaR &amp; Peak Pos By Trader'!$A14,'Import Peak'!$A$3:DU$37,DU$1,FALSE)),0,VLOOKUP('W. VaR &amp; Peak Pos By Trader'!$A14,'Import Peak'!$A$3:DU$37,DU$1,FALSE))</f>
        <v>0</v>
      </c>
      <c r="DV15" s="14">
        <f>IF(ISNA(VLOOKUP('W. VaR &amp; Peak Pos By Trader'!$A14,'Import Peak'!$A$3:DV$37,DV$1,FALSE)),0,VLOOKUP('W. VaR &amp; Peak Pos By Trader'!$A14,'Import Peak'!$A$3:DV$37,DV$1,FALSE))</f>
        <v>0</v>
      </c>
      <c r="DW15" s="14">
        <f>IF(ISNA(VLOOKUP('W. VaR &amp; Peak Pos By Trader'!$A14,'Import Peak'!$A$3:DW$37,DW$1,FALSE)),0,VLOOKUP('W. VaR &amp; Peak Pos By Trader'!$A14,'Import Peak'!$A$3:DW$37,DW$1,FALSE))</f>
        <v>0</v>
      </c>
      <c r="DX15" s="14">
        <f>IF(ISNA(VLOOKUP('W. VaR &amp; Peak Pos By Trader'!$A14,'Import Peak'!$A$3:DX$37,DX$1,FALSE)),0,VLOOKUP('W. VaR &amp; Peak Pos By Trader'!$A14,'Import Peak'!$A$3:DX$37,DX$1,FALSE))</f>
        <v>0</v>
      </c>
      <c r="DY15" s="14">
        <f>IF(ISNA(VLOOKUP('W. VaR &amp; Peak Pos By Trader'!$A14,'Import Peak'!$A$3:DY$37,DY$1,FALSE)),0,VLOOKUP('W. VaR &amp; Peak Pos By Trader'!$A14,'Import Peak'!$A$3:DY$37,DY$1,FALSE))</f>
        <v>0</v>
      </c>
      <c r="DZ15" s="14">
        <f>IF(ISNA(VLOOKUP('W. VaR &amp; Peak Pos By Trader'!$A14,'Import Peak'!$A$3:DZ$37,DZ$1,FALSE)),0,VLOOKUP('W. VaR &amp; Peak Pos By Trader'!$A14,'Import Peak'!$A$3:DZ$37,DZ$1,FALSE))</f>
        <v>0</v>
      </c>
      <c r="EA15" s="14">
        <f>IF(ISNA(VLOOKUP('W. VaR &amp; Peak Pos By Trader'!$A14,'Import Peak'!$A$3:EA$37,EA$1,FALSE)),0,VLOOKUP('W. VaR &amp; Peak Pos By Trader'!$A14,'Import Peak'!$A$3:EA$37,EA$1,FALSE))</f>
        <v>0</v>
      </c>
      <c r="EB15" s="14">
        <f>IF(ISNA(VLOOKUP('W. VaR &amp; Peak Pos By Trader'!$A14,'Import Peak'!$A$3:EB$37,EB$1,FALSE)),0,VLOOKUP('W. VaR &amp; Peak Pos By Trader'!$A14,'Import Peak'!$A$3:EB$37,EB$1,FALSE))</f>
        <v>0</v>
      </c>
      <c r="EC15" s="14">
        <f>IF(ISNA(VLOOKUP('W. VaR &amp; Peak Pos By Trader'!$A14,'Import Peak'!$A$3:EC$37,EC$1,FALSE)),0,VLOOKUP('W. VaR &amp; Peak Pos By Trader'!$A14,'Import Peak'!$A$3:EC$37,EC$1,FALSE))</f>
        <v>0</v>
      </c>
      <c r="ED15" s="14">
        <f>IF(ISNA(VLOOKUP('W. VaR &amp; Peak Pos By Trader'!$A14,'Import Peak'!$A$3:ED$37,ED$1,FALSE)),0,VLOOKUP('W. VaR &amp; Peak Pos By Trader'!$A14,'Import Peak'!$A$3:ED$37,ED$1,FALSE))</f>
        <v>0</v>
      </c>
      <c r="EE15" s="14">
        <f>IF(ISNA(VLOOKUP('W. VaR &amp; Peak Pos By Trader'!$A14,'Import Peak'!$A$3:EE$37,EE$1,FALSE)),0,VLOOKUP('W. VaR &amp; Peak Pos By Trader'!$A14,'Import Peak'!$A$3:EE$37,EE$1,FALSE))</f>
        <v>0</v>
      </c>
      <c r="EF15" s="14">
        <f>IF(ISNA(VLOOKUP('W. VaR &amp; Peak Pos By Trader'!$A14,'Import Peak'!$A$3:EF$37,EF$1,FALSE)),0,VLOOKUP('W. VaR &amp; Peak Pos By Trader'!$A14,'Import Peak'!$A$3:EF$37,EF$1,FALSE))</f>
        <v>0</v>
      </c>
      <c r="EG15" s="14">
        <f>IF(ISNA(VLOOKUP('W. VaR &amp; Peak Pos By Trader'!$A14,'Import Peak'!$A$3:EG$37,EG$1,FALSE)),0,VLOOKUP('W. VaR &amp; Peak Pos By Trader'!$A14,'Import Peak'!$A$3:EG$37,EG$1,FALSE))</f>
        <v>0</v>
      </c>
      <c r="EH15" s="14">
        <f>IF(ISNA(VLOOKUP('W. VaR &amp; Peak Pos By Trader'!$A14,'Import Peak'!$A$3:EH$37,EH$1,FALSE)),0,VLOOKUP('W. VaR &amp; Peak Pos By Trader'!$A14,'Import Peak'!$A$3:EH$37,EH$1,FALSE))</f>
        <v>0</v>
      </c>
      <c r="EI15" s="14">
        <f>IF(ISNA(VLOOKUP('W. VaR &amp; Peak Pos By Trader'!$A14,'Import Peak'!$A$3:EI$37,EI$1,FALSE)),0,VLOOKUP('W. VaR &amp; Peak Pos By Trader'!$A14,'Import Peak'!$A$3:EI$37,EI$1,FALSE))</f>
        <v>0</v>
      </c>
      <c r="EJ15" s="14">
        <f>IF(ISNA(VLOOKUP('W. VaR &amp; Peak Pos By Trader'!$A14,'Import Peak'!$A$3:EJ$37,EJ$1,FALSE)),0,VLOOKUP('W. VaR &amp; Peak Pos By Trader'!$A14,'Import Peak'!$A$3:EJ$37,EJ$1,FALSE))</f>
        <v>0</v>
      </c>
      <c r="EK15" s="14">
        <f>IF(ISNA(VLOOKUP('W. VaR &amp; Peak Pos By Trader'!$A14,'Import Peak'!$A$3:EK$37,EK$1,FALSE)),0,VLOOKUP('W. VaR &amp; Peak Pos By Trader'!$A14,'Import Peak'!$A$3:EK$37,EK$1,FALSE))</f>
        <v>0</v>
      </c>
      <c r="EL15" s="14">
        <f>IF(ISNA(VLOOKUP('W. VaR &amp; Peak Pos By Trader'!$A14,'Import Peak'!$A$3:EL$37,EL$1,FALSE)),0,VLOOKUP('W. VaR &amp; Peak Pos By Trader'!$A14,'Import Peak'!$A$3:EL$37,EL$1,FALSE))</f>
        <v>0</v>
      </c>
      <c r="EM15" s="14">
        <f>IF(ISNA(VLOOKUP('W. VaR &amp; Peak Pos By Trader'!$A14,'Import Peak'!$A$3:EM$37,EM$1,FALSE)),0,VLOOKUP('W. VaR &amp; Peak Pos By Trader'!$A14,'Import Peak'!$A$3:EM$37,EM$1,FALSE))</f>
        <v>0</v>
      </c>
      <c r="EN15" s="14">
        <f>IF(ISNA(VLOOKUP('W. VaR &amp; Peak Pos By Trader'!$A14,'Import Peak'!$A$3:EN$37,EN$1,FALSE)),0,VLOOKUP('W. VaR &amp; Peak Pos By Trader'!$A14,'Import Peak'!$A$3:EN$37,EN$1,FALSE))</f>
        <v>0</v>
      </c>
      <c r="EO15" s="14">
        <f>IF(ISNA(VLOOKUP('W. VaR &amp; Peak Pos By Trader'!$A14,'Import Peak'!$A$3:EO$37,EO$1,FALSE)),0,VLOOKUP('W. VaR &amp; Peak Pos By Trader'!$A14,'Import Peak'!$A$3:EO$37,EO$1,FALSE))</f>
        <v>0</v>
      </c>
      <c r="EP15" s="14">
        <f>IF(ISNA(VLOOKUP('W. VaR &amp; Peak Pos By Trader'!$A14,'Import Peak'!$A$3:EP$37,EP$1,FALSE)),0,VLOOKUP('W. VaR &amp; Peak Pos By Trader'!$A14,'Import Peak'!$A$3:EP$37,EP$1,FALSE))</f>
        <v>0</v>
      </c>
      <c r="EQ15" s="14">
        <f>IF(ISNA(VLOOKUP('W. VaR &amp; Peak Pos By Trader'!$A14,'Import Peak'!$A$3:EQ$37,EQ$1,FALSE)),0,VLOOKUP('W. VaR &amp; Peak Pos By Trader'!$A14,'Import Peak'!$A$3:EQ$37,EQ$1,FALSE))</f>
        <v>0</v>
      </c>
      <c r="ER15" s="14">
        <f>IF(ISNA(VLOOKUP('W. VaR &amp; Peak Pos By Trader'!$A14,'Import Peak'!$A$3:ER$37,ER$1,FALSE)),0,VLOOKUP('W. VaR &amp; Peak Pos By Trader'!$A14,'Import Peak'!$A$3:ER$37,ER$1,FALSE))</f>
        <v>0</v>
      </c>
      <c r="ES15" s="14">
        <f>IF(ISNA(VLOOKUP('W. VaR &amp; Peak Pos By Trader'!$A14,'Import Peak'!$A$3:ES$37,ES$1,FALSE)),0,VLOOKUP('W. VaR &amp; Peak Pos By Trader'!$A14,'Import Peak'!$A$3:ES$37,ES$1,FALSE))</f>
        <v>0</v>
      </c>
      <c r="ET15" s="14">
        <f>IF(ISNA(VLOOKUP('W. VaR &amp; Peak Pos By Trader'!$A14,'Import Peak'!$A$3:ET$37,ET$1,FALSE)),0,VLOOKUP('W. VaR &amp; Peak Pos By Trader'!$A14,'Import Peak'!$A$3:ET$37,ET$1,FALSE))</f>
        <v>0</v>
      </c>
      <c r="EU15" s="14">
        <f>IF(ISNA(VLOOKUP('W. VaR &amp; Peak Pos By Trader'!$A14,'Import Peak'!$A$3:EU$37,EU$1,FALSE)),0,VLOOKUP('W. VaR &amp; Peak Pos By Trader'!$A14,'Import Peak'!$A$3:EU$37,EU$1,FALSE))</f>
        <v>0</v>
      </c>
      <c r="EV15" s="14">
        <f>IF(ISNA(VLOOKUP('W. VaR &amp; Peak Pos By Trader'!$A14,'Import Peak'!$A$3:EV$37,EV$1,FALSE)),0,VLOOKUP('W. VaR &amp; Peak Pos By Trader'!$A14,'Import Peak'!$A$3:EV$37,EV$1,FALSE))</f>
        <v>0</v>
      </c>
      <c r="EW15" s="14">
        <f>IF(ISNA(VLOOKUP('W. VaR &amp; Peak Pos By Trader'!$A14,'Import Peak'!$A$3:EW$37,EW$1,FALSE)),0,VLOOKUP('W. VaR &amp; Peak Pos By Trader'!$A14,'Import Peak'!$A$3:EW$37,EW$1,FALSE))</f>
        <v>0</v>
      </c>
      <c r="EX15" s="14">
        <f>IF(ISNA(VLOOKUP('W. VaR &amp; Peak Pos By Trader'!$A14,'Import Peak'!$A$3:EX$37,EX$1,FALSE)),0,VLOOKUP('W. VaR &amp; Peak Pos By Trader'!$A14,'Import Peak'!$A$3:EX$37,EX$1,FALSE))</f>
        <v>0</v>
      </c>
      <c r="EY15" s="14">
        <f>IF(ISNA(VLOOKUP('W. VaR &amp; Peak Pos By Trader'!$A14,'Import Peak'!$A$3:EY$37,EY$1,FALSE)),0,VLOOKUP('W. VaR &amp; Peak Pos By Trader'!$A14,'Import Peak'!$A$3:EY$37,EY$1,FALSE))</f>
        <v>0</v>
      </c>
      <c r="EZ15" s="14">
        <f>IF(ISNA(VLOOKUP('W. VaR &amp; Peak Pos By Trader'!$A14,'Import Peak'!$A$3:EZ$37,EZ$1,FALSE)),0,VLOOKUP('W. VaR &amp; Peak Pos By Trader'!$A14,'Import Peak'!$A$3:EZ$37,EZ$1,FALSE))</f>
        <v>0</v>
      </c>
      <c r="FA15" s="14">
        <f>IF(ISNA(VLOOKUP('W. VaR &amp; Peak Pos By Trader'!$A14,'Import Peak'!$A$3:FA$37,FA$1,FALSE)),0,VLOOKUP('W. VaR &amp; Peak Pos By Trader'!$A14,'Import Peak'!$A$3:FA$37,FA$1,FALSE))</f>
        <v>0</v>
      </c>
      <c r="FB15" s="14">
        <f>IF(ISNA(VLOOKUP('W. VaR &amp; Peak Pos By Trader'!$A14,'Import Peak'!$A$3:FB$37,FB$1,FALSE)),0,VLOOKUP('W. VaR &amp; Peak Pos By Trader'!$A14,'Import Peak'!$A$3:FB$37,FB$1,FALSE))</f>
        <v>0</v>
      </c>
      <c r="FC15" s="14">
        <f>IF(ISNA(VLOOKUP('W. VaR &amp; Peak Pos By Trader'!$A14,'Import Peak'!$A$3:FC$37,FC$1,FALSE)),0,VLOOKUP('W. VaR &amp; Peak Pos By Trader'!$A14,'Import Peak'!$A$3:FC$37,FC$1,FALSE))</f>
        <v>0</v>
      </c>
      <c r="FD15" s="14">
        <f>IF(ISNA(VLOOKUP('W. VaR &amp; Peak Pos By Trader'!$A14,'Import Peak'!$A$3:FD$37,FD$1,FALSE)),0,VLOOKUP('W. VaR &amp; Peak Pos By Trader'!$A14,'Import Peak'!$A$3:FD$37,FD$1,FALSE))</f>
        <v>0</v>
      </c>
      <c r="FE15" s="14">
        <f>IF(ISNA(VLOOKUP('W. VaR &amp; Peak Pos By Trader'!$A14,'Import Peak'!$A$3:FE$37,FE$1,FALSE)),0,VLOOKUP('W. VaR &amp; Peak Pos By Trader'!$A14,'Import Peak'!$A$3:FE$37,FE$1,FALSE))</f>
        <v>0</v>
      </c>
      <c r="FF15" s="14">
        <f>IF(ISNA(VLOOKUP('W. VaR &amp; Peak Pos By Trader'!$A14,'Import Peak'!$A$3:FF$37,FF$1,FALSE)),0,VLOOKUP('W. VaR &amp; Peak Pos By Trader'!$A14,'Import Peak'!$A$3:FF$37,FF$1,FALSE))</f>
        <v>0</v>
      </c>
      <c r="FG15" s="14">
        <f>IF(ISNA(VLOOKUP('W. VaR &amp; Peak Pos By Trader'!$A14,'Import Peak'!$A$3:FG$37,FG$1,FALSE)),0,VLOOKUP('W. VaR &amp; Peak Pos By Trader'!$A14,'Import Peak'!$A$3:FG$37,FG$1,FALSE))</f>
        <v>0</v>
      </c>
      <c r="FH15" s="14">
        <f>IF(ISNA(VLOOKUP('W. VaR &amp; Peak Pos By Trader'!$A14,'Import Peak'!$A$3:FH$37,FH$1,FALSE)),0,VLOOKUP('W. VaR &amp; Peak Pos By Trader'!$A14,'Import Peak'!$A$3:FH$37,FH$1,FALSE))</f>
        <v>0</v>
      </c>
      <c r="FI15" s="14">
        <f>IF(ISNA(VLOOKUP('W. VaR &amp; Peak Pos By Trader'!$A14,'Import Peak'!$A$3:FI$37,FI$1,FALSE)),0,VLOOKUP('W. VaR &amp; Peak Pos By Trader'!$A14,'Import Peak'!$A$3:FI$37,FI$1,FALSE))</f>
        <v>0</v>
      </c>
      <c r="FJ15" s="14">
        <f>IF(ISNA(VLOOKUP('W. VaR &amp; Peak Pos By Trader'!$A14,'Import Peak'!$A$3:FJ$37,FJ$1,FALSE)),0,VLOOKUP('W. VaR &amp; Peak Pos By Trader'!$A14,'Import Peak'!$A$3:FJ$37,FJ$1,FALSE))</f>
        <v>0</v>
      </c>
      <c r="FK15" s="14">
        <f>IF(ISNA(VLOOKUP('W. VaR &amp; Peak Pos By Trader'!$A14,'Import Peak'!$A$3:FK$37,FK$1,FALSE)),0,VLOOKUP('W. VaR &amp; Peak Pos By Trader'!$A14,'Import Peak'!$A$3:FK$37,FK$1,FALSE))</f>
        <v>0</v>
      </c>
      <c r="FL15" s="14">
        <f>IF(ISNA(VLOOKUP('W. VaR &amp; Peak Pos By Trader'!$A14,'Import Peak'!$A$3:FL$37,FL$1,FALSE)),0,VLOOKUP('W. VaR &amp; Peak Pos By Trader'!$A14,'Import Peak'!$A$3:FL$37,FL$1,FALSE))</f>
        <v>0</v>
      </c>
      <c r="FM15" s="14">
        <f>IF(ISNA(VLOOKUP('W. VaR &amp; Peak Pos By Trader'!$A14,'Import Peak'!$A$3:FM$37,FM$1,FALSE)),0,VLOOKUP('W. VaR &amp; Peak Pos By Trader'!$A14,'Import Peak'!$A$3:FM$37,FM$1,FALSE))</f>
        <v>0</v>
      </c>
      <c r="FN15" s="14">
        <f>IF(ISNA(VLOOKUP('W. VaR &amp; Peak Pos By Trader'!$A14,'Import Peak'!$A$3:FN$37,FN$1,FALSE)),0,VLOOKUP('W. VaR &amp; Peak Pos By Trader'!$A14,'Import Peak'!$A$3:FN$37,FN$1,FALSE))</f>
        <v>0</v>
      </c>
      <c r="FO15" s="14">
        <f>IF(ISNA(VLOOKUP('W. VaR &amp; Peak Pos By Trader'!$A14,'Import Peak'!$A$3:FO$37,FO$1,FALSE)),0,VLOOKUP('W. VaR &amp; Peak Pos By Trader'!$A14,'Import Peak'!$A$3:FO$37,FO$1,FALSE))</f>
        <v>0</v>
      </c>
      <c r="FP15" s="14">
        <f>IF(ISNA(VLOOKUP('W. VaR &amp; Peak Pos By Trader'!$A14,'Import Peak'!$A$3:FP$37,FP$1,FALSE)),0,VLOOKUP('W. VaR &amp; Peak Pos By Trader'!$A14,'Import Peak'!$A$3:FP$37,FP$1,FALSE))</f>
        <v>0</v>
      </c>
      <c r="FQ15" s="14">
        <f>IF(ISNA(VLOOKUP('W. VaR &amp; Peak Pos By Trader'!$A14,'Import Peak'!$A$3:FQ$37,FQ$1,FALSE)),0,VLOOKUP('W. VaR &amp; Peak Pos By Trader'!$A14,'Import Peak'!$A$3:FQ$37,FQ$1,FALSE))</f>
        <v>0</v>
      </c>
      <c r="FR15" s="14">
        <f>IF(ISNA(VLOOKUP('W. VaR &amp; Peak Pos By Trader'!$A14,'Import Peak'!$A$3:FR$37,FR$1,FALSE)),0,VLOOKUP('W. VaR &amp; Peak Pos By Trader'!$A14,'Import Peak'!$A$3:FR$37,FR$1,FALSE))</f>
        <v>0</v>
      </c>
      <c r="FS15" s="14">
        <f>IF(ISNA(VLOOKUP('W. VaR &amp; Peak Pos By Trader'!$A14,'Import Peak'!$A$3:FS$37,FS$1,FALSE)),0,VLOOKUP('W. VaR &amp; Peak Pos By Trader'!$A14,'Import Peak'!$A$3:FS$37,FS$1,FALSE))</f>
        <v>0</v>
      </c>
      <c r="FT15" s="14">
        <f>IF(ISNA(VLOOKUP('W. VaR &amp; Peak Pos By Trader'!$A14,'Import Peak'!$A$3:FT$37,FT$1,FALSE)),0,VLOOKUP('W. VaR &amp; Peak Pos By Trader'!$A14,'Import Peak'!$A$3:FT$37,FT$1,FALSE))</f>
        <v>0</v>
      </c>
      <c r="FU15" s="14">
        <f>IF(ISNA(VLOOKUP('W. VaR &amp; Peak Pos By Trader'!$A14,'Import Peak'!$A$3:FU$37,FU$1,FALSE)),0,VLOOKUP('W. VaR &amp; Peak Pos By Trader'!$A14,'Import Peak'!$A$3:FU$37,FU$1,FALSE))</f>
        <v>0</v>
      </c>
      <c r="FV15">
        <f>IF(ISNA(VLOOKUP('W. VaR &amp; Peak Pos By Trader'!$A14,'Import Peak'!$A$3:FV$37,FV$1,FALSE)),0,VLOOKUP('W. VaR &amp; Peak Pos By Trader'!$A14,'Import Peak'!$A$3:FV$37,FV$1,FALSE))</f>
        <v>0</v>
      </c>
      <c r="FW15">
        <f>IF(ISNA(VLOOKUP('W. VaR &amp; Peak Pos By Trader'!$A14,'Import Peak'!$A$3:FW$37,FW$1,FALSE)),0,VLOOKUP('W. VaR &amp; Peak Pos By Trader'!$A14,'Import Peak'!$A$3:FW$37,FW$1,FALSE))</f>
        <v>0</v>
      </c>
      <c r="FX15">
        <f>IF(ISNA(VLOOKUP('W. VaR &amp; Peak Pos By Trader'!$A14,'Import Peak'!$A$3:FX$37,FX$1,FALSE)),0,VLOOKUP('W. VaR &amp; Peak Pos By Trader'!$A14,'Import Peak'!$A$3:FX$37,FX$1,FALSE))</f>
        <v>0</v>
      </c>
      <c r="FY15">
        <f>IF(ISNA(VLOOKUP('W. VaR &amp; Peak Pos By Trader'!$A14,'Import Peak'!$A$3:FY$37,FY$1,FALSE)),0,VLOOKUP('W. VaR &amp; Peak Pos By Trader'!$A14,'Import Peak'!$A$3:FY$37,FY$1,FALSE))</f>
        <v>0</v>
      </c>
      <c r="FZ15">
        <f>IF(ISNA(VLOOKUP('W. VaR &amp; Peak Pos By Trader'!$A14,'Import Peak'!$A$3:FZ$37,FZ$1,FALSE)),0,VLOOKUP('W. VaR &amp; Peak Pos By Trader'!$A14,'Import Peak'!$A$3:FZ$37,FZ$1,FALSE))</f>
        <v>0</v>
      </c>
      <c r="GA15">
        <f>IF(ISNA(VLOOKUP('W. VaR &amp; Peak Pos By Trader'!$A14,'Import Peak'!$A$3:GA$37,GA$1,FALSE)),0,VLOOKUP('W. VaR &amp; Peak Pos By Trader'!$A14,'Import Peak'!$A$3:GA$37,GA$1,FALSE))</f>
        <v>0</v>
      </c>
      <c r="GB15">
        <f>IF(ISNA(VLOOKUP('W. VaR &amp; Peak Pos By Trader'!$A14,'Import Peak'!$A$3:GB$37,GB$1,FALSE)),0,VLOOKUP('W. VaR &amp; Peak Pos By Trader'!$A14,'Import Peak'!$A$3:GB$37,GB$1,FALSE))</f>
        <v>0</v>
      </c>
      <c r="GC15">
        <f>IF(ISNA(VLOOKUP('W. VaR &amp; Peak Pos By Trader'!$A14,'Import Peak'!$A$3:GC$37,GC$1,FALSE)),0,VLOOKUP('W. VaR &amp; Peak Pos By Trader'!$A14,'Import Peak'!$A$3:GC$37,GC$1,FALSE))</f>
        <v>0</v>
      </c>
      <c r="GD15">
        <f>IF(ISNA(VLOOKUP('W. VaR &amp; Peak Pos By Trader'!$A14,'Import Peak'!$A$3:GD$37,GD$1,FALSE)),0,VLOOKUP('W. VaR &amp; Peak Pos By Trader'!$A14,'Import Peak'!$A$3:GD$37,GD$1,FALSE))</f>
        <v>0</v>
      </c>
      <c r="GE15">
        <f>IF(ISNA(VLOOKUP('W. VaR &amp; Peak Pos By Trader'!$A14,'Import Peak'!$A$3:GE$37,GE$1,FALSE)),0,VLOOKUP('W. VaR &amp; Peak Pos By Trader'!$A14,'Import Peak'!$A$3:GE$37,GE$1,FALSE))</f>
        <v>0</v>
      </c>
      <c r="GF15">
        <f>IF(ISNA(VLOOKUP('W. VaR &amp; Peak Pos By Trader'!$A14,'Import Peak'!$A$3:GF$37,GF$1,FALSE)),0,VLOOKUP('W. VaR &amp; Peak Pos By Trader'!$A14,'Import Peak'!$A$3:GF$37,GF$1,FALSE))</f>
        <v>0</v>
      </c>
      <c r="GG15">
        <f>IF(ISNA(VLOOKUP('W. VaR &amp; Peak Pos By Trader'!$A14,'Import Peak'!$A$3:GG$37,GG$1,FALSE)),0,VLOOKUP('W. VaR &amp; Peak Pos By Trader'!$A14,'Import Peak'!$A$3:GG$37,GG$1,FALSE))</f>
        <v>0</v>
      </c>
      <c r="GH15">
        <f>IF(ISNA(VLOOKUP('W. VaR &amp; Peak Pos By Trader'!$A14,'Import Peak'!$A$3:GH$37,GH$1,FALSE)),0,VLOOKUP('W. VaR &amp; Peak Pos By Trader'!$A14,'Import Peak'!$A$3:GH$37,GH$1,FALSE))</f>
        <v>0</v>
      </c>
      <c r="GI15">
        <f>IF(ISNA(VLOOKUP('W. VaR &amp; Peak Pos By Trader'!$A14,'Import Peak'!$A$3:GI$37,GI$1,FALSE)),0,VLOOKUP('W. VaR &amp; Peak Pos By Trader'!$A14,'Import Peak'!$A$3:GI$37,GI$1,FALSE))</f>
        <v>0</v>
      </c>
      <c r="GJ15">
        <f>IF(ISNA(VLOOKUP('W. VaR &amp; Peak Pos By Trader'!$A14,'Import Peak'!$A$3:GJ$37,GJ$1,FALSE)),0,VLOOKUP('W. VaR &amp; Peak Pos By Trader'!$A14,'Import Peak'!$A$3:GJ$37,GJ$1,FALSE))</f>
        <v>0</v>
      </c>
      <c r="GK15">
        <f>IF(ISNA(VLOOKUP('W. VaR &amp; Peak Pos By Trader'!$A14,'Import Peak'!$A$3:GK$37,GK$1,FALSE)),0,VLOOKUP('W. VaR &amp; Peak Pos By Trader'!$A14,'Import Peak'!$A$3:GK$37,GK$1,FALSE))</f>
        <v>0</v>
      </c>
      <c r="GL15">
        <f>IF(ISNA(VLOOKUP('W. VaR &amp; Peak Pos By Trader'!$A14,'Import Peak'!$A$3:GL$37,GL$1,FALSE)),0,VLOOKUP('W. VaR &amp; Peak Pos By Trader'!$A14,'Import Peak'!$A$3:GL$37,GL$1,FALSE))</f>
        <v>0</v>
      </c>
      <c r="GM15">
        <f>IF(ISNA(VLOOKUP('W. VaR &amp; Peak Pos By Trader'!$A14,'Import Peak'!$A$3:GM$37,GM$1,FALSE)),0,VLOOKUP('W. VaR &amp; Peak Pos By Trader'!$A14,'Import Peak'!$A$3:GM$37,GM$1,FALSE))</f>
        <v>0</v>
      </c>
      <c r="GN15">
        <f>IF(ISNA(VLOOKUP('W. VaR &amp; Peak Pos By Trader'!$A14,'Import Peak'!$A$3:GN$37,GN$1,FALSE)),0,VLOOKUP('W. VaR &amp; Peak Pos By Trader'!$A14,'Import Peak'!$A$3:GN$37,GN$1,FALSE))</f>
        <v>0</v>
      </c>
      <c r="GO15">
        <f>IF(ISNA(VLOOKUP('W. VaR &amp; Peak Pos By Trader'!$A14,'Import Peak'!$A$3:GO$37,GO$1,FALSE)),0,VLOOKUP('W. VaR &amp; Peak Pos By Trader'!$A14,'Import Peak'!$A$3:GO$37,GO$1,FALSE))</f>
        <v>0</v>
      </c>
      <c r="GP15">
        <f>IF(ISNA(VLOOKUP('W. VaR &amp; Peak Pos By Trader'!$A14,'Import Peak'!$A$3:GP$37,GP$1,FALSE)),0,VLOOKUP('W. VaR &amp; Peak Pos By Trader'!$A14,'Import Peak'!$A$3:GP$37,GP$1,FALSE))</f>
        <v>0</v>
      </c>
      <c r="GQ15">
        <f>IF(ISNA(VLOOKUP('W. VaR &amp; Peak Pos By Trader'!$A14,'Import Peak'!$A$3:GQ$37,GQ$1,FALSE)),0,VLOOKUP('W. VaR &amp; Peak Pos By Trader'!$A14,'Import Peak'!$A$3:GQ$37,GQ$1,FALSE))</f>
        <v>0</v>
      </c>
      <c r="GR15">
        <f>IF(ISNA(VLOOKUP('W. VaR &amp; Peak Pos By Trader'!$A14,'Import Peak'!$A$3:GR$37,GR$1,FALSE)),0,VLOOKUP('W. VaR &amp; Peak Pos By Trader'!$A14,'Import Peak'!$A$3:GR$37,GR$1,FALSE))</f>
        <v>0</v>
      </c>
      <c r="GS15">
        <f>IF(ISNA(VLOOKUP('W. VaR &amp; Peak Pos By Trader'!$A14,'Import Peak'!$A$3:GS$37,GS$1,FALSE)),0,VLOOKUP('W. VaR &amp; Peak Pos By Trader'!$A14,'Import Peak'!$A$3:GS$37,GS$1,FALSE))</f>
        <v>0</v>
      </c>
      <c r="GT15">
        <f>IF(ISNA(VLOOKUP('W. VaR &amp; Peak Pos By Trader'!$A14,'Import Peak'!$A$3:GT$37,GT$1,FALSE)),0,VLOOKUP('W. VaR &amp; Peak Pos By Trader'!$A14,'Import Peak'!$A$3:GT$37,GT$1,FALSE))</f>
        <v>0</v>
      </c>
      <c r="GU15">
        <f>IF(ISNA(VLOOKUP('W. VaR &amp; Peak Pos By Trader'!$A14,'Import Peak'!$A$3:GU$37,GU$1,FALSE)),0,VLOOKUP('W. VaR &amp; Peak Pos By Trader'!$A14,'Import Peak'!$A$3:GU$37,GU$1,FALSE))</f>
        <v>0</v>
      </c>
      <c r="GV15">
        <f>IF(ISNA(VLOOKUP('W. VaR &amp; Peak Pos By Trader'!$A14,'Import Peak'!$A$3:GV$37,GV$1,FALSE)),0,VLOOKUP('W. VaR &amp; Peak Pos By Trader'!$A14,'Import Peak'!$A$3:GV$37,GV$1,FALSE))</f>
        <v>0</v>
      </c>
      <c r="GW15">
        <f>IF(ISNA(VLOOKUP('W. VaR &amp; Peak Pos By Trader'!$A14,'Import Peak'!$A$3:GW$37,GW$1,FALSE)),0,VLOOKUP('W. VaR &amp; Peak Pos By Trader'!$A14,'Import Peak'!$A$3:GW$37,GW$1,FALSE))</f>
        <v>0</v>
      </c>
      <c r="GX15">
        <f>IF(ISNA(VLOOKUP('W. VaR &amp; Peak Pos By Trader'!$A14,'Import Peak'!$A$3:GX$37,GX$1,FALSE)),0,VLOOKUP('W. VaR &amp; Peak Pos By Trader'!$A14,'Import Peak'!$A$3:GX$37,GX$1,FALSE))</f>
        <v>0</v>
      </c>
      <c r="GY15">
        <f>IF(ISNA(VLOOKUP('W. VaR &amp; Peak Pos By Trader'!$A14,'Import Peak'!$A$3:GY$37,GY$1,FALSE)),0,VLOOKUP('W. VaR &amp; Peak Pos By Trader'!$A14,'Import Peak'!$A$3:GY$37,GY$1,FALSE))</f>
        <v>0</v>
      </c>
      <c r="GZ15">
        <f>IF(ISNA(VLOOKUP('W. VaR &amp; Peak Pos By Trader'!$A14,'Import Peak'!$A$3:GZ$37,GZ$1,FALSE)),0,VLOOKUP('W. VaR &amp; Peak Pos By Trader'!$A14,'Import Peak'!$A$3:GZ$37,GZ$1,FALSE))</f>
        <v>0</v>
      </c>
      <c r="HA15">
        <f>IF(ISNA(VLOOKUP('W. VaR &amp; Peak Pos By Trader'!$A14,'Import Peak'!$A$3:HA$37,HA$1,FALSE)),0,VLOOKUP('W. VaR &amp; Peak Pos By Trader'!$A14,'Import Peak'!$A$3:HA$37,HA$1,FALSE))</f>
        <v>0</v>
      </c>
      <c r="HB15">
        <f>IF(ISNA(VLOOKUP('W. VaR &amp; Peak Pos By Trader'!$A14,'Import Peak'!$A$3:HB$37,HB$1,FALSE)),0,VLOOKUP('W. VaR &amp; Peak Pos By Trader'!$A14,'Import Peak'!$A$3:HB$37,HB$1,FALSE))</f>
        <v>0</v>
      </c>
      <c r="HC15">
        <f>IF(ISNA(VLOOKUP('W. VaR &amp; Peak Pos By Trader'!$A14,'Import Peak'!$A$3:HC$37,HC$1,FALSE)),0,VLOOKUP('W. VaR &amp; Peak Pos By Trader'!$A14,'Import Peak'!$A$3:HC$37,HC$1,FALSE))</f>
        <v>0</v>
      </c>
      <c r="HD15">
        <f>IF(ISNA(VLOOKUP('W. VaR &amp; Peak Pos By Trader'!$A14,'Import Peak'!$A$3:HD$37,HD$1,FALSE)),0,VLOOKUP('W. VaR &amp; Peak Pos By Trader'!$A14,'Import Peak'!$A$3:HD$37,HD$1,FALSE))</f>
        <v>0</v>
      </c>
      <c r="HE15">
        <f>IF(ISNA(VLOOKUP('W. VaR &amp; Peak Pos By Trader'!$A14,'Import Peak'!$A$3:HE$37,HE$1,FALSE)),0,VLOOKUP('W. VaR &amp; Peak Pos By Trader'!$A14,'Import Peak'!$A$3:HE$37,HE$1,FALSE))</f>
        <v>0</v>
      </c>
      <c r="HF15">
        <f>IF(ISNA(VLOOKUP('W. VaR &amp; Peak Pos By Trader'!$A14,'Import Peak'!$A$3:HF$37,HF$1,FALSE)),0,VLOOKUP('W. VaR &amp; Peak Pos By Trader'!$A14,'Import Peak'!$A$3:HF$37,HF$1,FALSE))</f>
        <v>0</v>
      </c>
      <c r="HG15">
        <f>IF(ISNA(VLOOKUP('W. VaR &amp; Peak Pos By Trader'!$A14,'Import Peak'!$A$3:HG$37,HG$1,FALSE)),0,VLOOKUP('W. VaR &amp; Peak Pos By Trader'!$A14,'Import Peak'!$A$3:HG$37,HG$1,FALSE))</f>
        <v>0</v>
      </c>
      <c r="HH15">
        <f>IF(ISNA(VLOOKUP('W. VaR &amp; Peak Pos By Trader'!$A14,'Import Peak'!$A$3:HH$37,HH$1,FALSE)),0,VLOOKUP('W. VaR &amp; Peak Pos By Trader'!$A14,'Import Peak'!$A$3:HH$37,HH$1,FALSE))</f>
        <v>0</v>
      </c>
      <c r="HI15">
        <f>IF(ISNA(VLOOKUP('W. VaR &amp; Peak Pos By Trader'!$A14,'Import Peak'!$A$3:HI$37,HI$1,FALSE)),0,VLOOKUP('W. VaR &amp; Peak Pos By Trader'!$A14,'Import Peak'!$A$3:HI$37,HI$1,FALSE))</f>
        <v>0</v>
      </c>
      <c r="HJ15">
        <f>IF(ISNA(VLOOKUP('W. VaR &amp; Peak Pos By Trader'!$A14,'Import Peak'!$A$3:HJ$37,HJ$1,FALSE)),0,VLOOKUP('W. VaR &amp; Peak Pos By Trader'!$A14,'Import Peak'!$A$3:HJ$37,HJ$1,FALSE))</f>
        <v>0</v>
      </c>
      <c r="HK15">
        <f>IF(ISNA(VLOOKUP('W. VaR &amp; Peak Pos By Trader'!$A14,'Import Peak'!$A$3:HK$37,HK$1,FALSE)),0,VLOOKUP('W. VaR &amp; Peak Pos By Trader'!$A14,'Import Peak'!$A$3:HK$37,HK$1,FALSE))</f>
        <v>0</v>
      </c>
      <c r="HL15">
        <f>IF(ISNA(VLOOKUP('W. VaR &amp; Peak Pos By Trader'!$A14,'Import Peak'!$A$3:HL$37,HL$1,FALSE)),0,VLOOKUP('W. VaR &amp; Peak Pos By Trader'!$A14,'Import Peak'!$A$3:HL$37,HL$1,FALSE))</f>
        <v>0</v>
      </c>
      <c r="HM15">
        <f>IF(ISNA(VLOOKUP('W. VaR &amp; Peak Pos By Trader'!$A14,'Import Peak'!$A$3:HM$37,HM$1,FALSE)),0,VLOOKUP('W. VaR &amp; Peak Pos By Trader'!$A14,'Import Peak'!$A$3:HM$37,HM$1,FALSE))</f>
        <v>0</v>
      </c>
      <c r="HN15">
        <f>IF(ISNA(VLOOKUP('W. VaR &amp; Peak Pos By Trader'!$A14,'Import Peak'!$A$3:HN$37,HN$1,FALSE)),0,VLOOKUP('W. VaR &amp; Peak Pos By Trader'!$A14,'Import Peak'!$A$3:HN$37,HN$1,FALSE))</f>
        <v>0</v>
      </c>
      <c r="HO15">
        <f>IF(ISNA(VLOOKUP('W. VaR &amp; Peak Pos By Trader'!$A14,'Import Peak'!$A$3:HO$37,HO$1,FALSE)),0,VLOOKUP('W. VaR &amp; Peak Pos By Trader'!$A14,'Import Peak'!$A$3:HO$37,HO$1,FALSE))</f>
        <v>0</v>
      </c>
      <c r="HP15">
        <f>IF(ISNA(VLOOKUP('W. VaR &amp; Peak Pos By Trader'!$A14,'Import Peak'!$A$3:HP$37,HP$1,FALSE)),0,VLOOKUP('W. VaR &amp; Peak Pos By Trader'!$A14,'Import Peak'!$A$3:HP$37,HP$1,FALSE))</f>
        <v>0</v>
      </c>
      <c r="HQ15">
        <f>IF(ISNA(VLOOKUP('W. VaR &amp; Peak Pos By Trader'!$A14,'Import Peak'!$A$3:HQ$37,HQ$1,FALSE)),0,VLOOKUP('W. VaR &amp; Peak Pos By Trader'!$A14,'Import Peak'!$A$3:HQ$37,HQ$1,FALSE))</f>
        <v>0</v>
      </c>
      <c r="HR15">
        <f>IF(ISNA(VLOOKUP('W. VaR &amp; Peak Pos By Trader'!$A14,'Import Peak'!$A$3:HR$37,HR$1,FALSE)),0,VLOOKUP('W. VaR &amp; Peak Pos By Trader'!$A14,'Import Peak'!$A$3:HR$37,HR$1,FALSE))</f>
        <v>0</v>
      </c>
      <c r="HS15">
        <f>IF(ISNA(VLOOKUP('W. VaR &amp; Peak Pos By Trader'!$A14,'Import Peak'!$A$3:HS$37,HS$1,FALSE)),0,VLOOKUP('W. VaR &amp; Peak Pos By Trader'!$A14,'Import Peak'!$A$3:HS$37,HS$1,FALSE))</f>
        <v>0</v>
      </c>
      <c r="HT15">
        <f>IF(ISNA(VLOOKUP('W. VaR &amp; Peak Pos By Trader'!$A14,'Import Peak'!$A$3:HT$37,HT$1,FALSE)),0,VLOOKUP('W. VaR &amp; Peak Pos By Trader'!$A14,'Import Peak'!$A$3:HT$37,HT$1,FALSE))</f>
        <v>0</v>
      </c>
      <c r="HU15">
        <f>IF(ISNA(VLOOKUP('W. VaR &amp; Peak Pos By Trader'!$A14,'Import Peak'!$A$3:HU$37,HU$1,FALSE)),0,VLOOKUP('W. VaR &amp; Peak Pos By Trader'!$A14,'Import Peak'!$A$3:HU$37,HU$1,FALSE))</f>
        <v>0</v>
      </c>
      <c r="HV15">
        <f>IF(ISNA(VLOOKUP('W. VaR &amp; Peak Pos By Trader'!$A14,'Import Peak'!$A$3:HV$37,HV$1,FALSE)),0,VLOOKUP('W. VaR &amp; Peak Pos By Trader'!$A14,'Import Peak'!$A$3:HV$37,HV$1,FALSE))</f>
        <v>0</v>
      </c>
      <c r="HW15">
        <f>IF(ISNA(VLOOKUP('W. VaR &amp; Peak Pos By Trader'!$A14,'Import Peak'!$A$3:HW$37,HW$1,FALSE)),0,VLOOKUP('W. VaR &amp; Peak Pos By Trader'!$A14,'Import Peak'!$A$3:HW$37,HW$1,FALSE))</f>
        <v>0</v>
      </c>
      <c r="HX15">
        <f>IF(ISNA(VLOOKUP('W. VaR &amp; Peak Pos By Trader'!$A14,'Import Peak'!$A$3:HX$37,HX$1,FALSE)),0,VLOOKUP('W. VaR &amp; Peak Pos By Trader'!$A14,'Import Peak'!$A$3:HX$37,HX$1,FALSE))</f>
        <v>0</v>
      </c>
      <c r="HY15">
        <f>IF(ISNA(VLOOKUP('W. VaR &amp; Peak Pos By Trader'!$A14,'Import Peak'!$A$3:HY$37,HY$1,FALSE)),0,VLOOKUP('W. VaR &amp; Peak Pos By Trader'!$A14,'Import Peak'!$A$3:HY$37,HY$1,FALSE))</f>
        <v>0</v>
      </c>
      <c r="HZ15">
        <f>IF(ISNA(VLOOKUP('W. VaR &amp; Peak Pos By Trader'!$A14,'Import Peak'!$A$3:HZ$37,HZ$1,FALSE)),0,VLOOKUP('W. VaR &amp; Peak Pos By Trader'!$A14,'Import Peak'!$A$3:HZ$37,HZ$1,FALSE))</f>
        <v>0</v>
      </c>
      <c r="IA15">
        <f>IF(ISNA(VLOOKUP('W. VaR &amp; Peak Pos By Trader'!$A14,'Import Peak'!$A$3:IA$37,IA$1,FALSE)),0,VLOOKUP('W. VaR &amp; Peak Pos By Trader'!$A14,'Import Peak'!$A$3:IA$37,IA$1,FALSE))</f>
        <v>0</v>
      </c>
      <c r="IB15">
        <f>IF(ISNA(VLOOKUP('W. VaR &amp; Peak Pos By Trader'!$A14,'Import Peak'!$A$3:IB$37,IB$1,FALSE)),0,VLOOKUP('W. VaR &amp; Peak Pos By Trader'!$A14,'Import Peak'!$A$3:IB$37,IB$1,FALSE))</f>
        <v>0</v>
      </c>
      <c r="IC15">
        <f>IF(ISNA(VLOOKUP('W. VaR &amp; Peak Pos By Trader'!$A14,'Import Peak'!$A$3:IC$37,IC$1,FALSE)),0,VLOOKUP('W. VaR &amp; Peak Pos By Trader'!$A14,'Import Peak'!$A$3:IC$37,IC$1,FALSE))</f>
        <v>0</v>
      </c>
    </row>
    <row r="16" spans="1:251">
      <c r="A16" s="20" t="s">
        <v>103</v>
      </c>
      <c r="B16" s="14">
        <f>IF(ISNA(VLOOKUP('W. VaR &amp; Peak Pos By Trader'!$A15,'Import Peak'!$A$3:B$37,B$1,FALSE)),0,VLOOKUP('W. VaR &amp; Peak Pos By Trader'!$A15,'Import Peak'!$A$3:B$37,B$1,FALSE))</f>
        <v>0</v>
      </c>
      <c r="C16" s="14">
        <f>IF(ISNA(VLOOKUP('W. VaR &amp; Peak Pos By Trader'!$A15,'Import Peak'!$A$3:C$37,C$1,FALSE)),0,VLOOKUP('W. VaR &amp; Peak Pos By Trader'!$A15,'Import Peak'!$A$3:C$37,C$1,FALSE))</f>
        <v>0</v>
      </c>
      <c r="D16" s="14">
        <f>IF(ISNA(VLOOKUP('W. VaR &amp; Peak Pos By Trader'!$A15,'Import Peak'!$A$3:D$37,D$1,FALSE)),0,VLOOKUP('W. VaR &amp; Peak Pos By Trader'!$A15,'Import Peak'!$A$3:D$37,D$1,FALSE))</f>
        <v>0</v>
      </c>
      <c r="E16" s="14">
        <f>IF(ISNA(VLOOKUP('W. VaR &amp; Peak Pos By Trader'!$A15,'Import Peak'!$A$3:E$37,E$1,FALSE)),0,VLOOKUP('W. VaR &amp; Peak Pos By Trader'!$A15,'Import Peak'!$A$3:E$37,E$1,FALSE))</f>
        <v>0</v>
      </c>
      <c r="F16" s="14">
        <f>IF(ISNA(VLOOKUP('W. VaR &amp; Peak Pos By Trader'!$A15,'Import Peak'!$A$3:F$37,F$1,FALSE)),0,VLOOKUP('W. VaR &amp; Peak Pos By Trader'!$A15,'Import Peak'!$A$3:F$37,F$1,FALSE))</f>
        <v>0</v>
      </c>
      <c r="G16" s="14">
        <f>IF(ISNA(VLOOKUP('W. VaR &amp; Peak Pos By Trader'!$A15,'Import Peak'!$A$3:G$37,G$1,FALSE)),0,VLOOKUP('W. VaR &amp; Peak Pos By Trader'!$A15,'Import Peak'!$A$3:G$37,G$1,FALSE))</f>
        <v>0</v>
      </c>
      <c r="H16" s="14">
        <f>IF(ISNA(VLOOKUP('W. VaR &amp; Peak Pos By Trader'!$A15,'Import Peak'!$A$3:H$37,H$1,FALSE)),0,VLOOKUP('W. VaR &amp; Peak Pos By Trader'!$A15,'Import Peak'!$A$3:H$37,H$1,FALSE))</f>
        <v>0</v>
      </c>
      <c r="I16" s="14">
        <f>IF(ISNA(VLOOKUP('W. VaR &amp; Peak Pos By Trader'!$A15,'Import Peak'!$A$3:I$37,I$1,FALSE)),0,VLOOKUP('W. VaR &amp; Peak Pos By Trader'!$A15,'Import Peak'!$A$3:I$37,I$1,FALSE))</f>
        <v>0</v>
      </c>
      <c r="J16" s="14">
        <f>IF(ISNA(VLOOKUP('W. VaR &amp; Peak Pos By Trader'!$A15,'Import Peak'!$A$3:J$37,J$1,FALSE)),0,VLOOKUP('W. VaR &amp; Peak Pos By Trader'!$A15,'Import Peak'!$A$3:J$37,J$1,FALSE))</f>
        <v>0</v>
      </c>
      <c r="K16" s="14">
        <f>IF(ISNA(VLOOKUP('W. VaR &amp; Peak Pos By Trader'!$A15,'Import Peak'!$A$3:K$37,K$1,FALSE)),0,VLOOKUP('W. VaR &amp; Peak Pos By Trader'!$A15,'Import Peak'!$A$3:K$37,K$1,FALSE))</f>
        <v>0</v>
      </c>
      <c r="L16" s="14">
        <f>IF(ISNA(VLOOKUP('W. VaR &amp; Peak Pos By Trader'!$A15,'Import Peak'!$A$3:L$37,L$1,FALSE)),0,VLOOKUP('W. VaR &amp; Peak Pos By Trader'!$A15,'Import Peak'!$A$3:L$37,L$1,FALSE))</f>
        <v>0</v>
      </c>
      <c r="M16" s="14">
        <f>IF(ISNA(VLOOKUP('W. VaR &amp; Peak Pos By Trader'!$A15,'Import Peak'!$A$3:M$37,M$1,FALSE)),0,VLOOKUP('W. VaR &amp; Peak Pos By Trader'!$A15,'Import Peak'!$A$3:M$37,M$1,FALSE))</f>
        <v>0</v>
      </c>
      <c r="N16" s="14">
        <f>IF(ISNA(VLOOKUP('W. VaR &amp; Peak Pos By Trader'!$A15,'Import Peak'!$A$3:N$37,N$1,FALSE)),0,VLOOKUP('W. VaR &amp; Peak Pos By Trader'!$A15,'Import Peak'!$A$3:N$37,N$1,FALSE))</f>
        <v>0</v>
      </c>
      <c r="O16" s="14">
        <f>IF(ISNA(VLOOKUP('W. VaR &amp; Peak Pos By Trader'!$A15,'Import Peak'!$A$3:O$37,O$1,FALSE)),0,VLOOKUP('W. VaR &amp; Peak Pos By Trader'!$A15,'Import Peak'!$A$3:O$37,O$1,FALSE))</f>
        <v>0</v>
      </c>
      <c r="P16" s="14">
        <f>IF(ISNA(VLOOKUP('W. VaR &amp; Peak Pos By Trader'!$A15,'Import Peak'!$A$3:P$37,P$1,FALSE)),0,VLOOKUP('W. VaR &amp; Peak Pos By Trader'!$A15,'Import Peak'!$A$3:P$37,P$1,FALSE))</f>
        <v>0</v>
      </c>
      <c r="Q16" s="14">
        <f>IF(ISNA(VLOOKUP('W. VaR &amp; Peak Pos By Trader'!$A15,'Import Peak'!$A$3:Q$37,Q$1,FALSE)),0,VLOOKUP('W. VaR &amp; Peak Pos By Trader'!$A15,'Import Peak'!$A$3:Q$37,Q$1,FALSE))</f>
        <v>0</v>
      </c>
      <c r="R16" s="14">
        <f>IF(ISNA(VLOOKUP('W. VaR &amp; Peak Pos By Trader'!$A15,'Import Peak'!$A$3:R$37,R$1,FALSE)),0,VLOOKUP('W. VaR &amp; Peak Pos By Trader'!$A15,'Import Peak'!$A$3:R$37,R$1,FALSE))</f>
        <v>0</v>
      </c>
      <c r="S16" s="14">
        <f>IF(ISNA(VLOOKUP('W. VaR &amp; Peak Pos By Trader'!$A15,'Import Peak'!$A$3:S$37,S$1,FALSE)),0,VLOOKUP('W. VaR &amp; Peak Pos By Trader'!$A15,'Import Peak'!$A$3:S$37,S$1,FALSE))</f>
        <v>0</v>
      </c>
      <c r="T16" s="14">
        <f>IF(ISNA(VLOOKUP('W. VaR &amp; Peak Pos By Trader'!$A15,'Import Peak'!$A$3:T$37,T$1,FALSE)),0,VLOOKUP('W. VaR &amp; Peak Pos By Trader'!$A15,'Import Peak'!$A$3:T$37,T$1,FALSE))</f>
        <v>0</v>
      </c>
      <c r="U16" s="14">
        <f>IF(ISNA(VLOOKUP('W. VaR &amp; Peak Pos By Trader'!$A15,'Import Peak'!$A$3:U$37,U$1,FALSE)),0,VLOOKUP('W. VaR &amp; Peak Pos By Trader'!$A15,'Import Peak'!$A$3:U$37,U$1,FALSE))</f>
        <v>0</v>
      </c>
      <c r="V16" s="14">
        <f>IF(ISNA(VLOOKUP('W. VaR &amp; Peak Pos By Trader'!$A15,'Import Peak'!$A$3:V$37,V$1,FALSE)),0,VLOOKUP('W. VaR &amp; Peak Pos By Trader'!$A15,'Import Peak'!$A$3:V$37,V$1,FALSE))</f>
        <v>0</v>
      </c>
      <c r="W16" s="14">
        <f>IF(ISNA(VLOOKUP('W. VaR &amp; Peak Pos By Trader'!$A15,'Import Peak'!$A$3:W$37,W$1,FALSE)),0,VLOOKUP('W. VaR &amp; Peak Pos By Trader'!$A15,'Import Peak'!$A$3:W$37,W$1,FALSE))</f>
        <v>0</v>
      </c>
      <c r="X16" s="14">
        <f>IF(ISNA(VLOOKUP('W. VaR &amp; Peak Pos By Trader'!$A15,'Import Peak'!$A$3:X$37,X$1,FALSE)),0,VLOOKUP('W. VaR &amp; Peak Pos By Trader'!$A15,'Import Peak'!$A$3:X$37,X$1,FALSE))</f>
        <v>0</v>
      </c>
      <c r="Y16" s="14">
        <f>IF(ISNA(VLOOKUP('W. VaR &amp; Peak Pos By Trader'!$A15,'Import Peak'!$A$3:Y$37,Y$1,FALSE)),0,VLOOKUP('W. VaR &amp; Peak Pos By Trader'!$A15,'Import Peak'!$A$3:Y$37,Y$1,FALSE))</f>
        <v>0</v>
      </c>
      <c r="Z16" s="14">
        <f>IF(ISNA(VLOOKUP('W. VaR &amp; Peak Pos By Trader'!$A15,'Import Peak'!$A$3:Z$37,Z$1,FALSE)),0,VLOOKUP('W. VaR &amp; Peak Pos By Trader'!$A15,'Import Peak'!$A$3:Z$37,Z$1,FALSE))</f>
        <v>0</v>
      </c>
      <c r="AA16" s="14">
        <f>IF(ISNA(VLOOKUP('W. VaR &amp; Peak Pos By Trader'!$A15,'Import Peak'!$A$3:AA$37,AA$1,FALSE)),0,VLOOKUP('W. VaR &amp; Peak Pos By Trader'!$A15,'Import Peak'!$A$3:AA$37,AA$1,FALSE))</f>
        <v>0</v>
      </c>
      <c r="AB16" s="14">
        <f>IF(ISNA(VLOOKUP('W. VaR &amp; Peak Pos By Trader'!$A15,'Import Peak'!$A$3:AB$37,AB$1,FALSE)),0,VLOOKUP('W. VaR &amp; Peak Pos By Trader'!$A15,'Import Peak'!$A$3:AB$37,AB$1,FALSE))</f>
        <v>0</v>
      </c>
      <c r="AC16" s="14">
        <f>IF(ISNA(VLOOKUP('W. VaR &amp; Peak Pos By Trader'!$A15,'Import Peak'!$A$3:AC$37,AC$1,FALSE)),0,VLOOKUP('W. VaR &amp; Peak Pos By Trader'!$A15,'Import Peak'!$A$3:AC$37,AC$1,FALSE))</f>
        <v>0</v>
      </c>
      <c r="AD16" s="14">
        <f>IF(ISNA(VLOOKUP('W. VaR &amp; Peak Pos By Trader'!$A15,'Import Peak'!$A$3:AD$37,AD$1,FALSE)),0,VLOOKUP('W. VaR &amp; Peak Pos By Trader'!$A15,'Import Peak'!$A$3:AD$37,AD$1,FALSE))</f>
        <v>0</v>
      </c>
      <c r="AE16" s="14">
        <f>IF(ISNA(VLOOKUP('W. VaR &amp; Peak Pos By Trader'!$A15,'Import Peak'!$A$3:AE$37,AE$1,FALSE)),0,VLOOKUP('W. VaR &amp; Peak Pos By Trader'!$A15,'Import Peak'!$A$3:AE$37,AE$1,FALSE))</f>
        <v>0</v>
      </c>
      <c r="AF16" s="14">
        <f>IF(ISNA(VLOOKUP('W. VaR &amp; Peak Pos By Trader'!$A15,'Import Peak'!$A$3:AF$37,AF$1,FALSE)),0,VLOOKUP('W. VaR &amp; Peak Pos By Trader'!$A15,'Import Peak'!$A$3:AF$37,AF$1,FALSE))</f>
        <v>0</v>
      </c>
      <c r="AG16" s="14">
        <f>IF(ISNA(VLOOKUP('W. VaR &amp; Peak Pos By Trader'!$A15,'Import Peak'!$A$3:AG$37,AG$1,FALSE)),0,VLOOKUP('W. VaR &amp; Peak Pos By Trader'!$A15,'Import Peak'!$A$3:AG$37,AG$1,FALSE))</f>
        <v>0</v>
      </c>
      <c r="AH16" s="14">
        <f>IF(ISNA(VLOOKUP('W. VaR &amp; Peak Pos By Trader'!$A15,'Import Peak'!$A$3:AH$37,AH$1,FALSE)),0,VLOOKUP('W. VaR &amp; Peak Pos By Trader'!$A15,'Import Peak'!$A$3:AH$37,AH$1,FALSE))</f>
        <v>0</v>
      </c>
      <c r="AI16" s="14">
        <f>IF(ISNA(VLOOKUP('W. VaR &amp; Peak Pos By Trader'!$A15,'Import Peak'!$A$3:AI$37,AI$1,FALSE)),0,VLOOKUP('W. VaR &amp; Peak Pos By Trader'!$A15,'Import Peak'!$A$3:AI$37,AI$1,FALSE))</f>
        <v>0</v>
      </c>
      <c r="AJ16" s="14">
        <f>IF(ISNA(VLOOKUP('W. VaR &amp; Peak Pos By Trader'!$A15,'Import Peak'!$A$3:AJ$37,AJ$1,FALSE)),0,VLOOKUP('W. VaR &amp; Peak Pos By Trader'!$A15,'Import Peak'!$A$3:AJ$37,AJ$1,FALSE))</f>
        <v>0</v>
      </c>
      <c r="AK16" s="14">
        <f>IF(ISNA(VLOOKUP('W. VaR &amp; Peak Pos By Trader'!$A15,'Import Peak'!$A$3:AK$37,AK$1,FALSE)),0,VLOOKUP('W. VaR &amp; Peak Pos By Trader'!$A15,'Import Peak'!$A$3:AK$37,AK$1,FALSE))</f>
        <v>0</v>
      </c>
      <c r="AL16" s="14">
        <f>IF(ISNA(VLOOKUP('W. VaR &amp; Peak Pos By Trader'!$A15,'Import Peak'!$A$3:AL$37,AL$1,FALSE)),0,VLOOKUP('W. VaR &amp; Peak Pos By Trader'!$A15,'Import Peak'!$A$3:AL$37,AL$1,FALSE))</f>
        <v>0</v>
      </c>
      <c r="AM16" s="14">
        <f>IF(ISNA(VLOOKUP('W. VaR &amp; Peak Pos By Trader'!$A15,'Import Peak'!$A$3:AM$37,AM$1,FALSE)),0,VLOOKUP('W. VaR &amp; Peak Pos By Trader'!$A15,'Import Peak'!$A$3:AM$37,AM$1,FALSE))</f>
        <v>0</v>
      </c>
      <c r="AN16" s="14">
        <f>IF(ISNA(VLOOKUP('W. VaR &amp; Peak Pos By Trader'!$A15,'Import Peak'!$A$3:AN$37,AN$1,FALSE)),0,VLOOKUP('W. VaR &amp; Peak Pos By Trader'!$A15,'Import Peak'!$A$3:AN$37,AN$1,FALSE))</f>
        <v>0</v>
      </c>
      <c r="AO16" s="14">
        <f>IF(ISNA(VLOOKUP('W. VaR &amp; Peak Pos By Trader'!$A15,'Import Peak'!$A$3:AO$37,AO$1,FALSE)),0,VLOOKUP('W. VaR &amp; Peak Pos By Trader'!$A15,'Import Peak'!$A$3:AO$37,AO$1,FALSE))</f>
        <v>0</v>
      </c>
      <c r="AP16" s="14">
        <f>IF(ISNA(VLOOKUP('W. VaR &amp; Peak Pos By Trader'!$A15,'Import Peak'!$A$3:AP$37,AP$1,FALSE)),0,VLOOKUP('W. VaR &amp; Peak Pos By Trader'!$A15,'Import Peak'!$A$3:AP$37,AP$1,FALSE))</f>
        <v>0</v>
      </c>
      <c r="AQ16" s="14">
        <f>IF(ISNA(VLOOKUP('W. VaR &amp; Peak Pos By Trader'!$A15,'Import Peak'!$A$3:AQ$37,AQ$1,FALSE)),0,VLOOKUP('W. VaR &amp; Peak Pos By Trader'!$A15,'Import Peak'!$A$3:AQ$37,AQ$1,FALSE))</f>
        <v>0</v>
      </c>
      <c r="AR16" s="14">
        <f>IF(ISNA(VLOOKUP('W. VaR &amp; Peak Pos By Trader'!$A15,'Import Peak'!$A$3:AR$37,AR$1,FALSE)),0,VLOOKUP('W. VaR &amp; Peak Pos By Trader'!$A15,'Import Peak'!$A$3:AR$37,AR$1,FALSE))</f>
        <v>0</v>
      </c>
      <c r="AS16" s="14">
        <f>IF(ISNA(VLOOKUP('W. VaR &amp; Peak Pos By Trader'!$A15,'Import Peak'!$A$3:AS$37,AS$1,FALSE)),0,VLOOKUP('W. VaR &amp; Peak Pos By Trader'!$A15,'Import Peak'!$A$3:AS$37,AS$1,FALSE))</f>
        <v>0</v>
      </c>
      <c r="AT16" s="14">
        <f>IF(ISNA(VLOOKUP('W. VaR &amp; Peak Pos By Trader'!$A15,'Import Peak'!$A$3:AT$37,AT$1,FALSE)),0,VLOOKUP('W. VaR &amp; Peak Pos By Trader'!$A15,'Import Peak'!$A$3:AT$37,AT$1,FALSE))</f>
        <v>0</v>
      </c>
      <c r="AU16" s="14">
        <f>IF(ISNA(VLOOKUP('W. VaR &amp; Peak Pos By Trader'!$A15,'Import Peak'!$A$3:AU$37,AU$1,FALSE)),0,VLOOKUP('W. VaR &amp; Peak Pos By Trader'!$A15,'Import Peak'!$A$3:AU$37,AU$1,FALSE))</f>
        <v>0</v>
      </c>
      <c r="AV16" s="14">
        <f>IF(ISNA(VLOOKUP('W. VaR &amp; Peak Pos By Trader'!$A15,'Import Peak'!$A$3:AV$37,AV$1,FALSE)),0,VLOOKUP('W. VaR &amp; Peak Pos By Trader'!$A15,'Import Peak'!$A$3:AV$37,AV$1,FALSE))</f>
        <v>0</v>
      </c>
      <c r="AW16" s="14">
        <f>IF(ISNA(VLOOKUP('W. VaR &amp; Peak Pos By Trader'!$A15,'Import Peak'!$A$3:AW$37,AW$1,FALSE)),0,VLOOKUP('W. VaR &amp; Peak Pos By Trader'!$A15,'Import Peak'!$A$3:AW$37,AW$1,FALSE))</f>
        <v>0</v>
      </c>
      <c r="AX16" s="14">
        <f>IF(ISNA(VLOOKUP('W. VaR &amp; Peak Pos By Trader'!$A15,'Import Peak'!$A$3:AX$37,AX$1,FALSE)),0,VLOOKUP('W. VaR &amp; Peak Pos By Trader'!$A15,'Import Peak'!$A$3:AX$37,AX$1,FALSE))</f>
        <v>0</v>
      </c>
      <c r="AY16" s="14">
        <f>IF(ISNA(VLOOKUP('W. VaR &amp; Peak Pos By Trader'!$A15,'Import Peak'!$A$3:AY$37,AY$1,FALSE)),0,VLOOKUP('W. VaR &amp; Peak Pos By Trader'!$A15,'Import Peak'!$A$3:AY$37,AY$1,FALSE))</f>
        <v>0</v>
      </c>
      <c r="AZ16" s="14">
        <f>IF(ISNA(VLOOKUP('W. VaR &amp; Peak Pos By Trader'!$A15,'Import Peak'!$A$3:AZ$37,AZ$1,FALSE)),0,VLOOKUP('W. VaR &amp; Peak Pos By Trader'!$A15,'Import Peak'!$A$3:AZ$37,AZ$1,FALSE))</f>
        <v>0</v>
      </c>
      <c r="BA16" s="14">
        <f>IF(ISNA(VLOOKUP('W. VaR &amp; Peak Pos By Trader'!$A15,'Import Peak'!$A$3:BA$37,BA$1,FALSE)),0,VLOOKUP('W. VaR &amp; Peak Pos By Trader'!$A15,'Import Peak'!$A$3:BA$37,BA$1,FALSE))</f>
        <v>0</v>
      </c>
      <c r="BB16" s="14">
        <f>IF(ISNA(VLOOKUP('W. VaR &amp; Peak Pos By Trader'!$A15,'Import Peak'!$A$3:BB$37,BB$1,FALSE)),0,VLOOKUP('W. VaR &amp; Peak Pos By Trader'!$A15,'Import Peak'!$A$3:BB$37,BB$1,FALSE))</f>
        <v>0</v>
      </c>
      <c r="BC16" s="14">
        <f>IF(ISNA(VLOOKUP('W. VaR &amp; Peak Pos By Trader'!$A15,'Import Peak'!$A$3:BC$37,BC$1,FALSE)),0,VLOOKUP('W. VaR &amp; Peak Pos By Trader'!$A15,'Import Peak'!$A$3:BC$37,BC$1,FALSE))</f>
        <v>0</v>
      </c>
      <c r="BD16" s="14">
        <f>IF(ISNA(VLOOKUP('W. VaR &amp; Peak Pos By Trader'!$A15,'Import Peak'!$A$3:BD$37,BD$1,FALSE)),0,VLOOKUP('W. VaR &amp; Peak Pos By Trader'!$A15,'Import Peak'!$A$3:BD$37,BD$1,FALSE))</f>
        <v>0</v>
      </c>
      <c r="BE16" s="14">
        <f>IF(ISNA(VLOOKUP('W. VaR &amp; Peak Pos By Trader'!$A15,'Import Peak'!$A$3:BE$37,BE$1,FALSE)),0,VLOOKUP('W. VaR &amp; Peak Pos By Trader'!$A15,'Import Peak'!$A$3:BE$37,BE$1,FALSE))</f>
        <v>0</v>
      </c>
      <c r="BF16" s="14">
        <f>IF(ISNA(VLOOKUP('W. VaR &amp; Peak Pos By Trader'!$A15,'Import Peak'!$A$3:BF$37,BF$1,FALSE)),0,VLOOKUP('W. VaR &amp; Peak Pos By Trader'!$A15,'Import Peak'!$A$3:BF$37,BF$1,FALSE))</f>
        <v>0</v>
      </c>
      <c r="BG16" s="14">
        <f>IF(ISNA(VLOOKUP('W. VaR &amp; Peak Pos By Trader'!$A15,'Import Peak'!$A$3:BG$37,BG$1,FALSE)),0,VLOOKUP('W. VaR &amp; Peak Pos By Trader'!$A15,'Import Peak'!$A$3:BG$37,BG$1,FALSE))</f>
        <v>0</v>
      </c>
      <c r="BH16" s="14">
        <f>IF(ISNA(VLOOKUP('W. VaR &amp; Peak Pos By Trader'!$A15,'Import Peak'!$A$3:BH$37,BH$1,FALSE)),0,VLOOKUP('W. VaR &amp; Peak Pos By Trader'!$A15,'Import Peak'!$A$3:BH$37,BH$1,FALSE))</f>
        <v>0</v>
      </c>
      <c r="BI16" s="14">
        <f>IF(ISNA(VLOOKUP('W. VaR &amp; Peak Pos By Trader'!$A15,'Import Peak'!$A$3:BI$37,BI$1,FALSE)),0,VLOOKUP('W. VaR &amp; Peak Pos By Trader'!$A15,'Import Peak'!$A$3:BI$37,BI$1,FALSE))</f>
        <v>0</v>
      </c>
      <c r="BJ16" s="14">
        <f>IF(ISNA(VLOOKUP('W. VaR &amp; Peak Pos By Trader'!$A15,'Import Peak'!$A$3:BJ$37,BJ$1,FALSE)),0,VLOOKUP('W. VaR &amp; Peak Pos By Trader'!$A15,'Import Peak'!$A$3:BJ$37,BJ$1,FALSE))</f>
        <v>0</v>
      </c>
      <c r="BK16" s="14">
        <f>IF(ISNA(VLOOKUP('W. VaR &amp; Peak Pos By Trader'!$A15,'Import Peak'!$A$3:BK$37,BK$1,FALSE)),0,VLOOKUP('W. VaR &amp; Peak Pos By Trader'!$A15,'Import Peak'!$A$3:BK$37,BK$1,FALSE))</f>
        <v>0</v>
      </c>
      <c r="BL16" s="14">
        <f>IF(ISNA(VLOOKUP('W. VaR &amp; Peak Pos By Trader'!$A15,'Import Peak'!$A$3:BL$37,BL$1,FALSE)),0,VLOOKUP('W. VaR &amp; Peak Pos By Trader'!$A15,'Import Peak'!$A$3:BL$37,BL$1,FALSE))</f>
        <v>0</v>
      </c>
      <c r="BM16" s="14">
        <f>IF(ISNA(VLOOKUP('W. VaR &amp; Peak Pos By Trader'!$A15,'Import Peak'!$A$3:BM$37,BM$1,FALSE)),0,VLOOKUP('W. VaR &amp; Peak Pos By Trader'!$A15,'Import Peak'!$A$3:BM$37,BM$1,FALSE))</f>
        <v>0</v>
      </c>
      <c r="BN16" s="14">
        <f>IF(ISNA(VLOOKUP('W. VaR &amp; Peak Pos By Trader'!$A15,'Import Peak'!$A$3:BN$37,BN$1,FALSE)),0,VLOOKUP('W. VaR &amp; Peak Pos By Trader'!$A15,'Import Peak'!$A$3:BN$37,BN$1,FALSE))</f>
        <v>0</v>
      </c>
      <c r="BO16" s="14">
        <f>IF(ISNA(VLOOKUP('W. VaR &amp; Peak Pos By Trader'!$A15,'Import Peak'!$A$3:BO$37,BO$1,FALSE)),0,VLOOKUP('W. VaR &amp; Peak Pos By Trader'!$A15,'Import Peak'!$A$3:BO$37,BO$1,FALSE))</f>
        <v>0</v>
      </c>
      <c r="BP16" s="14">
        <f>IF(ISNA(VLOOKUP('W. VaR &amp; Peak Pos By Trader'!$A15,'Import Peak'!$A$3:BP$37,BP$1,FALSE)),0,VLOOKUP('W. VaR &amp; Peak Pos By Trader'!$A15,'Import Peak'!$A$3:BP$37,BP$1,FALSE))</f>
        <v>0</v>
      </c>
      <c r="BQ16" s="14">
        <f>IF(ISNA(VLOOKUP('W. VaR &amp; Peak Pos By Trader'!$A15,'Import Peak'!$A$3:BQ$37,BQ$1,FALSE)),0,VLOOKUP('W. VaR &amp; Peak Pos By Trader'!$A15,'Import Peak'!$A$3:BQ$37,BQ$1,FALSE))</f>
        <v>0</v>
      </c>
      <c r="BR16" s="14">
        <f>IF(ISNA(VLOOKUP('W. VaR &amp; Peak Pos By Trader'!$A15,'Import Peak'!$A$3:BR$37,BR$1,FALSE)),0,VLOOKUP('W. VaR &amp; Peak Pos By Trader'!$A15,'Import Peak'!$A$3:BR$37,BR$1,FALSE))</f>
        <v>0</v>
      </c>
      <c r="BS16" s="14">
        <f>IF(ISNA(VLOOKUP('W. VaR &amp; Peak Pos By Trader'!$A15,'Import Peak'!$A$3:BS$37,BS$1,FALSE)),0,VLOOKUP('W. VaR &amp; Peak Pos By Trader'!$A15,'Import Peak'!$A$3:BS$37,BS$1,FALSE))</f>
        <v>0</v>
      </c>
      <c r="BT16" s="14">
        <f>IF(ISNA(VLOOKUP('W. VaR &amp; Peak Pos By Trader'!$A15,'Import Peak'!$A$3:BT$37,BT$1,FALSE)),0,VLOOKUP('W. VaR &amp; Peak Pos By Trader'!$A15,'Import Peak'!$A$3:BT$37,BT$1,FALSE))</f>
        <v>0</v>
      </c>
      <c r="BU16" s="14">
        <f>IF(ISNA(VLOOKUP('W. VaR &amp; Peak Pos By Trader'!$A15,'Import Peak'!$A$3:BU$37,BU$1,FALSE)),0,VLOOKUP('W. VaR &amp; Peak Pos By Trader'!$A15,'Import Peak'!$A$3:BU$37,BU$1,FALSE))</f>
        <v>0</v>
      </c>
      <c r="BV16" s="14">
        <f>IF(ISNA(VLOOKUP('W. VaR &amp; Peak Pos By Trader'!$A15,'Import Peak'!$A$3:BV$37,BV$1,FALSE)),0,VLOOKUP('W. VaR &amp; Peak Pos By Trader'!$A15,'Import Peak'!$A$3:BV$37,BV$1,FALSE))</f>
        <v>0</v>
      </c>
      <c r="BW16" s="14">
        <f>IF(ISNA(VLOOKUP('W. VaR &amp; Peak Pos By Trader'!$A15,'Import Peak'!$A$3:BW$37,BW$1,FALSE)),0,VLOOKUP('W. VaR &amp; Peak Pos By Trader'!$A15,'Import Peak'!$A$3:BW$37,BW$1,FALSE))</f>
        <v>0</v>
      </c>
      <c r="BX16" s="14">
        <f>IF(ISNA(VLOOKUP('W. VaR &amp; Peak Pos By Trader'!$A15,'Import Peak'!$A$3:BX$37,BX$1,FALSE)),0,VLOOKUP('W. VaR &amp; Peak Pos By Trader'!$A15,'Import Peak'!$A$3:BX$37,BX$1,FALSE))</f>
        <v>0</v>
      </c>
      <c r="BY16" s="14">
        <f>IF(ISNA(VLOOKUP('W. VaR &amp; Peak Pos By Trader'!$A15,'Import Peak'!$A$3:BY$37,BY$1,FALSE)),0,VLOOKUP('W. VaR &amp; Peak Pos By Trader'!$A15,'Import Peak'!$A$3:BY$37,BY$1,FALSE))</f>
        <v>0</v>
      </c>
      <c r="BZ16" s="14">
        <f>IF(ISNA(VLOOKUP('W. VaR &amp; Peak Pos By Trader'!$A15,'Import Peak'!$A$3:BZ$37,BZ$1,FALSE)),0,VLOOKUP('W. VaR &amp; Peak Pos By Trader'!$A15,'Import Peak'!$A$3:BZ$37,BZ$1,FALSE))</f>
        <v>0</v>
      </c>
      <c r="CA16" s="14">
        <f>IF(ISNA(VLOOKUP('W. VaR &amp; Peak Pos By Trader'!$A15,'Import Peak'!$A$3:CA$37,CA$1,FALSE)),0,VLOOKUP('W. VaR &amp; Peak Pos By Trader'!$A15,'Import Peak'!$A$3:CA$37,CA$1,FALSE))</f>
        <v>0</v>
      </c>
      <c r="CB16" s="14">
        <f>IF(ISNA(VLOOKUP('W. VaR &amp; Peak Pos By Trader'!$A15,'Import Peak'!$A$3:CB$37,CB$1,FALSE)),0,VLOOKUP('W. VaR &amp; Peak Pos By Trader'!$A15,'Import Peak'!$A$3:CB$37,CB$1,FALSE))</f>
        <v>0</v>
      </c>
      <c r="CC16" s="14">
        <f>IF(ISNA(VLOOKUP('W. VaR &amp; Peak Pos By Trader'!$A15,'Import Peak'!$A$3:CC$37,CC$1,FALSE)),0,VLOOKUP('W. VaR &amp; Peak Pos By Trader'!$A15,'Import Peak'!$A$3:CC$37,CC$1,FALSE))</f>
        <v>0</v>
      </c>
      <c r="CD16" s="14">
        <f>IF(ISNA(VLOOKUP('W. VaR &amp; Peak Pos By Trader'!$A15,'Import Peak'!$A$3:CD$37,CD$1,FALSE)),0,VLOOKUP('W. VaR &amp; Peak Pos By Trader'!$A15,'Import Peak'!$A$3:CD$37,CD$1,FALSE))</f>
        <v>0</v>
      </c>
      <c r="CE16" s="14">
        <f>IF(ISNA(VLOOKUP('W. VaR &amp; Peak Pos By Trader'!$A15,'Import Peak'!$A$3:CE$37,CE$1,FALSE)),0,VLOOKUP('W. VaR &amp; Peak Pos By Trader'!$A15,'Import Peak'!$A$3:CE$37,CE$1,FALSE))</f>
        <v>0</v>
      </c>
      <c r="CF16" s="14">
        <f>IF(ISNA(VLOOKUP('W. VaR &amp; Peak Pos By Trader'!$A15,'Import Peak'!$A$3:CF$37,CF$1,FALSE)),0,VLOOKUP('W. VaR &amp; Peak Pos By Trader'!$A15,'Import Peak'!$A$3:CF$37,CF$1,FALSE))</f>
        <v>0</v>
      </c>
      <c r="CG16" s="14">
        <f>IF(ISNA(VLOOKUP('W. VaR &amp; Peak Pos By Trader'!$A15,'Import Peak'!$A$3:CG$37,CG$1,FALSE)),0,VLOOKUP('W. VaR &amp; Peak Pos By Trader'!$A15,'Import Peak'!$A$3:CG$37,CG$1,FALSE))</f>
        <v>0</v>
      </c>
      <c r="CH16" s="14">
        <f>IF(ISNA(VLOOKUP('W. VaR &amp; Peak Pos By Trader'!$A15,'Import Peak'!$A$3:CH$37,CH$1,FALSE)),0,VLOOKUP('W. VaR &amp; Peak Pos By Trader'!$A15,'Import Peak'!$A$3:CH$37,CH$1,FALSE))</f>
        <v>0</v>
      </c>
      <c r="CI16" s="14">
        <f>IF(ISNA(VLOOKUP('W. VaR &amp; Peak Pos By Trader'!$A15,'Import Peak'!$A$3:CI$37,CI$1,FALSE)),0,VLOOKUP('W. VaR &amp; Peak Pos By Trader'!$A15,'Import Peak'!$A$3:CI$37,CI$1,FALSE))</f>
        <v>0</v>
      </c>
      <c r="CJ16" s="14">
        <f>IF(ISNA(VLOOKUP('W. VaR &amp; Peak Pos By Trader'!$A15,'Import Peak'!$A$3:CJ$37,CJ$1,FALSE)),0,VLOOKUP('W. VaR &amp; Peak Pos By Trader'!$A15,'Import Peak'!$A$3:CJ$37,CJ$1,FALSE))</f>
        <v>0</v>
      </c>
      <c r="CK16" s="14">
        <f>IF(ISNA(VLOOKUP('W. VaR &amp; Peak Pos By Trader'!$A15,'Import Peak'!$A$3:CK$37,CK$1,FALSE)),0,VLOOKUP('W. VaR &amp; Peak Pos By Trader'!$A15,'Import Peak'!$A$3:CK$37,CK$1,FALSE))</f>
        <v>0</v>
      </c>
      <c r="CL16" s="14">
        <f>IF(ISNA(VLOOKUP('W. VaR &amp; Peak Pos By Trader'!$A15,'Import Peak'!$A$3:CL$37,CL$1,FALSE)),0,VLOOKUP('W. VaR &amp; Peak Pos By Trader'!$A15,'Import Peak'!$A$3:CL$37,CL$1,FALSE))</f>
        <v>0</v>
      </c>
      <c r="CM16" s="14">
        <f>IF(ISNA(VLOOKUP('W. VaR &amp; Peak Pos By Trader'!$A15,'Import Peak'!$A$3:CM$37,CM$1,FALSE)),0,VLOOKUP('W. VaR &amp; Peak Pos By Trader'!$A15,'Import Peak'!$A$3:CM$37,CM$1,FALSE))</f>
        <v>0</v>
      </c>
      <c r="CN16" s="14">
        <f>IF(ISNA(VLOOKUP('W. VaR &amp; Peak Pos By Trader'!$A15,'Import Peak'!$A$3:CN$37,CN$1,FALSE)),0,VLOOKUP('W. VaR &amp; Peak Pos By Trader'!$A15,'Import Peak'!$A$3:CN$37,CN$1,FALSE))</f>
        <v>0</v>
      </c>
      <c r="CO16" s="14">
        <f>IF(ISNA(VLOOKUP('W. VaR &amp; Peak Pos By Trader'!$A15,'Import Peak'!$A$3:CO$37,CO$1,FALSE)),0,VLOOKUP('W. VaR &amp; Peak Pos By Trader'!$A15,'Import Peak'!$A$3:CO$37,CO$1,FALSE))</f>
        <v>0</v>
      </c>
      <c r="CP16" s="14">
        <f>IF(ISNA(VLOOKUP('W. VaR &amp; Peak Pos By Trader'!$A15,'Import Peak'!$A$3:CP$37,CP$1,FALSE)),0,VLOOKUP('W. VaR &amp; Peak Pos By Trader'!$A15,'Import Peak'!$A$3:CP$37,CP$1,FALSE))</f>
        <v>0</v>
      </c>
      <c r="CQ16" s="14">
        <f>IF(ISNA(VLOOKUP('W. VaR &amp; Peak Pos By Trader'!$A15,'Import Peak'!$A$3:CQ$37,CQ$1,FALSE)),0,VLOOKUP('W. VaR &amp; Peak Pos By Trader'!$A15,'Import Peak'!$A$3:CQ$37,CQ$1,FALSE))</f>
        <v>0</v>
      </c>
      <c r="CR16" s="14">
        <f>IF(ISNA(VLOOKUP('W. VaR &amp; Peak Pos By Trader'!$A15,'Import Peak'!$A$3:CR$37,CR$1,FALSE)),0,VLOOKUP('W. VaR &amp; Peak Pos By Trader'!$A15,'Import Peak'!$A$3:CR$37,CR$1,FALSE))</f>
        <v>0</v>
      </c>
      <c r="CS16" s="14">
        <f>IF(ISNA(VLOOKUP('W. VaR &amp; Peak Pos By Trader'!$A15,'Import Peak'!$A$3:CS$37,CS$1,FALSE)),0,VLOOKUP('W. VaR &amp; Peak Pos By Trader'!$A15,'Import Peak'!$A$3:CS$37,CS$1,FALSE))</f>
        <v>0</v>
      </c>
      <c r="CT16" s="14">
        <f>IF(ISNA(VLOOKUP('W. VaR &amp; Peak Pos By Trader'!$A15,'Import Peak'!$A$3:CT$37,CT$1,FALSE)),0,VLOOKUP('W. VaR &amp; Peak Pos By Trader'!$A15,'Import Peak'!$A$3:CT$37,CT$1,FALSE))</f>
        <v>0</v>
      </c>
      <c r="CU16" s="14">
        <f>IF(ISNA(VLOOKUP('W. VaR &amp; Peak Pos By Trader'!$A15,'Import Peak'!$A$3:CU$37,CU$1,FALSE)),0,VLOOKUP('W. VaR &amp; Peak Pos By Trader'!$A15,'Import Peak'!$A$3:CU$37,CU$1,FALSE))</f>
        <v>0</v>
      </c>
      <c r="CV16" s="14">
        <f>IF(ISNA(VLOOKUP('W. VaR &amp; Peak Pos By Trader'!$A15,'Import Peak'!$A$3:CV$37,CV$1,FALSE)),0,VLOOKUP('W. VaR &amp; Peak Pos By Trader'!$A15,'Import Peak'!$A$3:CV$37,CV$1,FALSE))</f>
        <v>0</v>
      </c>
      <c r="CW16" s="14">
        <f>IF(ISNA(VLOOKUP('W. VaR &amp; Peak Pos By Trader'!$A15,'Import Peak'!$A$3:CW$37,CW$1,FALSE)),0,VLOOKUP('W. VaR &amp; Peak Pos By Trader'!$A15,'Import Peak'!$A$3:CW$37,CW$1,FALSE))</f>
        <v>0</v>
      </c>
      <c r="CX16" s="14">
        <f>IF(ISNA(VLOOKUP('W. VaR &amp; Peak Pos By Trader'!$A15,'Import Peak'!$A$3:CX$37,CX$1,FALSE)),0,VLOOKUP('W. VaR &amp; Peak Pos By Trader'!$A15,'Import Peak'!$A$3:CX$37,CX$1,FALSE))</f>
        <v>0</v>
      </c>
      <c r="CY16" s="14">
        <f>IF(ISNA(VLOOKUP('W. VaR &amp; Peak Pos By Trader'!$A15,'Import Peak'!$A$3:CY$37,CY$1,FALSE)),0,VLOOKUP('W. VaR &amp; Peak Pos By Trader'!$A15,'Import Peak'!$A$3:CY$37,CY$1,FALSE))</f>
        <v>0</v>
      </c>
      <c r="CZ16" s="14">
        <f>IF(ISNA(VLOOKUP('W. VaR &amp; Peak Pos By Trader'!$A15,'Import Peak'!$A$3:CZ$37,CZ$1,FALSE)),0,VLOOKUP('W. VaR &amp; Peak Pos By Trader'!$A15,'Import Peak'!$A$3:CZ$37,CZ$1,FALSE))</f>
        <v>0</v>
      </c>
      <c r="DA16" s="14">
        <f>IF(ISNA(VLOOKUP('W. VaR &amp; Peak Pos By Trader'!$A15,'Import Peak'!$A$3:DA$37,DA$1,FALSE)),0,VLOOKUP('W. VaR &amp; Peak Pos By Trader'!$A15,'Import Peak'!$A$3:DA$37,DA$1,FALSE))</f>
        <v>0</v>
      </c>
      <c r="DB16" s="14">
        <f>IF(ISNA(VLOOKUP('W. VaR &amp; Peak Pos By Trader'!$A15,'Import Peak'!$A$3:DB$37,DB$1,FALSE)),0,VLOOKUP('W. VaR &amp; Peak Pos By Trader'!$A15,'Import Peak'!$A$3:DB$37,DB$1,FALSE))</f>
        <v>0</v>
      </c>
      <c r="DC16" s="14">
        <f>IF(ISNA(VLOOKUP('W. VaR &amp; Peak Pos By Trader'!$A15,'Import Peak'!$A$3:DC$37,DC$1,FALSE)),0,VLOOKUP('W. VaR &amp; Peak Pos By Trader'!$A15,'Import Peak'!$A$3:DC$37,DC$1,FALSE))</f>
        <v>0</v>
      </c>
      <c r="DD16" s="14">
        <f>IF(ISNA(VLOOKUP('W. VaR &amp; Peak Pos By Trader'!$A15,'Import Peak'!$A$3:DD$37,DD$1,FALSE)),0,VLOOKUP('W. VaR &amp; Peak Pos By Trader'!$A15,'Import Peak'!$A$3:DD$37,DD$1,FALSE))</f>
        <v>0</v>
      </c>
      <c r="DE16" s="14">
        <f>IF(ISNA(VLOOKUP('W. VaR &amp; Peak Pos By Trader'!$A15,'Import Peak'!$A$3:DE$37,DE$1,FALSE)),0,VLOOKUP('W. VaR &amp; Peak Pos By Trader'!$A15,'Import Peak'!$A$3:DE$37,DE$1,FALSE))</f>
        <v>0</v>
      </c>
      <c r="DF16" s="14">
        <f>IF(ISNA(VLOOKUP('W. VaR &amp; Peak Pos By Trader'!$A15,'Import Peak'!$A$3:DF$37,DF$1,FALSE)),0,VLOOKUP('W. VaR &amp; Peak Pos By Trader'!$A15,'Import Peak'!$A$3:DF$37,DF$1,FALSE))</f>
        <v>0</v>
      </c>
      <c r="DG16" s="14">
        <f>IF(ISNA(VLOOKUP('W. VaR &amp; Peak Pos By Trader'!$A15,'Import Peak'!$A$3:DG$37,DG$1,FALSE)),0,VLOOKUP('W. VaR &amp; Peak Pos By Trader'!$A15,'Import Peak'!$A$3:DG$37,DG$1,FALSE))</f>
        <v>0</v>
      </c>
      <c r="DH16" s="14">
        <f>IF(ISNA(VLOOKUP('W. VaR &amp; Peak Pos By Trader'!$A15,'Import Peak'!$A$3:DH$37,DH$1,FALSE)),0,VLOOKUP('W. VaR &amp; Peak Pos By Trader'!$A15,'Import Peak'!$A$3:DH$37,DH$1,FALSE))</f>
        <v>0</v>
      </c>
      <c r="DI16" s="14">
        <f>IF(ISNA(VLOOKUP('W. VaR &amp; Peak Pos By Trader'!$A15,'Import Peak'!$A$3:DI$37,DI$1,FALSE)),0,VLOOKUP('W. VaR &amp; Peak Pos By Trader'!$A15,'Import Peak'!$A$3:DI$37,DI$1,FALSE))</f>
        <v>0</v>
      </c>
      <c r="DJ16" s="14">
        <f>IF(ISNA(VLOOKUP('W. VaR &amp; Peak Pos By Trader'!$A15,'Import Peak'!$A$3:DJ$37,DJ$1,FALSE)),0,VLOOKUP('W. VaR &amp; Peak Pos By Trader'!$A15,'Import Peak'!$A$3:DJ$37,DJ$1,FALSE))</f>
        <v>0</v>
      </c>
      <c r="DK16" s="14">
        <f>IF(ISNA(VLOOKUP('W. VaR &amp; Peak Pos By Trader'!$A15,'Import Peak'!$A$3:DK$37,DK$1,FALSE)),0,VLOOKUP('W. VaR &amp; Peak Pos By Trader'!$A15,'Import Peak'!$A$3:DK$37,DK$1,FALSE))</f>
        <v>0</v>
      </c>
      <c r="DL16" s="14">
        <f>IF(ISNA(VLOOKUP('W. VaR &amp; Peak Pos By Trader'!$A15,'Import Peak'!$A$3:DL$37,DL$1,FALSE)),0,VLOOKUP('W. VaR &amp; Peak Pos By Trader'!$A15,'Import Peak'!$A$3:DL$37,DL$1,FALSE))</f>
        <v>0</v>
      </c>
      <c r="DM16" s="14">
        <f>IF(ISNA(VLOOKUP('W. VaR &amp; Peak Pos By Trader'!$A15,'Import Peak'!$A$3:DM$37,DM$1,FALSE)),0,VLOOKUP('W. VaR &amp; Peak Pos By Trader'!$A15,'Import Peak'!$A$3:DM$37,DM$1,FALSE))</f>
        <v>0</v>
      </c>
      <c r="DN16" s="14">
        <f>IF(ISNA(VLOOKUP('W. VaR &amp; Peak Pos By Trader'!$A15,'Import Peak'!$A$3:DN$37,DN$1,FALSE)),0,VLOOKUP('W. VaR &amp; Peak Pos By Trader'!$A15,'Import Peak'!$A$3:DN$37,DN$1,FALSE))</f>
        <v>0</v>
      </c>
      <c r="DO16" s="14">
        <f>IF(ISNA(VLOOKUP('W. VaR &amp; Peak Pos By Trader'!$A15,'Import Peak'!$A$3:DO$37,DO$1,FALSE)),0,VLOOKUP('W. VaR &amp; Peak Pos By Trader'!$A15,'Import Peak'!$A$3:DO$37,DO$1,FALSE))</f>
        <v>0</v>
      </c>
      <c r="DP16" s="14">
        <f>IF(ISNA(VLOOKUP('W. VaR &amp; Peak Pos By Trader'!$A15,'Import Peak'!$A$3:DP$37,DP$1,FALSE)),0,VLOOKUP('W. VaR &amp; Peak Pos By Trader'!$A15,'Import Peak'!$A$3:DP$37,DP$1,FALSE))</f>
        <v>0</v>
      </c>
      <c r="DQ16" s="14">
        <f>IF(ISNA(VLOOKUP('W. VaR &amp; Peak Pos By Trader'!$A15,'Import Peak'!$A$3:DQ$37,DQ$1,FALSE)),0,VLOOKUP('W. VaR &amp; Peak Pos By Trader'!$A15,'Import Peak'!$A$3:DQ$37,DQ$1,FALSE))</f>
        <v>0</v>
      </c>
      <c r="DR16" s="14">
        <f>IF(ISNA(VLOOKUP('W. VaR &amp; Peak Pos By Trader'!$A15,'Import Peak'!$A$3:DR$37,DR$1,FALSE)),0,VLOOKUP('W. VaR &amp; Peak Pos By Trader'!$A15,'Import Peak'!$A$3:DR$37,DR$1,FALSE))</f>
        <v>0</v>
      </c>
      <c r="DS16" s="14">
        <f>IF(ISNA(VLOOKUP('W. VaR &amp; Peak Pos By Trader'!$A15,'Import Peak'!$A$3:DS$37,DS$1,FALSE)),0,VLOOKUP('W. VaR &amp; Peak Pos By Trader'!$A15,'Import Peak'!$A$3:DS$37,DS$1,FALSE))</f>
        <v>0</v>
      </c>
      <c r="DT16" s="14">
        <f>IF(ISNA(VLOOKUP('W. VaR &amp; Peak Pos By Trader'!$A15,'Import Peak'!$A$3:DT$37,DT$1,FALSE)),0,VLOOKUP('W. VaR &amp; Peak Pos By Trader'!$A15,'Import Peak'!$A$3:DT$37,DT$1,FALSE))</f>
        <v>0</v>
      </c>
      <c r="DU16" s="14">
        <f>IF(ISNA(VLOOKUP('W. VaR &amp; Peak Pos By Trader'!$A15,'Import Peak'!$A$3:DU$37,DU$1,FALSE)),0,VLOOKUP('W. VaR &amp; Peak Pos By Trader'!$A15,'Import Peak'!$A$3:DU$37,DU$1,FALSE))</f>
        <v>0</v>
      </c>
      <c r="DV16" s="14">
        <f>IF(ISNA(VLOOKUP('W. VaR &amp; Peak Pos By Trader'!$A15,'Import Peak'!$A$3:DV$37,DV$1,FALSE)),0,VLOOKUP('W. VaR &amp; Peak Pos By Trader'!$A15,'Import Peak'!$A$3:DV$37,DV$1,FALSE))</f>
        <v>0</v>
      </c>
      <c r="DW16" s="14">
        <f>IF(ISNA(VLOOKUP('W. VaR &amp; Peak Pos By Trader'!$A15,'Import Peak'!$A$3:DW$37,DW$1,FALSE)),0,VLOOKUP('W. VaR &amp; Peak Pos By Trader'!$A15,'Import Peak'!$A$3:DW$37,DW$1,FALSE))</f>
        <v>0</v>
      </c>
      <c r="DX16" s="14">
        <f>IF(ISNA(VLOOKUP('W. VaR &amp; Peak Pos By Trader'!$A15,'Import Peak'!$A$3:DX$37,DX$1,FALSE)),0,VLOOKUP('W. VaR &amp; Peak Pos By Trader'!$A15,'Import Peak'!$A$3:DX$37,DX$1,FALSE))</f>
        <v>0</v>
      </c>
      <c r="DY16" s="14">
        <f>IF(ISNA(VLOOKUP('W. VaR &amp; Peak Pos By Trader'!$A15,'Import Peak'!$A$3:DY$37,DY$1,FALSE)),0,VLOOKUP('W. VaR &amp; Peak Pos By Trader'!$A15,'Import Peak'!$A$3:DY$37,DY$1,FALSE))</f>
        <v>0</v>
      </c>
      <c r="DZ16" s="14">
        <f>IF(ISNA(VLOOKUP('W. VaR &amp; Peak Pos By Trader'!$A15,'Import Peak'!$A$3:DZ$37,DZ$1,FALSE)),0,VLOOKUP('W. VaR &amp; Peak Pos By Trader'!$A15,'Import Peak'!$A$3:DZ$37,DZ$1,FALSE))</f>
        <v>0</v>
      </c>
      <c r="EA16" s="14">
        <f>IF(ISNA(VLOOKUP('W. VaR &amp; Peak Pos By Trader'!$A15,'Import Peak'!$A$3:EA$37,EA$1,FALSE)),0,VLOOKUP('W. VaR &amp; Peak Pos By Trader'!$A15,'Import Peak'!$A$3:EA$37,EA$1,FALSE))</f>
        <v>0</v>
      </c>
      <c r="EB16" s="14">
        <f>IF(ISNA(VLOOKUP('W. VaR &amp; Peak Pos By Trader'!$A15,'Import Peak'!$A$3:EB$37,EB$1,FALSE)),0,VLOOKUP('W. VaR &amp; Peak Pos By Trader'!$A15,'Import Peak'!$A$3:EB$37,EB$1,FALSE))</f>
        <v>0</v>
      </c>
      <c r="EC16" s="14">
        <f>IF(ISNA(VLOOKUP('W. VaR &amp; Peak Pos By Trader'!$A15,'Import Peak'!$A$3:EC$37,EC$1,FALSE)),0,VLOOKUP('W. VaR &amp; Peak Pos By Trader'!$A15,'Import Peak'!$A$3:EC$37,EC$1,FALSE))</f>
        <v>0</v>
      </c>
      <c r="ED16" s="14">
        <f>IF(ISNA(VLOOKUP('W. VaR &amp; Peak Pos By Trader'!$A15,'Import Peak'!$A$3:ED$37,ED$1,FALSE)),0,VLOOKUP('W. VaR &amp; Peak Pos By Trader'!$A15,'Import Peak'!$A$3:ED$37,ED$1,FALSE))</f>
        <v>0</v>
      </c>
      <c r="EE16" s="14">
        <f>IF(ISNA(VLOOKUP('W. VaR &amp; Peak Pos By Trader'!$A15,'Import Peak'!$A$3:EE$37,EE$1,FALSE)),0,VLOOKUP('W. VaR &amp; Peak Pos By Trader'!$A15,'Import Peak'!$A$3:EE$37,EE$1,FALSE))</f>
        <v>0</v>
      </c>
      <c r="EF16" s="14">
        <f>IF(ISNA(VLOOKUP('W. VaR &amp; Peak Pos By Trader'!$A15,'Import Peak'!$A$3:EF$37,EF$1,FALSE)),0,VLOOKUP('W. VaR &amp; Peak Pos By Trader'!$A15,'Import Peak'!$A$3:EF$37,EF$1,FALSE))</f>
        <v>0</v>
      </c>
      <c r="EG16" s="14">
        <f>IF(ISNA(VLOOKUP('W. VaR &amp; Peak Pos By Trader'!$A15,'Import Peak'!$A$3:EG$37,EG$1,FALSE)),0,VLOOKUP('W. VaR &amp; Peak Pos By Trader'!$A15,'Import Peak'!$A$3:EG$37,EG$1,FALSE))</f>
        <v>0</v>
      </c>
      <c r="EH16" s="14">
        <f>IF(ISNA(VLOOKUP('W. VaR &amp; Peak Pos By Trader'!$A15,'Import Peak'!$A$3:EH$37,EH$1,FALSE)),0,VLOOKUP('W. VaR &amp; Peak Pos By Trader'!$A15,'Import Peak'!$A$3:EH$37,EH$1,FALSE))</f>
        <v>0</v>
      </c>
      <c r="EI16" s="14">
        <f>IF(ISNA(VLOOKUP('W. VaR &amp; Peak Pos By Trader'!$A15,'Import Peak'!$A$3:EI$37,EI$1,FALSE)),0,VLOOKUP('W. VaR &amp; Peak Pos By Trader'!$A15,'Import Peak'!$A$3:EI$37,EI$1,FALSE))</f>
        <v>0</v>
      </c>
      <c r="EJ16" s="14">
        <f>IF(ISNA(VLOOKUP('W. VaR &amp; Peak Pos By Trader'!$A15,'Import Peak'!$A$3:EJ$37,EJ$1,FALSE)),0,VLOOKUP('W. VaR &amp; Peak Pos By Trader'!$A15,'Import Peak'!$A$3:EJ$37,EJ$1,FALSE))</f>
        <v>0</v>
      </c>
      <c r="EK16" s="14">
        <f>IF(ISNA(VLOOKUP('W. VaR &amp; Peak Pos By Trader'!$A15,'Import Peak'!$A$3:EK$37,EK$1,FALSE)),0,VLOOKUP('W. VaR &amp; Peak Pos By Trader'!$A15,'Import Peak'!$A$3:EK$37,EK$1,FALSE))</f>
        <v>0</v>
      </c>
      <c r="EL16" s="14">
        <f>IF(ISNA(VLOOKUP('W. VaR &amp; Peak Pos By Trader'!$A15,'Import Peak'!$A$3:EL$37,EL$1,FALSE)),0,VLOOKUP('W. VaR &amp; Peak Pos By Trader'!$A15,'Import Peak'!$A$3:EL$37,EL$1,FALSE))</f>
        <v>0</v>
      </c>
      <c r="EM16" s="14">
        <f>IF(ISNA(VLOOKUP('W. VaR &amp; Peak Pos By Trader'!$A15,'Import Peak'!$A$3:EM$37,EM$1,FALSE)),0,VLOOKUP('W. VaR &amp; Peak Pos By Trader'!$A15,'Import Peak'!$A$3:EM$37,EM$1,FALSE))</f>
        <v>0</v>
      </c>
      <c r="EN16" s="14">
        <f>IF(ISNA(VLOOKUP('W. VaR &amp; Peak Pos By Trader'!$A15,'Import Peak'!$A$3:EN$37,EN$1,FALSE)),0,VLOOKUP('W. VaR &amp; Peak Pos By Trader'!$A15,'Import Peak'!$A$3:EN$37,EN$1,FALSE))</f>
        <v>0</v>
      </c>
      <c r="EO16" s="14">
        <f>IF(ISNA(VLOOKUP('W. VaR &amp; Peak Pos By Trader'!$A15,'Import Peak'!$A$3:EO$37,EO$1,FALSE)),0,VLOOKUP('W. VaR &amp; Peak Pos By Trader'!$A15,'Import Peak'!$A$3:EO$37,EO$1,FALSE))</f>
        <v>0</v>
      </c>
      <c r="EP16" s="14">
        <f>IF(ISNA(VLOOKUP('W. VaR &amp; Peak Pos By Trader'!$A15,'Import Peak'!$A$3:EP$37,EP$1,FALSE)),0,VLOOKUP('W. VaR &amp; Peak Pos By Trader'!$A15,'Import Peak'!$A$3:EP$37,EP$1,FALSE))</f>
        <v>0</v>
      </c>
      <c r="EQ16" s="14">
        <f>IF(ISNA(VLOOKUP('W. VaR &amp; Peak Pos By Trader'!$A15,'Import Peak'!$A$3:EQ$37,EQ$1,FALSE)),0,VLOOKUP('W. VaR &amp; Peak Pos By Trader'!$A15,'Import Peak'!$A$3:EQ$37,EQ$1,FALSE))</f>
        <v>0</v>
      </c>
      <c r="ER16" s="14">
        <f>IF(ISNA(VLOOKUP('W. VaR &amp; Peak Pos By Trader'!$A15,'Import Peak'!$A$3:ER$37,ER$1,FALSE)),0,VLOOKUP('W. VaR &amp; Peak Pos By Trader'!$A15,'Import Peak'!$A$3:ER$37,ER$1,FALSE))</f>
        <v>0</v>
      </c>
      <c r="ES16" s="14">
        <f>IF(ISNA(VLOOKUP('W. VaR &amp; Peak Pos By Trader'!$A15,'Import Peak'!$A$3:ES$37,ES$1,FALSE)),0,VLOOKUP('W. VaR &amp; Peak Pos By Trader'!$A15,'Import Peak'!$A$3:ES$37,ES$1,FALSE))</f>
        <v>0</v>
      </c>
      <c r="ET16" s="14">
        <f>IF(ISNA(VLOOKUP('W. VaR &amp; Peak Pos By Trader'!$A15,'Import Peak'!$A$3:ET$37,ET$1,FALSE)),0,VLOOKUP('W. VaR &amp; Peak Pos By Trader'!$A15,'Import Peak'!$A$3:ET$37,ET$1,FALSE))</f>
        <v>0</v>
      </c>
      <c r="EU16" s="14">
        <f>IF(ISNA(VLOOKUP('W. VaR &amp; Peak Pos By Trader'!$A15,'Import Peak'!$A$3:EU$37,EU$1,FALSE)),0,VLOOKUP('W. VaR &amp; Peak Pos By Trader'!$A15,'Import Peak'!$A$3:EU$37,EU$1,FALSE))</f>
        <v>0</v>
      </c>
      <c r="EV16" s="14">
        <f>IF(ISNA(VLOOKUP('W. VaR &amp; Peak Pos By Trader'!$A15,'Import Peak'!$A$3:EV$37,EV$1,FALSE)),0,VLOOKUP('W. VaR &amp; Peak Pos By Trader'!$A15,'Import Peak'!$A$3:EV$37,EV$1,FALSE))</f>
        <v>0</v>
      </c>
      <c r="EW16" s="14">
        <f>IF(ISNA(VLOOKUP('W. VaR &amp; Peak Pos By Trader'!$A15,'Import Peak'!$A$3:EW$37,EW$1,FALSE)),0,VLOOKUP('W. VaR &amp; Peak Pos By Trader'!$A15,'Import Peak'!$A$3:EW$37,EW$1,FALSE))</f>
        <v>0</v>
      </c>
      <c r="EX16" s="14">
        <f>IF(ISNA(VLOOKUP('W. VaR &amp; Peak Pos By Trader'!$A15,'Import Peak'!$A$3:EX$37,EX$1,FALSE)),0,VLOOKUP('W. VaR &amp; Peak Pos By Trader'!$A15,'Import Peak'!$A$3:EX$37,EX$1,FALSE))</f>
        <v>0</v>
      </c>
      <c r="EY16" s="14">
        <f>IF(ISNA(VLOOKUP('W. VaR &amp; Peak Pos By Trader'!$A15,'Import Peak'!$A$3:EY$37,EY$1,FALSE)),0,VLOOKUP('W. VaR &amp; Peak Pos By Trader'!$A15,'Import Peak'!$A$3:EY$37,EY$1,FALSE))</f>
        <v>0</v>
      </c>
      <c r="EZ16" s="14">
        <f>IF(ISNA(VLOOKUP('W. VaR &amp; Peak Pos By Trader'!$A15,'Import Peak'!$A$3:EZ$37,EZ$1,FALSE)),0,VLOOKUP('W. VaR &amp; Peak Pos By Trader'!$A15,'Import Peak'!$A$3:EZ$37,EZ$1,FALSE))</f>
        <v>0</v>
      </c>
      <c r="FA16" s="14">
        <f>IF(ISNA(VLOOKUP('W. VaR &amp; Peak Pos By Trader'!$A15,'Import Peak'!$A$3:FA$37,FA$1,FALSE)),0,VLOOKUP('W. VaR &amp; Peak Pos By Trader'!$A15,'Import Peak'!$A$3:FA$37,FA$1,FALSE))</f>
        <v>0</v>
      </c>
      <c r="FB16" s="14">
        <f>IF(ISNA(VLOOKUP('W. VaR &amp; Peak Pos By Trader'!$A15,'Import Peak'!$A$3:FB$37,FB$1,FALSE)),0,VLOOKUP('W. VaR &amp; Peak Pos By Trader'!$A15,'Import Peak'!$A$3:FB$37,FB$1,FALSE))</f>
        <v>0</v>
      </c>
      <c r="FC16" s="14">
        <f>IF(ISNA(VLOOKUP('W. VaR &amp; Peak Pos By Trader'!$A15,'Import Peak'!$A$3:FC$37,FC$1,FALSE)),0,VLOOKUP('W. VaR &amp; Peak Pos By Trader'!$A15,'Import Peak'!$A$3:FC$37,FC$1,FALSE))</f>
        <v>0</v>
      </c>
      <c r="FD16" s="14">
        <f>IF(ISNA(VLOOKUP('W. VaR &amp; Peak Pos By Trader'!$A15,'Import Peak'!$A$3:FD$37,FD$1,FALSE)),0,VLOOKUP('W. VaR &amp; Peak Pos By Trader'!$A15,'Import Peak'!$A$3:FD$37,FD$1,FALSE))</f>
        <v>0</v>
      </c>
      <c r="FE16" s="14">
        <f>IF(ISNA(VLOOKUP('W. VaR &amp; Peak Pos By Trader'!$A15,'Import Peak'!$A$3:FE$37,FE$1,FALSE)),0,VLOOKUP('W. VaR &amp; Peak Pos By Trader'!$A15,'Import Peak'!$A$3:FE$37,FE$1,FALSE))</f>
        <v>0</v>
      </c>
      <c r="FF16" s="14">
        <f>IF(ISNA(VLOOKUP('W. VaR &amp; Peak Pos By Trader'!$A15,'Import Peak'!$A$3:FF$37,FF$1,FALSE)),0,VLOOKUP('W. VaR &amp; Peak Pos By Trader'!$A15,'Import Peak'!$A$3:FF$37,FF$1,FALSE))</f>
        <v>0</v>
      </c>
      <c r="FG16" s="14">
        <f>IF(ISNA(VLOOKUP('W. VaR &amp; Peak Pos By Trader'!$A15,'Import Peak'!$A$3:FG$37,FG$1,FALSE)),0,VLOOKUP('W. VaR &amp; Peak Pos By Trader'!$A15,'Import Peak'!$A$3:FG$37,FG$1,FALSE))</f>
        <v>0</v>
      </c>
      <c r="FH16" s="14">
        <f>IF(ISNA(VLOOKUP('W. VaR &amp; Peak Pos By Trader'!$A15,'Import Peak'!$A$3:FH$37,FH$1,FALSE)),0,VLOOKUP('W. VaR &amp; Peak Pos By Trader'!$A15,'Import Peak'!$A$3:FH$37,FH$1,FALSE))</f>
        <v>0</v>
      </c>
      <c r="FI16" s="14">
        <f>IF(ISNA(VLOOKUP('W. VaR &amp; Peak Pos By Trader'!$A15,'Import Peak'!$A$3:FI$37,FI$1,FALSE)),0,VLOOKUP('W. VaR &amp; Peak Pos By Trader'!$A15,'Import Peak'!$A$3:FI$37,FI$1,FALSE))</f>
        <v>0</v>
      </c>
      <c r="FJ16" s="14">
        <f>IF(ISNA(VLOOKUP('W. VaR &amp; Peak Pos By Trader'!$A15,'Import Peak'!$A$3:FJ$37,FJ$1,FALSE)),0,VLOOKUP('W. VaR &amp; Peak Pos By Trader'!$A15,'Import Peak'!$A$3:FJ$37,FJ$1,FALSE))</f>
        <v>0</v>
      </c>
      <c r="FK16" s="14">
        <f>IF(ISNA(VLOOKUP('W. VaR &amp; Peak Pos By Trader'!$A15,'Import Peak'!$A$3:FK$37,FK$1,FALSE)),0,VLOOKUP('W. VaR &amp; Peak Pos By Trader'!$A15,'Import Peak'!$A$3:FK$37,FK$1,FALSE))</f>
        <v>0</v>
      </c>
      <c r="FL16" s="14">
        <f>IF(ISNA(VLOOKUP('W. VaR &amp; Peak Pos By Trader'!$A15,'Import Peak'!$A$3:FL$37,FL$1,FALSE)),0,VLOOKUP('W. VaR &amp; Peak Pos By Trader'!$A15,'Import Peak'!$A$3:FL$37,FL$1,FALSE))</f>
        <v>0</v>
      </c>
      <c r="FM16" s="14">
        <f>IF(ISNA(VLOOKUP('W. VaR &amp; Peak Pos By Trader'!$A15,'Import Peak'!$A$3:FM$37,FM$1,FALSE)),0,VLOOKUP('W. VaR &amp; Peak Pos By Trader'!$A15,'Import Peak'!$A$3:FM$37,FM$1,FALSE))</f>
        <v>0</v>
      </c>
      <c r="FN16" s="14">
        <f>IF(ISNA(VLOOKUP('W. VaR &amp; Peak Pos By Trader'!$A15,'Import Peak'!$A$3:FN$37,FN$1,FALSE)),0,VLOOKUP('W. VaR &amp; Peak Pos By Trader'!$A15,'Import Peak'!$A$3:FN$37,FN$1,FALSE))</f>
        <v>0</v>
      </c>
      <c r="FO16" s="14">
        <f>IF(ISNA(VLOOKUP('W. VaR &amp; Peak Pos By Trader'!$A15,'Import Peak'!$A$3:FO$37,FO$1,FALSE)),0,VLOOKUP('W. VaR &amp; Peak Pos By Trader'!$A15,'Import Peak'!$A$3:FO$37,FO$1,FALSE))</f>
        <v>0</v>
      </c>
      <c r="FP16" s="14">
        <f>IF(ISNA(VLOOKUP('W. VaR &amp; Peak Pos By Trader'!$A15,'Import Peak'!$A$3:FP$37,FP$1,FALSE)),0,VLOOKUP('W. VaR &amp; Peak Pos By Trader'!$A15,'Import Peak'!$A$3:FP$37,FP$1,FALSE))</f>
        <v>0</v>
      </c>
      <c r="FQ16" s="14">
        <f>IF(ISNA(VLOOKUP('W. VaR &amp; Peak Pos By Trader'!$A15,'Import Peak'!$A$3:FQ$37,FQ$1,FALSE)),0,VLOOKUP('W. VaR &amp; Peak Pos By Trader'!$A15,'Import Peak'!$A$3:FQ$37,FQ$1,FALSE))</f>
        <v>0</v>
      </c>
      <c r="FR16" s="14">
        <f>IF(ISNA(VLOOKUP('W. VaR &amp; Peak Pos By Trader'!$A15,'Import Peak'!$A$3:FR$37,FR$1,FALSE)),0,VLOOKUP('W. VaR &amp; Peak Pos By Trader'!$A15,'Import Peak'!$A$3:FR$37,FR$1,FALSE))</f>
        <v>0</v>
      </c>
      <c r="FS16" s="14">
        <f>IF(ISNA(VLOOKUP('W. VaR &amp; Peak Pos By Trader'!$A15,'Import Peak'!$A$3:FS$37,FS$1,FALSE)),0,VLOOKUP('W. VaR &amp; Peak Pos By Trader'!$A15,'Import Peak'!$A$3:FS$37,FS$1,FALSE))</f>
        <v>0</v>
      </c>
      <c r="FT16" s="14">
        <f>IF(ISNA(VLOOKUP('W. VaR &amp; Peak Pos By Trader'!$A15,'Import Peak'!$A$3:FT$37,FT$1,FALSE)),0,VLOOKUP('W. VaR &amp; Peak Pos By Trader'!$A15,'Import Peak'!$A$3:FT$37,FT$1,FALSE))</f>
        <v>0</v>
      </c>
      <c r="FU16" s="14">
        <f>IF(ISNA(VLOOKUP('W. VaR &amp; Peak Pos By Trader'!$A15,'Import Peak'!$A$3:FU$37,FU$1,FALSE)),0,VLOOKUP('W. VaR &amp; Peak Pos By Trader'!$A15,'Import Peak'!$A$3:FU$37,FU$1,FALSE))</f>
        <v>0</v>
      </c>
      <c r="FV16">
        <f>IF(ISNA(VLOOKUP('W. VaR &amp; Peak Pos By Trader'!$A15,'Import Peak'!$A$3:FV$37,FV$1,FALSE)),0,VLOOKUP('W. VaR &amp; Peak Pos By Trader'!$A15,'Import Peak'!$A$3:FV$37,FV$1,FALSE))</f>
        <v>0</v>
      </c>
      <c r="FW16">
        <f>IF(ISNA(VLOOKUP('W. VaR &amp; Peak Pos By Trader'!$A15,'Import Peak'!$A$3:FW$37,FW$1,FALSE)),0,VLOOKUP('W. VaR &amp; Peak Pos By Trader'!$A15,'Import Peak'!$A$3:FW$37,FW$1,FALSE))</f>
        <v>0</v>
      </c>
      <c r="FX16">
        <f>IF(ISNA(VLOOKUP('W. VaR &amp; Peak Pos By Trader'!$A15,'Import Peak'!$A$3:FX$37,FX$1,FALSE)),0,VLOOKUP('W. VaR &amp; Peak Pos By Trader'!$A15,'Import Peak'!$A$3:FX$37,FX$1,FALSE))</f>
        <v>0</v>
      </c>
      <c r="FY16">
        <f>IF(ISNA(VLOOKUP('W. VaR &amp; Peak Pos By Trader'!$A15,'Import Peak'!$A$3:FY$37,FY$1,FALSE)),0,VLOOKUP('W. VaR &amp; Peak Pos By Trader'!$A15,'Import Peak'!$A$3:FY$37,FY$1,FALSE))</f>
        <v>0</v>
      </c>
      <c r="FZ16">
        <f>IF(ISNA(VLOOKUP('W. VaR &amp; Peak Pos By Trader'!$A15,'Import Peak'!$A$3:FZ$37,FZ$1,FALSE)),0,VLOOKUP('W. VaR &amp; Peak Pos By Trader'!$A15,'Import Peak'!$A$3:FZ$37,FZ$1,FALSE))</f>
        <v>0</v>
      </c>
      <c r="GA16">
        <f>IF(ISNA(VLOOKUP('W. VaR &amp; Peak Pos By Trader'!$A15,'Import Peak'!$A$3:GA$37,GA$1,FALSE)),0,VLOOKUP('W. VaR &amp; Peak Pos By Trader'!$A15,'Import Peak'!$A$3:GA$37,GA$1,FALSE))</f>
        <v>0</v>
      </c>
      <c r="GB16">
        <f>IF(ISNA(VLOOKUP('W. VaR &amp; Peak Pos By Trader'!$A15,'Import Peak'!$A$3:GB$37,GB$1,FALSE)),0,VLOOKUP('W. VaR &amp; Peak Pos By Trader'!$A15,'Import Peak'!$A$3:GB$37,GB$1,FALSE))</f>
        <v>0</v>
      </c>
      <c r="GC16">
        <f>IF(ISNA(VLOOKUP('W. VaR &amp; Peak Pos By Trader'!$A15,'Import Peak'!$A$3:GC$37,GC$1,FALSE)),0,VLOOKUP('W. VaR &amp; Peak Pos By Trader'!$A15,'Import Peak'!$A$3:GC$37,GC$1,FALSE))</f>
        <v>0</v>
      </c>
      <c r="GD16">
        <f>IF(ISNA(VLOOKUP('W. VaR &amp; Peak Pos By Trader'!$A15,'Import Peak'!$A$3:GD$37,GD$1,FALSE)),0,VLOOKUP('W. VaR &amp; Peak Pos By Trader'!$A15,'Import Peak'!$A$3:GD$37,GD$1,FALSE))</f>
        <v>0</v>
      </c>
      <c r="GE16">
        <f>IF(ISNA(VLOOKUP('W. VaR &amp; Peak Pos By Trader'!$A15,'Import Peak'!$A$3:GE$37,GE$1,FALSE)),0,VLOOKUP('W. VaR &amp; Peak Pos By Trader'!$A15,'Import Peak'!$A$3:GE$37,GE$1,FALSE))</f>
        <v>0</v>
      </c>
      <c r="GF16">
        <f>IF(ISNA(VLOOKUP('W. VaR &amp; Peak Pos By Trader'!$A15,'Import Peak'!$A$3:GF$37,GF$1,FALSE)),0,VLOOKUP('W. VaR &amp; Peak Pos By Trader'!$A15,'Import Peak'!$A$3:GF$37,GF$1,FALSE))</f>
        <v>0</v>
      </c>
      <c r="GG16">
        <f>IF(ISNA(VLOOKUP('W. VaR &amp; Peak Pos By Trader'!$A15,'Import Peak'!$A$3:GG$37,GG$1,FALSE)),0,VLOOKUP('W. VaR &amp; Peak Pos By Trader'!$A15,'Import Peak'!$A$3:GG$37,GG$1,FALSE))</f>
        <v>0</v>
      </c>
      <c r="GH16">
        <f>IF(ISNA(VLOOKUP('W. VaR &amp; Peak Pos By Trader'!$A15,'Import Peak'!$A$3:GH$37,GH$1,FALSE)),0,VLOOKUP('W. VaR &amp; Peak Pos By Trader'!$A15,'Import Peak'!$A$3:GH$37,GH$1,FALSE))</f>
        <v>0</v>
      </c>
      <c r="GI16">
        <f>IF(ISNA(VLOOKUP('W. VaR &amp; Peak Pos By Trader'!$A15,'Import Peak'!$A$3:GI$37,GI$1,FALSE)),0,VLOOKUP('W. VaR &amp; Peak Pos By Trader'!$A15,'Import Peak'!$A$3:GI$37,GI$1,FALSE))</f>
        <v>0</v>
      </c>
      <c r="GJ16">
        <f>IF(ISNA(VLOOKUP('W. VaR &amp; Peak Pos By Trader'!$A15,'Import Peak'!$A$3:GJ$37,GJ$1,FALSE)),0,VLOOKUP('W. VaR &amp; Peak Pos By Trader'!$A15,'Import Peak'!$A$3:GJ$37,GJ$1,FALSE))</f>
        <v>0</v>
      </c>
      <c r="GK16">
        <f>IF(ISNA(VLOOKUP('W. VaR &amp; Peak Pos By Trader'!$A15,'Import Peak'!$A$3:GK$37,GK$1,FALSE)),0,VLOOKUP('W. VaR &amp; Peak Pos By Trader'!$A15,'Import Peak'!$A$3:GK$37,GK$1,FALSE))</f>
        <v>0</v>
      </c>
      <c r="GL16">
        <f>IF(ISNA(VLOOKUP('W. VaR &amp; Peak Pos By Trader'!$A15,'Import Peak'!$A$3:GL$37,GL$1,FALSE)),0,VLOOKUP('W. VaR &amp; Peak Pos By Trader'!$A15,'Import Peak'!$A$3:GL$37,GL$1,FALSE))</f>
        <v>0</v>
      </c>
      <c r="GM16">
        <f>IF(ISNA(VLOOKUP('W. VaR &amp; Peak Pos By Trader'!$A15,'Import Peak'!$A$3:GM$37,GM$1,FALSE)),0,VLOOKUP('W. VaR &amp; Peak Pos By Trader'!$A15,'Import Peak'!$A$3:GM$37,GM$1,FALSE))</f>
        <v>0</v>
      </c>
      <c r="GN16">
        <f>IF(ISNA(VLOOKUP('W. VaR &amp; Peak Pos By Trader'!$A15,'Import Peak'!$A$3:GN$37,GN$1,FALSE)),0,VLOOKUP('W. VaR &amp; Peak Pos By Trader'!$A15,'Import Peak'!$A$3:GN$37,GN$1,FALSE))</f>
        <v>0</v>
      </c>
      <c r="GO16">
        <f>IF(ISNA(VLOOKUP('W. VaR &amp; Peak Pos By Trader'!$A15,'Import Peak'!$A$3:GO$37,GO$1,FALSE)),0,VLOOKUP('W. VaR &amp; Peak Pos By Trader'!$A15,'Import Peak'!$A$3:GO$37,GO$1,FALSE))</f>
        <v>0</v>
      </c>
      <c r="GP16">
        <f>IF(ISNA(VLOOKUP('W. VaR &amp; Peak Pos By Trader'!$A15,'Import Peak'!$A$3:GP$37,GP$1,FALSE)),0,VLOOKUP('W. VaR &amp; Peak Pos By Trader'!$A15,'Import Peak'!$A$3:GP$37,GP$1,FALSE))</f>
        <v>0</v>
      </c>
      <c r="GQ16">
        <f>IF(ISNA(VLOOKUP('W. VaR &amp; Peak Pos By Trader'!$A15,'Import Peak'!$A$3:GQ$37,GQ$1,FALSE)),0,VLOOKUP('W. VaR &amp; Peak Pos By Trader'!$A15,'Import Peak'!$A$3:GQ$37,GQ$1,FALSE))</f>
        <v>0</v>
      </c>
      <c r="GR16">
        <f>IF(ISNA(VLOOKUP('W. VaR &amp; Peak Pos By Trader'!$A15,'Import Peak'!$A$3:GR$37,GR$1,FALSE)),0,VLOOKUP('W. VaR &amp; Peak Pos By Trader'!$A15,'Import Peak'!$A$3:GR$37,GR$1,FALSE))</f>
        <v>0</v>
      </c>
      <c r="GS16">
        <f>IF(ISNA(VLOOKUP('W. VaR &amp; Peak Pos By Trader'!$A15,'Import Peak'!$A$3:GS$37,GS$1,FALSE)),0,VLOOKUP('W. VaR &amp; Peak Pos By Trader'!$A15,'Import Peak'!$A$3:GS$37,GS$1,FALSE))</f>
        <v>0</v>
      </c>
      <c r="GT16">
        <f>IF(ISNA(VLOOKUP('W. VaR &amp; Peak Pos By Trader'!$A15,'Import Peak'!$A$3:GT$37,GT$1,FALSE)),0,VLOOKUP('W. VaR &amp; Peak Pos By Trader'!$A15,'Import Peak'!$A$3:GT$37,GT$1,FALSE))</f>
        <v>0</v>
      </c>
      <c r="GU16">
        <f>IF(ISNA(VLOOKUP('W. VaR &amp; Peak Pos By Trader'!$A15,'Import Peak'!$A$3:GU$37,GU$1,FALSE)),0,VLOOKUP('W. VaR &amp; Peak Pos By Trader'!$A15,'Import Peak'!$A$3:GU$37,GU$1,FALSE))</f>
        <v>0</v>
      </c>
      <c r="GV16">
        <f>IF(ISNA(VLOOKUP('W. VaR &amp; Peak Pos By Trader'!$A15,'Import Peak'!$A$3:GV$37,GV$1,FALSE)),0,VLOOKUP('W. VaR &amp; Peak Pos By Trader'!$A15,'Import Peak'!$A$3:GV$37,GV$1,FALSE))</f>
        <v>0</v>
      </c>
      <c r="GW16">
        <f>IF(ISNA(VLOOKUP('W. VaR &amp; Peak Pos By Trader'!$A15,'Import Peak'!$A$3:GW$37,GW$1,FALSE)),0,VLOOKUP('W. VaR &amp; Peak Pos By Trader'!$A15,'Import Peak'!$A$3:GW$37,GW$1,FALSE))</f>
        <v>0</v>
      </c>
      <c r="GX16">
        <f>IF(ISNA(VLOOKUP('W. VaR &amp; Peak Pos By Trader'!$A15,'Import Peak'!$A$3:GX$37,GX$1,FALSE)),0,VLOOKUP('W. VaR &amp; Peak Pos By Trader'!$A15,'Import Peak'!$A$3:GX$37,GX$1,FALSE))</f>
        <v>0</v>
      </c>
      <c r="GY16">
        <f>IF(ISNA(VLOOKUP('W. VaR &amp; Peak Pos By Trader'!$A15,'Import Peak'!$A$3:GY$37,GY$1,FALSE)),0,VLOOKUP('W. VaR &amp; Peak Pos By Trader'!$A15,'Import Peak'!$A$3:GY$37,GY$1,FALSE))</f>
        <v>0</v>
      </c>
      <c r="GZ16">
        <f>IF(ISNA(VLOOKUP('W. VaR &amp; Peak Pos By Trader'!$A15,'Import Peak'!$A$3:GZ$37,GZ$1,FALSE)),0,VLOOKUP('W. VaR &amp; Peak Pos By Trader'!$A15,'Import Peak'!$A$3:GZ$37,GZ$1,FALSE))</f>
        <v>0</v>
      </c>
      <c r="HA16">
        <f>IF(ISNA(VLOOKUP('W. VaR &amp; Peak Pos By Trader'!$A15,'Import Peak'!$A$3:HA$37,HA$1,FALSE)),0,VLOOKUP('W. VaR &amp; Peak Pos By Trader'!$A15,'Import Peak'!$A$3:HA$37,HA$1,FALSE))</f>
        <v>0</v>
      </c>
      <c r="HB16">
        <f>IF(ISNA(VLOOKUP('W. VaR &amp; Peak Pos By Trader'!$A15,'Import Peak'!$A$3:HB$37,HB$1,FALSE)),0,VLOOKUP('W. VaR &amp; Peak Pos By Trader'!$A15,'Import Peak'!$A$3:HB$37,HB$1,FALSE))</f>
        <v>0</v>
      </c>
      <c r="HC16">
        <f>IF(ISNA(VLOOKUP('W. VaR &amp; Peak Pos By Trader'!$A15,'Import Peak'!$A$3:HC$37,HC$1,FALSE)),0,VLOOKUP('W. VaR &amp; Peak Pos By Trader'!$A15,'Import Peak'!$A$3:HC$37,HC$1,FALSE))</f>
        <v>0</v>
      </c>
      <c r="HD16">
        <f>IF(ISNA(VLOOKUP('W. VaR &amp; Peak Pos By Trader'!$A15,'Import Peak'!$A$3:HD$37,HD$1,FALSE)),0,VLOOKUP('W. VaR &amp; Peak Pos By Trader'!$A15,'Import Peak'!$A$3:HD$37,HD$1,FALSE))</f>
        <v>0</v>
      </c>
      <c r="HE16">
        <f>IF(ISNA(VLOOKUP('W. VaR &amp; Peak Pos By Trader'!$A15,'Import Peak'!$A$3:HE$37,HE$1,FALSE)),0,VLOOKUP('W. VaR &amp; Peak Pos By Trader'!$A15,'Import Peak'!$A$3:HE$37,HE$1,FALSE))</f>
        <v>0</v>
      </c>
      <c r="HF16">
        <f>IF(ISNA(VLOOKUP('W. VaR &amp; Peak Pos By Trader'!$A15,'Import Peak'!$A$3:HF$37,HF$1,FALSE)),0,VLOOKUP('W. VaR &amp; Peak Pos By Trader'!$A15,'Import Peak'!$A$3:HF$37,HF$1,FALSE))</f>
        <v>0</v>
      </c>
      <c r="HG16">
        <f>IF(ISNA(VLOOKUP('W. VaR &amp; Peak Pos By Trader'!$A15,'Import Peak'!$A$3:HG$37,HG$1,FALSE)),0,VLOOKUP('W. VaR &amp; Peak Pos By Trader'!$A15,'Import Peak'!$A$3:HG$37,HG$1,FALSE))</f>
        <v>0</v>
      </c>
      <c r="HH16">
        <f>IF(ISNA(VLOOKUP('W. VaR &amp; Peak Pos By Trader'!$A15,'Import Peak'!$A$3:HH$37,HH$1,FALSE)),0,VLOOKUP('W. VaR &amp; Peak Pos By Trader'!$A15,'Import Peak'!$A$3:HH$37,HH$1,FALSE))</f>
        <v>0</v>
      </c>
      <c r="HI16">
        <f>IF(ISNA(VLOOKUP('W. VaR &amp; Peak Pos By Trader'!$A15,'Import Peak'!$A$3:HI$37,HI$1,FALSE)),0,VLOOKUP('W. VaR &amp; Peak Pos By Trader'!$A15,'Import Peak'!$A$3:HI$37,HI$1,FALSE))</f>
        <v>0</v>
      </c>
      <c r="HJ16">
        <f>IF(ISNA(VLOOKUP('W. VaR &amp; Peak Pos By Trader'!$A15,'Import Peak'!$A$3:HJ$37,HJ$1,FALSE)),0,VLOOKUP('W. VaR &amp; Peak Pos By Trader'!$A15,'Import Peak'!$A$3:HJ$37,HJ$1,FALSE))</f>
        <v>0</v>
      </c>
      <c r="HK16">
        <f>IF(ISNA(VLOOKUP('W. VaR &amp; Peak Pos By Trader'!$A15,'Import Peak'!$A$3:HK$37,HK$1,FALSE)),0,VLOOKUP('W. VaR &amp; Peak Pos By Trader'!$A15,'Import Peak'!$A$3:HK$37,HK$1,FALSE))</f>
        <v>0</v>
      </c>
      <c r="HL16">
        <f>IF(ISNA(VLOOKUP('W. VaR &amp; Peak Pos By Trader'!$A15,'Import Peak'!$A$3:HL$37,HL$1,FALSE)),0,VLOOKUP('W. VaR &amp; Peak Pos By Trader'!$A15,'Import Peak'!$A$3:HL$37,HL$1,FALSE))</f>
        <v>0</v>
      </c>
      <c r="HM16">
        <f>IF(ISNA(VLOOKUP('W. VaR &amp; Peak Pos By Trader'!$A15,'Import Peak'!$A$3:HM$37,HM$1,FALSE)),0,VLOOKUP('W. VaR &amp; Peak Pos By Trader'!$A15,'Import Peak'!$A$3:HM$37,HM$1,FALSE))</f>
        <v>0</v>
      </c>
      <c r="HN16">
        <f>IF(ISNA(VLOOKUP('W. VaR &amp; Peak Pos By Trader'!$A15,'Import Peak'!$A$3:HN$37,HN$1,FALSE)),0,VLOOKUP('W. VaR &amp; Peak Pos By Trader'!$A15,'Import Peak'!$A$3:HN$37,HN$1,FALSE))</f>
        <v>0</v>
      </c>
      <c r="HO16">
        <f>IF(ISNA(VLOOKUP('W. VaR &amp; Peak Pos By Trader'!$A15,'Import Peak'!$A$3:HO$37,HO$1,FALSE)),0,VLOOKUP('W. VaR &amp; Peak Pos By Trader'!$A15,'Import Peak'!$A$3:HO$37,HO$1,FALSE))</f>
        <v>0</v>
      </c>
      <c r="HP16">
        <f>IF(ISNA(VLOOKUP('W. VaR &amp; Peak Pos By Trader'!$A15,'Import Peak'!$A$3:HP$37,HP$1,FALSE)),0,VLOOKUP('W. VaR &amp; Peak Pos By Trader'!$A15,'Import Peak'!$A$3:HP$37,HP$1,FALSE))</f>
        <v>0</v>
      </c>
      <c r="HQ16">
        <f>IF(ISNA(VLOOKUP('W. VaR &amp; Peak Pos By Trader'!$A15,'Import Peak'!$A$3:HQ$37,HQ$1,FALSE)),0,VLOOKUP('W. VaR &amp; Peak Pos By Trader'!$A15,'Import Peak'!$A$3:HQ$37,HQ$1,FALSE))</f>
        <v>0</v>
      </c>
      <c r="HR16">
        <f>IF(ISNA(VLOOKUP('W. VaR &amp; Peak Pos By Trader'!$A15,'Import Peak'!$A$3:HR$37,HR$1,FALSE)),0,VLOOKUP('W. VaR &amp; Peak Pos By Trader'!$A15,'Import Peak'!$A$3:HR$37,HR$1,FALSE))</f>
        <v>0</v>
      </c>
      <c r="HS16">
        <f>IF(ISNA(VLOOKUP('W. VaR &amp; Peak Pos By Trader'!$A15,'Import Peak'!$A$3:HS$37,HS$1,FALSE)),0,VLOOKUP('W. VaR &amp; Peak Pos By Trader'!$A15,'Import Peak'!$A$3:HS$37,HS$1,FALSE))</f>
        <v>0</v>
      </c>
      <c r="HT16">
        <f>IF(ISNA(VLOOKUP('W. VaR &amp; Peak Pos By Trader'!$A15,'Import Peak'!$A$3:HT$37,HT$1,FALSE)),0,VLOOKUP('W. VaR &amp; Peak Pos By Trader'!$A15,'Import Peak'!$A$3:HT$37,HT$1,FALSE))</f>
        <v>0</v>
      </c>
      <c r="HU16">
        <f>IF(ISNA(VLOOKUP('W. VaR &amp; Peak Pos By Trader'!$A15,'Import Peak'!$A$3:HU$37,HU$1,FALSE)),0,VLOOKUP('W. VaR &amp; Peak Pos By Trader'!$A15,'Import Peak'!$A$3:HU$37,HU$1,FALSE))</f>
        <v>0</v>
      </c>
      <c r="HV16">
        <f>IF(ISNA(VLOOKUP('W. VaR &amp; Peak Pos By Trader'!$A15,'Import Peak'!$A$3:HV$37,HV$1,FALSE)),0,VLOOKUP('W. VaR &amp; Peak Pos By Trader'!$A15,'Import Peak'!$A$3:HV$37,HV$1,FALSE))</f>
        <v>0</v>
      </c>
      <c r="HW16">
        <f>IF(ISNA(VLOOKUP('W. VaR &amp; Peak Pos By Trader'!$A15,'Import Peak'!$A$3:HW$37,HW$1,FALSE)),0,VLOOKUP('W. VaR &amp; Peak Pos By Trader'!$A15,'Import Peak'!$A$3:HW$37,HW$1,FALSE))</f>
        <v>0</v>
      </c>
      <c r="HX16">
        <f>IF(ISNA(VLOOKUP('W. VaR &amp; Peak Pos By Trader'!$A15,'Import Peak'!$A$3:HX$37,HX$1,FALSE)),0,VLOOKUP('W. VaR &amp; Peak Pos By Trader'!$A15,'Import Peak'!$A$3:HX$37,HX$1,FALSE))</f>
        <v>0</v>
      </c>
      <c r="HY16">
        <f>IF(ISNA(VLOOKUP('W. VaR &amp; Peak Pos By Trader'!$A15,'Import Peak'!$A$3:HY$37,HY$1,FALSE)),0,VLOOKUP('W. VaR &amp; Peak Pos By Trader'!$A15,'Import Peak'!$A$3:HY$37,HY$1,FALSE))</f>
        <v>0</v>
      </c>
      <c r="HZ16">
        <f>IF(ISNA(VLOOKUP('W. VaR &amp; Peak Pos By Trader'!$A15,'Import Peak'!$A$3:HZ$37,HZ$1,FALSE)),0,VLOOKUP('W. VaR &amp; Peak Pos By Trader'!$A15,'Import Peak'!$A$3:HZ$37,HZ$1,FALSE))</f>
        <v>0</v>
      </c>
      <c r="IA16">
        <f>IF(ISNA(VLOOKUP('W. VaR &amp; Peak Pos By Trader'!$A15,'Import Peak'!$A$3:IA$37,IA$1,FALSE)),0,VLOOKUP('W. VaR &amp; Peak Pos By Trader'!$A15,'Import Peak'!$A$3:IA$37,IA$1,FALSE))</f>
        <v>0</v>
      </c>
      <c r="IB16">
        <f>IF(ISNA(VLOOKUP('W. VaR &amp; Peak Pos By Trader'!$A15,'Import Peak'!$A$3:IB$37,IB$1,FALSE)),0,VLOOKUP('W. VaR &amp; Peak Pos By Trader'!$A15,'Import Peak'!$A$3:IB$37,IB$1,FALSE))</f>
        <v>0</v>
      </c>
      <c r="IC16">
        <f>IF(ISNA(VLOOKUP('W. VaR &amp; Peak Pos By Trader'!$A15,'Import Peak'!$A$3:IC$37,IC$1,FALSE)),0,VLOOKUP('W. VaR &amp; Peak Pos By Trader'!$A15,'Import Peak'!$A$3:IC$37,IC$1,FALSE))</f>
        <v>0</v>
      </c>
    </row>
    <row r="17" spans="1:237">
      <c r="A17" s="20" t="s">
        <v>45</v>
      </c>
      <c r="B17" s="14">
        <f>IF(ISNA(VLOOKUP('W. VaR &amp; Peak Pos By Trader'!$A24,'Import Peak'!$A$3:B$37,B$1,FALSE)),0,VLOOKUP('W. VaR &amp; Peak Pos By Trader'!$A24,'Import Peak'!$A$3:B$37,B$1,FALSE))</f>
        <v>0</v>
      </c>
      <c r="C17" s="14">
        <f>IF(ISNA(VLOOKUP('W. VaR &amp; Peak Pos By Trader'!$A24,'Import Peak'!$A$3:C$37,C$1,FALSE)),0,VLOOKUP('W. VaR &amp; Peak Pos By Trader'!$A24,'Import Peak'!$A$3:C$37,C$1,FALSE))</f>
        <v>0</v>
      </c>
      <c r="D17" s="14">
        <f>IF(ISNA(VLOOKUP('W. VaR &amp; Peak Pos By Trader'!$A24,'Import Peak'!$A$3:D$37,D$1,FALSE)),0,VLOOKUP('W. VaR &amp; Peak Pos By Trader'!$A24,'Import Peak'!$A$3:D$37,D$1,FALSE))</f>
        <v>0</v>
      </c>
      <c r="E17" s="14">
        <f>IF(ISNA(VLOOKUP('W. VaR &amp; Peak Pos By Trader'!$A24,'Import Peak'!$A$3:E$37,E$1,FALSE)),0,VLOOKUP('W. VaR &amp; Peak Pos By Trader'!$A24,'Import Peak'!$A$3:E$37,E$1,FALSE))</f>
        <v>0</v>
      </c>
      <c r="F17" s="14">
        <f>IF(ISNA(VLOOKUP('W. VaR &amp; Peak Pos By Trader'!$A24,'Import Peak'!$A$3:F$37,F$1,FALSE)),0,VLOOKUP('W. VaR &amp; Peak Pos By Trader'!$A24,'Import Peak'!$A$3:F$37,F$1,FALSE))</f>
        <v>0</v>
      </c>
      <c r="G17" s="14">
        <f>IF(ISNA(VLOOKUP('W. VaR &amp; Peak Pos By Trader'!$A24,'Import Peak'!$A$3:G$37,G$1,FALSE)),0,VLOOKUP('W. VaR &amp; Peak Pos By Trader'!$A24,'Import Peak'!$A$3:G$37,G$1,FALSE))</f>
        <v>0</v>
      </c>
      <c r="H17" s="14">
        <f>IF(ISNA(VLOOKUP('W. VaR &amp; Peak Pos By Trader'!$A24,'Import Peak'!$A$3:H$37,H$1,FALSE)),0,VLOOKUP('W. VaR &amp; Peak Pos By Trader'!$A24,'Import Peak'!$A$3:H$37,H$1,FALSE))</f>
        <v>53494.790833333282</v>
      </c>
      <c r="I17" s="14">
        <f>IF(ISNA(VLOOKUP('W. VaR &amp; Peak Pos By Trader'!$A24,'Import Peak'!$A$3:I$37,I$1,FALSE)),0,VLOOKUP('W. VaR &amp; Peak Pos By Trader'!$A24,'Import Peak'!$A$3:I$37,I$1,FALSE))</f>
        <v>107.7653</v>
      </c>
      <c r="J17" s="14">
        <f>IF(ISNA(VLOOKUP('W. VaR &amp; Peak Pos By Trader'!$A24,'Import Peak'!$A$3:J$37,J$1,FALSE)),0,VLOOKUP('W. VaR &amp; Peak Pos By Trader'!$A24,'Import Peak'!$A$3:J$37,J$1,FALSE))</f>
        <v>0</v>
      </c>
      <c r="K17" s="14">
        <f>IF(ISNA(VLOOKUP('W. VaR &amp; Peak Pos By Trader'!$A24,'Import Peak'!$A$3:K$37,K$1,FALSE)),0,VLOOKUP('W. VaR &amp; Peak Pos By Trader'!$A24,'Import Peak'!$A$3:K$37,K$1,FALSE))</f>
        <v>0</v>
      </c>
      <c r="L17" s="14">
        <f>IF(ISNA(VLOOKUP('W. VaR &amp; Peak Pos By Trader'!$A24,'Import Peak'!$A$3:L$37,L$1,FALSE)),0,VLOOKUP('W. VaR &amp; Peak Pos By Trader'!$A24,'Import Peak'!$A$3:L$37,L$1,FALSE))</f>
        <v>0</v>
      </c>
      <c r="M17" s="14">
        <f>IF(ISNA(VLOOKUP('W. VaR &amp; Peak Pos By Trader'!$A24,'Import Peak'!$A$3:M$37,M$1,FALSE)),0,VLOOKUP('W. VaR &amp; Peak Pos By Trader'!$A24,'Import Peak'!$A$3:M$37,M$1,FALSE))</f>
        <v>-743806.64780000004</v>
      </c>
      <c r="N17" s="14">
        <f>IF(ISNA(VLOOKUP('W. VaR &amp; Peak Pos By Trader'!$A24,'Import Peak'!$A$3:N$37,N$1,FALSE)),0,VLOOKUP('W. VaR &amp; Peak Pos By Trader'!$A24,'Import Peak'!$A$3:N$37,N$1,FALSE))</f>
        <v>-767176.41579999996</v>
      </c>
      <c r="O17" s="14">
        <f>IF(ISNA(VLOOKUP('W. VaR &amp; Peak Pos By Trader'!$A24,'Import Peak'!$A$3:O$37,O$1,FALSE)),0,VLOOKUP('W. VaR &amp; Peak Pos By Trader'!$A24,'Import Peak'!$A$3:O$37,O$1,FALSE))</f>
        <v>-741012.33680000005</v>
      </c>
      <c r="P17" s="14">
        <f>IF(ISNA(VLOOKUP('W. VaR &amp; Peak Pos By Trader'!$A24,'Import Peak'!$A$3:P$37,P$1,FALSE)),0,VLOOKUP('W. VaR &amp; Peak Pos By Trader'!$A24,'Import Peak'!$A$3:P$37,P$1,FALSE))</f>
        <v>-764233.00950000004</v>
      </c>
      <c r="Q17" s="14">
        <f>IF(ISNA(VLOOKUP('W. VaR &amp; Peak Pos By Trader'!$A24,'Import Peak'!$A$3:Q$37,Q$1,FALSE)),0,VLOOKUP('W. VaR &amp; Peak Pos By Trader'!$A24,'Import Peak'!$A$3:Q$37,Q$1,FALSE))</f>
        <v>-762593.62919999997</v>
      </c>
      <c r="R17" s="14">
        <f>IF(ISNA(VLOOKUP('W. VaR &amp; Peak Pos By Trader'!$A24,'Import Peak'!$A$3:R$37,R$1,FALSE)),0,VLOOKUP('W. VaR &amp; Peak Pos By Trader'!$A24,'Import Peak'!$A$3:R$37,R$1,FALSE))</f>
        <v>-736372.93900000001</v>
      </c>
      <c r="S17" s="14">
        <f>IF(ISNA(VLOOKUP('W. VaR &amp; Peak Pos By Trader'!$A24,'Import Peak'!$A$3:S$37,S$1,FALSE)),0,VLOOKUP('W. VaR &amp; Peak Pos By Trader'!$A24,'Import Peak'!$A$3:S$37,S$1,FALSE))</f>
        <v>-759182.48210000002</v>
      </c>
      <c r="T17" s="14">
        <f>IF(ISNA(VLOOKUP('W. VaR &amp; Peak Pos By Trader'!$A24,'Import Peak'!$A$3:T$37,T$1,FALSE)),0,VLOOKUP('W. VaR &amp; Peak Pos By Trader'!$A24,'Import Peak'!$A$3:T$37,T$1,FALSE))</f>
        <v>-2491567.7851</v>
      </c>
      <c r="U17" s="14">
        <f>IF(ISNA(VLOOKUP('W. VaR &amp; Peak Pos By Trader'!$A24,'Import Peak'!$A$3:U$37,U$1,FALSE)),0,VLOOKUP('W. VaR &amp; Peak Pos By Trader'!$A24,'Import Peak'!$A$3:U$37,U$1,FALSE))</f>
        <v>-2568014.2404</v>
      </c>
      <c r="V17" s="14">
        <f>IF(ISNA(VLOOKUP('W. VaR &amp; Peak Pos By Trader'!$A24,'Import Peak'!$A$3:V$37,V$1,FALSE)),0,VLOOKUP('W. VaR &amp; Peak Pos By Trader'!$A24,'Import Peak'!$A$3:V$37,V$1,FALSE))</f>
        <v>-3916454.2459</v>
      </c>
      <c r="W17" s="14">
        <f>IF(ISNA(VLOOKUP('W. VaR &amp; Peak Pos By Trader'!$A24,'Import Peak'!$A$3:W$37,W$1,FALSE)),0,VLOOKUP('W. VaR &amp; Peak Pos By Trader'!$A24,'Import Peak'!$A$3:W$37,W$1,FALSE))</f>
        <v>-3526780.8654</v>
      </c>
      <c r="X17" s="14">
        <f>IF(ISNA(VLOOKUP('W. VaR &amp; Peak Pos By Trader'!$A24,'Import Peak'!$A$3:X$37,X$1,FALSE)),0,VLOOKUP('W. VaR &amp; Peak Pos By Trader'!$A24,'Import Peak'!$A$3:X$37,X$1,FALSE))</f>
        <v>-3893619.8495999998</v>
      </c>
      <c r="Y17" s="14">
        <f>IF(ISNA(VLOOKUP('W. VaR &amp; Peak Pos By Trader'!$A24,'Import Peak'!$A$3:Y$37,Y$1,FALSE)),0,VLOOKUP('W. VaR &amp; Peak Pos By Trader'!$A24,'Import Peak'!$A$3:Y$37,Y$1,FALSE))</f>
        <v>-3322447.2069999999</v>
      </c>
      <c r="Z17" s="14">
        <f>IF(ISNA(VLOOKUP('W. VaR &amp; Peak Pos By Trader'!$A24,'Import Peak'!$A$3:Z$37,Z$1,FALSE)),0,VLOOKUP('W. VaR &amp; Peak Pos By Trader'!$A24,'Import Peak'!$A$3:Z$37,Z$1,FALSE))</f>
        <v>-3422040.97</v>
      </c>
      <c r="AA17" s="14">
        <f>IF(ISNA(VLOOKUP('W. VaR &amp; Peak Pos By Trader'!$A24,'Import Peak'!$A$3:AA$37,AA$1,FALSE)),0,VLOOKUP('W. VaR &amp; Peak Pos By Trader'!$A24,'Import Peak'!$A$3:AA$37,AA$1,FALSE))</f>
        <v>-3300148.1137999999</v>
      </c>
      <c r="AB17" s="14">
        <f>IF(ISNA(VLOOKUP('W. VaR &amp; Peak Pos By Trader'!$A24,'Import Peak'!$A$3:AB$37,AB$1,FALSE)),0,VLOOKUP('W. VaR &amp; Peak Pos By Trader'!$A24,'Import Peak'!$A$3:AB$37,AB$1,FALSE))</f>
        <v>-3398302.6743000001</v>
      </c>
      <c r="AC17" s="14">
        <f>IF(ISNA(VLOOKUP('W. VaR &amp; Peak Pos By Trader'!$A24,'Import Peak'!$A$3:AC$37,AC$1,FALSE)),0,VLOOKUP('W. VaR &amp; Peak Pos By Trader'!$A24,'Import Peak'!$A$3:AC$37,AC$1,FALSE))</f>
        <v>-3385704.1233000001</v>
      </c>
      <c r="AD17" s="14">
        <f>IF(ISNA(VLOOKUP('W. VaR &amp; Peak Pos By Trader'!$A24,'Import Peak'!$A$3:AD$37,AD$1,FALSE)),0,VLOOKUP('W. VaR &amp; Peak Pos By Trader'!$A24,'Import Peak'!$A$3:AD$37,AD$1,FALSE))</f>
        <v>-3263952.6872</v>
      </c>
      <c r="AE17" s="14">
        <f>IF(ISNA(VLOOKUP('W. VaR &amp; Peak Pos By Trader'!$A24,'Import Peak'!$A$3:AE$37,AE$1,FALSE)),0,VLOOKUP('W. VaR &amp; Peak Pos By Trader'!$A24,'Import Peak'!$A$3:AE$37,AE$1,FALSE))</f>
        <v>-3359882.8102000002</v>
      </c>
      <c r="AF17" s="14">
        <f>IF(ISNA(VLOOKUP('W. VaR &amp; Peak Pos By Trader'!$A24,'Import Peak'!$A$3:AF$37,AF$1,FALSE)),0,VLOOKUP('W. VaR &amp; Peak Pos By Trader'!$A24,'Import Peak'!$A$3:AF$37,AF$1,FALSE))</f>
        <v>-4083077.1123000002</v>
      </c>
      <c r="AG17" s="14">
        <f>IF(ISNA(VLOOKUP('W. VaR &amp; Peak Pos By Trader'!$A24,'Import Peak'!$A$3:AG$37,AG$1,FALSE)),0,VLOOKUP('W. VaR &amp; Peak Pos By Trader'!$A24,'Import Peak'!$A$3:AG$37,AG$1,FALSE))</f>
        <v>-4202721.4033000004</v>
      </c>
      <c r="AH17" s="14">
        <f>IF(ISNA(VLOOKUP('W. VaR &amp; Peak Pos By Trader'!$A24,'Import Peak'!$A$3:AH$37,AH$1,FALSE)),0,VLOOKUP('W. VaR &amp; Peak Pos By Trader'!$A24,'Import Peak'!$A$3:AH$37,AH$1,FALSE))</f>
        <v>-1876613.4257</v>
      </c>
      <c r="AI17" s="14">
        <f>IF(ISNA(VLOOKUP('W. VaR &amp; Peak Pos By Trader'!$A24,'Import Peak'!$A$3:AI$37,AI$1,FALSE)),0,VLOOKUP('W. VaR &amp; Peak Pos By Trader'!$A24,'Import Peak'!$A$3:AI$37,AI$1,FALSE))</f>
        <v>-1748523.6821000001</v>
      </c>
      <c r="AJ17" s="14">
        <f>IF(ISNA(VLOOKUP('W. VaR &amp; Peak Pos By Trader'!$A24,'Import Peak'!$A$3:AJ$37,AJ$1,FALSE)),0,VLOOKUP('W. VaR &amp; Peak Pos By Trader'!$A24,'Import Peak'!$A$3:AJ$37,AJ$1,FALSE))</f>
        <v>-1861971.5116000001</v>
      </c>
      <c r="AK17" s="14">
        <f>IF(ISNA(VLOOKUP('W. VaR &amp; Peak Pos By Trader'!$A24,'Import Peak'!$A$3:AK$37,AK$1,FALSE)),0,VLOOKUP('W. VaR &amp; Peak Pos By Trader'!$A24,'Import Peak'!$A$3:AK$37,AK$1,FALSE))</f>
        <v>-1794397.1849</v>
      </c>
      <c r="AL17" s="14">
        <f>IF(ISNA(VLOOKUP('W. VaR &amp; Peak Pos By Trader'!$A24,'Import Peak'!$A$3:AL$37,AL$1,FALSE)),0,VLOOKUP('W. VaR &amp; Peak Pos By Trader'!$A24,'Import Peak'!$A$3:AL$37,AL$1,FALSE))</f>
        <v>-1846574.9395000001</v>
      </c>
      <c r="AM17" s="14">
        <f>IF(ISNA(VLOOKUP('W. VaR &amp; Peak Pos By Trader'!$A24,'Import Peak'!$A$3:AM$37,AM$1,FALSE)),0,VLOOKUP('W. VaR &amp; Peak Pos By Trader'!$A24,'Import Peak'!$A$3:AM$37,AM$1,FALSE))</f>
        <v>-1779249.6646</v>
      </c>
      <c r="AN17" s="14">
        <f>IF(ISNA(VLOOKUP('W. VaR &amp; Peak Pos By Trader'!$A24,'Import Peak'!$A$3:AN$37,AN$1,FALSE)),0,VLOOKUP('W. VaR &amp; Peak Pos By Trader'!$A24,'Import Peak'!$A$3:AN$37,AN$1,FALSE))</f>
        <v>-1830678.6876999999</v>
      </c>
      <c r="AO17" s="14">
        <f>IF(ISNA(VLOOKUP('W. VaR &amp; Peak Pos By Trader'!$A24,'Import Peak'!$A$3:AO$37,AO$1,FALSE)),0,VLOOKUP('W. VaR &amp; Peak Pos By Trader'!$A24,'Import Peak'!$A$3:AO$37,AO$1,FALSE))</f>
        <v>-1822413.7631000001</v>
      </c>
      <c r="AP17" s="14">
        <f>IF(ISNA(VLOOKUP('W. VaR &amp; Peak Pos By Trader'!$A24,'Import Peak'!$A$3:AP$37,AP$1,FALSE)),0,VLOOKUP('W. VaR &amp; Peak Pos By Trader'!$A24,'Import Peak'!$A$3:AP$37,AP$1,FALSE))</f>
        <v>-1755508.9358999999</v>
      </c>
      <c r="AQ17" s="14">
        <f>IF(ISNA(VLOOKUP('W. VaR &amp; Peak Pos By Trader'!$A24,'Import Peak'!$A$3:AQ$37,AQ$1,FALSE)),0,VLOOKUP('W. VaR &amp; Peak Pos By Trader'!$A24,'Import Peak'!$A$3:AQ$37,AQ$1,FALSE))</f>
        <v>-1805793.5467000001</v>
      </c>
      <c r="AR17" s="14">
        <f>IF(ISNA(VLOOKUP('W. VaR &amp; Peak Pos By Trader'!$A24,'Import Peak'!$A$3:AR$37,AR$1,FALSE)),0,VLOOKUP('W. VaR &amp; Peak Pos By Trader'!$A24,'Import Peak'!$A$3:AR$37,AR$1,FALSE))</f>
        <v>-1739196.7242000001</v>
      </c>
      <c r="AS17" s="14">
        <f>IF(ISNA(VLOOKUP('W. VaR &amp; Peak Pos By Trader'!$A24,'Import Peak'!$A$3:AS$37,AS$1,FALSE)),0,VLOOKUP('W. VaR &amp; Peak Pos By Trader'!$A24,'Import Peak'!$A$3:AS$37,AS$1,FALSE))</f>
        <v>-1789022.5758</v>
      </c>
      <c r="AT17" s="14">
        <f>IF(ISNA(VLOOKUP('W. VaR &amp; Peak Pos By Trader'!$A24,'Import Peak'!$A$3:AT$37,AT$1,FALSE)),0,VLOOKUP('W. VaR &amp; Peak Pos By Trader'!$A24,'Import Peak'!$A$3:AT$37,AT$1,FALSE))</f>
        <v>-1643995.8022</v>
      </c>
      <c r="AU17" s="14">
        <f>IF(ISNA(VLOOKUP('W. VaR &amp; Peak Pos By Trader'!$A24,'Import Peak'!$A$3:AU$37,AU$1,FALSE)),0,VLOOKUP('W. VaR &amp; Peak Pos By Trader'!$A24,'Import Peak'!$A$3:AU$37,AU$1,FALSE))</f>
        <v>-1478143.1472</v>
      </c>
      <c r="AV17" s="14">
        <f>IF(ISNA(VLOOKUP('W. VaR &amp; Peak Pos By Trader'!$A24,'Import Peak'!$A$3:AV$37,AV$1,FALSE)),0,VLOOKUP('W. VaR &amp; Peak Pos By Trader'!$A24,'Import Peak'!$A$3:AV$37,AV$1,FALSE))</f>
        <v>-1629699.804</v>
      </c>
      <c r="AW17" s="14">
        <f>IF(ISNA(VLOOKUP('W. VaR &amp; Peak Pos By Trader'!$A24,'Import Peak'!$A$3:AW$37,AW$1,FALSE)),0,VLOOKUP('W. VaR &amp; Peak Pos By Trader'!$A24,'Import Peak'!$A$3:AW$37,AW$1,FALSE))</f>
        <v>-1569763.5466</v>
      </c>
      <c r="AX17" s="14">
        <f>IF(ISNA(VLOOKUP('W. VaR &amp; Peak Pos By Trader'!$A24,'Import Peak'!$A$3:AX$37,AX$1,FALSE)),0,VLOOKUP('W. VaR &amp; Peak Pos By Trader'!$A24,'Import Peak'!$A$3:AX$37,AX$1,FALSE))</f>
        <v>-1614660.1428</v>
      </c>
      <c r="AY17" s="14">
        <f>IF(ISNA(VLOOKUP('W. VaR &amp; Peak Pos By Trader'!$A24,'Import Peak'!$A$3:AY$37,AY$1,FALSE)),0,VLOOKUP('W. VaR &amp; Peak Pos By Trader'!$A24,'Import Peak'!$A$3:AY$37,AY$1,FALSE))</f>
        <v>-1555083.156</v>
      </c>
      <c r="AZ17" s="14">
        <f>IF(ISNA(VLOOKUP('W. VaR &amp; Peak Pos By Trader'!$A24,'Import Peak'!$A$3:AZ$37,AZ$1,FALSE)),0,VLOOKUP('W. VaR &amp; Peak Pos By Trader'!$A24,'Import Peak'!$A$3:AZ$37,AZ$1,FALSE))</f>
        <v>-1599366.996</v>
      </c>
      <c r="BA17" s="14">
        <f>IF(ISNA(VLOOKUP('W. VaR &amp; Peak Pos By Trader'!$A24,'Import Peak'!$A$3:BA$37,BA$1,FALSE)),0,VLOOKUP('W. VaR &amp; Peak Pos By Trader'!$A24,'Import Peak'!$A$3:BA$37,BA$1,FALSE))</f>
        <v>-1591501.152</v>
      </c>
      <c r="BB17" s="14">
        <f>IF(ISNA(VLOOKUP('W. VaR &amp; Peak Pos By Trader'!$A24,'Import Peak'!$A$3:BB$37,BB$1,FALSE)),0,VLOOKUP('W. VaR &amp; Peak Pos By Trader'!$A24,'Import Peak'!$A$3:BB$37,BB$1,FALSE))</f>
        <v>-1532490.7498000001</v>
      </c>
      <c r="BC17" s="14">
        <f>IF(ISNA(VLOOKUP('W. VaR &amp; Peak Pos By Trader'!$A24,'Import Peak'!$A$3:BC$37,BC$1,FALSE)),0,VLOOKUP('W. VaR &amp; Peak Pos By Trader'!$A24,'Import Peak'!$A$3:BC$37,BC$1,FALSE))</f>
        <v>-1575844.7882000001</v>
      </c>
      <c r="BD17" s="14">
        <f>IF(ISNA(VLOOKUP('W. VaR &amp; Peak Pos By Trader'!$A24,'Import Peak'!$A$3:BD$37,BD$1,FALSE)),0,VLOOKUP('W. VaR &amp; Peak Pos By Trader'!$A24,'Import Peak'!$A$3:BD$37,BD$1,FALSE))</f>
        <v>-1390790.5284</v>
      </c>
      <c r="BE17" s="14">
        <f>IF(ISNA(VLOOKUP('W. VaR &amp; Peak Pos By Trader'!$A24,'Import Peak'!$A$3:BE$37,BE$1,FALSE)),0,VLOOKUP('W. VaR &amp; Peak Pos By Trader'!$A24,'Import Peak'!$A$3:BE$37,BE$1,FALSE))</f>
        <v>-1429963.6625999999</v>
      </c>
      <c r="BF17" s="14">
        <f>IF(ISNA(VLOOKUP('W. VaR &amp; Peak Pos By Trader'!$A24,'Import Peak'!$A$3:BF$37,BF$1,FALSE)),0,VLOOKUP('W. VaR &amp; Peak Pos By Trader'!$A24,'Import Peak'!$A$3:BF$37,BF$1,FALSE))</f>
        <v>-1163852.8685000001</v>
      </c>
      <c r="BG17" s="14">
        <f>IF(ISNA(VLOOKUP('W. VaR &amp; Peak Pos By Trader'!$A24,'Import Peak'!$A$3:BG$37,BG$1,FALSE)),0,VLOOKUP('W. VaR &amp; Peak Pos By Trader'!$A24,'Import Peak'!$A$3:BG$37,BG$1,FALSE))</f>
        <v>-1045659.357</v>
      </c>
      <c r="BH17" s="14">
        <f>IF(ISNA(VLOOKUP('W. VaR &amp; Peak Pos By Trader'!$A24,'Import Peak'!$A$3:BH$37,BH$1,FALSE)),0,VLOOKUP('W. VaR &amp; Peak Pos By Trader'!$A24,'Import Peak'!$A$3:BH$37,BH$1,FALSE))</f>
        <v>-1152097.1487</v>
      </c>
      <c r="BI17" s="14">
        <f>IF(ISNA(VLOOKUP('W. VaR &amp; Peak Pos By Trader'!$A24,'Import Peak'!$A$3:BI$37,BI$1,FALSE)),0,VLOOKUP('W. VaR &amp; Peak Pos By Trader'!$A24,'Import Peak'!$A$3:BI$37,BI$1,FALSE))</f>
        <v>-1108899.6776999999</v>
      </c>
      <c r="BJ17" s="14">
        <f>IF(ISNA(VLOOKUP('W. VaR &amp; Peak Pos By Trader'!$A24,'Import Peak'!$A$3:BJ$37,BJ$1,FALSE)),0,VLOOKUP('W. VaR &amp; Peak Pos By Trader'!$A24,'Import Peak'!$A$3:BJ$37,BJ$1,FALSE))</f>
        <v>-1139793.5438999999</v>
      </c>
      <c r="BK17" s="14">
        <f>IF(ISNA(VLOOKUP('W. VaR &amp; Peak Pos By Trader'!$A24,'Import Peak'!$A$3:BK$37,BK$1,FALSE)),0,VLOOKUP('W. VaR &amp; Peak Pos By Trader'!$A24,'Import Peak'!$A$3:BK$37,BK$1,FALSE))</f>
        <v>-1096921.1044000001</v>
      </c>
      <c r="BL17" s="14">
        <f>IF(ISNA(VLOOKUP('W. VaR &amp; Peak Pos By Trader'!$A24,'Import Peak'!$A$3:BL$37,BL$1,FALSE)),0,VLOOKUP('W. VaR &amp; Peak Pos By Trader'!$A24,'Import Peak'!$A$3:BL$37,BL$1,FALSE))</f>
        <v>-1127345.7375</v>
      </c>
      <c r="BM17" s="14">
        <f>IF(ISNA(VLOOKUP('W. VaR &amp; Peak Pos By Trader'!$A24,'Import Peak'!$A$3:BM$37,BM$1,FALSE)),0,VLOOKUP('W. VaR &amp; Peak Pos By Trader'!$A24,'Import Peak'!$A$3:BM$37,BM$1,FALSE))</f>
        <v>-1120967.0316000001</v>
      </c>
      <c r="BN17" s="14">
        <f>IF(ISNA(VLOOKUP('W. VaR &amp; Peak Pos By Trader'!$A24,'Import Peak'!$A$3:BN$37,BN$1,FALSE)),0,VLOOKUP('W. VaR &amp; Peak Pos By Trader'!$A24,'Import Peak'!$A$3:BN$37,BN$1,FALSE))</f>
        <v>-1078600.7555</v>
      </c>
      <c r="BO17" s="14">
        <f>IF(ISNA(VLOOKUP('W. VaR &amp; Peak Pos By Trader'!$A24,'Import Peak'!$A$3:BO$37,BO$1,FALSE)),0,VLOOKUP('W. VaR &amp; Peak Pos By Trader'!$A24,'Import Peak'!$A$3:BO$37,BO$1,FALSE))</f>
        <v>-1108316.4524000001</v>
      </c>
      <c r="BP17" s="14">
        <f>IF(ISNA(VLOOKUP('W. VaR &amp; Peak Pos By Trader'!$A24,'Import Peak'!$A$3:BP$37,BP$1,FALSE)),0,VLOOKUP('W. VaR &amp; Peak Pos By Trader'!$A24,'Import Peak'!$A$3:BP$37,BP$1,FALSE))</f>
        <v>-1066295.9978</v>
      </c>
      <c r="BQ17" s="14">
        <f>IF(ISNA(VLOOKUP('W. VaR &amp; Peak Pos By Trader'!$A24,'Import Peak'!$A$3:BQ$37,BQ$1,FALSE)),0,VLOOKUP('W. VaR &amp; Peak Pos By Trader'!$A24,'Import Peak'!$A$3:BQ$37,BQ$1,FALSE))</f>
        <v>-1095975.2952000001</v>
      </c>
      <c r="BR17" s="14">
        <f>IF(ISNA(VLOOKUP('W. VaR &amp; Peak Pos By Trader'!$A24,'Import Peak'!$A$3:BR$37,BR$1,FALSE)),0,VLOOKUP('W. VaR &amp; Peak Pos By Trader'!$A24,'Import Peak'!$A$3:BR$37,BR$1,FALSE))</f>
        <v>-969493.05290000001</v>
      </c>
      <c r="BS17" s="14">
        <f>IF(ISNA(VLOOKUP('W. VaR &amp; Peak Pos By Trader'!$A24,'Import Peak'!$A$3:BS$37,BS$1,FALSE)),0,VLOOKUP('W. VaR &amp; Peak Pos By Trader'!$A24,'Import Peak'!$A$3:BS$37,BS$1,FALSE))</f>
        <v>-871417.67449999996</v>
      </c>
      <c r="BT17" s="14">
        <f>IF(ISNA(VLOOKUP('W. VaR &amp; Peak Pos By Trader'!$A24,'Import Peak'!$A$3:BT$37,BT$1,FALSE)),0,VLOOKUP('W. VaR &amp; Peak Pos By Trader'!$A24,'Import Peak'!$A$3:BT$37,BT$1,FALSE))</f>
        <v>-960528.8848</v>
      </c>
      <c r="BU17" s="14">
        <f>IF(ISNA(VLOOKUP('W. VaR &amp; Peak Pos By Trader'!$A24,'Import Peak'!$A$3:BU$37,BU$1,FALSE)),0,VLOOKUP('W. VaR &amp; Peak Pos By Trader'!$A24,'Import Peak'!$A$3:BU$37,BU$1,FALSE))</f>
        <v>-924983.804</v>
      </c>
      <c r="BV17" s="14">
        <f>IF(ISNA(VLOOKUP('W. VaR &amp; Peak Pos By Trader'!$A24,'Import Peak'!$A$3:BV$37,BV$1,FALSE)),0,VLOOKUP('W. VaR &amp; Peak Pos By Trader'!$A24,'Import Peak'!$A$3:BV$37,BV$1,FALSE))</f>
        <v>-951255.12</v>
      </c>
      <c r="BW17" s="14">
        <f>IF(ISNA(VLOOKUP('W. VaR &amp; Peak Pos By Trader'!$A24,'Import Peak'!$A$3:BW$37,BW$1,FALSE)),0,VLOOKUP('W. VaR &amp; Peak Pos By Trader'!$A24,'Import Peak'!$A$3:BW$37,BW$1,FALSE))</f>
        <v>-916007.02879999997</v>
      </c>
      <c r="BX17" s="14">
        <f>IF(ISNA(VLOOKUP('W. VaR &amp; Peak Pos By Trader'!$A24,'Import Peak'!$A$3:BX$37,BX$1,FALSE)),0,VLOOKUP('W. VaR &amp; Peak Pos By Trader'!$A24,'Import Peak'!$A$3:BX$37,BX$1,FALSE))</f>
        <v>-941977.42169999995</v>
      </c>
      <c r="BY17" s="14">
        <f>IF(ISNA(VLOOKUP('W. VaR &amp; Peak Pos By Trader'!$A24,'Import Peak'!$A$3:BY$37,BY$1,FALSE)),0,VLOOKUP('W. VaR &amp; Peak Pos By Trader'!$A24,'Import Peak'!$A$3:BY$37,BY$1,FALSE))</f>
        <v>-937261.62549999997</v>
      </c>
      <c r="BZ17" s="14">
        <f>IF(ISNA(VLOOKUP('W. VaR &amp; Peak Pos By Trader'!$A24,'Import Peak'!$A$3:BZ$37,BZ$1,FALSE)),0,VLOOKUP('W. VaR &amp; Peak Pos By Trader'!$A24,'Import Peak'!$A$3:BZ$37,BZ$1,FALSE))</f>
        <v>-902463.43359999999</v>
      </c>
      <c r="CA17" s="14">
        <f>IF(ISNA(VLOOKUP('W. VaR &amp; Peak Pos By Trader'!$A24,'Import Peak'!$A$3:CA$37,CA$1,FALSE)),0,VLOOKUP('W. VaR &amp; Peak Pos By Trader'!$A24,'Import Peak'!$A$3:CA$37,CA$1,FALSE))</f>
        <v>-927981.56559999997</v>
      </c>
      <c r="CB17" s="14">
        <f>IF(ISNA(VLOOKUP('W. VaR &amp; Peak Pos By Trader'!$A24,'Import Peak'!$A$3:CB$37,CB$1,FALSE)),0,VLOOKUP('W. VaR &amp; Peak Pos By Trader'!$A24,'Import Peak'!$A$3:CB$37,CB$1,FALSE))</f>
        <v>-893482.8872</v>
      </c>
      <c r="CC17" s="14">
        <f>IF(ISNA(VLOOKUP('W. VaR &amp; Peak Pos By Trader'!$A24,'Import Peak'!$A$3:CC$37,CC$1,FALSE)),0,VLOOKUP('W. VaR &amp; Peak Pos By Trader'!$A24,'Import Peak'!$A$3:CC$37,CC$1,FALSE))</f>
        <v>-918702.28009999997</v>
      </c>
      <c r="CD17" s="14">
        <f>IF(ISNA(VLOOKUP('W. VaR &amp; Peak Pos By Trader'!$A24,'Import Peak'!$A$3:CD$37,CD$1,FALSE)),0,VLOOKUP('W. VaR &amp; Peak Pos By Trader'!$A24,'Import Peak'!$A$3:CD$37,CD$1,FALSE))</f>
        <v>-913987.46629999997</v>
      </c>
      <c r="CE17" s="14">
        <f>IF(ISNA(VLOOKUP('W. VaR &amp; Peak Pos By Trader'!$A24,'Import Peak'!$A$3:CE$37,CE$1,FALSE)),0,VLOOKUP('W. VaR &amp; Peak Pos By Trader'!$A24,'Import Peak'!$A$3:CE$37,CE$1,FALSE))</f>
        <v>-850610.75760000001</v>
      </c>
      <c r="CF17" s="14">
        <f>IF(ISNA(VLOOKUP('W. VaR &amp; Peak Pos By Trader'!$A24,'Import Peak'!$A$3:CF$37,CF$1,FALSE)),0,VLOOKUP('W. VaR &amp; Peak Pos By Trader'!$A24,'Import Peak'!$A$3:CF$37,CF$1,FALSE))</f>
        <v>-904864.83369999996</v>
      </c>
      <c r="CG17" s="14">
        <f>IF(ISNA(VLOOKUP('W. VaR &amp; Peak Pos By Trader'!$A24,'Import Peak'!$A$3:CG$37,CG$1,FALSE)),0,VLOOKUP('W. VaR &amp; Peak Pos By Trader'!$A24,'Import Peak'!$A$3:CG$37,CG$1,FALSE))</f>
        <v>-871116.18079999997</v>
      </c>
      <c r="CH17" s="14">
        <f>IF(ISNA(VLOOKUP('W. VaR &amp; Peak Pos By Trader'!$A24,'Import Peak'!$A$3:CH$37,CH$1,FALSE)),0,VLOOKUP('W. VaR &amp; Peak Pos By Trader'!$A24,'Import Peak'!$A$3:CH$37,CH$1,FALSE))</f>
        <v>-895595.45510000002</v>
      </c>
      <c r="CI17" s="14">
        <f>IF(ISNA(VLOOKUP('W. VaR &amp; Peak Pos By Trader'!$A24,'Import Peak'!$A$3:CI$37,CI$1,FALSE)),0,VLOOKUP('W. VaR &amp; Peak Pos By Trader'!$A24,'Import Peak'!$A$3:CI$37,CI$1,FALSE))</f>
        <v>-862149.10160000005</v>
      </c>
      <c r="CJ17" s="14">
        <f>IF(ISNA(VLOOKUP('W. VaR &amp; Peak Pos By Trader'!$A24,'Import Peak'!$A$3:CJ$37,CJ$1,FALSE)),0,VLOOKUP('W. VaR &amp; Peak Pos By Trader'!$A24,'Import Peak'!$A$3:CJ$37,CJ$1,FALSE))</f>
        <v>-886333.19929999998</v>
      </c>
      <c r="CK17" s="14">
        <f>IF(ISNA(VLOOKUP('W. VaR &amp; Peak Pos By Trader'!$A24,'Import Peak'!$A$3:CK$37,CK$1,FALSE)),0,VLOOKUP('W. VaR &amp; Peak Pos By Trader'!$A24,'Import Peak'!$A$3:CK$37,CK$1,FALSE))</f>
        <v>-881629.45039999997</v>
      </c>
      <c r="CL17" s="14">
        <f>IF(ISNA(VLOOKUP('W. VaR &amp; Peak Pos By Trader'!$A24,'Import Peak'!$A$3:CL$37,CL$1,FALSE)),0,VLOOKUP('W. VaR &amp; Peak Pos By Trader'!$A24,'Import Peak'!$A$3:CL$37,CL$1,FALSE))</f>
        <v>-848640.22160000005</v>
      </c>
      <c r="CM17" s="14">
        <f>IF(ISNA(VLOOKUP('W. VaR &amp; Peak Pos By Trader'!$A24,'Import Peak'!$A$3:CM$37,CM$1,FALSE)),0,VLOOKUP('W. VaR &amp; Peak Pos By Trader'!$A24,'Import Peak'!$A$3:CM$37,CM$1,FALSE))</f>
        <v>-872381.2831</v>
      </c>
      <c r="CN17" s="14">
        <f>IF(ISNA(VLOOKUP('W. VaR &amp; Peak Pos By Trader'!$A24,'Import Peak'!$A$3:CN$37,CN$1,FALSE)),0,VLOOKUP('W. VaR &amp; Peak Pos By Trader'!$A24,'Import Peak'!$A$3:CN$37,CN$1,FALSE))</f>
        <v>-839695.84169999999</v>
      </c>
      <c r="CO17" s="14">
        <f>IF(ISNA(VLOOKUP('W. VaR &amp; Peak Pos By Trader'!$A24,'Import Peak'!$A$3:CO$37,CO$1,FALSE)),0,VLOOKUP('W. VaR &amp; Peak Pos By Trader'!$A24,'Import Peak'!$A$3:CO$37,CO$1,FALSE))</f>
        <v>-863144.64159999997</v>
      </c>
      <c r="CP17" s="14">
        <f>IF(ISNA(VLOOKUP('W. VaR &amp; Peak Pos By Trader'!$A24,'Import Peak'!$A$3:CP$37,CP$1,FALSE)),0,VLOOKUP('W. VaR &amp; Peak Pos By Trader'!$A24,'Import Peak'!$A$3:CP$37,CP$1,FALSE))</f>
        <v>-858455.57920000004</v>
      </c>
      <c r="CQ17" s="14">
        <f>IF(ISNA(VLOOKUP('W. VaR &amp; Peak Pos By Trader'!$A24,'Import Peak'!$A$3:CQ$37,CQ$1,FALSE)),0,VLOOKUP('W. VaR &amp; Peak Pos By Trader'!$A24,'Import Peak'!$A$3:CQ$37,CQ$1,FALSE))</f>
        <v>-771147.2415</v>
      </c>
      <c r="CR17" s="14">
        <f>IF(ISNA(VLOOKUP('W. VaR &amp; Peak Pos By Trader'!$A24,'Import Peak'!$A$3:CR$37,CR$1,FALSE)),0,VLOOKUP('W. VaR &amp; Peak Pos By Trader'!$A24,'Import Peak'!$A$3:CR$37,CR$1,FALSE))</f>
        <v>-849541.48470000003</v>
      </c>
      <c r="CS17" s="14">
        <f>IF(ISNA(VLOOKUP('W. VaR &amp; Peak Pos By Trader'!$A24,'Import Peak'!$A$3:CS$37,CS$1,FALSE)),0,VLOOKUP('W. VaR &amp; Peak Pos By Trader'!$A24,'Import Peak'!$A$3:CS$37,CS$1,FALSE))</f>
        <v>-817609.94559999998</v>
      </c>
      <c r="CT17" s="14">
        <f>IF(ISNA(VLOOKUP('W. VaR &amp; Peak Pos By Trader'!$A24,'Import Peak'!$A$3:CT$37,CT$1,FALSE)),0,VLOOKUP('W. VaR &amp; Peak Pos By Trader'!$A24,'Import Peak'!$A$3:CT$37,CT$1,FALSE))</f>
        <v>-840340.71120000002</v>
      </c>
      <c r="CU17" s="14">
        <f>IF(ISNA(VLOOKUP('W. VaR &amp; Peak Pos By Trader'!$A24,'Import Peak'!$A$3:CU$37,CU$1,FALSE)),0,VLOOKUP('W. VaR &amp; Peak Pos By Trader'!$A24,'Import Peak'!$A$3:CU$37,CU$1,FALSE))</f>
        <v>-808714.32629999996</v>
      </c>
      <c r="CV17" s="14">
        <f>IF(ISNA(VLOOKUP('W. VaR &amp; Peak Pos By Trader'!$A24,'Import Peak'!$A$3:CV$37,CV$1,FALSE)),0,VLOOKUP('W. VaR &amp; Peak Pos By Trader'!$A24,'Import Peak'!$A$3:CV$37,CV$1,FALSE))</f>
        <v>-831157.33039999998</v>
      </c>
      <c r="CW17" s="14">
        <f>IF(ISNA(VLOOKUP('W. VaR &amp; Peak Pos By Trader'!$A24,'Import Peak'!$A$3:CW$37,CW$1,FALSE)),0,VLOOKUP('W. VaR &amp; Peak Pos By Trader'!$A24,'Import Peak'!$A$3:CW$37,CW$1,FALSE))</f>
        <v>-826497.5575</v>
      </c>
      <c r="CX17" s="14">
        <f>IF(ISNA(VLOOKUP('W. VaR &amp; Peak Pos By Trader'!$A24,'Import Peak'!$A$3:CX$37,CX$1,FALSE)),0,VLOOKUP('W. VaR &amp; Peak Pos By Trader'!$A24,'Import Peak'!$A$3:CX$37,CX$1,FALSE))</f>
        <v>-795331.84950000001</v>
      </c>
      <c r="CY17" s="14">
        <f>IF(ISNA(VLOOKUP('W. VaR &amp; Peak Pos By Trader'!$A24,'Import Peak'!$A$3:CY$37,CY$1,FALSE)),0,VLOOKUP('W. VaR &amp; Peak Pos By Trader'!$A24,'Import Peak'!$A$3:CY$37,CY$1,FALSE))</f>
        <v>-817343.49439999997</v>
      </c>
      <c r="CZ17" s="14">
        <f>IF(ISNA(VLOOKUP('W. VaR &amp; Peak Pos By Trader'!$A24,'Import Peak'!$A$3:CZ$37,CZ$1,FALSE)),0,VLOOKUP('W. VaR &amp; Peak Pos By Trader'!$A24,'Import Peak'!$A$3:CZ$37,CZ$1,FALSE))</f>
        <v>-786483.43599999999</v>
      </c>
      <c r="DA17" s="14">
        <f>IF(ISNA(VLOOKUP('W. VaR &amp; Peak Pos By Trader'!$A24,'Import Peak'!$A$3:DA$37,DA$1,FALSE)),0,VLOOKUP('W. VaR &amp; Peak Pos By Trader'!$A24,'Import Peak'!$A$3:DA$37,DA$1,FALSE))</f>
        <v>-808210.88150000002</v>
      </c>
      <c r="DB17" s="14">
        <f>IF(ISNA(VLOOKUP('W. VaR &amp; Peak Pos By Trader'!$A24,'Import Peak'!$A$3:DB$37,DB$1,FALSE)),0,VLOOKUP('W. VaR &amp; Peak Pos By Trader'!$A24,'Import Peak'!$A$3:DB$37,DB$1,FALSE))</f>
        <v>-803578.4425</v>
      </c>
      <c r="DC17" s="14">
        <f>IF(ISNA(VLOOKUP('W. VaR &amp; Peak Pos By Trader'!$A24,'Import Peak'!$A$3:DC$37,DC$1,FALSE)),0,VLOOKUP('W. VaR &amp; Peak Pos By Trader'!$A24,'Import Peak'!$A$3:DC$37,DC$1,FALSE))</f>
        <v>-721634.20409999997</v>
      </c>
      <c r="DD17" s="14">
        <f>IF(ISNA(VLOOKUP('W. VaR &amp; Peak Pos By Trader'!$A24,'Import Peak'!$A$3:DD$37,DD$1,FALSE)),0,VLOOKUP('W. VaR &amp; Peak Pos By Trader'!$A24,'Import Peak'!$A$3:DD$37,DD$1,FALSE))</f>
        <v>-794779.02720000001</v>
      </c>
      <c r="DE17" s="14">
        <f>IF(ISNA(VLOOKUP('W. VaR &amp; Peak Pos By Trader'!$A24,'Import Peak'!$A$3:DE$37,DE$1,FALSE)),0,VLOOKUP('W. VaR &amp; Peak Pos By Trader'!$A24,'Import Peak'!$A$3:DE$37,DE$1,FALSE))</f>
        <v>-764675.80960000004</v>
      </c>
      <c r="DF17" s="14">
        <f>IF(ISNA(VLOOKUP('W. VaR &amp; Peak Pos By Trader'!$A24,'Import Peak'!$A$3:DF$37,DF$1,FALSE)),0,VLOOKUP('W. VaR &amp; Peak Pos By Trader'!$A24,'Import Peak'!$A$3:DF$37,DF$1,FALSE))</f>
        <v>-785706.22869999998</v>
      </c>
      <c r="DG17" s="14">
        <f>IF(ISNA(VLOOKUP('W. VaR &amp; Peak Pos By Trader'!$A24,'Import Peak'!$A$3:DG$37,DG$1,FALSE)),0,VLOOKUP('W. VaR &amp; Peak Pos By Trader'!$A24,'Import Peak'!$A$3:DG$37,DG$1,FALSE))</f>
        <v>-755908.68709999998</v>
      </c>
      <c r="DH17" s="14">
        <f>IF(ISNA(VLOOKUP('W. VaR &amp; Peak Pos By Trader'!$A24,'Import Peak'!$A$3:DH$37,DH$1,FALSE)),0,VLOOKUP('W. VaR &amp; Peak Pos By Trader'!$A24,'Import Peak'!$A$3:DH$37,DH$1,FALSE))</f>
        <v>-776660.24159999995</v>
      </c>
      <c r="DI17" s="14">
        <f>IF(ISNA(VLOOKUP('W. VaR &amp; Peak Pos By Trader'!$A24,'Import Peak'!$A$3:DI$37,DI$1,FALSE)),0,VLOOKUP('W. VaR &amp; Peak Pos By Trader'!$A24,'Import Peak'!$A$3:DI$37,DI$1,FALSE))</f>
        <v>-772073.85349999997</v>
      </c>
      <c r="DJ17" s="14">
        <f>IF(ISNA(VLOOKUP('W. VaR &amp; Peak Pos By Trader'!$A24,'Import Peak'!$A$3:DJ$37,DJ$1,FALSE)),0,VLOOKUP('W. VaR &amp; Peak Pos By Trader'!$A24,'Import Peak'!$A$3:DJ$37,DJ$1,FALSE))</f>
        <v>-742737.06389999995</v>
      </c>
      <c r="DK17" s="14">
        <f>IF(ISNA(VLOOKUP('W. VaR &amp; Peak Pos By Trader'!$A24,'Import Peak'!$A$3:DK$37,DK$1,FALSE)),0,VLOOKUP('W. VaR &amp; Peak Pos By Trader'!$A24,'Import Peak'!$A$3:DK$37,DK$1,FALSE))</f>
        <v>-763071.10629999998</v>
      </c>
      <c r="DL17" s="14">
        <f>IF(ISNA(VLOOKUP('W. VaR &amp; Peak Pos By Trader'!$A24,'Import Peak'!$A$3:DL$37,DL$1,FALSE)),0,VLOOKUP('W. VaR &amp; Peak Pos By Trader'!$A24,'Import Peak'!$A$3:DL$37,DL$1,FALSE))</f>
        <v>-734039.54890000005</v>
      </c>
      <c r="DM17" s="14">
        <f>IF(ISNA(VLOOKUP('W. VaR &amp; Peak Pos By Trader'!$A24,'Import Peak'!$A$3:DM$37,DM$1,FALSE)),0,VLOOKUP('W. VaR &amp; Peak Pos By Trader'!$A24,'Import Peak'!$A$3:DM$37,DM$1,FALSE))</f>
        <v>-754098.848</v>
      </c>
      <c r="DN17" s="14">
        <f>IF(ISNA(VLOOKUP('W. VaR &amp; Peak Pos By Trader'!$A24,'Import Peak'!$A$3:DN$37,DN$1,FALSE)),0,VLOOKUP('W. VaR &amp; Peak Pos By Trader'!$A24,'Import Peak'!$A$3:DN$37,DN$1,FALSE))</f>
        <v>0</v>
      </c>
      <c r="DO17" s="14">
        <f>IF(ISNA(VLOOKUP('W. VaR &amp; Peak Pos By Trader'!$A24,'Import Peak'!$A$3:DO$37,DO$1,FALSE)),0,VLOOKUP('W. VaR &amp; Peak Pos By Trader'!$A24,'Import Peak'!$A$3:DO$37,DO$1,FALSE))</f>
        <v>0</v>
      </c>
      <c r="DP17" s="14">
        <f>IF(ISNA(VLOOKUP('W. VaR &amp; Peak Pos By Trader'!$A24,'Import Peak'!$A$3:DP$37,DP$1,FALSE)),0,VLOOKUP('W. VaR &amp; Peak Pos By Trader'!$A24,'Import Peak'!$A$3:DP$37,DP$1,FALSE))</f>
        <v>0</v>
      </c>
      <c r="DQ17" s="14">
        <f>IF(ISNA(VLOOKUP('W. VaR &amp; Peak Pos By Trader'!$A24,'Import Peak'!$A$3:DQ$37,DQ$1,FALSE)),0,VLOOKUP('W. VaR &amp; Peak Pos By Trader'!$A24,'Import Peak'!$A$3:DQ$37,DQ$1,FALSE))</f>
        <v>0</v>
      </c>
      <c r="DR17" s="14">
        <f>IF(ISNA(VLOOKUP('W. VaR &amp; Peak Pos By Trader'!$A24,'Import Peak'!$A$3:DR$37,DR$1,FALSE)),0,VLOOKUP('W. VaR &amp; Peak Pos By Trader'!$A24,'Import Peak'!$A$3:DR$37,DR$1,FALSE))</f>
        <v>0</v>
      </c>
      <c r="DS17" s="14">
        <f>IF(ISNA(VLOOKUP('W. VaR &amp; Peak Pos By Trader'!$A24,'Import Peak'!$A$3:DS$37,DS$1,FALSE)),0,VLOOKUP('W. VaR &amp; Peak Pos By Trader'!$A24,'Import Peak'!$A$3:DS$37,DS$1,FALSE))</f>
        <v>0</v>
      </c>
      <c r="DT17" s="14">
        <f>IF(ISNA(VLOOKUP('W. VaR &amp; Peak Pos By Trader'!$A24,'Import Peak'!$A$3:DT$37,DT$1,FALSE)),0,VLOOKUP('W. VaR &amp; Peak Pos By Trader'!$A24,'Import Peak'!$A$3:DT$37,DT$1,FALSE))</f>
        <v>0</v>
      </c>
      <c r="DU17" s="14">
        <f>IF(ISNA(VLOOKUP('W. VaR &amp; Peak Pos By Trader'!$A24,'Import Peak'!$A$3:DU$37,DU$1,FALSE)),0,VLOOKUP('W. VaR &amp; Peak Pos By Trader'!$A24,'Import Peak'!$A$3:DU$37,DU$1,FALSE))</f>
        <v>0</v>
      </c>
      <c r="DV17" s="14">
        <f>IF(ISNA(VLOOKUP('W. VaR &amp; Peak Pos By Trader'!$A24,'Import Peak'!$A$3:DV$37,DV$1,FALSE)),0,VLOOKUP('W. VaR &amp; Peak Pos By Trader'!$A24,'Import Peak'!$A$3:DV$37,DV$1,FALSE))</f>
        <v>0</v>
      </c>
      <c r="DW17" s="14">
        <f>IF(ISNA(VLOOKUP('W. VaR &amp; Peak Pos By Trader'!$A24,'Import Peak'!$A$3:DW$37,DW$1,FALSE)),0,VLOOKUP('W. VaR &amp; Peak Pos By Trader'!$A24,'Import Peak'!$A$3:DW$37,DW$1,FALSE))</f>
        <v>0</v>
      </c>
      <c r="DX17" s="14">
        <f>IF(ISNA(VLOOKUP('W. VaR &amp; Peak Pos By Trader'!$A24,'Import Peak'!$A$3:DX$37,DX$1,FALSE)),0,VLOOKUP('W. VaR &amp; Peak Pos By Trader'!$A24,'Import Peak'!$A$3:DX$37,DX$1,FALSE))</f>
        <v>0</v>
      </c>
      <c r="DY17" s="14">
        <f>IF(ISNA(VLOOKUP('W. VaR &amp; Peak Pos By Trader'!$A24,'Import Peak'!$A$3:DY$37,DY$1,FALSE)),0,VLOOKUP('W. VaR &amp; Peak Pos By Trader'!$A24,'Import Peak'!$A$3:DY$37,DY$1,FALSE))</f>
        <v>0</v>
      </c>
      <c r="DZ17" s="14">
        <f>IF(ISNA(VLOOKUP('W. VaR &amp; Peak Pos By Trader'!$A24,'Import Peak'!$A$3:DZ$37,DZ$1,FALSE)),0,VLOOKUP('W. VaR &amp; Peak Pos By Trader'!$A24,'Import Peak'!$A$3:DZ$37,DZ$1,FALSE))</f>
        <v>0</v>
      </c>
      <c r="EA17" s="14">
        <f>IF(ISNA(VLOOKUP('W. VaR &amp; Peak Pos By Trader'!$A24,'Import Peak'!$A$3:EA$37,EA$1,FALSE)),0,VLOOKUP('W. VaR &amp; Peak Pos By Trader'!$A24,'Import Peak'!$A$3:EA$37,EA$1,FALSE))</f>
        <v>0</v>
      </c>
      <c r="EB17" s="14">
        <f>IF(ISNA(VLOOKUP('W. VaR &amp; Peak Pos By Trader'!$A24,'Import Peak'!$A$3:EB$37,EB$1,FALSE)),0,VLOOKUP('W. VaR &amp; Peak Pos By Trader'!$A24,'Import Peak'!$A$3:EB$37,EB$1,FALSE))</f>
        <v>0</v>
      </c>
      <c r="EC17" s="14">
        <f>IF(ISNA(VLOOKUP('W. VaR &amp; Peak Pos By Trader'!$A24,'Import Peak'!$A$3:EC$37,EC$1,FALSE)),0,VLOOKUP('W. VaR &amp; Peak Pos By Trader'!$A24,'Import Peak'!$A$3:EC$37,EC$1,FALSE))</f>
        <v>0</v>
      </c>
      <c r="ED17" s="14">
        <f>IF(ISNA(VLOOKUP('W. VaR &amp; Peak Pos By Trader'!$A24,'Import Peak'!$A$3:ED$37,ED$1,FALSE)),0,VLOOKUP('W. VaR &amp; Peak Pos By Trader'!$A24,'Import Peak'!$A$3:ED$37,ED$1,FALSE))</f>
        <v>0</v>
      </c>
      <c r="EE17" s="14">
        <f>IF(ISNA(VLOOKUP('W. VaR &amp; Peak Pos By Trader'!$A24,'Import Peak'!$A$3:EE$37,EE$1,FALSE)),0,VLOOKUP('W. VaR &amp; Peak Pos By Trader'!$A24,'Import Peak'!$A$3:EE$37,EE$1,FALSE))</f>
        <v>0</v>
      </c>
      <c r="EF17" s="14">
        <f>IF(ISNA(VLOOKUP('W. VaR &amp; Peak Pos By Trader'!$A24,'Import Peak'!$A$3:EF$37,EF$1,FALSE)),0,VLOOKUP('W. VaR &amp; Peak Pos By Trader'!$A24,'Import Peak'!$A$3:EF$37,EF$1,FALSE))</f>
        <v>0</v>
      </c>
      <c r="EG17" s="14">
        <f>IF(ISNA(VLOOKUP('W. VaR &amp; Peak Pos By Trader'!$A24,'Import Peak'!$A$3:EG$37,EG$1,FALSE)),0,VLOOKUP('W. VaR &amp; Peak Pos By Trader'!$A24,'Import Peak'!$A$3:EG$37,EG$1,FALSE))</f>
        <v>0</v>
      </c>
      <c r="EH17" s="14">
        <f>IF(ISNA(VLOOKUP('W. VaR &amp; Peak Pos By Trader'!$A24,'Import Peak'!$A$3:EH$37,EH$1,FALSE)),0,VLOOKUP('W. VaR &amp; Peak Pos By Trader'!$A24,'Import Peak'!$A$3:EH$37,EH$1,FALSE))</f>
        <v>0</v>
      </c>
      <c r="EI17" s="14">
        <f>IF(ISNA(VLOOKUP('W. VaR &amp; Peak Pos By Trader'!$A24,'Import Peak'!$A$3:EI$37,EI$1,FALSE)),0,VLOOKUP('W. VaR &amp; Peak Pos By Trader'!$A24,'Import Peak'!$A$3:EI$37,EI$1,FALSE))</f>
        <v>0</v>
      </c>
      <c r="EJ17" s="14">
        <f>IF(ISNA(VLOOKUP('W. VaR &amp; Peak Pos By Trader'!$A24,'Import Peak'!$A$3:EJ$37,EJ$1,FALSE)),0,VLOOKUP('W. VaR &amp; Peak Pos By Trader'!$A24,'Import Peak'!$A$3:EJ$37,EJ$1,FALSE))</f>
        <v>0</v>
      </c>
      <c r="EK17" s="14">
        <f>IF(ISNA(VLOOKUP('W. VaR &amp; Peak Pos By Trader'!$A24,'Import Peak'!$A$3:EK$37,EK$1,FALSE)),0,VLOOKUP('W. VaR &amp; Peak Pos By Trader'!$A24,'Import Peak'!$A$3:EK$37,EK$1,FALSE))</f>
        <v>0</v>
      </c>
      <c r="EL17" s="14">
        <f>IF(ISNA(VLOOKUP('W. VaR &amp; Peak Pos By Trader'!$A24,'Import Peak'!$A$3:EL$37,EL$1,FALSE)),0,VLOOKUP('W. VaR &amp; Peak Pos By Trader'!$A24,'Import Peak'!$A$3:EL$37,EL$1,FALSE))</f>
        <v>0</v>
      </c>
      <c r="EM17" s="14">
        <f>IF(ISNA(VLOOKUP('W. VaR &amp; Peak Pos By Trader'!$A24,'Import Peak'!$A$3:EM$37,EM$1,FALSE)),0,VLOOKUP('W. VaR &amp; Peak Pos By Trader'!$A24,'Import Peak'!$A$3:EM$37,EM$1,FALSE))</f>
        <v>0</v>
      </c>
      <c r="EN17" s="14">
        <f>IF(ISNA(VLOOKUP('W. VaR &amp; Peak Pos By Trader'!$A24,'Import Peak'!$A$3:EN$37,EN$1,FALSE)),0,VLOOKUP('W. VaR &amp; Peak Pos By Trader'!$A24,'Import Peak'!$A$3:EN$37,EN$1,FALSE))</f>
        <v>0</v>
      </c>
      <c r="EO17" s="14">
        <f>IF(ISNA(VLOOKUP('W. VaR &amp; Peak Pos By Trader'!$A24,'Import Peak'!$A$3:EO$37,EO$1,FALSE)),0,VLOOKUP('W. VaR &amp; Peak Pos By Trader'!$A24,'Import Peak'!$A$3:EO$37,EO$1,FALSE))</f>
        <v>0</v>
      </c>
      <c r="EP17" s="14">
        <f>IF(ISNA(VLOOKUP('W. VaR &amp; Peak Pos By Trader'!$A24,'Import Peak'!$A$3:EP$37,EP$1,FALSE)),0,VLOOKUP('W. VaR &amp; Peak Pos By Trader'!$A24,'Import Peak'!$A$3:EP$37,EP$1,FALSE))</f>
        <v>0</v>
      </c>
      <c r="EQ17" s="14">
        <f>IF(ISNA(VLOOKUP('W. VaR &amp; Peak Pos By Trader'!$A24,'Import Peak'!$A$3:EQ$37,EQ$1,FALSE)),0,VLOOKUP('W. VaR &amp; Peak Pos By Trader'!$A24,'Import Peak'!$A$3:EQ$37,EQ$1,FALSE))</f>
        <v>0</v>
      </c>
      <c r="ER17" s="14">
        <f>IF(ISNA(VLOOKUP('W. VaR &amp; Peak Pos By Trader'!$A24,'Import Peak'!$A$3:ER$37,ER$1,FALSE)),0,VLOOKUP('W. VaR &amp; Peak Pos By Trader'!$A24,'Import Peak'!$A$3:ER$37,ER$1,FALSE))</f>
        <v>0</v>
      </c>
      <c r="ES17" s="14">
        <f>IF(ISNA(VLOOKUP('W. VaR &amp; Peak Pos By Trader'!$A24,'Import Peak'!$A$3:ES$37,ES$1,FALSE)),0,VLOOKUP('W. VaR &amp; Peak Pos By Trader'!$A24,'Import Peak'!$A$3:ES$37,ES$1,FALSE))</f>
        <v>0</v>
      </c>
      <c r="ET17" s="14">
        <f>IF(ISNA(VLOOKUP('W. VaR &amp; Peak Pos By Trader'!$A24,'Import Peak'!$A$3:ET$37,ET$1,FALSE)),0,VLOOKUP('W. VaR &amp; Peak Pos By Trader'!$A24,'Import Peak'!$A$3:ET$37,ET$1,FALSE))</f>
        <v>0</v>
      </c>
      <c r="EU17" s="14">
        <f>IF(ISNA(VLOOKUP('W. VaR &amp; Peak Pos By Trader'!$A24,'Import Peak'!$A$3:EU$37,EU$1,FALSE)),0,VLOOKUP('W. VaR &amp; Peak Pos By Trader'!$A24,'Import Peak'!$A$3:EU$37,EU$1,FALSE))</f>
        <v>0</v>
      </c>
      <c r="EV17" s="14">
        <f>IF(ISNA(VLOOKUP('W. VaR &amp; Peak Pos By Trader'!$A24,'Import Peak'!$A$3:EV$37,EV$1,FALSE)),0,VLOOKUP('W. VaR &amp; Peak Pos By Trader'!$A24,'Import Peak'!$A$3:EV$37,EV$1,FALSE))</f>
        <v>0</v>
      </c>
      <c r="EW17" s="14">
        <f>IF(ISNA(VLOOKUP('W. VaR &amp; Peak Pos By Trader'!$A24,'Import Peak'!$A$3:EW$37,EW$1,FALSE)),0,VLOOKUP('W. VaR &amp; Peak Pos By Trader'!$A24,'Import Peak'!$A$3:EW$37,EW$1,FALSE))</f>
        <v>0</v>
      </c>
      <c r="EX17" s="14">
        <f>IF(ISNA(VLOOKUP('W. VaR &amp; Peak Pos By Trader'!$A24,'Import Peak'!$A$3:EX$37,EX$1,FALSE)),0,VLOOKUP('W. VaR &amp; Peak Pos By Trader'!$A24,'Import Peak'!$A$3:EX$37,EX$1,FALSE))</f>
        <v>0</v>
      </c>
      <c r="EY17" s="14">
        <f>IF(ISNA(VLOOKUP('W. VaR &amp; Peak Pos By Trader'!$A24,'Import Peak'!$A$3:EY$37,EY$1,FALSE)),0,VLOOKUP('W. VaR &amp; Peak Pos By Trader'!$A24,'Import Peak'!$A$3:EY$37,EY$1,FALSE))</f>
        <v>0</v>
      </c>
      <c r="EZ17" s="14">
        <f>IF(ISNA(VLOOKUP('W. VaR &amp; Peak Pos By Trader'!$A24,'Import Peak'!$A$3:EZ$37,EZ$1,FALSE)),0,VLOOKUP('W. VaR &amp; Peak Pos By Trader'!$A24,'Import Peak'!$A$3:EZ$37,EZ$1,FALSE))</f>
        <v>0</v>
      </c>
      <c r="FA17" s="14">
        <f>IF(ISNA(VLOOKUP('W. VaR &amp; Peak Pos By Trader'!$A24,'Import Peak'!$A$3:FA$37,FA$1,FALSE)),0,VLOOKUP('W. VaR &amp; Peak Pos By Trader'!$A24,'Import Peak'!$A$3:FA$37,FA$1,FALSE))</f>
        <v>0</v>
      </c>
      <c r="FB17" s="14">
        <f>IF(ISNA(VLOOKUP('W. VaR &amp; Peak Pos By Trader'!$A24,'Import Peak'!$A$3:FB$37,FB$1,FALSE)),0,VLOOKUP('W. VaR &amp; Peak Pos By Trader'!$A24,'Import Peak'!$A$3:FB$37,FB$1,FALSE))</f>
        <v>0</v>
      </c>
      <c r="FC17" s="14">
        <f>IF(ISNA(VLOOKUP('W. VaR &amp; Peak Pos By Trader'!$A24,'Import Peak'!$A$3:FC$37,FC$1,FALSE)),0,VLOOKUP('W. VaR &amp; Peak Pos By Trader'!$A24,'Import Peak'!$A$3:FC$37,FC$1,FALSE))</f>
        <v>0</v>
      </c>
      <c r="FD17" s="14">
        <f>IF(ISNA(VLOOKUP('W. VaR &amp; Peak Pos By Trader'!$A24,'Import Peak'!$A$3:FD$37,FD$1,FALSE)),0,VLOOKUP('W. VaR &amp; Peak Pos By Trader'!$A24,'Import Peak'!$A$3:FD$37,FD$1,FALSE))</f>
        <v>0</v>
      </c>
      <c r="FE17" s="14">
        <f>IF(ISNA(VLOOKUP('W. VaR &amp; Peak Pos By Trader'!$A24,'Import Peak'!$A$3:FE$37,FE$1,FALSE)),0,VLOOKUP('W. VaR &amp; Peak Pos By Trader'!$A24,'Import Peak'!$A$3:FE$37,FE$1,FALSE))</f>
        <v>0</v>
      </c>
      <c r="FF17" s="14">
        <f>IF(ISNA(VLOOKUP('W. VaR &amp; Peak Pos By Trader'!$A24,'Import Peak'!$A$3:FF$37,FF$1,FALSE)),0,VLOOKUP('W. VaR &amp; Peak Pos By Trader'!$A24,'Import Peak'!$A$3:FF$37,FF$1,FALSE))</f>
        <v>0</v>
      </c>
      <c r="FG17" s="14">
        <f>IF(ISNA(VLOOKUP('W. VaR &amp; Peak Pos By Trader'!$A24,'Import Peak'!$A$3:FG$37,FG$1,FALSE)),0,VLOOKUP('W. VaR &amp; Peak Pos By Trader'!$A24,'Import Peak'!$A$3:FG$37,FG$1,FALSE))</f>
        <v>0</v>
      </c>
      <c r="FH17" s="14">
        <f>IF(ISNA(VLOOKUP('W. VaR &amp; Peak Pos By Trader'!$A24,'Import Peak'!$A$3:FH$37,FH$1,FALSE)),0,VLOOKUP('W. VaR &amp; Peak Pos By Trader'!$A24,'Import Peak'!$A$3:FH$37,FH$1,FALSE))</f>
        <v>0</v>
      </c>
      <c r="FI17" s="14">
        <f>IF(ISNA(VLOOKUP('W. VaR &amp; Peak Pos By Trader'!$A24,'Import Peak'!$A$3:FI$37,FI$1,FALSE)),0,VLOOKUP('W. VaR &amp; Peak Pos By Trader'!$A24,'Import Peak'!$A$3:FI$37,FI$1,FALSE))</f>
        <v>0</v>
      </c>
      <c r="FJ17" s="14">
        <f>IF(ISNA(VLOOKUP('W. VaR &amp; Peak Pos By Trader'!$A24,'Import Peak'!$A$3:FJ$37,FJ$1,FALSE)),0,VLOOKUP('W. VaR &amp; Peak Pos By Trader'!$A24,'Import Peak'!$A$3:FJ$37,FJ$1,FALSE))</f>
        <v>0</v>
      </c>
      <c r="FK17" s="14">
        <f>IF(ISNA(VLOOKUP('W. VaR &amp; Peak Pos By Trader'!$A24,'Import Peak'!$A$3:FK$37,FK$1,FALSE)),0,VLOOKUP('W. VaR &amp; Peak Pos By Trader'!$A24,'Import Peak'!$A$3:FK$37,FK$1,FALSE))</f>
        <v>0</v>
      </c>
      <c r="FL17" s="14">
        <f>IF(ISNA(VLOOKUP('W. VaR &amp; Peak Pos By Trader'!$A24,'Import Peak'!$A$3:FL$37,FL$1,FALSE)),0,VLOOKUP('W. VaR &amp; Peak Pos By Trader'!$A24,'Import Peak'!$A$3:FL$37,FL$1,FALSE))</f>
        <v>0</v>
      </c>
      <c r="FM17" s="14">
        <f>IF(ISNA(VLOOKUP('W. VaR &amp; Peak Pos By Trader'!$A24,'Import Peak'!$A$3:FM$37,FM$1,FALSE)),0,VLOOKUP('W. VaR &amp; Peak Pos By Trader'!$A24,'Import Peak'!$A$3:FM$37,FM$1,FALSE))</f>
        <v>0</v>
      </c>
      <c r="FN17" s="14">
        <f>IF(ISNA(VLOOKUP('W. VaR &amp; Peak Pos By Trader'!$A24,'Import Peak'!$A$3:FN$37,FN$1,FALSE)),0,VLOOKUP('W. VaR &amp; Peak Pos By Trader'!$A24,'Import Peak'!$A$3:FN$37,FN$1,FALSE))</f>
        <v>0</v>
      </c>
      <c r="FO17" s="14">
        <f>IF(ISNA(VLOOKUP('W. VaR &amp; Peak Pos By Trader'!$A24,'Import Peak'!$A$3:FO$37,FO$1,FALSE)),0,VLOOKUP('W. VaR &amp; Peak Pos By Trader'!$A24,'Import Peak'!$A$3:FO$37,FO$1,FALSE))</f>
        <v>0</v>
      </c>
      <c r="FP17" s="14">
        <f>IF(ISNA(VLOOKUP('W. VaR &amp; Peak Pos By Trader'!$A24,'Import Peak'!$A$3:FP$37,FP$1,FALSE)),0,VLOOKUP('W. VaR &amp; Peak Pos By Trader'!$A24,'Import Peak'!$A$3:FP$37,FP$1,FALSE))</f>
        <v>0</v>
      </c>
      <c r="FQ17" s="14">
        <f>IF(ISNA(VLOOKUP('W. VaR &amp; Peak Pos By Trader'!$A24,'Import Peak'!$A$3:FQ$37,FQ$1,FALSE)),0,VLOOKUP('W. VaR &amp; Peak Pos By Trader'!$A24,'Import Peak'!$A$3:FQ$37,FQ$1,FALSE))</f>
        <v>0</v>
      </c>
      <c r="FR17" s="14">
        <f>IF(ISNA(VLOOKUP('W. VaR &amp; Peak Pos By Trader'!$A24,'Import Peak'!$A$3:FR$37,FR$1,FALSE)),0,VLOOKUP('W. VaR &amp; Peak Pos By Trader'!$A24,'Import Peak'!$A$3:FR$37,FR$1,FALSE))</f>
        <v>0</v>
      </c>
      <c r="FS17" s="14">
        <f>IF(ISNA(VLOOKUP('W. VaR &amp; Peak Pos By Trader'!$A24,'Import Peak'!$A$3:FS$37,FS$1,FALSE)),0,VLOOKUP('W. VaR &amp; Peak Pos By Trader'!$A24,'Import Peak'!$A$3:FS$37,FS$1,FALSE))</f>
        <v>0</v>
      </c>
      <c r="FT17" s="14">
        <f>IF(ISNA(VLOOKUP('W. VaR &amp; Peak Pos By Trader'!$A24,'Import Peak'!$A$3:FT$37,FT$1,FALSE)),0,VLOOKUP('W. VaR &amp; Peak Pos By Trader'!$A24,'Import Peak'!$A$3:FT$37,FT$1,FALSE))</f>
        <v>0</v>
      </c>
      <c r="FU17" s="14">
        <f>IF(ISNA(VLOOKUP('W. VaR &amp; Peak Pos By Trader'!$A24,'Import Peak'!$A$3:FU$37,FU$1,FALSE)),0,VLOOKUP('W. VaR &amp; Peak Pos By Trader'!$A24,'Import Peak'!$A$3:FU$37,FU$1,FALSE))</f>
        <v>0</v>
      </c>
      <c r="FV17">
        <f>IF(ISNA(VLOOKUP('W. VaR &amp; Peak Pos By Trader'!$A24,'Import Peak'!$A$3:FV$37,FV$1,FALSE)),0,VLOOKUP('W. VaR &amp; Peak Pos By Trader'!$A24,'Import Peak'!$A$3:FV$37,FV$1,FALSE))</f>
        <v>0</v>
      </c>
      <c r="FW17">
        <f>IF(ISNA(VLOOKUP('W. VaR &amp; Peak Pos By Trader'!$A24,'Import Peak'!$A$3:FW$37,FW$1,FALSE)),0,VLOOKUP('W. VaR &amp; Peak Pos By Trader'!$A24,'Import Peak'!$A$3:FW$37,FW$1,FALSE))</f>
        <v>0</v>
      </c>
      <c r="FX17">
        <f>IF(ISNA(VLOOKUP('W. VaR &amp; Peak Pos By Trader'!$A24,'Import Peak'!$A$3:FX$37,FX$1,FALSE)),0,VLOOKUP('W. VaR &amp; Peak Pos By Trader'!$A24,'Import Peak'!$A$3:FX$37,FX$1,FALSE))</f>
        <v>0</v>
      </c>
      <c r="FY17">
        <f>IF(ISNA(VLOOKUP('W. VaR &amp; Peak Pos By Trader'!$A24,'Import Peak'!$A$3:FY$37,FY$1,FALSE)),0,VLOOKUP('W. VaR &amp; Peak Pos By Trader'!$A24,'Import Peak'!$A$3:FY$37,FY$1,FALSE))</f>
        <v>0</v>
      </c>
      <c r="FZ17">
        <f>IF(ISNA(VLOOKUP('W. VaR &amp; Peak Pos By Trader'!$A24,'Import Peak'!$A$3:FZ$37,FZ$1,FALSE)),0,VLOOKUP('W. VaR &amp; Peak Pos By Trader'!$A24,'Import Peak'!$A$3:FZ$37,FZ$1,FALSE))</f>
        <v>0</v>
      </c>
      <c r="GA17">
        <f>IF(ISNA(VLOOKUP('W. VaR &amp; Peak Pos By Trader'!$A24,'Import Peak'!$A$3:GA$37,GA$1,FALSE)),0,VLOOKUP('W. VaR &amp; Peak Pos By Trader'!$A24,'Import Peak'!$A$3:GA$37,GA$1,FALSE))</f>
        <v>0</v>
      </c>
      <c r="GB17">
        <f>IF(ISNA(VLOOKUP('W. VaR &amp; Peak Pos By Trader'!$A24,'Import Peak'!$A$3:GB$37,GB$1,FALSE)),0,VLOOKUP('W. VaR &amp; Peak Pos By Trader'!$A24,'Import Peak'!$A$3:GB$37,GB$1,FALSE))</f>
        <v>0</v>
      </c>
      <c r="GC17">
        <f>IF(ISNA(VLOOKUP('W. VaR &amp; Peak Pos By Trader'!$A24,'Import Peak'!$A$3:GC$37,GC$1,FALSE)),0,VLOOKUP('W. VaR &amp; Peak Pos By Trader'!$A24,'Import Peak'!$A$3:GC$37,GC$1,FALSE))</f>
        <v>0</v>
      </c>
      <c r="GD17">
        <f>IF(ISNA(VLOOKUP('W. VaR &amp; Peak Pos By Trader'!$A24,'Import Peak'!$A$3:GD$37,GD$1,FALSE)),0,VLOOKUP('W. VaR &amp; Peak Pos By Trader'!$A24,'Import Peak'!$A$3:GD$37,GD$1,FALSE))</f>
        <v>0</v>
      </c>
      <c r="GE17">
        <f>IF(ISNA(VLOOKUP('W. VaR &amp; Peak Pos By Trader'!$A24,'Import Peak'!$A$3:GE$37,GE$1,FALSE)),0,VLOOKUP('W. VaR &amp; Peak Pos By Trader'!$A24,'Import Peak'!$A$3:GE$37,GE$1,FALSE))</f>
        <v>0</v>
      </c>
      <c r="GF17">
        <f>IF(ISNA(VLOOKUP('W. VaR &amp; Peak Pos By Trader'!$A24,'Import Peak'!$A$3:GF$37,GF$1,FALSE)),0,VLOOKUP('W. VaR &amp; Peak Pos By Trader'!$A24,'Import Peak'!$A$3:GF$37,GF$1,FALSE))</f>
        <v>0</v>
      </c>
      <c r="GG17">
        <f>IF(ISNA(VLOOKUP('W. VaR &amp; Peak Pos By Trader'!$A24,'Import Peak'!$A$3:GG$37,GG$1,FALSE)),0,VLOOKUP('W. VaR &amp; Peak Pos By Trader'!$A24,'Import Peak'!$A$3:GG$37,GG$1,FALSE))</f>
        <v>0</v>
      </c>
      <c r="GH17">
        <f>IF(ISNA(VLOOKUP('W. VaR &amp; Peak Pos By Trader'!$A24,'Import Peak'!$A$3:GH$37,GH$1,FALSE)),0,VLOOKUP('W. VaR &amp; Peak Pos By Trader'!$A24,'Import Peak'!$A$3:GH$37,GH$1,FALSE))</f>
        <v>0</v>
      </c>
      <c r="GI17">
        <f>IF(ISNA(VLOOKUP('W. VaR &amp; Peak Pos By Trader'!$A24,'Import Peak'!$A$3:GI$37,GI$1,FALSE)),0,VLOOKUP('W. VaR &amp; Peak Pos By Trader'!$A24,'Import Peak'!$A$3:GI$37,GI$1,FALSE))</f>
        <v>0</v>
      </c>
      <c r="GJ17">
        <f>IF(ISNA(VLOOKUP('W. VaR &amp; Peak Pos By Trader'!$A24,'Import Peak'!$A$3:GJ$37,GJ$1,FALSE)),0,VLOOKUP('W. VaR &amp; Peak Pos By Trader'!$A24,'Import Peak'!$A$3:GJ$37,GJ$1,FALSE))</f>
        <v>0</v>
      </c>
      <c r="GK17">
        <f>IF(ISNA(VLOOKUP('W. VaR &amp; Peak Pos By Trader'!$A24,'Import Peak'!$A$3:GK$37,GK$1,FALSE)),0,VLOOKUP('W. VaR &amp; Peak Pos By Trader'!$A24,'Import Peak'!$A$3:GK$37,GK$1,FALSE))</f>
        <v>0</v>
      </c>
      <c r="GL17">
        <f>IF(ISNA(VLOOKUP('W. VaR &amp; Peak Pos By Trader'!$A24,'Import Peak'!$A$3:GL$37,GL$1,FALSE)),0,VLOOKUP('W. VaR &amp; Peak Pos By Trader'!$A24,'Import Peak'!$A$3:GL$37,GL$1,FALSE))</f>
        <v>0</v>
      </c>
      <c r="GM17">
        <f>IF(ISNA(VLOOKUP('W. VaR &amp; Peak Pos By Trader'!$A24,'Import Peak'!$A$3:GM$37,GM$1,FALSE)),0,VLOOKUP('W. VaR &amp; Peak Pos By Trader'!$A24,'Import Peak'!$A$3:GM$37,GM$1,FALSE))</f>
        <v>0</v>
      </c>
      <c r="GN17">
        <f>IF(ISNA(VLOOKUP('W. VaR &amp; Peak Pos By Trader'!$A24,'Import Peak'!$A$3:GN$37,GN$1,FALSE)),0,VLOOKUP('W. VaR &amp; Peak Pos By Trader'!$A24,'Import Peak'!$A$3:GN$37,GN$1,FALSE))</f>
        <v>0</v>
      </c>
      <c r="GO17">
        <f>IF(ISNA(VLOOKUP('W. VaR &amp; Peak Pos By Trader'!$A24,'Import Peak'!$A$3:GO$37,GO$1,FALSE)),0,VLOOKUP('W. VaR &amp; Peak Pos By Trader'!$A24,'Import Peak'!$A$3:GO$37,GO$1,FALSE))</f>
        <v>0</v>
      </c>
      <c r="GP17">
        <f>IF(ISNA(VLOOKUP('W. VaR &amp; Peak Pos By Trader'!$A24,'Import Peak'!$A$3:GP$37,GP$1,FALSE)),0,VLOOKUP('W. VaR &amp; Peak Pos By Trader'!$A24,'Import Peak'!$A$3:GP$37,GP$1,FALSE))</f>
        <v>0</v>
      </c>
      <c r="GQ17">
        <f>IF(ISNA(VLOOKUP('W. VaR &amp; Peak Pos By Trader'!$A24,'Import Peak'!$A$3:GQ$37,GQ$1,FALSE)),0,VLOOKUP('W. VaR &amp; Peak Pos By Trader'!$A24,'Import Peak'!$A$3:GQ$37,GQ$1,FALSE))</f>
        <v>0</v>
      </c>
      <c r="GR17">
        <f>IF(ISNA(VLOOKUP('W. VaR &amp; Peak Pos By Trader'!$A24,'Import Peak'!$A$3:GR$37,GR$1,FALSE)),0,VLOOKUP('W. VaR &amp; Peak Pos By Trader'!$A24,'Import Peak'!$A$3:GR$37,GR$1,FALSE))</f>
        <v>0</v>
      </c>
      <c r="GS17">
        <f>IF(ISNA(VLOOKUP('W. VaR &amp; Peak Pos By Trader'!$A24,'Import Peak'!$A$3:GS$37,GS$1,FALSE)),0,VLOOKUP('W. VaR &amp; Peak Pos By Trader'!$A24,'Import Peak'!$A$3:GS$37,GS$1,FALSE))</f>
        <v>0</v>
      </c>
      <c r="GT17">
        <f>IF(ISNA(VLOOKUP('W. VaR &amp; Peak Pos By Trader'!$A24,'Import Peak'!$A$3:GT$37,GT$1,FALSE)),0,VLOOKUP('W. VaR &amp; Peak Pos By Trader'!$A24,'Import Peak'!$A$3:GT$37,GT$1,FALSE))</f>
        <v>0</v>
      </c>
      <c r="GU17">
        <f>IF(ISNA(VLOOKUP('W. VaR &amp; Peak Pos By Trader'!$A24,'Import Peak'!$A$3:GU$37,GU$1,FALSE)),0,VLOOKUP('W. VaR &amp; Peak Pos By Trader'!$A24,'Import Peak'!$A$3:GU$37,GU$1,FALSE))</f>
        <v>0</v>
      </c>
      <c r="GV17">
        <f>IF(ISNA(VLOOKUP('W. VaR &amp; Peak Pos By Trader'!$A24,'Import Peak'!$A$3:GV$37,GV$1,FALSE)),0,VLOOKUP('W. VaR &amp; Peak Pos By Trader'!$A24,'Import Peak'!$A$3:GV$37,GV$1,FALSE))</f>
        <v>0</v>
      </c>
      <c r="GW17">
        <f>IF(ISNA(VLOOKUP('W. VaR &amp; Peak Pos By Trader'!$A24,'Import Peak'!$A$3:GW$37,GW$1,FALSE)),0,VLOOKUP('W. VaR &amp; Peak Pos By Trader'!$A24,'Import Peak'!$A$3:GW$37,GW$1,FALSE))</f>
        <v>0</v>
      </c>
      <c r="GX17">
        <f>IF(ISNA(VLOOKUP('W. VaR &amp; Peak Pos By Trader'!$A24,'Import Peak'!$A$3:GX$37,GX$1,FALSE)),0,VLOOKUP('W. VaR &amp; Peak Pos By Trader'!$A24,'Import Peak'!$A$3:GX$37,GX$1,FALSE))</f>
        <v>0</v>
      </c>
      <c r="GY17">
        <f>IF(ISNA(VLOOKUP('W. VaR &amp; Peak Pos By Trader'!$A24,'Import Peak'!$A$3:GY$37,GY$1,FALSE)),0,VLOOKUP('W. VaR &amp; Peak Pos By Trader'!$A24,'Import Peak'!$A$3:GY$37,GY$1,FALSE))</f>
        <v>0</v>
      </c>
      <c r="GZ17">
        <f>IF(ISNA(VLOOKUP('W. VaR &amp; Peak Pos By Trader'!$A24,'Import Peak'!$A$3:GZ$37,GZ$1,FALSE)),0,VLOOKUP('W. VaR &amp; Peak Pos By Trader'!$A24,'Import Peak'!$A$3:GZ$37,GZ$1,FALSE))</f>
        <v>0</v>
      </c>
      <c r="HA17">
        <f>IF(ISNA(VLOOKUP('W. VaR &amp; Peak Pos By Trader'!$A24,'Import Peak'!$A$3:HA$37,HA$1,FALSE)),0,VLOOKUP('W. VaR &amp; Peak Pos By Trader'!$A24,'Import Peak'!$A$3:HA$37,HA$1,FALSE))</f>
        <v>0</v>
      </c>
      <c r="HB17">
        <f>IF(ISNA(VLOOKUP('W. VaR &amp; Peak Pos By Trader'!$A24,'Import Peak'!$A$3:HB$37,HB$1,FALSE)),0,VLOOKUP('W. VaR &amp; Peak Pos By Trader'!$A24,'Import Peak'!$A$3:HB$37,HB$1,FALSE))</f>
        <v>0</v>
      </c>
      <c r="HC17">
        <f>IF(ISNA(VLOOKUP('W. VaR &amp; Peak Pos By Trader'!$A24,'Import Peak'!$A$3:HC$37,HC$1,FALSE)),0,VLOOKUP('W. VaR &amp; Peak Pos By Trader'!$A24,'Import Peak'!$A$3:HC$37,HC$1,FALSE))</f>
        <v>0</v>
      </c>
      <c r="HD17">
        <f>IF(ISNA(VLOOKUP('W. VaR &amp; Peak Pos By Trader'!$A24,'Import Peak'!$A$3:HD$37,HD$1,FALSE)),0,VLOOKUP('W. VaR &amp; Peak Pos By Trader'!$A24,'Import Peak'!$A$3:HD$37,HD$1,FALSE))</f>
        <v>0</v>
      </c>
      <c r="HE17">
        <f>IF(ISNA(VLOOKUP('W. VaR &amp; Peak Pos By Trader'!$A24,'Import Peak'!$A$3:HE$37,HE$1,FALSE)),0,VLOOKUP('W. VaR &amp; Peak Pos By Trader'!$A24,'Import Peak'!$A$3:HE$37,HE$1,FALSE))</f>
        <v>0</v>
      </c>
      <c r="HF17">
        <f>IF(ISNA(VLOOKUP('W. VaR &amp; Peak Pos By Trader'!$A24,'Import Peak'!$A$3:HF$37,HF$1,FALSE)),0,VLOOKUP('W. VaR &amp; Peak Pos By Trader'!$A24,'Import Peak'!$A$3:HF$37,HF$1,FALSE))</f>
        <v>0</v>
      </c>
      <c r="HG17">
        <f>IF(ISNA(VLOOKUP('W. VaR &amp; Peak Pos By Trader'!$A24,'Import Peak'!$A$3:HG$37,HG$1,FALSE)),0,VLOOKUP('W. VaR &amp; Peak Pos By Trader'!$A24,'Import Peak'!$A$3:HG$37,HG$1,FALSE))</f>
        <v>0</v>
      </c>
      <c r="HH17">
        <f>IF(ISNA(VLOOKUP('W. VaR &amp; Peak Pos By Trader'!$A24,'Import Peak'!$A$3:HH$37,HH$1,FALSE)),0,VLOOKUP('W. VaR &amp; Peak Pos By Trader'!$A24,'Import Peak'!$A$3:HH$37,HH$1,FALSE))</f>
        <v>0</v>
      </c>
      <c r="HI17">
        <f>IF(ISNA(VLOOKUP('W. VaR &amp; Peak Pos By Trader'!$A24,'Import Peak'!$A$3:HI$37,HI$1,FALSE)),0,VLOOKUP('W. VaR &amp; Peak Pos By Trader'!$A24,'Import Peak'!$A$3:HI$37,HI$1,FALSE))</f>
        <v>0</v>
      </c>
      <c r="HJ17">
        <f>IF(ISNA(VLOOKUP('W. VaR &amp; Peak Pos By Trader'!$A24,'Import Peak'!$A$3:HJ$37,HJ$1,FALSE)),0,VLOOKUP('W. VaR &amp; Peak Pos By Trader'!$A24,'Import Peak'!$A$3:HJ$37,HJ$1,FALSE))</f>
        <v>0</v>
      </c>
      <c r="HK17">
        <f>IF(ISNA(VLOOKUP('W. VaR &amp; Peak Pos By Trader'!$A24,'Import Peak'!$A$3:HK$37,HK$1,FALSE)),0,VLOOKUP('W. VaR &amp; Peak Pos By Trader'!$A24,'Import Peak'!$A$3:HK$37,HK$1,FALSE))</f>
        <v>0</v>
      </c>
      <c r="HL17">
        <f>IF(ISNA(VLOOKUP('W. VaR &amp; Peak Pos By Trader'!$A24,'Import Peak'!$A$3:HL$37,HL$1,FALSE)),0,VLOOKUP('W. VaR &amp; Peak Pos By Trader'!$A24,'Import Peak'!$A$3:HL$37,HL$1,FALSE))</f>
        <v>0</v>
      </c>
      <c r="HM17">
        <f>IF(ISNA(VLOOKUP('W. VaR &amp; Peak Pos By Trader'!$A24,'Import Peak'!$A$3:HM$37,HM$1,FALSE)),0,VLOOKUP('W. VaR &amp; Peak Pos By Trader'!$A24,'Import Peak'!$A$3:HM$37,HM$1,FALSE))</f>
        <v>0</v>
      </c>
      <c r="HN17">
        <f>IF(ISNA(VLOOKUP('W. VaR &amp; Peak Pos By Trader'!$A24,'Import Peak'!$A$3:HN$37,HN$1,FALSE)),0,VLOOKUP('W. VaR &amp; Peak Pos By Trader'!$A24,'Import Peak'!$A$3:HN$37,HN$1,FALSE))</f>
        <v>0</v>
      </c>
      <c r="HO17">
        <f>IF(ISNA(VLOOKUP('W. VaR &amp; Peak Pos By Trader'!$A24,'Import Peak'!$A$3:HO$37,HO$1,FALSE)),0,VLOOKUP('W. VaR &amp; Peak Pos By Trader'!$A24,'Import Peak'!$A$3:HO$37,HO$1,FALSE))</f>
        <v>0</v>
      </c>
      <c r="HP17">
        <f>IF(ISNA(VLOOKUP('W. VaR &amp; Peak Pos By Trader'!$A24,'Import Peak'!$A$3:HP$37,HP$1,FALSE)),0,VLOOKUP('W. VaR &amp; Peak Pos By Trader'!$A24,'Import Peak'!$A$3:HP$37,HP$1,FALSE))</f>
        <v>0</v>
      </c>
      <c r="HQ17">
        <f>IF(ISNA(VLOOKUP('W. VaR &amp; Peak Pos By Trader'!$A24,'Import Peak'!$A$3:HQ$37,HQ$1,FALSE)),0,VLOOKUP('W. VaR &amp; Peak Pos By Trader'!$A24,'Import Peak'!$A$3:HQ$37,HQ$1,FALSE))</f>
        <v>0</v>
      </c>
      <c r="HR17">
        <f>IF(ISNA(VLOOKUP('W. VaR &amp; Peak Pos By Trader'!$A24,'Import Peak'!$A$3:HR$37,HR$1,FALSE)),0,VLOOKUP('W. VaR &amp; Peak Pos By Trader'!$A24,'Import Peak'!$A$3:HR$37,HR$1,FALSE))</f>
        <v>0</v>
      </c>
      <c r="HS17">
        <f>IF(ISNA(VLOOKUP('W. VaR &amp; Peak Pos By Trader'!$A24,'Import Peak'!$A$3:HS$37,HS$1,FALSE)),0,VLOOKUP('W. VaR &amp; Peak Pos By Trader'!$A24,'Import Peak'!$A$3:HS$37,HS$1,FALSE))</f>
        <v>0</v>
      </c>
      <c r="HT17">
        <f>IF(ISNA(VLOOKUP('W. VaR &amp; Peak Pos By Trader'!$A24,'Import Peak'!$A$3:HT$37,HT$1,FALSE)),0,VLOOKUP('W. VaR &amp; Peak Pos By Trader'!$A24,'Import Peak'!$A$3:HT$37,HT$1,FALSE))</f>
        <v>0</v>
      </c>
      <c r="HU17">
        <f>IF(ISNA(VLOOKUP('W. VaR &amp; Peak Pos By Trader'!$A24,'Import Peak'!$A$3:HU$37,HU$1,FALSE)),0,VLOOKUP('W. VaR &amp; Peak Pos By Trader'!$A24,'Import Peak'!$A$3:HU$37,HU$1,FALSE))</f>
        <v>0</v>
      </c>
      <c r="HV17">
        <f>IF(ISNA(VLOOKUP('W. VaR &amp; Peak Pos By Trader'!$A24,'Import Peak'!$A$3:HV$37,HV$1,FALSE)),0,VLOOKUP('W. VaR &amp; Peak Pos By Trader'!$A24,'Import Peak'!$A$3:HV$37,HV$1,FALSE))</f>
        <v>0</v>
      </c>
      <c r="HW17">
        <f>IF(ISNA(VLOOKUP('W. VaR &amp; Peak Pos By Trader'!$A24,'Import Peak'!$A$3:HW$37,HW$1,FALSE)),0,VLOOKUP('W. VaR &amp; Peak Pos By Trader'!$A24,'Import Peak'!$A$3:HW$37,HW$1,FALSE))</f>
        <v>0</v>
      </c>
      <c r="HX17">
        <f>IF(ISNA(VLOOKUP('W. VaR &amp; Peak Pos By Trader'!$A24,'Import Peak'!$A$3:HX$37,HX$1,FALSE)),0,VLOOKUP('W. VaR &amp; Peak Pos By Trader'!$A24,'Import Peak'!$A$3:HX$37,HX$1,FALSE))</f>
        <v>0</v>
      </c>
      <c r="HY17">
        <f>IF(ISNA(VLOOKUP('W. VaR &amp; Peak Pos By Trader'!$A24,'Import Peak'!$A$3:HY$37,HY$1,FALSE)),0,VLOOKUP('W. VaR &amp; Peak Pos By Trader'!$A24,'Import Peak'!$A$3:HY$37,HY$1,FALSE))</f>
        <v>0</v>
      </c>
      <c r="HZ17">
        <f>IF(ISNA(VLOOKUP('W. VaR &amp; Peak Pos By Trader'!$A24,'Import Peak'!$A$3:HZ$37,HZ$1,FALSE)),0,VLOOKUP('W. VaR &amp; Peak Pos By Trader'!$A24,'Import Peak'!$A$3:HZ$37,HZ$1,FALSE))</f>
        <v>0</v>
      </c>
      <c r="IA17">
        <f>IF(ISNA(VLOOKUP('W. VaR &amp; Peak Pos By Trader'!$A24,'Import Peak'!$A$3:IA$37,IA$1,FALSE)),0,VLOOKUP('W. VaR &amp; Peak Pos By Trader'!$A24,'Import Peak'!$A$3:IA$37,IA$1,FALSE))</f>
        <v>0</v>
      </c>
      <c r="IB17">
        <f>IF(ISNA(VLOOKUP('W. VaR &amp; Peak Pos By Trader'!$A24,'Import Peak'!$A$3:IB$37,IB$1,FALSE)),0,VLOOKUP('W. VaR &amp; Peak Pos By Trader'!$A24,'Import Peak'!$A$3:IB$37,IB$1,FALSE))</f>
        <v>0</v>
      </c>
      <c r="IC17">
        <f>IF(ISNA(VLOOKUP('W. VaR &amp; Peak Pos By Trader'!$A24,'Import Peak'!$A$3:IC$37,IC$1,FALSE)),0,VLOOKUP('W. VaR &amp; Peak Pos By Trader'!$A24,'Import Peak'!$A$3:IC$37,IC$1,FALSE))</f>
        <v>0</v>
      </c>
    </row>
    <row r="18" spans="1:237">
      <c r="A18" s="20" t="s">
        <v>46</v>
      </c>
      <c r="B18" s="14">
        <f>IF(ISNA(VLOOKUP('W. VaR &amp; Peak Pos By Trader'!$A16,'Import Peak'!A$3:$B$37,B$1,FALSE)),0,VLOOKUP('W. VaR &amp; Peak Pos By Trader'!$A16,'Import Peak'!$A$3:B$37,B$1,FALSE))</f>
        <v>0</v>
      </c>
      <c r="C18" s="14">
        <f>IF(ISNA(VLOOKUP('W. VaR &amp; Peak Pos By Trader'!$A16,'Import Peak'!$A$3:C$37,C$1,FALSE)),0,VLOOKUP('W. VaR &amp; Peak Pos By Trader'!$A16,'Import Peak'!$A$3:C$37,C$1,FALSE))</f>
        <v>0</v>
      </c>
      <c r="D18" s="14">
        <f>IF(ISNA(VLOOKUP('W. VaR &amp; Peak Pos By Trader'!$A16,'Import Peak'!$A$3:D$37,D$1,FALSE)),0,VLOOKUP('W. VaR &amp; Peak Pos By Trader'!$A16,'Import Peak'!$A$3:D$37,D$1,FALSE))</f>
        <v>0</v>
      </c>
      <c r="E18" s="14">
        <f>IF(ISNA(VLOOKUP('W. VaR &amp; Peak Pos By Trader'!$A16,'Import Peak'!$A$3:E$37,E$1,FALSE)),0,VLOOKUP('W. VaR &amp; Peak Pos By Trader'!$A16,'Import Peak'!$A$3:E$37,E$1,FALSE))</f>
        <v>0</v>
      </c>
      <c r="F18" s="14">
        <f>IF(ISNA(VLOOKUP('W. VaR &amp; Peak Pos By Trader'!$A16,'Import Peak'!$A$3:F$37,F$1,FALSE)),0,VLOOKUP('W. VaR &amp; Peak Pos By Trader'!$A16,'Import Peak'!$A$3:F$37,F$1,FALSE))</f>
        <v>0</v>
      </c>
      <c r="G18" s="14">
        <f>IF(ISNA(VLOOKUP('W. VaR &amp; Peak Pos By Trader'!$A16,'Import Peak'!$A$3:G$37,G$1,FALSE)),0,VLOOKUP('W. VaR &amp; Peak Pos By Trader'!$A16,'Import Peak'!$A$3:G$37,G$1,FALSE))</f>
        <v>0</v>
      </c>
      <c r="H18" s="14">
        <f>IF(ISNA(VLOOKUP('W. VaR &amp; Peak Pos By Trader'!$A16,'Import Peak'!$A$3:H$37,H$1,FALSE)),0,VLOOKUP('W. VaR &amp; Peak Pos By Trader'!$A16,'Import Peak'!$A$3:H$37,H$1,FALSE))</f>
        <v>0</v>
      </c>
      <c r="I18" s="14">
        <f>IF(ISNA(VLOOKUP('W. VaR &amp; Peak Pos By Trader'!$A16,'Import Peak'!$A$3:I$37,I$1,FALSE)),0,VLOOKUP('W. VaR &amp; Peak Pos By Trader'!$A16,'Import Peak'!$A$3:I$37,I$1,FALSE))</f>
        <v>0</v>
      </c>
      <c r="J18" s="14">
        <f>IF(ISNA(VLOOKUP('W. VaR &amp; Peak Pos By Trader'!$A16,'Import Peak'!$A$3:J$37,J$1,FALSE)),0,VLOOKUP('W. VaR &amp; Peak Pos By Trader'!$A16,'Import Peak'!$A$3:J$37,J$1,FALSE))</f>
        <v>0</v>
      </c>
      <c r="K18" s="14">
        <f>IF(ISNA(VLOOKUP('W. VaR &amp; Peak Pos By Trader'!$A16,'Import Peak'!$A$3:K$37,K$1,FALSE)),0,VLOOKUP('W. VaR &amp; Peak Pos By Trader'!$A16,'Import Peak'!$A$3:K$37,K$1,FALSE))</f>
        <v>0</v>
      </c>
      <c r="L18" s="14">
        <f>IF(ISNA(VLOOKUP('W. VaR &amp; Peak Pos By Trader'!$A16,'Import Peak'!$A$3:L$37,L$1,FALSE)),0,VLOOKUP('W. VaR &amp; Peak Pos By Trader'!$A16,'Import Peak'!$A$3:L$37,L$1,FALSE))</f>
        <v>0</v>
      </c>
      <c r="M18" s="14">
        <f>IF(ISNA(VLOOKUP('W. VaR &amp; Peak Pos By Trader'!$A16,'Import Peak'!$A$3:M$37,M$1,FALSE)),0,VLOOKUP('W. VaR &amp; Peak Pos By Trader'!$A16,'Import Peak'!$A$3:M$37,M$1,FALSE))</f>
        <v>0</v>
      </c>
      <c r="N18" s="14">
        <f>IF(ISNA(VLOOKUP('W. VaR &amp; Peak Pos By Trader'!$A16,'Import Peak'!$A$3:N$37,N$1,FALSE)),0,VLOOKUP('W. VaR &amp; Peak Pos By Trader'!$A16,'Import Peak'!$A$3:N$37,N$1,FALSE))</f>
        <v>0</v>
      </c>
      <c r="O18" s="14">
        <f>IF(ISNA(VLOOKUP('W. VaR &amp; Peak Pos By Trader'!$A16,'Import Peak'!$A$3:O$37,O$1,FALSE)),0,VLOOKUP('W. VaR &amp; Peak Pos By Trader'!$A16,'Import Peak'!$A$3:O$37,O$1,FALSE))</f>
        <v>0</v>
      </c>
      <c r="P18" s="14">
        <f>IF(ISNA(VLOOKUP('W. VaR &amp; Peak Pos By Trader'!$A16,'Import Peak'!$A$3:P$37,P$1,FALSE)),0,VLOOKUP('W. VaR &amp; Peak Pos By Trader'!$A16,'Import Peak'!$A$3:P$37,P$1,FALSE))</f>
        <v>0</v>
      </c>
      <c r="Q18" s="14">
        <f>IF(ISNA(VLOOKUP('W. VaR &amp; Peak Pos By Trader'!$A16,'Import Peak'!$A$3:Q$37,Q$1,FALSE)),0,VLOOKUP('W. VaR &amp; Peak Pos By Trader'!$A16,'Import Peak'!$A$3:Q$37,Q$1,FALSE))</f>
        <v>0</v>
      </c>
      <c r="R18" s="14">
        <f>IF(ISNA(VLOOKUP('W. VaR &amp; Peak Pos By Trader'!$A16,'Import Peak'!$A$3:R$37,R$1,FALSE)),0,VLOOKUP('W. VaR &amp; Peak Pos By Trader'!$A16,'Import Peak'!$A$3:R$37,R$1,FALSE))</f>
        <v>0</v>
      </c>
      <c r="S18" s="14">
        <f>IF(ISNA(VLOOKUP('W. VaR &amp; Peak Pos By Trader'!$A16,'Import Peak'!$A$3:S$37,S$1,FALSE)),0,VLOOKUP('W. VaR &amp; Peak Pos By Trader'!$A16,'Import Peak'!$A$3:S$37,S$1,FALSE))</f>
        <v>0</v>
      </c>
      <c r="T18" s="14">
        <f>IF(ISNA(VLOOKUP('W. VaR &amp; Peak Pos By Trader'!$A16,'Import Peak'!$A$3:T$37,T$1,FALSE)),0,VLOOKUP('W. VaR &amp; Peak Pos By Trader'!$A16,'Import Peak'!$A$3:T$37,T$1,FALSE))</f>
        <v>0</v>
      </c>
      <c r="U18" s="14">
        <f>IF(ISNA(VLOOKUP('W. VaR &amp; Peak Pos By Trader'!$A16,'Import Peak'!$A$3:U$37,U$1,FALSE)),0,VLOOKUP('W. VaR &amp; Peak Pos By Trader'!$A16,'Import Peak'!$A$3:U$37,U$1,FALSE))</f>
        <v>0</v>
      </c>
      <c r="V18" s="14">
        <f>IF(ISNA(VLOOKUP('W. VaR &amp; Peak Pos By Trader'!$A16,'Import Peak'!$A$3:V$37,V$1,FALSE)),0,VLOOKUP('W. VaR &amp; Peak Pos By Trader'!$A16,'Import Peak'!$A$3:V$37,V$1,FALSE))</f>
        <v>0</v>
      </c>
      <c r="W18" s="14">
        <f>IF(ISNA(VLOOKUP('W. VaR &amp; Peak Pos By Trader'!$A16,'Import Peak'!$A$3:W$37,W$1,FALSE)),0,VLOOKUP('W. VaR &amp; Peak Pos By Trader'!$A16,'Import Peak'!$A$3:W$37,W$1,FALSE))</f>
        <v>0</v>
      </c>
      <c r="X18" s="14">
        <f>IF(ISNA(VLOOKUP('W. VaR &amp; Peak Pos By Trader'!$A16,'Import Peak'!$A$3:X$37,X$1,FALSE)),0,VLOOKUP('W. VaR &amp; Peak Pos By Trader'!$A16,'Import Peak'!$A$3:X$37,X$1,FALSE))</f>
        <v>0</v>
      </c>
      <c r="Y18" s="14">
        <f>IF(ISNA(VLOOKUP('W. VaR &amp; Peak Pos By Trader'!$A16,'Import Peak'!$A$3:Y$37,Y$1,FALSE)),0,VLOOKUP('W. VaR &amp; Peak Pos By Trader'!$A16,'Import Peak'!$A$3:Y$37,Y$1,FALSE))</f>
        <v>0</v>
      </c>
      <c r="Z18" s="14">
        <f>IF(ISNA(VLOOKUP('W. VaR &amp; Peak Pos By Trader'!$A16,'Import Peak'!$A$3:Z$37,Z$1,FALSE)),0,VLOOKUP('W. VaR &amp; Peak Pos By Trader'!$A16,'Import Peak'!$A$3:Z$37,Z$1,FALSE))</f>
        <v>0</v>
      </c>
      <c r="AA18" s="14">
        <f>IF(ISNA(VLOOKUP('W. VaR &amp; Peak Pos By Trader'!$A16,'Import Peak'!$A$3:AA$37,AA$1,FALSE)),0,VLOOKUP('W. VaR &amp; Peak Pos By Trader'!$A16,'Import Peak'!$A$3:AA$37,AA$1,FALSE))</f>
        <v>0</v>
      </c>
      <c r="AB18" s="14">
        <f>IF(ISNA(VLOOKUP('W. VaR &amp; Peak Pos By Trader'!$A16,'Import Peak'!$A$3:AB$37,AB$1,FALSE)),0,VLOOKUP('W. VaR &amp; Peak Pos By Trader'!$A16,'Import Peak'!$A$3:AB$37,AB$1,FALSE))</f>
        <v>0</v>
      </c>
      <c r="AC18" s="14">
        <f>IF(ISNA(VLOOKUP('W. VaR &amp; Peak Pos By Trader'!$A16,'Import Peak'!$A$3:AC$37,AC$1,FALSE)),0,VLOOKUP('W. VaR &amp; Peak Pos By Trader'!$A16,'Import Peak'!$A$3:AC$37,AC$1,FALSE))</f>
        <v>0</v>
      </c>
      <c r="AD18" s="14">
        <f>IF(ISNA(VLOOKUP('W. VaR &amp; Peak Pos By Trader'!$A16,'Import Peak'!$A$3:AD$37,AD$1,FALSE)),0,VLOOKUP('W. VaR &amp; Peak Pos By Trader'!$A16,'Import Peak'!$A$3:AD$37,AD$1,FALSE))</f>
        <v>0</v>
      </c>
      <c r="AE18" s="14">
        <f>IF(ISNA(VLOOKUP('W. VaR &amp; Peak Pos By Trader'!$A16,'Import Peak'!$A$3:AE$37,AE$1,FALSE)),0,VLOOKUP('W. VaR &amp; Peak Pos By Trader'!$A16,'Import Peak'!$A$3:AE$37,AE$1,FALSE))</f>
        <v>0</v>
      </c>
      <c r="AF18" s="14">
        <f>IF(ISNA(VLOOKUP('W. VaR &amp; Peak Pos By Trader'!$A16,'Import Peak'!$A$3:AF$37,AF$1,FALSE)),0,VLOOKUP('W. VaR &amp; Peak Pos By Trader'!$A16,'Import Peak'!$A$3:AF$37,AF$1,FALSE))</f>
        <v>0</v>
      </c>
      <c r="AG18" s="14">
        <f>IF(ISNA(VLOOKUP('W. VaR &amp; Peak Pos By Trader'!$A16,'Import Peak'!$A$3:AG$37,AG$1,FALSE)),0,VLOOKUP('W. VaR &amp; Peak Pos By Trader'!$A16,'Import Peak'!$A$3:AG$37,AG$1,FALSE))</f>
        <v>0</v>
      </c>
      <c r="AH18" s="14">
        <f>IF(ISNA(VLOOKUP('W. VaR &amp; Peak Pos By Trader'!$A16,'Import Peak'!$A$3:AH$37,AH$1,FALSE)),0,VLOOKUP('W. VaR &amp; Peak Pos By Trader'!$A16,'Import Peak'!$A$3:AH$37,AH$1,FALSE))</f>
        <v>0</v>
      </c>
      <c r="AI18" s="14">
        <f>IF(ISNA(VLOOKUP('W. VaR &amp; Peak Pos By Trader'!$A16,'Import Peak'!$A$3:AI$37,AI$1,FALSE)),0,VLOOKUP('W. VaR &amp; Peak Pos By Trader'!$A16,'Import Peak'!$A$3:AI$37,AI$1,FALSE))</f>
        <v>0</v>
      </c>
      <c r="AJ18" s="14">
        <f>IF(ISNA(VLOOKUP('W. VaR &amp; Peak Pos By Trader'!$A16,'Import Peak'!$A$3:AJ$37,AJ$1,FALSE)),0,VLOOKUP('W. VaR &amp; Peak Pos By Trader'!$A16,'Import Peak'!$A$3:AJ$37,AJ$1,FALSE))</f>
        <v>0</v>
      </c>
      <c r="AK18" s="14">
        <f>IF(ISNA(VLOOKUP('W. VaR &amp; Peak Pos By Trader'!$A16,'Import Peak'!$A$3:AK$37,AK$1,FALSE)),0,VLOOKUP('W. VaR &amp; Peak Pos By Trader'!$A16,'Import Peak'!$A$3:AK$37,AK$1,FALSE))</f>
        <v>0</v>
      </c>
      <c r="AL18" s="14">
        <f>IF(ISNA(VLOOKUP('W. VaR &amp; Peak Pos By Trader'!$A16,'Import Peak'!$A$3:AL$37,AL$1,FALSE)),0,VLOOKUP('W. VaR &amp; Peak Pos By Trader'!$A16,'Import Peak'!$A$3:AL$37,AL$1,FALSE))</f>
        <v>0</v>
      </c>
      <c r="AM18" s="14">
        <f>IF(ISNA(VLOOKUP('W. VaR &amp; Peak Pos By Trader'!$A16,'Import Peak'!$A$3:AM$37,AM$1,FALSE)),0,VLOOKUP('W. VaR &amp; Peak Pos By Trader'!$A16,'Import Peak'!$A$3:AM$37,AM$1,FALSE))</f>
        <v>0</v>
      </c>
      <c r="AN18" s="14">
        <f>IF(ISNA(VLOOKUP('W. VaR &amp; Peak Pos By Trader'!$A16,'Import Peak'!$A$3:AN$37,AN$1,FALSE)),0,VLOOKUP('W. VaR &amp; Peak Pos By Trader'!$A16,'Import Peak'!$A$3:AN$37,AN$1,FALSE))</f>
        <v>0</v>
      </c>
      <c r="AO18" s="14">
        <f>IF(ISNA(VLOOKUP('W. VaR &amp; Peak Pos By Trader'!$A16,'Import Peak'!$A$3:AO$37,AO$1,FALSE)),0,VLOOKUP('W. VaR &amp; Peak Pos By Trader'!$A16,'Import Peak'!$A$3:AO$37,AO$1,FALSE))</f>
        <v>0</v>
      </c>
      <c r="AP18" s="14">
        <f>IF(ISNA(VLOOKUP('W. VaR &amp; Peak Pos By Trader'!$A16,'Import Peak'!$A$3:AP$37,AP$1,FALSE)),0,VLOOKUP('W. VaR &amp; Peak Pos By Trader'!$A16,'Import Peak'!$A$3:AP$37,AP$1,FALSE))</f>
        <v>0</v>
      </c>
      <c r="AQ18" s="14">
        <f>IF(ISNA(VLOOKUP('W. VaR &amp; Peak Pos By Trader'!$A16,'Import Peak'!$A$3:AQ$37,AQ$1,FALSE)),0,VLOOKUP('W. VaR &amp; Peak Pos By Trader'!$A16,'Import Peak'!$A$3:AQ$37,AQ$1,FALSE))</f>
        <v>0</v>
      </c>
      <c r="AR18" s="14">
        <f>IF(ISNA(VLOOKUP('W. VaR &amp; Peak Pos By Trader'!$A16,'Import Peak'!$A$3:AR$37,AR$1,FALSE)),0,VLOOKUP('W. VaR &amp; Peak Pos By Trader'!$A16,'Import Peak'!$A$3:AR$37,AR$1,FALSE))</f>
        <v>0</v>
      </c>
      <c r="AS18" s="14">
        <f>IF(ISNA(VLOOKUP('W. VaR &amp; Peak Pos By Trader'!$A16,'Import Peak'!$A$3:AS$37,AS$1,FALSE)),0,VLOOKUP('W. VaR &amp; Peak Pos By Trader'!$A16,'Import Peak'!$A$3:AS$37,AS$1,FALSE))</f>
        <v>0</v>
      </c>
      <c r="AT18" s="14">
        <f>IF(ISNA(VLOOKUP('W. VaR &amp; Peak Pos By Trader'!$A16,'Import Peak'!$A$3:AT$37,AT$1,FALSE)),0,VLOOKUP('W. VaR &amp; Peak Pos By Trader'!$A16,'Import Peak'!$A$3:AT$37,AT$1,FALSE))</f>
        <v>0</v>
      </c>
      <c r="AU18" s="14">
        <f>IF(ISNA(VLOOKUP('W. VaR &amp; Peak Pos By Trader'!$A16,'Import Peak'!$A$3:AU$37,AU$1,FALSE)),0,VLOOKUP('W. VaR &amp; Peak Pos By Trader'!$A16,'Import Peak'!$A$3:AU$37,AU$1,FALSE))</f>
        <v>0</v>
      </c>
      <c r="AV18" s="14">
        <f>IF(ISNA(VLOOKUP('W. VaR &amp; Peak Pos By Trader'!$A16,'Import Peak'!$A$3:AV$37,AV$1,FALSE)),0,VLOOKUP('W. VaR &amp; Peak Pos By Trader'!$A16,'Import Peak'!$A$3:AV$37,AV$1,FALSE))</f>
        <v>0</v>
      </c>
      <c r="AW18" s="14">
        <f>IF(ISNA(VLOOKUP('W. VaR &amp; Peak Pos By Trader'!$A16,'Import Peak'!$A$3:AW$37,AW$1,FALSE)),0,VLOOKUP('W. VaR &amp; Peak Pos By Trader'!$A16,'Import Peak'!$A$3:AW$37,AW$1,FALSE))</f>
        <v>0</v>
      </c>
      <c r="AX18" s="14">
        <f>IF(ISNA(VLOOKUP('W. VaR &amp; Peak Pos By Trader'!$A16,'Import Peak'!$A$3:AX$37,AX$1,FALSE)),0,VLOOKUP('W. VaR &amp; Peak Pos By Trader'!$A16,'Import Peak'!$A$3:AX$37,AX$1,FALSE))</f>
        <v>0</v>
      </c>
      <c r="AY18" s="14">
        <f>IF(ISNA(VLOOKUP('W. VaR &amp; Peak Pos By Trader'!$A16,'Import Peak'!$A$3:AY$37,AY$1,FALSE)),0,VLOOKUP('W. VaR &amp; Peak Pos By Trader'!$A16,'Import Peak'!$A$3:AY$37,AY$1,FALSE))</f>
        <v>0</v>
      </c>
      <c r="AZ18" s="14">
        <f>IF(ISNA(VLOOKUP('W. VaR &amp; Peak Pos By Trader'!$A16,'Import Peak'!$A$3:AZ$37,AZ$1,FALSE)),0,VLOOKUP('W. VaR &amp; Peak Pos By Trader'!$A16,'Import Peak'!$A$3:AZ$37,AZ$1,FALSE))</f>
        <v>0</v>
      </c>
      <c r="BA18" s="14">
        <f>IF(ISNA(VLOOKUP('W. VaR &amp; Peak Pos By Trader'!$A16,'Import Peak'!$A$3:BA$37,BA$1,FALSE)),0,VLOOKUP('W. VaR &amp; Peak Pos By Trader'!$A16,'Import Peak'!$A$3:BA$37,BA$1,FALSE))</f>
        <v>0</v>
      </c>
      <c r="BB18" s="14">
        <f>IF(ISNA(VLOOKUP('W. VaR &amp; Peak Pos By Trader'!$A16,'Import Peak'!$A$3:BB$37,BB$1,FALSE)),0,VLOOKUP('W. VaR &amp; Peak Pos By Trader'!$A16,'Import Peak'!$A$3:BB$37,BB$1,FALSE))</f>
        <v>0</v>
      </c>
      <c r="BC18" s="14">
        <f>IF(ISNA(VLOOKUP('W. VaR &amp; Peak Pos By Trader'!$A16,'Import Peak'!$A$3:BC$37,BC$1,FALSE)),0,VLOOKUP('W. VaR &amp; Peak Pos By Trader'!$A16,'Import Peak'!$A$3:BC$37,BC$1,FALSE))</f>
        <v>0</v>
      </c>
      <c r="BD18" s="14">
        <f>IF(ISNA(VLOOKUP('W. VaR &amp; Peak Pos By Trader'!$A16,'Import Peak'!$A$3:BD$37,BD$1,FALSE)),0,VLOOKUP('W. VaR &amp; Peak Pos By Trader'!$A16,'Import Peak'!$A$3:BD$37,BD$1,FALSE))</f>
        <v>0</v>
      </c>
      <c r="BE18" s="14">
        <f>IF(ISNA(VLOOKUP('W. VaR &amp; Peak Pos By Trader'!$A16,'Import Peak'!$A$3:BE$37,BE$1,FALSE)),0,VLOOKUP('W. VaR &amp; Peak Pos By Trader'!$A16,'Import Peak'!$A$3:BE$37,BE$1,FALSE))</f>
        <v>0</v>
      </c>
      <c r="BF18" s="14">
        <f>IF(ISNA(VLOOKUP('W. VaR &amp; Peak Pos By Trader'!$A16,'Import Peak'!$A$3:BF$37,BF$1,FALSE)),0,VLOOKUP('W. VaR &amp; Peak Pos By Trader'!$A16,'Import Peak'!$A$3:BF$37,BF$1,FALSE))</f>
        <v>0</v>
      </c>
      <c r="BG18" s="14">
        <f>IF(ISNA(VLOOKUP('W. VaR &amp; Peak Pos By Trader'!$A16,'Import Peak'!$A$3:BG$37,BG$1,FALSE)),0,VLOOKUP('W. VaR &amp; Peak Pos By Trader'!$A16,'Import Peak'!$A$3:BG$37,BG$1,FALSE))</f>
        <v>0</v>
      </c>
      <c r="BH18" s="14">
        <f>IF(ISNA(VLOOKUP('W. VaR &amp; Peak Pos By Trader'!$A16,'Import Peak'!$A$3:BH$37,BH$1,FALSE)),0,VLOOKUP('W. VaR &amp; Peak Pos By Trader'!$A16,'Import Peak'!$A$3:BH$37,BH$1,FALSE))</f>
        <v>0</v>
      </c>
      <c r="BI18" s="14">
        <f>IF(ISNA(VLOOKUP('W. VaR &amp; Peak Pos By Trader'!$A16,'Import Peak'!$A$3:BI$37,BI$1,FALSE)),0,VLOOKUP('W. VaR &amp; Peak Pos By Trader'!$A16,'Import Peak'!$A$3:BI$37,BI$1,FALSE))</f>
        <v>0</v>
      </c>
      <c r="BJ18" s="14">
        <f>IF(ISNA(VLOOKUP('W. VaR &amp; Peak Pos By Trader'!$A16,'Import Peak'!$A$3:BJ$37,BJ$1,FALSE)),0,VLOOKUP('W. VaR &amp; Peak Pos By Trader'!$A16,'Import Peak'!$A$3:BJ$37,BJ$1,FALSE))</f>
        <v>0</v>
      </c>
      <c r="BK18" s="14">
        <f>IF(ISNA(VLOOKUP('W. VaR &amp; Peak Pos By Trader'!$A16,'Import Peak'!$A$3:BK$37,BK$1,FALSE)),0,VLOOKUP('W. VaR &amp; Peak Pos By Trader'!$A16,'Import Peak'!$A$3:BK$37,BK$1,FALSE))</f>
        <v>0</v>
      </c>
      <c r="BL18" s="14">
        <f>IF(ISNA(VLOOKUP('W. VaR &amp; Peak Pos By Trader'!$A16,'Import Peak'!$A$3:BL$37,BL$1,FALSE)),0,VLOOKUP('W. VaR &amp; Peak Pos By Trader'!$A16,'Import Peak'!$A$3:BL$37,BL$1,FALSE))</f>
        <v>0</v>
      </c>
      <c r="BM18" s="14">
        <f>IF(ISNA(VLOOKUP('W. VaR &amp; Peak Pos By Trader'!$A16,'Import Peak'!$A$3:BM$37,BM$1,FALSE)),0,VLOOKUP('W. VaR &amp; Peak Pos By Trader'!$A16,'Import Peak'!$A$3:BM$37,BM$1,FALSE))</f>
        <v>0</v>
      </c>
      <c r="BN18" s="14">
        <f>IF(ISNA(VLOOKUP('W. VaR &amp; Peak Pos By Trader'!$A16,'Import Peak'!$A$3:BN$37,BN$1,FALSE)),0,VLOOKUP('W. VaR &amp; Peak Pos By Trader'!$A16,'Import Peak'!$A$3:BN$37,BN$1,FALSE))</f>
        <v>0</v>
      </c>
      <c r="BO18" s="14">
        <f>IF(ISNA(VLOOKUP('W. VaR &amp; Peak Pos By Trader'!$A16,'Import Peak'!$A$3:BO$37,BO$1,FALSE)),0,VLOOKUP('W. VaR &amp; Peak Pos By Trader'!$A16,'Import Peak'!$A$3:BO$37,BO$1,FALSE))</f>
        <v>0</v>
      </c>
      <c r="BP18" s="14">
        <f>IF(ISNA(VLOOKUP('W. VaR &amp; Peak Pos By Trader'!$A16,'Import Peak'!$A$3:BP$37,BP$1,FALSE)),0,VLOOKUP('W. VaR &amp; Peak Pos By Trader'!$A16,'Import Peak'!$A$3:BP$37,BP$1,FALSE))</f>
        <v>0</v>
      </c>
      <c r="BQ18" s="14">
        <f>IF(ISNA(VLOOKUP('W. VaR &amp; Peak Pos By Trader'!$A16,'Import Peak'!$A$3:BQ$37,BQ$1,FALSE)),0,VLOOKUP('W. VaR &amp; Peak Pos By Trader'!$A16,'Import Peak'!$A$3:BQ$37,BQ$1,FALSE))</f>
        <v>0</v>
      </c>
      <c r="BR18" s="14">
        <f>IF(ISNA(VLOOKUP('W. VaR &amp; Peak Pos By Trader'!$A16,'Import Peak'!$A$3:BR$37,BR$1,FALSE)),0,VLOOKUP('W. VaR &amp; Peak Pos By Trader'!$A16,'Import Peak'!$A$3:BR$37,BR$1,FALSE))</f>
        <v>0</v>
      </c>
      <c r="BS18" s="14">
        <f>IF(ISNA(VLOOKUP('W. VaR &amp; Peak Pos By Trader'!$A16,'Import Peak'!$A$3:BS$37,BS$1,FALSE)),0,VLOOKUP('W. VaR &amp; Peak Pos By Trader'!$A16,'Import Peak'!$A$3:BS$37,BS$1,FALSE))</f>
        <v>0</v>
      </c>
      <c r="BT18" s="14">
        <f>IF(ISNA(VLOOKUP('W. VaR &amp; Peak Pos By Trader'!$A16,'Import Peak'!$A$3:BT$37,BT$1,FALSE)),0,VLOOKUP('W. VaR &amp; Peak Pos By Trader'!$A16,'Import Peak'!$A$3:BT$37,BT$1,FALSE))</f>
        <v>0</v>
      </c>
      <c r="BU18" s="14">
        <f>IF(ISNA(VLOOKUP('W. VaR &amp; Peak Pos By Trader'!$A16,'Import Peak'!$A$3:BU$37,BU$1,FALSE)),0,VLOOKUP('W. VaR &amp; Peak Pos By Trader'!$A16,'Import Peak'!$A$3:BU$37,BU$1,FALSE))</f>
        <v>0</v>
      </c>
      <c r="BV18" s="14">
        <f>IF(ISNA(VLOOKUP('W. VaR &amp; Peak Pos By Trader'!$A16,'Import Peak'!$A$3:BV$37,BV$1,FALSE)),0,VLOOKUP('W. VaR &amp; Peak Pos By Trader'!$A16,'Import Peak'!$A$3:BV$37,BV$1,FALSE))</f>
        <v>0</v>
      </c>
      <c r="BW18" s="14">
        <f>IF(ISNA(VLOOKUP('W. VaR &amp; Peak Pos By Trader'!$A16,'Import Peak'!$A$3:BW$37,BW$1,FALSE)),0,VLOOKUP('W. VaR &amp; Peak Pos By Trader'!$A16,'Import Peak'!$A$3:BW$37,BW$1,FALSE))</f>
        <v>0</v>
      </c>
      <c r="BX18" s="14">
        <f>IF(ISNA(VLOOKUP('W. VaR &amp; Peak Pos By Trader'!$A16,'Import Peak'!$A$3:BX$37,BX$1,FALSE)),0,VLOOKUP('W. VaR &amp; Peak Pos By Trader'!$A16,'Import Peak'!$A$3:BX$37,BX$1,FALSE))</f>
        <v>0</v>
      </c>
      <c r="BY18" s="14">
        <f>IF(ISNA(VLOOKUP('W. VaR &amp; Peak Pos By Trader'!$A16,'Import Peak'!$A$3:BY$37,BY$1,FALSE)),0,VLOOKUP('W. VaR &amp; Peak Pos By Trader'!$A16,'Import Peak'!$A$3:BY$37,BY$1,FALSE))</f>
        <v>0</v>
      </c>
      <c r="BZ18" s="14">
        <f>IF(ISNA(VLOOKUP('W. VaR &amp; Peak Pos By Trader'!$A16,'Import Peak'!$A$3:BZ$37,BZ$1,FALSE)),0,VLOOKUP('W. VaR &amp; Peak Pos By Trader'!$A16,'Import Peak'!$A$3:BZ$37,BZ$1,FALSE))</f>
        <v>0</v>
      </c>
      <c r="CA18" s="14">
        <f>IF(ISNA(VLOOKUP('W. VaR &amp; Peak Pos By Trader'!$A16,'Import Peak'!$A$3:CA$37,CA$1,FALSE)),0,VLOOKUP('W. VaR &amp; Peak Pos By Trader'!$A16,'Import Peak'!$A$3:CA$37,CA$1,FALSE))</f>
        <v>0</v>
      </c>
      <c r="CB18" s="14">
        <f>IF(ISNA(VLOOKUP('W. VaR &amp; Peak Pos By Trader'!$A16,'Import Peak'!$A$3:CB$37,CB$1,FALSE)),0,VLOOKUP('W. VaR &amp; Peak Pos By Trader'!$A16,'Import Peak'!$A$3:CB$37,CB$1,FALSE))</f>
        <v>0</v>
      </c>
      <c r="CC18" s="14">
        <f>IF(ISNA(VLOOKUP('W. VaR &amp; Peak Pos By Trader'!$A16,'Import Peak'!$A$3:CC$37,CC$1,FALSE)),0,VLOOKUP('W. VaR &amp; Peak Pos By Trader'!$A16,'Import Peak'!$A$3:CC$37,CC$1,FALSE))</f>
        <v>0</v>
      </c>
      <c r="CD18" s="14">
        <f>IF(ISNA(VLOOKUP('W. VaR &amp; Peak Pos By Trader'!$A16,'Import Peak'!$A$3:CD$37,CD$1,FALSE)),0,VLOOKUP('W. VaR &amp; Peak Pos By Trader'!$A16,'Import Peak'!$A$3:CD$37,CD$1,FALSE))</f>
        <v>0</v>
      </c>
      <c r="CE18" s="14">
        <f>IF(ISNA(VLOOKUP('W. VaR &amp; Peak Pos By Trader'!$A16,'Import Peak'!$A$3:CE$37,CE$1,FALSE)),0,VLOOKUP('W. VaR &amp; Peak Pos By Trader'!$A16,'Import Peak'!$A$3:CE$37,CE$1,FALSE))</f>
        <v>0</v>
      </c>
      <c r="CF18" s="14">
        <f>IF(ISNA(VLOOKUP('W. VaR &amp; Peak Pos By Trader'!$A16,'Import Peak'!$A$3:CF$37,CF$1,FALSE)),0,VLOOKUP('W. VaR &amp; Peak Pos By Trader'!$A16,'Import Peak'!$A$3:CF$37,CF$1,FALSE))</f>
        <v>0</v>
      </c>
      <c r="CG18" s="14">
        <f>IF(ISNA(VLOOKUP('W. VaR &amp; Peak Pos By Trader'!$A16,'Import Peak'!$A$3:CG$37,CG$1,FALSE)),0,VLOOKUP('W. VaR &amp; Peak Pos By Trader'!$A16,'Import Peak'!$A$3:CG$37,CG$1,FALSE))</f>
        <v>0</v>
      </c>
      <c r="CH18" s="14">
        <f>IF(ISNA(VLOOKUP('W. VaR &amp; Peak Pos By Trader'!$A16,'Import Peak'!$A$3:CH$37,CH$1,FALSE)),0,VLOOKUP('W. VaR &amp; Peak Pos By Trader'!$A16,'Import Peak'!$A$3:CH$37,CH$1,FALSE))</f>
        <v>0</v>
      </c>
      <c r="CI18" s="14">
        <f>IF(ISNA(VLOOKUP('W. VaR &amp; Peak Pos By Trader'!$A16,'Import Peak'!$A$3:CI$37,CI$1,FALSE)),0,VLOOKUP('W. VaR &amp; Peak Pos By Trader'!$A16,'Import Peak'!$A$3:CI$37,CI$1,FALSE))</f>
        <v>0</v>
      </c>
      <c r="CJ18" s="14">
        <f>IF(ISNA(VLOOKUP('W. VaR &amp; Peak Pos By Trader'!$A16,'Import Peak'!$A$3:CJ$37,CJ$1,FALSE)),0,VLOOKUP('W. VaR &amp; Peak Pos By Trader'!$A16,'Import Peak'!$A$3:CJ$37,CJ$1,FALSE))</f>
        <v>0</v>
      </c>
      <c r="CK18" s="14">
        <f>IF(ISNA(VLOOKUP('W. VaR &amp; Peak Pos By Trader'!$A16,'Import Peak'!$A$3:CK$37,CK$1,FALSE)),0,VLOOKUP('W. VaR &amp; Peak Pos By Trader'!$A16,'Import Peak'!$A$3:CK$37,CK$1,FALSE))</f>
        <v>0</v>
      </c>
      <c r="CL18" s="14">
        <f>IF(ISNA(VLOOKUP('W. VaR &amp; Peak Pos By Trader'!$A16,'Import Peak'!$A$3:CL$37,CL$1,FALSE)),0,VLOOKUP('W. VaR &amp; Peak Pos By Trader'!$A16,'Import Peak'!$A$3:CL$37,CL$1,FALSE))</f>
        <v>0</v>
      </c>
      <c r="CM18" s="14">
        <f>IF(ISNA(VLOOKUP('W. VaR &amp; Peak Pos By Trader'!$A16,'Import Peak'!$A$3:CM$37,CM$1,FALSE)),0,VLOOKUP('W. VaR &amp; Peak Pos By Trader'!$A16,'Import Peak'!$A$3:CM$37,CM$1,FALSE))</f>
        <v>0</v>
      </c>
      <c r="CN18" s="14">
        <f>IF(ISNA(VLOOKUP('W. VaR &amp; Peak Pos By Trader'!$A16,'Import Peak'!$A$3:CN$37,CN$1,FALSE)),0,VLOOKUP('W. VaR &amp; Peak Pos By Trader'!$A16,'Import Peak'!$A$3:CN$37,CN$1,FALSE))</f>
        <v>0</v>
      </c>
      <c r="CO18" s="14">
        <f>IF(ISNA(VLOOKUP('W. VaR &amp; Peak Pos By Trader'!$A16,'Import Peak'!$A$3:CO$37,CO$1,FALSE)),0,VLOOKUP('W. VaR &amp; Peak Pos By Trader'!$A16,'Import Peak'!$A$3:CO$37,CO$1,FALSE))</f>
        <v>0</v>
      </c>
      <c r="CP18" s="14">
        <f>IF(ISNA(VLOOKUP('W. VaR &amp; Peak Pos By Trader'!$A16,'Import Peak'!$A$3:CP$37,CP$1,FALSE)),0,VLOOKUP('W. VaR &amp; Peak Pos By Trader'!$A16,'Import Peak'!$A$3:CP$37,CP$1,FALSE))</f>
        <v>0</v>
      </c>
      <c r="CQ18" s="14">
        <f>IF(ISNA(VLOOKUP('W. VaR &amp; Peak Pos By Trader'!$A16,'Import Peak'!$A$3:CQ$37,CQ$1,FALSE)),0,VLOOKUP('W. VaR &amp; Peak Pos By Trader'!$A16,'Import Peak'!$A$3:CQ$37,CQ$1,FALSE))</f>
        <v>0</v>
      </c>
      <c r="CR18" s="14">
        <f>IF(ISNA(VLOOKUP('W. VaR &amp; Peak Pos By Trader'!$A16,'Import Peak'!$A$3:CR$37,CR$1,FALSE)),0,VLOOKUP('W. VaR &amp; Peak Pos By Trader'!$A16,'Import Peak'!$A$3:CR$37,CR$1,FALSE))</f>
        <v>0</v>
      </c>
      <c r="CS18" s="14">
        <f>IF(ISNA(VLOOKUP('W. VaR &amp; Peak Pos By Trader'!$A16,'Import Peak'!$A$3:CS$37,CS$1,FALSE)),0,VLOOKUP('W. VaR &amp; Peak Pos By Trader'!$A16,'Import Peak'!$A$3:CS$37,CS$1,FALSE))</f>
        <v>0</v>
      </c>
      <c r="CT18" s="14">
        <f>IF(ISNA(VLOOKUP('W. VaR &amp; Peak Pos By Trader'!$A16,'Import Peak'!$A$3:CT$37,CT$1,FALSE)),0,VLOOKUP('W. VaR &amp; Peak Pos By Trader'!$A16,'Import Peak'!$A$3:CT$37,CT$1,FALSE))</f>
        <v>0</v>
      </c>
      <c r="CU18" s="14">
        <f>IF(ISNA(VLOOKUP('W. VaR &amp; Peak Pos By Trader'!$A16,'Import Peak'!$A$3:CU$37,CU$1,FALSE)),0,VLOOKUP('W. VaR &amp; Peak Pos By Trader'!$A16,'Import Peak'!$A$3:CU$37,CU$1,FALSE))</f>
        <v>0</v>
      </c>
      <c r="CV18" s="14">
        <f>IF(ISNA(VLOOKUP('W. VaR &amp; Peak Pos By Trader'!$A16,'Import Peak'!$A$3:CV$37,CV$1,FALSE)),0,VLOOKUP('W. VaR &amp; Peak Pos By Trader'!$A16,'Import Peak'!$A$3:CV$37,CV$1,FALSE))</f>
        <v>0</v>
      </c>
      <c r="CW18" s="14">
        <f>IF(ISNA(VLOOKUP('W. VaR &amp; Peak Pos By Trader'!$A16,'Import Peak'!$A$3:CW$37,CW$1,FALSE)),0,VLOOKUP('W. VaR &amp; Peak Pos By Trader'!$A16,'Import Peak'!$A$3:CW$37,CW$1,FALSE))</f>
        <v>0</v>
      </c>
      <c r="CX18" s="14">
        <f>IF(ISNA(VLOOKUP('W. VaR &amp; Peak Pos By Trader'!$A16,'Import Peak'!$A$3:CX$37,CX$1,FALSE)),0,VLOOKUP('W. VaR &amp; Peak Pos By Trader'!$A16,'Import Peak'!$A$3:CX$37,CX$1,FALSE))</f>
        <v>0</v>
      </c>
      <c r="CY18" s="14">
        <f>IF(ISNA(VLOOKUP('W. VaR &amp; Peak Pos By Trader'!$A16,'Import Peak'!$A$3:CY$37,CY$1,FALSE)),0,VLOOKUP('W. VaR &amp; Peak Pos By Trader'!$A16,'Import Peak'!$A$3:CY$37,CY$1,FALSE))</f>
        <v>0</v>
      </c>
      <c r="CZ18" s="14">
        <f>IF(ISNA(VLOOKUP('W. VaR &amp; Peak Pos By Trader'!$A16,'Import Peak'!$A$3:CZ$37,CZ$1,FALSE)),0,VLOOKUP('W. VaR &amp; Peak Pos By Trader'!$A16,'Import Peak'!$A$3:CZ$37,CZ$1,FALSE))</f>
        <v>0</v>
      </c>
      <c r="DA18" s="14">
        <f>IF(ISNA(VLOOKUP('W. VaR &amp; Peak Pos By Trader'!$A16,'Import Peak'!$A$3:DA$37,DA$1,FALSE)),0,VLOOKUP('W. VaR &amp; Peak Pos By Trader'!$A16,'Import Peak'!$A$3:DA$37,DA$1,FALSE))</f>
        <v>0</v>
      </c>
      <c r="DB18" s="14">
        <f>IF(ISNA(VLOOKUP('W. VaR &amp; Peak Pos By Trader'!$A16,'Import Peak'!$A$3:DB$37,DB$1,FALSE)),0,VLOOKUP('W. VaR &amp; Peak Pos By Trader'!$A16,'Import Peak'!$A$3:DB$37,DB$1,FALSE))</f>
        <v>0</v>
      </c>
      <c r="DC18" s="14">
        <f>IF(ISNA(VLOOKUP('W. VaR &amp; Peak Pos By Trader'!$A16,'Import Peak'!$A$3:DC$37,DC$1,FALSE)),0,VLOOKUP('W. VaR &amp; Peak Pos By Trader'!$A16,'Import Peak'!$A$3:DC$37,DC$1,FALSE))</f>
        <v>0</v>
      </c>
      <c r="DD18" s="14">
        <f>IF(ISNA(VLOOKUP('W. VaR &amp; Peak Pos By Trader'!$A16,'Import Peak'!$A$3:DD$37,DD$1,FALSE)),0,VLOOKUP('W. VaR &amp; Peak Pos By Trader'!$A16,'Import Peak'!$A$3:DD$37,DD$1,FALSE))</f>
        <v>0</v>
      </c>
      <c r="DE18" s="14">
        <f>IF(ISNA(VLOOKUP('W. VaR &amp; Peak Pos By Trader'!$A16,'Import Peak'!$A$3:DE$37,DE$1,FALSE)),0,VLOOKUP('W. VaR &amp; Peak Pos By Trader'!$A16,'Import Peak'!$A$3:DE$37,DE$1,FALSE))</f>
        <v>0</v>
      </c>
      <c r="DF18" s="14">
        <f>IF(ISNA(VLOOKUP('W. VaR &amp; Peak Pos By Trader'!$A16,'Import Peak'!$A$3:DF$37,DF$1,FALSE)),0,VLOOKUP('W. VaR &amp; Peak Pos By Trader'!$A16,'Import Peak'!$A$3:DF$37,DF$1,FALSE))</f>
        <v>0</v>
      </c>
      <c r="DG18" s="14">
        <f>IF(ISNA(VLOOKUP('W. VaR &amp; Peak Pos By Trader'!$A16,'Import Peak'!$A$3:DG$37,DG$1,FALSE)),0,VLOOKUP('W. VaR &amp; Peak Pos By Trader'!$A16,'Import Peak'!$A$3:DG$37,DG$1,FALSE))</f>
        <v>0</v>
      </c>
      <c r="DH18" s="14">
        <f>IF(ISNA(VLOOKUP('W. VaR &amp; Peak Pos By Trader'!$A16,'Import Peak'!$A$3:DH$37,DH$1,FALSE)),0,VLOOKUP('W. VaR &amp; Peak Pos By Trader'!$A16,'Import Peak'!$A$3:DH$37,DH$1,FALSE))</f>
        <v>0</v>
      </c>
      <c r="DI18" s="14">
        <f>IF(ISNA(VLOOKUP('W. VaR &amp; Peak Pos By Trader'!$A16,'Import Peak'!$A$3:DI$37,DI$1,FALSE)),0,VLOOKUP('W. VaR &amp; Peak Pos By Trader'!$A16,'Import Peak'!$A$3:DI$37,DI$1,FALSE))</f>
        <v>0</v>
      </c>
      <c r="DJ18" s="14">
        <f>IF(ISNA(VLOOKUP('W. VaR &amp; Peak Pos By Trader'!$A16,'Import Peak'!$A$3:DJ$37,DJ$1,FALSE)),0,VLOOKUP('W. VaR &amp; Peak Pos By Trader'!$A16,'Import Peak'!$A$3:DJ$37,DJ$1,FALSE))</f>
        <v>0</v>
      </c>
      <c r="DK18" s="14">
        <f>IF(ISNA(VLOOKUP('W. VaR &amp; Peak Pos By Trader'!$A16,'Import Peak'!$A$3:DK$37,DK$1,FALSE)),0,VLOOKUP('W. VaR &amp; Peak Pos By Trader'!$A16,'Import Peak'!$A$3:DK$37,DK$1,FALSE))</f>
        <v>0</v>
      </c>
      <c r="DL18" s="14">
        <f>IF(ISNA(VLOOKUP('W. VaR &amp; Peak Pos By Trader'!$A16,'Import Peak'!$A$3:DL$37,DL$1,FALSE)),0,VLOOKUP('W. VaR &amp; Peak Pos By Trader'!$A16,'Import Peak'!$A$3:DL$37,DL$1,FALSE))</f>
        <v>0</v>
      </c>
      <c r="DM18" s="14">
        <f>IF(ISNA(VLOOKUP('W. VaR &amp; Peak Pos By Trader'!$A16,'Import Peak'!$A$3:DM$37,DM$1,FALSE)),0,VLOOKUP('W. VaR &amp; Peak Pos By Trader'!$A16,'Import Peak'!$A$3:DM$37,DM$1,FALSE))</f>
        <v>0</v>
      </c>
      <c r="DN18" s="14">
        <f>IF(ISNA(VLOOKUP('W. VaR &amp; Peak Pos By Trader'!$A16,'Import Peak'!$A$3:DN$37,DN$1,FALSE)),0,VLOOKUP('W. VaR &amp; Peak Pos By Trader'!$A16,'Import Peak'!$A$3:DN$37,DN$1,FALSE))</f>
        <v>0</v>
      </c>
      <c r="DO18" s="14">
        <f>IF(ISNA(VLOOKUP('W. VaR &amp; Peak Pos By Trader'!$A16,'Import Peak'!$A$3:DO$37,DO$1,FALSE)),0,VLOOKUP('W. VaR &amp; Peak Pos By Trader'!$A16,'Import Peak'!$A$3:DO$37,DO$1,FALSE))</f>
        <v>0</v>
      </c>
      <c r="DP18" s="14">
        <f>IF(ISNA(VLOOKUP('W. VaR &amp; Peak Pos By Trader'!$A16,'Import Peak'!$A$3:DP$37,DP$1,FALSE)),0,VLOOKUP('W. VaR &amp; Peak Pos By Trader'!$A16,'Import Peak'!$A$3:DP$37,DP$1,FALSE))</f>
        <v>0</v>
      </c>
      <c r="DQ18" s="14">
        <f>IF(ISNA(VLOOKUP('W. VaR &amp; Peak Pos By Trader'!$A16,'Import Peak'!$A$3:DQ$37,DQ$1,FALSE)),0,VLOOKUP('W. VaR &amp; Peak Pos By Trader'!$A16,'Import Peak'!$A$3:DQ$37,DQ$1,FALSE))</f>
        <v>0</v>
      </c>
      <c r="DR18" s="14">
        <f>IF(ISNA(VLOOKUP('W. VaR &amp; Peak Pos By Trader'!$A16,'Import Peak'!$A$3:DR$37,DR$1,FALSE)),0,VLOOKUP('W. VaR &amp; Peak Pos By Trader'!$A16,'Import Peak'!$A$3:DR$37,DR$1,FALSE))</f>
        <v>0</v>
      </c>
      <c r="DS18" s="14">
        <f>IF(ISNA(VLOOKUP('W. VaR &amp; Peak Pos By Trader'!$A16,'Import Peak'!$A$3:DS$37,DS$1,FALSE)),0,VLOOKUP('W. VaR &amp; Peak Pos By Trader'!$A16,'Import Peak'!$A$3:DS$37,DS$1,FALSE))</f>
        <v>0</v>
      </c>
      <c r="DT18" s="14">
        <f>IF(ISNA(VLOOKUP('W. VaR &amp; Peak Pos By Trader'!$A16,'Import Peak'!$A$3:DT$37,DT$1,FALSE)),0,VLOOKUP('W. VaR &amp; Peak Pos By Trader'!$A16,'Import Peak'!$A$3:DT$37,DT$1,FALSE))</f>
        <v>0</v>
      </c>
      <c r="DU18" s="14">
        <f>IF(ISNA(VLOOKUP('W. VaR &amp; Peak Pos By Trader'!$A16,'Import Peak'!$A$3:DU$37,DU$1,FALSE)),0,VLOOKUP('W. VaR &amp; Peak Pos By Trader'!$A16,'Import Peak'!$A$3:DU$37,DU$1,FALSE))</f>
        <v>0</v>
      </c>
      <c r="DV18" s="14">
        <f>IF(ISNA(VLOOKUP('W. VaR &amp; Peak Pos By Trader'!$A16,'Import Peak'!$A$3:DV$37,DV$1,FALSE)),0,VLOOKUP('W. VaR &amp; Peak Pos By Trader'!$A16,'Import Peak'!$A$3:DV$37,DV$1,FALSE))</f>
        <v>0</v>
      </c>
      <c r="DW18" s="14">
        <f>IF(ISNA(VLOOKUP('W. VaR &amp; Peak Pos By Trader'!$A16,'Import Peak'!$A$3:DW$37,DW$1,FALSE)),0,VLOOKUP('W. VaR &amp; Peak Pos By Trader'!$A16,'Import Peak'!$A$3:DW$37,DW$1,FALSE))</f>
        <v>0</v>
      </c>
      <c r="DX18" s="14">
        <f>IF(ISNA(VLOOKUP('W. VaR &amp; Peak Pos By Trader'!$A16,'Import Peak'!$A$3:DX$37,DX$1,FALSE)),0,VLOOKUP('W. VaR &amp; Peak Pos By Trader'!$A16,'Import Peak'!$A$3:DX$37,DX$1,FALSE))</f>
        <v>0</v>
      </c>
      <c r="DY18" s="14">
        <f>IF(ISNA(VLOOKUP('W. VaR &amp; Peak Pos By Trader'!$A16,'Import Peak'!$A$3:DY$37,DY$1,FALSE)),0,VLOOKUP('W. VaR &amp; Peak Pos By Trader'!$A16,'Import Peak'!$A$3:DY$37,DY$1,FALSE))</f>
        <v>0</v>
      </c>
      <c r="DZ18" s="14">
        <f>IF(ISNA(VLOOKUP('W. VaR &amp; Peak Pos By Trader'!$A16,'Import Peak'!$A$3:DZ$37,DZ$1,FALSE)),0,VLOOKUP('W. VaR &amp; Peak Pos By Trader'!$A16,'Import Peak'!$A$3:DZ$37,DZ$1,FALSE))</f>
        <v>0</v>
      </c>
      <c r="EA18" s="14">
        <f>IF(ISNA(VLOOKUP('W. VaR &amp; Peak Pos By Trader'!$A16,'Import Peak'!$A$3:EA$37,EA$1,FALSE)),0,VLOOKUP('W. VaR &amp; Peak Pos By Trader'!$A16,'Import Peak'!$A$3:EA$37,EA$1,FALSE))</f>
        <v>0</v>
      </c>
      <c r="EB18" s="14">
        <f>IF(ISNA(VLOOKUP('W. VaR &amp; Peak Pos By Trader'!$A16,'Import Peak'!$A$3:EB$37,EB$1,FALSE)),0,VLOOKUP('W. VaR &amp; Peak Pos By Trader'!$A16,'Import Peak'!$A$3:EB$37,EB$1,FALSE))</f>
        <v>0</v>
      </c>
      <c r="EC18" s="14">
        <f>IF(ISNA(VLOOKUP('W. VaR &amp; Peak Pos By Trader'!$A16,'Import Peak'!$A$3:EC$37,EC$1,FALSE)),0,VLOOKUP('W. VaR &amp; Peak Pos By Trader'!$A16,'Import Peak'!$A$3:EC$37,EC$1,FALSE))</f>
        <v>0</v>
      </c>
      <c r="ED18" s="14">
        <f>IF(ISNA(VLOOKUP('W. VaR &amp; Peak Pos By Trader'!$A16,'Import Peak'!$A$3:ED$37,ED$1,FALSE)),0,VLOOKUP('W. VaR &amp; Peak Pos By Trader'!$A16,'Import Peak'!$A$3:ED$37,ED$1,FALSE))</f>
        <v>0</v>
      </c>
      <c r="EE18" s="14">
        <f>IF(ISNA(VLOOKUP('W. VaR &amp; Peak Pos By Trader'!$A16,'Import Peak'!$A$3:EE$37,EE$1,FALSE)),0,VLOOKUP('W. VaR &amp; Peak Pos By Trader'!$A16,'Import Peak'!$A$3:EE$37,EE$1,FALSE))</f>
        <v>0</v>
      </c>
      <c r="EF18" s="14">
        <f>IF(ISNA(VLOOKUP('W. VaR &amp; Peak Pos By Trader'!$A16,'Import Peak'!$A$3:EF$37,EF$1,FALSE)),0,VLOOKUP('W. VaR &amp; Peak Pos By Trader'!$A16,'Import Peak'!$A$3:EF$37,EF$1,FALSE))</f>
        <v>0</v>
      </c>
      <c r="EG18" s="14">
        <f>IF(ISNA(VLOOKUP('W. VaR &amp; Peak Pos By Trader'!$A16,'Import Peak'!$A$3:EG$37,EG$1,FALSE)),0,VLOOKUP('W. VaR &amp; Peak Pos By Trader'!$A16,'Import Peak'!$A$3:EG$37,EG$1,FALSE))</f>
        <v>0</v>
      </c>
      <c r="EH18" s="14">
        <f>IF(ISNA(VLOOKUP('W. VaR &amp; Peak Pos By Trader'!$A16,'Import Peak'!$A$3:EH$37,EH$1,FALSE)),0,VLOOKUP('W. VaR &amp; Peak Pos By Trader'!$A16,'Import Peak'!$A$3:EH$37,EH$1,FALSE))</f>
        <v>0</v>
      </c>
      <c r="EI18" s="14">
        <f>IF(ISNA(VLOOKUP('W. VaR &amp; Peak Pos By Trader'!$A16,'Import Peak'!$A$3:EI$37,EI$1,FALSE)),0,VLOOKUP('W. VaR &amp; Peak Pos By Trader'!$A16,'Import Peak'!$A$3:EI$37,EI$1,FALSE))</f>
        <v>0</v>
      </c>
      <c r="EJ18" s="14">
        <f>IF(ISNA(VLOOKUP('W. VaR &amp; Peak Pos By Trader'!$A16,'Import Peak'!$A$3:EJ$37,EJ$1,FALSE)),0,VLOOKUP('W. VaR &amp; Peak Pos By Trader'!$A16,'Import Peak'!$A$3:EJ$37,EJ$1,FALSE))</f>
        <v>0</v>
      </c>
      <c r="EK18" s="14">
        <f>IF(ISNA(VLOOKUP('W. VaR &amp; Peak Pos By Trader'!$A16,'Import Peak'!$A$3:EK$37,EK$1,FALSE)),0,VLOOKUP('W. VaR &amp; Peak Pos By Trader'!$A16,'Import Peak'!$A$3:EK$37,EK$1,FALSE))</f>
        <v>0</v>
      </c>
      <c r="EL18" s="14">
        <f>IF(ISNA(VLOOKUP('W. VaR &amp; Peak Pos By Trader'!$A16,'Import Peak'!$A$3:EL$37,EL$1,FALSE)),0,VLOOKUP('W. VaR &amp; Peak Pos By Trader'!$A16,'Import Peak'!$A$3:EL$37,EL$1,FALSE))</f>
        <v>0</v>
      </c>
      <c r="EM18" s="14">
        <f>IF(ISNA(VLOOKUP('W. VaR &amp; Peak Pos By Trader'!$A16,'Import Peak'!$A$3:EM$37,EM$1,FALSE)),0,VLOOKUP('W. VaR &amp; Peak Pos By Trader'!$A16,'Import Peak'!$A$3:EM$37,EM$1,FALSE))</f>
        <v>0</v>
      </c>
      <c r="EN18" s="14">
        <f>IF(ISNA(VLOOKUP('W. VaR &amp; Peak Pos By Trader'!$A16,'Import Peak'!$A$3:EN$37,EN$1,FALSE)),0,VLOOKUP('W. VaR &amp; Peak Pos By Trader'!$A16,'Import Peak'!$A$3:EN$37,EN$1,FALSE))</f>
        <v>0</v>
      </c>
      <c r="EO18" s="14">
        <f>IF(ISNA(VLOOKUP('W. VaR &amp; Peak Pos By Trader'!$A16,'Import Peak'!$A$3:EO$37,EO$1,FALSE)),0,VLOOKUP('W. VaR &amp; Peak Pos By Trader'!$A16,'Import Peak'!$A$3:EO$37,EO$1,FALSE))</f>
        <v>0</v>
      </c>
      <c r="EP18" s="14">
        <f>IF(ISNA(VLOOKUP('W. VaR &amp; Peak Pos By Trader'!$A16,'Import Peak'!$A$3:EP$37,EP$1,FALSE)),0,VLOOKUP('W. VaR &amp; Peak Pos By Trader'!$A16,'Import Peak'!$A$3:EP$37,EP$1,FALSE))</f>
        <v>0</v>
      </c>
      <c r="EQ18" s="14">
        <f>IF(ISNA(VLOOKUP('W. VaR &amp; Peak Pos By Trader'!$A16,'Import Peak'!$A$3:EQ$37,EQ$1,FALSE)),0,VLOOKUP('W. VaR &amp; Peak Pos By Trader'!$A16,'Import Peak'!$A$3:EQ$37,EQ$1,FALSE))</f>
        <v>0</v>
      </c>
      <c r="ER18" s="14">
        <f>IF(ISNA(VLOOKUP('W. VaR &amp; Peak Pos By Trader'!$A16,'Import Peak'!$A$3:ER$37,ER$1,FALSE)),0,VLOOKUP('W. VaR &amp; Peak Pos By Trader'!$A16,'Import Peak'!$A$3:ER$37,ER$1,FALSE))</f>
        <v>0</v>
      </c>
      <c r="ES18" s="14">
        <f>IF(ISNA(VLOOKUP('W. VaR &amp; Peak Pos By Trader'!$A16,'Import Peak'!$A$3:ES$37,ES$1,FALSE)),0,VLOOKUP('W. VaR &amp; Peak Pos By Trader'!$A16,'Import Peak'!$A$3:ES$37,ES$1,FALSE))</f>
        <v>0</v>
      </c>
      <c r="ET18" s="14">
        <f>IF(ISNA(VLOOKUP('W. VaR &amp; Peak Pos By Trader'!$A16,'Import Peak'!$A$3:ET$37,ET$1,FALSE)),0,VLOOKUP('W. VaR &amp; Peak Pos By Trader'!$A16,'Import Peak'!$A$3:ET$37,ET$1,FALSE))</f>
        <v>0</v>
      </c>
      <c r="EU18" s="14">
        <f>IF(ISNA(VLOOKUP('W. VaR &amp; Peak Pos By Trader'!$A16,'Import Peak'!$A$3:EU$37,EU$1,FALSE)),0,VLOOKUP('W. VaR &amp; Peak Pos By Trader'!$A16,'Import Peak'!$A$3:EU$37,EU$1,FALSE))</f>
        <v>0</v>
      </c>
      <c r="EV18" s="14">
        <f>IF(ISNA(VLOOKUP('W. VaR &amp; Peak Pos By Trader'!$A16,'Import Peak'!$A$3:EV$37,EV$1,FALSE)),0,VLOOKUP('W. VaR &amp; Peak Pos By Trader'!$A16,'Import Peak'!$A$3:EV$37,EV$1,FALSE))</f>
        <v>0</v>
      </c>
      <c r="EW18" s="14">
        <f>IF(ISNA(VLOOKUP('W. VaR &amp; Peak Pos By Trader'!$A16,'Import Peak'!$A$3:EW$37,EW$1,FALSE)),0,VLOOKUP('W. VaR &amp; Peak Pos By Trader'!$A16,'Import Peak'!$A$3:EW$37,EW$1,FALSE))</f>
        <v>0</v>
      </c>
      <c r="EX18" s="14">
        <f>IF(ISNA(VLOOKUP('W. VaR &amp; Peak Pos By Trader'!$A16,'Import Peak'!$A$3:EX$37,EX$1,FALSE)),0,VLOOKUP('W. VaR &amp; Peak Pos By Trader'!$A16,'Import Peak'!$A$3:EX$37,EX$1,FALSE))</f>
        <v>0</v>
      </c>
      <c r="EY18" s="14">
        <f>IF(ISNA(VLOOKUP('W. VaR &amp; Peak Pos By Trader'!$A16,'Import Peak'!$A$3:EY$37,EY$1,FALSE)),0,VLOOKUP('W. VaR &amp; Peak Pos By Trader'!$A16,'Import Peak'!$A$3:EY$37,EY$1,FALSE))</f>
        <v>0</v>
      </c>
      <c r="EZ18" s="14">
        <f>IF(ISNA(VLOOKUP('W. VaR &amp; Peak Pos By Trader'!$A16,'Import Peak'!$A$3:EZ$37,EZ$1,FALSE)),0,VLOOKUP('W. VaR &amp; Peak Pos By Trader'!$A16,'Import Peak'!$A$3:EZ$37,EZ$1,FALSE))</f>
        <v>0</v>
      </c>
      <c r="FA18" s="14">
        <f>IF(ISNA(VLOOKUP('W. VaR &amp; Peak Pos By Trader'!$A16,'Import Peak'!$A$3:FA$37,FA$1,FALSE)),0,VLOOKUP('W. VaR &amp; Peak Pos By Trader'!$A16,'Import Peak'!$A$3:FA$37,FA$1,FALSE))</f>
        <v>0</v>
      </c>
      <c r="FB18" s="14">
        <f>IF(ISNA(VLOOKUP('W. VaR &amp; Peak Pos By Trader'!$A16,'Import Peak'!$A$3:FB$37,FB$1,FALSE)),0,VLOOKUP('W. VaR &amp; Peak Pos By Trader'!$A16,'Import Peak'!$A$3:FB$37,FB$1,FALSE))</f>
        <v>0</v>
      </c>
      <c r="FC18" s="14">
        <f>IF(ISNA(VLOOKUP('W. VaR &amp; Peak Pos By Trader'!$A16,'Import Peak'!$A$3:FC$37,FC$1,FALSE)),0,VLOOKUP('W. VaR &amp; Peak Pos By Trader'!$A16,'Import Peak'!$A$3:FC$37,FC$1,FALSE))</f>
        <v>0</v>
      </c>
      <c r="FD18" s="14">
        <f>IF(ISNA(VLOOKUP('W. VaR &amp; Peak Pos By Trader'!$A16,'Import Peak'!$A$3:FD$37,FD$1,FALSE)),0,VLOOKUP('W. VaR &amp; Peak Pos By Trader'!$A16,'Import Peak'!$A$3:FD$37,FD$1,FALSE))</f>
        <v>0</v>
      </c>
      <c r="FE18" s="14">
        <f>IF(ISNA(VLOOKUP('W. VaR &amp; Peak Pos By Trader'!$A16,'Import Peak'!$A$3:FE$37,FE$1,FALSE)),0,VLOOKUP('W. VaR &amp; Peak Pos By Trader'!$A16,'Import Peak'!$A$3:FE$37,FE$1,FALSE))</f>
        <v>0</v>
      </c>
      <c r="FF18" s="14">
        <f>IF(ISNA(VLOOKUP('W. VaR &amp; Peak Pos By Trader'!$A16,'Import Peak'!$A$3:FF$37,FF$1,FALSE)),0,VLOOKUP('W. VaR &amp; Peak Pos By Trader'!$A16,'Import Peak'!$A$3:FF$37,FF$1,FALSE))</f>
        <v>0</v>
      </c>
      <c r="FG18" s="14">
        <f>IF(ISNA(VLOOKUP('W. VaR &amp; Peak Pos By Trader'!$A16,'Import Peak'!$A$3:FG$37,FG$1,FALSE)),0,VLOOKUP('W. VaR &amp; Peak Pos By Trader'!$A16,'Import Peak'!$A$3:FG$37,FG$1,FALSE))</f>
        <v>0</v>
      </c>
      <c r="FH18" s="14">
        <f>IF(ISNA(VLOOKUP('W. VaR &amp; Peak Pos By Trader'!$A16,'Import Peak'!$A$3:FH$37,FH$1,FALSE)),0,VLOOKUP('W. VaR &amp; Peak Pos By Trader'!$A16,'Import Peak'!$A$3:FH$37,FH$1,FALSE))</f>
        <v>0</v>
      </c>
      <c r="FI18" s="14">
        <f>IF(ISNA(VLOOKUP('W. VaR &amp; Peak Pos By Trader'!$A16,'Import Peak'!$A$3:FI$37,FI$1,FALSE)),0,VLOOKUP('W. VaR &amp; Peak Pos By Trader'!$A16,'Import Peak'!$A$3:FI$37,FI$1,FALSE))</f>
        <v>0</v>
      </c>
      <c r="FJ18" s="14">
        <f>IF(ISNA(VLOOKUP('W. VaR &amp; Peak Pos By Trader'!$A16,'Import Peak'!$A$3:FJ$37,FJ$1,FALSE)),0,VLOOKUP('W. VaR &amp; Peak Pos By Trader'!$A16,'Import Peak'!$A$3:FJ$37,FJ$1,FALSE))</f>
        <v>0</v>
      </c>
      <c r="FK18" s="14">
        <f>IF(ISNA(VLOOKUP('W. VaR &amp; Peak Pos By Trader'!$A16,'Import Peak'!$A$3:FK$37,FK$1,FALSE)),0,VLOOKUP('W. VaR &amp; Peak Pos By Trader'!$A16,'Import Peak'!$A$3:FK$37,FK$1,FALSE))</f>
        <v>0</v>
      </c>
      <c r="FL18" s="14">
        <f>IF(ISNA(VLOOKUP('W. VaR &amp; Peak Pos By Trader'!$A16,'Import Peak'!$A$3:FL$37,FL$1,FALSE)),0,VLOOKUP('W. VaR &amp; Peak Pos By Trader'!$A16,'Import Peak'!$A$3:FL$37,FL$1,FALSE))</f>
        <v>0</v>
      </c>
      <c r="FM18" s="14">
        <f>IF(ISNA(VLOOKUP('W. VaR &amp; Peak Pos By Trader'!$A16,'Import Peak'!$A$3:FM$37,FM$1,FALSE)),0,VLOOKUP('W. VaR &amp; Peak Pos By Trader'!$A16,'Import Peak'!$A$3:FM$37,FM$1,FALSE))</f>
        <v>0</v>
      </c>
      <c r="FN18" s="14">
        <f>IF(ISNA(VLOOKUP('W. VaR &amp; Peak Pos By Trader'!$A16,'Import Peak'!$A$3:FN$37,FN$1,FALSE)),0,VLOOKUP('W. VaR &amp; Peak Pos By Trader'!$A16,'Import Peak'!$A$3:FN$37,FN$1,FALSE))</f>
        <v>0</v>
      </c>
      <c r="FO18" s="14">
        <f>IF(ISNA(VLOOKUP('W. VaR &amp; Peak Pos By Trader'!$A16,'Import Peak'!$A$3:FO$37,FO$1,FALSE)),0,VLOOKUP('W. VaR &amp; Peak Pos By Trader'!$A16,'Import Peak'!$A$3:FO$37,FO$1,FALSE))</f>
        <v>0</v>
      </c>
      <c r="FP18" s="14">
        <f>IF(ISNA(VLOOKUP('W. VaR &amp; Peak Pos By Trader'!$A16,'Import Peak'!$A$3:FP$37,FP$1,FALSE)),0,VLOOKUP('W. VaR &amp; Peak Pos By Trader'!$A16,'Import Peak'!$A$3:FP$37,FP$1,FALSE))</f>
        <v>0</v>
      </c>
      <c r="FQ18" s="14">
        <f>IF(ISNA(VLOOKUP('W. VaR &amp; Peak Pos By Trader'!$A16,'Import Peak'!$A$3:FQ$37,FQ$1,FALSE)),0,VLOOKUP('W. VaR &amp; Peak Pos By Trader'!$A16,'Import Peak'!$A$3:FQ$37,FQ$1,FALSE))</f>
        <v>0</v>
      </c>
      <c r="FR18" s="14">
        <f>IF(ISNA(VLOOKUP('W. VaR &amp; Peak Pos By Trader'!$A16,'Import Peak'!$A$3:FR$37,FR$1,FALSE)),0,VLOOKUP('W. VaR &amp; Peak Pos By Trader'!$A16,'Import Peak'!$A$3:FR$37,FR$1,FALSE))</f>
        <v>0</v>
      </c>
      <c r="FS18" s="14">
        <f>IF(ISNA(VLOOKUP('W. VaR &amp; Peak Pos By Trader'!$A16,'Import Peak'!$A$3:FS$37,FS$1,FALSE)),0,VLOOKUP('W. VaR &amp; Peak Pos By Trader'!$A16,'Import Peak'!$A$3:FS$37,FS$1,FALSE))</f>
        <v>0</v>
      </c>
      <c r="FT18" s="14">
        <f>IF(ISNA(VLOOKUP('W. VaR &amp; Peak Pos By Trader'!$A16,'Import Peak'!$A$3:FT$37,FT$1,FALSE)),0,VLOOKUP('W. VaR &amp; Peak Pos By Trader'!$A16,'Import Peak'!$A$3:FT$37,FT$1,FALSE))</f>
        <v>0</v>
      </c>
      <c r="FU18" s="14">
        <f>IF(ISNA(VLOOKUP('W. VaR &amp; Peak Pos By Trader'!$A16,'Import Peak'!$A$3:FU$37,FU$1,FALSE)),0,VLOOKUP('W. VaR &amp; Peak Pos By Trader'!$A16,'Import Peak'!$A$3:FU$37,FU$1,FALSE))</f>
        <v>0</v>
      </c>
      <c r="FV18">
        <f>IF(ISNA(VLOOKUP('W. VaR &amp; Peak Pos By Trader'!$A16,'Import Peak'!$A$3:FV$37,FV$1,FALSE)),0,VLOOKUP('W. VaR &amp; Peak Pos By Trader'!$A16,'Import Peak'!$A$3:FV$37,FV$1,FALSE))</f>
        <v>0</v>
      </c>
      <c r="FW18">
        <f>IF(ISNA(VLOOKUP('W. VaR &amp; Peak Pos By Trader'!$A16,'Import Peak'!$A$3:FW$37,FW$1,FALSE)),0,VLOOKUP('W. VaR &amp; Peak Pos By Trader'!$A16,'Import Peak'!$A$3:FW$37,FW$1,FALSE))</f>
        <v>0</v>
      </c>
      <c r="FX18">
        <f>IF(ISNA(VLOOKUP('W. VaR &amp; Peak Pos By Trader'!$A16,'Import Peak'!$A$3:FX$37,FX$1,FALSE)),0,VLOOKUP('W. VaR &amp; Peak Pos By Trader'!$A16,'Import Peak'!$A$3:FX$37,FX$1,FALSE))</f>
        <v>0</v>
      </c>
      <c r="FY18">
        <f>IF(ISNA(VLOOKUP('W. VaR &amp; Peak Pos By Trader'!$A16,'Import Peak'!$A$3:FY$37,FY$1,FALSE)),0,VLOOKUP('W. VaR &amp; Peak Pos By Trader'!$A16,'Import Peak'!$A$3:FY$37,FY$1,FALSE))</f>
        <v>0</v>
      </c>
      <c r="FZ18">
        <f>IF(ISNA(VLOOKUP('W. VaR &amp; Peak Pos By Trader'!$A16,'Import Peak'!$A$3:FZ$37,FZ$1,FALSE)),0,VLOOKUP('W. VaR &amp; Peak Pos By Trader'!$A16,'Import Peak'!$A$3:FZ$37,FZ$1,FALSE))</f>
        <v>0</v>
      </c>
      <c r="GA18">
        <f>IF(ISNA(VLOOKUP('W. VaR &amp; Peak Pos By Trader'!$A16,'Import Peak'!$A$3:GA$37,GA$1,FALSE)),0,VLOOKUP('W. VaR &amp; Peak Pos By Trader'!$A16,'Import Peak'!$A$3:GA$37,GA$1,FALSE))</f>
        <v>0</v>
      </c>
      <c r="GB18">
        <f>IF(ISNA(VLOOKUP('W. VaR &amp; Peak Pos By Trader'!$A16,'Import Peak'!$A$3:GB$37,GB$1,FALSE)),0,VLOOKUP('W. VaR &amp; Peak Pos By Trader'!$A16,'Import Peak'!$A$3:GB$37,GB$1,FALSE))</f>
        <v>0</v>
      </c>
      <c r="GC18">
        <f>IF(ISNA(VLOOKUP('W. VaR &amp; Peak Pos By Trader'!$A16,'Import Peak'!$A$3:GC$37,GC$1,FALSE)),0,VLOOKUP('W. VaR &amp; Peak Pos By Trader'!$A16,'Import Peak'!$A$3:GC$37,GC$1,FALSE))</f>
        <v>0</v>
      </c>
      <c r="GD18">
        <f>IF(ISNA(VLOOKUP('W. VaR &amp; Peak Pos By Trader'!$A16,'Import Peak'!$A$3:GD$37,GD$1,FALSE)),0,VLOOKUP('W. VaR &amp; Peak Pos By Trader'!$A16,'Import Peak'!$A$3:GD$37,GD$1,FALSE))</f>
        <v>0</v>
      </c>
      <c r="GE18">
        <f>IF(ISNA(VLOOKUP('W. VaR &amp; Peak Pos By Trader'!$A16,'Import Peak'!$A$3:GE$37,GE$1,FALSE)),0,VLOOKUP('W. VaR &amp; Peak Pos By Trader'!$A16,'Import Peak'!$A$3:GE$37,GE$1,FALSE))</f>
        <v>0</v>
      </c>
      <c r="GF18">
        <f>IF(ISNA(VLOOKUP('W. VaR &amp; Peak Pos By Trader'!$A16,'Import Peak'!$A$3:GF$37,GF$1,FALSE)),0,VLOOKUP('W. VaR &amp; Peak Pos By Trader'!$A16,'Import Peak'!$A$3:GF$37,GF$1,FALSE))</f>
        <v>0</v>
      </c>
      <c r="GG18">
        <f>IF(ISNA(VLOOKUP('W. VaR &amp; Peak Pos By Trader'!$A16,'Import Peak'!$A$3:GG$37,GG$1,FALSE)),0,VLOOKUP('W. VaR &amp; Peak Pos By Trader'!$A16,'Import Peak'!$A$3:GG$37,GG$1,FALSE))</f>
        <v>0</v>
      </c>
      <c r="GH18">
        <f>IF(ISNA(VLOOKUP('W. VaR &amp; Peak Pos By Trader'!$A16,'Import Peak'!$A$3:GH$37,GH$1,FALSE)),0,VLOOKUP('W. VaR &amp; Peak Pos By Trader'!$A16,'Import Peak'!$A$3:GH$37,GH$1,FALSE))</f>
        <v>0</v>
      </c>
      <c r="GI18">
        <f>IF(ISNA(VLOOKUP('W. VaR &amp; Peak Pos By Trader'!$A16,'Import Peak'!$A$3:GI$37,GI$1,FALSE)),0,VLOOKUP('W. VaR &amp; Peak Pos By Trader'!$A16,'Import Peak'!$A$3:GI$37,GI$1,FALSE))</f>
        <v>0</v>
      </c>
      <c r="GJ18">
        <f>IF(ISNA(VLOOKUP('W. VaR &amp; Peak Pos By Trader'!$A16,'Import Peak'!$A$3:GJ$37,GJ$1,FALSE)),0,VLOOKUP('W. VaR &amp; Peak Pos By Trader'!$A16,'Import Peak'!$A$3:GJ$37,GJ$1,FALSE))</f>
        <v>0</v>
      </c>
      <c r="GK18">
        <f>IF(ISNA(VLOOKUP('W. VaR &amp; Peak Pos By Trader'!$A16,'Import Peak'!$A$3:GK$37,GK$1,FALSE)),0,VLOOKUP('W. VaR &amp; Peak Pos By Trader'!$A16,'Import Peak'!$A$3:GK$37,GK$1,FALSE))</f>
        <v>0</v>
      </c>
      <c r="GL18">
        <f>IF(ISNA(VLOOKUP('W. VaR &amp; Peak Pos By Trader'!$A16,'Import Peak'!$A$3:GL$37,GL$1,FALSE)),0,VLOOKUP('W. VaR &amp; Peak Pos By Trader'!$A16,'Import Peak'!$A$3:GL$37,GL$1,FALSE))</f>
        <v>0</v>
      </c>
      <c r="GM18">
        <f>IF(ISNA(VLOOKUP('W. VaR &amp; Peak Pos By Trader'!$A16,'Import Peak'!$A$3:GM$37,GM$1,FALSE)),0,VLOOKUP('W. VaR &amp; Peak Pos By Trader'!$A16,'Import Peak'!$A$3:GM$37,GM$1,FALSE))</f>
        <v>0</v>
      </c>
      <c r="GN18">
        <f>IF(ISNA(VLOOKUP('W. VaR &amp; Peak Pos By Trader'!$A16,'Import Peak'!$A$3:GN$37,GN$1,FALSE)),0,VLOOKUP('W. VaR &amp; Peak Pos By Trader'!$A16,'Import Peak'!$A$3:GN$37,GN$1,FALSE))</f>
        <v>0</v>
      </c>
      <c r="GO18">
        <f>IF(ISNA(VLOOKUP('W. VaR &amp; Peak Pos By Trader'!$A16,'Import Peak'!$A$3:GO$37,GO$1,FALSE)),0,VLOOKUP('W. VaR &amp; Peak Pos By Trader'!$A16,'Import Peak'!$A$3:GO$37,GO$1,FALSE))</f>
        <v>0</v>
      </c>
      <c r="GP18">
        <f>IF(ISNA(VLOOKUP('W. VaR &amp; Peak Pos By Trader'!$A16,'Import Peak'!$A$3:GP$37,GP$1,FALSE)),0,VLOOKUP('W. VaR &amp; Peak Pos By Trader'!$A16,'Import Peak'!$A$3:GP$37,GP$1,FALSE))</f>
        <v>0</v>
      </c>
      <c r="GQ18">
        <f>IF(ISNA(VLOOKUP('W. VaR &amp; Peak Pos By Trader'!$A16,'Import Peak'!$A$3:GQ$37,GQ$1,FALSE)),0,VLOOKUP('W. VaR &amp; Peak Pos By Trader'!$A16,'Import Peak'!$A$3:GQ$37,GQ$1,FALSE))</f>
        <v>0</v>
      </c>
      <c r="GR18">
        <f>IF(ISNA(VLOOKUP('W. VaR &amp; Peak Pos By Trader'!$A16,'Import Peak'!$A$3:GR$37,GR$1,FALSE)),0,VLOOKUP('W. VaR &amp; Peak Pos By Trader'!$A16,'Import Peak'!$A$3:GR$37,GR$1,FALSE))</f>
        <v>0</v>
      </c>
      <c r="GS18">
        <f>IF(ISNA(VLOOKUP('W. VaR &amp; Peak Pos By Trader'!$A16,'Import Peak'!$A$3:GS$37,GS$1,FALSE)),0,VLOOKUP('W. VaR &amp; Peak Pos By Trader'!$A16,'Import Peak'!$A$3:GS$37,GS$1,FALSE))</f>
        <v>0</v>
      </c>
      <c r="GT18">
        <f>IF(ISNA(VLOOKUP('W. VaR &amp; Peak Pos By Trader'!$A16,'Import Peak'!$A$3:GT$37,GT$1,FALSE)),0,VLOOKUP('W. VaR &amp; Peak Pos By Trader'!$A16,'Import Peak'!$A$3:GT$37,GT$1,FALSE))</f>
        <v>0</v>
      </c>
      <c r="GU18">
        <f>IF(ISNA(VLOOKUP('W. VaR &amp; Peak Pos By Trader'!$A16,'Import Peak'!$A$3:GU$37,GU$1,FALSE)),0,VLOOKUP('W. VaR &amp; Peak Pos By Trader'!$A16,'Import Peak'!$A$3:GU$37,GU$1,FALSE))</f>
        <v>0</v>
      </c>
      <c r="GV18">
        <f>IF(ISNA(VLOOKUP('W. VaR &amp; Peak Pos By Trader'!$A16,'Import Peak'!$A$3:GV$37,GV$1,FALSE)),0,VLOOKUP('W. VaR &amp; Peak Pos By Trader'!$A16,'Import Peak'!$A$3:GV$37,GV$1,FALSE))</f>
        <v>0</v>
      </c>
      <c r="GW18">
        <f>IF(ISNA(VLOOKUP('W. VaR &amp; Peak Pos By Trader'!$A16,'Import Peak'!$A$3:GW$37,GW$1,FALSE)),0,VLOOKUP('W. VaR &amp; Peak Pos By Trader'!$A16,'Import Peak'!$A$3:GW$37,GW$1,FALSE))</f>
        <v>0</v>
      </c>
      <c r="GX18">
        <f>IF(ISNA(VLOOKUP('W. VaR &amp; Peak Pos By Trader'!$A16,'Import Peak'!$A$3:GX$37,GX$1,FALSE)),0,VLOOKUP('W. VaR &amp; Peak Pos By Trader'!$A16,'Import Peak'!$A$3:GX$37,GX$1,FALSE))</f>
        <v>0</v>
      </c>
      <c r="GY18">
        <f>IF(ISNA(VLOOKUP('W. VaR &amp; Peak Pos By Trader'!$A16,'Import Peak'!$A$3:GY$37,GY$1,FALSE)),0,VLOOKUP('W. VaR &amp; Peak Pos By Trader'!$A16,'Import Peak'!$A$3:GY$37,GY$1,FALSE))</f>
        <v>0</v>
      </c>
      <c r="GZ18">
        <f>IF(ISNA(VLOOKUP('W. VaR &amp; Peak Pos By Trader'!$A16,'Import Peak'!$A$3:GZ$37,GZ$1,FALSE)),0,VLOOKUP('W. VaR &amp; Peak Pos By Trader'!$A16,'Import Peak'!$A$3:GZ$37,GZ$1,FALSE))</f>
        <v>0</v>
      </c>
      <c r="HA18">
        <f>IF(ISNA(VLOOKUP('W. VaR &amp; Peak Pos By Trader'!$A16,'Import Peak'!$A$3:HA$37,HA$1,FALSE)),0,VLOOKUP('W. VaR &amp; Peak Pos By Trader'!$A16,'Import Peak'!$A$3:HA$37,HA$1,FALSE))</f>
        <v>0</v>
      </c>
      <c r="HB18">
        <f>IF(ISNA(VLOOKUP('W. VaR &amp; Peak Pos By Trader'!$A16,'Import Peak'!$A$3:HB$37,HB$1,FALSE)),0,VLOOKUP('W. VaR &amp; Peak Pos By Trader'!$A16,'Import Peak'!$A$3:HB$37,HB$1,FALSE))</f>
        <v>0</v>
      </c>
      <c r="HC18">
        <f>IF(ISNA(VLOOKUP('W. VaR &amp; Peak Pos By Trader'!$A16,'Import Peak'!$A$3:HC$37,HC$1,FALSE)),0,VLOOKUP('W. VaR &amp; Peak Pos By Trader'!$A16,'Import Peak'!$A$3:HC$37,HC$1,FALSE))</f>
        <v>0</v>
      </c>
      <c r="HD18">
        <f>IF(ISNA(VLOOKUP('W. VaR &amp; Peak Pos By Trader'!$A16,'Import Peak'!$A$3:HD$37,HD$1,FALSE)),0,VLOOKUP('W. VaR &amp; Peak Pos By Trader'!$A16,'Import Peak'!$A$3:HD$37,HD$1,FALSE))</f>
        <v>0</v>
      </c>
      <c r="HE18">
        <f>IF(ISNA(VLOOKUP('W. VaR &amp; Peak Pos By Trader'!$A16,'Import Peak'!$A$3:HE$37,HE$1,FALSE)),0,VLOOKUP('W. VaR &amp; Peak Pos By Trader'!$A16,'Import Peak'!$A$3:HE$37,HE$1,FALSE))</f>
        <v>0</v>
      </c>
      <c r="HF18">
        <f>IF(ISNA(VLOOKUP('W. VaR &amp; Peak Pos By Trader'!$A16,'Import Peak'!$A$3:HF$37,HF$1,FALSE)),0,VLOOKUP('W. VaR &amp; Peak Pos By Trader'!$A16,'Import Peak'!$A$3:HF$37,HF$1,FALSE))</f>
        <v>0</v>
      </c>
      <c r="HG18">
        <f>IF(ISNA(VLOOKUP('W. VaR &amp; Peak Pos By Trader'!$A16,'Import Peak'!$A$3:HG$37,HG$1,FALSE)),0,VLOOKUP('W. VaR &amp; Peak Pos By Trader'!$A16,'Import Peak'!$A$3:HG$37,HG$1,FALSE))</f>
        <v>0</v>
      </c>
      <c r="HH18">
        <f>IF(ISNA(VLOOKUP('W. VaR &amp; Peak Pos By Trader'!$A16,'Import Peak'!$A$3:HH$37,HH$1,FALSE)),0,VLOOKUP('W. VaR &amp; Peak Pos By Trader'!$A16,'Import Peak'!$A$3:HH$37,HH$1,FALSE))</f>
        <v>0</v>
      </c>
      <c r="HI18">
        <f>IF(ISNA(VLOOKUP('W. VaR &amp; Peak Pos By Trader'!$A16,'Import Peak'!$A$3:HI$37,HI$1,FALSE)),0,VLOOKUP('W. VaR &amp; Peak Pos By Trader'!$A16,'Import Peak'!$A$3:HI$37,HI$1,FALSE))</f>
        <v>0</v>
      </c>
      <c r="HJ18">
        <f>IF(ISNA(VLOOKUP('W. VaR &amp; Peak Pos By Trader'!$A16,'Import Peak'!$A$3:HJ$37,HJ$1,FALSE)),0,VLOOKUP('W. VaR &amp; Peak Pos By Trader'!$A16,'Import Peak'!$A$3:HJ$37,HJ$1,FALSE))</f>
        <v>0</v>
      </c>
      <c r="HK18">
        <f>IF(ISNA(VLOOKUP('W. VaR &amp; Peak Pos By Trader'!$A16,'Import Peak'!$A$3:HK$37,HK$1,FALSE)),0,VLOOKUP('W. VaR &amp; Peak Pos By Trader'!$A16,'Import Peak'!$A$3:HK$37,HK$1,FALSE))</f>
        <v>0</v>
      </c>
      <c r="HL18">
        <f>IF(ISNA(VLOOKUP('W. VaR &amp; Peak Pos By Trader'!$A16,'Import Peak'!$A$3:HL$37,HL$1,FALSE)),0,VLOOKUP('W. VaR &amp; Peak Pos By Trader'!$A16,'Import Peak'!$A$3:HL$37,HL$1,FALSE))</f>
        <v>0</v>
      </c>
      <c r="HM18">
        <f>IF(ISNA(VLOOKUP('W. VaR &amp; Peak Pos By Trader'!$A16,'Import Peak'!$A$3:HM$37,HM$1,FALSE)),0,VLOOKUP('W. VaR &amp; Peak Pos By Trader'!$A16,'Import Peak'!$A$3:HM$37,HM$1,FALSE))</f>
        <v>0</v>
      </c>
      <c r="HN18">
        <f>IF(ISNA(VLOOKUP('W. VaR &amp; Peak Pos By Trader'!$A16,'Import Peak'!$A$3:HN$37,HN$1,FALSE)),0,VLOOKUP('W. VaR &amp; Peak Pos By Trader'!$A16,'Import Peak'!$A$3:HN$37,HN$1,FALSE))</f>
        <v>0</v>
      </c>
      <c r="HO18">
        <f>IF(ISNA(VLOOKUP('W. VaR &amp; Peak Pos By Trader'!$A16,'Import Peak'!$A$3:HO$37,HO$1,FALSE)),0,VLOOKUP('W. VaR &amp; Peak Pos By Trader'!$A16,'Import Peak'!$A$3:HO$37,HO$1,FALSE))</f>
        <v>0</v>
      </c>
      <c r="HP18">
        <f>IF(ISNA(VLOOKUP('W. VaR &amp; Peak Pos By Trader'!$A16,'Import Peak'!$A$3:HP$37,HP$1,FALSE)),0,VLOOKUP('W. VaR &amp; Peak Pos By Trader'!$A16,'Import Peak'!$A$3:HP$37,HP$1,FALSE))</f>
        <v>0</v>
      </c>
      <c r="HQ18">
        <f>IF(ISNA(VLOOKUP('W. VaR &amp; Peak Pos By Trader'!$A16,'Import Peak'!$A$3:HQ$37,HQ$1,FALSE)),0,VLOOKUP('W. VaR &amp; Peak Pos By Trader'!$A16,'Import Peak'!$A$3:HQ$37,HQ$1,FALSE))</f>
        <v>0</v>
      </c>
      <c r="HR18">
        <f>IF(ISNA(VLOOKUP('W. VaR &amp; Peak Pos By Trader'!$A16,'Import Peak'!$A$3:HR$37,HR$1,FALSE)),0,VLOOKUP('W. VaR &amp; Peak Pos By Trader'!$A16,'Import Peak'!$A$3:HR$37,HR$1,FALSE))</f>
        <v>0</v>
      </c>
      <c r="HS18">
        <f>IF(ISNA(VLOOKUP('W. VaR &amp; Peak Pos By Trader'!$A16,'Import Peak'!$A$3:HS$37,HS$1,FALSE)),0,VLOOKUP('W. VaR &amp; Peak Pos By Trader'!$A16,'Import Peak'!$A$3:HS$37,HS$1,FALSE))</f>
        <v>0</v>
      </c>
      <c r="HT18">
        <f>IF(ISNA(VLOOKUP('W. VaR &amp; Peak Pos By Trader'!$A16,'Import Peak'!$A$3:HT$37,HT$1,FALSE)),0,VLOOKUP('W. VaR &amp; Peak Pos By Trader'!$A16,'Import Peak'!$A$3:HT$37,HT$1,FALSE))</f>
        <v>0</v>
      </c>
      <c r="HU18">
        <f>IF(ISNA(VLOOKUP('W. VaR &amp; Peak Pos By Trader'!$A16,'Import Peak'!$A$3:HU$37,HU$1,FALSE)),0,VLOOKUP('W. VaR &amp; Peak Pos By Trader'!$A16,'Import Peak'!$A$3:HU$37,HU$1,FALSE))</f>
        <v>0</v>
      </c>
      <c r="HV18">
        <f>IF(ISNA(VLOOKUP('W. VaR &amp; Peak Pos By Trader'!$A16,'Import Peak'!$A$3:HV$37,HV$1,FALSE)),0,VLOOKUP('W. VaR &amp; Peak Pos By Trader'!$A16,'Import Peak'!$A$3:HV$37,HV$1,FALSE))</f>
        <v>0</v>
      </c>
      <c r="HW18">
        <f>IF(ISNA(VLOOKUP('W. VaR &amp; Peak Pos By Trader'!$A16,'Import Peak'!$A$3:HW$37,HW$1,FALSE)),0,VLOOKUP('W. VaR &amp; Peak Pos By Trader'!$A16,'Import Peak'!$A$3:HW$37,HW$1,FALSE))</f>
        <v>0</v>
      </c>
      <c r="HX18">
        <f>IF(ISNA(VLOOKUP('W. VaR &amp; Peak Pos By Trader'!$A16,'Import Peak'!$A$3:HX$37,HX$1,FALSE)),0,VLOOKUP('W. VaR &amp; Peak Pos By Trader'!$A16,'Import Peak'!$A$3:HX$37,HX$1,FALSE))</f>
        <v>0</v>
      </c>
      <c r="HY18">
        <f>IF(ISNA(VLOOKUP('W. VaR &amp; Peak Pos By Trader'!$A16,'Import Peak'!$A$3:HY$37,HY$1,FALSE)),0,VLOOKUP('W. VaR &amp; Peak Pos By Trader'!$A16,'Import Peak'!$A$3:HY$37,HY$1,FALSE))</f>
        <v>0</v>
      </c>
      <c r="HZ18">
        <f>IF(ISNA(VLOOKUP('W. VaR &amp; Peak Pos By Trader'!$A16,'Import Peak'!$A$3:HZ$37,HZ$1,FALSE)),0,VLOOKUP('W. VaR &amp; Peak Pos By Trader'!$A16,'Import Peak'!$A$3:HZ$37,HZ$1,FALSE))</f>
        <v>0</v>
      </c>
      <c r="IA18">
        <f>IF(ISNA(VLOOKUP('W. VaR &amp; Peak Pos By Trader'!$A16,'Import Peak'!$A$3:IA$37,IA$1,FALSE)),0,VLOOKUP('W. VaR &amp; Peak Pos By Trader'!$A16,'Import Peak'!$A$3:IA$37,IA$1,FALSE))</f>
        <v>0</v>
      </c>
      <c r="IB18">
        <f>IF(ISNA(VLOOKUP('W. VaR &amp; Peak Pos By Trader'!$A16,'Import Peak'!$A$3:IB$37,IB$1,FALSE)),0,VLOOKUP('W. VaR &amp; Peak Pos By Trader'!$A16,'Import Peak'!$A$3:IB$37,IB$1,FALSE))</f>
        <v>0</v>
      </c>
      <c r="IC18">
        <f>IF(ISNA(VLOOKUP('W. VaR &amp; Peak Pos By Trader'!$A16,'Import Peak'!$A$3:IC$37,IC$1,FALSE)),0,VLOOKUP('W. VaR &amp; Peak Pos By Trader'!$A16,'Import Peak'!$A$3:IC$37,IC$1,FALSE))</f>
        <v>0</v>
      </c>
    </row>
    <row r="19" spans="1:237">
      <c r="A19" s="20" t="s">
        <v>47</v>
      </c>
      <c r="B19" s="14">
        <f>IF(ISNA(VLOOKUP('W. VaR &amp; Peak Pos By Trader'!$A17,'Import Peak'!$A$3:B$37,B$1,FALSE)),0,VLOOKUP('W. VaR &amp; Peak Pos By Trader'!$A17,'Import Peak'!$A$3:B$37,B$1,FALSE))</f>
        <v>0</v>
      </c>
      <c r="C19" s="14">
        <f>IF(ISNA(VLOOKUP('W. VaR &amp; Peak Pos By Trader'!$A17,'Import Peak'!$A$3:C$37,C$1,FALSE)),0,VLOOKUP('W. VaR &amp; Peak Pos By Trader'!$A17,'Import Peak'!$A$3:C$37,C$1,FALSE))</f>
        <v>0</v>
      </c>
      <c r="D19" s="14">
        <f>IF(ISNA(VLOOKUP('W. VaR &amp; Peak Pos By Trader'!$A17,'Import Peak'!$A$3:D$37,D$1,FALSE)),0,VLOOKUP('W. VaR &amp; Peak Pos By Trader'!$A17,'Import Peak'!$A$3:D$37,D$1,FALSE))</f>
        <v>0</v>
      </c>
      <c r="E19" s="14">
        <f>IF(ISNA(VLOOKUP('W. VaR &amp; Peak Pos By Trader'!$A17,'Import Peak'!$A$3:E$37,E$1,FALSE)),0,VLOOKUP('W. VaR &amp; Peak Pos By Trader'!$A17,'Import Peak'!$A$3:E$37,E$1,FALSE))</f>
        <v>0</v>
      </c>
      <c r="F19" s="14">
        <f>IF(ISNA(VLOOKUP('W. VaR &amp; Peak Pos By Trader'!$A17,'Import Peak'!$A$3:F$37,F$1,FALSE)),0,VLOOKUP('W. VaR &amp; Peak Pos By Trader'!$A17,'Import Peak'!$A$3:F$37,F$1,FALSE))</f>
        <v>0</v>
      </c>
      <c r="G19" s="14">
        <f>IF(ISNA(VLOOKUP('W. VaR &amp; Peak Pos By Trader'!$A17,'Import Peak'!$A$3:G$37,G$1,FALSE)),0,VLOOKUP('W. VaR &amp; Peak Pos By Trader'!$A17,'Import Peak'!$A$3:G$37,G$1,FALSE))</f>
        <v>0</v>
      </c>
      <c r="H19" s="14">
        <f>IF(ISNA(VLOOKUP('W. VaR &amp; Peak Pos By Trader'!$A17,'Import Peak'!$A$3:H$37,H$1,FALSE)),0,VLOOKUP('W. VaR &amp; Peak Pos By Trader'!$A17,'Import Peak'!$A$3:H$37,H$1,FALSE))</f>
        <v>0</v>
      </c>
      <c r="I19" s="14">
        <f>IF(ISNA(VLOOKUP('W. VaR &amp; Peak Pos By Trader'!$A17,'Import Peak'!$A$3:I$37,I$1,FALSE)),0,VLOOKUP('W. VaR &amp; Peak Pos By Trader'!$A17,'Import Peak'!$A$3:I$37,I$1,FALSE))</f>
        <v>0</v>
      </c>
      <c r="J19" s="14">
        <f>IF(ISNA(VLOOKUP('W. VaR &amp; Peak Pos By Trader'!$A17,'Import Peak'!$A$3:J$37,J$1,FALSE)),0,VLOOKUP('W. VaR &amp; Peak Pos By Trader'!$A17,'Import Peak'!$A$3:J$37,J$1,FALSE))</f>
        <v>0</v>
      </c>
      <c r="K19" s="14">
        <f>IF(ISNA(VLOOKUP('W. VaR &amp; Peak Pos By Trader'!$A17,'Import Peak'!$A$3:K$37,K$1,FALSE)),0,VLOOKUP('W. VaR &amp; Peak Pos By Trader'!$A17,'Import Peak'!$A$3:K$37,K$1,FALSE))</f>
        <v>0</v>
      </c>
      <c r="L19" s="14">
        <f>IF(ISNA(VLOOKUP('W. VaR &amp; Peak Pos By Trader'!$A17,'Import Peak'!$A$3:L$37,L$1,FALSE)),0,VLOOKUP('W. VaR &amp; Peak Pos By Trader'!$A17,'Import Peak'!$A$3:L$37,L$1,FALSE))</f>
        <v>0</v>
      </c>
      <c r="M19" s="14">
        <f>IF(ISNA(VLOOKUP('W. VaR &amp; Peak Pos By Trader'!$A17,'Import Peak'!$A$3:M$37,M$1,FALSE)),0,VLOOKUP('W. VaR &amp; Peak Pos By Trader'!$A17,'Import Peak'!$A$3:M$37,M$1,FALSE))</f>
        <v>0</v>
      </c>
      <c r="N19" s="14">
        <f>IF(ISNA(VLOOKUP('W. VaR &amp; Peak Pos By Trader'!$A17,'Import Peak'!$A$3:N$37,N$1,FALSE)),0,VLOOKUP('W. VaR &amp; Peak Pos By Trader'!$A17,'Import Peak'!$A$3:N$37,N$1,FALSE))</f>
        <v>0</v>
      </c>
      <c r="O19" s="14">
        <f>IF(ISNA(VLOOKUP('W. VaR &amp; Peak Pos By Trader'!$A17,'Import Peak'!$A$3:O$37,O$1,FALSE)),0,VLOOKUP('W. VaR &amp; Peak Pos By Trader'!$A17,'Import Peak'!$A$3:O$37,O$1,FALSE))</f>
        <v>0</v>
      </c>
      <c r="P19" s="14">
        <f>IF(ISNA(VLOOKUP('W. VaR &amp; Peak Pos By Trader'!$A17,'Import Peak'!$A$3:P$37,P$1,FALSE)),0,VLOOKUP('W. VaR &amp; Peak Pos By Trader'!$A17,'Import Peak'!$A$3:P$37,P$1,FALSE))</f>
        <v>0</v>
      </c>
      <c r="Q19" s="14">
        <f>IF(ISNA(VLOOKUP('W. VaR &amp; Peak Pos By Trader'!$A17,'Import Peak'!$A$3:Q$37,Q$1,FALSE)),0,VLOOKUP('W. VaR &amp; Peak Pos By Trader'!$A17,'Import Peak'!$A$3:Q$37,Q$1,FALSE))</f>
        <v>0</v>
      </c>
      <c r="R19" s="14">
        <f>IF(ISNA(VLOOKUP('W. VaR &amp; Peak Pos By Trader'!$A17,'Import Peak'!$A$3:R$37,R$1,FALSE)),0,VLOOKUP('W. VaR &amp; Peak Pos By Trader'!$A17,'Import Peak'!$A$3:R$37,R$1,FALSE))</f>
        <v>0</v>
      </c>
      <c r="S19" s="14">
        <f>IF(ISNA(VLOOKUP('W. VaR &amp; Peak Pos By Trader'!$A17,'Import Peak'!$A$3:S$37,S$1,FALSE)),0,VLOOKUP('W. VaR &amp; Peak Pos By Trader'!$A17,'Import Peak'!$A$3:S$37,S$1,FALSE))</f>
        <v>0</v>
      </c>
      <c r="T19" s="14">
        <f>IF(ISNA(VLOOKUP('W. VaR &amp; Peak Pos By Trader'!$A17,'Import Peak'!$A$3:T$37,T$1,FALSE)),0,VLOOKUP('W. VaR &amp; Peak Pos By Trader'!$A17,'Import Peak'!$A$3:T$37,T$1,FALSE))</f>
        <v>0</v>
      </c>
      <c r="U19" s="14">
        <f>IF(ISNA(VLOOKUP('W. VaR &amp; Peak Pos By Trader'!$A17,'Import Peak'!$A$3:U$37,U$1,FALSE)),0,VLOOKUP('W. VaR &amp; Peak Pos By Trader'!$A17,'Import Peak'!$A$3:U$37,U$1,FALSE))</f>
        <v>0</v>
      </c>
      <c r="V19" s="14">
        <f>IF(ISNA(VLOOKUP('W. VaR &amp; Peak Pos By Trader'!$A17,'Import Peak'!$A$3:V$37,V$1,FALSE)),0,VLOOKUP('W. VaR &amp; Peak Pos By Trader'!$A17,'Import Peak'!$A$3:V$37,V$1,FALSE))</f>
        <v>0</v>
      </c>
      <c r="W19" s="14">
        <f>IF(ISNA(VLOOKUP('W. VaR &amp; Peak Pos By Trader'!$A17,'Import Peak'!$A$3:W$37,W$1,FALSE)),0,VLOOKUP('W. VaR &amp; Peak Pos By Trader'!$A17,'Import Peak'!$A$3:W$37,W$1,FALSE))</f>
        <v>0</v>
      </c>
      <c r="X19" s="14">
        <f>IF(ISNA(VLOOKUP('W. VaR &amp; Peak Pos By Trader'!$A17,'Import Peak'!$A$3:X$37,X$1,FALSE)),0,VLOOKUP('W. VaR &amp; Peak Pos By Trader'!$A17,'Import Peak'!$A$3:X$37,X$1,FALSE))</f>
        <v>0</v>
      </c>
      <c r="Y19" s="14">
        <f>IF(ISNA(VLOOKUP('W. VaR &amp; Peak Pos By Trader'!$A17,'Import Peak'!$A$3:Y$37,Y$1,FALSE)),0,VLOOKUP('W. VaR &amp; Peak Pos By Trader'!$A17,'Import Peak'!$A$3:Y$37,Y$1,FALSE))</f>
        <v>0</v>
      </c>
      <c r="Z19" s="14">
        <f>IF(ISNA(VLOOKUP('W. VaR &amp; Peak Pos By Trader'!$A17,'Import Peak'!$A$3:Z$37,Z$1,FALSE)),0,VLOOKUP('W. VaR &amp; Peak Pos By Trader'!$A17,'Import Peak'!$A$3:Z$37,Z$1,FALSE))</f>
        <v>0</v>
      </c>
      <c r="AA19" s="14">
        <f>IF(ISNA(VLOOKUP('W. VaR &amp; Peak Pos By Trader'!$A17,'Import Peak'!$A$3:AA$37,AA$1,FALSE)),0,VLOOKUP('W. VaR &amp; Peak Pos By Trader'!$A17,'Import Peak'!$A$3:AA$37,AA$1,FALSE))</f>
        <v>0</v>
      </c>
      <c r="AB19" s="14">
        <f>IF(ISNA(VLOOKUP('W. VaR &amp; Peak Pos By Trader'!$A17,'Import Peak'!$A$3:AB$37,AB$1,FALSE)),0,VLOOKUP('W. VaR &amp; Peak Pos By Trader'!$A17,'Import Peak'!$A$3:AB$37,AB$1,FALSE))</f>
        <v>0</v>
      </c>
      <c r="AC19" s="14">
        <f>IF(ISNA(VLOOKUP('W. VaR &amp; Peak Pos By Trader'!$A17,'Import Peak'!$A$3:AC$37,AC$1,FALSE)),0,VLOOKUP('W. VaR &amp; Peak Pos By Trader'!$A17,'Import Peak'!$A$3:AC$37,AC$1,FALSE))</f>
        <v>0</v>
      </c>
      <c r="AD19" s="14">
        <f>IF(ISNA(VLOOKUP('W. VaR &amp; Peak Pos By Trader'!$A17,'Import Peak'!$A$3:AD$37,AD$1,FALSE)),0,VLOOKUP('W. VaR &amp; Peak Pos By Trader'!$A17,'Import Peak'!$A$3:AD$37,AD$1,FALSE))</f>
        <v>0</v>
      </c>
      <c r="AE19" s="14">
        <f>IF(ISNA(VLOOKUP('W. VaR &amp; Peak Pos By Trader'!$A17,'Import Peak'!$A$3:AE$37,AE$1,FALSE)),0,VLOOKUP('W. VaR &amp; Peak Pos By Trader'!$A17,'Import Peak'!$A$3:AE$37,AE$1,FALSE))</f>
        <v>0</v>
      </c>
      <c r="AF19" s="14">
        <f>IF(ISNA(VLOOKUP('W. VaR &amp; Peak Pos By Trader'!$A17,'Import Peak'!$A$3:AF$37,AF$1,FALSE)),0,VLOOKUP('W. VaR &amp; Peak Pos By Trader'!$A17,'Import Peak'!$A$3:AF$37,AF$1,FALSE))</f>
        <v>0</v>
      </c>
      <c r="AG19" s="14">
        <f>IF(ISNA(VLOOKUP('W. VaR &amp; Peak Pos By Trader'!$A17,'Import Peak'!$A$3:AG$37,AG$1,FALSE)),0,VLOOKUP('W. VaR &amp; Peak Pos By Trader'!$A17,'Import Peak'!$A$3:AG$37,AG$1,FALSE))</f>
        <v>0</v>
      </c>
      <c r="AH19" s="14">
        <f>IF(ISNA(VLOOKUP('W. VaR &amp; Peak Pos By Trader'!$A17,'Import Peak'!$A$3:AH$37,AH$1,FALSE)),0,VLOOKUP('W. VaR &amp; Peak Pos By Trader'!$A17,'Import Peak'!$A$3:AH$37,AH$1,FALSE))</f>
        <v>0</v>
      </c>
      <c r="AI19" s="14">
        <f>IF(ISNA(VLOOKUP('W. VaR &amp; Peak Pos By Trader'!$A17,'Import Peak'!$A$3:AI$37,AI$1,FALSE)),0,VLOOKUP('W. VaR &amp; Peak Pos By Trader'!$A17,'Import Peak'!$A$3:AI$37,AI$1,FALSE))</f>
        <v>0</v>
      </c>
      <c r="AJ19" s="14">
        <f>IF(ISNA(VLOOKUP('W. VaR &amp; Peak Pos By Trader'!$A17,'Import Peak'!$A$3:AJ$37,AJ$1,FALSE)),0,VLOOKUP('W. VaR &amp; Peak Pos By Trader'!$A17,'Import Peak'!$A$3:AJ$37,AJ$1,FALSE))</f>
        <v>0</v>
      </c>
      <c r="AK19" s="14">
        <f>IF(ISNA(VLOOKUP('W. VaR &amp; Peak Pos By Trader'!$A17,'Import Peak'!$A$3:AK$37,AK$1,FALSE)),0,VLOOKUP('W. VaR &amp; Peak Pos By Trader'!$A17,'Import Peak'!$A$3:AK$37,AK$1,FALSE))</f>
        <v>0</v>
      </c>
      <c r="AL19" s="14">
        <f>IF(ISNA(VLOOKUP('W. VaR &amp; Peak Pos By Trader'!$A17,'Import Peak'!$A$3:AL$37,AL$1,FALSE)),0,VLOOKUP('W. VaR &amp; Peak Pos By Trader'!$A17,'Import Peak'!$A$3:AL$37,AL$1,FALSE))</f>
        <v>0</v>
      </c>
      <c r="AM19" s="14">
        <f>IF(ISNA(VLOOKUP('W. VaR &amp; Peak Pos By Trader'!$A17,'Import Peak'!$A$3:AM$37,AM$1,FALSE)),0,VLOOKUP('W. VaR &amp; Peak Pos By Trader'!$A17,'Import Peak'!$A$3:AM$37,AM$1,FALSE))</f>
        <v>0</v>
      </c>
      <c r="AN19" s="14">
        <f>IF(ISNA(VLOOKUP('W. VaR &amp; Peak Pos By Trader'!$A17,'Import Peak'!$A$3:AN$37,AN$1,FALSE)),0,VLOOKUP('W. VaR &amp; Peak Pos By Trader'!$A17,'Import Peak'!$A$3:AN$37,AN$1,FALSE))</f>
        <v>0</v>
      </c>
      <c r="AO19" s="14">
        <f>IF(ISNA(VLOOKUP('W. VaR &amp; Peak Pos By Trader'!$A17,'Import Peak'!$A$3:AO$37,AO$1,FALSE)),0,VLOOKUP('W. VaR &amp; Peak Pos By Trader'!$A17,'Import Peak'!$A$3:AO$37,AO$1,FALSE))</f>
        <v>0</v>
      </c>
      <c r="AP19" s="14">
        <f>IF(ISNA(VLOOKUP('W. VaR &amp; Peak Pos By Trader'!$A17,'Import Peak'!$A$3:AP$37,AP$1,FALSE)),0,VLOOKUP('W. VaR &amp; Peak Pos By Trader'!$A17,'Import Peak'!$A$3:AP$37,AP$1,FALSE))</f>
        <v>0</v>
      </c>
      <c r="AQ19" s="14">
        <f>IF(ISNA(VLOOKUP('W. VaR &amp; Peak Pos By Trader'!$A17,'Import Peak'!$A$3:AQ$37,AQ$1,FALSE)),0,VLOOKUP('W. VaR &amp; Peak Pos By Trader'!$A17,'Import Peak'!$A$3:AQ$37,AQ$1,FALSE))</f>
        <v>0</v>
      </c>
      <c r="AR19" s="14">
        <f>IF(ISNA(VLOOKUP('W. VaR &amp; Peak Pos By Trader'!$A17,'Import Peak'!$A$3:AR$37,AR$1,FALSE)),0,VLOOKUP('W. VaR &amp; Peak Pos By Trader'!$A17,'Import Peak'!$A$3:AR$37,AR$1,FALSE))</f>
        <v>0</v>
      </c>
      <c r="AS19" s="14">
        <f>IF(ISNA(VLOOKUP('W. VaR &amp; Peak Pos By Trader'!$A17,'Import Peak'!$A$3:AS$37,AS$1,FALSE)),0,VLOOKUP('W. VaR &amp; Peak Pos By Trader'!$A17,'Import Peak'!$A$3:AS$37,AS$1,FALSE))</f>
        <v>0</v>
      </c>
      <c r="AT19" s="14">
        <f>IF(ISNA(VLOOKUP('W. VaR &amp; Peak Pos By Trader'!$A17,'Import Peak'!$A$3:AT$37,AT$1,FALSE)),0,VLOOKUP('W. VaR &amp; Peak Pos By Trader'!$A17,'Import Peak'!$A$3:AT$37,AT$1,FALSE))</f>
        <v>0</v>
      </c>
      <c r="AU19" s="14">
        <f>IF(ISNA(VLOOKUP('W. VaR &amp; Peak Pos By Trader'!$A17,'Import Peak'!$A$3:AU$37,AU$1,FALSE)),0,VLOOKUP('W. VaR &amp; Peak Pos By Trader'!$A17,'Import Peak'!$A$3:AU$37,AU$1,FALSE))</f>
        <v>0</v>
      </c>
      <c r="AV19" s="14">
        <f>IF(ISNA(VLOOKUP('W. VaR &amp; Peak Pos By Trader'!$A17,'Import Peak'!$A$3:AV$37,AV$1,FALSE)),0,VLOOKUP('W. VaR &amp; Peak Pos By Trader'!$A17,'Import Peak'!$A$3:AV$37,AV$1,FALSE))</f>
        <v>0</v>
      </c>
      <c r="AW19" s="14">
        <f>IF(ISNA(VLOOKUP('W. VaR &amp; Peak Pos By Trader'!$A17,'Import Peak'!$A$3:AW$37,AW$1,FALSE)),0,VLOOKUP('W. VaR &amp; Peak Pos By Trader'!$A17,'Import Peak'!$A$3:AW$37,AW$1,FALSE))</f>
        <v>0</v>
      </c>
      <c r="AX19" s="14">
        <f>IF(ISNA(VLOOKUP('W. VaR &amp; Peak Pos By Trader'!$A17,'Import Peak'!$A$3:AX$37,AX$1,FALSE)),0,VLOOKUP('W. VaR &amp; Peak Pos By Trader'!$A17,'Import Peak'!$A$3:AX$37,AX$1,FALSE))</f>
        <v>0</v>
      </c>
      <c r="AY19" s="14">
        <f>IF(ISNA(VLOOKUP('W. VaR &amp; Peak Pos By Trader'!$A17,'Import Peak'!$A$3:AY$37,AY$1,FALSE)),0,VLOOKUP('W. VaR &amp; Peak Pos By Trader'!$A17,'Import Peak'!$A$3:AY$37,AY$1,FALSE))</f>
        <v>0</v>
      </c>
      <c r="AZ19" s="14">
        <f>IF(ISNA(VLOOKUP('W. VaR &amp; Peak Pos By Trader'!$A17,'Import Peak'!$A$3:AZ$37,AZ$1,FALSE)),0,VLOOKUP('W. VaR &amp; Peak Pos By Trader'!$A17,'Import Peak'!$A$3:AZ$37,AZ$1,FALSE))</f>
        <v>0</v>
      </c>
      <c r="BA19" s="14">
        <f>IF(ISNA(VLOOKUP('W. VaR &amp; Peak Pos By Trader'!$A17,'Import Peak'!$A$3:BA$37,BA$1,FALSE)),0,VLOOKUP('W. VaR &amp; Peak Pos By Trader'!$A17,'Import Peak'!$A$3:BA$37,BA$1,FALSE))</f>
        <v>0</v>
      </c>
      <c r="BB19" s="14">
        <f>IF(ISNA(VLOOKUP('W. VaR &amp; Peak Pos By Trader'!$A17,'Import Peak'!$A$3:BB$37,BB$1,FALSE)),0,VLOOKUP('W. VaR &amp; Peak Pos By Trader'!$A17,'Import Peak'!$A$3:BB$37,BB$1,FALSE))</f>
        <v>0</v>
      </c>
      <c r="BC19" s="14">
        <f>IF(ISNA(VLOOKUP('W. VaR &amp; Peak Pos By Trader'!$A17,'Import Peak'!$A$3:BC$37,BC$1,FALSE)),0,VLOOKUP('W. VaR &amp; Peak Pos By Trader'!$A17,'Import Peak'!$A$3:BC$37,BC$1,FALSE))</f>
        <v>0</v>
      </c>
      <c r="BD19" s="14">
        <f>IF(ISNA(VLOOKUP('W. VaR &amp; Peak Pos By Trader'!$A17,'Import Peak'!$A$3:BD$37,BD$1,FALSE)),0,VLOOKUP('W. VaR &amp; Peak Pos By Trader'!$A17,'Import Peak'!$A$3:BD$37,BD$1,FALSE))</f>
        <v>0</v>
      </c>
      <c r="BE19" s="14">
        <f>IF(ISNA(VLOOKUP('W. VaR &amp; Peak Pos By Trader'!$A17,'Import Peak'!$A$3:BE$37,BE$1,FALSE)),0,VLOOKUP('W. VaR &amp; Peak Pos By Trader'!$A17,'Import Peak'!$A$3:BE$37,BE$1,FALSE))</f>
        <v>0</v>
      </c>
      <c r="BF19" s="14">
        <f>IF(ISNA(VLOOKUP('W. VaR &amp; Peak Pos By Trader'!$A17,'Import Peak'!$A$3:BF$37,BF$1,FALSE)),0,VLOOKUP('W. VaR &amp; Peak Pos By Trader'!$A17,'Import Peak'!$A$3:BF$37,BF$1,FALSE))</f>
        <v>0</v>
      </c>
      <c r="BG19" s="14">
        <f>IF(ISNA(VLOOKUP('W. VaR &amp; Peak Pos By Trader'!$A17,'Import Peak'!$A$3:BG$37,BG$1,FALSE)),0,VLOOKUP('W. VaR &amp; Peak Pos By Trader'!$A17,'Import Peak'!$A$3:BG$37,BG$1,FALSE))</f>
        <v>0</v>
      </c>
      <c r="BH19" s="14">
        <f>IF(ISNA(VLOOKUP('W. VaR &amp; Peak Pos By Trader'!$A17,'Import Peak'!$A$3:BH$37,BH$1,FALSE)),0,VLOOKUP('W. VaR &amp; Peak Pos By Trader'!$A17,'Import Peak'!$A$3:BH$37,BH$1,FALSE))</f>
        <v>0</v>
      </c>
      <c r="BI19" s="14">
        <f>IF(ISNA(VLOOKUP('W. VaR &amp; Peak Pos By Trader'!$A17,'Import Peak'!$A$3:BI$37,BI$1,FALSE)),0,VLOOKUP('W. VaR &amp; Peak Pos By Trader'!$A17,'Import Peak'!$A$3:BI$37,BI$1,FALSE))</f>
        <v>0</v>
      </c>
      <c r="BJ19" s="14">
        <f>IF(ISNA(VLOOKUP('W. VaR &amp; Peak Pos By Trader'!$A17,'Import Peak'!$A$3:BJ$37,BJ$1,FALSE)),0,VLOOKUP('W. VaR &amp; Peak Pos By Trader'!$A17,'Import Peak'!$A$3:BJ$37,BJ$1,FALSE))</f>
        <v>0</v>
      </c>
      <c r="BK19" s="14">
        <f>IF(ISNA(VLOOKUP('W. VaR &amp; Peak Pos By Trader'!$A17,'Import Peak'!$A$3:BK$37,BK$1,FALSE)),0,VLOOKUP('W. VaR &amp; Peak Pos By Trader'!$A17,'Import Peak'!$A$3:BK$37,BK$1,FALSE))</f>
        <v>0</v>
      </c>
      <c r="BL19" s="14">
        <f>IF(ISNA(VLOOKUP('W. VaR &amp; Peak Pos By Trader'!$A17,'Import Peak'!$A$3:BL$37,BL$1,FALSE)),0,VLOOKUP('W. VaR &amp; Peak Pos By Trader'!$A17,'Import Peak'!$A$3:BL$37,BL$1,FALSE))</f>
        <v>0</v>
      </c>
      <c r="BM19" s="14">
        <f>IF(ISNA(VLOOKUP('W. VaR &amp; Peak Pos By Trader'!$A17,'Import Peak'!$A$3:BM$37,BM$1,FALSE)),0,VLOOKUP('W. VaR &amp; Peak Pos By Trader'!$A17,'Import Peak'!$A$3:BM$37,BM$1,FALSE))</f>
        <v>0</v>
      </c>
      <c r="BN19" s="14">
        <f>IF(ISNA(VLOOKUP('W. VaR &amp; Peak Pos By Trader'!$A17,'Import Peak'!$A$3:BN$37,BN$1,FALSE)),0,VLOOKUP('W. VaR &amp; Peak Pos By Trader'!$A17,'Import Peak'!$A$3:BN$37,BN$1,FALSE))</f>
        <v>0</v>
      </c>
      <c r="BO19" s="14">
        <f>IF(ISNA(VLOOKUP('W. VaR &amp; Peak Pos By Trader'!$A17,'Import Peak'!$A$3:BO$37,BO$1,FALSE)),0,VLOOKUP('W. VaR &amp; Peak Pos By Trader'!$A17,'Import Peak'!$A$3:BO$37,BO$1,FALSE))</f>
        <v>0</v>
      </c>
      <c r="BP19" s="14">
        <f>IF(ISNA(VLOOKUP('W. VaR &amp; Peak Pos By Trader'!$A17,'Import Peak'!$A$3:BP$37,BP$1,FALSE)),0,VLOOKUP('W. VaR &amp; Peak Pos By Trader'!$A17,'Import Peak'!$A$3:BP$37,BP$1,FALSE))</f>
        <v>0</v>
      </c>
      <c r="BQ19" s="14">
        <f>IF(ISNA(VLOOKUP('W. VaR &amp; Peak Pos By Trader'!$A17,'Import Peak'!$A$3:BQ$37,BQ$1,FALSE)),0,VLOOKUP('W. VaR &amp; Peak Pos By Trader'!$A17,'Import Peak'!$A$3:BQ$37,BQ$1,FALSE))</f>
        <v>0</v>
      </c>
      <c r="BR19" s="14">
        <f>IF(ISNA(VLOOKUP('W. VaR &amp; Peak Pos By Trader'!$A17,'Import Peak'!$A$3:BR$37,BR$1,FALSE)),0,VLOOKUP('W. VaR &amp; Peak Pos By Trader'!$A17,'Import Peak'!$A$3:BR$37,BR$1,FALSE))</f>
        <v>0</v>
      </c>
      <c r="BS19" s="14">
        <f>IF(ISNA(VLOOKUP('W. VaR &amp; Peak Pos By Trader'!$A17,'Import Peak'!$A$3:BS$37,BS$1,FALSE)),0,VLOOKUP('W. VaR &amp; Peak Pos By Trader'!$A17,'Import Peak'!$A$3:BS$37,BS$1,FALSE))</f>
        <v>0</v>
      </c>
      <c r="BT19" s="14">
        <f>IF(ISNA(VLOOKUP('W. VaR &amp; Peak Pos By Trader'!$A17,'Import Peak'!$A$3:BT$37,BT$1,FALSE)),0,VLOOKUP('W. VaR &amp; Peak Pos By Trader'!$A17,'Import Peak'!$A$3:BT$37,BT$1,FALSE))</f>
        <v>0</v>
      </c>
      <c r="BU19" s="14">
        <f>IF(ISNA(VLOOKUP('W. VaR &amp; Peak Pos By Trader'!$A17,'Import Peak'!$A$3:BU$37,BU$1,FALSE)),0,VLOOKUP('W. VaR &amp; Peak Pos By Trader'!$A17,'Import Peak'!$A$3:BU$37,BU$1,FALSE))</f>
        <v>0</v>
      </c>
      <c r="BV19" s="14">
        <f>IF(ISNA(VLOOKUP('W. VaR &amp; Peak Pos By Trader'!$A17,'Import Peak'!$A$3:BV$37,BV$1,FALSE)),0,VLOOKUP('W. VaR &amp; Peak Pos By Trader'!$A17,'Import Peak'!$A$3:BV$37,BV$1,FALSE))</f>
        <v>0</v>
      </c>
      <c r="BW19" s="14">
        <f>IF(ISNA(VLOOKUP('W. VaR &amp; Peak Pos By Trader'!$A17,'Import Peak'!$A$3:BW$37,BW$1,FALSE)),0,VLOOKUP('W. VaR &amp; Peak Pos By Trader'!$A17,'Import Peak'!$A$3:BW$37,BW$1,FALSE))</f>
        <v>0</v>
      </c>
      <c r="BX19" s="14">
        <f>IF(ISNA(VLOOKUP('W. VaR &amp; Peak Pos By Trader'!$A17,'Import Peak'!$A$3:BX$37,BX$1,FALSE)),0,VLOOKUP('W. VaR &amp; Peak Pos By Trader'!$A17,'Import Peak'!$A$3:BX$37,BX$1,FALSE))</f>
        <v>0</v>
      </c>
      <c r="BY19" s="14">
        <f>IF(ISNA(VLOOKUP('W. VaR &amp; Peak Pos By Trader'!$A17,'Import Peak'!$A$3:BY$37,BY$1,FALSE)),0,VLOOKUP('W. VaR &amp; Peak Pos By Trader'!$A17,'Import Peak'!$A$3:BY$37,BY$1,FALSE))</f>
        <v>0</v>
      </c>
      <c r="BZ19" s="14">
        <f>IF(ISNA(VLOOKUP('W. VaR &amp; Peak Pos By Trader'!$A17,'Import Peak'!$A$3:BZ$37,BZ$1,FALSE)),0,VLOOKUP('W. VaR &amp; Peak Pos By Trader'!$A17,'Import Peak'!$A$3:BZ$37,BZ$1,FALSE))</f>
        <v>0</v>
      </c>
      <c r="CA19" s="14">
        <f>IF(ISNA(VLOOKUP('W. VaR &amp; Peak Pos By Trader'!$A17,'Import Peak'!$A$3:CA$37,CA$1,FALSE)),0,VLOOKUP('W. VaR &amp; Peak Pos By Trader'!$A17,'Import Peak'!$A$3:CA$37,CA$1,FALSE))</f>
        <v>0</v>
      </c>
      <c r="CB19" s="14">
        <f>IF(ISNA(VLOOKUP('W. VaR &amp; Peak Pos By Trader'!$A17,'Import Peak'!$A$3:CB$37,CB$1,FALSE)),0,VLOOKUP('W. VaR &amp; Peak Pos By Trader'!$A17,'Import Peak'!$A$3:CB$37,CB$1,FALSE))</f>
        <v>0</v>
      </c>
      <c r="CC19" s="14">
        <f>IF(ISNA(VLOOKUP('W. VaR &amp; Peak Pos By Trader'!$A17,'Import Peak'!$A$3:CC$37,CC$1,FALSE)),0,VLOOKUP('W. VaR &amp; Peak Pos By Trader'!$A17,'Import Peak'!$A$3:CC$37,CC$1,FALSE))</f>
        <v>0</v>
      </c>
      <c r="CD19" s="14">
        <f>IF(ISNA(VLOOKUP('W. VaR &amp; Peak Pos By Trader'!$A17,'Import Peak'!$A$3:CD$37,CD$1,FALSE)),0,VLOOKUP('W. VaR &amp; Peak Pos By Trader'!$A17,'Import Peak'!$A$3:CD$37,CD$1,FALSE))</f>
        <v>0</v>
      </c>
      <c r="CE19" s="14">
        <f>IF(ISNA(VLOOKUP('W. VaR &amp; Peak Pos By Trader'!$A17,'Import Peak'!$A$3:CE$37,CE$1,FALSE)),0,VLOOKUP('W. VaR &amp; Peak Pos By Trader'!$A17,'Import Peak'!$A$3:CE$37,CE$1,FALSE))</f>
        <v>0</v>
      </c>
      <c r="CF19" s="14">
        <f>IF(ISNA(VLOOKUP('W. VaR &amp; Peak Pos By Trader'!$A17,'Import Peak'!$A$3:CF$37,CF$1,FALSE)),0,VLOOKUP('W. VaR &amp; Peak Pos By Trader'!$A17,'Import Peak'!$A$3:CF$37,CF$1,FALSE))</f>
        <v>0</v>
      </c>
      <c r="CG19" s="14">
        <f>IF(ISNA(VLOOKUP('W. VaR &amp; Peak Pos By Trader'!$A17,'Import Peak'!$A$3:CG$37,CG$1,FALSE)),0,VLOOKUP('W. VaR &amp; Peak Pos By Trader'!$A17,'Import Peak'!$A$3:CG$37,CG$1,FALSE))</f>
        <v>0</v>
      </c>
      <c r="CH19" s="14">
        <f>IF(ISNA(VLOOKUP('W. VaR &amp; Peak Pos By Trader'!$A17,'Import Peak'!$A$3:CH$37,CH$1,FALSE)),0,VLOOKUP('W. VaR &amp; Peak Pos By Trader'!$A17,'Import Peak'!$A$3:CH$37,CH$1,FALSE))</f>
        <v>0</v>
      </c>
      <c r="CI19" s="14">
        <f>IF(ISNA(VLOOKUP('W. VaR &amp; Peak Pos By Trader'!$A17,'Import Peak'!$A$3:CI$37,CI$1,FALSE)),0,VLOOKUP('W. VaR &amp; Peak Pos By Trader'!$A17,'Import Peak'!$A$3:CI$37,CI$1,FALSE))</f>
        <v>0</v>
      </c>
      <c r="CJ19" s="14">
        <f>IF(ISNA(VLOOKUP('W. VaR &amp; Peak Pos By Trader'!$A17,'Import Peak'!$A$3:CJ$37,CJ$1,FALSE)),0,VLOOKUP('W. VaR &amp; Peak Pos By Trader'!$A17,'Import Peak'!$A$3:CJ$37,CJ$1,FALSE))</f>
        <v>0</v>
      </c>
      <c r="CK19" s="14">
        <f>IF(ISNA(VLOOKUP('W. VaR &amp; Peak Pos By Trader'!$A17,'Import Peak'!$A$3:CK$37,CK$1,FALSE)),0,VLOOKUP('W. VaR &amp; Peak Pos By Trader'!$A17,'Import Peak'!$A$3:CK$37,CK$1,FALSE))</f>
        <v>0</v>
      </c>
      <c r="CL19" s="14">
        <f>IF(ISNA(VLOOKUP('W. VaR &amp; Peak Pos By Trader'!$A17,'Import Peak'!$A$3:CL$37,CL$1,FALSE)),0,VLOOKUP('W. VaR &amp; Peak Pos By Trader'!$A17,'Import Peak'!$A$3:CL$37,CL$1,FALSE))</f>
        <v>0</v>
      </c>
      <c r="CM19" s="14">
        <f>IF(ISNA(VLOOKUP('W. VaR &amp; Peak Pos By Trader'!$A17,'Import Peak'!$A$3:CM$37,CM$1,FALSE)),0,VLOOKUP('W. VaR &amp; Peak Pos By Trader'!$A17,'Import Peak'!$A$3:CM$37,CM$1,FALSE))</f>
        <v>0</v>
      </c>
      <c r="CN19" s="14">
        <f>IF(ISNA(VLOOKUP('W. VaR &amp; Peak Pos By Trader'!$A17,'Import Peak'!$A$3:CN$37,CN$1,FALSE)),0,VLOOKUP('W. VaR &amp; Peak Pos By Trader'!$A17,'Import Peak'!$A$3:CN$37,CN$1,FALSE))</f>
        <v>0</v>
      </c>
      <c r="CO19" s="14">
        <f>IF(ISNA(VLOOKUP('W. VaR &amp; Peak Pos By Trader'!$A17,'Import Peak'!$A$3:CO$37,CO$1,FALSE)),0,VLOOKUP('W. VaR &amp; Peak Pos By Trader'!$A17,'Import Peak'!$A$3:CO$37,CO$1,FALSE))</f>
        <v>0</v>
      </c>
      <c r="CP19" s="14">
        <f>IF(ISNA(VLOOKUP('W. VaR &amp; Peak Pos By Trader'!$A17,'Import Peak'!$A$3:CP$37,CP$1,FALSE)),0,VLOOKUP('W. VaR &amp; Peak Pos By Trader'!$A17,'Import Peak'!$A$3:CP$37,CP$1,FALSE))</f>
        <v>0</v>
      </c>
      <c r="CQ19" s="14">
        <f>IF(ISNA(VLOOKUP('W. VaR &amp; Peak Pos By Trader'!$A17,'Import Peak'!$A$3:CQ$37,CQ$1,FALSE)),0,VLOOKUP('W. VaR &amp; Peak Pos By Trader'!$A17,'Import Peak'!$A$3:CQ$37,CQ$1,FALSE))</f>
        <v>0</v>
      </c>
      <c r="CR19" s="14">
        <f>IF(ISNA(VLOOKUP('W. VaR &amp; Peak Pos By Trader'!$A17,'Import Peak'!$A$3:CR$37,CR$1,FALSE)),0,VLOOKUP('W. VaR &amp; Peak Pos By Trader'!$A17,'Import Peak'!$A$3:CR$37,CR$1,FALSE))</f>
        <v>0</v>
      </c>
      <c r="CS19" s="14">
        <f>IF(ISNA(VLOOKUP('W. VaR &amp; Peak Pos By Trader'!$A17,'Import Peak'!$A$3:CS$37,CS$1,FALSE)),0,VLOOKUP('W. VaR &amp; Peak Pos By Trader'!$A17,'Import Peak'!$A$3:CS$37,CS$1,FALSE))</f>
        <v>0</v>
      </c>
      <c r="CT19" s="14">
        <f>IF(ISNA(VLOOKUP('W. VaR &amp; Peak Pos By Trader'!$A17,'Import Peak'!$A$3:CT$37,CT$1,FALSE)),0,VLOOKUP('W. VaR &amp; Peak Pos By Trader'!$A17,'Import Peak'!$A$3:CT$37,CT$1,FALSE))</f>
        <v>0</v>
      </c>
      <c r="CU19" s="14">
        <f>IF(ISNA(VLOOKUP('W. VaR &amp; Peak Pos By Trader'!$A17,'Import Peak'!$A$3:CU$37,CU$1,FALSE)),0,VLOOKUP('W. VaR &amp; Peak Pos By Trader'!$A17,'Import Peak'!$A$3:CU$37,CU$1,FALSE))</f>
        <v>0</v>
      </c>
      <c r="CV19" s="14">
        <f>IF(ISNA(VLOOKUP('W. VaR &amp; Peak Pos By Trader'!$A17,'Import Peak'!$A$3:CV$37,CV$1,FALSE)),0,VLOOKUP('W. VaR &amp; Peak Pos By Trader'!$A17,'Import Peak'!$A$3:CV$37,CV$1,FALSE))</f>
        <v>0</v>
      </c>
      <c r="CW19" s="14">
        <f>IF(ISNA(VLOOKUP('W. VaR &amp; Peak Pos By Trader'!$A17,'Import Peak'!$A$3:CW$37,CW$1,FALSE)),0,VLOOKUP('W. VaR &amp; Peak Pos By Trader'!$A17,'Import Peak'!$A$3:CW$37,CW$1,FALSE))</f>
        <v>0</v>
      </c>
      <c r="CX19" s="14">
        <f>IF(ISNA(VLOOKUP('W. VaR &amp; Peak Pos By Trader'!$A17,'Import Peak'!$A$3:CX$37,CX$1,FALSE)),0,VLOOKUP('W. VaR &amp; Peak Pos By Trader'!$A17,'Import Peak'!$A$3:CX$37,CX$1,FALSE))</f>
        <v>0</v>
      </c>
      <c r="CY19" s="14">
        <f>IF(ISNA(VLOOKUP('W. VaR &amp; Peak Pos By Trader'!$A17,'Import Peak'!$A$3:CY$37,CY$1,FALSE)),0,VLOOKUP('W. VaR &amp; Peak Pos By Trader'!$A17,'Import Peak'!$A$3:CY$37,CY$1,FALSE))</f>
        <v>0</v>
      </c>
      <c r="CZ19" s="14">
        <f>IF(ISNA(VLOOKUP('W. VaR &amp; Peak Pos By Trader'!$A17,'Import Peak'!$A$3:CZ$37,CZ$1,FALSE)),0,VLOOKUP('W. VaR &amp; Peak Pos By Trader'!$A17,'Import Peak'!$A$3:CZ$37,CZ$1,FALSE))</f>
        <v>0</v>
      </c>
      <c r="DA19" s="14">
        <f>IF(ISNA(VLOOKUP('W. VaR &amp; Peak Pos By Trader'!$A17,'Import Peak'!$A$3:DA$37,DA$1,FALSE)),0,VLOOKUP('W. VaR &amp; Peak Pos By Trader'!$A17,'Import Peak'!$A$3:DA$37,DA$1,FALSE))</f>
        <v>0</v>
      </c>
      <c r="DB19" s="14">
        <f>IF(ISNA(VLOOKUP('W. VaR &amp; Peak Pos By Trader'!$A17,'Import Peak'!$A$3:DB$37,DB$1,FALSE)),0,VLOOKUP('W. VaR &amp; Peak Pos By Trader'!$A17,'Import Peak'!$A$3:DB$37,DB$1,FALSE))</f>
        <v>0</v>
      </c>
      <c r="DC19" s="14">
        <f>IF(ISNA(VLOOKUP('W. VaR &amp; Peak Pos By Trader'!$A17,'Import Peak'!$A$3:DC$37,DC$1,FALSE)),0,VLOOKUP('W. VaR &amp; Peak Pos By Trader'!$A17,'Import Peak'!$A$3:DC$37,DC$1,FALSE))</f>
        <v>0</v>
      </c>
      <c r="DD19" s="14">
        <f>IF(ISNA(VLOOKUP('W. VaR &amp; Peak Pos By Trader'!$A17,'Import Peak'!$A$3:DD$37,DD$1,FALSE)),0,VLOOKUP('W. VaR &amp; Peak Pos By Trader'!$A17,'Import Peak'!$A$3:DD$37,DD$1,FALSE))</f>
        <v>0</v>
      </c>
      <c r="DE19" s="14">
        <f>IF(ISNA(VLOOKUP('W. VaR &amp; Peak Pos By Trader'!$A17,'Import Peak'!$A$3:DE$37,DE$1,FALSE)),0,VLOOKUP('W. VaR &amp; Peak Pos By Trader'!$A17,'Import Peak'!$A$3:DE$37,DE$1,FALSE))</f>
        <v>0</v>
      </c>
      <c r="DF19" s="14">
        <f>IF(ISNA(VLOOKUP('W. VaR &amp; Peak Pos By Trader'!$A17,'Import Peak'!$A$3:DF$37,DF$1,FALSE)),0,VLOOKUP('W. VaR &amp; Peak Pos By Trader'!$A17,'Import Peak'!$A$3:DF$37,DF$1,FALSE))</f>
        <v>0</v>
      </c>
      <c r="DG19" s="14">
        <f>IF(ISNA(VLOOKUP('W. VaR &amp; Peak Pos By Trader'!$A17,'Import Peak'!$A$3:DG$37,DG$1,FALSE)),0,VLOOKUP('W. VaR &amp; Peak Pos By Trader'!$A17,'Import Peak'!$A$3:DG$37,DG$1,FALSE))</f>
        <v>0</v>
      </c>
      <c r="DH19" s="14">
        <f>IF(ISNA(VLOOKUP('W. VaR &amp; Peak Pos By Trader'!$A17,'Import Peak'!$A$3:DH$37,DH$1,FALSE)),0,VLOOKUP('W. VaR &amp; Peak Pos By Trader'!$A17,'Import Peak'!$A$3:DH$37,DH$1,FALSE))</f>
        <v>0</v>
      </c>
      <c r="DI19" s="14">
        <f>IF(ISNA(VLOOKUP('W. VaR &amp; Peak Pos By Trader'!$A17,'Import Peak'!$A$3:DI$37,DI$1,FALSE)),0,VLOOKUP('W. VaR &amp; Peak Pos By Trader'!$A17,'Import Peak'!$A$3:DI$37,DI$1,FALSE))</f>
        <v>0</v>
      </c>
      <c r="DJ19" s="14">
        <f>IF(ISNA(VLOOKUP('W. VaR &amp; Peak Pos By Trader'!$A17,'Import Peak'!$A$3:DJ$37,DJ$1,FALSE)),0,VLOOKUP('W. VaR &amp; Peak Pos By Trader'!$A17,'Import Peak'!$A$3:DJ$37,DJ$1,FALSE))</f>
        <v>0</v>
      </c>
      <c r="DK19" s="14">
        <f>IF(ISNA(VLOOKUP('W. VaR &amp; Peak Pos By Trader'!$A17,'Import Peak'!$A$3:DK$37,DK$1,FALSE)),0,VLOOKUP('W. VaR &amp; Peak Pos By Trader'!$A17,'Import Peak'!$A$3:DK$37,DK$1,FALSE))</f>
        <v>0</v>
      </c>
      <c r="DL19" s="14">
        <f>IF(ISNA(VLOOKUP('W. VaR &amp; Peak Pos By Trader'!$A17,'Import Peak'!$A$3:DL$37,DL$1,FALSE)),0,VLOOKUP('W. VaR &amp; Peak Pos By Trader'!$A17,'Import Peak'!$A$3:DL$37,DL$1,FALSE))</f>
        <v>0</v>
      </c>
      <c r="DM19" s="14">
        <f>IF(ISNA(VLOOKUP('W. VaR &amp; Peak Pos By Trader'!$A17,'Import Peak'!$A$3:DM$37,DM$1,FALSE)),0,VLOOKUP('W. VaR &amp; Peak Pos By Trader'!$A17,'Import Peak'!$A$3:DM$37,DM$1,FALSE))</f>
        <v>0</v>
      </c>
      <c r="DN19" s="14">
        <f>IF(ISNA(VLOOKUP('W. VaR &amp; Peak Pos By Trader'!$A17,'Import Peak'!$A$3:DN$37,DN$1,FALSE)),0,VLOOKUP('W. VaR &amp; Peak Pos By Trader'!$A17,'Import Peak'!$A$3:DN$37,DN$1,FALSE))</f>
        <v>0</v>
      </c>
      <c r="DO19" s="14">
        <f>IF(ISNA(VLOOKUP('W. VaR &amp; Peak Pos By Trader'!$A17,'Import Peak'!$A$3:DO$37,DO$1,FALSE)),0,VLOOKUP('W. VaR &amp; Peak Pos By Trader'!$A17,'Import Peak'!$A$3:DO$37,DO$1,FALSE))</f>
        <v>0</v>
      </c>
      <c r="DP19" s="14">
        <f>IF(ISNA(VLOOKUP('W. VaR &amp; Peak Pos By Trader'!$A17,'Import Peak'!$A$3:DP$37,DP$1,FALSE)),0,VLOOKUP('W. VaR &amp; Peak Pos By Trader'!$A17,'Import Peak'!$A$3:DP$37,DP$1,FALSE))</f>
        <v>0</v>
      </c>
      <c r="DQ19" s="14">
        <f>IF(ISNA(VLOOKUP('W. VaR &amp; Peak Pos By Trader'!$A17,'Import Peak'!$A$3:DQ$37,DQ$1,FALSE)),0,VLOOKUP('W. VaR &amp; Peak Pos By Trader'!$A17,'Import Peak'!$A$3:DQ$37,DQ$1,FALSE))</f>
        <v>0</v>
      </c>
      <c r="DR19" s="14">
        <f>IF(ISNA(VLOOKUP('W. VaR &amp; Peak Pos By Trader'!$A17,'Import Peak'!$A$3:DR$37,DR$1,FALSE)),0,VLOOKUP('W. VaR &amp; Peak Pos By Trader'!$A17,'Import Peak'!$A$3:DR$37,DR$1,FALSE))</f>
        <v>0</v>
      </c>
      <c r="DS19" s="14">
        <f>IF(ISNA(VLOOKUP('W. VaR &amp; Peak Pos By Trader'!$A17,'Import Peak'!$A$3:DS$37,DS$1,FALSE)),0,VLOOKUP('W. VaR &amp; Peak Pos By Trader'!$A17,'Import Peak'!$A$3:DS$37,DS$1,FALSE))</f>
        <v>0</v>
      </c>
      <c r="DT19" s="14">
        <f>IF(ISNA(VLOOKUP('W. VaR &amp; Peak Pos By Trader'!$A17,'Import Peak'!$A$3:DT$37,DT$1,FALSE)),0,VLOOKUP('W. VaR &amp; Peak Pos By Trader'!$A17,'Import Peak'!$A$3:DT$37,DT$1,FALSE))</f>
        <v>0</v>
      </c>
      <c r="DU19" s="14">
        <f>IF(ISNA(VLOOKUP('W. VaR &amp; Peak Pos By Trader'!$A17,'Import Peak'!$A$3:DU$37,DU$1,FALSE)),0,VLOOKUP('W. VaR &amp; Peak Pos By Trader'!$A17,'Import Peak'!$A$3:DU$37,DU$1,FALSE))</f>
        <v>0</v>
      </c>
      <c r="DV19" s="14">
        <f>IF(ISNA(VLOOKUP('W. VaR &amp; Peak Pos By Trader'!$A17,'Import Peak'!$A$3:DV$37,DV$1,FALSE)),0,VLOOKUP('W. VaR &amp; Peak Pos By Trader'!$A17,'Import Peak'!$A$3:DV$37,DV$1,FALSE))</f>
        <v>0</v>
      </c>
      <c r="DW19" s="14">
        <f>IF(ISNA(VLOOKUP('W. VaR &amp; Peak Pos By Trader'!$A17,'Import Peak'!$A$3:DW$37,DW$1,FALSE)),0,VLOOKUP('W. VaR &amp; Peak Pos By Trader'!$A17,'Import Peak'!$A$3:DW$37,DW$1,FALSE))</f>
        <v>0</v>
      </c>
      <c r="DX19" s="14">
        <f>IF(ISNA(VLOOKUP('W. VaR &amp; Peak Pos By Trader'!$A17,'Import Peak'!$A$3:DX$37,DX$1,FALSE)),0,VLOOKUP('W. VaR &amp; Peak Pos By Trader'!$A17,'Import Peak'!$A$3:DX$37,DX$1,FALSE))</f>
        <v>0</v>
      </c>
      <c r="DY19" s="14">
        <f>IF(ISNA(VLOOKUP('W. VaR &amp; Peak Pos By Trader'!$A17,'Import Peak'!$A$3:DY$37,DY$1,FALSE)),0,VLOOKUP('W. VaR &amp; Peak Pos By Trader'!$A17,'Import Peak'!$A$3:DY$37,DY$1,FALSE))</f>
        <v>0</v>
      </c>
      <c r="DZ19" s="14">
        <f>IF(ISNA(VLOOKUP('W. VaR &amp; Peak Pos By Trader'!$A17,'Import Peak'!$A$3:DZ$37,DZ$1,FALSE)),0,VLOOKUP('W. VaR &amp; Peak Pos By Trader'!$A17,'Import Peak'!$A$3:DZ$37,DZ$1,FALSE))</f>
        <v>0</v>
      </c>
      <c r="EA19" s="14">
        <f>IF(ISNA(VLOOKUP('W. VaR &amp; Peak Pos By Trader'!$A17,'Import Peak'!$A$3:EA$37,EA$1,FALSE)),0,VLOOKUP('W. VaR &amp; Peak Pos By Trader'!$A17,'Import Peak'!$A$3:EA$37,EA$1,FALSE))</f>
        <v>0</v>
      </c>
      <c r="EB19" s="14">
        <f>IF(ISNA(VLOOKUP('W. VaR &amp; Peak Pos By Trader'!$A17,'Import Peak'!$A$3:EB$37,EB$1,FALSE)),0,VLOOKUP('W. VaR &amp; Peak Pos By Trader'!$A17,'Import Peak'!$A$3:EB$37,EB$1,FALSE))</f>
        <v>0</v>
      </c>
      <c r="EC19" s="14">
        <f>IF(ISNA(VLOOKUP('W. VaR &amp; Peak Pos By Trader'!$A17,'Import Peak'!$A$3:EC$37,EC$1,FALSE)),0,VLOOKUP('W. VaR &amp; Peak Pos By Trader'!$A17,'Import Peak'!$A$3:EC$37,EC$1,FALSE))</f>
        <v>0</v>
      </c>
      <c r="ED19" s="14">
        <f>IF(ISNA(VLOOKUP('W. VaR &amp; Peak Pos By Trader'!$A17,'Import Peak'!$A$3:ED$37,ED$1,FALSE)),0,VLOOKUP('W. VaR &amp; Peak Pos By Trader'!$A17,'Import Peak'!$A$3:ED$37,ED$1,FALSE))</f>
        <v>0</v>
      </c>
      <c r="EE19" s="14">
        <f>IF(ISNA(VLOOKUP('W. VaR &amp; Peak Pos By Trader'!$A17,'Import Peak'!$A$3:EE$37,EE$1,FALSE)),0,VLOOKUP('W. VaR &amp; Peak Pos By Trader'!$A17,'Import Peak'!$A$3:EE$37,EE$1,FALSE))</f>
        <v>0</v>
      </c>
      <c r="EF19" s="14">
        <f>IF(ISNA(VLOOKUP('W. VaR &amp; Peak Pos By Trader'!$A17,'Import Peak'!$A$3:EF$37,EF$1,FALSE)),0,VLOOKUP('W. VaR &amp; Peak Pos By Trader'!$A17,'Import Peak'!$A$3:EF$37,EF$1,FALSE))</f>
        <v>0</v>
      </c>
      <c r="EG19" s="14">
        <f>IF(ISNA(VLOOKUP('W. VaR &amp; Peak Pos By Trader'!$A17,'Import Peak'!$A$3:EG$37,EG$1,FALSE)),0,VLOOKUP('W. VaR &amp; Peak Pos By Trader'!$A17,'Import Peak'!$A$3:EG$37,EG$1,FALSE))</f>
        <v>0</v>
      </c>
      <c r="EH19" s="14">
        <f>IF(ISNA(VLOOKUP('W. VaR &amp; Peak Pos By Trader'!$A17,'Import Peak'!$A$3:EH$37,EH$1,FALSE)),0,VLOOKUP('W. VaR &amp; Peak Pos By Trader'!$A17,'Import Peak'!$A$3:EH$37,EH$1,FALSE))</f>
        <v>0</v>
      </c>
      <c r="EI19" s="14">
        <f>IF(ISNA(VLOOKUP('W. VaR &amp; Peak Pos By Trader'!$A17,'Import Peak'!$A$3:EI$37,EI$1,FALSE)),0,VLOOKUP('W. VaR &amp; Peak Pos By Trader'!$A17,'Import Peak'!$A$3:EI$37,EI$1,FALSE))</f>
        <v>0</v>
      </c>
      <c r="EJ19" s="14">
        <f>IF(ISNA(VLOOKUP('W. VaR &amp; Peak Pos By Trader'!$A17,'Import Peak'!$A$3:EJ$37,EJ$1,FALSE)),0,VLOOKUP('W. VaR &amp; Peak Pos By Trader'!$A17,'Import Peak'!$A$3:EJ$37,EJ$1,FALSE))</f>
        <v>0</v>
      </c>
      <c r="EK19" s="14">
        <f>IF(ISNA(VLOOKUP('W. VaR &amp; Peak Pos By Trader'!$A17,'Import Peak'!$A$3:EK$37,EK$1,FALSE)),0,VLOOKUP('W. VaR &amp; Peak Pos By Trader'!$A17,'Import Peak'!$A$3:EK$37,EK$1,FALSE))</f>
        <v>0</v>
      </c>
      <c r="EL19" s="14">
        <f>IF(ISNA(VLOOKUP('W. VaR &amp; Peak Pos By Trader'!$A17,'Import Peak'!$A$3:EL$37,EL$1,FALSE)),0,VLOOKUP('W. VaR &amp; Peak Pos By Trader'!$A17,'Import Peak'!$A$3:EL$37,EL$1,FALSE))</f>
        <v>0</v>
      </c>
      <c r="EM19" s="14">
        <f>IF(ISNA(VLOOKUP('W. VaR &amp; Peak Pos By Trader'!$A17,'Import Peak'!$A$3:EM$37,EM$1,FALSE)),0,VLOOKUP('W. VaR &amp; Peak Pos By Trader'!$A17,'Import Peak'!$A$3:EM$37,EM$1,FALSE))</f>
        <v>0</v>
      </c>
      <c r="EN19" s="14">
        <f>IF(ISNA(VLOOKUP('W. VaR &amp; Peak Pos By Trader'!$A17,'Import Peak'!$A$3:EN$37,EN$1,FALSE)),0,VLOOKUP('W. VaR &amp; Peak Pos By Trader'!$A17,'Import Peak'!$A$3:EN$37,EN$1,FALSE))</f>
        <v>0</v>
      </c>
      <c r="EO19" s="14">
        <f>IF(ISNA(VLOOKUP('W. VaR &amp; Peak Pos By Trader'!$A17,'Import Peak'!$A$3:EO$37,EO$1,FALSE)),0,VLOOKUP('W. VaR &amp; Peak Pos By Trader'!$A17,'Import Peak'!$A$3:EO$37,EO$1,FALSE))</f>
        <v>0</v>
      </c>
      <c r="EP19" s="14">
        <f>IF(ISNA(VLOOKUP('W. VaR &amp; Peak Pos By Trader'!$A17,'Import Peak'!$A$3:EP$37,EP$1,FALSE)),0,VLOOKUP('W. VaR &amp; Peak Pos By Trader'!$A17,'Import Peak'!$A$3:EP$37,EP$1,FALSE))</f>
        <v>0</v>
      </c>
      <c r="EQ19" s="14">
        <f>IF(ISNA(VLOOKUP('W. VaR &amp; Peak Pos By Trader'!$A17,'Import Peak'!$A$3:EQ$37,EQ$1,FALSE)),0,VLOOKUP('W. VaR &amp; Peak Pos By Trader'!$A17,'Import Peak'!$A$3:EQ$37,EQ$1,FALSE))</f>
        <v>0</v>
      </c>
      <c r="ER19" s="14">
        <f>IF(ISNA(VLOOKUP('W. VaR &amp; Peak Pos By Trader'!$A17,'Import Peak'!$A$3:ER$37,ER$1,FALSE)),0,VLOOKUP('W. VaR &amp; Peak Pos By Trader'!$A17,'Import Peak'!$A$3:ER$37,ER$1,FALSE))</f>
        <v>0</v>
      </c>
      <c r="ES19" s="14">
        <f>IF(ISNA(VLOOKUP('W. VaR &amp; Peak Pos By Trader'!$A17,'Import Peak'!$A$3:ES$37,ES$1,FALSE)),0,VLOOKUP('W. VaR &amp; Peak Pos By Trader'!$A17,'Import Peak'!$A$3:ES$37,ES$1,FALSE))</f>
        <v>0</v>
      </c>
      <c r="ET19" s="14">
        <f>IF(ISNA(VLOOKUP('W. VaR &amp; Peak Pos By Trader'!$A17,'Import Peak'!$A$3:ET$37,ET$1,FALSE)),0,VLOOKUP('W. VaR &amp; Peak Pos By Trader'!$A17,'Import Peak'!$A$3:ET$37,ET$1,FALSE))</f>
        <v>0</v>
      </c>
      <c r="EU19" s="14">
        <f>IF(ISNA(VLOOKUP('W. VaR &amp; Peak Pos By Trader'!$A17,'Import Peak'!$A$3:EU$37,EU$1,FALSE)),0,VLOOKUP('W. VaR &amp; Peak Pos By Trader'!$A17,'Import Peak'!$A$3:EU$37,EU$1,FALSE))</f>
        <v>0</v>
      </c>
      <c r="EV19" s="14">
        <f>IF(ISNA(VLOOKUP('W. VaR &amp; Peak Pos By Trader'!$A17,'Import Peak'!$A$3:EV$37,EV$1,FALSE)),0,VLOOKUP('W. VaR &amp; Peak Pos By Trader'!$A17,'Import Peak'!$A$3:EV$37,EV$1,FALSE))</f>
        <v>0</v>
      </c>
      <c r="EW19" s="14">
        <f>IF(ISNA(VLOOKUP('W. VaR &amp; Peak Pos By Trader'!$A17,'Import Peak'!$A$3:EW$37,EW$1,FALSE)),0,VLOOKUP('W. VaR &amp; Peak Pos By Trader'!$A17,'Import Peak'!$A$3:EW$37,EW$1,FALSE))</f>
        <v>0</v>
      </c>
      <c r="EX19" s="14">
        <f>IF(ISNA(VLOOKUP('W. VaR &amp; Peak Pos By Trader'!$A17,'Import Peak'!$A$3:EX$37,EX$1,FALSE)),0,VLOOKUP('W. VaR &amp; Peak Pos By Trader'!$A17,'Import Peak'!$A$3:EX$37,EX$1,FALSE))</f>
        <v>0</v>
      </c>
      <c r="EY19" s="14">
        <f>IF(ISNA(VLOOKUP('W. VaR &amp; Peak Pos By Trader'!$A17,'Import Peak'!$A$3:EY$37,EY$1,FALSE)),0,VLOOKUP('W. VaR &amp; Peak Pos By Trader'!$A17,'Import Peak'!$A$3:EY$37,EY$1,FALSE))</f>
        <v>0</v>
      </c>
      <c r="EZ19" s="14">
        <f>IF(ISNA(VLOOKUP('W. VaR &amp; Peak Pos By Trader'!$A17,'Import Peak'!$A$3:EZ$37,EZ$1,FALSE)),0,VLOOKUP('W. VaR &amp; Peak Pos By Trader'!$A17,'Import Peak'!$A$3:EZ$37,EZ$1,FALSE))</f>
        <v>0</v>
      </c>
      <c r="FA19" s="14">
        <f>IF(ISNA(VLOOKUP('W. VaR &amp; Peak Pos By Trader'!$A17,'Import Peak'!$A$3:FA$37,FA$1,FALSE)),0,VLOOKUP('W. VaR &amp; Peak Pos By Trader'!$A17,'Import Peak'!$A$3:FA$37,FA$1,FALSE))</f>
        <v>0</v>
      </c>
      <c r="FB19" s="14">
        <f>IF(ISNA(VLOOKUP('W. VaR &amp; Peak Pos By Trader'!$A17,'Import Peak'!$A$3:FB$37,FB$1,FALSE)),0,VLOOKUP('W. VaR &amp; Peak Pos By Trader'!$A17,'Import Peak'!$A$3:FB$37,FB$1,FALSE))</f>
        <v>0</v>
      </c>
      <c r="FC19" s="14">
        <f>IF(ISNA(VLOOKUP('W. VaR &amp; Peak Pos By Trader'!$A17,'Import Peak'!$A$3:FC$37,FC$1,FALSE)),0,VLOOKUP('W. VaR &amp; Peak Pos By Trader'!$A17,'Import Peak'!$A$3:FC$37,FC$1,FALSE))</f>
        <v>0</v>
      </c>
      <c r="FD19" s="14">
        <f>IF(ISNA(VLOOKUP('W. VaR &amp; Peak Pos By Trader'!$A17,'Import Peak'!$A$3:FD$37,FD$1,FALSE)),0,VLOOKUP('W. VaR &amp; Peak Pos By Trader'!$A17,'Import Peak'!$A$3:FD$37,FD$1,FALSE))</f>
        <v>0</v>
      </c>
      <c r="FE19" s="14">
        <f>IF(ISNA(VLOOKUP('W. VaR &amp; Peak Pos By Trader'!$A17,'Import Peak'!$A$3:FE$37,FE$1,FALSE)),0,VLOOKUP('W. VaR &amp; Peak Pos By Trader'!$A17,'Import Peak'!$A$3:FE$37,FE$1,FALSE))</f>
        <v>0</v>
      </c>
      <c r="FF19" s="14">
        <f>IF(ISNA(VLOOKUP('W. VaR &amp; Peak Pos By Trader'!$A17,'Import Peak'!$A$3:FF$37,FF$1,FALSE)),0,VLOOKUP('W. VaR &amp; Peak Pos By Trader'!$A17,'Import Peak'!$A$3:FF$37,FF$1,FALSE))</f>
        <v>0</v>
      </c>
      <c r="FG19" s="14">
        <f>IF(ISNA(VLOOKUP('W. VaR &amp; Peak Pos By Trader'!$A17,'Import Peak'!$A$3:FG$37,FG$1,FALSE)),0,VLOOKUP('W. VaR &amp; Peak Pos By Trader'!$A17,'Import Peak'!$A$3:FG$37,FG$1,FALSE))</f>
        <v>0</v>
      </c>
      <c r="FH19" s="14">
        <f>IF(ISNA(VLOOKUP('W. VaR &amp; Peak Pos By Trader'!$A17,'Import Peak'!$A$3:FH$37,FH$1,FALSE)),0,VLOOKUP('W. VaR &amp; Peak Pos By Trader'!$A17,'Import Peak'!$A$3:FH$37,FH$1,FALSE))</f>
        <v>0</v>
      </c>
      <c r="FI19" s="14">
        <f>IF(ISNA(VLOOKUP('W. VaR &amp; Peak Pos By Trader'!$A17,'Import Peak'!$A$3:FI$37,FI$1,FALSE)),0,VLOOKUP('W. VaR &amp; Peak Pos By Trader'!$A17,'Import Peak'!$A$3:FI$37,FI$1,FALSE))</f>
        <v>0</v>
      </c>
      <c r="FJ19" s="14">
        <f>IF(ISNA(VLOOKUP('W. VaR &amp; Peak Pos By Trader'!$A17,'Import Peak'!$A$3:FJ$37,FJ$1,FALSE)),0,VLOOKUP('W. VaR &amp; Peak Pos By Trader'!$A17,'Import Peak'!$A$3:FJ$37,FJ$1,FALSE))</f>
        <v>0</v>
      </c>
      <c r="FK19" s="14">
        <f>IF(ISNA(VLOOKUP('W. VaR &amp; Peak Pos By Trader'!$A17,'Import Peak'!$A$3:FK$37,FK$1,FALSE)),0,VLOOKUP('W. VaR &amp; Peak Pos By Trader'!$A17,'Import Peak'!$A$3:FK$37,FK$1,FALSE))</f>
        <v>0</v>
      </c>
      <c r="FL19" s="14">
        <f>IF(ISNA(VLOOKUP('W. VaR &amp; Peak Pos By Trader'!$A17,'Import Peak'!$A$3:FL$37,FL$1,FALSE)),0,VLOOKUP('W. VaR &amp; Peak Pos By Trader'!$A17,'Import Peak'!$A$3:FL$37,FL$1,FALSE))</f>
        <v>0</v>
      </c>
      <c r="FM19" s="14">
        <f>IF(ISNA(VLOOKUP('W. VaR &amp; Peak Pos By Trader'!$A17,'Import Peak'!$A$3:FM$37,FM$1,FALSE)),0,VLOOKUP('W. VaR &amp; Peak Pos By Trader'!$A17,'Import Peak'!$A$3:FM$37,FM$1,FALSE))</f>
        <v>0</v>
      </c>
      <c r="FN19" s="14">
        <f>IF(ISNA(VLOOKUP('W. VaR &amp; Peak Pos By Trader'!$A17,'Import Peak'!$A$3:FN$37,FN$1,FALSE)),0,VLOOKUP('W. VaR &amp; Peak Pos By Trader'!$A17,'Import Peak'!$A$3:FN$37,FN$1,FALSE))</f>
        <v>0</v>
      </c>
      <c r="FO19" s="14">
        <f>IF(ISNA(VLOOKUP('W. VaR &amp; Peak Pos By Trader'!$A17,'Import Peak'!$A$3:FO$37,FO$1,FALSE)),0,VLOOKUP('W. VaR &amp; Peak Pos By Trader'!$A17,'Import Peak'!$A$3:FO$37,FO$1,FALSE))</f>
        <v>0</v>
      </c>
      <c r="FP19" s="14">
        <f>IF(ISNA(VLOOKUP('W. VaR &amp; Peak Pos By Trader'!$A17,'Import Peak'!$A$3:FP$37,FP$1,FALSE)),0,VLOOKUP('W. VaR &amp; Peak Pos By Trader'!$A17,'Import Peak'!$A$3:FP$37,FP$1,FALSE))</f>
        <v>0</v>
      </c>
      <c r="FQ19" s="14">
        <f>IF(ISNA(VLOOKUP('W. VaR &amp; Peak Pos By Trader'!$A17,'Import Peak'!$A$3:FQ$37,FQ$1,FALSE)),0,VLOOKUP('W. VaR &amp; Peak Pos By Trader'!$A17,'Import Peak'!$A$3:FQ$37,FQ$1,FALSE))</f>
        <v>0</v>
      </c>
      <c r="FR19" s="14">
        <f>IF(ISNA(VLOOKUP('W. VaR &amp; Peak Pos By Trader'!$A17,'Import Peak'!$A$3:FR$37,FR$1,FALSE)),0,VLOOKUP('W. VaR &amp; Peak Pos By Trader'!$A17,'Import Peak'!$A$3:FR$37,FR$1,FALSE))</f>
        <v>0</v>
      </c>
      <c r="FS19" s="14">
        <f>IF(ISNA(VLOOKUP('W. VaR &amp; Peak Pos By Trader'!$A17,'Import Peak'!$A$3:FS$37,FS$1,FALSE)),0,VLOOKUP('W. VaR &amp; Peak Pos By Trader'!$A17,'Import Peak'!$A$3:FS$37,FS$1,FALSE))</f>
        <v>0</v>
      </c>
      <c r="FT19" s="14">
        <f>IF(ISNA(VLOOKUP('W. VaR &amp; Peak Pos By Trader'!$A17,'Import Peak'!$A$3:FT$37,FT$1,FALSE)),0,VLOOKUP('W. VaR &amp; Peak Pos By Trader'!$A17,'Import Peak'!$A$3:FT$37,FT$1,FALSE))</f>
        <v>0</v>
      </c>
      <c r="FU19" s="14">
        <f>IF(ISNA(VLOOKUP('W. VaR &amp; Peak Pos By Trader'!$A17,'Import Peak'!$A$3:FU$37,FU$1,FALSE)),0,VLOOKUP('W. VaR &amp; Peak Pos By Trader'!$A17,'Import Peak'!$A$3:FU$37,FU$1,FALSE))</f>
        <v>0</v>
      </c>
      <c r="FV19">
        <f>IF(ISNA(VLOOKUP('W. VaR &amp; Peak Pos By Trader'!$A17,'Import Peak'!$A$3:FV$37,FV$1,FALSE)),0,VLOOKUP('W. VaR &amp; Peak Pos By Trader'!$A17,'Import Peak'!$A$3:FV$37,FV$1,FALSE))</f>
        <v>0</v>
      </c>
      <c r="FW19">
        <f>IF(ISNA(VLOOKUP('W. VaR &amp; Peak Pos By Trader'!$A17,'Import Peak'!$A$3:FW$37,FW$1,FALSE)),0,VLOOKUP('W. VaR &amp; Peak Pos By Trader'!$A17,'Import Peak'!$A$3:FW$37,FW$1,FALSE))</f>
        <v>0</v>
      </c>
      <c r="FX19">
        <f>IF(ISNA(VLOOKUP('W. VaR &amp; Peak Pos By Trader'!$A17,'Import Peak'!$A$3:FX$37,FX$1,FALSE)),0,VLOOKUP('W. VaR &amp; Peak Pos By Trader'!$A17,'Import Peak'!$A$3:FX$37,FX$1,FALSE))</f>
        <v>0</v>
      </c>
      <c r="FY19">
        <f>IF(ISNA(VLOOKUP('W. VaR &amp; Peak Pos By Trader'!$A17,'Import Peak'!$A$3:FY$37,FY$1,FALSE)),0,VLOOKUP('W. VaR &amp; Peak Pos By Trader'!$A17,'Import Peak'!$A$3:FY$37,FY$1,FALSE))</f>
        <v>0</v>
      </c>
      <c r="FZ19">
        <f>IF(ISNA(VLOOKUP('W. VaR &amp; Peak Pos By Trader'!$A17,'Import Peak'!$A$3:FZ$37,FZ$1,FALSE)),0,VLOOKUP('W. VaR &amp; Peak Pos By Trader'!$A17,'Import Peak'!$A$3:FZ$37,FZ$1,FALSE))</f>
        <v>0</v>
      </c>
      <c r="GA19">
        <f>IF(ISNA(VLOOKUP('W. VaR &amp; Peak Pos By Trader'!$A17,'Import Peak'!$A$3:GA$37,GA$1,FALSE)),0,VLOOKUP('W. VaR &amp; Peak Pos By Trader'!$A17,'Import Peak'!$A$3:GA$37,GA$1,FALSE))</f>
        <v>0</v>
      </c>
      <c r="GB19">
        <f>IF(ISNA(VLOOKUP('W. VaR &amp; Peak Pos By Trader'!$A17,'Import Peak'!$A$3:GB$37,GB$1,FALSE)),0,VLOOKUP('W. VaR &amp; Peak Pos By Trader'!$A17,'Import Peak'!$A$3:GB$37,GB$1,FALSE))</f>
        <v>0</v>
      </c>
      <c r="GC19">
        <f>IF(ISNA(VLOOKUP('W. VaR &amp; Peak Pos By Trader'!$A17,'Import Peak'!$A$3:GC$37,GC$1,FALSE)),0,VLOOKUP('W. VaR &amp; Peak Pos By Trader'!$A17,'Import Peak'!$A$3:GC$37,GC$1,FALSE))</f>
        <v>0</v>
      </c>
      <c r="GD19">
        <f>IF(ISNA(VLOOKUP('W. VaR &amp; Peak Pos By Trader'!$A17,'Import Peak'!$A$3:GD$37,GD$1,FALSE)),0,VLOOKUP('W. VaR &amp; Peak Pos By Trader'!$A17,'Import Peak'!$A$3:GD$37,GD$1,FALSE))</f>
        <v>0</v>
      </c>
      <c r="GE19">
        <f>IF(ISNA(VLOOKUP('W. VaR &amp; Peak Pos By Trader'!$A17,'Import Peak'!$A$3:GE$37,GE$1,FALSE)),0,VLOOKUP('W. VaR &amp; Peak Pos By Trader'!$A17,'Import Peak'!$A$3:GE$37,GE$1,FALSE))</f>
        <v>0</v>
      </c>
      <c r="GF19">
        <f>IF(ISNA(VLOOKUP('W. VaR &amp; Peak Pos By Trader'!$A17,'Import Peak'!$A$3:GF$37,GF$1,FALSE)),0,VLOOKUP('W. VaR &amp; Peak Pos By Trader'!$A17,'Import Peak'!$A$3:GF$37,GF$1,FALSE))</f>
        <v>0</v>
      </c>
      <c r="GG19">
        <f>IF(ISNA(VLOOKUP('W. VaR &amp; Peak Pos By Trader'!$A17,'Import Peak'!$A$3:GG$37,GG$1,FALSE)),0,VLOOKUP('W. VaR &amp; Peak Pos By Trader'!$A17,'Import Peak'!$A$3:GG$37,GG$1,FALSE))</f>
        <v>0</v>
      </c>
      <c r="GH19">
        <f>IF(ISNA(VLOOKUP('W. VaR &amp; Peak Pos By Trader'!$A17,'Import Peak'!$A$3:GH$37,GH$1,FALSE)),0,VLOOKUP('W. VaR &amp; Peak Pos By Trader'!$A17,'Import Peak'!$A$3:GH$37,GH$1,FALSE))</f>
        <v>0</v>
      </c>
      <c r="GI19">
        <f>IF(ISNA(VLOOKUP('W. VaR &amp; Peak Pos By Trader'!$A17,'Import Peak'!$A$3:GI$37,GI$1,FALSE)),0,VLOOKUP('W. VaR &amp; Peak Pos By Trader'!$A17,'Import Peak'!$A$3:GI$37,GI$1,FALSE))</f>
        <v>0</v>
      </c>
      <c r="GJ19">
        <f>IF(ISNA(VLOOKUP('W. VaR &amp; Peak Pos By Trader'!$A17,'Import Peak'!$A$3:GJ$37,GJ$1,FALSE)),0,VLOOKUP('W. VaR &amp; Peak Pos By Trader'!$A17,'Import Peak'!$A$3:GJ$37,GJ$1,FALSE))</f>
        <v>0</v>
      </c>
      <c r="GK19">
        <f>IF(ISNA(VLOOKUP('W. VaR &amp; Peak Pos By Trader'!$A17,'Import Peak'!$A$3:GK$37,GK$1,FALSE)),0,VLOOKUP('W. VaR &amp; Peak Pos By Trader'!$A17,'Import Peak'!$A$3:GK$37,GK$1,FALSE))</f>
        <v>0</v>
      </c>
      <c r="GL19">
        <f>IF(ISNA(VLOOKUP('W. VaR &amp; Peak Pos By Trader'!$A17,'Import Peak'!$A$3:GL$37,GL$1,FALSE)),0,VLOOKUP('W. VaR &amp; Peak Pos By Trader'!$A17,'Import Peak'!$A$3:GL$37,GL$1,FALSE))</f>
        <v>0</v>
      </c>
      <c r="GM19">
        <f>IF(ISNA(VLOOKUP('W. VaR &amp; Peak Pos By Trader'!$A17,'Import Peak'!$A$3:GM$37,GM$1,FALSE)),0,VLOOKUP('W. VaR &amp; Peak Pos By Trader'!$A17,'Import Peak'!$A$3:GM$37,GM$1,FALSE))</f>
        <v>0</v>
      </c>
      <c r="GN19">
        <f>IF(ISNA(VLOOKUP('W. VaR &amp; Peak Pos By Trader'!$A17,'Import Peak'!$A$3:GN$37,GN$1,FALSE)),0,VLOOKUP('W. VaR &amp; Peak Pos By Trader'!$A17,'Import Peak'!$A$3:GN$37,GN$1,FALSE))</f>
        <v>0</v>
      </c>
      <c r="GO19">
        <f>IF(ISNA(VLOOKUP('W. VaR &amp; Peak Pos By Trader'!$A17,'Import Peak'!$A$3:GO$37,GO$1,FALSE)),0,VLOOKUP('W. VaR &amp; Peak Pos By Trader'!$A17,'Import Peak'!$A$3:GO$37,GO$1,FALSE))</f>
        <v>0</v>
      </c>
      <c r="GP19">
        <f>IF(ISNA(VLOOKUP('W. VaR &amp; Peak Pos By Trader'!$A17,'Import Peak'!$A$3:GP$37,GP$1,FALSE)),0,VLOOKUP('W. VaR &amp; Peak Pos By Trader'!$A17,'Import Peak'!$A$3:GP$37,GP$1,FALSE))</f>
        <v>0</v>
      </c>
      <c r="GQ19">
        <f>IF(ISNA(VLOOKUP('W. VaR &amp; Peak Pos By Trader'!$A17,'Import Peak'!$A$3:GQ$37,GQ$1,FALSE)),0,VLOOKUP('W. VaR &amp; Peak Pos By Trader'!$A17,'Import Peak'!$A$3:GQ$37,GQ$1,FALSE))</f>
        <v>0</v>
      </c>
      <c r="GR19">
        <f>IF(ISNA(VLOOKUP('W. VaR &amp; Peak Pos By Trader'!$A17,'Import Peak'!$A$3:GR$37,GR$1,FALSE)),0,VLOOKUP('W. VaR &amp; Peak Pos By Trader'!$A17,'Import Peak'!$A$3:GR$37,GR$1,FALSE))</f>
        <v>0</v>
      </c>
      <c r="GS19">
        <f>IF(ISNA(VLOOKUP('W. VaR &amp; Peak Pos By Trader'!$A17,'Import Peak'!$A$3:GS$37,GS$1,FALSE)),0,VLOOKUP('W. VaR &amp; Peak Pos By Trader'!$A17,'Import Peak'!$A$3:GS$37,GS$1,FALSE))</f>
        <v>0</v>
      </c>
      <c r="GT19">
        <f>IF(ISNA(VLOOKUP('W. VaR &amp; Peak Pos By Trader'!$A17,'Import Peak'!$A$3:GT$37,GT$1,FALSE)),0,VLOOKUP('W. VaR &amp; Peak Pos By Trader'!$A17,'Import Peak'!$A$3:GT$37,GT$1,FALSE))</f>
        <v>0</v>
      </c>
      <c r="GU19">
        <f>IF(ISNA(VLOOKUP('W. VaR &amp; Peak Pos By Trader'!$A17,'Import Peak'!$A$3:GU$37,GU$1,FALSE)),0,VLOOKUP('W. VaR &amp; Peak Pos By Trader'!$A17,'Import Peak'!$A$3:GU$37,GU$1,FALSE))</f>
        <v>0</v>
      </c>
      <c r="GV19">
        <f>IF(ISNA(VLOOKUP('W. VaR &amp; Peak Pos By Trader'!$A17,'Import Peak'!$A$3:GV$37,GV$1,FALSE)),0,VLOOKUP('W. VaR &amp; Peak Pos By Trader'!$A17,'Import Peak'!$A$3:GV$37,GV$1,FALSE))</f>
        <v>0</v>
      </c>
      <c r="GW19">
        <f>IF(ISNA(VLOOKUP('W. VaR &amp; Peak Pos By Trader'!$A17,'Import Peak'!$A$3:GW$37,GW$1,FALSE)),0,VLOOKUP('W. VaR &amp; Peak Pos By Trader'!$A17,'Import Peak'!$A$3:GW$37,GW$1,FALSE))</f>
        <v>0</v>
      </c>
      <c r="GX19">
        <f>IF(ISNA(VLOOKUP('W. VaR &amp; Peak Pos By Trader'!$A17,'Import Peak'!$A$3:GX$37,GX$1,FALSE)),0,VLOOKUP('W. VaR &amp; Peak Pos By Trader'!$A17,'Import Peak'!$A$3:GX$37,GX$1,FALSE))</f>
        <v>0</v>
      </c>
      <c r="GY19">
        <f>IF(ISNA(VLOOKUP('W. VaR &amp; Peak Pos By Trader'!$A17,'Import Peak'!$A$3:GY$37,GY$1,FALSE)),0,VLOOKUP('W. VaR &amp; Peak Pos By Trader'!$A17,'Import Peak'!$A$3:GY$37,GY$1,FALSE))</f>
        <v>0</v>
      </c>
      <c r="GZ19">
        <f>IF(ISNA(VLOOKUP('W. VaR &amp; Peak Pos By Trader'!$A17,'Import Peak'!$A$3:GZ$37,GZ$1,FALSE)),0,VLOOKUP('W. VaR &amp; Peak Pos By Trader'!$A17,'Import Peak'!$A$3:GZ$37,GZ$1,FALSE))</f>
        <v>0</v>
      </c>
      <c r="HA19">
        <f>IF(ISNA(VLOOKUP('W. VaR &amp; Peak Pos By Trader'!$A17,'Import Peak'!$A$3:HA$37,HA$1,FALSE)),0,VLOOKUP('W. VaR &amp; Peak Pos By Trader'!$A17,'Import Peak'!$A$3:HA$37,HA$1,FALSE))</f>
        <v>0</v>
      </c>
      <c r="HB19">
        <f>IF(ISNA(VLOOKUP('W. VaR &amp; Peak Pos By Trader'!$A17,'Import Peak'!$A$3:HB$37,HB$1,FALSE)),0,VLOOKUP('W. VaR &amp; Peak Pos By Trader'!$A17,'Import Peak'!$A$3:HB$37,HB$1,FALSE))</f>
        <v>0</v>
      </c>
      <c r="HC19">
        <f>IF(ISNA(VLOOKUP('W. VaR &amp; Peak Pos By Trader'!$A17,'Import Peak'!$A$3:HC$37,HC$1,FALSE)),0,VLOOKUP('W. VaR &amp; Peak Pos By Trader'!$A17,'Import Peak'!$A$3:HC$37,HC$1,FALSE))</f>
        <v>0</v>
      </c>
      <c r="HD19">
        <f>IF(ISNA(VLOOKUP('W. VaR &amp; Peak Pos By Trader'!$A17,'Import Peak'!$A$3:HD$37,HD$1,FALSE)),0,VLOOKUP('W. VaR &amp; Peak Pos By Trader'!$A17,'Import Peak'!$A$3:HD$37,HD$1,FALSE))</f>
        <v>0</v>
      </c>
      <c r="HE19">
        <f>IF(ISNA(VLOOKUP('W. VaR &amp; Peak Pos By Trader'!$A17,'Import Peak'!$A$3:HE$37,HE$1,FALSE)),0,VLOOKUP('W. VaR &amp; Peak Pos By Trader'!$A17,'Import Peak'!$A$3:HE$37,HE$1,FALSE))</f>
        <v>0</v>
      </c>
      <c r="HF19">
        <f>IF(ISNA(VLOOKUP('W. VaR &amp; Peak Pos By Trader'!$A17,'Import Peak'!$A$3:HF$37,HF$1,FALSE)),0,VLOOKUP('W. VaR &amp; Peak Pos By Trader'!$A17,'Import Peak'!$A$3:HF$37,HF$1,FALSE))</f>
        <v>0</v>
      </c>
      <c r="HG19">
        <f>IF(ISNA(VLOOKUP('W. VaR &amp; Peak Pos By Trader'!$A17,'Import Peak'!$A$3:HG$37,HG$1,FALSE)),0,VLOOKUP('W. VaR &amp; Peak Pos By Trader'!$A17,'Import Peak'!$A$3:HG$37,HG$1,FALSE))</f>
        <v>0</v>
      </c>
      <c r="HH19">
        <f>IF(ISNA(VLOOKUP('W. VaR &amp; Peak Pos By Trader'!$A17,'Import Peak'!$A$3:HH$37,HH$1,FALSE)),0,VLOOKUP('W. VaR &amp; Peak Pos By Trader'!$A17,'Import Peak'!$A$3:HH$37,HH$1,FALSE))</f>
        <v>0</v>
      </c>
      <c r="HI19">
        <f>IF(ISNA(VLOOKUP('W. VaR &amp; Peak Pos By Trader'!$A17,'Import Peak'!$A$3:HI$37,HI$1,FALSE)),0,VLOOKUP('W. VaR &amp; Peak Pos By Trader'!$A17,'Import Peak'!$A$3:HI$37,HI$1,FALSE))</f>
        <v>0</v>
      </c>
      <c r="HJ19">
        <f>IF(ISNA(VLOOKUP('W. VaR &amp; Peak Pos By Trader'!$A17,'Import Peak'!$A$3:HJ$37,HJ$1,FALSE)),0,VLOOKUP('W. VaR &amp; Peak Pos By Trader'!$A17,'Import Peak'!$A$3:HJ$37,HJ$1,FALSE))</f>
        <v>0</v>
      </c>
      <c r="HK19">
        <f>IF(ISNA(VLOOKUP('W. VaR &amp; Peak Pos By Trader'!$A17,'Import Peak'!$A$3:HK$37,HK$1,FALSE)),0,VLOOKUP('W. VaR &amp; Peak Pos By Trader'!$A17,'Import Peak'!$A$3:HK$37,HK$1,FALSE))</f>
        <v>0</v>
      </c>
      <c r="HL19">
        <f>IF(ISNA(VLOOKUP('W. VaR &amp; Peak Pos By Trader'!$A17,'Import Peak'!$A$3:HL$37,HL$1,FALSE)),0,VLOOKUP('W. VaR &amp; Peak Pos By Trader'!$A17,'Import Peak'!$A$3:HL$37,HL$1,FALSE))</f>
        <v>0</v>
      </c>
      <c r="HM19">
        <f>IF(ISNA(VLOOKUP('W. VaR &amp; Peak Pos By Trader'!$A17,'Import Peak'!$A$3:HM$37,HM$1,FALSE)),0,VLOOKUP('W. VaR &amp; Peak Pos By Trader'!$A17,'Import Peak'!$A$3:HM$37,HM$1,FALSE))</f>
        <v>0</v>
      </c>
      <c r="HN19">
        <f>IF(ISNA(VLOOKUP('W. VaR &amp; Peak Pos By Trader'!$A17,'Import Peak'!$A$3:HN$37,HN$1,FALSE)),0,VLOOKUP('W. VaR &amp; Peak Pos By Trader'!$A17,'Import Peak'!$A$3:HN$37,HN$1,FALSE))</f>
        <v>0</v>
      </c>
      <c r="HO19">
        <f>IF(ISNA(VLOOKUP('W. VaR &amp; Peak Pos By Trader'!$A17,'Import Peak'!$A$3:HO$37,HO$1,FALSE)),0,VLOOKUP('W. VaR &amp; Peak Pos By Trader'!$A17,'Import Peak'!$A$3:HO$37,HO$1,FALSE))</f>
        <v>0</v>
      </c>
      <c r="HP19">
        <f>IF(ISNA(VLOOKUP('W. VaR &amp; Peak Pos By Trader'!$A17,'Import Peak'!$A$3:HP$37,HP$1,FALSE)),0,VLOOKUP('W. VaR &amp; Peak Pos By Trader'!$A17,'Import Peak'!$A$3:HP$37,HP$1,FALSE))</f>
        <v>0</v>
      </c>
      <c r="HQ19">
        <f>IF(ISNA(VLOOKUP('W. VaR &amp; Peak Pos By Trader'!$A17,'Import Peak'!$A$3:HQ$37,HQ$1,FALSE)),0,VLOOKUP('W. VaR &amp; Peak Pos By Trader'!$A17,'Import Peak'!$A$3:HQ$37,HQ$1,FALSE))</f>
        <v>0</v>
      </c>
      <c r="HR19">
        <f>IF(ISNA(VLOOKUP('W. VaR &amp; Peak Pos By Trader'!$A17,'Import Peak'!$A$3:HR$37,HR$1,FALSE)),0,VLOOKUP('W. VaR &amp; Peak Pos By Trader'!$A17,'Import Peak'!$A$3:HR$37,HR$1,FALSE))</f>
        <v>0</v>
      </c>
      <c r="HS19">
        <f>IF(ISNA(VLOOKUP('W. VaR &amp; Peak Pos By Trader'!$A17,'Import Peak'!$A$3:HS$37,HS$1,FALSE)),0,VLOOKUP('W. VaR &amp; Peak Pos By Trader'!$A17,'Import Peak'!$A$3:HS$37,HS$1,FALSE))</f>
        <v>0</v>
      </c>
      <c r="HT19">
        <f>IF(ISNA(VLOOKUP('W. VaR &amp; Peak Pos By Trader'!$A17,'Import Peak'!$A$3:HT$37,HT$1,FALSE)),0,VLOOKUP('W. VaR &amp; Peak Pos By Trader'!$A17,'Import Peak'!$A$3:HT$37,HT$1,FALSE))</f>
        <v>0</v>
      </c>
      <c r="HU19">
        <f>IF(ISNA(VLOOKUP('W. VaR &amp; Peak Pos By Trader'!$A17,'Import Peak'!$A$3:HU$37,HU$1,FALSE)),0,VLOOKUP('W. VaR &amp; Peak Pos By Trader'!$A17,'Import Peak'!$A$3:HU$37,HU$1,FALSE))</f>
        <v>0</v>
      </c>
      <c r="HV19">
        <f>IF(ISNA(VLOOKUP('W. VaR &amp; Peak Pos By Trader'!$A17,'Import Peak'!$A$3:HV$37,HV$1,FALSE)),0,VLOOKUP('W. VaR &amp; Peak Pos By Trader'!$A17,'Import Peak'!$A$3:HV$37,HV$1,FALSE))</f>
        <v>0</v>
      </c>
      <c r="HW19">
        <f>IF(ISNA(VLOOKUP('W. VaR &amp; Peak Pos By Trader'!$A17,'Import Peak'!$A$3:HW$37,HW$1,FALSE)),0,VLOOKUP('W. VaR &amp; Peak Pos By Trader'!$A17,'Import Peak'!$A$3:HW$37,HW$1,FALSE))</f>
        <v>0</v>
      </c>
      <c r="HX19">
        <f>IF(ISNA(VLOOKUP('W. VaR &amp; Peak Pos By Trader'!$A17,'Import Peak'!$A$3:HX$37,HX$1,FALSE)),0,VLOOKUP('W. VaR &amp; Peak Pos By Trader'!$A17,'Import Peak'!$A$3:HX$37,HX$1,FALSE))</f>
        <v>0</v>
      </c>
      <c r="HY19">
        <f>IF(ISNA(VLOOKUP('W. VaR &amp; Peak Pos By Trader'!$A17,'Import Peak'!$A$3:HY$37,HY$1,FALSE)),0,VLOOKUP('W. VaR &amp; Peak Pos By Trader'!$A17,'Import Peak'!$A$3:HY$37,HY$1,FALSE))</f>
        <v>0</v>
      </c>
      <c r="HZ19">
        <f>IF(ISNA(VLOOKUP('W. VaR &amp; Peak Pos By Trader'!$A17,'Import Peak'!$A$3:HZ$37,HZ$1,FALSE)),0,VLOOKUP('W. VaR &amp; Peak Pos By Trader'!$A17,'Import Peak'!$A$3:HZ$37,HZ$1,FALSE))</f>
        <v>0</v>
      </c>
      <c r="IA19">
        <f>IF(ISNA(VLOOKUP('W. VaR &amp; Peak Pos By Trader'!$A17,'Import Peak'!$A$3:IA$37,IA$1,FALSE)),0,VLOOKUP('W. VaR &amp; Peak Pos By Trader'!$A17,'Import Peak'!$A$3:IA$37,IA$1,FALSE))</f>
        <v>0</v>
      </c>
      <c r="IB19">
        <f>IF(ISNA(VLOOKUP('W. VaR &amp; Peak Pos By Trader'!$A17,'Import Peak'!$A$3:IB$37,IB$1,FALSE)),0,VLOOKUP('W. VaR &amp; Peak Pos By Trader'!$A17,'Import Peak'!$A$3:IB$37,IB$1,FALSE))</f>
        <v>0</v>
      </c>
      <c r="IC19">
        <f>IF(ISNA(VLOOKUP('W. VaR &amp; Peak Pos By Trader'!$A17,'Import Peak'!$A$3:IC$37,IC$1,FALSE)),0,VLOOKUP('W. VaR &amp; Peak Pos By Trader'!$A17,'Import Peak'!$A$3:IC$37,IC$1,FALSE))</f>
        <v>0</v>
      </c>
    </row>
    <row r="20" spans="1:237">
      <c r="A20" s="20" t="s">
        <v>48</v>
      </c>
      <c r="B20" s="14">
        <f>IF(ISNA(VLOOKUP('W. VaR &amp; Peak Pos By Trader'!$A18,'Import Peak'!$A$3:B$37,B$1,FALSE)),0,VLOOKUP('W. VaR &amp; Peak Pos By Trader'!$A18,'Import Peak'!$A$3:B$37,B$1,FALSE))</f>
        <v>0</v>
      </c>
      <c r="C20" s="14">
        <f>IF(ISNA(VLOOKUP('W. VaR &amp; Peak Pos By Trader'!$A18,'Import Peak'!$A$3:C$37,C$1,FALSE)),0,VLOOKUP('W. VaR &amp; Peak Pos By Trader'!$A18,'Import Peak'!$A$3:C$37,C$1,FALSE))</f>
        <v>0</v>
      </c>
      <c r="D20" s="14">
        <f>IF(ISNA(VLOOKUP('W. VaR &amp; Peak Pos By Trader'!$A18,'Import Peak'!$A$3:D$37,D$1,FALSE)),0,VLOOKUP('W. VaR &amp; Peak Pos By Trader'!$A18,'Import Peak'!$A$3:D$37,D$1,FALSE))</f>
        <v>0</v>
      </c>
      <c r="E20" s="14">
        <f>IF(ISNA(VLOOKUP('W. VaR &amp; Peak Pos By Trader'!$A18,'Import Peak'!$A$3:E$37,E$1,FALSE)),0,VLOOKUP('W. VaR &amp; Peak Pos By Trader'!$A18,'Import Peak'!$A$3:E$37,E$1,FALSE))</f>
        <v>0</v>
      </c>
      <c r="F20" s="14">
        <f>IF(ISNA(VLOOKUP('W. VaR &amp; Peak Pos By Trader'!$A18,'Import Peak'!$A$3:F$37,F$1,FALSE)),0,VLOOKUP('W. VaR &amp; Peak Pos By Trader'!$A18,'Import Peak'!$A$3:F$37,F$1,FALSE))</f>
        <v>0</v>
      </c>
      <c r="G20" s="14">
        <f>IF(ISNA(VLOOKUP('W. VaR &amp; Peak Pos By Trader'!$A18,'Import Peak'!$A$3:G$37,G$1,FALSE)),0,VLOOKUP('W. VaR &amp; Peak Pos By Trader'!$A18,'Import Peak'!$A$3:G$37,G$1,FALSE))</f>
        <v>0</v>
      </c>
      <c r="H20" s="14">
        <f>IF(ISNA(VLOOKUP('W. VaR &amp; Peak Pos By Trader'!$A18,'Import Peak'!$A$3:H$37,H$1,FALSE)),0,VLOOKUP('W. VaR &amp; Peak Pos By Trader'!$A18,'Import Peak'!$A$3:H$37,H$1,FALSE))</f>
        <v>0</v>
      </c>
      <c r="I20" s="14">
        <f>IF(ISNA(VLOOKUP('W. VaR &amp; Peak Pos By Trader'!$A18,'Import Peak'!$A$3:I$37,I$1,FALSE)),0,VLOOKUP('W. VaR &amp; Peak Pos By Trader'!$A18,'Import Peak'!$A$3:I$37,I$1,FALSE))</f>
        <v>0</v>
      </c>
      <c r="J20" s="14">
        <f>IF(ISNA(VLOOKUP('W. VaR &amp; Peak Pos By Trader'!$A18,'Import Peak'!$A$3:J$37,J$1,FALSE)),0,VLOOKUP('W. VaR &amp; Peak Pos By Trader'!$A18,'Import Peak'!$A$3:J$37,J$1,FALSE))</f>
        <v>0</v>
      </c>
      <c r="K20" s="14">
        <f>IF(ISNA(VLOOKUP('W. VaR &amp; Peak Pos By Trader'!$A18,'Import Peak'!$A$3:K$37,K$1,FALSE)),0,VLOOKUP('W. VaR &amp; Peak Pos By Trader'!$A18,'Import Peak'!$A$3:K$37,K$1,FALSE))</f>
        <v>0</v>
      </c>
      <c r="L20" s="14">
        <f>IF(ISNA(VLOOKUP('W. VaR &amp; Peak Pos By Trader'!$A18,'Import Peak'!$A$3:L$37,L$1,FALSE)),0,VLOOKUP('W. VaR &amp; Peak Pos By Trader'!$A18,'Import Peak'!$A$3:L$37,L$1,FALSE))</f>
        <v>0</v>
      </c>
      <c r="M20" s="14">
        <f>IF(ISNA(VLOOKUP('W. VaR &amp; Peak Pos By Trader'!$A18,'Import Peak'!$A$3:M$37,M$1,FALSE)),0,VLOOKUP('W. VaR &amp; Peak Pos By Trader'!$A18,'Import Peak'!$A$3:M$37,M$1,FALSE))</f>
        <v>0</v>
      </c>
      <c r="N20" s="14">
        <f>IF(ISNA(VLOOKUP('W. VaR &amp; Peak Pos By Trader'!$A18,'Import Peak'!$A$3:N$37,N$1,FALSE)),0,VLOOKUP('W. VaR &amp; Peak Pos By Trader'!$A18,'Import Peak'!$A$3:N$37,N$1,FALSE))</f>
        <v>0</v>
      </c>
      <c r="O20" s="14">
        <f>IF(ISNA(VLOOKUP('W. VaR &amp; Peak Pos By Trader'!$A18,'Import Peak'!$A$3:O$37,O$1,FALSE)),0,VLOOKUP('W. VaR &amp; Peak Pos By Trader'!$A18,'Import Peak'!$A$3:O$37,O$1,FALSE))</f>
        <v>0</v>
      </c>
      <c r="P20" s="14">
        <f>IF(ISNA(VLOOKUP('W. VaR &amp; Peak Pos By Trader'!$A18,'Import Peak'!$A$3:P$37,P$1,FALSE)),0,VLOOKUP('W. VaR &amp; Peak Pos By Trader'!$A18,'Import Peak'!$A$3:P$37,P$1,FALSE))</f>
        <v>0</v>
      </c>
      <c r="Q20" s="14">
        <f>IF(ISNA(VLOOKUP('W. VaR &amp; Peak Pos By Trader'!$A18,'Import Peak'!$A$3:Q$37,Q$1,FALSE)),0,VLOOKUP('W. VaR &amp; Peak Pos By Trader'!$A18,'Import Peak'!$A$3:Q$37,Q$1,FALSE))</f>
        <v>0</v>
      </c>
      <c r="R20" s="14">
        <f>IF(ISNA(VLOOKUP('W. VaR &amp; Peak Pos By Trader'!$A18,'Import Peak'!$A$3:R$37,R$1,FALSE)),0,VLOOKUP('W. VaR &amp; Peak Pos By Trader'!$A18,'Import Peak'!$A$3:R$37,R$1,FALSE))</f>
        <v>0</v>
      </c>
      <c r="S20" s="14">
        <f>IF(ISNA(VLOOKUP('W. VaR &amp; Peak Pos By Trader'!$A18,'Import Peak'!$A$3:S$37,S$1,FALSE)),0,VLOOKUP('W. VaR &amp; Peak Pos By Trader'!$A18,'Import Peak'!$A$3:S$37,S$1,FALSE))</f>
        <v>0</v>
      </c>
      <c r="T20" s="14">
        <f>IF(ISNA(VLOOKUP('W. VaR &amp; Peak Pos By Trader'!$A18,'Import Peak'!$A$3:T$37,T$1,FALSE)),0,VLOOKUP('W. VaR &amp; Peak Pos By Trader'!$A18,'Import Peak'!$A$3:T$37,T$1,FALSE))</f>
        <v>0</v>
      </c>
      <c r="U20" s="14">
        <f>IF(ISNA(VLOOKUP('W. VaR &amp; Peak Pos By Trader'!$A18,'Import Peak'!$A$3:U$37,U$1,FALSE)),0,VLOOKUP('W. VaR &amp; Peak Pos By Trader'!$A18,'Import Peak'!$A$3:U$37,U$1,FALSE))</f>
        <v>0</v>
      </c>
      <c r="V20" s="14">
        <f>IF(ISNA(VLOOKUP('W. VaR &amp; Peak Pos By Trader'!$A18,'Import Peak'!$A$3:V$37,V$1,FALSE)),0,VLOOKUP('W. VaR &amp; Peak Pos By Trader'!$A18,'Import Peak'!$A$3:V$37,V$1,FALSE))</f>
        <v>0</v>
      </c>
      <c r="W20" s="14">
        <f>IF(ISNA(VLOOKUP('W. VaR &amp; Peak Pos By Trader'!$A18,'Import Peak'!$A$3:W$37,W$1,FALSE)),0,VLOOKUP('W. VaR &amp; Peak Pos By Trader'!$A18,'Import Peak'!$A$3:W$37,W$1,FALSE))</f>
        <v>0</v>
      </c>
      <c r="X20" s="14">
        <f>IF(ISNA(VLOOKUP('W. VaR &amp; Peak Pos By Trader'!$A18,'Import Peak'!$A$3:X$37,X$1,FALSE)),0,VLOOKUP('W. VaR &amp; Peak Pos By Trader'!$A18,'Import Peak'!$A$3:X$37,X$1,FALSE))</f>
        <v>0</v>
      </c>
      <c r="Y20" s="14">
        <f>IF(ISNA(VLOOKUP('W. VaR &amp; Peak Pos By Trader'!$A18,'Import Peak'!$A$3:Y$37,Y$1,FALSE)),0,VLOOKUP('W. VaR &amp; Peak Pos By Trader'!$A18,'Import Peak'!$A$3:Y$37,Y$1,FALSE))</f>
        <v>0</v>
      </c>
      <c r="Z20" s="14">
        <f>IF(ISNA(VLOOKUP('W. VaR &amp; Peak Pos By Trader'!$A18,'Import Peak'!$A$3:Z$37,Z$1,FALSE)),0,VLOOKUP('W. VaR &amp; Peak Pos By Trader'!$A18,'Import Peak'!$A$3:Z$37,Z$1,FALSE))</f>
        <v>0</v>
      </c>
      <c r="AA20" s="14">
        <f>IF(ISNA(VLOOKUP('W. VaR &amp; Peak Pos By Trader'!$A18,'Import Peak'!$A$3:AA$37,AA$1,FALSE)),0,VLOOKUP('W. VaR &amp; Peak Pos By Trader'!$A18,'Import Peak'!$A$3:AA$37,AA$1,FALSE))</f>
        <v>0</v>
      </c>
      <c r="AB20" s="14">
        <f>IF(ISNA(VLOOKUP('W. VaR &amp; Peak Pos By Trader'!$A18,'Import Peak'!$A$3:AB$37,AB$1,FALSE)),0,VLOOKUP('W. VaR &amp; Peak Pos By Trader'!$A18,'Import Peak'!$A$3:AB$37,AB$1,FALSE))</f>
        <v>0</v>
      </c>
      <c r="AC20" s="14">
        <f>IF(ISNA(VLOOKUP('W. VaR &amp; Peak Pos By Trader'!$A18,'Import Peak'!$A$3:AC$37,AC$1,FALSE)),0,VLOOKUP('W. VaR &amp; Peak Pos By Trader'!$A18,'Import Peak'!$A$3:AC$37,AC$1,FALSE))</f>
        <v>0</v>
      </c>
      <c r="AD20" s="14">
        <f>IF(ISNA(VLOOKUP('W. VaR &amp; Peak Pos By Trader'!$A18,'Import Peak'!$A$3:AD$37,AD$1,FALSE)),0,VLOOKUP('W. VaR &amp; Peak Pos By Trader'!$A18,'Import Peak'!$A$3:AD$37,AD$1,FALSE))</f>
        <v>0</v>
      </c>
      <c r="AE20" s="14">
        <f>IF(ISNA(VLOOKUP('W. VaR &amp; Peak Pos By Trader'!$A18,'Import Peak'!$A$3:AE$37,AE$1,FALSE)),0,VLOOKUP('W. VaR &amp; Peak Pos By Trader'!$A18,'Import Peak'!$A$3:AE$37,AE$1,FALSE))</f>
        <v>0</v>
      </c>
      <c r="AF20" s="14">
        <f>IF(ISNA(VLOOKUP('W. VaR &amp; Peak Pos By Trader'!$A18,'Import Peak'!$A$3:AF$37,AF$1,FALSE)),0,VLOOKUP('W. VaR &amp; Peak Pos By Trader'!$A18,'Import Peak'!$A$3:AF$37,AF$1,FALSE))</f>
        <v>0</v>
      </c>
      <c r="AG20" s="14">
        <f>IF(ISNA(VLOOKUP('W. VaR &amp; Peak Pos By Trader'!$A18,'Import Peak'!$A$3:AG$37,AG$1,FALSE)),0,VLOOKUP('W. VaR &amp; Peak Pos By Trader'!$A18,'Import Peak'!$A$3:AG$37,AG$1,FALSE))</f>
        <v>0</v>
      </c>
      <c r="AH20" s="14">
        <f>IF(ISNA(VLOOKUP('W. VaR &amp; Peak Pos By Trader'!$A18,'Import Peak'!$A$3:AH$37,AH$1,FALSE)),0,VLOOKUP('W. VaR &amp; Peak Pos By Trader'!$A18,'Import Peak'!$A$3:AH$37,AH$1,FALSE))</f>
        <v>0</v>
      </c>
      <c r="AI20" s="14">
        <f>IF(ISNA(VLOOKUP('W. VaR &amp; Peak Pos By Trader'!$A18,'Import Peak'!$A$3:AI$37,AI$1,FALSE)),0,VLOOKUP('W. VaR &amp; Peak Pos By Trader'!$A18,'Import Peak'!$A$3:AI$37,AI$1,FALSE))</f>
        <v>0</v>
      </c>
      <c r="AJ20" s="14">
        <f>IF(ISNA(VLOOKUP('W. VaR &amp; Peak Pos By Trader'!$A18,'Import Peak'!$A$3:AJ$37,AJ$1,FALSE)),0,VLOOKUP('W. VaR &amp; Peak Pos By Trader'!$A18,'Import Peak'!$A$3:AJ$37,AJ$1,FALSE))</f>
        <v>0</v>
      </c>
      <c r="AK20" s="14">
        <f>IF(ISNA(VLOOKUP('W. VaR &amp; Peak Pos By Trader'!$A18,'Import Peak'!$A$3:AK$37,AK$1,FALSE)),0,VLOOKUP('W. VaR &amp; Peak Pos By Trader'!$A18,'Import Peak'!$A$3:AK$37,AK$1,FALSE))</f>
        <v>0</v>
      </c>
      <c r="AL20" s="14">
        <f>IF(ISNA(VLOOKUP('W. VaR &amp; Peak Pos By Trader'!$A18,'Import Peak'!$A$3:AL$37,AL$1,FALSE)),0,VLOOKUP('W. VaR &amp; Peak Pos By Trader'!$A18,'Import Peak'!$A$3:AL$37,AL$1,FALSE))</f>
        <v>0</v>
      </c>
      <c r="AM20" s="14">
        <f>IF(ISNA(VLOOKUP('W. VaR &amp; Peak Pos By Trader'!$A18,'Import Peak'!$A$3:AM$37,AM$1,FALSE)),0,VLOOKUP('W. VaR &amp; Peak Pos By Trader'!$A18,'Import Peak'!$A$3:AM$37,AM$1,FALSE))</f>
        <v>0</v>
      </c>
      <c r="AN20" s="14">
        <f>IF(ISNA(VLOOKUP('W. VaR &amp; Peak Pos By Trader'!$A18,'Import Peak'!$A$3:AN$37,AN$1,FALSE)),0,VLOOKUP('W. VaR &amp; Peak Pos By Trader'!$A18,'Import Peak'!$A$3:AN$37,AN$1,FALSE))</f>
        <v>0</v>
      </c>
      <c r="AO20" s="14">
        <f>IF(ISNA(VLOOKUP('W. VaR &amp; Peak Pos By Trader'!$A18,'Import Peak'!$A$3:AO$37,AO$1,FALSE)),0,VLOOKUP('W. VaR &amp; Peak Pos By Trader'!$A18,'Import Peak'!$A$3:AO$37,AO$1,FALSE))</f>
        <v>0</v>
      </c>
      <c r="AP20" s="14">
        <f>IF(ISNA(VLOOKUP('W. VaR &amp; Peak Pos By Trader'!$A18,'Import Peak'!$A$3:AP$37,AP$1,FALSE)),0,VLOOKUP('W. VaR &amp; Peak Pos By Trader'!$A18,'Import Peak'!$A$3:AP$37,AP$1,FALSE))</f>
        <v>0</v>
      </c>
      <c r="AQ20" s="14">
        <f>IF(ISNA(VLOOKUP('W. VaR &amp; Peak Pos By Trader'!$A18,'Import Peak'!$A$3:AQ$37,AQ$1,FALSE)),0,VLOOKUP('W. VaR &amp; Peak Pos By Trader'!$A18,'Import Peak'!$A$3:AQ$37,AQ$1,FALSE))</f>
        <v>0</v>
      </c>
      <c r="AR20" s="14">
        <f>IF(ISNA(VLOOKUP('W. VaR &amp; Peak Pos By Trader'!$A18,'Import Peak'!$A$3:AR$37,AR$1,FALSE)),0,VLOOKUP('W. VaR &amp; Peak Pos By Trader'!$A18,'Import Peak'!$A$3:AR$37,AR$1,FALSE))</f>
        <v>0</v>
      </c>
      <c r="AS20" s="14">
        <f>IF(ISNA(VLOOKUP('W. VaR &amp; Peak Pos By Trader'!$A18,'Import Peak'!$A$3:AS$37,AS$1,FALSE)),0,VLOOKUP('W. VaR &amp; Peak Pos By Trader'!$A18,'Import Peak'!$A$3:AS$37,AS$1,FALSE))</f>
        <v>0</v>
      </c>
      <c r="AT20" s="14">
        <f>IF(ISNA(VLOOKUP('W. VaR &amp; Peak Pos By Trader'!$A18,'Import Peak'!$A$3:AT$37,AT$1,FALSE)),0,VLOOKUP('W. VaR &amp; Peak Pos By Trader'!$A18,'Import Peak'!$A$3:AT$37,AT$1,FALSE))</f>
        <v>0</v>
      </c>
      <c r="AU20" s="14">
        <f>IF(ISNA(VLOOKUP('W. VaR &amp; Peak Pos By Trader'!$A18,'Import Peak'!$A$3:AU$37,AU$1,FALSE)),0,VLOOKUP('W. VaR &amp; Peak Pos By Trader'!$A18,'Import Peak'!$A$3:AU$37,AU$1,FALSE))</f>
        <v>0</v>
      </c>
      <c r="AV20" s="14">
        <f>IF(ISNA(VLOOKUP('W. VaR &amp; Peak Pos By Trader'!$A18,'Import Peak'!$A$3:AV$37,AV$1,FALSE)),0,VLOOKUP('W. VaR &amp; Peak Pos By Trader'!$A18,'Import Peak'!$A$3:AV$37,AV$1,FALSE))</f>
        <v>0</v>
      </c>
      <c r="AW20" s="14">
        <f>IF(ISNA(VLOOKUP('W. VaR &amp; Peak Pos By Trader'!$A18,'Import Peak'!$A$3:AW$37,AW$1,FALSE)),0,VLOOKUP('W. VaR &amp; Peak Pos By Trader'!$A18,'Import Peak'!$A$3:AW$37,AW$1,FALSE))</f>
        <v>0</v>
      </c>
      <c r="AX20" s="14">
        <f>IF(ISNA(VLOOKUP('W. VaR &amp; Peak Pos By Trader'!$A18,'Import Peak'!$A$3:AX$37,AX$1,FALSE)),0,VLOOKUP('W. VaR &amp; Peak Pos By Trader'!$A18,'Import Peak'!$A$3:AX$37,AX$1,FALSE))</f>
        <v>0</v>
      </c>
      <c r="AY20" s="14">
        <f>IF(ISNA(VLOOKUP('W. VaR &amp; Peak Pos By Trader'!$A18,'Import Peak'!$A$3:AY$37,AY$1,FALSE)),0,VLOOKUP('W. VaR &amp; Peak Pos By Trader'!$A18,'Import Peak'!$A$3:AY$37,AY$1,FALSE))</f>
        <v>0</v>
      </c>
      <c r="AZ20" s="14">
        <f>IF(ISNA(VLOOKUP('W. VaR &amp; Peak Pos By Trader'!$A18,'Import Peak'!$A$3:AZ$37,AZ$1,FALSE)),0,VLOOKUP('W. VaR &amp; Peak Pos By Trader'!$A18,'Import Peak'!$A$3:AZ$37,AZ$1,FALSE))</f>
        <v>0</v>
      </c>
      <c r="BA20" s="14">
        <f>IF(ISNA(VLOOKUP('W. VaR &amp; Peak Pos By Trader'!$A18,'Import Peak'!$A$3:BA$37,BA$1,FALSE)),0,VLOOKUP('W. VaR &amp; Peak Pos By Trader'!$A18,'Import Peak'!$A$3:BA$37,BA$1,FALSE))</f>
        <v>0</v>
      </c>
      <c r="BB20" s="14">
        <f>IF(ISNA(VLOOKUP('W. VaR &amp; Peak Pos By Trader'!$A18,'Import Peak'!$A$3:BB$37,BB$1,FALSE)),0,VLOOKUP('W. VaR &amp; Peak Pos By Trader'!$A18,'Import Peak'!$A$3:BB$37,BB$1,FALSE))</f>
        <v>0</v>
      </c>
      <c r="BC20" s="14">
        <f>IF(ISNA(VLOOKUP('W. VaR &amp; Peak Pos By Trader'!$A18,'Import Peak'!$A$3:BC$37,BC$1,FALSE)),0,VLOOKUP('W. VaR &amp; Peak Pos By Trader'!$A18,'Import Peak'!$A$3:BC$37,BC$1,FALSE))</f>
        <v>0</v>
      </c>
      <c r="BD20" s="14">
        <f>IF(ISNA(VLOOKUP('W. VaR &amp; Peak Pos By Trader'!$A18,'Import Peak'!$A$3:BD$37,BD$1,FALSE)),0,VLOOKUP('W. VaR &amp; Peak Pos By Trader'!$A18,'Import Peak'!$A$3:BD$37,BD$1,FALSE))</f>
        <v>0</v>
      </c>
      <c r="BE20" s="14">
        <f>IF(ISNA(VLOOKUP('W. VaR &amp; Peak Pos By Trader'!$A18,'Import Peak'!$A$3:BE$37,BE$1,FALSE)),0,VLOOKUP('W. VaR &amp; Peak Pos By Trader'!$A18,'Import Peak'!$A$3:BE$37,BE$1,FALSE))</f>
        <v>0</v>
      </c>
      <c r="BF20" s="14">
        <f>IF(ISNA(VLOOKUP('W. VaR &amp; Peak Pos By Trader'!$A18,'Import Peak'!$A$3:BF$37,BF$1,FALSE)),0,VLOOKUP('W. VaR &amp; Peak Pos By Trader'!$A18,'Import Peak'!$A$3:BF$37,BF$1,FALSE))</f>
        <v>0</v>
      </c>
      <c r="BG20" s="14">
        <f>IF(ISNA(VLOOKUP('W. VaR &amp; Peak Pos By Trader'!$A18,'Import Peak'!$A$3:BG$37,BG$1,FALSE)),0,VLOOKUP('W. VaR &amp; Peak Pos By Trader'!$A18,'Import Peak'!$A$3:BG$37,BG$1,FALSE))</f>
        <v>0</v>
      </c>
      <c r="BH20" s="14">
        <f>IF(ISNA(VLOOKUP('W. VaR &amp; Peak Pos By Trader'!$A18,'Import Peak'!$A$3:BH$37,BH$1,FALSE)),0,VLOOKUP('W. VaR &amp; Peak Pos By Trader'!$A18,'Import Peak'!$A$3:BH$37,BH$1,FALSE))</f>
        <v>0</v>
      </c>
      <c r="BI20" s="14">
        <f>IF(ISNA(VLOOKUP('W. VaR &amp; Peak Pos By Trader'!$A18,'Import Peak'!$A$3:BI$37,BI$1,FALSE)),0,VLOOKUP('W. VaR &amp; Peak Pos By Trader'!$A18,'Import Peak'!$A$3:BI$37,BI$1,FALSE))</f>
        <v>0</v>
      </c>
      <c r="BJ20" s="14">
        <f>IF(ISNA(VLOOKUP('W. VaR &amp; Peak Pos By Trader'!$A18,'Import Peak'!$A$3:BJ$37,BJ$1,FALSE)),0,VLOOKUP('W. VaR &amp; Peak Pos By Trader'!$A18,'Import Peak'!$A$3:BJ$37,BJ$1,FALSE))</f>
        <v>0</v>
      </c>
      <c r="BK20" s="14">
        <f>IF(ISNA(VLOOKUP('W. VaR &amp; Peak Pos By Trader'!$A18,'Import Peak'!$A$3:BK$37,BK$1,FALSE)),0,VLOOKUP('W. VaR &amp; Peak Pos By Trader'!$A18,'Import Peak'!$A$3:BK$37,BK$1,FALSE))</f>
        <v>0</v>
      </c>
      <c r="BL20" s="14">
        <f>IF(ISNA(VLOOKUP('W. VaR &amp; Peak Pos By Trader'!$A18,'Import Peak'!$A$3:BL$37,BL$1,FALSE)),0,VLOOKUP('W. VaR &amp; Peak Pos By Trader'!$A18,'Import Peak'!$A$3:BL$37,BL$1,FALSE))</f>
        <v>0</v>
      </c>
      <c r="BM20" s="14">
        <f>IF(ISNA(VLOOKUP('W. VaR &amp; Peak Pos By Trader'!$A18,'Import Peak'!$A$3:BM$37,BM$1,FALSE)),0,VLOOKUP('W. VaR &amp; Peak Pos By Trader'!$A18,'Import Peak'!$A$3:BM$37,BM$1,FALSE))</f>
        <v>0</v>
      </c>
      <c r="BN20" s="14">
        <f>IF(ISNA(VLOOKUP('W. VaR &amp; Peak Pos By Trader'!$A18,'Import Peak'!$A$3:BN$37,BN$1,FALSE)),0,VLOOKUP('W. VaR &amp; Peak Pos By Trader'!$A18,'Import Peak'!$A$3:BN$37,BN$1,FALSE))</f>
        <v>0</v>
      </c>
      <c r="BO20" s="14">
        <f>IF(ISNA(VLOOKUP('W. VaR &amp; Peak Pos By Trader'!$A18,'Import Peak'!$A$3:BO$37,BO$1,FALSE)),0,VLOOKUP('W. VaR &amp; Peak Pos By Trader'!$A18,'Import Peak'!$A$3:BO$37,BO$1,FALSE))</f>
        <v>0</v>
      </c>
      <c r="BP20" s="14">
        <f>IF(ISNA(VLOOKUP('W. VaR &amp; Peak Pos By Trader'!$A18,'Import Peak'!$A$3:BP$37,BP$1,FALSE)),0,VLOOKUP('W. VaR &amp; Peak Pos By Trader'!$A18,'Import Peak'!$A$3:BP$37,BP$1,FALSE))</f>
        <v>0</v>
      </c>
      <c r="BQ20" s="14">
        <f>IF(ISNA(VLOOKUP('W. VaR &amp; Peak Pos By Trader'!$A18,'Import Peak'!$A$3:BQ$37,BQ$1,FALSE)),0,VLOOKUP('W. VaR &amp; Peak Pos By Trader'!$A18,'Import Peak'!$A$3:BQ$37,BQ$1,FALSE))</f>
        <v>0</v>
      </c>
      <c r="BR20" s="14">
        <f>IF(ISNA(VLOOKUP('W. VaR &amp; Peak Pos By Trader'!$A18,'Import Peak'!$A$3:BR$37,BR$1,FALSE)),0,VLOOKUP('W. VaR &amp; Peak Pos By Trader'!$A18,'Import Peak'!$A$3:BR$37,BR$1,FALSE))</f>
        <v>0</v>
      </c>
      <c r="BS20" s="14">
        <f>IF(ISNA(VLOOKUP('W. VaR &amp; Peak Pos By Trader'!$A18,'Import Peak'!$A$3:BS$37,BS$1,FALSE)),0,VLOOKUP('W. VaR &amp; Peak Pos By Trader'!$A18,'Import Peak'!$A$3:BS$37,BS$1,FALSE))</f>
        <v>0</v>
      </c>
      <c r="BT20" s="14">
        <f>IF(ISNA(VLOOKUP('W. VaR &amp; Peak Pos By Trader'!$A18,'Import Peak'!$A$3:BT$37,BT$1,FALSE)),0,VLOOKUP('W. VaR &amp; Peak Pos By Trader'!$A18,'Import Peak'!$A$3:BT$37,BT$1,FALSE))</f>
        <v>0</v>
      </c>
      <c r="BU20" s="14">
        <f>IF(ISNA(VLOOKUP('W. VaR &amp; Peak Pos By Trader'!$A18,'Import Peak'!$A$3:BU$37,BU$1,FALSE)),0,VLOOKUP('W. VaR &amp; Peak Pos By Trader'!$A18,'Import Peak'!$A$3:BU$37,BU$1,FALSE))</f>
        <v>0</v>
      </c>
      <c r="BV20" s="14">
        <f>IF(ISNA(VLOOKUP('W. VaR &amp; Peak Pos By Trader'!$A18,'Import Peak'!$A$3:BV$37,BV$1,FALSE)),0,VLOOKUP('W. VaR &amp; Peak Pos By Trader'!$A18,'Import Peak'!$A$3:BV$37,BV$1,FALSE))</f>
        <v>0</v>
      </c>
      <c r="BW20" s="14">
        <f>IF(ISNA(VLOOKUP('W. VaR &amp; Peak Pos By Trader'!$A18,'Import Peak'!$A$3:BW$37,BW$1,FALSE)),0,VLOOKUP('W. VaR &amp; Peak Pos By Trader'!$A18,'Import Peak'!$A$3:BW$37,BW$1,FALSE))</f>
        <v>0</v>
      </c>
      <c r="BX20" s="14">
        <f>IF(ISNA(VLOOKUP('W. VaR &amp; Peak Pos By Trader'!$A18,'Import Peak'!$A$3:BX$37,BX$1,FALSE)),0,VLOOKUP('W. VaR &amp; Peak Pos By Trader'!$A18,'Import Peak'!$A$3:BX$37,BX$1,FALSE))</f>
        <v>0</v>
      </c>
      <c r="BY20" s="14">
        <f>IF(ISNA(VLOOKUP('W. VaR &amp; Peak Pos By Trader'!$A18,'Import Peak'!$A$3:BY$37,BY$1,FALSE)),0,VLOOKUP('W. VaR &amp; Peak Pos By Trader'!$A18,'Import Peak'!$A$3:BY$37,BY$1,FALSE))</f>
        <v>0</v>
      </c>
      <c r="BZ20" s="14">
        <f>IF(ISNA(VLOOKUP('W. VaR &amp; Peak Pos By Trader'!$A18,'Import Peak'!$A$3:BZ$37,BZ$1,FALSE)),0,VLOOKUP('W. VaR &amp; Peak Pos By Trader'!$A18,'Import Peak'!$A$3:BZ$37,BZ$1,FALSE))</f>
        <v>0</v>
      </c>
      <c r="CA20" s="14">
        <f>IF(ISNA(VLOOKUP('W. VaR &amp; Peak Pos By Trader'!$A18,'Import Peak'!$A$3:CA$37,CA$1,FALSE)),0,VLOOKUP('W. VaR &amp; Peak Pos By Trader'!$A18,'Import Peak'!$A$3:CA$37,CA$1,FALSE))</f>
        <v>0</v>
      </c>
      <c r="CB20" s="14">
        <f>IF(ISNA(VLOOKUP('W. VaR &amp; Peak Pos By Trader'!$A18,'Import Peak'!$A$3:CB$37,CB$1,FALSE)),0,VLOOKUP('W. VaR &amp; Peak Pos By Trader'!$A18,'Import Peak'!$A$3:CB$37,CB$1,FALSE))</f>
        <v>0</v>
      </c>
      <c r="CC20" s="14">
        <f>IF(ISNA(VLOOKUP('W. VaR &amp; Peak Pos By Trader'!$A18,'Import Peak'!$A$3:CC$37,CC$1,FALSE)),0,VLOOKUP('W. VaR &amp; Peak Pos By Trader'!$A18,'Import Peak'!$A$3:CC$37,CC$1,FALSE))</f>
        <v>0</v>
      </c>
      <c r="CD20" s="14">
        <f>IF(ISNA(VLOOKUP('W. VaR &amp; Peak Pos By Trader'!$A18,'Import Peak'!$A$3:CD$37,CD$1,FALSE)),0,VLOOKUP('W. VaR &amp; Peak Pos By Trader'!$A18,'Import Peak'!$A$3:CD$37,CD$1,FALSE))</f>
        <v>0</v>
      </c>
      <c r="CE20" s="14">
        <f>IF(ISNA(VLOOKUP('W. VaR &amp; Peak Pos By Trader'!$A18,'Import Peak'!$A$3:CE$37,CE$1,FALSE)),0,VLOOKUP('W. VaR &amp; Peak Pos By Trader'!$A18,'Import Peak'!$A$3:CE$37,CE$1,FALSE))</f>
        <v>0</v>
      </c>
      <c r="CF20" s="14">
        <f>IF(ISNA(VLOOKUP('W. VaR &amp; Peak Pos By Trader'!$A18,'Import Peak'!$A$3:CF$37,CF$1,FALSE)),0,VLOOKUP('W. VaR &amp; Peak Pos By Trader'!$A18,'Import Peak'!$A$3:CF$37,CF$1,FALSE))</f>
        <v>0</v>
      </c>
      <c r="CG20" s="14">
        <f>IF(ISNA(VLOOKUP('W. VaR &amp; Peak Pos By Trader'!$A18,'Import Peak'!$A$3:CG$37,CG$1,FALSE)),0,VLOOKUP('W. VaR &amp; Peak Pos By Trader'!$A18,'Import Peak'!$A$3:CG$37,CG$1,FALSE))</f>
        <v>0</v>
      </c>
      <c r="CH20" s="14">
        <f>IF(ISNA(VLOOKUP('W. VaR &amp; Peak Pos By Trader'!$A18,'Import Peak'!$A$3:CH$37,CH$1,FALSE)),0,VLOOKUP('W. VaR &amp; Peak Pos By Trader'!$A18,'Import Peak'!$A$3:CH$37,CH$1,FALSE))</f>
        <v>0</v>
      </c>
      <c r="CI20" s="14">
        <f>IF(ISNA(VLOOKUP('W. VaR &amp; Peak Pos By Trader'!$A18,'Import Peak'!$A$3:CI$37,CI$1,FALSE)),0,VLOOKUP('W. VaR &amp; Peak Pos By Trader'!$A18,'Import Peak'!$A$3:CI$37,CI$1,FALSE))</f>
        <v>0</v>
      </c>
      <c r="CJ20" s="14">
        <f>IF(ISNA(VLOOKUP('W. VaR &amp; Peak Pos By Trader'!$A18,'Import Peak'!$A$3:CJ$37,CJ$1,FALSE)),0,VLOOKUP('W. VaR &amp; Peak Pos By Trader'!$A18,'Import Peak'!$A$3:CJ$37,CJ$1,FALSE))</f>
        <v>0</v>
      </c>
      <c r="CK20" s="14">
        <f>IF(ISNA(VLOOKUP('W. VaR &amp; Peak Pos By Trader'!$A18,'Import Peak'!$A$3:CK$37,CK$1,FALSE)),0,VLOOKUP('W. VaR &amp; Peak Pos By Trader'!$A18,'Import Peak'!$A$3:CK$37,CK$1,FALSE))</f>
        <v>0</v>
      </c>
      <c r="CL20" s="14">
        <f>IF(ISNA(VLOOKUP('W. VaR &amp; Peak Pos By Trader'!$A18,'Import Peak'!$A$3:CL$37,CL$1,FALSE)),0,VLOOKUP('W. VaR &amp; Peak Pos By Trader'!$A18,'Import Peak'!$A$3:CL$37,CL$1,FALSE))</f>
        <v>0</v>
      </c>
      <c r="CM20" s="14">
        <f>IF(ISNA(VLOOKUP('W. VaR &amp; Peak Pos By Trader'!$A18,'Import Peak'!$A$3:CM$37,CM$1,FALSE)),0,VLOOKUP('W. VaR &amp; Peak Pos By Trader'!$A18,'Import Peak'!$A$3:CM$37,CM$1,FALSE))</f>
        <v>0</v>
      </c>
      <c r="CN20" s="14">
        <f>IF(ISNA(VLOOKUP('W. VaR &amp; Peak Pos By Trader'!$A18,'Import Peak'!$A$3:CN$37,CN$1,FALSE)),0,VLOOKUP('W. VaR &amp; Peak Pos By Trader'!$A18,'Import Peak'!$A$3:CN$37,CN$1,FALSE))</f>
        <v>0</v>
      </c>
      <c r="CO20" s="14">
        <f>IF(ISNA(VLOOKUP('W. VaR &amp; Peak Pos By Trader'!$A18,'Import Peak'!$A$3:CO$37,CO$1,FALSE)),0,VLOOKUP('W. VaR &amp; Peak Pos By Trader'!$A18,'Import Peak'!$A$3:CO$37,CO$1,FALSE))</f>
        <v>0</v>
      </c>
      <c r="CP20" s="14">
        <f>IF(ISNA(VLOOKUP('W. VaR &amp; Peak Pos By Trader'!$A18,'Import Peak'!$A$3:CP$37,CP$1,FALSE)),0,VLOOKUP('W. VaR &amp; Peak Pos By Trader'!$A18,'Import Peak'!$A$3:CP$37,CP$1,FALSE))</f>
        <v>0</v>
      </c>
      <c r="CQ20" s="14">
        <f>IF(ISNA(VLOOKUP('W. VaR &amp; Peak Pos By Trader'!$A18,'Import Peak'!$A$3:CQ$37,CQ$1,FALSE)),0,VLOOKUP('W. VaR &amp; Peak Pos By Trader'!$A18,'Import Peak'!$A$3:CQ$37,CQ$1,FALSE))</f>
        <v>0</v>
      </c>
      <c r="CR20" s="14">
        <f>IF(ISNA(VLOOKUP('W. VaR &amp; Peak Pos By Trader'!$A18,'Import Peak'!$A$3:CR$37,CR$1,FALSE)),0,VLOOKUP('W. VaR &amp; Peak Pos By Trader'!$A18,'Import Peak'!$A$3:CR$37,CR$1,FALSE))</f>
        <v>0</v>
      </c>
      <c r="CS20" s="14">
        <f>IF(ISNA(VLOOKUP('W. VaR &amp; Peak Pos By Trader'!$A18,'Import Peak'!$A$3:CS$37,CS$1,FALSE)),0,VLOOKUP('W. VaR &amp; Peak Pos By Trader'!$A18,'Import Peak'!$A$3:CS$37,CS$1,FALSE))</f>
        <v>0</v>
      </c>
      <c r="CT20" s="14">
        <f>IF(ISNA(VLOOKUP('W. VaR &amp; Peak Pos By Trader'!$A18,'Import Peak'!$A$3:CT$37,CT$1,FALSE)),0,VLOOKUP('W. VaR &amp; Peak Pos By Trader'!$A18,'Import Peak'!$A$3:CT$37,CT$1,FALSE))</f>
        <v>0</v>
      </c>
      <c r="CU20" s="14">
        <f>IF(ISNA(VLOOKUP('W. VaR &amp; Peak Pos By Trader'!$A18,'Import Peak'!$A$3:CU$37,CU$1,FALSE)),0,VLOOKUP('W. VaR &amp; Peak Pos By Trader'!$A18,'Import Peak'!$A$3:CU$37,CU$1,FALSE))</f>
        <v>0</v>
      </c>
      <c r="CV20" s="14">
        <f>IF(ISNA(VLOOKUP('W. VaR &amp; Peak Pos By Trader'!$A18,'Import Peak'!$A$3:CV$37,CV$1,FALSE)),0,VLOOKUP('W. VaR &amp; Peak Pos By Trader'!$A18,'Import Peak'!$A$3:CV$37,CV$1,FALSE))</f>
        <v>0</v>
      </c>
      <c r="CW20" s="14">
        <f>IF(ISNA(VLOOKUP('W. VaR &amp; Peak Pos By Trader'!$A18,'Import Peak'!$A$3:CW$37,CW$1,FALSE)),0,VLOOKUP('W. VaR &amp; Peak Pos By Trader'!$A18,'Import Peak'!$A$3:CW$37,CW$1,FALSE))</f>
        <v>0</v>
      </c>
      <c r="CX20" s="14">
        <f>IF(ISNA(VLOOKUP('W. VaR &amp; Peak Pos By Trader'!$A18,'Import Peak'!$A$3:CX$37,CX$1,FALSE)),0,VLOOKUP('W. VaR &amp; Peak Pos By Trader'!$A18,'Import Peak'!$A$3:CX$37,CX$1,FALSE))</f>
        <v>0</v>
      </c>
      <c r="CY20" s="14">
        <f>IF(ISNA(VLOOKUP('W. VaR &amp; Peak Pos By Trader'!$A18,'Import Peak'!$A$3:CY$37,CY$1,FALSE)),0,VLOOKUP('W. VaR &amp; Peak Pos By Trader'!$A18,'Import Peak'!$A$3:CY$37,CY$1,FALSE))</f>
        <v>0</v>
      </c>
      <c r="CZ20" s="14">
        <f>IF(ISNA(VLOOKUP('W. VaR &amp; Peak Pos By Trader'!$A18,'Import Peak'!$A$3:CZ$37,CZ$1,FALSE)),0,VLOOKUP('W. VaR &amp; Peak Pos By Trader'!$A18,'Import Peak'!$A$3:CZ$37,CZ$1,FALSE))</f>
        <v>0</v>
      </c>
      <c r="DA20" s="14">
        <f>IF(ISNA(VLOOKUP('W. VaR &amp; Peak Pos By Trader'!$A18,'Import Peak'!$A$3:DA$37,DA$1,FALSE)),0,VLOOKUP('W. VaR &amp; Peak Pos By Trader'!$A18,'Import Peak'!$A$3:DA$37,DA$1,FALSE))</f>
        <v>0</v>
      </c>
      <c r="DB20" s="14">
        <f>IF(ISNA(VLOOKUP('W. VaR &amp; Peak Pos By Trader'!$A18,'Import Peak'!$A$3:DB$37,DB$1,FALSE)),0,VLOOKUP('W. VaR &amp; Peak Pos By Trader'!$A18,'Import Peak'!$A$3:DB$37,DB$1,FALSE))</f>
        <v>0</v>
      </c>
      <c r="DC20" s="14">
        <f>IF(ISNA(VLOOKUP('W. VaR &amp; Peak Pos By Trader'!$A18,'Import Peak'!$A$3:DC$37,DC$1,FALSE)),0,VLOOKUP('W. VaR &amp; Peak Pos By Trader'!$A18,'Import Peak'!$A$3:DC$37,DC$1,FALSE))</f>
        <v>0</v>
      </c>
      <c r="DD20" s="14">
        <f>IF(ISNA(VLOOKUP('W. VaR &amp; Peak Pos By Trader'!$A18,'Import Peak'!$A$3:DD$37,DD$1,FALSE)),0,VLOOKUP('W. VaR &amp; Peak Pos By Trader'!$A18,'Import Peak'!$A$3:DD$37,DD$1,FALSE))</f>
        <v>0</v>
      </c>
      <c r="DE20" s="14">
        <f>IF(ISNA(VLOOKUP('W. VaR &amp; Peak Pos By Trader'!$A18,'Import Peak'!$A$3:DE$37,DE$1,FALSE)),0,VLOOKUP('W. VaR &amp; Peak Pos By Trader'!$A18,'Import Peak'!$A$3:DE$37,DE$1,FALSE))</f>
        <v>0</v>
      </c>
      <c r="DF20" s="14">
        <f>IF(ISNA(VLOOKUP('W. VaR &amp; Peak Pos By Trader'!$A18,'Import Peak'!$A$3:DF$37,DF$1,FALSE)),0,VLOOKUP('W. VaR &amp; Peak Pos By Trader'!$A18,'Import Peak'!$A$3:DF$37,DF$1,FALSE))</f>
        <v>0</v>
      </c>
      <c r="DG20" s="14">
        <f>IF(ISNA(VLOOKUP('W. VaR &amp; Peak Pos By Trader'!$A18,'Import Peak'!$A$3:DG$37,DG$1,FALSE)),0,VLOOKUP('W. VaR &amp; Peak Pos By Trader'!$A18,'Import Peak'!$A$3:DG$37,DG$1,FALSE))</f>
        <v>0</v>
      </c>
      <c r="DH20" s="14">
        <f>IF(ISNA(VLOOKUP('W. VaR &amp; Peak Pos By Trader'!$A18,'Import Peak'!$A$3:DH$37,DH$1,FALSE)),0,VLOOKUP('W. VaR &amp; Peak Pos By Trader'!$A18,'Import Peak'!$A$3:DH$37,DH$1,FALSE))</f>
        <v>0</v>
      </c>
      <c r="DI20" s="14">
        <f>IF(ISNA(VLOOKUP('W. VaR &amp; Peak Pos By Trader'!$A18,'Import Peak'!$A$3:DI$37,DI$1,FALSE)),0,VLOOKUP('W. VaR &amp; Peak Pos By Trader'!$A18,'Import Peak'!$A$3:DI$37,DI$1,FALSE))</f>
        <v>0</v>
      </c>
      <c r="DJ20" s="14">
        <f>IF(ISNA(VLOOKUP('W. VaR &amp; Peak Pos By Trader'!$A18,'Import Peak'!$A$3:DJ$37,DJ$1,FALSE)),0,VLOOKUP('W. VaR &amp; Peak Pos By Trader'!$A18,'Import Peak'!$A$3:DJ$37,DJ$1,FALSE))</f>
        <v>0</v>
      </c>
      <c r="DK20" s="14">
        <f>IF(ISNA(VLOOKUP('W. VaR &amp; Peak Pos By Trader'!$A18,'Import Peak'!$A$3:DK$37,DK$1,FALSE)),0,VLOOKUP('W. VaR &amp; Peak Pos By Trader'!$A18,'Import Peak'!$A$3:DK$37,DK$1,FALSE))</f>
        <v>0</v>
      </c>
      <c r="DL20" s="14">
        <f>IF(ISNA(VLOOKUP('W. VaR &amp; Peak Pos By Trader'!$A18,'Import Peak'!$A$3:DL$37,DL$1,FALSE)),0,VLOOKUP('W. VaR &amp; Peak Pos By Trader'!$A18,'Import Peak'!$A$3:DL$37,DL$1,FALSE))</f>
        <v>0</v>
      </c>
      <c r="DM20" s="14">
        <f>IF(ISNA(VLOOKUP('W. VaR &amp; Peak Pos By Trader'!$A18,'Import Peak'!$A$3:DM$37,DM$1,FALSE)),0,VLOOKUP('W. VaR &amp; Peak Pos By Trader'!$A18,'Import Peak'!$A$3:DM$37,DM$1,FALSE))</f>
        <v>0</v>
      </c>
      <c r="DN20" s="14">
        <f>IF(ISNA(VLOOKUP('W. VaR &amp; Peak Pos By Trader'!$A18,'Import Peak'!$A$3:DN$37,DN$1,FALSE)),0,VLOOKUP('W. VaR &amp; Peak Pos By Trader'!$A18,'Import Peak'!$A$3:DN$37,DN$1,FALSE))</f>
        <v>0</v>
      </c>
      <c r="DO20" s="14">
        <f>IF(ISNA(VLOOKUP('W. VaR &amp; Peak Pos By Trader'!$A18,'Import Peak'!$A$3:DO$37,DO$1,FALSE)),0,VLOOKUP('W. VaR &amp; Peak Pos By Trader'!$A18,'Import Peak'!$A$3:DO$37,DO$1,FALSE))</f>
        <v>0</v>
      </c>
      <c r="DP20" s="14">
        <f>IF(ISNA(VLOOKUP('W. VaR &amp; Peak Pos By Trader'!$A18,'Import Peak'!$A$3:DP$37,DP$1,FALSE)),0,VLOOKUP('W. VaR &amp; Peak Pos By Trader'!$A18,'Import Peak'!$A$3:DP$37,DP$1,FALSE))</f>
        <v>0</v>
      </c>
      <c r="DQ20" s="14">
        <f>IF(ISNA(VLOOKUP('W. VaR &amp; Peak Pos By Trader'!$A18,'Import Peak'!$A$3:DQ$37,DQ$1,FALSE)),0,VLOOKUP('W. VaR &amp; Peak Pos By Trader'!$A18,'Import Peak'!$A$3:DQ$37,DQ$1,FALSE))</f>
        <v>0</v>
      </c>
      <c r="DR20" s="14">
        <f>IF(ISNA(VLOOKUP('W. VaR &amp; Peak Pos By Trader'!$A18,'Import Peak'!$A$3:DR$37,DR$1,FALSE)),0,VLOOKUP('W. VaR &amp; Peak Pos By Trader'!$A18,'Import Peak'!$A$3:DR$37,DR$1,FALSE))</f>
        <v>0</v>
      </c>
      <c r="DS20" s="14">
        <f>IF(ISNA(VLOOKUP('W. VaR &amp; Peak Pos By Trader'!$A18,'Import Peak'!$A$3:DS$37,DS$1,FALSE)),0,VLOOKUP('W. VaR &amp; Peak Pos By Trader'!$A18,'Import Peak'!$A$3:DS$37,DS$1,FALSE))</f>
        <v>0</v>
      </c>
      <c r="DT20" s="14">
        <f>IF(ISNA(VLOOKUP('W. VaR &amp; Peak Pos By Trader'!$A18,'Import Peak'!$A$3:DT$37,DT$1,FALSE)),0,VLOOKUP('W. VaR &amp; Peak Pos By Trader'!$A18,'Import Peak'!$A$3:DT$37,DT$1,FALSE))</f>
        <v>0</v>
      </c>
      <c r="DU20" s="14">
        <f>IF(ISNA(VLOOKUP('W. VaR &amp; Peak Pos By Trader'!$A18,'Import Peak'!$A$3:DU$37,DU$1,FALSE)),0,VLOOKUP('W. VaR &amp; Peak Pos By Trader'!$A18,'Import Peak'!$A$3:DU$37,DU$1,FALSE))</f>
        <v>0</v>
      </c>
      <c r="DV20" s="14">
        <f>IF(ISNA(VLOOKUP('W. VaR &amp; Peak Pos By Trader'!$A18,'Import Peak'!$A$3:DV$37,DV$1,FALSE)),0,VLOOKUP('W. VaR &amp; Peak Pos By Trader'!$A18,'Import Peak'!$A$3:DV$37,DV$1,FALSE))</f>
        <v>0</v>
      </c>
      <c r="DW20" s="14">
        <f>IF(ISNA(VLOOKUP('W. VaR &amp; Peak Pos By Trader'!$A18,'Import Peak'!$A$3:DW$37,DW$1,FALSE)),0,VLOOKUP('W. VaR &amp; Peak Pos By Trader'!$A18,'Import Peak'!$A$3:DW$37,DW$1,FALSE))</f>
        <v>0</v>
      </c>
      <c r="DX20" s="14">
        <f>IF(ISNA(VLOOKUP('W. VaR &amp; Peak Pos By Trader'!$A18,'Import Peak'!$A$3:DX$37,DX$1,FALSE)),0,VLOOKUP('W. VaR &amp; Peak Pos By Trader'!$A18,'Import Peak'!$A$3:DX$37,DX$1,FALSE))</f>
        <v>0</v>
      </c>
      <c r="DY20" s="14">
        <f>IF(ISNA(VLOOKUP('W. VaR &amp; Peak Pos By Trader'!$A18,'Import Peak'!$A$3:DY$37,DY$1,FALSE)),0,VLOOKUP('W. VaR &amp; Peak Pos By Trader'!$A18,'Import Peak'!$A$3:DY$37,DY$1,FALSE))</f>
        <v>0</v>
      </c>
      <c r="DZ20" s="14">
        <f>IF(ISNA(VLOOKUP('W. VaR &amp; Peak Pos By Trader'!$A18,'Import Peak'!$A$3:DZ$37,DZ$1,FALSE)),0,VLOOKUP('W. VaR &amp; Peak Pos By Trader'!$A18,'Import Peak'!$A$3:DZ$37,DZ$1,FALSE))</f>
        <v>0</v>
      </c>
      <c r="EA20" s="14">
        <f>IF(ISNA(VLOOKUP('W. VaR &amp; Peak Pos By Trader'!$A18,'Import Peak'!$A$3:EA$37,EA$1,FALSE)),0,VLOOKUP('W. VaR &amp; Peak Pos By Trader'!$A18,'Import Peak'!$A$3:EA$37,EA$1,FALSE))</f>
        <v>0</v>
      </c>
      <c r="EB20" s="14">
        <f>IF(ISNA(VLOOKUP('W. VaR &amp; Peak Pos By Trader'!$A18,'Import Peak'!$A$3:EB$37,EB$1,FALSE)),0,VLOOKUP('W. VaR &amp; Peak Pos By Trader'!$A18,'Import Peak'!$A$3:EB$37,EB$1,FALSE))</f>
        <v>0</v>
      </c>
      <c r="EC20" s="14">
        <f>IF(ISNA(VLOOKUP('W. VaR &amp; Peak Pos By Trader'!$A18,'Import Peak'!$A$3:EC$37,EC$1,FALSE)),0,VLOOKUP('W. VaR &amp; Peak Pos By Trader'!$A18,'Import Peak'!$A$3:EC$37,EC$1,FALSE))</f>
        <v>0</v>
      </c>
      <c r="ED20" s="14">
        <f>IF(ISNA(VLOOKUP('W. VaR &amp; Peak Pos By Trader'!$A18,'Import Peak'!$A$3:ED$37,ED$1,FALSE)),0,VLOOKUP('W. VaR &amp; Peak Pos By Trader'!$A18,'Import Peak'!$A$3:ED$37,ED$1,FALSE))</f>
        <v>0</v>
      </c>
      <c r="EE20" s="14">
        <f>IF(ISNA(VLOOKUP('W. VaR &amp; Peak Pos By Trader'!$A18,'Import Peak'!$A$3:EE$37,EE$1,FALSE)),0,VLOOKUP('W. VaR &amp; Peak Pos By Trader'!$A18,'Import Peak'!$A$3:EE$37,EE$1,FALSE))</f>
        <v>0</v>
      </c>
      <c r="EF20" s="14">
        <f>IF(ISNA(VLOOKUP('W. VaR &amp; Peak Pos By Trader'!$A18,'Import Peak'!$A$3:EF$37,EF$1,FALSE)),0,VLOOKUP('W. VaR &amp; Peak Pos By Trader'!$A18,'Import Peak'!$A$3:EF$37,EF$1,FALSE))</f>
        <v>0</v>
      </c>
      <c r="EG20" s="14">
        <f>IF(ISNA(VLOOKUP('W. VaR &amp; Peak Pos By Trader'!$A18,'Import Peak'!$A$3:EG$37,EG$1,FALSE)),0,VLOOKUP('W. VaR &amp; Peak Pos By Trader'!$A18,'Import Peak'!$A$3:EG$37,EG$1,FALSE))</f>
        <v>0</v>
      </c>
      <c r="EH20" s="14">
        <f>IF(ISNA(VLOOKUP('W. VaR &amp; Peak Pos By Trader'!$A18,'Import Peak'!$A$3:EH$37,EH$1,FALSE)),0,VLOOKUP('W. VaR &amp; Peak Pos By Trader'!$A18,'Import Peak'!$A$3:EH$37,EH$1,FALSE))</f>
        <v>0</v>
      </c>
      <c r="EI20" s="14">
        <f>IF(ISNA(VLOOKUP('W. VaR &amp; Peak Pos By Trader'!$A18,'Import Peak'!$A$3:EI$37,EI$1,FALSE)),0,VLOOKUP('W. VaR &amp; Peak Pos By Trader'!$A18,'Import Peak'!$A$3:EI$37,EI$1,FALSE))</f>
        <v>0</v>
      </c>
      <c r="EJ20" s="14">
        <f>IF(ISNA(VLOOKUP('W. VaR &amp; Peak Pos By Trader'!$A18,'Import Peak'!$A$3:EJ$37,EJ$1,FALSE)),0,VLOOKUP('W. VaR &amp; Peak Pos By Trader'!$A18,'Import Peak'!$A$3:EJ$37,EJ$1,FALSE))</f>
        <v>0</v>
      </c>
      <c r="EK20" s="14">
        <f>IF(ISNA(VLOOKUP('W. VaR &amp; Peak Pos By Trader'!$A18,'Import Peak'!$A$3:EK$37,EK$1,FALSE)),0,VLOOKUP('W. VaR &amp; Peak Pos By Trader'!$A18,'Import Peak'!$A$3:EK$37,EK$1,FALSE))</f>
        <v>0</v>
      </c>
      <c r="EL20" s="14">
        <f>IF(ISNA(VLOOKUP('W. VaR &amp; Peak Pos By Trader'!$A18,'Import Peak'!$A$3:EL$37,EL$1,FALSE)),0,VLOOKUP('W. VaR &amp; Peak Pos By Trader'!$A18,'Import Peak'!$A$3:EL$37,EL$1,FALSE))</f>
        <v>0</v>
      </c>
      <c r="EM20" s="14">
        <f>IF(ISNA(VLOOKUP('W. VaR &amp; Peak Pos By Trader'!$A18,'Import Peak'!$A$3:EM$37,EM$1,FALSE)),0,VLOOKUP('W. VaR &amp; Peak Pos By Trader'!$A18,'Import Peak'!$A$3:EM$37,EM$1,FALSE))</f>
        <v>0</v>
      </c>
      <c r="EN20" s="14">
        <f>IF(ISNA(VLOOKUP('W. VaR &amp; Peak Pos By Trader'!$A18,'Import Peak'!$A$3:EN$37,EN$1,FALSE)),0,VLOOKUP('W. VaR &amp; Peak Pos By Trader'!$A18,'Import Peak'!$A$3:EN$37,EN$1,FALSE))</f>
        <v>0</v>
      </c>
      <c r="EO20" s="14">
        <f>IF(ISNA(VLOOKUP('W. VaR &amp; Peak Pos By Trader'!$A18,'Import Peak'!$A$3:EO$37,EO$1,FALSE)),0,VLOOKUP('W. VaR &amp; Peak Pos By Trader'!$A18,'Import Peak'!$A$3:EO$37,EO$1,FALSE))</f>
        <v>0</v>
      </c>
      <c r="EP20" s="14">
        <f>IF(ISNA(VLOOKUP('W. VaR &amp; Peak Pos By Trader'!$A18,'Import Peak'!$A$3:EP$37,EP$1,FALSE)),0,VLOOKUP('W. VaR &amp; Peak Pos By Trader'!$A18,'Import Peak'!$A$3:EP$37,EP$1,FALSE))</f>
        <v>0</v>
      </c>
      <c r="EQ20" s="14">
        <f>IF(ISNA(VLOOKUP('W. VaR &amp; Peak Pos By Trader'!$A18,'Import Peak'!$A$3:EQ$37,EQ$1,FALSE)),0,VLOOKUP('W. VaR &amp; Peak Pos By Trader'!$A18,'Import Peak'!$A$3:EQ$37,EQ$1,FALSE))</f>
        <v>0</v>
      </c>
      <c r="ER20" s="14">
        <f>IF(ISNA(VLOOKUP('W. VaR &amp; Peak Pos By Trader'!$A18,'Import Peak'!$A$3:ER$37,ER$1,FALSE)),0,VLOOKUP('W. VaR &amp; Peak Pos By Trader'!$A18,'Import Peak'!$A$3:ER$37,ER$1,FALSE))</f>
        <v>0</v>
      </c>
      <c r="ES20" s="14">
        <f>IF(ISNA(VLOOKUP('W. VaR &amp; Peak Pos By Trader'!$A18,'Import Peak'!$A$3:ES$37,ES$1,FALSE)),0,VLOOKUP('W. VaR &amp; Peak Pos By Trader'!$A18,'Import Peak'!$A$3:ES$37,ES$1,FALSE))</f>
        <v>0</v>
      </c>
      <c r="ET20" s="14">
        <f>IF(ISNA(VLOOKUP('W. VaR &amp; Peak Pos By Trader'!$A18,'Import Peak'!$A$3:ET$37,ET$1,FALSE)),0,VLOOKUP('W. VaR &amp; Peak Pos By Trader'!$A18,'Import Peak'!$A$3:ET$37,ET$1,FALSE))</f>
        <v>0</v>
      </c>
      <c r="EU20" s="14">
        <f>IF(ISNA(VLOOKUP('W. VaR &amp; Peak Pos By Trader'!$A18,'Import Peak'!$A$3:EU$37,EU$1,FALSE)),0,VLOOKUP('W. VaR &amp; Peak Pos By Trader'!$A18,'Import Peak'!$A$3:EU$37,EU$1,FALSE))</f>
        <v>0</v>
      </c>
      <c r="EV20" s="14">
        <f>IF(ISNA(VLOOKUP('W. VaR &amp; Peak Pos By Trader'!$A18,'Import Peak'!$A$3:EV$37,EV$1,FALSE)),0,VLOOKUP('W. VaR &amp; Peak Pos By Trader'!$A18,'Import Peak'!$A$3:EV$37,EV$1,FALSE))</f>
        <v>0</v>
      </c>
      <c r="EW20" s="14">
        <f>IF(ISNA(VLOOKUP('W. VaR &amp; Peak Pos By Trader'!$A18,'Import Peak'!$A$3:EW$37,EW$1,FALSE)),0,VLOOKUP('W. VaR &amp; Peak Pos By Trader'!$A18,'Import Peak'!$A$3:EW$37,EW$1,FALSE))</f>
        <v>0</v>
      </c>
      <c r="EX20" s="14">
        <f>IF(ISNA(VLOOKUP('W. VaR &amp; Peak Pos By Trader'!$A18,'Import Peak'!$A$3:EX$37,EX$1,FALSE)),0,VLOOKUP('W. VaR &amp; Peak Pos By Trader'!$A18,'Import Peak'!$A$3:EX$37,EX$1,FALSE))</f>
        <v>0</v>
      </c>
      <c r="EY20" s="14">
        <f>IF(ISNA(VLOOKUP('W. VaR &amp; Peak Pos By Trader'!$A18,'Import Peak'!$A$3:EY$37,EY$1,FALSE)),0,VLOOKUP('W. VaR &amp; Peak Pos By Trader'!$A18,'Import Peak'!$A$3:EY$37,EY$1,FALSE))</f>
        <v>0</v>
      </c>
      <c r="EZ20" s="14">
        <f>IF(ISNA(VLOOKUP('W. VaR &amp; Peak Pos By Trader'!$A18,'Import Peak'!$A$3:EZ$37,EZ$1,FALSE)),0,VLOOKUP('W. VaR &amp; Peak Pos By Trader'!$A18,'Import Peak'!$A$3:EZ$37,EZ$1,FALSE))</f>
        <v>0</v>
      </c>
      <c r="FA20" s="14">
        <f>IF(ISNA(VLOOKUP('W. VaR &amp; Peak Pos By Trader'!$A18,'Import Peak'!$A$3:FA$37,FA$1,FALSE)),0,VLOOKUP('W. VaR &amp; Peak Pos By Trader'!$A18,'Import Peak'!$A$3:FA$37,FA$1,FALSE))</f>
        <v>0</v>
      </c>
      <c r="FB20" s="14">
        <f>IF(ISNA(VLOOKUP('W. VaR &amp; Peak Pos By Trader'!$A18,'Import Peak'!$A$3:FB$37,FB$1,FALSE)),0,VLOOKUP('W. VaR &amp; Peak Pos By Trader'!$A18,'Import Peak'!$A$3:FB$37,FB$1,FALSE))</f>
        <v>0</v>
      </c>
      <c r="FC20" s="14">
        <f>IF(ISNA(VLOOKUP('W. VaR &amp; Peak Pos By Trader'!$A18,'Import Peak'!$A$3:FC$37,FC$1,FALSE)),0,VLOOKUP('W. VaR &amp; Peak Pos By Trader'!$A18,'Import Peak'!$A$3:FC$37,FC$1,FALSE))</f>
        <v>0</v>
      </c>
      <c r="FD20" s="14">
        <f>IF(ISNA(VLOOKUP('W. VaR &amp; Peak Pos By Trader'!$A18,'Import Peak'!$A$3:FD$37,FD$1,FALSE)),0,VLOOKUP('W. VaR &amp; Peak Pos By Trader'!$A18,'Import Peak'!$A$3:FD$37,FD$1,FALSE))</f>
        <v>0</v>
      </c>
      <c r="FE20" s="14">
        <f>IF(ISNA(VLOOKUP('W. VaR &amp; Peak Pos By Trader'!$A18,'Import Peak'!$A$3:FE$37,FE$1,FALSE)),0,VLOOKUP('W. VaR &amp; Peak Pos By Trader'!$A18,'Import Peak'!$A$3:FE$37,FE$1,FALSE))</f>
        <v>0</v>
      </c>
      <c r="FF20" s="14">
        <f>IF(ISNA(VLOOKUP('W. VaR &amp; Peak Pos By Trader'!$A18,'Import Peak'!$A$3:FF$37,FF$1,FALSE)),0,VLOOKUP('W. VaR &amp; Peak Pos By Trader'!$A18,'Import Peak'!$A$3:FF$37,FF$1,FALSE))</f>
        <v>0</v>
      </c>
      <c r="FG20" s="14">
        <f>IF(ISNA(VLOOKUP('W. VaR &amp; Peak Pos By Trader'!$A18,'Import Peak'!$A$3:FG$37,FG$1,FALSE)),0,VLOOKUP('W. VaR &amp; Peak Pos By Trader'!$A18,'Import Peak'!$A$3:FG$37,FG$1,FALSE))</f>
        <v>0</v>
      </c>
      <c r="FH20" s="14">
        <f>IF(ISNA(VLOOKUP('W. VaR &amp; Peak Pos By Trader'!$A18,'Import Peak'!$A$3:FH$37,FH$1,FALSE)),0,VLOOKUP('W. VaR &amp; Peak Pos By Trader'!$A18,'Import Peak'!$A$3:FH$37,FH$1,FALSE))</f>
        <v>0</v>
      </c>
      <c r="FI20" s="14">
        <f>IF(ISNA(VLOOKUP('W. VaR &amp; Peak Pos By Trader'!$A18,'Import Peak'!$A$3:FI$37,FI$1,FALSE)),0,VLOOKUP('W. VaR &amp; Peak Pos By Trader'!$A18,'Import Peak'!$A$3:FI$37,FI$1,FALSE))</f>
        <v>0</v>
      </c>
      <c r="FJ20" s="14">
        <f>IF(ISNA(VLOOKUP('W. VaR &amp; Peak Pos By Trader'!$A18,'Import Peak'!$A$3:FJ$37,FJ$1,FALSE)),0,VLOOKUP('W. VaR &amp; Peak Pos By Trader'!$A18,'Import Peak'!$A$3:FJ$37,FJ$1,FALSE))</f>
        <v>0</v>
      </c>
      <c r="FK20" s="14">
        <f>IF(ISNA(VLOOKUP('W. VaR &amp; Peak Pos By Trader'!$A18,'Import Peak'!$A$3:FK$37,FK$1,FALSE)),0,VLOOKUP('W. VaR &amp; Peak Pos By Trader'!$A18,'Import Peak'!$A$3:FK$37,FK$1,FALSE))</f>
        <v>0</v>
      </c>
      <c r="FL20" s="14">
        <f>IF(ISNA(VLOOKUP('W. VaR &amp; Peak Pos By Trader'!$A18,'Import Peak'!$A$3:FL$37,FL$1,FALSE)),0,VLOOKUP('W. VaR &amp; Peak Pos By Trader'!$A18,'Import Peak'!$A$3:FL$37,FL$1,FALSE))</f>
        <v>0</v>
      </c>
      <c r="FM20" s="14">
        <f>IF(ISNA(VLOOKUP('W. VaR &amp; Peak Pos By Trader'!$A18,'Import Peak'!$A$3:FM$37,FM$1,FALSE)),0,VLOOKUP('W. VaR &amp; Peak Pos By Trader'!$A18,'Import Peak'!$A$3:FM$37,FM$1,FALSE))</f>
        <v>0</v>
      </c>
      <c r="FN20" s="14">
        <f>IF(ISNA(VLOOKUP('W. VaR &amp; Peak Pos By Trader'!$A18,'Import Peak'!$A$3:FN$37,FN$1,FALSE)),0,VLOOKUP('W. VaR &amp; Peak Pos By Trader'!$A18,'Import Peak'!$A$3:FN$37,FN$1,FALSE))</f>
        <v>0</v>
      </c>
      <c r="FO20" s="14">
        <f>IF(ISNA(VLOOKUP('W. VaR &amp; Peak Pos By Trader'!$A18,'Import Peak'!$A$3:FO$37,FO$1,FALSE)),0,VLOOKUP('W. VaR &amp; Peak Pos By Trader'!$A18,'Import Peak'!$A$3:FO$37,FO$1,FALSE))</f>
        <v>0</v>
      </c>
      <c r="FP20" s="14">
        <f>IF(ISNA(VLOOKUP('W. VaR &amp; Peak Pos By Trader'!$A18,'Import Peak'!$A$3:FP$37,FP$1,FALSE)),0,VLOOKUP('W. VaR &amp; Peak Pos By Trader'!$A18,'Import Peak'!$A$3:FP$37,FP$1,FALSE))</f>
        <v>0</v>
      </c>
      <c r="FQ20" s="14">
        <f>IF(ISNA(VLOOKUP('W. VaR &amp; Peak Pos By Trader'!$A18,'Import Peak'!$A$3:FQ$37,FQ$1,FALSE)),0,VLOOKUP('W. VaR &amp; Peak Pos By Trader'!$A18,'Import Peak'!$A$3:FQ$37,FQ$1,FALSE))</f>
        <v>0</v>
      </c>
      <c r="FR20" s="14">
        <f>IF(ISNA(VLOOKUP('W. VaR &amp; Peak Pos By Trader'!$A18,'Import Peak'!$A$3:FR$37,FR$1,FALSE)),0,VLOOKUP('W. VaR &amp; Peak Pos By Trader'!$A18,'Import Peak'!$A$3:FR$37,FR$1,FALSE))</f>
        <v>0</v>
      </c>
      <c r="FS20" s="14">
        <f>IF(ISNA(VLOOKUP('W. VaR &amp; Peak Pos By Trader'!$A18,'Import Peak'!$A$3:FS$37,FS$1,FALSE)),0,VLOOKUP('W. VaR &amp; Peak Pos By Trader'!$A18,'Import Peak'!$A$3:FS$37,FS$1,FALSE))</f>
        <v>0</v>
      </c>
      <c r="FT20" s="14">
        <f>IF(ISNA(VLOOKUP('W. VaR &amp; Peak Pos By Trader'!$A18,'Import Peak'!$A$3:FT$37,FT$1,FALSE)),0,VLOOKUP('W. VaR &amp; Peak Pos By Trader'!$A18,'Import Peak'!$A$3:FT$37,FT$1,FALSE))</f>
        <v>0</v>
      </c>
      <c r="FU20" s="14">
        <f>IF(ISNA(VLOOKUP('W. VaR &amp; Peak Pos By Trader'!$A18,'Import Peak'!$A$3:FU$37,FU$1,FALSE)),0,VLOOKUP('W. VaR &amp; Peak Pos By Trader'!$A18,'Import Peak'!$A$3:FU$37,FU$1,FALSE))</f>
        <v>0</v>
      </c>
      <c r="FV20">
        <f>IF(ISNA(VLOOKUP('W. VaR &amp; Peak Pos By Trader'!$A18,'Import Peak'!$A$3:FV$37,FV$1,FALSE)),0,VLOOKUP('W. VaR &amp; Peak Pos By Trader'!$A18,'Import Peak'!$A$3:FV$37,FV$1,FALSE))</f>
        <v>0</v>
      </c>
      <c r="FW20">
        <f>IF(ISNA(VLOOKUP('W. VaR &amp; Peak Pos By Trader'!$A18,'Import Peak'!$A$3:FW$37,FW$1,FALSE)),0,VLOOKUP('W. VaR &amp; Peak Pos By Trader'!$A18,'Import Peak'!$A$3:FW$37,FW$1,FALSE))</f>
        <v>0</v>
      </c>
      <c r="FX20">
        <f>IF(ISNA(VLOOKUP('W. VaR &amp; Peak Pos By Trader'!$A18,'Import Peak'!$A$3:FX$37,FX$1,FALSE)),0,VLOOKUP('W. VaR &amp; Peak Pos By Trader'!$A18,'Import Peak'!$A$3:FX$37,FX$1,FALSE))</f>
        <v>0</v>
      </c>
      <c r="FY20">
        <f>IF(ISNA(VLOOKUP('W. VaR &amp; Peak Pos By Trader'!$A18,'Import Peak'!$A$3:FY$37,FY$1,FALSE)),0,VLOOKUP('W. VaR &amp; Peak Pos By Trader'!$A18,'Import Peak'!$A$3:FY$37,FY$1,FALSE))</f>
        <v>0</v>
      </c>
      <c r="FZ20">
        <f>IF(ISNA(VLOOKUP('W. VaR &amp; Peak Pos By Trader'!$A18,'Import Peak'!$A$3:FZ$37,FZ$1,FALSE)),0,VLOOKUP('W. VaR &amp; Peak Pos By Trader'!$A18,'Import Peak'!$A$3:FZ$37,FZ$1,FALSE))</f>
        <v>0</v>
      </c>
      <c r="GA20">
        <f>IF(ISNA(VLOOKUP('W. VaR &amp; Peak Pos By Trader'!$A18,'Import Peak'!$A$3:GA$37,GA$1,FALSE)),0,VLOOKUP('W. VaR &amp; Peak Pos By Trader'!$A18,'Import Peak'!$A$3:GA$37,GA$1,FALSE))</f>
        <v>0</v>
      </c>
      <c r="GB20">
        <f>IF(ISNA(VLOOKUP('W. VaR &amp; Peak Pos By Trader'!$A18,'Import Peak'!$A$3:GB$37,GB$1,FALSE)),0,VLOOKUP('W. VaR &amp; Peak Pos By Trader'!$A18,'Import Peak'!$A$3:GB$37,GB$1,FALSE))</f>
        <v>0</v>
      </c>
      <c r="GC20">
        <f>IF(ISNA(VLOOKUP('W. VaR &amp; Peak Pos By Trader'!$A18,'Import Peak'!$A$3:GC$37,GC$1,FALSE)),0,VLOOKUP('W. VaR &amp; Peak Pos By Trader'!$A18,'Import Peak'!$A$3:GC$37,GC$1,FALSE))</f>
        <v>0</v>
      </c>
      <c r="GD20">
        <f>IF(ISNA(VLOOKUP('W. VaR &amp; Peak Pos By Trader'!$A18,'Import Peak'!$A$3:GD$37,GD$1,FALSE)),0,VLOOKUP('W. VaR &amp; Peak Pos By Trader'!$A18,'Import Peak'!$A$3:GD$37,GD$1,FALSE))</f>
        <v>0</v>
      </c>
      <c r="GE20">
        <f>IF(ISNA(VLOOKUP('W. VaR &amp; Peak Pos By Trader'!$A18,'Import Peak'!$A$3:GE$37,GE$1,FALSE)),0,VLOOKUP('W. VaR &amp; Peak Pos By Trader'!$A18,'Import Peak'!$A$3:GE$37,GE$1,FALSE))</f>
        <v>0</v>
      </c>
      <c r="GF20">
        <f>IF(ISNA(VLOOKUP('W. VaR &amp; Peak Pos By Trader'!$A18,'Import Peak'!$A$3:GF$37,GF$1,FALSE)),0,VLOOKUP('W. VaR &amp; Peak Pos By Trader'!$A18,'Import Peak'!$A$3:GF$37,GF$1,FALSE))</f>
        <v>0</v>
      </c>
      <c r="GG20">
        <f>IF(ISNA(VLOOKUP('W. VaR &amp; Peak Pos By Trader'!$A18,'Import Peak'!$A$3:GG$37,GG$1,FALSE)),0,VLOOKUP('W. VaR &amp; Peak Pos By Trader'!$A18,'Import Peak'!$A$3:GG$37,GG$1,FALSE))</f>
        <v>0</v>
      </c>
      <c r="GH20">
        <f>IF(ISNA(VLOOKUP('W. VaR &amp; Peak Pos By Trader'!$A18,'Import Peak'!$A$3:GH$37,GH$1,FALSE)),0,VLOOKUP('W. VaR &amp; Peak Pos By Trader'!$A18,'Import Peak'!$A$3:GH$37,GH$1,FALSE))</f>
        <v>0</v>
      </c>
      <c r="GI20">
        <f>IF(ISNA(VLOOKUP('W. VaR &amp; Peak Pos By Trader'!$A18,'Import Peak'!$A$3:GI$37,GI$1,FALSE)),0,VLOOKUP('W. VaR &amp; Peak Pos By Trader'!$A18,'Import Peak'!$A$3:GI$37,GI$1,FALSE))</f>
        <v>0</v>
      </c>
      <c r="GJ20">
        <f>IF(ISNA(VLOOKUP('W. VaR &amp; Peak Pos By Trader'!$A18,'Import Peak'!$A$3:GJ$37,GJ$1,FALSE)),0,VLOOKUP('W. VaR &amp; Peak Pos By Trader'!$A18,'Import Peak'!$A$3:GJ$37,GJ$1,FALSE))</f>
        <v>0</v>
      </c>
      <c r="GK20">
        <f>IF(ISNA(VLOOKUP('W. VaR &amp; Peak Pos By Trader'!$A18,'Import Peak'!$A$3:GK$37,GK$1,FALSE)),0,VLOOKUP('W. VaR &amp; Peak Pos By Trader'!$A18,'Import Peak'!$A$3:GK$37,GK$1,FALSE))</f>
        <v>0</v>
      </c>
      <c r="GL20">
        <f>IF(ISNA(VLOOKUP('W. VaR &amp; Peak Pos By Trader'!$A18,'Import Peak'!$A$3:GL$37,GL$1,FALSE)),0,VLOOKUP('W. VaR &amp; Peak Pos By Trader'!$A18,'Import Peak'!$A$3:GL$37,GL$1,FALSE))</f>
        <v>0</v>
      </c>
      <c r="GM20">
        <f>IF(ISNA(VLOOKUP('W. VaR &amp; Peak Pos By Trader'!$A18,'Import Peak'!$A$3:GM$37,GM$1,FALSE)),0,VLOOKUP('W. VaR &amp; Peak Pos By Trader'!$A18,'Import Peak'!$A$3:GM$37,GM$1,FALSE))</f>
        <v>0</v>
      </c>
      <c r="GN20">
        <f>IF(ISNA(VLOOKUP('W. VaR &amp; Peak Pos By Trader'!$A18,'Import Peak'!$A$3:GN$37,GN$1,FALSE)),0,VLOOKUP('W. VaR &amp; Peak Pos By Trader'!$A18,'Import Peak'!$A$3:GN$37,GN$1,FALSE))</f>
        <v>0</v>
      </c>
      <c r="GO20">
        <f>IF(ISNA(VLOOKUP('W. VaR &amp; Peak Pos By Trader'!$A18,'Import Peak'!$A$3:GO$37,GO$1,FALSE)),0,VLOOKUP('W. VaR &amp; Peak Pos By Trader'!$A18,'Import Peak'!$A$3:GO$37,GO$1,FALSE))</f>
        <v>0</v>
      </c>
      <c r="GP20">
        <f>IF(ISNA(VLOOKUP('W. VaR &amp; Peak Pos By Trader'!$A18,'Import Peak'!$A$3:GP$37,GP$1,FALSE)),0,VLOOKUP('W. VaR &amp; Peak Pos By Trader'!$A18,'Import Peak'!$A$3:GP$37,GP$1,FALSE))</f>
        <v>0</v>
      </c>
      <c r="GQ20">
        <f>IF(ISNA(VLOOKUP('W. VaR &amp; Peak Pos By Trader'!$A18,'Import Peak'!$A$3:GQ$37,GQ$1,FALSE)),0,VLOOKUP('W. VaR &amp; Peak Pos By Trader'!$A18,'Import Peak'!$A$3:GQ$37,GQ$1,FALSE))</f>
        <v>0</v>
      </c>
      <c r="GR20">
        <f>IF(ISNA(VLOOKUP('W. VaR &amp; Peak Pos By Trader'!$A18,'Import Peak'!$A$3:GR$37,GR$1,FALSE)),0,VLOOKUP('W. VaR &amp; Peak Pos By Trader'!$A18,'Import Peak'!$A$3:GR$37,GR$1,FALSE))</f>
        <v>0</v>
      </c>
      <c r="GS20">
        <f>IF(ISNA(VLOOKUP('W. VaR &amp; Peak Pos By Trader'!$A18,'Import Peak'!$A$3:GS$37,GS$1,FALSE)),0,VLOOKUP('W. VaR &amp; Peak Pos By Trader'!$A18,'Import Peak'!$A$3:GS$37,GS$1,FALSE))</f>
        <v>0</v>
      </c>
      <c r="GT20">
        <f>IF(ISNA(VLOOKUP('W. VaR &amp; Peak Pos By Trader'!$A18,'Import Peak'!$A$3:GT$37,GT$1,FALSE)),0,VLOOKUP('W. VaR &amp; Peak Pos By Trader'!$A18,'Import Peak'!$A$3:GT$37,GT$1,FALSE))</f>
        <v>0</v>
      </c>
      <c r="GU20">
        <f>IF(ISNA(VLOOKUP('W. VaR &amp; Peak Pos By Trader'!$A18,'Import Peak'!$A$3:GU$37,GU$1,FALSE)),0,VLOOKUP('W. VaR &amp; Peak Pos By Trader'!$A18,'Import Peak'!$A$3:GU$37,GU$1,FALSE))</f>
        <v>0</v>
      </c>
      <c r="GV20">
        <f>IF(ISNA(VLOOKUP('W. VaR &amp; Peak Pos By Trader'!$A18,'Import Peak'!$A$3:GV$37,GV$1,FALSE)),0,VLOOKUP('W. VaR &amp; Peak Pos By Trader'!$A18,'Import Peak'!$A$3:GV$37,GV$1,FALSE))</f>
        <v>0</v>
      </c>
      <c r="GW20">
        <f>IF(ISNA(VLOOKUP('W. VaR &amp; Peak Pos By Trader'!$A18,'Import Peak'!$A$3:GW$37,GW$1,FALSE)),0,VLOOKUP('W. VaR &amp; Peak Pos By Trader'!$A18,'Import Peak'!$A$3:GW$37,GW$1,FALSE))</f>
        <v>0</v>
      </c>
      <c r="GX20">
        <f>IF(ISNA(VLOOKUP('W. VaR &amp; Peak Pos By Trader'!$A18,'Import Peak'!$A$3:GX$37,GX$1,FALSE)),0,VLOOKUP('W. VaR &amp; Peak Pos By Trader'!$A18,'Import Peak'!$A$3:GX$37,GX$1,FALSE))</f>
        <v>0</v>
      </c>
      <c r="GY20">
        <f>IF(ISNA(VLOOKUP('W. VaR &amp; Peak Pos By Trader'!$A18,'Import Peak'!$A$3:GY$37,GY$1,FALSE)),0,VLOOKUP('W. VaR &amp; Peak Pos By Trader'!$A18,'Import Peak'!$A$3:GY$37,GY$1,FALSE))</f>
        <v>0</v>
      </c>
      <c r="GZ20">
        <f>IF(ISNA(VLOOKUP('W. VaR &amp; Peak Pos By Trader'!$A18,'Import Peak'!$A$3:GZ$37,GZ$1,FALSE)),0,VLOOKUP('W. VaR &amp; Peak Pos By Trader'!$A18,'Import Peak'!$A$3:GZ$37,GZ$1,FALSE))</f>
        <v>0</v>
      </c>
      <c r="HA20">
        <f>IF(ISNA(VLOOKUP('W. VaR &amp; Peak Pos By Trader'!$A18,'Import Peak'!$A$3:HA$37,HA$1,FALSE)),0,VLOOKUP('W. VaR &amp; Peak Pos By Trader'!$A18,'Import Peak'!$A$3:HA$37,HA$1,FALSE))</f>
        <v>0</v>
      </c>
      <c r="HB20">
        <f>IF(ISNA(VLOOKUP('W. VaR &amp; Peak Pos By Trader'!$A18,'Import Peak'!$A$3:HB$37,HB$1,FALSE)),0,VLOOKUP('W. VaR &amp; Peak Pos By Trader'!$A18,'Import Peak'!$A$3:HB$37,HB$1,FALSE))</f>
        <v>0</v>
      </c>
      <c r="HC20">
        <f>IF(ISNA(VLOOKUP('W. VaR &amp; Peak Pos By Trader'!$A18,'Import Peak'!$A$3:HC$37,HC$1,FALSE)),0,VLOOKUP('W. VaR &amp; Peak Pos By Trader'!$A18,'Import Peak'!$A$3:HC$37,HC$1,FALSE))</f>
        <v>0</v>
      </c>
      <c r="HD20">
        <f>IF(ISNA(VLOOKUP('W. VaR &amp; Peak Pos By Trader'!$A18,'Import Peak'!$A$3:HD$37,HD$1,FALSE)),0,VLOOKUP('W. VaR &amp; Peak Pos By Trader'!$A18,'Import Peak'!$A$3:HD$37,HD$1,FALSE))</f>
        <v>0</v>
      </c>
      <c r="HE20">
        <f>IF(ISNA(VLOOKUP('W. VaR &amp; Peak Pos By Trader'!$A18,'Import Peak'!$A$3:HE$37,HE$1,FALSE)),0,VLOOKUP('W. VaR &amp; Peak Pos By Trader'!$A18,'Import Peak'!$A$3:HE$37,HE$1,FALSE))</f>
        <v>0</v>
      </c>
      <c r="HF20">
        <f>IF(ISNA(VLOOKUP('W. VaR &amp; Peak Pos By Trader'!$A18,'Import Peak'!$A$3:HF$37,HF$1,FALSE)),0,VLOOKUP('W. VaR &amp; Peak Pos By Trader'!$A18,'Import Peak'!$A$3:HF$37,HF$1,FALSE))</f>
        <v>0</v>
      </c>
      <c r="HG20">
        <f>IF(ISNA(VLOOKUP('W. VaR &amp; Peak Pos By Trader'!$A18,'Import Peak'!$A$3:HG$37,HG$1,FALSE)),0,VLOOKUP('W. VaR &amp; Peak Pos By Trader'!$A18,'Import Peak'!$A$3:HG$37,HG$1,FALSE))</f>
        <v>0</v>
      </c>
      <c r="HH20">
        <f>IF(ISNA(VLOOKUP('W. VaR &amp; Peak Pos By Trader'!$A18,'Import Peak'!$A$3:HH$37,HH$1,FALSE)),0,VLOOKUP('W. VaR &amp; Peak Pos By Trader'!$A18,'Import Peak'!$A$3:HH$37,HH$1,FALSE))</f>
        <v>0</v>
      </c>
      <c r="HI20">
        <f>IF(ISNA(VLOOKUP('W. VaR &amp; Peak Pos By Trader'!$A18,'Import Peak'!$A$3:HI$37,HI$1,FALSE)),0,VLOOKUP('W. VaR &amp; Peak Pos By Trader'!$A18,'Import Peak'!$A$3:HI$37,HI$1,FALSE))</f>
        <v>0</v>
      </c>
      <c r="HJ20">
        <f>IF(ISNA(VLOOKUP('W. VaR &amp; Peak Pos By Trader'!$A18,'Import Peak'!$A$3:HJ$37,HJ$1,FALSE)),0,VLOOKUP('W. VaR &amp; Peak Pos By Trader'!$A18,'Import Peak'!$A$3:HJ$37,HJ$1,FALSE))</f>
        <v>0</v>
      </c>
      <c r="HK20">
        <f>IF(ISNA(VLOOKUP('W. VaR &amp; Peak Pos By Trader'!$A18,'Import Peak'!$A$3:HK$37,HK$1,FALSE)),0,VLOOKUP('W. VaR &amp; Peak Pos By Trader'!$A18,'Import Peak'!$A$3:HK$37,HK$1,FALSE))</f>
        <v>0</v>
      </c>
      <c r="HL20">
        <f>IF(ISNA(VLOOKUP('W. VaR &amp; Peak Pos By Trader'!$A18,'Import Peak'!$A$3:HL$37,HL$1,FALSE)),0,VLOOKUP('W. VaR &amp; Peak Pos By Trader'!$A18,'Import Peak'!$A$3:HL$37,HL$1,FALSE))</f>
        <v>0</v>
      </c>
      <c r="HM20">
        <f>IF(ISNA(VLOOKUP('W. VaR &amp; Peak Pos By Trader'!$A18,'Import Peak'!$A$3:HM$37,HM$1,FALSE)),0,VLOOKUP('W. VaR &amp; Peak Pos By Trader'!$A18,'Import Peak'!$A$3:HM$37,HM$1,FALSE))</f>
        <v>0</v>
      </c>
      <c r="HN20">
        <f>IF(ISNA(VLOOKUP('W. VaR &amp; Peak Pos By Trader'!$A18,'Import Peak'!$A$3:HN$37,HN$1,FALSE)),0,VLOOKUP('W. VaR &amp; Peak Pos By Trader'!$A18,'Import Peak'!$A$3:HN$37,HN$1,FALSE))</f>
        <v>0</v>
      </c>
      <c r="HO20">
        <f>IF(ISNA(VLOOKUP('W. VaR &amp; Peak Pos By Trader'!$A18,'Import Peak'!$A$3:HO$37,HO$1,FALSE)),0,VLOOKUP('W. VaR &amp; Peak Pos By Trader'!$A18,'Import Peak'!$A$3:HO$37,HO$1,FALSE))</f>
        <v>0</v>
      </c>
      <c r="HP20">
        <f>IF(ISNA(VLOOKUP('W. VaR &amp; Peak Pos By Trader'!$A18,'Import Peak'!$A$3:HP$37,HP$1,FALSE)),0,VLOOKUP('W. VaR &amp; Peak Pos By Trader'!$A18,'Import Peak'!$A$3:HP$37,HP$1,FALSE))</f>
        <v>0</v>
      </c>
      <c r="HQ20">
        <f>IF(ISNA(VLOOKUP('W. VaR &amp; Peak Pos By Trader'!$A18,'Import Peak'!$A$3:HQ$37,HQ$1,FALSE)),0,VLOOKUP('W. VaR &amp; Peak Pos By Trader'!$A18,'Import Peak'!$A$3:HQ$37,HQ$1,FALSE))</f>
        <v>0</v>
      </c>
      <c r="HR20">
        <f>IF(ISNA(VLOOKUP('W. VaR &amp; Peak Pos By Trader'!$A18,'Import Peak'!$A$3:HR$37,HR$1,FALSE)),0,VLOOKUP('W. VaR &amp; Peak Pos By Trader'!$A18,'Import Peak'!$A$3:HR$37,HR$1,FALSE))</f>
        <v>0</v>
      </c>
      <c r="HS20">
        <f>IF(ISNA(VLOOKUP('W. VaR &amp; Peak Pos By Trader'!$A18,'Import Peak'!$A$3:HS$37,HS$1,FALSE)),0,VLOOKUP('W. VaR &amp; Peak Pos By Trader'!$A18,'Import Peak'!$A$3:HS$37,HS$1,FALSE))</f>
        <v>0</v>
      </c>
      <c r="HT20">
        <f>IF(ISNA(VLOOKUP('W. VaR &amp; Peak Pos By Trader'!$A18,'Import Peak'!$A$3:HT$37,HT$1,FALSE)),0,VLOOKUP('W. VaR &amp; Peak Pos By Trader'!$A18,'Import Peak'!$A$3:HT$37,HT$1,FALSE))</f>
        <v>0</v>
      </c>
      <c r="HU20">
        <f>IF(ISNA(VLOOKUP('W. VaR &amp; Peak Pos By Trader'!$A18,'Import Peak'!$A$3:HU$37,HU$1,FALSE)),0,VLOOKUP('W. VaR &amp; Peak Pos By Trader'!$A18,'Import Peak'!$A$3:HU$37,HU$1,FALSE))</f>
        <v>0</v>
      </c>
      <c r="HV20">
        <f>IF(ISNA(VLOOKUP('W. VaR &amp; Peak Pos By Trader'!$A18,'Import Peak'!$A$3:HV$37,HV$1,FALSE)),0,VLOOKUP('W. VaR &amp; Peak Pos By Trader'!$A18,'Import Peak'!$A$3:HV$37,HV$1,FALSE))</f>
        <v>0</v>
      </c>
      <c r="HW20">
        <f>IF(ISNA(VLOOKUP('W. VaR &amp; Peak Pos By Trader'!$A18,'Import Peak'!$A$3:HW$37,HW$1,FALSE)),0,VLOOKUP('W. VaR &amp; Peak Pos By Trader'!$A18,'Import Peak'!$A$3:HW$37,HW$1,FALSE))</f>
        <v>0</v>
      </c>
      <c r="HX20">
        <f>IF(ISNA(VLOOKUP('W. VaR &amp; Peak Pos By Trader'!$A18,'Import Peak'!$A$3:HX$37,HX$1,FALSE)),0,VLOOKUP('W. VaR &amp; Peak Pos By Trader'!$A18,'Import Peak'!$A$3:HX$37,HX$1,FALSE))</f>
        <v>0</v>
      </c>
      <c r="HY20">
        <f>IF(ISNA(VLOOKUP('W. VaR &amp; Peak Pos By Trader'!$A18,'Import Peak'!$A$3:HY$37,HY$1,FALSE)),0,VLOOKUP('W. VaR &amp; Peak Pos By Trader'!$A18,'Import Peak'!$A$3:HY$37,HY$1,FALSE))</f>
        <v>0</v>
      </c>
      <c r="HZ20">
        <f>IF(ISNA(VLOOKUP('W. VaR &amp; Peak Pos By Trader'!$A18,'Import Peak'!$A$3:HZ$37,HZ$1,FALSE)),0,VLOOKUP('W. VaR &amp; Peak Pos By Trader'!$A18,'Import Peak'!$A$3:HZ$37,HZ$1,FALSE))</f>
        <v>0</v>
      </c>
      <c r="IA20">
        <f>IF(ISNA(VLOOKUP('W. VaR &amp; Peak Pos By Trader'!$A18,'Import Peak'!$A$3:IA$37,IA$1,FALSE)),0,VLOOKUP('W. VaR &amp; Peak Pos By Trader'!$A18,'Import Peak'!$A$3:IA$37,IA$1,FALSE))</f>
        <v>0</v>
      </c>
      <c r="IB20">
        <f>IF(ISNA(VLOOKUP('W. VaR &amp; Peak Pos By Trader'!$A18,'Import Peak'!$A$3:IB$37,IB$1,FALSE)),0,VLOOKUP('W. VaR &amp; Peak Pos By Trader'!$A18,'Import Peak'!$A$3:IB$37,IB$1,FALSE))</f>
        <v>0</v>
      </c>
      <c r="IC20">
        <f>IF(ISNA(VLOOKUP('W. VaR &amp; Peak Pos By Trader'!$A18,'Import Peak'!$A$3:IC$37,IC$1,FALSE)),0,VLOOKUP('W. VaR &amp; Peak Pos By Trader'!$A18,'Import Peak'!$A$3:IC$37,IC$1,FALSE))</f>
        <v>0</v>
      </c>
    </row>
    <row r="21" spans="1:237">
      <c r="A21" s="20" t="s">
        <v>49</v>
      </c>
      <c r="B21" s="14">
        <f>IF(ISNA(VLOOKUP('W. VaR &amp; Peak Pos By Trader'!$A19,'Import Peak'!$A$3:B$37,B$1,FALSE)),0,VLOOKUP('W. VaR &amp; Peak Pos By Trader'!$A19,'Import Peak'!$A$3:B$37,B$1,FALSE))</f>
        <v>0</v>
      </c>
      <c r="C21" s="14">
        <f>IF(ISNA(VLOOKUP('W. VaR &amp; Peak Pos By Trader'!$A19,'Import Peak'!$A$3:C$37,C$1,FALSE)),0,VLOOKUP('W. VaR &amp; Peak Pos By Trader'!$A19,'Import Peak'!$A$3:C$37,C$1,FALSE))</f>
        <v>0</v>
      </c>
      <c r="D21" s="14">
        <f>IF(ISNA(VLOOKUP('W. VaR &amp; Peak Pos By Trader'!$A19,'Import Peak'!$A$3:D$37,D$1,FALSE)),0,VLOOKUP('W. VaR &amp; Peak Pos By Trader'!$A19,'Import Peak'!$A$3:D$37,D$1,FALSE))</f>
        <v>0</v>
      </c>
      <c r="E21" s="14">
        <f>IF(ISNA(VLOOKUP('W. VaR &amp; Peak Pos By Trader'!$A19,'Import Peak'!$A$3:E$37,E$1,FALSE)),0,VLOOKUP('W. VaR &amp; Peak Pos By Trader'!$A19,'Import Peak'!$A$3:E$37,E$1,FALSE))</f>
        <v>0</v>
      </c>
      <c r="F21" s="14">
        <f>IF(ISNA(VLOOKUP('W. VaR &amp; Peak Pos By Trader'!$A19,'Import Peak'!$A$3:F$37,F$1,FALSE)),0,VLOOKUP('W. VaR &amp; Peak Pos By Trader'!$A19,'Import Peak'!$A$3:F$37,F$1,FALSE))</f>
        <v>0</v>
      </c>
      <c r="G21" s="14">
        <f>IF(ISNA(VLOOKUP('W. VaR &amp; Peak Pos By Trader'!$A19,'Import Peak'!$A$3:G$37,G$1,FALSE)),0,VLOOKUP('W. VaR &amp; Peak Pos By Trader'!$A19,'Import Peak'!$A$3:G$37,G$1,FALSE))</f>
        <v>0</v>
      </c>
      <c r="H21" s="14">
        <f>IF(ISNA(VLOOKUP('W. VaR &amp; Peak Pos By Trader'!$A19,'Import Peak'!$A$3:H$37,H$1,FALSE)),0,VLOOKUP('W. VaR &amp; Peak Pos By Trader'!$A19,'Import Peak'!$A$3:H$37,H$1,FALSE))</f>
        <v>0</v>
      </c>
      <c r="I21" s="14">
        <f>IF(ISNA(VLOOKUP('W. VaR &amp; Peak Pos By Trader'!$A19,'Import Peak'!$A$3:I$37,I$1,FALSE)),0,VLOOKUP('W. VaR &amp; Peak Pos By Trader'!$A19,'Import Peak'!$A$3:I$37,I$1,FALSE))</f>
        <v>0</v>
      </c>
      <c r="J21" s="14">
        <f>IF(ISNA(VLOOKUP('W. VaR &amp; Peak Pos By Trader'!$A19,'Import Peak'!$A$3:J$37,J$1,FALSE)),0,VLOOKUP('W. VaR &amp; Peak Pos By Trader'!$A19,'Import Peak'!$A$3:J$37,J$1,FALSE))</f>
        <v>0</v>
      </c>
      <c r="K21" s="14">
        <f>IF(ISNA(VLOOKUP('W. VaR &amp; Peak Pos By Trader'!$A19,'Import Peak'!$A$3:K$37,K$1,FALSE)),0,VLOOKUP('W. VaR &amp; Peak Pos By Trader'!$A19,'Import Peak'!$A$3:K$37,K$1,FALSE))</f>
        <v>0</v>
      </c>
      <c r="L21" s="14">
        <f>IF(ISNA(VLOOKUP('W. VaR &amp; Peak Pos By Trader'!$A19,'Import Peak'!$A$3:L$37,L$1,FALSE)),0,VLOOKUP('W. VaR &amp; Peak Pos By Trader'!$A19,'Import Peak'!$A$3:L$37,L$1,FALSE))</f>
        <v>0</v>
      </c>
      <c r="M21" s="14">
        <f>IF(ISNA(VLOOKUP('W. VaR &amp; Peak Pos By Trader'!$A19,'Import Peak'!$A$3:M$37,M$1,FALSE)),0,VLOOKUP('W. VaR &amp; Peak Pos By Trader'!$A19,'Import Peak'!$A$3:M$37,M$1,FALSE))</f>
        <v>0</v>
      </c>
      <c r="N21" s="14">
        <f>IF(ISNA(VLOOKUP('W. VaR &amp; Peak Pos By Trader'!$A19,'Import Peak'!$A$3:N$37,N$1,FALSE)),0,VLOOKUP('W. VaR &amp; Peak Pos By Trader'!$A19,'Import Peak'!$A$3:N$37,N$1,FALSE))</f>
        <v>0</v>
      </c>
      <c r="O21" s="14">
        <f>IF(ISNA(VLOOKUP('W. VaR &amp; Peak Pos By Trader'!$A19,'Import Peak'!$A$3:O$37,O$1,FALSE)),0,VLOOKUP('W. VaR &amp; Peak Pos By Trader'!$A19,'Import Peak'!$A$3:O$37,O$1,FALSE))</f>
        <v>0</v>
      </c>
      <c r="P21" s="14">
        <f>IF(ISNA(VLOOKUP('W. VaR &amp; Peak Pos By Trader'!$A19,'Import Peak'!$A$3:P$37,P$1,FALSE)),0,VLOOKUP('W. VaR &amp; Peak Pos By Trader'!$A19,'Import Peak'!$A$3:P$37,P$1,FALSE))</f>
        <v>0</v>
      </c>
      <c r="Q21" s="14">
        <f>IF(ISNA(VLOOKUP('W. VaR &amp; Peak Pos By Trader'!$A19,'Import Peak'!$A$3:Q$37,Q$1,FALSE)),0,VLOOKUP('W. VaR &amp; Peak Pos By Trader'!$A19,'Import Peak'!$A$3:Q$37,Q$1,FALSE))</f>
        <v>0</v>
      </c>
      <c r="R21" s="14">
        <f>IF(ISNA(VLOOKUP('W. VaR &amp; Peak Pos By Trader'!$A19,'Import Peak'!$A$3:R$37,R$1,FALSE)),0,VLOOKUP('W. VaR &amp; Peak Pos By Trader'!$A19,'Import Peak'!$A$3:R$37,R$1,FALSE))</f>
        <v>0</v>
      </c>
      <c r="S21" s="14">
        <f>IF(ISNA(VLOOKUP('W. VaR &amp; Peak Pos By Trader'!$A19,'Import Peak'!$A$3:S$37,S$1,FALSE)),0,VLOOKUP('W. VaR &amp; Peak Pos By Trader'!$A19,'Import Peak'!$A$3:S$37,S$1,FALSE))</f>
        <v>0</v>
      </c>
      <c r="T21" s="14">
        <f>IF(ISNA(VLOOKUP('W. VaR &amp; Peak Pos By Trader'!$A19,'Import Peak'!$A$3:T$37,T$1,FALSE)),0,VLOOKUP('W. VaR &amp; Peak Pos By Trader'!$A19,'Import Peak'!$A$3:T$37,T$1,FALSE))</f>
        <v>0</v>
      </c>
      <c r="U21" s="14">
        <f>IF(ISNA(VLOOKUP('W. VaR &amp; Peak Pos By Trader'!$A19,'Import Peak'!$A$3:U$37,U$1,FALSE)),0,VLOOKUP('W. VaR &amp; Peak Pos By Trader'!$A19,'Import Peak'!$A$3:U$37,U$1,FALSE))</f>
        <v>0</v>
      </c>
      <c r="V21" s="14">
        <f>IF(ISNA(VLOOKUP('W. VaR &amp; Peak Pos By Trader'!$A19,'Import Peak'!$A$3:V$37,V$1,FALSE)),0,VLOOKUP('W. VaR &amp; Peak Pos By Trader'!$A19,'Import Peak'!$A$3:V$37,V$1,FALSE))</f>
        <v>0</v>
      </c>
      <c r="W21" s="14">
        <f>IF(ISNA(VLOOKUP('W. VaR &amp; Peak Pos By Trader'!$A19,'Import Peak'!$A$3:W$37,W$1,FALSE)),0,VLOOKUP('W. VaR &amp; Peak Pos By Trader'!$A19,'Import Peak'!$A$3:W$37,W$1,FALSE))</f>
        <v>0</v>
      </c>
      <c r="X21" s="14">
        <f>IF(ISNA(VLOOKUP('W. VaR &amp; Peak Pos By Trader'!$A19,'Import Peak'!$A$3:X$37,X$1,FALSE)),0,VLOOKUP('W. VaR &amp; Peak Pos By Trader'!$A19,'Import Peak'!$A$3:X$37,X$1,FALSE))</f>
        <v>0</v>
      </c>
      <c r="Y21" s="14">
        <f>IF(ISNA(VLOOKUP('W. VaR &amp; Peak Pos By Trader'!$A19,'Import Peak'!$A$3:Y$37,Y$1,FALSE)),0,VLOOKUP('W. VaR &amp; Peak Pos By Trader'!$A19,'Import Peak'!$A$3:Y$37,Y$1,FALSE))</f>
        <v>0</v>
      </c>
      <c r="Z21" s="14">
        <f>IF(ISNA(VLOOKUP('W. VaR &amp; Peak Pos By Trader'!$A19,'Import Peak'!$A$3:Z$37,Z$1,FALSE)),0,VLOOKUP('W. VaR &amp; Peak Pos By Trader'!$A19,'Import Peak'!$A$3:Z$37,Z$1,FALSE))</f>
        <v>0</v>
      </c>
      <c r="AA21" s="14">
        <f>IF(ISNA(VLOOKUP('W. VaR &amp; Peak Pos By Trader'!$A19,'Import Peak'!$A$3:AA$37,AA$1,FALSE)),0,VLOOKUP('W. VaR &amp; Peak Pos By Trader'!$A19,'Import Peak'!$A$3:AA$37,AA$1,FALSE))</f>
        <v>0</v>
      </c>
      <c r="AB21" s="14">
        <f>IF(ISNA(VLOOKUP('W. VaR &amp; Peak Pos By Trader'!$A19,'Import Peak'!$A$3:AB$37,AB$1,FALSE)),0,VLOOKUP('W. VaR &amp; Peak Pos By Trader'!$A19,'Import Peak'!$A$3:AB$37,AB$1,FALSE))</f>
        <v>0</v>
      </c>
      <c r="AC21" s="14">
        <f>IF(ISNA(VLOOKUP('W. VaR &amp; Peak Pos By Trader'!$A19,'Import Peak'!$A$3:AC$37,AC$1,FALSE)),0,VLOOKUP('W. VaR &amp; Peak Pos By Trader'!$A19,'Import Peak'!$A$3:AC$37,AC$1,FALSE))</f>
        <v>0</v>
      </c>
      <c r="AD21" s="14">
        <f>IF(ISNA(VLOOKUP('W. VaR &amp; Peak Pos By Trader'!$A19,'Import Peak'!$A$3:AD$37,AD$1,FALSE)),0,VLOOKUP('W. VaR &amp; Peak Pos By Trader'!$A19,'Import Peak'!$A$3:AD$37,AD$1,FALSE))</f>
        <v>0</v>
      </c>
      <c r="AE21" s="14">
        <f>IF(ISNA(VLOOKUP('W. VaR &amp; Peak Pos By Trader'!$A19,'Import Peak'!$A$3:AE$37,AE$1,FALSE)),0,VLOOKUP('W. VaR &amp; Peak Pos By Trader'!$A19,'Import Peak'!$A$3:AE$37,AE$1,FALSE))</f>
        <v>0</v>
      </c>
      <c r="AF21" s="14">
        <f>IF(ISNA(VLOOKUP('W. VaR &amp; Peak Pos By Trader'!$A19,'Import Peak'!$A$3:AF$37,AF$1,FALSE)),0,VLOOKUP('W. VaR &amp; Peak Pos By Trader'!$A19,'Import Peak'!$A$3:AF$37,AF$1,FALSE))</f>
        <v>0</v>
      </c>
      <c r="AG21" s="14">
        <f>IF(ISNA(VLOOKUP('W. VaR &amp; Peak Pos By Trader'!$A19,'Import Peak'!$A$3:AG$37,AG$1,FALSE)),0,VLOOKUP('W. VaR &amp; Peak Pos By Trader'!$A19,'Import Peak'!$A$3:AG$37,AG$1,FALSE))</f>
        <v>0</v>
      </c>
      <c r="AH21" s="14">
        <f>IF(ISNA(VLOOKUP('W. VaR &amp; Peak Pos By Trader'!$A19,'Import Peak'!$A$3:AH$37,AH$1,FALSE)),0,VLOOKUP('W. VaR &amp; Peak Pos By Trader'!$A19,'Import Peak'!$A$3:AH$37,AH$1,FALSE))</f>
        <v>0</v>
      </c>
      <c r="AI21" s="14">
        <f>IF(ISNA(VLOOKUP('W. VaR &amp; Peak Pos By Trader'!$A19,'Import Peak'!$A$3:AI$37,AI$1,FALSE)),0,VLOOKUP('W. VaR &amp; Peak Pos By Trader'!$A19,'Import Peak'!$A$3:AI$37,AI$1,FALSE))</f>
        <v>0</v>
      </c>
      <c r="AJ21" s="14">
        <f>IF(ISNA(VLOOKUP('W. VaR &amp; Peak Pos By Trader'!$A19,'Import Peak'!$A$3:AJ$37,AJ$1,FALSE)),0,VLOOKUP('W. VaR &amp; Peak Pos By Trader'!$A19,'Import Peak'!$A$3:AJ$37,AJ$1,FALSE))</f>
        <v>0</v>
      </c>
      <c r="AK21" s="14">
        <f>IF(ISNA(VLOOKUP('W. VaR &amp; Peak Pos By Trader'!$A19,'Import Peak'!$A$3:AK$37,AK$1,FALSE)),0,VLOOKUP('W. VaR &amp; Peak Pos By Trader'!$A19,'Import Peak'!$A$3:AK$37,AK$1,FALSE))</f>
        <v>0</v>
      </c>
      <c r="AL21" s="14">
        <f>IF(ISNA(VLOOKUP('W. VaR &amp; Peak Pos By Trader'!$A19,'Import Peak'!$A$3:AL$37,AL$1,FALSE)),0,VLOOKUP('W. VaR &amp; Peak Pos By Trader'!$A19,'Import Peak'!$A$3:AL$37,AL$1,FALSE))</f>
        <v>0</v>
      </c>
      <c r="AM21" s="14">
        <f>IF(ISNA(VLOOKUP('W. VaR &amp; Peak Pos By Trader'!$A19,'Import Peak'!$A$3:AM$37,AM$1,FALSE)),0,VLOOKUP('W. VaR &amp; Peak Pos By Trader'!$A19,'Import Peak'!$A$3:AM$37,AM$1,FALSE))</f>
        <v>0</v>
      </c>
      <c r="AN21" s="14">
        <f>IF(ISNA(VLOOKUP('W. VaR &amp; Peak Pos By Trader'!$A19,'Import Peak'!$A$3:AN$37,AN$1,FALSE)),0,VLOOKUP('W. VaR &amp; Peak Pos By Trader'!$A19,'Import Peak'!$A$3:AN$37,AN$1,FALSE))</f>
        <v>0</v>
      </c>
      <c r="AO21" s="14">
        <f>IF(ISNA(VLOOKUP('W. VaR &amp; Peak Pos By Trader'!$A19,'Import Peak'!$A$3:AO$37,AO$1,FALSE)),0,VLOOKUP('W. VaR &amp; Peak Pos By Trader'!$A19,'Import Peak'!$A$3:AO$37,AO$1,FALSE))</f>
        <v>0</v>
      </c>
      <c r="AP21" s="14">
        <f>IF(ISNA(VLOOKUP('W. VaR &amp; Peak Pos By Trader'!$A19,'Import Peak'!$A$3:AP$37,AP$1,FALSE)),0,VLOOKUP('W. VaR &amp; Peak Pos By Trader'!$A19,'Import Peak'!$A$3:AP$37,AP$1,FALSE))</f>
        <v>0</v>
      </c>
      <c r="AQ21" s="14">
        <f>IF(ISNA(VLOOKUP('W. VaR &amp; Peak Pos By Trader'!$A19,'Import Peak'!$A$3:AQ$37,AQ$1,FALSE)),0,VLOOKUP('W. VaR &amp; Peak Pos By Trader'!$A19,'Import Peak'!$A$3:AQ$37,AQ$1,FALSE))</f>
        <v>0</v>
      </c>
      <c r="AR21" s="14">
        <f>IF(ISNA(VLOOKUP('W. VaR &amp; Peak Pos By Trader'!$A19,'Import Peak'!$A$3:AR$37,AR$1,FALSE)),0,VLOOKUP('W. VaR &amp; Peak Pos By Trader'!$A19,'Import Peak'!$A$3:AR$37,AR$1,FALSE))</f>
        <v>0</v>
      </c>
      <c r="AS21" s="14">
        <f>IF(ISNA(VLOOKUP('W. VaR &amp; Peak Pos By Trader'!$A19,'Import Peak'!$A$3:AS$37,AS$1,FALSE)),0,VLOOKUP('W. VaR &amp; Peak Pos By Trader'!$A19,'Import Peak'!$A$3:AS$37,AS$1,FALSE))</f>
        <v>0</v>
      </c>
      <c r="AT21" s="14">
        <f>IF(ISNA(VLOOKUP('W. VaR &amp; Peak Pos By Trader'!$A19,'Import Peak'!$A$3:AT$37,AT$1,FALSE)),0,VLOOKUP('W. VaR &amp; Peak Pos By Trader'!$A19,'Import Peak'!$A$3:AT$37,AT$1,FALSE))</f>
        <v>0</v>
      </c>
      <c r="AU21" s="14">
        <f>IF(ISNA(VLOOKUP('W. VaR &amp; Peak Pos By Trader'!$A19,'Import Peak'!$A$3:AU$37,AU$1,FALSE)),0,VLOOKUP('W. VaR &amp; Peak Pos By Trader'!$A19,'Import Peak'!$A$3:AU$37,AU$1,FALSE))</f>
        <v>0</v>
      </c>
      <c r="AV21" s="14">
        <f>IF(ISNA(VLOOKUP('W. VaR &amp; Peak Pos By Trader'!$A19,'Import Peak'!$A$3:AV$37,AV$1,FALSE)),0,VLOOKUP('W. VaR &amp; Peak Pos By Trader'!$A19,'Import Peak'!$A$3:AV$37,AV$1,FALSE))</f>
        <v>0</v>
      </c>
      <c r="AW21" s="14">
        <f>IF(ISNA(VLOOKUP('W. VaR &amp; Peak Pos By Trader'!$A19,'Import Peak'!$A$3:AW$37,AW$1,FALSE)),0,VLOOKUP('W. VaR &amp; Peak Pos By Trader'!$A19,'Import Peak'!$A$3:AW$37,AW$1,FALSE))</f>
        <v>0</v>
      </c>
      <c r="AX21" s="14">
        <f>IF(ISNA(VLOOKUP('W. VaR &amp; Peak Pos By Trader'!$A19,'Import Peak'!$A$3:AX$37,AX$1,FALSE)),0,VLOOKUP('W. VaR &amp; Peak Pos By Trader'!$A19,'Import Peak'!$A$3:AX$37,AX$1,FALSE))</f>
        <v>0</v>
      </c>
      <c r="AY21" s="14">
        <f>IF(ISNA(VLOOKUP('W. VaR &amp; Peak Pos By Trader'!$A19,'Import Peak'!$A$3:AY$37,AY$1,FALSE)),0,VLOOKUP('W. VaR &amp; Peak Pos By Trader'!$A19,'Import Peak'!$A$3:AY$37,AY$1,FALSE))</f>
        <v>0</v>
      </c>
      <c r="AZ21" s="14">
        <f>IF(ISNA(VLOOKUP('W. VaR &amp; Peak Pos By Trader'!$A19,'Import Peak'!$A$3:AZ$37,AZ$1,FALSE)),0,VLOOKUP('W. VaR &amp; Peak Pos By Trader'!$A19,'Import Peak'!$A$3:AZ$37,AZ$1,FALSE))</f>
        <v>0</v>
      </c>
      <c r="BA21" s="14">
        <f>IF(ISNA(VLOOKUP('W. VaR &amp; Peak Pos By Trader'!$A19,'Import Peak'!$A$3:BA$37,BA$1,FALSE)),0,VLOOKUP('W. VaR &amp; Peak Pos By Trader'!$A19,'Import Peak'!$A$3:BA$37,BA$1,FALSE))</f>
        <v>0</v>
      </c>
      <c r="BB21" s="14">
        <f>IF(ISNA(VLOOKUP('W. VaR &amp; Peak Pos By Trader'!$A19,'Import Peak'!$A$3:BB$37,BB$1,FALSE)),0,VLOOKUP('W. VaR &amp; Peak Pos By Trader'!$A19,'Import Peak'!$A$3:BB$37,BB$1,FALSE))</f>
        <v>0</v>
      </c>
      <c r="BC21" s="14">
        <f>IF(ISNA(VLOOKUP('W. VaR &amp; Peak Pos By Trader'!$A19,'Import Peak'!$A$3:BC$37,BC$1,FALSE)),0,VLOOKUP('W. VaR &amp; Peak Pos By Trader'!$A19,'Import Peak'!$A$3:BC$37,BC$1,FALSE))</f>
        <v>0</v>
      </c>
      <c r="BD21" s="14">
        <f>IF(ISNA(VLOOKUP('W. VaR &amp; Peak Pos By Trader'!$A19,'Import Peak'!$A$3:BD$37,BD$1,FALSE)),0,VLOOKUP('W. VaR &amp; Peak Pos By Trader'!$A19,'Import Peak'!$A$3:BD$37,BD$1,FALSE))</f>
        <v>0</v>
      </c>
      <c r="BE21" s="14">
        <f>IF(ISNA(VLOOKUP('W. VaR &amp; Peak Pos By Trader'!$A19,'Import Peak'!$A$3:BE$37,BE$1,FALSE)),0,VLOOKUP('W. VaR &amp; Peak Pos By Trader'!$A19,'Import Peak'!$A$3:BE$37,BE$1,FALSE))</f>
        <v>0</v>
      </c>
      <c r="BF21" s="14">
        <f>IF(ISNA(VLOOKUP('W. VaR &amp; Peak Pos By Trader'!$A19,'Import Peak'!$A$3:BF$37,BF$1,FALSE)),0,VLOOKUP('W. VaR &amp; Peak Pos By Trader'!$A19,'Import Peak'!$A$3:BF$37,BF$1,FALSE))</f>
        <v>0</v>
      </c>
      <c r="BG21" s="14">
        <f>IF(ISNA(VLOOKUP('W. VaR &amp; Peak Pos By Trader'!$A19,'Import Peak'!$A$3:BG$37,BG$1,FALSE)),0,VLOOKUP('W. VaR &amp; Peak Pos By Trader'!$A19,'Import Peak'!$A$3:BG$37,BG$1,FALSE))</f>
        <v>0</v>
      </c>
      <c r="BH21" s="14">
        <f>IF(ISNA(VLOOKUP('W. VaR &amp; Peak Pos By Trader'!$A19,'Import Peak'!$A$3:BH$37,BH$1,FALSE)),0,VLOOKUP('W. VaR &amp; Peak Pos By Trader'!$A19,'Import Peak'!$A$3:BH$37,BH$1,FALSE))</f>
        <v>0</v>
      </c>
      <c r="BI21" s="14">
        <f>IF(ISNA(VLOOKUP('W. VaR &amp; Peak Pos By Trader'!$A19,'Import Peak'!$A$3:BI$37,BI$1,FALSE)),0,VLOOKUP('W. VaR &amp; Peak Pos By Trader'!$A19,'Import Peak'!$A$3:BI$37,BI$1,FALSE))</f>
        <v>0</v>
      </c>
      <c r="BJ21" s="14">
        <f>IF(ISNA(VLOOKUP('W. VaR &amp; Peak Pos By Trader'!$A19,'Import Peak'!$A$3:BJ$37,BJ$1,FALSE)),0,VLOOKUP('W. VaR &amp; Peak Pos By Trader'!$A19,'Import Peak'!$A$3:BJ$37,BJ$1,FALSE))</f>
        <v>0</v>
      </c>
      <c r="BK21" s="14">
        <f>IF(ISNA(VLOOKUP('W. VaR &amp; Peak Pos By Trader'!$A19,'Import Peak'!$A$3:BK$37,BK$1,FALSE)),0,VLOOKUP('W. VaR &amp; Peak Pos By Trader'!$A19,'Import Peak'!$A$3:BK$37,BK$1,FALSE))</f>
        <v>0</v>
      </c>
      <c r="BL21" s="14">
        <f>IF(ISNA(VLOOKUP('W. VaR &amp; Peak Pos By Trader'!$A19,'Import Peak'!$A$3:BL$37,BL$1,FALSE)),0,VLOOKUP('W. VaR &amp; Peak Pos By Trader'!$A19,'Import Peak'!$A$3:BL$37,BL$1,FALSE))</f>
        <v>0</v>
      </c>
      <c r="BM21" s="14">
        <f>IF(ISNA(VLOOKUP('W. VaR &amp; Peak Pos By Trader'!$A19,'Import Peak'!$A$3:BM$37,BM$1,FALSE)),0,VLOOKUP('W. VaR &amp; Peak Pos By Trader'!$A19,'Import Peak'!$A$3:BM$37,BM$1,FALSE))</f>
        <v>0</v>
      </c>
      <c r="BN21" s="14">
        <f>IF(ISNA(VLOOKUP('W. VaR &amp; Peak Pos By Trader'!$A19,'Import Peak'!$A$3:BN$37,BN$1,FALSE)),0,VLOOKUP('W. VaR &amp; Peak Pos By Trader'!$A19,'Import Peak'!$A$3:BN$37,BN$1,FALSE))</f>
        <v>0</v>
      </c>
      <c r="BO21" s="14">
        <f>IF(ISNA(VLOOKUP('W. VaR &amp; Peak Pos By Trader'!$A19,'Import Peak'!$A$3:BO$37,BO$1,FALSE)),0,VLOOKUP('W. VaR &amp; Peak Pos By Trader'!$A19,'Import Peak'!$A$3:BO$37,BO$1,FALSE))</f>
        <v>0</v>
      </c>
      <c r="BP21" s="14">
        <f>IF(ISNA(VLOOKUP('W. VaR &amp; Peak Pos By Trader'!$A19,'Import Peak'!$A$3:BP$37,BP$1,FALSE)),0,VLOOKUP('W. VaR &amp; Peak Pos By Trader'!$A19,'Import Peak'!$A$3:BP$37,BP$1,FALSE))</f>
        <v>0</v>
      </c>
      <c r="BQ21" s="14">
        <f>IF(ISNA(VLOOKUP('W. VaR &amp; Peak Pos By Trader'!$A19,'Import Peak'!$A$3:BQ$37,BQ$1,FALSE)),0,VLOOKUP('W. VaR &amp; Peak Pos By Trader'!$A19,'Import Peak'!$A$3:BQ$37,BQ$1,FALSE))</f>
        <v>0</v>
      </c>
      <c r="BR21" s="14">
        <f>IF(ISNA(VLOOKUP('W. VaR &amp; Peak Pos By Trader'!$A19,'Import Peak'!$A$3:BR$37,BR$1,FALSE)),0,VLOOKUP('W. VaR &amp; Peak Pos By Trader'!$A19,'Import Peak'!$A$3:BR$37,BR$1,FALSE))</f>
        <v>0</v>
      </c>
      <c r="BS21" s="14">
        <f>IF(ISNA(VLOOKUP('W. VaR &amp; Peak Pos By Trader'!$A19,'Import Peak'!$A$3:BS$37,BS$1,FALSE)),0,VLOOKUP('W. VaR &amp; Peak Pos By Trader'!$A19,'Import Peak'!$A$3:BS$37,BS$1,FALSE))</f>
        <v>0</v>
      </c>
      <c r="BT21" s="14">
        <f>IF(ISNA(VLOOKUP('W. VaR &amp; Peak Pos By Trader'!$A19,'Import Peak'!$A$3:BT$37,BT$1,FALSE)),0,VLOOKUP('W. VaR &amp; Peak Pos By Trader'!$A19,'Import Peak'!$A$3:BT$37,BT$1,FALSE))</f>
        <v>0</v>
      </c>
      <c r="BU21" s="14">
        <f>IF(ISNA(VLOOKUP('W. VaR &amp; Peak Pos By Trader'!$A19,'Import Peak'!$A$3:BU$37,BU$1,FALSE)),0,VLOOKUP('W. VaR &amp; Peak Pos By Trader'!$A19,'Import Peak'!$A$3:BU$37,BU$1,FALSE))</f>
        <v>0</v>
      </c>
      <c r="BV21" s="14">
        <f>IF(ISNA(VLOOKUP('W. VaR &amp; Peak Pos By Trader'!$A19,'Import Peak'!$A$3:BV$37,BV$1,FALSE)),0,VLOOKUP('W. VaR &amp; Peak Pos By Trader'!$A19,'Import Peak'!$A$3:BV$37,BV$1,FALSE))</f>
        <v>0</v>
      </c>
      <c r="BW21" s="14">
        <f>IF(ISNA(VLOOKUP('W. VaR &amp; Peak Pos By Trader'!$A19,'Import Peak'!$A$3:BW$37,BW$1,FALSE)),0,VLOOKUP('W. VaR &amp; Peak Pos By Trader'!$A19,'Import Peak'!$A$3:BW$37,BW$1,FALSE))</f>
        <v>0</v>
      </c>
      <c r="BX21" s="14">
        <f>IF(ISNA(VLOOKUP('W. VaR &amp; Peak Pos By Trader'!$A19,'Import Peak'!$A$3:BX$37,BX$1,FALSE)),0,VLOOKUP('W. VaR &amp; Peak Pos By Trader'!$A19,'Import Peak'!$A$3:BX$37,BX$1,FALSE))</f>
        <v>0</v>
      </c>
      <c r="BY21" s="14">
        <f>IF(ISNA(VLOOKUP('W. VaR &amp; Peak Pos By Trader'!$A19,'Import Peak'!$A$3:BY$37,BY$1,FALSE)),0,VLOOKUP('W. VaR &amp; Peak Pos By Trader'!$A19,'Import Peak'!$A$3:BY$37,BY$1,FALSE))</f>
        <v>0</v>
      </c>
      <c r="BZ21" s="14">
        <f>IF(ISNA(VLOOKUP('W. VaR &amp; Peak Pos By Trader'!$A19,'Import Peak'!$A$3:BZ$37,BZ$1,FALSE)),0,VLOOKUP('W. VaR &amp; Peak Pos By Trader'!$A19,'Import Peak'!$A$3:BZ$37,BZ$1,FALSE))</f>
        <v>0</v>
      </c>
      <c r="CA21" s="14">
        <f>IF(ISNA(VLOOKUP('W. VaR &amp; Peak Pos By Trader'!$A19,'Import Peak'!$A$3:CA$37,CA$1,FALSE)),0,VLOOKUP('W. VaR &amp; Peak Pos By Trader'!$A19,'Import Peak'!$A$3:CA$37,CA$1,FALSE))</f>
        <v>0</v>
      </c>
      <c r="CB21" s="14">
        <f>IF(ISNA(VLOOKUP('W. VaR &amp; Peak Pos By Trader'!$A19,'Import Peak'!$A$3:CB$37,CB$1,FALSE)),0,VLOOKUP('W. VaR &amp; Peak Pos By Trader'!$A19,'Import Peak'!$A$3:CB$37,CB$1,FALSE))</f>
        <v>0</v>
      </c>
      <c r="CC21" s="14">
        <f>IF(ISNA(VLOOKUP('W. VaR &amp; Peak Pos By Trader'!$A19,'Import Peak'!$A$3:CC$37,CC$1,FALSE)),0,VLOOKUP('W. VaR &amp; Peak Pos By Trader'!$A19,'Import Peak'!$A$3:CC$37,CC$1,FALSE))</f>
        <v>0</v>
      </c>
      <c r="CD21" s="14">
        <f>IF(ISNA(VLOOKUP('W. VaR &amp; Peak Pos By Trader'!$A19,'Import Peak'!$A$3:CD$37,CD$1,FALSE)),0,VLOOKUP('W. VaR &amp; Peak Pos By Trader'!$A19,'Import Peak'!$A$3:CD$37,CD$1,FALSE))</f>
        <v>0</v>
      </c>
      <c r="CE21" s="14">
        <f>IF(ISNA(VLOOKUP('W. VaR &amp; Peak Pos By Trader'!$A19,'Import Peak'!$A$3:CE$37,CE$1,FALSE)),0,VLOOKUP('W. VaR &amp; Peak Pos By Trader'!$A19,'Import Peak'!$A$3:CE$37,CE$1,FALSE))</f>
        <v>0</v>
      </c>
      <c r="CF21" s="14">
        <f>IF(ISNA(VLOOKUP('W. VaR &amp; Peak Pos By Trader'!$A19,'Import Peak'!$A$3:CF$37,CF$1,FALSE)),0,VLOOKUP('W. VaR &amp; Peak Pos By Trader'!$A19,'Import Peak'!$A$3:CF$37,CF$1,FALSE))</f>
        <v>0</v>
      </c>
      <c r="CG21" s="14">
        <f>IF(ISNA(VLOOKUP('W. VaR &amp; Peak Pos By Trader'!$A19,'Import Peak'!$A$3:CG$37,CG$1,FALSE)),0,VLOOKUP('W. VaR &amp; Peak Pos By Trader'!$A19,'Import Peak'!$A$3:CG$37,CG$1,FALSE))</f>
        <v>0</v>
      </c>
      <c r="CH21" s="14">
        <f>IF(ISNA(VLOOKUP('W. VaR &amp; Peak Pos By Trader'!$A19,'Import Peak'!$A$3:CH$37,CH$1,FALSE)),0,VLOOKUP('W. VaR &amp; Peak Pos By Trader'!$A19,'Import Peak'!$A$3:CH$37,CH$1,FALSE))</f>
        <v>0</v>
      </c>
      <c r="CI21" s="14">
        <f>IF(ISNA(VLOOKUP('W. VaR &amp; Peak Pos By Trader'!$A19,'Import Peak'!$A$3:CI$37,CI$1,FALSE)),0,VLOOKUP('W. VaR &amp; Peak Pos By Trader'!$A19,'Import Peak'!$A$3:CI$37,CI$1,FALSE))</f>
        <v>0</v>
      </c>
      <c r="CJ21" s="14">
        <f>IF(ISNA(VLOOKUP('W. VaR &amp; Peak Pos By Trader'!$A19,'Import Peak'!$A$3:CJ$37,CJ$1,FALSE)),0,VLOOKUP('W. VaR &amp; Peak Pos By Trader'!$A19,'Import Peak'!$A$3:CJ$37,CJ$1,FALSE))</f>
        <v>0</v>
      </c>
      <c r="CK21" s="14">
        <f>IF(ISNA(VLOOKUP('W. VaR &amp; Peak Pos By Trader'!$A19,'Import Peak'!$A$3:CK$37,CK$1,FALSE)),0,VLOOKUP('W. VaR &amp; Peak Pos By Trader'!$A19,'Import Peak'!$A$3:CK$37,CK$1,FALSE))</f>
        <v>0</v>
      </c>
      <c r="CL21" s="14">
        <f>IF(ISNA(VLOOKUP('W. VaR &amp; Peak Pos By Trader'!$A19,'Import Peak'!$A$3:CL$37,CL$1,FALSE)),0,VLOOKUP('W. VaR &amp; Peak Pos By Trader'!$A19,'Import Peak'!$A$3:CL$37,CL$1,FALSE))</f>
        <v>0</v>
      </c>
      <c r="CM21" s="14">
        <f>IF(ISNA(VLOOKUP('W. VaR &amp; Peak Pos By Trader'!$A19,'Import Peak'!$A$3:CM$37,CM$1,FALSE)),0,VLOOKUP('W. VaR &amp; Peak Pos By Trader'!$A19,'Import Peak'!$A$3:CM$37,CM$1,FALSE))</f>
        <v>0</v>
      </c>
      <c r="CN21" s="14">
        <f>IF(ISNA(VLOOKUP('W. VaR &amp; Peak Pos By Trader'!$A19,'Import Peak'!$A$3:CN$37,CN$1,FALSE)),0,VLOOKUP('W. VaR &amp; Peak Pos By Trader'!$A19,'Import Peak'!$A$3:CN$37,CN$1,FALSE))</f>
        <v>0</v>
      </c>
      <c r="CO21" s="14">
        <f>IF(ISNA(VLOOKUP('W. VaR &amp; Peak Pos By Trader'!$A19,'Import Peak'!$A$3:CO$37,CO$1,FALSE)),0,VLOOKUP('W. VaR &amp; Peak Pos By Trader'!$A19,'Import Peak'!$A$3:CO$37,CO$1,FALSE))</f>
        <v>0</v>
      </c>
      <c r="CP21" s="14">
        <f>IF(ISNA(VLOOKUP('W. VaR &amp; Peak Pos By Trader'!$A19,'Import Peak'!$A$3:CP$37,CP$1,FALSE)),0,VLOOKUP('W. VaR &amp; Peak Pos By Trader'!$A19,'Import Peak'!$A$3:CP$37,CP$1,FALSE))</f>
        <v>0</v>
      </c>
      <c r="CQ21" s="14">
        <f>IF(ISNA(VLOOKUP('W. VaR &amp; Peak Pos By Trader'!$A19,'Import Peak'!$A$3:CQ$37,CQ$1,FALSE)),0,VLOOKUP('W. VaR &amp; Peak Pos By Trader'!$A19,'Import Peak'!$A$3:CQ$37,CQ$1,FALSE))</f>
        <v>0</v>
      </c>
      <c r="CR21" s="14">
        <f>IF(ISNA(VLOOKUP('W. VaR &amp; Peak Pos By Trader'!$A19,'Import Peak'!$A$3:CR$37,CR$1,FALSE)),0,VLOOKUP('W. VaR &amp; Peak Pos By Trader'!$A19,'Import Peak'!$A$3:CR$37,CR$1,FALSE))</f>
        <v>0</v>
      </c>
      <c r="CS21" s="14">
        <f>IF(ISNA(VLOOKUP('W. VaR &amp; Peak Pos By Trader'!$A19,'Import Peak'!$A$3:CS$37,CS$1,FALSE)),0,VLOOKUP('W. VaR &amp; Peak Pos By Trader'!$A19,'Import Peak'!$A$3:CS$37,CS$1,FALSE))</f>
        <v>0</v>
      </c>
      <c r="CT21" s="14">
        <f>IF(ISNA(VLOOKUP('W. VaR &amp; Peak Pos By Trader'!$A19,'Import Peak'!$A$3:CT$37,CT$1,FALSE)),0,VLOOKUP('W. VaR &amp; Peak Pos By Trader'!$A19,'Import Peak'!$A$3:CT$37,CT$1,FALSE))</f>
        <v>0</v>
      </c>
      <c r="CU21" s="14">
        <f>IF(ISNA(VLOOKUP('W. VaR &amp; Peak Pos By Trader'!$A19,'Import Peak'!$A$3:CU$37,CU$1,FALSE)),0,VLOOKUP('W. VaR &amp; Peak Pos By Trader'!$A19,'Import Peak'!$A$3:CU$37,CU$1,FALSE))</f>
        <v>0</v>
      </c>
      <c r="CV21" s="14">
        <f>IF(ISNA(VLOOKUP('W. VaR &amp; Peak Pos By Trader'!$A19,'Import Peak'!$A$3:CV$37,CV$1,FALSE)),0,VLOOKUP('W. VaR &amp; Peak Pos By Trader'!$A19,'Import Peak'!$A$3:CV$37,CV$1,FALSE))</f>
        <v>0</v>
      </c>
      <c r="CW21" s="14">
        <f>IF(ISNA(VLOOKUP('W. VaR &amp; Peak Pos By Trader'!$A19,'Import Peak'!$A$3:CW$37,CW$1,FALSE)),0,VLOOKUP('W. VaR &amp; Peak Pos By Trader'!$A19,'Import Peak'!$A$3:CW$37,CW$1,FALSE))</f>
        <v>0</v>
      </c>
      <c r="CX21" s="14">
        <f>IF(ISNA(VLOOKUP('W. VaR &amp; Peak Pos By Trader'!$A19,'Import Peak'!$A$3:CX$37,CX$1,FALSE)),0,VLOOKUP('W. VaR &amp; Peak Pos By Trader'!$A19,'Import Peak'!$A$3:CX$37,CX$1,FALSE))</f>
        <v>0</v>
      </c>
      <c r="CY21" s="14">
        <f>IF(ISNA(VLOOKUP('W. VaR &amp; Peak Pos By Trader'!$A19,'Import Peak'!$A$3:CY$37,CY$1,FALSE)),0,VLOOKUP('W. VaR &amp; Peak Pos By Trader'!$A19,'Import Peak'!$A$3:CY$37,CY$1,FALSE))</f>
        <v>0</v>
      </c>
      <c r="CZ21" s="14">
        <f>IF(ISNA(VLOOKUP('W. VaR &amp; Peak Pos By Trader'!$A19,'Import Peak'!$A$3:CZ$37,CZ$1,FALSE)),0,VLOOKUP('W. VaR &amp; Peak Pos By Trader'!$A19,'Import Peak'!$A$3:CZ$37,CZ$1,FALSE))</f>
        <v>0</v>
      </c>
      <c r="DA21" s="14">
        <f>IF(ISNA(VLOOKUP('W. VaR &amp; Peak Pos By Trader'!$A19,'Import Peak'!$A$3:DA$37,DA$1,FALSE)),0,VLOOKUP('W. VaR &amp; Peak Pos By Trader'!$A19,'Import Peak'!$A$3:DA$37,DA$1,FALSE))</f>
        <v>0</v>
      </c>
      <c r="DB21" s="14">
        <f>IF(ISNA(VLOOKUP('W. VaR &amp; Peak Pos By Trader'!$A19,'Import Peak'!$A$3:DB$37,DB$1,FALSE)),0,VLOOKUP('W. VaR &amp; Peak Pos By Trader'!$A19,'Import Peak'!$A$3:DB$37,DB$1,FALSE))</f>
        <v>0</v>
      </c>
      <c r="DC21" s="14">
        <f>IF(ISNA(VLOOKUP('W. VaR &amp; Peak Pos By Trader'!$A19,'Import Peak'!$A$3:DC$37,DC$1,FALSE)),0,VLOOKUP('W. VaR &amp; Peak Pos By Trader'!$A19,'Import Peak'!$A$3:DC$37,DC$1,FALSE))</f>
        <v>0</v>
      </c>
      <c r="DD21" s="14">
        <f>IF(ISNA(VLOOKUP('W. VaR &amp; Peak Pos By Trader'!$A19,'Import Peak'!$A$3:DD$37,DD$1,FALSE)),0,VLOOKUP('W. VaR &amp; Peak Pos By Trader'!$A19,'Import Peak'!$A$3:DD$37,DD$1,FALSE))</f>
        <v>0</v>
      </c>
      <c r="DE21" s="14">
        <f>IF(ISNA(VLOOKUP('W. VaR &amp; Peak Pos By Trader'!$A19,'Import Peak'!$A$3:DE$37,DE$1,FALSE)),0,VLOOKUP('W. VaR &amp; Peak Pos By Trader'!$A19,'Import Peak'!$A$3:DE$37,DE$1,FALSE))</f>
        <v>0</v>
      </c>
      <c r="DF21" s="14">
        <f>IF(ISNA(VLOOKUP('W. VaR &amp; Peak Pos By Trader'!$A19,'Import Peak'!$A$3:DF$37,DF$1,FALSE)),0,VLOOKUP('W. VaR &amp; Peak Pos By Trader'!$A19,'Import Peak'!$A$3:DF$37,DF$1,FALSE))</f>
        <v>0</v>
      </c>
      <c r="DG21" s="14">
        <f>IF(ISNA(VLOOKUP('W. VaR &amp; Peak Pos By Trader'!$A19,'Import Peak'!$A$3:DG$37,DG$1,FALSE)),0,VLOOKUP('W. VaR &amp; Peak Pos By Trader'!$A19,'Import Peak'!$A$3:DG$37,DG$1,FALSE))</f>
        <v>0</v>
      </c>
      <c r="DH21" s="14">
        <f>IF(ISNA(VLOOKUP('W. VaR &amp; Peak Pos By Trader'!$A19,'Import Peak'!$A$3:DH$37,DH$1,FALSE)),0,VLOOKUP('W. VaR &amp; Peak Pos By Trader'!$A19,'Import Peak'!$A$3:DH$37,DH$1,FALSE))</f>
        <v>0</v>
      </c>
      <c r="DI21" s="14">
        <f>IF(ISNA(VLOOKUP('W. VaR &amp; Peak Pos By Trader'!$A19,'Import Peak'!$A$3:DI$37,DI$1,FALSE)),0,VLOOKUP('W. VaR &amp; Peak Pos By Trader'!$A19,'Import Peak'!$A$3:DI$37,DI$1,FALSE))</f>
        <v>0</v>
      </c>
      <c r="DJ21" s="14">
        <f>IF(ISNA(VLOOKUP('W. VaR &amp; Peak Pos By Trader'!$A19,'Import Peak'!$A$3:DJ$37,DJ$1,FALSE)),0,VLOOKUP('W. VaR &amp; Peak Pos By Trader'!$A19,'Import Peak'!$A$3:DJ$37,DJ$1,FALSE))</f>
        <v>0</v>
      </c>
      <c r="DK21" s="14">
        <f>IF(ISNA(VLOOKUP('W. VaR &amp; Peak Pos By Trader'!$A19,'Import Peak'!$A$3:DK$37,DK$1,FALSE)),0,VLOOKUP('W. VaR &amp; Peak Pos By Trader'!$A19,'Import Peak'!$A$3:DK$37,DK$1,FALSE))</f>
        <v>0</v>
      </c>
      <c r="DL21" s="14">
        <f>IF(ISNA(VLOOKUP('W. VaR &amp; Peak Pos By Trader'!$A19,'Import Peak'!$A$3:DL$37,DL$1,FALSE)),0,VLOOKUP('W. VaR &amp; Peak Pos By Trader'!$A19,'Import Peak'!$A$3:DL$37,DL$1,FALSE))</f>
        <v>0</v>
      </c>
      <c r="DM21" s="14">
        <f>IF(ISNA(VLOOKUP('W. VaR &amp; Peak Pos By Trader'!$A19,'Import Peak'!$A$3:DM$37,DM$1,FALSE)),0,VLOOKUP('W. VaR &amp; Peak Pos By Trader'!$A19,'Import Peak'!$A$3:DM$37,DM$1,FALSE))</f>
        <v>0</v>
      </c>
      <c r="DN21" s="14">
        <f>IF(ISNA(VLOOKUP('W. VaR &amp; Peak Pos By Trader'!$A19,'Import Peak'!$A$3:DN$37,DN$1,FALSE)),0,VLOOKUP('W. VaR &amp; Peak Pos By Trader'!$A19,'Import Peak'!$A$3:DN$37,DN$1,FALSE))</f>
        <v>0</v>
      </c>
      <c r="DO21" s="14">
        <f>IF(ISNA(VLOOKUP('W. VaR &amp; Peak Pos By Trader'!$A19,'Import Peak'!$A$3:DO$37,DO$1,FALSE)),0,VLOOKUP('W. VaR &amp; Peak Pos By Trader'!$A19,'Import Peak'!$A$3:DO$37,DO$1,FALSE))</f>
        <v>0</v>
      </c>
      <c r="DP21" s="14">
        <f>IF(ISNA(VLOOKUP('W. VaR &amp; Peak Pos By Trader'!$A19,'Import Peak'!$A$3:DP$37,DP$1,FALSE)),0,VLOOKUP('W. VaR &amp; Peak Pos By Trader'!$A19,'Import Peak'!$A$3:DP$37,DP$1,FALSE))</f>
        <v>0</v>
      </c>
      <c r="DQ21" s="14">
        <f>IF(ISNA(VLOOKUP('W. VaR &amp; Peak Pos By Trader'!$A19,'Import Peak'!$A$3:DQ$37,DQ$1,FALSE)),0,VLOOKUP('W. VaR &amp; Peak Pos By Trader'!$A19,'Import Peak'!$A$3:DQ$37,DQ$1,FALSE))</f>
        <v>0</v>
      </c>
      <c r="DR21" s="14">
        <f>IF(ISNA(VLOOKUP('W. VaR &amp; Peak Pos By Trader'!$A19,'Import Peak'!$A$3:DR$37,DR$1,FALSE)),0,VLOOKUP('W. VaR &amp; Peak Pos By Trader'!$A19,'Import Peak'!$A$3:DR$37,DR$1,FALSE))</f>
        <v>0</v>
      </c>
      <c r="DS21" s="14">
        <f>IF(ISNA(VLOOKUP('W. VaR &amp; Peak Pos By Trader'!$A19,'Import Peak'!$A$3:DS$37,DS$1,FALSE)),0,VLOOKUP('W. VaR &amp; Peak Pos By Trader'!$A19,'Import Peak'!$A$3:DS$37,DS$1,FALSE))</f>
        <v>0</v>
      </c>
      <c r="DT21" s="14">
        <f>IF(ISNA(VLOOKUP('W. VaR &amp; Peak Pos By Trader'!$A19,'Import Peak'!$A$3:DT$37,DT$1,FALSE)),0,VLOOKUP('W. VaR &amp; Peak Pos By Trader'!$A19,'Import Peak'!$A$3:DT$37,DT$1,FALSE))</f>
        <v>0</v>
      </c>
      <c r="DU21" s="14">
        <f>IF(ISNA(VLOOKUP('W. VaR &amp; Peak Pos By Trader'!$A19,'Import Peak'!$A$3:DU$37,DU$1,FALSE)),0,VLOOKUP('W. VaR &amp; Peak Pos By Trader'!$A19,'Import Peak'!$A$3:DU$37,DU$1,FALSE))</f>
        <v>0</v>
      </c>
      <c r="DV21" s="14">
        <f>IF(ISNA(VLOOKUP('W. VaR &amp; Peak Pos By Trader'!$A19,'Import Peak'!$A$3:DV$37,DV$1,FALSE)),0,VLOOKUP('W. VaR &amp; Peak Pos By Trader'!$A19,'Import Peak'!$A$3:DV$37,DV$1,FALSE))</f>
        <v>0</v>
      </c>
      <c r="DW21" s="14">
        <f>IF(ISNA(VLOOKUP('W. VaR &amp; Peak Pos By Trader'!$A19,'Import Peak'!$A$3:DW$37,DW$1,FALSE)),0,VLOOKUP('W. VaR &amp; Peak Pos By Trader'!$A19,'Import Peak'!$A$3:DW$37,DW$1,FALSE))</f>
        <v>0</v>
      </c>
      <c r="DX21" s="14">
        <f>IF(ISNA(VLOOKUP('W. VaR &amp; Peak Pos By Trader'!$A19,'Import Peak'!$A$3:DX$37,DX$1,FALSE)),0,VLOOKUP('W. VaR &amp; Peak Pos By Trader'!$A19,'Import Peak'!$A$3:DX$37,DX$1,FALSE))</f>
        <v>0</v>
      </c>
      <c r="DY21" s="14">
        <f>IF(ISNA(VLOOKUP('W. VaR &amp; Peak Pos By Trader'!$A19,'Import Peak'!$A$3:DY$37,DY$1,FALSE)),0,VLOOKUP('W. VaR &amp; Peak Pos By Trader'!$A19,'Import Peak'!$A$3:DY$37,DY$1,FALSE))</f>
        <v>0</v>
      </c>
      <c r="DZ21" s="14">
        <f>IF(ISNA(VLOOKUP('W. VaR &amp; Peak Pos By Trader'!$A19,'Import Peak'!$A$3:DZ$37,DZ$1,FALSE)),0,VLOOKUP('W. VaR &amp; Peak Pos By Trader'!$A19,'Import Peak'!$A$3:DZ$37,DZ$1,FALSE))</f>
        <v>0</v>
      </c>
      <c r="EA21" s="14">
        <f>IF(ISNA(VLOOKUP('W. VaR &amp; Peak Pos By Trader'!$A19,'Import Peak'!$A$3:EA$37,EA$1,FALSE)),0,VLOOKUP('W. VaR &amp; Peak Pos By Trader'!$A19,'Import Peak'!$A$3:EA$37,EA$1,FALSE))</f>
        <v>0</v>
      </c>
      <c r="EB21" s="14">
        <f>IF(ISNA(VLOOKUP('W. VaR &amp; Peak Pos By Trader'!$A19,'Import Peak'!$A$3:EB$37,EB$1,FALSE)),0,VLOOKUP('W. VaR &amp; Peak Pos By Trader'!$A19,'Import Peak'!$A$3:EB$37,EB$1,FALSE))</f>
        <v>0</v>
      </c>
      <c r="EC21" s="14">
        <f>IF(ISNA(VLOOKUP('W. VaR &amp; Peak Pos By Trader'!$A19,'Import Peak'!$A$3:EC$37,EC$1,FALSE)),0,VLOOKUP('W. VaR &amp; Peak Pos By Trader'!$A19,'Import Peak'!$A$3:EC$37,EC$1,FALSE))</f>
        <v>0</v>
      </c>
      <c r="ED21" s="14">
        <f>IF(ISNA(VLOOKUP('W. VaR &amp; Peak Pos By Trader'!$A19,'Import Peak'!$A$3:ED$37,ED$1,FALSE)),0,VLOOKUP('W. VaR &amp; Peak Pos By Trader'!$A19,'Import Peak'!$A$3:ED$37,ED$1,FALSE))</f>
        <v>0</v>
      </c>
      <c r="EE21" s="14">
        <f>IF(ISNA(VLOOKUP('W. VaR &amp; Peak Pos By Trader'!$A19,'Import Peak'!$A$3:EE$37,EE$1,FALSE)),0,VLOOKUP('W. VaR &amp; Peak Pos By Trader'!$A19,'Import Peak'!$A$3:EE$37,EE$1,FALSE))</f>
        <v>0</v>
      </c>
      <c r="EF21" s="14">
        <f>IF(ISNA(VLOOKUP('W. VaR &amp; Peak Pos By Trader'!$A19,'Import Peak'!$A$3:EF$37,EF$1,FALSE)),0,VLOOKUP('W. VaR &amp; Peak Pos By Trader'!$A19,'Import Peak'!$A$3:EF$37,EF$1,FALSE))</f>
        <v>0</v>
      </c>
      <c r="EG21" s="14">
        <f>IF(ISNA(VLOOKUP('W. VaR &amp; Peak Pos By Trader'!$A19,'Import Peak'!$A$3:EG$37,EG$1,FALSE)),0,VLOOKUP('W. VaR &amp; Peak Pos By Trader'!$A19,'Import Peak'!$A$3:EG$37,EG$1,FALSE))</f>
        <v>0</v>
      </c>
      <c r="EH21" s="14">
        <f>IF(ISNA(VLOOKUP('W. VaR &amp; Peak Pos By Trader'!$A19,'Import Peak'!$A$3:EH$37,EH$1,FALSE)),0,VLOOKUP('W. VaR &amp; Peak Pos By Trader'!$A19,'Import Peak'!$A$3:EH$37,EH$1,FALSE))</f>
        <v>0</v>
      </c>
      <c r="EI21" s="14">
        <f>IF(ISNA(VLOOKUP('W. VaR &amp; Peak Pos By Trader'!$A19,'Import Peak'!$A$3:EI$37,EI$1,FALSE)),0,VLOOKUP('W. VaR &amp; Peak Pos By Trader'!$A19,'Import Peak'!$A$3:EI$37,EI$1,FALSE))</f>
        <v>0</v>
      </c>
      <c r="EJ21" s="14">
        <f>IF(ISNA(VLOOKUP('W. VaR &amp; Peak Pos By Trader'!$A19,'Import Peak'!$A$3:EJ$37,EJ$1,FALSE)),0,VLOOKUP('W. VaR &amp; Peak Pos By Trader'!$A19,'Import Peak'!$A$3:EJ$37,EJ$1,FALSE))</f>
        <v>0</v>
      </c>
      <c r="EK21" s="14">
        <f>IF(ISNA(VLOOKUP('W. VaR &amp; Peak Pos By Trader'!$A19,'Import Peak'!$A$3:EK$37,EK$1,FALSE)),0,VLOOKUP('W. VaR &amp; Peak Pos By Trader'!$A19,'Import Peak'!$A$3:EK$37,EK$1,FALSE))</f>
        <v>0</v>
      </c>
      <c r="EL21" s="14">
        <f>IF(ISNA(VLOOKUP('W. VaR &amp; Peak Pos By Trader'!$A19,'Import Peak'!$A$3:EL$37,EL$1,FALSE)),0,VLOOKUP('W. VaR &amp; Peak Pos By Trader'!$A19,'Import Peak'!$A$3:EL$37,EL$1,FALSE))</f>
        <v>0</v>
      </c>
      <c r="EM21" s="14">
        <f>IF(ISNA(VLOOKUP('W. VaR &amp; Peak Pos By Trader'!$A19,'Import Peak'!$A$3:EM$37,EM$1,FALSE)),0,VLOOKUP('W. VaR &amp; Peak Pos By Trader'!$A19,'Import Peak'!$A$3:EM$37,EM$1,FALSE))</f>
        <v>0</v>
      </c>
      <c r="EN21" s="14">
        <f>IF(ISNA(VLOOKUP('W. VaR &amp; Peak Pos By Trader'!$A19,'Import Peak'!$A$3:EN$37,EN$1,FALSE)),0,VLOOKUP('W. VaR &amp; Peak Pos By Trader'!$A19,'Import Peak'!$A$3:EN$37,EN$1,FALSE))</f>
        <v>0</v>
      </c>
      <c r="EO21" s="14">
        <f>IF(ISNA(VLOOKUP('W. VaR &amp; Peak Pos By Trader'!$A19,'Import Peak'!$A$3:EO$37,EO$1,FALSE)),0,VLOOKUP('W. VaR &amp; Peak Pos By Trader'!$A19,'Import Peak'!$A$3:EO$37,EO$1,FALSE))</f>
        <v>0</v>
      </c>
      <c r="EP21" s="14">
        <f>IF(ISNA(VLOOKUP('W. VaR &amp; Peak Pos By Trader'!$A19,'Import Peak'!$A$3:EP$37,EP$1,FALSE)),0,VLOOKUP('W. VaR &amp; Peak Pos By Trader'!$A19,'Import Peak'!$A$3:EP$37,EP$1,FALSE))</f>
        <v>0</v>
      </c>
      <c r="EQ21" s="14">
        <f>IF(ISNA(VLOOKUP('W. VaR &amp; Peak Pos By Trader'!$A19,'Import Peak'!$A$3:EQ$37,EQ$1,FALSE)),0,VLOOKUP('W. VaR &amp; Peak Pos By Trader'!$A19,'Import Peak'!$A$3:EQ$37,EQ$1,FALSE))</f>
        <v>0</v>
      </c>
      <c r="ER21" s="14">
        <f>IF(ISNA(VLOOKUP('W. VaR &amp; Peak Pos By Trader'!$A19,'Import Peak'!$A$3:ER$37,ER$1,FALSE)),0,VLOOKUP('W. VaR &amp; Peak Pos By Trader'!$A19,'Import Peak'!$A$3:ER$37,ER$1,FALSE))</f>
        <v>0</v>
      </c>
      <c r="ES21" s="14">
        <f>IF(ISNA(VLOOKUP('W. VaR &amp; Peak Pos By Trader'!$A19,'Import Peak'!$A$3:ES$37,ES$1,FALSE)),0,VLOOKUP('W. VaR &amp; Peak Pos By Trader'!$A19,'Import Peak'!$A$3:ES$37,ES$1,FALSE))</f>
        <v>0</v>
      </c>
      <c r="ET21" s="14">
        <f>IF(ISNA(VLOOKUP('W. VaR &amp; Peak Pos By Trader'!$A19,'Import Peak'!$A$3:ET$37,ET$1,FALSE)),0,VLOOKUP('W. VaR &amp; Peak Pos By Trader'!$A19,'Import Peak'!$A$3:ET$37,ET$1,FALSE))</f>
        <v>0</v>
      </c>
      <c r="EU21" s="14">
        <f>IF(ISNA(VLOOKUP('W. VaR &amp; Peak Pos By Trader'!$A19,'Import Peak'!$A$3:EU$37,EU$1,FALSE)),0,VLOOKUP('W. VaR &amp; Peak Pos By Trader'!$A19,'Import Peak'!$A$3:EU$37,EU$1,FALSE))</f>
        <v>0</v>
      </c>
      <c r="EV21" s="14">
        <f>IF(ISNA(VLOOKUP('W. VaR &amp; Peak Pos By Trader'!$A19,'Import Peak'!$A$3:EV$37,EV$1,FALSE)),0,VLOOKUP('W. VaR &amp; Peak Pos By Trader'!$A19,'Import Peak'!$A$3:EV$37,EV$1,FALSE))</f>
        <v>0</v>
      </c>
      <c r="EW21" s="14">
        <f>IF(ISNA(VLOOKUP('W. VaR &amp; Peak Pos By Trader'!$A19,'Import Peak'!$A$3:EW$37,EW$1,FALSE)),0,VLOOKUP('W. VaR &amp; Peak Pos By Trader'!$A19,'Import Peak'!$A$3:EW$37,EW$1,FALSE))</f>
        <v>0</v>
      </c>
      <c r="EX21" s="14">
        <f>IF(ISNA(VLOOKUP('W. VaR &amp; Peak Pos By Trader'!$A19,'Import Peak'!$A$3:EX$37,EX$1,FALSE)),0,VLOOKUP('W. VaR &amp; Peak Pos By Trader'!$A19,'Import Peak'!$A$3:EX$37,EX$1,FALSE))</f>
        <v>0</v>
      </c>
      <c r="EY21" s="14">
        <f>IF(ISNA(VLOOKUP('W. VaR &amp; Peak Pos By Trader'!$A19,'Import Peak'!$A$3:EY$37,EY$1,FALSE)),0,VLOOKUP('W. VaR &amp; Peak Pos By Trader'!$A19,'Import Peak'!$A$3:EY$37,EY$1,FALSE))</f>
        <v>0</v>
      </c>
      <c r="EZ21" s="14">
        <f>IF(ISNA(VLOOKUP('W. VaR &amp; Peak Pos By Trader'!$A19,'Import Peak'!$A$3:EZ$37,EZ$1,FALSE)),0,VLOOKUP('W. VaR &amp; Peak Pos By Trader'!$A19,'Import Peak'!$A$3:EZ$37,EZ$1,FALSE))</f>
        <v>0</v>
      </c>
      <c r="FA21" s="14">
        <f>IF(ISNA(VLOOKUP('W. VaR &amp; Peak Pos By Trader'!$A19,'Import Peak'!$A$3:FA$37,FA$1,FALSE)),0,VLOOKUP('W. VaR &amp; Peak Pos By Trader'!$A19,'Import Peak'!$A$3:FA$37,FA$1,FALSE))</f>
        <v>0</v>
      </c>
      <c r="FB21" s="14">
        <f>IF(ISNA(VLOOKUP('W. VaR &amp; Peak Pos By Trader'!$A19,'Import Peak'!$A$3:FB$37,FB$1,FALSE)),0,VLOOKUP('W. VaR &amp; Peak Pos By Trader'!$A19,'Import Peak'!$A$3:FB$37,FB$1,FALSE))</f>
        <v>0</v>
      </c>
      <c r="FC21" s="14">
        <f>IF(ISNA(VLOOKUP('W. VaR &amp; Peak Pos By Trader'!$A19,'Import Peak'!$A$3:FC$37,FC$1,FALSE)),0,VLOOKUP('W. VaR &amp; Peak Pos By Trader'!$A19,'Import Peak'!$A$3:FC$37,FC$1,FALSE))</f>
        <v>0</v>
      </c>
      <c r="FD21" s="14">
        <f>IF(ISNA(VLOOKUP('W. VaR &amp; Peak Pos By Trader'!$A19,'Import Peak'!$A$3:FD$37,FD$1,FALSE)),0,VLOOKUP('W. VaR &amp; Peak Pos By Trader'!$A19,'Import Peak'!$A$3:FD$37,FD$1,FALSE))</f>
        <v>0</v>
      </c>
      <c r="FE21" s="14">
        <f>IF(ISNA(VLOOKUP('W. VaR &amp; Peak Pos By Trader'!$A19,'Import Peak'!$A$3:FE$37,FE$1,FALSE)),0,VLOOKUP('W. VaR &amp; Peak Pos By Trader'!$A19,'Import Peak'!$A$3:FE$37,FE$1,FALSE))</f>
        <v>0</v>
      </c>
      <c r="FF21" s="14">
        <f>IF(ISNA(VLOOKUP('W. VaR &amp; Peak Pos By Trader'!$A19,'Import Peak'!$A$3:FF$37,FF$1,FALSE)),0,VLOOKUP('W. VaR &amp; Peak Pos By Trader'!$A19,'Import Peak'!$A$3:FF$37,FF$1,FALSE))</f>
        <v>0</v>
      </c>
      <c r="FG21" s="14">
        <f>IF(ISNA(VLOOKUP('W. VaR &amp; Peak Pos By Trader'!$A19,'Import Peak'!$A$3:FG$37,FG$1,FALSE)),0,VLOOKUP('W. VaR &amp; Peak Pos By Trader'!$A19,'Import Peak'!$A$3:FG$37,FG$1,FALSE))</f>
        <v>0</v>
      </c>
      <c r="FH21" s="14">
        <f>IF(ISNA(VLOOKUP('W. VaR &amp; Peak Pos By Trader'!$A19,'Import Peak'!$A$3:FH$37,FH$1,FALSE)),0,VLOOKUP('W. VaR &amp; Peak Pos By Trader'!$A19,'Import Peak'!$A$3:FH$37,FH$1,FALSE))</f>
        <v>0</v>
      </c>
      <c r="FI21" s="14">
        <f>IF(ISNA(VLOOKUP('W. VaR &amp; Peak Pos By Trader'!$A19,'Import Peak'!$A$3:FI$37,FI$1,FALSE)),0,VLOOKUP('W. VaR &amp; Peak Pos By Trader'!$A19,'Import Peak'!$A$3:FI$37,FI$1,FALSE))</f>
        <v>0</v>
      </c>
      <c r="FJ21" s="14">
        <f>IF(ISNA(VLOOKUP('W. VaR &amp; Peak Pos By Trader'!$A19,'Import Peak'!$A$3:FJ$37,FJ$1,FALSE)),0,VLOOKUP('W. VaR &amp; Peak Pos By Trader'!$A19,'Import Peak'!$A$3:FJ$37,FJ$1,FALSE))</f>
        <v>0</v>
      </c>
      <c r="FK21" s="14">
        <f>IF(ISNA(VLOOKUP('W. VaR &amp; Peak Pos By Trader'!$A19,'Import Peak'!$A$3:FK$37,FK$1,FALSE)),0,VLOOKUP('W. VaR &amp; Peak Pos By Trader'!$A19,'Import Peak'!$A$3:FK$37,FK$1,FALSE))</f>
        <v>0</v>
      </c>
      <c r="FL21" s="14">
        <f>IF(ISNA(VLOOKUP('W. VaR &amp; Peak Pos By Trader'!$A19,'Import Peak'!$A$3:FL$37,FL$1,FALSE)),0,VLOOKUP('W. VaR &amp; Peak Pos By Trader'!$A19,'Import Peak'!$A$3:FL$37,FL$1,FALSE))</f>
        <v>0</v>
      </c>
      <c r="FM21" s="14">
        <f>IF(ISNA(VLOOKUP('W. VaR &amp; Peak Pos By Trader'!$A19,'Import Peak'!$A$3:FM$37,FM$1,FALSE)),0,VLOOKUP('W. VaR &amp; Peak Pos By Trader'!$A19,'Import Peak'!$A$3:FM$37,FM$1,FALSE))</f>
        <v>0</v>
      </c>
      <c r="FN21" s="14">
        <f>IF(ISNA(VLOOKUP('W. VaR &amp; Peak Pos By Trader'!$A19,'Import Peak'!$A$3:FN$37,FN$1,FALSE)),0,VLOOKUP('W. VaR &amp; Peak Pos By Trader'!$A19,'Import Peak'!$A$3:FN$37,FN$1,FALSE))</f>
        <v>0</v>
      </c>
      <c r="FO21" s="14">
        <f>IF(ISNA(VLOOKUP('W. VaR &amp; Peak Pos By Trader'!$A19,'Import Peak'!$A$3:FO$37,FO$1,FALSE)),0,VLOOKUP('W. VaR &amp; Peak Pos By Trader'!$A19,'Import Peak'!$A$3:FO$37,FO$1,FALSE))</f>
        <v>0</v>
      </c>
      <c r="FP21" s="14">
        <f>IF(ISNA(VLOOKUP('W. VaR &amp; Peak Pos By Trader'!$A19,'Import Peak'!$A$3:FP$37,FP$1,FALSE)),0,VLOOKUP('W. VaR &amp; Peak Pos By Trader'!$A19,'Import Peak'!$A$3:FP$37,FP$1,FALSE))</f>
        <v>0</v>
      </c>
      <c r="FQ21" s="14">
        <f>IF(ISNA(VLOOKUP('W. VaR &amp; Peak Pos By Trader'!$A19,'Import Peak'!$A$3:FQ$37,FQ$1,FALSE)),0,VLOOKUP('W. VaR &amp; Peak Pos By Trader'!$A19,'Import Peak'!$A$3:FQ$37,FQ$1,FALSE))</f>
        <v>0</v>
      </c>
      <c r="FR21" s="14">
        <f>IF(ISNA(VLOOKUP('W. VaR &amp; Peak Pos By Trader'!$A19,'Import Peak'!$A$3:FR$37,FR$1,FALSE)),0,VLOOKUP('W. VaR &amp; Peak Pos By Trader'!$A19,'Import Peak'!$A$3:FR$37,FR$1,FALSE))</f>
        <v>0</v>
      </c>
      <c r="FS21" s="14">
        <f>IF(ISNA(VLOOKUP('W. VaR &amp; Peak Pos By Trader'!$A19,'Import Peak'!$A$3:FS$37,FS$1,FALSE)),0,VLOOKUP('W. VaR &amp; Peak Pos By Trader'!$A19,'Import Peak'!$A$3:FS$37,FS$1,FALSE))</f>
        <v>0</v>
      </c>
      <c r="FT21" s="14">
        <f>IF(ISNA(VLOOKUP('W. VaR &amp; Peak Pos By Trader'!$A19,'Import Peak'!$A$3:FT$37,FT$1,FALSE)),0,VLOOKUP('W. VaR &amp; Peak Pos By Trader'!$A19,'Import Peak'!$A$3:FT$37,FT$1,FALSE))</f>
        <v>0</v>
      </c>
      <c r="FU21" s="14">
        <f>IF(ISNA(VLOOKUP('W. VaR &amp; Peak Pos By Trader'!$A19,'Import Peak'!$A$3:FU$37,FU$1,FALSE)),0,VLOOKUP('W. VaR &amp; Peak Pos By Trader'!$A19,'Import Peak'!$A$3:FU$37,FU$1,FALSE))</f>
        <v>0</v>
      </c>
      <c r="FV21">
        <f>IF(ISNA(VLOOKUP('W. VaR &amp; Peak Pos By Trader'!$A19,'Import Peak'!$A$3:FV$37,FV$1,FALSE)),0,VLOOKUP('W. VaR &amp; Peak Pos By Trader'!$A19,'Import Peak'!$A$3:FV$37,FV$1,FALSE))</f>
        <v>0</v>
      </c>
      <c r="FW21">
        <f>IF(ISNA(VLOOKUP('W. VaR &amp; Peak Pos By Trader'!$A19,'Import Peak'!$A$3:FW$37,FW$1,FALSE)),0,VLOOKUP('W. VaR &amp; Peak Pos By Trader'!$A19,'Import Peak'!$A$3:FW$37,FW$1,FALSE))</f>
        <v>0</v>
      </c>
      <c r="FX21">
        <f>IF(ISNA(VLOOKUP('W. VaR &amp; Peak Pos By Trader'!$A19,'Import Peak'!$A$3:FX$37,FX$1,FALSE)),0,VLOOKUP('W. VaR &amp; Peak Pos By Trader'!$A19,'Import Peak'!$A$3:FX$37,FX$1,FALSE))</f>
        <v>0</v>
      </c>
      <c r="FY21">
        <f>IF(ISNA(VLOOKUP('W. VaR &amp; Peak Pos By Trader'!$A19,'Import Peak'!$A$3:FY$37,FY$1,FALSE)),0,VLOOKUP('W. VaR &amp; Peak Pos By Trader'!$A19,'Import Peak'!$A$3:FY$37,FY$1,FALSE))</f>
        <v>0</v>
      </c>
      <c r="FZ21">
        <f>IF(ISNA(VLOOKUP('W. VaR &amp; Peak Pos By Trader'!$A19,'Import Peak'!$A$3:FZ$37,FZ$1,FALSE)),0,VLOOKUP('W. VaR &amp; Peak Pos By Trader'!$A19,'Import Peak'!$A$3:FZ$37,FZ$1,FALSE))</f>
        <v>0</v>
      </c>
      <c r="GA21">
        <f>IF(ISNA(VLOOKUP('W. VaR &amp; Peak Pos By Trader'!$A19,'Import Peak'!$A$3:GA$37,GA$1,FALSE)),0,VLOOKUP('W. VaR &amp; Peak Pos By Trader'!$A19,'Import Peak'!$A$3:GA$37,GA$1,FALSE))</f>
        <v>0</v>
      </c>
      <c r="GB21">
        <f>IF(ISNA(VLOOKUP('W. VaR &amp; Peak Pos By Trader'!$A19,'Import Peak'!$A$3:GB$37,GB$1,FALSE)),0,VLOOKUP('W. VaR &amp; Peak Pos By Trader'!$A19,'Import Peak'!$A$3:GB$37,GB$1,FALSE))</f>
        <v>0</v>
      </c>
      <c r="GC21">
        <f>IF(ISNA(VLOOKUP('W. VaR &amp; Peak Pos By Trader'!$A19,'Import Peak'!$A$3:GC$37,GC$1,FALSE)),0,VLOOKUP('W. VaR &amp; Peak Pos By Trader'!$A19,'Import Peak'!$A$3:GC$37,GC$1,FALSE))</f>
        <v>0</v>
      </c>
      <c r="GD21">
        <f>IF(ISNA(VLOOKUP('W. VaR &amp; Peak Pos By Trader'!$A19,'Import Peak'!$A$3:GD$37,GD$1,FALSE)),0,VLOOKUP('W. VaR &amp; Peak Pos By Trader'!$A19,'Import Peak'!$A$3:GD$37,GD$1,FALSE))</f>
        <v>0</v>
      </c>
      <c r="GE21">
        <f>IF(ISNA(VLOOKUP('W. VaR &amp; Peak Pos By Trader'!$A19,'Import Peak'!$A$3:GE$37,GE$1,FALSE)),0,VLOOKUP('W. VaR &amp; Peak Pos By Trader'!$A19,'Import Peak'!$A$3:GE$37,GE$1,FALSE))</f>
        <v>0</v>
      </c>
      <c r="GF21">
        <f>IF(ISNA(VLOOKUP('W. VaR &amp; Peak Pos By Trader'!$A19,'Import Peak'!$A$3:GF$37,GF$1,FALSE)),0,VLOOKUP('W. VaR &amp; Peak Pos By Trader'!$A19,'Import Peak'!$A$3:GF$37,GF$1,FALSE))</f>
        <v>0</v>
      </c>
      <c r="GG21">
        <f>IF(ISNA(VLOOKUP('W. VaR &amp; Peak Pos By Trader'!$A19,'Import Peak'!$A$3:GG$37,GG$1,FALSE)),0,VLOOKUP('W. VaR &amp; Peak Pos By Trader'!$A19,'Import Peak'!$A$3:GG$37,GG$1,FALSE))</f>
        <v>0</v>
      </c>
      <c r="GH21">
        <f>IF(ISNA(VLOOKUP('W. VaR &amp; Peak Pos By Trader'!$A19,'Import Peak'!$A$3:GH$37,GH$1,FALSE)),0,VLOOKUP('W. VaR &amp; Peak Pos By Trader'!$A19,'Import Peak'!$A$3:GH$37,GH$1,FALSE))</f>
        <v>0</v>
      </c>
      <c r="GI21">
        <f>IF(ISNA(VLOOKUP('W. VaR &amp; Peak Pos By Trader'!$A19,'Import Peak'!$A$3:GI$37,GI$1,FALSE)),0,VLOOKUP('W. VaR &amp; Peak Pos By Trader'!$A19,'Import Peak'!$A$3:GI$37,GI$1,FALSE))</f>
        <v>0</v>
      </c>
      <c r="GJ21">
        <f>IF(ISNA(VLOOKUP('W. VaR &amp; Peak Pos By Trader'!$A19,'Import Peak'!$A$3:GJ$37,GJ$1,FALSE)),0,VLOOKUP('W. VaR &amp; Peak Pos By Trader'!$A19,'Import Peak'!$A$3:GJ$37,GJ$1,FALSE))</f>
        <v>0</v>
      </c>
      <c r="GK21">
        <f>IF(ISNA(VLOOKUP('W. VaR &amp; Peak Pos By Trader'!$A19,'Import Peak'!$A$3:GK$37,GK$1,FALSE)),0,VLOOKUP('W. VaR &amp; Peak Pos By Trader'!$A19,'Import Peak'!$A$3:GK$37,GK$1,FALSE))</f>
        <v>0</v>
      </c>
      <c r="GL21">
        <f>IF(ISNA(VLOOKUP('W. VaR &amp; Peak Pos By Trader'!$A19,'Import Peak'!$A$3:GL$37,GL$1,FALSE)),0,VLOOKUP('W. VaR &amp; Peak Pos By Trader'!$A19,'Import Peak'!$A$3:GL$37,GL$1,FALSE))</f>
        <v>0</v>
      </c>
      <c r="GM21">
        <f>IF(ISNA(VLOOKUP('W. VaR &amp; Peak Pos By Trader'!$A19,'Import Peak'!$A$3:GM$37,GM$1,FALSE)),0,VLOOKUP('W. VaR &amp; Peak Pos By Trader'!$A19,'Import Peak'!$A$3:GM$37,GM$1,FALSE))</f>
        <v>0</v>
      </c>
      <c r="GN21">
        <f>IF(ISNA(VLOOKUP('W. VaR &amp; Peak Pos By Trader'!$A19,'Import Peak'!$A$3:GN$37,GN$1,FALSE)),0,VLOOKUP('W. VaR &amp; Peak Pos By Trader'!$A19,'Import Peak'!$A$3:GN$37,GN$1,FALSE))</f>
        <v>0</v>
      </c>
      <c r="GO21">
        <f>IF(ISNA(VLOOKUP('W. VaR &amp; Peak Pos By Trader'!$A19,'Import Peak'!$A$3:GO$37,GO$1,FALSE)),0,VLOOKUP('W. VaR &amp; Peak Pos By Trader'!$A19,'Import Peak'!$A$3:GO$37,GO$1,FALSE))</f>
        <v>0</v>
      </c>
      <c r="GP21">
        <f>IF(ISNA(VLOOKUP('W. VaR &amp; Peak Pos By Trader'!$A19,'Import Peak'!$A$3:GP$37,GP$1,FALSE)),0,VLOOKUP('W. VaR &amp; Peak Pos By Trader'!$A19,'Import Peak'!$A$3:GP$37,GP$1,FALSE))</f>
        <v>0</v>
      </c>
      <c r="GQ21">
        <f>IF(ISNA(VLOOKUP('W. VaR &amp; Peak Pos By Trader'!$A19,'Import Peak'!$A$3:GQ$37,GQ$1,FALSE)),0,VLOOKUP('W. VaR &amp; Peak Pos By Trader'!$A19,'Import Peak'!$A$3:GQ$37,GQ$1,FALSE))</f>
        <v>0</v>
      </c>
      <c r="GR21">
        <f>IF(ISNA(VLOOKUP('W. VaR &amp; Peak Pos By Trader'!$A19,'Import Peak'!$A$3:GR$37,GR$1,FALSE)),0,VLOOKUP('W. VaR &amp; Peak Pos By Trader'!$A19,'Import Peak'!$A$3:GR$37,GR$1,FALSE))</f>
        <v>0</v>
      </c>
      <c r="GS21">
        <f>IF(ISNA(VLOOKUP('W. VaR &amp; Peak Pos By Trader'!$A19,'Import Peak'!$A$3:GS$37,GS$1,FALSE)),0,VLOOKUP('W. VaR &amp; Peak Pos By Trader'!$A19,'Import Peak'!$A$3:GS$37,GS$1,FALSE))</f>
        <v>0</v>
      </c>
      <c r="GT21">
        <f>IF(ISNA(VLOOKUP('W. VaR &amp; Peak Pos By Trader'!$A19,'Import Peak'!$A$3:GT$37,GT$1,FALSE)),0,VLOOKUP('W. VaR &amp; Peak Pos By Trader'!$A19,'Import Peak'!$A$3:GT$37,GT$1,FALSE))</f>
        <v>0</v>
      </c>
      <c r="GU21">
        <f>IF(ISNA(VLOOKUP('W. VaR &amp; Peak Pos By Trader'!$A19,'Import Peak'!$A$3:GU$37,GU$1,FALSE)),0,VLOOKUP('W. VaR &amp; Peak Pos By Trader'!$A19,'Import Peak'!$A$3:GU$37,GU$1,FALSE))</f>
        <v>0</v>
      </c>
      <c r="GV21">
        <f>IF(ISNA(VLOOKUP('W. VaR &amp; Peak Pos By Trader'!$A19,'Import Peak'!$A$3:GV$37,GV$1,FALSE)),0,VLOOKUP('W. VaR &amp; Peak Pos By Trader'!$A19,'Import Peak'!$A$3:GV$37,GV$1,FALSE))</f>
        <v>0</v>
      </c>
      <c r="GW21">
        <f>IF(ISNA(VLOOKUP('W. VaR &amp; Peak Pos By Trader'!$A19,'Import Peak'!$A$3:GW$37,GW$1,FALSE)),0,VLOOKUP('W. VaR &amp; Peak Pos By Trader'!$A19,'Import Peak'!$A$3:GW$37,GW$1,FALSE))</f>
        <v>0</v>
      </c>
      <c r="GX21">
        <f>IF(ISNA(VLOOKUP('W. VaR &amp; Peak Pos By Trader'!$A19,'Import Peak'!$A$3:GX$37,GX$1,FALSE)),0,VLOOKUP('W. VaR &amp; Peak Pos By Trader'!$A19,'Import Peak'!$A$3:GX$37,GX$1,FALSE))</f>
        <v>0</v>
      </c>
      <c r="GY21">
        <f>IF(ISNA(VLOOKUP('W. VaR &amp; Peak Pos By Trader'!$A19,'Import Peak'!$A$3:GY$37,GY$1,FALSE)),0,VLOOKUP('W. VaR &amp; Peak Pos By Trader'!$A19,'Import Peak'!$A$3:GY$37,GY$1,FALSE))</f>
        <v>0</v>
      </c>
      <c r="GZ21">
        <f>IF(ISNA(VLOOKUP('W. VaR &amp; Peak Pos By Trader'!$A19,'Import Peak'!$A$3:GZ$37,GZ$1,FALSE)),0,VLOOKUP('W. VaR &amp; Peak Pos By Trader'!$A19,'Import Peak'!$A$3:GZ$37,GZ$1,FALSE))</f>
        <v>0</v>
      </c>
      <c r="HA21">
        <f>IF(ISNA(VLOOKUP('W. VaR &amp; Peak Pos By Trader'!$A19,'Import Peak'!$A$3:HA$37,HA$1,FALSE)),0,VLOOKUP('W. VaR &amp; Peak Pos By Trader'!$A19,'Import Peak'!$A$3:HA$37,HA$1,FALSE))</f>
        <v>0</v>
      </c>
      <c r="HB21">
        <f>IF(ISNA(VLOOKUP('W. VaR &amp; Peak Pos By Trader'!$A19,'Import Peak'!$A$3:HB$37,HB$1,FALSE)),0,VLOOKUP('W. VaR &amp; Peak Pos By Trader'!$A19,'Import Peak'!$A$3:HB$37,HB$1,FALSE))</f>
        <v>0</v>
      </c>
      <c r="HC21">
        <f>IF(ISNA(VLOOKUP('W. VaR &amp; Peak Pos By Trader'!$A19,'Import Peak'!$A$3:HC$37,HC$1,FALSE)),0,VLOOKUP('W. VaR &amp; Peak Pos By Trader'!$A19,'Import Peak'!$A$3:HC$37,HC$1,FALSE))</f>
        <v>0</v>
      </c>
      <c r="HD21">
        <f>IF(ISNA(VLOOKUP('W. VaR &amp; Peak Pos By Trader'!$A19,'Import Peak'!$A$3:HD$37,HD$1,FALSE)),0,VLOOKUP('W. VaR &amp; Peak Pos By Trader'!$A19,'Import Peak'!$A$3:HD$37,HD$1,FALSE))</f>
        <v>0</v>
      </c>
      <c r="HE21">
        <f>IF(ISNA(VLOOKUP('W. VaR &amp; Peak Pos By Trader'!$A19,'Import Peak'!$A$3:HE$37,HE$1,FALSE)),0,VLOOKUP('W. VaR &amp; Peak Pos By Trader'!$A19,'Import Peak'!$A$3:HE$37,HE$1,FALSE))</f>
        <v>0</v>
      </c>
      <c r="HF21">
        <f>IF(ISNA(VLOOKUP('W. VaR &amp; Peak Pos By Trader'!$A19,'Import Peak'!$A$3:HF$37,HF$1,FALSE)),0,VLOOKUP('W. VaR &amp; Peak Pos By Trader'!$A19,'Import Peak'!$A$3:HF$37,HF$1,FALSE))</f>
        <v>0</v>
      </c>
      <c r="HG21">
        <f>IF(ISNA(VLOOKUP('W. VaR &amp; Peak Pos By Trader'!$A19,'Import Peak'!$A$3:HG$37,HG$1,FALSE)),0,VLOOKUP('W. VaR &amp; Peak Pos By Trader'!$A19,'Import Peak'!$A$3:HG$37,HG$1,FALSE))</f>
        <v>0</v>
      </c>
      <c r="HH21">
        <f>IF(ISNA(VLOOKUP('W. VaR &amp; Peak Pos By Trader'!$A19,'Import Peak'!$A$3:HH$37,HH$1,FALSE)),0,VLOOKUP('W. VaR &amp; Peak Pos By Trader'!$A19,'Import Peak'!$A$3:HH$37,HH$1,FALSE))</f>
        <v>0</v>
      </c>
      <c r="HI21">
        <f>IF(ISNA(VLOOKUP('W. VaR &amp; Peak Pos By Trader'!$A19,'Import Peak'!$A$3:HI$37,HI$1,FALSE)),0,VLOOKUP('W. VaR &amp; Peak Pos By Trader'!$A19,'Import Peak'!$A$3:HI$37,HI$1,FALSE))</f>
        <v>0</v>
      </c>
      <c r="HJ21">
        <f>IF(ISNA(VLOOKUP('W. VaR &amp; Peak Pos By Trader'!$A19,'Import Peak'!$A$3:HJ$37,HJ$1,FALSE)),0,VLOOKUP('W. VaR &amp; Peak Pos By Trader'!$A19,'Import Peak'!$A$3:HJ$37,HJ$1,FALSE))</f>
        <v>0</v>
      </c>
      <c r="HK21">
        <f>IF(ISNA(VLOOKUP('W. VaR &amp; Peak Pos By Trader'!$A19,'Import Peak'!$A$3:HK$37,HK$1,FALSE)),0,VLOOKUP('W. VaR &amp; Peak Pos By Trader'!$A19,'Import Peak'!$A$3:HK$37,HK$1,FALSE))</f>
        <v>0</v>
      </c>
      <c r="HL21">
        <f>IF(ISNA(VLOOKUP('W. VaR &amp; Peak Pos By Trader'!$A19,'Import Peak'!$A$3:HL$37,HL$1,FALSE)),0,VLOOKUP('W. VaR &amp; Peak Pos By Trader'!$A19,'Import Peak'!$A$3:HL$37,HL$1,FALSE))</f>
        <v>0</v>
      </c>
      <c r="HM21">
        <f>IF(ISNA(VLOOKUP('W. VaR &amp; Peak Pos By Trader'!$A19,'Import Peak'!$A$3:HM$37,HM$1,FALSE)),0,VLOOKUP('W. VaR &amp; Peak Pos By Trader'!$A19,'Import Peak'!$A$3:HM$37,HM$1,FALSE))</f>
        <v>0</v>
      </c>
      <c r="HN21">
        <f>IF(ISNA(VLOOKUP('W. VaR &amp; Peak Pos By Trader'!$A19,'Import Peak'!$A$3:HN$37,HN$1,FALSE)),0,VLOOKUP('W. VaR &amp; Peak Pos By Trader'!$A19,'Import Peak'!$A$3:HN$37,HN$1,FALSE))</f>
        <v>0</v>
      </c>
      <c r="HO21">
        <f>IF(ISNA(VLOOKUP('W. VaR &amp; Peak Pos By Trader'!$A19,'Import Peak'!$A$3:HO$37,HO$1,FALSE)),0,VLOOKUP('W. VaR &amp; Peak Pos By Trader'!$A19,'Import Peak'!$A$3:HO$37,HO$1,FALSE))</f>
        <v>0</v>
      </c>
      <c r="HP21">
        <f>IF(ISNA(VLOOKUP('W. VaR &amp; Peak Pos By Trader'!$A19,'Import Peak'!$A$3:HP$37,HP$1,FALSE)),0,VLOOKUP('W. VaR &amp; Peak Pos By Trader'!$A19,'Import Peak'!$A$3:HP$37,HP$1,FALSE))</f>
        <v>0</v>
      </c>
      <c r="HQ21">
        <f>IF(ISNA(VLOOKUP('W. VaR &amp; Peak Pos By Trader'!$A19,'Import Peak'!$A$3:HQ$37,HQ$1,FALSE)),0,VLOOKUP('W. VaR &amp; Peak Pos By Trader'!$A19,'Import Peak'!$A$3:HQ$37,HQ$1,FALSE))</f>
        <v>0</v>
      </c>
      <c r="HR21">
        <f>IF(ISNA(VLOOKUP('W. VaR &amp; Peak Pos By Trader'!$A19,'Import Peak'!$A$3:HR$37,HR$1,FALSE)),0,VLOOKUP('W. VaR &amp; Peak Pos By Trader'!$A19,'Import Peak'!$A$3:HR$37,HR$1,FALSE))</f>
        <v>0</v>
      </c>
      <c r="HS21">
        <f>IF(ISNA(VLOOKUP('W. VaR &amp; Peak Pos By Trader'!$A19,'Import Peak'!$A$3:HS$37,HS$1,FALSE)),0,VLOOKUP('W. VaR &amp; Peak Pos By Trader'!$A19,'Import Peak'!$A$3:HS$37,HS$1,FALSE))</f>
        <v>0</v>
      </c>
      <c r="HT21">
        <f>IF(ISNA(VLOOKUP('W. VaR &amp; Peak Pos By Trader'!$A19,'Import Peak'!$A$3:HT$37,HT$1,FALSE)),0,VLOOKUP('W. VaR &amp; Peak Pos By Trader'!$A19,'Import Peak'!$A$3:HT$37,HT$1,FALSE))</f>
        <v>0</v>
      </c>
      <c r="HU21">
        <f>IF(ISNA(VLOOKUP('W. VaR &amp; Peak Pos By Trader'!$A19,'Import Peak'!$A$3:HU$37,HU$1,FALSE)),0,VLOOKUP('W. VaR &amp; Peak Pos By Trader'!$A19,'Import Peak'!$A$3:HU$37,HU$1,FALSE))</f>
        <v>0</v>
      </c>
      <c r="HV21">
        <f>IF(ISNA(VLOOKUP('W. VaR &amp; Peak Pos By Trader'!$A19,'Import Peak'!$A$3:HV$37,HV$1,FALSE)),0,VLOOKUP('W. VaR &amp; Peak Pos By Trader'!$A19,'Import Peak'!$A$3:HV$37,HV$1,FALSE))</f>
        <v>0</v>
      </c>
      <c r="HW21">
        <f>IF(ISNA(VLOOKUP('W. VaR &amp; Peak Pos By Trader'!$A19,'Import Peak'!$A$3:HW$37,HW$1,FALSE)),0,VLOOKUP('W. VaR &amp; Peak Pos By Trader'!$A19,'Import Peak'!$A$3:HW$37,HW$1,FALSE))</f>
        <v>0</v>
      </c>
      <c r="HX21">
        <f>IF(ISNA(VLOOKUP('W. VaR &amp; Peak Pos By Trader'!$A19,'Import Peak'!$A$3:HX$37,HX$1,FALSE)),0,VLOOKUP('W. VaR &amp; Peak Pos By Trader'!$A19,'Import Peak'!$A$3:HX$37,HX$1,FALSE))</f>
        <v>0</v>
      </c>
      <c r="HY21">
        <f>IF(ISNA(VLOOKUP('W. VaR &amp; Peak Pos By Trader'!$A19,'Import Peak'!$A$3:HY$37,HY$1,FALSE)),0,VLOOKUP('W. VaR &amp; Peak Pos By Trader'!$A19,'Import Peak'!$A$3:HY$37,HY$1,FALSE))</f>
        <v>0</v>
      </c>
      <c r="HZ21">
        <f>IF(ISNA(VLOOKUP('W. VaR &amp; Peak Pos By Trader'!$A19,'Import Peak'!$A$3:HZ$37,HZ$1,FALSE)),0,VLOOKUP('W. VaR &amp; Peak Pos By Trader'!$A19,'Import Peak'!$A$3:HZ$37,HZ$1,FALSE))</f>
        <v>0</v>
      </c>
      <c r="IA21">
        <f>IF(ISNA(VLOOKUP('W. VaR &amp; Peak Pos By Trader'!$A19,'Import Peak'!$A$3:IA$37,IA$1,FALSE)),0,VLOOKUP('W. VaR &amp; Peak Pos By Trader'!$A19,'Import Peak'!$A$3:IA$37,IA$1,FALSE))</f>
        <v>0</v>
      </c>
      <c r="IB21">
        <f>IF(ISNA(VLOOKUP('W. VaR &amp; Peak Pos By Trader'!$A19,'Import Peak'!$A$3:IB$37,IB$1,FALSE)),0,VLOOKUP('W. VaR &amp; Peak Pos By Trader'!$A19,'Import Peak'!$A$3:IB$37,IB$1,FALSE))</f>
        <v>0</v>
      </c>
      <c r="IC21">
        <f>IF(ISNA(VLOOKUP('W. VaR &amp; Peak Pos By Trader'!$A19,'Import Peak'!$A$3:IC$37,IC$1,FALSE)),0,VLOOKUP('W. VaR &amp; Peak Pos By Trader'!$A19,'Import Peak'!$A$3:IC$37,IC$1,FALSE))</f>
        <v>0</v>
      </c>
    </row>
    <row r="22" spans="1:237" ht="18" thickBot="1">
      <c r="A22" s="20" t="s">
        <v>104</v>
      </c>
      <c r="B22" s="14">
        <f>IF(ISNA(VLOOKUP('W. VaR &amp; Peak Pos By Trader'!$A26,'Import Peak'!$A$3:B$37,B$1,FALSE)),0,VLOOKUP('W. VaR &amp; Peak Pos By Trader'!$A26,'Import Peak'!$A$3:B$37,B$1,FALSE))</f>
        <v>0</v>
      </c>
      <c r="C22" s="14">
        <f>IF(ISNA(VLOOKUP('W. VaR &amp; Peak Pos By Trader'!$A26,'Import Peak'!$A$3:C$37,C$1,FALSE)),0,VLOOKUP('W. VaR &amp; Peak Pos By Trader'!$A26,'Import Peak'!$A$3:C$37,C$1,FALSE))</f>
        <v>0</v>
      </c>
      <c r="D22" s="14">
        <f>IF(ISNA(VLOOKUP('W. VaR &amp; Peak Pos By Trader'!$A26,'Import Peak'!$A$3:D$37,D$1,FALSE)),0,VLOOKUP('W. VaR &amp; Peak Pos By Trader'!$A26,'Import Peak'!$A$3:D$37,D$1,FALSE))</f>
        <v>0</v>
      </c>
      <c r="E22" s="14">
        <f>IF(ISNA(VLOOKUP('W. VaR &amp; Peak Pos By Trader'!$A26,'Import Peak'!$A$3:E$37,E$1,FALSE)),0,VLOOKUP('W. VaR &amp; Peak Pos By Trader'!$A26,'Import Peak'!$A$3:E$37,E$1,FALSE))</f>
        <v>0</v>
      </c>
      <c r="F22" s="14">
        <f>IF(ISNA(VLOOKUP('W. VaR &amp; Peak Pos By Trader'!$A26,'Import Peak'!$A$3:F$37,F$1,FALSE)),0,VLOOKUP('W. VaR &amp; Peak Pos By Trader'!$A26,'Import Peak'!$A$3:F$37,F$1,FALSE))</f>
        <v>0</v>
      </c>
      <c r="G22" s="14">
        <f>IF(ISNA(VLOOKUP('W. VaR &amp; Peak Pos By Trader'!$A26,'Import Peak'!$A$3:G$37,G$1,FALSE)),0,VLOOKUP('W. VaR &amp; Peak Pos By Trader'!$A26,'Import Peak'!$A$3:G$37,G$1,FALSE))</f>
        <v>0</v>
      </c>
      <c r="H22" s="14">
        <f>IF(ISNA(VLOOKUP('W. VaR &amp; Peak Pos By Trader'!$A26,'Import Peak'!$A$3:H$37,H$1,FALSE)),0,VLOOKUP('W. VaR &amp; Peak Pos By Trader'!$A26,'Import Peak'!$A$3:H$37,H$1,FALSE))</f>
        <v>0</v>
      </c>
      <c r="I22" s="14">
        <f>IF(ISNA(VLOOKUP('W. VaR &amp; Peak Pos By Trader'!$A26,'Import Peak'!$A$3:I$37,I$1,FALSE)),0,VLOOKUP('W. VaR &amp; Peak Pos By Trader'!$A26,'Import Peak'!$A$3:I$37,I$1,FALSE))</f>
        <v>0</v>
      </c>
      <c r="J22" s="14">
        <f>IF(ISNA(VLOOKUP('W. VaR &amp; Peak Pos By Trader'!$A26,'Import Peak'!$A$3:J$37,J$1,FALSE)),0,VLOOKUP('W. VaR &amp; Peak Pos By Trader'!$A26,'Import Peak'!$A$3:J$37,J$1,FALSE))</f>
        <v>0</v>
      </c>
      <c r="K22" s="14">
        <f>IF(ISNA(VLOOKUP('W. VaR &amp; Peak Pos By Trader'!$A26,'Import Peak'!$A$3:K$37,K$1,FALSE)),0,VLOOKUP('W. VaR &amp; Peak Pos By Trader'!$A26,'Import Peak'!$A$3:K$37,K$1,FALSE))</f>
        <v>0</v>
      </c>
      <c r="L22" s="14">
        <f>IF(ISNA(VLOOKUP('W. VaR &amp; Peak Pos By Trader'!$A26,'Import Peak'!$A$3:L$37,L$1,FALSE)),0,VLOOKUP('W. VaR &amp; Peak Pos By Trader'!$A26,'Import Peak'!$A$3:L$37,L$1,FALSE))</f>
        <v>0</v>
      </c>
      <c r="M22" s="14">
        <f>IF(ISNA(VLOOKUP('W. VaR &amp; Peak Pos By Trader'!$A26,'Import Peak'!$A$3:M$37,M$1,FALSE)),0,VLOOKUP('W. VaR &amp; Peak Pos By Trader'!$A26,'Import Peak'!$A$3:M$37,M$1,FALSE))</f>
        <v>0</v>
      </c>
      <c r="N22" s="14">
        <f>IF(ISNA(VLOOKUP('W. VaR &amp; Peak Pos By Trader'!$A26,'Import Peak'!$A$3:N$37,N$1,FALSE)),0,VLOOKUP('W. VaR &amp; Peak Pos By Trader'!$A26,'Import Peak'!$A$3:N$37,N$1,FALSE))</f>
        <v>0</v>
      </c>
      <c r="O22" s="14">
        <f>IF(ISNA(VLOOKUP('W. VaR &amp; Peak Pos By Trader'!$A26,'Import Peak'!$A$3:O$37,O$1,FALSE)),0,VLOOKUP('W. VaR &amp; Peak Pos By Trader'!$A26,'Import Peak'!$A$3:O$37,O$1,FALSE))</f>
        <v>0</v>
      </c>
      <c r="P22" s="14">
        <f>IF(ISNA(VLOOKUP('W. VaR &amp; Peak Pos By Trader'!$A26,'Import Peak'!$A$3:P$37,P$1,FALSE)),0,VLOOKUP('W. VaR &amp; Peak Pos By Trader'!$A26,'Import Peak'!$A$3:P$37,P$1,FALSE))</f>
        <v>0</v>
      </c>
      <c r="Q22" s="14">
        <f>IF(ISNA(VLOOKUP('W. VaR &amp; Peak Pos By Trader'!$A26,'Import Peak'!$A$3:Q$37,Q$1,FALSE)),0,VLOOKUP('W. VaR &amp; Peak Pos By Trader'!$A26,'Import Peak'!$A$3:Q$37,Q$1,FALSE))</f>
        <v>0</v>
      </c>
      <c r="R22" s="14">
        <f>IF(ISNA(VLOOKUP('W. VaR &amp; Peak Pos By Trader'!$A26,'Import Peak'!$A$3:R$37,R$1,FALSE)),0,VLOOKUP('W. VaR &amp; Peak Pos By Trader'!$A26,'Import Peak'!$A$3:R$37,R$1,FALSE))</f>
        <v>0</v>
      </c>
      <c r="S22" s="14">
        <f>IF(ISNA(VLOOKUP('W. VaR &amp; Peak Pos By Trader'!$A26,'Import Peak'!$A$3:S$37,S$1,FALSE)),0,VLOOKUP('W. VaR &amp; Peak Pos By Trader'!$A26,'Import Peak'!$A$3:S$37,S$1,FALSE))</f>
        <v>0</v>
      </c>
      <c r="T22" s="14">
        <f>IF(ISNA(VLOOKUP('W. VaR &amp; Peak Pos By Trader'!$A26,'Import Peak'!$A$3:T$37,T$1,FALSE)),0,VLOOKUP('W. VaR &amp; Peak Pos By Trader'!$A26,'Import Peak'!$A$3:T$37,T$1,FALSE))</f>
        <v>0</v>
      </c>
      <c r="U22" s="14">
        <f>IF(ISNA(VLOOKUP('W. VaR &amp; Peak Pos By Trader'!$A26,'Import Peak'!$A$3:U$37,U$1,FALSE)),0,VLOOKUP('W. VaR &amp; Peak Pos By Trader'!$A26,'Import Peak'!$A$3:U$37,U$1,FALSE))</f>
        <v>0</v>
      </c>
      <c r="V22" s="14">
        <f>IF(ISNA(VLOOKUP('W. VaR &amp; Peak Pos By Trader'!$A26,'Import Peak'!$A$3:V$37,V$1,FALSE)),0,VLOOKUP('W. VaR &amp; Peak Pos By Trader'!$A26,'Import Peak'!$A$3:V$37,V$1,FALSE))</f>
        <v>0</v>
      </c>
      <c r="W22" s="14">
        <f>IF(ISNA(VLOOKUP('W. VaR &amp; Peak Pos By Trader'!$A26,'Import Peak'!$A$3:W$37,W$1,FALSE)),0,VLOOKUP('W. VaR &amp; Peak Pos By Trader'!$A26,'Import Peak'!$A$3:W$37,W$1,FALSE))</f>
        <v>0</v>
      </c>
      <c r="X22" s="14">
        <f>IF(ISNA(VLOOKUP('W. VaR &amp; Peak Pos By Trader'!$A26,'Import Peak'!$A$3:X$37,X$1,FALSE)),0,VLOOKUP('W. VaR &amp; Peak Pos By Trader'!$A26,'Import Peak'!$A$3:X$37,X$1,FALSE))</f>
        <v>0</v>
      </c>
      <c r="Y22" s="14">
        <f>IF(ISNA(VLOOKUP('W. VaR &amp; Peak Pos By Trader'!$A26,'Import Peak'!$A$3:Y$37,Y$1,FALSE)),0,VLOOKUP('W. VaR &amp; Peak Pos By Trader'!$A26,'Import Peak'!$A$3:Y$37,Y$1,FALSE))</f>
        <v>0</v>
      </c>
      <c r="Z22" s="14">
        <f>IF(ISNA(VLOOKUP('W. VaR &amp; Peak Pos By Trader'!$A26,'Import Peak'!$A$3:Z$37,Z$1,FALSE)),0,VLOOKUP('W. VaR &amp; Peak Pos By Trader'!$A26,'Import Peak'!$A$3:Z$37,Z$1,FALSE))</f>
        <v>0</v>
      </c>
      <c r="AA22" s="14">
        <f>IF(ISNA(VLOOKUP('W. VaR &amp; Peak Pos By Trader'!$A26,'Import Peak'!$A$3:AA$37,AA$1,FALSE)),0,VLOOKUP('W. VaR &amp; Peak Pos By Trader'!$A26,'Import Peak'!$A$3:AA$37,AA$1,FALSE))</f>
        <v>0</v>
      </c>
      <c r="AB22" s="14">
        <f>IF(ISNA(VLOOKUP('W. VaR &amp; Peak Pos By Trader'!$A26,'Import Peak'!$A$3:AB$37,AB$1,FALSE)),0,VLOOKUP('W. VaR &amp; Peak Pos By Trader'!$A26,'Import Peak'!$A$3:AB$37,AB$1,FALSE))</f>
        <v>0</v>
      </c>
      <c r="AC22" s="14">
        <f>IF(ISNA(VLOOKUP('W. VaR &amp; Peak Pos By Trader'!$A26,'Import Peak'!$A$3:AC$37,AC$1,FALSE)),0,VLOOKUP('W. VaR &amp; Peak Pos By Trader'!$A26,'Import Peak'!$A$3:AC$37,AC$1,FALSE))</f>
        <v>0</v>
      </c>
      <c r="AD22" s="14">
        <f>IF(ISNA(VLOOKUP('W. VaR &amp; Peak Pos By Trader'!$A26,'Import Peak'!$A$3:AD$37,AD$1,FALSE)),0,VLOOKUP('W. VaR &amp; Peak Pos By Trader'!$A26,'Import Peak'!$A$3:AD$37,AD$1,FALSE))</f>
        <v>0</v>
      </c>
      <c r="AE22" s="14">
        <f>IF(ISNA(VLOOKUP('W. VaR &amp; Peak Pos By Trader'!$A26,'Import Peak'!$A$3:AE$37,AE$1,FALSE)),0,VLOOKUP('W. VaR &amp; Peak Pos By Trader'!$A26,'Import Peak'!$A$3:AE$37,AE$1,FALSE))</f>
        <v>0</v>
      </c>
      <c r="AF22" s="14">
        <f>IF(ISNA(VLOOKUP('W. VaR &amp; Peak Pos By Trader'!$A26,'Import Peak'!$A$3:AF$37,AF$1,FALSE)),0,VLOOKUP('W. VaR &amp; Peak Pos By Trader'!$A26,'Import Peak'!$A$3:AF$37,AF$1,FALSE))</f>
        <v>0</v>
      </c>
      <c r="AG22" s="14">
        <f>IF(ISNA(VLOOKUP('W. VaR &amp; Peak Pos By Trader'!$A26,'Import Peak'!$A$3:AG$37,AG$1,FALSE)),0,VLOOKUP('W. VaR &amp; Peak Pos By Trader'!$A26,'Import Peak'!$A$3:AG$37,AG$1,FALSE))</f>
        <v>0</v>
      </c>
      <c r="AH22" s="14">
        <f>IF(ISNA(VLOOKUP('W. VaR &amp; Peak Pos By Trader'!$A26,'Import Peak'!$A$3:AH$37,AH$1,FALSE)),0,VLOOKUP('W. VaR &amp; Peak Pos By Trader'!$A26,'Import Peak'!$A$3:AH$37,AH$1,FALSE))</f>
        <v>0</v>
      </c>
      <c r="AI22" s="14">
        <f>IF(ISNA(VLOOKUP('W. VaR &amp; Peak Pos By Trader'!$A26,'Import Peak'!$A$3:AI$37,AI$1,FALSE)),0,VLOOKUP('W. VaR &amp; Peak Pos By Trader'!$A26,'Import Peak'!$A$3:AI$37,AI$1,FALSE))</f>
        <v>0</v>
      </c>
      <c r="AJ22" s="14">
        <f>IF(ISNA(VLOOKUP('W. VaR &amp; Peak Pos By Trader'!$A26,'Import Peak'!$A$3:AJ$37,AJ$1,FALSE)),0,VLOOKUP('W. VaR &amp; Peak Pos By Trader'!$A26,'Import Peak'!$A$3:AJ$37,AJ$1,FALSE))</f>
        <v>0</v>
      </c>
      <c r="AK22" s="14">
        <f>IF(ISNA(VLOOKUP('W. VaR &amp; Peak Pos By Trader'!$A26,'Import Peak'!$A$3:AK$37,AK$1,FALSE)),0,VLOOKUP('W. VaR &amp; Peak Pos By Trader'!$A26,'Import Peak'!$A$3:AK$37,AK$1,FALSE))</f>
        <v>0</v>
      </c>
      <c r="AL22" s="14">
        <f>IF(ISNA(VLOOKUP('W. VaR &amp; Peak Pos By Trader'!$A26,'Import Peak'!$A$3:AL$37,AL$1,FALSE)),0,VLOOKUP('W. VaR &amp; Peak Pos By Trader'!$A26,'Import Peak'!$A$3:AL$37,AL$1,FALSE))</f>
        <v>0</v>
      </c>
      <c r="AM22" s="14">
        <f>IF(ISNA(VLOOKUP('W. VaR &amp; Peak Pos By Trader'!$A26,'Import Peak'!$A$3:AM$37,AM$1,FALSE)),0,VLOOKUP('W. VaR &amp; Peak Pos By Trader'!$A26,'Import Peak'!$A$3:AM$37,AM$1,FALSE))</f>
        <v>0</v>
      </c>
      <c r="AN22" s="14">
        <f>IF(ISNA(VLOOKUP('W. VaR &amp; Peak Pos By Trader'!$A26,'Import Peak'!$A$3:AN$37,AN$1,FALSE)),0,VLOOKUP('W. VaR &amp; Peak Pos By Trader'!$A26,'Import Peak'!$A$3:AN$37,AN$1,FALSE))</f>
        <v>0</v>
      </c>
      <c r="AO22" s="14">
        <f>IF(ISNA(VLOOKUP('W. VaR &amp; Peak Pos By Trader'!$A26,'Import Peak'!$A$3:AO$37,AO$1,FALSE)),0,VLOOKUP('W. VaR &amp; Peak Pos By Trader'!$A26,'Import Peak'!$A$3:AO$37,AO$1,FALSE))</f>
        <v>0</v>
      </c>
      <c r="AP22" s="14">
        <f>IF(ISNA(VLOOKUP('W. VaR &amp; Peak Pos By Trader'!$A26,'Import Peak'!$A$3:AP$37,AP$1,FALSE)),0,VLOOKUP('W. VaR &amp; Peak Pos By Trader'!$A26,'Import Peak'!$A$3:AP$37,AP$1,FALSE))</f>
        <v>0</v>
      </c>
      <c r="AQ22" s="14">
        <f>IF(ISNA(VLOOKUP('W. VaR &amp; Peak Pos By Trader'!$A26,'Import Peak'!$A$3:AQ$37,AQ$1,FALSE)),0,VLOOKUP('W. VaR &amp; Peak Pos By Trader'!$A26,'Import Peak'!$A$3:AQ$37,AQ$1,FALSE))</f>
        <v>0</v>
      </c>
      <c r="AR22" s="14">
        <f>IF(ISNA(VLOOKUP('W. VaR &amp; Peak Pos By Trader'!$A26,'Import Peak'!$A$3:AR$37,AR$1,FALSE)),0,VLOOKUP('W. VaR &amp; Peak Pos By Trader'!$A26,'Import Peak'!$A$3:AR$37,AR$1,FALSE))</f>
        <v>0</v>
      </c>
      <c r="AS22" s="14">
        <f>IF(ISNA(VLOOKUP('W. VaR &amp; Peak Pos By Trader'!$A26,'Import Peak'!$A$3:AS$37,AS$1,FALSE)),0,VLOOKUP('W. VaR &amp; Peak Pos By Trader'!$A26,'Import Peak'!$A$3:AS$37,AS$1,FALSE))</f>
        <v>0</v>
      </c>
      <c r="AT22" s="14">
        <f>IF(ISNA(VLOOKUP('W. VaR &amp; Peak Pos By Trader'!$A26,'Import Peak'!$A$3:AT$37,AT$1,FALSE)),0,VLOOKUP('W. VaR &amp; Peak Pos By Trader'!$A26,'Import Peak'!$A$3:AT$37,AT$1,FALSE))</f>
        <v>0</v>
      </c>
      <c r="AU22" s="14">
        <f>IF(ISNA(VLOOKUP('W. VaR &amp; Peak Pos By Trader'!$A26,'Import Peak'!$A$3:AU$37,AU$1,FALSE)),0,VLOOKUP('W. VaR &amp; Peak Pos By Trader'!$A26,'Import Peak'!$A$3:AU$37,AU$1,FALSE))</f>
        <v>0</v>
      </c>
      <c r="AV22" s="14">
        <f>IF(ISNA(VLOOKUP('W. VaR &amp; Peak Pos By Trader'!$A26,'Import Peak'!$A$3:AV$37,AV$1,FALSE)),0,VLOOKUP('W. VaR &amp; Peak Pos By Trader'!$A26,'Import Peak'!$A$3:AV$37,AV$1,FALSE))</f>
        <v>0</v>
      </c>
      <c r="AW22" s="14">
        <f>IF(ISNA(VLOOKUP('W. VaR &amp; Peak Pos By Trader'!$A26,'Import Peak'!$A$3:AW$37,AW$1,FALSE)),0,VLOOKUP('W. VaR &amp; Peak Pos By Trader'!$A26,'Import Peak'!$A$3:AW$37,AW$1,FALSE))</f>
        <v>0</v>
      </c>
      <c r="AX22" s="14">
        <f>IF(ISNA(VLOOKUP('W. VaR &amp; Peak Pos By Trader'!$A26,'Import Peak'!$A$3:AX$37,AX$1,FALSE)),0,VLOOKUP('W. VaR &amp; Peak Pos By Trader'!$A26,'Import Peak'!$A$3:AX$37,AX$1,FALSE))</f>
        <v>0</v>
      </c>
      <c r="AY22" s="14">
        <f>IF(ISNA(VLOOKUP('W. VaR &amp; Peak Pos By Trader'!$A26,'Import Peak'!$A$3:AY$37,AY$1,FALSE)),0,VLOOKUP('W. VaR &amp; Peak Pos By Trader'!$A26,'Import Peak'!$A$3:AY$37,AY$1,FALSE))</f>
        <v>0</v>
      </c>
      <c r="AZ22" s="14">
        <f>IF(ISNA(VLOOKUP('W. VaR &amp; Peak Pos By Trader'!$A26,'Import Peak'!$A$3:AZ$37,AZ$1,FALSE)),0,VLOOKUP('W. VaR &amp; Peak Pos By Trader'!$A26,'Import Peak'!$A$3:AZ$37,AZ$1,FALSE))</f>
        <v>0</v>
      </c>
      <c r="BA22" s="14">
        <f>IF(ISNA(VLOOKUP('W. VaR &amp; Peak Pos By Trader'!$A26,'Import Peak'!$A$3:BA$37,BA$1,FALSE)),0,VLOOKUP('W. VaR &amp; Peak Pos By Trader'!$A26,'Import Peak'!$A$3:BA$37,BA$1,FALSE))</f>
        <v>0</v>
      </c>
      <c r="BB22" s="14">
        <f>IF(ISNA(VLOOKUP('W. VaR &amp; Peak Pos By Trader'!$A26,'Import Peak'!$A$3:BB$37,BB$1,FALSE)),0,VLOOKUP('W. VaR &amp; Peak Pos By Trader'!$A26,'Import Peak'!$A$3:BB$37,BB$1,FALSE))</f>
        <v>0</v>
      </c>
      <c r="BC22" s="14">
        <f>IF(ISNA(VLOOKUP('W. VaR &amp; Peak Pos By Trader'!$A26,'Import Peak'!$A$3:BC$37,BC$1,FALSE)),0,VLOOKUP('W. VaR &amp; Peak Pos By Trader'!$A26,'Import Peak'!$A$3:BC$37,BC$1,FALSE))</f>
        <v>0</v>
      </c>
      <c r="BD22" s="14">
        <f>IF(ISNA(VLOOKUP('W. VaR &amp; Peak Pos By Trader'!$A26,'Import Peak'!$A$3:BD$37,BD$1,FALSE)),0,VLOOKUP('W. VaR &amp; Peak Pos By Trader'!$A26,'Import Peak'!$A$3:BD$37,BD$1,FALSE))</f>
        <v>0</v>
      </c>
      <c r="BE22" s="14">
        <f>IF(ISNA(VLOOKUP('W. VaR &amp; Peak Pos By Trader'!$A26,'Import Peak'!$A$3:BE$37,BE$1,FALSE)),0,VLOOKUP('W. VaR &amp; Peak Pos By Trader'!$A26,'Import Peak'!$A$3:BE$37,BE$1,FALSE))</f>
        <v>0</v>
      </c>
      <c r="BF22" s="14">
        <f>IF(ISNA(VLOOKUP('W. VaR &amp; Peak Pos By Trader'!$A26,'Import Peak'!$A$3:BF$37,BF$1,FALSE)),0,VLOOKUP('W. VaR &amp; Peak Pos By Trader'!$A26,'Import Peak'!$A$3:BF$37,BF$1,FALSE))</f>
        <v>0</v>
      </c>
      <c r="BG22" s="14">
        <f>IF(ISNA(VLOOKUP('W. VaR &amp; Peak Pos By Trader'!$A26,'Import Peak'!$A$3:BG$37,BG$1,FALSE)),0,VLOOKUP('W. VaR &amp; Peak Pos By Trader'!$A26,'Import Peak'!$A$3:BG$37,BG$1,FALSE))</f>
        <v>0</v>
      </c>
      <c r="BH22" s="14">
        <f>IF(ISNA(VLOOKUP('W. VaR &amp; Peak Pos By Trader'!$A26,'Import Peak'!$A$3:BH$37,BH$1,FALSE)),0,VLOOKUP('W. VaR &amp; Peak Pos By Trader'!$A26,'Import Peak'!$A$3:BH$37,BH$1,FALSE))</f>
        <v>0</v>
      </c>
      <c r="BI22" s="14">
        <f>IF(ISNA(VLOOKUP('W. VaR &amp; Peak Pos By Trader'!$A26,'Import Peak'!$A$3:BI$37,BI$1,FALSE)),0,VLOOKUP('W. VaR &amp; Peak Pos By Trader'!$A26,'Import Peak'!$A$3:BI$37,BI$1,FALSE))</f>
        <v>0</v>
      </c>
      <c r="BJ22" s="14">
        <f>IF(ISNA(VLOOKUP('W. VaR &amp; Peak Pos By Trader'!$A26,'Import Peak'!$A$3:BJ$37,BJ$1,FALSE)),0,VLOOKUP('W. VaR &amp; Peak Pos By Trader'!$A26,'Import Peak'!$A$3:BJ$37,BJ$1,FALSE))</f>
        <v>0</v>
      </c>
      <c r="BK22" s="14">
        <f>IF(ISNA(VLOOKUP('W. VaR &amp; Peak Pos By Trader'!$A26,'Import Peak'!$A$3:BK$37,BK$1,FALSE)),0,VLOOKUP('W. VaR &amp; Peak Pos By Trader'!$A26,'Import Peak'!$A$3:BK$37,BK$1,FALSE))</f>
        <v>0</v>
      </c>
      <c r="BL22" s="14">
        <f>IF(ISNA(VLOOKUP('W. VaR &amp; Peak Pos By Trader'!$A26,'Import Peak'!$A$3:BL$37,BL$1,FALSE)),0,VLOOKUP('W. VaR &amp; Peak Pos By Trader'!$A26,'Import Peak'!$A$3:BL$37,BL$1,FALSE))</f>
        <v>0</v>
      </c>
      <c r="BM22" s="14">
        <f>IF(ISNA(VLOOKUP('W. VaR &amp; Peak Pos By Trader'!$A26,'Import Peak'!$A$3:BM$37,BM$1,FALSE)),0,VLOOKUP('W. VaR &amp; Peak Pos By Trader'!$A26,'Import Peak'!$A$3:BM$37,BM$1,FALSE))</f>
        <v>0</v>
      </c>
      <c r="BN22" s="14">
        <f>IF(ISNA(VLOOKUP('W. VaR &amp; Peak Pos By Trader'!$A26,'Import Peak'!$A$3:BN$37,BN$1,FALSE)),0,VLOOKUP('W. VaR &amp; Peak Pos By Trader'!$A26,'Import Peak'!$A$3:BN$37,BN$1,FALSE))</f>
        <v>0</v>
      </c>
      <c r="BO22" s="14">
        <f>IF(ISNA(VLOOKUP('W. VaR &amp; Peak Pos By Trader'!$A26,'Import Peak'!$A$3:BO$37,BO$1,FALSE)),0,VLOOKUP('W. VaR &amp; Peak Pos By Trader'!$A26,'Import Peak'!$A$3:BO$37,BO$1,FALSE))</f>
        <v>0</v>
      </c>
      <c r="BP22" s="14">
        <f>IF(ISNA(VLOOKUP('W. VaR &amp; Peak Pos By Trader'!$A26,'Import Peak'!$A$3:BP$37,BP$1,FALSE)),0,VLOOKUP('W. VaR &amp; Peak Pos By Trader'!$A26,'Import Peak'!$A$3:BP$37,BP$1,FALSE))</f>
        <v>0</v>
      </c>
      <c r="BQ22" s="14">
        <f>IF(ISNA(VLOOKUP('W. VaR &amp; Peak Pos By Trader'!$A26,'Import Peak'!$A$3:BQ$37,BQ$1,FALSE)),0,VLOOKUP('W. VaR &amp; Peak Pos By Trader'!$A26,'Import Peak'!$A$3:BQ$37,BQ$1,FALSE))</f>
        <v>0</v>
      </c>
      <c r="BR22" s="14">
        <f>IF(ISNA(VLOOKUP('W. VaR &amp; Peak Pos By Trader'!$A26,'Import Peak'!$A$3:BR$37,BR$1,FALSE)),0,VLOOKUP('W. VaR &amp; Peak Pos By Trader'!$A26,'Import Peak'!$A$3:BR$37,BR$1,FALSE))</f>
        <v>0</v>
      </c>
      <c r="BS22" s="14">
        <f>IF(ISNA(VLOOKUP('W. VaR &amp; Peak Pos By Trader'!$A26,'Import Peak'!$A$3:BS$37,BS$1,FALSE)),0,VLOOKUP('W. VaR &amp; Peak Pos By Trader'!$A26,'Import Peak'!$A$3:BS$37,BS$1,FALSE))</f>
        <v>0</v>
      </c>
      <c r="BT22" s="14">
        <f>IF(ISNA(VLOOKUP('W. VaR &amp; Peak Pos By Trader'!$A26,'Import Peak'!$A$3:BT$37,BT$1,FALSE)),0,VLOOKUP('W. VaR &amp; Peak Pos By Trader'!$A26,'Import Peak'!$A$3:BT$37,BT$1,FALSE))</f>
        <v>0</v>
      </c>
      <c r="BU22" s="14">
        <f>IF(ISNA(VLOOKUP('W. VaR &amp; Peak Pos By Trader'!$A26,'Import Peak'!$A$3:BU$37,BU$1,FALSE)),0,VLOOKUP('W. VaR &amp; Peak Pos By Trader'!$A26,'Import Peak'!$A$3:BU$37,BU$1,FALSE))</f>
        <v>0</v>
      </c>
      <c r="BV22" s="14">
        <f>IF(ISNA(VLOOKUP('W. VaR &amp; Peak Pos By Trader'!$A26,'Import Peak'!$A$3:BV$37,BV$1,FALSE)),0,VLOOKUP('W. VaR &amp; Peak Pos By Trader'!$A26,'Import Peak'!$A$3:BV$37,BV$1,FALSE))</f>
        <v>0</v>
      </c>
      <c r="BW22" s="14">
        <f>IF(ISNA(VLOOKUP('W. VaR &amp; Peak Pos By Trader'!$A26,'Import Peak'!$A$3:BW$37,BW$1,FALSE)),0,VLOOKUP('W. VaR &amp; Peak Pos By Trader'!$A26,'Import Peak'!$A$3:BW$37,BW$1,FALSE))</f>
        <v>0</v>
      </c>
      <c r="BX22" s="14">
        <f>IF(ISNA(VLOOKUP('W. VaR &amp; Peak Pos By Trader'!$A26,'Import Peak'!$A$3:BX$37,BX$1,FALSE)),0,VLOOKUP('W. VaR &amp; Peak Pos By Trader'!$A26,'Import Peak'!$A$3:BX$37,BX$1,FALSE))</f>
        <v>0</v>
      </c>
      <c r="BY22" s="14">
        <f>IF(ISNA(VLOOKUP('W. VaR &amp; Peak Pos By Trader'!$A26,'Import Peak'!$A$3:BY$37,BY$1,FALSE)),0,VLOOKUP('W. VaR &amp; Peak Pos By Trader'!$A26,'Import Peak'!$A$3:BY$37,BY$1,FALSE))</f>
        <v>0</v>
      </c>
      <c r="BZ22" s="14">
        <f>IF(ISNA(VLOOKUP('W. VaR &amp; Peak Pos By Trader'!$A26,'Import Peak'!$A$3:BZ$37,BZ$1,FALSE)),0,VLOOKUP('W. VaR &amp; Peak Pos By Trader'!$A26,'Import Peak'!$A$3:BZ$37,BZ$1,FALSE))</f>
        <v>0</v>
      </c>
      <c r="CA22" s="14">
        <f>IF(ISNA(VLOOKUP('W. VaR &amp; Peak Pos By Trader'!$A26,'Import Peak'!$A$3:CA$37,CA$1,FALSE)),0,VLOOKUP('W. VaR &amp; Peak Pos By Trader'!$A26,'Import Peak'!$A$3:CA$37,CA$1,FALSE))</f>
        <v>0</v>
      </c>
      <c r="CB22" s="14">
        <f>IF(ISNA(VLOOKUP('W. VaR &amp; Peak Pos By Trader'!$A26,'Import Peak'!$A$3:CB$37,CB$1,FALSE)),0,VLOOKUP('W. VaR &amp; Peak Pos By Trader'!$A26,'Import Peak'!$A$3:CB$37,CB$1,FALSE))</f>
        <v>0</v>
      </c>
      <c r="CC22" s="14">
        <f>IF(ISNA(VLOOKUP('W. VaR &amp; Peak Pos By Trader'!$A26,'Import Peak'!$A$3:CC$37,CC$1,FALSE)),0,VLOOKUP('W. VaR &amp; Peak Pos By Trader'!$A26,'Import Peak'!$A$3:CC$37,CC$1,FALSE))</f>
        <v>0</v>
      </c>
      <c r="CD22" s="14">
        <f>IF(ISNA(VLOOKUP('W. VaR &amp; Peak Pos By Trader'!$A26,'Import Peak'!$A$3:CD$37,CD$1,FALSE)),0,VLOOKUP('W. VaR &amp; Peak Pos By Trader'!$A26,'Import Peak'!$A$3:CD$37,CD$1,FALSE))</f>
        <v>0</v>
      </c>
      <c r="CE22" s="14">
        <f>IF(ISNA(VLOOKUP('W. VaR &amp; Peak Pos By Trader'!$A26,'Import Peak'!$A$3:CE$37,CE$1,FALSE)),0,VLOOKUP('W. VaR &amp; Peak Pos By Trader'!$A26,'Import Peak'!$A$3:CE$37,CE$1,FALSE))</f>
        <v>0</v>
      </c>
      <c r="CF22" s="14">
        <f>IF(ISNA(VLOOKUP('W. VaR &amp; Peak Pos By Trader'!$A26,'Import Peak'!$A$3:CF$37,CF$1,FALSE)),0,VLOOKUP('W. VaR &amp; Peak Pos By Trader'!$A26,'Import Peak'!$A$3:CF$37,CF$1,FALSE))</f>
        <v>0</v>
      </c>
      <c r="CG22" s="14">
        <f>IF(ISNA(VLOOKUP('W. VaR &amp; Peak Pos By Trader'!$A26,'Import Peak'!$A$3:CG$37,CG$1,FALSE)),0,VLOOKUP('W. VaR &amp; Peak Pos By Trader'!$A26,'Import Peak'!$A$3:CG$37,CG$1,FALSE))</f>
        <v>0</v>
      </c>
      <c r="CH22" s="14">
        <f>IF(ISNA(VLOOKUP('W. VaR &amp; Peak Pos By Trader'!$A26,'Import Peak'!$A$3:CH$37,CH$1,FALSE)),0,VLOOKUP('W. VaR &amp; Peak Pos By Trader'!$A26,'Import Peak'!$A$3:CH$37,CH$1,FALSE))</f>
        <v>0</v>
      </c>
      <c r="CI22" s="14">
        <f>IF(ISNA(VLOOKUP('W. VaR &amp; Peak Pos By Trader'!$A26,'Import Peak'!$A$3:CI$37,CI$1,FALSE)),0,VLOOKUP('W. VaR &amp; Peak Pos By Trader'!$A26,'Import Peak'!$A$3:CI$37,CI$1,FALSE))</f>
        <v>0</v>
      </c>
      <c r="CJ22" s="14">
        <f>IF(ISNA(VLOOKUP('W. VaR &amp; Peak Pos By Trader'!$A26,'Import Peak'!$A$3:CJ$37,CJ$1,FALSE)),0,VLOOKUP('W. VaR &amp; Peak Pos By Trader'!$A26,'Import Peak'!$A$3:CJ$37,CJ$1,FALSE))</f>
        <v>0</v>
      </c>
      <c r="CK22" s="14">
        <f>IF(ISNA(VLOOKUP('W. VaR &amp; Peak Pos By Trader'!$A26,'Import Peak'!$A$3:CK$37,CK$1,FALSE)),0,VLOOKUP('W. VaR &amp; Peak Pos By Trader'!$A26,'Import Peak'!$A$3:CK$37,CK$1,FALSE))</f>
        <v>0</v>
      </c>
      <c r="CL22" s="14">
        <f>IF(ISNA(VLOOKUP('W. VaR &amp; Peak Pos By Trader'!$A26,'Import Peak'!$A$3:CL$37,CL$1,FALSE)),0,VLOOKUP('W. VaR &amp; Peak Pos By Trader'!$A26,'Import Peak'!$A$3:CL$37,CL$1,FALSE))</f>
        <v>0</v>
      </c>
      <c r="CM22" s="14">
        <f>IF(ISNA(VLOOKUP('W. VaR &amp; Peak Pos By Trader'!$A26,'Import Peak'!$A$3:CM$37,CM$1,FALSE)),0,VLOOKUP('W. VaR &amp; Peak Pos By Trader'!$A26,'Import Peak'!$A$3:CM$37,CM$1,FALSE))</f>
        <v>0</v>
      </c>
      <c r="CN22" s="14">
        <f>IF(ISNA(VLOOKUP('W. VaR &amp; Peak Pos By Trader'!$A26,'Import Peak'!$A$3:CN$37,CN$1,FALSE)),0,VLOOKUP('W. VaR &amp; Peak Pos By Trader'!$A26,'Import Peak'!$A$3:CN$37,CN$1,FALSE))</f>
        <v>0</v>
      </c>
      <c r="CO22" s="14">
        <f>IF(ISNA(VLOOKUP('W. VaR &amp; Peak Pos By Trader'!$A26,'Import Peak'!$A$3:CO$37,CO$1,FALSE)),0,VLOOKUP('W. VaR &amp; Peak Pos By Trader'!$A26,'Import Peak'!$A$3:CO$37,CO$1,FALSE))</f>
        <v>0</v>
      </c>
      <c r="CP22" s="14">
        <f>IF(ISNA(VLOOKUP('W. VaR &amp; Peak Pos By Trader'!$A26,'Import Peak'!$A$3:CP$37,CP$1,FALSE)),0,VLOOKUP('W. VaR &amp; Peak Pos By Trader'!$A26,'Import Peak'!$A$3:CP$37,CP$1,FALSE))</f>
        <v>0</v>
      </c>
      <c r="CQ22" s="14">
        <f>IF(ISNA(VLOOKUP('W. VaR &amp; Peak Pos By Trader'!$A26,'Import Peak'!$A$3:CQ$37,CQ$1,FALSE)),0,VLOOKUP('W. VaR &amp; Peak Pos By Trader'!$A26,'Import Peak'!$A$3:CQ$37,CQ$1,FALSE))</f>
        <v>0</v>
      </c>
      <c r="CR22" s="14">
        <f>IF(ISNA(VLOOKUP('W. VaR &amp; Peak Pos By Trader'!$A26,'Import Peak'!$A$3:CR$37,CR$1,FALSE)),0,VLOOKUP('W. VaR &amp; Peak Pos By Trader'!$A26,'Import Peak'!$A$3:CR$37,CR$1,FALSE))</f>
        <v>0</v>
      </c>
      <c r="CS22" s="14">
        <f>IF(ISNA(VLOOKUP('W. VaR &amp; Peak Pos By Trader'!$A26,'Import Peak'!$A$3:CS$37,CS$1,FALSE)),0,VLOOKUP('W. VaR &amp; Peak Pos By Trader'!$A26,'Import Peak'!$A$3:CS$37,CS$1,FALSE))</f>
        <v>0</v>
      </c>
      <c r="CT22" s="14">
        <f>IF(ISNA(VLOOKUP('W. VaR &amp; Peak Pos By Trader'!$A26,'Import Peak'!$A$3:CT$37,CT$1,FALSE)),0,VLOOKUP('W. VaR &amp; Peak Pos By Trader'!$A26,'Import Peak'!$A$3:CT$37,CT$1,FALSE))</f>
        <v>0</v>
      </c>
      <c r="CU22" s="14">
        <f>IF(ISNA(VLOOKUP('W. VaR &amp; Peak Pos By Trader'!$A26,'Import Peak'!$A$3:CU$37,CU$1,FALSE)),0,VLOOKUP('W. VaR &amp; Peak Pos By Trader'!$A26,'Import Peak'!$A$3:CU$37,CU$1,FALSE))</f>
        <v>0</v>
      </c>
      <c r="CV22" s="14">
        <f>IF(ISNA(VLOOKUP('W. VaR &amp; Peak Pos By Trader'!$A26,'Import Peak'!$A$3:CV$37,CV$1,FALSE)),0,VLOOKUP('W. VaR &amp; Peak Pos By Trader'!$A26,'Import Peak'!$A$3:CV$37,CV$1,FALSE))</f>
        <v>0</v>
      </c>
      <c r="CW22" s="14">
        <f>IF(ISNA(VLOOKUP('W. VaR &amp; Peak Pos By Trader'!$A26,'Import Peak'!$A$3:CW$37,CW$1,FALSE)),0,VLOOKUP('W. VaR &amp; Peak Pos By Trader'!$A26,'Import Peak'!$A$3:CW$37,CW$1,FALSE))</f>
        <v>0</v>
      </c>
      <c r="CX22" s="14">
        <f>IF(ISNA(VLOOKUP('W. VaR &amp; Peak Pos By Trader'!$A26,'Import Peak'!$A$3:CX$37,CX$1,FALSE)),0,VLOOKUP('W. VaR &amp; Peak Pos By Trader'!$A26,'Import Peak'!$A$3:CX$37,CX$1,FALSE))</f>
        <v>0</v>
      </c>
      <c r="CY22" s="14">
        <f>IF(ISNA(VLOOKUP('W. VaR &amp; Peak Pos By Trader'!$A26,'Import Peak'!$A$3:CY$37,CY$1,FALSE)),0,VLOOKUP('W. VaR &amp; Peak Pos By Trader'!$A26,'Import Peak'!$A$3:CY$37,CY$1,FALSE))</f>
        <v>0</v>
      </c>
      <c r="CZ22" s="14">
        <f>IF(ISNA(VLOOKUP('W. VaR &amp; Peak Pos By Trader'!$A26,'Import Peak'!$A$3:CZ$37,CZ$1,FALSE)),0,VLOOKUP('W. VaR &amp; Peak Pos By Trader'!$A26,'Import Peak'!$A$3:CZ$37,CZ$1,FALSE))</f>
        <v>0</v>
      </c>
      <c r="DA22" s="14">
        <f>IF(ISNA(VLOOKUP('W. VaR &amp; Peak Pos By Trader'!$A26,'Import Peak'!$A$3:DA$37,DA$1,FALSE)),0,VLOOKUP('W. VaR &amp; Peak Pos By Trader'!$A26,'Import Peak'!$A$3:DA$37,DA$1,FALSE))</f>
        <v>0</v>
      </c>
      <c r="DB22" s="14">
        <f>IF(ISNA(VLOOKUP('W. VaR &amp; Peak Pos By Trader'!$A26,'Import Peak'!$A$3:DB$37,DB$1,FALSE)),0,VLOOKUP('W. VaR &amp; Peak Pos By Trader'!$A26,'Import Peak'!$A$3:DB$37,DB$1,FALSE))</f>
        <v>0</v>
      </c>
      <c r="DC22" s="14">
        <f>IF(ISNA(VLOOKUP('W. VaR &amp; Peak Pos By Trader'!$A26,'Import Peak'!$A$3:DC$37,DC$1,FALSE)),0,VLOOKUP('W. VaR &amp; Peak Pos By Trader'!$A26,'Import Peak'!$A$3:DC$37,DC$1,FALSE))</f>
        <v>0</v>
      </c>
      <c r="DD22" s="14">
        <f>IF(ISNA(VLOOKUP('W. VaR &amp; Peak Pos By Trader'!$A26,'Import Peak'!$A$3:DD$37,DD$1,FALSE)),0,VLOOKUP('W. VaR &amp; Peak Pos By Trader'!$A26,'Import Peak'!$A$3:DD$37,DD$1,FALSE))</f>
        <v>0</v>
      </c>
      <c r="DE22" s="14">
        <f>IF(ISNA(VLOOKUP('W. VaR &amp; Peak Pos By Trader'!$A26,'Import Peak'!$A$3:DE$37,DE$1,FALSE)),0,VLOOKUP('W. VaR &amp; Peak Pos By Trader'!$A26,'Import Peak'!$A$3:DE$37,DE$1,FALSE))</f>
        <v>0</v>
      </c>
      <c r="DF22" s="14">
        <f>IF(ISNA(VLOOKUP('W. VaR &amp; Peak Pos By Trader'!$A26,'Import Peak'!$A$3:DF$37,DF$1,FALSE)),0,VLOOKUP('W. VaR &amp; Peak Pos By Trader'!$A26,'Import Peak'!$A$3:DF$37,DF$1,FALSE))</f>
        <v>0</v>
      </c>
      <c r="DG22" s="14">
        <f>IF(ISNA(VLOOKUP('W. VaR &amp; Peak Pos By Trader'!$A26,'Import Peak'!$A$3:DG$37,DG$1,FALSE)),0,VLOOKUP('W. VaR &amp; Peak Pos By Trader'!$A26,'Import Peak'!$A$3:DG$37,DG$1,FALSE))</f>
        <v>0</v>
      </c>
      <c r="DH22" s="14">
        <f>IF(ISNA(VLOOKUP('W. VaR &amp; Peak Pos By Trader'!$A26,'Import Peak'!$A$3:DH$37,DH$1,FALSE)),0,VLOOKUP('W. VaR &amp; Peak Pos By Trader'!$A26,'Import Peak'!$A$3:DH$37,DH$1,FALSE))</f>
        <v>0</v>
      </c>
      <c r="DI22" s="14">
        <f>IF(ISNA(VLOOKUP('W. VaR &amp; Peak Pos By Trader'!$A26,'Import Peak'!$A$3:DI$37,DI$1,FALSE)),0,VLOOKUP('W. VaR &amp; Peak Pos By Trader'!$A26,'Import Peak'!$A$3:DI$37,DI$1,FALSE))</f>
        <v>0</v>
      </c>
      <c r="DJ22" s="14">
        <f>IF(ISNA(VLOOKUP('W. VaR &amp; Peak Pos By Trader'!$A26,'Import Peak'!$A$3:DJ$37,DJ$1,FALSE)),0,VLOOKUP('W. VaR &amp; Peak Pos By Trader'!$A26,'Import Peak'!$A$3:DJ$37,DJ$1,FALSE))</f>
        <v>0</v>
      </c>
      <c r="DK22" s="14">
        <f>IF(ISNA(VLOOKUP('W. VaR &amp; Peak Pos By Trader'!$A26,'Import Peak'!$A$3:DK$37,DK$1,FALSE)),0,VLOOKUP('W. VaR &amp; Peak Pos By Trader'!$A26,'Import Peak'!$A$3:DK$37,DK$1,FALSE))</f>
        <v>0</v>
      </c>
      <c r="DL22" s="14">
        <f>IF(ISNA(VLOOKUP('W. VaR &amp; Peak Pos By Trader'!$A26,'Import Peak'!$A$3:DL$37,DL$1,FALSE)),0,VLOOKUP('W. VaR &amp; Peak Pos By Trader'!$A26,'Import Peak'!$A$3:DL$37,DL$1,FALSE))</f>
        <v>0</v>
      </c>
      <c r="DM22" s="14">
        <f>IF(ISNA(VLOOKUP('W. VaR &amp; Peak Pos By Trader'!$A26,'Import Peak'!$A$3:DM$37,DM$1,FALSE)),0,VLOOKUP('W. VaR &amp; Peak Pos By Trader'!$A26,'Import Peak'!$A$3:DM$37,DM$1,FALSE))</f>
        <v>0</v>
      </c>
      <c r="DN22" s="14">
        <f>IF(ISNA(VLOOKUP('W. VaR &amp; Peak Pos By Trader'!$A26,'Import Peak'!$A$3:DN$37,DN$1,FALSE)),0,VLOOKUP('W. VaR &amp; Peak Pos By Trader'!$A26,'Import Peak'!$A$3:DN$37,DN$1,FALSE))</f>
        <v>0</v>
      </c>
      <c r="DO22" s="14">
        <f>IF(ISNA(VLOOKUP('W. VaR &amp; Peak Pos By Trader'!$A26,'Import Peak'!$A$3:DO$37,DO$1,FALSE)),0,VLOOKUP('W. VaR &amp; Peak Pos By Trader'!$A26,'Import Peak'!$A$3:DO$37,DO$1,FALSE))</f>
        <v>0</v>
      </c>
      <c r="DP22" s="14">
        <f>IF(ISNA(VLOOKUP('W. VaR &amp; Peak Pos By Trader'!$A26,'Import Peak'!$A$3:DP$37,DP$1,FALSE)),0,VLOOKUP('W. VaR &amp; Peak Pos By Trader'!$A26,'Import Peak'!$A$3:DP$37,DP$1,FALSE))</f>
        <v>0</v>
      </c>
      <c r="DQ22" s="14">
        <f>IF(ISNA(VLOOKUP('W. VaR &amp; Peak Pos By Trader'!$A26,'Import Peak'!$A$3:DQ$37,DQ$1,FALSE)),0,VLOOKUP('W. VaR &amp; Peak Pos By Trader'!$A26,'Import Peak'!$A$3:DQ$37,DQ$1,FALSE))</f>
        <v>0</v>
      </c>
      <c r="DR22" s="14">
        <f>IF(ISNA(VLOOKUP('W. VaR &amp; Peak Pos By Trader'!$A26,'Import Peak'!$A$3:DR$37,DR$1,FALSE)),0,VLOOKUP('W. VaR &amp; Peak Pos By Trader'!$A26,'Import Peak'!$A$3:DR$37,DR$1,FALSE))</f>
        <v>0</v>
      </c>
      <c r="DS22" s="14">
        <f>IF(ISNA(VLOOKUP('W. VaR &amp; Peak Pos By Trader'!$A26,'Import Peak'!$A$3:DS$37,DS$1,FALSE)),0,VLOOKUP('W. VaR &amp; Peak Pos By Trader'!$A26,'Import Peak'!$A$3:DS$37,DS$1,FALSE))</f>
        <v>0</v>
      </c>
      <c r="DT22" s="14">
        <f>IF(ISNA(VLOOKUP('W. VaR &amp; Peak Pos By Trader'!$A26,'Import Peak'!$A$3:DT$37,DT$1,FALSE)),0,VLOOKUP('W. VaR &amp; Peak Pos By Trader'!$A26,'Import Peak'!$A$3:DT$37,DT$1,FALSE))</f>
        <v>0</v>
      </c>
      <c r="DU22" s="14">
        <f>IF(ISNA(VLOOKUP('W. VaR &amp; Peak Pos By Trader'!$A26,'Import Peak'!$A$3:DU$37,DU$1,FALSE)),0,VLOOKUP('W. VaR &amp; Peak Pos By Trader'!$A26,'Import Peak'!$A$3:DU$37,DU$1,FALSE))</f>
        <v>0</v>
      </c>
      <c r="DV22" s="14">
        <f>IF(ISNA(VLOOKUP('W. VaR &amp; Peak Pos By Trader'!$A26,'Import Peak'!$A$3:DV$37,DV$1,FALSE)),0,VLOOKUP('W. VaR &amp; Peak Pos By Trader'!$A26,'Import Peak'!$A$3:DV$37,DV$1,FALSE))</f>
        <v>0</v>
      </c>
      <c r="DW22" s="14">
        <f>IF(ISNA(VLOOKUP('W. VaR &amp; Peak Pos By Trader'!$A26,'Import Peak'!$A$3:DW$37,DW$1,FALSE)),0,VLOOKUP('W. VaR &amp; Peak Pos By Trader'!$A26,'Import Peak'!$A$3:DW$37,DW$1,FALSE))</f>
        <v>0</v>
      </c>
      <c r="DX22" s="14">
        <f>IF(ISNA(VLOOKUP('W. VaR &amp; Peak Pos By Trader'!$A26,'Import Peak'!$A$3:DX$37,DX$1,FALSE)),0,VLOOKUP('W. VaR &amp; Peak Pos By Trader'!$A26,'Import Peak'!$A$3:DX$37,DX$1,FALSE))</f>
        <v>0</v>
      </c>
      <c r="DY22" s="14">
        <f>IF(ISNA(VLOOKUP('W. VaR &amp; Peak Pos By Trader'!$A26,'Import Peak'!$A$3:DY$37,DY$1,FALSE)),0,VLOOKUP('W. VaR &amp; Peak Pos By Trader'!$A26,'Import Peak'!$A$3:DY$37,DY$1,FALSE))</f>
        <v>0</v>
      </c>
      <c r="DZ22" s="14">
        <f>IF(ISNA(VLOOKUP('W. VaR &amp; Peak Pos By Trader'!$A26,'Import Peak'!$A$3:DZ$37,DZ$1,FALSE)),0,VLOOKUP('W. VaR &amp; Peak Pos By Trader'!$A26,'Import Peak'!$A$3:DZ$37,DZ$1,FALSE))</f>
        <v>0</v>
      </c>
      <c r="EA22" s="14">
        <f>IF(ISNA(VLOOKUP('W. VaR &amp; Peak Pos By Trader'!$A26,'Import Peak'!$A$3:EA$37,EA$1,FALSE)),0,VLOOKUP('W. VaR &amp; Peak Pos By Trader'!$A26,'Import Peak'!$A$3:EA$37,EA$1,FALSE))</f>
        <v>0</v>
      </c>
      <c r="EB22" s="14">
        <f>IF(ISNA(VLOOKUP('W. VaR &amp; Peak Pos By Trader'!$A26,'Import Peak'!$A$3:EB$37,EB$1,FALSE)),0,VLOOKUP('W. VaR &amp; Peak Pos By Trader'!$A26,'Import Peak'!$A$3:EB$37,EB$1,FALSE))</f>
        <v>0</v>
      </c>
      <c r="EC22" s="14">
        <f>IF(ISNA(VLOOKUP('W. VaR &amp; Peak Pos By Trader'!$A26,'Import Peak'!$A$3:EC$37,EC$1,FALSE)),0,VLOOKUP('W. VaR &amp; Peak Pos By Trader'!$A26,'Import Peak'!$A$3:EC$37,EC$1,FALSE))</f>
        <v>0</v>
      </c>
      <c r="ED22" s="14">
        <f>IF(ISNA(VLOOKUP('W. VaR &amp; Peak Pos By Trader'!$A26,'Import Peak'!$A$3:ED$37,ED$1,FALSE)),0,VLOOKUP('W. VaR &amp; Peak Pos By Trader'!$A26,'Import Peak'!$A$3:ED$37,ED$1,FALSE))</f>
        <v>0</v>
      </c>
      <c r="EE22" s="14">
        <f>IF(ISNA(VLOOKUP('W. VaR &amp; Peak Pos By Trader'!$A26,'Import Peak'!$A$3:EE$37,EE$1,FALSE)),0,VLOOKUP('W. VaR &amp; Peak Pos By Trader'!$A26,'Import Peak'!$A$3:EE$37,EE$1,FALSE))</f>
        <v>0</v>
      </c>
      <c r="EF22" s="14">
        <f>IF(ISNA(VLOOKUP('W. VaR &amp; Peak Pos By Trader'!$A26,'Import Peak'!$A$3:EF$37,EF$1,FALSE)),0,VLOOKUP('W. VaR &amp; Peak Pos By Trader'!$A26,'Import Peak'!$A$3:EF$37,EF$1,FALSE))</f>
        <v>0</v>
      </c>
      <c r="EG22" s="14">
        <f>IF(ISNA(VLOOKUP('W. VaR &amp; Peak Pos By Trader'!$A26,'Import Peak'!$A$3:EG$37,EG$1,FALSE)),0,VLOOKUP('W. VaR &amp; Peak Pos By Trader'!$A26,'Import Peak'!$A$3:EG$37,EG$1,FALSE))</f>
        <v>0</v>
      </c>
      <c r="EH22" s="14">
        <f>IF(ISNA(VLOOKUP('W. VaR &amp; Peak Pos By Trader'!$A26,'Import Peak'!$A$3:EH$37,EH$1,FALSE)),0,VLOOKUP('W. VaR &amp; Peak Pos By Trader'!$A26,'Import Peak'!$A$3:EH$37,EH$1,FALSE))</f>
        <v>0</v>
      </c>
      <c r="EI22" s="14">
        <f>IF(ISNA(VLOOKUP('W. VaR &amp; Peak Pos By Trader'!$A26,'Import Peak'!$A$3:EI$37,EI$1,FALSE)),0,VLOOKUP('W. VaR &amp; Peak Pos By Trader'!$A26,'Import Peak'!$A$3:EI$37,EI$1,FALSE))</f>
        <v>0</v>
      </c>
      <c r="EJ22" s="14">
        <f>IF(ISNA(VLOOKUP('W. VaR &amp; Peak Pos By Trader'!$A26,'Import Peak'!$A$3:EJ$37,EJ$1,FALSE)),0,VLOOKUP('W. VaR &amp; Peak Pos By Trader'!$A26,'Import Peak'!$A$3:EJ$37,EJ$1,FALSE))</f>
        <v>0</v>
      </c>
      <c r="EK22" s="14">
        <f>IF(ISNA(VLOOKUP('W. VaR &amp; Peak Pos By Trader'!$A26,'Import Peak'!$A$3:EK$37,EK$1,FALSE)),0,VLOOKUP('W. VaR &amp; Peak Pos By Trader'!$A26,'Import Peak'!$A$3:EK$37,EK$1,FALSE))</f>
        <v>0</v>
      </c>
      <c r="EL22" s="14">
        <f>IF(ISNA(VLOOKUP('W. VaR &amp; Peak Pos By Trader'!$A26,'Import Peak'!$A$3:EL$37,EL$1,FALSE)),0,VLOOKUP('W. VaR &amp; Peak Pos By Trader'!$A26,'Import Peak'!$A$3:EL$37,EL$1,FALSE))</f>
        <v>0</v>
      </c>
      <c r="EM22" s="14">
        <f>IF(ISNA(VLOOKUP('W. VaR &amp; Peak Pos By Trader'!$A26,'Import Peak'!$A$3:EM$37,EM$1,FALSE)),0,VLOOKUP('W. VaR &amp; Peak Pos By Trader'!$A26,'Import Peak'!$A$3:EM$37,EM$1,FALSE))</f>
        <v>0</v>
      </c>
      <c r="EN22" s="14">
        <f>IF(ISNA(VLOOKUP('W. VaR &amp; Peak Pos By Trader'!$A26,'Import Peak'!$A$3:EN$37,EN$1,FALSE)),0,VLOOKUP('W. VaR &amp; Peak Pos By Trader'!$A26,'Import Peak'!$A$3:EN$37,EN$1,FALSE))</f>
        <v>0</v>
      </c>
      <c r="EO22" s="14">
        <f>IF(ISNA(VLOOKUP('W. VaR &amp; Peak Pos By Trader'!$A26,'Import Peak'!$A$3:EO$37,EO$1,FALSE)),0,VLOOKUP('W. VaR &amp; Peak Pos By Trader'!$A26,'Import Peak'!$A$3:EO$37,EO$1,FALSE))</f>
        <v>0</v>
      </c>
      <c r="EP22" s="14">
        <f>IF(ISNA(VLOOKUP('W. VaR &amp; Peak Pos By Trader'!$A26,'Import Peak'!$A$3:EP$37,EP$1,FALSE)),0,VLOOKUP('W. VaR &amp; Peak Pos By Trader'!$A26,'Import Peak'!$A$3:EP$37,EP$1,FALSE))</f>
        <v>0</v>
      </c>
      <c r="EQ22" s="14">
        <f>IF(ISNA(VLOOKUP('W. VaR &amp; Peak Pos By Trader'!$A26,'Import Peak'!$A$3:EQ$37,EQ$1,FALSE)),0,VLOOKUP('W. VaR &amp; Peak Pos By Trader'!$A26,'Import Peak'!$A$3:EQ$37,EQ$1,FALSE))</f>
        <v>0</v>
      </c>
      <c r="ER22" s="14">
        <f>IF(ISNA(VLOOKUP('W. VaR &amp; Peak Pos By Trader'!$A26,'Import Peak'!$A$3:ER$37,ER$1,FALSE)),0,VLOOKUP('W. VaR &amp; Peak Pos By Trader'!$A26,'Import Peak'!$A$3:ER$37,ER$1,FALSE))</f>
        <v>0</v>
      </c>
      <c r="ES22" s="14">
        <f>IF(ISNA(VLOOKUP('W. VaR &amp; Peak Pos By Trader'!$A26,'Import Peak'!$A$3:ES$37,ES$1,FALSE)),0,VLOOKUP('W. VaR &amp; Peak Pos By Trader'!$A26,'Import Peak'!$A$3:ES$37,ES$1,FALSE))</f>
        <v>0</v>
      </c>
      <c r="ET22" s="14">
        <f>IF(ISNA(VLOOKUP('W. VaR &amp; Peak Pos By Trader'!$A26,'Import Peak'!$A$3:ET$37,ET$1,FALSE)),0,VLOOKUP('W. VaR &amp; Peak Pos By Trader'!$A26,'Import Peak'!$A$3:ET$37,ET$1,FALSE))</f>
        <v>0</v>
      </c>
      <c r="EU22" s="14">
        <f>IF(ISNA(VLOOKUP('W. VaR &amp; Peak Pos By Trader'!$A26,'Import Peak'!$A$3:EU$37,EU$1,FALSE)),0,VLOOKUP('W. VaR &amp; Peak Pos By Trader'!$A26,'Import Peak'!$A$3:EU$37,EU$1,FALSE))</f>
        <v>0</v>
      </c>
      <c r="EV22" s="14">
        <f>IF(ISNA(VLOOKUP('W. VaR &amp; Peak Pos By Trader'!$A26,'Import Peak'!$A$3:EV$37,EV$1,FALSE)),0,VLOOKUP('W. VaR &amp; Peak Pos By Trader'!$A26,'Import Peak'!$A$3:EV$37,EV$1,FALSE))</f>
        <v>0</v>
      </c>
      <c r="EW22" s="14">
        <f>IF(ISNA(VLOOKUP('W. VaR &amp; Peak Pos By Trader'!$A26,'Import Peak'!$A$3:EW$37,EW$1,FALSE)),0,VLOOKUP('W. VaR &amp; Peak Pos By Trader'!$A26,'Import Peak'!$A$3:EW$37,EW$1,FALSE))</f>
        <v>0</v>
      </c>
      <c r="EX22" s="14">
        <f>IF(ISNA(VLOOKUP('W. VaR &amp; Peak Pos By Trader'!$A26,'Import Peak'!$A$3:EX$37,EX$1,FALSE)),0,VLOOKUP('W. VaR &amp; Peak Pos By Trader'!$A26,'Import Peak'!$A$3:EX$37,EX$1,FALSE))</f>
        <v>0</v>
      </c>
      <c r="EY22" s="14">
        <f>IF(ISNA(VLOOKUP('W. VaR &amp; Peak Pos By Trader'!$A26,'Import Peak'!$A$3:EY$37,EY$1,FALSE)),0,VLOOKUP('W. VaR &amp; Peak Pos By Trader'!$A26,'Import Peak'!$A$3:EY$37,EY$1,FALSE))</f>
        <v>0</v>
      </c>
      <c r="EZ22" s="14">
        <f>IF(ISNA(VLOOKUP('W. VaR &amp; Peak Pos By Trader'!$A26,'Import Peak'!$A$3:EZ$37,EZ$1,FALSE)),0,VLOOKUP('W. VaR &amp; Peak Pos By Trader'!$A26,'Import Peak'!$A$3:EZ$37,EZ$1,FALSE))</f>
        <v>0</v>
      </c>
      <c r="FA22" s="14">
        <f>IF(ISNA(VLOOKUP('W. VaR &amp; Peak Pos By Trader'!$A26,'Import Peak'!$A$3:FA$37,FA$1,FALSE)),0,VLOOKUP('W. VaR &amp; Peak Pos By Trader'!$A26,'Import Peak'!$A$3:FA$37,FA$1,FALSE))</f>
        <v>0</v>
      </c>
      <c r="FB22" s="14">
        <f>IF(ISNA(VLOOKUP('W. VaR &amp; Peak Pos By Trader'!$A26,'Import Peak'!$A$3:FB$37,FB$1,FALSE)),0,VLOOKUP('W. VaR &amp; Peak Pos By Trader'!$A26,'Import Peak'!$A$3:FB$37,FB$1,FALSE))</f>
        <v>0</v>
      </c>
      <c r="FC22" s="14">
        <f>IF(ISNA(VLOOKUP('W. VaR &amp; Peak Pos By Trader'!$A26,'Import Peak'!$A$3:FC$37,FC$1,FALSE)),0,VLOOKUP('W. VaR &amp; Peak Pos By Trader'!$A26,'Import Peak'!$A$3:FC$37,FC$1,FALSE))</f>
        <v>0</v>
      </c>
      <c r="FD22" s="14">
        <f>IF(ISNA(VLOOKUP('W. VaR &amp; Peak Pos By Trader'!$A26,'Import Peak'!$A$3:FD$37,FD$1,FALSE)),0,VLOOKUP('W. VaR &amp; Peak Pos By Trader'!$A26,'Import Peak'!$A$3:FD$37,FD$1,FALSE))</f>
        <v>0</v>
      </c>
      <c r="FE22" s="14">
        <f>IF(ISNA(VLOOKUP('W. VaR &amp; Peak Pos By Trader'!$A26,'Import Peak'!$A$3:FE$37,FE$1,FALSE)),0,VLOOKUP('W. VaR &amp; Peak Pos By Trader'!$A26,'Import Peak'!$A$3:FE$37,FE$1,FALSE))</f>
        <v>0</v>
      </c>
      <c r="FF22" s="14">
        <f>IF(ISNA(VLOOKUP('W. VaR &amp; Peak Pos By Trader'!$A26,'Import Peak'!$A$3:FF$37,FF$1,FALSE)),0,VLOOKUP('W. VaR &amp; Peak Pos By Trader'!$A26,'Import Peak'!$A$3:FF$37,FF$1,FALSE))</f>
        <v>0</v>
      </c>
      <c r="FG22" s="14">
        <f>IF(ISNA(VLOOKUP('W. VaR &amp; Peak Pos By Trader'!$A26,'Import Peak'!$A$3:FG$37,FG$1,FALSE)),0,VLOOKUP('W. VaR &amp; Peak Pos By Trader'!$A26,'Import Peak'!$A$3:FG$37,FG$1,FALSE))</f>
        <v>0</v>
      </c>
      <c r="FH22" s="14">
        <f>IF(ISNA(VLOOKUP('W. VaR &amp; Peak Pos By Trader'!$A26,'Import Peak'!$A$3:FH$37,FH$1,FALSE)),0,VLOOKUP('W. VaR &amp; Peak Pos By Trader'!$A26,'Import Peak'!$A$3:FH$37,FH$1,FALSE))</f>
        <v>0</v>
      </c>
      <c r="FI22" s="14">
        <f>IF(ISNA(VLOOKUP('W. VaR &amp; Peak Pos By Trader'!$A26,'Import Peak'!$A$3:FI$37,FI$1,FALSE)),0,VLOOKUP('W. VaR &amp; Peak Pos By Trader'!$A26,'Import Peak'!$A$3:FI$37,FI$1,FALSE))</f>
        <v>0</v>
      </c>
      <c r="FJ22" s="14">
        <f>IF(ISNA(VLOOKUP('W. VaR &amp; Peak Pos By Trader'!$A26,'Import Peak'!$A$3:FJ$37,FJ$1,FALSE)),0,VLOOKUP('W. VaR &amp; Peak Pos By Trader'!$A26,'Import Peak'!$A$3:FJ$37,FJ$1,FALSE))</f>
        <v>0</v>
      </c>
      <c r="FK22" s="14">
        <f>IF(ISNA(VLOOKUP('W. VaR &amp; Peak Pos By Trader'!$A26,'Import Peak'!$A$3:FK$37,FK$1,FALSE)),0,VLOOKUP('W. VaR &amp; Peak Pos By Trader'!$A26,'Import Peak'!$A$3:FK$37,FK$1,FALSE))</f>
        <v>0</v>
      </c>
      <c r="FL22" s="14">
        <f>IF(ISNA(VLOOKUP('W. VaR &amp; Peak Pos By Trader'!$A26,'Import Peak'!$A$3:FL$37,FL$1,FALSE)),0,VLOOKUP('W. VaR &amp; Peak Pos By Trader'!$A26,'Import Peak'!$A$3:FL$37,FL$1,FALSE))</f>
        <v>0</v>
      </c>
      <c r="FM22" s="14">
        <f>IF(ISNA(VLOOKUP('W. VaR &amp; Peak Pos By Trader'!$A26,'Import Peak'!$A$3:FM$37,FM$1,FALSE)),0,VLOOKUP('W. VaR &amp; Peak Pos By Trader'!$A26,'Import Peak'!$A$3:FM$37,FM$1,FALSE))</f>
        <v>0</v>
      </c>
      <c r="FN22" s="14">
        <f>IF(ISNA(VLOOKUP('W. VaR &amp; Peak Pos By Trader'!$A26,'Import Peak'!$A$3:FN$37,FN$1,FALSE)),0,VLOOKUP('W. VaR &amp; Peak Pos By Trader'!$A26,'Import Peak'!$A$3:FN$37,FN$1,FALSE))</f>
        <v>0</v>
      </c>
      <c r="FO22" s="14">
        <f>IF(ISNA(VLOOKUP('W. VaR &amp; Peak Pos By Trader'!$A26,'Import Peak'!$A$3:FO$37,FO$1,FALSE)),0,VLOOKUP('W. VaR &amp; Peak Pos By Trader'!$A26,'Import Peak'!$A$3:FO$37,FO$1,FALSE))</f>
        <v>0</v>
      </c>
      <c r="FP22" s="14">
        <f>IF(ISNA(VLOOKUP('W. VaR &amp; Peak Pos By Trader'!$A26,'Import Peak'!$A$3:FP$37,FP$1,FALSE)),0,VLOOKUP('W. VaR &amp; Peak Pos By Trader'!$A26,'Import Peak'!$A$3:FP$37,FP$1,FALSE))</f>
        <v>0</v>
      </c>
      <c r="FQ22" s="14">
        <f>IF(ISNA(VLOOKUP('W. VaR &amp; Peak Pos By Trader'!$A26,'Import Peak'!$A$3:FQ$37,FQ$1,FALSE)),0,VLOOKUP('W. VaR &amp; Peak Pos By Trader'!$A26,'Import Peak'!$A$3:FQ$37,FQ$1,FALSE))</f>
        <v>0</v>
      </c>
      <c r="FR22" s="14">
        <f>IF(ISNA(VLOOKUP('W. VaR &amp; Peak Pos By Trader'!$A26,'Import Peak'!$A$3:FR$37,FR$1,FALSE)),0,VLOOKUP('W. VaR &amp; Peak Pos By Trader'!$A26,'Import Peak'!$A$3:FR$37,FR$1,FALSE))</f>
        <v>0</v>
      </c>
      <c r="FS22" s="14">
        <f>IF(ISNA(VLOOKUP('W. VaR &amp; Peak Pos By Trader'!$A26,'Import Peak'!$A$3:FS$37,FS$1,FALSE)),0,VLOOKUP('W. VaR &amp; Peak Pos By Trader'!$A26,'Import Peak'!$A$3:FS$37,FS$1,FALSE))</f>
        <v>0</v>
      </c>
      <c r="FT22" s="14">
        <f>IF(ISNA(VLOOKUP('W. VaR &amp; Peak Pos By Trader'!$A26,'Import Peak'!$A$3:FT$37,FT$1,FALSE)),0,VLOOKUP('W. VaR &amp; Peak Pos By Trader'!$A26,'Import Peak'!$A$3:FT$37,FT$1,FALSE))</f>
        <v>0</v>
      </c>
      <c r="FU22" s="14">
        <f>IF(ISNA(VLOOKUP('W. VaR &amp; Peak Pos By Trader'!$A26,'Import Peak'!$A$3:FU$37,FU$1,FALSE)),0,VLOOKUP('W. VaR &amp; Peak Pos By Trader'!$A26,'Import Peak'!$A$3:FU$37,FU$1,FALSE))</f>
        <v>0</v>
      </c>
      <c r="FV22">
        <f>IF(ISNA(VLOOKUP('W. VaR &amp; Peak Pos By Trader'!$A26,'Import Peak'!$A$3:FV$37,FV$1,FALSE)),0,VLOOKUP('W. VaR &amp; Peak Pos By Trader'!$A26,'Import Peak'!$A$3:FV$37,FV$1,FALSE))</f>
        <v>0</v>
      </c>
      <c r="FW22">
        <f>IF(ISNA(VLOOKUP('W. VaR &amp; Peak Pos By Trader'!$A26,'Import Peak'!$A$3:FW$37,FW$1,FALSE)),0,VLOOKUP('W. VaR &amp; Peak Pos By Trader'!$A26,'Import Peak'!$A$3:FW$37,FW$1,FALSE))</f>
        <v>0</v>
      </c>
      <c r="FX22">
        <f>IF(ISNA(VLOOKUP('W. VaR &amp; Peak Pos By Trader'!$A26,'Import Peak'!$A$3:FX$37,FX$1,FALSE)),0,VLOOKUP('W. VaR &amp; Peak Pos By Trader'!$A26,'Import Peak'!$A$3:FX$37,FX$1,FALSE))</f>
        <v>0</v>
      </c>
      <c r="FY22">
        <f>IF(ISNA(VLOOKUP('W. VaR &amp; Peak Pos By Trader'!$A26,'Import Peak'!$A$3:FY$37,FY$1,FALSE)),0,VLOOKUP('W. VaR &amp; Peak Pos By Trader'!$A26,'Import Peak'!$A$3:FY$37,FY$1,FALSE))</f>
        <v>0</v>
      </c>
      <c r="FZ22">
        <f>IF(ISNA(VLOOKUP('W. VaR &amp; Peak Pos By Trader'!$A26,'Import Peak'!$A$3:FZ$37,FZ$1,FALSE)),0,VLOOKUP('W. VaR &amp; Peak Pos By Trader'!$A26,'Import Peak'!$A$3:FZ$37,FZ$1,FALSE))</f>
        <v>0</v>
      </c>
      <c r="GA22">
        <f>IF(ISNA(VLOOKUP('W. VaR &amp; Peak Pos By Trader'!$A26,'Import Peak'!$A$3:GA$37,GA$1,FALSE)),0,VLOOKUP('W. VaR &amp; Peak Pos By Trader'!$A26,'Import Peak'!$A$3:GA$37,GA$1,FALSE))</f>
        <v>0</v>
      </c>
      <c r="GB22">
        <f>IF(ISNA(VLOOKUP('W. VaR &amp; Peak Pos By Trader'!$A26,'Import Peak'!$A$3:GB$37,GB$1,FALSE)),0,VLOOKUP('W. VaR &amp; Peak Pos By Trader'!$A26,'Import Peak'!$A$3:GB$37,GB$1,FALSE))</f>
        <v>0</v>
      </c>
      <c r="GC22">
        <f>IF(ISNA(VLOOKUP('W. VaR &amp; Peak Pos By Trader'!$A26,'Import Peak'!$A$3:GC$37,GC$1,FALSE)),0,VLOOKUP('W. VaR &amp; Peak Pos By Trader'!$A26,'Import Peak'!$A$3:GC$37,GC$1,FALSE))</f>
        <v>0</v>
      </c>
      <c r="GD22">
        <f>IF(ISNA(VLOOKUP('W. VaR &amp; Peak Pos By Trader'!$A26,'Import Peak'!$A$3:GD$37,GD$1,FALSE)),0,VLOOKUP('W. VaR &amp; Peak Pos By Trader'!$A26,'Import Peak'!$A$3:GD$37,GD$1,FALSE))</f>
        <v>0</v>
      </c>
      <c r="GE22">
        <f>IF(ISNA(VLOOKUP('W. VaR &amp; Peak Pos By Trader'!$A26,'Import Peak'!$A$3:GE$37,GE$1,FALSE)),0,VLOOKUP('W. VaR &amp; Peak Pos By Trader'!$A26,'Import Peak'!$A$3:GE$37,GE$1,FALSE))</f>
        <v>0</v>
      </c>
      <c r="GF22">
        <f>IF(ISNA(VLOOKUP('W. VaR &amp; Peak Pos By Trader'!$A26,'Import Peak'!$A$3:GF$37,GF$1,FALSE)),0,VLOOKUP('W. VaR &amp; Peak Pos By Trader'!$A26,'Import Peak'!$A$3:GF$37,GF$1,FALSE))</f>
        <v>0</v>
      </c>
      <c r="GG22">
        <f>IF(ISNA(VLOOKUP('W. VaR &amp; Peak Pos By Trader'!$A26,'Import Peak'!$A$3:GG$37,GG$1,FALSE)),0,VLOOKUP('W. VaR &amp; Peak Pos By Trader'!$A26,'Import Peak'!$A$3:GG$37,GG$1,FALSE))</f>
        <v>0</v>
      </c>
      <c r="GH22">
        <f>IF(ISNA(VLOOKUP('W. VaR &amp; Peak Pos By Trader'!$A26,'Import Peak'!$A$3:GH$37,GH$1,FALSE)),0,VLOOKUP('W. VaR &amp; Peak Pos By Trader'!$A26,'Import Peak'!$A$3:GH$37,GH$1,FALSE))</f>
        <v>0</v>
      </c>
      <c r="GI22">
        <f>IF(ISNA(VLOOKUP('W. VaR &amp; Peak Pos By Trader'!$A26,'Import Peak'!$A$3:GI$37,GI$1,FALSE)),0,VLOOKUP('W. VaR &amp; Peak Pos By Trader'!$A26,'Import Peak'!$A$3:GI$37,GI$1,FALSE))</f>
        <v>0</v>
      </c>
      <c r="GJ22">
        <f>IF(ISNA(VLOOKUP('W. VaR &amp; Peak Pos By Trader'!$A26,'Import Peak'!$A$3:GJ$37,GJ$1,FALSE)),0,VLOOKUP('W. VaR &amp; Peak Pos By Trader'!$A26,'Import Peak'!$A$3:GJ$37,GJ$1,FALSE))</f>
        <v>0</v>
      </c>
      <c r="GK22">
        <f>IF(ISNA(VLOOKUP('W. VaR &amp; Peak Pos By Trader'!$A26,'Import Peak'!$A$3:GK$37,GK$1,FALSE)),0,VLOOKUP('W. VaR &amp; Peak Pos By Trader'!$A26,'Import Peak'!$A$3:GK$37,GK$1,FALSE))</f>
        <v>0</v>
      </c>
      <c r="GL22">
        <f>IF(ISNA(VLOOKUP('W. VaR &amp; Peak Pos By Trader'!$A26,'Import Peak'!$A$3:GL$37,GL$1,FALSE)),0,VLOOKUP('W. VaR &amp; Peak Pos By Trader'!$A26,'Import Peak'!$A$3:GL$37,GL$1,FALSE))</f>
        <v>0</v>
      </c>
      <c r="GM22">
        <f>IF(ISNA(VLOOKUP('W. VaR &amp; Peak Pos By Trader'!$A26,'Import Peak'!$A$3:GM$37,GM$1,FALSE)),0,VLOOKUP('W. VaR &amp; Peak Pos By Trader'!$A26,'Import Peak'!$A$3:GM$37,GM$1,FALSE))</f>
        <v>0</v>
      </c>
      <c r="GN22">
        <f>IF(ISNA(VLOOKUP('W. VaR &amp; Peak Pos By Trader'!$A26,'Import Peak'!$A$3:GN$37,GN$1,FALSE)),0,VLOOKUP('W. VaR &amp; Peak Pos By Trader'!$A26,'Import Peak'!$A$3:GN$37,GN$1,FALSE))</f>
        <v>0</v>
      </c>
      <c r="GO22">
        <f>IF(ISNA(VLOOKUP('W. VaR &amp; Peak Pos By Trader'!$A26,'Import Peak'!$A$3:GO$37,GO$1,FALSE)),0,VLOOKUP('W. VaR &amp; Peak Pos By Trader'!$A26,'Import Peak'!$A$3:GO$37,GO$1,FALSE))</f>
        <v>0</v>
      </c>
      <c r="GP22">
        <f>IF(ISNA(VLOOKUP('W. VaR &amp; Peak Pos By Trader'!$A26,'Import Peak'!$A$3:GP$37,GP$1,FALSE)),0,VLOOKUP('W. VaR &amp; Peak Pos By Trader'!$A26,'Import Peak'!$A$3:GP$37,GP$1,FALSE))</f>
        <v>0</v>
      </c>
      <c r="GQ22">
        <f>IF(ISNA(VLOOKUP('W. VaR &amp; Peak Pos By Trader'!$A26,'Import Peak'!$A$3:GQ$37,GQ$1,FALSE)),0,VLOOKUP('W. VaR &amp; Peak Pos By Trader'!$A26,'Import Peak'!$A$3:GQ$37,GQ$1,FALSE))</f>
        <v>0</v>
      </c>
      <c r="GR22">
        <f>IF(ISNA(VLOOKUP('W. VaR &amp; Peak Pos By Trader'!$A26,'Import Peak'!$A$3:GR$37,GR$1,FALSE)),0,VLOOKUP('W. VaR &amp; Peak Pos By Trader'!$A26,'Import Peak'!$A$3:GR$37,GR$1,FALSE))</f>
        <v>0</v>
      </c>
      <c r="GS22">
        <f>IF(ISNA(VLOOKUP('W. VaR &amp; Peak Pos By Trader'!$A26,'Import Peak'!$A$3:GS$37,GS$1,FALSE)),0,VLOOKUP('W. VaR &amp; Peak Pos By Trader'!$A26,'Import Peak'!$A$3:GS$37,GS$1,FALSE))</f>
        <v>0</v>
      </c>
      <c r="GT22">
        <f>IF(ISNA(VLOOKUP('W. VaR &amp; Peak Pos By Trader'!$A26,'Import Peak'!$A$3:GT$37,GT$1,FALSE)),0,VLOOKUP('W. VaR &amp; Peak Pos By Trader'!$A26,'Import Peak'!$A$3:GT$37,GT$1,FALSE))</f>
        <v>0</v>
      </c>
      <c r="GU22">
        <f>IF(ISNA(VLOOKUP('W. VaR &amp; Peak Pos By Trader'!$A26,'Import Peak'!$A$3:GU$37,GU$1,FALSE)),0,VLOOKUP('W. VaR &amp; Peak Pos By Trader'!$A26,'Import Peak'!$A$3:GU$37,GU$1,FALSE))</f>
        <v>0</v>
      </c>
      <c r="GV22">
        <f>IF(ISNA(VLOOKUP('W. VaR &amp; Peak Pos By Trader'!$A26,'Import Peak'!$A$3:GV$37,GV$1,FALSE)),0,VLOOKUP('W. VaR &amp; Peak Pos By Trader'!$A26,'Import Peak'!$A$3:GV$37,GV$1,FALSE))</f>
        <v>0</v>
      </c>
      <c r="GW22">
        <f>IF(ISNA(VLOOKUP('W. VaR &amp; Peak Pos By Trader'!$A26,'Import Peak'!$A$3:GW$37,GW$1,FALSE)),0,VLOOKUP('W. VaR &amp; Peak Pos By Trader'!$A26,'Import Peak'!$A$3:GW$37,GW$1,FALSE))</f>
        <v>0</v>
      </c>
      <c r="GX22">
        <f>IF(ISNA(VLOOKUP('W. VaR &amp; Peak Pos By Trader'!$A26,'Import Peak'!$A$3:GX$37,GX$1,FALSE)),0,VLOOKUP('W. VaR &amp; Peak Pos By Trader'!$A26,'Import Peak'!$A$3:GX$37,GX$1,FALSE))</f>
        <v>0</v>
      </c>
      <c r="GY22">
        <f>IF(ISNA(VLOOKUP('W. VaR &amp; Peak Pos By Trader'!$A26,'Import Peak'!$A$3:GY$37,GY$1,FALSE)),0,VLOOKUP('W. VaR &amp; Peak Pos By Trader'!$A26,'Import Peak'!$A$3:GY$37,GY$1,FALSE))</f>
        <v>0</v>
      </c>
      <c r="GZ22">
        <f>IF(ISNA(VLOOKUP('W. VaR &amp; Peak Pos By Trader'!$A26,'Import Peak'!$A$3:GZ$37,GZ$1,FALSE)),0,VLOOKUP('W. VaR &amp; Peak Pos By Trader'!$A26,'Import Peak'!$A$3:GZ$37,GZ$1,FALSE))</f>
        <v>0</v>
      </c>
      <c r="HA22">
        <f>IF(ISNA(VLOOKUP('W. VaR &amp; Peak Pos By Trader'!$A26,'Import Peak'!$A$3:HA$37,HA$1,FALSE)),0,VLOOKUP('W. VaR &amp; Peak Pos By Trader'!$A26,'Import Peak'!$A$3:HA$37,HA$1,FALSE))</f>
        <v>0</v>
      </c>
      <c r="HB22">
        <f>IF(ISNA(VLOOKUP('W. VaR &amp; Peak Pos By Trader'!$A26,'Import Peak'!$A$3:HB$37,HB$1,FALSE)),0,VLOOKUP('W. VaR &amp; Peak Pos By Trader'!$A26,'Import Peak'!$A$3:HB$37,HB$1,FALSE))</f>
        <v>0</v>
      </c>
      <c r="HC22">
        <f>IF(ISNA(VLOOKUP('W. VaR &amp; Peak Pos By Trader'!$A26,'Import Peak'!$A$3:HC$37,HC$1,FALSE)),0,VLOOKUP('W. VaR &amp; Peak Pos By Trader'!$A26,'Import Peak'!$A$3:HC$37,HC$1,FALSE))</f>
        <v>0</v>
      </c>
      <c r="HD22">
        <f>IF(ISNA(VLOOKUP('W. VaR &amp; Peak Pos By Trader'!$A26,'Import Peak'!$A$3:HD$37,HD$1,FALSE)),0,VLOOKUP('W. VaR &amp; Peak Pos By Trader'!$A26,'Import Peak'!$A$3:HD$37,HD$1,FALSE))</f>
        <v>0</v>
      </c>
      <c r="HE22">
        <f>IF(ISNA(VLOOKUP('W. VaR &amp; Peak Pos By Trader'!$A26,'Import Peak'!$A$3:HE$37,HE$1,FALSE)),0,VLOOKUP('W. VaR &amp; Peak Pos By Trader'!$A26,'Import Peak'!$A$3:HE$37,HE$1,FALSE))</f>
        <v>0</v>
      </c>
      <c r="HF22">
        <f>IF(ISNA(VLOOKUP('W. VaR &amp; Peak Pos By Trader'!$A26,'Import Peak'!$A$3:HF$37,HF$1,FALSE)),0,VLOOKUP('W. VaR &amp; Peak Pos By Trader'!$A26,'Import Peak'!$A$3:HF$37,HF$1,FALSE))</f>
        <v>0</v>
      </c>
      <c r="HG22">
        <f>IF(ISNA(VLOOKUP('W. VaR &amp; Peak Pos By Trader'!$A26,'Import Peak'!$A$3:HG$37,HG$1,FALSE)),0,VLOOKUP('W. VaR &amp; Peak Pos By Trader'!$A26,'Import Peak'!$A$3:HG$37,HG$1,FALSE))</f>
        <v>0</v>
      </c>
      <c r="HH22">
        <f>IF(ISNA(VLOOKUP('W. VaR &amp; Peak Pos By Trader'!$A26,'Import Peak'!$A$3:HH$37,HH$1,FALSE)),0,VLOOKUP('W. VaR &amp; Peak Pos By Trader'!$A26,'Import Peak'!$A$3:HH$37,HH$1,FALSE))</f>
        <v>0</v>
      </c>
      <c r="HI22">
        <f>IF(ISNA(VLOOKUP('W. VaR &amp; Peak Pos By Trader'!$A26,'Import Peak'!$A$3:HI$37,HI$1,FALSE)),0,VLOOKUP('W. VaR &amp; Peak Pos By Trader'!$A26,'Import Peak'!$A$3:HI$37,HI$1,FALSE))</f>
        <v>0</v>
      </c>
      <c r="HJ22">
        <f>IF(ISNA(VLOOKUP('W. VaR &amp; Peak Pos By Trader'!$A26,'Import Peak'!$A$3:HJ$37,HJ$1,FALSE)),0,VLOOKUP('W. VaR &amp; Peak Pos By Trader'!$A26,'Import Peak'!$A$3:HJ$37,HJ$1,FALSE))</f>
        <v>0</v>
      </c>
      <c r="HK22">
        <f>IF(ISNA(VLOOKUP('W. VaR &amp; Peak Pos By Trader'!$A26,'Import Peak'!$A$3:HK$37,HK$1,FALSE)),0,VLOOKUP('W. VaR &amp; Peak Pos By Trader'!$A26,'Import Peak'!$A$3:HK$37,HK$1,FALSE))</f>
        <v>0</v>
      </c>
      <c r="HL22">
        <f>IF(ISNA(VLOOKUP('W. VaR &amp; Peak Pos By Trader'!$A26,'Import Peak'!$A$3:HL$37,HL$1,FALSE)),0,VLOOKUP('W. VaR &amp; Peak Pos By Trader'!$A26,'Import Peak'!$A$3:HL$37,HL$1,FALSE))</f>
        <v>0</v>
      </c>
      <c r="HM22">
        <f>IF(ISNA(VLOOKUP('W. VaR &amp; Peak Pos By Trader'!$A26,'Import Peak'!$A$3:HM$37,HM$1,FALSE)),0,VLOOKUP('W. VaR &amp; Peak Pos By Trader'!$A26,'Import Peak'!$A$3:HM$37,HM$1,FALSE))</f>
        <v>0</v>
      </c>
      <c r="HN22">
        <f>IF(ISNA(VLOOKUP('W. VaR &amp; Peak Pos By Trader'!$A26,'Import Peak'!$A$3:HN$37,HN$1,FALSE)),0,VLOOKUP('W. VaR &amp; Peak Pos By Trader'!$A26,'Import Peak'!$A$3:HN$37,HN$1,FALSE))</f>
        <v>0</v>
      </c>
      <c r="HO22">
        <f>IF(ISNA(VLOOKUP('W. VaR &amp; Peak Pos By Trader'!$A26,'Import Peak'!$A$3:HO$37,HO$1,FALSE)),0,VLOOKUP('W. VaR &amp; Peak Pos By Trader'!$A26,'Import Peak'!$A$3:HO$37,HO$1,FALSE))</f>
        <v>0</v>
      </c>
      <c r="HP22">
        <f>IF(ISNA(VLOOKUP('W. VaR &amp; Peak Pos By Trader'!$A26,'Import Peak'!$A$3:HP$37,HP$1,FALSE)),0,VLOOKUP('W. VaR &amp; Peak Pos By Trader'!$A26,'Import Peak'!$A$3:HP$37,HP$1,FALSE))</f>
        <v>0</v>
      </c>
      <c r="HQ22">
        <f>IF(ISNA(VLOOKUP('W. VaR &amp; Peak Pos By Trader'!$A26,'Import Peak'!$A$3:HQ$37,HQ$1,FALSE)),0,VLOOKUP('W. VaR &amp; Peak Pos By Trader'!$A26,'Import Peak'!$A$3:HQ$37,HQ$1,FALSE))</f>
        <v>0</v>
      </c>
      <c r="HR22">
        <f>IF(ISNA(VLOOKUP('W. VaR &amp; Peak Pos By Trader'!$A26,'Import Peak'!$A$3:HR$37,HR$1,FALSE)),0,VLOOKUP('W. VaR &amp; Peak Pos By Trader'!$A26,'Import Peak'!$A$3:HR$37,HR$1,FALSE))</f>
        <v>0</v>
      </c>
      <c r="HS22">
        <f>IF(ISNA(VLOOKUP('W. VaR &amp; Peak Pos By Trader'!$A26,'Import Peak'!$A$3:HS$37,HS$1,FALSE)),0,VLOOKUP('W. VaR &amp; Peak Pos By Trader'!$A26,'Import Peak'!$A$3:HS$37,HS$1,FALSE))</f>
        <v>0</v>
      </c>
      <c r="HT22">
        <f>IF(ISNA(VLOOKUP('W. VaR &amp; Peak Pos By Trader'!$A26,'Import Peak'!$A$3:HT$37,HT$1,FALSE)),0,VLOOKUP('W. VaR &amp; Peak Pos By Trader'!$A26,'Import Peak'!$A$3:HT$37,HT$1,FALSE))</f>
        <v>0</v>
      </c>
      <c r="HU22">
        <f>IF(ISNA(VLOOKUP('W. VaR &amp; Peak Pos By Trader'!$A26,'Import Peak'!$A$3:HU$37,HU$1,FALSE)),0,VLOOKUP('W. VaR &amp; Peak Pos By Trader'!$A26,'Import Peak'!$A$3:HU$37,HU$1,FALSE))</f>
        <v>0</v>
      </c>
      <c r="HV22">
        <f>IF(ISNA(VLOOKUP('W. VaR &amp; Peak Pos By Trader'!$A26,'Import Peak'!$A$3:HV$37,HV$1,FALSE)),0,VLOOKUP('W. VaR &amp; Peak Pos By Trader'!$A26,'Import Peak'!$A$3:HV$37,HV$1,FALSE))</f>
        <v>0</v>
      </c>
      <c r="HW22">
        <f>IF(ISNA(VLOOKUP('W. VaR &amp; Peak Pos By Trader'!$A26,'Import Peak'!$A$3:HW$37,HW$1,FALSE)),0,VLOOKUP('W. VaR &amp; Peak Pos By Trader'!$A26,'Import Peak'!$A$3:HW$37,HW$1,FALSE))</f>
        <v>0</v>
      </c>
      <c r="HX22">
        <f>IF(ISNA(VLOOKUP('W. VaR &amp; Peak Pos By Trader'!$A26,'Import Peak'!$A$3:HX$37,HX$1,FALSE)),0,VLOOKUP('W. VaR &amp; Peak Pos By Trader'!$A26,'Import Peak'!$A$3:HX$37,HX$1,FALSE))</f>
        <v>0</v>
      </c>
      <c r="HY22">
        <f>IF(ISNA(VLOOKUP('W. VaR &amp; Peak Pos By Trader'!$A26,'Import Peak'!$A$3:HY$37,HY$1,FALSE)),0,VLOOKUP('W. VaR &amp; Peak Pos By Trader'!$A26,'Import Peak'!$A$3:HY$37,HY$1,FALSE))</f>
        <v>0</v>
      </c>
      <c r="HZ22">
        <f>IF(ISNA(VLOOKUP('W. VaR &amp; Peak Pos By Trader'!$A26,'Import Peak'!$A$3:HZ$37,HZ$1,FALSE)),0,VLOOKUP('W. VaR &amp; Peak Pos By Trader'!$A26,'Import Peak'!$A$3:HZ$37,HZ$1,FALSE))</f>
        <v>0</v>
      </c>
      <c r="IA22">
        <f>IF(ISNA(VLOOKUP('W. VaR &amp; Peak Pos By Trader'!$A26,'Import Peak'!$A$3:IA$37,IA$1,FALSE)),0,VLOOKUP('W. VaR &amp; Peak Pos By Trader'!$A26,'Import Peak'!$A$3:IA$37,IA$1,FALSE))</f>
        <v>0</v>
      </c>
      <c r="IB22">
        <f>IF(ISNA(VLOOKUP('W. VaR &amp; Peak Pos By Trader'!$A26,'Import Peak'!$A$3:IB$37,IB$1,FALSE)),0,VLOOKUP('W. VaR &amp; Peak Pos By Trader'!$A26,'Import Peak'!$A$3:IB$37,IB$1,FALSE))</f>
        <v>0</v>
      </c>
      <c r="IC22">
        <f>IF(ISNA(VLOOKUP('W. VaR &amp; Peak Pos By Trader'!$A26,'Import Peak'!$A$3:IC$37,IC$1,FALSE)),0,VLOOKUP('W. VaR &amp; Peak Pos By Trader'!$A26,'Import Peak'!$A$3:IC$37,IC$1,FALSE))</f>
        <v>0</v>
      </c>
    </row>
    <row r="23" spans="1:237" ht="18" thickBot="1">
      <c r="A23" s="21" t="s">
        <v>50</v>
      </c>
      <c r="B23" s="15">
        <f t="shared" ref="B23:BM23" si="28">SUM(B11:B21)</f>
        <v>0</v>
      </c>
      <c r="C23" s="15">
        <f t="shared" si="28"/>
        <v>0</v>
      </c>
      <c r="D23" s="15">
        <f t="shared" si="28"/>
        <v>0</v>
      </c>
      <c r="E23" s="15">
        <f t="shared" si="28"/>
        <v>0</v>
      </c>
      <c r="F23" s="15">
        <f t="shared" si="28"/>
        <v>0</v>
      </c>
      <c r="G23" s="15">
        <f t="shared" si="28"/>
        <v>0</v>
      </c>
      <c r="H23" s="15">
        <f t="shared" si="28"/>
        <v>-2853634.9526333329</v>
      </c>
      <c r="I23" s="15">
        <f t="shared" si="28"/>
        <v>2957942.6710000001</v>
      </c>
      <c r="J23" s="15">
        <f t="shared" si="28"/>
        <v>1403752.1003</v>
      </c>
      <c r="K23" s="15">
        <f t="shared" si="28"/>
        <v>95024.529899999994</v>
      </c>
      <c r="L23" s="15">
        <f t="shared" si="28"/>
        <v>105024.8425</v>
      </c>
      <c r="M23" s="15">
        <f t="shared" si="28"/>
        <v>-1415912.1200999999</v>
      </c>
      <c r="N23" s="15">
        <f t="shared" si="28"/>
        <v>-1460398.8661</v>
      </c>
      <c r="O23" s="15">
        <f t="shared" si="28"/>
        <v>-1410592.8626000001</v>
      </c>
      <c r="P23" s="15">
        <f t="shared" si="28"/>
        <v>-3611461.3438000004</v>
      </c>
      <c r="Q23" s="15">
        <f t="shared" si="28"/>
        <v>-3603714.2836999996</v>
      </c>
      <c r="R23" s="15">
        <f t="shared" si="28"/>
        <v>-3479805.7273000004</v>
      </c>
      <c r="S23" s="15">
        <f t="shared" si="28"/>
        <v>-1141508.6021</v>
      </c>
      <c r="T23" s="15">
        <f t="shared" si="28"/>
        <v>-2332988.5824000002</v>
      </c>
      <c r="U23" s="15">
        <f t="shared" si="28"/>
        <v>-2404569.5002000001</v>
      </c>
      <c r="V23" s="15">
        <f t="shared" si="28"/>
        <v>-7160063.4599000001</v>
      </c>
      <c r="W23" s="15">
        <f t="shared" si="28"/>
        <v>-6447662.4052999998</v>
      </c>
      <c r="X23" s="15">
        <f t="shared" si="28"/>
        <v>-7118317.6061000004</v>
      </c>
      <c r="Y23" s="15">
        <f t="shared" si="28"/>
        <v>-6433010.6885000002</v>
      </c>
      <c r="Z23" s="15">
        <f t="shared" si="28"/>
        <v>-6625846.7822000002</v>
      </c>
      <c r="AA23" s="15">
        <f t="shared" si="28"/>
        <v>-6389834.5906000007</v>
      </c>
      <c r="AB23" s="15">
        <f t="shared" si="28"/>
        <v>-6579884.0625</v>
      </c>
      <c r="AC23" s="15">
        <f t="shared" si="28"/>
        <v>-6555490.4133000001</v>
      </c>
      <c r="AD23" s="15">
        <f t="shared" si="28"/>
        <v>-6319752.0426000003</v>
      </c>
      <c r="AE23" s="15">
        <f t="shared" si="28"/>
        <v>-6505494.4996000007</v>
      </c>
      <c r="AF23" s="15">
        <f t="shared" si="28"/>
        <v>-7114862.1142999995</v>
      </c>
      <c r="AG23" s="15">
        <f t="shared" si="28"/>
        <v>-7323345.2298000008</v>
      </c>
      <c r="AH23" s="15">
        <f t="shared" si="28"/>
        <v>-3741564.7094000001</v>
      </c>
      <c r="AI23" s="15">
        <f t="shared" si="28"/>
        <v>-3486181.2311000004</v>
      </c>
      <c r="AJ23" s="15">
        <f t="shared" si="28"/>
        <v>-3712371.8728</v>
      </c>
      <c r="AK23" s="15">
        <f t="shared" si="28"/>
        <v>-3577643.1573999999</v>
      </c>
      <c r="AL23" s="15">
        <f t="shared" si="28"/>
        <v>-3681674.4101</v>
      </c>
      <c r="AM23" s="15">
        <f t="shared" si="28"/>
        <v>-3547442.2505000001</v>
      </c>
      <c r="AN23" s="15">
        <f t="shared" si="28"/>
        <v>-3649980.6931999996</v>
      </c>
      <c r="AO23" s="15">
        <f t="shared" si="28"/>
        <v>-3633502.2058999999</v>
      </c>
      <c r="AP23" s="15">
        <f t="shared" si="28"/>
        <v>-3500108.3290999997</v>
      </c>
      <c r="AQ23" s="15">
        <f t="shared" si="28"/>
        <v>-3600365.0589000001</v>
      </c>
      <c r="AR23" s="15">
        <f t="shared" si="28"/>
        <v>-3467585.2771999999</v>
      </c>
      <c r="AS23" s="15">
        <f t="shared" si="28"/>
        <v>-3566927.3395999996</v>
      </c>
      <c r="AT23" s="15">
        <f t="shared" si="28"/>
        <v>-3345423.5018000002</v>
      </c>
      <c r="AU23" s="15">
        <f t="shared" si="28"/>
        <v>-3007924.2397999996</v>
      </c>
      <c r="AV23" s="15">
        <f t="shared" si="28"/>
        <v>-3316332.0841999999</v>
      </c>
      <c r="AW23" s="15">
        <f t="shared" si="28"/>
        <v>-3194365.7362000002</v>
      </c>
      <c r="AX23" s="15">
        <f t="shared" si="28"/>
        <v>-3285727.3612000002</v>
      </c>
      <c r="AY23" s="15">
        <f t="shared" si="28"/>
        <v>-3164492.1052999999</v>
      </c>
      <c r="AZ23" s="15">
        <f t="shared" si="28"/>
        <v>-3254606.8118000003</v>
      </c>
      <c r="BA23" s="15">
        <f t="shared" si="28"/>
        <v>-3238600.3358</v>
      </c>
      <c r="BB23" s="15">
        <f t="shared" si="28"/>
        <v>-3118518.0423000003</v>
      </c>
      <c r="BC23" s="15">
        <f t="shared" si="28"/>
        <v>-3206740.6634999998</v>
      </c>
      <c r="BD23" s="15">
        <f t="shared" si="28"/>
        <v>-2961019.8393000001</v>
      </c>
      <c r="BE23" s="15">
        <f t="shared" si="28"/>
        <v>-3044420.1969999997</v>
      </c>
      <c r="BF23" s="15">
        <f t="shared" si="28"/>
        <v>-2899184.9106999999</v>
      </c>
      <c r="BG23" s="15">
        <f t="shared" si="28"/>
        <v>-2604762.0893999999</v>
      </c>
      <c r="BH23" s="15">
        <f t="shared" si="28"/>
        <v>-2869901.1357</v>
      </c>
      <c r="BI23" s="15">
        <f t="shared" si="28"/>
        <v>-2762295.2178999996</v>
      </c>
      <c r="BJ23" s="15">
        <f t="shared" si="28"/>
        <v>-2839252.5663999999</v>
      </c>
      <c r="BK23" s="15">
        <f t="shared" si="28"/>
        <v>-2732456.3095000004</v>
      </c>
      <c r="BL23" s="15">
        <f t="shared" si="28"/>
        <v>-2808244.7873</v>
      </c>
      <c r="BM23" s="15">
        <f t="shared" si="28"/>
        <v>-2792355.2807</v>
      </c>
      <c r="BN23" s="15">
        <f t="shared" ref="BN23:DY23" si="29">SUM(BN11:BN21)</f>
        <v>-2686819.889</v>
      </c>
      <c r="BO23" s="15">
        <f t="shared" si="29"/>
        <v>-2760842.39</v>
      </c>
      <c r="BP23" s="15">
        <f t="shared" si="29"/>
        <v>-2656168.4478000002</v>
      </c>
      <c r="BQ23" s="15">
        <f t="shared" si="29"/>
        <v>-2730100.2767000003</v>
      </c>
      <c r="BR23" s="15">
        <f t="shared" si="29"/>
        <v>-2610263.0954999998</v>
      </c>
      <c r="BS23" s="15">
        <f t="shared" si="29"/>
        <v>-2346204.9467000002</v>
      </c>
      <c r="BT23" s="15">
        <f t="shared" si="29"/>
        <v>-2586127.9693999998</v>
      </c>
      <c r="BU23" s="15">
        <f t="shared" si="29"/>
        <v>-2490426.3938999996</v>
      </c>
      <c r="BV23" s="15">
        <f t="shared" si="29"/>
        <v>-2561159.2851</v>
      </c>
      <c r="BW23" s="15">
        <f t="shared" si="29"/>
        <v>-2466257.3243</v>
      </c>
      <c r="BX23" s="15">
        <f t="shared" si="29"/>
        <v>-2536180.0101000001</v>
      </c>
      <c r="BY23" s="15">
        <f t="shared" si="29"/>
        <v>-2523483.2006000001</v>
      </c>
      <c r="BZ23" s="15">
        <f t="shared" si="29"/>
        <v>-2429792.5485999999</v>
      </c>
      <c r="CA23" s="15">
        <f t="shared" si="29"/>
        <v>-2498497.5671999999</v>
      </c>
      <c r="CB23" s="15">
        <f t="shared" si="29"/>
        <v>-2405613.3255000003</v>
      </c>
      <c r="CC23" s="15">
        <f t="shared" si="29"/>
        <v>-2473514.0189</v>
      </c>
      <c r="CD23" s="15">
        <f t="shared" si="29"/>
        <v>-2460819.8543999996</v>
      </c>
      <c r="CE23" s="15">
        <f t="shared" si="29"/>
        <v>-2290184.4038</v>
      </c>
      <c r="CF23" s="15">
        <f t="shared" si="29"/>
        <v>-2436258.0781999999</v>
      </c>
      <c r="CG23" s="15">
        <f t="shared" si="29"/>
        <v>-2345393.2051999997</v>
      </c>
      <c r="CH23" s="15">
        <f t="shared" si="29"/>
        <v>-2411301.2034</v>
      </c>
      <c r="CI23" s="15">
        <f t="shared" si="29"/>
        <v>-2321250.2411000002</v>
      </c>
      <c r="CJ23" s="15">
        <f t="shared" si="29"/>
        <v>-2386363.5056999996</v>
      </c>
      <c r="CK23" s="15">
        <f t="shared" si="29"/>
        <v>-2373699.1322999997</v>
      </c>
      <c r="CL23" s="15">
        <f t="shared" si="29"/>
        <v>-2284878.9325999999</v>
      </c>
      <c r="CM23" s="15">
        <f t="shared" si="29"/>
        <v>-2348799.3667000001</v>
      </c>
      <c r="CN23" s="15">
        <f t="shared" si="29"/>
        <v>-2260797.0840999996</v>
      </c>
      <c r="CO23" s="15">
        <f t="shared" si="29"/>
        <v>-2323930.6329999999</v>
      </c>
      <c r="CP23" s="15">
        <f t="shared" si="29"/>
        <v>-2311305.8014000002</v>
      </c>
      <c r="CQ23" s="15">
        <f t="shared" si="29"/>
        <v>-2076236.8330999999</v>
      </c>
      <c r="CR23" s="15">
        <f t="shared" si="29"/>
        <v>-2287305.4934999999</v>
      </c>
      <c r="CS23" s="15">
        <f t="shared" si="29"/>
        <v>-2201333.0175000001</v>
      </c>
      <c r="CT23" s="15">
        <f t="shared" si="29"/>
        <v>-2262533.3308000001</v>
      </c>
      <c r="CU23" s="15">
        <f t="shared" si="29"/>
        <v>-2177382.4522000002</v>
      </c>
      <c r="CV23" s="15">
        <f t="shared" si="29"/>
        <v>-2237807.9964000001</v>
      </c>
      <c r="CW23" s="15">
        <f t="shared" si="29"/>
        <v>-2225262.0238999999</v>
      </c>
      <c r="CX23" s="15">
        <f t="shared" si="29"/>
        <v>-2141351.4717000001</v>
      </c>
      <c r="CY23" s="15">
        <f t="shared" si="29"/>
        <v>-2200615.6242999998</v>
      </c>
      <c r="CZ23" s="15">
        <f t="shared" si="29"/>
        <v>-2117528.0031000003</v>
      </c>
      <c r="DA23" s="15">
        <f t="shared" si="29"/>
        <v>-2176026.9774000002</v>
      </c>
      <c r="DB23" s="15">
        <f t="shared" si="29"/>
        <v>-2163554.5984999998</v>
      </c>
      <c r="DC23" s="15">
        <f t="shared" si="29"/>
        <v>-1942927.9309999999</v>
      </c>
      <c r="DD23" s="15">
        <f t="shared" si="29"/>
        <v>-2139863.0527999997</v>
      </c>
      <c r="DE23" s="15">
        <f t="shared" si="29"/>
        <v>-2058813.1498</v>
      </c>
      <c r="DF23" s="15">
        <f t="shared" si="29"/>
        <v>-2115435.4501999998</v>
      </c>
      <c r="DG23" s="15">
        <f t="shared" si="29"/>
        <v>-2035208.5491999998</v>
      </c>
      <c r="DH23" s="15">
        <f t="shared" si="29"/>
        <v>-2091080.0345000001</v>
      </c>
      <c r="DI23" s="15">
        <f t="shared" si="29"/>
        <v>-2078731.6432999999</v>
      </c>
      <c r="DJ23" s="15">
        <f t="shared" si="29"/>
        <v>-1999745.2708999999</v>
      </c>
      <c r="DK23" s="15">
        <f t="shared" si="29"/>
        <v>-2054492.6466999999</v>
      </c>
      <c r="DL23" s="15">
        <f t="shared" si="29"/>
        <v>-1976328.0814</v>
      </c>
      <c r="DM23" s="15">
        <f t="shared" si="29"/>
        <v>-2030335.7383999999</v>
      </c>
      <c r="DN23" s="15">
        <f t="shared" si="29"/>
        <v>-440361.39840000001</v>
      </c>
      <c r="DO23" s="15">
        <f t="shared" si="29"/>
        <v>-395337.12400000001</v>
      </c>
      <c r="DP23" s="15">
        <f t="shared" si="29"/>
        <v>-435290.36119999998</v>
      </c>
      <c r="DQ23" s="15">
        <f t="shared" si="29"/>
        <v>-418677.4362</v>
      </c>
      <c r="DR23" s="15">
        <f t="shared" si="29"/>
        <v>-430067.05459999997</v>
      </c>
      <c r="DS23" s="15">
        <f t="shared" si="29"/>
        <v>-413632.72989999998</v>
      </c>
      <c r="DT23" s="15">
        <f t="shared" si="29"/>
        <v>-424864.4915</v>
      </c>
      <c r="DU23" s="15">
        <f t="shared" si="29"/>
        <v>-422228.76549999998</v>
      </c>
      <c r="DV23" s="15">
        <f t="shared" si="29"/>
        <v>-406063.25689999998</v>
      </c>
      <c r="DW23" s="15">
        <f t="shared" si="29"/>
        <v>-417058.95529999997</v>
      </c>
      <c r="DX23" s="15">
        <f t="shared" si="29"/>
        <v>-401071.27220000001</v>
      </c>
      <c r="DY23" s="15">
        <f t="shared" si="29"/>
        <v>-412027.20449999999</v>
      </c>
      <c r="DZ23" s="15">
        <f t="shared" ref="DZ23:GK23" si="30">SUM(DZ11:DZ21)</f>
        <v>-409779.25060000003</v>
      </c>
      <c r="EA23" s="15">
        <f t="shared" si="30"/>
        <v>-381246.28419999999</v>
      </c>
      <c r="EB23" s="15">
        <f t="shared" si="30"/>
        <v>-405450.63400000002</v>
      </c>
      <c r="EC23" s="15">
        <f t="shared" si="30"/>
        <v>-390218.41480000003</v>
      </c>
      <c r="ED23" s="15">
        <f t="shared" si="30"/>
        <v>-401080.00439999998</v>
      </c>
      <c r="EE23" s="15">
        <f t="shared" si="30"/>
        <v>-386003.72899999999</v>
      </c>
      <c r="EF23" s="15">
        <f t="shared" si="30"/>
        <v>-396739.79399999999</v>
      </c>
      <c r="EG23" s="15">
        <f t="shared" si="30"/>
        <v>-394545.78240000003</v>
      </c>
      <c r="EH23" s="15">
        <f t="shared" si="30"/>
        <v>-379702.87809999997</v>
      </c>
      <c r="EI23" s="15">
        <f t="shared" si="30"/>
        <v>-390251.51630000002</v>
      </c>
      <c r="EJ23" s="15">
        <f t="shared" si="30"/>
        <v>-375562.13370000001</v>
      </c>
      <c r="EK23" s="15">
        <f t="shared" si="30"/>
        <v>-385987.75069999998</v>
      </c>
      <c r="EL23" s="15">
        <f t="shared" si="30"/>
        <v>-383832.61609999998</v>
      </c>
      <c r="EM23" s="15">
        <f t="shared" si="30"/>
        <v>-344748.07459999999</v>
      </c>
      <c r="EN23" s="15">
        <f t="shared" si="30"/>
        <v>-379752.69929999998</v>
      </c>
      <c r="EO23" s="15">
        <f t="shared" si="30"/>
        <v>-365439.16279999999</v>
      </c>
      <c r="EP23" s="15">
        <f t="shared" si="30"/>
        <v>-375564.53450000001</v>
      </c>
      <c r="EQ23" s="15">
        <f t="shared" si="30"/>
        <v>-361401.13290000003</v>
      </c>
      <c r="ER23" s="15">
        <f t="shared" si="30"/>
        <v>-371406.93930000003</v>
      </c>
      <c r="ES23" s="15">
        <f t="shared" si="30"/>
        <v>-369305.78220000002</v>
      </c>
      <c r="ET23" s="15">
        <f t="shared" si="30"/>
        <v>-355366.95890000003</v>
      </c>
      <c r="EU23" s="15">
        <f t="shared" si="30"/>
        <v>-365194.31199999998</v>
      </c>
      <c r="EV23" s="15">
        <f t="shared" si="30"/>
        <v>-351403.16029999999</v>
      </c>
      <c r="EW23" s="15">
        <f t="shared" si="30"/>
        <v>-361113.43119999999</v>
      </c>
      <c r="EX23" s="15">
        <f t="shared" si="30"/>
        <v>-359051.26409999997</v>
      </c>
      <c r="EY23" s="15">
        <f t="shared" si="30"/>
        <v>-322448.9007</v>
      </c>
      <c r="EZ23" s="15">
        <f t="shared" si="30"/>
        <v>-355148.32030000002</v>
      </c>
      <c r="FA23" s="15">
        <f t="shared" si="30"/>
        <v>-341718.4719</v>
      </c>
      <c r="FB23" s="15">
        <f t="shared" si="30"/>
        <v>-351143.15629999997</v>
      </c>
      <c r="FC23" s="15">
        <f t="shared" si="30"/>
        <v>-337857.54499999998</v>
      </c>
      <c r="FD23" s="15">
        <f t="shared" si="30"/>
        <v>-347168.56790000002</v>
      </c>
      <c r="FE23" s="15">
        <f t="shared" si="30"/>
        <v>-345160.40889999998</v>
      </c>
      <c r="FF23" s="15">
        <f t="shared" si="30"/>
        <v>-332090.45939999999</v>
      </c>
      <c r="FG23" s="15">
        <f t="shared" si="30"/>
        <v>-341231.91</v>
      </c>
      <c r="FH23" s="15">
        <f t="shared" si="30"/>
        <v>-328303.70679999999</v>
      </c>
      <c r="FI23" s="15">
        <f t="shared" si="30"/>
        <v>-337333.94809999998</v>
      </c>
      <c r="FJ23" s="15">
        <f t="shared" si="30"/>
        <v>-335364.71289999998</v>
      </c>
      <c r="FK23" s="15">
        <f t="shared" si="30"/>
        <v>-301138.51439999999</v>
      </c>
      <c r="FL23" s="15">
        <f t="shared" si="30"/>
        <v>-331638.57510000002</v>
      </c>
      <c r="FM23" s="15">
        <f t="shared" si="30"/>
        <v>-319056.96870000003</v>
      </c>
      <c r="FN23" s="15">
        <f t="shared" si="30"/>
        <v>-327816.10399999999</v>
      </c>
      <c r="FO23" s="15">
        <f t="shared" si="30"/>
        <v>-315372.78090000001</v>
      </c>
      <c r="FP23" s="15">
        <f t="shared" si="30"/>
        <v>-324024.07939999999</v>
      </c>
      <c r="FQ23" s="15">
        <f t="shared" si="30"/>
        <v>-322108.64189999999</v>
      </c>
      <c r="FR23" s="15">
        <f t="shared" si="30"/>
        <v>-309871.9878</v>
      </c>
      <c r="FS23" s="15">
        <f t="shared" si="30"/>
        <v>-318362.46999999997</v>
      </c>
      <c r="FT23" s="15">
        <f t="shared" si="30"/>
        <v>-306261.5932</v>
      </c>
      <c r="FU23" s="15">
        <f t="shared" si="30"/>
        <v>-314646.65210000001</v>
      </c>
      <c r="FV23">
        <f t="shared" si="30"/>
        <v>0</v>
      </c>
      <c r="FW23">
        <f t="shared" si="30"/>
        <v>0</v>
      </c>
      <c r="FX23">
        <f t="shared" si="30"/>
        <v>0</v>
      </c>
      <c r="FY23">
        <f t="shared" si="30"/>
        <v>0</v>
      </c>
      <c r="FZ23">
        <f t="shared" si="30"/>
        <v>0</v>
      </c>
      <c r="GA23">
        <f t="shared" si="30"/>
        <v>0</v>
      </c>
      <c r="GB23">
        <f t="shared" si="30"/>
        <v>0</v>
      </c>
      <c r="GC23">
        <f t="shared" si="30"/>
        <v>0</v>
      </c>
      <c r="GD23">
        <f t="shared" si="30"/>
        <v>0</v>
      </c>
      <c r="GE23">
        <f t="shared" si="30"/>
        <v>0</v>
      </c>
      <c r="GF23">
        <f t="shared" si="30"/>
        <v>0</v>
      </c>
      <c r="GG23">
        <f t="shared" si="30"/>
        <v>0</v>
      </c>
      <c r="GH23">
        <f t="shared" si="30"/>
        <v>0</v>
      </c>
      <c r="GI23">
        <f t="shared" si="30"/>
        <v>0</v>
      </c>
      <c r="GJ23">
        <f t="shared" si="30"/>
        <v>0</v>
      </c>
      <c r="GK23">
        <f t="shared" si="30"/>
        <v>0</v>
      </c>
      <c r="GL23">
        <f t="shared" ref="GL23:IC23" si="31">SUM(GL11:GL21)</f>
        <v>0</v>
      </c>
      <c r="GM23">
        <f t="shared" si="31"/>
        <v>0</v>
      </c>
      <c r="GN23">
        <f t="shared" si="31"/>
        <v>0</v>
      </c>
      <c r="GO23">
        <f t="shared" si="31"/>
        <v>0</v>
      </c>
      <c r="GP23">
        <f t="shared" si="31"/>
        <v>0</v>
      </c>
      <c r="GQ23">
        <f t="shared" si="31"/>
        <v>0</v>
      </c>
      <c r="GR23">
        <f t="shared" si="31"/>
        <v>0</v>
      </c>
      <c r="GS23">
        <f t="shared" si="31"/>
        <v>0</v>
      </c>
      <c r="GT23">
        <f t="shared" si="31"/>
        <v>0</v>
      </c>
      <c r="GU23">
        <f t="shared" si="31"/>
        <v>0</v>
      </c>
      <c r="GV23">
        <f t="shared" si="31"/>
        <v>0</v>
      </c>
      <c r="GW23">
        <f t="shared" si="31"/>
        <v>0</v>
      </c>
      <c r="GX23">
        <f t="shared" si="31"/>
        <v>0</v>
      </c>
      <c r="GY23">
        <f t="shared" si="31"/>
        <v>0</v>
      </c>
      <c r="GZ23">
        <f t="shared" si="31"/>
        <v>0</v>
      </c>
      <c r="HA23">
        <f t="shared" si="31"/>
        <v>0</v>
      </c>
      <c r="HB23">
        <f t="shared" si="31"/>
        <v>0</v>
      </c>
      <c r="HC23">
        <f t="shared" si="31"/>
        <v>0</v>
      </c>
      <c r="HD23">
        <f t="shared" si="31"/>
        <v>0</v>
      </c>
      <c r="HE23">
        <f t="shared" si="31"/>
        <v>0</v>
      </c>
      <c r="HF23">
        <f t="shared" si="31"/>
        <v>0</v>
      </c>
      <c r="HG23">
        <f t="shared" si="31"/>
        <v>0</v>
      </c>
      <c r="HH23">
        <f t="shared" si="31"/>
        <v>0</v>
      </c>
      <c r="HI23">
        <f t="shared" si="31"/>
        <v>0</v>
      </c>
      <c r="HJ23">
        <f t="shared" si="31"/>
        <v>0</v>
      </c>
      <c r="HK23">
        <f t="shared" si="31"/>
        <v>0</v>
      </c>
      <c r="HL23">
        <f t="shared" si="31"/>
        <v>0</v>
      </c>
      <c r="HM23">
        <f t="shared" si="31"/>
        <v>0</v>
      </c>
      <c r="HN23">
        <f t="shared" si="31"/>
        <v>0</v>
      </c>
      <c r="HO23">
        <f t="shared" si="31"/>
        <v>0</v>
      </c>
      <c r="HP23">
        <f t="shared" si="31"/>
        <v>0</v>
      </c>
      <c r="HQ23">
        <f t="shared" si="31"/>
        <v>0</v>
      </c>
      <c r="HR23">
        <f t="shared" si="31"/>
        <v>0</v>
      </c>
      <c r="HS23">
        <f t="shared" si="31"/>
        <v>0</v>
      </c>
      <c r="HT23">
        <f t="shared" si="31"/>
        <v>0</v>
      </c>
      <c r="HU23">
        <f t="shared" si="31"/>
        <v>0</v>
      </c>
      <c r="HV23">
        <f t="shared" si="31"/>
        <v>0</v>
      </c>
      <c r="HW23">
        <f t="shared" si="31"/>
        <v>0</v>
      </c>
      <c r="HX23">
        <f t="shared" si="31"/>
        <v>0</v>
      </c>
      <c r="HY23">
        <f t="shared" si="31"/>
        <v>0</v>
      </c>
      <c r="HZ23">
        <f t="shared" si="31"/>
        <v>0</v>
      </c>
      <c r="IA23">
        <f t="shared" si="31"/>
        <v>0</v>
      </c>
      <c r="IB23">
        <f t="shared" si="31"/>
        <v>0</v>
      </c>
      <c r="IC23">
        <f t="shared" si="31"/>
        <v>0</v>
      </c>
    </row>
    <row r="24" spans="1:237" ht="18" thickBot="1">
      <c r="A24" s="13"/>
      <c r="B24" s="11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14"/>
      <c r="FE24" s="14"/>
      <c r="FF24" s="14"/>
      <c r="FG24" s="14"/>
      <c r="FH24" s="14"/>
      <c r="FI24" s="14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</row>
    <row r="25" spans="1:237">
      <c r="A25" s="24" t="s">
        <v>7</v>
      </c>
      <c r="B25" s="25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26"/>
      <c r="CV25" s="26"/>
      <c r="CW25" s="26"/>
      <c r="CX25" s="26"/>
      <c r="CY25" s="26"/>
      <c r="CZ25" s="26"/>
      <c r="DA25" s="26"/>
      <c r="DB25" s="26"/>
      <c r="DC25" s="26"/>
      <c r="DD25" s="26"/>
      <c r="DE25" s="26"/>
      <c r="DF25" s="26"/>
      <c r="DG25" s="26"/>
      <c r="DH25" s="26"/>
      <c r="DI25" s="26"/>
      <c r="DJ25" s="26"/>
      <c r="DK25" s="26"/>
      <c r="DL25" s="26"/>
      <c r="DM25" s="26"/>
      <c r="DN25" s="26"/>
      <c r="DO25" s="26"/>
      <c r="DP25" s="26"/>
      <c r="DQ25" s="26"/>
      <c r="DR25" s="26"/>
      <c r="DS25" s="26"/>
      <c r="DT25" s="26"/>
      <c r="DU25" s="26"/>
      <c r="DV25" s="26"/>
      <c r="DW25" s="26"/>
      <c r="DX25" s="26"/>
      <c r="DY25" s="26"/>
      <c r="DZ25" s="26"/>
      <c r="EA25" s="26"/>
      <c r="EB25" s="26"/>
      <c r="EC25" s="26"/>
      <c r="ED25" s="26"/>
      <c r="EE25" s="26"/>
      <c r="EF25" s="26"/>
      <c r="EG25" s="26"/>
      <c r="EH25" s="26"/>
      <c r="EI25" s="26"/>
      <c r="EJ25" s="26"/>
      <c r="EK25" s="26"/>
      <c r="EL25" s="26"/>
      <c r="EM25" s="26"/>
      <c r="EN25" s="26"/>
      <c r="EO25" s="26"/>
      <c r="EP25" s="26"/>
      <c r="EQ25" s="26"/>
      <c r="ER25" s="26"/>
      <c r="ES25" s="26"/>
      <c r="ET25" s="26"/>
      <c r="EU25" s="26"/>
      <c r="EV25" s="26"/>
      <c r="EW25" s="26"/>
      <c r="EX25" s="26"/>
      <c r="EY25" s="26"/>
      <c r="EZ25" s="26"/>
      <c r="FA25" s="26"/>
      <c r="FB25" s="26"/>
      <c r="FC25" s="26"/>
      <c r="FD25" s="26"/>
      <c r="FE25" s="26"/>
      <c r="FF25" s="26"/>
      <c r="FG25" s="26"/>
      <c r="FH25" s="26"/>
      <c r="FI25" s="26"/>
      <c r="FJ25" s="26"/>
      <c r="FK25" s="26"/>
      <c r="FL25" s="26"/>
      <c r="FM25" s="26"/>
      <c r="FN25" s="26"/>
      <c r="FO25" s="26"/>
      <c r="FP25" s="26"/>
      <c r="FQ25" s="26"/>
      <c r="FR25" s="26"/>
      <c r="FS25" s="26"/>
      <c r="FT25" s="26"/>
      <c r="FU25" s="26"/>
    </row>
    <row r="26" spans="1:237">
      <c r="A26" s="20"/>
      <c r="B26" s="11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</row>
    <row r="27" spans="1:237" ht="21">
      <c r="A27" s="19" t="s">
        <v>56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</row>
    <row r="28" spans="1:237">
      <c r="A28" s="20" t="s">
        <v>112</v>
      </c>
      <c r="B28" s="14">
        <f>IF(ISNA(VLOOKUP('W. VaR &amp; Peak Pos By Trader'!$A52,'Import Peak'!$A$3:B$100,B$1,FALSE)),0,VLOOKUP('W. VaR &amp; Peak Pos By Trader'!$A52,'Import Peak'!$A$3:B$100,B$1,FALSE))</f>
        <v>0</v>
      </c>
      <c r="C28" s="14">
        <f>IF(ISNA(VLOOKUP('W. VaR &amp; Peak Pos By Trader'!$A52,'Import Peak'!$A$3:C$100,C$1,FALSE)),0,VLOOKUP('W. VaR &amp; Peak Pos By Trader'!$A52,'Import Peak'!$A$3:C$100,C$1,FALSE))</f>
        <v>0</v>
      </c>
      <c r="D28" s="14">
        <f>IF(ISNA(VLOOKUP('W. VaR &amp; Peak Pos By Trader'!$A52,'Import Peak'!$A$3:D$100,D$1,FALSE)),0,VLOOKUP('W. VaR &amp; Peak Pos By Trader'!$A52,'Import Peak'!$A$3:D$100,D$1,FALSE))</f>
        <v>0</v>
      </c>
      <c r="E28" s="14">
        <f>IF(ISNA(VLOOKUP('W. VaR &amp; Peak Pos By Trader'!$A62,'Import Peak'!$A$3:E$100,E$1,FALSE)),0,VLOOKUP('W. VaR &amp; Peak Pos By Trader'!$A62,'Import Peak'!$A$3:E$100,E$1,FALSE))</f>
        <v>0</v>
      </c>
      <c r="F28" s="14">
        <f>IF(ISNA(VLOOKUP('W. VaR &amp; Peak Pos By Trader'!$A62,'Import Peak'!$A$3:F$100,F$1,FALSE)),0,VLOOKUP('W. VaR &amp; Peak Pos By Trader'!$A62,'Import Peak'!$A$3:F$100,F$1,FALSE))</f>
        <v>0</v>
      </c>
      <c r="G28" s="14">
        <f>IF(ISNA(VLOOKUP('W. VaR &amp; Peak Pos By Trader'!$A62,'Import Peak'!$A$3:G$100,G$1,FALSE)),0,VLOOKUP('W. VaR &amp; Peak Pos By Trader'!$A62,'Import Peak'!$A$3:G$100,G$1,FALSE))</f>
        <v>0</v>
      </c>
      <c r="H28" s="14">
        <f>IF(ISNA(VLOOKUP('W. VaR &amp; Peak Pos By Trader'!$A62,'Import Peak'!$A$3:H$100,H$1,FALSE)),0,VLOOKUP('W. VaR &amp; Peak Pos By Trader'!$A62,'Import Peak'!$A$3:H$100,H$1,FALSE))</f>
        <v>0</v>
      </c>
      <c r="I28" s="14">
        <f>IF(ISNA(VLOOKUP('W. VaR &amp; Peak Pos By Trader'!$A62,'Import Peak'!$A$3:I$100,I$1,FALSE)),0,VLOOKUP('W. VaR &amp; Peak Pos By Trader'!$A62,'Import Peak'!$A$3:I$100,I$1,FALSE))</f>
        <v>-9732.2257154014405</v>
      </c>
      <c r="J28" s="14">
        <f>IF(ISNA(VLOOKUP('W. VaR &amp; Peak Pos By Trader'!$A62,'Import Peak'!$A$3:J$100,J$1,FALSE)),0,VLOOKUP('W. VaR &amp; Peak Pos By Trader'!$A62,'Import Peak'!$A$3:J$100,J$1,FALSE))</f>
        <v>0</v>
      </c>
      <c r="K28" s="14">
        <f>IF(ISNA(VLOOKUP('W. VaR &amp; Peak Pos By Trader'!$A62,'Import Peak'!$A$3:K$100,K$1,FALSE)),0,VLOOKUP('W. VaR &amp; Peak Pos By Trader'!$A62,'Import Peak'!$A$3:K$100,K$1,FALSE))</f>
        <v>0</v>
      </c>
      <c r="L28" s="14">
        <f>IF(ISNA(VLOOKUP('W. VaR &amp; Peak Pos By Trader'!$A62,'Import Peak'!$A$3:L$100,L$1,FALSE)),0,VLOOKUP('W. VaR &amp; Peak Pos By Trader'!$A62,'Import Peak'!$A$3:L$100,L$1,FALSE))</f>
        <v>-8639.1358463748893</v>
      </c>
      <c r="M28" s="14">
        <f>IF(ISNA(VLOOKUP('W. VaR &amp; Peak Pos By Trader'!$A62,'Import Peak'!$A$3:M$100,M$1,FALSE)),0,VLOOKUP('W. VaR &amp; Peak Pos By Trader'!$A62,'Import Peak'!$A$3:M$100,M$1,FALSE))</f>
        <v>0</v>
      </c>
      <c r="N28" s="14">
        <f>IF(ISNA(VLOOKUP('W. VaR &amp; Peak Pos By Trader'!$A62,'Import Peak'!$A$3:N$100,N$1,FALSE)),0,VLOOKUP('W. VaR &amp; Peak Pos By Trader'!$A62,'Import Peak'!$A$3:N$100,N$1,FALSE))</f>
        <v>0</v>
      </c>
      <c r="O28" s="14">
        <f>IF(ISNA(VLOOKUP('W. VaR &amp; Peak Pos By Trader'!$A62,'Import Peak'!$A$3:O$100,O$1,FALSE)),0,VLOOKUP('W. VaR &amp; Peak Pos By Trader'!$A62,'Import Peak'!$A$3:O$100,O$1,FALSE))</f>
        <v>-7712.6163133290502</v>
      </c>
      <c r="P28" s="14">
        <f>IF(ISNA(VLOOKUP('W. VaR &amp; Peak Pos By Trader'!$A62,'Import Peak'!$A$3:P$100,P$1,FALSE)),0,VLOOKUP('W. VaR &amp; Peak Pos By Trader'!$A62,'Import Peak'!$A$3:P$100,P$1,FALSE))</f>
        <v>0</v>
      </c>
      <c r="Q28" s="14">
        <f>IF(ISNA(VLOOKUP('W. VaR &amp; Peak Pos By Trader'!$A62,'Import Peak'!$A$3:Q$100,Q$1,FALSE)),0,VLOOKUP('W. VaR &amp; Peak Pos By Trader'!$A62,'Import Peak'!$A$3:Q$100,Q$1,FALSE))</f>
        <v>0</v>
      </c>
      <c r="R28" s="14">
        <f>IF(ISNA(VLOOKUP('W. VaR &amp; Peak Pos By Trader'!$A62,'Import Peak'!$A$3:R$100,R$1,FALSE)),0,VLOOKUP('W. VaR &amp; Peak Pos By Trader'!$A62,'Import Peak'!$A$3:R$100,R$1,FALSE))</f>
        <v>-9052.8755168736498</v>
      </c>
      <c r="S28" s="14">
        <f>IF(ISNA(VLOOKUP('W. VaR &amp; Peak Pos By Trader'!$A62,'Import Peak'!$A$3:S$100,S$1,FALSE)),0,VLOOKUP('W. VaR &amp; Peak Pos By Trader'!$A62,'Import Peak'!$A$3:S$100,S$1,FALSE))</f>
        <v>0</v>
      </c>
      <c r="T28" s="14">
        <f>IF(ISNA(VLOOKUP('W. VaR &amp; Peak Pos By Trader'!$A62,'Import Peak'!$A$3:T$100,T$1,FALSE)),0,VLOOKUP('W. VaR &amp; Peak Pos By Trader'!$A62,'Import Peak'!$A$3:T$100,T$1,FALSE))</f>
        <v>0</v>
      </c>
      <c r="U28" s="14">
        <f>IF(ISNA(VLOOKUP('W. VaR &amp; Peak Pos By Trader'!$A62,'Import Peak'!$A$3:U$100,U$1,FALSE)),0,VLOOKUP('W. VaR &amp; Peak Pos By Trader'!$A62,'Import Peak'!$A$3:U$100,U$1,FALSE))</f>
        <v>-9476.2315973170207</v>
      </c>
      <c r="V28" s="14">
        <f>IF(ISNA(VLOOKUP('W. VaR &amp; Peak Pos By Trader'!$A62,'Import Peak'!$A$3:V$100,V$1,FALSE)),0,VLOOKUP('W. VaR &amp; Peak Pos By Trader'!$A62,'Import Peak'!$A$3:V$100,V$1,FALSE))</f>
        <v>0</v>
      </c>
      <c r="W28" s="14">
        <f>IF(ISNA(VLOOKUP('W. VaR &amp; Peak Pos By Trader'!$A62,'Import Peak'!$A$3:W$100,W$1,FALSE)),0,VLOOKUP('W. VaR &amp; Peak Pos By Trader'!$A62,'Import Peak'!$A$3:W$100,W$1,FALSE))</f>
        <v>0</v>
      </c>
      <c r="X28" s="14">
        <f>IF(ISNA(VLOOKUP('W. VaR &amp; Peak Pos By Trader'!$A62,'Import Peak'!$A$3:X$100,X$1,FALSE)),0,VLOOKUP('W. VaR &amp; Peak Pos By Trader'!$A62,'Import Peak'!$A$3:X$100,X$1,FALSE))</f>
        <v>-8376.9146365158904</v>
      </c>
      <c r="Y28" s="14">
        <f>IF(ISNA(VLOOKUP('W. VaR &amp; Peak Pos By Trader'!$A62,'Import Peak'!$A$3:Y$100,Y$1,FALSE)),0,VLOOKUP('W. VaR &amp; Peak Pos By Trader'!$A62,'Import Peak'!$A$3:Y$100,Y$1,FALSE))</f>
        <v>0</v>
      </c>
      <c r="Z28" s="14">
        <f>IF(ISNA(VLOOKUP('W. VaR &amp; Peak Pos By Trader'!$A62,'Import Peak'!$A$3:Z$100,Z$1,FALSE)),0,VLOOKUP('W. VaR &amp; Peak Pos By Trader'!$A62,'Import Peak'!$A$3:Z$100,Z$1,FALSE))</f>
        <v>0</v>
      </c>
      <c r="AA28" s="14">
        <f>IF(ISNA(VLOOKUP('W. VaR &amp; Peak Pos By Trader'!$A62,'Import Peak'!$A$3:AA$100,AA$1,FALSE)),0,VLOOKUP('W. VaR &amp; Peak Pos By Trader'!$A62,'Import Peak'!$A$3:AA$100,AA$1,FALSE))</f>
        <v>-11400.7007875456</v>
      </c>
      <c r="AB28" s="14">
        <f>IF(ISNA(VLOOKUP('W. VaR &amp; Peak Pos By Trader'!$A62,'Import Peak'!$A$3:AB$100,AB$1,FALSE)),0,VLOOKUP('W. VaR &amp; Peak Pos By Trader'!$A62,'Import Peak'!$A$3:AB$100,AB$1,FALSE))</f>
        <v>0</v>
      </c>
      <c r="AC28" s="14">
        <f>IF(ISNA(VLOOKUP('W. VaR &amp; Peak Pos By Trader'!$A62,'Import Peak'!$A$3:AC$100,AC$1,FALSE)),0,VLOOKUP('W. VaR &amp; Peak Pos By Trader'!$A62,'Import Peak'!$A$3:AC$100,AC$1,FALSE))</f>
        <v>0</v>
      </c>
      <c r="AD28" s="14">
        <f>IF(ISNA(VLOOKUP('W. VaR &amp; Peak Pos By Trader'!$A62,'Import Peak'!$A$3:AD$100,AD$1,FALSE)),0,VLOOKUP('W. VaR &amp; Peak Pos By Trader'!$A62,'Import Peak'!$A$3:AD$100,AD$1,FALSE))</f>
        <v>-20951.805655926401</v>
      </c>
      <c r="AE28" s="14">
        <f>IF(ISNA(VLOOKUP('W. VaR &amp; Peak Pos By Trader'!$A62,'Import Peak'!$A$3:AE$100,AE$1,FALSE)),0,VLOOKUP('W. VaR &amp; Peak Pos By Trader'!$A62,'Import Peak'!$A$3:AE$100,AE$1,FALSE))</f>
        <v>0</v>
      </c>
      <c r="AF28" s="14">
        <f>IF(ISNA(VLOOKUP('W. VaR &amp; Peak Pos By Trader'!$A62,'Import Peak'!$A$3:AF$100,AF$1,FALSE)),0,VLOOKUP('W. VaR &amp; Peak Pos By Trader'!$A62,'Import Peak'!$A$3:AF$100,AF$1,FALSE))</f>
        <v>0</v>
      </c>
      <c r="AG28" s="14">
        <f>IF(ISNA(VLOOKUP('W. VaR &amp; Peak Pos By Trader'!$A62,'Import Peak'!$A$3:AG$100,AG$1,FALSE)),0,VLOOKUP('W. VaR &amp; Peak Pos By Trader'!$A62,'Import Peak'!$A$3:AG$100,AG$1,FALSE))</f>
        <v>-21764.107477174399</v>
      </c>
      <c r="AH28" s="14">
        <f>IF(ISNA(VLOOKUP('W. VaR &amp; Peak Pos By Trader'!$A62,'Import Peak'!$A$3:AH$100,AH$1,FALSE)),0,VLOOKUP('W. VaR &amp; Peak Pos By Trader'!$A62,'Import Peak'!$A$3:AH$100,AH$1,FALSE))</f>
        <v>0</v>
      </c>
      <c r="AI28" s="14">
        <f>IF(ISNA(VLOOKUP('W. VaR &amp; Peak Pos By Trader'!$A62,'Import Peak'!$A$3:AI$100,AI$1,FALSE)),0,VLOOKUP('W. VaR &amp; Peak Pos By Trader'!$A62,'Import Peak'!$A$3:AI$100,AI$1,FALSE))</f>
        <v>0</v>
      </c>
      <c r="AJ28" s="14">
        <f>IF(ISNA(VLOOKUP('W. VaR &amp; Peak Pos By Trader'!$A62,'Import Peak'!$A$3:AJ$100,AJ$1,FALSE)),0,VLOOKUP('W. VaR &amp; Peak Pos By Trader'!$A62,'Import Peak'!$A$3:AJ$100,AJ$1,FALSE))</f>
        <v>-19308.8913867991</v>
      </c>
      <c r="AK28" s="14">
        <f>IF(ISNA(VLOOKUP('W. VaR &amp; Peak Pos By Trader'!$A62,'Import Peak'!$A$3:AK$100,AK$1,FALSE)),0,VLOOKUP('W. VaR &amp; Peak Pos By Trader'!$A62,'Import Peak'!$A$3:AK$100,AK$1,FALSE))</f>
        <v>0</v>
      </c>
      <c r="AL28" s="14">
        <f>IF(ISNA(VLOOKUP('W. VaR &amp; Peak Pos By Trader'!$A62,'Import Peak'!$A$3:AL$100,AL$1,FALSE)),0,VLOOKUP('W. VaR &amp; Peak Pos By Trader'!$A62,'Import Peak'!$A$3:AL$100,AL$1,FALSE))</f>
        <v>0</v>
      </c>
      <c r="AM28" s="14">
        <f>IF(ISNA(VLOOKUP('W. VaR &amp; Peak Pos By Trader'!$A62,'Import Peak'!$A$3:AM$100,AM$1,FALSE)),0,VLOOKUP('W. VaR &amp; Peak Pos By Trader'!$A62,'Import Peak'!$A$3:AM$100,AM$1,FALSE))</f>
        <v>-16975.428944771302</v>
      </c>
      <c r="AN28" s="14">
        <f>IF(ISNA(VLOOKUP('W. VaR &amp; Peak Pos By Trader'!$A62,'Import Peak'!$A$3:AN$100,AN$1,FALSE)),0,VLOOKUP('W. VaR &amp; Peak Pos By Trader'!$A62,'Import Peak'!$A$3:AN$100,AN$1,FALSE))</f>
        <v>0</v>
      </c>
      <c r="AO28" s="14">
        <f>IF(ISNA(VLOOKUP('W. VaR &amp; Peak Pos By Trader'!$A62,'Import Peak'!$A$3:AO$100,AO$1,FALSE)),0,VLOOKUP('W. VaR &amp; Peak Pos By Trader'!$A62,'Import Peak'!$A$3:AO$100,AO$1,FALSE))</f>
        <v>0</v>
      </c>
      <c r="AP28" s="14">
        <f>IF(ISNA(VLOOKUP('W. VaR &amp; Peak Pos By Trader'!$A62,'Import Peak'!$A$3:AP$100,AP$1,FALSE)),0,VLOOKUP('W. VaR &amp; Peak Pos By Trader'!$A62,'Import Peak'!$A$3:AP$100,AP$1,FALSE))</f>
        <v>-19866.447442275301</v>
      </c>
      <c r="AQ28" s="14">
        <f>IF(ISNA(VLOOKUP('W. VaR &amp; Peak Pos By Trader'!$A62,'Import Peak'!$A$3:AQ$100,AQ$1,FALSE)),0,VLOOKUP('W. VaR &amp; Peak Pos By Trader'!$A62,'Import Peak'!$A$3:AQ$100,AQ$1,FALSE))</f>
        <v>0</v>
      </c>
      <c r="AR28" s="14">
        <f>IF(ISNA(VLOOKUP('W. VaR &amp; Peak Pos By Trader'!$A62,'Import Peak'!$A$3:AR$100,AR$1,FALSE)),0,VLOOKUP('W. VaR &amp; Peak Pos By Trader'!$A62,'Import Peak'!$A$3:AR$100,AR$1,FALSE))</f>
        <v>0</v>
      </c>
      <c r="AS28" s="14">
        <f>IF(ISNA(VLOOKUP('W. VaR &amp; Peak Pos By Trader'!$A62,'Import Peak'!$A$3:AS$100,AS$1,FALSE)),0,VLOOKUP('W. VaR &amp; Peak Pos By Trader'!$A62,'Import Peak'!$A$3:AS$100,AS$1,FALSE))</f>
        <v>-20572.4573377569</v>
      </c>
      <c r="AT28" s="14">
        <f>IF(ISNA(VLOOKUP('W. VaR &amp; Peak Pos By Trader'!$A62,'Import Peak'!$A$3:AT$100,AT$1,FALSE)),0,VLOOKUP('W. VaR &amp; Peak Pos By Trader'!$A62,'Import Peak'!$A$3:AT$100,AT$1,FALSE))</f>
        <v>0</v>
      </c>
      <c r="AU28" s="14">
        <f>IF(ISNA(VLOOKUP('W. VaR &amp; Peak Pos By Trader'!$A62,'Import Peak'!$A$3:AU$100,AU$1,FALSE)),0,VLOOKUP('W. VaR &amp; Peak Pos By Trader'!$A62,'Import Peak'!$A$3:AU$100,AU$1,FALSE))</f>
        <v>0</v>
      </c>
      <c r="AV28" s="14">
        <f>IF(ISNA(VLOOKUP('W. VaR &amp; Peak Pos By Trader'!$A62,'Import Peak'!$A$3:AV$100,AV$1,FALSE)),0,VLOOKUP('W. VaR &amp; Peak Pos By Trader'!$A62,'Import Peak'!$A$3:AV$100,AV$1,FALSE))</f>
        <v>-18045.860440154102</v>
      </c>
      <c r="AW28" s="14">
        <f>IF(ISNA(VLOOKUP('W. VaR &amp; Peak Pos By Trader'!$A62,'Import Peak'!$A$3:AW$100,AW$1,FALSE)),0,VLOOKUP('W. VaR &amp; Peak Pos By Trader'!$A62,'Import Peak'!$A$3:AW$100,AW$1,FALSE))</f>
        <v>0</v>
      </c>
      <c r="AX28" s="14">
        <f>IF(ISNA(VLOOKUP('W. VaR &amp; Peak Pos By Trader'!$A62,'Import Peak'!$A$3:AX$100,AX$1,FALSE)),0,VLOOKUP('W. VaR &amp; Peak Pos By Trader'!$A62,'Import Peak'!$A$3:AX$100,AX$1,FALSE))</f>
        <v>0</v>
      </c>
      <c r="AY28" s="14">
        <f>IF(ISNA(VLOOKUP('W. VaR &amp; Peak Pos By Trader'!$A62,'Import Peak'!$A$3:AY$100,AY$1,FALSE)),0,VLOOKUP('W. VaR &amp; Peak Pos By Trader'!$A62,'Import Peak'!$A$3:AY$100,AY$1,FALSE))</f>
        <v>-16019.8031213207</v>
      </c>
      <c r="AZ28" s="14">
        <f>IF(ISNA(VLOOKUP('W. VaR &amp; Peak Pos By Trader'!$A62,'Import Peak'!$A$3:AZ$100,AZ$1,FALSE)),0,VLOOKUP('W. VaR &amp; Peak Pos By Trader'!$A62,'Import Peak'!$A$3:AZ$100,AZ$1,FALSE))</f>
        <v>0</v>
      </c>
      <c r="BA28" s="14">
        <f>IF(ISNA(VLOOKUP('W. VaR &amp; Peak Pos By Trader'!$A62,'Import Peak'!$A$3:BA$100,BA$1,FALSE)),0,VLOOKUP('W. VaR &amp; Peak Pos By Trader'!$A62,'Import Peak'!$A$3:BA$100,BA$1,FALSE))</f>
        <v>0</v>
      </c>
      <c r="BB28" s="14">
        <f>IF(ISNA(VLOOKUP('W. VaR &amp; Peak Pos By Trader'!$A62,'Import Peak'!$A$3:BB$100,BB$1,FALSE)),0,VLOOKUP('W. VaR &amp; Peak Pos By Trader'!$A62,'Import Peak'!$A$3:BB$100,BB$1,FALSE))</f>
        <v>-18736.332387916202</v>
      </c>
      <c r="BC28" s="14">
        <f>IF(ISNA(VLOOKUP('W. VaR &amp; Peak Pos By Trader'!$A62,'Import Peak'!$A$3:BC$100,BC$1,FALSE)),0,VLOOKUP('W. VaR &amp; Peak Pos By Trader'!$A62,'Import Peak'!$A$3:BC$100,BC$1,FALSE))</f>
        <v>0</v>
      </c>
      <c r="BD28" s="14">
        <f>IF(ISNA(VLOOKUP('W. VaR &amp; Peak Pos By Trader'!$A62,'Import Peak'!$A$3:BD$100,BD$1,FALSE)),0,VLOOKUP('W. VaR &amp; Peak Pos By Trader'!$A62,'Import Peak'!$A$3:BD$100,BD$1,FALSE))</f>
        <v>0</v>
      </c>
      <c r="BE28" s="14">
        <f>IF(ISNA(VLOOKUP('W. VaR &amp; Peak Pos By Trader'!$A62,'Import Peak'!$A$3:BE$100,BE$1,FALSE)),0,VLOOKUP('W. VaR &amp; Peak Pos By Trader'!$A62,'Import Peak'!$A$3:BE$100,BE$1,FALSE))</f>
        <v>-19374.410143048699</v>
      </c>
      <c r="BF28" s="14">
        <f>IF(ISNA(VLOOKUP('W. VaR &amp; Peak Pos By Trader'!$A62,'Import Peak'!$A$3:BF$100,BF$1,FALSE)),0,VLOOKUP('W. VaR &amp; Peak Pos By Trader'!$A62,'Import Peak'!$A$3:BF$100,BF$1,FALSE))</f>
        <v>0</v>
      </c>
      <c r="BG28" s="14">
        <f>IF(ISNA(VLOOKUP('W. VaR &amp; Peak Pos By Trader'!$A62,'Import Peak'!$A$3:BG$100,BG$1,FALSE)),0,VLOOKUP('W. VaR &amp; Peak Pos By Trader'!$A62,'Import Peak'!$A$3:BG$100,BG$1,FALSE))</f>
        <v>0</v>
      </c>
      <c r="BH28" s="14">
        <f>IF(ISNA(VLOOKUP('W. VaR &amp; Peak Pos By Trader'!$A62,'Import Peak'!$A$3:BH$100,BH$1,FALSE)),0,VLOOKUP('W. VaR &amp; Peak Pos By Trader'!$A62,'Import Peak'!$A$3:BH$100,BH$1,FALSE))</f>
        <v>-17002.534412900401</v>
      </c>
      <c r="BI28" s="14">
        <f>IF(ISNA(VLOOKUP('W. VaR &amp; Peak Pos By Trader'!$A62,'Import Peak'!$A$3:BI$100,BI$1,FALSE)),0,VLOOKUP('W. VaR &amp; Peak Pos By Trader'!$A62,'Import Peak'!$A$3:BI$100,BI$1,FALSE))</f>
        <v>0</v>
      </c>
      <c r="BJ28" s="14">
        <f>IF(ISNA(VLOOKUP('W. VaR &amp; Peak Pos By Trader'!$A62,'Import Peak'!$A$3:BJ$100,BJ$1,FALSE)),0,VLOOKUP('W. VaR &amp; Peak Pos By Trader'!$A62,'Import Peak'!$A$3:BJ$100,BJ$1,FALSE))</f>
        <v>0</v>
      </c>
      <c r="BK28" s="14">
        <f>IF(ISNA(VLOOKUP('W. VaR &amp; Peak Pos By Trader'!$A62,'Import Peak'!$A$3:BK$100,BK$1,FALSE)),0,VLOOKUP('W. VaR &amp; Peak Pos By Trader'!$A62,'Import Peak'!$A$3:BK$100,BK$1,FALSE))</f>
        <v>-9721.9362388014397</v>
      </c>
      <c r="BL28" s="14">
        <f>IF(ISNA(VLOOKUP('W. VaR &amp; Peak Pos By Trader'!$A62,'Import Peak'!$A$3:BL$100,BL$1,FALSE)),0,VLOOKUP('W. VaR &amp; Peak Pos By Trader'!$A62,'Import Peak'!$A$3:BL$100,BL$1,FALSE))</f>
        <v>0</v>
      </c>
      <c r="BM28" s="14">
        <f>IF(ISNA(VLOOKUP('W. VaR &amp; Peak Pos By Trader'!$A62,'Import Peak'!$A$3:BM$100,BM$1,FALSE)),0,VLOOKUP('W. VaR &amp; Peak Pos By Trader'!$A62,'Import Peak'!$A$3:BM$100,BM$1,FALSE))</f>
        <v>0</v>
      </c>
      <c r="BN28" s="14">
        <f>IF(ISNA(VLOOKUP('W. VaR &amp; Peak Pos By Trader'!$A62,'Import Peak'!$A$3:BN$100,BN$1,FALSE)),0,VLOOKUP('W. VaR &amp; Peak Pos By Trader'!$A62,'Import Peak'!$A$3:BN$100,BN$1,FALSE))</f>
        <v>0</v>
      </c>
      <c r="BO28" s="14">
        <f>IF(ISNA(VLOOKUP('W. VaR &amp; Peak Pos By Trader'!$A62,'Import Peak'!$A$3:BO$100,BO$1,FALSE)),0,VLOOKUP('W. VaR &amp; Peak Pos By Trader'!$A62,'Import Peak'!$A$3:BO$100,BO$1,FALSE))</f>
        <v>0</v>
      </c>
      <c r="BP28" s="14">
        <f>IF(ISNA(VLOOKUP('W. VaR &amp; Peak Pos By Trader'!$A62,'Import Peak'!$A$3:BP$100,BP$1,FALSE)),0,VLOOKUP('W. VaR &amp; Peak Pos By Trader'!$A62,'Import Peak'!$A$3:BP$100,BP$1,FALSE))</f>
        <v>0</v>
      </c>
      <c r="BQ28" s="14">
        <f>IF(ISNA(VLOOKUP('W. VaR &amp; Peak Pos By Trader'!$A62,'Import Peak'!$A$3:BQ$100,BQ$1,FALSE)),0,VLOOKUP('W. VaR &amp; Peak Pos By Trader'!$A62,'Import Peak'!$A$3:BQ$100,BQ$1,FALSE))</f>
        <v>0</v>
      </c>
      <c r="BR28" s="14">
        <f>IF(ISNA(VLOOKUP('W. VaR &amp; Peak Pos By Trader'!$A62,'Import Peak'!$A$3:BR$100,BR$1,FALSE)),0,VLOOKUP('W. VaR &amp; Peak Pos By Trader'!$A62,'Import Peak'!$A$3:BR$100,BR$1,FALSE))</f>
        <v>0</v>
      </c>
      <c r="BS28" s="14">
        <f>IF(ISNA(VLOOKUP('W. VaR &amp; Peak Pos By Trader'!$A62,'Import Peak'!$A$3:BS$100,BS$1,FALSE)),0,VLOOKUP('W. VaR &amp; Peak Pos By Trader'!$A62,'Import Peak'!$A$3:BS$100,BS$1,FALSE))</f>
        <v>0</v>
      </c>
      <c r="BT28" s="14">
        <f>IF(ISNA(VLOOKUP('W. VaR &amp; Peak Pos By Trader'!$A62,'Import Peak'!$A$3:BT$100,BT$1,FALSE)),0,VLOOKUP('W. VaR &amp; Peak Pos By Trader'!$A62,'Import Peak'!$A$3:BT$100,BT$1,FALSE))</f>
        <v>0</v>
      </c>
      <c r="BU28" s="14">
        <f>IF(ISNA(VLOOKUP('W. VaR &amp; Peak Pos By Trader'!$A62,'Import Peak'!$A$3:BU$100,BU$1,FALSE)),0,VLOOKUP('W. VaR &amp; Peak Pos By Trader'!$A62,'Import Peak'!$A$3:BU$100,BU$1,FALSE))</f>
        <v>0</v>
      </c>
      <c r="BV28" s="14">
        <f>IF(ISNA(VLOOKUP('W. VaR &amp; Peak Pos By Trader'!$A62,'Import Peak'!$A$3:BV$100,BV$1,FALSE)),0,VLOOKUP('W. VaR &amp; Peak Pos By Trader'!$A62,'Import Peak'!$A$3:BV$100,BV$1,FALSE))</f>
        <v>0</v>
      </c>
      <c r="BW28" s="14">
        <f>IF(ISNA(VLOOKUP('W. VaR &amp; Peak Pos By Trader'!$A62,'Import Peak'!$A$3:BW$100,BW$1,FALSE)),0,VLOOKUP('W. VaR &amp; Peak Pos By Trader'!$A62,'Import Peak'!$A$3:BW$100,BW$1,FALSE))</f>
        <v>0</v>
      </c>
      <c r="BX28" s="14">
        <f>IF(ISNA(VLOOKUP('W. VaR &amp; Peak Pos By Trader'!$A62,'Import Peak'!$A$3:BX$100,BX$1,FALSE)),0,VLOOKUP('W. VaR &amp; Peak Pos By Trader'!$A62,'Import Peak'!$A$3:BX$100,BX$1,FALSE))</f>
        <v>0</v>
      </c>
      <c r="BY28" s="14">
        <f>IF(ISNA(VLOOKUP('W. VaR &amp; Peak Pos By Trader'!$A62,'Import Peak'!$A$3:BY$100,BY$1,FALSE)),0,VLOOKUP('W. VaR &amp; Peak Pos By Trader'!$A62,'Import Peak'!$A$3:BY$100,BY$1,FALSE))</f>
        <v>0</v>
      </c>
      <c r="BZ28" s="14">
        <f>IF(ISNA(VLOOKUP('W. VaR &amp; Peak Pos By Trader'!$A62,'Import Peak'!$A$3:BZ$100,BZ$1,FALSE)),0,VLOOKUP('W. VaR &amp; Peak Pos By Trader'!$A62,'Import Peak'!$A$3:BZ$100,BZ$1,FALSE))</f>
        <v>0</v>
      </c>
      <c r="CA28" s="14">
        <f>IF(ISNA(VLOOKUP('W. VaR &amp; Peak Pos By Trader'!$A62,'Import Peak'!$A$3:CA$100,CA$1,FALSE)),0,VLOOKUP('W. VaR &amp; Peak Pos By Trader'!$A62,'Import Peak'!$A$3:CA$100,CA$1,FALSE))</f>
        <v>0</v>
      </c>
      <c r="CB28" s="14">
        <f>IF(ISNA(VLOOKUP('W. VaR &amp; Peak Pos By Trader'!$A62,'Import Peak'!$A$3:CB$100,CB$1,FALSE)),0,VLOOKUP('W. VaR &amp; Peak Pos By Trader'!$A62,'Import Peak'!$A$3:CB$100,CB$1,FALSE))</f>
        <v>0</v>
      </c>
      <c r="CC28" s="14">
        <f>IF(ISNA(VLOOKUP('W. VaR &amp; Peak Pos By Trader'!$A62,'Import Peak'!$A$3:CC$100,CC$1,FALSE)),0,VLOOKUP('W. VaR &amp; Peak Pos By Trader'!$A62,'Import Peak'!$A$3:CC$100,CC$1,FALSE))</f>
        <v>0</v>
      </c>
      <c r="CD28" s="14">
        <f>IF(ISNA(VLOOKUP('W. VaR &amp; Peak Pos By Trader'!$A62,'Import Peak'!$A$3:CD$100,CD$1,FALSE)),0,VLOOKUP('W. VaR &amp; Peak Pos By Trader'!$A62,'Import Peak'!$A$3:CD$100,CD$1,FALSE))</f>
        <v>0</v>
      </c>
      <c r="CE28" s="14">
        <f>IF(ISNA(VLOOKUP('W. VaR &amp; Peak Pos By Trader'!$A62,'Import Peak'!$A$3:CE$100,CE$1,FALSE)),0,VLOOKUP('W. VaR &amp; Peak Pos By Trader'!$A62,'Import Peak'!$A$3:CE$100,CE$1,FALSE))</f>
        <v>0</v>
      </c>
      <c r="CF28" s="14">
        <f>IF(ISNA(VLOOKUP('W. VaR &amp; Peak Pos By Trader'!$A62,'Import Peak'!$A$3:CF$100,CF$1,FALSE)),0,VLOOKUP('W. VaR &amp; Peak Pos By Trader'!$A62,'Import Peak'!$A$3:CF$100,CF$1,FALSE))</f>
        <v>0</v>
      </c>
      <c r="CG28" s="14">
        <f>IF(ISNA(VLOOKUP('W. VaR &amp; Peak Pos By Trader'!$A62,'Import Peak'!$A$3:CG$100,CG$1,FALSE)),0,VLOOKUP('W. VaR &amp; Peak Pos By Trader'!$A62,'Import Peak'!$A$3:CG$100,CG$1,FALSE))</f>
        <v>0</v>
      </c>
      <c r="CH28" s="14">
        <f>IF(ISNA(VLOOKUP('W. VaR &amp; Peak Pos By Trader'!$A62,'Import Peak'!$A$3:CH$100,CH$1,FALSE)),0,VLOOKUP('W. VaR &amp; Peak Pos By Trader'!$A62,'Import Peak'!$A$3:CH$100,CH$1,FALSE))</f>
        <v>0</v>
      </c>
      <c r="CI28" s="14">
        <f>IF(ISNA(VLOOKUP('W. VaR &amp; Peak Pos By Trader'!$A62,'Import Peak'!$A$3:CI$100,CI$1,FALSE)),0,VLOOKUP('W. VaR &amp; Peak Pos By Trader'!$A62,'Import Peak'!$A$3:CI$100,CI$1,FALSE))</f>
        <v>0</v>
      </c>
      <c r="CJ28" s="14">
        <f>IF(ISNA(VLOOKUP('W. VaR &amp; Peak Pos By Trader'!$A62,'Import Peak'!$A$3:CJ$100,CJ$1,FALSE)),0,VLOOKUP('W. VaR &amp; Peak Pos By Trader'!$A62,'Import Peak'!$A$3:CJ$100,CJ$1,FALSE))</f>
        <v>0</v>
      </c>
      <c r="CK28" s="14">
        <f>IF(ISNA(VLOOKUP('W. VaR &amp; Peak Pos By Trader'!$A62,'Import Peak'!$A$3:CK$100,CK$1,FALSE)),0,VLOOKUP('W. VaR &amp; Peak Pos By Trader'!$A62,'Import Peak'!$A$3:CK$100,CK$1,FALSE))</f>
        <v>0</v>
      </c>
      <c r="CL28" s="14">
        <f>IF(ISNA(VLOOKUP('W. VaR &amp; Peak Pos By Trader'!$A62,'Import Peak'!$A$3:CL$100,CL$1,FALSE)),0,VLOOKUP('W. VaR &amp; Peak Pos By Trader'!$A62,'Import Peak'!$A$3:CL$100,CL$1,FALSE))</f>
        <v>0</v>
      </c>
      <c r="CM28" s="14">
        <f>IF(ISNA(VLOOKUP('W. VaR &amp; Peak Pos By Trader'!$A62,'Import Peak'!$A$3:CM$100,CM$1,FALSE)),0,VLOOKUP('W. VaR &amp; Peak Pos By Trader'!$A62,'Import Peak'!$A$3:CM$100,CM$1,FALSE))</f>
        <v>0</v>
      </c>
      <c r="CN28" s="14">
        <f>IF(ISNA(VLOOKUP('W. VaR &amp; Peak Pos By Trader'!$A62,'Import Peak'!$A$3:CN$100,CN$1,FALSE)),0,VLOOKUP('W. VaR &amp; Peak Pos By Trader'!$A62,'Import Peak'!$A$3:CN$100,CN$1,FALSE))</f>
        <v>0</v>
      </c>
      <c r="CO28" s="14">
        <f>IF(ISNA(VLOOKUP('W. VaR &amp; Peak Pos By Trader'!$A62,'Import Peak'!$A$3:CO$100,CO$1,FALSE)),0,VLOOKUP('W. VaR &amp; Peak Pos By Trader'!$A62,'Import Peak'!$A$3:CO$100,CO$1,FALSE))</f>
        <v>0</v>
      </c>
      <c r="CP28" s="14">
        <f>IF(ISNA(VLOOKUP('W. VaR &amp; Peak Pos By Trader'!$A62,'Import Peak'!$A$3:CP$100,CP$1,FALSE)),0,VLOOKUP('W. VaR &amp; Peak Pos By Trader'!$A62,'Import Peak'!$A$3:CP$100,CP$1,FALSE))</f>
        <v>0</v>
      </c>
      <c r="CQ28" s="14">
        <f>IF(ISNA(VLOOKUP('W. VaR &amp; Peak Pos By Trader'!$A62,'Import Peak'!$A$3:CQ$100,CQ$1,FALSE)),0,VLOOKUP('W. VaR &amp; Peak Pos By Trader'!$A62,'Import Peak'!$A$3:CQ$100,CQ$1,FALSE))</f>
        <v>0</v>
      </c>
      <c r="CR28" s="14">
        <f>IF(ISNA(VLOOKUP('W. VaR &amp; Peak Pos By Trader'!$A62,'Import Peak'!$A$3:CR$100,CR$1,FALSE)),0,VLOOKUP('W. VaR &amp; Peak Pos By Trader'!$A62,'Import Peak'!$A$3:CR$100,CR$1,FALSE))</f>
        <v>0</v>
      </c>
      <c r="CS28" s="14">
        <f>IF(ISNA(VLOOKUP('W. VaR &amp; Peak Pos By Trader'!$A62,'Import Peak'!$A$3:CS$100,CS$1,FALSE)),0,VLOOKUP('W. VaR &amp; Peak Pos By Trader'!$A62,'Import Peak'!$A$3:CS$100,CS$1,FALSE))</f>
        <v>0</v>
      </c>
      <c r="CT28" s="14">
        <f>IF(ISNA(VLOOKUP('W. VaR &amp; Peak Pos By Trader'!$A62,'Import Peak'!$A$3:CT$100,CT$1,FALSE)),0,VLOOKUP('W. VaR &amp; Peak Pos By Trader'!$A62,'Import Peak'!$A$3:CT$100,CT$1,FALSE))</f>
        <v>0</v>
      </c>
      <c r="CU28" s="14">
        <f>IF(ISNA(VLOOKUP('W. VaR &amp; Peak Pos By Trader'!$A62,'Import Peak'!$A$3:CU$100,CU$1,FALSE)),0,VLOOKUP('W. VaR &amp; Peak Pos By Trader'!$A62,'Import Peak'!$A$3:CU$100,CU$1,FALSE))</f>
        <v>0</v>
      </c>
      <c r="CV28" s="14">
        <f>IF(ISNA(VLOOKUP('W. VaR &amp; Peak Pos By Trader'!$A62,'Import Peak'!$A$3:CV$100,CV$1,FALSE)),0,VLOOKUP('W. VaR &amp; Peak Pos By Trader'!$A62,'Import Peak'!$A$3:CV$100,CV$1,FALSE))</f>
        <v>0</v>
      </c>
      <c r="CW28" s="14">
        <f>IF(ISNA(VLOOKUP('W. VaR &amp; Peak Pos By Trader'!$A62,'Import Peak'!$A$3:CW$100,CW$1,FALSE)),0,VLOOKUP('W. VaR &amp; Peak Pos By Trader'!$A62,'Import Peak'!$A$3:CW$100,CW$1,FALSE))</f>
        <v>0</v>
      </c>
      <c r="CX28" s="14">
        <f>IF(ISNA(VLOOKUP('W. VaR &amp; Peak Pos By Trader'!$A62,'Import Peak'!$A$3:CX$100,CX$1,FALSE)),0,VLOOKUP('W. VaR &amp; Peak Pos By Trader'!$A62,'Import Peak'!$A$3:CX$100,CX$1,FALSE))</f>
        <v>0</v>
      </c>
      <c r="CY28" s="14">
        <f>IF(ISNA(VLOOKUP('W. VaR &amp; Peak Pos By Trader'!$A62,'Import Peak'!$A$3:CY$100,CY$1,FALSE)),0,VLOOKUP('W. VaR &amp; Peak Pos By Trader'!$A62,'Import Peak'!$A$3:CY$100,CY$1,FALSE))</f>
        <v>0</v>
      </c>
      <c r="CZ28" s="14">
        <f>IF(ISNA(VLOOKUP('W. VaR &amp; Peak Pos By Trader'!$A62,'Import Peak'!$A$3:CZ$100,CZ$1,FALSE)),0,VLOOKUP('W. VaR &amp; Peak Pos By Trader'!$A62,'Import Peak'!$A$3:CZ$100,CZ$1,FALSE))</f>
        <v>0</v>
      </c>
      <c r="DA28" s="14">
        <f>IF(ISNA(VLOOKUP('W. VaR &amp; Peak Pos By Trader'!$A62,'Import Peak'!$A$3:DA$100,DA$1,FALSE)),0,VLOOKUP('W. VaR &amp; Peak Pos By Trader'!$A62,'Import Peak'!$A$3:DA$100,DA$1,FALSE))</f>
        <v>0</v>
      </c>
      <c r="DB28" s="14">
        <f>IF(ISNA(VLOOKUP('W. VaR &amp; Peak Pos By Trader'!$A62,'Import Peak'!$A$3:DB$100,DB$1,FALSE)),0,VLOOKUP('W. VaR &amp; Peak Pos By Trader'!$A62,'Import Peak'!$A$3:DB$100,DB$1,FALSE))</f>
        <v>0</v>
      </c>
      <c r="DC28" s="14">
        <f>IF(ISNA(VLOOKUP('W. VaR &amp; Peak Pos By Trader'!$A62,'Import Peak'!$A$3:DC$100,DC$1,FALSE)),0,VLOOKUP('W. VaR &amp; Peak Pos By Trader'!$A62,'Import Peak'!$A$3:DC$100,DC$1,FALSE))</f>
        <v>0</v>
      </c>
      <c r="DD28" s="14">
        <f>IF(ISNA(VLOOKUP('W. VaR &amp; Peak Pos By Trader'!$A62,'Import Peak'!$A$3:DD$100,DD$1,FALSE)),0,VLOOKUP('W. VaR &amp; Peak Pos By Trader'!$A62,'Import Peak'!$A$3:DD$100,DD$1,FALSE))</f>
        <v>0</v>
      </c>
      <c r="DE28" s="14">
        <f>IF(ISNA(VLOOKUP('W. VaR &amp; Peak Pos By Trader'!$A62,'Import Peak'!$A$3:DE$100,DE$1,FALSE)),0,VLOOKUP('W. VaR &amp; Peak Pos By Trader'!$A62,'Import Peak'!$A$3:DE$100,DE$1,FALSE))</f>
        <v>0</v>
      </c>
      <c r="DF28" s="14">
        <f>IF(ISNA(VLOOKUP('W. VaR &amp; Peak Pos By Trader'!$A62,'Import Peak'!$A$3:DF$100,DF$1,FALSE)),0,VLOOKUP('W. VaR &amp; Peak Pos By Trader'!$A62,'Import Peak'!$A$3:DF$100,DF$1,FALSE))</f>
        <v>0</v>
      </c>
      <c r="DG28" s="14">
        <f>IF(ISNA(VLOOKUP('W. VaR &amp; Peak Pos By Trader'!$A62,'Import Peak'!$A$3:DG$100,DG$1,FALSE)),0,VLOOKUP('W. VaR &amp; Peak Pos By Trader'!$A62,'Import Peak'!$A$3:DG$100,DG$1,FALSE))</f>
        <v>0</v>
      </c>
      <c r="DH28" s="14">
        <f>IF(ISNA(VLOOKUP('W. VaR &amp; Peak Pos By Trader'!$A62,'Import Peak'!$A$3:DH$100,DH$1,FALSE)),0,VLOOKUP('W. VaR &amp; Peak Pos By Trader'!$A62,'Import Peak'!$A$3:DH$100,DH$1,FALSE))</f>
        <v>0</v>
      </c>
      <c r="DI28" s="14">
        <f>IF(ISNA(VLOOKUP('W. VaR &amp; Peak Pos By Trader'!$A62,'Import Peak'!$A$3:DI$100,DI$1,FALSE)),0,VLOOKUP('W. VaR &amp; Peak Pos By Trader'!$A62,'Import Peak'!$A$3:DI$100,DI$1,FALSE))</f>
        <v>0</v>
      </c>
      <c r="DJ28" s="14">
        <f>IF(ISNA(VLOOKUP('W. VaR &amp; Peak Pos By Trader'!$A62,'Import Peak'!$A$3:DJ$100,DJ$1,FALSE)),0,VLOOKUP('W. VaR &amp; Peak Pos By Trader'!$A62,'Import Peak'!$A$3:DJ$100,DJ$1,FALSE))</f>
        <v>0</v>
      </c>
      <c r="DK28" s="14">
        <f>IF(ISNA(VLOOKUP('W. VaR &amp; Peak Pos By Trader'!$A62,'Import Peak'!$A$3:DK$100,DK$1,FALSE)),0,VLOOKUP('W. VaR &amp; Peak Pos By Trader'!$A62,'Import Peak'!$A$3:DK$100,DK$1,FALSE))</f>
        <v>0</v>
      </c>
      <c r="DL28" s="14">
        <f>IF(ISNA(VLOOKUP('W. VaR &amp; Peak Pos By Trader'!$A62,'Import Peak'!$A$3:DL$100,DL$1,FALSE)),0,VLOOKUP('W. VaR &amp; Peak Pos By Trader'!$A62,'Import Peak'!$A$3:DL$100,DL$1,FALSE))</f>
        <v>0</v>
      </c>
      <c r="DM28" s="14">
        <f>IF(ISNA(VLOOKUP('W. VaR &amp; Peak Pos By Trader'!$A62,'Import Peak'!$A$3:DM$100,DM$1,FALSE)),0,VLOOKUP('W. VaR &amp; Peak Pos By Trader'!$A62,'Import Peak'!$A$3:DM$100,DM$1,FALSE))</f>
        <v>0</v>
      </c>
      <c r="DN28" s="14">
        <f>IF(ISNA(VLOOKUP('W. VaR &amp; Peak Pos By Trader'!$A62,'Import Peak'!$A$3:DN$100,DN$1,FALSE)),0,VLOOKUP('W. VaR &amp; Peak Pos By Trader'!$A62,'Import Peak'!$A$3:DN$100,DN$1,FALSE))</f>
        <v>0</v>
      </c>
      <c r="DO28" s="14">
        <f>IF(ISNA(VLOOKUP('W. VaR &amp; Peak Pos By Trader'!$A62,'Import Peak'!$A$3:DO$100,DO$1,FALSE)),0,VLOOKUP('W. VaR &amp; Peak Pos By Trader'!$A62,'Import Peak'!$A$3:DO$100,DO$1,FALSE))</f>
        <v>0</v>
      </c>
      <c r="DP28" s="14">
        <f>IF(ISNA(VLOOKUP('W. VaR &amp; Peak Pos By Trader'!$A62,'Import Peak'!$A$3:DP$100,DP$1,FALSE)),0,VLOOKUP('W. VaR &amp; Peak Pos By Trader'!$A62,'Import Peak'!$A$3:DP$100,DP$1,FALSE))</f>
        <v>0</v>
      </c>
      <c r="DQ28" s="14">
        <f>IF(ISNA(VLOOKUP('W. VaR &amp; Peak Pos By Trader'!$A62,'Import Peak'!$A$3:DQ$100,DQ$1,FALSE)),0,VLOOKUP('W. VaR &amp; Peak Pos By Trader'!$A62,'Import Peak'!$A$3:DQ$100,DQ$1,FALSE))</f>
        <v>0</v>
      </c>
      <c r="DR28" s="14">
        <f>IF(ISNA(VLOOKUP('W. VaR &amp; Peak Pos By Trader'!$A62,'Import Peak'!$A$3:DR$100,DR$1,FALSE)),0,VLOOKUP('W. VaR &amp; Peak Pos By Trader'!$A62,'Import Peak'!$A$3:DR$100,DR$1,FALSE))</f>
        <v>0</v>
      </c>
      <c r="DS28" s="14">
        <f>IF(ISNA(VLOOKUP('W. VaR &amp; Peak Pos By Trader'!$A62,'Import Peak'!$A$3:DS$100,DS$1,FALSE)),0,VLOOKUP('W. VaR &amp; Peak Pos By Trader'!$A62,'Import Peak'!$A$3:DS$100,DS$1,FALSE))</f>
        <v>0</v>
      </c>
      <c r="DT28" s="14">
        <f>IF(ISNA(VLOOKUP('W. VaR &amp; Peak Pos By Trader'!$A62,'Import Peak'!$A$3:DT$100,DT$1,FALSE)),0,VLOOKUP('W. VaR &amp; Peak Pos By Trader'!$A62,'Import Peak'!$A$3:DT$100,DT$1,FALSE))</f>
        <v>0</v>
      </c>
      <c r="DU28" s="14">
        <f>IF(ISNA(VLOOKUP('W. VaR &amp; Peak Pos By Trader'!$A62,'Import Peak'!$A$3:DU$100,DU$1,FALSE)),0,VLOOKUP('W. VaR &amp; Peak Pos By Trader'!$A62,'Import Peak'!$A$3:DU$100,DU$1,FALSE))</f>
        <v>0</v>
      </c>
      <c r="DV28" s="14">
        <f>IF(ISNA(VLOOKUP('W. VaR &amp; Peak Pos By Trader'!$A62,'Import Peak'!$A$3:DV$100,DV$1,FALSE)),0,VLOOKUP('W. VaR &amp; Peak Pos By Trader'!$A62,'Import Peak'!$A$3:DV$100,DV$1,FALSE))</f>
        <v>0</v>
      </c>
      <c r="DW28" s="14">
        <f>IF(ISNA(VLOOKUP('W. VaR &amp; Peak Pos By Trader'!$A62,'Import Peak'!$A$3:DW$100,DW$1,FALSE)),0,VLOOKUP('W. VaR &amp; Peak Pos By Trader'!$A62,'Import Peak'!$A$3:DW$100,DW$1,FALSE))</f>
        <v>0</v>
      </c>
      <c r="DX28" s="14">
        <f>IF(ISNA(VLOOKUP('W. VaR &amp; Peak Pos By Trader'!$A62,'Import Peak'!$A$3:DX$100,DX$1,FALSE)),0,VLOOKUP('W. VaR &amp; Peak Pos By Trader'!$A62,'Import Peak'!$A$3:DX$100,DX$1,FALSE))</f>
        <v>0</v>
      </c>
      <c r="DY28" s="14">
        <f>IF(ISNA(VLOOKUP('W. VaR &amp; Peak Pos By Trader'!$A62,'Import Peak'!$A$3:DY$100,DY$1,FALSE)),0,VLOOKUP('W. VaR &amp; Peak Pos By Trader'!$A62,'Import Peak'!$A$3:DY$100,DY$1,FALSE))</f>
        <v>0</v>
      </c>
      <c r="DZ28" s="14">
        <f>IF(ISNA(VLOOKUP('W. VaR &amp; Peak Pos By Trader'!$A62,'Import Peak'!$A$3:DZ$100,DZ$1,FALSE)),0,VLOOKUP('W. VaR &amp; Peak Pos By Trader'!$A62,'Import Peak'!$A$3:DZ$100,DZ$1,FALSE))</f>
        <v>0</v>
      </c>
      <c r="EA28" s="14">
        <f>IF(ISNA(VLOOKUP('W. VaR &amp; Peak Pos By Trader'!$A62,'Import Peak'!$A$3:EA$100,EA$1,FALSE)),0,VLOOKUP('W. VaR &amp; Peak Pos By Trader'!$A62,'Import Peak'!$A$3:EA$100,EA$1,FALSE))</f>
        <v>0</v>
      </c>
      <c r="EB28" s="14">
        <f>IF(ISNA(VLOOKUP('W. VaR &amp; Peak Pos By Trader'!$A62,'Import Peak'!$A$3:EB$100,EB$1,FALSE)),0,VLOOKUP('W. VaR &amp; Peak Pos By Trader'!$A62,'Import Peak'!$A$3:EB$100,EB$1,FALSE))</f>
        <v>0</v>
      </c>
      <c r="EC28" s="14">
        <f>IF(ISNA(VLOOKUP('W. VaR &amp; Peak Pos By Trader'!$A62,'Import Peak'!$A$3:EC$100,EC$1,FALSE)),0,VLOOKUP('W. VaR &amp; Peak Pos By Trader'!$A62,'Import Peak'!$A$3:EC$100,EC$1,FALSE))</f>
        <v>0</v>
      </c>
      <c r="ED28" s="14">
        <f>IF(ISNA(VLOOKUP('W. VaR &amp; Peak Pos By Trader'!$A62,'Import Peak'!$A$3:ED$100,ED$1,FALSE)),0,VLOOKUP('W. VaR &amp; Peak Pos By Trader'!$A62,'Import Peak'!$A$3:ED$100,ED$1,FALSE))</f>
        <v>0</v>
      </c>
      <c r="EE28" s="14">
        <f>IF(ISNA(VLOOKUP('W. VaR &amp; Peak Pos By Trader'!$A62,'Import Peak'!$A$3:EE$100,EE$1,FALSE)),0,VLOOKUP('W. VaR &amp; Peak Pos By Trader'!$A62,'Import Peak'!$A$3:EE$100,EE$1,FALSE))</f>
        <v>0</v>
      </c>
      <c r="EF28" s="14">
        <f>IF(ISNA(VLOOKUP('W. VaR &amp; Peak Pos By Trader'!$A62,'Import Peak'!$A$3:EF$100,EF$1,FALSE)),0,VLOOKUP('W. VaR &amp; Peak Pos By Trader'!$A62,'Import Peak'!$A$3:EF$100,EF$1,FALSE))</f>
        <v>0</v>
      </c>
      <c r="EG28" s="14">
        <f>IF(ISNA(VLOOKUP('W. VaR &amp; Peak Pos By Trader'!$A62,'Import Peak'!$A$3:EG$100,EG$1,FALSE)),0,VLOOKUP('W. VaR &amp; Peak Pos By Trader'!$A62,'Import Peak'!$A$3:EG$100,EG$1,FALSE))</f>
        <v>0</v>
      </c>
      <c r="EH28" s="14">
        <f>IF(ISNA(VLOOKUP('W. VaR &amp; Peak Pos By Trader'!$A62,'Import Peak'!$A$3:EH$100,EH$1,FALSE)),0,VLOOKUP('W. VaR &amp; Peak Pos By Trader'!$A62,'Import Peak'!$A$3:EH$100,EH$1,FALSE))</f>
        <v>0</v>
      </c>
      <c r="EI28" s="14">
        <f>IF(ISNA(VLOOKUP('W. VaR &amp; Peak Pos By Trader'!$A62,'Import Peak'!$A$3:EI$100,EI$1,FALSE)),0,VLOOKUP('W. VaR &amp; Peak Pos By Trader'!$A62,'Import Peak'!$A$3:EI$100,EI$1,FALSE))</f>
        <v>0</v>
      </c>
      <c r="EJ28" s="14">
        <f>IF(ISNA(VLOOKUP('W. VaR &amp; Peak Pos By Trader'!$A62,'Import Peak'!$A$3:EJ$100,EJ$1,FALSE)),0,VLOOKUP('W. VaR &amp; Peak Pos By Trader'!$A62,'Import Peak'!$A$3:EJ$100,EJ$1,FALSE))</f>
        <v>0</v>
      </c>
      <c r="EK28" s="14">
        <f>IF(ISNA(VLOOKUP('W. VaR &amp; Peak Pos By Trader'!$A62,'Import Peak'!$A$3:EK$100,EK$1,FALSE)),0,VLOOKUP('W. VaR &amp; Peak Pos By Trader'!$A62,'Import Peak'!$A$3:EK$100,EK$1,FALSE))</f>
        <v>0</v>
      </c>
      <c r="EL28" s="14">
        <f>IF(ISNA(VLOOKUP('W. VaR &amp; Peak Pos By Trader'!$A62,'Import Peak'!$A$3:EL$100,EL$1,FALSE)),0,VLOOKUP('W. VaR &amp; Peak Pos By Trader'!$A62,'Import Peak'!$A$3:EL$100,EL$1,FALSE))</f>
        <v>0</v>
      </c>
      <c r="EM28" s="14">
        <f>IF(ISNA(VLOOKUP('W. VaR &amp; Peak Pos By Trader'!$A62,'Import Peak'!$A$3:EM$100,EM$1,FALSE)),0,VLOOKUP('W. VaR &amp; Peak Pos By Trader'!$A62,'Import Peak'!$A$3:EM$100,EM$1,FALSE))</f>
        <v>0</v>
      </c>
      <c r="EN28" s="14">
        <f>IF(ISNA(VLOOKUP('W. VaR &amp; Peak Pos By Trader'!$A62,'Import Peak'!$A$3:EN$100,EN$1,FALSE)),0,VLOOKUP('W. VaR &amp; Peak Pos By Trader'!$A62,'Import Peak'!$A$3:EN$100,EN$1,FALSE))</f>
        <v>0</v>
      </c>
      <c r="EO28" s="14">
        <f>IF(ISNA(VLOOKUP('W. VaR &amp; Peak Pos By Trader'!$A62,'Import Peak'!$A$3:EO$100,EO$1,FALSE)),0,VLOOKUP('W. VaR &amp; Peak Pos By Trader'!$A62,'Import Peak'!$A$3:EO$100,EO$1,FALSE))</f>
        <v>0</v>
      </c>
      <c r="EP28" s="14">
        <f>IF(ISNA(VLOOKUP('W. VaR &amp; Peak Pos By Trader'!$A62,'Import Peak'!$A$3:EP$100,EP$1,FALSE)),0,VLOOKUP('W. VaR &amp; Peak Pos By Trader'!$A62,'Import Peak'!$A$3:EP$100,EP$1,FALSE))</f>
        <v>0</v>
      </c>
      <c r="EQ28" s="14">
        <f>IF(ISNA(VLOOKUP('W. VaR &amp; Peak Pos By Trader'!$A62,'Import Peak'!$A$3:EQ$100,EQ$1,FALSE)),0,VLOOKUP('W. VaR &amp; Peak Pos By Trader'!$A62,'Import Peak'!$A$3:EQ$100,EQ$1,FALSE))</f>
        <v>0</v>
      </c>
      <c r="ER28" s="14">
        <f>IF(ISNA(VLOOKUP('W. VaR &amp; Peak Pos By Trader'!$A62,'Import Peak'!$A$3:ER$100,ER$1,FALSE)),0,VLOOKUP('W. VaR &amp; Peak Pos By Trader'!$A62,'Import Peak'!$A$3:ER$100,ER$1,FALSE))</f>
        <v>0</v>
      </c>
      <c r="ES28" s="14">
        <f>IF(ISNA(VLOOKUP('W. VaR &amp; Peak Pos By Trader'!$A62,'Import Peak'!$A$3:ES$100,ES$1,FALSE)),0,VLOOKUP('W. VaR &amp; Peak Pos By Trader'!$A62,'Import Peak'!$A$3:ES$100,ES$1,FALSE))</f>
        <v>0</v>
      </c>
      <c r="ET28" s="14">
        <f>IF(ISNA(VLOOKUP('W. VaR &amp; Peak Pos By Trader'!$A62,'Import Peak'!$A$3:ET$100,ET$1,FALSE)),0,VLOOKUP('W. VaR &amp; Peak Pos By Trader'!$A62,'Import Peak'!$A$3:ET$100,ET$1,FALSE))</f>
        <v>0</v>
      </c>
      <c r="EU28" s="14">
        <f>IF(ISNA(VLOOKUP('W. VaR &amp; Peak Pos By Trader'!$A62,'Import Peak'!$A$3:EU$100,EU$1,FALSE)),0,VLOOKUP('W. VaR &amp; Peak Pos By Trader'!$A62,'Import Peak'!$A$3:EU$100,EU$1,FALSE))</f>
        <v>0</v>
      </c>
      <c r="EV28" s="14">
        <f>IF(ISNA(VLOOKUP('W. VaR &amp; Peak Pos By Trader'!$A62,'Import Peak'!$A$3:EV$100,EV$1,FALSE)),0,VLOOKUP('W. VaR &amp; Peak Pos By Trader'!$A62,'Import Peak'!$A$3:EV$100,EV$1,FALSE))</f>
        <v>0</v>
      </c>
      <c r="EW28" s="14">
        <f>IF(ISNA(VLOOKUP('W. VaR &amp; Peak Pos By Trader'!$A62,'Import Peak'!$A$3:EW$100,EW$1,FALSE)),0,VLOOKUP('W. VaR &amp; Peak Pos By Trader'!$A62,'Import Peak'!$A$3:EW$100,EW$1,FALSE))</f>
        <v>0</v>
      </c>
      <c r="EX28" s="14">
        <f>IF(ISNA(VLOOKUP('W. VaR &amp; Peak Pos By Trader'!$A62,'Import Peak'!$A$3:EX$100,EX$1,FALSE)),0,VLOOKUP('W. VaR &amp; Peak Pos By Trader'!$A62,'Import Peak'!$A$3:EX$100,EX$1,FALSE))</f>
        <v>0</v>
      </c>
      <c r="EY28" s="14">
        <f>IF(ISNA(VLOOKUP('W. VaR &amp; Peak Pos By Trader'!$A62,'Import Peak'!$A$3:EY$100,EY$1,FALSE)),0,VLOOKUP('W. VaR &amp; Peak Pos By Trader'!$A62,'Import Peak'!$A$3:EY$100,EY$1,FALSE))</f>
        <v>0</v>
      </c>
      <c r="EZ28" s="14">
        <f>IF(ISNA(VLOOKUP('W. VaR &amp; Peak Pos By Trader'!$A62,'Import Peak'!$A$3:EZ$100,EZ$1,FALSE)),0,VLOOKUP('W. VaR &amp; Peak Pos By Trader'!$A62,'Import Peak'!$A$3:EZ$100,EZ$1,FALSE))</f>
        <v>0</v>
      </c>
      <c r="FA28" s="14">
        <f>IF(ISNA(VLOOKUP('W. VaR &amp; Peak Pos By Trader'!$A62,'Import Peak'!$A$3:FA$100,FA$1,FALSE)),0,VLOOKUP('W. VaR &amp; Peak Pos By Trader'!$A62,'Import Peak'!$A$3:FA$100,FA$1,FALSE))</f>
        <v>0</v>
      </c>
      <c r="FB28" s="14">
        <f>IF(ISNA(VLOOKUP('W. VaR &amp; Peak Pos By Trader'!$A62,'Import Peak'!$A$3:FB$100,FB$1,FALSE)),0,VLOOKUP('W. VaR &amp; Peak Pos By Trader'!$A62,'Import Peak'!$A$3:FB$100,FB$1,FALSE))</f>
        <v>0</v>
      </c>
      <c r="FC28" s="14">
        <f>IF(ISNA(VLOOKUP('W. VaR &amp; Peak Pos By Trader'!$A62,'Import Peak'!$A$3:FC$100,FC$1,FALSE)),0,VLOOKUP('W. VaR &amp; Peak Pos By Trader'!$A62,'Import Peak'!$A$3:FC$100,FC$1,FALSE))</f>
        <v>0</v>
      </c>
      <c r="FD28" s="14">
        <f>IF(ISNA(VLOOKUP('W. VaR &amp; Peak Pos By Trader'!$A62,'Import Peak'!$A$3:FD$100,FD$1,FALSE)),0,VLOOKUP('W. VaR &amp; Peak Pos By Trader'!$A62,'Import Peak'!$A$3:FD$100,FD$1,FALSE))</f>
        <v>0</v>
      </c>
      <c r="FE28" s="14">
        <f>IF(ISNA(VLOOKUP('W. VaR &amp; Peak Pos By Trader'!$A62,'Import Peak'!$A$3:FE$100,FE$1,FALSE)),0,VLOOKUP('W. VaR &amp; Peak Pos By Trader'!$A62,'Import Peak'!$A$3:FE$100,FE$1,FALSE))</f>
        <v>0</v>
      </c>
      <c r="FF28" s="14">
        <f>IF(ISNA(VLOOKUP('W. VaR &amp; Peak Pos By Trader'!$A62,'Import Peak'!$A$3:FF$100,FF$1,FALSE)),0,VLOOKUP('W. VaR &amp; Peak Pos By Trader'!$A62,'Import Peak'!$A$3:FF$100,FF$1,FALSE))</f>
        <v>0</v>
      </c>
      <c r="FG28" s="14">
        <f>IF(ISNA(VLOOKUP('W. VaR &amp; Peak Pos By Trader'!$A62,'Import Peak'!$A$3:FG$100,FG$1,FALSE)),0,VLOOKUP('W. VaR &amp; Peak Pos By Trader'!$A62,'Import Peak'!$A$3:FG$100,FG$1,FALSE))</f>
        <v>0</v>
      </c>
      <c r="FH28" s="14">
        <f>IF(ISNA(VLOOKUP('W. VaR &amp; Peak Pos By Trader'!$A62,'Import Peak'!$A$3:FH$100,FH$1,FALSE)),0,VLOOKUP('W. VaR &amp; Peak Pos By Trader'!$A62,'Import Peak'!$A$3:FH$100,FH$1,FALSE))</f>
        <v>0</v>
      </c>
      <c r="FI28" s="14">
        <f>IF(ISNA(VLOOKUP('W. VaR &amp; Peak Pos By Trader'!$A62,'Import Peak'!$A$3:FI$100,FI$1,FALSE)),0,VLOOKUP('W. VaR &amp; Peak Pos By Trader'!$A62,'Import Peak'!$A$3:FI$100,FI$1,FALSE))</f>
        <v>0</v>
      </c>
      <c r="FJ28" s="14">
        <f>IF(ISNA(VLOOKUP('W. VaR &amp; Peak Pos By Trader'!$A62,'Import Peak'!$A$3:FJ$100,FJ$1,FALSE)),0,VLOOKUP('W. VaR &amp; Peak Pos By Trader'!$A62,'Import Peak'!$A$3:FJ$100,FJ$1,FALSE))</f>
        <v>0</v>
      </c>
      <c r="FK28" s="14">
        <f>IF(ISNA(VLOOKUP('W. VaR &amp; Peak Pos By Trader'!$A62,'Import Peak'!$A$3:FK$100,FK$1,FALSE)),0,VLOOKUP('W. VaR &amp; Peak Pos By Trader'!$A62,'Import Peak'!$A$3:FK$100,FK$1,FALSE))</f>
        <v>0</v>
      </c>
      <c r="FL28" s="14">
        <f>IF(ISNA(VLOOKUP('W. VaR &amp; Peak Pos By Trader'!$A62,'Import Peak'!$A$3:FL$100,FL$1,FALSE)),0,VLOOKUP('W. VaR &amp; Peak Pos By Trader'!$A62,'Import Peak'!$A$3:FL$100,FL$1,FALSE))</f>
        <v>0</v>
      </c>
      <c r="FM28" s="14">
        <f>IF(ISNA(VLOOKUP('W. VaR &amp; Peak Pos By Trader'!$A62,'Import Peak'!$A$3:FM$100,FM$1,FALSE)),0,VLOOKUP('W. VaR &amp; Peak Pos By Trader'!$A62,'Import Peak'!$A$3:FM$100,FM$1,FALSE))</f>
        <v>0</v>
      </c>
      <c r="FN28" s="14">
        <f>IF(ISNA(VLOOKUP('W. VaR &amp; Peak Pos By Trader'!$A62,'Import Peak'!$A$3:FN$100,FN$1,FALSE)),0,VLOOKUP('W. VaR &amp; Peak Pos By Trader'!$A62,'Import Peak'!$A$3:FN$100,FN$1,FALSE))</f>
        <v>0</v>
      </c>
      <c r="FO28" s="14">
        <f>IF(ISNA(VLOOKUP('W. VaR &amp; Peak Pos By Trader'!$A62,'Import Peak'!$A$3:FO$100,FO$1,FALSE)),0,VLOOKUP('W. VaR &amp; Peak Pos By Trader'!$A62,'Import Peak'!$A$3:FO$100,FO$1,FALSE))</f>
        <v>0</v>
      </c>
      <c r="FP28" s="14">
        <f>IF(ISNA(VLOOKUP('W. VaR &amp; Peak Pos By Trader'!$A62,'Import Peak'!$A$3:FP$100,FP$1,FALSE)),0,VLOOKUP('W. VaR &amp; Peak Pos By Trader'!$A62,'Import Peak'!$A$3:FP$100,FP$1,FALSE))</f>
        <v>0</v>
      </c>
      <c r="FQ28" s="14">
        <f>IF(ISNA(VLOOKUP('W. VaR &amp; Peak Pos By Trader'!$A62,'Import Peak'!$A$3:FQ$100,FQ$1,FALSE)),0,VLOOKUP('W. VaR &amp; Peak Pos By Trader'!$A62,'Import Peak'!$A$3:FQ$100,FQ$1,FALSE))</f>
        <v>0</v>
      </c>
      <c r="FR28" s="14">
        <f>IF(ISNA(VLOOKUP('W. VaR &amp; Peak Pos By Trader'!$A62,'Import Peak'!$A$3:FR$100,FR$1,FALSE)),0,VLOOKUP('W. VaR &amp; Peak Pos By Trader'!$A62,'Import Peak'!$A$3:FR$100,FR$1,FALSE))</f>
        <v>0</v>
      </c>
      <c r="FS28" s="14">
        <f>IF(ISNA(VLOOKUP('W. VaR &amp; Peak Pos By Trader'!$A62,'Import Peak'!$A$3:FS$100,FS$1,FALSE)),0,VLOOKUP('W. VaR &amp; Peak Pos By Trader'!$A62,'Import Peak'!$A$3:FS$100,FS$1,FALSE))</f>
        <v>0</v>
      </c>
      <c r="FT28" s="14">
        <f>IF(ISNA(VLOOKUP('W. VaR &amp; Peak Pos By Trader'!$A62,'Import Peak'!$A$3:FT$100,FT$1,FALSE)),0,VLOOKUP('W. VaR &amp; Peak Pos By Trader'!$A62,'Import Peak'!$A$3:FT$100,FT$1,FALSE))</f>
        <v>0</v>
      </c>
      <c r="FU28" s="14">
        <f>IF(ISNA(VLOOKUP('W. VaR &amp; Peak Pos By Trader'!$A62,'Import Peak'!$A$3:FU$100,FU$1,FALSE)),0,VLOOKUP('W. VaR &amp; Peak Pos By Trader'!$A62,'Import Peak'!$A$3:FU$100,FU$1,FALSE))</f>
        <v>0</v>
      </c>
      <c r="FV28" s="14">
        <f>IF(ISNA(VLOOKUP('W. VaR &amp; Peak Pos By Trader'!$A62,'Import Peak'!$A$3:FV$100,FV$1,FALSE)),0,VLOOKUP('W. VaR &amp; Peak Pos By Trader'!$A62,'Import Peak'!$A$3:FV$100,FV$1,FALSE))</f>
        <v>0</v>
      </c>
      <c r="FW28" s="14">
        <f>IF(ISNA(VLOOKUP('W. VaR &amp; Peak Pos By Trader'!$A62,'Import Peak'!$A$3:FW$100,FW$1,FALSE)),0,VLOOKUP('W. VaR &amp; Peak Pos By Trader'!$A62,'Import Peak'!$A$3:FW$100,FW$1,FALSE))</f>
        <v>0</v>
      </c>
      <c r="FX28" s="14">
        <f>IF(ISNA(VLOOKUP('W. VaR &amp; Peak Pos By Trader'!$A62,'Import Peak'!$A$3:FX$100,FX$1,FALSE)),0,VLOOKUP('W. VaR &amp; Peak Pos By Trader'!$A62,'Import Peak'!$A$3:FX$100,FX$1,FALSE))</f>
        <v>0</v>
      </c>
      <c r="FY28" s="14">
        <f>IF(ISNA(VLOOKUP('W. VaR &amp; Peak Pos By Trader'!$A62,'Import Peak'!$A$3:FY$100,FY$1,FALSE)),0,VLOOKUP('W. VaR &amp; Peak Pos By Trader'!$A62,'Import Peak'!$A$3:FY$100,FY$1,FALSE))</f>
        <v>0</v>
      </c>
      <c r="FZ28" s="14">
        <f>IF(ISNA(VLOOKUP('W. VaR &amp; Peak Pos By Trader'!$A62,'Import Peak'!$A$3:FZ$100,FZ$1,FALSE)),0,VLOOKUP('W. VaR &amp; Peak Pos By Trader'!$A62,'Import Peak'!$A$3:FZ$100,FZ$1,FALSE))</f>
        <v>0</v>
      </c>
      <c r="GA28" s="14">
        <f>IF(ISNA(VLOOKUP('W. VaR &amp; Peak Pos By Trader'!$A62,'Import Peak'!$A$3:GA$100,GA$1,FALSE)),0,VLOOKUP('W. VaR &amp; Peak Pos By Trader'!$A62,'Import Peak'!$A$3:GA$100,GA$1,FALSE))</f>
        <v>0</v>
      </c>
      <c r="GB28" s="14">
        <f>IF(ISNA(VLOOKUP('W. VaR &amp; Peak Pos By Trader'!$A62,'Import Peak'!$A$3:GB$100,GB$1,FALSE)),0,VLOOKUP('W. VaR &amp; Peak Pos By Trader'!$A62,'Import Peak'!$A$3:GB$100,GB$1,FALSE))</f>
        <v>0</v>
      </c>
      <c r="GC28" s="14">
        <f>IF(ISNA(VLOOKUP('W. VaR &amp; Peak Pos By Trader'!$A62,'Import Peak'!$A$3:GC$100,GC$1,FALSE)),0,VLOOKUP('W. VaR &amp; Peak Pos By Trader'!$A62,'Import Peak'!$A$3:GC$100,GC$1,FALSE))</f>
        <v>0</v>
      </c>
      <c r="GD28" s="14">
        <f>IF(ISNA(VLOOKUP('W. VaR &amp; Peak Pos By Trader'!$A62,'Import Peak'!$A$3:GD$100,GD$1,FALSE)),0,VLOOKUP('W. VaR &amp; Peak Pos By Trader'!$A62,'Import Peak'!$A$3:GD$100,GD$1,FALSE))</f>
        <v>0</v>
      </c>
      <c r="GE28" s="14">
        <f>IF(ISNA(VLOOKUP('W. VaR &amp; Peak Pos By Trader'!$A62,'Import Peak'!$A$3:GE$100,GE$1,FALSE)),0,VLOOKUP('W. VaR &amp; Peak Pos By Trader'!$A62,'Import Peak'!$A$3:GE$100,GE$1,FALSE))</f>
        <v>0</v>
      </c>
      <c r="GF28" s="14">
        <f>IF(ISNA(VLOOKUP('W. VaR &amp; Peak Pos By Trader'!$A62,'Import Peak'!$A$3:GF$100,GF$1,FALSE)),0,VLOOKUP('W. VaR &amp; Peak Pos By Trader'!$A62,'Import Peak'!$A$3:GF$100,GF$1,FALSE))</f>
        <v>0</v>
      </c>
      <c r="GG28" s="14">
        <f>IF(ISNA(VLOOKUP('W. VaR &amp; Peak Pos By Trader'!$A62,'Import Peak'!$A$3:GG$100,GG$1,FALSE)),0,VLOOKUP('W. VaR &amp; Peak Pos By Trader'!$A62,'Import Peak'!$A$3:GG$100,GG$1,FALSE))</f>
        <v>0</v>
      </c>
      <c r="GH28" s="14">
        <f>IF(ISNA(VLOOKUP('W. VaR &amp; Peak Pos By Trader'!$A62,'Import Peak'!$A$3:GH$100,GH$1,FALSE)),0,VLOOKUP('W. VaR &amp; Peak Pos By Trader'!$A62,'Import Peak'!$A$3:GH$100,GH$1,FALSE))</f>
        <v>0</v>
      </c>
      <c r="GI28" s="14">
        <f>IF(ISNA(VLOOKUP('W. VaR &amp; Peak Pos By Trader'!$A62,'Import Peak'!$A$3:GI$100,GI$1,FALSE)),0,VLOOKUP('W. VaR &amp; Peak Pos By Trader'!$A62,'Import Peak'!$A$3:GI$100,GI$1,FALSE))</f>
        <v>0</v>
      </c>
      <c r="GJ28" s="14">
        <f>IF(ISNA(VLOOKUP('W. VaR &amp; Peak Pos By Trader'!$A62,'Import Peak'!$A$3:GJ$100,GJ$1,FALSE)),0,VLOOKUP('W. VaR &amp; Peak Pos By Trader'!$A62,'Import Peak'!$A$3:GJ$100,GJ$1,FALSE))</f>
        <v>0</v>
      </c>
      <c r="GK28" s="14">
        <f>IF(ISNA(VLOOKUP('W. VaR &amp; Peak Pos By Trader'!$A62,'Import Peak'!$A$3:GK$100,GK$1,FALSE)),0,VLOOKUP('W. VaR &amp; Peak Pos By Trader'!$A62,'Import Peak'!$A$3:GK$100,GK$1,FALSE))</f>
        <v>0</v>
      </c>
      <c r="GL28" s="14">
        <f>IF(ISNA(VLOOKUP('W. VaR &amp; Peak Pos By Trader'!$A62,'Import Peak'!$A$3:GL$100,GL$1,FALSE)),0,VLOOKUP('W. VaR &amp; Peak Pos By Trader'!$A62,'Import Peak'!$A$3:GL$100,GL$1,FALSE))</f>
        <v>0</v>
      </c>
      <c r="GM28" s="14">
        <f>IF(ISNA(VLOOKUP('W. VaR &amp; Peak Pos By Trader'!$A62,'Import Peak'!$A$3:GM$100,GM$1,FALSE)),0,VLOOKUP('W. VaR &amp; Peak Pos By Trader'!$A62,'Import Peak'!$A$3:GM$100,GM$1,FALSE))</f>
        <v>0</v>
      </c>
      <c r="GN28" s="14">
        <f>IF(ISNA(VLOOKUP('W. VaR &amp; Peak Pos By Trader'!$A62,'Import Peak'!$A$3:GN$100,GN$1,FALSE)),0,VLOOKUP('W. VaR &amp; Peak Pos By Trader'!$A62,'Import Peak'!$A$3:GN$100,GN$1,FALSE))</f>
        <v>0</v>
      </c>
      <c r="GO28" s="14">
        <f>IF(ISNA(VLOOKUP('W. VaR &amp; Peak Pos By Trader'!$A62,'Import Peak'!$A$3:GO$100,GO$1,FALSE)),0,VLOOKUP('W. VaR &amp; Peak Pos By Trader'!$A62,'Import Peak'!$A$3:GO$100,GO$1,FALSE))</f>
        <v>0</v>
      </c>
      <c r="GP28" s="14">
        <f>IF(ISNA(VLOOKUP('W. VaR &amp; Peak Pos By Trader'!$A62,'Import Peak'!$A$3:GP$100,GP$1,FALSE)),0,VLOOKUP('W. VaR &amp; Peak Pos By Trader'!$A62,'Import Peak'!$A$3:GP$100,GP$1,FALSE))</f>
        <v>0</v>
      </c>
      <c r="GQ28" s="14">
        <f>IF(ISNA(VLOOKUP('W. VaR &amp; Peak Pos By Trader'!$A62,'Import Peak'!$A$3:GQ$100,GQ$1,FALSE)),0,VLOOKUP('W. VaR &amp; Peak Pos By Trader'!$A62,'Import Peak'!$A$3:GQ$100,GQ$1,FALSE))</f>
        <v>0</v>
      </c>
      <c r="GR28" s="14">
        <f>IF(ISNA(VLOOKUP('W. VaR &amp; Peak Pos By Trader'!$A62,'Import Peak'!$A$3:GR$100,GR$1,FALSE)),0,VLOOKUP('W. VaR &amp; Peak Pos By Trader'!$A62,'Import Peak'!$A$3:GR$100,GR$1,FALSE))</f>
        <v>0</v>
      </c>
      <c r="GS28" s="14">
        <f>IF(ISNA(VLOOKUP('W. VaR &amp; Peak Pos By Trader'!$A62,'Import Peak'!$A$3:GS$100,GS$1,FALSE)),0,VLOOKUP('W. VaR &amp; Peak Pos By Trader'!$A62,'Import Peak'!$A$3:GS$100,GS$1,FALSE))</f>
        <v>0</v>
      </c>
      <c r="GT28" s="14">
        <f>IF(ISNA(VLOOKUP('W. VaR &amp; Peak Pos By Trader'!$A62,'Import Peak'!$A$3:GT$100,GT$1,FALSE)),0,VLOOKUP('W. VaR &amp; Peak Pos By Trader'!$A62,'Import Peak'!$A$3:GT$100,GT$1,FALSE))</f>
        <v>0</v>
      </c>
      <c r="GU28" s="14">
        <f>IF(ISNA(VLOOKUP('W. VaR &amp; Peak Pos By Trader'!$A62,'Import Peak'!$A$3:GU$100,GU$1,FALSE)),0,VLOOKUP('W. VaR &amp; Peak Pos By Trader'!$A62,'Import Peak'!$A$3:GU$100,GU$1,FALSE))</f>
        <v>0</v>
      </c>
      <c r="GV28" s="14">
        <f>IF(ISNA(VLOOKUP('W. VaR &amp; Peak Pos By Trader'!$A62,'Import Peak'!$A$3:GV$100,GV$1,FALSE)),0,VLOOKUP('W. VaR &amp; Peak Pos By Trader'!$A62,'Import Peak'!$A$3:GV$100,GV$1,FALSE))</f>
        <v>0</v>
      </c>
      <c r="GW28" s="14">
        <f>IF(ISNA(VLOOKUP('W. VaR &amp; Peak Pos By Trader'!$A62,'Import Peak'!$A$3:GW$100,GW$1,FALSE)),0,VLOOKUP('W. VaR &amp; Peak Pos By Trader'!$A62,'Import Peak'!$A$3:GW$100,GW$1,FALSE))</f>
        <v>0</v>
      </c>
      <c r="GX28" s="14">
        <f>IF(ISNA(VLOOKUP('W. VaR &amp; Peak Pos By Trader'!$A62,'Import Peak'!$A$3:GX$100,GX$1,FALSE)),0,VLOOKUP('W. VaR &amp; Peak Pos By Trader'!$A62,'Import Peak'!$A$3:GX$100,GX$1,FALSE))</f>
        <v>0</v>
      </c>
      <c r="GY28" s="14">
        <f>IF(ISNA(VLOOKUP('W. VaR &amp; Peak Pos By Trader'!$A62,'Import Peak'!$A$3:GY$100,GY$1,FALSE)),0,VLOOKUP('W. VaR &amp; Peak Pos By Trader'!$A62,'Import Peak'!$A$3:GY$100,GY$1,FALSE))</f>
        <v>0</v>
      </c>
      <c r="GZ28" s="14">
        <f>IF(ISNA(VLOOKUP('W. VaR &amp; Peak Pos By Trader'!$A62,'Import Peak'!$A$3:GZ$100,GZ$1,FALSE)),0,VLOOKUP('W. VaR &amp; Peak Pos By Trader'!$A62,'Import Peak'!$A$3:GZ$100,GZ$1,FALSE))</f>
        <v>0</v>
      </c>
      <c r="HA28" s="14">
        <f>IF(ISNA(VLOOKUP('W. VaR &amp; Peak Pos By Trader'!$A62,'Import Peak'!$A$3:HA$100,HA$1,FALSE)),0,VLOOKUP('W. VaR &amp; Peak Pos By Trader'!$A62,'Import Peak'!$A$3:HA$100,HA$1,FALSE))</f>
        <v>0</v>
      </c>
      <c r="HB28" s="14">
        <f>IF(ISNA(VLOOKUP('W. VaR &amp; Peak Pos By Trader'!$A62,'Import Peak'!$A$3:HB$100,HB$1,FALSE)),0,VLOOKUP('W. VaR &amp; Peak Pos By Trader'!$A62,'Import Peak'!$A$3:HB$100,HB$1,FALSE))</f>
        <v>0</v>
      </c>
      <c r="HC28" s="14">
        <f>IF(ISNA(VLOOKUP('W. VaR &amp; Peak Pos By Trader'!$A62,'Import Peak'!$A$3:HC$100,HC$1,FALSE)),0,VLOOKUP('W. VaR &amp; Peak Pos By Trader'!$A62,'Import Peak'!$A$3:HC$100,HC$1,FALSE))</f>
        <v>0</v>
      </c>
      <c r="HD28" s="14">
        <f>IF(ISNA(VLOOKUP('W. VaR &amp; Peak Pos By Trader'!$A62,'Import Peak'!$A$3:HD$100,HD$1,FALSE)),0,VLOOKUP('W. VaR &amp; Peak Pos By Trader'!$A62,'Import Peak'!$A$3:HD$100,HD$1,FALSE))</f>
        <v>0</v>
      </c>
      <c r="HE28" s="14">
        <f>IF(ISNA(VLOOKUP('W. VaR &amp; Peak Pos By Trader'!$A62,'Import Peak'!$A$3:HE$100,HE$1,FALSE)),0,VLOOKUP('W. VaR &amp; Peak Pos By Trader'!$A62,'Import Peak'!$A$3:HE$100,HE$1,FALSE))</f>
        <v>0</v>
      </c>
      <c r="HF28" s="14">
        <f>IF(ISNA(VLOOKUP('W. VaR &amp; Peak Pos By Trader'!$A62,'Import Peak'!$A$3:HF$100,HF$1,FALSE)),0,VLOOKUP('W. VaR &amp; Peak Pos By Trader'!$A62,'Import Peak'!$A$3:HF$100,HF$1,FALSE))</f>
        <v>0</v>
      </c>
      <c r="HG28" s="14">
        <f>IF(ISNA(VLOOKUP('W. VaR &amp; Peak Pos By Trader'!$A62,'Import Peak'!$A$3:HG$100,HG$1,FALSE)),0,VLOOKUP('W. VaR &amp; Peak Pos By Trader'!$A62,'Import Peak'!$A$3:HG$100,HG$1,FALSE))</f>
        <v>0</v>
      </c>
      <c r="HH28" s="14">
        <f>IF(ISNA(VLOOKUP('W. VaR &amp; Peak Pos By Trader'!$A62,'Import Peak'!$A$3:HH$100,HH$1,FALSE)),0,VLOOKUP('W. VaR &amp; Peak Pos By Trader'!$A62,'Import Peak'!$A$3:HH$100,HH$1,FALSE))</f>
        <v>0</v>
      </c>
      <c r="HI28" s="14">
        <f>IF(ISNA(VLOOKUP('W. VaR &amp; Peak Pos By Trader'!$A62,'Import Peak'!$A$3:HI$100,HI$1,FALSE)),0,VLOOKUP('W. VaR &amp; Peak Pos By Trader'!$A62,'Import Peak'!$A$3:HI$100,HI$1,FALSE))</f>
        <v>0</v>
      </c>
      <c r="HJ28" s="14">
        <f>IF(ISNA(VLOOKUP('W. VaR &amp; Peak Pos By Trader'!$A62,'Import Peak'!$A$3:HJ$100,HJ$1,FALSE)),0,VLOOKUP('W. VaR &amp; Peak Pos By Trader'!$A62,'Import Peak'!$A$3:HJ$100,HJ$1,FALSE))</f>
        <v>0</v>
      </c>
      <c r="HK28" s="14">
        <f>IF(ISNA(VLOOKUP('W. VaR &amp; Peak Pos By Trader'!$A62,'Import Peak'!$A$3:HK$100,HK$1,FALSE)),0,VLOOKUP('W. VaR &amp; Peak Pos By Trader'!$A62,'Import Peak'!$A$3:HK$100,HK$1,FALSE))</f>
        <v>0</v>
      </c>
      <c r="HL28" s="14">
        <f>IF(ISNA(VLOOKUP('W. VaR &amp; Peak Pos By Trader'!$A62,'Import Peak'!$A$3:HL$100,HL$1,FALSE)),0,VLOOKUP('W. VaR &amp; Peak Pos By Trader'!$A62,'Import Peak'!$A$3:HL$100,HL$1,FALSE))</f>
        <v>0</v>
      </c>
      <c r="HM28" s="14">
        <f>IF(ISNA(VLOOKUP('W. VaR &amp; Peak Pos By Trader'!$A62,'Import Peak'!$A$3:HM$100,HM$1,FALSE)),0,VLOOKUP('W. VaR &amp; Peak Pos By Trader'!$A62,'Import Peak'!$A$3:HM$100,HM$1,FALSE))</f>
        <v>0</v>
      </c>
      <c r="HN28" s="14">
        <f>IF(ISNA(VLOOKUP('W. VaR &amp; Peak Pos By Trader'!$A62,'Import Peak'!$A$3:HN$100,HN$1,FALSE)),0,VLOOKUP('W. VaR &amp; Peak Pos By Trader'!$A62,'Import Peak'!$A$3:HN$100,HN$1,FALSE))</f>
        <v>0</v>
      </c>
      <c r="HO28" s="14">
        <f>IF(ISNA(VLOOKUP('W. VaR &amp; Peak Pos By Trader'!$A62,'Import Peak'!$A$3:HO$100,HO$1,FALSE)),0,VLOOKUP('W. VaR &amp; Peak Pos By Trader'!$A62,'Import Peak'!$A$3:HO$100,HO$1,FALSE))</f>
        <v>0</v>
      </c>
      <c r="HP28" s="14">
        <f>IF(ISNA(VLOOKUP('W. VaR &amp; Peak Pos By Trader'!$A62,'Import Peak'!$A$3:HP$100,HP$1,FALSE)),0,VLOOKUP('W. VaR &amp; Peak Pos By Trader'!$A62,'Import Peak'!$A$3:HP$100,HP$1,FALSE))</f>
        <v>0</v>
      </c>
      <c r="HQ28" s="14">
        <f>IF(ISNA(VLOOKUP('W. VaR &amp; Peak Pos By Trader'!$A62,'Import Peak'!$A$3:HQ$100,HQ$1,FALSE)),0,VLOOKUP('W. VaR &amp; Peak Pos By Trader'!$A62,'Import Peak'!$A$3:HQ$100,HQ$1,FALSE))</f>
        <v>0</v>
      </c>
      <c r="HR28" s="14">
        <f>IF(ISNA(VLOOKUP('W. VaR &amp; Peak Pos By Trader'!$A62,'Import Peak'!$A$3:HR$100,HR$1,FALSE)),0,VLOOKUP('W. VaR &amp; Peak Pos By Trader'!$A62,'Import Peak'!$A$3:HR$100,HR$1,FALSE))</f>
        <v>0</v>
      </c>
      <c r="HS28" s="14">
        <f>IF(ISNA(VLOOKUP('W. VaR &amp; Peak Pos By Trader'!$A62,'Import Peak'!$A$3:HS$100,HS$1,FALSE)),0,VLOOKUP('W. VaR &amp; Peak Pos By Trader'!$A62,'Import Peak'!$A$3:HS$100,HS$1,FALSE))</f>
        <v>0</v>
      </c>
      <c r="HT28" s="14">
        <f>IF(ISNA(VLOOKUP('W. VaR &amp; Peak Pos By Trader'!$A62,'Import Peak'!$A$3:HT$100,HT$1,FALSE)),0,VLOOKUP('W. VaR &amp; Peak Pos By Trader'!$A62,'Import Peak'!$A$3:HT$100,HT$1,FALSE))</f>
        <v>0</v>
      </c>
      <c r="HU28" s="14">
        <f>IF(ISNA(VLOOKUP('W. VaR &amp; Peak Pos By Trader'!$A62,'Import Peak'!$A$3:HU$100,HU$1,FALSE)),0,VLOOKUP('W. VaR &amp; Peak Pos By Trader'!$A62,'Import Peak'!$A$3:HU$100,HU$1,FALSE))</f>
        <v>0</v>
      </c>
      <c r="HV28" s="14">
        <f>IF(ISNA(VLOOKUP('W. VaR &amp; Peak Pos By Trader'!$A62,'Import Peak'!$A$3:HV$100,HV$1,FALSE)),0,VLOOKUP('W. VaR &amp; Peak Pos By Trader'!$A62,'Import Peak'!$A$3:HV$100,HV$1,FALSE))</f>
        <v>0</v>
      </c>
      <c r="HW28" s="14">
        <f>IF(ISNA(VLOOKUP('W. VaR &amp; Peak Pos By Trader'!$A62,'Import Peak'!$A$3:HW$100,HW$1,FALSE)),0,VLOOKUP('W. VaR &amp; Peak Pos By Trader'!$A62,'Import Peak'!$A$3:HW$100,HW$1,FALSE))</f>
        <v>0</v>
      </c>
      <c r="HX28" s="14">
        <f>IF(ISNA(VLOOKUP('W. VaR &amp; Peak Pos By Trader'!$A62,'Import Peak'!$A$3:HX$100,HX$1,FALSE)),0,VLOOKUP('W. VaR &amp; Peak Pos By Trader'!$A62,'Import Peak'!$A$3:HX$100,HX$1,FALSE))</f>
        <v>0</v>
      </c>
      <c r="HY28" s="14">
        <f>IF(ISNA(VLOOKUP('W. VaR &amp; Peak Pos By Trader'!$A62,'Import Peak'!$A$3:HY$100,HY$1,FALSE)),0,VLOOKUP('W. VaR &amp; Peak Pos By Trader'!$A62,'Import Peak'!$A$3:HY$100,HY$1,FALSE))</f>
        <v>0</v>
      </c>
      <c r="HZ28" s="14">
        <f>IF(ISNA(VLOOKUP('W. VaR &amp; Peak Pos By Trader'!$A62,'Import Peak'!$A$3:HZ$100,HZ$1,FALSE)),0,VLOOKUP('W. VaR &amp; Peak Pos By Trader'!$A62,'Import Peak'!$A$3:HZ$100,HZ$1,FALSE))</f>
        <v>0</v>
      </c>
      <c r="IA28" s="14">
        <f>IF(ISNA(VLOOKUP('W. VaR &amp; Peak Pos By Trader'!$A62,'Import Peak'!$A$3:IA$100,IA$1,FALSE)),0,VLOOKUP('W. VaR &amp; Peak Pos By Trader'!$A62,'Import Peak'!$A$3:IA$100,IA$1,FALSE))</f>
        <v>0</v>
      </c>
      <c r="IB28" s="14">
        <f>IF(ISNA(VLOOKUP('W. VaR &amp; Peak Pos By Trader'!$A62,'Import Peak'!$A$3:IB$100,IB$1,FALSE)),0,VLOOKUP('W. VaR &amp; Peak Pos By Trader'!$A62,'Import Peak'!$A$3:IB$100,IB$1,FALSE))</f>
        <v>0</v>
      </c>
      <c r="IC28" s="14">
        <f>IF(ISNA(VLOOKUP('W. VaR &amp; Peak Pos By Trader'!$A62,'Import Peak'!$A$3:IC$100,IC$1,FALSE)),0,VLOOKUP('W. VaR &amp; Peak Pos By Trader'!$A62,'Import Peak'!$A$3:IC$100,IC$1,FALSE))</f>
        <v>0</v>
      </c>
    </row>
    <row r="29" spans="1:237">
      <c r="A29" s="20" t="s">
        <v>113</v>
      </c>
      <c r="B29" s="14">
        <f>IF(ISNA(VLOOKUP('W. VaR &amp; Peak Pos By Trader'!$A54,'Import Peak'!$A$3:B$100,B$1,FALSE)),0,VLOOKUP('W. VaR &amp; Peak Pos By Trader'!$A54,'Import Peak'!$A$3:B$100,B$1,FALSE))</f>
        <v>0</v>
      </c>
      <c r="C29" s="14">
        <f>IF(ISNA(VLOOKUP('W. VaR &amp; Peak Pos By Trader'!$A54,'Import Peak'!$A$3:C$100,C$1,FALSE)),0,VLOOKUP('W. VaR &amp; Peak Pos By Trader'!$A54,'Import Peak'!$A$3:C$100,C$1,FALSE))</f>
        <v>0</v>
      </c>
      <c r="D29" s="14">
        <f>IF(ISNA(VLOOKUP('W. VaR &amp; Peak Pos By Trader'!$A54,'Import Peak'!$A$3:D$100,D$1,FALSE)),0,VLOOKUP('W. VaR &amp; Peak Pos By Trader'!$A54,'Import Peak'!$A$3:D$100,D$1,FALSE))</f>
        <v>0</v>
      </c>
      <c r="E29" s="14">
        <f>IF(ISNA(VLOOKUP('W. VaR &amp; Peak Pos By Trader'!$A63,'Import Peak'!$A$3:E$100,E$1,FALSE)),0,VLOOKUP('W. VaR &amp; Peak Pos By Trader'!$A63,'Import Peak'!$A$3:E$100,E$1,FALSE))</f>
        <v>0</v>
      </c>
      <c r="F29" s="14">
        <f>IF(ISNA(VLOOKUP('W. VaR &amp; Peak Pos By Trader'!$A63,'Import Peak'!$A$3:F$100,F$1,FALSE)),0,VLOOKUP('W. VaR &amp; Peak Pos By Trader'!$A63,'Import Peak'!$A$3:F$100,F$1,FALSE))</f>
        <v>0</v>
      </c>
      <c r="G29" s="14">
        <f>IF(ISNA(VLOOKUP('W. VaR &amp; Peak Pos By Trader'!$A63,'Import Peak'!$A$3:G$100,G$1,FALSE)),0,VLOOKUP('W. VaR &amp; Peak Pos By Trader'!$A63,'Import Peak'!$A$3:G$100,G$1,FALSE))</f>
        <v>0</v>
      </c>
      <c r="H29" s="14">
        <f>IF(ISNA(VLOOKUP('W. VaR &amp; Peak Pos By Trader'!$A63,'Import Peak'!$A$3:H$100,H$1,FALSE)),0,VLOOKUP('W. VaR &amp; Peak Pos By Trader'!$A63,'Import Peak'!$A$3:H$100,H$1,FALSE))</f>
        <v>27760</v>
      </c>
      <c r="I29" s="14">
        <f>IF(ISNA(VLOOKUP('W. VaR &amp; Peak Pos By Trader'!$A63,'Import Peak'!$A$3:I$100,I$1,FALSE)),0,VLOOKUP('W. VaR &amp; Peak Pos By Trader'!$A63,'Import Peak'!$A$3:I$100,I$1,FALSE))</f>
        <v>0</v>
      </c>
      <c r="J29" s="14">
        <f>IF(ISNA(VLOOKUP('W. VaR &amp; Peak Pos By Trader'!$A63,'Import Peak'!$A$3:J$100,J$1,FALSE)),0,VLOOKUP('W. VaR &amp; Peak Pos By Trader'!$A63,'Import Peak'!$A$3:J$100,J$1,FALSE))</f>
        <v>75309</v>
      </c>
      <c r="K29" s="14">
        <f>IF(ISNA(VLOOKUP('W. VaR &amp; Peak Pos By Trader'!$A63,'Import Peak'!$A$3:K$100,K$1,FALSE)),0,VLOOKUP('W. VaR &amp; Peak Pos By Trader'!$A63,'Import Peak'!$A$3:K$100,K$1,FALSE))</f>
        <v>0</v>
      </c>
      <c r="L29" s="14">
        <f>IF(ISNA(VLOOKUP('W. VaR &amp; Peak Pos By Trader'!$A63,'Import Peak'!$A$3:L$100,L$1,FALSE)),0,VLOOKUP('W. VaR &amp; Peak Pos By Trader'!$A63,'Import Peak'!$A$3:L$100,L$1,FALSE))</f>
        <v>0</v>
      </c>
      <c r="M29" s="14">
        <f>IF(ISNA(VLOOKUP('W. VaR &amp; Peak Pos By Trader'!$A63,'Import Peak'!$A$3:M$100,M$1,FALSE)),0,VLOOKUP('W. VaR &amp; Peak Pos By Trader'!$A63,'Import Peak'!$A$3:M$100,M$1,FALSE))</f>
        <v>0</v>
      </c>
      <c r="N29" s="14">
        <f>IF(ISNA(VLOOKUP('W. VaR &amp; Peak Pos By Trader'!$A63,'Import Peak'!$A$3:N$100,N$1,FALSE)),0,VLOOKUP('W. VaR &amp; Peak Pos By Trader'!$A63,'Import Peak'!$A$3:N$100,N$1,FALSE))</f>
        <v>0</v>
      </c>
      <c r="O29" s="14">
        <f>IF(ISNA(VLOOKUP('W. VaR &amp; Peak Pos By Trader'!$A63,'Import Peak'!$A$3:O$100,O$1,FALSE)),0,VLOOKUP('W. VaR &amp; Peak Pos By Trader'!$A63,'Import Peak'!$A$3:O$100,O$1,FALSE))</f>
        <v>0</v>
      </c>
      <c r="P29" s="14">
        <f>IF(ISNA(VLOOKUP('W. VaR &amp; Peak Pos By Trader'!$A63,'Import Peak'!$A$3:P$100,P$1,FALSE)),0,VLOOKUP('W. VaR &amp; Peak Pos By Trader'!$A63,'Import Peak'!$A$3:P$100,P$1,FALSE))</f>
        <v>0</v>
      </c>
      <c r="Q29" s="14">
        <f>IF(ISNA(VLOOKUP('W. VaR &amp; Peak Pos By Trader'!$A63,'Import Peak'!$A$3:Q$100,Q$1,FALSE)),0,VLOOKUP('W. VaR &amp; Peak Pos By Trader'!$A63,'Import Peak'!$A$3:Q$100,Q$1,FALSE))</f>
        <v>0</v>
      </c>
      <c r="R29" s="14">
        <f>IF(ISNA(VLOOKUP('W. VaR &amp; Peak Pos By Trader'!$A63,'Import Peak'!$A$3:R$100,R$1,FALSE)),0,VLOOKUP('W. VaR &amp; Peak Pos By Trader'!$A63,'Import Peak'!$A$3:R$100,R$1,FALSE))</f>
        <v>0</v>
      </c>
      <c r="S29" s="14">
        <f>IF(ISNA(VLOOKUP('W. VaR &amp; Peak Pos By Trader'!$A63,'Import Peak'!$A$3:S$100,S$1,FALSE)),0,VLOOKUP('W. VaR &amp; Peak Pos By Trader'!$A63,'Import Peak'!$A$3:S$100,S$1,FALSE))</f>
        <v>0</v>
      </c>
      <c r="T29" s="14">
        <f>IF(ISNA(VLOOKUP('W. VaR &amp; Peak Pos By Trader'!$A63,'Import Peak'!$A$3:T$100,T$1,FALSE)),0,VLOOKUP('W. VaR &amp; Peak Pos By Trader'!$A63,'Import Peak'!$A$3:T$100,T$1,FALSE))</f>
        <v>0</v>
      </c>
      <c r="U29" s="14">
        <f>IF(ISNA(VLOOKUP('W. VaR &amp; Peak Pos By Trader'!$A63,'Import Peak'!$A$3:U$100,U$1,FALSE)),0,VLOOKUP('W. VaR &amp; Peak Pos By Trader'!$A63,'Import Peak'!$A$3:U$100,U$1,FALSE))</f>
        <v>227</v>
      </c>
      <c r="V29" s="14">
        <f>IF(ISNA(VLOOKUP('W. VaR &amp; Peak Pos By Trader'!$A63,'Import Peak'!$A$3:V$100,V$1,FALSE)),0,VLOOKUP('W. VaR &amp; Peak Pos By Trader'!$A63,'Import Peak'!$A$3:V$100,V$1,FALSE))</f>
        <v>0</v>
      </c>
      <c r="W29" s="14">
        <f>IF(ISNA(VLOOKUP('W. VaR &amp; Peak Pos By Trader'!$A63,'Import Peak'!$A$3:W$100,W$1,FALSE)),0,VLOOKUP('W. VaR &amp; Peak Pos By Trader'!$A63,'Import Peak'!$A$3:W$100,W$1,FALSE))</f>
        <v>0</v>
      </c>
      <c r="X29" s="14">
        <f>IF(ISNA(VLOOKUP('W. VaR &amp; Peak Pos By Trader'!$A63,'Import Peak'!$A$3:X$100,X$1,FALSE)),0,VLOOKUP('W. VaR &amp; Peak Pos By Trader'!$A63,'Import Peak'!$A$3:X$100,X$1,FALSE))</f>
        <v>0</v>
      </c>
      <c r="Y29" s="14">
        <f>IF(ISNA(VLOOKUP('W. VaR &amp; Peak Pos By Trader'!$A63,'Import Peak'!$A$3:Y$100,Y$1,FALSE)),0,VLOOKUP('W. VaR &amp; Peak Pos By Trader'!$A63,'Import Peak'!$A$3:Y$100,Y$1,FALSE))</f>
        <v>0</v>
      </c>
      <c r="Z29" s="14">
        <f>IF(ISNA(VLOOKUP('W. VaR &amp; Peak Pos By Trader'!$A63,'Import Peak'!$A$3:Z$100,Z$1,FALSE)),0,VLOOKUP('W. VaR &amp; Peak Pos By Trader'!$A63,'Import Peak'!$A$3:Z$100,Z$1,FALSE))</f>
        <v>0</v>
      </c>
      <c r="AA29" s="14">
        <f>IF(ISNA(VLOOKUP('W. VaR &amp; Peak Pos By Trader'!$A63,'Import Peak'!$A$3:AA$100,AA$1,FALSE)),0,VLOOKUP('W. VaR &amp; Peak Pos By Trader'!$A63,'Import Peak'!$A$3:AA$100,AA$1,FALSE))</f>
        <v>0</v>
      </c>
      <c r="AB29" s="14">
        <f>IF(ISNA(VLOOKUP('W. VaR &amp; Peak Pos By Trader'!$A63,'Import Peak'!$A$3:AB$100,AB$1,FALSE)),0,VLOOKUP('W. VaR &amp; Peak Pos By Trader'!$A63,'Import Peak'!$A$3:AB$100,AB$1,FALSE))</f>
        <v>0</v>
      </c>
      <c r="AC29" s="14">
        <f>IF(ISNA(VLOOKUP('W. VaR &amp; Peak Pos By Trader'!$A63,'Import Peak'!$A$3:AC$100,AC$1,FALSE)),0,VLOOKUP('W. VaR &amp; Peak Pos By Trader'!$A63,'Import Peak'!$A$3:AC$100,AC$1,FALSE))</f>
        <v>0</v>
      </c>
      <c r="AD29" s="14">
        <f>IF(ISNA(VLOOKUP('W. VaR &amp; Peak Pos By Trader'!$A63,'Import Peak'!$A$3:AD$100,AD$1,FALSE)),0,VLOOKUP('W. VaR &amp; Peak Pos By Trader'!$A63,'Import Peak'!$A$3:AD$100,AD$1,FALSE))</f>
        <v>0</v>
      </c>
      <c r="AE29" s="14">
        <f>IF(ISNA(VLOOKUP('W. VaR &amp; Peak Pos By Trader'!$A63,'Import Peak'!$A$3:AE$100,AE$1,FALSE)),0,VLOOKUP('W. VaR &amp; Peak Pos By Trader'!$A63,'Import Peak'!$A$3:AE$100,AE$1,FALSE))</f>
        <v>0</v>
      </c>
      <c r="AF29" s="14">
        <f>IF(ISNA(VLOOKUP('W. VaR &amp; Peak Pos By Trader'!$A63,'Import Peak'!$A$3:AF$100,AF$1,FALSE)),0,VLOOKUP('W. VaR &amp; Peak Pos By Trader'!$A63,'Import Peak'!$A$3:AF$100,AF$1,FALSE))</f>
        <v>0</v>
      </c>
      <c r="AG29" s="14">
        <f>IF(ISNA(VLOOKUP('W. VaR &amp; Peak Pos By Trader'!$A63,'Import Peak'!$A$3:AG$100,AG$1,FALSE)),0,VLOOKUP('W. VaR &amp; Peak Pos By Trader'!$A63,'Import Peak'!$A$3:AG$100,AG$1,FALSE))</f>
        <v>5756</v>
      </c>
      <c r="AH29" s="14">
        <f>IF(ISNA(VLOOKUP('W. VaR &amp; Peak Pos By Trader'!$A63,'Import Peak'!$A$3:AH$100,AH$1,FALSE)),0,VLOOKUP('W. VaR &amp; Peak Pos By Trader'!$A63,'Import Peak'!$A$3:AH$100,AH$1,FALSE))</f>
        <v>0</v>
      </c>
      <c r="AI29" s="14">
        <f>IF(ISNA(VLOOKUP('W. VaR &amp; Peak Pos By Trader'!$A63,'Import Peak'!$A$3:AI$100,AI$1,FALSE)),0,VLOOKUP('W. VaR &amp; Peak Pos By Trader'!$A63,'Import Peak'!$A$3:AI$100,AI$1,FALSE))</f>
        <v>0</v>
      </c>
      <c r="AJ29" s="14">
        <f>IF(ISNA(VLOOKUP('W. VaR &amp; Peak Pos By Trader'!$A63,'Import Peak'!$A$3:AJ$100,AJ$1,FALSE)),0,VLOOKUP('W. VaR &amp; Peak Pos By Trader'!$A63,'Import Peak'!$A$3:AJ$100,AJ$1,FALSE))</f>
        <v>0</v>
      </c>
      <c r="AK29" s="14">
        <f>IF(ISNA(VLOOKUP('W. VaR &amp; Peak Pos By Trader'!$A63,'Import Peak'!$A$3:AK$100,AK$1,FALSE)),0,VLOOKUP('W. VaR &amp; Peak Pos By Trader'!$A63,'Import Peak'!$A$3:AK$100,AK$1,FALSE))</f>
        <v>0</v>
      </c>
      <c r="AL29" s="14">
        <f>IF(ISNA(VLOOKUP('W. VaR &amp; Peak Pos By Trader'!$A63,'Import Peak'!$A$3:AL$100,AL$1,FALSE)),0,VLOOKUP('W. VaR &amp; Peak Pos By Trader'!$A63,'Import Peak'!$A$3:AL$100,AL$1,FALSE))</f>
        <v>0</v>
      </c>
      <c r="AM29" s="14">
        <f>IF(ISNA(VLOOKUP('W. VaR &amp; Peak Pos By Trader'!$A63,'Import Peak'!$A$3:AM$100,AM$1,FALSE)),0,VLOOKUP('W. VaR &amp; Peak Pos By Trader'!$A63,'Import Peak'!$A$3:AM$100,AM$1,FALSE))</f>
        <v>0</v>
      </c>
      <c r="AN29" s="14">
        <f>IF(ISNA(VLOOKUP('W. VaR &amp; Peak Pos By Trader'!$A63,'Import Peak'!$A$3:AN$100,AN$1,FALSE)),0,VLOOKUP('W. VaR &amp; Peak Pos By Trader'!$A63,'Import Peak'!$A$3:AN$100,AN$1,FALSE))</f>
        <v>0</v>
      </c>
      <c r="AO29" s="14">
        <f>IF(ISNA(VLOOKUP('W. VaR &amp; Peak Pos By Trader'!$A63,'Import Peak'!$A$3:AO$100,AO$1,FALSE)),0,VLOOKUP('W. VaR &amp; Peak Pos By Trader'!$A63,'Import Peak'!$A$3:AO$100,AO$1,FALSE))</f>
        <v>0</v>
      </c>
      <c r="AP29" s="14">
        <f>IF(ISNA(VLOOKUP('W. VaR &amp; Peak Pos By Trader'!$A63,'Import Peak'!$A$3:AP$100,AP$1,FALSE)),0,VLOOKUP('W. VaR &amp; Peak Pos By Trader'!$A63,'Import Peak'!$A$3:AP$100,AP$1,FALSE))</f>
        <v>0</v>
      </c>
      <c r="AQ29" s="14">
        <f>IF(ISNA(VLOOKUP('W. VaR &amp; Peak Pos By Trader'!$A63,'Import Peak'!$A$3:AQ$100,AQ$1,FALSE)),0,VLOOKUP('W. VaR &amp; Peak Pos By Trader'!$A63,'Import Peak'!$A$3:AQ$100,AQ$1,FALSE))</f>
        <v>0</v>
      </c>
      <c r="AR29" s="14">
        <f>IF(ISNA(VLOOKUP('W. VaR &amp; Peak Pos By Trader'!$A63,'Import Peak'!$A$3:AR$100,AR$1,FALSE)),0,VLOOKUP('W. VaR &amp; Peak Pos By Trader'!$A63,'Import Peak'!$A$3:AR$100,AR$1,FALSE))</f>
        <v>0</v>
      </c>
      <c r="AS29" s="14">
        <f>IF(ISNA(VLOOKUP('W. VaR &amp; Peak Pos By Trader'!$A63,'Import Peak'!$A$3:AS$100,AS$1,FALSE)),0,VLOOKUP('W. VaR &amp; Peak Pos By Trader'!$A63,'Import Peak'!$A$3:AS$100,AS$1,FALSE))</f>
        <v>0</v>
      </c>
      <c r="AT29" s="14">
        <f>IF(ISNA(VLOOKUP('W. VaR &amp; Peak Pos By Trader'!$A63,'Import Peak'!$A$3:AT$100,AT$1,FALSE)),0,VLOOKUP('W. VaR &amp; Peak Pos By Trader'!$A63,'Import Peak'!$A$3:AT$100,AT$1,FALSE))</f>
        <v>0</v>
      </c>
      <c r="AU29" s="14">
        <f>IF(ISNA(VLOOKUP('W. VaR &amp; Peak Pos By Trader'!$A63,'Import Peak'!$A$3:AU$100,AU$1,FALSE)),0,VLOOKUP('W. VaR &amp; Peak Pos By Trader'!$A63,'Import Peak'!$A$3:AU$100,AU$1,FALSE))</f>
        <v>0</v>
      </c>
      <c r="AV29" s="14">
        <f>IF(ISNA(VLOOKUP('W. VaR &amp; Peak Pos By Trader'!$A63,'Import Peak'!$A$3:AV$100,AV$1,FALSE)),0,VLOOKUP('W. VaR &amp; Peak Pos By Trader'!$A63,'Import Peak'!$A$3:AV$100,AV$1,FALSE))</f>
        <v>0</v>
      </c>
      <c r="AW29" s="14">
        <f>IF(ISNA(VLOOKUP('W. VaR &amp; Peak Pos By Trader'!$A63,'Import Peak'!$A$3:AW$100,AW$1,FALSE)),0,VLOOKUP('W. VaR &amp; Peak Pos By Trader'!$A63,'Import Peak'!$A$3:AW$100,AW$1,FALSE))</f>
        <v>0</v>
      </c>
      <c r="AX29" s="14">
        <f>IF(ISNA(VLOOKUP('W. VaR &amp; Peak Pos By Trader'!$A63,'Import Peak'!$A$3:AX$100,AX$1,FALSE)),0,VLOOKUP('W. VaR &amp; Peak Pos By Trader'!$A63,'Import Peak'!$A$3:AX$100,AX$1,FALSE))</f>
        <v>0</v>
      </c>
      <c r="AY29" s="14">
        <f>IF(ISNA(VLOOKUP('W. VaR &amp; Peak Pos By Trader'!$A63,'Import Peak'!$A$3:AY$100,AY$1,FALSE)),0,VLOOKUP('W. VaR &amp; Peak Pos By Trader'!$A63,'Import Peak'!$A$3:AY$100,AY$1,FALSE))</f>
        <v>0</v>
      </c>
      <c r="AZ29" s="14">
        <f>IF(ISNA(VLOOKUP('W. VaR &amp; Peak Pos By Trader'!$A63,'Import Peak'!$A$3:AZ$100,AZ$1,FALSE)),0,VLOOKUP('W. VaR &amp; Peak Pos By Trader'!$A63,'Import Peak'!$A$3:AZ$100,AZ$1,FALSE))</f>
        <v>0</v>
      </c>
      <c r="BA29" s="14">
        <f>IF(ISNA(VLOOKUP('W. VaR &amp; Peak Pos By Trader'!$A63,'Import Peak'!$A$3:BA$100,BA$1,FALSE)),0,VLOOKUP('W. VaR &amp; Peak Pos By Trader'!$A63,'Import Peak'!$A$3:BA$100,BA$1,FALSE))</f>
        <v>0</v>
      </c>
      <c r="BB29" s="14">
        <f>IF(ISNA(VLOOKUP('W. VaR &amp; Peak Pos By Trader'!$A63,'Import Peak'!$A$3:BB$100,BB$1,FALSE)),0,VLOOKUP('W. VaR &amp; Peak Pos By Trader'!$A63,'Import Peak'!$A$3:BB$100,BB$1,FALSE))</f>
        <v>0</v>
      </c>
      <c r="BC29" s="14">
        <f>IF(ISNA(VLOOKUP('W. VaR &amp; Peak Pos By Trader'!$A63,'Import Peak'!$A$3:BC$100,BC$1,FALSE)),0,VLOOKUP('W. VaR &amp; Peak Pos By Trader'!$A63,'Import Peak'!$A$3:BC$100,BC$1,FALSE))</f>
        <v>0</v>
      </c>
      <c r="BD29" s="14">
        <f>IF(ISNA(VLOOKUP('W. VaR &amp; Peak Pos By Trader'!$A63,'Import Peak'!$A$3:BD$100,BD$1,FALSE)),0,VLOOKUP('W. VaR &amp; Peak Pos By Trader'!$A63,'Import Peak'!$A$3:BD$100,BD$1,FALSE))</f>
        <v>0</v>
      </c>
      <c r="BE29" s="14">
        <f>IF(ISNA(VLOOKUP('W. VaR &amp; Peak Pos By Trader'!$A63,'Import Peak'!$A$3:BE$100,BE$1,FALSE)),0,VLOOKUP('W. VaR &amp; Peak Pos By Trader'!$A63,'Import Peak'!$A$3:BE$100,BE$1,FALSE))</f>
        <v>0</v>
      </c>
      <c r="BF29" s="14">
        <f>IF(ISNA(VLOOKUP('W. VaR &amp; Peak Pos By Trader'!$A63,'Import Peak'!$A$3:BF$100,BF$1,FALSE)),0,VLOOKUP('W. VaR &amp; Peak Pos By Trader'!$A63,'Import Peak'!$A$3:BF$100,BF$1,FALSE))</f>
        <v>0</v>
      </c>
      <c r="BG29" s="14">
        <f>IF(ISNA(VLOOKUP('W. VaR &amp; Peak Pos By Trader'!$A63,'Import Peak'!$A$3:BG$100,BG$1,FALSE)),0,VLOOKUP('W. VaR &amp; Peak Pos By Trader'!$A63,'Import Peak'!$A$3:BG$100,BG$1,FALSE))</f>
        <v>0</v>
      </c>
      <c r="BH29" s="14">
        <f>IF(ISNA(VLOOKUP('W. VaR &amp; Peak Pos By Trader'!$A63,'Import Peak'!$A$3:BH$100,BH$1,FALSE)),0,VLOOKUP('W. VaR &amp; Peak Pos By Trader'!$A63,'Import Peak'!$A$3:BH$100,BH$1,FALSE))</f>
        <v>0</v>
      </c>
      <c r="BI29" s="14">
        <f>IF(ISNA(VLOOKUP('W. VaR &amp; Peak Pos By Trader'!$A63,'Import Peak'!$A$3:BI$100,BI$1,FALSE)),0,VLOOKUP('W. VaR &amp; Peak Pos By Trader'!$A63,'Import Peak'!$A$3:BI$100,BI$1,FALSE))</f>
        <v>0</v>
      </c>
      <c r="BJ29" s="14">
        <f>IF(ISNA(VLOOKUP('W. VaR &amp; Peak Pos By Trader'!$A63,'Import Peak'!$A$3:BJ$100,BJ$1,FALSE)),0,VLOOKUP('W. VaR &amp; Peak Pos By Trader'!$A63,'Import Peak'!$A$3:BJ$100,BJ$1,FALSE))</f>
        <v>0</v>
      </c>
      <c r="BK29" s="14">
        <f>IF(ISNA(VLOOKUP('W. VaR &amp; Peak Pos By Trader'!$A63,'Import Peak'!$A$3:BK$100,BK$1,FALSE)),0,VLOOKUP('W. VaR &amp; Peak Pos By Trader'!$A63,'Import Peak'!$A$3:BK$100,BK$1,FALSE))</f>
        <v>0</v>
      </c>
      <c r="BL29" s="14">
        <f>IF(ISNA(VLOOKUP('W. VaR &amp; Peak Pos By Trader'!$A63,'Import Peak'!$A$3:BL$100,BL$1,FALSE)),0,VLOOKUP('W. VaR &amp; Peak Pos By Trader'!$A63,'Import Peak'!$A$3:BL$100,BL$1,FALSE))</f>
        <v>0</v>
      </c>
      <c r="BM29" s="14">
        <f>IF(ISNA(VLOOKUP('W. VaR &amp; Peak Pos By Trader'!$A63,'Import Peak'!$A$3:BM$100,BM$1,FALSE)),0,VLOOKUP('W. VaR &amp; Peak Pos By Trader'!$A63,'Import Peak'!$A$3:BM$100,BM$1,FALSE))</f>
        <v>0</v>
      </c>
      <c r="BN29" s="14">
        <f>IF(ISNA(VLOOKUP('W. VaR &amp; Peak Pos By Trader'!$A63,'Import Peak'!$A$3:BN$100,BN$1,FALSE)),0,VLOOKUP('W. VaR &amp; Peak Pos By Trader'!$A63,'Import Peak'!$A$3:BN$100,BN$1,FALSE))</f>
        <v>0</v>
      </c>
      <c r="BO29" s="14">
        <f>IF(ISNA(VLOOKUP('W. VaR &amp; Peak Pos By Trader'!$A63,'Import Peak'!$A$3:BO$100,BO$1,FALSE)),0,VLOOKUP('W. VaR &amp; Peak Pos By Trader'!$A63,'Import Peak'!$A$3:BO$100,BO$1,FALSE))</f>
        <v>0</v>
      </c>
      <c r="BP29" s="14">
        <f>IF(ISNA(VLOOKUP('W. VaR &amp; Peak Pos By Trader'!$A63,'Import Peak'!$A$3:BP$100,BP$1,FALSE)),0,VLOOKUP('W. VaR &amp; Peak Pos By Trader'!$A63,'Import Peak'!$A$3:BP$100,BP$1,FALSE))</f>
        <v>0</v>
      </c>
      <c r="BQ29" s="14">
        <f>IF(ISNA(VLOOKUP('W. VaR &amp; Peak Pos By Trader'!$A63,'Import Peak'!$A$3:BQ$100,BQ$1,FALSE)),0,VLOOKUP('W. VaR &amp; Peak Pos By Trader'!$A63,'Import Peak'!$A$3:BQ$100,BQ$1,FALSE))</f>
        <v>0</v>
      </c>
      <c r="BR29" s="14">
        <f>IF(ISNA(VLOOKUP('W. VaR &amp; Peak Pos By Trader'!$A63,'Import Peak'!$A$3:BR$100,BR$1,FALSE)),0,VLOOKUP('W. VaR &amp; Peak Pos By Trader'!$A63,'Import Peak'!$A$3:BR$100,BR$1,FALSE))</f>
        <v>0</v>
      </c>
      <c r="BS29" s="14">
        <f>IF(ISNA(VLOOKUP('W. VaR &amp; Peak Pos By Trader'!$A63,'Import Peak'!$A$3:BS$100,BS$1,FALSE)),0,VLOOKUP('W. VaR &amp; Peak Pos By Trader'!$A63,'Import Peak'!$A$3:BS$100,BS$1,FALSE))</f>
        <v>0</v>
      </c>
      <c r="BT29" s="14">
        <f>IF(ISNA(VLOOKUP('W. VaR &amp; Peak Pos By Trader'!$A63,'Import Peak'!$A$3:BT$100,BT$1,FALSE)),0,VLOOKUP('W. VaR &amp; Peak Pos By Trader'!$A63,'Import Peak'!$A$3:BT$100,BT$1,FALSE))</f>
        <v>0</v>
      </c>
      <c r="BU29" s="14">
        <f>IF(ISNA(VLOOKUP('W. VaR &amp; Peak Pos By Trader'!$A63,'Import Peak'!$A$3:BU$100,BU$1,FALSE)),0,VLOOKUP('W. VaR &amp; Peak Pos By Trader'!$A63,'Import Peak'!$A$3:BU$100,BU$1,FALSE))</f>
        <v>0</v>
      </c>
      <c r="BV29" s="14">
        <f>IF(ISNA(VLOOKUP('W. VaR &amp; Peak Pos By Trader'!$A63,'Import Peak'!$A$3:BV$100,BV$1,FALSE)),0,VLOOKUP('W. VaR &amp; Peak Pos By Trader'!$A63,'Import Peak'!$A$3:BV$100,BV$1,FALSE))</f>
        <v>0</v>
      </c>
      <c r="BW29" s="14">
        <f>IF(ISNA(VLOOKUP('W. VaR &amp; Peak Pos By Trader'!$A63,'Import Peak'!$A$3:BW$100,BW$1,FALSE)),0,VLOOKUP('W. VaR &amp; Peak Pos By Trader'!$A63,'Import Peak'!$A$3:BW$100,BW$1,FALSE))</f>
        <v>0</v>
      </c>
      <c r="BX29" s="14">
        <f>IF(ISNA(VLOOKUP('W. VaR &amp; Peak Pos By Trader'!$A63,'Import Peak'!$A$3:BX$100,BX$1,FALSE)),0,VLOOKUP('W. VaR &amp; Peak Pos By Trader'!$A63,'Import Peak'!$A$3:BX$100,BX$1,FALSE))</f>
        <v>0</v>
      </c>
      <c r="BY29" s="14">
        <f>IF(ISNA(VLOOKUP('W. VaR &amp; Peak Pos By Trader'!$A63,'Import Peak'!$A$3:BY$100,BY$1,FALSE)),0,VLOOKUP('W. VaR &amp; Peak Pos By Trader'!$A63,'Import Peak'!$A$3:BY$100,BY$1,FALSE))</f>
        <v>0</v>
      </c>
      <c r="BZ29" s="14">
        <f>IF(ISNA(VLOOKUP('W. VaR &amp; Peak Pos By Trader'!$A63,'Import Peak'!$A$3:BZ$100,BZ$1,FALSE)),0,VLOOKUP('W. VaR &amp; Peak Pos By Trader'!$A63,'Import Peak'!$A$3:BZ$100,BZ$1,FALSE))</f>
        <v>0</v>
      </c>
      <c r="CA29" s="14">
        <f>IF(ISNA(VLOOKUP('W. VaR &amp; Peak Pos By Trader'!$A63,'Import Peak'!$A$3:CA$100,CA$1,FALSE)),0,VLOOKUP('W. VaR &amp; Peak Pos By Trader'!$A63,'Import Peak'!$A$3:CA$100,CA$1,FALSE))</f>
        <v>0</v>
      </c>
      <c r="CB29" s="14">
        <f>IF(ISNA(VLOOKUP('W. VaR &amp; Peak Pos By Trader'!$A63,'Import Peak'!$A$3:CB$100,CB$1,FALSE)),0,VLOOKUP('W. VaR &amp; Peak Pos By Trader'!$A63,'Import Peak'!$A$3:CB$100,CB$1,FALSE))</f>
        <v>0</v>
      </c>
      <c r="CC29" s="14">
        <f>IF(ISNA(VLOOKUP('W. VaR &amp; Peak Pos By Trader'!$A63,'Import Peak'!$A$3:CC$100,CC$1,FALSE)),0,VLOOKUP('W. VaR &amp; Peak Pos By Trader'!$A63,'Import Peak'!$A$3:CC$100,CC$1,FALSE))</f>
        <v>0</v>
      </c>
      <c r="CD29" s="14">
        <f>IF(ISNA(VLOOKUP('W. VaR &amp; Peak Pos By Trader'!$A63,'Import Peak'!$A$3:CD$100,CD$1,FALSE)),0,VLOOKUP('W. VaR &amp; Peak Pos By Trader'!$A63,'Import Peak'!$A$3:CD$100,CD$1,FALSE))</f>
        <v>0</v>
      </c>
      <c r="CE29" s="14">
        <f>IF(ISNA(VLOOKUP('W. VaR &amp; Peak Pos By Trader'!$A63,'Import Peak'!$A$3:CE$100,CE$1,FALSE)),0,VLOOKUP('W. VaR &amp; Peak Pos By Trader'!$A63,'Import Peak'!$A$3:CE$100,CE$1,FALSE))</f>
        <v>0</v>
      </c>
      <c r="CF29" s="14">
        <f>IF(ISNA(VLOOKUP('W. VaR &amp; Peak Pos By Trader'!$A63,'Import Peak'!$A$3:CF$100,CF$1,FALSE)),0,VLOOKUP('W. VaR &amp; Peak Pos By Trader'!$A63,'Import Peak'!$A$3:CF$100,CF$1,FALSE))</f>
        <v>0</v>
      </c>
      <c r="CG29" s="14">
        <f>IF(ISNA(VLOOKUP('W. VaR &amp; Peak Pos By Trader'!$A63,'Import Peak'!$A$3:CG$100,CG$1,FALSE)),0,VLOOKUP('W. VaR &amp; Peak Pos By Trader'!$A63,'Import Peak'!$A$3:CG$100,CG$1,FALSE))</f>
        <v>0</v>
      </c>
      <c r="CH29" s="14">
        <f>IF(ISNA(VLOOKUP('W. VaR &amp; Peak Pos By Trader'!$A63,'Import Peak'!$A$3:CH$100,CH$1,FALSE)),0,VLOOKUP('W. VaR &amp; Peak Pos By Trader'!$A63,'Import Peak'!$A$3:CH$100,CH$1,FALSE))</f>
        <v>0</v>
      </c>
      <c r="CI29" s="14">
        <f>IF(ISNA(VLOOKUP('W. VaR &amp; Peak Pos By Trader'!$A63,'Import Peak'!$A$3:CI$100,CI$1,FALSE)),0,VLOOKUP('W. VaR &amp; Peak Pos By Trader'!$A63,'Import Peak'!$A$3:CI$100,CI$1,FALSE))</f>
        <v>0</v>
      </c>
      <c r="CJ29" s="14">
        <f>IF(ISNA(VLOOKUP('W. VaR &amp; Peak Pos By Trader'!$A63,'Import Peak'!$A$3:CJ$100,CJ$1,FALSE)),0,VLOOKUP('W. VaR &amp; Peak Pos By Trader'!$A63,'Import Peak'!$A$3:CJ$100,CJ$1,FALSE))</f>
        <v>0</v>
      </c>
      <c r="CK29" s="14">
        <f>IF(ISNA(VLOOKUP('W. VaR &amp; Peak Pos By Trader'!$A63,'Import Peak'!$A$3:CK$100,CK$1,FALSE)),0,VLOOKUP('W. VaR &amp; Peak Pos By Trader'!$A63,'Import Peak'!$A$3:CK$100,CK$1,FALSE))</f>
        <v>0</v>
      </c>
      <c r="CL29" s="14">
        <f>IF(ISNA(VLOOKUP('W. VaR &amp; Peak Pos By Trader'!$A63,'Import Peak'!$A$3:CL$100,CL$1,FALSE)),0,VLOOKUP('W. VaR &amp; Peak Pos By Trader'!$A63,'Import Peak'!$A$3:CL$100,CL$1,FALSE))</f>
        <v>0</v>
      </c>
      <c r="CM29" s="14">
        <f>IF(ISNA(VLOOKUP('W. VaR &amp; Peak Pos By Trader'!$A63,'Import Peak'!$A$3:CM$100,CM$1,FALSE)),0,VLOOKUP('W. VaR &amp; Peak Pos By Trader'!$A63,'Import Peak'!$A$3:CM$100,CM$1,FALSE))</f>
        <v>0</v>
      </c>
      <c r="CN29" s="14">
        <f>IF(ISNA(VLOOKUP('W. VaR &amp; Peak Pos By Trader'!$A63,'Import Peak'!$A$3:CN$100,CN$1,FALSE)),0,VLOOKUP('W. VaR &amp; Peak Pos By Trader'!$A63,'Import Peak'!$A$3:CN$100,CN$1,FALSE))</f>
        <v>0</v>
      </c>
      <c r="CO29" s="14">
        <f>IF(ISNA(VLOOKUP('W. VaR &amp; Peak Pos By Trader'!$A63,'Import Peak'!$A$3:CO$100,CO$1,FALSE)),0,VLOOKUP('W. VaR &amp; Peak Pos By Trader'!$A63,'Import Peak'!$A$3:CO$100,CO$1,FALSE))</f>
        <v>0</v>
      </c>
      <c r="CP29" s="14">
        <f>IF(ISNA(VLOOKUP('W. VaR &amp; Peak Pos By Trader'!$A63,'Import Peak'!$A$3:CP$100,CP$1,FALSE)),0,VLOOKUP('W. VaR &amp; Peak Pos By Trader'!$A63,'Import Peak'!$A$3:CP$100,CP$1,FALSE))</f>
        <v>0</v>
      </c>
      <c r="CQ29" s="14">
        <f>IF(ISNA(VLOOKUP('W. VaR &amp; Peak Pos By Trader'!$A63,'Import Peak'!$A$3:CQ$100,CQ$1,FALSE)),0,VLOOKUP('W. VaR &amp; Peak Pos By Trader'!$A63,'Import Peak'!$A$3:CQ$100,CQ$1,FALSE))</f>
        <v>0</v>
      </c>
      <c r="CR29" s="14">
        <f>IF(ISNA(VLOOKUP('W. VaR &amp; Peak Pos By Trader'!$A63,'Import Peak'!$A$3:CR$100,CR$1,FALSE)),0,VLOOKUP('W. VaR &amp; Peak Pos By Trader'!$A63,'Import Peak'!$A$3:CR$100,CR$1,FALSE))</f>
        <v>0</v>
      </c>
      <c r="CS29" s="14">
        <f>IF(ISNA(VLOOKUP('W. VaR &amp; Peak Pos By Trader'!$A63,'Import Peak'!$A$3:CS$100,CS$1,FALSE)),0,VLOOKUP('W. VaR &amp; Peak Pos By Trader'!$A63,'Import Peak'!$A$3:CS$100,CS$1,FALSE))</f>
        <v>0</v>
      </c>
      <c r="CT29" s="14">
        <f>IF(ISNA(VLOOKUP('W. VaR &amp; Peak Pos By Trader'!$A63,'Import Peak'!$A$3:CT$100,CT$1,FALSE)),0,VLOOKUP('W. VaR &amp; Peak Pos By Trader'!$A63,'Import Peak'!$A$3:CT$100,CT$1,FALSE))</f>
        <v>0</v>
      </c>
      <c r="CU29" s="14">
        <f>IF(ISNA(VLOOKUP('W. VaR &amp; Peak Pos By Trader'!$A63,'Import Peak'!$A$3:CU$100,CU$1,FALSE)),0,VLOOKUP('W. VaR &amp; Peak Pos By Trader'!$A63,'Import Peak'!$A$3:CU$100,CU$1,FALSE))</f>
        <v>0</v>
      </c>
      <c r="CV29" s="14">
        <f>IF(ISNA(VLOOKUP('W. VaR &amp; Peak Pos By Trader'!$A63,'Import Peak'!$A$3:CV$100,CV$1,FALSE)),0,VLOOKUP('W. VaR &amp; Peak Pos By Trader'!$A63,'Import Peak'!$A$3:CV$100,CV$1,FALSE))</f>
        <v>0</v>
      </c>
      <c r="CW29" s="14">
        <f>IF(ISNA(VLOOKUP('W. VaR &amp; Peak Pos By Trader'!$A63,'Import Peak'!$A$3:CW$100,CW$1,FALSE)),0,VLOOKUP('W. VaR &amp; Peak Pos By Trader'!$A63,'Import Peak'!$A$3:CW$100,CW$1,FALSE))</f>
        <v>0</v>
      </c>
      <c r="CX29" s="14">
        <f>IF(ISNA(VLOOKUP('W. VaR &amp; Peak Pos By Trader'!$A63,'Import Peak'!$A$3:CX$100,CX$1,FALSE)),0,VLOOKUP('W. VaR &amp; Peak Pos By Trader'!$A63,'Import Peak'!$A$3:CX$100,CX$1,FALSE))</f>
        <v>0</v>
      </c>
      <c r="CY29" s="14">
        <f>IF(ISNA(VLOOKUP('W. VaR &amp; Peak Pos By Trader'!$A63,'Import Peak'!$A$3:CY$100,CY$1,FALSE)),0,VLOOKUP('W. VaR &amp; Peak Pos By Trader'!$A63,'Import Peak'!$A$3:CY$100,CY$1,FALSE))</f>
        <v>0</v>
      </c>
      <c r="CZ29" s="14">
        <f>IF(ISNA(VLOOKUP('W. VaR &amp; Peak Pos By Trader'!$A63,'Import Peak'!$A$3:CZ$100,CZ$1,FALSE)),0,VLOOKUP('W. VaR &amp; Peak Pos By Trader'!$A63,'Import Peak'!$A$3:CZ$100,CZ$1,FALSE))</f>
        <v>0</v>
      </c>
      <c r="DA29" s="14">
        <f>IF(ISNA(VLOOKUP('W. VaR &amp; Peak Pos By Trader'!$A63,'Import Peak'!$A$3:DA$100,DA$1,FALSE)),0,VLOOKUP('W. VaR &amp; Peak Pos By Trader'!$A63,'Import Peak'!$A$3:DA$100,DA$1,FALSE))</f>
        <v>0</v>
      </c>
      <c r="DB29" s="14">
        <f>IF(ISNA(VLOOKUP('W. VaR &amp; Peak Pos By Trader'!$A63,'Import Peak'!$A$3:DB$100,DB$1,FALSE)),0,VLOOKUP('W. VaR &amp; Peak Pos By Trader'!$A63,'Import Peak'!$A$3:DB$100,DB$1,FALSE))</f>
        <v>0</v>
      </c>
      <c r="DC29" s="14">
        <f>IF(ISNA(VLOOKUP('W. VaR &amp; Peak Pos By Trader'!$A63,'Import Peak'!$A$3:DC$100,DC$1,FALSE)),0,VLOOKUP('W. VaR &amp; Peak Pos By Trader'!$A63,'Import Peak'!$A$3:DC$100,DC$1,FALSE))</f>
        <v>0</v>
      </c>
      <c r="DD29" s="14">
        <f>IF(ISNA(VLOOKUP('W. VaR &amp; Peak Pos By Trader'!$A63,'Import Peak'!$A$3:DD$100,DD$1,FALSE)),0,VLOOKUP('W. VaR &amp; Peak Pos By Trader'!$A63,'Import Peak'!$A$3:DD$100,DD$1,FALSE))</f>
        <v>0</v>
      </c>
      <c r="DE29" s="14">
        <f>IF(ISNA(VLOOKUP('W. VaR &amp; Peak Pos By Trader'!$A63,'Import Peak'!$A$3:DE$100,DE$1,FALSE)),0,VLOOKUP('W. VaR &amp; Peak Pos By Trader'!$A63,'Import Peak'!$A$3:DE$100,DE$1,FALSE))</f>
        <v>0</v>
      </c>
      <c r="DF29" s="14">
        <f>IF(ISNA(VLOOKUP('W. VaR &amp; Peak Pos By Trader'!$A63,'Import Peak'!$A$3:DF$100,DF$1,FALSE)),0,VLOOKUP('W. VaR &amp; Peak Pos By Trader'!$A63,'Import Peak'!$A$3:DF$100,DF$1,FALSE))</f>
        <v>0</v>
      </c>
      <c r="DG29" s="14">
        <f>IF(ISNA(VLOOKUP('W. VaR &amp; Peak Pos By Trader'!$A63,'Import Peak'!$A$3:DG$100,DG$1,FALSE)),0,VLOOKUP('W. VaR &amp; Peak Pos By Trader'!$A63,'Import Peak'!$A$3:DG$100,DG$1,FALSE))</f>
        <v>0</v>
      </c>
      <c r="DH29" s="14">
        <f>IF(ISNA(VLOOKUP('W. VaR &amp; Peak Pos By Trader'!$A63,'Import Peak'!$A$3:DH$100,DH$1,FALSE)),0,VLOOKUP('W. VaR &amp; Peak Pos By Trader'!$A63,'Import Peak'!$A$3:DH$100,DH$1,FALSE))</f>
        <v>0</v>
      </c>
      <c r="DI29" s="14">
        <f>IF(ISNA(VLOOKUP('W. VaR &amp; Peak Pos By Trader'!$A63,'Import Peak'!$A$3:DI$100,DI$1,FALSE)),0,VLOOKUP('W. VaR &amp; Peak Pos By Trader'!$A63,'Import Peak'!$A$3:DI$100,DI$1,FALSE))</f>
        <v>0</v>
      </c>
      <c r="DJ29" s="14">
        <f>IF(ISNA(VLOOKUP('W. VaR &amp; Peak Pos By Trader'!$A63,'Import Peak'!$A$3:DJ$100,DJ$1,FALSE)),0,VLOOKUP('W. VaR &amp; Peak Pos By Trader'!$A63,'Import Peak'!$A$3:DJ$100,DJ$1,FALSE))</f>
        <v>0</v>
      </c>
      <c r="DK29" s="14">
        <f>IF(ISNA(VLOOKUP('W. VaR &amp; Peak Pos By Trader'!$A63,'Import Peak'!$A$3:DK$100,DK$1,FALSE)),0,VLOOKUP('W. VaR &amp; Peak Pos By Trader'!$A63,'Import Peak'!$A$3:DK$100,DK$1,FALSE))</f>
        <v>0</v>
      </c>
      <c r="DL29" s="14">
        <f>IF(ISNA(VLOOKUP('W. VaR &amp; Peak Pos By Trader'!$A63,'Import Peak'!$A$3:DL$100,DL$1,FALSE)),0,VLOOKUP('W. VaR &amp; Peak Pos By Trader'!$A63,'Import Peak'!$A$3:DL$100,DL$1,FALSE))</f>
        <v>0</v>
      </c>
      <c r="DM29" s="14">
        <f>IF(ISNA(VLOOKUP('W. VaR &amp; Peak Pos By Trader'!$A63,'Import Peak'!$A$3:DM$100,DM$1,FALSE)),0,VLOOKUP('W. VaR &amp; Peak Pos By Trader'!$A63,'Import Peak'!$A$3:DM$100,DM$1,FALSE))</f>
        <v>0</v>
      </c>
      <c r="DN29" s="14">
        <f>IF(ISNA(VLOOKUP('W. VaR &amp; Peak Pos By Trader'!$A63,'Import Peak'!$A$3:DN$100,DN$1,FALSE)),0,VLOOKUP('W. VaR &amp; Peak Pos By Trader'!$A63,'Import Peak'!$A$3:DN$100,DN$1,FALSE))</f>
        <v>0</v>
      </c>
      <c r="DO29" s="14">
        <f>IF(ISNA(VLOOKUP('W. VaR &amp; Peak Pos By Trader'!$A63,'Import Peak'!$A$3:DO$100,DO$1,FALSE)),0,VLOOKUP('W. VaR &amp; Peak Pos By Trader'!$A63,'Import Peak'!$A$3:DO$100,DO$1,FALSE))</f>
        <v>0</v>
      </c>
      <c r="DP29" s="14">
        <f>IF(ISNA(VLOOKUP('W. VaR &amp; Peak Pos By Trader'!$A63,'Import Peak'!$A$3:DP$100,DP$1,FALSE)),0,VLOOKUP('W. VaR &amp; Peak Pos By Trader'!$A63,'Import Peak'!$A$3:DP$100,DP$1,FALSE))</f>
        <v>0</v>
      </c>
      <c r="DQ29" s="14">
        <f>IF(ISNA(VLOOKUP('W. VaR &amp; Peak Pos By Trader'!$A63,'Import Peak'!$A$3:DQ$100,DQ$1,FALSE)),0,VLOOKUP('W. VaR &amp; Peak Pos By Trader'!$A63,'Import Peak'!$A$3:DQ$100,DQ$1,FALSE))</f>
        <v>0</v>
      </c>
      <c r="DR29" s="14">
        <f>IF(ISNA(VLOOKUP('W. VaR &amp; Peak Pos By Trader'!$A63,'Import Peak'!$A$3:DR$100,DR$1,FALSE)),0,VLOOKUP('W. VaR &amp; Peak Pos By Trader'!$A63,'Import Peak'!$A$3:DR$100,DR$1,FALSE))</f>
        <v>0</v>
      </c>
      <c r="DS29" s="14">
        <f>IF(ISNA(VLOOKUP('W. VaR &amp; Peak Pos By Trader'!$A63,'Import Peak'!$A$3:DS$100,DS$1,FALSE)),0,VLOOKUP('W. VaR &amp; Peak Pos By Trader'!$A63,'Import Peak'!$A$3:DS$100,DS$1,FALSE))</f>
        <v>0</v>
      </c>
      <c r="DT29" s="14">
        <f>IF(ISNA(VLOOKUP('W. VaR &amp; Peak Pos By Trader'!$A63,'Import Peak'!$A$3:DT$100,DT$1,FALSE)),0,VLOOKUP('W. VaR &amp; Peak Pos By Trader'!$A63,'Import Peak'!$A$3:DT$100,DT$1,FALSE))</f>
        <v>0</v>
      </c>
      <c r="DU29" s="14">
        <f>IF(ISNA(VLOOKUP('W. VaR &amp; Peak Pos By Trader'!$A63,'Import Peak'!$A$3:DU$100,DU$1,FALSE)),0,VLOOKUP('W. VaR &amp; Peak Pos By Trader'!$A63,'Import Peak'!$A$3:DU$100,DU$1,FALSE))</f>
        <v>0</v>
      </c>
      <c r="DV29" s="14">
        <f>IF(ISNA(VLOOKUP('W. VaR &amp; Peak Pos By Trader'!$A63,'Import Peak'!$A$3:DV$100,DV$1,FALSE)),0,VLOOKUP('W. VaR &amp; Peak Pos By Trader'!$A63,'Import Peak'!$A$3:DV$100,DV$1,FALSE))</f>
        <v>0</v>
      </c>
      <c r="DW29" s="14">
        <f>IF(ISNA(VLOOKUP('W. VaR &amp; Peak Pos By Trader'!$A63,'Import Peak'!$A$3:DW$100,DW$1,FALSE)),0,VLOOKUP('W. VaR &amp; Peak Pos By Trader'!$A63,'Import Peak'!$A$3:DW$100,DW$1,FALSE))</f>
        <v>0</v>
      </c>
      <c r="DX29" s="14">
        <f>IF(ISNA(VLOOKUP('W. VaR &amp; Peak Pos By Trader'!$A63,'Import Peak'!$A$3:DX$100,DX$1,FALSE)),0,VLOOKUP('W. VaR &amp; Peak Pos By Trader'!$A63,'Import Peak'!$A$3:DX$100,DX$1,FALSE))</f>
        <v>0</v>
      </c>
      <c r="DY29" s="14">
        <f>IF(ISNA(VLOOKUP('W. VaR &amp; Peak Pos By Trader'!$A63,'Import Peak'!$A$3:DY$100,DY$1,FALSE)),0,VLOOKUP('W. VaR &amp; Peak Pos By Trader'!$A63,'Import Peak'!$A$3:DY$100,DY$1,FALSE))</f>
        <v>0</v>
      </c>
      <c r="DZ29" s="14">
        <f>IF(ISNA(VLOOKUP('W. VaR &amp; Peak Pos By Trader'!$A63,'Import Peak'!$A$3:DZ$100,DZ$1,FALSE)),0,VLOOKUP('W. VaR &amp; Peak Pos By Trader'!$A63,'Import Peak'!$A$3:DZ$100,DZ$1,FALSE))</f>
        <v>0</v>
      </c>
      <c r="EA29" s="14">
        <f>IF(ISNA(VLOOKUP('W. VaR &amp; Peak Pos By Trader'!$A63,'Import Peak'!$A$3:EA$100,EA$1,FALSE)),0,VLOOKUP('W. VaR &amp; Peak Pos By Trader'!$A63,'Import Peak'!$A$3:EA$100,EA$1,FALSE))</f>
        <v>0</v>
      </c>
      <c r="EB29" s="14">
        <f>IF(ISNA(VLOOKUP('W. VaR &amp; Peak Pos By Trader'!$A63,'Import Peak'!$A$3:EB$100,EB$1,FALSE)),0,VLOOKUP('W. VaR &amp; Peak Pos By Trader'!$A63,'Import Peak'!$A$3:EB$100,EB$1,FALSE))</f>
        <v>0</v>
      </c>
      <c r="EC29" s="14">
        <f>IF(ISNA(VLOOKUP('W. VaR &amp; Peak Pos By Trader'!$A63,'Import Peak'!$A$3:EC$100,EC$1,FALSE)),0,VLOOKUP('W. VaR &amp; Peak Pos By Trader'!$A63,'Import Peak'!$A$3:EC$100,EC$1,FALSE))</f>
        <v>0</v>
      </c>
      <c r="ED29" s="14">
        <f>IF(ISNA(VLOOKUP('W. VaR &amp; Peak Pos By Trader'!$A63,'Import Peak'!$A$3:ED$100,ED$1,FALSE)),0,VLOOKUP('W. VaR &amp; Peak Pos By Trader'!$A63,'Import Peak'!$A$3:ED$100,ED$1,FALSE))</f>
        <v>0</v>
      </c>
      <c r="EE29" s="14">
        <f>IF(ISNA(VLOOKUP('W. VaR &amp; Peak Pos By Trader'!$A63,'Import Peak'!$A$3:EE$100,EE$1,FALSE)),0,VLOOKUP('W. VaR &amp; Peak Pos By Trader'!$A63,'Import Peak'!$A$3:EE$100,EE$1,FALSE))</f>
        <v>0</v>
      </c>
      <c r="EF29" s="14">
        <f>IF(ISNA(VLOOKUP('W. VaR &amp; Peak Pos By Trader'!$A63,'Import Peak'!$A$3:EF$100,EF$1,FALSE)),0,VLOOKUP('W. VaR &amp; Peak Pos By Trader'!$A63,'Import Peak'!$A$3:EF$100,EF$1,FALSE))</f>
        <v>0</v>
      </c>
      <c r="EG29" s="14">
        <f>IF(ISNA(VLOOKUP('W. VaR &amp; Peak Pos By Trader'!$A63,'Import Peak'!$A$3:EG$100,EG$1,FALSE)),0,VLOOKUP('W. VaR &amp; Peak Pos By Trader'!$A63,'Import Peak'!$A$3:EG$100,EG$1,FALSE))</f>
        <v>0</v>
      </c>
      <c r="EH29" s="14">
        <f>IF(ISNA(VLOOKUP('W. VaR &amp; Peak Pos By Trader'!$A63,'Import Peak'!$A$3:EH$100,EH$1,FALSE)),0,VLOOKUP('W. VaR &amp; Peak Pos By Trader'!$A63,'Import Peak'!$A$3:EH$100,EH$1,FALSE))</f>
        <v>0</v>
      </c>
      <c r="EI29" s="14">
        <f>IF(ISNA(VLOOKUP('W. VaR &amp; Peak Pos By Trader'!$A63,'Import Peak'!$A$3:EI$100,EI$1,FALSE)),0,VLOOKUP('W. VaR &amp; Peak Pos By Trader'!$A63,'Import Peak'!$A$3:EI$100,EI$1,FALSE))</f>
        <v>0</v>
      </c>
      <c r="EJ29" s="14">
        <f>IF(ISNA(VLOOKUP('W. VaR &amp; Peak Pos By Trader'!$A63,'Import Peak'!$A$3:EJ$100,EJ$1,FALSE)),0,VLOOKUP('W. VaR &amp; Peak Pos By Trader'!$A63,'Import Peak'!$A$3:EJ$100,EJ$1,FALSE))</f>
        <v>0</v>
      </c>
      <c r="EK29" s="14">
        <f>IF(ISNA(VLOOKUP('W. VaR &amp; Peak Pos By Trader'!$A63,'Import Peak'!$A$3:EK$100,EK$1,FALSE)),0,VLOOKUP('W. VaR &amp; Peak Pos By Trader'!$A63,'Import Peak'!$A$3:EK$100,EK$1,FALSE))</f>
        <v>0</v>
      </c>
      <c r="EL29" s="14">
        <f>IF(ISNA(VLOOKUP('W. VaR &amp; Peak Pos By Trader'!$A63,'Import Peak'!$A$3:EL$100,EL$1,FALSE)),0,VLOOKUP('W. VaR &amp; Peak Pos By Trader'!$A63,'Import Peak'!$A$3:EL$100,EL$1,FALSE))</f>
        <v>0</v>
      </c>
      <c r="EM29" s="14">
        <f>IF(ISNA(VLOOKUP('W. VaR &amp; Peak Pos By Trader'!$A63,'Import Peak'!$A$3:EM$100,EM$1,FALSE)),0,VLOOKUP('W. VaR &amp; Peak Pos By Trader'!$A63,'Import Peak'!$A$3:EM$100,EM$1,FALSE))</f>
        <v>0</v>
      </c>
      <c r="EN29" s="14">
        <f>IF(ISNA(VLOOKUP('W. VaR &amp; Peak Pos By Trader'!$A63,'Import Peak'!$A$3:EN$100,EN$1,FALSE)),0,VLOOKUP('W. VaR &amp; Peak Pos By Trader'!$A63,'Import Peak'!$A$3:EN$100,EN$1,FALSE))</f>
        <v>0</v>
      </c>
      <c r="EO29" s="14">
        <f>IF(ISNA(VLOOKUP('W. VaR &amp; Peak Pos By Trader'!$A63,'Import Peak'!$A$3:EO$100,EO$1,FALSE)),0,VLOOKUP('W. VaR &amp; Peak Pos By Trader'!$A63,'Import Peak'!$A$3:EO$100,EO$1,FALSE))</f>
        <v>0</v>
      </c>
      <c r="EP29" s="14">
        <f>IF(ISNA(VLOOKUP('W. VaR &amp; Peak Pos By Trader'!$A63,'Import Peak'!$A$3:EP$100,EP$1,FALSE)),0,VLOOKUP('W. VaR &amp; Peak Pos By Trader'!$A63,'Import Peak'!$A$3:EP$100,EP$1,FALSE))</f>
        <v>0</v>
      </c>
      <c r="EQ29" s="14">
        <f>IF(ISNA(VLOOKUP('W. VaR &amp; Peak Pos By Trader'!$A63,'Import Peak'!$A$3:EQ$100,EQ$1,FALSE)),0,VLOOKUP('W. VaR &amp; Peak Pos By Trader'!$A63,'Import Peak'!$A$3:EQ$100,EQ$1,FALSE))</f>
        <v>0</v>
      </c>
      <c r="ER29" s="14">
        <f>IF(ISNA(VLOOKUP('W. VaR &amp; Peak Pos By Trader'!$A63,'Import Peak'!$A$3:ER$100,ER$1,FALSE)),0,VLOOKUP('W. VaR &amp; Peak Pos By Trader'!$A63,'Import Peak'!$A$3:ER$100,ER$1,FALSE))</f>
        <v>0</v>
      </c>
      <c r="ES29" s="14">
        <f>IF(ISNA(VLOOKUP('W. VaR &amp; Peak Pos By Trader'!$A63,'Import Peak'!$A$3:ES$100,ES$1,FALSE)),0,VLOOKUP('W. VaR &amp; Peak Pos By Trader'!$A63,'Import Peak'!$A$3:ES$100,ES$1,FALSE))</f>
        <v>0</v>
      </c>
      <c r="ET29" s="14">
        <f>IF(ISNA(VLOOKUP('W. VaR &amp; Peak Pos By Trader'!$A63,'Import Peak'!$A$3:ET$100,ET$1,FALSE)),0,VLOOKUP('W. VaR &amp; Peak Pos By Trader'!$A63,'Import Peak'!$A$3:ET$100,ET$1,FALSE))</f>
        <v>0</v>
      </c>
      <c r="EU29" s="14">
        <f>IF(ISNA(VLOOKUP('W. VaR &amp; Peak Pos By Trader'!$A63,'Import Peak'!$A$3:EU$100,EU$1,FALSE)),0,VLOOKUP('W. VaR &amp; Peak Pos By Trader'!$A63,'Import Peak'!$A$3:EU$100,EU$1,FALSE))</f>
        <v>0</v>
      </c>
      <c r="EV29" s="14">
        <f>IF(ISNA(VLOOKUP('W. VaR &amp; Peak Pos By Trader'!$A63,'Import Peak'!$A$3:EV$100,EV$1,FALSE)),0,VLOOKUP('W. VaR &amp; Peak Pos By Trader'!$A63,'Import Peak'!$A$3:EV$100,EV$1,FALSE))</f>
        <v>0</v>
      </c>
      <c r="EW29" s="14">
        <f>IF(ISNA(VLOOKUP('W. VaR &amp; Peak Pos By Trader'!$A63,'Import Peak'!$A$3:EW$100,EW$1,FALSE)),0,VLOOKUP('W. VaR &amp; Peak Pos By Trader'!$A63,'Import Peak'!$A$3:EW$100,EW$1,FALSE))</f>
        <v>0</v>
      </c>
      <c r="EX29" s="14">
        <f>IF(ISNA(VLOOKUP('W. VaR &amp; Peak Pos By Trader'!$A63,'Import Peak'!$A$3:EX$100,EX$1,FALSE)),0,VLOOKUP('W. VaR &amp; Peak Pos By Trader'!$A63,'Import Peak'!$A$3:EX$100,EX$1,FALSE))</f>
        <v>0</v>
      </c>
      <c r="EY29" s="14">
        <f>IF(ISNA(VLOOKUP('W. VaR &amp; Peak Pos By Trader'!$A63,'Import Peak'!$A$3:EY$100,EY$1,FALSE)),0,VLOOKUP('W. VaR &amp; Peak Pos By Trader'!$A63,'Import Peak'!$A$3:EY$100,EY$1,FALSE))</f>
        <v>0</v>
      </c>
      <c r="EZ29" s="14">
        <f>IF(ISNA(VLOOKUP('W. VaR &amp; Peak Pos By Trader'!$A63,'Import Peak'!$A$3:EZ$100,EZ$1,FALSE)),0,VLOOKUP('W. VaR &amp; Peak Pos By Trader'!$A63,'Import Peak'!$A$3:EZ$100,EZ$1,FALSE))</f>
        <v>0</v>
      </c>
      <c r="FA29" s="14">
        <f>IF(ISNA(VLOOKUP('W. VaR &amp; Peak Pos By Trader'!$A63,'Import Peak'!$A$3:FA$100,FA$1,FALSE)),0,VLOOKUP('W. VaR &amp; Peak Pos By Trader'!$A63,'Import Peak'!$A$3:FA$100,FA$1,FALSE))</f>
        <v>0</v>
      </c>
      <c r="FB29" s="14">
        <f>IF(ISNA(VLOOKUP('W. VaR &amp; Peak Pos By Trader'!$A63,'Import Peak'!$A$3:FB$100,FB$1,FALSE)),0,VLOOKUP('W. VaR &amp; Peak Pos By Trader'!$A63,'Import Peak'!$A$3:FB$100,FB$1,FALSE))</f>
        <v>0</v>
      </c>
      <c r="FC29" s="14">
        <f>IF(ISNA(VLOOKUP('W. VaR &amp; Peak Pos By Trader'!$A63,'Import Peak'!$A$3:FC$100,FC$1,FALSE)),0,VLOOKUP('W. VaR &amp; Peak Pos By Trader'!$A63,'Import Peak'!$A$3:FC$100,FC$1,FALSE))</f>
        <v>0</v>
      </c>
      <c r="FD29" s="14">
        <f>IF(ISNA(VLOOKUP('W. VaR &amp; Peak Pos By Trader'!$A63,'Import Peak'!$A$3:FD$100,FD$1,FALSE)),0,VLOOKUP('W. VaR &amp; Peak Pos By Trader'!$A63,'Import Peak'!$A$3:FD$100,FD$1,FALSE))</f>
        <v>0</v>
      </c>
      <c r="FE29" s="14">
        <f>IF(ISNA(VLOOKUP('W. VaR &amp; Peak Pos By Trader'!$A63,'Import Peak'!$A$3:FE$100,FE$1,FALSE)),0,VLOOKUP('W. VaR &amp; Peak Pos By Trader'!$A63,'Import Peak'!$A$3:FE$100,FE$1,FALSE))</f>
        <v>0</v>
      </c>
      <c r="FF29" s="14">
        <f>IF(ISNA(VLOOKUP('W. VaR &amp; Peak Pos By Trader'!$A63,'Import Peak'!$A$3:FF$100,FF$1,FALSE)),0,VLOOKUP('W. VaR &amp; Peak Pos By Trader'!$A63,'Import Peak'!$A$3:FF$100,FF$1,FALSE))</f>
        <v>0</v>
      </c>
      <c r="FG29" s="14">
        <f>IF(ISNA(VLOOKUP('W. VaR &amp; Peak Pos By Trader'!$A63,'Import Peak'!$A$3:FG$100,FG$1,FALSE)),0,VLOOKUP('W. VaR &amp; Peak Pos By Trader'!$A63,'Import Peak'!$A$3:FG$100,FG$1,FALSE))</f>
        <v>0</v>
      </c>
      <c r="FH29" s="14">
        <f>IF(ISNA(VLOOKUP('W. VaR &amp; Peak Pos By Trader'!$A63,'Import Peak'!$A$3:FH$100,FH$1,FALSE)),0,VLOOKUP('W. VaR &amp; Peak Pos By Trader'!$A63,'Import Peak'!$A$3:FH$100,FH$1,FALSE))</f>
        <v>0</v>
      </c>
      <c r="FI29" s="14">
        <f>IF(ISNA(VLOOKUP('W. VaR &amp; Peak Pos By Trader'!$A63,'Import Peak'!$A$3:FI$100,FI$1,FALSE)),0,VLOOKUP('W. VaR &amp; Peak Pos By Trader'!$A63,'Import Peak'!$A$3:FI$100,FI$1,FALSE))</f>
        <v>0</v>
      </c>
      <c r="FJ29" s="14">
        <f>IF(ISNA(VLOOKUP('W. VaR &amp; Peak Pos By Trader'!$A63,'Import Peak'!$A$3:FJ$100,FJ$1,FALSE)),0,VLOOKUP('W. VaR &amp; Peak Pos By Trader'!$A63,'Import Peak'!$A$3:FJ$100,FJ$1,FALSE))</f>
        <v>0</v>
      </c>
      <c r="FK29" s="14">
        <f>IF(ISNA(VLOOKUP('W. VaR &amp; Peak Pos By Trader'!$A63,'Import Peak'!$A$3:FK$100,FK$1,FALSE)),0,VLOOKUP('W. VaR &amp; Peak Pos By Trader'!$A63,'Import Peak'!$A$3:FK$100,FK$1,FALSE))</f>
        <v>0</v>
      </c>
      <c r="FL29" s="14">
        <f>IF(ISNA(VLOOKUP('W. VaR &amp; Peak Pos By Trader'!$A63,'Import Peak'!$A$3:FL$100,FL$1,FALSE)),0,VLOOKUP('W. VaR &amp; Peak Pos By Trader'!$A63,'Import Peak'!$A$3:FL$100,FL$1,FALSE))</f>
        <v>0</v>
      </c>
      <c r="FM29" s="14">
        <f>IF(ISNA(VLOOKUP('W. VaR &amp; Peak Pos By Trader'!$A63,'Import Peak'!$A$3:FM$100,FM$1,FALSE)),0,VLOOKUP('W. VaR &amp; Peak Pos By Trader'!$A63,'Import Peak'!$A$3:FM$100,FM$1,FALSE))</f>
        <v>0</v>
      </c>
      <c r="FN29" s="14">
        <f>IF(ISNA(VLOOKUP('W. VaR &amp; Peak Pos By Trader'!$A63,'Import Peak'!$A$3:FN$100,FN$1,FALSE)),0,VLOOKUP('W. VaR &amp; Peak Pos By Trader'!$A63,'Import Peak'!$A$3:FN$100,FN$1,FALSE))</f>
        <v>0</v>
      </c>
      <c r="FO29" s="14">
        <f>IF(ISNA(VLOOKUP('W. VaR &amp; Peak Pos By Trader'!$A63,'Import Peak'!$A$3:FO$100,FO$1,FALSE)),0,VLOOKUP('W. VaR &amp; Peak Pos By Trader'!$A63,'Import Peak'!$A$3:FO$100,FO$1,FALSE))</f>
        <v>0</v>
      </c>
      <c r="FP29" s="14">
        <f>IF(ISNA(VLOOKUP('W. VaR &amp; Peak Pos By Trader'!$A63,'Import Peak'!$A$3:FP$100,FP$1,FALSE)),0,VLOOKUP('W. VaR &amp; Peak Pos By Trader'!$A63,'Import Peak'!$A$3:FP$100,FP$1,FALSE))</f>
        <v>0</v>
      </c>
      <c r="FQ29" s="14">
        <f>IF(ISNA(VLOOKUP('W. VaR &amp; Peak Pos By Trader'!$A63,'Import Peak'!$A$3:FQ$100,FQ$1,FALSE)),0,VLOOKUP('W. VaR &amp; Peak Pos By Trader'!$A63,'Import Peak'!$A$3:FQ$100,FQ$1,FALSE))</f>
        <v>0</v>
      </c>
      <c r="FR29" s="14">
        <f>IF(ISNA(VLOOKUP('W. VaR &amp; Peak Pos By Trader'!$A63,'Import Peak'!$A$3:FR$100,FR$1,FALSE)),0,VLOOKUP('W. VaR &amp; Peak Pos By Trader'!$A63,'Import Peak'!$A$3:FR$100,FR$1,FALSE))</f>
        <v>0</v>
      </c>
      <c r="FS29" s="14">
        <f>IF(ISNA(VLOOKUP('W. VaR &amp; Peak Pos By Trader'!$A63,'Import Peak'!$A$3:FS$100,FS$1,FALSE)),0,VLOOKUP('W. VaR &amp; Peak Pos By Trader'!$A63,'Import Peak'!$A$3:FS$100,FS$1,FALSE))</f>
        <v>0</v>
      </c>
      <c r="FT29" s="14">
        <f>IF(ISNA(VLOOKUP('W. VaR &amp; Peak Pos By Trader'!$A63,'Import Peak'!$A$3:FT$100,FT$1,FALSE)),0,VLOOKUP('W. VaR &amp; Peak Pos By Trader'!$A63,'Import Peak'!$A$3:FT$100,FT$1,FALSE))</f>
        <v>0</v>
      </c>
      <c r="FU29" s="14">
        <f>IF(ISNA(VLOOKUP('W. VaR &amp; Peak Pos By Trader'!$A63,'Import Peak'!$A$3:FU$100,FU$1,FALSE)),0,VLOOKUP('W. VaR &amp; Peak Pos By Trader'!$A63,'Import Peak'!$A$3:FU$100,FU$1,FALSE))</f>
        <v>0</v>
      </c>
      <c r="FV29" s="14">
        <f>IF(ISNA(VLOOKUP('W. VaR &amp; Peak Pos By Trader'!$A63,'Import Peak'!$A$3:FV$100,FV$1,FALSE)),0,VLOOKUP('W. VaR &amp; Peak Pos By Trader'!$A63,'Import Peak'!$A$3:FV$100,FV$1,FALSE))</f>
        <v>0</v>
      </c>
      <c r="FW29" s="14">
        <f>IF(ISNA(VLOOKUP('W. VaR &amp; Peak Pos By Trader'!$A63,'Import Peak'!$A$3:FW$100,FW$1,FALSE)),0,VLOOKUP('W. VaR &amp; Peak Pos By Trader'!$A63,'Import Peak'!$A$3:FW$100,FW$1,FALSE))</f>
        <v>0</v>
      </c>
      <c r="FX29" s="14">
        <f>IF(ISNA(VLOOKUP('W. VaR &amp; Peak Pos By Trader'!$A63,'Import Peak'!$A$3:FX$100,FX$1,FALSE)),0,VLOOKUP('W. VaR &amp; Peak Pos By Trader'!$A63,'Import Peak'!$A$3:FX$100,FX$1,FALSE))</f>
        <v>0</v>
      </c>
      <c r="FY29" s="14">
        <f>IF(ISNA(VLOOKUP('W. VaR &amp; Peak Pos By Trader'!$A63,'Import Peak'!$A$3:FY$100,FY$1,FALSE)),0,VLOOKUP('W. VaR &amp; Peak Pos By Trader'!$A63,'Import Peak'!$A$3:FY$100,FY$1,FALSE))</f>
        <v>0</v>
      </c>
      <c r="FZ29" s="14">
        <f>IF(ISNA(VLOOKUP('W. VaR &amp; Peak Pos By Trader'!$A63,'Import Peak'!$A$3:FZ$100,FZ$1,FALSE)),0,VLOOKUP('W. VaR &amp; Peak Pos By Trader'!$A63,'Import Peak'!$A$3:FZ$100,FZ$1,FALSE))</f>
        <v>0</v>
      </c>
      <c r="GA29" s="14">
        <f>IF(ISNA(VLOOKUP('W. VaR &amp; Peak Pos By Trader'!$A63,'Import Peak'!$A$3:GA$100,GA$1,FALSE)),0,VLOOKUP('W. VaR &amp; Peak Pos By Trader'!$A63,'Import Peak'!$A$3:GA$100,GA$1,FALSE))</f>
        <v>0</v>
      </c>
      <c r="GB29" s="14">
        <f>IF(ISNA(VLOOKUP('W. VaR &amp; Peak Pos By Trader'!$A63,'Import Peak'!$A$3:GB$100,GB$1,FALSE)),0,VLOOKUP('W. VaR &amp; Peak Pos By Trader'!$A63,'Import Peak'!$A$3:GB$100,GB$1,FALSE))</f>
        <v>0</v>
      </c>
      <c r="GC29" s="14">
        <f>IF(ISNA(VLOOKUP('W. VaR &amp; Peak Pos By Trader'!$A63,'Import Peak'!$A$3:GC$100,GC$1,FALSE)),0,VLOOKUP('W. VaR &amp; Peak Pos By Trader'!$A63,'Import Peak'!$A$3:GC$100,GC$1,FALSE))</f>
        <v>0</v>
      </c>
      <c r="GD29" s="14">
        <f>IF(ISNA(VLOOKUP('W. VaR &amp; Peak Pos By Trader'!$A63,'Import Peak'!$A$3:GD$100,GD$1,FALSE)),0,VLOOKUP('W. VaR &amp; Peak Pos By Trader'!$A63,'Import Peak'!$A$3:GD$100,GD$1,FALSE))</f>
        <v>0</v>
      </c>
      <c r="GE29" s="14">
        <f>IF(ISNA(VLOOKUP('W. VaR &amp; Peak Pos By Trader'!$A63,'Import Peak'!$A$3:GE$100,GE$1,FALSE)),0,VLOOKUP('W. VaR &amp; Peak Pos By Trader'!$A63,'Import Peak'!$A$3:GE$100,GE$1,FALSE))</f>
        <v>0</v>
      </c>
      <c r="GF29" s="14">
        <f>IF(ISNA(VLOOKUP('W. VaR &amp; Peak Pos By Trader'!$A63,'Import Peak'!$A$3:GF$100,GF$1,FALSE)),0,VLOOKUP('W. VaR &amp; Peak Pos By Trader'!$A63,'Import Peak'!$A$3:GF$100,GF$1,FALSE))</f>
        <v>0</v>
      </c>
      <c r="GG29" s="14">
        <f>IF(ISNA(VLOOKUP('W. VaR &amp; Peak Pos By Trader'!$A63,'Import Peak'!$A$3:GG$100,GG$1,FALSE)),0,VLOOKUP('W. VaR &amp; Peak Pos By Trader'!$A63,'Import Peak'!$A$3:GG$100,GG$1,FALSE))</f>
        <v>0</v>
      </c>
      <c r="GH29" s="14">
        <f>IF(ISNA(VLOOKUP('W. VaR &amp; Peak Pos By Trader'!$A63,'Import Peak'!$A$3:GH$100,GH$1,FALSE)),0,VLOOKUP('W. VaR &amp; Peak Pos By Trader'!$A63,'Import Peak'!$A$3:GH$100,GH$1,FALSE))</f>
        <v>0</v>
      </c>
      <c r="GI29" s="14">
        <f>IF(ISNA(VLOOKUP('W. VaR &amp; Peak Pos By Trader'!$A63,'Import Peak'!$A$3:GI$100,GI$1,FALSE)),0,VLOOKUP('W. VaR &amp; Peak Pos By Trader'!$A63,'Import Peak'!$A$3:GI$100,GI$1,FALSE))</f>
        <v>0</v>
      </c>
      <c r="GJ29" s="14">
        <f>IF(ISNA(VLOOKUP('W. VaR &amp; Peak Pos By Trader'!$A63,'Import Peak'!$A$3:GJ$100,GJ$1,FALSE)),0,VLOOKUP('W. VaR &amp; Peak Pos By Trader'!$A63,'Import Peak'!$A$3:GJ$100,GJ$1,FALSE))</f>
        <v>0</v>
      </c>
      <c r="GK29" s="14">
        <f>IF(ISNA(VLOOKUP('W. VaR &amp; Peak Pos By Trader'!$A63,'Import Peak'!$A$3:GK$100,GK$1,FALSE)),0,VLOOKUP('W. VaR &amp; Peak Pos By Trader'!$A63,'Import Peak'!$A$3:GK$100,GK$1,FALSE))</f>
        <v>0</v>
      </c>
      <c r="GL29" s="14">
        <f>IF(ISNA(VLOOKUP('W. VaR &amp; Peak Pos By Trader'!$A63,'Import Peak'!$A$3:GL$100,GL$1,FALSE)),0,VLOOKUP('W. VaR &amp; Peak Pos By Trader'!$A63,'Import Peak'!$A$3:GL$100,GL$1,FALSE))</f>
        <v>0</v>
      </c>
      <c r="GM29" s="14">
        <f>IF(ISNA(VLOOKUP('W. VaR &amp; Peak Pos By Trader'!$A63,'Import Peak'!$A$3:GM$100,GM$1,FALSE)),0,VLOOKUP('W. VaR &amp; Peak Pos By Trader'!$A63,'Import Peak'!$A$3:GM$100,GM$1,FALSE))</f>
        <v>0</v>
      </c>
      <c r="GN29" s="14">
        <f>IF(ISNA(VLOOKUP('W. VaR &amp; Peak Pos By Trader'!$A63,'Import Peak'!$A$3:GN$100,GN$1,FALSE)),0,VLOOKUP('W. VaR &amp; Peak Pos By Trader'!$A63,'Import Peak'!$A$3:GN$100,GN$1,FALSE))</f>
        <v>0</v>
      </c>
      <c r="GO29" s="14">
        <f>IF(ISNA(VLOOKUP('W. VaR &amp; Peak Pos By Trader'!$A63,'Import Peak'!$A$3:GO$100,GO$1,FALSE)),0,VLOOKUP('W. VaR &amp; Peak Pos By Trader'!$A63,'Import Peak'!$A$3:GO$100,GO$1,FALSE))</f>
        <v>0</v>
      </c>
      <c r="GP29" s="14">
        <f>IF(ISNA(VLOOKUP('W. VaR &amp; Peak Pos By Trader'!$A63,'Import Peak'!$A$3:GP$100,GP$1,FALSE)),0,VLOOKUP('W. VaR &amp; Peak Pos By Trader'!$A63,'Import Peak'!$A$3:GP$100,GP$1,FALSE))</f>
        <v>0</v>
      </c>
      <c r="GQ29" s="14">
        <f>IF(ISNA(VLOOKUP('W. VaR &amp; Peak Pos By Trader'!$A63,'Import Peak'!$A$3:GQ$100,GQ$1,FALSE)),0,VLOOKUP('W. VaR &amp; Peak Pos By Trader'!$A63,'Import Peak'!$A$3:GQ$100,GQ$1,FALSE))</f>
        <v>0</v>
      </c>
      <c r="GR29" s="14">
        <f>IF(ISNA(VLOOKUP('W. VaR &amp; Peak Pos By Trader'!$A63,'Import Peak'!$A$3:GR$100,GR$1,FALSE)),0,VLOOKUP('W. VaR &amp; Peak Pos By Trader'!$A63,'Import Peak'!$A$3:GR$100,GR$1,FALSE))</f>
        <v>0</v>
      </c>
      <c r="GS29" s="14">
        <f>IF(ISNA(VLOOKUP('W. VaR &amp; Peak Pos By Trader'!$A63,'Import Peak'!$A$3:GS$100,GS$1,FALSE)),0,VLOOKUP('W. VaR &amp; Peak Pos By Trader'!$A63,'Import Peak'!$A$3:GS$100,GS$1,FALSE))</f>
        <v>0</v>
      </c>
      <c r="GT29" s="14">
        <f>IF(ISNA(VLOOKUP('W. VaR &amp; Peak Pos By Trader'!$A63,'Import Peak'!$A$3:GT$100,GT$1,FALSE)),0,VLOOKUP('W. VaR &amp; Peak Pos By Trader'!$A63,'Import Peak'!$A$3:GT$100,GT$1,FALSE))</f>
        <v>0</v>
      </c>
      <c r="GU29" s="14">
        <f>IF(ISNA(VLOOKUP('W. VaR &amp; Peak Pos By Trader'!$A63,'Import Peak'!$A$3:GU$100,GU$1,FALSE)),0,VLOOKUP('W. VaR &amp; Peak Pos By Trader'!$A63,'Import Peak'!$A$3:GU$100,GU$1,FALSE))</f>
        <v>0</v>
      </c>
      <c r="GV29" s="14">
        <f>IF(ISNA(VLOOKUP('W. VaR &amp; Peak Pos By Trader'!$A63,'Import Peak'!$A$3:GV$100,GV$1,FALSE)),0,VLOOKUP('W. VaR &amp; Peak Pos By Trader'!$A63,'Import Peak'!$A$3:GV$100,GV$1,FALSE))</f>
        <v>0</v>
      </c>
      <c r="GW29" s="14">
        <f>IF(ISNA(VLOOKUP('W. VaR &amp; Peak Pos By Trader'!$A63,'Import Peak'!$A$3:GW$100,GW$1,FALSE)),0,VLOOKUP('W. VaR &amp; Peak Pos By Trader'!$A63,'Import Peak'!$A$3:GW$100,GW$1,FALSE))</f>
        <v>0</v>
      </c>
      <c r="GX29" s="14">
        <f>IF(ISNA(VLOOKUP('W. VaR &amp; Peak Pos By Trader'!$A63,'Import Peak'!$A$3:GX$100,GX$1,FALSE)),0,VLOOKUP('W. VaR &amp; Peak Pos By Trader'!$A63,'Import Peak'!$A$3:GX$100,GX$1,FALSE))</f>
        <v>0</v>
      </c>
      <c r="GY29" s="14">
        <f>IF(ISNA(VLOOKUP('W. VaR &amp; Peak Pos By Trader'!$A63,'Import Peak'!$A$3:GY$100,GY$1,FALSE)),0,VLOOKUP('W. VaR &amp; Peak Pos By Trader'!$A63,'Import Peak'!$A$3:GY$100,GY$1,FALSE))</f>
        <v>0</v>
      </c>
      <c r="GZ29" s="14">
        <f>IF(ISNA(VLOOKUP('W. VaR &amp; Peak Pos By Trader'!$A63,'Import Peak'!$A$3:GZ$100,GZ$1,FALSE)),0,VLOOKUP('W. VaR &amp; Peak Pos By Trader'!$A63,'Import Peak'!$A$3:GZ$100,GZ$1,FALSE))</f>
        <v>0</v>
      </c>
      <c r="HA29" s="14">
        <f>IF(ISNA(VLOOKUP('W. VaR &amp; Peak Pos By Trader'!$A63,'Import Peak'!$A$3:HA$100,HA$1,FALSE)),0,VLOOKUP('W. VaR &amp; Peak Pos By Trader'!$A63,'Import Peak'!$A$3:HA$100,HA$1,FALSE))</f>
        <v>0</v>
      </c>
      <c r="HB29" s="14">
        <f>IF(ISNA(VLOOKUP('W. VaR &amp; Peak Pos By Trader'!$A63,'Import Peak'!$A$3:HB$100,HB$1,FALSE)),0,VLOOKUP('W. VaR &amp; Peak Pos By Trader'!$A63,'Import Peak'!$A$3:HB$100,HB$1,FALSE))</f>
        <v>0</v>
      </c>
      <c r="HC29" s="14">
        <f>IF(ISNA(VLOOKUP('W. VaR &amp; Peak Pos By Trader'!$A63,'Import Peak'!$A$3:HC$100,HC$1,FALSE)),0,VLOOKUP('W. VaR &amp; Peak Pos By Trader'!$A63,'Import Peak'!$A$3:HC$100,HC$1,FALSE))</f>
        <v>0</v>
      </c>
      <c r="HD29" s="14">
        <f>IF(ISNA(VLOOKUP('W. VaR &amp; Peak Pos By Trader'!$A63,'Import Peak'!$A$3:HD$100,HD$1,FALSE)),0,VLOOKUP('W. VaR &amp; Peak Pos By Trader'!$A63,'Import Peak'!$A$3:HD$100,HD$1,FALSE))</f>
        <v>0</v>
      </c>
      <c r="HE29" s="14">
        <f>IF(ISNA(VLOOKUP('W. VaR &amp; Peak Pos By Trader'!$A63,'Import Peak'!$A$3:HE$100,HE$1,FALSE)),0,VLOOKUP('W. VaR &amp; Peak Pos By Trader'!$A63,'Import Peak'!$A$3:HE$100,HE$1,FALSE))</f>
        <v>0</v>
      </c>
      <c r="HF29" s="14">
        <f>IF(ISNA(VLOOKUP('W. VaR &amp; Peak Pos By Trader'!$A63,'Import Peak'!$A$3:HF$100,HF$1,FALSE)),0,VLOOKUP('W. VaR &amp; Peak Pos By Trader'!$A63,'Import Peak'!$A$3:HF$100,HF$1,FALSE))</f>
        <v>0</v>
      </c>
      <c r="HG29" s="14">
        <f>IF(ISNA(VLOOKUP('W. VaR &amp; Peak Pos By Trader'!$A63,'Import Peak'!$A$3:HG$100,HG$1,FALSE)),0,VLOOKUP('W. VaR &amp; Peak Pos By Trader'!$A63,'Import Peak'!$A$3:HG$100,HG$1,FALSE))</f>
        <v>0</v>
      </c>
      <c r="HH29" s="14">
        <f>IF(ISNA(VLOOKUP('W. VaR &amp; Peak Pos By Trader'!$A63,'Import Peak'!$A$3:HH$100,HH$1,FALSE)),0,VLOOKUP('W. VaR &amp; Peak Pos By Trader'!$A63,'Import Peak'!$A$3:HH$100,HH$1,FALSE))</f>
        <v>0</v>
      </c>
      <c r="HI29" s="14">
        <f>IF(ISNA(VLOOKUP('W. VaR &amp; Peak Pos By Trader'!$A63,'Import Peak'!$A$3:HI$100,HI$1,FALSE)),0,VLOOKUP('W. VaR &amp; Peak Pos By Trader'!$A63,'Import Peak'!$A$3:HI$100,HI$1,FALSE))</f>
        <v>0</v>
      </c>
      <c r="HJ29" s="14">
        <f>IF(ISNA(VLOOKUP('W. VaR &amp; Peak Pos By Trader'!$A63,'Import Peak'!$A$3:HJ$100,HJ$1,FALSE)),0,VLOOKUP('W. VaR &amp; Peak Pos By Trader'!$A63,'Import Peak'!$A$3:HJ$100,HJ$1,FALSE))</f>
        <v>0</v>
      </c>
      <c r="HK29" s="14">
        <f>IF(ISNA(VLOOKUP('W. VaR &amp; Peak Pos By Trader'!$A63,'Import Peak'!$A$3:HK$100,HK$1,FALSE)),0,VLOOKUP('W. VaR &amp; Peak Pos By Trader'!$A63,'Import Peak'!$A$3:HK$100,HK$1,FALSE))</f>
        <v>0</v>
      </c>
      <c r="HL29" s="14">
        <f>IF(ISNA(VLOOKUP('W. VaR &amp; Peak Pos By Trader'!$A63,'Import Peak'!$A$3:HL$100,HL$1,FALSE)),0,VLOOKUP('W. VaR &amp; Peak Pos By Trader'!$A63,'Import Peak'!$A$3:HL$100,HL$1,FALSE))</f>
        <v>0</v>
      </c>
      <c r="HM29" s="14">
        <f>IF(ISNA(VLOOKUP('W. VaR &amp; Peak Pos By Trader'!$A63,'Import Peak'!$A$3:HM$100,HM$1,FALSE)),0,VLOOKUP('W. VaR &amp; Peak Pos By Trader'!$A63,'Import Peak'!$A$3:HM$100,HM$1,FALSE))</f>
        <v>0</v>
      </c>
      <c r="HN29" s="14">
        <f>IF(ISNA(VLOOKUP('W. VaR &amp; Peak Pos By Trader'!$A63,'Import Peak'!$A$3:HN$100,HN$1,FALSE)),0,VLOOKUP('W. VaR &amp; Peak Pos By Trader'!$A63,'Import Peak'!$A$3:HN$100,HN$1,FALSE))</f>
        <v>0</v>
      </c>
      <c r="HO29" s="14">
        <f>IF(ISNA(VLOOKUP('W. VaR &amp; Peak Pos By Trader'!$A63,'Import Peak'!$A$3:HO$100,HO$1,FALSE)),0,VLOOKUP('W. VaR &amp; Peak Pos By Trader'!$A63,'Import Peak'!$A$3:HO$100,HO$1,FALSE))</f>
        <v>0</v>
      </c>
      <c r="HP29" s="14">
        <f>IF(ISNA(VLOOKUP('W. VaR &amp; Peak Pos By Trader'!$A63,'Import Peak'!$A$3:HP$100,HP$1,FALSE)),0,VLOOKUP('W. VaR &amp; Peak Pos By Trader'!$A63,'Import Peak'!$A$3:HP$100,HP$1,FALSE))</f>
        <v>0</v>
      </c>
      <c r="HQ29" s="14">
        <f>IF(ISNA(VLOOKUP('W. VaR &amp; Peak Pos By Trader'!$A63,'Import Peak'!$A$3:HQ$100,HQ$1,FALSE)),0,VLOOKUP('W. VaR &amp; Peak Pos By Trader'!$A63,'Import Peak'!$A$3:HQ$100,HQ$1,FALSE))</f>
        <v>0</v>
      </c>
      <c r="HR29" s="14">
        <f>IF(ISNA(VLOOKUP('W. VaR &amp; Peak Pos By Trader'!$A63,'Import Peak'!$A$3:HR$100,HR$1,FALSE)),0,VLOOKUP('W. VaR &amp; Peak Pos By Trader'!$A63,'Import Peak'!$A$3:HR$100,HR$1,FALSE))</f>
        <v>0</v>
      </c>
      <c r="HS29" s="14">
        <f>IF(ISNA(VLOOKUP('W. VaR &amp; Peak Pos By Trader'!$A63,'Import Peak'!$A$3:HS$100,HS$1,FALSE)),0,VLOOKUP('W. VaR &amp; Peak Pos By Trader'!$A63,'Import Peak'!$A$3:HS$100,HS$1,FALSE))</f>
        <v>0</v>
      </c>
      <c r="HT29" s="14">
        <f>IF(ISNA(VLOOKUP('W. VaR &amp; Peak Pos By Trader'!$A63,'Import Peak'!$A$3:HT$100,HT$1,FALSE)),0,VLOOKUP('W. VaR &amp; Peak Pos By Trader'!$A63,'Import Peak'!$A$3:HT$100,HT$1,FALSE))</f>
        <v>0</v>
      </c>
      <c r="HU29" s="14">
        <f>IF(ISNA(VLOOKUP('W. VaR &amp; Peak Pos By Trader'!$A63,'Import Peak'!$A$3:HU$100,HU$1,FALSE)),0,VLOOKUP('W. VaR &amp; Peak Pos By Trader'!$A63,'Import Peak'!$A$3:HU$100,HU$1,FALSE))</f>
        <v>0</v>
      </c>
      <c r="HV29" s="14">
        <f>IF(ISNA(VLOOKUP('W. VaR &amp; Peak Pos By Trader'!$A63,'Import Peak'!$A$3:HV$100,HV$1,FALSE)),0,VLOOKUP('W. VaR &amp; Peak Pos By Trader'!$A63,'Import Peak'!$A$3:HV$100,HV$1,FALSE))</f>
        <v>0</v>
      </c>
      <c r="HW29" s="14">
        <f>IF(ISNA(VLOOKUP('W. VaR &amp; Peak Pos By Trader'!$A63,'Import Peak'!$A$3:HW$100,HW$1,FALSE)),0,VLOOKUP('W. VaR &amp; Peak Pos By Trader'!$A63,'Import Peak'!$A$3:HW$100,HW$1,FALSE))</f>
        <v>0</v>
      </c>
      <c r="HX29" s="14">
        <f>IF(ISNA(VLOOKUP('W. VaR &amp; Peak Pos By Trader'!$A63,'Import Peak'!$A$3:HX$100,HX$1,FALSE)),0,VLOOKUP('W. VaR &amp; Peak Pos By Trader'!$A63,'Import Peak'!$A$3:HX$100,HX$1,FALSE))</f>
        <v>0</v>
      </c>
      <c r="HY29" s="14">
        <f>IF(ISNA(VLOOKUP('W. VaR &amp; Peak Pos By Trader'!$A63,'Import Peak'!$A$3:HY$100,HY$1,FALSE)),0,VLOOKUP('W. VaR &amp; Peak Pos By Trader'!$A63,'Import Peak'!$A$3:HY$100,HY$1,FALSE))</f>
        <v>0</v>
      </c>
      <c r="HZ29" s="14">
        <f>IF(ISNA(VLOOKUP('W. VaR &amp; Peak Pos By Trader'!$A63,'Import Peak'!$A$3:HZ$100,HZ$1,FALSE)),0,VLOOKUP('W. VaR &amp; Peak Pos By Trader'!$A63,'Import Peak'!$A$3:HZ$100,HZ$1,FALSE))</f>
        <v>0</v>
      </c>
      <c r="IA29" s="14">
        <f>IF(ISNA(VLOOKUP('W. VaR &amp; Peak Pos By Trader'!$A63,'Import Peak'!$A$3:IA$100,IA$1,FALSE)),0,VLOOKUP('W. VaR &amp; Peak Pos By Trader'!$A63,'Import Peak'!$A$3:IA$100,IA$1,FALSE))</f>
        <v>0</v>
      </c>
      <c r="IB29" s="14">
        <f>IF(ISNA(VLOOKUP('W. VaR &amp; Peak Pos By Trader'!$A63,'Import Peak'!$A$3:IB$100,IB$1,FALSE)),0,VLOOKUP('W. VaR &amp; Peak Pos By Trader'!$A63,'Import Peak'!$A$3:IB$100,IB$1,FALSE))</f>
        <v>0</v>
      </c>
      <c r="IC29" s="14">
        <f>IF(ISNA(VLOOKUP('W. VaR &amp; Peak Pos By Trader'!$A63,'Import Peak'!$A$3:IC$100,IC$1,FALSE)),0,VLOOKUP('W. VaR &amp; Peak Pos By Trader'!$A63,'Import Peak'!$A$3:IC$100,IC$1,FALSE))</f>
        <v>0</v>
      </c>
    </row>
    <row r="30" spans="1:237">
      <c r="A30" s="20" t="s">
        <v>107</v>
      </c>
      <c r="B30" s="14">
        <f>IF(ISNA(VLOOKUP('W. VaR &amp; Peak Pos By Trader'!$A53,'Import Peak'!$A$3:B$100,B$1,FALSE)),0,VLOOKUP('W. VaR &amp; Peak Pos By Trader'!$A53,'Import Peak'!$A$3:B$100,B$1,FALSE))</f>
        <v>0</v>
      </c>
      <c r="C30" s="14">
        <f>IF(ISNA(VLOOKUP('W. VaR &amp; Peak Pos By Trader'!$A53,'Import Peak'!$A$3:C$100,C$1,FALSE)),0,VLOOKUP('W. VaR &amp; Peak Pos By Trader'!$A53,'Import Peak'!$A$3:C$100,C$1,FALSE))</f>
        <v>0</v>
      </c>
      <c r="D30" s="14">
        <f>IF(ISNA(VLOOKUP('W. VaR &amp; Peak Pos By Trader'!$A53,'Import Peak'!$A$3:D$100,D$1,FALSE)),0,VLOOKUP('W. VaR &amp; Peak Pos By Trader'!$A53,'Import Peak'!$A$3:D$100,D$1,FALSE))</f>
        <v>0</v>
      </c>
      <c r="E30" s="14">
        <f>IF(ISNA(VLOOKUP('W. VaR &amp; Peak Pos By Trader'!$A53,'Import Peak'!$A$3:E$100,E$1,FALSE)),0,VLOOKUP('W. VaR &amp; Peak Pos By Trader'!$A53,'Import Peak'!$A$3:E$100,E$1,FALSE))</f>
        <v>0</v>
      </c>
      <c r="F30" s="14">
        <f>IF(ISNA(VLOOKUP('W. VaR &amp; Peak Pos By Trader'!$A53,'Import Peak'!$A$3:F$100,F$1,FALSE)),0,VLOOKUP('W. VaR &amp; Peak Pos By Trader'!$A53,'Import Peak'!$A$3:F$100,F$1,FALSE))</f>
        <v>0</v>
      </c>
      <c r="G30" s="14">
        <f>IF(ISNA(VLOOKUP('W. VaR &amp; Peak Pos By Trader'!$A53,'Import Peak'!$A$3:G$100,G$1,FALSE)),0,VLOOKUP('W. VaR &amp; Peak Pos By Trader'!$A53,'Import Peak'!$A$3:G$100,G$1,FALSE))</f>
        <v>0</v>
      </c>
      <c r="H30" s="14">
        <f>IF(ISNA(VLOOKUP('W. VaR &amp; Peak Pos By Trader'!$A53,'Import Peak'!$A$3:H$100,H$1,FALSE)),0,VLOOKUP('W. VaR &amp; Peak Pos By Trader'!$A53,'Import Peak'!$A$3:H$100,H$1,FALSE))</f>
        <v>0</v>
      </c>
      <c r="I30" s="14">
        <f>IF(ISNA(VLOOKUP('W. VaR &amp; Peak Pos By Trader'!$A53,'Import Peak'!$A$3:I$100,I$1,FALSE)),0,VLOOKUP('W. VaR &amp; Peak Pos By Trader'!$A53,'Import Peak'!$A$3:I$100,I$1,FALSE))</f>
        <v>309801.75719999999</v>
      </c>
      <c r="J30" s="14">
        <f>IF(ISNA(VLOOKUP('W. VaR &amp; Peak Pos By Trader'!$A53,'Import Peak'!$A$3:J$100,J$1,FALSE)),0,VLOOKUP('W. VaR &amp; Peak Pos By Trader'!$A53,'Import Peak'!$A$3:J$100,J$1,FALSE))</f>
        <v>309244.49359999999</v>
      </c>
      <c r="K30" s="14">
        <f>IF(ISNA(VLOOKUP('W. VaR &amp; Peak Pos By Trader'!$A53,'Import Peak'!$A$3:K$100,K$1,FALSE)),0,VLOOKUP('W. VaR &amp; Peak Pos By Trader'!$A53,'Import Peak'!$A$3:K$100,K$1,FALSE))</f>
        <v>278809.4694</v>
      </c>
      <c r="L30" s="14">
        <f>IF(ISNA(VLOOKUP('W. VaR &amp; Peak Pos By Trader'!$A53,'Import Peak'!$A$3:L$100,L$1,FALSE)),0,VLOOKUP('W. VaR &amp; Peak Pos By Trader'!$A53,'Import Peak'!$A$3:L$100,L$1,FALSE))</f>
        <v>308176.40860000002</v>
      </c>
      <c r="M30" s="14">
        <f>IF(ISNA(VLOOKUP('W. VaR &amp; Peak Pos By Trader'!$A53,'Import Peak'!$A$3:M$100,M$1,FALSE)),0,VLOOKUP('W. VaR &amp; Peak Pos By Trader'!$A53,'Import Peak'!$A$3:M$100,M$1,FALSE))</f>
        <v>0</v>
      </c>
      <c r="N30" s="14">
        <f>IF(ISNA(VLOOKUP('W. VaR &amp; Peak Pos By Trader'!$A53,'Import Peak'!$A$3:N$100,N$1,FALSE)),0,VLOOKUP('W. VaR &amp; Peak Pos By Trader'!$A53,'Import Peak'!$A$3:N$100,N$1,FALSE))</f>
        <v>0</v>
      </c>
      <c r="O30" s="14">
        <f>IF(ISNA(VLOOKUP('W. VaR &amp; Peak Pos By Trader'!$A53,'Import Peak'!$A$3:O$100,O$1,FALSE)),0,VLOOKUP('W. VaR &amp; Peak Pos By Trader'!$A53,'Import Peak'!$A$3:O$100,O$1,FALSE))</f>
        <v>0</v>
      </c>
      <c r="P30" s="14">
        <f>IF(ISNA(VLOOKUP('W. VaR &amp; Peak Pos By Trader'!$A53,'Import Peak'!$A$3:P$100,P$1,FALSE)),0,VLOOKUP('W. VaR &amp; Peak Pos By Trader'!$A53,'Import Peak'!$A$3:P$100,P$1,FALSE))</f>
        <v>0</v>
      </c>
      <c r="Q30" s="14">
        <f>IF(ISNA(VLOOKUP('W. VaR &amp; Peak Pos By Trader'!$A53,'Import Peak'!$A$3:Q$100,Q$1,FALSE)),0,VLOOKUP('W. VaR &amp; Peak Pos By Trader'!$A53,'Import Peak'!$A$3:Q$100,Q$1,FALSE))</f>
        <v>0</v>
      </c>
      <c r="R30" s="14">
        <f>IF(ISNA(VLOOKUP('W. VaR &amp; Peak Pos By Trader'!$A53,'Import Peak'!$A$3:R$100,R$1,FALSE)),0,VLOOKUP('W. VaR &amp; Peak Pos By Trader'!$A53,'Import Peak'!$A$3:R$100,R$1,FALSE))</f>
        <v>0</v>
      </c>
      <c r="S30" s="14">
        <f>IF(ISNA(VLOOKUP('W. VaR &amp; Peak Pos By Trader'!$A53,'Import Peak'!$A$3:S$100,S$1,FALSE)),0,VLOOKUP('W. VaR &amp; Peak Pos By Trader'!$A53,'Import Peak'!$A$3:S$100,S$1,FALSE))</f>
        <v>0</v>
      </c>
      <c r="T30" s="14">
        <f>IF(ISNA(VLOOKUP('W. VaR &amp; Peak Pos By Trader'!$A53,'Import Peak'!$A$3:T$100,T$1,FALSE)),0,VLOOKUP('W. VaR &amp; Peak Pos By Trader'!$A53,'Import Peak'!$A$3:T$100,T$1,FALSE))</f>
        <v>0</v>
      </c>
      <c r="U30" s="14">
        <f>IF(ISNA(VLOOKUP('W. VaR &amp; Peak Pos By Trader'!$A53,'Import Peak'!$A$3:U$100,U$1,FALSE)),0,VLOOKUP('W. VaR &amp; Peak Pos By Trader'!$A53,'Import Peak'!$A$3:U$100,U$1,FALSE))</f>
        <v>0</v>
      </c>
      <c r="V30" s="14">
        <f>IF(ISNA(VLOOKUP('W. VaR &amp; Peak Pos By Trader'!$A53,'Import Peak'!$A$3:V$100,V$1,FALSE)),0,VLOOKUP('W. VaR &amp; Peak Pos By Trader'!$A53,'Import Peak'!$A$3:V$100,V$1,FALSE))</f>
        <v>0</v>
      </c>
      <c r="W30" s="14">
        <f>IF(ISNA(VLOOKUP('W. VaR &amp; Peak Pos By Trader'!$A53,'Import Peak'!$A$3:W$100,W$1,FALSE)),0,VLOOKUP('W. VaR &amp; Peak Pos By Trader'!$A53,'Import Peak'!$A$3:W$100,W$1,FALSE))</f>
        <v>0</v>
      </c>
      <c r="X30" s="14">
        <f>IF(ISNA(VLOOKUP('W. VaR &amp; Peak Pos By Trader'!$A53,'Import Peak'!$A$3:X$100,X$1,FALSE)),0,VLOOKUP('W. VaR &amp; Peak Pos By Trader'!$A53,'Import Peak'!$A$3:X$100,X$1,FALSE))</f>
        <v>0</v>
      </c>
      <c r="Y30" s="14">
        <f>IF(ISNA(VLOOKUP('W. VaR &amp; Peak Pos By Trader'!$A53,'Import Peak'!$A$3:Y$100,Y$1,FALSE)),0,VLOOKUP('W. VaR &amp; Peak Pos By Trader'!$A53,'Import Peak'!$A$3:Y$100,Y$1,FALSE))</f>
        <v>0</v>
      </c>
      <c r="Z30" s="14">
        <f>IF(ISNA(VLOOKUP('W. VaR &amp; Peak Pos By Trader'!$A53,'Import Peak'!$A$3:Z$100,Z$1,FALSE)),0,VLOOKUP('W. VaR &amp; Peak Pos By Trader'!$A53,'Import Peak'!$A$3:Z$100,Z$1,FALSE))</f>
        <v>0</v>
      </c>
      <c r="AA30" s="14">
        <f>IF(ISNA(VLOOKUP('W. VaR &amp; Peak Pos By Trader'!$A53,'Import Peak'!$A$3:AA$100,AA$1,FALSE)),0,VLOOKUP('W. VaR &amp; Peak Pos By Trader'!$A53,'Import Peak'!$A$3:AA$100,AA$1,FALSE))</f>
        <v>0</v>
      </c>
      <c r="AB30" s="14">
        <f>IF(ISNA(VLOOKUP('W. VaR &amp; Peak Pos By Trader'!$A53,'Import Peak'!$A$3:AB$100,AB$1,FALSE)),0,VLOOKUP('W. VaR &amp; Peak Pos By Trader'!$A53,'Import Peak'!$A$3:AB$100,AB$1,FALSE))</f>
        <v>0</v>
      </c>
      <c r="AC30" s="14">
        <f>IF(ISNA(VLOOKUP('W. VaR &amp; Peak Pos By Trader'!$A53,'Import Peak'!$A$3:AC$100,AC$1,FALSE)),0,VLOOKUP('W. VaR &amp; Peak Pos By Trader'!$A53,'Import Peak'!$A$3:AC$100,AC$1,FALSE))</f>
        <v>0</v>
      </c>
      <c r="AD30" s="14">
        <f>IF(ISNA(VLOOKUP('W. VaR &amp; Peak Pos By Trader'!$A53,'Import Peak'!$A$3:AD$100,AD$1,FALSE)),0,VLOOKUP('W. VaR &amp; Peak Pos By Trader'!$A53,'Import Peak'!$A$3:AD$100,AD$1,FALSE))</f>
        <v>0</v>
      </c>
      <c r="AE30" s="14">
        <f>IF(ISNA(VLOOKUP('W. VaR &amp; Peak Pos By Trader'!$A53,'Import Peak'!$A$3:AE$100,AE$1,FALSE)),0,VLOOKUP('W. VaR &amp; Peak Pos By Trader'!$A53,'Import Peak'!$A$3:AE$100,AE$1,FALSE))</f>
        <v>0</v>
      </c>
      <c r="AF30" s="14">
        <f>IF(ISNA(VLOOKUP('W. VaR &amp; Peak Pos By Trader'!$A53,'Import Peak'!$A$3:AF$100,AF$1,FALSE)),0,VLOOKUP('W. VaR &amp; Peak Pos By Trader'!$A53,'Import Peak'!$A$3:AF$100,AF$1,FALSE))</f>
        <v>0</v>
      </c>
      <c r="AG30" s="14">
        <f>IF(ISNA(VLOOKUP('W. VaR &amp; Peak Pos By Trader'!$A53,'Import Peak'!$A$3:AG$100,AG$1,FALSE)),0,VLOOKUP('W. VaR &amp; Peak Pos By Trader'!$A53,'Import Peak'!$A$3:AG$100,AG$1,FALSE))</f>
        <v>0</v>
      </c>
      <c r="AH30" s="14">
        <f>IF(ISNA(VLOOKUP('W. VaR &amp; Peak Pos By Trader'!$A53,'Import Peak'!$A$3:AH$100,AH$1,FALSE)),0,VLOOKUP('W. VaR &amp; Peak Pos By Trader'!$A53,'Import Peak'!$A$3:AH$100,AH$1,FALSE))</f>
        <v>0</v>
      </c>
      <c r="AI30" s="14">
        <f>IF(ISNA(VLOOKUP('W. VaR &amp; Peak Pos By Trader'!$A53,'Import Peak'!$A$3:AI$100,AI$1,FALSE)),0,VLOOKUP('W. VaR &amp; Peak Pos By Trader'!$A53,'Import Peak'!$A$3:AI$100,AI$1,FALSE))</f>
        <v>0</v>
      </c>
      <c r="AJ30" s="14">
        <f>IF(ISNA(VLOOKUP('W. VaR &amp; Peak Pos By Trader'!$A53,'Import Peak'!$A$3:AJ$100,AJ$1,FALSE)),0,VLOOKUP('W. VaR &amp; Peak Pos By Trader'!$A53,'Import Peak'!$A$3:AJ$100,AJ$1,FALSE))</f>
        <v>0</v>
      </c>
      <c r="AK30" s="14">
        <f>IF(ISNA(VLOOKUP('W. VaR &amp; Peak Pos By Trader'!$A53,'Import Peak'!$A$3:AK$100,AK$1,FALSE)),0,VLOOKUP('W. VaR &amp; Peak Pos By Trader'!$A53,'Import Peak'!$A$3:AK$100,AK$1,FALSE))</f>
        <v>0</v>
      </c>
      <c r="AL30" s="14">
        <f>IF(ISNA(VLOOKUP('W. VaR &amp; Peak Pos By Trader'!$A53,'Import Peak'!$A$3:AL$100,AL$1,FALSE)),0,VLOOKUP('W. VaR &amp; Peak Pos By Trader'!$A53,'Import Peak'!$A$3:AL$100,AL$1,FALSE))</f>
        <v>0</v>
      </c>
      <c r="AM30" s="14">
        <f>IF(ISNA(VLOOKUP('W. VaR &amp; Peak Pos By Trader'!$A53,'Import Peak'!$A$3:AM$100,AM$1,FALSE)),0,VLOOKUP('W. VaR &amp; Peak Pos By Trader'!$A53,'Import Peak'!$A$3:AM$100,AM$1,FALSE))</f>
        <v>0</v>
      </c>
      <c r="AN30" s="14">
        <f>IF(ISNA(VLOOKUP('W. VaR &amp; Peak Pos By Trader'!$A53,'Import Peak'!$A$3:AN$100,AN$1,FALSE)),0,VLOOKUP('W. VaR &amp; Peak Pos By Trader'!$A53,'Import Peak'!$A$3:AN$100,AN$1,FALSE))</f>
        <v>0</v>
      </c>
      <c r="AO30" s="14">
        <f>IF(ISNA(VLOOKUP('W. VaR &amp; Peak Pos By Trader'!$A53,'Import Peak'!$A$3:AO$100,AO$1,FALSE)),0,VLOOKUP('W. VaR &amp; Peak Pos By Trader'!$A53,'Import Peak'!$A$3:AO$100,AO$1,FALSE))</f>
        <v>0</v>
      </c>
      <c r="AP30" s="14">
        <f>IF(ISNA(VLOOKUP('W. VaR &amp; Peak Pos By Trader'!$A53,'Import Peak'!$A$3:AP$100,AP$1,FALSE)),0,VLOOKUP('W. VaR &amp; Peak Pos By Trader'!$A53,'Import Peak'!$A$3:AP$100,AP$1,FALSE))</f>
        <v>0</v>
      </c>
      <c r="AQ30" s="14">
        <f>IF(ISNA(VLOOKUP('W. VaR &amp; Peak Pos By Trader'!$A53,'Import Peak'!$A$3:AQ$100,AQ$1,FALSE)),0,VLOOKUP('W. VaR &amp; Peak Pos By Trader'!$A53,'Import Peak'!$A$3:AQ$100,AQ$1,FALSE))</f>
        <v>0</v>
      </c>
      <c r="AR30" s="14">
        <f>IF(ISNA(VLOOKUP('W. VaR &amp; Peak Pos By Trader'!$A53,'Import Peak'!$A$3:AR$100,AR$1,FALSE)),0,VLOOKUP('W. VaR &amp; Peak Pos By Trader'!$A53,'Import Peak'!$A$3:AR$100,AR$1,FALSE))</f>
        <v>0</v>
      </c>
      <c r="AS30" s="14">
        <f>IF(ISNA(VLOOKUP('W. VaR &amp; Peak Pos By Trader'!$A53,'Import Peak'!$A$3:AS$100,AS$1,FALSE)),0,VLOOKUP('W. VaR &amp; Peak Pos By Trader'!$A53,'Import Peak'!$A$3:AS$100,AS$1,FALSE))</f>
        <v>0</v>
      </c>
      <c r="AT30" s="14">
        <f>IF(ISNA(VLOOKUP('W. VaR &amp; Peak Pos By Trader'!$A53,'Import Peak'!$A$3:AT$100,AT$1,FALSE)),0,VLOOKUP('W. VaR &amp; Peak Pos By Trader'!$A53,'Import Peak'!$A$3:AT$100,AT$1,FALSE))</f>
        <v>0</v>
      </c>
      <c r="AU30" s="14">
        <f>IF(ISNA(VLOOKUP('W. VaR &amp; Peak Pos By Trader'!$A53,'Import Peak'!$A$3:AU$100,AU$1,FALSE)),0,VLOOKUP('W. VaR &amp; Peak Pos By Trader'!$A53,'Import Peak'!$A$3:AU$100,AU$1,FALSE))</f>
        <v>0</v>
      </c>
      <c r="AV30" s="14">
        <f>IF(ISNA(VLOOKUP('W. VaR &amp; Peak Pos By Trader'!$A53,'Import Peak'!$A$3:AV$100,AV$1,FALSE)),0,VLOOKUP('W. VaR &amp; Peak Pos By Trader'!$A53,'Import Peak'!$A$3:AV$100,AV$1,FALSE))</f>
        <v>0</v>
      </c>
      <c r="AW30" s="14">
        <f>IF(ISNA(VLOOKUP('W. VaR &amp; Peak Pos By Trader'!$A53,'Import Peak'!$A$3:AW$100,AW$1,FALSE)),0,VLOOKUP('W. VaR &amp; Peak Pos By Trader'!$A53,'Import Peak'!$A$3:AW$100,AW$1,FALSE))</f>
        <v>0</v>
      </c>
      <c r="AX30" s="14">
        <f>IF(ISNA(VLOOKUP('W. VaR &amp; Peak Pos By Trader'!$A53,'Import Peak'!$A$3:AX$100,AX$1,FALSE)),0,VLOOKUP('W. VaR &amp; Peak Pos By Trader'!$A53,'Import Peak'!$A$3:AX$100,AX$1,FALSE))</f>
        <v>0</v>
      </c>
      <c r="AY30" s="14">
        <f>IF(ISNA(VLOOKUP('W. VaR &amp; Peak Pos By Trader'!$A53,'Import Peak'!$A$3:AY$100,AY$1,FALSE)),0,VLOOKUP('W. VaR &amp; Peak Pos By Trader'!$A53,'Import Peak'!$A$3:AY$100,AY$1,FALSE))</f>
        <v>0</v>
      </c>
      <c r="AZ30" s="14">
        <f>IF(ISNA(VLOOKUP('W. VaR &amp; Peak Pos By Trader'!$A53,'Import Peak'!$A$3:AZ$100,AZ$1,FALSE)),0,VLOOKUP('W. VaR &amp; Peak Pos By Trader'!$A53,'Import Peak'!$A$3:AZ$100,AZ$1,FALSE))</f>
        <v>0</v>
      </c>
      <c r="BA30" s="14">
        <f>IF(ISNA(VLOOKUP('W. VaR &amp; Peak Pos By Trader'!$A53,'Import Peak'!$A$3:BA$100,BA$1,FALSE)),0,VLOOKUP('W. VaR &amp; Peak Pos By Trader'!$A53,'Import Peak'!$A$3:BA$100,BA$1,FALSE))</f>
        <v>0</v>
      </c>
      <c r="BB30" s="14">
        <f>IF(ISNA(VLOOKUP('W. VaR &amp; Peak Pos By Trader'!$A53,'Import Peak'!$A$3:BB$100,BB$1,FALSE)),0,VLOOKUP('W. VaR &amp; Peak Pos By Trader'!$A53,'Import Peak'!$A$3:BB$100,BB$1,FALSE))</f>
        <v>0</v>
      </c>
      <c r="BC30" s="14">
        <f>IF(ISNA(VLOOKUP('W. VaR &amp; Peak Pos By Trader'!$A53,'Import Peak'!$A$3:BC$100,BC$1,FALSE)),0,VLOOKUP('W. VaR &amp; Peak Pos By Trader'!$A53,'Import Peak'!$A$3:BC$100,BC$1,FALSE))</f>
        <v>0</v>
      </c>
      <c r="BD30" s="14">
        <f>IF(ISNA(VLOOKUP('W. VaR &amp; Peak Pos By Trader'!$A53,'Import Peak'!$A$3:BD$100,BD$1,FALSE)),0,VLOOKUP('W. VaR &amp; Peak Pos By Trader'!$A53,'Import Peak'!$A$3:BD$100,BD$1,FALSE))</f>
        <v>0</v>
      </c>
      <c r="BE30" s="14">
        <f>IF(ISNA(VLOOKUP('W. VaR &amp; Peak Pos By Trader'!$A53,'Import Peak'!$A$3:BE$100,BE$1,FALSE)),0,VLOOKUP('W. VaR &amp; Peak Pos By Trader'!$A53,'Import Peak'!$A$3:BE$100,BE$1,FALSE))</f>
        <v>0</v>
      </c>
      <c r="BF30" s="14">
        <f>IF(ISNA(VLOOKUP('W. VaR &amp; Peak Pos By Trader'!$A53,'Import Peak'!$A$3:BF$100,BF$1,FALSE)),0,VLOOKUP('W. VaR &amp; Peak Pos By Trader'!$A53,'Import Peak'!$A$3:BF$100,BF$1,FALSE))</f>
        <v>0</v>
      </c>
      <c r="BG30" s="14">
        <f>IF(ISNA(VLOOKUP('W. VaR &amp; Peak Pos By Trader'!$A53,'Import Peak'!$A$3:BG$100,BG$1,FALSE)),0,VLOOKUP('W. VaR &amp; Peak Pos By Trader'!$A53,'Import Peak'!$A$3:BG$100,BG$1,FALSE))</f>
        <v>0</v>
      </c>
      <c r="BH30" s="14">
        <f>IF(ISNA(VLOOKUP('W. VaR &amp; Peak Pos By Trader'!$A53,'Import Peak'!$A$3:BH$100,BH$1,FALSE)),0,VLOOKUP('W. VaR &amp; Peak Pos By Trader'!$A53,'Import Peak'!$A$3:BH$100,BH$1,FALSE))</f>
        <v>0</v>
      </c>
      <c r="BI30" s="14">
        <f>IF(ISNA(VLOOKUP('W. VaR &amp; Peak Pos By Trader'!$A53,'Import Peak'!$A$3:BI$100,BI$1,FALSE)),0,VLOOKUP('W. VaR &amp; Peak Pos By Trader'!$A53,'Import Peak'!$A$3:BI$100,BI$1,FALSE))</f>
        <v>0</v>
      </c>
      <c r="BJ30" s="14">
        <f>IF(ISNA(VLOOKUP('W. VaR &amp; Peak Pos By Trader'!$A53,'Import Peak'!$A$3:BJ$100,BJ$1,FALSE)),0,VLOOKUP('W. VaR &amp; Peak Pos By Trader'!$A53,'Import Peak'!$A$3:BJ$100,BJ$1,FALSE))</f>
        <v>0</v>
      </c>
      <c r="BK30" s="14">
        <f>IF(ISNA(VLOOKUP('W. VaR &amp; Peak Pos By Trader'!$A53,'Import Peak'!$A$3:BK$100,BK$1,FALSE)),0,VLOOKUP('W. VaR &amp; Peak Pos By Trader'!$A53,'Import Peak'!$A$3:BK$100,BK$1,FALSE))</f>
        <v>0</v>
      </c>
      <c r="BL30" s="14">
        <f>IF(ISNA(VLOOKUP('W. VaR &amp; Peak Pos By Trader'!$A53,'Import Peak'!$A$3:BL$100,BL$1,FALSE)),0,VLOOKUP('W. VaR &amp; Peak Pos By Trader'!$A53,'Import Peak'!$A$3:BL$100,BL$1,FALSE))</f>
        <v>0</v>
      </c>
      <c r="BM30" s="14">
        <f>IF(ISNA(VLOOKUP('W. VaR &amp; Peak Pos By Trader'!$A53,'Import Peak'!$A$3:BM$100,BM$1,FALSE)),0,VLOOKUP('W. VaR &amp; Peak Pos By Trader'!$A53,'Import Peak'!$A$3:BM$100,BM$1,FALSE))</f>
        <v>0</v>
      </c>
      <c r="BN30" s="14">
        <f>IF(ISNA(VLOOKUP('W. VaR &amp; Peak Pos By Trader'!$A53,'Import Peak'!$A$3:BN$100,BN$1,FALSE)),0,VLOOKUP('W. VaR &amp; Peak Pos By Trader'!$A53,'Import Peak'!$A$3:BN$100,BN$1,FALSE))</f>
        <v>0</v>
      </c>
      <c r="BO30" s="14">
        <f>IF(ISNA(VLOOKUP('W. VaR &amp; Peak Pos By Trader'!$A53,'Import Peak'!$A$3:BO$100,BO$1,FALSE)),0,VLOOKUP('W. VaR &amp; Peak Pos By Trader'!$A53,'Import Peak'!$A$3:BO$100,BO$1,FALSE))</f>
        <v>0</v>
      </c>
      <c r="BP30" s="14">
        <f>IF(ISNA(VLOOKUP('W. VaR &amp; Peak Pos By Trader'!$A53,'Import Peak'!$A$3:BP$100,BP$1,FALSE)),0,VLOOKUP('W. VaR &amp; Peak Pos By Trader'!$A53,'Import Peak'!$A$3:BP$100,BP$1,FALSE))</f>
        <v>0</v>
      </c>
      <c r="BQ30" s="14">
        <f>IF(ISNA(VLOOKUP('W. VaR &amp; Peak Pos By Trader'!$A53,'Import Peak'!$A$3:BQ$100,BQ$1,FALSE)),0,VLOOKUP('W. VaR &amp; Peak Pos By Trader'!$A53,'Import Peak'!$A$3:BQ$100,BQ$1,FALSE))</f>
        <v>0</v>
      </c>
      <c r="BR30" s="14">
        <f>IF(ISNA(VLOOKUP('W. VaR &amp; Peak Pos By Trader'!$A53,'Import Peak'!$A$3:BR$100,BR$1,FALSE)),0,VLOOKUP('W. VaR &amp; Peak Pos By Trader'!$A53,'Import Peak'!$A$3:BR$100,BR$1,FALSE))</f>
        <v>0</v>
      </c>
      <c r="BS30" s="14">
        <f>IF(ISNA(VLOOKUP('W. VaR &amp; Peak Pos By Trader'!$A53,'Import Peak'!$A$3:BS$100,BS$1,FALSE)),0,VLOOKUP('W. VaR &amp; Peak Pos By Trader'!$A53,'Import Peak'!$A$3:BS$100,BS$1,FALSE))</f>
        <v>0</v>
      </c>
      <c r="BT30" s="14">
        <f>IF(ISNA(VLOOKUP('W. VaR &amp; Peak Pos By Trader'!$A53,'Import Peak'!$A$3:BT$100,BT$1,FALSE)),0,VLOOKUP('W. VaR &amp; Peak Pos By Trader'!$A53,'Import Peak'!$A$3:BT$100,BT$1,FALSE))</f>
        <v>0</v>
      </c>
      <c r="BU30" s="14">
        <f>IF(ISNA(VLOOKUP('W. VaR &amp; Peak Pos By Trader'!$A53,'Import Peak'!$A$3:BU$100,BU$1,FALSE)),0,VLOOKUP('W. VaR &amp; Peak Pos By Trader'!$A53,'Import Peak'!$A$3:BU$100,BU$1,FALSE))</f>
        <v>0</v>
      </c>
      <c r="BV30" s="14">
        <f>IF(ISNA(VLOOKUP('W. VaR &amp; Peak Pos By Trader'!$A53,'Import Peak'!$A$3:BV$100,BV$1,FALSE)),0,VLOOKUP('W. VaR &amp; Peak Pos By Trader'!$A53,'Import Peak'!$A$3:BV$100,BV$1,FALSE))</f>
        <v>0</v>
      </c>
      <c r="BW30" s="14">
        <f>IF(ISNA(VLOOKUP('W. VaR &amp; Peak Pos By Trader'!$A53,'Import Peak'!$A$3:BW$100,BW$1,FALSE)),0,VLOOKUP('W. VaR &amp; Peak Pos By Trader'!$A53,'Import Peak'!$A$3:BW$100,BW$1,FALSE))</f>
        <v>0</v>
      </c>
      <c r="BX30" s="14">
        <f>IF(ISNA(VLOOKUP('W. VaR &amp; Peak Pos By Trader'!$A53,'Import Peak'!$A$3:BX$100,BX$1,FALSE)),0,VLOOKUP('W. VaR &amp; Peak Pos By Trader'!$A53,'Import Peak'!$A$3:BX$100,BX$1,FALSE))</f>
        <v>0</v>
      </c>
      <c r="BY30" s="14">
        <f>IF(ISNA(VLOOKUP('W. VaR &amp; Peak Pos By Trader'!$A53,'Import Peak'!$A$3:BY$100,BY$1,FALSE)),0,VLOOKUP('W. VaR &amp; Peak Pos By Trader'!$A53,'Import Peak'!$A$3:BY$100,BY$1,FALSE))</f>
        <v>0</v>
      </c>
      <c r="BZ30" s="14">
        <f>IF(ISNA(VLOOKUP('W. VaR &amp; Peak Pos By Trader'!$A53,'Import Peak'!$A$3:BZ$100,BZ$1,FALSE)),0,VLOOKUP('W. VaR &amp; Peak Pos By Trader'!$A53,'Import Peak'!$A$3:BZ$100,BZ$1,FALSE))</f>
        <v>0</v>
      </c>
      <c r="CA30" s="14">
        <f>IF(ISNA(VLOOKUP('W. VaR &amp; Peak Pos By Trader'!$A53,'Import Peak'!$A$3:CA$100,CA$1,FALSE)),0,VLOOKUP('W. VaR &amp; Peak Pos By Trader'!$A53,'Import Peak'!$A$3:CA$100,CA$1,FALSE))</f>
        <v>0</v>
      </c>
      <c r="CB30" s="14">
        <f>IF(ISNA(VLOOKUP('W. VaR &amp; Peak Pos By Trader'!$A53,'Import Peak'!$A$3:CB$100,CB$1,FALSE)),0,VLOOKUP('W. VaR &amp; Peak Pos By Trader'!$A53,'Import Peak'!$A$3:CB$100,CB$1,FALSE))</f>
        <v>0</v>
      </c>
      <c r="CC30" s="14">
        <f>IF(ISNA(VLOOKUP('W. VaR &amp; Peak Pos By Trader'!$A53,'Import Peak'!$A$3:CC$100,CC$1,FALSE)),0,VLOOKUP('W. VaR &amp; Peak Pos By Trader'!$A53,'Import Peak'!$A$3:CC$100,CC$1,FALSE))</f>
        <v>0</v>
      </c>
      <c r="CD30" s="14">
        <f>IF(ISNA(VLOOKUP('W. VaR &amp; Peak Pos By Trader'!$A53,'Import Peak'!$A$3:CD$100,CD$1,FALSE)),0,VLOOKUP('W. VaR &amp; Peak Pos By Trader'!$A53,'Import Peak'!$A$3:CD$100,CD$1,FALSE))</f>
        <v>0</v>
      </c>
      <c r="CE30" s="14">
        <f>IF(ISNA(VLOOKUP('W. VaR &amp; Peak Pos By Trader'!$A53,'Import Peak'!$A$3:CE$100,CE$1,FALSE)),0,VLOOKUP('W. VaR &amp; Peak Pos By Trader'!$A53,'Import Peak'!$A$3:CE$100,CE$1,FALSE))</f>
        <v>0</v>
      </c>
      <c r="CF30" s="14">
        <f>IF(ISNA(VLOOKUP('W. VaR &amp; Peak Pos By Trader'!$A53,'Import Peak'!$A$3:CF$100,CF$1,FALSE)),0,VLOOKUP('W. VaR &amp; Peak Pos By Trader'!$A53,'Import Peak'!$A$3:CF$100,CF$1,FALSE))</f>
        <v>0</v>
      </c>
      <c r="CG30" s="14">
        <f>IF(ISNA(VLOOKUP('W. VaR &amp; Peak Pos By Trader'!$A53,'Import Peak'!$A$3:CG$100,CG$1,FALSE)),0,VLOOKUP('W. VaR &amp; Peak Pos By Trader'!$A53,'Import Peak'!$A$3:CG$100,CG$1,FALSE))</f>
        <v>0</v>
      </c>
      <c r="CH30" s="14">
        <f>IF(ISNA(VLOOKUP('W. VaR &amp; Peak Pos By Trader'!$A53,'Import Peak'!$A$3:CH$100,CH$1,FALSE)),0,VLOOKUP('W. VaR &amp; Peak Pos By Trader'!$A53,'Import Peak'!$A$3:CH$100,CH$1,FALSE))</f>
        <v>0</v>
      </c>
      <c r="CI30" s="14">
        <f>IF(ISNA(VLOOKUP('W. VaR &amp; Peak Pos By Trader'!$A53,'Import Peak'!$A$3:CI$100,CI$1,FALSE)),0,VLOOKUP('W. VaR &amp; Peak Pos By Trader'!$A53,'Import Peak'!$A$3:CI$100,CI$1,FALSE))</f>
        <v>0</v>
      </c>
      <c r="CJ30" s="14">
        <f>IF(ISNA(VLOOKUP('W. VaR &amp; Peak Pos By Trader'!$A53,'Import Peak'!$A$3:CJ$100,CJ$1,FALSE)),0,VLOOKUP('W. VaR &amp; Peak Pos By Trader'!$A53,'Import Peak'!$A$3:CJ$100,CJ$1,FALSE))</f>
        <v>0</v>
      </c>
      <c r="CK30" s="14">
        <f>IF(ISNA(VLOOKUP('W. VaR &amp; Peak Pos By Trader'!$A53,'Import Peak'!$A$3:CK$100,CK$1,FALSE)),0,VLOOKUP('W. VaR &amp; Peak Pos By Trader'!$A53,'Import Peak'!$A$3:CK$100,CK$1,FALSE))</f>
        <v>0</v>
      </c>
      <c r="CL30" s="14">
        <f>IF(ISNA(VLOOKUP('W. VaR &amp; Peak Pos By Trader'!$A53,'Import Peak'!$A$3:CL$100,CL$1,FALSE)),0,VLOOKUP('W. VaR &amp; Peak Pos By Trader'!$A53,'Import Peak'!$A$3:CL$100,CL$1,FALSE))</f>
        <v>0</v>
      </c>
      <c r="CM30" s="14">
        <f>IF(ISNA(VLOOKUP('W. VaR &amp; Peak Pos By Trader'!$A53,'Import Peak'!$A$3:CM$100,CM$1,FALSE)),0,VLOOKUP('W. VaR &amp; Peak Pos By Trader'!$A53,'Import Peak'!$A$3:CM$100,CM$1,FALSE))</f>
        <v>0</v>
      </c>
      <c r="CN30" s="14">
        <f>IF(ISNA(VLOOKUP('W. VaR &amp; Peak Pos By Trader'!$A53,'Import Peak'!$A$3:CN$100,CN$1,FALSE)),0,VLOOKUP('W. VaR &amp; Peak Pos By Trader'!$A53,'Import Peak'!$A$3:CN$100,CN$1,FALSE))</f>
        <v>0</v>
      </c>
      <c r="CO30" s="14">
        <f>IF(ISNA(VLOOKUP('W. VaR &amp; Peak Pos By Trader'!$A53,'Import Peak'!$A$3:CO$100,CO$1,FALSE)),0,VLOOKUP('W. VaR &amp; Peak Pos By Trader'!$A53,'Import Peak'!$A$3:CO$100,CO$1,FALSE))</f>
        <v>0</v>
      </c>
      <c r="CP30" s="14">
        <f>IF(ISNA(VLOOKUP('W. VaR &amp; Peak Pos By Trader'!$A53,'Import Peak'!$A$3:CP$100,CP$1,FALSE)),0,VLOOKUP('W. VaR &amp; Peak Pos By Trader'!$A53,'Import Peak'!$A$3:CP$100,CP$1,FALSE))</f>
        <v>0</v>
      </c>
      <c r="CQ30" s="14">
        <f>IF(ISNA(VLOOKUP('W. VaR &amp; Peak Pos By Trader'!$A53,'Import Peak'!$A$3:CQ$100,CQ$1,FALSE)),0,VLOOKUP('W. VaR &amp; Peak Pos By Trader'!$A53,'Import Peak'!$A$3:CQ$100,CQ$1,FALSE))</f>
        <v>0</v>
      </c>
      <c r="CR30" s="14">
        <f>IF(ISNA(VLOOKUP('W. VaR &amp; Peak Pos By Trader'!$A53,'Import Peak'!$A$3:CR$100,CR$1,FALSE)),0,VLOOKUP('W. VaR &amp; Peak Pos By Trader'!$A53,'Import Peak'!$A$3:CR$100,CR$1,FALSE))</f>
        <v>0</v>
      </c>
      <c r="CS30" s="14">
        <f>IF(ISNA(VLOOKUP('W. VaR &amp; Peak Pos By Trader'!$A53,'Import Peak'!$A$3:CS$100,CS$1,FALSE)),0,VLOOKUP('W. VaR &amp; Peak Pos By Trader'!$A53,'Import Peak'!$A$3:CS$100,CS$1,FALSE))</f>
        <v>0</v>
      </c>
      <c r="CT30" s="14">
        <f>IF(ISNA(VLOOKUP('W. VaR &amp; Peak Pos By Trader'!$A53,'Import Peak'!$A$3:CT$100,CT$1,FALSE)),0,VLOOKUP('W. VaR &amp; Peak Pos By Trader'!$A53,'Import Peak'!$A$3:CT$100,CT$1,FALSE))</f>
        <v>0</v>
      </c>
      <c r="CU30" s="14">
        <f>IF(ISNA(VLOOKUP('W. VaR &amp; Peak Pos By Trader'!$A53,'Import Peak'!$A$3:CU$100,CU$1,FALSE)),0,VLOOKUP('W. VaR &amp; Peak Pos By Trader'!$A53,'Import Peak'!$A$3:CU$100,CU$1,FALSE))</f>
        <v>0</v>
      </c>
      <c r="CV30" s="14">
        <f>IF(ISNA(VLOOKUP('W. VaR &amp; Peak Pos By Trader'!$A53,'Import Peak'!$A$3:CV$100,CV$1,FALSE)),0,VLOOKUP('W. VaR &amp; Peak Pos By Trader'!$A53,'Import Peak'!$A$3:CV$100,CV$1,FALSE))</f>
        <v>0</v>
      </c>
      <c r="CW30" s="14">
        <f>IF(ISNA(VLOOKUP('W. VaR &amp; Peak Pos By Trader'!$A53,'Import Peak'!$A$3:CW$100,CW$1,FALSE)),0,VLOOKUP('W. VaR &amp; Peak Pos By Trader'!$A53,'Import Peak'!$A$3:CW$100,CW$1,FALSE))</f>
        <v>0</v>
      </c>
      <c r="CX30" s="14">
        <f>IF(ISNA(VLOOKUP('W. VaR &amp; Peak Pos By Trader'!$A53,'Import Peak'!$A$3:CX$100,CX$1,FALSE)),0,VLOOKUP('W. VaR &amp; Peak Pos By Trader'!$A53,'Import Peak'!$A$3:CX$100,CX$1,FALSE))</f>
        <v>0</v>
      </c>
      <c r="CY30" s="14">
        <f>IF(ISNA(VLOOKUP('W. VaR &amp; Peak Pos By Trader'!$A53,'Import Peak'!$A$3:CY$100,CY$1,FALSE)),0,VLOOKUP('W. VaR &amp; Peak Pos By Trader'!$A53,'Import Peak'!$A$3:CY$100,CY$1,FALSE))</f>
        <v>0</v>
      </c>
      <c r="CZ30" s="14">
        <f>IF(ISNA(VLOOKUP('W. VaR &amp; Peak Pos By Trader'!$A53,'Import Peak'!$A$3:CZ$100,CZ$1,FALSE)),0,VLOOKUP('W. VaR &amp; Peak Pos By Trader'!$A53,'Import Peak'!$A$3:CZ$100,CZ$1,FALSE))</f>
        <v>0</v>
      </c>
      <c r="DA30" s="14">
        <f>IF(ISNA(VLOOKUP('W. VaR &amp; Peak Pos By Trader'!$A53,'Import Peak'!$A$3:DA$100,DA$1,FALSE)),0,VLOOKUP('W. VaR &amp; Peak Pos By Trader'!$A53,'Import Peak'!$A$3:DA$100,DA$1,FALSE))</f>
        <v>0</v>
      </c>
      <c r="DB30" s="14">
        <f>IF(ISNA(VLOOKUP('W. VaR &amp; Peak Pos By Trader'!$A53,'Import Peak'!$A$3:DB$100,DB$1,FALSE)),0,VLOOKUP('W. VaR &amp; Peak Pos By Trader'!$A53,'Import Peak'!$A$3:DB$100,DB$1,FALSE))</f>
        <v>0</v>
      </c>
      <c r="DC30" s="14">
        <f>IF(ISNA(VLOOKUP('W. VaR &amp; Peak Pos By Trader'!$A53,'Import Peak'!$A$3:DC$100,DC$1,FALSE)),0,VLOOKUP('W. VaR &amp; Peak Pos By Trader'!$A53,'Import Peak'!$A$3:DC$100,DC$1,FALSE))</f>
        <v>0</v>
      </c>
      <c r="DD30" s="14">
        <f>IF(ISNA(VLOOKUP('W. VaR &amp; Peak Pos By Trader'!$A53,'Import Peak'!$A$3:DD$100,DD$1,FALSE)),0,VLOOKUP('W. VaR &amp; Peak Pos By Trader'!$A53,'Import Peak'!$A$3:DD$100,DD$1,FALSE))</f>
        <v>0</v>
      </c>
      <c r="DE30" s="14">
        <f>IF(ISNA(VLOOKUP('W. VaR &amp; Peak Pos By Trader'!$A53,'Import Peak'!$A$3:DE$100,DE$1,FALSE)),0,VLOOKUP('W. VaR &amp; Peak Pos By Trader'!$A53,'Import Peak'!$A$3:DE$100,DE$1,FALSE))</f>
        <v>0</v>
      </c>
      <c r="DF30" s="14">
        <f>IF(ISNA(VLOOKUP('W. VaR &amp; Peak Pos By Trader'!$A53,'Import Peak'!$A$3:DF$100,DF$1,FALSE)),0,VLOOKUP('W. VaR &amp; Peak Pos By Trader'!$A53,'Import Peak'!$A$3:DF$100,DF$1,FALSE))</f>
        <v>0</v>
      </c>
      <c r="DG30" s="14">
        <f>IF(ISNA(VLOOKUP('W. VaR &amp; Peak Pos By Trader'!$A53,'Import Peak'!$A$3:DG$100,DG$1,FALSE)),0,VLOOKUP('W. VaR &amp; Peak Pos By Trader'!$A53,'Import Peak'!$A$3:DG$100,DG$1,FALSE))</f>
        <v>0</v>
      </c>
      <c r="DH30" s="14">
        <f>IF(ISNA(VLOOKUP('W. VaR &amp; Peak Pos By Trader'!$A53,'Import Peak'!$A$3:DH$100,DH$1,FALSE)),0,VLOOKUP('W. VaR &amp; Peak Pos By Trader'!$A53,'Import Peak'!$A$3:DH$100,DH$1,FALSE))</f>
        <v>0</v>
      </c>
      <c r="DI30" s="14">
        <f>IF(ISNA(VLOOKUP('W. VaR &amp; Peak Pos By Trader'!$A53,'Import Peak'!$A$3:DI$100,DI$1,FALSE)),0,VLOOKUP('W. VaR &amp; Peak Pos By Trader'!$A53,'Import Peak'!$A$3:DI$100,DI$1,FALSE))</f>
        <v>0</v>
      </c>
      <c r="DJ30" s="14">
        <f>IF(ISNA(VLOOKUP('W. VaR &amp; Peak Pos By Trader'!$A53,'Import Peak'!$A$3:DJ$100,DJ$1,FALSE)),0,VLOOKUP('W. VaR &amp; Peak Pos By Trader'!$A53,'Import Peak'!$A$3:DJ$100,DJ$1,FALSE))</f>
        <v>0</v>
      </c>
      <c r="DK30" s="14">
        <f>IF(ISNA(VLOOKUP('W. VaR &amp; Peak Pos By Trader'!$A53,'Import Peak'!$A$3:DK$100,DK$1,FALSE)),0,VLOOKUP('W. VaR &amp; Peak Pos By Trader'!$A53,'Import Peak'!$A$3:DK$100,DK$1,FALSE))</f>
        <v>0</v>
      </c>
      <c r="DL30" s="14">
        <f>IF(ISNA(VLOOKUP('W. VaR &amp; Peak Pos By Trader'!$A53,'Import Peak'!$A$3:DL$100,DL$1,FALSE)),0,VLOOKUP('W. VaR &amp; Peak Pos By Trader'!$A53,'Import Peak'!$A$3:DL$100,DL$1,FALSE))</f>
        <v>0</v>
      </c>
      <c r="DM30" s="14">
        <f>IF(ISNA(VLOOKUP('W. VaR &amp; Peak Pos By Trader'!$A53,'Import Peak'!$A$3:DM$100,DM$1,FALSE)),0,VLOOKUP('W. VaR &amp; Peak Pos By Trader'!$A53,'Import Peak'!$A$3:DM$100,DM$1,FALSE))</f>
        <v>0</v>
      </c>
      <c r="DN30" s="14">
        <f>IF(ISNA(VLOOKUP('W. VaR &amp; Peak Pos By Trader'!$A53,'Import Peak'!$A$3:DN$100,DN$1,FALSE)),0,VLOOKUP('W. VaR &amp; Peak Pos By Trader'!$A53,'Import Peak'!$A$3:DN$100,DN$1,FALSE))</f>
        <v>0</v>
      </c>
      <c r="DO30" s="14">
        <f>IF(ISNA(VLOOKUP('W. VaR &amp; Peak Pos By Trader'!$A53,'Import Peak'!$A$3:DO$100,DO$1,FALSE)),0,VLOOKUP('W. VaR &amp; Peak Pos By Trader'!$A53,'Import Peak'!$A$3:DO$100,DO$1,FALSE))</f>
        <v>0</v>
      </c>
      <c r="DP30" s="14">
        <f>IF(ISNA(VLOOKUP('W. VaR &amp; Peak Pos By Trader'!$A53,'Import Peak'!$A$3:DP$100,DP$1,FALSE)),0,VLOOKUP('W. VaR &amp; Peak Pos By Trader'!$A53,'Import Peak'!$A$3:DP$100,DP$1,FALSE))</f>
        <v>0</v>
      </c>
      <c r="DQ30" s="14">
        <f>IF(ISNA(VLOOKUP('W. VaR &amp; Peak Pos By Trader'!$A53,'Import Peak'!$A$3:DQ$100,DQ$1,FALSE)),0,VLOOKUP('W. VaR &amp; Peak Pos By Trader'!$A53,'Import Peak'!$A$3:DQ$100,DQ$1,FALSE))</f>
        <v>0</v>
      </c>
      <c r="DR30" s="14">
        <f>IF(ISNA(VLOOKUP('W. VaR &amp; Peak Pos By Trader'!$A53,'Import Peak'!$A$3:DR$100,DR$1,FALSE)),0,VLOOKUP('W. VaR &amp; Peak Pos By Trader'!$A53,'Import Peak'!$A$3:DR$100,DR$1,FALSE))</f>
        <v>0</v>
      </c>
      <c r="DS30" s="14">
        <f>IF(ISNA(VLOOKUP('W. VaR &amp; Peak Pos By Trader'!$A53,'Import Peak'!$A$3:DS$100,DS$1,FALSE)),0,VLOOKUP('W. VaR &amp; Peak Pos By Trader'!$A53,'Import Peak'!$A$3:DS$100,DS$1,FALSE))</f>
        <v>0</v>
      </c>
      <c r="DT30" s="14">
        <f>IF(ISNA(VLOOKUP('W. VaR &amp; Peak Pos By Trader'!$A53,'Import Peak'!$A$3:DT$100,DT$1,FALSE)),0,VLOOKUP('W. VaR &amp; Peak Pos By Trader'!$A53,'Import Peak'!$A$3:DT$100,DT$1,FALSE))</f>
        <v>0</v>
      </c>
      <c r="DU30" s="14">
        <f>IF(ISNA(VLOOKUP('W. VaR &amp; Peak Pos By Trader'!$A53,'Import Peak'!$A$3:DU$100,DU$1,FALSE)),0,VLOOKUP('W. VaR &amp; Peak Pos By Trader'!$A53,'Import Peak'!$A$3:DU$100,DU$1,FALSE))</f>
        <v>0</v>
      </c>
      <c r="DV30" s="14">
        <f>IF(ISNA(VLOOKUP('W. VaR &amp; Peak Pos By Trader'!$A53,'Import Peak'!$A$3:DV$100,DV$1,FALSE)),0,VLOOKUP('W. VaR &amp; Peak Pos By Trader'!$A53,'Import Peak'!$A$3:DV$100,DV$1,FALSE))</f>
        <v>0</v>
      </c>
      <c r="DW30" s="14">
        <f>IF(ISNA(VLOOKUP('W. VaR &amp; Peak Pos By Trader'!$A53,'Import Peak'!$A$3:DW$100,DW$1,FALSE)),0,VLOOKUP('W. VaR &amp; Peak Pos By Trader'!$A53,'Import Peak'!$A$3:DW$100,DW$1,FALSE))</f>
        <v>0</v>
      </c>
      <c r="DX30" s="14">
        <f>IF(ISNA(VLOOKUP('W. VaR &amp; Peak Pos By Trader'!$A53,'Import Peak'!$A$3:DX$100,DX$1,FALSE)),0,VLOOKUP('W. VaR &amp; Peak Pos By Trader'!$A53,'Import Peak'!$A$3:DX$100,DX$1,FALSE))</f>
        <v>0</v>
      </c>
      <c r="DY30" s="14">
        <f>IF(ISNA(VLOOKUP('W. VaR &amp; Peak Pos By Trader'!$A53,'Import Peak'!$A$3:DY$100,DY$1,FALSE)),0,VLOOKUP('W. VaR &amp; Peak Pos By Trader'!$A53,'Import Peak'!$A$3:DY$100,DY$1,FALSE))</f>
        <v>0</v>
      </c>
      <c r="DZ30" s="14">
        <f>IF(ISNA(VLOOKUP('W. VaR &amp; Peak Pos By Trader'!$A53,'Import Peak'!$A$3:DZ$100,DZ$1,FALSE)),0,VLOOKUP('W. VaR &amp; Peak Pos By Trader'!$A53,'Import Peak'!$A$3:DZ$100,DZ$1,FALSE))</f>
        <v>0</v>
      </c>
      <c r="EA30" s="14">
        <f>IF(ISNA(VLOOKUP('W. VaR &amp; Peak Pos By Trader'!$A53,'Import Peak'!$A$3:EA$100,EA$1,FALSE)),0,VLOOKUP('W. VaR &amp; Peak Pos By Trader'!$A53,'Import Peak'!$A$3:EA$100,EA$1,FALSE))</f>
        <v>0</v>
      </c>
      <c r="EB30" s="14">
        <f>IF(ISNA(VLOOKUP('W. VaR &amp; Peak Pos By Trader'!$A53,'Import Peak'!$A$3:EB$100,EB$1,FALSE)),0,VLOOKUP('W. VaR &amp; Peak Pos By Trader'!$A53,'Import Peak'!$A$3:EB$100,EB$1,FALSE))</f>
        <v>0</v>
      </c>
      <c r="EC30" s="14">
        <f>IF(ISNA(VLOOKUP('W. VaR &amp; Peak Pos By Trader'!$A53,'Import Peak'!$A$3:EC$100,EC$1,FALSE)),0,VLOOKUP('W. VaR &amp; Peak Pos By Trader'!$A53,'Import Peak'!$A$3:EC$100,EC$1,FALSE))</f>
        <v>0</v>
      </c>
      <c r="ED30" s="14">
        <f>IF(ISNA(VLOOKUP('W. VaR &amp; Peak Pos By Trader'!$A53,'Import Peak'!$A$3:ED$100,ED$1,FALSE)),0,VLOOKUP('W. VaR &amp; Peak Pos By Trader'!$A53,'Import Peak'!$A$3:ED$100,ED$1,FALSE))</f>
        <v>0</v>
      </c>
      <c r="EE30" s="14">
        <f>IF(ISNA(VLOOKUP('W. VaR &amp; Peak Pos By Trader'!$A53,'Import Peak'!$A$3:EE$100,EE$1,FALSE)),0,VLOOKUP('W. VaR &amp; Peak Pos By Trader'!$A53,'Import Peak'!$A$3:EE$100,EE$1,FALSE))</f>
        <v>0</v>
      </c>
      <c r="EF30" s="14">
        <f>IF(ISNA(VLOOKUP('W. VaR &amp; Peak Pos By Trader'!$A53,'Import Peak'!$A$3:EF$100,EF$1,FALSE)),0,VLOOKUP('W. VaR &amp; Peak Pos By Trader'!$A53,'Import Peak'!$A$3:EF$100,EF$1,FALSE))</f>
        <v>0</v>
      </c>
      <c r="EG30" s="14">
        <f>IF(ISNA(VLOOKUP('W. VaR &amp; Peak Pos By Trader'!$A53,'Import Peak'!$A$3:EG$100,EG$1,FALSE)),0,VLOOKUP('W. VaR &amp; Peak Pos By Trader'!$A53,'Import Peak'!$A$3:EG$100,EG$1,FALSE))</f>
        <v>0</v>
      </c>
      <c r="EH30" s="14">
        <f>IF(ISNA(VLOOKUP('W. VaR &amp; Peak Pos By Trader'!$A53,'Import Peak'!$A$3:EH$100,EH$1,FALSE)),0,VLOOKUP('W. VaR &amp; Peak Pos By Trader'!$A53,'Import Peak'!$A$3:EH$100,EH$1,FALSE))</f>
        <v>0</v>
      </c>
      <c r="EI30" s="14">
        <f>IF(ISNA(VLOOKUP('W. VaR &amp; Peak Pos By Trader'!$A53,'Import Peak'!$A$3:EI$100,EI$1,FALSE)),0,VLOOKUP('W. VaR &amp; Peak Pos By Trader'!$A53,'Import Peak'!$A$3:EI$100,EI$1,FALSE))</f>
        <v>0</v>
      </c>
      <c r="EJ30" s="14">
        <f>IF(ISNA(VLOOKUP('W. VaR &amp; Peak Pos By Trader'!$A53,'Import Peak'!$A$3:EJ$100,EJ$1,FALSE)),0,VLOOKUP('W. VaR &amp; Peak Pos By Trader'!$A53,'Import Peak'!$A$3:EJ$100,EJ$1,FALSE))</f>
        <v>0</v>
      </c>
      <c r="EK30" s="14">
        <f>IF(ISNA(VLOOKUP('W. VaR &amp; Peak Pos By Trader'!$A53,'Import Peak'!$A$3:EK$100,EK$1,FALSE)),0,VLOOKUP('W. VaR &amp; Peak Pos By Trader'!$A53,'Import Peak'!$A$3:EK$100,EK$1,FALSE))</f>
        <v>0</v>
      </c>
      <c r="EL30" s="14">
        <f>IF(ISNA(VLOOKUP('W. VaR &amp; Peak Pos By Trader'!$A53,'Import Peak'!$A$3:EL$100,EL$1,FALSE)),0,VLOOKUP('W. VaR &amp; Peak Pos By Trader'!$A53,'Import Peak'!$A$3:EL$100,EL$1,FALSE))</f>
        <v>0</v>
      </c>
      <c r="EM30" s="14">
        <f>IF(ISNA(VLOOKUP('W. VaR &amp; Peak Pos By Trader'!$A53,'Import Peak'!$A$3:EM$100,EM$1,FALSE)),0,VLOOKUP('W. VaR &amp; Peak Pos By Trader'!$A53,'Import Peak'!$A$3:EM$100,EM$1,FALSE))</f>
        <v>0</v>
      </c>
      <c r="EN30" s="14">
        <f>IF(ISNA(VLOOKUP('W. VaR &amp; Peak Pos By Trader'!$A53,'Import Peak'!$A$3:EN$100,EN$1,FALSE)),0,VLOOKUP('W. VaR &amp; Peak Pos By Trader'!$A53,'Import Peak'!$A$3:EN$100,EN$1,FALSE))</f>
        <v>0</v>
      </c>
      <c r="EO30" s="14">
        <f>IF(ISNA(VLOOKUP('W. VaR &amp; Peak Pos By Trader'!$A53,'Import Peak'!$A$3:EO$100,EO$1,FALSE)),0,VLOOKUP('W. VaR &amp; Peak Pos By Trader'!$A53,'Import Peak'!$A$3:EO$100,EO$1,FALSE))</f>
        <v>0</v>
      </c>
      <c r="EP30" s="14">
        <f>IF(ISNA(VLOOKUP('W. VaR &amp; Peak Pos By Trader'!$A53,'Import Peak'!$A$3:EP$100,EP$1,FALSE)),0,VLOOKUP('W. VaR &amp; Peak Pos By Trader'!$A53,'Import Peak'!$A$3:EP$100,EP$1,FALSE))</f>
        <v>0</v>
      </c>
      <c r="EQ30" s="14">
        <f>IF(ISNA(VLOOKUP('W. VaR &amp; Peak Pos By Trader'!$A53,'Import Peak'!$A$3:EQ$100,EQ$1,FALSE)),0,VLOOKUP('W. VaR &amp; Peak Pos By Trader'!$A53,'Import Peak'!$A$3:EQ$100,EQ$1,FALSE))</f>
        <v>0</v>
      </c>
      <c r="ER30" s="14">
        <f>IF(ISNA(VLOOKUP('W. VaR &amp; Peak Pos By Trader'!$A53,'Import Peak'!$A$3:ER$100,ER$1,FALSE)),0,VLOOKUP('W. VaR &amp; Peak Pos By Trader'!$A53,'Import Peak'!$A$3:ER$100,ER$1,FALSE))</f>
        <v>0</v>
      </c>
      <c r="ES30" s="14">
        <f>IF(ISNA(VLOOKUP('W. VaR &amp; Peak Pos By Trader'!$A53,'Import Peak'!$A$3:ES$100,ES$1,FALSE)),0,VLOOKUP('W. VaR &amp; Peak Pos By Trader'!$A53,'Import Peak'!$A$3:ES$100,ES$1,FALSE))</f>
        <v>0</v>
      </c>
      <c r="ET30" s="14">
        <f>IF(ISNA(VLOOKUP('W. VaR &amp; Peak Pos By Trader'!$A53,'Import Peak'!$A$3:ET$100,ET$1,FALSE)),0,VLOOKUP('W. VaR &amp; Peak Pos By Trader'!$A53,'Import Peak'!$A$3:ET$100,ET$1,FALSE))</f>
        <v>0</v>
      </c>
      <c r="EU30" s="14">
        <f>IF(ISNA(VLOOKUP('W. VaR &amp; Peak Pos By Trader'!$A53,'Import Peak'!$A$3:EU$100,EU$1,FALSE)),0,VLOOKUP('W. VaR &amp; Peak Pos By Trader'!$A53,'Import Peak'!$A$3:EU$100,EU$1,FALSE))</f>
        <v>0</v>
      </c>
      <c r="EV30" s="14">
        <f>IF(ISNA(VLOOKUP('W. VaR &amp; Peak Pos By Trader'!$A53,'Import Peak'!$A$3:EV$100,EV$1,FALSE)),0,VLOOKUP('W. VaR &amp; Peak Pos By Trader'!$A53,'Import Peak'!$A$3:EV$100,EV$1,FALSE))</f>
        <v>0</v>
      </c>
      <c r="EW30" s="14">
        <f>IF(ISNA(VLOOKUP('W. VaR &amp; Peak Pos By Trader'!$A53,'Import Peak'!$A$3:EW$100,EW$1,FALSE)),0,VLOOKUP('W. VaR &amp; Peak Pos By Trader'!$A53,'Import Peak'!$A$3:EW$100,EW$1,FALSE))</f>
        <v>0</v>
      </c>
      <c r="EX30" s="14">
        <f>IF(ISNA(VLOOKUP('W. VaR &amp; Peak Pos By Trader'!$A53,'Import Peak'!$A$3:EX$100,EX$1,FALSE)),0,VLOOKUP('W. VaR &amp; Peak Pos By Trader'!$A53,'Import Peak'!$A$3:EX$100,EX$1,FALSE))</f>
        <v>0</v>
      </c>
      <c r="EY30" s="14">
        <f>IF(ISNA(VLOOKUP('W. VaR &amp; Peak Pos By Trader'!$A53,'Import Peak'!$A$3:EY$100,EY$1,FALSE)),0,VLOOKUP('W. VaR &amp; Peak Pos By Trader'!$A53,'Import Peak'!$A$3:EY$100,EY$1,FALSE))</f>
        <v>0</v>
      </c>
      <c r="EZ30" s="14">
        <f>IF(ISNA(VLOOKUP('W. VaR &amp; Peak Pos By Trader'!$A53,'Import Peak'!$A$3:EZ$100,EZ$1,FALSE)),0,VLOOKUP('W. VaR &amp; Peak Pos By Trader'!$A53,'Import Peak'!$A$3:EZ$100,EZ$1,FALSE))</f>
        <v>0</v>
      </c>
      <c r="FA30" s="14">
        <f>IF(ISNA(VLOOKUP('W. VaR &amp; Peak Pos By Trader'!$A53,'Import Peak'!$A$3:FA$100,FA$1,FALSE)),0,VLOOKUP('W. VaR &amp; Peak Pos By Trader'!$A53,'Import Peak'!$A$3:FA$100,FA$1,FALSE))</f>
        <v>0</v>
      </c>
      <c r="FB30" s="14">
        <f>IF(ISNA(VLOOKUP('W. VaR &amp; Peak Pos By Trader'!$A53,'Import Peak'!$A$3:FB$100,FB$1,FALSE)),0,VLOOKUP('W. VaR &amp; Peak Pos By Trader'!$A53,'Import Peak'!$A$3:FB$100,FB$1,FALSE))</f>
        <v>0</v>
      </c>
      <c r="FC30" s="14">
        <f>IF(ISNA(VLOOKUP('W. VaR &amp; Peak Pos By Trader'!$A53,'Import Peak'!$A$3:FC$100,FC$1,FALSE)),0,VLOOKUP('W. VaR &amp; Peak Pos By Trader'!$A53,'Import Peak'!$A$3:FC$100,FC$1,FALSE))</f>
        <v>0</v>
      </c>
      <c r="FD30" s="14">
        <f>IF(ISNA(VLOOKUP('W. VaR &amp; Peak Pos By Trader'!$A53,'Import Peak'!$A$3:FD$100,FD$1,FALSE)),0,VLOOKUP('W. VaR &amp; Peak Pos By Trader'!$A53,'Import Peak'!$A$3:FD$100,FD$1,FALSE))</f>
        <v>0</v>
      </c>
      <c r="FE30" s="14">
        <f>IF(ISNA(VLOOKUP('W. VaR &amp; Peak Pos By Trader'!$A53,'Import Peak'!$A$3:FE$100,FE$1,FALSE)),0,VLOOKUP('W. VaR &amp; Peak Pos By Trader'!$A53,'Import Peak'!$A$3:FE$100,FE$1,FALSE))</f>
        <v>0</v>
      </c>
      <c r="FF30" s="14">
        <f>IF(ISNA(VLOOKUP('W. VaR &amp; Peak Pos By Trader'!$A53,'Import Peak'!$A$3:FF$100,FF$1,FALSE)),0,VLOOKUP('W. VaR &amp; Peak Pos By Trader'!$A53,'Import Peak'!$A$3:FF$100,FF$1,FALSE))</f>
        <v>0</v>
      </c>
      <c r="FG30" s="14">
        <f>IF(ISNA(VLOOKUP('W. VaR &amp; Peak Pos By Trader'!$A53,'Import Peak'!$A$3:FG$100,FG$1,FALSE)),0,VLOOKUP('W. VaR &amp; Peak Pos By Trader'!$A53,'Import Peak'!$A$3:FG$100,FG$1,FALSE))</f>
        <v>0</v>
      </c>
      <c r="FH30" s="14">
        <f>IF(ISNA(VLOOKUP('W. VaR &amp; Peak Pos By Trader'!$A53,'Import Peak'!$A$3:FH$100,FH$1,FALSE)),0,VLOOKUP('W. VaR &amp; Peak Pos By Trader'!$A53,'Import Peak'!$A$3:FH$100,FH$1,FALSE))</f>
        <v>0</v>
      </c>
      <c r="FI30" s="14">
        <f>IF(ISNA(VLOOKUP('W. VaR &amp; Peak Pos By Trader'!$A53,'Import Peak'!$A$3:FI$100,FI$1,FALSE)),0,VLOOKUP('W. VaR &amp; Peak Pos By Trader'!$A53,'Import Peak'!$A$3:FI$100,FI$1,FALSE))</f>
        <v>0</v>
      </c>
      <c r="FJ30" s="14">
        <f>IF(ISNA(VLOOKUP('W. VaR &amp; Peak Pos By Trader'!$A53,'Import Peak'!$A$3:FJ$100,FJ$1,FALSE)),0,VLOOKUP('W. VaR &amp; Peak Pos By Trader'!$A53,'Import Peak'!$A$3:FJ$100,FJ$1,FALSE))</f>
        <v>0</v>
      </c>
      <c r="FK30" s="14">
        <f>IF(ISNA(VLOOKUP('W. VaR &amp; Peak Pos By Trader'!$A53,'Import Peak'!$A$3:FK$100,FK$1,FALSE)),0,VLOOKUP('W. VaR &amp; Peak Pos By Trader'!$A53,'Import Peak'!$A$3:FK$100,FK$1,FALSE))</f>
        <v>0</v>
      </c>
      <c r="FL30" s="14">
        <f>IF(ISNA(VLOOKUP('W. VaR &amp; Peak Pos By Trader'!$A53,'Import Peak'!$A$3:FL$100,FL$1,FALSE)),0,VLOOKUP('W. VaR &amp; Peak Pos By Trader'!$A53,'Import Peak'!$A$3:FL$100,FL$1,FALSE))</f>
        <v>0</v>
      </c>
      <c r="FM30" s="14">
        <f>IF(ISNA(VLOOKUP('W. VaR &amp; Peak Pos By Trader'!$A53,'Import Peak'!$A$3:FM$100,FM$1,FALSE)),0,VLOOKUP('W. VaR &amp; Peak Pos By Trader'!$A53,'Import Peak'!$A$3:FM$100,FM$1,FALSE))</f>
        <v>0</v>
      </c>
      <c r="FN30" s="14">
        <f>IF(ISNA(VLOOKUP('W. VaR &amp; Peak Pos By Trader'!$A53,'Import Peak'!$A$3:FN$100,FN$1,FALSE)),0,VLOOKUP('W. VaR &amp; Peak Pos By Trader'!$A53,'Import Peak'!$A$3:FN$100,FN$1,FALSE))</f>
        <v>0</v>
      </c>
      <c r="FO30" s="14">
        <f>IF(ISNA(VLOOKUP('W. VaR &amp; Peak Pos By Trader'!$A53,'Import Peak'!$A$3:FO$100,FO$1,FALSE)),0,VLOOKUP('W. VaR &amp; Peak Pos By Trader'!$A53,'Import Peak'!$A$3:FO$100,FO$1,FALSE))</f>
        <v>0</v>
      </c>
      <c r="FP30" s="14">
        <f>IF(ISNA(VLOOKUP('W. VaR &amp; Peak Pos By Trader'!$A53,'Import Peak'!$A$3:FP$100,FP$1,FALSE)),0,VLOOKUP('W. VaR &amp; Peak Pos By Trader'!$A53,'Import Peak'!$A$3:FP$100,FP$1,FALSE))</f>
        <v>0</v>
      </c>
      <c r="FQ30" s="14">
        <f>IF(ISNA(VLOOKUP('W. VaR &amp; Peak Pos By Trader'!$A53,'Import Peak'!$A$3:FQ$100,FQ$1,FALSE)),0,VLOOKUP('W. VaR &amp; Peak Pos By Trader'!$A53,'Import Peak'!$A$3:FQ$100,FQ$1,FALSE))</f>
        <v>0</v>
      </c>
      <c r="FR30" s="14">
        <f>IF(ISNA(VLOOKUP('W. VaR &amp; Peak Pos By Trader'!$A53,'Import Peak'!$A$3:FR$100,FR$1,FALSE)),0,VLOOKUP('W. VaR &amp; Peak Pos By Trader'!$A53,'Import Peak'!$A$3:FR$100,FR$1,FALSE))</f>
        <v>0</v>
      </c>
      <c r="FS30" s="14">
        <f>IF(ISNA(VLOOKUP('W. VaR &amp; Peak Pos By Trader'!$A53,'Import Peak'!$A$3:FS$100,FS$1,FALSE)),0,VLOOKUP('W. VaR &amp; Peak Pos By Trader'!$A53,'Import Peak'!$A$3:FS$100,FS$1,FALSE))</f>
        <v>0</v>
      </c>
      <c r="FT30" s="14">
        <f>IF(ISNA(VLOOKUP('W. VaR &amp; Peak Pos By Trader'!$A53,'Import Peak'!$A$3:FT$100,FT$1,FALSE)),0,VLOOKUP('W. VaR &amp; Peak Pos By Trader'!$A53,'Import Peak'!$A$3:FT$100,FT$1,FALSE))</f>
        <v>0</v>
      </c>
      <c r="FU30" s="14">
        <f>IF(ISNA(VLOOKUP('W. VaR &amp; Peak Pos By Trader'!$A53,'Import Peak'!$A$3:FU$100,FU$1,FALSE)),0,VLOOKUP('W. VaR &amp; Peak Pos By Trader'!$A53,'Import Peak'!$A$3:FU$100,FU$1,FALSE))</f>
        <v>0</v>
      </c>
      <c r="FV30" s="14">
        <f>IF(ISNA(VLOOKUP('W. VaR &amp; Peak Pos By Trader'!$A53,'Import Peak'!$A$3:FV$100,FV$1,FALSE)),0,VLOOKUP('W. VaR &amp; Peak Pos By Trader'!$A53,'Import Peak'!$A$3:FV$100,FV$1,FALSE))</f>
        <v>0</v>
      </c>
      <c r="FW30" s="14">
        <f>IF(ISNA(VLOOKUP('W. VaR &amp; Peak Pos By Trader'!$A53,'Import Peak'!$A$3:FW$100,FW$1,FALSE)),0,VLOOKUP('W. VaR &amp; Peak Pos By Trader'!$A53,'Import Peak'!$A$3:FW$100,FW$1,FALSE))</f>
        <v>0</v>
      </c>
      <c r="FX30" s="14">
        <f>IF(ISNA(VLOOKUP('W. VaR &amp; Peak Pos By Trader'!$A53,'Import Peak'!$A$3:FX$100,FX$1,FALSE)),0,VLOOKUP('W. VaR &amp; Peak Pos By Trader'!$A53,'Import Peak'!$A$3:FX$100,FX$1,FALSE))</f>
        <v>0</v>
      </c>
      <c r="FY30" s="14">
        <f>IF(ISNA(VLOOKUP('W. VaR &amp; Peak Pos By Trader'!$A53,'Import Peak'!$A$3:FY$100,FY$1,FALSE)),0,VLOOKUP('W. VaR &amp; Peak Pos By Trader'!$A53,'Import Peak'!$A$3:FY$100,FY$1,FALSE))</f>
        <v>0</v>
      </c>
      <c r="FZ30" s="14">
        <f>IF(ISNA(VLOOKUP('W. VaR &amp; Peak Pos By Trader'!$A53,'Import Peak'!$A$3:FZ$100,FZ$1,FALSE)),0,VLOOKUP('W. VaR &amp; Peak Pos By Trader'!$A53,'Import Peak'!$A$3:FZ$100,FZ$1,FALSE))</f>
        <v>0</v>
      </c>
      <c r="GA30" s="14">
        <f>IF(ISNA(VLOOKUP('W. VaR &amp; Peak Pos By Trader'!$A53,'Import Peak'!$A$3:GA$100,GA$1,FALSE)),0,VLOOKUP('W. VaR &amp; Peak Pos By Trader'!$A53,'Import Peak'!$A$3:GA$100,GA$1,FALSE))</f>
        <v>0</v>
      </c>
      <c r="GB30" s="14">
        <f>IF(ISNA(VLOOKUP('W. VaR &amp; Peak Pos By Trader'!$A53,'Import Peak'!$A$3:GB$100,GB$1,FALSE)),0,VLOOKUP('W. VaR &amp; Peak Pos By Trader'!$A53,'Import Peak'!$A$3:GB$100,GB$1,FALSE))</f>
        <v>0</v>
      </c>
      <c r="GC30" s="14">
        <f>IF(ISNA(VLOOKUP('W. VaR &amp; Peak Pos By Trader'!$A53,'Import Peak'!$A$3:GC$100,GC$1,FALSE)),0,VLOOKUP('W. VaR &amp; Peak Pos By Trader'!$A53,'Import Peak'!$A$3:GC$100,GC$1,FALSE))</f>
        <v>0</v>
      </c>
      <c r="GD30" s="14">
        <f>IF(ISNA(VLOOKUP('W. VaR &amp; Peak Pos By Trader'!$A53,'Import Peak'!$A$3:GD$100,GD$1,FALSE)),0,VLOOKUP('W. VaR &amp; Peak Pos By Trader'!$A53,'Import Peak'!$A$3:GD$100,GD$1,FALSE))</f>
        <v>0</v>
      </c>
      <c r="GE30" s="14">
        <f>IF(ISNA(VLOOKUP('W. VaR &amp; Peak Pos By Trader'!$A53,'Import Peak'!$A$3:GE$100,GE$1,FALSE)),0,VLOOKUP('W. VaR &amp; Peak Pos By Trader'!$A53,'Import Peak'!$A$3:GE$100,GE$1,FALSE))</f>
        <v>0</v>
      </c>
      <c r="GF30" s="14">
        <f>IF(ISNA(VLOOKUP('W. VaR &amp; Peak Pos By Trader'!$A53,'Import Peak'!$A$3:GF$100,GF$1,FALSE)),0,VLOOKUP('W. VaR &amp; Peak Pos By Trader'!$A53,'Import Peak'!$A$3:GF$100,GF$1,FALSE))</f>
        <v>0</v>
      </c>
      <c r="GG30" s="14">
        <f>IF(ISNA(VLOOKUP('W. VaR &amp; Peak Pos By Trader'!$A53,'Import Peak'!$A$3:GG$100,GG$1,FALSE)),0,VLOOKUP('W. VaR &amp; Peak Pos By Trader'!$A53,'Import Peak'!$A$3:GG$100,GG$1,FALSE))</f>
        <v>0</v>
      </c>
      <c r="GH30" s="14">
        <f>IF(ISNA(VLOOKUP('W. VaR &amp; Peak Pos By Trader'!$A53,'Import Peak'!$A$3:GH$100,GH$1,FALSE)),0,VLOOKUP('W. VaR &amp; Peak Pos By Trader'!$A53,'Import Peak'!$A$3:GH$100,GH$1,FALSE))</f>
        <v>0</v>
      </c>
      <c r="GI30" s="14">
        <f>IF(ISNA(VLOOKUP('W. VaR &amp; Peak Pos By Trader'!$A53,'Import Peak'!$A$3:GI$100,GI$1,FALSE)),0,VLOOKUP('W. VaR &amp; Peak Pos By Trader'!$A53,'Import Peak'!$A$3:GI$100,GI$1,FALSE))</f>
        <v>0</v>
      </c>
      <c r="GJ30" s="14">
        <f>IF(ISNA(VLOOKUP('W. VaR &amp; Peak Pos By Trader'!$A53,'Import Peak'!$A$3:GJ$100,GJ$1,FALSE)),0,VLOOKUP('W. VaR &amp; Peak Pos By Trader'!$A53,'Import Peak'!$A$3:GJ$100,GJ$1,FALSE))</f>
        <v>0</v>
      </c>
      <c r="GK30" s="14">
        <f>IF(ISNA(VLOOKUP('W. VaR &amp; Peak Pos By Trader'!$A53,'Import Peak'!$A$3:GK$100,GK$1,FALSE)),0,VLOOKUP('W. VaR &amp; Peak Pos By Trader'!$A53,'Import Peak'!$A$3:GK$100,GK$1,FALSE))</f>
        <v>0</v>
      </c>
      <c r="GL30" s="14">
        <f>IF(ISNA(VLOOKUP('W. VaR &amp; Peak Pos By Trader'!$A53,'Import Peak'!$A$3:GL$100,GL$1,FALSE)),0,VLOOKUP('W. VaR &amp; Peak Pos By Trader'!$A53,'Import Peak'!$A$3:GL$100,GL$1,FALSE))</f>
        <v>0</v>
      </c>
      <c r="GM30" s="14">
        <f>IF(ISNA(VLOOKUP('W. VaR &amp; Peak Pos By Trader'!$A53,'Import Peak'!$A$3:GM$100,GM$1,FALSE)),0,VLOOKUP('W. VaR &amp; Peak Pos By Trader'!$A53,'Import Peak'!$A$3:GM$100,GM$1,FALSE))</f>
        <v>0</v>
      </c>
      <c r="GN30" s="14">
        <f>IF(ISNA(VLOOKUP('W. VaR &amp; Peak Pos By Trader'!$A53,'Import Peak'!$A$3:GN$100,GN$1,FALSE)),0,VLOOKUP('W. VaR &amp; Peak Pos By Trader'!$A53,'Import Peak'!$A$3:GN$100,GN$1,FALSE))</f>
        <v>0</v>
      </c>
      <c r="GO30" s="14">
        <f>IF(ISNA(VLOOKUP('W. VaR &amp; Peak Pos By Trader'!$A53,'Import Peak'!$A$3:GO$100,GO$1,FALSE)),0,VLOOKUP('W. VaR &amp; Peak Pos By Trader'!$A53,'Import Peak'!$A$3:GO$100,GO$1,FALSE))</f>
        <v>0</v>
      </c>
      <c r="GP30" s="14">
        <f>IF(ISNA(VLOOKUP('W. VaR &amp; Peak Pos By Trader'!$A53,'Import Peak'!$A$3:GP$100,GP$1,FALSE)),0,VLOOKUP('W. VaR &amp; Peak Pos By Trader'!$A53,'Import Peak'!$A$3:GP$100,GP$1,FALSE))</f>
        <v>0</v>
      </c>
      <c r="GQ30" s="14">
        <f>IF(ISNA(VLOOKUP('W. VaR &amp; Peak Pos By Trader'!$A53,'Import Peak'!$A$3:GQ$100,GQ$1,FALSE)),0,VLOOKUP('W. VaR &amp; Peak Pos By Trader'!$A53,'Import Peak'!$A$3:GQ$100,GQ$1,FALSE))</f>
        <v>0</v>
      </c>
      <c r="GR30" s="14">
        <f>IF(ISNA(VLOOKUP('W. VaR &amp; Peak Pos By Trader'!$A53,'Import Peak'!$A$3:GR$100,GR$1,FALSE)),0,VLOOKUP('W. VaR &amp; Peak Pos By Trader'!$A53,'Import Peak'!$A$3:GR$100,GR$1,FALSE))</f>
        <v>0</v>
      </c>
      <c r="GS30" s="14">
        <f>IF(ISNA(VLOOKUP('W. VaR &amp; Peak Pos By Trader'!$A53,'Import Peak'!$A$3:GS$100,GS$1,FALSE)),0,VLOOKUP('W. VaR &amp; Peak Pos By Trader'!$A53,'Import Peak'!$A$3:GS$100,GS$1,FALSE))</f>
        <v>0</v>
      </c>
      <c r="GT30" s="14">
        <f>IF(ISNA(VLOOKUP('W. VaR &amp; Peak Pos By Trader'!$A53,'Import Peak'!$A$3:GT$100,GT$1,FALSE)),0,VLOOKUP('W. VaR &amp; Peak Pos By Trader'!$A53,'Import Peak'!$A$3:GT$100,GT$1,FALSE))</f>
        <v>0</v>
      </c>
      <c r="GU30" s="14">
        <f>IF(ISNA(VLOOKUP('W. VaR &amp; Peak Pos By Trader'!$A53,'Import Peak'!$A$3:GU$100,GU$1,FALSE)),0,VLOOKUP('W. VaR &amp; Peak Pos By Trader'!$A53,'Import Peak'!$A$3:GU$100,GU$1,FALSE))</f>
        <v>0</v>
      </c>
      <c r="GV30" s="14">
        <f>IF(ISNA(VLOOKUP('W. VaR &amp; Peak Pos By Trader'!$A53,'Import Peak'!$A$3:GV$100,GV$1,FALSE)),0,VLOOKUP('W. VaR &amp; Peak Pos By Trader'!$A53,'Import Peak'!$A$3:GV$100,GV$1,FALSE))</f>
        <v>0</v>
      </c>
      <c r="GW30" s="14">
        <f>IF(ISNA(VLOOKUP('W. VaR &amp; Peak Pos By Trader'!$A53,'Import Peak'!$A$3:GW$100,GW$1,FALSE)),0,VLOOKUP('W. VaR &amp; Peak Pos By Trader'!$A53,'Import Peak'!$A$3:GW$100,GW$1,FALSE))</f>
        <v>0</v>
      </c>
      <c r="GX30" s="14">
        <f>IF(ISNA(VLOOKUP('W. VaR &amp; Peak Pos By Trader'!$A53,'Import Peak'!$A$3:GX$100,GX$1,FALSE)),0,VLOOKUP('W. VaR &amp; Peak Pos By Trader'!$A53,'Import Peak'!$A$3:GX$100,GX$1,FALSE))</f>
        <v>0</v>
      </c>
      <c r="GY30" s="14">
        <f>IF(ISNA(VLOOKUP('W. VaR &amp; Peak Pos By Trader'!$A53,'Import Peak'!$A$3:GY$100,GY$1,FALSE)),0,VLOOKUP('W. VaR &amp; Peak Pos By Trader'!$A53,'Import Peak'!$A$3:GY$100,GY$1,FALSE))</f>
        <v>0</v>
      </c>
      <c r="GZ30" s="14">
        <f>IF(ISNA(VLOOKUP('W. VaR &amp; Peak Pos By Trader'!$A53,'Import Peak'!$A$3:GZ$100,GZ$1,FALSE)),0,VLOOKUP('W. VaR &amp; Peak Pos By Trader'!$A53,'Import Peak'!$A$3:GZ$100,GZ$1,FALSE))</f>
        <v>0</v>
      </c>
      <c r="HA30" s="14">
        <f>IF(ISNA(VLOOKUP('W. VaR &amp; Peak Pos By Trader'!$A53,'Import Peak'!$A$3:HA$100,HA$1,FALSE)),0,VLOOKUP('W. VaR &amp; Peak Pos By Trader'!$A53,'Import Peak'!$A$3:HA$100,HA$1,FALSE))</f>
        <v>0</v>
      </c>
      <c r="HB30" s="14">
        <f>IF(ISNA(VLOOKUP('W. VaR &amp; Peak Pos By Trader'!$A53,'Import Peak'!$A$3:HB$100,HB$1,FALSE)),0,VLOOKUP('W. VaR &amp; Peak Pos By Trader'!$A53,'Import Peak'!$A$3:HB$100,HB$1,FALSE))</f>
        <v>0</v>
      </c>
      <c r="HC30" s="14">
        <f>IF(ISNA(VLOOKUP('W. VaR &amp; Peak Pos By Trader'!$A53,'Import Peak'!$A$3:HC$100,HC$1,FALSE)),0,VLOOKUP('W. VaR &amp; Peak Pos By Trader'!$A53,'Import Peak'!$A$3:HC$100,HC$1,FALSE))</f>
        <v>0</v>
      </c>
      <c r="HD30" s="14">
        <f>IF(ISNA(VLOOKUP('W. VaR &amp; Peak Pos By Trader'!$A53,'Import Peak'!$A$3:HD$100,HD$1,FALSE)),0,VLOOKUP('W. VaR &amp; Peak Pos By Trader'!$A53,'Import Peak'!$A$3:HD$100,HD$1,FALSE))</f>
        <v>0</v>
      </c>
      <c r="HE30" s="14">
        <f>IF(ISNA(VLOOKUP('W. VaR &amp; Peak Pos By Trader'!$A53,'Import Peak'!$A$3:HE$100,HE$1,FALSE)),0,VLOOKUP('W. VaR &amp; Peak Pos By Trader'!$A53,'Import Peak'!$A$3:HE$100,HE$1,FALSE))</f>
        <v>0</v>
      </c>
      <c r="HF30" s="14">
        <f>IF(ISNA(VLOOKUP('W. VaR &amp; Peak Pos By Trader'!$A53,'Import Peak'!$A$3:HF$100,HF$1,FALSE)),0,VLOOKUP('W. VaR &amp; Peak Pos By Trader'!$A53,'Import Peak'!$A$3:HF$100,HF$1,FALSE))</f>
        <v>0</v>
      </c>
      <c r="HG30" s="14">
        <f>IF(ISNA(VLOOKUP('W. VaR &amp; Peak Pos By Trader'!$A53,'Import Peak'!$A$3:HG$100,HG$1,FALSE)),0,VLOOKUP('W. VaR &amp; Peak Pos By Trader'!$A53,'Import Peak'!$A$3:HG$100,HG$1,FALSE))</f>
        <v>0</v>
      </c>
      <c r="HH30" s="14">
        <f>IF(ISNA(VLOOKUP('W. VaR &amp; Peak Pos By Trader'!$A53,'Import Peak'!$A$3:HH$100,HH$1,FALSE)),0,VLOOKUP('W. VaR &amp; Peak Pos By Trader'!$A53,'Import Peak'!$A$3:HH$100,HH$1,FALSE))</f>
        <v>0</v>
      </c>
      <c r="HI30" s="14">
        <f>IF(ISNA(VLOOKUP('W. VaR &amp; Peak Pos By Trader'!$A53,'Import Peak'!$A$3:HI$100,HI$1,FALSE)),0,VLOOKUP('W. VaR &amp; Peak Pos By Trader'!$A53,'Import Peak'!$A$3:HI$100,HI$1,FALSE))</f>
        <v>0</v>
      </c>
      <c r="HJ30" s="14">
        <f>IF(ISNA(VLOOKUP('W. VaR &amp; Peak Pos By Trader'!$A53,'Import Peak'!$A$3:HJ$100,HJ$1,FALSE)),0,VLOOKUP('W. VaR &amp; Peak Pos By Trader'!$A53,'Import Peak'!$A$3:HJ$100,HJ$1,FALSE))</f>
        <v>0</v>
      </c>
      <c r="HK30" s="14">
        <f>IF(ISNA(VLOOKUP('W. VaR &amp; Peak Pos By Trader'!$A53,'Import Peak'!$A$3:HK$100,HK$1,FALSE)),0,VLOOKUP('W. VaR &amp; Peak Pos By Trader'!$A53,'Import Peak'!$A$3:HK$100,HK$1,FALSE))</f>
        <v>0</v>
      </c>
      <c r="HL30" s="14">
        <f>IF(ISNA(VLOOKUP('W. VaR &amp; Peak Pos By Trader'!$A53,'Import Peak'!$A$3:HL$100,HL$1,FALSE)),0,VLOOKUP('W. VaR &amp; Peak Pos By Trader'!$A53,'Import Peak'!$A$3:HL$100,HL$1,FALSE))</f>
        <v>0</v>
      </c>
      <c r="HM30" s="14">
        <f>IF(ISNA(VLOOKUP('W. VaR &amp; Peak Pos By Trader'!$A53,'Import Peak'!$A$3:HM$100,HM$1,FALSE)),0,VLOOKUP('W. VaR &amp; Peak Pos By Trader'!$A53,'Import Peak'!$A$3:HM$100,HM$1,FALSE))</f>
        <v>0</v>
      </c>
      <c r="HN30" s="14">
        <f>IF(ISNA(VLOOKUP('W. VaR &amp; Peak Pos By Trader'!$A53,'Import Peak'!$A$3:HN$100,HN$1,FALSE)),0,VLOOKUP('W. VaR &amp; Peak Pos By Trader'!$A53,'Import Peak'!$A$3:HN$100,HN$1,FALSE))</f>
        <v>0</v>
      </c>
      <c r="HO30" s="14">
        <f>IF(ISNA(VLOOKUP('W. VaR &amp; Peak Pos By Trader'!$A53,'Import Peak'!$A$3:HO$100,HO$1,FALSE)),0,VLOOKUP('W. VaR &amp; Peak Pos By Trader'!$A53,'Import Peak'!$A$3:HO$100,HO$1,FALSE))</f>
        <v>0</v>
      </c>
      <c r="HP30" s="14">
        <f>IF(ISNA(VLOOKUP('W. VaR &amp; Peak Pos By Trader'!$A53,'Import Peak'!$A$3:HP$100,HP$1,FALSE)),0,VLOOKUP('W. VaR &amp; Peak Pos By Trader'!$A53,'Import Peak'!$A$3:HP$100,HP$1,FALSE))</f>
        <v>0</v>
      </c>
      <c r="HQ30" s="14">
        <f>IF(ISNA(VLOOKUP('W. VaR &amp; Peak Pos By Trader'!$A53,'Import Peak'!$A$3:HQ$100,HQ$1,FALSE)),0,VLOOKUP('W. VaR &amp; Peak Pos By Trader'!$A53,'Import Peak'!$A$3:HQ$100,HQ$1,FALSE))</f>
        <v>0</v>
      </c>
      <c r="HR30" s="14">
        <f>IF(ISNA(VLOOKUP('W. VaR &amp; Peak Pos By Trader'!$A53,'Import Peak'!$A$3:HR$100,HR$1,FALSE)),0,VLOOKUP('W. VaR &amp; Peak Pos By Trader'!$A53,'Import Peak'!$A$3:HR$100,HR$1,FALSE))</f>
        <v>0</v>
      </c>
      <c r="HS30" s="14">
        <f>IF(ISNA(VLOOKUP('W. VaR &amp; Peak Pos By Trader'!$A53,'Import Peak'!$A$3:HS$100,HS$1,FALSE)),0,VLOOKUP('W. VaR &amp; Peak Pos By Trader'!$A53,'Import Peak'!$A$3:HS$100,HS$1,FALSE))</f>
        <v>0</v>
      </c>
      <c r="HT30" s="14">
        <f>IF(ISNA(VLOOKUP('W. VaR &amp; Peak Pos By Trader'!$A53,'Import Peak'!$A$3:HT$100,HT$1,FALSE)),0,VLOOKUP('W. VaR &amp; Peak Pos By Trader'!$A53,'Import Peak'!$A$3:HT$100,HT$1,FALSE))</f>
        <v>0</v>
      </c>
      <c r="HU30" s="14">
        <f>IF(ISNA(VLOOKUP('W. VaR &amp; Peak Pos By Trader'!$A53,'Import Peak'!$A$3:HU$100,HU$1,FALSE)),0,VLOOKUP('W. VaR &amp; Peak Pos By Trader'!$A53,'Import Peak'!$A$3:HU$100,HU$1,FALSE))</f>
        <v>0</v>
      </c>
      <c r="HV30" s="14">
        <f>IF(ISNA(VLOOKUP('W. VaR &amp; Peak Pos By Trader'!$A53,'Import Peak'!$A$3:HV$100,HV$1,FALSE)),0,VLOOKUP('W. VaR &amp; Peak Pos By Trader'!$A53,'Import Peak'!$A$3:HV$100,HV$1,FALSE))</f>
        <v>0</v>
      </c>
      <c r="HW30" s="14">
        <f>IF(ISNA(VLOOKUP('W. VaR &amp; Peak Pos By Trader'!$A53,'Import Peak'!$A$3:HW$100,HW$1,FALSE)),0,VLOOKUP('W. VaR &amp; Peak Pos By Trader'!$A53,'Import Peak'!$A$3:HW$100,HW$1,FALSE))</f>
        <v>0</v>
      </c>
      <c r="HX30" s="14">
        <f>IF(ISNA(VLOOKUP('W. VaR &amp; Peak Pos By Trader'!$A53,'Import Peak'!$A$3:HX$100,HX$1,FALSE)),0,VLOOKUP('W. VaR &amp; Peak Pos By Trader'!$A53,'Import Peak'!$A$3:HX$100,HX$1,FALSE))</f>
        <v>0</v>
      </c>
      <c r="HY30" s="14">
        <f>IF(ISNA(VLOOKUP('W. VaR &amp; Peak Pos By Trader'!$A53,'Import Peak'!$A$3:HY$100,HY$1,FALSE)),0,VLOOKUP('W. VaR &amp; Peak Pos By Trader'!$A53,'Import Peak'!$A$3:HY$100,HY$1,FALSE))</f>
        <v>0</v>
      </c>
      <c r="HZ30" s="14">
        <f>IF(ISNA(VLOOKUP('W. VaR &amp; Peak Pos By Trader'!$A53,'Import Peak'!$A$3:HZ$100,HZ$1,FALSE)),0,VLOOKUP('W. VaR &amp; Peak Pos By Trader'!$A53,'Import Peak'!$A$3:HZ$100,HZ$1,FALSE))</f>
        <v>0</v>
      </c>
      <c r="IA30" s="14">
        <f>IF(ISNA(VLOOKUP('W. VaR &amp; Peak Pos By Trader'!$A53,'Import Peak'!$A$3:IA$100,IA$1,FALSE)),0,VLOOKUP('W. VaR &amp; Peak Pos By Trader'!$A53,'Import Peak'!$A$3:IA$100,IA$1,FALSE))</f>
        <v>0</v>
      </c>
      <c r="IB30" s="14">
        <f>IF(ISNA(VLOOKUP('W. VaR &amp; Peak Pos By Trader'!$A53,'Import Peak'!$A$3:IB$100,IB$1,FALSE)),0,VLOOKUP('W. VaR &amp; Peak Pos By Trader'!$A53,'Import Peak'!$A$3:IB$100,IB$1,FALSE))</f>
        <v>0</v>
      </c>
      <c r="IC30" s="14">
        <f>IF(ISNA(VLOOKUP('W. VaR &amp; Peak Pos By Trader'!$A53,'Import Peak'!$A$3:IC$100,IC$1,FALSE)),0,VLOOKUP('W. VaR &amp; Peak Pos By Trader'!$A53,'Import Peak'!$A$3:IC$100,IC$1,FALSE))</f>
        <v>0</v>
      </c>
    </row>
    <row r="31" spans="1:237">
      <c r="A31" s="20" t="s">
        <v>64</v>
      </c>
      <c r="B31" s="14">
        <f>IF(ISNA(VLOOKUP('W. VaR &amp; Peak Pos By Trader'!$A54,'Import Peak'!$A$3:B$100,B$1,FALSE)),0,VLOOKUP('W. VaR &amp; Peak Pos By Trader'!$A54,'Import Peak'!$A$3:B$100,B$1,FALSE))</f>
        <v>0</v>
      </c>
      <c r="C31" s="14">
        <f>IF(ISNA(VLOOKUP('W. VaR &amp; Peak Pos By Trader'!$A54,'Import Peak'!$A$3:C$100,C$1,FALSE)),0,VLOOKUP('W. VaR &amp; Peak Pos By Trader'!$A54,'Import Peak'!$A$3:C$100,C$1,FALSE))</f>
        <v>0</v>
      </c>
      <c r="D31" s="14">
        <f>IF(ISNA(VLOOKUP('W. VaR &amp; Peak Pos By Trader'!$A54,'Import Peak'!$A$3:D$100,D$1,FALSE)),0,VLOOKUP('W. VaR &amp; Peak Pos By Trader'!$A54,'Import Peak'!$A$3:D$100,D$1,FALSE))</f>
        <v>0</v>
      </c>
      <c r="E31" s="14">
        <f>IF(ISNA(VLOOKUP('W. VaR &amp; Peak Pos By Trader'!$A54,'Import Peak'!$A$3:E$100,E$1,FALSE)),0,VLOOKUP('W. VaR &amp; Peak Pos By Trader'!$A54,'Import Peak'!$A$3:E$100,E$1,FALSE))</f>
        <v>0</v>
      </c>
      <c r="F31" s="14">
        <f>IF(ISNA(VLOOKUP('W. VaR &amp; Peak Pos By Trader'!$A54,'Import Peak'!$A$3:F$100,F$1,FALSE)),0,VLOOKUP('W. VaR &amp; Peak Pos By Trader'!$A54,'Import Peak'!$A$3:F$100,F$1,FALSE))</f>
        <v>0</v>
      </c>
      <c r="G31" s="14">
        <f>IF(ISNA(VLOOKUP('W. VaR &amp; Peak Pos By Trader'!$A54,'Import Peak'!$A$3:G$100,G$1,FALSE)),0,VLOOKUP('W. VaR &amp; Peak Pos By Trader'!$A54,'Import Peak'!$A$3:G$100,G$1,FALSE))</f>
        <v>0</v>
      </c>
      <c r="H31" s="14">
        <f>IF(ISNA(VLOOKUP('W. VaR &amp; Peak Pos By Trader'!$A54,'Import Peak'!$A$3:H$100,H$1,FALSE)),0,VLOOKUP('W. VaR &amp; Peak Pos By Trader'!$A54,'Import Peak'!$A$3:H$100,H$1,FALSE))</f>
        <v>200000</v>
      </c>
      <c r="I31" s="14">
        <f>IF(ISNA(VLOOKUP('W. VaR &amp; Peak Pos By Trader'!$A54,'Import Peak'!$A$3:I$100,I$1,FALSE)),0,VLOOKUP('W. VaR &amp; Peak Pos By Trader'!$A54,'Import Peak'!$A$3:I$100,I$1,FALSE))</f>
        <v>697053.95389999996</v>
      </c>
      <c r="J31" s="14">
        <f>IF(ISNA(VLOOKUP('W. VaR &amp; Peak Pos By Trader'!$A54,'Import Peak'!$A$3:J$100,J$1,FALSE)),0,VLOOKUP('W. VaR &amp; Peak Pos By Trader'!$A54,'Import Peak'!$A$3:J$100,J$1,FALSE))</f>
        <v>0</v>
      </c>
      <c r="K31" s="14">
        <f>IF(ISNA(VLOOKUP('W. VaR &amp; Peak Pos By Trader'!$A54,'Import Peak'!$A$3:K$100,K$1,FALSE)),0,VLOOKUP('W. VaR &amp; Peak Pos By Trader'!$A54,'Import Peak'!$A$3:K$100,K$1,FALSE))</f>
        <v>0</v>
      </c>
      <c r="L31" s="14">
        <f>IF(ISNA(VLOOKUP('W. VaR &amp; Peak Pos By Trader'!$A54,'Import Peak'!$A$3:L$100,L$1,FALSE)),0,VLOOKUP('W. VaR &amp; Peak Pos By Trader'!$A54,'Import Peak'!$A$3:L$100,L$1,FALSE))</f>
        <v>-3466984.5959000001</v>
      </c>
      <c r="M31" s="14">
        <f>IF(ISNA(VLOOKUP('W. VaR &amp; Peak Pos By Trader'!$A54,'Import Peak'!$A$3:M$100,M$1,FALSE)),0,VLOOKUP('W. VaR &amp; Peak Pos By Trader'!$A54,'Import Peak'!$A$3:M$100,M$1,FALSE))</f>
        <v>-387011.49489999999</v>
      </c>
      <c r="N31" s="14">
        <f>IF(ISNA(VLOOKUP('W. VaR &amp; Peak Pos By Trader'!$A54,'Import Peak'!$A$3:N$100,N$1,FALSE)),0,VLOOKUP('W. VaR &amp; Peak Pos By Trader'!$A54,'Import Peak'!$A$3:N$100,N$1,FALSE))</f>
        <v>-399162.9204</v>
      </c>
      <c r="O31" s="14">
        <f>IF(ISNA(VLOOKUP('W. VaR &amp; Peak Pos By Trader'!$A54,'Import Peak'!$A$3:O$100,O$1,FALSE)),0,VLOOKUP('W. VaR &amp; Peak Pos By Trader'!$A54,'Import Peak'!$A$3:O$100,O$1,FALSE))</f>
        <v>-385520.22710000002</v>
      </c>
      <c r="P31" s="14">
        <f>IF(ISNA(VLOOKUP('W. VaR &amp; Peak Pos By Trader'!$A54,'Import Peak'!$A$3:P$100,P$1,FALSE)),0,VLOOKUP('W. VaR &amp; Peak Pos By Trader'!$A54,'Import Peak'!$A$3:P$100,P$1,FALSE))</f>
        <v>-91745.6296</v>
      </c>
      <c r="Q31" s="14">
        <f>IF(ISNA(VLOOKUP('W. VaR &amp; Peak Pos By Trader'!$A54,'Import Peak'!$A$3:Q$100,Q$1,FALSE)),0,VLOOKUP('W. VaR &amp; Peak Pos By Trader'!$A54,'Import Peak'!$A$3:Q$100,Q$1,FALSE))</f>
        <v>-91538.170400000003</v>
      </c>
      <c r="R31" s="14">
        <f>IF(ISNA(VLOOKUP('W. VaR &amp; Peak Pos By Trader'!$A54,'Import Peak'!$A$3:R$100,R$1,FALSE)),0,VLOOKUP('W. VaR &amp; Peak Pos By Trader'!$A54,'Import Peak'!$A$3:R$100,R$1,FALSE))</f>
        <v>-88376.910900000003</v>
      </c>
      <c r="S31" s="14">
        <f>IF(ISNA(VLOOKUP('W. VaR &amp; Peak Pos By Trader'!$A54,'Import Peak'!$A$3:S$100,S$1,FALSE)),0,VLOOKUP('W. VaR &amp; Peak Pos By Trader'!$A54,'Import Peak'!$A$3:S$100,S$1,FALSE))</f>
        <v>-394781.10279999999</v>
      </c>
      <c r="T31" s="14">
        <f>IF(ISNA(VLOOKUP('W. VaR &amp; Peak Pos By Trader'!$A54,'Import Peak'!$A$3:T$100,T$1,FALSE)),0,VLOOKUP('W. VaR &amp; Peak Pos By Trader'!$A54,'Import Peak'!$A$3:T$100,T$1,FALSE))</f>
        <v>0</v>
      </c>
      <c r="U31" s="14">
        <f>IF(ISNA(VLOOKUP('W. VaR &amp; Peak Pos By Trader'!$A54,'Import Peak'!$A$3:U$100,U$1,FALSE)),0,VLOOKUP('W. VaR &amp; Peak Pos By Trader'!$A54,'Import Peak'!$A$3:U$100,U$1,FALSE))</f>
        <v>0</v>
      </c>
      <c r="V31" s="14">
        <f>IF(ISNA(VLOOKUP('W. VaR &amp; Peak Pos By Trader'!$A54,'Import Peak'!$A$3:V$100,V$1,FALSE)),0,VLOOKUP('W. VaR &amp; Peak Pos By Trader'!$A54,'Import Peak'!$A$3:V$100,V$1,FALSE))</f>
        <v>0</v>
      </c>
      <c r="W31" s="14">
        <f>IF(ISNA(VLOOKUP('W. VaR &amp; Peak Pos By Trader'!$A54,'Import Peak'!$A$3:W$100,W$1,FALSE)),0,VLOOKUP('W. VaR &amp; Peak Pos By Trader'!$A54,'Import Peak'!$A$3:W$100,W$1,FALSE))</f>
        <v>0</v>
      </c>
      <c r="X31" s="14">
        <f>IF(ISNA(VLOOKUP('W. VaR &amp; Peak Pos By Trader'!$A54,'Import Peak'!$A$3:X$100,X$1,FALSE)),0,VLOOKUP('W. VaR &amp; Peak Pos By Trader'!$A54,'Import Peak'!$A$3:X$100,X$1,FALSE))</f>
        <v>0</v>
      </c>
      <c r="Y31" s="14">
        <f>IF(ISNA(VLOOKUP('W. VaR &amp; Peak Pos By Trader'!$A54,'Import Peak'!$A$3:Y$100,Y$1,FALSE)),0,VLOOKUP('W. VaR &amp; Peak Pos By Trader'!$A54,'Import Peak'!$A$3:Y$100,Y$1,FALSE))</f>
        <v>0</v>
      </c>
      <c r="Z31" s="14">
        <f>IF(ISNA(VLOOKUP('W. VaR &amp; Peak Pos By Trader'!$A54,'Import Peak'!$A$3:Z$100,Z$1,FALSE)),0,VLOOKUP('W. VaR &amp; Peak Pos By Trader'!$A54,'Import Peak'!$A$3:Z$100,Z$1,FALSE))</f>
        <v>0</v>
      </c>
      <c r="AA31" s="14">
        <f>IF(ISNA(VLOOKUP('W. VaR &amp; Peak Pos By Trader'!$A54,'Import Peak'!$A$3:AA$100,AA$1,FALSE)),0,VLOOKUP('W. VaR &amp; Peak Pos By Trader'!$A54,'Import Peak'!$A$3:AA$100,AA$1,FALSE))</f>
        <v>0</v>
      </c>
      <c r="AB31" s="14">
        <f>IF(ISNA(VLOOKUP('W. VaR &amp; Peak Pos By Trader'!$A54,'Import Peak'!$A$3:AB$100,AB$1,FALSE)),0,VLOOKUP('W. VaR &amp; Peak Pos By Trader'!$A54,'Import Peak'!$A$3:AB$100,AB$1,FALSE))</f>
        <v>0</v>
      </c>
      <c r="AC31" s="14">
        <f>IF(ISNA(VLOOKUP('W. VaR &amp; Peak Pos By Trader'!$A54,'Import Peak'!$A$3:AC$100,AC$1,FALSE)),0,VLOOKUP('W. VaR &amp; Peak Pos By Trader'!$A54,'Import Peak'!$A$3:AC$100,AC$1,FALSE))</f>
        <v>0</v>
      </c>
      <c r="AD31" s="14">
        <f>IF(ISNA(VLOOKUP('W. VaR &amp; Peak Pos By Trader'!$A54,'Import Peak'!$A$3:AD$100,AD$1,FALSE)),0,VLOOKUP('W. VaR &amp; Peak Pos By Trader'!$A54,'Import Peak'!$A$3:AD$100,AD$1,FALSE))</f>
        <v>0</v>
      </c>
      <c r="AE31" s="14">
        <f>IF(ISNA(VLOOKUP('W. VaR &amp; Peak Pos By Trader'!$A54,'Import Peak'!$A$3:AE$100,AE$1,FALSE)),0,VLOOKUP('W. VaR &amp; Peak Pos By Trader'!$A54,'Import Peak'!$A$3:AE$100,AE$1,FALSE))</f>
        <v>0</v>
      </c>
      <c r="AF31" s="14">
        <f>IF(ISNA(VLOOKUP('W. VaR &amp; Peak Pos By Trader'!$A54,'Import Peak'!$A$3:AF$100,AF$1,FALSE)),0,VLOOKUP('W. VaR &amp; Peak Pos By Trader'!$A54,'Import Peak'!$A$3:AF$100,AF$1,FALSE))</f>
        <v>0</v>
      </c>
      <c r="AG31" s="14">
        <f>IF(ISNA(VLOOKUP('W. VaR &amp; Peak Pos By Trader'!$A54,'Import Peak'!$A$3:AG$100,AG$1,FALSE)),0,VLOOKUP('W. VaR &amp; Peak Pos By Trader'!$A54,'Import Peak'!$A$3:AG$100,AG$1,FALSE))</f>
        <v>0</v>
      </c>
      <c r="AH31" s="14">
        <f>IF(ISNA(VLOOKUP('W. VaR &amp; Peak Pos By Trader'!$A54,'Import Peak'!$A$3:AH$100,AH$1,FALSE)),0,VLOOKUP('W. VaR &amp; Peak Pos By Trader'!$A54,'Import Peak'!$A$3:AH$100,AH$1,FALSE))</f>
        <v>0</v>
      </c>
      <c r="AI31" s="14">
        <f>IF(ISNA(VLOOKUP('W. VaR &amp; Peak Pos By Trader'!$A54,'Import Peak'!$A$3:AI$100,AI$1,FALSE)),0,VLOOKUP('W. VaR &amp; Peak Pos By Trader'!$A54,'Import Peak'!$A$3:AI$100,AI$1,FALSE))</f>
        <v>0</v>
      </c>
      <c r="AJ31" s="14">
        <f>IF(ISNA(VLOOKUP('W. VaR &amp; Peak Pos By Trader'!$A54,'Import Peak'!$A$3:AJ$100,AJ$1,FALSE)),0,VLOOKUP('W. VaR &amp; Peak Pos By Trader'!$A54,'Import Peak'!$A$3:AJ$100,AJ$1,FALSE))</f>
        <v>0</v>
      </c>
      <c r="AK31" s="14">
        <f>IF(ISNA(VLOOKUP('W. VaR &amp; Peak Pos By Trader'!$A54,'Import Peak'!$A$3:AK$100,AK$1,FALSE)),0,VLOOKUP('W. VaR &amp; Peak Pos By Trader'!$A54,'Import Peak'!$A$3:AK$100,AK$1,FALSE))</f>
        <v>0</v>
      </c>
      <c r="AL31" s="14">
        <f>IF(ISNA(VLOOKUP('W. VaR &amp; Peak Pos By Trader'!$A54,'Import Peak'!$A$3:AL$100,AL$1,FALSE)),0,VLOOKUP('W. VaR &amp; Peak Pos By Trader'!$A54,'Import Peak'!$A$3:AL$100,AL$1,FALSE))</f>
        <v>0</v>
      </c>
      <c r="AM31" s="14">
        <f>IF(ISNA(VLOOKUP('W. VaR &amp; Peak Pos By Trader'!$A54,'Import Peak'!$A$3:AM$100,AM$1,FALSE)),0,VLOOKUP('W. VaR &amp; Peak Pos By Trader'!$A54,'Import Peak'!$A$3:AM$100,AM$1,FALSE))</f>
        <v>0</v>
      </c>
      <c r="AN31" s="14">
        <f>IF(ISNA(VLOOKUP('W. VaR &amp; Peak Pos By Trader'!$A54,'Import Peak'!$A$3:AN$100,AN$1,FALSE)),0,VLOOKUP('W. VaR &amp; Peak Pos By Trader'!$A54,'Import Peak'!$A$3:AN$100,AN$1,FALSE))</f>
        <v>0</v>
      </c>
      <c r="AO31" s="14">
        <f>IF(ISNA(VLOOKUP('W. VaR &amp; Peak Pos By Trader'!$A54,'Import Peak'!$A$3:AO$100,AO$1,FALSE)),0,VLOOKUP('W. VaR &amp; Peak Pos By Trader'!$A54,'Import Peak'!$A$3:AO$100,AO$1,FALSE))</f>
        <v>0</v>
      </c>
      <c r="AP31" s="14">
        <f>IF(ISNA(VLOOKUP('W. VaR &amp; Peak Pos By Trader'!$A54,'Import Peak'!$A$3:AP$100,AP$1,FALSE)),0,VLOOKUP('W. VaR &amp; Peak Pos By Trader'!$A54,'Import Peak'!$A$3:AP$100,AP$1,FALSE))</f>
        <v>0</v>
      </c>
      <c r="AQ31" s="14">
        <f>IF(ISNA(VLOOKUP('W. VaR &amp; Peak Pos By Trader'!$A54,'Import Peak'!$A$3:AQ$100,AQ$1,FALSE)),0,VLOOKUP('W. VaR &amp; Peak Pos By Trader'!$A54,'Import Peak'!$A$3:AQ$100,AQ$1,FALSE))</f>
        <v>0</v>
      </c>
      <c r="AR31" s="14">
        <f>IF(ISNA(VLOOKUP('W. VaR &amp; Peak Pos By Trader'!$A54,'Import Peak'!$A$3:AR$100,AR$1,FALSE)),0,VLOOKUP('W. VaR &amp; Peak Pos By Trader'!$A54,'Import Peak'!$A$3:AR$100,AR$1,FALSE))</f>
        <v>0</v>
      </c>
      <c r="AS31" s="14">
        <f>IF(ISNA(VLOOKUP('W. VaR &amp; Peak Pos By Trader'!$A54,'Import Peak'!$A$3:AS$100,AS$1,FALSE)),0,VLOOKUP('W. VaR &amp; Peak Pos By Trader'!$A54,'Import Peak'!$A$3:AS$100,AS$1,FALSE))</f>
        <v>0</v>
      </c>
      <c r="AT31" s="14">
        <f>IF(ISNA(VLOOKUP('W. VaR &amp; Peak Pos By Trader'!$A54,'Import Peak'!$A$3:AT$100,AT$1,FALSE)),0,VLOOKUP('W. VaR &amp; Peak Pos By Trader'!$A54,'Import Peak'!$A$3:AT$100,AT$1,FALSE))</f>
        <v>0</v>
      </c>
      <c r="AU31" s="14">
        <f>IF(ISNA(VLOOKUP('W. VaR &amp; Peak Pos By Trader'!$A54,'Import Peak'!$A$3:AU$100,AU$1,FALSE)),0,VLOOKUP('W. VaR &amp; Peak Pos By Trader'!$A54,'Import Peak'!$A$3:AU$100,AU$1,FALSE))</f>
        <v>0</v>
      </c>
      <c r="AV31" s="14">
        <f>IF(ISNA(VLOOKUP('W. VaR &amp; Peak Pos By Trader'!$A54,'Import Peak'!$A$3:AV$100,AV$1,FALSE)),0,VLOOKUP('W. VaR &amp; Peak Pos By Trader'!$A54,'Import Peak'!$A$3:AV$100,AV$1,FALSE))</f>
        <v>0</v>
      </c>
      <c r="AW31" s="14">
        <f>IF(ISNA(VLOOKUP('W. VaR &amp; Peak Pos By Trader'!$A54,'Import Peak'!$A$3:AW$100,AW$1,FALSE)),0,VLOOKUP('W. VaR &amp; Peak Pos By Trader'!$A54,'Import Peak'!$A$3:AW$100,AW$1,FALSE))</f>
        <v>0</v>
      </c>
      <c r="AX31" s="14">
        <f>IF(ISNA(VLOOKUP('W. VaR &amp; Peak Pos By Trader'!$A54,'Import Peak'!$A$3:AX$100,AX$1,FALSE)),0,VLOOKUP('W. VaR &amp; Peak Pos By Trader'!$A54,'Import Peak'!$A$3:AX$100,AX$1,FALSE))</f>
        <v>0</v>
      </c>
      <c r="AY31" s="14">
        <f>IF(ISNA(VLOOKUP('W. VaR &amp; Peak Pos By Trader'!$A54,'Import Peak'!$A$3:AY$100,AY$1,FALSE)),0,VLOOKUP('W. VaR &amp; Peak Pos By Trader'!$A54,'Import Peak'!$A$3:AY$100,AY$1,FALSE))</f>
        <v>0</v>
      </c>
      <c r="AZ31" s="14">
        <f>IF(ISNA(VLOOKUP('W. VaR &amp; Peak Pos By Trader'!$A54,'Import Peak'!$A$3:AZ$100,AZ$1,FALSE)),0,VLOOKUP('W. VaR &amp; Peak Pos By Trader'!$A54,'Import Peak'!$A$3:AZ$100,AZ$1,FALSE))</f>
        <v>0</v>
      </c>
      <c r="BA31" s="14">
        <f>IF(ISNA(VLOOKUP('W. VaR &amp; Peak Pos By Trader'!$A54,'Import Peak'!$A$3:BA$100,BA$1,FALSE)),0,VLOOKUP('W. VaR &amp; Peak Pos By Trader'!$A54,'Import Peak'!$A$3:BA$100,BA$1,FALSE))</f>
        <v>0</v>
      </c>
      <c r="BB31" s="14">
        <f>IF(ISNA(VLOOKUP('W. VaR &amp; Peak Pos By Trader'!$A54,'Import Peak'!$A$3:BB$100,BB$1,FALSE)),0,VLOOKUP('W. VaR &amp; Peak Pos By Trader'!$A54,'Import Peak'!$A$3:BB$100,BB$1,FALSE))</f>
        <v>0</v>
      </c>
      <c r="BC31" s="14">
        <f>IF(ISNA(VLOOKUP('W. VaR &amp; Peak Pos By Trader'!$A54,'Import Peak'!$A$3:BC$100,BC$1,FALSE)),0,VLOOKUP('W. VaR &amp; Peak Pos By Trader'!$A54,'Import Peak'!$A$3:BC$100,BC$1,FALSE))</f>
        <v>0</v>
      </c>
      <c r="BD31" s="14">
        <f>IF(ISNA(VLOOKUP('W. VaR &amp; Peak Pos By Trader'!$A54,'Import Peak'!$A$3:BD$100,BD$1,FALSE)),0,VLOOKUP('W. VaR &amp; Peak Pos By Trader'!$A54,'Import Peak'!$A$3:BD$100,BD$1,FALSE))</f>
        <v>0</v>
      </c>
      <c r="BE31" s="14">
        <f>IF(ISNA(VLOOKUP('W. VaR &amp; Peak Pos By Trader'!$A54,'Import Peak'!$A$3:BE$100,BE$1,FALSE)),0,VLOOKUP('W. VaR &amp; Peak Pos By Trader'!$A54,'Import Peak'!$A$3:BE$100,BE$1,FALSE))</f>
        <v>0</v>
      </c>
      <c r="BF31" s="14">
        <f>IF(ISNA(VLOOKUP('W. VaR &amp; Peak Pos By Trader'!$A54,'Import Peak'!$A$3:BF$100,BF$1,FALSE)),0,VLOOKUP('W. VaR &amp; Peak Pos By Trader'!$A54,'Import Peak'!$A$3:BF$100,BF$1,FALSE))</f>
        <v>0</v>
      </c>
      <c r="BG31" s="14">
        <f>IF(ISNA(VLOOKUP('W. VaR &amp; Peak Pos By Trader'!$A54,'Import Peak'!$A$3:BG$100,BG$1,FALSE)),0,VLOOKUP('W. VaR &amp; Peak Pos By Trader'!$A54,'Import Peak'!$A$3:BG$100,BG$1,FALSE))</f>
        <v>0</v>
      </c>
      <c r="BH31" s="14">
        <f>IF(ISNA(VLOOKUP('W. VaR &amp; Peak Pos By Trader'!$A54,'Import Peak'!$A$3:BH$100,BH$1,FALSE)),0,VLOOKUP('W. VaR &amp; Peak Pos By Trader'!$A54,'Import Peak'!$A$3:BH$100,BH$1,FALSE))</f>
        <v>0</v>
      </c>
      <c r="BI31" s="14">
        <f>IF(ISNA(VLOOKUP('W. VaR &amp; Peak Pos By Trader'!$A54,'Import Peak'!$A$3:BI$100,BI$1,FALSE)),0,VLOOKUP('W. VaR &amp; Peak Pos By Trader'!$A54,'Import Peak'!$A$3:BI$100,BI$1,FALSE))</f>
        <v>0</v>
      </c>
      <c r="BJ31" s="14">
        <f>IF(ISNA(VLOOKUP('W. VaR &amp; Peak Pos By Trader'!$A54,'Import Peak'!$A$3:BJ$100,BJ$1,FALSE)),0,VLOOKUP('W. VaR &amp; Peak Pos By Trader'!$A54,'Import Peak'!$A$3:BJ$100,BJ$1,FALSE))</f>
        <v>0</v>
      </c>
      <c r="BK31" s="14">
        <f>IF(ISNA(VLOOKUP('W. VaR &amp; Peak Pos By Trader'!$A54,'Import Peak'!$A$3:BK$100,BK$1,FALSE)),0,VLOOKUP('W. VaR &amp; Peak Pos By Trader'!$A54,'Import Peak'!$A$3:BK$100,BK$1,FALSE))</f>
        <v>0</v>
      </c>
      <c r="BL31" s="14">
        <f>IF(ISNA(VLOOKUP('W. VaR &amp; Peak Pos By Trader'!$A54,'Import Peak'!$A$3:BL$100,BL$1,FALSE)),0,VLOOKUP('W. VaR &amp; Peak Pos By Trader'!$A54,'Import Peak'!$A$3:BL$100,BL$1,FALSE))</f>
        <v>0</v>
      </c>
      <c r="BM31" s="14">
        <f>IF(ISNA(VLOOKUP('W. VaR &amp; Peak Pos By Trader'!$A54,'Import Peak'!$A$3:BM$100,BM$1,FALSE)),0,VLOOKUP('W. VaR &amp; Peak Pos By Trader'!$A54,'Import Peak'!$A$3:BM$100,BM$1,FALSE))</f>
        <v>0</v>
      </c>
      <c r="BN31" s="14">
        <f>IF(ISNA(VLOOKUP('W. VaR &amp; Peak Pos By Trader'!$A54,'Import Peak'!$A$3:BN$100,BN$1,FALSE)),0,VLOOKUP('W. VaR &amp; Peak Pos By Trader'!$A54,'Import Peak'!$A$3:BN$100,BN$1,FALSE))</f>
        <v>0</v>
      </c>
      <c r="BO31" s="14">
        <f>IF(ISNA(VLOOKUP('W. VaR &amp; Peak Pos By Trader'!$A54,'Import Peak'!$A$3:BO$100,BO$1,FALSE)),0,VLOOKUP('W. VaR &amp; Peak Pos By Trader'!$A54,'Import Peak'!$A$3:BO$100,BO$1,FALSE))</f>
        <v>0</v>
      </c>
      <c r="BP31" s="14">
        <f>IF(ISNA(VLOOKUP('W. VaR &amp; Peak Pos By Trader'!$A54,'Import Peak'!$A$3:BP$100,BP$1,FALSE)),0,VLOOKUP('W. VaR &amp; Peak Pos By Trader'!$A54,'Import Peak'!$A$3:BP$100,BP$1,FALSE))</f>
        <v>0</v>
      </c>
      <c r="BQ31" s="14">
        <f>IF(ISNA(VLOOKUP('W. VaR &amp; Peak Pos By Trader'!$A54,'Import Peak'!$A$3:BQ$100,BQ$1,FALSE)),0,VLOOKUP('W. VaR &amp; Peak Pos By Trader'!$A54,'Import Peak'!$A$3:BQ$100,BQ$1,FALSE))</f>
        <v>0</v>
      </c>
      <c r="BR31" s="14">
        <f>IF(ISNA(VLOOKUP('W. VaR &amp; Peak Pos By Trader'!$A54,'Import Peak'!$A$3:BR$100,BR$1,FALSE)),0,VLOOKUP('W. VaR &amp; Peak Pos By Trader'!$A54,'Import Peak'!$A$3:BR$100,BR$1,FALSE))</f>
        <v>0</v>
      </c>
      <c r="BS31" s="14">
        <f>IF(ISNA(VLOOKUP('W. VaR &amp; Peak Pos By Trader'!$A54,'Import Peak'!$A$3:BS$100,BS$1,FALSE)),0,VLOOKUP('W. VaR &amp; Peak Pos By Trader'!$A54,'Import Peak'!$A$3:BS$100,BS$1,FALSE))</f>
        <v>0</v>
      </c>
      <c r="BT31" s="14">
        <f>IF(ISNA(VLOOKUP('W. VaR &amp; Peak Pos By Trader'!$A54,'Import Peak'!$A$3:BT$100,BT$1,FALSE)),0,VLOOKUP('W. VaR &amp; Peak Pos By Trader'!$A54,'Import Peak'!$A$3:BT$100,BT$1,FALSE))</f>
        <v>0</v>
      </c>
      <c r="BU31" s="14">
        <f>IF(ISNA(VLOOKUP('W. VaR &amp; Peak Pos By Trader'!$A54,'Import Peak'!$A$3:BU$100,BU$1,FALSE)),0,VLOOKUP('W. VaR &amp; Peak Pos By Trader'!$A54,'Import Peak'!$A$3:BU$100,BU$1,FALSE))</f>
        <v>0</v>
      </c>
      <c r="BV31" s="14">
        <f>IF(ISNA(VLOOKUP('W. VaR &amp; Peak Pos By Trader'!$A54,'Import Peak'!$A$3:BV$100,BV$1,FALSE)),0,VLOOKUP('W. VaR &amp; Peak Pos By Trader'!$A54,'Import Peak'!$A$3:BV$100,BV$1,FALSE))</f>
        <v>0</v>
      </c>
      <c r="BW31" s="14">
        <f>IF(ISNA(VLOOKUP('W. VaR &amp; Peak Pos By Trader'!$A54,'Import Peak'!$A$3:BW$100,BW$1,FALSE)),0,VLOOKUP('W. VaR &amp; Peak Pos By Trader'!$A54,'Import Peak'!$A$3:BW$100,BW$1,FALSE))</f>
        <v>0</v>
      </c>
      <c r="BX31" s="14">
        <f>IF(ISNA(VLOOKUP('W. VaR &amp; Peak Pos By Trader'!$A54,'Import Peak'!$A$3:BX$100,BX$1,FALSE)),0,VLOOKUP('W. VaR &amp; Peak Pos By Trader'!$A54,'Import Peak'!$A$3:BX$100,BX$1,FALSE))</f>
        <v>0</v>
      </c>
      <c r="BY31" s="14">
        <f>IF(ISNA(VLOOKUP('W. VaR &amp; Peak Pos By Trader'!$A54,'Import Peak'!$A$3:BY$100,BY$1,FALSE)),0,VLOOKUP('W. VaR &amp; Peak Pos By Trader'!$A54,'Import Peak'!$A$3:BY$100,BY$1,FALSE))</f>
        <v>0</v>
      </c>
      <c r="BZ31" s="14">
        <f>IF(ISNA(VLOOKUP('W. VaR &amp; Peak Pos By Trader'!$A54,'Import Peak'!$A$3:BZ$100,BZ$1,FALSE)),0,VLOOKUP('W. VaR &amp; Peak Pos By Trader'!$A54,'Import Peak'!$A$3:BZ$100,BZ$1,FALSE))</f>
        <v>0</v>
      </c>
      <c r="CA31" s="14">
        <f>IF(ISNA(VLOOKUP('W. VaR &amp; Peak Pos By Trader'!$A54,'Import Peak'!$A$3:CA$100,CA$1,FALSE)),0,VLOOKUP('W. VaR &amp; Peak Pos By Trader'!$A54,'Import Peak'!$A$3:CA$100,CA$1,FALSE))</f>
        <v>0</v>
      </c>
      <c r="CB31" s="14">
        <f>IF(ISNA(VLOOKUP('W. VaR &amp; Peak Pos By Trader'!$A54,'Import Peak'!$A$3:CB$100,CB$1,FALSE)),0,VLOOKUP('W. VaR &amp; Peak Pos By Trader'!$A54,'Import Peak'!$A$3:CB$100,CB$1,FALSE))</f>
        <v>0</v>
      </c>
      <c r="CC31" s="14">
        <f>IF(ISNA(VLOOKUP('W. VaR &amp; Peak Pos By Trader'!$A54,'Import Peak'!$A$3:CC$100,CC$1,FALSE)),0,VLOOKUP('W. VaR &amp; Peak Pos By Trader'!$A54,'Import Peak'!$A$3:CC$100,CC$1,FALSE))</f>
        <v>0</v>
      </c>
      <c r="CD31" s="14">
        <f>IF(ISNA(VLOOKUP('W. VaR &amp; Peak Pos By Trader'!$A54,'Import Peak'!$A$3:CD$100,CD$1,FALSE)),0,VLOOKUP('W. VaR &amp; Peak Pos By Trader'!$A54,'Import Peak'!$A$3:CD$100,CD$1,FALSE))</f>
        <v>0</v>
      </c>
      <c r="CE31" s="14">
        <f>IF(ISNA(VLOOKUP('W. VaR &amp; Peak Pos By Trader'!$A54,'Import Peak'!$A$3:CE$100,CE$1,FALSE)),0,VLOOKUP('W. VaR &amp; Peak Pos By Trader'!$A54,'Import Peak'!$A$3:CE$100,CE$1,FALSE))</f>
        <v>0</v>
      </c>
      <c r="CF31" s="14">
        <f>IF(ISNA(VLOOKUP('W. VaR &amp; Peak Pos By Trader'!$A54,'Import Peak'!$A$3:CF$100,CF$1,FALSE)),0,VLOOKUP('W. VaR &amp; Peak Pos By Trader'!$A54,'Import Peak'!$A$3:CF$100,CF$1,FALSE))</f>
        <v>0</v>
      </c>
      <c r="CG31" s="14">
        <f>IF(ISNA(VLOOKUP('W. VaR &amp; Peak Pos By Trader'!$A54,'Import Peak'!$A$3:CG$100,CG$1,FALSE)),0,VLOOKUP('W. VaR &amp; Peak Pos By Trader'!$A54,'Import Peak'!$A$3:CG$100,CG$1,FALSE))</f>
        <v>0</v>
      </c>
      <c r="CH31" s="14">
        <f>IF(ISNA(VLOOKUP('W. VaR &amp; Peak Pos By Trader'!$A54,'Import Peak'!$A$3:CH$100,CH$1,FALSE)),0,VLOOKUP('W. VaR &amp; Peak Pos By Trader'!$A54,'Import Peak'!$A$3:CH$100,CH$1,FALSE))</f>
        <v>0</v>
      </c>
      <c r="CI31" s="14">
        <f>IF(ISNA(VLOOKUP('W. VaR &amp; Peak Pos By Trader'!$A54,'Import Peak'!$A$3:CI$100,CI$1,FALSE)),0,VLOOKUP('W. VaR &amp; Peak Pos By Trader'!$A54,'Import Peak'!$A$3:CI$100,CI$1,FALSE))</f>
        <v>0</v>
      </c>
      <c r="CJ31" s="14">
        <f>IF(ISNA(VLOOKUP('W. VaR &amp; Peak Pos By Trader'!$A54,'Import Peak'!$A$3:CJ$100,CJ$1,FALSE)),0,VLOOKUP('W. VaR &amp; Peak Pos By Trader'!$A54,'Import Peak'!$A$3:CJ$100,CJ$1,FALSE))</f>
        <v>0</v>
      </c>
      <c r="CK31" s="14">
        <f>IF(ISNA(VLOOKUP('W. VaR &amp; Peak Pos By Trader'!$A54,'Import Peak'!$A$3:CK$100,CK$1,FALSE)),0,VLOOKUP('W. VaR &amp; Peak Pos By Trader'!$A54,'Import Peak'!$A$3:CK$100,CK$1,FALSE))</f>
        <v>0</v>
      </c>
      <c r="CL31" s="14">
        <f>IF(ISNA(VLOOKUP('W. VaR &amp; Peak Pos By Trader'!$A54,'Import Peak'!$A$3:CL$100,CL$1,FALSE)),0,VLOOKUP('W. VaR &amp; Peak Pos By Trader'!$A54,'Import Peak'!$A$3:CL$100,CL$1,FALSE))</f>
        <v>0</v>
      </c>
      <c r="CM31" s="14">
        <f>IF(ISNA(VLOOKUP('W. VaR &amp; Peak Pos By Trader'!$A54,'Import Peak'!$A$3:CM$100,CM$1,FALSE)),0,VLOOKUP('W. VaR &amp; Peak Pos By Trader'!$A54,'Import Peak'!$A$3:CM$100,CM$1,FALSE))</f>
        <v>0</v>
      </c>
      <c r="CN31" s="14">
        <f>IF(ISNA(VLOOKUP('W. VaR &amp; Peak Pos By Trader'!$A54,'Import Peak'!$A$3:CN$100,CN$1,FALSE)),0,VLOOKUP('W. VaR &amp; Peak Pos By Trader'!$A54,'Import Peak'!$A$3:CN$100,CN$1,FALSE))</f>
        <v>0</v>
      </c>
      <c r="CO31" s="14">
        <f>IF(ISNA(VLOOKUP('W. VaR &amp; Peak Pos By Trader'!$A54,'Import Peak'!$A$3:CO$100,CO$1,FALSE)),0,VLOOKUP('W. VaR &amp; Peak Pos By Trader'!$A54,'Import Peak'!$A$3:CO$100,CO$1,FALSE))</f>
        <v>0</v>
      </c>
      <c r="CP31" s="14">
        <f>IF(ISNA(VLOOKUP('W. VaR &amp; Peak Pos By Trader'!$A54,'Import Peak'!$A$3:CP$100,CP$1,FALSE)),0,VLOOKUP('W. VaR &amp; Peak Pos By Trader'!$A54,'Import Peak'!$A$3:CP$100,CP$1,FALSE))</f>
        <v>0</v>
      </c>
      <c r="CQ31" s="14">
        <f>IF(ISNA(VLOOKUP('W. VaR &amp; Peak Pos By Trader'!$A54,'Import Peak'!$A$3:CQ$100,CQ$1,FALSE)),0,VLOOKUP('W. VaR &amp; Peak Pos By Trader'!$A54,'Import Peak'!$A$3:CQ$100,CQ$1,FALSE))</f>
        <v>0</v>
      </c>
      <c r="CR31" s="14">
        <f>IF(ISNA(VLOOKUP('W. VaR &amp; Peak Pos By Trader'!$A54,'Import Peak'!$A$3:CR$100,CR$1,FALSE)),0,VLOOKUP('W. VaR &amp; Peak Pos By Trader'!$A54,'Import Peak'!$A$3:CR$100,CR$1,FALSE))</f>
        <v>0</v>
      </c>
      <c r="CS31" s="14">
        <f>IF(ISNA(VLOOKUP('W. VaR &amp; Peak Pos By Trader'!$A54,'Import Peak'!$A$3:CS$100,CS$1,FALSE)),0,VLOOKUP('W. VaR &amp; Peak Pos By Trader'!$A54,'Import Peak'!$A$3:CS$100,CS$1,FALSE))</f>
        <v>0</v>
      </c>
      <c r="CT31" s="14">
        <f>IF(ISNA(VLOOKUP('W. VaR &amp; Peak Pos By Trader'!$A54,'Import Peak'!$A$3:CT$100,CT$1,FALSE)),0,VLOOKUP('W. VaR &amp; Peak Pos By Trader'!$A54,'Import Peak'!$A$3:CT$100,CT$1,FALSE))</f>
        <v>0</v>
      </c>
      <c r="CU31" s="14">
        <f>IF(ISNA(VLOOKUP('W. VaR &amp; Peak Pos By Trader'!$A54,'Import Peak'!$A$3:CU$100,CU$1,FALSE)),0,VLOOKUP('W. VaR &amp; Peak Pos By Trader'!$A54,'Import Peak'!$A$3:CU$100,CU$1,FALSE))</f>
        <v>0</v>
      </c>
      <c r="CV31" s="14">
        <f>IF(ISNA(VLOOKUP('W. VaR &amp; Peak Pos By Trader'!$A54,'Import Peak'!$A$3:CV$100,CV$1,FALSE)),0,VLOOKUP('W. VaR &amp; Peak Pos By Trader'!$A54,'Import Peak'!$A$3:CV$100,CV$1,FALSE))</f>
        <v>0</v>
      </c>
      <c r="CW31" s="14">
        <f>IF(ISNA(VLOOKUP('W. VaR &amp; Peak Pos By Trader'!$A54,'Import Peak'!$A$3:CW$100,CW$1,FALSE)),0,VLOOKUP('W. VaR &amp; Peak Pos By Trader'!$A54,'Import Peak'!$A$3:CW$100,CW$1,FALSE))</f>
        <v>0</v>
      </c>
      <c r="CX31" s="14">
        <f>IF(ISNA(VLOOKUP('W. VaR &amp; Peak Pos By Trader'!$A54,'Import Peak'!$A$3:CX$100,CX$1,FALSE)),0,VLOOKUP('W. VaR &amp; Peak Pos By Trader'!$A54,'Import Peak'!$A$3:CX$100,CX$1,FALSE))</f>
        <v>0</v>
      </c>
      <c r="CY31" s="14">
        <f>IF(ISNA(VLOOKUP('W. VaR &amp; Peak Pos By Trader'!$A54,'Import Peak'!$A$3:CY$100,CY$1,FALSE)),0,VLOOKUP('W. VaR &amp; Peak Pos By Trader'!$A54,'Import Peak'!$A$3:CY$100,CY$1,FALSE))</f>
        <v>0</v>
      </c>
      <c r="CZ31" s="14">
        <f>IF(ISNA(VLOOKUP('W. VaR &amp; Peak Pos By Trader'!$A54,'Import Peak'!$A$3:CZ$100,CZ$1,FALSE)),0,VLOOKUP('W. VaR &amp; Peak Pos By Trader'!$A54,'Import Peak'!$A$3:CZ$100,CZ$1,FALSE))</f>
        <v>0</v>
      </c>
      <c r="DA31" s="14">
        <f>IF(ISNA(VLOOKUP('W. VaR &amp; Peak Pos By Trader'!$A54,'Import Peak'!$A$3:DA$100,DA$1,FALSE)),0,VLOOKUP('W. VaR &amp; Peak Pos By Trader'!$A54,'Import Peak'!$A$3:DA$100,DA$1,FALSE))</f>
        <v>423.18709999999999</v>
      </c>
      <c r="DB31" s="14">
        <f>IF(ISNA(VLOOKUP('W. VaR &amp; Peak Pos By Trader'!$A54,'Import Peak'!$A$3:DB$100,DB$1,FALSE)),0,VLOOKUP('W. VaR &amp; Peak Pos By Trader'!$A54,'Import Peak'!$A$3:DB$100,DB$1,FALSE))</f>
        <v>0</v>
      </c>
      <c r="DC31" s="14">
        <f>IF(ISNA(VLOOKUP('W. VaR &amp; Peak Pos By Trader'!$A54,'Import Peak'!$A$3:DC$100,DC$1,FALSE)),0,VLOOKUP('W. VaR &amp; Peak Pos By Trader'!$A54,'Import Peak'!$A$3:DC$100,DC$1,FALSE))</f>
        <v>0</v>
      </c>
      <c r="DD31" s="14">
        <f>IF(ISNA(VLOOKUP('W. VaR &amp; Peak Pos By Trader'!$A54,'Import Peak'!$A$3:DD$100,DD$1,FALSE)),0,VLOOKUP('W. VaR &amp; Peak Pos By Trader'!$A54,'Import Peak'!$A$3:DD$100,DD$1,FALSE))</f>
        <v>0</v>
      </c>
      <c r="DE31" s="14">
        <f>IF(ISNA(VLOOKUP('W. VaR &amp; Peak Pos By Trader'!$A54,'Import Peak'!$A$3:DE$100,DE$1,FALSE)),0,VLOOKUP('W. VaR &amp; Peak Pos By Trader'!$A54,'Import Peak'!$A$3:DE$100,DE$1,FALSE))</f>
        <v>0</v>
      </c>
      <c r="DF31" s="14">
        <f>IF(ISNA(VLOOKUP('W. VaR &amp; Peak Pos By Trader'!$A54,'Import Peak'!$A$3:DF$100,DF$1,FALSE)),0,VLOOKUP('W. VaR &amp; Peak Pos By Trader'!$A54,'Import Peak'!$A$3:DF$100,DF$1,FALSE))</f>
        <v>0</v>
      </c>
      <c r="DG31" s="14">
        <f>IF(ISNA(VLOOKUP('W. VaR &amp; Peak Pos By Trader'!$A54,'Import Peak'!$A$3:DG$100,DG$1,FALSE)),0,VLOOKUP('W. VaR &amp; Peak Pos By Trader'!$A54,'Import Peak'!$A$3:DG$100,DG$1,FALSE))</f>
        <v>0</v>
      </c>
      <c r="DH31" s="14">
        <f>IF(ISNA(VLOOKUP('W. VaR &amp; Peak Pos By Trader'!$A54,'Import Peak'!$A$3:DH$100,DH$1,FALSE)),0,VLOOKUP('W. VaR &amp; Peak Pos By Trader'!$A54,'Import Peak'!$A$3:DH$100,DH$1,FALSE))</f>
        <v>0</v>
      </c>
      <c r="DI31" s="14">
        <f>IF(ISNA(VLOOKUP('W. VaR &amp; Peak Pos By Trader'!$A54,'Import Peak'!$A$3:DI$100,DI$1,FALSE)),0,VLOOKUP('W. VaR &amp; Peak Pos By Trader'!$A54,'Import Peak'!$A$3:DI$100,DI$1,FALSE))</f>
        <v>0</v>
      </c>
      <c r="DJ31" s="14">
        <f>IF(ISNA(VLOOKUP('W. VaR &amp; Peak Pos By Trader'!$A54,'Import Peak'!$A$3:DJ$100,DJ$1,FALSE)),0,VLOOKUP('W. VaR &amp; Peak Pos By Trader'!$A54,'Import Peak'!$A$3:DJ$100,DJ$1,FALSE))</f>
        <v>0</v>
      </c>
      <c r="DK31" s="14">
        <f>IF(ISNA(VLOOKUP('W. VaR &amp; Peak Pos By Trader'!$A54,'Import Peak'!$A$3:DK$100,DK$1,FALSE)),0,VLOOKUP('W. VaR &amp; Peak Pos By Trader'!$A54,'Import Peak'!$A$3:DK$100,DK$1,FALSE))</f>
        <v>0</v>
      </c>
      <c r="DL31" s="14">
        <f>IF(ISNA(VLOOKUP('W. VaR &amp; Peak Pos By Trader'!$A54,'Import Peak'!$A$3:DL$100,DL$1,FALSE)),0,VLOOKUP('W. VaR &amp; Peak Pos By Trader'!$A54,'Import Peak'!$A$3:DL$100,DL$1,FALSE))</f>
        <v>0</v>
      </c>
      <c r="DM31" s="14">
        <f>IF(ISNA(VLOOKUP('W. VaR &amp; Peak Pos By Trader'!$A54,'Import Peak'!$A$3:DM$100,DM$1,FALSE)),0,VLOOKUP('W. VaR &amp; Peak Pos By Trader'!$A54,'Import Peak'!$A$3:DM$100,DM$1,FALSE))</f>
        <v>0</v>
      </c>
      <c r="DN31" s="14">
        <f>IF(ISNA(VLOOKUP('W. VaR &amp; Peak Pos By Trader'!$A54,'Import Peak'!$A$3:DN$100,DN$1,FALSE)),0,VLOOKUP('W. VaR &amp; Peak Pos By Trader'!$A54,'Import Peak'!$A$3:DN$100,DN$1,FALSE))</f>
        <v>0</v>
      </c>
      <c r="DO31" s="14">
        <f>IF(ISNA(VLOOKUP('W. VaR &amp; Peak Pos By Trader'!$A54,'Import Peak'!$A$3:DO$100,DO$1,FALSE)),0,VLOOKUP('W. VaR &amp; Peak Pos By Trader'!$A54,'Import Peak'!$A$3:DO$100,DO$1,FALSE))</f>
        <v>0</v>
      </c>
      <c r="DP31" s="14">
        <f>IF(ISNA(VLOOKUP('W. VaR &amp; Peak Pos By Trader'!$A54,'Import Peak'!$A$3:DP$100,DP$1,FALSE)),0,VLOOKUP('W. VaR &amp; Peak Pos By Trader'!$A54,'Import Peak'!$A$3:DP$100,DP$1,FALSE))</f>
        <v>0</v>
      </c>
      <c r="DQ31" s="14">
        <f>IF(ISNA(VLOOKUP('W. VaR &amp; Peak Pos By Trader'!$A54,'Import Peak'!$A$3:DQ$100,DQ$1,FALSE)),0,VLOOKUP('W. VaR &amp; Peak Pos By Trader'!$A54,'Import Peak'!$A$3:DQ$100,DQ$1,FALSE))</f>
        <v>0</v>
      </c>
      <c r="DR31" s="14">
        <f>IF(ISNA(VLOOKUP('W. VaR &amp; Peak Pos By Trader'!$A54,'Import Peak'!$A$3:DR$100,DR$1,FALSE)),0,VLOOKUP('W. VaR &amp; Peak Pos By Trader'!$A54,'Import Peak'!$A$3:DR$100,DR$1,FALSE))</f>
        <v>0</v>
      </c>
      <c r="DS31" s="14">
        <f>IF(ISNA(VLOOKUP('W. VaR &amp; Peak Pos By Trader'!$A54,'Import Peak'!$A$3:DS$100,DS$1,FALSE)),0,VLOOKUP('W. VaR &amp; Peak Pos By Trader'!$A54,'Import Peak'!$A$3:DS$100,DS$1,FALSE))</f>
        <v>0</v>
      </c>
      <c r="DT31" s="14">
        <f>IF(ISNA(VLOOKUP('W. VaR &amp; Peak Pos By Trader'!$A54,'Import Peak'!$A$3:DT$100,DT$1,FALSE)),0,VLOOKUP('W. VaR &amp; Peak Pos By Trader'!$A54,'Import Peak'!$A$3:DT$100,DT$1,FALSE))</f>
        <v>0</v>
      </c>
      <c r="DU31" s="14">
        <f>IF(ISNA(VLOOKUP('W. VaR &amp; Peak Pos By Trader'!$A54,'Import Peak'!$A$3:DU$100,DU$1,FALSE)),0,VLOOKUP('W. VaR &amp; Peak Pos By Trader'!$A54,'Import Peak'!$A$3:DU$100,DU$1,FALSE))</f>
        <v>0</v>
      </c>
      <c r="DV31" s="14">
        <f>IF(ISNA(VLOOKUP('W. VaR &amp; Peak Pos By Trader'!$A54,'Import Peak'!$A$3:DV$100,DV$1,FALSE)),0,VLOOKUP('W. VaR &amp; Peak Pos By Trader'!$A54,'Import Peak'!$A$3:DV$100,DV$1,FALSE))</f>
        <v>0</v>
      </c>
      <c r="DW31" s="14">
        <f>IF(ISNA(VLOOKUP('W. VaR &amp; Peak Pos By Trader'!$A54,'Import Peak'!$A$3:DW$100,DW$1,FALSE)),0,VLOOKUP('W. VaR &amp; Peak Pos By Trader'!$A54,'Import Peak'!$A$3:DW$100,DW$1,FALSE))</f>
        <v>0</v>
      </c>
      <c r="DX31" s="14">
        <f>IF(ISNA(VLOOKUP('W. VaR &amp; Peak Pos By Trader'!$A54,'Import Peak'!$A$3:DX$100,DX$1,FALSE)),0,VLOOKUP('W. VaR &amp; Peak Pos By Trader'!$A54,'Import Peak'!$A$3:DX$100,DX$1,FALSE))</f>
        <v>0</v>
      </c>
      <c r="DY31" s="14">
        <f>IF(ISNA(VLOOKUP('W. VaR &amp; Peak Pos By Trader'!$A54,'Import Peak'!$A$3:DY$100,DY$1,FALSE)),0,VLOOKUP('W. VaR &amp; Peak Pos By Trader'!$A54,'Import Peak'!$A$3:DY$100,DY$1,FALSE))</f>
        <v>0</v>
      </c>
      <c r="DZ31" s="14">
        <f>IF(ISNA(VLOOKUP('W. VaR &amp; Peak Pos By Trader'!$A54,'Import Peak'!$A$3:DZ$100,DZ$1,FALSE)),0,VLOOKUP('W. VaR &amp; Peak Pos By Trader'!$A54,'Import Peak'!$A$3:DZ$100,DZ$1,FALSE))</f>
        <v>0</v>
      </c>
      <c r="EA31" s="14">
        <f>IF(ISNA(VLOOKUP('W. VaR &amp; Peak Pos By Trader'!$A54,'Import Peak'!$A$3:EA$100,EA$1,FALSE)),0,VLOOKUP('W. VaR &amp; Peak Pos By Trader'!$A54,'Import Peak'!$A$3:EA$100,EA$1,FALSE))</f>
        <v>0</v>
      </c>
      <c r="EB31" s="14">
        <f>IF(ISNA(VLOOKUP('W. VaR &amp; Peak Pos By Trader'!$A54,'Import Peak'!$A$3:EB$100,EB$1,FALSE)),0,VLOOKUP('W. VaR &amp; Peak Pos By Trader'!$A54,'Import Peak'!$A$3:EB$100,EB$1,FALSE))</f>
        <v>0</v>
      </c>
      <c r="EC31" s="14">
        <f>IF(ISNA(VLOOKUP('W. VaR &amp; Peak Pos By Trader'!$A54,'Import Peak'!$A$3:EC$100,EC$1,FALSE)),0,VLOOKUP('W. VaR &amp; Peak Pos By Trader'!$A54,'Import Peak'!$A$3:EC$100,EC$1,FALSE))</f>
        <v>0</v>
      </c>
      <c r="ED31" s="14">
        <f>IF(ISNA(VLOOKUP('W. VaR &amp; Peak Pos By Trader'!$A54,'Import Peak'!$A$3:ED$100,ED$1,FALSE)),0,VLOOKUP('W. VaR &amp; Peak Pos By Trader'!$A54,'Import Peak'!$A$3:ED$100,ED$1,FALSE))</f>
        <v>0</v>
      </c>
      <c r="EE31" s="14">
        <f>IF(ISNA(VLOOKUP('W. VaR &amp; Peak Pos By Trader'!$A54,'Import Peak'!$A$3:EE$100,EE$1,FALSE)),0,VLOOKUP('W. VaR &amp; Peak Pos By Trader'!$A54,'Import Peak'!$A$3:EE$100,EE$1,FALSE))</f>
        <v>0</v>
      </c>
      <c r="EF31" s="14">
        <f>IF(ISNA(VLOOKUP('W. VaR &amp; Peak Pos By Trader'!$A54,'Import Peak'!$A$3:EF$100,EF$1,FALSE)),0,VLOOKUP('W. VaR &amp; Peak Pos By Trader'!$A54,'Import Peak'!$A$3:EF$100,EF$1,FALSE))</f>
        <v>0</v>
      </c>
      <c r="EG31" s="14">
        <f>IF(ISNA(VLOOKUP('W. VaR &amp; Peak Pos By Trader'!$A54,'Import Peak'!$A$3:EG$100,EG$1,FALSE)),0,VLOOKUP('W. VaR &amp; Peak Pos By Trader'!$A54,'Import Peak'!$A$3:EG$100,EG$1,FALSE))</f>
        <v>0</v>
      </c>
      <c r="EH31" s="14">
        <f>IF(ISNA(VLOOKUP('W. VaR &amp; Peak Pos By Trader'!$A54,'Import Peak'!$A$3:EH$100,EH$1,FALSE)),0,VLOOKUP('W. VaR &amp; Peak Pos By Trader'!$A54,'Import Peak'!$A$3:EH$100,EH$1,FALSE))</f>
        <v>0</v>
      </c>
      <c r="EI31" s="14">
        <f>IF(ISNA(VLOOKUP('W. VaR &amp; Peak Pos By Trader'!$A54,'Import Peak'!$A$3:EI$100,EI$1,FALSE)),0,VLOOKUP('W. VaR &amp; Peak Pos By Trader'!$A54,'Import Peak'!$A$3:EI$100,EI$1,FALSE))</f>
        <v>0</v>
      </c>
      <c r="EJ31" s="14">
        <f>IF(ISNA(VLOOKUP('W. VaR &amp; Peak Pos By Trader'!$A54,'Import Peak'!$A$3:EJ$100,EJ$1,FALSE)),0,VLOOKUP('W. VaR &amp; Peak Pos By Trader'!$A54,'Import Peak'!$A$3:EJ$100,EJ$1,FALSE))</f>
        <v>0</v>
      </c>
      <c r="EK31" s="14">
        <f>IF(ISNA(VLOOKUP('W. VaR &amp; Peak Pos By Trader'!$A54,'Import Peak'!$A$3:EK$100,EK$1,FALSE)),0,VLOOKUP('W. VaR &amp; Peak Pos By Trader'!$A54,'Import Peak'!$A$3:EK$100,EK$1,FALSE))</f>
        <v>0</v>
      </c>
      <c r="EL31" s="14">
        <f>IF(ISNA(VLOOKUP('W. VaR &amp; Peak Pos By Trader'!$A54,'Import Peak'!$A$3:EL$100,EL$1,FALSE)),0,VLOOKUP('W. VaR &amp; Peak Pos By Trader'!$A54,'Import Peak'!$A$3:EL$100,EL$1,FALSE))</f>
        <v>0</v>
      </c>
      <c r="EM31" s="14">
        <f>IF(ISNA(VLOOKUP('W. VaR &amp; Peak Pos By Trader'!$A54,'Import Peak'!$A$3:EM$100,EM$1,FALSE)),0,VLOOKUP('W. VaR &amp; Peak Pos By Trader'!$A54,'Import Peak'!$A$3:EM$100,EM$1,FALSE))</f>
        <v>0</v>
      </c>
      <c r="EN31" s="14">
        <f>IF(ISNA(VLOOKUP('W. VaR &amp; Peak Pos By Trader'!$A54,'Import Peak'!$A$3:EN$100,EN$1,FALSE)),0,VLOOKUP('W. VaR &amp; Peak Pos By Trader'!$A54,'Import Peak'!$A$3:EN$100,EN$1,FALSE))</f>
        <v>0</v>
      </c>
      <c r="EO31" s="14">
        <f>IF(ISNA(VLOOKUP('W. VaR &amp; Peak Pos By Trader'!$A54,'Import Peak'!$A$3:EO$100,EO$1,FALSE)),0,VLOOKUP('W. VaR &amp; Peak Pos By Trader'!$A54,'Import Peak'!$A$3:EO$100,EO$1,FALSE))</f>
        <v>0</v>
      </c>
      <c r="EP31" s="14">
        <f>IF(ISNA(VLOOKUP('W. VaR &amp; Peak Pos By Trader'!$A54,'Import Peak'!$A$3:EP$100,EP$1,FALSE)),0,VLOOKUP('W. VaR &amp; Peak Pos By Trader'!$A54,'Import Peak'!$A$3:EP$100,EP$1,FALSE))</f>
        <v>0</v>
      </c>
      <c r="EQ31" s="14">
        <f>IF(ISNA(VLOOKUP('W. VaR &amp; Peak Pos By Trader'!$A54,'Import Peak'!$A$3:EQ$100,EQ$1,FALSE)),0,VLOOKUP('W. VaR &amp; Peak Pos By Trader'!$A54,'Import Peak'!$A$3:EQ$100,EQ$1,FALSE))</f>
        <v>0</v>
      </c>
      <c r="ER31" s="14">
        <f>IF(ISNA(VLOOKUP('W. VaR &amp; Peak Pos By Trader'!$A54,'Import Peak'!$A$3:ER$100,ER$1,FALSE)),0,VLOOKUP('W. VaR &amp; Peak Pos By Trader'!$A54,'Import Peak'!$A$3:ER$100,ER$1,FALSE))</f>
        <v>0</v>
      </c>
      <c r="ES31" s="14">
        <f>IF(ISNA(VLOOKUP('W. VaR &amp; Peak Pos By Trader'!$A54,'Import Peak'!$A$3:ES$100,ES$1,FALSE)),0,VLOOKUP('W. VaR &amp; Peak Pos By Trader'!$A54,'Import Peak'!$A$3:ES$100,ES$1,FALSE))</f>
        <v>0</v>
      </c>
      <c r="ET31" s="14">
        <f>IF(ISNA(VLOOKUP('W. VaR &amp; Peak Pos By Trader'!$A54,'Import Peak'!$A$3:ET$100,ET$1,FALSE)),0,VLOOKUP('W. VaR &amp; Peak Pos By Trader'!$A54,'Import Peak'!$A$3:ET$100,ET$1,FALSE))</f>
        <v>0</v>
      </c>
      <c r="EU31" s="14">
        <f>IF(ISNA(VLOOKUP('W. VaR &amp; Peak Pos By Trader'!$A54,'Import Peak'!$A$3:EU$100,EU$1,FALSE)),0,VLOOKUP('W. VaR &amp; Peak Pos By Trader'!$A54,'Import Peak'!$A$3:EU$100,EU$1,FALSE))</f>
        <v>0</v>
      </c>
      <c r="EV31" s="14">
        <f>IF(ISNA(VLOOKUP('W. VaR &amp; Peak Pos By Trader'!$A54,'Import Peak'!$A$3:EV$100,EV$1,FALSE)),0,VLOOKUP('W. VaR &amp; Peak Pos By Trader'!$A54,'Import Peak'!$A$3:EV$100,EV$1,FALSE))</f>
        <v>0</v>
      </c>
      <c r="EW31" s="14">
        <f>IF(ISNA(VLOOKUP('W. VaR &amp; Peak Pos By Trader'!$A54,'Import Peak'!$A$3:EW$100,EW$1,FALSE)),0,VLOOKUP('W. VaR &amp; Peak Pos By Trader'!$A54,'Import Peak'!$A$3:EW$100,EW$1,FALSE))</f>
        <v>0</v>
      </c>
      <c r="EX31" s="14">
        <f>IF(ISNA(VLOOKUP('W. VaR &amp; Peak Pos By Trader'!$A54,'Import Peak'!$A$3:EX$100,EX$1,FALSE)),0,VLOOKUP('W. VaR &amp; Peak Pos By Trader'!$A54,'Import Peak'!$A$3:EX$100,EX$1,FALSE))</f>
        <v>0</v>
      </c>
      <c r="EY31" s="14">
        <f>IF(ISNA(VLOOKUP('W. VaR &amp; Peak Pos By Trader'!$A54,'Import Peak'!$A$3:EY$100,EY$1,FALSE)),0,VLOOKUP('W. VaR &amp; Peak Pos By Trader'!$A54,'Import Peak'!$A$3:EY$100,EY$1,FALSE))</f>
        <v>0</v>
      </c>
      <c r="EZ31" s="14">
        <f>IF(ISNA(VLOOKUP('W. VaR &amp; Peak Pos By Trader'!$A54,'Import Peak'!$A$3:EZ$100,EZ$1,FALSE)),0,VLOOKUP('W. VaR &amp; Peak Pos By Trader'!$A54,'Import Peak'!$A$3:EZ$100,EZ$1,FALSE))</f>
        <v>0</v>
      </c>
      <c r="FA31" s="14">
        <f>IF(ISNA(VLOOKUP('W. VaR &amp; Peak Pos By Trader'!$A54,'Import Peak'!$A$3:FA$100,FA$1,FALSE)),0,VLOOKUP('W. VaR &amp; Peak Pos By Trader'!$A54,'Import Peak'!$A$3:FA$100,FA$1,FALSE))</f>
        <v>0</v>
      </c>
      <c r="FB31" s="14">
        <f>IF(ISNA(VLOOKUP('W. VaR &amp; Peak Pos By Trader'!$A54,'Import Peak'!$A$3:FB$100,FB$1,FALSE)),0,VLOOKUP('W. VaR &amp; Peak Pos By Trader'!$A54,'Import Peak'!$A$3:FB$100,FB$1,FALSE))</f>
        <v>0</v>
      </c>
      <c r="FC31" s="14">
        <f>IF(ISNA(VLOOKUP('W. VaR &amp; Peak Pos By Trader'!$A54,'Import Peak'!$A$3:FC$100,FC$1,FALSE)),0,VLOOKUP('W. VaR &amp; Peak Pos By Trader'!$A54,'Import Peak'!$A$3:FC$100,FC$1,FALSE))</f>
        <v>0</v>
      </c>
      <c r="FD31" s="14">
        <f>IF(ISNA(VLOOKUP('W. VaR &amp; Peak Pos By Trader'!$A54,'Import Peak'!$A$3:FD$100,FD$1,FALSE)),0,VLOOKUP('W. VaR &amp; Peak Pos By Trader'!$A54,'Import Peak'!$A$3:FD$100,FD$1,FALSE))</f>
        <v>0</v>
      </c>
      <c r="FE31" s="14">
        <f>IF(ISNA(VLOOKUP('W. VaR &amp; Peak Pos By Trader'!$A54,'Import Peak'!$A$3:FE$100,FE$1,FALSE)),0,VLOOKUP('W. VaR &amp; Peak Pos By Trader'!$A54,'Import Peak'!$A$3:FE$100,FE$1,FALSE))</f>
        <v>0</v>
      </c>
      <c r="FF31" s="14">
        <f>IF(ISNA(VLOOKUP('W. VaR &amp; Peak Pos By Trader'!$A54,'Import Peak'!$A$3:FF$100,FF$1,FALSE)),0,VLOOKUP('W. VaR &amp; Peak Pos By Trader'!$A54,'Import Peak'!$A$3:FF$100,FF$1,FALSE))</f>
        <v>0</v>
      </c>
      <c r="FG31" s="14">
        <f>IF(ISNA(VLOOKUP('W. VaR &amp; Peak Pos By Trader'!$A54,'Import Peak'!$A$3:FG$100,FG$1,FALSE)),0,VLOOKUP('W. VaR &amp; Peak Pos By Trader'!$A54,'Import Peak'!$A$3:FG$100,FG$1,FALSE))</f>
        <v>0</v>
      </c>
      <c r="FH31" s="14">
        <f>IF(ISNA(VLOOKUP('W. VaR &amp; Peak Pos By Trader'!$A54,'Import Peak'!$A$3:FH$100,FH$1,FALSE)),0,VLOOKUP('W. VaR &amp; Peak Pos By Trader'!$A54,'Import Peak'!$A$3:FH$100,FH$1,FALSE))</f>
        <v>0</v>
      </c>
      <c r="FI31" s="14">
        <f>IF(ISNA(VLOOKUP('W. VaR &amp; Peak Pos By Trader'!$A54,'Import Peak'!$A$3:FI$100,FI$1,FALSE)),0,VLOOKUP('W. VaR &amp; Peak Pos By Trader'!$A54,'Import Peak'!$A$3:FI$100,FI$1,FALSE))</f>
        <v>0</v>
      </c>
      <c r="FJ31" s="14">
        <f>IF(ISNA(VLOOKUP('W. VaR &amp; Peak Pos By Trader'!$A54,'Import Peak'!$A$3:FJ$100,FJ$1,FALSE)),0,VLOOKUP('W. VaR &amp; Peak Pos By Trader'!$A54,'Import Peak'!$A$3:FJ$100,FJ$1,FALSE))</f>
        <v>0</v>
      </c>
      <c r="FK31" s="14">
        <f>IF(ISNA(VLOOKUP('W. VaR &amp; Peak Pos By Trader'!$A54,'Import Peak'!$A$3:FK$100,FK$1,FALSE)),0,VLOOKUP('W. VaR &amp; Peak Pos By Trader'!$A54,'Import Peak'!$A$3:FK$100,FK$1,FALSE))</f>
        <v>0</v>
      </c>
      <c r="FL31" s="14">
        <f>IF(ISNA(VLOOKUP('W. VaR &amp; Peak Pos By Trader'!$A54,'Import Peak'!$A$3:FL$100,FL$1,FALSE)),0,VLOOKUP('W. VaR &amp; Peak Pos By Trader'!$A54,'Import Peak'!$A$3:FL$100,FL$1,FALSE))</f>
        <v>0</v>
      </c>
      <c r="FM31" s="14">
        <f>IF(ISNA(VLOOKUP('W. VaR &amp; Peak Pos By Trader'!$A54,'Import Peak'!$A$3:FM$100,FM$1,FALSE)),0,VLOOKUP('W. VaR &amp; Peak Pos By Trader'!$A54,'Import Peak'!$A$3:FM$100,FM$1,FALSE))</f>
        <v>0</v>
      </c>
      <c r="FN31" s="14">
        <f>IF(ISNA(VLOOKUP('W. VaR &amp; Peak Pos By Trader'!$A54,'Import Peak'!$A$3:FN$100,FN$1,FALSE)),0,VLOOKUP('W. VaR &amp; Peak Pos By Trader'!$A54,'Import Peak'!$A$3:FN$100,FN$1,FALSE))</f>
        <v>0</v>
      </c>
      <c r="FO31" s="14">
        <f>IF(ISNA(VLOOKUP('W. VaR &amp; Peak Pos By Trader'!$A54,'Import Peak'!$A$3:FO$100,FO$1,FALSE)),0,VLOOKUP('W. VaR &amp; Peak Pos By Trader'!$A54,'Import Peak'!$A$3:FO$100,FO$1,FALSE))</f>
        <v>0</v>
      </c>
      <c r="FP31" s="14">
        <f>IF(ISNA(VLOOKUP('W. VaR &amp; Peak Pos By Trader'!$A54,'Import Peak'!$A$3:FP$100,FP$1,FALSE)),0,VLOOKUP('W. VaR &amp; Peak Pos By Trader'!$A54,'Import Peak'!$A$3:FP$100,FP$1,FALSE))</f>
        <v>0</v>
      </c>
      <c r="FQ31" s="14">
        <f>IF(ISNA(VLOOKUP('W. VaR &amp; Peak Pos By Trader'!$A54,'Import Peak'!$A$3:FQ$100,FQ$1,FALSE)),0,VLOOKUP('W. VaR &amp; Peak Pos By Trader'!$A54,'Import Peak'!$A$3:FQ$100,FQ$1,FALSE))</f>
        <v>0</v>
      </c>
      <c r="FR31" s="14">
        <f>IF(ISNA(VLOOKUP('W. VaR &amp; Peak Pos By Trader'!$A54,'Import Peak'!$A$3:FR$100,FR$1,FALSE)),0,VLOOKUP('W. VaR &amp; Peak Pos By Trader'!$A54,'Import Peak'!$A$3:FR$100,FR$1,FALSE))</f>
        <v>0</v>
      </c>
      <c r="FS31" s="14">
        <f>IF(ISNA(VLOOKUP('W. VaR &amp; Peak Pos By Trader'!$A54,'Import Peak'!$A$3:FS$100,FS$1,FALSE)),0,VLOOKUP('W. VaR &amp; Peak Pos By Trader'!$A54,'Import Peak'!$A$3:FS$100,FS$1,FALSE))</f>
        <v>0</v>
      </c>
      <c r="FT31" s="14">
        <f>IF(ISNA(VLOOKUP('W. VaR &amp; Peak Pos By Trader'!$A54,'Import Peak'!$A$3:FT$100,FT$1,FALSE)),0,VLOOKUP('W. VaR &amp; Peak Pos By Trader'!$A54,'Import Peak'!$A$3:FT$100,FT$1,FALSE))</f>
        <v>0</v>
      </c>
      <c r="FU31" s="14">
        <f>IF(ISNA(VLOOKUP('W. VaR &amp; Peak Pos By Trader'!$A54,'Import Peak'!$A$3:FU$100,FU$1,FALSE)),0,VLOOKUP('W. VaR &amp; Peak Pos By Trader'!$A54,'Import Peak'!$A$3:FU$100,FU$1,FALSE))</f>
        <v>0</v>
      </c>
      <c r="FV31" s="14">
        <f>IF(ISNA(VLOOKUP('W. VaR &amp; Peak Pos By Trader'!$A54,'Import Peak'!$A$3:FV$100,FV$1,FALSE)),0,VLOOKUP('W. VaR &amp; Peak Pos By Trader'!$A54,'Import Peak'!$A$3:FV$100,FV$1,FALSE))</f>
        <v>0</v>
      </c>
      <c r="FW31" s="14">
        <f>IF(ISNA(VLOOKUP('W. VaR &amp; Peak Pos By Trader'!$A54,'Import Peak'!$A$3:FW$100,FW$1,FALSE)),0,VLOOKUP('W. VaR &amp; Peak Pos By Trader'!$A54,'Import Peak'!$A$3:FW$100,FW$1,FALSE))</f>
        <v>0</v>
      </c>
      <c r="FX31" s="14">
        <f>IF(ISNA(VLOOKUP('W. VaR &amp; Peak Pos By Trader'!$A54,'Import Peak'!$A$3:FX$100,FX$1,FALSE)),0,VLOOKUP('W. VaR &amp; Peak Pos By Trader'!$A54,'Import Peak'!$A$3:FX$100,FX$1,FALSE))</f>
        <v>0</v>
      </c>
      <c r="FY31" s="14">
        <f>IF(ISNA(VLOOKUP('W. VaR &amp; Peak Pos By Trader'!$A54,'Import Peak'!$A$3:FY$100,FY$1,FALSE)),0,VLOOKUP('W. VaR &amp; Peak Pos By Trader'!$A54,'Import Peak'!$A$3:FY$100,FY$1,FALSE))</f>
        <v>0</v>
      </c>
      <c r="FZ31" s="14">
        <f>IF(ISNA(VLOOKUP('W. VaR &amp; Peak Pos By Trader'!$A54,'Import Peak'!$A$3:FZ$100,FZ$1,FALSE)),0,VLOOKUP('W. VaR &amp; Peak Pos By Trader'!$A54,'Import Peak'!$A$3:FZ$100,FZ$1,FALSE))</f>
        <v>0</v>
      </c>
      <c r="GA31" s="14">
        <f>IF(ISNA(VLOOKUP('W. VaR &amp; Peak Pos By Trader'!$A54,'Import Peak'!$A$3:GA$100,GA$1,FALSE)),0,VLOOKUP('W. VaR &amp; Peak Pos By Trader'!$A54,'Import Peak'!$A$3:GA$100,GA$1,FALSE))</f>
        <v>0</v>
      </c>
      <c r="GB31" s="14">
        <f>IF(ISNA(VLOOKUP('W. VaR &amp; Peak Pos By Trader'!$A54,'Import Peak'!$A$3:GB$100,GB$1,FALSE)),0,VLOOKUP('W. VaR &amp; Peak Pos By Trader'!$A54,'Import Peak'!$A$3:GB$100,GB$1,FALSE))</f>
        <v>0</v>
      </c>
      <c r="GC31" s="14">
        <f>IF(ISNA(VLOOKUP('W. VaR &amp; Peak Pos By Trader'!$A54,'Import Peak'!$A$3:GC$100,GC$1,FALSE)),0,VLOOKUP('W. VaR &amp; Peak Pos By Trader'!$A54,'Import Peak'!$A$3:GC$100,GC$1,FALSE))</f>
        <v>0</v>
      </c>
      <c r="GD31" s="14">
        <f>IF(ISNA(VLOOKUP('W. VaR &amp; Peak Pos By Trader'!$A54,'Import Peak'!$A$3:GD$100,GD$1,FALSE)),0,VLOOKUP('W. VaR &amp; Peak Pos By Trader'!$A54,'Import Peak'!$A$3:GD$100,GD$1,FALSE))</f>
        <v>0</v>
      </c>
      <c r="GE31" s="14">
        <f>IF(ISNA(VLOOKUP('W. VaR &amp; Peak Pos By Trader'!$A54,'Import Peak'!$A$3:GE$100,GE$1,FALSE)),0,VLOOKUP('W. VaR &amp; Peak Pos By Trader'!$A54,'Import Peak'!$A$3:GE$100,GE$1,FALSE))</f>
        <v>0</v>
      </c>
      <c r="GF31" s="14">
        <f>IF(ISNA(VLOOKUP('W. VaR &amp; Peak Pos By Trader'!$A54,'Import Peak'!$A$3:GF$100,GF$1,FALSE)),0,VLOOKUP('W. VaR &amp; Peak Pos By Trader'!$A54,'Import Peak'!$A$3:GF$100,GF$1,FALSE))</f>
        <v>0</v>
      </c>
      <c r="GG31" s="14">
        <f>IF(ISNA(VLOOKUP('W. VaR &amp; Peak Pos By Trader'!$A54,'Import Peak'!$A$3:GG$100,GG$1,FALSE)),0,VLOOKUP('W. VaR &amp; Peak Pos By Trader'!$A54,'Import Peak'!$A$3:GG$100,GG$1,FALSE))</f>
        <v>0</v>
      </c>
      <c r="GH31" s="14">
        <f>IF(ISNA(VLOOKUP('W. VaR &amp; Peak Pos By Trader'!$A54,'Import Peak'!$A$3:GH$100,GH$1,FALSE)),0,VLOOKUP('W. VaR &amp; Peak Pos By Trader'!$A54,'Import Peak'!$A$3:GH$100,GH$1,FALSE))</f>
        <v>0</v>
      </c>
      <c r="GI31" s="14">
        <f>IF(ISNA(VLOOKUP('W. VaR &amp; Peak Pos By Trader'!$A54,'Import Peak'!$A$3:GI$100,GI$1,FALSE)),0,VLOOKUP('W. VaR &amp; Peak Pos By Trader'!$A54,'Import Peak'!$A$3:GI$100,GI$1,FALSE))</f>
        <v>0</v>
      </c>
      <c r="GJ31" s="14">
        <f>IF(ISNA(VLOOKUP('W. VaR &amp; Peak Pos By Trader'!$A54,'Import Peak'!$A$3:GJ$100,GJ$1,FALSE)),0,VLOOKUP('W. VaR &amp; Peak Pos By Trader'!$A54,'Import Peak'!$A$3:GJ$100,GJ$1,FALSE))</f>
        <v>0</v>
      </c>
      <c r="GK31" s="14">
        <f>IF(ISNA(VLOOKUP('W. VaR &amp; Peak Pos By Trader'!$A54,'Import Peak'!$A$3:GK$100,GK$1,FALSE)),0,VLOOKUP('W. VaR &amp; Peak Pos By Trader'!$A54,'Import Peak'!$A$3:GK$100,GK$1,FALSE))</f>
        <v>0</v>
      </c>
      <c r="GL31" s="14">
        <f>IF(ISNA(VLOOKUP('W. VaR &amp; Peak Pos By Trader'!$A54,'Import Peak'!$A$3:GL$100,GL$1,FALSE)),0,VLOOKUP('W. VaR &amp; Peak Pos By Trader'!$A54,'Import Peak'!$A$3:GL$100,GL$1,FALSE))</f>
        <v>0</v>
      </c>
      <c r="GM31" s="14">
        <f>IF(ISNA(VLOOKUP('W. VaR &amp; Peak Pos By Trader'!$A54,'Import Peak'!$A$3:GM$100,GM$1,FALSE)),0,VLOOKUP('W. VaR &amp; Peak Pos By Trader'!$A54,'Import Peak'!$A$3:GM$100,GM$1,FALSE))</f>
        <v>0</v>
      </c>
      <c r="GN31" s="14">
        <f>IF(ISNA(VLOOKUP('W. VaR &amp; Peak Pos By Trader'!$A54,'Import Peak'!$A$3:GN$100,GN$1,FALSE)),0,VLOOKUP('W. VaR &amp; Peak Pos By Trader'!$A54,'Import Peak'!$A$3:GN$100,GN$1,FALSE))</f>
        <v>0</v>
      </c>
      <c r="GO31" s="14">
        <f>IF(ISNA(VLOOKUP('W. VaR &amp; Peak Pos By Trader'!$A54,'Import Peak'!$A$3:GO$100,GO$1,FALSE)),0,VLOOKUP('W. VaR &amp; Peak Pos By Trader'!$A54,'Import Peak'!$A$3:GO$100,GO$1,FALSE))</f>
        <v>0</v>
      </c>
      <c r="GP31" s="14">
        <f>IF(ISNA(VLOOKUP('W. VaR &amp; Peak Pos By Trader'!$A54,'Import Peak'!$A$3:GP$100,GP$1,FALSE)),0,VLOOKUP('W. VaR &amp; Peak Pos By Trader'!$A54,'Import Peak'!$A$3:GP$100,GP$1,FALSE))</f>
        <v>0</v>
      </c>
      <c r="GQ31" s="14">
        <f>IF(ISNA(VLOOKUP('W. VaR &amp; Peak Pos By Trader'!$A54,'Import Peak'!$A$3:GQ$100,GQ$1,FALSE)),0,VLOOKUP('W. VaR &amp; Peak Pos By Trader'!$A54,'Import Peak'!$A$3:GQ$100,GQ$1,FALSE))</f>
        <v>0</v>
      </c>
      <c r="GR31" s="14">
        <f>IF(ISNA(VLOOKUP('W. VaR &amp; Peak Pos By Trader'!$A54,'Import Peak'!$A$3:GR$100,GR$1,FALSE)),0,VLOOKUP('W. VaR &amp; Peak Pos By Trader'!$A54,'Import Peak'!$A$3:GR$100,GR$1,FALSE))</f>
        <v>0</v>
      </c>
      <c r="GS31" s="14">
        <f>IF(ISNA(VLOOKUP('W. VaR &amp; Peak Pos By Trader'!$A54,'Import Peak'!$A$3:GS$100,GS$1,FALSE)),0,VLOOKUP('W. VaR &amp; Peak Pos By Trader'!$A54,'Import Peak'!$A$3:GS$100,GS$1,FALSE))</f>
        <v>0</v>
      </c>
      <c r="GT31" s="14">
        <f>IF(ISNA(VLOOKUP('W. VaR &amp; Peak Pos By Trader'!$A54,'Import Peak'!$A$3:GT$100,GT$1,FALSE)),0,VLOOKUP('W. VaR &amp; Peak Pos By Trader'!$A54,'Import Peak'!$A$3:GT$100,GT$1,FALSE))</f>
        <v>0</v>
      </c>
      <c r="GU31" s="14">
        <f>IF(ISNA(VLOOKUP('W. VaR &amp; Peak Pos By Trader'!$A54,'Import Peak'!$A$3:GU$100,GU$1,FALSE)),0,VLOOKUP('W. VaR &amp; Peak Pos By Trader'!$A54,'Import Peak'!$A$3:GU$100,GU$1,FALSE))</f>
        <v>0</v>
      </c>
      <c r="GV31" s="14">
        <f>IF(ISNA(VLOOKUP('W. VaR &amp; Peak Pos By Trader'!$A54,'Import Peak'!$A$3:GV$100,GV$1,FALSE)),0,VLOOKUP('W. VaR &amp; Peak Pos By Trader'!$A54,'Import Peak'!$A$3:GV$100,GV$1,FALSE))</f>
        <v>0</v>
      </c>
      <c r="GW31" s="14">
        <f>IF(ISNA(VLOOKUP('W. VaR &amp; Peak Pos By Trader'!$A54,'Import Peak'!$A$3:GW$100,GW$1,FALSE)),0,VLOOKUP('W. VaR &amp; Peak Pos By Trader'!$A54,'Import Peak'!$A$3:GW$100,GW$1,FALSE))</f>
        <v>0</v>
      </c>
      <c r="GX31" s="14">
        <f>IF(ISNA(VLOOKUP('W. VaR &amp; Peak Pos By Trader'!$A54,'Import Peak'!$A$3:GX$100,GX$1,FALSE)),0,VLOOKUP('W. VaR &amp; Peak Pos By Trader'!$A54,'Import Peak'!$A$3:GX$100,GX$1,FALSE))</f>
        <v>0</v>
      </c>
      <c r="GY31" s="14">
        <f>IF(ISNA(VLOOKUP('W. VaR &amp; Peak Pos By Trader'!$A54,'Import Peak'!$A$3:GY$100,GY$1,FALSE)),0,VLOOKUP('W. VaR &amp; Peak Pos By Trader'!$A54,'Import Peak'!$A$3:GY$100,GY$1,FALSE))</f>
        <v>0</v>
      </c>
      <c r="GZ31" s="14">
        <f>IF(ISNA(VLOOKUP('W. VaR &amp; Peak Pos By Trader'!$A54,'Import Peak'!$A$3:GZ$100,GZ$1,FALSE)),0,VLOOKUP('W. VaR &amp; Peak Pos By Trader'!$A54,'Import Peak'!$A$3:GZ$100,GZ$1,FALSE))</f>
        <v>0</v>
      </c>
      <c r="HA31" s="14">
        <f>IF(ISNA(VLOOKUP('W. VaR &amp; Peak Pos By Trader'!$A54,'Import Peak'!$A$3:HA$100,HA$1,FALSE)),0,VLOOKUP('W. VaR &amp; Peak Pos By Trader'!$A54,'Import Peak'!$A$3:HA$100,HA$1,FALSE))</f>
        <v>0</v>
      </c>
      <c r="HB31" s="14">
        <f>IF(ISNA(VLOOKUP('W. VaR &amp; Peak Pos By Trader'!$A54,'Import Peak'!$A$3:HB$100,HB$1,FALSE)),0,VLOOKUP('W. VaR &amp; Peak Pos By Trader'!$A54,'Import Peak'!$A$3:HB$100,HB$1,FALSE))</f>
        <v>0</v>
      </c>
      <c r="HC31" s="14">
        <f>IF(ISNA(VLOOKUP('W. VaR &amp; Peak Pos By Trader'!$A54,'Import Peak'!$A$3:HC$100,HC$1,FALSE)),0,VLOOKUP('W. VaR &amp; Peak Pos By Trader'!$A54,'Import Peak'!$A$3:HC$100,HC$1,FALSE))</f>
        <v>0</v>
      </c>
      <c r="HD31" s="14">
        <f>IF(ISNA(VLOOKUP('W. VaR &amp; Peak Pos By Trader'!$A54,'Import Peak'!$A$3:HD$100,HD$1,FALSE)),0,VLOOKUP('W. VaR &amp; Peak Pos By Trader'!$A54,'Import Peak'!$A$3:HD$100,HD$1,FALSE))</f>
        <v>0</v>
      </c>
      <c r="HE31" s="14">
        <f>IF(ISNA(VLOOKUP('W. VaR &amp; Peak Pos By Trader'!$A54,'Import Peak'!$A$3:HE$100,HE$1,FALSE)),0,VLOOKUP('W. VaR &amp; Peak Pos By Trader'!$A54,'Import Peak'!$A$3:HE$100,HE$1,FALSE))</f>
        <v>0</v>
      </c>
      <c r="HF31" s="14">
        <f>IF(ISNA(VLOOKUP('W. VaR &amp; Peak Pos By Trader'!$A54,'Import Peak'!$A$3:HF$100,HF$1,FALSE)),0,VLOOKUP('W. VaR &amp; Peak Pos By Trader'!$A54,'Import Peak'!$A$3:HF$100,HF$1,FALSE))</f>
        <v>0</v>
      </c>
      <c r="HG31" s="14">
        <f>IF(ISNA(VLOOKUP('W. VaR &amp; Peak Pos By Trader'!$A54,'Import Peak'!$A$3:HG$100,HG$1,FALSE)),0,VLOOKUP('W. VaR &amp; Peak Pos By Trader'!$A54,'Import Peak'!$A$3:HG$100,HG$1,FALSE))</f>
        <v>0</v>
      </c>
      <c r="HH31" s="14">
        <f>IF(ISNA(VLOOKUP('W. VaR &amp; Peak Pos By Trader'!$A54,'Import Peak'!$A$3:HH$100,HH$1,FALSE)),0,VLOOKUP('W. VaR &amp; Peak Pos By Trader'!$A54,'Import Peak'!$A$3:HH$100,HH$1,FALSE))</f>
        <v>0</v>
      </c>
      <c r="HI31" s="14">
        <f>IF(ISNA(VLOOKUP('W. VaR &amp; Peak Pos By Trader'!$A54,'Import Peak'!$A$3:HI$100,HI$1,FALSE)),0,VLOOKUP('W. VaR &amp; Peak Pos By Trader'!$A54,'Import Peak'!$A$3:HI$100,HI$1,FALSE))</f>
        <v>0</v>
      </c>
      <c r="HJ31" s="14">
        <f>IF(ISNA(VLOOKUP('W. VaR &amp; Peak Pos By Trader'!$A54,'Import Peak'!$A$3:HJ$100,HJ$1,FALSE)),0,VLOOKUP('W. VaR &amp; Peak Pos By Trader'!$A54,'Import Peak'!$A$3:HJ$100,HJ$1,FALSE))</f>
        <v>0</v>
      </c>
      <c r="HK31" s="14">
        <f>IF(ISNA(VLOOKUP('W. VaR &amp; Peak Pos By Trader'!$A54,'Import Peak'!$A$3:HK$100,HK$1,FALSE)),0,VLOOKUP('W. VaR &amp; Peak Pos By Trader'!$A54,'Import Peak'!$A$3:HK$100,HK$1,FALSE))</f>
        <v>0</v>
      </c>
      <c r="HL31" s="14">
        <f>IF(ISNA(VLOOKUP('W. VaR &amp; Peak Pos By Trader'!$A54,'Import Peak'!$A$3:HL$100,HL$1,FALSE)),0,VLOOKUP('W. VaR &amp; Peak Pos By Trader'!$A54,'Import Peak'!$A$3:HL$100,HL$1,FALSE))</f>
        <v>0</v>
      </c>
      <c r="HM31" s="14">
        <f>IF(ISNA(VLOOKUP('W. VaR &amp; Peak Pos By Trader'!$A54,'Import Peak'!$A$3:HM$100,HM$1,FALSE)),0,VLOOKUP('W. VaR &amp; Peak Pos By Trader'!$A54,'Import Peak'!$A$3:HM$100,HM$1,FALSE))</f>
        <v>0</v>
      </c>
      <c r="HN31" s="14">
        <f>IF(ISNA(VLOOKUP('W. VaR &amp; Peak Pos By Trader'!$A54,'Import Peak'!$A$3:HN$100,HN$1,FALSE)),0,VLOOKUP('W. VaR &amp; Peak Pos By Trader'!$A54,'Import Peak'!$A$3:HN$100,HN$1,FALSE))</f>
        <v>0</v>
      </c>
      <c r="HO31" s="14">
        <f>IF(ISNA(VLOOKUP('W. VaR &amp; Peak Pos By Trader'!$A54,'Import Peak'!$A$3:HO$100,HO$1,FALSE)),0,VLOOKUP('W. VaR &amp; Peak Pos By Trader'!$A54,'Import Peak'!$A$3:HO$100,HO$1,FALSE))</f>
        <v>0</v>
      </c>
      <c r="HP31" s="14">
        <f>IF(ISNA(VLOOKUP('W. VaR &amp; Peak Pos By Trader'!$A54,'Import Peak'!$A$3:HP$100,HP$1,FALSE)),0,VLOOKUP('W. VaR &amp; Peak Pos By Trader'!$A54,'Import Peak'!$A$3:HP$100,HP$1,FALSE))</f>
        <v>0</v>
      </c>
      <c r="HQ31" s="14">
        <f>IF(ISNA(VLOOKUP('W. VaR &amp; Peak Pos By Trader'!$A54,'Import Peak'!$A$3:HQ$100,HQ$1,FALSE)),0,VLOOKUP('W. VaR &amp; Peak Pos By Trader'!$A54,'Import Peak'!$A$3:HQ$100,HQ$1,FALSE))</f>
        <v>0</v>
      </c>
      <c r="HR31" s="14">
        <f>IF(ISNA(VLOOKUP('W. VaR &amp; Peak Pos By Trader'!$A54,'Import Peak'!$A$3:HR$100,HR$1,FALSE)),0,VLOOKUP('W. VaR &amp; Peak Pos By Trader'!$A54,'Import Peak'!$A$3:HR$100,HR$1,FALSE))</f>
        <v>0</v>
      </c>
      <c r="HS31" s="14">
        <f>IF(ISNA(VLOOKUP('W. VaR &amp; Peak Pos By Trader'!$A54,'Import Peak'!$A$3:HS$100,HS$1,FALSE)),0,VLOOKUP('W. VaR &amp; Peak Pos By Trader'!$A54,'Import Peak'!$A$3:HS$100,HS$1,FALSE))</f>
        <v>0</v>
      </c>
      <c r="HT31" s="14">
        <f>IF(ISNA(VLOOKUP('W. VaR &amp; Peak Pos By Trader'!$A54,'Import Peak'!$A$3:HT$100,HT$1,FALSE)),0,VLOOKUP('W. VaR &amp; Peak Pos By Trader'!$A54,'Import Peak'!$A$3:HT$100,HT$1,FALSE))</f>
        <v>0</v>
      </c>
      <c r="HU31" s="14">
        <f>IF(ISNA(VLOOKUP('W. VaR &amp; Peak Pos By Trader'!$A54,'Import Peak'!$A$3:HU$100,HU$1,FALSE)),0,VLOOKUP('W. VaR &amp; Peak Pos By Trader'!$A54,'Import Peak'!$A$3:HU$100,HU$1,FALSE))</f>
        <v>0</v>
      </c>
      <c r="HV31" s="14">
        <f>IF(ISNA(VLOOKUP('W. VaR &amp; Peak Pos By Trader'!$A54,'Import Peak'!$A$3:HV$100,HV$1,FALSE)),0,VLOOKUP('W. VaR &amp; Peak Pos By Trader'!$A54,'Import Peak'!$A$3:HV$100,HV$1,FALSE))</f>
        <v>0</v>
      </c>
      <c r="HW31" s="14">
        <f>IF(ISNA(VLOOKUP('W. VaR &amp; Peak Pos By Trader'!$A54,'Import Peak'!$A$3:HW$100,HW$1,FALSE)),0,VLOOKUP('W. VaR &amp; Peak Pos By Trader'!$A54,'Import Peak'!$A$3:HW$100,HW$1,FALSE))</f>
        <v>0</v>
      </c>
      <c r="HX31" s="14">
        <f>IF(ISNA(VLOOKUP('W. VaR &amp; Peak Pos By Trader'!$A54,'Import Peak'!$A$3:HX$100,HX$1,FALSE)),0,VLOOKUP('W. VaR &amp; Peak Pos By Trader'!$A54,'Import Peak'!$A$3:HX$100,HX$1,FALSE))</f>
        <v>0</v>
      </c>
      <c r="HY31" s="14">
        <f>IF(ISNA(VLOOKUP('W. VaR &amp; Peak Pos By Trader'!$A54,'Import Peak'!$A$3:HY$100,HY$1,FALSE)),0,VLOOKUP('W. VaR &amp; Peak Pos By Trader'!$A54,'Import Peak'!$A$3:HY$100,HY$1,FALSE))</f>
        <v>0</v>
      </c>
      <c r="HZ31" s="14">
        <f>IF(ISNA(VLOOKUP('W. VaR &amp; Peak Pos By Trader'!$A54,'Import Peak'!$A$3:HZ$100,HZ$1,FALSE)),0,VLOOKUP('W. VaR &amp; Peak Pos By Trader'!$A54,'Import Peak'!$A$3:HZ$100,HZ$1,FALSE))</f>
        <v>0</v>
      </c>
      <c r="IA31" s="14">
        <f>IF(ISNA(VLOOKUP('W. VaR &amp; Peak Pos By Trader'!$A54,'Import Peak'!$A$3:IA$100,IA$1,FALSE)),0,VLOOKUP('W. VaR &amp; Peak Pos By Trader'!$A54,'Import Peak'!$A$3:IA$100,IA$1,FALSE))</f>
        <v>0</v>
      </c>
      <c r="IB31" s="14">
        <f>IF(ISNA(VLOOKUP('W. VaR &amp; Peak Pos By Trader'!$A54,'Import Peak'!$A$3:IB$100,IB$1,FALSE)),0,VLOOKUP('W. VaR &amp; Peak Pos By Trader'!$A54,'Import Peak'!$A$3:IB$100,IB$1,FALSE))</f>
        <v>0</v>
      </c>
      <c r="IC31" s="14">
        <f>IF(ISNA(VLOOKUP('W. VaR &amp; Peak Pos By Trader'!$A54,'Import Peak'!$A$3:IC$100,IC$1,FALSE)),0,VLOOKUP('W. VaR &amp; Peak Pos By Trader'!$A54,'Import Peak'!$A$3:IC$100,IC$1,FALSE))</f>
        <v>0</v>
      </c>
    </row>
    <row r="32" spans="1:237">
      <c r="A32" s="20" t="s">
        <v>66</v>
      </c>
      <c r="B32" s="14">
        <f>IF(ISNA(VLOOKUP('W. VaR &amp; Peak Pos By Trader'!$A55,'Import Peak'!$A$3:B$100,B$1,FALSE)),0,VLOOKUP('W. VaR &amp; Peak Pos By Trader'!$A55,'Import Peak'!$A$3:B$100,B$1,FALSE))</f>
        <v>0</v>
      </c>
      <c r="C32" s="14">
        <f>IF(ISNA(VLOOKUP('W. VaR &amp; Peak Pos By Trader'!$A55,'Import Peak'!$A$3:C$100,C$1,FALSE)),0,VLOOKUP('W. VaR &amp; Peak Pos By Trader'!$A55,'Import Peak'!$A$3:C$100,C$1,FALSE))</f>
        <v>0</v>
      </c>
      <c r="D32" s="14">
        <f>IF(ISNA(VLOOKUP('W. VaR &amp; Peak Pos By Trader'!$A55,'Import Peak'!$A$3:D$100,D$1,FALSE)),0,VLOOKUP('W. VaR &amp; Peak Pos By Trader'!$A55,'Import Peak'!$A$3:D$100,D$1,FALSE))</f>
        <v>0</v>
      </c>
      <c r="E32" s="14">
        <f>IF(ISNA(VLOOKUP('W. VaR &amp; Peak Pos By Trader'!$A55,'Import Peak'!$A$3:E$100,E$1,FALSE)),0,VLOOKUP('W. VaR &amp; Peak Pos By Trader'!$A55,'Import Peak'!$A$3:E$100,E$1,FALSE))</f>
        <v>0</v>
      </c>
      <c r="F32" s="14">
        <f>IF(ISNA(VLOOKUP('W. VaR &amp; Peak Pos By Trader'!$A55,'Import Peak'!$A$3:F$100,F$1,FALSE)),0,VLOOKUP('W. VaR &amp; Peak Pos By Trader'!$A55,'Import Peak'!$A$3:F$100,F$1,FALSE))</f>
        <v>0</v>
      </c>
      <c r="G32" s="14">
        <f>IF(ISNA(VLOOKUP('W. VaR &amp; Peak Pos By Trader'!$A55,'Import Peak'!$A$3:G$100,G$1,FALSE)),0,VLOOKUP('W. VaR &amp; Peak Pos By Trader'!$A55,'Import Peak'!$A$3:G$100,G$1,FALSE))</f>
        <v>0</v>
      </c>
      <c r="H32" s="14">
        <f>IF(ISNA(VLOOKUP('W. VaR &amp; Peak Pos By Trader'!$A55,'Import Peak'!$A$3:H$100,H$1,FALSE)),0,VLOOKUP('W. VaR &amp; Peak Pos By Trader'!$A55,'Import Peak'!$A$3:H$100,H$1,FALSE))</f>
        <v>0</v>
      </c>
      <c r="I32" s="14">
        <f>IF(ISNA(VLOOKUP('W. VaR &amp; Peak Pos By Trader'!$A55,'Import Peak'!$A$3:I$100,I$1,FALSE)),0,VLOOKUP('W. VaR &amp; Peak Pos By Trader'!$A55,'Import Peak'!$A$3:I$100,I$1,FALSE))</f>
        <v>0</v>
      </c>
      <c r="J32" s="14">
        <f>IF(ISNA(VLOOKUP('W. VaR &amp; Peak Pos By Trader'!$A55,'Import Peak'!$A$3:J$100,J$1,FALSE)),0,VLOOKUP('W. VaR &amp; Peak Pos By Trader'!$A55,'Import Peak'!$A$3:J$100,J$1,FALSE))</f>
        <v>0</v>
      </c>
      <c r="K32" s="14">
        <f>IF(ISNA(VLOOKUP('W. VaR &amp; Peak Pos By Trader'!$A55,'Import Peak'!$A$3:K$100,K$1,FALSE)),0,VLOOKUP('W. VaR &amp; Peak Pos By Trader'!$A55,'Import Peak'!$A$3:K$100,K$1,FALSE))</f>
        <v>0</v>
      </c>
      <c r="L32" s="14">
        <f>IF(ISNA(VLOOKUP('W. VaR &amp; Peak Pos By Trader'!$A55,'Import Peak'!$A$3:L$100,L$1,FALSE)),0,VLOOKUP('W. VaR &amp; Peak Pos By Trader'!$A55,'Import Peak'!$A$3:L$100,L$1,FALSE))</f>
        <v>0</v>
      </c>
      <c r="M32" s="14">
        <f>IF(ISNA(VLOOKUP('W. VaR &amp; Peak Pos By Trader'!$A55,'Import Peak'!$A$3:M$100,M$1,FALSE)),0,VLOOKUP('W. VaR &amp; Peak Pos By Trader'!$A55,'Import Peak'!$A$3:M$100,M$1,FALSE))</f>
        <v>0</v>
      </c>
      <c r="N32" s="14">
        <f>IF(ISNA(VLOOKUP('W. VaR &amp; Peak Pos By Trader'!$A55,'Import Peak'!$A$3:N$100,N$1,FALSE)),0,VLOOKUP('W. VaR &amp; Peak Pos By Trader'!$A55,'Import Peak'!$A$3:N$100,N$1,FALSE))</f>
        <v>0</v>
      </c>
      <c r="O32" s="14">
        <f>IF(ISNA(VLOOKUP('W. VaR &amp; Peak Pos By Trader'!$A55,'Import Peak'!$A$3:O$100,O$1,FALSE)),0,VLOOKUP('W. VaR &amp; Peak Pos By Trader'!$A55,'Import Peak'!$A$3:O$100,O$1,FALSE))</f>
        <v>0</v>
      </c>
      <c r="P32" s="14">
        <f>IF(ISNA(VLOOKUP('W. VaR &amp; Peak Pos By Trader'!$A55,'Import Peak'!$A$3:P$100,P$1,FALSE)),0,VLOOKUP('W. VaR &amp; Peak Pos By Trader'!$A55,'Import Peak'!$A$3:P$100,P$1,FALSE))</f>
        <v>0</v>
      </c>
      <c r="Q32" s="14">
        <f>IF(ISNA(VLOOKUP('W. VaR &amp; Peak Pos By Trader'!$A55,'Import Peak'!$A$3:Q$100,Q$1,FALSE)),0,VLOOKUP('W. VaR &amp; Peak Pos By Trader'!$A55,'Import Peak'!$A$3:Q$100,Q$1,FALSE))</f>
        <v>0</v>
      </c>
      <c r="R32" s="14">
        <f>IF(ISNA(VLOOKUP('W. VaR &amp; Peak Pos By Trader'!$A55,'Import Peak'!$A$3:R$100,R$1,FALSE)),0,VLOOKUP('W. VaR &amp; Peak Pos By Trader'!$A55,'Import Peak'!$A$3:R$100,R$1,FALSE))</f>
        <v>0</v>
      </c>
      <c r="S32" s="14">
        <f>IF(ISNA(VLOOKUP('W. VaR &amp; Peak Pos By Trader'!$A55,'Import Peak'!$A$3:S$100,S$1,FALSE)),0,VLOOKUP('W. VaR &amp; Peak Pos By Trader'!$A55,'Import Peak'!$A$3:S$100,S$1,FALSE))</f>
        <v>0</v>
      </c>
      <c r="T32" s="14">
        <f>IF(ISNA(VLOOKUP('W. VaR &amp; Peak Pos By Trader'!$A55,'Import Peak'!$A$3:T$100,T$1,FALSE)),0,VLOOKUP('W. VaR &amp; Peak Pos By Trader'!$A55,'Import Peak'!$A$3:T$100,T$1,FALSE))</f>
        <v>0</v>
      </c>
      <c r="U32" s="14">
        <f>IF(ISNA(VLOOKUP('W. VaR &amp; Peak Pos By Trader'!$A55,'Import Peak'!$A$3:U$100,U$1,FALSE)),0,VLOOKUP('W. VaR &amp; Peak Pos By Trader'!$A55,'Import Peak'!$A$3:U$100,U$1,FALSE))</f>
        <v>0</v>
      </c>
      <c r="V32" s="14">
        <f>IF(ISNA(VLOOKUP('W. VaR &amp; Peak Pos By Trader'!$A55,'Import Peak'!$A$3:V$100,V$1,FALSE)),0,VLOOKUP('W. VaR &amp; Peak Pos By Trader'!$A55,'Import Peak'!$A$3:V$100,V$1,FALSE))</f>
        <v>0</v>
      </c>
      <c r="W32" s="14">
        <f>IF(ISNA(VLOOKUP('W. VaR &amp; Peak Pos By Trader'!$A55,'Import Peak'!$A$3:W$100,W$1,FALSE)),0,VLOOKUP('W. VaR &amp; Peak Pos By Trader'!$A55,'Import Peak'!$A$3:W$100,W$1,FALSE))</f>
        <v>0</v>
      </c>
      <c r="X32" s="14">
        <f>IF(ISNA(VLOOKUP('W. VaR &amp; Peak Pos By Trader'!$A55,'Import Peak'!$A$3:X$100,X$1,FALSE)),0,VLOOKUP('W. VaR &amp; Peak Pos By Trader'!$A55,'Import Peak'!$A$3:X$100,X$1,FALSE))</f>
        <v>0</v>
      </c>
      <c r="Y32" s="14">
        <f>IF(ISNA(VLOOKUP('W. VaR &amp; Peak Pos By Trader'!$A55,'Import Peak'!$A$3:Y$100,Y$1,FALSE)),0,VLOOKUP('W. VaR &amp; Peak Pos By Trader'!$A55,'Import Peak'!$A$3:Y$100,Y$1,FALSE))</f>
        <v>0</v>
      </c>
      <c r="Z32" s="14">
        <f>IF(ISNA(VLOOKUP('W. VaR &amp; Peak Pos By Trader'!$A55,'Import Peak'!$A$3:Z$100,Z$1,FALSE)),0,VLOOKUP('W. VaR &amp; Peak Pos By Trader'!$A55,'Import Peak'!$A$3:Z$100,Z$1,FALSE))</f>
        <v>0</v>
      </c>
      <c r="AA32" s="14">
        <f>IF(ISNA(VLOOKUP('W. VaR &amp; Peak Pos By Trader'!$A55,'Import Peak'!$A$3:AA$100,AA$1,FALSE)),0,VLOOKUP('W. VaR &amp; Peak Pos By Trader'!$A55,'Import Peak'!$A$3:AA$100,AA$1,FALSE))</f>
        <v>0</v>
      </c>
      <c r="AB32" s="14">
        <f>IF(ISNA(VLOOKUP('W. VaR &amp; Peak Pos By Trader'!$A55,'Import Peak'!$A$3:AB$100,AB$1,FALSE)),0,VLOOKUP('W. VaR &amp; Peak Pos By Trader'!$A55,'Import Peak'!$A$3:AB$100,AB$1,FALSE))</f>
        <v>0</v>
      </c>
      <c r="AC32" s="14">
        <f>IF(ISNA(VLOOKUP('W. VaR &amp; Peak Pos By Trader'!$A55,'Import Peak'!$A$3:AC$100,AC$1,FALSE)),0,VLOOKUP('W. VaR &amp; Peak Pos By Trader'!$A55,'Import Peak'!$A$3:AC$100,AC$1,FALSE))</f>
        <v>0</v>
      </c>
      <c r="AD32" s="14">
        <f>IF(ISNA(VLOOKUP('W. VaR &amp; Peak Pos By Trader'!$A55,'Import Peak'!$A$3:AD$100,AD$1,FALSE)),0,VLOOKUP('W. VaR &amp; Peak Pos By Trader'!$A55,'Import Peak'!$A$3:AD$100,AD$1,FALSE))</f>
        <v>0</v>
      </c>
      <c r="AE32" s="14">
        <f>IF(ISNA(VLOOKUP('W. VaR &amp; Peak Pos By Trader'!$A55,'Import Peak'!$A$3:AE$100,AE$1,FALSE)),0,VLOOKUP('W. VaR &amp; Peak Pos By Trader'!$A55,'Import Peak'!$A$3:AE$100,AE$1,FALSE))</f>
        <v>0</v>
      </c>
      <c r="AF32" s="14">
        <f>IF(ISNA(VLOOKUP('W. VaR &amp; Peak Pos By Trader'!$A55,'Import Peak'!$A$3:AF$100,AF$1,FALSE)),0,VLOOKUP('W. VaR &amp; Peak Pos By Trader'!$A55,'Import Peak'!$A$3:AF$100,AF$1,FALSE))</f>
        <v>0</v>
      </c>
      <c r="AG32" s="14">
        <f>IF(ISNA(VLOOKUP('W. VaR &amp; Peak Pos By Trader'!$A55,'Import Peak'!$A$3:AG$100,AG$1,FALSE)),0,VLOOKUP('W. VaR &amp; Peak Pos By Trader'!$A55,'Import Peak'!$A$3:AG$100,AG$1,FALSE))</f>
        <v>0</v>
      </c>
      <c r="AH32" s="14">
        <f>IF(ISNA(VLOOKUP('W. VaR &amp; Peak Pos By Trader'!$A55,'Import Peak'!$A$3:AH$100,AH$1,FALSE)),0,VLOOKUP('W. VaR &amp; Peak Pos By Trader'!$A55,'Import Peak'!$A$3:AH$100,AH$1,FALSE))</f>
        <v>0</v>
      </c>
      <c r="AI32" s="14">
        <f>IF(ISNA(VLOOKUP('W. VaR &amp; Peak Pos By Trader'!$A55,'Import Peak'!$A$3:AI$100,AI$1,FALSE)),0,VLOOKUP('W. VaR &amp; Peak Pos By Trader'!$A55,'Import Peak'!$A$3:AI$100,AI$1,FALSE))</f>
        <v>0</v>
      </c>
      <c r="AJ32" s="14">
        <f>IF(ISNA(VLOOKUP('W. VaR &amp; Peak Pos By Trader'!$A55,'Import Peak'!$A$3:AJ$100,AJ$1,FALSE)),0,VLOOKUP('W. VaR &amp; Peak Pos By Trader'!$A55,'Import Peak'!$A$3:AJ$100,AJ$1,FALSE))</f>
        <v>0</v>
      </c>
      <c r="AK32" s="14">
        <f>IF(ISNA(VLOOKUP('W. VaR &amp; Peak Pos By Trader'!$A55,'Import Peak'!$A$3:AK$100,AK$1,FALSE)),0,VLOOKUP('W. VaR &amp; Peak Pos By Trader'!$A55,'Import Peak'!$A$3:AK$100,AK$1,FALSE))</f>
        <v>0</v>
      </c>
      <c r="AL32" s="14">
        <f>IF(ISNA(VLOOKUP('W. VaR &amp; Peak Pos By Trader'!$A55,'Import Peak'!$A$3:AL$100,AL$1,FALSE)),0,VLOOKUP('W. VaR &amp; Peak Pos By Trader'!$A55,'Import Peak'!$A$3:AL$100,AL$1,FALSE))</f>
        <v>0</v>
      </c>
      <c r="AM32" s="14">
        <f>IF(ISNA(VLOOKUP('W. VaR &amp; Peak Pos By Trader'!$A55,'Import Peak'!$A$3:AM$100,AM$1,FALSE)),0,VLOOKUP('W. VaR &amp; Peak Pos By Trader'!$A55,'Import Peak'!$A$3:AM$100,AM$1,FALSE))</f>
        <v>0</v>
      </c>
      <c r="AN32" s="14">
        <f>IF(ISNA(VLOOKUP('W. VaR &amp; Peak Pos By Trader'!$A55,'Import Peak'!$A$3:AN$100,AN$1,FALSE)),0,VLOOKUP('W. VaR &amp; Peak Pos By Trader'!$A55,'Import Peak'!$A$3:AN$100,AN$1,FALSE))</f>
        <v>0</v>
      </c>
      <c r="AO32" s="14">
        <f>IF(ISNA(VLOOKUP('W. VaR &amp; Peak Pos By Trader'!$A55,'Import Peak'!$A$3:AO$100,AO$1,FALSE)),0,VLOOKUP('W. VaR &amp; Peak Pos By Trader'!$A55,'Import Peak'!$A$3:AO$100,AO$1,FALSE))</f>
        <v>0</v>
      </c>
      <c r="AP32" s="14">
        <f>IF(ISNA(VLOOKUP('W. VaR &amp; Peak Pos By Trader'!$A55,'Import Peak'!$A$3:AP$100,AP$1,FALSE)),0,VLOOKUP('W. VaR &amp; Peak Pos By Trader'!$A55,'Import Peak'!$A$3:AP$100,AP$1,FALSE))</f>
        <v>0</v>
      </c>
      <c r="AQ32" s="14">
        <f>IF(ISNA(VLOOKUP('W. VaR &amp; Peak Pos By Trader'!$A55,'Import Peak'!$A$3:AQ$100,AQ$1,FALSE)),0,VLOOKUP('W. VaR &amp; Peak Pos By Trader'!$A55,'Import Peak'!$A$3:AQ$100,AQ$1,FALSE))</f>
        <v>0</v>
      </c>
      <c r="AR32" s="14">
        <f>IF(ISNA(VLOOKUP('W. VaR &amp; Peak Pos By Trader'!$A55,'Import Peak'!$A$3:AR$100,AR$1,FALSE)),0,VLOOKUP('W. VaR &amp; Peak Pos By Trader'!$A55,'Import Peak'!$A$3:AR$100,AR$1,FALSE))</f>
        <v>0</v>
      </c>
      <c r="AS32" s="14">
        <f>IF(ISNA(VLOOKUP('W. VaR &amp; Peak Pos By Trader'!$A55,'Import Peak'!$A$3:AS$100,AS$1,FALSE)),0,VLOOKUP('W. VaR &amp; Peak Pos By Trader'!$A55,'Import Peak'!$A$3:AS$100,AS$1,FALSE))</f>
        <v>0</v>
      </c>
      <c r="AT32" s="14">
        <f>IF(ISNA(VLOOKUP('W. VaR &amp; Peak Pos By Trader'!$A55,'Import Peak'!$A$3:AT$100,AT$1,FALSE)),0,VLOOKUP('W. VaR &amp; Peak Pos By Trader'!$A55,'Import Peak'!$A$3:AT$100,AT$1,FALSE))</f>
        <v>0</v>
      </c>
      <c r="AU32" s="14">
        <f>IF(ISNA(VLOOKUP('W. VaR &amp; Peak Pos By Trader'!$A55,'Import Peak'!$A$3:AU$100,AU$1,FALSE)),0,VLOOKUP('W. VaR &amp; Peak Pos By Trader'!$A55,'Import Peak'!$A$3:AU$100,AU$1,FALSE))</f>
        <v>0</v>
      </c>
      <c r="AV32" s="14">
        <f>IF(ISNA(VLOOKUP('W. VaR &amp; Peak Pos By Trader'!$A55,'Import Peak'!$A$3:AV$100,AV$1,FALSE)),0,VLOOKUP('W. VaR &amp; Peak Pos By Trader'!$A55,'Import Peak'!$A$3:AV$100,AV$1,FALSE))</f>
        <v>0</v>
      </c>
      <c r="AW32" s="14">
        <f>IF(ISNA(VLOOKUP('W. VaR &amp; Peak Pos By Trader'!$A55,'Import Peak'!$A$3:AW$100,AW$1,FALSE)),0,VLOOKUP('W. VaR &amp; Peak Pos By Trader'!$A55,'Import Peak'!$A$3:AW$100,AW$1,FALSE))</f>
        <v>0</v>
      </c>
      <c r="AX32" s="14">
        <f>IF(ISNA(VLOOKUP('W. VaR &amp; Peak Pos By Trader'!$A55,'Import Peak'!$A$3:AX$100,AX$1,FALSE)),0,VLOOKUP('W. VaR &amp; Peak Pos By Trader'!$A55,'Import Peak'!$A$3:AX$100,AX$1,FALSE))</f>
        <v>0</v>
      </c>
      <c r="AY32" s="14">
        <f>IF(ISNA(VLOOKUP('W. VaR &amp; Peak Pos By Trader'!$A55,'Import Peak'!$A$3:AY$100,AY$1,FALSE)),0,VLOOKUP('W. VaR &amp; Peak Pos By Trader'!$A55,'Import Peak'!$A$3:AY$100,AY$1,FALSE))</f>
        <v>0</v>
      </c>
      <c r="AZ32" s="14">
        <f>IF(ISNA(VLOOKUP('W. VaR &amp; Peak Pos By Trader'!$A55,'Import Peak'!$A$3:AZ$100,AZ$1,FALSE)),0,VLOOKUP('W. VaR &amp; Peak Pos By Trader'!$A55,'Import Peak'!$A$3:AZ$100,AZ$1,FALSE))</f>
        <v>0</v>
      </c>
      <c r="BA32" s="14">
        <f>IF(ISNA(VLOOKUP('W. VaR &amp; Peak Pos By Trader'!$A55,'Import Peak'!$A$3:BA$100,BA$1,FALSE)),0,VLOOKUP('W. VaR &amp; Peak Pos By Trader'!$A55,'Import Peak'!$A$3:BA$100,BA$1,FALSE))</f>
        <v>0</v>
      </c>
      <c r="BB32" s="14">
        <f>IF(ISNA(VLOOKUP('W. VaR &amp; Peak Pos By Trader'!$A55,'Import Peak'!$A$3:BB$100,BB$1,FALSE)),0,VLOOKUP('W. VaR &amp; Peak Pos By Trader'!$A55,'Import Peak'!$A$3:BB$100,BB$1,FALSE))</f>
        <v>0</v>
      </c>
      <c r="BC32" s="14">
        <f>IF(ISNA(VLOOKUP('W. VaR &amp; Peak Pos By Trader'!$A55,'Import Peak'!$A$3:BC$100,BC$1,FALSE)),0,VLOOKUP('W. VaR &amp; Peak Pos By Trader'!$A55,'Import Peak'!$A$3:BC$100,BC$1,FALSE))</f>
        <v>0</v>
      </c>
      <c r="BD32" s="14">
        <f>IF(ISNA(VLOOKUP('W. VaR &amp; Peak Pos By Trader'!$A55,'Import Peak'!$A$3:BD$100,BD$1,FALSE)),0,VLOOKUP('W. VaR &amp; Peak Pos By Trader'!$A55,'Import Peak'!$A$3:BD$100,BD$1,FALSE))</f>
        <v>0</v>
      </c>
      <c r="BE32" s="14">
        <f>IF(ISNA(VLOOKUP('W. VaR &amp; Peak Pos By Trader'!$A55,'Import Peak'!$A$3:BE$100,BE$1,FALSE)),0,VLOOKUP('W. VaR &amp; Peak Pos By Trader'!$A55,'Import Peak'!$A$3:BE$100,BE$1,FALSE))</f>
        <v>0</v>
      </c>
      <c r="BF32" s="14">
        <f>IF(ISNA(VLOOKUP('W. VaR &amp; Peak Pos By Trader'!$A55,'Import Peak'!$A$3:BF$100,BF$1,FALSE)),0,VLOOKUP('W. VaR &amp; Peak Pos By Trader'!$A55,'Import Peak'!$A$3:BF$100,BF$1,FALSE))</f>
        <v>0</v>
      </c>
      <c r="BG32" s="14">
        <f>IF(ISNA(VLOOKUP('W. VaR &amp; Peak Pos By Trader'!$A55,'Import Peak'!$A$3:BG$100,BG$1,FALSE)),0,VLOOKUP('W. VaR &amp; Peak Pos By Trader'!$A55,'Import Peak'!$A$3:BG$100,BG$1,FALSE))</f>
        <v>0</v>
      </c>
      <c r="BH32" s="14">
        <f>IF(ISNA(VLOOKUP('W. VaR &amp; Peak Pos By Trader'!$A55,'Import Peak'!$A$3:BH$100,BH$1,FALSE)),0,VLOOKUP('W. VaR &amp; Peak Pos By Trader'!$A55,'Import Peak'!$A$3:BH$100,BH$1,FALSE))</f>
        <v>0</v>
      </c>
      <c r="BI32" s="14">
        <f>IF(ISNA(VLOOKUP('W. VaR &amp; Peak Pos By Trader'!$A55,'Import Peak'!$A$3:BI$100,BI$1,FALSE)),0,VLOOKUP('W. VaR &amp; Peak Pos By Trader'!$A55,'Import Peak'!$A$3:BI$100,BI$1,FALSE))</f>
        <v>0</v>
      </c>
      <c r="BJ32" s="14">
        <f>IF(ISNA(VLOOKUP('W. VaR &amp; Peak Pos By Trader'!$A55,'Import Peak'!$A$3:BJ$100,BJ$1,FALSE)),0,VLOOKUP('W. VaR &amp; Peak Pos By Trader'!$A55,'Import Peak'!$A$3:BJ$100,BJ$1,FALSE))</f>
        <v>0</v>
      </c>
      <c r="BK32" s="14">
        <f>IF(ISNA(VLOOKUP('W. VaR &amp; Peak Pos By Trader'!$A55,'Import Peak'!$A$3:BK$100,BK$1,FALSE)),0,VLOOKUP('W. VaR &amp; Peak Pos By Trader'!$A55,'Import Peak'!$A$3:BK$100,BK$1,FALSE))</f>
        <v>0</v>
      </c>
      <c r="BL32" s="14">
        <f>IF(ISNA(VLOOKUP('W. VaR &amp; Peak Pos By Trader'!$A55,'Import Peak'!$A$3:BL$100,BL$1,FALSE)),0,VLOOKUP('W. VaR &amp; Peak Pos By Trader'!$A55,'Import Peak'!$A$3:BL$100,BL$1,FALSE))</f>
        <v>0</v>
      </c>
      <c r="BM32" s="14">
        <f>IF(ISNA(VLOOKUP('W. VaR &amp; Peak Pos By Trader'!$A55,'Import Peak'!$A$3:BM$100,BM$1,FALSE)),0,VLOOKUP('W. VaR &amp; Peak Pos By Trader'!$A55,'Import Peak'!$A$3:BM$100,BM$1,FALSE))</f>
        <v>0</v>
      </c>
      <c r="BN32" s="14">
        <f>IF(ISNA(VLOOKUP('W. VaR &amp; Peak Pos By Trader'!$A55,'Import Peak'!$A$3:BN$100,BN$1,FALSE)),0,VLOOKUP('W. VaR &amp; Peak Pos By Trader'!$A55,'Import Peak'!$A$3:BN$100,BN$1,FALSE))</f>
        <v>0</v>
      </c>
      <c r="BO32" s="14">
        <f>IF(ISNA(VLOOKUP('W. VaR &amp; Peak Pos By Trader'!$A55,'Import Peak'!$A$3:BO$100,BO$1,FALSE)),0,VLOOKUP('W. VaR &amp; Peak Pos By Trader'!$A55,'Import Peak'!$A$3:BO$100,BO$1,FALSE))</f>
        <v>0</v>
      </c>
      <c r="BP32" s="14">
        <f>IF(ISNA(VLOOKUP('W. VaR &amp; Peak Pos By Trader'!$A55,'Import Peak'!$A$3:BP$100,BP$1,FALSE)),0,VLOOKUP('W. VaR &amp; Peak Pos By Trader'!$A55,'Import Peak'!$A$3:BP$100,BP$1,FALSE))</f>
        <v>0</v>
      </c>
      <c r="BQ32" s="14">
        <f>IF(ISNA(VLOOKUP('W. VaR &amp; Peak Pos By Trader'!$A55,'Import Peak'!$A$3:BQ$100,BQ$1,FALSE)),0,VLOOKUP('W. VaR &amp; Peak Pos By Trader'!$A55,'Import Peak'!$A$3:BQ$100,BQ$1,FALSE))</f>
        <v>0</v>
      </c>
      <c r="BR32" s="14">
        <f>IF(ISNA(VLOOKUP('W. VaR &amp; Peak Pos By Trader'!$A55,'Import Peak'!$A$3:BR$100,BR$1,FALSE)),0,VLOOKUP('W. VaR &amp; Peak Pos By Trader'!$A55,'Import Peak'!$A$3:BR$100,BR$1,FALSE))</f>
        <v>0</v>
      </c>
      <c r="BS32" s="14">
        <f>IF(ISNA(VLOOKUP('W. VaR &amp; Peak Pos By Trader'!$A55,'Import Peak'!$A$3:BS$100,BS$1,FALSE)),0,VLOOKUP('W. VaR &amp; Peak Pos By Trader'!$A55,'Import Peak'!$A$3:BS$100,BS$1,FALSE))</f>
        <v>0</v>
      </c>
      <c r="BT32" s="14">
        <f>IF(ISNA(VLOOKUP('W. VaR &amp; Peak Pos By Trader'!$A55,'Import Peak'!$A$3:BT$100,BT$1,FALSE)),0,VLOOKUP('W. VaR &amp; Peak Pos By Trader'!$A55,'Import Peak'!$A$3:BT$100,BT$1,FALSE))</f>
        <v>0</v>
      </c>
      <c r="BU32" s="14">
        <f>IF(ISNA(VLOOKUP('W. VaR &amp; Peak Pos By Trader'!$A55,'Import Peak'!$A$3:BU$100,BU$1,FALSE)),0,VLOOKUP('W. VaR &amp; Peak Pos By Trader'!$A55,'Import Peak'!$A$3:BU$100,BU$1,FALSE))</f>
        <v>0</v>
      </c>
      <c r="BV32" s="14">
        <f>IF(ISNA(VLOOKUP('W. VaR &amp; Peak Pos By Trader'!$A55,'Import Peak'!$A$3:BV$100,BV$1,FALSE)),0,VLOOKUP('W. VaR &amp; Peak Pos By Trader'!$A55,'Import Peak'!$A$3:BV$100,BV$1,FALSE))</f>
        <v>0</v>
      </c>
      <c r="BW32" s="14">
        <f>IF(ISNA(VLOOKUP('W. VaR &amp; Peak Pos By Trader'!$A55,'Import Peak'!$A$3:BW$100,BW$1,FALSE)),0,VLOOKUP('W. VaR &amp; Peak Pos By Trader'!$A55,'Import Peak'!$A$3:BW$100,BW$1,FALSE))</f>
        <v>0</v>
      </c>
      <c r="BX32" s="14">
        <f>IF(ISNA(VLOOKUP('W. VaR &amp; Peak Pos By Trader'!$A55,'Import Peak'!$A$3:BX$100,BX$1,FALSE)),0,VLOOKUP('W. VaR &amp; Peak Pos By Trader'!$A55,'Import Peak'!$A$3:BX$100,BX$1,FALSE))</f>
        <v>0</v>
      </c>
      <c r="BY32" s="14">
        <f>IF(ISNA(VLOOKUP('W. VaR &amp; Peak Pos By Trader'!$A55,'Import Peak'!$A$3:BY$100,BY$1,FALSE)),0,VLOOKUP('W. VaR &amp; Peak Pos By Trader'!$A55,'Import Peak'!$A$3:BY$100,BY$1,FALSE))</f>
        <v>0</v>
      </c>
      <c r="BZ32" s="14">
        <f>IF(ISNA(VLOOKUP('W. VaR &amp; Peak Pos By Trader'!$A55,'Import Peak'!$A$3:BZ$100,BZ$1,FALSE)),0,VLOOKUP('W. VaR &amp; Peak Pos By Trader'!$A55,'Import Peak'!$A$3:BZ$100,BZ$1,FALSE))</f>
        <v>0</v>
      </c>
      <c r="CA32" s="14">
        <f>IF(ISNA(VLOOKUP('W. VaR &amp; Peak Pos By Trader'!$A55,'Import Peak'!$A$3:CA$100,CA$1,FALSE)),0,VLOOKUP('W. VaR &amp; Peak Pos By Trader'!$A55,'Import Peak'!$A$3:CA$100,CA$1,FALSE))</f>
        <v>0</v>
      </c>
      <c r="CB32" s="14">
        <f>IF(ISNA(VLOOKUP('W. VaR &amp; Peak Pos By Trader'!$A55,'Import Peak'!$A$3:CB$100,CB$1,FALSE)),0,VLOOKUP('W. VaR &amp; Peak Pos By Trader'!$A55,'Import Peak'!$A$3:CB$100,CB$1,FALSE))</f>
        <v>0</v>
      </c>
      <c r="CC32" s="14">
        <f>IF(ISNA(VLOOKUP('W. VaR &amp; Peak Pos By Trader'!$A55,'Import Peak'!$A$3:CC$100,CC$1,FALSE)),0,VLOOKUP('W. VaR &amp; Peak Pos By Trader'!$A55,'Import Peak'!$A$3:CC$100,CC$1,FALSE))</f>
        <v>0</v>
      </c>
      <c r="CD32" s="14">
        <f>IF(ISNA(VLOOKUP('W. VaR &amp; Peak Pos By Trader'!$A55,'Import Peak'!$A$3:CD$100,CD$1,FALSE)),0,VLOOKUP('W. VaR &amp; Peak Pos By Trader'!$A55,'Import Peak'!$A$3:CD$100,CD$1,FALSE))</f>
        <v>0</v>
      </c>
      <c r="CE32" s="14">
        <f>IF(ISNA(VLOOKUP('W. VaR &amp; Peak Pos By Trader'!$A55,'Import Peak'!$A$3:CE$100,CE$1,FALSE)),0,VLOOKUP('W. VaR &amp; Peak Pos By Trader'!$A55,'Import Peak'!$A$3:CE$100,CE$1,FALSE))</f>
        <v>0</v>
      </c>
      <c r="CF32" s="14">
        <f>IF(ISNA(VLOOKUP('W. VaR &amp; Peak Pos By Trader'!$A55,'Import Peak'!$A$3:CF$100,CF$1,FALSE)),0,VLOOKUP('W. VaR &amp; Peak Pos By Trader'!$A55,'Import Peak'!$A$3:CF$100,CF$1,FALSE))</f>
        <v>0</v>
      </c>
      <c r="CG32" s="14">
        <f>IF(ISNA(VLOOKUP('W. VaR &amp; Peak Pos By Trader'!$A55,'Import Peak'!$A$3:CG$100,CG$1,FALSE)),0,VLOOKUP('W. VaR &amp; Peak Pos By Trader'!$A55,'Import Peak'!$A$3:CG$100,CG$1,FALSE))</f>
        <v>0</v>
      </c>
      <c r="CH32" s="14">
        <f>IF(ISNA(VLOOKUP('W. VaR &amp; Peak Pos By Trader'!$A55,'Import Peak'!$A$3:CH$100,CH$1,FALSE)),0,VLOOKUP('W. VaR &amp; Peak Pos By Trader'!$A55,'Import Peak'!$A$3:CH$100,CH$1,FALSE))</f>
        <v>0</v>
      </c>
      <c r="CI32" s="14">
        <f>IF(ISNA(VLOOKUP('W. VaR &amp; Peak Pos By Trader'!$A55,'Import Peak'!$A$3:CI$100,CI$1,FALSE)),0,VLOOKUP('W. VaR &amp; Peak Pos By Trader'!$A55,'Import Peak'!$A$3:CI$100,CI$1,FALSE))</f>
        <v>0</v>
      </c>
      <c r="CJ32" s="14">
        <f>IF(ISNA(VLOOKUP('W. VaR &amp; Peak Pos By Trader'!$A55,'Import Peak'!$A$3:CJ$100,CJ$1,FALSE)),0,VLOOKUP('W. VaR &amp; Peak Pos By Trader'!$A55,'Import Peak'!$A$3:CJ$100,CJ$1,FALSE))</f>
        <v>0</v>
      </c>
      <c r="CK32" s="14">
        <f>IF(ISNA(VLOOKUP('W. VaR &amp; Peak Pos By Trader'!$A55,'Import Peak'!$A$3:CK$100,CK$1,FALSE)),0,VLOOKUP('W. VaR &amp; Peak Pos By Trader'!$A55,'Import Peak'!$A$3:CK$100,CK$1,FALSE))</f>
        <v>0</v>
      </c>
      <c r="CL32" s="14">
        <f>IF(ISNA(VLOOKUP('W. VaR &amp; Peak Pos By Trader'!$A55,'Import Peak'!$A$3:CL$100,CL$1,FALSE)),0,VLOOKUP('W. VaR &amp; Peak Pos By Trader'!$A55,'Import Peak'!$A$3:CL$100,CL$1,FALSE))</f>
        <v>0</v>
      </c>
      <c r="CM32" s="14">
        <f>IF(ISNA(VLOOKUP('W. VaR &amp; Peak Pos By Trader'!$A55,'Import Peak'!$A$3:CM$100,CM$1,FALSE)),0,VLOOKUP('W. VaR &amp; Peak Pos By Trader'!$A55,'Import Peak'!$A$3:CM$100,CM$1,FALSE))</f>
        <v>0</v>
      </c>
      <c r="CN32" s="14">
        <f>IF(ISNA(VLOOKUP('W. VaR &amp; Peak Pos By Trader'!$A55,'Import Peak'!$A$3:CN$100,CN$1,FALSE)),0,VLOOKUP('W. VaR &amp; Peak Pos By Trader'!$A55,'Import Peak'!$A$3:CN$100,CN$1,FALSE))</f>
        <v>0</v>
      </c>
      <c r="CO32" s="14">
        <f>IF(ISNA(VLOOKUP('W. VaR &amp; Peak Pos By Trader'!$A55,'Import Peak'!$A$3:CO$100,CO$1,FALSE)),0,VLOOKUP('W. VaR &amp; Peak Pos By Trader'!$A55,'Import Peak'!$A$3:CO$100,CO$1,FALSE))</f>
        <v>0</v>
      </c>
      <c r="CP32" s="14">
        <f>IF(ISNA(VLOOKUP('W. VaR &amp; Peak Pos By Trader'!$A55,'Import Peak'!$A$3:CP$100,CP$1,FALSE)),0,VLOOKUP('W. VaR &amp; Peak Pos By Trader'!$A55,'Import Peak'!$A$3:CP$100,CP$1,FALSE))</f>
        <v>0</v>
      </c>
      <c r="CQ32" s="14">
        <f>IF(ISNA(VLOOKUP('W. VaR &amp; Peak Pos By Trader'!$A55,'Import Peak'!$A$3:CQ$100,CQ$1,FALSE)),0,VLOOKUP('W. VaR &amp; Peak Pos By Trader'!$A55,'Import Peak'!$A$3:CQ$100,CQ$1,FALSE))</f>
        <v>0</v>
      </c>
      <c r="CR32" s="14">
        <f>IF(ISNA(VLOOKUP('W. VaR &amp; Peak Pos By Trader'!$A55,'Import Peak'!$A$3:CR$100,CR$1,FALSE)),0,VLOOKUP('W. VaR &amp; Peak Pos By Trader'!$A55,'Import Peak'!$A$3:CR$100,CR$1,FALSE))</f>
        <v>0</v>
      </c>
      <c r="CS32" s="14">
        <f>IF(ISNA(VLOOKUP('W. VaR &amp; Peak Pos By Trader'!$A55,'Import Peak'!$A$3:CS$100,CS$1,FALSE)),0,VLOOKUP('W. VaR &amp; Peak Pos By Trader'!$A55,'Import Peak'!$A$3:CS$100,CS$1,FALSE))</f>
        <v>0</v>
      </c>
      <c r="CT32" s="14">
        <f>IF(ISNA(VLOOKUP('W. VaR &amp; Peak Pos By Trader'!$A55,'Import Peak'!$A$3:CT$100,CT$1,FALSE)),0,VLOOKUP('W. VaR &amp; Peak Pos By Trader'!$A55,'Import Peak'!$A$3:CT$100,CT$1,FALSE))</f>
        <v>0</v>
      </c>
      <c r="CU32" s="14">
        <f>IF(ISNA(VLOOKUP('W. VaR &amp; Peak Pos By Trader'!$A55,'Import Peak'!$A$3:CU$100,CU$1,FALSE)),0,VLOOKUP('W. VaR &amp; Peak Pos By Trader'!$A55,'Import Peak'!$A$3:CU$100,CU$1,FALSE))</f>
        <v>0</v>
      </c>
      <c r="CV32" s="14">
        <f>IF(ISNA(VLOOKUP('W. VaR &amp; Peak Pos By Trader'!$A55,'Import Peak'!$A$3:CV$100,CV$1,FALSE)),0,VLOOKUP('W. VaR &amp; Peak Pos By Trader'!$A55,'Import Peak'!$A$3:CV$100,CV$1,FALSE))</f>
        <v>0</v>
      </c>
      <c r="CW32" s="14">
        <f>IF(ISNA(VLOOKUP('W. VaR &amp; Peak Pos By Trader'!$A55,'Import Peak'!$A$3:CW$100,CW$1,FALSE)),0,VLOOKUP('W. VaR &amp; Peak Pos By Trader'!$A55,'Import Peak'!$A$3:CW$100,CW$1,FALSE))</f>
        <v>0</v>
      </c>
      <c r="CX32" s="14">
        <f>IF(ISNA(VLOOKUP('W. VaR &amp; Peak Pos By Trader'!$A55,'Import Peak'!$A$3:CX$100,CX$1,FALSE)),0,VLOOKUP('W. VaR &amp; Peak Pos By Trader'!$A55,'Import Peak'!$A$3:CX$100,CX$1,FALSE))</f>
        <v>0</v>
      </c>
      <c r="CY32" s="14">
        <f>IF(ISNA(VLOOKUP('W. VaR &amp; Peak Pos By Trader'!$A55,'Import Peak'!$A$3:CY$100,CY$1,FALSE)),0,VLOOKUP('W. VaR &amp; Peak Pos By Trader'!$A55,'Import Peak'!$A$3:CY$100,CY$1,FALSE))</f>
        <v>0</v>
      </c>
      <c r="CZ32" s="14">
        <f>IF(ISNA(VLOOKUP('W. VaR &amp; Peak Pos By Trader'!$A55,'Import Peak'!$A$3:CZ$100,CZ$1,FALSE)),0,VLOOKUP('W. VaR &amp; Peak Pos By Trader'!$A55,'Import Peak'!$A$3:CZ$100,CZ$1,FALSE))</f>
        <v>0</v>
      </c>
      <c r="DA32" s="14">
        <f>IF(ISNA(VLOOKUP('W. VaR &amp; Peak Pos By Trader'!$A55,'Import Peak'!$A$3:DA$100,DA$1,FALSE)),0,VLOOKUP('W. VaR &amp; Peak Pos By Trader'!$A55,'Import Peak'!$A$3:DA$100,DA$1,FALSE))</f>
        <v>0</v>
      </c>
      <c r="DB32" s="14">
        <f>IF(ISNA(VLOOKUP('W. VaR &amp; Peak Pos By Trader'!$A55,'Import Peak'!$A$3:DB$100,DB$1,FALSE)),0,VLOOKUP('W. VaR &amp; Peak Pos By Trader'!$A55,'Import Peak'!$A$3:DB$100,DB$1,FALSE))</f>
        <v>0</v>
      </c>
      <c r="DC32" s="14">
        <f>IF(ISNA(VLOOKUP('W. VaR &amp; Peak Pos By Trader'!$A55,'Import Peak'!$A$3:DC$100,DC$1,FALSE)),0,VLOOKUP('W. VaR &amp; Peak Pos By Trader'!$A55,'Import Peak'!$A$3:DC$100,DC$1,FALSE))</f>
        <v>0</v>
      </c>
      <c r="DD32" s="14">
        <f>IF(ISNA(VLOOKUP('W. VaR &amp; Peak Pos By Trader'!$A55,'Import Peak'!$A$3:DD$100,DD$1,FALSE)),0,VLOOKUP('W. VaR &amp; Peak Pos By Trader'!$A55,'Import Peak'!$A$3:DD$100,DD$1,FALSE))</f>
        <v>0</v>
      </c>
      <c r="DE32" s="14">
        <f>IF(ISNA(VLOOKUP('W. VaR &amp; Peak Pos By Trader'!$A55,'Import Peak'!$A$3:DE$100,DE$1,FALSE)),0,VLOOKUP('W. VaR &amp; Peak Pos By Trader'!$A55,'Import Peak'!$A$3:DE$100,DE$1,FALSE))</f>
        <v>0</v>
      </c>
      <c r="DF32" s="14">
        <f>IF(ISNA(VLOOKUP('W. VaR &amp; Peak Pos By Trader'!$A55,'Import Peak'!$A$3:DF$100,DF$1,FALSE)),0,VLOOKUP('W. VaR &amp; Peak Pos By Trader'!$A55,'Import Peak'!$A$3:DF$100,DF$1,FALSE))</f>
        <v>0</v>
      </c>
      <c r="DG32" s="14">
        <f>IF(ISNA(VLOOKUP('W. VaR &amp; Peak Pos By Trader'!$A55,'Import Peak'!$A$3:DG$100,DG$1,FALSE)),0,VLOOKUP('W. VaR &amp; Peak Pos By Trader'!$A55,'Import Peak'!$A$3:DG$100,DG$1,FALSE))</f>
        <v>0</v>
      </c>
      <c r="DH32" s="14">
        <f>IF(ISNA(VLOOKUP('W. VaR &amp; Peak Pos By Trader'!$A55,'Import Peak'!$A$3:DH$100,DH$1,FALSE)),0,VLOOKUP('W. VaR &amp; Peak Pos By Trader'!$A55,'Import Peak'!$A$3:DH$100,DH$1,FALSE))</f>
        <v>0</v>
      </c>
      <c r="DI32" s="14">
        <f>IF(ISNA(VLOOKUP('W. VaR &amp; Peak Pos By Trader'!$A55,'Import Peak'!$A$3:DI$100,DI$1,FALSE)),0,VLOOKUP('W. VaR &amp; Peak Pos By Trader'!$A55,'Import Peak'!$A$3:DI$100,DI$1,FALSE))</f>
        <v>0</v>
      </c>
      <c r="DJ32" s="14">
        <f>IF(ISNA(VLOOKUP('W. VaR &amp; Peak Pos By Trader'!$A55,'Import Peak'!$A$3:DJ$100,DJ$1,FALSE)),0,VLOOKUP('W. VaR &amp; Peak Pos By Trader'!$A55,'Import Peak'!$A$3:DJ$100,DJ$1,FALSE))</f>
        <v>0</v>
      </c>
      <c r="DK32" s="14">
        <f>IF(ISNA(VLOOKUP('W. VaR &amp; Peak Pos By Trader'!$A55,'Import Peak'!$A$3:DK$100,DK$1,FALSE)),0,VLOOKUP('W. VaR &amp; Peak Pos By Trader'!$A55,'Import Peak'!$A$3:DK$100,DK$1,FALSE))</f>
        <v>0</v>
      </c>
      <c r="DL32" s="14">
        <f>IF(ISNA(VLOOKUP('W. VaR &amp; Peak Pos By Trader'!$A55,'Import Peak'!$A$3:DL$100,DL$1,FALSE)),0,VLOOKUP('W. VaR &amp; Peak Pos By Trader'!$A55,'Import Peak'!$A$3:DL$100,DL$1,FALSE))</f>
        <v>0</v>
      </c>
      <c r="DM32" s="14">
        <f>IF(ISNA(VLOOKUP('W. VaR &amp; Peak Pos By Trader'!$A55,'Import Peak'!$A$3:DM$100,DM$1,FALSE)),0,VLOOKUP('W. VaR &amp; Peak Pos By Trader'!$A55,'Import Peak'!$A$3:DM$100,DM$1,FALSE))</f>
        <v>0</v>
      </c>
      <c r="DN32" s="14">
        <f>IF(ISNA(VLOOKUP('W. VaR &amp; Peak Pos By Trader'!$A55,'Import Peak'!$A$3:DN$100,DN$1,FALSE)),0,VLOOKUP('W. VaR &amp; Peak Pos By Trader'!$A55,'Import Peak'!$A$3:DN$100,DN$1,FALSE))</f>
        <v>0</v>
      </c>
      <c r="DO32" s="14">
        <f>IF(ISNA(VLOOKUP('W. VaR &amp; Peak Pos By Trader'!$A55,'Import Peak'!$A$3:DO$100,DO$1,FALSE)),0,VLOOKUP('W. VaR &amp; Peak Pos By Trader'!$A55,'Import Peak'!$A$3:DO$100,DO$1,FALSE))</f>
        <v>0</v>
      </c>
      <c r="DP32" s="14">
        <f>IF(ISNA(VLOOKUP('W. VaR &amp; Peak Pos By Trader'!$A55,'Import Peak'!$A$3:DP$100,DP$1,FALSE)),0,VLOOKUP('W. VaR &amp; Peak Pos By Trader'!$A55,'Import Peak'!$A$3:DP$100,DP$1,FALSE))</f>
        <v>0</v>
      </c>
      <c r="DQ32" s="14">
        <f>IF(ISNA(VLOOKUP('W. VaR &amp; Peak Pos By Trader'!$A55,'Import Peak'!$A$3:DQ$100,DQ$1,FALSE)),0,VLOOKUP('W. VaR &amp; Peak Pos By Trader'!$A55,'Import Peak'!$A$3:DQ$100,DQ$1,FALSE))</f>
        <v>0</v>
      </c>
      <c r="DR32" s="14">
        <f>IF(ISNA(VLOOKUP('W. VaR &amp; Peak Pos By Trader'!$A55,'Import Peak'!$A$3:DR$100,DR$1,FALSE)),0,VLOOKUP('W. VaR &amp; Peak Pos By Trader'!$A55,'Import Peak'!$A$3:DR$100,DR$1,FALSE))</f>
        <v>0</v>
      </c>
      <c r="DS32" s="14">
        <f>IF(ISNA(VLOOKUP('W. VaR &amp; Peak Pos By Trader'!$A55,'Import Peak'!$A$3:DS$100,DS$1,FALSE)),0,VLOOKUP('W. VaR &amp; Peak Pos By Trader'!$A55,'Import Peak'!$A$3:DS$100,DS$1,FALSE))</f>
        <v>0</v>
      </c>
      <c r="DT32" s="14">
        <f>IF(ISNA(VLOOKUP('W. VaR &amp; Peak Pos By Trader'!$A55,'Import Peak'!$A$3:DT$100,DT$1,FALSE)),0,VLOOKUP('W. VaR &amp; Peak Pos By Trader'!$A55,'Import Peak'!$A$3:DT$100,DT$1,FALSE))</f>
        <v>0</v>
      </c>
      <c r="DU32" s="14">
        <f>IF(ISNA(VLOOKUP('W. VaR &amp; Peak Pos By Trader'!$A55,'Import Peak'!$A$3:DU$100,DU$1,FALSE)),0,VLOOKUP('W. VaR &amp; Peak Pos By Trader'!$A55,'Import Peak'!$A$3:DU$100,DU$1,FALSE))</f>
        <v>0</v>
      </c>
      <c r="DV32" s="14">
        <f>IF(ISNA(VLOOKUP('W. VaR &amp; Peak Pos By Trader'!$A55,'Import Peak'!$A$3:DV$100,DV$1,FALSE)),0,VLOOKUP('W. VaR &amp; Peak Pos By Trader'!$A55,'Import Peak'!$A$3:DV$100,DV$1,FALSE))</f>
        <v>0</v>
      </c>
      <c r="DW32" s="14">
        <f>IF(ISNA(VLOOKUP('W. VaR &amp; Peak Pos By Trader'!$A55,'Import Peak'!$A$3:DW$100,DW$1,FALSE)),0,VLOOKUP('W. VaR &amp; Peak Pos By Trader'!$A55,'Import Peak'!$A$3:DW$100,DW$1,FALSE))</f>
        <v>0</v>
      </c>
      <c r="DX32" s="14">
        <f>IF(ISNA(VLOOKUP('W. VaR &amp; Peak Pos By Trader'!$A55,'Import Peak'!$A$3:DX$100,DX$1,FALSE)),0,VLOOKUP('W. VaR &amp; Peak Pos By Trader'!$A55,'Import Peak'!$A$3:DX$100,DX$1,FALSE))</f>
        <v>0</v>
      </c>
      <c r="DY32" s="14">
        <f>IF(ISNA(VLOOKUP('W. VaR &amp; Peak Pos By Trader'!$A55,'Import Peak'!$A$3:DY$100,DY$1,FALSE)),0,VLOOKUP('W. VaR &amp; Peak Pos By Trader'!$A55,'Import Peak'!$A$3:DY$100,DY$1,FALSE))</f>
        <v>0</v>
      </c>
      <c r="DZ32" s="14">
        <f>IF(ISNA(VLOOKUP('W. VaR &amp; Peak Pos By Trader'!$A55,'Import Peak'!$A$3:DZ$100,DZ$1,FALSE)),0,VLOOKUP('W. VaR &amp; Peak Pos By Trader'!$A55,'Import Peak'!$A$3:DZ$100,DZ$1,FALSE))</f>
        <v>0</v>
      </c>
      <c r="EA32" s="14">
        <f>IF(ISNA(VLOOKUP('W. VaR &amp; Peak Pos By Trader'!$A55,'Import Peak'!$A$3:EA$100,EA$1,FALSE)),0,VLOOKUP('W. VaR &amp; Peak Pos By Trader'!$A55,'Import Peak'!$A$3:EA$100,EA$1,FALSE))</f>
        <v>0</v>
      </c>
      <c r="EB32" s="14">
        <f>IF(ISNA(VLOOKUP('W. VaR &amp; Peak Pos By Trader'!$A55,'Import Peak'!$A$3:EB$100,EB$1,FALSE)),0,VLOOKUP('W. VaR &amp; Peak Pos By Trader'!$A55,'Import Peak'!$A$3:EB$100,EB$1,FALSE))</f>
        <v>0</v>
      </c>
      <c r="EC32" s="14">
        <f>IF(ISNA(VLOOKUP('W. VaR &amp; Peak Pos By Trader'!$A55,'Import Peak'!$A$3:EC$100,EC$1,FALSE)),0,VLOOKUP('W. VaR &amp; Peak Pos By Trader'!$A55,'Import Peak'!$A$3:EC$100,EC$1,FALSE))</f>
        <v>0</v>
      </c>
      <c r="ED32" s="14">
        <f>IF(ISNA(VLOOKUP('W. VaR &amp; Peak Pos By Trader'!$A55,'Import Peak'!$A$3:ED$100,ED$1,FALSE)),0,VLOOKUP('W. VaR &amp; Peak Pos By Trader'!$A55,'Import Peak'!$A$3:ED$100,ED$1,FALSE))</f>
        <v>0</v>
      </c>
      <c r="EE32" s="14">
        <f>IF(ISNA(VLOOKUP('W. VaR &amp; Peak Pos By Trader'!$A55,'Import Peak'!$A$3:EE$100,EE$1,FALSE)),0,VLOOKUP('W. VaR &amp; Peak Pos By Trader'!$A55,'Import Peak'!$A$3:EE$100,EE$1,FALSE))</f>
        <v>0</v>
      </c>
      <c r="EF32" s="14">
        <f>IF(ISNA(VLOOKUP('W. VaR &amp; Peak Pos By Trader'!$A55,'Import Peak'!$A$3:EF$100,EF$1,FALSE)),0,VLOOKUP('W. VaR &amp; Peak Pos By Trader'!$A55,'Import Peak'!$A$3:EF$100,EF$1,FALSE))</f>
        <v>0</v>
      </c>
      <c r="EG32" s="14">
        <f>IF(ISNA(VLOOKUP('W. VaR &amp; Peak Pos By Trader'!$A55,'Import Peak'!$A$3:EG$100,EG$1,FALSE)),0,VLOOKUP('W. VaR &amp; Peak Pos By Trader'!$A55,'Import Peak'!$A$3:EG$100,EG$1,FALSE))</f>
        <v>0</v>
      </c>
      <c r="EH32" s="14">
        <f>IF(ISNA(VLOOKUP('W. VaR &amp; Peak Pos By Trader'!$A55,'Import Peak'!$A$3:EH$100,EH$1,FALSE)),0,VLOOKUP('W. VaR &amp; Peak Pos By Trader'!$A55,'Import Peak'!$A$3:EH$100,EH$1,FALSE))</f>
        <v>0</v>
      </c>
      <c r="EI32" s="14">
        <f>IF(ISNA(VLOOKUP('W. VaR &amp; Peak Pos By Trader'!$A55,'Import Peak'!$A$3:EI$100,EI$1,FALSE)),0,VLOOKUP('W. VaR &amp; Peak Pos By Trader'!$A55,'Import Peak'!$A$3:EI$100,EI$1,FALSE))</f>
        <v>0</v>
      </c>
      <c r="EJ32" s="14">
        <f>IF(ISNA(VLOOKUP('W. VaR &amp; Peak Pos By Trader'!$A55,'Import Peak'!$A$3:EJ$100,EJ$1,FALSE)),0,VLOOKUP('W. VaR &amp; Peak Pos By Trader'!$A55,'Import Peak'!$A$3:EJ$100,EJ$1,FALSE))</f>
        <v>0</v>
      </c>
      <c r="EK32" s="14">
        <f>IF(ISNA(VLOOKUP('W. VaR &amp; Peak Pos By Trader'!$A55,'Import Peak'!$A$3:EK$100,EK$1,FALSE)),0,VLOOKUP('W. VaR &amp; Peak Pos By Trader'!$A55,'Import Peak'!$A$3:EK$100,EK$1,FALSE))</f>
        <v>0</v>
      </c>
      <c r="EL32" s="14">
        <f>IF(ISNA(VLOOKUP('W. VaR &amp; Peak Pos By Trader'!$A55,'Import Peak'!$A$3:EL$100,EL$1,FALSE)),0,VLOOKUP('W. VaR &amp; Peak Pos By Trader'!$A55,'Import Peak'!$A$3:EL$100,EL$1,FALSE))</f>
        <v>0</v>
      </c>
      <c r="EM32" s="14">
        <f>IF(ISNA(VLOOKUP('W. VaR &amp; Peak Pos By Trader'!$A55,'Import Peak'!$A$3:EM$100,EM$1,FALSE)),0,VLOOKUP('W. VaR &amp; Peak Pos By Trader'!$A55,'Import Peak'!$A$3:EM$100,EM$1,FALSE))</f>
        <v>0</v>
      </c>
      <c r="EN32" s="14">
        <f>IF(ISNA(VLOOKUP('W. VaR &amp; Peak Pos By Trader'!$A55,'Import Peak'!$A$3:EN$100,EN$1,FALSE)),0,VLOOKUP('W. VaR &amp; Peak Pos By Trader'!$A55,'Import Peak'!$A$3:EN$100,EN$1,FALSE))</f>
        <v>0</v>
      </c>
      <c r="EO32" s="14">
        <f>IF(ISNA(VLOOKUP('W. VaR &amp; Peak Pos By Trader'!$A55,'Import Peak'!$A$3:EO$100,EO$1,FALSE)),0,VLOOKUP('W. VaR &amp; Peak Pos By Trader'!$A55,'Import Peak'!$A$3:EO$100,EO$1,FALSE))</f>
        <v>0</v>
      </c>
      <c r="EP32" s="14">
        <f>IF(ISNA(VLOOKUP('W. VaR &amp; Peak Pos By Trader'!$A55,'Import Peak'!$A$3:EP$100,EP$1,FALSE)),0,VLOOKUP('W. VaR &amp; Peak Pos By Trader'!$A55,'Import Peak'!$A$3:EP$100,EP$1,FALSE))</f>
        <v>0</v>
      </c>
      <c r="EQ32" s="14">
        <f>IF(ISNA(VLOOKUP('W. VaR &amp; Peak Pos By Trader'!$A55,'Import Peak'!$A$3:EQ$100,EQ$1,FALSE)),0,VLOOKUP('W. VaR &amp; Peak Pos By Trader'!$A55,'Import Peak'!$A$3:EQ$100,EQ$1,FALSE))</f>
        <v>0</v>
      </c>
      <c r="ER32" s="14">
        <f>IF(ISNA(VLOOKUP('W. VaR &amp; Peak Pos By Trader'!$A55,'Import Peak'!$A$3:ER$100,ER$1,FALSE)),0,VLOOKUP('W. VaR &amp; Peak Pos By Trader'!$A55,'Import Peak'!$A$3:ER$100,ER$1,FALSE))</f>
        <v>0</v>
      </c>
      <c r="ES32" s="14">
        <f>IF(ISNA(VLOOKUP('W. VaR &amp; Peak Pos By Trader'!$A55,'Import Peak'!$A$3:ES$100,ES$1,FALSE)),0,VLOOKUP('W. VaR &amp; Peak Pos By Trader'!$A55,'Import Peak'!$A$3:ES$100,ES$1,FALSE))</f>
        <v>0</v>
      </c>
      <c r="ET32" s="14">
        <f>IF(ISNA(VLOOKUP('W. VaR &amp; Peak Pos By Trader'!$A55,'Import Peak'!$A$3:ET$100,ET$1,FALSE)),0,VLOOKUP('W. VaR &amp; Peak Pos By Trader'!$A55,'Import Peak'!$A$3:ET$100,ET$1,FALSE))</f>
        <v>0</v>
      </c>
      <c r="EU32" s="14">
        <f>IF(ISNA(VLOOKUP('W. VaR &amp; Peak Pos By Trader'!$A55,'Import Peak'!$A$3:EU$100,EU$1,FALSE)),0,VLOOKUP('W. VaR &amp; Peak Pos By Trader'!$A55,'Import Peak'!$A$3:EU$100,EU$1,FALSE))</f>
        <v>0</v>
      </c>
      <c r="EV32" s="14">
        <f>IF(ISNA(VLOOKUP('W. VaR &amp; Peak Pos By Trader'!$A55,'Import Peak'!$A$3:EV$100,EV$1,FALSE)),0,VLOOKUP('W. VaR &amp; Peak Pos By Trader'!$A55,'Import Peak'!$A$3:EV$100,EV$1,FALSE))</f>
        <v>0</v>
      </c>
      <c r="EW32" s="14">
        <f>IF(ISNA(VLOOKUP('W. VaR &amp; Peak Pos By Trader'!$A55,'Import Peak'!$A$3:EW$100,EW$1,FALSE)),0,VLOOKUP('W. VaR &amp; Peak Pos By Trader'!$A55,'Import Peak'!$A$3:EW$100,EW$1,FALSE))</f>
        <v>0</v>
      </c>
      <c r="EX32" s="14">
        <f>IF(ISNA(VLOOKUP('W. VaR &amp; Peak Pos By Trader'!$A55,'Import Peak'!$A$3:EX$100,EX$1,FALSE)),0,VLOOKUP('W. VaR &amp; Peak Pos By Trader'!$A55,'Import Peak'!$A$3:EX$100,EX$1,FALSE))</f>
        <v>0</v>
      </c>
      <c r="EY32" s="14">
        <f>IF(ISNA(VLOOKUP('W. VaR &amp; Peak Pos By Trader'!$A55,'Import Peak'!$A$3:EY$100,EY$1,FALSE)),0,VLOOKUP('W. VaR &amp; Peak Pos By Trader'!$A55,'Import Peak'!$A$3:EY$100,EY$1,FALSE))</f>
        <v>0</v>
      </c>
      <c r="EZ32" s="14">
        <f>IF(ISNA(VLOOKUP('W. VaR &amp; Peak Pos By Trader'!$A55,'Import Peak'!$A$3:EZ$100,EZ$1,FALSE)),0,VLOOKUP('W. VaR &amp; Peak Pos By Trader'!$A55,'Import Peak'!$A$3:EZ$100,EZ$1,FALSE))</f>
        <v>0</v>
      </c>
      <c r="FA32" s="14">
        <f>IF(ISNA(VLOOKUP('W. VaR &amp; Peak Pos By Trader'!$A55,'Import Peak'!$A$3:FA$100,FA$1,FALSE)),0,VLOOKUP('W. VaR &amp; Peak Pos By Trader'!$A55,'Import Peak'!$A$3:FA$100,FA$1,FALSE))</f>
        <v>0</v>
      </c>
      <c r="FB32" s="14">
        <f>IF(ISNA(VLOOKUP('W. VaR &amp; Peak Pos By Trader'!$A55,'Import Peak'!$A$3:FB$100,FB$1,FALSE)),0,VLOOKUP('W. VaR &amp; Peak Pos By Trader'!$A55,'Import Peak'!$A$3:FB$100,FB$1,FALSE))</f>
        <v>0</v>
      </c>
      <c r="FC32" s="14">
        <f>IF(ISNA(VLOOKUP('W. VaR &amp; Peak Pos By Trader'!$A55,'Import Peak'!$A$3:FC$100,FC$1,FALSE)),0,VLOOKUP('W. VaR &amp; Peak Pos By Trader'!$A55,'Import Peak'!$A$3:FC$100,FC$1,FALSE))</f>
        <v>0</v>
      </c>
      <c r="FD32" s="14">
        <f>IF(ISNA(VLOOKUP('W. VaR &amp; Peak Pos By Trader'!$A55,'Import Peak'!$A$3:FD$100,FD$1,FALSE)),0,VLOOKUP('W. VaR &amp; Peak Pos By Trader'!$A55,'Import Peak'!$A$3:FD$100,FD$1,FALSE))</f>
        <v>0</v>
      </c>
      <c r="FE32" s="14">
        <f>IF(ISNA(VLOOKUP('W. VaR &amp; Peak Pos By Trader'!$A55,'Import Peak'!$A$3:FE$100,FE$1,FALSE)),0,VLOOKUP('W. VaR &amp; Peak Pos By Trader'!$A55,'Import Peak'!$A$3:FE$100,FE$1,FALSE))</f>
        <v>0</v>
      </c>
      <c r="FF32" s="14">
        <f>IF(ISNA(VLOOKUP('W. VaR &amp; Peak Pos By Trader'!$A55,'Import Peak'!$A$3:FF$100,FF$1,FALSE)),0,VLOOKUP('W. VaR &amp; Peak Pos By Trader'!$A55,'Import Peak'!$A$3:FF$100,FF$1,FALSE))</f>
        <v>0</v>
      </c>
      <c r="FG32" s="14">
        <f>IF(ISNA(VLOOKUP('W. VaR &amp; Peak Pos By Trader'!$A55,'Import Peak'!$A$3:FG$100,FG$1,FALSE)),0,VLOOKUP('W. VaR &amp; Peak Pos By Trader'!$A55,'Import Peak'!$A$3:FG$100,FG$1,FALSE))</f>
        <v>0</v>
      </c>
      <c r="FH32" s="14">
        <f>IF(ISNA(VLOOKUP('W. VaR &amp; Peak Pos By Trader'!$A55,'Import Peak'!$A$3:FH$100,FH$1,FALSE)),0,VLOOKUP('W. VaR &amp; Peak Pos By Trader'!$A55,'Import Peak'!$A$3:FH$100,FH$1,FALSE))</f>
        <v>0</v>
      </c>
      <c r="FI32" s="14">
        <f>IF(ISNA(VLOOKUP('W. VaR &amp; Peak Pos By Trader'!$A55,'Import Peak'!$A$3:FI$100,FI$1,FALSE)),0,VLOOKUP('W. VaR &amp; Peak Pos By Trader'!$A55,'Import Peak'!$A$3:FI$100,FI$1,FALSE))</f>
        <v>0</v>
      </c>
      <c r="FJ32" s="14">
        <f>IF(ISNA(VLOOKUP('W. VaR &amp; Peak Pos By Trader'!$A55,'Import Peak'!$A$3:FJ$100,FJ$1,FALSE)),0,VLOOKUP('W. VaR &amp; Peak Pos By Trader'!$A55,'Import Peak'!$A$3:FJ$100,FJ$1,FALSE))</f>
        <v>0</v>
      </c>
      <c r="FK32" s="14">
        <f>IF(ISNA(VLOOKUP('W. VaR &amp; Peak Pos By Trader'!$A55,'Import Peak'!$A$3:FK$100,FK$1,FALSE)),0,VLOOKUP('W. VaR &amp; Peak Pos By Trader'!$A55,'Import Peak'!$A$3:FK$100,FK$1,FALSE))</f>
        <v>0</v>
      </c>
      <c r="FL32" s="14">
        <f>IF(ISNA(VLOOKUP('W. VaR &amp; Peak Pos By Trader'!$A55,'Import Peak'!$A$3:FL$100,FL$1,FALSE)),0,VLOOKUP('W. VaR &amp; Peak Pos By Trader'!$A55,'Import Peak'!$A$3:FL$100,FL$1,FALSE))</f>
        <v>0</v>
      </c>
      <c r="FM32" s="14">
        <f>IF(ISNA(VLOOKUP('W. VaR &amp; Peak Pos By Trader'!$A55,'Import Peak'!$A$3:FM$100,FM$1,FALSE)),0,VLOOKUP('W. VaR &amp; Peak Pos By Trader'!$A55,'Import Peak'!$A$3:FM$100,FM$1,FALSE))</f>
        <v>0</v>
      </c>
      <c r="FN32" s="14">
        <f>IF(ISNA(VLOOKUP('W. VaR &amp; Peak Pos By Trader'!$A55,'Import Peak'!$A$3:FN$100,FN$1,FALSE)),0,VLOOKUP('W. VaR &amp; Peak Pos By Trader'!$A55,'Import Peak'!$A$3:FN$100,FN$1,FALSE))</f>
        <v>0</v>
      </c>
      <c r="FO32" s="14">
        <f>IF(ISNA(VLOOKUP('W. VaR &amp; Peak Pos By Trader'!$A55,'Import Peak'!$A$3:FO$100,FO$1,FALSE)),0,VLOOKUP('W. VaR &amp; Peak Pos By Trader'!$A55,'Import Peak'!$A$3:FO$100,FO$1,FALSE))</f>
        <v>0</v>
      </c>
      <c r="FP32" s="14">
        <f>IF(ISNA(VLOOKUP('W. VaR &amp; Peak Pos By Trader'!$A55,'Import Peak'!$A$3:FP$100,FP$1,FALSE)),0,VLOOKUP('W. VaR &amp; Peak Pos By Trader'!$A55,'Import Peak'!$A$3:FP$100,FP$1,FALSE))</f>
        <v>0</v>
      </c>
      <c r="FQ32" s="14">
        <f>IF(ISNA(VLOOKUP('W. VaR &amp; Peak Pos By Trader'!$A55,'Import Peak'!$A$3:FQ$100,FQ$1,FALSE)),0,VLOOKUP('W. VaR &amp; Peak Pos By Trader'!$A55,'Import Peak'!$A$3:FQ$100,FQ$1,FALSE))</f>
        <v>0</v>
      </c>
      <c r="FR32" s="14">
        <f>IF(ISNA(VLOOKUP('W. VaR &amp; Peak Pos By Trader'!$A55,'Import Peak'!$A$3:FR$100,FR$1,FALSE)),0,VLOOKUP('W. VaR &amp; Peak Pos By Trader'!$A55,'Import Peak'!$A$3:FR$100,FR$1,FALSE))</f>
        <v>0</v>
      </c>
      <c r="FS32" s="14">
        <f>IF(ISNA(VLOOKUP('W. VaR &amp; Peak Pos By Trader'!$A55,'Import Peak'!$A$3:FS$100,FS$1,FALSE)),0,VLOOKUP('W. VaR &amp; Peak Pos By Trader'!$A55,'Import Peak'!$A$3:FS$100,FS$1,FALSE))</f>
        <v>0</v>
      </c>
      <c r="FT32" s="14">
        <f>IF(ISNA(VLOOKUP('W. VaR &amp; Peak Pos By Trader'!$A55,'Import Peak'!$A$3:FT$100,FT$1,FALSE)),0,VLOOKUP('W. VaR &amp; Peak Pos By Trader'!$A55,'Import Peak'!$A$3:FT$100,FT$1,FALSE))</f>
        <v>0</v>
      </c>
      <c r="FU32" s="14">
        <f>IF(ISNA(VLOOKUP('W. VaR &amp; Peak Pos By Trader'!$A55,'Import Peak'!$A$3:FU$100,FU$1,FALSE)),0,VLOOKUP('W. VaR &amp; Peak Pos By Trader'!$A55,'Import Peak'!$A$3:FU$100,FU$1,FALSE))</f>
        <v>0</v>
      </c>
      <c r="FV32" s="14">
        <f>IF(ISNA(VLOOKUP('W. VaR &amp; Peak Pos By Trader'!$A55,'Import Peak'!$A$3:FV$100,FV$1,FALSE)),0,VLOOKUP('W. VaR &amp; Peak Pos By Trader'!$A55,'Import Peak'!$A$3:FV$100,FV$1,FALSE))</f>
        <v>0</v>
      </c>
      <c r="FW32" s="14">
        <f>IF(ISNA(VLOOKUP('W. VaR &amp; Peak Pos By Trader'!$A55,'Import Peak'!$A$3:FW$100,FW$1,FALSE)),0,VLOOKUP('W. VaR &amp; Peak Pos By Trader'!$A55,'Import Peak'!$A$3:FW$100,FW$1,FALSE))</f>
        <v>0</v>
      </c>
      <c r="FX32" s="14">
        <f>IF(ISNA(VLOOKUP('W. VaR &amp; Peak Pos By Trader'!$A55,'Import Peak'!$A$3:FX$100,FX$1,FALSE)),0,VLOOKUP('W. VaR &amp; Peak Pos By Trader'!$A55,'Import Peak'!$A$3:FX$100,FX$1,FALSE))</f>
        <v>0</v>
      </c>
      <c r="FY32" s="14">
        <f>IF(ISNA(VLOOKUP('W. VaR &amp; Peak Pos By Trader'!$A55,'Import Peak'!$A$3:FY$100,FY$1,FALSE)),0,VLOOKUP('W. VaR &amp; Peak Pos By Trader'!$A55,'Import Peak'!$A$3:FY$100,FY$1,FALSE))</f>
        <v>0</v>
      </c>
      <c r="FZ32" s="14">
        <f>IF(ISNA(VLOOKUP('W. VaR &amp; Peak Pos By Trader'!$A55,'Import Peak'!$A$3:FZ$100,FZ$1,FALSE)),0,VLOOKUP('W. VaR &amp; Peak Pos By Trader'!$A55,'Import Peak'!$A$3:FZ$100,FZ$1,FALSE))</f>
        <v>0</v>
      </c>
      <c r="GA32" s="14">
        <f>IF(ISNA(VLOOKUP('W. VaR &amp; Peak Pos By Trader'!$A55,'Import Peak'!$A$3:GA$100,GA$1,FALSE)),0,VLOOKUP('W. VaR &amp; Peak Pos By Trader'!$A55,'Import Peak'!$A$3:GA$100,GA$1,FALSE))</f>
        <v>0</v>
      </c>
      <c r="GB32" s="14">
        <f>IF(ISNA(VLOOKUP('W. VaR &amp; Peak Pos By Trader'!$A55,'Import Peak'!$A$3:GB$100,GB$1,FALSE)),0,VLOOKUP('W. VaR &amp; Peak Pos By Trader'!$A55,'Import Peak'!$A$3:GB$100,GB$1,FALSE))</f>
        <v>0</v>
      </c>
      <c r="GC32" s="14">
        <f>IF(ISNA(VLOOKUP('W. VaR &amp; Peak Pos By Trader'!$A55,'Import Peak'!$A$3:GC$100,GC$1,FALSE)),0,VLOOKUP('W. VaR &amp; Peak Pos By Trader'!$A55,'Import Peak'!$A$3:GC$100,GC$1,FALSE))</f>
        <v>0</v>
      </c>
      <c r="GD32" s="14">
        <f>IF(ISNA(VLOOKUP('W. VaR &amp; Peak Pos By Trader'!$A55,'Import Peak'!$A$3:GD$100,GD$1,FALSE)),0,VLOOKUP('W. VaR &amp; Peak Pos By Trader'!$A55,'Import Peak'!$A$3:GD$100,GD$1,FALSE))</f>
        <v>0</v>
      </c>
      <c r="GE32" s="14">
        <f>IF(ISNA(VLOOKUP('W. VaR &amp; Peak Pos By Trader'!$A55,'Import Peak'!$A$3:GE$100,GE$1,FALSE)),0,VLOOKUP('W. VaR &amp; Peak Pos By Trader'!$A55,'Import Peak'!$A$3:GE$100,GE$1,FALSE))</f>
        <v>0</v>
      </c>
      <c r="GF32" s="14">
        <f>IF(ISNA(VLOOKUP('W. VaR &amp; Peak Pos By Trader'!$A55,'Import Peak'!$A$3:GF$100,GF$1,FALSE)),0,VLOOKUP('W. VaR &amp; Peak Pos By Trader'!$A55,'Import Peak'!$A$3:GF$100,GF$1,FALSE))</f>
        <v>0</v>
      </c>
      <c r="GG32" s="14">
        <f>IF(ISNA(VLOOKUP('W. VaR &amp; Peak Pos By Trader'!$A55,'Import Peak'!$A$3:GG$100,GG$1,FALSE)),0,VLOOKUP('W. VaR &amp; Peak Pos By Trader'!$A55,'Import Peak'!$A$3:GG$100,GG$1,FALSE))</f>
        <v>0</v>
      </c>
      <c r="GH32" s="14">
        <f>IF(ISNA(VLOOKUP('W. VaR &amp; Peak Pos By Trader'!$A55,'Import Peak'!$A$3:GH$100,GH$1,FALSE)),0,VLOOKUP('W. VaR &amp; Peak Pos By Trader'!$A55,'Import Peak'!$A$3:GH$100,GH$1,FALSE))</f>
        <v>0</v>
      </c>
      <c r="GI32" s="14">
        <f>IF(ISNA(VLOOKUP('W. VaR &amp; Peak Pos By Trader'!$A55,'Import Peak'!$A$3:GI$100,GI$1,FALSE)),0,VLOOKUP('W. VaR &amp; Peak Pos By Trader'!$A55,'Import Peak'!$A$3:GI$100,GI$1,FALSE))</f>
        <v>0</v>
      </c>
      <c r="GJ32" s="14">
        <f>IF(ISNA(VLOOKUP('W. VaR &amp; Peak Pos By Trader'!$A55,'Import Peak'!$A$3:GJ$100,GJ$1,FALSE)),0,VLOOKUP('W. VaR &amp; Peak Pos By Trader'!$A55,'Import Peak'!$A$3:GJ$100,GJ$1,FALSE))</f>
        <v>0</v>
      </c>
      <c r="GK32" s="14">
        <f>IF(ISNA(VLOOKUP('W. VaR &amp; Peak Pos By Trader'!$A55,'Import Peak'!$A$3:GK$100,GK$1,FALSE)),0,VLOOKUP('W. VaR &amp; Peak Pos By Trader'!$A55,'Import Peak'!$A$3:GK$100,GK$1,FALSE))</f>
        <v>0</v>
      </c>
      <c r="GL32" s="14">
        <f>IF(ISNA(VLOOKUP('W. VaR &amp; Peak Pos By Trader'!$A55,'Import Peak'!$A$3:GL$100,GL$1,FALSE)),0,VLOOKUP('W. VaR &amp; Peak Pos By Trader'!$A55,'Import Peak'!$A$3:GL$100,GL$1,FALSE))</f>
        <v>0</v>
      </c>
      <c r="GM32" s="14">
        <f>IF(ISNA(VLOOKUP('W. VaR &amp; Peak Pos By Trader'!$A55,'Import Peak'!$A$3:GM$100,GM$1,FALSE)),0,VLOOKUP('W. VaR &amp; Peak Pos By Trader'!$A55,'Import Peak'!$A$3:GM$100,GM$1,FALSE))</f>
        <v>0</v>
      </c>
      <c r="GN32" s="14">
        <f>IF(ISNA(VLOOKUP('W. VaR &amp; Peak Pos By Trader'!$A55,'Import Peak'!$A$3:GN$100,GN$1,FALSE)),0,VLOOKUP('W. VaR &amp; Peak Pos By Trader'!$A55,'Import Peak'!$A$3:GN$100,GN$1,FALSE))</f>
        <v>0</v>
      </c>
      <c r="GO32" s="14">
        <f>IF(ISNA(VLOOKUP('W. VaR &amp; Peak Pos By Trader'!$A55,'Import Peak'!$A$3:GO$100,GO$1,FALSE)),0,VLOOKUP('W. VaR &amp; Peak Pos By Trader'!$A55,'Import Peak'!$A$3:GO$100,GO$1,FALSE))</f>
        <v>0</v>
      </c>
      <c r="GP32" s="14">
        <f>IF(ISNA(VLOOKUP('W. VaR &amp; Peak Pos By Trader'!$A55,'Import Peak'!$A$3:GP$100,GP$1,FALSE)),0,VLOOKUP('W. VaR &amp; Peak Pos By Trader'!$A55,'Import Peak'!$A$3:GP$100,GP$1,FALSE))</f>
        <v>0</v>
      </c>
      <c r="GQ32" s="14">
        <f>IF(ISNA(VLOOKUP('W. VaR &amp; Peak Pos By Trader'!$A55,'Import Peak'!$A$3:GQ$100,GQ$1,FALSE)),0,VLOOKUP('W. VaR &amp; Peak Pos By Trader'!$A55,'Import Peak'!$A$3:GQ$100,GQ$1,FALSE))</f>
        <v>0</v>
      </c>
      <c r="GR32" s="14">
        <f>IF(ISNA(VLOOKUP('W. VaR &amp; Peak Pos By Trader'!$A55,'Import Peak'!$A$3:GR$100,GR$1,FALSE)),0,VLOOKUP('W. VaR &amp; Peak Pos By Trader'!$A55,'Import Peak'!$A$3:GR$100,GR$1,FALSE))</f>
        <v>0</v>
      </c>
      <c r="GS32" s="14">
        <f>IF(ISNA(VLOOKUP('W. VaR &amp; Peak Pos By Trader'!$A55,'Import Peak'!$A$3:GS$100,GS$1,FALSE)),0,VLOOKUP('W. VaR &amp; Peak Pos By Trader'!$A55,'Import Peak'!$A$3:GS$100,GS$1,FALSE))</f>
        <v>0</v>
      </c>
      <c r="GT32" s="14">
        <f>IF(ISNA(VLOOKUP('W. VaR &amp; Peak Pos By Trader'!$A55,'Import Peak'!$A$3:GT$100,GT$1,FALSE)),0,VLOOKUP('W. VaR &amp; Peak Pos By Trader'!$A55,'Import Peak'!$A$3:GT$100,GT$1,FALSE))</f>
        <v>0</v>
      </c>
      <c r="GU32" s="14">
        <f>IF(ISNA(VLOOKUP('W. VaR &amp; Peak Pos By Trader'!$A55,'Import Peak'!$A$3:GU$100,GU$1,FALSE)),0,VLOOKUP('W. VaR &amp; Peak Pos By Trader'!$A55,'Import Peak'!$A$3:GU$100,GU$1,FALSE))</f>
        <v>0</v>
      </c>
      <c r="GV32" s="14">
        <f>IF(ISNA(VLOOKUP('W. VaR &amp; Peak Pos By Trader'!$A55,'Import Peak'!$A$3:GV$100,GV$1,FALSE)),0,VLOOKUP('W. VaR &amp; Peak Pos By Trader'!$A55,'Import Peak'!$A$3:GV$100,GV$1,FALSE))</f>
        <v>0</v>
      </c>
      <c r="GW32" s="14">
        <f>IF(ISNA(VLOOKUP('W. VaR &amp; Peak Pos By Trader'!$A55,'Import Peak'!$A$3:GW$100,GW$1,FALSE)),0,VLOOKUP('W. VaR &amp; Peak Pos By Trader'!$A55,'Import Peak'!$A$3:GW$100,GW$1,FALSE))</f>
        <v>0</v>
      </c>
      <c r="GX32" s="14">
        <f>IF(ISNA(VLOOKUP('W. VaR &amp; Peak Pos By Trader'!$A55,'Import Peak'!$A$3:GX$100,GX$1,FALSE)),0,VLOOKUP('W. VaR &amp; Peak Pos By Trader'!$A55,'Import Peak'!$A$3:GX$100,GX$1,FALSE))</f>
        <v>0</v>
      </c>
      <c r="GY32" s="14">
        <f>IF(ISNA(VLOOKUP('W. VaR &amp; Peak Pos By Trader'!$A55,'Import Peak'!$A$3:GY$100,GY$1,FALSE)),0,VLOOKUP('W. VaR &amp; Peak Pos By Trader'!$A55,'Import Peak'!$A$3:GY$100,GY$1,FALSE))</f>
        <v>0</v>
      </c>
      <c r="GZ32" s="14">
        <f>IF(ISNA(VLOOKUP('W. VaR &amp; Peak Pos By Trader'!$A55,'Import Peak'!$A$3:GZ$100,GZ$1,FALSE)),0,VLOOKUP('W. VaR &amp; Peak Pos By Trader'!$A55,'Import Peak'!$A$3:GZ$100,GZ$1,FALSE))</f>
        <v>0</v>
      </c>
      <c r="HA32" s="14">
        <f>IF(ISNA(VLOOKUP('W. VaR &amp; Peak Pos By Trader'!$A55,'Import Peak'!$A$3:HA$100,HA$1,FALSE)),0,VLOOKUP('W. VaR &amp; Peak Pos By Trader'!$A55,'Import Peak'!$A$3:HA$100,HA$1,FALSE))</f>
        <v>0</v>
      </c>
      <c r="HB32" s="14">
        <f>IF(ISNA(VLOOKUP('W. VaR &amp; Peak Pos By Trader'!$A55,'Import Peak'!$A$3:HB$100,HB$1,FALSE)),0,VLOOKUP('W. VaR &amp; Peak Pos By Trader'!$A55,'Import Peak'!$A$3:HB$100,HB$1,FALSE))</f>
        <v>0</v>
      </c>
      <c r="HC32" s="14">
        <f>IF(ISNA(VLOOKUP('W. VaR &amp; Peak Pos By Trader'!$A55,'Import Peak'!$A$3:HC$100,HC$1,FALSE)),0,VLOOKUP('W. VaR &amp; Peak Pos By Trader'!$A55,'Import Peak'!$A$3:HC$100,HC$1,FALSE))</f>
        <v>0</v>
      </c>
      <c r="HD32" s="14">
        <f>IF(ISNA(VLOOKUP('W. VaR &amp; Peak Pos By Trader'!$A55,'Import Peak'!$A$3:HD$100,HD$1,FALSE)),0,VLOOKUP('W. VaR &amp; Peak Pos By Trader'!$A55,'Import Peak'!$A$3:HD$100,HD$1,FALSE))</f>
        <v>0</v>
      </c>
      <c r="HE32" s="14">
        <f>IF(ISNA(VLOOKUP('W. VaR &amp; Peak Pos By Trader'!$A55,'Import Peak'!$A$3:HE$100,HE$1,FALSE)),0,VLOOKUP('W. VaR &amp; Peak Pos By Trader'!$A55,'Import Peak'!$A$3:HE$100,HE$1,FALSE))</f>
        <v>0</v>
      </c>
      <c r="HF32" s="14">
        <f>IF(ISNA(VLOOKUP('W. VaR &amp; Peak Pos By Trader'!$A55,'Import Peak'!$A$3:HF$100,HF$1,FALSE)),0,VLOOKUP('W. VaR &amp; Peak Pos By Trader'!$A55,'Import Peak'!$A$3:HF$100,HF$1,FALSE))</f>
        <v>0</v>
      </c>
      <c r="HG32" s="14">
        <f>IF(ISNA(VLOOKUP('W. VaR &amp; Peak Pos By Trader'!$A55,'Import Peak'!$A$3:HG$100,HG$1,FALSE)),0,VLOOKUP('W. VaR &amp; Peak Pos By Trader'!$A55,'Import Peak'!$A$3:HG$100,HG$1,FALSE))</f>
        <v>0</v>
      </c>
      <c r="HH32" s="14">
        <f>IF(ISNA(VLOOKUP('W. VaR &amp; Peak Pos By Trader'!$A55,'Import Peak'!$A$3:HH$100,HH$1,FALSE)),0,VLOOKUP('W. VaR &amp; Peak Pos By Trader'!$A55,'Import Peak'!$A$3:HH$100,HH$1,FALSE))</f>
        <v>0</v>
      </c>
      <c r="HI32" s="14">
        <f>IF(ISNA(VLOOKUP('W. VaR &amp; Peak Pos By Trader'!$A55,'Import Peak'!$A$3:HI$100,HI$1,FALSE)),0,VLOOKUP('W. VaR &amp; Peak Pos By Trader'!$A55,'Import Peak'!$A$3:HI$100,HI$1,FALSE))</f>
        <v>0</v>
      </c>
      <c r="HJ32" s="14">
        <f>IF(ISNA(VLOOKUP('W. VaR &amp; Peak Pos By Trader'!$A55,'Import Peak'!$A$3:HJ$100,HJ$1,FALSE)),0,VLOOKUP('W. VaR &amp; Peak Pos By Trader'!$A55,'Import Peak'!$A$3:HJ$100,HJ$1,FALSE))</f>
        <v>0</v>
      </c>
      <c r="HK32" s="14">
        <f>IF(ISNA(VLOOKUP('W. VaR &amp; Peak Pos By Trader'!$A55,'Import Peak'!$A$3:HK$100,HK$1,FALSE)),0,VLOOKUP('W. VaR &amp; Peak Pos By Trader'!$A55,'Import Peak'!$A$3:HK$100,HK$1,FALSE))</f>
        <v>0</v>
      </c>
      <c r="HL32" s="14">
        <f>IF(ISNA(VLOOKUP('W. VaR &amp; Peak Pos By Trader'!$A55,'Import Peak'!$A$3:HL$100,HL$1,FALSE)),0,VLOOKUP('W. VaR &amp; Peak Pos By Trader'!$A55,'Import Peak'!$A$3:HL$100,HL$1,FALSE))</f>
        <v>0</v>
      </c>
      <c r="HM32" s="14">
        <f>IF(ISNA(VLOOKUP('W. VaR &amp; Peak Pos By Trader'!$A55,'Import Peak'!$A$3:HM$100,HM$1,FALSE)),0,VLOOKUP('W. VaR &amp; Peak Pos By Trader'!$A55,'Import Peak'!$A$3:HM$100,HM$1,FALSE))</f>
        <v>0</v>
      </c>
      <c r="HN32" s="14">
        <f>IF(ISNA(VLOOKUP('W. VaR &amp; Peak Pos By Trader'!$A55,'Import Peak'!$A$3:HN$100,HN$1,FALSE)),0,VLOOKUP('W. VaR &amp; Peak Pos By Trader'!$A55,'Import Peak'!$A$3:HN$100,HN$1,FALSE))</f>
        <v>0</v>
      </c>
      <c r="HO32" s="14">
        <f>IF(ISNA(VLOOKUP('W. VaR &amp; Peak Pos By Trader'!$A55,'Import Peak'!$A$3:HO$100,HO$1,FALSE)),0,VLOOKUP('W. VaR &amp; Peak Pos By Trader'!$A55,'Import Peak'!$A$3:HO$100,HO$1,FALSE))</f>
        <v>0</v>
      </c>
      <c r="HP32" s="14">
        <f>IF(ISNA(VLOOKUP('W. VaR &amp; Peak Pos By Trader'!$A55,'Import Peak'!$A$3:HP$100,HP$1,FALSE)),0,VLOOKUP('W. VaR &amp; Peak Pos By Trader'!$A55,'Import Peak'!$A$3:HP$100,HP$1,FALSE))</f>
        <v>0</v>
      </c>
      <c r="HQ32" s="14">
        <f>IF(ISNA(VLOOKUP('W. VaR &amp; Peak Pos By Trader'!$A55,'Import Peak'!$A$3:HQ$100,HQ$1,FALSE)),0,VLOOKUP('W. VaR &amp; Peak Pos By Trader'!$A55,'Import Peak'!$A$3:HQ$100,HQ$1,FALSE))</f>
        <v>0</v>
      </c>
      <c r="HR32" s="14">
        <f>IF(ISNA(VLOOKUP('W. VaR &amp; Peak Pos By Trader'!$A55,'Import Peak'!$A$3:HR$100,HR$1,FALSE)),0,VLOOKUP('W. VaR &amp; Peak Pos By Trader'!$A55,'Import Peak'!$A$3:HR$100,HR$1,FALSE))</f>
        <v>0</v>
      </c>
      <c r="HS32" s="14">
        <f>IF(ISNA(VLOOKUP('W. VaR &amp; Peak Pos By Trader'!$A55,'Import Peak'!$A$3:HS$100,HS$1,FALSE)),0,VLOOKUP('W. VaR &amp; Peak Pos By Trader'!$A55,'Import Peak'!$A$3:HS$100,HS$1,FALSE))</f>
        <v>0</v>
      </c>
      <c r="HT32" s="14">
        <f>IF(ISNA(VLOOKUP('W. VaR &amp; Peak Pos By Trader'!$A55,'Import Peak'!$A$3:HT$100,HT$1,FALSE)),0,VLOOKUP('W. VaR &amp; Peak Pos By Trader'!$A55,'Import Peak'!$A$3:HT$100,HT$1,FALSE))</f>
        <v>0</v>
      </c>
      <c r="HU32" s="14">
        <f>IF(ISNA(VLOOKUP('W. VaR &amp; Peak Pos By Trader'!$A55,'Import Peak'!$A$3:HU$100,HU$1,FALSE)),0,VLOOKUP('W. VaR &amp; Peak Pos By Trader'!$A55,'Import Peak'!$A$3:HU$100,HU$1,FALSE))</f>
        <v>0</v>
      </c>
      <c r="HV32" s="14">
        <f>IF(ISNA(VLOOKUP('W. VaR &amp; Peak Pos By Trader'!$A55,'Import Peak'!$A$3:HV$100,HV$1,FALSE)),0,VLOOKUP('W. VaR &amp; Peak Pos By Trader'!$A55,'Import Peak'!$A$3:HV$100,HV$1,FALSE))</f>
        <v>0</v>
      </c>
      <c r="HW32" s="14">
        <f>IF(ISNA(VLOOKUP('W. VaR &amp; Peak Pos By Trader'!$A55,'Import Peak'!$A$3:HW$100,HW$1,FALSE)),0,VLOOKUP('W. VaR &amp; Peak Pos By Trader'!$A55,'Import Peak'!$A$3:HW$100,HW$1,FALSE))</f>
        <v>0</v>
      </c>
      <c r="HX32" s="14">
        <f>IF(ISNA(VLOOKUP('W. VaR &amp; Peak Pos By Trader'!$A55,'Import Peak'!$A$3:HX$100,HX$1,FALSE)),0,VLOOKUP('W. VaR &amp; Peak Pos By Trader'!$A55,'Import Peak'!$A$3:HX$100,HX$1,FALSE))</f>
        <v>0</v>
      </c>
      <c r="HY32" s="14">
        <f>IF(ISNA(VLOOKUP('W. VaR &amp; Peak Pos By Trader'!$A55,'Import Peak'!$A$3:HY$100,HY$1,FALSE)),0,VLOOKUP('W. VaR &amp; Peak Pos By Trader'!$A55,'Import Peak'!$A$3:HY$100,HY$1,FALSE))</f>
        <v>0</v>
      </c>
      <c r="HZ32" s="14">
        <f>IF(ISNA(VLOOKUP('W. VaR &amp; Peak Pos By Trader'!$A55,'Import Peak'!$A$3:HZ$100,HZ$1,FALSE)),0,VLOOKUP('W. VaR &amp; Peak Pos By Trader'!$A55,'Import Peak'!$A$3:HZ$100,HZ$1,FALSE))</f>
        <v>0</v>
      </c>
      <c r="IA32" s="14">
        <f>IF(ISNA(VLOOKUP('W. VaR &amp; Peak Pos By Trader'!$A55,'Import Peak'!$A$3:IA$100,IA$1,FALSE)),0,VLOOKUP('W. VaR &amp; Peak Pos By Trader'!$A55,'Import Peak'!$A$3:IA$100,IA$1,FALSE))</f>
        <v>0</v>
      </c>
      <c r="IB32" s="14">
        <f>IF(ISNA(VLOOKUP('W. VaR &amp; Peak Pos By Trader'!$A55,'Import Peak'!$A$3:IB$100,IB$1,FALSE)),0,VLOOKUP('W. VaR &amp; Peak Pos By Trader'!$A55,'Import Peak'!$A$3:IB$100,IB$1,FALSE))</f>
        <v>0</v>
      </c>
      <c r="IC32" s="14">
        <f>IF(ISNA(VLOOKUP('W. VaR &amp; Peak Pos By Trader'!$A55,'Import Peak'!$A$3:IC$100,IC$1,FALSE)),0,VLOOKUP('W. VaR &amp; Peak Pos By Trader'!$A55,'Import Peak'!$A$3:IC$100,IC$1,FALSE))</f>
        <v>0</v>
      </c>
    </row>
    <row r="33" spans="1:237">
      <c r="A33" s="20" t="s">
        <v>83</v>
      </c>
      <c r="B33" s="14">
        <f>IF(ISNA(VLOOKUP('W. VaR &amp; Peak Pos By Trader'!$A56,'Import Peak'!$A$3:B$100,B$1,FALSE)),0,VLOOKUP('W. VaR &amp; Peak Pos By Trader'!$A56,'Import Peak'!$A$3:B$100,B$1,FALSE))</f>
        <v>0</v>
      </c>
      <c r="C33" s="14">
        <f>IF(ISNA(VLOOKUP('W. VaR &amp; Peak Pos By Trader'!$A56,'Import Peak'!$A$3:C$100,C$1,FALSE)),0,VLOOKUP('W. VaR &amp; Peak Pos By Trader'!$A56,'Import Peak'!$A$3:C$100,C$1,FALSE))</f>
        <v>0</v>
      </c>
      <c r="D33" s="14">
        <f>IF(ISNA(VLOOKUP('W. VaR &amp; Peak Pos By Trader'!$A56,'Import Peak'!$A$3:D$100,D$1,FALSE)),0,VLOOKUP('W. VaR &amp; Peak Pos By Trader'!$A56,'Import Peak'!$A$3:D$100,D$1,FALSE))</f>
        <v>0</v>
      </c>
      <c r="E33" s="14">
        <f>IF(ISNA(VLOOKUP('W. VaR &amp; Peak Pos By Trader'!$A56,'Import Peak'!$A$3:E$100,E$1,FALSE)),0,VLOOKUP('W. VaR &amp; Peak Pos By Trader'!$A56,'Import Peak'!$A$3:E$100,E$1,FALSE))</f>
        <v>0</v>
      </c>
      <c r="F33" s="14">
        <f>IF(ISNA(VLOOKUP('W. VaR &amp; Peak Pos By Trader'!$A56,'Import Peak'!$A$3:F$100,F$1,FALSE)),0,VLOOKUP('W. VaR &amp; Peak Pos By Trader'!$A56,'Import Peak'!$A$3:F$100,F$1,FALSE))</f>
        <v>0</v>
      </c>
      <c r="G33" s="14">
        <f>IF(ISNA(VLOOKUP('W. VaR &amp; Peak Pos By Trader'!$A56,'Import Peak'!$A$3:G$100,G$1,FALSE)),0,VLOOKUP('W. VaR &amp; Peak Pos By Trader'!$A56,'Import Peak'!$A$3:G$100,G$1,FALSE))</f>
        <v>0</v>
      </c>
      <c r="H33" s="14">
        <f>IF(ISNA(VLOOKUP('W. VaR &amp; Peak Pos By Trader'!$A56,'Import Peak'!$A$3:H$100,H$1,FALSE)),0,VLOOKUP('W. VaR &amp; Peak Pos By Trader'!$A56,'Import Peak'!$A$3:H$100,H$1,FALSE))</f>
        <v>0</v>
      </c>
      <c r="I33" s="14">
        <f>IF(ISNA(VLOOKUP('W. VaR &amp; Peak Pos By Trader'!$A56,'Import Peak'!$A$3:I$100,I$1,FALSE)),0,VLOOKUP('W. VaR &amp; Peak Pos By Trader'!$A56,'Import Peak'!$A$3:I$100,I$1,FALSE))</f>
        <v>-1998721.014</v>
      </c>
      <c r="J33" s="14">
        <f>IF(ISNA(VLOOKUP('W. VaR &amp; Peak Pos By Trader'!$A56,'Import Peak'!$A$3:J$100,J$1,FALSE)),0,VLOOKUP('W. VaR &amp; Peak Pos By Trader'!$A56,'Import Peak'!$A$3:J$100,J$1,FALSE))</f>
        <v>1685881.2709999999</v>
      </c>
      <c r="K33" s="14">
        <f>IF(ISNA(VLOOKUP('W. VaR &amp; Peak Pos By Trader'!$A56,'Import Peak'!$A$3:K$100,K$1,FALSE)),0,VLOOKUP('W. VaR &amp; Peak Pos By Trader'!$A56,'Import Peak'!$A$3:K$100,K$1,FALSE))</f>
        <v>-278809.4694</v>
      </c>
      <c r="L33" s="14">
        <f>IF(ISNA(VLOOKUP('W. VaR &amp; Peak Pos By Trader'!$A56,'Import Peak'!$A$3:L$100,L$1,FALSE)),0,VLOOKUP('W. VaR &amp; Peak Pos By Trader'!$A56,'Import Peak'!$A$3:L$100,L$1,FALSE))</f>
        <v>-308176.40860000002</v>
      </c>
      <c r="M33" s="14">
        <f>IF(ISNA(VLOOKUP('W. VaR &amp; Peak Pos By Trader'!$A56,'Import Peak'!$A$3:M$100,M$1,FALSE)),0,VLOOKUP('W. VaR &amp; Peak Pos By Trader'!$A56,'Import Peak'!$A$3:M$100,M$1,FALSE))</f>
        <v>-297701.15000000002</v>
      </c>
      <c r="N33" s="14">
        <f>IF(ISNA(VLOOKUP('W. VaR &amp; Peak Pos By Trader'!$A56,'Import Peak'!$A$3:N$100,N$1,FALSE)),0,VLOOKUP('W. VaR &amp; Peak Pos By Trader'!$A56,'Import Peak'!$A$3:N$100,N$1,FALSE))</f>
        <v>-307048.40019999997</v>
      </c>
      <c r="O33" s="14">
        <f>IF(ISNA(VLOOKUP('W. VaR &amp; Peak Pos By Trader'!$A56,'Import Peak'!$A$3:O$100,O$1,FALSE)),0,VLOOKUP('W. VaR &amp; Peak Pos By Trader'!$A56,'Import Peak'!$A$3:O$100,O$1,FALSE))</f>
        <v>-296554.0208</v>
      </c>
      <c r="P33" s="14">
        <f>IF(ISNA(VLOOKUP('W. VaR &amp; Peak Pos By Trader'!$A56,'Import Peak'!$A$3:P$100,P$1,FALSE)),0,VLOOKUP('W. VaR &amp; Peak Pos By Trader'!$A56,'Import Peak'!$A$3:P$100,P$1,FALSE))</f>
        <v>-305818.76559999998</v>
      </c>
      <c r="Q33" s="14">
        <f>IF(ISNA(VLOOKUP('W. VaR &amp; Peak Pos By Trader'!$A56,'Import Peak'!$A$3:Q$100,Q$1,FALSE)),0,VLOOKUP('W. VaR &amp; Peak Pos By Trader'!$A56,'Import Peak'!$A$3:Q$100,Q$1,FALSE))</f>
        <v>-305127.23499999999</v>
      </c>
      <c r="R33" s="14">
        <f>IF(ISNA(VLOOKUP('W. VaR &amp; Peak Pos By Trader'!$A56,'Import Peak'!$A$3:R$100,R$1,FALSE)),0,VLOOKUP('W. VaR &amp; Peak Pos By Trader'!$A56,'Import Peak'!$A$3:R$100,R$1,FALSE))</f>
        <v>-294589.70260000002</v>
      </c>
      <c r="S33" s="14">
        <f>IF(ISNA(VLOOKUP('W. VaR &amp; Peak Pos By Trader'!$A56,'Import Peak'!$A$3:S$100,S$1,FALSE)),0,VLOOKUP('W. VaR &amp; Peak Pos By Trader'!$A56,'Import Peak'!$A$3:S$100,S$1,FALSE))</f>
        <v>-303677.77140000003</v>
      </c>
      <c r="T33" s="14">
        <f>IF(ISNA(VLOOKUP('W. VaR &amp; Peak Pos By Trader'!$A56,'Import Peak'!$A$3:T$100,T$1,FALSE)),0,VLOOKUP('W. VaR &amp; Peak Pos By Trader'!$A56,'Import Peak'!$A$3:T$100,T$1,FALSE))</f>
        <v>-293105.19219999999</v>
      </c>
      <c r="U33" s="14">
        <f>IF(ISNA(VLOOKUP('W. VaR &amp; Peak Pos By Trader'!$A56,'Import Peak'!$A$3:U$100,U$1,FALSE)),0,VLOOKUP('W. VaR &amp; Peak Pos By Trader'!$A56,'Import Peak'!$A$3:U$100,U$1,FALSE))</f>
        <v>-302069.07419999997</v>
      </c>
      <c r="V33" s="14">
        <f>IF(ISNA(VLOOKUP('W. VaR &amp; Peak Pos By Trader'!$A56,'Import Peak'!$A$3:V$100,V$1,FALSE)),0,VLOOKUP('W. VaR &amp; Peak Pos By Trader'!$A56,'Import Peak'!$A$3:V$100,V$1,FALSE))</f>
        <v>0</v>
      </c>
      <c r="W33" s="14">
        <f>IF(ISNA(VLOOKUP('W. VaR &amp; Peak Pos By Trader'!$A56,'Import Peak'!$A$3:W$100,W$1,FALSE)),0,VLOOKUP('W. VaR &amp; Peak Pos By Trader'!$A56,'Import Peak'!$A$3:W$100,W$1,FALSE))</f>
        <v>0</v>
      </c>
      <c r="X33" s="14">
        <f>IF(ISNA(VLOOKUP('W. VaR &amp; Peak Pos By Trader'!$A56,'Import Peak'!$A$3:X$100,X$1,FALSE)),0,VLOOKUP('W. VaR &amp; Peak Pos By Trader'!$A56,'Import Peak'!$A$3:X$100,X$1,FALSE))</f>
        <v>0</v>
      </c>
      <c r="Y33" s="14">
        <f>IF(ISNA(VLOOKUP('W. VaR &amp; Peak Pos By Trader'!$A56,'Import Peak'!$A$3:Y$100,Y$1,FALSE)),0,VLOOKUP('W. VaR &amp; Peak Pos By Trader'!$A56,'Import Peak'!$A$3:Y$100,Y$1,FALSE))</f>
        <v>0</v>
      </c>
      <c r="Z33" s="14">
        <f>IF(ISNA(VLOOKUP('W. VaR &amp; Peak Pos By Trader'!$A56,'Import Peak'!$A$3:Z$100,Z$1,FALSE)),0,VLOOKUP('W. VaR &amp; Peak Pos By Trader'!$A56,'Import Peak'!$A$3:Z$100,Z$1,FALSE))</f>
        <v>0</v>
      </c>
      <c r="AA33" s="14">
        <f>IF(ISNA(VLOOKUP('W. VaR &amp; Peak Pos By Trader'!$A56,'Import Peak'!$A$3:AA$100,AA$1,FALSE)),0,VLOOKUP('W. VaR &amp; Peak Pos By Trader'!$A56,'Import Peak'!$A$3:AA$100,AA$1,FALSE))</f>
        <v>0</v>
      </c>
      <c r="AB33" s="14">
        <f>IF(ISNA(VLOOKUP('W. VaR &amp; Peak Pos By Trader'!$A56,'Import Peak'!$A$3:AB$100,AB$1,FALSE)),0,VLOOKUP('W. VaR &amp; Peak Pos By Trader'!$A56,'Import Peak'!$A$3:AB$100,AB$1,FALSE))</f>
        <v>0</v>
      </c>
      <c r="AC33" s="14">
        <f>IF(ISNA(VLOOKUP('W. VaR &amp; Peak Pos By Trader'!$A56,'Import Peak'!$A$3:AC$100,AC$1,FALSE)),0,VLOOKUP('W. VaR &amp; Peak Pos By Trader'!$A56,'Import Peak'!$A$3:AC$100,AC$1,FALSE))</f>
        <v>0</v>
      </c>
      <c r="AD33" s="14">
        <f>IF(ISNA(VLOOKUP('W. VaR &amp; Peak Pos By Trader'!$A56,'Import Peak'!$A$3:AD$100,AD$1,FALSE)),0,VLOOKUP('W. VaR &amp; Peak Pos By Trader'!$A56,'Import Peak'!$A$3:AD$100,AD$1,FALSE))</f>
        <v>0</v>
      </c>
      <c r="AE33" s="14">
        <f>IF(ISNA(VLOOKUP('W. VaR &amp; Peak Pos By Trader'!$A56,'Import Peak'!$A$3:AE$100,AE$1,FALSE)),0,VLOOKUP('W. VaR &amp; Peak Pos By Trader'!$A56,'Import Peak'!$A$3:AE$100,AE$1,FALSE))</f>
        <v>0</v>
      </c>
      <c r="AF33" s="14">
        <f>IF(ISNA(VLOOKUP('W. VaR &amp; Peak Pos By Trader'!$A56,'Import Peak'!$A$3:AF$100,AF$1,FALSE)),0,VLOOKUP('W. VaR &amp; Peak Pos By Trader'!$A56,'Import Peak'!$A$3:AF$100,AF$1,FALSE))</f>
        <v>0</v>
      </c>
      <c r="AG33" s="14">
        <f>IF(ISNA(VLOOKUP('W. VaR &amp; Peak Pos By Trader'!$A56,'Import Peak'!$A$3:AG$100,AG$1,FALSE)),0,VLOOKUP('W. VaR &amp; Peak Pos By Trader'!$A56,'Import Peak'!$A$3:AG$100,AG$1,FALSE))</f>
        <v>0</v>
      </c>
      <c r="AH33" s="14">
        <f>IF(ISNA(VLOOKUP('W. VaR &amp; Peak Pos By Trader'!$A56,'Import Peak'!$A$3:AH$100,AH$1,FALSE)),0,VLOOKUP('W. VaR &amp; Peak Pos By Trader'!$A56,'Import Peak'!$A$3:AH$100,AH$1,FALSE))</f>
        <v>0</v>
      </c>
      <c r="AI33" s="14">
        <f>IF(ISNA(VLOOKUP('W. VaR &amp; Peak Pos By Trader'!$A56,'Import Peak'!$A$3:AI$100,AI$1,FALSE)),0,VLOOKUP('W. VaR &amp; Peak Pos By Trader'!$A56,'Import Peak'!$A$3:AI$100,AI$1,FALSE))</f>
        <v>0</v>
      </c>
      <c r="AJ33" s="14">
        <f>IF(ISNA(VLOOKUP('W. VaR &amp; Peak Pos By Trader'!$A56,'Import Peak'!$A$3:AJ$100,AJ$1,FALSE)),0,VLOOKUP('W. VaR &amp; Peak Pos By Trader'!$A56,'Import Peak'!$A$3:AJ$100,AJ$1,FALSE))</f>
        <v>0</v>
      </c>
      <c r="AK33" s="14">
        <f>IF(ISNA(VLOOKUP('W. VaR &amp; Peak Pos By Trader'!$A56,'Import Peak'!$A$3:AK$100,AK$1,FALSE)),0,VLOOKUP('W. VaR &amp; Peak Pos By Trader'!$A56,'Import Peak'!$A$3:AK$100,AK$1,FALSE))</f>
        <v>0</v>
      </c>
      <c r="AL33" s="14">
        <f>IF(ISNA(VLOOKUP('W. VaR &amp; Peak Pos By Trader'!$A56,'Import Peak'!$A$3:AL$100,AL$1,FALSE)),0,VLOOKUP('W. VaR &amp; Peak Pos By Trader'!$A56,'Import Peak'!$A$3:AL$100,AL$1,FALSE))</f>
        <v>0</v>
      </c>
      <c r="AM33" s="14">
        <f>IF(ISNA(VLOOKUP('W. VaR &amp; Peak Pos By Trader'!$A56,'Import Peak'!$A$3:AM$100,AM$1,FALSE)),0,VLOOKUP('W. VaR &amp; Peak Pos By Trader'!$A56,'Import Peak'!$A$3:AM$100,AM$1,FALSE))</f>
        <v>0</v>
      </c>
      <c r="AN33" s="14">
        <f>IF(ISNA(VLOOKUP('W. VaR &amp; Peak Pos By Trader'!$A56,'Import Peak'!$A$3:AN$100,AN$1,FALSE)),0,VLOOKUP('W. VaR &amp; Peak Pos By Trader'!$A56,'Import Peak'!$A$3:AN$100,AN$1,FALSE))</f>
        <v>0</v>
      </c>
      <c r="AO33" s="14">
        <f>IF(ISNA(VLOOKUP('W. VaR &amp; Peak Pos By Trader'!$A56,'Import Peak'!$A$3:AO$100,AO$1,FALSE)),0,VLOOKUP('W. VaR &amp; Peak Pos By Trader'!$A56,'Import Peak'!$A$3:AO$100,AO$1,FALSE))</f>
        <v>0</v>
      </c>
      <c r="AP33" s="14">
        <f>IF(ISNA(VLOOKUP('W. VaR &amp; Peak Pos By Trader'!$A56,'Import Peak'!$A$3:AP$100,AP$1,FALSE)),0,VLOOKUP('W. VaR &amp; Peak Pos By Trader'!$A56,'Import Peak'!$A$3:AP$100,AP$1,FALSE))</f>
        <v>0</v>
      </c>
      <c r="AQ33" s="14">
        <f>IF(ISNA(VLOOKUP('W. VaR &amp; Peak Pos By Trader'!$A56,'Import Peak'!$A$3:AQ$100,AQ$1,FALSE)),0,VLOOKUP('W. VaR &amp; Peak Pos By Trader'!$A56,'Import Peak'!$A$3:AQ$100,AQ$1,FALSE))</f>
        <v>0</v>
      </c>
      <c r="AR33" s="14">
        <f>IF(ISNA(VLOOKUP('W. VaR &amp; Peak Pos By Trader'!$A56,'Import Peak'!$A$3:AR$100,AR$1,FALSE)),0,VLOOKUP('W. VaR &amp; Peak Pos By Trader'!$A56,'Import Peak'!$A$3:AR$100,AR$1,FALSE))</f>
        <v>0</v>
      </c>
      <c r="AS33" s="14">
        <f>IF(ISNA(VLOOKUP('W. VaR &amp; Peak Pos By Trader'!$A56,'Import Peak'!$A$3:AS$100,AS$1,FALSE)),0,VLOOKUP('W. VaR &amp; Peak Pos By Trader'!$A56,'Import Peak'!$A$3:AS$100,AS$1,FALSE))</f>
        <v>0</v>
      </c>
      <c r="AT33" s="14">
        <f>IF(ISNA(VLOOKUP('W. VaR &amp; Peak Pos By Trader'!$A56,'Import Peak'!$A$3:AT$100,AT$1,FALSE)),0,VLOOKUP('W. VaR &amp; Peak Pos By Trader'!$A56,'Import Peak'!$A$3:AT$100,AT$1,FALSE))</f>
        <v>0</v>
      </c>
      <c r="AU33" s="14">
        <f>IF(ISNA(VLOOKUP('W. VaR &amp; Peak Pos By Trader'!$A56,'Import Peak'!$A$3:AU$100,AU$1,FALSE)),0,VLOOKUP('W. VaR &amp; Peak Pos By Trader'!$A56,'Import Peak'!$A$3:AU$100,AU$1,FALSE))</f>
        <v>0</v>
      </c>
      <c r="AV33" s="14">
        <f>IF(ISNA(VLOOKUP('W. VaR &amp; Peak Pos By Trader'!$A56,'Import Peak'!$A$3:AV$100,AV$1,FALSE)),0,VLOOKUP('W. VaR &amp; Peak Pos By Trader'!$A56,'Import Peak'!$A$3:AV$100,AV$1,FALSE))</f>
        <v>0</v>
      </c>
      <c r="AW33" s="14">
        <f>IF(ISNA(VLOOKUP('W. VaR &amp; Peak Pos By Trader'!$A56,'Import Peak'!$A$3:AW$100,AW$1,FALSE)),0,VLOOKUP('W. VaR &amp; Peak Pos By Trader'!$A56,'Import Peak'!$A$3:AW$100,AW$1,FALSE))</f>
        <v>0</v>
      </c>
      <c r="AX33" s="14">
        <f>IF(ISNA(VLOOKUP('W. VaR &amp; Peak Pos By Trader'!$A56,'Import Peak'!$A$3:AX$100,AX$1,FALSE)),0,VLOOKUP('W. VaR &amp; Peak Pos By Trader'!$A56,'Import Peak'!$A$3:AX$100,AX$1,FALSE))</f>
        <v>0</v>
      </c>
      <c r="AY33" s="14">
        <f>IF(ISNA(VLOOKUP('W. VaR &amp; Peak Pos By Trader'!$A56,'Import Peak'!$A$3:AY$100,AY$1,FALSE)),0,VLOOKUP('W. VaR &amp; Peak Pos By Trader'!$A56,'Import Peak'!$A$3:AY$100,AY$1,FALSE))</f>
        <v>0</v>
      </c>
      <c r="AZ33" s="14">
        <f>IF(ISNA(VLOOKUP('W. VaR &amp; Peak Pos By Trader'!$A56,'Import Peak'!$A$3:AZ$100,AZ$1,FALSE)),0,VLOOKUP('W. VaR &amp; Peak Pos By Trader'!$A56,'Import Peak'!$A$3:AZ$100,AZ$1,FALSE))</f>
        <v>0</v>
      </c>
      <c r="BA33" s="14">
        <f>IF(ISNA(VLOOKUP('W. VaR &amp; Peak Pos By Trader'!$A56,'Import Peak'!$A$3:BA$100,BA$1,FALSE)),0,VLOOKUP('W. VaR &amp; Peak Pos By Trader'!$A56,'Import Peak'!$A$3:BA$100,BA$1,FALSE))</f>
        <v>0</v>
      </c>
      <c r="BB33" s="14">
        <f>IF(ISNA(VLOOKUP('W. VaR &amp; Peak Pos By Trader'!$A56,'Import Peak'!$A$3:BB$100,BB$1,FALSE)),0,VLOOKUP('W. VaR &amp; Peak Pos By Trader'!$A56,'Import Peak'!$A$3:BB$100,BB$1,FALSE))</f>
        <v>0</v>
      </c>
      <c r="BC33" s="14">
        <f>IF(ISNA(VLOOKUP('W. VaR &amp; Peak Pos By Trader'!$A56,'Import Peak'!$A$3:BC$100,BC$1,FALSE)),0,VLOOKUP('W. VaR &amp; Peak Pos By Trader'!$A56,'Import Peak'!$A$3:BC$100,BC$1,FALSE))</f>
        <v>0</v>
      </c>
      <c r="BD33" s="14">
        <f>IF(ISNA(VLOOKUP('W. VaR &amp; Peak Pos By Trader'!$A56,'Import Peak'!$A$3:BD$100,BD$1,FALSE)),0,VLOOKUP('W. VaR &amp; Peak Pos By Trader'!$A56,'Import Peak'!$A$3:BD$100,BD$1,FALSE))</f>
        <v>0</v>
      </c>
      <c r="BE33" s="14">
        <f>IF(ISNA(VLOOKUP('W. VaR &amp; Peak Pos By Trader'!$A56,'Import Peak'!$A$3:BE$100,BE$1,FALSE)),0,VLOOKUP('W. VaR &amp; Peak Pos By Trader'!$A56,'Import Peak'!$A$3:BE$100,BE$1,FALSE))</f>
        <v>0</v>
      </c>
      <c r="BF33" s="14">
        <f>IF(ISNA(VLOOKUP('W. VaR &amp; Peak Pos By Trader'!$A56,'Import Peak'!$A$3:BF$100,BF$1,FALSE)),0,VLOOKUP('W. VaR &amp; Peak Pos By Trader'!$A56,'Import Peak'!$A$3:BF$100,BF$1,FALSE))</f>
        <v>0</v>
      </c>
      <c r="BG33" s="14">
        <f>IF(ISNA(VLOOKUP('W. VaR &amp; Peak Pos By Trader'!$A56,'Import Peak'!$A$3:BG$100,BG$1,FALSE)),0,VLOOKUP('W. VaR &amp; Peak Pos By Trader'!$A56,'Import Peak'!$A$3:BG$100,BG$1,FALSE))</f>
        <v>0</v>
      </c>
      <c r="BH33" s="14">
        <f>IF(ISNA(VLOOKUP('W. VaR &amp; Peak Pos By Trader'!$A56,'Import Peak'!$A$3:BH$100,BH$1,FALSE)),0,VLOOKUP('W. VaR &amp; Peak Pos By Trader'!$A56,'Import Peak'!$A$3:BH$100,BH$1,FALSE))</f>
        <v>0</v>
      </c>
      <c r="BI33" s="14">
        <f>IF(ISNA(VLOOKUP('W. VaR &amp; Peak Pos By Trader'!$A56,'Import Peak'!$A$3:BI$100,BI$1,FALSE)),0,VLOOKUP('W. VaR &amp; Peak Pos By Trader'!$A56,'Import Peak'!$A$3:BI$100,BI$1,FALSE))</f>
        <v>0</v>
      </c>
      <c r="BJ33" s="14">
        <f>IF(ISNA(VLOOKUP('W. VaR &amp; Peak Pos By Trader'!$A56,'Import Peak'!$A$3:BJ$100,BJ$1,FALSE)),0,VLOOKUP('W. VaR &amp; Peak Pos By Trader'!$A56,'Import Peak'!$A$3:BJ$100,BJ$1,FALSE))</f>
        <v>0</v>
      </c>
      <c r="BK33" s="14">
        <f>IF(ISNA(VLOOKUP('W. VaR &amp; Peak Pos By Trader'!$A56,'Import Peak'!$A$3:BK$100,BK$1,FALSE)),0,VLOOKUP('W. VaR &amp; Peak Pos By Trader'!$A56,'Import Peak'!$A$3:BK$100,BK$1,FALSE))</f>
        <v>0</v>
      </c>
      <c r="BL33" s="14">
        <f>IF(ISNA(VLOOKUP('W. VaR &amp; Peak Pos By Trader'!$A56,'Import Peak'!$A$3:BL$100,BL$1,FALSE)),0,VLOOKUP('W. VaR &amp; Peak Pos By Trader'!$A56,'Import Peak'!$A$3:BL$100,BL$1,FALSE))</f>
        <v>0</v>
      </c>
      <c r="BM33" s="14">
        <f>IF(ISNA(VLOOKUP('W. VaR &amp; Peak Pos By Trader'!$A56,'Import Peak'!$A$3:BM$100,BM$1,FALSE)),0,VLOOKUP('W. VaR &amp; Peak Pos By Trader'!$A56,'Import Peak'!$A$3:BM$100,BM$1,FALSE))</f>
        <v>0</v>
      </c>
      <c r="BN33" s="14">
        <f>IF(ISNA(VLOOKUP('W. VaR &amp; Peak Pos By Trader'!$A56,'Import Peak'!$A$3:BN$100,BN$1,FALSE)),0,VLOOKUP('W. VaR &amp; Peak Pos By Trader'!$A56,'Import Peak'!$A$3:BN$100,BN$1,FALSE))</f>
        <v>0</v>
      </c>
      <c r="BO33" s="14">
        <f>IF(ISNA(VLOOKUP('W. VaR &amp; Peak Pos By Trader'!$A56,'Import Peak'!$A$3:BO$100,BO$1,FALSE)),0,VLOOKUP('W. VaR &amp; Peak Pos By Trader'!$A56,'Import Peak'!$A$3:BO$100,BO$1,FALSE))</f>
        <v>0</v>
      </c>
      <c r="BP33" s="14">
        <f>IF(ISNA(VLOOKUP('W. VaR &amp; Peak Pos By Trader'!$A56,'Import Peak'!$A$3:BP$100,BP$1,FALSE)),0,VLOOKUP('W. VaR &amp; Peak Pos By Trader'!$A56,'Import Peak'!$A$3:BP$100,BP$1,FALSE))</f>
        <v>0</v>
      </c>
      <c r="BQ33" s="14">
        <f>IF(ISNA(VLOOKUP('W. VaR &amp; Peak Pos By Trader'!$A56,'Import Peak'!$A$3:BQ$100,BQ$1,FALSE)),0,VLOOKUP('W. VaR &amp; Peak Pos By Trader'!$A56,'Import Peak'!$A$3:BQ$100,BQ$1,FALSE))</f>
        <v>0</v>
      </c>
      <c r="BR33" s="14">
        <f>IF(ISNA(VLOOKUP('W. VaR &amp; Peak Pos By Trader'!$A56,'Import Peak'!$A$3:BR$100,BR$1,FALSE)),0,VLOOKUP('W. VaR &amp; Peak Pos By Trader'!$A56,'Import Peak'!$A$3:BR$100,BR$1,FALSE))</f>
        <v>0</v>
      </c>
      <c r="BS33" s="14">
        <f>IF(ISNA(VLOOKUP('W. VaR &amp; Peak Pos By Trader'!$A56,'Import Peak'!$A$3:BS$100,BS$1,FALSE)),0,VLOOKUP('W. VaR &amp; Peak Pos By Trader'!$A56,'Import Peak'!$A$3:BS$100,BS$1,FALSE))</f>
        <v>0</v>
      </c>
      <c r="BT33" s="14">
        <f>IF(ISNA(VLOOKUP('W. VaR &amp; Peak Pos By Trader'!$A56,'Import Peak'!$A$3:BT$100,BT$1,FALSE)),0,VLOOKUP('W. VaR &amp; Peak Pos By Trader'!$A56,'Import Peak'!$A$3:BT$100,BT$1,FALSE))</f>
        <v>0</v>
      </c>
      <c r="BU33" s="14">
        <f>IF(ISNA(VLOOKUP('W. VaR &amp; Peak Pos By Trader'!$A56,'Import Peak'!$A$3:BU$100,BU$1,FALSE)),0,VLOOKUP('W. VaR &amp; Peak Pos By Trader'!$A56,'Import Peak'!$A$3:BU$100,BU$1,FALSE))</f>
        <v>0</v>
      </c>
      <c r="BV33" s="14">
        <f>IF(ISNA(VLOOKUP('W. VaR &amp; Peak Pos By Trader'!$A56,'Import Peak'!$A$3:BV$100,BV$1,FALSE)),0,VLOOKUP('W. VaR &amp; Peak Pos By Trader'!$A56,'Import Peak'!$A$3:BV$100,BV$1,FALSE))</f>
        <v>0</v>
      </c>
      <c r="BW33" s="14">
        <f>IF(ISNA(VLOOKUP('W. VaR &amp; Peak Pos By Trader'!$A56,'Import Peak'!$A$3:BW$100,BW$1,FALSE)),0,VLOOKUP('W. VaR &amp; Peak Pos By Trader'!$A56,'Import Peak'!$A$3:BW$100,BW$1,FALSE))</f>
        <v>0</v>
      </c>
      <c r="BX33" s="14">
        <f>IF(ISNA(VLOOKUP('W. VaR &amp; Peak Pos By Trader'!$A56,'Import Peak'!$A$3:BX$100,BX$1,FALSE)),0,VLOOKUP('W. VaR &amp; Peak Pos By Trader'!$A56,'Import Peak'!$A$3:BX$100,BX$1,FALSE))</f>
        <v>0</v>
      </c>
      <c r="BY33" s="14">
        <f>IF(ISNA(VLOOKUP('W. VaR &amp; Peak Pos By Trader'!$A56,'Import Peak'!$A$3:BY$100,BY$1,FALSE)),0,VLOOKUP('W. VaR &amp; Peak Pos By Trader'!$A56,'Import Peak'!$A$3:BY$100,BY$1,FALSE))</f>
        <v>0</v>
      </c>
      <c r="BZ33" s="14">
        <f>IF(ISNA(VLOOKUP('W. VaR &amp; Peak Pos By Trader'!$A56,'Import Peak'!$A$3:BZ$100,BZ$1,FALSE)),0,VLOOKUP('W. VaR &amp; Peak Pos By Trader'!$A56,'Import Peak'!$A$3:BZ$100,BZ$1,FALSE))</f>
        <v>0</v>
      </c>
      <c r="CA33" s="14">
        <f>IF(ISNA(VLOOKUP('W. VaR &amp; Peak Pos By Trader'!$A56,'Import Peak'!$A$3:CA$100,CA$1,FALSE)),0,VLOOKUP('W. VaR &amp; Peak Pos By Trader'!$A56,'Import Peak'!$A$3:CA$100,CA$1,FALSE))</f>
        <v>0</v>
      </c>
      <c r="CB33" s="14">
        <f>IF(ISNA(VLOOKUP('W. VaR &amp; Peak Pos By Trader'!$A56,'Import Peak'!$A$3:CB$100,CB$1,FALSE)),0,VLOOKUP('W. VaR &amp; Peak Pos By Trader'!$A56,'Import Peak'!$A$3:CB$100,CB$1,FALSE))</f>
        <v>0</v>
      </c>
      <c r="CC33" s="14">
        <f>IF(ISNA(VLOOKUP('W. VaR &amp; Peak Pos By Trader'!$A56,'Import Peak'!$A$3:CC$100,CC$1,FALSE)),0,VLOOKUP('W. VaR &amp; Peak Pos By Trader'!$A56,'Import Peak'!$A$3:CC$100,CC$1,FALSE))</f>
        <v>0</v>
      </c>
      <c r="CD33" s="14">
        <f>IF(ISNA(VLOOKUP('W. VaR &amp; Peak Pos By Trader'!$A56,'Import Peak'!$A$3:CD$100,CD$1,FALSE)),0,VLOOKUP('W. VaR &amp; Peak Pos By Trader'!$A56,'Import Peak'!$A$3:CD$100,CD$1,FALSE))</f>
        <v>0</v>
      </c>
      <c r="CE33" s="14">
        <f>IF(ISNA(VLOOKUP('W. VaR &amp; Peak Pos By Trader'!$A56,'Import Peak'!$A$3:CE$100,CE$1,FALSE)),0,VLOOKUP('W. VaR &amp; Peak Pos By Trader'!$A56,'Import Peak'!$A$3:CE$100,CE$1,FALSE))</f>
        <v>0</v>
      </c>
      <c r="CF33" s="14">
        <f>IF(ISNA(VLOOKUP('W. VaR &amp; Peak Pos By Trader'!$A56,'Import Peak'!$A$3:CF$100,CF$1,FALSE)),0,VLOOKUP('W. VaR &amp; Peak Pos By Trader'!$A56,'Import Peak'!$A$3:CF$100,CF$1,FALSE))</f>
        <v>0</v>
      </c>
      <c r="CG33" s="14">
        <f>IF(ISNA(VLOOKUP('W. VaR &amp; Peak Pos By Trader'!$A56,'Import Peak'!$A$3:CG$100,CG$1,FALSE)),0,VLOOKUP('W. VaR &amp; Peak Pos By Trader'!$A56,'Import Peak'!$A$3:CG$100,CG$1,FALSE))</f>
        <v>0</v>
      </c>
      <c r="CH33" s="14">
        <f>IF(ISNA(VLOOKUP('W. VaR &amp; Peak Pos By Trader'!$A56,'Import Peak'!$A$3:CH$100,CH$1,FALSE)),0,VLOOKUP('W. VaR &amp; Peak Pos By Trader'!$A56,'Import Peak'!$A$3:CH$100,CH$1,FALSE))</f>
        <v>0</v>
      </c>
      <c r="CI33" s="14">
        <f>IF(ISNA(VLOOKUP('W. VaR &amp; Peak Pos By Trader'!$A56,'Import Peak'!$A$3:CI$100,CI$1,FALSE)),0,VLOOKUP('W. VaR &amp; Peak Pos By Trader'!$A56,'Import Peak'!$A$3:CI$100,CI$1,FALSE))</f>
        <v>0</v>
      </c>
      <c r="CJ33" s="14">
        <f>IF(ISNA(VLOOKUP('W. VaR &amp; Peak Pos By Trader'!$A56,'Import Peak'!$A$3:CJ$100,CJ$1,FALSE)),0,VLOOKUP('W. VaR &amp; Peak Pos By Trader'!$A56,'Import Peak'!$A$3:CJ$100,CJ$1,FALSE))</f>
        <v>0</v>
      </c>
      <c r="CK33" s="14">
        <f>IF(ISNA(VLOOKUP('W. VaR &amp; Peak Pos By Trader'!$A56,'Import Peak'!$A$3:CK$100,CK$1,FALSE)),0,VLOOKUP('W. VaR &amp; Peak Pos By Trader'!$A56,'Import Peak'!$A$3:CK$100,CK$1,FALSE))</f>
        <v>0</v>
      </c>
      <c r="CL33" s="14">
        <f>IF(ISNA(VLOOKUP('W. VaR &amp; Peak Pos By Trader'!$A56,'Import Peak'!$A$3:CL$100,CL$1,FALSE)),0,VLOOKUP('W. VaR &amp; Peak Pos By Trader'!$A56,'Import Peak'!$A$3:CL$100,CL$1,FALSE))</f>
        <v>0</v>
      </c>
      <c r="CM33" s="14">
        <f>IF(ISNA(VLOOKUP('W. VaR &amp; Peak Pos By Trader'!$A56,'Import Peak'!$A$3:CM$100,CM$1,FALSE)),0,VLOOKUP('W. VaR &amp; Peak Pos By Trader'!$A56,'Import Peak'!$A$3:CM$100,CM$1,FALSE))</f>
        <v>0</v>
      </c>
      <c r="CN33" s="14">
        <f>IF(ISNA(VLOOKUP('W. VaR &amp; Peak Pos By Trader'!$A56,'Import Peak'!$A$3:CN$100,CN$1,FALSE)),0,VLOOKUP('W. VaR &amp; Peak Pos By Trader'!$A56,'Import Peak'!$A$3:CN$100,CN$1,FALSE))</f>
        <v>0</v>
      </c>
      <c r="CO33" s="14">
        <f>IF(ISNA(VLOOKUP('W. VaR &amp; Peak Pos By Trader'!$A56,'Import Peak'!$A$3:CO$100,CO$1,FALSE)),0,VLOOKUP('W. VaR &amp; Peak Pos By Trader'!$A56,'Import Peak'!$A$3:CO$100,CO$1,FALSE))</f>
        <v>0</v>
      </c>
      <c r="CP33" s="14">
        <f>IF(ISNA(VLOOKUP('W. VaR &amp; Peak Pos By Trader'!$A56,'Import Peak'!$A$3:CP$100,CP$1,FALSE)),0,VLOOKUP('W. VaR &amp; Peak Pos By Trader'!$A56,'Import Peak'!$A$3:CP$100,CP$1,FALSE))</f>
        <v>0</v>
      </c>
      <c r="CQ33" s="14">
        <f>IF(ISNA(VLOOKUP('W. VaR &amp; Peak Pos By Trader'!$A56,'Import Peak'!$A$3:CQ$100,CQ$1,FALSE)),0,VLOOKUP('W. VaR &amp; Peak Pos By Trader'!$A56,'Import Peak'!$A$3:CQ$100,CQ$1,FALSE))</f>
        <v>0</v>
      </c>
      <c r="CR33" s="14">
        <f>IF(ISNA(VLOOKUP('W. VaR &amp; Peak Pos By Trader'!$A56,'Import Peak'!$A$3:CR$100,CR$1,FALSE)),0,VLOOKUP('W. VaR &amp; Peak Pos By Trader'!$A56,'Import Peak'!$A$3:CR$100,CR$1,FALSE))</f>
        <v>0</v>
      </c>
      <c r="CS33" s="14">
        <f>IF(ISNA(VLOOKUP('W. VaR &amp; Peak Pos By Trader'!$A56,'Import Peak'!$A$3:CS$100,CS$1,FALSE)),0,VLOOKUP('W. VaR &amp; Peak Pos By Trader'!$A56,'Import Peak'!$A$3:CS$100,CS$1,FALSE))</f>
        <v>0</v>
      </c>
      <c r="CT33" s="14">
        <f>IF(ISNA(VLOOKUP('W. VaR &amp; Peak Pos By Trader'!$A56,'Import Peak'!$A$3:CT$100,CT$1,FALSE)),0,VLOOKUP('W. VaR &amp; Peak Pos By Trader'!$A56,'Import Peak'!$A$3:CT$100,CT$1,FALSE))</f>
        <v>0</v>
      </c>
      <c r="CU33" s="14">
        <f>IF(ISNA(VLOOKUP('W. VaR &amp; Peak Pos By Trader'!$A56,'Import Peak'!$A$3:CU$100,CU$1,FALSE)),0,VLOOKUP('W. VaR &amp; Peak Pos By Trader'!$A56,'Import Peak'!$A$3:CU$100,CU$1,FALSE))</f>
        <v>0</v>
      </c>
      <c r="CV33" s="14">
        <f>IF(ISNA(VLOOKUP('W. VaR &amp; Peak Pos By Trader'!$A56,'Import Peak'!$A$3:CV$100,CV$1,FALSE)),0,VLOOKUP('W. VaR &amp; Peak Pos By Trader'!$A56,'Import Peak'!$A$3:CV$100,CV$1,FALSE))</f>
        <v>0</v>
      </c>
      <c r="CW33" s="14">
        <f>IF(ISNA(VLOOKUP('W. VaR &amp; Peak Pos By Trader'!$A56,'Import Peak'!$A$3:CW$100,CW$1,FALSE)),0,VLOOKUP('W. VaR &amp; Peak Pos By Trader'!$A56,'Import Peak'!$A$3:CW$100,CW$1,FALSE))</f>
        <v>0</v>
      </c>
      <c r="CX33" s="14">
        <f>IF(ISNA(VLOOKUP('W. VaR &amp; Peak Pos By Trader'!$A56,'Import Peak'!$A$3:CX$100,CX$1,FALSE)),0,VLOOKUP('W. VaR &amp; Peak Pos By Trader'!$A56,'Import Peak'!$A$3:CX$100,CX$1,FALSE))</f>
        <v>0</v>
      </c>
      <c r="CY33" s="14">
        <f>IF(ISNA(VLOOKUP('W. VaR &amp; Peak Pos By Trader'!$A56,'Import Peak'!$A$3:CY$100,CY$1,FALSE)),0,VLOOKUP('W. VaR &amp; Peak Pos By Trader'!$A56,'Import Peak'!$A$3:CY$100,CY$1,FALSE))</f>
        <v>0</v>
      </c>
      <c r="CZ33" s="14">
        <f>IF(ISNA(VLOOKUP('W. VaR &amp; Peak Pos By Trader'!$A56,'Import Peak'!$A$3:CZ$100,CZ$1,FALSE)),0,VLOOKUP('W. VaR &amp; Peak Pos By Trader'!$A56,'Import Peak'!$A$3:CZ$100,CZ$1,FALSE))</f>
        <v>0</v>
      </c>
      <c r="DA33" s="14">
        <f>IF(ISNA(VLOOKUP('W. VaR &amp; Peak Pos By Trader'!$A56,'Import Peak'!$A$3:DA$100,DA$1,FALSE)),0,VLOOKUP('W. VaR &amp; Peak Pos By Trader'!$A56,'Import Peak'!$A$3:DA$100,DA$1,FALSE))</f>
        <v>0</v>
      </c>
      <c r="DB33" s="14">
        <f>IF(ISNA(VLOOKUP('W. VaR &amp; Peak Pos By Trader'!$A56,'Import Peak'!$A$3:DB$100,DB$1,FALSE)),0,VLOOKUP('W. VaR &amp; Peak Pos By Trader'!$A56,'Import Peak'!$A$3:DB$100,DB$1,FALSE))</f>
        <v>0</v>
      </c>
      <c r="DC33" s="14">
        <f>IF(ISNA(VLOOKUP('W. VaR &amp; Peak Pos By Trader'!$A56,'Import Peak'!$A$3:DC$100,DC$1,FALSE)),0,VLOOKUP('W. VaR &amp; Peak Pos By Trader'!$A56,'Import Peak'!$A$3:DC$100,DC$1,FALSE))</f>
        <v>0</v>
      </c>
      <c r="DD33" s="14">
        <f>IF(ISNA(VLOOKUP('W. VaR &amp; Peak Pos By Trader'!$A56,'Import Peak'!$A$3:DD$100,DD$1,FALSE)),0,VLOOKUP('W. VaR &amp; Peak Pos By Trader'!$A56,'Import Peak'!$A$3:DD$100,DD$1,FALSE))</f>
        <v>0</v>
      </c>
      <c r="DE33" s="14">
        <f>IF(ISNA(VLOOKUP('W. VaR &amp; Peak Pos By Trader'!$A56,'Import Peak'!$A$3:DE$100,DE$1,FALSE)),0,VLOOKUP('W. VaR &amp; Peak Pos By Trader'!$A56,'Import Peak'!$A$3:DE$100,DE$1,FALSE))</f>
        <v>0</v>
      </c>
      <c r="DF33" s="14">
        <f>IF(ISNA(VLOOKUP('W. VaR &amp; Peak Pos By Trader'!$A56,'Import Peak'!$A$3:DF$100,DF$1,FALSE)),0,VLOOKUP('W. VaR &amp; Peak Pos By Trader'!$A56,'Import Peak'!$A$3:DF$100,DF$1,FALSE))</f>
        <v>0</v>
      </c>
      <c r="DG33" s="14">
        <f>IF(ISNA(VLOOKUP('W. VaR &amp; Peak Pos By Trader'!$A56,'Import Peak'!$A$3:DG$100,DG$1,FALSE)),0,VLOOKUP('W. VaR &amp; Peak Pos By Trader'!$A56,'Import Peak'!$A$3:DG$100,DG$1,FALSE))</f>
        <v>0</v>
      </c>
      <c r="DH33" s="14">
        <f>IF(ISNA(VLOOKUP('W. VaR &amp; Peak Pos By Trader'!$A56,'Import Peak'!$A$3:DH$100,DH$1,FALSE)),0,VLOOKUP('W. VaR &amp; Peak Pos By Trader'!$A56,'Import Peak'!$A$3:DH$100,DH$1,FALSE))</f>
        <v>0</v>
      </c>
      <c r="DI33" s="14">
        <f>IF(ISNA(VLOOKUP('W. VaR &amp; Peak Pos By Trader'!$A56,'Import Peak'!$A$3:DI$100,DI$1,FALSE)),0,VLOOKUP('W. VaR &amp; Peak Pos By Trader'!$A56,'Import Peak'!$A$3:DI$100,DI$1,FALSE))</f>
        <v>0</v>
      </c>
      <c r="DJ33" s="14">
        <f>IF(ISNA(VLOOKUP('W. VaR &amp; Peak Pos By Trader'!$A56,'Import Peak'!$A$3:DJ$100,DJ$1,FALSE)),0,VLOOKUP('W. VaR &amp; Peak Pos By Trader'!$A56,'Import Peak'!$A$3:DJ$100,DJ$1,FALSE))</f>
        <v>0</v>
      </c>
      <c r="DK33" s="14">
        <f>IF(ISNA(VLOOKUP('W. VaR &amp; Peak Pos By Trader'!$A56,'Import Peak'!$A$3:DK$100,DK$1,FALSE)),0,VLOOKUP('W. VaR &amp; Peak Pos By Trader'!$A56,'Import Peak'!$A$3:DK$100,DK$1,FALSE))</f>
        <v>0</v>
      </c>
      <c r="DL33" s="14">
        <f>IF(ISNA(VLOOKUP('W. VaR &amp; Peak Pos By Trader'!$A56,'Import Peak'!$A$3:DL$100,DL$1,FALSE)),0,VLOOKUP('W. VaR &amp; Peak Pos By Trader'!$A56,'Import Peak'!$A$3:DL$100,DL$1,FALSE))</f>
        <v>0</v>
      </c>
      <c r="DM33" s="14">
        <f>IF(ISNA(VLOOKUP('W. VaR &amp; Peak Pos By Trader'!$A56,'Import Peak'!$A$3:DM$100,DM$1,FALSE)),0,VLOOKUP('W. VaR &amp; Peak Pos By Trader'!$A56,'Import Peak'!$A$3:DM$100,DM$1,FALSE))</f>
        <v>0</v>
      </c>
      <c r="DN33" s="14">
        <f>IF(ISNA(VLOOKUP('W. VaR &amp; Peak Pos By Trader'!$A56,'Import Peak'!$A$3:DN$100,DN$1,FALSE)),0,VLOOKUP('W. VaR &amp; Peak Pos By Trader'!$A56,'Import Peak'!$A$3:DN$100,DN$1,FALSE))</f>
        <v>0</v>
      </c>
      <c r="DO33" s="14">
        <f>IF(ISNA(VLOOKUP('W. VaR &amp; Peak Pos By Trader'!$A56,'Import Peak'!$A$3:DO$100,DO$1,FALSE)),0,VLOOKUP('W. VaR &amp; Peak Pos By Trader'!$A56,'Import Peak'!$A$3:DO$100,DO$1,FALSE))</f>
        <v>0</v>
      </c>
      <c r="DP33" s="14">
        <f>IF(ISNA(VLOOKUP('W. VaR &amp; Peak Pos By Trader'!$A56,'Import Peak'!$A$3:DP$100,DP$1,FALSE)),0,VLOOKUP('W. VaR &amp; Peak Pos By Trader'!$A56,'Import Peak'!$A$3:DP$100,DP$1,FALSE))</f>
        <v>0</v>
      </c>
      <c r="DQ33" s="14">
        <f>IF(ISNA(VLOOKUP('W. VaR &amp; Peak Pos By Trader'!$A56,'Import Peak'!$A$3:DQ$100,DQ$1,FALSE)),0,VLOOKUP('W. VaR &amp; Peak Pos By Trader'!$A56,'Import Peak'!$A$3:DQ$100,DQ$1,FALSE))</f>
        <v>0</v>
      </c>
      <c r="DR33" s="14">
        <f>IF(ISNA(VLOOKUP('W. VaR &amp; Peak Pos By Trader'!$A56,'Import Peak'!$A$3:DR$100,DR$1,FALSE)),0,VLOOKUP('W. VaR &amp; Peak Pos By Trader'!$A56,'Import Peak'!$A$3:DR$100,DR$1,FALSE))</f>
        <v>0</v>
      </c>
      <c r="DS33" s="14">
        <f>IF(ISNA(VLOOKUP('W. VaR &amp; Peak Pos By Trader'!$A56,'Import Peak'!$A$3:DS$100,DS$1,FALSE)),0,VLOOKUP('W. VaR &amp; Peak Pos By Trader'!$A56,'Import Peak'!$A$3:DS$100,DS$1,FALSE))</f>
        <v>0</v>
      </c>
      <c r="DT33" s="14">
        <f>IF(ISNA(VLOOKUP('W. VaR &amp; Peak Pos By Trader'!$A56,'Import Peak'!$A$3:DT$100,DT$1,FALSE)),0,VLOOKUP('W. VaR &amp; Peak Pos By Trader'!$A56,'Import Peak'!$A$3:DT$100,DT$1,FALSE))</f>
        <v>0</v>
      </c>
      <c r="DU33" s="14">
        <f>IF(ISNA(VLOOKUP('W. VaR &amp; Peak Pos By Trader'!$A56,'Import Peak'!$A$3:DU$100,DU$1,FALSE)),0,VLOOKUP('W. VaR &amp; Peak Pos By Trader'!$A56,'Import Peak'!$A$3:DU$100,DU$1,FALSE))</f>
        <v>0</v>
      </c>
      <c r="DV33" s="14">
        <f>IF(ISNA(VLOOKUP('W. VaR &amp; Peak Pos By Trader'!$A56,'Import Peak'!$A$3:DV$100,DV$1,FALSE)),0,VLOOKUP('W. VaR &amp; Peak Pos By Trader'!$A56,'Import Peak'!$A$3:DV$100,DV$1,FALSE))</f>
        <v>0</v>
      </c>
      <c r="DW33" s="14">
        <f>IF(ISNA(VLOOKUP('W. VaR &amp; Peak Pos By Trader'!$A56,'Import Peak'!$A$3:DW$100,DW$1,FALSE)),0,VLOOKUP('W. VaR &amp; Peak Pos By Trader'!$A56,'Import Peak'!$A$3:DW$100,DW$1,FALSE))</f>
        <v>0</v>
      </c>
      <c r="DX33" s="14">
        <f>IF(ISNA(VLOOKUP('W. VaR &amp; Peak Pos By Trader'!$A56,'Import Peak'!$A$3:DX$100,DX$1,FALSE)),0,VLOOKUP('W. VaR &amp; Peak Pos By Trader'!$A56,'Import Peak'!$A$3:DX$100,DX$1,FALSE))</f>
        <v>0</v>
      </c>
      <c r="DY33" s="14">
        <f>IF(ISNA(VLOOKUP('W. VaR &amp; Peak Pos By Trader'!$A56,'Import Peak'!$A$3:DY$100,DY$1,FALSE)),0,VLOOKUP('W. VaR &amp; Peak Pos By Trader'!$A56,'Import Peak'!$A$3:DY$100,DY$1,FALSE))</f>
        <v>0</v>
      </c>
      <c r="DZ33" s="14">
        <f>IF(ISNA(VLOOKUP('W. VaR &amp; Peak Pos By Trader'!$A56,'Import Peak'!$A$3:DZ$100,DZ$1,FALSE)),0,VLOOKUP('W. VaR &amp; Peak Pos By Trader'!$A56,'Import Peak'!$A$3:DZ$100,DZ$1,FALSE))</f>
        <v>0</v>
      </c>
      <c r="EA33" s="14">
        <f>IF(ISNA(VLOOKUP('W. VaR &amp; Peak Pos By Trader'!$A56,'Import Peak'!$A$3:EA$100,EA$1,FALSE)),0,VLOOKUP('W. VaR &amp; Peak Pos By Trader'!$A56,'Import Peak'!$A$3:EA$100,EA$1,FALSE))</f>
        <v>0</v>
      </c>
      <c r="EB33" s="14">
        <f>IF(ISNA(VLOOKUP('W. VaR &amp; Peak Pos By Trader'!$A56,'Import Peak'!$A$3:EB$100,EB$1,FALSE)),0,VLOOKUP('W. VaR &amp; Peak Pos By Trader'!$A56,'Import Peak'!$A$3:EB$100,EB$1,FALSE))</f>
        <v>0</v>
      </c>
      <c r="EC33" s="14">
        <f>IF(ISNA(VLOOKUP('W. VaR &amp; Peak Pos By Trader'!$A56,'Import Peak'!$A$3:EC$100,EC$1,FALSE)),0,VLOOKUP('W. VaR &amp; Peak Pos By Trader'!$A56,'Import Peak'!$A$3:EC$100,EC$1,FALSE))</f>
        <v>0</v>
      </c>
      <c r="ED33" s="14">
        <f>IF(ISNA(VLOOKUP('W. VaR &amp; Peak Pos By Trader'!$A56,'Import Peak'!$A$3:ED$100,ED$1,FALSE)),0,VLOOKUP('W. VaR &amp; Peak Pos By Trader'!$A56,'Import Peak'!$A$3:ED$100,ED$1,FALSE))</f>
        <v>0</v>
      </c>
      <c r="EE33" s="14">
        <f>IF(ISNA(VLOOKUP('W. VaR &amp; Peak Pos By Trader'!$A56,'Import Peak'!$A$3:EE$100,EE$1,FALSE)),0,VLOOKUP('W. VaR &amp; Peak Pos By Trader'!$A56,'Import Peak'!$A$3:EE$100,EE$1,FALSE))</f>
        <v>0</v>
      </c>
      <c r="EF33" s="14">
        <f>IF(ISNA(VLOOKUP('W. VaR &amp; Peak Pos By Trader'!$A56,'Import Peak'!$A$3:EF$100,EF$1,FALSE)),0,VLOOKUP('W. VaR &amp; Peak Pos By Trader'!$A56,'Import Peak'!$A$3:EF$100,EF$1,FALSE))</f>
        <v>0</v>
      </c>
      <c r="EG33" s="14">
        <f>IF(ISNA(VLOOKUP('W. VaR &amp; Peak Pos By Trader'!$A56,'Import Peak'!$A$3:EG$100,EG$1,FALSE)),0,VLOOKUP('W. VaR &amp; Peak Pos By Trader'!$A56,'Import Peak'!$A$3:EG$100,EG$1,FALSE))</f>
        <v>0</v>
      </c>
      <c r="EH33" s="14">
        <f>IF(ISNA(VLOOKUP('W. VaR &amp; Peak Pos By Trader'!$A56,'Import Peak'!$A$3:EH$100,EH$1,FALSE)),0,VLOOKUP('W. VaR &amp; Peak Pos By Trader'!$A56,'Import Peak'!$A$3:EH$100,EH$1,FALSE))</f>
        <v>0</v>
      </c>
      <c r="EI33" s="14">
        <f>IF(ISNA(VLOOKUP('W. VaR &amp; Peak Pos By Trader'!$A56,'Import Peak'!$A$3:EI$100,EI$1,FALSE)),0,VLOOKUP('W. VaR &amp; Peak Pos By Trader'!$A56,'Import Peak'!$A$3:EI$100,EI$1,FALSE))</f>
        <v>0</v>
      </c>
      <c r="EJ33" s="14">
        <f>IF(ISNA(VLOOKUP('W. VaR &amp; Peak Pos By Trader'!$A56,'Import Peak'!$A$3:EJ$100,EJ$1,FALSE)),0,VLOOKUP('W. VaR &amp; Peak Pos By Trader'!$A56,'Import Peak'!$A$3:EJ$100,EJ$1,FALSE))</f>
        <v>0</v>
      </c>
      <c r="EK33" s="14">
        <f>IF(ISNA(VLOOKUP('W. VaR &amp; Peak Pos By Trader'!$A56,'Import Peak'!$A$3:EK$100,EK$1,FALSE)),0,VLOOKUP('W. VaR &amp; Peak Pos By Trader'!$A56,'Import Peak'!$A$3:EK$100,EK$1,FALSE))</f>
        <v>0</v>
      </c>
      <c r="EL33" s="14">
        <f>IF(ISNA(VLOOKUP('W. VaR &amp; Peak Pos By Trader'!$A56,'Import Peak'!$A$3:EL$100,EL$1,FALSE)),0,VLOOKUP('W. VaR &amp; Peak Pos By Trader'!$A56,'Import Peak'!$A$3:EL$100,EL$1,FALSE))</f>
        <v>0</v>
      </c>
      <c r="EM33" s="14">
        <f>IF(ISNA(VLOOKUP('W. VaR &amp; Peak Pos By Trader'!$A56,'Import Peak'!$A$3:EM$100,EM$1,FALSE)),0,VLOOKUP('W. VaR &amp; Peak Pos By Trader'!$A56,'Import Peak'!$A$3:EM$100,EM$1,FALSE))</f>
        <v>0</v>
      </c>
      <c r="EN33" s="14">
        <f>IF(ISNA(VLOOKUP('W. VaR &amp; Peak Pos By Trader'!$A56,'Import Peak'!$A$3:EN$100,EN$1,FALSE)),0,VLOOKUP('W. VaR &amp; Peak Pos By Trader'!$A56,'Import Peak'!$A$3:EN$100,EN$1,FALSE))</f>
        <v>0</v>
      </c>
      <c r="EO33" s="14">
        <f>IF(ISNA(VLOOKUP('W. VaR &amp; Peak Pos By Trader'!$A56,'Import Peak'!$A$3:EO$100,EO$1,FALSE)),0,VLOOKUP('W. VaR &amp; Peak Pos By Trader'!$A56,'Import Peak'!$A$3:EO$100,EO$1,FALSE))</f>
        <v>0</v>
      </c>
      <c r="EP33" s="14">
        <f>IF(ISNA(VLOOKUP('W. VaR &amp; Peak Pos By Trader'!$A56,'Import Peak'!$A$3:EP$100,EP$1,FALSE)),0,VLOOKUP('W. VaR &amp; Peak Pos By Trader'!$A56,'Import Peak'!$A$3:EP$100,EP$1,FALSE))</f>
        <v>0</v>
      </c>
      <c r="EQ33" s="14">
        <f>IF(ISNA(VLOOKUP('W. VaR &amp; Peak Pos By Trader'!$A56,'Import Peak'!$A$3:EQ$100,EQ$1,FALSE)),0,VLOOKUP('W. VaR &amp; Peak Pos By Trader'!$A56,'Import Peak'!$A$3:EQ$100,EQ$1,FALSE))</f>
        <v>0</v>
      </c>
      <c r="ER33" s="14">
        <f>IF(ISNA(VLOOKUP('W. VaR &amp; Peak Pos By Trader'!$A56,'Import Peak'!$A$3:ER$100,ER$1,FALSE)),0,VLOOKUP('W. VaR &amp; Peak Pos By Trader'!$A56,'Import Peak'!$A$3:ER$100,ER$1,FALSE))</f>
        <v>0</v>
      </c>
      <c r="ES33" s="14">
        <f>IF(ISNA(VLOOKUP('W. VaR &amp; Peak Pos By Trader'!$A56,'Import Peak'!$A$3:ES$100,ES$1,FALSE)),0,VLOOKUP('W. VaR &amp; Peak Pos By Trader'!$A56,'Import Peak'!$A$3:ES$100,ES$1,FALSE))</f>
        <v>0</v>
      </c>
      <c r="ET33" s="14">
        <f>IF(ISNA(VLOOKUP('W. VaR &amp; Peak Pos By Trader'!$A56,'Import Peak'!$A$3:ET$100,ET$1,FALSE)),0,VLOOKUP('W. VaR &amp; Peak Pos By Trader'!$A56,'Import Peak'!$A$3:ET$100,ET$1,FALSE))</f>
        <v>0</v>
      </c>
      <c r="EU33" s="14">
        <f>IF(ISNA(VLOOKUP('W. VaR &amp; Peak Pos By Trader'!$A56,'Import Peak'!$A$3:EU$100,EU$1,FALSE)),0,VLOOKUP('W. VaR &amp; Peak Pos By Trader'!$A56,'Import Peak'!$A$3:EU$100,EU$1,FALSE))</f>
        <v>0</v>
      </c>
      <c r="EV33" s="14">
        <f>IF(ISNA(VLOOKUP('W. VaR &amp; Peak Pos By Trader'!$A56,'Import Peak'!$A$3:EV$100,EV$1,FALSE)),0,VLOOKUP('W. VaR &amp; Peak Pos By Trader'!$A56,'Import Peak'!$A$3:EV$100,EV$1,FALSE))</f>
        <v>0</v>
      </c>
      <c r="EW33" s="14">
        <f>IF(ISNA(VLOOKUP('W. VaR &amp; Peak Pos By Trader'!$A56,'Import Peak'!$A$3:EW$100,EW$1,FALSE)),0,VLOOKUP('W. VaR &amp; Peak Pos By Trader'!$A56,'Import Peak'!$A$3:EW$100,EW$1,FALSE))</f>
        <v>0</v>
      </c>
      <c r="EX33" s="14">
        <f>IF(ISNA(VLOOKUP('W. VaR &amp; Peak Pos By Trader'!$A56,'Import Peak'!$A$3:EX$100,EX$1,FALSE)),0,VLOOKUP('W. VaR &amp; Peak Pos By Trader'!$A56,'Import Peak'!$A$3:EX$100,EX$1,FALSE))</f>
        <v>0</v>
      </c>
      <c r="EY33" s="14">
        <f>IF(ISNA(VLOOKUP('W. VaR &amp; Peak Pos By Trader'!$A56,'Import Peak'!$A$3:EY$100,EY$1,FALSE)),0,VLOOKUP('W. VaR &amp; Peak Pos By Trader'!$A56,'Import Peak'!$A$3:EY$100,EY$1,FALSE))</f>
        <v>0</v>
      </c>
      <c r="EZ33" s="14">
        <f>IF(ISNA(VLOOKUP('W. VaR &amp; Peak Pos By Trader'!$A56,'Import Peak'!$A$3:EZ$100,EZ$1,FALSE)),0,VLOOKUP('W. VaR &amp; Peak Pos By Trader'!$A56,'Import Peak'!$A$3:EZ$100,EZ$1,FALSE))</f>
        <v>0</v>
      </c>
      <c r="FA33" s="14">
        <f>IF(ISNA(VLOOKUP('W. VaR &amp; Peak Pos By Trader'!$A56,'Import Peak'!$A$3:FA$100,FA$1,FALSE)),0,VLOOKUP('W. VaR &amp; Peak Pos By Trader'!$A56,'Import Peak'!$A$3:FA$100,FA$1,FALSE))</f>
        <v>0</v>
      </c>
      <c r="FB33" s="14">
        <f>IF(ISNA(VLOOKUP('W. VaR &amp; Peak Pos By Trader'!$A56,'Import Peak'!$A$3:FB$100,FB$1,FALSE)),0,VLOOKUP('W. VaR &amp; Peak Pos By Trader'!$A56,'Import Peak'!$A$3:FB$100,FB$1,FALSE))</f>
        <v>0</v>
      </c>
      <c r="FC33" s="14">
        <f>IF(ISNA(VLOOKUP('W. VaR &amp; Peak Pos By Trader'!$A56,'Import Peak'!$A$3:FC$100,FC$1,FALSE)),0,VLOOKUP('W. VaR &amp; Peak Pos By Trader'!$A56,'Import Peak'!$A$3:FC$100,FC$1,FALSE))</f>
        <v>0</v>
      </c>
      <c r="FD33" s="14">
        <f>IF(ISNA(VLOOKUP('W. VaR &amp; Peak Pos By Trader'!$A56,'Import Peak'!$A$3:FD$100,FD$1,FALSE)),0,VLOOKUP('W. VaR &amp; Peak Pos By Trader'!$A56,'Import Peak'!$A$3:FD$100,FD$1,FALSE))</f>
        <v>0</v>
      </c>
      <c r="FE33" s="14">
        <f>IF(ISNA(VLOOKUP('W. VaR &amp; Peak Pos By Trader'!$A56,'Import Peak'!$A$3:FE$100,FE$1,FALSE)),0,VLOOKUP('W. VaR &amp; Peak Pos By Trader'!$A56,'Import Peak'!$A$3:FE$100,FE$1,FALSE))</f>
        <v>0</v>
      </c>
      <c r="FF33" s="14">
        <f>IF(ISNA(VLOOKUP('W. VaR &amp; Peak Pos By Trader'!$A56,'Import Peak'!$A$3:FF$100,FF$1,FALSE)),0,VLOOKUP('W. VaR &amp; Peak Pos By Trader'!$A56,'Import Peak'!$A$3:FF$100,FF$1,FALSE))</f>
        <v>0</v>
      </c>
      <c r="FG33" s="14">
        <f>IF(ISNA(VLOOKUP('W. VaR &amp; Peak Pos By Trader'!$A56,'Import Peak'!$A$3:FG$100,FG$1,FALSE)),0,VLOOKUP('W. VaR &amp; Peak Pos By Trader'!$A56,'Import Peak'!$A$3:FG$100,FG$1,FALSE))</f>
        <v>0</v>
      </c>
      <c r="FH33" s="14">
        <f>IF(ISNA(VLOOKUP('W. VaR &amp; Peak Pos By Trader'!$A56,'Import Peak'!$A$3:FH$100,FH$1,FALSE)),0,VLOOKUP('W. VaR &amp; Peak Pos By Trader'!$A56,'Import Peak'!$A$3:FH$100,FH$1,FALSE))</f>
        <v>0</v>
      </c>
      <c r="FI33" s="14">
        <f>IF(ISNA(VLOOKUP('W. VaR &amp; Peak Pos By Trader'!$A56,'Import Peak'!$A$3:FI$100,FI$1,FALSE)),0,VLOOKUP('W. VaR &amp; Peak Pos By Trader'!$A56,'Import Peak'!$A$3:FI$100,FI$1,FALSE))</f>
        <v>0</v>
      </c>
      <c r="FJ33" s="14">
        <f>IF(ISNA(VLOOKUP('W. VaR &amp; Peak Pos By Trader'!$A56,'Import Peak'!$A$3:FJ$100,FJ$1,FALSE)),0,VLOOKUP('W. VaR &amp; Peak Pos By Trader'!$A56,'Import Peak'!$A$3:FJ$100,FJ$1,FALSE))</f>
        <v>0</v>
      </c>
      <c r="FK33" s="14">
        <f>IF(ISNA(VLOOKUP('W. VaR &amp; Peak Pos By Trader'!$A56,'Import Peak'!$A$3:FK$100,FK$1,FALSE)),0,VLOOKUP('W. VaR &amp; Peak Pos By Trader'!$A56,'Import Peak'!$A$3:FK$100,FK$1,FALSE))</f>
        <v>0</v>
      </c>
      <c r="FL33" s="14">
        <f>IF(ISNA(VLOOKUP('W. VaR &amp; Peak Pos By Trader'!$A56,'Import Peak'!$A$3:FL$100,FL$1,FALSE)),0,VLOOKUP('W. VaR &amp; Peak Pos By Trader'!$A56,'Import Peak'!$A$3:FL$100,FL$1,FALSE))</f>
        <v>0</v>
      </c>
      <c r="FM33" s="14">
        <f>IF(ISNA(VLOOKUP('W. VaR &amp; Peak Pos By Trader'!$A56,'Import Peak'!$A$3:FM$100,FM$1,FALSE)),0,VLOOKUP('W. VaR &amp; Peak Pos By Trader'!$A56,'Import Peak'!$A$3:FM$100,FM$1,FALSE))</f>
        <v>0</v>
      </c>
      <c r="FN33" s="14">
        <f>IF(ISNA(VLOOKUP('W. VaR &amp; Peak Pos By Trader'!$A56,'Import Peak'!$A$3:FN$100,FN$1,FALSE)),0,VLOOKUP('W. VaR &amp; Peak Pos By Trader'!$A56,'Import Peak'!$A$3:FN$100,FN$1,FALSE))</f>
        <v>0</v>
      </c>
      <c r="FO33" s="14">
        <f>IF(ISNA(VLOOKUP('W. VaR &amp; Peak Pos By Trader'!$A56,'Import Peak'!$A$3:FO$100,FO$1,FALSE)),0,VLOOKUP('W. VaR &amp; Peak Pos By Trader'!$A56,'Import Peak'!$A$3:FO$100,FO$1,FALSE))</f>
        <v>0</v>
      </c>
      <c r="FP33" s="14">
        <f>IF(ISNA(VLOOKUP('W. VaR &amp; Peak Pos By Trader'!$A56,'Import Peak'!$A$3:FP$100,FP$1,FALSE)),0,VLOOKUP('W. VaR &amp; Peak Pos By Trader'!$A56,'Import Peak'!$A$3:FP$100,FP$1,FALSE))</f>
        <v>0</v>
      </c>
      <c r="FQ33" s="14">
        <f>IF(ISNA(VLOOKUP('W. VaR &amp; Peak Pos By Trader'!$A56,'Import Peak'!$A$3:FQ$100,FQ$1,FALSE)),0,VLOOKUP('W. VaR &amp; Peak Pos By Trader'!$A56,'Import Peak'!$A$3:FQ$100,FQ$1,FALSE))</f>
        <v>0</v>
      </c>
      <c r="FR33" s="14">
        <f>IF(ISNA(VLOOKUP('W. VaR &amp; Peak Pos By Trader'!$A56,'Import Peak'!$A$3:FR$100,FR$1,FALSE)),0,VLOOKUP('W. VaR &amp; Peak Pos By Trader'!$A56,'Import Peak'!$A$3:FR$100,FR$1,FALSE))</f>
        <v>0</v>
      </c>
      <c r="FS33" s="14">
        <f>IF(ISNA(VLOOKUP('W. VaR &amp; Peak Pos By Trader'!$A56,'Import Peak'!$A$3:FS$100,FS$1,FALSE)),0,VLOOKUP('W. VaR &amp; Peak Pos By Trader'!$A56,'Import Peak'!$A$3:FS$100,FS$1,FALSE))</f>
        <v>0</v>
      </c>
      <c r="FT33" s="14">
        <f>IF(ISNA(VLOOKUP('W. VaR &amp; Peak Pos By Trader'!$A56,'Import Peak'!$A$3:FT$100,FT$1,FALSE)),0,VLOOKUP('W. VaR &amp; Peak Pos By Trader'!$A56,'Import Peak'!$A$3:FT$100,FT$1,FALSE))</f>
        <v>0</v>
      </c>
      <c r="FU33" s="14">
        <f>IF(ISNA(VLOOKUP('W. VaR &amp; Peak Pos By Trader'!$A56,'Import Peak'!$A$3:FU$100,FU$1,FALSE)),0,VLOOKUP('W. VaR &amp; Peak Pos By Trader'!$A56,'Import Peak'!$A$3:FU$100,FU$1,FALSE))</f>
        <v>0</v>
      </c>
      <c r="FV33" s="14">
        <f>IF(ISNA(VLOOKUP('W. VaR &amp; Peak Pos By Trader'!$A56,'Import Peak'!$A$3:FV$100,FV$1,FALSE)),0,VLOOKUP('W. VaR &amp; Peak Pos By Trader'!$A56,'Import Peak'!$A$3:FV$100,FV$1,FALSE))</f>
        <v>0</v>
      </c>
      <c r="FW33" s="14">
        <f>IF(ISNA(VLOOKUP('W. VaR &amp; Peak Pos By Trader'!$A56,'Import Peak'!$A$3:FW$100,FW$1,FALSE)),0,VLOOKUP('W. VaR &amp; Peak Pos By Trader'!$A56,'Import Peak'!$A$3:FW$100,FW$1,FALSE))</f>
        <v>0</v>
      </c>
      <c r="FX33" s="14">
        <f>IF(ISNA(VLOOKUP('W. VaR &amp; Peak Pos By Trader'!$A56,'Import Peak'!$A$3:FX$100,FX$1,FALSE)),0,VLOOKUP('W. VaR &amp; Peak Pos By Trader'!$A56,'Import Peak'!$A$3:FX$100,FX$1,FALSE))</f>
        <v>0</v>
      </c>
      <c r="FY33" s="14">
        <f>IF(ISNA(VLOOKUP('W. VaR &amp; Peak Pos By Trader'!$A56,'Import Peak'!$A$3:FY$100,FY$1,FALSE)),0,VLOOKUP('W. VaR &amp; Peak Pos By Trader'!$A56,'Import Peak'!$A$3:FY$100,FY$1,FALSE))</f>
        <v>0</v>
      </c>
      <c r="FZ33" s="14">
        <f>IF(ISNA(VLOOKUP('W. VaR &amp; Peak Pos By Trader'!$A56,'Import Peak'!$A$3:FZ$100,FZ$1,FALSE)),0,VLOOKUP('W. VaR &amp; Peak Pos By Trader'!$A56,'Import Peak'!$A$3:FZ$100,FZ$1,FALSE))</f>
        <v>0</v>
      </c>
      <c r="GA33" s="14">
        <f>IF(ISNA(VLOOKUP('W. VaR &amp; Peak Pos By Trader'!$A56,'Import Peak'!$A$3:GA$100,GA$1,FALSE)),0,VLOOKUP('W. VaR &amp; Peak Pos By Trader'!$A56,'Import Peak'!$A$3:GA$100,GA$1,FALSE))</f>
        <v>0</v>
      </c>
      <c r="GB33" s="14">
        <f>IF(ISNA(VLOOKUP('W. VaR &amp; Peak Pos By Trader'!$A56,'Import Peak'!$A$3:GB$100,GB$1,FALSE)),0,VLOOKUP('W. VaR &amp; Peak Pos By Trader'!$A56,'Import Peak'!$A$3:GB$100,GB$1,FALSE))</f>
        <v>0</v>
      </c>
      <c r="GC33" s="14">
        <f>IF(ISNA(VLOOKUP('W. VaR &amp; Peak Pos By Trader'!$A56,'Import Peak'!$A$3:GC$100,GC$1,FALSE)),0,VLOOKUP('W. VaR &amp; Peak Pos By Trader'!$A56,'Import Peak'!$A$3:GC$100,GC$1,FALSE))</f>
        <v>0</v>
      </c>
      <c r="GD33" s="14">
        <f>IF(ISNA(VLOOKUP('W. VaR &amp; Peak Pos By Trader'!$A56,'Import Peak'!$A$3:GD$100,GD$1,FALSE)),0,VLOOKUP('W. VaR &amp; Peak Pos By Trader'!$A56,'Import Peak'!$A$3:GD$100,GD$1,FALSE))</f>
        <v>0</v>
      </c>
      <c r="GE33" s="14">
        <f>IF(ISNA(VLOOKUP('W. VaR &amp; Peak Pos By Trader'!$A56,'Import Peak'!$A$3:GE$100,GE$1,FALSE)),0,VLOOKUP('W. VaR &amp; Peak Pos By Trader'!$A56,'Import Peak'!$A$3:GE$100,GE$1,FALSE))</f>
        <v>0</v>
      </c>
      <c r="GF33" s="14">
        <f>IF(ISNA(VLOOKUP('W. VaR &amp; Peak Pos By Trader'!$A56,'Import Peak'!$A$3:GF$100,GF$1,FALSE)),0,VLOOKUP('W. VaR &amp; Peak Pos By Trader'!$A56,'Import Peak'!$A$3:GF$100,GF$1,FALSE))</f>
        <v>0</v>
      </c>
      <c r="GG33" s="14">
        <f>IF(ISNA(VLOOKUP('W. VaR &amp; Peak Pos By Trader'!$A56,'Import Peak'!$A$3:GG$100,GG$1,FALSE)),0,VLOOKUP('W. VaR &amp; Peak Pos By Trader'!$A56,'Import Peak'!$A$3:GG$100,GG$1,FALSE))</f>
        <v>0</v>
      </c>
      <c r="GH33" s="14">
        <f>IF(ISNA(VLOOKUP('W. VaR &amp; Peak Pos By Trader'!$A56,'Import Peak'!$A$3:GH$100,GH$1,FALSE)),0,VLOOKUP('W. VaR &amp; Peak Pos By Trader'!$A56,'Import Peak'!$A$3:GH$100,GH$1,FALSE))</f>
        <v>0</v>
      </c>
      <c r="GI33" s="14">
        <f>IF(ISNA(VLOOKUP('W. VaR &amp; Peak Pos By Trader'!$A56,'Import Peak'!$A$3:GI$100,GI$1,FALSE)),0,VLOOKUP('W. VaR &amp; Peak Pos By Trader'!$A56,'Import Peak'!$A$3:GI$100,GI$1,FALSE))</f>
        <v>0</v>
      </c>
      <c r="GJ33" s="14">
        <f>IF(ISNA(VLOOKUP('W. VaR &amp; Peak Pos By Trader'!$A56,'Import Peak'!$A$3:GJ$100,GJ$1,FALSE)),0,VLOOKUP('W. VaR &amp; Peak Pos By Trader'!$A56,'Import Peak'!$A$3:GJ$100,GJ$1,FALSE))</f>
        <v>0</v>
      </c>
      <c r="GK33" s="14">
        <f>IF(ISNA(VLOOKUP('W. VaR &amp; Peak Pos By Trader'!$A56,'Import Peak'!$A$3:GK$100,GK$1,FALSE)),0,VLOOKUP('W. VaR &amp; Peak Pos By Trader'!$A56,'Import Peak'!$A$3:GK$100,GK$1,FALSE))</f>
        <v>0</v>
      </c>
      <c r="GL33" s="14">
        <f>IF(ISNA(VLOOKUP('W. VaR &amp; Peak Pos By Trader'!$A56,'Import Peak'!$A$3:GL$100,GL$1,FALSE)),0,VLOOKUP('W. VaR &amp; Peak Pos By Trader'!$A56,'Import Peak'!$A$3:GL$100,GL$1,FALSE))</f>
        <v>0</v>
      </c>
      <c r="GM33" s="14">
        <f>IF(ISNA(VLOOKUP('W. VaR &amp; Peak Pos By Trader'!$A56,'Import Peak'!$A$3:GM$100,GM$1,FALSE)),0,VLOOKUP('W. VaR &amp; Peak Pos By Trader'!$A56,'Import Peak'!$A$3:GM$100,GM$1,FALSE))</f>
        <v>0</v>
      </c>
      <c r="GN33" s="14">
        <f>IF(ISNA(VLOOKUP('W. VaR &amp; Peak Pos By Trader'!$A56,'Import Peak'!$A$3:GN$100,GN$1,FALSE)),0,VLOOKUP('W. VaR &amp; Peak Pos By Trader'!$A56,'Import Peak'!$A$3:GN$100,GN$1,FALSE))</f>
        <v>0</v>
      </c>
      <c r="GO33" s="14">
        <f>IF(ISNA(VLOOKUP('W. VaR &amp; Peak Pos By Trader'!$A56,'Import Peak'!$A$3:GO$100,GO$1,FALSE)),0,VLOOKUP('W. VaR &amp; Peak Pos By Trader'!$A56,'Import Peak'!$A$3:GO$100,GO$1,FALSE))</f>
        <v>0</v>
      </c>
      <c r="GP33" s="14">
        <f>IF(ISNA(VLOOKUP('W. VaR &amp; Peak Pos By Trader'!$A56,'Import Peak'!$A$3:GP$100,GP$1,FALSE)),0,VLOOKUP('W. VaR &amp; Peak Pos By Trader'!$A56,'Import Peak'!$A$3:GP$100,GP$1,FALSE))</f>
        <v>0</v>
      </c>
      <c r="GQ33" s="14">
        <f>IF(ISNA(VLOOKUP('W. VaR &amp; Peak Pos By Trader'!$A56,'Import Peak'!$A$3:GQ$100,GQ$1,FALSE)),0,VLOOKUP('W. VaR &amp; Peak Pos By Trader'!$A56,'Import Peak'!$A$3:GQ$100,GQ$1,FALSE))</f>
        <v>0</v>
      </c>
      <c r="GR33" s="14">
        <f>IF(ISNA(VLOOKUP('W. VaR &amp; Peak Pos By Trader'!$A56,'Import Peak'!$A$3:GR$100,GR$1,FALSE)),0,VLOOKUP('W. VaR &amp; Peak Pos By Trader'!$A56,'Import Peak'!$A$3:GR$100,GR$1,FALSE))</f>
        <v>0</v>
      </c>
      <c r="GS33" s="14">
        <f>IF(ISNA(VLOOKUP('W. VaR &amp; Peak Pos By Trader'!$A56,'Import Peak'!$A$3:GS$100,GS$1,FALSE)),0,VLOOKUP('W. VaR &amp; Peak Pos By Trader'!$A56,'Import Peak'!$A$3:GS$100,GS$1,FALSE))</f>
        <v>0</v>
      </c>
      <c r="GT33" s="14">
        <f>IF(ISNA(VLOOKUP('W. VaR &amp; Peak Pos By Trader'!$A56,'Import Peak'!$A$3:GT$100,GT$1,FALSE)),0,VLOOKUP('W. VaR &amp; Peak Pos By Trader'!$A56,'Import Peak'!$A$3:GT$100,GT$1,FALSE))</f>
        <v>0</v>
      </c>
      <c r="GU33" s="14">
        <f>IF(ISNA(VLOOKUP('W. VaR &amp; Peak Pos By Trader'!$A56,'Import Peak'!$A$3:GU$100,GU$1,FALSE)),0,VLOOKUP('W. VaR &amp; Peak Pos By Trader'!$A56,'Import Peak'!$A$3:GU$100,GU$1,FALSE))</f>
        <v>0</v>
      </c>
      <c r="GV33" s="14">
        <f>IF(ISNA(VLOOKUP('W. VaR &amp; Peak Pos By Trader'!$A56,'Import Peak'!$A$3:GV$100,GV$1,FALSE)),0,VLOOKUP('W. VaR &amp; Peak Pos By Trader'!$A56,'Import Peak'!$A$3:GV$100,GV$1,FALSE))</f>
        <v>0</v>
      </c>
      <c r="GW33" s="14">
        <f>IF(ISNA(VLOOKUP('W. VaR &amp; Peak Pos By Trader'!$A56,'Import Peak'!$A$3:GW$100,GW$1,FALSE)),0,VLOOKUP('W. VaR &amp; Peak Pos By Trader'!$A56,'Import Peak'!$A$3:GW$100,GW$1,FALSE))</f>
        <v>0</v>
      </c>
      <c r="GX33" s="14">
        <f>IF(ISNA(VLOOKUP('W. VaR &amp; Peak Pos By Trader'!$A56,'Import Peak'!$A$3:GX$100,GX$1,FALSE)),0,VLOOKUP('W. VaR &amp; Peak Pos By Trader'!$A56,'Import Peak'!$A$3:GX$100,GX$1,FALSE))</f>
        <v>0</v>
      </c>
      <c r="GY33" s="14">
        <f>IF(ISNA(VLOOKUP('W. VaR &amp; Peak Pos By Trader'!$A56,'Import Peak'!$A$3:GY$100,GY$1,FALSE)),0,VLOOKUP('W. VaR &amp; Peak Pos By Trader'!$A56,'Import Peak'!$A$3:GY$100,GY$1,FALSE))</f>
        <v>0</v>
      </c>
      <c r="GZ33" s="14">
        <f>IF(ISNA(VLOOKUP('W. VaR &amp; Peak Pos By Trader'!$A56,'Import Peak'!$A$3:GZ$100,GZ$1,FALSE)),0,VLOOKUP('W. VaR &amp; Peak Pos By Trader'!$A56,'Import Peak'!$A$3:GZ$100,GZ$1,FALSE))</f>
        <v>0</v>
      </c>
      <c r="HA33" s="14">
        <f>IF(ISNA(VLOOKUP('W. VaR &amp; Peak Pos By Trader'!$A56,'Import Peak'!$A$3:HA$100,HA$1,FALSE)),0,VLOOKUP('W. VaR &amp; Peak Pos By Trader'!$A56,'Import Peak'!$A$3:HA$100,HA$1,FALSE))</f>
        <v>0</v>
      </c>
      <c r="HB33" s="14">
        <f>IF(ISNA(VLOOKUP('W. VaR &amp; Peak Pos By Trader'!$A56,'Import Peak'!$A$3:HB$100,HB$1,FALSE)),0,VLOOKUP('W. VaR &amp; Peak Pos By Trader'!$A56,'Import Peak'!$A$3:HB$100,HB$1,FALSE))</f>
        <v>0</v>
      </c>
      <c r="HC33" s="14">
        <f>IF(ISNA(VLOOKUP('W. VaR &amp; Peak Pos By Trader'!$A56,'Import Peak'!$A$3:HC$100,HC$1,FALSE)),0,VLOOKUP('W. VaR &amp; Peak Pos By Trader'!$A56,'Import Peak'!$A$3:HC$100,HC$1,FALSE))</f>
        <v>0</v>
      </c>
      <c r="HD33" s="14">
        <f>IF(ISNA(VLOOKUP('W. VaR &amp; Peak Pos By Trader'!$A56,'Import Peak'!$A$3:HD$100,HD$1,FALSE)),0,VLOOKUP('W. VaR &amp; Peak Pos By Trader'!$A56,'Import Peak'!$A$3:HD$100,HD$1,FALSE))</f>
        <v>0</v>
      </c>
      <c r="HE33" s="14">
        <f>IF(ISNA(VLOOKUP('W. VaR &amp; Peak Pos By Trader'!$A56,'Import Peak'!$A$3:HE$100,HE$1,FALSE)),0,VLOOKUP('W. VaR &amp; Peak Pos By Trader'!$A56,'Import Peak'!$A$3:HE$100,HE$1,FALSE))</f>
        <v>0</v>
      </c>
      <c r="HF33" s="14">
        <f>IF(ISNA(VLOOKUP('W. VaR &amp; Peak Pos By Trader'!$A56,'Import Peak'!$A$3:HF$100,HF$1,FALSE)),0,VLOOKUP('W. VaR &amp; Peak Pos By Trader'!$A56,'Import Peak'!$A$3:HF$100,HF$1,FALSE))</f>
        <v>0</v>
      </c>
      <c r="HG33" s="14">
        <f>IF(ISNA(VLOOKUP('W. VaR &amp; Peak Pos By Trader'!$A56,'Import Peak'!$A$3:HG$100,HG$1,FALSE)),0,VLOOKUP('W. VaR &amp; Peak Pos By Trader'!$A56,'Import Peak'!$A$3:HG$100,HG$1,FALSE))</f>
        <v>0</v>
      </c>
      <c r="HH33" s="14">
        <f>IF(ISNA(VLOOKUP('W. VaR &amp; Peak Pos By Trader'!$A56,'Import Peak'!$A$3:HH$100,HH$1,FALSE)),0,VLOOKUP('W. VaR &amp; Peak Pos By Trader'!$A56,'Import Peak'!$A$3:HH$100,HH$1,FALSE))</f>
        <v>0</v>
      </c>
      <c r="HI33" s="14">
        <f>IF(ISNA(VLOOKUP('W. VaR &amp; Peak Pos By Trader'!$A56,'Import Peak'!$A$3:HI$100,HI$1,FALSE)),0,VLOOKUP('W. VaR &amp; Peak Pos By Trader'!$A56,'Import Peak'!$A$3:HI$100,HI$1,FALSE))</f>
        <v>0</v>
      </c>
      <c r="HJ33" s="14">
        <f>IF(ISNA(VLOOKUP('W. VaR &amp; Peak Pos By Trader'!$A56,'Import Peak'!$A$3:HJ$100,HJ$1,FALSE)),0,VLOOKUP('W. VaR &amp; Peak Pos By Trader'!$A56,'Import Peak'!$A$3:HJ$100,HJ$1,FALSE))</f>
        <v>0</v>
      </c>
      <c r="HK33" s="14">
        <f>IF(ISNA(VLOOKUP('W. VaR &amp; Peak Pos By Trader'!$A56,'Import Peak'!$A$3:HK$100,HK$1,FALSE)),0,VLOOKUP('W. VaR &amp; Peak Pos By Trader'!$A56,'Import Peak'!$A$3:HK$100,HK$1,FALSE))</f>
        <v>0</v>
      </c>
      <c r="HL33" s="14">
        <f>IF(ISNA(VLOOKUP('W. VaR &amp; Peak Pos By Trader'!$A56,'Import Peak'!$A$3:HL$100,HL$1,FALSE)),0,VLOOKUP('W. VaR &amp; Peak Pos By Trader'!$A56,'Import Peak'!$A$3:HL$100,HL$1,FALSE))</f>
        <v>0</v>
      </c>
      <c r="HM33" s="14">
        <f>IF(ISNA(VLOOKUP('W. VaR &amp; Peak Pos By Trader'!$A56,'Import Peak'!$A$3:HM$100,HM$1,FALSE)),0,VLOOKUP('W. VaR &amp; Peak Pos By Trader'!$A56,'Import Peak'!$A$3:HM$100,HM$1,FALSE))</f>
        <v>0</v>
      </c>
      <c r="HN33" s="14">
        <f>IF(ISNA(VLOOKUP('W. VaR &amp; Peak Pos By Trader'!$A56,'Import Peak'!$A$3:HN$100,HN$1,FALSE)),0,VLOOKUP('W. VaR &amp; Peak Pos By Trader'!$A56,'Import Peak'!$A$3:HN$100,HN$1,FALSE))</f>
        <v>0</v>
      </c>
      <c r="HO33" s="14">
        <f>IF(ISNA(VLOOKUP('W. VaR &amp; Peak Pos By Trader'!$A56,'Import Peak'!$A$3:HO$100,HO$1,FALSE)),0,VLOOKUP('W. VaR &amp; Peak Pos By Trader'!$A56,'Import Peak'!$A$3:HO$100,HO$1,FALSE))</f>
        <v>0</v>
      </c>
      <c r="HP33" s="14">
        <f>IF(ISNA(VLOOKUP('W. VaR &amp; Peak Pos By Trader'!$A56,'Import Peak'!$A$3:HP$100,HP$1,FALSE)),0,VLOOKUP('W. VaR &amp; Peak Pos By Trader'!$A56,'Import Peak'!$A$3:HP$100,HP$1,FALSE))</f>
        <v>0</v>
      </c>
      <c r="HQ33" s="14">
        <f>IF(ISNA(VLOOKUP('W. VaR &amp; Peak Pos By Trader'!$A56,'Import Peak'!$A$3:HQ$100,HQ$1,FALSE)),0,VLOOKUP('W. VaR &amp; Peak Pos By Trader'!$A56,'Import Peak'!$A$3:HQ$100,HQ$1,FALSE))</f>
        <v>0</v>
      </c>
      <c r="HR33" s="14">
        <f>IF(ISNA(VLOOKUP('W. VaR &amp; Peak Pos By Trader'!$A56,'Import Peak'!$A$3:HR$100,HR$1,FALSE)),0,VLOOKUP('W. VaR &amp; Peak Pos By Trader'!$A56,'Import Peak'!$A$3:HR$100,HR$1,FALSE))</f>
        <v>0</v>
      </c>
      <c r="HS33" s="14">
        <f>IF(ISNA(VLOOKUP('W. VaR &amp; Peak Pos By Trader'!$A56,'Import Peak'!$A$3:HS$100,HS$1,FALSE)),0,VLOOKUP('W. VaR &amp; Peak Pos By Trader'!$A56,'Import Peak'!$A$3:HS$100,HS$1,FALSE))</f>
        <v>0</v>
      </c>
      <c r="HT33" s="14">
        <f>IF(ISNA(VLOOKUP('W. VaR &amp; Peak Pos By Trader'!$A56,'Import Peak'!$A$3:HT$100,HT$1,FALSE)),0,VLOOKUP('W. VaR &amp; Peak Pos By Trader'!$A56,'Import Peak'!$A$3:HT$100,HT$1,FALSE))</f>
        <v>0</v>
      </c>
      <c r="HU33" s="14">
        <f>IF(ISNA(VLOOKUP('W. VaR &amp; Peak Pos By Trader'!$A56,'Import Peak'!$A$3:HU$100,HU$1,FALSE)),0,VLOOKUP('W. VaR &amp; Peak Pos By Trader'!$A56,'Import Peak'!$A$3:HU$100,HU$1,FALSE))</f>
        <v>0</v>
      </c>
      <c r="HV33" s="14">
        <f>IF(ISNA(VLOOKUP('W. VaR &amp; Peak Pos By Trader'!$A56,'Import Peak'!$A$3:HV$100,HV$1,FALSE)),0,VLOOKUP('W. VaR &amp; Peak Pos By Trader'!$A56,'Import Peak'!$A$3:HV$100,HV$1,FALSE))</f>
        <v>0</v>
      </c>
      <c r="HW33" s="14">
        <f>IF(ISNA(VLOOKUP('W. VaR &amp; Peak Pos By Trader'!$A56,'Import Peak'!$A$3:HW$100,HW$1,FALSE)),0,VLOOKUP('W. VaR &amp; Peak Pos By Trader'!$A56,'Import Peak'!$A$3:HW$100,HW$1,FALSE))</f>
        <v>0</v>
      </c>
      <c r="HX33" s="14">
        <f>IF(ISNA(VLOOKUP('W. VaR &amp; Peak Pos By Trader'!$A56,'Import Peak'!$A$3:HX$100,HX$1,FALSE)),0,VLOOKUP('W. VaR &amp; Peak Pos By Trader'!$A56,'Import Peak'!$A$3:HX$100,HX$1,FALSE))</f>
        <v>0</v>
      </c>
      <c r="HY33" s="14">
        <f>IF(ISNA(VLOOKUP('W. VaR &amp; Peak Pos By Trader'!$A56,'Import Peak'!$A$3:HY$100,HY$1,FALSE)),0,VLOOKUP('W. VaR &amp; Peak Pos By Trader'!$A56,'Import Peak'!$A$3:HY$100,HY$1,FALSE))</f>
        <v>0</v>
      </c>
      <c r="HZ33" s="14">
        <f>IF(ISNA(VLOOKUP('W. VaR &amp; Peak Pos By Trader'!$A56,'Import Peak'!$A$3:HZ$100,HZ$1,FALSE)),0,VLOOKUP('W. VaR &amp; Peak Pos By Trader'!$A56,'Import Peak'!$A$3:HZ$100,HZ$1,FALSE))</f>
        <v>0</v>
      </c>
      <c r="IA33" s="14">
        <f>IF(ISNA(VLOOKUP('W. VaR &amp; Peak Pos By Trader'!$A56,'Import Peak'!$A$3:IA$100,IA$1,FALSE)),0,VLOOKUP('W. VaR &amp; Peak Pos By Trader'!$A56,'Import Peak'!$A$3:IA$100,IA$1,FALSE))</f>
        <v>0</v>
      </c>
      <c r="IB33" s="14">
        <f>IF(ISNA(VLOOKUP('W. VaR &amp; Peak Pos By Trader'!$A56,'Import Peak'!$A$3:IB$100,IB$1,FALSE)),0,VLOOKUP('W. VaR &amp; Peak Pos By Trader'!$A56,'Import Peak'!$A$3:IB$100,IB$1,FALSE))</f>
        <v>0</v>
      </c>
      <c r="IC33" s="14">
        <f>IF(ISNA(VLOOKUP('W. VaR &amp; Peak Pos By Trader'!$A56,'Import Peak'!$A$3:IC$100,IC$1,FALSE)),0,VLOOKUP('W. VaR &amp; Peak Pos By Trader'!$A56,'Import Peak'!$A$3:IC$100,IC$1,FALSE))</f>
        <v>0</v>
      </c>
    </row>
    <row r="34" spans="1:237">
      <c r="A34" s="20" t="s">
        <v>84</v>
      </c>
      <c r="B34" s="14">
        <f>IF(ISNA(VLOOKUP('W. VaR &amp; Peak Pos By Trader'!$A57,'Import Peak'!$A$3:B$100,B$1,FALSE)),0,VLOOKUP('W. VaR &amp; Peak Pos By Trader'!$A57,'Import Peak'!$A$3:B$100,B$1,FALSE))</f>
        <v>0</v>
      </c>
      <c r="C34" s="14">
        <f>IF(ISNA(VLOOKUP('W. VaR &amp; Peak Pos By Trader'!$A57,'Import Peak'!$A$3:C$100,C$1,FALSE)),0,VLOOKUP('W. VaR &amp; Peak Pos By Trader'!$A57,'Import Peak'!$A$3:C$100,C$1,FALSE))</f>
        <v>0</v>
      </c>
      <c r="D34" s="14">
        <f>IF(ISNA(VLOOKUP('W. VaR &amp; Peak Pos By Trader'!$A57,'Import Peak'!$A$3:D$100,D$1,FALSE)),0,VLOOKUP('W. VaR &amp; Peak Pos By Trader'!$A57,'Import Peak'!$A$3:D$100,D$1,FALSE))</f>
        <v>0</v>
      </c>
      <c r="E34" s="14">
        <f>IF(ISNA(VLOOKUP('W. VaR &amp; Peak Pos By Trader'!$A57,'Import Peak'!$A$3:E$100,E$1,FALSE)),0,VLOOKUP('W. VaR &amp; Peak Pos By Trader'!$A57,'Import Peak'!$A$3:E$100,E$1,FALSE))</f>
        <v>0</v>
      </c>
      <c r="F34" s="14">
        <f>IF(ISNA(VLOOKUP('W. VaR &amp; Peak Pos By Trader'!$A57,'Import Peak'!$A$3:F$100,F$1,FALSE)),0,VLOOKUP('W. VaR &amp; Peak Pos By Trader'!$A57,'Import Peak'!$A$3:F$100,F$1,FALSE))</f>
        <v>0</v>
      </c>
      <c r="G34" s="14">
        <f>IF(ISNA(VLOOKUP('W. VaR &amp; Peak Pos By Trader'!$A57,'Import Peak'!$A$3:G$100,G$1,FALSE)),0,VLOOKUP('W. VaR &amp; Peak Pos By Trader'!$A57,'Import Peak'!$A$3:G$100,G$1,FALSE))</f>
        <v>0</v>
      </c>
      <c r="H34" s="14">
        <f>IF(ISNA(VLOOKUP('W. VaR &amp; Peak Pos By Trader'!$A57,'Import Peak'!$A$3:H$100,H$1,FALSE)),0,VLOOKUP('W. VaR &amp; Peak Pos By Trader'!$A57,'Import Peak'!$A$3:H$100,H$1,FALSE))</f>
        <v>0</v>
      </c>
      <c r="I34" s="14">
        <f>IF(ISNA(VLOOKUP('W. VaR &amp; Peak Pos By Trader'!$A57,'Import Peak'!$A$3:I$100,I$1,FALSE)),0,VLOOKUP('W. VaR &amp; Peak Pos By Trader'!$A57,'Import Peak'!$A$3:I$100,I$1,FALSE))</f>
        <v>0</v>
      </c>
      <c r="J34" s="14">
        <f>IF(ISNA(VLOOKUP('W. VaR &amp; Peak Pos By Trader'!$A57,'Import Peak'!$A$3:J$100,J$1,FALSE)),0,VLOOKUP('W. VaR &amp; Peak Pos By Trader'!$A57,'Import Peak'!$A$3:J$100,J$1,FALSE))</f>
        <v>0</v>
      </c>
      <c r="K34" s="14">
        <f>IF(ISNA(VLOOKUP('W. VaR &amp; Peak Pos By Trader'!$A57,'Import Peak'!$A$3:K$100,K$1,FALSE)),0,VLOOKUP('W. VaR &amp; Peak Pos By Trader'!$A57,'Import Peak'!$A$3:K$100,K$1,FALSE))</f>
        <v>0</v>
      </c>
      <c r="L34" s="14">
        <f>IF(ISNA(VLOOKUP('W. VaR &amp; Peak Pos By Trader'!$A57,'Import Peak'!$A$3:L$100,L$1,FALSE)),0,VLOOKUP('W. VaR &amp; Peak Pos By Trader'!$A57,'Import Peak'!$A$3:L$100,L$1,FALSE))</f>
        <v>0</v>
      </c>
      <c r="M34" s="14">
        <f>IF(ISNA(VLOOKUP('W. VaR &amp; Peak Pos By Trader'!$A57,'Import Peak'!$A$3:M$100,M$1,FALSE)),0,VLOOKUP('W. VaR &amp; Peak Pos By Trader'!$A57,'Import Peak'!$A$3:M$100,M$1,FALSE))</f>
        <v>0</v>
      </c>
      <c r="N34" s="14">
        <f>IF(ISNA(VLOOKUP('W. VaR &amp; Peak Pos By Trader'!$A57,'Import Peak'!$A$3:N$100,N$1,FALSE)),0,VLOOKUP('W. VaR &amp; Peak Pos By Trader'!$A57,'Import Peak'!$A$3:N$100,N$1,FALSE))</f>
        <v>0</v>
      </c>
      <c r="O34" s="14">
        <f>IF(ISNA(VLOOKUP('W. VaR &amp; Peak Pos By Trader'!$A57,'Import Peak'!$A$3:O$100,O$1,FALSE)),0,VLOOKUP('W. VaR &amp; Peak Pos By Trader'!$A57,'Import Peak'!$A$3:O$100,O$1,FALSE))</f>
        <v>0</v>
      </c>
      <c r="P34" s="14">
        <f>IF(ISNA(VLOOKUP('W. VaR &amp; Peak Pos By Trader'!$A57,'Import Peak'!$A$3:P$100,P$1,FALSE)),0,VLOOKUP('W. VaR &amp; Peak Pos By Trader'!$A57,'Import Peak'!$A$3:P$100,P$1,FALSE))</f>
        <v>0</v>
      </c>
      <c r="Q34" s="14">
        <f>IF(ISNA(VLOOKUP('W. VaR &amp; Peak Pos By Trader'!$A57,'Import Peak'!$A$3:Q$100,Q$1,FALSE)),0,VLOOKUP('W. VaR &amp; Peak Pos By Trader'!$A57,'Import Peak'!$A$3:Q$100,Q$1,FALSE))</f>
        <v>0</v>
      </c>
      <c r="R34" s="14">
        <f>IF(ISNA(VLOOKUP('W. VaR &amp; Peak Pos By Trader'!$A57,'Import Peak'!$A$3:R$100,R$1,FALSE)),0,VLOOKUP('W. VaR &amp; Peak Pos By Trader'!$A57,'Import Peak'!$A$3:R$100,R$1,FALSE))</f>
        <v>0</v>
      </c>
      <c r="S34" s="14">
        <f>IF(ISNA(VLOOKUP('W. VaR &amp; Peak Pos By Trader'!$A57,'Import Peak'!$A$3:S$100,S$1,FALSE)),0,VLOOKUP('W. VaR &amp; Peak Pos By Trader'!$A57,'Import Peak'!$A$3:S$100,S$1,FALSE))</f>
        <v>0</v>
      </c>
      <c r="T34" s="14">
        <f>IF(ISNA(VLOOKUP('W. VaR &amp; Peak Pos By Trader'!$A57,'Import Peak'!$A$3:T$100,T$1,FALSE)),0,VLOOKUP('W. VaR &amp; Peak Pos By Trader'!$A57,'Import Peak'!$A$3:T$100,T$1,FALSE))</f>
        <v>0</v>
      </c>
      <c r="U34" s="14">
        <f>IF(ISNA(VLOOKUP('W. VaR &amp; Peak Pos By Trader'!$A57,'Import Peak'!$A$3:U$100,U$1,FALSE)),0,VLOOKUP('W. VaR &amp; Peak Pos By Trader'!$A57,'Import Peak'!$A$3:U$100,U$1,FALSE))</f>
        <v>0</v>
      </c>
      <c r="V34" s="14">
        <f>IF(ISNA(VLOOKUP('W. VaR &amp; Peak Pos By Trader'!$A57,'Import Peak'!$A$3:V$100,V$1,FALSE)),0,VLOOKUP('W. VaR &amp; Peak Pos By Trader'!$A57,'Import Peak'!$A$3:V$100,V$1,FALSE))</f>
        <v>0</v>
      </c>
      <c r="W34" s="14">
        <f>IF(ISNA(VLOOKUP('W. VaR &amp; Peak Pos By Trader'!$A57,'Import Peak'!$A$3:W$100,W$1,FALSE)),0,VLOOKUP('W. VaR &amp; Peak Pos By Trader'!$A57,'Import Peak'!$A$3:W$100,W$1,FALSE))</f>
        <v>0</v>
      </c>
      <c r="X34" s="14">
        <f>IF(ISNA(VLOOKUP('W. VaR &amp; Peak Pos By Trader'!$A57,'Import Peak'!$A$3:X$100,X$1,FALSE)),0,VLOOKUP('W. VaR &amp; Peak Pos By Trader'!$A57,'Import Peak'!$A$3:X$100,X$1,FALSE))</f>
        <v>0</v>
      </c>
      <c r="Y34" s="14">
        <f>IF(ISNA(VLOOKUP('W. VaR &amp; Peak Pos By Trader'!$A57,'Import Peak'!$A$3:Y$100,Y$1,FALSE)),0,VLOOKUP('W. VaR &amp; Peak Pos By Trader'!$A57,'Import Peak'!$A$3:Y$100,Y$1,FALSE))</f>
        <v>0</v>
      </c>
      <c r="Z34" s="14">
        <f>IF(ISNA(VLOOKUP('W. VaR &amp; Peak Pos By Trader'!$A57,'Import Peak'!$A$3:Z$100,Z$1,FALSE)),0,VLOOKUP('W. VaR &amp; Peak Pos By Trader'!$A57,'Import Peak'!$A$3:Z$100,Z$1,FALSE))</f>
        <v>0</v>
      </c>
      <c r="AA34" s="14">
        <f>IF(ISNA(VLOOKUP('W. VaR &amp; Peak Pos By Trader'!$A57,'Import Peak'!$A$3:AA$100,AA$1,FALSE)),0,VLOOKUP('W. VaR &amp; Peak Pos By Trader'!$A57,'Import Peak'!$A$3:AA$100,AA$1,FALSE))</f>
        <v>0</v>
      </c>
      <c r="AB34" s="14">
        <f>IF(ISNA(VLOOKUP('W. VaR &amp; Peak Pos By Trader'!$A57,'Import Peak'!$A$3:AB$100,AB$1,FALSE)),0,VLOOKUP('W. VaR &amp; Peak Pos By Trader'!$A57,'Import Peak'!$A$3:AB$100,AB$1,FALSE))</f>
        <v>0</v>
      </c>
      <c r="AC34" s="14">
        <f>IF(ISNA(VLOOKUP('W. VaR &amp; Peak Pos By Trader'!$A57,'Import Peak'!$A$3:AC$100,AC$1,FALSE)),0,VLOOKUP('W. VaR &amp; Peak Pos By Trader'!$A57,'Import Peak'!$A$3:AC$100,AC$1,FALSE))</f>
        <v>0</v>
      </c>
      <c r="AD34" s="14">
        <f>IF(ISNA(VLOOKUP('W. VaR &amp; Peak Pos By Trader'!$A57,'Import Peak'!$A$3:AD$100,AD$1,FALSE)),0,VLOOKUP('W. VaR &amp; Peak Pos By Trader'!$A57,'Import Peak'!$A$3:AD$100,AD$1,FALSE))</f>
        <v>0</v>
      </c>
      <c r="AE34" s="14">
        <f>IF(ISNA(VLOOKUP('W. VaR &amp; Peak Pos By Trader'!$A57,'Import Peak'!$A$3:AE$100,AE$1,FALSE)),0,VLOOKUP('W. VaR &amp; Peak Pos By Trader'!$A57,'Import Peak'!$A$3:AE$100,AE$1,FALSE))</f>
        <v>0</v>
      </c>
      <c r="AF34" s="14">
        <f>IF(ISNA(VLOOKUP('W. VaR &amp; Peak Pos By Trader'!$A57,'Import Peak'!$A$3:AF$100,AF$1,FALSE)),0,VLOOKUP('W. VaR &amp; Peak Pos By Trader'!$A57,'Import Peak'!$A$3:AF$100,AF$1,FALSE))</f>
        <v>0</v>
      </c>
      <c r="AG34" s="14">
        <f>IF(ISNA(VLOOKUP('W. VaR &amp; Peak Pos By Trader'!$A57,'Import Peak'!$A$3:AG$100,AG$1,FALSE)),0,VLOOKUP('W. VaR &amp; Peak Pos By Trader'!$A57,'Import Peak'!$A$3:AG$100,AG$1,FALSE))</f>
        <v>0</v>
      </c>
      <c r="AH34" s="14">
        <f>IF(ISNA(VLOOKUP('W. VaR &amp; Peak Pos By Trader'!$A57,'Import Peak'!$A$3:AH$100,AH$1,FALSE)),0,VLOOKUP('W. VaR &amp; Peak Pos By Trader'!$A57,'Import Peak'!$A$3:AH$100,AH$1,FALSE))</f>
        <v>0</v>
      </c>
      <c r="AI34" s="14">
        <f>IF(ISNA(VLOOKUP('W. VaR &amp; Peak Pos By Trader'!$A57,'Import Peak'!$A$3:AI$100,AI$1,FALSE)),0,VLOOKUP('W. VaR &amp; Peak Pos By Trader'!$A57,'Import Peak'!$A$3:AI$100,AI$1,FALSE))</f>
        <v>0</v>
      </c>
      <c r="AJ34" s="14">
        <f>IF(ISNA(VLOOKUP('W. VaR &amp; Peak Pos By Trader'!$A57,'Import Peak'!$A$3:AJ$100,AJ$1,FALSE)),0,VLOOKUP('W. VaR &amp; Peak Pos By Trader'!$A57,'Import Peak'!$A$3:AJ$100,AJ$1,FALSE))</f>
        <v>0</v>
      </c>
      <c r="AK34" s="14">
        <f>IF(ISNA(VLOOKUP('W. VaR &amp; Peak Pos By Trader'!$A57,'Import Peak'!$A$3:AK$100,AK$1,FALSE)),0,VLOOKUP('W. VaR &amp; Peak Pos By Trader'!$A57,'Import Peak'!$A$3:AK$100,AK$1,FALSE))</f>
        <v>0</v>
      </c>
      <c r="AL34" s="14">
        <f>IF(ISNA(VLOOKUP('W. VaR &amp; Peak Pos By Trader'!$A57,'Import Peak'!$A$3:AL$100,AL$1,FALSE)),0,VLOOKUP('W. VaR &amp; Peak Pos By Trader'!$A57,'Import Peak'!$A$3:AL$100,AL$1,FALSE))</f>
        <v>0</v>
      </c>
      <c r="AM34" s="14">
        <f>IF(ISNA(VLOOKUP('W. VaR &amp; Peak Pos By Trader'!$A57,'Import Peak'!$A$3:AM$100,AM$1,FALSE)),0,VLOOKUP('W. VaR &amp; Peak Pos By Trader'!$A57,'Import Peak'!$A$3:AM$100,AM$1,FALSE))</f>
        <v>0</v>
      </c>
      <c r="AN34" s="14">
        <f>IF(ISNA(VLOOKUP('W. VaR &amp; Peak Pos By Trader'!$A57,'Import Peak'!$A$3:AN$100,AN$1,FALSE)),0,VLOOKUP('W. VaR &amp; Peak Pos By Trader'!$A57,'Import Peak'!$A$3:AN$100,AN$1,FALSE))</f>
        <v>0</v>
      </c>
      <c r="AO34" s="14">
        <f>IF(ISNA(VLOOKUP('W. VaR &amp; Peak Pos By Trader'!$A57,'Import Peak'!$A$3:AO$100,AO$1,FALSE)),0,VLOOKUP('W. VaR &amp; Peak Pos By Trader'!$A57,'Import Peak'!$A$3:AO$100,AO$1,FALSE))</f>
        <v>0</v>
      </c>
      <c r="AP34" s="14">
        <f>IF(ISNA(VLOOKUP('W. VaR &amp; Peak Pos By Trader'!$A57,'Import Peak'!$A$3:AP$100,AP$1,FALSE)),0,VLOOKUP('W. VaR &amp; Peak Pos By Trader'!$A57,'Import Peak'!$A$3:AP$100,AP$1,FALSE))</f>
        <v>0</v>
      </c>
      <c r="AQ34" s="14">
        <f>IF(ISNA(VLOOKUP('W. VaR &amp; Peak Pos By Trader'!$A57,'Import Peak'!$A$3:AQ$100,AQ$1,FALSE)),0,VLOOKUP('W. VaR &amp; Peak Pos By Trader'!$A57,'Import Peak'!$A$3:AQ$100,AQ$1,FALSE))</f>
        <v>0</v>
      </c>
      <c r="AR34" s="14">
        <f>IF(ISNA(VLOOKUP('W. VaR &amp; Peak Pos By Trader'!$A57,'Import Peak'!$A$3:AR$100,AR$1,FALSE)),0,VLOOKUP('W. VaR &amp; Peak Pos By Trader'!$A57,'Import Peak'!$A$3:AR$100,AR$1,FALSE))</f>
        <v>0</v>
      </c>
      <c r="AS34" s="14">
        <f>IF(ISNA(VLOOKUP('W. VaR &amp; Peak Pos By Trader'!$A57,'Import Peak'!$A$3:AS$100,AS$1,FALSE)),0,VLOOKUP('W. VaR &amp; Peak Pos By Trader'!$A57,'Import Peak'!$A$3:AS$100,AS$1,FALSE))</f>
        <v>0</v>
      </c>
      <c r="AT34" s="14">
        <f>IF(ISNA(VLOOKUP('W. VaR &amp; Peak Pos By Trader'!$A57,'Import Peak'!$A$3:AT$100,AT$1,FALSE)),0,VLOOKUP('W. VaR &amp; Peak Pos By Trader'!$A57,'Import Peak'!$A$3:AT$100,AT$1,FALSE))</f>
        <v>0</v>
      </c>
      <c r="AU34" s="14">
        <f>IF(ISNA(VLOOKUP('W. VaR &amp; Peak Pos By Trader'!$A57,'Import Peak'!$A$3:AU$100,AU$1,FALSE)),0,VLOOKUP('W. VaR &amp; Peak Pos By Trader'!$A57,'Import Peak'!$A$3:AU$100,AU$1,FALSE))</f>
        <v>0</v>
      </c>
      <c r="AV34" s="14">
        <f>IF(ISNA(VLOOKUP('W. VaR &amp; Peak Pos By Trader'!$A57,'Import Peak'!$A$3:AV$100,AV$1,FALSE)),0,VLOOKUP('W. VaR &amp; Peak Pos By Trader'!$A57,'Import Peak'!$A$3:AV$100,AV$1,FALSE))</f>
        <v>0</v>
      </c>
      <c r="AW34" s="14">
        <f>IF(ISNA(VLOOKUP('W. VaR &amp; Peak Pos By Trader'!$A57,'Import Peak'!$A$3:AW$100,AW$1,FALSE)),0,VLOOKUP('W. VaR &amp; Peak Pos By Trader'!$A57,'Import Peak'!$A$3:AW$100,AW$1,FALSE))</f>
        <v>0</v>
      </c>
      <c r="AX34" s="14">
        <f>IF(ISNA(VLOOKUP('W. VaR &amp; Peak Pos By Trader'!$A57,'Import Peak'!$A$3:AX$100,AX$1,FALSE)),0,VLOOKUP('W. VaR &amp; Peak Pos By Trader'!$A57,'Import Peak'!$A$3:AX$100,AX$1,FALSE))</f>
        <v>0</v>
      </c>
      <c r="AY34" s="14">
        <f>IF(ISNA(VLOOKUP('W. VaR &amp; Peak Pos By Trader'!$A57,'Import Peak'!$A$3:AY$100,AY$1,FALSE)),0,VLOOKUP('W. VaR &amp; Peak Pos By Trader'!$A57,'Import Peak'!$A$3:AY$100,AY$1,FALSE))</f>
        <v>0</v>
      </c>
      <c r="AZ34" s="14">
        <f>IF(ISNA(VLOOKUP('W. VaR &amp; Peak Pos By Trader'!$A57,'Import Peak'!$A$3:AZ$100,AZ$1,FALSE)),0,VLOOKUP('W. VaR &amp; Peak Pos By Trader'!$A57,'Import Peak'!$A$3:AZ$100,AZ$1,FALSE))</f>
        <v>0</v>
      </c>
      <c r="BA34" s="14">
        <f>IF(ISNA(VLOOKUP('W. VaR &amp; Peak Pos By Trader'!$A57,'Import Peak'!$A$3:BA$100,BA$1,FALSE)),0,VLOOKUP('W. VaR &amp; Peak Pos By Trader'!$A57,'Import Peak'!$A$3:BA$100,BA$1,FALSE))</f>
        <v>0</v>
      </c>
      <c r="BB34" s="14">
        <f>IF(ISNA(VLOOKUP('W. VaR &amp; Peak Pos By Trader'!$A57,'Import Peak'!$A$3:BB$100,BB$1,FALSE)),0,VLOOKUP('W. VaR &amp; Peak Pos By Trader'!$A57,'Import Peak'!$A$3:BB$100,BB$1,FALSE))</f>
        <v>0</v>
      </c>
      <c r="BC34" s="14">
        <f>IF(ISNA(VLOOKUP('W. VaR &amp; Peak Pos By Trader'!$A57,'Import Peak'!$A$3:BC$100,BC$1,FALSE)),0,VLOOKUP('W. VaR &amp; Peak Pos By Trader'!$A57,'Import Peak'!$A$3:BC$100,BC$1,FALSE))</f>
        <v>0</v>
      </c>
      <c r="BD34" s="14">
        <f>IF(ISNA(VLOOKUP('W. VaR &amp; Peak Pos By Trader'!$A57,'Import Peak'!$A$3:BD$100,BD$1,FALSE)),0,VLOOKUP('W. VaR &amp; Peak Pos By Trader'!$A57,'Import Peak'!$A$3:BD$100,BD$1,FALSE))</f>
        <v>0</v>
      </c>
      <c r="BE34" s="14">
        <f>IF(ISNA(VLOOKUP('W. VaR &amp; Peak Pos By Trader'!$A57,'Import Peak'!$A$3:BE$100,BE$1,FALSE)),0,VLOOKUP('W. VaR &amp; Peak Pos By Trader'!$A57,'Import Peak'!$A$3:BE$100,BE$1,FALSE))</f>
        <v>0</v>
      </c>
      <c r="BF34" s="14">
        <f>IF(ISNA(VLOOKUP('W. VaR &amp; Peak Pos By Trader'!$A57,'Import Peak'!$A$3:BF$100,BF$1,FALSE)),0,VLOOKUP('W. VaR &amp; Peak Pos By Trader'!$A57,'Import Peak'!$A$3:BF$100,BF$1,FALSE))</f>
        <v>0</v>
      </c>
      <c r="BG34" s="14">
        <f>IF(ISNA(VLOOKUP('W. VaR &amp; Peak Pos By Trader'!$A57,'Import Peak'!$A$3:BG$100,BG$1,FALSE)),0,VLOOKUP('W. VaR &amp; Peak Pos By Trader'!$A57,'Import Peak'!$A$3:BG$100,BG$1,FALSE))</f>
        <v>0</v>
      </c>
      <c r="BH34" s="14">
        <f>IF(ISNA(VLOOKUP('W. VaR &amp; Peak Pos By Trader'!$A57,'Import Peak'!$A$3:BH$100,BH$1,FALSE)),0,VLOOKUP('W. VaR &amp; Peak Pos By Trader'!$A57,'Import Peak'!$A$3:BH$100,BH$1,FALSE))</f>
        <v>0</v>
      </c>
      <c r="BI34" s="14">
        <f>IF(ISNA(VLOOKUP('W. VaR &amp; Peak Pos By Trader'!$A57,'Import Peak'!$A$3:BI$100,BI$1,FALSE)),0,VLOOKUP('W. VaR &amp; Peak Pos By Trader'!$A57,'Import Peak'!$A$3:BI$100,BI$1,FALSE))</f>
        <v>0</v>
      </c>
      <c r="BJ34" s="14">
        <f>IF(ISNA(VLOOKUP('W. VaR &amp; Peak Pos By Trader'!$A57,'Import Peak'!$A$3:BJ$100,BJ$1,FALSE)),0,VLOOKUP('W. VaR &amp; Peak Pos By Trader'!$A57,'Import Peak'!$A$3:BJ$100,BJ$1,FALSE))</f>
        <v>0</v>
      </c>
      <c r="BK34" s="14">
        <f>IF(ISNA(VLOOKUP('W. VaR &amp; Peak Pos By Trader'!$A57,'Import Peak'!$A$3:BK$100,BK$1,FALSE)),0,VLOOKUP('W. VaR &amp; Peak Pos By Trader'!$A57,'Import Peak'!$A$3:BK$100,BK$1,FALSE))</f>
        <v>0</v>
      </c>
      <c r="BL34" s="14">
        <f>IF(ISNA(VLOOKUP('W. VaR &amp; Peak Pos By Trader'!$A57,'Import Peak'!$A$3:BL$100,BL$1,FALSE)),0,VLOOKUP('W. VaR &amp; Peak Pos By Trader'!$A57,'Import Peak'!$A$3:BL$100,BL$1,FALSE))</f>
        <v>0</v>
      </c>
      <c r="BM34" s="14">
        <f>IF(ISNA(VLOOKUP('W. VaR &amp; Peak Pos By Trader'!$A57,'Import Peak'!$A$3:BM$100,BM$1,FALSE)),0,VLOOKUP('W. VaR &amp; Peak Pos By Trader'!$A57,'Import Peak'!$A$3:BM$100,BM$1,FALSE))</f>
        <v>0</v>
      </c>
      <c r="BN34" s="14">
        <f>IF(ISNA(VLOOKUP('W. VaR &amp; Peak Pos By Trader'!$A57,'Import Peak'!$A$3:BN$100,BN$1,FALSE)),0,VLOOKUP('W. VaR &amp; Peak Pos By Trader'!$A57,'Import Peak'!$A$3:BN$100,BN$1,FALSE))</f>
        <v>0</v>
      </c>
      <c r="BO34" s="14">
        <f>IF(ISNA(VLOOKUP('W. VaR &amp; Peak Pos By Trader'!$A57,'Import Peak'!$A$3:BO$100,BO$1,FALSE)),0,VLOOKUP('W. VaR &amp; Peak Pos By Trader'!$A57,'Import Peak'!$A$3:BO$100,BO$1,FALSE))</f>
        <v>0</v>
      </c>
      <c r="BP34" s="14">
        <f>IF(ISNA(VLOOKUP('W. VaR &amp; Peak Pos By Trader'!$A57,'Import Peak'!$A$3:BP$100,BP$1,FALSE)),0,VLOOKUP('W. VaR &amp; Peak Pos By Trader'!$A57,'Import Peak'!$A$3:BP$100,BP$1,FALSE))</f>
        <v>0</v>
      </c>
      <c r="BQ34" s="14">
        <f>IF(ISNA(VLOOKUP('W. VaR &amp; Peak Pos By Trader'!$A57,'Import Peak'!$A$3:BQ$100,BQ$1,FALSE)),0,VLOOKUP('W. VaR &amp; Peak Pos By Trader'!$A57,'Import Peak'!$A$3:BQ$100,BQ$1,FALSE))</f>
        <v>0</v>
      </c>
      <c r="BR34" s="14">
        <f>IF(ISNA(VLOOKUP('W. VaR &amp; Peak Pos By Trader'!$A57,'Import Peak'!$A$3:BR$100,BR$1,FALSE)),0,VLOOKUP('W. VaR &amp; Peak Pos By Trader'!$A57,'Import Peak'!$A$3:BR$100,BR$1,FALSE))</f>
        <v>0</v>
      </c>
      <c r="BS34" s="14">
        <f>IF(ISNA(VLOOKUP('W. VaR &amp; Peak Pos By Trader'!$A57,'Import Peak'!$A$3:BS$100,BS$1,FALSE)),0,VLOOKUP('W. VaR &amp; Peak Pos By Trader'!$A57,'Import Peak'!$A$3:BS$100,BS$1,FALSE))</f>
        <v>0</v>
      </c>
      <c r="BT34" s="14">
        <f>IF(ISNA(VLOOKUP('W. VaR &amp; Peak Pos By Trader'!$A57,'Import Peak'!$A$3:BT$100,BT$1,FALSE)),0,VLOOKUP('W. VaR &amp; Peak Pos By Trader'!$A57,'Import Peak'!$A$3:BT$100,BT$1,FALSE))</f>
        <v>0</v>
      </c>
      <c r="BU34" s="14">
        <f>IF(ISNA(VLOOKUP('W. VaR &amp; Peak Pos By Trader'!$A57,'Import Peak'!$A$3:BU$100,BU$1,FALSE)),0,VLOOKUP('W. VaR &amp; Peak Pos By Trader'!$A57,'Import Peak'!$A$3:BU$100,BU$1,FALSE))</f>
        <v>0</v>
      </c>
      <c r="BV34" s="14">
        <f>IF(ISNA(VLOOKUP('W. VaR &amp; Peak Pos By Trader'!$A57,'Import Peak'!$A$3:BV$100,BV$1,FALSE)),0,VLOOKUP('W. VaR &amp; Peak Pos By Trader'!$A57,'Import Peak'!$A$3:BV$100,BV$1,FALSE))</f>
        <v>0</v>
      </c>
      <c r="BW34" s="14">
        <f>IF(ISNA(VLOOKUP('W. VaR &amp; Peak Pos By Trader'!$A57,'Import Peak'!$A$3:BW$100,BW$1,FALSE)),0,VLOOKUP('W. VaR &amp; Peak Pos By Trader'!$A57,'Import Peak'!$A$3:BW$100,BW$1,FALSE))</f>
        <v>0</v>
      </c>
      <c r="BX34" s="14">
        <f>IF(ISNA(VLOOKUP('W. VaR &amp; Peak Pos By Trader'!$A57,'Import Peak'!$A$3:BX$100,BX$1,FALSE)),0,VLOOKUP('W. VaR &amp; Peak Pos By Trader'!$A57,'Import Peak'!$A$3:BX$100,BX$1,FALSE))</f>
        <v>0</v>
      </c>
      <c r="BY34" s="14">
        <f>IF(ISNA(VLOOKUP('W. VaR &amp; Peak Pos By Trader'!$A57,'Import Peak'!$A$3:BY$100,BY$1,FALSE)),0,VLOOKUP('W. VaR &amp; Peak Pos By Trader'!$A57,'Import Peak'!$A$3:BY$100,BY$1,FALSE))</f>
        <v>0</v>
      </c>
      <c r="BZ34" s="14">
        <f>IF(ISNA(VLOOKUP('W. VaR &amp; Peak Pos By Trader'!$A57,'Import Peak'!$A$3:BZ$100,BZ$1,FALSE)),0,VLOOKUP('W. VaR &amp; Peak Pos By Trader'!$A57,'Import Peak'!$A$3:BZ$100,BZ$1,FALSE))</f>
        <v>0</v>
      </c>
      <c r="CA34" s="14">
        <f>IF(ISNA(VLOOKUP('W. VaR &amp; Peak Pos By Trader'!$A57,'Import Peak'!$A$3:CA$100,CA$1,FALSE)),0,VLOOKUP('W. VaR &amp; Peak Pos By Trader'!$A57,'Import Peak'!$A$3:CA$100,CA$1,FALSE))</f>
        <v>0</v>
      </c>
      <c r="CB34" s="14">
        <f>IF(ISNA(VLOOKUP('W. VaR &amp; Peak Pos By Trader'!$A57,'Import Peak'!$A$3:CB$100,CB$1,FALSE)),0,VLOOKUP('W. VaR &amp; Peak Pos By Trader'!$A57,'Import Peak'!$A$3:CB$100,CB$1,FALSE))</f>
        <v>0</v>
      </c>
      <c r="CC34" s="14">
        <f>IF(ISNA(VLOOKUP('W. VaR &amp; Peak Pos By Trader'!$A57,'Import Peak'!$A$3:CC$100,CC$1,FALSE)),0,VLOOKUP('W. VaR &amp; Peak Pos By Trader'!$A57,'Import Peak'!$A$3:CC$100,CC$1,FALSE))</f>
        <v>0</v>
      </c>
      <c r="CD34" s="14">
        <f>IF(ISNA(VLOOKUP('W. VaR &amp; Peak Pos By Trader'!$A57,'Import Peak'!$A$3:CD$100,CD$1,FALSE)),0,VLOOKUP('W. VaR &amp; Peak Pos By Trader'!$A57,'Import Peak'!$A$3:CD$100,CD$1,FALSE))</f>
        <v>0</v>
      </c>
      <c r="CE34" s="14">
        <f>IF(ISNA(VLOOKUP('W. VaR &amp; Peak Pos By Trader'!$A57,'Import Peak'!$A$3:CE$100,CE$1,FALSE)),0,VLOOKUP('W. VaR &amp; Peak Pos By Trader'!$A57,'Import Peak'!$A$3:CE$100,CE$1,FALSE))</f>
        <v>0</v>
      </c>
      <c r="CF34" s="14">
        <f>IF(ISNA(VLOOKUP('W. VaR &amp; Peak Pos By Trader'!$A57,'Import Peak'!$A$3:CF$100,CF$1,FALSE)),0,VLOOKUP('W. VaR &amp; Peak Pos By Trader'!$A57,'Import Peak'!$A$3:CF$100,CF$1,FALSE))</f>
        <v>0</v>
      </c>
      <c r="CG34" s="14">
        <f>IF(ISNA(VLOOKUP('W. VaR &amp; Peak Pos By Trader'!$A57,'Import Peak'!$A$3:CG$100,CG$1,FALSE)),0,VLOOKUP('W. VaR &amp; Peak Pos By Trader'!$A57,'Import Peak'!$A$3:CG$100,CG$1,FALSE))</f>
        <v>0</v>
      </c>
      <c r="CH34" s="14">
        <f>IF(ISNA(VLOOKUP('W. VaR &amp; Peak Pos By Trader'!$A57,'Import Peak'!$A$3:CH$100,CH$1,FALSE)),0,VLOOKUP('W. VaR &amp; Peak Pos By Trader'!$A57,'Import Peak'!$A$3:CH$100,CH$1,FALSE))</f>
        <v>0</v>
      </c>
      <c r="CI34" s="14">
        <f>IF(ISNA(VLOOKUP('W. VaR &amp; Peak Pos By Trader'!$A57,'Import Peak'!$A$3:CI$100,CI$1,FALSE)),0,VLOOKUP('W. VaR &amp; Peak Pos By Trader'!$A57,'Import Peak'!$A$3:CI$100,CI$1,FALSE))</f>
        <v>0</v>
      </c>
      <c r="CJ34" s="14">
        <f>IF(ISNA(VLOOKUP('W. VaR &amp; Peak Pos By Trader'!$A57,'Import Peak'!$A$3:CJ$100,CJ$1,FALSE)),0,VLOOKUP('W. VaR &amp; Peak Pos By Trader'!$A57,'Import Peak'!$A$3:CJ$100,CJ$1,FALSE))</f>
        <v>0</v>
      </c>
      <c r="CK34" s="14">
        <f>IF(ISNA(VLOOKUP('W. VaR &amp; Peak Pos By Trader'!$A57,'Import Peak'!$A$3:CK$100,CK$1,FALSE)),0,VLOOKUP('W. VaR &amp; Peak Pos By Trader'!$A57,'Import Peak'!$A$3:CK$100,CK$1,FALSE))</f>
        <v>0</v>
      </c>
      <c r="CL34" s="14">
        <f>IF(ISNA(VLOOKUP('W. VaR &amp; Peak Pos By Trader'!$A57,'Import Peak'!$A$3:CL$100,CL$1,FALSE)),0,VLOOKUP('W. VaR &amp; Peak Pos By Trader'!$A57,'Import Peak'!$A$3:CL$100,CL$1,FALSE))</f>
        <v>0</v>
      </c>
      <c r="CM34" s="14">
        <f>IF(ISNA(VLOOKUP('W. VaR &amp; Peak Pos By Trader'!$A57,'Import Peak'!$A$3:CM$100,CM$1,FALSE)),0,VLOOKUP('W. VaR &amp; Peak Pos By Trader'!$A57,'Import Peak'!$A$3:CM$100,CM$1,FALSE))</f>
        <v>0</v>
      </c>
      <c r="CN34" s="14">
        <f>IF(ISNA(VLOOKUP('W. VaR &amp; Peak Pos By Trader'!$A57,'Import Peak'!$A$3:CN$100,CN$1,FALSE)),0,VLOOKUP('W. VaR &amp; Peak Pos By Trader'!$A57,'Import Peak'!$A$3:CN$100,CN$1,FALSE))</f>
        <v>0</v>
      </c>
      <c r="CO34" s="14">
        <f>IF(ISNA(VLOOKUP('W. VaR &amp; Peak Pos By Trader'!$A57,'Import Peak'!$A$3:CO$100,CO$1,FALSE)),0,VLOOKUP('W. VaR &amp; Peak Pos By Trader'!$A57,'Import Peak'!$A$3:CO$100,CO$1,FALSE))</f>
        <v>0</v>
      </c>
      <c r="CP34" s="14">
        <f>IF(ISNA(VLOOKUP('W. VaR &amp; Peak Pos By Trader'!$A57,'Import Peak'!$A$3:CP$100,CP$1,FALSE)),0,VLOOKUP('W. VaR &amp; Peak Pos By Trader'!$A57,'Import Peak'!$A$3:CP$100,CP$1,FALSE))</f>
        <v>0</v>
      </c>
      <c r="CQ34" s="14">
        <f>IF(ISNA(VLOOKUP('W. VaR &amp; Peak Pos By Trader'!$A57,'Import Peak'!$A$3:CQ$100,CQ$1,FALSE)),0,VLOOKUP('W. VaR &amp; Peak Pos By Trader'!$A57,'Import Peak'!$A$3:CQ$100,CQ$1,FALSE))</f>
        <v>0</v>
      </c>
      <c r="CR34" s="14">
        <f>IF(ISNA(VLOOKUP('W. VaR &amp; Peak Pos By Trader'!$A57,'Import Peak'!$A$3:CR$100,CR$1,FALSE)),0,VLOOKUP('W. VaR &amp; Peak Pos By Trader'!$A57,'Import Peak'!$A$3:CR$100,CR$1,FALSE))</f>
        <v>0</v>
      </c>
      <c r="CS34" s="14">
        <f>IF(ISNA(VLOOKUP('W. VaR &amp; Peak Pos By Trader'!$A57,'Import Peak'!$A$3:CS$100,CS$1,FALSE)),0,VLOOKUP('W. VaR &amp; Peak Pos By Trader'!$A57,'Import Peak'!$A$3:CS$100,CS$1,FALSE))</f>
        <v>0</v>
      </c>
      <c r="CT34" s="14">
        <f>IF(ISNA(VLOOKUP('W. VaR &amp; Peak Pos By Trader'!$A57,'Import Peak'!$A$3:CT$100,CT$1,FALSE)),0,VLOOKUP('W. VaR &amp; Peak Pos By Trader'!$A57,'Import Peak'!$A$3:CT$100,CT$1,FALSE))</f>
        <v>0</v>
      </c>
      <c r="CU34" s="14">
        <f>IF(ISNA(VLOOKUP('W. VaR &amp; Peak Pos By Trader'!$A57,'Import Peak'!$A$3:CU$100,CU$1,FALSE)),0,VLOOKUP('W. VaR &amp; Peak Pos By Trader'!$A57,'Import Peak'!$A$3:CU$100,CU$1,FALSE))</f>
        <v>0</v>
      </c>
      <c r="CV34" s="14">
        <f>IF(ISNA(VLOOKUP('W. VaR &amp; Peak Pos By Trader'!$A57,'Import Peak'!$A$3:CV$100,CV$1,FALSE)),0,VLOOKUP('W. VaR &amp; Peak Pos By Trader'!$A57,'Import Peak'!$A$3:CV$100,CV$1,FALSE))</f>
        <v>0</v>
      </c>
      <c r="CW34" s="14">
        <f>IF(ISNA(VLOOKUP('W. VaR &amp; Peak Pos By Trader'!$A57,'Import Peak'!$A$3:CW$100,CW$1,FALSE)),0,VLOOKUP('W. VaR &amp; Peak Pos By Trader'!$A57,'Import Peak'!$A$3:CW$100,CW$1,FALSE))</f>
        <v>0</v>
      </c>
      <c r="CX34" s="14">
        <f>IF(ISNA(VLOOKUP('W. VaR &amp; Peak Pos By Trader'!$A57,'Import Peak'!$A$3:CX$100,CX$1,FALSE)),0,VLOOKUP('W. VaR &amp; Peak Pos By Trader'!$A57,'Import Peak'!$A$3:CX$100,CX$1,FALSE))</f>
        <v>0</v>
      </c>
      <c r="CY34" s="14">
        <f>IF(ISNA(VLOOKUP('W. VaR &amp; Peak Pos By Trader'!$A57,'Import Peak'!$A$3:CY$100,CY$1,FALSE)),0,VLOOKUP('W. VaR &amp; Peak Pos By Trader'!$A57,'Import Peak'!$A$3:CY$100,CY$1,FALSE))</f>
        <v>0</v>
      </c>
      <c r="CZ34" s="14">
        <f>IF(ISNA(VLOOKUP('W. VaR &amp; Peak Pos By Trader'!$A57,'Import Peak'!$A$3:CZ$100,CZ$1,FALSE)),0,VLOOKUP('W. VaR &amp; Peak Pos By Trader'!$A57,'Import Peak'!$A$3:CZ$100,CZ$1,FALSE))</f>
        <v>0</v>
      </c>
      <c r="DA34" s="14">
        <f>IF(ISNA(VLOOKUP('W. VaR &amp; Peak Pos By Trader'!$A57,'Import Peak'!$A$3:DA$100,DA$1,FALSE)),0,VLOOKUP('W. VaR &amp; Peak Pos By Trader'!$A57,'Import Peak'!$A$3:DA$100,DA$1,FALSE))</f>
        <v>0</v>
      </c>
      <c r="DB34" s="14">
        <f>IF(ISNA(VLOOKUP('W. VaR &amp; Peak Pos By Trader'!$A57,'Import Peak'!$A$3:DB$100,DB$1,FALSE)),0,VLOOKUP('W. VaR &amp; Peak Pos By Trader'!$A57,'Import Peak'!$A$3:DB$100,DB$1,FALSE))</f>
        <v>0</v>
      </c>
      <c r="DC34" s="14">
        <f>IF(ISNA(VLOOKUP('W. VaR &amp; Peak Pos By Trader'!$A57,'Import Peak'!$A$3:DC$100,DC$1,FALSE)),0,VLOOKUP('W. VaR &amp; Peak Pos By Trader'!$A57,'Import Peak'!$A$3:DC$100,DC$1,FALSE))</f>
        <v>0</v>
      </c>
      <c r="DD34" s="14">
        <f>IF(ISNA(VLOOKUP('W. VaR &amp; Peak Pos By Trader'!$A57,'Import Peak'!$A$3:DD$100,DD$1,FALSE)),0,VLOOKUP('W. VaR &amp; Peak Pos By Trader'!$A57,'Import Peak'!$A$3:DD$100,DD$1,FALSE))</f>
        <v>0</v>
      </c>
      <c r="DE34" s="14">
        <f>IF(ISNA(VLOOKUP('W. VaR &amp; Peak Pos By Trader'!$A57,'Import Peak'!$A$3:DE$100,DE$1,FALSE)),0,VLOOKUP('W. VaR &amp; Peak Pos By Trader'!$A57,'Import Peak'!$A$3:DE$100,DE$1,FALSE))</f>
        <v>0</v>
      </c>
      <c r="DF34" s="14">
        <f>IF(ISNA(VLOOKUP('W. VaR &amp; Peak Pos By Trader'!$A57,'Import Peak'!$A$3:DF$100,DF$1,FALSE)),0,VLOOKUP('W. VaR &amp; Peak Pos By Trader'!$A57,'Import Peak'!$A$3:DF$100,DF$1,FALSE))</f>
        <v>0</v>
      </c>
      <c r="DG34" s="14">
        <f>IF(ISNA(VLOOKUP('W. VaR &amp; Peak Pos By Trader'!$A57,'Import Peak'!$A$3:DG$100,DG$1,FALSE)),0,VLOOKUP('W. VaR &amp; Peak Pos By Trader'!$A57,'Import Peak'!$A$3:DG$100,DG$1,FALSE))</f>
        <v>0</v>
      </c>
      <c r="DH34" s="14">
        <f>IF(ISNA(VLOOKUP('W. VaR &amp; Peak Pos By Trader'!$A57,'Import Peak'!$A$3:DH$100,DH$1,FALSE)),0,VLOOKUP('W. VaR &amp; Peak Pos By Trader'!$A57,'Import Peak'!$A$3:DH$100,DH$1,FALSE))</f>
        <v>0</v>
      </c>
      <c r="DI34" s="14">
        <f>IF(ISNA(VLOOKUP('W. VaR &amp; Peak Pos By Trader'!$A57,'Import Peak'!$A$3:DI$100,DI$1,FALSE)),0,VLOOKUP('W. VaR &amp; Peak Pos By Trader'!$A57,'Import Peak'!$A$3:DI$100,DI$1,FALSE))</f>
        <v>0</v>
      </c>
      <c r="DJ34" s="14">
        <f>IF(ISNA(VLOOKUP('W. VaR &amp; Peak Pos By Trader'!$A57,'Import Peak'!$A$3:DJ$100,DJ$1,FALSE)),0,VLOOKUP('W. VaR &amp; Peak Pos By Trader'!$A57,'Import Peak'!$A$3:DJ$100,DJ$1,FALSE))</f>
        <v>0</v>
      </c>
      <c r="DK34" s="14">
        <f>IF(ISNA(VLOOKUP('W. VaR &amp; Peak Pos By Trader'!$A57,'Import Peak'!$A$3:DK$100,DK$1,FALSE)),0,VLOOKUP('W. VaR &amp; Peak Pos By Trader'!$A57,'Import Peak'!$A$3:DK$100,DK$1,FALSE))</f>
        <v>0</v>
      </c>
      <c r="DL34" s="14">
        <f>IF(ISNA(VLOOKUP('W. VaR &amp; Peak Pos By Trader'!$A57,'Import Peak'!$A$3:DL$100,DL$1,FALSE)),0,VLOOKUP('W. VaR &amp; Peak Pos By Trader'!$A57,'Import Peak'!$A$3:DL$100,DL$1,FALSE))</f>
        <v>0</v>
      </c>
      <c r="DM34" s="14">
        <f>IF(ISNA(VLOOKUP('W. VaR &amp; Peak Pos By Trader'!$A57,'Import Peak'!$A$3:DM$100,DM$1,FALSE)),0,VLOOKUP('W. VaR &amp; Peak Pos By Trader'!$A57,'Import Peak'!$A$3:DM$100,DM$1,FALSE))</f>
        <v>0</v>
      </c>
      <c r="DN34" s="14">
        <f>IF(ISNA(VLOOKUP('W. VaR &amp; Peak Pos By Trader'!$A57,'Import Peak'!$A$3:DN$100,DN$1,FALSE)),0,VLOOKUP('W. VaR &amp; Peak Pos By Trader'!$A57,'Import Peak'!$A$3:DN$100,DN$1,FALSE))</f>
        <v>0</v>
      </c>
      <c r="DO34" s="14">
        <f>IF(ISNA(VLOOKUP('W. VaR &amp; Peak Pos By Trader'!$A57,'Import Peak'!$A$3:DO$100,DO$1,FALSE)),0,VLOOKUP('W. VaR &amp; Peak Pos By Trader'!$A57,'Import Peak'!$A$3:DO$100,DO$1,FALSE))</f>
        <v>0</v>
      </c>
      <c r="DP34" s="14">
        <f>IF(ISNA(VLOOKUP('W. VaR &amp; Peak Pos By Trader'!$A57,'Import Peak'!$A$3:DP$100,DP$1,FALSE)),0,VLOOKUP('W. VaR &amp; Peak Pos By Trader'!$A57,'Import Peak'!$A$3:DP$100,DP$1,FALSE))</f>
        <v>0</v>
      </c>
      <c r="DQ34" s="14">
        <f>IF(ISNA(VLOOKUP('W. VaR &amp; Peak Pos By Trader'!$A57,'Import Peak'!$A$3:DQ$100,DQ$1,FALSE)),0,VLOOKUP('W. VaR &amp; Peak Pos By Trader'!$A57,'Import Peak'!$A$3:DQ$100,DQ$1,FALSE))</f>
        <v>0</v>
      </c>
      <c r="DR34" s="14">
        <f>IF(ISNA(VLOOKUP('W. VaR &amp; Peak Pos By Trader'!$A57,'Import Peak'!$A$3:DR$100,DR$1,FALSE)),0,VLOOKUP('W. VaR &amp; Peak Pos By Trader'!$A57,'Import Peak'!$A$3:DR$100,DR$1,FALSE))</f>
        <v>0</v>
      </c>
      <c r="DS34" s="14">
        <f>IF(ISNA(VLOOKUP('W. VaR &amp; Peak Pos By Trader'!$A57,'Import Peak'!$A$3:DS$100,DS$1,FALSE)),0,VLOOKUP('W. VaR &amp; Peak Pos By Trader'!$A57,'Import Peak'!$A$3:DS$100,DS$1,FALSE))</f>
        <v>0</v>
      </c>
      <c r="DT34" s="14">
        <f>IF(ISNA(VLOOKUP('W. VaR &amp; Peak Pos By Trader'!$A57,'Import Peak'!$A$3:DT$100,DT$1,FALSE)),0,VLOOKUP('W. VaR &amp; Peak Pos By Trader'!$A57,'Import Peak'!$A$3:DT$100,DT$1,FALSE))</f>
        <v>0</v>
      </c>
      <c r="DU34" s="14">
        <f>IF(ISNA(VLOOKUP('W. VaR &amp; Peak Pos By Trader'!$A57,'Import Peak'!$A$3:DU$100,DU$1,FALSE)),0,VLOOKUP('W. VaR &amp; Peak Pos By Trader'!$A57,'Import Peak'!$A$3:DU$100,DU$1,FALSE))</f>
        <v>0</v>
      </c>
      <c r="DV34" s="14">
        <f>IF(ISNA(VLOOKUP('W. VaR &amp; Peak Pos By Trader'!$A57,'Import Peak'!$A$3:DV$100,DV$1,FALSE)),0,VLOOKUP('W. VaR &amp; Peak Pos By Trader'!$A57,'Import Peak'!$A$3:DV$100,DV$1,FALSE))</f>
        <v>0</v>
      </c>
      <c r="DW34" s="14">
        <f>IF(ISNA(VLOOKUP('W. VaR &amp; Peak Pos By Trader'!$A57,'Import Peak'!$A$3:DW$100,DW$1,FALSE)),0,VLOOKUP('W. VaR &amp; Peak Pos By Trader'!$A57,'Import Peak'!$A$3:DW$100,DW$1,FALSE))</f>
        <v>0</v>
      </c>
      <c r="DX34" s="14">
        <f>IF(ISNA(VLOOKUP('W. VaR &amp; Peak Pos By Trader'!$A57,'Import Peak'!$A$3:DX$100,DX$1,FALSE)),0,VLOOKUP('W. VaR &amp; Peak Pos By Trader'!$A57,'Import Peak'!$A$3:DX$100,DX$1,FALSE))</f>
        <v>0</v>
      </c>
      <c r="DY34" s="14">
        <f>IF(ISNA(VLOOKUP('W. VaR &amp; Peak Pos By Trader'!$A57,'Import Peak'!$A$3:DY$100,DY$1,FALSE)),0,VLOOKUP('W. VaR &amp; Peak Pos By Trader'!$A57,'Import Peak'!$A$3:DY$100,DY$1,FALSE))</f>
        <v>0</v>
      </c>
      <c r="DZ34" s="14">
        <f>IF(ISNA(VLOOKUP('W. VaR &amp; Peak Pos By Trader'!$A57,'Import Peak'!$A$3:DZ$100,DZ$1,FALSE)),0,VLOOKUP('W. VaR &amp; Peak Pos By Trader'!$A57,'Import Peak'!$A$3:DZ$100,DZ$1,FALSE))</f>
        <v>0</v>
      </c>
      <c r="EA34" s="14">
        <f>IF(ISNA(VLOOKUP('W. VaR &amp; Peak Pos By Trader'!$A57,'Import Peak'!$A$3:EA$100,EA$1,FALSE)),0,VLOOKUP('W. VaR &amp; Peak Pos By Trader'!$A57,'Import Peak'!$A$3:EA$100,EA$1,FALSE))</f>
        <v>0</v>
      </c>
      <c r="EB34" s="14">
        <f>IF(ISNA(VLOOKUP('W. VaR &amp; Peak Pos By Trader'!$A57,'Import Peak'!$A$3:EB$100,EB$1,FALSE)),0,VLOOKUP('W. VaR &amp; Peak Pos By Trader'!$A57,'Import Peak'!$A$3:EB$100,EB$1,FALSE))</f>
        <v>0</v>
      </c>
      <c r="EC34" s="14">
        <f>IF(ISNA(VLOOKUP('W. VaR &amp; Peak Pos By Trader'!$A57,'Import Peak'!$A$3:EC$100,EC$1,FALSE)),0,VLOOKUP('W. VaR &amp; Peak Pos By Trader'!$A57,'Import Peak'!$A$3:EC$100,EC$1,FALSE))</f>
        <v>0</v>
      </c>
      <c r="ED34" s="14">
        <f>IF(ISNA(VLOOKUP('W. VaR &amp; Peak Pos By Trader'!$A57,'Import Peak'!$A$3:ED$100,ED$1,FALSE)),0,VLOOKUP('W. VaR &amp; Peak Pos By Trader'!$A57,'Import Peak'!$A$3:ED$100,ED$1,FALSE))</f>
        <v>0</v>
      </c>
      <c r="EE34" s="14">
        <f>IF(ISNA(VLOOKUP('W. VaR &amp; Peak Pos By Trader'!$A57,'Import Peak'!$A$3:EE$100,EE$1,FALSE)),0,VLOOKUP('W. VaR &amp; Peak Pos By Trader'!$A57,'Import Peak'!$A$3:EE$100,EE$1,FALSE))</f>
        <v>0</v>
      </c>
      <c r="EF34" s="14">
        <f>IF(ISNA(VLOOKUP('W. VaR &amp; Peak Pos By Trader'!$A57,'Import Peak'!$A$3:EF$100,EF$1,FALSE)),0,VLOOKUP('W. VaR &amp; Peak Pos By Trader'!$A57,'Import Peak'!$A$3:EF$100,EF$1,FALSE))</f>
        <v>0</v>
      </c>
      <c r="EG34" s="14">
        <f>IF(ISNA(VLOOKUP('W. VaR &amp; Peak Pos By Trader'!$A57,'Import Peak'!$A$3:EG$100,EG$1,FALSE)),0,VLOOKUP('W. VaR &amp; Peak Pos By Trader'!$A57,'Import Peak'!$A$3:EG$100,EG$1,FALSE))</f>
        <v>0</v>
      </c>
      <c r="EH34" s="14">
        <f>IF(ISNA(VLOOKUP('W. VaR &amp; Peak Pos By Trader'!$A57,'Import Peak'!$A$3:EH$100,EH$1,FALSE)),0,VLOOKUP('W. VaR &amp; Peak Pos By Trader'!$A57,'Import Peak'!$A$3:EH$100,EH$1,FALSE))</f>
        <v>0</v>
      </c>
      <c r="EI34" s="14">
        <f>IF(ISNA(VLOOKUP('W. VaR &amp; Peak Pos By Trader'!$A57,'Import Peak'!$A$3:EI$100,EI$1,FALSE)),0,VLOOKUP('W. VaR &amp; Peak Pos By Trader'!$A57,'Import Peak'!$A$3:EI$100,EI$1,FALSE))</f>
        <v>0</v>
      </c>
      <c r="EJ34" s="14">
        <f>IF(ISNA(VLOOKUP('W. VaR &amp; Peak Pos By Trader'!$A57,'Import Peak'!$A$3:EJ$100,EJ$1,FALSE)),0,VLOOKUP('W. VaR &amp; Peak Pos By Trader'!$A57,'Import Peak'!$A$3:EJ$100,EJ$1,FALSE))</f>
        <v>0</v>
      </c>
      <c r="EK34" s="14">
        <f>IF(ISNA(VLOOKUP('W. VaR &amp; Peak Pos By Trader'!$A57,'Import Peak'!$A$3:EK$100,EK$1,FALSE)),0,VLOOKUP('W. VaR &amp; Peak Pos By Trader'!$A57,'Import Peak'!$A$3:EK$100,EK$1,FALSE))</f>
        <v>0</v>
      </c>
      <c r="EL34" s="14">
        <f>IF(ISNA(VLOOKUP('W. VaR &amp; Peak Pos By Trader'!$A57,'Import Peak'!$A$3:EL$100,EL$1,FALSE)),0,VLOOKUP('W. VaR &amp; Peak Pos By Trader'!$A57,'Import Peak'!$A$3:EL$100,EL$1,FALSE))</f>
        <v>0</v>
      </c>
      <c r="EM34" s="14">
        <f>IF(ISNA(VLOOKUP('W. VaR &amp; Peak Pos By Trader'!$A57,'Import Peak'!$A$3:EM$100,EM$1,FALSE)),0,VLOOKUP('W. VaR &amp; Peak Pos By Trader'!$A57,'Import Peak'!$A$3:EM$100,EM$1,FALSE))</f>
        <v>0</v>
      </c>
      <c r="EN34" s="14">
        <f>IF(ISNA(VLOOKUP('W. VaR &amp; Peak Pos By Trader'!$A57,'Import Peak'!$A$3:EN$100,EN$1,FALSE)),0,VLOOKUP('W. VaR &amp; Peak Pos By Trader'!$A57,'Import Peak'!$A$3:EN$100,EN$1,FALSE))</f>
        <v>0</v>
      </c>
      <c r="EO34" s="14">
        <f>IF(ISNA(VLOOKUP('W. VaR &amp; Peak Pos By Trader'!$A57,'Import Peak'!$A$3:EO$100,EO$1,FALSE)),0,VLOOKUP('W. VaR &amp; Peak Pos By Trader'!$A57,'Import Peak'!$A$3:EO$100,EO$1,FALSE))</f>
        <v>0</v>
      </c>
      <c r="EP34" s="14">
        <f>IF(ISNA(VLOOKUP('W. VaR &amp; Peak Pos By Trader'!$A57,'Import Peak'!$A$3:EP$100,EP$1,FALSE)),0,VLOOKUP('W. VaR &amp; Peak Pos By Trader'!$A57,'Import Peak'!$A$3:EP$100,EP$1,FALSE))</f>
        <v>0</v>
      </c>
      <c r="EQ34" s="14">
        <f>IF(ISNA(VLOOKUP('W. VaR &amp; Peak Pos By Trader'!$A57,'Import Peak'!$A$3:EQ$100,EQ$1,FALSE)),0,VLOOKUP('W. VaR &amp; Peak Pos By Trader'!$A57,'Import Peak'!$A$3:EQ$100,EQ$1,FALSE))</f>
        <v>0</v>
      </c>
      <c r="ER34" s="14">
        <f>IF(ISNA(VLOOKUP('W. VaR &amp; Peak Pos By Trader'!$A57,'Import Peak'!$A$3:ER$100,ER$1,FALSE)),0,VLOOKUP('W. VaR &amp; Peak Pos By Trader'!$A57,'Import Peak'!$A$3:ER$100,ER$1,FALSE))</f>
        <v>0</v>
      </c>
      <c r="ES34" s="14">
        <f>IF(ISNA(VLOOKUP('W. VaR &amp; Peak Pos By Trader'!$A57,'Import Peak'!$A$3:ES$100,ES$1,FALSE)),0,VLOOKUP('W. VaR &amp; Peak Pos By Trader'!$A57,'Import Peak'!$A$3:ES$100,ES$1,FALSE))</f>
        <v>0</v>
      </c>
      <c r="ET34" s="14">
        <f>IF(ISNA(VLOOKUP('W. VaR &amp; Peak Pos By Trader'!$A57,'Import Peak'!$A$3:ET$100,ET$1,FALSE)),0,VLOOKUP('W. VaR &amp; Peak Pos By Trader'!$A57,'Import Peak'!$A$3:ET$100,ET$1,FALSE))</f>
        <v>0</v>
      </c>
      <c r="EU34" s="14">
        <f>IF(ISNA(VLOOKUP('W. VaR &amp; Peak Pos By Trader'!$A57,'Import Peak'!$A$3:EU$100,EU$1,FALSE)),0,VLOOKUP('W. VaR &amp; Peak Pos By Trader'!$A57,'Import Peak'!$A$3:EU$100,EU$1,FALSE))</f>
        <v>0</v>
      </c>
      <c r="EV34" s="14">
        <f>IF(ISNA(VLOOKUP('W. VaR &amp; Peak Pos By Trader'!$A57,'Import Peak'!$A$3:EV$100,EV$1,FALSE)),0,VLOOKUP('W. VaR &amp; Peak Pos By Trader'!$A57,'Import Peak'!$A$3:EV$100,EV$1,FALSE))</f>
        <v>0</v>
      </c>
      <c r="EW34" s="14">
        <f>IF(ISNA(VLOOKUP('W. VaR &amp; Peak Pos By Trader'!$A57,'Import Peak'!$A$3:EW$100,EW$1,FALSE)),0,VLOOKUP('W. VaR &amp; Peak Pos By Trader'!$A57,'Import Peak'!$A$3:EW$100,EW$1,FALSE))</f>
        <v>0</v>
      </c>
      <c r="EX34" s="14">
        <f>IF(ISNA(VLOOKUP('W. VaR &amp; Peak Pos By Trader'!$A57,'Import Peak'!$A$3:EX$100,EX$1,FALSE)),0,VLOOKUP('W. VaR &amp; Peak Pos By Trader'!$A57,'Import Peak'!$A$3:EX$100,EX$1,FALSE))</f>
        <v>0</v>
      </c>
      <c r="EY34" s="14">
        <f>IF(ISNA(VLOOKUP('W. VaR &amp; Peak Pos By Trader'!$A57,'Import Peak'!$A$3:EY$100,EY$1,FALSE)),0,VLOOKUP('W. VaR &amp; Peak Pos By Trader'!$A57,'Import Peak'!$A$3:EY$100,EY$1,FALSE))</f>
        <v>0</v>
      </c>
      <c r="EZ34" s="14">
        <f>IF(ISNA(VLOOKUP('W. VaR &amp; Peak Pos By Trader'!$A57,'Import Peak'!$A$3:EZ$100,EZ$1,FALSE)),0,VLOOKUP('W. VaR &amp; Peak Pos By Trader'!$A57,'Import Peak'!$A$3:EZ$100,EZ$1,FALSE))</f>
        <v>0</v>
      </c>
      <c r="FA34" s="14">
        <f>IF(ISNA(VLOOKUP('W. VaR &amp; Peak Pos By Trader'!$A57,'Import Peak'!$A$3:FA$100,FA$1,FALSE)),0,VLOOKUP('W. VaR &amp; Peak Pos By Trader'!$A57,'Import Peak'!$A$3:FA$100,FA$1,FALSE))</f>
        <v>0</v>
      </c>
      <c r="FB34" s="14">
        <f>IF(ISNA(VLOOKUP('W. VaR &amp; Peak Pos By Trader'!$A57,'Import Peak'!$A$3:FB$100,FB$1,FALSE)),0,VLOOKUP('W. VaR &amp; Peak Pos By Trader'!$A57,'Import Peak'!$A$3:FB$100,FB$1,FALSE))</f>
        <v>0</v>
      </c>
      <c r="FC34" s="14">
        <f>IF(ISNA(VLOOKUP('W. VaR &amp; Peak Pos By Trader'!$A57,'Import Peak'!$A$3:FC$100,FC$1,FALSE)),0,VLOOKUP('W. VaR &amp; Peak Pos By Trader'!$A57,'Import Peak'!$A$3:FC$100,FC$1,FALSE))</f>
        <v>0</v>
      </c>
      <c r="FD34" s="14">
        <f>IF(ISNA(VLOOKUP('W. VaR &amp; Peak Pos By Trader'!$A57,'Import Peak'!$A$3:FD$100,FD$1,FALSE)),0,VLOOKUP('W. VaR &amp; Peak Pos By Trader'!$A57,'Import Peak'!$A$3:FD$100,FD$1,FALSE))</f>
        <v>0</v>
      </c>
      <c r="FE34" s="14">
        <f>IF(ISNA(VLOOKUP('W. VaR &amp; Peak Pos By Trader'!$A57,'Import Peak'!$A$3:FE$100,FE$1,FALSE)),0,VLOOKUP('W. VaR &amp; Peak Pos By Trader'!$A57,'Import Peak'!$A$3:FE$100,FE$1,FALSE))</f>
        <v>0</v>
      </c>
      <c r="FF34" s="14">
        <f>IF(ISNA(VLOOKUP('W. VaR &amp; Peak Pos By Trader'!$A57,'Import Peak'!$A$3:FF$100,FF$1,FALSE)),0,VLOOKUP('W. VaR &amp; Peak Pos By Trader'!$A57,'Import Peak'!$A$3:FF$100,FF$1,FALSE))</f>
        <v>0</v>
      </c>
      <c r="FG34" s="14">
        <f>IF(ISNA(VLOOKUP('W. VaR &amp; Peak Pos By Trader'!$A57,'Import Peak'!$A$3:FG$100,FG$1,FALSE)),0,VLOOKUP('W. VaR &amp; Peak Pos By Trader'!$A57,'Import Peak'!$A$3:FG$100,FG$1,FALSE))</f>
        <v>0</v>
      </c>
      <c r="FH34" s="14">
        <f>IF(ISNA(VLOOKUP('W. VaR &amp; Peak Pos By Trader'!$A57,'Import Peak'!$A$3:FH$100,FH$1,FALSE)),0,VLOOKUP('W. VaR &amp; Peak Pos By Trader'!$A57,'Import Peak'!$A$3:FH$100,FH$1,FALSE))</f>
        <v>0</v>
      </c>
      <c r="FI34" s="14">
        <f>IF(ISNA(VLOOKUP('W. VaR &amp; Peak Pos By Trader'!$A57,'Import Peak'!$A$3:FI$100,FI$1,FALSE)),0,VLOOKUP('W. VaR &amp; Peak Pos By Trader'!$A57,'Import Peak'!$A$3:FI$100,FI$1,FALSE))</f>
        <v>0</v>
      </c>
      <c r="FJ34" s="14">
        <f>IF(ISNA(VLOOKUP('W. VaR &amp; Peak Pos By Trader'!$A57,'Import Peak'!$A$3:FJ$100,FJ$1,FALSE)),0,VLOOKUP('W. VaR &amp; Peak Pos By Trader'!$A57,'Import Peak'!$A$3:FJ$100,FJ$1,FALSE))</f>
        <v>0</v>
      </c>
      <c r="FK34" s="14">
        <f>IF(ISNA(VLOOKUP('W. VaR &amp; Peak Pos By Trader'!$A57,'Import Peak'!$A$3:FK$100,FK$1,FALSE)),0,VLOOKUP('W. VaR &amp; Peak Pos By Trader'!$A57,'Import Peak'!$A$3:FK$100,FK$1,FALSE))</f>
        <v>0</v>
      </c>
      <c r="FL34" s="14">
        <f>IF(ISNA(VLOOKUP('W. VaR &amp; Peak Pos By Trader'!$A57,'Import Peak'!$A$3:FL$100,FL$1,FALSE)),0,VLOOKUP('W. VaR &amp; Peak Pos By Trader'!$A57,'Import Peak'!$A$3:FL$100,FL$1,FALSE))</f>
        <v>0</v>
      </c>
      <c r="FM34" s="14">
        <f>IF(ISNA(VLOOKUP('W. VaR &amp; Peak Pos By Trader'!$A57,'Import Peak'!$A$3:FM$100,FM$1,FALSE)),0,VLOOKUP('W. VaR &amp; Peak Pos By Trader'!$A57,'Import Peak'!$A$3:FM$100,FM$1,FALSE))</f>
        <v>0</v>
      </c>
      <c r="FN34" s="14">
        <f>IF(ISNA(VLOOKUP('W. VaR &amp; Peak Pos By Trader'!$A57,'Import Peak'!$A$3:FN$100,FN$1,FALSE)),0,VLOOKUP('W. VaR &amp; Peak Pos By Trader'!$A57,'Import Peak'!$A$3:FN$100,FN$1,FALSE))</f>
        <v>0</v>
      </c>
      <c r="FO34" s="14">
        <f>IF(ISNA(VLOOKUP('W. VaR &amp; Peak Pos By Trader'!$A57,'Import Peak'!$A$3:FO$100,FO$1,FALSE)),0,VLOOKUP('W. VaR &amp; Peak Pos By Trader'!$A57,'Import Peak'!$A$3:FO$100,FO$1,FALSE))</f>
        <v>0</v>
      </c>
      <c r="FP34" s="14">
        <f>IF(ISNA(VLOOKUP('W. VaR &amp; Peak Pos By Trader'!$A57,'Import Peak'!$A$3:FP$100,FP$1,FALSE)),0,VLOOKUP('W. VaR &amp; Peak Pos By Trader'!$A57,'Import Peak'!$A$3:FP$100,FP$1,FALSE))</f>
        <v>0</v>
      </c>
      <c r="FQ34" s="14">
        <f>IF(ISNA(VLOOKUP('W. VaR &amp; Peak Pos By Trader'!$A57,'Import Peak'!$A$3:FQ$100,FQ$1,FALSE)),0,VLOOKUP('W. VaR &amp; Peak Pos By Trader'!$A57,'Import Peak'!$A$3:FQ$100,FQ$1,FALSE))</f>
        <v>0</v>
      </c>
      <c r="FR34" s="14">
        <f>IF(ISNA(VLOOKUP('W. VaR &amp; Peak Pos By Trader'!$A57,'Import Peak'!$A$3:FR$100,FR$1,FALSE)),0,VLOOKUP('W. VaR &amp; Peak Pos By Trader'!$A57,'Import Peak'!$A$3:FR$100,FR$1,FALSE))</f>
        <v>0</v>
      </c>
      <c r="FS34" s="14">
        <f>IF(ISNA(VLOOKUP('W. VaR &amp; Peak Pos By Trader'!$A57,'Import Peak'!$A$3:FS$100,FS$1,FALSE)),0,VLOOKUP('W. VaR &amp; Peak Pos By Trader'!$A57,'Import Peak'!$A$3:FS$100,FS$1,FALSE))</f>
        <v>0</v>
      </c>
      <c r="FT34" s="14">
        <f>IF(ISNA(VLOOKUP('W. VaR &amp; Peak Pos By Trader'!$A57,'Import Peak'!$A$3:FT$100,FT$1,FALSE)),0,VLOOKUP('W. VaR &amp; Peak Pos By Trader'!$A57,'Import Peak'!$A$3:FT$100,FT$1,FALSE))</f>
        <v>0</v>
      </c>
      <c r="FU34" s="14">
        <f>IF(ISNA(VLOOKUP('W. VaR &amp; Peak Pos By Trader'!$A57,'Import Peak'!$A$3:FU$100,FU$1,FALSE)),0,VLOOKUP('W. VaR &amp; Peak Pos By Trader'!$A57,'Import Peak'!$A$3:FU$100,FU$1,FALSE))</f>
        <v>0</v>
      </c>
      <c r="FV34" s="14">
        <f>IF(ISNA(VLOOKUP('W. VaR &amp; Peak Pos By Trader'!$A57,'Import Peak'!$A$3:FV$100,FV$1,FALSE)),0,VLOOKUP('W. VaR &amp; Peak Pos By Trader'!$A57,'Import Peak'!$A$3:FV$100,FV$1,FALSE))</f>
        <v>0</v>
      </c>
      <c r="FW34" s="14">
        <f>IF(ISNA(VLOOKUP('W. VaR &amp; Peak Pos By Trader'!$A57,'Import Peak'!$A$3:FW$100,FW$1,FALSE)),0,VLOOKUP('W. VaR &amp; Peak Pos By Trader'!$A57,'Import Peak'!$A$3:FW$100,FW$1,FALSE))</f>
        <v>0</v>
      </c>
      <c r="FX34" s="14">
        <f>IF(ISNA(VLOOKUP('W. VaR &amp; Peak Pos By Trader'!$A57,'Import Peak'!$A$3:FX$100,FX$1,FALSE)),0,VLOOKUP('W. VaR &amp; Peak Pos By Trader'!$A57,'Import Peak'!$A$3:FX$100,FX$1,FALSE))</f>
        <v>0</v>
      </c>
      <c r="FY34" s="14">
        <f>IF(ISNA(VLOOKUP('W. VaR &amp; Peak Pos By Trader'!$A57,'Import Peak'!$A$3:FY$100,FY$1,FALSE)),0,VLOOKUP('W. VaR &amp; Peak Pos By Trader'!$A57,'Import Peak'!$A$3:FY$100,FY$1,FALSE))</f>
        <v>0</v>
      </c>
      <c r="FZ34" s="14">
        <f>IF(ISNA(VLOOKUP('W. VaR &amp; Peak Pos By Trader'!$A57,'Import Peak'!$A$3:FZ$100,FZ$1,FALSE)),0,VLOOKUP('W. VaR &amp; Peak Pos By Trader'!$A57,'Import Peak'!$A$3:FZ$100,FZ$1,FALSE))</f>
        <v>0</v>
      </c>
      <c r="GA34" s="14">
        <f>IF(ISNA(VLOOKUP('W. VaR &amp; Peak Pos By Trader'!$A57,'Import Peak'!$A$3:GA$100,GA$1,FALSE)),0,VLOOKUP('W. VaR &amp; Peak Pos By Trader'!$A57,'Import Peak'!$A$3:GA$100,GA$1,FALSE))</f>
        <v>0</v>
      </c>
      <c r="GB34" s="14">
        <f>IF(ISNA(VLOOKUP('W. VaR &amp; Peak Pos By Trader'!$A57,'Import Peak'!$A$3:GB$100,GB$1,FALSE)),0,VLOOKUP('W. VaR &amp; Peak Pos By Trader'!$A57,'Import Peak'!$A$3:GB$100,GB$1,FALSE))</f>
        <v>0</v>
      </c>
      <c r="GC34" s="14">
        <f>IF(ISNA(VLOOKUP('W. VaR &amp; Peak Pos By Trader'!$A57,'Import Peak'!$A$3:GC$100,GC$1,FALSE)),0,VLOOKUP('W. VaR &amp; Peak Pos By Trader'!$A57,'Import Peak'!$A$3:GC$100,GC$1,FALSE))</f>
        <v>0</v>
      </c>
      <c r="GD34" s="14">
        <f>IF(ISNA(VLOOKUP('W. VaR &amp; Peak Pos By Trader'!$A57,'Import Peak'!$A$3:GD$100,GD$1,FALSE)),0,VLOOKUP('W. VaR &amp; Peak Pos By Trader'!$A57,'Import Peak'!$A$3:GD$100,GD$1,FALSE))</f>
        <v>0</v>
      </c>
      <c r="GE34" s="14">
        <f>IF(ISNA(VLOOKUP('W. VaR &amp; Peak Pos By Trader'!$A57,'Import Peak'!$A$3:GE$100,GE$1,FALSE)),0,VLOOKUP('W. VaR &amp; Peak Pos By Trader'!$A57,'Import Peak'!$A$3:GE$100,GE$1,FALSE))</f>
        <v>0</v>
      </c>
      <c r="GF34" s="14">
        <f>IF(ISNA(VLOOKUP('W. VaR &amp; Peak Pos By Trader'!$A57,'Import Peak'!$A$3:GF$100,GF$1,FALSE)),0,VLOOKUP('W. VaR &amp; Peak Pos By Trader'!$A57,'Import Peak'!$A$3:GF$100,GF$1,FALSE))</f>
        <v>0</v>
      </c>
      <c r="GG34" s="14">
        <f>IF(ISNA(VLOOKUP('W. VaR &amp; Peak Pos By Trader'!$A57,'Import Peak'!$A$3:GG$100,GG$1,FALSE)),0,VLOOKUP('W. VaR &amp; Peak Pos By Trader'!$A57,'Import Peak'!$A$3:GG$100,GG$1,FALSE))</f>
        <v>0</v>
      </c>
      <c r="GH34" s="14">
        <f>IF(ISNA(VLOOKUP('W. VaR &amp; Peak Pos By Trader'!$A57,'Import Peak'!$A$3:GH$100,GH$1,FALSE)),0,VLOOKUP('W. VaR &amp; Peak Pos By Trader'!$A57,'Import Peak'!$A$3:GH$100,GH$1,FALSE))</f>
        <v>0</v>
      </c>
      <c r="GI34" s="14">
        <f>IF(ISNA(VLOOKUP('W. VaR &amp; Peak Pos By Trader'!$A57,'Import Peak'!$A$3:GI$100,GI$1,FALSE)),0,VLOOKUP('W. VaR &amp; Peak Pos By Trader'!$A57,'Import Peak'!$A$3:GI$100,GI$1,FALSE))</f>
        <v>0</v>
      </c>
      <c r="GJ34" s="14">
        <f>IF(ISNA(VLOOKUP('W. VaR &amp; Peak Pos By Trader'!$A57,'Import Peak'!$A$3:GJ$100,GJ$1,FALSE)),0,VLOOKUP('W. VaR &amp; Peak Pos By Trader'!$A57,'Import Peak'!$A$3:GJ$100,GJ$1,FALSE))</f>
        <v>0</v>
      </c>
      <c r="GK34" s="14">
        <f>IF(ISNA(VLOOKUP('W. VaR &amp; Peak Pos By Trader'!$A57,'Import Peak'!$A$3:GK$100,GK$1,FALSE)),0,VLOOKUP('W. VaR &amp; Peak Pos By Trader'!$A57,'Import Peak'!$A$3:GK$100,GK$1,FALSE))</f>
        <v>0</v>
      </c>
      <c r="GL34" s="14">
        <f>IF(ISNA(VLOOKUP('W. VaR &amp; Peak Pos By Trader'!$A57,'Import Peak'!$A$3:GL$100,GL$1,FALSE)),0,VLOOKUP('W. VaR &amp; Peak Pos By Trader'!$A57,'Import Peak'!$A$3:GL$100,GL$1,FALSE))</f>
        <v>0</v>
      </c>
      <c r="GM34" s="14">
        <f>IF(ISNA(VLOOKUP('W. VaR &amp; Peak Pos By Trader'!$A57,'Import Peak'!$A$3:GM$100,GM$1,FALSE)),0,VLOOKUP('W. VaR &amp; Peak Pos By Trader'!$A57,'Import Peak'!$A$3:GM$100,GM$1,FALSE))</f>
        <v>0</v>
      </c>
      <c r="GN34" s="14">
        <f>IF(ISNA(VLOOKUP('W. VaR &amp; Peak Pos By Trader'!$A57,'Import Peak'!$A$3:GN$100,GN$1,FALSE)),0,VLOOKUP('W. VaR &amp; Peak Pos By Trader'!$A57,'Import Peak'!$A$3:GN$100,GN$1,FALSE))</f>
        <v>0</v>
      </c>
      <c r="GO34" s="14">
        <f>IF(ISNA(VLOOKUP('W. VaR &amp; Peak Pos By Trader'!$A57,'Import Peak'!$A$3:GO$100,GO$1,FALSE)),0,VLOOKUP('W. VaR &amp; Peak Pos By Trader'!$A57,'Import Peak'!$A$3:GO$100,GO$1,FALSE))</f>
        <v>0</v>
      </c>
      <c r="GP34" s="14">
        <f>IF(ISNA(VLOOKUP('W. VaR &amp; Peak Pos By Trader'!$A57,'Import Peak'!$A$3:GP$100,GP$1,FALSE)),0,VLOOKUP('W. VaR &amp; Peak Pos By Trader'!$A57,'Import Peak'!$A$3:GP$100,GP$1,FALSE))</f>
        <v>0</v>
      </c>
      <c r="GQ34" s="14">
        <f>IF(ISNA(VLOOKUP('W. VaR &amp; Peak Pos By Trader'!$A57,'Import Peak'!$A$3:GQ$100,GQ$1,FALSE)),0,VLOOKUP('W. VaR &amp; Peak Pos By Trader'!$A57,'Import Peak'!$A$3:GQ$100,GQ$1,FALSE))</f>
        <v>0</v>
      </c>
      <c r="GR34" s="14">
        <f>IF(ISNA(VLOOKUP('W. VaR &amp; Peak Pos By Trader'!$A57,'Import Peak'!$A$3:GR$100,GR$1,FALSE)),0,VLOOKUP('W. VaR &amp; Peak Pos By Trader'!$A57,'Import Peak'!$A$3:GR$100,GR$1,FALSE))</f>
        <v>0</v>
      </c>
      <c r="GS34" s="14">
        <f>IF(ISNA(VLOOKUP('W. VaR &amp; Peak Pos By Trader'!$A57,'Import Peak'!$A$3:GS$100,GS$1,FALSE)),0,VLOOKUP('W. VaR &amp; Peak Pos By Trader'!$A57,'Import Peak'!$A$3:GS$100,GS$1,FALSE))</f>
        <v>0</v>
      </c>
      <c r="GT34" s="14">
        <f>IF(ISNA(VLOOKUP('W. VaR &amp; Peak Pos By Trader'!$A57,'Import Peak'!$A$3:GT$100,GT$1,FALSE)),0,VLOOKUP('W. VaR &amp; Peak Pos By Trader'!$A57,'Import Peak'!$A$3:GT$100,GT$1,FALSE))</f>
        <v>0</v>
      </c>
      <c r="GU34" s="14">
        <f>IF(ISNA(VLOOKUP('W. VaR &amp; Peak Pos By Trader'!$A57,'Import Peak'!$A$3:GU$100,GU$1,FALSE)),0,VLOOKUP('W. VaR &amp; Peak Pos By Trader'!$A57,'Import Peak'!$A$3:GU$100,GU$1,FALSE))</f>
        <v>0</v>
      </c>
      <c r="GV34" s="14">
        <f>IF(ISNA(VLOOKUP('W. VaR &amp; Peak Pos By Trader'!$A57,'Import Peak'!$A$3:GV$100,GV$1,FALSE)),0,VLOOKUP('W. VaR &amp; Peak Pos By Trader'!$A57,'Import Peak'!$A$3:GV$100,GV$1,FALSE))</f>
        <v>0</v>
      </c>
      <c r="GW34" s="14">
        <f>IF(ISNA(VLOOKUP('W. VaR &amp; Peak Pos By Trader'!$A57,'Import Peak'!$A$3:GW$100,GW$1,FALSE)),0,VLOOKUP('W. VaR &amp; Peak Pos By Trader'!$A57,'Import Peak'!$A$3:GW$100,GW$1,FALSE))</f>
        <v>0</v>
      </c>
      <c r="GX34" s="14">
        <f>IF(ISNA(VLOOKUP('W. VaR &amp; Peak Pos By Trader'!$A57,'Import Peak'!$A$3:GX$100,GX$1,FALSE)),0,VLOOKUP('W. VaR &amp; Peak Pos By Trader'!$A57,'Import Peak'!$A$3:GX$100,GX$1,FALSE))</f>
        <v>0</v>
      </c>
      <c r="GY34" s="14">
        <f>IF(ISNA(VLOOKUP('W. VaR &amp; Peak Pos By Trader'!$A57,'Import Peak'!$A$3:GY$100,GY$1,FALSE)),0,VLOOKUP('W. VaR &amp; Peak Pos By Trader'!$A57,'Import Peak'!$A$3:GY$100,GY$1,FALSE))</f>
        <v>0</v>
      </c>
      <c r="GZ34" s="14">
        <f>IF(ISNA(VLOOKUP('W. VaR &amp; Peak Pos By Trader'!$A57,'Import Peak'!$A$3:GZ$100,GZ$1,FALSE)),0,VLOOKUP('W. VaR &amp; Peak Pos By Trader'!$A57,'Import Peak'!$A$3:GZ$100,GZ$1,FALSE))</f>
        <v>0</v>
      </c>
      <c r="HA34" s="14">
        <f>IF(ISNA(VLOOKUP('W. VaR &amp; Peak Pos By Trader'!$A57,'Import Peak'!$A$3:HA$100,HA$1,FALSE)),0,VLOOKUP('W. VaR &amp; Peak Pos By Trader'!$A57,'Import Peak'!$A$3:HA$100,HA$1,FALSE))</f>
        <v>0</v>
      </c>
      <c r="HB34" s="14">
        <f>IF(ISNA(VLOOKUP('W. VaR &amp; Peak Pos By Trader'!$A57,'Import Peak'!$A$3:HB$100,HB$1,FALSE)),0,VLOOKUP('W. VaR &amp; Peak Pos By Trader'!$A57,'Import Peak'!$A$3:HB$100,HB$1,FALSE))</f>
        <v>0</v>
      </c>
      <c r="HC34" s="14">
        <f>IF(ISNA(VLOOKUP('W. VaR &amp; Peak Pos By Trader'!$A57,'Import Peak'!$A$3:HC$100,HC$1,FALSE)),0,VLOOKUP('W. VaR &amp; Peak Pos By Trader'!$A57,'Import Peak'!$A$3:HC$100,HC$1,FALSE))</f>
        <v>0</v>
      </c>
      <c r="HD34" s="14">
        <f>IF(ISNA(VLOOKUP('W. VaR &amp; Peak Pos By Trader'!$A57,'Import Peak'!$A$3:HD$100,HD$1,FALSE)),0,VLOOKUP('W. VaR &amp; Peak Pos By Trader'!$A57,'Import Peak'!$A$3:HD$100,HD$1,FALSE))</f>
        <v>0</v>
      </c>
      <c r="HE34" s="14">
        <f>IF(ISNA(VLOOKUP('W. VaR &amp; Peak Pos By Trader'!$A57,'Import Peak'!$A$3:HE$100,HE$1,FALSE)),0,VLOOKUP('W. VaR &amp; Peak Pos By Trader'!$A57,'Import Peak'!$A$3:HE$100,HE$1,FALSE))</f>
        <v>0</v>
      </c>
      <c r="HF34" s="14">
        <f>IF(ISNA(VLOOKUP('W. VaR &amp; Peak Pos By Trader'!$A57,'Import Peak'!$A$3:HF$100,HF$1,FALSE)),0,VLOOKUP('W. VaR &amp; Peak Pos By Trader'!$A57,'Import Peak'!$A$3:HF$100,HF$1,FALSE))</f>
        <v>0</v>
      </c>
      <c r="HG34" s="14">
        <f>IF(ISNA(VLOOKUP('W. VaR &amp; Peak Pos By Trader'!$A57,'Import Peak'!$A$3:HG$100,HG$1,FALSE)),0,VLOOKUP('W. VaR &amp; Peak Pos By Trader'!$A57,'Import Peak'!$A$3:HG$100,HG$1,FALSE))</f>
        <v>0</v>
      </c>
      <c r="HH34" s="14">
        <f>IF(ISNA(VLOOKUP('W. VaR &amp; Peak Pos By Trader'!$A57,'Import Peak'!$A$3:HH$100,HH$1,FALSE)),0,VLOOKUP('W. VaR &amp; Peak Pos By Trader'!$A57,'Import Peak'!$A$3:HH$100,HH$1,FALSE))</f>
        <v>0</v>
      </c>
      <c r="HI34" s="14">
        <f>IF(ISNA(VLOOKUP('W. VaR &amp; Peak Pos By Trader'!$A57,'Import Peak'!$A$3:HI$100,HI$1,FALSE)),0,VLOOKUP('W. VaR &amp; Peak Pos By Trader'!$A57,'Import Peak'!$A$3:HI$100,HI$1,FALSE))</f>
        <v>0</v>
      </c>
      <c r="HJ34" s="14">
        <f>IF(ISNA(VLOOKUP('W. VaR &amp; Peak Pos By Trader'!$A57,'Import Peak'!$A$3:HJ$100,HJ$1,FALSE)),0,VLOOKUP('W. VaR &amp; Peak Pos By Trader'!$A57,'Import Peak'!$A$3:HJ$100,HJ$1,FALSE))</f>
        <v>0</v>
      </c>
      <c r="HK34" s="14">
        <f>IF(ISNA(VLOOKUP('W. VaR &amp; Peak Pos By Trader'!$A57,'Import Peak'!$A$3:HK$100,HK$1,FALSE)),0,VLOOKUP('W. VaR &amp; Peak Pos By Trader'!$A57,'Import Peak'!$A$3:HK$100,HK$1,FALSE))</f>
        <v>0</v>
      </c>
      <c r="HL34" s="14">
        <f>IF(ISNA(VLOOKUP('W. VaR &amp; Peak Pos By Trader'!$A57,'Import Peak'!$A$3:HL$100,HL$1,FALSE)),0,VLOOKUP('W. VaR &amp; Peak Pos By Trader'!$A57,'Import Peak'!$A$3:HL$100,HL$1,FALSE))</f>
        <v>0</v>
      </c>
      <c r="HM34" s="14">
        <f>IF(ISNA(VLOOKUP('W. VaR &amp; Peak Pos By Trader'!$A57,'Import Peak'!$A$3:HM$100,HM$1,FALSE)),0,VLOOKUP('W. VaR &amp; Peak Pos By Trader'!$A57,'Import Peak'!$A$3:HM$100,HM$1,FALSE))</f>
        <v>0</v>
      </c>
      <c r="HN34" s="14">
        <f>IF(ISNA(VLOOKUP('W. VaR &amp; Peak Pos By Trader'!$A57,'Import Peak'!$A$3:HN$100,HN$1,FALSE)),0,VLOOKUP('W. VaR &amp; Peak Pos By Trader'!$A57,'Import Peak'!$A$3:HN$100,HN$1,FALSE))</f>
        <v>0</v>
      </c>
      <c r="HO34" s="14">
        <f>IF(ISNA(VLOOKUP('W. VaR &amp; Peak Pos By Trader'!$A57,'Import Peak'!$A$3:HO$100,HO$1,FALSE)),0,VLOOKUP('W. VaR &amp; Peak Pos By Trader'!$A57,'Import Peak'!$A$3:HO$100,HO$1,FALSE))</f>
        <v>0</v>
      </c>
      <c r="HP34" s="14">
        <f>IF(ISNA(VLOOKUP('W. VaR &amp; Peak Pos By Trader'!$A57,'Import Peak'!$A$3:HP$100,HP$1,FALSE)),0,VLOOKUP('W. VaR &amp; Peak Pos By Trader'!$A57,'Import Peak'!$A$3:HP$100,HP$1,FALSE))</f>
        <v>0</v>
      </c>
      <c r="HQ34" s="14">
        <f>IF(ISNA(VLOOKUP('W. VaR &amp; Peak Pos By Trader'!$A57,'Import Peak'!$A$3:HQ$100,HQ$1,FALSE)),0,VLOOKUP('W. VaR &amp; Peak Pos By Trader'!$A57,'Import Peak'!$A$3:HQ$100,HQ$1,FALSE))</f>
        <v>0</v>
      </c>
      <c r="HR34" s="14">
        <f>IF(ISNA(VLOOKUP('W. VaR &amp; Peak Pos By Trader'!$A57,'Import Peak'!$A$3:HR$100,HR$1,FALSE)),0,VLOOKUP('W. VaR &amp; Peak Pos By Trader'!$A57,'Import Peak'!$A$3:HR$100,HR$1,FALSE))</f>
        <v>0</v>
      </c>
      <c r="HS34" s="14">
        <f>IF(ISNA(VLOOKUP('W. VaR &amp; Peak Pos By Trader'!$A57,'Import Peak'!$A$3:HS$100,HS$1,FALSE)),0,VLOOKUP('W. VaR &amp; Peak Pos By Trader'!$A57,'Import Peak'!$A$3:HS$100,HS$1,FALSE))</f>
        <v>0</v>
      </c>
      <c r="HT34" s="14">
        <f>IF(ISNA(VLOOKUP('W. VaR &amp; Peak Pos By Trader'!$A57,'Import Peak'!$A$3:HT$100,HT$1,FALSE)),0,VLOOKUP('W. VaR &amp; Peak Pos By Trader'!$A57,'Import Peak'!$A$3:HT$100,HT$1,FALSE))</f>
        <v>0</v>
      </c>
      <c r="HU34" s="14">
        <f>IF(ISNA(VLOOKUP('W. VaR &amp; Peak Pos By Trader'!$A57,'Import Peak'!$A$3:HU$100,HU$1,FALSE)),0,VLOOKUP('W. VaR &amp; Peak Pos By Trader'!$A57,'Import Peak'!$A$3:HU$100,HU$1,FALSE))</f>
        <v>0</v>
      </c>
      <c r="HV34" s="14">
        <f>IF(ISNA(VLOOKUP('W. VaR &amp; Peak Pos By Trader'!$A57,'Import Peak'!$A$3:HV$100,HV$1,FALSE)),0,VLOOKUP('W. VaR &amp; Peak Pos By Trader'!$A57,'Import Peak'!$A$3:HV$100,HV$1,FALSE))</f>
        <v>0</v>
      </c>
      <c r="HW34" s="14">
        <f>IF(ISNA(VLOOKUP('W. VaR &amp; Peak Pos By Trader'!$A57,'Import Peak'!$A$3:HW$100,HW$1,FALSE)),0,VLOOKUP('W. VaR &amp; Peak Pos By Trader'!$A57,'Import Peak'!$A$3:HW$100,HW$1,FALSE))</f>
        <v>0</v>
      </c>
      <c r="HX34" s="14">
        <f>IF(ISNA(VLOOKUP('W. VaR &amp; Peak Pos By Trader'!$A57,'Import Peak'!$A$3:HX$100,HX$1,FALSE)),0,VLOOKUP('W. VaR &amp; Peak Pos By Trader'!$A57,'Import Peak'!$A$3:HX$100,HX$1,FALSE))</f>
        <v>0</v>
      </c>
      <c r="HY34" s="14">
        <f>IF(ISNA(VLOOKUP('W. VaR &amp; Peak Pos By Trader'!$A57,'Import Peak'!$A$3:HY$100,HY$1,FALSE)),0,VLOOKUP('W. VaR &amp; Peak Pos By Trader'!$A57,'Import Peak'!$A$3:HY$100,HY$1,FALSE))</f>
        <v>0</v>
      </c>
      <c r="HZ34" s="14">
        <f>IF(ISNA(VLOOKUP('W. VaR &amp; Peak Pos By Trader'!$A57,'Import Peak'!$A$3:HZ$100,HZ$1,FALSE)),0,VLOOKUP('W. VaR &amp; Peak Pos By Trader'!$A57,'Import Peak'!$A$3:HZ$100,HZ$1,FALSE))</f>
        <v>0</v>
      </c>
      <c r="IA34" s="14">
        <f>IF(ISNA(VLOOKUP('W. VaR &amp; Peak Pos By Trader'!$A57,'Import Peak'!$A$3:IA$100,IA$1,FALSE)),0,VLOOKUP('W. VaR &amp; Peak Pos By Trader'!$A57,'Import Peak'!$A$3:IA$100,IA$1,FALSE))</f>
        <v>0</v>
      </c>
      <c r="IB34" s="14">
        <f>IF(ISNA(VLOOKUP('W. VaR &amp; Peak Pos By Trader'!$A57,'Import Peak'!$A$3:IB$100,IB$1,FALSE)),0,VLOOKUP('W. VaR &amp; Peak Pos By Trader'!$A57,'Import Peak'!$A$3:IB$100,IB$1,FALSE))</f>
        <v>0</v>
      </c>
      <c r="IC34" s="14">
        <f>IF(ISNA(VLOOKUP('W. VaR &amp; Peak Pos By Trader'!$A57,'Import Peak'!$A$3:IC$100,IC$1,FALSE)),0,VLOOKUP('W. VaR &amp; Peak Pos By Trader'!$A57,'Import Peak'!$A$3:IC$100,IC$1,FALSE))</f>
        <v>0</v>
      </c>
    </row>
    <row r="35" spans="1:237">
      <c r="A35" s="20" t="s">
        <v>11</v>
      </c>
      <c r="B35" s="14">
        <f>IF(ISNA(VLOOKUP('W. VaR &amp; Peak Pos By Trader'!$A33,'Import Peak'!$A$3:B$100,B$1,FALSE)),0,VLOOKUP('W. VaR &amp; Peak Pos By Trader'!$A33,'Import Peak'!$A$3:B$100,B$1,FALSE))</f>
        <v>0</v>
      </c>
      <c r="C35" s="14">
        <f>IF(ISNA(VLOOKUP('W. VaR &amp; Peak Pos By Trader'!$A33,'Import Peak'!$A$3:C$100,C$1,FALSE)),0,VLOOKUP('W. VaR &amp; Peak Pos By Trader'!$A33,'Import Peak'!$A$3:C$100,C$1,FALSE))</f>
        <v>0</v>
      </c>
      <c r="D35" s="14">
        <f>IF(ISNA(VLOOKUP('W. VaR &amp; Peak Pos By Trader'!$A33,'Import Peak'!$A$3:D$100,D$1,FALSE)),0,VLOOKUP('W. VaR &amp; Peak Pos By Trader'!$A33,'Import Peak'!$A$3:D$100,D$1,FALSE))</f>
        <v>0</v>
      </c>
      <c r="E35" s="14">
        <f>IF(ISNA(VLOOKUP('W. VaR &amp; Peak Pos By Trader'!$A33,'Import Peak'!$A$3:E$100,E$1,FALSE)),0,VLOOKUP('W. VaR &amp; Peak Pos By Trader'!$A33,'Import Peak'!$A$3:E$100,E$1,FALSE))</f>
        <v>0</v>
      </c>
      <c r="F35" s="14">
        <f>IF(ISNA(VLOOKUP('W. VaR &amp; Peak Pos By Trader'!$A33,'Import Peak'!$A$3:F$100,F$1,FALSE)),0,VLOOKUP('W. VaR &amp; Peak Pos By Trader'!$A33,'Import Peak'!$A$3:F$100,F$1,FALSE))</f>
        <v>0</v>
      </c>
      <c r="G35" s="14">
        <f>IF(ISNA(VLOOKUP('W. VaR &amp; Peak Pos By Trader'!$A33,'Import Peak'!$A$3:G$100,G$1,FALSE)),0,VLOOKUP('W. VaR &amp; Peak Pos By Trader'!$A33,'Import Peak'!$A$3:G$100,G$1,FALSE))</f>
        <v>0</v>
      </c>
      <c r="H35" s="14">
        <f>IF(ISNA(VLOOKUP('W. VaR &amp; Peak Pos By Trader'!$A33,'Import Peak'!$A$3:H$100,H$1,FALSE)),0,VLOOKUP('W. VaR &amp; Peak Pos By Trader'!$A33,'Import Peak'!$A$3:H$100,H$1,FALSE))</f>
        <v>-1351.7426500505769</v>
      </c>
      <c r="I35" s="14">
        <f>IF(ISNA(VLOOKUP('W. VaR &amp; Peak Pos By Trader'!$A33,'Import Peak'!$A$3:I$100,I$1,FALSE)),0,VLOOKUP('W. VaR &amp; Peak Pos By Trader'!$A33,'Import Peak'!$A$3:I$100,I$1,FALSE))</f>
        <v>-33862.244179407273</v>
      </c>
      <c r="J35" s="14">
        <f>IF(ISNA(VLOOKUP('W. VaR &amp; Peak Pos By Trader'!$A33,'Import Peak'!$A$3:J$100,J$1,FALSE)),0,VLOOKUP('W. VaR &amp; Peak Pos By Trader'!$A33,'Import Peak'!$A$3:J$100,J$1,FALSE))</f>
        <v>10133.292551037595</v>
      </c>
      <c r="K35" s="14">
        <f>IF(ISNA(VLOOKUP('W. VaR &amp; Peak Pos By Trader'!$A33,'Import Peak'!$A$3:K$100,K$1,FALSE)),0,VLOOKUP('W. VaR &amp; Peak Pos By Trader'!$A33,'Import Peak'!$A$3:K$100,K$1,FALSE))</f>
        <v>18490.366632801331</v>
      </c>
      <c r="L35" s="14">
        <f>IF(ISNA(VLOOKUP('W. VaR &amp; Peak Pos By Trader'!$A33,'Import Peak'!$A$3:L$100,L$1,FALSE)),0,VLOOKUP('W. VaR &amp; Peak Pos By Trader'!$A33,'Import Peak'!$A$3:L$100,L$1,FALSE))</f>
        <v>-27836.928367815075</v>
      </c>
      <c r="M35" s="14">
        <f>IF(ISNA(VLOOKUP('W. VaR &amp; Peak Pos By Trader'!$A33,'Import Peak'!$A$3:M$100,M$1,FALSE)),0,VLOOKUP('W. VaR &amp; Peak Pos By Trader'!$A33,'Import Peak'!$A$3:M$100,M$1,FALSE))</f>
        <v>-44262.133344425354</v>
      </c>
      <c r="N35" s="14">
        <f>IF(ISNA(VLOOKUP('W. VaR &amp; Peak Pos By Trader'!$A33,'Import Peak'!$A$3:N$100,N$1,FALSE)),0,VLOOKUP('W. VaR &amp; Peak Pos By Trader'!$A33,'Import Peak'!$A$3:N$100,N$1,FALSE))</f>
        <v>-74153.495714678837</v>
      </c>
      <c r="O35" s="14">
        <f>IF(ISNA(VLOOKUP('W. VaR &amp; Peak Pos By Trader'!$A33,'Import Peak'!$A$3:O$100,O$1,FALSE)),0,VLOOKUP('W. VaR &amp; Peak Pos By Trader'!$A33,'Import Peak'!$A$3:O$100,O$1,FALSE))</f>
        <v>-67760.953786279264</v>
      </c>
      <c r="P35" s="14">
        <f>IF(ISNA(VLOOKUP('W. VaR &amp; Peak Pos By Trader'!$A33,'Import Peak'!$A$3:P$100,P$1,FALSE)),0,VLOOKUP('W. VaR &amp; Peak Pos By Trader'!$A33,'Import Peak'!$A$3:P$100,P$1,FALSE))</f>
        <v>-89755.265572872275</v>
      </c>
      <c r="Q35" s="14">
        <f>IF(ISNA(VLOOKUP('W. VaR &amp; Peak Pos By Trader'!$A33,'Import Peak'!$A$3:Q$100,Q$1,FALSE)),0,VLOOKUP('W. VaR &amp; Peak Pos By Trader'!$A33,'Import Peak'!$A$3:Q$100,Q$1,FALSE))</f>
        <v>-93826.9820270864</v>
      </c>
      <c r="R35" s="14">
        <f>IF(ISNA(VLOOKUP('W. VaR &amp; Peak Pos By Trader'!$A33,'Import Peak'!$A$3:R$100,R$1,FALSE)),0,VLOOKUP('W. VaR &amp; Peak Pos By Trader'!$A33,'Import Peak'!$A$3:R$100,R$1,FALSE))</f>
        <v>-85072.723343601392</v>
      </c>
      <c r="S35" s="14">
        <f>IF(ISNA(VLOOKUP('W. VaR &amp; Peak Pos By Trader'!$A33,'Import Peak'!$A$3:S$100,S$1,FALSE)),0,VLOOKUP('W. VaR &amp; Peak Pos By Trader'!$A33,'Import Peak'!$A$3:S$100,S$1,FALSE))</f>
        <v>62144.964140954216</v>
      </c>
      <c r="T35" s="14">
        <f>IF(ISNA(VLOOKUP('W. VaR &amp; Peak Pos By Trader'!$A33,'Import Peak'!$A$3:T$100,T$1,FALSE)),0,VLOOKUP('W. VaR &amp; Peak Pos By Trader'!$A33,'Import Peak'!$A$3:T$100,T$1,FALSE))</f>
        <v>58160.630486497772</v>
      </c>
      <c r="U35" s="14">
        <f>IF(ISNA(VLOOKUP('W. VaR &amp; Peak Pos By Trader'!$A33,'Import Peak'!$A$3:U$100,U$1,FALSE)),0,VLOOKUP('W. VaR &amp; Peak Pos By Trader'!$A33,'Import Peak'!$A$3:U$100,U$1,FALSE))</f>
        <v>59538.097907869618</v>
      </c>
      <c r="V35" s="14">
        <f>IF(ISNA(VLOOKUP('W. VaR &amp; Peak Pos By Trader'!$A33,'Import Peak'!$A$3:V$100,V$1,FALSE)),0,VLOOKUP('W. VaR &amp; Peak Pos By Trader'!$A33,'Import Peak'!$A$3:V$100,V$1,FALSE))</f>
        <v>-25744.961535874667</v>
      </c>
      <c r="W35" s="14">
        <f>IF(ISNA(VLOOKUP('W. VaR &amp; Peak Pos By Trader'!$A33,'Import Peak'!$A$3:W$100,W$1,FALSE)),0,VLOOKUP('W. VaR &amp; Peak Pos By Trader'!$A33,'Import Peak'!$A$3:W$100,W$1,FALSE))</f>
        <v>-24064.716011440629</v>
      </c>
      <c r="X35" s="14">
        <f>IF(ISNA(VLOOKUP('W. VaR &amp; Peak Pos By Trader'!$A33,'Import Peak'!$A$3:X$100,X$1,FALSE)),0,VLOOKUP('W. VaR &amp; Peak Pos By Trader'!$A33,'Import Peak'!$A$3:X$100,X$1,FALSE))</f>
        <v>-22385.539433245376</v>
      </c>
      <c r="Y35" s="14">
        <f>IF(ISNA(VLOOKUP('W. VaR &amp; Peak Pos By Trader'!$A33,'Import Peak'!$A$3:Y$100,Y$1,FALSE)),0,VLOOKUP('W. VaR &amp; Peak Pos By Trader'!$A33,'Import Peak'!$A$3:Y$100,Y$1,FALSE))</f>
        <v>-12353.495972528906</v>
      </c>
      <c r="Z35" s="14">
        <f>IF(ISNA(VLOOKUP('W. VaR &amp; Peak Pos By Trader'!$A33,'Import Peak'!$A$3:Z$100,Z$1,FALSE)),0,VLOOKUP('W. VaR &amp; Peak Pos By Trader'!$A33,'Import Peak'!$A$3:Z$100,Z$1,FALSE))</f>
        <v>-13103.171231787697</v>
      </c>
      <c r="AA35" s="14">
        <f>IF(ISNA(VLOOKUP('W. VaR &amp; Peak Pos By Trader'!$A33,'Import Peak'!$A$3:AA$100,AA$1,FALSE)),0,VLOOKUP('W. VaR &amp; Peak Pos By Trader'!$A33,'Import Peak'!$A$3:AA$100,AA$1,FALSE))</f>
        <v>-12932.853016146657</v>
      </c>
      <c r="AB35" s="14">
        <f>IF(ISNA(VLOOKUP('W. VaR &amp; Peak Pos By Trader'!$A33,'Import Peak'!$A$3:AB$100,AB$1,FALSE)),0,VLOOKUP('W. VaR &amp; Peak Pos By Trader'!$A33,'Import Peak'!$A$3:AB$100,AB$1,FALSE))</f>
        <v>-15371.709039576193</v>
      </c>
      <c r="AC35" s="14">
        <f>IF(ISNA(VLOOKUP('W. VaR &amp; Peak Pos By Trader'!$A33,'Import Peak'!$A$3:AC$100,AC$1,FALSE)),0,VLOOKUP('W. VaR &amp; Peak Pos By Trader'!$A33,'Import Peak'!$A$3:AC$100,AC$1,FALSE))</f>
        <v>-16094.867244387682</v>
      </c>
      <c r="AD35" s="14">
        <f>IF(ISNA(VLOOKUP('W. VaR &amp; Peak Pos By Trader'!$A33,'Import Peak'!$A$3:AD$100,AD$1,FALSE)),0,VLOOKUP('W. VaR &amp; Peak Pos By Trader'!$A33,'Import Peak'!$A$3:AD$100,AD$1,FALSE))</f>
        <v>-17295.114406634082</v>
      </c>
      <c r="AE35" s="14">
        <f>IF(ISNA(VLOOKUP('W. VaR &amp; Peak Pos By Trader'!$A33,'Import Peak'!$A$3:AE$100,AE$1,FALSE)),0,VLOOKUP('W. VaR &amp; Peak Pos By Trader'!$A33,'Import Peak'!$A$3:AE$100,AE$1,FALSE))</f>
        <v>-8094.9568723908742</v>
      </c>
      <c r="AF35" s="14">
        <f>IF(ISNA(VLOOKUP('W. VaR &amp; Peak Pos By Trader'!$A33,'Import Peak'!$A$3:AF$100,AF$1,FALSE)),0,VLOOKUP('W. VaR &amp; Peak Pos By Trader'!$A33,'Import Peak'!$A$3:AF$100,AF$1,FALSE))</f>
        <v>-6452.5516226323689</v>
      </c>
      <c r="AG35" s="14">
        <f>IF(ISNA(VLOOKUP('W. VaR &amp; Peak Pos By Trader'!$A33,'Import Peak'!$A$3:AG$100,AG$1,FALSE)),0,VLOOKUP('W. VaR &amp; Peak Pos By Trader'!$A33,'Import Peak'!$A$3:AG$100,AG$1,FALSE))</f>
        <v>-7343.2466548893171</v>
      </c>
      <c r="AH35" s="14">
        <f>IF(ISNA(VLOOKUP('W. VaR &amp; Peak Pos By Trader'!$A33,'Import Peak'!$A$3:AH$100,AH$1,FALSE)),0,VLOOKUP('W. VaR &amp; Peak Pos By Trader'!$A33,'Import Peak'!$A$3:AH$100,AH$1,FALSE))</f>
        <v>-786.19504187879102</v>
      </c>
      <c r="AI35" s="14">
        <f>IF(ISNA(VLOOKUP('W. VaR &amp; Peak Pos By Trader'!$A33,'Import Peak'!$A$3:AI$100,AI$1,FALSE)),0,VLOOKUP('W. VaR &amp; Peak Pos By Trader'!$A33,'Import Peak'!$A$3:AI$100,AI$1,FALSE))</f>
        <v>-6373.7775470648812</v>
      </c>
      <c r="AJ35" s="14">
        <f>IF(ISNA(VLOOKUP('W. VaR &amp; Peak Pos By Trader'!$A33,'Import Peak'!$A$3:AJ$100,AJ$1,FALSE)),0,VLOOKUP('W. VaR &amp; Peak Pos By Trader'!$A33,'Import Peak'!$A$3:AJ$100,AJ$1,FALSE))</f>
        <v>-3576.4114296467519</v>
      </c>
      <c r="AK35" s="14">
        <f>IF(ISNA(VLOOKUP('W. VaR &amp; Peak Pos By Trader'!$A33,'Import Peak'!$A$3:AK$100,AK$1,FALSE)),0,VLOOKUP('W. VaR &amp; Peak Pos By Trader'!$A33,'Import Peak'!$A$3:AK$100,AK$1,FALSE))</f>
        <v>-3429.087466272043</v>
      </c>
      <c r="AL35" s="14">
        <f>IF(ISNA(VLOOKUP('W. VaR &amp; Peak Pos By Trader'!$A33,'Import Peak'!$A$3:AL$100,AL$1,FALSE)),0,VLOOKUP('W. VaR &amp; Peak Pos By Trader'!$A33,'Import Peak'!$A$3:AL$100,AL$1,FALSE))</f>
        <v>-4007.8192718698951</v>
      </c>
      <c r="AM35" s="14">
        <f>IF(ISNA(VLOOKUP('W. VaR &amp; Peak Pos By Trader'!$A33,'Import Peak'!$A$3:AM$100,AM$1,FALSE)),0,VLOOKUP('W. VaR &amp; Peak Pos By Trader'!$A33,'Import Peak'!$A$3:AM$100,AM$1,FALSE))</f>
        <v>735.73929854700896</v>
      </c>
      <c r="AN35" s="14">
        <f>IF(ISNA(VLOOKUP('W. VaR &amp; Peak Pos By Trader'!$A33,'Import Peak'!$A$3:AN$100,AN$1,FALSE)),0,VLOOKUP('W. VaR &amp; Peak Pos By Trader'!$A33,'Import Peak'!$A$3:AN$100,AN$1,FALSE))</f>
        <v>-7870.6118059227347</v>
      </c>
      <c r="AO35" s="14">
        <f>IF(ISNA(VLOOKUP('W. VaR &amp; Peak Pos By Trader'!$A33,'Import Peak'!$A$3:AO$100,AO$1,FALSE)),0,VLOOKUP('W. VaR &amp; Peak Pos By Trader'!$A33,'Import Peak'!$A$3:AO$100,AO$1,FALSE))</f>
        <v>-8574.7798598444606</v>
      </c>
      <c r="AP35" s="14">
        <f>IF(ISNA(VLOOKUP('W. VaR &amp; Peak Pos By Trader'!$A33,'Import Peak'!$A$3:AP$100,AP$1,FALSE)),0,VLOOKUP('W. VaR &amp; Peak Pos By Trader'!$A33,'Import Peak'!$A$3:AP$100,AP$1,FALSE))</f>
        <v>-9988.8767707392999</v>
      </c>
      <c r="AQ35" s="14">
        <f>IF(ISNA(VLOOKUP('W. VaR &amp; Peak Pos By Trader'!$A33,'Import Peak'!$A$3:AQ$100,AQ$1,FALSE)),0,VLOOKUP('W. VaR &amp; Peak Pos By Trader'!$A33,'Import Peak'!$A$3:AQ$100,AQ$1,FALSE))</f>
        <v>15092.842177897886</v>
      </c>
      <c r="AR35" s="14">
        <f>IF(ISNA(VLOOKUP('W. VaR &amp; Peak Pos By Trader'!$A33,'Import Peak'!$A$3:AR$100,AR$1,FALSE)),0,VLOOKUP('W. VaR &amp; Peak Pos By Trader'!$A33,'Import Peak'!$A$3:AR$100,AR$1,FALSE))</f>
        <v>15151.473014037383</v>
      </c>
      <c r="AS35" s="14">
        <f>IF(ISNA(VLOOKUP('W. VaR &amp; Peak Pos By Trader'!$A33,'Import Peak'!$A$3:AS$100,AS$1,FALSE)),0,VLOOKUP('W. VaR &amp; Peak Pos By Trader'!$A33,'Import Peak'!$A$3:AS$100,AS$1,FALSE))</f>
        <v>15314.538970670003</v>
      </c>
      <c r="AT35" s="14">
        <f>IF(ISNA(VLOOKUP('W. VaR &amp; Peak Pos By Trader'!$A33,'Import Peak'!$A$3:AT$100,AT$1,FALSE)),0,VLOOKUP('W. VaR &amp; Peak Pos By Trader'!$A33,'Import Peak'!$A$3:AT$100,AT$1,FALSE))</f>
        <v>-11878.270531171913</v>
      </c>
      <c r="AU35" s="14">
        <f>IF(ISNA(VLOOKUP('W. VaR &amp; Peak Pos By Trader'!$A33,'Import Peak'!$A$3:AU$100,AU$1,FALSE)),0,VLOOKUP('W. VaR &amp; Peak Pos By Trader'!$A33,'Import Peak'!$A$3:AU$100,AU$1,FALSE))</f>
        <v>-8347.647742630852</v>
      </c>
      <c r="AV35" s="14">
        <f>IF(ISNA(VLOOKUP('W. VaR &amp; Peak Pos By Trader'!$A33,'Import Peak'!$A$3:AV$100,AV$1,FALSE)),0,VLOOKUP('W. VaR &amp; Peak Pos By Trader'!$A33,'Import Peak'!$A$3:AV$100,AV$1,FALSE))</f>
        <v>-5981.728160935505</v>
      </c>
      <c r="AW35" s="14">
        <f>IF(ISNA(VLOOKUP('W. VaR &amp; Peak Pos By Trader'!$A33,'Import Peak'!$A$3:AW$100,AW$1,FALSE)),0,VLOOKUP('W. VaR &amp; Peak Pos By Trader'!$A33,'Import Peak'!$A$3:AW$100,AW$1,FALSE))</f>
        <v>-2152.2579254341072</v>
      </c>
      <c r="AX35" s="14">
        <f>IF(ISNA(VLOOKUP('W. VaR &amp; Peak Pos By Trader'!$A33,'Import Peak'!$A$3:AX$100,AX$1,FALSE)),0,VLOOKUP('W. VaR &amp; Peak Pos By Trader'!$A33,'Import Peak'!$A$3:AX$100,AX$1,FALSE))</f>
        <v>-2743.799738793527</v>
      </c>
      <c r="AY35" s="14">
        <f>IF(ISNA(VLOOKUP('W. VaR &amp; Peak Pos By Trader'!$A33,'Import Peak'!$A$3:AY$100,AY$1,FALSE)),0,VLOOKUP('W. VaR &amp; Peak Pos By Trader'!$A33,'Import Peak'!$A$3:AY$100,AY$1,FALSE))</f>
        <v>-3193.8061047668721</v>
      </c>
      <c r="AZ35" s="14">
        <f>IF(ISNA(VLOOKUP('W. VaR &amp; Peak Pos By Trader'!$A33,'Import Peak'!$A$3:AZ$100,AZ$1,FALSE)),0,VLOOKUP('W. VaR &amp; Peak Pos By Trader'!$A33,'Import Peak'!$A$3:AZ$100,AZ$1,FALSE))</f>
        <v>199.26606851739101</v>
      </c>
      <c r="BA35" s="14">
        <f>IF(ISNA(VLOOKUP('W. VaR &amp; Peak Pos By Trader'!$A33,'Import Peak'!$A$3:BA$100,BA$1,FALSE)),0,VLOOKUP('W. VaR &amp; Peak Pos By Trader'!$A33,'Import Peak'!$A$3:BA$100,BA$1,FALSE))</f>
        <v>8741.1768851083834</v>
      </c>
      <c r="BB35" s="14">
        <f>IF(ISNA(VLOOKUP('W. VaR &amp; Peak Pos By Trader'!$A33,'Import Peak'!$A$3:BB$100,BB$1,FALSE)),0,VLOOKUP('W. VaR &amp; Peak Pos By Trader'!$A33,'Import Peak'!$A$3:BB$100,BB$1,FALSE))</f>
        <v>6374.8452946036105</v>
      </c>
      <c r="BC35" s="14">
        <f>IF(ISNA(VLOOKUP('W. VaR &amp; Peak Pos By Trader'!$A33,'Import Peak'!$A$3:BC$100,BC$1,FALSE)),0,VLOOKUP('W. VaR &amp; Peak Pos By Trader'!$A33,'Import Peak'!$A$3:BC$100,BC$1,FALSE))</f>
        <v>6943.0855124319942</v>
      </c>
      <c r="BD35" s="14">
        <f>IF(ISNA(VLOOKUP('W. VaR &amp; Peak Pos By Trader'!$A33,'Import Peak'!$A$3:BD$100,BD$1,FALSE)),0,VLOOKUP('W. VaR &amp; Peak Pos By Trader'!$A33,'Import Peak'!$A$3:BD$100,BD$1,FALSE))</f>
        <v>7307.7232655603757</v>
      </c>
      <c r="BE35" s="14">
        <f>IF(ISNA(VLOOKUP('W. VaR &amp; Peak Pos By Trader'!$A33,'Import Peak'!$A$3:BE$100,BE$1,FALSE)),0,VLOOKUP('W. VaR &amp; Peak Pos By Trader'!$A33,'Import Peak'!$A$3:BE$100,BE$1,FALSE))</f>
        <v>7219.0029065283643</v>
      </c>
      <c r="BF35" s="14">
        <f>IF(ISNA(VLOOKUP('W. VaR &amp; Peak Pos By Trader'!$A33,'Import Peak'!$A$3:BF$100,BF$1,FALSE)),0,VLOOKUP('W. VaR &amp; Peak Pos By Trader'!$A33,'Import Peak'!$A$3:BF$100,BF$1,FALSE))</f>
        <v>4603.2581504330738</v>
      </c>
      <c r="BG35" s="14">
        <f>IF(ISNA(VLOOKUP('W. VaR &amp; Peak Pos By Trader'!$A33,'Import Peak'!$A$3:BG$100,BG$1,FALSE)),0,VLOOKUP('W. VaR &amp; Peak Pos By Trader'!$A33,'Import Peak'!$A$3:BG$100,BG$1,FALSE))</f>
        <v>4084.802342559004</v>
      </c>
      <c r="BH35" s="14">
        <f>IF(ISNA(VLOOKUP('W. VaR &amp; Peak Pos By Trader'!$A33,'Import Peak'!$A$3:BH$100,BH$1,FALSE)),0,VLOOKUP('W. VaR &amp; Peak Pos By Trader'!$A33,'Import Peak'!$A$3:BH$100,BH$1,FALSE))</f>
        <v>7740.4155683009758</v>
      </c>
      <c r="BI35" s="14">
        <f>IF(ISNA(VLOOKUP('W. VaR &amp; Peak Pos By Trader'!$A33,'Import Peak'!$A$3:BI$100,BI$1,FALSE)),0,VLOOKUP('W. VaR &amp; Peak Pos By Trader'!$A33,'Import Peak'!$A$3:BI$100,BI$1,FALSE))</f>
        <v>7131.4729672171215</v>
      </c>
      <c r="BJ35" s="14">
        <f>IF(ISNA(VLOOKUP('W. VaR &amp; Peak Pos By Trader'!$A33,'Import Peak'!$A$3:BJ$100,BJ$1,FALSE)),0,VLOOKUP('W. VaR &amp; Peak Pos By Trader'!$A33,'Import Peak'!$A$3:BJ$100,BJ$1,FALSE))</f>
        <v>6708.308671850652</v>
      </c>
      <c r="BK35" s="14">
        <f>IF(ISNA(VLOOKUP('W. VaR &amp; Peak Pos By Trader'!$A33,'Import Peak'!$A$3:BK$100,BK$1,FALSE)),0,VLOOKUP('W. VaR &amp; Peak Pos By Trader'!$A33,'Import Peak'!$A$3:BK$100,BK$1,FALSE))</f>
        <v>9681.1584500181652</v>
      </c>
      <c r="BL35" s="14">
        <f>IF(ISNA(VLOOKUP('W. VaR &amp; Peak Pos By Trader'!$A33,'Import Peak'!$A$3:BL$100,BL$1,FALSE)),0,VLOOKUP('W. VaR &amp; Peak Pos By Trader'!$A33,'Import Peak'!$A$3:BL$100,BL$1,FALSE))</f>
        <v>9259.8279151634852</v>
      </c>
      <c r="BM35" s="14">
        <f>IF(ISNA(VLOOKUP('W. VaR &amp; Peak Pos By Trader'!$A33,'Import Peak'!$A$3:BM$100,BM$1,FALSE)),0,VLOOKUP('W. VaR &amp; Peak Pos By Trader'!$A33,'Import Peak'!$A$3:BM$100,BM$1,FALSE))</f>
        <v>9262.3633425731023</v>
      </c>
      <c r="BN35" s="14">
        <f>IF(ISNA(VLOOKUP('W. VaR &amp; Peak Pos By Trader'!$A33,'Import Peak'!$A$3:BN$100,BN$1,FALSE)),0,VLOOKUP('W. VaR &amp; Peak Pos By Trader'!$A33,'Import Peak'!$A$3:BN$100,BN$1,FALSE))</f>
        <v>8532.0705089548483</v>
      </c>
      <c r="BO35" s="14">
        <f>IF(ISNA(VLOOKUP('W. VaR &amp; Peak Pos By Trader'!$A33,'Import Peak'!$A$3:BO$100,BO$1,FALSE)),0,VLOOKUP('W. VaR &amp; Peak Pos By Trader'!$A33,'Import Peak'!$A$3:BO$100,BO$1,FALSE))</f>
        <v>10135.34803173645</v>
      </c>
      <c r="BP35" s="14">
        <f>IF(ISNA(VLOOKUP('W. VaR &amp; Peak Pos By Trader'!$A33,'Import Peak'!$A$3:BP$100,BP$1,FALSE)),0,VLOOKUP('W. VaR &amp; Peak Pos By Trader'!$A33,'Import Peak'!$A$3:BP$100,BP$1,FALSE))</f>
        <v>9697.7457284602206</v>
      </c>
      <c r="BQ35" s="14">
        <f>IF(ISNA(VLOOKUP('W. VaR &amp; Peak Pos By Trader'!$A33,'Import Peak'!$A$3:BQ$100,BQ$1,FALSE)),0,VLOOKUP('W. VaR &amp; Peak Pos By Trader'!$A33,'Import Peak'!$A$3:BQ$100,BQ$1,FALSE))</f>
        <v>9649.3567034535808</v>
      </c>
      <c r="BR35" s="14">
        <f>IF(ISNA(VLOOKUP('W. VaR &amp; Peak Pos By Trader'!$A33,'Import Peak'!$A$3:BR$100,BR$1,FALSE)),0,VLOOKUP('W. VaR &amp; Peak Pos By Trader'!$A33,'Import Peak'!$A$3:BR$100,BR$1,FALSE))</f>
        <v>-16753.823485276731</v>
      </c>
      <c r="BS35" s="14">
        <f>IF(ISNA(VLOOKUP('W. VaR &amp; Peak Pos By Trader'!$A33,'Import Peak'!$A$3:BS$100,BS$1,FALSE)),0,VLOOKUP('W. VaR &amp; Peak Pos By Trader'!$A33,'Import Peak'!$A$3:BS$100,BS$1,FALSE))</f>
        <v>-15394.192509714279</v>
      </c>
      <c r="BT35" s="14">
        <f>IF(ISNA(VLOOKUP('W. VaR &amp; Peak Pos By Trader'!$A33,'Import Peak'!$A$3:BT$100,BT$1,FALSE)),0,VLOOKUP('W. VaR &amp; Peak Pos By Trader'!$A33,'Import Peak'!$A$3:BT$100,BT$1,FALSE))</f>
        <v>-17230.11738038767</v>
      </c>
      <c r="BU35" s="14">
        <f>IF(ISNA(VLOOKUP('W. VaR &amp; Peak Pos By Trader'!$A33,'Import Peak'!$A$3:BU$100,BU$1,FALSE)),0,VLOOKUP('W. VaR &amp; Peak Pos By Trader'!$A33,'Import Peak'!$A$3:BU$100,BU$1,FALSE))</f>
        <v>-15874.58514997364</v>
      </c>
      <c r="BV35" s="14">
        <f>IF(ISNA(VLOOKUP('W. VaR &amp; Peak Pos By Trader'!$A33,'Import Peak'!$A$3:BV$100,BV$1,FALSE)),0,VLOOKUP('W. VaR &amp; Peak Pos By Trader'!$A33,'Import Peak'!$A$3:BV$100,BV$1,FALSE))</f>
        <v>-16424.365226411679</v>
      </c>
      <c r="BW35" s="14">
        <f>IF(ISNA(VLOOKUP('W. VaR &amp; Peak Pos By Trader'!$A33,'Import Peak'!$A$3:BW$100,BW$1,FALSE)),0,VLOOKUP('W. VaR &amp; Peak Pos By Trader'!$A33,'Import Peak'!$A$3:BW$100,BW$1,FALSE))</f>
        <v>-16341.857047295</v>
      </c>
      <c r="BX35" s="14">
        <f>IF(ISNA(VLOOKUP('W. VaR &amp; Peak Pos By Trader'!$A33,'Import Peak'!$A$3:BX$100,BX$1,FALSE)),0,VLOOKUP('W. VaR &amp; Peak Pos By Trader'!$A33,'Import Peak'!$A$3:BX$100,BX$1,FALSE))</f>
        <v>-15631.29696409711</v>
      </c>
      <c r="BY35" s="14">
        <f>IF(ISNA(VLOOKUP('W. VaR &amp; Peak Pos By Trader'!$A33,'Import Peak'!$A$3:BY$100,BY$1,FALSE)),0,VLOOKUP('W. VaR &amp; Peak Pos By Trader'!$A33,'Import Peak'!$A$3:BY$100,BY$1,FALSE))</f>
        <v>-16793.164559891309</v>
      </c>
      <c r="BZ35" s="14">
        <f>IF(ISNA(VLOOKUP('W. VaR &amp; Peak Pos By Trader'!$A33,'Import Peak'!$A$3:BZ$100,BZ$1,FALSE)),0,VLOOKUP('W. VaR &amp; Peak Pos By Trader'!$A33,'Import Peak'!$A$3:BZ$100,BZ$1,FALSE))</f>
        <v>-14850.976309327219</v>
      </c>
      <c r="CA35" s="14">
        <f>IF(ISNA(VLOOKUP('W. VaR &amp; Peak Pos By Trader'!$A33,'Import Peak'!$A$3:CA$100,CA$1,FALSE)),0,VLOOKUP('W. VaR &amp; Peak Pos By Trader'!$A33,'Import Peak'!$A$3:CA$100,CA$1,FALSE))</f>
        <v>-16618.63650346093</v>
      </c>
      <c r="CB35" s="14">
        <f>IF(ISNA(VLOOKUP('W. VaR &amp; Peak Pos By Trader'!$A33,'Import Peak'!$A$3:CB$100,CB$1,FALSE)),0,VLOOKUP('W. VaR &amp; Peak Pos By Trader'!$A33,'Import Peak'!$A$3:CB$100,CB$1,FALSE))</f>
        <v>-15308.10889728435</v>
      </c>
      <c r="CC35" s="14">
        <f>IF(ISNA(VLOOKUP('W. VaR &amp; Peak Pos By Trader'!$A33,'Import Peak'!$A$3:CC$100,CC$1,FALSE)),0,VLOOKUP('W. VaR &amp; Peak Pos By Trader'!$A33,'Import Peak'!$A$3:CC$100,CC$1,FALSE))</f>
        <v>-15225.91837981989</v>
      </c>
      <c r="CD35" s="14">
        <f>IF(ISNA(VLOOKUP('W. VaR &amp; Peak Pos By Trader'!$A33,'Import Peak'!$A$3:CD$100,CD$1,FALSE)),0,VLOOKUP('W. VaR &amp; Peak Pos By Trader'!$A33,'Import Peak'!$A$3:CD$100,CD$1,FALSE))</f>
        <v>-3634.49043675147</v>
      </c>
      <c r="CE35" s="14">
        <f>IF(ISNA(VLOOKUP('W. VaR &amp; Peak Pos By Trader'!$A33,'Import Peak'!$A$3:CE$100,CE$1,FALSE)),0,VLOOKUP('W. VaR &amp; Peak Pos By Trader'!$A33,'Import Peak'!$A$3:CE$100,CE$1,FALSE))</f>
        <v>-3476.95250593526</v>
      </c>
      <c r="CF35" s="14">
        <f>IF(ISNA(VLOOKUP('W. VaR &amp; Peak Pos By Trader'!$A33,'Import Peak'!$A$3:CF$100,CF$1,FALSE)),0,VLOOKUP('W. VaR &amp; Peak Pos By Trader'!$A33,'Import Peak'!$A$3:CF$100,CF$1,FALSE))</f>
        <v>-3596.2958949225499</v>
      </c>
      <c r="CG35" s="14">
        <f>IF(ISNA(VLOOKUP('W. VaR &amp; Peak Pos By Trader'!$A33,'Import Peak'!$A$3:CG$100,CG$1,FALSE)),0,VLOOKUP('W. VaR &amp; Peak Pos By Trader'!$A33,'Import Peak'!$A$3:CG$100,CG$1,FALSE))</f>
        <v>-8346.7933474886777</v>
      </c>
      <c r="CH35" s="14">
        <f>IF(ISNA(VLOOKUP('W. VaR &amp; Peak Pos By Trader'!$A33,'Import Peak'!$A$3:CH$100,CH$1,FALSE)),0,VLOOKUP('W. VaR &amp; Peak Pos By Trader'!$A33,'Import Peak'!$A$3:CH$100,CH$1,FALSE))</f>
        <v>-8300.7453592681795</v>
      </c>
      <c r="CI35" s="14">
        <f>IF(ISNA(VLOOKUP('W. VaR &amp; Peak Pos By Trader'!$A33,'Import Peak'!$A$3:CI$100,CI$1,FALSE)),0,VLOOKUP('W. VaR &amp; Peak Pos By Trader'!$A33,'Import Peak'!$A$3:CI$100,CI$1,FALSE))</f>
        <v>-7938.6409408415702</v>
      </c>
      <c r="CJ35" s="14">
        <f>IF(ISNA(VLOOKUP('W. VaR &amp; Peak Pos By Trader'!$A33,'Import Peak'!$A$3:CJ$100,CJ$1,FALSE)),0,VLOOKUP('W. VaR &amp; Peak Pos By Trader'!$A33,'Import Peak'!$A$3:CJ$100,CJ$1,FALSE))</f>
        <v>-8210.1491379822819</v>
      </c>
      <c r="CK35" s="14">
        <f>IF(ISNA(VLOOKUP('W. VaR &amp; Peak Pos By Trader'!$A33,'Import Peak'!$A$3:CK$100,CK$1,FALSE)),0,VLOOKUP('W. VaR &amp; Peak Pos By Trader'!$A33,'Import Peak'!$A$3:CK$100,CK$1,FALSE))</f>
        <v>-8164.1211856238997</v>
      </c>
      <c r="CL35" s="14">
        <f>IF(ISNA(VLOOKUP('W. VaR &amp; Peak Pos By Trader'!$A33,'Import Peak'!$A$3:CL$100,CL$1,FALSE)),0,VLOOKUP('W. VaR &amp; Peak Pos By Trader'!$A33,'Import Peak'!$A$3:CL$100,CL$1,FALSE))</f>
        <v>-7807.2977299113982</v>
      </c>
      <c r="CM35" s="14">
        <f>IF(ISNA(VLOOKUP('W. VaR &amp; Peak Pos By Trader'!$A33,'Import Peak'!$A$3:CM$100,CM$1,FALSE)),0,VLOOKUP('W. VaR &amp; Peak Pos By Trader'!$A33,'Import Peak'!$A$3:CM$100,CM$1,FALSE))</f>
        <v>-8384.7354759849295</v>
      </c>
      <c r="CN35" s="14">
        <f>IF(ISNA(VLOOKUP('W. VaR &amp; Peak Pos By Trader'!$A33,'Import Peak'!$A$3:CN$100,CN$1,FALSE)),0,VLOOKUP('W. VaR &amp; Peak Pos By Trader'!$A33,'Import Peak'!$A$3:CN$100,CN$1,FALSE))</f>
        <v>-7414.7413471727141</v>
      </c>
      <c r="CO35" s="14">
        <f>IF(ISNA(VLOOKUP('W. VaR &amp; Peak Pos By Trader'!$A33,'Import Peak'!$A$3:CO$100,CO$1,FALSE)),0,VLOOKUP('W. VaR &amp; Peak Pos By Trader'!$A33,'Import Peak'!$A$3:CO$100,CO$1,FALSE))</f>
        <v>-7990.9532553598501</v>
      </c>
      <c r="CP35" s="14">
        <f>IF(ISNA(VLOOKUP('W. VaR &amp; Peak Pos By Trader'!$A33,'Import Peak'!$A$3:CP$100,CP$1,FALSE)),0,VLOOKUP('W. VaR &amp; Peak Pos By Trader'!$A33,'Import Peak'!$A$3:CP$100,CP$1,FALSE))</f>
        <v>-1703.431189352792</v>
      </c>
      <c r="CQ35" s="14">
        <f>IF(ISNA(VLOOKUP('W. VaR &amp; Peak Pos By Trader'!$A33,'Import Peak'!$A$3:CQ$100,CQ$1,FALSE)),0,VLOOKUP('W. VaR &amp; Peak Pos By Trader'!$A33,'Import Peak'!$A$3:CQ$100,CQ$1,FALSE))</f>
        <v>-1564.977401315994</v>
      </c>
      <c r="CR35" s="14">
        <f>IF(ISNA(VLOOKUP('W. VaR &amp; Peak Pos By Trader'!$A33,'Import Peak'!$A$3:CR$100,CR$1,FALSE)),0,VLOOKUP('W. VaR &amp; Peak Pos By Trader'!$A33,'Import Peak'!$A$3:CR$100,CR$1,FALSE))</f>
        <v>-1686.507681368664</v>
      </c>
      <c r="CS35" s="14">
        <f>IF(ISNA(VLOOKUP('W. VaR &amp; Peak Pos By Trader'!$A33,'Import Peak'!$A$3:CS$100,CS$1,FALSE)),0,VLOOKUP('W. VaR &amp; Peak Pos By Trader'!$A33,'Import Peak'!$A$3:CS$100,CS$1,FALSE))</f>
        <v>-1677.925815346646</v>
      </c>
      <c r="CT35" s="14">
        <f>IF(ISNA(VLOOKUP('W. VaR &amp; Peak Pos By Trader'!$A33,'Import Peak'!$A$3:CT$100,CT$1,FALSE)),0,VLOOKUP('W. VaR &amp; Peak Pos By Trader'!$A33,'Import Peak'!$A$3:CT$100,CT$1,FALSE))</f>
        <v>-1604.879503099784</v>
      </c>
      <c r="CU35" s="14">
        <f>IF(ISNA(VLOOKUP('W. VaR &amp; Peak Pos By Trader'!$A33,'Import Peak'!$A$3:CU$100,CU$1,FALSE)),0,VLOOKUP('W. VaR &amp; Peak Pos By Trader'!$A33,'Import Peak'!$A$3:CU$100,CU$1,FALSE))</f>
        <v>-1660.5255353011539</v>
      </c>
      <c r="CV35" s="14">
        <f>IF(ISNA(VLOOKUP('W. VaR &amp; Peak Pos By Trader'!$A33,'Import Peak'!$A$3:CV$100,CV$1,FALSE)),0,VLOOKUP('W. VaR &amp; Peak Pos By Trader'!$A33,'Import Peak'!$A$3:CV$100,CV$1,FALSE))</f>
        <v>-1651.7086452187641</v>
      </c>
      <c r="CW35" s="14">
        <f>IF(ISNA(VLOOKUP('W. VaR &amp; Peak Pos By Trader'!$A33,'Import Peak'!$A$3:CW$100,CW$1,FALSE)),0,VLOOKUP('W. VaR &amp; Peak Pos By Trader'!$A33,'Import Peak'!$A$3:CW$100,CW$1,FALSE))</f>
        <v>-1642.9094853064239</v>
      </c>
      <c r="CX35" s="14">
        <f>IF(ISNA(VLOOKUP('W. VaR &amp; Peak Pos By Trader'!$A33,'Import Peak'!$A$3:CX$100,CX$1,FALSE)),0,VLOOKUP('W. VaR &amp; Peak Pos By Trader'!$A33,'Import Peak'!$A$3:CX$100,CX$1,FALSE))</f>
        <v>-1571.549285179188</v>
      </c>
      <c r="CY35" s="14">
        <f>IF(ISNA(VLOOKUP('W. VaR &amp; Peak Pos By Trader'!$A33,'Import Peak'!$A$3:CY$100,CY$1,FALSE)),0,VLOOKUP('W. VaR &amp; Peak Pos By Trader'!$A33,'Import Peak'!$A$3:CY$100,CY$1,FALSE))</f>
        <v>-1688.1725296076561</v>
      </c>
      <c r="CZ35" s="14">
        <f>IF(ISNA(VLOOKUP('W. VaR &amp; Peak Pos By Trader'!$A33,'Import Peak'!$A$3:CZ$100,CZ$1,FALSE)),0,VLOOKUP('W. VaR &amp; Peak Pos By Trader'!$A33,'Import Peak'!$A$3:CZ$100,CZ$1,FALSE))</f>
        <v>-1492.7853916906779</v>
      </c>
      <c r="DA35" s="14">
        <f>IF(ISNA(VLOOKUP('W. VaR &amp; Peak Pos By Trader'!$A33,'Import Peak'!$A$3:DA$100,DA$1,FALSE)),0,VLOOKUP('W. VaR &amp; Peak Pos By Trader'!$A33,'Import Peak'!$A$3:DA$100,DA$1,FALSE))</f>
        <v>0</v>
      </c>
      <c r="DB35" s="14">
        <f>IF(ISNA(VLOOKUP('W. VaR &amp; Peak Pos By Trader'!$A33,'Import Peak'!$A$3:DB$100,DB$1,FALSE)),0,VLOOKUP('W. VaR &amp; Peak Pos By Trader'!$A33,'Import Peak'!$A$3:DB$100,DB$1,FALSE))</f>
        <v>-1025.479743181452</v>
      </c>
      <c r="DC35" s="14">
        <f>IF(ISNA(VLOOKUP('W. VaR &amp; Peak Pos By Trader'!$A33,'Import Peak'!$A$3:DC$100,DC$1,FALSE)),0,VLOOKUP('W. VaR &amp; Peak Pos By Trader'!$A33,'Import Peak'!$A$3:DC$100,DC$1,FALSE))</f>
        <v>-979.63014436755805</v>
      </c>
      <c r="DD35" s="14">
        <f>IF(ISNA(VLOOKUP('W. VaR &amp; Peak Pos By Trader'!$A33,'Import Peak'!$A$3:DD$100,DD$1,FALSE)),0,VLOOKUP('W. VaR &amp; Peak Pos By Trader'!$A33,'Import Peak'!$A$3:DD$100,DD$1,FALSE))</f>
        <v>-1096.0801066780739</v>
      </c>
      <c r="DE35" s="14">
        <f>IF(ISNA(VLOOKUP('W. VaR &amp; Peak Pos By Trader'!$A33,'Import Peak'!$A$3:DE$100,DE$1,FALSE)),0,VLOOKUP('W. VaR &amp; Peak Pos By Trader'!$A33,'Import Peak'!$A$3:DE$100,DE$1,FALSE))</f>
        <v>-1049.9019062484481</v>
      </c>
      <c r="DF35" s="14">
        <f>IF(ISNA(VLOOKUP('W. VaR &amp; Peak Pos By Trader'!$A33,'Import Peak'!$A$3:DF$100,DF$1,FALSE)),0,VLOOKUP('W. VaR &amp; Peak Pos By Trader'!$A33,'Import Peak'!$A$3:DF$100,DF$1,FALSE))</f>
        <v>-1003.98655933416</v>
      </c>
      <c r="DG35" s="14">
        <f>IF(ISNA(VLOOKUP('W. VaR &amp; Peak Pos By Trader'!$A33,'Import Peak'!$A$3:DG$100,DG$1,FALSE)),0,VLOOKUP('W. VaR &amp; Peak Pos By Trader'!$A33,'Import Peak'!$A$3:DG$100,DG$1,FALSE))</f>
        <v>-1038.5883648172521</v>
      </c>
      <c r="DH35" s="14">
        <f>IF(ISNA(VLOOKUP('W. VaR &amp; Peak Pos By Trader'!$A33,'Import Peak'!$A$3:DH$100,DH$1,FALSE)),0,VLOOKUP('W. VaR &amp; Peak Pos By Trader'!$A33,'Import Peak'!$A$3:DH$100,DH$1,FALSE))</f>
        <v>-1032.8585531449801</v>
      </c>
      <c r="DI35" s="14">
        <f>IF(ISNA(VLOOKUP('W. VaR &amp; Peak Pos By Trader'!$A33,'Import Peak'!$A$3:DI$100,DI$1,FALSE)),0,VLOOKUP('W. VaR &amp; Peak Pos By Trader'!$A33,'Import Peak'!$A$3:DI$100,DI$1,FALSE))</f>
        <v>-1027.1421853803679</v>
      </c>
      <c r="DJ35" s="14">
        <f>IF(ISNA(VLOOKUP('W. VaR &amp; Peak Pos By Trader'!$A33,'Import Peak'!$A$3:DJ$100,DJ$1,FALSE)),0,VLOOKUP('W. VaR &amp; Peak Pos By Trader'!$A33,'Import Peak'!$A$3:DJ$100,DJ$1,FALSE))</f>
        <v>-982.32994053484197</v>
      </c>
      <c r="DK35" s="14">
        <f>IF(ISNA(VLOOKUP('W. VaR &amp; Peak Pos By Trader'!$A33,'Import Peak'!$A$3:DK$100,DK$1,FALSE)),0,VLOOKUP('W. VaR &amp; Peak Pos By Trader'!$A33,'Import Peak'!$A$3:DK$100,DK$1,FALSE))</f>
        <v>2031.8671976355399</v>
      </c>
      <c r="DL35" s="14">
        <f>IF(ISNA(VLOOKUP('W. VaR &amp; Peak Pos By Trader'!$A33,'Import Peak'!$A$3:DL$100,DL$1,FALSE)),0,VLOOKUP('W. VaR &amp; Peak Pos By Trader'!$A33,'Import Peak'!$A$3:DL$100,DL$1,FALSE))</f>
        <v>1943.1552915611519</v>
      </c>
      <c r="DM35" s="14">
        <f>IF(ISNA(VLOOKUP('W. VaR &amp; Peak Pos By Trader'!$A33,'Import Peak'!$A$3:DM$100,DM$1,FALSE)),0,VLOOKUP('W. VaR &amp; Peak Pos By Trader'!$A33,'Import Peak'!$A$3:DM$100,DM$1,FALSE))</f>
        <v>2009.5570555243801</v>
      </c>
      <c r="DN35" s="14">
        <f>IF(ISNA(VLOOKUP('W. VaR &amp; Peak Pos By Trader'!$A33,'Import Peak'!$A$3:DN$100,DN$1,FALSE)),0,VLOOKUP('W. VaR &amp; Peak Pos By Trader'!$A33,'Import Peak'!$A$3:DN$100,DN$1,FALSE))</f>
        <v>960.70227755492999</v>
      </c>
      <c r="DO35" s="14">
        <f>IF(ISNA(VLOOKUP('W. VaR &amp; Peak Pos By Trader'!$A33,'Import Peak'!$A$3:DO$100,DO$1,FALSE)),0,VLOOKUP('W. VaR &amp; Peak Pos By Trader'!$A33,'Import Peak'!$A$3:DO$100,DO$1,FALSE))</f>
        <v>917.57630363503404</v>
      </c>
      <c r="DP35" s="14">
        <f>IF(ISNA(VLOOKUP('W. VaR &amp; Peak Pos By Trader'!$A33,'Import Peak'!$A$3:DP$100,DP$1,FALSE)),0,VLOOKUP('W. VaR &amp; Peak Pos By Trader'!$A33,'Import Peak'!$A$3:DP$100,DP$1,FALSE))</f>
        <v>1026.436090761694</v>
      </c>
      <c r="DQ35" s="14">
        <f>IF(ISNA(VLOOKUP('W. VaR &amp; Peak Pos By Trader'!$A33,'Import Peak'!$A$3:DQ$100,DQ$1,FALSE)),0,VLOOKUP('W. VaR &amp; Peak Pos By Trader'!$A33,'Import Peak'!$A$3:DQ$100,DQ$1,FALSE))</f>
        <v>982.99392953409802</v>
      </c>
      <c r="DR35" s="14">
        <f>IF(ISNA(VLOOKUP('W. VaR &amp; Peak Pos By Trader'!$A33,'Import Peak'!$A$3:DR$100,DR$1,FALSE)),0,VLOOKUP('W. VaR &amp; Peak Pos By Trader'!$A33,'Import Peak'!$A$3:DR$100,DR$1,FALSE))</f>
        <v>939.80898711329803</v>
      </c>
      <c r="DS35" s="14">
        <f>IF(ISNA(VLOOKUP('W. VaR &amp; Peak Pos By Trader'!$A33,'Import Peak'!$A$3:DS$100,DS$1,FALSE)),0,VLOOKUP('W. VaR &amp; Peak Pos By Trader'!$A33,'Import Peak'!$A$3:DS$100,DS$1,FALSE))</f>
        <v>972.00311015278999</v>
      </c>
      <c r="DT35" s="14">
        <f>IF(ISNA(VLOOKUP('W. VaR &amp; Peak Pos By Trader'!$A33,'Import Peak'!$A$3:DT$100,DT$1,FALSE)),0,VLOOKUP('W. VaR &amp; Peak Pos By Trader'!$A33,'Import Peak'!$A$3:DT$100,DT$1,FALSE))</f>
        <v>929.26870106318199</v>
      </c>
      <c r="DU35" s="14">
        <f>IF(ISNA(VLOOKUP('W. VaR &amp; Peak Pos By Trader'!$A33,'Import Peak'!$A$3:DU$100,DU$1,FALSE)),0,VLOOKUP('W. VaR &amp; Peak Pos By Trader'!$A33,'Import Peak'!$A$3:DU$100,DU$1,FALSE))</f>
        <v>997.84798724018003</v>
      </c>
      <c r="DV35" s="14">
        <f>IF(ISNA(VLOOKUP('W. VaR &amp; Peak Pos By Trader'!$A33,'Import Peak'!$A$3:DV$100,DV$1,FALSE)),0,VLOOKUP('W. VaR &amp; Peak Pos By Trader'!$A33,'Import Peak'!$A$3:DV$100,DV$1,FALSE))</f>
        <v>0</v>
      </c>
      <c r="DW35" s="14">
        <f>IF(ISNA(VLOOKUP('W. VaR &amp; Peak Pos By Trader'!$A33,'Import Peak'!$A$3:DW$100,DW$1,FALSE)),0,VLOOKUP('W. VaR &amp; Peak Pos By Trader'!$A33,'Import Peak'!$A$3:DW$100,DW$1,FALSE))</f>
        <v>0</v>
      </c>
      <c r="DX35" s="14">
        <f>IF(ISNA(VLOOKUP('W. VaR &amp; Peak Pos By Trader'!$A33,'Import Peak'!$A$3:DX$100,DX$1,FALSE)),0,VLOOKUP('W. VaR &amp; Peak Pos By Trader'!$A33,'Import Peak'!$A$3:DX$100,DX$1,FALSE))</f>
        <v>0</v>
      </c>
      <c r="DY35" s="14">
        <f>IF(ISNA(VLOOKUP('W. VaR &amp; Peak Pos By Trader'!$A33,'Import Peak'!$A$3:DY$100,DY$1,FALSE)),0,VLOOKUP('W. VaR &amp; Peak Pos By Trader'!$A33,'Import Peak'!$A$3:DY$100,DY$1,FALSE))</f>
        <v>0</v>
      </c>
      <c r="DZ35" s="14">
        <f>IF(ISNA(VLOOKUP('W. VaR &amp; Peak Pos By Trader'!$A33,'Import Peak'!$A$3:DZ$100,DZ$1,FALSE)),0,VLOOKUP('W. VaR &amp; Peak Pos By Trader'!$A33,'Import Peak'!$A$3:DZ$100,DZ$1,FALSE))</f>
        <v>0</v>
      </c>
      <c r="EA35" s="14">
        <f>IF(ISNA(VLOOKUP('W. VaR &amp; Peak Pos By Trader'!$A33,'Import Peak'!$A$3:EA$100,EA$1,FALSE)),0,VLOOKUP('W. VaR &amp; Peak Pos By Trader'!$A33,'Import Peak'!$A$3:EA$100,EA$1,FALSE))</f>
        <v>0</v>
      </c>
      <c r="EB35" s="14">
        <f>IF(ISNA(VLOOKUP('W. VaR &amp; Peak Pos By Trader'!$A33,'Import Peak'!$A$3:EB$100,EB$1,FALSE)),0,VLOOKUP('W. VaR &amp; Peak Pos By Trader'!$A33,'Import Peak'!$A$3:EB$100,EB$1,FALSE))</f>
        <v>0</v>
      </c>
      <c r="EC35" s="14">
        <f>IF(ISNA(VLOOKUP('W. VaR &amp; Peak Pos By Trader'!$A33,'Import Peak'!$A$3:EC$100,EC$1,FALSE)),0,VLOOKUP('W. VaR &amp; Peak Pos By Trader'!$A33,'Import Peak'!$A$3:EC$100,EC$1,FALSE))</f>
        <v>0</v>
      </c>
      <c r="ED35" s="14">
        <f>IF(ISNA(VLOOKUP('W. VaR &amp; Peak Pos By Trader'!$A33,'Import Peak'!$A$3:ED$100,ED$1,FALSE)),0,VLOOKUP('W. VaR &amp; Peak Pos By Trader'!$A33,'Import Peak'!$A$3:ED$100,ED$1,FALSE))</f>
        <v>0</v>
      </c>
      <c r="EE35" s="14">
        <f>IF(ISNA(VLOOKUP('W. VaR &amp; Peak Pos By Trader'!$A33,'Import Peak'!$A$3:EE$100,EE$1,FALSE)),0,VLOOKUP('W. VaR &amp; Peak Pos By Trader'!$A33,'Import Peak'!$A$3:EE$100,EE$1,FALSE))</f>
        <v>0</v>
      </c>
      <c r="EF35" s="14">
        <f>IF(ISNA(VLOOKUP('W. VaR &amp; Peak Pos By Trader'!$A33,'Import Peak'!$A$3:EF$100,EF$1,FALSE)),0,VLOOKUP('W. VaR &amp; Peak Pos By Trader'!$A33,'Import Peak'!$A$3:EF$100,EF$1,FALSE))</f>
        <v>0</v>
      </c>
      <c r="EG35" s="14">
        <f>IF(ISNA(VLOOKUP('W. VaR &amp; Peak Pos By Trader'!$A33,'Import Peak'!$A$3:EG$100,EG$1,FALSE)),0,VLOOKUP('W. VaR &amp; Peak Pos By Trader'!$A33,'Import Peak'!$A$3:EG$100,EG$1,FALSE))</f>
        <v>0</v>
      </c>
      <c r="EH35" s="14">
        <f>IF(ISNA(VLOOKUP('W. VaR &amp; Peak Pos By Trader'!$A33,'Import Peak'!$A$3:EH$100,EH$1,FALSE)),0,VLOOKUP('W. VaR &amp; Peak Pos By Trader'!$A33,'Import Peak'!$A$3:EH$100,EH$1,FALSE))</f>
        <v>0</v>
      </c>
      <c r="EI35" s="14">
        <f>IF(ISNA(VLOOKUP('W. VaR &amp; Peak Pos By Trader'!$A33,'Import Peak'!$A$3:EI$100,EI$1,FALSE)),0,VLOOKUP('W. VaR &amp; Peak Pos By Trader'!$A33,'Import Peak'!$A$3:EI$100,EI$1,FALSE))</f>
        <v>0</v>
      </c>
      <c r="EJ35" s="14">
        <f>IF(ISNA(VLOOKUP('W. VaR &amp; Peak Pos By Trader'!$A33,'Import Peak'!$A$3:EJ$100,EJ$1,FALSE)),0,VLOOKUP('W. VaR &amp; Peak Pos By Trader'!$A33,'Import Peak'!$A$3:EJ$100,EJ$1,FALSE))</f>
        <v>0</v>
      </c>
      <c r="EK35" s="14">
        <f>IF(ISNA(VLOOKUP('W. VaR &amp; Peak Pos By Trader'!$A33,'Import Peak'!$A$3:EK$100,EK$1,FALSE)),0,VLOOKUP('W. VaR &amp; Peak Pos By Trader'!$A33,'Import Peak'!$A$3:EK$100,EK$1,FALSE))</f>
        <v>0</v>
      </c>
      <c r="EL35" s="14">
        <f>IF(ISNA(VLOOKUP('W. VaR &amp; Peak Pos By Trader'!$A33,'Import Peak'!$A$3:EL$100,EL$1,FALSE)),0,VLOOKUP('W. VaR &amp; Peak Pos By Trader'!$A33,'Import Peak'!$A$3:EL$100,EL$1,FALSE))</f>
        <v>0</v>
      </c>
      <c r="EM35" s="14">
        <f>IF(ISNA(VLOOKUP('W. VaR &amp; Peak Pos By Trader'!$A33,'Import Peak'!$A$3:EM$100,EM$1,FALSE)),0,VLOOKUP('W. VaR &amp; Peak Pos By Trader'!$A33,'Import Peak'!$A$3:EM$100,EM$1,FALSE))</f>
        <v>0</v>
      </c>
      <c r="EN35" s="14">
        <f>IF(ISNA(VLOOKUP('W. VaR &amp; Peak Pos By Trader'!$A33,'Import Peak'!$A$3:EN$100,EN$1,FALSE)),0,VLOOKUP('W. VaR &amp; Peak Pos By Trader'!$A33,'Import Peak'!$A$3:EN$100,EN$1,FALSE))</f>
        <v>0</v>
      </c>
      <c r="EO35" s="14">
        <f>IF(ISNA(VLOOKUP('W. VaR &amp; Peak Pos By Trader'!$A33,'Import Peak'!$A$3:EO$100,EO$1,FALSE)),0,VLOOKUP('W. VaR &amp; Peak Pos By Trader'!$A33,'Import Peak'!$A$3:EO$100,EO$1,FALSE))</f>
        <v>0</v>
      </c>
      <c r="EP35" s="14">
        <f>IF(ISNA(VLOOKUP('W. VaR &amp; Peak Pos By Trader'!$A33,'Import Peak'!$A$3:EP$100,EP$1,FALSE)),0,VLOOKUP('W. VaR &amp; Peak Pos By Trader'!$A33,'Import Peak'!$A$3:EP$100,EP$1,FALSE))</f>
        <v>0</v>
      </c>
      <c r="EQ35" s="14">
        <f>IF(ISNA(VLOOKUP('W. VaR &amp; Peak Pos By Trader'!$A33,'Import Peak'!$A$3:EQ$100,EQ$1,FALSE)),0,VLOOKUP('W. VaR &amp; Peak Pos By Trader'!$A33,'Import Peak'!$A$3:EQ$100,EQ$1,FALSE))</f>
        <v>0</v>
      </c>
      <c r="ER35" s="14">
        <f>IF(ISNA(VLOOKUP('W. VaR &amp; Peak Pos By Trader'!$A33,'Import Peak'!$A$3:ER$100,ER$1,FALSE)),0,VLOOKUP('W. VaR &amp; Peak Pos By Trader'!$A33,'Import Peak'!$A$3:ER$100,ER$1,FALSE))</f>
        <v>0</v>
      </c>
      <c r="ES35" s="14">
        <f>IF(ISNA(VLOOKUP('W. VaR &amp; Peak Pos By Trader'!$A33,'Import Peak'!$A$3:ES$100,ES$1,FALSE)),0,VLOOKUP('W. VaR &amp; Peak Pos By Trader'!$A33,'Import Peak'!$A$3:ES$100,ES$1,FALSE))</f>
        <v>0</v>
      </c>
      <c r="ET35" s="14">
        <f>IF(ISNA(VLOOKUP('W. VaR &amp; Peak Pos By Trader'!$A33,'Import Peak'!$A$3:ET$100,ET$1,FALSE)),0,VLOOKUP('W. VaR &amp; Peak Pos By Trader'!$A33,'Import Peak'!$A$3:ET$100,ET$1,FALSE))</f>
        <v>0</v>
      </c>
      <c r="EU35" s="14">
        <f>IF(ISNA(VLOOKUP('W. VaR &amp; Peak Pos By Trader'!$A33,'Import Peak'!$A$3:EU$100,EU$1,FALSE)),0,VLOOKUP('W. VaR &amp; Peak Pos By Trader'!$A33,'Import Peak'!$A$3:EU$100,EU$1,FALSE))</f>
        <v>0</v>
      </c>
      <c r="EV35" s="14">
        <f>IF(ISNA(VLOOKUP('W. VaR &amp; Peak Pos By Trader'!$A33,'Import Peak'!$A$3:EV$100,EV$1,FALSE)),0,VLOOKUP('W. VaR &amp; Peak Pos By Trader'!$A33,'Import Peak'!$A$3:EV$100,EV$1,FALSE))</f>
        <v>0</v>
      </c>
      <c r="EW35" s="14">
        <f>IF(ISNA(VLOOKUP('W. VaR &amp; Peak Pos By Trader'!$A33,'Import Peak'!$A$3:EW$100,EW$1,FALSE)),0,VLOOKUP('W. VaR &amp; Peak Pos By Trader'!$A33,'Import Peak'!$A$3:EW$100,EW$1,FALSE))</f>
        <v>0</v>
      </c>
      <c r="EX35" s="14">
        <f>IF(ISNA(VLOOKUP('W. VaR &amp; Peak Pos By Trader'!$A33,'Import Peak'!$A$3:EX$100,EX$1,FALSE)),0,VLOOKUP('W. VaR &amp; Peak Pos By Trader'!$A33,'Import Peak'!$A$3:EX$100,EX$1,FALSE))</f>
        <v>0</v>
      </c>
      <c r="EY35" s="14">
        <f>IF(ISNA(VLOOKUP('W. VaR &amp; Peak Pos By Trader'!$A33,'Import Peak'!$A$3:EY$100,EY$1,FALSE)),0,VLOOKUP('W. VaR &amp; Peak Pos By Trader'!$A33,'Import Peak'!$A$3:EY$100,EY$1,FALSE))</f>
        <v>0</v>
      </c>
      <c r="EZ35" s="14">
        <f>IF(ISNA(VLOOKUP('W. VaR &amp; Peak Pos By Trader'!$A33,'Import Peak'!$A$3:EZ$100,EZ$1,FALSE)),0,VLOOKUP('W. VaR &amp; Peak Pos By Trader'!$A33,'Import Peak'!$A$3:EZ$100,EZ$1,FALSE))</f>
        <v>0</v>
      </c>
      <c r="FA35" s="14">
        <f>IF(ISNA(VLOOKUP('W. VaR &amp; Peak Pos By Trader'!$A33,'Import Peak'!$A$3:FA$100,FA$1,FALSE)),0,VLOOKUP('W. VaR &amp; Peak Pos By Trader'!$A33,'Import Peak'!$A$3:FA$100,FA$1,FALSE))</f>
        <v>0</v>
      </c>
      <c r="FB35" s="14">
        <f>IF(ISNA(VLOOKUP('W. VaR &amp; Peak Pos By Trader'!$A33,'Import Peak'!$A$3:FB$100,FB$1,FALSE)),0,VLOOKUP('W. VaR &amp; Peak Pos By Trader'!$A33,'Import Peak'!$A$3:FB$100,FB$1,FALSE))</f>
        <v>0</v>
      </c>
      <c r="FC35" s="14">
        <f>IF(ISNA(VLOOKUP('W. VaR &amp; Peak Pos By Trader'!$A33,'Import Peak'!$A$3:FC$100,FC$1,FALSE)),0,VLOOKUP('W. VaR &amp; Peak Pos By Trader'!$A33,'Import Peak'!$A$3:FC$100,FC$1,FALSE))</f>
        <v>0</v>
      </c>
      <c r="FD35" s="14">
        <f>IF(ISNA(VLOOKUP('W. VaR &amp; Peak Pos By Trader'!$A33,'Import Peak'!$A$3:FD$100,FD$1,FALSE)),0,VLOOKUP('W. VaR &amp; Peak Pos By Trader'!$A33,'Import Peak'!$A$3:FD$100,FD$1,FALSE))</f>
        <v>0</v>
      </c>
      <c r="FE35" s="14">
        <f>IF(ISNA(VLOOKUP('W. VaR &amp; Peak Pos By Trader'!$A33,'Import Peak'!$A$3:FE$100,FE$1,FALSE)),0,VLOOKUP('W. VaR &amp; Peak Pos By Trader'!$A33,'Import Peak'!$A$3:FE$100,FE$1,FALSE))</f>
        <v>0</v>
      </c>
      <c r="FF35" s="14">
        <f>IF(ISNA(VLOOKUP('W. VaR &amp; Peak Pos By Trader'!$A33,'Import Peak'!$A$3:FF$100,FF$1,FALSE)),0,VLOOKUP('W. VaR &amp; Peak Pos By Trader'!$A33,'Import Peak'!$A$3:FF$100,FF$1,FALSE))</f>
        <v>0</v>
      </c>
      <c r="FG35" s="14">
        <f>IF(ISNA(VLOOKUP('W. VaR &amp; Peak Pos By Trader'!$A33,'Import Peak'!$A$3:FG$100,FG$1,FALSE)),0,VLOOKUP('W. VaR &amp; Peak Pos By Trader'!$A33,'Import Peak'!$A$3:FG$100,FG$1,FALSE))</f>
        <v>0</v>
      </c>
      <c r="FH35" s="14">
        <f>IF(ISNA(VLOOKUP('W. VaR &amp; Peak Pos By Trader'!$A33,'Import Peak'!$A$3:FH$100,FH$1,FALSE)),0,VLOOKUP('W. VaR &amp; Peak Pos By Trader'!$A33,'Import Peak'!$A$3:FH$100,FH$1,FALSE))</f>
        <v>0</v>
      </c>
      <c r="FI35" s="14">
        <f>IF(ISNA(VLOOKUP('W. VaR &amp; Peak Pos By Trader'!$A33,'Import Peak'!$A$3:FI$100,FI$1,FALSE)),0,VLOOKUP('W. VaR &amp; Peak Pos By Trader'!$A33,'Import Peak'!$A$3:FI$100,FI$1,FALSE))</f>
        <v>0</v>
      </c>
      <c r="FJ35" s="14">
        <f>IF(ISNA(VLOOKUP('W. VaR &amp; Peak Pos By Trader'!$A33,'Import Peak'!$A$3:FJ$100,FJ$1,FALSE)),0,VLOOKUP('W. VaR &amp; Peak Pos By Trader'!$A33,'Import Peak'!$A$3:FJ$100,FJ$1,FALSE))</f>
        <v>0</v>
      </c>
      <c r="FK35" s="14">
        <f>IF(ISNA(VLOOKUP('W. VaR &amp; Peak Pos By Trader'!$A33,'Import Peak'!$A$3:FK$100,FK$1,FALSE)),0,VLOOKUP('W. VaR &amp; Peak Pos By Trader'!$A33,'Import Peak'!$A$3:FK$100,FK$1,FALSE))</f>
        <v>0</v>
      </c>
      <c r="FL35" s="14">
        <f>IF(ISNA(VLOOKUP('W. VaR &amp; Peak Pos By Trader'!$A33,'Import Peak'!$A$3:FL$100,FL$1,FALSE)),0,VLOOKUP('W. VaR &amp; Peak Pos By Trader'!$A33,'Import Peak'!$A$3:FL$100,FL$1,FALSE))</f>
        <v>0</v>
      </c>
      <c r="FM35" s="14">
        <f>IF(ISNA(VLOOKUP('W. VaR &amp; Peak Pos By Trader'!$A33,'Import Peak'!$A$3:FM$100,FM$1,FALSE)),0,VLOOKUP('W. VaR &amp; Peak Pos By Trader'!$A33,'Import Peak'!$A$3:FM$100,FM$1,FALSE))</f>
        <v>0</v>
      </c>
      <c r="FN35" s="14">
        <f>IF(ISNA(VLOOKUP('W. VaR &amp; Peak Pos By Trader'!$A33,'Import Peak'!$A$3:FN$100,FN$1,FALSE)),0,VLOOKUP('W. VaR &amp; Peak Pos By Trader'!$A33,'Import Peak'!$A$3:FN$100,FN$1,FALSE))</f>
        <v>0</v>
      </c>
      <c r="FO35" s="14">
        <f>IF(ISNA(VLOOKUP('W. VaR &amp; Peak Pos By Trader'!$A33,'Import Peak'!$A$3:FO$100,FO$1,FALSE)),0,VLOOKUP('W. VaR &amp; Peak Pos By Trader'!$A33,'Import Peak'!$A$3:FO$100,FO$1,FALSE))</f>
        <v>0</v>
      </c>
      <c r="FP35" s="14">
        <f>IF(ISNA(VLOOKUP('W. VaR &amp; Peak Pos By Trader'!$A33,'Import Peak'!$A$3:FP$100,FP$1,FALSE)),0,VLOOKUP('W. VaR &amp; Peak Pos By Trader'!$A33,'Import Peak'!$A$3:FP$100,FP$1,FALSE))</f>
        <v>0</v>
      </c>
      <c r="FQ35" s="14">
        <f>IF(ISNA(VLOOKUP('W. VaR &amp; Peak Pos By Trader'!$A33,'Import Peak'!$A$3:FQ$100,FQ$1,FALSE)),0,VLOOKUP('W. VaR &amp; Peak Pos By Trader'!$A33,'Import Peak'!$A$3:FQ$100,FQ$1,FALSE))</f>
        <v>0</v>
      </c>
      <c r="FR35" s="14">
        <f>IF(ISNA(VLOOKUP('W. VaR &amp; Peak Pos By Trader'!$A33,'Import Peak'!$A$3:FR$100,FR$1,FALSE)),0,VLOOKUP('W. VaR &amp; Peak Pos By Trader'!$A33,'Import Peak'!$A$3:FR$100,FR$1,FALSE))</f>
        <v>0</v>
      </c>
      <c r="FS35" s="14">
        <f>IF(ISNA(VLOOKUP('W. VaR &amp; Peak Pos By Trader'!$A33,'Import Peak'!$A$3:FS$100,FS$1,FALSE)),0,VLOOKUP('W. VaR &amp; Peak Pos By Trader'!$A33,'Import Peak'!$A$3:FS$100,FS$1,FALSE))</f>
        <v>0</v>
      </c>
      <c r="FT35" s="14">
        <f>IF(ISNA(VLOOKUP('W. VaR &amp; Peak Pos By Trader'!$A33,'Import Peak'!$A$3:FT$100,FT$1,FALSE)),0,VLOOKUP('W. VaR &amp; Peak Pos By Trader'!$A33,'Import Peak'!$A$3:FT$100,FT$1,FALSE))</f>
        <v>0</v>
      </c>
      <c r="FU35" s="14">
        <f>IF(ISNA(VLOOKUP('W. VaR &amp; Peak Pos By Trader'!$A33,'Import Peak'!$A$3:FU$100,FU$1,FALSE)),0,VLOOKUP('W. VaR &amp; Peak Pos By Trader'!$A33,'Import Peak'!$A$3:FU$100,FU$1,FALSE))</f>
        <v>0</v>
      </c>
      <c r="FV35">
        <f>IF(ISNA(VLOOKUP('W. VaR &amp; Peak Pos By Trader'!$A33,'Import Peak'!$A$3:FV$100,FV$1,FALSE)),0,VLOOKUP('W. VaR &amp; Peak Pos By Trader'!$A33,'Import Peak'!$A$3:FV$100,FV$1,FALSE))</f>
        <v>0</v>
      </c>
      <c r="FW35">
        <f>IF(ISNA(VLOOKUP('W. VaR &amp; Peak Pos By Trader'!$A33,'Import Peak'!$A$3:FW$100,FW$1,FALSE)),0,VLOOKUP('W. VaR &amp; Peak Pos By Trader'!$A33,'Import Peak'!$A$3:FW$100,FW$1,FALSE))</f>
        <v>0</v>
      </c>
      <c r="FX35">
        <f>IF(ISNA(VLOOKUP('W. VaR &amp; Peak Pos By Trader'!$A33,'Import Peak'!$A$3:FX$100,FX$1,FALSE)),0,VLOOKUP('W. VaR &amp; Peak Pos By Trader'!$A33,'Import Peak'!$A$3:FX$100,FX$1,FALSE))</f>
        <v>0</v>
      </c>
      <c r="FY35">
        <f>IF(ISNA(VLOOKUP('W. VaR &amp; Peak Pos By Trader'!$A33,'Import Peak'!$A$3:FY$100,FY$1,FALSE)),0,VLOOKUP('W. VaR &amp; Peak Pos By Trader'!$A33,'Import Peak'!$A$3:FY$100,FY$1,FALSE))</f>
        <v>0</v>
      </c>
      <c r="FZ35">
        <f>IF(ISNA(VLOOKUP('W. VaR &amp; Peak Pos By Trader'!$A33,'Import Peak'!$A$3:FZ$100,FZ$1,FALSE)),0,VLOOKUP('W. VaR &amp; Peak Pos By Trader'!$A33,'Import Peak'!$A$3:FZ$100,FZ$1,FALSE))</f>
        <v>0</v>
      </c>
      <c r="GA35">
        <f>IF(ISNA(VLOOKUP('W. VaR &amp; Peak Pos By Trader'!$A33,'Import Peak'!$A$3:GA$100,GA$1,FALSE)),0,VLOOKUP('W. VaR &amp; Peak Pos By Trader'!$A33,'Import Peak'!$A$3:GA$100,GA$1,FALSE))</f>
        <v>0</v>
      </c>
      <c r="GB35">
        <f>IF(ISNA(VLOOKUP('W. VaR &amp; Peak Pos By Trader'!$A33,'Import Peak'!$A$3:GB$100,GB$1,FALSE)),0,VLOOKUP('W. VaR &amp; Peak Pos By Trader'!$A33,'Import Peak'!$A$3:GB$100,GB$1,FALSE))</f>
        <v>0</v>
      </c>
      <c r="GC35">
        <f>IF(ISNA(VLOOKUP('W. VaR &amp; Peak Pos By Trader'!$A33,'Import Peak'!$A$3:GC$100,GC$1,FALSE)),0,VLOOKUP('W. VaR &amp; Peak Pos By Trader'!$A33,'Import Peak'!$A$3:GC$100,GC$1,FALSE))</f>
        <v>0</v>
      </c>
      <c r="GD35">
        <f>IF(ISNA(VLOOKUP('W. VaR &amp; Peak Pos By Trader'!$A33,'Import Peak'!$A$3:GD$100,GD$1,FALSE)),0,VLOOKUP('W. VaR &amp; Peak Pos By Trader'!$A33,'Import Peak'!$A$3:GD$100,GD$1,FALSE))</f>
        <v>0</v>
      </c>
      <c r="GE35">
        <f>IF(ISNA(VLOOKUP('W. VaR &amp; Peak Pos By Trader'!$A33,'Import Peak'!$A$3:GE$100,GE$1,FALSE)),0,VLOOKUP('W. VaR &amp; Peak Pos By Trader'!$A33,'Import Peak'!$A$3:GE$100,GE$1,FALSE))</f>
        <v>0</v>
      </c>
      <c r="GF35">
        <f>IF(ISNA(VLOOKUP('W. VaR &amp; Peak Pos By Trader'!$A33,'Import Peak'!$A$3:GF$100,GF$1,FALSE)),0,VLOOKUP('W. VaR &amp; Peak Pos By Trader'!$A33,'Import Peak'!$A$3:GF$100,GF$1,FALSE))</f>
        <v>0</v>
      </c>
      <c r="GG35">
        <f>IF(ISNA(VLOOKUP('W. VaR &amp; Peak Pos By Trader'!$A33,'Import Peak'!$A$3:GG$100,GG$1,FALSE)),0,VLOOKUP('W. VaR &amp; Peak Pos By Trader'!$A33,'Import Peak'!$A$3:GG$100,GG$1,FALSE))</f>
        <v>0</v>
      </c>
      <c r="GH35">
        <f>IF(ISNA(VLOOKUP('W. VaR &amp; Peak Pos By Trader'!$A33,'Import Peak'!$A$3:GH$100,GH$1,FALSE)),0,VLOOKUP('W. VaR &amp; Peak Pos By Trader'!$A33,'Import Peak'!$A$3:GH$100,GH$1,FALSE))</f>
        <v>0</v>
      </c>
      <c r="GI35">
        <f>IF(ISNA(VLOOKUP('W. VaR &amp; Peak Pos By Trader'!$A33,'Import Peak'!$A$3:GI$100,GI$1,FALSE)),0,VLOOKUP('W. VaR &amp; Peak Pos By Trader'!$A33,'Import Peak'!$A$3:GI$100,GI$1,FALSE))</f>
        <v>0</v>
      </c>
      <c r="GJ35">
        <f>IF(ISNA(VLOOKUP('W. VaR &amp; Peak Pos By Trader'!$A33,'Import Peak'!$A$3:GJ$100,GJ$1,FALSE)),0,VLOOKUP('W. VaR &amp; Peak Pos By Trader'!$A33,'Import Peak'!$A$3:GJ$100,GJ$1,FALSE))</f>
        <v>0</v>
      </c>
      <c r="GK35">
        <f>IF(ISNA(VLOOKUP('W. VaR &amp; Peak Pos By Trader'!$A33,'Import Peak'!$A$3:GK$100,GK$1,FALSE)),0,VLOOKUP('W. VaR &amp; Peak Pos By Trader'!$A33,'Import Peak'!$A$3:GK$100,GK$1,FALSE))</f>
        <v>0</v>
      </c>
      <c r="GL35">
        <f>IF(ISNA(VLOOKUP('W. VaR &amp; Peak Pos By Trader'!$A33,'Import Peak'!$A$3:GL$100,GL$1,FALSE)),0,VLOOKUP('W. VaR &amp; Peak Pos By Trader'!$A33,'Import Peak'!$A$3:GL$100,GL$1,FALSE))</f>
        <v>0</v>
      </c>
      <c r="GM35">
        <f>IF(ISNA(VLOOKUP('W. VaR &amp; Peak Pos By Trader'!$A33,'Import Peak'!$A$3:GM$100,GM$1,FALSE)),0,VLOOKUP('W. VaR &amp; Peak Pos By Trader'!$A33,'Import Peak'!$A$3:GM$100,GM$1,FALSE))</f>
        <v>0</v>
      </c>
      <c r="GN35">
        <f>IF(ISNA(VLOOKUP('W. VaR &amp; Peak Pos By Trader'!$A33,'Import Peak'!$A$3:GN$100,GN$1,FALSE)),0,VLOOKUP('W. VaR &amp; Peak Pos By Trader'!$A33,'Import Peak'!$A$3:GN$100,GN$1,FALSE))</f>
        <v>0</v>
      </c>
      <c r="GO35">
        <f>IF(ISNA(VLOOKUP('W. VaR &amp; Peak Pos By Trader'!$A33,'Import Peak'!$A$3:GO$100,GO$1,FALSE)),0,VLOOKUP('W. VaR &amp; Peak Pos By Trader'!$A33,'Import Peak'!$A$3:GO$100,GO$1,FALSE))</f>
        <v>0</v>
      </c>
      <c r="GP35">
        <f>IF(ISNA(VLOOKUP('W. VaR &amp; Peak Pos By Trader'!$A33,'Import Peak'!$A$3:GP$100,GP$1,FALSE)),0,VLOOKUP('W. VaR &amp; Peak Pos By Trader'!$A33,'Import Peak'!$A$3:GP$100,GP$1,FALSE))</f>
        <v>0</v>
      </c>
      <c r="GQ35">
        <f>IF(ISNA(VLOOKUP('W. VaR &amp; Peak Pos By Trader'!$A33,'Import Peak'!$A$3:GQ$100,GQ$1,FALSE)),0,VLOOKUP('W. VaR &amp; Peak Pos By Trader'!$A33,'Import Peak'!$A$3:GQ$100,GQ$1,FALSE))</f>
        <v>0</v>
      </c>
      <c r="GR35">
        <f>IF(ISNA(VLOOKUP('W. VaR &amp; Peak Pos By Trader'!$A33,'Import Peak'!$A$3:GR$100,GR$1,FALSE)),0,VLOOKUP('W. VaR &amp; Peak Pos By Trader'!$A33,'Import Peak'!$A$3:GR$100,GR$1,FALSE))</f>
        <v>0</v>
      </c>
      <c r="GS35">
        <f>IF(ISNA(VLOOKUP('W. VaR &amp; Peak Pos By Trader'!$A33,'Import Peak'!$A$3:GS$100,GS$1,FALSE)),0,VLOOKUP('W. VaR &amp; Peak Pos By Trader'!$A33,'Import Peak'!$A$3:GS$100,GS$1,FALSE))</f>
        <v>0</v>
      </c>
      <c r="GT35">
        <f>IF(ISNA(VLOOKUP('W. VaR &amp; Peak Pos By Trader'!$A33,'Import Peak'!$A$3:GT$100,GT$1,FALSE)),0,VLOOKUP('W. VaR &amp; Peak Pos By Trader'!$A33,'Import Peak'!$A$3:GT$100,GT$1,FALSE))</f>
        <v>0</v>
      </c>
      <c r="GU35">
        <f>IF(ISNA(VLOOKUP('W. VaR &amp; Peak Pos By Trader'!$A33,'Import Peak'!$A$3:GU$100,GU$1,FALSE)),0,VLOOKUP('W. VaR &amp; Peak Pos By Trader'!$A33,'Import Peak'!$A$3:GU$100,GU$1,FALSE))</f>
        <v>0</v>
      </c>
      <c r="GV35">
        <f>IF(ISNA(VLOOKUP('W. VaR &amp; Peak Pos By Trader'!$A33,'Import Peak'!$A$3:GV$100,GV$1,FALSE)),0,VLOOKUP('W. VaR &amp; Peak Pos By Trader'!$A33,'Import Peak'!$A$3:GV$100,GV$1,FALSE))</f>
        <v>0</v>
      </c>
      <c r="GW35">
        <f>IF(ISNA(VLOOKUP('W. VaR &amp; Peak Pos By Trader'!$A33,'Import Peak'!$A$3:GW$100,GW$1,FALSE)),0,VLOOKUP('W. VaR &amp; Peak Pos By Trader'!$A33,'Import Peak'!$A$3:GW$100,GW$1,FALSE))</f>
        <v>0</v>
      </c>
      <c r="GX35">
        <f>IF(ISNA(VLOOKUP('W. VaR &amp; Peak Pos By Trader'!$A33,'Import Peak'!$A$3:GX$100,GX$1,FALSE)),0,VLOOKUP('W. VaR &amp; Peak Pos By Trader'!$A33,'Import Peak'!$A$3:GX$100,GX$1,FALSE))</f>
        <v>0</v>
      </c>
      <c r="GY35">
        <f>IF(ISNA(VLOOKUP('W. VaR &amp; Peak Pos By Trader'!$A33,'Import Peak'!$A$3:GY$100,GY$1,FALSE)),0,VLOOKUP('W. VaR &amp; Peak Pos By Trader'!$A33,'Import Peak'!$A$3:GY$100,GY$1,FALSE))</f>
        <v>0</v>
      </c>
      <c r="GZ35">
        <f>IF(ISNA(VLOOKUP('W. VaR &amp; Peak Pos By Trader'!$A33,'Import Peak'!$A$3:GZ$100,GZ$1,FALSE)),0,VLOOKUP('W. VaR &amp; Peak Pos By Trader'!$A33,'Import Peak'!$A$3:GZ$100,GZ$1,FALSE))</f>
        <v>0</v>
      </c>
      <c r="HA35">
        <f>IF(ISNA(VLOOKUP('W. VaR &amp; Peak Pos By Trader'!$A33,'Import Peak'!$A$3:HA$100,HA$1,FALSE)),0,VLOOKUP('W. VaR &amp; Peak Pos By Trader'!$A33,'Import Peak'!$A$3:HA$100,HA$1,FALSE))</f>
        <v>0</v>
      </c>
      <c r="HB35">
        <f>IF(ISNA(VLOOKUP('W. VaR &amp; Peak Pos By Trader'!$A33,'Import Peak'!$A$3:HB$100,HB$1,FALSE)),0,VLOOKUP('W. VaR &amp; Peak Pos By Trader'!$A33,'Import Peak'!$A$3:HB$100,HB$1,FALSE))</f>
        <v>0</v>
      </c>
      <c r="HC35">
        <f>IF(ISNA(VLOOKUP('W. VaR &amp; Peak Pos By Trader'!$A33,'Import Peak'!$A$3:HC$100,HC$1,FALSE)),0,VLOOKUP('W. VaR &amp; Peak Pos By Trader'!$A33,'Import Peak'!$A$3:HC$100,HC$1,FALSE))</f>
        <v>0</v>
      </c>
      <c r="HD35">
        <f>IF(ISNA(VLOOKUP('W. VaR &amp; Peak Pos By Trader'!$A33,'Import Peak'!$A$3:HD$100,HD$1,FALSE)),0,VLOOKUP('W. VaR &amp; Peak Pos By Trader'!$A33,'Import Peak'!$A$3:HD$100,HD$1,FALSE))</f>
        <v>0</v>
      </c>
      <c r="HE35">
        <f>IF(ISNA(VLOOKUP('W. VaR &amp; Peak Pos By Trader'!$A33,'Import Peak'!$A$3:HE$100,HE$1,FALSE)),0,VLOOKUP('W. VaR &amp; Peak Pos By Trader'!$A33,'Import Peak'!$A$3:HE$100,HE$1,FALSE))</f>
        <v>0</v>
      </c>
      <c r="HF35">
        <f>IF(ISNA(VLOOKUP('W. VaR &amp; Peak Pos By Trader'!$A33,'Import Peak'!$A$3:HF$100,HF$1,FALSE)),0,VLOOKUP('W. VaR &amp; Peak Pos By Trader'!$A33,'Import Peak'!$A$3:HF$100,HF$1,FALSE))</f>
        <v>0</v>
      </c>
      <c r="HG35">
        <f>IF(ISNA(VLOOKUP('W. VaR &amp; Peak Pos By Trader'!$A33,'Import Peak'!$A$3:HG$100,HG$1,FALSE)),0,VLOOKUP('W. VaR &amp; Peak Pos By Trader'!$A33,'Import Peak'!$A$3:HG$100,HG$1,FALSE))</f>
        <v>0</v>
      </c>
      <c r="HH35">
        <f>IF(ISNA(VLOOKUP('W. VaR &amp; Peak Pos By Trader'!$A33,'Import Peak'!$A$3:HH$100,HH$1,FALSE)),0,VLOOKUP('W. VaR &amp; Peak Pos By Trader'!$A33,'Import Peak'!$A$3:HH$100,HH$1,FALSE))</f>
        <v>0</v>
      </c>
      <c r="HI35">
        <f>IF(ISNA(VLOOKUP('W. VaR &amp; Peak Pos By Trader'!$A33,'Import Peak'!$A$3:HI$100,HI$1,FALSE)),0,VLOOKUP('W. VaR &amp; Peak Pos By Trader'!$A33,'Import Peak'!$A$3:HI$100,HI$1,FALSE))</f>
        <v>0</v>
      </c>
      <c r="HJ35">
        <f>IF(ISNA(VLOOKUP('W. VaR &amp; Peak Pos By Trader'!$A33,'Import Peak'!$A$3:HJ$100,HJ$1,FALSE)),0,VLOOKUP('W. VaR &amp; Peak Pos By Trader'!$A33,'Import Peak'!$A$3:HJ$100,HJ$1,FALSE))</f>
        <v>0</v>
      </c>
      <c r="HK35">
        <f>IF(ISNA(VLOOKUP('W. VaR &amp; Peak Pos By Trader'!$A33,'Import Peak'!$A$3:HK$100,HK$1,FALSE)),0,VLOOKUP('W. VaR &amp; Peak Pos By Trader'!$A33,'Import Peak'!$A$3:HK$100,HK$1,FALSE))</f>
        <v>0</v>
      </c>
      <c r="HL35">
        <f>IF(ISNA(VLOOKUP('W. VaR &amp; Peak Pos By Trader'!$A33,'Import Peak'!$A$3:HL$100,HL$1,FALSE)),0,VLOOKUP('W. VaR &amp; Peak Pos By Trader'!$A33,'Import Peak'!$A$3:HL$100,HL$1,FALSE))</f>
        <v>0</v>
      </c>
      <c r="HM35">
        <f>IF(ISNA(VLOOKUP('W. VaR &amp; Peak Pos By Trader'!$A33,'Import Peak'!$A$3:HM$100,HM$1,FALSE)),0,VLOOKUP('W. VaR &amp; Peak Pos By Trader'!$A33,'Import Peak'!$A$3:HM$100,HM$1,FALSE))</f>
        <v>0</v>
      </c>
      <c r="HN35">
        <f>IF(ISNA(VLOOKUP('W. VaR &amp; Peak Pos By Trader'!$A33,'Import Peak'!$A$3:HN$100,HN$1,FALSE)),0,VLOOKUP('W. VaR &amp; Peak Pos By Trader'!$A33,'Import Peak'!$A$3:HN$100,HN$1,FALSE))</f>
        <v>0</v>
      </c>
      <c r="HO35">
        <f>IF(ISNA(VLOOKUP('W. VaR &amp; Peak Pos By Trader'!$A33,'Import Peak'!$A$3:HO$100,HO$1,FALSE)),0,VLOOKUP('W. VaR &amp; Peak Pos By Trader'!$A33,'Import Peak'!$A$3:HO$100,HO$1,FALSE))</f>
        <v>0</v>
      </c>
      <c r="HP35">
        <f>IF(ISNA(VLOOKUP('W. VaR &amp; Peak Pos By Trader'!$A33,'Import Peak'!$A$3:HP$100,HP$1,FALSE)),0,VLOOKUP('W. VaR &amp; Peak Pos By Trader'!$A33,'Import Peak'!$A$3:HP$100,HP$1,FALSE))</f>
        <v>0</v>
      </c>
      <c r="HQ35">
        <f>IF(ISNA(VLOOKUP('W. VaR &amp; Peak Pos By Trader'!$A33,'Import Peak'!$A$3:HQ$100,HQ$1,FALSE)),0,VLOOKUP('W. VaR &amp; Peak Pos By Trader'!$A33,'Import Peak'!$A$3:HQ$100,HQ$1,FALSE))</f>
        <v>0</v>
      </c>
      <c r="HR35">
        <f>IF(ISNA(VLOOKUP('W. VaR &amp; Peak Pos By Trader'!$A33,'Import Peak'!$A$3:HR$100,HR$1,FALSE)),0,VLOOKUP('W. VaR &amp; Peak Pos By Trader'!$A33,'Import Peak'!$A$3:HR$100,HR$1,FALSE))</f>
        <v>0</v>
      </c>
      <c r="HS35">
        <f>IF(ISNA(VLOOKUP('W. VaR &amp; Peak Pos By Trader'!$A33,'Import Peak'!$A$3:HS$100,HS$1,FALSE)),0,VLOOKUP('W. VaR &amp; Peak Pos By Trader'!$A33,'Import Peak'!$A$3:HS$100,HS$1,FALSE))</f>
        <v>0</v>
      </c>
      <c r="HT35">
        <f>IF(ISNA(VLOOKUP('W. VaR &amp; Peak Pos By Trader'!$A33,'Import Peak'!$A$3:HT$100,HT$1,FALSE)),0,VLOOKUP('W. VaR &amp; Peak Pos By Trader'!$A33,'Import Peak'!$A$3:HT$100,HT$1,FALSE))</f>
        <v>0</v>
      </c>
      <c r="HU35">
        <f>IF(ISNA(VLOOKUP('W. VaR &amp; Peak Pos By Trader'!$A33,'Import Peak'!$A$3:HU$100,HU$1,FALSE)),0,VLOOKUP('W. VaR &amp; Peak Pos By Trader'!$A33,'Import Peak'!$A$3:HU$100,HU$1,FALSE))</f>
        <v>0</v>
      </c>
      <c r="HV35">
        <f>IF(ISNA(VLOOKUP('W. VaR &amp; Peak Pos By Trader'!$A33,'Import Peak'!$A$3:HV$100,HV$1,FALSE)),0,VLOOKUP('W. VaR &amp; Peak Pos By Trader'!$A33,'Import Peak'!$A$3:HV$100,HV$1,FALSE))</f>
        <v>0</v>
      </c>
      <c r="HW35">
        <f>IF(ISNA(VLOOKUP('W. VaR &amp; Peak Pos By Trader'!$A33,'Import Peak'!$A$3:HW$100,HW$1,FALSE)),0,VLOOKUP('W. VaR &amp; Peak Pos By Trader'!$A33,'Import Peak'!$A$3:HW$100,HW$1,FALSE))</f>
        <v>0</v>
      </c>
      <c r="HX35">
        <f>IF(ISNA(VLOOKUP('W. VaR &amp; Peak Pos By Trader'!$A33,'Import Peak'!$A$3:HX$100,HX$1,FALSE)),0,VLOOKUP('W. VaR &amp; Peak Pos By Trader'!$A33,'Import Peak'!$A$3:HX$100,HX$1,FALSE))</f>
        <v>0</v>
      </c>
      <c r="HY35">
        <f>IF(ISNA(VLOOKUP('W. VaR &amp; Peak Pos By Trader'!$A33,'Import Peak'!$A$3:HY$100,HY$1,FALSE)),0,VLOOKUP('W. VaR &amp; Peak Pos By Trader'!$A33,'Import Peak'!$A$3:HY$100,HY$1,FALSE))</f>
        <v>0</v>
      </c>
      <c r="HZ35">
        <f>IF(ISNA(VLOOKUP('W. VaR &amp; Peak Pos By Trader'!$A33,'Import Peak'!$A$3:HZ$100,HZ$1,FALSE)),0,VLOOKUP('W. VaR &amp; Peak Pos By Trader'!$A33,'Import Peak'!$A$3:HZ$100,HZ$1,FALSE))</f>
        <v>0</v>
      </c>
      <c r="IA35">
        <f>IF(ISNA(VLOOKUP('W. VaR &amp; Peak Pos By Trader'!$A33,'Import Peak'!$A$3:IA$100,IA$1,FALSE)),0,VLOOKUP('W. VaR &amp; Peak Pos By Trader'!$A33,'Import Peak'!$A$3:IA$100,IA$1,FALSE))</f>
        <v>0</v>
      </c>
      <c r="IB35">
        <f>IF(ISNA(VLOOKUP('W. VaR &amp; Peak Pos By Trader'!$A33,'Import Peak'!$A$3:IB$100,IB$1,FALSE)),0,VLOOKUP('W. VaR &amp; Peak Pos By Trader'!$A33,'Import Peak'!$A$3:IB$100,IB$1,FALSE))</f>
        <v>0</v>
      </c>
      <c r="IC35">
        <f>IF(ISNA(VLOOKUP('W. VaR &amp; Peak Pos By Trader'!$A33,'Import Peak'!$A$3:IC$100,IC$1,FALSE)),0,VLOOKUP('W. VaR &amp; Peak Pos By Trader'!$A33,'Import Peak'!$A$3:IC$100,IC$1,FALSE))</f>
        <v>0</v>
      </c>
    </row>
    <row r="36" spans="1:237">
      <c r="A36" s="20" t="s">
        <v>12</v>
      </c>
      <c r="B36" s="14">
        <f>IF(ISNA(VLOOKUP('W. VaR &amp; Peak Pos By Trader'!$A34,'Import Peak'!$A$3:B$100,B$1,FALSE)),0,VLOOKUP('W. VaR &amp; Peak Pos By Trader'!$A34,'Import Peak'!$A$3:B$100,B$1,FALSE))</f>
        <v>0</v>
      </c>
      <c r="C36" s="14">
        <f>IF(ISNA(VLOOKUP('W. VaR &amp; Peak Pos By Trader'!$A34,'Import Peak'!$A$3:C$100,C$1,FALSE)),0,VLOOKUP('W. VaR &amp; Peak Pos By Trader'!$A34,'Import Peak'!$A$3:C$100,C$1,FALSE))</f>
        <v>0</v>
      </c>
      <c r="D36" s="14">
        <f>IF(ISNA(VLOOKUP('W. VaR &amp; Peak Pos By Trader'!$A34,'Import Peak'!$A$3:D$100,D$1,FALSE)),0,VLOOKUP('W. VaR &amp; Peak Pos By Trader'!$A34,'Import Peak'!$A$3:D$100,D$1,FALSE))</f>
        <v>0</v>
      </c>
      <c r="E36" s="14">
        <f>IF(ISNA(VLOOKUP('W. VaR &amp; Peak Pos By Trader'!$A34,'Import Peak'!$A$3:E$100,E$1,FALSE)),0,VLOOKUP('W. VaR &amp; Peak Pos By Trader'!$A34,'Import Peak'!$A$3:E$100,E$1,FALSE))</f>
        <v>0</v>
      </c>
      <c r="F36" s="14">
        <f>IF(ISNA(VLOOKUP('W. VaR &amp; Peak Pos By Trader'!$A34,'Import Peak'!$A$3:F$100,F$1,FALSE)),0,VLOOKUP('W. VaR &amp; Peak Pos By Trader'!$A34,'Import Peak'!$A$3:F$100,F$1,FALSE))</f>
        <v>0</v>
      </c>
      <c r="G36" s="14">
        <f>IF(ISNA(VLOOKUP('W. VaR &amp; Peak Pos By Trader'!$A34,'Import Peak'!$A$3:G$100,G$1,FALSE)),0,VLOOKUP('W. VaR &amp; Peak Pos By Trader'!$A34,'Import Peak'!$A$3:G$100,G$1,FALSE))</f>
        <v>0</v>
      </c>
      <c r="H36" s="14">
        <f>IF(ISNA(VLOOKUP('W. VaR &amp; Peak Pos By Trader'!$A34,'Import Peak'!$A$3:H$100,H$1,FALSE)),0,VLOOKUP('W. VaR &amp; Peak Pos By Trader'!$A34,'Import Peak'!$A$3:H$100,H$1,FALSE))</f>
        <v>18268.643399887882</v>
      </c>
      <c r="I36" s="14">
        <f>IF(ISNA(VLOOKUP('W. VaR &amp; Peak Pos By Trader'!$A34,'Import Peak'!$A$3:I$100,I$1,FALSE)),0,VLOOKUP('W. VaR &amp; Peak Pos By Trader'!$A34,'Import Peak'!$A$3:I$100,I$1,FALSE))</f>
        <v>40817.504079635197</v>
      </c>
      <c r="J36" s="14">
        <f>IF(ISNA(VLOOKUP('W. VaR &amp; Peak Pos By Trader'!$A34,'Import Peak'!$A$3:J$100,J$1,FALSE)),0,VLOOKUP('W. VaR &amp; Peak Pos By Trader'!$A34,'Import Peak'!$A$3:J$100,J$1,FALSE))</f>
        <v>-244326.11340655628</v>
      </c>
      <c r="K36" s="14">
        <f>IF(ISNA(VLOOKUP('W. VaR &amp; Peak Pos By Trader'!$A34,'Import Peak'!$A$3:K$100,K$1,FALSE)),0,VLOOKUP('W. VaR &amp; Peak Pos By Trader'!$A34,'Import Peak'!$A$3:K$100,K$1,FALSE))</f>
        <v>-106859.57610114648</v>
      </c>
      <c r="L36" s="14">
        <f>IF(ISNA(VLOOKUP('W. VaR &amp; Peak Pos By Trader'!$A34,'Import Peak'!$A$3:L$100,L$1,FALSE)),0,VLOOKUP('W. VaR &amp; Peak Pos By Trader'!$A34,'Import Peak'!$A$3:L$100,L$1,FALSE))</f>
        <v>-184177.97451269452</v>
      </c>
      <c r="M36" s="14">
        <f>IF(ISNA(VLOOKUP('W. VaR &amp; Peak Pos By Trader'!$A34,'Import Peak'!$A$3:M$100,M$1,FALSE)),0,VLOOKUP('W. VaR &amp; Peak Pos By Trader'!$A34,'Import Peak'!$A$3:M$100,M$1,FALSE))</f>
        <v>-93558.10120457616</v>
      </c>
      <c r="N36" s="14">
        <f>IF(ISNA(VLOOKUP('W. VaR &amp; Peak Pos By Trader'!$A34,'Import Peak'!$A$3:N$100,N$1,FALSE)),0,VLOOKUP('W. VaR &amp; Peak Pos By Trader'!$A34,'Import Peak'!$A$3:N$100,N$1,FALSE))</f>
        <v>7583.0316037170878</v>
      </c>
      <c r="O36" s="14">
        <f>IF(ISNA(VLOOKUP('W. VaR &amp; Peak Pos By Trader'!$A34,'Import Peak'!$A$3:O$100,O$1,FALSE)),0,VLOOKUP('W. VaR &amp; Peak Pos By Trader'!$A34,'Import Peak'!$A$3:O$100,O$1,FALSE))</f>
        <v>-86801.032443192147</v>
      </c>
      <c r="P36" s="14">
        <f>IF(ISNA(VLOOKUP('W. VaR &amp; Peak Pos By Trader'!$A34,'Import Peak'!$A$3:P$100,P$1,FALSE)),0,VLOOKUP('W. VaR &amp; Peak Pos By Trader'!$A34,'Import Peak'!$A$3:P$100,P$1,FALSE))</f>
        <v>-190186.98611978843</v>
      </c>
      <c r="Q36" s="14">
        <f>IF(ISNA(VLOOKUP('W. VaR &amp; Peak Pos By Trader'!$A34,'Import Peak'!$A$3:Q$100,Q$1,FALSE)),0,VLOOKUP('W. VaR &amp; Peak Pos By Trader'!$A34,'Import Peak'!$A$3:Q$100,Q$1,FALSE))</f>
        <v>-171451.74890566175</v>
      </c>
      <c r="R36" s="14">
        <f>IF(ISNA(VLOOKUP('W. VaR &amp; Peak Pos By Trader'!$A34,'Import Peak'!$A$3:R$100,R$1,FALSE)),0,VLOOKUP('W. VaR &amp; Peak Pos By Trader'!$A34,'Import Peak'!$A$3:R$100,R$1,FALSE))</f>
        <v>-164426.30440845343</v>
      </c>
      <c r="S36" s="14">
        <f>IF(ISNA(VLOOKUP('W. VaR &amp; Peak Pos By Trader'!$A34,'Import Peak'!$A$3:S$100,S$1,FALSE)),0,VLOOKUP('W. VaR &amp; Peak Pos By Trader'!$A34,'Import Peak'!$A$3:S$100,S$1,FALSE))</f>
        <v>-41810.733994152069</v>
      </c>
      <c r="T36" s="14">
        <f>IF(ISNA(VLOOKUP('W. VaR &amp; Peak Pos By Trader'!$A34,'Import Peak'!$A$3:T$100,T$1,FALSE)),0,VLOOKUP('W. VaR &amp; Peak Pos By Trader'!$A34,'Import Peak'!$A$3:T$100,T$1,FALSE))</f>
        <v>-50626.045996665925</v>
      </c>
      <c r="U36" s="14">
        <f>IF(ISNA(VLOOKUP('W. VaR &amp; Peak Pos By Trader'!$A34,'Import Peak'!$A$3:U$100,U$1,FALSE)),0,VLOOKUP('W. VaR &amp; Peak Pos By Trader'!$A34,'Import Peak'!$A$3:U$100,U$1,FALSE))</f>
        <v>-46118.110125103049</v>
      </c>
      <c r="V36" s="14">
        <f>IF(ISNA(VLOOKUP('W. VaR &amp; Peak Pos By Trader'!$A34,'Import Peak'!$A$3:V$100,V$1,FALSE)),0,VLOOKUP('W. VaR &amp; Peak Pos By Trader'!$A34,'Import Peak'!$A$3:V$100,V$1,FALSE))</f>
        <v>-72480.104244449263</v>
      </c>
      <c r="W36" s="14">
        <f>IF(ISNA(VLOOKUP('W. VaR &amp; Peak Pos By Trader'!$A34,'Import Peak'!$A$3:W$100,W$1,FALSE)),0,VLOOKUP('W. VaR &amp; Peak Pos By Trader'!$A34,'Import Peak'!$A$3:W$100,W$1,FALSE))</f>
        <v>-64809.844262332066</v>
      </c>
      <c r="X36" s="14">
        <f>IF(ISNA(VLOOKUP('W. VaR &amp; Peak Pos By Trader'!$A34,'Import Peak'!$A$3:X$100,X$1,FALSE)),0,VLOOKUP('W. VaR &amp; Peak Pos By Trader'!$A34,'Import Peak'!$A$3:X$100,X$1,FALSE))</f>
        <v>-86908.900729168832</v>
      </c>
      <c r="Y36" s="14">
        <f>IF(ISNA(VLOOKUP('W. VaR &amp; Peak Pos By Trader'!$A34,'Import Peak'!$A$3:Y$100,Y$1,FALSE)),0,VLOOKUP('W. VaR &amp; Peak Pos By Trader'!$A34,'Import Peak'!$A$3:Y$100,Y$1,FALSE))</f>
        <v>-18827.834462465617</v>
      </c>
      <c r="Z36" s="14">
        <f>IF(ISNA(VLOOKUP('W. VaR &amp; Peak Pos By Trader'!$A34,'Import Peak'!$A$3:Z$100,Z$1,FALSE)),0,VLOOKUP('W. VaR &amp; Peak Pos By Trader'!$A34,'Import Peak'!$A$3:Z$100,Z$1,FALSE))</f>
        <v>26061.415583548162</v>
      </c>
      <c r="AA36" s="14">
        <f>IF(ISNA(VLOOKUP('W. VaR &amp; Peak Pos By Trader'!$A34,'Import Peak'!$A$3:AA$100,AA$1,FALSE)),0,VLOOKUP('W. VaR &amp; Peak Pos By Trader'!$A34,'Import Peak'!$A$3:AA$100,AA$1,FALSE))</f>
        <v>-2185.9216315540684</v>
      </c>
      <c r="AB36" s="14">
        <f>IF(ISNA(VLOOKUP('W. VaR &amp; Peak Pos By Trader'!$A34,'Import Peak'!$A$3:AB$100,AB$1,FALSE)),0,VLOOKUP('W. VaR &amp; Peak Pos By Trader'!$A34,'Import Peak'!$A$3:AB$100,AB$1,FALSE))</f>
        <v>5839.120704746806</v>
      </c>
      <c r="AC36" s="14">
        <f>IF(ISNA(VLOOKUP('W. VaR &amp; Peak Pos By Trader'!$A34,'Import Peak'!$A$3:AC$100,AC$1,FALSE)),0,VLOOKUP('W. VaR &amp; Peak Pos By Trader'!$A34,'Import Peak'!$A$3:AC$100,AC$1,FALSE))</f>
        <v>2350.5398242950955</v>
      </c>
      <c r="AD36" s="14">
        <f>IF(ISNA(VLOOKUP('W. VaR &amp; Peak Pos By Trader'!$A34,'Import Peak'!$A$3:AD$100,AD$1,FALSE)),0,VLOOKUP('W. VaR &amp; Peak Pos By Trader'!$A34,'Import Peak'!$A$3:AD$100,AD$1,FALSE))</f>
        <v>25042.110090381659</v>
      </c>
      <c r="AE36" s="14">
        <f>IF(ISNA(VLOOKUP('W. VaR &amp; Peak Pos By Trader'!$A34,'Import Peak'!$A$3:AE$100,AE$1,FALSE)),0,VLOOKUP('W. VaR &amp; Peak Pos By Trader'!$A34,'Import Peak'!$A$3:AE$100,AE$1,FALSE))</f>
        <v>18331.877245160904</v>
      </c>
      <c r="AF36" s="14">
        <f>IF(ISNA(VLOOKUP('W. VaR &amp; Peak Pos By Trader'!$A34,'Import Peak'!$A$3:AF$100,AF$1,FALSE)),0,VLOOKUP('W. VaR &amp; Peak Pos By Trader'!$A34,'Import Peak'!$A$3:AF$100,AF$1,FALSE))</f>
        <v>18380.18682771776</v>
      </c>
      <c r="AG36" s="14">
        <f>IF(ISNA(VLOOKUP('W. VaR &amp; Peak Pos By Trader'!$A34,'Import Peak'!$A$3:AG$100,AG$1,FALSE)),0,VLOOKUP('W. VaR &amp; Peak Pos By Trader'!$A34,'Import Peak'!$A$3:AG$100,AG$1,FALSE))</f>
        <v>27268.599523983023</v>
      </c>
      <c r="AH36" s="14">
        <f>IF(ISNA(VLOOKUP('W. VaR &amp; Peak Pos By Trader'!$A34,'Import Peak'!$A$3:AH$100,AH$1,FALSE)),0,VLOOKUP('W. VaR &amp; Peak Pos By Trader'!$A34,'Import Peak'!$A$3:AH$100,AH$1,FALSE))</f>
        <v>-76144.094325858998</v>
      </c>
      <c r="AI36" s="14">
        <f>IF(ISNA(VLOOKUP('W. VaR &amp; Peak Pos By Trader'!$A34,'Import Peak'!$A$3:AI$100,AI$1,FALSE)),0,VLOOKUP('W. VaR &amp; Peak Pos By Trader'!$A34,'Import Peak'!$A$3:AI$100,AI$1,FALSE))</f>
        <v>-68876.675654624545</v>
      </c>
      <c r="AJ36" s="14">
        <f>IF(ISNA(VLOOKUP('W. VaR &amp; Peak Pos By Trader'!$A34,'Import Peak'!$A$3:AJ$100,AJ$1,FALSE)),0,VLOOKUP('W. VaR &amp; Peak Pos By Trader'!$A34,'Import Peak'!$A$3:AJ$100,AJ$1,FALSE))</f>
        <v>-80215.96798096408</v>
      </c>
      <c r="AK36" s="14">
        <f>IF(ISNA(VLOOKUP('W. VaR &amp; Peak Pos By Trader'!$A34,'Import Peak'!$A$3:AK$100,AK$1,FALSE)),0,VLOOKUP('W. VaR &amp; Peak Pos By Trader'!$A34,'Import Peak'!$A$3:AK$100,AK$1,FALSE))</f>
        <v>-38373.864515560956</v>
      </c>
      <c r="AL36" s="14">
        <f>IF(ISNA(VLOOKUP('W. VaR &amp; Peak Pos By Trader'!$A34,'Import Peak'!$A$3:AL$100,AL$1,FALSE)),0,VLOOKUP('W. VaR &amp; Peak Pos By Trader'!$A34,'Import Peak'!$A$3:AL$100,AL$1,FALSE))</f>
        <v>-1139.1627827554007</v>
      </c>
      <c r="AM36" s="14">
        <f>IF(ISNA(VLOOKUP('W. VaR &amp; Peak Pos By Trader'!$A34,'Import Peak'!$A$3:AM$100,AM$1,FALSE)),0,VLOOKUP('W. VaR &amp; Peak Pos By Trader'!$A34,'Import Peak'!$A$3:AM$100,AM$1,FALSE))</f>
        <v>-1035.0541601919597</v>
      </c>
      <c r="AN36" s="14">
        <f>IF(ISNA(VLOOKUP('W. VaR &amp; Peak Pos By Trader'!$A34,'Import Peak'!$A$3:AN$100,AN$1,FALSE)),0,VLOOKUP('W. VaR &amp; Peak Pos By Trader'!$A34,'Import Peak'!$A$3:AN$100,AN$1,FALSE))</f>
        <v>-59744.019657444296</v>
      </c>
      <c r="AO36" s="14">
        <f>IF(ISNA(VLOOKUP('W. VaR &amp; Peak Pos By Trader'!$A34,'Import Peak'!$A$3:AO$100,AO$1,FALSE)),0,VLOOKUP('W. VaR &amp; Peak Pos By Trader'!$A34,'Import Peak'!$A$3:AO$100,AO$1,FALSE))</f>
        <v>-59003.828997448756</v>
      </c>
      <c r="AP36" s="14">
        <f>IF(ISNA(VLOOKUP('W. VaR &amp; Peak Pos By Trader'!$A34,'Import Peak'!$A$3:AP$100,AP$1,FALSE)),0,VLOOKUP('W. VaR &amp; Peak Pos By Trader'!$A34,'Import Peak'!$A$3:AP$100,AP$1,FALSE))</f>
        <v>-53007.140959756369</v>
      </c>
      <c r="AQ36" s="14">
        <f>IF(ISNA(VLOOKUP('W. VaR &amp; Peak Pos By Trader'!$A34,'Import Peak'!$A$3:AQ$100,AQ$1,FALSE)),0,VLOOKUP('W. VaR &amp; Peak Pos By Trader'!$A34,'Import Peak'!$A$3:AQ$100,AQ$1,FALSE))</f>
        <v>-79111.334985114532</v>
      </c>
      <c r="AR36" s="14">
        <f>IF(ISNA(VLOOKUP('W. VaR &amp; Peak Pos By Trader'!$A34,'Import Peak'!$A$3:AR$100,AR$1,FALSE)),0,VLOOKUP('W. VaR &amp; Peak Pos By Trader'!$A34,'Import Peak'!$A$3:AR$100,AR$1,FALSE))</f>
        <v>-84529.290619764288</v>
      </c>
      <c r="AS36" s="14">
        <f>IF(ISNA(VLOOKUP('W. VaR &amp; Peak Pos By Trader'!$A34,'Import Peak'!$A$3:AS$100,AS$1,FALSE)),0,VLOOKUP('W. VaR &amp; Peak Pos By Trader'!$A34,'Import Peak'!$A$3:AS$100,AS$1,FALSE))</f>
        <v>-95886.400477756906</v>
      </c>
      <c r="AT36" s="14">
        <f>IF(ISNA(VLOOKUP('W. VaR &amp; Peak Pos By Trader'!$A34,'Import Peak'!$A$3:AT$100,AT$1,FALSE)),0,VLOOKUP('W. VaR &amp; Peak Pos By Trader'!$A34,'Import Peak'!$A$3:AT$100,AT$1,FALSE))</f>
        <v>-19742.222849573944</v>
      </c>
      <c r="AU36" s="14">
        <f>IF(ISNA(VLOOKUP('W. VaR &amp; Peak Pos By Trader'!$A34,'Import Peak'!$A$3:AU$100,AU$1,FALSE)),0,VLOOKUP('W. VaR &amp; Peak Pos By Trader'!$A34,'Import Peak'!$A$3:AU$100,AU$1,FALSE))</f>
        <v>-18533.040899820386</v>
      </c>
      <c r="AV36" s="14">
        <f>IF(ISNA(VLOOKUP('W. VaR &amp; Peak Pos By Trader'!$A34,'Import Peak'!$A$3:AV$100,AV$1,FALSE)),0,VLOOKUP('W. VaR &amp; Peak Pos By Trader'!$A34,'Import Peak'!$A$3:AV$100,AV$1,FALSE))</f>
        <v>-22240.143861123866</v>
      </c>
      <c r="AW36" s="14">
        <f>IF(ISNA(VLOOKUP('W. VaR &amp; Peak Pos By Trader'!$A34,'Import Peak'!$A$3:AW$100,AW$1,FALSE)),0,VLOOKUP('W. VaR &amp; Peak Pos By Trader'!$A34,'Import Peak'!$A$3:AW$100,AW$1,FALSE))</f>
        <v>32749.901045501236</v>
      </c>
      <c r="AX36" s="14">
        <f>IF(ISNA(VLOOKUP('W. VaR &amp; Peak Pos By Trader'!$A34,'Import Peak'!$A$3:AX$100,AX$1,FALSE)),0,VLOOKUP('W. VaR &amp; Peak Pos By Trader'!$A34,'Import Peak'!$A$3:AX$100,AX$1,FALSE))</f>
        <v>65240.924521863722</v>
      </c>
      <c r="AY36" s="14">
        <f>IF(ISNA(VLOOKUP('W. VaR &amp; Peak Pos By Trader'!$A34,'Import Peak'!$A$3:AY$100,AY$1,FALSE)),0,VLOOKUP('W. VaR &amp; Peak Pos By Trader'!$A34,'Import Peak'!$A$3:AY$100,AY$1,FALSE))</f>
        <v>65746.717065824472</v>
      </c>
      <c r="AZ36" s="14">
        <f>IF(ISNA(VLOOKUP('W. VaR &amp; Peak Pos By Trader'!$A34,'Import Peak'!$A$3:AZ$100,AZ$1,FALSE)),0,VLOOKUP('W. VaR &amp; Peak Pos By Trader'!$A34,'Import Peak'!$A$3:AZ$100,AZ$1,FALSE))</f>
        <v>-13628.032565468291</v>
      </c>
      <c r="BA36" s="14">
        <f>IF(ISNA(VLOOKUP('W. VaR &amp; Peak Pos By Trader'!$A34,'Import Peak'!$A$3:BA$100,BA$1,FALSE)),0,VLOOKUP('W. VaR &amp; Peak Pos By Trader'!$A34,'Import Peak'!$A$3:BA$100,BA$1,FALSE))</f>
        <v>-14278.509574830065</v>
      </c>
      <c r="BB36" s="14">
        <f>IF(ISNA(VLOOKUP('W. VaR &amp; Peak Pos By Trader'!$A34,'Import Peak'!$A$3:BB$100,BB$1,FALSE)),0,VLOOKUP('W. VaR &amp; Peak Pos By Trader'!$A34,'Import Peak'!$A$3:BB$100,BB$1,FALSE))</f>
        <v>-4427.0378503908378</v>
      </c>
      <c r="BC36" s="14">
        <f>IF(ISNA(VLOOKUP('W. VaR &amp; Peak Pos By Trader'!$A34,'Import Peak'!$A$3:BC$100,BC$1,FALSE)),0,VLOOKUP('W. VaR &amp; Peak Pos By Trader'!$A34,'Import Peak'!$A$3:BC$100,BC$1,FALSE))</f>
        <v>-8748.5814162661773</v>
      </c>
      <c r="BD36" s="14">
        <f>IF(ISNA(VLOOKUP('W. VaR &amp; Peak Pos By Trader'!$A34,'Import Peak'!$A$3:BD$100,BD$1,FALSE)),0,VLOOKUP('W. VaR &amp; Peak Pos By Trader'!$A34,'Import Peak'!$A$3:BD$100,BD$1,FALSE))</f>
        <v>-8702.8059537878526</v>
      </c>
      <c r="BE36" s="14">
        <f>IF(ISNA(VLOOKUP('W. VaR &amp; Peak Pos By Trader'!$A34,'Import Peak'!$A$3:BE$100,BE$1,FALSE)),0,VLOOKUP('W. VaR &amp; Peak Pos By Trader'!$A34,'Import Peak'!$A$3:BE$100,BE$1,FALSE))</f>
        <v>-8661.9937990956405</v>
      </c>
      <c r="BF36" s="14">
        <f>IF(ISNA(VLOOKUP('W. VaR &amp; Peak Pos By Trader'!$A34,'Import Peak'!$A$3:BF$100,BF$1,FALSE)),0,VLOOKUP('W. VaR &amp; Peak Pos By Trader'!$A34,'Import Peak'!$A$3:BF$100,BF$1,FALSE))</f>
        <v>23271.805049678824</v>
      </c>
      <c r="BG36" s="14">
        <f>IF(ISNA(VLOOKUP('W. VaR &amp; Peak Pos By Trader'!$A34,'Import Peak'!$A$3:BG$100,BG$1,FALSE)),0,VLOOKUP('W. VaR &amp; Peak Pos By Trader'!$A34,'Import Peak'!$A$3:BG$100,BG$1,FALSE))</f>
        <v>22555.144382642964</v>
      </c>
      <c r="BH36" s="14">
        <f>IF(ISNA(VLOOKUP('W. VaR &amp; Peak Pos By Trader'!$A34,'Import Peak'!$A$3:BH$100,BH$1,FALSE)),0,VLOOKUP('W. VaR &amp; Peak Pos By Trader'!$A34,'Import Peak'!$A$3:BH$100,BH$1,FALSE))</f>
        <v>23487.449815811258</v>
      </c>
      <c r="BI36" s="14">
        <f>IF(ISNA(VLOOKUP('W. VaR &amp; Peak Pos By Trader'!$A34,'Import Peak'!$A$3:BI$100,BI$1,FALSE)),0,VLOOKUP('W. VaR &amp; Peak Pos By Trader'!$A34,'Import Peak'!$A$3:BI$100,BI$1,FALSE))</f>
        <v>69643.544327857759</v>
      </c>
      <c r="BJ36" s="14">
        <f>IF(ISNA(VLOOKUP('W. VaR &amp; Peak Pos By Trader'!$A34,'Import Peak'!$A$3:BJ$100,BJ$1,FALSE)),0,VLOOKUP('W. VaR &amp; Peak Pos By Trader'!$A34,'Import Peak'!$A$3:BJ$100,BJ$1,FALSE))</f>
        <v>122399.95754463846</v>
      </c>
      <c r="BK36" s="14">
        <f>IF(ISNA(VLOOKUP('W. VaR &amp; Peak Pos By Trader'!$A34,'Import Peak'!$A$3:BK$100,BK$1,FALSE)),0,VLOOKUP('W. VaR &amp; Peak Pos By Trader'!$A34,'Import Peak'!$A$3:BK$100,BK$1,FALSE))</f>
        <v>123795.65534147</v>
      </c>
      <c r="BL36" s="14">
        <f>IF(ISNA(VLOOKUP('W. VaR &amp; Peak Pos By Trader'!$A34,'Import Peak'!$A$3:BL$100,BL$1,FALSE)),0,VLOOKUP('W. VaR &amp; Peak Pos By Trader'!$A34,'Import Peak'!$A$3:BL$100,BL$1,FALSE))</f>
        <v>16202.671956224522</v>
      </c>
      <c r="BM36" s="14">
        <f>IF(ISNA(VLOOKUP('W. VaR &amp; Peak Pos By Trader'!$A34,'Import Peak'!$A$3:BM$100,BM$1,FALSE)),0,VLOOKUP('W. VaR &amp; Peak Pos By Trader'!$A34,'Import Peak'!$A$3:BM$100,BM$1,FALSE))</f>
        <v>591.83329284730667</v>
      </c>
      <c r="BN36" s="14">
        <f>IF(ISNA(VLOOKUP('W. VaR &amp; Peak Pos By Trader'!$A34,'Import Peak'!$A$3:BN$100,BN$1,FALSE)),0,VLOOKUP('W. VaR &amp; Peak Pos By Trader'!$A34,'Import Peak'!$A$3:BN$100,BN$1,FALSE))</f>
        <v>1809.7757345684431</v>
      </c>
      <c r="BO36" s="14">
        <f>IF(ISNA(VLOOKUP('W. VaR &amp; Peak Pos By Trader'!$A34,'Import Peak'!$A$3:BO$100,BO$1,FALSE)),0,VLOOKUP('W. VaR &amp; Peak Pos By Trader'!$A34,'Import Peak'!$A$3:BO$100,BO$1,FALSE))</f>
        <v>84946.23890757453</v>
      </c>
      <c r="BP36" s="14">
        <f>IF(ISNA(VLOOKUP('W. VaR &amp; Peak Pos By Trader'!$A34,'Import Peak'!$A$3:BP$100,BP$1,FALSE)),0,VLOOKUP('W. VaR &amp; Peak Pos By Trader'!$A34,'Import Peak'!$A$3:BP$100,BP$1,FALSE))</f>
        <v>81277.308048120642</v>
      </c>
      <c r="BQ36" s="14">
        <f>IF(ISNA(VLOOKUP('W. VaR &amp; Peak Pos By Trader'!$A34,'Import Peak'!$A$3:BQ$100,BQ$1,FALSE)),0,VLOOKUP('W. VaR &amp; Peak Pos By Trader'!$A34,'Import Peak'!$A$3:BQ$100,BQ$1,FALSE))</f>
        <v>80869.802450952368</v>
      </c>
      <c r="BR36" s="14">
        <f>IF(ISNA(VLOOKUP('W. VaR &amp; Peak Pos By Trader'!$A34,'Import Peak'!$A$3:BR$100,BR$1,FALSE)),0,VLOOKUP('W. VaR &amp; Peak Pos By Trader'!$A34,'Import Peak'!$A$3:BR$100,BR$1,FALSE))</f>
        <v>10632.234134887223</v>
      </c>
      <c r="BS36" s="14">
        <f>IF(ISNA(VLOOKUP('W. VaR &amp; Peak Pos By Trader'!$A34,'Import Peak'!$A$3:BS$100,BS$1,FALSE)),0,VLOOKUP('W. VaR &amp; Peak Pos By Trader'!$A34,'Import Peak'!$A$3:BS$100,BS$1,FALSE))</f>
        <v>9769.3914003956852</v>
      </c>
      <c r="BT36" s="14">
        <f>IF(ISNA(VLOOKUP('W. VaR &amp; Peak Pos By Trader'!$A34,'Import Peak'!$A$3:BT$100,BT$1,FALSE)),0,VLOOKUP('W. VaR &amp; Peak Pos By Trader'!$A34,'Import Peak'!$A$3:BT$100,BT$1,FALSE))</f>
        <v>9609.1039236778979</v>
      </c>
      <c r="BU36" s="14">
        <f>IF(ISNA(VLOOKUP('W. VaR &amp; Peak Pos By Trader'!$A34,'Import Peak'!$A$3:BU$100,BU$1,FALSE)),0,VLOOKUP('W. VaR &amp; Peak Pos By Trader'!$A34,'Import Peak'!$A$3:BU$100,BU$1,FALSE))</f>
        <v>16485.14611728043</v>
      </c>
      <c r="BV36" s="14">
        <f>IF(ISNA(VLOOKUP('W. VaR &amp; Peak Pos By Trader'!$A34,'Import Peak'!$A$3:BV$100,BV$1,FALSE)),0,VLOOKUP('W. VaR &amp; Peak Pos By Trader'!$A34,'Import Peak'!$A$3:BV$100,BV$1,FALSE))</f>
        <v>17056.071581273667</v>
      </c>
      <c r="BW36" s="14">
        <f>IF(ISNA(VLOOKUP('W. VaR &amp; Peak Pos By Trader'!$A34,'Import Peak'!$A$3:BW$100,BW$1,FALSE)),0,VLOOKUP('W. VaR &amp; Peak Pos By Trader'!$A34,'Import Peak'!$A$3:BW$100,BW$1,FALSE))</f>
        <v>16970.390010652492</v>
      </c>
      <c r="BX36" s="14">
        <f>IF(ISNA(VLOOKUP('W. VaR &amp; Peak Pos By Trader'!$A34,'Import Peak'!$A$3:BX$100,BX$1,FALSE)),0,VLOOKUP('W. VaR &amp; Peak Pos By Trader'!$A34,'Import Peak'!$A$3:BX$100,BX$1,FALSE))</f>
        <v>28557.177145946625</v>
      </c>
      <c r="BY36" s="14">
        <f>IF(ISNA(VLOOKUP('W. VaR &amp; Peak Pos By Trader'!$A34,'Import Peak'!$A$3:BY$100,BY$1,FALSE)),0,VLOOKUP('W. VaR &amp; Peak Pos By Trader'!$A34,'Import Peak'!$A$3:BY$100,BY$1,FALSE))</f>
        <v>30679.819869032195</v>
      </c>
      <c r="BZ36" s="14">
        <f>IF(ISNA(VLOOKUP('W. VaR &amp; Peak Pos By Trader'!$A34,'Import Peak'!$A$3:BZ$100,BZ$1,FALSE)),0,VLOOKUP('W. VaR &amp; Peak Pos By Trader'!$A34,'Import Peak'!$A$3:BZ$100,BZ$1,FALSE))</f>
        <v>27131.591334347766</v>
      </c>
      <c r="CA36" s="14">
        <f>IF(ISNA(VLOOKUP('W. VaR &amp; Peak Pos By Trader'!$A34,'Import Peak'!$A$3:CA$100,CA$1,FALSE)),0,VLOOKUP('W. VaR &amp; Peak Pos By Trader'!$A34,'Import Peak'!$A$3:CA$100,CA$1,FALSE))</f>
        <v>19175.349811685664</v>
      </c>
      <c r="CB36" s="14">
        <f>IF(ISNA(VLOOKUP('W. VaR &amp; Peak Pos By Trader'!$A34,'Import Peak'!$A$3:CB$100,CB$1,FALSE)),0,VLOOKUP('W. VaR &amp; Peak Pos By Trader'!$A34,'Import Peak'!$A$3:CB$100,CB$1,FALSE))</f>
        <v>17663.202573789378</v>
      </c>
      <c r="CC36" s="14">
        <f>IF(ISNA(VLOOKUP('W. VaR &amp; Peak Pos By Trader'!$A34,'Import Peak'!$A$3:CC$100,CC$1,FALSE)),0,VLOOKUP('W. VaR &amp; Peak Pos By Trader'!$A34,'Import Peak'!$A$3:CC$100,CC$1,FALSE))</f>
        <v>17568.367361330525</v>
      </c>
      <c r="CD36" s="14">
        <f>IF(ISNA(VLOOKUP('W. VaR &amp; Peak Pos By Trader'!$A34,'Import Peak'!$A$3:CD$100,CD$1,FALSE)),0,VLOOKUP('W. VaR &amp; Peak Pos By Trader'!$A34,'Import Peak'!$A$3:CD$100,CD$1,FALSE))</f>
        <v>-302.874203062665</v>
      </c>
      <c r="CE36" s="14">
        <f>IF(ISNA(VLOOKUP('W. VaR &amp; Peak Pos By Trader'!$A34,'Import Peak'!$A$3:CE$100,CE$1,FALSE)),0,VLOOKUP('W. VaR &amp; Peak Pos By Trader'!$A34,'Import Peak'!$A$3:CE$100,CE$1,FALSE))</f>
        <v>-289.746042161216</v>
      </c>
      <c r="CF36" s="14">
        <f>IF(ISNA(VLOOKUP('W. VaR &amp; Peak Pos By Trader'!$A34,'Import Peak'!$A$3:CF$100,CF$1,FALSE)),0,VLOOKUP('W. VaR &amp; Peak Pos By Trader'!$A34,'Import Peak'!$A$3:CF$100,CF$1,FALSE))</f>
        <v>-599.38264915371099</v>
      </c>
      <c r="CG36" s="14">
        <f>IF(ISNA(VLOOKUP('W. VaR &amp; Peak Pos By Trader'!$A34,'Import Peak'!$A$3:CG$100,CG$1,FALSE)),0,VLOOKUP('W. VaR &amp; Peak Pos By Trader'!$A34,'Import Peak'!$A$3:CG$100,CG$1,FALSE))</f>
        <v>-5067.6959609751993</v>
      </c>
      <c r="CH36" s="14">
        <f>IF(ISNA(VLOOKUP('W. VaR &amp; Peak Pos By Trader'!$A34,'Import Peak'!$A$3:CH$100,CH$1,FALSE)),0,VLOOKUP('W. VaR &amp; Peak Pos By Trader'!$A34,'Import Peak'!$A$3:CH$100,CH$1,FALSE))</f>
        <v>-5039.7382538416296</v>
      </c>
      <c r="CI36" s="14">
        <f>IF(ISNA(VLOOKUP('W. VaR &amp; Peak Pos By Trader'!$A34,'Import Peak'!$A$3:CI$100,CI$1,FALSE)),0,VLOOKUP('W. VaR &amp; Peak Pos By Trader'!$A34,'Import Peak'!$A$3:CI$100,CI$1,FALSE))</f>
        <v>-5103.4120333980491</v>
      </c>
      <c r="CJ36" s="14">
        <f>IF(ISNA(VLOOKUP('W. VaR &amp; Peak Pos By Trader'!$A34,'Import Peak'!$A$3:CJ$100,CJ$1,FALSE)),0,VLOOKUP('W. VaR &amp; Peak Pos By Trader'!$A34,'Import Peak'!$A$3:CJ$100,CJ$1,FALSE))</f>
        <v>-4984.7334052033711</v>
      </c>
      <c r="CK36" s="14">
        <f>IF(ISNA(VLOOKUP('W. VaR &amp; Peak Pos By Trader'!$A34,'Import Peak'!$A$3:CK$100,CK$1,FALSE)),0,VLOOKUP('W. VaR &amp; Peak Pos By Trader'!$A34,'Import Peak'!$A$3:CK$100,CK$1,FALSE))</f>
        <v>-4956.7878627001</v>
      </c>
      <c r="CL36" s="14">
        <f>IF(ISNA(VLOOKUP('W. VaR &amp; Peak Pos By Trader'!$A34,'Import Peak'!$A$3:CL$100,CL$1,FALSE)),0,VLOOKUP('W. VaR &amp; Peak Pos By Trader'!$A34,'Import Peak'!$A$3:CL$100,CL$1,FALSE))</f>
        <v>-4740.1450503032893</v>
      </c>
      <c r="CM36" s="14">
        <f>IF(ISNA(VLOOKUP('W. VaR &amp; Peak Pos By Trader'!$A34,'Import Peak'!$A$3:CM$100,CM$1,FALSE)),0,VLOOKUP('W. VaR &amp; Peak Pos By Trader'!$A34,'Import Peak'!$A$3:CM$100,CM$1,FALSE))</f>
        <v>-5090.7322532766038</v>
      </c>
      <c r="CN36" s="14">
        <f>IF(ISNA(VLOOKUP('W. VaR &amp; Peak Pos By Trader'!$A34,'Import Peak'!$A$3:CN$100,CN$1,FALSE)),0,VLOOKUP('W. VaR &amp; Peak Pos By Trader'!$A34,'Import Peak'!$A$3:CN$100,CN$1,FALSE))</f>
        <v>-4501.8072464977258</v>
      </c>
      <c r="CO36" s="14">
        <f>IF(ISNA(VLOOKUP('W. VaR &amp; Peak Pos By Trader'!$A34,'Import Peak'!$A$3:CO$100,CO$1,FALSE)),0,VLOOKUP('W. VaR &amp; Peak Pos By Trader'!$A34,'Import Peak'!$A$3:CO$100,CO$1,FALSE))</f>
        <v>-4851.6501907541342</v>
      </c>
      <c r="CP36" s="14">
        <f>IF(ISNA(VLOOKUP('W. VaR &amp; Peak Pos By Trader'!$A34,'Import Peak'!$A$3:CP$100,CP$1,FALSE)),0,VLOOKUP('W. VaR &amp; Peak Pos By Trader'!$A34,'Import Peak'!$A$3:CP$100,CP$1,FALSE))</f>
        <v>-16182.596298851342</v>
      </c>
      <c r="CQ36" s="14">
        <f>IF(ISNA(VLOOKUP('W. VaR &amp; Peak Pos By Trader'!$A34,'Import Peak'!$A$3:CQ$100,CQ$1,FALSE)),0,VLOOKUP('W. VaR &amp; Peak Pos By Trader'!$A34,'Import Peak'!$A$3:CQ$100,CQ$1,FALSE))</f>
        <v>-14867.285312502067</v>
      </c>
      <c r="CR36" s="14">
        <f>IF(ISNA(VLOOKUP('W. VaR &amp; Peak Pos By Trader'!$A34,'Import Peak'!$A$3:CR$100,CR$1,FALSE)),0,VLOOKUP('W. VaR &amp; Peak Pos By Trader'!$A34,'Import Peak'!$A$3:CR$100,CR$1,FALSE))</f>
        <v>-16021.822973002316</v>
      </c>
      <c r="CS36" s="14">
        <f>IF(ISNA(VLOOKUP('W. VaR &amp; Peak Pos By Trader'!$A34,'Import Peak'!$A$3:CS$100,CS$1,FALSE)),0,VLOOKUP('W. VaR &amp; Peak Pos By Trader'!$A34,'Import Peak'!$A$3:CS$100,CS$1,FALSE))</f>
        <v>-15940.295245793177</v>
      </c>
      <c r="CT36" s="14">
        <f>IF(ISNA(VLOOKUP('W. VaR &amp; Peak Pos By Trader'!$A34,'Import Peak'!$A$3:CT$100,CT$1,FALSE)),0,VLOOKUP('W. VaR &amp; Peak Pos By Trader'!$A34,'Import Peak'!$A$3:CT$100,CT$1,FALSE))</f>
        <v>-15246.355279447998</v>
      </c>
      <c r="CU36" s="14">
        <f>IF(ISNA(VLOOKUP('W. VaR &amp; Peak Pos By Trader'!$A34,'Import Peak'!$A$3:CU$100,CU$1,FALSE)),0,VLOOKUP('W. VaR &amp; Peak Pos By Trader'!$A34,'Import Peak'!$A$3:CU$100,CU$1,FALSE))</f>
        <v>-15774.992585360911</v>
      </c>
      <c r="CV36" s="14">
        <f>IF(ISNA(VLOOKUP('W. VaR &amp; Peak Pos By Trader'!$A34,'Import Peak'!$A$3:CV$100,CV$1,FALSE)),0,VLOOKUP('W. VaR &amp; Peak Pos By Trader'!$A34,'Import Peak'!$A$3:CV$100,CV$1,FALSE))</f>
        <v>-15691.232129578038</v>
      </c>
      <c r="CW36" s="14">
        <f>IF(ISNA(VLOOKUP('W. VaR &amp; Peak Pos By Trader'!$A34,'Import Peak'!$A$3:CW$100,CW$1,FALSE)),0,VLOOKUP('W. VaR &amp; Peak Pos By Trader'!$A34,'Import Peak'!$A$3:CW$100,CW$1,FALSE))</f>
        <v>-15607.640110411054</v>
      </c>
      <c r="CX36" s="14">
        <f>IF(ISNA(VLOOKUP('W. VaR &amp; Peak Pos By Trader'!$A34,'Import Peak'!$A$3:CX$100,CX$1,FALSE)),0,VLOOKUP('W. VaR &amp; Peak Pos By Trader'!$A34,'Import Peak'!$A$3:CX$100,CX$1,FALSE))</f>
        <v>-14929.718209202261</v>
      </c>
      <c r="CY36" s="14">
        <f>IF(ISNA(VLOOKUP('W. VaR &amp; Peak Pos By Trader'!$A34,'Import Peak'!$A$3:CY$100,CY$1,FALSE)),0,VLOOKUP('W. VaR &amp; Peak Pos By Trader'!$A34,'Import Peak'!$A$3:CY$100,CY$1,FALSE))</f>
        <v>-16037.639031272751</v>
      </c>
      <c r="CZ36" s="14">
        <f>IF(ISNA(VLOOKUP('W. VaR &amp; Peak Pos By Trader'!$A34,'Import Peak'!$A$3:CZ$100,CZ$1,FALSE)),0,VLOOKUP('W. VaR &amp; Peak Pos By Trader'!$A34,'Import Peak'!$A$3:CZ$100,CZ$1,FALSE))</f>
        <v>-14181.46122106134</v>
      </c>
      <c r="DA36" s="14">
        <f>IF(ISNA(VLOOKUP('W. VaR &amp; Peak Pos By Trader'!$A34,'Import Peak'!$A$3:DA$100,DA$1,FALSE)),0,VLOOKUP('W. VaR &amp; Peak Pos By Trader'!$A34,'Import Peak'!$A$3:DA$100,DA$1,FALSE))</f>
        <v>-13671.883590304624</v>
      </c>
      <c r="DB36" s="14">
        <f>IF(ISNA(VLOOKUP('W. VaR &amp; Peak Pos By Trader'!$A34,'Import Peak'!$A$3:DB$100,DB$1,FALSE)),0,VLOOKUP('W. VaR &amp; Peak Pos By Trader'!$A34,'Import Peak'!$A$3:DB$100,DB$1,FALSE))</f>
        <v>18202.265441470619</v>
      </c>
      <c r="DC36" s="14">
        <f>IF(ISNA(VLOOKUP('W. VaR &amp; Peak Pos By Trader'!$A34,'Import Peak'!$A$3:DC$100,DC$1,FALSE)),0,VLOOKUP('W. VaR &amp; Peak Pos By Trader'!$A34,'Import Peak'!$A$3:DC$100,DC$1,FALSE))</f>
        <v>17388.435062524182</v>
      </c>
      <c r="DD36" s="14">
        <f>IF(ISNA(VLOOKUP('W. VaR &amp; Peak Pos By Trader'!$A34,'Import Peak'!$A$3:DD$100,DD$1,FALSE)),0,VLOOKUP('W. VaR &amp; Peak Pos By Trader'!$A34,'Import Peak'!$A$3:DD$100,DD$1,FALSE))</f>
        <v>19455.421893535644</v>
      </c>
      <c r="DE36" s="14">
        <f>IF(ISNA(VLOOKUP('W. VaR &amp; Peak Pos By Trader'!$A34,'Import Peak'!$A$3:DE$100,DE$1,FALSE)),0,VLOOKUP('W. VaR &amp; Peak Pos By Trader'!$A34,'Import Peak'!$A$3:DE$100,DE$1,FALSE))</f>
        <v>18898.234312472057</v>
      </c>
      <c r="DF36" s="14">
        <f>IF(ISNA(VLOOKUP('W. VaR &amp; Peak Pos By Trader'!$A34,'Import Peak'!$A$3:DF$100,DF$1,FALSE)),0,VLOOKUP('W. VaR &amp; Peak Pos By Trader'!$A34,'Import Peak'!$A$3:DF$100,DF$1,FALSE))</f>
        <v>18071.758068014871</v>
      </c>
      <c r="DG36" s="14">
        <f>IF(ISNA(VLOOKUP('W. VaR &amp; Peak Pos By Trader'!$A34,'Import Peak'!$A$3:DG$100,DG$1,FALSE)),0,VLOOKUP('W. VaR &amp; Peak Pos By Trader'!$A34,'Import Peak'!$A$3:DG$100,DG$1,FALSE))</f>
        <v>18694.590566710824</v>
      </c>
      <c r="DH36" s="14">
        <f>IF(ISNA(VLOOKUP('W. VaR &amp; Peak Pos By Trader'!$A34,'Import Peak'!$A$3:DH$100,DH$1,FALSE)),0,VLOOKUP('W. VaR &amp; Peak Pos By Trader'!$A34,'Import Peak'!$A$3:DH$100,DH$1,FALSE))</f>
        <v>19624.312509754491</v>
      </c>
      <c r="DI36" s="14">
        <f>IF(ISNA(VLOOKUP('W. VaR &amp; Peak Pos By Trader'!$A34,'Import Peak'!$A$3:DI$100,DI$1,FALSE)),0,VLOOKUP('W. VaR &amp; Peak Pos By Trader'!$A34,'Import Peak'!$A$3:DI$100,DI$1,FALSE))</f>
        <v>19515.701522226977</v>
      </c>
      <c r="DJ36" s="14">
        <f>IF(ISNA(VLOOKUP('W. VaR &amp; Peak Pos By Trader'!$A34,'Import Peak'!$A$3:DJ$100,DJ$1,FALSE)),0,VLOOKUP('W. VaR &amp; Peak Pos By Trader'!$A34,'Import Peak'!$A$3:DJ$100,DJ$1,FALSE))</f>
        <v>19892.181295830429</v>
      </c>
      <c r="DK36" s="14">
        <f>IF(ISNA(VLOOKUP('W. VaR &amp; Peak Pos By Trader'!$A34,'Import Peak'!$A$3:DK$100,DK$1,FALSE)),0,VLOOKUP('W. VaR &amp; Peak Pos By Trader'!$A34,'Import Peak'!$A$3:DK$100,DK$1,FALSE))</f>
        <v>23874.43957221758</v>
      </c>
      <c r="DL36" s="14">
        <f>IF(ISNA(VLOOKUP('W. VaR &amp; Peak Pos By Trader'!$A34,'Import Peak'!$A$3:DL$100,DL$1,FALSE)),0,VLOOKUP('W. VaR &amp; Peak Pos By Trader'!$A34,'Import Peak'!$A$3:DL$100,DL$1,FALSE))</f>
        <v>22832.074675843585</v>
      </c>
      <c r="DM36" s="14">
        <f>IF(ISNA(VLOOKUP('W. VaR &amp; Peak Pos By Trader'!$A34,'Import Peak'!$A$3:DM$100,DM$1,FALSE)),0,VLOOKUP('W. VaR &amp; Peak Pos By Trader'!$A34,'Import Peak'!$A$3:DM$100,DM$1,FALSE))</f>
        <v>23612.295402411524</v>
      </c>
      <c r="DN36" s="14">
        <f>IF(ISNA(VLOOKUP('W. VaR &amp; Peak Pos By Trader'!$A34,'Import Peak'!$A$3:DN$100,DN$1,FALSE)),0,VLOOKUP('W. VaR &amp; Peak Pos By Trader'!$A34,'Import Peak'!$A$3:DN$100,DN$1,FALSE))</f>
        <v>-22816.679091929629</v>
      </c>
      <c r="DO36" s="14">
        <f>IF(ISNA(VLOOKUP('W. VaR &amp; Peak Pos By Trader'!$A34,'Import Peak'!$A$3:DO$100,DO$1,FALSE)),0,VLOOKUP('W. VaR &amp; Peak Pos By Trader'!$A34,'Import Peak'!$A$3:DO$100,DO$1,FALSE))</f>
        <v>-21792.437211332086</v>
      </c>
      <c r="DP36" s="14">
        <f>IF(ISNA(VLOOKUP('W. VaR &amp; Peak Pos By Trader'!$A34,'Import Peak'!$A$3:DP$100,DP$1,FALSE)),0,VLOOKUP('W. VaR &amp; Peak Pos By Trader'!$A34,'Import Peak'!$A$3:DP$100,DP$1,FALSE))</f>
        <v>-24377.857155590234</v>
      </c>
      <c r="DQ36" s="14">
        <f>IF(ISNA(VLOOKUP('W. VaR &amp; Peak Pos By Trader'!$A34,'Import Peak'!$A$3:DQ$100,DQ$1,FALSE)),0,VLOOKUP('W. VaR &amp; Peak Pos By Trader'!$A34,'Import Peak'!$A$3:DQ$100,DQ$1,FALSE))</f>
        <v>-23346.10582643485</v>
      </c>
      <c r="DR36" s="14">
        <f>IF(ISNA(VLOOKUP('W. VaR &amp; Peak Pos By Trader'!$A34,'Import Peak'!$A$3:DR$100,DR$1,FALSE)),0,VLOOKUP('W. VaR &amp; Peak Pos By Trader'!$A34,'Import Peak'!$A$3:DR$100,DR$1,FALSE))</f>
        <v>-22320.463443940851</v>
      </c>
      <c r="DS36" s="14">
        <f>IF(ISNA(VLOOKUP('W. VaR &amp; Peak Pos By Trader'!$A34,'Import Peak'!$A$3:DS$100,DS$1,FALSE)),0,VLOOKUP('W. VaR &amp; Peak Pos By Trader'!$A34,'Import Peak'!$A$3:DS$100,DS$1,FALSE))</f>
        <v>-23085.073866128769</v>
      </c>
      <c r="DT36" s="14">
        <f>IF(ISNA(VLOOKUP('W. VaR &amp; Peak Pos By Trader'!$A34,'Import Peak'!$A$3:DT$100,DT$1,FALSE)),0,VLOOKUP('W. VaR &amp; Peak Pos By Trader'!$A34,'Import Peak'!$A$3:DT$100,DT$1,FALSE))</f>
        <v>-20676.228598655787</v>
      </c>
      <c r="DU36" s="14">
        <f>IF(ISNA(VLOOKUP('W. VaR &amp; Peak Pos By Trader'!$A34,'Import Peak'!$A$3:DU$100,DU$1,FALSE)),0,VLOOKUP('W. VaR &amp; Peak Pos By Trader'!$A34,'Import Peak'!$A$3:DU$100,DU$1,FALSE))</f>
        <v>-22202.117716093981</v>
      </c>
      <c r="DV36" s="14">
        <f>IF(ISNA(VLOOKUP('W. VaR &amp; Peak Pos By Trader'!$A34,'Import Peak'!$A$3:DV$100,DV$1,FALSE)),0,VLOOKUP('W. VaR &amp; Peak Pos By Trader'!$A34,'Import Peak'!$A$3:DV$100,DV$1,FALSE))</f>
        <v>-25266.553462952619</v>
      </c>
      <c r="DW36" s="14">
        <f>IF(ISNA(VLOOKUP('W. VaR &amp; Peak Pos By Trader'!$A34,'Import Peak'!$A$3:DW$100,DW$1,FALSE)),0,VLOOKUP('W. VaR &amp; Peak Pos By Trader'!$A34,'Import Peak'!$A$3:DW$100,DW$1,FALSE))</f>
        <v>-26128.037509669</v>
      </c>
      <c r="DX36" s="14">
        <f>IF(ISNA(VLOOKUP('W. VaR &amp; Peak Pos By Trader'!$A34,'Import Peak'!$A$3:DX$100,DX$1,FALSE)),0,VLOOKUP('W. VaR &amp; Peak Pos By Trader'!$A34,'Import Peak'!$A$3:DX$100,DX$1,FALSE))</f>
        <v>-24993.122883953271</v>
      </c>
      <c r="DY36" s="14">
        <f>IF(ISNA(VLOOKUP('W. VaR &amp; Peak Pos By Trader'!$A34,'Import Peak'!$A$3:DY$100,DY$1,FALSE)),0,VLOOKUP('W. VaR &amp; Peak Pos By Trader'!$A34,'Import Peak'!$A$3:DY$100,DY$1,FALSE))</f>
        <v>-25857.932760526979</v>
      </c>
      <c r="DZ36" s="14">
        <f>IF(ISNA(VLOOKUP('W. VaR &amp; Peak Pos By Trader'!$A34,'Import Peak'!$A$3:DZ$100,DZ$1,FALSE)),0,VLOOKUP('W. VaR &amp; Peak Pos By Trader'!$A34,'Import Peak'!$A$3:DZ$100,DZ$1,FALSE))</f>
        <v>-24734.16187026347</v>
      </c>
      <c r="EA36" s="14">
        <f>IF(ISNA(VLOOKUP('W. VaR &amp; Peak Pos By Trader'!$A34,'Import Peak'!$A$3:EA$100,EA$1,FALSE)),0,VLOOKUP('W. VaR &amp; Peak Pos By Trader'!$A34,'Import Peak'!$A$3:EA$100,EA$1,FALSE))</f>
        <v>-24613.708517800598</v>
      </c>
      <c r="EB36" s="14">
        <f>IF(ISNA(VLOOKUP('W. VaR &amp; Peak Pos By Trader'!$A34,'Import Peak'!$A$3:EB$100,EB$1,FALSE)),0,VLOOKUP('W. VaR &amp; Peak Pos By Trader'!$A34,'Import Peak'!$A$3:EB$100,EB$1,FALSE))</f>
        <v>-26444.2557103912</v>
      </c>
      <c r="EC36" s="14">
        <f>IF(ISNA(VLOOKUP('W. VaR &amp; Peak Pos By Trader'!$A34,'Import Peak'!$A$3:EC$100,EC$1,FALSE)),0,VLOOKUP('W. VaR &amp; Peak Pos By Trader'!$A34,'Import Peak'!$A$3:EC$100,EC$1,FALSE))</f>
        <v>-24361.739330989702</v>
      </c>
      <c r="ED36" s="14">
        <f>IF(ISNA(VLOOKUP('W. VaR &amp; Peak Pos By Trader'!$A34,'Import Peak'!$A$3:ED$100,ED$1,FALSE)),0,VLOOKUP('W. VaR &amp; Peak Pos By Trader'!$A34,'Import Peak'!$A$3:ED$100,ED$1,FALSE))</f>
        <v>-25203.791070447121</v>
      </c>
      <c r="EE36" s="14">
        <f>IF(ISNA(VLOOKUP('W. VaR &amp; Peak Pos By Trader'!$A34,'Import Peak'!$A$3:EE$100,EE$1,FALSE)),0,VLOOKUP('W. VaR &amp; Peak Pos By Trader'!$A34,'Import Peak'!$A$3:EE$100,EE$1,FALSE))</f>
        <v>-25076.127763247128</v>
      </c>
      <c r="EF36" s="14">
        <f>IF(ISNA(VLOOKUP('W. VaR &amp; Peak Pos By Trader'!$A34,'Import Peak'!$A$3:EF$100,EF$1,FALSE)),0,VLOOKUP('W. VaR &amp; Peak Pos By Trader'!$A34,'Import Peak'!$A$3:EF$100,EF$1,FALSE))</f>
        <v>-23985.295582025032</v>
      </c>
      <c r="EG36" s="14">
        <f>IF(ISNA(VLOOKUP('W. VaR &amp; Peak Pos By Trader'!$A34,'Import Peak'!$A$3:EG$100,EG$1,FALSE)),0,VLOOKUP('W. VaR &amp; Peak Pos By Trader'!$A34,'Import Peak'!$A$3:EG$100,EG$1,FALSE))</f>
        <v>-25768.16955172642</v>
      </c>
      <c r="EH36" s="14">
        <f>IF(ISNA(VLOOKUP('W. VaR &amp; Peak Pos By Trader'!$A34,'Import Peak'!$A$3:EH$100,EH$1,FALSE)),0,VLOOKUP('W. VaR &amp; Peak Pos By Trader'!$A34,'Import Peak'!$A$3:EH$100,EH$1,FALSE))</f>
        <v>-22788.537604862489</v>
      </c>
      <c r="EI36" s="14">
        <f>IF(ISNA(VLOOKUP('W. VaR &amp; Peak Pos By Trader'!$A34,'Import Peak'!$A$3:EI$100,EI$1,FALSE)),0,VLOOKUP('W. VaR &amp; Peak Pos By Trader'!$A34,'Import Peak'!$A$3:EI$100,EI$1,FALSE))</f>
        <v>-25502.186600871992</v>
      </c>
      <c r="EJ36" s="14">
        <f>IF(ISNA(VLOOKUP('W. VaR &amp; Peak Pos By Trader'!$A34,'Import Peak'!$A$3:EJ$100,EJ$1,FALSE)),0,VLOOKUP('W. VaR &amp; Peak Pos By Trader'!$A34,'Import Peak'!$A$3:EJ$100,EJ$1,FALSE))</f>
        <v>-23492.702429279328</v>
      </c>
      <c r="EK36" s="14">
        <f>IF(ISNA(VLOOKUP('W. VaR &amp; Peak Pos By Trader'!$A34,'Import Peak'!$A$3:EK$100,EK$1,FALSE)),0,VLOOKUP('W. VaR &amp; Peak Pos By Trader'!$A34,'Import Peak'!$A$3:EK$100,EK$1,FALSE))</f>
        <v>-23368.730482811228</v>
      </c>
      <c r="EL36" s="14">
        <f>IF(ISNA(VLOOKUP('W. VaR &amp; Peak Pos By Trader'!$A34,'Import Peak'!$A$3:EL$100,EL$1,FALSE)),0,VLOOKUP('W. VaR &amp; Peak Pos By Trader'!$A34,'Import Peak'!$A$3:EL$100,EL$1,FALSE))</f>
        <v>-24175.051086986539</v>
      </c>
      <c r="EM36" s="14">
        <f>IF(ISNA(VLOOKUP('W. VaR &amp; Peak Pos By Trader'!$A34,'Import Peak'!$A$3:EM$100,EM$1,FALSE)),0,VLOOKUP('W. VaR &amp; Peak Pos By Trader'!$A34,'Import Peak'!$A$3:EM$100,EM$1,FALSE))</f>
        <v>-22208.752684501051</v>
      </c>
      <c r="EN36" s="14">
        <f>IF(ISNA(VLOOKUP('W. VaR &amp; Peak Pos By Trader'!$A34,'Import Peak'!$A$3:EN$100,EN$1,FALSE)),0,VLOOKUP('W. VaR &amp; Peak Pos By Trader'!$A34,'Import Peak'!$A$3:EN$100,EN$1,FALSE))</f>
        <v>-23932.007171235698</v>
      </c>
      <c r="EO36" s="14">
        <f>IF(ISNA(VLOOKUP('W. VaR &amp; Peak Pos By Trader'!$A34,'Import Peak'!$A$3:EO$100,EO$1,FALSE)),0,VLOOKUP('W. VaR &amp; Peak Pos By Trader'!$A34,'Import Peak'!$A$3:EO$100,EO$1,FALSE))</f>
        <v>-23809.120419363931</v>
      </c>
      <c r="EP36" s="14">
        <f>IF(ISNA(VLOOKUP('W. VaR &amp; Peak Pos By Trader'!$A34,'Import Peak'!$A$3:EP$100,EP$1,FALSE)),0,VLOOKUP('W. VaR &amp; Peak Pos By Trader'!$A34,'Import Peak'!$A$3:EP$100,EP$1,FALSE))</f>
        <v>-23682.628609441861</v>
      </c>
      <c r="EQ36" s="14">
        <f>IF(ISNA(VLOOKUP('W. VaR &amp; Peak Pos By Trader'!$A34,'Import Peak'!$A$3:EQ$100,EQ$1,FALSE)),0,VLOOKUP('W. VaR &amp; Peak Pos By Trader'!$A34,'Import Peak'!$A$3:EQ$100,EQ$1,FALSE))</f>
        <v>-22654.511317129622</v>
      </c>
      <c r="ER36" s="14">
        <f>IF(ISNA(VLOOKUP('W. VaR &amp; Peak Pos By Trader'!$A34,'Import Peak'!$A$3:ER$100,ER$1,FALSE)),0,VLOOKUP('W. VaR &amp; Peak Pos By Trader'!$A34,'Import Peak'!$A$3:ER$100,ER$1,FALSE))</f>
        <v>-23435.18000488371</v>
      </c>
      <c r="ES36" s="14">
        <f>IF(ISNA(VLOOKUP('W. VaR &amp; Peak Pos By Trader'!$A34,'Import Peak'!$A$3:ES$100,ES$1,FALSE)),0,VLOOKUP('W. VaR &amp; Peak Pos By Trader'!$A34,'Import Peak'!$A$3:ES$100,ES$1,FALSE))</f>
        <v>-24206.709922389171</v>
      </c>
      <c r="ET36" s="14">
        <f>IF(ISNA(VLOOKUP('W. VaR &amp; Peak Pos By Trader'!$A34,'Import Peak'!$A$3:ET$100,ET$1,FALSE)),0,VLOOKUP('W. VaR &amp; Peak Pos By Trader'!$A34,'Import Peak'!$A$3:ET$100,ET$1,FALSE))</f>
        <v>-21405.83564376026</v>
      </c>
      <c r="EU36" s="14">
        <f>IF(ISNA(VLOOKUP('W. VaR &amp; Peak Pos By Trader'!$A34,'Import Peak'!$A$3:EU$100,EU$1,FALSE)),0,VLOOKUP('W. VaR &amp; Peak Pos By Trader'!$A34,'Import Peak'!$A$3:EU$100,EU$1,FALSE))</f>
        <v>-23952.754801302541</v>
      </c>
      <c r="EV36" s="14">
        <f>IF(ISNA(VLOOKUP('W. VaR &amp; Peak Pos By Trader'!$A34,'Import Peak'!$A$3:EV$100,EV$1,FALSE)),0,VLOOKUP('W. VaR &amp; Peak Pos By Trader'!$A34,'Import Peak'!$A$3:EV$100,EV$1,FALSE))</f>
        <v>-22063.50794098066</v>
      </c>
      <c r="EW36" s="14">
        <f>IF(ISNA(VLOOKUP('W. VaR &amp; Peak Pos By Trader'!$A34,'Import Peak'!$A$3:EW$100,EW$1,FALSE)),0,VLOOKUP('W. VaR &amp; Peak Pos By Trader'!$A34,'Import Peak'!$A$3:EW$100,EW$1,FALSE))</f>
        <v>-21945.173925538071</v>
      </c>
      <c r="EX36" s="14">
        <f>IF(ISNA(VLOOKUP('W. VaR &amp; Peak Pos By Trader'!$A34,'Import Peak'!$A$3:EX$100,EX$1,FALSE)),0,VLOOKUP('W. VaR &amp; Peak Pos By Trader'!$A34,'Import Peak'!$A$3:EX$100,EX$1,FALSE))</f>
        <v>-22700.406326117369</v>
      </c>
      <c r="EY36" s="14">
        <f>IF(ISNA(VLOOKUP('W. VaR &amp; Peak Pos By Trader'!$A34,'Import Peak'!$A$3:EY$100,EY$1,FALSE)),0,VLOOKUP('W. VaR &amp; Peak Pos By Trader'!$A34,'Import Peak'!$A$3:EY$100,EY$1,FALSE))</f>
        <v>-20852.415428051179</v>
      </c>
      <c r="EZ36" s="14">
        <f>IF(ISNA(VLOOKUP('W. VaR &amp; Peak Pos By Trader'!$A34,'Import Peak'!$A$3:EZ$100,EZ$1,FALSE)),0,VLOOKUP('W. VaR &amp; Peak Pos By Trader'!$A34,'Import Peak'!$A$3:EZ$100,EZ$1,FALSE))</f>
        <v>-22468.47777762475</v>
      </c>
      <c r="FA36" s="14">
        <f>IF(ISNA(VLOOKUP('W. VaR &amp; Peak Pos By Trader'!$A34,'Import Peak'!$A$3:FA$100,FA$1,FALSE)),0,VLOOKUP('W. VaR &amp; Peak Pos By Trader'!$A34,'Import Peak'!$A$3:FA$100,FA$1,FALSE))</f>
        <v>-22351.229577441882</v>
      </c>
      <c r="FB36" s="14">
        <f>IF(ISNA(VLOOKUP('W. VaR &amp; Peak Pos By Trader'!$A34,'Import Peak'!$A$3:FB$100,FB$1,FALSE)),0,VLOOKUP('W. VaR &amp; Peak Pos By Trader'!$A34,'Import Peak'!$A$3:FB$100,FB$1,FALSE))</f>
        <v>-22230.55473085184</v>
      </c>
      <c r="FC36" s="14">
        <f>IF(ISNA(VLOOKUP('W. VaR &amp; Peak Pos By Trader'!$A34,'Import Peak'!$A$3:FC$100,FC$1,FALSE)),0,VLOOKUP('W. VaR &amp; Peak Pos By Trader'!$A34,'Import Peak'!$A$3:FC$100,FC$1,FALSE))</f>
        <v>-21263.690294418389</v>
      </c>
      <c r="FD36" s="14">
        <f>IF(ISNA(VLOOKUP('W. VaR &amp; Peak Pos By Trader'!$A34,'Import Peak'!$A$3:FD$100,FD$1,FALSE)),0,VLOOKUP('W. VaR &amp; Peak Pos By Trader'!$A34,'Import Peak'!$A$3:FD$100,FD$1,FALSE))</f>
        <v>-21994.52380094977</v>
      </c>
      <c r="FE36" s="14">
        <f>IF(ISNA(VLOOKUP('W. VaR &amp; Peak Pos By Trader'!$A34,'Import Peak'!$A$3:FE$100,FE$1,FALSE)),0,VLOOKUP('W. VaR &amp; Peak Pos By Trader'!$A34,'Import Peak'!$A$3:FE$100,FE$1,FALSE))</f>
        <v>-21875.296643131151</v>
      </c>
      <c r="FF36" s="14">
        <f>IF(ISNA(VLOOKUP('W. VaR &amp; Peak Pos By Trader'!$A34,'Import Peak'!$A$3:FF$100,FF$1,FALSE)),0,VLOOKUP('W. VaR &amp; Peak Pos By Trader'!$A34,'Import Peak'!$A$3:FF$100,FF$1,FALSE))</f>
        <v>-20923.440701836978</v>
      </c>
      <c r="FG36" s="14">
        <f>IF(ISNA(VLOOKUP('W. VaR &amp; Peak Pos By Trader'!$A34,'Import Peak'!$A$3:FG$100,FG$1,FALSE)),0,VLOOKUP('W. VaR &amp; Peak Pos By Trader'!$A34,'Import Peak'!$A$3:FG$100,FG$1,FALSE))</f>
        <v>-22474.495497469401</v>
      </c>
      <c r="FH36" s="14">
        <f>IF(ISNA(VLOOKUP('W. VaR &amp; Peak Pos By Trader'!$A34,'Import Peak'!$A$3:FH$100,FH$1,FALSE)),0,VLOOKUP('W. VaR &amp; Peak Pos By Trader'!$A34,'Import Peak'!$A$3:FH$100,FH$1,FALSE))</f>
        <v>-15355.7159441576</v>
      </c>
      <c r="FI36" s="14">
        <f>IF(ISNA(VLOOKUP('W. VaR &amp; Peak Pos By Trader'!$A34,'Import Peak'!$A$3:FI$100,FI$1,FALSE)),0,VLOOKUP('W. VaR &amp; Peak Pos By Trader'!$A34,'Import Peak'!$A$3:FI$100,FI$1,FALSE))</f>
        <v>-16544.703027592401</v>
      </c>
      <c r="FJ36" s="14">
        <f>IF(ISNA(VLOOKUP('W. VaR &amp; Peak Pos By Trader'!$A34,'Import Peak'!$A$3:FJ$100,FJ$1,FALSE)),0,VLOOKUP('W. VaR &amp; Peak Pos By Trader'!$A34,'Import Peak'!$A$3:FJ$100,FJ$1,FALSE))</f>
        <v>0</v>
      </c>
      <c r="FK36" s="14">
        <f>IF(ISNA(VLOOKUP('W. VaR &amp; Peak Pos By Trader'!$A34,'Import Peak'!$A$3:FK$100,FK$1,FALSE)),0,VLOOKUP('W. VaR &amp; Peak Pos By Trader'!$A34,'Import Peak'!$A$3:FK$100,FK$1,FALSE))</f>
        <v>0</v>
      </c>
      <c r="FL36" s="14">
        <f>IF(ISNA(VLOOKUP('W. VaR &amp; Peak Pos By Trader'!$A34,'Import Peak'!$A$3:FL$100,FL$1,FALSE)),0,VLOOKUP('W. VaR &amp; Peak Pos By Trader'!$A34,'Import Peak'!$A$3:FL$100,FL$1,FALSE))</f>
        <v>0</v>
      </c>
      <c r="FM36" s="14">
        <f>IF(ISNA(VLOOKUP('W. VaR &amp; Peak Pos By Trader'!$A34,'Import Peak'!$A$3:FM$100,FM$1,FALSE)),0,VLOOKUP('W. VaR &amp; Peak Pos By Trader'!$A34,'Import Peak'!$A$3:FM$100,FM$1,FALSE))</f>
        <v>0</v>
      </c>
      <c r="FN36" s="14">
        <f>IF(ISNA(VLOOKUP('W. VaR &amp; Peak Pos By Trader'!$A34,'Import Peak'!$A$3:FN$100,FN$1,FALSE)),0,VLOOKUP('W. VaR &amp; Peak Pos By Trader'!$A34,'Import Peak'!$A$3:FN$100,FN$1,FALSE))</f>
        <v>0</v>
      </c>
      <c r="FO36" s="14">
        <f>IF(ISNA(VLOOKUP('W. VaR &amp; Peak Pos By Trader'!$A34,'Import Peak'!$A$3:FO$100,FO$1,FALSE)),0,VLOOKUP('W. VaR &amp; Peak Pos By Trader'!$A34,'Import Peak'!$A$3:FO$100,FO$1,FALSE))</f>
        <v>0</v>
      </c>
      <c r="FP36" s="14">
        <f>IF(ISNA(VLOOKUP('W. VaR &amp; Peak Pos By Trader'!$A34,'Import Peak'!$A$3:FP$100,FP$1,FALSE)),0,VLOOKUP('W. VaR &amp; Peak Pos By Trader'!$A34,'Import Peak'!$A$3:FP$100,FP$1,FALSE))</f>
        <v>0</v>
      </c>
      <c r="FQ36" s="14">
        <f>IF(ISNA(VLOOKUP('W. VaR &amp; Peak Pos By Trader'!$A34,'Import Peak'!$A$3:FQ$100,FQ$1,FALSE)),0,VLOOKUP('W. VaR &amp; Peak Pos By Trader'!$A34,'Import Peak'!$A$3:FQ$100,FQ$1,FALSE))</f>
        <v>0</v>
      </c>
      <c r="FR36" s="14">
        <f>IF(ISNA(VLOOKUP('W. VaR &amp; Peak Pos By Trader'!$A34,'Import Peak'!$A$3:FR$100,FR$1,FALSE)),0,VLOOKUP('W. VaR &amp; Peak Pos By Trader'!$A34,'Import Peak'!$A$3:FR$100,FR$1,FALSE))</f>
        <v>0</v>
      </c>
      <c r="FS36" s="14">
        <f>IF(ISNA(VLOOKUP('W. VaR &amp; Peak Pos By Trader'!$A34,'Import Peak'!$A$3:FS$100,FS$1,FALSE)),0,VLOOKUP('W. VaR &amp; Peak Pos By Trader'!$A34,'Import Peak'!$A$3:FS$100,FS$1,FALSE))</f>
        <v>0</v>
      </c>
      <c r="FT36" s="14">
        <f>IF(ISNA(VLOOKUP('W. VaR &amp; Peak Pos By Trader'!$A34,'Import Peak'!$A$3:FT$100,FT$1,FALSE)),0,VLOOKUP('W. VaR &amp; Peak Pos By Trader'!$A34,'Import Peak'!$A$3:FT$100,FT$1,FALSE))</f>
        <v>0</v>
      </c>
      <c r="FU36" s="14">
        <f>IF(ISNA(VLOOKUP('W. VaR &amp; Peak Pos By Trader'!$A34,'Import Peak'!$A$3:FU$100,FU$1,FALSE)),0,VLOOKUP('W. VaR &amp; Peak Pos By Trader'!$A34,'Import Peak'!$A$3:FU$100,FU$1,FALSE))</f>
        <v>0</v>
      </c>
      <c r="FV36">
        <f>IF(ISNA(VLOOKUP('W. VaR &amp; Peak Pos By Trader'!$A34,'Import Peak'!$A$3:FV$100,FV$1,FALSE)),0,VLOOKUP('W. VaR &amp; Peak Pos By Trader'!$A34,'Import Peak'!$A$3:FV$100,FV$1,FALSE))</f>
        <v>0</v>
      </c>
      <c r="FW36">
        <f>IF(ISNA(VLOOKUP('W. VaR &amp; Peak Pos By Trader'!$A34,'Import Peak'!$A$3:FW$100,FW$1,FALSE)),0,VLOOKUP('W. VaR &amp; Peak Pos By Trader'!$A34,'Import Peak'!$A$3:FW$100,FW$1,FALSE))</f>
        <v>0</v>
      </c>
      <c r="FX36">
        <f>IF(ISNA(VLOOKUP('W. VaR &amp; Peak Pos By Trader'!$A34,'Import Peak'!$A$3:FX$100,FX$1,FALSE)),0,VLOOKUP('W. VaR &amp; Peak Pos By Trader'!$A34,'Import Peak'!$A$3:FX$100,FX$1,FALSE))</f>
        <v>0</v>
      </c>
      <c r="FY36">
        <f>IF(ISNA(VLOOKUP('W. VaR &amp; Peak Pos By Trader'!$A34,'Import Peak'!$A$3:FY$100,FY$1,FALSE)),0,VLOOKUP('W. VaR &amp; Peak Pos By Trader'!$A34,'Import Peak'!$A$3:FY$100,FY$1,FALSE))</f>
        <v>0</v>
      </c>
      <c r="FZ36">
        <f>IF(ISNA(VLOOKUP('W. VaR &amp; Peak Pos By Trader'!$A34,'Import Peak'!$A$3:FZ$100,FZ$1,FALSE)),0,VLOOKUP('W. VaR &amp; Peak Pos By Trader'!$A34,'Import Peak'!$A$3:FZ$100,FZ$1,FALSE))</f>
        <v>0</v>
      </c>
      <c r="GA36">
        <f>IF(ISNA(VLOOKUP('W. VaR &amp; Peak Pos By Trader'!$A34,'Import Peak'!$A$3:GA$100,GA$1,FALSE)),0,VLOOKUP('W. VaR &amp; Peak Pos By Trader'!$A34,'Import Peak'!$A$3:GA$100,GA$1,FALSE))</f>
        <v>0</v>
      </c>
      <c r="GB36">
        <f>IF(ISNA(VLOOKUP('W. VaR &amp; Peak Pos By Trader'!$A34,'Import Peak'!$A$3:GB$100,GB$1,FALSE)),0,VLOOKUP('W. VaR &amp; Peak Pos By Trader'!$A34,'Import Peak'!$A$3:GB$100,GB$1,FALSE))</f>
        <v>0</v>
      </c>
      <c r="GC36">
        <f>IF(ISNA(VLOOKUP('W. VaR &amp; Peak Pos By Trader'!$A34,'Import Peak'!$A$3:GC$100,GC$1,FALSE)),0,VLOOKUP('W. VaR &amp; Peak Pos By Trader'!$A34,'Import Peak'!$A$3:GC$100,GC$1,FALSE))</f>
        <v>0</v>
      </c>
      <c r="GD36">
        <f>IF(ISNA(VLOOKUP('W. VaR &amp; Peak Pos By Trader'!$A34,'Import Peak'!$A$3:GD$100,GD$1,FALSE)),0,VLOOKUP('W. VaR &amp; Peak Pos By Trader'!$A34,'Import Peak'!$A$3:GD$100,GD$1,FALSE))</f>
        <v>0</v>
      </c>
      <c r="GE36">
        <f>IF(ISNA(VLOOKUP('W. VaR &amp; Peak Pos By Trader'!$A34,'Import Peak'!$A$3:GE$100,GE$1,FALSE)),0,VLOOKUP('W. VaR &amp; Peak Pos By Trader'!$A34,'Import Peak'!$A$3:GE$100,GE$1,FALSE))</f>
        <v>0</v>
      </c>
      <c r="GF36">
        <f>IF(ISNA(VLOOKUP('W. VaR &amp; Peak Pos By Trader'!$A34,'Import Peak'!$A$3:GF$100,GF$1,FALSE)),0,VLOOKUP('W. VaR &amp; Peak Pos By Trader'!$A34,'Import Peak'!$A$3:GF$100,GF$1,FALSE))</f>
        <v>0</v>
      </c>
      <c r="GG36">
        <f>IF(ISNA(VLOOKUP('W. VaR &amp; Peak Pos By Trader'!$A34,'Import Peak'!$A$3:GG$100,GG$1,FALSE)),0,VLOOKUP('W. VaR &amp; Peak Pos By Trader'!$A34,'Import Peak'!$A$3:GG$100,GG$1,FALSE))</f>
        <v>0</v>
      </c>
      <c r="GH36">
        <f>IF(ISNA(VLOOKUP('W. VaR &amp; Peak Pos By Trader'!$A34,'Import Peak'!$A$3:GH$100,GH$1,FALSE)),0,VLOOKUP('W. VaR &amp; Peak Pos By Trader'!$A34,'Import Peak'!$A$3:GH$100,GH$1,FALSE))</f>
        <v>0</v>
      </c>
      <c r="GI36">
        <f>IF(ISNA(VLOOKUP('W. VaR &amp; Peak Pos By Trader'!$A34,'Import Peak'!$A$3:GI$100,GI$1,FALSE)),0,VLOOKUP('W. VaR &amp; Peak Pos By Trader'!$A34,'Import Peak'!$A$3:GI$100,GI$1,FALSE))</f>
        <v>0</v>
      </c>
      <c r="GJ36">
        <f>IF(ISNA(VLOOKUP('W. VaR &amp; Peak Pos By Trader'!$A34,'Import Peak'!$A$3:GJ$100,GJ$1,FALSE)),0,VLOOKUP('W. VaR &amp; Peak Pos By Trader'!$A34,'Import Peak'!$A$3:GJ$100,GJ$1,FALSE))</f>
        <v>0</v>
      </c>
      <c r="GK36">
        <f>IF(ISNA(VLOOKUP('W. VaR &amp; Peak Pos By Trader'!$A34,'Import Peak'!$A$3:GK$100,GK$1,FALSE)),0,VLOOKUP('W. VaR &amp; Peak Pos By Trader'!$A34,'Import Peak'!$A$3:GK$100,GK$1,FALSE))</f>
        <v>0</v>
      </c>
      <c r="GL36">
        <f>IF(ISNA(VLOOKUP('W. VaR &amp; Peak Pos By Trader'!$A34,'Import Peak'!$A$3:GL$100,GL$1,FALSE)),0,VLOOKUP('W. VaR &amp; Peak Pos By Trader'!$A34,'Import Peak'!$A$3:GL$100,GL$1,FALSE))</f>
        <v>0</v>
      </c>
      <c r="GM36">
        <f>IF(ISNA(VLOOKUP('W. VaR &amp; Peak Pos By Trader'!$A34,'Import Peak'!$A$3:GM$100,GM$1,FALSE)),0,VLOOKUP('W. VaR &amp; Peak Pos By Trader'!$A34,'Import Peak'!$A$3:GM$100,GM$1,FALSE))</f>
        <v>0</v>
      </c>
      <c r="GN36">
        <f>IF(ISNA(VLOOKUP('W. VaR &amp; Peak Pos By Trader'!$A34,'Import Peak'!$A$3:GN$100,GN$1,FALSE)),0,VLOOKUP('W. VaR &amp; Peak Pos By Trader'!$A34,'Import Peak'!$A$3:GN$100,GN$1,FALSE))</f>
        <v>0</v>
      </c>
      <c r="GO36">
        <f>IF(ISNA(VLOOKUP('W. VaR &amp; Peak Pos By Trader'!$A34,'Import Peak'!$A$3:GO$100,GO$1,FALSE)),0,VLOOKUP('W. VaR &amp; Peak Pos By Trader'!$A34,'Import Peak'!$A$3:GO$100,GO$1,FALSE))</f>
        <v>0</v>
      </c>
      <c r="GP36">
        <f>IF(ISNA(VLOOKUP('W. VaR &amp; Peak Pos By Trader'!$A34,'Import Peak'!$A$3:GP$100,GP$1,FALSE)),0,VLOOKUP('W. VaR &amp; Peak Pos By Trader'!$A34,'Import Peak'!$A$3:GP$100,GP$1,FALSE))</f>
        <v>0</v>
      </c>
      <c r="GQ36">
        <f>IF(ISNA(VLOOKUP('W. VaR &amp; Peak Pos By Trader'!$A34,'Import Peak'!$A$3:GQ$100,GQ$1,FALSE)),0,VLOOKUP('W. VaR &amp; Peak Pos By Trader'!$A34,'Import Peak'!$A$3:GQ$100,GQ$1,FALSE))</f>
        <v>0</v>
      </c>
      <c r="GR36">
        <f>IF(ISNA(VLOOKUP('W. VaR &amp; Peak Pos By Trader'!$A34,'Import Peak'!$A$3:GR$100,GR$1,FALSE)),0,VLOOKUP('W. VaR &amp; Peak Pos By Trader'!$A34,'Import Peak'!$A$3:GR$100,GR$1,FALSE))</f>
        <v>0</v>
      </c>
      <c r="GS36">
        <f>IF(ISNA(VLOOKUP('W. VaR &amp; Peak Pos By Trader'!$A34,'Import Peak'!$A$3:GS$100,GS$1,FALSE)),0,VLOOKUP('W. VaR &amp; Peak Pos By Trader'!$A34,'Import Peak'!$A$3:GS$100,GS$1,FALSE))</f>
        <v>0</v>
      </c>
      <c r="GT36">
        <f>IF(ISNA(VLOOKUP('W. VaR &amp; Peak Pos By Trader'!$A34,'Import Peak'!$A$3:GT$100,GT$1,FALSE)),0,VLOOKUP('W. VaR &amp; Peak Pos By Trader'!$A34,'Import Peak'!$A$3:GT$100,GT$1,FALSE))</f>
        <v>0</v>
      </c>
      <c r="GU36">
        <f>IF(ISNA(VLOOKUP('W. VaR &amp; Peak Pos By Trader'!$A34,'Import Peak'!$A$3:GU$100,GU$1,FALSE)),0,VLOOKUP('W. VaR &amp; Peak Pos By Trader'!$A34,'Import Peak'!$A$3:GU$100,GU$1,FALSE))</f>
        <v>0</v>
      </c>
      <c r="GV36">
        <f>IF(ISNA(VLOOKUP('W. VaR &amp; Peak Pos By Trader'!$A34,'Import Peak'!$A$3:GV$100,GV$1,FALSE)),0,VLOOKUP('W. VaR &amp; Peak Pos By Trader'!$A34,'Import Peak'!$A$3:GV$100,GV$1,FALSE))</f>
        <v>0</v>
      </c>
      <c r="GW36">
        <f>IF(ISNA(VLOOKUP('W. VaR &amp; Peak Pos By Trader'!$A34,'Import Peak'!$A$3:GW$100,GW$1,FALSE)),0,VLOOKUP('W. VaR &amp; Peak Pos By Trader'!$A34,'Import Peak'!$A$3:GW$100,GW$1,FALSE))</f>
        <v>0</v>
      </c>
      <c r="GX36">
        <f>IF(ISNA(VLOOKUP('W. VaR &amp; Peak Pos By Trader'!$A34,'Import Peak'!$A$3:GX$100,GX$1,FALSE)),0,VLOOKUP('W. VaR &amp; Peak Pos By Trader'!$A34,'Import Peak'!$A$3:GX$100,GX$1,FALSE))</f>
        <v>0</v>
      </c>
      <c r="GY36">
        <f>IF(ISNA(VLOOKUP('W. VaR &amp; Peak Pos By Trader'!$A34,'Import Peak'!$A$3:GY$100,GY$1,FALSE)),0,VLOOKUP('W. VaR &amp; Peak Pos By Trader'!$A34,'Import Peak'!$A$3:GY$100,GY$1,FALSE))</f>
        <v>0</v>
      </c>
      <c r="GZ36">
        <f>IF(ISNA(VLOOKUP('W. VaR &amp; Peak Pos By Trader'!$A34,'Import Peak'!$A$3:GZ$100,GZ$1,FALSE)),0,VLOOKUP('W. VaR &amp; Peak Pos By Trader'!$A34,'Import Peak'!$A$3:GZ$100,GZ$1,FALSE))</f>
        <v>0</v>
      </c>
      <c r="HA36">
        <f>IF(ISNA(VLOOKUP('W. VaR &amp; Peak Pos By Trader'!$A34,'Import Peak'!$A$3:HA$100,HA$1,FALSE)),0,VLOOKUP('W. VaR &amp; Peak Pos By Trader'!$A34,'Import Peak'!$A$3:HA$100,HA$1,FALSE))</f>
        <v>0</v>
      </c>
      <c r="HB36">
        <f>IF(ISNA(VLOOKUP('W. VaR &amp; Peak Pos By Trader'!$A34,'Import Peak'!$A$3:HB$100,HB$1,FALSE)),0,VLOOKUP('W. VaR &amp; Peak Pos By Trader'!$A34,'Import Peak'!$A$3:HB$100,HB$1,FALSE))</f>
        <v>0</v>
      </c>
      <c r="HC36">
        <f>IF(ISNA(VLOOKUP('W. VaR &amp; Peak Pos By Trader'!$A34,'Import Peak'!$A$3:HC$100,HC$1,FALSE)),0,VLOOKUP('W. VaR &amp; Peak Pos By Trader'!$A34,'Import Peak'!$A$3:HC$100,HC$1,FALSE))</f>
        <v>0</v>
      </c>
      <c r="HD36">
        <f>IF(ISNA(VLOOKUP('W. VaR &amp; Peak Pos By Trader'!$A34,'Import Peak'!$A$3:HD$100,HD$1,FALSE)),0,VLOOKUP('W. VaR &amp; Peak Pos By Trader'!$A34,'Import Peak'!$A$3:HD$100,HD$1,FALSE))</f>
        <v>0</v>
      </c>
      <c r="HE36">
        <f>IF(ISNA(VLOOKUP('W. VaR &amp; Peak Pos By Trader'!$A34,'Import Peak'!$A$3:HE$100,HE$1,FALSE)),0,VLOOKUP('W. VaR &amp; Peak Pos By Trader'!$A34,'Import Peak'!$A$3:HE$100,HE$1,FALSE))</f>
        <v>0</v>
      </c>
      <c r="HF36">
        <f>IF(ISNA(VLOOKUP('W. VaR &amp; Peak Pos By Trader'!$A34,'Import Peak'!$A$3:HF$100,HF$1,FALSE)),0,VLOOKUP('W. VaR &amp; Peak Pos By Trader'!$A34,'Import Peak'!$A$3:HF$100,HF$1,FALSE))</f>
        <v>0</v>
      </c>
      <c r="HG36">
        <f>IF(ISNA(VLOOKUP('W. VaR &amp; Peak Pos By Trader'!$A34,'Import Peak'!$A$3:HG$100,HG$1,FALSE)),0,VLOOKUP('W. VaR &amp; Peak Pos By Trader'!$A34,'Import Peak'!$A$3:HG$100,HG$1,FALSE))</f>
        <v>0</v>
      </c>
      <c r="HH36">
        <f>IF(ISNA(VLOOKUP('W. VaR &amp; Peak Pos By Trader'!$A34,'Import Peak'!$A$3:HH$100,HH$1,FALSE)),0,VLOOKUP('W. VaR &amp; Peak Pos By Trader'!$A34,'Import Peak'!$A$3:HH$100,HH$1,FALSE))</f>
        <v>0</v>
      </c>
      <c r="HI36">
        <f>IF(ISNA(VLOOKUP('W. VaR &amp; Peak Pos By Trader'!$A34,'Import Peak'!$A$3:HI$100,HI$1,FALSE)),0,VLOOKUP('W. VaR &amp; Peak Pos By Trader'!$A34,'Import Peak'!$A$3:HI$100,HI$1,FALSE))</f>
        <v>0</v>
      </c>
      <c r="HJ36">
        <f>IF(ISNA(VLOOKUP('W. VaR &amp; Peak Pos By Trader'!$A34,'Import Peak'!$A$3:HJ$100,HJ$1,FALSE)),0,VLOOKUP('W. VaR &amp; Peak Pos By Trader'!$A34,'Import Peak'!$A$3:HJ$100,HJ$1,FALSE))</f>
        <v>0</v>
      </c>
      <c r="HK36">
        <f>IF(ISNA(VLOOKUP('W. VaR &amp; Peak Pos By Trader'!$A34,'Import Peak'!$A$3:HK$100,HK$1,FALSE)),0,VLOOKUP('W. VaR &amp; Peak Pos By Trader'!$A34,'Import Peak'!$A$3:HK$100,HK$1,FALSE))</f>
        <v>0</v>
      </c>
      <c r="HL36">
        <f>IF(ISNA(VLOOKUP('W. VaR &amp; Peak Pos By Trader'!$A34,'Import Peak'!$A$3:HL$100,HL$1,FALSE)),0,VLOOKUP('W. VaR &amp; Peak Pos By Trader'!$A34,'Import Peak'!$A$3:HL$100,HL$1,FALSE))</f>
        <v>0</v>
      </c>
      <c r="HM36">
        <f>IF(ISNA(VLOOKUP('W. VaR &amp; Peak Pos By Trader'!$A34,'Import Peak'!$A$3:HM$100,HM$1,FALSE)),0,VLOOKUP('W. VaR &amp; Peak Pos By Trader'!$A34,'Import Peak'!$A$3:HM$100,HM$1,FALSE))</f>
        <v>0</v>
      </c>
      <c r="HN36">
        <f>IF(ISNA(VLOOKUP('W. VaR &amp; Peak Pos By Trader'!$A34,'Import Peak'!$A$3:HN$100,HN$1,FALSE)),0,VLOOKUP('W. VaR &amp; Peak Pos By Trader'!$A34,'Import Peak'!$A$3:HN$100,HN$1,FALSE))</f>
        <v>0</v>
      </c>
      <c r="HO36">
        <f>IF(ISNA(VLOOKUP('W. VaR &amp; Peak Pos By Trader'!$A34,'Import Peak'!$A$3:HO$100,HO$1,FALSE)),0,VLOOKUP('W. VaR &amp; Peak Pos By Trader'!$A34,'Import Peak'!$A$3:HO$100,HO$1,FALSE))</f>
        <v>0</v>
      </c>
      <c r="HP36">
        <f>IF(ISNA(VLOOKUP('W. VaR &amp; Peak Pos By Trader'!$A34,'Import Peak'!$A$3:HP$100,HP$1,FALSE)),0,VLOOKUP('W. VaR &amp; Peak Pos By Trader'!$A34,'Import Peak'!$A$3:HP$100,HP$1,FALSE))</f>
        <v>0</v>
      </c>
      <c r="HQ36">
        <f>IF(ISNA(VLOOKUP('W. VaR &amp; Peak Pos By Trader'!$A34,'Import Peak'!$A$3:HQ$100,HQ$1,FALSE)),0,VLOOKUP('W. VaR &amp; Peak Pos By Trader'!$A34,'Import Peak'!$A$3:HQ$100,HQ$1,FALSE))</f>
        <v>0</v>
      </c>
      <c r="HR36">
        <f>IF(ISNA(VLOOKUP('W. VaR &amp; Peak Pos By Trader'!$A34,'Import Peak'!$A$3:HR$100,HR$1,FALSE)),0,VLOOKUP('W. VaR &amp; Peak Pos By Trader'!$A34,'Import Peak'!$A$3:HR$100,HR$1,FALSE))</f>
        <v>0</v>
      </c>
      <c r="HS36">
        <f>IF(ISNA(VLOOKUP('W. VaR &amp; Peak Pos By Trader'!$A34,'Import Peak'!$A$3:HS$100,HS$1,FALSE)),0,VLOOKUP('W. VaR &amp; Peak Pos By Trader'!$A34,'Import Peak'!$A$3:HS$100,HS$1,FALSE))</f>
        <v>0</v>
      </c>
      <c r="HT36">
        <f>IF(ISNA(VLOOKUP('W. VaR &amp; Peak Pos By Trader'!$A34,'Import Peak'!$A$3:HT$100,HT$1,FALSE)),0,VLOOKUP('W. VaR &amp; Peak Pos By Trader'!$A34,'Import Peak'!$A$3:HT$100,HT$1,FALSE))</f>
        <v>0</v>
      </c>
      <c r="HU36">
        <f>IF(ISNA(VLOOKUP('W. VaR &amp; Peak Pos By Trader'!$A34,'Import Peak'!$A$3:HU$100,HU$1,FALSE)),0,VLOOKUP('W. VaR &amp; Peak Pos By Trader'!$A34,'Import Peak'!$A$3:HU$100,HU$1,FALSE))</f>
        <v>0</v>
      </c>
      <c r="HV36">
        <f>IF(ISNA(VLOOKUP('W. VaR &amp; Peak Pos By Trader'!$A34,'Import Peak'!$A$3:HV$100,HV$1,FALSE)),0,VLOOKUP('W. VaR &amp; Peak Pos By Trader'!$A34,'Import Peak'!$A$3:HV$100,HV$1,FALSE))</f>
        <v>0</v>
      </c>
      <c r="HW36">
        <f>IF(ISNA(VLOOKUP('W. VaR &amp; Peak Pos By Trader'!$A34,'Import Peak'!$A$3:HW$100,HW$1,FALSE)),0,VLOOKUP('W. VaR &amp; Peak Pos By Trader'!$A34,'Import Peak'!$A$3:HW$100,HW$1,FALSE))</f>
        <v>0</v>
      </c>
      <c r="HX36">
        <f>IF(ISNA(VLOOKUP('W. VaR &amp; Peak Pos By Trader'!$A34,'Import Peak'!$A$3:HX$100,HX$1,FALSE)),0,VLOOKUP('W. VaR &amp; Peak Pos By Trader'!$A34,'Import Peak'!$A$3:HX$100,HX$1,FALSE))</f>
        <v>0</v>
      </c>
      <c r="HY36">
        <f>IF(ISNA(VLOOKUP('W. VaR &amp; Peak Pos By Trader'!$A34,'Import Peak'!$A$3:HY$100,HY$1,FALSE)),0,VLOOKUP('W. VaR &amp; Peak Pos By Trader'!$A34,'Import Peak'!$A$3:HY$100,HY$1,FALSE))</f>
        <v>0</v>
      </c>
      <c r="HZ36">
        <f>IF(ISNA(VLOOKUP('W. VaR &amp; Peak Pos By Trader'!$A34,'Import Peak'!$A$3:HZ$100,HZ$1,FALSE)),0,VLOOKUP('W. VaR &amp; Peak Pos By Trader'!$A34,'Import Peak'!$A$3:HZ$100,HZ$1,FALSE))</f>
        <v>0</v>
      </c>
      <c r="IA36">
        <f>IF(ISNA(VLOOKUP('W. VaR &amp; Peak Pos By Trader'!$A34,'Import Peak'!$A$3:IA$100,IA$1,FALSE)),0,VLOOKUP('W. VaR &amp; Peak Pos By Trader'!$A34,'Import Peak'!$A$3:IA$100,IA$1,FALSE))</f>
        <v>0</v>
      </c>
      <c r="IB36">
        <f>IF(ISNA(VLOOKUP('W. VaR &amp; Peak Pos By Trader'!$A34,'Import Peak'!$A$3:IB$100,IB$1,FALSE)),0,VLOOKUP('W. VaR &amp; Peak Pos By Trader'!$A34,'Import Peak'!$A$3:IB$100,IB$1,FALSE))</f>
        <v>0</v>
      </c>
      <c r="IC36">
        <f>IF(ISNA(VLOOKUP('W. VaR &amp; Peak Pos By Trader'!$A34,'Import Peak'!$A$3:IC$100,IC$1,FALSE)),0,VLOOKUP('W. VaR &amp; Peak Pos By Trader'!$A34,'Import Peak'!$A$3:IC$100,IC$1,FALSE))</f>
        <v>0</v>
      </c>
    </row>
    <row r="37" spans="1:237">
      <c r="A37" s="20" t="s">
        <v>13</v>
      </c>
      <c r="B37" s="14">
        <f>IF(ISNA(VLOOKUP('W. VaR &amp; Peak Pos By Trader'!$A35,'Import Peak'!$A$3:B$100,B$1,FALSE)),0,VLOOKUP('W. VaR &amp; Peak Pos By Trader'!$A35,'Import Peak'!$A$3:B$100,B$1,FALSE))</f>
        <v>0</v>
      </c>
      <c r="C37" s="14">
        <f>IF(ISNA(VLOOKUP('W. VaR &amp; Peak Pos By Trader'!$A35,'Import Peak'!$A$3:C$100,C$1,FALSE)),0,VLOOKUP('W. VaR &amp; Peak Pos By Trader'!$A35,'Import Peak'!$A$3:C$100,C$1,FALSE))</f>
        <v>0</v>
      </c>
      <c r="D37" s="14">
        <f>IF(ISNA(VLOOKUP('W. VaR &amp; Peak Pos By Trader'!$A35,'Import Peak'!$A$3:D$100,D$1,FALSE)),0,VLOOKUP('W. VaR &amp; Peak Pos By Trader'!$A35,'Import Peak'!$A$3:D$100,D$1,FALSE))</f>
        <v>0</v>
      </c>
      <c r="E37" s="14">
        <f>IF(ISNA(VLOOKUP('W. VaR &amp; Peak Pos By Trader'!$A35,'Import Peak'!$A$3:E$100,E$1,FALSE)),0,VLOOKUP('W. VaR &amp; Peak Pos By Trader'!$A35,'Import Peak'!$A$3:E$100,E$1,FALSE))</f>
        <v>0</v>
      </c>
      <c r="F37" s="14">
        <f>IF(ISNA(VLOOKUP('W. VaR &amp; Peak Pos By Trader'!$A35,'Import Peak'!$A$3:F$100,F$1,FALSE)),0,VLOOKUP('W. VaR &amp; Peak Pos By Trader'!$A35,'Import Peak'!$A$3:F$100,F$1,FALSE))</f>
        <v>0</v>
      </c>
      <c r="G37" s="14">
        <f>IF(ISNA(VLOOKUP('W. VaR &amp; Peak Pos By Trader'!$A35,'Import Peak'!$A$3:G$100,G$1,FALSE)),0,VLOOKUP('W. VaR &amp; Peak Pos By Trader'!$A35,'Import Peak'!$A$3:G$100,G$1,FALSE))</f>
        <v>0</v>
      </c>
      <c r="H37" s="14">
        <f>IF(ISNA(VLOOKUP('W. VaR &amp; Peak Pos By Trader'!$A35,'Import Peak'!$A$3:H$100,H$1,FALSE)),0,VLOOKUP('W. VaR &amp; Peak Pos By Trader'!$A35,'Import Peak'!$A$3:H$100,H$1,FALSE))</f>
        <v>2833.4354937722005</v>
      </c>
      <c r="I37" s="14">
        <f>IF(ISNA(VLOOKUP('W. VaR &amp; Peak Pos By Trader'!$A35,'Import Peak'!$A$3:I$100,I$1,FALSE)),0,VLOOKUP('W. VaR &amp; Peak Pos By Trader'!$A35,'Import Peak'!$A$3:I$100,I$1,FALSE))</f>
        <v>-120221.53622980772</v>
      </c>
      <c r="J37" s="14">
        <f>IF(ISNA(VLOOKUP('W. VaR &amp; Peak Pos By Trader'!$A35,'Import Peak'!$A$3:J$100,J$1,FALSE)),0,VLOOKUP('W. VaR &amp; Peak Pos By Trader'!$A35,'Import Peak'!$A$3:J$100,J$1,FALSE))</f>
        <v>-125917.05798138045</v>
      </c>
      <c r="K37" s="14">
        <f>IF(ISNA(VLOOKUP('W. VaR &amp; Peak Pos By Trader'!$A35,'Import Peak'!$A$3:K$100,K$1,FALSE)),0,VLOOKUP('W. VaR &amp; Peak Pos By Trader'!$A35,'Import Peak'!$A$3:K$100,K$1,FALSE))</f>
        <v>29180.529744024618</v>
      </c>
      <c r="L37" s="14">
        <f>IF(ISNA(VLOOKUP('W. VaR &amp; Peak Pos By Trader'!$A35,'Import Peak'!$A$3:L$100,L$1,FALSE)),0,VLOOKUP('W. VaR &amp; Peak Pos By Trader'!$A35,'Import Peak'!$A$3:L$100,L$1,FALSE))</f>
        <v>12030.459590351124</v>
      </c>
      <c r="M37" s="14">
        <f>IF(ISNA(VLOOKUP('W. VaR &amp; Peak Pos By Trader'!$A35,'Import Peak'!$A$3:M$100,M$1,FALSE)),0,VLOOKUP('W. VaR &amp; Peak Pos By Trader'!$A35,'Import Peak'!$A$3:M$100,M$1,FALSE))</f>
        <v>-160770.79007238126</v>
      </c>
      <c r="N37" s="14">
        <f>IF(ISNA(VLOOKUP('W. VaR &amp; Peak Pos By Trader'!$A35,'Import Peak'!$A$3:N$100,N$1,FALSE)),0,VLOOKUP('W. VaR &amp; Peak Pos By Trader'!$A35,'Import Peak'!$A$3:N$100,N$1,FALSE))</f>
        <v>-167519.92000389873</v>
      </c>
      <c r="O37" s="14">
        <f>IF(ISNA(VLOOKUP('W. VaR &amp; Peak Pos By Trader'!$A35,'Import Peak'!$A$3:O$100,O$1,FALSE)),0,VLOOKUP('W. VaR &amp; Peak Pos By Trader'!$A35,'Import Peak'!$A$3:O$100,O$1,FALSE))</f>
        <v>-129557.60476947048</v>
      </c>
      <c r="P37" s="14">
        <f>IF(ISNA(VLOOKUP('W. VaR &amp; Peak Pos By Trader'!$A35,'Import Peak'!$A$3:P$100,P$1,FALSE)),0,VLOOKUP('W. VaR &amp; Peak Pos By Trader'!$A35,'Import Peak'!$A$3:P$100,P$1,FALSE))</f>
        <v>-467340.05000966793</v>
      </c>
      <c r="Q37" s="14">
        <f>IF(ISNA(VLOOKUP('W. VaR &amp; Peak Pos By Trader'!$A35,'Import Peak'!$A$3:Q$100,Q$1,FALSE)),0,VLOOKUP('W. VaR &amp; Peak Pos By Trader'!$A35,'Import Peak'!$A$3:Q$100,Q$1,FALSE))</f>
        <v>-352490.40971410007</v>
      </c>
      <c r="R37" s="14">
        <f>IF(ISNA(VLOOKUP('W. VaR &amp; Peak Pos By Trader'!$A35,'Import Peak'!$A$3:R$100,R$1,FALSE)),0,VLOOKUP('W. VaR &amp; Peak Pos By Trader'!$A35,'Import Peak'!$A$3:R$100,R$1,FALSE))</f>
        <v>-22034.736385375927</v>
      </c>
      <c r="S37" s="14">
        <f>IF(ISNA(VLOOKUP('W. VaR &amp; Peak Pos By Trader'!$A35,'Import Peak'!$A$3:S$100,S$1,FALSE)),0,VLOOKUP('W. VaR &amp; Peak Pos By Trader'!$A35,'Import Peak'!$A$3:S$100,S$1,FALSE))</f>
        <v>-112768.09348510431</v>
      </c>
      <c r="T37" s="14">
        <f>IF(ISNA(VLOOKUP('W. VaR &amp; Peak Pos By Trader'!$A35,'Import Peak'!$A$3:T$100,T$1,FALSE)),0,VLOOKUP('W. VaR &amp; Peak Pos By Trader'!$A35,'Import Peak'!$A$3:T$100,T$1,FALSE))</f>
        <v>-134117.93951735529</v>
      </c>
      <c r="U37" s="14">
        <f>IF(ISNA(VLOOKUP('W. VaR &amp; Peak Pos By Trader'!$A35,'Import Peak'!$A$3:U$100,U$1,FALSE)),0,VLOOKUP('W. VaR &amp; Peak Pos By Trader'!$A35,'Import Peak'!$A$3:U$100,U$1,FALSE))</f>
        <v>-126810.13277067814</v>
      </c>
      <c r="V37" s="14">
        <f>IF(ISNA(VLOOKUP('W. VaR &amp; Peak Pos By Trader'!$A35,'Import Peak'!$A$3:V$100,V$1,FALSE)),0,VLOOKUP('W. VaR &amp; Peak Pos By Trader'!$A35,'Import Peak'!$A$3:V$100,V$1,FALSE))</f>
        <v>-142654.54303330812</v>
      </c>
      <c r="W37" s="14">
        <f>IF(ISNA(VLOOKUP('W. VaR &amp; Peak Pos By Trader'!$A35,'Import Peak'!$A$3:W$100,W$1,FALSE)),0,VLOOKUP('W. VaR &amp; Peak Pos By Trader'!$A35,'Import Peak'!$A$3:W$100,W$1,FALSE))</f>
        <v>-132348.2159547733</v>
      </c>
      <c r="X37" s="14">
        <f>IF(ISNA(VLOOKUP('W. VaR &amp; Peak Pos By Trader'!$A35,'Import Peak'!$A$3:X$100,X$1,FALSE)),0,VLOOKUP('W. VaR &amp; Peak Pos By Trader'!$A35,'Import Peak'!$A$3:X$100,X$1,FALSE))</f>
        <v>-143698.23701884397</v>
      </c>
      <c r="Y37" s="14">
        <f>IF(ISNA(VLOOKUP('W. VaR &amp; Peak Pos By Trader'!$A35,'Import Peak'!$A$3:Y$100,Y$1,FALSE)),0,VLOOKUP('W. VaR &amp; Peak Pos By Trader'!$A35,'Import Peak'!$A$3:Y$100,Y$1,FALSE))</f>
        <v>-104056.46315126168</v>
      </c>
      <c r="Z37" s="14">
        <f>IF(ISNA(VLOOKUP('W. VaR &amp; Peak Pos By Trader'!$A35,'Import Peak'!$A$3:Z$100,Z$1,FALSE)),0,VLOOKUP('W. VaR &amp; Peak Pos By Trader'!$A35,'Import Peak'!$A$3:Z$100,Z$1,FALSE))</f>
        <v>-110772.42942744812</v>
      </c>
      <c r="AA37" s="14">
        <f>IF(ISNA(VLOOKUP('W. VaR &amp; Peak Pos By Trader'!$A35,'Import Peak'!$A$3:AA$100,AA$1,FALSE)),0,VLOOKUP('W. VaR &amp; Peak Pos By Trader'!$A35,'Import Peak'!$A$3:AA$100,AA$1,FALSE))</f>
        <v>-126301.11673269217</v>
      </c>
      <c r="AB37" s="14">
        <f>IF(ISNA(VLOOKUP('W. VaR &amp; Peak Pos By Trader'!$A35,'Import Peak'!$A$3:AB$100,AB$1,FALSE)),0,VLOOKUP('W. VaR &amp; Peak Pos By Trader'!$A35,'Import Peak'!$A$3:AB$100,AB$1,FALSE))</f>
        <v>-140796.03906450639</v>
      </c>
      <c r="AC37" s="14">
        <f>IF(ISNA(VLOOKUP('W. VaR &amp; Peak Pos By Trader'!$A35,'Import Peak'!$A$3:AC$100,AC$1,FALSE)),0,VLOOKUP('W. VaR &amp; Peak Pos By Trader'!$A35,'Import Peak'!$A$3:AC$100,AC$1,FALSE))</f>
        <v>-137729.81803050704</v>
      </c>
      <c r="AD37" s="14">
        <f>IF(ISNA(VLOOKUP('W. VaR &amp; Peak Pos By Trader'!$A35,'Import Peak'!$A$3:AD$100,AD$1,FALSE)),0,VLOOKUP('W. VaR &amp; Peak Pos By Trader'!$A35,'Import Peak'!$A$3:AD$100,AD$1,FALSE))</f>
        <v>-123760.04688004836</v>
      </c>
      <c r="AE37" s="14">
        <f>IF(ISNA(VLOOKUP('W. VaR &amp; Peak Pos By Trader'!$A35,'Import Peak'!$A$3:AE$100,AE$1,FALSE)),0,VLOOKUP('W. VaR &amp; Peak Pos By Trader'!$A35,'Import Peak'!$A$3:AE$100,AE$1,FALSE))</f>
        <v>-60060.280528939438</v>
      </c>
      <c r="AF37" s="14">
        <f>IF(ISNA(VLOOKUP('W. VaR &amp; Peak Pos By Trader'!$A35,'Import Peak'!$A$3:AF$100,AF$1,FALSE)),0,VLOOKUP('W. VaR &amp; Peak Pos By Trader'!$A35,'Import Peak'!$A$3:AF$100,AF$1,FALSE))</f>
        <v>-53100.427020009665</v>
      </c>
      <c r="AG37" s="14">
        <f>IF(ISNA(VLOOKUP('W. VaR &amp; Peak Pos By Trader'!$A35,'Import Peak'!$A$3:AG$100,AG$1,FALSE)),0,VLOOKUP('W. VaR &amp; Peak Pos By Trader'!$A35,'Import Peak'!$A$3:AG$100,AG$1,FALSE))</f>
        <v>-57309.557718132477</v>
      </c>
      <c r="AH37" s="14">
        <f>IF(ISNA(VLOOKUP('W. VaR &amp; Peak Pos By Trader'!$A35,'Import Peak'!$A$3:AH$100,AH$1,FALSE)),0,VLOOKUP('W. VaR &amp; Peak Pos By Trader'!$A35,'Import Peak'!$A$3:AH$100,AH$1,FALSE))</f>
        <v>-54098.949350460302</v>
      </c>
      <c r="AI37" s="14">
        <f>IF(ISNA(VLOOKUP('W. VaR &amp; Peak Pos By Trader'!$A35,'Import Peak'!$A$3:AI$100,AI$1,FALSE)),0,VLOOKUP('W. VaR &amp; Peak Pos By Trader'!$A35,'Import Peak'!$A$3:AI$100,AI$1,FALSE))</f>
        <v>-47893.437017513432</v>
      </c>
      <c r="AJ37" s="14">
        <f>IF(ISNA(VLOOKUP('W. VaR &amp; Peak Pos By Trader'!$A35,'Import Peak'!$A$3:AJ$100,AJ$1,FALSE)),0,VLOOKUP('W. VaR &amp; Peak Pos By Trader'!$A35,'Import Peak'!$A$3:AJ$100,AJ$1,FALSE))</f>
        <v>-51774.818927380475</v>
      </c>
      <c r="AK37" s="14">
        <f>IF(ISNA(VLOOKUP('W. VaR &amp; Peak Pos By Trader'!$A35,'Import Peak'!$A$3:AK$100,AK$1,FALSE)),0,VLOOKUP('W. VaR &amp; Peak Pos By Trader'!$A35,'Import Peak'!$A$3:AK$100,AK$1,FALSE))</f>
        <v>-28746.958080537392</v>
      </c>
      <c r="AL37" s="14">
        <f>IF(ISNA(VLOOKUP('W. VaR &amp; Peak Pos By Trader'!$A35,'Import Peak'!$A$3:AL$100,AL$1,FALSE)),0,VLOOKUP('W. VaR &amp; Peak Pos By Trader'!$A35,'Import Peak'!$A$3:AL$100,AL$1,FALSE))</f>
        <v>-36585.38497741957</v>
      </c>
      <c r="AM37" s="14">
        <f>IF(ISNA(VLOOKUP('W. VaR &amp; Peak Pos By Trader'!$A35,'Import Peak'!$A$3:AM$100,AM$1,FALSE)),0,VLOOKUP('W. VaR &amp; Peak Pos By Trader'!$A35,'Import Peak'!$A$3:AM$100,AM$1,FALSE))</f>
        <v>-51437.698325315352</v>
      </c>
      <c r="AN37" s="14">
        <f>IF(ISNA(VLOOKUP('W. VaR &amp; Peak Pos By Trader'!$A35,'Import Peak'!$A$3:AN$100,AN$1,FALSE)),0,VLOOKUP('W. VaR &amp; Peak Pos By Trader'!$A35,'Import Peak'!$A$3:AN$100,AN$1,FALSE))</f>
        <v>-120162.98368504418</v>
      </c>
      <c r="AO37" s="14">
        <f>IF(ISNA(VLOOKUP('W. VaR &amp; Peak Pos By Trader'!$A35,'Import Peak'!$A$3:AO$100,AO$1,FALSE)),0,VLOOKUP('W. VaR &amp; Peak Pos By Trader'!$A35,'Import Peak'!$A$3:AO$100,AO$1,FALSE))</f>
        <v>-119214.20549825886</v>
      </c>
      <c r="AP37" s="14">
        <f>IF(ISNA(VLOOKUP('W. VaR &amp; Peak Pos By Trader'!$A35,'Import Peak'!$A$3:AP$100,AP$1,FALSE)),0,VLOOKUP('W. VaR &amp; Peak Pos By Trader'!$A35,'Import Peak'!$A$3:AP$100,AP$1,FALSE))</f>
        <v>-92694.576329386851</v>
      </c>
      <c r="AQ37" s="14">
        <f>IF(ISNA(VLOOKUP('W. VaR &amp; Peak Pos By Trader'!$A35,'Import Peak'!$A$3:AQ$100,AQ$1,FALSE)),0,VLOOKUP('W. VaR &amp; Peak Pos By Trader'!$A35,'Import Peak'!$A$3:AQ$100,AQ$1,FALSE))</f>
        <v>-48020.256616884406</v>
      </c>
      <c r="AR37" s="14">
        <f>IF(ISNA(VLOOKUP('W. VaR &amp; Peak Pos By Trader'!$A35,'Import Peak'!$A$3:AR$100,AR$1,FALSE)),0,VLOOKUP('W. VaR &amp; Peak Pos By Trader'!$A35,'Import Peak'!$A$3:AR$100,AR$1,FALSE))</f>
        <v>-45880.337628594272</v>
      </c>
      <c r="AS37" s="14">
        <f>IF(ISNA(VLOOKUP('W. VaR &amp; Peak Pos By Trader'!$A35,'Import Peak'!$A$3:AS$100,AS$1,FALSE)),0,VLOOKUP('W. VaR &amp; Peak Pos By Trader'!$A35,'Import Peak'!$A$3:AS$100,AS$1,FALSE))</f>
        <v>-52992.458169058584</v>
      </c>
      <c r="AT37" s="14">
        <f>IF(ISNA(VLOOKUP('W. VaR &amp; Peak Pos By Trader'!$A35,'Import Peak'!$A$3:AT$100,AT$1,FALSE)),0,VLOOKUP('W. VaR &amp; Peak Pos By Trader'!$A35,'Import Peak'!$A$3:AT$100,AT$1,FALSE))</f>
        <v>17229.731953553845</v>
      </c>
      <c r="AU37" s="14">
        <f>IF(ISNA(VLOOKUP('W. VaR &amp; Peak Pos By Trader'!$A35,'Import Peak'!$A$3:AU$100,AU$1,FALSE)),0,VLOOKUP('W. VaR &amp; Peak Pos By Trader'!$A35,'Import Peak'!$A$3:AU$100,AU$1,FALSE))</f>
        <v>18201.583884076961</v>
      </c>
      <c r="AV37" s="14">
        <f>IF(ISNA(VLOOKUP('W. VaR &amp; Peak Pos By Trader'!$A35,'Import Peak'!$A$3:AV$100,AV$1,FALSE)),0,VLOOKUP('W. VaR &amp; Peak Pos By Trader'!$A35,'Import Peak'!$A$3:AV$100,AV$1,FALSE))</f>
        <v>23998.581666399328</v>
      </c>
      <c r="AW37" s="14">
        <f>IF(ISNA(VLOOKUP('W. VaR &amp; Peak Pos By Trader'!$A35,'Import Peak'!$A$3:AW$100,AW$1,FALSE)),0,VLOOKUP('W. VaR &amp; Peak Pos By Trader'!$A35,'Import Peak'!$A$3:AW$100,AW$1,FALSE))</f>
        <v>49883.340161668697</v>
      </c>
      <c r="AX37" s="14">
        <f>IF(ISNA(VLOOKUP('W. VaR &amp; Peak Pos By Trader'!$A35,'Import Peak'!$A$3:AX$100,AX$1,FALSE)),0,VLOOKUP('W. VaR &amp; Peak Pos By Trader'!$A35,'Import Peak'!$A$3:AX$100,AX$1,FALSE))</f>
        <v>37448.810069099221</v>
      </c>
      <c r="AY37" s="14">
        <f>IF(ISNA(VLOOKUP('W. VaR &amp; Peak Pos By Trader'!$A35,'Import Peak'!$A$3:AY$100,AY$1,FALSE)),0,VLOOKUP('W. VaR &amp; Peak Pos By Trader'!$A35,'Import Peak'!$A$3:AY$100,AY$1,FALSE))</f>
        <v>30215.261495773204</v>
      </c>
      <c r="AZ37" s="14">
        <f>IF(ISNA(VLOOKUP('W. VaR &amp; Peak Pos By Trader'!$A35,'Import Peak'!$A$3:AZ$100,AZ$1,FALSE)),0,VLOOKUP('W. VaR &amp; Peak Pos By Trader'!$A35,'Import Peak'!$A$3:AZ$100,AZ$1,FALSE))</f>
        <v>25474.640130979737</v>
      </c>
      <c r="BA37" s="14">
        <f>IF(ISNA(VLOOKUP('W. VaR &amp; Peak Pos By Trader'!$A35,'Import Peak'!$A$3:BA$100,BA$1,FALSE)),0,VLOOKUP('W. VaR &amp; Peak Pos By Trader'!$A35,'Import Peak'!$A$3:BA$100,BA$1,FALSE))</f>
        <v>25555.482494158379</v>
      </c>
      <c r="BB37" s="14">
        <f>IF(ISNA(VLOOKUP('W. VaR &amp; Peak Pos By Trader'!$A35,'Import Peak'!$A$3:BB$100,BB$1,FALSE)),0,VLOOKUP('W. VaR &amp; Peak Pos By Trader'!$A35,'Import Peak'!$A$3:BB$100,BB$1,FALSE))</f>
        <v>30962.99141858891</v>
      </c>
      <c r="BC37" s="14">
        <f>IF(ISNA(VLOOKUP('W. VaR &amp; Peak Pos By Trader'!$A35,'Import Peak'!$A$3:BC$100,BC$1,FALSE)),0,VLOOKUP('W. VaR &amp; Peak Pos By Trader'!$A35,'Import Peak'!$A$3:BC$100,BC$1,FALSE))</f>
        <v>43845.490842441803</v>
      </c>
      <c r="BD37" s="14">
        <f>IF(ISNA(VLOOKUP('W. VaR &amp; Peak Pos By Trader'!$A35,'Import Peak'!$A$3:BD$100,BD$1,FALSE)),0,VLOOKUP('W. VaR &amp; Peak Pos By Trader'!$A35,'Import Peak'!$A$3:BD$100,BD$1,FALSE))</f>
        <v>42017.454359986375</v>
      </c>
      <c r="BE37" s="14">
        <f>IF(ISNA(VLOOKUP('W. VaR &amp; Peak Pos By Trader'!$A35,'Import Peak'!$A$3:BE$100,BE$1,FALSE)),0,VLOOKUP('W. VaR &amp; Peak Pos By Trader'!$A35,'Import Peak'!$A$3:BE$100,BE$1,FALSE))</f>
        <v>38292.047020478261</v>
      </c>
      <c r="BF37" s="14">
        <f>IF(ISNA(VLOOKUP('W. VaR &amp; Peak Pos By Trader'!$A35,'Import Peak'!$A$3:BF$100,BF$1,FALSE)),0,VLOOKUP('W. VaR &amp; Peak Pos By Trader'!$A35,'Import Peak'!$A$3:BF$100,BF$1,FALSE))</f>
        <v>18043.145201763225</v>
      </c>
      <c r="BG37" s="14">
        <f>IF(ISNA(VLOOKUP('W. VaR &amp; Peak Pos By Trader'!$A35,'Import Peak'!$A$3:BG$100,BG$1,FALSE)),0,VLOOKUP('W. VaR &amp; Peak Pos By Trader'!$A35,'Import Peak'!$A$3:BG$100,BG$1,FALSE))</f>
        <v>20451.24280090088</v>
      </c>
      <c r="BH37" s="14">
        <f>IF(ISNA(VLOOKUP('W. VaR &amp; Peak Pos By Trader'!$A35,'Import Peak'!$A$3:BH$100,BH$1,FALSE)),0,VLOOKUP('W. VaR &amp; Peak Pos By Trader'!$A35,'Import Peak'!$A$3:BH$100,BH$1,FALSE))</f>
        <v>24546.451587017305</v>
      </c>
      <c r="BI37" s="14">
        <f>IF(ISNA(VLOOKUP('W. VaR &amp; Peak Pos By Trader'!$A35,'Import Peak'!$A$3:BI$100,BI$1,FALSE)),0,VLOOKUP('W. VaR &amp; Peak Pos By Trader'!$A35,'Import Peak'!$A$3:BI$100,BI$1,FALSE))</f>
        <v>22970.451057764389</v>
      </c>
      <c r="BJ37" s="14">
        <f>IF(ISNA(VLOOKUP('W. VaR &amp; Peak Pos By Trader'!$A35,'Import Peak'!$A$3:BJ$100,BJ$1,FALSE)),0,VLOOKUP('W. VaR &amp; Peak Pos By Trader'!$A35,'Import Peak'!$A$3:BJ$100,BJ$1,FALSE))</f>
        <v>15381.064907090449</v>
      </c>
      <c r="BK37" s="14">
        <f>IF(ISNA(VLOOKUP('W. VaR &amp; Peak Pos By Trader'!$A35,'Import Peak'!$A$3:BK$100,BK$1,FALSE)),0,VLOOKUP('W. VaR &amp; Peak Pos By Trader'!$A35,'Import Peak'!$A$3:BK$100,BK$1,FALSE))</f>
        <v>9599.5246264297657</v>
      </c>
      <c r="BL37" s="14">
        <f>IF(ISNA(VLOOKUP('W. VaR &amp; Peak Pos By Trader'!$A35,'Import Peak'!$A$3:BL$100,BL$1,FALSE)),0,VLOOKUP('W. VaR &amp; Peak Pos By Trader'!$A35,'Import Peak'!$A$3:BL$100,BL$1,FALSE))</f>
        <v>-4250.2991086609236</v>
      </c>
      <c r="BM37" s="14">
        <f>IF(ISNA(VLOOKUP('W. VaR &amp; Peak Pos By Trader'!$A35,'Import Peak'!$A$3:BM$100,BM$1,FALSE)),0,VLOOKUP('W. VaR &amp; Peak Pos By Trader'!$A35,'Import Peak'!$A$3:BM$100,BM$1,FALSE))</f>
        <v>2297.3515135170401</v>
      </c>
      <c r="BN37" s="14">
        <f>IF(ISNA(VLOOKUP('W. VaR &amp; Peak Pos By Trader'!$A35,'Import Peak'!$A$3:BN$100,BN$1,FALSE)),0,VLOOKUP('W. VaR &amp; Peak Pos By Trader'!$A35,'Import Peak'!$A$3:BN$100,BN$1,FALSE))</f>
        <v>8786.7206557103873</v>
      </c>
      <c r="BO37" s="14">
        <f>IF(ISNA(VLOOKUP('W. VaR &amp; Peak Pos By Trader'!$A35,'Import Peak'!$A$3:BO$100,BO$1,FALSE)),0,VLOOKUP('W. VaR &amp; Peak Pos By Trader'!$A35,'Import Peak'!$A$3:BO$100,BO$1,FALSE))</f>
        <v>45067.309351788805</v>
      </c>
      <c r="BP37" s="14">
        <f>IF(ISNA(VLOOKUP('W. VaR &amp; Peak Pos By Trader'!$A35,'Import Peak'!$A$3:BP$100,BP$1,FALSE)),0,VLOOKUP('W. VaR &amp; Peak Pos By Trader'!$A35,'Import Peak'!$A$3:BP$100,BP$1,FALSE))</f>
        <v>41618.917811705454</v>
      </c>
      <c r="BQ37" s="14">
        <f>IF(ISNA(VLOOKUP('W. VaR &amp; Peak Pos By Trader'!$A35,'Import Peak'!$A$3:BQ$100,BQ$1,FALSE)),0,VLOOKUP('W. VaR &amp; Peak Pos By Trader'!$A35,'Import Peak'!$A$3:BQ$100,BQ$1,FALSE))</f>
        <v>36708.655880113925</v>
      </c>
      <c r="BR37" s="14">
        <f>IF(ISNA(VLOOKUP('W. VaR &amp; Peak Pos By Trader'!$A35,'Import Peak'!$A$3:BR$100,BR$1,FALSE)),0,VLOOKUP('W. VaR &amp; Peak Pos By Trader'!$A35,'Import Peak'!$A$3:BR$100,BR$1,FALSE))</f>
        <v>-65277.255177268569</v>
      </c>
      <c r="BS37" s="14">
        <f>IF(ISNA(VLOOKUP('W. VaR &amp; Peak Pos By Trader'!$A35,'Import Peak'!$A$3:BS$100,BS$1,FALSE)),0,VLOOKUP('W. VaR &amp; Peak Pos By Trader'!$A35,'Import Peak'!$A$3:BS$100,BS$1,FALSE))</f>
        <v>-59920.453003308525</v>
      </c>
      <c r="BT37" s="14">
        <f>IF(ISNA(VLOOKUP('W. VaR &amp; Peak Pos By Trader'!$A35,'Import Peak'!$A$3:BT$100,BT$1,FALSE)),0,VLOOKUP('W. VaR &amp; Peak Pos By Trader'!$A35,'Import Peak'!$A$3:BT$100,BT$1,FALSE))</f>
        <v>-67166.395118901943</v>
      </c>
      <c r="BU37" s="14">
        <f>IF(ISNA(VLOOKUP('W. VaR &amp; Peak Pos By Trader'!$A35,'Import Peak'!$A$3:BU$100,BU$1,FALSE)),0,VLOOKUP('W. VaR &amp; Peak Pos By Trader'!$A35,'Import Peak'!$A$3:BU$100,BU$1,FALSE))</f>
        <v>-54524.811324889997</v>
      </c>
      <c r="BV37" s="14">
        <f>IF(ISNA(VLOOKUP('W. VaR &amp; Peak Pos By Trader'!$A35,'Import Peak'!$A$3:BV$100,BV$1,FALSE)),0,VLOOKUP('W. VaR &amp; Peak Pos By Trader'!$A35,'Import Peak'!$A$3:BV$100,BV$1,FALSE))</f>
        <v>-62730.227915844429</v>
      </c>
      <c r="BW37" s="14">
        <f>IF(ISNA(VLOOKUP('W. VaR &amp; Peak Pos By Trader'!$A35,'Import Peak'!$A$3:BW$100,BW$1,FALSE)),0,VLOOKUP('W. VaR &amp; Peak Pos By Trader'!$A35,'Import Peak'!$A$3:BW$100,BW$1,FALSE))</f>
        <v>-64331.919927994932</v>
      </c>
      <c r="BX37" s="14">
        <f>IF(ISNA(VLOOKUP('W. VaR &amp; Peak Pos By Trader'!$A35,'Import Peak'!$A$3:BX$100,BX$1,FALSE)),0,VLOOKUP('W. VaR &amp; Peak Pos By Trader'!$A35,'Import Peak'!$A$3:BX$100,BX$1,FALSE))</f>
        <v>-102146.36614923364</v>
      </c>
      <c r="BY37" s="14">
        <f>IF(ISNA(VLOOKUP('W. VaR &amp; Peak Pos By Trader'!$A35,'Import Peak'!$A$3:BY$100,BY$1,FALSE)),0,VLOOKUP('W. VaR &amp; Peak Pos By Trader'!$A35,'Import Peak'!$A$3:BY$100,BY$1,FALSE))</f>
        <v>-109738.41133243231</v>
      </c>
      <c r="BZ37" s="14">
        <f>IF(ISNA(VLOOKUP('W. VaR &amp; Peak Pos By Trader'!$A35,'Import Peak'!$A$3:BZ$100,BZ$1,FALSE)),0,VLOOKUP('W. VaR &amp; Peak Pos By Trader'!$A35,'Import Peak'!$A$3:BZ$100,BZ$1,FALSE))</f>
        <v>-92449.308107469173</v>
      </c>
      <c r="CA37" s="14">
        <f>IF(ISNA(VLOOKUP('W. VaR &amp; Peak Pos By Trader'!$A35,'Import Peak'!$A$3:CA$100,CA$1,FALSE)),0,VLOOKUP('W. VaR &amp; Peak Pos By Trader'!$A35,'Import Peak'!$A$3:CA$100,CA$1,FALSE))</f>
        <v>-57112.515358443728</v>
      </c>
      <c r="CB37" s="14">
        <f>IF(ISNA(VLOOKUP('W. VaR &amp; Peak Pos By Trader'!$A35,'Import Peak'!$A$3:CB$100,CB$1,FALSE)),0,VLOOKUP('W. VaR &amp; Peak Pos By Trader'!$A35,'Import Peak'!$A$3:CB$100,CB$1,FALSE))</f>
        <v>-52549.684411103794</v>
      </c>
      <c r="CC37" s="14">
        <f>IF(ISNA(VLOOKUP('W. VaR &amp; Peak Pos By Trader'!$A35,'Import Peak'!$A$3:CC$100,CC$1,FALSE)),0,VLOOKUP('W. VaR &amp; Peak Pos By Trader'!$A35,'Import Peak'!$A$3:CC$100,CC$1,FALSE))</f>
        <v>-52296.764415581441</v>
      </c>
      <c r="CD37" s="14">
        <f>IF(ISNA(VLOOKUP('W. VaR &amp; Peak Pos By Trader'!$A35,'Import Peak'!$A$3:CD$100,CD$1,FALSE)),0,VLOOKUP('W. VaR &amp; Peak Pos By Trader'!$A35,'Import Peak'!$A$3:CD$100,CD$1,FALSE))</f>
        <v>-789.26569266485899</v>
      </c>
      <c r="CE37" s="14">
        <f>IF(ISNA(VLOOKUP('W. VaR &amp; Peak Pos By Trader'!$A35,'Import Peak'!$A$3:CE$100,CE$1,FALSE)),0,VLOOKUP('W. VaR &amp; Peak Pos By Trader'!$A35,'Import Peak'!$A$3:CE$100,CE$1,FALSE))</f>
        <v>-696.98191639163497</v>
      </c>
      <c r="CF37" s="14">
        <f>IF(ISNA(VLOOKUP('W. VaR &amp; Peak Pos By Trader'!$A35,'Import Peak'!$A$3:CF$100,CF$1,FALSE)),0,VLOOKUP('W. VaR &amp; Peak Pos By Trader'!$A35,'Import Peak'!$A$3:CF$100,CF$1,FALSE))</f>
        <v>-811.02867560832897</v>
      </c>
      <c r="CG37" s="14">
        <f>IF(ISNA(VLOOKUP('W. VaR &amp; Peak Pos By Trader'!$A35,'Import Peak'!$A$3:CG$100,CG$1,FALSE)),0,VLOOKUP('W. VaR &amp; Peak Pos By Trader'!$A35,'Import Peak'!$A$3:CG$100,CG$1,FALSE))</f>
        <v>-5546.448741977807</v>
      </c>
      <c r="CH37" s="14">
        <f>IF(ISNA(VLOOKUP('W. VaR &amp; Peak Pos By Trader'!$A35,'Import Peak'!$A$3:CH$100,CH$1,FALSE)),0,VLOOKUP('W. VaR &amp; Peak Pos By Trader'!$A35,'Import Peak'!$A$3:CH$100,CH$1,FALSE))</f>
        <v>-11445.101402300395</v>
      </c>
      <c r="CI37" s="14">
        <f>IF(ISNA(VLOOKUP('W. VaR &amp; Peak Pos By Trader'!$A35,'Import Peak'!$A$3:CI$100,CI$1,FALSE)),0,VLOOKUP('W. VaR &amp; Peak Pos By Trader'!$A35,'Import Peak'!$A$3:CI$100,CI$1,FALSE))</f>
        <v>-10973.98840712675</v>
      </c>
      <c r="CJ37" s="14">
        <f>IF(ISNA(VLOOKUP('W. VaR &amp; Peak Pos By Trader'!$A35,'Import Peak'!$A$3:CJ$100,CJ$1,FALSE)),0,VLOOKUP('W. VaR &amp; Peak Pos By Trader'!$A35,'Import Peak'!$A$3:CJ$100,CJ$1,FALSE))</f>
        <v>-6980.5572700684197</v>
      </c>
      <c r="CK37" s="14">
        <f>IF(ISNA(VLOOKUP('W. VaR &amp; Peak Pos By Trader'!$A35,'Import Peak'!$A$3:CK$100,CK$1,FALSE)),0,VLOOKUP('W. VaR &amp; Peak Pos By Trader'!$A35,'Import Peak'!$A$3:CK$100,CK$1,FALSE))</f>
        <v>-6941.2846047790563</v>
      </c>
      <c r="CL37" s="14">
        <f>IF(ISNA(VLOOKUP('W. VaR &amp; Peak Pos By Trader'!$A35,'Import Peak'!$A$3:CL$100,CL$1,FALSE)),0,VLOOKUP('W. VaR &amp; Peak Pos By Trader'!$A35,'Import Peak'!$A$3:CL$100,CL$1,FALSE))</f>
        <v>-3821.7883149601262</v>
      </c>
      <c r="CM37" s="14">
        <f>IF(ISNA(VLOOKUP('W. VaR &amp; Peak Pos By Trader'!$A35,'Import Peak'!$A$3:CM$100,CM$1,FALSE)),0,VLOOKUP('W. VaR &amp; Peak Pos By Trader'!$A35,'Import Peak'!$A$3:CM$100,CM$1,FALSE))</f>
        <v>-5601.6957628120217</v>
      </c>
      <c r="CN37" s="14">
        <f>IF(ISNA(VLOOKUP('W. VaR &amp; Peak Pos By Trader'!$A35,'Import Peak'!$A$3:CN$100,CN$1,FALSE)),0,VLOOKUP('W. VaR &amp; Peak Pos By Trader'!$A35,'Import Peak'!$A$3:CN$100,CN$1,FALSE))</f>
        <v>-4900.6900442660044</v>
      </c>
      <c r="CO37" s="14">
        <f>IF(ISNA(VLOOKUP('W. VaR &amp; Peak Pos By Trader'!$A35,'Import Peak'!$A$3:CO$100,CO$1,FALSE)),0,VLOOKUP('W. VaR &amp; Peak Pos By Trader'!$A35,'Import Peak'!$A$3:CO$100,CO$1,FALSE))</f>
        <v>-5996.0946803878369</v>
      </c>
      <c r="CP37" s="14">
        <f>IF(ISNA(VLOOKUP('W. VaR &amp; Peak Pos By Trader'!$A35,'Import Peak'!$A$3:CP$100,CP$1,FALSE)),0,VLOOKUP('W. VaR &amp; Peak Pos By Trader'!$A35,'Import Peak'!$A$3:CP$100,CP$1,FALSE))</f>
        <v>25947.191153161621</v>
      </c>
      <c r="CQ37" s="14">
        <f>IF(ISNA(VLOOKUP('W. VaR &amp; Peak Pos By Trader'!$A35,'Import Peak'!$A$3:CQ$100,CQ$1,FALSE)),0,VLOOKUP('W. VaR &amp; Peak Pos By Trader'!$A35,'Import Peak'!$A$3:CQ$100,CQ$1,FALSE))</f>
        <v>23890.504824719032</v>
      </c>
      <c r="CR37" s="14">
        <f>IF(ISNA(VLOOKUP('W. VaR &amp; Peak Pos By Trader'!$A35,'Import Peak'!$A$3:CR$100,CR$1,FALSE)),0,VLOOKUP('W. VaR &amp; Peak Pos By Trader'!$A35,'Import Peak'!$A$3:CR$100,CR$1,FALSE))</f>
        <v>25661.349543593267</v>
      </c>
      <c r="CS37" s="14">
        <f>IF(ISNA(VLOOKUP('W. VaR &amp; Peak Pos By Trader'!$A35,'Import Peak'!$A$3:CS$100,CS$1,FALSE)),0,VLOOKUP('W. VaR &amp; Peak Pos By Trader'!$A35,'Import Peak'!$A$3:CS$100,CS$1,FALSE))</f>
        <v>25558.792615328854</v>
      </c>
      <c r="CT37" s="14">
        <f>IF(ISNA(VLOOKUP('W. VaR &amp; Peak Pos By Trader'!$A35,'Import Peak'!$A$3:CT$100,CT$1,FALSE)),0,VLOOKUP('W. VaR &amp; Peak Pos By Trader'!$A35,'Import Peak'!$A$3:CT$100,CT$1,FALSE))</f>
        <v>19096.282478461992</v>
      </c>
      <c r="CU37" s="14">
        <f>IF(ISNA(VLOOKUP('W. VaR &amp; Peak Pos By Trader'!$A35,'Import Peak'!$A$3:CU$100,CU$1,FALSE)),0,VLOOKUP('W. VaR &amp; Peak Pos By Trader'!$A35,'Import Peak'!$A$3:CU$100,CU$1,FALSE))</f>
        <v>19730.912261333317</v>
      </c>
      <c r="CV37" s="14">
        <f>IF(ISNA(VLOOKUP('W. VaR &amp; Peak Pos By Trader'!$A35,'Import Peak'!$A$3:CV$100,CV$1,FALSE)),0,VLOOKUP('W. VaR &amp; Peak Pos By Trader'!$A35,'Import Peak'!$A$3:CV$100,CV$1,FALSE))</f>
        <v>16845.703726767071</v>
      </c>
      <c r="CW37" s="14">
        <f>IF(ISNA(VLOOKUP('W. VaR &amp; Peak Pos By Trader'!$A35,'Import Peak'!$A$3:CW$100,CW$1,FALSE)),0,VLOOKUP('W. VaR &amp; Peak Pos By Trader'!$A35,'Import Peak'!$A$3:CW$100,CW$1,FALSE))</f>
        <v>16756.088212514012</v>
      </c>
      <c r="CX37" s="14">
        <f>IF(ISNA(VLOOKUP('W. VaR &amp; Peak Pos By Trader'!$A35,'Import Peak'!$A$3:CX$100,CX$1,FALSE)),0,VLOOKUP('W. VaR &amp; Peak Pos By Trader'!$A35,'Import Peak'!$A$3:CX$100,CX$1,FALSE))</f>
        <v>18673.651486119626</v>
      </c>
      <c r="CY37" s="14">
        <f>IF(ISNA(VLOOKUP('W. VaR &amp; Peak Pos By Trader'!$A35,'Import Peak'!$A$3:CY$100,CY$1,FALSE)),0,VLOOKUP('W. VaR &amp; Peak Pos By Trader'!$A35,'Import Peak'!$A$3:CY$100,CY$1,FALSE))</f>
        <v>25686.510219261643</v>
      </c>
      <c r="CZ37" s="14">
        <f>IF(ISNA(VLOOKUP('W. VaR &amp; Peak Pos By Trader'!$A35,'Import Peak'!$A$3:CZ$100,CZ$1,FALSE)),0,VLOOKUP('W. VaR &amp; Peak Pos By Trader'!$A35,'Import Peak'!$A$3:CZ$100,CZ$1,FALSE))</f>
        <v>22763.567466094257</v>
      </c>
      <c r="DA37" s="14">
        <f>IF(ISNA(VLOOKUP('W. VaR &amp; Peak Pos By Trader'!$A35,'Import Peak'!$A$3:DA$100,DA$1,FALSE)),0,VLOOKUP('W. VaR &amp; Peak Pos By Trader'!$A35,'Import Peak'!$A$3:DA$100,DA$1,FALSE))</f>
        <v>26807.614882950405</v>
      </c>
      <c r="DB37" s="14">
        <f>IF(ISNA(VLOOKUP('W. VaR &amp; Peak Pos By Trader'!$A35,'Import Peak'!$A$3:DB$100,DB$1,FALSE)),0,VLOOKUP('W. VaR &amp; Peak Pos By Trader'!$A35,'Import Peak'!$A$3:DB$100,DB$1,FALSE))</f>
        <v>25124.253707945634</v>
      </c>
      <c r="DC37" s="14">
        <f>IF(ISNA(VLOOKUP('W. VaR &amp; Peak Pos By Trader'!$A35,'Import Peak'!$A$3:DC$100,DC$1,FALSE)),0,VLOOKUP('W. VaR &amp; Peak Pos By Trader'!$A35,'Import Peak'!$A$3:DC$100,DC$1,FALSE))</f>
        <v>24000.938537004993</v>
      </c>
      <c r="DD37" s="14">
        <f>IF(ISNA(VLOOKUP('W. VaR &amp; Peak Pos By Trader'!$A35,'Import Peak'!$A$3:DD$100,DD$1,FALSE)),0,VLOOKUP('W. VaR &amp; Peak Pos By Trader'!$A35,'Import Peak'!$A$3:DD$100,DD$1,FALSE))</f>
        <v>26853.962613612704</v>
      </c>
      <c r="DE37" s="14">
        <f>IF(ISNA(VLOOKUP('W. VaR &amp; Peak Pos By Trader'!$A35,'Import Peak'!$A$3:DE$100,DE$1,FALSE)),0,VLOOKUP('W. VaR &amp; Peak Pos By Trader'!$A35,'Import Peak'!$A$3:DE$100,DE$1,FALSE))</f>
        <v>25722.596703086976</v>
      </c>
      <c r="DF37" s="14">
        <f>IF(ISNA(VLOOKUP('W. VaR &amp; Peak Pos By Trader'!$A35,'Import Peak'!$A$3:DF$100,DF$1,FALSE)),0,VLOOKUP('W. VaR &amp; Peak Pos By Trader'!$A35,'Import Peak'!$A$3:DF$100,DF$1,FALSE))</f>
        <v>19577.737907016031</v>
      </c>
      <c r="DG37" s="14">
        <f>IF(ISNA(VLOOKUP('W. VaR &amp; Peak Pos By Trader'!$A35,'Import Peak'!$A$3:DG$100,DG$1,FALSE)),0,VLOOKUP('W. VaR &amp; Peak Pos By Trader'!$A35,'Import Peak'!$A$3:DG$100,DG$1,FALSE))</f>
        <v>20252.473113936434</v>
      </c>
      <c r="DH37" s="14">
        <f>IF(ISNA(VLOOKUP('W. VaR &amp; Peak Pos By Trader'!$A35,'Import Peak'!$A$3:DH$100,DH$1,FALSE)),0,VLOOKUP('W. VaR &amp; Peak Pos By Trader'!$A35,'Import Peak'!$A$3:DH$100,DH$1,FALSE))</f>
        <v>18591.45395660961</v>
      </c>
      <c r="DI37" s="14">
        <f>IF(ISNA(VLOOKUP('W. VaR &amp; Peak Pos By Trader'!$A35,'Import Peak'!$A$3:DI$100,DI$1,FALSE)),0,VLOOKUP('W. VaR &amp; Peak Pos By Trader'!$A35,'Import Peak'!$A$3:DI$100,DI$1,FALSE))</f>
        <v>18488.559336846687</v>
      </c>
      <c r="DJ37" s="14">
        <f>IF(ISNA(VLOOKUP('W. VaR &amp; Peak Pos By Trader'!$A35,'Import Peak'!$A$3:DJ$100,DJ$1,FALSE)),0,VLOOKUP('W. VaR &amp; Peak Pos By Trader'!$A35,'Import Peak'!$A$3:DJ$100,DJ$1,FALSE))</f>
        <v>20137.763780964149</v>
      </c>
      <c r="DK37" s="14">
        <f>IF(ISNA(VLOOKUP('W. VaR &amp; Peak Pos By Trader'!$A35,'Import Peak'!$A$3:DK$100,DK$1,FALSE)),0,VLOOKUP('W. VaR &amp; Peak Pos By Trader'!$A35,'Import Peak'!$A$3:DK$100,DK$1,FALSE))</f>
        <v>29208.090966010997</v>
      </c>
      <c r="DL37" s="14">
        <f>IF(ISNA(VLOOKUP('W. VaR &amp; Peak Pos By Trader'!$A35,'Import Peak'!$A$3:DL$100,DL$1,FALSE)),0,VLOOKUP('W. VaR &amp; Peak Pos By Trader'!$A35,'Import Peak'!$A$3:DL$100,DL$1,FALSE))</f>
        <v>27932.857316191563</v>
      </c>
      <c r="DM37" s="14">
        <f>IF(ISNA(VLOOKUP('W. VaR &amp; Peak Pos By Trader'!$A35,'Import Peak'!$A$3:DM$100,DM$1,FALSE)),0,VLOOKUP('W. VaR &amp; Peak Pos By Trader'!$A35,'Import Peak'!$A$3:DM$100,DM$1,FALSE))</f>
        <v>28887.382673163196</v>
      </c>
      <c r="DN37" s="14">
        <f>IF(ISNA(VLOOKUP('W. VaR &amp; Peak Pos By Trader'!$A35,'Import Peak'!$A$3:DN$100,DN$1,FALSE)),0,VLOOKUP('W. VaR &amp; Peak Pos By Trader'!$A35,'Import Peak'!$A$3:DN$100,DN$1,FALSE))</f>
        <v>-6004.3892347183119</v>
      </c>
      <c r="DO37" s="14">
        <f>IF(ISNA(VLOOKUP('W. VaR &amp; Peak Pos By Trader'!$A35,'Import Peak'!$A$3:DO$100,DO$1,FALSE)),0,VLOOKUP('W. VaR &amp; Peak Pos By Trader'!$A35,'Import Peak'!$A$3:DO$100,DO$1,FALSE))</f>
        <v>-5734.8518977189642</v>
      </c>
      <c r="DP37" s="14">
        <f>IF(ISNA(VLOOKUP('W. VaR &amp; Peak Pos By Trader'!$A35,'Import Peak'!$A$3:DP$100,DP$1,FALSE)),0,VLOOKUP('W. VaR &amp; Peak Pos By Trader'!$A35,'Import Peak'!$A$3:DP$100,DP$1,FALSE))</f>
        <v>-6415.2255672605897</v>
      </c>
      <c r="DQ37" s="14">
        <f>IF(ISNA(VLOOKUP('W. VaR &amp; Peak Pos By Trader'!$A35,'Import Peak'!$A$3:DQ$100,DQ$1,FALSE)),0,VLOOKUP('W. VaR &amp; Peak Pos By Trader'!$A35,'Import Peak'!$A$3:DQ$100,DQ$1,FALSE))</f>
        <v>-5897.9635772045922</v>
      </c>
      <c r="DR37" s="14">
        <f>IF(ISNA(VLOOKUP('W. VaR &amp; Peak Pos By Trader'!$A35,'Import Peak'!$A$3:DR$100,DR$1,FALSE)),0,VLOOKUP('W. VaR &amp; Peak Pos By Trader'!$A35,'Import Peak'!$A$3:DR$100,DR$1,FALSE))</f>
        <v>-10337.898858246283</v>
      </c>
      <c r="DS37" s="14">
        <f>IF(ISNA(VLOOKUP('W. VaR &amp; Peak Pos By Trader'!$A35,'Import Peak'!$A$3:DS$100,DS$1,FALSE)),0,VLOOKUP('W. VaR &amp; Peak Pos By Trader'!$A35,'Import Peak'!$A$3:DS$100,DS$1,FALSE))</f>
        <v>-10692.034211680701</v>
      </c>
      <c r="DT37" s="14">
        <f>IF(ISNA(VLOOKUP('W. VaR &amp; Peak Pos By Trader'!$A35,'Import Peak'!$A$3:DT$100,DT$1,FALSE)),0,VLOOKUP('W. VaR &amp; Peak Pos By Trader'!$A35,'Import Peak'!$A$3:DT$100,DT$1,FALSE))</f>
        <v>-12545.127464352969</v>
      </c>
      <c r="DU37" s="14">
        <f>IF(ISNA(VLOOKUP('W. VaR &amp; Peak Pos By Trader'!$A35,'Import Peak'!$A$3:DU$100,DU$1,FALSE)),0,VLOOKUP('W. VaR &amp; Peak Pos By Trader'!$A35,'Import Peak'!$A$3:DU$100,DU$1,FALSE))</f>
        <v>-13470.94782774244</v>
      </c>
      <c r="DV37" s="14">
        <f>IF(ISNA(VLOOKUP('W. VaR &amp; Peak Pos By Trader'!$A35,'Import Peak'!$A$3:DV$100,DV$1,FALSE)),0,VLOOKUP('W. VaR &amp; Peak Pos By Trader'!$A35,'Import Peak'!$A$3:DV$100,DV$1,FALSE))</f>
        <v>-14930.23613719927</v>
      </c>
      <c r="DW37" s="14">
        <f>IF(ISNA(VLOOKUP('W. VaR &amp; Peak Pos By Trader'!$A35,'Import Peak'!$A$3:DW$100,DW$1,FALSE)),0,VLOOKUP('W. VaR &amp; Peak Pos By Trader'!$A35,'Import Peak'!$A$3:DW$100,DW$1,FALSE))</f>
        <v>-10688.742617591881</v>
      </c>
      <c r="DX37" s="14">
        <f>IF(ISNA(VLOOKUP('W. VaR &amp; Peak Pos By Trader'!$A35,'Import Peak'!$A$3:DX$100,DX$1,FALSE)),0,VLOOKUP('W. VaR &amp; Peak Pos By Trader'!$A35,'Import Peak'!$A$3:DX$100,DX$1,FALSE))</f>
        <v>-10224.459361617261</v>
      </c>
      <c r="DY37" s="14">
        <f>IF(ISNA(VLOOKUP('W. VaR &amp; Peak Pos By Trader'!$A35,'Import Peak'!$A$3:DY$100,DY$1,FALSE)),0,VLOOKUP('W. VaR &amp; Peak Pos By Trader'!$A35,'Import Peak'!$A$3:DY$100,DY$1,FALSE))</f>
        <v>-10578.2452202156</v>
      </c>
      <c r="DZ37" s="14">
        <f>IF(ISNA(VLOOKUP('W. VaR &amp; Peak Pos By Trader'!$A35,'Import Peak'!$A$3:DZ$100,DZ$1,FALSE)),0,VLOOKUP('W. VaR &amp; Peak Pos By Trader'!$A35,'Import Peak'!$A$3:DZ$100,DZ$1,FALSE))</f>
        <v>-10118.52076510776</v>
      </c>
      <c r="EA37" s="14">
        <f>IF(ISNA(VLOOKUP('W. VaR &amp; Peak Pos By Trader'!$A35,'Import Peak'!$A$3:EA$100,EA$1,FALSE)),0,VLOOKUP('W. VaR &amp; Peak Pos By Trader'!$A35,'Import Peak'!$A$3:EA$100,EA$1,FALSE))</f>
        <v>-10069.244393645689</v>
      </c>
      <c r="EB37" s="14">
        <f>IF(ISNA(VLOOKUP('W. VaR &amp; Peak Pos By Trader'!$A35,'Import Peak'!$A$3:EB$100,EB$1,FALSE)),0,VLOOKUP('W. VaR &amp; Peak Pos By Trader'!$A35,'Import Peak'!$A$3:EB$100,EB$1,FALSE))</f>
        <v>-10818.1046087964</v>
      </c>
      <c r="EC37" s="14">
        <f>IF(ISNA(VLOOKUP('W. VaR &amp; Peak Pos By Trader'!$A35,'Import Peak'!$A$3:EC$100,EC$1,FALSE)),0,VLOOKUP('W. VaR &amp; Peak Pos By Trader'!$A35,'Import Peak'!$A$3:EC$100,EC$1,FALSE))</f>
        <v>-9966.1660899503295</v>
      </c>
      <c r="ED37" s="14">
        <f>IF(ISNA(VLOOKUP('W. VaR &amp; Peak Pos By Trader'!$A35,'Import Peak'!$A$3:ED$100,ED$1,FALSE)),0,VLOOKUP('W. VaR &amp; Peak Pos By Trader'!$A35,'Import Peak'!$A$3:ED$100,ED$1,FALSE))</f>
        <v>-14893.14926890055</v>
      </c>
      <c r="EE37" s="14">
        <f>IF(ISNA(VLOOKUP('W. VaR &amp; Peak Pos By Trader'!$A35,'Import Peak'!$A$3:EE$100,EE$1,FALSE)),0,VLOOKUP('W. VaR &amp; Peak Pos By Trader'!$A35,'Import Peak'!$A$3:EE$100,EE$1,FALSE))</f>
        <v>-14817.71186010059</v>
      </c>
      <c r="EF37" s="14">
        <f>IF(ISNA(VLOOKUP('W. VaR &amp; Peak Pos By Trader'!$A35,'Import Peak'!$A$3:EF$100,EF$1,FALSE)),0,VLOOKUP('W. VaR &amp; Peak Pos By Trader'!$A35,'Import Peak'!$A$3:EF$100,EF$1,FALSE))</f>
        <v>-16353.610624108</v>
      </c>
      <c r="EG37" s="14">
        <f>IF(ISNA(VLOOKUP('W. VaR &amp; Peak Pos By Trader'!$A35,'Import Peak'!$A$3:EG$100,EG$1,FALSE)),0,VLOOKUP('W. VaR &amp; Peak Pos By Trader'!$A35,'Import Peak'!$A$3:EG$100,EG$1,FALSE))</f>
        <v>-17569.206512540761</v>
      </c>
      <c r="EH37" s="14">
        <f>IF(ISNA(VLOOKUP('W. VaR &amp; Peak Pos By Trader'!$A35,'Import Peak'!$A$3:EH$100,EH$1,FALSE)),0,VLOOKUP('W. VaR &amp; Peak Pos By Trader'!$A35,'Import Peak'!$A$3:EH$100,EH$1,FALSE))</f>
        <v>-13465.9540392369</v>
      </c>
      <c r="EI37" s="14">
        <f>IF(ISNA(VLOOKUP('W. VaR &amp; Peak Pos By Trader'!$A35,'Import Peak'!$A$3:EI$100,EI$1,FALSE)),0,VLOOKUP('W. VaR &amp; Peak Pos By Trader'!$A35,'Import Peak'!$A$3:EI$100,EI$1,FALSE))</f>
        <v>-10432.71270035674</v>
      </c>
      <c r="EJ37" s="14">
        <f>IF(ISNA(VLOOKUP('W. VaR &amp; Peak Pos By Trader'!$A35,'Import Peak'!$A$3:EJ$100,EJ$1,FALSE)),0,VLOOKUP('W. VaR &amp; Peak Pos By Trader'!$A35,'Import Peak'!$A$3:EJ$100,EJ$1,FALSE))</f>
        <v>-9610.6509937960709</v>
      </c>
      <c r="EK37" s="14">
        <f>IF(ISNA(VLOOKUP('W. VaR &amp; Peak Pos By Trader'!$A35,'Import Peak'!$A$3:EK$100,EK$1,FALSE)),0,VLOOKUP('W. VaR &amp; Peak Pos By Trader'!$A35,'Import Peak'!$A$3:EK$100,EK$1,FALSE))</f>
        <v>-9559.9351975136906</v>
      </c>
      <c r="EL37" s="14">
        <f>IF(ISNA(VLOOKUP('W. VaR &amp; Peak Pos By Trader'!$A35,'Import Peak'!$A$3:EL$100,EL$1,FALSE)),0,VLOOKUP('W. VaR &amp; Peak Pos By Trader'!$A35,'Import Peak'!$A$3:EL$100,EL$1,FALSE))</f>
        <v>-4395.46383399754</v>
      </c>
      <c r="EM37" s="14">
        <f>IF(ISNA(VLOOKUP('W. VaR &amp; Peak Pos By Trader'!$A35,'Import Peak'!$A$3:EM$100,EM$1,FALSE)),0,VLOOKUP('W. VaR &amp; Peak Pos By Trader'!$A35,'Import Peak'!$A$3:EM$100,EM$1,FALSE))</f>
        <v>-4037.9550335456402</v>
      </c>
      <c r="EN37" s="14">
        <f>IF(ISNA(VLOOKUP('W. VaR &amp; Peak Pos By Trader'!$A35,'Import Peak'!$A$3:EN$100,EN$1,FALSE)),0,VLOOKUP('W. VaR &amp; Peak Pos By Trader'!$A35,'Import Peak'!$A$3:EN$100,EN$1,FALSE))</f>
        <v>-4351.2740311337602</v>
      </c>
      <c r="EO37" s="14">
        <f>IF(ISNA(VLOOKUP('W. VaR &amp; Peak Pos By Trader'!$A35,'Import Peak'!$A$3:EO$100,EO$1,FALSE)),0,VLOOKUP('W. VaR &amp; Peak Pos By Trader'!$A35,'Import Peak'!$A$3:EO$100,EO$1,FALSE))</f>
        <v>-4328.9309853389104</v>
      </c>
      <c r="EP37" s="14">
        <f>IF(ISNA(VLOOKUP('W. VaR &amp; Peak Pos By Trader'!$A35,'Import Peak'!$A$3:EP$100,EP$1,FALSE)),0,VLOOKUP('W. VaR &amp; Peak Pos By Trader'!$A35,'Import Peak'!$A$3:EP$100,EP$1,FALSE))</f>
        <v>-4305.93247444397</v>
      </c>
      <c r="EQ37" s="14">
        <f>IF(ISNA(VLOOKUP('W. VaR &amp; Peak Pos By Trader'!$A35,'Import Peak'!$A$3:EQ$100,EQ$1,FALSE)),0,VLOOKUP('W. VaR &amp; Peak Pos By Trader'!$A35,'Import Peak'!$A$3:EQ$100,EQ$1,FALSE))</f>
        <v>0</v>
      </c>
      <c r="ER37" s="14">
        <f>IF(ISNA(VLOOKUP('W. VaR &amp; Peak Pos By Trader'!$A35,'Import Peak'!$A$3:ER$100,ER$1,FALSE)),0,VLOOKUP('W. VaR &amp; Peak Pos By Trader'!$A35,'Import Peak'!$A$3:ER$100,ER$1,FALSE))</f>
        <v>0</v>
      </c>
      <c r="ES37" s="14">
        <f>IF(ISNA(VLOOKUP('W. VaR &amp; Peak Pos By Trader'!$A35,'Import Peak'!$A$3:ES$100,ES$1,FALSE)),0,VLOOKUP('W. VaR &amp; Peak Pos By Trader'!$A35,'Import Peak'!$A$3:ES$100,ES$1,FALSE))</f>
        <v>0</v>
      </c>
      <c r="ET37" s="14">
        <f>IF(ISNA(VLOOKUP('W. VaR &amp; Peak Pos By Trader'!$A35,'Import Peak'!$A$3:ET$100,ET$1,FALSE)),0,VLOOKUP('W. VaR &amp; Peak Pos By Trader'!$A35,'Import Peak'!$A$3:ET$100,ET$1,FALSE))</f>
        <v>0</v>
      </c>
      <c r="EU37" s="14">
        <f>IF(ISNA(VLOOKUP('W. VaR &amp; Peak Pos By Trader'!$A35,'Import Peak'!$A$3:EU$100,EU$1,FALSE)),0,VLOOKUP('W. VaR &amp; Peak Pos By Trader'!$A35,'Import Peak'!$A$3:EU$100,EU$1,FALSE))</f>
        <v>0</v>
      </c>
      <c r="EV37" s="14">
        <f>IF(ISNA(VLOOKUP('W. VaR &amp; Peak Pos By Trader'!$A35,'Import Peak'!$A$3:EV$100,EV$1,FALSE)),0,VLOOKUP('W. VaR &amp; Peak Pos By Trader'!$A35,'Import Peak'!$A$3:EV$100,EV$1,FALSE))</f>
        <v>0</v>
      </c>
      <c r="EW37" s="14">
        <f>IF(ISNA(VLOOKUP('W. VaR &amp; Peak Pos By Trader'!$A35,'Import Peak'!$A$3:EW$100,EW$1,FALSE)),0,VLOOKUP('W. VaR &amp; Peak Pos By Trader'!$A35,'Import Peak'!$A$3:EW$100,EW$1,FALSE))</f>
        <v>0</v>
      </c>
      <c r="EX37" s="14">
        <f>IF(ISNA(VLOOKUP('W. VaR &amp; Peak Pos By Trader'!$A35,'Import Peak'!$A$3:EX$100,EX$1,FALSE)),0,VLOOKUP('W. VaR &amp; Peak Pos By Trader'!$A35,'Import Peak'!$A$3:EX$100,EX$1,FALSE))</f>
        <v>0</v>
      </c>
      <c r="EY37" s="14">
        <f>IF(ISNA(VLOOKUP('W. VaR &amp; Peak Pos By Trader'!$A35,'Import Peak'!$A$3:EY$100,EY$1,FALSE)),0,VLOOKUP('W. VaR &amp; Peak Pos By Trader'!$A35,'Import Peak'!$A$3:EY$100,EY$1,FALSE))</f>
        <v>0</v>
      </c>
      <c r="EZ37" s="14">
        <f>IF(ISNA(VLOOKUP('W. VaR &amp; Peak Pos By Trader'!$A35,'Import Peak'!$A$3:EZ$100,EZ$1,FALSE)),0,VLOOKUP('W. VaR &amp; Peak Pos By Trader'!$A35,'Import Peak'!$A$3:EZ$100,EZ$1,FALSE))</f>
        <v>0</v>
      </c>
      <c r="FA37" s="14">
        <f>IF(ISNA(VLOOKUP('W. VaR &amp; Peak Pos By Trader'!$A35,'Import Peak'!$A$3:FA$100,FA$1,FALSE)),0,VLOOKUP('W. VaR &amp; Peak Pos By Trader'!$A35,'Import Peak'!$A$3:FA$100,FA$1,FALSE))</f>
        <v>0</v>
      </c>
      <c r="FB37" s="14">
        <f>IF(ISNA(VLOOKUP('W. VaR &amp; Peak Pos By Trader'!$A35,'Import Peak'!$A$3:FB$100,FB$1,FALSE)),0,VLOOKUP('W. VaR &amp; Peak Pos By Trader'!$A35,'Import Peak'!$A$3:FB$100,FB$1,FALSE))</f>
        <v>0</v>
      </c>
      <c r="FC37" s="14">
        <f>IF(ISNA(VLOOKUP('W. VaR &amp; Peak Pos By Trader'!$A35,'Import Peak'!$A$3:FC$100,FC$1,FALSE)),0,VLOOKUP('W. VaR &amp; Peak Pos By Trader'!$A35,'Import Peak'!$A$3:FC$100,FC$1,FALSE))</f>
        <v>0</v>
      </c>
      <c r="FD37" s="14">
        <f>IF(ISNA(VLOOKUP('W. VaR &amp; Peak Pos By Trader'!$A35,'Import Peak'!$A$3:FD$100,FD$1,FALSE)),0,VLOOKUP('W. VaR &amp; Peak Pos By Trader'!$A35,'Import Peak'!$A$3:FD$100,FD$1,FALSE))</f>
        <v>0</v>
      </c>
      <c r="FE37" s="14">
        <f>IF(ISNA(VLOOKUP('W. VaR &amp; Peak Pos By Trader'!$A35,'Import Peak'!$A$3:FE$100,FE$1,FALSE)),0,VLOOKUP('W. VaR &amp; Peak Pos By Trader'!$A35,'Import Peak'!$A$3:FE$100,FE$1,FALSE))</f>
        <v>0</v>
      </c>
      <c r="FF37" s="14">
        <f>IF(ISNA(VLOOKUP('W. VaR &amp; Peak Pos By Trader'!$A35,'Import Peak'!$A$3:FF$100,FF$1,FALSE)),0,VLOOKUP('W. VaR &amp; Peak Pos By Trader'!$A35,'Import Peak'!$A$3:FF$100,FF$1,FALSE))</f>
        <v>0</v>
      </c>
      <c r="FG37" s="14">
        <f>IF(ISNA(VLOOKUP('W. VaR &amp; Peak Pos By Trader'!$A35,'Import Peak'!$A$3:FG$100,FG$1,FALSE)),0,VLOOKUP('W. VaR &amp; Peak Pos By Trader'!$A35,'Import Peak'!$A$3:FG$100,FG$1,FALSE))</f>
        <v>0</v>
      </c>
      <c r="FH37" s="14">
        <f>IF(ISNA(VLOOKUP('W. VaR &amp; Peak Pos By Trader'!$A35,'Import Peak'!$A$3:FH$100,FH$1,FALSE)),0,VLOOKUP('W. VaR &amp; Peak Pos By Trader'!$A35,'Import Peak'!$A$3:FH$100,FH$1,FALSE))</f>
        <v>0</v>
      </c>
      <c r="FI37" s="14">
        <f>IF(ISNA(VLOOKUP('W. VaR &amp; Peak Pos By Trader'!$A35,'Import Peak'!$A$3:FI$100,FI$1,FALSE)),0,VLOOKUP('W. VaR &amp; Peak Pos By Trader'!$A35,'Import Peak'!$A$3:FI$100,FI$1,FALSE))</f>
        <v>0</v>
      </c>
      <c r="FJ37" s="14">
        <f>IF(ISNA(VLOOKUP('W. VaR &amp; Peak Pos By Trader'!$A35,'Import Peak'!$A$3:FJ$100,FJ$1,FALSE)),0,VLOOKUP('W. VaR &amp; Peak Pos By Trader'!$A35,'Import Peak'!$A$3:FJ$100,FJ$1,FALSE))</f>
        <v>0</v>
      </c>
      <c r="FK37" s="14">
        <f>IF(ISNA(VLOOKUP('W. VaR &amp; Peak Pos By Trader'!$A35,'Import Peak'!$A$3:FK$100,FK$1,FALSE)),0,VLOOKUP('W. VaR &amp; Peak Pos By Trader'!$A35,'Import Peak'!$A$3:FK$100,FK$1,FALSE))</f>
        <v>0</v>
      </c>
      <c r="FL37" s="14">
        <f>IF(ISNA(VLOOKUP('W. VaR &amp; Peak Pos By Trader'!$A35,'Import Peak'!$A$3:FL$100,FL$1,FALSE)),0,VLOOKUP('W. VaR &amp; Peak Pos By Trader'!$A35,'Import Peak'!$A$3:FL$100,FL$1,FALSE))</f>
        <v>0</v>
      </c>
      <c r="FM37" s="14">
        <f>IF(ISNA(VLOOKUP('W. VaR &amp; Peak Pos By Trader'!$A35,'Import Peak'!$A$3:FM$100,FM$1,FALSE)),0,VLOOKUP('W. VaR &amp; Peak Pos By Trader'!$A35,'Import Peak'!$A$3:FM$100,FM$1,FALSE))</f>
        <v>0</v>
      </c>
      <c r="FN37" s="14">
        <f>IF(ISNA(VLOOKUP('W. VaR &amp; Peak Pos By Trader'!$A35,'Import Peak'!$A$3:FN$100,FN$1,FALSE)),0,VLOOKUP('W. VaR &amp; Peak Pos By Trader'!$A35,'Import Peak'!$A$3:FN$100,FN$1,FALSE))</f>
        <v>0</v>
      </c>
      <c r="FO37" s="14">
        <f>IF(ISNA(VLOOKUP('W. VaR &amp; Peak Pos By Trader'!$A35,'Import Peak'!$A$3:FO$100,FO$1,FALSE)),0,VLOOKUP('W. VaR &amp; Peak Pos By Trader'!$A35,'Import Peak'!$A$3:FO$100,FO$1,FALSE))</f>
        <v>0</v>
      </c>
      <c r="FP37" s="14">
        <f>IF(ISNA(VLOOKUP('W. VaR &amp; Peak Pos By Trader'!$A35,'Import Peak'!$A$3:FP$100,FP$1,FALSE)),0,VLOOKUP('W. VaR &amp; Peak Pos By Trader'!$A35,'Import Peak'!$A$3:FP$100,FP$1,FALSE))</f>
        <v>0</v>
      </c>
      <c r="FQ37" s="14">
        <f>IF(ISNA(VLOOKUP('W. VaR &amp; Peak Pos By Trader'!$A35,'Import Peak'!$A$3:FQ$100,FQ$1,FALSE)),0,VLOOKUP('W. VaR &amp; Peak Pos By Trader'!$A35,'Import Peak'!$A$3:FQ$100,FQ$1,FALSE))</f>
        <v>0</v>
      </c>
      <c r="FR37" s="14">
        <f>IF(ISNA(VLOOKUP('W. VaR &amp; Peak Pos By Trader'!$A35,'Import Peak'!$A$3:FR$100,FR$1,FALSE)),0,VLOOKUP('W. VaR &amp; Peak Pos By Trader'!$A35,'Import Peak'!$A$3:FR$100,FR$1,FALSE))</f>
        <v>0</v>
      </c>
      <c r="FS37" s="14">
        <f>IF(ISNA(VLOOKUP('W. VaR &amp; Peak Pos By Trader'!$A35,'Import Peak'!$A$3:FS$100,FS$1,FALSE)),0,VLOOKUP('W. VaR &amp; Peak Pos By Trader'!$A35,'Import Peak'!$A$3:FS$100,FS$1,FALSE))</f>
        <v>0</v>
      </c>
      <c r="FT37" s="14">
        <f>IF(ISNA(VLOOKUP('W. VaR &amp; Peak Pos By Trader'!$A35,'Import Peak'!$A$3:FT$100,FT$1,FALSE)),0,VLOOKUP('W. VaR &amp; Peak Pos By Trader'!$A35,'Import Peak'!$A$3:FT$100,FT$1,FALSE))</f>
        <v>0</v>
      </c>
      <c r="FU37" s="14">
        <f>IF(ISNA(VLOOKUP('W. VaR &amp; Peak Pos By Trader'!$A35,'Import Peak'!$A$3:FU$100,FU$1,FALSE)),0,VLOOKUP('W. VaR &amp; Peak Pos By Trader'!$A35,'Import Peak'!$A$3:FU$100,FU$1,FALSE))</f>
        <v>0</v>
      </c>
      <c r="FV37">
        <f>IF(ISNA(VLOOKUP('W. VaR &amp; Peak Pos By Trader'!$A35,'Import Peak'!$A$3:FV$100,FV$1,FALSE)),0,VLOOKUP('W. VaR &amp; Peak Pos By Trader'!$A35,'Import Peak'!$A$3:FV$100,FV$1,FALSE))</f>
        <v>0</v>
      </c>
      <c r="FW37">
        <f>IF(ISNA(VLOOKUP('W. VaR &amp; Peak Pos By Trader'!$A35,'Import Peak'!$A$3:FW$100,FW$1,FALSE)),0,VLOOKUP('W. VaR &amp; Peak Pos By Trader'!$A35,'Import Peak'!$A$3:FW$100,FW$1,FALSE))</f>
        <v>0</v>
      </c>
      <c r="FX37">
        <f>IF(ISNA(VLOOKUP('W. VaR &amp; Peak Pos By Trader'!$A35,'Import Peak'!$A$3:FX$100,FX$1,FALSE)),0,VLOOKUP('W. VaR &amp; Peak Pos By Trader'!$A35,'Import Peak'!$A$3:FX$100,FX$1,FALSE))</f>
        <v>0</v>
      </c>
      <c r="FY37">
        <f>IF(ISNA(VLOOKUP('W. VaR &amp; Peak Pos By Trader'!$A35,'Import Peak'!$A$3:FY$100,FY$1,FALSE)),0,VLOOKUP('W. VaR &amp; Peak Pos By Trader'!$A35,'Import Peak'!$A$3:FY$100,FY$1,FALSE))</f>
        <v>0</v>
      </c>
      <c r="FZ37">
        <f>IF(ISNA(VLOOKUP('W. VaR &amp; Peak Pos By Trader'!$A35,'Import Peak'!$A$3:FZ$100,FZ$1,FALSE)),0,VLOOKUP('W. VaR &amp; Peak Pos By Trader'!$A35,'Import Peak'!$A$3:FZ$100,FZ$1,FALSE))</f>
        <v>0</v>
      </c>
      <c r="GA37">
        <f>IF(ISNA(VLOOKUP('W. VaR &amp; Peak Pos By Trader'!$A35,'Import Peak'!$A$3:GA$100,GA$1,FALSE)),0,VLOOKUP('W. VaR &amp; Peak Pos By Trader'!$A35,'Import Peak'!$A$3:GA$100,GA$1,FALSE))</f>
        <v>0</v>
      </c>
      <c r="GB37">
        <f>IF(ISNA(VLOOKUP('W. VaR &amp; Peak Pos By Trader'!$A35,'Import Peak'!$A$3:GB$100,GB$1,FALSE)),0,VLOOKUP('W. VaR &amp; Peak Pos By Trader'!$A35,'Import Peak'!$A$3:GB$100,GB$1,FALSE))</f>
        <v>0</v>
      </c>
      <c r="GC37">
        <f>IF(ISNA(VLOOKUP('W. VaR &amp; Peak Pos By Trader'!$A35,'Import Peak'!$A$3:GC$100,GC$1,FALSE)),0,VLOOKUP('W. VaR &amp; Peak Pos By Trader'!$A35,'Import Peak'!$A$3:GC$100,GC$1,FALSE))</f>
        <v>0</v>
      </c>
      <c r="GD37">
        <f>IF(ISNA(VLOOKUP('W. VaR &amp; Peak Pos By Trader'!$A35,'Import Peak'!$A$3:GD$100,GD$1,FALSE)),0,VLOOKUP('W. VaR &amp; Peak Pos By Trader'!$A35,'Import Peak'!$A$3:GD$100,GD$1,FALSE))</f>
        <v>0</v>
      </c>
      <c r="GE37">
        <f>IF(ISNA(VLOOKUP('W. VaR &amp; Peak Pos By Trader'!$A35,'Import Peak'!$A$3:GE$100,GE$1,FALSE)),0,VLOOKUP('W. VaR &amp; Peak Pos By Trader'!$A35,'Import Peak'!$A$3:GE$100,GE$1,FALSE))</f>
        <v>0</v>
      </c>
      <c r="GF37">
        <f>IF(ISNA(VLOOKUP('W. VaR &amp; Peak Pos By Trader'!$A35,'Import Peak'!$A$3:GF$100,GF$1,FALSE)),0,VLOOKUP('W. VaR &amp; Peak Pos By Trader'!$A35,'Import Peak'!$A$3:GF$100,GF$1,FALSE))</f>
        <v>0</v>
      </c>
      <c r="GG37">
        <f>IF(ISNA(VLOOKUP('W. VaR &amp; Peak Pos By Trader'!$A35,'Import Peak'!$A$3:GG$100,GG$1,FALSE)),0,VLOOKUP('W. VaR &amp; Peak Pos By Trader'!$A35,'Import Peak'!$A$3:GG$100,GG$1,FALSE))</f>
        <v>0</v>
      </c>
      <c r="GH37">
        <f>IF(ISNA(VLOOKUP('W. VaR &amp; Peak Pos By Trader'!$A35,'Import Peak'!$A$3:GH$100,GH$1,FALSE)),0,VLOOKUP('W. VaR &amp; Peak Pos By Trader'!$A35,'Import Peak'!$A$3:GH$100,GH$1,FALSE))</f>
        <v>0</v>
      </c>
      <c r="GI37">
        <f>IF(ISNA(VLOOKUP('W. VaR &amp; Peak Pos By Trader'!$A35,'Import Peak'!$A$3:GI$100,GI$1,FALSE)),0,VLOOKUP('W. VaR &amp; Peak Pos By Trader'!$A35,'Import Peak'!$A$3:GI$100,GI$1,FALSE))</f>
        <v>0</v>
      </c>
      <c r="GJ37">
        <f>IF(ISNA(VLOOKUP('W. VaR &amp; Peak Pos By Trader'!$A35,'Import Peak'!$A$3:GJ$100,GJ$1,FALSE)),0,VLOOKUP('W. VaR &amp; Peak Pos By Trader'!$A35,'Import Peak'!$A$3:GJ$100,GJ$1,FALSE))</f>
        <v>0</v>
      </c>
      <c r="GK37">
        <f>IF(ISNA(VLOOKUP('W. VaR &amp; Peak Pos By Trader'!$A35,'Import Peak'!$A$3:GK$100,GK$1,FALSE)),0,VLOOKUP('W. VaR &amp; Peak Pos By Trader'!$A35,'Import Peak'!$A$3:GK$100,GK$1,FALSE))</f>
        <v>0</v>
      </c>
      <c r="GL37">
        <f>IF(ISNA(VLOOKUP('W. VaR &amp; Peak Pos By Trader'!$A35,'Import Peak'!$A$3:GL$100,GL$1,FALSE)),0,VLOOKUP('W. VaR &amp; Peak Pos By Trader'!$A35,'Import Peak'!$A$3:GL$100,GL$1,FALSE))</f>
        <v>0</v>
      </c>
      <c r="GM37">
        <f>IF(ISNA(VLOOKUP('W. VaR &amp; Peak Pos By Trader'!$A35,'Import Peak'!$A$3:GM$100,GM$1,FALSE)),0,VLOOKUP('W. VaR &amp; Peak Pos By Trader'!$A35,'Import Peak'!$A$3:GM$100,GM$1,FALSE))</f>
        <v>0</v>
      </c>
      <c r="GN37">
        <f>IF(ISNA(VLOOKUP('W. VaR &amp; Peak Pos By Trader'!$A35,'Import Peak'!$A$3:GN$100,GN$1,FALSE)),0,VLOOKUP('W. VaR &amp; Peak Pos By Trader'!$A35,'Import Peak'!$A$3:GN$100,GN$1,FALSE))</f>
        <v>0</v>
      </c>
      <c r="GO37">
        <f>IF(ISNA(VLOOKUP('W. VaR &amp; Peak Pos By Trader'!$A35,'Import Peak'!$A$3:GO$100,GO$1,FALSE)),0,VLOOKUP('W. VaR &amp; Peak Pos By Trader'!$A35,'Import Peak'!$A$3:GO$100,GO$1,FALSE))</f>
        <v>0</v>
      </c>
      <c r="GP37">
        <f>IF(ISNA(VLOOKUP('W. VaR &amp; Peak Pos By Trader'!$A35,'Import Peak'!$A$3:GP$100,GP$1,FALSE)),0,VLOOKUP('W. VaR &amp; Peak Pos By Trader'!$A35,'Import Peak'!$A$3:GP$100,GP$1,FALSE))</f>
        <v>0</v>
      </c>
      <c r="GQ37">
        <f>IF(ISNA(VLOOKUP('W. VaR &amp; Peak Pos By Trader'!$A35,'Import Peak'!$A$3:GQ$100,GQ$1,FALSE)),0,VLOOKUP('W. VaR &amp; Peak Pos By Trader'!$A35,'Import Peak'!$A$3:GQ$100,GQ$1,FALSE))</f>
        <v>0</v>
      </c>
      <c r="GR37">
        <f>IF(ISNA(VLOOKUP('W. VaR &amp; Peak Pos By Trader'!$A35,'Import Peak'!$A$3:GR$100,GR$1,FALSE)),0,VLOOKUP('W. VaR &amp; Peak Pos By Trader'!$A35,'Import Peak'!$A$3:GR$100,GR$1,FALSE))</f>
        <v>0</v>
      </c>
      <c r="GS37">
        <f>IF(ISNA(VLOOKUP('W. VaR &amp; Peak Pos By Trader'!$A35,'Import Peak'!$A$3:GS$100,GS$1,FALSE)),0,VLOOKUP('W. VaR &amp; Peak Pos By Trader'!$A35,'Import Peak'!$A$3:GS$100,GS$1,FALSE))</f>
        <v>0</v>
      </c>
      <c r="GT37">
        <f>IF(ISNA(VLOOKUP('W. VaR &amp; Peak Pos By Trader'!$A35,'Import Peak'!$A$3:GT$100,GT$1,FALSE)),0,VLOOKUP('W. VaR &amp; Peak Pos By Trader'!$A35,'Import Peak'!$A$3:GT$100,GT$1,FALSE))</f>
        <v>0</v>
      </c>
      <c r="GU37">
        <f>IF(ISNA(VLOOKUP('W. VaR &amp; Peak Pos By Trader'!$A35,'Import Peak'!$A$3:GU$100,GU$1,FALSE)),0,VLOOKUP('W. VaR &amp; Peak Pos By Trader'!$A35,'Import Peak'!$A$3:GU$100,GU$1,FALSE))</f>
        <v>0</v>
      </c>
      <c r="GV37">
        <f>IF(ISNA(VLOOKUP('W. VaR &amp; Peak Pos By Trader'!$A35,'Import Peak'!$A$3:GV$100,GV$1,FALSE)),0,VLOOKUP('W. VaR &amp; Peak Pos By Trader'!$A35,'Import Peak'!$A$3:GV$100,GV$1,FALSE))</f>
        <v>0</v>
      </c>
      <c r="GW37">
        <f>IF(ISNA(VLOOKUP('W. VaR &amp; Peak Pos By Trader'!$A35,'Import Peak'!$A$3:GW$100,GW$1,FALSE)),0,VLOOKUP('W. VaR &amp; Peak Pos By Trader'!$A35,'Import Peak'!$A$3:GW$100,GW$1,FALSE))</f>
        <v>0</v>
      </c>
      <c r="GX37">
        <f>IF(ISNA(VLOOKUP('W. VaR &amp; Peak Pos By Trader'!$A35,'Import Peak'!$A$3:GX$100,GX$1,FALSE)),0,VLOOKUP('W. VaR &amp; Peak Pos By Trader'!$A35,'Import Peak'!$A$3:GX$100,GX$1,FALSE))</f>
        <v>0</v>
      </c>
      <c r="GY37">
        <f>IF(ISNA(VLOOKUP('W. VaR &amp; Peak Pos By Trader'!$A35,'Import Peak'!$A$3:GY$100,GY$1,FALSE)),0,VLOOKUP('W. VaR &amp; Peak Pos By Trader'!$A35,'Import Peak'!$A$3:GY$100,GY$1,FALSE))</f>
        <v>0</v>
      </c>
      <c r="GZ37">
        <f>IF(ISNA(VLOOKUP('W. VaR &amp; Peak Pos By Trader'!$A35,'Import Peak'!$A$3:GZ$100,GZ$1,FALSE)),0,VLOOKUP('W. VaR &amp; Peak Pos By Trader'!$A35,'Import Peak'!$A$3:GZ$100,GZ$1,FALSE))</f>
        <v>0</v>
      </c>
      <c r="HA37">
        <f>IF(ISNA(VLOOKUP('W. VaR &amp; Peak Pos By Trader'!$A35,'Import Peak'!$A$3:HA$100,HA$1,FALSE)),0,VLOOKUP('W. VaR &amp; Peak Pos By Trader'!$A35,'Import Peak'!$A$3:HA$100,HA$1,FALSE))</f>
        <v>0</v>
      </c>
      <c r="HB37">
        <f>IF(ISNA(VLOOKUP('W. VaR &amp; Peak Pos By Trader'!$A35,'Import Peak'!$A$3:HB$100,HB$1,FALSE)),0,VLOOKUP('W. VaR &amp; Peak Pos By Trader'!$A35,'Import Peak'!$A$3:HB$100,HB$1,FALSE))</f>
        <v>0</v>
      </c>
      <c r="HC37">
        <f>IF(ISNA(VLOOKUP('W. VaR &amp; Peak Pos By Trader'!$A35,'Import Peak'!$A$3:HC$100,HC$1,FALSE)),0,VLOOKUP('W. VaR &amp; Peak Pos By Trader'!$A35,'Import Peak'!$A$3:HC$100,HC$1,FALSE))</f>
        <v>0</v>
      </c>
      <c r="HD37">
        <f>IF(ISNA(VLOOKUP('W. VaR &amp; Peak Pos By Trader'!$A35,'Import Peak'!$A$3:HD$100,HD$1,FALSE)),0,VLOOKUP('W. VaR &amp; Peak Pos By Trader'!$A35,'Import Peak'!$A$3:HD$100,HD$1,FALSE))</f>
        <v>0</v>
      </c>
      <c r="HE37">
        <f>IF(ISNA(VLOOKUP('W. VaR &amp; Peak Pos By Trader'!$A35,'Import Peak'!$A$3:HE$100,HE$1,FALSE)),0,VLOOKUP('W. VaR &amp; Peak Pos By Trader'!$A35,'Import Peak'!$A$3:HE$100,HE$1,FALSE))</f>
        <v>0</v>
      </c>
      <c r="HF37">
        <f>IF(ISNA(VLOOKUP('W. VaR &amp; Peak Pos By Trader'!$A35,'Import Peak'!$A$3:HF$100,HF$1,FALSE)),0,VLOOKUP('W. VaR &amp; Peak Pos By Trader'!$A35,'Import Peak'!$A$3:HF$100,HF$1,FALSE))</f>
        <v>0</v>
      </c>
      <c r="HG37">
        <f>IF(ISNA(VLOOKUP('W. VaR &amp; Peak Pos By Trader'!$A35,'Import Peak'!$A$3:HG$100,HG$1,FALSE)),0,VLOOKUP('W. VaR &amp; Peak Pos By Trader'!$A35,'Import Peak'!$A$3:HG$100,HG$1,FALSE))</f>
        <v>0</v>
      </c>
      <c r="HH37">
        <f>IF(ISNA(VLOOKUP('W. VaR &amp; Peak Pos By Trader'!$A35,'Import Peak'!$A$3:HH$100,HH$1,FALSE)),0,VLOOKUP('W. VaR &amp; Peak Pos By Trader'!$A35,'Import Peak'!$A$3:HH$100,HH$1,FALSE))</f>
        <v>0</v>
      </c>
      <c r="HI37">
        <f>IF(ISNA(VLOOKUP('W. VaR &amp; Peak Pos By Trader'!$A35,'Import Peak'!$A$3:HI$100,HI$1,FALSE)),0,VLOOKUP('W. VaR &amp; Peak Pos By Trader'!$A35,'Import Peak'!$A$3:HI$100,HI$1,FALSE))</f>
        <v>0</v>
      </c>
      <c r="HJ37">
        <f>IF(ISNA(VLOOKUP('W. VaR &amp; Peak Pos By Trader'!$A35,'Import Peak'!$A$3:HJ$100,HJ$1,FALSE)),0,VLOOKUP('W. VaR &amp; Peak Pos By Trader'!$A35,'Import Peak'!$A$3:HJ$100,HJ$1,FALSE))</f>
        <v>0</v>
      </c>
      <c r="HK37">
        <f>IF(ISNA(VLOOKUP('W. VaR &amp; Peak Pos By Trader'!$A35,'Import Peak'!$A$3:HK$100,HK$1,FALSE)),0,VLOOKUP('W. VaR &amp; Peak Pos By Trader'!$A35,'Import Peak'!$A$3:HK$100,HK$1,FALSE))</f>
        <v>0</v>
      </c>
      <c r="HL37">
        <f>IF(ISNA(VLOOKUP('W. VaR &amp; Peak Pos By Trader'!$A35,'Import Peak'!$A$3:HL$100,HL$1,FALSE)),0,VLOOKUP('W. VaR &amp; Peak Pos By Trader'!$A35,'Import Peak'!$A$3:HL$100,HL$1,FALSE))</f>
        <v>0</v>
      </c>
      <c r="HM37">
        <f>IF(ISNA(VLOOKUP('W. VaR &amp; Peak Pos By Trader'!$A35,'Import Peak'!$A$3:HM$100,HM$1,FALSE)),0,VLOOKUP('W. VaR &amp; Peak Pos By Trader'!$A35,'Import Peak'!$A$3:HM$100,HM$1,FALSE))</f>
        <v>0</v>
      </c>
      <c r="HN37">
        <f>IF(ISNA(VLOOKUP('W. VaR &amp; Peak Pos By Trader'!$A35,'Import Peak'!$A$3:HN$100,HN$1,FALSE)),0,VLOOKUP('W. VaR &amp; Peak Pos By Trader'!$A35,'Import Peak'!$A$3:HN$100,HN$1,FALSE))</f>
        <v>0</v>
      </c>
      <c r="HO37">
        <f>IF(ISNA(VLOOKUP('W. VaR &amp; Peak Pos By Trader'!$A35,'Import Peak'!$A$3:HO$100,HO$1,FALSE)),0,VLOOKUP('W. VaR &amp; Peak Pos By Trader'!$A35,'Import Peak'!$A$3:HO$100,HO$1,FALSE))</f>
        <v>0</v>
      </c>
      <c r="HP37">
        <f>IF(ISNA(VLOOKUP('W. VaR &amp; Peak Pos By Trader'!$A35,'Import Peak'!$A$3:HP$100,HP$1,FALSE)),0,VLOOKUP('W. VaR &amp; Peak Pos By Trader'!$A35,'Import Peak'!$A$3:HP$100,HP$1,FALSE))</f>
        <v>0</v>
      </c>
      <c r="HQ37">
        <f>IF(ISNA(VLOOKUP('W. VaR &amp; Peak Pos By Trader'!$A35,'Import Peak'!$A$3:HQ$100,HQ$1,FALSE)),0,VLOOKUP('W. VaR &amp; Peak Pos By Trader'!$A35,'Import Peak'!$A$3:HQ$100,HQ$1,FALSE))</f>
        <v>0</v>
      </c>
      <c r="HR37">
        <f>IF(ISNA(VLOOKUP('W. VaR &amp; Peak Pos By Trader'!$A35,'Import Peak'!$A$3:HR$100,HR$1,FALSE)),0,VLOOKUP('W. VaR &amp; Peak Pos By Trader'!$A35,'Import Peak'!$A$3:HR$100,HR$1,FALSE))</f>
        <v>0</v>
      </c>
      <c r="HS37">
        <f>IF(ISNA(VLOOKUP('W. VaR &amp; Peak Pos By Trader'!$A35,'Import Peak'!$A$3:HS$100,HS$1,FALSE)),0,VLOOKUP('W. VaR &amp; Peak Pos By Trader'!$A35,'Import Peak'!$A$3:HS$100,HS$1,FALSE))</f>
        <v>0</v>
      </c>
      <c r="HT37">
        <f>IF(ISNA(VLOOKUP('W. VaR &amp; Peak Pos By Trader'!$A35,'Import Peak'!$A$3:HT$100,HT$1,FALSE)),0,VLOOKUP('W. VaR &amp; Peak Pos By Trader'!$A35,'Import Peak'!$A$3:HT$100,HT$1,FALSE))</f>
        <v>0</v>
      </c>
      <c r="HU37">
        <f>IF(ISNA(VLOOKUP('W. VaR &amp; Peak Pos By Trader'!$A35,'Import Peak'!$A$3:HU$100,HU$1,FALSE)),0,VLOOKUP('W. VaR &amp; Peak Pos By Trader'!$A35,'Import Peak'!$A$3:HU$100,HU$1,FALSE))</f>
        <v>0</v>
      </c>
      <c r="HV37">
        <f>IF(ISNA(VLOOKUP('W. VaR &amp; Peak Pos By Trader'!$A35,'Import Peak'!$A$3:HV$100,HV$1,FALSE)),0,VLOOKUP('W. VaR &amp; Peak Pos By Trader'!$A35,'Import Peak'!$A$3:HV$100,HV$1,FALSE))</f>
        <v>0</v>
      </c>
      <c r="HW37">
        <f>IF(ISNA(VLOOKUP('W. VaR &amp; Peak Pos By Trader'!$A35,'Import Peak'!$A$3:HW$100,HW$1,FALSE)),0,VLOOKUP('W. VaR &amp; Peak Pos By Trader'!$A35,'Import Peak'!$A$3:HW$100,HW$1,FALSE))</f>
        <v>0</v>
      </c>
      <c r="HX37">
        <f>IF(ISNA(VLOOKUP('W. VaR &amp; Peak Pos By Trader'!$A35,'Import Peak'!$A$3:HX$100,HX$1,FALSE)),0,VLOOKUP('W. VaR &amp; Peak Pos By Trader'!$A35,'Import Peak'!$A$3:HX$100,HX$1,FALSE))</f>
        <v>0</v>
      </c>
      <c r="HY37">
        <f>IF(ISNA(VLOOKUP('W. VaR &amp; Peak Pos By Trader'!$A35,'Import Peak'!$A$3:HY$100,HY$1,FALSE)),0,VLOOKUP('W. VaR &amp; Peak Pos By Trader'!$A35,'Import Peak'!$A$3:HY$100,HY$1,FALSE))</f>
        <v>0</v>
      </c>
      <c r="HZ37">
        <f>IF(ISNA(VLOOKUP('W. VaR &amp; Peak Pos By Trader'!$A35,'Import Peak'!$A$3:HZ$100,HZ$1,FALSE)),0,VLOOKUP('W. VaR &amp; Peak Pos By Trader'!$A35,'Import Peak'!$A$3:HZ$100,HZ$1,FALSE))</f>
        <v>0</v>
      </c>
      <c r="IA37">
        <f>IF(ISNA(VLOOKUP('W. VaR &amp; Peak Pos By Trader'!$A35,'Import Peak'!$A$3:IA$100,IA$1,FALSE)),0,VLOOKUP('W. VaR &amp; Peak Pos By Trader'!$A35,'Import Peak'!$A$3:IA$100,IA$1,FALSE))</f>
        <v>0</v>
      </c>
      <c r="IB37">
        <f>IF(ISNA(VLOOKUP('W. VaR &amp; Peak Pos By Trader'!$A35,'Import Peak'!$A$3:IB$100,IB$1,FALSE)),0,VLOOKUP('W. VaR &amp; Peak Pos By Trader'!$A35,'Import Peak'!$A$3:IB$100,IB$1,FALSE))</f>
        <v>0</v>
      </c>
      <c r="IC37">
        <f>IF(ISNA(VLOOKUP('W. VaR &amp; Peak Pos By Trader'!$A35,'Import Peak'!$A$3:IC$100,IC$1,FALSE)),0,VLOOKUP('W. VaR &amp; Peak Pos By Trader'!$A35,'Import Peak'!$A$3:IC$100,IC$1,FALSE))</f>
        <v>0</v>
      </c>
    </row>
    <row r="38" spans="1:237">
      <c r="A38" s="22" t="s">
        <v>14</v>
      </c>
      <c r="B38" s="14">
        <f>IF(ISNA(VLOOKUP('W. VaR &amp; Peak Pos By Trader'!$A36,'Import Peak'!$A$3:B$100,B$1,FALSE)),0,VLOOKUP('W. VaR &amp; Peak Pos By Trader'!$A36,'Import Peak'!$A$3:B$100,B$1,FALSE))</f>
        <v>0</v>
      </c>
      <c r="C38" s="14">
        <f>IF(ISNA(VLOOKUP('W. VaR &amp; Peak Pos By Trader'!$A36,'Import Peak'!$A$3:C$100,C$1,FALSE)),0,VLOOKUP('W. VaR &amp; Peak Pos By Trader'!$A36,'Import Peak'!$A$3:C$100,C$1,FALSE))</f>
        <v>0</v>
      </c>
      <c r="D38" s="14">
        <f>IF(ISNA(VLOOKUP('W. VaR &amp; Peak Pos By Trader'!$A36,'Import Peak'!$A$3:D$100,D$1,FALSE)),0,VLOOKUP('W. VaR &amp; Peak Pos By Trader'!$A36,'Import Peak'!$A$3:D$100,D$1,FALSE))</f>
        <v>0</v>
      </c>
      <c r="E38" s="14">
        <f>IF(ISNA(VLOOKUP('W. VaR &amp; Peak Pos By Trader'!$A36,'Import Peak'!$A$3:E$100,E$1,FALSE)),0,VLOOKUP('W. VaR &amp; Peak Pos By Trader'!$A36,'Import Peak'!$A$3:E$100,E$1,FALSE))</f>
        <v>0</v>
      </c>
      <c r="F38" s="14">
        <f>IF(ISNA(VLOOKUP('W. VaR &amp; Peak Pos By Trader'!$A36,'Import Peak'!$A$3:F$100,F$1,FALSE)),0,VLOOKUP('W. VaR &amp; Peak Pos By Trader'!$A36,'Import Peak'!$A$3:F$100,F$1,FALSE))</f>
        <v>0</v>
      </c>
      <c r="G38" s="14">
        <f>IF(ISNA(VLOOKUP('W. VaR &amp; Peak Pos By Trader'!$A36,'Import Peak'!$A$3:G$100,G$1,FALSE)),0,VLOOKUP('W. VaR &amp; Peak Pos By Trader'!$A36,'Import Peak'!$A$3:G$100,G$1,FALSE))</f>
        <v>0</v>
      </c>
      <c r="H38" s="14">
        <f>IF(ISNA(VLOOKUP('W. VaR &amp; Peak Pos By Trader'!$A36,'Import Peak'!$A$3:H$100,H$1,FALSE)),0,VLOOKUP('W. VaR &amp; Peak Pos By Trader'!$A36,'Import Peak'!$A$3:H$100,H$1,FALSE))</f>
        <v>9819.6250487919642</v>
      </c>
      <c r="I38" s="14">
        <f>IF(ISNA(VLOOKUP('W. VaR &amp; Peak Pos By Trader'!$A36,'Import Peak'!$A$3:I$100,I$1,FALSE)),0,VLOOKUP('W. VaR &amp; Peak Pos By Trader'!$A36,'Import Peak'!$A$3:I$100,I$1,FALSE))</f>
        <v>-80632.996256167826</v>
      </c>
      <c r="J38" s="14">
        <f>IF(ISNA(VLOOKUP('W. VaR &amp; Peak Pos By Trader'!$A36,'Import Peak'!$A$3:J$100,J$1,FALSE)),0,VLOOKUP('W. VaR &amp; Peak Pos By Trader'!$A36,'Import Peak'!$A$3:J$100,J$1,FALSE))</f>
        <v>-10468.498118173708</v>
      </c>
      <c r="K38" s="14">
        <f>IF(ISNA(VLOOKUP('W. VaR &amp; Peak Pos By Trader'!$A36,'Import Peak'!$A$3:K$100,K$1,FALSE)),0,VLOOKUP('W. VaR &amp; Peak Pos By Trader'!$A36,'Import Peak'!$A$3:K$100,K$1,FALSE))</f>
        <v>-114.482529268939</v>
      </c>
      <c r="L38" s="14">
        <f>IF(ISNA(VLOOKUP('W. VaR &amp; Peak Pos By Trader'!$A36,'Import Peak'!$A$3:L$100,L$1,FALSE)),0,VLOOKUP('W. VaR &amp; Peak Pos By Trader'!$A36,'Import Peak'!$A$3:L$100,L$1,FALSE))</f>
        <v>-20781.318609589467</v>
      </c>
      <c r="M38" s="14">
        <f>IF(ISNA(VLOOKUP('W. VaR &amp; Peak Pos By Trader'!$A36,'Import Peak'!$A$3:M$100,M$1,FALSE)),0,VLOOKUP('W. VaR &amp; Peak Pos By Trader'!$A36,'Import Peak'!$A$3:M$100,M$1,FALSE))</f>
        <v>-175069.37952553912</v>
      </c>
      <c r="N38" s="14">
        <f>IF(ISNA(VLOOKUP('W. VaR &amp; Peak Pos By Trader'!$A36,'Import Peak'!$A$3:N$100,N$1,FALSE)),0,VLOOKUP('W. VaR &amp; Peak Pos By Trader'!$A36,'Import Peak'!$A$3:N$100,N$1,FALSE))</f>
        <v>-174751.78498630505</v>
      </c>
      <c r="O38" s="14">
        <f>IF(ISNA(VLOOKUP('W. VaR &amp; Peak Pos By Trader'!$A36,'Import Peak'!$A$3:O$100,O$1,FALSE)),0,VLOOKUP('W. VaR &amp; Peak Pos By Trader'!$A36,'Import Peak'!$A$3:O$100,O$1,FALSE))</f>
        <v>-167712.99962225207</v>
      </c>
      <c r="P38" s="14">
        <f>IF(ISNA(VLOOKUP('W. VaR &amp; Peak Pos By Trader'!$A36,'Import Peak'!$A$3:P$100,P$1,FALSE)),0,VLOOKUP('W. VaR &amp; Peak Pos By Trader'!$A36,'Import Peak'!$A$3:P$100,P$1,FALSE))</f>
        <v>-41173.974586287484</v>
      </c>
      <c r="Q38" s="14">
        <f>IF(ISNA(VLOOKUP('W. VaR &amp; Peak Pos By Trader'!$A36,'Import Peak'!$A$3:Q$100,Q$1,FALSE)),0,VLOOKUP('W. VaR &amp; Peak Pos By Trader'!$A36,'Import Peak'!$A$3:Q$100,Q$1,FALSE))</f>
        <v>-42611.143554231683</v>
      </c>
      <c r="R38" s="14">
        <f>IF(ISNA(VLOOKUP('W. VaR &amp; Peak Pos By Trader'!$A36,'Import Peak'!$A$3:R$100,R$1,FALSE)),0,VLOOKUP('W. VaR &amp; Peak Pos By Trader'!$A36,'Import Peak'!$A$3:R$100,R$1,FALSE))</f>
        <v>-37744.390942235128</v>
      </c>
      <c r="S38" s="14">
        <f>IF(ISNA(VLOOKUP('W. VaR &amp; Peak Pos By Trader'!$A36,'Import Peak'!$A$3:S$100,S$1,FALSE)),0,VLOOKUP('W. VaR &amp; Peak Pos By Trader'!$A36,'Import Peak'!$A$3:S$100,S$1,FALSE))</f>
        <v>-21236.968741719433</v>
      </c>
      <c r="T38" s="14">
        <f>IF(ISNA(VLOOKUP('W. VaR &amp; Peak Pos By Trader'!$A36,'Import Peak'!$A$3:T$100,T$1,FALSE)),0,VLOOKUP('W. VaR &amp; Peak Pos By Trader'!$A36,'Import Peak'!$A$3:T$100,T$1,FALSE))</f>
        <v>-19609.761548343737</v>
      </c>
      <c r="U38" s="14">
        <f>IF(ISNA(VLOOKUP('W. VaR &amp; Peak Pos By Trader'!$A36,'Import Peak'!$A$3:U$100,U$1,FALSE)),0,VLOOKUP('W. VaR &amp; Peak Pos By Trader'!$A36,'Import Peak'!$A$3:U$100,U$1,FALSE))</f>
        <v>-19511.979459987047</v>
      </c>
      <c r="V38" s="14">
        <f>IF(ISNA(VLOOKUP('W. VaR &amp; Peak Pos By Trader'!$A36,'Import Peak'!$A$3:V$100,V$1,FALSE)),0,VLOOKUP('W. VaR &amp; Peak Pos By Trader'!$A36,'Import Peak'!$A$3:V$100,V$1,FALSE))</f>
        <v>-50390.270639751878</v>
      </c>
      <c r="W38" s="14">
        <f>IF(ISNA(VLOOKUP('W. VaR &amp; Peak Pos By Trader'!$A36,'Import Peak'!$A$3:W$100,W$1,FALSE)),0,VLOOKUP('W. VaR &amp; Peak Pos By Trader'!$A36,'Import Peak'!$A$3:W$100,W$1,FALSE))</f>
        <v>-46376.640879584076</v>
      </c>
      <c r="X38" s="14">
        <f>IF(ISNA(VLOOKUP('W. VaR &amp; Peak Pos By Trader'!$A36,'Import Peak'!$A$3:X$100,X$1,FALSE)),0,VLOOKUP('W. VaR &amp; Peak Pos By Trader'!$A36,'Import Peak'!$A$3:X$100,X$1,FALSE))</f>
        <v>-50111.108412499605</v>
      </c>
      <c r="Y38" s="14">
        <f>IF(ISNA(VLOOKUP('W. VaR &amp; Peak Pos By Trader'!$A36,'Import Peak'!$A$3:Y$100,Y$1,FALSE)),0,VLOOKUP('W. VaR &amp; Peak Pos By Trader'!$A36,'Import Peak'!$A$3:Y$100,Y$1,FALSE))</f>
        <v>-10115.814778412388</v>
      </c>
      <c r="Z38" s="14">
        <f>IF(ISNA(VLOOKUP('W. VaR &amp; Peak Pos By Trader'!$A36,'Import Peak'!$A$3:Z$100,Z$1,FALSE)),0,VLOOKUP('W. VaR &amp; Peak Pos By Trader'!$A36,'Import Peak'!$A$3:Z$100,Z$1,FALSE))</f>
        <v>-10118.905894965492</v>
      </c>
      <c r="AA38" s="14">
        <f>IF(ISNA(VLOOKUP('W. VaR &amp; Peak Pos By Trader'!$A36,'Import Peak'!$A$3:AA$100,AA$1,FALSE)),0,VLOOKUP('W. VaR &amp; Peak Pos By Trader'!$A36,'Import Peak'!$A$3:AA$100,AA$1,FALSE))</f>
        <v>-9732.5702886780582</v>
      </c>
      <c r="AB38" s="14">
        <f>IF(ISNA(VLOOKUP('W. VaR &amp; Peak Pos By Trader'!$A36,'Import Peak'!$A$3:AB$100,AB$1,FALSE)),0,VLOOKUP('W. VaR &amp; Peak Pos By Trader'!$A36,'Import Peak'!$A$3:AB$100,AB$1,FALSE))</f>
        <v>-19968.60816440995</v>
      </c>
      <c r="AC38" s="14">
        <f>IF(ISNA(VLOOKUP('W. VaR &amp; Peak Pos By Trader'!$A36,'Import Peak'!$A$3:AC$100,AC$1,FALSE)),0,VLOOKUP('W. VaR &amp; Peak Pos By Trader'!$A36,'Import Peak'!$A$3:AC$100,AC$1,FALSE))</f>
        <v>-19850.321702275676</v>
      </c>
      <c r="AD38" s="14">
        <f>IF(ISNA(VLOOKUP('W. VaR &amp; Peak Pos By Trader'!$A36,'Import Peak'!$A$3:AD$100,AD$1,FALSE)),0,VLOOKUP('W. VaR &amp; Peak Pos By Trader'!$A36,'Import Peak'!$A$3:AD$100,AD$1,FALSE))</f>
        <v>-18974.687707399295</v>
      </c>
      <c r="AE38" s="14">
        <f>IF(ISNA(VLOOKUP('W. VaR &amp; Peak Pos By Trader'!$A36,'Import Peak'!$A$3:AE$100,AE$1,FALSE)),0,VLOOKUP('W. VaR &amp; Peak Pos By Trader'!$A36,'Import Peak'!$A$3:AE$100,AE$1,FALSE))</f>
        <v>-30470.176203412469</v>
      </c>
      <c r="AF38" s="14">
        <f>IF(ISNA(VLOOKUP('W. VaR &amp; Peak Pos By Trader'!$A36,'Import Peak'!$A$3:AF$100,AF$1,FALSE)),0,VLOOKUP('W. VaR &amp; Peak Pos By Trader'!$A36,'Import Peak'!$A$3:AF$100,AF$1,FALSE))</f>
        <v>-26973.548409441406</v>
      </c>
      <c r="AG38" s="14">
        <f>IF(ISNA(VLOOKUP('W. VaR &amp; Peak Pos By Trader'!$A36,'Import Peak'!$A$3:AG$100,AG$1,FALSE)),0,VLOOKUP('W. VaR &amp; Peak Pos By Trader'!$A36,'Import Peak'!$A$3:AG$100,AG$1,FALSE))</f>
        <v>-29056.05894558776</v>
      </c>
      <c r="AH38" s="14">
        <f>IF(ISNA(VLOOKUP('W. VaR &amp; Peak Pos By Trader'!$A36,'Import Peak'!$A$3:AH$100,AH$1,FALSE)),0,VLOOKUP('W. VaR &amp; Peak Pos By Trader'!$A36,'Import Peak'!$A$3:AH$100,AH$1,FALSE))</f>
        <v>9488.425264977277</v>
      </c>
      <c r="AI38" s="14">
        <f>IF(ISNA(VLOOKUP('W. VaR &amp; Peak Pos By Trader'!$A36,'Import Peak'!$A$3:AI$100,AI$1,FALSE)),0,VLOOKUP('W. VaR &amp; Peak Pos By Trader'!$A36,'Import Peak'!$A$3:AI$100,AI$1,FALSE))</f>
        <v>8721.7503009524517</v>
      </c>
      <c r="AJ38" s="14">
        <f>IF(ISNA(VLOOKUP('W. VaR &amp; Peak Pos By Trader'!$A36,'Import Peak'!$A$3:AJ$100,AJ$1,FALSE)),0,VLOOKUP('W. VaR &amp; Peak Pos By Trader'!$A36,'Import Peak'!$A$3:AJ$100,AJ$1,FALSE))</f>
        <v>9728.1925403414643</v>
      </c>
      <c r="AK38" s="14">
        <f>IF(ISNA(VLOOKUP('W. VaR &amp; Peak Pos By Trader'!$A36,'Import Peak'!$A$3:AK$100,AK$1,FALSE)),0,VLOOKUP('W. VaR &amp; Peak Pos By Trader'!$A36,'Import Peak'!$A$3:AK$100,AK$1,FALSE))</f>
        <v>28283.367923097219</v>
      </c>
      <c r="AL38" s="14">
        <f>IF(ISNA(VLOOKUP('W. VaR &amp; Peak Pos By Trader'!$A36,'Import Peak'!$A$3:AL$100,AL$1,FALSE)),0,VLOOKUP('W. VaR &amp; Peak Pos By Trader'!$A36,'Import Peak'!$A$3:AL$100,AL$1,FALSE))</f>
        <v>27033.385805250477</v>
      </c>
      <c r="AM38" s="14">
        <f>IF(ISNA(VLOOKUP('W. VaR &amp; Peak Pos By Trader'!$A36,'Import Peak'!$A$3:AM$100,AM$1,FALSE)),0,VLOOKUP('W. VaR &amp; Peak Pos By Trader'!$A36,'Import Peak'!$A$3:AM$100,AM$1,FALSE))</f>
        <v>27950.462404365651</v>
      </c>
      <c r="AN38" s="14">
        <f>IF(ISNA(VLOOKUP('W. VaR &amp; Peak Pos By Trader'!$A36,'Import Peak'!$A$3:AN$100,AN$1,FALSE)),0,VLOOKUP('W. VaR &amp; Peak Pos By Trader'!$A36,'Import Peak'!$A$3:AN$100,AN$1,FALSE))</f>
        <v>9085.4601350117664</v>
      </c>
      <c r="AO38" s="14">
        <f>IF(ISNA(VLOOKUP('W. VaR &amp; Peak Pos By Trader'!$A36,'Import Peak'!$A$3:AO$100,AO$1,FALSE)),0,VLOOKUP('W. VaR &amp; Peak Pos By Trader'!$A36,'Import Peak'!$A$3:AO$100,AO$1,FALSE))</f>
        <v>9079.4851600005095</v>
      </c>
      <c r="AP38" s="14">
        <f>IF(ISNA(VLOOKUP('W. VaR &amp; Peak Pos By Trader'!$A36,'Import Peak'!$A$3:AP$100,AP$1,FALSE)),0,VLOOKUP('W. VaR &amp; Peak Pos By Trader'!$A36,'Import Peak'!$A$3:AP$100,AP$1,FALSE))</f>
        <v>8725.4667095061777</v>
      </c>
      <c r="AQ38" s="14">
        <f>IF(ISNA(VLOOKUP('W. VaR &amp; Peak Pos By Trader'!$A36,'Import Peak'!$A$3:AQ$100,AQ$1,FALSE)),0,VLOOKUP('W. VaR &amp; Peak Pos By Trader'!$A36,'Import Peak'!$A$3:AQ$100,AQ$1,FALSE))</f>
        <v>9067.3833670468612</v>
      </c>
      <c r="AR38" s="14">
        <f>IF(ISNA(VLOOKUP('W. VaR &amp; Peak Pos By Trader'!$A36,'Import Peak'!$A$3:AR$100,AR$1,FALSE)),0,VLOOKUP('W. VaR &amp; Peak Pos By Trader'!$A36,'Import Peak'!$A$3:AR$100,AR$1,FALSE))</f>
        <v>8677.3406049843124</v>
      </c>
      <c r="AS38" s="14">
        <f>IF(ISNA(VLOOKUP('W. VaR &amp; Peak Pos By Trader'!$A36,'Import Peak'!$A$3:AS$100,AS$1,FALSE)),0,VLOOKUP('W. VaR &amp; Peak Pos By Trader'!$A36,'Import Peak'!$A$3:AS$100,AS$1,FALSE))</f>
        <v>9016.4554296693696</v>
      </c>
      <c r="AT38" s="14">
        <f>IF(ISNA(VLOOKUP('W. VaR &amp; Peak Pos By Trader'!$A36,'Import Peak'!$A$3:AT$100,AT$1,FALSE)),0,VLOOKUP('W. VaR &amp; Peak Pos By Trader'!$A36,'Import Peak'!$A$3:AT$100,AT$1,FALSE))</f>
        <v>-8836.3050701767697</v>
      </c>
      <c r="AU38" s="14">
        <f>IF(ISNA(VLOOKUP('W. VaR &amp; Peak Pos By Trader'!$A36,'Import Peak'!$A$3:AU$100,AU$1,FALSE)),0,VLOOKUP('W. VaR &amp; Peak Pos By Trader'!$A36,'Import Peak'!$A$3:AU$100,AU$1,FALSE))</f>
        <v>-8444.4813534312125</v>
      </c>
      <c r="AV38" s="14">
        <f>IF(ISNA(VLOOKUP('W. VaR &amp; Peak Pos By Trader'!$A36,'Import Peak'!$A$3:AV$100,AV$1,FALSE)),0,VLOOKUP('W. VaR &amp; Peak Pos By Trader'!$A36,'Import Peak'!$A$3:AV$100,AV$1,FALSE))</f>
        <v>-9490.1012162291099</v>
      </c>
      <c r="AW38" s="14">
        <f>IF(ISNA(VLOOKUP('W. VaR &amp; Peak Pos By Trader'!$A36,'Import Peak'!$A$3:AW$100,AW$1,FALSE)),0,VLOOKUP('W. VaR &amp; Peak Pos By Trader'!$A36,'Import Peak'!$A$3:AW$100,AW$1,FALSE))</f>
        <v>8807.1736693735256</v>
      </c>
      <c r="AX38" s="14">
        <f>IF(ISNA(VLOOKUP('W. VaR &amp; Peak Pos By Trader'!$A36,'Import Peak'!$A$3:AX$100,AX$1,FALSE)),0,VLOOKUP('W. VaR &amp; Peak Pos By Trader'!$A36,'Import Peak'!$A$3:AX$100,AX$1,FALSE))</f>
        <v>8391.3958312116556</v>
      </c>
      <c r="AY38" s="14">
        <f>IF(ISNA(VLOOKUP('W. VaR &amp; Peak Pos By Trader'!$A36,'Import Peak'!$A$3:AY$100,AY$1,FALSE)),0,VLOOKUP('W. VaR &amp; Peak Pos By Trader'!$A36,'Import Peak'!$A$3:AY$100,AY$1,FALSE))</f>
        <v>8648.9329362666795</v>
      </c>
      <c r="AZ38" s="14">
        <f>IF(ISNA(VLOOKUP('W. VaR &amp; Peak Pos By Trader'!$A36,'Import Peak'!$A$3:AZ$100,AZ$1,FALSE)),0,VLOOKUP('W. VaR &amp; Peak Pos By Trader'!$A36,'Import Peak'!$A$3:AZ$100,AZ$1,FALSE))</f>
        <v>-8715.8160167057267</v>
      </c>
      <c r="BA38" s="14">
        <f>IF(ISNA(VLOOKUP('W. VaR &amp; Peak Pos By Trader'!$A36,'Import Peak'!$A$3:BA$100,BA$1,FALSE)),0,VLOOKUP('W. VaR &amp; Peak Pos By Trader'!$A36,'Import Peak'!$A$3:BA$100,BA$1,FALSE))</f>
        <v>-9328.2264479903861</v>
      </c>
      <c r="BB38" s="14">
        <f>IF(ISNA(VLOOKUP('W. VaR &amp; Peak Pos By Trader'!$A36,'Import Peak'!$A$3:BB$100,BB$1,FALSE)),0,VLOOKUP('W. VaR &amp; Peak Pos By Trader'!$A36,'Import Peak'!$A$3:BB$100,BB$1,FALSE))</f>
        <v>-8560.9053969609304</v>
      </c>
      <c r="BC38" s="14">
        <f>IF(ISNA(VLOOKUP('W. VaR &amp; Peak Pos By Trader'!$A36,'Import Peak'!$A$3:BC$100,BC$1,FALSE)),0,VLOOKUP('W. VaR &amp; Peak Pos By Trader'!$A36,'Import Peak'!$A$3:BC$100,BC$1,FALSE))</f>
        <v>-8822.8037033603086</v>
      </c>
      <c r="BD38" s="14">
        <f>IF(ISNA(VLOOKUP('W. VaR &amp; Peak Pos By Trader'!$A36,'Import Peak'!$A$3:BD$100,BD$1,FALSE)),0,VLOOKUP('W. VaR &amp; Peak Pos By Trader'!$A36,'Import Peak'!$A$3:BD$100,BD$1,FALSE))</f>
        <v>-8441.4856186117504</v>
      </c>
      <c r="BE38" s="14">
        <f>IF(ISNA(VLOOKUP('W. VaR &amp; Peak Pos By Trader'!$A36,'Import Peak'!$A$3:BE$100,BE$1,FALSE)),0,VLOOKUP('W. VaR &amp; Peak Pos By Trader'!$A36,'Import Peak'!$A$3:BE$100,BE$1,FALSE))</f>
        <v>-8700.9725753097227</v>
      </c>
      <c r="BF38" s="14">
        <f>IF(ISNA(VLOOKUP('W. VaR &amp; Peak Pos By Trader'!$A36,'Import Peak'!$A$3:BF$100,BF$1,FALSE)),0,VLOOKUP('W. VaR &amp; Peak Pos By Trader'!$A36,'Import Peak'!$A$3:BF$100,BF$1,FALSE))</f>
        <v>-8325.1304941953658</v>
      </c>
      <c r="BG38" s="14">
        <f>IF(ISNA(VLOOKUP('W. VaR &amp; Peak Pos By Trader'!$A36,'Import Peak'!$A$3:BG$100,BG$1,FALSE)),0,VLOOKUP('W. VaR &amp; Peak Pos By Trader'!$A36,'Import Peak'!$A$3:BG$100,BG$1,FALSE))</f>
        <v>-7956.2612513711838</v>
      </c>
      <c r="BH38" s="14">
        <f>IF(ISNA(VLOOKUP('W. VaR &amp; Peak Pos By Trader'!$A36,'Import Peak'!$A$3:BH$100,BH$1,FALSE)),0,VLOOKUP('W. VaR &amp; Peak Pos By Trader'!$A36,'Import Peak'!$A$3:BH$100,BH$1,FALSE))</f>
        <v>-8941.2516774815667</v>
      </c>
      <c r="BI38" s="14">
        <f>IF(ISNA(VLOOKUP('W. VaR &amp; Peak Pos By Trader'!$A36,'Import Peak'!$A$3:BI$100,BI$1,FALSE)),0,VLOOKUP('W. VaR &amp; Peak Pos By Trader'!$A36,'Import Peak'!$A$3:BI$100,BI$1,FALSE))</f>
        <v>7978.4201398558334</v>
      </c>
      <c r="BJ38" s="14">
        <f>IF(ISNA(VLOOKUP('W. VaR &amp; Peak Pos By Trader'!$A36,'Import Peak'!$A$3:BJ$100,BJ$1,FALSE)),0,VLOOKUP('W. VaR &amp; Peak Pos By Trader'!$A36,'Import Peak'!$A$3:BJ$100,BJ$1,FALSE))</f>
        <v>8221.7318948572847</v>
      </c>
      <c r="BK38" s="14">
        <f>IF(ISNA(VLOOKUP('W. VaR &amp; Peak Pos By Trader'!$A36,'Import Peak'!$A$3:BK$100,BK$1,FALSE)),0,VLOOKUP('W. VaR &amp; Peak Pos By Trader'!$A36,'Import Peak'!$A$3:BK$100,BK$1,FALSE))</f>
        <v>8147.5322378166493</v>
      </c>
      <c r="BL38" s="14">
        <f>IF(ISNA(VLOOKUP('W. VaR &amp; Peak Pos By Trader'!$A36,'Import Peak'!$A$3:BL$100,BL$1,FALSE)),0,VLOOKUP('W. VaR &amp; Peak Pos By Trader'!$A36,'Import Peak'!$A$3:BL$100,BL$1,FALSE))</f>
        <v>-8209.7002454551421</v>
      </c>
      <c r="BM38" s="14">
        <f>IF(ISNA(VLOOKUP('W. VaR &amp; Peak Pos By Trader'!$A36,'Import Peak'!$A$3:BM$100,BM$1,FALSE)),0,VLOOKUP('W. VaR &amp; Peak Pos By Trader'!$A36,'Import Peak'!$A$3:BM$100,BM$1,FALSE))</f>
        <v>-8785.8151255025914</v>
      </c>
      <c r="BN38" s="14">
        <f>IF(ISNA(VLOOKUP('W. VaR &amp; Peak Pos By Trader'!$A36,'Import Peak'!$A$3:BN$100,BN$1,FALSE)),0,VLOOKUP('W. VaR &amp; Peak Pos By Trader'!$A36,'Import Peak'!$A$3:BN$100,BN$1,FALSE))</f>
        <v>-8062.008741892756</v>
      </c>
      <c r="BO38" s="14">
        <f>IF(ISNA(VLOOKUP('W. VaR &amp; Peak Pos By Trader'!$A36,'Import Peak'!$A$3:BO$100,BO$1,FALSE)),0,VLOOKUP('W. VaR &amp; Peak Pos By Trader'!$A36,'Import Peak'!$A$3:BO$100,BO$1,FALSE))</f>
        <v>-131.11299402307</v>
      </c>
      <c r="BP38" s="14">
        <f>IF(ISNA(VLOOKUP('W. VaR &amp; Peak Pos By Trader'!$A36,'Import Peak'!$A$3:BP$100,BP$1,FALSE)),0,VLOOKUP('W. VaR &amp; Peak Pos By Trader'!$A36,'Import Peak'!$A$3:BP$100,BP$1,FALSE))</f>
        <v>-125.43761362726799</v>
      </c>
      <c r="BQ38" s="14">
        <f>IF(ISNA(VLOOKUP('W. VaR &amp; Peak Pos By Trader'!$A36,'Import Peak'!$A$3:BQ$100,BQ$1,FALSE)),0,VLOOKUP('W. VaR &amp; Peak Pos By Trader'!$A36,'Import Peak'!$A$3:BQ$100,BQ$1,FALSE))</f>
        <v>-93.592530311215597</v>
      </c>
      <c r="BR38" s="14">
        <f>IF(ISNA(VLOOKUP('W. VaR &amp; Peak Pos By Trader'!$A36,'Import Peak'!$A$3:BR$100,BR$1,FALSE)),0,VLOOKUP('W. VaR &amp; Peak Pos By Trader'!$A36,'Import Peak'!$A$3:BR$100,BR$1,FALSE))</f>
        <v>7957.8606131228216</v>
      </c>
      <c r="BS38" s="14">
        <f>IF(ISNA(VLOOKUP('W. VaR &amp; Peak Pos By Trader'!$A36,'Import Peak'!$A$3:BS$100,BS$1,FALSE)),0,VLOOKUP('W. VaR &amp; Peak Pos By Trader'!$A36,'Import Peak'!$A$3:BS$100,BS$1,FALSE))</f>
        <v>7312.0515570040016</v>
      </c>
      <c r="BT38" s="14">
        <f>IF(ISNA(VLOOKUP('W. VaR &amp; Peak Pos By Trader'!$A36,'Import Peak'!$A$3:BT$100,BT$1,FALSE)),0,VLOOKUP('W. VaR &amp; Peak Pos By Trader'!$A36,'Import Peak'!$A$3:BT$100,BT$1,FALSE))</f>
        <v>8150.8639254559839</v>
      </c>
      <c r="BU38" s="14">
        <f>IF(ISNA(VLOOKUP('W. VaR &amp; Peak Pos By Trader'!$A36,'Import Peak'!$A$3:BU$100,BU$1,FALSE)),0,VLOOKUP('W. VaR &amp; Peak Pos By Trader'!$A36,'Import Peak'!$A$3:BU$100,BU$1,FALSE))</f>
        <v>7509.6357525792864</v>
      </c>
      <c r="BV38" s="14">
        <f>IF(ISNA(VLOOKUP('W. VaR &amp; Peak Pos By Trader'!$A36,'Import Peak'!$A$3:BV$100,BV$1,FALSE)),0,VLOOKUP('W. VaR &amp; Peak Pos By Trader'!$A36,'Import Peak'!$A$3:BV$100,BV$1,FALSE))</f>
        <v>7738.0592166652959</v>
      </c>
      <c r="BW38" s="14">
        <f>IF(ISNA(VLOOKUP('W. VaR &amp; Peak Pos By Trader'!$A36,'Import Peak'!$A$3:BW$100,BW$1,FALSE)),0,VLOOKUP('W. VaR &amp; Peak Pos By Trader'!$A36,'Import Peak'!$A$3:BW$100,BW$1,FALSE))</f>
        <v>7667.7530133270939</v>
      </c>
      <c r="BX38" s="14">
        <f>IF(ISNA(VLOOKUP('W. VaR &amp; Peak Pos By Trader'!$A36,'Import Peak'!$A$3:BX$100,BX$1,FALSE)),0,VLOOKUP('W. VaR &amp; Peak Pos By Trader'!$A36,'Import Peak'!$A$3:BX$100,BX$1,FALSE))</f>
        <v>7304.1621805302302</v>
      </c>
      <c r="BY38" s="14">
        <f>IF(ISNA(VLOOKUP('W. VaR &amp; Peak Pos By Trader'!$A36,'Import Peak'!$A$3:BY$100,BY$1,FALSE)),0,VLOOKUP('W. VaR &amp; Peak Pos By Trader'!$A36,'Import Peak'!$A$3:BY$100,BY$1,FALSE))</f>
        <v>7879.5395579019696</v>
      </c>
      <c r="BZ38" s="14">
        <f>IF(ISNA(VLOOKUP('W. VaR &amp; Peak Pos By Trader'!$A36,'Import Peak'!$A$3:BZ$100,BZ$1,FALSE)),0,VLOOKUP('W. VaR &amp; Peak Pos By Trader'!$A36,'Import Peak'!$A$3:BZ$100,BZ$1,FALSE))</f>
        <v>6996.7278328519051</v>
      </c>
      <c r="CA38" s="14">
        <f>IF(ISNA(VLOOKUP('W. VaR &amp; Peak Pos By Trader'!$A36,'Import Peak'!$A$3:CA$100,CA$1,FALSE)),0,VLOOKUP('W. VaR &amp; Peak Pos By Trader'!$A36,'Import Peak'!$A$3:CA$100,CA$1,FALSE))</f>
        <v>7861.6072248691744</v>
      </c>
      <c r="CB38" s="14">
        <f>IF(ISNA(VLOOKUP('W. VaR &amp; Peak Pos By Trader'!$A36,'Import Peak'!$A$3:CB$100,CB$1,FALSE)),0,VLOOKUP('W. VaR &amp; Peak Pos By Trader'!$A36,'Import Peak'!$A$3:CB$100,CB$1,FALSE))</f>
        <v>7241.6479746010264</v>
      </c>
      <c r="CC38" s="14">
        <f>IF(ISNA(VLOOKUP('W. VaR &amp; Peak Pos By Trader'!$A36,'Import Peak'!$A$3:CC$100,CC$1,FALSE)),0,VLOOKUP('W. VaR &amp; Peak Pos By Trader'!$A36,'Import Peak'!$A$3:CC$100,CC$1,FALSE))</f>
        <v>7232.1276646428541</v>
      </c>
      <c r="CD38" s="14">
        <f>IF(ISNA(VLOOKUP('W. VaR &amp; Peak Pos By Trader'!$A36,'Import Peak'!$A$3:CD$100,CD$1,FALSE)),0,VLOOKUP('W. VaR &amp; Peak Pos By Trader'!$A36,'Import Peak'!$A$3:CD$100,CD$1,FALSE))</f>
        <v>7480.7859581811554</v>
      </c>
      <c r="CE38" s="14">
        <f>IF(ISNA(VLOOKUP('W. VaR &amp; Peak Pos By Trader'!$A36,'Import Peak'!$A$3:CE$100,CE$1,FALSE)),0,VLOOKUP('W. VaR &amp; Peak Pos By Trader'!$A36,'Import Peak'!$A$3:CE$100,CE$1,FALSE))</f>
        <v>7156.5283144828354</v>
      </c>
      <c r="CF38" s="14">
        <f>IF(ISNA(VLOOKUP('W. VaR &amp; Peak Pos By Trader'!$A36,'Import Peak'!$A$3:CF$100,CF$1,FALSE)),0,VLOOKUP('W. VaR &amp; Peak Pos By Trader'!$A36,'Import Peak'!$A$3:CF$100,CF$1,FALSE))</f>
        <v>7372.1307180355179</v>
      </c>
      <c r="CG38" s="14">
        <f>IF(ISNA(VLOOKUP('W. VaR &amp; Peak Pos By Trader'!$A36,'Import Peak'!$A$3:CG$100,CG$1,FALSE)),0,VLOOKUP('W. VaR &amp; Peak Pos By Trader'!$A36,'Import Peak'!$A$3:CG$100,CG$1,FALSE))</f>
        <v>7332.978284348068</v>
      </c>
      <c r="CH38" s="14">
        <f>IF(ISNA(VLOOKUP('W. VaR &amp; Peak Pos By Trader'!$A36,'Import Peak'!$A$3:CH$100,CH$1,FALSE)),0,VLOOKUP('W. VaR &amp; Peak Pos By Trader'!$A36,'Import Peak'!$A$3:CH$100,CH$1,FALSE))</f>
        <v>7262.7808404815059</v>
      </c>
      <c r="CI38" s="14">
        <f>IF(ISNA(VLOOKUP('W. VaR &amp; Peak Pos By Trader'!$A36,'Import Peak'!$A$3:CI$100,CI$1,FALSE)),0,VLOOKUP('W. VaR &amp; Peak Pos By Trader'!$A36,'Import Peak'!$A$3:CI$100,CI$1,FALSE))</f>
        <v>6917.5913040906589</v>
      </c>
      <c r="CJ38" s="14">
        <f>IF(ISNA(VLOOKUP('W. VaR &amp; Peak Pos By Trader'!$A36,'Import Peak'!$A$3:CJ$100,CJ$1,FALSE)),0,VLOOKUP('W. VaR &amp; Peak Pos By Trader'!$A36,'Import Peak'!$A$3:CJ$100,CJ$1,FALSE))</f>
        <v>7124.7539476244501</v>
      </c>
      <c r="CK38" s="14">
        <f>IF(ISNA(VLOOKUP('W. VaR &amp; Peak Pos By Trader'!$A36,'Import Peak'!$A$3:CK$100,CK$1,FALSE)),0,VLOOKUP('W. VaR &amp; Peak Pos By Trader'!$A36,'Import Peak'!$A$3:CK$100,CK$1,FALSE))</f>
        <v>7114.0666909725378</v>
      </c>
      <c r="CL38" s="14">
        <f>IF(ISNA(VLOOKUP('W. VaR &amp; Peak Pos By Trader'!$A36,'Import Peak'!$A$3:CL$100,CL$1,FALSE)),0,VLOOKUP('W. VaR &amp; Peak Pos By Trader'!$A36,'Import Peak'!$A$3:CL$100,CL$1,FALSE))</f>
        <v>6831.0542046837263</v>
      </c>
      <c r="CM38" s="14">
        <f>IF(ISNA(VLOOKUP('W. VaR &amp; Peak Pos By Trader'!$A36,'Import Peak'!$A$3:CM$100,CM$1,FALSE)),0,VLOOKUP('W. VaR &amp; Peak Pos By Trader'!$A36,'Import Peak'!$A$3:CM$100,CM$1,FALSE))</f>
        <v>7366.3089832247388</v>
      </c>
      <c r="CN38" s="14">
        <f>IF(ISNA(VLOOKUP('W. VaR &amp; Peak Pos By Trader'!$A36,'Import Peak'!$A$3:CN$100,CN$1,FALSE)),0,VLOOKUP('W. VaR &amp; Peak Pos By Trader'!$A36,'Import Peak'!$A$3:CN$100,CN$1,FALSE))</f>
        <v>6514.1135760631387</v>
      </c>
      <c r="CO38" s="14">
        <f>IF(ISNA(VLOOKUP('W. VaR &amp; Peak Pos By Trader'!$A36,'Import Peak'!$A$3:CO$100,CO$1,FALSE)),0,VLOOKUP('W. VaR &amp; Peak Pos By Trader'!$A36,'Import Peak'!$A$3:CO$100,CO$1,FALSE))</f>
        <v>7048.9895516460738</v>
      </c>
      <c r="CP38" s="14">
        <f>IF(ISNA(VLOOKUP('W. VaR &amp; Peak Pos By Trader'!$A36,'Import Peak'!$A$3:CP$100,CP$1,FALSE)),0,VLOOKUP('W. VaR &amp; Peak Pos By Trader'!$A36,'Import Peak'!$A$3:CP$100,CP$1,FALSE))</f>
        <v>7012.257169479094</v>
      </c>
      <c r="CQ38" s="14">
        <f>IF(ISNA(VLOOKUP('W. VaR &amp; Peak Pos By Trader'!$A36,'Import Peak'!$A$3:CQ$100,CQ$1,FALSE)),0,VLOOKUP('W. VaR &amp; Peak Pos By Trader'!$A36,'Import Peak'!$A$3:CQ$100,CQ$1,FALSE))</f>
        <v>6442.3048643293487</v>
      </c>
      <c r="CR38" s="14">
        <f>IF(ISNA(VLOOKUP('W. VaR &amp; Peak Pos By Trader'!$A36,'Import Peak'!$A$3:CR$100,CR$1,FALSE)),0,VLOOKUP('W. VaR &amp; Peak Pos By Trader'!$A36,'Import Peak'!$A$3:CR$100,CR$1,FALSE))</f>
        <v>6914.4332455275789</v>
      </c>
      <c r="CS38" s="14">
        <f>IF(ISNA(VLOOKUP('W. VaR &amp; Peak Pos By Trader'!$A36,'Import Peak'!$A$3:CS$100,CS$1,FALSE)),0,VLOOKUP('W. VaR &amp; Peak Pos By Trader'!$A36,'Import Peak'!$A$3:CS$100,CS$1,FALSE))</f>
        <v>6879.2480523902314</v>
      </c>
      <c r="CT38" s="14">
        <f>IF(ISNA(VLOOKUP('W. VaR &amp; Peak Pos By Trader'!$A36,'Import Peak'!$A$3:CT$100,CT$1,FALSE)),0,VLOOKUP('W. VaR &amp; Peak Pos By Trader'!$A36,'Import Peak'!$A$3:CT$100,CT$1,FALSE))</f>
        <v>6552.9149693705476</v>
      </c>
      <c r="CU38" s="14">
        <f>IF(ISNA(VLOOKUP('W. VaR &amp; Peak Pos By Trader'!$A36,'Import Peak'!$A$3:CU$100,CU$1,FALSE)),0,VLOOKUP('W. VaR &amp; Peak Pos By Trader'!$A36,'Import Peak'!$A$3:CU$100,CU$1,FALSE))</f>
        <v>6752.4335806331164</v>
      </c>
      <c r="CV38" s="14">
        <f>IF(ISNA(VLOOKUP('W. VaR &amp; Peak Pos By Trader'!$A36,'Import Peak'!$A$3:CV$100,CV$1,FALSE)),0,VLOOKUP('W. VaR &amp; Peak Pos By Trader'!$A36,'Import Peak'!$A$3:CV$100,CV$1,FALSE))</f>
        <v>6882.11935507819</v>
      </c>
      <c r="CW38" s="14">
        <f>IF(ISNA(VLOOKUP('W. VaR &amp; Peak Pos By Trader'!$A36,'Import Peak'!$A$3:CW$100,CW$1,FALSE)),0,VLOOKUP('W. VaR &amp; Peak Pos By Trader'!$A36,'Import Peak'!$A$3:CW$100,CW$1,FALSE))</f>
        <v>6845.4561887767704</v>
      </c>
      <c r="CX38" s="14">
        <f>IF(ISNA(VLOOKUP('W. VaR &amp; Peak Pos By Trader'!$A36,'Import Peak'!$A$3:CX$100,CX$1,FALSE)),0,VLOOKUP('W. VaR &amp; Peak Pos By Trader'!$A36,'Import Peak'!$A$3:CX$100,CX$1,FALSE))</f>
        <v>6548.1220215799503</v>
      </c>
      <c r="CY38" s="14">
        <f>IF(ISNA(VLOOKUP('W. VaR &amp; Peak Pos By Trader'!$A36,'Import Peak'!$A$3:CY$100,CY$1,FALSE)),0,VLOOKUP('W. VaR &amp; Peak Pos By Trader'!$A36,'Import Peak'!$A$3:CY$100,CY$1,FALSE))</f>
        <v>7034.0522066985704</v>
      </c>
      <c r="CZ38" s="14">
        <f>IF(ISNA(VLOOKUP('W. VaR &amp; Peak Pos By Trader'!$A36,'Import Peak'!$A$3:CZ$100,CZ$1,FALSE)),0,VLOOKUP('W. VaR &amp; Peak Pos By Trader'!$A36,'Import Peak'!$A$3:CZ$100,CZ$1,FALSE))</f>
        <v>6219.9391320444902</v>
      </c>
      <c r="DA38" s="14">
        <f>IF(ISNA(VLOOKUP('W. VaR &amp; Peak Pos By Trader'!$A36,'Import Peak'!$A$3:DA$100,DA$1,FALSE)),0,VLOOKUP('W. VaR &amp; Peak Pos By Trader'!$A36,'Import Peak'!$A$3:DA$100,DA$1,FALSE))</f>
        <v>6701.9037207375904</v>
      </c>
      <c r="DB38" s="14">
        <f>IF(ISNA(VLOOKUP('W. VaR &amp; Peak Pos By Trader'!$A36,'Import Peak'!$A$3:DB$100,DB$1,FALSE)),0,VLOOKUP('W. VaR &amp; Peak Pos By Trader'!$A36,'Import Peak'!$A$3:DB$100,DB$1,FALSE))</f>
        <v>6409.24839488407</v>
      </c>
      <c r="DC38" s="14">
        <f>IF(ISNA(VLOOKUP('W. VaR &amp; Peak Pos By Trader'!$A36,'Import Peak'!$A$3:DC$100,DC$1,FALSE)),0,VLOOKUP('W. VaR &amp; Peak Pos By Trader'!$A36,'Import Peak'!$A$3:DC$100,DC$1,FALSE))</f>
        <v>6122.6884022972399</v>
      </c>
      <c r="DD38" s="14">
        <f>IF(ISNA(VLOOKUP('W. VaR &amp; Peak Pos By Trader'!$A36,'Import Peak'!$A$3:DD$100,DD$1,FALSE)),0,VLOOKUP('W. VaR &amp; Peak Pos By Trader'!$A36,'Import Peak'!$A$3:DD$100,DD$1,FALSE))</f>
        <v>6850.5006667379703</v>
      </c>
      <c r="DE38" s="14">
        <f>IF(ISNA(VLOOKUP('W. VaR &amp; Peak Pos By Trader'!$A36,'Import Peak'!$A$3:DE$100,DE$1,FALSE)),0,VLOOKUP('W. VaR &amp; Peak Pos By Trader'!$A36,'Import Peak'!$A$3:DE$100,DE$1,FALSE))</f>
        <v>6561.8869140528104</v>
      </c>
      <c r="DF38" s="14">
        <f>IF(ISNA(VLOOKUP('W. VaR &amp; Peak Pos By Trader'!$A36,'Import Peak'!$A$3:DF$100,DF$1,FALSE)),0,VLOOKUP('W. VaR &amp; Peak Pos By Trader'!$A36,'Import Peak'!$A$3:DF$100,DF$1,FALSE))</f>
        <v>6274.9159958385098</v>
      </c>
      <c r="DG38" s="14">
        <f>IF(ISNA(VLOOKUP('W. VaR &amp; Peak Pos By Trader'!$A36,'Import Peak'!$A$3:DG$100,DG$1,FALSE)),0,VLOOKUP('W. VaR &amp; Peak Pos By Trader'!$A36,'Import Peak'!$A$3:DG$100,DG$1,FALSE))</f>
        <v>6491.1772801078296</v>
      </c>
      <c r="DH38" s="14">
        <f>IF(ISNA(VLOOKUP('W. VaR &amp; Peak Pos By Trader'!$A36,'Import Peak'!$A$3:DH$100,DH$1,FALSE)),0,VLOOKUP('W. VaR &amp; Peak Pos By Trader'!$A36,'Import Peak'!$A$3:DH$100,DH$1,FALSE))</f>
        <v>6455.3659571561202</v>
      </c>
      <c r="DI38" s="14">
        <f>IF(ISNA(VLOOKUP('W. VaR &amp; Peak Pos By Trader'!$A36,'Import Peak'!$A$3:DI$100,DI$1,FALSE)),0,VLOOKUP('W. VaR &amp; Peak Pos By Trader'!$A36,'Import Peak'!$A$3:DI$100,DI$1,FALSE))</f>
        <v>6419.6386586273002</v>
      </c>
      <c r="DJ38" s="14">
        <f>IF(ISNA(VLOOKUP('W. VaR &amp; Peak Pos By Trader'!$A36,'Import Peak'!$A$3:DJ$100,DJ$1,FALSE)),0,VLOOKUP('W. VaR &amp; Peak Pos By Trader'!$A36,'Import Peak'!$A$3:DJ$100,DJ$1,FALSE))</f>
        <v>6139.5621283427599</v>
      </c>
      <c r="DK38" s="14">
        <f>IF(ISNA(VLOOKUP('W. VaR &amp; Peak Pos By Trader'!$A36,'Import Peak'!$A$3:DK$100,DK$1,FALSE)),0,VLOOKUP('W. VaR &amp; Peak Pos By Trader'!$A36,'Import Peak'!$A$3:DK$100,DK$1,FALSE))</f>
        <v>6349.5849926110704</v>
      </c>
      <c r="DL38" s="14">
        <f>IF(ISNA(VLOOKUP('W. VaR &amp; Peak Pos By Trader'!$A36,'Import Peak'!$A$3:DL$100,DL$1,FALSE)),0,VLOOKUP('W. VaR &amp; Peak Pos By Trader'!$A36,'Import Peak'!$A$3:DL$100,DL$1,FALSE))</f>
        <v>6072.3602861285999</v>
      </c>
      <c r="DM38" s="14">
        <f>IF(ISNA(VLOOKUP('W. VaR &amp; Peak Pos By Trader'!$A36,'Import Peak'!$A$3:DM$100,DM$1,FALSE)),0,VLOOKUP('W. VaR &amp; Peak Pos By Trader'!$A36,'Import Peak'!$A$3:DM$100,DM$1,FALSE))</f>
        <v>6279.8657985137197</v>
      </c>
      <c r="DN38" s="14">
        <f>IF(ISNA(VLOOKUP('W. VaR &amp; Peak Pos By Trader'!$A36,'Import Peak'!$A$3:DN$100,DN$1,FALSE)),0,VLOOKUP('W. VaR &amp; Peak Pos By Trader'!$A36,'Import Peak'!$A$3:DN$100,DN$1,FALSE))</f>
        <v>0</v>
      </c>
      <c r="DO38" s="14">
        <f>IF(ISNA(VLOOKUP('W. VaR &amp; Peak Pos By Trader'!$A36,'Import Peak'!$A$3:DO$100,DO$1,FALSE)),0,VLOOKUP('W. VaR &amp; Peak Pos By Trader'!$A36,'Import Peak'!$A$3:DO$100,DO$1,FALSE))</f>
        <v>0</v>
      </c>
      <c r="DP38" s="14">
        <f>IF(ISNA(VLOOKUP('W. VaR &amp; Peak Pos By Trader'!$A36,'Import Peak'!$A$3:DP$100,DP$1,FALSE)),0,VLOOKUP('W. VaR &amp; Peak Pos By Trader'!$A36,'Import Peak'!$A$3:DP$100,DP$1,FALSE))</f>
        <v>0</v>
      </c>
      <c r="DQ38" s="14">
        <f>IF(ISNA(VLOOKUP('W. VaR &amp; Peak Pos By Trader'!$A36,'Import Peak'!$A$3:DQ$100,DQ$1,FALSE)),0,VLOOKUP('W. VaR &amp; Peak Pos By Trader'!$A36,'Import Peak'!$A$3:DQ$100,DQ$1,FALSE))</f>
        <v>0</v>
      </c>
      <c r="DR38" s="14">
        <f>IF(ISNA(VLOOKUP('W. VaR &amp; Peak Pos By Trader'!$A36,'Import Peak'!$A$3:DR$100,DR$1,FALSE)),0,VLOOKUP('W. VaR &amp; Peak Pos By Trader'!$A36,'Import Peak'!$A$3:DR$100,DR$1,FALSE))</f>
        <v>0</v>
      </c>
      <c r="DS38" s="14">
        <f>IF(ISNA(VLOOKUP('W. VaR &amp; Peak Pos By Trader'!$A36,'Import Peak'!$A$3:DS$100,DS$1,FALSE)),0,VLOOKUP('W. VaR &amp; Peak Pos By Trader'!$A36,'Import Peak'!$A$3:DS$100,DS$1,FALSE))</f>
        <v>0</v>
      </c>
      <c r="DT38" s="14">
        <f>IF(ISNA(VLOOKUP('W. VaR &amp; Peak Pos By Trader'!$A36,'Import Peak'!$A$3:DT$100,DT$1,FALSE)),0,VLOOKUP('W. VaR &amp; Peak Pos By Trader'!$A36,'Import Peak'!$A$3:DT$100,DT$1,FALSE))</f>
        <v>0</v>
      </c>
      <c r="DU38" s="14">
        <f>IF(ISNA(VLOOKUP('W. VaR &amp; Peak Pos By Trader'!$A36,'Import Peak'!$A$3:DU$100,DU$1,FALSE)),0,VLOOKUP('W. VaR &amp; Peak Pos By Trader'!$A36,'Import Peak'!$A$3:DU$100,DU$1,FALSE))</f>
        <v>0</v>
      </c>
      <c r="DV38" s="14">
        <f>IF(ISNA(VLOOKUP('W. VaR &amp; Peak Pos By Trader'!$A36,'Import Peak'!$A$3:DV$100,DV$1,FALSE)),0,VLOOKUP('W. VaR &amp; Peak Pos By Trader'!$A36,'Import Peak'!$A$3:DV$100,DV$1,FALSE))</f>
        <v>0</v>
      </c>
      <c r="DW38" s="14">
        <f>IF(ISNA(VLOOKUP('W. VaR &amp; Peak Pos By Trader'!$A36,'Import Peak'!$A$3:DW$100,DW$1,FALSE)),0,VLOOKUP('W. VaR &amp; Peak Pos By Trader'!$A36,'Import Peak'!$A$3:DW$100,DW$1,FALSE))</f>
        <v>0</v>
      </c>
      <c r="DX38" s="14">
        <f>IF(ISNA(VLOOKUP('W. VaR &amp; Peak Pos By Trader'!$A36,'Import Peak'!$A$3:DX$100,DX$1,FALSE)),0,VLOOKUP('W. VaR &amp; Peak Pos By Trader'!$A36,'Import Peak'!$A$3:DX$100,DX$1,FALSE))</f>
        <v>0</v>
      </c>
      <c r="DY38" s="14">
        <f>IF(ISNA(VLOOKUP('W. VaR &amp; Peak Pos By Trader'!$A36,'Import Peak'!$A$3:DY$100,DY$1,FALSE)),0,VLOOKUP('W. VaR &amp; Peak Pos By Trader'!$A36,'Import Peak'!$A$3:DY$100,DY$1,FALSE))</f>
        <v>0</v>
      </c>
      <c r="DZ38" s="14">
        <f>IF(ISNA(VLOOKUP('W. VaR &amp; Peak Pos By Trader'!$A36,'Import Peak'!$A$3:DZ$100,DZ$1,FALSE)),0,VLOOKUP('W. VaR &amp; Peak Pos By Trader'!$A36,'Import Peak'!$A$3:DZ$100,DZ$1,FALSE))</f>
        <v>0</v>
      </c>
      <c r="EA38" s="14">
        <f>IF(ISNA(VLOOKUP('W. VaR &amp; Peak Pos By Trader'!$A36,'Import Peak'!$A$3:EA$100,EA$1,FALSE)),0,VLOOKUP('W. VaR &amp; Peak Pos By Trader'!$A36,'Import Peak'!$A$3:EA$100,EA$1,FALSE))</f>
        <v>0</v>
      </c>
      <c r="EB38" s="14">
        <f>IF(ISNA(VLOOKUP('W. VaR &amp; Peak Pos By Trader'!$A36,'Import Peak'!$A$3:EB$100,EB$1,FALSE)),0,VLOOKUP('W. VaR &amp; Peak Pos By Trader'!$A36,'Import Peak'!$A$3:EB$100,EB$1,FALSE))</f>
        <v>0</v>
      </c>
      <c r="EC38" s="14">
        <f>IF(ISNA(VLOOKUP('W. VaR &amp; Peak Pos By Trader'!$A36,'Import Peak'!$A$3:EC$100,EC$1,FALSE)),0,VLOOKUP('W. VaR &amp; Peak Pos By Trader'!$A36,'Import Peak'!$A$3:EC$100,EC$1,FALSE))</f>
        <v>0</v>
      </c>
      <c r="ED38" s="14">
        <f>IF(ISNA(VLOOKUP('W. VaR &amp; Peak Pos By Trader'!$A36,'Import Peak'!$A$3:ED$100,ED$1,FALSE)),0,VLOOKUP('W. VaR &amp; Peak Pos By Trader'!$A36,'Import Peak'!$A$3:ED$100,ED$1,FALSE))</f>
        <v>0</v>
      </c>
      <c r="EE38" s="14">
        <f>IF(ISNA(VLOOKUP('W. VaR &amp; Peak Pos By Trader'!$A36,'Import Peak'!$A$3:EE$100,EE$1,FALSE)),0,VLOOKUP('W. VaR &amp; Peak Pos By Trader'!$A36,'Import Peak'!$A$3:EE$100,EE$1,FALSE))</f>
        <v>0</v>
      </c>
      <c r="EF38" s="14">
        <f>IF(ISNA(VLOOKUP('W. VaR &amp; Peak Pos By Trader'!$A36,'Import Peak'!$A$3:EF$100,EF$1,FALSE)),0,VLOOKUP('W. VaR &amp; Peak Pos By Trader'!$A36,'Import Peak'!$A$3:EF$100,EF$1,FALSE))</f>
        <v>0</v>
      </c>
      <c r="EG38" s="14">
        <f>IF(ISNA(VLOOKUP('W. VaR &amp; Peak Pos By Trader'!$A36,'Import Peak'!$A$3:EG$100,EG$1,FALSE)),0,VLOOKUP('W. VaR &amp; Peak Pos By Trader'!$A36,'Import Peak'!$A$3:EG$100,EG$1,FALSE))</f>
        <v>0</v>
      </c>
      <c r="EH38" s="14">
        <f>IF(ISNA(VLOOKUP('W. VaR &amp; Peak Pos By Trader'!$A36,'Import Peak'!$A$3:EH$100,EH$1,FALSE)),0,VLOOKUP('W. VaR &amp; Peak Pos By Trader'!$A36,'Import Peak'!$A$3:EH$100,EH$1,FALSE))</f>
        <v>0</v>
      </c>
      <c r="EI38" s="14">
        <f>IF(ISNA(VLOOKUP('W. VaR &amp; Peak Pos By Trader'!$A36,'Import Peak'!$A$3:EI$100,EI$1,FALSE)),0,VLOOKUP('W. VaR &amp; Peak Pos By Trader'!$A36,'Import Peak'!$A$3:EI$100,EI$1,FALSE))</f>
        <v>0</v>
      </c>
      <c r="EJ38" s="14">
        <f>IF(ISNA(VLOOKUP('W. VaR &amp; Peak Pos By Trader'!$A36,'Import Peak'!$A$3:EJ$100,EJ$1,FALSE)),0,VLOOKUP('W. VaR &amp; Peak Pos By Trader'!$A36,'Import Peak'!$A$3:EJ$100,EJ$1,FALSE))</f>
        <v>0</v>
      </c>
      <c r="EK38" s="14">
        <f>IF(ISNA(VLOOKUP('W. VaR &amp; Peak Pos By Trader'!$A36,'Import Peak'!$A$3:EK$100,EK$1,FALSE)),0,VLOOKUP('W. VaR &amp; Peak Pos By Trader'!$A36,'Import Peak'!$A$3:EK$100,EK$1,FALSE))</f>
        <v>0</v>
      </c>
      <c r="EL38" s="14">
        <f>IF(ISNA(VLOOKUP('W. VaR &amp; Peak Pos By Trader'!$A36,'Import Peak'!$A$3:EL$100,EL$1,FALSE)),0,VLOOKUP('W. VaR &amp; Peak Pos By Trader'!$A36,'Import Peak'!$A$3:EL$100,EL$1,FALSE))</f>
        <v>0</v>
      </c>
      <c r="EM38" s="14">
        <f>IF(ISNA(VLOOKUP('W. VaR &amp; Peak Pos By Trader'!$A36,'Import Peak'!$A$3:EM$100,EM$1,FALSE)),0,VLOOKUP('W. VaR &amp; Peak Pos By Trader'!$A36,'Import Peak'!$A$3:EM$100,EM$1,FALSE))</f>
        <v>0</v>
      </c>
      <c r="EN38" s="14">
        <f>IF(ISNA(VLOOKUP('W. VaR &amp; Peak Pos By Trader'!$A36,'Import Peak'!$A$3:EN$100,EN$1,FALSE)),0,VLOOKUP('W. VaR &amp; Peak Pos By Trader'!$A36,'Import Peak'!$A$3:EN$100,EN$1,FALSE))</f>
        <v>0</v>
      </c>
      <c r="EO38" s="14">
        <f>IF(ISNA(VLOOKUP('W. VaR &amp; Peak Pos By Trader'!$A36,'Import Peak'!$A$3:EO$100,EO$1,FALSE)),0,VLOOKUP('W. VaR &amp; Peak Pos By Trader'!$A36,'Import Peak'!$A$3:EO$100,EO$1,FALSE))</f>
        <v>0</v>
      </c>
      <c r="EP38" s="14">
        <f>IF(ISNA(VLOOKUP('W. VaR &amp; Peak Pos By Trader'!$A36,'Import Peak'!$A$3:EP$100,EP$1,FALSE)),0,VLOOKUP('W. VaR &amp; Peak Pos By Trader'!$A36,'Import Peak'!$A$3:EP$100,EP$1,FALSE))</f>
        <v>0</v>
      </c>
      <c r="EQ38" s="14">
        <f>IF(ISNA(VLOOKUP('W. VaR &amp; Peak Pos By Trader'!$A36,'Import Peak'!$A$3:EQ$100,EQ$1,FALSE)),0,VLOOKUP('W. VaR &amp; Peak Pos By Trader'!$A36,'Import Peak'!$A$3:EQ$100,EQ$1,FALSE))</f>
        <v>0</v>
      </c>
      <c r="ER38" s="14">
        <f>IF(ISNA(VLOOKUP('W. VaR &amp; Peak Pos By Trader'!$A36,'Import Peak'!$A$3:ER$100,ER$1,FALSE)),0,VLOOKUP('W. VaR &amp; Peak Pos By Trader'!$A36,'Import Peak'!$A$3:ER$100,ER$1,FALSE))</f>
        <v>0</v>
      </c>
      <c r="ES38" s="14">
        <f>IF(ISNA(VLOOKUP('W. VaR &amp; Peak Pos By Trader'!$A36,'Import Peak'!$A$3:ES$100,ES$1,FALSE)),0,VLOOKUP('W. VaR &amp; Peak Pos By Trader'!$A36,'Import Peak'!$A$3:ES$100,ES$1,FALSE))</f>
        <v>0</v>
      </c>
      <c r="ET38" s="14">
        <f>IF(ISNA(VLOOKUP('W. VaR &amp; Peak Pos By Trader'!$A36,'Import Peak'!$A$3:ET$100,ET$1,FALSE)),0,VLOOKUP('W. VaR &amp; Peak Pos By Trader'!$A36,'Import Peak'!$A$3:ET$100,ET$1,FALSE))</f>
        <v>0</v>
      </c>
      <c r="EU38" s="14">
        <f>IF(ISNA(VLOOKUP('W. VaR &amp; Peak Pos By Trader'!$A36,'Import Peak'!$A$3:EU$100,EU$1,FALSE)),0,VLOOKUP('W. VaR &amp; Peak Pos By Trader'!$A36,'Import Peak'!$A$3:EU$100,EU$1,FALSE))</f>
        <v>0</v>
      </c>
      <c r="EV38" s="14">
        <f>IF(ISNA(VLOOKUP('W. VaR &amp; Peak Pos By Trader'!$A36,'Import Peak'!$A$3:EV$100,EV$1,FALSE)),0,VLOOKUP('W. VaR &amp; Peak Pos By Trader'!$A36,'Import Peak'!$A$3:EV$100,EV$1,FALSE))</f>
        <v>0</v>
      </c>
      <c r="EW38" s="14">
        <f>IF(ISNA(VLOOKUP('W. VaR &amp; Peak Pos By Trader'!$A36,'Import Peak'!$A$3:EW$100,EW$1,FALSE)),0,VLOOKUP('W. VaR &amp; Peak Pos By Trader'!$A36,'Import Peak'!$A$3:EW$100,EW$1,FALSE))</f>
        <v>0</v>
      </c>
      <c r="EX38" s="14">
        <f>IF(ISNA(VLOOKUP('W. VaR &amp; Peak Pos By Trader'!$A36,'Import Peak'!$A$3:EX$100,EX$1,FALSE)),0,VLOOKUP('W. VaR &amp; Peak Pos By Trader'!$A36,'Import Peak'!$A$3:EX$100,EX$1,FALSE))</f>
        <v>0</v>
      </c>
      <c r="EY38" s="14">
        <f>IF(ISNA(VLOOKUP('W. VaR &amp; Peak Pos By Trader'!$A36,'Import Peak'!$A$3:EY$100,EY$1,FALSE)),0,VLOOKUP('W. VaR &amp; Peak Pos By Trader'!$A36,'Import Peak'!$A$3:EY$100,EY$1,FALSE))</f>
        <v>0</v>
      </c>
      <c r="EZ38" s="14">
        <f>IF(ISNA(VLOOKUP('W. VaR &amp; Peak Pos By Trader'!$A36,'Import Peak'!$A$3:EZ$100,EZ$1,FALSE)),0,VLOOKUP('W. VaR &amp; Peak Pos By Trader'!$A36,'Import Peak'!$A$3:EZ$100,EZ$1,FALSE))</f>
        <v>0</v>
      </c>
      <c r="FA38" s="14">
        <f>IF(ISNA(VLOOKUP('W. VaR &amp; Peak Pos By Trader'!$A36,'Import Peak'!$A$3:FA$100,FA$1,FALSE)),0,VLOOKUP('W. VaR &amp; Peak Pos By Trader'!$A36,'Import Peak'!$A$3:FA$100,FA$1,FALSE))</f>
        <v>0</v>
      </c>
      <c r="FB38" s="14">
        <f>IF(ISNA(VLOOKUP('W. VaR &amp; Peak Pos By Trader'!$A36,'Import Peak'!$A$3:FB$100,FB$1,FALSE)),0,VLOOKUP('W. VaR &amp; Peak Pos By Trader'!$A36,'Import Peak'!$A$3:FB$100,FB$1,FALSE))</f>
        <v>0</v>
      </c>
      <c r="FC38" s="14">
        <f>IF(ISNA(VLOOKUP('W. VaR &amp; Peak Pos By Trader'!$A36,'Import Peak'!$A$3:FC$100,FC$1,FALSE)),0,VLOOKUP('W. VaR &amp; Peak Pos By Trader'!$A36,'Import Peak'!$A$3:FC$100,FC$1,FALSE))</f>
        <v>0</v>
      </c>
      <c r="FD38" s="14">
        <f>IF(ISNA(VLOOKUP('W. VaR &amp; Peak Pos By Trader'!$A36,'Import Peak'!$A$3:FD$100,FD$1,FALSE)),0,VLOOKUP('W. VaR &amp; Peak Pos By Trader'!$A36,'Import Peak'!$A$3:FD$100,FD$1,FALSE))</f>
        <v>0</v>
      </c>
      <c r="FE38" s="14">
        <f>IF(ISNA(VLOOKUP('W. VaR &amp; Peak Pos By Trader'!$A36,'Import Peak'!$A$3:FE$100,FE$1,FALSE)),0,VLOOKUP('W. VaR &amp; Peak Pos By Trader'!$A36,'Import Peak'!$A$3:FE$100,FE$1,FALSE))</f>
        <v>0</v>
      </c>
      <c r="FF38" s="14">
        <f>IF(ISNA(VLOOKUP('W. VaR &amp; Peak Pos By Trader'!$A36,'Import Peak'!$A$3:FF$100,FF$1,FALSE)),0,VLOOKUP('W. VaR &amp; Peak Pos By Trader'!$A36,'Import Peak'!$A$3:FF$100,FF$1,FALSE))</f>
        <v>0</v>
      </c>
      <c r="FG38" s="14">
        <f>IF(ISNA(VLOOKUP('W. VaR &amp; Peak Pos By Trader'!$A36,'Import Peak'!$A$3:FG$100,FG$1,FALSE)),0,VLOOKUP('W. VaR &amp; Peak Pos By Trader'!$A36,'Import Peak'!$A$3:FG$100,FG$1,FALSE))</f>
        <v>0</v>
      </c>
      <c r="FH38" s="14">
        <f>IF(ISNA(VLOOKUP('W. VaR &amp; Peak Pos By Trader'!$A36,'Import Peak'!$A$3:FH$100,FH$1,FALSE)),0,VLOOKUP('W. VaR &amp; Peak Pos By Trader'!$A36,'Import Peak'!$A$3:FH$100,FH$1,FALSE))</f>
        <v>0</v>
      </c>
      <c r="FI38" s="14">
        <f>IF(ISNA(VLOOKUP('W. VaR &amp; Peak Pos By Trader'!$A36,'Import Peak'!$A$3:FI$100,FI$1,FALSE)),0,VLOOKUP('W. VaR &amp; Peak Pos By Trader'!$A36,'Import Peak'!$A$3:FI$100,FI$1,FALSE))</f>
        <v>0</v>
      </c>
      <c r="FJ38" s="14">
        <f>IF(ISNA(VLOOKUP('W. VaR &amp; Peak Pos By Trader'!$A36,'Import Peak'!$A$3:FJ$100,FJ$1,FALSE)),0,VLOOKUP('W. VaR &amp; Peak Pos By Trader'!$A36,'Import Peak'!$A$3:FJ$100,FJ$1,FALSE))</f>
        <v>0</v>
      </c>
      <c r="FK38" s="14">
        <f>IF(ISNA(VLOOKUP('W. VaR &amp; Peak Pos By Trader'!$A36,'Import Peak'!$A$3:FK$100,FK$1,FALSE)),0,VLOOKUP('W. VaR &amp; Peak Pos By Trader'!$A36,'Import Peak'!$A$3:FK$100,FK$1,FALSE))</f>
        <v>0</v>
      </c>
      <c r="FL38" s="14">
        <f>IF(ISNA(VLOOKUP('W. VaR &amp; Peak Pos By Trader'!$A36,'Import Peak'!$A$3:FL$100,FL$1,FALSE)),0,VLOOKUP('W. VaR &amp; Peak Pos By Trader'!$A36,'Import Peak'!$A$3:FL$100,FL$1,FALSE))</f>
        <v>0</v>
      </c>
      <c r="FM38" s="14">
        <f>IF(ISNA(VLOOKUP('W. VaR &amp; Peak Pos By Trader'!$A36,'Import Peak'!$A$3:FM$100,FM$1,FALSE)),0,VLOOKUP('W. VaR &amp; Peak Pos By Trader'!$A36,'Import Peak'!$A$3:FM$100,FM$1,FALSE))</f>
        <v>0</v>
      </c>
      <c r="FN38" s="14">
        <f>IF(ISNA(VLOOKUP('W. VaR &amp; Peak Pos By Trader'!$A36,'Import Peak'!$A$3:FN$100,FN$1,FALSE)),0,VLOOKUP('W. VaR &amp; Peak Pos By Trader'!$A36,'Import Peak'!$A$3:FN$100,FN$1,FALSE))</f>
        <v>0</v>
      </c>
      <c r="FO38" s="14">
        <f>IF(ISNA(VLOOKUP('W. VaR &amp; Peak Pos By Trader'!$A36,'Import Peak'!$A$3:FO$100,FO$1,FALSE)),0,VLOOKUP('W. VaR &amp; Peak Pos By Trader'!$A36,'Import Peak'!$A$3:FO$100,FO$1,FALSE))</f>
        <v>0</v>
      </c>
      <c r="FP38" s="14">
        <f>IF(ISNA(VLOOKUP('W. VaR &amp; Peak Pos By Trader'!$A36,'Import Peak'!$A$3:FP$100,FP$1,FALSE)),0,VLOOKUP('W. VaR &amp; Peak Pos By Trader'!$A36,'Import Peak'!$A$3:FP$100,FP$1,FALSE))</f>
        <v>0</v>
      </c>
      <c r="FQ38" s="14">
        <f>IF(ISNA(VLOOKUP('W. VaR &amp; Peak Pos By Trader'!$A36,'Import Peak'!$A$3:FQ$100,FQ$1,FALSE)),0,VLOOKUP('W. VaR &amp; Peak Pos By Trader'!$A36,'Import Peak'!$A$3:FQ$100,FQ$1,FALSE))</f>
        <v>0</v>
      </c>
      <c r="FR38" s="14">
        <f>IF(ISNA(VLOOKUP('W. VaR &amp; Peak Pos By Trader'!$A36,'Import Peak'!$A$3:FR$100,FR$1,FALSE)),0,VLOOKUP('W. VaR &amp; Peak Pos By Trader'!$A36,'Import Peak'!$A$3:FR$100,FR$1,FALSE))</f>
        <v>0</v>
      </c>
      <c r="FS38" s="14">
        <f>IF(ISNA(VLOOKUP('W. VaR &amp; Peak Pos By Trader'!$A36,'Import Peak'!$A$3:FS$100,FS$1,FALSE)),0,VLOOKUP('W. VaR &amp; Peak Pos By Trader'!$A36,'Import Peak'!$A$3:FS$100,FS$1,FALSE))</f>
        <v>0</v>
      </c>
      <c r="FT38" s="14">
        <f>IF(ISNA(VLOOKUP('W. VaR &amp; Peak Pos By Trader'!$A36,'Import Peak'!$A$3:FT$100,FT$1,FALSE)),0,VLOOKUP('W. VaR &amp; Peak Pos By Trader'!$A36,'Import Peak'!$A$3:FT$100,FT$1,FALSE))</f>
        <v>0</v>
      </c>
      <c r="FU38" s="14">
        <f>IF(ISNA(VLOOKUP('W. VaR &amp; Peak Pos By Trader'!$A36,'Import Peak'!$A$3:FU$100,FU$1,FALSE)),0,VLOOKUP('W. VaR &amp; Peak Pos By Trader'!$A36,'Import Peak'!$A$3:FU$100,FU$1,FALSE))</f>
        <v>0</v>
      </c>
      <c r="FV38">
        <f>IF(ISNA(VLOOKUP('W. VaR &amp; Peak Pos By Trader'!$A36,'Import Peak'!$A$3:FV$100,FV$1,FALSE)),0,VLOOKUP('W. VaR &amp; Peak Pos By Trader'!$A36,'Import Peak'!$A$3:FV$100,FV$1,FALSE))</f>
        <v>0</v>
      </c>
      <c r="FW38">
        <f>IF(ISNA(VLOOKUP('W. VaR &amp; Peak Pos By Trader'!$A36,'Import Peak'!$A$3:FW$100,FW$1,FALSE)),0,VLOOKUP('W. VaR &amp; Peak Pos By Trader'!$A36,'Import Peak'!$A$3:FW$100,FW$1,FALSE))</f>
        <v>0</v>
      </c>
      <c r="FX38">
        <f>IF(ISNA(VLOOKUP('W. VaR &amp; Peak Pos By Trader'!$A36,'Import Peak'!$A$3:FX$100,FX$1,FALSE)),0,VLOOKUP('W. VaR &amp; Peak Pos By Trader'!$A36,'Import Peak'!$A$3:FX$100,FX$1,FALSE))</f>
        <v>0</v>
      </c>
      <c r="FY38">
        <f>IF(ISNA(VLOOKUP('W. VaR &amp; Peak Pos By Trader'!$A36,'Import Peak'!$A$3:FY$100,FY$1,FALSE)),0,VLOOKUP('W. VaR &amp; Peak Pos By Trader'!$A36,'Import Peak'!$A$3:FY$100,FY$1,FALSE))</f>
        <v>0</v>
      </c>
      <c r="FZ38">
        <f>IF(ISNA(VLOOKUP('W. VaR &amp; Peak Pos By Trader'!$A36,'Import Peak'!$A$3:FZ$100,FZ$1,FALSE)),0,VLOOKUP('W. VaR &amp; Peak Pos By Trader'!$A36,'Import Peak'!$A$3:FZ$100,FZ$1,FALSE))</f>
        <v>0</v>
      </c>
      <c r="GA38">
        <f>IF(ISNA(VLOOKUP('W. VaR &amp; Peak Pos By Trader'!$A36,'Import Peak'!$A$3:GA$100,GA$1,FALSE)),0,VLOOKUP('W. VaR &amp; Peak Pos By Trader'!$A36,'Import Peak'!$A$3:GA$100,GA$1,FALSE))</f>
        <v>0</v>
      </c>
      <c r="GB38">
        <f>IF(ISNA(VLOOKUP('W. VaR &amp; Peak Pos By Trader'!$A36,'Import Peak'!$A$3:GB$100,GB$1,FALSE)),0,VLOOKUP('W. VaR &amp; Peak Pos By Trader'!$A36,'Import Peak'!$A$3:GB$100,GB$1,FALSE))</f>
        <v>0</v>
      </c>
      <c r="GC38">
        <f>IF(ISNA(VLOOKUP('W. VaR &amp; Peak Pos By Trader'!$A36,'Import Peak'!$A$3:GC$100,GC$1,FALSE)),0,VLOOKUP('W. VaR &amp; Peak Pos By Trader'!$A36,'Import Peak'!$A$3:GC$100,GC$1,FALSE))</f>
        <v>0</v>
      </c>
      <c r="GD38">
        <f>IF(ISNA(VLOOKUP('W. VaR &amp; Peak Pos By Trader'!$A36,'Import Peak'!$A$3:GD$100,GD$1,FALSE)),0,VLOOKUP('W. VaR &amp; Peak Pos By Trader'!$A36,'Import Peak'!$A$3:GD$100,GD$1,FALSE))</f>
        <v>0</v>
      </c>
      <c r="GE38">
        <f>IF(ISNA(VLOOKUP('W. VaR &amp; Peak Pos By Trader'!$A36,'Import Peak'!$A$3:GE$100,GE$1,FALSE)),0,VLOOKUP('W. VaR &amp; Peak Pos By Trader'!$A36,'Import Peak'!$A$3:GE$100,GE$1,FALSE))</f>
        <v>0</v>
      </c>
      <c r="GF38">
        <f>IF(ISNA(VLOOKUP('W. VaR &amp; Peak Pos By Trader'!$A36,'Import Peak'!$A$3:GF$100,GF$1,FALSE)),0,VLOOKUP('W. VaR &amp; Peak Pos By Trader'!$A36,'Import Peak'!$A$3:GF$100,GF$1,FALSE))</f>
        <v>0</v>
      </c>
      <c r="GG38">
        <f>IF(ISNA(VLOOKUP('W. VaR &amp; Peak Pos By Trader'!$A36,'Import Peak'!$A$3:GG$100,GG$1,FALSE)),0,VLOOKUP('W. VaR &amp; Peak Pos By Trader'!$A36,'Import Peak'!$A$3:GG$100,GG$1,FALSE))</f>
        <v>0</v>
      </c>
      <c r="GH38">
        <f>IF(ISNA(VLOOKUP('W. VaR &amp; Peak Pos By Trader'!$A36,'Import Peak'!$A$3:GH$100,GH$1,FALSE)),0,VLOOKUP('W. VaR &amp; Peak Pos By Trader'!$A36,'Import Peak'!$A$3:GH$100,GH$1,FALSE))</f>
        <v>0</v>
      </c>
      <c r="GI38">
        <f>IF(ISNA(VLOOKUP('W. VaR &amp; Peak Pos By Trader'!$A36,'Import Peak'!$A$3:GI$100,GI$1,FALSE)),0,VLOOKUP('W. VaR &amp; Peak Pos By Trader'!$A36,'Import Peak'!$A$3:GI$100,GI$1,FALSE))</f>
        <v>0</v>
      </c>
      <c r="GJ38">
        <f>IF(ISNA(VLOOKUP('W. VaR &amp; Peak Pos By Trader'!$A36,'Import Peak'!$A$3:GJ$100,GJ$1,FALSE)),0,VLOOKUP('W. VaR &amp; Peak Pos By Trader'!$A36,'Import Peak'!$A$3:GJ$100,GJ$1,FALSE))</f>
        <v>0</v>
      </c>
      <c r="GK38">
        <f>IF(ISNA(VLOOKUP('W. VaR &amp; Peak Pos By Trader'!$A36,'Import Peak'!$A$3:GK$100,GK$1,FALSE)),0,VLOOKUP('W. VaR &amp; Peak Pos By Trader'!$A36,'Import Peak'!$A$3:GK$100,GK$1,FALSE))</f>
        <v>0</v>
      </c>
      <c r="GL38">
        <f>IF(ISNA(VLOOKUP('W. VaR &amp; Peak Pos By Trader'!$A36,'Import Peak'!$A$3:GL$100,GL$1,FALSE)),0,VLOOKUP('W. VaR &amp; Peak Pos By Trader'!$A36,'Import Peak'!$A$3:GL$100,GL$1,FALSE))</f>
        <v>0</v>
      </c>
      <c r="GM38">
        <f>IF(ISNA(VLOOKUP('W. VaR &amp; Peak Pos By Trader'!$A36,'Import Peak'!$A$3:GM$100,GM$1,FALSE)),0,VLOOKUP('W. VaR &amp; Peak Pos By Trader'!$A36,'Import Peak'!$A$3:GM$100,GM$1,FALSE))</f>
        <v>0</v>
      </c>
      <c r="GN38">
        <f>IF(ISNA(VLOOKUP('W. VaR &amp; Peak Pos By Trader'!$A36,'Import Peak'!$A$3:GN$100,GN$1,FALSE)),0,VLOOKUP('W. VaR &amp; Peak Pos By Trader'!$A36,'Import Peak'!$A$3:GN$100,GN$1,FALSE))</f>
        <v>0</v>
      </c>
      <c r="GO38">
        <f>IF(ISNA(VLOOKUP('W. VaR &amp; Peak Pos By Trader'!$A36,'Import Peak'!$A$3:GO$100,GO$1,FALSE)),0,VLOOKUP('W. VaR &amp; Peak Pos By Trader'!$A36,'Import Peak'!$A$3:GO$100,GO$1,FALSE))</f>
        <v>0</v>
      </c>
      <c r="GP38">
        <f>IF(ISNA(VLOOKUP('W. VaR &amp; Peak Pos By Trader'!$A36,'Import Peak'!$A$3:GP$100,GP$1,FALSE)),0,VLOOKUP('W. VaR &amp; Peak Pos By Trader'!$A36,'Import Peak'!$A$3:GP$100,GP$1,FALSE))</f>
        <v>0</v>
      </c>
      <c r="GQ38">
        <f>IF(ISNA(VLOOKUP('W. VaR &amp; Peak Pos By Trader'!$A36,'Import Peak'!$A$3:GQ$100,GQ$1,FALSE)),0,VLOOKUP('W. VaR &amp; Peak Pos By Trader'!$A36,'Import Peak'!$A$3:GQ$100,GQ$1,FALSE))</f>
        <v>0</v>
      </c>
      <c r="GR38">
        <f>IF(ISNA(VLOOKUP('W. VaR &amp; Peak Pos By Trader'!$A36,'Import Peak'!$A$3:GR$100,GR$1,FALSE)),0,VLOOKUP('W. VaR &amp; Peak Pos By Trader'!$A36,'Import Peak'!$A$3:GR$100,GR$1,FALSE))</f>
        <v>0</v>
      </c>
      <c r="GS38">
        <f>IF(ISNA(VLOOKUP('W. VaR &amp; Peak Pos By Trader'!$A36,'Import Peak'!$A$3:GS$100,GS$1,FALSE)),0,VLOOKUP('W. VaR &amp; Peak Pos By Trader'!$A36,'Import Peak'!$A$3:GS$100,GS$1,FALSE))</f>
        <v>0</v>
      </c>
      <c r="GT38">
        <f>IF(ISNA(VLOOKUP('W. VaR &amp; Peak Pos By Trader'!$A36,'Import Peak'!$A$3:GT$100,GT$1,FALSE)),0,VLOOKUP('W. VaR &amp; Peak Pos By Trader'!$A36,'Import Peak'!$A$3:GT$100,GT$1,FALSE))</f>
        <v>0</v>
      </c>
      <c r="GU38">
        <f>IF(ISNA(VLOOKUP('W. VaR &amp; Peak Pos By Trader'!$A36,'Import Peak'!$A$3:GU$100,GU$1,FALSE)),0,VLOOKUP('W. VaR &amp; Peak Pos By Trader'!$A36,'Import Peak'!$A$3:GU$100,GU$1,FALSE))</f>
        <v>0</v>
      </c>
      <c r="GV38">
        <f>IF(ISNA(VLOOKUP('W. VaR &amp; Peak Pos By Trader'!$A36,'Import Peak'!$A$3:GV$100,GV$1,FALSE)),0,VLOOKUP('W. VaR &amp; Peak Pos By Trader'!$A36,'Import Peak'!$A$3:GV$100,GV$1,FALSE))</f>
        <v>0</v>
      </c>
      <c r="GW38">
        <f>IF(ISNA(VLOOKUP('W. VaR &amp; Peak Pos By Trader'!$A36,'Import Peak'!$A$3:GW$100,GW$1,FALSE)),0,VLOOKUP('W. VaR &amp; Peak Pos By Trader'!$A36,'Import Peak'!$A$3:GW$100,GW$1,FALSE))</f>
        <v>0</v>
      </c>
      <c r="GX38">
        <f>IF(ISNA(VLOOKUP('W. VaR &amp; Peak Pos By Trader'!$A36,'Import Peak'!$A$3:GX$100,GX$1,FALSE)),0,VLOOKUP('W. VaR &amp; Peak Pos By Trader'!$A36,'Import Peak'!$A$3:GX$100,GX$1,FALSE))</f>
        <v>0</v>
      </c>
      <c r="GY38">
        <f>IF(ISNA(VLOOKUP('W. VaR &amp; Peak Pos By Trader'!$A36,'Import Peak'!$A$3:GY$100,GY$1,FALSE)),0,VLOOKUP('W. VaR &amp; Peak Pos By Trader'!$A36,'Import Peak'!$A$3:GY$100,GY$1,FALSE))</f>
        <v>0</v>
      </c>
      <c r="GZ38">
        <f>IF(ISNA(VLOOKUP('W. VaR &amp; Peak Pos By Trader'!$A36,'Import Peak'!$A$3:GZ$100,GZ$1,FALSE)),0,VLOOKUP('W. VaR &amp; Peak Pos By Trader'!$A36,'Import Peak'!$A$3:GZ$100,GZ$1,FALSE))</f>
        <v>0</v>
      </c>
      <c r="HA38">
        <f>IF(ISNA(VLOOKUP('W. VaR &amp; Peak Pos By Trader'!$A36,'Import Peak'!$A$3:HA$100,HA$1,FALSE)),0,VLOOKUP('W. VaR &amp; Peak Pos By Trader'!$A36,'Import Peak'!$A$3:HA$100,HA$1,FALSE))</f>
        <v>0</v>
      </c>
      <c r="HB38">
        <f>IF(ISNA(VLOOKUP('W. VaR &amp; Peak Pos By Trader'!$A36,'Import Peak'!$A$3:HB$100,HB$1,FALSE)),0,VLOOKUP('W. VaR &amp; Peak Pos By Trader'!$A36,'Import Peak'!$A$3:HB$100,HB$1,FALSE))</f>
        <v>0</v>
      </c>
      <c r="HC38">
        <f>IF(ISNA(VLOOKUP('W. VaR &amp; Peak Pos By Trader'!$A36,'Import Peak'!$A$3:HC$100,HC$1,FALSE)),0,VLOOKUP('W. VaR &amp; Peak Pos By Trader'!$A36,'Import Peak'!$A$3:HC$100,HC$1,FALSE))</f>
        <v>0</v>
      </c>
      <c r="HD38">
        <f>IF(ISNA(VLOOKUP('W. VaR &amp; Peak Pos By Trader'!$A36,'Import Peak'!$A$3:HD$100,HD$1,FALSE)),0,VLOOKUP('W. VaR &amp; Peak Pos By Trader'!$A36,'Import Peak'!$A$3:HD$100,HD$1,FALSE))</f>
        <v>0</v>
      </c>
      <c r="HE38">
        <f>IF(ISNA(VLOOKUP('W. VaR &amp; Peak Pos By Trader'!$A36,'Import Peak'!$A$3:HE$100,HE$1,FALSE)),0,VLOOKUP('W. VaR &amp; Peak Pos By Trader'!$A36,'Import Peak'!$A$3:HE$100,HE$1,FALSE))</f>
        <v>0</v>
      </c>
      <c r="HF38">
        <f>IF(ISNA(VLOOKUP('W. VaR &amp; Peak Pos By Trader'!$A36,'Import Peak'!$A$3:HF$100,HF$1,FALSE)),0,VLOOKUP('W. VaR &amp; Peak Pos By Trader'!$A36,'Import Peak'!$A$3:HF$100,HF$1,FALSE))</f>
        <v>0</v>
      </c>
      <c r="HG38">
        <f>IF(ISNA(VLOOKUP('W. VaR &amp; Peak Pos By Trader'!$A36,'Import Peak'!$A$3:HG$100,HG$1,FALSE)),0,VLOOKUP('W. VaR &amp; Peak Pos By Trader'!$A36,'Import Peak'!$A$3:HG$100,HG$1,FALSE))</f>
        <v>0</v>
      </c>
      <c r="HH38">
        <f>IF(ISNA(VLOOKUP('W. VaR &amp; Peak Pos By Trader'!$A36,'Import Peak'!$A$3:HH$100,HH$1,FALSE)),0,VLOOKUP('W. VaR &amp; Peak Pos By Trader'!$A36,'Import Peak'!$A$3:HH$100,HH$1,FALSE))</f>
        <v>0</v>
      </c>
      <c r="HI38">
        <f>IF(ISNA(VLOOKUP('W. VaR &amp; Peak Pos By Trader'!$A36,'Import Peak'!$A$3:HI$100,HI$1,FALSE)),0,VLOOKUP('W. VaR &amp; Peak Pos By Trader'!$A36,'Import Peak'!$A$3:HI$100,HI$1,FALSE))</f>
        <v>0</v>
      </c>
      <c r="HJ38">
        <f>IF(ISNA(VLOOKUP('W. VaR &amp; Peak Pos By Trader'!$A36,'Import Peak'!$A$3:HJ$100,HJ$1,FALSE)),0,VLOOKUP('W. VaR &amp; Peak Pos By Trader'!$A36,'Import Peak'!$A$3:HJ$100,HJ$1,FALSE))</f>
        <v>0</v>
      </c>
      <c r="HK38">
        <f>IF(ISNA(VLOOKUP('W. VaR &amp; Peak Pos By Trader'!$A36,'Import Peak'!$A$3:HK$100,HK$1,FALSE)),0,VLOOKUP('W. VaR &amp; Peak Pos By Trader'!$A36,'Import Peak'!$A$3:HK$100,HK$1,FALSE))</f>
        <v>0</v>
      </c>
      <c r="HL38">
        <f>IF(ISNA(VLOOKUP('W. VaR &amp; Peak Pos By Trader'!$A36,'Import Peak'!$A$3:HL$100,HL$1,FALSE)),0,VLOOKUP('W. VaR &amp; Peak Pos By Trader'!$A36,'Import Peak'!$A$3:HL$100,HL$1,FALSE))</f>
        <v>0</v>
      </c>
      <c r="HM38">
        <f>IF(ISNA(VLOOKUP('W. VaR &amp; Peak Pos By Trader'!$A36,'Import Peak'!$A$3:HM$100,HM$1,FALSE)),0,VLOOKUP('W. VaR &amp; Peak Pos By Trader'!$A36,'Import Peak'!$A$3:HM$100,HM$1,FALSE))</f>
        <v>0</v>
      </c>
      <c r="HN38">
        <f>IF(ISNA(VLOOKUP('W. VaR &amp; Peak Pos By Trader'!$A36,'Import Peak'!$A$3:HN$100,HN$1,FALSE)),0,VLOOKUP('W. VaR &amp; Peak Pos By Trader'!$A36,'Import Peak'!$A$3:HN$100,HN$1,FALSE))</f>
        <v>0</v>
      </c>
      <c r="HO38">
        <f>IF(ISNA(VLOOKUP('W. VaR &amp; Peak Pos By Trader'!$A36,'Import Peak'!$A$3:HO$100,HO$1,FALSE)),0,VLOOKUP('W. VaR &amp; Peak Pos By Trader'!$A36,'Import Peak'!$A$3:HO$100,HO$1,FALSE))</f>
        <v>0</v>
      </c>
      <c r="HP38">
        <f>IF(ISNA(VLOOKUP('W. VaR &amp; Peak Pos By Trader'!$A36,'Import Peak'!$A$3:HP$100,HP$1,FALSE)),0,VLOOKUP('W. VaR &amp; Peak Pos By Trader'!$A36,'Import Peak'!$A$3:HP$100,HP$1,FALSE))</f>
        <v>0</v>
      </c>
      <c r="HQ38">
        <f>IF(ISNA(VLOOKUP('W. VaR &amp; Peak Pos By Trader'!$A36,'Import Peak'!$A$3:HQ$100,HQ$1,FALSE)),0,VLOOKUP('W. VaR &amp; Peak Pos By Trader'!$A36,'Import Peak'!$A$3:HQ$100,HQ$1,FALSE))</f>
        <v>0</v>
      </c>
      <c r="HR38">
        <f>IF(ISNA(VLOOKUP('W. VaR &amp; Peak Pos By Trader'!$A36,'Import Peak'!$A$3:HR$100,HR$1,FALSE)),0,VLOOKUP('W. VaR &amp; Peak Pos By Trader'!$A36,'Import Peak'!$A$3:HR$100,HR$1,FALSE))</f>
        <v>0</v>
      </c>
      <c r="HS38">
        <f>IF(ISNA(VLOOKUP('W. VaR &amp; Peak Pos By Trader'!$A36,'Import Peak'!$A$3:HS$100,HS$1,FALSE)),0,VLOOKUP('W. VaR &amp; Peak Pos By Trader'!$A36,'Import Peak'!$A$3:HS$100,HS$1,FALSE))</f>
        <v>0</v>
      </c>
      <c r="HT38">
        <f>IF(ISNA(VLOOKUP('W. VaR &amp; Peak Pos By Trader'!$A36,'Import Peak'!$A$3:HT$100,HT$1,FALSE)),0,VLOOKUP('W. VaR &amp; Peak Pos By Trader'!$A36,'Import Peak'!$A$3:HT$100,HT$1,FALSE))</f>
        <v>0</v>
      </c>
      <c r="HU38">
        <f>IF(ISNA(VLOOKUP('W. VaR &amp; Peak Pos By Trader'!$A36,'Import Peak'!$A$3:HU$100,HU$1,FALSE)),0,VLOOKUP('W. VaR &amp; Peak Pos By Trader'!$A36,'Import Peak'!$A$3:HU$100,HU$1,FALSE))</f>
        <v>0</v>
      </c>
      <c r="HV38">
        <f>IF(ISNA(VLOOKUP('W. VaR &amp; Peak Pos By Trader'!$A36,'Import Peak'!$A$3:HV$100,HV$1,FALSE)),0,VLOOKUP('W. VaR &amp; Peak Pos By Trader'!$A36,'Import Peak'!$A$3:HV$100,HV$1,FALSE))</f>
        <v>0</v>
      </c>
      <c r="HW38">
        <f>IF(ISNA(VLOOKUP('W. VaR &amp; Peak Pos By Trader'!$A36,'Import Peak'!$A$3:HW$100,HW$1,FALSE)),0,VLOOKUP('W. VaR &amp; Peak Pos By Trader'!$A36,'Import Peak'!$A$3:HW$100,HW$1,FALSE))</f>
        <v>0</v>
      </c>
      <c r="HX38">
        <f>IF(ISNA(VLOOKUP('W. VaR &amp; Peak Pos By Trader'!$A36,'Import Peak'!$A$3:HX$100,HX$1,FALSE)),0,VLOOKUP('W. VaR &amp; Peak Pos By Trader'!$A36,'Import Peak'!$A$3:HX$100,HX$1,FALSE))</f>
        <v>0</v>
      </c>
      <c r="HY38">
        <f>IF(ISNA(VLOOKUP('W. VaR &amp; Peak Pos By Trader'!$A36,'Import Peak'!$A$3:HY$100,HY$1,FALSE)),0,VLOOKUP('W. VaR &amp; Peak Pos By Trader'!$A36,'Import Peak'!$A$3:HY$100,HY$1,FALSE))</f>
        <v>0</v>
      </c>
      <c r="HZ38">
        <f>IF(ISNA(VLOOKUP('W. VaR &amp; Peak Pos By Trader'!$A36,'Import Peak'!$A$3:HZ$100,HZ$1,FALSE)),0,VLOOKUP('W. VaR &amp; Peak Pos By Trader'!$A36,'Import Peak'!$A$3:HZ$100,HZ$1,FALSE))</f>
        <v>0</v>
      </c>
      <c r="IA38">
        <f>IF(ISNA(VLOOKUP('W. VaR &amp; Peak Pos By Trader'!$A36,'Import Peak'!$A$3:IA$100,IA$1,FALSE)),0,VLOOKUP('W. VaR &amp; Peak Pos By Trader'!$A36,'Import Peak'!$A$3:IA$100,IA$1,FALSE))</f>
        <v>0</v>
      </c>
      <c r="IB38">
        <f>IF(ISNA(VLOOKUP('W. VaR &amp; Peak Pos By Trader'!$A36,'Import Peak'!$A$3:IB$100,IB$1,FALSE)),0,VLOOKUP('W. VaR &amp; Peak Pos By Trader'!$A36,'Import Peak'!$A$3:IB$100,IB$1,FALSE))</f>
        <v>0</v>
      </c>
      <c r="IC38">
        <f>IF(ISNA(VLOOKUP('W. VaR &amp; Peak Pos By Trader'!$A36,'Import Peak'!$A$3:IC$100,IC$1,FALSE)),0,VLOOKUP('W. VaR &amp; Peak Pos By Trader'!$A36,'Import Peak'!$A$3:IC$100,IC$1,FALSE))</f>
        <v>0</v>
      </c>
    </row>
    <row r="39" spans="1:237">
      <c r="A39" s="22" t="s">
        <v>82</v>
      </c>
      <c r="B39" s="14">
        <f>IF(ISNA(VLOOKUP('W. VaR &amp; Peak Pos By Trader'!$A38,'Import Peak'!$A$3:B$100,B$1,FALSE)),0,VLOOKUP('W. VaR &amp; Peak Pos By Trader'!$A38,'Import Peak'!$A$3:B$100,B$1,FALSE))</f>
        <v>0</v>
      </c>
      <c r="C39" s="14">
        <f>IF(ISNA(VLOOKUP('W. VaR &amp; Peak Pos By Trader'!$A37,'Import Peak'!$A$3:C$100,C$1,FALSE)),0,VLOOKUP('W. VaR &amp; Peak Pos By Trader'!$A37,'Import Peak'!$A$3:C$100,C$1,FALSE))</f>
        <v>0</v>
      </c>
      <c r="D39" s="14">
        <f>IF(ISNA(VLOOKUP('W. VaR &amp; Peak Pos By Trader'!$A37,'Import Peak'!$A$3:D$100,D$1,FALSE)),0,VLOOKUP('W. VaR &amp; Peak Pos By Trader'!$A37,'Import Peak'!$A$3:D$100,D$1,FALSE))</f>
        <v>0</v>
      </c>
      <c r="E39" s="14">
        <f>IF(ISNA(VLOOKUP('W. VaR &amp; Peak Pos By Trader'!$A37,'Import Peak'!$A$3:E$100,E$1,FALSE)),0,VLOOKUP('W. VaR &amp; Peak Pos By Trader'!$A37,'Import Peak'!$A$3:E$100,E$1,FALSE))</f>
        <v>0</v>
      </c>
      <c r="F39" s="14">
        <f>IF(ISNA(VLOOKUP('W. VaR &amp; Peak Pos By Trader'!$A37,'Import Peak'!$A$3:F$100,F$1,FALSE)),0,VLOOKUP('W. VaR &amp; Peak Pos By Trader'!$A37,'Import Peak'!$A$3:F$100,F$1,FALSE))</f>
        <v>0</v>
      </c>
      <c r="G39" s="14">
        <f>IF(ISNA(VLOOKUP('W. VaR &amp; Peak Pos By Trader'!$A37,'Import Peak'!$A$3:G$100,G$1,FALSE)),0,VLOOKUP('W. VaR &amp; Peak Pos By Trader'!$A37,'Import Peak'!$A$3:G$100,G$1,FALSE))</f>
        <v>0</v>
      </c>
      <c r="H39" s="14">
        <f>IF(ISNA(VLOOKUP('W. VaR &amp; Peak Pos By Trader'!$A37,'Import Peak'!$A$3:H$100,H$1,FALSE)),0,VLOOKUP('W. VaR &amp; Peak Pos By Trader'!$A37,'Import Peak'!$A$3:H$100,H$1,FALSE))</f>
        <v>0</v>
      </c>
      <c r="I39" s="14">
        <f>IF(ISNA(VLOOKUP('W. VaR &amp; Peak Pos By Trader'!$A37,'Import Peak'!$A$3:I$100,I$1,FALSE)),0,VLOOKUP('W. VaR &amp; Peak Pos By Trader'!$A37,'Import Peak'!$A$3:I$100,I$1,FALSE))</f>
        <v>-700.8725743071534</v>
      </c>
      <c r="J39" s="14">
        <f>IF(ISNA(VLOOKUP('W. VaR &amp; Peak Pos By Trader'!$A37,'Import Peak'!$A$3:J$100,J$1,FALSE)),0,VLOOKUP('W. VaR &amp; Peak Pos By Trader'!$A37,'Import Peak'!$A$3:J$100,J$1,FALSE))</f>
        <v>-1521.00947967806</v>
      </c>
      <c r="K39" s="14">
        <f>IF(ISNA(VLOOKUP('W. VaR &amp; Peak Pos By Trader'!$A37,'Import Peak'!$A$3:K$100,K$1,FALSE)),0,VLOOKUP('W. VaR &amp; Peak Pos By Trader'!$A37,'Import Peak'!$A$3:K$100,K$1,FALSE))</f>
        <v>-1814.00850636772</v>
      </c>
      <c r="L39" s="14">
        <f>IF(ISNA(VLOOKUP('W. VaR &amp; Peak Pos By Trader'!$A37,'Import Peak'!$A$3:L$100,L$1,FALSE)),0,VLOOKUP('W. VaR &amp; Peak Pos By Trader'!$A37,'Import Peak'!$A$3:L$100,L$1,FALSE))</f>
        <v>-2088.4625643600598</v>
      </c>
      <c r="M39" s="14">
        <f>IF(ISNA(VLOOKUP('W. VaR &amp; Peak Pos By Trader'!$A37,'Import Peak'!$A$3:M$100,M$1,FALSE)),0,VLOOKUP('W. VaR &amp; Peak Pos By Trader'!$A37,'Import Peak'!$A$3:M$100,M$1,FALSE))</f>
        <v>1229.8503286642299</v>
      </c>
      <c r="N39" s="14">
        <f>IF(ISNA(VLOOKUP('W. VaR &amp; Peak Pos By Trader'!$A37,'Import Peak'!$A$3:N$100,N$1,FALSE)),0,VLOOKUP('W. VaR &amp; Peak Pos By Trader'!$A37,'Import Peak'!$A$3:N$100,N$1,FALSE))</f>
        <v>1227.33043217866</v>
      </c>
      <c r="O39" s="14">
        <f>IF(ISNA(VLOOKUP('W. VaR &amp; Peak Pos By Trader'!$A37,'Import Peak'!$A$3:O$100,O$1,FALSE)),0,VLOOKUP('W. VaR &amp; Peak Pos By Trader'!$A37,'Import Peak'!$A$3:O$100,O$1,FALSE))</f>
        <v>1177.6180840388599</v>
      </c>
      <c r="P39" s="14">
        <f>IF(ISNA(VLOOKUP('W. VaR &amp; Peak Pos By Trader'!$A37,'Import Peak'!$A$3:P$100,P$1,FALSE)),0,VLOOKUP('W. VaR &amp; Peak Pos By Trader'!$A37,'Import Peak'!$A$3:P$100,P$1,FALSE))</f>
        <v>0</v>
      </c>
      <c r="Q39" s="14">
        <f>IF(ISNA(VLOOKUP('W. VaR &amp; Peak Pos By Trader'!$A37,'Import Peak'!$A$3:Q$100,Q$1,FALSE)),0,VLOOKUP('W. VaR &amp; Peak Pos By Trader'!$A37,'Import Peak'!$A$3:Q$100,Q$1,FALSE))</f>
        <v>0</v>
      </c>
      <c r="R39" s="14">
        <f>IF(ISNA(VLOOKUP('W. VaR &amp; Peak Pos By Trader'!$A37,'Import Peak'!$A$3:R$100,R$1,FALSE)),0,VLOOKUP('W. VaR &amp; Peak Pos By Trader'!$A37,'Import Peak'!$A$3:R$100,R$1,FALSE))</f>
        <v>0</v>
      </c>
      <c r="S39" s="14">
        <f>IF(ISNA(VLOOKUP('W. VaR &amp; Peak Pos By Trader'!$A37,'Import Peak'!$A$3:S$100,S$1,FALSE)),0,VLOOKUP('W. VaR &amp; Peak Pos By Trader'!$A37,'Import Peak'!$A$3:S$100,S$1,FALSE))</f>
        <v>-1112.84985277838</v>
      </c>
      <c r="T39" s="14">
        <f>IF(ISNA(VLOOKUP('W. VaR &amp; Peak Pos By Trader'!$A37,'Import Peak'!$A$3:T$100,T$1,FALSE)),0,VLOOKUP('W. VaR &amp; Peak Pos By Trader'!$A37,'Import Peak'!$A$3:T$100,T$1,FALSE))</f>
        <v>987.26022863825995</v>
      </c>
      <c r="U39" s="14">
        <f>IF(ISNA(VLOOKUP('W. VaR &amp; Peak Pos By Trader'!$A37,'Import Peak'!$A$3:U$100,U$1,FALSE)),0,VLOOKUP('W. VaR &amp; Peak Pos By Trader'!$A37,'Import Peak'!$A$3:U$100,U$1,FALSE))</f>
        <v>72.323983952299997</v>
      </c>
      <c r="V39" s="14">
        <f>IF(ISNA(VLOOKUP('W. VaR &amp; Peak Pos By Trader'!$A37,'Import Peak'!$A$3:V$100,V$1,FALSE)),0,VLOOKUP('W. VaR &amp; Peak Pos By Trader'!$A37,'Import Peak'!$A$3:V$100,V$1,FALSE))</f>
        <v>0</v>
      </c>
      <c r="W39" s="14">
        <f>IF(ISNA(VLOOKUP('W. VaR &amp; Peak Pos By Trader'!$A37,'Import Peak'!$A$3:W$100,W$1,FALSE)),0,VLOOKUP('W. VaR &amp; Peak Pos By Trader'!$A37,'Import Peak'!$A$3:W$100,W$1,FALSE))</f>
        <v>0</v>
      </c>
      <c r="X39" s="14">
        <f>IF(ISNA(VLOOKUP('W. VaR &amp; Peak Pos By Trader'!$A37,'Import Peak'!$A$3:X$100,X$1,FALSE)),0,VLOOKUP('W. VaR &amp; Peak Pos By Trader'!$A37,'Import Peak'!$A$3:X$100,X$1,FALSE))</f>
        <v>0</v>
      </c>
      <c r="Y39" s="14">
        <f>IF(ISNA(VLOOKUP('W. VaR &amp; Peak Pos By Trader'!$A37,'Import Peak'!$A$3:Y$100,Y$1,FALSE)),0,VLOOKUP('W. VaR &amp; Peak Pos By Trader'!$A37,'Import Peak'!$A$3:Y$100,Y$1,FALSE))</f>
        <v>0</v>
      </c>
      <c r="Z39" s="14">
        <f>IF(ISNA(VLOOKUP('W. VaR &amp; Peak Pos By Trader'!$A37,'Import Peak'!$A$3:Z$100,Z$1,FALSE)),0,VLOOKUP('W. VaR &amp; Peak Pos By Trader'!$A37,'Import Peak'!$A$3:Z$100,Z$1,FALSE))</f>
        <v>0</v>
      </c>
      <c r="AA39" s="14">
        <f>IF(ISNA(VLOOKUP('W. VaR &amp; Peak Pos By Trader'!$A37,'Import Peak'!$A$3:AA$100,AA$1,FALSE)),0,VLOOKUP('W. VaR &amp; Peak Pos By Trader'!$A37,'Import Peak'!$A$3:AA$100,AA$1,FALSE))</f>
        <v>0</v>
      </c>
      <c r="AB39" s="14">
        <f>IF(ISNA(VLOOKUP('W. VaR &amp; Peak Pos By Trader'!$A37,'Import Peak'!$A$3:AB$100,AB$1,FALSE)),0,VLOOKUP('W. VaR &amp; Peak Pos By Trader'!$A37,'Import Peak'!$A$3:AB$100,AB$1,FALSE))</f>
        <v>0</v>
      </c>
      <c r="AC39" s="14">
        <f>IF(ISNA(VLOOKUP('W. VaR &amp; Peak Pos By Trader'!$A37,'Import Peak'!$A$3:AC$100,AC$1,FALSE)),0,VLOOKUP('W. VaR &amp; Peak Pos By Trader'!$A37,'Import Peak'!$A$3:AC$100,AC$1,FALSE))</f>
        <v>0</v>
      </c>
      <c r="AD39" s="14">
        <f>IF(ISNA(VLOOKUP('W. VaR &amp; Peak Pos By Trader'!$A37,'Import Peak'!$A$3:AD$100,AD$1,FALSE)),0,VLOOKUP('W. VaR &amp; Peak Pos By Trader'!$A37,'Import Peak'!$A$3:AD$100,AD$1,FALSE))</f>
        <v>0</v>
      </c>
      <c r="AE39" s="14">
        <f>IF(ISNA(VLOOKUP('W. VaR &amp; Peak Pos By Trader'!$A37,'Import Peak'!$A$3:AE$100,AE$1,FALSE)),0,VLOOKUP('W. VaR &amp; Peak Pos By Trader'!$A37,'Import Peak'!$A$3:AE$100,AE$1,FALSE))</f>
        <v>0</v>
      </c>
      <c r="AF39" s="14">
        <f>IF(ISNA(VLOOKUP('W. VaR &amp; Peak Pos By Trader'!$A37,'Import Peak'!$A$3:AF$100,AF$1,FALSE)),0,VLOOKUP('W. VaR &amp; Peak Pos By Trader'!$A37,'Import Peak'!$A$3:AF$100,AF$1,FALSE))</f>
        <v>0</v>
      </c>
      <c r="AG39" s="14">
        <f>IF(ISNA(VLOOKUP('W. VaR &amp; Peak Pos By Trader'!$A37,'Import Peak'!$A$3:AG$100,AG$1,FALSE)),0,VLOOKUP('W. VaR &amp; Peak Pos By Trader'!$A37,'Import Peak'!$A$3:AG$100,AG$1,FALSE))</f>
        <v>0</v>
      </c>
      <c r="AH39" s="14">
        <f>IF(ISNA(VLOOKUP('W. VaR &amp; Peak Pos By Trader'!$A37,'Import Peak'!$A$3:AH$100,AH$1,FALSE)),0,VLOOKUP('W. VaR &amp; Peak Pos By Trader'!$A37,'Import Peak'!$A$3:AH$100,AH$1,FALSE))</f>
        <v>0</v>
      </c>
      <c r="AI39" s="14">
        <f>IF(ISNA(VLOOKUP('W. VaR &amp; Peak Pos By Trader'!$A37,'Import Peak'!$A$3:AI$100,AI$1,FALSE)),0,VLOOKUP('W. VaR &amp; Peak Pos By Trader'!$A37,'Import Peak'!$A$3:AI$100,AI$1,FALSE))</f>
        <v>0</v>
      </c>
      <c r="AJ39" s="14">
        <f>IF(ISNA(VLOOKUP('W. VaR &amp; Peak Pos By Trader'!$A37,'Import Peak'!$A$3:AJ$100,AJ$1,FALSE)),0,VLOOKUP('W. VaR &amp; Peak Pos By Trader'!$A37,'Import Peak'!$A$3:AJ$100,AJ$1,FALSE))</f>
        <v>0</v>
      </c>
      <c r="AK39" s="14">
        <f>IF(ISNA(VLOOKUP('W. VaR &amp; Peak Pos By Trader'!$A37,'Import Peak'!$A$3:AK$100,AK$1,FALSE)),0,VLOOKUP('W. VaR &amp; Peak Pos By Trader'!$A37,'Import Peak'!$A$3:AK$100,AK$1,FALSE))</f>
        <v>0</v>
      </c>
      <c r="AL39" s="14">
        <f>IF(ISNA(VLOOKUP('W. VaR &amp; Peak Pos By Trader'!$A37,'Import Peak'!$A$3:AL$100,AL$1,FALSE)),0,VLOOKUP('W. VaR &amp; Peak Pos By Trader'!$A37,'Import Peak'!$A$3:AL$100,AL$1,FALSE))</f>
        <v>0</v>
      </c>
      <c r="AM39" s="14">
        <f>IF(ISNA(VLOOKUP('W. VaR &amp; Peak Pos By Trader'!$A37,'Import Peak'!$A$3:AM$100,AM$1,FALSE)),0,VLOOKUP('W. VaR &amp; Peak Pos By Trader'!$A37,'Import Peak'!$A$3:AM$100,AM$1,FALSE))</f>
        <v>0</v>
      </c>
      <c r="AN39" s="14">
        <f>IF(ISNA(VLOOKUP('W. VaR &amp; Peak Pos By Trader'!$A37,'Import Peak'!$A$3:AN$100,AN$1,FALSE)),0,VLOOKUP('W. VaR &amp; Peak Pos By Trader'!$A37,'Import Peak'!$A$3:AN$100,AN$1,FALSE))</f>
        <v>0</v>
      </c>
      <c r="AO39" s="14">
        <f>IF(ISNA(VLOOKUP('W. VaR &amp; Peak Pos By Trader'!$A37,'Import Peak'!$A$3:AO$100,AO$1,FALSE)),0,VLOOKUP('W. VaR &amp; Peak Pos By Trader'!$A37,'Import Peak'!$A$3:AO$100,AO$1,FALSE))</f>
        <v>0</v>
      </c>
      <c r="AP39" s="14">
        <f>IF(ISNA(VLOOKUP('W. VaR &amp; Peak Pos By Trader'!$A37,'Import Peak'!$A$3:AP$100,AP$1,FALSE)),0,VLOOKUP('W. VaR &amp; Peak Pos By Trader'!$A37,'Import Peak'!$A$3:AP$100,AP$1,FALSE))</f>
        <v>0</v>
      </c>
      <c r="AQ39" s="14">
        <f>IF(ISNA(VLOOKUP('W. VaR &amp; Peak Pos By Trader'!$A37,'Import Peak'!$A$3:AQ$100,AQ$1,FALSE)),0,VLOOKUP('W. VaR &amp; Peak Pos By Trader'!$A37,'Import Peak'!$A$3:AQ$100,AQ$1,FALSE))</f>
        <v>0</v>
      </c>
      <c r="AR39" s="14">
        <f>IF(ISNA(VLOOKUP('W. VaR &amp; Peak Pos By Trader'!$A37,'Import Peak'!$A$3:AR$100,AR$1,FALSE)),0,VLOOKUP('W. VaR &amp; Peak Pos By Trader'!$A37,'Import Peak'!$A$3:AR$100,AR$1,FALSE))</f>
        <v>0</v>
      </c>
      <c r="AS39" s="14">
        <f>IF(ISNA(VLOOKUP('W. VaR &amp; Peak Pos By Trader'!$A37,'Import Peak'!$A$3:AS$100,AS$1,FALSE)),0,VLOOKUP('W. VaR &amp; Peak Pos By Trader'!$A37,'Import Peak'!$A$3:AS$100,AS$1,FALSE))</f>
        <v>0</v>
      </c>
      <c r="AT39" s="14">
        <f>IF(ISNA(VLOOKUP('W. VaR &amp; Peak Pos By Trader'!$A37,'Import Peak'!$A$3:AT$100,AT$1,FALSE)),0,VLOOKUP('W. VaR &amp; Peak Pos By Trader'!$A37,'Import Peak'!$A$3:AT$100,AT$1,FALSE))</f>
        <v>0</v>
      </c>
      <c r="AU39" s="14">
        <f>IF(ISNA(VLOOKUP('W. VaR &amp; Peak Pos By Trader'!$A37,'Import Peak'!$A$3:AU$100,AU$1,FALSE)),0,VLOOKUP('W. VaR &amp; Peak Pos By Trader'!$A37,'Import Peak'!$A$3:AU$100,AU$1,FALSE))</f>
        <v>0</v>
      </c>
      <c r="AV39" s="14">
        <f>IF(ISNA(VLOOKUP('W. VaR &amp; Peak Pos By Trader'!$A37,'Import Peak'!$A$3:AV$100,AV$1,FALSE)),0,VLOOKUP('W. VaR &amp; Peak Pos By Trader'!$A37,'Import Peak'!$A$3:AV$100,AV$1,FALSE))</f>
        <v>0</v>
      </c>
      <c r="AW39" s="14">
        <f>IF(ISNA(VLOOKUP('W. VaR &amp; Peak Pos By Trader'!$A37,'Import Peak'!$A$3:AW$100,AW$1,FALSE)),0,VLOOKUP('W. VaR &amp; Peak Pos By Trader'!$A37,'Import Peak'!$A$3:AW$100,AW$1,FALSE))</f>
        <v>0</v>
      </c>
      <c r="AX39" s="14">
        <f>IF(ISNA(VLOOKUP('W. VaR &amp; Peak Pos By Trader'!$A37,'Import Peak'!$A$3:AX$100,AX$1,FALSE)),0,VLOOKUP('W. VaR &amp; Peak Pos By Trader'!$A37,'Import Peak'!$A$3:AX$100,AX$1,FALSE))</f>
        <v>0</v>
      </c>
      <c r="AY39" s="14">
        <f>IF(ISNA(VLOOKUP('W. VaR &amp; Peak Pos By Trader'!$A37,'Import Peak'!$A$3:AY$100,AY$1,FALSE)),0,VLOOKUP('W. VaR &amp; Peak Pos By Trader'!$A37,'Import Peak'!$A$3:AY$100,AY$1,FALSE))</f>
        <v>0</v>
      </c>
      <c r="AZ39" s="14">
        <f>IF(ISNA(VLOOKUP('W. VaR &amp; Peak Pos By Trader'!$A37,'Import Peak'!$A$3:AZ$100,AZ$1,FALSE)),0,VLOOKUP('W. VaR &amp; Peak Pos By Trader'!$A37,'Import Peak'!$A$3:AZ$100,AZ$1,FALSE))</f>
        <v>0</v>
      </c>
      <c r="BA39" s="14">
        <f>IF(ISNA(VLOOKUP('W. VaR &amp; Peak Pos By Trader'!$A37,'Import Peak'!$A$3:BA$100,BA$1,FALSE)),0,VLOOKUP('W. VaR &amp; Peak Pos By Trader'!$A37,'Import Peak'!$A$3:BA$100,BA$1,FALSE))</f>
        <v>0</v>
      </c>
      <c r="BB39" s="14">
        <f>IF(ISNA(VLOOKUP('W. VaR &amp; Peak Pos By Trader'!$A37,'Import Peak'!$A$3:BB$100,BB$1,FALSE)),0,VLOOKUP('W. VaR &amp; Peak Pos By Trader'!$A37,'Import Peak'!$A$3:BB$100,BB$1,FALSE))</f>
        <v>0</v>
      </c>
      <c r="BC39" s="14">
        <f>IF(ISNA(VLOOKUP('W. VaR &amp; Peak Pos By Trader'!$A37,'Import Peak'!$A$3:BC$100,BC$1,FALSE)),0,VLOOKUP('W. VaR &amp; Peak Pos By Trader'!$A37,'Import Peak'!$A$3:BC$100,BC$1,FALSE))</f>
        <v>0</v>
      </c>
      <c r="BD39" s="14">
        <f>IF(ISNA(VLOOKUP('W. VaR &amp; Peak Pos By Trader'!$A37,'Import Peak'!$A$3:BD$100,BD$1,FALSE)),0,VLOOKUP('W. VaR &amp; Peak Pos By Trader'!$A37,'Import Peak'!$A$3:BD$100,BD$1,FALSE))</f>
        <v>0</v>
      </c>
      <c r="BE39" s="14">
        <f>IF(ISNA(VLOOKUP('W. VaR &amp; Peak Pos By Trader'!$A37,'Import Peak'!$A$3:BE$100,BE$1,FALSE)),0,VLOOKUP('W. VaR &amp; Peak Pos By Trader'!$A37,'Import Peak'!$A$3:BE$100,BE$1,FALSE))</f>
        <v>0</v>
      </c>
      <c r="BF39" s="14">
        <f>IF(ISNA(VLOOKUP('W. VaR &amp; Peak Pos By Trader'!$A37,'Import Peak'!$A$3:BF$100,BF$1,FALSE)),0,VLOOKUP('W. VaR &amp; Peak Pos By Trader'!$A37,'Import Peak'!$A$3:BF$100,BF$1,FALSE))</f>
        <v>0</v>
      </c>
      <c r="BG39" s="14">
        <f>IF(ISNA(VLOOKUP('W. VaR &amp; Peak Pos By Trader'!$A37,'Import Peak'!$A$3:BG$100,BG$1,FALSE)),0,VLOOKUP('W. VaR &amp; Peak Pos By Trader'!$A37,'Import Peak'!$A$3:BG$100,BG$1,FALSE))</f>
        <v>0</v>
      </c>
      <c r="BH39" s="14">
        <f>IF(ISNA(VLOOKUP('W. VaR &amp; Peak Pos By Trader'!$A37,'Import Peak'!$A$3:BH$100,BH$1,FALSE)),0,VLOOKUP('W. VaR &amp; Peak Pos By Trader'!$A37,'Import Peak'!$A$3:BH$100,BH$1,FALSE))</f>
        <v>0</v>
      </c>
      <c r="BI39" s="14">
        <f>IF(ISNA(VLOOKUP('W. VaR &amp; Peak Pos By Trader'!$A37,'Import Peak'!$A$3:BI$100,BI$1,FALSE)),0,VLOOKUP('W. VaR &amp; Peak Pos By Trader'!$A37,'Import Peak'!$A$3:BI$100,BI$1,FALSE))</f>
        <v>0</v>
      </c>
      <c r="BJ39" s="14">
        <f>IF(ISNA(VLOOKUP('W. VaR &amp; Peak Pos By Trader'!$A37,'Import Peak'!$A$3:BJ$100,BJ$1,FALSE)),0,VLOOKUP('W. VaR &amp; Peak Pos By Trader'!$A37,'Import Peak'!$A$3:BJ$100,BJ$1,FALSE))</f>
        <v>0</v>
      </c>
      <c r="BK39" s="14">
        <f>IF(ISNA(VLOOKUP('W. VaR &amp; Peak Pos By Trader'!$A37,'Import Peak'!$A$3:BK$100,BK$1,FALSE)),0,VLOOKUP('W. VaR &amp; Peak Pos By Trader'!$A37,'Import Peak'!$A$3:BK$100,BK$1,FALSE))</f>
        <v>0</v>
      </c>
      <c r="BL39" s="14">
        <f>IF(ISNA(VLOOKUP('W. VaR &amp; Peak Pos By Trader'!$A37,'Import Peak'!$A$3:BL$100,BL$1,FALSE)),0,VLOOKUP('W. VaR &amp; Peak Pos By Trader'!$A37,'Import Peak'!$A$3:BL$100,BL$1,FALSE))</f>
        <v>0</v>
      </c>
      <c r="BM39" s="14">
        <f>IF(ISNA(VLOOKUP('W. VaR &amp; Peak Pos By Trader'!$A37,'Import Peak'!$A$3:BM$100,BM$1,FALSE)),0,VLOOKUP('W. VaR &amp; Peak Pos By Trader'!$A37,'Import Peak'!$A$3:BM$100,BM$1,FALSE))</f>
        <v>0</v>
      </c>
      <c r="BN39" s="14">
        <f>IF(ISNA(VLOOKUP('W. VaR &amp; Peak Pos By Trader'!$A37,'Import Peak'!$A$3:BN$100,BN$1,FALSE)),0,VLOOKUP('W. VaR &amp; Peak Pos By Trader'!$A37,'Import Peak'!$A$3:BN$100,BN$1,FALSE))</f>
        <v>0</v>
      </c>
      <c r="BO39" s="14">
        <f>IF(ISNA(VLOOKUP('W. VaR &amp; Peak Pos By Trader'!$A37,'Import Peak'!$A$3:BO$100,BO$1,FALSE)),0,VLOOKUP('W. VaR &amp; Peak Pos By Trader'!$A37,'Import Peak'!$A$3:BO$100,BO$1,FALSE))</f>
        <v>0</v>
      </c>
      <c r="BP39" s="14">
        <f>IF(ISNA(VLOOKUP('W. VaR &amp; Peak Pos By Trader'!$A37,'Import Peak'!$A$3:BP$100,BP$1,FALSE)),0,VLOOKUP('W. VaR &amp; Peak Pos By Trader'!$A37,'Import Peak'!$A$3:BP$100,BP$1,FALSE))</f>
        <v>0</v>
      </c>
      <c r="BQ39" s="14">
        <f>IF(ISNA(VLOOKUP('W. VaR &amp; Peak Pos By Trader'!$A37,'Import Peak'!$A$3:BQ$100,BQ$1,FALSE)),0,VLOOKUP('W. VaR &amp; Peak Pos By Trader'!$A37,'Import Peak'!$A$3:BQ$100,BQ$1,FALSE))</f>
        <v>0</v>
      </c>
      <c r="BR39" s="14">
        <f>IF(ISNA(VLOOKUP('W. VaR &amp; Peak Pos By Trader'!$A37,'Import Peak'!$A$3:BR$100,BR$1,FALSE)),0,VLOOKUP('W. VaR &amp; Peak Pos By Trader'!$A37,'Import Peak'!$A$3:BR$100,BR$1,FALSE))</f>
        <v>0</v>
      </c>
      <c r="BS39" s="14">
        <f>IF(ISNA(VLOOKUP('W. VaR &amp; Peak Pos By Trader'!$A37,'Import Peak'!$A$3:BS$100,BS$1,FALSE)),0,VLOOKUP('W. VaR &amp; Peak Pos By Trader'!$A37,'Import Peak'!$A$3:BS$100,BS$1,FALSE))</f>
        <v>0</v>
      </c>
      <c r="BT39" s="14">
        <f>IF(ISNA(VLOOKUP('W. VaR &amp; Peak Pos By Trader'!$A37,'Import Peak'!$A$3:BT$100,BT$1,FALSE)),0,VLOOKUP('W. VaR &amp; Peak Pos By Trader'!$A37,'Import Peak'!$A$3:BT$100,BT$1,FALSE))</f>
        <v>0</v>
      </c>
      <c r="BU39" s="14">
        <f>IF(ISNA(VLOOKUP('W. VaR &amp; Peak Pos By Trader'!$A37,'Import Peak'!$A$3:BU$100,BU$1,FALSE)),0,VLOOKUP('W. VaR &amp; Peak Pos By Trader'!$A37,'Import Peak'!$A$3:BU$100,BU$1,FALSE))</f>
        <v>0</v>
      </c>
      <c r="BV39" s="14">
        <f>IF(ISNA(VLOOKUP('W. VaR &amp; Peak Pos By Trader'!$A37,'Import Peak'!$A$3:BV$100,BV$1,FALSE)),0,VLOOKUP('W. VaR &amp; Peak Pos By Trader'!$A37,'Import Peak'!$A$3:BV$100,BV$1,FALSE))</f>
        <v>0</v>
      </c>
      <c r="BW39" s="14">
        <f>IF(ISNA(VLOOKUP('W. VaR &amp; Peak Pos By Trader'!$A37,'Import Peak'!$A$3:BW$100,BW$1,FALSE)),0,VLOOKUP('W. VaR &amp; Peak Pos By Trader'!$A37,'Import Peak'!$A$3:BW$100,BW$1,FALSE))</f>
        <v>0</v>
      </c>
      <c r="BX39" s="14">
        <f>IF(ISNA(VLOOKUP('W. VaR &amp; Peak Pos By Trader'!$A37,'Import Peak'!$A$3:BX$100,BX$1,FALSE)),0,VLOOKUP('W. VaR &amp; Peak Pos By Trader'!$A37,'Import Peak'!$A$3:BX$100,BX$1,FALSE))</f>
        <v>0</v>
      </c>
      <c r="BY39" s="14">
        <f>IF(ISNA(VLOOKUP('W. VaR &amp; Peak Pos By Trader'!$A37,'Import Peak'!$A$3:BY$100,BY$1,FALSE)),0,VLOOKUP('W. VaR &amp; Peak Pos By Trader'!$A37,'Import Peak'!$A$3:BY$100,BY$1,FALSE))</f>
        <v>0</v>
      </c>
      <c r="BZ39" s="14">
        <f>IF(ISNA(VLOOKUP('W. VaR &amp; Peak Pos By Trader'!$A37,'Import Peak'!$A$3:BZ$100,BZ$1,FALSE)),0,VLOOKUP('W. VaR &amp; Peak Pos By Trader'!$A37,'Import Peak'!$A$3:BZ$100,BZ$1,FALSE))</f>
        <v>0</v>
      </c>
      <c r="CA39" s="14">
        <f>IF(ISNA(VLOOKUP('W. VaR &amp; Peak Pos By Trader'!$A37,'Import Peak'!$A$3:CA$100,CA$1,FALSE)),0,VLOOKUP('W. VaR &amp; Peak Pos By Trader'!$A37,'Import Peak'!$A$3:CA$100,CA$1,FALSE))</f>
        <v>0</v>
      </c>
      <c r="CB39" s="14">
        <f>IF(ISNA(VLOOKUP('W. VaR &amp; Peak Pos By Trader'!$A37,'Import Peak'!$A$3:CB$100,CB$1,FALSE)),0,VLOOKUP('W. VaR &amp; Peak Pos By Trader'!$A37,'Import Peak'!$A$3:CB$100,CB$1,FALSE))</f>
        <v>0</v>
      </c>
      <c r="CC39" s="14">
        <f>IF(ISNA(VLOOKUP('W. VaR &amp; Peak Pos By Trader'!$A37,'Import Peak'!$A$3:CC$100,CC$1,FALSE)),0,VLOOKUP('W. VaR &amp; Peak Pos By Trader'!$A37,'Import Peak'!$A$3:CC$100,CC$1,FALSE))</f>
        <v>0</v>
      </c>
      <c r="CD39" s="14">
        <f>IF(ISNA(VLOOKUP('W. VaR &amp; Peak Pos By Trader'!$A37,'Import Peak'!$A$3:CD$100,CD$1,FALSE)),0,VLOOKUP('W. VaR &amp; Peak Pos By Trader'!$A37,'Import Peak'!$A$3:CD$100,CD$1,FALSE))</f>
        <v>0</v>
      </c>
      <c r="CE39" s="14">
        <f>IF(ISNA(VLOOKUP('W. VaR &amp; Peak Pos By Trader'!$A37,'Import Peak'!$A$3:CE$100,CE$1,FALSE)),0,VLOOKUP('W. VaR &amp; Peak Pos By Trader'!$A37,'Import Peak'!$A$3:CE$100,CE$1,FALSE))</f>
        <v>0</v>
      </c>
      <c r="CF39" s="14">
        <f>IF(ISNA(VLOOKUP('W. VaR &amp; Peak Pos By Trader'!$A37,'Import Peak'!$A$3:CF$100,CF$1,FALSE)),0,VLOOKUP('W. VaR &amp; Peak Pos By Trader'!$A37,'Import Peak'!$A$3:CF$100,CF$1,FALSE))</f>
        <v>0</v>
      </c>
      <c r="CG39" s="14">
        <f>IF(ISNA(VLOOKUP('W. VaR &amp; Peak Pos By Trader'!$A37,'Import Peak'!$A$3:CG$100,CG$1,FALSE)),0,VLOOKUP('W. VaR &amp; Peak Pos By Trader'!$A37,'Import Peak'!$A$3:CG$100,CG$1,FALSE))</f>
        <v>0</v>
      </c>
      <c r="CH39" s="14">
        <f>IF(ISNA(VLOOKUP('W. VaR &amp; Peak Pos By Trader'!$A37,'Import Peak'!$A$3:CH$100,CH$1,FALSE)),0,VLOOKUP('W. VaR &amp; Peak Pos By Trader'!$A37,'Import Peak'!$A$3:CH$100,CH$1,FALSE))</f>
        <v>0</v>
      </c>
      <c r="CI39" s="14">
        <f>IF(ISNA(VLOOKUP('W. VaR &amp; Peak Pos By Trader'!$A37,'Import Peak'!$A$3:CI$100,CI$1,FALSE)),0,VLOOKUP('W. VaR &amp; Peak Pos By Trader'!$A37,'Import Peak'!$A$3:CI$100,CI$1,FALSE))</f>
        <v>0</v>
      </c>
      <c r="CJ39" s="14">
        <f>IF(ISNA(VLOOKUP('W. VaR &amp; Peak Pos By Trader'!$A37,'Import Peak'!$A$3:CJ$100,CJ$1,FALSE)),0,VLOOKUP('W. VaR &amp; Peak Pos By Trader'!$A37,'Import Peak'!$A$3:CJ$100,CJ$1,FALSE))</f>
        <v>0</v>
      </c>
      <c r="CK39" s="14">
        <f>IF(ISNA(VLOOKUP('W. VaR &amp; Peak Pos By Trader'!$A37,'Import Peak'!$A$3:CK$100,CK$1,FALSE)),0,VLOOKUP('W. VaR &amp; Peak Pos By Trader'!$A37,'Import Peak'!$A$3:CK$100,CK$1,FALSE))</f>
        <v>0</v>
      </c>
      <c r="CL39" s="14">
        <f>IF(ISNA(VLOOKUP('W. VaR &amp; Peak Pos By Trader'!$A37,'Import Peak'!$A$3:CL$100,CL$1,FALSE)),0,VLOOKUP('W. VaR &amp; Peak Pos By Trader'!$A37,'Import Peak'!$A$3:CL$100,CL$1,FALSE))</f>
        <v>0</v>
      </c>
      <c r="CM39" s="14">
        <f>IF(ISNA(VLOOKUP('W. VaR &amp; Peak Pos By Trader'!$A37,'Import Peak'!$A$3:CM$100,CM$1,FALSE)),0,VLOOKUP('W. VaR &amp; Peak Pos By Trader'!$A37,'Import Peak'!$A$3:CM$100,CM$1,FALSE))</f>
        <v>0</v>
      </c>
      <c r="CN39" s="14">
        <f>IF(ISNA(VLOOKUP('W. VaR &amp; Peak Pos By Trader'!$A37,'Import Peak'!$A$3:CN$100,CN$1,FALSE)),0,VLOOKUP('W. VaR &amp; Peak Pos By Trader'!$A37,'Import Peak'!$A$3:CN$100,CN$1,FALSE))</f>
        <v>0</v>
      </c>
      <c r="CO39" s="14">
        <f>IF(ISNA(VLOOKUP('W. VaR &amp; Peak Pos By Trader'!$A37,'Import Peak'!$A$3:CO$100,CO$1,FALSE)),0,VLOOKUP('W. VaR &amp; Peak Pos By Trader'!$A37,'Import Peak'!$A$3:CO$100,CO$1,FALSE))</f>
        <v>0</v>
      </c>
      <c r="CP39" s="14">
        <f>IF(ISNA(VLOOKUP('W. VaR &amp; Peak Pos By Trader'!$A37,'Import Peak'!$A$3:CP$100,CP$1,FALSE)),0,VLOOKUP('W. VaR &amp; Peak Pos By Trader'!$A37,'Import Peak'!$A$3:CP$100,CP$1,FALSE))</f>
        <v>0</v>
      </c>
      <c r="CQ39" s="14">
        <f>IF(ISNA(VLOOKUP('W. VaR &amp; Peak Pos By Trader'!$A37,'Import Peak'!$A$3:CQ$100,CQ$1,FALSE)),0,VLOOKUP('W. VaR &amp; Peak Pos By Trader'!$A37,'Import Peak'!$A$3:CQ$100,CQ$1,FALSE))</f>
        <v>0</v>
      </c>
      <c r="CR39" s="14">
        <f>IF(ISNA(VLOOKUP('W. VaR &amp; Peak Pos By Trader'!$A37,'Import Peak'!$A$3:CR$100,CR$1,FALSE)),0,VLOOKUP('W. VaR &amp; Peak Pos By Trader'!$A37,'Import Peak'!$A$3:CR$100,CR$1,FALSE))</f>
        <v>0</v>
      </c>
      <c r="CS39" s="14">
        <f>IF(ISNA(VLOOKUP('W. VaR &amp; Peak Pos By Trader'!$A37,'Import Peak'!$A$3:CS$100,CS$1,FALSE)),0,VLOOKUP('W. VaR &amp; Peak Pos By Trader'!$A37,'Import Peak'!$A$3:CS$100,CS$1,FALSE))</f>
        <v>0</v>
      </c>
      <c r="CT39" s="14">
        <f>IF(ISNA(VLOOKUP('W. VaR &amp; Peak Pos By Trader'!$A37,'Import Peak'!$A$3:CT$100,CT$1,FALSE)),0,VLOOKUP('W. VaR &amp; Peak Pos By Trader'!$A37,'Import Peak'!$A$3:CT$100,CT$1,FALSE))</f>
        <v>0</v>
      </c>
      <c r="CU39" s="14">
        <f>IF(ISNA(VLOOKUP('W. VaR &amp; Peak Pos By Trader'!$A37,'Import Peak'!$A$3:CU$100,CU$1,FALSE)),0,VLOOKUP('W. VaR &amp; Peak Pos By Trader'!$A37,'Import Peak'!$A$3:CU$100,CU$1,FALSE))</f>
        <v>0</v>
      </c>
      <c r="CV39" s="14">
        <f>IF(ISNA(VLOOKUP('W. VaR &amp; Peak Pos By Trader'!$A37,'Import Peak'!$A$3:CV$100,CV$1,FALSE)),0,VLOOKUP('W. VaR &amp; Peak Pos By Trader'!$A37,'Import Peak'!$A$3:CV$100,CV$1,FALSE))</f>
        <v>0</v>
      </c>
      <c r="CW39" s="14">
        <f>IF(ISNA(VLOOKUP('W. VaR &amp; Peak Pos By Trader'!$A37,'Import Peak'!$A$3:CW$100,CW$1,FALSE)),0,VLOOKUP('W. VaR &amp; Peak Pos By Trader'!$A37,'Import Peak'!$A$3:CW$100,CW$1,FALSE))</f>
        <v>0</v>
      </c>
      <c r="CX39" s="14">
        <f>IF(ISNA(VLOOKUP('W. VaR &amp; Peak Pos By Trader'!$A37,'Import Peak'!$A$3:CX$100,CX$1,FALSE)),0,VLOOKUP('W. VaR &amp; Peak Pos By Trader'!$A37,'Import Peak'!$A$3:CX$100,CX$1,FALSE))</f>
        <v>0</v>
      </c>
      <c r="CY39" s="14">
        <f>IF(ISNA(VLOOKUP('W. VaR &amp; Peak Pos By Trader'!$A37,'Import Peak'!$A$3:CY$100,CY$1,FALSE)),0,VLOOKUP('W. VaR &amp; Peak Pos By Trader'!$A37,'Import Peak'!$A$3:CY$100,CY$1,FALSE))</f>
        <v>0</v>
      </c>
      <c r="CZ39" s="14">
        <f>IF(ISNA(VLOOKUP('W. VaR &amp; Peak Pos By Trader'!$A37,'Import Peak'!$A$3:CZ$100,CZ$1,FALSE)),0,VLOOKUP('W. VaR &amp; Peak Pos By Trader'!$A37,'Import Peak'!$A$3:CZ$100,CZ$1,FALSE))</f>
        <v>0</v>
      </c>
      <c r="DA39" s="14">
        <f>IF(ISNA(VLOOKUP('W. VaR &amp; Peak Pos By Trader'!$A37,'Import Peak'!$A$3:DA$100,DA$1,FALSE)),0,VLOOKUP('W. VaR &amp; Peak Pos By Trader'!$A37,'Import Peak'!$A$3:DA$100,DA$1,FALSE))</f>
        <v>0</v>
      </c>
      <c r="DB39" s="14">
        <f>IF(ISNA(VLOOKUP('W. VaR &amp; Peak Pos By Trader'!$A37,'Import Peak'!$A$3:DB$100,DB$1,FALSE)),0,VLOOKUP('W. VaR &amp; Peak Pos By Trader'!$A37,'Import Peak'!$A$3:DB$100,DB$1,FALSE))</f>
        <v>0</v>
      </c>
      <c r="DC39" s="14">
        <f>IF(ISNA(VLOOKUP('W. VaR &amp; Peak Pos By Trader'!$A37,'Import Peak'!$A$3:DC$100,DC$1,FALSE)),0,VLOOKUP('W. VaR &amp; Peak Pos By Trader'!$A37,'Import Peak'!$A$3:DC$100,DC$1,FALSE))</f>
        <v>0</v>
      </c>
      <c r="DD39" s="14">
        <f>IF(ISNA(VLOOKUP('W. VaR &amp; Peak Pos By Trader'!$A37,'Import Peak'!$A$3:DD$100,DD$1,FALSE)),0,VLOOKUP('W. VaR &amp; Peak Pos By Trader'!$A37,'Import Peak'!$A$3:DD$100,DD$1,FALSE))</f>
        <v>0</v>
      </c>
      <c r="DE39" s="14">
        <f>IF(ISNA(VLOOKUP('W. VaR &amp; Peak Pos By Trader'!$A37,'Import Peak'!$A$3:DE$100,DE$1,FALSE)),0,VLOOKUP('W. VaR &amp; Peak Pos By Trader'!$A37,'Import Peak'!$A$3:DE$100,DE$1,FALSE))</f>
        <v>0</v>
      </c>
      <c r="DF39" s="14">
        <f>IF(ISNA(VLOOKUP('W. VaR &amp; Peak Pos By Trader'!$A37,'Import Peak'!$A$3:DF$100,DF$1,FALSE)),0,VLOOKUP('W. VaR &amp; Peak Pos By Trader'!$A37,'Import Peak'!$A$3:DF$100,DF$1,FALSE))</f>
        <v>0</v>
      </c>
      <c r="DG39" s="14">
        <f>IF(ISNA(VLOOKUP('W. VaR &amp; Peak Pos By Trader'!$A37,'Import Peak'!$A$3:DG$100,DG$1,FALSE)),0,VLOOKUP('W. VaR &amp; Peak Pos By Trader'!$A37,'Import Peak'!$A$3:DG$100,DG$1,FALSE))</f>
        <v>0</v>
      </c>
      <c r="DH39" s="14">
        <f>IF(ISNA(VLOOKUP('W. VaR &amp; Peak Pos By Trader'!$A37,'Import Peak'!$A$3:DH$100,DH$1,FALSE)),0,VLOOKUP('W. VaR &amp; Peak Pos By Trader'!$A37,'Import Peak'!$A$3:DH$100,DH$1,FALSE))</f>
        <v>0</v>
      </c>
      <c r="DI39" s="14">
        <f>IF(ISNA(VLOOKUP('W. VaR &amp; Peak Pos By Trader'!$A37,'Import Peak'!$A$3:DI$100,DI$1,FALSE)),0,VLOOKUP('W. VaR &amp; Peak Pos By Trader'!$A37,'Import Peak'!$A$3:DI$100,DI$1,FALSE))</f>
        <v>0</v>
      </c>
      <c r="DJ39" s="14">
        <f>IF(ISNA(VLOOKUP('W. VaR &amp; Peak Pos By Trader'!$A37,'Import Peak'!$A$3:DJ$100,DJ$1,FALSE)),0,VLOOKUP('W. VaR &amp; Peak Pos By Trader'!$A37,'Import Peak'!$A$3:DJ$100,DJ$1,FALSE))</f>
        <v>0</v>
      </c>
      <c r="DK39" s="14">
        <f>IF(ISNA(VLOOKUP('W. VaR &amp; Peak Pos By Trader'!$A37,'Import Peak'!$A$3:DK$100,DK$1,FALSE)),0,VLOOKUP('W. VaR &amp; Peak Pos By Trader'!$A37,'Import Peak'!$A$3:DK$100,DK$1,FALSE))</f>
        <v>0</v>
      </c>
      <c r="DL39" s="14">
        <f>IF(ISNA(VLOOKUP('W. VaR &amp; Peak Pos By Trader'!$A37,'Import Peak'!$A$3:DL$100,DL$1,FALSE)),0,VLOOKUP('W. VaR &amp; Peak Pos By Trader'!$A37,'Import Peak'!$A$3:DL$100,DL$1,FALSE))</f>
        <v>0</v>
      </c>
      <c r="DM39" s="14">
        <f>IF(ISNA(VLOOKUP('W. VaR &amp; Peak Pos By Trader'!$A37,'Import Peak'!$A$3:DM$100,DM$1,FALSE)),0,VLOOKUP('W. VaR &amp; Peak Pos By Trader'!$A37,'Import Peak'!$A$3:DM$100,DM$1,FALSE))</f>
        <v>0</v>
      </c>
      <c r="DN39" s="14">
        <f>IF(ISNA(VLOOKUP('W. VaR &amp; Peak Pos By Trader'!$A37,'Import Peak'!$A$3:DN$100,DN$1,FALSE)),0,VLOOKUP('W. VaR &amp; Peak Pos By Trader'!$A37,'Import Peak'!$A$3:DN$100,DN$1,FALSE))</f>
        <v>0</v>
      </c>
      <c r="DO39" s="14">
        <f>IF(ISNA(VLOOKUP('W. VaR &amp; Peak Pos By Trader'!$A37,'Import Peak'!$A$3:DO$100,DO$1,FALSE)),0,VLOOKUP('W. VaR &amp; Peak Pos By Trader'!$A37,'Import Peak'!$A$3:DO$100,DO$1,FALSE))</f>
        <v>0</v>
      </c>
      <c r="DP39" s="14">
        <f>IF(ISNA(VLOOKUP('W. VaR &amp; Peak Pos By Trader'!$A37,'Import Peak'!$A$3:DP$100,DP$1,FALSE)),0,VLOOKUP('W. VaR &amp; Peak Pos By Trader'!$A37,'Import Peak'!$A$3:DP$100,DP$1,FALSE))</f>
        <v>0</v>
      </c>
      <c r="DQ39" s="14">
        <f>IF(ISNA(VLOOKUP('W. VaR &amp; Peak Pos By Trader'!$A37,'Import Peak'!$A$3:DQ$100,DQ$1,FALSE)),0,VLOOKUP('W. VaR &amp; Peak Pos By Trader'!$A37,'Import Peak'!$A$3:DQ$100,DQ$1,FALSE))</f>
        <v>0</v>
      </c>
      <c r="DR39" s="14">
        <f>IF(ISNA(VLOOKUP('W. VaR &amp; Peak Pos By Trader'!$A37,'Import Peak'!$A$3:DR$100,DR$1,FALSE)),0,VLOOKUP('W. VaR &amp; Peak Pos By Trader'!$A37,'Import Peak'!$A$3:DR$100,DR$1,FALSE))</f>
        <v>0</v>
      </c>
      <c r="DS39" s="14">
        <f>IF(ISNA(VLOOKUP('W. VaR &amp; Peak Pos By Trader'!$A37,'Import Peak'!$A$3:DS$100,DS$1,FALSE)),0,VLOOKUP('W. VaR &amp; Peak Pos By Trader'!$A37,'Import Peak'!$A$3:DS$100,DS$1,FALSE))</f>
        <v>0</v>
      </c>
      <c r="DT39" s="14">
        <f>IF(ISNA(VLOOKUP('W. VaR &amp; Peak Pos By Trader'!$A37,'Import Peak'!$A$3:DT$100,DT$1,FALSE)),0,VLOOKUP('W. VaR &amp; Peak Pos By Trader'!$A37,'Import Peak'!$A$3:DT$100,DT$1,FALSE))</f>
        <v>0</v>
      </c>
      <c r="DU39" s="14">
        <f>IF(ISNA(VLOOKUP('W. VaR &amp; Peak Pos By Trader'!$A37,'Import Peak'!$A$3:DU$100,DU$1,FALSE)),0,VLOOKUP('W. VaR &amp; Peak Pos By Trader'!$A37,'Import Peak'!$A$3:DU$100,DU$1,FALSE))</f>
        <v>0</v>
      </c>
      <c r="DV39" s="14">
        <f>IF(ISNA(VLOOKUP('W. VaR &amp; Peak Pos By Trader'!$A37,'Import Peak'!$A$3:DV$100,DV$1,FALSE)),0,VLOOKUP('W. VaR &amp; Peak Pos By Trader'!$A37,'Import Peak'!$A$3:DV$100,DV$1,FALSE))</f>
        <v>0</v>
      </c>
      <c r="DW39" s="14">
        <f>IF(ISNA(VLOOKUP('W. VaR &amp; Peak Pos By Trader'!$A37,'Import Peak'!$A$3:DW$100,DW$1,FALSE)),0,VLOOKUP('W. VaR &amp; Peak Pos By Trader'!$A37,'Import Peak'!$A$3:DW$100,DW$1,FALSE))</f>
        <v>0</v>
      </c>
      <c r="DX39" s="14">
        <f>IF(ISNA(VLOOKUP('W. VaR &amp; Peak Pos By Trader'!$A37,'Import Peak'!$A$3:DX$100,DX$1,FALSE)),0,VLOOKUP('W. VaR &amp; Peak Pos By Trader'!$A37,'Import Peak'!$A$3:DX$100,DX$1,FALSE))</f>
        <v>0</v>
      </c>
      <c r="DY39" s="14">
        <f>IF(ISNA(VLOOKUP('W. VaR &amp; Peak Pos By Trader'!$A37,'Import Peak'!$A$3:DY$100,DY$1,FALSE)),0,VLOOKUP('W. VaR &amp; Peak Pos By Trader'!$A37,'Import Peak'!$A$3:DY$100,DY$1,FALSE))</f>
        <v>0</v>
      </c>
      <c r="DZ39" s="14">
        <f>IF(ISNA(VLOOKUP('W. VaR &amp; Peak Pos By Trader'!$A37,'Import Peak'!$A$3:DZ$100,DZ$1,FALSE)),0,VLOOKUP('W. VaR &amp; Peak Pos By Trader'!$A37,'Import Peak'!$A$3:DZ$100,DZ$1,FALSE))</f>
        <v>0</v>
      </c>
      <c r="EA39" s="14">
        <f>IF(ISNA(VLOOKUP('W. VaR &amp; Peak Pos By Trader'!$A37,'Import Peak'!$A$3:EA$100,EA$1,FALSE)),0,VLOOKUP('W. VaR &amp; Peak Pos By Trader'!$A37,'Import Peak'!$A$3:EA$100,EA$1,FALSE))</f>
        <v>0</v>
      </c>
      <c r="EB39" s="14">
        <f>IF(ISNA(VLOOKUP('W. VaR &amp; Peak Pos By Trader'!$A37,'Import Peak'!$A$3:EB$100,EB$1,FALSE)),0,VLOOKUP('W. VaR &amp; Peak Pos By Trader'!$A37,'Import Peak'!$A$3:EB$100,EB$1,FALSE))</f>
        <v>0</v>
      </c>
      <c r="EC39" s="14">
        <f>IF(ISNA(VLOOKUP('W. VaR &amp; Peak Pos By Trader'!$A37,'Import Peak'!$A$3:EC$100,EC$1,FALSE)),0,VLOOKUP('W. VaR &amp; Peak Pos By Trader'!$A37,'Import Peak'!$A$3:EC$100,EC$1,FALSE))</f>
        <v>0</v>
      </c>
      <c r="ED39" s="14">
        <f>IF(ISNA(VLOOKUP('W. VaR &amp; Peak Pos By Trader'!$A37,'Import Peak'!$A$3:ED$100,ED$1,FALSE)),0,VLOOKUP('W. VaR &amp; Peak Pos By Trader'!$A37,'Import Peak'!$A$3:ED$100,ED$1,FALSE))</f>
        <v>0</v>
      </c>
      <c r="EE39" s="14">
        <f>IF(ISNA(VLOOKUP('W. VaR &amp; Peak Pos By Trader'!$A37,'Import Peak'!$A$3:EE$100,EE$1,FALSE)),0,VLOOKUP('W. VaR &amp; Peak Pos By Trader'!$A37,'Import Peak'!$A$3:EE$100,EE$1,FALSE))</f>
        <v>0</v>
      </c>
      <c r="EF39" s="14">
        <f>IF(ISNA(VLOOKUP('W. VaR &amp; Peak Pos By Trader'!$A37,'Import Peak'!$A$3:EF$100,EF$1,FALSE)),0,VLOOKUP('W. VaR &amp; Peak Pos By Trader'!$A37,'Import Peak'!$A$3:EF$100,EF$1,FALSE))</f>
        <v>0</v>
      </c>
      <c r="EG39" s="14">
        <f>IF(ISNA(VLOOKUP('W. VaR &amp; Peak Pos By Trader'!$A37,'Import Peak'!$A$3:EG$100,EG$1,FALSE)),0,VLOOKUP('W. VaR &amp; Peak Pos By Trader'!$A37,'Import Peak'!$A$3:EG$100,EG$1,FALSE))</f>
        <v>0</v>
      </c>
      <c r="EH39" s="14">
        <f>IF(ISNA(VLOOKUP('W. VaR &amp; Peak Pos By Trader'!$A37,'Import Peak'!$A$3:EH$100,EH$1,FALSE)),0,VLOOKUP('W. VaR &amp; Peak Pos By Trader'!$A37,'Import Peak'!$A$3:EH$100,EH$1,FALSE))</f>
        <v>0</v>
      </c>
      <c r="EI39" s="14">
        <f>IF(ISNA(VLOOKUP('W. VaR &amp; Peak Pos By Trader'!$A37,'Import Peak'!$A$3:EI$100,EI$1,FALSE)),0,VLOOKUP('W. VaR &amp; Peak Pos By Trader'!$A37,'Import Peak'!$A$3:EI$100,EI$1,FALSE))</f>
        <v>0</v>
      </c>
      <c r="EJ39" s="14">
        <f>IF(ISNA(VLOOKUP('W. VaR &amp; Peak Pos By Trader'!$A37,'Import Peak'!$A$3:EJ$100,EJ$1,FALSE)),0,VLOOKUP('W. VaR &amp; Peak Pos By Trader'!$A37,'Import Peak'!$A$3:EJ$100,EJ$1,FALSE))</f>
        <v>0</v>
      </c>
      <c r="EK39" s="14">
        <f>IF(ISNA(VLOOKUP('W. VaR &amp; Peak Pos By Trader'!$A37,'Import Peak'!$A$3:EK$100,EK$1,FALSE)),0,VLOOKUP('W. VaR &amp; Peak Pos By Trader'!$A37,'Import Peak'!$A$3:EK$100,EK$1,FALSE))</f>
        <v>0</v>
      </c>
      <c r="EL39" s="14">
        <f>IF(ISNA(VLOOKUP('W. VaR &amp; Peak Pos By Trader'!$A37,'Import Peak'!$A$3:EL$100,EL$1,FALSE)),0,VLOOKUP('W. VaR &amp; Peak Pos By Trader'!$A37,'Import Peak'!$A$3:EL$100,EL$1,FALSE))</f>
        <v>0</v>
      </c>
      <c r="EM39" s="14">
        <f>IF(ISNA(VLOOKUP('W. VaR &amp; Peak Pos By Trader'!$A37,'Import Peak'!$A$3:EM$100,EM$1,FALSE)),0,VLOOKUP('W. VaR &amp; Peak Pos By Trader'!$A37,'Import Peak'!$A$3:EM$100,EM$1,FALSE))</f>
        <v>0</v>
      </c>
      <c r="EN39" s="14">
        <f>IF(ISNA(VLOOKUP('W. VaR &amp; Peak Pos By Trader'!$A37,'Import Peak'!$A$3:EN$100,EN$1,FALSE)),0,VLOOKUP('W. VaR &amp; Peak Pos By Trader'!$A37,'Import Peak'!$A$3:EN$100,EN$1,FALSE))</f>
        <v>0</v>
      </c>
      <c r="EO39" s="14">
        <f>IF(ISNA(VLOOKUP('W. VaR &amp; Peak Pos By Trader'!$A37,'Import Peak'!$A$3:EO$100,EO$1,FALSE)),0,VLOOKUP('W. VaR &amp; Peak Pos By Trader'!$A37,'Import Peak'!$A$3:EO$100,EO$1,FALSE))</f>
        <v>0</v>
      </c>
      <c r="EP39" s="14">
        <f>IF(ISNA(VLOOKUP('W. VaR &amp; Peak Pos By Trader'!$A37,'Import Peak'!$A$3:EP$100,EP$1,FALSE)),0,VLOOKUP('W. VaR &amp; Peak Pos By Trader'!$A37,'Import Peak'!$A$3:EP$100,EP$1,FALSE))</f>
        <v>0</v>
      </c>
      <c r="EQ39" s="14">
        <f>IF(ISNA(VLOOKUP('W. VaR &amp; Peak Pos By Trader'!$A37,'Import Peak'!$A$3:EQ$100,EQ$1,FALSE)),0,VLOOKUP('W. VaR &amp; Peak Pos By Trader'!$A37,'Import Peak'!$A$3:EQ$100,EQ$1,FALSE))</f>
        <v>0</v>
      </c>
      <c r="ER39" s="14">
        <f>IF(ISNA(VLOOKUP('W. VaR &amp; Peak Pos By Trader'!$A37,'Import Peak'!$A$3:ER$100,ER$1,FALSE)),0,VLOOKUP('W. VaR &amp; Peak Pos By Trader'!$A37,'Import Peak'!$A$3:ER$100,ER$1,FALSE))</f>
        <v>0</v>
      </c>
      <c r="ES39" s="14">
        <f>IF(ISNA(VLOOKUP('W. VaR &amp; Peak Pos By Trader'!$A37,'Import Peak'!$A$3:ES$100,ES$1,FALSE)),0,VLOOKUP('W. VaR &amp; Peak Pos By Trader'!$A37,'Import Peak'!$A$3:ES$100,ES$1,FALSE))</f>
        <v>0</v>
      </c>
      <c r="ET39" s="14">
        <f>IF(ISNA(VLOOKUP('W. VaR &amp; Peak Pos By Trader'!$A37,'Import Peak'!$A$3:ET$100,ET$1,FALSE)),0,VLOOKUP('W. VaR &amp; Peak Pos By Trader'!$A37,'Import Peak'!$A$3:ET$100,ET$1,FALSE))</f>
        <v>0</v>
      </c>
      <c r="EU39" s="14">
        <f>IF(ISNA(VLOOKUP('W. VaR &amp; Peak Pos By Trader'!$A37,'Import Peak'!$A$3:EU$100,EU$1,FALSE)),0,VLOOKUP('W. VaR &amp; Peak Pos By Trader'!$A37,'Import Peak'!$A$3:EU$100,EU$1,FALSE))</f>
        <v>0</v>
      </c>
      <c r="EV39" s="14">
        <f>IF(ISNA(VLOOKUP('W. VaR &amp; Peak Pos By Trader'!$A37,'Import Peak'!$A$3:EV$100,EV$1,FALSE)),0,VLOOKUP('W. VaR &amp; Peak Pos By Trader'!$A37,'Import Peak'!$A$3:EV$100,EV$1,FALSE))</f>
        <v>0</v>
      </c>
      <c r="EW39" s="14">
        <f>IF(ISNA(VLOOKUP('W. VaR &amp; Peak Pos By Trader'!$A37,'Import Peak'!$A$3:EW$100,EW$1,FALSE)),0,VLOOKUP('W. VaR &amp; Peak Pos By Trader'!$A37,'Import Peak'!$A$3:EW$100,EW$1,FALSE))</f>
        <v>0</v>
      </c>
      <c r="EX39" s="14">
        <f>IF(ISNA(VLOOKUP('W. VaR &amp; Peak Pos By Trader'!$A37,'Import Peak'!$A$3:EX$100,EX$1,FALSE)),0,VLOOKUP('W. VaR &amp; Peak Pos By Trader'!$A37,'Import Peak'!$A$3:EX$100,EX$1,FALSE))</f>
        <v>0</v>
      </c>
      <c r="EY39" s="14">
        <f>IF(ISNA(VLOOKUP('W. VaR &amp; Peak Pos By Trader'!$A37,'Import Peak'!$A$3:EY$100,EY$1,FALSE)),0,VLOOKUP('W. VaR &amp; Peak Pos By Trader'!$A37,'Import Peak'!$A$3:EY$100,EY$1,FALSE))</f>
        <v>0</v>
      </c>
      <c r="EZ39" s="14">
        <f>IF(ISNA(VLOOKUP('W. VaR &amp; Peak Pos By Trader'!$A37,'Import Peak'!$A$3:EZ$100,EZ$1,FALSE)),0,VLOOKUP('W. VaR &amp; Peak Pos By Trader'!$A37,'Import Peak'!$A$3:EZ$100,EZ$1,FALSE))</f>
        <v>0</v>
      </c>
      <c r="FA39" s="14">
        <f>IF(ISNA(VLOOKUP('W. VaR &amp; Peak Pos By Trader'!$A37,'Import Peak'!$A$3:FA$100,FA$1,FALSE)),0,VLOOKUP('W. VaR &amp; Peak Pos By Trader'!$A37,'Import Peak'!$A$3:FA$100,FA$1,FALSE))</f>
        <v>0</v>
      </c>
      <c r="FB39" s="14">
        <f>IF(ISNA(VLOOKUP('W. VaR &amp; Peak Pos By Trader'!$A37,'Import Peak'!$A$3:FB$100,FB$1,FALSE)),0,VLOOKUP('W. VaR &amp; Peak Pos By Trader'!$A37,'Import Peak'!$A$3:FB$100,FB$1,FALSE))</f>
        <v>0</v>
      </c>
      <c r="FC39" s="14">
        <f>IF(ISNA(VLOOKUP('W. VaR &amp; Peak Pos By Trader'!$A37,'Import Peak'!$A$3:FC$100,FC$1,FALSE)),0,VLOOKUP('W. VaR &amp; Peak Pos By Trader'!$A37,'Import Peak'!$A$3:FC$100,FC$1,FALSE))</f>
        <v>0</v>
      </c>
      <c r="FD39" s="14">
        <f>IF(ISNA(VLOOKUP('W. VaR &amp; Peak Pos By Trader'!$A37,'Import Peak'!$A$3:FD$100,FD$1,FALSE)),0,VLOOKUP('W. VaR &amp; Peak Pos By Trader'!$A37,'Import Peak'!$A$3:FD$100,FD$1,FALSE))</f>
        <v>0</v>
      </c>
      <c r="FE39" s="14">
        <f>IF(ISNA(VLOOKUP('W. VaR &amp; Peak Pos By Trader'!$A37,'Import Peak'!$A$3:FE$100,FE$1,FALSE)),0,VLOOKUP('W. VaR &amp; Peak Pos By Trader'!$A37,'Import Peak'!$A$3:FE$100,FE$1,FALSE))</f>
        <v>0</v>
      </c>
      <c r="FF39" s="14">
        <f>IF(ISNA(VLOOKUP('W. VaR &amp; Peak Pos By Trader'!$A37,'Import Peak'!$A$3:FF$100,FF$1,FALSE)),0,VLOOKUP('W. VaR &amp; Peak Pos By Trader'!$A37,'Import Peak'!$A$3:FF$100,FF$1,FALSE))</f>
        <v>0</v>
      </c>
      <c r="FG39" s="14">
        <f>IF(ISNA(VLOOKUP('W. VaR &amp; Peak Pos By Trader'!$A37,'Import Peak'!$A$3:FG$100,FG$1,FALSE)),0,VLOOKUP('W. VaR &amp; Peak Pos By Trader'!$A37,'Import Peak'!$A$3:FG$100,FG$1,FALSE))</f>
        <v>0</v>
      </c>
      <c r="FH39" s="14">
        <f>IF(ISNA(VLOOKUP('W. VaR &amp; Peak Pos By Trader'!$A37,'Import Peak'!$A$3:FH$100,FH$1,FALSE)),0,VLOOKUP('W. VaR &amp; Peak Pos By Trader'!$A37,'Import Peak'!$A$3:FH$100,FH$1,FALSE))</f>
        <v>0</v>
      </c>
      <c r="FI39" s="14">
        <f>IF(ISNA(VLOOKUP('W. VaR &amp; Peak Pos By Trader'!$A37,'Import Peak'!$A$3:FI$100,FI$1,FALSE)),0,VLOOKUP('W. VaR &amp; Peak Pos By Trader'!$A37,'Import Peak'!$A$3:FI$100,FI$1,FALSE))</f>
        <v>0</v>
      </c>
      <c r="FJ39" s="14">
        <f>IF(ISNA(VLOOKUP('W. VaR &amp; Peak Pos By Trader'!$A37,'Import Peak'!$A$3:FJ$100,FJ$1,FALSE)),0,VLOOKUP('W. VaR &amp; Peak Pos By Trader'!$A37,'Import Peak'!$A$3:FJ$100,FJ$1,FALSE))</f>
        <v>0</v>
      </c>
      <c r="FK39" s="14">
        <f>IF(ISNA(VLOOKUP('W. VaR &amp; Peak Pos By Trader'!$A37,'Import Peak'!$A$3:FK$100,FK$1,FALSE)),0,VLOOKUP('W. VaR &amp; Peak Pos By Trader'!$A37,'Import Peak'!$A$3:FK$100,FK$1,FALSE))</f>
        <v>0</v>
      </c>
      <c r="FL39" s="14">
        <f>IF(ISNA(VLOOKUP('W. VaR &amp; Peak Pos By Trader'!$A37,'Import Peak'!$A$3:FL$100,FL$1,FALSE)),0,VLOOKUP('W. VaR &amp; Peak Pos By Trader'!$A37,'Import Peak'!$A$3:FL$100,FL$1,FALSE))</f>
        <v>0</v>
      </c>
      <c r="FM39" s="14">
        <f>IF(ISNA(VLOOKUP('W. VaR &amp; Peak Pos By Trader'!$A37,'Import Peak'!$A$3:FM$100,FM$1,FALSE)),0,VLOOKUP('W. VaR &amp; Peak Pos By Trader'!$A37,'Import Peak'!$A$3:FM$100,FM$1,FALSE))</f>
        <v>0</v>
      </c>
      <c r="FN39" s="14">
        <f>IF(ISNA(VLOOKUP('W. VaR &amp; Peak Pos By Trader'!$A37,'Import Peak'!$A$3:FN$100,FN$1,FALSE)),0,VLOOKUP('W. VaR &amp; Peak Pos By Trader'!$A37,'Import Peak'!$A$3:FN$100,FN$1,FALSE))</f>
        <v>0</v>
      </c>
      <c r="FO39" s="14">
        <f>IF(ISNA(VLOOKUP('W. VaR &amp; Peak Pos By Trader'!$A37,'Import Peak'!$A$3:FO$100,FO$1,FALSE)),0,VLOOKUP('W. VaR &amp; Peak Pos By Trader'!$A37,'Import Peak'!$A$3:FO$100,FO$1,FALSE))</f>
        <v>0</v>
      </c>
      <c r="FP39" s="14">
        <f>IF(ISNA(VLOOKUP('W. VaR &amp; Peak Pos By Trader'!$A37,'Import Peak'!$A$3:FP$100,FP$1,FALSE)),0,VLOOKUP('W. VaR &amp; Peak Pos By Trader'!$A37,'Import Peak'!$A$3:FP$100,FP$1,FALSE))</f>
        <v>0</v>
      </c>
      <c r="FQ39" s="14">
        <f>IF(ISNA(VLOOKUP('W. VaR &amp; Peak Pos By Trader'!$A37,'Import Peak'!$A$3:FQ$100,FQ$1,FALSE)),0,VLOOKUP('W. VaR &amp; Peak Pos By Trader'!$A37,'Import Peak'!$A$3:FQ$100,FQ$1,FALSE))</f>
        <v>0</v>
      </c>
      <c r="FR39" s="14">
        <f>IF(ISNA(VLOOKUP('W. VaR &amp; Peak Pos By Trader'!$A37,'Import Peak'!$A$3:FR$100,FR$1,FALSE)),0,VLOOKUP('W. VaR &amp; Peak Pos By Trader'!$A37,'Import Peak'!$A$3:FR$100,FR$1,FALSE))</f>
        <v>0</v>
      </c>
      <c r="FS39" s="14">
        <f>IF(ISNA(VLOOKUP('W. VaR &amp; Peak Pos By Trader'!$A37,'Import Peak'!$A$3:FS$100,FS$1,FALSE)),0,VLOOKUP('W. VaR &amp; Peak Pos By Trader'!$A37,'Import Peak'!$A$3:FS$100,FS$1,FALSE))</f>
        <v>0</v>
      </c>
      <c r="FT39" s="14">
        <f>IF(ISNA(VLOOKUP('W. VaR &amp; Peak Pos By Trader'!$A37,'Import Peak'!$A$3:FT$100,FT$1,FALSE)),0,VLOOKUP('W. VaR &amp; Peak Pos By Trader'!$A37,'Import Peak'!$A$3:FT$100,FT$1,FALSE))</f>
        <v>0</v>
      </c>
      <c r="FU39" s="14">
        <f>IF(ISNA(VLOOKUP('W. VaR &amp; Peak Pos By Trader'!$A37,'Import Peak'!$A$3:FU$100,FU$1,FALSE)),0,VLOOKUP('W. VaR &amp; Peak Pos By Trader'!$A37,'Import Peak'!$A$3:FU$100,FU$1,FALSE))</f>
        <v>0</v>
      </c>
      <c r="FV39">
        <f>IF(ISNA(VLOOKUP('W. VaR &amp; Peak Pos By Trader'!$A37,'Import Peak'!$A$3:FV$100,FV$1,FALSE)),0,VLOOKUP('W. VaR &amp; Peak Pos By Trader'!$A37,'Import Peak'!$A$3:FV$100,FV$1,FALSE))</f>
        <v>0</v>
      </c>
      <c r="FW39">
        <f>IF(ISNA(VLOOKUP('W. VaR &amp; Peak Pos By Trader'!$A37,'Import Peak'!$A$3:FW$100,FW$1,FALSE)),0,VLOOKUP('W. VaR &amp; Peak Pos By Trader'!$A37,'Import Peak'!$A$3:FW$100,FW$1,FALSE))</f>
        <v>0</v>
      </c>
      <c r="FX39">
        <f>IF(ISNA(VLOOKUP('W. VaR &amp; Peak Pos By Trader'!$A37,'Import Peak'!$A$3:FX$100,FX$1,FALSE)),0,VLOOKUP('W. VaR &amp; Peak Pos By Trader'!$A37,'Import Peak'!$A$3:FX$100,FX$1,FALSE))</f>
        <v>0</v>
      </c>
      <c r="FY39">
        <f>IF(ISNA(VLOOKUP('W. VaR &amp; Peak Pos By Trader'!$A37,'Import Peak'!$A$3:FY$100,FY$1,FALSE)),0,VLOOKUP('W. VaR &amp; Peak Pos By Trader'!$A37,'Import Peak'!$A$3:FY$100,FY$1,FALSE))</f>
        <v>0</v>
      </c>
      <c r="FZ39">
        <f>IF(ISNA(VLOOKUP('W. VaR &amp; Peak Pos By Trader'!$A37,'Import Peak'!$A$3:FZ$100,FZ$1,FALSE)),0,VLOOKUP('W. VaR &amp; Peak Pos By Trader'!$A37,'Import Peak'!$A$3:FZ$100,FZ$1,FALSE))</f>
        <v>0</v>
      </c>
      <c r="GA39">
        <f>IF(ISNA(VLOOKUP('W. VaR &amp; Peak Pos By Trader'!$A37,'Import Peak'!$A$3:GA$100,GA$1,FALSE)),0,VLOOKUP('W. VaR &amp; Peak Pos By Trader'!$A37,'Import Peak'!$A$3:GA$100,GA$1,FALSE))</f>
        <v>0</v>
      </c>
      <c r="GB39">
        <f>IF(ISNA(VLOOKUP('W. VaR &amp; Peak Pos By Trader'!$A37,'Import Peak'!$A$3:GB$100,GB$1,FALSE)),0,VLOOKUP('W. VaR &amp; Peak Pos By Trader'!$A37,'Import Peak'!$A$3:GB$100,GB$1,FALSE))</f>
        <v>0</v>
      </c>
      <c r="GC39">
        <f>IF(ISNA(VLOOKUP('W. VaR &amp; Peak Pos By Trader'!$A37,'Import Peak'!$A$3:GC$100,GC$1,FALSE)),0,VLOOKUP('W. VaR &amp; Peak Pos By Trader'!$A37,'Import Peak'!$A$3:GC$100,GC$1,FALSE))</f>
        <v>0</v>
      </c>
      <c r="GD39">
        <f>IF(ISNA(VLOOKUP('W. VaR &amp; Peak Pos By Trader'!$A37,'Import Peak'!$A$3:GD$100,GD$1,FALSE)),0,VLOOKUP('W. VaR &amp; Peak Pos By Trader'!$A37,'Import Peak'!$A$3:GD$100,GD$1,FALSE))</f>
        <v>0</v>
      </c>
      <c r="GE39">
        <f>IF(ISNA(VLOOKUP('W. VaR &amp; Peak Pos By Trader'!$A37,'Import Peak'!$A$3:GE$100,GE$1,FALSE)),0,VLOOKUP('W. VaR &amp; Peak Pos By Trader'!$A37,'Import Peak'!$A$3:GE$100,GE$1,FALSE))</f>
        <v>0</v>
      </c>
      <c r="GF39">
        <f>IF(ISNA(VLOOKUP('W. VaR &amp; Peak Pos By Trader'!$A37,'Import Peak'!$A$3:GF$100,GF$1,FALSE)),0,VLOOKUP('W. VaR &amp; Peak Pos By Trader'!$A37,'Import Peak'!$A$3:GF$100,GF$1,FALSE))</f>
        <v>0</v>
      </c>
      <c r="GG39">
        <f>IF(ISNA(VLOOKUP('W. VaR &amp; Peak Pos By Trader'!$A37,'Import Peak'!$A$3:GG$100,GG$1,FALSE)),0,VLOOKUP('W. VaR &amp; Peak Pos By Trader'!$A37,'Import Peak'!$A$3:GG$100,GG$1,FALSE))</f>
        <v>0</v>
      </c>
      <c r="GH39">
        <f>IF(ISNA(VLOOKUP('W. VaR &amp; Peak Pos By Trader'!$A37,'Import Peak'!$A$3:GH$100,GH$1,FALSE)),0,VLOOKUP('W. VaR &amp; Peak Pos By Trader'!$A37,'Import Peak'!$A$3:GH$100,GH$1,FALSE))</f>
        <v>0</v>
      </c>
      <c r="GI39">
        <f>IF(ISNA(VLOOKUP('W. VaR &amp; Peak Pos By Trader'!$A37,'Import Peak'!$A$3:GI$100,GI$1,FALSE)),0,VLOOKUP('W. VaR &amp; Peak Pos By Trader'!$A37,'Import Peak'!$A$3:GI$100,GI$1,FALSE))</f>
        <v>0</v>
      </c>
      <c r="GJ39">
        <f>IF(ISNA(VLOOKUP('W. VaR &amp; Peak Pos By Trader'!$A37,'Import Peak'!$A$3:GJ$100,GJ$1,FALSE)),0,VLOOKUP('W. VaR &amp; Peak Pos By Trader'!$A37,'Import Peak'!$A$3:GJ$100,GJ$1,FALSE))</f>
        <v>0</v>
      </c>
      <c r="GK39">
        <f>IF(ISNA(VLOOKUP('W. VaR &amp; Peak Pos By Trader'!$A37,'Import Peak'!$A$3:GK$100,GK$1,FALSE)),0,VLOOKUP('W. VaR &amp; Peak Pos By Trader'!$A37,'Import Peak'!$A$3:GK$100,GK$1,FALSE))</f>
        <v>0</v>
      </c>
      <c r="GL39">
        <f>IF(ISNA(VLOOKUP('W. VaR &amp; Peak Pos By Trader'!$A37,'Import Peak'!$A$3:GL$100,GL$1,FALSE)),0,VLOOKUP('W. VaR &amp; Peak Pos By Trader'!$A37,'Import Peak'!$A$3:GL$100,GL$1,FALSE))</f>
        <v>0</v>
      </c>
      <c r="GM39">
        <f>IF(ISNA(VLOOKUP('W. VaR &amp; Peak Pos By Trader'!$A37,'Import Peak'!$A$3:GM$100,GM$1,FALSE)),0,VLOOKUP('W. VaR &amp; Peak Pos By Trader'!$A37,'Import Peak'!$A$3:GM$100,GM$1,FALSE))</f>
        <v>0</v>
      </c>
      <c r="GN39">
        <f>IF(ISNA(VLOOKUP('W. VaR &amp; Peak Pos By Trader'!$A37,'Import Peak'!$A$3:GN$100,GN$1,FALSE)),0,VLOOKUP('W. VaR &amp; Peak Pos By Trader'!$A37,'Import Peak'!$A$3:GN$100,GN$1,FALSE))</f>
        <v>0</v>
      </c>
      <c r="GO39">
        <f>IF(ISNA(VLOOKUP('W. VaR &amp; Peak Pos By Trader'!$A37,'Import Peak'!$A$3:GO$100,GO$1,FALSE)),0,VLOOKUP('W. VaR &amp; Peak Pos By Trader'!$A37,'Import Peak'!$A$3:GO$100,GO$1,FALSE))</f>
        <v>0</v>
      </c>
      <c r="GP39">
        <f>IF(ISNA(VLOOKUP('W. VaR &amp; Peak Pos By Trader'!$A37,'Import Peak'!$A$3:GP$100,GP$1,FALSE)),0,VLOOKUP('W. VaR &amp; Peak Pos By Trader'!$A37,'Import Peak'!$A$3:GP$100,GP$1,FALSE))</f>
        <v>0</v>
      </c>
      <c r="GQ39">
        <f>IF(ISNA(VLOOKUP('W. VaR &amp; Peak Pos By Trader'!$A37,'Import Peak'!$A$3:GQ$100,GQ$1,FALSE)),0,VLOOKUP('W. VaR &amp; Peak Pos By Trader'!$A37,'Import Peak'!$A$3:GQ$100,GQ$1,FALSE))</f>
        <v>0</v>
      </c>
      <c r="GR39">
        <f>IF(ISNA(VLOOKUP('W. VaR &amp; Peak Pos By Trader'!$A37,'Import Peak'!$A$3:GR$100,GR$1,FALSE)),0,VLOOKUP('W. VaR &amp; Peak Pos By Trader'!$A37,'Import Peak'!$A$3:GR$100,GR$1,FALSE))</f>
        <v>0</v>
      </c>
      <c r="GS39">
        <f>IF(ISNA(VLOOKUP('W. VaR &amp; Peak Pos By Trader'!$A37,'Import Peak'!$A$3:GS$100,GS$1,FALSE)),0,VLOOKUP('W. VaR &amp; Peak Pos By Trader'!$A37,'Import Peak'!$A$3:GS$100,GS$1,FALSE))</f>
        <v>0</v>
      </c>
      <c r="GT39">
        <f>IF(ISNA(VLOOKUP('W. VaR &amp; Peak Pos By Trader'!$A37,'Import Peak'!$A$3:GT$100,GT$1,FALSE)),0,VLOOKUP('W. VaR &amp; Peak Pos By Trader'!$A37,'Import Peak'!$A$3:GT$100,GT$1,FALSE))</f>
        <v>0</v>
      </c>
      <c r="GU39">
        <f>IF(ISNA(VLOOKUP('W. VaR &amp; Peak Pos By Trader'!$A37,'Import Peak'!$A$3:GU$100,GU$1,FALSE)),0,VLOOKUP('W. VaR &amp; Peak Pos By Trader'!$A37,'Import Peak'!$A$3:GU$100,GU$1,FALSE))</f>
        <v>0</v>
      </c>
      <c r="GV39">
        <f>IF(ISNA(VLOOKUP('W. VaR &amp; Peak Pos By Trader'!$A37,'Import Peak'!$A$3:GV$100,GV$1,FALSE)),0,VLOOKUP('W. VaR &amp; Peak Pos By Trader'!$A37,'Import Peak'!$A$3:GV$100,GV$1,FALSE))</f>
        <v>0</v>
      </c>
      <c r="GW39">
        <f>IF(ISNA(VLOOKUP('W. VaR &amp; Peak Pos By Trader'!$A37,'Import Peak'!$A$3:GW$100,GW$1,FALSE)),0,VLOOKUP('W. VaR &amp; Peak Pos By Trader'!$A37,'Import Peak'!$A$3:GW$100,GW$1,FALSE))</f>
        <v>0</v>
      </c>
      <c r="GX39">
        <f>IF(ISNA(VLOOKUP('W. VaR &amp; Peak Pos By Trader'!$A37,'Import Peak'!$A$3:GX$100,GX$1,FALSE)),0,VLOOKUP('W. VaR &amp; Peak Pos By Trader'!$A37,'Import Peak'!$A$3:GX$100,GX$1,FALSE))</f>
        <v>0</v>
      </c>
      <c r="GY39">
        <f>IF(ISNA(VLOOKUP('W. VaR &amp; Peak Pos By Trader'!$A37,'Import Peak'!$A$3:GY$100,GY$1,FALSE)),0,VLOOKUP('W. VaR &amp; Peak Pos By Trader'!$A37,'Import Peak'!$A$3:GY$100,GY$1,FALSE))</f>
        <v>0</v>
      </c>
      <c r="GZ39">
        <f>IF(ISNA(VLOOKUP('W. VaR &amp; Peak Pos By Trader'!$A37,'Import Peak'!$A$3:GZ$100,GZ$1,FALSE)),0,VLOOKUP('W. VaR &amp; Peak Pos By Trader'!$A37,'Import Peak'!$A$3:GZ$100,GZ$1,FALSE))</f>
        <v>0</v>
      </c>
      <c r="HA39">
        <f>IF(ISNA(VLOOKUP('W. VaR &amp; Peak Pos By Trader'!$A37,'Import Peak'!$A$3:HA$100,HA$1,FALSE)),0,VLOOKUP('W. VaR &amp; Peak Pos By Trader'!$A37,'Import Peak'!$A$3:HA$100,HA$1,FALSE))</f>
        <v>0</v>
      </c>
      <c r="HB39">
        <f>IF(ISNA(VLOOKUP('W. VaR &amp; Peak Pos By Trader'!$A37,'Import Peak'!$A$3:HB$100,HB$1,FALSE)),0,VLOOKUP('W. VaR &amp; Peak Pos By Trader'!$A37,'Import Peak'!$A$3:HB$100,HB$1,FALSE))</f>
        <v>0</v>
      </c>
      <c r="HC39">
        <f>IF(ISNA(VLOOKUP('W. VaR &amp; Peak Pos By Trader'!$A37,'Import Peak'!$A$3:HC$100,HC$1,FALSE)),0,VLOOKUP('W. VaR &amp; Peak Pos By Trader'!$A37,'Import Peak'!$A$3:HC$100,HC$1,FALSE))</f>
        <v>0</v>
      </c>
      <c r="HD39">
        <f>IF(ISNA(VLOOKUP('W. VaR &amp; Peak Pos By Trader'!$A37,'Import Peak'!$A$3:HD$100,HD$1,FALSE)),0,VLOOKUP('W. VaR &amp; Peak Pos By Trader'!$A37,'Import Peak'!$A$3:HD$100,HD$1,FALSE))</f>
        <v>0</v>
      </c>
      <c r="HE39">
        <f>IF(ISNA(VLOOKUP('W. VaR &amp; Peak Pos By Trader'!$A37,'Import Peak'!$A$3:HE$100,HE$1,FALSE)),0,VLOOKUP('W. VaR &amp; Peak Pos By Trader'!$A37,'Import Peak'!$A$3:HE$100,HE$1,FALSE))</f>
        <v>0</v>
      </c>
      <c r="HF39">
        <f>IF(ISNA(VLOOKUP('W. VaR &amp; Peak Pos By Trader'!$A37,'Import Peak'!$A$3:HF$100,HF$1,FALSE)),0,VLOOKUP('W. VaR &amp; Peak Pos By Trader'!$A37,'Import Peak'!$A$3:HF$100,HF$1,FALSE))</f>
        <v>0</v>
      </c>
      <c r="HG39">
        <f>IF(ISNA(VLOOKUP('W. VaR &amp; Peak Pos By Trader'!$A37,'Import Peak'!$A$3:HG$100,HG$1,FALSE)),0,VLOOKUP('W. VaR &amp; Peak Pos By Trader'!$A37,'Import Peak'!$A$3:HG$100,HG$1,FALSE))</f>
        <v>0</v>
      </c>
      <c r="HH39">
        <f>IF(ISNA(VLOOKUP('W. VaR &amp; Peak Pos By Trader'!$A37,'Import Peak'!$A$3:HH$100,HH$1,FALSE)),0,VLOOKUP('W. VaR &amp; Peak Pos By Trader'!$A37,'Import Peak'!$A$3:HH$100,HH$1,FALSE))</f>
        <v>0</v>
      </c>
      <c r="HI39">
        <f>IF(ISNA(VLOOKUP('W. VaR &amp; Peak Pos By Trader'!$A37,'Import Peak'!$A$3:HI$100,HI$1,FALSE)),0,VLOOKUP('W. VaR &amp; Peak Pos By Trader'!$A37,'Import Peak'!$A$3:HI$100,HI$1,FALSE))</f>
        <v>0</v>
      </c>
      <c r="HJ39">
        <f>IF(ISNA(VLOOKUP('W. VaR &amp; Peak Pos By Trader'!$A37,'Import Peak'!$A$3:HJ$100,HJ$1,FALSE)),0,VLOOKUP('W. VaR &amp; Peak Pos By Trader'!$A37,'Import Peak'!$A$3:HJ$100,HJ$1,FALSE))</f>
        <v>0</v>
      </c>
      <c r="HK39">
        <f>IF(ISNA(VLOOKUP('W. VaR &amp; Peak Pos By Trader'!$A37,'Import Peak'!$A$3:HK$100,HK$1,FALSE)),0,VLOOKUP('W. VaR &amp; Peak Pos By Trader'!$A37,'Import Peak'!$A$3:HK$100,HK$1,FALSE))</f>
        <v>0</v>
      </c>
      <c r="HL39">
        <f>IF(ISNA(VLOOKUP('W. VaR &amp; Peak Pos By Trader'!$A37,'Import Peak'!$A$3:HL$100,HL$1,FALSE)),0,VLOOKUP('W. VaR &amp; Peak Pos By Trader'!$A37,'Import Peak'!$A$3:HL$100,HL$1,FALSE))</f>
        <v>0</v>
      </c>
      <c r="HM39">
        <f>IF(ISNA(VLOOKUP('W. VaR &amp; Peak Pos By Trader'!$A37,'Import Peak'!$A$3:HM$100,HM$1,FALSE)),0,VLOOKUP('W. VaR &amp; Peak Pos By Trader'!$A37,'Import Peak'!$A$3:HM$100,HM$1,FALSE))</f>
        <v>0</v>
      </c>
      <c r="HN39">
        <f>IF(ISNA(VLOOKUP('W. VaR &amp; Peak Pos By Trader'!$A37,'Import Peak'!$A$3:HN$100,HN$1,FALSE)),0,VLOOKUP('W. VaR &amp; Peak Pos By Trader'!$A37,'Import Peak'!$A$3:HN$100,HN$1,FALSE))</f>
        <v>0</v>
      </c>
      <c r="HO39">
        <f>IF(ISNA(VLOOKUP('W. VaR &amp; Peak Pos By Trader'!$A37,'Import Peak'!$A$3:HO$100,HO$1,FALSE)),0,VLOOKUP('W. VaR &amp; Peak Pos By Trader'!$A37,'Import Peak'!$A$3:HO$100,HO$1,FALSE))</f>
        <v>0</v>
      </c>
      <c r="HP39">
        <f>IF(ISNA(VLOOKUP('W. VaR &amp; Peak Pos By Trader'!$A37,'Import Peak'!$A$3:HP$100,HP$1,FALSE)),0,VLOOKUP('W. VaR &amp; Peak Pos By Trader'!$A37,'Import Peak'!$A$3:HP$100,HP$1,FALSE))</f>
        <v>0</v>
      </c>
      <c r="HQ39">
        <f>IF(ISNA(VLOOKUP('W. VaR &amp; Peak Pos By Trader'!$A37,'Import Peak'!$A$3:HQ$100,HQ$1,FALSE)),0,VLOOKUP('W. VaR &amp; Peak Pos By Trader'!$A37,'Import Peak'!$A$3:HQ$100,HQ$1,FALSE))</f>
        <v>0</v>
      </c>
      <c r="HR39">
        <f>IF(ISNA(VLOOKUP('W. VaR &amp; Peak Pos By Trader'!$A37,'Import Peak'!$A$3:HR$100,HR$1,FALSE)),0,VLOOKUP('W. VaR &amp; Peak Pos By Trader'!$A37,'Import Peak'!$A$3:HR$100,HR$1,FALSE))</f>
        <v>0</v>
      </c>
      <c r="HS39">
        <f>IF(ISNA(VLOOKUP('W. VaR &amp; Peak Pos By Trader'!$A37,'Import Peak'!$A$3:HS$100,HS$1,FALSE)),0,VLOOKUP('W. VaR &amp; Peak Pos By Trader'!$A37,'Import Peak'!$A$3:HS$100,HS$1,FALSE))</f>
        <v>0</v>
      </c>
      <c r="HT39">
        <f>IF(ISNA(VLOOKUP('W. VaR &amp; Peak Pos By Trader'!$A37,'Import Peak'!$A$3:HT$100,HT$1,FALSE)),0,VLOOKUP('W. VaR &amp; Peak Pos By Trader'!$A37,'Import Peak'!$A$3:HT$100,HT$1,FALSE))</f>
        <v>0</v>
      </c>
      <c r="HU39">
        <f>IF(ISNA(VLOOKUP('W. VaR &amp; Peak Pos By Trader'!$A37,'Import Peak'!$A$3:HU$100,HU$1,FALSE)),0,VLOOKUP('W. VaR &amp; Peak Pos By Trader'!$A37,'Import Peak'!$A$3:HU$100,HU$1,FALSE))</f>
        <v>0</v>
      </c>
      <c r="HV39">
        <f>IF(ISNA(VLOOKUP('W. VaR &amp; Peak Pos By Trader'!$A37,'Import Peak'!$A$3:HV$100,HV$1,FALSE)),0,VLOOKUP('W. VaR &amp; Peak Pos By Trader'!$A37,'Import Peak'!$A$3:HV$100,HV$1,FALSE))</f>
        <v>0</v>
      </c>
      <c r="HW39">
        <f>IF(ISNA(VLOOKUP('W. VaR &amp; Peak Pos By Trader'!$A37,'Import Peak'!$A$3:HW$100,HW$1,FALSE)),0,VLOOKUP('W. VaR &amp; Peak Pos By Trader'!$A37,'Import Peak'!$A$3:HW$100,HW$1,FALSE))</f>
        <v>0</v>
      </c>
      <c r="HX39">
        <f>IF(ISNA(VLOOKUP('W. VaR &amp; Peak Pos By Trader'!$A37,'Import Peak'!$A$3:HX$100,HX$1,FALSE)),0,VLOOKUP('W. VaR &amp; Peak Pos By Trader'!$A37,'Import Peak'!$A$3:HX$100,HX$1,FALSE))</f>
        <v>0</v>
      </c>
      <c r="HY39">
        <f>IF(ISNA(VLOOKUP('W. VaR &amp; Peak Pos By Trader'!$A37,'Import Peak'!$A$3:HY$100,HY$1,FALSE)),0,VLOOKUP('W. VaR &amp; Peak Pos By Trader'!$A37,'Import Peak'!$A$3:HY$100,HY$1,FALSE))</f>
        <v>0</v>
      </c>
      <c r="HZ39">
        <f>IF(ISNA(VLOOKUP('W. VaR &amp; Peak Pos By Trader'!$A37,'Import Peak'!$A$3:HZ$100,HZ$1,FALSE)),0,VLOOKUP('W. VaR &amp; Peak Pos By Trader'!$A37,'Import Peak'!$A$3:HZ$100,HZ$1,FALSE))</f>
        <v>0</v>
      </c>
      <c r="IA39">
        <f>IF(ISNA(VLOOKUP('W. VaR &amp; Peak Pos By Trader'!$A37,'Import Peak'!$A$3:IA$100,IA$1,FALSE)),0,VLOOKUP('W. VaR &amp; Peak Pos By Trader'!$A37,'Import Peak'!$A$3:IA$100,IA$1,FALSE))</f>
        <v>0</v>
      </c>
      <c r="IB39">
        <f>IF(ISNA(VLOOKUP('W. VaR &amp; Peak Pos By Trader'!$A37,'Import Peak'!$A$3:IB$100,IB$1,FALSE)),0,VLOOKUP('W. VaR &amp; Peak Pos By Trader'!$A37,'Import Peak'!$A$3:IB$100,IB$1,FALSE))</f>
        <v>0</v>
      </c>
      <c r="IC39">
        <f>IF(ISNA(VLOOKUP('W. VaR &amp; Peak Pos By Trader'!$A37,'Import Peak'!$A$3:IC$100,IC$1,FALSE)),0,VLOOKUP('W. VaR &amp; Peak Pos By Trader'!$A37,'Import Peak'!$A$3:IC$100,IC$1,FALSE))</f>
        <v>0</v>
      </c>
    </row>
    <row r="40" spans="1:237">
      <c r="A40" s="22" t="s">
        <v>59</v>
      </c>
      <c r="B40" s="14">
        <f>IF(ISNA(VLOOKUP('W. VaR &amp; Peak Pos By Trader'!$A38,'Import Peak'!$A$3:B$100,B$1,FALSE)),0,VLOOKUP('W. VaR &amp; Peak Pos By Trader'!$A38,'Import Peak'!$A$3:B$100,B$1,FALSE))</f>
        <v>0</v>
      </c>
      <c r="C40" s="14">
        <f>IF(ISNA(VLOOKUP('W. VaR &amp; Peak Pos By Trader'!$A38,'Import Peak'!$A$3:C$100,C$1,FALSE)),0,VLOOKUP('W. VaR &amp; Peak Pos By Trader'!$A38,'Import Peak'!$A$3:C$100,C$1,FALSE))</f>
        <v>0</v>
      </c>
      <c r="D40" s="14">
        <f>IF(ISNA(VLOOKUP('W. VaR &amp; Peak Pos By Trader'!$A38,'Import Peak'!$A$3:D$100,D$1,FALSE)),0,VLOOKUP('W. VaR &amp; Peak Pos By Trader'!$A38,'Import Peak'!$A$3:D$100,D$1,FALSE))</f>
        <v>0</v>
      </c>
      <c r="E40" s="14">
        <f>IF(ISNA(VLOOKUP('W. VaR &amp; Peak Pos By Trader'!$A38,'Import Peak'!$A$3:E$100,E$1,FALSE)),0,VLOOKUP('W. VaR &amp; Peak Pos By Trader'!$A38,'Import Peak'!$A$3:E$100,E$1,FALSE))</f>
        <v>0</v>
      </c>
      <c r="F40" s="14">
        <f>IF(ISNA(VLOOKUP('W. VaR &amp; Peak Pos By Trader'!$A38,'Import Peak'!$A$3:F$100,F$1,FALSE)),0,VLOOKUP('W. VaR &amp; Peak Pos By Trader'!$A38,'Import Peak'!$A$3:F$100,F$1,FALSE))</f>
        <v>0</v>
      </c>
      <c r="G40" s="14">
        <f>IF(ISNA(VLOOKUP('W. VaR &amp; Peak Pos By Trader'!$A38,'Import Peak'!$A$3:G$100,G$1,FALSE)),0,VLOOKUP('W. VaR &amp; Peak Pos By Trader'!$A38,'Import Peak'!$A$3:G$100,G$1,FALSE))</f>
        <v>0</v>
      </c>
      <c r="H40" s="14">
        <f>IF(ISNA(VLOOKUP('W. VaR &amp; Peak Pos By Trader'!$A38,'Import Peak'!$A$3:H$100,H$1,FALSE)),0,VLOOKUP('W. VaR &amp; Peak Pos By Trader'!$A38,'Import Peak'!$A$3:H$100,H$1,FALSE))</f>
        <v>0</v>
      </c>
      <c r="I40" s="14">
        <f>IF(ISNA(VLOOKUP('W. VaR &amp; Peak Pos By Trader'!$A38,'Import Peak'!$A$3:I$100,I$1,FALSE)),0,VLOOKUP('W. VaR &amp; Peak Pos By Trader'!$A38,'Import Peak'!$A$3:I$100,I$1,FALSE))</f>
        <v>0</v>
      </c>
      <c r="J40" s="14">
        <f>IF(ISNA(VLOOKUP('W. VaR &amp; Peak Pos By Trader'!$A38,'Import Peak'!$A$3:J$100,J$1,FALSE)),0,VLOOKUP('W. VaR &amp; Peak Pos By Trader'!$A38,'Import Peak'!$A$3:J$100,J$1,FALSE))</f>
        <v>0</v>
      </c>
      <c r="K40" s="14">
        <f>IF(ISNA(VLOOKUP('W. VaR &amp; Peak Pos By Trader'!$A38,'Import Peak'!$A$3:K$100,K$1,FALSE)),0,VLOOKUP('W. VaR &amp; Peak Pos By Trader'!$A38,'Import Peak'!$A$3:K$100,K$1,FALSE))</f>
        <v>0</v>
      </c>
      <c r="L40" s="14">
        <f>IF(ISNA(VLOOKUP('W. VaR &amp; Peak Pos By Trader'!$A38,'Import Peak'!$A$3:L$100,L$1,FALSE)),0,VLOOKUP('W. VaR &amp; Peak Pos By Trader'!$A38,'Import Peak'!$A$3:L$100,L$1,FALSE))</f>
        <v>0</v>
      </c>
      <c r="M40" s="14">
        <f>IF(ISNA(VLOOKUP('W. VaR &amp; Peak Pos By Trader'!$A38,'Import Peak'!$A$3:M$100,M$1,FALSE)),0,VLOOKUP('W. VaR &amp; Peak Pos By Trader'!$A38,'Import Peak'!$A$3:M$100,M$1,FALSE))</f>
        <v>0</v>
      </c>
      <c r="N40" s="14">
        <f>IF(ISNA(VLOOKUP('W. VaR &amp; Peak Pos By Trader'!$A38,'Import Peak'!$A$3:N$100,N$1,FALSE)),0,VLOOKUP('W. VaR &amp; Peak Pos By Trader'!$A38,'Import Peak'!$A$3:N$100,N$1,FALSE))</f>
        <v>0</v>
      </c>
      <c r="O40" s="14">
        <f>IF(ISNA(VLOOKUP('W. VaR &amp; Peak Pos By Trader'!$A38,'Import Peak'!$A$3:O$100,O$1,FALSE)),0,VLOOKUP('W. VaR &amp; Peak Pos By Trader'!$A38,'Import Peak'!$A$3:O$100,O$1,FALSE))</f>
        <v>0</v>
      </c>
      <c r="P40" s="14">
        <f>IF(ISNA(VLOOKUP('W. VaR &amp; Peak Pos By Trader'!$A38,'Import Peak'!$A$3:P$100,P$1,FALSE)),0,VLOOKUP('W. VaR &amp; Peak Pos By Trader'!$A38,'Import Peak'!$A$3:P$100,P$1,FALSE))</f>
        <v>0</v>
      </c>
      <c r="Q40" s="14">
        <f>IF(ISNA(VLOOKUP('W. VaR &amp; Peak Pos By Trader'!$A38,'Import Peak'!$A$3:Q$100,Q$1,FALSE)),0,VLOOKUP('W. VaR &amp; Peak Pos By Trader'!$A38,'Import Peak'!$A$3:Q$100,Q$1,FALSE))</f>
        <v>0</v>
      </c>
      <c r="R40" s="14">
        <f>IF(ISNA(VLOOKUP('W. VaR &amp; Peak Pos By Trader'!$A38,'Import Peak'!$A$3:R$100,R$1,FALSE)),0,VLOOKUP('W. VaR &amp; Peak Pos By Trader'!$A38,'Import Peak'!$A$3:R$100,R$1,FALSE))</f>
        <v>0</v>
      </c>
      <c r="S40" s="14">
        <f>IF(ISNA(VLOOKUP('W. VaR &amp; Peak Pos By Trader'!$A38,'Import Peak'!$A$3:S$100,S$1,FALSE)),0,VLOOKUP('W. VaR &amp; Peak Pos By Trader'!$A38,'Import Peak'!$A$3:S$100,S$1,FALSE))</f>
        <v>0</v>
      </c>
      <c r="T40" s="14">
        <f>IF(ISNA(VLOOKUP('W. VaR &amp; Peak Pos By Trader'!$A38,'Import Peak'!$A$3:T$100,T$1,FALSE)),0,VLOOKUP('W. VaR &amp; Peak Pos By Trader'!$A38,'Import Peak'!$A$3:T$100,T$1,FALSE))</f>
        <v>0</v>
      </c>
      <c r="U40" s="14">
        <f>IF(ISNA(VLOOKUP('W. VaR &amp; Peak Pos By Trader'!$A38,'Import Peak'!$A$3:U$100,U$1,FALSE)),0,VLOOKUP('W. VaR &amp; Peak Pos By Trader'!$A38,'Import Peak'!$A$3:U$100,U$1,FALSE))</f>
        <v>0</v>
      </c>
      <c r="V40" s="14">
        <f>IF(ISNA(VLOOKUP('W. VaR &amp; Peak Pos By Trader'!$A38,'Import Peak'!$A$3:V$100,V$1,FALSE)),0,VLOOKUP('W. VaR &amp; Peak Pos By Trader'!$A38,'Import Peak'!$A$3:V$100,V$1,FALSE))</f>
        <v>0</v>
      </c>
      <c r="W40" s="14">
        <f>IF(ISNA(VLOOKUP('W. VaR &amp; Peak Pos By Trader'!$A38,'Import Peak'!$A$3:W$100,W$1,FALSE)),0,VLOOKUP('W. VaR &amp; Peak Pos By Trader'!$A38,'Import Peak'!$A$3:W$100,W$1,FALSE))</f>
        <v>0</v>
      </c>
      <c r="X40" s="14">
        <f>IF(ISNA(VLOOKUP('W. VaR &amp; Peak Pos By Trader'!$A38,'Import Peak'!$A$3:X$100,X$1,FALSE)),0,VLOOKUP('W. VaR &amp; Peak Pos By Trader'!$A38,'Import Peak'!$A$3:X$100,X$1,FALSE))</f>
        <v>0</v>
      </c>
      <c r="Y40" s="14">
        <f>IF(ISNA(VLOOKUP('W. VaR &amp; Peak Pos By Trader'!$A38,'Import Peak'!$A$3:Y$100,Y$1,FALSE)),0,VLOOKUP('W. VaR &amp; Peak Pos By Trader'!$A38,'Import Peak'!$A$3:Y$100,Y$1,FALSE))</f>
        <v>0</v>
      </c>
      <c r="Z40" s="14">
        <f>IF(ISNA(VLOOKUP('W. VaR &amp; Peak Pos By Trader'!$A38,'Import Peak'!$A$3:Z$100,Z$1,FALSE)),0,VLOOKUP('W. VaR &amp; Peak Pos By Trader'!$A38,'Import Peak'!$A$3:Z$100,Z$1,FALSE))</f>
        <v>0</v>
      </c>
      <c r="AA40" s="14">
        <f>IF(ISNA(VLOOKUP('W. VaR &amp; Peak Pos By Trader'!$A38,'Import Peak'!$A$3:AA$100,AA$1,FALSE)),0,VLOOKUP('W. VaR &amp; Peak Pos By Trader'!$A38,'Import Peak'!$A$3:AA$100,AA$1,FALSE))</f>
        <v>0</v>
      </c>
      <c r="AB40" s="14">
        <f>IF(ISNA(VLOOKUP('W. VaR &amp; Peak Pos By Trader'!$A38,'Import Peak'!$A$3:AB$100,AB$1,FALSE)),0,VLOOKUP('W. VaR &amp; Peak Pos By Trader'!$A38,'Import Peak'!$A$3:AB$100,AB$1,FALSE))</f>
        <v>0</v>
      </c>
      <c r="AC40" s="14">
        <f>IF(ISNA(VLOOKUP('W. VaR &amp; Peak Pos By Trader'!$A38,'Import Peak'!$A$3:AC$100,AC$1,FALSE)),0,VLOOKUP('W. VaR &amp; Peak Pos By Trader'!$A38,'Import Peak'!$A$3:AC$100,AC$1,FALSE))</f>
        <v>0</v>
      </c>
      <c r="AD40" s="14">
        <f>IF(ISNA(VLOOKUP('W. VaR &amp; Peak Pos By Trader'!$A38,'Import Peak'!$A$3:AD$100,AD$1,FALSE)),0,VLOOKUP('W. VaR &amp; Peak Pos By Trader'!$A38,'Import Peak'!$A$3:AD$100,AD$1,FALSE))</f>
        <v>0</v>
      </c>
      <c r="AE40" s="14">
        <f>IF(ISNA(VLOOKUP('W. VaR &amp; Peak Pos By Trader'!$A38,'Import Peak'!$A$3:AE$100,AE$1,FALSE)),0,VLOOKUP('W. VaR &amp; Peak Pos By Trader'!$A38,'Import Peak'!$A$3:AE$100,AE$1,FALSE))</f>
        <v>0</v>
      </c>
      <c r="AF40" s="14">
        <f>IF(ISNA(VLOOKUP('W. VaR &amp; Peak Pos By Trader'!$A38,'Import Peak'!$A$3:AF$100,AF$1,FALSE)),0,VLOOKUP('W. VaR &amp; Peak Pos By Trader'!$A38,'Import Peak'!$A$3:AF$100,AF$1,FALSE))</f>
        <v>0</v>
      </c>
      <c r="AG40" s="14">
        <f>IF(ISNA(VLOOKUP('W. VaR &amp; Peak Pos By Trader'!$A38,'Import Peak'!$A$3:AG$100,AG$1,FALSE)),0,VLOOKUP('W. VaR &amp; Peak Pos By Trader'!$A38,'Import Peak'!$A$3:AG$100,AG$1,FALSE))</f>
        <v>0</v>
      </c>
      <c r="AH40" s="14">
        <f>IF(ISNA(VLOOKUP('W. VaR &amp; Peak Pos By Trader'!$A38,'Import Peak'!$A$3:AH$100,AH$1,FALSE)),0,VLOOKUP('W. VaR &amp; Peak Pos By Trader'!$A38,'Import Peak'!$A$3:AH$100,AH$1,FALSE))</f>
        <v>0</v>
      </c>
      <c r="AI40" s="14">
        <f>IF(ISNA(VLOOKUP('W. VaR &amp; Peak Pos By Trader'!$A38,'Import Peak'!$A$3:AI$100,AI$1,FALSE)),0,VLOOKUP('W. VaR &amp; Peak Pos By Trader'!$A38,'Import Peak'!$A$3:AI$100,AI$1,FALSE))</f>
        <v>0</v>
      </c>
      <c r="AJ40" s="14">
        <f>IF(ISNA(VLOOKUP('W. VaR &amp; Peak Pos By Trader'!$A38,'Import Peak'!$A$3:AJ$100,AJ$1,FALSE)),0,VLOOKUP('W. VaR &amp; Peak Pos By Trader'!$A38,'Import Peak'!$A$3:AJ$100,AJ$1,FALSE))</f>
        <v>0</v>
      </c>
      <c r="AK40" s="14">
        <f>IF(ISNA(VLOOKUP('W. VaR &amp; Peak Pos By Trader'!$A38,'Import Peak'!$A$3:AK$100,AK$1,FALSE)),0,VLOOKUP('W. VaR &amp; Peak Pos By Trader'!$A38,'Import Peak'!$A$3:AK$100,AK$1,FALSE))</f>
        <v>0</v>
      </c>
      <c r="AL40" s="14">
        <f>IF(ISNA(VLOOKUP('W. VaR &amp; Peak Pos By Trader'!$A38,'Import Peak'!$A$3:AL$100,AL$1,FALSE)),0,VLOOKUP('W. VaR &amp; Peak Pos By Trader'!$A38,'Import Peak'!$A$3:AL$100,AL$1,FALSE))</f>
        <v>0</v>
      </c>
      <c r="AM40" s="14">
        <f>IF(ISNA(VLOOKUP('W. VaR &amp; Peak Pos By Trader'!$A38,'Import Peak'!$A$3:AM$100,AM$1,FALSE)),0,VLOOKUP('W. VaR &amp; Peak Pos By Trader'!$A38,'Import Peak'!$A$3:AM$100,AM$1,FALSE))</f>
        <v>0</v>
      </c>
      <c r="AN40" s="14">
        <f>IF(ISNA(VLOOKUP('W. VaR &amp; Peak Pos By Trader'!$A38,'Import Peak'!$A$3:AN$100,AN$1,FALSE)),0,VLOOKUP('W. VaR &amp; Peak Pos By Trader'!$A38,'Import Peak'!$A$3:AN$100,AN$1,FALSE))</f>
        <v>0</v>
      </c>
      <c r="AO40" s="14">
        <f>IF(ISNA(VLOOKUP('W. VaR &amp; Peak Pos By Trader'!$A38,'Import Peak'!$A$3:AO$100,AO$1,FALSE)),0,VLOOKUP('W. VaR &amp; Peak Pos By Trader'!$A38,'Import Peak'!$A$3:AO$100,AO$1,FALSE))</f>
        <v>0</v>
      </c>
      <c r="AP40" s="14">
        <f>IF(ISNA(VLOOKUP('W. VaR &amp; Peak Pos By Trader'!$A38,'Import Peak'!$A$3:AP$100,AP$1,FALSE)),0,VLOOKUP('W. VaR &amp; Peak Pos By Trader'!$A38,'Import Peak'!$A$3:AP$100,AP$1,FALSE))</f>
        <v>0</v>
      </c>
      <c r="AQ40" s="14">
        <f>IF(ISNA(VLOOKUP('W. VaR &amp; Peak Pos By Trader'!$A38,'Import Peak'!$A$3:AQ$100,AQ$1,FALSE)),0,VLOOKUP('W. VaR &amp; Peak Pos By Trader'!$A38,'Import Peak'!$A$3:AQ$100,AQ$1,FALSE))</f>
        <v>0</v>
      </c>
      <c r="AR40" s="14">
        <f>IF(ISNA(VLOOKUP('W. VaR &amp; Peak Pos By Trader'!$A38,'Import Peak'!$A$3:AR$100,AR$1,FALSE)),0,VLOOKUP('W. VaR &amp; Peak Pos By Trader'!$A38,'Import Peak'!$A$3:AR$100,AR$1,FALSE))</f>
        <v>0</v>
      </c>
      <c r="AS40" s="14">
        <f>IF(ISNA(VLOOKUP('W. VaR &amp; Peak Pos By Trader'!$A38,'Import Peak'!$A$3:AS$100,AS$1,FALSE)),0,VLOOKUP('W. VaR &amp; Peak Pos By Trader'!$A38,'Import Peak'!$A$3:AS$100,AS$1,FALSE))</f>
        <v>0</v>
      </c>
      <c r="AT40" s="14">
        <f>IF(ISNA(VLOOKUP('W. VaR &amp; Peak Pos By Trader'!$A38,'Import Peak'!$A$3:AT$100,AT$1,FALSE)),0,VLOOKUP('W. VaR &amp; Peak Pos By Trader'!$A38,'Import Peak'!$A$3:AT$100,AT$1,FALSE))</f>
        <v>0</v>
      </c>
      <c r="AU40" s="14">
        <f>IF(ISNA(VLOOKUP('W. VaR &amp; Peak Pos By Trader'!$A38,'Import Peak'!$A$3:AU$100,AU$1,FALSE)),0,VLOOKUP('W. VaR &amp; Peak Pos By Trader'!$A38,'Import Peak'!$A$3:AU$100,AU$1,FALSE))</f>
        <v>0</v>
      </c>
      <c r="AV40" s="14">
        <f>IF(ISNA(VLOOKUP('W. VaR &amp; Peak Pos By Trader'!$A38,'Import Peak'!$A$3:AV$100,AV$1,FALSE)),0,VLOOKUP('W. VaR &amp; Peak Pos By Trader'!$A38,'Import Peak'!$A$3:AV$100,AV$1,FALSE))</f>
        <v>0</v>
      </c>
      <c r="AW40" s="14">
        <f>IF(ISNA(VLOOKUP('W. VaR &amp; Peak Pos By Trader'!$A38,'Import Peak'!$A$3:AW$100,AW$1,FALSE)),0,VLOOKUP('W. VaR &amp; Peak Pos By Trader'!$A38,'Import Peak'!$A$3:AW$100,AW$1,FALSE))</f>
        <v>0</v>
      </c>
      <c r="AX40" s="14">
        <f>IF(ISNA(VLOOKUP('W. VaR &amp; Peak Pos By Trader'!$A38,'Import Peak'!$A$3:AX$100,AX$1,FALSE)),0,VLOOKUP('W. VaR &amp; Peak Pos By Trader'!$A38,'Import Peak'!$A$3:AX$100,AX$1,FALSE))</f>
        <v>0</v>
      </c>
      <c r="AY40" s="14">
        <f>IF(ISNA(VLOOKUP('W. VaR &amp; Peak Pos By Trader'!$A38,'Import Peak'!$A$3:AY$100,AY$1,FALSE)),0,VLOOKUP('W. VaR &amp; Peak Pos By Trader'!$A38,'Import Peak'!$A$3:AY$100,AY$1,FALSE))</f>
        <v>0</v>
      </c>
      <c r="AZ40" s="14">
        <f>IF(ISNA(VLOOKUP('W. VaR &amp; Peak Pos By Trader'!$A38,'Import Peak'!$A$3:AZ$100,AZ$1,FALSE)),0,VLOOKUP('W. VaR &amp; Peak Pos By Trader'!$A38,'Import Peak'!$A$3:AZ$100,AZ$1,FALSE))</f>
        <v>0</v>
      </c>
      <c r="BA40" s="14">
        <f>IF(ISNA(VLOOKUP('W. VaR &amp; Peak Pos By Trader'!$A38,'Import Peak'!$A$3:BA$100,BA$1,FALSE)),0,VLOOKUP('W. VaR &amp; Peak Pos By Trader'!$A38,'Import Peak'!$A$3:BA$100,BA$1,FALSE))</f>
        <v>0</v>
      </c>
      <c r="BB40" s="14">
        <f>IF(ISNA(VLOOKUP('W. VaR &amp; Peak Pos By Trader'!$A38,'Import Peak'!$A$3:BB$100,BB$1,FALSE)),0,VLOOKUP('W. VaR &amp; Peak Pos By Trader'!$A38,'Import Peak'!$A$3:BB$100,BB$1,FALSE))</f>
        <v>0</v>
      </c>
      <c r="BC40" s="14">
        <f>IF(ISNA(VLOOKUP('W. VaR &amp; Peak Pos By Trader'!$A38,'Import Peak'!$A$3:BC$100,BC$1,FALSE)),0,VLOOKUP('W. VaR &amp; Peak Pos By Trader'!$A38,'Import Peak'!$A$3:BC$100,BC$1,FALSE))</f>
        <v>0</v>
      </c>
      <c r="BD40" s="14">
        <f>IF(ISNA(VLOOKUP('W. VaR &amp; Peak Pos By Trader'!$A38,'Import Peak'!$A$3:BD$100,BD$1,FALSE)),0,VLOOKUP('W. VaR &amp; Peak Pos By Trader'!$A38,'Import Peak'!$A$3:BD$100,BD$1,FALSE))</f>
        <v>0</v>
      </c>
      <c r="BE40" s="14">
        <f>IF(ISNA(VLOOKUP('W. VaR &amp; Peak Pos By Trader'!$A38,'Import Peak'!$A$3:BE$100,BE$1,FALSE)),0,VLOOKUP('W. VaR &amp; Peak Pos By Trader'!$A38,'Import Peak'!$A$3:BE$100,BE$1,FALSE))</f>
        <v>0</v>
      </c>
      <c r="BF40" s="14">
        <f>IF(ISNA(VLOOKUP('W. VaR &amp; Peak Pos By Trader'!$A38,'Import Peak'!$A$3:BF$100,BF$1,FALSE)),0,VLOOKUP('W. VaR &amp; Peak Pos By Trader'!$A38,'Import Peak'!$A$3:BF$100,BF$1,FALSE))</f>
        <v>0</v>
      </c>
      <c r="BG40" s="14">
        <f>IF(ISNA(VLOOKUP('W. VaR &amp; Peak Pos By Trader'!$A38,'Import Peak'!$A$3:BG$100,BG$1,FALSE)),0,VLOOKUP('W. VaR &amp; Peak Pos By Trader'!$A38,'Import Peak'!$A$3:BG$100,BG$1,FALSE))</f>
        <v>0</v>
      </c>
      <c r="BH40" s="14">
        <f>IF(ISNA(VLOOKUP('W. VaR &amp; Peak Pos By Trader'!$A38,'Import Peak'!$A$3:BH$100,BH$1,FALSE)),0,VLOOKUP('W. VaR &amp; Peak Pos By Trader'!$A38,'Import Peak'!$A$3:BH$100,BH$1,FALSE))</f>
        <v>0</v>
      </c>
      <c r="BI40" s="14">
        <f>IF(ISNA(VLOOKUP('W. VaR &amp; Peak Pos By Trader'!$A38,'Import Peak'!$A$3:BI$100,BI$1,FALSE)),0,VLOOKUP('W. VaR &amp; Peak Pos By Trader'!$A38,'Import Peak'!$A$3:BI$100,BI$1,FALSE))</f>
        <v>0</v>
      </c>
      <c r="BJ40" s="14">
        <f>IF(ISNA(VLOOKUP('W. VaR &amp; Peak Pos By Trader'!$A38,'Import Peak'!$A$3:BJ$100,BJ$1,FALSE)),0,VLOOKUP('W. VaR &amp; Peak Pos By Trader'!$A38,'Import Peak'!$A$3:BJ$100,BJ$1,FALSE))</f>
        <v>0</v>
      </c>
      <c r="BK40" s="14">
        <f>IF(ISNA(VLOOKUP('W. VaR &amp; Peak Pos By Trader'!$A38,'Import Peak'!$A$3:BK$100,BK$1,FALSE)),0,VLOOKUP('W. VaR &amp; Peak Pos By Trader'!$A38,'Import Peak'!$A$3:BK$100,BK$1,FALSE))</f>
        <v>0</v>
      </c>
      <c r="BL40" s="14">
        <f>IF(ISNA(VLOOKUP('W. VaR &amp; Peak Pos By Trader'!$A38,'Import Peak'!$A$3:BL$100,BL$1,FALSE)),0,VLOOKUP('W. VaR &amp; Peak Pos By Trader'!$A38,'Import Peak'!$A$3:BL$100,BL$1,FALSE))</f>
        <v>0</v>
      </c>
      <c r="BM40" s="14">
        <f>IF(ISNA(VLOOKUP('W. VaR &amp; Peak Pos By Trader'!$A38,'Import Peak'!$A$3:BM$100,BM$1,FALSE)),0,VLOOKUP('W. VaR &amp; Peak Pos By Trader'!$A38,'Import Peak'!$A$3:BM$100,BM$1,FALSE))</f>
        <v>0</v>
      </c>
      <c r="BN40" s="14">
        <f>IF(ISNA(VLOOKUP('W. VaR &amp; Peak Pos By Trader'!$A38,'Import Peak'!$A$3:BN$100,BN$1,FALSE)),0,VLOOKUP('W. VaR &amp; Peak Pos By Trader'!$A38,'Import Peak'!$A$3:BN$100,BN$1,FALSE))</f>
        <v>0</v>
      </c>
      <c r="BO40" s="14">
        <f>IF(ISNA(VLOOKUP('W. VaR &amp; Peak Pos By Trader'!$A38,'Import Peak'!$A$3:BO$100,BO$1,FALSE)),0,VLOOKUP('W. VaR &amp; Peak Pos By Trader'!$A38,'Import Peak'!$A$3:BO$100,BO$1,FALSE))</f>
        <v>0</v>
      </c>
      <c r="BP40" s="14">
        <f>IF(ISNA(VLOOKUP('W. VaR &amp; Peak Pos By Trader'!$A38,'Import Peak'!$A$3:BP$100,BP$1,FALSE)),0,VLOOKUP('W. VaR &amp; Peak Pos By Trader'!$A38,'Import Peak'!$A$3:BP$100,BP$1,FALSE))</f>
        <v>0</v>
      </c>
      <c r="BQ40" s="14">
        <f>IF(ISNA(VLOOKUP('W. VaR &amp; Peak Pos By Trader'!$A38,'Import Peak'!$A$3:BQ$100,BQ$1,FALSE)),0,VLOOKUP('W. VaR &amp; Peak Pos By Trader'!$A38,'Import Peak'!$A$3:BQ$100,BQ$1,FALSE))</f>
        <v>0</v>
      </c>
      <c r="BR40" s="14">
        <f>IF(ISNA(VLOOKUP('W. VaR &amp; Peak Pos By Trader'!$A38,'Import Peak'!$A$3:BR$100,BR$1,FALSE)),0,VLOOKUP('W. VaR &amp; Peak Pos By Trader'!$A38,'Import Peak'!$A$3:BR$100,BR$1,FALSE))</f>
        <v>0</v>
      </c>
      <c r="BS40" s="14">
        <f>IF(ISNA(VLOOKUP('W. VaR &amp; Peak Pos By Trader'!$A38,'Import Peak'!$A$3:BS$100,BS$1,FALSE)),0,VLOOKUP('W. VaR &amp; Peak Pos By Trader'!$A38,'Import Peak'!$A$3:BS$100,BS$1,FALSE))</f>
        <v>0</v>
      </c>
      <c r="BT40" s="14">
        <f>IF(ISNA(VLOOKUP('W. VaR &amp; Peak Pos By Trader'!$A38,'Import Peak'!$A$3:BT$100,BT$1,FALSE)),0,VLOOKUP('W. VaR &amp; Peak Pos By Trader'!$A38,'Import Peak'!$A$3:BT$100,BT$1,FALSE))</f>
        <v>0</v>
      </c>
      <c r="BU40" s="14">
        <f>IF(ISNA(VLOOKUP('W. VaR &amp; Peak Pos By Trader'!$A38,'Import Peak'!$A$3:BU$100,BU$1,FALSE)),0,VLOOKUP('W. VaR &amp; Peak Pos By Trader'!$A38,'Import Peak'!$A$3:BU$100,BU$1,FALSE))</f>
        <v>0</v>
      </c>
      <c r="BV40" s="14">
        <f>IF(ISNA(VLOOKUP('W. VaR &amp; Peak Pos By Trader'!$A38,'Import Peak'!$A$3:BV$100,BV$1,FALSE)),0,VLOOKUP('W. VaR &amp; Peak Pos By Trader'!$A38,'Import Peak'!$A$3:BV$100,BV$1,FALSE))</f>
        <v>0</v>
      </c>
      <c r="BW40" s="14">
        <f>IF(ISNA(VLOOKUP('W. VaR &amp; Peak Pos By Trader'!$A38,'Import Peak'!$A$3:BW$100,BW$1,FALSE)),0,VLOOKUP('W. VaR &amp; Peak Pos By Trader'!$A38,'Import Peak'!$A$3:BW$100,BW$1,FALSE))</f>
        <v>0</v>
      </c>
      <c r="BX40" s="14">
        <f>IF(ISNA(VLOOKUP('W. VaR &amp; Peak Pos By Trader'!$A38,'Import Peak'!$A$3:BX$100,BX$1,FALSE)),0,VLOOKUP('W. VaR &amp; Peak Pos By Trader'!$A38,'Import Peak'!$A$3:BX$100,BX$1,FALSE))</f>
        <v>0</v>
      </c>
      <c r="BY40" s="14">
        <f>IF(ISNA(VLOOKUP('W. VaR &amp; Peak Pos By Trader'!$A38,'Import Peak'!$A$3:BY$100,BY$1,FALSE)),0,VLOOKUP('W. VaR &amp; Peak Pos By Trader'!$A38,'Import Peak'!$A$3:BY$100,BY$1,FALSE))</f>
        <v>0</v>
      </c>
      <c r="BZ40" s="14">
        <f>IF(ISNA(VLOOKUP('W. VaR &amp; Peak Pos By Trader'!$A38,'Import Peak'!$A$3:BZ$100,BZ$1,FALSE)),0,VLOOKUP('W. VaR &amp; Peak Pos By Trader'!$A38,'Import Peak'!$A$3:BZ$100,BZ$1,FALSE))</f>
        <v>0</v>
      </c>
      <c r="CA40" s="14">
        <f>IF(ISNA(VLOOKUP('W. VaR &amp; Peak Pos By Trader'!$A38,'Import Peak'!$A$3:CA$100,CA$1,FALSE)),0,VLOOKUP('W. VaR &amp; Peak Pos By Trader'!$A38,'Import Peak'!$A$3:CA$100,CA$1,FALSE))</f>
        <v>0</v>
      </c>
      <c r="CB40" s="14">
        <f>IF(ISNA(VLOOKUP('W. VaR &amp; Peak Pos By Trader'!$A38,'Import Peak'!$A$3:CB$100,CB$1,FALSE)),0,VLOOKUP('W. VaR &amp; Peak Pos By Trader'!$A38,'Import Peak'!$A$3:CB$100,CB$1,FALSE))</f>
        <v>0</v>
      </c>
      <c r="CC40" s="14">
        <f>IF(ISNA(VLOOKUP('W. VaR &amp; Peak Pos By Trader'!$A38,'Import Peak'!$A$3:CC$100,CC$1,FALSE)),0,VLOOKUP('W. VaR &amp; Peak Pos By Trader'!$A38,'Import Peak'!$A$3:CC$100,CC$1,FALSE))</f>
        <v>0</v>
      </c>
      <c r="CD40" s="14">
        <f>IF(ISNA(VLOOKUP('W. VaR &amp; Peak Pos By Trader'!$A38,'Import Peak'!$A$3:CD$100,CD$1,FALSE)),0,VLOOKUP('W. VaR &amp; Peak Pos By Trader'!$A38,'Import Peak'!$A$3:CD$100,CD$1,FALSE))</f>
        <v>0</v>
      </c>
      <c r="CE40" s="14">
        <f>IF(ISNA(VLOOKUP('W. VaR &amp; Peak Pos By Trader'!$A38,'Import Peak'!$A$3:CE$100,CE$1,FALSE)),0,VLOOKUP('W. VaR &amp; Peak Pos By Trader'!$A38,'Import Peak'!$A$3:CE$100,CE$1,FALSE))</f>
        <v>0</v>
      </c>
      <c r="CF40" s="14">
        <f>IF(ISNA(VLOOKUP('W. VaR &amp; Peak Pos By Trader'!$A38,'Import Peak'!$A$3:CF$100,CF$1,FALSE)),0,VLOOKUP('W. VaR &amp; Peak Pos By Trader'!$A38,'Import Peak'!$A$3:CF$100,CF$1,FALSE))</f>
        <v>0</v>
      </c>
      <c r="CG40" s="14">
        <f>IF(ISNA(VLOOKUP('W. VaR &amp; Peak Pos By Trader'!$A38,'Import Peak'!$A$3:CG$100,CG$1,FALSE)),0,VLOOKUP('W. VaR &amp; Peak Pos By Trader'!$A38,'Import Peak'!$A$3:CG$100,CG$1,FALSE))</f>
        <v>0</v>
      </c>
      <c r="CH40" s="14">
        <f>IF(ISNA(VLOOKUP('W. VaR &amp; Peak Pos By Trader'!$A38,'Import Peak'!$A$3:CH$100,CH$1,FALSE)),0,VLOOKUP('W. VaR &amp; Peak Pos By Trader'!$A38,'Import Peak'!$A$3:CH$100,CH$1,FALSE))</f>
        <v>0</v>
      </c>
      <c r="CI40" s="14">
        <f>IF(ISNA(VLOOKUP('W. VaR &amp; Peak Pos By Trader'!$A38,'Import Peak'!$A$3:CI$100,CI$1,FALSE)),0,VLOOKUP('W. VaR &amp; Peak Pos By Trader'!$A38,'Import Peak'!$A$3:CI$100,CI$1,FALSE))</f>
        <v>0</v>
      </c>
      <c r="CJ40" s="14">
        <f>IF(ISNA(VLOOKUP('W. VaR &amp; Peak Pos By Trader'!$A38,'Import Peak'!$A$3:CJ$100,CJ$1,FALSE)),0,VLOOKUP('W. VaR &amp; Peak Pos By Trader'!$A38,'Import Peak'!$A$3:CJ$100,CJ$1,FALSE))</f>
        <v>0</v>
      </c>
      <c r="CK40" s="14">
        <f>IF(ISNA(VLOOKUP('W. VaR &amp; Peak Pos By Trader'!$A38,'Import Peak'!$A$3:CK$100,CK$1,FALSE)),0,VLOOKUP('W. VaR &amp; Peak Pos By Trader'!$A38,'Import Peak'!$A$3:CK$100,CK$1,FALSE))</f>
        <v>0</v>
      </c>
      <c r="CL40" s="14">
        <f>IF(ISNA(VLOOKUP('W. VaR &amp; Peak Pos By Trader'!$A38,'Import Peak'!$A$3:CL$100,CL$1,FALSE)),0,VLOOKUP('W. VaR &amp; Peak Pos By Trader'!$A38,'Import Peak'!$A$3:CL$100,CL$1,FALSE))</f>
        <v>0</v>
      </c>
      <c r="CM40" s="14">
        <f>IF(ISNA(VLOOKUP('W. VaR &amp; Peak Pos By Trader'!$A38,'Import Peak'!$A$3:CM$100,CM$1,FALSE)),0,VLOOKUP('W. VaR &amp; Peak Pos By Trader'!$A38,'Import Peak'!$A$3:CM$100,CM$1,FALSE))</f>
        <v>0</v>
      </c>
      <c r="CN40" s="14">
        <f>IF(ISNA(VLOOKUP('W. VaR &amp; Peak Pos By Trader'!$A38,'Import Peak'!$A$3:CN$100,CN$1,FALSE)),0,VLOOKUP('W. VaR &amp; Peak Pos By Trader'!$A38,'Import Peak'!$A$3:CN$100,CN$1,FALSE))</f>
        <v>0</v>
      </c>
      <c r="CO40" s="14">
        <f>IF(ISNA(VLOOKUP('W. VaR &amp; Peak Pos By Trader'!$A38,'Import Peak'!$A$3:CO$100,CO$1,FALSE)),0,VLOOKUP('W. VaR &amp; Peak Pos By Trader'!$A38,'Import Peak'!$A$3:CO$100,CO$1,FALSE))</f>
        <v>0</v>
      </c>
      <c r="CP40" s="14">
        <f>IF(ISNA(VLOOKUP('W. VaR &amp; Peak Pos By Trader'!$A38,'Import Peak'!$A$3:CP$100,CP$1,FALSE)),0,VLOOKUP('W. VaR &amp; Peak Pos By Trader'!$A38,'Import Peak'!$A$3:CP$100,CP$1,FALSE))</f>
        <v>0</v>
      </c>
      <c r="CQ40" s="14">
        <f>IF(ISNA(VLOOKUP('W. VaR &amp; Peak Pos By Trader'!$A38,'Import Peak'!$A$3:CQ$100,CQ$1,FALSE)),0,VLOOKUP('W. VaR &amp; Peak Pos By Trader'!$A38,'Import Peak'!$A$3:CQ$100,CQ$1,FALSE))</f>
        <v>0</v>
      </c>
      <c r="CR40" s="14">
        <f>IF(ISNA(VLOOKUP('W. VaR &amp; Peak Pos By Trader'!$A38,'Import Peak'!$A$3:CR$100,CR$1,FALSE)),0,VLOOKUP('W. VaR &amp; Peak Pos By Trader'!$A38,'Import Peak'!$A$3:CR$100,CR$1,FALSE))</f>
        <v>0</v>
      </c>
      <c r="CS40" s="14">
        <f>IF(ISNA(VLOOKUP('W. VaR &amp; Peak Pos By Trader'!$A38,'Import Peak'!$A$3:CS$100,CS$1,FALSE)),0,VLOOKUP('W. VaR &amp; Peak Pos By Trader'!$A38,'Import Peak'!$A$3:CS$100,CS$1,FALSE))</f>
        <v>0</v>
      </c>
      <c r="CT40" s="14">
        <f>IF(ISNA(VLOOKUP('W. VaR &amp; Peak Pos By Trader'!$A38,'Import Peak'!$A$3:CT$100,CT$1,FALSE)),0,VLOOKUP('W. VaR &amp; Peak Pos By Trader'!$A38,'Import Peak'!$A$3:CT$100,CT$1,FALSE))</f>
        <v>0</v>
      </c>
      <c r="CU40" s="14">
        <f>IF(ISNA(VLOOKUP('W. VaR &amp; Peak Pos By Trader'!$A38,'Import Peak'!$A$3:CU$100,CU$1,FALSE)),0,VLOOKUP('W. VaR &amp; Peak Pos By Trader'!$A38,'Import Peak'!$A$3:CU$100,CU$1,FALSE))</f>
        <v>0</v>
      </c>
      <c r="CV40" s="14">
        <f>IF(ISNA(VLOOKUP('W. VaR &amp; Peak Pos By Trader'!$A38,'Import Peak'!$A$3:CV$100,CV$1,FALSE)),0,VLOOKUP('W. VaR &amp; Peak Pos By Trader'!$A38,'Import Peak'!$A$3:CV$100,CV$1,FALSE))</f>
        <v>0</v>
      </c>
      <c r="CW40" s="14">
        <f>IF(ISNA(VLOOKUP('W. VaR &amp; Peak Pos By Trader'!$A38,'Import Peak'!$A$3:CW$100,CW$1,FALSE)),0,VLOOKUP('W. VaR &amp; Peak Pos By Trader'!$A38,'Import Peak'!$A$3:CW$100,CW$1,FALSE))</f>
        <v>0</v>
      </c>
      <c r="CX40" s="14">
        <f>IF(ISNA(VLOOKUP('W. VaR &amp; Peak Pos By Trader'!$A38,'Import Peak'!$A$3:CX$100,CX$1,FALSE)),0,VLOOKUP('W. VaR &amp; Peak Pos By Trader'!$A38,'Import Peak'!$A$3:CX$100,CX$1,FALSE))</f>
        <v>0</v>
      </c>
      <c r="CY40" s="14">
        <f>IF(ISNA(VLOOKUP('W. VaR &amp; Peak Pos By Trader'!$A38,'Import Peak'!$A$3:CY$100,CY$1,FALSE)),0,VLOOKUP('W. VaR &amp; Peak Pos By Trader'!$A38,'Import Peak'!$A$3:CY$100,CY$1,FALSE))</f>
        <v>0</v>
      </c>
      <c r="CZ40" s="14">
        <f>IF(ISNA(VLOOKUP('W. VaR &amp; Peak Pos By Trader'!$A38,'Import Peak'!$A$3:CZ$100,CZ$1,FALSE)),0,VLOOKUP('W. VaR &amp; Peak Pos By Trader'!$A38,'Import Peak'!$A$3:CZ$100,CZ$1,FALSE))</f>
        <v>0</v>
      </c>
      <c r="DA40" s="14">
        <f>IF(ISNA(VLOOKUP('W. VaR &amp; Peak Pos By Trader'!$A38,'Import Peak'!$A$3:DA$100,DA$1,FALSE)),0,VLOOKUP('W. VaR &amp; Peak Pos By Trader'!$A38,'Import Peak'!$A$3:DA$100,DA$1,FALSE))</f>
        <v>0</v>
      </c>
      <c r="DB40" s="14">
        <f>IF(ISNA(VLOOKUP('W. VaR &amp; Peak Pos By Trader'!$A38,'Import Peak'!$A$3:DB$100,DB$1,FALSE)),0,VLOOKUP('W. VaR &amp; Peak Pos By Trader'!$A38,'Import Peak'!$A$3:DB$100,DB$1,FALSE))</f>
        <v>0</v>
      </c>
      <c r="DC40" s="14">
        <f>IF(ISNA(VLOOKUP('W. VaR &amp; Peak Pos By Trader'!$A38,'Import Peak'!$A$3:DC$100,DC$1,FALSE)),0,VLOOKUP('W. VaR &amp; Peak Pos By Trader'!$A38,'Import Peak'!$A$3:DC$100,DC$1,FALSE))</f>
        <v>0</v>
      </c>
      <c r="DD40" s="14">
        <f>IF(ISNA(VLOOKUP('W. VaR &amp; Peak Pos By Trader'!$A38,'Import Peak'!$A$3:DD$100,DD$1,FALSE)),0,VLOOKUP('W. VaR &amp; Peak Pos By Trader'!$A38,'Import Peak'!$A$3:DD$100,DD$1,FALSE))</f>
        <v>0</v>
      </c>
      <c r="DE40" s="14">
        <f>IF(ISNA(VLOOKUP('W. VaR &amp; Peak Pos By Trader'!$A38,'Import Peak'!$A$3:DE$100,DE$1,FALSE)),0,VLOOKUP('W. VaR &amp; Peak Pos By Trader'!$A38,'Import Peak'!$A$3:DE$100,DE$1,FALSE))</f>
        <v>0</v>
      </c>
      <c r="DF40" s="14">
        <f>IF(ISNA(VLOOKUP('W. VaR &amp; Peak Pos By Trader'!$A38,'Import Peak'!$A$3:DF$100,DF$1,FALSE)),0,VLOOKUP('W. VaR &amp; Peak Pos By Trader'!$A38,'Import Peak'!$A$3:DF$100,DF$1,FALSE))</f>
        <v>0</v>
      </c>
      <c r="DG40" s="14">
        <f>IF(ISNA(VLOOKUP('W. VaR &amp; Peak Pos By Trader'!$A38,'Import Peak'!$A$3:DG$100,DG$1,FALSE)),0,VLOOKUP('W. VaR &amp; Peak Pos By Trader'!$A38,'Import Peak'!$A$3:DG$100,DG$1,FALSE))</f>
        <v>0</v>
      </c>
      <c r="DH40" s="14">
        <f>IF(ISNA(VLOOKUP('W. VaR &amp; Peak Pos By Trader'!$A38,'Import Peak'!$A$3:DH$100,DH$1,FALSE)),0,VLOOKUP('W. VaR &amp; Peak Pos By Trader'!$A38,'Import Peak'!$A$3:DH$100,DH$1,FALSE))</f>
        <v>0</v>
      </c>
      <c r="DI40" s="14">
        <f>IF(ISNA(VLOOKUP('W. VaR &amp; Peak Pos By Trader'!$A38,'Import Peak'!$A$3:DI$100,DI$1,FALSE)),0,VLOOKUP('W. VaR &amp; Peak Pos By Trader'!$A38,'Import Peak'!$A$3:DI$100,DI$1,FALSE))</f>
        <v>0</v>
      </c>
      <c r="DJ40" s="14">
        <f>IF(ISNA(VLOOKUP('W. VaR &amp; Peak Pos By Trader'!$A38,'Import Peak'!$A$3:DJ$100,DJ$1,FALSE)),0,VLOOKUP('W. VaR &amp; Peak Pos By Trader'!$A38,'Import Peak'!$A$3:DJ$100,DJ$1,FALSE))</f>
        <v>0</v>
      </c>
      <c r="DK40" s="14">
        <f>IF(ISNA(VLOOKUP('W. VaR &amp; Peak Pos By Trader'!$A38,'Import Peak'!$A$3:DK$100,DK$1,FALSE)),0,VLOOKUP('W. VaR &amp; Peak Pos By Trader'!$A38,'Import Peak'!$A$3:DK$100,DK$1,FALSE))</f>
        <v>0</v>
      </c>
      <c r="DL40" s="14">
        <f>IF(ISNA(VLOOKUP('W. VaR &amp; Peak Pos By Trader'!$A38,'Import Peak'!$A$3:DL$100,DL$1,FALSE)),0,VLOOKUP('W. VaR &amp; Peak Pos By Trader'!$A38,'Import Peak'!$A$3:DL$100,DL$1,FALSE))</f>
        <v>0</v>
      </c>
      <c r="DM40" s="14">
        <f>IF(ISNA(VLOOKUP('W. VaR &amp; Peak Pos By Trader'!$A38,'Import Peak'!$A$3:DM$100,DM$1,FALSE)),0,VLOOKUP('W. VaR &amp; Peak Pos By Trader'!$A38,'Import Peak'!$A$3:DM$100,DM$1,FALSE))</f>
        <v>0</v>
      </c>
      <c r="DN40" s="14">
        <f>IF(ISNA(VLOOKUP('W. VaR &amp; Peak Pos By Trader'!$A38,'Import Peak'!$A$3:DN$100,DN$1,FALSE)),0,VLOOKUP('W. VaR &amp; Peak Pos By Trader'!$A38,'Import Peak'!$A$3:DN$100,DN$1,FALSE))</f>
        <v>0</v>
      </c>
      <c r="DO40" s="14">
        <f>IF(ISNA(VLOOKUP('W. VaR &amp; Peak Pos By Trader'!$A38,'Import Peak'!$A$3:DO$100,DO$1,FALSE)),0,VLOOKUP('W. VaR &amp; Peak Pos By Trader'!$A38,'Import Peak'!$A$3:DO$100,DO$1,FALSE))</f>
        <v>0</v>
      </c>
      <c r="DP40" s="14">
        <f>IF(ISNA(VLOOKUP('W. VaR &amp; Peak Pos By Trader'!$A38,'Import Peak'!$A$3:DP$100,DP$1,FALSE)),0,VLOOKUP('W. VaR &amp; Peak Pos By Trader'!$A38,'Import Peak'!$A$3:DP$100,DP$1,FALSE))</f>
        <v>0</v>
      </c>
      <c r="DQ40" s="14">
        <f>IF(ISNA(VLOOKUP('W. VaR &amp; Peak Pos By Trader'!$A38,'Import Peak'!$A$3:DQ$100,DQ$1,FALSE)),0,VLOOKUP('W. VaR &amp; Peak Pos By Trader'!$A38,'Import Peak'!$A$3:DQ$100,DQ$1,FALSE))</f>
        <v>0</v>
      </c>
      <c r="DR40" s="14">
        <f>IF(ISNA(VLOOKUP('W. VaR &amp; Peak Pos By Trader'!$A38,'Import Peak'!$A$3:DR$100,DR$1,FALSE)),0,VLOOKUP('W. VaR &amp; Peak Pos By Trader'!$A38,'Import Peak'!$A$3:DR$100,DR$1,FALSE))</f>
        <v>0</v>
      </c>
      <c r="DS40" s="14">
        <f>IF(ISNA(VLOOKUP('W. VaR &amp; Peak Pos By Trader'!$A38,'Import Peak'!$A$3:DS$100,DS$1,FALSE)),0,VLOOKUP('W. VaR &amp; Peak Pos By Trader'!$A38,'Import Peak'!$A$3:DS$100,DS$1,FALSE))</f>
        <v>0</v>
      </c>
      <c r="DT40" s="14">
        <f>IF(ISNA(VLOOKUP('W. VaR &amp; Peak Pos By Trader'!$A38,'Import Peak'!$A$3:DT$100,DT$1,FALSE)),0,VLOOKUP('W. VaR &amp; Peak Pos By Trader'!$A38,'Import Peak'!$A$3:DT$100,DT$1,FALSE))</f>
        <v>0</v>
      </c>
      <c r="DU40" s="14">
        <f>IF(ISNA(VLOOKUP('W. VaR &amp; Peak Pos By Trader'!$A38,'Import Peak'!$A$3:DU$100,DU$1,FALSE)),0,VLOOKUP('W. VaR &amp; Peak Pos By Trader'!$A38,'Import Peak'!$A$3:DU$100,DU$1,FALSE))</f>
        <v>0</v>
      </c>
      <c r="DV40" s="14">
        <f>IF(ISNA(VLOOKUP('W. VaR &amp; Peak Pos By Trader'!$A38,'Import Peak'!$A$3:DV$100,DV$1,FALSE)),0,VLOOKUP('W. VaR &amp; Peak Pos By Trader'!$A38,'Import Peak'!$A$3:DV$100,DV$1,FALSE))</f>
        <v>0</v>
      </c>
      <c r="DW40" s="14">
        <f>IF(ISNA(VLOOKUP('W. VaR &amp; Peak Pos By Trader'!$A38,'Import Peak'!$A$3:DW$100,DW$1,FALSE)),0,VLOOKUP('W. VaR &amp; Peak Pos By Trader'!$A38,'Import Peak'!$A$3:DW$100,DW$1,FALSE))</f>
        <v>0</v>
      </c>
      <c r="DX40" s="14">
        <f>IF(ISNA(VLOOKUP('W. VaR &amp; Peak Pos By Trader'!$A38,'Import Peak'!$A$3:DX$100,DX$1,FALSE)),0,VLOOKUP('W. VaR &amp; Peak Pos By Trader'!$A38,'Import Peak'!$A$3:DX$100,DX$1,FALSE))</f>
        <v>0</v>
      </c>
      <c r="DY40" s="14">
        <f>IF(ISNA(VLOOKUP('W. VaR &amp; Peak Pos By Trader'!$A38,'Import Peak'!$A$3:DY$100,DY$1,FALSE)),0,VLOOKUP('W. VaR &amp; Peak Pos By Trader'!$A38,'Import Peak'!$A$3:DY$100,DY$1,FALSE))</f>
        <v>0</v>
      </c>
      <c r="DZ40" s="14">
        <f>IF(ISNA(VLOOKUP('W. VaR &amp; Peak Pos By Trader'!$A38,'Import Peak'!$A$3:DZ$100,DZ$1,FALSE)),0,VLOOKUP('W. VaR &amp; Peak Pos By Trader'!$A38,'Import Peak'!$A$3:DZ$100,DZ$1,FALSE))</f>
        <v>0</v>
      </c>
      <c r="EA40" s="14">
        <f>IF(ISNA(VLOOKUP('W. VaR &amp; Peak Pos By Trader'!$A38,'Import Peak'!$A$3:EA$100,EA$1,FALSE)),0,VLOOKUP('W. VaR &amp; Peak Pos By Trader'!$A38,'Import Peak'!$A$3:EA$100,EA$1,FALSE))</f>
        <v>0</v>
      </c>
      <c r="EB40" s="14">
        <f>IF(ISNA(VLOOKUP('W. VaR &amp; Peak Pos By Trader'!$A38,'Import Peak'!$A$3:EB$100,EB$1,FALSE)),0,VLOOKUP('W. VaR &amp; Peak Pos By Trader'!$A38,'Import Peak'!$A$3:EB$100,EB$1,FALSE))</f>
        <v>0</v>
      </c>
      <c r="EC40" s="14">
        <f>IF(ISNA(VLOOKUP('W. VaR &amp; Peak Pos By Trader'!$A38,'Import Peak'!$A$3:EC$100,EC$1,FALSE)),0,VLOOKUP('W. VaR &amp; Peak Pos By Trader'!$A38,'Import Peak'!$A$3:EC$100,EC$1,FALSE))</f>
        <v>0</v>
      </c>
      <c r="ED40" s="14">
        <f>IF(ISNA(VLOOKUP('W. VaR &amp; Peak Pos By Trader'!$A38,'Import Peak'!$A$3:ED$100,ED$1,FALSE)),0,VLOOKUP('W. VaR &amp; Peak Pos By Trader'!$A38,'Import Peak'!$A$3:ED$100,ED$1,FALSE))</f>
        <v>0</v>
      </c>
      <c r="EE40" s="14">
        <f>IF(ISNA(VLOOKUP('W. VaR &amp; Peak Pos By Trader'!$A38,'Import Peak'!$A$3:EE$100,EE$1,FALSE)),0,VLOOKUP('W. VaR &amp; Peak Pos By Trader'!$A38,'Import Peak'!$A$3:EE$100,EE$1,FALSE))</f>
        <v>0</v>
      </c>
      <c r="EF40" s="14">
        <f>IF(ISNA(VLOOKUP('W. VaR &amp; Peak Pos By Trader'!$A38,'Import Peak'!$A$3:EF$100,EF$1,FALSE)),0,VLOOKUP('W. VaR &amp; Peak Pos By Trader'!$A38,'Import Peak'!$A$3:EF$100,EF$1,FALSE))</f>
        <v>0</v>
      </c>
      <c r="EG40" s="14">
        <f>IF(ISNA(VLOOKUP('W. VaR &amp; Peak Pos By Trader'!$A38,'Import Peak'!$A$3:EG$100,EG$1,FALSE)),0,VLOOKUP('W. VaR &amp; Peak Pos By Trader'!$A38,'Import Peak'!$A$3:EG$100,EG$1,FALSE))</f>
        <v>0</v>
      </c>
      <c r="EH40" s="14">
        <f>IF(ISNA(VLOOKUP('W. VaR &amp; Peak Pos By Trader'!$A38,'Import Peak'!$A$3:EH$100,EH$1,FALSE)),0,VLOOKUP('W. VaR &amp; Peak Pos By Trader'!$A38,'Import Peak'!$A$3:EH$100,EH$1,FALSE))</f>
        <v>0</v>
      </c>
      <c r="EI40" s="14">
        <f>IF(ISNA(VLOOKUP('W. VaR &amp; Peak Pos By Trader'!$A38,'Import Peak'!$A$3:EI$100,EI$1,FALSE)),0,VLOOKUP('W. VaR &amp; Peak Pos By Trader'!$A38,'Import Peak'!$A$3:EI$100,EI$1,FALSE))</f>
        <v>0</v>
      </c>
      <c r="EJ40" s="14">
        <f>IF(ISNA(VLOOKUP('W. VaR &amp; Peak Pos By Trader'!$A38,'Import Peak'!$A$3:EJ$100,EJ$1,FALSE)),0,VLOOKUP('W. VaR &amp; Peak Pos By Trader'!$A38,'Import Peak'!$A$3:EJ$100,EJ$1,FALSE))</f>
        <v>0</v>
      </c>
      <c r="EK40" s="14">
        <f>IF(ISNA(VLOOKUP('W. VaR &amp; Peak Pos By Trader'!$A38,'Import Peak'!$A$3:EK$100,EK$1,FALSE)),0,VLOOKUP('W. VaR &amp; Peak Pos By Trader'!$A38,'Import Peak'!$A$3:EK$100,EK$1,FALSE))</f>
        <v>0</v>
      </c>
      <c r="EL40" s="14">
        <f>IF(ISNA(VLOOKUP('W. VaR &amp; Peak Pos By Trader'!$A38,'Import Peak'!$A$3:EL$100,EL$1,FALSE)),0,VLOOKUP('W. VaR &amp; Peak Pos By Trader'!$A38,'Import Peak'!$A$3:EL$100,EL$1,FALSE))</f>
        <v>0</v>
      </c>
      <c r="EM40" s="14">
        <f>IF(ISNA(VLOOKUP('W. VaR &amp; Peak Pos By Trader'!$A38,'Import Peak'!$A$3:EM$100,EM$1,FALSE)),0,VLOOKUP('W. VaR &amp; Peak Pos By Trader'!$A38,'Import Peak'!$A$3:EM$100,EM$1,FALSE))</f>
        <v>0</v>
      </c>
      <c r="EN40" s="14">
        <f>IF(ISNA(VLOOKUP('W. VaR &amp; Peak Pos By Trader'!$A38,'Import Peak'!$A$3:EN$100,EN$1,FALSE)),0,VLOOKUP('W. VaR &amp; Peak Pos By Trader'!$A38,'Import Peak'!$A$3:EN$100,EN$1,FALSE))</f>
        <v>0</v>
      </c>
      <c r="EO40" s="14">
        <f>IF(ISNA(VLOOKUP('W. VaR &amp; Peak Pos By Trader'!$A38,'Import Peak'!$A$3:EO$100,EO$1,FALSE)),0,VLOOKUP('W. VaR &amp; Peak Pos By Trader'!$A38,'Import Peak'!$A$3:EO$100,EO$1,FALSE))</f>
        <v>0</v>
      </c>
      <c r="EP40" s="14">
        <f>IF(ISNA(VLOOKUP('W. VaR &amp; Peak Pos By Trader'!$A38,'Import Peak'!$A$3:EP$100,EP$1,FALSE)),0,VLOOKUP('W. VaR &amp; Peak Pos By Trader'!$A38,'Import Peak'!$A$3:EP$100,EP$1,FALSE))</f>
        <v>0</v>
      </c>
      <c r="EQ40" s="14">
        <f>IF(ISNA(VLOOKUP('W. VaR &amp; Peak Pos By Trader'!$A38,'Import Peak'!$A$3:EQ$100,EQ$1,FALSE)),0,VLOOKUP('W. VaR &amp; Peak Pos By Trader'!$A38,'Import Peak'!$A$3:EQ$100,EQ$1,FALSE))</f>
        <v>0</v>
      </c>
      <c r="ER40" s="14">
        <f>IF(ISNA(VLOOKUP('W. VaR &amp; Peak Pos By Trader'!$A38,'Import Peak'!$A$3:ER$100,ER$1,FALSE)),0,VLOOKUP('W. VaR &amp; Peak Pos By Trader'!$A38,'Import Peak'!$A$3:ER$100,ER$1,FALSE))</f>
        <v>0</v>
      </c>
      <c r="ES40" s="14">
        <f>IF(ISNA(VLOOKUP('W. VaR &amp; Peak Pos By Trader'!$A38,'Import Peak'!$A$3:ES$100,ES$1,FALSE)),0,VLOOKUP('W. VaR &amp; Peak Pos By Trader'!$A38,'Import Peak'!$A$3:ES$100,ES$1,FALSE))</f>
        <v>0</v>
      </c>
      <c r="ET40" s="14">
        <f>IF(ISNA(VLOOKUP('W. VaR &amp; Peak Pos By Trader'!$A38,'Import Peak'!$A$3:ET$100,ET$1,FALSE)),0,VLOOKUP('W. VaR &amp; Peak Pos By Trader'!$A38,'Import Peak'!$A$3:ET$100,ET$1,FALSE))</f>
        <v>0</v>
      </c>
      <c r="EU40" s="14">
        <f>IF(ISNA(VLOOKUP('W. VaR &amp; Peak Pos By Trader'!$A38,'Import Peak'!$A$3:EU$100,EU$1,FALSE)),0,VLOOKUP('W. VaR &amp; Peak Pos By Trader'!$A38,'Import Peak'!$A$3:EU$100,EU$1,FALSE))</f>
        <v>0</v>
      </c>
      <c r="EV40" s="14">
        <f>IF(ISNA(VLOOKUP('W. VaR &amp; Peak Pos By Trader'!$A38,'Import Peak'!$A$3:EV$100,EV$1,FALSE)),0,VLOOKUP('W. VaR &amp; Peak Pos By Trader'!$A38,'Import Peak'!$A$3:EV$100,EV$1,FALSE))</f>
        <v>0</v>
      </c>
      <c r="EW40" s="14">
        <f>IF(ISNA(VLOOKUP('W. VaR &amp; Peak Pos By Trader'!$A38,'Import Peak'!$A$3:EW$100,EW$1,FALSE)),0,VLOOKUP('W. VaR &amp; Peak Pos By Trader'!$A38,'Import Peak'!$A$3:EW$100,EW$1,FALSE))</f>
        <v>0</v>
      </c>
      <c r="EX40" s="14">
        <f>IF(ISNA(VLOOKUP('W. VaR &amp; Peak Pos By Trader'!$A38,'Import Peak'!$A$3:EX$100,EX$1,FALSE)),0,VLOOKUP('W. VaR &amp; Peak Pos By Trader'!$A38,'Import Peak'!$A$3:EX$100,EX$1,FALSE))</f>
        <v>0</v>
      </c>
      <c r="EY40" s="14">
        <f>IF(ISNA(VLOOKUP('W. VaR &amp; Peak Pos By Trader'!$A38,'Import Peak'!$A$3:EY$100,EY$1,FALSE)),0,VLOOKUP('W. VaR &amp; Peak Pos By Trader'!$A38,'Import Peak'!$A$3:EY$100,EY$1,FALSE))</f>
        <v>0</v>
      </c>
      <c r="EZ40" s="14">
        <f>IF(ISNA(VLOOKUP('W. VaR &amp; Peak Pos By Trader'!$A38,'Import Peak'!$A$3:EZ$100,EZ$1,FALSE)),0,VLOOKUP('W. VaR &amp; Peak Pos By Trader'!$A38,'Import Peak'!$A$3:EZ$100,EZ$1,FALSE))</f>
        <v>0</v>
      </c>
      <c r="FA40" s="14">
        <f>IF(ISNA(VLOOKUP('W. VaR &amp; Peak Pos By Trader'!$A38,'Import Peak'!$A$3:FA$100,FA$1,FALSE)),0,VLOOKUP('W. VaR &amp; Peak Pos By Trader'!$A38,'Import Peak'!$A$3:FA$100,FA$1,FALSE))</f>
        <v>0</v>
      </c>
      <c r="FB40" s="14">
        <f>IF(ISNA(VLOOKUP('W. VaR &amp; Peak Pos By Trader'!$A38,'Import Peak'!$A$3:FB$100,FB$1,FALSE)),0,VLOOKUP('W. VaR &amp; Peak Pos By Trader'!$A38,'Import Peak'!$A$3:FB$100,FB$1,FALSE))</f>
        <v>0</v>
      </c>
      <c r="FC40" s="14">
        <f>IF(ISNA(VLOOKUP('W. VaR &amp; Peak Pos By Trader'!$A38,'Import Peak'!$A$3:FC$100,FC$1,FALSE)),0,VLOOKUP('W. VaR &amp; Peak Pos By Trader'!$A38,'Import Peak'!$A$3:FC$100,FC$1,FALSE))</f>
        <v>0</v>
      </c>
      <c r="FD40" s="14">
        <f>IF(ISNA(VLOOKUP('W. VaR &amp; Peak Pos By Trader'!$A38,'Import Peak'!$A$3:FD$100,FD$1,FALSE)),0,VLOOKUP('W. VaR &amp; Peak Pos By Trader'!$A38,'Import Peak'!$A$3:FD$100,FD$1,FALSE))</f>
        <v>0</v>
      </c>
      <c r="FE40" s="14">
        <f>IF(ISNA(VLOOKUP('W. VaR &amp; Peak Pos By Trader'!$A38,'Import Peak'!$A$3:FE$100,FE$1,FALSE)),0,VLOOKUP('W. VaR &amp; Peak Pos By Trader'!$A38,'Import Peak'!$A$3:FE$100,FE$1,FALSE))</f>
        <v>0</v>
      </c>
      <c r="FF40" s="14">
        <f>IF(ISNA(VLOOKUP('W. VaR &amp; Peak Pos By Trader'!$A38,'Import Peak'!$A$3:FF$100,FF$1,FALSE)),0,VLOOKUP('W. VaR &amp; Peak Pos By Trader'!$A38,'Import Peak'!$A$3:FF$100,FF$1,FALSE))</f>
        <v>0</v>
      </c>
      <c r="FG40" s="14">
        <f>IF(ISNA(VLOOKUP('W. VaR &amp; Peak Pos By Trader'!$A38,'Import Peak'!$A$3:FG$100,FG$1,FALSE)),0,VLOOKUP('W. VaR &amp; Peak Pos By Trader'!$A38,'Import Peak'!$A$3:FG$100,FG$1,FALSE))</f>
        <v>0</v>
      </c>
      <c r="FH40" s="14">
        <f>IF(ISNA(VLOOKUP('W. VaR &amp; Peak Pos By Trader'!$A38,'Import Peak'!$A$3:FH$100,FH$1,FALSE)),0,VLOOKUP('W. VaR &amp; Peak Pos By Trader'!$A38,'Import Peak'!$A$3:FH$100,FH$1,FALSE))</f>
        <v>0</v>
      </c>
      <c r="FI40" s="14">
        <f>IF(ISNA(VLOOKUP('W. VaR &amp; Peak Pos By Trader'!$A38,'Import Peak'!$A$3:FI$100,FI$1,FALSE)),0,VLOOKUP('W. VaR &amp; Peak Pos By Trader'!$A38,'Import Peak'!$A$3:FI$100,FI$1,FALSE))</f>
        <v>0</v>
      </c>
      <c r="FJ40" s="14">
        <f>IF(ISNA(VLOOKUP('W. VaR &amp; Peak Pos By Trader'!$A38,'Import Peak'!$A$3:FJ$100,FJ$1,FALSE)),0,VLOOKUP('W. VaR &amp; Peak Pos By Trader'!$A38,'Import Peak'!$A$3:FJ$100,FJ$1,FALSE))</f>
        <v>0</v>
      </c>
      <c r="FK40" s="14">
        <f>IF(ISNA(VLOOKUP('W. VaR &amp; Peak Pos By Trader'!$A38,'Import Peak'!$A$3:FK$100,FK$1,FALSE)),0,VLOOKUP('W. VaR &amp; Peak Pos By Trader'!$A38,'Import Peak'!$A$3:FK$100,FK$1,FALSE))</f>
        <v>0</v>
      </c>
      <c r="FL40" s="14">
        <f>IF(ISNA(VLOOKUP('W. VaR &amp; Peak Pos By Trader'!$A38,'Import Peak'!$A$3:FL$100,FL$1,FALSE)),0,VLOOKUP('W. VaR &amp; Peak Pos By Trader'!$A38,'Import Peak'!$A$3:FL$100,FL$1,FALSE))</f>
        <v>0</v>
      </c>
      <c r="FM40" s="14">
        <f>IF(ISNA(VLOOKUP('W. VaR &amp; Peak Pos By Trader'!$A38,'Import Peak'!$A$3:FM$100,FM$1,FALSE)),0,VLOOKUP('W. VaR &amp; Peak Pos By Trader'!$A38,'Import Peak'!$A$3:FM$100,FM$1,FALSE))</f>
        <v>0</v>
      </c>
      <c r="FN40" s="14">
        <f>IF(ISNA(VLOOKUP('W. VaR &amp; Peak Pos By Trader'!$A38,'Import Peak'!$A$3:FN$100,FN$1,FALSE)),0,VLOOKUP('W. VaR &amp; Peak Pos By Trader'!$A38,'Import Peak'!$A$3:FN$100,FN$1,FALSE))</f>
        <v>0</v>
      </c>
      <c r="FO40" s="14">
        <f>IF(ISNA(VLOOKUP('W. VaR &amp; Peak Pos By Trader'!$A38,'Import Peak'!$A$3:FO$100,FO$1,FALSE)),0,VLOOKUP('W. VaR &amp; Peak Pos By Trader'!$A38,'Import Peak'!$A$3:FO$100,FO$1,FALSE))</f>
        <v>0</v>
      </c>
      <c r="FP40" s="14">
        <f>IF(ISNA(VLOOKUP('W. VaR &amp; Peak Pos By Trader'!$A38,'Import Peak'!$A$3:FP$100,FP$1,FALSE)),0,VLOOKUP('W. VaR &amp; Peak Pos By Trader'!$A38,'Import Peak'!$A$3:FP$100,FP$1,FALSE))</f>
        <v>0</v>
      </c>
      <c r="FQ40" s="14">
        <f>IF(ISNA(VLOOKUP('W. VaR &amp; Peak Pos By Trader'!$A38,'Import Peak'!$A$3:FQ$100,FQ$1,FALSE)),0,VLOOKUP('W. VaR &amp; Peak Pos By Trader'!$A38,'Import Peak'!$A$3:FQ$100,FQ$1,FALSE))</f>
        <v>0</v>
      </c>
      <c r="FR40" s="14">
        <f>IF(ISNA(VLOOKUP('W. VaR &amp; Peak Pos By Trader'!$A38,'Import Peak'!$A$3:FR$100,FR$1,FALSE)),0,VLOOKUP('W. VaR &amp; Peak Pos By Trader'!$A38,'Import Peak'!$A$3:FR$100,FR$1,FALSE))</f>
        <v>0</v>
      </c>
      <c r="FS40" s="14">
        <f>IF(ISNA(VLOOKUP('W. VaR &amp; Peak Pos By Trader'!$A38,'Import Peak'!$A$3:FS$100,FS$1,FALSE)),0,VLOOKUP('W. VaR &amp; Peak Pos By Trader'!$A38,'Import Peak'!$A$3:FS$100,FS$1,FALSE))</f>
        <v>0</v>
      </c>
      <c r="FT40" s="14">
        <f>IF(ISNA(VLOOKUP('W. VaR &amp; Peak Pos By Trader'!$A38,'Import Peak'!$A$3:FT$100,FT$1,FALSE)),0,VLOOKUP('W. VaR &amp; Peak Pos By Trader'!$A38,'Import Peak'!$A$3:FT$100,FT$1,FALSE))</f>
        <v>0</v>
      </c>
      <c r="FU40" s="14">
        <f>IF(ISNA(VLOOKUP('W. VaR &amp; Peak Pos By Trader'!$A38,'Import Peak'!$A$3:FU$100,FU$1,FALSE)),0,VLOOKUP('W. VaR &amp; Peak Pos By Trader'!$A38,'Import Peak'!$A$3:FU$100,FU$1,FALSE))</f>
        <v>0</v>
      </c>
      <c r="FV40">
        <f>IF(ISNA(VLOOKUP('W. VaR &amp; Peak Pos By Trader'!$A38,'Import Peak'!$A$3:FV$100,FV$1,FALSE)),0,VLOOKUP('W. VaR &amp; Peak Pos By Trader'!$A38,'Import Peak'!$A$3:FV$100,FV$1,FALSE))</f>
        <v>0</v>
      </c>
      <c r="FW40">
        <f>IF(ISNA(VLOOKUP('W. VaR &amp; Peak Pos By Trader'!$A38,'Import Peak'!$A$3:FW$100,FW$1,FALSE)),0,VLOOKUP('W. VaR &amp; Peak Pos By Trader'!$A38,'Import Peak'!$A$3:FW$100,FW$1,FALSE))</f>
        <v>0</v>
      </c>
      <c r="FX40">
        <f>IF(ISNA(VLOOKUP('W. VaR &amp; Peak Pos By Trader'!$A38,'Import Peak'!$A$3:FX$100,FX$1,FALSE)),0,VLOOKUP('W. VaR &amp; Peak Pos By Trader'!$A38,'Import Peak'!$A$3:FX$100,FX$1,FALSE))</f>
        <v>0</v>
      </c>
      <c r="FY40">
        <f>IF(ISNA(VLOOKUP('W. VaR &amp; Peak Pos By Trader'!$A38,'Import Peak'!$A$3:FY$100,FY$1,FALSE)),0,VLOOKUP('W. VaR &amp; Peak Pos By Trader'!$A38,'Import Peak'!$A$3:FY$100,FY$1,FALSE))</f>
        <v>0</v>
      </c>
      <c r="FZ40">
        <f>IF(ISNA(VLOOKUP('W. VaR &amp; Peak Pos By Trader'!$A38,'Import Peak'!$A$3:FZ$100,FZ$1,FALSE)),0,VLOOKUP('W. VaR &amp; Peak Pos By Trader'!$A38,'Import Peak'!$A$3:FZ$100,FZ$1,FALSE))</f>
        <v>0</v>
      </c>
      <c r="GA40">
        <f>IF(ISNA(VLOOKUP('W. VaR &amp; Peak Pos By Trader'!$A38,'Import Peak'!$A$3:GA$100,GA$1,FALSE)),0,VLOOKUP('W. VaR &amp; Peak Pos By Trader'!$A38,'Import Peak'!$A$3:GA$100,GA$1,FALSE))</f>
        <v>0</v>
      </c>
      <c r="GB40">
        <f>IF(ISNA(VLOOKUP('W. VaR &amp; Peak Pos By Trader'!$A38,'Import Peak'!$A$3:GB$100,GB$1,FALSE)),0,VLOOKUP('W. VaR &amp; Peak Pos By Trader'!$A38,'Import Peak'!$A$3:GB$100,GB$1,FALSE))</f>
        <v>0</v>
      </c>
      <c r="GC40">
        <f>IF(ISNA(VLOOKUP('W. VaR &amp; Peak Pos By Trader'!$A38,'Import Peak'!$A$3:GC$100,GC$1,FALSE)),0,VLOOKUP('W. VaR &amp; Peak Pos By Trader'!$A38,'Import Peak'!$A$3:GC$100,GC$1,FALSE))</f>
        <v>0</v>
      </c>
      <c r="GD40">
        <f>IF(ISNA(VLOOKUP('W. VaR &amp; Peak Pos By Trader'!$A38,'Import Peak'!$A$3:GD$100,GD$1,FALSE)),0,VLOOKUP('W. VaR &amp; Peak Pos By Trader'!$A38,'Import Peak'!$A$3:GD$100,GD$1,FALSE))</f>
        <v>0</v>
      </c>
      <c r="GE40">
        <f>IF(ISNA(VLOOKUP('W. VaR &amp; Peak Pos By Trader'!$A38,'Import Peak'!$A$3:GE$100,GE$1,FALSE)),0,VLOOKUP('W. VaR &amp; Peak Pos By Trader'!$A38,'Import Peak'!$A$3:GE$100,GE$1,FALSE))</f>
        <v>0</v>
      </c>
      <c r="GF40">
        <f>IF(ISNA(VLOOKUP('W. VaR &amp; Peak Pos By Trader'!$A38,'Import Peak'!$A$3:GF$100,GF$1,FALSE)),0,VLOOKUP('W. VaR &amp; Peak Pos By Trader'!$A38,'Import Peak'!$A$3:GF$100,GF$1,FALSE))</f>
        <v>0</v>
      </c>
      <c r="GG40">
        <f>IF(ISNA(VLOOKUP('W. VaR &amp; Peak Pos By Trader'!$A38,'Import Peak'!$A$3:GG$100,GG$1,FALSE)),0,VLOOKUP('W. VaR &amp; Peak Pos By Trader'!$A38,'Import Peak'!$A$3:GG$100,GG$1,FALSE))</f>
        <v>0</v>
      </c>
      <c r="GH40">
        <f>IF(ISNA(VLOOKUP('W. VaR &amp; Peak Pos By Trader'!$A38,'Import Peak'!$A$3:GH$100,GH$1,FALSE)),0,VLOOKUP('W. VaR &amp; Peak Pos By Trader'!$A38,'Import Peak'!$A$3:GH$100,GH$1,FALSE))</f>
        <v>0</v>
      </c>
      <c r="GI40">
        <f>IF(ISNA(VLOOKUP('W. VaR &amp; Peak Pos By Trader'!$A38,'Import Peak'!$A$3:GI$100,GI$1,FALSE)),0,VLOOKUP('W. VaR &amp; Peak Pos By Trader'!$A38,'Import Peak'!$A$3:GI$100,GI$1,FALSE))</f>
        <v>0</v>
      </c>
      <c r="GJ40">
        <f>IF(ISNA(VLOOKUP('W. VaR &amp; Peak Pos By Trader'!$A38,'Import Peak'!$A$3:GJ$100,GJ$1,FALSE)),0,VLOOKUP('W. VaR &amp; Peak Pos By Trader'!$A38,'Import Peak'!$A$3:GJ$100,GJ$1,FALSE))</f>
        <v>0</v>
      </c>
      <c r="GK40">
        <f>IF(ISNA(VLOOKUP('W. VaR &amp; Peak Pos By Trader'!$A38,'Import Peak'!$A$3:GK$100,GK$1,FALSE)),0,VLOOKUP('W. VaR &amp; Peak Pos By Trader'!$A38,'Import Peak'!$A$3:GK$100,GK$1,FALSE))</f>
        <v>0</v>
      </c>
      <c r="GL40">
        <f>IF(ISNA(VLOOKUP('W. VaR &amp; Peak Pos By Trader'!$A38,'Import Peak'!$A$3:GL$100,GL$1,FALSE)),0,VLOOKUP('W. VaR &amp; Peak Pos By Trader'!$A38,'Import Peak'!$A$3:GL$100,GL$1,FALSE))</f>
        <v>0</v>
      </c>
      <c r="GM40">
        <f>IF(ISNA(VLOOKUP('W. VaR &amp; Peak Pos By Trader'!$A38,'Import Peak'!$A$3:GM$100,GM$1,FALSE)),0,VLOOKUP('W. VaR &amp; Peak Pos By Trader'!$A38,'Import Peak'!$A$3:GM$100,GM$1,FALSE))</f>
        <v>0</v>
      </c>
      <c r="GN40">
        <f>IF(ISNA(VLOOKUP('W. VaR &amp; Peak Pos By Trader'!$A38,'Import Peak'!$A$3:GN$100,GN$1,FALSE)),0,VLOOKUP('W. VaR &amp; Peak Pos By Trader'!$A38,'Import Peak'!$A$3:GN$100,GN$1,FALSE))</f>
        <v>0</v>
      </c>
      <c r="GO40">
        <f>IF(ISNA(VLOOKUP('W. VaR &amp; Peak Pos By Trader'!$A38,'Import Peak'!$A$3:GO$100,GO$1,FALSE)),0,VLOOKUP('W. VaR &amp; Peak Pos By Trader'!$A38,'Import Peak'!$A$3:GO$100,GO$1,FALSE))</f>
        <v>0</v>
      </c>
      <c r="GP40">
        <f>IF(ISNA(VLOOKUP('W. VaR &amp; Peak Pos By Trader'!$A38,'Import Peak'!$A$3:GP$100,GP$1,FALSE)),0,VLOOKUP('W. VaR &amp; Peak Pos By Trader'!$A38,'Import Peak'!$A$3:GP$100,GP$1,FALSE))</f>
        <v>0</v>
      </c>
      <c r="GQ40">
        <f>IF(ISNA(VLOOKUP('W. VaR &amp; Peak Pos By Trader'!$A38,'Import Peak'!$A$3:GQ$100,GQ$1,FALSE)),0,VLOOKUP('W. VaR &amp; Peak Pos By Trader'!$A38,'Import Peak'!$A$3:GQ$100,GQ$1,FALSE))</f>
        <v>0</v>
      </c>
      <c r="GR40">
        <f>IF(ISNA(VLOOKUP('W. VaR &amp; Peak Pos By Trader'!$A38,'Import Peak'!$A$3:GR$100,GR$1,FALSE)),0,VLOOKUP('W. VaR &amp; Peak Pos By Trader'!$A38,'Import Peak'!$A$3:GR$100,GR$1,FALSE))</f>
        <v>0</v>
      </c>
      <c r="GS40">
        <f>IF(ISNA(VLOOKUP('W. VaR &amp; Peak Pos By Trader'!$A38,'Import Peak'!$A$3:GS$100,GS$1,FALSE)),0,VLOOKUP('W. VaR &amp; Peak Pos By Trader'!$A38,'Import Peak'!$A$3:GS$100,GS$1,FALSE))</f>
        <v>0</v>
      </c>
      <c r="GT40">
        <f>IF(ISNA(VLOOKUP('W. VaR &amp; Peak Pos By Trader'!$A38,'Import Peak'!$A$3:GT$100,GT$1,FALSE)),0,VLOOKUP('W. VaR &amp; Peak Pos By Trader'!$A38,'Import Peak'!$A$3:GT$100,GT$1,FALSE))</f>
        <v>0</v>
      </c>
      <c r="GU40">
        <f>IF(ISNA(VLOOKUP('W. VaR &amp; Peak Pos By Trader'!$A38,'Import Peak'!$A$3:GU$100,GU$1,FALSE)),0,VLOOKUP('W. VaR &amp; Peak Pos By Trader'!$A38,'Import Peak'!$A$3:GU$100,GU$1,FALSE))</f>
        <v>0</v>
      </c>
      <c r="GV40">
        <f>IF(ISNA(VLOOKUP('W. VaR &amp; Peak Pos By Trader'!$A38,'Import Peak'!$A$3:GV$100,GV$1,FALSE)),0,VLOOKUP('W. VaR &amp; Peak Pos By Trader'!$A38,'Import Peak'!$A$3:GV$100,GV$1,FALSE))</f>
        <v>0</v>
      </c>
      <c r="GW40">
        <f>IF(ISNA(VLOOKUP('W. VaR &amp; Peak Pos By Trader'!$A38,'Import Peak'!$A$3:GW$100,GW$1,FALSE)),0,VLOOKUP('W. VaR &amp; Peak Pos By Trader'!$A38,'Import Peak'!$A$3:GW$100,GW$1,FALSE))</f>
        <v>0</v>
      </c>
      <c r="GX40">
        <f>IF(ISNA(VLOOKUP('W. VaR &amp; Peak Pos By Trader'!$A38,'Import Peak'!$A$3:GX$100,GX$1,FALSE)),0,VLOOKUP('W. VaR &amp; Peak Pos By Trader'!$A38,'Import Peak'!$A$3:GX$100,GX$1,FALSE))</f>
        <v>0</v>
      </c>
      <c r="GY40">
        <f>IF(ISNA(VLOOKUP('W. VaR &amp; Peak Pos By Trader'!$A38,'Import Peak'!$A$3:GY$100,GY$1,FALSE)),0,VLOOKUP('W. VaR &amp; Peak Pos By Trader'!$A38,'Import Peak'!$A$3:GY$100,GY$1,FALSE))</f>
        <v>0</v>
      </c>
      <c r="GZ40">
        <f>IF(ISNA(VLOOKUP('W. VaR &amp; Peak Pos By Trader'!$A38,'Import Peak'!$A$3:GZ$100,GZ$1,FALSE)),0,VLOOKUP('W. VaR &amp; Peak Pos By Trader'!$A38,'Import Peak'!$A$3:GZ$100,GZ$1,FALSE))</f>
        <v>0</v>
      </c>
      <c r="HA40">
        <f>IF(ISNA(VLOOKUP('W. VaR &amp; Peak Pos By Trader'!$A38,'Import Peak'!$A$3:HA$100,HA$1,FALSE)),0,VLOOKUP('W. VaR &amp; Peak Pos By Trader'!$A38,'Import Peak'!$A$3:HA$100,HA$1,FALSE))</f>
        <v>0</v>
      </c>
      <c r="HB40">
        <f>IF(ISNA(VLOOKUP('W. VaR &amp; Peak Pos By Trader'!$A38,'Import Peak'!$A$3:HB$100,HB$1,FALSE)),0,VLOOKUP('W. VaR &amp; Peak Pos By Trader'!$A38,'Import Peak'!$A$3:HB$100,HB$1,FALSE))</f>
        <v>0</v>
      </c>
      <c r="HC40">
        <f>IF(ISNA(VLOOKUP('W. VaR &amp; Peak Pos By Trader'!$A38,'Import Peak'!$A$3:HC$100,HC$1,FALSE)),0,VLOOKUP('W. VaR &amp; Peak Pos By Trader'!$A38,'Import Peak'!$A$3:HC$100,HC$1,FALSE))</f>
        <v>0</v>
      </c>
      <c r="HD40">
        <f>IF(ISNA(VLOOKUP('W. VaR &amp; Peak Pos By Trader'!$A38,'Import Peak'!$A$3:HD$100,HD$1,FALSE)),0,VLOOKUP('W. VaR &amp; Peak Pos By Trader'!$A38,'Import Peak'!$A$3:HD$100,HD$1,FALSE))</f>
        <v>0</v>
      </c>
      <c r="HE40">
        <f>IF(ISNA(VLOOKUP('W. VaR &amp; Peak Pos By Trader'!$A38,'Import Peak'!$A$3:HE$100,HE$1,FALSE)),0,VLOOKUP('W. VaR &amp; Peak Pos By Trader'!$A38,'Import Peak'!$A$3:HE$100,HE$1,FALSE))</f>
        <v>0</v>
      </c>
      <c r="HF40">
        <f>IF(ISNA(VLOOKUP('W. VaR &amp; Peak Pos By Trader'!$A38,'Import Peak'!$A$3:HF$100,HF$1,FALSE)),0,VLOOKUP('W. VaR &amp; Peak Pos By Trader'!$A38,'Import Peak'!$A$3:HF$100,HF$1,FALSE))</f>
        <v>0</v>
      </c>
      <c r="HG40">
        <f>IF(ISNA(VLOOKUP('W. VaR &amp; Peak Pos By Trader'!$A38,'Import Peak'!$A$3:HG$100,HG$1,FALSE)),0,VLOOKUP('W. VaR &amp; Peak Pos By Trader'!$A38,'Import Peak'!$A$3:HG$100,HG$1,FALSE))</f>
        <v>0</v>
      </c>
      <c r="HH40">
        <f>IF(ISNA(VLOOKUP('W. VaR &amp; Peak Pos By Trader'!$A38,'Import Peak'!$A$3:HH$100,HH$1,FALSE)),0,VLOOKUP('W. VaR &amp; Peak Pos By Trader'!$A38,'Import Peak'!$A$3:HH$100,HH$1,FALSE))</f>
        <v>0</v>
      </c>
      <c r="HI40">
        <f>IF(ISNA(VLOOKUP('W. VaR &amp; Peak Pos By Trader'!$A38,'Import Peak'!$A$3:HI$100,HI$1,FALSE)),0,VLOOKUP('W. VaR &amp; Peak Pos By Trader'!$A38,'Import Peak'!$A$3:HI$100,HI$1,FALSE))</f>
        <v>0</v>
      </c>
      <c r="HJ40">
        <f>IF(ISNA(VLOOKUP('W. VaR &amp; Peak Pos By Trader'!$A38,'Import Peak'!$A$3:HJ$100,HJ$1,FALSE)),0,VLOOKUP('W. VaR &amp; Peak Pos By Trader'!$A38,'Import Peak'!$A$3:HJ$100,HJ$1,FALSE))</f>
        <v>0</v>
      </c>
      <c r="HK40">
        <f>IF(ISNA(VLOOKUP('W. VaR &amp; Peak Pos By Trader'!$A38,'Import Peak'!$A$3:HK$100,HK$1,FALSE)),0,VLOOKUP('W. VaR &amp; Peak Pos By Trader'!$A38,'Import Peak'!$A$3:HK$100,HK$1,FALSE))</f>
        <v>0</v>
      </c>
      <c r="HL40">
        <f>IF(ISNA(VLOOKUP('W. VaR &amp; Peak Pos By Trader'!$A38,'Import Peak'!$A$3:HL$100,HL$1,FALSE)),0,VLOOKUP('W. VaR &amp; Peak Pos By Trader'!$A38,'Import Peak'!$A$3:HL$100,HL$1,FALSE))</f>
        <v>0</v>
      </c>
      <c r="HM40">
        <f>IF(ISNA(VLOOKUP('W. VaR &amp; Peak Pos By Trader'!$A38,'Import Peak'!$A$3:HM$100,HM$1,FALSE)),0,VLOOKUP('W. VaR &amp; Peak Pos By Trader'!$A38,'Import Peak'!$A$3:HM$100,HM$1,FALSE))</f>
        <v>0</v>
      </c>
      <c r="HN40">
        <f>IF(ISNA(VLOOKUP('W. VaR &amp; Peak Pos By Trader'!$A38,'Import Peak'!$A$3:HN$100,HN$1,FALSE)),0,VLOOKUP('W. VaR &amp; Peak Pos By Trader'!$A38,'Import Peak'!$A$3:HN$100,HN$1,FALSE))</f>
        <v>0</v>
      </c>
      <c r="HO40">
        <f>IF(ISNA(VLOOKUP('W. VaR &amp; Peak Pos By Trader'!$A38,'Import Peak'!$A$3:HO$100,HO$1,FALSE)),0,VLOOKUP('W. VaR &amp; Peak Pos By Trader'!$A38,'Import Peak'!$A$3:HO$100,HO$1,FALSE))</f>
        <v>0</v>
      </c>
      <c r="HP40">
        <f>IF(ISNA(VLOOKUP('W. VaR &amp; Peak Pos By Trader'!$A38,'Import Peak'!$A$3:HP$100,HP$1,FALSE)),0,VLOOKUP('W. VaR &amp; Peak Pos By Trader'!$A38,'Import Peak'!$A$3:HP$100,HP$1,FALSE))</f>
        <v>0</v>
      </c>
      <c r="HQ40">
        <f>IF(ISNA(VLOOKUP('W. VaR &amp; Peak Pos By Trader'!$A38,'Import Peak'!$A$3:HQ$100,HQ$1,FALSE)),0,VLOOKUP('W. VaR &amp; Peak Pos By Trader'!$A38,'Import Peak'!$A$3:HQ$100,HQ$1,FALSE))</f>
        <v>0</v>
      </c>
      <c r="HR40">
        <f>IF(ISNA(VLOOKUP('W. VaR &amp; Peak Pos By Trader'!$A38,'Import Peak'!$A$3:HR$100,HR$1,FALSE)),0,VLOOKUP('W. VaR &amp; Peak Pos By Trader'!$A38,'Import Peak'!$A$3:HR$100,HR$1,FALSE))</f>
        <v>0</v>
      </c>
      <c r="HS40">
        <f>IF(ISNA(VLOOKUP('W. VaR &amp; Peak Pos By Trader'!$A38,'Import Peak'!$A$3:HS$100,HS$1,FALSE)),0,VLOOKUP('W. VaR &amp; Peak Pos By Trader'!$A38,'Import Peak'!$A$3:HS$100,HS$1,FALSE))</f>
        <v>0</v>
      </c>
      <c r="HT40">
        <f>IF(ISNA(VLOOKUP('W. VaR &amp; Peak Pos By Trader'!$A38,'Import Peak'!$A$3:HT$100,HT$1,FALSE)),0,VLOOKUP('W. VaR &amp; Peak Pos By Trader'!$A38,'Import Peak'!$A$3:HT$100,HT$1,FALSE))</f>
        <v>0</v>
      </c>
      <c r="HU40">
        <f>IF(ISNA(VLOOKUP('W. VaR &amp; Peak Pos By Trader'!$A38,'Import Peak'!$A$3:HU$100,HU$1,FALSE)),0,VLOOKUP('W. VaR &amp; Peak Pos By Trader'!$A38,'Import Peak'!$A$3:HU$100,HU$1,FALSE))</f>
        <v>0</v>
      </c>
      <c r="HV40">
        <f>IF(ISNA(VLOOKUP('W. VaR &amp; Peak Pos By Trader'!$A38,'Import Peak'!$A$3:HV$100,HV$1,FALSE)),0,VLOOKUP('W. VaR &amp; Peak Pos By Trader'!$A38,'Import Peak'!$A$3:HV$100,HV$1,FALSE))</f>
        <v>0</v>
      </c>
      <c r="HW40">
        <f>IF(ISNA(VLOOKUP('W. VaR &amp; Peak Pos By Trader'!$A38,'Import Peak'!$A$3:HW$100,HW$1,FALSE)),0,VLOOKUP('W. VaR &amp; Peak Pos By Trader'!$A38,'Import Peak'!$A$3:HW$100,HW$1,FALSE))</f>
        <v>0</v>
      </c>
      <c r="HX40">
        <f>IF(ISNA(VLOOKUP('W. VaR &amp; Peak Pos By Trader'!$A38,'Import Peak'!$A$3:HX$100,HX$1,FALSE)),0,VLOOKUP('W. VaR &amp; Peak Pos By Trader'!$A38,'Import Peak'!$A$3:HX$100,HX$1,FALSE))</f>
        <v>0</v>
      </c>
      <c r="HY40">
        <f>IF(ISNA(VLOOKUP('W. VaR &amp; Peak Pos By Trader'!$A38,'Import Peak'!$A$3:HY$100,HY$1,FALSE)),0,VLOOKUP('W. VaR &amp; Peak Pos By Trader'!$A38,'Import Peak'!$A$3:HY$100,HY$1,FALSE))</f>
        <v>0</v>
      </c>
      <c r="HZ40">
        <f>IF(ISNA(VLOOKUP('W. VaR &amp; Peak Pos By Trader'!$A38,'Import Peak'!$A$3:HZ$100,HZ$1,FALSE)),0,VLOOKUP('W. VaR &amp; Peak Pos By Trader'!$A38,'Import Peak'!$A$3:HZ$100,HZ$1,FALSE))</f>
        <v>0</v>
      </c>
      <c r="IA40">
        <f>IF(ISNA(VLOOKUP('W. VaR &amp; Peak Pos By Trader'!$A38,'Import Peak'!$A$3:IA$100,IA$1,FALSE)),0,VLOOKUP('W. VaR &amp; Peak Pos By Trader'!$A38,'Import Peak'!$A$3:IA$100,IA$1,FALSE))</f>
        <v>0</v>
      </c>
      <c r="IB40">
        <f>IF(ISNA(VLOOKUP('W. VaR &amp; Peak Pos By Trader'!$A38,'Import Peak'!$A$3:IB$100,IB$1,FALSE)),0,VLOOKUP('W. VaR &amp; Peak Pos By Trader'!$A38,'Import Peak'!$A$3:IB$100,IB$1,FALSE))</f>
        <v>0</v>
      </c>
      <c r="IC40">
        <f>IF(ISNA(VLOOKUP('W. VaR &amp; Peak Pos By Trader'!$A38,'Import Peak'!$A$3:IC$100,IC$1,FALSE)),0,VLOOKUP('W. VaR &amp; Peak Pos By Trader'!$A38,'Import Peak'!$A$3:IC$100,IC$1,FALSE))</f>
        <v>0</v>
      </c>
    </row>
    <row r="41" spans="1:237">
      <c r="A41" s="20" t="s">
        <v>15</v>
      </c>
      <c r="B41" s="14">
        <f>IF(ISNA(VLOOKUP('W. VaR &amp; Peak Pos By Trader'!$A39,'Import Peak'!$A$3:B$100,B$1,FALSE)),0,VLOOKUP('W. VaR &amp; Peak Pos By Trader'!$A39,'Import Peak'!$A$3:B$100,B$1,FALSE))</f>
        <v>0</v>
      </c>
      <c r="C41" s="14">
        <f>IF(ISNA(VLOOKUP('W. VaR &amp; Peak Pos By Trader'!$A39,'Import Peak'!$A$3:C$100,C$1,FALSE)),0,VLOOKUP('W. VaR &amp; Peak Pos By Trader'!$A39,'Import Peak'!$A$3:C$100,C$1,FALSE))</f>
        <v>0</v>
      </c>
      <c r="D41" s="14">
        <f>IF(ISNA(VLOOKUP('W. VaR &amp; Peak Pos By Trader'!$A39,'Import Peak'!$A$3:D$100,D$1,FALSE)),0,VLOOKUP('W. VaR &amp; Peak Pos By Trader'!$A39,'Import Peak'!$A$3:D$100,D$1,FALSE))</f>
        <v>0</v>
      </c>
      <c r="E41" s="14">
        <f>IF(ISNA(VLOOKUP('W. VaR &amp; Peak Pos By Trader'!$A39,'Import Peak'!$A$3:E$100,E$1,FALSE)),0,VLOOKUP('W. VaR &amp; Peak Pos By Trader'!$A39,'Import Peak'!$A$3:E$100,E$1,FALSE))</f>
        <v>0</v>
      </c>
      <c r="F41" s="14">
        <f>IF(ISNA(VLOOKUP('W. VaR &amp; Peak Pos By Trader'!$A39,'Import Peak'!$A$3:F$100,F$1,FALSE)),0,VLOOKUP('W. VaR &amp; Peak Pos By Trader'!$A39,'Import Peak'!$A$3:F$100,F$1,FALSE))</f>
        <v>0</v>
      </c>
      <c r="G41" s="14">
        <f>IF(ISNA(VLOOKUP('W. VaR &amp; Peak Pos By Trader'!$A39,'Import Peak'!$A$3:G$100,G$1,FALSE)),0,VLOOKUP('W. VaR &amp; Peak Pos By Trader'!$A39,'Import Peak'!$A$3:G$100,G$1,FALSE))</f>
        <v>0</v>
      </c>
      <c r="H41" s="14">
        <f>IF(ISNA(VLOOKUP('W. VaR &amp; Peak Pos By Trader'!$A39,'Import Peak'!$A$3:H$100,H$1,FALSE)),0,VLOOKUP('W. VaR &amp; Peak Pos By Trader'!$A39,'Import Peak'!$A$3:H$100,H$1,FALSE))</f>
        <v>-19398.292992294311</v>
      </c>
      <c r="I41" s="14">
        <f>IF(ISNA(VLOOKUP('W. VaR &amp; Peak Pos By Trader'!$A39,'Import Peak'!$A$3:I$100,I$1,FALSE)),0,VLOOKUP('W. VaR &amp; Peak Pos By Trader'!$A39,'Import Peak'!$A$3:I$100,I$1,FALSE))</f>
        <v>-10562.814562401281</v>
      </c>
      <c r="J41" s="14">
        <f>IF(ISNA(VLOOKUP('W. VaR &amp; Peak Pos By Trader'!$A39,'Import Peak'!$A$3:J$100,J$1,FALSE)),0,VLOOKUP('W. VaR &amp; Peak Pos By Trader'!$A39,'Import Peak'!$A$3:J$100,J$1,FALSE))</f>
        <v>1033.9548095848561</v>
      </c>
      <c r="K41" s="14">
        <f>IF(ISNA(VLOOKUP('W. VaR &amp; Peak Pos By Trader'!$A39,'Import Peak'!$A$3:K$100,K$1,FALSE)),0,VLOOKUP('W. VaR &amp; Peak Pos By Trader'!$A39,'Import Peak'!$A$3:K$100,K$1,FALSE))</f>
        <v>952.87361280689697</v>
      </c>
      <c r="L41" s="14">
        <f>IF(ISNA(VLOOKUP('W. VaR &amp; Peak Pos By Trader'!$A39,'Import Peak'!$A$3:L$100,L$1,FALSE)),0,VLOOKUP('W. VaR &amp; Peak Pos By Trader'!$A39,'Import Peak'!$A$3:L$100,L$1,FALSE))</f>
        <v>11338.350709163293</v>
      </c>
      <c r="M41" s="14">
        <f>IF(ISNA(VLOOKUP('W. VaR &amp; Peak Pos By Trader'!$A39,'Import Peak'!$A$3:M$100,M$1,FALSE)),0,VLOOKUP('W. VaR &amp; Peak Pos By Trader'!$A39,'Import Peak'!$A$3:M$100,M$1,FALSE))</f>
        <v>-21194.838464499317</v>
      </c>
      <c r="N41" s="14">
        <f>IF(ISNA(VLOOKUP('W. VaR &amp; Peak Pos By Trader'!$A39,'Import Peak'!$A$3:N$100,N$1,FALSE)),0,VLOOKUP('W. VaR &amp; Peak Pos By Trader'!$A39,'Import Peak'!$A$3:N$100,N$1,FALSE))</f>
        <v>-21151.439170103051</v>
      </c>
      <c r="O41" s="14">
        <f>IF(ISNA(VLOOKUP('W. VaR &amp; Peak Pos By Trader'!$A39,'Import Peak'!$A$3:O$100,O$1,FALSE)),0,VLOOKUP('W. VaR &amp; Peak Pos By Trader'!$A39,'Import Peak'!$A$3:O$100,O$1,FALSE))</f>
        <v>-20294.710218960619</v>
      </c>
      <c r="P41" s="14">
        <f>IF(ISNA(VLOOKUP('W. VaR &amp; Peak Pos By Trader'!$A39,'Import Peak'!$A$3:P$100,P$1,FALSE)),0,VLOOKUP('W. VaR &amp; Peak Pos By Trader'!$A39,'Import Peak'!$A$3:P$100,P$1,FALSE))</f>
        <v>-10221.870108384201</v>
      </c>
      <c r="Q41" s="14">
        <f>IF(ISNA(VLOOKUP('W. VaR &amp; Peak Pos By Trader'!$A39,'Import Peak'!$A$3:Q$100,Q$1,FALSE)),0,VLOOKUP('W. VaR &amp; Peak Pos By Trader'!$A39,'Import Peak'!$A$3:Q$100,Q$1,FALSE))</f>
        <v>-10589.194748792001</v>
      </c>
      <c r="R41" s="14">
        <f>IF(ISNA(VLOOKUP('W. VaR &amp; Peak Pos By Trader'!$A39,'Import Peak'!$A$3:R$100,R$1,FALSE)),0,VLOOKUP('W. VaR &amp; Peak Pos By Trader'!$A39,'Import Peak'!$A$3:R$100,R$1,FALSE))</f>
        <v>-9389.1003285925708</v>
      </c>
      <c r="S41" s="14">
        <f>IF(ISNA(VLOOKUP('W. VaR &amp; Peak Pos By Trader'!$A39,'Import Peak'!$A$3:S$100,S$1,FALSE)),0,VLOOKUP('W. VaR &amp; Peak Pos By Trader'!$A39,'Import Peak'!$A$3:S$100,S$1,FALSE))</f>
        <v>842.72914953439897</v>
      </c>
      <c r="T41" s="14">
        <f>IF(ISNA(VLOOKUP('W. VaR &amp; Peak Pos By Trader'!$A39,'Import Peak'!$A$3:T$100,T$1,FALSE)),0,VLOOKUP('W. VaR &amp; Peak Pos By Trader'!$A39,'Import Peak'!$A$3:T$100,T$1,FALSE))</f>
        <v>778.15706943515499</v>
      </c>
      <c r="U41" s="14">
        <f>IF(ISNA(VLOOKUP('W. VaR &amp; Peak Pos By Trader'!$A39,'Import Peak'!$A$3:U$100,U$1,FALSE)),0,VLOOKUP('W. VaR &amp; Peak Pos By Trader'!$A39,'Import Peak'!$A$3:U$100,U$1,FALSE))</f>
        <v>775.81873663031001</v>
      </c>
      <c r="V41" s="14">
        <f>IF(ISNA(VLOOKUP('W. VaR &amp; Peak Pos By Trader'!$A39,'Import Peak'!$A$3:V$100,V$1,FALSE)),0,VLOOKUP('W. VaR &amp; Peak Pos By Trader'!$A39,'Import Peak'!$A$3:V$100,V$1,FALSE))</f>
        <v>0</v>
      </c>
      <c r="W41" s="14">
        <f>IF(ISNA(VLOOKUP('W. VaR &amp; Peak Pos By Trader'!$A39,'Import Peak'!$A$3:W$100,W$1,FALSE)),0,VLOOKUP('W. VaR &amp; Peak Pos By Trader'!$A39,'Import Peak'!$A$3:W$100,W$1,FALSE))</f>
        <v>0</v>
      </c>
      <c r="X41" s="14">
        <f>IF(ISNA(VLOOKUP('W. VaR &amp; Peak Pos By Trader'!$A39,'Import Peak'!$A$3:X$100,X$1,FALSE)),0,VLOOKUP('W. VaR &amp; Peak Pos By Trader'!$A39,'Import Peak'!$A$3:X$100,X$1,FALSE))</f>
        <v>0</v>
      </c>
      <c r="Y41" s="14">
        <f>IF(ISNA(VLOOKUP('W. VaR &amp; Peak Pos By Trader'!$A39,'Import Peak'!$A$3:Y$100,Y$1,FALSE)),0,VLOOKUP('W. VaR &amp; Peak Pos By Trader'!$A39,'Import Peak'!$A$3:Y$100,Y$1,FALSE))</f>
        <v>0</v>
      </c>
      <c r="Z41" s="14">
        <f>IF(ISNA(VLOOKUP('W. VaR &amp; Peak Pos By Trader'!$A39,'Import Peak'!$A$3:Z$100,Z$1,FALSE)),0,VLOOKUP('W. VaR &amp; Peak Pos By Trader'!$A39,'Import Peak'!$A$3:Z$100,Z$1,FALSE))</f>
        <v>0</v>
      </c>
      <c r="AA41" s="14">
        <f>IF(ISNA(VLOOKUP('W. VaR &amp; Peak Pos By Trader'!$A39,'Import Peak'!$A$3:AA$100,AA$1,FALSE)),0,VLOOKUP('W. VaR &amp; Peak Pos By Trader'!$A39,'Import Peak'!$A$3:AA$100,AA$1,FALSE))</f>
        <v>0</v>
      </c>
      <c r="AB41" s="14">
        <f>IF(ISNA(VLOOKUP('W. VaR &amp; Peak Pos By Trader'!$A39,'Import Peak'!$A$3:AB$100,AB$1,FALSE)),0,VLOOKUP('W. VaR &amp; Peak Pos By Trader'!$A39,'Import Peak'!$A$3:AB$100,AB$1,FALSE))</f>
        <v>0</v>
      </c>
      <c r="AC41" s="14">
        <f>IF(ISNA(VLOOKUP('W. VaR &amp; Peak Pos By Trader'!$A39,'Import Peak'!$A$3:AC$100,AC$1,FALSE)),0,VLOOKUP('W. VaR &amp; Peak Pos By Trader'!$A39,'Import Peak'!$A$3:AC$100,AC$1,FALSE))</f>
        <v>0</v>
      </c>
      <c r="AD41" s="14">
        <f>IF(ISNA(VLOOKUP('W. VaR &amp; Peak Pos By Trader'!$A39,'Import Peak'!$A$3:AD$100,AD$1,FALSE)),0,VLOOKUP('W. VaR &amp; Peak Pos By Trader'!$A39,'Import Peak'!$A$3:AD$100,AD$1,FALSE))</f>
        <v>0</v>
      </c>
      <c r="AE41" s="14">
        <f>IF(ISNA(VLOOKUP('W. VaR &amp; Peak Pos By Trader'!$A39,'Import Peak'!$A$3:AE$100,AE$1,FALSE)),0,VLOOKUP('W. VaR &amp; Peak Pos By Trader'!$A39,'Import Peak'!$A$3:AE$100,AE$1,FALSE))</f>
        <v>0</v>
      </c>
      <c r="AF41" s="14">
        <f>IF(ISNA(VLOOKUP('W. VaR &amp; Peak Pos By Trader'!$A39,'Import Peak'!$A$3:AF$100,AF$1,FALSE)),0,VLOOKUP('W. VaR &amp; Peak Pos By Trader'!$A39,'Import Peak'!$A$3:AF$100,AF$1,FALSE))</f>
        <v>0</v>
      </c>
      <c r="AG41" s="14">
        <f>IF(ISNA(VLOOKUP('W. VaR &amp; Peak Pos By Trader'!$A39,'Import Peak'!$A$3:AG$100,AG$1,FALSE)),0,VLOOKUP('W. VaR &amp; Peak Pos By Trader'!$A39,'Import Peak'!$A$3:AG$100,AG$1,FALSE))</f>
        <v>0</v>
      </c>
      <c r="AH41" s="14">
        <f>IF(ISNA(VLOOKUP('W. VaR &amp; Peak Pos By Trader'!$A39,'Import Peak'!$A$3:AH$100,AH$1,FALSE)),0,VLOOKUP('W. VaR &amp; Peak Pos By Trader'!$A39,'Import Peak'!$A$3:AH$100,AH$1,FALSE))</f>
        <v>0</v>
      </c>
      <c r="AI41" s="14">
        <f>IF(ISNA(VLOOKUP('W. VaR &amp; Peak Pos By Trader'!$A39,'Import Peak'!$A$3:AI$100,AI$1,FALSE)),0,VLOOKUP('W. VaR &amp; Peak Pos By Trader'!$A39,'Import Peak'!$A$3:AI$100,AI$1,FALSE))</f>
        <v>0</v>
      </c>
      <c r="AJ41" s="14">
        <f>IF(ISNA(VLOOKUP('W. VaR &amp; Peak Pos By Trader'!$A39,'Import Peak'!$A$3:AJ$100,AJ$1,FALSE)),0,VLOOKUP('W. VaR &amp; Peak Pos By Trader'!$A39,'Import Peak'!$A$3:AJ$100,AJ$1,FALSE))</f>
        <v>0</v>
      </c>
      <c r="AK41" s="14">
        <f>IF(ISNA(VLOOKUP('W. VaR &amp; Peak Pos By Trader'!$A39,'Import Peak'!$A$3:AK$100,AK$1,FALSE)),0,VLOOKUP('W. VaR &amp; Peak Pos By Trader'!$A39,'Import Peak'!$A$3:AK$100,AK$1,FALSE))</f>
        <v>0</v>
      </c>
      <c r="AL41" s="14">
        <f>IF(ISNA(VLOOKUP('W. VaR &amp; Peak Pos By Trader'!$A39,'Import Peak'!$A$3:AL$100,AL$1,FALSE)),0,VLOOKUP('W. VaR &amp; Peak Pos By Trader'!$A39,'Import Peak'!$A$3:AL$100,AL$1,FALSE))</f>
        <v>0</v>
      </c>
      <c r="AM41" s="14">
        <f>IF(ISNA(VLOOKUP('W. VaR &amp; Peak Pos By Trader'!$A39,'Import Peak'!$A$3:AM$100,AM$1,FALSE)),0,VLOOKUP('W. VaR &amp; Peak Pos By Trader'!$A39,'Import Peak'!$A$3:AM$100,AM$1,FALSE))</f>
        <v>0</v>
      </c>
      <c r="AN41" s="14">
        <f>IF(ISNA(VLOOKUP('W. VaR &amp; Peak Pos By Trader'!$A39,'Import Peak'!$A$3:AN$100,AN$1,FALSE)),0,VLOOKUP('W. VaR &amp; Peak Pos By Trader'!$A39,'Import Peak'!$A$3:AN$100,AN$1,FALSE))</f>
        <v>0</v>
      </c>
      <c r="AO41" s="14">
        <f>IF(ISNA(VLOOKUP('W. VaR &amp; Peak Pos By Trader'!$A39,'Import Peak'!$A$3:AO$100,AO$1,FALSE)),0,VLOOKUP('W. VaR &amp; Peak Pos By Trader'!$A39,'Import Peak'!$A$3:AO$100,AO$1,FALSE))</f>
        <v>0</v>
      </c>
      <c r="AP41" s="14">
        <f>IF(ISNA(VLOOKUP('W. VaR &amp; Peak Pos By Trader'!$A39,'Import Peak'!$A$3:AP$100,AP$1,FALSE)),0,VLOOKUP('W. VaR &amp; Peak Pos By Trader'!$A39,'Import Peak'!$A$3:AP$100,AP$1,FALSE))</f>
        <v>0</v>
      </c>
      <c r="AQ41" s="14">
        <f>IF(ISNA(VLOOKUP('W. VaR &amp; Peak Pos By Trader'!$A39,'Import Peak'!$A$3:AQ$100,AQ$1,FALSE)),0,VLOOKUP('W. VaR &amp; Peak Pos By Trader'!$A39,'Import Peak'!$A$3:AQ$100,AQ$1,FALSE))</f>
        <v>0</v>
      </c>
      <c r="AR41" s="14">
        <f>IF(ISNA(VLOOKUP('W. VaR &amp; Peak Pos By Trader'!$A39,'Import Peak'!$A$3:AR$100,AR$1,FALSE)),0,VLOOKUP('W. VaR &amp; Peak Pos By Trader'!$A39,'Import Peak'!$A$3:AR$100,AR$1,FALSE))</f>
        <v>0</v>
      </c>
      <c r="AS41" s="14">
        <f>IF(ISNA(VLOOKUP('W. VaR &amp; Peak Pos By Trader'!$A39,'Import Peak'!$A$3:AS$100,AS$1,FALSE)),0,VLOOKUP('W. VaR &amp; Peak Pos By Trader'!$A39,'Import Peak'!$A$3:AS$100,AS$1,FALSE))</f>
        <v>0</v>
      </c>
      <c r="AT41" s="14">
        <f>IF(ISNA(VLOOKUP('W. VaR &amp; Peak Pos By Trader'!$A39,'Import Peak'!$A$3:AT$100,AT$1,FALSE)),0,VLOOKUP('W. VaR &amp; Peak Pos By Trader'!$A39,'Import Peak'!$A$3:AT$100,AT$1,FALSE))</f>
        <v>0</v>
      </c>
      <c r="AU41" s="14">
        <f>IF(ISNA(VLOOKUP('W. VaR &amp; Peak Pos By Trader'!$A39,'Import Peak'!$A$3:AU$100,AU$1,FALSE)),0,VLOOKUP('W. VaR &amp; Peak Pos By Trader'!$A39,'Import Peak'!$A$3:AU$100,AU$1,FALSE))</f>
        <v>0</v>
      </c>
      <c r="AV41" s="14">
        <f>IF(ISNA(VLOOKUP('W. VaR &amp; Peak Pos By Trader'!$A39,'Import Peak'!$A$3:AV$100,AV$1,FALSE)),0,VLOOKUP('W. VaR &amp; Peak Pos By Trader'!$A39,'Import Peak'!$A$3:AV$100,AV$1,FALSE))</f>
        <v>0</v>
      </c>
      <c r="AW41" s="14">
        <f>IF(ISNA(VLOOKUP('W. VaR &amp; Peak Pos By Trader'!$A39,'Import Peak'!$A$3:AW$100,AW$1,FALSE)),0,VLOOKUP('W. VaR &amp; Peak Pos By Trader'!$A39,'Import Peak'!$A$3:AW$100,AW$1,FALSE))</f>
        <v>0</v>
      </c>
      <c r="AX41" s="14">
        <f>IF(ISNA(VLOOKUP('W. VaR &amp; Peak Pos By Trader'!$A39,'Import Peak'!$A$3:AX$100,AX$1,FALSE)),0,VLOOKUP('W. VaR &amp; Peak Pos By Trader'!$A39,'Import Peak'!$A$3:AX$100,AX$1,FALSE))</f>
        <v>0</v>
      </c>
      <c r="AY41" s="14">
        <f>IF(ISNA(VLOOKUP('W. VaR &amp; Peak Pos By Trader'!$A39,'Import Peak'!$A$3:AY$100,AY$1,FALSE)),0,VLOOKUP('W. VaR &amp; Peak Pos By Trader'!$A39,'Import Peak'!$A$3:AY$100,AY$1,FALSE))</f>
        <v>0</v>
      </c>
      <c r="AZ41" s="14">
        <f>IF(ISNA(VLOOKUP('W. VaR &amp; Peak Pos By Trader'!$A39,'Import Peak'!$A$3:AZ$100,AZ$1,FALSE)),0,VLOOKUP('W. VaR &amp; Peak Pos By Trader'!$A39,'Import Peak'!$A$3:AZ$100,AZ$1,FALSE))</f>
        <v>0</v>
      </c>
      <c r="BA41" s="14">
        <f>IF(ISNA(VLOOKUP('W. VaR &amp; Peak Pos By Trader'!$A39,'Import Peak'!$A$3:BA$100,BA$1,FALSE)),0,VLOOKUP('W. VaR &amp; Peak Pos By Trader'!$A39,'Import Peak'!$A$3:BA$100,BA$1,FALSE))</f>
        <v>0</v>
      </c>
      <c r="BB41" s="14">
        <f>IF(ISNA(VLOOKUP('W. VaR &amp; Peak Pos By Trader'!$A39,'Import Peak'!$A$3:BB$100,BB$1,FALSE)),0,VLOOKUP('W. VaR &amp; Peak Pos By Trader'!$A39,'Import Peak'!$A$3:BB$100,BB$1,FALSE))</f>
        <v>0</v>
      </c>
      <c r="BC41" s="14">
        <f>IF(ISNA(VLOOKUP('W. VaR &amp; Peak Pos By Trader'!$A39,'Import Peak'!$A$3:BC$100,BC$1,FALSE)),0,VLOOKUP('W. VaR &amp; Peak Pos By Trader'!$A39,'Import Peak'!$A$3:BC$100,BC$1,FALSE))</f>
        <v>0</v>
      </c>
      <c r="BD41" s="14">
        <f>IF(ISNA(VLOOKUP('W. VaR &amp; Peak Pos By Trader'!$A39,'Import Peak'!$A$3:BD$100,BD$1,FALSE)),0,VLOOKUP('W. VaR &amp; Peak Pos By Trader'!$A39,'Import Peak'!$A$3:BD$100,BD$1,FALSE))</f>
        <v>0</v>
      </c>
      <c r="BE41" s="14">
        <f>IF(ISNA(VLOOKUP('W. VaR &amp; Peak Pos By Trader'!$A39,'Import Peak'!$A$3:BE$100,BE$1,FALSE)),0,VLOOKUP('W. VaR &amp; Peak Pos By Trader'!$A39,'Import Peak'!$A$3:BE$100,BE$1,FALSE))</f>
        <v>0</v>
      </c>
      <c r="BF41" s="14">
        <f>IF(ISNA(VLOOKUP('W. VaR &amp; Peak Pos By Trader'!$A39,'Import Peak'!$A$3:BF$100,BF$1,FALSE)),0,VLOOKUP('W. VaR &amp; Peak Pos By Trader'!$A39,'Import Peak'!$A$3:BF$100,BF$1,FALSE))</f>
        <v>0</v>
      </c>
      <c r="BG41" s="14">
        <f>IF(ISNA(VLOOKUP('W. VaR &amp; Peak Pos By Trader'!$A39,'Import Peak'!$A$3:BG$100,BG$1,FALSE)),0,VLOOKUP('W. VaR &amp; Peak Pos By Trader'!$A39,'Import Peak'!$A$3:BG$100,BG$1,FALSE))</f>
        <v>0</v>
      </c>
      <c r="BH41" s="14">
        <f>IF(ISNA(VLOOKUP('W. VaR &amp; Peak Pos By Trader'!$A39,'Import Peak'!$A$3:BH$100,BH$1,FALSE)),0,VLOOKUP('W. VaR &amp; Peak Pos By Trader'!$A39,'Import Peak'!$A$3:BH$100,BH$1,FALSE))</f>
        <v>0</v>
      </c>
      <c r="BI41" s="14">
        <f>IF(ISNA(VLOOKUP('W. VaR &amp; Peak Pos By Trader'!$A39,'Import Peak'!$A$3:BI$100,BI$1,FALSE)),0,VLOOKUP('W. VaR &amp; Peak Pos By Trader'!$A39,'Import Peak'!$A$3:BI$100,BI$1,FALSE))</f>
        <v>0</v>
      </c>
      <c r="BJ41" s="14">
        <f>IF(ISNA(VLOOKUP('W. VaR &amp; Peak Pos By Trader'!$A39,'Import Peak'!$A$3:BJ$100,BJ$1,FALSE)),0,VLOOKUP('W. VaR &amp; Peak Pos By Trader'!$A39,'Import Peak'!$A$3:BJ$100,BJ$1,FALSE))</f>
        <v>0</v>
      </c>
      <c r="BK41" s="14">
        <f>IF(ISNA(VLOOKUP('W. VaR &amp; Peak Pos By Trader'!$A39,'Import Peak'!$A$3:BK$100,BK$1,FALSE)),0,VLOOKUP('W. VaR &amp; Peak Pos By Trader'!$A39,'Import Peak'!$A$3:BK$100,BK$1,FALSE))</f>
        <v>0</v>
      </c>
      <c r="BL41" s="14">
        <f>IF(ISNA(VLOOKUP('W. VaR &amp; Peak Pos By Trader'!$A39,'Import Peak'!$A$3:BL$100,BL$1,FALSE)),0,VLOOKUP('W. VaR &amp; Peak Pos By Trader'!$A39,'Import Peak'!$A$3:BL$100,BL$1,FALSE))</f>
        <v>0</v>
      </c>
      <c r="BM41" s="14">
        <f>IF(ISNA(VLOOKUP('W. VaR &amp; Peak Pos By Trader'!$A39,'Import Peak'!$A$3:BM$100,BM$1,FALSE)),0,VLOOKUP('W. VaR &amp; Peak Pos By Trader'!$A39,'Import Peak'!$A$3:BM$100,BM$1,FALSE))</f>
        <v>0</v>
      </c>
      <c r="BN41" s="14">
        <f>IF(ISNA(VLOOKUP('W. VaR &amp; Peak Pos By Trader'!$A39,'Import Peak'!$A$3:BN$100,BN$1,FALSE)),0,VLOOKUP('W. VaR &amp; Peak Pos By Trader'!$A39,'Import Peak'!$A$3:BN$100,BN$1,FALSE))</f>
        <v>0</v>
      </c>
      <c r="BO41" s="14">
        <f>IF(ISNA(VLOOKUP('W. VaR &amp; Peak Pos By Trader'!$A39,'Import Peak'!$A$3:BO$100,BO$1,FALSE)),0,VLOOKUP('W. VaR &amp; Peak Pos By Trader'!$A39,'Import Peak'!$A$3:BO$100,BO$1,FALSE))</f>
        <v>0</v>
      </c>
      <c r="BP41" s="14">
        <f>IF(ISNA(VLOOKUP('W. VaR &amp; Peak Pos By Trader'!$A39,'Import Peak'!$A$3:BP$100,BP$1,FALSE)),0,VLOOKUP('W. VaR &amp; Peak Pos By Trader'!$A39,'Import Peak'!$A$3:BP$100,BP$1,FALSE))</f>
        <v>0</v>
      </c>
      <c r="BQ41" s="14">
        <f>IF(ISNA(VLOOKUP('W. VaR &amp; Peak Pos By Trader'!$A39,'Import Peak'!$A$3:BQ$100,BQ$1,FALSE)),0,VLOOKUP('W. VaR &amp; Peak Pos By Trader'!$A39,'Import Peak'!$A$3:BQ$100,BQ$1,FALSE))</f>
        <v>0</v>
      </c>
      <c r="BR41" s="14">
        <f>IF(ISNA(VLOOKUP('W. VaR &amp; Peak Pos By Trader'!$A39,'Import Peak'!$A$3:BR$100,BR$1,FALSE)),0,VLOOKUP('W. VaR &amp; Peak Pos By Trader'!$A39,'Import Peak'!$A$3:BR$100,BR$1,FALSE))</f>
        <v>0</v>
      </c>
      <c r="BS41" s="14">
        <f>IF(ISNA(VLOOKUP('W. VaR &amp; Peak Pos By Trader'!$A39,'Import Peak'!$A$3:BS$100,BS$1,FALSE)),0,VLOOKUP('W. VaR &amp; Peak Pos By Trader'!$A39,'Import Peak'!$A$3:BS$100,BS$1,FALSE))</f>
        <v>0</v>
      </c>
      <c r="BT41" s="14">
        <f>IF(ISNA(VLOOKUP('W. VaR &amp; Peak Pos By Trader'!$A39,'Import Peak'!$A$3:BT$100,BT$1,FALSE)),0,VLOOKUP('W. VaR &amp; Peak Pos By Trader'!$A39,'Import Peak'!$A$3:BT$100,BT$1,FALSE))</f>
        <v>0</v>
      </c>
      <c r="BU41" s="14">
        <f>IF(ISNA(VLOOKUP('W. VaR &amp; Peak Pos By Trader'!$A39,'Import Peak'!$A$3:BU$100,BU$1,FALSE)),0,VLOOKUP('W. VaR &amp; Peak Pos By Trader'!$A39,'Import Peak'!$A$3:BU$100,BU$1,FALSE))</f>
        <v>0</v>
      </c>
      <c r="BV41" s="14">
        <f>IF(ISNA(VLOOKUP('W. VaR &amp; Peak Pos By Trader'!$A39,'Import Peak'!$A$3:BV$100,BV$1,FALSE)),0,VLOOKUP('W. VaR &amp; Peak Pos By Trader'!$A39,'Import Peak'!$A$3:BV$100,BV$1,FALSE))</f>
        <v>0</v>
      </c>
      <c r="BW41" s="14">
        <f>IF(ISNA(VLOOKUP('W. VaR &amp; Peak Pos By Trader'!$A39,'Import Peak'!$A$3:BW$100,BW$1,FALSE)),0,VLOOKUP('W. VaR &amp; Peak Pos By Trader'!$A39,'Import Peak'!$A$3:BW$100,BW$1,FALSE))</f>
        <v>0</v>
      </c>
      <c r="BX41" s="14">
        <f>IF(ISNA(VLOOKUP('W. VaR &amp; Peak Pos By Trader'!$A39,'Import Peak'!$A$3:BX$100,BX$1,FALSE)),0,VLOOKUP('W. VaR &amp; Peak Pos By Trader'!$A39,'Import Peak'!$A$3:BX$100,BX$1,FALSE))</f>
        <v>0</v>
      </c>
      <c r="BY41" s="14">
        <f>IF(ISNA(VLOOKUP('W. VaR &amp; Peak Pos By Trader'!$A39,'Import Peak'!$A$3:BY$100,BY$1,FALSE)),0,VLOOKUP('W. VaR &amp; Peak Pos By Trader'!$A39,'Import Peak'!$A$3:BY$100,BY$1,FALSE))</f>
        <v>0</v>
      </c>
      <c r="BZ41" s="14">
        <f>IF(ISNA(VLOOKUP('W. VaR &amp; Peak Pos By Trader'!$A39,'Import Peak'!$A$3:BZ$100,BZ$1,FALSE)),0,VLOOKUP('W. VaR &amp; Peak Pos By Trader'!$A39,'Import Peak'!$A$3:BZ$100,BZ$1,FALSE))</f>
        <v>0</v>
      </c>
      <c r="CA41" s="14">
        <f>IF(ISNA(VLOOKUP('W. VaR &amp; Peak Pos By Trader'!$A39,'Import Peak'!$A$3:CA$100,CA$1,FALSE)),0,VLOOKUP('W. VaR &amp; Peak Pos By Trader'!$A39,'Import Peak'!$A$3:CA$100,CA$1,FALSE))</f>
        <v>0</v>
      </c>
      <c r="CB41" s="14">
        <f>IF(ISNA(VLOOKUP('W. VaR &amp; Peak Pos By Trader'!$A39,'Import Peak'!$A$3:CB$100,CB$1,FALSE)),0,VLOOKUP('W. VaR &amp; Peak Pos By Trader'!$A39,'Import Peak'!$A$3:CB$100,CB$1,FALSE))</f>
        <v>0</v>
      </c>
      <c r="CC41" s="14">
        <f>IF(ISNA(VLOOKUP('W. VaR &amp; Peak Pos By Trader'!$A39,'Import Peak'!$A$3:CC$100,CC$1,FALSE)),0,VLOOKUP('W. VaR &amp; Peak Pos By Trader'!$A39,'Import Peak'!$A$3:CC$100,CC$1,FALSE))</f>
        <v>0</v>
      </c>
      <c r="CD41" s="14">
        <f>IF(ISNA(VLOOKUP('W. VaR &amp; Peak Pos By Trader'!$A39,'Import Peak'!$A$3:CD$100,CD$1,FALSE)),0,VLOOKUP('W. VaR &amp; Peak Pos By Trader'!$A39,'Import Peak'!$A$3:CD$100,CD$1,FALSE))</f>
        <v>0</v>
      </c>
      <c r="CE41" s="14">
        <f>IF(ISNA(VLOOKUP('W. VaR &amp; Peak Pos By Trader'!$A39,'Import Peak'!$A$3:CE$100,CE$1,FALSE)),0,VLOOKUP('W. VaR &amp; Peak Pos By Trader'!$A39,'Import Peak'!$A$3:CE$100,CE$1,FALSE))</f>
        <v>0</v>
      </c>
      <c r="CF41" s="14">
        <f>IF(ISNA(VLOOKUP('W. VaR &amp; Peak Pos By Trader'!$A39,'Import Peak'!$A$3:CF$100,CF$1,FALSE)),0,VLOOKUP('W. VaR &amp; Peak Pos By Trader'!$A39,'Import Peak'!$A$3:CF$100,CF$1,FALSE))</f>
        <v>0</v>
      </c>
      <c r="CG41" s="14">
        <f>IF(ISNA(VLOOKUP('W. VaR &amp; Peak Pos By Trader'!$A39,'Import Peak'!$A$3:CG$100,CG$1,FALSE)),0,VLOOKUP('W. VaR &amp; Peak Pos By Trader'!$A39,'Import Peak'!$A$3:CG$100,CG$1,FALSE))</f>
        <v>0</v>
      </c>
      <c r="CH41" s="14">
        <f>IF(ISNA(VLOOKUP('W. VaR &amp; Peak Pos By Trader'!$A39,'Import Peak'!$A$3:CH$100,CH$1,FALSE)),0,VLOOKUP('W. VaR &amp; Peak Pos By Trader'!$A39,'Import Peak'!$A$3:CH$100,CH$1,FALSE))</f>
        <v>0</v>
      </c>
      <c r="CI41" s="14">
        <f>IF(ISNA(VLOOKUP('W. VaR &amp; Peak Pos By Trader'!$A39,'Import Peak'!$A$3:CI$100,CI$1,FALSE)),0,VLOOKUP('W. VaR &amp; Peak Pos By Trader'!$A39,'Import Peak'!$A$3:CI$100,CI$1,FALSE))</f>
        <v>0</v>
      </c>
      <c r="CJ41" s="14">
        <f>IF(ISNA(VLOOKUP('W. VaR &amp; Peak Pos By Trader'!$A39,'Import Peak'!$A$3:CJ$100,CJ$1,FALSE)),0,VLOOKUP('W. VaR &amp; Peak Pos By Trader'!$A39,'Import Peak'!$A$3:CJ$100,CJ$1,FALSE))</f>
        <v>0</v>
      </c>
      <c r="CK41" s="14">
        <f>IF(ISNA(VLOOKUP('W. VaR &amp; Peak Pos By Trader'!$A39,'Import Peak'!$A$3:CK$100,CK$1,FALSE)),0,VLOOKUP('W. VaR &amp; Peak Pos By Trader'!$A39,'Import Peak'!$A$3:CK$100,CK$1,FALSE))</f>
        <v>0</v>
      </c>
      <c r="CL41" s="14">
        <f>IF(ISNA(VLOOKUP('W. VaR &amp; Peak Pos By Trader'!$A39,'Import Peak'!$A$3:CL$100,CL$1,FALSE)),0,VLOOKUP('W. VaR &amp; Peak Pos By Trader'!$A39,'Import Peak'!$A$3:CL$100,CL$1,FALSE))</f>
        <v>0</v>
      </c>
      <c r="CM41" s="14">
        <f>IF(ISNA(VLOOKUP('W. VaR &amp; Peak Pos By Trader'!$A39,'Import Peak'!$A$3:CM$100,CM$1,FALSE)),0,VLOOKUP('W. VaR &amp; Peak Pos By Trader'!$A39,'Import Peak'!$A$3:CM$100,CM$1,FALSE))</f>
        <v>0</v>
      </c>
      <c r="CN41" s="14">
        <f>IF(ISNA(VLOOKUP('W. VaR &amp; Peak Pos By Trader'!$A39,'Import Peak'!$A$3:CN$100,CN$1,FALSE)),0,VLOOKUP('W. VaR &amp; Peak Pos By Trader'!$A39,'Import Peak'!$A$3:CN$100,CN$1,FALSE))</f>
        <v>0</v>
      </c>
      <c r="CO41" s="14">
        <f>IF(ISNA(VLOOKUP('W. VaR &amp; Peak Pos By Trader'!$A39,'Import Peak'!$A$3:CO$100,CO$1,FALSE)),0,VLOOKUP('W. VaR &amp; Peak Pos By Trader'!$A39,'Import Peak'!$A$3:CO$100,CO$1,FALSE))</f>
        <v>0</v>
      </c>
      <c r="CP41" s="14">
        <f>IF(ISNA(VLOOKUP('W. VaR &amp; Peak Pos By Trader'!$A39,'Import Peak'!$A$3:CP$100,CP$1,FALSE)),0,VLOOKUP('W. VaR &amp; Peak Pos By Trader'!$A39,'Import Peak'!$A$3:CP$100,CP$1,FALSE))</f>
        <v>0</v>
      </c>
      <c r="CQ41" s="14">
        <f>IF(ISNA(VLOOKUP('W. VaR &amp; Peak Pos By Trader'!$A39,'Import Peak'!$A$3:CQ$100,CQ$1,FALSE)),0,VLOOKUP('W. VaR &amp; Peak Pos By Trader'!$A39,'Import Peak'!$A$3:CQ$100,CQ$1,FALSE))</f>
        <v>0</v>
      </c>
      <c r="CR41" s="14">
        <f>IF(ISNA(VLOOKUP('W. VaR &amp; Peak Pos By Trader'!$A39,'Import Peak'!$A$3:CR$100,CR$1,FALSE)),0,VLOOKUP('W. VaR &amp; Peak Pos By Trader'!$A39,'Import Peak'!$A$3:CR$100,CR$1,FALSE))</f>
        <v>0</v>
      </c>
      <c r="CS41" s="14">
        <f>IF(ISNA(VLOOKUP('W. VaR &amp; Peak Pos By Trader'!$A39,'Import Peak'!$A$3:CS$100,CS$1,FALSE)),0,VLOOKUP('W. VaR &amp; Peak Pos By Trader'!$A39,'Import Peak'!$A$3:CS$100,CS$1,FALSE))</f>
        <v>0</v>
      </c>
      <c r="CT41" s="14">
        <f>IF(ISNA(VLOOKUP('W. VaR &amp; Peak Pos By Trader'!$A39,'Import Peak'!$A$3:CT$100,CT$1,FALSE)),0,VLOOKUP('W. VaR &amp; Peak Pos By Trader'!$A39,'Import Peak'!$A$3:CT$100,CT$1,FALSE))</f>
        <v>0</v>
      </c>
      <c r="CU41" s="14">
        <f>IF(ISNA(VLOOKUP('W. VaR &amp; Peak Pos By Trader'!$A39,'Import Peak'!$A$3:CU$100,CU$1,FALSE)),0,VLOOKUP('W. VaR &amp; Peak Pos By Trader'!$A39,'Import Peak'!$A$3:CU$100,CU$1,FALSE))</f>
        <v>0</v>
      </c>
      <c r="CV41" s="14">
        <f>IF(ISNA(VLOOKUP('W. VaR &amp; Peak Pos By Trader'!$A39,'Import Peak'!$A$3:CV$100,CV$1,FALSE)),0,VLOOKUP('W. VaR &amp; Peak Pos By Trader'!$A39,'Import Peak'!$A$3:CV$100,CV$1,FALSE))</f>
        <v>0</v>
      </c>
      <c r="CW41" s="14">
        <f>IF(ISNA(VLOOKUP('W. VaR &amp; Peak Pos By Trader'!$A39,'Import Peak'!$A$3:CW$100,CW$1,FALSE)),0,VLOOKUP('W. VaR &amp; Peak Pos By Trader'!$A39,'Import Peak'!$A$3:CW$100,CW$1,FALSE))</f>
        <v>0</v>
      </c>
      <c r="CX41" s="14">
        <f>IF(ISNA(VLOOKUP('W. VaR &amp; Peak Pos By Trader'!$A39,'Import Peak'!$A$3:CX$100,CX$1,FALSE)),0,VLOOKUP('W. VaR &amp; Peak Pos By Trader'!$A39,'Import Peak'!$A$3:CX$100,CX$1,FALSE))</f>
        <v>0</v>
      </c>
      <c r="CY41" s="14">
        <f>IF(ISNA(VLOOKUP('W. VaR &amp; Peak Pos By Trader'!$A39,'Import Peak'!$A$3:CY$100,CY$1,FALSE)),0,VLOOKUP('W. VaR &amp; Peak Pos By Trader'!$A39,'Import Peak'!$A$3:CY$100,CY$1,FALSE))</f>
        <v>0</v>
      </c>
      <c r="CZ41" s="14">
        <f>IF(ISNA(VLOOKUP('W. VaR &amp; Peak Pos By Trader'!$A39,'Import Peak'!$A$3:CZ$100,CZ$1,FALSE)),0,VLOOKUP('W. VaR &amp; Peak Pos By Trader'!$A39,'Import Peak'!$A$3:CZ$100,CZ$1,FALSE))</f>
        <v>0</v>
      </c>
      <c r="DA41" s="14">
        <f>IF(ISNA(VLOOKUP('W. VaR &amp; Peak Pos By Trader'!$A39,'Import Peak'!$A$3:DA$100,DA$1,FALSE)),0,VLOOKUP('W. VaR &amp; Peak Pos By Trader'!$A39,'Import Peak'!$A$3:DA$100,DA$1,FALSE))</f>
        <v>0</v>
      </c>
      <c r="DB41" s="14">
        <f>IF(ISNA(VLOOKUP('W. VaR &amp; Peak Pos By Trader'!$A39,'Import Peak'!$A$3:DB$100,DB$1,FALSE)),0,VLOOKUP('W. VaR &amp; Peak Pos By Trader'!$A39,'Import Peak'!$A$3:DB$100,DB$1,FALSE))</f>
        <v>0</v>
      </c>
      <c r="DC41" s="14">
        <f>IF(ISNA(VLOOKUP('W. VaR &amp; Peak Pos By Trader'!$A39,'Import Peak'!$A$3:DC$100,DC$1,FALSE)),0,VLOOKUP('W. VaR &amp; Peak Pos By Trader'!$A39,'Import Peak'!$A$3:DC$100,DC$1,FALSE))</f>
        <v>0</v>
      </c>
      <c r="DD41" s="14">
        <f>IF(ISNA(VLOOKUP('W. VaR &amp; Peak Pos By Trader'!$A39,'Import Peak'!$A$3:DD$100,DD$1,FALSE)),0,VLOOKUP('W. VaR &amp; Peak Pos By Trader'!$A39,'Import Peak'!$A$3:DD$100,DD$1,FALSE))</f>
        <v>0</v>
      </c>
      <c r="DE41" s="14">
        <f>IF(ISNA(VLOOKUP('W. VaR &amp; Peak Pos By Trader'!$A39,'Import Peak'!$A$3:DE$100,DE$1,FALSE)),0,VLOOKUP('W. VaR &amp; Peak Pos By Trader'!$A39,'Import Peak'!$A$3:DE$100,DE$1,FALSE))</f>
        <v>0</v>
      </c>
      <c r="DF41" s="14">
        <f>IF(ISNA(VLOOKUP('W. VaR &amp; Peak Pos By Trader'!$A39,'Import Peak'!$A$3:DF$100,DF$1,FALSE)),0,VLOOKUP('W. VaR &amp; Peak Pos By Trader'!$A39,'Import Peak'!$A$3:DF$100,DF$1,FALSE))</f>
        <v>0</v>
      </c>
      <c r="DG41" s="14">
        <f>IF(ISNA(VLOOKUP('W. VaR &amp; Peak Pos By Trader'!$A39,'Import Peak'!$A$3:DG$100,DG$1,FALSE)),0,VLOOKUP('W. VaR &amp; Peak Pos By Trader'!$A39,'Import Peak'!$A$3:DG$100,DG$1,FALSE))</f>
        <v>0</v>
      </c>
      <c r="DH41" s="14">
        <f>IF(ISNA(VLOOKUP('W. VaR &amp; Peak Pos By Trader'!$A39,'Import Peak'!$A$3:DH$100,DH$1,FALSE)),0,VLOOKUP('W. VaR &amp; Peak Pos By Trader'!$A39,'Import Peak'!$A$3:DH$100,DH$1,FALSE))</f>
        <v>0</v>
      </c>
      <c r="DI41" s="14">
        <f>IF(ISNA(VLOOKUP('W. VaR &amp; Peak Pos By Trader'!$A39,'Import Peak'!$A$3:DI$100,DI$1,FALSE)),0,VLOOKUP('W. VaR &amp; Peak Pos By Trader'!$A39,'Import Peak'!$A$3:DI$100,DI$1,FALSE))</f>
        <v>0</v>
      </c>
      <c r="DJ41" s="14">
        <f>IF(ISNA(VLOOKUP('W. VaR &amp; Peak Pos By Trader'!$A39,'Import Peak'!$A$3:DJ$100,DJ$1,FALSE)),0,VLOOKUP('W. VaR &amp; Peak Pos By Trader'!$A39,'Import Peak'!$A$3:DJ$100,DJ$1,FALSE))</f>
        <v>0</v>
      </c>
      <c r="DK41" s="14">
        <f>IF(ISNA(VLOOKUP('W. VaR &amp; Peak Pos By Trader'!$A39,'Import Peak'!$A$3:DK$100,DK$1,FALSE)),0,VLOOKUP('W. VaR &amp; Peak Pos By Trader'!$A39,'Import Peak'!$A$3:DK$100,DK$1,FALSE))</f>
        <v>0</v>
      </c>
      <c r="DL41" s="14">
        <f>IF(ISNA(VLOOKUP('W. VaR &amp; Peak Pos By Trader'!$A39,'Import Peak'!$A$3:DL$100,DL$1,FALSE)),0,VLOOKUP('W. VaR &amp; Peak Pos By Trader'!$A39,'Import Peak'!$A$3:DL$100,DL$1,FALSE))</f>
        <v>0</v>
      </c>
      <c r="DM41" s="14">
        <f>IF(ISNA(VLOOKUP('W. VaR &amp; Peak Pos By Trader'!$A39,'Import Peak'!$A$3:DM$100,DM$1,FALSE)),0,VLOOKUP('W. VaR &amp; Peak Pos By Trader'!$A39,'Import Peak'!$A$3:DM$100,DM$1,FALSE))</f>
        <v>0</v>
      </c>
      <c r="DN41" s="14">
        <f>IF(ISNA(VLOOKUP('W. VaR &amp; Peak Pos By Trader'!$A39,'Import Peak'!$A$3:DN$100,DN$1,FALSE)),0,VLOOKUP('W. VaR &amp; Peak Pos By Trader'!$A39,'Import Peak'!$A$3:DN$100,DN$1,FALSE))</f>
        <v>0</v>
      </c>
      <c r="DO41" s="14">
        <f>IF(ISNA(VLOOKUP('W. VaR &amp; Peak Pos By Trader'!$A39,'Import Peak'!$A$3:DO$100,DO$1,FALSE)),0,VLOOKUP('W. VaR &amp; Peak Pos By Trader'!$A39,'Import Peak'!$A$3:DO$100,DO$1,FALSE))</f>
        <v>0</v>
      </c>
      <c r="DP41" s="14">
        <f>IF(ISNA(VLOOKUP('W. VaR &amp; Peak Pos By Trader'!$A39,'Import Peak'!$A$3:DP$100,DP$1,FALSE)),0,VLOOKUP('W. VaR &amp; Peak Pos By Trader'!$A39,'Import Peak'!$A$3:DP$100,DP$1,FALSE))</f>
        <v>0</v>
      </c>
      <c r="DQ41" s="14">
        <f>IF(ISNA(VLOOKUP('W. VaR &amp; Peak Pos By Trader'!$A39,'Import Peak'!$A$3:DQ$100,DQ$1,FALSE)),0,VLOOKUP('W. VaR &amp; Peak Pos By Trader'!$A39,'Import Peak'!$A$3:DQ$100,DQ$1,FALSE))</f>
        <v>0</v>
      </c>
      <c r="DR41" s="14">
        <f>IF(ISNA(VLOOKUP('W. VaR &amp; Peak Pos By Trader'!$A39,'Import Peak'!$A$3:DR$100,DR$1,FALSE)),0,VLOOKUP('W. VaR &amp; Peak Pos By Trader'!$A39,'Import Peak'!$A$3:DR$100,DR$1,FALSE))</f>
        <v>0</v>
      </c>
      <c r="DS41" s="14">
        <f>IF(ISNA(VLOOKUP('W. VaR &amp; Peak Pos By Trader'!$A39,'Import Peak'!$A$3:DS$100,DS$1,FALSE)),0,VLOOKUP('W. VaR &amp; Peak Pos By Trader'!$A39,'Import Peak'!$A$3:DS$100,DS$1,FALSE))</f>
        <v>0</v>
      </c>
      <c r="DT41" s="14">
        <f>IF(ISNA(VLOOKUP('W. VaR &amp; Peak Pos By Trader'!$A39,'Import Peak'!$A$3:DT$100,DT$1,FALSE)),0,VLOOKUP('W. VaR &amp; Peak Pos By Trader'!$A39,'Import Peak'!$A$3:DT$100,DT$1,FALSE))</f>
        <v>0</v>
      </c>
      <c r="DU41" s="14">
        <f>IF(ISNA(VLOOKUP('W. VaR &amp; Peak Pos By Trader'!$A39,'Import Peak'!$A$3:DU$100,DU$1,FALSE)),0,VLOOKUP('W. VaR &amp; Peak Pos By Trader'!$A39,'Import Peak'!$A$3:DU$100,DU$1,FALSE))</f>
        <v>0</v>
      </c>
      <c r="DV41" s="14">
        <f>IF(ISNA(VLOOKUP('W. VaR &amp; Peak Pos By Trader'!$A39,'Import Peak'!$A$3:DV$100,DV$1,FALSE)),0,VLOOKUP('W. VaR &amp; Peak Pos By Trader'!$A39,'Import Peak'!$A$3:DV$100,DV$1,FALSE))</f>
        <v>0</v>
      </c>
      <c r="DW41" s="14">
        <f>IF(ISNA(VLOOKUP('W. VaR &amp; Peak Pos By Trader'!$A39,'Import Peak'!$A$3:DW$100,DW$1,FALSE)),0,VLOOKUP('W. VaR &amp; Peak Pos By Trader'!$A39,'Import Peak'!$A$3:DW$100,DW$1,FALSE))</f>
        <v>0</v>
      </c>
      <c r="DX41" s="14">
        <f>IF(ISNA(VLOOKUP('W. VaR &amp; Peak Pos By Trader'!$A39,'Import Peak'!$A$3:DX$100,DX$1,FALSE)),0,VLOOKUP('W. VaR &amp; Peak Pos By Trader'!$A39,'Import Peak'!$A$3:DX$100,DX$1,FALSE))</f>
        <v>0</v>
      </c>
      <c r="DY41" s="14">
        <f>IF(ISNA(VLOOKUP('W. VaR &amp; Peak Pos By Trader'!$A39,'Import Peak'!$A$3:DY$100,DY$1,FALSE)),0,VLOOKUP('W. VaR &amp; Peak Pos By Trader'!$A39,'Import Peak'!$A$3:DY$100,DY$1,FALSE))</f>
        <v>0</v>
      </c>
      <c r="DZ41" s="14">
        <f>IF(ISNA(VLOOKUP('W. VaR &amp; Peak Pos By Trader'!$A39,'Import Peak'!$A$3:DZ$100,DZ$1,FALSE)),0,VLOOKUP('W. VaR &amp; Peak Pos By Trader'!$A39,'Import Peak'!$A$3:DZ$100,DZ$1,FALSE))</f>
        <v>0</v>
      </c>
      <c r="EA41" s="14">
        <f>IF(ISNA(VLOOKUP('W. VaR &amp; Peak Pos By Trader'!$A39,'Import Peak'!$A$3:EA$100,EA$1,FALSE)),0,VLOOKUP('W. VaR &amp; Peak Pos By Trader'!$A39,'Import Peak'!$A$3:EA$100,EA$1,FALSE))</f>
        <v>0</v>
      </c>
      <c r="EB41" s="14">
        <f>IF(ISNA(VLOOKUP('W. VaR &amp; Peak Pos By Trader'!$A39,'Import Peak'!$A$3:EB$100,EB$1,FALSE)),0,VLOOKUP('W. VaR &amp; Peak Pos By Trader'!$A39,'Import Peak'!$A$3:EB$100,EB$1,FALSE))</f>
        <v>0</v>
      </c>
      <c r="EC41" s="14">
        <f>IF(ISNA(VLOOKUP('W. VaR &amp; Peak Pos By Trader'!$A39,'Import Peak'!$A$3:EC$100,EC$1,FALSE)),0,VLOOKUP('W. VaR &amp; Peak Pos By Trader'!$A39,'Import Peak'!$A$3:EC$100,EC$1,FALSE))</f>
        <v>0</v>
      </c>
      <c r="ED41" s="14">
        <f>IF(ISNA(VLOOKUP('W. VaR &amp; Peak Pos By Trader'!$A39,'Import Peak'!$A$3:ED$100,ED$1,FALSE)),0,VLOOKUP('W. VaR &amp; Peak Pos By Trader'!$A39,'Import Peak'!$A$3:ED$100,ED$1,FALSE))</f>
        <v>0</v>
      </c>
      <c r="EE41" s="14">
        <f>IF(ISNA(VLOOKUP('W. VaR &amp; Peak Pos By Trader'!$A39,'Import Peak'!$A$3:EE$100,EE$1,FALSE)),0,VLOOKUP('W. VaR &amp; Peak Pos By Trader'!$A39,'Import Peak'!$A$3:EE$100,EE$1,FALSE))</f>
        <v>0</v>
      </c>
      <c r="EF41" s="14">
        <f>IF(ISNA(VLOOKUP('W. VaR &amp; Peak Pos By Trader'!$A39,'Import Peak'!$A$3:EF$100,EF$1,FALSE)),0,VLOOKUP('W. VaR &amp; Peak Pos By Trader'!$A39,'Import Peak'!$A$3:EF$100,EF$1,FALSE))</f>
        <v>0</v>
      </c>
      <c r="EG41" s="14">
        <f>IF(ISNA(VLOOKUP('W. VaR &amp; Peak Pos By Trader'!$A39,'Import Peak'!$A$3:EG$100,EG$1,FALSE)),0,VLOOKUP('W. VaR &amp; Peak Pos By Trader'!$A39,'Import Peak'!$A$3:EG$100,EG$1,FALSE))</f>
        <v>0</v>
      </c>
      <c r="EH41" s="14">
        <f>IF(ISNA(VLOOKUP('W. VaR &amp; Peak Pos By Trader'!$A39,'Import Peak'!$A$3:EH$100,EH$1,FALSE)),0,VLOOKUP('W. VaR &amp; Peak Pos By Trader'!$A39,'Import Peak'!$A$3:EH$100,EH$1,FALSE))</f>
        <v>0</v>
      </c>
      <c r="EI41" s="14">
        <f>IF(ISNA(VLOOKUP('W. VaR &amp; Peak Pos By Trader'!$A39,'Import Peak'!$A$3:EI$100,EI$1,FALSE)),0,VLOOKUP('W. VaR &amp; Peak Pos By Trader'!$A39,'Import Peak'!$A$3:EI$100,EI$1,FALSE))</f>
        <v>0</v>
      </c>
      <c r="EJ41" s="14">
        <f>IF(ISNA(VLOOKUP('W. VaR &amp; Peak Pos By Trader'!$A39,'Import Peak'!$A$3:EJ$100,EJ$1,FALSE)),0,VLOOKUP('W. VaR &amp; Peak Pos By Trader'!$A39,'Import Peak'!$A$3:EJ$100,EJ$1,FALSE))</f>
        <v>0</v>
      </c>
      <c r="EK41" s="14">
        <f>IF(ISNA(VLOOKUP('W. VaR &amp; Peak Pos By Trader'!$A39,'Import Peak'!$A$3:EK$100,EK$1,FALSE)),0,VLOOKUP('W. VaR &amp; Peak Pos By Trader'!$A39,'Import Peak'!$A$3:EK$100,EK$1,FALSE))</f>
        <v>0</v>
      </c>
      <c r="EL41" s="14">
        <f>IF(ISNA(VLOOKUP('W. VaR &amp; Peak Pos By Trader'!$A39,'Import Peak'!$A$3:EL$100,EL$1,FALSE)),0,VLOOKUP('W. VaR &amp; Peak Pos By Trader'!$A39,'Import Peak'!$A$3:EL$100,EL$1,FALSE))</f>
        <v>0</v>
      </c>
      <c r="EM41" s="14">
        <f>IF(ISNA(VLOOKUP('W. VaR &amp; Peak Pos By Trader'!$A39,'Import Peak'!$A$3:EM$100,EM$1,FALSE)),0,VLOOKUP('W. VaR &amp; Peak Pos By Trader'!$A39,'Import Peak'!$A$3:EM$100,EM$1,FALSE))</f>
        <v>0</v>
      </c>
      <c r="EN41" s="14">
        <f>IF(ISNA(VLOOKUP('W. VaR &amp; Peak Pos By Trader'!$A39,'Import Peak'!$A$3:EN$100,EN$1,FALSE)),0,VLOOKUP('W. VaR &amp; Peak Pos By Trader'!$A39,'Import Peak'!$A$3:EN$100,EN$1,FALSE))</f>
        <v>0</v>
      </c>
      <c r="EO41" s="14">
        <f>IF(ISNA(VLOOKUP('W. VaR &amp; Peak Pos By Trader'!$A39,'Import Peak'!$A$3:EO$100,EO$1,FALSE)),0,VLOOKUP('W. VaR &amp; Peak Pos By Trader'!$A39,'Import Peak'!$A$3:EO$100,EO$1,FALSE))</f>
        <v>0</v>
      </c>
      <c r="EP41" s="14">
        <f>IF(ISNA(VLOOKUP('W. VaR &amp; Peak Pos By Trader'!$A39,'Import Peak'!$A$3:EP$100,EP$1,FALSE)),0,VLOOKUP('W. VaR &amp; Peak Pos By Trader'!$A39,'Import Peak'!$A$3:EP$100,EP$1,FALSE))</f>
        <v>0</v>
      </c>
      <c r="EQ41" s="14">
        <f>IF(ISNA(VLOOKUP('W. VaR &amp; Peak Pos By Trader'!$A39,'Import Peak'!$A$3:EQ$100,EQ$1,FALSE)),0,VLOOKUP('W. VaR &amp; Peak Pos By Trader'!$A39,'Import Peak'!$A$3:EQ$100,EQ$1,FALSE))</f>
        <v>0</v>
      </c>
      <c r="ER41" s="14">
        <f>IF(ISNA(VLOOKUP('W. VaR &amp; Peak Pos By Trader'!$A39,'Import Peak'!$A$3:ER$100,ER$1,FALSE)),0,VLOOKUP('W. VaR &amp; Peak Pos By Trader'!$A39,'Import Peak'!$A$3:ER$100,ER$1,FALSE))</f>
        <v>0</v>
      </c>
      <c r="ES41" s="14">
        <f>IF(ISNA(VLOOKUP('W. VaR &amp; Peak Pos By Trader'!$A39,'Import Peak'!$A$3:ES$100,ES$1,FALSE)),0,VLOOKUP('W. VaR &amp; Peak Pos By Trader'!$A39,'Import Peak'!$A$3:ES$100,ES$1,FALSE))</f>
        <v>0</v>
      </c>
      <c r="ET41" s="14">
        <f>IF(ISNA(VLOOKUP('W. VaR &amp; Peak Pos By Trader'!$A39,'Import Peak'!$A$3:ET$100,ET$1,FALSE)),0,VLOOKUP('W. VaR &amp; Peak Pos By Trader'!$A39,'Import Peak'!$A$3:ET$100,ET$1,FALSE))</f>
        <v>0</v>
      </c>
      <c r="EU41" s="14">
        <f>IF(ISNA(VLOOKUP('W. VaR &amp; Peak Pos By Trader'!$A39,'Import Peak'!$A$3:EU$100,EU$1,FALSE)),0,VLOOKUP('W. VaR &amp; Peak Pos By Trader'!$A39,'Import Peak'!$A$3:EU$100,EU$1,FALSE))</f>
        <v>0</v>
      </c>
      <c r="EV41" s="14">
        <f>IF(ISNA(VLOOKUP('W. VaR &amp; Peak Pos By Trader'!$A39,'Import Peak'!$A$3:EV$100,EV$1,FALSE)),0,VLOOKUP('W. VaR &amp; Peak Pos By Trader'!$A39,'Import Peak'!$A$3:EV$100,EV$1,FALSE))</f>
        <v>0</v>
      </c>
      <c r="EW41" s="14">
        <f>IF(ISNA(VLOOKUP('W. VaR &amp; Peak Pos By Trader'!$A39,'Import Peak'!$A$3:EW$100,EW$1,FALSE)),0,VLOOKUP('W. VaR &amp; Peak Pos By Trader'!$A39,'Import Peak'!$A$3:EW$100,EW$1,FALSE))</f>
        <v>0</v>
      </c>
      <c r="EX41" s="14">
        <f>IF(ISNA(VLOOKUP('W. VaR &amp; Peak Pos By Trader'!$A39,'Import Peak'!$A$3:EX$100,EX$1,FALSE)),0,VLOOKUP('W. VaR &amp; Peak Pos By Trader'!$A39,'Import Peak'!$A$3:EX$100,EX$1,FALSE))</f>
        <v>0</v>
      </c>
      <c r="EY41" s="14">
        <f>IF(ISNA(VLOOKUP('W. VaR &amp; Peak Pos By Trader'!$A39,'Import Peak'!$A$3:EY$100,EY$1,FALSE)),0,VLOOKUP('W. VaR &amp; Peak Pos By Trader'!$A39,'Import Peak'!$A$3:EY$100,EY$1,FALSE))</f>
        <v>0</v>
      </c>
      <c r="EZ41" s="14">
        <f>IF(ISNA(VLOOKUP('W. VaR &amp; Peak Pos By Trader'!$A39,'Import Peak'!$A$3:EZ$100,EZ$1,FALSE)),0,VLOOKUP('W. VaR &amp; Peak Pos By Trader'!$A39,'Import Peak'!$A$3:EZ$100,EZ$1,FALSE))</f>
        <v>0</v>
      </c>
      <c r="FA41" s="14">
        <f>IF(ISNA(VLOOKUP('W. VaR &amp; Peak Pos By Trader'!$A39,'Import Peak'!$A$3:FA$100,FA$1,FALSE)),0,VLOOKUP('W. VaR &amp; Peak Pos By Trader'!$A39,'Import Peak'!$A$3:FA$100,FA$1,FALSE))</f>
        <v>0</v>
      </c>
      <c r="FB41" s="14">
        <f>IF(ISNA(VLOOKUP('W. VaR &amp; Peak Pos By Trader'!$A39,'Import Peak'!$A$3:FB$100,FB$1,FALSE)),0,VLOOKUP('W. VaR &amp; Peak Pos By Trader'!$A39,'Import Peak'!$A$3:FB$100,FB$1,FALSE))</f>
        <v>0</v>
      </c>
      <c r="FC41" s="14">
        <f>IF(ISNA(VLOOKUP('W. VaR &amp; Peak Pos By Trader'!$A39,'Import Peak'!$A$3:FC$100,FC$1,FALSE)),0,VLOOKUP('W. VaR &amp; Peak Pos By Trader'!$A39,'Import Peak'!$A$3:FC$100,FC$1,FALSE))</f>
        <v>0</v>
      </c>
      <c r="FD41" s="14">
        <f>IF(ISNA(VLOOKUP('W. VaR &amp; Peak Pos By Trader'!$A39,'Import Peak'!$A$3:FD$100,FD$1,FALSE)),0,VLOOKUP('W. VaR &amp; Peak Pos By Trader'!$A39,'Import Peak'!$A$3:FD$100,FD$1,FALSE))</f>
        <v>0</v>
      </c>
      <c r="FE41" s="14">
        <f>IF(ISNA(VLOOKUP('W. VaR &amp; Peak Pos By Trader'!$A39,'Import Peak'!$A$3:FE$100,FE$1,FALSE)),0,VLOOKUP('W. VaR &amp; Peak Pos By Trader'!$A39,'Import Peak'!$A$3:FE$100,FE$1,FALSE))</f>
        <v>0</v>
      </c>
      <c r="FF41" s="14">
        <f>IF(ISNA(VLOOKUP('W. VaR &amp; Peak Pos By Trader'!$A39,'Import Peak'!$A$3:FF$100,FF$1,FALSE)),0,VLOOKUP('W. VaR &amp; Peak Pos By Trader'!$A39,'Import Peak'!$A$3:FF$100,FF$1,FALSE))</f>
        <v>0</v>
      </c>
      <c r="FG41" s="14">
        <f>IF(ISNA(VLOOKUP('W. VaR &amp; Peak Pos By Trader'!$A39,'Import Peak'!$A$3:FG$100,FG$1,FALSE)),0,VLOOKUP('W. VaR &amp; Peak Pos By Trader'!$A39,'Import Peak'!$A$3:FG$100,FG$1,FALSE))</f>
        <v>0</v>
      </c>
      <c r="FH41" s="14">
        <f>IF(ISNA(VLOOKUP('W. VaR &amp; Peak Pos By Trader'!$A39,'Import Peak'!$A$3:FH$100,FH$1,FALSE)),0,VLOOKUP('W. VaR &amp; Peak Pos By Trader'!$A39,'Import Peak'!$A$3:FH$100,FH$1,FALSE))</f>
        <v>0</v>
      </c>
      <c r="FI41" s="14">
        <f>IF(ISNA(VLOOKUP('W. VaR &amp; Peak Pos By Trader'!$A39,'Import Peak'!$A$3:FI$100,FI$1,FALSE)),0,VLOOKUP('W. VaR &amp; Peak Pos By Trader'!$A39,'Import Peak'!$A$3:FI$100,FI$1,FALSE))</f>
        <v>0</v>
      </c>
      <c r="FJ41" s="14">
        <f>IF(ISNA(VLOOKUP('W. VaR &amp; Peak Pos By Trader'!$A39,'Import Peak'!$A$3:FJ$100,FJ$1,FALSE)),0,VLOOKUP('W. VaR &amp; Peak Pos By Trader'!$A39,'Import Peak'!$A$3:FJ$100,FJ$1,FALSE))</f>
        <v>0</v>
      </c>
      <c r="FK41" s="14">
        <f>IF(ISNA(VLOOKUP('W. VaR &amp; Peak Pos By Trader'!$A39,'Import Peak'!$A$3:FK$100,FK$1,FALSE)),0,VLOOKUP('W. VaR &amp; Peak Pos By Trader'!$A39,'Import Peak'!$A$3:FK$100,FK$1,FALSE))</f>
        <v>0</v>
      </c>
      <c r="FL41" s="14">
        <f>IF(ISNA(VLOOKUP('W. VaR &amp; Peak Pos By Trader'!$A39,'Import Peak'!$A$3:FL$100,FL$1,FALSE)),0,VLOOKUP('W. VaR &amp; Peak Pos By Trader'!$A39,'Import Peak'!$A$3:FL$100,FL$1,FALSE))</f>
        <v>0</v>
      </c>
      <c r="FM41" s="14">
        <f>IF(ISNA(VLOOKUP('W. VaR &amp; Peak Pos By Trader'!$A39,'Import Peak'!$A$3:FM$100,FM$1,FALSE)),0,VLOOKUP('W. VaR &amp; Peak Pos By Trader'!$A39,'Import Peak'!$A$3:FM$100,FM$1,FALSE))</f>
        <v>0</v>
      </c>
      <c r="FN41" s="14">
        <f>IF(ISNA(VLOOKUP('W. VaR &amp; Peak Pos By Trader'!$A39,'Import Peak'!$A$3:FN$100,FN$1,FALSE)),0,VLOOKUP('W. VaR &amp; Peak Pos By Trader'!$A39,'Import Peak'!$A$3:FN$100,FN$1,FALSE))</f>
        <v>0</v>
      </c>
      <c r="FO41" s="14">
        <f>IF(ISNA(VLOOKUP('W. VaR &amp; Peak Pos By Trader'!$A39,'Import Peak'!$A$3:FO$100,FO$1,FALSE)),0,VLOOKUP('W. VaR &amp; Peak Pos By Trader'!$A39,'Import Peak'!$A$3:FO$100,FO$1,FALSE))</f>
        <v>0</v>
      </c>
      <c r="FP41" s="14">
        <f>IF(ISNA(VLOOKUP('W. VaR &amp; Peak Pos By Trader'!$A39,'Import Peak'!$A$3:FP$100,FP$1,FALSE)),0,VLOOKUP('W. VaR &amp; Peak Pos By Trader'!$A39,'Import Peak'!$A$3:FP$100,FP$1,FALSE))</f>
        <v>0</v>
      </c>
      <c r="FQ41" s="14">
        <f>IF(ISNA(VLOOKUP('W. VaR &amp; Peak Pos By Trader'!$A39,'Import Peak'!$A$3:FQ$100,FQ$1,FALSE)),0,VLOOKUP('W. VaR &amp; Peak Pos By Trader'!$A39,'Import Peak'!$A$3:FQ$100,FQ$1,FALSE))</f>
        <v>0</v>
      </c>
      <c r="FR41" s="14">
        <f>IF(ISNA(VLOOKUP('W. VaR &amp; Peak Pos By Trader'!$A39,'Import Peak'!$A$3:FR$100,FR$1,FALSE)),0,VLOOKUP('W. VaR &amp; Peak Pos By Trader'!$A39,'Import Peak'!$A$3:FR$100,FR$1,FALSE))</f>
        <v>0</v>
      </c>
      <c r="FS41" s="14">
        <f>IF(ISNA(VLOOKUP('W. VaR &amp; Peak Pos By Trader'!$A39,'Import Peak'!$A$3:FS$100,FS$1,FALSE)),0,VLOOKUP('W. VaR &amp; Peak Pos By Trader'!$A39,'Import Peak'!$A$3:FS$100,FS$1,FALSE))</f>
        <v>0</v>
      </c>
      <c r="FT41" s="14">
        <f>IF(ISNA(VLOOKUP('W. VaR &amp; Peak Pos By Trader'!$A39,'Import Peak'!$A$3:FT$100,FT$1,FALSE)),0,VLOOKUP('W. VaR &amp; Peak Pos By Trader'!$A39,'Import Peak'!$A$3:FT$100,FT$1,FALSE))</f>
        <v>0</v>
      </c>
      <c r="FU41" s="14">
        <f>IF(ISNA(VLOOKUP('W. VaR &amp; Peak Pos By Trader'!$A39,'Import Peak'!$A$3:FU$100,FU$1,FALSE)),0,VLOOKUP('W. VaR &amp; Peak Pos By Trader'!$A39,'Import Peak'!$A$3:FU$100,FU$1,FALSE))</f>
        <v>0</v>
      </c>
      <c r="FV41">
        <f>IF(ISNA(VLOOKUP('W. VaR &amp; Peak Pos By Trader'!$A39,'Import Peak'!$A$3:FV$100,FV$1,FALSE)),0,VLOOKUP('W. VaR &amp; Peak Pos By Trader'!$A39,'Import Peak'!$A$3:FV$100,FV$1,FALSE))</f>
        <v>0</v>
      </c>
      <c r="FW41">
        <f>IF(ISNA(VLOOKUP('W. VaR &amp; Peak Pos By Trader'!$A39,'Import Peak'!$A$3:FW$100,FW$1,FALSE)),0,VLOOKUP('W. VaR &amp; Peak Pos By Trader'!$A39,'Import Peak'!$A$3:FW$100,FW$1,FALSE))</f>
        <v>0</v>
      </c>
      <c r="FX41">
        <f>IF(ISNA(VLOOKUP('W. VaR &amp; Peak Pos By Trader'!$A39,'Import Peak'!$A$3:FX$100,FX$1,FALSE)),0,VLOOKUP('W. VaR &amp; Peak Pos By Trader'!$A39,'Import Peak'!$A$3:FX$100,FX$1,FALSE))</f>
        <v>0</v>
      </c>
      <c r="FY41">
        <f>IF(ISNA(VLOOKUP('W. VaR &amp; Peak Pos By Trader'!$A39,'Import Peak'!$A$3:FY$100,FY$1,FALSE)),0,VLOOKUP('W. VaR &amp; Peak Pos By Trader'!$A39,'Import Peak'!$A$3:FY$100,FY$1,FALSE))</f>
        <v>0</v>
      </c>
      <c r="FZ41">
        <f>IF(ISNA(VLOOKUP('W. VaR &amp; Peak Pos By Trader'!$A39,'Import Peak'!$A$3:FZ$100,FZ$1,FALSE)),0,VLOOKUP('W. VaR &amp; Peak Pos By Trader'!$A39,'Import Peak'!$A$3:FZ$100,FZ$1,FALSE))</f>
        <v>0</v>
      </c>
      <c r="GA41">
        <f>IF(ISNA(VLOOKUP('W. VaR &amp; Peak Pos By Trader'!$A39,'Import Peak'!$A$3:GA$100,GA$1,FALSE)),0,VLOOKUP('W. VaR &amp; Peak Pos By Trader'!$A39,'Import Peak'!$A$3:GA$100,GA$1,FALSE))</f>
        <v>0</v>
      </c>
      <c r="GB41">
        <f>IF(ISNA(VLOOKUP('W. VaR &amp; Peak Pos By Trader'!$A39,'Import Peak'!$A$3:GB$100,GB$1,FALSE)),0,VLOOKUP('W. VaR &amp; Peak Pos By Trader'!$A39,'Import Peak'!$A$3:GB$100,GB$1,FALSE))</f>
        <v>0</v>
      </c>
      <c r="GC41">
        <f>IF(ISNA(VLOOKUP('W. VaR &amp; Peak Pos By Trader'!$A39,'Import Peak'!$A$3:GC$100,GC$1,FALSE)),0,VLOOKUP('W. VaR &amp; Peak Pos By Trader'!$A39,'Import Peak'!$A$3:GC$100,GC$1,FALSE))</f>
        <v>0</v>
      </c>
      <c r="GD41">
        <f>IF(ISNA(VLOOKUP('W. VaR &amp; Peak Pos By Trader'!$A39,'Import Peak'!$A$3:GD$100,GD$1,FALSE)),0,VLOOKUP('W. VaR &amp; Peak Pos By Trader'!$A39,'Import Peak'!$A$3:GD$100,GD$1,FALSE))</f>
        <v>0</v>
      </c>
      <c r="GE41">
        <f>IF(ISNA(VLOOKUP('W. VaR &amp; Peak Pos By Trader'!$A39,'Import Peak'!$A$3:GE$100,GE$1,FALSE)),0,VLOOKUP('W. VaR &amp; Peak Pos By Trader'!$A39,'Import Peak'!$A$3:GE$100,GE$1,FALSE))</f>
        <v>0</v>
      </c>
      <c r="GF41">
        <f>IF(ISNA(VLOOKUP('W. VaR &amp; Peak Pos By Trader'!$A39,'Import Peak'!$A$3:GF$100,GF$1,FALSE)),0,VLOOKUP('W. VaR &amp; Peak Pos By Trader'!$A39,'Import Peak'!$A$3:GF$100,GF$1,FALSE))</f>
        <v>0</v>
      </c>
      <c r="GG41">
        <f>IF(ISNA(VLOOKUP('W. VaR &amp; Peak Pos By Trader'!$A39,'Import Peak'!$A$3:GG$100,GG$1,FALSE)),0,VLOOKUP('W. VaR &amp; Peak Pos By Trader'!$A39,'Import Peak'!$A$3:GG$100,GG$1,FALSE))</f>
        <v>0</v>
      </c>
      <c r="GH41">
        <f>IF(ISNA(VLOOKUP('W. VaR &amp; Peak Pos By Trader'!$A39,'Import Peak'!$A$3:GH$100,GH$1,FALSE)),0,VLOOKUP('W. VaR &amp; Peak Pos By Trader'!$A39,'Import Peak'!$A$3:GH$100,GH$1,FALSE))</f>
        <v>0</v>
      </c>
      <c r="GI41">
        <f>IF(ISNA(VLOOKUP('W. VaR &amp; Peak Pos By Trader'!$A39,'Import Peak'!$A$3:GI$100,GI$1,FALSE)),0,VLOOKUP('W. VaR &amp; Peak Pos By Trader'!$A39,'Import Peak'!$A$3:GI$100,GI$1,FALSE))</f>
        <v>0</v>
      </c>
      <c r="GJ41">
        <f>IF(ISNA(VLOOKUP('W. VaR &amp; Peak Pos By Trader'!$A39,'Import Peak'!$A$3:GJ$100,GJ$1,FALSE)),0,VLOOKUP('W. VaR &amp; Peak Pos By Trader'!$A39,'Import Peak'!$A$3:GJ$100,GJ$1,FALSE))</f>
        <v>0</v>
      </c>
      <c r="GK41">
        <f>IF(ISNA(VLOOKUP('W. VaR &amp; Peak Pos By Trader'!$A39,'Import Peak'!$A$3:GK$100,GK$1,FALSE)),0,VLOOKUP('W. VaR &amp; Peak Pos By Trader'!$A39,'Import Peak'!$A$3:GK$100,GK$1,FALSE))</f>
        <v>0</v>
      </c>
      <c r="GL41">
        <f>IF(ISNA(VLOOKUP('W. VaR &amp; Peak Pos By Trader'!$A39,'Import Peak'!$A$3:GL$100,GL$1,FALSE)),0,VLOOKUP('W. VaR &amp; Peak Pos By Trader'!$A39,'Import Peak'!$A$3:GL$100,GL$1,FALSE))</f>
        <v>0</v>
      </c>
      <c r="GM41">
        <f>IF(ISNA(VLOOKUP('W. VaR &amp; Peak Pos By Trader'!$A39,'Import Peak'!$A$3:GM$100,GM$1,FALSE)),0,VLOOKUP('W. VaR &amp; Peak Pos By Trader'!$A39,'Import Peak'!$A$3:GM$100,GM$1,FALSE))</f>
        <v>0</v>
      </c>
      <c r="GN41">
        <f>IF(ISNA(VLOOKUP('W. VaR &amp; Peak Pos By Trader'!$A39,'Import Peak'!$A$3:GN$100,GN$1,FALSE)),0,VLOOKUP('W. VaR &amp; Peak Pos By Trader'!$A39,'Import Peak'!$A$3:GN$100,GN$1,FALSE))</f>
        <v>0</v>
      </c>
      <c r="GO41">
        <f>IF(ISNA(VLOOKUP('W. VaR &amp; Peak Pos By Trader'!$A39,'Import Peak'!$A$3:GO$100,GO$1,FALSE)),0,VLOOKUP('W. VaR &amp; Peak Pos By Trader'!$A39,'Import Peak'!$A$3:GO$100,GO$1,FALSE))</f>
        <v>0</v>
      </c>
      <c r="GP41">
        <f>IF(ISNA(VLOOKUP('W. VaR &amp; Peak Pos By Trader'!$A39,'Import Peak'!$A$3:GP$100,GP$1,FALSE)),0,VLOOKUP('W. VaR &amp; Peak Pos By Trader'!$A39,'Import Peak'!$A$3:GP$100,GP$1,FALSE))</f>
        <v>0</v>
      </c>
      <c r="GQ41">
        <f>IF(ISNA(VLOOKUP('W. VaR &amp; Peak Pos By Trader'!$A39,'Import Peak'!$A$3:GQ$100,GQ$1,FALSE)),0,VLOOKUP('W. VaR &amp; Peak Pos By Trader'!$A39,'Import Peak'!$A$3:GQ$100,GQ$1,FALSE))</f>
        <v>0</v>
      </c>
      <c r="GR41">
        <f>IF(ISNA(VLOOKUP('W. VaR &amp; Peak Pos By Trader'!$A39,'Import Peak'!$A$3:GR$100,GR$1,FALSE)),0,VLOOKUP('W. VaR &amp; Peak Pos By Trader'!$A39,'Import Peak'!$A$3:GR$100,GR$1,FALSE))</f>
        <v>0</v>
      </c>
      <c r="GS41">
        <f>IF(ISNA(VLOOKUP('W. VaR &amp; Peak Pos By Trader'!$A39,'Import Peak'!$A$3:GS$100,GS$1,FALSE)),0,VLOOKUP('W. VaR &amp; Peak Pos By Trader'!$A39,'Import Peak'!$A$3:GS$100,GS$1,FALSE))</f>
        <v>0</v>
      </c>
      <c r="GT41">
        <f>IF(ISNA(VLOOKUP('W. VaR &amp; Peak Pos By Trader'!$A39,'Import Peak'!$A$3:GT$100,GT$1,FALSE)),0,VLOOKUP('W. VaR &amp; Peak Pos By Trader'!$A39,'Import Peak'!$A$3:GT$100,GT$1,FALSE))</f>
        <v>0</v>
      </c>
      <c r="GU41">
        <f>IF(ISNA(VLOOKUP('W. VaR &amp; Peak Pos By Trader'!$A39,'Import Peak'!$A$3:GU$100,GU$1,FALSE)),0,VLOOKUP('W. VaR &amp; Peak Pos By Trader'!$A39,'Import Peak'!$A$3:GU$100,GU$1,FALSE))</f>
        <v>0</v>
      </c>
      <c r="GV41">
        <f>IF(ISNA(VLOOKUP('W. VaR &amp; Peak Pos By Trader'!$A39,'Import Peak'!$A$3:GV$100,GV$1,FALSE)),0,VLOOKUP('W. VaR &amp; Peak Pos By Trader'!$A39,'Import Peak'!$A$3:GV$100,GV$1,FALSE))</f>
        <v>0</v>
      </c>
      <c r="GW41">
        <f>IF(ISNA(VLOOKUP('W. VaR &amp; Peak Pos By Trader'!$A39,'Import Peak'!$A$3:GW$100,GW$1,FALSE)),0,VLOOKUP('W. VaR &amp; Peak Pos By Trader'!$A39,'Import Peak'!$A$3:GW$100,GW$1,FALSE))</f>
        <v>0</v>
      </c>
      <c r="GX41">
        <f>IF(ISNA(VLOOKUP('W. VaR &amp; Peak Pos By Trader'!$A39,'Import Peak'!$A$3:GX$100,GX$1,FALSE)),0,VLOOKUP('W. VaR &amp; Peak Pos By Trader'!$A39,'Import Peak'!$A$3:GX$100,GX$1,FALSE))</f>
        <v>0</v>
      </c>
      <c r="GY41">
        <f>IF(ISNA(VLOOKUP('W. VaR &amp; Peak Pos By Trader'!$A39,'Import Peak'!$A$3:GY$100,GY$1,FALSE)),0,VLOOKUP('W. VaR &amp; Peak Pos By Trader'!$A39,'Import Peak'!$A$3:GY$100,GY$1,FALSE))</f>
        <v>0</v>
      </c>
      <c r="GZ41">
        <f>IF(ISNA(VLOOKUP('W. VaR &amp; Peak Pos By Trader'!$A39,'Import Peak'!$A$3:GZ$100,GZ$1,FALSE)),0,VLOOKUP('W. VaR &amp; Peak Pos By Trader'!$A39,'Import Peak'!$A$3:GZ$100,GZ$1,FALSE))</f>
        <v>0</v>
      </c>
      <c r="HA41">
        <f>IF(ISNA(VLOOKUP('W. VaR &amp; Peak Pos By Trader'!$A39,'Import Peak'!$A$3:HA$100,HA$1,FALSE)),0,VLOOKUP('W. VaR &amp; Peak Pos By Trader'!$A39,'Import Peak'!$A$3:HA$100,HA$1,FALSE))</f>
        <v>0</v>
      </c>
      <c r="HB41">
        <f>IF(ISNA(VLOOKUP('W. VaR &amp; Peak Pos By Trader'!$A39,'Import Peak'!$A$3:HB$100,HB$1,FALSE)),0,VLOOKUP('W. VaR &amp; Peak Pos By Trader'!$A39,'Import Peak'!$A$3:HB$100,HB$1,FALSE))</f>
        <v>0</v>
      </c>
      <c r="HC41">
        <f>IF(ISNA(VLOOKUP('W. VaR &amp; Peak Pos By Trader'!$A39,'Import Peak'!$A$3:HC$100,HC$1,FALSE)),0,VLOOKUP('W. VaR &amp; Peak Pos By Trader'!$A39,'Import Peak'!$A$3:HC$100,HC$1,FALSE))</f>
        <v>0</v>
      </c>
      <c r="HD41">
        <f>IF(ISNA(VLOOKUP('W. VaR &amp; Peak Pos By Trader'!$A39,'Import Peak'!$A$3:HD$100,HD$1,FALSE)),0,VLOOKUP('W. VaR &amp; Peak Pos By Trader'!$A39,'Import Peak'!$A$3:HD$100,HD$1,FALSE))</f>
        <v>0</v>
      </c>
      <c r="HE41">
        <f>IF(ISNA(VLOOKUP('W. VaR &amp; Peak Pos By Trader'!$A39,'Import Peak'!$A$3:HE$100,HE$1,FALSE)),0,VLOOKUP('W. VaR &amp; Peak Pos By Trader'!$A39,'Import Peak'!$A$3:HE$100,HE$1,FALSE))</f>
        <v>0</v>
      </c>
      <c r="HF41">
        <f>IF(ISNA(VLOOKUP('W. VaR &amp; Peak Pos By Trader'!$A39,'Import Peak'!$A$3:HF$100,HF$1,FALSE)),0,VLOOKUP('W. VaR &amp; Peak Pos By Trader'!$A39,'Import Peak'!$A$3:HF$100,HF$1,FALSE))</f>
        <v>0</v>
      </c>
      <c r="HG41">
        <f>IF(ISNA(VLOOKUP('W. VaR &amp; Peak Pos By Trader'!$A39,'Import Peak'!$A$3:HG$100,HG$1,FALSE)),0,VLOOKUP('W. VaR &amp; Peak Pos By Trader'!$A39,'Import Peak'!$A$3:HG$100,HG$1,FALSE))</f>
        <v>0</v>
      </c>
      <c r="HH41">
        <f>IF(ISNA(VLOOKUP('W. VaR &amp; Peak Pos By Trader'!$A39,'Import Peak'!$A$3:HH$100,HH$1,FALSE)),0,VLOOKUP('W. VaR &amp; Peak Pos By Trader'!$A39,'Import Peak'!$A$3:HH$100,HH$1,FALSE))</f>
        <v>0</v>
      </c>
      <c r="HI41">
        <f>IF(ISNA(VLOOKUP('W. VaR &amp; Peak Pos By Trader'!$A39,'Import Peak'!$A$3:HI$100,HI$1,FALSE)),0,VLOOKUP('W. VaR &amp; Peak Pos By Trader'!$A39,'Import Peak'!$A$3:HI$100,HI$1,FALSE))</f>
        <v>0</v>
      </c>
      <c r="HJ41">
        <f>IF(ISNA(VLOOKUP('W. VaR &amp; Peak Pos By Trader'!$A39,'Import Peak'!$A$3:HJ$100,HJ$1,FALSE)),0,VLOOKUP('W. VaR &amp; Peak Pos By Trader'!$A39,'Import Peak'!$A$3:HJ$100,HJ$1,FALSE))</f>
        <v>0</v>
      </c>
      <c r="HK41">
        <f>IF(ISNA(VLOOKUP('W. VaR &amp; Peak Pos By Trader'!$A39,'Import Peak'!$A$3:HK$100,HK$1,FALSE)),0,VLOOKUP('W. VaR &amp; Peak Pos By Trader'!$A39,'Import Peak'!$A$3:HK$100,HK$1,FALSE))</f>
        <v>0</v>
      </c>
      <c r="HL41">
        <f>IF(ISNA(VLOOKUP('W. VaR &amp; Peak Pos By Trader'!$A39,'Import Peak'!$A$3:HL$100,HL$1,FALSE)),0,VLOOKUP('W. VaR &amp; Peak Pos By Trader'!$A39,'Import Peak'!$A$3:HL$100,HL$1,FALSE))</f>
        <v>0</v>
      </c>
      <c r="HM41">
        <f>IF(ISNA(VLOOKUP('W. VaR &amp; Peak Pos By Trader'!$A39,'Import Peak'!$A$3:HM$100,HM$1,FALSE)),0,VLOOKUP('W. VaR &amp; Peak Pos By Trader'!$A39,'Import Peak'!$A$3:HM$100,HM$1,FALSE))</f>
        <v>0</v>
      </c>
      <c r="HN41">
        <f>IF(ISNA(VLOOKUP('W. VaR &amp; Peak Pos By Trader'!$A39,'Import Peak'!$A$3:HN$100,HN$1,FALSE)),0,VLOOKUP('W. VaR &amp; Peak Pos By Trader'!$A39,'Import Peak'!$A$3:HN$100,HN$1,FALSE))</f>
        <v>0</v>
      </c>
      <c r="HO41">
        <f>IF(ISNA(VLOOKUP('W. VaR &amp; Peak Pos By Trader'!$A39,'Import Peak'!$A$3:HO$100,HO$1,FALSE)),0,VLOOKUP('W. VaR &amp; Peak Pos By Trader'!$A39,'Import Peak'!$A$3:HO$100,HO$1,FALSE))</f>
        <v>0</v>
      </c>
      <c r="HP41">
        <f>IF(ISNA(VLOOKUP('W. VaR &amp; Peak Pos By Trader'!$A39,'Import Peak'!$A$3:HP$100,HP$1,FALSE)),0,VLOOKUP('W. VaR &amp; Peak Pos By Trader'!$A39,'Import Peak'!$A$3:HP$100,HP$1,FALSE))</f>
        <v>0</v>
      </c>
      <c r="HQ41">
        <f>IF(ISNA(VLOOKUP('W. VaR &amp; Peak Pos By Trader'!$A39,'Import Peak'!$A$3:HQ$100,HQ$1,FALSE)),0,VLOOKUP('W. VaR &amp; Peak Pos By Trader'!$A39,'Import Peak'!$A$3:HQ$100,HQ$1,FALSE))</f>
        <v>0</v>
      </c>
      <c r="HR41">
        <f>IF(ISNA(VLOOKUP('W. VaR &amp; Peak Pos By Trader'!$A39,'Import Peak'!$A$3:HR$100,HR$1,FALSE)),0,VLOOKUP('W. VaR &amp; Peak Pos By Trader'!$A39,'Import Peak'!$A$3:HR$100,HR$1,FALSE))</f>
        <v>0</v>
      </c>
      <c r="HS41">
        <f>IF(ISNA(VLOOKUP('W. VaR &amp; Peak Pos By Trader'!$A39,'Import Peak'!$A$3:HS$100,HS$1,FALSE)),0,VLOOKUP('W. VaR &amp; Peak Pos By Trader'!$A39,'Import Peak'!$A$3:HS$100,HS$1,FALSE))</f>
        <v>0</v>
      </c>
      <c r="HT41">
        <f>IF(ISNA(VLOOKUP('W. VaR &amp; Peak Pos By Trader'!$A39,'Import Peak'!$A$3:HT$100,HT$1,FALSE)),0,VLOOKUP('W. VaR &amp; Peak Pos By Trader'!$A39,'Import Peak'!$A$3:HT$100,HT$1,FALSE))</f>
        <v>0</v>
      </c>
      <c r="HU41">
        <f>IF(ISNA(VLOOKUP('W. VaR &amp; Peak Pos By Trader'!$A39,'Import Peak'!$A$3:HU$100,HU$1,FALSE)),0,VLOOKUP('W. VaR &amp; Peak Pos By Trader'!$A39,'Import Peak'!$A$3:HU$100,HU$1,FALSE))</f>
        <v>0</v>
      </c>
      <c r="HV41">
        <f>IF(ISNA(VLOOKUP('W. VaR &amp; Peak Pos By Trader'!$A39,'Import Peak'!$A$3:HV$100,HV$1,FALSE)),0,VLOOKUP('W. VaR &amp; Peak Pos By Trader'!$A39,'Import Peak'!$A$3:HV$100,HV$1,FALSE))</f>
        <v>0</v>
      </c>
      <c r="HW41">
        <f>IF(ISNA(VLOOKUP('W. VaR &amp; Peak Pos By Trader'!$A39,'Import Peak'!$A$3:HW$100,HW$1,FALSE)),0,VLOOKUP('W. VaR &amp; Peak Pos By Trader'!$A39,'Import Peak'!$A$3:HW$100,HW$1,FALSE))</f>
        <v>0</v>
      </c>
      <c r="HX41">
        <f>IF(ISNA(VLOOKUP('W. VaR &amp; Peak Pos By Trader'!$A39,'Import Peak'!$A$3:HX$100,HX$1,FALSE)),0,VLOOKUP('W. VaR &amp; Peak Pos By Trader'!$A39,'Import Peak'!$A$3:HX$100,HX$1,FALSE))</f>
        <v>0</v>
      </c>
      <c r="HY41">
        <f>IF(ISNA(VLOOKUP('W. VaR &amp; Peak Pos By Trader'!$A39,'Import Peak'!$A$3:HY$100,HY$1,FALSE)),0,VLOOKUP('W. VaR &amp; Peak Pos By Trader'!$A39,'Import Peak'!$A$3:HY$100,HY$1,FALSE))</f>
        <v>0</v>
      </c>
      <c r="HZ41">
        <f>IF(ISNA(VLOOKUP('W. VaR &amp; Peak Pos By Trader'!$A39,'Import Peak'!$A$3:HZ$100,HZ$1,FALSE)),0,VLOOKUP('W. VaR &amp; Peak Pos By Trader'!$A39,'Import Peak'!$A$3:HZ$100,HZ$1,FALSE))</f>
        <v>0</v>
      </c>
      <c r="IA41">
        <f>IF(ISNA(VLOOKUP('W. VaR &amp; Peak Pos By Trader'!$A39,'Import Peak'!$A$3:IA$100,IA$1,FALSE)),0,VLOOKUP('W. VaR &amp; Peak Pos By Trader'!$A39,'Import Peak'!$A$3:IA$100,IA$1,FALSE))</f>
        <v>0</v>
      </c>
      <c r="IB41">
        <f>IF(ISNA(VLOOKUP('W. VaR &amp; Peak Pos By Trader'!$A39,'Import Peak'!$A$3:IB$100,IB$1,FALSE)),0,VLOOKUP('W. VaR &amp; Peak Pos By Trader'!$A39,'Import Peak'!$A$3:IB$100,IB$1,FALSE))</f>
        <v>0</v>
      </c>
      <c r="IC41">
        <f>IF(ISNA(VLOOKUP('W. VaR &amp; Peak Pos By Trader'!$A39,'Import Peak'!$A$3:IC$100,IC$1,FALSE)),0,VLOOKUP('W. VaR &amp; Peak Pos By Trader'!$A39,'Import Peak'!$A$3:IC$100,IC$1,FALSE))</f>
        <v>0</v>
      </c>
    </row>
    <row r="42" spans="1:237">
      <c r="A42" s="20" t="s">
        <v>16</v>
      </c>
      <c r="B42" s="14">
        <f>IF(ISNA(VLOOKUP('W. VaR &amp; Peak Pos By Trader'!$A40,'Import Peak'!$A$3:B$100,B$1,FALSE)),0,VLOOKUP('W. VaR &amp; Peak Pos By Trader'!$A40,'Import Peak'!$A$3:B$100,B$1,FALSE))</f>
        <v>0</v>
      </c>
      <c r="C42" s="14">
        <f>IF(ISNA(VLOOKUP('W. VaR &amp; Peak Pos By Trader'!$A40,'Import Peak'!$A$3:C$100,C$1,FALSE)),0,VLOOKUP('W. VaR &amp; Peak Pos By Trader'!$A40,'Import Peak'!$A$3:C$100,C$1,FALSE))</f>
        <v>0</v>
      </c>
      <c r="D42" s="14">
        <f>IF(ISNA(VLOOKUP('W. VaR &amp; Peak Pos By Trader'!$A40,'Import Peak'!$A$3:D$100,D$1,FALSE)),0,VLOOKUP('W. VaR &amp; Peak Pos By Trader'!$A40,'Import Peak'!$A$3:D$100,D$1,FALSE))</f>
        <v>0</v>
      </c>
      <c r="E42" s="14">
        <f>IF(ISNA(VLOOKUP('W. VaR &amp; Peak Pos By Trader'!$A40,'Import Peak'!$A$3:E$100,E$1,FALSE)),0,VLOOKUP('W. VaR &amp; Peak Pos By Trader'!$A40,'Import Peak'!$A$3:E$100,E$1,FALSE))</f>
        <v>0</v>
      </c>
      <c r="F42" s="14">
        <f>IF(ISNA(VLOOKUP('W. VaR &amp; Peak Pos By Trader'!$A40,'Import Peak'!$A$3:F$100,F$1,FALSE)),0,VLOOKUP('W. VaR &amp; Peak Pos By Trader'!$A40,'Import Peak'!$A$3:F$100,F$1,FALSE))</f>
        <v>0</v>
      </c>
      <c r="G42" s="14">
        <f>IF(ISNA(VLOOKUP('W. VaR &amp; Peak Pos By Trader'!$A40,'Import Peak'!$A$3:G$100,G$1,FALSE)),0,VLOOKUP('W. VaR &amp; Peak Pos By Trader'!$A40,'Import Peak'!$A$3:G$100,G$1,FALSE))</f>
        <v>0</v>
      </c>
      <c r="H42" s="14">
        <f>IF(ISNA(VLOOKUP('W. VaR &amp; Peak Pos By Trader'!$A40,'Import Peak'!$A$3:H$100,H$1,FALSE)),0,VLOOKUP('W. VaR &amp; Peak Pos By Trader'!$A40,'Import Peak'!$A$3:H$100,H$1,FALSE))</f>
        <v>15270.554144995738</v>
      </c>
      <c r="I42" s="14">
        <f>IF(ISNA(VLOOKUP('W. VaR &amp; Peak Pos By Trader'!$A40,'Import Peak'!$A$3:I$100,I$1,FALSE)),0,VLOOKUP('W. VaR &amp; Peak Pos By Trader'!$A40,'Import Peak'!$A$3:I$100,I$1,FALSE))</f>
        <v>20732.486583238984</v>
      </c>
      <c r="J42" s="14">
        <f>IF(ISNA(VLOOKUP('W. VaR &amp; Peak Pos By Trader'!$A40,'Import Peak'!$A$3:J$100,J$1,FALSE)),0,VLOOKUP('W. VaR &amp; Peak Pos By Trader'!$A40,'Import Peak'!$A$3:J$100,J$1,FALSE))</f>
        <v>0</v>
      </c>
      <c r="K42" s="14">
        <f>IF(ISNA(VLOOKUP('W. VaR &amp; Peak Pos By Trader'!$A40,'Import Peak'!$A$3:K$100,K$1,FALSE)),0,VLOOKUP('W. VaR &amp; Peak Pos By Trader'!$A40,'Import Peak'!$A$3:K$100,K$1,FALSE))</f>
        <v>-19066.078239394199</v>
      </c>
      <c r="L42" s="14">
        <f>IF(ISNA(VLOOKUP('W. VaR &amp; Peak Pos By Trader'!$A40,'Import Peak'!$A$3:L$100,L$1,FALSE)),0,VLOOKUP('W. VaR &amp; Peak Pos By Trader'!$A40,'Import Peak'!$A$3:L$100,L$1,FALSE))</f>
        <v>0</v>
      </c>
      <c r="M42" s="14">
        <f>IF(ISNA(VLOOKUP('W. VaR &amp; Peak Pos By Trader'!$A40,'Import Peak'!$A$3:M$100,M$1,FALSE)),0,VLOOKUP('W. VaR &amp; Peak Pos By Trader'!$A40,'Import Peak'!$A$3:M$100,M$1,FALSE))</f>
        <v>-10288.507445445701</v>
      </c>
      <c r="N42" s="14">
        <f>IF(ISNA(VLOOKUP('W. VaR &amp; Peak Pos By Trader'!$A40,'Import Peak'!$A$3:N$100,N$1,FALSE)),0,VLOOKUP('W. VaR &amp; Peak Pos By Trader'!$A40,'Import Peak'!$A$3:N$100,N$1,FALSE))</f>
        <v>-10267.426852832899</v>
      </c>
      <c r="O42" s="14">
        <f>IF(ISNA(VLOOKUP('W. VaR &amp; Peak Pos By Trader'!$A40,'Import Peak'!$A$3:O$100,O$1,FALSE)),0,VLOOKUP('W. VaR &amp; Peak Pos By Trader'!$A40,'Import Peak'!$A$3:O$100,O$1,FALSE))</f>
        <v>-19703.100683292319</v>
      </c>
      <c r="P42" s="14">
        <f>IF(ISNA(VLOOKUP('W. VaR &amp; Peak Pos By Trader'!$A40,'Import Peak'!$A$3:P$100,P$1,FALSE)),0,VLOOKUP('W. VaR &amp; Peak Pos By Trader'!$A40,'Import Peak'!$A$3:P$100,P$1,FALSE))</f>
        <v>-18808.240999427078</v>
      </c>
      <c r="Q42" s="14">
        <f>IF(ISNA(VLOOKUP('W. VaR &amp; Peak Pos By Trader'!$A40,'Import Peak'!$A$3:Q$100,Q$1,FALSE)),0,VLOOKUP('W. VaR &amp; Peak Pos By Trader'!$A40,'Import Peak'!$A$3:Q$100,Q$1,FALSE))</f>
        <v>-19484.118337777141</v>
      </c>
      <c r="R42" s="14">
        <f>IF(ISNA(VLOOKUP('W. VaR &amp; Peak Pos By Trader'!$A40,'Import Peak'!$A$3:R$100,R$1,FALSE)),0,VLOOKUP('W. VaR &amp; Peak Pos By Trader'!$A40,'Import Peak'!$A$3:R$100,R$1,FALSE))</f>
        <v>-26665.044933202778</v>
      </c>
      <c r="S42" s="14">
        <f>IF(ISNA(VLOOKUP('W. VaR &amp; Peak Pos By Trader'!$A40,'Import Peak'!$A$3:S$100,S$1,FALSE)),0,VLOOKUP('W. VaR &amp; Peak Pos By Trader'!$A40,'Import Peak'!$A$3:S$100,S$1,FALSE))</f>
        <v>0</v>
      </c>
      <c r="T42" s="14">
        <f>IF(ISNA(VLOOKUP('W. VaR &amp; Peak Pos By Trader'!$A40,'Import Peak'!$A$3:T$100,T$1,FALSE)),0,VLOOKUP('W. VaR &amp; Peak Pos By Trader'!$A40,'Import Peak'!$A$3:T$100,T$1,FALSE))</f>
        <v>0</v>
      </c>
      <c r="U42" s="14">
        <f>IF(ISNA(VLOOKUP('W. VaR &amp; Peak Pos By Trader'!$A40,'Import Peak'!$A$3:U$100,U$1,FALSE)),0,VLOOKUP('W. VaR &amp; Peak Pos By Trader'!$A40,'Import Peak'!$A$3:U$100,U$1,FALSE))</f>
        <v>0</v>
      </c>
      <c r="V42" s="14">
        <f>IF(ISNA(VLOOKUP('W. VaR &amp; Peak Pos By Trader'!$A40,'Import Peak'!$A$3:V$100,V$1,FALSE)),0,VLOOKUP('W. VaR &amp; Peak Pos By Trader'!$A40,'Import Peak'!$A$3:V$100,V$1,FALSE))</f>
        <v>0</v>
      </c>
      <c r="W42" s="14">
        <f>IF(ISNA(VLOOKUP('W. VaR &amp; Peak Pos By Trader'!$A40,'Import Peak'!$A$3:W$100,W$1,FALSE)),0,VLOOKUP('W. VaR &amp; Peak Pos By Trader'!$A40,'Import Peak'!$A$3:W$100,W$1,FALSE))</f>
        <v>0</v>
      </c>
      <c r="X42" s="14">
        <f>IF(ISNA(VLOOKUP('W. VaR &amp; Peak Pos By Trader'!$A40,'Import Peak'!$A$3:X$100,X$1,FALSE)),0,VLOOKUP('W. VaR &amp; Peak Pos By Trader'!$A40,'Import Peak'!$A$3:X$100,X$1,FALSE))</f>
        <v>0</v>
      </c>
      <c r="Y42" s="14">
        <f>IF(ISNA(VLOOKUP('W. VaR &amp; Peak Pos By Trader'!$A40,'Import Peak'!$A$3:Y$100,Y$1,FALSE)),0,VLOOKUP('W. VaR &amp; Peak Pos By Trader'!$A40,'Import Peak'!$A$3:Y$100,Y$1,FALSE))</f>
        <v>0</v>
      </c>
      <c r="Z42" s="14">
        <f>IF(ISNA(VLOOKUP('W. VaR &amp; Peak Pos By Trader'!$A40,'Import Peak'!$A$3:Z$100,Z$1,FALSE)),0,VLOOKUP('W. VaR &amp; Peak Pos By Trader'!$A40,'Import Peak'!$A$3:Z$100,Z$1,FALSE))</f>
        <v>0</v>
      </c>
      <c r="AA42" s="14">
        <f>IF(ISNA(VLOOKUP('W. VaR &amp; Peak Pos By Trader'!$A40,'Import Peak'!$A$3:AA$100,AA$1,FALSE)),0,VLOOKUP('W. VaR &amp; Peak Pos By Trader'!$A40,'Import Peak'!$A$3:AA$100,AA$1,FALSE))</f>
        <v>0</v>
      </c>
      <c r="AB42" s="14">
        <f>IF(ISNA(VLOOKUP('W. VaR &amp; Peak Pos By Trader'!$A40,'Import Peak'!$A$3:AB$100,AB$1,FALSE)),0,VLOOKUP('W. VaR &amp; Peak Pos By Trader'!$A40,'Import Peak'!$A$3:AB$100,AB$1,FALSE))</f>
        <v>0</v>
      </c>
      <c r="AC42" s="14">
        <f>IF(ISNA(VLOOKUP('W. VaR &amp; Peak Pos By Trader'!$A40,'Import Peak'!$A$3:AC$100,AC$1,FALSE)),0,VLOOKUP('W. VaR &amp; Peak Pos By Trader'!$A40,'Import Peak'!$A$3:AC$100,AC$1,FALSE))</f>
        <v>0</v>
      </c>
      <c r="AD42" s="14">
        <f>IF(ISNA(VLOOKUP('W. VaR &amp; Peak Pos By Trader'!$A40,'Import Peak'!$A$3:AD$100,AD$1,FALSE)),0,VLOOKUP('W. VaR &amp; Peak Pos By Trader'!$A40,'Import Peak'!$A$3:AD$100,AD$1,FALSE))</f>
        <v>0</v>
      </c>
      <c r="AE42" s="14">
        <f>IF(ISNA(VLOOKUP('W. VaR &amp; Peak Pos By Trader'!$A40,'Import Peak'!$A$3:AE$100,AE$1,FALSE)),0,VLOOKUP('W. VaR &amp; Peak Pos By Trader'!$A40,'Import Peak'!$A$3:AE$100,AE$1,FALSE))</f>
        <v>0</v>
      </c>
      <c r="AF42" s="14">
        <f>IF(ISNA(VLOOKUP('W. VaR &amp; Peak Pos By Trader'!$A40,'Import Peak'!$A$3:AF$100,AF$1,FALSE)),0,VLOOKUP('W. VaR &amp; Peak Pos By Trader'!$A40,'Import Peak'!$A$3:AF$100,AF$1,FALSE))</f>
        <v>0</v>
      </c>
      <c r="AG42" s="14">
        <f>IF(ISNA(VLOOKUP('W. VaR &amp; Peak Pos By Trader'!$A40,'Import Peak'!$A$3:AG$100,AG$1,FALSE)),0,VLOOKUP('W. VaR &amp; Peak Pos By Trader'!$A40,'Import Peak'!$A$3:AG$100,AG$1,FALSE))</f>
        <v>0</v>
      </c>
      <c r="AH42" s="14">
        <f>IF(ISNA(VLOOKUP('W. VaR &amp; Peak Pos By Trader'!$A40,'Import Peak'!$A$3:AH$100,AH$1,FALSE)),0,VLOOKUP('W. VaR &amp; Peak Pos By Trader'!$A40,'Import Peak'!$A$3:AH$100,AH$1,FALSE))</f>
        <v>0</v>
      </c>
      <c r="AI42" s="14">
        <f>IF(ISNA(VLOOKUP('W. VaR &amp; Peak Pos By Trader'!$A40,'Import Peak'!$A$3:AI$100,AI$1,FALSE)),0,VLOOKUP('W. VaR &amp; Peak Pos By Trader'!$A40,'Import Peak'!$A$3:AI$100,AI$1,FALSE))</f>
        <v>0</v>
      </c>
      <c r="AJ42" s="14">
        <f>IF(ISNA(VLOOKUP('W. VaR &amp; Peak Pos By Trader'!$A40,'Import Peak'!$A$3:AJ$100,AJ$1,FALSE)),0,VLOOKUP('W. VaR &amp; Peak Pos By Trader'!$A40,'Import Peak'!$A$3:AJ$100,AJ$1,FALSE))</f>
        <v>0</v>
      </c>
      <c r="AK42" s="14">
        <f>IF(ISNA(VLOOKUP('W. VaR &amp; Peak Pos By Trader'!$A40,'Import Peak'!$A$3:AK$100,AK$1,FALSE)),0,VLOOKUP('W. VaR &amp; Peak Pos By Trader'!$A40,'Import Peak'!$A$3:AK$100,AK$1,FALSE))</f>
        <v>0</v>
      </c>
      <c r="AL42" s="14">
        <f>IF(ISNA(VLOOKUP('W. VaR &amp; Peak Pos By Trader'!$A40,'Import Peak'!$A$3:AL$100,AL$1,FALSE)),0,VLOOKUP('W. VaR &amp; Peak Pos By Trader'!$A40,'Import Peak'!$A$3:AL$100,AL$1,FALSE))</f>
        <v>0</v>
      </c>
      <c r="AM42" s="14">
        <f>IF(ISNA(VLOOKUP('W. VaR &amp; Peak Pos By Trader'!$A40,'Import Peak'!$A$3:AM$100,AM$1,FALSE)),0,VLOOKUP('W. VaR &amp; Peak Pos By Trader'!$A40,'Import Peak'!$A$3:AM$100,AM$1,FALSE))</f>
        <v>0</v>
      </c>
      <c r="AN42" s="14">
        <f>IF(ISNA(VLOOKUP('W. VaR &amp; Peak Pos By Trader'!$A40,'Import Peak'!$A$3:AN$100,AN$1,FALSE)),0,VLOOKUP('W. VaR &amp; Peak Pos By Trader'!$A40,'Import Peak'!$A$3:AN$100,AN$1,FALSE))</f>
        <v>0</v>
      </c>
      <c r="AO42" s="14">
        <f>IF(ISNA(VLOOKUP('W. VaR &amp; Peak Pos By Trader'!$A40,'Import Peak'!$A$3:AO$100,AO$1,FALSE)),0,VLOOKUP('W. VaR &amp; Peak Pos By Trader'!$A40,'Import Peak'!$A$3:AO$100,AO$1,FALSE))</f>
        <v>0</v>
      </c>
      <c r="AP42" s="14">
        <f>IF(ISNA(VLOOKUP('W. VaR &amp; Peak Pos By Trader'!$A40,'Import Peak'!$A$3:AP$100,AP$1,FALSE)),0,VLOOKUP('W. VaR &amp; Peak Pos By Trader'!$A40,'Import Peak'!$A$3:AP$100,AP$1,FALSE))</f>
        <v>0</v>
      </c>
      <c r="AQ42" s="14">
        <f>IF(ISNA(VLOOKUP('W. VaR &amp; Peak Pos By Trader'!$A40,'Import Peak'!$A$3:AQ$100,AQ$1,FALSE)),0,VLOOKUP('W. VaR &amp; Peak Pos By Trader'!$A40,'Import Peak'!$A$3:AQ$100,AQ$1,FALSE))</f>
        <v>0</v>
      </c>
      <c r="AR42" s="14">
        <f>IF(ISNA(VLOOKUP('W. VaR &amp; Peak Pos By Trader'!$A40,'Import Peak'!$A$3:AR$100,AR$1,FALSE)),0,VLOOKUP('W. VaR &amp; Peak Pos By Trader'!$A40,'Import Peak'!$A$3:AR$100,AR$1,FALSE))</f>
        <v>0</v>
      </c>
      <c r="AS42" s="14">
        <f>IF(ISNA(VLOOKUP('W. VaR &amp; Peak Pos By Trader'!$A40,'Import Peak'!$A$3:AS$100,AS$1,FALSE)),0,VLOOKUP('W. VaR &amp; Peak Pos By Trader'!$A40,'Import Peak'!$A$3:AS$100,AS$1,FALSE))</f>
        <v>0</v>
      </c>
      <c r="AT42" s="14">
        <f>IF(ISNA(VLOOKUP('W. VaR &amp; Peak Pos By Trader'!$A40,'Import Peak'!$A$3:AT$100,AT$1,FALSE)),0,VLOOKUP('W. VaR &amp; Peak Pos By Trader'!$A40,'Import Peak'!$A$3:AT$100,AT$1,FALSE))</f>
        <v>0</v>
      </c>
      <c r="AU42" s="14">
        <f>IF(ISNA(VLOOKUP('W. VaR &amp; Peak Pos By Trader'!$A40,'Import Peak'!$A$3:AU$100,AU$1,FALSE)),0,VLOOKUP('W. VaR &amp; Peak Pos By Trader'!$A40,'Import Peak'!$A$3:AU$100,AU$1,FALSE))</f>
        <v>0</v>
      </c>
      <c r="AV42" s="14">
        <f>IF(ISNA(VLOOKUP('W. VaR &amp; Peak Pos By Trader'!$A40,'Import Peak'!$A$3:AV$100,AV$1,FALSE)),0,VLOOKUP('W. VaR &amp; Peak Pos By Trader'!$A40,'Import Peak'!$A$3:AV$100,AV$1,FALSE))</f>
        <v>0</v>
      </c>
      <c r="AW42" s="14">
        <f>IF(ISNA(VLOOKUP('W. VaR &amp; Peak Pos By Trader'!$A40,'Import Peak'!$A$3:AW$100,AW$1,FALSE)),0,VLOOKUP('W. VaR &amp; Peak Pos By Trader'!$A40,'Import Peak'!$A$3:AW$100,AW$1,FALSE))</f>
        <v>0</v>
      </c>
      <c r="AX42" s="14">
        <f>IF(ISNA(VLOOKUP('W. VaR &amp; Peak Pos By Trader'!$A40,'Import Peak'!$A$3:AX$100,AX$1,FALSE)),0,VLOOKUP('W. VaR &amp; Peak Pos By Trader'!$A40,'Import Peak'!$A$3:AX$100,AX$1,FALSE))</f>
        <v>0</v>
      </c>
      <c r="AY42" s="14">
        <f>IF(ISNA(VLOOKUP('W. VaR &amp; Peak Pos By Trader'!$A40,'Import Peak'!$A$3:AY$100,AY$1,FALSE)),0,VLOOKUP('W. VaR &amp; Peak Pos By Trader'!$A40,'Import Peak'!$A$3:AY$100,AY$1,FALSE))</f>
        <v>0</v>
      </c>
      <c r="AZ42" s="14">
        <f>IF(ISNA(VLOOKUP('W. VaR &amp; Peak Pos By Trader'!$A40,'Import Peak'!$A$3:AZ$100,AZ$1,FALSE)),0,VLOOKUP('W. VaR &amp; Peak Pos By Trader'!$A40,'Import Peak'!$A$3:AZ$100,AZ$1,FALSE))</f>
        <v>0</v>
      </c>
      <c r="BA42" s="14">
        <f>IF(ISNA(VLOOKUP('W. VaR &amp; Peak Pos By Trader'!$A40,'Import Peak'!$A$3:BA$100,BA$1,FALSE)),0,VLOOKUP('W. VaR &amp; Peak Pos By Trader'!$A40,'Import Peak'!$A$3:BA$100,BA$1,FALSE))</f>
        <v>0</v>
      </c>
      <c r="BB42" s="14">
        <f>IF(ISNA(VLOOKUP('W. VaR &amp; Peak Pos By Trader'!$A40,'Import Peak'!$A$3:BB$100,BB$1,FALSE)),0,VLOOKUP('W. VaR &amp; Peak Pos By Trader'!$A40,'Import Peak'!$A$3:BB$100,BB$1,FALSE))</f>
        <v>0</v>
      </c>
      <c r="BC42" s="14">
        <f>IF(ISNA(VLOOKUP('W. VaR &amp; Peak Pos By Trader'!$A40,'Import Peak'!$A$3:BC$100,BC$1,FALSE)),0,VLOOKUP('W. VaR &amp; Peak Pos By Trader'!$A40,'Import Peak'!$A$3:BC$100,BC$1,FALSE))</f>
        <v>0</v>
      </c>
      <c r="BD42" s="14">
        <f>IF(ISNA(VLOOKUP('W. VaR &amp; Peak Pos By Trader'!$A40,'Import Peak'!$A$3:BD$100,BD$1,FALSE)),0,VLOOKUP('W. VaR &amp; Peak Pos By Trader'!$A40,'Import Peak'!$A$3:BD$100,BD$1,FALSE))</f>
        <v>0</v>
      </c>
      <c r="BE42" s="14">
        <f>IF(ISNA(VLOOKUP('W. VaR &amp; Peak Pos By Trader'!$A40,'Import Peak'!$A$3:BE$100,BE$1,FALSE)),0,VLOOKUP('W. VaR &amp; Peak Pos By Trader'!$A40,'Import Peak'!$A$3:BE$100,BE$1,FALSE))</f>
        <v>0</v>
      </c>
      <c r="BF42" s="14">
        <f>IF(ISNA(VLOOKUP('W. VaR &amp; Peak Pos By Trader'!$A40,'Import Peak'!$A$3:BF$100,BF$1,FALSE)),0,VLOOKUP('W. VaR &amp; Peak Pos By Trader'!$A40,'Import Peak'!$A$3:BF$100,BF$1,FALSE))</f>
        <v>0</v>
      </c>
      <c r="BG42" s="14">
        <f>IF(ISNA(VLOOKUP('W. VaR &amp; Peak Pos By Trader'!$A40,'Import Peak'!$A$3:BG$100,BG$1,FALSE)),0,VLOOKUP('W. VaR &amp; Peak Pos By Trader'!$A40,'Import Peak'!$A$3:BG$100,BG$1,FALSE))</f>
        <v>0</v>
      </c>
      <c r="BH42" s="14">
        <f>IF(ISNA(VLOOKUP('W. VaR &amp; Peak Pos By Trader'!$A40,'Import Peak'!$A$3:BH$100,BH$1,FALSE)),0,VLOOKUP('W. VaR &amp; Peak Pos By Trader'!$A40,'Import Peak'!$A$3:BH$100,BH$1,FALSE))</f>
        <v>0</v>
      </c>
      <c r="BI42" s="14">
        <f>IF(ISNA(VLOOKUP('W. VaR &amp; Peak Pos By Trader'!$A40,'Import Peak'!$A$3:BI$100,BI$1,FALSE)),0,VLOOKUP('W. VaR &amp; Peak Pos By Trader'!$A40,'Import Peak'!$A$3:BI$100,BI$1,FALSE))</f>
        <v>0</v>
      </c>
      <c r="BJ42" s="14">
        <f>IF(ISNA(VLOOKUP('W. VaR &amp; Peak Pos By Trader'!$A40,'Import Peak'!$A$3:BJ$100,BJ$1,FALSE)),0,VLOOKUP('W. VaR &amp; Peak Pos By Trader'!$A40,'Import Peak'!$A$3:BJ$100,BJ$1,FALSE))</f>
        <v>0</v>
      </c>
      <c r="BK42" s="14">
        <f>IF(ISNA(VLOOKUP('W. VaR &amp; Peak Pos By Trader'!$A40,'Import Peak'!$A$3:BK$100,BK$1,FALSE)),0,VLOOKUP('W. VaR &amp; Peak Pos By Trader'!$A40,'Import Peak'!$A$3:BK$100,BK$1,FALSE))</f>
        <v>0</v>
      </c>
      <c r="BL42" s="14">
        <f>IF(ISNA(VLOOKUP('W. VaR &amp; Peak Pos By Trader'!$A40,'Import Peak'!$A$3:BL$100,BL$1,FALSE)),0,VLOOKUP('W. VaR &amp; Peak Pos By Trader'!$A40,'Import Peak'!$A$3:BL$100,BL$1,FALSE))</f>
        <v>0</v>
      </c>
      <c r="BM42" s="14">
        <f>IF(ISNA(VLOOKUP('W. VaR &amp; Peak Pos By Trader'!$A40,'Import Peak'!$A$3:BM$100,BM$1,FALSE)),0,VLOOKUP('W. VaR &amp; Peak Pos By Trader'!$A40,'Import Peak'!$A$3:BM$100,BM$1,FALSE))</f>
        <v>0</v>
      </c>
      <c r="BN42" s="14">
        <f>IF(ISNA(VLOOKUP('W. VaR &amp; Peak Pos By Trader'!$A40,'Import Peak'!$A$3:BN$100,BN$1,FALSE)),0,VLOOKUP('W. VaR &amp; Peak Pos By Trader'!$A40,'Import Peak'!$A$3:BN$100,BN$1,FALSE))</f>
        <v>0</v>
      </c>
      <c r="BO42" s="14">
        <f>IF(ISNA(VLOOKUP('W. VaR &amp; Peak Pos By Trader'!$A40,'Import Peak'!$A$3:BO$100,BO$1,FALSE)),0,VLOOKUP('W. VaR &amp; Peak Pos By Trader'!$A40,'Import Peak'!$A$3:BO$100,BO$1,FALSE))</f>
        <v>0</v>
      </c>
      <c r="BP42" s="14">
        <f>IF(ISNA(VLOOKUP('W. VaR &amp; Peak Pos By Trader'!$A40,'Import Peak'!$A$3:BP$100,BP$1,FALSE)),0,VLOOKUP('W. VaR &amp; Peak Pos By Trader'!$A40,'Import Peak'!$A$3:BP$100,BP$1,FALSE))</f>
        <v>0</v>
      </c>
      <c r="BQ42" s="14">
        <f>IF(ISNA(VLOOKUP('W. VaR &amp; Peak Pos By Trader'!$A40,'Import Peak'!$A$3:BQ$100,BQ$1,FALSE)),0,VLOOKUP('W. VaR &amp; Peak Pos By Trader'!$A40,'Import Peak'!$A$3:BQ$100,BQ$1,FALSE))</f>
        <v>0</v>
      </c>
      <c r="BR42" s="14">
        <f>IF(ISNA(VLOOKUP('W. VaR &amp; Peak Pos By Trader'!$A40,'Import Peak'!$A$3:BR$100,BR$1,FALSE)),0,VLOOKUP('W. VaR &amp; Peak Pos By Trader'!$A40,'Import Peak'!$A$3:BR$100,BR$1,FALSE))</f>
        <v>0</v>
      </c>
      <c r="BS42" s="14">
        <f>IF(ISNA(VLOOKUP('W. VaR &amp; Peak Pos By Trader'!$A40,'Import Peak'!$A$3:BS$100,BS$1,FALSE)),0,VLOOKUP('W. VaR &amp; Peak Pos By Trader'!$A40,'Import Peak'!$A$3:BS$100,BS$1,FALSE))</f>
        <v>0</v>
      </c>
      <c r="BT42" s="14">
        <f>IF(ISNA(VLOOKUP('W. VaR &amp; Peak Pos By Trader'!$A40,'Import Peak'!$A$3:BT$100,BT$1,FALSE)),0,VLOOKUP('W. VaR &amp; Peak Pos By Trader'!$A40,'Import Peak'!$A$3:BT$100,BT$1,FALSE))</f>
        <v>0</v>
      </c>
      <c r="BU42" s="14">
        <f>IF(ISNA(VLOOKUP('W. VaR &amp; Peak Pos By Trader'!$A40,'Import Peak'!$A$3:BU$100,BU$1,FALSE)),0,VLOOKUP('W. VaR &amp; Peak Pos By Trader'!$A40,'Import Peak'!$A$3:BU$100,BU$1,FALSE))</f>
        <v>0</v>
      </c>
      <c r="BV42" s="14">
        <f>IF(ISNA(VLOOKUP('W. VaR &amp; Peak Pos By Trader'!$A40,'Import Peak'!$A$3:BV$100,BV$1,FALSE)),0,VLOOKUP('W. VaR &amp; Peak Pos By Trader'!$A40,'Import Peak'!$A$3:BV$100,BV$1,FALSE))</f>
        <v>0</v>
      </c>
      <c r="BW42" s="14">
        <f>IF(ISNA(VLOOKUP('W. VaR &amp; Peak Pos By Trader'!$A40,'Import Peak'!$A$3:BW$100,BW$1,FALSE)),0,VLOOKUP('W. VaR &amp; Peak Pos By Trader'!$A40,'Import Peak'!$A$3:BW$100,BW$1,FALSE))</f>
        <v>0</v>
      </c>
      <c r="BX42" s="14">
        <f>IF(ISNA(VLOOKUP('W. VaR &amp; Peak Pos By Trader'!$A40,'Import Peak'!$A$3:BX$100,BX$1,FALSE)),0,VLOOKUP('W. VaR &amp; Peak Pos By Trader'!$A40,'Import Peak'!$A$3:BX$100,BX$1,FALSE))</f>
        <v>0</v>
      </c>
      <c r="BY42" s="14">
        <f>IF(ISNA(VLOOKUP('W. VaR &amp; Peak Pos By Trader'!$A40,'Import Peak'!$A$3:BY$100,BY$1,FALSE)),0,VLOOKUP('W. VaR &amp; Peak Pos By Trader'!$A40,'Import Peak'!$A$3:BY$100,BY$1,FALSE))</f>
        <v>0</v>
      </c>
      <c r="BZ42" s="14">
        <f>IF(ISNA(VLOOKUP('W. VaR &amp; Peak Pos By Trader'!$A40,'Import Peak'!$A$3:BZ$100,BZ$1,FALSE)),0,VLOOKUP('W. VaR &amp; Peak Pos By Trader'!$A40,'Import Peak'!$A$3:BZ$100,BZ$1,FALSE))</f>
        <v>0</v>
      </c>
      <c r="CA42" s="14">
        <f>IF(ISNA(VLOOKUP('W. VaR &amp; Peak Pos By Trader'!$A40,'Import Peak'!$A$3:CA$100,CA$1,FALSE)),0,VLOOKUP('W. VaR &amp; Peak Pos By Trader'!$A40,'Import Peak'!$A$3:CA$100,CA$1,FALSE))</f>
        <v>0</v>
      </c>
      <c r="CB42" s="14">
        <f>IF(ISNA(VLOOKUP('W. VaR &amp; Peak Pos By Trader'!$A40,'Import Peak'!$A$3:CB$100,CB$1,FALSE)),0,VLOOKUP('W. VaR &amp; Peak Pos By Trader'!$A40,'Import Peak'!$A$3:CB$100,CB$1,FALSE))</f>
        <v>0</v>
      </c>
      <c r="CC42" s="14">
        <f>IF(ISNA(VLOOKUP('W. VaR &amp; Peak Pos By Trader'!$A40,'Import Peak'!$A$3:CC$100,CC$1,FALSE)),0,VLOOKUP('W. VaR &amp; Peak Pos By Trader'!$A40,'Import Peak'!$A$3:CC$100,CC$1,FALSE))</f>
        <v>0</v>
      </c>
      <c r="CD42" s="14">
        <f>IF(ISNA(VLOOKUP('W. VaR &amp; Peak Pos By Trader'!$A40,'Import Peak'!$A$3:CD$100,CD$1,FALSE)),0,VLOOKUP('W. VaR &amp; Peak Pos By Trader'!$A40,'Import Peak'!$A$3:CD$100,CD$1,FALSE))</f>
        <v>0</v>
      </c>
      <c r="CE42" s="14">
        <f>IF(ISNA(VLOOKUP('W. VaR &amp; Peak Pos By Trader'!$A40,'Import Peak'!$A$3:CE$100,CE$1,FALSE)),0,VLOOKUP('W. VaR &amp; Peak Pos By Trader'!$A40,'Import Peak'!$A$3:CE$100,CE$1,FALSE))</f>
        <v>0</v>
      </c>
      <c r="CF42" s="14">
        <f>IF(ISNA(VLOOKUP('W. VaR &amp; Peak Pos By Trader'!$A40,'Import Peak'!$A$3:CF$100,CF$1,FALSE)),0,VLOOKUP('W. VaR &amp; Peak Pos By Trader'!$A40,'Import Peak'!$A$3:CF$100,CF$1,FALSE))</f>
        <v>0</v>
      </c>
      <c r="CG42" s="14">
        <f>IF(ISNA(VLOOKUP('W. VaR &amp; Peak Pos By Trader'!$A40,'Import Peak'!$A$3:CG$100,CG$1,FALSE)),0,VLOOKUP('W. VaR &amp; Peak Pos By Trader'!$A40,'Import Peak'!$A$3:CG$100,CG$1,FALSE))</f>
        <v>0</v>
      </c>
      <c r="CH42" s="14">
        <f>IF(ISNA(VLOOKUP('W. VaR &amp; Peak Pos By Trader'!$A40,'Import Peak'!$A$3:CH$100,CH$1,FALSE)),0,VLOOKUP('W. VaR &amp; Peak Pos By Trader'!$A40,'Import Peak'!$A$3:CH$100,CH$1,FALSE))</f>
        <v>0</v>
      </c>
      <c r="CI42" s="14">
        <f>IF(ISNA(VLOOKUP('W. VaR &amp; Peak Pos By Trader'!$A40,'Import Peak'!$A$3:CI$100,CI$1,FALSE)),0,VLOOKUP('W. VaR &amp; Peak Pos By Trader'!$A40,'Import Peak'!$A$3:CI$100,CI$1,FALSE))</f>
        <v>0</v>
      </c>
      <c r="CJ42" s="14">
        <f>IF(ISNA(VLOOKUP('W. VaR &amp; Peak Pos By Trader'!$A40,'Import Peak'!$A$3:CJ$100,CJ$1,FALSE)),0,VLOOKUP('W. VaR &amp; Peak Pos By Trader'!$A40,'Import Peak'!$A$3:CJ$100,CJ$1,FALSE))</f>
        <v>0</v>
      </c>
      <c r="CK42" s="14">
        <f>IF(ISNA(VLOOKUP('W. VaR &amp; Peak Pos By Trader'!$A40,'Import Peak'!$A$3:CK$100,CK$1,FALSE)),0,VLOOKUP('W. VaR &amp; Peak Pos By Trader'!$A40,'Import Peak'!$A$3:CK$100,CK$1,FALSE))</f>
        <v>0</v>
      </c>
      <c r="CL42" s="14">
        <f>IF(ISNA(VLOOKUP('W. VaR &amp; Peak Pos By Trader'!$A40,'Import Peak'!$A$3:CL$100,CL$1,FALSE)),0,VLOOKUP('W. VaR &amp; Peak Pos By Trader'!$A40,'Import Peak'!$A$3:CL$100,CL$1,FALSE))</f>
        <v>0</v>
      </c>
      <c r="CM42" s="14">
        <f>IF(ISNA(VLOOKUP('W. VaR &amp; Peak Pos By Trader'!$A40,'Import Peak'!$A$3:CM$100,CM$1,FALSE)),0,VLOOKUP('W. VaR &amp; Peak Pos By Trader'!$A40,'Import Peak'!$A$3:CM$100,CM$1,FALSE))</f>
        <v>0</v>
      </c>
      <c r="CN42" s="14">
        <f>IF(ISNA(VLOOKUP('W. VaR &amp; Peak Pos By Trader'!$A40,'Import Peak'!$A$3:CN$100,CN$1,FALSE)),0,VLOOKUP('W. VaR &amp; Peak Pos By Trader'!$A40,'Import Peak'!$A$3:CN$100,CN$1,FALSE))</f>
        <v>0</v>
      </c>
      <c r="CO42" s="14">
        <f>IF(ISNA(VLOOKUP('W. VaR &amp; Peak Pos By Trader'!$A40,'Import Peak'!$A$3:CO$100,CO$1,FALSE)),0,VLOOKUP('W. VaR &amp; Peak Pos By Trader'!$A40,'Import Peak'!$A$3:CO$100,CO$1,FALSE))</f>
        <v>0</v>
      </c>
      <c r="CP42" s="14">
        <f>IF(ISNA(VLOOKUP('W. VaR &amp; Peak Pos By Trader'!$A40,'Import Peak'!$A$3:CP$100,CP$1,FALSE)),0,VLOOKUP('W. VaR &amp; Peak Pos By Trader'!$A40,'Import Peak'!$A$3:CP$100,CP$1,FALSE))</f>
        <v>0</v>
      </c>
      <c r="CQ42" s="14">
        <f>IF(ISNA(VLOOKUP('W. VaR &amp; Peak Pos By Trader'!$A40,'Import Peak'!$A$3:CQ$100,CQ$1,FALSE)),0,VLOOKUP('W. VaR &amp; Peak Pos By Trader'!$A40,'Import Peak'!$A$3:CQ$100,CQ$1,FALSE))</f>
        <v>0</v>
      </c>
      <c r="CR42" s="14">
        <f>IF(ISNA(VLOOKUP('W. VaR &amp; Peak Pos By Trader'!$A40,'Import Peak'!$A$3:CR$100,CR$1,FALSE)),0,VLOOKUP('W. VaR &amp; Peak Pos By Trader'!$A40,'Import Peak'!$A$3:CR$100,CR$1,FALSE))</f>
        <v>0</v>
      </c>
      <c r="CS42" s="14">
        <f>IF(ISNA(VLOOKUP('W. VaR &amp; Peak Pos By Trader'!$A40,'Import Peak'!$A$3:CS$100,CS$1,FALSE)),0,VLOOKUP('W. VaR &amp; Peak Pos By Trader'!$A40,'Import Peak'!$A$3:CS$100,CS$1,FALSE))</f>
        <v>0</v>
      </c>
      <c r="CT42" s="14">
        <f>IF(ISNA(VLOOKUP('W. VaR &amp; Peak Pos By Trader'!$A40,'Import Peak'!$A$3:CT$100,CT$1,FALSE)),0,VLOOKUP('W. VaR &amp; Peak Pos By Trader'!$A40,'Import Peak'!$A$3:CT$100,CT$1,FALSE))</f>
        <v>0</v>
      </c>
      <c r="CU42" s="14">
        <f>IF(ISNA(VLOOKUP('W. VaR &amp; Peak Pos By Trader'!$A40,'Import Peak'!$A$3:CU$100,CU$1,FALSE)),0,VLOOKUP('W. VaR &amp; Peak Pos By Trader'!$A40,'Import Peak'!$A$3:CU$100,CU$1,FALSE))</f>
        <v>0</v>
      </c>
      <c r="CV42" s="14">
        <f>IF(ISNA(VLOOKUP('W. VaR &amp; Peak Pos By Trader'!$A40,'Import Peak'!$A$3:CV$100,CV$1,FALSE)),0,VLOOKUP('W. VaR &amp; Peak Pos By Trader'!$A40,'Import Peak'!$A$3:CV$100,CV$1,FALSE))</f>
        <v>0</v>
      </c>
      <c r="CW42" s="14">
        <f>IF(ISNA(VLOOKUP('W. VaR &amp; Peak Pos By Trader'!$A40,'Import Peak'!$A$3:CW$100,CW$1,FALSE)),0,VLOOKUP('W. VaR &amp; Peak Pos By Trader'!$A40,'Import Peak'!$A$3:CW$100,CW$1,FALSE))</f>
        <v>0</v>
      </c>
      <c r="CX42" s="14">
        <f>IF(ISNA(VLOOKUP('W. VaR &amp; Peak Pos By Trader'!$A40,'Import Peak'!$A$3:CX$100,CX$1,FALSE)),0,VLOOKUP('W. VaR &amp; Peak Pos By Trader'!$A40,'Import Peak'!$A$3:CX$100,CX$1,FALSE))</f>
        <v>0</v>
      </c>
      <c r="CY42" s="14">
        <f>IF(ISNA(VLOOKUP('W. VaR &amp; Peak Pos By Trader'!$A40,'Import Peak'!$A$3:CY$100,CY$1,FALSE)),0,VLOOKUP('W. VaR &amp; Peak Pos By Trader'!$A40,'Import Peak'!$A$3:CY$100,CY$1,FALSE))</f>
        <v>0</v>
      </c>
      <c r="CZ42" s="14">
        <f>IF(ISNA(VLOOKUP('W. VaR &amp; Peak Pos By Trader'!$A40,'Import Peak'!$A$3:CZ$100,CZ$1,FALSE)),0,VLOOKUP('W. VaR &amp; Peak Pos By Trader'!$A40,'Import Peak'!$A$3:CZ$100,CZ$1,FALSE))</f>
        <v>0</v>
      </c>
      <c r="DA42" s="14">
        <f>IF(ISNA(VLOOKUP('W. VaR &amp; Peak Pos By Trader'!$A40,'Import Peak'!$A$3:DA$100,DA$1,FALSE)),0,VLOOKUP('W. VaR &amp; Peak Pos By Trader'!$A40,'Import Peak'!$A$3:DA$100,DA$1,FALSE))</f>
        <v>0</v>
      </c>
      <c r="DB42" s="14">
        <f>IF(ISNA(VLOOKUP('W. VaR &amp; Peak Pos By Trader'!$A40,'Import Peak'!$A$3:DB$100,DB$1,FALSE)),0,VLOOKUP('W. VaR &amp; Peak Pos By Trader'!$A40,'Import Peak'!$A$3:DB$100,DB$1,FALSE))</f>
        <v>0</v>
      </c>
      <c r="DC42" s="14">
        <f>IF(ISNA(VLOOKUP('W. VaR &amp; Peak Pos By Trader'!$A40,'Import Peak'!$A$3:DC$100,DC$1,FALSE)),0,VLOOKUP('W. VaR &amp; Peak Pos By Trader'!$A40,'Import Peak'!$A$3:DC$100,DC$1,FALSE))</f>
        <v>0</v>
      </c>
      <c r="DD42" s="14">
        <f>IF(ISNA(VLOOKUP('W. VaR &amp; Peak Pos By Trader'!$A40,'Import Peak'!$A$3:DD$100,DD$1,FALSE)),0,VLOOKUP('W. VaR &amp; Peak Pos By Trader'!$A40,'Import Peak'!$A$3:DD$100,DD$1,FALSE))</f>
        <v>0</v>
      </c>
      <c r="DE42" s="14">
        <f>IF(ISNA(VLOOKUP('W. VaR &amp; Peak Pos By Trader'!$A40,'Import Peak'!$A$3:DE$100,DE$1,FALSE)),0,VLOOKUP('W. VaR &amp; Peak Pos By Trader'!$A40,'Import Peak'!$A$3:DE$100,DE$1,FALSE))</f>
        <v>0</v>
      </c>
      <c r="DF42" s="14">
        <f>IF(ISNA(VLOOKUP('W. VaR &amp; Peak Pos By Trader'!$A40,'Import Peak'!$A$3:DF$100,DF$1,FALSE)),0,VLOOKUP('W. VaR &amp; Peak Pos By Trader'!$A40,'Import Peak'!$A$3:DF$100,DF$1,FALSE))</f>
        <v>0</v>
      </c>
      <c r="DG42" s="14">
        <f>IF(ISNA(VLOOKUP('W. VaR &amp; Peak Pos By Trader'!$A40,'Import Peak'!$A$3:DG$100,DG$1,FALSE)),0,VLOOKUP('W. VaR &amp; Peak Pos By Trader'!$A40,'Import Peak'!$A$3:DG$100,DG$1,FALSE))</f>
        <v>0</v>
      </c>
      <c r="DH42" s="14">
        <f>IF(ISNA(VLOOKUP('W. VaR &amp; Peak Pos By Trader'!$A40,'Import Peak'!$A$3:DH$100,DH$1,FALSE)),0,VLOOKUP('W. VaR &amp; Peak Pos By Trader'!$A40,'Import Peak'!$A$3:DH$100,DH$1,FALSE))</f>
        <v>0</v>
      </c>
      <c r="DI42" s="14">
        <f>IF(ISNA(VLOOKUP('W. VaR &amp; Peak Pos By Trader'!$A40,'Import Peak'!$A$3:DI$100,DI$1,FALSE)),0,VLOOKUP('W. VaR &amp; Peak Pos By Trader'!$A40,'Import Peak'!$A$3:DI$100,DI$1,FALSE))</f>
        <v>0</v>
      </c>
      <c r="DJ42" s="14">
        <f>IF(ISNA(VLOOKUP('W. VaR &amp; Peak Pos By Trader'!$A40,'Import Peak'!$A$3:DJ$100,DJ$1,FALSE)),0,VLOOKUP('W. VaR &amp; Peak Pos By Trader'!$A40,'Import Peak'!$A$3:DJ$100,DJ$1,FALSE))</f>
        <v>0</v>
      </c>
      <c r="DK42" s="14">
        <f>IF(ISNA(VLOOKUP('W. VaR &amp; Peak Pos By Trader'!$A40,'Import Peak'!$A$3:DK$100,DK$1,FALSE)),0,VLOOKUP('W. VaR &amp; Peak Pos By Trader'!$A40,'Import Peak'!$A$3:DK$100,DK$1,FALSE))</f>
        <v>0</v>
      </c>
      <c r="DL42" s="14">
        <f>IF(ISNA(VLOOKUP('W. VaR &amp; Peak Pos By Trader'!$A40,'Import Peak'!$A$3:DL$100,DL$1,FALSE)),0,VLOOKUP('W. VaR &amp; Peak Pos By Trader'!$A40,'Import Peak'!$A$3:DL$100,DL$1,FALSE))</f>
        <v>0</v>
      </c>
      <c r="DM42" s="14">
        <f>IF(ISNA(VLOOKUP('W. VaR &amp; Peak Pos By Trader'!$A40,'Import Peak'!$A$3:DM$100,DM$1,FALSE)),0,VLOOKUP('W. VaR &amp; Peak Pos By Trader'!$A40,'Import Peak'!$A$3:DM$100,DM$1,FALSE))</f>
        <v>0</v>
      </c>
      <c r="DN42" s="14">
        <f>IF(ISNA(VLOOKUP('W. VaR &amp; Peak Pos By Trader'!$A40,'Import Peak'!$A$3:DN$100,DN$1,FALSE)),0,VLOOKUP('W. VaR &amp; Peak Pos By Trader'!$A40,'Import Peak'!$A$3:DN$100,DN$1,FALSE))</f>
        <v>0</v>
      </c>
      <c r="DO42" s="14">
        <f>IF(ISNA(VLOOKUP('W. VaR &amp; Peak Pos By Trader'!$A40,'Import Peak'!$A$3:DO$100,DO$1,FALSE)),0,VLOOKUP('W. VaR &amp; Peak Pos By Trader'!$A40,'Import Peak'!$A$3:DO$100,DO$1,FALSE))</f>
        <v>0</v>
      </c>
      <c r="DP42" s="14">
        <f>IF(ISNA(VLOOKUP('W. VaR &amp; Peak Pos By Trader'!$A40,'Import Peak'!$A$3:DP$100,DP$1,FALSE)),0,VLOOKUP('W. VaR &amp; Peak Pos By Trader'!$A40,'Import Peak'!$A$3:DP$100,DP$1,FALSE))</f>
        <v>0</v>
      </c>
      <c r="DQ42" s="14">
        <f>IF(ISNA(VLOOKUP('W. VaR &amp; Peak Pos By Trader'!$A40,'Import Peak'!$A$3:DQ$100,DQ$1,FALSE)),0,VLOOKUP('W. VaR &amp; Peak Pos By Trader'!$A40,'Import Peak'!$A$3:DQ$100,DQ$1,FALSE))</f>
        <v>0</v>
      </c>
      <c r="DR42" s="14">
        <f>IF(ISNA(VLOOKUP('W. VaR &amp; Peak Pos By Trader'!$A40,'Import Peak'!$A$3:DR$100,DR$1,FALSE)),0,VLOOKUP('W. VaR &amp; Peak Pos By Trader'!$A40,'Import Peak'!$A$3:DR$100,DR$1,FALSE))</f>
        <v>0</v>
      </c>
      <c r="DS42" s="14">
        <f>IF(ISNA(VLOOKUP('W. VaR &amp; Peak Pos By Trader'!$A40,'Import Peak'!$A$3:DS$100,DS$1,FALSE)),0,VLOOKUP('W. VaR &amp; Peak Pos By Trader'!$A40,'Import Peak'!$A$3:DS$100,DS$1,FALSE))</f>
        <v>0</v>
      </c>
      <c r="DT42" s="14">
        <f>IF(ISNA(VLOOKUP('W. VaR &amp; Peak Pos By Trader'!$A40,'Import Peak'!$A$3:DT$100,DT$1,FALSE)),0,VLOOKUP('W. VaR &amp; Peak Pos By Trader'!$A40,'Import Peak'!$A$3:DT$100,DT$1,FALSE))</f>
        <v>0</v>
      </c>
      <c r="DU42" s="14">
        <f>IF(ISNA(VLOOKUP('W. VaR &amp; Peak Pos By Trader'!$A40,'Import Peak'!$A$3:DU$100,DU$1,FALSE)),0,VLOOKUP('W. VaR &amp; Peak Pos By Trader'!$A40,'Import Peak'!$A$3:DU$100,DU$1,FALSE))</f>
        <v>0</v>
      </c>
      <c r="DV42" s="14">
        <f>IF(ISNA(VLOOKUP('W. VaR &amp; Peak Pos By Trader'!$A40,'Import Peak'!$A$3:DV$100,DV$1,FALSE)),0,VLOOKUP('W. VaR &amp; Peak Pos By Trader'!$A40,'Import Peak'!$A$3:DV$100,DV$1,FALSE))</f>
        <v>0</v>
      </c>
      <c r="DW42" s="14">
        <f>IF(ISNA(VLOOKUP('W. VaR &amp; Peak Pos By Trader'!$A40,'Import Peak'!$A$3:DW$100,DW$1,FALSE)),0,VLOOKUP('W. VaR &amp; Peak Pos By Trader'!$A40,'Import Peak'!$A$3:DW$100,DW$1,FALSE))</f>
        <v>0</v>
      </c>
      <c r="DX42" s="14">
        <f>IF(ISNA(VLOOKUP('W. VaR &amp; Peak Pos By Trader'!$A40,'Import Peak'!$A$3:DX$100,DX$1,FALSE)),0,VLOOKUP('W. VaR &amp; Peak Pos By Trader'!$A40,'Import Peak'!$A$3:DX$100,DX$1,FALSE))</f>
        <v>0</v>
      </c>
      <c r="DY42" s="14">
        <f>IF(ISNA(VLOOKUP('W. VaR &amp; Peak Pos By Trader'!$A40,'Import Peak'!$A$3:DY$100,DY$1,FALSE)),0,VLOOKUP('W. VaR &amp; Peak Pos By Trader'!$A40,'Import Peak'!$A$3:DY$100,DY$1,FALSE))</f>
        <v>0</v>
      </c>
      <c r="DZ42" s="14">
        <f>IF(ISNA(VLOOKUP('W. VaR &amp; Peak Pos By Trader'!$A40,'Import Peak'!$A$3:DZ$100,DZ$1,FALSE)),0,VLOOKUP('W. VaR &amp; Peak Pos By Trader'!$A40,'Import Peak'!$A$3:DZ$100,DZ$1,FALSE))</f>
        <v>0</v>
      </c>
      <c r="EA42" s="14">
        <f>IF(ISNA(VLOOKUP('W. VaR &amp; Peak Pos By Trader'!$A40,'Import Peak'!$A$3:EA$100,EA$1,FALSE)),0,VLOOKUP('W. VaR &amp; Peak Pos By Trader'!$A40,'Import Peak'!$A$3:EA$100,EA$1,FALSE))</f>
        <v>0</v>
      </c>
      <c r="EB42" s="14">
        <f>IF(ISNA(VLOOKUP('W. VaR &amp; Peak Pos By Trader'!$A40,'Import Peak'!$A$3:EB$100,EB$1,FALSE)),0,VLOOKUP('W. VaR &amp; Peak Pos By Trader'!$A40,'Import Peak'!$A$3:EB$100,EB$1,FALSE))</f>
        <v>0</v>
      </c>
      <c r="EC42" s="14">
        <f>IF(ISNA(VLOOKUP('W. VaR &amp; Peak Pos By Trader'!$A40,'Import Peak'!$A$3:EC$100,EC$1,FALSE)),0,VLOOKUP('W. VaR &amp; Peak Pos By Trader'!$A40,'Import Peak'!$A$3:EC$100,EC$1,FALSE))</f>
        <v>0</v>
      </c>
      <c r="ED42" s="14">
        <f>IF(ISNA(VLOOKUP('W. VaR &amp; Peak Pos By Trader'!$A40,'Import Peak'!$A$3:ED$100,ED$1,FALSE)),0,VLOOKUP('W. VaR &amp; Peak Pos By Trader'!$A40,'Import Peak'!$A$3:ED$100,ED$1,FALSE))</f>
        <v>0</v>
      </c>
      <c r="EE42" s="14">
        <f>IF(ISNA(VLOOKUP('W. VaR &amp; Peak Pos By Trader'!$A40,'Import Peak'!$A$3:EE$100,EE$1,FALSE)),0,VLOOKUP('W. VaR &amp; Peak Pos By Trader'!$A40,'Import Peak'!$A$3:EE$100,EE$1,FALSE))</f>
        <v>0</v>
      </c>
      <c r="EF42" s="14">
        <f>IF(ISNA(VLOOKUP('W. VaR &amp; Peak Pos By Trader'!$A40,'Import Peak'!$A$3:EF$100,EF$1,FALSE)),0,VLOOKUP('W. VaR &amp; Peak Pos By Trader'!$A40,'Import Peak'!$A$3:EF$100,EF$1,FALSE))</f>
        <v>0</v>
      </c>
      <c r="EG42" s="14">
        <f>IF(ISNA(VLOOKUP('W. VaR &amp; Peak Pos By Trader'!$A40,'Import Peak'!$A$3:EG$100,EG$1,FALSE)),0,VLOOKUP('W. VaR &amp; Peak Pos By Trader'!$A40,'Import Peak'!$A$3:EG$100,EG$1,FALSE))</f>
        <v>0</v>
      </c>
      <c r="EH42" s="14">
        <f>IF(ISNA(VLOOKUP('W. VaR &amp; Peak Pos By Trader'!$A40,'Import Peak'!$A$3:EH$100,EH$1,FALSE)),0,VLOOKUP('W. VaR &amp; Peak Pos By Trader'!$A40,'Import Peak'!$A$3:EH$100,EH$1,FALSE))</f>
        <v>0</v>
      </c>
      <c r="EI42" s="14">
        <f>IF(ISNA(VLOOKUP('W. VaR &amp; Peak Pos By Trader'!$A40,'Import Peak'!$A$3:EI$100,EI$1,FALSE)),0,VLOOKUP('W. VaR &amp; Peak Pos By Trader'!$A40,'Import Peak'!$A$3:EI$100,EI$1,FALSE))</f>
        <v>0</v>
      </c>
      <c r="EJ42" s="14">
        <f>IF(ISNA(VLOOKUP('W. VaR &amp; Peak Pos By Trader'!$A40,'Import Peak'!$A$3:EJ$100,EJ$1,FALSE)),0,VLOOKUP('W. VaR &amp; Peak Pos By Trader'!$A40,'Import Peak'!$A$3:EJ$100,EJ$1,FALSE))</f>
        <v>0</v>
      </c>
      <c r="EK42" s="14">
        <f>IF(ISNA(VLOOKUP('W. VaR &amp; Peak Pos By Trader'!$A40,'Import Peak'!$A$3:EK$100,EK$1,FALSE)),0,VLOOKUP('W. VaR &amp; Peak Pos By Trader'!$A40,'Import Peak'!$A$3:EK$100,EK$1,FALSE))</f>
        <v>0</v>
      </c>
      <c r="EL42" s="14">
        <f>IF(ISNA(VLOOKUP('W. VaR &amp; Peak Pos By Trader'!$A40,'Import Peak'!$A$3:EL$100,EL$1,FALSE)),0,VLOOKUP('W. VaR &amp; Peak Pos By Trader'!$A40,'Import Peak'!$A$3:EL$100,EL$1,FALSE))</f>
        <v>0</v>
      </c>
      <c r="EM42" s="14">
        <f>IF(ISNA(VLOOKUP('W. VaR &amp; Peak Pos By Trader'!$A40,'Import Peak'!$A$3:EM$100,EM$1,FALSE)),0,VLOOKUP('W. VaR &amp; Peak Pos By Trader'!$A40,'Import Peak'!$A$3:EM$100,EM$1,FALSE))</f>
        <v>0</v>
      </c>
      <c r="EN42" s="14">
        <f>IF(ISNA(VLOOKUP('W. VaR &amp; Peak Pos By Trader'!$A40,'Import Peak'!$A$3:EN$100,EN$1,FALSE)),0,VLOOKUP('W. VaR &amp; Peak Pos By Trader'!$A40,'Import Peak'!$A$3:EN$100,EN$1,FALSE))</f>
        <v>0</v>
      </c>
      <c r="EO42" s="14">
        <f>IF(ISNA(VLOOKUP('W. VaR &amp; Peak Pos By Trader'!$A40,'Import Peak'!$A$3:EO$100,EO$1,FALSE)),0,VLOOKUP('W. VaR &amp; Peak Pos By Trader'!$A40,'Import Peak'!$A$3:EO$100,EO$1,FALSE))</f>
        <v>0</v>
      </c>
      <c r="EP42" s="14">
        <f>IF(ISNA(VLOOKUP('W. VaR &amp; Peak Pos By Trader'!$A40,'Import Peak'!$A$3:EP$100,EP$1,FALSE)),0,VLOOKUP('W. VaR &amp; Peak Pos By Trader'!$A40,'Import Peak'!$A$3:EP$100,EP$1,FALSE))</f>
        <v>0</v>
      </c>
      <c r="EQ42" s="14">
        <f>IF(ISNA(VLOOKUP('W. VaR &amp; Peak Pos By Trader'!$A40,'Import Peak'!$A$3:EQ$100,EQ$1,FALSE)),0,VLOOKUP('W. VaR &amp; Peak Pos By Trader'!$A40,'Import Peak'!$A$3:EQ$100,EQ$1,FALSE))</f>
        <v>0</v>
      </c>
      <c r="ER42" s="14">
        <f>IF(ISNA(VLOOKUP('W. VaR &amp; Peak Pos By Trader'!$A40,'Import Peak'!$A$3:ER$100,ER$1,FALSE)),0,VLOOKUP('W. VaR &amp; Peak Pos By Trader'!$A40,'Import Peak'!$A$3:ER$100,ER$1,FALSE))</f>
        <v>0</v>
      </c>
      <c r="ES42" s="14">
        <f>IF(ISNA(VLOOKUP('W. VaR &amp; Peak Pos By Trader'!$A40,'Import Peak'!$A$3:ES$100,ES$1,FALSE)),0,VLOOKUP('W. VaR &amp; Peak Pos By Trader'!$A40,'Import Peak'!$A$3:ES$100,ES$1,FALSE))</f>
        <v>0</v>
      </c>
      <c r="ET42" s="14">
        <f>IF(ISNA(VLOOKUP('W. VaR &amp; Peak Pos By Trader'!$A40,'Import Peak'!$A$3:ET$100,ET$1,FALSE)),0,VLOOKUP('W. VaR &amp; Peak Pos By Trader'!$A40,'Import Peak'!$A$3:ET$100,ET$1,FALSE))</f>
        <v>0</v>
      </c>
      <c r="EU42" s="14">
        <f>IF(ISNA(VLOOKUP('W. VaR &amp; Peak Pos By Trader'!$A40,'Import Peak'!$A$3:EU$100,EU$1,FALSE)),0,VLOOKUP('W. VaR &amp; Peak Pos By Trader'!$A40,'Import Peak'!$A$3:EU$100,EU$1,FALSE))</f>
        <v>0</v>
      </c>
      <c r="EV42" s="14">
        <f>IF(ISNA(VLOOKUP('W. VaR &amp; Peak Pos By Trader'!$A40,'Import Peak'!$A$3:EV$100,EV$1,FALSE)),0,VLOOKUP('W. VaR &amp; Peak Pos By Trader'!$A40,'Import Peak'!$A$3:EV$100,EV$1,FALSE))</f>
        <v>0</v>
      </c>
      <c r="EW42" s="14">
        <f>IF(ISNA(VLOOKUP('W. VaR &amp; Peak Pos By Trader'!$A40,'Import Peak'!$A$3:EW$100,EW$1,FALSE)),0,VLOOKUP('W. VaR &amp; Peak Pos By Trader'!$A40,'Import Peak'!$A$3:EW$100,EW$1,FALSE))</f>
        <v>0</v>
      </c>
      <c r="EX42" s="14">
        <f>IF(ISNA(VLOOKUP('W. VaR &amp; Peak Pos By Trader'!$A40,'Import Peak'!$A$3:EX$100,EX$1,FALSE)),0,VLOOKUP('W. VaR &amp; Peak Pos By Trader'!$A40,'Import Peak'!$A$3:EX$100,EX$1,FALSE))</f>
        <v>0</v>
      </c>
      <c r="EY42" s="14">
        <f>IF(ISNA(VLOOKUP('W. VaR &amp; Peak Pos By Trader'!$A40,'Import Peak'!$A$3:EY$100,EY$1,FALSE)),0,VLOOKUP('W. VaR &amp; Peak Pos By Trader'!$A40,'Import Peak'!$A$3:EY$100,EY$1,FALSE))</f>
        <v>0</v>
      </c>
      <c r="EZ42" s="14">
        <f>IF(ISNA(VLOOKUP('W. VaR &amp; Peak Pos By Trader'!$A40,'Import Peak'!$A$3:EZ$100,EZ$1,FALSE)),0,VLOOKUP('W. VaR &amp; Peak Pos By Trader'!$A40,'Import Peak'!$A$3:EZ$100,EZ$1,FALSE))</f>
        <v>0</v>
      </c>
      <c r="FA42" s="14">
        <f>IF(ISNA(VLOOKUP('W. VaR &amp; Peak Pos By Trader'!$A40,'Import Peak'!$A$3:FA$100,FA$1,FALSE)),0,VLOOKUP('W. VaR &amp; Peak Pos By Trader'!$A40,'Import Peak'!$A$3:FA$100,FA$1,FALSE))</f>
        <v>0</v>
      </c>
      <c r="FB42" s="14">
        <f>IF(ISNA(VLOOKUP('W. VaR &amp; Peak Pos By Trader'!$A40,'Import Peak'!$A$3:FB$100,FB$1,FALSE)),0,VLOOKUP('W. VaR &amp; Peak Pos By Trader'!$A40,'Import Peak'!$A$3:FB$100,FB$1,FALSE))</f>
        <v>0</v>
      </c>
      <c r="FC42" s="14">
        <f>IF(ISNA(VLOOKUP('W. VaR &amp; Peak Pos By Trader'!$A40,'Import Peak'!$A$3:FC$100,FC$1,FALSE)),0,VLOOKUP('W. VaR &amp; Peak Pos By Trader'!$A40,'Import Peak'!$A$3:FC$100,FC$1,FALSE))</f>
        <v>0</v>
      </c>
      <c r="FD42" s="14">
        <f>IF(ISNA(VLOOKUP('W. VaR &amp; Peak Pos By Trader'!$A40,'Import Peak'!$A$3:FD$100,FD$1,FALSE)),0,VLOOKUP('W. VaR &amp; Peak Pos By Trader'!$A40,'Import Peak'!$A$3:FD$100,FD$1,FALSE))</f>
        <v>0</v>
      </c>
      <c r="FE42" s="14">
        <f>IF(ISNA(VLOOKUP('W. VaR &amp; Peak Pos By Trader'!$A40,'Import Peak'!$A$3:FE$100,FE$1,FALSE)),0,VLOOKUP('W. VaR &amp; Peak Pos By Trader'!$A40,'Import Peak'!$A$3:FE$100,FE$1,FALSE))</f>
        <v>0</v>
      </c>
      <c r="FF42" s="14">
        <f>IF(ISNA(VLOOKUP('W. VaR &amp; Peak Pos By Trader'!$A40,'Import Peak'!$A$3:FF$100,FF$1,FALSE)),0,VLOOKUP('W. VaR &amp; Peak Pos By Trader'!$A40,'Import Peak'!$A$3:FF$100,FF$1,FALSE))</f>
        <v>0</v>
      </c>
      <c r="FG42" s="14">
        <f>IF(ISNA(VLOOKUP('W. VaR &amp; Peak Pos By Trader'!$A40,'Import Peak'!$A$3:FG$100,FG$1,FALSE)),0,VLOOKUP('W. VaR &amp; Peak Pos By Trader'!$A40,'Import Peak'!$A$3:FG$100,FG$1,FALSE))</f>
        <v>0</v>
      </c>
      <c r="FH42" s="14">
        <f>IF(ISNA(VLOOKUP('W. VaR &amp; Peak Pos By Trader'!$A40,'Import Peak'!$A$3:FH$100,FH$1,FALSE)),0,VLOOKUP('W. VaR &amp; Peak Pos By Trader'!$A40,'Import Peak'!$A$3:FH$100,FH$1,FALSE))</f>
        <v>0</v>
      </c>
      <c r="FI42" s="14">
        <f>IF(ISNA(VLOOKUP('W. VaR &amp; Peak Pos By Trader'!$A40,'Import Peak'!$A$3:FI$100,FI$1,FALSE)),0,VLOOKUP('W. VaR &amp; Peak Pos By Trader'!$A40,'Import Peak'!$A$3:FI$100,FI$1,FALSE))</f>
        <v>0</v>
      </c>
      <c r="FJ42" s="14">
        <f>IF(ISNA(VLOOKUP('W. VaR &amp; Peak Pos By Trader'!$A40,'Import Peak'!$A$3:FJ$100,FJ$1,FALSE)),0,VLOOKUP('W. VaR &amp; Peak Pos By Trader'!$A40,'Import Peak'!$A$3:FJ$100,FJ$1,FALSE))</f>
        <v>0</v>
      </c>
      <c r="FK42" s="14">
        <f>IF(ISNA(VLOOKUP('W. VaR &amp; Peak Pos By Trader'!$A40,'Import Peak'!$A$3:FK$100,FK$1,FALSE)),0,VLOOKUP('W. VaR &amp; Peak Pos By Trader'!$A40,'Import Peak'!$A$3:FK$100,FK$1,FALSE))</f>
        <v>0</v>
      </c>
      <c r="FL42" s="14">
        <f>IF(ISNA(VLOOKUP('W. VaR &amp; Peak Pos By Trader'!$A40,'Import Peak'!$A$3:FL$100,FL$1,FALSE)),0,VLOOKUP('W. VaR &amp; Peak Pos By Trader'!$A40,'Import Peak'!$A$3:FL$100,FL$1,FALSE))</f>
        <v>0</v>
      </c>
      <c r="FM42" s="14">
        <f>IF(ISNA(VLOOKUP('W. VaR &amp; Peak Pos By Trader'!$A40,'Import Peak'!$A$3:FM$100,FM$1,FALSE)),0,VLOOKUP('W. VaR &amp; Peak Pos By Trader'!$A40,'Import Peak'!$A$3:FM$100,FM$1,FALSE))</f>
        <v>0</v>
      </c>
      <c r="FN42" s="14">
        <f>IF(ISNA(VLOOKUP('W. VaR &amp; Peak Pos By Trader'!$A40,'Import Peak'!$A$3:FN$100,FN$1,FALSE)),0,VLOOKUP('W. VaR &amp; Peak Pos By Trader'!$A40,'Import Peak'!$A$3:FN$100,FN$1,FALSE))</f>
        <v>0</v>
      </c>
      <c r="FO42" s="14">
        <f>IF(ISNA(VLOOKUP('W. VaR &amp; Peak Pos By Trader'!$A40,'Import Peak'!$A$3:FO$100,FO$1,FALSE)),0,VLOOKUP('W. VaR &amp; Peak Pos By Trader'!$A40,'Import Peak'!$A$3:FO$100,FO$1,FALSE))</f>
        <v>0</v>
      </c>
      <c r="FP42" s="14">
        <f>IF(ISNA(VLOOKUP('W. VaR &amp; Peak Pos By Trader'!$A40,'Import Peak'!$A$3:FP$100,FP$1,FALSE)),0,VLOOKUP('W. VaR &amp; Peak Pos By Trader'!$A40,'Import Peak'!$A$3:FP$100,FP$1,FALSE))</f>
        <v>0</v>
      </c>
      <c r="FQ42" s="14">
        <f>IF(ISNA(VLOOKUP('W. VaR &amp; Peak Pos By Trader'!$A40,'Import Peak'!$A$3:FQ$100,FQ$1,FALSE)),0,VLOOKUP('W. VaR &amp; Peak Pos By Trader'!$A40,'Import Peak'!$A$3:FQ$100,FQ$1,FALSE))</f>
        <v>0</v>
      </c>
      <c r="FR42" s="14">
        <f>IF(ISNA(VLOOKUP('W. VaR &amp; Peak Pos By Trader'!$A40,'Import Peak'!$A$3:FR$100,FR$1,FALSE)),0,VLOOKUP('W. VaR &amp; Peak Pos By Trader'!$A40,'Import Peak'!$A$3:FR$100,FR$1,FALSE))</f>
        <v>0</v>
      </c>
      <c r="FS42" s="14">
        <f>IF(ISNA(VLOOKUP('W. VaR &amp; Peak Pos By Trader'!$A40,'Import Peak'!$A$3:FS$100,FS$1,FALSE)),0,VLOOKUP('W. VaR &amp; Peak Pos By Trader'!$A40,'Import Peak'!$A$3:FS$100,FS$1,FALSE))</f>
        <v>0</v>
      </c>
      <c r="FT42" s="14">
        <f>IF(ISNA(VLOOKUP('W. VaR &amp; Peak Pos By Trader'!$A40,'Import Peak'!$A$3:FT$100,FT$1,FALSE)),0,VLOOKUP('W. VaR &amp; Peak Pos By Trader'!$A40,'Import Peak'!$A$3:FT$100,FT$1,FALSE))</f>
        <v>0</v>
      </c>
      <c r="FU42" s="14">
        <f>IF(ISNA(VLOOKUP('W. VaR &amp; Peak Pos By Trader'!$A40,'Import Peak'!$A$3:FU$100,FU$1,FALSE)),0,VLOOKUP('W. VaR &amp; Peak Pos By Trader'!$A40,'Import Peak'!$A$3:FU$100,FU$1,FALSE))</f>
        <v>0</v>
      </c>
      <c r="FV42">
        <f>IF(ISNA(VLOOKUP('W. VaR &amp; Peak Pos By Trader'!$A40,'Import Peak'!$A$3:FV$100,FV$1,FALSE)),0,VLOOKUP('W. VaR &amp; Peak Pos By Trader'!$A40,'Import Peak'!$A$3:FV$100,FV$1,FALSE))</f>
        <v>0</v>
      </c>
      <c r="FW42">
        <f>IF(ISNA(VLOOKUP('W. VaR &amp; Peak Pos By Trader'!$A40,'Import Peak'!$A$3:FW$100,FW$1,FALSE)),0,VLOOKUP('W. VaR &amp; Peak Pos By Trader'!$A40,'Import Peak'!$A$3:FW$100,FW$1,FALSE))</f>
        <v>0</v>
      </c>
      <c r="FX42">
        <f>IF(ISNA(VLOOKUP('W. VaR &amp; Peak Pos By Trader'!$A40,'Import Peak'!$A$3:FX$100,FX$1,FALSE)),0,VLOOKUP('W. VaR &amp; Peak Pos By Trader'!$A40,'Import Peak'!$A$3:FX$100,FX$1,FALSE))</f>
        <v>0</v>
      </c>
      <c r="FY42">
        <f>IF(ISNA(VLOOKUP('W. VaR &amp; Peak Pos By Trader'!$A40,'Import Peak'!$A$3:FY$100,FY$1,FALSE)),0,VLOOKUP('W. VaR &amp; Peak Pos By Trader'!$A40,'Import Peak'!$A$3:FY$100,FY$1,FALSE))</f>
        <v>0</v>
      </c>
      <c r="FZ42">
        <f>IF(ISNA(VLOOKUP('W. VaR &amp; Peak Pos By Trader'!$A40,'Import Peak'!$A$3:FZ$100,FZ$1,FALSE)),0,VLOOKUP('W. VaR &amp; Peak Pos By Trader'!$A40,'Import Peak'!$A$3:FZ$100,FZ$1,FALSE))</f>
        <v>0</v>
      </c>
      <c r="GA42">
        <f>IF(ISNA(VLOOKUP('W. VaR &amp; Peak Pos By Trader'!$A40,'Import Peak'!$A$3:GA$100,GA$1,FALSE)),0,VLOOKUP('W. VaR &amp; Peak Pos By Trader'!$A40,'Import Peak'!$A$3:GA$100,GA$1,FALSE))</f>
        <v>0</v>
      </c>
      <c r="GB42">
        <f>IF(ISNA(VLOOKUP('W. VaR &amp; Peak Pos By Trader'!$A40,'Import Peak'!$A$3:GB$100,GB$1,FALSE)),0,VLOOKUP('W. VaR &amp; Peak Pos By Trader'!$A40,'Import Peak'!$A$3:GB$100,GB$1,FALSE))</f>
        <v>0</v>
      </c>
      <c r="GC42">
        <f>IF(ISNA(VLOOKUP('W. VaR &amp; Peak Pos By Trader'!$A40,'Import Peak'!$A$3:GC$100,GC$1,FALSE)),0,VLOOKUP('W. VaR &amp; Peak Pos By Trader'!$A40,'Import Peak'!$A$3:GC$100,GC$1,FALSE))</f>
        <v>0</v>
      </c>
      <c r="GD42">
        <f>IF(ISNA(VLOOKUP('W. VaR &amp; Peak Pos By Trader'!$A40,'Import Peak'!$A$3:GD$100,GD$1,FALSE)),0,VLOOKUP('W. VaR &amp; Peak Pos By Trader'!$A40,'Import Peak'!$A$3:GD$100,GD$1,FALSE))</f>
        <v>0</v>
      </c>
      <c r="GE42">
        <f>IF(ISNA(VLOOKUP('W. VaR &amp; Peak Pos By Trader'!$A40,'Import Peak'!$A$3:GE$100,GE$1,FALSE)),0,VLOOKUP('W. VaR &amp; Peak Pos By Trader'!$A40,'Import Peak'!$A$3:GE$100,GE$1,FALSE))</f>
        <v>0</v>
      </c>
      <c r="GF42">
        <f>IF(ISNA(VLOOKUP('W. VaR &amp; Peak Pos By Trader'!$A40,'Import Peak'!$A$3:GF$100,GF$1,FALSE)),0,VLOOKUP('W. VaR &amp; Peak Pos By Trader'!$A40,'Import Peak'!$A$3:GF$100,GF$1,FALSE))</f>
        <v>0</v>
      </c>
      <c r="GG42">
        <f>IF(ISNA(VLOOKUP('W. VaR &amp; Peak Pos By Trader'!$A40,'Import Peak'!$A$3:GG$100,GG$1,FALSE)),0,VLOOKUP('W. VaR &amp; Peak Pos By Trader'!$A40,'Import Peak'!$A$3:GG$100,GG$1,FALSE))</f>
        <v>0</v>
      </c>
      <c r="GH42">
        <f>IF(ISNA(VLOOKUP('W. VaR &amp; Peak Pos By Trader'!$A40,'Import Peak'!$A$3:GH$100,GH$1,FALSE)),0,VLOOKUP('W. VaR &amp; Peak Pos By Trader'!$A40,'Import Peak'!$A$3:GH$100,GH$1,FALSE))</f>
        <v>0</v>
      </c>
      <c r="GI42">
        <f>IF(ISNA(VLOOKUP('W. VaR &amp; Peak Pos By Trader'!$A40,'Import Peak'!$A$3:GI$100,GI$1,FALSE)),0,VLOOKUP('W. VaR &amp; Peak Pos By Trader'!$A40,'Import Peak'!$A$3:GI$100,GI$1,FALSE))</f>
        <v>0</v>
      </c>
      <c r="GJ42">
        <f>IF(ISNA(VLOOKUP('W. VaR &amp; Peak Pos By Trader'!$A40,'Import Peak'!$A$3:GJ$100,GJ$1,FALSE)),0,VLOOKUP('W. VaR &amp; Peak Pos By Trader'!$A40,'Import Peak'!$A$3:GJ$100,GJ$1,FALSE))</f>
        <v>0</v>
      </c>
      <c r="GK42">
        <f>IF(ISNA(VLOOKUP('W. VaR &amp; Peak Pos By Trader'!$A40,'Import Peak'!$A$3:GK$100,GK$1,FALSE)),0,VLOOKUP('W. VaR &amp; Peak Pos By Trader'!$A40,'Import Peak'!$A$3:GK$100,GK$1,FALSE))</f>
        <v>0</v>
      </c>
      <c r="GL42">
        <f>IF(ISNA(VLOOKUP('W. VaR &amp; Peak Pos By Trader'!$A40,'Import Peak'!$A$3:GL$100,GL$1,FALSE)),0,VLOOKUP('W. VaR &amp; Peak Pos By Trader'!$A40,'Import Peak'!$A$3:GL$100,GL$1,FALSE))</f>
        <v>0</v>
      </c>
      <c r="GM42">
        <f>IF(ISNA(VLOOKUP('W. VaR &amp; Peak Pos By Trader'!$A40,'Import Peak'!$A$3:GM$100,GM$1,FALSE)),0,VLOOKUP('W. VaR &amp; Peak Pos By Trader'!$A40,'Import Peak'!$A$3:GM$100,GM$1,FALSE))</f>
        <v>0</v>
      </c>
      <c r="GN42">
        <f>IF(ISNA(VLOOKUP('W. VaR &amp; Peak Pos By Trader'!$A40,'Import Peak'!$A$3:GN$100,GN$1,FALSE)),0,VLOOKUP('W. VaR &amp; Peak Pos By Trader'!$A40,'Import Peak'!$A$3:GN$100,GN$1,FALSE))</f>
        <v>0</v>
      </c>
      <c r="GO42">
        <f>IF(ISNA(VLOOKUP('W. VaR &amp; Peak Pos By Trader'!$A40,'Import Peak'!$A$3:GO$100,GO$1,FALSE)),0,VLOOKUP('W. VaR &amp; Peak Pos By Trader'!$A40,'Import Peak'!$A$3:GO$100,GO$1,FALSE))</f>
        <v>0</v>
      </c>
      <c r="GP42">
        <f>IF(ISNA(VLOOKUP('W. VaR &amp; Peak Pos By Trader'!$A40,'Import Peak'!$A$3:GP$100,GP$1,FALSE)),0,VLOOKUP('W. VaR &amp; Peak Pos By Trader'!$A40,'Import Peak'!$A$3:GP$100,GP$1,FALSE))</f>
        <v>0</v>
      </c>
      <c r="GQ42">
        <f>IF(ISNA(VLOOKUP('W. VaR &amp; Peak Pos By Trader'!$A40,'Import Peak'!$A$3:GQ$100,GQ$1,FALSE)),0,VLOOKUP('W. VaR &amp; Peak Pos By Trader'!$A40,'Import Peak'!$A$3:GQ$100,GQ$1,FALSE))</f>
        <v>0</v>
      </c>
      <c r="GR42">
        <f>IF(ISNA(VLOOKUP('W. VaR &amp; Peak Pos By Trader'!$A40,'Import Peak'!$A$3:GR$100,GR$1,FALSE)),0,VLOOKUP('W. VaR &amp; Peak Pos By Trader'!$A40,'Import Peak'!$A$3:GR$100,GR$1,FALSE))</f>
        <v>0</v>
      </c>
      <c r="GS42">
        <f>IF(ISNA(VLOOKUP('W. VaR &amp; Peak Pos By Trader'!$A40,'Import Peak'!$A$3:GS$100,GS$1,FALSE)),0,VLOOKUP('W. VaR &amp; Peak Pos By Trader'!$A40,'Import Peak'!$A$3:GS$100,GS$1,FALSE))</f>
        <v>0</v>
      </c>
      <c r="GT42">
        <f>IF(ISNA(VLOOKUP('W. VaR &amp; Peak Pos By Trader'!$A40,'Import Peak'!$A$3:GT$100,GT$1,FALSE)),0,VLOOKUP('W. VaR &amp; Peak Pos By Trader'!$A40,'Import Peak'!$A$3:GT$100,GT$1,FALSE))</f>
        <v>0</v>
      </c>
      <c r="GU42">
        <f>IF(ISNA(VLOOKUP('W. VaR &amp; Peak Pos By Trader'!$A40,'Import Peak'!$A$3:GU$100,GU$1,FALSE)),0,VLOOKUP('W. VaR &amp; Peak Pos By Trader'!$A40,'Import Peak'!$A$3:GU$100,GU$1,FALSE))</f>
        <v>0</v>
      </c>
      <c r="GV42">
        <f>IF(ISNA(VLOOKUP('W. VaR &amp; Peak Pos By Trader'!$A40,'Import Peak'!$A$3:GV$100,GV$1,FALSE)),0,VLOOKUP('W. VaR &amp; Peak Pos By Trader'!$A40,'Import Peak'!$A$3:GV$100,GV$1,FALSE))</f>
        <v>0</v>
      </c>
      <c r="GW42">
        <f>IF(ISNA(VLOOKUP('W. VaR &amp; Peak Pos By Trader'!$A40,'Import Peak'!$A$3:GW$100,GW$1,FALSE)),0,VLOOKUP('W. VaR &amp; Peak Pos By Trader'!$A40,'Import Peak'!$A$3:GW$100,GW$1,FALSE))</f>
        <v>0</v>
      </c>
      <c r="GX42">
        <f>IF(ISNA(VLOOKUP('W. VaR &amp; Peak Pos By Trader'!$A40,'Import Peak'!$A$3:GX$100,GX$1,FALSE)),0,VLOOKUP('W. VaR &amp; Peak Pos By Trader'!$A40,'Import Peak'!$A$3:GX$100,GX$1,FALSE))</f>
        <v>0</v>
      </c>
      <c r="GY42">
        <f>IF(ISNA(VLOOKUP('W. VaR &amp; Peak Pos By Trader'!$A40,'Import Peak'!$A$3:GY$100,GY$1,FALSE)),0,VLOOKUP('W. VaR &amp; Peak Pos By Trader'!$A40,'Import Peak'!$A$3:GY$100,GY$1,FALSE))</f>
        <v>0</v>
      </c>
      <c r="GZ42">
        <f>IF(ISNA(VLOOKUP('W. VaR &amp; Peak Pos By Trader'!$A40,'Import Peak'!$A$3:GZ$100,GZ$1,FALSE)),0,VLOOKUP('W. VaR &amp; Peak Pos By Trader'!$A40,'Import Peak'!$A$3:GZ$100,GZ$1,FALSE))</f>
        <v>0</v>
      </c>
      <c r="HA42">
        <f>IF(ISNA(VLOOKUP('W. VaR &amp; Peak Pos By Trader'!$A40,'Import Peak'!$A$3:HA$100,HA$1,FALSE)),0,VLOOKUP('W. VaR &amp; Peak Pos By Trader'!$A40,'Import Peak'!$A$3:HA$100,HA$1,FALSE))</f>
        <v>0</v>
      </c>
      <c r="HB42">
        <f>IF(ISNA(VLOOKUP('W. VaR &amp; Peak Pos By Trader'!$A40,'Import Peak'!$A$3:HB$100,HB$1,FALSE)),0,VLOOKUP('W. VaR &amp; Peak Pos By Trader'!$A40,'Import Peak'!$A$3:HB$100,HB$1,FALSE))</f>
        <v>0</v>
      </c>
      <c r="HC42">
        <f>IF(ISNA(VLOOKUP('W. VaR &amp; Peak Pos By Trader'!$A40,'Import Peak'!$A$3:HC$100,HC$1,FALSE)),0,VLOOKUP('W. VaR &amp; Peak Pos By Trader'!$A40,'Import Peak'!$A$3:HC$100,HC$1,FALSE))</f>
        <v>0</v>
      </c>
      <c r="HD42">
        <f>IF(ISNA(VLOOKUP('W. VaR &amp; Peak Pos By Trader'!$A40,'Import Peak'!$A$3:HD$100,HD$1,FALSE)),0,VLOOKUP('W. VaR &amp; Peak Pos By Trader'!$A40,'Import Peak'!$A$3:HD$100,HD$1,FALSE))</f>
        <v>0</v>
      </c>
      <c r="HE42">
        <f>IF(ISNA(VLOOKUP('W. VaR &amp; Peak Pos By Trader'!$A40,'Import Peak'!$A$3:HE$100,HE$1,FALSE)),0,VLOOKUP('W. VaR &amp; Peak Pos By Trader'!$A40,'Import Peak'!$A$3:HE$100,HE$1,FALSE))</f>
        <v>0</v>
      </c>
      <c r="HF42">
        <f>IF(ISNA(VLOOKUP('W. VaR &amp; Peak Pos By Trader'!$A40,'Import Peak'!$A$3:HF$100,HF$1,FALSE)),0,VLOOKUP('W. VaR &amp; Peak Pos By Trader'!$A40,'Import Peak'!$A$3:HF$100,HF$1,FALSE))</f>
        <v>0</v>
      </c>
      <c r="HG42">
        <f>IF(ISNA(VLOOKUP('W. VaR &amp; Peak Pos By Trader'!$A40,'Import Peak'!$A$3:HG$100,HG$1,FALSE)),0,VLOOKUP('W. VaR &amp; Peak Pos By Trader'!$A40,'Import Peak'!$A$3:HG$100,HG$1,FALSE))</f>
        <v>0</v>
      </c>
      <c r="HH42">
        <f>IF(ISNA(VLOOKUP('W. VaR &amp; Peak Pos By Trader'!$A40,'Import Peak'!$A$3:HH$100,HH$1,FALSE)),0,VLOOKUP('W. VaR &amp; Peak Pos By Trader'!$A40,'Import Peak'!$A$3:HH$100,HH$1,FALSE))</f>
        <v>0</v>
      </c>
      <c r="HI42">
        <f>IF(ISNA(VLOOKUP('W. VaR &amp; Peak Pos By Trader'!$A40,'Import Peak'!$A$3:HI$100,HI$1,FALSE)),0,VLOOKUP('W. VaR &amp; Peak Pos By Trader'!$A40,'Import Peak'!$A$3:HI$100,HI$1,FALSE))</f>
        <v>0</v>
      </c>
      <c r="HJ42">
        <f>IF(ISNA(VLOOKUP('W. VaR &amp; Peak Pos By Trader'!$A40,'Import Peak'!$A$3:HJ$100,HJ$1,FALSE)),0,VLOOKUP('W. VaR &amp; Peak Pos By Trader'!$A40,'Import Peak'!$A$3:HJ$100,HJ$1,FALSE))</f>
        <v>0</v>
      </c>
      <c r="HK42">
        <f>IF(ISNA(VLOOKUP('W. VaR &amp; Peak Pos By Trader'!$A40,'Import Peak'!$A$3:HK$100,HK$1,FALSE)),0,VLOOKUP('W. VaR &amp; Peak Pos By Trader'!$A40,'Import Peak'!$A$3:HK$100,HK$1,FALSE))</f>
        <v>0</v>
      </c>
      <c r="HL42">
        <f>IF(ISNA(VLOOKUP('W. VaR &amp; Peak Pos By Trader'!$A40,'Import Peak'!$A$3:HL$100,HL$1,FALSE)),0,VLOOKUP('W. VaR &amp; Peak Pos By Trader'!$A40,'Import Peak'!$A$3:HL$100,HL$1,FALSE))</f>
        <v>0</v>
      </c>
      <c r="HM42">
        <f>IF(ISNA(VLOOKUP('W. VaR &amp; Peak Pos By Trader'!$A40,'Import Peak'!$A$3:HM$100,HM$1,FALSE)),0,VLOOKUP('W. VaR &amp; Peak Pos By Trader'!$A40,'Import Peak'!$A$3:HM$100,HM$1,FALSE))</f>
        <v>0</v>
      </c>
      <c r="HN42">
        <f>IF(ISNA(VLOOKUP('W. VaR &amp; Peak Pos By Trader'!$A40,'Import Peak'!$A$3:HN$100,HN$1,FALSE)),0,VLOOKUP('W. VaR &amp; Peak Pos By Trader'!$A40,'Import Peak'!$A$3:HN$100,HN$1,FALSE))</f>
        <v>0</v>
      </c>
      <c r="HO42">
        <f>IF(ISNA(VLOOKUP('W. VaR &amp; Peak Pos By Trader'!$A40,'Import Peak'!$A$3:HO$100,HO$1,FALSE)),0,VLOOKUP('W. VaR &amp; Peak Pos By Trader'!$A40,'Import Peak'!$A$3:HO$100,HO$1,FALSE))</f>
        <v>0</v>
      </c>
      <c r="HP42">
        <f>IF(ISNA(VLOOKUP('W. VaR &amp; Peak Pos By Trader'!$A40,'Import Peak'!$A$3:HP$100,HP$1,FALSE)),0,VLOOKUP('W. VaR &amp; Peak Pos By Trader'!$A40,'Import Peak'!$A$3:HP$100,HP$1,FALSE))</f>
        <v>0</v>
      </c>
      <c r="HQ42">
        <f>IF(ISNA(VLOOKUP('W. VaR &amp; Peak Pos By Trader'!$A40,'Import Peak'!$A$3:HQ$100,HQ$1,FALSE)),0,VLOOKUP('W. VaR &amp; Peak Pos By Trader'!$A40,'Import Peak'!$A$3:HQ$100,HQ$1,FALSE))</f>
        <v>0</v>
      </c>
      <c r="HR42">
        <f>IF(ISNA(VLOOKUP('W. VaR &amp; Peak Pos By Trader'!$A40,'Import Peak'!$A$3:HR$100,HR$1,FALSE)),0,VLOOKUP('W. VaR &amp; Peak Pos By Trader'!$A40,'Import Peak'!$A$3:HR$100,HR$1,FALSE))</f>
        <v>0</v>
      </c>
      <c r="HS42">
        <f>IF(ISNA(VLOOKUP('W. VaR &amp; Peak Pos By Trader'!$A40,'Import Peak'!$A$3:HS$100,HS$1,FALSE)),0,VLOOKUP('W. VaR &amp; Peak Pos By Trader'!$A40,'Import Peak'!$A$3:HS$100,HS$1,FALSE))</f>
        <v>0</v>
      </c>
      <c r="HT42">
        <f>IF(ISNA(VLOOKUP('W. VaR &amp; Peak Pos By Trader'!$A40,'Import Peak'!$A$3:HT$100,HT$1,FALSE)),0,VLOOKUP('W. VaR &amp; Peak Pos By Trader'!$A40,'Import Peak'!$A$3:HT$100,HT$1,FALSE))</f>
        <v>0</v>
      </c>
      <c r="HU42">
        <f>IF(ISNA(VLOOKUP('W. VaR &amp; Peak Pos By Trader'!$A40,'Import Peak'!$A$3:HU$100,HU$1,FALSE)),0,VLOOKUP('W. VaR &amp; Peak Pos By Trader'!$A40,'Import Peak'!$A$3:HU$100,HU$1,FALSE))</f>
        <v>0</v>
      </c>
      <c r="HV42">
        <f>IF(ISNA(VLOOKUP('W. VaR &amp; Peak Pos By Trader'!$A40,'Import Peak'!$A$3:HV$100,HV$1,FALSE)),0,VLOOKUP('W. VaR &amp; Peak Pos By Trader'!$A40,'Import Peak'!$A$3:HV$100,HV$1,FALSE))</f>
        <v>0</v>
      </c>
      <c r="HW42">
        <f>IF(ISNA(VLOOKUP('W. VaR &amp; Peak Pos By Trader'!$A40,'Import Peak'!$A$3:HW$100,HW$1,FALSE)),0,VLOOKUP('W. VaR &amp; Peak Pos By Trader'!$A40,'Import Peak'!$A$3:HW$100,HW$1,FALSE))</f>
        <v>0</v>
      </c>
      <c r="HX42">
        <f>IF(ISNA(VLOOKUP('W. VaR &amp; Peak Pos By Trader'!$A40,'Import Peak'!$A$3:HX$100,HX$1,FALSE)),0,VLOOKUP('W. VaR &amp; Peak Pos By Trader'!$A40,'Import Peak'!$A$3:HX$100,HX$1,FALSE))</f>
        <v>0</v>
      </c>
      <c r="HY42">
        <f>IF(ISNA(VLOOKUP('W. VaR &amp; Peak Pos By Trader'!$A40,'Import Peak'!$A$3:HY$100,HY$1,FALSE)),0,VLOOKUP('W. VaR &amp; Peak Pos By Trader'!$A40,'Import Peak'!$A$3:HY$100,HY$1,FALSE))</f>
        <v>0</v>
      </c>
      <c r="HZ42">
        <f>IF(ISNA(VLOOKUP('W. VaR &amp; Peak Pos By Trader'!$A40,'Import Peak'!$A$3:HZ$100,HZ$1,FALSE)),0,VLOOKUP('W. VaR &amp; Peak Pos By Trader'!$A40,'Import Peak'!$A$3:HZ$100,HZ$1,FALSE))</f>
        <v>0</v>
      </c>
      <c r="IA42">
        <f>IF(ISNA(VLOOKUP('W. VaR &amp; Peak Pos By Trader'!$A40,'Import Peak'!$A$3:IA$100,IA$1,FALSE)),0,VLOOKUP('W. VaR &amp; Peak Pos By Trader'!$A40,'Import Peak'!$A$3:IA$100,IA$1,FALSE))</f>
        <v>0</v>
      </c>
      <c r="IB42">
        <f>IF(ISNA(VLOOKUP('W. VaR &amp; Peak Pos By Trader'!$A40,'Import Peak'!$A$3:IB$100,IB$1,FALSE)),0,VLOOKUP('W. VaR &amp; Peak Pos By Trader'!$A40,'Import Peak'!$A$3:IB$100,IB$1,FALSE))</f>
        <v>0</v>
      </c>
      <c r="IC42">
        <f>IF(ISNA(VLOOKUP('W. VaR &amp; Peak Pos By Trader'!$A40,'Import Peak'!$A$3:IC$100,IC$1,FALSE)),0,VLOOKUP('W. VaR &amp; Peak Pos By Trader'!$A40,'Import Peak'!$A$3:IC$100,IC$1,FALSE))</f>
        <v>0</v>
      </c>
    </row>
    <row r="43" spans="1:237">
      <c r="A43" s="20" t="s">
        <v>17</v>
      </c>
      <c r="B43" s="14">
        <f>IF(ISNA(VLOOKUP('W. VaR &amp; Peak Pos By Trader'!$A42,'Import Peak'!$A$3:B$100,B$1,FALSE)),0,VLOOKUP('W. VaR &amp; Peak Pos By Trader'!$A42,'Import Peak'!$A$3:B$100,B$1,FALSE))</f>
        <v>0</v>
      </c>
      <c r="C43" s="14">
        <f>IF(ISNA(VLOOKUP('W. VaR &amp; Peak Pos By Trader'!$A42,'Import Peak'!$A$3:C$100,C$1,FALSE)),0,VLOOKUP('W. VaR &amp; Peak Pos By Trader'!$A42,'Import Peak'!$A$3:C$100,C$1,FALSE))</f>
        <v>0</v>
      </c>
      <c r="D43" s="14">
        <f>IF(ISNA(VLOOKUP('W. VaR &amp; Peak Pos By Trader'!$A42,'Import Peak'!$A$3:D$100,D$1,FALSE)),0,VLOOKUP('W. VaR &amp; Peak Pos By Trader'!$A42,'Import Peak'!$A$3:D$100,D$1,FALSE))</f>
        <v>0</v>
      </c>
      <c r="E43" s="14">
        <f>IF(ISNA(VLOOKUP('W. VaR &amp; Peak Pos By Trader'!$A42,'Import Peak'!$A$3:E$100,E$1,FALSE)),0,VLOOKUP('W. VaR &amp; Peak Pos By Trader'!$A42,'Import Peak'!$A$3:E$100,E$1,FALSE))</f>
        <v>0</v>
      </c>
      <c r="F43" s="14">
        <f>IF(ISNA(VLOOKUP('W. VaR &amp; Peak Pos By Trader'!$A42,'Import Peak'!$A$3:F$100,F$1,FALSE)),0,VLOOKUP('W. VaR &amp; Peak Pos By Trader'!$A42,'Import Peak'!$A$3:F$100,F$1,FALSE))</f>
        <v>0</v>
      </c>
      <c r="G43" s="14">
        <f>IF(ISNA(VLOOKUP('W. VaR &amp; Peak Pos By Trader'!$A42,'Import Peak'!$A$3:G$100,G$1,FALSE)),0,VLOOKUP('W. VaR &amp; Peak Pos By Trader'!$A42,'Import Peak'!$A$3:G$100,G$1,FALSE))</f>
        <v>0</v>
      </c>
      <c r="H43" s="14">
        <f>IF(ISNA(VLOOKUP('W. VaR &amp; Peak Pos By Trader'!$A42,'Import Peak'!$A$3:H$100,H$1,FALSE)),0,VLOOKUP('W. VaR &amp; Peak Pos By Trader'!$A42,'Import Peak'!$A$3:H$100,H$1,FALSE))</f>
        <v>17848.851886074652</v>
      </c>
      <c r="I43" s="14">
        <f>IF(ISNA(VLOOKUP('W. VaR &amp; Peak Pos By Trader'!$A42,'Import Peak'!$A$3:I$100,I$1,FALSE)),0,VLOOKUP('W. VaR &amp; Peak Pos By Trader'!$A42,'Import Peak'!$A$3:I$100,I$1,FALSE))</f>
        <v>34875.826992754584</v>
      </c>
      <c r="J43" s="14">
        <f>IF(ISNA(VLOOKUP('W. VaR &amp; Peak Pos By Trader'!$A42,'Import Peak'!$A$3:J$100,J$1,FALSE)),0,VLOOKUP('W. VaR &amp; Peak Pos By Trader'!$A42,'Import Peak'!$A$3:J$100,J$1,FALSE))</f>
        <v>20688.544728858</v>
      </c>
      <c r="K43" s="14">
        <f>IF(ISNA(VLOOKUP('W. VaR &amp; Peak Pos By Trader'!$A42,'Import Peak'!$A$3:K$100,K$1,FALSE)),0,VLOOKUP('W. VaR &amp; Peak Pos By Trader'!$A42,'Import Peak'!$A$3:K$100,K$1,FALSE))</f>
        <v>28599.117359091299</v>
      </c>
      <c r="L43" s="14">
        <f>IF(ISNA(VLOOKUP('W. VaR &amp; Peak Pos By Trader'!$A42,'Import Peak'!$A$3:L$100,L$1,FALSE)),0,VLOOKUP('W. VaR &amp; Peak Pos By Trader'!$A42,'Import Peak'!$A$3:L$100,L$1,FALSE))</f>
        <v>30924.351788149201</v>
      </c>
      <c r="M43" s="14">
        <f>IF(ISNA(VLOOKUP('W. VaR &amp; Peak Pos By Trader'!$A42,'Import Peak'!$A$3:M$100,M$1,FALSE)),0,VLOOKUP('W. VaR &amp; Peak Pos By Trader'!$A42,'Import Peak'!$A$3:M$100,M$1,FALSE))</f>
        <v>0</v>
      </c>
      <c r="N43" s="14">
        <f>IF(ISNA(VLOOKUP('W. VaR &amp; Peak Pos By Trader'!$A42,'Import Peak'!$A$3:N$100,N$1,FALSE)),0,VLOOKUP('W. VaR &amp; Peak Pos By Trader'!$A42,'Import Peak'!$A$3:N$100,N$1,FALSE))</f>
        <v>0</v>
      </c>
      <c r="O43" s="14">
        <f>IF(ISNA(VLOOKUP('W. VaR &amp; Peak Pos By Trader'!$A42,'Import Peak'!$A$3:O$100,O$1,FALSE)),0,VLOOKUP('W. VaR &amp; Peak Pos By Trader'!$A42,'Import Peak'!$A$3:O$100,O$1,FALSE))</f>
        <v>-9851.5503416461597</v>
      </c>
      <c r="P43" s="14">
        <f>IF(ISNA(VLOOKUP('W. VaR &amp; Peak Pos By Trader'!$A42,'Import Peak'!$A$3:P$100,P$1,FALSE)),0,VLOOKUP('W. VaR &amp; Peak Pos By Trader'!$A42,'Import Peak'!$A$3:P$100,P$1,FALSE))</f>
        <v>-44976.228476890901</v>
      </c>
      <c r="Q43" s="14">
        <f>IF(ISNA(VLOOKUP('W. VaR &amp; Peak Pos By Trader'!$A42,'Import Peak'!$A$3:Q$100,Q$1,FALSE)),0,VLOOKUP('W. VaR &amp; Peak Pos By Trader'!$A42,'Import Peak'!$A$3:Q$100,Q$1,FALSE))</f>
        <v>-46592.456894684379</v>
      </c>
      <c r="R43" s="14">
        <f>IF(ISNA(VLOOKUP('W. VaR &amp; Peak Pos By Trader'!$A42,'Import Peak'!$A$3:R$100,R$1,FALSE)),0,VLOOKUP('W. VaR &amp; Peak Pos By Trader'!$A42,'Import Peak'!$A$3:R$100,R$1,FALSE))</f>
        <v>-41312.041445807132</v>
      </c>
      <c r="S43" s="14">
        <f>IF(ISNA(VLOOKUP('W. VaR &amp; Peak Pos By Trader'!$A42,'Import Peak'!$A$3:S$100,S$1,FALSE)),0,VLOOKUP('W. VaR &amp; Peak Pos By Trader'!$A42,'Import Peak'!$A$3:S$100,S$1,FALSE))</f>
        <v>-10534.114369180001</v>
      </c>
      <c r="T43" s="14">
        <f>IF(ISNA(VLOOKUP('W. VaR &amp; Peak Pos By Trader'!$A42,'Import Peak'!$A$3:T$100,T$1,FALSE)),0,VLOOKUP('W. VaR &amp; Peak Pos By Trader'!$A42,'Import Peak'!$A$3:T$100,T$1,FALSE))</f>
        <v>-9726.9633679394301</v>
      </c>
      <c r="U43" s="14">
        <f>IF(ISNA(VLOOKUP('W. VaR &amp; Peak Pos By Trader'!$A42,'Import Peak'!$A$3:U$100,U$1,FALSE)),0,VLOOKUP('W. VaR &amp; Peak Pos By Trader'!$A42,'Import Peak'!$A$3:U$100,U$1,FALSE))</f>
        <v>-9697.7342078788697</v>
      </c>
      <c r="V43" s="14">
        <f>IF(ISNA(VLOOKUP('W. VaR &amp; Peak Pos By Trader'!$A42,'Import Peak'!$A$3:V$100,V$1,FALSE)),0,VLOOKUP('W. VaR &amp; Peak Pos By Trader'!$A42,'Import Peak'!$A$3:V$100,V$1,FALSE))</f>
        <v>0</v>
      </c>
      <c r="W43" s="14">
        <f>IF(ISNA(VLOOKUP('W. VaR &amp; Peak Pos By Trader'!$A42,'Import Peak'!$A$3:W$100,W$1,FALSE)),0,VLOOKUP('W. VaR &amp; Peak Pos By Trader'!$A42,'Import Peak'!$A$3:W$100,W$1,FALSE))</f>
        <v>0</v>
      </c>
      <c r="X43" s="14">
        <f>IF(ISNA(VLOOKUP('W. VaR &amp; Peak Pos By Trader'!$A42,'Import Peak'!$A$3:X$100,X$1,FALSE)),0,VLOOKUP('W. VaR &amp; Peak Pos By Trader'!$A42,'Import Peak'!$A$3:X$100,X$1,FALSE))</f>
        <v>0</v>
      </c>
      <c r="Y43" s="14">
        <f>IF(ISNA(VLOOKUP('W. VaR &amp; Peak Pos By Trader'!$A42,'Import Peak'!$A$3:Y$100,Y$1,FALSE)),0,VLOOKUP('W. VaR &amp; Peak Pos By Trader'!$A42,'Import Peak'!$A$3:Y$100,Y$1,FALSE))</f>
        <v>0</v>
      </c>
      <c r="Z43" s="14">
        <f>IF(ISNA(VLOOKUP('W. VaR &amp; Peak Pos By Trader'!$A42,'Import Peak'!$A$3:Z$100,Z$1,FALSE)),0,VLOOKUP('W. VaR &amp; Peak Pos By Trader'!$A42,'Import Peak'!$A$3:Z$100,Z$1,FALSE))</f>
        <v>0</v>
      </c>
      <c r="AA43" s="14">
        <f>IF(ISNA(VLOOKUP('W. VaR &amp; Peak Pos By Trader'!$A42,'Import Peak'!$A$3:AA$100,AA$1,FALSE)),0,VLOOKUP('W. VaR &amp; Peak Pos By Trader'!$A42,'Import Peak'!$A$3:AA$100,AA$1,FALSE))</f>
        <v>0</v>
      </c>
      <c r="AB43" s="14">
        <f>IF(ISNA(VLOOKUP('W. VaR &amp; Peak Pos By Trader'!$A42,'Import Peak'!$A$3:AB$100,AB$1,FALSE)),0,VLOOKUP('W. VaR &amp; Peak Pos By Trader'!$A42,'Import Peak'!$A$3:AB$100,AB$1,FALSE))</f>
        <v>0</v>
      </c>
      <c r="AC43" s="14">
        <f>IF(ISNA(VLOOKUP('W. VaR &amp; Peak Pos By Trader'!$A42,'Import Peak'!$A$3:AC$100,AC$1,FALSE)),0,VLOOKUP('W. VaR &amp; Peak Pos By Trader'!$A42,'Import Peak'!$A$3:AC$100,AC$1,FALSE))</f>
        <v>0</v>
      </c>
      <c r="AD43" s="14">
        <f>IF(ISNA(VLOOKUP('W. VaR &amp; Peak Pos By Trader'!$A42,'Import Peak'!$A$3:AD$100,AD$1,FALSE)),0,VLOOKUP('W. VaR &amp; Peak Pos By Trader'!$A42,'Import Peak'!$A$3:AD$100,AD$1,FALSE))</f>
        <v>0</v>
      </c>
      <c r="AE43" s="14">
        <f>IF(ISNA(VLOOKUP('W. VaR &amp; Peak Pos By Trader'!$A42,'Import Peak'!$A$3:AE$100,AE$1,FALSE)),0,VLOOKUP('W. VaR &amp; Peak Pos By Trader'!$A42,'Import Peak'!$A$3:AE$100,AE$1,FALSE))</f>
        <v>0</v>
      </c>
      <c r="AF43" s="14">
        <f>IF(ISNA(VLOOKUP('W. VaR &amp; Peak Pos By Trader'!$A42,'Import Peak'!$A$3:AF$100,AF$1,FALSE)),0,VLOOKUP('W. VaR &amp; Peak Pos By Trader'!$A42,'Import Peak'!$A$3:AF$100,AF$1,FALSE))</f>
        <v>0</v>
      </c>
      <c r="AG43" s="14">
        <f>IF(ISNA(VLOOKUP('W. VaR &amp; Peak Pos By Trader'!$A42,'Import Peak'!$A$3:AG$100,AG$1,FALSE)),0,VLOOKUP('W. VaR &amp; Peak Pos By Trader'!$A42,'Import Peak'!$A$3:AG$100,AG$1,FALSE))</f>
        <v>0</v>
      </c>
      <c r="AH43" s="14">
        <f>IF(ISNA(VLOOKUP('W. VaR &amp; Peak Pos By Trader'!$A42,'Import Peak'!$A$3:AH$100,AH$1,FALSE)),0,VLOOKUP('W. VaR &amp; Peak Pos By Trader'!$A42,'Import Peak'!$A$3:AH$100,AH$1,FALSE))</f>
        <v>0</v>
      </c>
      <c r="AI43" s="14">
        <f>IF(ISNA(VLOOKUP('W. VaR &amp; Peak Pos By Trader'!$A42,'Import Peak'!$A$3:AI$100,AI$1,FALSE)),0,VLOOKUP('W. VaR &amp; Peak Pos By Trader'!$A42,'Import Peak'!$A$3:AI$100,AI$1,FALSE))</f>
        <v>0</v>
      </c>
      <c r="AJ43" s="14">
        <f>IF(ISNA(VLOOKUP('W. VaR &amp; Peak Pos By Trader'!$A42,'Import Peak'!$A$3:AJ$100,AJ$1,FALSE)),0,VLOOKUP('W. VaR &amp; Peak Pos By Trader'!$A42,'Import Peak'!$A$3:AJ$100,AJ$1,FALSE))</f>
        <v>0</v>
      </c>
      <c r="AK43" s="14">
        <f>IF(ISNA(VLOOKUP('W. VaR &amp; Peak Pos By Trader'!$A42,'Import Peak'!$A$3:AK$100,AK$1,FALSE)),0,VLOOKUP('W. VaR &amp; Peak Pos By Trader'!$A42,'Import Peak'!$A$3:AK$100,AK$1,FALSE))</f>
        <v>0</v>
      </c>
      <c r="AL43" s="14">
        <f>IF(ISNA(VLOOKUP('W. VaR &amp; Peak Pos By Trader'!$A42,'Import Peak'!$A$3:AL$100,AL$1,FALSE)),0,VLOOKUP('W. VaR &amp; Peak Pos By Trader'!$A42,'Import Peak'!$A$3:AL$100,AL$1,FALSE))</f>
        <v>0</v>
      </c>
      <c r="AM43" s="14">
        <f>IF(ISNA(VLOOKUP('W. VaR &amp; Peak Pos By Trader'!$A42,'Import Peak'!$A$3:AM$100,AM$1,FALSE)),0,VLOOKUP('W. VaR &amp; Peak Pos By Trader'!$A42,'Import Peak'!$A$3:AM$100,AM$1,FALSE))</f>
        <v>0</v>
      </c>
      <c r="AN43" s="14">
        <f>IF(ISNA(VLOOKUP('W. VaR &amp; Peak Pos By Trader'!$A42,'Import Peak'!$A$3:AN$100,AN$1,FALSE)),0,VLOOKUP('W. VaR &amp; Peak Pos By Trader'!$A42,'Import Peak'!$A$3:AN$100,AN$1,FALSE))</f>
        <v>0</v>
      </c>
      <c r="AO43" s="14">
        <f>IF(ISNA(VLOOKUP('W. VaR &amp; Peak Pos By Trader'!$A42,'Import Peak'!$A$3:AO$100,AO$1,FALSE)),0,VLOOKUP('W. VaR &amp; Peak Pos By Trader'!$A42,'Import Peak'!$A$3:AO$100,AO$1,FALSE))</f>
        <v>0</v>
      </c>
      <c r="AP43" s="14">
        <f>IF(ISNA(VLOOKUP('W. VaR &amp; Peak Pos By Trader'!$A42,'Import Peak'!$A$3:AP$100,AP$1,FALSE)),0,VLOOKUP('W. VaR &amp; Peak Pos By Trader'!$A42,'Import Peak'!$A$3:AP$100,AP$1,FALSE))</f>
        <v>0</v>
      </c>
      <c r="AQ43" s="14">
        <f>IF(ISNA(VLOOKUP('W. VaR &amp; Peak Pos By Trader'!$A42,'Import Peak'!$A$3:AQ$100,AQ$1,FALSE)),0,VLOOKUP('W. VaR &amp; Peak Pos By Trader'!$A42,'Import Peak'!$A$3:AQ$100,AQ$1,FALSE))</f>
        <v>0</v>
      </c>
      <c r="AR43" s="14">
        <f>IF(ISNA(VLOOKUP('W. VaR &amp; Peak Pos By Trader'!$A42,'Import Peak'!$A$3:AR$100,AR$1,FALSE)),0,VLOOKUP('W. VaR &amp; Peak Pos By Trader'!$A42,'Import Peak'!$A$3:AR$100,AR$1,FALSE))</f>
        <v>0</v>
      </c>
      <c r="AS43" s="14">
        <f>IF(ISNA(VLOOKUP('W. VaR &amp; Peak Pos By Trader'!$A42,'Import Peak'!$A$3:AS$100,AS$1,FALSE)),0,VLOOKUP('W. VaR &amp; Peak Pos By Trader'!$A42,'Import Peak'!$A$3:AS$100,AS$1,FALSE))</f>
        <v>0</v>
      </c>
      <c r="AT43" s="14">
        <f>IF(ISNA(VLOOKUP('W. VaR &amp; Peak Pos By Trader'!$A42,'Import Peak'!$A$3:AT$100,AT$1,FALSE)),0,VLOOKUP('W. VaR &amp; Peak Pos By Trader'!$A42,'Import Peak'!$A$3:AT$100,AT$1,FALSE))</f>
        <v>0</v>
      </c>
      <c r="AU43" s="14">
        <f>IF(ISNA(VLOOKUP('W. VaR &amp; Peak Pos By Trader'!$A42,'Import Peak'!$A$3:AU$100,AU$1,FALSE)),0,VLOOKUP('W. VaR &amp; Peak Pos By Trader'!$A42,'Import Peak'!$A$3:AU$100,AU$1,FALSE))</f>
        <v>0</v>
      </c>
      <c r="AV43" s="14">
        <f>IF(ISNA(VLOOKUP('W. VaR &amp; Peak Pos By Trader'!$A42,'Import Peak'!$A$3:AV$100,AV$1,FALSE)),0,VLOOKUP('W. VaR &amp; Peak Pos By Trader'!$A42,'Import Peak'!$A$3:AV$100,AV$1,FALSE))</f>
        <v>0</v>
      </c>
      <c r="AW43" s="14">
        <f>IF(ISNA(VLOOKUP('W. VaR &amp; Peak Pos By Trader'!$A42,'Import Peak'!$A$3:AW$100,AW$1,FALSE)),0,VLOOKUP('W. VaR &amp; Peak Pos By Trader'!$A42,'Import Peak'!$A$3:AW$100,AW$1,FALSE))</f>
        <v>0</v>
      </c>
      <c r="AX43" s="14">
        <f>IF(ISNA(VLOOKUP('W. VaR &amp; Peak Pos By Trader'!$A42,'Import Peak'!$A$3:AX$100,AX$1,FALSE)),0,VLOOKUP('W. VaR &amp; Peak Pos By Trader'!$A42,'Import Peak'!$A$3:AX$100,AX$1,FALSE))</f>
        <v>0</v>
      </c>
      <c r="AY43" s="14">
        <f>IF(ISNA(VLOOKUP('W. VaR &amp; Peak Pos By Trader'!$A42,'Import Peak'!$A$3:AY$100,AY$1,FALSE)),0,VLOOKUP('W. VaR &amp; Peak Pos By Trader'!$A42,'Import Peak'!$A$3:AY$100,AY$1,FALSE))</f>
        <v>0</v>
      </c>
      <c r="AZ43" s="14">
        <f>IF(ISNA(VLOOKUP('W. VaR &amp; Peak Pos By Trader'!$A42,'Import Peak'!$A$3:AZ$100,AZ$1,FALSE)),0,VLOOKUP('W. VaR &amp; Peak Pos By Trader'!$A42,'Import Peak'!$A$3:AZ$100,AZ$1,FALSE))</f>
        <v>0</v>
      </c>
      <c r="BA43" s="14">
        <f>IF(ISNA(VLOOKUP('W. VaR &amp; Peak Pos By Trader'!$A42,'Import Peak'!$A$3:BA$100,BA$1,FALSE)),0,VLOOKUP('W. VaR &amp; Peak Pos By Trader'!$A42,'Import Peak'!$A$3:BA$100,BA$1,FALSE))</f>
        <v>0</v>
      </c>
      <c r="BB43" s="14">
        <f>IF(ISNA(VLOOKUP('W. VaR &amp; Peak Pos By Trader'!$A42,'Import Peak'!$A$3:BB$100,BB$1,FALSE)),0,VLOOKUP('W. VaR &amp; Peak Pos By Trader'!$A42,'Import Peak'!$A$3:BB$100,BB$1,FALSE))</f>
        <v>0</v>
      </c>
      <c r="BC43" s="14">
        <f>IF(ISNA(VLOOKUP('W. VaR &amp; Peak Pos By Trader'!$A42,'Import Peak'!$A$3:BC$100,BC$1,FALSE)),0,VLOOKUP('W. VaR &amp; Peak Pos By Trader'!$A42,'Import Peak'!$A$3:BC$100,BC$1,FALSE))</f>
        <v>0</v>
      </c>
      <c r="BD43" s="14">
        <f>IF(ISNA(VLOOKUP('W. VaR &amp; Peak Pos By Trader'!$A42,'Import Peak'!$A$3:BD$100,BD$1,FALSE)),0,VLOOKUP('W. VaR &amp; Peak Pos By Trader'!$A42,'Import Peak'!$A$3:BD$100,BD$1,FALSE))</f>
        <v>0</v>
      </c>
      <c r="BE43" s="14">
        <f>IF(ISNA(VLOOKUP('W. VaR &amp; Peak Pos By Trader'!$A42,'Import Peak'!$A$3:BE$100,BE$1,FALSE)),0,VLOOKUP('W. VaR &amp; Peak Pos By Trader'!$A42,'Import Peak'!$A$3:BE$100,BE$1,FALSE))</f>
        <v>0</v>
      </c>
      <c r="BF43" s="14">
        <f>IF(ISNA(VLOOKUP('W. VaR &amp; Peak Pos By Trader'!$A42,'Import Peak'!$A$3:BF$100,BF$1,FALSE)),0,VLOOKUP('W. VaR &amp; Peak Pos By Trader'!$A42,'Import Peak'!$A$3:BF$100,BF$1,FALSE))</f>
        <v>0</v>
      </c>
      <c r="BG43" s="14">
        <f>IF(ISNA(VLOOKUP('W. VaR &amp; Peak Pos By Trader'!$A42,'Import Peak'!$A$3:BG$100,BG$1,FALSE)),0,VLOOKUP('W. VaR &amp; Peak Pos By Trader'!$A42,'Import Peak'!$A$3:BG$100,BG$1,FALSE))</f>
        <v>0</v>
      </c>
      <c r="BH43" s="14">
        <f>IF(ISNA(VLOOKUP('W. VaR &amp; Peak Pos By Trader'!$A42,'Import Peak'!$A$3:BH$100,BH$1,FALSE)),0,VLOOKUP('W. VaR &amp; Peak Pos By Trader'!$A42,'Import Peak'!$A$3:BH$100,BH$1,FALSE))</f>
        <v>0</v>
      </c>
      <c r="BI43" s="14">
        <f>IF(ISNA(VLOOKUP('W. VaR &amp; Peak Pos By Trader'!$A42,'Import Peak'!$A$3:BI$100,BI$1,FALSE)),0,VLOOKUP('W. VaR &amp; Peak Pos By Trader'!$A42,'Import Peak'!$A$3:BI$100,BI$1,FALSE))</f>
        <v>0</v>
      </c>
      <c r="BJ43" s="14">
        <f>IF(ISNA(VLOOKUP('W. VaR &amp; Peak Pos By Trader'!$A42,'Import Peak'!$A$3:BJ$100,BJ$1,FALSE)),0,VLOOKUP('W. VaR &amp; Peak Pos By Trader'!$A42,'Import Peak'!$A$3:BJ$100,BJ$1,FALSE))</f>
        <v>0</v>
      </c>
      <c r="BK43" s="14">
        <f>IF(ISNA(VLOOKUP('W. VaR &amp; Peak Pos By Trader'!$A42,'Import Peak'!$A$3:BK$100,BK$1,FALSE)),0,VLOOKUP('W. VaR &amp; Peak Pos By Trader'!$A42,'Import Peak'!$A$3:BK$100,BK$1,FALSE))</f>
        <v>0</v>
      </c>
      <c r="BL43" s="14">
        <f>IF(ISNA(VLOOKUP('W. VaR &amp; Peak Pos By Trader'!$A42,'Import Peak'!$A$3:BL$100,BL$1,FALSE)),0,VLOOKUP('W. VaR &amp; Peak Pos By Trader'!$A42,'Import Peak'!$A$3:BL$100,BL$1,FALSE))</f>
        <v>0</v>
      </c>
      <c r="BM43" s="14">
        <f>IF(ISNA(VLOOKUP('W. VaR &amp; Peak Pos By Trader'!$A42,'Import Peak'!$A$3:BM$100,BM$1,FALSE)),0,VLOOKUP('W. VaR &amp; Peak Pos By Trader'!$A42,'Import Peak'!$A$3:BM$100,BM$1,FALSE))</f>
        <v>0</v>
      </c>
      <c r="BN43" s="14">
        <f>IF(ISNA(VLOOKUP('W. VaR &amp; Peak Pos By Trader'!$A42,'Import Peak'!$A$3:BN$100,BN$1,FALSE)),0,VLOOKUP('W. VaR &amp; Peak Pos By Trader'!$A42,'Import Peak'!$A$3:BN$100,BN$1,FALSE))</f>
        <v>0</v>
      </c>
      <c r="BO43" s="14">
        <f>IF(ISNA(VLOOKUP('W. VaR &amp; Peak Pos By Trader'!$A42,'Import Peak'!$A$3:BO$100,BO$1,FALSE)),0,VLOOKUP('W. VaR &amp; Peak Pos By Trader'!$A42,'Import Peak'!$A$3:BO$100,BO$1,FALSE))</f>
        <v>0</v>
      </c>
      <c r="BP43" s="14">
        <f>IF(ISNA(VLOOKUP('W. VaR &amp; Peak Pos By Trader'!$A42,'Import Peak'!$A$3:BP$100,BP$1,FALSE)),0,VLOOKUP('W. VaR &amp; Peak Pos By Trader'!$A42,'Import Peak'!$A$3:BP$100,BP$1,FALSE))</f>
        <v>0</v>
      </c>
      <c r="BQ43" s="14">
        <f>IF(ISNA(VLOOKUP('W. VaR &amp; Peak Pos By Trader'!$A42,'Import Peak'!$A$3:BQ$100,BQ$1,FALSE)),0,VLOOKUP('W. VaR &amp; Peak Pos By Trader'!$A42,'Import Peak'!$A$3:BQ$100,BQ$1,FALSE))</f>
        <v>0</v>
      </c>
      <c r="BR43" s="14">
        <f>IF(ISNA(VLOOKUP('W. VaR &amp; Peak Pos By Trader'!$A42,'Import Peak'!$A$3:BR$100,BR$1,FALSE)),0,VLOOKUP('W. VaR &amp; Peak Pos By Trader'!$A42,'Import Peak'!$A$3:BR$100,BR$1,FALSE))</f>
        <v>0</v>
      </c>
      <c r="BS43" s="14">
        <f>IF(ISNA(VLOOKUP('W. VaR &amp; Peak Pos By Trader'!$A42,'Import Peak'!$A$3:BS$100,BS$1,FALSE)),0,VLOOKUP('W. VaR &amp; Peak Pos By Trader'!$A42,'Import Peak'!$A$3:BS$100,BS$1,FALSE))</f>
        <v>0</v>
      </c>
      <c r="BT43" s="14">
        <f>IF(ISNA(VLOOKUP('W. VaR &amp; Peak Pos By Trader'!$A42,'Import Peak'!$A$3:BT$100,BT$1,FALSE)),0,VLOOKUP('W. VaR &amp; Peak Pos By Trader'!$A42,'Import Peak'!$A$3:BT$100,BT$1,FALSE))</f>
        <v>0</v>
      </c>
      <c r="BU43" s="14">
        <f>IF(ISNA(VLOOKUP('W. VaR &amp; Peak Pos By Trader'!$A42,'Import Peak'!$A$3:BU$100,BU$1,FALSE)),0,VLOOKUP('W. VaR &amp; Peak Pos By Trader'!$A42,'Import Peak'!$A$3:BU$100,BU$1,FALSE))</f>
        <v>0</v>
      </c>
      <c r="BV43" s="14">
        <f>IF(ISNA(VLOOKUP('W. VaR &amp; Peak Pos By Trader'!$A42,'Import Peak'!$A$3:BV$100,BV$1,FALSE)),0,VLOOKUP('W. VaR &amp; Peak Pos By Trader'!$A42,'Import Peak'!$A$3:BV$100,BV$1,FALSE))</f>
        <v>0</v>
      </c>
      <c r="BW43" s="14">
        <f>IF(ISNA(VLOOKUP('W. VaR &amp; Peak Pos By Trader'!$A42,'Import Peak'!$A$3:BW$100,BW$1,FALSE)),0,VLOOKUP('W. VaR &amp; Peak Pos By Trader'!$A42,'Import Peak'!$A$3:BW$100,BW$1,FALSE))</f>
        <v>0</v>
      </c>
      <c r="BX43" s="14">
        <f>IF(ISNA(VLOOKUP('W. VaR &amp; Peak Pos By Trader'!$A42,'Import Peak'!$A$3:BX$100,BX$1,FALSE)),0,VLOOKUP('W. VaR &amp; Peak Pos By Trader'!$A42,'Import Peak'!$A$3:BX$100,BX$1,FALSE))</f>
        <v>0</v>
      </c>
      <c r="BY43" s="14">
        <f>IF(ISNA(VLOOKUP('W. VaR &amp; Peak Pos By Trader'!$A42,'Import Peak'!$A$3:BY$100,BY$1,FALSE)),0,VLOOKUP('W. VaR &amp; Peak Pos By Trader'!$A42,'Import Peak'!$A$3:BY$100,BY$1,FALSE))</f>
        <v>0</v>
      </c>
      <c r="BZ43" s="14">
        <f>IF(ISNA(VLOOKUP('W. VaR &amp; Peak Pos By Trader'!$A42,'Import Peak'!$A$3:BZ$100,BZ$1,FALSE)),0,VLOOKUP('W. VaR &amp; Peak Pos By Trader'!$A42,'Import Peak'!$A$3:BZ$100,BZ$1,FALSE))</f>
        <v>0</v>
      </c>
      <c r="CA43" s="14">
        <f>IF(ISNA(VLOOKUP('W. VaR &amp; Peak Pos By Trader'!$A42,'Import Peak'!$A$3:CA$100,CA$1,FALSE)),0,VLOOKUP('W. VaR &amp; Peak Pos By Trader'!$A42,'Import Peak'!$A$3:CA$100,CA$1,FALSE))</f>
        <v>0</v>
      </c>
      <c r="CB43" s="14">
        <f>IF(ISNA(VLOOKUP('W. VaR &amp; Peak Pos By Trader'!$A42,'Import Peak'!$A$3:CB$100,CB$1,FALSE)),0,VLOOKUP('W. VaR &amp; Peak Pos By Trader'!$A42,'Import Peak'!$A$3:CB$100,CB$1,FALSE))</f>
        <v>0</v>
      </c>
      <c r="CC43" s="14">
        <f>IF(ISNA(VLOOKUP('W. VaR &amp; Peak Pos By Trader'!$A42,'Import Peak'!$A$3:CC$100,CC$1,FALSE)),0,VLOOKUP('W. VaR &amp; Peak Pos By Trader'!$A42,'Import Peak'!$A$3:CC$100,CC$1,FALSE))</f>
        <v>0</v>
      </c>
      <c r="CD43" s="14">
        <f>IF(ISNA(VLOOKUP('W. VaR &amp; Peak Pos By Trader'!$A42,'Import Peak'!$A$3:CD$100,CD$1,FALSE)),0,VLOOKUP('W. VaR &amp; Peak Pos By Trader'!$A42,'Import Peak'!$A$3:CD$100,CD$1,FALSE))</f>
        <v>0</v>
      </c>
      <c r="CE43" s="14">
        <f>IF(ISNA(VLOOKUP('W. VaR &amp; Peak Pos By Trader'!$A42,'Import Peak'!$A$3:CE$100,CE$1,FALSE)),0,VLOOKUP('W. VaR &amp; Peak Pos By Trader'!$A42,'Import Peak'!$A$3:CE$100,CE$1,FALSE))</f>
        <v>0</v>
      </c>
      <c r="CF43" s="14">
        <f>IF(ISNA(VLOOKUP('W. VaR &amp; Peak Pos By Trader'!$A42,'Import Peak'!$A$3:CF$100,CF$1,FALSE)),0,VLOOKUP('W. VaR &amp; Peak Pos By Trader'!$A42,'Import Peak'!$A$3:CF$100,CF$1,FALSE))</f>
        <v>0</v>
      </c>
      <c r="CG43" s="14">
        <f>IF(ISNA(VLOOKUP('W. VaR &amp; Peak Pos By Trader'!$A42,'Import Peak'!$A$3:CG$100,CG$1,FALSE)),0,VLOOKUP('W. VaR &amp; Peak Pos By Trader'!$A42,'Import Peak'!$A$3:CG$100,CG$1,FALSE))</f>
        <v>0</v>
      </c>
      <c r="CH43" s="14">
        <f>IF(ISNA(VLOOKUP('W. VaR &amp; Peak Pos By Trader'!$A42,'Import Peak'!$A$3:CH$100,CH$1,FALSE)),0,VLOOKUP('W. VaR &amp; Peak Pos By Trader'!$A42,'Import Peak'!$A$3:CH$100,CH$1,FALSE))</f>
        <v>0</v>
      </c>
      <c r="CI43" s="14">
        <f>IF(ISNA(VLOOKUP('W. VaR &amp; Peak Pos By Trader'!$A42,'Import Peak'!$A$3:CI$100,CI$1,FALSE)),0,VLOOKUP('W. VaR &amp; Peak Pos By Trader'!$A42,'Import Peak'!$A$3:CI$100,CI$1,FALSE))</f>
        <v>0</v>
      </c>
      <c r="CJ43" s="14">
        <f>IF(ISNA(VLOOKUP('W. VaR &amp; Peak Pos By Trader'!$A42,'Import Peak'!$A$3:CJ$100,CJ$1,FALSE)),0,VLOOKUP('W. VaR &amp; Peak Pos By Trader'!$A42,'Import Peak'!$A$3:CJ$100,CJ$1,FALSE))</f>
        <v>0</v>
      </c>
      <c r="CK43" s="14">
        <f>IF(ISNA(VLOOKUP('W. VaR &amp; Peak Pos By Trader'!$A42,'Import Peak'!$A$3:CK$100,CK$1,FALSE)),0,VLOOKUP('W. VaR &amp; Peak Pos By Trader'!$A42,'Import Peak'!$A$3:CK$100,CK$1,FALSE))</f>
        <v>0</v>
      </c>
      <c r="CL43" s="14">
        <f>IF(ISNA(VLOOKUP('W. VaR &amp; Peak Pos By Trader'!$A42,'Import Peak'!$A$3:CL$100,CL$1,FALSE)),0,VLOOKUP('W. VaR &amp; Peak Pos By Trader'!$A42,'Import Peak'!$A$3:CL$100,CL$1,FALSE))</f>
        <v>0</v>
      </c>
      <c r="CM43" s="14">
        <f>IF(ISNA(VLOOKUP('W. VaR &amp; Peak Pos By Trader'!$A42,'Import Peak'!$A$3:CM$100,CM$1,FALSE)),0,VLOOKUP('W. VaR &amp; Peak Pos By Trader'!$A42,'Import Peak'!$A$3:CM$100,CM$1,FALSE))</f>
        <v>0</v>
      </c>
      <c r="CN43" s="14">
        <f>IF(ISNA(VLOOKUP('W. VaR &amp; Peak Pos By Trader'!$A42,'Import Peak'!$A$3:CN$100,CN$1,FALSE)),0,VLOOKUP('W. VaR &amp; Peak Pos By Trader'!$A42,'Import Peak'!$A$3:CN$100,CN$1,FALSE))</f>
        <v>0</v>
      </c>
      <c r="CO43" s="14">
        <f>IF(ISNA(VLOOKUP('W. VaR &amp; Peak Pos By Trader'!$A42,'Import Peak'!$A$3:CO$100,CO$1,FALSE)),0,VLOOKUP('W. VaR &amp; Peak Pos By Trader'!$A42,'Import Peak'!$A$3:CO$100,CO$1,FALSE))</f>
        <v>0</v>
      </c>
      <c r="CP43" s="14">
        <f>IF(ISNA(VLOOKUP('W. VaR &amp; Peak Pos By Trader'!$A42,'Import Peak'!$A$3:CP$100,CP$1,FALSE)),0,VLOOKUP('W. VaR &amp; Peak Pos By Trader'!$A42,'Import Peak'!$A$3:CP$100,CP$1,FALSE))</f>
        <v>0</v>
      </c>
      <c r="CQ43" s="14">
        <f>IF(ISNA(VLOOKUP('W. VaR &amp; Peak Pos By Trader'!$A42,'Import Peak'!$A$3:CQ$100,CQ$1,FALSE)),0,VLOOKUP('W. VaR &amp; Peak Pos By Trader'!$A42,'Import Peak'!$A$3:CQ$100,CQ$1,FALSE))</f>
        <v>0</v>
      </c>
      <c r="CR43" s="14">
        <f>IF(ISNA(VLOOKUP('W. VaR &amp; Peak Pos By Trader'!$A42,'Import Peak'!$A$3:CR$100,CR$1,FALSE)),0,VLOOKUP('W. VaR &amp; Peak Pos By Trader'!$A42,'Import Peak'!$A$3:CR$100,CR$1,FALSE))</f>
        <v>0</v>
      </c>
      <c r="CS43" s="14">
        <f>IF(ISNA(VLOOKUP('W. VaR &amp; Peak Pos By Trader'!$A42,'Import Peak'!$A$3:CS$100,CS$1,FALSE)),0,VLOOKUP('W. VaR &amp; Peak Pos By Trader'!$A42,'Import Peak'!$A$3:CS$100,CS$1,FALSE))</f>
        <v>0</v>
      </c>
      <c r="CT43" s="14">
        <f>IF(ISNA(VLOOKUP('W. VaR &amp; Peak Pos By Trader'!$A42,'Import Peak'!$A$3:CT$100,CT$1,FALSE)),0,VLOOKUP('W. VaR &amp; Peak Pos By Trader'!$A42,'Import Peak'!$A$3:CT$100,CT$1,FALSE))</f>
        <v>0</v>
      </c>
      <c r="CU43" s="14">
        <f>IF(ISNA(VLOOKUP('W. VaR &amp; Peak Pos By Trader'!$A42,'Import Peak'!$A$3:CU$100,CU$1,FALSE)),0,VLOOKUP('W. VaR &amp; Peak Pos By Trader'!$A42,'Import Peak'!$A$3:CU$100,CU$1,FALSE))</f>
        <v>0</v>
      </c>
      <c r="CV43" s="14">
        <f>IF(ISNA(VLOOKUP('W. VaR &amp; Peak Pos By Trader'!$A42,'Import Peak'!$A$3:CV$100,CV$1,FALSE)),0,VLOOKUP('W. VaR &amp; Peak Pos By Trader'!$A42,'Import Peak'!$A$3:CV$100,CV$1,FALSE))</f>
        <v>0</v>
      </c>
      <c r="CW43" s="14">
        <f>IF(ISNA(VLOOKUP('W. VaR &amp; Peak Pos By Trader'!$A42,'Import Peak'!$A$3:CW$100,CW$1,FALSE)),0,VLOOKUP('W. VaR &amp; Peak Pos By Trader'!$A42,'Import Peak'!$A$3:CW$100,CW$1,FALSE))</f>
        <v>0</v>
      </c>
      <c r="CX43" s="14">
        <f>IF(ISNA(VLOOKUP('W. VaR &amp; Peak Pos By Trader'!$A42,'Import Peak'!$A$3:CX$100,CX$1,FALSE)),0,VLOOKUP('W. VaR &amp; Peak Pos By Trader'!$A42,'Import Peak'!$A$3:CX$100,CX$1,FALSE))</f>
        <v>0</v>
      </c>
      <c r="CY43" s="14">
        <f>IF(ISNA(VLOOKUP('W. VaR &amp; Peak Pos By Trader'!$A42,'Import Peak'!$A$3:CY$100,CY$1,FALSE)),0,VLOOKUP('W. VaR &amp; Peak Pos By Trader'!$A42,'Import Peak'!$A$3:CY$100,CY$1,FALSE))</f>
        <v>0</v>
      </c>
      <c r="CZ43" s="14">
        <f>IF(ISNA(VLOOKUP('W. VaR &amp; Peak Pos By Trader'!$A42,'Import Peak'!$A$3:CZ$100,CZ$1,FALSE)),0,VLOOKUP('W. VaR &amp; Peak Pos By Trader'!$A42,'Import Peak'!$A$3:CZ$100,CZ$1,FALSE))</f>
        <v>0</v>
      </c>
      <c r="DA43" s="14">
        <f>IF(ISNA(VLOOKUP('W. VaR &amp; Peak Pos By Trader'!$A42,'Import Peak'!$A$3:DA$100,DA$1,FALSE)),0,VLOOKUP('W. VaR &amp; Peak Pos By Trader'!$A42,'Import Peak'!$A$3:DA$100,DA$1,FALSE))</f>
        <v>0</v>
      </c>
      <c r="DB43" s="14">
        <f>IF(ISNA(VLOOKUP('W. VaR &amp; Peak Pos By Trader'!$A42,'Import Peak'!$A$3:DB$100,DB$1,FALSE)),0,VLOOKUP('W. VaR &amp; Peak Pos By Trader'!$A42,'Import Peak'!$A$3:DB$100,DB$1,FALSE))</f>
        <v>0</v>
      </c>
      <c r="DC43" s="14">
        <f>IF(ISNA(VLOOKUP('W. VaR &amp; Peak Pos By Trader'!$A42,'Import Peak'!$A$3:DC$100,DC$1,FALSE)),0,VLOOKUP('W. VaR &amp; Peak Pos By Trader'!$A42,'Import Peak'!$A$3:DC$100,DC$1,FALSE))</f>
        <v>0</v>
      </c>
      <c r="DD43" s="14">
        <f>IF(ISNA(VLOOKUP('W. VaR &amp; Peak Pos By Trader'!$A42,'Import Peak'!$A$3:DD$100,DD$1,FALSE)),0,VLOOKUP('W. VaR &amp; Peak Pos By Trader'!$A42,'Import Peak'!$A$3:DD$100,DD$1,FALSE))</f>
        <v>0</v>
      </c>
      <c r="DE43" s="14">
        <f>IF(ISNA(VLOOKUP('W. VaR &amp; Peak Pos By Trader'!$A42,'Import Peak'!$A$3:DE$100,DE$1,FALSE)),0,VLOOKUP('W. VaR &amp; Peak Pos By Trader'!$A42,'Import Peak'!$A$3:DE$100,DE$1,FALSE))</f>
        <v>0</v>
      </c>
      <c r="DF43" s="14">
        <f>IF(ISNA(VLOOKUP('W. VaR &amp; Peak Pos By Trader'!$A42,'Import Peak'!$A$3:DF$100,DF$1,FALSE)),0,VLOOKUP('W. VaR &amp; Peak Pos By Trader'!$A42,'Import Peak'!$A$3:DF$100,DF$1,FALSE))</f>
        <v>0</v>
      </c>
      <c r="DG43" s="14">
        <f>IF(ISNA(VLOOKUP('W. VaR &amp; Peak Pos By Trader'!$A42,'Import Peak'!$A$3:DG$100,DG$1,FALSE)),0,VLOOKUP('W. VaR &amp; Peak Pos By Trader'!$A42,'Import Peak'!$A$3:DG$100,DG$1,FALSE))</f>
        <v>0</v>
      </c>
      <c r="DH43" s="14">
        <f>IF(ISNA(VLOOKUP('W. VaR &amp; Peak Pos By Trader'!$A42,'Import Peak'!$A$3:DH$100,DH$1,FALSE)),0,VLOOKUP('W. VaR &amp; Peak Pos By Trader'!$A42,'Import Peak'!$A$3:DH$100,DH$1,FALSE))</f>
        <v>0</v>
      </c>
      <c r="DI43" s="14">
        <f>IF(ISNA(VLOOKUP('W. VaR &amp; Peak Pos By Trader'!$A42,'Import Peak'!$A$3:DI$100,DI$1,FALSE)),0,VLOOKUP('W. VaR &amp; Peak Pos By Trader'!$A42,'Import Peak'!$A$3:DI$100,DI$1,FALSE))</f>
        <v>0</v>
      </c>
      <c r="DJ43" s="14">
        <f>IF(ISNA(VLOOKUP('W. VaR &amp; Peak Pos By Trader'!$A42,'Import Peak'!$A$3:DJ$100,DJ$1,FALSE)),0,VLOOKUP('W. VaR &amp; Peak Pos By Trader'!$A42,'Import Peak'!$A$3:DJ$100,DJ$1,FALSE))</f>
        <v>0</v>
      </c>
      <c r="DK43" s="14">
        <f>IF(ISNA(VLOOKUP('W. VaR &amp; Peak Pos By Trader'!$A42,'Import Peak'!$A$3:DK$100,DK$1,FALSE)),0,VLOOKUP('W. VaR &amp; Peak Pos By Trader'!$A42,'Import Peak'!$A$3:DK$100,DK$1,FALSE))</f>
        <v>0</v>
      </c>
      <c r="DL43" s="14">
        <f>IF(ISNA(VLOOKUP('W. VaR &amp; Peak Pos By Trader'!$A42,'Import Peak'!$A$3:DL$100,DL$1,FALSE)),0,VLOOKUP('W. VaR &amp; Peak Pos By Trader'!$A42,'Import Peak'!$A$3:DL$100,DL$1,FALSE))</f>
        <v>0</v>
      </c>
      <c r="DM43" s="14">
        <f>IF(ISNA(VLOOKUP('W. VaR &amp; Peak Pos By Trader'!$A42,'Import Peak'!$A$3:DM$100,DM$1,FALSE)),0,VLOOKUP('W. VaR &amp; Peak Pos By Trader'!$A42,'Import Peak'!$A$3:DM$100,DM$1,FALSE))</f>
        <v>0</v>
      </c>
      <c r="DN43" s="14">
        <f>IF(ISNA(VLOOKUP('W. VaR &amp; Peak Pos By Trader'!$A42,'Import Peak'!$A$3:DN$100,DN$1,FALSE)),0,VLOOKUP('W. VaR &amp; Peak Pos By Trader'!$A42,'Import Peak'!$A$3:DN$100,DN$1,FALSE))</f>
        <v>0</v>
      </c>
      <c r="DO43" s="14">
        <f>IF(ISNA(VLOOKUP('W. VaR &amp; Peak Pos By Trader'!$A42,'Import Peak'!$A$3:DO$100,DO$1,FALSE)),0,VLOOKUP('W. VaR &amp; Peak Pos By Trader'!$A42,'Import Peak'!$A$3:DO$100,DO$1,FALSE))</f>
        <v>0</v>
      </c>
      <c r="DP43" s="14">
        <f>IF(ISNA(VLOOKUP('W. VaR &amp; Peak Pos By Trader'!$A42,'Import Peak'!$A$3:DP$100,DP$1,FALSE)),0,VLOOKUP('W. VaR &amp; Peak Pos By Trader'!$A42,'Import Peak'!$A$3:DP$100,DP$1,FALSE))</f>
        <v>0</v>
      </c>
      <c r="DQ43" s="14">
        <f>IF(ISNA(VLOOKUP('W. VaR &amp; Peak Pos By Trader'!$A42,'Import Peak'!$A$3:DQ$100,DQ$1,FALSE)),0,VLOOKUP('W. VaR &amp; Peak Pos By Trader'!$A42,'Import Peak'!$A$3:DQ$100,DQ$1,FALSE))</f>
        <v>0</v>
      </c>
      <c r="DR43" s="14">
        <f>IF(ISNA(VLOOKUP('W. VaR &amp; Peak Pos By Trader'!$A42,'Import Peak'!$A$3:DR$100,DR$1,FALSE)),0,VLOOKUP('W. VaR &amp; Peak Pos By Trader'!$A42,'Import Peak'!$A$3:DR$100,DR$1,FALSE))</f>
        <v>0</v>
      </c>
      <c r="DS43" s="14">
        <f>IF(ISNA(VLOOKUP('W. VaR &amp; Peak Pos By Trader'!$A42,'Import Peak'!$A$3:DS$100,DS$1,FALSE)),0,VLOOKUP('W. VaR &amp; Peak Pos By Trader'!$A42,'Import Peak'!$A$3:DS$100,DS$1,FALSE))</f>
        <v>0</v>
      </c>
      <c r="DT43" s="14">
        <f>IF(ISNA(VLOOKUP('W. VaR &amp; Peak Pos By Trader'!$A42,'Import Peak'!$A$3:DT$100,DT$1,FALSE)),0,VLOOKUP('W. VaR &amp; Peak Pos By Trader'!$A42,'Import Peak'!$A$3:DT$100,DT$1,FALSE))</f>
        <v>0</v>
      </c>
      <c r="DU43" s="14">
        <f>IF(ISNA(VLOOKUP('W. VaR &amp; Peak Pos By Trader'!$A42,'Import Peak'!$A$3:DU$100,DU$1,FALSE)),0,VLOOKUP('W. VaR &amp; Peak Pos By Trader'!$A42,'Import Peak'!$A$3:DU$100,DU$1,FALSE))</f>
        <v>0</v>
      </c>
      <c r="DV43" s="14">
        <f>IF(ISNA(VLOOKUP('W. VaR &amp; Peak Pos By Trader'!$A42,'Import Peak'!$A$3:DV$100,DV$1,FALSE)),0,VLOOKUP('W. VaR &amp; Peak Pos By Trader'!$A42,'Import Peak'!$A$3:DV$100,DV$1,FALSE))</f>
        <v>0</v>
      </c>
      <c r="DW43" s="14">
        <f>IF(ISNA(VLOOKUP('W. VaR &amp; Peak Pos By Trader'!$A42,'Import Peak'!$A$3:DW$100,DW$1,FALSE)),0,VLOOKUP('W. VaR &amp; Peak Pos By Trader'!$A42,'Import Peak'!$A$3:DW$100,DW$1,FALSE))</f>
        <v>0</v>
      </c>
      <c r="DX43" s="14">
        <f>IF(ISNA(VLOOKUP('W. VaR &amp; Peak Pos By Trader'!$A42,'Import Peak'!$A$3:DX$100,DX$1,FALSE)),0,VLOOKUP('W. VaR &amp; Peak Pos By Trader'!$A42,'Import Peak'!$A$3:DX$100,DX$1,FALSE))</f>
        <v>0</v>
      </c>
      <c r="DY43" s="14">
        <f>IF(ISNA(VLOOKUP('W. VaR &amp; Peak Pos By Trader'!$A42,'Import Peak'!$A$3:DY$100,DY$1,FALSE)),0,VLOOKUP('W. VaR &amp; Peak Pos By Trader'!$A42,'Import Peak'!$A$3:DY$100,DY$1,FALSE))</f>
        <v>0</v>
      </c>
      <c r="DZ43" s="14">
        <f>IF(ISNA(VLOOKUP('W. VaR &amp; Peak Pos By Trader'!$A42,'Import Peak'!$A$3:DZ$100,DZ$1,FALSE)),0,VLOOKUP('W. VaR &amp; Peak Pos By Trader'!$A42,'Import Peak'!$A$3:DZ$100,DZ$1,FALSE))</f>
        <v>0</v>
      </c>
      <c r="EA43" s="14">
        <f>IF(ISNA(VLOOKUP('W. VaR &amp; Peak Pos By Trader'!$A42,'Import Peak'!$A$3:EA$100,EA$1,FALSE)),0,VLOOKUP('W. VaR &amp; Peak Pos By Trader'!$A42,'Import Peak'!$A$3:EA$100,EA$1,FALSE))</f>
        <v>0</v>
      </c>
      <c r="EB43" s="14">
        <f>IF(ISNA(VLOOKUP('W. VaR &amp; Peak Pos By Trader'!$A42,'Import Peak'!$A$3:EB$100,EB$1,FALSE)),0,VLOOKUP('W. VaR &amp; Peak Pos By Trader'!$A42,'Import Peak'!$A$3:EB$100,EB$1,FALSE))</f>
        <v>0</v>
      </c>
      <c r="EC43" s="14">
        <f>IF(ISNA(VLOOKUP('W. VaR &amp; Peak Pos By Trader'!$A42,'Import Peak'!$A$3:EC$100,EC$1,FALSE)),0,VLOOKUP('W. VaR &amp; Peak Pos By Trader'!$A42,'Import Peak'!$A$3:EC$100,EC$1,FALSE))</f>
        <v>0</v>
      </c>
      <c r="ED43" s="14">
        <f>IF(ISNA(VLOOKUP('W. VaR &amp; Peak Pos By Trader'!$A42,'Import Peak'!$A$3:ED$100,ED$1,FALSE)),0,VLOOKUP('W. VaR &amp; Peak Pos By Trader'!$A42,'Import Peak'!$A$3:ED$100,ED$1,FALSE))</f>
        <v>0</v>
      </c>
      <c r="EE43" s="14">
        <f>IF(ISNA(VLOOKUP('W. VaR &amp; Peak Pos By Trader'!$A42,'Import Peak'!$A$3:EE$100,EE$1,FALSE)),0,VLOOKUP('W. VaR &amp; Peak Pos By Trader'!$A42,'Import Peak'!$A$3:EE$100,EE$1,FALSE))</f>
        <v>0</v>
      </c>
      <c r="EF43" s="14">
        <f>IF(ISNA(VLOOKUP('W. VaR &amp; Peak Pos By Trader'!$A42,'Import Peak'!$A$3:EF$100,EF$1,FALSE)),0,VLOOKUP('W. VaR &amp; Peak Pos By Trader'!$A42,'Import Peak'!$A$3:EF$100,EF$1,FALSE))</f>
        <v>0</v>
      </c>
      <c r="EG43" s="14">
        <f>IF(ISNA(VLOOKUP('W. VaR &amp; Peak Pos By Trader'!$A42,'Import Peak'!$A$3:EG$100,EG$1,FALSE)),0,VLOOKUP('W. VaR &amp; Peak Pos By Trader'!$A42,'Import Peak'!$A$3:EG$100,EG$1,FALSE))</f>
        <v>0</v>
      </c>
      <c r="EH43" s="14">
        <f>IF(ISNA(VLOOKUP('W. VaR &amp; Peak Pos By Trader'!$A42,'Import Peak'!$A$3:EH$100,EH$1,FALSE)),0,VLOOKUP('W. VaR &amp; Peak Pos By Trader'!$A42,'Import Peak'!$A$3:EH$100,EH$1,FALSE))</f>
        <v>0</v>
      </c>
      <c r="EI43" s="14">
        <f>IF(ISNA(VLOOKUP('W. VaR &amp; Peak Pos By Trader'!$A42,'Import Peak'!$A$3:EI$100,EI$1,FALSE)),0,VLOOKUP('W. VaR &amp; Peak Pos By Trader'!$A42,'Import Peak'!$A$3:EI$100,EI$1,FALSE))</f>
        <v>0</v>
      </c>
      <c r="EJ43" s="14">
        <f>IF(ISNA(VLOOKUP('W. VaR &amp; Peak Pos By Trader'!$A42,'Import Peak'!$A$3:EJ$100,EJ$1,FALSE)),0,VLOOKUP('W. VaR &amp; Peak Pos By Trader'!$A42,'Import Peak'!$A$3:EJ$100,EJ$1,FALSE))</f>
        <v>0</v>
      </c>
      <c r="EK43" s="14">
        <f>IF(ISNA(VLOOKUP('W. VaR &amp; Peak Pos By Trader'!$A42,'Import Peak'!$A$3:EK$100,EK$1,FALSE)),0,VLOOKUP('W. VaR &amp; Peak Pos By Trader'!$A42,'Import Peak'!$A$3:EK$100,EK$1,FALSE))</f>
        <v>0</v>
      </c>
      <c r="EL43" s="14">
        <f>IF(ISNA(VLOOKUP('W. VaR &amp; Peak Pos By Trader'!$A42,'Import Peak'!$A$3:EL$100,EL$1,FALSE)),0,VLOOKUP('W. VaR &amp; Peak Pos By Trader'!$A42,'Import Peak'!$A$3:EL$100,EL$1,FALSE))</f>
        <v>0</v>
      </c>
      <c r="EM43" s="14">
        <f>IF(ISNA(VLOOKUP('W. VaR &amp; Peak Pos By Trader'!$A42,'Import Peak'!$A$3:EM$100,EM$1,FALSE)),0,VLOOKUP('W. VaR &amp; Peak Pos By Trader'!$A42,'Import Peak'!$A$3:EM$100,EM$1,FALSE))</f>
        <v>0</v>
      </c>
      <c r="EN43" s="14">
        <f>IF(ISNA(VLOOKUP('W. VaR &amp; Peak Pos By Trader'!$A42,'Import Peak'!$A$3:EN$100,EN$1,FALSE)),0,VLOOKUP('W. VaR &amp; Peak Pos By Trader'!$A42,'Import Peak'!$A$3:EN$100,EN$1,FALSE))</f>
        <v>0</v>
      </c>
      <c r="EO43" s="14">
        <f>IF(ISNA(VLOOKUP('W. VaR &amp; Peak Pos By Trader'!$A42,'Import Peak'!$A$3:EO$100,EO$1,FALSE)),0,VLOOKUP('W. VaR &amp; Peak Pos By Trader'!$A42,'Import Peak'!$A$3:EO$100,EO$1,FALSE))</f>
        <v>0</v>
      </c>
      <c r="EP43" s="14">
        <f>IF(ISNA(VLOOKUP('W. VaR &amp; Peak Pos By Trader'!$A42,'Import Peak'!$A$3:EP$100,EP$1,FALSE)),0,VLOOKUP('W. VaR &amp; Peak Pos By Trader'!$A42,'Import Peak'!$A$3:EP$100,EP$1,FALSE))</f>
        <v>0</v>
      </c>
      <c r="EQ43" s="14">
        <f>IF(ISNA(VLOOKUP('W. VaR &amp; Peak Pos By Trader'!$A42,'Import Peak'!$A$3:EQ$100,EQ$1,FALSE)),0,VLOOKUP('W. VaR &amp; Peak Pos By Trader'!$A42,'Import Peak'!$A$3:EQ$100,EQ$1,FALSE))</f>
        <v>0</v>
      </c>
      <c r="ER43" s="14">
        <f>IF(ISNA(VLOOKUP('W. VaR &amp; Peak Pos By Trader'!$A42,'Import Peak'!$A$3:ER$100,ER$1,FALSE)),0,VLOOKUP('W. VaR &amp; Peak Pos By Trader'!$A42,'Import Peak'!$A$3:ER$100,ER$1,FALSE))</f>
        <v>0</v>
      </c>
      <c r="ES43" s="14">
        <f>IF(ISNA(VLOOKUP('W. VaR &amp; Peak Pos By Trader'!$A42,'Import Peak'!$A$3:ES$100,ES$1,FALSE)),0,VLOOKUP('W. VaR &amp; Peak Pos By Trader'!$A42,'Import Peak'!$A$3:ES$100,ES$1,FALSE))</f>
        <v>0</v>
      </c>
      <c r="ET43" s="14">
        <f>IF(ISNA(VLOOKUP('W. VaR &amp; Peak Pos By Trader'!$A42,'Import Peak'!$A$3:ET$100,ET$1,FALSE)),0,VLOOKUP('W. VaR &amp; Peak Pos By Trader'!$A42,'Import Peak'!$A$3:ET$100,ET$1,FALSE))</f>
        <v>0</v>
      </c>
      <c r="EU43" s="14">
        <f>IF(ISNA(VLOOKUP('W. VaR &amp; Peak Pos By Trader'!$A42,'Import Peak'!$A$3:EU$100,EU$1,FALSE)),0,VLOOKUP('W. VaR &amp; Peak Pos By Trader'!$A42,'Import Peak'!$A$3:EU$100,EU$1,FALSE))</f>
        <v>0</v>
      </c>
      <c r="EV43" s="14">
        <f>IF(ISNA(VLOOKUP('W. VaR &amp; Peak Pos By Trader'!$A42,'Import Peak'!$A$3:EV$100,EV$1,FALSE)),0,VLOOKUP('W. VaR &amp; Peak Pos By Trader'!$A42,'Import Peak'!$A$3:EV$100,EV$1,FALSE))</f>
        <v>0</v>
      </c>
      <c r="EW43" s="14">
        <f>IF(ISNA(VLOOKUP('W. VaR &amp; Peak Pos By Trader'!$A42,'Import Peak'!$A$3:EW$100,EW$1,FALSE)),0,VLOOKUP('W. VaR &amp; Peak Pos By Trader'!$A42,'Import Peak'!$A$3:EW$100,EW$1,FALSE))</f>
        <v>0</v>
      </c>
      <c r="EX43" s="14">
        <f>IF(ISNA(VLOOKUP('W. VaR &amp; Peak Pos By Trader'!$A42,'Import Peak'!$A$3:EX$100,EX$1,FALSE)),0,VLOOKUP('W. VaR &amp; Peak Pos By Trader'!$A42,'Import Peak'!$A$3:EX$100,EX$1,FALSE))</f>
        <v>0</v>
      </c>
      <c r="EY43" s="14">
        <f>IF(ISNA(VLOOKUP('W. VaR &amp; Peak Pos By Trader'!$A42,'Import Peak'!$A$3:EY$100,EY$1,FALSE)),0,VLOOKUP('W. VaR &amp; Peak Pos By Trader'!$A42,'Import Peak'!$A$3:EY$100,EY$1,FALSE))</f>
        <v>0</v>
      </c>
      <c r="EZ43" s="14">
        <f>IF(ISNA(VLOOKUP('W. VaR &amp; Peak Pos By Trader'!$A42,'Import Peak'!$A$3:EZ$100,EZ$1,FALSE)),0,VLOOKUP('W. VaR &amp; Peak Pos By Trader'!$A42,'Import Peak'!$A$3:EZ$100,EZ$1,FALSE))</f>
        <v>0</v>
      </c>
      <c r="FA43" s="14">
        <f>IF(ISNA(VLOOKUP('W. VaR &amp; Peak Pos By Trader'!$A42,'Import Peak'!$A$3:FA$100,FA$1,FALSE)),0,VLOOKUP('W. VaR &amp; Peak Pos By Trader'!$A42,'Import Peak'!$A$3:FA$100,FA$1,FALSE))</f>
        <v>0</v>
      </c>
      <c r="FB43" s="14">
        <f>IF(ISNA(VLOOKUP('W. VaR &amp; Peak Pos By Trader'!$A42,'Import Peak'!$A$3:FB$100,FB$1,FALSE)),0,VLOOKUP('W. VaR &amp; Peak Pos By Trader'!$A42,'Import Peak'!$A$3:FB$100,FB$1,FALSE))</f>
        <v>0</v>
      </c>
      <c r="FC43" s="14">
        <f>IF(ISNA(VLOOKUP('W. VaR &amp; Peak Pos By Trader'!$A42,'Import Peak'!$A$3:FC$100,FC$1,FALSE)),0,VLOOKUP('W. VaR &amp; Peak Pos By Trader'!$A42,'Import Peak'!$A$3:FC$100,FC$1,FALSE))</f>
        <v>0</v>
      </c>
      <c r="FD43" s="14">
        <f>IF(ISNA(VLOOKUP('W. VaR &amp; Peak Pos By Trader'!$A42,'Import Peak'!$A$3:FD$100,FD$1,FALSE)),0,VLOOKUP('W. VaR &amp; Peak Pos By Trader'!$A42,'Import Peak'!$A$3:FD$100,FD$1,FALSE))</f>
        <v>0</v>
      </c>
      <c r="FE43" s="14">
        <f>IF(ISNA(VLOOKUP('W. VaR &amp; Peak Pos By Trader'!$A42,'Import Peak'!$A$3:FE$100,FE$1,FALSE)),0,VLOOKUP('W. VaR &amp; Peak Pos By Trader'!$A42,'Import Peak'!$A$3:FE$100,FE$1,FALSE))</f>
        <v>0</v>
      </c>
      <c r="FF43" s="14">
        <f>IF(ISNA(VLOOKUP('W. VaR &amp; Peak Pos By Trader'!$A42,'Import Peak'!$A$3:FF$100,FF$1,FALSE)),0,VLOOKUP('W. VaR &amp; Peak Pos By Trader'!$A42,'Import Peak'!$A$3:FF$100,FF$1,FALSE))</f>
        <v>0</v>
      </c>
      <c r="FG43" s="14">
        <f>IF(ISNA(VLOOKUP('W. VaR &amp; Peak Pos By Trader'!$A42,'Import Peak'!$A$3:FG$100,FG$1,FALSE)),0,VLOOKUP('W. VaR &amp; Peak Pos By Trader'!$A42,'Import Peak'!$A$3:FG$100,FG$1,FALSE))</f>
        <v>0</v>
      </c>
      <c r="FH43" s="14">
        <f>IF(ISNA(VLOOKUP('W. VaR &amp; Peak Pos By Trader'!$A42,'Import Peak'!$A$3:FH$100,FH$1,FALSE)),0,VLOOKUP('W. VaR &amp; Peak Pos By Trader'!$A42,'Import Peak'!$A$3:FH$100,FH$1,FALSE))</f>
        <v>0</v>
      </c>
      <c r="FI43" s="14">
        <f>IF(ISNA(VLOOKUP('W. VaR &amp; Peak Pos By Trader'!$A42,'Import Peak'!$A$3:FI$100,FI$1,FALSE)),0,VLOOKUP('W. VaR &amp; Peak Pos By Trader'!$A42,'Import Peak'!$A$3:FI$100,FI$1,FALSE))</f>
        <v>0</v>
      </c>
      <c r="FJ43" s="14">
        <f>IF(ISNA(VLOOKUP('W. VaR &amp; Peak Pos By Trader'!$A42,'Import Peak'!$A$3:FJ$100,FJ$1,FALSE)),0,VLOOKUP('W. VaR &amp; Peak Pos By Trader'!$A42,'Import Peak'!$A$3:FJ$100,FJ$1,FALSE))</f>
        <v>0</v>
      </c>
      <c r="FK43" s="14">
        <f>IF(ISNA(VLOOKUP('W. VaR &amp; Peak Pos By Trader'!$A42,'Import Peak'!$A$3:FK$100,FK$1,FALSE)),0,VLOOKUP('W. VaR &amp; Peak Pos By Trader'!$A42,'Import Peak'!$A$3:FK$100,FK$1,FALSE))</f>
        <v>0</v>
      </c>
      <c r="FL43" s="14">
        <f>IF(ISNA(VLOOKUP('W. VaR &amp; Peak Pos By Trader'!$A42,'Import Peak'!$A$3:FL$100,FL$1,FALSE)),0,VLOOKUP('W. VaR &amp; Peak Pos By Trader'!$A42,'Import Peak'!$A$3:FL$100,FL$1,FALSE))</f>
        <v>0</v>
      </c>
      <c r="FM43" s="14">
        <f>IF(ISNA(VLOOKUP('W. VaR &amp; Peak Pos By Trader'!$A42,'Import Peak'!$A$3:FM$100,FM$1,FALSE)),0,VLOOKUP('W. VaR &amp; Peak Pos By Trader'!$A42,'Import Peak'!$A$3:FM$100,FM$1,FALSE))</f>
        <v>0</v>
      </c>
      <c r="FN43" s="14">
        <f>IF(ISNA(VLOOKUP('W. VaR &amp; Peak Pos By Trader'!$A42,'Import Peak'!$A$3:FN$100,FN$1,FALSE)),0,VLOOKUP('W. VaR &amp; Peak Pos By Trader'!$A42,'Import Peak'!$A$3:FN$100,FN$1,FALSE))</f>
        <v>0</v>
      </c>
      <c r="FO43" s="14">
        <f>IF(ISNA(VLOOKUP('W. VaR &amp; Peak Pos By Trader'!$A42,'Import Peak'!$A$3:FO$100,FO$1,FALSE)),0,VLOOKUP('W. VaR &amp; Peak Pos By Trader'!$A42,'Import Peak'!$A$3:FO$100,FO$1,FALSE))</f>
        <v>0</v>
      </c>
      <c r="FP43" s="14">
        <f>IF(ISNA(VLOOKUP('W. VaR &amp; Peak Pos By Trader'!$A42,'Import Peak'!$A$3:FP$100,FP$1,FALSE)),0,VLOOKUP('W. VaR &amp; Peak Pos By Trader'!$A42,'Import Peak'!$A$3:FP$100,FP$1,FALSE))</f>
        <v>0</v>
      </c>
      <c r="FQ43" s="14">
        <f>IF(ISNA(VLOOKUP('W. VaR &amp; Peak Pos By Trader'!$A42,'Import Peak'!$A$3:FQ$100,FQ$1,FALSE)),0,VLOOKUP('W. VaR &amp; Peak Pos By Trader'!$A42,'Import Peak'!$A$3:FQ$100,FQ$1,FALSE))</f>
        <v>0</v>
      </c>
      <c r="FR43" s="14">
        <f>IF(ISNA(VLOOKUP('W. VaR &amp; Peak Pos By Trader'!$A42,'Import Peak'!$A$3:FR$100,FR$1,FALSE)),0,VLOOKUP('W. VaR &amp; Peak Pos By Trader'!$A42,'Import Peak'!$A$3:FR$100,FR$1,FALSE))</f>
        <v>0</v>
      </c>
      <c r="FS43" s="14">
        <f>IF(ISNA(VLOOKUP('W. VaR &amp; Peak Pos By Trader'!$A42,'Import Peak'!$A$3:FS$100,FS$1,FALSE)),0,VLOOKUP('W. VaR &amp; Peak Pos By Trader'!$A42,'Import Peak'!$A$3:FS$100,FS$1,FALSE))</f>
        <v>0</v>
      </c>
      <c r="FT43" s="14">
        <f>IF(ISNA(VLOOKUP('W. VaR &amp; Peak Pos By Trader'!$A42,'Import Peak'!$A$3:FT$100,FT$1,FALSE)),0,VLOOKUP('W. VaR &amp; Peak Pos By Trader'!$A42,'Import Peak'!$A$3:FT$100,FT$1,FALSE))</f>
        <v>0</v>
      </c>
      <c r="FU43" s="14">
        <f>IF(ISNA(VLOOKUP('W. VaR &amp; Peak Pos By Trader'!$A42,'Import Peak'!$A$3:FU$100,FU$1,FALSE)),0,VLOOKUP('W. VaR &amp; Peak Pos By Trader'!$A42,'Import Peak'!$A$3:FU$100,FU$1,FALSE))</f>
        <v>0</v>
      </c>
      <c r="FV43">
        <f>IF(ISNA(VLOOKUP('W. VaR &amp; Peak Pos By Trader'!$A42,'Import Peak'!$A$3:FV$100,FV$1,FALSE)),0,VLOOKUP('W. VaR &amp; Peak Pos By Trader'!$A42,'Import Peak'!$A$3:FV$100,FV$1,FALSE))</f>
        <v>0</v>
      </c>
      <c r="FW43">
        <f>IF(ISNA(VLOOKUP('W. VaR &amp; Peak Pos By Trader'!$A42,'Import Peak'!$A$3:FW$100,FW$1,FALSE)),0,VLOOKUP('W. VaR &amp; Peak Pos By Trader'!$A42,'Import Peak'!$A$3:FW$100,FW$1,FALSE))</f>
        <v>0</v>
      </c>
      <c r="FX43">
        <f>IF(ISNA(VLOOKUP('W. VaR &amp; Peak Pos By Trader'!$A42,'Import Peak'!$A$3:FX$100,FX$1,FALSE)),0,VLOOKUP('W. VaR &amp; Peak Pos By Trader'!$A42,'Import Peak'!$A$3:FX$100,FX$1,FALSE))</f>
        <v>0</v>
      </c>
      <c r="FY43">
        <f>IF(ISNA(VLOOKUP('W. VaR &amp; Peak Pos By Trader'!$A42,'Import Peak'!$A$3:FY$100,FY$1,FALSE)),0,VLOOKUP('W. VaR &amp; Peak Pos By Trader'!$A42,'Import Peak'!$A$3:FY$100,FY$1,FALSE))</f>
        <v>0</v>
      </c>
      <c r="FZ43">
        <f>IF(ISNA(VLOOKUP('W. VaR &amp; Peak Pos By Trader'!$A42,'Import Peak'!$A$3:FZ$100,FZ$1,FALSE)),0,VLOOKUP('W. VaR &amp; Peak Pos By Trader'!$A42,'Import Peak'!$A$3:FZ$100,FZ$1,FALSE))</f>
        <v>0</v>
      </c>
      <c r="GA43">
        <f>IF(ISNA(VLOOKUP('W. VaR &amp; Peak Pos By Trader'!$A42,'Import Peak'!$A$3:GA$100,GA$1,FALSE)),0,VLOOKUP('W. VaR &amp; Peak Pos By Trader'!$A42,'Import Peak'!$A$3:GA$100,GA$1,FALSE))</f>
        <v>0</v>
      </c>
      <c r="GB43">
        <f>IF(ISNA(VLOOKUP('W. VaR &amp; Peak Pos By Trader'!$A42,'Import Peak'!$A$3:GB$100,GB$1,FALSE)),0,VLOOKUP('W. VaR &amp; Peak Pos By Trader'!$A42,'Import Peak'!$A$3:GB$100,GB$1,FALSE))</f>
        <v>0</v>
      </c>
      <c r="GC43">
        <f>IF(ISNA(VLOOKUP('W. VaR &amp; Peak Pos By Trader'!$A42,'Import Peak'!$A$3:GC$100,GC$1,FALSE)),0,VLOOKUP('W. VaR &amp; Peak Pos By Trader'!$A42,'Import Peak'!$A$3:GC$100,GC$1,FALSE))</f>
        <v>0</v>
      </c>
      <c r="GD43">
        <f>IF(ISNA(VLOOKUP('W. VaR &amp; Peak Pos By Trader'!$A42,'Import Peak'!$A$3:GD$100,GD$1,FALSE)),0,VLOOKUP('W. VaR &amp; Peak Pos By Trader'!$A42,'Import Peak'!$A$3:GD$100,GD$1,FALSE))</f>
        <v>0</v>
      </c>
      <c r="GE43">
        <f>IF(ISNA(VLOOKUP('W. VaR &amp; Peak Pos By Trader'!$A42,'Import Peak'!$A$3:GE$100,GE$1,FALSE)),0,VLOOKUP('W. VaR &amp; Peak Pos By Trader'!$A42,'Import Peak'!$A$3:GE$100,GE$1,FALSE))</f>
        <v>0</v>
      </c>
      <c r="GF43">
        <f>IF(ISNA(VLOOKUP('W. VaR &amp; Peak Pos By Trader'!$A42,'Import Peak'!$A$3:GF$100,GF$1,FALSE)),0,VLOOKUP('W. VaR &amp; Peak Pos By Trader'!$A42,'Import Peak'!$A$3:GF$100,GF$1,FALSE))</f>
        <v>0</v>
      </c>
      <c r="GG43">
        <f>IF(ISNA(VLOOKUP('W. VaR &amp; Peak Pos By Trader'!$A42,'Import Peak'!$A$3:GG$100,GG$1,FALSE)),0,VLOOKUP('W. VaR &amp; Peak Pos By Trader'!$A42,'Import Peak'!$A$3:GG$100,GG$1,FALSE))</f>
        <v>0</v>
      </c>
      <c r="GH43">
        <f>IF(ISNA(VLOOKUP('W. VaR &amp; Peak Pos By Trader'!$A42,'Import Peak'!$A$3:GH$100,GH$1,FALSE)),0,VLOOKUP('W. VaR &amp; Peak Pos By Trader'!$A42,'Import Peak'!$A$3:GH$100,GH$1,FALSE))</f>
        <v>0</v>
      </c>
      <c r="GI43">
        <f>IF(ISNA(VLOOKUP('W. VaR &amp; Peak Pos By Trader'!$A42,'Import Peak'!$A$3:GI$100,GI$1,FALSE)),0,VLOOKUP('W. VaR &amp; Peak Pos By Trader'!$A42,'Import Peak'!$A$3:GI$100,GI$1,FALSE))</f>
        <v>0</v>
      </c>
      <c r="GJ43">
        <f>IF(ISNA(VLOOKUP('W. VaR &amp; Peak Pos By Trader'!$A42,'Import Peak'!$A$3:GJ$100,GJ$1,FALSE)),0,VLOOKUP('W. VaR &amp; Peak Pos By Trader'!$A42,'Import Peak'!$A$3:GJ$100,GJ$1,FALSE))</f>
        <v>0</v>
      </c>
      <c r="GK43">
        <f>IF(ISNA(VLOOKUP('W. VaR &amp; Peak Pos By Trader'!$A42,'Import Peak'!$A$3:GK$100,GK$1,FALSE)),0,VLOOKUP('W. VaR &amp; Peak Pos By Trader'!$A42,'Import Peak'!$A$3:GK$100,GK$1,FALSE))</f>
        <v>0</v>
      </c>
      <c r="GL43">
        <f>IF(ISNA(VLOOKUP('W. VaR &amp; Peak Pos By Trader'!$A42,'Import Peak'!$A$3:GL$100,GL$1,FALSE)),0,VLOOKUP('W. VaR &amp; Peak Pos By Trader'!$A42,'Import Peak'!$A$3:GL$100,GL$1,FALSE))</f>
        <v>0</v>
      </c>
      <c r="GM43">
        <f>IF(ISNA(VLOOKUP('W. VaR &amp; Peak Pos By Trader'!$A42,'Import Peak'!$A$3:GM$100,GM$1,FALSE)),0,VLOOKUP('W. VaR &amp; Peak Pos By Trader'!$A42,'Import Peak'!$A$3:GM$100,GM$1,FALSE))</f>
        <v>0</v>
      </c>
      <c r="GN43">
        <f>IF(ISNA(VLOOKUP('W. VaR &amp; Peak Pos By Trader'!$A42,'Import Peak'!$A$3:GN$100,GN$1,FALSE)),0,VLOOKUP('W. VaR &amp; Peak Pos By Trader'!$A42,'Import Peak'!$A$3:GN$100,GN$1,FALSE))</f>
        <v>0</v>
      </c>
      <c r="GO43">
        <f>IF(ISNA(VLOOKUP('W. VaR &amp; Peak Pos By Trader'!$A42,'Import Peak'!$A$3:GO$100,GO$1,FALSE)),0,VLOOKUP('W. VaR &amp; Peak Pos By Trader'!$A42,'Import Peak'!$A$3:GO$100,GO$1,FALSE))</f>
        <v>0</v>
      </c>
      <c r="GP43">
        <f>IF(ISNA(VLOOKUP('W. VaR &amp; Peak Pos By Trader'!$A42,'Import Peak'!$A$3:GP$100,GP$1,FALSE)),0,VLOOKUP('W. VaR &amp; Peak Pos By Trader'!$A42,'Import Peak'!$A$3:GP$100,GP$1,FALSE))</f>
        <v>0</v>
      </c>
      <c r="GQ43">
        <f>IF(ISNA(VLOOKUP('W. VaR &amp; Peak Pos By Trader'!$A42,'Import Peak'!$A$3:GQ$100,GQ$1,FALSE)),0,VLOOKUP('W. VaR &amp; Peak Pos By Trader'!$A42,'Import Peak'!$A$3:GQ$100,GQ$1,FALSE))</f>
        <v>0</v>
      </c>
      <c r="GR43">
        <f>IF(ISNA(VLOOKUP('W. VaR &amp; Peak Pos By Trader'!$A42,'Import Peak'!$A$3:GR$100,GR$1,FALSE)),0,VLOOKUP('W. VaR &amp; Peak Pos By Trader'!$A42,'Import Peak'!$A$3:GR$100,GR$1,FALSE))</f>
        <v>0</v>
      </c>
      <c r="GS43">
        <f>IF(ISNA(VLOOKUP('W. VaR &amp; Peak Pos By Trader'!$A42,'Import Peak'!$A$3:GS$100,GS$1,FALSE)),0,VLOOKUP('W. VaR &amp; Peak Pos By Trader'!$A42,'Import Peak'!$A$3:GS$100,GS$1,FALSE))</f>
        <v>0</v>
      </c>
      <c r="GT43">
        <f>IF(ISNA(VLOOKUP('W. VaR &amp; Peak Pos By Trader'!$A42,'Import Peak'!$A$3:GT$100,GT$1,FALSE)),0,VLOOKUP('W. VaR &amp; Peak Pos By Trader'!$A42,'Import Peak'!$A$3:GT$100,GT$1,FALSE))</f>
        <v>0</v>
      </c>
      <c r="GU43">
        <f>IF(ISNA(VLOOKUP('W. VaR &amp; Peak Pos By Trader'!$A42,'Import Peak'!$A$3:GU$100,GU$1,FALSE)),0,VLOOKUP('W. VaR &amp; Peak Pos By Trader'!$A42,'Import Peak'!$A$3:GU$100,GU$1,FALSE))</f>
        <v>0</v>
      </c>
      <c r="GV43">
        <f>IF(ISNA(VLOOKUP('W. VaR &amp; Peak Pos By Trader'!$A42,'Import Peak'!$A$3:GV$100,GV$1,FALSE)),0,VLOOKUP('W. VaR &amp; Peak Pos By Trader'!$A42,'Import Peak'!$A$3:GV$100,GV$1,FALSE))</f>
        <v>0</v>
      </c>
      <c r="GW43">
        <f>IF(ISNA(VLOOKUP('W. VaR &amp; Peak Pos By Trader'!$A42,'Import Peak'!$A$3:GW$100,GW$1,FALSE)),0,VLOOKUP('W. VaR &amp; Peak Pos By Trader'!$A42,'Import Peak'!$A$3:GW$100,GW$1,FALSE))</f>
        <v>0</v>
      </c>
      <c r="GX43">
        <f>IF(ISNA(VLOOKUP('W. VaR &amp; Peak Pos By Trader'!$A42,'Import Peak'!$A$3:GX$100,GX$1,FALSE)),0,VLOOKUP('W. VaR &amp; Peak Pos By Trader'!$A42,'Import Peak'!$A$3:GX$100,GX$1,FALSE))</f>
        <v>0</v>
      </c>
      <c r="GY43">
        <f>IF(ISNA(VLOOKUP('W. VaR &amp; Peak Pos By Trader'!$A42,'Import Peak'!$A$3:GY$100,GY$1,FALSE)),0,VLOOKUP('W. VaR &amp; Peak Pos By Trader'!$A42,'Import Peak'!$A$3:GY$100,GY$1,FALSE))</f>
        <v>0</v>
      </c>
      <c r="GZ43">
        <f>IF(ISNA(VLOOKUP('W. VaR &amp; Peak Pos By Trader'!$A42,'Import Peak'!$A$3:GZ$100,GZ$1,FALSE)),0,VLOOKUP('W. VaR &amp; Peak Pos By Trader'!$A42,'Import Peak'!$A$3:GZ$100,GZ$1,FALSE))</f>
        <v>0</v>
      </c>
      <c r="HA43">
        <f>IF(ISNA(VLOOKUP('W. VaR &amp; Peak Pos By Trader'!$A42,'Import Peak'!$A$3:HA$100,HA$1,FALSE)),0,VLOOKUP('W. VaR &amp; Peak Pos By Trader'!$A42,'Import Peak'!$A$3:HA$100,HA$1,FALSE))</f>
        <v>0</v>
      </c>
      <c r="HB43">
        <f>IF(ISNA(VLOOKUP('W. VaR &amp; Peak Pos By Trader'!$A42,'Import Peak'!$A$3:HB$100,HB$1,FALSE)),0,VLOOKUP('W. VaR &amp; Peak Pos By Trader'!$A42,'Import Peak'!$A$3:HB$100,HB$1,FALSE))</f>
        <v>0</v>
      </c>
      <c r="HC43">
        <f>IF(ISNA(VLOOKUP('W. VaR &amp; Peak Pos By Trader'!$A42,'Import Peak'!$A$3:HC$100,HC$1,FALSE)),0,VLOOKUP('W. VaR &amp; Peak Pos By Trader'!$A42,'Import Peak'!$A$3:HC$100,HC$1,FALSE))</f>
        <v>0</v>
      </c>
      <c r="HD43">
        <f>IF(ISNA(VLOOKUP('W. VaR &amp; Peak Pos By Trader'!$A42,'Import Peak'!$A$3:HD$100,HD$1,FALSE)),0,VLOOKUP('W. VaR &amp; Peak Pos By Trader'!$A42,'Import Peak'!$A$3:HD$100,HD$1,FALSE))</f>
        <v>0</v>
      </c>
      <c r="HE43">
        <f>IF(ISNA(VLOOKUP('W. VaR &amp; Peak Pos By Trader'!$A42,'Import Peak'!$A$3:HE$100,HE$1,FALSE)),0,VLOOKUP('W. VaR &amp; Peak Pos By Trader'!$A42,'Import Peak'!$A$3:HE$100,HE$1,FALSE))</f>
        <v>0</v>
      </c>
      <c r="HF43">
        <f>IF(ISNA(VLOOKUP('W. VaR &amp; Peak Pos By Trader'!$A42,'Import Peak'!$A$3:HF$100,HF$1,FALSE)),0,VLOOKUP('W. VaR &amp; Peak Pos By Trader'!$A42,'Import Peak'!$A$3:HF$100,HF$1,FALSE))</f>
        <v>0</v>
      </c>
      <c r="HG43">
        <f>IF(ISNA(VLOOKUP('W. VaR &amp; Peak Pos By Trader'!$A42,'Import Peak'!$A$3:HG$100,HG$1,FALSE)),0,VLOOKUP('W. VaR &amp; Peak Pos By Trader'!$A42,'Import Peak'!$A$3:HG$100,HG$1,FALSE))</f>
        <v>0</v>
      </c>
      <c r="HH43">
        <f>IF(ISNA(VLOOKUP('W. VaR &amp; Peak Pos By Trader'!$A42,'Import Peak'!$A$3:HH$100,HH$1,FALSE)),0,VLOOKUP('W. VaR &amp; Peak Pos By Trader'!$A42,'Import Peak'!$A$3:HH$100,HH$1,FALSE))</f>
        <v>0</v>
      </c>
      <c r="HI43">
        <f>IF(ISNA(VLOOKUP('W. VaR &amp; Peak Pos By Trader'!$A42,'Import Peak'!$A$3:HI$100,HI$1,FALSE)),0,VLOOKUP('W. VaR &amp; Peak Pos By Trader'!$A42,'Import Peak'!$A$3:HI$100,HI$1,FALSE))</f>
        <v>0</v>
      </c>
      <c r="HJ43">
        <f>IF(ISNA(VLOOKUP('W. VaR &amp; Peak Pos By Trader'!$A42,'Import Peak'!$A$3:HJ$100,HJ$1,FALSE)),0,VLOOKUP('W. VaR &amp; Peak Pos By Trader'!$A42,'Import Peak'!$A$3:HJ$100,HJ$1,FALSE))</f>
        <v>0</v>
      </c>
      <c r="HK43">
        <f>IF(ISNA(VLOOKUP('W. VaR &amp; Peak Pos By Trader'!$A42,'Import Peak'!$A$3:HK$100,HK$1,FALSE)),0,VLOOKUP('W. VaR &amp; Peak Pos By Trader'!$A42,'Import Peak'!$A$3:HK$100,HK$1,FALSE))</f>
        <v>0</v>
      </c>
      <c r="HL43">
        <f>IF(ISNA(VLOOKUP('W. VaR &amp; Peak Pos By Trader'!$A42,'Import Peak'!$A$3:HL$100,HL$1,FALSE)),0,VLOOKUP('W. VaR &amp; Peak Pos By Trader'!$A42,'Import Peak'!$A$3:HL$100,HL$1,FALSE))</f>
        <v>0</v>
      </c>
      <c r="HM43">
        <f>IF(ISNA(VLOOKUP('W. VaR &amp; Peak Pos By Trader'!$A42,'Import Peak'!$A$3:HM$100,HM$1,FALSE)),0,VLOOKUP('W. VaR &amp; Peak Pos By Trader'!$A42,'Import Peak'!$A$3:HM$100,HM$1,FALSE))</f>
        <v>0</v>
      </c>
      <c r="HN43">
        <f>IF(ISNA(VLOOKUP('W. VaR &amp; Peak Pos By Trader'!$A42,'Import Peak'!$A$3:HN$100,HN$1,FALSE)),0,VLOOKUP('W. VaR &amp; Peak Pos By Trader'!$A42,'Import Peak'!$A$3:HN$100,HN$1,FALSE))</f>
        <v>0</v>
      </c>
      <c r="HO43">
        <f>IF(ISNA(VLOOKUP('W. VaR &amp; Peak Pos By Trader'!$A42,'Import Peak'!$A$3:HO$100,HO$1,FALSE)),0,VLOOKUP('W. VaR &amp; Peak Pos By Trader'!$A42,'Import Peak'!$A$3:HO$100,HO$1,FALSE))</f>
        <v>0</v>
      </c>
      <c r="HP43">
        <f>IF(ISNA(VLOOKUP('W. VaR &amp; Peak Pos By Trader'!$A42,'Import Peak'!$A$3:HP$100,HP$1,FALSE)),0,VLOOKUP('W. VaR &amp; Peak Pos By Trader'!$A42,'Import Peak'!$A$3:HP$100,HP$1,FALSE))</f>
        <v>0</v>
      </c>
      <c r="HQ43">
        <f>IF(ISNA(VLOOKUP('W. VaR &amp; Peak Pos By Trader'!$A42,'Import Peak'!$A$3:HQ$100,HQ$1,FALSE)),0,VLOOKUP('W. VaR &amp; Peak Pos By Trader'!$A42,'Import Peak'!$A$3:HQ$100,HQ$1,FALSE))</f>
        <v>0</v>
      </c>
      <c r="HR43">
        <f>IF(ISNA(VLOOKUP('W. VaR &amp; Peak Pos By Trader'!$A42,'Import Peak'!$A$3:HR$100,HR$1,FALSE)),0,VLOOKUP('W. VaR &amp; Peak Pos By Trader'!$A42,'Import Peak'!$A$3:HR$100,HR$1,FALSE))</f>
        <v>0</v>
      </c>
      <c r="HS43">
        <f>IF(ISNA(VLOOKUP('W. VaR &amp; Peak Pos By Trader'!$A42,'Import Peak'!$A$3:HS$100,HS$1,FALSE)),0,VLOOKUP('W. VaR &amp; Peak Pos By Trader'!$A42,'Import Peak'!$A$3:HS$100,HS$1,FALSE))</f>
        <v>0</v>
      </c>
      <c r="HT43">
        <f>IF(ISNA(VLOOKUP('W. VaR &amp; Peak Pos By Trader'!$A42,'Import Peak'!$A$3:HT$100,HT$1,FALSE)),0,VLOOKUP('W. VaR &amp; Peak Pos By Trader'!$A42,'Import Peak'!$A$3:HT$100,HT$1,FALSE))</f>
        <v>0</v>
      </c>
      <c r="HU43">
        <f>IF(ISNA(VLOOKUP('W. VaR &amp; Peak Pos By Trader'!$A42,'Import Peak'!$A$3:HU$100,HU$1,FALSE)),0,VLOOKUP('W. VaR &amp; Peak Pos By Trader'!$A42,'Import Peak'!$A$3:HU$100,HU$1,FALSE))</f>
        <v>0</v>
      </c>
      <c r="HV43">
        <f>IF(ISNA(VLOOKUP('W. VaR &amp; Peak Pos By Trader'!$A42,'Import Peak'!$A$3:HV$100,HV$1,FALSE)),0,VLOOKUP('W. VaR &amp; Peak Pos By Trader'!$A42,'Import Peak'!$A$3:HV$100,HV$1,FALSE))</f>
        <v>0</v>
      </c>
      <c r="HW43">
        <f>IF(ISNA(VLOOKUP('W. VaR &amp; Peak Pos By Trader'!$A42,'Import Peak'!$A$3:HW$100,HW$1,FALSE)),0,VLOOKUP('W. VaR &amp; Peak Pos By Trader'!$A42,'Import Peak'!$A$3:HW$100,HW$1,FALSE))</f>
        <v>0</v>
      </c>
      <c r="HX43">
        <f>IF(ISNA(VLOOKUP('W. VaR &amp; Peak Pos By Trader'!$A42,'Import Peak'!$A$3:HX$100,HX$1,FALSE)),0,VLOOKUP('W. VaR &amp; Peak Pos By Trader'!$A42,'Import Peak'!$A$3:HX$100,HX$1,FALSE))</f>
        <v>0</v>
      </c>
      <c r="HY43">
        <f>IF(ISNA(VLOOKUP('W. VaR &amp; Peak Pos By Trader'!$A42,'Import Peak'!$A$3:HY$100,HY$1,FALSE)),0,VLOOKUP('W. VaR &amp; Peak Pos By Trader'!$A42,'Import Peak'!$A$3:HY$100,HY$1,FALSE))</f>
        <v>0</v>
      </c>
      <c r="HZ43">
        <f>IF(ISNA(VLOOKUP('W. VaR &amp; Peak Pos By Trader'!$A42,'Import Peak'!$A$3:HZ$100,HZ$1,FALSE)),0,VLOOKUP('W. VaR &amp; Peak Pos By Trader'!$A42,'Import Peak'!$A$3:HZ$100,HZ$1,FALSE))</f>
        <v>0</v>
      </c>
      <c r="IA43">
        <f>IF(ISNA(VLOOKUP('W. VaR &amp; Peak Pos By Trader'!$A42,'Import Peak'!$A$3:IA$100,IA$1,FALSE)),0,VLOOKUP('W. VaR &amp; Peak Pos By Trader'!$A42,'Import Peak'!$A$3:IA$100,IA$1,FALSE))</f>
        <v>0</v>
      </c>
      <c r="IB43">
        <f>IF(ISNA(VLOOKUP('W. VaR &amp; Peak Pos By Trader'!$A42,'Import Peak'!$A$3:IB$100,IB$1,FALSE)),0,VLOOKUP('W. VaR &amp; Peak Pos By Trader'!$A42,'Import Peak'!$A$3:IB$100,IB$1,FALSE))</f>
        <v>0</v>
      </c>
      <c r="IC43">
        <f>IF(ISNA(VLOOKUP('W. VaR &amp; Peak Pos By Trader'!$A42,'Import Peak'!$A$3:IC$100,IC$1,FALSE)),0,VLOOKUP('W. VaR &amp; Peak Pos By Trader'!$A42,'Import Peak'!$A$3:IC$100,IC$1,FALSE))</f>
        <v>0</v>
      </c>
    </row>
    <row r="44" spans="1:237">
      <c r="A44" s="20" t="s">
        <v>85</v>
      </c>
      <c r="B44" s="14"/>
      <c r="C44" s="14"/>
      <c r="D44" s="14">
        <f>IF(ISNA(VLOOKUP('W. VaR &amp; Peak Pos By Trader'!$A43,'Import Peak'!$A$3:D$100,D$1,FALSE)),0,VLOOKUP('W. VaR &amp; Peak Pos By Trader'!$A43,'Import Peak'!$A$3:D$100,D$1,FALSE))</f>
        <v>0</v>
      </c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</row>
    <row r="45" spans="1:237">
      <c r="A45" s="20" t="s">
        <v>58</v>
      </c>
      <c r="B45" s="14">
        <f>IF(ISNA(VLOOKUP('W. VaR &amp; Peak Pos By Trader'!$A44,'Import Peak'!$A$3:B$100,B$1,FALSE)),0,VLOOKUP('W. VaR &amp; Peak Pos By Trader'!$A44,'Import Peak'!$A$3:B$100,B$1,FALSE))</f>
        <v>0</v>
      </c>
      <c r="C45" s="14">
        <f>IF(ISNA(VLOOKUP('W. VaR &amp; Peak Pos By Trader'!$A44,'Import Peak'!$A$3:C$100,C$1,FALSE)),0,VLOOKUP('W. VaR &amp; Peak Pos By Trader'!$A44,'Import Peak'!$A$3:C$100,C$1,FALSE))</f>
        <v>0</v>
      </c>
      <c r="D45" s="14">
        <f>IF(ISNA(VLOOKUP('W. VaR &amp; Peak Pos By Trader'!$A44,'Import Peak'!$A$3:D$100,D$1,FALSE)),0,VLOOKUP('W. VaR &amp; Peak Pos By Trader'!$A44,'Import Peak'!$A$3:D$100,D$1,FALSE))</f>
        <v>0</v>
      </c>
      <c r="E45" s="14">
        <f>IF(ISNA(VLOOKUP('W. VaR &amp; Peak Pos By Trader'!$A44,'Import Peak'!$A$3:E$100,E$1,FALSE)),0,VLOOKUP('W. VaR &amp; Peak Pos By Trader'!$A44,'Import Peak'!$A$3:E$100,E$1,FALSE))</f>
        <v>0</v>
      </c>
      <c r="F45" s="14">
        <f>IF(ISNA(VLOOKUP('W. VaR &amp; Peak Pos By Trader'!$A44,'Import Peak'!$A$3:F$100,F$1,FALSE)),0,VLOOKUP('W. VaR &amp; Peak Pos By Trader'!$A44,'Import Peak'!$A$3:F$100,F$1,FALSE))</f>
        <v>0</v>
      </c>
      <c r="G45" s="14">
        <f>IF(ISNA(VLOOKUP('W. VaR &amp; Peak Pos By Trader'!$A44,'Import Peak'!$A$3:G$100,G$1,FALSE)),0,VLOOKUP('W. VaR &amp; Peak Pos By Trader'!$A44,'Import Peak'!$A$3:G$100,G$1,FALSE))</f>
        <v>0</v>
      </c>
      <c r="H45" s="14">
        <f>IF(ISNA(VLOOKUP('W. VaR &amp; Peak Pos By Trader'!$A44,'Import Peak'!$A$3:H$100,H$1,FALSE)),0,VLOOKUP('W. VaR &amp; Peak Pos By Trader'!$A44,'Import Peak'!$A$3:H$100,H$1,FALSE))</f>
        <v>-3993.0317418511599</v>
      </c>
      <c r="I45" s="14">
        <f>IF(ISNA(VLOOKUP('W. VaR &amp; Peak Pos By Trader'!$A44,'Import Peak'!$A$3:I$100,I$1,FALSE)),0,VLOOKUP('W. VaR &amp; Peak Pos By Trader'!$A44,'Import Peak'!$A$3:I$100,I$1,FALSE))</f>
        <v>0</v>
      </c>
      <c r="J45" s="14">
        <f>IF(ISNA(VLOOKUP('W. VaR &amp; Peak Pos By Trader'!$A44,'Import Peak'!$A$3:J$100,J$1,FALSE)),0,VLOOKUP('W. VaR &amp; Peak Pos By Trader'!$A44,'Import Peak'!$A$3:J$100,J$1,FALSE))</f>
        <v>0</v>
      </c>
      <c r="K45" s="14">
        <f>IF(ISNA(VLOOKUP('W. VaR &amp; Peak Pos By Trader'!$A44,'Import Peak'!$A$3:K$100,K$1,FALSE)),0,VLOOKUP('W. VaR &amp; Peak Pos By Trader'!$A44,'Import Peak'!$A$3:K$100,K$1,FALSE))</f>
        <v>0</v>
      </c>
      <c r="L45" s="14">
        <f>IF(ISNA(VLOOKUP('W. VaR &amp; Peak Pos By Trader'!$A44,'Import Peak'!$A$3:L$100,L$1,FALSE)),0,VLOOKUP('W. VaR &amp; Peak Pos By Trader'!$A44,'Import Peak'!$A$3:L$100,L$1,FALSE))</f>
        <v>0</v>
      </c>
      <c r="M45" s="14">
        <f>IF(ISNA(VLOOKUP('W. VaR &amp; Peak Pos By Trader'!$A44,'Import Peak'!$A$3:M$100,M$1,FALSE)),0,VLOOKUP('W. VaR &amp; Peak Pos By Trader'!$A44,'Import Peak'!$A$3:M$100,M$1,FALSE))</f>
        <v>0</v>
      </c>
      <c r="N45" s="14">
        <f>IF(ISNA(VLOOKUP('W. VaR &amp; Peak Pos By Trader'!$A44,'Import Peak'!$A$3:N$100,N$1,FALSE)),0,VLOOKUP('W. VaR &amp; Peak Pos By Trader'!$A44,'Import Peak'!$A$3:N$100,N$1,FALSE))</f>
        <v>0</v>
      </c>
      <c r="O45" s="14">
        <f>IF(ISNA(VLOOKUP('W. VaR &amp; Peak Pos By Trader'!$A44,'Import Peak'!$A$3:O$100,O$1,FALSE)),0,VLOOKUP('W. VaR &amp; Peak Pos By Trader'!$A44,'Import Peak'!$A$3:O$100,O$1,FALSE))</f>
        <v>0</v>
      </c>
      <c r="P45" s="14">
        <f>IF(ISNA(VLOOKUP('W. VaR &amp; Peak Pos By Trader'!$A44,'Import Peak'!$A$3:P$100,P$1,FALSE)),0,VLOOKUP('W. VaR &amp; Peak Pos By Trader'!$A44,'Import Peak'!$A$3:P$100,P$1,FALSE))</f>
        <v>0</v>
      </c>
      <c r="Q45" s="14">
        <f>IF(ISNA(VLOOKUP('W. VaR &amp; Peak Pos By Trader'!$A44,'Import Peak'!$A$3:Q$100,Q$1,FALSE)),0,VLOOKUP('W. VaR &amp; Peak Pos By Trader'!$A44,'Import Peak'!$A$3:Q$100,Q$1,FALSE))</f>
        <v>0</v>
      </c>
      <c r="R45" s="14">
        <f>IF(ISNA(VLOOKUP('W. VaR &amp; Peak Pos By Trader'!$A44,'Import Peak'!$A$3:R$100,R$1,FALSE)),0,VLOOKUP('W. VaR &amp; Peak Pos By Trader'!$A44,'Import Peak'!$A$3:R$100,R$1,FALSE))</f>
        <v>0</v>
      </c>
      <c r="S45" s="14">
        <f>IF(ISNA(VLOOKUP('W. VaR &amp; Peak Pos By Trader'!$A44,'Import Peak'!$A$3:S$100,S$1,FALSE)),0,VLOOKUP('W. VaR &amp; Peak Pos By Trader'!$A44,'Import Peak'!$A$3:S$100,S$1,FALSE))</f>
        <v>0</v>
      </c>
      <c r="T45" s="14">
        <f>IF(ISNA(VLOOKUP('W. VaR &amp; Peak Pos By Trader'!$A44,'Import Peak'!$A$3:T$100,T$1,FALSE)),0,VLOOKUP('W. VaR &amp; Peak Pos By Trader'!$A44,'Import Peak'!$A$3:T$100,T$1,FALSE))</f>
        <v>0</v>
      </c>
      <c r="U45" s="14">
        <f>IF(ISNA(VLOOKUP('W. VaR &amp; Peak Pos By Trader'!$A44,'Import Peak'!$A$3:U$100,U$1,FALSE)),0,VLOOKUP('W. VaR &amp; Peak Pos By Trader'!$A44,'Import Peak'!$A$3:U$100,U$1,FALSE))</f>
        <v>0</v>
      </c>
      <c r="V45" s="14">
        <f>IF(ISNA(VLOOKUP('W. VaR &amp; Peak Pos By Trader'!$A44,'Import Peak'!$A$3:V$100,V$1,FALSE)),0,VLOOKUP('W. VaR &amp; Peak Pos By Trader'!$A44,'Import Peak'!$A$3:V$100,V$1,FALSE))</f>
        <v>0</v>
      </c>
      <c r="W45" s="14">
        <f>IF(ISNA(VLOOKUP('W. VaR &amp; Peak Pos By Trader'!$A44,'Import Peak'!$A$3:W$100,W$1,FALSE)),0,VLOOKUP('W. VaR &amp; Peak Pos By Trader'!$A44,'Import Peak'!$A$3:W$100,W$1,FALSE))</f>
        <v>0</v>
      </c>
      <c r="X45" s="14">
        <f>IF(ISNA(VLOOKUP('W. VaR &amp; Peak Pos By Trader'!$A44,'Import Peak'!$A$3:X$100,X$1,FALSE)),0,VLOOKUP('W. VaR &amp; Peak Pos By Trader'!$A44,'Import Peak'!$A$3:X$100,X$1,FALSE))</f>
        <v>0</v>
      </c>
      <c r="Y45" s="14">
        <f>IF(ISNA(VLOOKUP('W. VaR &amp; Peak Pos By Trader'!$A44,'Import Peak'!$A$3:Y$100,Y$1,FALSE)),0,VLOOKUP('W. VaR &amp; Peak Pos By Trader'!$A44,'Import Peak'!$A$3:Y$100,Y$1,FALSE))</f>
        <v>0</v>
      </c>
      <c r="Z45" s="14">
        <f>IF(ISNA(VLOOKUP('W. VaR &amp; Peak Pos By Trader'!$A44,'Import Peak'!$A$3:Z$100,Z$1,FALSE)),0,VLOOKUP('W. VaR &amp; Peak Pos By Trader'!$A44,'Import Peak'!$A$3:Z$100,Z$1,FALSE))</f>
        <v>0</v>
      </c>
      <c r="AA45" s="14">
        <f>IF(ISNA(VLOOKUP('W. VaR &amp; Peak Pos By Trader'!$A44,'Import Peak'!$A$3:AA$100,AA$1,FALSE)),0,VLOOKUP('W. VaR &amp; Peak Pos By Trader'!$A44,'Import Peak'!$A$3:AA$100,AA$1,FALSE))</f>
        <v>0</v>
      </c>
      <c r="AB45" s="14">
        <f>IF(ISNA(VLOOKUP('W. VaR &amp; Peak Pos By Trader'!$A44,'Import Peak'!$A$3:AB$100,AB$1,FALSE)),0,VLOOKUP('W. VaR &amp; Peak Pos By Trader'!$A44,'Import Peak'!$A$3:AB$100,AB$1,FALSE))</f>
        <v>0</v>
      </c>
      <c r="AC45" s="14">
        <f>IF(ISNA(VLOOKUP('W. VaR &amp; Peak Pos By Trader'!$A44,'Import Peak'!$A$3:AC$100,AC$1,FALSE)),0,VLOOKUP('W. VaR &amp; Peak Pos By Trader'!$A44,'Import Peak'!$A$3:AC$100,AC$1,FALSE))</f>
        <v>0</v>
      </c>
      <c r="AD45" s="14">
        <f>IF(ISNA(VLOOKUP('W. VaR &amp; Peak Pos By Trader'!$A44,'Import Peak'!$A$3:AD$100,AD$1,FALSE)),0,VLOOKUP('W. VaR &amp; Peak Pos By Trader'!$A44,'Import Peak'!$A$3:AD$100,AD$1,FALSE))</f>
        <v>0</v>
      </c>
      <c r="AE45" s="14">
        <f>IF(ISNA(VLOOKUP('W. VaR &amp; Peak Pos By Trader'!$A44,'Import Peak'!$A$3:AE$100,AE$1,FALSE)),0,VLOOKUP('W. VaR &amp; Peak Pos By Trader'!$A44,'Import Peak'!$A$3:AE$100,AE$1,FALSE))</f>
        <v>0</v>
      </c>
      <c r="AF45" s="14">
        <f>IF(ISNA(VLOOKUP('W. VaR &amp; Peak Pos By Trader'!$A44,'Import Peak'!$A$3:AF$100,AF$1,FALSE)),0,VLOOKUP('W. VaR &amp; Peak Pos By Trader'!$A44,'Import Peak'!$A$3:AF$100,AF$1,FALSE))</f>
        <v>0</v>
      </c>
      <c r="AG45" s="14">
        <f>IF(ISNA(VLOOKUP('W. VaR &amp; Peak Pos By Trader'!$A44,'Import Peak'!$A$3:AG$100,AG$1,FALSE)),0,VLOOKUP('W. VaR &amp; Peak Pos By Trader'!$A44,'Import Peak'!$A$3:AG$100,AG$1,FALSE))</f>
        <v>0</v>
      </c>
      <c r="AH45" s="14">
        <f>IF(ISNA(VLOOKUP('W. VaR &amp; Peak Pos By Trader'!$A44,'Import Peak'!$A$3:AH$100,AH$1,FALSE)),0,VLOOKUP('W. VaR &amp; Peak Pos By Trader'!$A44,'Import Peak'!$A$3:AH$100,AH$1,FALSE))</f>
        <v>0</v>
      </c>
      <c r="AI45" s="14">
        <f>IF(ISNA(VLOOKUP('W. VaR &amp; Peak Pos By Trader'!$A44,'Import Peak'!$A$3:AI$100,AI$1,FALSE)),0,VLOOKUP('W. VaR &amp; Peak Pos By Trader'!$A44,'Import Peak'!$A$3:AI$100,AI$1,FALSE))</f>
        <v>0</v>
      </c>
      <c r="AJ45" s="14">
        <f>IF(ISNA(VLOOKUP('W. VaR &amp; Peak Pos By Trader'!$A44,'Import Peak'!$A$3:AJ$100,AJ$1,FALSE)),0,VLOOKUP('W. VaR &amp; Peak Pos By Trader'!$A44,'Import Peak'!$A$3:AJ$100,AJ$1,FALSE))</f>
        <v>0</v>
      </c>
      <c r="AK45" s="14">
        <f>IF(ISNA(VLOOKUP('W. VaR &amp; Peak Pos By Trader'!$A44,'Import Peak'!$A$3:AK$100,AK$1,FALSE)),0,VLOOKUP('W. VaR &amp; Peak Pos By Trader'!$A44,'Import Peak'!$A$3:AK$100,AK$1,FALSE))</f>
        <v>0</v>
      </c>
      <c r="AL45" s="14">
        <f>IF(ISNA(VLOOKUP('W. VaR &amp; Peak Pos By Trader'!$A44,'Import Peak'!$A$3:AL$100,AL$1,FALSE)),0,VLOOKUP('W. VaR &amp; Peak Pos By Trader'!$A44,'Import Peak'!$A$3:AL$100,AL$1,FALSE))</f>
        <v>0</v>
      </c>
      <c r="AM45" s="14">
        <f>IF(ISNA(VLOOKUP('W. VaR &amp; Peak Pos By Trader'!$A44,'Import Peak'!$A$3:AM$100,AM$1,FALSE)),0,VLOOKUP('W. VaR &amp; Peak Pos By Trader'!$A44,'Import Peak'!$A$3:AM$100,AM$1,FALSE))</f>
        <v>0</v>
      </c>
      <c r="AN45" s="14">
        <f>IF(ISNA(VLOOKUP('W. VaR &amp; Peak Pos By Trader'!$A44,'Import Peak'!$A$3:AN$100,AN$1,FALSE)),0,VLOOKUP('W. VaR &amp; Peak Pos By Trader'!$A44,'Import Peak'!$A$3:AN$100,AN$1,FALSE))</f>
        <v>0</v>
      </c>
      <c r="AO45" s="14">
        <f>IF(ISNA(VLOOKUP('W. VaR &amp; Peak Pos By Trader'!$A44,'Import Peak'!$A$3:AO$100,AO$1,FALSE)),0,VLOOKUP('W. VaR &amp; Peak Pos By Trader'!$A44,'Import Peak'!$A$3:AO$100,AO$1,FALSE))</f>
        <v>0</v>
      </c>
      <c r="AP45" s="14">
        <f>IF(ISNA(VLOOKUP('W. VaR &amp; Peak Pos By Trader'!$A44,'Import Peak'!$A$3:AP$100,AP$1,FALSE)),0,VLOOKUP('W. VaR &amp; Peak Pos By Trader'!$A44,'Import Peak'!$A$3:AP$100,AP$1,FALSE))</f>
        <v>0</v>
      </c>
      <c r="AQ45" s="14">
        <f>IF(ISNA(VLOOKUP('W. VaR &amp; Peak Pos By Trader'!$A44,'Import Peak'!$A$3:AQ$100,AQ$1,FALSE)),0,VLOOKUP('W. VaR &amp; Peak Pos By Trader'!$A44,'Import Peak'!$A$3:AQ$100,AQ$1,FALSE))</f>
        <v>0</v>
      </c>
      <c r="AR45" s="14">
        <f>IF(ISNA(VLOOKUP('W. VaR &amp; Peak Pos By Trader'!$A44,'Import Peak'!$A$3:AR$100,AR$1,FALSE)),0,VLOOKUP('W. VaR &amp; Peak Pos By Trader'!$A44,'Import Peak'!$A$3:AR$100,AR$1,FALSE))</f>
        <v>0</v>
      </c>
      <c r="AS45" s="14">
        <f>IF(ISNA(VLOOKUP('W. VaR &amp; Peak Pos By Trader'!$A44,'Import Peak'!$A$3:AS$100,AS$1,FALSE)),0,VLOOKUP('W. VaR &amp; Peak Pos By Trader'!$A44,'Import Peak'!$A$3:AS$100,AS$1,FALSE))</f>
        <v>0</v>
      </c>
      <c r="AT45" s="14">
        <f>IF(ISNA(VLOOKUP('W. VaR &amp; Peak Pos By Trader'!$A44,'Import Peak'!$A$3:AT$100,AT$1,FALSE)),0,VLOOKUP('W. VaR &amp; Peak Pos By Trader'!$A44,'Import Peak'!$A$3:AT$100,AT$1,FALSE))</f>
        <v>0</v>
      </c>
      <c r="AU45" s="14">
        <f>IF(ISNA(VLOOKUP('W. VaR &amp; Peak Pos By Trader'!$A44,'Import Peak'!$A$3:AU$100,AU$1,FALSE)),0,VLOOKUP('W. VaR &amp; Peak Pos By Trader'!$A44,'Import Peak'!$A$3:AU$100,AU$1,FALSE))</f>
        <v>0</v>
      </c>
      <c r="AV45" s="14">
        <f>IF(ISNA(VLOOKUP('W. VaR &amp; Peak Pos By Trader'!$A44,'Import Peak'!$A$3:AV$100,AV$1,FALSE)),0,VLOOKUP('W. VaR &amp; Peak Pos By Trader'!$A44,'Import Peak'!$A$3:AV$100,AV$1,FALSE))</f>
        <v>0</v>
      </c>
      <c r="AW45" s="14">
        <f>IF(ISNA(VLOOKUP('W. VaR &amp; Peak Pos By Trader'!$A44,'Import Peak'!$A$3:AW$100,AW$1,FALSE)),0,VLOOKUP('W. VaR &amp; Peak Pos By Trader'!$A44,'Import Peak'!$A$3:AW$100,AW$1,FALSE))</f>
        <v>0</v>
      </c>
      <c r="AX45" s="14">
        <f>IF(ISNA(VLOOKUP('W. VaR &amp; Peak Pos By Trader'!$A44,'Import Peak'!$A$3:AX$100,AX$1,FALSE)),0,VLOOKUP('W. VaR &amp; Peak Pos By Trader'!$A44,'Import Peak'!$A$3:AX$100,AX$1,FALSE))</f>
        <v>0</v>
      </c>
      <c r="AY45" s="14">
        <f>IF(ISNA(VLOOKUP('W. VaR &amp; Peak Pos By Trader'!$A44,'Import Peak'!$A$3:AY$100,AY$1,FALSE)),0,VLOOKUP('W. VaR &amp; Peak Pos By Trader'!$A44,'Import Peak'!$A$3:AY$100,AY$1,FALSE))</f>
        <v>0</v>
      </c>
      <c r="AZ45" s="14">
        <f>IF(ISNA(VLOOKUP('W. VaR &amp; Peak Pos By Trader'!$A44,'Import Peak'!$A$3:AZ$100,AZ$1,FALSE)),0,VLOOKUP('W. VaR &amp; Peak Pos By Trader'!$A44,'Import Peak'!$A$3:AZ$100,AZ$1,FALSE))</f>
        <v>0</v>
      </c>
      <c r="BA45" s="14">
        <f>IF(ISNA(VLOOKUP('W. VaR &amp; Peak Pos By Trader'!$A44,'Import Peak'!$A$3:BA$100,BA$1,FALSE)),0,VLOOKUP('W. VaR &amp; Peak Pos By Trader'!$A44,'Import Peak'!$A$3:BA$100,BA$1,FALSE))</f>
        <v>0</v>
      </c>
      <c r="BB45" s="14">
        <f>IF(ISNA(VLOOKUP('W. VaR &amp; Peak Pos By Trader'!$A44,'Import Peak'!$A$3:BB$100,BB$1,FALSE)),0,VLOOKUP('W. VaR &amp; Peak Pos By Trader'!$A44,'Import Peak'!$A$3:BB$100,BB$1,FALSE))</f>
        <v>0</v>
      </c>
      <c r="BC45" s="14">
        <f>IF(ISNA(VLOOKUP('W. VaR &amp; Peak Pos By Trader'!$A44,'Import Peak'!$A$3:BC$100,BC$1,FALSE)),0,VLOOKUP('W. VaR &amp; Peak Pos By Trader'!$A44,'Import Peak'!$A$3:BC$100,BC$1,FALSE))</f>
        <v>0</v>
      </c>
      <c r="BD45" s="14">
        <f>IF(ISNA(VLOOKUP('W. VaR &amp; Peak Pos By Trader'!$A44,'Import Peak'!$A$3:BD$100,BD$1,FALSE)),0,VLOOKUP('W. VaR &amp; Peak Pos By Trader'!$A44,'Import Peak'!$A$3:BD$100,BD$1,FALSE))</f>
        <v>0</v>
      </c>
      <c r="BE45" s="14">
        <f>IF(ISNA(VLOOKUP('W. VaR &amp; Peak Pos By Trader'!$A44,'Import Peak'!$A$3:BE$100,BE$1,FALSE)),0,VLOOKUP('W. VaR &amp; Peak Pos By Trader'!$A44,'Import Peak'!$A$3:BE$100,BE$1,FALSE))</f>
        <v>0</v>
      </c>
      <c r="BF45" s="14">
        <f>IF(ISNA(VLOOKUP('W. VaR &amp; Peak Pos By Trader'!$A44,'Import Peak'!$A$3:BF$100,BF$1,FALSE)),0,VLOOKUP('W. VaR &amp; Peak Pos By Trader'!$A44,'Import Peak'!$A$3:BF$100,BF$1,FALSE))</f>
        <v>0</v>
      </c>
      <c r="BG45" s="14">
        <f>IF(ISNA(VLOOKUP('W. VaR &amp; Peak Pos By Trader'!$A44,'Import Peak'!$A$3:BG$100,BG$1,FALSE)),0,VLOOKUP('W. VaR &amp; Peak Pos By Trader'!$A44,'Import Peak'!$A$3:BG$100,BG$1,FALSE))</f>
        <v>0</v>
      </c>
      <c r="BH45" s="14">
        <f>IF(ISNA(VLOOKUP('W. VaR &amp; Peak Pos By Trader'!$A44,'Import Peak'!$A$3:BH$100,BH$1,FALSE)),0,VLOOKUP('W. VaR &amp; Peak Pos By Trader'!$A44,'Import Peak'!$A$3:BH$100,BH$1,FALSE))</f>
        <v>0</v>
      </c>
      <c r="BI45" s="14">
        <f>IF(ISNA(VLOOKUP('W. VaR &amp; Peak Pos By Trader'!$A44,'Import Peak'!$A$3:BI$100,BI$1,FALSE)),0,VLOOKUP('W. VaR &amp; Peak Pos By Trader'!$A44,'Import Peak'!$A$3:BI$100,BI$1,FALSE))</f>
        <v>0</v>
      </c>
      <c r="BJ45" s="14">
        <f>IF(ISNA(VLOOKUP('W. VaR &amp; Peak Pos By Trader'!$A44,'Import Peak'!$A$3:BJ$100,BJ$1,FALSE)),0,VLOOKUP('W. VaR &amp; Peak Pos By Trader'!$A44,'Import Peak'!$A$3:BJ$100,BJ$1,FALSE))</f>
        <v>0</v>
      </c>
      <c r="BK45" s="14">
        <f>IF(ISNA(VLOOKUP('W. VaR &amp; Peak Pos By Trader'!$A44,'Import Peak'!$A$3:BK$100,BK$1,FALSE)),0,VLOOKUP('W. VaR &amp; Peak Pos By Trader'!$A44,'Import Peak'!$A$3:BK$100,BK$1,FALSE))</f>
        <v>0</v>
      </c>
      <c r="BL45" s="14">
        <f>IF(ISNA(VLOOKUP('W. VaR &amp; Peak Pos By Trader'!$A44,'Import Peak'!$A$3:BL$100,BL$1,FALSE)),0,VLOOKUP('W. VaR &amp; Peak Pos By Trader'!$A44,'Import Peak'!$A$3:BL$100,BL$1,FALSE))</f>
        <v>0</v>
      </c>
      <c r="BM45" s="14">
        <f>IF(ISNA(VLOOKUP('W. VaR &amp; Peak Pos By Trader'!$A44,'Import Peak'!$A$3:BM$100,BM$1,FALSE)),0,VLOOKUP('W. VaR &amp; Peak Pos By Trader'!$A44,'Import Peak'!$A$3:BM$100,BM$1,FALSE))</f>
        <v>0</v>
      </c>
      <c r="BN45" s="14">
        <f>IF(ISNA(VLOOKUP('W. VaR &amp; Peak Pos By Trader'!$A44,'Import Peak'!$A$3:BN$100,BN$1,FALSE)),0,VLOOKUP('W. VaR &amp; Peak Pos By Trader'!$A44,'Import Peak'!$A$3:BN$100,BN$1,FALSE))</f>
        <v>0</v>
      </c>
      <c r="BO45" s="14">
        <f>IF(ISNA(VLOOKUP('W. VaR &amp; Peak Pos By Trader'!$A44,'Import Peak'!$A$3:BO$100,BO$1,FALSE)),0,VLOOKUP('W. VaR &amp; Peak Pos By Trader'!$A44,'Import Peak'!$A$3:BO$100,BO$1,FALSE))</f>
        <v>0</v>
      </c>
      <c r="BP45" s="14">
        <f>IF(ISNA(VLOOKUP('W. VaR &amp; Peak Pos By Trader'!$A44,'Import Peak'!$A$3:BP$100,BP$1,FALSE)),0,VLOOKUP('W. VaR &amp; Peak Pos By Trader'!$A44,'Import Peak'!$A$3:BP$100,BP$1,FALSE))</f>
        <v>0</v>
      </c>
      <c r="BQ45" s="14">
        <f>IF(ISNA(VLOOKUP('W. VaR &amp; Peak Pos By Trader'!$A44,'Import Peak'!$A$3:BQ$100,BQ$1,FALSE)),0,VLOOKUP('W. VaR &amp; Peak Pos By Trader'!$A44,'Import Peak'!$A$3:BQ$100,BQ$1,FALSE))</f>
        <v>0</v>
      </c>
      <c r="BR45" s="14">
        <f>IF(ISNA(VLOOKUP('W. VaR &amp; Peak Pos By Trader'!$A44,'Import Peak'!$A$3:BR$100,BR$1,FALSE)),0,VLOOKUP('W. VaR &amp; Peak Pos By Trader'!$A44,'Import Peak'!$A$3:BR$100,BR$1,FALSE))</f>
        <v>0</v>
      </c>
      <c r="BS45" s="14">
        <f>IF(ISNA(VLOOKUP('W. VaR &amp; Peak Pos By Trader'!$A44,'Import Peak'!$A$3:BS$100,BS$1,FALSE)),0,VLOOKUP('W. VaR &amp; Peak Pos By Trader'!$A44,'Import Peak'!$A$3:BS$100,BS$1,FALSE))</f>
        <v>0</v>
      </c>
      <c r="BT45" s="14">
        <f>IF(ISNA(VLOOKUP('W. VaR &amp; Peak Pos By Trader'!$A44,'Import Peak'!$A$3:BT$100,BT$1,FALSE)),0,VLOOKUP('W. VaR &amp; Peak Pos By Trader'!$A44,'Import Peak'!$A$3:BT$100,BT$1,FALSE))</f>
        <v>0</v>
      </c>
      <c r="BU45" s="14">
        <f>IF(ISNA(VLOOKUP('W. VaR &amp; Peak Pos By Trader'!$A44,'Import Peak'!$A$3:BU$100,BU$1,FALSE)),0,VLOOKUP('W. VaR &amp; Peak Pos By Trader'!$A44,'Import Peak'!$A$3:BU$100,BU$1,FALSE))</f>
        <v>0</v>
      </c>
      <c r="BV45" s="14">
        <f>IF(ISNA(VLOOKUP('W. VaR &amp; Peak Pos By Trader'!$A44,'Import Peak'!$A$3:BV$100,BV$1,FALSE)),0,VLOOKUP('W. VaR &amp; Peak Pos By Trader'!$A44,'Import Peak'!$A$3:BV$100,BV$1,FALSE))</f>
        <v>0</v>
      </c>
      <c r="BW45" s="14">
        <f>IF(ISNA(VLOOKUP('W. VaR &amp; Peak Pos By Trader'!$A44,'Import Peak'!$A$3:BW$100,BW$1,FALSE)),0,VLOOKUP('W. VaR &amp; Peak Pos By Trader'!$A44,'Import Peak'!$A$3:BW$100,BW$1,FALSE))</f>
        <v>0</v>
      </c>
      <c r="BX45" s="14">
        <f>IF(ISNA(VLOOKUP('W. VaR &amp; Peak Pos By Trader'!$A44,'Import Peak'!$A$3:BX$100,BX$1,FALSE)),0,VLOOKUP('W. VaR &amp; Peak Pos By Trader'!$A44,'Import Peak'!$A$3:BX$100,BX$1,FALSE))</f>
        <v>0</v>
      </c>
      <c r="BY45" s="14">
        <f>IF(ISNA(VLOOKUP('W. VaR &amp; Peak Pos By Trader'!$A44,'Import Peak'!$A$3:BY$100,BY$1,FALSE)),0,VLOOKUP('W. VaR &amp; Peak Pos By Trader'!$A44,'Import Peak'!$A$3:BY$100,BY$1,FALSE))</f>
        <v>0</v>
      </c>
      <c r="BZ45" s="14">
        <f>IF(ISNA(VLOOKUP('W. VaR &amp; Peak Pos By Trader'!$A44,'Import Peak'!$A$3:BZ$100,BZ$1,FALSE)),0,VLOOKUP('W. VaR &amp; Peak Pos By Trader'!$A44,'Import Peak'!$A$3:BZ$100,BZ$1,FALSE))</f>
        <v>0</v>
      </c>
      <c r="CA45" s="14">
        <f>IF(ISNA(VLOOKUP('W. VaR &amp; Peak Pos By Trader'!$A44,'Import Peak'!$A$3:CA$100,CA$1,FALSE)),0,VLOOKUP('W. VaR &amp; Peak Pos By Trader'!$A44,'Import Peak'!$A$3:CA$100,CA$1,FALSE))</f>
        <v>0</v>
      </c>
      <c r="CB45" s="14">
        <f>IF(ISNA(VLOOKUP('W. VaR &amp; Peak Pos By Trader'!$A44,'Import Peak'!$A$3:CB$100,CB$1,FALSE)),0,VLOOKUP('W. VaR &amp; Peak Pos By Trader'!$A44,'Import Peak'!$A$3:CB$100,CB$1,FALSE))</f>
        <v>0</v>
      </c>
      <c r="CC45" s="14">
        <f>IF(ISNA(VLOOKUP('W. VaR &amp; Peak Pos By Trader'!$A44,'Import Peak'!$A$3:CC$100,CC$1,FALSE)),0,VLOOKUP('W. VaR &amp; Peak Pos By Trader'!$A44,'Import Peak'!$A$3:CC$100,CC$1,FALSE))</f>
        <v>0</v>
      </c>
      <c r="CD45" s="14">
        <f>IF(ISNA(VLOOKUP('W. VaR &amp; Peak Pos By Trader'!$A44,'Import Peak'!$A$3:CD$100,CD$1,FALSE)),0,VLOOKUP('W. VaR &amp; Peak Pos By Trader'!$A44,'Import Peak'!$A$3:CD$100,CD$1,FALSE))</f>
        <v>0</v>
      </c>
      <c r="CE45" s="14">
        <f>IF(ISNA(VLOOKUP('W. VaR &amp; Peak Pos By Trader'!$A44,'Import Peak'!$A$3:CE$100,CE$1,FALSE)),0,VLOOKUP('W. VaR &amp; Peak Pos By Trader'!$A44,'Import Peak'!$A$3:CE$100,CE$1,FALSE))</f>
        <v>0</v>
      </c>
      <c r="CF45" s="14">
        <f>IF(ISNA(VLOOKUP('W. VaR &amp; Peak Pos By Trader'!$A44,'Import Peak'!$A$3:CF$100,CF$1,FALSE)),0,VLOOKUP('W. VaR &amp; Peak Pos By Trader'!$A44,'Import Peak'!$A$3:CF$100,CF$1,FALSE))</f>
        <v>0</v>
      </c>
      <c r="CG45" s="14">
        <f>IF(ISNA(VLOOKUP('W. VaR &amp; Peak Pos By Trader'!$A44,'Import Peak'!$A$3:CG$100,CG$1,FALSE)),0,VLOOKUP('W. VaR &amp; Peak Pos By Trader'!$A44,'Import Peak'!$A$3:CG$100,CG$1,FALSE))</f>
        <v>0</v>
      </c>
      <c r="CH45" s="14">
        <f>IF(ISNA(VLOOKUP('W. VaR &amp; Peak Pos By Trader'!$A44,'Import Peak'!$A$3:CH$100,CH$1,FALSE)),0,VLOOKUP('W. VaR &amp; Peak Pos By Trader'!$A44,'Import Peak'!$A$3:CH$100,CH$1,FALSE))</f>
        <v>0</v>
      </c>
      <c r="CI45" s="14">
        <f>IF(ISNA(VLOOKUP('W. VaR &amp; Peak Pos By Trader'!$A44,'Import Peak'!$A$3:CI$100,CI$1,FALSE)),0,VLOOKUP('W. VaR &amp; Peak Pos By Trader'!$A44,'Import Peak'!$A$3:CI$100,CI$1,FALSE))</f>
        <v>0</v>
      </c>
      <c r="CJ45" s="14">
        <f>IF(ISNA(VLOOKUP('W. VaR &amp; Peak Pos By Trader'!$A44,'Import Peak'!$A$3:CJ$100,CJ$1,FALSE)),0,VLOOKUP('W. VaR &amp; Peak Pos By Trader'!$A44,'Import Peak'!$A$3:CJ$100,CJ$1,FALSE))</f>
        <v>0</v>
      </c>
      <c r="CK45" s="14">
        <f>IF(ISNA(VLOOKUP('W. VaR &amp; Peak Pos By Trader'!$A44,'Import Peak'!$A$3:CK$100,CK$1,FALSE)),0,VLOOKUP('W. VaR &amp; Peak Pos By Trader'!$A44,'Import Peak'!$A$3:CK$100,CK$1,FALSE))</f>
        <v>0</v>
      </c>
      <c r="CL45" s="14">
        <f>IF(ISNA(VLOOKUP('W. VaR &amp; Peak Pos By Trader'!$A44,'Import Peak'!$A$3:CL$100,CL$1,FALSE)),0,VLOOKUP('W. VaR &amp; Peak Pos By Trader'!$A44,'Import Peak'!$A$3:CL$100,CL$1,FALSE))</f>
        <v>0</v>
      </c>
      <c r="CM45" s="14">
        <f>IF(ISNA(VLOOKUP('W. VaR &amp; Peak Pos By Trader'!$A44,'Import Peak'!$A$3:CM$100,CM$1,FALSE)),0,VLOOKUP('W. VaR &amp; Peak Pos By Trader'!$A44,'Import Peak'!$A$3:CM$100,CM$1,FALSE))</f>
        <v>0</v>
      </c>
      <c r="CN45" s="14">
        <f>IF(ISNA(VLOOKUP('W. VaR &amp; Peak Pos By Trader'!$A44,'Import Peak'!$A$3:CN$100,CN$1,FALSE)),0,VLOOKUP('W. VaR &amp; Peak Pos By Trader'!$A44,'Import Peak'!$A$3:CN$100,CN$1,FALSE))</f>
        <v>0</v>
      </c>
      <c r="CO45" s="14">
        <f>IF(ISNA(VLOOKUP('W. VaR &amp; Peak Pos By Trader'!$A44,'Import Peak'!$A$3:CO$100,CO$1,FALSE)),0,VLOOKUP('W. VaR &amp; Peak Pos By Trader'!$A44,'Import Peak'!$A$3:CO$100,CO$1,FALSE))</f>
        <v>0</v>
      </c>
      <c r="CP45" s="14">
        <f>IF(ISNA(VLOOKUP('W. VaR &amp; Peak Pos By Trader'!$A44,'Import Peak'!$A$3:CP$100,CP$1,FALSE)),0,VLOOKUP('W. VaR &amp; Peak Pos By Trader'!$A44,'Import Peak'!$A$3:CP$100,CP$1,FALSE))</f>
        <v>0</v>
      </c>
      <c r="CQ45" s="14">
        <f>IF(ISNA(VLOOKUP('W. VaR &amp; Peak Pos By Trader'!$A44,'Import Peak'!$A$3:CQ$100,CQ$1,FALSE)),0,VLOOKUP('W. VaR &amp; Peak Pos By Trader'!$A44,'Import Peak'!$A$3:CQ$100,CQ$1,FALSE))</f>
        <v>0</v>
      </c>
      <c r="CR45" s="14">
        <f>IF(ISNA(VLOOKUP('W. VaR &amp; Peak Pos By Trader'!$A44,'Import Peak'!$A$3:CR$100,CR$1,FALSE)),0,VLOOKUP('W. VaR &amp; Peak Pos By Trader'!$A44,'Import Peak'!$A$3:CR$100,CR$1,FALSE))</f>
        <v>0</v>
      </c>
      <c r="CS45" s="14">
        <f>IF(ISNA(VLOOKUP('W. VaR &amp; Peak Pos By Trader'!$A44,'Import Peak'!$A$3:CS$100,CS$1,FALSE)),0,VLOOKUP('W. VaR &amp; Peak Pos By Trader'!$A44,'Import Peak'!$A$3:CS$100,CS$1,FALSE))</f>
        <v>0</v>
      </c>
      <c r="CT45" s="14">
        <f>IF(ISNA(VLOOKUP('W. VaR &amp; Peak Pos By Trader'!$A44,'Import Peak'!$A$3:CT$100,CT$1,FALSE)),0,VLOOKUP('W. VaR &amp; Peak Pos By Trader'!$A44,'Import Peak'!$A$3:CT$100,CT$1,FALSE))</f>
        <v>0</v>
      </c>
      <c r="CU45" s="14">
        <f>IF(ISNA(VLOOKUP('W. VaR &amp; Peak Pos By Trader'!$A44,'Import Peak'!$A$3:CU$100,CU$1,FALSE)),0,VLOOKUP('W. VaR &amp; Peak Pos By Trader'!$A44,'Import Peak'!$A$3:CU$100,CU$1,FALSE))</f>
        <v>0</v>
      </c>
      <c r="CV45" s="14">
        <f>IF(ISNA(VLOOKUP('W. VaR &amp; Peak Pos By Trader'!$A44,'Import Peak'!$A$3:CV$100,CV$1,FALSE)),0,VLOOKUP('W. VaR &amp; Peak Pos By Trader'!$A44,'Import Peak'!$A$3:CV$100,CV$1,FALSE))</f>
        <v>0</v>
      </c>
      <c r="CW45" s="14">
        <f>IF(ISNA(VLOOKUP('W. VaR &amp; Peak Pos By Trader'!$A44,'Import Peak'!$A$3:CW$100,CW$1,FALSE)),0,VLOOKUP('W. VaR &amp; Peak Pos By Trader'!$A44,'Import Peak'!$A$3:CW$100,CW$1,FALSE))</f>
        <v>0</v>
      </c>
      <c r="CX45" s="14">
        <f>IF(ISNA(VLOOKUP('W. VaR &amp; Peak Pos By Trader'!$A44,'Import Peak'!$A$3:CX$100,CX$1,FALSE)),0,VLOOKUP('W. VaR &amp; Peak Pos By Trader'!$A44,'Import Peak'!$A$3:CX$100,CX$1,FALSE))</f>
        <v>0</v>
      </c>
      <c r="CY45" s="14">
        <f>IF(ISNA(VLOOKUP('W. VaR &amp; Peak Pos By Trader'!$A44,'Import Peak'!$A$3:CY$100,CY$1,FALSE)),0,VLOOKUP('W. VaR &amp; Peak Pos By Trader'!$A44,'Import Peak'!$A$3:CY$100,CY$1,FALSE))</f>
        <v>0</v>
      </c>
      <c r="CZ45" s="14">
        <f>IF(ISNA(VLOOKUP('W. VaR &amp; Peak Pos By Trader'!$A44,'Import Peak'!$A$3:CZ$100,CZ$1,FALSE)),0,VLOOKUP('W. VaR &amp; Peak Pos By Trader'!$A44,'Import Peak'!$A$3:CZ$100,CZ$1,FALSE))</f>
        <v>0</v>
      </c>
      <c r="DA45" s="14">
        <f>IF(ISNA(VLOOKUP('W. VaR &amp; Peak Pos By Trader'!$A44,'Import Peak'!$A$3:DA$100,DA$1,FALSE)),0,VLOOKUP('W. VaR &amp; Peak Pos By Trader'!$A44,'Import Peak'!$A$3:DA$100,DA$1,FALSE))</f>
        <v>0</v>
      </c>
      <c r="DB45" s="14">
        <f>IF(ISNA(VLOOKUP('W. VaR &amp; Peak Pos By Trader'!$A44,'Import Peak'!$A$3:DB$100,DB$1,FALSE)),0,VLOOKUP('W. VaR &amp; Peak Pos By Trader'!$A44,'Import Peak'!$A$3:DB$100,DB$1,FALSE))</f>
        <v>0</v>
      </c>
      <c r="DC45" s="14">
        <f>IF(ISNA(VLOOKUP('W. VaR &amp; Peak Pos By Trader'!$A44,'Import Peak'!$A$3:DC$100,DC$1,FALSE)),0,VLOOKUP('W. VaR &amp; Peak Pos By Trader'!$A44,'Import Peak'!$A$3:DC$100,DC$1,FALSE))</f>
        <v>0</v>
      </c>
      <c r="DD45" s="14">
        <f>IF(ISNA(VLOOKUP('W. VaR &amp; Peak Pos By Trader'!$A44,'Import Peak'!$A$3:DD$100,DD$1,FALSE)),0,VLOOKUP('W. VaR &amp; Peak Pos By Trader'!$A44,'Import Peak'!$A$3:DD$100,DD$1,FALSE))</f>
        <v>0</v>
      </c>
      <c r="DE45" s="14">
        <f>IF(ISNA(VLOOKUP('W. VaR &amp; Peak Pos By Trader'!$A44,'Import Peak'!$A$3:DE$100,DE$1,FALSE)),0,VLOOKUP('W. VaR &amp; Peak Pos By Trader'!$A44,'Import Peak'!$A$3:DE$100,DE$1,FALSE))</f>
        <v>0</v>
      </c>
      <c r="DF45" s="14">
        <f>IF(ISNA(VLOOKUP('W. VaR &amp; Peak Pos By Trader'!$A44,'Import Peak'!$A$3:DF$100,DF$1,FALSE)),0,VLOOKUP('W. VaR &amp; Peak Pos By Trader'!$A44,'Import Peak'!$A$3:DF$100,DF$1,FALSE))</f>
        <v>0</v>
      </c>
      <c r="DG45" s="14">
        <f>IF(ISNA(VLOOKUP('W. VaR &amp; Peak Pos By Trader'!$A44,'Import Peak'!$A$3:DG$100,DG$1,FALSE)),0,VLOOKUP('W. VaR &amp; Peak Pos By Trader'!$A44,'Import Peak'!$A$3:DG$100,DG$1,FALSE))</f>
        <v>0</v>
      </c>
      <c r="DH45" s="14">
        <f>IF(ISNA(VLOOKUP('W. VaR &amp; Peak Pos By Trader'!$A44,'Import Peak'!$A$3:DH$100,DH$1,FALSE)),0,VLOOKUP('W. VaR &amp; Peak Pos By Trader'!$A44,'Import Peak'!$A$3:DH$100,DH$1,FALSE))</f>
        <v>0</v>
      </c>
      <c r="DI45" s="14">
        <f>IF(ISNA(VLOOKUP('W. VaR &amp; Peak Pos By Trader'!$A44,'Import Peak'!$A$3:DI$100,DI$1,FALSE)),0,VLOOKUP('W. VaR &amp; Peak Pos By Trader'!$A44,'Import Peak'!$A$3:DI$100,DI$1,FALSE))</f>
        <v>0</v>
      </c>
      <c r="DJ45" s="14">
        <f>IF(ISNA(VLOOKUP('W. VaR &amp; Peak Pos By Trader'!$A44,'Import Peak'!$A$3:DJ$100,DJ$1,FALSE)),0,VLOOKUP('W. VaR &amp; Peak Pos By Trader'!$A44,'Import Peak'!$A$3:DJ$100,DJ$1,FALSE))</f>
        <v>0</v>
      </c>
      <c r="DK45" s="14">
        <f>IF(ISNA(VLOOKUP('W. VaR &amp; Peak Pos By Trader'!$A44,'Import Peak'!$A$3:DK$100,DK$1,FALSE)),0,VLOOKUP('W. VaR &amp; Peak Pos By Trader'!$A44,'Import Peak'!$A$3:DK$100,DK$1,FALSE))</f>
        <v>0</v>
      </c>
      <c r="DL45" s="14">
        <f>IF(ISNA(VLOOKUP('W. VaR &amp; Peak Pos By Trader'!$A44,'Import Peak'!$A$3:DL$100,DL$1,FALSE)),0,VLOOKUP('W. VaR &amp; Peak Pos By Trader'!$A44,'Import Peak'!$A$3:DL$100,DL$1,FALSE))</f>
        <v>0</v>
      </c>
      <c r="DM45" s="14">
        <f>IF(ISNA(VLOOKUP('W. VaR &amp; Peak Pos By Trader'!$A44,'Import Peak'!$A$3:DM$100,DM$1,FALSE)),0,VLOOKUP('W. VaR &amp; Peak Pos By Trader'!$A44,'Import Peak'!$A$3:DM$100,DM$1,FALSE))</f>
        <v>0</v>
      </c>
      <c r="DN45" s="14">
        <f>IF(ISNA(VLOOKUP('W. VaR &amp; Peak Pos By Trader'!$A44,'Import Peak'!$A$3:DN$100,DN$1,FALSE)),0,VLOOKUP('W. VaR &amp; Peak Pos By Trader'!$A44,'Import Peak'!$A$3:DN$100,DN$1,FALSE))</f>
        <v>0</v>
      </c>
      <c r="DO45" s="14">
        <f>IF(ISNA(VLOOKUP('W. VaR &amp; Peak Pos By Trader'!$A44,'Import Peak'!$A$3:DO$100,DO$1,FALSE)),0,VLOOKUP('W. VaR &amp; Peak Pos By Trader'!$A44,'Import Peak'!$A$3:DO$100,DO$1,FALSE))</f>
        <v>0</v>
      </c>
      <c r="DP45" s="14">
        <f>IF(ISNA(VLOOKUP('W. VaR &amp; Peak Pos By Trader'!$A44,'Import Peak'!$A$3:DP$100,DP$1,FALSE)),0,VLOOKUP('W. VaR &amp; Peak Pos By Trader'!$A44,'Import Peak'!$A$3:DP$100,DP$1,FALSE))</f>
        <v>0</v>
      </c>
      <c r="DQ45" s="14">
        <f>IF(ISNA(VLOOKUP('W. VaR &amp; Peak Pos By Trader'!$A44,'Import Peak'!$A$3:DQ$100,DQ$1,FALSE)),0,VLOOKUP('W. VaR &amp; Peak Pos By Trader'!$A44,'Import Peak'!$A$3:DQ$100,DQ$1,FALSE))</f>
        <v>0</v>
      </c>
      <c r="DR45" s="14">
        <f>IF(ISNA(VLOOKUP('W. VaR &amp; Peak Pos By Trader'!$A44,'Import Peak'!$A$3:DR$100,DR$1,FALSE)),0,VLOOKUP('W. VaR &amp; Peak Pos By Trader'!$A44,'Import Peak'!$A$3:DR$100,DR$1,FALSE))</f>
        <v>0</v>
      </c>
      <c r="DS45" s="14">
        <f>IF(ISNA(VLOOKUP('W. VaR &amp; Peak Pos By Trader'!$A44,'Import Peak'!$A$3:DS$100,DS$1,FALSE)),0,VLOOKUP('W. VaR &amp; Peak Pos By Trader'!$A44,'Import Peak'!$A$3:DS$100,DS$1,FALSE))</f>
        <v>0</v>
      </c>
      <c r="DT45" s="14">
        <f>IF(ISNA(VLOOKUP('W. VaR &amp; Peak Pos By Trader'!$A44,'Import Peak'!$A$3:DT$100,DT$1,FALSE)),0,VLOOKUP('W. VaR &amp; Peak Pos By Trader'!$A44,'Import Peak'!$A$3:DT$100,DT$1,FALSE))</f>
        <v>0</v>
      </c>
      <c r="DU45" s="14">
        <f>IF(ISNA(VLOOKUP('W. VaR &amp; Peak Pos By Trader'!$A44,'Import Peak'!$A$3:DU$100,DU$1,FALSE)),0,VLOOKUP('W. VaR &amp; Peak Pos By Trader'!$A44,'Import Peak'!$A$3:DU$100,DU$1,FALSE))</f>
        <v>0</v>
      </c>
      <c r="DV45" s="14">
        <f>IF(ISNA(VLOOKUP('W. VaR &amp; Peak Pos By Trader'!$A44,'Import Peak'!$A$3:DV$100,DV$1,FALSE)),0,VLOOKUP('W. VaR &amp; Peak Pos By Trader'!$A44,'Import Peak'!$A$3:DV$100,DV$1,FALSE))</f>
        <v>0</v>
      </c>
      <c r="DW45" s="14">
        <f>IF(ISNA(VLOOKUP('W. VaR &amp; Peak Pos By Trader'!$A44,'Import Peak'!$A$3:DW$100,DW$1,FALSE)),0,VLOOKUP('W. VaR &amp; Peak Pos By Trader'!$A44,'Import Peak'!$A$3:DW$100,DW$1,FALSE))</f>
        <v>0</v>
      </c>
      <c r="DX45" s="14">
        <f>IF(ISNA(VLOOKUP('W. VaR &amp; Peak Pos By Trader'!$A44,'Import Peak'!$A$3:DX$100,DX$1,FALSE)),0,VLOOKUP('W. VaR &amp; Peak Pos By Trader'!$A44,'Import Peak'!$A$3:DX$100,DX$1,FALSE))</f>
        <v>0</v>
      </c>
      <c r="DY45" s="14">
        <f>IF(ISNA(VLOOKUP('W. VaR &amp; Peak Pos By Trader'!$A44,'Import Peak'!$A$3:DY$100,DY$1,FALSE)),0,VLOOKUP('W. VaR &amp; Peak Pos By Trader'!$A44,'Import Peak'!$A$3:DY$100,DY$1,FALSE))</f>
        <v>0</v>
      </c>
      <c r="DZ45" s="14">
        <f>IF(ISNA(VLOOKUP('W. VaR &amp; Peak Pos By Trader'!$A44,'Import Peak'!$A$3:DZ$100,DZ$1,FALSE)),0,VLOOKUP('W. VaR &amp; Peak Pos By Trader'!$A44,'Import Peak'!$A$3:DZ$100,DZ$1,FALSE))</f>
        <v>0</v>
      </c>
      <c r="EA45" s="14">
        <f>IF(ISNA(VLOOKUP('W. VaR &amp; Peak Pos By Trader'!$A44,'Import Peak'!$A$3:EA$100,EA$1,FALSE)),0,VLOOKUP('W. VaR &amp; Peak Pos By Trader'!$A44,'Import Peak'!$A$3:EA$100,EA$1,FALSE))</f>
        <v>0</v>
      </c>
      <c r="EB45" s="14">
        <f>IF(ISNA(VLOOKUP('W. VaR &amp; Peak Pos By Trader'!$A44,'Import Peak'!$A$3:EB$100,EB$1,FALSE)),0,VLOOKUP('W. VaR &amp; Peak Pos By Trader'!$A44,'Import Peak'!$A$3:EB$100,EB$1,FALSE))</f>
        <v>0</v>
      </c>
      <c r="EC45" s="14">
        <f>IF(ISNA(VLOOKUP('W. VaR &amp; Peak Pos By Trader'!$A44,'Import Peak'!$A$3:EC$100,EC$1,FALSE)),0,VLOOKUP('W. VaR &amp; Peak Pos By Trader'!$A44,'Import Peak'!$A$3:EC$100,EC$1,FALSE))</f>
        <v>0</v>
      </c>
      <c r="ED45" s="14">
        <f>IF(ISNA(VLOOKUP('W. VaR &amp; Peak Pos By Trader'!$A44,'Import Peak'!$A$3:ED$100,ED$1,FALSE)),0,VLOOKUP('W. VaR &amp; Peak Pos By Trader'!$A44,'Import Peak'!$A$3:ED$100,ED$1,FALSE))</f>
        <v>0</v>
      </c>
      <c r="EE45" s="14">
        <f>IF(ISNA(VLOOKUP('W. VaR &amp; Peak Pos By Trader'!$A44,'Import Peak'!$A$3:EE$100,EE$1,FALSE)),0,VLOOKUP('W. VaR &amp; Peak Pos By Trader'!$A44,'Import Peak'!$A$3:EE$100,EE$1,FALSE))</f>
        <v>0</v>
      </c>
      <c r="EF45" s="14">
        <f>IF(ISNA(VLOOKUP('W. VaR &amp; Peak Pos By Trader'!$A44,'Import Peak'!$A$3:EF$100,EF$1,FALSE)),0,VLOOKUP('W. VaR &amp; Peak Pos By Trader'!$A44,'Import Peak'!$A$3:EF$100,EF$1,FALSE))</f>
        <v>0</v>
      </c>
      <c r="EG45" s="14">
        <f>IF(ISNA(VLOOKUP('W. VaR &amp; Peak Pos By Trader'!$A44,'Import Peak'!$A$3:EG$100,EG$1,FALSE)),0,VLOOKUP('W. VaR &amp; Peak Pos By Trader'!$A44,'Import Peak'!$A$3:EG$100,EG$1,FALSE))</f>
        <v>0</v>
      </c>
      <c r="EH45" s="14">
        <f>IF(ISNA(VLOOKUP('W. VaR &amp; Peak Pos By Trader'!$A44,'Import Peak'!$A$3:EH$100,EH$1,FALSE)),0,VLOOKUP('W. VaR &amp; Peak Pos By Trader'!$A44,'Import Peak'!$A$3:EH$100,EH$1,FALSE))</f>
        <v>0</v>
      </c>
      <c r="EI45" s="14">
        <f>IF(ISNA(VLOOKUP('W. VaR &amp; Peak Pos By Trader'!$A44,'Import Peak'!$A$3:EI$100,EI$1,FALSE)),0,VLOOKUP('W. VaR &amp; Peak Pos By Trader'!$A44,'Import Peak'!$A$3:EI$100,EI$1,FALSE))</f>
        <v>0</v>
      </c>
      <c r="EJ45" s="14">
        <f>IF(ISNA(VLOOKUP('W. VaR &amp; Peak Pos By Trader'!$A44,'Import Peak'!$A$3:EJ$100,EJ$1,FALSE)),0,VLOOKUP('W. VaR &amp; Peak Pos By Trader'!$A44,'Import Peak'!$A$3:EJ$100,EJ$1,FALSE))</f>
        <v>0</v>
      </c>
      <c r="EK45" s="14">
        <f>IF(ISNA(VLOOKUP('W. VaR &amp; Peak Pos By Trader'!$A44,'Import Peak'!$A$3:EK$100,EK$1,FALSE)),0,VLOOKUP('W. VaR &amp; Peak Pos By Trader'!$A44,'Import Peak'!$A$3:EK$100,EK$1,FALSE))</f>
        <v>0</v>
      </c>
      <c r="EL45" s="14">
        <f>IF(ISNA(VLOOKUP('W. VaR &amp; Peak Pos By Trader'!$A44,'Import Peak'!$A$3:EL$100,EL$1,FALSE)),0,VLOOKUP('W. VaR &amp; Peak Pos By Trader'!$A44,'Import Peak'!$A$3:EL$100,EL$1,FALSE))</f>
        <v>0</v>
      </c>
      <c r="EM45" s="14">
        <f>IF(ISNA(VLOOKUP('W. VaR &amp; Peak Pos By Trader'!$A44,'Import Peak'!$A$3:EM$100,EM$1,FALSE)),0,VLOOKUP('W. VaR &amp; Peak Pos By Trader'!$A44,'Import Peak'!$A$3:EM$100,EM$1,FALSE))</f>
        <v>0</v>
      </c>
      <c r="EN45" s="14">
        <f>IF(ISNA(VLOOKUP('W. VaR &amp; Peak Pos By Trader'!$A44,'Import Peak'!$A$3:EN$100,EN$1,FALSE)),0,VLOOKUP('W. VaR &amp; Peak Pos By Trader'!$A44,'Import Peak'!$A$3:EN$100,EN$1,FALSE))</f>
        <v>0</v>
      </c>
      <c r="EO45" s="14">
        <f>IF(ISNA(VLOOKUP('W. VaR &amp; Peak Pos By Trader'!$A44,'Import Peak'!$A$3:EO$100,EO$1,FALSE)),0,VLOOKUP('W. VaR &amp; Peak Pos By Trader'!$A44,'Import Peak'!$A$3:EO$100,EO$1,FALSE))</f>
        <v>0</v>
      </c>
      <c r="EP45" s="14">
        <f>IF(ISNA(VLOOKUP('W. VaR &amp; Peak Pos By Trader'!$A44,'Import Peak'!$A$3:EP$100,EP$1,FALSE)),0,VLOOKUP('W. VaR &amp; Peak Pos By Trader'!$A44,'Import Peak'!$A$3:EP$100,EP$1,FALSE))</f>
        <v>0</v>
      </c>
      <c r="EQ45" s="14">
        <f>IF(ISNA(VLOOKUP('W. VaR &amp; Peak Pos By Trader'!$A44,'Import Peak'!$A$3:EQ$100,EQ$1,FALSE)),0,VLOOKUP('W. VaR &amp; Peak Pos By Trader'!$A44,'Import Peak'!$A$3:EQ$100,EQ$1,FALSE))</f>
        <v>0</v>
      </c>
      <c r="ER45" s="14">
        <f>IF(ISNA(VLOOKUP('W. VaR &amp; Peak Pos By Trader'!$A44,'Import Peak'!$A$3:ER$100,ER$1,FALSE)),0,VLOOKUP('W. VaR &amp; Peak Pos By Trader'!$A44,'Import Peak'!$A$3:ER$100,ER$1,FALSE))</f>
        <v>0</v>
      </c>
      <c r="ES45" s="14">
        <f>IF(ISNA(VLOOKUP('W. VaR &amp; Peak Pos By Trader'!$A44,'Import Peak'!$A$3:ES$100,ES$1,FALSE)),0,VLOOKUP('W. VaR &amp; Peak Pos By Trader'!$A44,'Import Peak'!$A$3:ES$100,ES$1,FALSE))</f>
        <v>0</v>
      </c>
      <c r="ET45" s="14">
        <f>IF(ISNA(VLOOKUP('W. VaR &amp; Peak Pos By Trader'!$A44,'Import Peak'!$A$3:ET$100,ET$1,FALSE)),0,VLOOKUP('W. VaR &amp; Peak Pos By Trader'!$A44,'Import Peak'!$A$3:ET$100,ET$1,FALSE))</f>
        <v>0</v>
      </c>
      <c r="EU45" s="14">
        <f>IF(ISNA(VLOOKUP('W. VaR &amp; Peak Pos By Trader'!$A44,'Import Peak'!$A$3:EU$100,EU$1,FALSE)),0,VLOOKUP('W. VaR &amp; Peak Pos By Trader'!$A44,'Import Peak'!$A$3:EU$100,EU$1,FALSE))</f>
        <v>0</v>
      </c>
      <c r="EV45" s="14">
        <f>IF(ISNA(VLOOKUP('W. VaR &amp; Peak Pos By Trader'!$A44,'Import Peak'!$A$3:EV$100,EV$1,FALSE)),0,VLOOKUP('W. VaR &amp; Peak Pos By Trader'!$A44,'Import Peak'!$A$3:EV$100,EV$1,FALSE))</f>
        <v>0</v>
      </c>
      <c r="EW45" s="14">
        <f>IF(ISNA(VLOOKUP('W. VaR &amp; Peak Pos By Trader'!$A44,'Import Peak'!$A$3:EW$100,EW$1,FALSE)),0,VLOOKUP('W. VaR &amp; Peak Pos By Trader'!$A44,'Import Peak'!$A$3:EW$100,EW$1,FALSE))</f>
        <v>0</v>
      </c>
      <c r="EX45" s="14">
        <f>IF(ISNA(VLOOKUP('W. VaR &amp; Peak Pos By Trader'!$A44,'Import Peak'!$A$3:EX$100,EX$1,FALSE)),0,VLOOKUP('W. VaR &amp; Peak Pos By Trader'!$A44,'Import Peak'!$A$3:EX$100,EX$1,FALSE))</f>
        <v>0</v>
      </c>
      <c r="EY45" s="14">
        <f>IF(ISNA(VLOOKUP('W. VaR &amp; Peak Pos By Trader'!$A44,'Import Peak'!$A$3:EY$100,EY$1,FALSE)),0,VLOOKUP('W. VaR &amp; Peak Pos By Trader'!$A44,'Import Peak'!$A$3:EY$100,EY$1,FALSE))</f>
        <v>0</v>
      </c>
      <c r="EZ45" s="14">
        <f>IF(ISNA(VLOOKUP('W. VaR &amp; Peak Pos By Trader'!$A44,'Import Peak'!$A$3:EZ$100,EZ$1,FALSE)),0,VLOOKUP('W. VaR &amp; Peak Pos By Trader'!$A44,'Import Peak'!$A$3:EZ$100,EZ$1,FALSE))</f>
        <v>0</v>
      </c>
      <c r="FA45" s="14">
        <f>IF(ISNA(VLOOKUP('W. VaR &amp; Peak Pos By Trader'!$A44,'Import Peak'!$A$3:FA$100,FA$1,FALSE)),0,VLOOKUP('W. VaR &amp; Peak Pos By Trader'!$A44,'Import Peak'!$A$3:FA$100,FA$1,FALSE))</f>
        <v>0</v>
      </c>
      <c r="FB45" s="14">
        <f>IF(ISNA(VLOOKUP('W. VaR &amp; Peak Pos By Trader'!$A44,'Import Peak'!$A$3:FB$100,FB$1,FALSE)),0,VLOOKUP('W. VaR &amp; Peak Pos By Trader'!$A44,'Import Peak'!$A$3:FB$100,FB$1,FALSE))</f>
        <v>0</v>
      </c>
      <c r="FC45" s="14">
        <f>IF(ISNA(VLOOKUP('W. VaR &amp; Peak Pos By Trader'!$A44,'Import Peak'!$A$3:FC$100,FC$1,FALSE)),0,VLOOKUP('W. VaR &amp; Peak Pos By Trader'!$A44,'Import Peak'!$A$3:FC$100,FC$1,FALSE))</f>
        <v>0</v>
      </c>
      <c r="FD45" s="14">
        <f>IF(ISNA(VLOOKUP('W. VaR &amp; Peak Pos By Trader'!$A44,'Import Peak'!$A$3:FD$100,FD$1,FALSE)),0,VLOOKUP('W. VaR &amp; Peak Pos By Trader'!$A44,'Import Peak'!$A$3:FD$100,FD$1,FALSE))</f>
        <v>0</v>
      </c>
      <c r="FE45" s="14">
        <f>IF(ISNA(VLOOKUP('W. VaR &amp; Peak Pos By Trader'!$A44,'Import Peak'!$A$3:FE$100,FE$1,FALSE)),0,VLOOKUP('W. VaR &amp; Peak Pos By Trader'!$A44,'Import Peak'!$A$3:FE$100,FE$1,FALSE))</f>
        <v>0</v>
      </c>
      <c r="FF45" s="14">
        <f>IF(ISNA(VLOOKUP('W. VaR &amp; Peak Pos By Trader'!$A44,'Import Peak'!$A$3:FF$100,FF$1,FALSE)),0,VLOOKUP('W. VaR &amp; Peak Pos By Trader'!$A44,'Import Peak'!$A$3:FF$100,FF$1,FALSE))</f>
        <v>0</v>
      </c>
      <c r="FG45" s="14">
        <f>IF(ISNA(VLOOKUP('W. VaR &amp; Peak Pos By Trader'!$A44,'Import Peak'!$A$3:FG$100,FG$1,FALSE)),0,VLOOKUP('W. VaR &amp; Peak Pos By Trader'!$A44,'Import Peak'!$A$3:FG$100,FG$1,FALSE))</f>
        <v>0</v>
      </c>
      <c r="FH45" s="14">
        <f>IF(ISNA(VLOOKUP('W. VaR &amp; Peak Pos By Trader'!$A44,'Import Peak'!$A$3:FH$100,FH$1,FALSE)),0,VLOOKUP('W. VaR &amp; Peak Pos By Trader'!$A44,'Import Peak'!$A$3:FH$100,FH$1,FALSE))</f>
        <v>0</v>
      </c>
      <c r="FI45" s="14">
        <f>IF(ISNA(VLOOKUP('W. VaR &amp; Peak Pos By Trader'!$A44,'Import Peak'!$A$3:FI$100,FI$1,FALSE)),0,VLOOKUP('W. VaR &amp; Peak Pos By Trader'!$A44,'Import Peak'!$A$3:FI$100,FI$1,FALSE))</f>
        <v>0</v>
      </c>
      <c r="FJ45" s="14">
        <f>IF(ISNA(VLOOKUP('W. VaR &amp; Peak Pos By Trader'!$A44,'Import Peak'!$A$3:FJ$100,FJ$1,FALSE)),0,VLOOKUP('W. VaR &amp; Peak Pos By Trader'!$A44,'Import Peak'!$A$3:FJ$100,FJ$1,FALSE))</f>
        <v>0</v>
      </c>
      <c r="FK45" s="14">
        <f>IF(ISNA(VLOOKUP('W. VaR &amp; Peak Pos By Trader'!$A44,'Import Peak'!$A$3:FK$100,FK$1,FALSE)),0,VLOOKUP('W. VaR &amp; Peak Pos By Trader'!$A44,'Import Peak'!$A$3:FK$100,FK$1,FALSE))</f>
        <v>0</v>
      </c>
      <c r="FL45" s="14">
        <f>IF(ISNA(VLOOKUP('W. VaR &amp; Peak Pos By Trader'!$A44,'Import Peak'!$A$3:FL$100,FL$1,FALSE)),0,VLOOKUP('W. VaR &amp; Peak Pos By Trader'!$A44,'Import Peak'!$A$3:FL$100,FL$1,FALSE))</f>
        <v>0</v>
      </c>
      <c r="FM45" s="14">
        <f>IF(ISNA(VLOOKUP('W. VaR &amp; Peak Pos By Trader'!$A44,'Import Peak'!$A$3:FM$100,FM$1,FALSE)),0,VLOOKUP('W. VaR &amp; Peak Pos By Trader'!$A44,'Import Peak'!$A$3:FM$100,FM$1,FALSE))</f>
        <v>0</v>
      </c>
      <c r="FN45" s="14">
        <f>IF(ISNA(VLOOKUP('W. VaR &amp; Peak Pos By Trader'!$A44,'Import Peak'!$A$3:FN$100,FN$1,FALSE)),0,VLOOKUP('W. VaR &amp; Peak Pos By Trader'!$A44,'Import Peak'!$A$3:FN$100,FN$1,FALSE))</f>
        <v>0</v>
      </c>
      <c r="FO45" s="14">
        <f>IF(ISNA(VLOOKUP('W. VaR &amp; Peak Pos By Trader'!$A44,'Import Peak'!$A$3:FO$100,FO$1,FALSE)),0,VLOOKUP('W. VaR &amp; Peak Pos By Trader'!$A44,'Import Peak'!$A$3:FO$100,FO$1,FALSE))</f>
        <v>0</v>
      </c>
      <c r="FP45" s="14">
        <f>IF(ISNA(VLOOKUP('W. VaR &amp; Peak Pos By Trader'!$A44,'Import Peak'!$A$3:FP$100,FP$1,FALSE)),0,VLOOKUP('W. VaR &amp; Peak Pos By Trader'!$A44,'Import Peak'!$A$3:FP$100,FP$1,FALSE))</f>
        <v>0</v>
      </c>
      <c r="FQ45" s="14">
        <f>IF(ISNA(VLOOKUP('W. VaR &amp; Peak Pos By Trader'!$A44,'Import Peak'!$A$3:FQ$100,FQ$1,FALSE)),0,VLOOKUP('W. VaR &amp; Peak Pos By Trader'!$A44,'Import Peak'!$A$3:FQ$100,FQ$1,FALSE))</f>
        <v>0</v>
      </c>
      <c r="FR45" s="14">
        <f>IF(ISNA(VLOOKUP('W. VaR &amp; Peak Pos By Trader'!$A44,'Import Peak'!$A$3:FR$100,FR$1,FALSE)),0,VLOOKUP('W. VaR &amp; Peak Pos By Trader'!$A44,'Import Peak'!$A$3:FR$100,FR$1,FALSE))</f>
        <v>0</v>
      </c>
      <c r="FS45" s="14">
        <f>IF(ISNA(VLOOKUP('W. VaR &amp; Peak Pos By Trader'!$A44,'Import Peak'!$A$3:FS$100,FS$1,FALSE)),0,VLOOKUP('W. VaR &amp; Peak Pos By Trader'!$A44,'Import Peak'!$A$3:FS$100,FS$1,FALSE))</f>
        <v>0</v>
      </c>
      <c r="FT45" s="14">
        <f>IF(ISNA(VLOOKUP('W. VaR &amp; Peak Pos By Trader'!$A44,'Import Peak'!$A$3:FT$100,FT$1,FALSE)),0,VLOOKUP('W. VaR &amp; Peak Pos By Trader'!$A44,'Import Peak'!$A$3:FT$100,FT$1,FALSE))</f>
        <v>0</v>
      </c>
      <c r="FU45" s="14">
        <f>IF(ISNA(VLOOKUP('W. VaR &amp; Peak Pos By Trader'!$A44,'Import Peak'!$A$3:FU$100,FU$1,FALSE)),0,VLOOKUP('W. VaR &amp; Peak Pos By Trader'!$A44,'Import Peak'!$A$3:FU$100,FU$1,FALSE))</f>
        <v>0</v>
      </c>
      <c r="FV45">
        <f>IF(ISNA(VLOOKUP('W. VaR &amp; Peak Pos By Trader'!$A44,'Import Peak'!$A$3:FV$100,FV$1,FALSE)),0,VLOOKUP('W. VaR &amp; Peak Pos By Trader'!$A44,'Import Peak'!$A$3:FV$100,FV$1,FALSE))</f>
        <v>0</v>
      </c>
      <c r="FW45">
        <f>IF(ISNA(VLOOKUP('W. VaR &amp; Peak Pos By Trader'!$A44,'Import Peak'!$A$3:FW$100,FW$1,FALSE)),0,VLOOKUP('W. VaR &amp; Peak Pos By Trader'!$A44,'Import Peak'!$A$3:FW$100,FW$1,FALSE))</f>
        <v>0</v>
      </c>
      <c r="FX45">
        <f>IF(ISNA(VLOOKUP('W. VaR &amp; Peak Pos By Trader'!$A44,'Import Peak'!$A$3:FX$100,FX$1,FALSE)),0,VLOOKUP('W. VaR &amp; Peak Pos By Trader'!$A44,'Import Peak'!$A$3:FX$100,FX$1,FALSE))</f>
        <v>0</v>
      </c>
      <c r="FY45">
        <f>IF(ISNA(VLOOKUP('W. VaR &amp; Peak Pos By Trader'!$A44,'Import Peak'!$A$3:FY$100,FY$1,FALSE)),0,VLOOKUP('W. VaR &amp; Peak Pos By Trader'!$A44,'Import Peak'!$A$3:FY$100,FY$1,FALSE))</f>
        <v>0</v>
      </c>
      <c r="FZ45">
        <f>IF(ISNA(VLOOKUP('W. VaR &amp; Peak Pos By Trader'!$A44,'Import Peak'!$A$3:FZ$100,FZ$1,FALSE)),0,VLOOKUP('W. VaR &amp; Peak Pos By Trader'!$A44,'Import Peak'!$A$3:FZ$100,FZ$1,FALSE))</f>
        <v>0</v>
      </c>
      <c r="GA45">
        <f>IF(ISNA(VLOOKUP('W. VaR &amp; Peak Pos By Trader'!$A44,'Import Peak'!$A$3:GA$100,GA$1,FALSE)),0,VLOOKUP('W. VaR &amp; Peak Pos By Trader'!$A44,'Import Peak'!$A$3:GA$100,GA$1,FALSE))</f>
        <v>0</v>
      </c>
      <c r="GB45">
        <f>IF(ISNA(VLOOKUP('W. VaR &amp; Peak Pos By Trader'!$A44,'Import Peak'!$A$3:GB$100,GB$1,FALSE)),0,VLOOKUP('W. VaR &amp; Peak Pos By Trader'!$A44,'Import Peak'!$A$3:GB$100,GB$1,FALSE))</f>
        <v>0</v>
      </c>
      <c r="GC45">
        <f>IF(ISNA(VLOOKUP('W. VaR &amp; Peak Pos By Trader'!$A44,'Import Peak'!$A$3:GC$100,GC$1,FALSE)),0,VLOOKUP('W. VaR &amp; Peak Pos By Trader'!$A44,'Import Peak'!$A$3:GC$100,GC$1,FALSE))</f>
        <v>0</v>
      </c>
      <c r="GD45">
        <f>IF(ISNA(VLOOKUP('W. VaR &amp; Peak Pos By Trader'!$A44,'Import Peak'!$A$3:GD$100,GD$1,FALSE)),0,VLOOKUP('W. VaR &amp; Peak Pos By Trader'!$A44,'Import Peak'!$A$3:GD$100,GD$1,FALSE))</f>
        <v>0</v>
      </c>
      <c r="GE45">
        <f>IF(ISNA(VLOOKUP('W. VaR &amp; Peak Pos By Trader'!$A44,'Import Peak'!$A$3:GE$100,GE$1,FALSE)),0,VLOOKUP('W. VaR &amp; Peak Pos By Trader'!$A44,'Import Peak'!$A$3:GE$100,GE$1,FALSE))</f>
        <v>0</v>
      </c>
      <c r="GF45">
        <f>IF(ISNA(VLOOKUP('W. VaR &amp; Peak Pos By Trader'!$A44,'Import Peak'!$A$3:GF$100,GF$1,FALSE)),0,VLOOKUP('W. VaR &amp; Peak Pos By Trader'!$A44,'Import Peak'!$A$3:GF$100,GF$1,FALSE))</f>
        <v>0</v>
      </c>
      <c r="GG45">
        <f>IF(ISNA(VLOOKUP('W. VaR &amp; Peak Pos By Trader'!$A44,'Import Peak'!$A$3:GG$100,GG$1,FALSE)),0,VLOOKUP('W. VaR &amp; Peak Pos By Trader'!$A44,'Import Peak'!$A$3:GG$100,GG$1,FALSE))</f>
        <v>0</v>
      </c>
      <c r="GH45">
        <f>IF(ISNA(VLOOKUP('W. VaR &amp; Peak Pos By Trader'!$A44,'Import Peak'!$A$3:GH$100,GH$1,FALSE)),0,VLOOKUP('W. VaR &amp; Peak Pos By Trader'!$A44,'Import Peak'!$A$3:GH$100,GH$1,FALSE))</f>
        <v>0</v>
      </c>
      <c r="GI45">
        <f>IF(ISNA(VLOOKUP('W. VaR &amp; Peak Pos By Trader'!$A44,'Import Peak'!$A$3:GI$100,GI$1,FALSE)),0,VLOOKUP('W. VaR &amp; Peak Pos By Trader'!$A44,'Import Peak'!$A$3:GI$100,GI$1,FALSE))</f>
        <v>0</v>
      </c>
      <c r="GJ45">
        <f>IF(ISNA(VLOOKUP('W. VaR &amp; Peak Pos By Trader'!$A44,'Import Peak'!$A$3:GJ$100,GJ$1,FALSE)),0,VLOOKUP('W. VaR &amp; Peak Pos By Trader'!$A44,'Import Peak'!$A$3:GJ$100,GJ$1,FALSE))</f>
        <v>0</v>
      </c>
      <c r="GK45">
        <f>IF(ISNA(VLOOKUP('W. VaR &amp; Peak Pos By Trader'!$A44,'Import Peak'!$A$3:GK$100,GK$1,FALSE)),0,VLOOKUP('W. VaR &amp; Peak Pos By Trader'!$A44,'Import Peak'!$A$3:GK$100,GK$1,FALSE))</f>
        <v>0</v>
      </c>
      <c r="GL45">
        <f>IF(ISNA(VLOOKUP('W. VaR &amp; Peak Pos By Trader'!$A44,'Import Peak'!$A$3:GL$100,GL$1,FALSE)),0,VLOOKUP('W. VaR &amp; Peak Pos By Trader'!$A44,'Import Peak'!$A$3:GL$100,GL$1,FALSE))</f>
        <v>0</v>
      </c>
      <c r="GM45">
        <f>IF(ISNA(VLOOKUP('W. VaR &amp; Peak Pos By Trader'!$A44,'Import Peak'!$A$3:GM$100,GM$1,FALSE)),0,VLOOKUP('W. VaR &amp; Peak Pos By Trader'!$A44,'Import Peak'!$A$3:GM$100,GM$1,FALSE))</f>
        <v>0</v>
      </c>
      <c r="GN45">
        <f>IF(ISNA(VLOOKUP('W. VaR &amp; Peak Pos By Trader'!$A44,'Import Peak'!$A$3:GN$100,GN$1,FALSE)),0,VLOOKUP('W. VaR &amp; Peak Pos By Trader'!$A44,'Import Peak'!$A$3:GN$100,GN$1,FALSE))</f>
        <v>0</v>
      </c>
      <c r="GO45">
        <f>IF(ISNA(VLOOKUP('W. VaR &amp; Peak Pos By Trader'!$A44,'Import Peak'!$A$3:GO$100,GO$1,FALSE)),0,VLOOKUP('W. VaR &amp; Peak Pos By Trader'!$A44,'Import Peak'!$A$3:GO$100,GO$1,FALSE))</f>
        <v>0</v>
      </c>
      <c r="GP45">
        <f>IF(ISNA(VLOOKUP('W. VaR &amp; Peak Pos By Trader'!$A44,'Import Peak'!$A$3:GP$100,GP$1,FALSE)),0,VLOOKUP('W. VaR &amp; Peak Pos By Trader'!$A44,'Import Peak'!$A$3:GP$100,GP$1,FALSE))</f>
        <v>0</v>
      </c>
      <c r="GQ45">
        <f>IF(ISNA(VLOOKUP('W. VaR &amp; Peak Pos By Trader'!$A44,'Import Peak'!$A$3:GQ$100,GQ$1,FALSE)),0,VLOOKUP('W. VaR &amp; Peak Pos By Trader'!$A44,'Import Peak'!$A$3:GQ$100,GQ$1,FALSE))</f>
        <v>0</v>
      </c>
      <c r="GR45">
        <f>IF(ISNA(VLOOKUP('W. VaR &amp; Peak Pos By Trader'!$A44,'Import Peak'!$A$3:GR$100,GR$1,FALSE)),0,VLOOKUP('W. VaR &amp; Peak Pos By Trader'!$A44,'Import Peak'!$A$3:GR$100,GR$1,FALSE))</f>
        <v>0</v>
      </c>
      <c r="GS45">
        <f>IF(ISNA(VLOOKUP('W. VaR &amp; Peak Pos By Trader'!$A44,'Import Peak'!$A$3:GS$100,GS$1,FALSE)),0,VLOOKUP('W. VaR &amp; Peak Pos By Trader'!$A44,'Import Peak'!$A$3:GS$100,GS$1,FALSE))</f>
        <v>0</v>
      </c>
      <c r="GT45">
        <f>IF(ISNA(VLOOKUP('W. VaR &amp; Peak Pos By Trader'!$A44,'Import Peak'!$A$3:GT$100,GT$1,FALSE)),0,VLOOKUP('W. VaR &amp; Peak Pos By Trader'!$A44,'Import Peak'!$A$3:GT$100,GT$1,FALSE))</f>
        <v>0</v>
      </c>
      <c r="GU45">
        <f>IF(ISNA(VLOOKUP('W. VaR &amp; Peak Pos By Trader'!$A44,'Import Peak'!$A$3:GU$100,GU$1,FALSE)),0,VLOOKUP('W. VaR &amp; Peak Pos By Trader'!$A44,'Import Peak'!$A$3:GU$100,GU$1,FALSE))</f>
        <v>0</v>
      </c>
      <c r="GV45">
        <f>IF(ISNA(VLOOKUP('W. VaR &amp; Peak Pos By Trader'!$A44,'Import Peak'!$A$3:GV$100,GV$1,FALSE)),0,VLOOKUP('W. VaR &amp; Peak Pos By Trader'!$A44,'Import Peak'!$A$3:GV$100,GV$1,FALSE))</f>
        <v>0</v>
      </c>
      <c r="GW45">
        <f>IF(ISNA(VLOOKUP('W. VaR &amp; Peak Pos By Trader'!$A44,'Import Peak'!$A$3:GW$100,GW$1,FALSE)),0,VLOOKUP('W. VaR &amp; Peak Pos By Trader'!$A44,'Import Peak'!$A$3:GW$100,GW$1,FALSE))</f>
        <v>0</v>
      </c>
      <c r="GX45">
        <f>IF(ISNA(VLOOKUP('W. VaR &amp; Peak Pos By Trader'!$A44,'Import Peak'!$A$3:GX$100,GX$1,FALSE)),0,VLOOKUP('W. VaR &amp; Peak Pos By Trader'!$A44,'Import Peak'!$A$3:GX$100,GX$1,FALSE))</f>
        <v>0</v>
      </c>
      <c r="GY45">
        <f>IF(ISNA(VLOOKUP('W. VaR &amp; Peak Pos By Trader'!$A44,'Import Peak'!$A$3:GY$100,GY$1,FALSE)),0,VLOOKUP('W. VaR &amp; Peak Pos By Trader'!$A44,'Import Peak'!$A$3:GY$100,GY$1,FALSE))</f>
        <v>0</v>
      </c>
      <c r="GZ45">
        <f>IF(ISNA(VLOOKUP('W. VaR &amp; Peak Pos By Trader'!$A44,'Import Peak'!$A$3:GZ$100,GZ$1,FALSE)),0,VLOOKUP('W. VaR &amp; Peak Pos By Trader'!$A44,'Import Peak'!$A$3:GZ$100,GZ$1,FALSE))</f>
        <v>0</v>
      </c>
      <c r="HA45">
        <f>IF(ISNA(VLOOKUP('W. VaR &amp; Peak Pos By Trader'!$A44,'Import Peak'!$A$3:HA$100,HA$1,FALSE)),0,VLOOKUP('W. VaR &amp; Peak Pos By Trader'!$A44,'Import Peak'!$A$3:HA$100,HA$1,FALSE))</f>
        <v>0</v>
      </c>
      <c r="HB45">
        <f>IF(ISNA(VLOOKUP('W. VaR &amp; Peak Pos By Trader'!$A44,'Import Peak'!$A$3:HB$100,HB$1,FALSE)),0,VLOOKUP('W. VaR &amp; Peak Pos By Trader'!$A44,'Import Peak'!$A$3:HB$100,HB$1,FALSE))</f>
        <v>0</v>
      </c>
      <c r="HC45">
        <f>IF(ISNA(VLOOKUP('W. VaR &amp; Peak Pos By Trader'!$A44,'Import Peak'!$A$3:HC$100,HC$1,FALSE)),0,VLOOKUP('W. VaR &amp; Peak Pos By Trader'!$A44,'Import Peak'!$A$3:HC$100,HC$1,FALSE))</f>
        <v>0</v>
      </c>
      <c r="HD45">
        <f>IF(ISNA(VLOOKUP('W. VaR &amp; Peak Pos By Trader'!$A44,'Import Peak'!$A$3:HD$100,HD$1,FALSE)),0,VLOOKUP('W. VaR &amp; Peak Pos By Trader'!$A44,'Import Peak'!$A$3:HD$100,HD$1,FALSE))</f>
        <v>0</v>
      </c>
      <c r="HE45">
        <f>IF(ISNA(VLOOKUP('W. VaR &amp; Peak Pos By Trader'!$A44,'Import Peak'!$A$3:HE$100,HE$1,FALSE)),0,VLOOKUP('W. VaR &amp; Peak Pos By Trader'!$A44,'Import Peak'!$A$3:HE$100,HE$1,FALSE))</f>
        <v>0</v>
      </c>
      <c r="HF45">
        <f>IF(ISNA(VLOOKUP('W. VaR &amp; Peak Pos By Trader'!$A44,'Import Peak'!$A$3:HF$100,HF$1,FALSE)),0,VLOOKUP('W. VaR &amp; Peak Pos By Trader'!$A44,'Import Peak'!$A$3:HF$100,HF$1,FALSE))</f>
        <v>0</v>
      </c>
      <c r="HG45">
        <f>IF(ISNA(VLOOKUP('W. VaR &amp; Peak Pos By Trader'!$A44,'Import Peak'!$A$3:HG$100,HG$1,FALSE)),0,VLOOKUP('W. VaR &amp; Peak Pos By Trader'!$A44,'Import Peak'!$A$3:HG$100,HG$1,FALSE))</f>
        <v>0</v>
      </c>
      <c r="HH45">
        <f>IF(ISNA(VLOOKUP('W. VaR &amp; Peak Pos By Trader'!$A44,'Import Peak'!$A$3:HH$100,HH$1,FALSE)),0,VLOOKUP('W. VaR &amp; Peak Pos By Trader'!$A44,'Import Peak'!$A$3:HH$100,HH$1,FALSE))</f>
        <v>0</v>
      </c>
      <c r="HI45">
        <f>IF(ISNA(VLOOKUP('W. VaR &amp; Peak Pos By Trader'!$A44,'Import Peak'!$A$3:HI$100,HI$1,FALSE)),0,VLOOKUP('W. VaR &amp; Peak Pos By Trader'!$A44,'Import Peak'!$A$3:HI$100,HI$1,FALSE))</f>
        <v>0</v>
      </c>
      <c r="HJ45">
        <f>IF(ISNA(VLOOKUP('W. VaR &amp; Peak Pos By Trader'!$A44,'Import Peak'!$A$3:HJ$100,HJ$1,FALSE)),0,VLOOKUP('W. VaR &amp; Peak Pos By Trader'!$A44,'Import Peak'!$A$3:HJ$100,HJ$1,FALSE))</f>
        <v>0</v>
      </c>
      <c r="HK45">
        <f>IF(ISNA(VLOOKUP('W. VaR &amp; Peak Pos By Trader'!$A44,'Import Peak'!$A$3:HK$100,HK$1,FALSE)),0,VLOOKUP('W. VaR &amp; Peak Pos By Trader'!$A44,'Import Peak'!$A$3:HK$100,HK$1,FALSE))</f>
        <v>0</v>
      </c>
      <c r="HL45">
        <f>IF(ISNA(VLOOKUP('W. VaR &amp; Peak Pos By Trader'!$A44,'Import Peak'!$A$3:HL$100,HL$1,FALSE)),0,VLOOKUP('W. VaR &amp; Peak Pos By Trader'!$A44,'Import Peak'!$A$3:HL$100,HL$1,FALSE))</f>
        <v>0</v>
      </c>
      <c r="HM45">
        <f>IF(ISNA(VLOOKUP('W. VaR &amp; Peak Pos By Trader'!$A44,'Import Peak'!$A$3:HM$100,HM$1,FALSE)),0,VLOOKUP('W. VaR &amp; Peak Pos By Trader'!$A44,'Import Peak'!$A$3:HM$100,HM$1,FALSE))</f>
        <v>0</v>
      </c>
      <c r="HN45">
        <f>IF(ISNA(VLOOKUP('W. VaR &amp; Peak Pos By Trader'!$A44,'Import Peak'!$A$3:HN$100,HN$1,FALSE)),0,VLOOKUP('W. VaR &amp; Peak Pos By Trader'!$A44,'Import Peak'!$A$3:HN$100,HN$1,FALSE))</f>
        <v>0</v>
      </c>
      <c r="HO45">
        <f>IF(ISNA(VLOOKUP('W. VaR &amp; Peak Pos By Trader'!$A44,'Import Peak'!$A$3:HO$100,HO$1,FALSE)),0,VLOOKUP('W. VaR &amp; Peak Pos By Trader'!$A44,'Import Peak'!$A$3:HO$100,HO$1,FALSE))</f>
        <v>0</v>
      </c>
      <c r="HP45">
        <f>IF(ISNA(VLOOKUP('W. VaR &amp; Peak Pos By Trader'!$A44,'Import Peak'!$A$3:HP$100,HP$1,FALSE)),0,VLOOKUP('W. VaR &amp; Peak Pos By Trader'!$A44,'Import Peak'!$A$3:HP$100,HP$1,FALSE))</f>
        <v>0</v>
      </c>
      <c r="HQ45">
        <f>IF(ISNA(VLOOKUP('W. VaR &amp; Peak Pos By Trader'!$A44,'Import Peak'!$A$3:HQ$100,HQ$1,FALSE)),0,VLOOKUP('W. VaR &amp; Peak Pos By Trader'!$A44,'Import Peak'!$A$3:HQ$100,HQ$1,FALSE))</f>
        <v>0</v>
      </c>
      <c r="HR45">
        <f>IF(ISNA(VLOOKUP('W. VaR &amp; Peak Pos By Trader'!$A44,'Import Peak'!$A$3:HR$100,HR$1,FALSE)),0,VLOOKUP('W. VaR &amp; Peak Pos By Trader'!$A44,'Import Peak'!$A$3:HR$100,HR$1,FALSE))</f>
        <v>0</v>
      </c>
      <c r="HS45">
        <f>IF(ISNA(VLOOKUP('W. VaR &amp; Peak Pos By Trader'!$A44,'Import Peak'!$A$3:HS$100,HS$1,FALSE)),0,VLOOKUP('W. VaR &amp; Peak Pos By Trader'!$A44,'Import Peak'!$A$3:HS$100,HS$1,FALSE))</f>
        <v>0</v>
      </c>
      <c r="HT45">
        <f>IF(ISNA(VLOOKUP('W. VaR &amp; Peak Pos By Trader'!$A44,'Import Peak'!$A$3:HT$100,HT$1,FALSE)),0,VLOOKUP('W. VaR &amp; Peak Pos By Trader'!$A44,'Import Peak'!$A$3:HT$100,HT$1,FALSE))</f>
        <v>0</v>
      </c>
      <c r="HU45">
        <f>IF(ISNA(VLOOKUP('W. VaR &amp; Peak Pos By Trader'!$A44,'Import Peak'!$A$3:HU$100,HU$1,FALSE)),0,VLOOKUP('W. VaR &amp; Peak Pos By Trader'!$A44,'Import Peak'!$A$3:HU$100,HU$1,FALSE))</f>
        <v>0</v>
      </c>
      <c r="HV45">
        <f>IF(ISNA(VLOOKUP('W. VaR &amp; Peak Pos By Trader'!$A44,'Import Peak'!$A$3:HV$100,HV$1,FALSE)),0,VLOOKUP('W. VaR &amp; Peak Pos By Trader'!$A44,'Import Peak'!$A$3:HV$100,HV$1,FALSE))</f>
        <v>0</v>
      </c>
      <c r="HW45">
        <f>IF(ISNA(VLOOKUP('W. VaR &amp; Peak Pos By Trader'!$A44,'Import Peak'!$A$3:HW$100,HW$1,FALSE)),0,VLOOKUP('W. VaR &amp; Peak Pos By Trader'!$A44,'Import Peak'!$A$3:HW$100,HW$1,FALSE))</f>
        <v>0</v>
      </c>
      <c r="HX45">
        <f>IF(ISNA(VLOOKUP('W. VaR &amp; Peak Pos By Trader'!$A44,'Import Peak'!$A$3:HX$100,HX$1,FALSE)),0,VLOOKUP('W. VaR &amp; Peak Pos By Trader'!$A44,'Import Peak'!$A$3:HX$100,HX$1,FALSE))</f>
        <v>0</v>
      </c>
      <c r="HY45">
        <f>IF(ISNA(VLOOKUP('W. VaR &amp; Peak Pos By Trader'!$A44,'Import Peak'!$A$3:HY$100,HY$1,FALSE)),0,VLOOKUP('W. VaR &amp; Peak Pos By Trader'!$A44,'Import Peak'!$A$3:HY$100,HY$1,FALSE))</f>
        <v>0</v>
      </c>
      <c r="HZ45">
        <f>IF(ISNA(VLOOKUP('W. VaR &amp; Peak Pos By Trader'!$A44,'Import Peak'!$A$3:HZ$100,HZ$1,FALSE)),0,VLOOKUP('W. VaR &amp; Peak Pos By Trader'!$A44,'Import Peak'!$A$3:HZ$100,HZ$1,FALSE))</f>
        <v>0</v>
      </c>
      <c r="IA45">
        <f>IF(ISNA(VLOOKUP('W. VaR &amp; Peak Pos By Trader'!$A44,'Import Peak'!$A$3:IA$100,IA$1,FALSE)),0,VLOOKUP('W. VaR &amp; Peak Pos By Trader'!$A44,'Import Peak'!$A$3:IA$100,IA$1,FALSE))</f>
        <v>0</v>
      </c>
      <c r="IB45">
        <f>IF(ISNA(VLOOKUP('W. VaR &amp; Peak Pos By Trader'!$A44,'Import Peak'!$A$3:IB$100,IB$1,FALSE)),0,VLOOKUP('W. VaR &amp; Peak Pos By Trader'!$A44,'Import Peak'!$A$3:IB$100,IB$1,FALSE))</f>
        <v>0</v>
      </c>
      <c r="IC45">
        <f>IF(ISNA(VLOOKUP('W. VaR &amp; Peak Pos By Trader'!$A44,'Import Peak'!$A$3:IC$100,IC$1,FALSE)),0,VLOOKUP('W. VaR &amp; Peak Pos By Trader'!$A44,'Import Peak'!$A$3:IC$100,IC$1,FALSE))</f>
        <v>0</v>
      </c>
    </row>
    <row r="46" spans="1:237">
      <c r="A46" s="20" t="s">
        <v>18</v>
      </c>
      <c r="B46" s="14">
        <f>IF(ISNA(VLOOKUP('W. VaR &amp; Peak Pos By Trader'!$A45,'Import Peak'!$A$3:B$100,B$1,FALSE)),0,VLOOKUP('W. VaR &amp; Peak Pos By Trader'!$A45,'Import Peak'!$A$3:B$100,B$1,FALSE))</f>
        <v>0</v>
      </c>
      <c r="C46" s="14">
        <f>IF(ISNA(VLOOKUP('W. VaR &amp; Peak Pos By Trader'!$A45,'Import Peak'!$A$3:C$100,C$1,FALSE)),0,VLOOKUP('W. VaR &amp; Peak Pos By Trader'!$A45,'Import Peak'!$A$3:C$100,C$1,FALSE))</f>
        <v>0</v>
      </c>
      <c r="D46" s="14">
        <f>IF(ISNA(VLOOKUP('W. VaR &amp; Peak Pos By Trader'!$A45,'Import Peak'!$A$3:D$100,D$1,FALSE)),0,VLOOKUP('W. VaR &amp; Peak Pos By Trader'!$A45,'Import Peak'!$A$3:D$100,D$1,FALSE))</f>
        <v>0</v>
      </c>
      <c r="E46" s="14">
        <f>IF(ISNA(VLOOKUP('W. VaR &amp; Peak Pos By Trader'!$A45,'Import Peak'!$A$3:E$100,E$1,FALSE)),0,VLOOKUP('W. VaR &amp; Peak Pos By Trader'!$A45,'Import Peak'!$A$3:E$100,E$1,FALSE))</f>
        <v>0</v>
      </c>
      <c r="F46" s="14">
        <f>IF(ISNA(VLOOKUP('W. VaR &amp; Peak Pos By Trader'!$A45,'Import Peak'!$A$3:F$100,F$1,FALSE)),0,VLOOKUP('W. VaR &amp; Peak Pos By Trader'!$A45,'Import Peak'!$A$3:F$100,F$1,FALSE))</f>
        <v>0</v>
      </c>
      <c r="G46" s="14">
        <f>IF(ISNA(VLOOKUP('W. VaR &amp; Peak Pos By Trader'!$A45,'Import Peak'!$A$3:G$100,G$1,FALSE)),0,VLOOKUP('W. VaR &amp; Peak Pos By Trader'!$A45,'Import Peak'!$A$3:G$100,G$1,FALSE))</f>
        <v>0</v>
      </c>
      <c r="H46" s="14">
        <f>IF(ISNA(VLOOKUP('W. VaR &amp; Peak Pos By Trader'!$A45,'Import Peak'!$A$3:H$100,H$1,FALSE)),0,VLOOKUP('W. VaR &amp; Peak Pos By Trader'!$A45,'Import Peak'!$A$3:H$100,H$1,FALSE))</f>
        <v>-1300.8979408730338</v>
      </c>
      <c r="I46" s="14">
        <f>IF(ISNA(VLOOKUP('W. VaR &amp; Peak Pos By Trader'!$A45,'Import Peak'!$A$3:I$100,I$1,FALSE)),0,VLOOKUP('W. VaR &amp; Peak Pos By Trader'!$A45,'Import Peak'!$A$3:I$100,I$1,FALSE))</f>
        <v>0</v>
      </c>
      <c r="J46" s="14">
        <f>IF(ISNA(VLOOKUP('W. VaR &amp; Peak Pos By Trader'!$A45,'Import Peak'!$A$3:J$100,J$1,FALSE)),0,VLOOKUP('W. VaR &amp; Peak Pos By Trader'!$A45,'Import Peak'!$A$3:J$100,J$1,FALSE))</f>
        <v>0</v>
      </c>
      <c r="K46" s="14">
        <f>IF(ISNA(VLOOKUP('W. VaR &amp; Peak Pos By Trader'!$A45,'Import Peak'!$A$3:K$100,K$1,FALSE)),0,VLOOKUP('W. VaR &amp; Peak Pos By Trader'!$A45,'Import Peak'!$A$3:K$100,K$1,FALSE))</f>
        <v>0</v>
      </c>
      <c r="L46" s="14">
        <f>IF(ISNA(VLOOKUP('W. VaR &amp; Peak Pos By Trader'!$A45,'Import Peak'!$A$3:L$100,L$1,FALSE)),0,VLOOKUP('W. VaR &amp; Peak Pos By Trader'!$A45,'Import Peak'!$A$3:L$100,L$1,FALSE))</f>
        <v>0</v>
      </c>
      <c r="M46" s="14">
        <f>IF(ISNA(VLOOKUP('W. VaR &amp; Peak Pos By Trader'!$A45,'Import Peak'!$A$3:M$100,M$1,FALSE)),0,VLOOKUP('W. VaR &amp; Peak Pos By Trader'!$A45,'Import Peak'!$A$3:M$100,M$1,FALSE))</f>
        <v>0</v>
      </c>
      <c r="N46" s="14">
        <f>IF(ISNA(VLOOKUP('W. VaR &amp; Peak Pos By Trader'!$A45,'Import Peak'!$A$3:N$100,N$1,FALSE)),0,VLOOKUP('W. VaR &amp; Peak Pos By Trader'!$A45,'Import Peak'!$A$3:N$100,N$1,FALSE))</f>
        <v>0</v>
      </c>
      <c r="O46" s="14">
        <f>IF(ISNA(VLOOKUP('W. VaR &amp; Peak Pos By Trader'!$A45,'Import Peak'!$A$3:O$100,O$1,FALSE)),0,VLOOKUP('W. VaR &amp; Peak Pos By Trader'!$A45,'Import Peak'!$A$3:O$100,O$1,FALSE))</f>
        <v>0</v>
      </c>
      <c r="P46" s="14">
        <f>IF(ISNA(VLOOKUP('W. VaR &amp; Peak Pos By Trader'!$A45,'Import Peak'!$A$3:P$100,P$1,FALSE)),0,VLOOKUP('W. VaR &amp; Peak Pos By Trader'!$A45,'Import Peak'!$A$3:P$100,P$1,FALSE))</f>
        <v>0</v>
      </c>
      <c r="Q46" s="14">
        <f>IF(ISNA(VLOOKUP('W. VaR &amp; Peak Pos By Trader'!$A45,'Import Peak'!$A$3:Q$100,Q$1,FALSE)),0,VLOOKUP('W. VaR &amp; Peak Pos By Trader'!$A45,'Import Peak'!$A$3:Q$100,Q$1,FALSE))</f>
        <v>0</v>
      </c>
      <c r="R46" s="14">
        <f>IF(ISNA(VLOOKUP('W. VaR &amp; Peak Pos By Trader'!$A45,'Import Peak'!$A$3:R$100,R$1,FALSE)),0,VLOOKUP('W. VaR &amp; Peak Pos By Trader'!$A45,'Import Peak'!$A$3:R$100,R$1,FALSE))</f>
        <v>0</v>
      </c>
      <c r="S46" s="14">
        <f>IF(ISNA(VLOOKUP('W. VaR &amp; Peak Pos By Trader'!$A45,'Import Peak'!$A$3:S$100,S$1,FALSE)),0,VLOOKUP('W. VaR &amp; Peak Pos By Trader'!$A45,'Import Peak'!$A$3:S$100,S$1,FALSE))</f>
        <v>0</v>
      </c>
      <c r="T46" s="14">
        <f>IF(ISNA(VLOOKUP('W. VaR &amp; Peak Pos By Trader'!$A45,'Import Peak'!$A$3:T$100,T$1,FALSE)),0,VLOOKUP('W. VaR &amp; Peak Pos By Trader'!$A45,'Import Peak'!$A$3:T$100,T$1,FALSE))</f>
        <v>0</v>
      </c>
      <c r="U46" s="14">
        <f>IF(ISNA(VLOOKUP('W. VaR &amp; Peak Pos By Trader'!$A45,'Import Peak'!$A$3:U$100,U$1,FALSE)),0,VLOOKUP('W. VaR &amp; Peak Pos By Trader'!$A45,'Import Peak'!$A$3:U$100,U$1,FALSE))</f>
        <v>0</v>
      </c>
      <c r="V46" s="14">
        <f>IF(ISNA(VLOOKUP('W. VaR &amp; Peak Pos By Trader'!$A45,'Import Peak'!$A$3:V$100,V$1,FALSE)),0,VLOOKUP('W. VaR &amp; Peak Pos By Trader'!$A45,'Import Peak'!$A$3:V$100,V$1,FALSE))</f>
        <v>0</v>
      </c>
      <c r="W46" s="14">
        <f>IF(ISNA(VLOOKUP('W. VaR &amp; Peak Pos By Trader'!$A45,'Import Peak'!$A$3:W$100,W$1,FALSE)),0,VLOOKUP('W. VaR &amp; Peak Pos By Trader'!$A45,'Import Peak'!$A$3:W$100,W$1,FALSE))</f>
        <v>0</v>
      </c>
      <c r="X46" s="14">
        <f>IF(ISNA(VLOOKUP('W. VaR &amp; Peak Pos By Trader'!$A45,'Import Peak'!$A$3:X$100,X$1,FALSE)),0,VLOOKUP('W. VaR &amp; Peak Pos By Trader'!$A45,'Import Peak'!$A$3:X$100,X$1,FALSE))</f>
        <v>0</v>
      </c>
      <c r="Y46" s="14">
        <f>IF(ISNA(VLOOKUP('W. VaR &amp; Peak Pos By Trader'!$A45,'Import Peak'!$A$3:Y$100,Y$1,FALSE)),0,VLOOKUP('W. VaR &amp; Peak Pos By Trader'!$A45,'Import Peak'!$A$3:Y$100,Y$1,FALSE))</f>
        <v>0</v>
      </c>
      <c r="Z46" s="14">
        <f>IF(ISNA(VLOOKUP('W. VaR &amp; Peak Pos By Trader'!$A45,'Import Peak'!$A$3:Z$100,Z$1,FALSE)),0,VLOOKUP('W. VaR &amp; Peak Pos By Trader'!$A45,'Import Peak'!$A$3:Z$100,Z$1,FALSE))</f>
        <v>0</v>
      </c>
      <c r="AA46" s="14">
        <f>IF(ISNA(VLOOKUP('W. VaR &amp; Peak Pos By Trader'!$A45,'Import Peak'!$A$3:AA$100,AA$1,FALSE)),0,VLOOKUP('W. VaR &amp; Peak Pos By Trader'!$A45,'Import Peak'!$A$3:AA$100,AA$1,FALSE))</f>
        <v>0</v>
      </c>
      <c r="AB46" s="14">
        <f>IF(ISNA(VLOOKUP('W. VaR &amp; Peak Pos By Trader'!$A45,'Import Peak'!$A$3:AB$100,AB$1,FALSE)),0,VLOOKUP('W. VaR &amp; Peak Pos By Trader'!$A45,'Import Peak'!$A$3:AB$100,AB$1,FALSE))</f>
        <v>0</v>
      </c>
      <c r="AC46" s="14">
        <f>IF(ISNA(VLOOKUP('W. VaR &amp; Peak Pos By Trader'!$A45,'Import Peak'!$A$3:AC$100,AC$1,FALSE)),0,VLOOKUP('W. VaR &amp; Peak Pos By Trader'!$A45,'Import Peak'!$A$3:AC$100,AC$1,FALSE))</f>
        <v>0</v>
      </c>
      <c r="AD46" s="14">
        <f>IF(ISNA(VLOOKUP('W. VaR &amp; Peak Pos By Trader'!$A45,'Import Peak'!$A$3:AD$100,AD$1,FALSE)),0,VLOOKUP('W. VaR &amp; Peak Pos By Trader'!$A45,'Import Peak'!$A$3:AD$100,AD$1,FALSE))</f>
        <v>0</v>
      </c>
      <c r="AE46" s="14">
        <f>IF(ISNA(VLOOKUP('W. VaR &amp; Peak Pos By Trader'!$A45,'Import Peak'!$A$3:AE$100,AE$1,FALSE)),0,VLOOKUP('W. VaR &amp; Peak Pos By Trader'!$A45,'Import Peak'!$A$3:AE$100,AE$1,FALSE))</f>
        <v>0</v>
      </c>
      <c r="AF46" s="14">
        <f>IF(ISNA(VLOOKUP('W. VaR &amp; Peak Pos By Trader'!$A45,'Import Peak'!$A$3:AF$100,AF$1,FALSE)),0,VLOOKUP('W. VaR &amp; Peak Pos By Trader'!$A45,'Import Peak'!$A$3:AF$100,AF$1,FALSE))</f>
        <v>0</v>
      </c>
      <c r="AG46" s="14">
        <f>IF(ISNA(VLOOKUP('W. VaR &amp; Peak Pos By Trader'!$A45,'Import Peak'!$A$3:AG$100,AG$1,FALSE)),0,VLOOKUP('W. VaR &amp; Peak Pos By Trader'!$A45,'Import Peak'!$A$3:AG$100,AG$1,FALSE))</f>
        <v>0</v>
      </c>
      <c r="AH46" s="14">
        <f>IF(ISNA(VLOOKUP('W. VaR &amp; Peak Pos By Trader'!$A45,'Import Peak'!$A$3:AH$100,AH$1,FALSE)),0,VLOOKUP('W. VaR &amp; Peak Pos By Trader'!$A45,'Import Peak'!$A$3:AH$100,AH$1,FALSE))</f>
        <v>0</v>
      </c>
      <c r="AI46" s="14">
        <f>IF(ISNA(VLOOKUP('W. VaR &amp; Peak Pos By Trader'!$A45,'Import Peak'!$A$3:AI$100,AI$1,FALSE)),0,VLOOKUP('W. VaR &amp; Peak Pos By Trader'!$A45,'Import Peak'!$A$3:AI$100,AI$1,FALSE))</f>
        <v>0</v>
      </c>
      <c r="AJ46" s="14">
        <f>IF(ISNA(VLOOKUP('W. VaR &amp; Peak Pos By Trader'!$A45,'Import Peak'!$A$3:AJ$100,AJ$1,FALSE)),0,VLOOKUP('W. VaR &amp; Peak Pos By Trader'!$A45,'Import Peak'!$A$3:AJ$100,AJ$1,FALSE))</f>
        <v>0</v>
      </c>
      <c r="AK46" s="14">
        <f>IF(ISNA(VLOOKUP('W. VaR &amp; Peak Pos By Trader'!$A45,'Import Peak'!$A$3:AK$100,AK$1,FALSE)),0,VLOOKUP('W. VaR &amp; Peak Pos By Trader'!$A45,'Import Peak'!$A$3:AK$100,AK$1,FALSE))</f>
        <v>0</v>
      </c>
      <c r="AL46" s="14">
        <f>IF(ISNA(VLOOKUP('W. VaR &amp; Peak Pos By Trader'!$A45,'Import Peak'!$A$3:AL$100,AL$1,FALSE)),0,VLOOKUP('W. VaR &amp; Peak Pos By Trader'!$A45,'Import Peak'!$A$3:AL$100,AL$1,FALSE))</f>
        <v>0</v>
      </c>
      <c r="AM46" s="14">
        <f>IF(ISNA(VLOOKUP('W. VaR &amp; Peak Pos By Trader'!$A45,'Import Peak'!$A$3:AM$100,AM$1,FALSE)),0,VLOOKUP('W. VaR &amp; Peak Pos By Trader'!$A45,'Import Peak'!$A$3:AM$100,AM$1,FALSE))</f>
        <v>0</v>
      </c>
      <c r="AN46" s="14">
        <f>IF(ISNA(VLOOKUP('W. VaR &amp; Peak Pos By Trader'!$A45,'Import Peak'!$A$3:AN$100,AN$1,FALSE)),0,VLOOKUP('W. VaR &amp; Peak Pos By Trader'!$A45,'Import Peak'!$A$3:AN$100,AN$1,FALSE))</f>
        <v>0</v>
      </c>
      <c r="AO46" s="14">
        <f>IF(ISNA(VLOOKUP('W. VaR &amp; Peak Pos By Trader'!$A45,'Import Peak'!$A$3:AO$100,AO$1,FALSE)),0,VLOOKUP('W. VaR &amp; Peak Pos By Trader'!$A45,'Import Peak'!$A$3:AO$100,AO$1,FALSE))</f>
        <v>0</v>
      </c>
      <c r="AP46" s="14">
        <f>IF(ISNA(VLOOKUP('W. VaR &amp; Peak Pos By Trader'!$A45,'Import Peak'!$A$3:AP$100,AP$1,FALSE)),0,VLOOKUP('W. VaR &amp; Peak Pos By Trader'!$A45,'Import Peak'!$A$3:AP$100,AP$1,FALSE))</f>
        <v>0</v>
      </c>
      <c r="AQ46" s="14">
        <f>IF(ISNA(VLOOKUP('W. VaR &amp; Peak Pos By Trader'!$A45,'Import Peak'!$A$3:AQ$100,AQ$1,FALSE)),0,VLOOKUP('W. VaR &amp; Peak Pos By Trader'!$A45,'Import Peak'!$A$3:AQ$100,AQ$1,FALSE))</f>
        <v>0</v>
      </c>
      <c r="AR46" s="14">
        <f>IF(ISNA(VLOOKUP('W. VaR &amp; Peak Pos By Trader'!$A45,'Import Peak'!$A$3:AR$100,AR$1,FALSE)),0,VLOOKUP('W. VaR &amp; Peak Pos By Trader'!$A45,'Import Peak'!$A$3:AR$100,AR$1,FALSE))</f>
        <v>0</v>
      </c>
      <c r="AS46" s="14">
        <f>IF(ISNA(VLOOKUP('W. VaR &amp; Peak Pos By Trader'!$A45,'Import Peak'!$A$3:AS$100,AS$1,FALSE)),0,VLOOKUP('W. VaR &amp; Peak Pos By Trader'!$A45,'Import Peak'!$A$3:AS$100,AS$1,FALSE))</f>
        <v>0</v>
      </c>
      <c r="AT46" s="14">
        <f>IF(ISNA(VLOOKUP('W. VaR &amp; Peak Pos By Trader'!$A45,'Import Peak'!$A$3:AT$100,AT$1,FALSE)),0,VLOOKUP('W. VaR &amp; Peak Pos By Trader'!$A45,'Import Peak'!$A$3:AT$100,AT$1,FALSE))</f>
        <v>0</v>
      </c>
      <c r="AU46" s="14">
        <f>IF(ISNA(VLOOKUP('W. VaR &amp; Peak Pos By Trader'!$A45,'Import Peak'!$A$3:AU$100,AU$1,FALSE)),0,VLOOKUP('W. VaR &amp; Peak Pos By Trader'!$A45,'Import Peak'!$A$3:AU$100,AU$1,FALSE))</f>
        <v>0</v>
      </c>
      <c r="AV46" s="14">
        <f>IF(ISNA(VLOOKUP('W. VaR &amp; Peak Pos By Trader'!$A45,'Import Peak'!$A$3:AV$100,AV$1,FALSE)),0,VLOOKUP('W. VaR &amp; Peak Pos By Trader'!$A45,'Import Peak'!$A$3:AV$100,AV$1,FALSE))</f>
        <v>0</v>
      </c>
      <c r="AW46" s="14">
        <f>IF(ISNA(VLOOKUP('W. VaR &amp; Peak Pos By Trader'!$A45,'Import Peak'!$A$3:AW$100,AW$1,FALSE)),0,VLOOKUP('W. VaR &amp; Peak Pos By Trader'!$A45,'Import Peak'!$A$3:AW$100,AW$1,FALSE))</f>
        <v>0</v>
      </c>
      <c r="AX46" s="14">
        <f>IF(ISNA(VLOOKUP('W. VaR &amp; Peak Pos By Trader'!$A45,'Import Peak'!$A$3:AX$100,AX$1,FALSE)),0,VLOOKUP('W. VaR &amp; Peak Pos By Trader'!$A45,'Import Peak'!$A$3:AX$100,AX$1,FALSE))</f>
        <v>0</v>
      </c>
      <c r="AY46" s="14">
        <f>IF(ISNA(VLOOKUP('W. VaR &amp; Peak Pos By Trader'!$A45,'Import Peak'!$A$3:AY$100,AY$1,FALSE)),0,VLOOKUP('W. VaR &amp; Peak Pos By Trader'!$A45,'Import Peak'!$A$3:AY$100,AY$1,FALSE))</f>
        <v>0</v>
      </c>
      <c r="AZ46" s="14">
        <f>IF(ISNA(VLOOKUP('W. VaR &amp; Peak Pos By Trader'!$A45,'Import Peak'!$A$3:AZ$100,AZ$1,FALSE)),0,VLOOKUP('W. VaR &amp; Peak Pos By Trader'!$A45,'Import Peak'!$A$3:AZ$100,AZ$1,FALSE))</f>
        <v>0</v>
      </c>
      <c r="BA46" s="14">
        <f>IF(ISNA(VLOOKUP('W. VaR &amp; Peak Pos By Trader'!$A45,'Import Peak'!$A$3:BA$100,BA$1,FALSE)),0,VLOOKUP('W. VaR &amp; Peak Pos By Trader'!$A45,'Import Peak'!$A$3:BA$100,BA$1,FALSE))</f>
        <v>0</v>
      </c>
      <c r="BB46" s="14">
        <f>IF(ISNA(VLOOKUP('W. VaR &amp; Peak Pos By Trader'!$A45,'Import Peak'!$A$3:BB$100,BB$1,FALSE)),0,VLOOKUP('W. VaR &amp; Peak Pos By Trader'!$A45,'Import Peak'!$A$3:BB$100,BB$1,FALSE))</f>
        <v>0</v>
      </c>
      <c r="BC46" s="14">
        <f>IF(ISNA(VLOOKUP('W. VaR &amp; Peak Pos By Trader'!$A45,'Import Peak'!$A$3:BC$100,BC$1,FALSE)),0,VLOOKUP('W. VaR &amp; Peak Pos By Trader'!$A45,'Import Peak'!$A$3:BC$100,BC$1,FALSE))</f>
        <v>0</v>
      </c>
      <c r="BD46" s="14">
        <f>IF(ISNA(VLOOKUP('W. VaR &amp; Peak Pos By Trader'!$A45,'Import Peak'!$A$3:BD$100,BD$1,FALSE)),0,VLOOKUP('W. VaR &amp; Peak Pos By Trader'!$A45,'Import Peak'!$A$3:BD$100,BD$1,FALSE))</f>
        <v>0</v>
      </c>
      <c r="BE46" s="14">
        <f>IF(ISNA(VLOOKUP('W. VaR &amp; Peak Pos By Trader'!$A45,'Import Peak'!$A$3:BE$100,BE$1,FALSE)),0,VLOOKUP('W. VaR &amp; Peak Pos By Trader'!$A45,'Import Peak'!$A$3:BE$100,BE$1,FALSE))</f>
        <v>0</v>
      </c>
      <c r="BF46" s="14">
        <f>IF(ISNA(VLOOKUP('W. VaR &amp; Peak Pos By Trader'!$A45,'Import Peak'!$A$3:BF$100,BF$1,FALSE)),0,VLOOKUP('W. VaR &amp; Peak Pos By Trader'!$A45,'Import Peak'!$A$3:BF$100,BF$1,FALSE))</f>
        <v>0</v>
      </c>
      <c r="BG46" s="14">
        <f>IF(ISNA(VLOOKUP('W. VaR &amp; Peak Pos By Trader'!$A45,'Import Peak'!$A$3:BG$100,BG$1,FALSE)),0,VLOOKUP('W. VaR &amp; Peak Pos By Trader'!$A45,'Import Peak'!$A$3:BG$100,BG$1,FALSE))</f>
        <v>0</v>
      </c>
      <c r="BH46" s="14">
        <f>IF(ISNA(VLOOKUP('W. VaR &amp; Peak Pos By Trader'!$A45,'Import Peak'!$A$3:BH$100,BH$1,FALSE)),0,VLOOKUP('W. VaR &amp; Peak Pos By Trader'!$A45,'Import Peak'!$A$3:BH$100,BH$1,FALSE))</f>
        <v>0</v>
      </c>
      <c r="BI46" s="14">
        <f>IF(ISNA(VLOOKUP('W. VaR &amp; Peak Pos By Trader'!$A45,'Import Peak'!$A$3:BI$100,BI$1,FALSE)),0,VLOOKUP('W. VaR &amp; Peak Pos By Trader'!$A45,'Import Peak'!$A$3:BI$100,BI$1,FALSE))</f>
        <v>0</v>
      </c>
      <c r="BJ46" s="14">
        <f>IF(ISNA(VLOOKUP('W. VaR &amp; Peak Pos By Trader'!$A45,'Import Peak'!$A$3:BJ$100,BJ$1,FALSE)),0,VLOOKUP('W. VaR &amp; Peak Pos By Trader'!$A45,'Import Peak'!$A$3:BJ$100,BJ$1,FALSE))</f>
        <v>0</v>
      </c>
      <c r="BK46" s="14">
        <f>IF(ISNA(VLOOKUP('W. VaR &amp; Peak Pos By Trader'!$A45,'Import Peak'!$A$3:BK$100,BK$1,FALSE)),0,VLOOKUP('W. VaR &amp; Peak Pos By Trader'!$A45,'Import Peak'!$A$3:BK$100,BK$1,FALSE))</f>
        <v>0</v>
      </c>
      <c r="BL46" s="14">
        <f>IF(ISNA(VLOOKUP('W. VaR &amp; Peak Pos By Trader'!$A45,'Import Peak'!$A$3:BL$100,BL$1,FALSE)),0,VLOOKUP('W. VaR &amp; Peak Pos By Trader'!$A45,'Import Peak'!$A$3:BL$100,BL$1,FALSE))</f>
        <v>0</v>
      </c>
      <c r="BM46" s="14">
        <f>IF(ISNA(VLOOKUP('W. VaR &amp; Peak Pos By Trader'!$A45,'Import Peak'!$A$3:BM$100,BM$1,FALSE)),0,VLOOKUP('W. VaR &amp; Peak Pos By Trader'!$A45,'Import Peak'!$A$3:BM$100,BM$1,FALSE))</f>
        <v>0</v>
      </c>
      <c r="BN46" s="14">
        <f>IF(ISNA(VLOOKUP('W. VaR &amp; Peak Pos By Trader'!$A45,'Import Peak'!$A$3:BN$100,BN$1,FALSE)),0,VLOOKUP('W. VaR &amp; Peak Pos By Trader'!$A45,'Import Peak'!$A$3:BN$100,BN$1,FALSE))</f>
        <v>0</v>
      </c>
      <c r="BO46" s="14">
        <f>IF(ISNA(VLOOKUP('W. VaR &amp; Peak Pos By Trader'!$A45,'Import Peak'!$A$3:BO$100,BO$1,FALSE)),0,VLOOKUP('W. VaR &amp; Peak Pos By Trader'!$A45,'Import Peak'!$A$3:BO$100,BO$1,FALSE))</f>
        <v>0</v>
      </c>
      <c r="BP46" s="14">
        <f>IF(ISNA(VLOOKUP('W. VaR &amp; Peak Pos By Trader'!$A45,'Import Peak'!$A$3:BP$100,BP$1,FALSE)),0,VLOOKUP('W. VaR &amp; Peak Pos By Trader'!$A45,'Import Peak'!$A$3:BP$100,BP$1,FALSE))</f>
        <v>0</v>
      </c>
      <c r="BQ46" s="14">
        <f>IF(ISNA(VLOOKUP('W. VaR &amp; Peak Pos By Trader'!$A45,'Import Peak'!$A$3:BQ$100,BQ$1,FALSE)),0,VLOOKUP('W. VaR &amp; Peak Pos By Trader'!$A45,'Import Peak'!$A$3:BQ$100,BQ$1,FALSE))</f>
        <v>0</v>
      </c>
      <c r="BR46" s="14">
        <f>IF(ISNA(VLOOKUP('W. VaR &amp; Peak Pos By Trader'!$A45,'Import Peak'!$A$3:BR$100,BR$1,FALSE)),0,VLOOKUP('W. VaR &amp; Peak Pos By Trader'!$A45,'Import Peak'!$A$3:BR$100,BR$1,FALSE))</f>
        <v>0</v>
      </c>
      <c r="BS46" s="14">
        <f>IF(ISNA(VLOOKUP('W. VaR &amp; Peak Pos By Trader'!$A45,'Import Peak'!$A$3:BS$100,BS$1,FALSE)),0,VLOOKUP('W. VaR &amp; Peak Pos By Trader'!$A45,'Import Peak'!$A$3:BS$100,BS$1,FALSE))</f>
        <v>0</v>
      </c>
      <c r="BT46" s="14">
        <f>IF(ISNA(VLOOKUP('W. VaR &amp; Peak Pos By Trader'!$A45,'Import Peak'!$A$3:BT$100,BT$1,FALSE)),0,VLOOKUP('W. VaR &amp; Peak Pos By Trader'!$A45,'Import Peak'!$A$3:BT$100,BT$1,FALSE))</f>
        <v>0</v>
      </c>
      <c r="BU46" s="14">
        <f>IF(ISNA(VLOOKUP('W. VaR &amp; Peak Pos By Trader'!$A45,'Import Peak'!$A$3:BU$100,BU$1,FALSE)),0,VLOOKUP('W. VaR &amp; Peak Pos By Trader'!$A45,'Import Peak'!$A$3:BU$100,BU$1,FALSE))</f>
        <v>0</v>
      </c>
      <c r="BV46" s="14">
        <f>IF(ISNA(VLOOKUP('W. VaR &amp; Peak Pos By Trader'!$A45,'Import Peak'!$A$3:BV$100,BV$1,FALSE)),0,VLOOKUP('W. VaR &amp; Peak Pos By Trader'!$A45,'Import Peak'!$A$3:BV$100,BV$1,FALSE))</f>
        <v>0</v>
      </c>
      <c r="BW46" s="14">
        <f>IF(ISNA(VLOOKUP('W. VaR &amp; Peak Pos By Trader'!$A45,'Import Peak'!$A$3:BW$100,BW$1,FALSE)),0,VLOOKUP('W. VaR &amp; Peak Pos By Trader'!$A45,'Import Peak'!$A$3:BW$100,BW$1,FALSE))</f>
        <v>0</v>
      </c>
      <c r="BX46" s="14">
        <f>IF(ISNA(VLOOKUP('W. VaR &amp; Peak Pos By Trader'!$A45,'Import Peak'!$A$3:BX$100,BX$1,FALSE)),0,VLOOKUP('W. VaR &amp; Peak Pos By Trader'!$A45,'Import Peak'!$A$3:BX$100,BX$1,FALSE))</f>
        <v>0</v>
      </c>
      <c r="BY46" s="14">
        <f>IF(ISNA(VLOOKUP('W. VaR &amp; Peak Pos By Trader'!$A45,'Import Peak'!$A$3:BY$100,BY$1,FALSE)),0,VLOOKUP('W. VaR &amp; Peak Pos By Trader'!$A45,'Import Peak'!$A$3:BY$100,BY$1,FALSE))</f>
        <v>0</v>
      </c>
      <c r="BZ46" s="14">
        <f>IF(ISNA(VLOOKUP('W. VaR &amp; Peak Pos By Trader'!$A45,'Import Peak'!$A$3:BZ$100,BZ$1,FALSE)),0,VLOOKUP('W. VaR &amp; Peak Pos By Trader'!$A45,'Import Peak'!$A$3:BZ$100,BZ$1,FALSE))</f>
        <v>0</v>
      </c>
      <c r="CA46" s="14">
        <f>IF(ISNA(VLOOKUP('W. VaR &amp; Peak Pos By Trader'!$A45,'Import Peak'!$A$3:CA$100,CA$1,FALSE)),0,VLOOKUP('W. VaR &amp; Peak Pos By Trader'!$A45,'Import Peak'!$A$3:CA$100,CA$1,FALSE))</f>
        <v>0</v>
      </c>
      <c r="CB46" s="14">
        <f>IF(ISNA(VLOOKUP('W. VaR &amp; Peak Pos By Trader'!$A45,'Import Peak'!$A$3:CB$100,CB$1,FALSE)),0,VLOOKUP('W. VaR &amp; Peak Pos By Trader'!$A45,'Import Peak'!$A$3:CB$100,CB$1,FALSE))</f>
        <v>0</v>
      </c>
      <c r="CC46" s="14">
        <f>IF(ISNA(VLOOKUP('W. VaR &amp; Peak Pos By Trader'!$A45,'Import Peak'!$A$3:CC$100,CC$1,FALSE)),0,VLOOKUP('W. VaR &amp; Peak Pos By Trader'!$A45,'Import Peak'!$A$3:CC$100,CC$1,FALSE))</f>
        <v>0</v>
      </c>
      <c r="CD46" s="14">
        <f>IF(ISNA(VLOOKUP('W. VaR &amp; Peak Pos By Trader'!$A45,'Import Peak'!$A$3:CD$100,CD$1,FALSE)),0,VLOOKUP('W. VaR &amp; Peak Pos By Trader'!$A45,'Import Peak'!$A$3:CD$100,CD$1,FALSE))</f>
        <v>0</v>
      </c>
      <c r="CE46" s="14">
        <f>IF(ISNA(VLOOKUP('W. VaR &amp; Peak Pos By Trader'!$A45,'Import Peak'!$A$3:CE$100,CE$1,FALSE)),0,VLOOKUP('W. VaR &amp; Peak Pos By Trader'!$A45,'Import Peak'!$A$3:CE$100,CE$1,FALSE))</f>
        <v>0</v>
      </c>
      <c r="CF46" s="14">
        <f>IF(ISNA(VLOOKUP('W. VaR &amp; Peak Pos By Trader'!$A45,'Import Peak'!$A$3:CF$100,CF$1,FALSE)),0,VLOOKUP('W. VaR &amp; Peak Pos By Trader'!$A45,'Import Peak'!$A$3:CF$100,CF$1,FALSE))</f>
        <v>0</v>
      </c>
      <c r="CG46" s="14">
        <f>IF(ISNA(VLOOKUP('W. VaR &amp; Peak Pos By Trader'!$A45,'Import Peak'!$A$3:CG$100,CG$1,FALSE)),0,VLOOKUP('W. VaR &amp; Peak Pos By Trader'!$A45,'Import Peak'!$A$3:CG$100,CG$1,FALSE))</f>
        <v>0</v>
      </c>
      <c r="CH46" s="14">
        <f>IF(ISNA(VLOOKUP('W. VaR &amp; Peak Pos By Trader'!$A45,'Import Peak'!$A$3:CH$100,CH$1,FALSE)),0,VLOOKUP('W. VaR &amp; Peak Pos By Trader'!$A45,'Import Peak'!$A$3:CH$100,CH$1,FALSE))</f>
        <v>0</v>
      </c>
      <c r="CI46" s="14">
        <f>IF(ISNA(VLOOKUP('W. VaR &amp; Peak Pos By Trader'!$A45,'Import Peak'!$A$3:CI$100,CI$1,FALSE)),0,VLOOKUP('W. VaR &amp; Peak Pos By Trader'!$A45,'Import Peak'!$A$3:CI$100,CI$1,FALSE))</f>
        <v>0</v>
      </c>
      <c r="CJ46" s="14">
        <f>IF(ISNA(VLOOKUP('W. VaR &amp; Peak Pos By Trader'!$A45,'Import Peak'!$A$3:CJ$100,CJ$1,FALSE)),0,VLOOKUP('W. VaR &amp; Peak Pos By Trader'!$A45,'Import Peak'!$A$3:CJ$100,CJ$1,FALSE))</f>
        <v>0</v>
      </c>
      <c r="CK46" s="14">
        <f>IF(ISNA(VLOOKUP('W. VaR &amp; Peak Pos By Trader'!$A45,'Import Peak'!$A$3:CK$100,CK$1,FALSE)),0,VLOOKUP('W. VaR &amp; Peak Pos By Trader'!$A45,'Import Peak'!$A$3:CK$100,CK$1,FALSE))</f>
        <v>0</v>
      </c>
      <c r="CL46" s="14">
        <f>IF(ISNA(VLOOKUP('W. VaR &amp; Peak Pos By Trader'!$A45,'Import Peak'!$A$3:CL$100,CL$1,FALSE)),0,VLOOKUP('W. VaR &amp; Peak Pos By Trader'!$A45,'Import Peak'!$A$3:CL$100,CL$1,FALSE))</f>
        <v>0</v>
      </c>
      <c r="CM46" s="14">
        <f>IF(ISNA(VLOOKUP('W. VaR &amp; Peak Pos By Trader'!$A45,'Import Peak'!$A$3:CM$100,CM$1,FALSE)),0,VLOOKUP('W. VaR &amp; Peak Pos By Trader'!$A45,'Import Peak'!$A$3:CM$100,CM$1,FALSE))</f>
        <v>0</v>
      </c>
      <c r="CN46" s="14">
        <f>IF(ISNA(VLOOKUP('W. VaR &amp; Peak Pos By Trader'!$A45,'Import Peak'!$A$3:CN$100,CN$1,FALSE)),0,VLOOKUP('W. VaR &amp; Peak Pos By Trader'!$A45,'Import Peak'!$A$3:CN$100,CN$1,FALSE))</f>
        <v>0</v>
      </c>
      <c r="CO46" s="14">
        <f>IF(ISNA(VLOOKUP('W. VaR &amp; Peak Pos By Trader'!$A45,'Import Peak'!$A$3:CO$100,CO$1,FALSE)),0,VLOOKUP('W. VaR &amp; Peak Pos By Trader'!$A45,'Import Peak'!$A$3:CO$100,CO$1,FALSE))</f>
        <v>0</v>
      </c>
      <c r="CP46" s="14">
        <f>IF(ISNA(VLOOKUP('W. VaR &amp; Peak Pos By Trader'!$A45,'Import Peak'!$A$3:CP$100,CP$1,FALSE)),0,VLOOKUP('W. VaR &amp; Peak Pos By Trader'!$A45,'Import Peak'!$A$3:CP$100,CP$1,FALSE))</f>
        <v>0</v>
      </c>
      <c r="CQ46" s="14">
        <f>IF(ISNA(VLOOKUP('W. VaR &amp; Peak Pos By Trader'!$A45,'Import Peak'!$A$3:CQ$100,CQ$1,FALSE)),0,VLOOKUP('W. VaR &amp; Peak Pos By Trader'!$A45,'Import Peak'!$A$3:CQ$100,CQ$1,FALSE))</f>
        <v>0</v>
      </c>
      <c r="CR46" s="14">
        <f>IF(ISNA(VLOOKUP('W. VaR &amp; Peak Pos By Trader'!$A45,'Import Peak'!$A$3:CR$100,CR$1,FALSE)),0,VLOOKUP('W. VaR &amp; Peak Pos By Trader'!$A45,'Import Peak'!$A$3:CR$100,CR$1,FALSE))</f>
        <v>0</v>
      </c>
      <c r="CS46" s="14">
        <f>IF(ISNA(VLOOKUP('W. VaR &amp; Peak Pos By Trader'!$A45,'Import Peak'!$A$3:CS$100,CS$1,FALSE)),0,VLOOKUP('W. VaR &amp; Peak Pos By Trader'!$A45,'Import Peak'!$A$3:CS$100,CS$1,FALSE))</f>
        <v>0</v>
      </c>
      <c r="CT46" s="14">
        <f>IF(ISNA(VLOOKUP('W. VaR &amp; Peak Pos By Trader'!$A45,'Import Peak'!$A$3:CT$100,CT$1,FALSE)),0,VLOOKUP('W. VaR &amp; Peak Pos By Trader'!$A45,'Import Peak'!$A$3:CT$100,CT$1,FALSE))</f>
        <v>0</v>
      </c>
      <c r="CU46" s="14">
        <f>IF(ISNA(VLOOKUP('W. VaR &amp; Peak Pos By Trader'!$A45,'Import Peak'!$A$3:CU$100,CU$1,FALSE)),0,VLOOKUP('W. VaR &amp; Peak Pos By Trader'!$A45,'Import Peak'!$A$3:CU$100,CU$1,FALSE))</f>
        <v>0</v>
      </c>
      <c r="CV46" s="14">
        <f>IF(ISNA(VLOOKUP('W. VaR &amp; Peak Pos By Trader'!$A45,'Import Peak'!$A$3:CV$100,CV$1,FALSE)),0,VLOOKUP('W. VaR &amp; Peak Pos By Trader'!$A45,'Import Peak'!$A$3:CV$100,CV$1,FALSE))</f>
        <v>0</v>
      </c>
      <c r="CW46" s="14">
        <f>IF(ISNA(VLOOKUP('W. VaR &amp; Peak Pos By Trader'!$A45,'Import Peak'!$A$3:CW$100,CW$1,FALSE)),0,VLOOKUP('W. VaR &amp; Peak Pos By Trader'!$A45,'Import Peak'!$A$3:CW$100,CW$1,FALSE))</f>
        <v>0</v>
      </c>
      <c r="CX46" s="14">
        <f>IF(ISNA(VLOOKUP('W. VaR &amp; Peak Pos By Trader'!$A45,'Import Peak'!$A$3:CX$100,CX$1,FALSE)),0,VLOOKUP('W. VaR &amp; Peak Pos By Trader'!$A45,'Import Peak'!$A$3:CX$100,CX$1,FALSE))</f>
        <v>0</v>
      </c>
      <c r="CY46" s="14">
        <f>IF(ISNA(VLOOKUP('W. VaR &amp; Peak Pos By Trader'!$A45,'Import Peak'!$A$3:CY$100,CY$1,FALSE)),0,VLOOKUP('W. VaR &amp; Peak Pos By Trader'!$A45,'Import Peak'!$A$3:CY$100,CY$1,FALSE))</f>
        <v>0</v>
      </c>
      <c r="CZ46" s="14">
        <f>IF(ISNA(VLOOKUP('W. VaR &amp; Peak Pos By Trader'!$A45,'Import Peak'!$A$3:CZ$100,CZ$1,FALSE)),0,VLOOKUP('W. VaR &amp; Peak Pos By Trader'!$A45,'Import Peak'!$A$3:CZ$100,CZ$1,FALSE))</f>
        <v>0</v>
      </c>
      <c r="DA46" s="14">
        <f>IF(ISNA(VLOOKUP('W. VaR &amp; Peak Pos By Trader'!$A45,'Import Peak'!$A$3:DA$100,DA$1,FALSE)),0,VLOOKUP('W. VaR &amp; Peak Pos By Trader'!$A45,'Import Peak'!$A$3:DA$100,DA$1,FALSE))</f>
        <v>0</v>
      </c>
      <c r="DB46" s="14">
        <f>IF(ISNA(VLOOKUP('W. VaR &amp; Peak Pos By Trader'!$A45,'Import Peak'!$A$3:DB$100,DB$1,FALSE)),0,VLOOKUP('W. VaR &amp; Peak Pos By Trader'!$A45,'Import Peak'!$A$3:DB$100,DB$1,FALSE))</f>
        <v>0</v>
      </c>
      <c r="DC46" s="14">
        <f>IF(ISNA(VLOOKUP('W. VaR &amp; Peak Pos By Trader'!$A45,'Import Peak'!$A$3:DC$100,DC$1,FALSE)),0,VLOOKUP('W. VaR &amp; Peak Pos By Trader'!$A45,'Import Peak'!$A$3:DC$100,DC$1,FALSE))</f>
        <v>0</v>
      </c>
      <c r="DD46" s="14">
        <f>IF(ISNA(VLOOKUP('W. VaR &amp; Peak Pos By Trader'!$A45,'Import Peak'!$A$3:DD$100,DD$1,FALSE)),0,VLOOKUP('W. VaR &amp; Peak Pos By Trader'!$A45,'Import Peak'!$A$3:DD$100,DD$1,FALSE))</f>
        <v>0</v>
      </c>
      <c r="DE46" s="14">
        <f>IF(ISNA(VLOOKUP('W. VaR &amp; Peak Pos By Trader'!$A45,'Import Peak'!$A$3:DE$100,DE$1,FALSE)),0,VLOOKUP('W. VaR &amp; Peak Pos By Trader'!$A45,'Import Peak'!$A$3:DE$100,DE$1,FALSE))</f>
        <v>0</v>
      </c>
      <c r="DF46" s="14">
        <f>IF(ISNA(VLOOKUP('W. VaR &amp; Peak Pos By Trader'!$A45,'Import Peak'!$A$3:DF$100,DF$1,FALSE)),0,VLOOKUP('W. VaR &amp; Peak Pos By Trader'!$A45,'Import Peak'!$A$3:DF$100,DF$1,FALSE))</f>
        <v>0</v>
      </c>
      <c r="DG46" s="14">
        <f>IF(ISNA(VLOOKUP('W. VaR &amp; Peak Pos By Trader'!$A45,'Import Peak'!$A$3:DG$100,DG$1,FALSE)),0,VLOOKUP('W. VaR &amp; Peak Pos By Trader'!$A45,'Import Peak'!$A$3:DG$100,DG$1,FALSE))</f>
        <v>0</v>
      </c>
      <c r="DH46" s="14">
        <f>IF(ISNA(VLOOKUP('W. VaR &amp; Peak Pos By Trader'!$A45,'Import Peak'!$A$3:DH$100,DH$1,FALSE)),0,VLOOKUP('W. VaR &amp; Peak Pos By Trader'!$A45,'Import Peak'!$A$3:DH$100,DH$1,FALSE))</f>
        <v>0</v>
      </c>
      <c r="DI46" s="14">
        <f>IF(ISNA(VLOOKUP('W. VaR &amp; Peak Pos By Trader'!$A45,'Import Peak'!$A$3:DI$100,DI$1,FALSE)),0,VLOOKUP('W. VaR &amp; Peak Pos By Trader'!$A45,'Import Peak'!$A$3:DI$100,DI$1,FALSE))</f>
        <v>0</v>
      </c>
      <c r="DJ46" s="14">
        <f>IF(ISNA(VLOOKUP('W. VaR &amp; Peak Pos By Trader'!$A45,'Import Peak'!$A$3:DJ$100,DJ$1,FALSE)),0,VLOOKUP('W. VaR &amp; Peak Pos By Trader'!$A45,'Import Peak'!$A$3:DJ$100,DJ$1,FALSE))</f>
        <v>0</v>
      </c>
      <c r="DK46" s="14">
        <f>IF(ISNA(VLOOKUP('W. VaR &amp; Peak Pos By Trader'!$A45,'Import Peak'!$A$3:DK$100,DK$1,FALSE)),0,VLOOKUP('W. VaR &amp; Peak Pos By Trader'!$A45,'Import Peak'!$A$3:DK$100,DK$1,FALSE))</f>
        <v>0</v>
      </c>
      <c r="DL46" s="14">
        <f>IF(ISNA(VLOOKUP('W. VaR &amp; Peak Pos By Trader'!$A45,'Import Peak'!$A$3:DL$100,DL$1,FALSE)),0,VLOOKUP('W. VaR &amp; Peak Pos By Trader'!$A45,'Import Peak'!$A$3:DL$100,DL$1,FALSE))</f>
        <v>0</v>
      </c>
      <c r="DM46" s="14">
        <f>IF(ISNA(VLOOKUP('W. VaR &amp; Peak Pos By Trader'!$A45,'Import Peak'!$A$3:DM$100,DM$1,FALSE)),0,VLOOKUP('W. VaR &amp; Peak Pos By Trader'!$A45,'Import Peak'!$A$3:DM$100,DM$1,FALSE))</f>
        <v>0</v>
      </c>
      <c r="DN46" s="14">
        <f>IF(ISNA(VLOOKUP('W. VaR &amp; Peak Pos By Trader'!$A45,'Import Peak'!$A$3:DN$100,DN$1,FALSE)),0,VLOOKUP('W. VaR &amp; Peak Pos By Trader'!$A45,'Import Peak'!$A$3:DN$100,DN$1,FALSE))</f>
        <v>0</v>
      </c>
      <c r="DO46" s="14">
        <f>IF(ISNA(VLOOKUP('W. VaR &amp; Peak Pos By Trader'!$A45,'Import Peak'!$A$3:DO$100,DO$1,FALSE)),0,VLOOKUP('W. VaR &amp; Peak Pos By Trader'!$A45,'Import Peak'!$A$3:DO$100,DO$1,FALSE))</f>
        <v>0</v>
      </c>
      <c r="DP46" s="14">
        <f>IF(ISNA(VLOOKUP('W. VaR &amp; Peak Pos By Trader'!$A45,'Import Peak'!$A$3:DP$100,DP$1,FALSE)),0,VLOOKUP('W. VaR &amp; Peak Pos By Trader'!$A45,'Import Peak'!$A$3:DP$100,DP$1,FALSE))</f>
        <v>0</v>
      </c>
      <c r="DQ46" s="14">
        <f>IF(ISNA(VLOOKUP('W. VaR &amp; Peak Pos By Trader'!$A45,'Import Peak'!$A$3:DQ$100,DQ$1,FALSE)),0,VLOOKUP('W. VaR &amp; Peak Pos By Trader'!$A45,'Import Peak'!$A$3:DQ$100,DQ$1,FALSE))</f>
        <v>0</v>
      </c>
      <c r="DR46" s="14">
        <f>IF(ISNA(VLOOKUP('W. VaR &amp; Peak Pos By Trader'!$A45,'Import Peak'!$A$3:DR$100,DR$1,FALSE)),0,VLOOKUP('W. VaR &amp; Peak Pos By Trader'!$A45,'Import Peak'!$A$3:DR$100,DR$1,FALSE))</f>
        <v>0</v>
      </c>
      <c r="DS46" s="14">
        <f>IF(ISNA(VLOOKUP('W. VaR &amp; Peak Pos By Trader'!$A45,'Import Peak'!$A$3:DS$100,DS$1,FALSE)),0,VLOOKUP('W. VaR &amp; Peak Pos By Trader'!$A45,'Import Peak'!$A$3:DS$100,DS$1,FALSE))</f>
        <v>0</v>
      </c>
      <c r="DT46" s="14">
        <f>IF(ISNA(VLOOKUP('W. VaR &amp; Peak Pos By Trader'!$A45,'Import Peak'!$A$3:DT$100,DT$1,FALSE)),0,VLOOKUP('W. VaR &amp; Peak Pos By Trader'!$A45,'Import Peak'!$A$3:DT$100,DT$1,FALSE))</f>
        <v>0</v>
      </c>
      <c r="DU46" s="14">
        <f>IF(ISNA(VLOOKUP('W. VaR &amp; Peak Pos By Trader'!$A45,'Import Peak'!$A$3:DU$100,DU$1,FALSE)),0,VLOOKUP('W. VaR &amp; Peak Pos By Trader'!$A45,'Import Peak'!$A$3:DU$100,DU$1,FALSE))</f>
        <v>0</v>
      </c>
      <c r="DV46" s="14">
        <f>IF(ISNA(VLOOKUP('W. VaR &amp; Peak Pos By Trader'!$A45,'Import Peak'!$A$3:DV$100,DV$1,FALSE)),0,VLOOKUP('W. VaR &amp; Peak Pos By Trader'!$A45,'Import Peak'!$A$3:DV$100,DV$1,FALSE))</f>
        <v>0</v>
      </c>
      <c r="DW46" s="14">
        <f>IF(ISNA(VLOOKUP('W. VaR &amp; Peak Pos By Trader'!$A45,'Import Peak'!$A$3:DW$100,DW$1,FALSE)),0,VLOOKUP('W. VaR &amp; Peak Pos By Trader'!$A45,'Import Peak'!$A$3:DW$100,DW$1,FALSE))</f>
        <v>0</v>
      </c>
      <c r="DX46" s="14">
        <f>IF(ISNA(VLOOKUP('W. VaR &amp; Peak Pos By Trader'!$A45,'Import Peak'!$A$3:DX$100,DX$1,FALSE)),0,VLOOKUP('W. VaR &amp; Peak Pos By Trader'!$A45,'Import Peak'!$A$3:DX$100,DX$1,FALSE))</f>
        <v>0</v>
      </c>
      <c r="DY46" s="14">
        <f>IF(ISNA(VLOOKUP('W. VaR &amp; Peak Pos By Trader'!$A45,'Import Peak'!$A$3:DY$100,DY$1,FALSE)),0,VLOOKUP('W. VaR &amp; Peak Pos By Trader'!$A45,'Import Peak'!$A$3:DY$100,DY$1,FALSE))</f>
        <v>0</v>
      </c>
      <c r="DZ46" s="14">
        <f>IF(ISNA(VLOOKUP('W. VaR &amp; Peak Pos By Trader'!$A45,'Import Peak'!$A$3:DZ$100,DZ$1,FALSE)),0,VLOOKUP('W. VaR &amp; Peak Pos By Trader'!$A45,'Import Peak'!$A$3:DZ$100,DZ$1,FALSE))</f>
        <v>0</v>
      </c>
      <c r="EA46" s="14">
        <f>IF(ISNA(VLOOKUP('W. VaR &amp; Peak Pos By Trader'!$A45,'Import Peak'!$A$3:EA$100,EA$1,FALSE)),0,VLOOKUP('W. VaR &amp; Peak Pos By Trader'!$A45,'Import Peak'!$A$3:EA$100,EA$1,FALSE))</f>
        <v>0</v>
      </c>
      <c r="EB46" s="14">
        <f>IF(ISNA(VLOOKUP('W. VaR &amp; Peak Pos By Trader'!$A45,'Import Peak'!$A$3:EB$100,EB$1,FALSE)),0,VLOOKUP('W. VaR &amp; Peak Pos By Trader'!$A45,'Import Peak'!$A$3:EB$100,EB$1,FALSE))</f>
        <v>0</v>
      </c>
      <c r="EC46" s="14">
        <f>IF(ISNA(VLOOKUP('W. VaR &amp; Peak Pos By Trader'!$A45,'Import Peak'!$A$3:EC$100,EC$1,FALSE)),0,VLOOKUP('W. VaR &amp; Peak Pos By Trader'!$A45,'Import Peak'!$A$3:EC$100,EC$1,FALSE))</f>
        <v>0</v>
      </c>
      <c r="ED46" s="14">
        <f>IF(ISNA(VLOOKUP('W. VaR &amp; Peak Pos By Trader'!$A45,'Import Peak'!$A$3:ED$100,ED$1,FALSE)),0,VLOOKUP('W. VaR &amp; Peak Pos By Trader'!$A45,'Import Peak'!$A$3:ED$100,ED$1,FALSE))</f>
        <v>0</v>
      </c>
      <c r="EE46" s="14">
        <f>IF(ISNA(VLOOKUP('W. VaR &amp; Peak Pos By Trader'!$A45,'Import Peak'!$A$3:EE$100,EE$1,FALSE)),0,VLOOKUP('W. VaR &amp; Peak Pos By Trader'!$A45,'Import Peak'!$A$3:EE$100,EE$1,FALSE))</f>
        <v>0</v>
      </c>
      <c r="EF46" s="14">
        <f>IF(ISNA(VLOOKUP('W. VaR &amp; Peak Pos By Trader'!$A45,'Import Peak'!$A$3:EF$100,EF$1,FALSE)),0,VLOOKUP('W. VaR &amp; Peak Pos By Trader'!$A45,'Import Peak'!$A$3:EF$100,EF$1,FALSE))</f>
        <v>0</v>
      </c>
      <c r="EG46" s="14">
        <f>IF(ISNA(VLOOKUP('W. VaR &amp; Peak Pos By Trader'!$A45,'Import Peak'!$A$3:EG$100,EG$1,FALSE)),0,VLOOKUP('W. VaR &amp; Peak Pos By Trader'!$A45,'Import Peak'!$A$3:EG$100,EG$1,FALSE))</f>
        <v>0</v>
      </c>
      <c r="EH46" s="14">
        <f>IF(ISNA(VLOOKUP('W. VaR &amp; Peak Pos By Trader'!$A45,'Import Peak'!$A$3:EH$100,EH$1,FALSE)),0,VLOOKUP('W. VaR &amp; Peak Pos By Trader'!$A45,'Import Peak'!$A$3:EH$100,EH$1,FALSE))</f>
        <v>0</v>
      </c>
      <c r="EI46" s="14">
        <f>IF(ISNA(VLOOKUP('W. VaR &amp; Peak Pos By Trader'!$A45,'Import Peak'!$A$3:EI$100,EI$1,FALSE)),0,VLOOKUP('W. VaR &amp; Peak Pos By Trader'!$A45,'Import Peak'!$A$3:EI$100,EI$1,FALSE))</f>
        <v>0</v>
      </c>
      <c r="EJ46" s="14">
        <f>IF(ISNA(VLOOKUP('W. VaR &amp; Peak Pos By Trader'!$A45,'Import Peak'!$A$3:EJ$100,EJ$1,FALSE)),0,VLOOKUP('W. VaR &amp; Peak Pos By Trader'!$A45,'Import Peak'!$A$3:EJ$100,EJ$1,FALSE))</f>
        <v>0</v>
      </c>
      <c r="EK46" s="14">
        <f>IF(ISNA(VLOOKUP('W. VaR &amp; Peak Pos By Trader'!$A45,'Import Peak'!$A$3:EK$100,EK$1,FALSE)),0,VLOOKUP('W. VaR &amp; Peak Pos By Trader'!$A45,'Import Peak'!$A$3:EK$100,EK$1,FALSE))</f>
        <v>0</v>
      </c>
      <c r="EL46" s="14">
        <f>IF(ISNA(VLOOKUP('W. VaR &amp; Peak Pos By Trader'!$A45,'Import Peak'!$A$3:EL$100,EL$1,FALSE)),0,VLOOKUP('W. VaR &amp; Peak Pos By Trader'!$A45,'Import Peak'!$A$3:EL$100,EL$1,FALSE))</f>
        <v>0</v>
      </c>
      <c r="EM46" s="14">
        <f>IF(ISNA(VLOOKUP('W. VaR &amp; Peak Pos By Trader'!$A45,'Import Peak'!$A$3:EM$100,EM$1,FALSE)),0,VLOOKUP('W. VaR &amp; Peak Pos By Trader'!$A45,'Import Peak'!$A$3:EM$100,EM$1,FALSE))</f>
        <v>0</v>
      </c>
      <c r="EN46" s="14">
        <f>IF(ISNA(VLOOKUP('W. VaR &amp; Peak Pos By Trader'!$A45,'Import Peak'!$A$3:EN$100,EN$1,FALSE)),0,VLOOKUP('W. VaR &amp; Peak Pos By Trader'!$A45,'Import Peak'!$A$3:EN$100,EN$1,FALSE))</f>
        <v>0</v>
      </c>
      <c r="EO46" s="14">
        <f>IF(ISNA(VLOOKUP('W. VaR &amp; Peak Pos By Trader'!$A45,'Import Peak'!$A$3:EO$100,EO$1,FALSE)),0,VLOOKUP('W. VaR &amp; Peak Pos By Trader'!$A45,'Import Peak'!$A$3:EO$100,EO$1,FALSE))</f>
        <v>0</v>
      </c>
      <c r="EP46" s="14">
        <f>IF(ISNA(VLOOKUP('W. VaR &amp; Peak Pos By Trader'!$A45,'Import Peak'!$A$3:EP$100,EP$1,FALSE)),0,VLOOKUP('W. VaR &amp; Peak Pos By Trader'!$A45,'Import Peak'!$A$3:EP$100,EP$1,FALSE))</f>
        <v>0</v>
      </c>
      <c r="EQ46" s="14">
        <f>IF(ISNA(VLOOKUP('W. VaR &amp; Peak Pos By Trader'!$A45,'Import Peak'!$A$3:EQ$100,EQ$1,FALSE)),0,VLOOKUP('W. VaR &amp; Peak Pos By Trader'!$A45,'Import Peak'!$A$3:EQ$100,EQ$1,FALSE))</f>
        <v>0</v>
      </c>
      <c r="ER46" s="14">
        <f>IF(ISNA(VLOOKUP('W. VaR &amp; Peak Pos By Trader'!$A45,'Import Peak'!$A$3:ER$100,ER$1,FALSE)),0,VLOOKUP('W. VaR &amp; Peak Pos By Trader'!$A45,'Import Peak'!$A$3:ER$100,ER$1,FALSE))</f>
        <v>0</v>
      </c>
      <c r="ES46" s="14">
        <f>IF(ISNA(VLOOKUP('W. VaR &amp; Peak Pos By Trader'!$A45,'Import Peak'!$A$3:ES$100,ES$1,FALSE)),0,VLOOKUP('W. VaR &amp; Peak Pos By Trader'!$A45,'Import Peak'!$A$3:ES$100,ES$1,FALSE))</f>
        <v>0</v>
      </c>
      <c r="ET46" s="14">
        <f>IF(ISNA(VLOOKUP('W. VaR &amp; Peak Pos By Trader'!$A45,'Import Peak'!$A$3:ET$100,ET$1,FALSE)),0,VLOOKUP('W. VaR &amp; Peak Pos By Trader'!$A45,'Import Peak'!$A$3:ET$100,ET$1,FALSE))</f>
        <v>0</v>
      </c>
      <c r="EU46" s="14">
        <f>IF(ISNA(VLOOKUP('W. VaR &amp; Peak Pos By Trader'!$A45,'Import Peak'!$A$3:EU$100,EU$1,FALSE)),0,VLOOKUP('W. VaR &amp; Peak Pos By Trader'!$A45,'Import Peak'!$A$3:EU$100,EU$1,FALSE))</f>
        <v>0</v>
      </c>
      <c r="EV46" s="14">
        <f>IF(ISNA(VLOOKUP('W. VaR &amp; Peak Pos By Trader'!$A45,'Import Peak'!$A$3:EV$100,EV$1,FALSE)),0,VLOOKUP('W. VaR &amp; Peak Pos By Trader'!$A45,'Import Peak'!$A$3:EV$100,EV$1,FALSE))</f>
        <v>0</v>
      </c>
      <c r="EW46" s="14">
        <f>IF(ISNA(VLOOKUP('W. VaR &amp; Peak Pos By Trader'!$A45,'Import Peak'!$A$3:EW$100,EW$1,FALSE)),0,VLOOKUP('W. VaR &amp; Peak Pos By Trader'!$A45,'Import Peak'!$A$3:EW$100,EW$1,FALSE))</f>
        <v>0</v>
      </c>
      <c r="EX46" s="14">
        <f>IF(ISNA(VLOOKUP('W. VaR &amp; Peak Pos By Trader'!$A45,'Import Peak'!$A$3:EX$100,EX$1,FALSE)),0,VLOOKUP('W. VaR &amp; Peak Pos By Trader'!$A45,'Import Peak'!$A$3:EX$100,EX$1,FALSE))</f>
        <v>0</v>
      </c>
      <c r="EY46" s="14">
        <f>IF(ISNA(VLOOKUP('W. VaR &amp; Peak Pos By Trader'!$A45,'Import Peak'!$A$3:EY$100,EY$1,FALSE)),0,VLOOKUP('W. VaR &amp; Peak Pos By Trader'!$A45,'Import Peak'!$A$3:EY$100,EY$1,FALSE))</f>
        <v>0</v>
      </c>
      <c r="EZ46" s="14">
        <f>IF(ISNA(VLOOKUP('W. VaR &amp; Peak Pos By Trader'!$A45,'Import Peak'!$A$3:EZ$100,EZ$1,FALSE)),0,VLOOKUP('W. VaR &amp; Peak Pos By Trader'!$A45,'Import Peak'!$A$3:EZ$100,EZ$1,FALSE))</f>
        <v>0</v>
      </c>
      <c r="FA46" s="14">
        <f>IF(ISNA(VLOOKUP('W. VaR &amp; Peak Pos By Trader'!$A45,'Import Peak'!$A$3:FA$100,FA$1,FALSE)),0,VLOOKUP('W. VaR &amp; Peak Pos By Trader'!$A45,'Import Peak'!$A$3:FA$100,FA$1,FALSE))</f>
        <v>0</v>
      </c>
      <c r="FB46" s="14">
        <f>IF(ISNA(VLOOKUP('W. VaR &amp; Peak Pos By Trader'!$A45,'Import Peak'!$A$3:FB$100,FB$1,FALSE)),0,VLOOKUP('W. VaR &amp; Peak Pos By Trader'!$A45,'Import Peak'!$A$3:FB$100,FB$1,FALSE))</f>
        <v>0</v>
      </c>
      <c r="FC46" s="14">
        <f>IF(ISNA(VLOOKUP('W. VaR &amp; Peak Pos By Trader'!$A45,'Import Peak'!$A$3:FC$100,FC$1,FALSE)),0,VLOOKUP('W. VaR &amp; Peak Pos By Trader'!$A45,'Import Peak'!$A$3:FC$100,FC$1,FALSE))</f>
        <v>0</v>
      </c>
      <c r="FD46" s="14">
        <f>IF(ISNA(VLOOKUP('W. VaR &amp; Peak Pos By Trader'!$A45,'Import Peak'!$A$3:FD$100,FD$1,FALSE)),0,VLOOKUP('W. VaR &amp; Peak Pos By Trader'!$A45,'Import Peak'!$A$3:FD$100,FD$1,FALSE))</f>
        <v>0</v>
      </c>
      <c r="FE46" s="14">
        <f>IF(ISNA(VLOOKUP('W. VaR &amp; Peak Pos By Trader'!$A45,'Import Peak'!$A$3:FE$100,FE$1,FALSE)),0,VLOOKUP('W. VaR &amp; Peak Pos By Trader'!$A45,'Import Peak'!$A$3:FE$100,FE$1,FALSE))</f>
        <v>0</v>
      </c>
      <c r="FF46" s="14">
        <f>IF(ISNA(VLOOKUP('W. VaR &amp; Peak Pos By Trader'!$A45,'Import Peak'!$A$3:FF$100,FF$1,FALSE)),0,VLOOKUP('W. VaR &amp; Peak Pos By Trader'!$A45,'Import Peak'!$A$3:FF$100,FF$1,FALSE))</f>
        <v>0</v>
      </c>
      <c r="FG46" s="14">
        <f>IF(ISNA(VLOOKUP('W. VaR &amp; Peak Pos By Trader'!$A45,'Import Peak'!$A$3:FG$100,FG$1,FALSE)),0,VLOOKUP('W. VaR &amp; Peak Pos By Trader'!$A45,'Import Peak'!$A$3:FG$100,FG$1,FALSE))</f>
        <v>0</v>
      </c>
      <c r="FH46" s="14">
        <f>IF(ISNA(VLOOKUP('W. VaR &amp; Peak Pos By Trader'!$A45,'Import Peak'!$A$3:FH$100,FH$1,FALSE)),0,VLOOKUP('W. VaR &amp; Peak Pos By Trader'!$A45,'Import Peak'!$A$3:FH$100,FH$1,FALSE))</f>
        <v>0</v>
      </c>
      <c r="FI46" s="14">
        <f>IF(ISNA(VLOOKUP('W. VaR &amp; Peak Pos By Trader'!$A45,'Import Peak'!$A$3:FI$100,FI$1,FALSE)),0,VLOOKUP('W. VaR &amp; Peak Pos By Trader'!$A45,'Import Peak'!$A$3:FI$100,FI$1,FALSE))</f>
        <v>0</v>
      </c>
      <c r="FJ46" s="14">
        <f>IF(ISNA(VLOOKUP('W. VaR &amp; Peak Pos By Trader'!$A45,'Import Peak'!$A$3:FJ$100,FJ$1,FALSE)),0,VLOOKUP('W. VaR &amp; Peak Pos By Trader'!$A45,'Import Peak'!$A$3:FJ$100,FJ$1,FALSE))</f>
        <v>0</v>
      </c>
      <c r="FK46" s="14">
        <f>IF(ISNA(VLOOKUP('W. VaR &amp; Peak Pos By Trader'!$A45,'Import Peak'!$A$3:FK$100,FK$1,FALSE)),0,VLOOKUP('W. VaR &amp; Peak Pos By Trader'!$A45,'Import Peak'!$A$3:FK$100,FK$1,FALSE))</f>
        <v>0</v>
      </c>
      <c r="FL46" s="14">
        <f>IF(ISNA(VLOOKUP('W. VaR &amp; Peak Pos By Trader'!$A45,'Import Peak'!$A$3:FL$100,FL$1,FALSE)),0,VLOOKUP('W. VaR &amp; Peak Pos By Trader'!$A45,'Import Peak'!$A$3:FL$100,FL$1,FALSE))</f>
        <v>0</v>
      </c>
      <c r="FM46" s="14">
        <f>IF(ISNA(VLOOKUP('W. VaR &amp; Peak Pos By Trader'!$A45,'Import Peak'!$A$3:FM$100,FM$1,FALSE)),0,VLOOKUP('W. VaR &amp; Peak Pos By Trader'!$A45,'Import Peak'!$A$3:FM$100,FM$1,FALSE))</f>
        <v>0</v>
      </c>
      <c r="FN46" s="14">
        <f>IF(ISNA(VLOOKUP('W. VaR &amp; Peak Pos By Trader'!$A45,'Import Peak'!$A$3:FN$100,FN$1,FALSE)),0,VLOOKUP('W. VaR &amp; Peak Pos By Trader'!$A45,'Import Peak'!$A$3:FN$100,FN$1,FALSE))</f>
        <v>0</v>
      </c>
      <c r="FO46" s="14">
        <f>IF(ISNA(VLOOKUP('W. VaR &amp; Peak Pos By Trader'!$A45,'Import Peak'!$A$3:FO$100,FO$1,FALSE)),0,VLOOKUP('W. VaR &amp; Peak Pos By Trader'!$A45,'Import Peak'!$A$3:FO$100,FO$1,FALSE))</f>
        <v>0</v>
      </c>
      <c r="FP46" s="14">
        <f>IF(ISNA(VLOOKUP('W. VaR &amp; Peak Pos By Trader'!$A45,'Import Peak'!$A$3:FP$100,FP$1,FALSE)),0,VLOOKUP('W. VaR &amp; Peak Pos By Trader'!$A45,'Import Peak'!$A$3:FP$100,FP$1,FALSE))</f>
        <v>0</v>
      </c>
      <c r="FQ46" s="14">
        <f>IF(ISNA(VLOOKUP('W. VaR &amp; Peak Pos By Trader'!$A45,'Import Peak'!$A$3:FQ$100,FQ$1,FALSE)),0,VLOOKUP('W. VaR &amp; Peak Pos By Trader'!$A45,'Import Peak'!$A$3:FQ$100,FQ$1,FALSE))</f>
        <v>0</v>
      </c>
      <c r="FR46" s="14">
        <f>IF(ISNA(VLOOKUP('W. VaR &amp; Peak Pos By Trader'!$A45,'Import Peak'!$A$3:FR$100,FR$1,FALSE)),0,VLOOKUP('W. VaR &amp; Peak Pos By Trader'!$A45,'Import Peak'!$A$3:FR$100,FR$1,FALSE))</f>
        <v>0</v>
      </c>
      <c r="FS46" s="14">
        <f>IF(ISNA(VLOOKUP('W. VaR &amp; Peak Pos By Trader'!$A45,'Import Peak'!$A$3:FS$100,FS$1,FALSE)),0,VLOOKUP('W. VaR &amp; Peak Pos By Trader'!$A45,'Import Peak'!$A$3:FS$100,FS$1,FALSE))</f>
        <v>0</v>
      </c>
      <c r="FT46" s="14">
        <f>IF(ISNA(VLOOKUP('W. VaR &amp; Peak Pos By Trader'!$A45,'Import Peak'!$A$3:FT$100,FT$1,FALSE)),0,VLOOKUP('W. VaR &amp; Peak Pos By Trader'!$A45,'Import Peak'!$A$3:FT$100,FT$1,FALSE))</f>
        <v>0</v>
      </c>
      <c r="FU46" s="14">
        <f>IF(ISNA(VLOOKUP('W. VaR &amp; Peak Pos By Trader'!$A45,'Import Peak'!$A$3:FU$100,FU$1,FALSE)),0,VLOOKUP('W. VaR &amp; Peak Pos By Trader'!$A45,'Import Peak'!$A$3:FU$100,FU$1,FALSE))</f>
        <v>0</v>
      </c>
      <c r="FV46">
        <f>IF(ISNA(VLOOKUP('W. VaR &amp; Peak Pos By Trader'!$A45,'Import Peak'!$A$3:FV$100,FV$1,FALSE)),0,VLOOKUP('W. VaR &amp; Peak Pos By Trader'!$A45,'Import Peak'!$A$3:FV$100,FV$1,FALSE))</f>
        <v>0</v>
      </c>
      <c r="FW46">
        <f>IF(ISNA(VLOOKUP('W. VaR &amp; Peak Pos By Trader'!$A45,'Import Peak'!$A$3:FW$100,FW$1,FALSE)),0,VLOOKUP('W. VaR &amp; Peak Pos By Trader'!$A45,'Import Peak'!$A$3:FW$100,FW$1,FALSE))</f>
        <v>0</v>
      </c>
      <c r="FX46">
        <f>IF(ISNA(VLOOKUP('W. VaR &amp; Peak Pos By Trader'!$A45,'Import Peak'!$A$3:FX$100,FX$1,FALSE)),0,VLOOKUP('W. VaR &amp; Peak Pos By Trader'!$A45,'Import Peak'!$A$3:FX$100,FX$1,FALSE))</f>
        <v>0</v>
      </c>
      <c r="FY46">
        <f>IF(ISNA(VLOOKUP('W. VaR &amp; Peak Pos By Trader'!$A45,'Import Peak'!$A$3:FY$100,FY$1,FALSE)),0,VLOOKUP('W. VaR &amp; Peak Pos By Trader'!$A45,'Import Peak'!$A$3:FY$100,FY$1,FALSE))</f>
        <v>0</v>
      </c>
      <c r="FZ46">
        <f>IF(ISNA(VLOOKUP('W. VaR &amp; Peak Pos By Trader'!$A45,'Import Peak'!$A$3:FZ$100,FZ$1,FALSE)),0,VLOOKUP('W. VaR &amp; Peak Pos By Trader'!$A45,'Import Peak'!$A$3:FZ$100,FZ$1,FALSE))</f>
        <v>0</v>
      </c>
      <c r="GA46">
        <f>IF(ISNA(VLOOKUP('W. VaR &amp; Peak Pos By Trader'!$A45,'Import Peak'!$A$3:GA$100,GA$1,FALSE)),0,VLOOKUP('W. VaR &amp; Peak Pos By Trader'!$A45,'Import Peak'!$A$3:GA$100,GA$1,FALSE))</f>
        <v>0</v>
      </c>
      <c r="GB46">
        <f>IF(ISNA(VLOOKUP('W. VaR &amp; Peak Pos By Trader'!$A45,'Import Peak'!$A$3:GB$100,GB$1,FALSE)),0,VLOOKUP('W. VaR &amp; Peak Pos By Trader'!$A45,'Import Peak'!$A$3:GB$100,GB$1,FALSE))</f>
        <v>0</v>
      </c>
      <c r="GC46">
        <f>IF(ISNA(VLOOKUP('W. VaR &amp; Peak Pos By Trader'!$A45,'Import Peak'!$A$3:GC$100,GC$1,FALSE)),0,VLOOKUP('W. VaR &amp; Peak Pos By Trader'!$A45,'Import Peak'!$A$3:GC$100,GC$1,FALSE))</f>
        <v>0</v>
      </c>
      <c r="GD46">
        <f>IF(ISNA(VLOOKUP('W. VaR &amp; Peak Pos By Trader'!$A45,'Import Peak'!$A$3:GD$100,GD$1,FALSE)),0,VLOOKUP('W. VaR &amp; Peak Pos By Trader'!$A45,'Import Peak'!$A$3:GD$100,GD$1,FALSE))</f>
        <v>0</v>
      </c>
      <c r="GE46">
        <f>IF(ISNA(VLOOKUP('W. VaR &amp; Peak Pos By Trader'!$A45,'Import Peak'!$A$3:GE$100,GE$1,FALSE)),0,VLOOKUP('W. VaR &amp; Peak Pos By Trader'!$A45,'Import Peak'!$A$3:GE$100,GE$1,FALSE))</f>
        <v>0</v>
      </c>
      <c r="GF46">
        <f>IF(ISNA(VLOOKUP('W. VaR &amp; Peak Pos By Trader'!$A45,'Import Peak'!$A$3:GF$100,GF$1,FALSE)),0,VLOOKUP('W. VaR &amp; Peak Pos By Trader'!$A45,'Import Peak'!$A$3:GF$100,GF$1,FALSE))</f>
        <v>0</v>
      </c>
      <c r="GG46">
        <f>IF(ISNA(VLOOKUP('W. VaR &amp; Peak Pos By Trader'!$A45,'Import Peak'!$A$3:GG$100,GG$1,FALSE)),0,VLOOKUP('W. VaR &amp; Peak Pos By Trader'!$A45,'Import Peak'!$A$3:GG$100,GG$1,FALSE))</f>
        <v>0</v>
      </c>
      <c r="GH46">
        <f>IF(ISNA(VLOOKUP('W. VaR &amp; Peak Pos By Trader'!$A45,'Import Peak'!$A$3:GH$100,GH$1,FALSE)),0,VLOOKUP('W. VaR &amp; Peak Pos By Trader'!$A45,'Import Peak'!$A$3:GH$100,GH$1,FALSE))</f>
        <v>0</v>
      </c>
      <c r="GI46">
        <f>IF(ISNA(VLOOKUP('W. VaR &amp; Peak Pos By Trader'!$A45,'Import Peak'!$A$3:GI$100,GI$1,FALSE)),0,VLOOKUP('W. VaR &amp; Peak Pos By Trader'!$A45,'Import Peak'!$A$3:GI$100,GI$1,FALSE))</f>
        <v>0</v>
      </c>
      <c r="GJ46">
        <f>IF(ISNA(VLOOKUP('W. VaR &amp; Peak Pos By Trader'!$A45,'Import Peak'!$A$3:GJ$100,GJ$1,FALSE)),0,VLOOKUP('W. VaR &amp; Peak Pos By Trader'!$A45,'Import Peak'!$A$3:GJ$100,GJ$1,FALSE))</f>
        <v>0</v>
      </c>
      <c r="GK46">
        <f>IF(ISNA(VLOOKUP('W. VaR &amp; Peak Pos By Trader'!$A45,'Import Peak'!$A$3:GK$100,GK$1,FALSE)),0,VLOOKUP('W. VaR &amp; Peak Pos By Trader'!$A45,'Import Peak'!$A$3:GK$100,GK$1,FALSE))</f>
        <v>0</v>
      </c>
      <c r="GL46">
        <f>IF(ISNA(VLOOKUP('W. VaR &amp; Peak Pos By Trader'!$A45,'Import Peak'!$A$3:GL$100,GL$1,FALSE)),0,VLOOKUP('W. VaR &amp; Peak Pos By Trader'!$A45,'Import Peak'!$A$3:GL$100,GL$1,FALSE))</f>
        <v>0</v>
      </c>
      <c r="GM46">
        <f>IF(ISNA(VLOOKUP('W. VaR &amp; Peak Pos By Trader'!$A45,'Import Peak'!$A$3:GM$100,GM$1,FALSE)),0,VLOOKUP('W. VaR &amp; Peak Pos By Trader'!$A45,'Import Peak'!$A$3:GM$100,GM$1,FALSE))</f>
        <v>0</v>
      </c>
      <c r="GN46">
        <f>IF(ISNA(VLOOKUP('W. VaR &amp; Peak Pos By Trader'!$A45,'Import Peak'!$A$3:GN$100,GN$1,FALSE)),0,VLOOKUP('W. VaR &amp; Peak Pos By Trader'!$A45,'Import Peak'!$A$3:GN$100,GN$1,FALSE))</f>
        <v>0</v>
      </c>
      <c r="GO46">
        <f>IF(ISNA(VLOOKUP('W. VaR &amp; Peak Pos By Trader'!$A45,'Import Peak'!$A$3:GO$100,GO$1,FALSE)),0,VLOOKUP('W. VaR &amp; Peak Pos By Trader'!$A45,'Import Peak'!$A$3:GO$100,GO$1,FALSE))</f>
        <v>0</v>
      </c>
      <c r="GP46">
        <f>IF(ISNA(VLOOKUP('W. VaR &amp; Peak Pos By Trader'!$A45,'Import Peak'!$A$3:GP$100,GP$1,FALSE)),0,VLOOKUP('W. VaR &amp; Peak Pos By Trader'!$A45,'Import Peak'!$A$3:GP$100,GP$1,FALSE))</f>
        <v>0</v>
      </c>
      <c r="GQ46">
        <f>IF(ISNA(VLOOKUP('W. VaR &amp; Peak Pos By Trader'!$A45,'Import Peak'!$A$3:GQ$100,GQ$1,FALSE)),0,VLOOKUP('W. VaR &amp; Peak Pos By Trader'!$A45,'Import Peak'!$A$3:GQ$100,GQ$1,FALSE))</f>
        <v>0</v>
      </c>
      <c r="GR46">
        <f>IF(ISNA(VLOOKUP('W. VaR &amp; Peak Pos By Trader'!$A45,'Import Peak'!$A$3:GR$100,GR$1,FALSE)),0,VLOOKUP('W. VaR &amp; Peak Pos By Trader'!$A45,'Import Peak'!$A$3:GR$100,GR$1,FALSE))</f>
        <v>0</v>
      </c>
      <c r="GS46">
        <f>IF(ISNA(VLOOKUP('W. VaR &amp; Peak Pos By Trader'!$A45,'Import Peak'!$A$3:GS$100,GS$1,FALSE)),0,VLOOKUP('W. VaR &amp; Peak Pos By Trader'!$A45,'Import Peak'!$A$3:GS$100,GS$1,FALSE))</f>
        <v>0</v>
      </c>
      <c r="GT46">
        <f>IF(ISNA(VLOOKUP('W. VaR &amp; Peak Pos By Trader'!$A45,'Import Peak'!$A$3:GT$100,GT$1,FALSE)),0,VLOOKUP('W. VaR &amp; Peak Pos By Trader'!$A45,'Import Peak'!$A$3:GT$100,GT$1,FALSE))</f>
        <v>0</v>
      </c>
      <c r="GU46">
        <f>IF(ISNA(VLOOKUP('W. VaR &amp; Peak Pos By Trader'!$A45,'Import Peak'!$A$3:GU$100,GU$1,FALSE)),0,VLOOKUP('W. VaR &amp; Peak Pos By Trader'!$A45,'Import Peak'!$A$3:GU$100,GU$1,FALSE))</f>
        <v>0</v>
      </c>
      <c r="GV46">
        <f>IF(ISNA(VLOOKUP('W. VaR &amp; Peak Pos By Trader'!$A45,'Import Peak'!$A$3:GV$100,GV$1,FALSE)),0,VLOOKUP('W. VaR &amp; Peak Pos By Trader'!$A45,'Import Peak'!$A$3:GV$100,GV$1,FALSE))</f>
        <v>0</v>
      </c>
      <c r="GW46">
        <f>IF(ISNA(VLOOKUP('W. VaR &amp; Peak Pos By Trader'!$A45,'Import Peak'!$A$3:GW$100,GW$1,FALSE)),0,VLOOKUP('W. VaR &amp; Peak Pos By Trader'!$A45,'Import Peak'!$A$3:GW$100,GW$1,FALSE))</f>
        <v>0</v>
      </c>
      <c r="GX46">
        <f>IF(ISNA(VLOOKUP('W. VaR &amp; Peak Pos By Trader'!$A45,'Import Peak'!$A$3:GX$100,GX$1,FALSE)),0,VLOOKUP('W. VaR &amp; Peak Pos By Trader'!$A45,'Import Peak'!$A$3:GX$100,GX$1,FALSE))</f>
        <v>0</v>
      </c>
      <c r="GY46">
        <f>IF(ISNA(VLOOKUP('W. VaR &amp; Peak Pos By Trader'!$A45,'Import Peak'!$A$3:GY$100,GY$1,FALSE)),0,VLOOKUP('W. VaR &amp; Peak Pos By Trader'!$A45,'Import Peak'!$A$3:GY$100,GY$1,FALSE))</f>
        <v>0</v>
      </c>
      <c r="GZ46">
        <f>IF(ISNA(VLOOKUP('W. VaR &amp; Peak Pos By Trader'!$A45,'Import Peak'!$A$3:GZ$100,GZ$1,FALSE)),0,VLOOKUP('W. VaR &amp; Peak Pos By Trader'!$A45,'Import Peak'!$A$3:GZ$100,GZ$1,FALSE))</f>
        <v>0</v>
      </c>
      <c r="HA46">
        <f>IF(ISNA(VLOOKUP('W. VaR &amp; Peak Pos By Trader'!$A45,'Import Peak'!$A$3:HA$100,HA$1,FALSE)),0,VLOOKUP('W. VaR &amp; Peak Pos By Trader'!$A45,'Import Peak'!$A$3:HA$100,HA$1,FALSE))</f>
        <v>0</v>
      </c>
      <c r="HB46">
        <f>IF(ISNA(VLOOKUP('W. VaR &amp; Peak Pos By Trader'!$A45,'Import Peak'!$A$3:HB$100,HB$1,FALSE)),0,VLOOKUP('W. VaR &amp; Peak Pos By Trader'!$A45,'Import Peak'!$A$3:HB$100,HB$1,FALSE))</f>
        <v>0</v>
      </c>
      <c r="HC46">
        <f>IF(ISNA(VLOOKUP('W. VaR &amp; Peak Pos By Trader'!$A45,'Import Peak'!$A$3:HC$100,HC$1,FALSE)),0,VLOOKUP('W. VaR &amp; Peak Pos By Trader'!$A45,'Import Peak'!$A$3:HC$100,HC$1,FALSE))</f>
        <v>0</v>
      </c>
      <c r="HD46">
        <f>IF(ISNA(VLOOKUP('W. VaR &amp; Peak Pos By Trader'!$A45,'Import Peak'!$A$3:HD$100,HD$1,FALSE)),0,VLOOKUP('W. VaR &amp; Peak Pos By Trader'!$A45,'Import Peak'!$A$3:HD$100,HD$1,FALSE))</f>
        <v>0</v>
      </c>
      <c r="HE46">
        <f>IF(ISNA(VLOOKUP('W. VaR &amp; Peak Pos By Trader'!$A45,'Import Peak'!$A$3:HE$100,HE$1,FALSE)),0,VLOOKUP('W. VaR &amp; Peak Pos By Trader'!$A45,'Import Peak'!$A$3:HE$100,HE$1,FALSE))</f>
        <v>0</v>
      </c>
      <c r="HF46">
        <f>IF(ISNA(VLOOKUP('W. VaR &amp; Peak Pos By Trader'!$A45,'Import Peak'!$A$3:HF$100,HF$1,FALSE)),0,VLOOKUP('W. VaR &amp; Peak Pos By Trader'!$A45,'Import Peak'!$A$3:HF$100,HF$1,FALSE))</f>
        <v>0</v>
      </c>
      <c r="HG46">
        <f>IF(ISNA(VLOOKUP('W. VaR &amp; Peak Pos By Trader'!$A45,'Import Peak'!$A$3:HG$100,HG$1,FALSE)),0,VLOOKUP('W. VaR &amp; Peak Pos By Trader'!$A45,'Import Peak'!$A$3:HG$100,HG$1,FALSE))</f>
        <v>0</v>
      </c>
      <c r="HH46">
        <f>IF(ISNA(VLOOKUP('W. VaR &amp; Peak Pos By Trader'!$A45,'Import Peak'!$A$3:HH$100,HH$1,FALSE)),0,VLOOKUP('W. VaR &amp; Peak Pos By Trader'!$A45,'Import Peak'!$A$3:HH$100,HH$1,FALSE))</f>
        <v>0</v>
      </c>
      <c r="HI46">
        <f>IF(ISNA(VLOOKUP('W. VaR &amp; Peak Pos By Trader'!$A45,'Import Peak'!$A$3:HI$100,HI$1,FALSE)),0,VLOOKUP('W. VaR &amp; Peak Pos By Trader'!$A45,'Import Peak'!$A$3:HI$100,HI$1,FALSE))</f>
        <v>0</v>
      </c>
      <c r="HJ46">
        <f>IF(ISNA(VLOOKUP('W. VaR &amp; Peak Pos By Trader'!$A45,'Import Peak'!$A$3:HJ$100,HJ$1,FALSE)),0,VLOOKUP('W. VaR &amp; Peak Pos By Trader'!$A45,'Import Peak'!$A$3:HJ$100,HJ$1,FALSE))</f>
        <v>0</v>
      </c>
      <c r="HK46">
        <f>IF(ISNA(VLOOKUP('W. VaR &amp; Peak Pos By Trader'!$A45,'Import Peak'!$A$3:HK$100,HK$1,FALSE)),0,VLOOKUP('W. VaR &amp; Peak Pos By Trader'!$A45,'Import Peak'!$A$3:HK$100,HK$1,FALSE))</f>
        <v>0</v>
      </c>
      <c r="HL46">
        <f>IF(ISNA(VLOOKUP('W. VaR &amp; Peak Pos By Trader'!$A45,'Import Peak'!$A$3:HL$100,HL$1,FALSE)),0,VLOOKUP('W. VaR &amp; Peak Pos By Trader'!$A45,'Import Peak'!$A$3:HL$100,HL$1,FALSE))</f>
        <v>0</v>
      </c>
      <c r="HM46">
        <f>IF(ISNA(VLOOKUP('W. VaR &amp; Peak Pos By Trader'!$A45,'Import Peak'!$A$3:HM$100,HM$1,FALSE)),0,VLOOKUP('W. VaR &amp; Peak Pos By Trader'!$A45,'Import Peak'!$A$3:HM$100,HM$1,FALSE))</f>
        <v>0</v>
      </c>
      <c r="HN46">
        <f>IF(ISNA(VLOOKUP('W. VaR &amp; Peak Pos By Trader'!$A45,'Import Peak'!$A$3:HN$100,HN$1,FALSE)),0,VLOOKUP('W. VaR &amp; Peak Pos By Trader'!$A45,'Import Peak'!$A$3:HN$100,HN$1,FALSE))</f>
        <v>0</v>
      </c>
      <c r="HO46">
        <f>IF(ISNA(VLOOKUP('W. VaR &amp; Peak Pos By Trader'!$A45,'Import Peak'!$A$3:HO$100,HO$1,FALSE)),0,VLOOKUP('W. VaR &amp; Peak Pos By Trader'!$A45,'Import Peak'!$A$3:HO$100,HO$1,FALSE))</f>
        <v>0</v>
      </c>
      <c r="HP46">
        <f>IF(ISNA(VLOOKUP('W. VaR &amp; Peak Pos By Trader'!$A45,'Import Peak'!$A$3:HP$100,HP$1,FALSE)),0,VLOOKUP('W. VaR &amp; Peak Pos By Trader'!$A45,'Import Peak'!$A$3:HP$100,HP$1,FALSE))</f>
        <v>0</v>
      </c>
      <c r="HQ46">
        <f>IF(ISNA(VLOOKUP('W. VaR &amp; Peak Pos By Trader'!$A45,'Import Peak'!$A$3:HQ$100,HQ$1,FALSE)),0,VLOOKUP('W. VaR &amp; Peak Pos By Trader'!$A45,'Import Peak'!$A$3:HQ$100,HQ$1,FALSE))</f>
        <v>0</v>
      </c>
      <c r="HR46">
        <f>IF(ISNA(VLOOKUP('W. VaR &amp; Peak Pos By Trader'!$A45,'Import Peak'!$A$3:HR$100,HR$1,FALSE)),0,VLOOKUP('W. VaR &amp; Peak Pos By Trader'!$A45,'Import Peak'!$A$3:HR$100,HR$1,FALSE))</f>
        <v>0</v>
      </c>
      <c r="HS46">
        <f>IF(ISNA(VLOOKUP('W. VaR &amp; Peak Pos By Trader'!$A45,'Import Peak'!$A$3:HS$100,HS$1,FALSE)),0,VLOOKUP('W. VaR &amp; Peak Pos By Trader'!$A45,'Import Peak'!$A$3:HS$100,HS$1,FALSE))</f>
        <v>0</v>
      </c>
      <c r="HT46">
        <f>IF(ISNA(VLOOKUP('W. VaR &amp; Peak Pos By Trader'!$A45,'Import Peak'!$A$3:HT$100,HT$1,FALSE)),0,VLOOKUP('W. VaR &amp; Peak Pos By Trader'!$A45,'Import Peak'!$A$3:HT$100,HT$1,FALSE))</f>
        <v>0</v>
      </c>
      <c r="HU46">
        <f>IF(ISNA(VLOOKUP('W. VaR &amp; Peak Pos By Trader'!$A45,'Import Peak'!$A$3:HU$100,HU$1,FALSE)),0,VLOOKUP('W. VaR &amp; Peak Pos By Trader'!$A45,'Import Peak'!$A$3:HU$100,HU$1,FALSE))</f>
        <v>0</v>
      </c>
      <c r="HV46">
        <f>IF(ISNA(VLOOKUP('W. VaR &amp; Peak Pos By Trader'!$A45,'Import Peak'!$A$3:HV$100,HV$1,FALSE)),0,VLOOKUP('W. VaR &amp; Peak Pos By Trader'!$A45,'Import Peak'!$A$3:HV$100,HV$1,FALSE))</f>
        <v>0</v>
      </c>
      <c r="HW46">
        <f>IF(ISNA(VLOOKUP('W. VaR &amp; Peak Pos By Trader'!$A45,'Import Peak'!$A$3:HW$100,HW$1,FALSE)),0,VLOOKUP('W. VaR &amp; Peak Pos By Trader'!$A45,'Import Peak'!$A$3:HW$100,HW$1,FALSE))</f>
        <v>0</v>
      </c>
      <c r="HX46">
        <f>IF(ISNA(VLOOKUP('W. VaR &amp; Peak Pos By Trader'!$A45,'Import Peak'!$A$3:HX$100,HX$1,FALSE)),0,VLOOKUP('W. VaR &amp; Peak Pos By Trader'!$A45,'Import Peak'!$A$3:HX$100,HX$1,FALSE))</f>
        <v>0</v>
      </c>
      <c r="HY46">
        <f>IF(ISNA(VLOOKUP('W. VaR &amp; Peak Pos By Trader'!$A45,'Import Peak'!$A$3:HY$100,HY$1,FALSE)),0,VLOOKUP('W. VaR &amp; Peak Pos By Trader'!$A45,'Import Peak'!$A$3:HY$100,HY$1,FALSE))</f>
        <v>0</v>
      </c>
      <c r="HZ46">
        <f>IF(ISNA(VLOOKUP('W. VaR &amp; Peak Pos By Trader'!$A45,'Import Peak'!$A$3:HZ$100,HZ$1,FALSE)),0,VLOOKUP('W. VaR &amp; Peak Pos By Trader'!$A45,'Import Peak'!$A$3:HZ$100,HZ$1,FALSE))</f>
        <v>0</v>
      </c>
      <c r="IA46">
        <f>IF(ISNA(VLOOKUP('W. VaR &amp; Peak Pos By Trader'!$A45,'Import Peak'!$A$3:IA$100,IA$1,FALSE)),0,VLOOKUP('W. VaR &amp; Peak Pos By Trader'!$A45,'Import Peak'!$A$3:IA$100,IA$1,FALSE))</f>
        <v>0</v>
      </c>
      <c r="IB46">
        <f>IF(ISNA(VLOOKUP('W. VaR &amp; Peak Pos By Trader'!$A45,'Import Peak'!$A$3:IB$100,IB$1,FALSE)),0,VLOOKUP('W. VaR &amp; Peak Pos By Trader'!$A45,'Import Peak'!$A$3:IB$100,IB$1,FALSE))</f>
        <v>0</v>
      </c>
      <c r="IC46">
        <f>IF(ISNA(VLOOKUP('W. VaR &amp; Peak Pos By Trader'!$A45,'Import Peak'!$A$3:IC$100,IC$1,FALSE)),0,VLOOKUP('W. VaR &amp; Peak Pos By Trader'!$A45,'Import Peak'!$A$3:IC$100,IC$1,FALSE))</f>
        <v>0</v>
      </c>
    </row>
    <row r="47" spans="1:237">
      <c r="A47" s="20" t="s">
        <v>19</v>
      </c>
      <c r="B47" s="14">
        <f>IF(ISNA(VLOOKUP('W. VaR &amp; Peak Pos By Trader'!$A47,'Import Peak'!$A$3:B$100,B$1,FALSE)),0,VLOOKUP('W. VaR &amp; Peak Pos By Trader'!$A47,'Import Peak'!$A$3:B$100,B$1,FALSE))</f>
        <v>0</v>
      </c>
      <c r="C47" s="14">
        <f>IF(ISNA(VLOOKUP('W. VaR &amp; Peak Pos By Trader'!$A47,'Import Peak'!$A$3:C$100,C$1,FALSE)),0,VLOOKUP('W. VaR &amp; Peak Pos By Trader'!$A47,'Import Peak'!$A$3:C$100,C$1,FALSE))</f>
        <v>0</v>
      </c>
      <c r="D47" s="14">
        <f>IF(ISNA(VLOOKUP('W. VaR &amp; Peak Pos By Trader'!$A47,'Import Peak'!$A$3:D$100,D$1,FALSE)),0,VLOOKUP('W. VaR &amp; Peak Pos By Trader'!$A47,'Import Peak'!$A$3:D$100,D$1,FALSE))</f>
        <v>0</v>
      </c>
      <c r="E47" s="14">
        <f>IF(ISNA(VLOOKUP('W. VaR &amp; Peak Pos By Trader'!$A46,'Import Peak'!$A$3:E$100,E$1,FALSE)),0,VLOOKUP('W. VaR &amp; Peak Pos By Trader'!$A46,'Import Peak'!$A$3:E$100,E$1,FALSE))</f>
        <v>0</v>
      </c>
      <c r="F47" s="14">
        <f>IF(ISNA(VLOOKUP('W. VaR &amp; Peak Pos By Trader'!$A46,'Import Peak'!$A$3:F$100,F$1,FALSE)),0,VLOOKUP('W. VaR &amp; Peak Pos By Trader'!$A46,'Import Peak'!$A$3:F$100,F$1,FALSE))</f>
        <v>0</v>
      </c>
      <c r="G47" s="14">
        <f>IF(ISNA(VLOOKUP('W. VaR &amp; Peak Pos By Trader'!$A46,'Import Peak'!$A$3:G$100,G$1,FALSE)),0,VLOOKUP('W. VaR &amp; Peak Pos By Trader'!$A46,'Import Peak'!$A$3:G$100,G$1,FALSE))</f>
        <v>0</v>
      </c>
      <c r="H47" s="14">
        <f>IF(ISNA(VLOOKUP('W. VaR &amp; Peak Pos By Trader'!$A46,'Import Peak'!$A$3:H$100,H$1,FALSE)),0,VLOOKUP('W. VaR &amp; Peak Pos By Trader'!$A46,'Import Peak'!$A$3:H$100,H$1,FALSE))</f>
        <v>-31.944253934808099</v>
      </c>
      <c r="I47" s="14">
        <f>IF(ISNA(VLOOKUP('W. VaR &amp; Peak Pos By Trader'!$A46,'Import Peak'!$A$3:I$100,I$1,FALSE)),0,VLOOKUP('W. VaR &amp; Peak Pos By Trader'!$A46,'Import Peak'!$A$3:I$100,I$1,FALSE))</f>
        <v>0</v>
      </c>
      <c r="J47" s="14">
        <f>IF(ISNA(VLOOKUP('W. VaR &amp; Peak Pos By Trader'!$A46,'Import Peak'!$A$3:J$100,J$1,FALSE)),0,VLOOKUP('W. VaR &amp; Peak Pos By Trader'!$A46,'Import Peak'!$A$3:J$100,J$1,FALSE))</f>
        <v>0</v>
      </c>
      <c r="K47" s="14">
        <f>IF(ISNA(VLOOKUP('W. VaR &amp; Peak Pos By Trader'!$A46,'Import Peak'!$A$3:K$100,K$1,FALSE)),0,VLOOKUP('W. VaR &amp; Peak Pos By Trader'!$A46,'Import Peak'!$A$3:K$100,K$1,FALSE))</f>
        <v>0</v>
      </c>
      <c r="L47" s="14">
        <f>IF(ISNA(VLOOKUP('W. VaR &amp; Peak Pos By Trader'!$A46,'Import Peak'!$A$3:L$100,L$1,FALSE)),0,VLOOKUP('W. VaR &amp; Peak Pos By Trader'!$A46,'Import Peak'!$A$3:L$100,L$1,FALSE))</f>
        <v>0</v>
      </c>
      <c r="M47" s="14">
        <f>IF(ISNA(VLOOKUP('W. VaR &amp; Peak Pos By Trader'!$A46,'Import Peak'!$A$3:M$100,M$1,FALSE)),0,VLOOKUP('W. VaR &amp; Peak Pos By Trader'!$A46,'Import Peak'!$A$3:M$100,M$1,FALSE))</f>
        <v>0</v>
      </c>
      <c r="N47" s="14">
        <f>IF(ISNA(VLOOKUP('W. VaR &amp; Peak Pos By Trader'!$A46,'Import Peak'!$A$3:N$100,N$1,FALSE)),0,VLOOKUP('W. VaR &amp; Peak Pos By Trader'!$A46,'Import Peak'!$A$3:N$100,N$1,FALSE))</f>
        <v>0</v>
      </c>
      <c r="O47" s="14">
        <f>IF(ISNA(VLOOKUP('W. VaR &amp; Peak Pos By Trader'!$A46,'Import Peak'!$A$3:O$100,O$1,FALSE)),0,VLOOKUP('W. VaR &amp; Peak Pos By Trader'!$A46,'Import Peak'!$A$3:O$100,O$1,FALSE))</f>
        <v>0</v>
      </c>
      <c r="P47" s="14">
        <f>IF(ISNA(VLOOKUP('W. VaR &amp; Peak Pos By Trader'!$A46,'Import Peak'!$A$3:P$100,P$1,FALSE)),0,VLOOKUP('W. VaR &amp; Peak Pos By Trader'!$A46,'Import Peak'!$A$3:P$100,P$1,FALSE))</f>
        <v>0</v>
      </c>
      <c r="Q47" s="14">
        <f>IF(ISNA(VLOOKUP('W. VaR &amp; Peak Pos By Trader'!$A46,'Import Peak'!$A$3:Q$100,Q$1,FALSE)),0,VLOOKUP('W. VaR &amp; Peak Pos By Trader'!$A46,'Import Peak'!$A$3:Q$100,Q$1,FALSE))</f>
        <v>0</v>
      </c>
      <c r="R47" s="14">
        <f>IF(ISNA(VLOOKUP('W. VaR &amp; Peak Pos By Trader'!$A46,'Import Peak'!$A$3:R$100,R$1,FALSE)),0,VLOOKUP('W. VaR &amp; Peak Pos By Trader'!$A46,'Import Peak'!$A$3:R$100,R$1,FALSE))</f>
        <v>0</v>
      </c>
      <c r="S47" s="14">
        <f>IF(ISNA(VLOOKUP('W. VaR &amp; Peak Pos By Trader'!$A46,'Import Peak'!$A$3:S$100,S$1,FALSE)),0,VLOOKUP('W. VaR &amp; Peak Pos By Trader'!$A46,'Import Peak'!$A$3:S$100,S$1,FALSE))</f>
        <v>0</v>
      </c>
      <c r="T47" s="14">
        <f>IF(ISNA(VLOOKUP('W. VaR &amp; Peak Pos By Trader'!$A46,'Import Peak'!$A$3:T$100,T$1,FALSE)),0,VLOOKUP('W. VaR &amp; Peak Pos By Trader'!$A46,'Import Peak'!$A$3:T$100,T$1,FALSE))</f>
        <v>0</v>
      </c>
      <c r="U47" s="14">
        <f>IF(ISNA(VLOOKUP('W. VaR &amp; Peak Pos By Trader'!$A46,'Import Peak'!$A$3:U$100,U$1,FALSE)),0,VLOOKUP('W. VaR &amp; Peak Pos By Trader'!$A46,'Import Peak'!$A$3:U$100,U$1,FALSE))</f>
        <v>0</v>
      </c>
      <c r="V47" s="14">
        <f>IF(ISNA(VLOOKUP('W. VaR &amp; Peak Pos By Trader'!$A46,'Import Peak'!$A$3:V$100,V$1,FALSE)),0,VLOOKUP('W. VaR &amp; Peak Pos By Trader'!$A46,'Import Peak'!$A$3:V$100,V$1,FALSE))</f>
        <v>0</v>
      </c>
      <c r="W47" s="14">
        <f>IF(ISNA(VLOOKUP('W. VaR &amp; Peak Pos By Trader'!$A46,'Import Peak'!$A$3:W$100,W$1,FALSE)),0,VLOOKUP('W. VaR &amp; Peak Pos By Trader'!$A46,'Import Peak'!$A$3:W$100,W$1,FALSE))</f>
        <v>0</v>
      </c>
      <c r="X47" s="14">
        <f>IF(ISNA(VLOOKUP('W. VaR &amp; Peak Pos By Trader'!$A46,'Import Peak'!$A$3:X$100,X$1,FALSE)),0,VLOOKUP('W. VaR &amp; Peak Pos By Trader'!$A46,'Import Peak'!$A$3:X$100,X$1,FALSE))</f>
        <v>0</v>
      </c>
      <c r="Y47" s="14">
        <f>IF(ISNA(VLOOKUP('W. VaR &amp; Peak Pos By Trader'!$A46,'Import Peak'!$A$3:Y$100,Y$1,FALSE)),0,VLOOKUP('W. VaR &amp; Peak Pos By Trader'!$A46,'Import Peak'!$A$3:Y$100,Y$1,FALSE))</f>
        <v>0</v>
      </c>
      <c r="Z47" s="14">
        <f>IF(ISNA(VLOOKUP('W. VaR &amp; Peak Pos By Trader'!$A46,'Import Peak'!$A$3:Z$100,Z$1,FALSE)),0,VLOOKUP('W. VaR &amp; Peak Pos By Trader'!$A46,'Import Peak'!$A$3:Z$100,Z$1,FALSE))</f>
        <v>0</v>
      </c>
      <c r="AA47" s="14">
        <f>IF(ISNA(VLOOKUP('W. VaR &amp; Peak Pos By Trader'!$A46,'Import Peak'!$A$3:AA$100,AA$1,FALSE)),0,VLOOKUP('W. VaR &amp; Peak Pos By Trader'!$A46,'Import Peak'!$A$3:AA$100,AA$1,FALSE))</f>
        <v>0</v>
      </c>
      <c r="AB47" s="14">
        <f>IF(ISNA(VLOOKUP('W. VaR &amp; Peak Pos By Trader'!$A46,'Import Peak'!$A$3:AB$100,AB$1,FALSE)),0,VLOOKUP('W. VaR &amp; Peak Pos By Trader'!$A46,'Import Peak'!$A$3:AB$100,AB$1,FALSE))</f>
        <v>0</v>
      </c>
      <c r="AC47" s="14">
        <f>IF(ISNA(VLOOKUP('W. VaR &amp; Peak Pos By Trader'!$A46,'Import Peak'!$A$3:AC$100,AC$1,FALSE)),0,VLOOKUP('W. VaR &amp; Peak Pos By Trader'!$A46,'Import Peak'!$A$3:AC$100,AC$1,FALSE))</f>
        <v>0</v>
      </c>
      <c r="AD47" s="14">
        <f>IF(ISNA(VLOOKUP('W. VaR &amp; Peak Pos By Trader'!$A46,'Import Peak'!$A$3:AD$100,AD$1,FALSE)),0,VLOOKUP('W. VaR &amp; Peak Pos By Trader'!$A46,'Import Peak'!$A$3:AD$100,AD$1,FALSE))</f>
        <v>0</v>
      </c>
      <c r="AE47" s="14">
        <f>IF(ISNA(VLOOKUP('W. VaR &amp; Peak Pos By Trader'!$A46,'Import Peak'!$A$3:AE$100,AE$1,FALSE)),0,VLOOKUP('W. VaR &amp; Peak Pos By Trader'!$A46,'Import Peak'!$A$3:AE$100,AE$1,FALSE))</f>
        <v>0</v>
      </c>
      <c r="AF47" s="14">
        <f>IF(ISNA(VLOOKUP('W. VaR &amp; Peak Pos By Trader'!$A46,'Import Peak'!$A$3:AF$100,AF$1,FALSE)),0,VLOOKUP('W. VaR &amp; Peak Pos By Trader'!$A46,'Import Peak'!$A$3:AF$100,AF$1,FALSE))</f>
        <v>0</v>
      </c>
      <c r="AG47" s="14">
        <f>IF(ISNA(VLOOKUP('W. VaR &amp; Peak Pos By Trader'!$A46,'Import Peak'!$A$3:AG$100,AG$1,FALSE)),0,VLOOKUP('W. VaR &amp; Peak Pos By Trader'!$A46,'Import Peak'!$A$3:AG$100,AG$1,FALSE))</f>
        <v>0</v>
      </c>
      <c r="AH47" s="14">
        <f>IF(ISNA(VLOOKUP('W. VaR &amp; Peak Pos By Trader'!$A46,'Import Peak'!$A$3:AH$100,AH$1,FALSE)),0,VLOOKUP('W. VaR &amp; Peak Pos By Trader'!$A46,'Import Peak'!$A$3:AH$100,AH$1,FALSE))</f>
        <v>0</v>
      </c>
      <c r="AI47" s="14">
        <f>IF(ISNA(VLOOKUP('W. VaR &amp; Peak Pos By Trader'!$A46,'Import Peak'!$A$3:AI$100,AI$1,FALSE)),0,VLOOKUP('W. VaR &amp; Peak Pos By Trader'!$A46,'Import Peak'!$A$3:AI$100,AI$1,FALSE))</f>
        <v>0</v>
      </c>
      <c r="AJ47" s="14">
        <f>IF(ISNA(VLOOKUP('W. VaR &amp; Peak Pos By Trader'!$A46,'Import Peak'!$A$3:AJ$100,AJ$1,FALSE)),0,VLOOKUP('W. VaR &amp; Peak Pos By Trader'!$A46,'Import Peak'!$A$3:AJ$100,AJ$1,FALSE))</f>
        <v>0</v>
      </c>
      <c r="AK47" s="14">
        <f>IF(ISNA(VLOOKUP('W. VaR &amp; Peak Pos By Trader'!$A46,'Import Peak'!$A$3:AK$100,AK$1,FALSE)),0,VLOOKUP('W. VaR &amp; Peak Pos By Trader'!$A46,'Import Peak'!$A$3:AK$100,AK$1,FALSE))</f>
        <v>0</v>
      </c>
      <c r="AL47" s="14">
        <f>IF(ISNA(VLOOKUP('W. VaR &amp; Peak Pos By Trader'!$A46,'Import Peak'!$A$3:AL$100,AL$1,FALSE)),0,VLOOKUP('W. VaR &amp; Peak Pos By Trader'!$A46,'Import Peak'!$A$3:AL$100,AL$1,FALSE))</f>
        <v>0</v>
      </c>
      <c r="AM47" s="14">
        <f>IF(ISNA(VLOOKUP('W. VaR &amp; Peak Pos By Trader'!$A46,'Import Peak'!$A$3:AM$100,AM$1,FALSE)),0,VLOOKUP('W. VaR &amp; Peak Pos By Trader'!$A46,'Import Peak'!$A$3:AM$100,AM$1,FALSE))</f>
        <v>0</v>
      </c>
      <c r="AN47" s="14">
        <f>IF(ISNA(VLOOKUP('W. VaR &amp; Peak Pos By Trader'!$A46,'Import Peak'!$A$3:AN$100,AN$1,FALSE)),0,VLOOKUP('W. VaR &amp; Peak Pos By Trader'!$A46,'Import Peak'!$A$3:AN$100,AN$1,FALSE))</f>
        <v>0</v>
      </c>
      <c r="AO47" s="14">
        <f>IF(ISNA(VLOOKUP('W. VaR &amp; Peak Pos By Trader'!$A46,'Import Peak'!$A$3:AO$100,AO$1,FALSE)),0,VLOOKUP('W. VaR &amp; Peak Pos By Trader'!$A46,'Import Peak'!$A$3:AO$100,AO$1,FALSE))</f>
        <v>0</v>
      </c>
      <c r="AP47" s="14">
        <f>IF(ISNA(VLOOKUP('W. VaR &amp; Peak Pos By Trader'!$A46,'Import Peak'!$A$3:AP$100,AP$1,FALSE)),0,VLOOKUP('W. VaR &amp; Peak Pos By Trader'!$A46,'Import Peak'!$A$3:AP$100,AP$1,FALSE))</f>
        <v>0</v>
      </c>
      <c r="AQ47" s="14">
        <f>IF(ISNA(VLOOKUP('W. VaR &amp; Peak Pos By Trader'!$A46,'Import Peak'!$A$3:AQ$100,AQ$1,FALSE)),0,VLOOKUP('W. VaR &amp; Peak Pos By Trader'!$A46,'Import Peak'!$A$3:AQ$100,AQ$1,FALSE))</f>
        <v>0</v>
      </c>
      <c r="AR47" s="14">
        <f>IF(ISNA(VLOOKUP('W. VaR &amp; Peak Pos By Trader'!$A46,'Import Peak'!$A$3:AR$100,AR$1,FALSE)),0,VLOOKUP('W. VaR &amp; Peak Pos By Trader'!$A46,'Import Peak'!$A$3:AR$100,AR$1,FALSE))</f>
        <v>0</v>
      </c>
      <c r="AS47" s="14">
        <f>IF(ISNA(VLOOKUP('W. VaR &amp; Peak Pos By Trader'!$A46,'Import Peak'!$A$3:AS$100,AS$1,FALSE)),0,VLOOKUP('W. VaR &amp; Peak Pos By Trader'!$A46,'Import Peak'!$A$3:AS$100,AS$1,FALSE))</f>
        <v>0</v>
      </c>
      <c r="AT47" s="14">
        <f>IF(ISNA(VLOOKUP('W. VaR &amp; Peak Pos By Trader'!$A46,'Import Peak'!$A$3:AT$100,AT$1,FALSE)),0,VLOOKUP('W. VaR &amp; Peak Pos By Trader'!$A46,'Import Peak'!$A$3:AT$100,AT$1,FALSE))</f>
        <v>0</v>
      </c>
      <c r="AU47" s="14">
        <f>IF(ISNA(VLOOKUP('W. VaR &amp; Peak Pos By Trader'!$A46,'Import Peak'!$A$3:AU$100,AU$1,FALSE)),0,VLOOKUP('W. VaR &amp; Peak Pos By Trader'!$A46,'Import Peak'!$A$3:AU$100,AU$1,FALSE))</f>
        <v>0</v>
      </c>
      <c r="AV47" s="14">
        <f>IF(ISNA(VLOOKUP('W. VaR &amp; Peak Pos By Trader'!$A46,'Import Peak'!$A$3:AV$100,AV$1,FALSE)),0,VLOOKUP('W. VaR &amp; Peak Pos By Trader'!$A46,'Import Peak'!$A$3:AV$100,AV$1,FALSE))</f>
        <v>0</v>
      </c>
      <c r="AW47" s="14">
        <f>IF(ISNA(VLOOKUP('W. VaR &amp; Peak Pos By Trader'!$A46,'Import Peak'!$A$3:AW$100,AW$1,FALSE)),0,VLOOKUP('W. VaR &amp; Peak Pos By Trader'!$A46,'Import Peak'!$A$3:AW$100,AW$1,FALSE))</f>
        <v>0</v>
      </c>
      <c r="AX47" s="14">
        <f>IF(ISNA(VLOOKUP('W. VaR &amp; Peak Pos By Trader'!$A46,'Import Peak'!$A$3:AX$100,AX$1,FALSE)),0,VLOOKUP('W. VaR &amp; Peak Pos By Trader'!$A46,'Import Peak'!$A$3:AX$100,AX$1,FALSE))</f>
        <v>0</v>
      </c>
      <c r="AY47" s="14">
        <f>IF(ISNA(VLOOKUP('W. VaR &amp; Peak Pos By Trader'!$A46,'Import Peak'!$A$3:AY$100,AY$1,FALSE)),0,VLOOKUP('W. VaR &amp; Peak Pos By Trader'!$A46,'Import Peak'!$A$3:AY$100,AY$1,FALSE))</f>
        <v>0</v>
      </c>
      <c r="AZ47" s="14">
        <f>IF(ISNA(VLOOKUP('W. VaR &amp; Peak Pos By Trader'!$A46,'Import Peak'!$A$3:AZ$100,AZ$1,FALSE)),0,VLOOKUP('W. VaR &amp; Peak Pos By Trader'!$A46,'Import Peak'!$A$3:AZ$100,AZ$1,FALSE))</f>
        <v>0</v>
      </c>
      <c r="BA47" s="14">
        <f>IF(ISNA(VLOOKUP('W. VaR &amp; Peak Pos By Trader'!$A46,'Import Peak'!$A$3:BA$100,BA$1,FALSE)),0,VLOOKUP('W. VaR &amp; Peak Pos By Trader'!$A46,'Import Peak'!$A$3:BA$100,BA$1,FALSE))</f>
        <v>0</v>
      </c>
      <c r="BB47" s="14">
        <f>IF(ISNA(VLOOKUP('W. VaR &amp; Peak Pos By Trader'!$A46,'Import Peak'!$A$3:BB$100,BB$1,FALSE)),0,VLOOKUP('W. VaR &amp; Peak Pos By Trader'!$A46,'Import Peak'!$A$3:BB$100,BB$1,FALSE))</f>
        <v>0</v>
      </c>
      <c r="BC47" s="14">
        <f>IF(ISNA(VLOOKUP('W. VaR &amp; Peak Pos By Trader'!$A46,'Import Peak'!$A$3:BC$100,BC$1,FALSE)),0,VLOOKUP('W. VaR &amp; Peak Pos By Trader'!$A46,'Import Peak'!$A$3:BC$100,BC$1,FALSE))</f>
        <v>0</v>
      </c>
      <c r="BD47" s="14">
        <f>IF(ISNA(VLOOKUP('W. VaR &amp; Peak Pos By Trader'!$A46,'Import Peak'!$A$3:BD$100,BD$1,FALSE)),0,VLOOKUP('W. VaR &amp; Peak Pos By Trader'!$A46,'Import Peak'!$A$3:BD$100,BD$1,FALSE))</f>
        <v>0</v>
      </c>
      <c r="BE47" s="14">
        <f>IF(ISNA(VLOOKUP('W. VaR &amp; Peak Pos By Trader'!$A46,'Import Peak'!$A$3:BE$100,BE$1,FALSE)),0,VLOOKUP('W. VaR &amp; Peak Pos By Trader'!$A46,'Import Peak'!$A$3:BE$100,BE$1,FALSE))</f>
        <v>0</v>
      </c>
      <c r="BF47" s="14">
        <f>IF(ISNA(VLOOKUP('W. VaR &amp; Peak Pos By Trader'!$A46,'Import Peak'!$A$3:BF$100,BF$1,FALSE)),0,VLOOKUP('W. VaR &amp; Peak Pos By Trader'!$A46,'Import Peak'!$A$3:BF$100,BF$1,FALSE))</f>
        <v>0</v>
      </c>
      <c r="BG47" s="14">
        <f>IF(ISNA(VLOOKUP('W. VaR &amp; Peak Pos By Trader'!$A46,'Import Peak'!$A$3:BG$100,BG$1,FALSE)),0,VLOOKUP('W. VaR &amp; Peak Pos By Trader'!$A46,'Import Peak'!$A$3:BG$100,BG$1,FALSE))</f>
        <v>0</v>
      </c>
      <c r="BH47" s="14">
        <f>IF(ISNA(VLOOKUP('W. VaR &amp; Peak Pos By Trader'!$A46,'Import Peak'!$A$3:BH$100,BH$1,FALSE)),0,VLOOKUP('W. VaR &amp; Peak Pos By Trader'!$A46,'Import Peak'!$A$3:BH$100,BH$1,FALSE))</f>
        <v>0</v>
      </c>
      <c r="BI47" s="14">
        <f>IF(ISNA(VLOOKUP('W. VaR &amp; Peak Pos By Trader'!$A46,'Import Peak'!$A$3:BI$100,BI$1,FALSE)),0,VLOOKUP('W. VaR &amp; Peak Pos By Trader'!$A46,'Import Peak'!$A$3:BI$100,BI$1,FALSE))</f>
        <v>0</v>
      </c>
      <c r="BJ47" s="14">
        <f>IF(ISNA(VLOOKUP('W. VaR &amp; Peak Pos By Trader'!$A46,'Import Peak'!$A$3:BJ$100,BJ$1,FALSE)),0,VLOOKUP('W. VaR &amp; Peak Pos By Trader'!$A46,'Import Peak'!$A$3:BJ$100,BJ$1,FALSE))</f>
        <v>0</v>
      </c>
      <c r="BK47" s="14">
        <f>IF(ISNA(VLOOKUP('W. VaR &amp; Peak Pos By Trader'!$A46,'Import Peak'!$A$3:BK$100,BK$1,FALSE)),0,VLOOKUP('W. VaR &amp; Peak Pos By Trader'!$A46,'Import Peak'!$A$3:BK$100,BK$1,FALSE))</f>
        <v>0</v>
      </c>
      <c r="BL47" s="14">
        <f>IF(ISNA(VLOOKUP('W. VaR &amp; Peak Pos By Trader'!$A46,'Import Peak'!$A$3:BL$100,BL$1,FALSE)),0,VLOOKUP('W. VaR &amp; Peak Pos By Trader'!$A46,'Import Peak'!$A$3:BL$100,BL$1,FALSE))</f>
        <v>0</v>
      </c>
      <c r="BM47" s="14">
        <f>IF(ISNA(VLOOKUP('W. VaR &amp; Peak Pos By Trader'!$A46,'Import Peak'!$A$3:BM$100,BM$1,FALSE)),0,VLOOKUP('W. VaR &amp; Peak Pos By Trader'!$A46,'Import Peak'!$A$3:BM$100,BM$1,FALSE))</f>
        <v>0</v>
      </c>
      <c r="BN47" s="14">
        <f>IF(ISNA(VLOOKUP('W. VaR &amp; Peak Pos By Trader'!$A46,'Import Peak'!$A$3:BN$100,BN$1,FALSE)),0,VLOOKUP('W. VaR &amp; Peak Pos By Trader'!$A46,'Import Peak'!$A$3:BN$100,BN$1,FALSE))</f>
        <v>0</v>
      </c>
      <c r="BO47" s="14">
        <f>IF(ISNA(VLOOKUP('W. VaR &amp; Peak Pos By Trader'!$A46,'Import Peak'!$A$3:BO$100,BO$1,FALSE)),0,VLOOKUP('W. VaR &amp; Peak Pos By Trader'!$A46,'Import Peak'!$A$3:BO$100,BO$1,FALSE))</f>
        <v>0</v>
      </c>
      <c r="BP47" s="14">
        <f>IF(ISNA(VLOOKUP('W. VaR &amp; Peak Pos By Trader'!$A46,'Import Peak'!$A$3:BP$100,BP$1,FALSE)),0,VLOOKUP('W. VaR &amp; Peak Pos By Trader'!$A46,'Import Peak'!$A$3:BP$100,BP$1,FALSE))</f>
        <v>0</v>
      </c>
      <c r="BQ47" s="14">
        <f>IF(ISNA(VLOOKUP('W. VaR &amp; Peak Pos By Trader'!$A46,'Import Peak'!$A$3:BQ$100,BQ$1,FALSE)),0,VLOOKUP('W. VaR &amp; Peak Pos By Trader'!$A46,'Import Peak'!$A$3:BQ$100,BQ$1,FALSE))</f>
        <v>0</v>
      </c>
      <c r="BR47" s="14">
        <f>IF(ISNA(VLOOKUP('W. VaR &amp; Peak Pos By Trader'!$A46,'Import Peak'!$A$3:BR$100,BR$1,FALSE)),0,VLOOKUP('W. VaR &amp; Peak Pos By Trader'!$A46,'Import Peak'!$A$3:BR$100,BR$1,FALSE))</f>
        <v>0</v>
      </c>
      <c r="BS47" s="14">
        <f>IF(ISNA(VLOOKUP('W. VaR &amp; Peak Pos By Trader'!$A46,'Import Peak'!$A$3:BS$100,BS$1,FALSE)),0,VLOOKUP('W. VaR &amp; Peak Pos By Trader'!$A46,'Import Peak'!$A$3:BS$100,BS$1,FALSE))</f>
        <v>0</v>
      </c>
      <c r="BT47" s="14">
        <f>IF(ISNA(VLOOKUP('W. VaR &amp; Peak Pos By Trader'!$A46,'Import Peak'!$A$3:BT$100,BT$1,FALSE)),0,VLOOKUP('W. VaR &amp; Peak Pos By Trader'!$A46,'Import Peak'!$A$3:BT$100,BT$1,FALSE))</f>
        <v>0</v>
      </c>
      <c r="BU47" s="14">
        <f>IF(ISNA(VLOOKUP('W. VaR &amp; Peak Pos By Trader'!$A46,'Import Peak'!$A$3:BU$100,BU$1,FALSE)),0,VLOOKUP('W. VaR &amp; Peak Pos By Trader'!$A46,'Import Peak'!$A$3:BU$100,BU$1,FALSE))</f>
        <v>0</v>
      </c>
      <c r="BV47" s="14">
        <f>IF(ISNA(VLOOKUP('W. VaR &amp; Peak Pos By Trader'!$A46,'Import Peak'!$A$3:BV$100,BV$1,FALSE)),0,VLOOKUP('W. VaR &amp; Peak Pos By Trader'!$A46,'Import Peak'!$A$3:BV$100,BV$1,FALSE))</f>
        <v>0</v>
      </c>
      <c r="BW47" s="14">
        <f>IF(ISNA(VLOOKUP('W. VaR &amp; Peak Pos By Trader'!$A46,'Import Peak'!$A$3:BW$100,BW$1,FALSE)),0,VLOOKUP('W. VaR &amp; Peak Pos By Trader'!$A46,'Import Peak'!$A$3:BW$100,BW$1,FALSE))</f>
        <v>0</v>
      </c>
      <c r="BX47" s="14">
        <f>IF(ISNA(VLOOKUP('W. VaR &amp; Peak Pos By Trader'!$A46,'Import Peak'!$A$3:BX$100,BX$1,FALSE)),0,VLOOKUP('W. VaR &amp; Peak Pos By Trader'!$A46,'Import Peak'!$A$3:BX$100,BX$1,FALSE))</f>
        <v>0</v>
      </c>
      <c r="BY47" s="14">
        <f>IF(ISNA(VLOOKUP('W. VaR &amp; Peak Pos By Trader'!$A46,'Import Peak'!$A$3:BY$100,BY$1,FALSE)),0,VLOOKUP('W. VaR &amp; Peak Pos By Trader'!$A46,'Import Peak'!$A$3:BY$100,BY$1,FALSE))</f>
        <v>0</v>
      </c>
      <c r="BZ47" s="14">
        <f>IF(ISNA(VLOOKUP('W. VaR &amp; Peak Pos By Trader'!$A46,'Import Peak'!$A$3:BZ$100,BZ$1,FALSE)),0,VLOOKUP('W. VaR &amp; Peak Pos By Trader'!$A46,'Import Peak'!$A$3:BZ$100,BZ$1,FALSE))</f>
        <v>0</v>
      </c>
      <c r="CA47" s="14">
        <f>IF(ISNA(VLOOKUP('W. VaR &amp; Peak Pos By Trader'!$A46,'Import Peak'!$A$3:CA$100,CA$1,FALSE)),0,VLOOKUP('W. VaR &amp; Peak Pos By Trader'!$A46,'Import Peak'!$A$3:CA$100,CA$1,FALSE))</f>
        <v>0</v>
      </c>
      <c r="CB47" s="14">
        <f>IF(ISNA(VLOOKUP('W. VaR &amp; Peak Pos By Trader'!$A46,'Import Peak'!$A$3:CB$100,CB$1,FALSE)),0,VLOOKUP('W. VaR &amp; Peak Pos By Trader'!$A46,'Import Peak'!$A$3:CB$100,CB$1,FALSE))</f>
        <v>0</v>
      </c>
      <c r="CC47" s="14">
        <f>IF(ISNA(VLOOKUP('W. VaR &amp; Peak Pos By Trader'!$A46,'Import Peak'!$A$3:CC$100,CC$1,FALSE)),0,VLOOKUP('W. VaR &amp; Peak Pos By Trader'!$A46,'Import Peak'!$A$3:CC$100,CC$1,FALSE))</f>
        <v>0</v>
      </c>
      <c r="CD47" s="14">
        <f>IF(ISNA(VLOOKUP('W. VaR &amp; Peak Pos By Trader'!$A46,'Import Peak'!$A$3:CD$100,CD$1,FALSE)),0,VLOOKUP('W. VaR &amp; Peak Pos By Trader'!$A46,'Import Peak'!$A$3:CD$100,CD$1,FALSE))</f>
        <v>0</v>
      </c>
      <c r="CE47" s="14">
        <f>IF(ISNA(VLOOKUP('W. VaR &amp; Peak Pos By Trader'!$A46,'Import Peak'!$A$3:CE$100,CE$1,FALSE)),0,VLOOKUP('W. VaR &amp; Peak Pos By Trader'!$A46,'Import Peak'!$A$3:CE$100,CE$1,FALSE))</f>
        <v>0</v>
      </c>
      <c r="CF47" s="14">
        <f>IF(ISNA(VLOOKUP('W. VaR &amp; Peak Pos By Trader'!$A46,'Import Peak'!$A$3:CF$100,CF$1,FALSE)),0,VLOOKUP('W. VaR &amp; Peak Pos By Trader'!$A46,'Import Peak'!$A$3:CF$100,CF$1,FALSE))</f>
        <v>0</v>
      </c>
      <c r="CG47" s="14">
        <f>IF(ISNA(VLOOKUP('W. VaR &amp; Peak Pos By Trader'!$A46,'Import Peak'!$A$3:CG$100,CG$1,FALSE)),0,VLOOKUP('W. VaR &amp; Peak Pos By Trader'!$A46,'Import Peak'!$A$3:CG$100,CG$1,FALSE))</f>
        <v>0</v>
      </c>
      <c r="CH47" s="14">
        <f>IF(ISNA(VLOOKUP('W. VaR &amp; Peak Pos By Trader'!$A46,'Import Peak'!$A$3:CH$100,CH$1,FALSE)),0,VLOOKUP('W. VaR &amp; Peak Pos By Trader'!$A46,'Import Peak'!$A$3:CH$100,CH$1,FALSE))</f>
        <v>0</v>
      </c>
      <c r="CI47" s="14">
        <f>IF(ISNA(VLOOKUP('W. VaR &amp; Peak Pos By Trader'!$A46,'Import Peak'!$A$3:CI$100,CI$1,FALSE)),0,VLOOKUP('W. VaR &amp; Peak Pos By Trader'!$A46,'Import Peak'!$A$3:CI$100,CI$1,FALSE))</f>
        <v>0</v>
      </c>
      <c r="CJ47" s="14">
        <f>IF(ISNA(VLOOKUP('W. VaR &amp; Peak Pos By Trader'!$A46,'Import Peak'!$A$3:CJ$100,CJ$1,FALSE)),0,VLOOKUP('W. VaR &amp; Peak Pos By Trader'!$A46,'Import Peak'!$A$3:CJ$100,CJ$1,FALSE))</f>
        <v>0</v>
      </c>
      <c r="CK47" s="14">
        <f>IF(ISNA(VLOOKUP('W. VaR &amp; Peak Pos By Trader'!$A46,'Import Peak'!$A$3:CK$100,CK$1,FALSE)),0,VLOOKUP('W. VaR &amp; Peak Pos By Trader'!$A46,'Import Peak'!$A$3:CK$100,CK$1,FALSE))</f>
        <v>0</v>
      </c>
      <c r="CL47" s="14">
        <f>IF(ISNA(VLOOKUP('W. VaR &amp; Peak Pos By Trader'!$A46,'Import Peak'!$A$3:CL$100,CL$1,FALSE)),0,VLOOKUP('W. VaR &amp; Peak Pos By Trader'!$A46,'Import Peak'!$A$3:CL$100,CL$1,FALSE))</f>
        <v>0</v>
      </c>
      <c r="CM47" s="14">
        <f>IF(ISNA(VLOOKUP('W. VaR &amp; Peak Pos By Trader'!$A46,'Import Peak'!$A$3:CM$100,CM$1,FALSE)),0,VLOOKUP('W. VaR &amp; Peak Pos By Trader'!$A46,'Import Peak'!$A$3:CM$100,CM$1,FALSE))</f>
        <v>0</v>
      </c>
      <c r="CN47" s="14">
        <f>IF(ISNA(VLOOKUP('W. VaR &amp; Peak Pos By Trader'!$A46,'Import Peak'!$A$3:CN$100,CN$1,FALSE)),0,VLOOKUP('W. VaR &amp; Peak Pos By Trader'!$A46,'Import Peak'!$A$3:CN$100,CN$1,FALSE))</f>
        <v>0</v>
      </c>
      <c r="CO47" s="14">
        <f>IF(ISNA(VLOOKUP('W. VaR &amp; Peak Pos By Trader'!$A46,'Import Peak'!$A$3:CO$100,CO$1,FALSE)),0,VLOOKUP('W. VaR &amp; Peak Pos By Trader'!$A46,'Import Peak'!$A$3:CO$100,CO$1,FALSE))</f>
        <v>0</v>
      </c>
      <c r="CP47" s="14">
        <f>IF(ISNA(VLOOKUP('W. VaR &amp; Peak Pos By Trader'!$A46,'Import Peak'!$A$3:CP$100,CP$1,FALSE)),0,VLOOKUP('W. VaR &amp; Peak Pos By Trader'!$A46,'Import Peak'!$A$3:CP$100,CP$1,FALSE))</f>
        <v>0</v>
      </c>
      <c r="CQ47" s="14">
        <f>IF(ISNA(VLOOKUP('W. VaR &amp; Peak Pos By Trader'!$A46,'Import Peak'!$A$3:CQ$100,CQ$1,FALSE)),0,VLOOKUP('W. VaR &amp; Peak Pos By Trader'!$A46,'Import Peak'!$A$3:CQ$100,CQ$1,FALSE))</f>
        <v>0</v>
      </c>
      <c r="CR47" s="14">
        <f>IF(ISNA(VLOOKUP('W. VaR &amp; Peak Pos By Trader'!$A46,'Import Peak'!$A$3:CR$100,CR$1,FALSE)),0,VLOOKUP('W. VaR &amp; Peak Pos By Trader'!$A46,'Import Peak'!$A$3:CR$100,CR$1,FALSE))</f>
        <v>0</v>
      </c>
      <c r="CS47" s="14">
        <f>IF(ISNA(VLOOKUP('W. VaR &amp; Peak Pos By Trader'!$A46,'Import Peak'!$A$3:CS$100,CS$1,FALSE)),0,VLOOKUP('W. VaR &amp; Peak Pos By Trader'!$A46,'Import Peak'!$A$3:CS$100,CS$1,FALSE))</f>
        <v>0</v>
      </c>
      <c r="CT47" s="14">
        <f>IF(ISNA(VLOOKUP('W. VaR &amp; Peak Pos By Trader'!$A46,'Import Peak'!$A$3:CT$100,CT$1,FALSE)),0,VLOOKUP('W. VaR &amp; Peak Pos By Trader'!$A46,'Import Peak'!$A$3:CT$100,CT$1,FALSE))</f>
        <v>0</v>
      </c>
      <c r="CU47" s="14">
        <f>IF(ISNA(VLOOKUP('W. VaR &amp; Peak Pos By Trader'!$A46,'Import Peak'!$A$3:CU$100,CU$1,FALSE)),0,VLOOKUP('W. VaR &amp; Peak Pos By Trader'!$A46,'Import Peak'!$A$3:CU$100,CU$1,FALSE))</f>
        <v>0</v>
      </c>
      <c r="CV47" s="14">
        <f>IF(ISNA(VLOOKUP('W. VaR &amp; Peak Pos By Trader'!$A46,'Import Peak'!$A$3:CV$100,CV$1,FALSE)),0,VLOOKUP('W. VaR &amp; Peak Pos By Trader'!$A46,'Import Peak'!$A$3:CV$100,CV$1,FALSE))</f>
        <v>0</v>
      </c>
      <c r="CW47" s="14">
        <f>IF(ISNA(VLOOKUP('W. VaR &amp; Peak Pos By Trader'!$A46,'Import Peak'!$A$3:CW$100,CW$1,FALSE)),0,VLOOKUP('W. VaR &amp; Peak Pos By Trader'!$A46,'Import Peak'!$A$3:CW$100,CW$1,FALSE))</f>
        <v>0</v>
      </c>
      <c r="CX47" s="14">
        <f>IF(ISNA(VLOOKUP('W. VaR &amp; Peak Pos By Trader'!$A46,'Import Peak'!$A$3:CX$100,CX$1,FALSE)),0,VLOOKUP('W. VaR &amp; Peak Pos By Trader'!$A46,'Import Peak'!$A$3:CX$100,CX$1,FALSE))</f>
        <v>0</v>
      </c>
      <c r="CY47" s="14">
        <f>IF(ISNA(VLOOKUP('W. VaR &amp; Peak Pos By Trader'!$A46,'Import Peak'!$A$3:CY$100,CY$1,FALSE)),0,VLOOKUP('W. VaR &amp; Peak Pos By Trader'!$A46,'Import Peak'!$A$3:CY$100,CY$1,FALSE))</f>
        <v>0</v>
      </c>
      <c r="CZ47" s="14">
        <f>IF(ISNA(VLOOKUP('W. VaR &amp; Peak Pos By Trader'!$A46,'Import Peak'!$A$3:CZ$100,CZ$1,FALSE)),0,VLOOKUP('W. VaR &amp; Peak Pos By Trader'!$A46,'Import Peak'!$A$3:CZ$100,CZ$1,FALSE))</f>
        <v>0</v>
      </c>
      <c r="DA47" s="14">
        <f>IF(ISNA(VLOOKUP('W. VaR &amp; Peak Pos By Trader'!$A46,'Import Peak'!$A$3:DA$100,DA$1,FALSE)),0,VLOOKUP('W. VaR &amp; Peak Pos By Trader'!$A46,'Import Peak'!$A$3:DA$100,DA$1,FALSE))</f>
        <v>0</v>
      </c>
      <c r="DB47" s="14">
        <f>IF(ISNA(VLOOKUP('W. VaR &amp; Peak Pos By Trader'!$A46,'Import Peak'!$A$3:DB$100,DB$1,FALSE)),0,VLOOKUP('W. VaR &amp; Peak Pos By Trader'!$A46,'Import Peak'!$A$3:DB$100,DB$1,FALSE))</f>
        <v>0</v>
      </c>
      <c r="DC47" s="14">
        <f>IF(ISNA(VLOOKUP('W. VaR &amp; Peak Pos By Trader'!$A46,'Import Peak'!$A$3:DC$100,DC$1,FALSE)),0,VLOOKUP('W. VaR &amp; Peak Pos By Trader'!$A46,'Import Peak'!$A$3:DC$100,DC$1,FALSE))</f>
        <v>0</v>
      </c>
      <c r="DD47" s="14">
        <f>IF(ISNA(VLOOKUP('W. VaR &amp; Peak Pos By Trader'!$A46,'Import Peak'!$A$3:DD$100,DD$1,FALSE)),0,VLOOKUP('W. VaR &amp; Peak Pos By Trader'!$A46,'Import Peak'!$A$3:DD$100,DD$1,FALSE))</f>
        <v>0</v>
      </c>
      <c r="DE47" s="14">
        <f>IF(ISNA(VLOOKUP('W. VaR &amp; Peak Pos By Trader'!$A46,'Import Peak'!$A$3:DE$100,DE$1,FALSE)),0,VLOOKUP('W. VaR &amp; Peak Pos By Trader'!$A46,'Import Peak'!$A$3:DE$100,DE$1,FALSE))</f>
        <v>0</v>
      </c>
      <c r="DF47" s="14">
        <f>IF(ISNA(VLOOKUP('W. VaR &amp; Peak Pos By Trader'!$A46,'Import Peak'!$A$3:DF$100,DF$1,FALSE)),0,VLOOKUP('W. VaR &amp; Peak Pos By Trader'!$A46,'Import Peak'!$A$3:DF$100,DF$1,FALSE))</f>
        <v>0</v>
      </c>
      <c r="DG47" s="14">
        <f>IF(ISNA(VLOOKUP('W. VaR &amp; Peak Pos By Trader'!$A46,'Import Peak'!$A$3:DG$100,DG$1,FALSE)),0,VLOOKUP('W. VaR &amp; Peak Pos By Trader'!$A46,'Import Peak'!$A$3:DG$100,DG$1,FALSE))</f>
        <v>0</v>
      </c>
      <c r="DH47" s="14">
        <f>IF(ISNA(VLOOKUP('W. VaR &amp; Peak Pos By Trader'!$A46,'Import Peak'!$A$3:DH$100,DH$1,FALSE)),0,VLOOKUP('W. VaR &amp; Peak Pos By Trader'!$A46,'Import Peak'!$A$3:DH$100,DH$1,FALSE))</f>
        <v>0</v>
      </c>
      <c r="DI47" s="14">
        <f>IF(ISNA(VLOOKUP('W. VaR &amp; Peak Pos By Trader'!$A46,'Import Peak'!$A$3:DI$100,DI$1,FALSE)),0,VLOOKUP('W. VaR &amp; Peak Pos By Trader'!$A46,'Import Peak'!$A$3:DI$100,DI$1,FALSE))</f>
        <v>0</v>
      </c>
      <c r="DJ47" s="14">
        <f>IF(ISNA(VLOOKUP('W. VaR &amp; Peak Pos By Trader'!$A46,'Import Peak'!$A$3:DJ$100,DJ$1,FALSE)),0,VLOOKUP('W. VaR &amp; Peak Pos By Trader'!$A46,'Import Peak'!$A$3:DJ$100,DJ$1,FALSE))</f>
        <v>0</v>
      </c>
      <c r="DK47" s="14">
        <f>IF(ISNA(VLOOKUP('W. VaR &amp; Peak Pos By Trader'!$A46,'Import Peak'!$A$3:DK$100,DK$1,FALSE)),0,VLOOKUP('W. VaR &amp; Peak Pos By Trader'!$A46,'Import Peak'!$A$3:DK$100,DK$1,FALSE))</f>
        <v>0</v>
      </c>
      <c r="DL47" s="14">
        <f>IF(ISNA(VLOOKUP('W. VaR &amp; Peak Pos By Trader'!$A46,'Import Peak'!$A$3:DL$100,DL$1,FALSE)),0,VLOOKUP('W. VaR &amp; Peak Pos By Trader'!$A46,'Import Peak'!$A$3:DL$100,DL$1,FALSE))</f>
        <v>0</v>
      </c>
      <c r="DM47" s="14">
        <f>IF(ISNA(VLOOKUP('W. VaR &amp; Peak Pos By Trader'!$A46,'Import Peak'!$A$3:DM$100,DM$1,FALSE)),0,VLOOKUP('W. VaR &amp; Peak Pos By Trader'!$A46,'Import Peak'!$A$3:DM$100,DM$1,FALSE))</f>
        <v>0</v>
      </c>
      <c r="DN47" s="14">
        <f>IF(ISNA(VLOOKUP('W. VaR &amp; Peak Pos By Trader'!$A46,'Import Peak'!$A$3:DN$100,DN$1,FALSE)),0,VLOOKUP('W. VaR &amp; Peak Pos By Trader'!$A46,'Import Peak'!$A$3:DN$100,DN$1,FALSE))</f>
        <v>0</v>
      </c>
      <c r="DO47" s="14">
        <f>IF(ISNA(VLOOKUP('W. VaR &amp; Peak Pos By Trader'!$A46,'Import Peak'!$A$3:DO$100,DO$1,FALSE)),0,VLOOKUP('W. VaR &amp; Peak Pos By Trader'!$A46,'Import Peak'!$A$3:DO$100,DO$1,FALSE))</f>
        <v>0</v>
      </c>
      <c r="DP47" s="14">
        <f>IF(ISNA(VLOOKUP('W. VaR &amp; Peak Pos By Trader'!$A46,'Import Peak'!$A$3:DP$100,DP$1,FALSE)),0,VLOOKUP('W. VaR &amp; Peak Pos By Trader'!$A46,'Import Peak'!$A$3:DP$100,DP$1,FALSE))</f>
        <v>0</v>
      </c>
      <c r="DQ47" s="14">
        <f>IF(ISNA(VLOOKUP('W. VaR &amp; Peak Pos By Trader'!$A46,'Import Peak'!$A$3:DQ$100,DQ$1,FALSE)),0,VLOOKUP('W. VaR &amp; Peak Pos By Trader'!$A46,'Import Peak'!$A$3:DQ$100,DQ$1,FALSE))</f>
        <v>0</v>
      </c>
      <c r="DR47" s="14">
        <f>IF(ISNA(VLOOKUP('W. VaR &amp; Peak Pos By Trader'!$A46,'Import Peak'!$A$3:DR$100,DR$1,FALSE)),0,VLOOKUP('W. VaR &amp; Peak Pos By Trader'!$A46,'Import Peak'!$A$3:DR$100,DR$1,FALSE))</f>
        <v>0</v>
      </c>
      <c r="DS47" s="14">
        <f>IF(ISNA(VLOOKUP('W. VaR &amp; Peak Pos By Trader'!$A46,'Import Peak'!$A$3:DS$100,DS$1,FALSE)),0,VLOOKUP('W. VaR &amp; Peak Pos By Trader'!$A46,'Import Peak'!$A$3:DS$100,DS$1,FALSE))</f>
        <v>0</v>
      </c>
      <c r="DT47" s="14">
        <f>IF(ISNA(VLOOKUP('W. VaR &amp; Peak Pos By Trader'!$A46,'Import Peak'!$A$3:DT$100,DT$1,FALSE)),0,VLOOKUP('W. VaR &amp; Peak Pos By Trader'!$A46,'Import Peak'!$A$3:DT$100,DT$1,FALSE))</f>
        <v>0</v>
      </c>
      <c r="DU47" s="14">
        <f>IF(ISNA(VLOOKUP('W. VaR &amp; Peak Pos By Trader'!$A46,'Import Peak'!$A$3:DU$100,DU$1,FALSE)),0,VLOOKUP('W. VaR &amp; Peak Pos By Trader'!$A46,'Import Peak'!$A$3:DU$100,DU$1,FALSE))</f>
        <v>0</v>
      </c>
      <c r="DV47" s="14">
        <f>IF(ISNA(VLOOKUP('W. VaR &amp; Peak Pos By Trader'!$A46,'Import Peak'!$A$3:DV$100,DV$1,FALSE)),0,VLOOKUP('W. VaR &amp; Peak Pos By Trader'!$A46,'Import Peak'!$A$3:DV$100,DV$1,FALSE))</f>
        <v>0</v>
      </c>
      <c r="DW47" s="14">
        <f>IF(ISNA(VLOOKUP('W. VaR &amp; Peak Pos By Trader'!$A46,'Import Peak'!$A$3:DW$100,DW$1,FALSE)),0,VLOOKUP('W. VaR &amp; Peak Pos By Trader'!$A46,'Import Peak'!$A$3:DW$100,DW$1,FALSE))</f>
        <v>0</v>
      </c>
      <c r="DX47" s="14">
        <f>IF(ISNA(VLOOKUP('W. VaR &amp; Peak Pos By Trader'!$A46,'Import Peak'!$A$3:DX$100,DX$1,FALSE)),0,VLOOKUP('W. VaR &amp; Peak Pos By Trader'!$A46,'Import Peak'!$A$3:DX$100,DX$1,FALSE))</f>
        <v>0</v>
      </c>
      <c r="DY47" s="14">
        <f>IF(ISNA(VLOOKUP('W. VaR &amp; Peak Pos By Trader'!$A46,'Import Peak'!$A$3:DY$100,DY$1,FALSE)),0,VLOOKUP('W. VaR &amp; Peak Pos By Trader'!$A46,'Import Peak'!$A$3:DY$100,DY$1,FALSE))</f>
        <v>0</v>
      </c>
      <c r="DZ47" s="14">
        <f>IF(ISNA(VLOOKUP('W. VaR &amp; Peak Pos By Trader'!$A46,'Import Peak'!$A$3:DZ$100,DZ$1,FALSE)),0,VLOOKUP('W. VaR &amp; Peak Pos By Trader'!$A46,'Import Peak'!$A$3:DZ$100,DZ$1,FALSE))</f>
        <v>0</v>
      </c>
      <c r="EA47" s="14">
        <f>IF(ISNA(VLOOKUP('W. VaR &amp; Peak Pos By Trader'!$A46,'Import Peak'!$A$3:EA$100,EA$1,FALSE)),0,VLOOKUP('W. VaR &amp; Peak Pos By Trader'!$A46,'Import Peak'!$A$3:EA$100,EA$1,FALSE))</f>
        <v>0</v>
      </c>
      <c r="EB47" s="14">
        <f>IF(ISNA(VLOOKUP('W. VaR &amp; Peak Pos By Trader'!$A46,'Import Peak'!$A$3:EB$100,EB$1,FALSE)),0,VLOOKUP('W. VaR &amp; Peak Pos By Trader'!$A46,'Import Peak'!$A$3:EB$100,EB$1,FALSE))</f>
        <v>0</v>
      </c>
      <c r="EC47" s="14">
        <f>IF(ISNA(VLOOKUP('W. VaR &amp; Peak Pos By Trader'!$A46,'Import Peak'!$A$3:EC$100,EC$1,FALSE)),0,VLOOKUP('W. VaR &amp; Peak Pos By Trader'!$A46,'Import Peak'!$A$3:EC$100,EC$1,FALSE))</f>
        <v>0</v>
      </c>
      <c r="ED47" s="14">
        <f>IF(ISNA(VLOOKUP('W. VaR &amp; Peak Pos By Trader'!$A46,'Import Peak'!$A$3:ED$100,ED$1,FALSE)),0,VLOOKUP('W. VaR &amp; Peak Pos By Trader'!$A46,'Import Peak'!$A$3:ED$100,ED$1,FALSE))</f>
        <v>0</v>
      </c>
      <c r="EE47" s="14">
        <f>IF(ISNA(VLOOKUP('W. VaR &amp; Peak Pos By Trader'!$A46,'Import Peak'!$A$3:EE$100,EE$1,FALSE)),0,VLOOKUP('W. VaR &amp; Peak Pos By Trader'!$A46,'Import Peak'!$A$3:EE$100,EE$1,FALSE))</f>
        <v>0</v>
      </c>
      <c r="EF47" s="14">
        <f>IF(ISNA(VLOOKUP('W. VaR &amp; Peak Pos By Trader'!$A46,'Import Peak'!$A$3:EF$100,EF$1,FALSE)),0,VLOOKUP('W. VaR &amp; Peak Pos By Trader'!$A46,'Import Peak'!$A$3:EF$100,EF$1,FALSE))</f>
        <v>0</v>
      </c>
      <c r="EG47" s="14">
        <f>IF(ISNA(VLOOKUP('W. VaR &amp; Peak Pos By Trader'!$A46,'Import Peak'!$A$3:EG$100,EG$1,FALSE)),0,VLOOKUP('W. VaR &amp; Peak Pos By Trader'!$A46,'Import Peak'!$A$3:EG$100,EG$1,FALSE))</f>
        <v>0</v>
      </c>
      <c r="EH47" s="14">
        <f>IF(ISNA(VLOOKUP('W. VaR &amp; Peak Pos By Trader'!$A46,'Import Peak'!$A$3:EH$100,EH$1,FALSE)),0,VLOOKUP('W. VaR &amp; Peak Pos By Trader'!$A46,'Import Peak'!$A$3:EH$100,EH$1,FALSE))</f>
        <v>0</v>
      </c>
      <c r="EI47" s="14">
        <f>IF(ISNA(VLOOKUP('W. VaR &amp; Peak Pos By Trader'!$A46,'Import Peak'!$A$3:EI$100,EI$1,FALSE)),0,VLOOKUP('W. VaR &amp; Peak Pos By Trader'!$A46,'Import Peak'!$A$3:EI$100,EI$1,FALSE))</f>
        <v>0</v>
      </c>
      <c r="EJ47" s="14">
        <f>IF(ISNA(VLOOKUP('W. VaR &amp; Peak Pos By Trader'!$A46,'Import Peak'!$A$3:EJ$100,EJ$1,FALSE)),0,VLOOKUP('W. VaR &amp; Peak Pos By Trader'!$A46,'Import Peak'!$A$3:EJ$100,EJ$1,FALSE))</f>
        <v>0</v>
      </c>
      <c r="EK47" s="14">
        <f>IF(ISNA(VLOOKUP('W. VaR &amp; Peak Pos By Trader'!$A46,'Import Peak'!$A$3:EK$100,EK$1,FALSE)),0,VLOOKUP('W. VaR &amp; Peak Pos By Trader'!$A46,'Import Peak'!$A$3:EK$100,EK$1,FALSE))</f>
        <v>0</v>
      </c>
      <c r="EL47" s="14">
        <f>IF(ISNA(VLOOKUP('W. VaR &amp; Peak Pos By Trader'!$A46,'Import Peak'!$A$3:EL$100,EL$1,FALSE)),0,VLOOKUP('W. VaR &amp; Peak Pos By Trader'!$A46,'Import Peak'!$A$3:EL$100,EL$1,FALSE))</f>
        <v>0</v>
      </c>
      <c r="EM47" s="14">
        <f>IF(ISNA(VLOOKUP('W. VaR &amp; Peak Pos By Trader'!$A46,'Import Peak'!$A$3:EM$100,EM$1,FALSE)),0,VLOOKUP('W. VaR &amp; Peak Pos By Trader'!$A46,'Import Peak'!$A$3:EM$100,EM$1,FALSE))</f>
        <v>0</v>
      </c>
      <c r="EN47" s="14">
        <f>IF(ISNA(VLOOKUP('W. VaR &amp; Peak Pos By Trader'!$A46,'Import Peak'!$A$3:EN$100,EN$1,FALSE)),0,VLOOKUP('W. VaR &amp; Peak Pos By Trader'!$A46,'Import Peak'!$A$3:EN$100,EN$1,FALSE))</f>
        <v>0</v>
      </c>
      <c r="EO47" s="14">
        <f>IF(ISNA(VLOOKUP('W. VaR &amp; Peak Pos By Trader'!$A46,'Import Peak'!$A$3:EO$100,EO$1,FALSE)),0,VLOOKUP('W. VaR &amp; Peak Pos By Trader'!$A46,'Import Peak'!$A$3:EO$100,EO$1,FALSE))</f>
        <v>0</v>
      </c>
      <c r="EP47" s="14">
        <f>IF(ISNA(VLOOKUP('W. VaR &amp; Peak Pos By Trader'!$A46,'Import Peak'!$A$3:EP$100,EP$1,FALSE)),0,VLOOKUP('W. VaR &amp; Peak Pos By Trader'!$A46,'Import Peak'!$A$3:EP$100,EP$1,FALSE))</f>
        <v>0</v>
      </c>
      <c r="EQ47" s="14">
        <f>IF(ISNA(VLOOKUP('W. VaR &amp; Peak Pos By Trader'!$A46,'Import Peak'!$A$3:EQ$100,EQ$1,FALSE)),0,VLOOKUP('W. VaR &amp; Peak Pos By Trader'!$A46,'Import Peak'!$A$3:EQ$100,EQ$1,FALSE))</f>
        <v>0</v>
      </c>
      <c r="ER47" s="14">
        <f>IF(ISNA(VLOOKUP('W. VaR &amp; Peak Pos By Trader'!$A46,'Import Peak'!$A$3:ER$100,ER$1,FALSE)),0,VLOOKUP('W. VaR &amp; Peak Pos By Trader'!$A46,'Import Peak'!$A$3:ER$100,ER$1,FALSE))</f>
        <v>0</v>
      </c>
      <c r="ES47" s="14">
        <f>IF(ISNA(VLOOKUP('W. VaR &amp; Peak Pos By Trader'!$A46,'Import Peak'!$A$3:ES$100,ES$1,FALSE)),0,VLOOKUP('W. VaR &amp; Peak Pos By Trader'!$A46,'Import Peak'!$A$3:ES$100,ES$1,FALSE))</f>
        <v>0</v>
      </c>
      <c r="ET47" s="14">
        <f>IF(ISNA(VLOOKUP('W. VaR &amp; Peak Pos By Trader'!$A46,'Import Peak'!$A$3:ET$100,ET$1,FALSE)),0,VLOOKUP('W. VaR &amp; Peak Pos By Trader'!$A46,'Import Peak'!$A$3:ET$100,ET$1,FALSE))</f>
        <v>0</v>
      </c>
      <c r="EU47" s="14">
        <f>IF(ISNA(VLOOKUP('W. VaR &amp; Peak Pos By Trader'!$A46,'Import Peak'!$A$3:EU$100,EU$1,FALSE)),0,VLOOKUP('W. VaR &amp; Peak Pos By Trader'!$A46,'Import Peak'!$A$3:EU$100,EU$1,FALSE))</f>
        <v>0</v>
      </c>
      <c r="EV47" s="14">
        <f>IF(ISNA(VLOOKUP('W. VaR &amp; Peak Pos By Trader'!$A46,'Import Peak'!$A$3:EV$100,EV$1,FALSE)),0,VLOOKUP('W. VaR &amp; Peak Pos By Trader'!$A46,'Import Peak'!$A$3:EV$100,EV$1,FALSE))</f>
        <v>0</v>
      </c>
      <c r="EW47" s="14">
        <f>IF(ISNA(VLOOKUP('W. VaR &amp; Peak Pos By Trader'!$A46,'Import Peak'!$A$3:EW$100,EW$1,FALSE)),0,VLOOKUP('W. VaR &amp; Peak Pos By Trader'!$A46,'Import Peak'!$A$3:EW$100,EW$1,FALSE))</f>
        <v>0</v>
      </c>
      <c r="EX47" s="14">
        <f>IF(ISNA(VLOOKUP('W. VaR &amp; Peak Pos By Trader'!$A46,'Import Peak'!$A$3:EX$100,EX$1,FALSE)),0,VLOOKUP('W. VaR &amp; Peak Pos By Trader'!$A46,'Import Peak'!$A$3:EX$100,EX$1,FALSE))</f>
        <v>0</v>
      </c>
      <c r="EY47" s="14">
        <f>IF(ISNA(VLOOKUP('W. VaR &amp; Peak Pos By Trader'!$A46,'Import Peak'!$A$3:EY$100,EY$1,FALSE)),0,VLOOKUP('W. VaR &amp; Peak Pos By Trader'!$A46,'Import Peak'!$A$3:EY$100,EY$1,FALSE))</f>
        <v>0</v>
      </c>
      <c r="EZ47" s="14">
        <f>IF(ISNA(VLOOKUP('W. VaR &amp; Peak Pos By Trader'!$A46,'Import Peak'!$A$3:EZ$100,EZ$1,FALSE)),0,VLOOKUP('W. VaR &amp; Peak Pos By Trader'!$A46,'Import Peak'!$A$3:EZ$100,EZ$1,FALSE))</f>
        <v>0</v>
      </c>
      <c r="FA47" s="14">
        <f>IF(ISNA(VLOOKUP('W. VaR &amp; Peak Pos By Trader'!$A46,'Import Peak'!$A$3:FA$100,FA$1,FALSE)),0,VLOOKUP('W. VaR &amp; Peak Pos By Trader'!$A46,'Import Peak'!$A$3:FA$100,FA$1,FALSE))</f>
        <v>0</v>
      </c>
      <c r="FB47" s="14">
        <f>IF(ISNA(VLOOKUP('W. VaR &amp; Peak Pos By Trader'!$A46,'Import Peak'!$A$3:FB$100,FB$1,FALSE)),0,VLOOKUP('W. VaR &amp; Peak Pos By Trader'!$A46,'Import Peak'!$A$3:FB$100,FB$1,FALSE))</f>
        <v>0</v>
      </c>
      <c r="FC47" s="14">
        <f>IF(ISNA(VLOOKUP('W. VaR &amp; Peak Pos By Trader'!$A46,'Import Peak'!$A$3:FC$100,FC$1,FALSE)),0,VLOOKUP('W. VaR &amp; Peak Pos By Trader'!$A46,'Import Peak'!$A$3:FC$100,FC$1,FALSE))</f>
        <v>0</v>
      </c>
      <c r="FD47" s="14">
        <f>IF(ISNA(VLOOKUP('W. VaR &amp; Peak Pos By Trader'!$A46,'Import Peak'!$A$3:FD$100,FD$1,FALSE)),0,VLOOKUP('W. VaR &amp; Peak Pos By Trader'!$A46,'Import Peak'!$A$3:FD$100,FD$1,FALSE))</f>
        <v>0</v>
      </c>
      <c r="FE47" s="14">
        <f>IF(ISNA(VLOOKUP('W. VaR &amp; Peak Pos By Trader'!$A46,'Import Peak'!$A$3:FE$100,FE$1,FALSE)),0,VLOOKUP('W. VaR &amp; Peak Pos By Trader'!$A46,'Import Peak'!$A$3:FE$100,FE$1,FALSE))</f>
        <v>0</v>
      </c>
      <c r="FF47" s="14">
        <f>IF(ISNA(VLOOKUP('W. VaR &amp; Peak Pos By Trader'!$A46,'Import Peak'!$A$3:FF$100,FF$1,FALSE)),0,VLOOKUP('W. VaR &amp; Peak Pos By Trader'!$A46,'Import Peak'!$A$3:FF$100,FF$1,FALSE))</f>
        <v>0</v>
      </c>
      <c r="FG47" s="14">
        <f>IF(ISNA(VLOOKUP('W. VaR &amp; Peak Pos By Trader'!$A46,'Import Peak'!$A$3:FG$100,FG$1,FALSE)),0,VLOOKUP('W. VaR &amp; Peak Pos By Trader'!$A46,'Import Peak'!$A$3:FG$100,FG$1,FALSE))</f>
        <v>0</v>
      </c>
      <c r="FH47" s="14">
        <f>IF(ISNA(VLOOKUP('W. VaR &amp; Peak Pos By Trader'!$A46,'Import Peak'!$A$3:FH$100,FH$1,FALSE)),0,VLOOKUP('W. VaR &amp; Peak Pos By Trader'!$A46,'Import Peak'!$A$3:FH$100,FH$1,FALSE))</f>
        <v>0</v>
      </c>
      <c r="FI47" s="14">
        <f>IF(ISNA(VLOOKUP('W. VaR &amp; Peak Pos By Trader'!$A46,'Import Peak'!$A$3:FI$100,FI$1,FALSE)),0,VLOOKUP('W. VaR &amp; Peak Pos By Trader'!$A46,'Import Peak'!$A$3:FI$100,FI$1,FALSE))</f>
        <v>0</v>
      </c>
      <c r="FJ47" s="14">
        <f>IF(ISNA(VLOOKUP('W. VaR &amp; Peak Pos By Trader'!$A46,'Import Peak'!$A$3:FJ$100,FJ$1,FALSE)),0,VLOOKUP('W. VaR &amp; Peak Pos By Trader'!$A46,'Import Peak'!$A$3:FJ$100,FJ$1,FALSE))</f>
        <v>0</v>
      </c>
      <c r="FK47" s="14">
        <f>IF(ISNA(VLOOKUP('W. VaR &amp; Peak Pos By Trader'!$A46,'Import Peak'!$A$3:FK$100,FK$1,FALSE)),0,VLOOKUP('W. VaR &amp; Peak Pos By Trader'!$A46,'Import Peak'!$A$3:FK$100,FK$1,FALSE))</f>
        <v>0</v>
      </c>
      <c r="FL47" s="14">
        <f>IF(ISNA(VLOOKUP('W. VaR &amp; Peak Pos By Trader'!$A46,'Import Peak'!$A$3:FL$100,FL$1,FALSE)),0,VLOOKUP('W. VaR &amp; Peak Pos By Trader'!$A46,'Import Peak'!$A$3:FL$100,FL$1,FALSE))</f>
        <v>0</v>
      </c>
      <c r="FM47" s="14">
        <f>IF(ISNA(VLOOKUP('W. VaR &amp; Peak Pos By Trader'!$A46,'Import Peak'!$A$3:FM$100,FM$1,FALSE)),0,VLOOKUP('W. VaR &amp; Peak Pos By Trader'!$A46,'Import Peak'!$A$3:FM$100,FM$1,FALSE))</f>
        <v>0</v>
      </c>
      <c r="FN47" s="14">
        <f>IF(ISNA(VLOOKUP('W. VaR &amp; Peak Pos By Trader'!$A46,'Import Peak'!$A$3:FN$100,FN$1,FALSE)),0,VLOOKUP('W. VaR &amp; Peak Pos By Trader'!$A46,'Import Peak'!$A$3:FN$100,FN$1,FALSE))</f>
        <v>0</v>
      </c>
      <c r="FO47" s="14">
        <f>IF(ISNA(VLOOKUP('W. VaR &amp; Peak Pos By Trader'!$A46,'Import Peak'!$A$3:FO$100,FO$1,FALSE)),0,VLOOKUP('W. VaR &amp; Peak Pos By Trader'!$A46,'Import Peak'!$A$3:FO$100,FO$1,FALSE))</f>
        <v>0</v>
      </c>
      <c r="FP47" s="14">
        <f>IF(ISNA(VLOOKUP('W. VaR &amp; Peak Pos By Trader'!$A46,'Import Peak'!$A$3:FP$100,FP$1,FALSE)),0,VLOOKUP('W. VaR &amp; Peak Pos By Trader'!$A46,'Import Peak'!$A$3:FP$100,FP$1,FALSE))</f>
        <v>0</v>
      </c>
      <c r="FQ47" s="14">
        <f>IF(ISNA(VLOOKUP('W. VaR &amp; Peak Pos By Trader'!$A46,'Import Peak'!$A$3:FQ$100,FQ$1,FALSE)),0,VLOOKUP('W. VaR &amp; Peak Pos By Trader'!$A46,'Import Peak'!$A$3:FQ$100,FQ$1,FALSE))</f>
        <v>0</v>
      </c>
      <c r="FR47" s="14">
        <f>IF(ISNA(VLOOKUP('W. VaR &amp; Peak Pos By Trader'!$A46,'Import Peak'!$A$3:FR$100,FR$1,FALSE)),0,VLOOKUP('W. VaR &amp; Peak Pos By Trader'!$A46,'Import Peak'!$A$3:FR$100,FR$1,FALSE))</f>
        <v>0</v>
      </c>
      <c r="FS47" s="14">
        <f>IF(ISNA(VLOOKUP('W. VaR &amp; Peak Pos By Trader'!$A46,'Import Peak'!$A$3:FS$100,FS$1,FALSE)),0,VLOOKUP('W. VaR &amp; Peak Pos By Trader'!$A46,'Import Peak'!$A$3:FS$100,FS$1,FALSE))</f>
        <v>0</v>
      </c>
      <c r="FT47" s="14">
        <f>IF(ISNA(VLOOKUP('W. VaR &amp; Peak Pos By Trader'!$A46,'Import Peak'!$A$3:FT$100,FT$1,FALSE)),0,VLOOKUP('W. VaR &amp; Peak Pos By Trader'!$A46,'Import Peak'!$A$3:FT$100,FT$1,FALSE))</f>
        <v>0</v>
      </c>
      <c r="FU47" s="14">
        <f>IF(ISNA(VLOOKUP('W. VaR &amp; Peak Pos By Trader'!$A46,'Import Peak'!$A$3:FU$100,FU$1,FALSE)),0,VLOOKUP('W. VaR &amp; Peak Pos By Trader'!$A46,'Import Peak'!$A$3:FU$100,FU$1,FALSE))</f>
        <v>0</v>
      </c>
      <c r="FV47">
        <f>IF(ISNA(VLOOKUP('W. VaR &amp; Peak Pos By Trader'!$A46,'Import Peak'!$A$3:FV$100,FV$1,FALSE)),0,VLOOKUP('W. VaR &amp; Peak Pos By Trader'!$A46,'Import Peak'!$A$3:FV$100,FV$1,FALSE))</f>
        <v>0</v>
      </c>
      <c r="FW47">
        <f>IF(ISNA(VLOOKUP('W. VaR &amp; Peak Pos By Trader'!$A46,'Import Peak'!$A$3:FW$100,FW$1,FALSE)),0,VLOOKUP('W. VaR &amp; Peak Pos By Trader'!$A46,'Import Peak'!$A$3:FW$100,FW$1,FALSE))</f>
        <v>0</v>
      </c>
      <c r="FX47">
        <f>IF(ISNA(VLOOKUP('W. VaR &amp; Peak Pos By Trader'!$A46,'Import Peak'!$A$3:FX$100,FX$1,FALSE)),0,VLOOKUP('W. VaR &amp; Peak Pos By Trader'!$A46,'Import Peak'!$A$3:FX$100,FX$1,FALSE))</f>
        <v>0</v>
      </c>
      <c r="FY47">
        <f>IF(ISNA(VLOOKUP('W. VaR &amp; Peak Pos By Trader'!$A46,'Import Peak'!$A$3:FY$100,FY$1,FALSE)),0,VLOOKUP('W. VaR &amp; Peak Pos By Trader'!$A46,'Import Peak'!$A$3:FY$100,FY$1,FALSE))</f>
        <v>0</v>
      </c>
      <c r="FZ47">
        <f>IF(ISNA(VLOOKUP('W. VaR &amp; Peak Pos By Trader'!$A46,'Import Peak'!$A$3:FZ$100,FZ$1,FALSE)),0,VLOOKUP('W. VaR &amp; Peak Pos By Trader'!$A46,'Import Peak'!$A$3:FZ$100,FZ$1,FALSE))</f>
        <v>0</v>
      </c>
      <c r="GA47">
        <f>IF(ISNA(VLOOKUP('W. VaR &amp; Peak Pos By Trader'!$A46,'Import Peak'!$A$3:GA$100,GA$1,FALSE)),0,VLOOKUP('W. VaR &amp; Peak Pos By Trader'!$A46,'Import Peak'!$A$3:GA$100,GA$1,FALSE))</f>
        <v>0</v>
      </c>
      <c r="GB47">
        <f>IF(ISNA(VLOOKUP('W. VaR &amp; Peak Pos By Trader'!$A46,'Import Peak'!$A$3:GB$100,GB$1,FALSE)),0,VLOOKUP('W. VaR &amp; Peak Pos By Trader'!$A46,'Import Peak'!$A$3:GB$100,GB$1,FALSE))</f>
        <v>0</v>
      </c>
      <c r="GC47">
        <f>IF(ISNA(VLOOKUP('W. VaR &amp; Peak Pos By Trader'!$A46,'Import Peak'!$A$3:GC$100,GC$1,FALSE)),0,VLOOKUP('W. VaR &amp; Peak Pos By Trader'!$A46,'Import Peak'!$A$3:GC$100,GC$1,FALSE))</f>
        <v>0</v>
      </c>
      <c r="GD47">
        <f>IF(ISNA(VLOOKUP('W. VaR &amp; Peak Pos By Trader'!$A46,'Import Peak'!$A$3:GD$100,GD$1,FALSE)),0,VLOOKUP('W. VaR &amp; Peak Pos By Trader'!$A46,'Import Peak'!$A$3:GD$100,GD$1,FALSE))</f>
        <v>0</v>
      </c>
      <c r="GE47">
        <f>IF(ISNA(VLOOKUP('W. VaR &amp; Peak Pos By Trader'!$A46,'Import Peak'!$A$3:GE$100,GE$1,FALSE)),0,VLOOKUP('W. VaR &amp; Peak Pos By Trader'!$A46,'Import Peak'!$A$3:GE$100,GE$1,FALSE))</f>
        <v>0</v>
      </c>
      <c r="GF47">
        <f>IF(ISNA(VLOOKUP('W. VaR &amp; Peak Pos By Trader'!$A46,'Import Peak'!$A$3:GF$100,GF$1,FALSE)),0,VLOOKUP('W. VaR &amp; Peak Pos By Trader'!$A46,'Import Peak'!$A$3:GF$100,GF$1,FALSE))</f>
        <v>0</v>
      </c>
      <c r="GG47">
        <f>IF(ISNA(VLOOKUP('W. VaR &amp; Peak Pos By Trader'!$A46,'Import Peak'!$A$3:GG$100,GG$1,FALSE)),0,VLOOKUP('W. VaR &amp; Peak Pos By Trader'!$A46,'Import Peak'!$A$3:GG$100,GG$1,FALSE))</f>
        <v>0</v>
      </c>
      <c r="GH47">
        <f>IF(ISNA(VLOOKUP('W. VaR &amp; Peak Pos By Trader'!$A46,'Import Peak'!$A$3:GH$100,GH$1,FALSE)),0,VLOOKUP('W. VaR &amp; Peak Pos By Trader'!$A46,'Import Peak'!$A$3:GH$100,GH$1,FALSE))</f>
        <v>0</v>
      </c>
      <c r="GI47">
        <f>IF(ISNA(VLOOKUP('W. VaR &amp; Peak Pos By Trader'!$A46,'Import Peak'!$A$3:GI$100,GI$1,FALSE)),0,VLOOKUP('W. VaR &amp; Peak Pos By Trader'!$A46,'Import Peak'!$A$3:GI$100,GI$1,FALSE))</f>
        <v>0</v>
      </c>
      <c r="GJ47">
        <f>IF(ISNA(VLOOKUP('W. VaR &amp; Peak Pos By Trader'!$A46,'Import Peak'!$A$3:GJ$100,GJ$1,FALSE)),0,VLOOKUP('W. VaR &amp; Peak Pos By Trader'!$A46,'Import Peak'!$A$3:GJ$100,GJ$1,FALSE))</f>
        <v>0</v>
      </c>
      <c r="GK47">
        <f>IF(ISNA(VLOOKUP('W. VaR &amp; Peak Pos By Trader'!$A46,'Import Peak'!$A$3:GK$100,GK$1,FALSE)),0,VLOOKUP('W. VaR &amp; Peak Pos By Trader'!$A46,'Import Peak'!$A$3:GK$100,GK$1,FALSE))</f>
        <v>0</v>
      </c>
      <c r="GL47">
        <f>IF(ISNA(VLOOKUP('W. VaR &amp; Peak Pos By Trader'!$A46,'Import Peak'!$A$3:GL$100,GL$1,FALSE)),0,VLOOKUP('W. VaR &amp; Peak Pos By Trader'!$A46,'Import Peak'!$A$3:GL$100,GL$1,FALSE))</f>
        <v>0</v>
      </c>
      <c r="GM47">
        <f>IF(ISNA(VLOOKUP('W. VaR &amp; Peak Pos By Trader'!$A46,'Import Peak'!$A$3:GM$100,GM$1,FALSE)),0,VLOOKUP('W. VaR &amp; Peak Pos By Trader'!$A46,'Import Peak'!$A$3:GM$100,GM$1,FALSE))</f>
        <v>0</v>
      </c>
      <c r="GN47">
        <f>IF(ISNA(VLOOKUP('W. VaR &amp; Peak Pos By Trader'!$A46,'Import Peak'!$A$3:GN$100,GN$1,FALSE)),0,VLOOKUP('W. VaR &amp; Peak Pos By Trader'!$A46,'Import Peak'!$A$3:GN$100,GN$1,FALSE))</f>
        <v>0</v>
      </c>
      <c r="GO47">
        <f>IF(ISNA(VLOOKUP('W. VaR &amp; Peak Pos By Trader'!$A46,'Import Peak'!$A$3:GO$100,GO$1,FALSE)),0,VLOOKUP('W. VaR &amp; Peak Pos By Trader'!$A46,'Import Peak'!$A$3:GO$100,GO$1,FALSE))</f>
        <v>0</v>
      </c>
      <c r="GP47">
        <f>IF(ISNA(VLOOKUP('W. VaR &amp; Peak Pos By Trader'!$A46,'Import Peak'!$A$3:GP$100,GP$1,FALSE)),0,VLOOKUP('W. VaR &amp; Peak Pos By Trader'!$A46,'Import Peak'!$A$3:GP$100,GP$1,FALSE))</f>
        <v>0</v>
      </c>
      <c r="GQ47">
        <f>IF(ISNA(VLOOKUP('W. VaR &amp; Peak Pos By Trader'!$A46,'Import Peak'!$A$3:GQ$100,GQ$1,FALSE)),0,VLOOKUP('W. VaR &amp; Peak Pos By Trader'!$A46,'Import Peak'!$A$3:GQ$100,GQ$1,FALSE))</f>
        <v>0</v>
      </c>
      <c r="GR47">
        <f>IF(ISNA(VLOOKUP('W. VaR &amp; Peak Pos By Trader'!$A46,'Import Peak'!$A$3:GR$100,GR$1,FALSE)),0,VLOOKUP('W. VaR &amp; Peak Pos By Trader'!$A46,'Import Peak'!$A$3:GR$100,GR$1,FALSE))</f>
        <v>0</v>
      </c>
      <c r="GS47">
        <f>IF(ISNA(VLOOKUP('W. VaR &amp; Peak Pos By Trader'!$A46,'Import Peak'!$A$3:GS$100,GS$1,FALSE)),0,VLOOKUP('W. VaR &amp; Peak Pos By Trader'!$A46,'Import Peak'!$A$3:GS$100,GS$1,FALSE))</f>
        <v>0</v>
      </c>
      <c r="GT47">
        <f>IF(ISNA(VLOOKUP('W. VaR &amp; Peak Pos By Trader'!$A46,'Import Peak'!$A$3:GT$100,GT$1,FALSE)),0,VLOOKUP('W. VaR &amp; Peak Pos By Trader'!$A46,'Import Peak'!$A$3:GT$100,GT$1,FALSE))</f>
        <v>0</v>
      </c>
      <c r="GU47">
        <f>IF(ISNA(VLOOKUP('W. VaR &amp; Peak Pos By Trader'!$A46,'Import Peak'!$A$3:GU$100,GU$1,FALSE)),0,VLOOKUP('W. VaR &amp; Peak Pos By Trader'!$A46,'Import Peak'!$A$3:GU$100,GU$1,FALSE))</f>
        <v>0</v>
      </c>
      <c r="GV47">
        <f>IF(ISNA(VLOOKUP('W. VaR &amp; Peak Pos By Trader'!$A46,'Import Peak'!$A$3:GV$100,GV$1,FALSE)),0,VLOOKUP('W. VaR &amp; Peak Pos By Trader'!$A46,'Import Peak'!$A$3:GV$100,GV$1,FALSE))</f>
        <v>0</v>
      </c>
      <c r="GW47">
        <f>IF(ISNA(VLOOKUP('W. VaR &amp; Peak Pos By Trader'!$A46,'Import Peak'!$A$3:GW$100,GW$1,FALSE)),0,VLOOKUP('W. VaR &amp; Peak Pos By Trader'!$A46,'Import Peak'!$A$3:GW$100,GW$1,FALSE))</f>
        <v>0</v>
      </c>
      <c r="GX47">
        <f>IF(ISNA(VLOOKUP('W. VaR &amp; Peak Pos By Trader'!$A46,'Import Peak'!$A$3:GX$100,GX$1,FALSE)),0,VLOOKUP('W. VaR &amp; Peak Pos By Trader'!$A46,'Import Peak'!$A$3:GX$100,GX$1,FALSE))</f>
        <v>0</v>
      </c>
      <c r="GY47">
        <f>IF(ISNA(VLOOKUP('W. VaR &amp; Peak Pos By Trader'!$A46,'Import Peak'!$A$3:GY$100,GY$1,FALSE)),0,VLOOKUP('W. VaR &amp; Peak Pos By Trader'!$A46,'Import Peak'!$A$3:GY$100,GY$1,FALSE))</f>
        <v>0</v>
      </c>
      <c r="GZ47">
        <f>IF(ISNA(VLOOKUP('W. VaR &amp; Peak Pos By Trader'!$A46,'Import Peak'!$A$3:GZ$100,GZ$1,FALSE)),0,VLOOKUP('W. VaR &amp; Peak Pos By Trader'!$A46,'Import Peak'!$A$3:GZ$100,GZ$1,FALSE))</f>
        <v>0</v>
      </c>
      <c r="HA47">
        <f>IF(ISNA(VLOOKUP('W. VaR &amp; Peak Pos By Trader'!$A46,'Import Peak'!$A$3:HA$100,HA$1,FALSE)),0,VLOOKUP('W. VaR &amp; Peak Pos By Trader'!$A46,'Import Peak'!$A$3:HA$100,HA$1,FALSE))</f>
        <v>0</v>
      </c>
      <c r="HB47">
        <f>IF(ISNA(VLOOKUP('W. VaR &amp; Peak Pos By Trader'!$A46,'Import Peak'!$A$3:HB$100,HB$1,FALSE)),0,VLOOKUP('W. VaR &amp; Peak Pos By Trader'!$A46,'Import Peak'!$A$3:HB$100,HB$1,FALSE))</f>
        <v>0</v>
      </c>
      <c r="HC47">
        <f>IF(ISNA(VLOOKUP('W. VaR &amp; Peak Pos By Trader'!$A46,'Import Peak'!$A$3:HC$100,HC$1,FALSE)),0,VLOOKUP('W. VaR &amp; Peak Pos By Trader'!$A46,'Import Peak'!$A$3:HC$100,HC$1,FALSE))</f>
        <v>0</v>
      </c>
      <c r="HD47">
        <f>IF(ISNA(VLOOKUP('W. VaR &amp; Peak Pos By Trader'!$A46,'Import Peak'!$A$3:HD$100,HD$1,FALSE)),0,VLOOKUP('W. VaR &amp; Peak Pos By Trader'!$A46,'Import Peak'!$A$3:HD$100,HD$1,FALSE))</f>
        <v>0</v>
      </c>
      <c r="HE47">
        <f>IF(ISNA(VLOOKUP('W. VaR &amp; Peak Pos By Trader'!$A46,'Import Peak'!$A$3:HE$100,HE$1,FALSE)),0,VLOOKUP('W. VaR &amp; Peak Pos By Trader'!$A46,'Import Peak'!$A$3:HE$100,HE$1,FALSE))</f>
        <v>0</v>
      </c>
      <c r="HF47">
        <f>IF(ISNA(VLOOKUP('W. VaR &amp; Peak Pos By Trader'!$A46,'Import Peak'!$A$3:HF$100,HF$1,FALSE)),0,VLOOKUP('W. VaR &amp; Peak Pos By Trader'!$A46,'Import Peak'!$A$3:HF$100,HF$1,FALSE))</f>
        <v>0</v>
      </c>
      <c r="HG47">
        <f>IF(ISNA(VLOOKUP('W. VaR &amp; Peak Pos By Trader'!$A46,'Import Peak'!$A$3:HG$100,HG$1,FALSE)),0,VLOOKUP('W. VaR &amp; Peak Pos By Trader'!$A46,'Import Peak'!$A$3:HG$100,HG$1,FALSE))</f>
        <v>0</v>
      </c>
      <c r="HH47">
        <f>IF(ISNA(VLOOKUP('W. VaR &amp; Peak Pos By Trader'!$A46,'Import Peak'!$A$3:HH$100,HH$1,FALSE)),0,VLOOKUP('W. VaR &amp; Peak Pos By Trader'!$A46,'Import Peak'!$A$3:HH$100,HH$1,FALSE))</f>
        <v>0</v>
      </c>
      <c r="HI47">
        <f>IF(ISNA(VLOOKUP('W. VaR &amp; Peak Pos By Trader'!$A46,'Import Peak'!$A$3:HI$100,HI$1,FALSE)),0,VLOOKUP('W. VaR &amp; Peak Pos By Trader'!$A46,'Import Peak'!$A$3:HI$100,HI$1,FALSE))</f>
        <v>0</v>
      </c>
      <c r="HJ47">
        <f>IF(ISNA(VLOOKUP('W. VaR &amp; Peak Pos By Trader'!$A46,'Import Peak'!$A$3:HJ$100,HJ$1,FALSE)),0,VLOOKUP('W. VaR &amp; Peak Pos By Trader'!$A46,'Import Peak'!$A$3:HJ$100,HJ$1,FALSE))</f>
        <v>0</v>
      </c>
      <c r="HK47">
        <f>IF(ISNA(VLOOKUP('W. VaR &amp; Peak Pos By Trader'!$A46,'Import Peak'!$A$3:HK$100,HK$1,FALSE)),0,VLOOKUP('W. VaR &amp; Peak Pos By Trader'!$A46,'Import Peak'!$A$3:HK$100,HK$1,FALSE))</f>
        <v>0</v>
      </c>
      <c r="HL47">
        <f>IF(ISNA(VLOOKUP('W. VaR &amp; Peak Pos By Trader'!$A46,'Import Peak'!$A$3:HL$100,HL$1,FALSE)),0,VLOOKUP('W. VaR &amp; Peak Pos By Trader'!$A46,'Import Peak'!$A$3:HL$100,HL$1,FALSE))</f>
        <v>0</v>
      </c>
      <c r="HM47">
        <f>IF(ISNA(VLOOKUP('W. VaR &amp; Peak Pos By Trader'!$A46,'Import Peak'!$A$3:HM$100,HM$1,FALSE)),0,VLOOKUP('W. VaR &amp; Peak Pos By Trader'!$A46,'Import Peak'!$A$3:HM$100,HM$1,FALSE))</f>
        <v>0</v>
      </c>
      <c r="HN47">
        <f>IF(ISNA(VLOOKUP('W. VaR &amp; Peak Pos By Trader'!$A46,'Import Peak'!$A$3:HN$100,HN$1,FALSE)),0,VLOOKUP('W. VaR &amp; Peak Pos By Trader'!$A46,'Import Peak'!$A$3:HN$100,HN$1,FALSE))</f>
        <v>0</v>
      </c>
      <c r="HO47">
        <f>IF(ISNA(VLOOKUP('W. VaR &amp; Peak Pos By Trader'!$A46,'Import Peak'!$A$3:HO$100,HO$1,FALSE)),0,VLOOKUP('W. VaR &amp; Peak Pos By Trader'!$A46,'Import Peak'!$A$3:HO$100,HO$1,FALSE))</f>
        <v>0</v>
      </c>
      <c r="HP47">
        <f>IF(ISNA(VLOOKUP('W. VaR &amp; Peak Pos By Trader'!$A46,'Import Peak'!$A$3:HP$100,HP$1,FALSE)),0,VLOOKUP('W. VaR &amp; Peak Pos By Trader'!$A46,'Import Peak'!$A$3:HP$100,HP$1,FALSE))</f>
        <v>0</v>
      </c>
      <c r="HQ47">
        <f>IF(ISNA(VLOOKUP('W. VaR &amp; Peak Pos By Trader'!$A46,'Import Peak'!$A$3:HQ$100,HQ$1,FALSE)),0,VLOOKUP('W. VaR &amp; Peak Pos By Trader'!$A46,'Import Peak'!$A$3:HQ$100,HQ$1,FALSE))</f>
        <v>0</v>
      </c>
      <c r="HR47">
        <f>IF(ISNA(VLOOKUP('W. VaR &amp; Peak Pos By Trader'!$A46,'Import Peak'!$A$3:HR$100,HR$1,FALSE)),0,VLOOKUP('W. VaR &amp; Peak Pos By Trader'!$A46,'Import Peak'!$A$3:HR$100,HR$1,FALSE))</f>
        <v>0</v>
      </c>
      <c r="HS47">
        <f>IF(ISNA(VLOOKUP('W. VaR &amp; Peak Pos By Trader'!$A46,'Import Peak'!$A$3:HS$100,HS$1,FALSE)),0,VLOOKUP('W. VaR &amp; Peak Pos By Trader'!$A46,'Import Peak'!$A$3:HS$100,HS$1,FALSE))</f>
        <v>0</v>
      </c>
      <c r="HT47">
        <f>IF(ISNA(VLOOKUP('W. VaR &amp; Peak Pos By Trader'!$A46,'Import Peak'!$A$3:HT$100,HT$1,FALSE)),0,VLOOKUP('W. VaR &amp; Peak Pos By Trader'!$A46,'Import Peak'!$A$3:HT$100,HT$1,FALSE))</f>
        <v>0</v>
      </c>
      <c r="HU47">
        <f>IF(ISNA(VLOOKUP('W. VaR &amp; Peak Pos By Trader'!$A46,'Import Peak'!$A$3:HU$100,HU$1,FALSE)),0,VLOOKUP('W. VaR &amp; Peak Pos By Trader'!$A46,'Import Peak'!$A$3:HU$100,HU$1,FALSE))</f>
        <v>0</v>
      </c>
      <c r="HV47">
        <f>IF(ISNA(VLOOKUP('W. VaR &amp; Peak Pos By Trader'!$A46,'Import Peak'!$A$3:HV$100,HV$1,FALSE)),0,VLOOKUP('W. VaR &amp; Peak Pos By Trader'!$A46,'Import Peak'!$A$3:HV$100,HV$1,FALSE))</f>
        <v>0</v>
      </c>
      <c r="HW47">
        <f>IF(ISNA(VLOOKUP('W. VaR &amp; Peak Pos By Trader'!$A46,'Import Peak'!$A$3:HW$100,HW$1,FALSE)),0,VLOOKUP('W. VaR &amp; Peak Pos By Trader'!$A46,'Import Peak'!$A$3:HW$100,HW$1,FALSE))</f>
        <v>0</v>
      </c>
      <c r="HX47">
        <f>IF(ISNA(VLOOKUP('W. VaR &amp; Peak Pos By Trader'!$A46,'Import Peak'!$A$3:HX$100,HX$1,FALSE)),0,VLOOKUP('W. VaR &amp; Peak Pos By Trader'!$A46,'Import Peak'!$A$3:HX$100,HX$1,FALSE))</f>
        <v>0</v>
      </c>
      <c r="HY47">
        <f>IF(ISNA(VLOOKUP('W. VaR &amp; Peak Pos By Trader'!$A46,'Import Peak'!$A$3:HY$100,HY$1,FALSE)),0,VLOOKUP('W. VaR &amp; Peak Pos By Trader'!$A46,'Import Peak'!$A$3:HY$100,HY$1,FALSE))</f>
        <v>0</v>
      </c>
      <c r="HZ47">
        <f>IF(ISNA(VLOOKUP('W. VaR &amp; Peak Pos By Trader'!$A46,'Import Peak'!$A$3:HZ$100,HZ$1,FALSE)),0,VLOOKUP('W. VaR &amp; Peak Pos By Trader'!$A46,'Import Peak'!$A$3:HZ$100,HZ$1,FALSE))</f>
        <v>0</v>
      </c>
      <c r="IA47">
        <f>IF(ISNA(VLOOKUP('W. VaR &amp; Peak Pos By Trader'!$A46,'Import Peak'!$A$3:IA$100,IA$1,FALSE)),0,VLOOKUP('W. VaR &amp; Peak Pos By Trader'!$A46,'Import Peak'!$A$3:IA$100,IA$1,FALSE))</f>
        <v>0</v>
      </c>
      <c r="IB47">
        <f>IF(ISNA(VLOOKUP('W. VaR &amp; Peak Pos By Trader'!$A46,'Import Peak'!$A$3:IB$100,IB$1,FALSE)),0,VLOOKUP('W. VaR &amp; Peak Pos By Trader'!$A46,'Import Peak'!$A$3:IB$100,IB$1,FALSE))</f>
        <v>0</v>
      </c>
      <c r="IC47">
        <f>IF(ISNA(VLOOKUP('W. VaR &amp; Peak Pos By Trader'!$A46,'Import Peak'!$A$3:IC$100,IC$1,FALSE)),0,VLOOKUP('W. VaR &amp; Peak Pos By Trader'!$A46,'Import Peak'!$A$3:IC$100,IC$1,FALSE))</f>
        <v>0</v>
      </c>
    </row>
    <row r="48" spans="1:237">
      <c r="A48" s="20" t="s">
        <v>114</v>
      </c>
      <c r="B48" s="14">
        <f>IF(ISNA(VLOOKUP('W. VaR &amp; Peak Pos By Trader'!$A63,'Import Peak'!$A$3:B$100,B$1,FALSE)),0,VLOOKUP('W. VaR &amp; Peak Pos By Trader'!$A63,'Import Peak'!$A$3:B$100,B$1,FALSE))</f>
        <v>0</v>
      </c>
      <c r="C48" s="14">
        <f>IF(ISNA(VLOOKUP('W. VaR &amp; Peak Pos By Trader'!$A63,'Import Peak'!$A$3:C$100,C$1,FALSE)),0,VLOOKUP('W. VaR &amp; Peak Pos By Trader'!$A63,'Import Peak'!$A$3:C$100,C$1,FALSE))</f>
        <v>0</v>
      </c>
      <c r="D48" s="14">
        <f>IF(ISNA(VLOOKUP('W. VaR &amp; Peak Pos By Trader'!$A63,'Import Peak'!$A$3:D$100,D$1,FALSE)),0,VLOOKUP('W. VaR &amp; Peak Pos By Trader'!$A63,'Import Peak'!$A$3:D$100,D$1,FALSE))</f>
        <v>0</v>
      </c>
      <c r="E48" s="14">
        <f>IF(ISNA(VLOOKUP('W. VaR &amp; Peak Pos By Trader'!$A64,'Import Peak'!$A$3:E$100,E$1,FALSE)),0,VLOOKUP('W. VaR &amp; Peak Pos By Trader'!$A64,'Import Peak'!$A$3:E$100,E$1,FALSE))</f>
        <v>0</v>
      </c>
      <c r="F48" s="14">
        <f>IF(ISNA(VLOOKUP('W. VaR &amp; Peak Pos By Trader'!$A64,'Import Peak'!$A$3:F$100,F$1,FALSE)),0,VLOOKUP('W. VaR &amp; Peak Pos By Trader'!$A64,'Import Peak'!$A$3:F$100,F$1,FALSE))</f>
        <v>0</v>
      </c>
      <c r="G48" s="14">
        <f>IF(ISNA(VLOOKUP('W. VaR &amp; Peak Pos By Trader'!$A64,'Import Peak'!$A$3:G$100,G$1,FALSE)),0,VLOOKUP('W. VaR &amp; Peak Pos By Trader'!$A64,'Import Peak'!$A$3:G$100,G$1,FALSE))</f>
        <v>0</v>
      </c>
      <c r="H48" s="14">
        <f>IF(ISNA(VLOOKUP('W. VaR &amp; Peak Pos By Trader'!$A64,'Import Peak'!$A$3:H$100,H$1,FALSE)),0,VLOOKUP('W. VaR &amp; Peak Pos By Trader'!$A64,'Import Peak'!$A$3:H$100,H$1,FALSE))</f>
        <v>40000</v>
      </c>
      <c r="I48" s="14">
        <f>IF(ISNA(VLOOKUP('W. VaR &amp; Peak Pos By Trader'!$A64,'Import Peak'!$A$3:I$100,I$1,FALSE)),0,VLOOKUP('W. VaR &amp; Peak Pos By Trader'!$A64,'Import Peak'!$A$3:I$100,I$1,FALSE))</f>
        <v>0</v>
      </c>
      <c r="J48" s="14">
        <f>IF(ISNA(VLOOKUP('W. VaR &amp; Peak Pos By Trader'!$A64,'Import Peak'!$A$3:J$100,J$1,FALSE)),0,VLOOKUP('W. VaR &amp; Peak Pos By Trader'!$A64,'Import Peak'!$A$3:J$100,J$1,FALSE))</f>
        <v>-40000</v>
      </c>
      <c r="K48" s="14">
        <f>IF(ISNA(VLOOKUP('W. VaR &amp; Peak Pos By Trader'!$A64,'Import Peak'!$A$3:K$100,K$1,FALSE)),0,VLOOKUP('W. VaR &amp; Peak Pos By Trader'!$A64,'Import Peak'!$A$3:K$100,K$1,FALSE))</f>
        <v>0</v>
      </c>
      <c r="L48" s="14">
        <f>IF(ISNA(VLOOKUP('W. VaR &amp; Peak Pos By Trader'!$A64,'Import Peak'!$A$3:L$100,L$1,FALSE)),0,VLOOKUP('W. VaR &amp; Peak Pos By Trader'!$A64,'Import Peak'!$A$3:L$100,L$1,FALSE))</f>
        <v>0</v>
      </c>
      <c r="M48" s="14">
        <f>IF(ISNA(VLOOKUP('W. VaR &amp; Peak Pos By Trader'!$A64,'Import Peak'!$A$3:M$100,M$1,FALSE)),0,VLOOKUP('W. VaR &amp; Peak Pos By Trader'!$A64,'Import Peak'!$A$3:M$100,M$1,FALSE))</f>
        <v>0</v>
      </c>
      <c r="N48" s="14">
        <f>IF(ISNA(VLOOKUP('W. VaR &amp; Peak Pos By Trader'!$A64,'Import Peak'!$A$3:N$100,N$1,FALSE)),0,VLOOKUP('W. VaR &amp; Peak Pos By Trader'!$A64,'Import Peak'!$A$3:N$100,N$1,FALSE))</f>
        <v>0</v>
      </c>
      <c r="O48" s="14">
        <f>IF(ISNA(VLOOKUP('W. VaR &amp; Peak Pos By Trader'!$A64,'Import Peak'!$A$3:O$100,O$1,FALSE)),0,VLOOKUP('W. VaR &amp; Peak Pos By Trader'!$A64,'Import Peak'!$A$3:O$100,O$1,FALSE))</f>
        <v>0</v>
      </c>
      <c r="P48" s="14">
        <f>IF(ISNA(VLOOKUP('W. VaR &amp; Peak Pos By Trader'!$A64,'Import Peak'!$A$3:P$100,P$1,FALSE)),0,VLOOKUP('W. VaR &amp; Peak Pos By Trader'!$A64,'Import Peak'!$A$3:P$100,P$1,FALSE))</f>
        <v>0</v>
      </c>
      <c r="Q48" s="14">
        <f>IF(ISNA(VLOOKUP('W. VaR &amp; Peak Pos By Trader'!$A64,'Import Peak'!$A$3:Q$100,Q$1,FALSE)),0,VLOOKUP('W. VaR &amp; Peak Pos By Trader'!$A64,'Import Peak'!$A$3:Q$100,Q$1,FALSE))</f>
        <v>0</v>
      </c>
      <c r="R48" s="14">
        <f>IF(ISNA(VLOOKUP('W. VaR &amp; Peak Pos By Trader'!$A64,'Import Peak'!$A$3:R$100,R$1,FALSE)),0,VLOOKUP('W. VaR &amp; Peak Pos By Trader'!$A64,'Import Peak'!$A$3:R$100,R$1,FALSE))</f>
        <v>0</v>
      </c>
      <c r="S48" s="14">
        <f>IF(ISNA(VLOOKUP('W. VaR &amp; Peak Pos By Trader'!$A64,'Import Peak'!$A$3:S$100,S$1,FALSE)),0,VLOOKUP('W. VaR &amp; Peak Pos By Trader'!$A64,'Import Peak'!$A$3:S$100,S$1,FALSE))</f>
        <v>0</v>
      </c>
      <c r="T48" s="14">
        <f>IF(ISNA(VLOOKUP('W. VaR &amp; Peak Pos By Trader'!$A64,'Import Peak'!$A$3:T$100,T$1,FALSE)),0,VLOOKUP('W. VaR &amp; Peak Pos By Trader'!$A64,'Import Peak'!$A$3:T$100,T$1,FALSE))</f>
        <v>0</v>
      </c>
      <c r="U48" s="14">
        <f>IF(ISNA(VLOOKUP('W. VaR &amp; Peak Pos By Trader'!$A64,'Import Peak'!$A$3:U$100,U$1,FALSE)),0,VLOOKUP('W. VaR &amp; Peak Pos By Trader'!$A64,'Import Peak'!$A$3:U$100,U$1,FALSE))</f>
        <v>0</v>
      </c>
      <c r="V48" s="14">
        <f>IF(ISNA(VLOOKUP('W. VaR &amp; Peak Pos By Trader'!$A64,'Import Peak'!$A$3:V$100,V$1,FALSE)),0,VLOOKUP('W. VaR &amp; Peak Pos By Trader'!$A64,'Import Peak'!$A$3:V$100,V$1,FALSE))</f>
        <v>0</v>
      </c>
      <c r="W48" s="14">
        <f>IF(ISNA(VLOOKUP('W. VaR &amp; Peak Pos By Trader'!$A64,'Import Peak'!$A$3:W$100,W$1,FALSE)),0,VLOOKUP('W. VaR &amp; Peak Pos By Trader'!$A64,'Import Peak'!$A$3:W$100,W$1,FALSE))</f>
        <v>0</v>
      </c>
      <c r="X48" s="14">
        <f>IF(ISNA(VLOOKUP('W. VaR &amp; Peak Pos By Trader'!$A64,'Import Peak'!$A$3:X$100,X$1,FALSE)),0,VLOOKUP('W. VaR &amp; Peak Pos By Trader'!$A64,'Import Peak'!$A$3:X$100,X$1,FALSE))</f>
        <v>0</v>
      </c>
      <c r="Y48" s="14">
        <f>IF(ISNA(VLOOKUP('W. VaR &amp; Peak Pos By Trader'!$A64,'Import Peak'!$A$3:Y$100,Y$1,FALSE)),0,VLOOKUP('W. VaR &amp; Peak Pos By Trader'!$A64,'Import Peak'!$A$3:Y$100,Y$1,FALSE))</f>
        <v>5756</v>
      </c>
      <c r="Z48" s="14">
        <f>IF(ISNA(VLOOKUP('W. VaR &amp; Peak Pos By Trader'!$A64,'Import Peak'!$A$3:Z$100,Z$1,FALSE)),0,VLOOKUP('W. VaR &amp; Peak Pos By Trader'!$A64,'Import Peak'!$A$3:Z$100,Z$1,FALSE))</f>
        <v>0</v>
      </c>
      <c r="AA48" s="14">
        <f>IF(ISNA(VLOOKUP('W. VaR &amp; Peak Pos By Trader'!$A64,'Import Peak'!$A$3:AA$100,AA$1,FALSE)),0,VLOOKUP('W. VaR &amp; Peak Pos By Trader'!$A64,'Import Peak'!$A$3:AA$100,AA$1,FALSE))</f>
        <v>0</v>
      </c>
      <c r="AB48" s="14">
        <f>IF(ISNA(VLOOKUP('W. VaR &amp; Peak Pos By Trader'!$A64,'Import Peak'!$A$3:AB$100,AB$1,FALSE)),0,VLOOKUP('W. VaR &amp; Peak Pos By Trader'!$A64,'Import Peak'!$A$3:AB$100,AB$1,FALSE))</f>
        <v>0</v>
      </c>
      <c r="AC48" s="14">
        <f>IF(ISNA(VLOOKUP('W. VaR &amp; Peak Pos By Trader'!$A64,'Import Peak'!$A$3:AC$100,AC$1,FALSE)),0,VLOOKUP('W. VaR &amp; Peak Pos By Trader'!$A64,'Import Peak'!$A$3:AC$100,AC$1,FALSE))</f>
        <v>0</v>
      </c>
      <c r="AD48" s="14">
        <f>IF(ISNA(VLOOKUP('W. VaR &amp; Peak Pos By Trader'!$A64,'Import Peak'!$A$3:AD$100,AD$1,FALSE)),0,VLOOKUP('W. VaR &amp; Peak Pos By Trader'!$A64,'Import Peak'!$A$3:AD$100,AD$1,FALSE))</f>
        <v>0</v>
      </c>
      <c r="AE48" s="14">
        <f>IF(ISNA(VLOOKUP('W. VaR &amp; Peak Pos By Trader'!$A64,'Import Peak'!$A$3:AE$100,AE$1,FALSE)),0,VLOOKUP('W. VaR &amp; Peak Pos By Trader'!$A64,'Import Peak'!$A$3:AE$100,AE$1,FALSE))</f>
        <v>0</v>
      </c>
      <c r="AF48" s="14">
        <f>IF(ISNA(VLOOKUP('W. VaR &amp; Peak Pos By Trader'!$A64,'Import Peak'!$A$3:AF$100,AF$1,FALSE)),0,VLOOKUP('W. VaR &amp; Peak Pos By Trader'!$A64,'Import Peak'!$A$3:AF$100,AF$1,FALSE))</f>
        <v>0</v>
      </c>
      <c r="AG48" s="14">
        <f>IF(ISNA(VLOOKUP('W. VaR &amp; Peak Pos By Trader'!$A64,'Import Peak'!$A$3:AG$100,AG$1,FALSE)),0,VLOOKUP('W. VaR &amp; Peak Pos By Trader'!$A64,'Import Peak'!$A$3:AG$100,AG$1,FALSE))</f>
        <v>-5756</v>
      </c>
      <c r="AH48" s="14">
        <f>IF(ISNA(VLOOKUP('W. VaR &amp; Peak Pos By Trader'!$A64,'Import Peak'!$A$3:AH$100,AH$1,FALSE)),0,VLOOKUP('W. VaR &amp; Peak Pos By Trader'!$A64,'Import Peak'!$A$3:AH$100,AH$1,FALSE))</f>
        <v>0</v>
      </c>
      <c r="AI48" s="14">
        <f>IF(ISNA(VLOOKUP('W. VaR &amp; Peak Pos By Trader'!$A64,'Import Peak'!$A$3:AI$100,AI$1,FALSE)),0,VLOOKUP('W. VaR &amp; Peak Pos By Trader'!$A64,'Import Peak'!$A$3:AI$100,AI$1,FALSE))</f>
        <v>0</v>
      </c>
      <c r="AJ48" s="14">
        <f>IF(ISNA(VLOOKUP('W. VaR &amp; Peak Pos By Trader'!$A64,'Import Peak'!$A$3:AJ$100,AJ$1,FALSE)),0,VLOOKUP('W. VaR &amp; Peak Pos By Trader'!$A64,'Import Peak'!$A$3:AJ$100,AJ$1,FALSE))</f>
        <v>0</v>
      </c>
      <c r="AK48" s="14">
        <f>IF(ISNA(VLOOKUP('W. VaR &amp; Peak Pos By Trader'!$A64,'Import Peak'!$A$3:AK$100,AK$1,FALSE)),0,VLOOKUP('W. VaR &amp; Peak Pos By Trader'!$A64,'Import Peak'!$A$3:AK$100,AK$1,FALSE))</f>
        <v>0</v>
      </c>
      <c r="AL48" s="14">
        <f>IF(ISNA(VLOOKUP('W. VaR &amp; Peak Pos By Trader'!$A64,'Import Peak'!$A$3:AL$100,AL$1,FALSE)),0,VLOOKUP('W. VaR &amp; Peak Pos By Trader'!$A64,'Import Peak'!$A$3:AL$100,AL$1,FALSE))</f>
        <v>0</v>
      </c>
      <c r="AM48" s="14">
        <f>IF(ISNA(VLOOKUP('W. VaR &amp; Peak Pos By Trader'!$A64,'Import Peak'!$A$3:AM$100,AM$1,FALSE)),0,VLOOKUP('W. VaR &amp; Peak Pos By Trader'!$A64,'Import Peak'!$A$3:AM$100,AM$1,FALSE))</f>
        <v>0</v>
      </c>
      <c r="AN48" s="14">
        <f>IF(ISNA(VLOOKUP('W. VaR &amp; Peak Pos By Trader'!$A64,'Import Peak'!$A$3:AN$100,AN$1,FALSE)),0,VLOOKUP('W. VaR &amp; Peak Pos By Trader'!$A64,'Import Peak'!$A$3:AN$100,AN$1,FALSE))</f>
        <v>0</v>
      </c>
      <c r="AO48" s="14">
        <f>IF(ISNA(VLOOKUP('W. VaR &amp; Peak Pos By Trader'!$A64,'Import Peak'!$A$3:AO$100,AO$1,FALSE)),0,VLOOKUP('W. VaR &amp; Peak Pos By Trader'!$A64,'Import Peak'!$A$3:AO$100,AO$1,FALSE))</f>
        <v>0</v>
      </c>
      <c r="AP48" s="14">
        <f>IF(ISNA(VLOOKUP('W. VaR &amp; Peak Pos By Trader'!$A64,'Import Peak'!$A$3:AP$100,AP$1,FALSE)),0,VLOOKUP('W. VaR &amp; Peak Pos By Trader'!$A64,'Import Peak'!$A$3:AP$100,AP$1,FALSE))</f>
        <v>0</v>
      </c>
      <c r="AQ48" s="14">
        <f>IF(ISNA(VLOOKUP('W. VaR &amp; Peak Pos By Trader'!$A64,'Import Peak'!$A$3:AQ$100,AQ$1,FALSE)),0,VLOOKUP('W. VaR &amp; Peak Pos By Trader'!$A64,'Import Peak'!$A$3:AQ$100,AQ$1,FALSE))</f>
        <v>0</v>
      </c>
      <c r="AR48" s="14">
        <f>IF(ISNA(VLOOKUP('W. VaR &amp; Peak Pos By Trader'!$A64,'Import Peak'!$A$3:AR$100,AR$1,FALSE)),0,VLOOKUP('W. VaR &amp; Peak Pos By Trader'!$A64,'Import Peak'!$A$3:AR$100,AR$1,FALSE))</f>
        <v>0</v>
      </c>
      <c r="AS48" s="14">
        <f>IF(ISNA(VLOOKUP('W. VaR &amp; Peak Pos By Trader'!$A64,'Import Peak'!$A$3:AS$100,AS$1,FALSE)),0,VLOOKUP('W. VaR &amp; Peak Pos By Trader'!$A64,'Import Peak'!$A$3:AS$100,AS$1,FALSE))</f>
        <v>0</v>
      </c>
      <c r="AT48" s="14">
        <f>IF(ISNA(VLOOKUP('W. VaR &amp; Peak Pos By Trader'!$A64,'Import Peak'!$A$3:AT$100,AT$1,FALSE)),0,VLOOKUP('W. VaR &amp; Peak Pos By Trader'!$A64,'Import Peak'!$A$3:AT$100,AT$1,FALSE))</f>
        <v>0</v>
      </c>
      <c r="AU48" s="14">
        <f>IF(ISNA(VLOOKUP('W. VaR &amp; Peak Pos By Trader'!$A64,'Import Peak'!$A$3:AU$100,AU$1,FALSE)),0,VLOOKUP('W. VaR &amp; Peak Pos By Trader'!$A64,'Import Peak'!$A$3:AU$100,AU$1,FALSE))</f>
        <v>0</v>
      </c>
      <c r="AV48" s="14">
        <f>IF(ISNA(VLOOKUP('W. VaR &amp; Peak Pos By Trader'!$A64,'Import Peak'!$A$3:AV$100,AV$1,FALSE)),0,VLOOKUP('W. VaR &amp; Peak Pos By Trader'!$A64,'Import Peak'!$A$3:AV$100,AV$1,FALSE))</f>
        <v>0</v>
      </c>
      <c r="AW48" s="14">
        <f>IF(ISNA(VLOOKUP('W. VaR &amp; Peak Pos By Trader'!$A64,'Import Peak'!$A$3:AW$100,AW$1,FALSE)),0,VLOOKUP('W. VaR &amp; Peak Pos By Trader'!$A64,'Import Peak'!$A$3:AW$100,AW$1,FALSE))</f>
        <v>0</v>
      </c>
      <c r="AX48" s="14">
        <f>IF(ISNA(VLOOKUP('W. VaR &amp; Peak Pos By Trader'!$A64,'Import Peak'!$A$3:AX$100,AX$1,FALSE)),0,VLOOKUP('W. VaR &amp; Peak Pos By Trader'!$A64,'Import Peak'!$A$3:AX$100,AX$1,FALSE))</f>
        <v>0</v>
      </c>
      <c r="AY48" s="14">
        <f>IF(ISNA(VLOOKUP('W. VaR &amp; Peak Pos By Trader'!$A64,'Import Peak'!$A$3:AY$100,AY$1,FALSE)),0,VLOOKUP('W. VaR &amp; Peak Pos By Trader'!$A64,'Import Peak'!$A$3:AY$100,AY$1,FALSE))</f>
        <v>0</v>
      </c>
      <c r="AZ48" s="14">
        <f>IF(ISNA(VLOOKUP('W. VaR &amp; Peak Pos By Trader'!$A64,'Import Peak'!$A$3:AZ$100,AZ$1,FALSE)),0,VLOOKUP('W. VaR &amp; Peak Pos By Trader'!$A64,'Import Peak'!$A$3:AZ$100,AZ$1,FALSE))</f>
        <v>0</v>
      </c>
      <c r="BA48" s="14">
        <f>IF(ISNA(VLOOKUP('W. VaR &amp; Peak Pos By Trader'!$A64,'Import Peak'!$A$3:BA$100,BA$1,FALSE)),0,VLOOKUP('W. VaR &amp; Peak Pos By Trader'!$A64,'Import Peak'!$A$3:BA$100,BA$1,FALSE))</f>
        <v>0</v>
      </c>
      <c r="BB48" s="14">
        <f>IF(ISNA(VLOOKUP('W. VaR &amp; Peak Pos By Trader'!$A64,'Import Peak'!$A$3:BB$100,BB$1,FALSE)),0,VLOOKUP('W. VaR &amp; Peak Pos By Trader'!$A64,'Import Peak'!$A$3:BB$100,BB$1,FALSE))</f>
        <v>0</v>
      </c>
      <c r="BC48" s="14">
        <f>IF(ISNA(VLOOKUP('W. VaR &amp; Peak Pos By Trader'!$A64,'Import Peak'!$A$3:BC$100,BC$1,FALSE)),0,VLOOKUP('W. VaR &amp; Peak Pos By Trader'!$A64,'Import Peak'!$A$3:BC$100,BC$1,FALSE))</f>
        <v>0</v>
      </c>
      <c r="BD48" s="14">
        <f>IF(ISNA(VLOOKUP('W. VaR &amp; Peak Pos By Trader'!$A64,'Import Peak'!$A$3:BD$100,BD$1,FALSE)),0,VLOOKUP('W. VaR &amp; Peak Pos By Trader'!$A64,'Import Peak'!$A$3:BD$100,BD$1,FALSE))</f>
        <v>0</v>
      </c>
      <c r="BE48" s="14">
        <f>IF(ISNA(VLOOKUP('W. VaR &amp; Peak Pos By Trader'!$A64,'Import Peak'!$A$3:BE$100,BE$1,FALSE)),0,VLOOKUP('W. VaR &amp; Peak Pos By Trader'!$A64,'Import Peak'!$A$3:BE$100,BE$1,FALSE))</f>
        <v>0</v>
      </c>
      <c r="BF48" s="14">
        <f>IF(ISNA(VLOOKUP('W. VaR &amp; Peak Pos By Trader'!$A64,'Import Peak'!$A$3:BF$100,BF$1,FALSE)),0,VLOOKUP('W. VaR &amp; Peak Pos By Trader'!$A64,'Import Peak'!$A$3:BF$100,BF$1,FALSE))</f>
        <v>0</v>
      </c>
      <c r="BG48" s="14">
        <f>IF(ISNA(VLOOKUP('W. VaR &amp; Peak Pos By Trader'!$A64,'Import Peak'!$A$3:BG$100,BG$1,FALSE)),0,VLOOKUP('W. VaR &amp; Peak Pos By Trader'!$A64,'Import Peak'!$A$3:BG$100,BG$1,FALSE))</f>
        <v>0</v>
      </c>
      <c r="BH48" s="14">
        <f>IF(ISNA(VLOOKUP('W. VaR &amp; Peak Pos By Trader'!$A64,'Import Peak'!$A$3:BH$100,BH$1,FALSE)),0,VLOOKUP('W. VaR &amp; Peak Pos By Trader'!$A64,'Import Peak'!$A$3:BH$100,BH$1,FALSE))</f>
        <v>0</v>
      </c>
      <c r="BI48" s="14">
        <f>IF(ISNA(VLOOKUP('W. VaR &amp; Peak Pos By Trader'!$A64,'Import Peak'!$A$3:BI$100,BI$1,FALSE)),0,VLOOKUP('W. VaR &amp; Peak Pos By Trader'!$A64,'Import Peak'!$A$3:BI$100,BI$1,FALSE))</f>
        <v>0</v>
      </c>
      <c r="BJ48" s="14">
        <f>IF(ISNA(VLOOKUP('W. VaR &amp; Peak Pos By Trader'!$A64,'Import Peak'!$A$3:BJ$100,BJ$1,FALSE)),0,VLOOKUP('W. VaR &amp; Peak Pos By Trader'!$A64,'Import Peak'!$A$3:BJ$100,BJ$1,FALSE))</f>
        <v>0</v>
      </c>
      <c r="BK48" s="14">
        <f>IF(ISNA(VLOOKUP('W. VaR &amp; Peak Pos By Trader'!$A64,'Import Peak'!$A$3:BK$100,BK$1,FALSE)),0,VLOOKUP('W. VaR &amp; Peak Pos By Trader'!$A64,'Import Peak'!$A$3:BK$100,BK$1,FALSE))</f>
        <v>0</v>
      </c>
      <c r="BL48" s="14">
        <f>IF(ISNA(VLOOKUP('W. VaR &amp; Peak Pos By Trader'!$A64,'Import Peak'!$A$3:BL$100,BL$1,FALSE)),0,VLOOKUP('W. VaR &amp; Peak Pos By Trader'!$A64,'Import Peak'!$A$3:BL$100,BL$1,FALSE))</f>
        <v>0</v>
      </c>
      <c r="BM48" s="14">
        <f>IF(ISNA(VLOOKUP('W. VaR &amp; Peak Pos By Trader'!$A64,'Import Peak'!$A$3:BM$100,BM$1,FALSE)),0,VLOOKUP('W. VaR &amp; Peak Pos By Trader'!$A64,'Import Peak'!$A$3:BM$100,BM$1,FALSE))</f>
        <v>0</v>
      </c>
      <c r="BN48" s="14">
        <f>IF(ISNA(VLOOKUP('W. VaR &amp; Peak Pos By Trader'!$A64,'Import Peak'!$A$3:BN$100,BN$1,FALSE)),0,VLOOKUP('W. VaR &amp; Peak Pos By Trader'!$A64,'Import Peak'!$A$3:BN$100,BN$1,FALSE))</f>
        <v>0</v>
      </c>
      <c r="BO48" s="14">
        <f>IF(ISNA(VLOOKUP('W. VaR &amp; Peak Pos By Trader'!$A64,'Import Peak'!$A$3:BO$100,BO$1,FALSE)),0,VLOOKUP('W. VaR &amp; Peak Pos By Trader'!$A64,'Import Peak'!$A$3:BO$100,BO$1,FALSE))</f>
        <v>0</v>
      </c>
      <c r="BP48" s="14">
        <f>IF(ISNA(VLOOKUP('W. VaR &amp; Peak Pos By Trader'!$A64,'Import Peak'!$A$3:BP$100,BP$1,FALSE)),0,VLOOKUP('W. VaR &amp; Peak Pos By Trader'!$A64,'Import Peak'!$A$3:BP$100,BP$1,FALSE))</f>
        <v>0</v>
      </c>
      <c r="BQ48" s="14">
        <f>IF(ISNA(VLOOKUP('W. VaR &amp; Peak Pos By Trader'!$A64,'Import Peak'!$A$3:BQ$100,BQ$1,FALSE)),0,VLOOKUP('W. VaR &amp; Peak Pos By Trader'!$A64,'Import Peak'!$A$3:BQ$100,BQ$1,FALSE))</f>
        <v>0</v>
      </c>
      <c r="BR48" s="14">
        <f>IF(ISNA(VLOOKUP('W. VaR &amp; Peak Pos By Trader'!$A64,'Import Peak'!$A$3:BR$100,BR$1,FALSE)),0,VLOOKUP('W. VaR &amp; Peak Pos By Trader'!$A64,'Import Peak'!$A$3:BR$100,BR$1,FALSE))</f>
        <v>0</v>
      </c>
      <c r="BS48" s="14">
        <f>IF(ISNA(VLOOKUP('W. VaR &amp; Peak Pos By Trader'!$A64,'Import Peak'!$A$3:BS$100,BS$1,FALSE)),0,VLOOKUP('W. VaR &amp; Peak Pos By Trader'!$A64,'Import Peak'!$A$3:BS$100,BS$1,FALSE))</f>
        <v>0</v>
      </c>
      <c r="BT48" s="14">
        <f>IF(ISNA(VLOOKUP('W. VaR &amp; Peak Pos By Trader'!$A64,'Import Peak'!$A$3:BT$100,BT$1,FALSE)),0,VLOOKUP('W. VaR &amp; Peak Pos By Trader'!$A64,'Import Peak'!$A$3:BT$100,BT$1,FALSE))</f>
        <v>0</v>
      </c>
      <c r="BU48" s="14">
        <f>IF(ISNA(VLOOKUP('W. VaR &amp; Peak Pos By Trader'!$A64,'Import Peak'!$A$3:BU$100,BU$1,FALSE)),0,VLOOKUP('W. VaR &amp; Peak Pos By Trader'!$A64,'Import Peak'!$A$3:BU$100,BU$1,FALSE))</f>
        <v>0</v>
      </c>
      <c r="BV48" s="14">
        <f>IF(ISNA(VLOOKUP('W. VaR &amp; Peak Pos By Trader'!$A64,'Import Peak'!$A$3:BV$100,BV$1,FALSE)),0,VLOOKUP('W. VaR &amp; Peak Pos By Trader'!$A64,'Import Peak'!$A$3:BV$100,BV$1,FALSE))</f>
        <v>0</v>
      </c>
      <c r="BW48" s="14">
        <f>IF(ISNA(VLOOKUP('W. VaR &amp; Peak Pos By Trader'!$A64,'Import Peak'!$A$3:BW$100,BW$1,FALSE)),0,VLOOKUP('W. VaR &amp; Peak Pos By Trader'!$A64,'Import Peak'!$A$3:BW$100,BW$1,FALSE))</f>
        <v>0</v>
      </c>
      <c r="BX48" s="14">
        <f>IF(ISNA(VLOOKUP('W. VaR &amp; Peak Pos By Trader'!$A64,'Import Peak'!$A$3:BX$100,BX$1,FALSE)),0,VLOOKUP('W. VaR &amp; Peak Pos By Trader'!$A64,'Import Peak'!$A$3:BX$100,BX$1,FALSE))</f>
        <v>0</v>
      </c>
      <c r="BY48" s="14">
        <f>IF(ISNA(VLOOKUP('W. VaR &amp; Peak Pos By Trader'!$A64,'Import Peak'!$A$3:BY$100,BY$1,FALSE)),0,VLOOKUP('W. VaR &amp; Peak Pos By Trader'!$A64,'Import Peak'!$A$3:BY$100,BY$1,FALSE))</f>
        <v>0</v>
      </c>
      <c r="BZ48" s="14">
        <f>IF(ISNA(VLOOKUP('W. VaR &amp; Peak Pos By Trader'!$A64,'Import Peak'!$A$3:BZ$100,BZ$1,FALSE)),0,VLOOKUP('W. VaR &amp; Peak Pos By Trader'!$A64,'Import Peak'!$A$3:BZ$100,BZ$1,FALSE))</f>
        <v>0</v>
      </c>
      <c r="CA48" s="14">
        <f>IF(ISNA(VLOOKUP('W. VaR &amp; Peak Pos By Trader'!$A64,'Import Peak'!$A$3:CA$100,CA$1,FALSE)),0,VLOOKUP('W. VaR &amp; Peak Pos By Trader'!$A64,'Import Peak'!$A$3:CA$100,CA$1,FALSE))</f>
        <v>0</v>
      </c>
      <c r="CB48" s="14">
        <f>IF(ISNA(VLOOKUP('W. VaR &amp; Peak Pos By Trader'!$A64,'Import Peak'!$A$3:CB$100,CB$1,FALSE)),0,VLOOKUP('W. VaR &amp; Peak Pos By Trader'!$A64,'Import Peak'!$A$3:CB$100,CB$1,FALSE))</f>
        <v>0</v>
      </c>
      <c r="CC48" s="14">
        <f>IF(ISNA(VLOOKUP('W. VaR &amp; Peak Pos By Trader'!$A64,'Import Peak'!$A$3:CC$100,CC$1,FALSE)),0,VLOOKUP('W. VaR &amp; Peak Pos By Trader'!$A64,'Import Peak'!$A$3:CC$100,CC$1,FALSE))</f>
        <v>0</v>
      </c>
      <c r="CD48" s="14">
        <f>IF(ISNA(VLOOKUP('W. VaR &amp; Peak Pos By Trader'!$A64,'Import Peak'!$A$3:CD$100,CD$1,FALSE)),0,VLOOKUP('W. VaR &amp; Peak Pos By Trader'!$A64,'Import Peak'!$A$3:CD$100,CD$1,FALSE))</f>
        <v>0</v>
      </c>
      <c r="CE48" s="14">
        <f>IF(ISNA(VLOOKUP('W. VaR &amp; Peak Pos By Trader'!$A64,'Import Peak'!$A$3:CE$100,CE$1,FALSE)),0,VLOOKUP('W. VaR &amp; Peak Pos By Trader'!$A64,'Import Peak'!$A$3:CE$100,CE$1,FALSE))</f>
        <v>0</v>
      </c>
      <c r="CF48" s="14">
        <f>IF(ISNA(VLOOKUP('W. VaR &amp; Peak Pos By Trader'!$A64,'Import Peak'!$A$3:CF$100,CF$1,FALSE)),0,VLOOKUP('W. VaR &amp; Peak Pos By Trader'!$A64,'Import Peak'!$A$3:CF$100,CF$1,FALSE))</f>
        <v>0</v>
      </c>
      <c r="CG48" s="14">
        <f>IF(ISNA(VLOOKUP('W. VaR &amp; Peak Pos By Trader'!$A64,'Import Peak'!$A$3:CG$100,CG$1,FALSE)),0,VLOOKUP('W. VaR &amp; Peak Pos By Trader'!$A64,'Import Peak'!$A$3:CG$100,CG$1,FALSE))</f>
        <v>0</v>
      </c>
      <c r="CH48" s="14">
        <f>IF(ISNA(VLOOKUP('W. VaR &amp; Peak Pos By Trader'!$A64,'Import Peak'!$A$3:CH$100,CH$1,FALSE)),0,VLOOKUP('W. VaR &amp; Peak Pos By Trader'!$A64,'Import Peak'!$A$3:CH$100,CH$1,FALSE))</f>
        <v>0</v>
      </c>
      <c r="CI48" s="14">
        <f>IF(ISNA(VLOOKUP('W. VaR &amp; Peak Pos By Trader'!$A64,'Import Peak'!$A$3:CI$100,CI$1,FALSE)),0,VLOOKUP('W. VaR &amp; Peak Pos By Trader'!$A64,'Import Peak'!$A$3:CI$100,CI$1,FALSE))</f>
        <v>0</v>
      </c>
      <c r="CJ48" s="14">
        <f>IF(ISNA(VLOOKUP('W. VaR &amp; Peak Pos By Trader'!$A64,'Import Peak'!$A$3:CJ$100,CJ$1,FALSE)),0,VLOOKUP('W. VaR &amp; Peak Pos By Trader'!$A64,'Import Peak'!$A$3:CJ$100,CJ$1,FALSE))</f>
        <v>0</v>
      </c>
      <c r="CK48" s="14">
        <f>IF(ISNA(VLOOKUP('W. VaR &amp; Peak Pos By Trader'!$A64,'Import Peak'!$A$3:CK$100,CK$1,FALSE)),0,VLOOKUP('W. VaR &amp; Peak Pos By Trader'!$A64,'Import Peak'!$A$3:CK$100,CK$1,FALSE))</f>
        <v>0</v>
      </c>
      <c r="CL48" s="14">
        <f>IF(ISNA(VLOOKUP('W. VaR &amp; Peak Pos By Trader'!$A64,'Import Peak'!$A$3:CL$100,CL$1,FALSE)),0,VLOOKUP('W. VaR &amp; Peak Pos By Trader'!$A64,'Import Peak'!$A$3:CL$100,CL$1,FALSE))</f>
        <v>0</v>
      </c>
      <c r="CM48" s="14">
        <f>IF(ISNA(VLOOKUP('W. VaR &amp; Peak Pos By Trader'!$A64,'Import Peak'!$A$3:CM$100,CM$1,FALSE)),0,VLOOKUP('W. VaR &amp; Peak Pos By Trader'!$A64,'Import Peak'!$A$3:CM$100,CM$1,FALSE))</f>
        <v>0</v>
      </c>
      <c r="CN48" s="14">
        <f>IF(ISNA(VLOOKUP('W. VaR &amp; Peak Pos By Trader'!$A64,'Import Peak'!$A$3:CN$100,CN$1,FALSE)),0,VLOOKUP('W. VaR &amp; Peak Pos By Trader'!$A64,'Import Peak'!$A$3:CN$100,CN$1,FALSE))</f>
        <v>0</v>
      </c>
      <c r="CO48" s="14">
        <f>IF(ISNA(VLOOKUP('W. VaR &amp; Peak Pos By Trader'!$A64,'Import Peak'!$A$3:CO$100,CO$1,FALSE)),0,VLOOKUP('W. VaR &amp; Peak Pos By Trader'!$A64,'Import Peak'!$A$3:CO$100,CO$1,FALSE))</f>
        <v>0</v>
      </c>
      <c r="CP48" s="14">
        <f>IF(ISNA(VLOOKUP('W. VaR &amp; Peak Pos By Trader'!$A64,'Import Peak'!$A$3:CP$100,CP$1,FALSE)),0,VLOOKUP('W. VaR &amp; Peak Pos By Trader'!$A64,'Import Peak'!$A$3:CP$100,CP$1,FALSE))</f>
        <v>0</v>
      </c>
      <c r="CQ48" s="14">
        <f>IF(ISNA(VLOOKUP('W. VaR &amp; Peak Pos By Trader'!$A64,'Import Peak'!$A$3:CQ$100,CQ$1,FALSE)),0,VLOOKUP('W. VaR &amp; Peak Pos By Trader'!$A64,'Import Peak'!$A$3:CQ$100,CQ$1,FALSE))</f>
        <v>0</v>
      </c>
      <c r="CR48" s="14">
        <f>IF(ISNA(VLOOKUP('W. VaR &amp; Peak Pos By Trader'!$A64,'Import Peak'!$A$3:CR$100,CR$1,FALSE)),0,VLOOKUP('W. VaR &amp; Peak Pos By Trader'!$A64,'Import Peak'!$A$3:CR$100,CR$1,FALSE))</f>
        <v>0</v>
      </c>
      <c r="CS48" s="14">
        <f>IF(ISNA(VLOOKUP('W. VaR &amp; Peak Pos By Trader'!$A64,'Import Peak'!$A$3:CS$100,CS$1,FALSE)),0,VLOOKUP('W. VaR &amp; Peak Pos By Trader'!$A64,'Import Peak'!$A$3:CS$100,CS$1,FALSE))</f>
        <v>0</v>
      </c>
      <c r="CT48" s="14">
        <f>IF(ISNA(VLOOKUP('W. VaR &amp; Peak Pos By Trader'!$A64,'Import Peak'!$A$3:CT$100,CT$1,FALSE)),0,VLOOKUP('W. VaR &amp; Peak Pos By Trader'!$A64,'Import Peak'!$A$3:CT$100,CT$1,FALSE))</f>
        <v>0</v>
      </c>
      <c r="CU48" s="14">
        <f>IF(ISNA(VLOOKUP('W. VaR &amp; Peak Pos By Trader'!$A64,'Import Peak'!$A$3:CU$100,CU$1,FALSE)),0,VLOOKUP('W. VaR &amp; Peak Pos By Trader'!$A64,'Import Peak'!$A$3:CU$100,CU$1,FALSE))</f>
        <v>0</v>
      </c>
      <c r="CV48" s="14">
        <f>IF(ISNA(VLOOKUP('W. VaR &amp; Peak Pos By Trader'!$A64,'Import Peak'!$A$3:CV$100,CV$1,FALSE)),0,VLOOKUP('W. VaR &amp; Peak Pos By Trader'!$A64,'Import Peak'!$A$3:CV$100,CV$1,FALSE))</f>
        <v>0</v>
      </c>
      <c r="CW48" s="14">
        <f>IF(ISNA(VLOOKUP('W. VaR &amp; Peak Pos By Trader'!$A64,'Import Peak'!$A$3:CW$100,CW$1,FALSE)),0,VLOOKUP('W. VaR &amp; Peak Pos By Trader'!$A64,'Import Peak'!$A$3:CW$100,CW$1,FALSE))</f>
        <v>0</v>
      </c>
      <c r="CX48" s="14">
        <f>IF(ISNA(VLOOKUP('W. VaR &amp; Peak Pos By Trader'!$A64,'Import Peak'!$A$3:CX$100,CX$1,FALSE)),0,VLOOKUP('W. VaR &amp; Peak Pos By Trader'!$A64,'Import Peak'!$A$3:CX$100,CX$1,FALSE))</f>
        <v>0</v>
      </c>
      <c r="CY48" s="14">
        <f>IF(ISNA(VLOOKUP('W. VaR &amp; Peak Pos By Trader'!$A64,'Import Peak'!$A$3:CY$100,CY$1,FALSE)),0,VLOOKUP('W. VaR &amp; Peak Pos By Trader'!$A64,'Import Peak'!$A$3:CY$100,CY$1,FALSE))</f>
        <v>0</v>
      </c>
      <c r="CZ48" s="14">
        <f>IF(ISNA(VLOOKUP('W. VaR &amp; Peak Pos By Trader'!$A64,'Import Peak'!$A$3:CZ$100,CZ$1,FALSE)),0,VLOOKUP('W. VaR &amp; Peak Pos By Trader'!$A64,'Import Peak'!$A$3:CZ$100,CZ$1,FALSE))</f>
        <v>0</v>
      </c>
      <c r="DA48" s="14">
        <f>IF(ISNA(VLOOKUP('W. VaR &amp; Peak Pos By Trader'!$A64,'Import Peak'!$A$3:DA$100,DA$1,FALSE)),0,VLOOKUP('W. VaR &amp; Peak Pos By Trader'!$A64,'Import Peak'!$A$3:DA$100,DA$1,FALSE))</f>
        <v>0</v>
      </c>
      <c r="DB48" s="14">
        <f>IF(ISNA(VLOOKUP('W. VaR &amp; Peak Pos By Trader'!$A64,'Import Peak'!$A$3:DB$100,DB$1,FALSE)),0,VLOOKUP('W. VaR &amp; Peak Pos By Trader'!$A64,'Import Peak'!$A$3:DB$100,DB$1,FALSE))</f>
        <v>0</v>
      </c>
      <c r="DC48" s="14">
        <f>IF(ISNA(VLOOKUP('W. VaR &amp; Peak Pos By Trader'!$A64,'Import Peak'!$A$3:DC$100,DC$1,FALSE)),0,VLOOKUP('W. VaR &amp; Peak Pos By Trader'!$A64,'Import Peak'!$A$3:DC$100,DC$1,FALSE))</f>
        <v>0</v>
      </c>
      <c r="DD48" s="14">
        <f>IF(ISNA(VLOOKUP('W. VaR &amp; Peak Pos By Trader'!$A64,'Import Peak'!$A$3:DD$100,DD$1,FALSE)),0,VLOOKUP('W. VaR &amp; Peak Pos By Trader'!$A64,'Import Peak'!$A$3:DD$100,DD$1,FALSE))</f>
        <v>0</v>
      </c>
      <c r="DE48" s="14">
        <f>IF(ISNA(VLOOKUP('W. VaR &amp; Peak Pos By Trader'!$A64,'Import Peak'!$A$3:DE$100,DE$1,FALSE)),0,VLOOKUP('W. VaR &amp; Peak Pos By Trader'!$A64,'Import Peak'!$A$3:DE$100,DE$1,FALSE))</f>
        <v>0</v>
      </c>
      <c r="DF48" s="14">
        <f>IF(ISNA(VLOOKUP('W. VaR &amp; Peak Pos By Trader'!$A64,'Import Peak'!$A$3:DF$100,DF$1,FALSE)),0,VLOOKUP('W. VaR &amp; Peak Pos By Trader'!$A64,'Import Peak'!$A$3:DF$100,DF$1,FALSE))</f>
        <v>0</v>
      </c>
      <c r="DG48" s="14">
        <f>IF(ISNA(VLOOKUP('W. VaR &amp; Peak Pos By Trader'!$A64,'Import Peak'!$A$3:DG$100,DG$1,FALSE)),0,VLOOKUP('W. VaR &amp; Peak Pos By Trader'!$A64,'Import Peak'!$A$3:DG$100,DG$1,FALSE))</f>
        <v>0</v>
      </c>
      <c r="DH48" s="14">
        <f>IF(ISNA(VLOOKUP('W. VaR &amp; Peak Pos By Trader'!$A64,'Import Peak'!$A$3:DH$100,DH$1,FALSE)),0,VLOOKUP('W. VaR &amp; Peak Pos By Trader'!$A64,'Import Peak'!$A$3:DH$100,DH$1,FALSE))</f>
        <v>0</v>
      </c>
      <c r="DI48" s="14">
        <f>IF(ISNA(VLOOKUP('W. VaR &amp; Peak Pos By Trader'!$A64,'Import Peak'!$A$3:DI$100,DI$1,FALSE)),0,VLOOKUP('W. VaR &amp; Peak Pos By Trader'!$A64,'Import Peak'!$A$3:DI$100,DI$1,FALSE))</f>
        <v>0</v>
      </c>
      <c r="DJ48" s="14">
        <f>IF(ISNA(VLOOKUP('W. VaR &amp; Peak Pos By Trader'!$A64,'Import Peak'!$A$3:DJ$100,DJ$1,FALSE)),0,VLOOKUP('W. VaR &amp; Peak Pos By Trader'!$A64,'Import Peak'!$A$3:DJ$100,DJ$1,FALSE))</f>
        <v>0</v>
      </c>
      <c r="DK48" s="14">
        <f>IF(ISNA(VLOOKUP('W. VaR &amp; Peak Pos By Trader'!$A64,'Import Peak'!$A$3:DK$100,DK$1,FALSE)),0,VLOOKUP('W. VaR &amp; Peak Pos By Trader'!$A64,'Import Peak'!$A$3:DK$100,DK$1,FALSE))</f>
        <v>0</v>
      </c>
      <c r="DL48" s="14">
        <f>IF(ISNA(VLOOKUP('W. VaR &amp; Peak Pos By Trader'!$A64,'Import Peak'!$A$3:DL$100,DL$1,FALSE)),0,VLOOKUP('W. VaR &amp; Peak Pos By Trader'!$A64,'Import Peak'!$A$3:DL$100,DL$1,FALSE))</f>
        <v>0</v>
      </c>
      <c r="DM48" s="14">
        <f>IF(ISNA(VLOOKUP('W. VaR &amp; Peak Pos By Trader'!$A64,'Import Peak'!$A$3:DM$100,DM$1,FALSE)),0,VLOOKUP('W. VaR &amp; Peak Pos By Trader'!$A64,'Import Peak'!$A$3:DM$100,DM$1,FALSE))</f>
        <v>0</v>
      </c>
      <c r="DN48" s="14">
        <f>IF(ISNA(VLOOKUP('W. VaR &amp; Peak Pos By Trader'!$A64,'Import Peak'!$A$3:DN$100,DN$1,FALSE)),0,VLOOKUP('W. VaR &amp; Peak Pos By Trader'!$A64,'Import Peak'!$A$3:DN$100,DN$1,FALSE))</f>
        <v>0</v>
      </c>
      <c r="DO48" s="14">
        <f>IF(ISNA(VLOOKUP('W. VaR &amp; Peak Pos By Trader'!$A64,'Import Peak'!$A$3:DO$100,DO$1,FALSE)),0,VLOOKUP('W. VaR &amp; Peak Pos By Trader'!$A64,'Import Peak'!$A$3:DO$100,DO$1,FALSE))</f>
        <v>0</v>
      </c>
      <c r="DP48" s="14">
        <f>IF(ISNA(VLOOKUP('W. VaR &amp; Peak Pos By Trader'!$A64,'Import Peak'!$A$3:DP$100,DP$1,FALSE)),0,VLOOKUP('W. VaR &amp; Peak Pos By Trader'!$A64,'Import Peak'!$A$3:DP$100,DP$1,FALSE))</f>
        <v>0</v>
      </c>
      <c r="DQ48" s="14">
        <f>IF(ISNA(VLOOKUP('W. VaR &amp; Peak Pos By Trader'!$A64,'Import Peak'!$A$3:DQ$100,DQ$1,FALSE)),0,VLOOKUP('W. VaR &amp; Peak Pos By Trader'!$A64,'Import Peak'!$A$3:DQ$100,DQ$1,FALSE))</f>
        <v>0</v>
      </c>
      <c r="DR48" s="14">
        <f>IF(ISNA(VLOOKUP('W. VaR &amp; Peak Pos By Trader'!$A64,'Import Peak'!$A$3:DR$100,DR$1,FALSE)),0,VLOOKUP('W. VaR &amp; Peak Pos By Trader'!$A64,'Import Peak'!$A$3:DR$100,DR$1,FALSE))</f>
        <v>0</v>
      </c>
      <c r="DS48" s="14">
        <f>IF(ISNA(VLOOKUP('W. VaR &amp; Peak Pos By Trader'!$A64,'Import Peak'!$A$3:DS$100,DS$1,FALSE)),0,VLOOKUP('W. VaR &amp; Peak Pos By Trader'!$A64,'Import Peak'!$A$3:DS$100,DS$1,FALSE))</f>
        <v>0</v>
      </c>
      <c r="DT48" s="14">
        <f>IF(ISNA(VLOOKUP('W. VaR &amp; Peak Pos By Trader'!$A64,'Import Peak'!$A$3:DT$100,DT$1,FALSE)),0,VLOOKUP('W. VaR &amp; Peak Pos By Trader'!$A64,'Import Peak'!$A$3:DT$100,DT$1,FALSE))</f>
        <v>0</v>
      </c>
      <c r="DU48" s="14">
        <f>IF(ISNA(VLOOKUP('W. VaR &amp; Peak Pos By Trader'!$A64,'Import Peak'!$A$3:DU$100,DU$1,FALSE)),0,VLOOKUP('W. VaR &amp; Peak Pos By Trader'!$A64,'Import Peak'!$A$3:DU$100,DU$1,FALSE))</f>
        <v>0</v>
      </c>
      <c r="DV48" s="14">
        <f>IF(ISNA(VLOOKUP('W. VaR &amp; Peak Pos By Trader'!$A64,'Import Peak'!$A$3:DV$100,DV$1,FALSE)),0,VLOOKUP('W. VaR &amp; Peak Pos By Trader'!$A64,'Import Peak'!$A$3:DV$100,DV$1,FALSE))</f>
        <v>0</v>
      </c>
      <c r="DW48" s="14">
        <f>IF(ISNA(VLOOKUP('W. VaR &amp; Peak Pos By Trader'!$A64,'Import Peak'!$A$3:DW$100,DW$1,FALSE)),0,VLOOKUP('W. VaR &amp; Peak Pos By Trader'!$A64,'Import Peak'!$A$3:DW$100,DW$1,FALSE))</f>
        <v>0</v>
      </c>
      <c r="DX48" s="14">
        <f>IF(ISNA(VLOOKUP('W. VaR &amp; Peak Pos By Trader'!$A64,'Import Peak'!$A$3:DX$100,DX$1,FALSE)),0,VLOOKUP('W. VaR &amp; Peak Pos By Trader'!$A64,'Import Peak'!$A$3:DX$100,DX$1,FALSE))</f>
        <v>0</v>
      </c>
      <c r="DY48" s="14">
        <f>IF(ISNA(VLOOKUP('W. VaR &amp; Peak Pos By Trader'!$A64,'Import Peak'!$A$3:DY$100,DY$1,FALSE)),0,VLOOKUP('W. VaR &amp; Peak Pos By Trader'!$A64,'Import Peak'!$A$3:DY$100,DY$1,FALSE))</f>
        <v>0</v>
      </c>
      <c r="DZ48" s="14">
        <f>IF(ISNA(VLOOKUP('W. VaR &amp; Peak Pos By Trader'!$A64,'Import Peak'!$A$3:DZ$100,DZ$1,FALSE)),0,VLOOKUP('W. VaR &amp; Peak Pos By Trader'!$A64,'Import Peak'!$A$3:DZ$100,DZ$1,FALSE))</f>
        <v>0</v>
      </c>
      <c r="EA48" s="14">
        <f>IF(ISNA(VLOOKUP('W. VaR &amp; Peak Pos By Trader'!$A64,'Import Peak'!$A$3:EA$100,EA$1,FALSE)),0,VLOOKUP('W. VaR &amp; Peak Pos By Trader'!$A64,'Import Peak'!$A$3:EA$100,EA$1,FALSE))</f>
        <v>0</v>
      </c>
      <c r="EB48" s="14">
        <f>IF(ISNA(VLOOKUP('W. VaR &amp; Peak Pos By Trader'!$A64,'Import Peak'!$A$3:EB$100,EB$1,FALSE)),0,VLOOKUP('W. VaR &amp; Peak Pos By Trader'!$A64,'Import Peak'!$A$3:EB$100,EB$1,FALSE))</f>
        <v>0</v>
      </c>
      <c r="EC48" s="14">
        <f>IF(ISNA(VLOOKUP('W. VaR &amp; Peak Pos By Trader'!$A64,'Import Peak'!$A$3:EC$100,EC$1,FALSE)),0,VLOOKUP('W. VaR &amp; Peak Pos By Trader'!$A64,'Import Peak'!$A$3:EC$100,EC$1,FALSE))</f>
        <v>0</v>
      </c>
      <c r="ED48" s="14">
        <f>IF(ISNA(VLOOKUP('W. VaR &amp; Peak Pos By Trader'!$A64,'Import Peak'!$A$3:ED$100,ED$1,FALSE)),0,VLOOKUP('W. VaR &amp; Peak Pos By Trader'!$A64,'Import Peak'!$A$3:ED$100,ED$1,FALSE))</f>
        <v>0</v>
      </c>
      <c r="EE48" s="14">
        <f>IF(ISNA(VLOOKUP('W. VaR &amp; Peak Pos By Trader'!$A64,'Import Peak'!$A$3:EE$100,EE$1,FALSE)),0,VLOOKUP('W. VaR &amp; Peak Pos By Trader'!$A64,'Import Peak'!$A$3:EE$100,EE$1,FALSE))</f>
        <v>0</v>
      </c>
      <c r="EF48" s="14">
        <f>IF(ISNA(VLOOKUP('W. VaR &amp; Peak Pos By Trader'!$A64,'Import Peak'!$A$3:EF$100,EF$1,FALSE)),0,VLOOKUP('W. VaR &amp; Peak Pos By Trader'!$A64,'Import Peak'!$A$3:EF$100,EF$1,FALSE))</f>
        <v>0</v>
      </c>
      <c r="EG48" s="14">
        <f>IF(ISNA(VLOOKUP('W. VaR &amp; Peak Pos By Trader'!$A64,'Import Peak'!$A$3:EG$100,EG$1,FALSE)),0,VLOOKUP('W. VaR &amp; Peak Pos By Trader'!$A64,'Import Peak'!$A$3:EG$100,EG$1,FALSE))</f>
        <v>0</v>
      </c>
      <c r="EH48" s="14">
        <f>IF(ISNA(VLOOKUP('W. VaR &amp; Peak Pos By Trader'!$A64,'Import Peak'!$A$3:EH$100,EH$1,FALSE)),0,VLOOKUP('W. VaR &amp; Peak Pos By Trader'!$A64,'Import Peak'!$A$3:EH$100,EH$1,FALSE))</f>
        <v>0</v>
      </c>
      <c r="EI48" s="14">
        <f>IF(ISNA(VLOOKUP('W. VaR &amp; Peak Pos By Trader'!$A64,'Import Peak'!$A$3:EI$100,EI$1,FALSE)),0,VLOOKUP('W. VaR &amp; Peak Pos By Trader'!$A64,'Import Peak'!$A$3:EI$100,EI$1,FALSE))</f>
        <v>0</v>
      </c>
      <c r="EJ48" s="14">
        <f>IF(ISNA(VLOOKUP('W. VaR &amp; Peak Pos By Trader'!$A64,'Import Peak'!$A$3:EJ$100,EJ$1,FALSE)),0,VLOOKUP('W. VaR &amp; Peak Pos By Trader'!$A64,'Import Peak'!$A$3:EJ$100,EJ$1,FALSE))</f>
        <v>0</v>
      </c>
      <c r="EK48" s="14">
        <f>IF(ISNA(VLOOKUP('W. VaR &amp; Peak Pos By Trader'!$A64,'Import Peak'!$A$3:EK$100,EK$1,FALSE)),0,VLOOKUP('W. VaR &amp; Peak Pos By Trader'!$A64,'Import Peak'!$A$3:EK$100,EK$1,FALSE))</f>
        <v>0</v>
      </c>
      <c r="EL48" s="14">
        <f>IF(ISNA(VLOOKUP('W. VaR &amp; Peak Pos By Trader'!$A64,'Import Peak'!$A$3:EL$100,EL$1,FALSE)),0,VLOOKUP('W. VaR &amp; Peak Pos By Trader'!$A64,'Import Peak'!$A$3:EL$100,EL$1,FALSE))</f>
        <v>0</v>
      </c>
      <c r="EM48" s="14">
        <f>IF(ISNA(VLOOKUP('W. VaR &amp; Peak Pos By Trader'!$A64,'Import Peak'!$A$3:EM$100,EM$1,FALSE)),0,VLOOKUP('W. VaR &amp; Peak Pos By Trader'!$A64,'Import Peak'!$A$3:EM$100,EM$1,FALSE))</f>
        <v>0</v>
      </c>
      <c r="EN48" s="14">
        <f>IF(ISNA(VLOOKUP('W. VaR &amp; Peak Pos By Trader'!$A64,'Import Peak'!$A$3:EN$100,EN$1,FALSE)),0,VLOOKUP('W. VaR &amp; Peak Pos By Trader'!$A64,'Import Peak'!$A$3:EN$100,EN$1,FALSE))</f>
        <v>0</v>
      </c>
      <c r="EO48" s="14">
        <f>IF(ISNA(VLOOKUP('W. VaR &amp; Peak Pos By Trader'!$A64,'Import Peak'!$A$3:EO$100,EO$1,FALSE)),0,VLOOKUP('W. VaR &amp; Peak Pos By Trader'!$A64,'Import Peak'!$A$3:EO$100,EO$1,FALSE))</f>
        <v>0</v>
      </c>
      <c r="EP48" s="14">
        <f>IF(ISNA(VLOOKUP('W. VaR &amp; Peak Pos By Trader'!$A64,'Import Peak'!$A$3:EP$100,EP$1,FALSE)),0,VLOOKUP('W. VaR &amp; Peak Pos By Trader'!$A64,'Import Peak'!$A$3:EP$100,EP$1,FALSE))</f>
        <v>0</v>
      </c>
      <c r="EQ48" s="14">
        <f>IF(ISNA(VLOOKUP('W. VaR &amp; Peak Pos By Trader'!$A64,'Import Peak'!$A$3:EQ$100,EQ$1,FALSE)),0,VLOOKUP('W. VaR &amp; Peak Pos By Trader'!$A64,'Import Peak'!$A$3:EQ$100,EQ$1,FALSE))</f>
        <v>0</v>
      </c>
      <c r="ER48" s="14">
        <f>IF(ISNA(VLOOKUP('W. VaR &amp; Peak Pos By Trader'!$A64,'Import Peak'!$A$3:ER$100,ER$1,FALSE)),0,VLOOKUP('W. VaR &amp; Peak Pos By Trader'!$A64,'Import Peak'!$A$3:ER$100,ER$1,FALSE))</f>
        <v>0</v>
      </c>
      <c r="ES48" s="14">
        <f>IF(ISNA(VLOOKUP('W. VaR &amp; Peak Pos By Trader'!$A64,'Import Peak'!$A$3:ES$100,ES$1,FALSE)),0,VLOOKUP('W. VaR &amp; Peak Pos By Trader'!$A64,'Import Peak'!$A$3:ES$100,ES$1,FALSE))</f>
        <v>0</v>
      </c>
      <c r="ET48" s="14">
        <f>IF(ISNA(VLOOKUP('W. VaR &amp; Peak Pos By Trader'!$A64,'Import Peak'!$A$3:ET$100,ET$1,FALSE)),0,VLOOKUP('W. VaR &amp; Peak Pos By Trader'!$A64,'Import Peak'!$A$3:ET$100,ET$1,FALSE))</f>
        <v>0</v>
      </c>
      <c r="EU48" s="14">
        <f>IF(ISNA(VLOOKUP('W. VaR &amp; Peak Pos By Trader'!$A64,'Import Peak'!$A$3:EU$100,EU$1,FALSE)),0,VLOOKUP('W. VaR &amp; Peak Pos By Trader'!$A64,'Import Peak'!$A$3:EU$100,EU$1,FALSE))</f>
        <v>0</v>
      </c>
      <c r="EV48" s="14">
        <f>IF(ISNA(VLOOKUP('W. VaR &amp; Peak Pos By Trader'!$A64,'Import Peak'!$A$3:EV$100,EV$1,FALSE)),0,VLOOKUP('W. VaR &amp; Peak Pos By Trader'!$A64,'Import Peak'!$A$3:EV$100,EV$1,FALSE))</f>
        <v>0</v>
      </c>
      <c r="EW48" s="14">
        <f>IF(ISNA(VLOOKUP('W. VaR &amp; Peak Pos By Trader'!$A64,'Import Peak'!$A$3:EW$100,EW$1,FALSE)),0,VLOOKUP('W. VaR &amp; Peak Pos By Trader'!$A64,'Import Peak'!$A$3:EW$100,EW$1,FALSE))</f>
        <v>0</v>
      </c>
      <c r="EX48" s="14">
        <f>IF(ISNA(VLOOKUP('W. VaR &amp; Peak Pos By Trader'!$A64,'Import Peak'!$A$3:EX$100,EX$1,FALSE)),0,VLOOKUP('W. VaR &amp; Peak Pos By Trader'!$A64,'Import Peak'!$A$3:EX$100,EX$1,FALSE))</f>
        <v>0</v>
      </c>
      <c r="EY48" s="14">
        <f>IF(ISNA(VLOOKUP('W. VaR &amp; Peak Pos By Trader'!$A64,'Import Peak'!$A$3:EY$100,EY$1,FALSE)),0,VLOOKUP('W. VaR &amp; Peak Pos By Trader'!$A64,'Import Peak'!$A$3:EY$100,EY$1,FALSE))</f>
        <v>0</v>
      </c>
      <c r="EZ48" s="14">
        <f>IF(ISNA(VLOOKUP('W. VaR &amp; Peak Pos By Trader'!$A64,'Import Peak'!$A$3:EZ$100,EZ$1,FALSE)),0,VLOOKUP('W. VaR &amp; Peak Pos By Trader'!$A64,'Import Peak'!$A$3:EZ$100,EZ$1,FALSE))</f>
        <v>0</v>
      </c>
      <c r="FA48" s="14">
        <f>IF(ISNA(VLOOKUP('W. VaR &amp; Peak Pos By Trader'!$A64,'Import Peak'!$A$3:FA$100,FA$1,FALSE)),0,VLOOKUP('W. VaR &amp; Peak Pos By Trader'!$A64,'Import Peak'!$A$3:FA$100,FA$1,FALSE))</f>
        <v>0</v>
      </c>
      <c r="FB48" s="14">
        <f>IF(ISNA(VLOOKUP('W. VaR &amp; Peak Pos By Trader'!$A64,'Import Peak'!$A$3:FB$100,FB$1,FALSE)),0,VLOOKUP('W. VaR &amp; Peak Pos By Trader'!$A64,'Import Peak'!$A$3:FB$100,FB$1,FALSE))</f>
        <v>0</v>
      </c>
      <c r="FC48" s="14">
        <f>IF(ISNA(VLOOKUP('W. VaR &amp; Peak Pos By Trader'!$A64,'Import Peak'!$A$3:FC$100,FC$1,FALSE)),0,VLOOKUP('W. VaR &amp; Peak Pos By Trader'!$A64,'Import Peak'!$A$3:FC$100,FC$1,FALSE))</f>
        <v>0</v>
      </c>
      <c r="FD48" s="14">
        <f>IF(ISNA(VLOOKUP('W. VaR &amp; Peak Pos By Trader'!$A64,'Import Peak'!$A$3:FD$100,FD$1,FALSE)),0,VLOOKUP('W. VaR &amp; Peak Pos By Trader'!$A64,'Import Peak'!$A$3:FD$100,FD$1,FALSE))</f>
        <v>0</v>
      </c>
      <c r="FE48" s="14">
        <f>IF(ISNA(VLOOKUP('W. VaR &amp; Peak Pos By Trader'!$A64,'Import Peak'!$A$3:FE$100,FE$1,FALSE)),0,VLOOKUP('W. VaR &amp; Peak Pos By Trader'!$A64,'Import Peak'!$A$3:FE$100,FE$1,FALSE))</f>
        <v>0</v>
      </c>
      <c r="FF48" s="14">
        <f>IF(ISNA(VLOOKUP('W. VaR &amp; Peak Pos By Trader'!$A64,'Import Peak'!$A$3:FF$100,FF$1,FALSE)),0,VLOOKUP('W. VaR &amp; Peak Pos By Trader'!$A64,'Import Peak'!$A$3:FF$100,FF$1,FALSE))</f>
        <v>0</v>
      </c>
      <c r="FG48" s="14">
        <f>IF(ISNA(VLOOKUP('W. VaR &amp; Peak Pos By Trader'!$A64,'Import Peak'!$A$3:FG$100,FG$1,FALSE)),0,VLOOKUP('W. VaR &amp; Peak Pos By Trader'!$A64,'Import Peak'!$A$3:FG$100,FG$1,FALSE))</f>
        <v>0</v>
      </c>
      <c r="FH48" s="14">
        <f>IF(ISNA(VLOOKUP('W. VaR &amp; Peak Pos By Trader'!$A64,'Import Peak'!$A$3:FH$100,FH$1,FALSE)),0,VLOOKUP('W. VaR &amp; Peak Pos By Trader'!$A64,'Import Peak'!$A$3:FH$100,FH$1,FALSE))</f>
        <v>0</v>
      </c>
      <c r="FI48" s="14">
        <f>IF(ISNA(VLOOKUP('W. VaR &amp; Peak Pos By Trader'!$A64,'Import Peak'!$A$3:FI$100,FI$1,FALSE)),0,VLOOKUP('W. VaR &amp; Peak Pos By Trader'!$A64,'Import Peak'!$A$3:FI$100,FI$1,FALSE))</f>
        <v>0</v>
      </c>
      <c r="FJ48" s="14">
        <f>IF(ISNA(VLOOKUP('W. VaR &amp; Peak Pos By Trader'!$A64,'Import Peak'!$A$3:FJ$100,FJ$1,FALSE)),0,VLOOKUP('W. VaR &amp; Peak Pos By Trader'!$A64,'Import Peak'!$A$3:FJ$100,FJ$1,FALSE))</f>
        <v>0</v>
      </c>
      <c r="FK48" s="14">
        <f>IF(ISNA(VLOOKUP('W. VaR &amp; Peak Pos By Trader'!$A64,'Import Peak'!$A$3:FK$100,FK$1,FALSE)),0,VLOOKUP('W. VaR &amp; Peak Pos By Trader'!$A64,'Import Peak'!$A$3:FK$100,FK$1,FALSE))</f>
        <v>0</v>
      </c>
      <c r="FL48" s="14">
        <f>IF(ISNA(VLOOKUP('W. VaR &amp; Peak Pos By Trader'!$A64,'Import Peak'!$A$3:FL$100,FL$1,FALSE)),0,VLOOKUP('W. VaR &amp; Peak Pos By Trader'!$A64,'Import Peak'!$A$3:FL$100,FL$1,FALSE))</f>
        <v>0</v>
      </c>
      <c r="FM48" s="14">
        <f>IF(ISNA(VLOOKUP('W. VaR &amp; Peak Pos By Trader'!$A64,'Import Peak'!$A$3:FM$100,FM$1,FALSE)),0,VLOOKUP('W. VaR &amp; Peak Pos By Trader'!$A64,'Import Peak'!$A$3:FM$100,FM$1,FALSE))</f>
        <v>0</v>
      </c>
      <c r="FN48" s="14">
        <f>IF(ISNA(VLOOKUP('W. VaR &amp; Peak Pos By Trader'!$A64,'Import Peak'!$A$3:FN$100,FN$1,FALSE)),0,VLOOKUP('W. VaR &amp; Peak Pos By Trader'!$A64,'Import Peak'!$A$3:FN$100,FN$1,FALSE))</f>
        <v>0</v>
      </c>
      <c r="FO48" s="14">
        <f>IF(ISNA(VLOOKUP('W. VaR &amp; Peak Pos By Trader'!$A64,'Import Peak'!$A$3:FO$100,FO$1,FALSE)),0,VLOOKUP('W. VaR &amp; Peak Pos By Trader'!$A64,'Import Peak'!$A$3:FO$100,FO$1,FALSE))</f>
        <v>0</v>
      </c>
      <c r="FP48" s="14">
        <f>IF(ISNA(VLOOKUP('W. VaR &amp; Peak Pos By Trader'!$A64,'Import Peak'!$A$3:FP$100,FP$1,FALSE)),0,VLOOKUP('W. VaR &amp; Peak Pos By Trader'!$A64,'Import Peak'!$A$3:FP$100,FP$1,FALSE))</f>
        <v>0</v>
      </c>
      <c r="FQ48" s="14">
        <f>IF(ISNA(VLOOKUP('W. VaR &amp; Peak Pos By Trader'!$A64,'Import Peak'!$A$3:FQ$100,FQ$1,FALSE)),0,VLOOKUP('W. VaR &amp; Peak Pos By Trader'!$A64,'Import Peak'!$A$3:FQ$100,FQ$1,FALSE))</f>
        <v>0</v>
      </c>
      <c r="FR48" s="14">
        <f>IF(ISNA(VLOOKUP('W. VaR &amp; Peak Pos By Trader'!$A64,'Import Peak'!$A$3:FR$100,FR$1,FALSE)),0,VLOOKUP('W. VaR &amp; Peak Pos By Trader'!$A64,'Import Peak'!$A$3:FR$100,FR$1,FALSE))</f>
        <v>0</v>
      </c>
      <c r="FS48" s="14">
        <f>IF(ISNA(VLOOKUP('W. VaR &amp; Peak Pos By Trader'!$A64,'Import Peak'!$A$3:FS$100,FS$1,FALSE)),0,VLOOKUP('W. VaR &amp; Peak Pos By Trader'!$A64,'Import Peak'!$A$3:FS$100,FS$1,FALSE))</f>
        <v>0</v>
      </c>
      <c r="FT48" s="14">
        <f>IF(ISNA(VLOOKUP('W. VaR &amp; Peak Pos By Trader'!$A64,'Import Peak'!$A$3:FT$100,FT$1,FALSE)),0,VLOOKUP('W. VaR &amp; Peak Pos By Trader'!$A64,'Import Peak'!$A$3:FT$100,FT$1,FALSE))</f>
        <v>0</v>
      </c>
      <c r="FU48" s="14">
        <f>IF(ISNA(VLOOKUP('W. VaR &amp; Peak Pos By Trader'!$A64,'Import Peak'!$A$3:FU$100,FU$1,FALSE)),0,VLOOKUP('W. VaR &amp; Peak Pos By Trader'!$A64,'Import Peak'!$A$3:FU$100,FU$1,FALSE))</f>
        <v>0</v>
      </c>
      <c r="FV48">
        <f>IF(ISNA(VLOOKUP('W. VaR &amp; Peak Pos By Trader'!$A64,'Import Peak'!$A$3:FV$100,FV$1,FALSE)),0,VLOOKUP('W. VaR &amp; Peak Pos By Trader'!$A64,'Import Peak'!$A$3:FV$100,FV$1,FALSE))</f>
        <v>0</v>
      </c>
      <c r="FW48">
        <f>IF(ISNA(VLOOKUP('W. VaR &amp; Peak Pos By Trader'!$A64,'Import Peak'!$A$3:FW$100,FW$1,FALSE)),0,VLOOKUP('W. VaR &amp; Peak Pos By Trader'!$A64,'Import Peak'!$A$3:FW$100,FW$1,FALSE))</f>
        <v>0</v>
      </c>
      <c r="FX48">
        <f>IF(ISNA(VLOOKUP('W. VaR &amp; Peak Pos By Trader'!$A64,'Import Peak'!$A$3:FX$100,FX$1,FALSE)),0,VLOOKUP('W. VaR &amp; Peak Pos By Trader'!$A64,'Import Peak'!$A$3:FX$100,FX$1,FALSE))</f>
        <v>0</v>
      </c>
      <c r="FY48">
        <f>IF(ISNA(VLOOKUP('W. VaR &amp; Peak Pos By Trader'!$A64,'Import Peak'!$A$3:FY$100,FY$1,FALSE)),0,VLOOKUP('W. VaR &amp; Peak Pos By Trader'!$A64,'Import Peak'!$A$3:FY$100,FY$1,FALSE))</f>
        <v>0</v>
      </c>
      <c r="FZ48">
        <f>IF(ISNA(VLOOKUP('W. VaR &amp; Peak Pos By Trader'!$A64,'Import Peak'!$A$3:FZ$100,FZ$1,FALSE)),0,VLOOKUP('W. VaR &amp; Peak Pos By Trader'!$A64,'Import Peak'!$A$3:FZ$100,FZ$1,FALSE))</f>
        <v>0</v>
      </c>
      <c r="GA48">
        <f>IF(ISNA(VLOOKUP('W. VaR &amp; Peak Pos By Trader'!$A64,'Import Peak'!$A$3:GA$100,GA$1,FALSE)),0,VLOOKUP('W. VaR &amp; Peak Pos By Trader'!$A64,'Import Peak'!$A$3:GA$100,GA$1,FALSE))</f>
        <v>0</v>
      </c>
      <c r="GB48">
        <f>IF(ISNA(VLOOKUP('W. VaR &amp; Peak Pos By Trader'!$A64,'Import Peak'!$A$3:GB$100,GB$1,FALSE)),0,VLOOKUP('W. VaR &amp; Peak Pos By Trader'!$A64,'Import Peak'!$A$3:GB$100,GB$1,FALSE))</f>
        <v>0</v>
      </c>
      <c r="GC48">
        <f>IF(ISNA(VLOOKUP('W. VaR &amp; Peak Pos By Trader'!$A64,'Import Peak'!$A$3:GC$100,GC$1,FALSE)),0,VLOOKUP('W. VaR &amp; Peak Pos By Trader'!$A64,'Import Peak'!$A$3:GC$100,GC$1,FALSE))</f>
        <v>0</v>
      </c>
      <c r="GD48">
        <f>IF(ISNA(VLOOKUP('W. VaR &amp; Peak Pos By Trader'!$A64,'Import Peak'!$A$3:GD$100,GD$1,FALSE)),0,VLOOKUP('W. VaR &amp; Peak Pos By Trader'!$A64,'Import Peak'!$A$3:GD$100,GD$1,FALSE))</f>
        <v>0</v>
      </c>
      <c r="GE48">
        <f>IF(ISNA(VLOOKUP('W. VaR &amp; Peak Pos By Trader'!$A64,'Import Peak'!$A$3:GE$100,GE$1,FALSE)),0,VLOOKUP('W. VaR &amp; Peak Pos By Trader'!$A64,'Import Peak'!$A$3:GE$100,GE$1,FALSE))</f>
        <v>0</v>
      </c>
      <c r="GF48">
        <f>IF(ISNA(VLOOKUP('W. VaR &amp; Peak Pos By Trader'!$A64,'Import Peak'!$A$3:GF$100,GF$1,FALSE)),0,VLOOKUP('W. VaR &amp; Peak Pos By Trader'!$A64,'Import Peak'!$A$3:GF$100,GF$1,FALSE))</f>
        <v>0</v>
      </c>
      <c r="GG48">
        <f>IF(ISNA(VLOOKUP('W. VaR &amp; Peak Pos By Trader'!$A64,'Import Peak'!$A$3:GG$100,GG$1,FALSE)),0,VLOOKUP('W. VaR &amp; Peak Pos By Trader'!$A64,'Import Peak'!$A$3:GG$100,GG$1,FALSE))</f>
        <v>0</v>
      </c>
      <c r="GH48">
        <f>IF(ISNA(VLOOKUP('W. VaR &amp; Peak Pos By Trader'!$A64,'Import Peak'!$A$3:GH$100,GH$1,FALSE)),0,VLOOKUP('W. VaR &amp; Peak Pos By Trader'!$A64,'Import Peak'!$A$3:GH$100,GH$1,FALSE))</f>
        <v>0</v>
      </c>
      <c r="GI48">
        <f>IF(ISNA(VLOOKUP('W. VaR &amp; Peak Pos By Trader'!$A64,'Import Peak'!$A$3:GI$100,GI$1,FALSE)),0,VLOOKUP('W. VaR &amp; Peak Pos By Trader'!$A64,'Import Peak'!$A$3:GI$100,GI$1,FALSE))</f>
        <v>0</v>
      </c>
      <c r="GJ48">
        <f>IF(ISNA(VLOOKUP('W. VaR &amp; Peak Pos By Trader'!$A64,'Import Peak'!$A$3:GJ$100,GJ$1,FALSE)),0,VLOOKUP('W. VaR &amp; Peak Pos By Trader'!$A64,'Import Peak'!$A$3:GJ$100,GJ$1,FALSE))</f>
        <v>0</v>
      </c>
      <c r="GK48">
        <f>IF(ISNA(VLOOKUP('W. VaR &amp; Peak Pos By Trader'!$A64,'Import Peak'!$A$3:GK$100,GK$1,FALSE)),0,VLOOKUP('W. VaR &amp; Peak Pos By Trader'!$A64,'Import Peak'!$A$3:GK$100,GK$1,FALSE))</f>
        <v>0</v>
      </c>
      <c r="GL48">
        <f>IF(ISNA(VLOOKUP('W. VaR &amp; Peak Pos By Trader'!$A64,'Import Peak'!$A$3:GL$100,GL$1,FALSE)),0,VLOOKUP('W. VaR &amp; Peak Pos By Trader'!$A64,'Import Peak'!$A$3:GL$100,GL$1,FALSE))</f>
        <v>0</v>
      </c>
      <c r="GM48">
        <f>IF(ISNA(VLOOKUP('W. VaR &amp; Peak Pos By Trader'!$A64,'Import Peak'!$A$3:GM$100,GM$1,FALSE)),0,VLOOKUP('W. VaR &amp; Peak Pos By Trader'!$A64,'Import Peak'!$A$3:GM$100,GM$1,FALSE))</f>
        <v>0</v>
      </c>
      <c r="GN48">
        <f>IF(ISNA(VLOOKUP('W. VaR &amp; Peak Pos By Trader'!$A64,'Import Peak'!$A$3:GN$100,GN$1,FALSE)),0,VLOOKUP('W. VaR &amp; Peak Pos By Trader'!$A64,'Import Peak'!$A$3:GN$100,GN$1,FALSE))</f>
        <v>0</v>
      </c>
      <c r="GO48">
        <f>IF(ISNA(VLOOKUP('W. VaR &amp; Peak Pos By Trader'!$A64,'Import Peak'!$A$3:GO$100,GO$1,FALSE)),0,VLOOKUP('W. VaR &amp; Peak Pos By Trader'!$A64,'Import Peak'!$A$3:GO$100,GO$1,FALSE))</f>
        <v>0</v>
      </c>
      <c r="GP48">
        <f>IF(ISNA(VLOOKUP('W. VaR &amp; Peak Pos By Trader'!$A64,'Import Peak'!$A$3:GP$100,GP$1,FALSE)),0,VLOOKUP('W. VaR &amp; Peak Pos By Trader'!$A64,'Import Peak'!$A$3:GP$100,GP$1,FALSE))</f>
        <v>0</v>
      </c>
      <c r="GQ48">
        <f>IF(ISNA(VLOOKUP('W. VaR &amp; Peak Pos By Trader'!$A64,'Import Peak'!$A$3:GQ$100,GQ$1,FALSE)),0,VLOOKUP('W. VaR &amp; Peak Pos By Trader'!$A64,'Import Peak'!$A$3:GQ$100,GQ$1,FALSE))</f>
        <v>0</v>
      </c>
      <c r="GR48">
        <f>IF(ISNA(VLOOKUP('W. VaR &amp; Peak Pos By Trader'!$A64,'Import Peak'!$A$3:GR$100,GR$1,FALSE)),0,VLOOKUP('W. VaR &amp; Peak Pos By Trader'!$A64,'Import Peak'!$A$3:GR$100,GR$1,FALSE))</f>
        <v>0</v>
      </c>
      <c r="GS48">
        <f>IF(ISNA(VLOOKUP('W. VaR &amp; Peak Pos By Trader'!$A64,'Import Peak'!$A$3:GS$100,GS$1,FALSE)),0,VLOOKUP('W. VaR &amp; Peak Pos By Trader'!$A64,'Import Peak'!$A$3:GS$100,GS$1,FALSE))</f>
        <v>0</v>
      </c>
      <c r="GT48">
        <f>IF(ISNA(VLOOKUP('W. VaR &amp; Peak Pos By Trader'!$A64,'Import Peak'!$A$3:GT$100,GT$1,FALSE)),0,VLOOKUP('W. VaR &amp; Peak Pos By Trader'!$A64,'Import Peak'!$A$3:GT$100,GT$1,FALSE))</f>
        <v>0</v>
      </c>
      <c r="GU48">
        <f>IF(ISNA(VLOOKUP('W. VaR &amp; Peak Pos By Trader'!$A64,'Import Peak'!$A$3:GU$100,GU$1,FALSE)),0,VLOOKUP('W. VaR &amp; Peak Pos By Trader'!$A64,'Import Peak'!$A$3:GU$100,GU$1,FALSE))</f>
        <v>0</v>
      </c>
      <c r="GV48">
        <f>IF(ISNA(VLOOKUP('W. VaR &amp; Peak Pos By Trader'!$A64,'Import Peak'!$A$3:GV$100,GV$1,FALSE)),0,VLOOKUP('W. VaR &amp; Peak Pos By Trader'!$A64,'Import Peak'!$A$3:GV$100,GV$1,FALSE))</f>
        <v>0</v>
      </c>
      <c r="GW48">
        <f>IF(ISNA(VLOOKUP('W. VaR &amp; Peak Pos By Trader'!$A64,'Import Peak'!$A$3:GW$100,GW$1,FALSE)),0,VLOOKUP('W. VaR &amp; Peak Pos By Trader'!$A64,'Import Peak'!$A$3:GW$100,GW$1,FALSE))</f>
        <v>0</v>
      </c>
      <c r="GX48">
        <f>IF(ISNA(VLOOKUP('W. VaR &amp; Peak Pos By Trader'!$A64,'Import Peak'!$A$3:GX$100,GX$1,FALSE)),0,VLOOKUP('W. VaR &amp; Peak Pos By Trader'!$A64,'Import Peak'!$A$3:GX$100,GX$1,FALSE))</f>
        <v>0</v>
      </c>
      <c r="GY48">
        <f>IF(ISNA(VLOOKUP('W. VaR &amp; Peak Pos By Trader'!$A64,'Import Peak'!$A$3:GY$100,GY$1,FALSE)),0,VLOOKUP('W. VaR &amp; Peak Pos By Trader'!$A64,'Import Peak'!$A$3:GY$100,GY$1,FALSE))</f>
        <v>0</v>
      </c>
      <c r="GZ48">
        <f>IF(ISNA(VLOOKUP('W. VaR &amp; Peak Pos By Trader'!$A64,'Import Peak'!$A$3:GZ$100,GZ$1,FALSE)),0,VLOOKUP('W. VaR &amp; Peak Pos By Trader'!$A64,'Import Peak'!$A$3:GZ$100,GZ$1,FALSE))</f>
        <v>0</v>
      </c>
      <c r="HA48">
        <f>IF(ISNA(VLOOKUP('W. VaR &amp; Peak Pos By Trader'!$A64,'Import Peak'!$A$3:HA$100,HA$1,FALSE)),0,VLOOKUP('W. VaR &amp; Peak Pos By Trader'!$A64,'Import Peak'!$A$3:HA$100,HA$1,FALSE))</f>
        <v>0</v>
      </c>
      <c r="HB48">
        <f>IF(ISNA(VLOOKUP('W. VaR &amp; Peak Pos By Trader'!$A64,'Import Peak'!$A$3:HB$100,HB$1,FALSE)),0,VLOOKUP('W. VaR &amp; Peak Pos By Trader'!$A64,'Import Peak'!$A$3:HB$100,HB$1,FALSE))</f>
        <v>0</v>
      </c>
      <c r="HC48">
        <f>IF(ISNA(VLOOKUP('W. VaR &amp; Peak Pos By Trader'!$A64,'Import Peak'!$A$3:HC$100,HC$1,FALSE)),0,VLOOKUP('W. VaR &amp; Peak Pos By Trader'!$A64,'Import Peak'!$A$3:HC$100,HC$1,FALSE))</f>
        <v>0</v>
      </c>
      <c r="HD48">
        <f>IF(ISNA(VLOOKUP('W. VaR &amp; Peak Pos By Trader'!$A64,'Import Peak'!$A$3:HD$100,HD$1,FALSE)),0,VLOOKUP('W. VaR &amp; Peak Pos By Trader'!$A64,'Import Peak'!$A$3:HD$100,HD$1,FALSE))</f>
        <v>0</v>
      </c>
      <c r="HE48">
        <f>IF(ISNA(VLOOKUP('W. VaR &amp; Peak Pos By Trader'!$A64,'Import Peak'!$A$3:HE$100,HE$1,FALSE)),0,VLOOKUP('W. VaR &amp; Peak Pos By Trader'!$A64,'Import Peak'!$A$3:HE$100,HE$1,FALSE))</f>
        <v>0</v>
      </c>
      <c r="HF48">
        <f>IF(ISNA(VLOOKUP('W. VaR &amp; Peak Pos By Trader'!$A64,'Import Peak'!$A$3:HF$100,HF$1,FALSE)),0,VLOOKUP('W. VaR &amp; Peak Pos By Trader'!$A64,'Import Peak'!$A$3:HF$100,HF$1,FALSE))</f>
        <v>0</v>
      </c>
      <c r="HG48">
        <f>IF(ISNA(VLOOKUP('W. VaR &amp; Peak Pos By Trader'!$A64,'Import Peak'!$A$3:HG$100,HG$1,FALSE)),0,VLOOKUP('W. VaR &amp; Peak Pos By Trader'!$A64,'Import Peak'!$A$3:HG$100,HG$1,FALSE))</f>
        <v>0</v>
      </c>
      <c r="HH48">
        <f>IF(ISNA(VLOOKUP('W. VaR &amp; Peak Pos By Trader'!$A64,'Import Peak'!$A$3:HH$100,HH$1,FALSE)),0,VLOOKUP('W. VaR &amp; Peak Pos By Trader'!$A64,'Import Peak'!$A$3:HH$100,HH$1,FALSE))</f>
        <v>0</v>
      </c>
      <c r="HI48">
        <f>IF(ISNA(VLOOKUP('W. VaR &amp; Peak Pos By Trader'!$A64,'Import Peak'!$A$3:HI$100,HI$1,FALSE)),0,VLOOKUP('W. VaR &amp; Peak Pos By Trader'!$A64,'Import Peak'!$A$3:HI$100,HI$1,FALSE))</f>
        <v>0</v>
      </c>
      <c r="HJ48">
        <f>IF(ISNA(VLOOKUP('W. VaR &amp; Peak Pos By Trader'!$A64,'Import Peak'!$A$3:HJ$100,HJ$1,FALSE)),0,VLOOKUP('W. VaR &amp; Peak Pos By Trader'!$A64,'Import Peak'!$A$3:HJ$100,HJ$1,FALSE))</f>
        <v>0</v>
      </c>
      <c r="HK48">
        <f>IF(ISNA(VLOOKUP('W. VaR &amp; Peak Pos By Trader'!$A64,'Import Peak'!$A$3:HK$100,HK$1,FALSE)),0,VLOOKUP('W. VaR &amp; Peak Pos By Trader'!$A64,'Import Peak'!$A$3:HK$100,HK$1,FALSE))</f>
        <v>0</v>
      </c>
      <c r="HL48">
        <f>IF(ISNA(VLOOKUP('W. VaR &amp; Peak Pos By Trader'!$A64,'Import Peak'!$A$3:HL$100,HL$1,FALSE)),0,VLOOKUP('W. VaR &amp; Peak Pos By Trader'!$A64,'Import Peak'!$A$3:HL$100,HL$1,FALSE))</f>
        <v>0</v>
      </c>
      <c r="HM48">
        <f>IF(ISNA(VLOOKUP('W. VaR &amp; Peak Pos By Trader'!$A64,'Import Peak'!$A$3:HM$100,HM$1,FALSE)),0,VLOOKUP('W. VaR &amp; Peak Pos By Trader'!$A64,'Import Peak'!$A$3:HM$100,HM$1,FALSE))</f>
        <v>0</v>
      </c>
      <c r="HN48">
        <f>IF(ISNA(VLOOKUP('W. VaR &amp; Peak Pos By Trader'!$A64,'Import Peak'!$A$3:HN$100,HN$1,FALSE)),0,VLOOKUP('W. VaR &amp; Peak Pos By Trader'!$A64,'Import Peak'!$A$3:HN$100,HN$1,FALSE))</f>
        <v>0</v>
      </c>
      <c r="HO48">
        <f>IF(ISNA(VLOOKUP('W. VaR &amp; Peak Pos By Trader'!$A64,'Import Peak'!$A$3:HO$100,HO$1,FALSE)),0,VLOOKUP('W. VaR &amp; Peak Pos By Trader'!$A64,'Import Peak'!$A$3:HO$100,HO$1,FALSE))</f>
        <v>0</v>
      </c>
      <c r="HP48">
        <f>IF(ISNA(VLOOKUP('W. VaR &amp; Peak Pos By Trader'!$A64,'Import Peak'!$A$3:HP$100,HP$1,FALSE)),0,VLOOKUP('W. VaR &amp; Peak Pos By Trader'!$A64,'Import Peak'!$A$3:HP$100,HP$1,FALSE))</f>
        <v>0</v>
      </c>
      <c r="HQ48">
        <f>IF(ISNA(VLOOKUP('W. VaR &amp; Peak Pos By Trader'!$A64,'Import Peak'!$A$3:HQ$100,HQ$1,FALSE)),0,VLOOKUP('W. VaR &amp; Peak Pos By Trader'!$A64,'Import Peak'!$A$3:HQ$100,HQ$1,FALSE))</f>
        <v>0</v>
      </c>
      <c r="HR48">
        <f>IF(ISNA(VLOOKUP('W. VaR &amp; Peak Pos By Trader'!$A64,'Import Peak'!$A$3:HR$100,HR$1,FALSE)),0,VLOOKUP('W. VaR &amp; Peak Pos By Trader'!$A64,'Import Peak'!$A$3:HR$100,HR$1,FALSE))</f>
        <v>0</v>
      </c>
      <c r="HS48">
        <f>IF(ISNA(VLOOKUP('W. VaR &amp; Peak Pos By Trader'!$A64,'Import Peak'!$A$3:HS$100,HS$1,FALSE)),0,VLOOKUP('W. VaR &amp; Peak Pos By Trader'!$A64,'Import Peak'!$A$3:HS$100,HS$1,FALSE))</f>
        <v>0</v>
      </c>
      <c r="HT48">
        <f>IF(ISNA(VLOOKUP('W. VaR &amp; Peak Pos By Trader'!$A64,'Import Peak'!$A$3:HT$100,HT$1,FALSE)),0,VLOOKUP('W. VaR &amp; Peak Pos By Trader'!$A64,'Import Peak'!$A$3:HT$100,HT$1,FALSE))</f>
        <v>0</v>
      </c>
      <c r="HU48">
        <f>IF(ISNA(VLOOKUP('W. VaR &amp; Peak Pos By Trader'!$A64,'Import Peak'!$A$3:HU$100,HU$1,FALSE)),0,VLOOKUP('W. VaR &amp; Peak Pos By Trader'!$A64,'Import Peak'!$A$3:HU$100,HU$1,FALSE))</f>
        <v>0</v>
      </c>
      <c r="HV48">
        <f>IF(ISNA(VLOOKUP('W. VaR &amp; Peak Pos By Trader'!$A64,'Import Peak'!$A$3:HV$100,HV$1,FALSE)),0,VLOOKUP('W. VaR &amp; Peak Pos By Trader'!$A64,'Import Peak'!$A$3:HV$100,HV$1,FALSE))</f>
        <v>0</v>
      </c>
      <c r="HW48">
        <f>IF(ISNA(VLOOKUP('W. VaR &amp; Peak Pos By Trader'!$A64,'Import Peak'!$A$3:HW$100,HW$1,FALSE)),0,VLOOKUP('W. VaR &amp; Peak Pos By Trader'!$A64,'Import Peak'!$A$3:HW$100,HW$1,FALSE))</f>
        <v>0</v>
      </c>
      <c r="HX48">
        <f>IF(ISNA(VLOOKUP('W. VaR &amp; Peak Pos By Trader'!$A64,'Import Peak'!$A$3:HX$100,HX$1,FALSE)),0,VLOOKUP('W. VaR &amp; Peak Pos By Trader'!$A64,'Import Peak'!$A$3:HX$100,HX$1,FALSE))</f>
        <v>0</v>
      </c>
      <c r="HY48">
        <f>IF(ISNA(VLOOKUP('W. VaR &amp; Peak Pos By Trader'!$A64,'Import Peak'!$A$3:HY$100,HY$1,FALSE)),0,VLOOKUP('W. VaR &amp; Peak Pos By Trader'!$A64,'Import Peak'!$A$3:HY$100,HY$1,FALSE))</f>
        <v>0</v>
      </c>
      <c r="HZ48">
        <f>IF(ISNA(VLOOKUP('W. VaR &amp; Peak Pos By Trader'!$A64,'Import Peak'!$A$3:HZ$100,HZ$1,FALSE)),0,VLOOKUP('W. VaR &amp; Peak Pos By Trader'!$A64,'Import Peak'!$A$3:HZ$100,HZ$1,FALSE))</f>
        <v>0</v>
      </c>
      <c r="IA48">
        <f>IF(ISNA(VLOOKUP('W. VaR &amp; Peak Pos By Trader'!$A64,'Import Peak'!$A$3:IA$100,IA$1,FALSE)),0,VLOOKUP('W. VaR &amp; Peak Pos By Trader'!$A64,'Import Peak'!$A$3:IA$100,IA$1,FALSE))</f>
        <v>0</v>
      </c>
      <c r="IB48">
        <f>IF(ISNA(VLOOKUP('W. VaR &amp; Peak Pos By Trader'!$A64,'Import Peak'!$A$3:IB$100,IB$1,FALSE)),0,VLOOKUP('W. VaR &amp; Peak Pos By Trader'!$A64,'Import Peak'!$A$3:IB$100,IB$1,FALSE))</f>
        <v>0</v>
      </c>
      <c r="IC48">
        <f>IF(ISNA(VLOOKUP('W. VaR &amp; Peak Pos By Trader'!$A64,'Import Peak'!$A$3:IC$100,IC$1,FALSE)),0,VLOOKUP('W. VaR &amp; Peak Pos By Trader'!$A64,'Import Peak'!$A$3:IC$100,IC$1,FALSE))</f>
        <v>0</v>
      </c>
    </row>
    <row r="49" spans="1:237" ht="18" thickBot="1">
      <c r="A49" s="20" t="s">
        <v>138</v>
      </c>
      <c r="B49" s="14">
        <f>IF(ISNA(VLOOKUP('W. VaR &amp; Peak Pos By Trader'!$A64,'Import Peak'!$A$3:B$100,B$1,FALSE)),0,VLOOKUP('W. VaR &amp; Peak Pos By Trader'!$A64,'Import Peak'!$A$3:B$100,B$1,FALSE))</f>
        <v>0</v>
      </c>
      <c r="C49" s="14">
        <f>IF(ISNA(VLOOKUP('W. VaR &amp; Peak Pos By Trader'!$A64,'Import Peak'!$A$3:C$100,C$1,FALSE)),0,VLOOKUP('W. VaR &amp; Peak Pos By Trader'!$A64,'Import Peak'!$A$3:C$100,C$1,FALSE))</f>
        <v>0</v>
      </c>
      <c r="D49" s="14">
        <f>IF(ISNA(VLOOKUP('W. VaR &amp; Peak Pos By Trader'!$A64,'Import Peak'!$A$3:D$100,D$1,FALSE)),0,VLOOKUP('W. VaR &amp; Peak Pos By Trader'!$A64,'Import Peak'!$A$3:D$100,D$1,FALSE))</f>
        <v>0</v>
      </c>
      <c r="E49" s="14">
        <f>IF(ISNA(VLOOKUP('W. VaR &amp; Peak Pos By Trader'!$A47,'Import Peak'!$A$3:E$100,E$1,FALSE)),0,VLOOKUP('W. VaR &amp; Peak Pos By Trader'!$A47,'Import Peak'!$A$3:E$100,E$1,FALSE))</f>
        <v>0</v>
      </c>
      <c r="F49" s="14">
        <f>IF(ISNA(VLOOKUP('W. VaR &amp; Peak Pos By Trader'!$A47,'Import Peak'!$A$3:F$100,F$1,FALSE)),0,VLOOKUP('W. VaR &amp; Peak Pos By Trader'!$A47,'Import Peak'!$A$3:F$100,F$1,FALSE))</f>
        <v>0</v>
      </c>
      <c r="G49" s="14">
        <f>IF(ISNA(VLOOKUP('W. VaR &amp; Peak Pos By Trader'!$A47,'Import Peak'!$A$3:G$100,G$1,FALSE)),0,VLOOKUP('W. VaR &amp; Peak Pos By Trader'!$A47,'Import Peak'!$A$3:G$100,G$1,FALSE))</f>
        <v>0</v>
      </c>
      <c r="H49" s="14">
        <f>IF(ISNA(VLOOKUP('W. VaR &amp; Peak Pos By Trader'!$A47,'Import Peak'!$A$3:H$100,H$1,FALSE)),0,VLOOKUP('W. VaR &amp; Peak Pos By Trader'!$A47,'Import Peak'!$A$3:H$100,H$1,FALSE))</f>
        <v>-1916.6552360885564</v>
      </c>
      <c r="I49" s="14">
        <f>IF(ISNA(VLOOKUP('W. VaR &amp; Peak Pos By Trader'!$A47,'Import Peak'!$A$3:I$100,I$1,FALSE)),0,VLOOKUP('W. VaR &amp; Peak Pos By Trader'!$A47,'Import Peak'!$A$3:I$100,I$1,FALSE))</f>
        <v>1316.4209727641139</v>
      </c>
      <c r="J49" s="14">
        <f>IF(ISNA(VLOOKUP('W. VaR &amp; Peak Pos By Trader'!$A47,'Import Peak'!$A$3:J$100,J$1,FALSE)),0,VLOOKUP('W. VaR &amp; Peak Pos By Trader'!$A47,'Import Peak'!$A$3:J$100,J$1,FALSE))</f>
        <v>1258.61546854415</v>
      </c>
      <c r="K49" s="14">
        <f>IF(ISNA(VLOOKUP('W. VaR &amp; Peak Pos By Trader'!$A47,'Import Peak'!$A$3:K$100,K$1,FALSE)),0,VLOOKUP('W. VaR &amp; Peak Pos By Trader'!$A47,'Import Peak'!$A$3:K$100,K$1,FALSE))</f>
        <v>5781.4307371292998</v>
      </c>
      <c r="L49" s="14">
        <f>IF(ISNA(VLOOKUP('W. VaR &amp; Peak Pos By Trader'!$A47,'Import Peak'!$A$3:L$100,L$1,FALSE)),0,VLOOKUP('W. VaR &amp; Peak Pos By Trader'!$A47,'Import Peak'!$A$3:L$100,L$1,FALSE))</f>
        <v>939.81087414429999</v>
      </c>
      <c r="M49" s="14">
        <f>IF(ISNA(VLOOKUP('W. VaR &amp; Peak Pos By Trader'!$A47,'Import Peak'!$A$3:M$100,M$1,FALSE)),0,VLOOKUP('W. VaR &amp; Peak Pos By Trader'!$A47,'Import Peak'!$A$3:M$100,M$1,FALSE))</f>
        <v>-19414.124679923869</v>
      </c>
      <c r="N49" s="14">
        <f>IF(ISNA(VLOOKUP('W. VaR &amp; Peak Pos By Trader'!$A47,'Import Peak'!$A$3:N$100,N$1,FALSE)),0,VLOOKUP('W. VaR &amp; Peak Pos By Trader'!$A47,'Import Peak'!$A$3:N$100,N$1,FALSE))</f>
        <v>-19677.843433290811</v>
      </c>
      <c r="O49" s="14">
        <f>IF(ISNA(VLOOKUP('W. VaR &amp; Peak Pos By Trader'!$A47,'Import Peak'!$A$3:O$100,O$1,FALSE)),0,VLOOKUP('W. VaR &amp; Peak Pos By Trader'!$A47,'Import Peak'!$A$3:O$100,O$1,FALSE))</f>
        <v>-20238.48515691916</v>
      </c>
      <c r="P49" s="14">
        <f>IF(ISNA(VLOOKUP('W. VaR &amp; Peak Pos By Trader'!$A47,'Import Peak'!$A$3:P$100,P$1,FALSE)),0,VLOOKUP('W. VaR &amp; Peak Pos By Trader'!$A47,'Import Peak'!$A$3:P$100,P$1,FALSE))</f>
        <v>-243.50067193570001</v>
      </c>
      <c r="Q49" s="14">
        <f>IF(ISNA(VLOOKUP('W. VaR &amp; Peak Pos By Trader'!$A47,'Import Peak'!$A$3:Q$100,Q$1,FALSE)),0,VLOOKUP('W. VaR &amp; Peak Pos By Trader'!$A47,'Import Peak'!$A$3:Q$100,Q$1,FALSE))</f>
        <v>48.169070335000001</v>
      </c>
      <c r="R49" s="14">
        <f>IF(ISNA(VLOOKUP('W. VaR &amp; Peak Pos By Trader'!$A47,'Import Peak'!$A$3:R$100,R$1,FALSE)),0,VLOOKUP('W. VaR &amp; Peak Pos By Trader'!$A47,'Import Peak'!$A$3:R$100,R$1,FALSE))</f>
        <v>339.18124937041</v>
      </c>
      <c r="S49" s="14">
        <f>IF(ISNA(VLOOKUP('W. VaR &amp; Peak Pos By Trader'!$A47,'Import Peak'!$A$3:S$100,S$1,FALSE)),0,VLOOKUP('W. VaR &amp; Peak Pos By Trader'!$A47,'Import Peak'!$A$3:S$100,S$1,FALSE))</f>
        <v>-11341.267473575401</v>
      </c>
      <c r="T49" s="14">
        <f>IF(ISNA(VLOOKUP('W. VaR &amp; Peak Pos By Trader'!$A47,'Import Peak'!$A$3:T$100,T$1,FALSE)),0,VLOOKUP('W. VaR &amp; Peak Pos By Trader'!$A47,'Import Peak'!$A$3:T$100,T$1,FALSE))</f>
        <v>-10811.333025768001</v>
      </c>
      <c r="U49" s="14">
        <f>IF(ISNA(VLOOKUP('W. VaR &amp; Peak Pos By Trader'!$A47,'Import Peak'!$A$3:U$100,U$1,FALSE)),0,VLOOKUP('W. VaR &amp; Peak Pos By Trader'!$A47,'Import Peak'!$A$3:U$100,U$1,FALSE))</f>
        <v>-8174.7709951241104</v>
      </c>
      <c r="V49" s="14">
        <f>IF(ISNA(VLOOKUP('W. VaR &amp; Peak Pos By Trader'!$A47,'Import Peak'!$A$3:V$100,V$1,FALSE)),0,VLOOKUP('W. VaR &amp; Peak Pos By Trader'!$A47,'Import Peak'!$A$3:V$100,V$1,FALSE))</f>
        <v>1261.1138717737699</v>
      </c>
      <c r="W49" s="14">
        <f>IF(ISNA(VLOOKUP('W. VaR &amp; Peak Pos By Trader'!$A47,'Import Peak'!$A$3:W$100,W$1,FALSE)),0,VLOOKUP('W. VaR &amp; Peak Pos By Trader'!$A47,'Import Peak'!$A$3:W$100,W$1,FALSE))</f>
        <v>5339.6921659700702</v>
      </c>
      <c r="X49" s="14">
        <f>IF(ISNA(VLOOKUP('W. VaR &amp; Peak Pos By Trader'!$A47,'Import Peak'!$A$3:X$100,X$1,FALSE)),0,VLOOKUP('W. VaR &amp; Peak Pos By Trader'!$A47,'Import Peak'!$A$3:X$100,X$1,FALSE))</f>
        <v>870.60811753900998</v>
      </c>
      <c r="Y49" s="14">
        <f>IF(ISNA(VLOOKUP('W. VaR &amp; Peak Pos By Trader'!$A47,'Import Peak'!$A$3:Y$100,Y$1,FALSE)),0,VLOOKUP('W. VaR &amp; Peak Pos By Trader'!$A47,'Import Peak'!$A$3:Y$100,Y$1,FALSE))</f>
        <v>-913.28929286387995</v>
      </c>
      <c r="Z49" s="14">
        <f>IF(ISNA(VLOOKUP('W. VaR &amp; Peak Pos By Trader'!$A47,'Import Peak'!$A$3:Z$100,Z$1,FALSE)),0,VLOOKUP('W. VaR &amp; Peak Pos By Trader'!$A47,'Import Peak'!$A$3:Z$100,Z$1,FALSE))</f>
        <v>463.33889108146002</v>
      </c>
      <c r="AA49" s="14">
        <f>IF(ISNA(VLOOKUP('W. VaR &amp; Peak Pos By Trader'!$A47,'Import Peak'!$A$3:AA$100,AA$1,FALSE)),0,VLOOKUP('W. VaR &amp; Peak Pos By Trader'!$A47,'Import Peak'!$A$3:AA$100,AA$1,FALSE))</f>
        <v>-430.01470025741997</v>
      </c>
      <c r="AB49" s="14">
        <f>IF(ISNA(VLOOKUP('W. VaR &amp; Peak Pos By Trader'!$A47,'Import Peak'!$A$3:AB$100,AB$1,FALSE)),0,VLOOKUP('W. VaR &amp; Peak Pos By Trader'!$A47,'Import Peak'!$A$3:AB$100,AB$1,FALSE))</f>
        <v>-291.76656204835001</v>
      </c>
      <c r="AC49" s="14">
        <f>IF(ISNA(VLOOKUP('W. VaR &amp; Peak Pos By Trader'!$A47,'Import Peak'!$A$3:AC$100,AC$1,FALSE)),0,VLOOKUP('W. VaR &amp; Peak Pos By Trader'!$A47,'Import Peak'!$A$3:AC$100,AC$1,FALSE))</f>
        <v>89.223720747420003</v>
      </c>
      <c r="AD49" s="14">
        <f>IF(ISNA(VLOOKUP('W. VaR &amp; Peak Pos By Trader'!$A47,'Import Peak'!$A$3:AD$100,AD$1,FALSE)),0,VLOOKUP('W. VaR &amp; Peak Pos By Trader'!$A47,'Import Peak'!$A$3:AD$100,AD$1,FALSE))</f>
        <v>257.91613337579003</v>
      </c>
      <c r="AE49" s="14">
        <f>IF(ISNA(VLOOKUP('W. VaR &amp; Peak Pos By Trader'!$A47,'Import Peak'!$A$3:AE$100,AE$1,FALSE)),0,VLOOKUP('W. VaR &amp; Peak Pos By Trader'!$A47,'Import Peak'!$A$3:AE$100,AE$1,FALSE))</f>
        <v>-792.91430017410005</v>
      </c>
      <c r="AF49" s="14">
        <f>IF(ISNA(VLOOKUP('W. VaR &amp; Peak Pos By Trader'!$A47,'Import Peak'!$A$3:AF$100,AF$1,FALSE)),0,VLOOKUP('W. VaR &amp; Peak Pos By Trader'!$A47,'Import Peak'!$A$3:AF$100,AF$1,FALSE))</f>
        <v>-952.53769765102004</v>
      </c>
      <c r="AG49" s="14">
        <f>IF(ISNA(VLOOKUP('W. VaR &amp; Peak Pos By Trader'!$A47,'Import Peak'!$A$3:AG$100,AG$1,FALSE)),0,VLOOKUP('W. VaR &amp; Peak Pos By Trader'!$A47,'Import Peak'!$A$3:AG$100,AG$1,FALSE))</f>
        <v>1507.3192738704599</v>
      </c>
      <c r="AH49" s="14">
        <f>IF(ISNA(VLOOKUP('W. VaR &amp; Peak Pos By Trader'!$A47,'Import Peak'!$A$3:AH$100,AH$1,FALSE)),0,VLOOKUP('W. VaR &amp; Peak Pos By Trader'!$A47,'Import Peak'!$A$3:AH$100,AH$1,FALSE))</f>
        <v>-8100.2477721671503</v>
      </c>
      <c r="AI49" s="14">
        <f>IF(ISNA(VLOOKUP('W. VaR &amp; Peak Pos By Trader'!$A47,'Import Peak'!$A$3:AI$100,AI$1,FALSE)),0,VLOOKUP('W. VaR &amp; Peak Pos By Trader'!$A47,'Import Peak'!$A$3:AI$100,AI$1,FALSE))</f>
        <v>-3967.6957553889101</v>
      </c>
      <c r="AJ49" s="14">
        <f>IF(ISNA(VLOOKUP('W. VaR &amp; Peak Pos By Trader'!$A47,'Import Peak'!$A$3:AJ$100,AJ$1,FALSE)),0,VLOOKUP('W. VaR &amp; Peak Pos By Trader'!$A47,'Import Peak'!$A$3:AJ$100,AJ$1,FALSE))</f>
        <v>-9089.0324044334502</v>
      </c>
      <c r="AK49" s="14">
        <f>IF(ISNA(VLOOKUP('W. VaR &amp; Peak Pos By Trader'!$A47,'Import Peak'!$A$3:AK$100,AK$1,FALSE)),0,VLOOKUP('W. VaR &amp; Peak Pos By Trader'!$A47,'Import Peak'!$A$3:AK$100,AK$1,FALSE))</f>
        <v>-10090.2500012169</v>
      </c>
      <c r="AL49" s="14">
        <f>IF(ISNA(VLOOKUP('W. VaR &amp; Peak Pos By Trader'!$A47,'Import Peak'!$A$3:AL$100,AL$1,FALSE)),0,VLOOKUP('W. VaR &amp; Peak Pos By Trader'!$A47,'Import Peak'!$A$3:AL$100,AL$1,FALSE))</f>
        <v>-8733.8119256237896</v>
      </c>
      <c r="AM49" s="14">
        <f>IF(ISNA(VLOOKUP('W. VaR &amp; Peak Pos By Trader'!$A47,'Import Peak'!$A$3:AM$100,AM$1,FALSE)),0,VLOOKUP('W. VaR &amp; Peak Pos By Trader'!$A47,'Import Peak'!$A$3:AM$100,AM$1,FALSE))</f>
        <v>-9818.6317577339196</v>
      </c>
      <c r="AN49" s="14">
        <f>IF(ISNA(VLOOKUP('W. VaR &amp; Peak Pos By Trader'!$A47,'Import Peak'!$A$3:AN$100,AN$1,FALSE)),0,VLOOKUP('W. VaR &amp; Peak Pos By Trader'!$A47,'Import Peak'!$A$3:AN$100,AN$1,FALSE))</f>
        <v>-9576.5323095853491</v>
      </c>
      <c r="AO49" s="14">
        <f>IF(ISNA(VLOOKUP('W. VaR &amp; Peak Pos By Trader'!$A47,'Import Peak'!$A$3:AO$100,AO$1,FALSE)),0,VLOOKUP('W. VaR &amp; Peak Pos By Trader'!$A47,'Import Peak'!$A$3:AO$100,AO$1,FALSE))</f>
        <v>-9295.7933577846306</v>
      </c>
      <c r="AP49" s="14">
        <f>IF(ISNA(VLOOKUP('W. VaR &amp; Peak Pos By Trader'!$A47,'Import Peak'!$A$3:AP$100,AP$1,FALSE)),0,VLOOKUP('W. VaR &amp; Peak Pos By Trader'!$A47,'Import Peak'!$A$3:AP$100,AP$1,FALSE))</f>
        <v>-8907.0306311976401</v>
      </c>
      <c r="AQ49" s="14">
        <f>IF(ISNA(VLOOKUP('W. VaR &amp; Peak Pos By Trader'!$A47,'Import Peak'!$A$3:AQ$100,AQ$1,FALSE)),0,VLOOKUP('W. VaR &amp; Peak Pos By Trader'!$A47,'Import Peak'!$A$3:AQ$100,AQ$1,FALSE))</f>
        <v>0</v>
      </c>
      <c r="AR49" s="14">
        <f>IF(ISNA(VLOOKUP('W. VaR &amp; Peak Pos By Trader'!$A47,'Import Peak'!$A$3:AR$100,AR$1,FALSE)),0,VLOOKUP('W. VaR &amp; Peak Pos By Trader'!$A47,'Import Peak'!$A$3:AR$100,AR$1,FALSE))</f>
        <v>0</v>
      </c>
      <c r="AS49" s="14">
        <f>IF(ISNA(VLOOKUP('W. VaR &amp; Peak Pos By Trader'!$A47,'Import Peak'!$A$3:AS$100,AS$1,FALSE)),0,VLOOKUP('W. VaR &amp; Peak Pos By Trader'!$A47,'Import Peak'!$A$3:AS$100,AS$1,FALSE))</f>
        <v>0</v>
      </c>
      <c r="AT49" s="14">
        <f>IF(ISNA(VLOOKUP('W. VaR &amp; Peak Pos By Trader'!$A47,'Import Peak'!$A$3:AT$100,AT$1,FALSE)),0,VLOOKUP('W. VaR &amp; Peak Pos By Trader'!$A47,'Import Peak'!$A$3:AT$100,AT$1,FALSE))</f>
        <v>0</v>
      </c>
      <c r="AU49" s="14">
        <f>IF(ISNA(VLOOKUP('W. VaR &amp; Peak Pos By Trader'!$A47,'Import Peak'!$A$3:AU$100,AU$1,FALSE)),0,VLOOKUP('W. VaR &amp; Peak Pos By Trader'!$A47,'Import Peak'!$A$3:AU$100,AU$1,FALSE))</f>
        <v>0</v>
      </c>
      <c r="AV49" s="14">
        <f>IF(ISNA(VLOOKUP('W. VaR &amp; Peak Pos By Trader'!$A47,'Import Peak'!$A$3:AV$100,AV$1,FALSE)),0,VLOOKUP('W. VaR &amp; Peak Pos By Trader'!$A47,'Import Peak'!$A$3:AV$100,AV$1,FALSE))</f>
        <v>0</v>
      </c>
      <c r="AW49" s="14">
        <f>IF(ISNA(VLOOKUP('W. VaR &amp; Peak Pos By Trader'!$A47,'Import Peak'!$A$3:AW$100,AW$1,FALSE)),0,VLOOKUP('W. VaR &amp; Peak Pos By Trader'!$A47,'Import Peak'!$A$3:AW$100,AW$1,FALSE))</f>
        <v>0</v>
      </c>
      <c r="AX49" s="14">
        <f>IF(ISNA(VLOOKUP('W. VaR &amp; Peak Pos By Trader'!$A47,'Import Peak'!$A$3:AX$100,AX$1,FALSE)),0,VLOOKUP('W. VaR &amp; Peak Pos By Trader'!$A47,'Import Peak'!$A$3:AX$100,AX$1,FALSE))</f>
        <v>0</v>
      </c>
      <c r="AY49" s="14">
        <f>IF(ISNA(VLOOKUP('W. VaR &amp; Peak Pos By Trader'!$A47,'Import Peak'!$A$3:AY$100,AY$1,FALSE)),0,VLOOKUP('W. VaR &amp; Peak Pos By Trader'!$A47,'Import Peak'!$A$3:AY$100,AY$1,FALSE))</f>
        <v>0</v>
      </c>
      <c r="AZ49" s="14">
        <f>IF(ISNA(VLOOKUP('W. VaR &amp; Peak Pos By Trader'!$A47,'Import Peak'!$A$3:AZ$100,AZ$1,FALSE)),0,VLOOKUP('W. VaR &amp; Peak Pos By Trader'!$A47,'Import Peak'!$A$3:AZ$100,AZ$1,FALSE))</f>
        <v>0</v>
      </c>
      <c r="BA49" s="14">
        <f>IF(ISNA(VLOOKUP('W. VaR &amp; Peak Pos By Trader'!$A47,'Import Peak'!$A$3:BA$100,BA$1,FALSE)),0,VLOOKUP('W. VaR &amp; Peak Pos By Trader'!$A47,'Import Peak'!$A$3:BA$100,BA$1,FALSE))</f>
        <v>0</v>
      </c>
      <c r="BB49" s="14">
        <f>IF(ISNA(VLOOKUP('W. VaR &amp; Peak Pos By Trader'!$A47,'Import Peak'!$A$3:BB$100,BB$1,FALSE)),0,VLOOKUP('W. VaR &amp; Peak Pos By Trader'!$A47,'Import Peak'!$A$3:BB$100,BB$1,FALSE))</f>
        <v>0</v>
      </c>
      <c r="BC49" s="14">
        <f>IF(ISNA(VLOOKUP('W. VaR &amp; Peak Pos By Trader'!$A47,'Import Peak'!$A$3:BC$100,BC$1,FALSE)),0,VLOOKUP('W. VaR &amp; Peak Pos By Trader'!$A47,'Import Peak'!$A$3:BC$100,BC$1,FALSE))</f>
        <v>0</v>
      </c>
      <c r="BD49" s="14">
        <f>IF(ISNA(VLOOKUP('W. VaR &amp; Peak Pos By Trader'!$A47,'Import Peak'!$A$3:BD$100,BD$1,FALSE)),0,VLOOKUP('W. VaR &amp; Peak Pos By Trader'!$A47,'Import Peak'!$A$3:BD$100,BD$1,FALSE))</f>
        <v>0</v>
      </c>
      <c r="BE49" s="14">
        <f>IF(ISNA(VLOOKUP('W. VaR &amp; Peak Pos By Trader'!$A47,'Import Peak'!$A$3:BE$100,BE$1,FALSE)),0,VLOOKUP('W. VaR &amp; Peak Pos By Trader'!$A47,'Import Peak'!$A$3:BE$100,BE$1,FALSE))</f>
        <v>0</v>
      </c>
      <c r="BF49" s="14">
        <f>IF(ISNA(VLOOKUP('W. VaR &amp; Peak Pos By Trader'!$A47,'Import Peak'!$A$3:BF$100,BF$1,FALSE)),0,VLOOKUP('W. VaR &amp; Peak Pos By Trader'!$A47,'Import Peak'!$A$3:BF$100,BF$1,FALSE))</f>
        <v>0</v>
      </c>
      <c r="BG49" s="14">
        <f>IF(ISNA(VLOOKUP('W. VaR &amp; Peak Pos By Trader'!$A47,'Import Peak'!$A$3:BG$100,BG$1,FALSE)),0,VLOOKUP('W. VaR &amp; Peak Pos By Trader'!$A47,'Import Peak'!$A$3:BG$100,BG$1,FALSE))</f>
        <v>0</v>
      </c>
      <c r="BH49" s="14">
        <f>IF(ISNA(VLOOKUP('W. VaR &amp; Peak Pos By Trader'!$A47,'Import Peak'!$A$3:BH$100,BH$1,FALSE)),0,VLOOKUP('W. VaR &amp; Peak Pos By Trader'!$A47,'Import Peak'!$A$3:BH$100,BH$1,FALSE))</f>
        <v>0</v>
      </c>
      <c r="BI49" s="14">
        <f>IF(ISNA(VLOOKUP('W. VaR &amp; Peak Pos By Trader'!$A47,'Import Peak'!$A$3:BI$100,BI$1,FALSE)),0,VLOOKUP('W. VaR &amp; Peak Pos By Trader'!$A47,'Import Peak'!$A$3:BI$100,BI$1,FALSE))</f>
        <v>0</v>
      </c>
      <c r="BJ49" s="14">
        <f>IF(ISNA(VLOOKUP('W. VaR &amp; Peak Pos By Trader'!$A47,'Import Peak'!$A$3:BJ$100,BJ$1,FALSE)),0,VLOOKUP('W. VaR &amp; Peak Pos By Trader'!$A47,'Import Peak'!$A$3:BJ$100,BJ$1,FALSE))</f>
        <v>0</v>
      </c>
      <c r="BK49" s="14">
        <f>IF(ISNA(VLOOKUP('W. VaR &amp; Peak Pos By Trader'!$A47,'Import Peak'!$A$3:BK$100,BK$1,FALSE)),0,VLOOKUP('W. VaR &amp; Peak Pos By Trader'!$A47,'Import Peak'!$A$3:BK$100,BK$1,FALSE))</f>
        <v>0</v>
      </c>
      <c r="BL49" s="14">
        <f>IF(ISNA(VLOOKUP('W. VaR &amp; Peak Pos By Trader'!$A47,'Import Peak'!$A$3:BL$100,BL$1,FALSE)),0,VLOOKUP('W. VaR &amp; Peak Pos By Trader'!$A47,'Import Peak'!$A$3:BL$100,BL$1,FALSE))</f>
        <v>0</v>
      </c>
      <c r="BM49" s="14">
        <f>IF(ISNA(VLOOKUP('W. VaR &amp; Peak Pos By Trader'!$A47,'Import Peak'!$A$3:BM$100,BM$1,FALSE)),0,VLOOKUP('W. VaR &amp; Peak Pos By Trader'!$A47,'Import Peak'!$A$3:BM$100,BM$1,FALSE))</f>
        <v>0</v>
      </c>
      <c r="BN49" s="14">
        <f>IF(ISNA(VLOOKUP('W. VaR &amp; Peak Pos By Trader'!$A47,'Import Peak'!$A$3:BN$100,BN$1,FALSE)),0,VLOOKUP('W. VaR &amp; Peak Pos By Trader'!$A47,'Import Peak'!$A$3:BN$100,BN$1,FALSE))</f>
        <v>0</v>
      </c>
      <c r="BO49" s="14">
        <f>IF(ISNA(VLOOKUP('W. VaR &amp; Peak Pos By Trader'!$A47,'Import Peak'!$A$3:BO$100,BO$1,FALSE)),0,VLOOKUP('W. VaR &amp; Peak Pos By Trader'!$A47,'Import Peak'!$A$3:BO$100,BO$1,FALSE))</f>
        <v>0</v>
      </c>
      <c r="BP49" s="14">
        <f>IF(ISNA(VLOOKUP('W. VaR &amp; Peak Pos By Trader'!$A47,'Import Peak'!$A$3:BP$100,BP$1,FALSE)),0,VLOOKUP('W. VaR &amp; Peak Pos By Trader'!$A47,'Import Peak'!$A$3:BP$100,BP$1,FALSE))</f>
        <v>0</v>
      </c>
      <c r="BQ49" s="14">
        <f>IF(ISNA(VLOOKUP('W. VaR &amp; Peak Pos By Trader'!$A47,'Import Peak'!$A$3:BQ$100,BQ$1,FALSE)),0,VLOOKUP('W. VaR &amp; Peak Pos By Trader'!$A47,'Import Peak'!$A$3:BQ$100,BQ$1,FALSE))</f>
        <v>0</v>
      </c>
      <c r="BR49" s="14">
        <f>IF(ISNA(VLOOKUP('W. VaR &amp; Peak Pos By Trader'!$A47,'Import Peak'!$A$3:BR$100,BR$1,FALSE)),0,VLOOKUP('W. VaR &amp; Peak Pos By Trader'!$A47,'Import Peak'!$A$3:BR$100,BR$1,FALSE))</f>
        <v>0</v>
      </c>
      <c r="BS49" s="14">
        <f>IF(ISNA(VLOOKUP('W. VaR &amp; Peak Pos By Trader'!$A47,'Import Peak'!$A$3:BS$100,BS$1,FALSE)),0,VLOOKUP('W. VaR &amp; Peak Pos By Trader'!$A47,'Import Peak'!$A$3:BS$100,BS$1,FALSE))</f>
        <v>0</v>
      </c>
      <c r="BT49" s="14">
        <f>IF(ISNA(VLOOKUP('W. VaR &amp; Peak Pos By Trader'!$A47,'Import Peak'!$A$3:BT$100,BT$1,FALSE)),0,VLOOKUP('W. VaR &amp; Peak Pos By Trader'!$A47,'Import Peak'!$A$3:BT$100,BT$1,FALSE))</f>
        <v>0</v>
      </c>
      <c r="BU49" s="14">
        <f>IF(ISNA(VLOOKUP('W. VaR &amp; Peak Pos By Trader'!$A47,'Import Peak'!$A$3:BU$100,BU$1,FALSE)),0,VLOOKUP('W. VaR &amp; Peak Pos By Trader'!$A47,'Import Peak'!$A$3:BU$100,BU$1,FALSE))</f>
        <v>0</v>
      </c>
      <c r="BV49" s="14">
        <f>IF(ISNA(VLOOKUP('W. VaR &amp; Peak Pos By Trader'!$A47,'Import Peak'!$A$3:BV$100,BV$1,FALSE)),0,VLOOKUP('W. VaR &amp; Peak Pos By Trader'!$A47,'Import Peak'!$A$3:BV$100,BV$1,FALSE))</f>
        <v>0</v>
      </c>
      <c r="BW49" s="14">
        <f>IF(ISNA(VLOOKUP('W. VaR &amp; Peak Pos By Trader'!$A47,'Import Peak'!$A$3:BW$100,BW$1,FALSE)),0,VLOOKUP('W. VaR &amp; Peak Pos By Trader'!$A47,'Import Peak'!$A$3:BW$100,BW$1,FALSE))</f>
        <v>0</v>
      </c>
      <c r="BX49" s="14">
        <f>IF(ISNA(VLOOKUP('W. VaR &amp; Peak Pos By Trader'!$A47,'Import Peak'!$A$3:BX$100,BX$1,FALSE)),0,VLOOKUP('W. VaR &amp; Peak Pos By Trader'!$A47,'Import Peak'!$A$3:BX$100,BX$1,FALSE))</f>
        <v>0</v>
      </c>
      <c r="BY49" s="14">
        <f>IF(ISNA(VLOOKUP('W. VaR &amp; Peak Pos By Trader'!$A47,'Import Peak'!$A$3:BY$100,BY$1,FALSE)),0,VLOOKUP('W. VaR &amp; Peak Pos By Trader'!$A47,'Import Peak'!$A$3:BY$100,BY$1,FALSE))</f>
        <v>0</v>
      </c>
      <c r="BZ49" s="14">
        <f>IF(ISNA(VLOOKUP('W. VaR &amp; Peak Pos By Trader'!$A47,'Import Peak'!$A$3:BZ$100,BZ$1,FALSE)),0,VLOOKUP('W. VaR &amp; Peak Pos By Trader'!$A47,'Import Peak'!$A$3:BZ$100,BZ$1,FALSE))</f>
        <v>0</v>
      </c>
      <c r="CA49" s="14">
        <f>IF(ISNA(VLOOKUP('W. VaR &amp; Peak Pos By Trader'!$A47,'Import Peak'!$A$3:CA$100,CA$1,FALSE)),0,VLOOKUP('W. VaR &amp; Peak Pos By Trader'!$A47,'Import Peak'!$A$3:CA$100,CA$1,FALSE))</f>
        <v>0</v>
      </c>
      <c r="CB49" s="14">
        <f>IF(ISNA(VLOOKUP('W. VaR &amp; Peak Pos By Trader'!$A47,'Import Peak'!$A$3:CB$100,CB$1,FALSE)),0,VLOOKUP('W. VaR &amp; Peak Pos By Trader'!$A47,'Import Peak'!$A$3:CB$100,CB$1,FALSE))</f>
        <v>0</v>
      </c>
      <c r="CC49" s="14">
        <f>IF(ISNA(VLOOKUP('W. VaR &amp; Peak Pos By Trader'!$A47,'Import Peak'!$A$3:CC$100,CC$1,FALSE)),0,VLOOKUP('W. VaR &amp; Peak Pos By Trader'!$A47,'Import Peak'!$A$3:CC$100,CC$1,FALSE))</f>
        <v>0</v>
      </c>
      <c r="CD49" s="14">
        <f>IF(ISNA(VLOOKUP('W. VaR &amp; Peak Pos By Trader'!$A47,'Import Peak'!$A$3:CD$100,CD$1,FALSE)),0,VLOOKUP('W. VaR &amp; Peak Pos By Trader'!$A47,'Import Peak'!$A$3:CD$100,CD$1,FALSE))</f>
        <v>0</v>
      </c>
      <c r="CE49" s="14">
        <f>IF(ISNA(VLOOKUP('W. VaR &amp; Peak Pos By Trader'!$A47,'Import Peak'!$A$3:CE$100,CE$1,FALSE)),0,VLOOKUP('W. VaR &amp; Peak Pos By Trader'!$A47,'Import Peak'!$A$3:CE$100,CE$1,FALSE))</f>
        <v>0</v>
      </c>
      <c r="CF49" s="14">
        <f>IF(ISNA(VLOOKUP('W. VaR &amp; Peak Pos By Trader'!$A47,'Import Peak'!$A$3:CF$100,CF$1,FALSE)),0,VLOOKUP('W. VaR &amp; Peak Pos By Trader'!$A47,'Import Peak'!$A$3:CF$100,CF$1,FALSE))</f>
        <v>0</v>
      </c>
      <c r="CG49" s="14">
        <f>IF(ISNA(VLOOKUP('W. VaR &amp; Peak Pos By Trader'!$A47,'Import Peak'!$A$3:CG$100,CG$1,FALSE)),0,VLOOKUP('W. VaR &amp; Peak Pos By Trader'!$A47,'Import Peak'!$A$3:CG$100,CG$1,FALSE))</f>
        <v>0</v>
      </c>
      <c r="CH49" s="14">
        <f>IF(ISNA(VLOOKUP('W. VaR &amp; Peak Pos By Trader'!$A47,'Import Peak'!$A$3:CH$100,CH$1,FALSE)),0,VLOOKUP('W. VaR &amp; Peak Pos By Trader'!$A47,'Import Peak'!$A$3:CH$100,CH$1,FALSE))</f>
        <v>0</v>
      </c>
      <c r="CI49" s="14">
        <f>IF(ISNA(VLOOKUP('W. VaR &amp; Peak Pos By Trader'!$A47,'Import Peak'!$A$3:CI$100,CI$1,FALSE)),0,VLOOKUP('W. VaR &amp; Peak Pos By Trader'!$A47,'Import Peak'!$A$3:CI$100,CI$1,FALSE))</f>
        <v>0</v>
      </c>
      <c r="CJ49" s="14">
        <f>IF(ISNA(VLOOKUP('W. VaR &amp; Peak Pos By Trader'!$A47,'Import Peak'!$A$3:CJ$100,CJ$1,FALSE)),0,VLOOKUP('W. VaR &amp; Peak Pos By Trader'!$A47,'Import Peak'!$A$3:CJ$100,CJ$1,FALSE))</f>
        <v>0</v>
      </c>
      <c r="CK49" s="14">
        <f>IF(ISNA(VLOOKUP('W. VaR &amp; Peak Pos By Trader'!$A47,'Import Peak'!$A$3:CK$100,CK$1,FALSE)),0,VLOOKUP('W. VaR &amp; Peak Pos By Trader'!$A47,'Import Peak'!$A$3:CK$100,CK$1,FALSE))</f>
        <v>0</v>
      </c>
      <c r="CL49" s="14">
        <f>IF(ISNA(VLOOKUP('W. VaR &amp; Peak Pos By Trader'!$A47,'Import Peak'!$A$3:CL$100,CL$1,FALSE)),0,VLOOKUP('W. VaR &amp; Peak Pos By Trader'!$A47,'Import Peak'!$A$3:CL$100,CL$1,FALSE))</f>
        <v>0</v>
      </c>
      <c r="CM49" s="14">
        <f>IF(ISNA(VLOOKUP('W. VaR &amp; Peak Pos By Trader'!$A47,'Import Peak'!$A$3:CM$100,CM$1,FALSE)),0,VLOOKUP('W. VaR &amp; Peak Pos By Trader'!$A47,'Import Peak'!$A$3:CM$100,CM$1,FALSE))</f>
        <v>0</v>
      </c>
      <c r="CN49" s="14">
        <f>IF(ISNA(VLOOKUP('W. VaR &amp; Peak Pos By Trader'!$A47,'Import Peak'!$A$3:CN$100,CN$1,FALSE)),0,VLOOKUP('W. VaR &amp; Peak Pos By Trader'!$A47,'Import Peak'!$A$3:CN$100,CN$1,FALSE))</f>
        <v>0</v>
      </c>
      <c r="CO49" s="14">
        <f>IF(ISNA(VLOOKUP('W. VaR &amp; Peak Pos By Trader'!$A47,'Import Peak'!$A$3:CO$100,CO$1,FALSE)),0,VLOOKUP('W. VaR &amp; Peak Pos By Trader'!$A47,'Import Peak'!$A$3:CO$100,CO$1,FALSE))</f>
        <v>0</v>
      </c>
      <c r="CP49" s="14">
        <f>IF(ISNA(VLOOKUP('W. VaR &amp; Peak Pos By Trader'!$A47,'Import Peak'!$A$3:CP$100,CP$1,FALSE)),0,VLOOKUP('W. VaR &amp; Peak Pos By Trader'!$A47,'Import Peak'!$A$3:CP$100,CP$1,FALSE))</f>
        <v>0</v>
      </c>
      <c r="CQ49" s="14">
        <f>IF(ISNA(VLOOKUP('W. VaR &amp; Peak Pos By Trader'!$A47,'Import Peak'!$A$3:CQ$100,CQ$1,FALSE)),0,VLOOKUP('W. VaR &amp; Peak Pos By Trader'!$A47,'Import Peak'!$A$3:CQ$100,CQ$1,FALSE))</f>
        <v>0</v>
      </c>
      <c r="CR49" s="14">
        <f>IF(ISNA(VLOOKUP('W. VaR &amp; Peak Pos By Trader'!$A47,'Import Peak'!$A$3:CR$100,CR$1,FALSE)),0,VLOOKUP('W. VaR &amp; Peak Pos By Trader'!$A47,'Import Peak'!$A$3:CR$100,CR$1,FALSE))</f>
        <v>0</v>
      </c>
      <c r="CS49" s="14">
        <f>IF(ISNA(VLOOKUP('W. VaR &amp; Peak Pos By Trader'!$A47,'Import Peak'!$A$3:CS$100,CS$1,FALSE)),0,VLOOKUP('W. VaR &amp; Peak Pos By Trader'!$A47,'Import Peak'!$A$3:CS$100,CS$1,FALSE))</f>
        <v>0</v>
      </c>
      <c r="CT49" s="14">
        <f>IF(ISNA(VLOOKUP('W. VaR &amp; Peak Pos By Trader'!$A47,'Import Peak'!$A$3:CT$100,CT$1,FALSE)),0,VLOOKUP('W. VaR &amp; Peak Pos By Trader'!$A47,'Import Peak'!$A$3:CT$100,CT$1,FALSE))</f>
        <v>0</v>
      </c>
      <c r="CU49" s="14">
        <f>IF(ISNA(VLOOKUP('W. VaR &amp; Peak Pos By Trader'!$A47,'Import Peak'!$A$3:CU$100,CU$1,FALSE)),0,VLOOKUP('W. VaR &amp; Peak Pos By Trader'!$A47,'Import Peak'!$A$3:CU$100,CU$1,FALSE))</f>
        <v>0</v>
      </c>
      <c r="CV49" s="14">
        <f>IF(ISNA(VLOOKUP('W. VaR &amp; Peak Pos By Trader'!$A47,'Import Peak'!$A$3:CV$100,CV$1,FALSE)),0,VLOOKUP('W. VaR &amp; Peak Pos By Trader'!$A47,'Import Peak'!$A$3:CV$100,CV$1,FALSE))</f>
        <v>0</v>
      </c>
      <c r="CW49" s="14">
        <f>IF(ISNA(VLOOKUP('W. VaR &amp; Peak Pos By Trader'!$A47,'Import Peak'!$A$3:CW$100,CW$1,FALSE)),0,VLOOKUP('W. VaR &amp; Peak Pos By Trader'!$A47,'Import Peak'!$A$3:CW$100,CW$1,FALSE))</f>
        <v>0</v>
      </c>
      <c r="CX49" s="14">
        <f>IF(ISNA(VLOOKUP('W. VaR &amp; Peak Pos By Trader'!$A47,'Import Peak'!$A$3:CX$100,CX$1,FALSE)),0,VLOOKUP('W. VaR &amp; Peak Pos By Trader'!$A47,'Import Peak'!$A$3:CX$100,CX$1,FALSE))</f>
        <v>0</v>
      </c>
      <c r="CY49" s="14">
        <f>IF(ISNA(VLOOKUP('W. VaR &amp; Peak Pos By Trader'!$A47,'Import Peak'!$A$3:CY$100,CY$1,FALSE)),0,VLOOKUP('W. VaR &amp; Peak Pos By Trader'!$A47,'Import Peak'!$A$3:CY$100,CY$1,FALSE))</f>
        <v>0</v>
      </c>
      <c r="CZ49" s="14">
        <f>IF(ISNA(VLOOKUP('W. VaR &amp; Peak Pos By Trader'!$A47,'Import Peak'!$A$3:CZ$100,CZ$1,FALSE)),0,VLOOKUP('W. VaR &amp; Peak Pos By Trader'!$A47,'Import Peak'!$A$3:CZ$100,CZ$1,FALSE))</f>
        <v>0</v>
      </c>
      <c r="DA49" s="14">
        <f>IF(ISNA(VLOOKUP('W. VaR &amp; Peak Pos By Trader'!$A47,'Import Peak'!$A$3:DA$100,DA$1,FALSE)),0,VLOOKUP('W. VaR &amp; Peak Pos By Trader'!$A47,'Import Peak'!$A$3:DA$100,DA$1,FALSE))</f>
        <v>0</v>
      </c>
      <c r="DB49" s="14">
        <f>IF(ISNA(VLOOKUP('W. VaR &amp; Peak Pos By Trader'!$A47,'Import Peak'!$A$3:DB$100,DB$1,FALSE)),0,VLOOKUP('W. VaR &amp; Peak Pos By Trader'!$A47,'Import Peak'!$A$3:DB$100,DB$1,FALSE))</f>
        <v>0</v>
      </c>
      <c r="DC49" s="14">
        <f>IF(ISNA(VLOOKUP('W. VaR &amp; Peak Pos By Trader'!$A47,'Import Peak'!$A$3:DC$100,DC$1,FALSE)),0,VLOOKUP('W. VaR &amp; Peak Pos By Trader'!$A47,'Import Peak'!$A$3:DC$100,DC$1,FALSE))</f>
        <v>0</v>
      </c>
      <c r="DD49" s="14">
        <f>IF(ISNA(VLOOKUP('W. VaR &amp; Peak Pos By Trader'!$A47,'Import Peak'!$A$3:DD$100,DD$1,FALSE)),0,VLOOKUP('W. VaR &amp; Peak Pos By Trader'!$A47,'Import Peak'!$A$3:DD$100,DD$1,FALSE))</f>
        <v>0</v>
      </c>
      <c r="DE49" s="14">
        <f>IF(ISNA(VLOOKUP('W. VaR &amp; Peak Pos By Trader'!$A47,'Import Peak'!$A$3:DE$100,DE$1,FALSE)),0,VLOOKUP('W. VaR &amp; Peak Pos By Trader'!$A47,'Import Peak'!$A$3:DE$100,DE$1,FALSE))</f>
        <v>0</v>
      </c>
      <c r="DF49" s="14">
        <f>IF(ISNA(VLOOKUP('W. VaR &amp; Peak Pos By Trader'!$A47,'Import Peak'!$A$3:DF$100,DF$1,FALSE)),0,VLOOKUP('W. VaR &amp; Peak Pos By Trader'!$A47,'Import Peak'!$A$3:DF$100,DF$1,FALSE))</f>
        <v>0</v>
      </c>
      <c r="DG49" s="14">
        <f>IF(ISNA(VLOOKUP('W. VaR &amp; Peak Pos By Trader'!$A47,'Import Peak'!$A$3:DG$100,DG$1,FALSE)),0,VLOOKUP('W. VaR &amp; Peak Pos By Trader'!$A47,'Import Peak'!$A$3:DG$100,DG$1,FALSE))</f>
        <v>0</v>
      </c>
      <c r="DH49" s="14">
        <f>IF(ISNA(VLOOKUP('W. VaR &amp; Peak Pos By Trader'!$A47,'Import Peak'!$A$3:DH$100,DH$1,FALSE)),0,VLOOKUP('W. VaR &amp; Peak Pos By Trader'!$A47,'Import Peak'!$A$3:DH$100,DH$1,FALSE))</f>
        <v>0</v>
      </c>
      <c r="DI49" s="14">
        <f>IF(ISNA(VLOOKUP('W. VaR &amp; Peak Pos By Trader'!$A47,'Import Peak'!$A$3:DI$100,DI$1,FALSE)),0,VLOOKUP('W. VaR &amp; Peak Pos By Trader'!$A47,'Import Peak'!$A$3:DI$100,DI$1,FALSE))</f>
        <v>0</v>
      </c>
      <c r="DJ49" s="14">
        <f>IF(ISNA(VLOOKUP('W. VaR &amp; Peak Pos By Trader'!$A47,'Import Peak'!$A$3:DJ$100,DJ$1,FALSE)),0,VLOOKUP('W. VaR &amp; Peak Pos By Trader'!$A47,'Import Peak'!$A$3:DJ$100,DJ$1,FALSE))</f>
        <v>0</v>
      </c>
      <c r="DK49" s="14">
        <f>IF(ISNA(VLOOKUP('W. VaR &amp; Peak Pos By Trader'!$A47,'Import Peak'!$A$3:DK$100,DK$1,FALSE)),0,VLOOKUP('W. VaR &amp; Peak Pos By Trader'!$A47,'Import Peak'!$A$3:DK$100,DK$1,FALSE))</f>
        <v>0</v>
      </c>
      <c r="DL49" s="14">
        <f>IF(ISNA(VLOOKUP('W. VaR &amp; Peak Pos By Trader'!$A47,'Import Peak'!$A$3:DL$100,DL$1,FALSE)),0,VLOOKUP('W. VaR &amp; Peak Pos By Trader'!$A47,'Import Peak'!$A$3:DL$100,DL$1,FALSE))</f>
        <v>0</v>
      </c>
      <c r="DM49" s="14">
        <f>IF(ISNA(VLOOKUP('W. VaR &amp; Peak Pos By Trader'!$A47,'Import Peak'!$A$3:DM$100,DM$1,FALSE)),0,VLOOKUP('W. VaR &amp; Peak Pos By Trader'!$A47,'Import Peak'!$A$3:DM$100,DM$1,FALSE))</f>
        <v>0</v>
      </c>
      <c r="DN49" s="14">
        <f>IF(ISNA(VLOOKUP('W. VaR &amp; Peak Pos By Trader'!$A47,'Import Peak'!$A$3:DN$100,DN$1,FALSE)),0,VLOOKUP('W. VaR &amp; Peak Pos By Trader'!$A47,'Import Peak'!$A$3:DN$100,DN$1,FALSE))</f>
        <v>0</v>
      </c>
      <c r="DO49" s="14">
        <f>IF(ISNA(VLOOKUP('W. VaR &amp; Peak Pos By Trader'!$A47,'Import Peak'!$A$3:DO$100,DO$1,FALSE)),0,VLOOKUP('W. VaR &amp; Peak Pos By Trader'!$A47,'Import Peak'!$A$3:DO$100,DO$1,FALSE))</f>
        <v>0</v>
      </c>
      <c r="DP49" s="14">
        <f>IF(ISNA(VLOOKUP('W. VaR &amp; Peak Pos By Trader'!$A47,'Import Peak'!$A$3:DP$100,DP$1,FALSE)),0,VLOOKUP('W. VaR &amp; Peak Pos By Trader'!$A47,'Import Peak'!$A$3:DP$100,DP$1,FALSE))</f>
        <v>0</v>
      </c>
      <c r="DQ49" s="14">
        <f>IF(ISNA(VLOOKUP('W. VaR &amp; Peak Pos By Trader'!$A47,'Import Peak'!$A$3:DQ$100,DQ$1,FALSE)),0,VLOOKUP('W. VaR &amp; Peak Pos By Trader'!$A47,'Import Peak'!$A$3:DQ$100,DQ$1,FALSE))</f>
        <v>0</v>
      </c>
      <c r="DR49" s="14">
        <f>IF(ISNA(VLOOKUP('W. VaR &amp; Peak Pos By Trader'!$A47,'Import Peak'!$A$3:DR$100,DR$1,FALSE)),0,VLOOKUP('W. VaR &amp; Peak Pos By Trader'!$A47,'Import Peak'!$A$3:DR$100,DR$1,FALSE))</f>
        <v>0</v>
      </c>
      <c r="DS49" s="14">
        <f>IF(ISNA(VLOOKUP('W. VaR &amp; Peak Pos By Trader'!$A47,'Import Peak'!$A$3:DS$100,DS$1,FALSE)),0,VLOOKUP('W. VaR &amp; Peak Pos By Trader'!$A47,'Import Peak'!$A$3:DS$100,DS$1,FALSE))</f>
        <v>0</v>
      </c>
      <c r="DT49" s="14">
        <f>IF(ISNA(VLOOKUP('W. VaR &amp; Peak Pos By Trader'!$A47,'Import Peak'!$A$3:DT$100,DT$1,FALSE)),0,VLOOKUP('W. VaR &amp; Peak Pos By Trader'!$A47,'Import Peak'!$A$3:DT$100,DT$1,FALSE))</f>
        <v>0</v>
      </c>
      <c r="DU49" s="14">
        <f>IF(ISNA(VLOOKUP('W. VaR &amp; Peak Pos By Trader'!$A47,'Import Peak'!$A$3:DU$100,DU$1,FALSE)),0,VLOOKUP('W. VaR &amp; Peak Pos By Trader'!$A47,'Import Peak'!$A$3:DU$100,DU$1,FALSE))</f>
        <v>0</v>
      </c>
      <c r="DV49" s="14">
        <f>IF(ISNA(VLOOKUP('W. VaR &amp; Peak Pos By Trader'!$A47,'Import Peak'!$A$3:DV$100,DV$1,FALSE)),0,VLOOKUP('W. VaR &amp; Peak Pos By Trader'!$A47,'Import Peak'!$A$3:DV$100,DV$1,FALSE))</f>
        <v>0</v>
      </c>
      <c r="DW49" s="14">
        <f>IF(ISNA(VLOOKUP('W. VaR &amp; Peak Pos By Trader'!$A47,'Import Peak'!$A$3:DW$100,DW$1,FALSE)),0,VLOOKUP('W. VaR &amp; Peak Pos By Trader'!$A47,'Import Peak'!$A$3:DW$100,DW$1,FALSE))</f>
        <v>0</v>
      </c>
      <c r="DX49" s="14">
        <f>IF(ISNA(VLOOKUP('W. VaR &amp; Peak Pos By Trader'!$A47,'Import Peak'!$A$3:DX$100,DX$1,FALSE)),0,VLOOKUP('W. VaR &amp; Peak Pos By Trader'!$A47,'Import Peak'!$A$3:DX$100,DX$1,FALSE))</f>
        <v>0</v>
      </c>
      <c r="DY49" s="14">
        <f>IF(ISNA(VLOOKUP('W. VaR &amp; Peak Pos By Trader'!$A47,'Import Peak'!$A$3:DY$100,DY$1,FALSE)),0,VLOOKUP('W. VaR &amp; Peak Pos By Trader'!$A47,'Import Peak'!$A$3:DY$100,DY$1,FALSE))</f>
        <v>0</v>
      </c>
      <c r="DZ49" s="14">
        <f>IF(ISNA(VLOOKUP('W. VaR &amp; Peak Pos By Trader'!$A47,'Import Peak'!$A$3:DZ$100,DZ$1,FALSE)),0,VLOOKUP('W. VaR &amp; Peak Pos By Trader'!$A47,'Import Peak'!$A$3:DZ$100,DZ$1,FALSE))</f>
        <v>0</v>
      </c>
      <c r="EA49" s="14">
        <f>IF(ISNA(VLOOKUP('W. VaR &amp; Peak Pos By Trader'!$A47,'Import Peak'!$A$3:EA$100,EA$1,FALSE)),0,VLOOKUP('W. VaR &amp; Peak Pos By Trader'!$A47,'Import Peak'!$A$3:EA$100,EA$1,FALSE))</f>
        <v>0</v>
      </c>
      <c r="EB49" s="14">
        <f>IF(ISNA(VLOOKUP('W. VaR &amp; Peak Pos By Trader'!$A47,'Import Peak'!$A$3:EB$100,EB$1,FALSE)),0,VLOOKUP('W. VaR &amp; Peak Pos By Trader'!$A47,'Import Peak'!$A$3:EB$100,EB$1,FALSE))</f>
        <v>0</v>
      </c>
      <c r="EC49" s="14">
        <f>IF(ISNA(VLOOKUP('W. VaR &amp; Peak Pos By Trader'!$A47,'Import Peak'!$A$3:EC$100,EC$1,FALSE)),0,VLOOKUP('W. VaR &amp; Peak Pos By Trader'!$A47,'Import Peak'!$A$3:EC$100,EC$1,FALSE))</f>
        <v>0</v>
      </c>
      <c r="ED49" s="14">
        <f>IF(ISNA(VLOOKUP('W. VaR &amp; Peak Pos By Trader'!$A47,'Import Peak'!$A$3:ED$100,ED$1,FALSE)),0,VLOOKUP('W. VaR &amp; Peak Pos By Trader'!$A47,'Import Peak'!$A$3:ED$100,ED$1,FALSE))</f>
        <v>0</v>
      </c>
      <c r="EE49" s="14">
        <f>IF(ISNA(VLOOKUP('W. VaR &amp; Peak Pos By Trader'!$A47,'Import Peak'!$A$3:EE$100,EE$1,FALSE)),0,VLOOKUP('W. VaR &amp; Peak Pos By Trader'!$A47,'Import Peak'!$A$3:EE$100,EE$1,FALSE))</f>
        <v>0</v>
      </c>
      <c r="EF49" s="14">
        <f>IF(ISNA(VLOOKUP('W. VaR &amp; Peak Pos By Trader'!$A47,'Import Peak'!$A$3:EF$100,EF$1,FALSE)),0,VLOOKUP('W. VaR &amp; Peak Pos By Trader'!$A47,'Import Peak'!$A$3:EF$100,EF$1,FALSE))</f>
        <v>0</v>
      </c>
      <c r="EG49" s="14">
        <f>IF(ISNA(VLOOKUP('W. VaR &amp; Peak Pos By Trader'!$A47,'Import Peak'!$A$3:EG$100,EG$1,FALSE)),0,VLOOKUP('W. VaR &amp; Peak Pos By Trader'!$A47,'Import Peak'!$A$3:EG$100,EG$1,FALSE))</f>
        <v>0</v>
      </c>
      <c r="EH49" s="14">
        <f>IF(ISNA(VLOOKUP('W. VaR &amp; Peak Pos By Trader'!$A47,'Import Peak'!$A$3:EH$100,EH$1,FALSE)),0,VLOOKUP('W. VaR &amp; Peak Pos By Trader'!$A47,'Import Peak'!$A$3:EH$100,EH$1,FALSE))</f>
        <v>0</v>
      </c>
      <c r="EI49" s="14">
        <f>IF(ISNA(VLOOKUP('W. VaR &amp; Peak Pos By Trader'!$A47,'Import Peak'!$A$3:EI$100,EI$1,FALSE)),0,VLOOKUP('W. VaR &amp; Peak Pos By Trader'!$A47,'Import Peak'!$A$3:EI$100,EI$1,FALSE))</f>
        <v>0</v>
      </c>
      <c r="EJ49" s="14">
        <f>IF(ISNA(VLOOKUP('W. VaR &amp; Peak Pos By Trader'!$A47,'Import Peak'!$A$3:EJ$100,EJ$1,FALSE)),0,VLOOKUP('W. VaR &amp; Peak Pos By Trader'!$A47,'Import Peak'!$A$3:EJ$100,EJ$1,FALSE))</f>
        <v>0</v>
      </c>
      <c r="EK49" s="14">
        <f>IF(ISNA(VLOOKUP('W. VaR &amp; Peak Pos By Trader'!$A47,'Import Peak'!$A$3:EK$100,EK$1,FALSE)),0,VLOOKUP('W. VaR &amp; Peak Pos By Trader'!$A47,'Import Peak'!$A$3:EK$100,EK$1,FALSE))</f>
        <v>0</v>
      </c>
      <c r="EL49" s="14">
        <f>IF(ISNA(VLOOKUP('W. VaR &amp; Peak Pos By Trader'!$A47,'Import Peak'!$A$3:EL$100,EL$1,FALSE)),0,VLOOKUP('W. VaR &amp; Peak Pos By Trader'!$A47,'Import Peak'!$A$3:EL$100,EL$1,FALSE))</f>
        <v>0</v>
      </c>
      <c r="EM49" s="14">
        <f>IF(ISNA(VLOOKUP('W. VaR &amp; Peak Pos By Trader'!$A47,'Import Peak'!$A$3:EM$100,EM$1,FALSE)),0,VLOOKUP('W. VaR &amp; Peak Pos By Trader'!$A47,'Import Peak'!$A$3:EM$100,EM$1,FALSE))</f>
        <v>0</v>
      </c>
      <c r="EN49" s="14">
        <f>IF(ISNA(VLOOKUP('W. VaR &amp; Peak Pos By Trader'!$A47,'Import Peak'!$A$3:EN$100,EN$1,FALSE)),0,VLOOKUP('W. VaR &amp; Peak Pos By Trader'!$A47,'Import Peak'!$A$3:EN$100,EN$1,FALSE))</f>
        <v>0</v>
      </c>
      <c r="EO49" s="14">
        <f>IF(ISNA(VLOOKUP('W. VaR &amp; Peak Pos By Trader'!$A47,'Import Peak'!$A$3:EO$100,EO$1,FALSE)),0,VLOOKUP('W. VaR &amp; Peak Pos By Trader'!$A47,'Import Peak'!$A$3:EO$100,EO$1,FALSE))</f>
        <v>0</v>
      </c>
      <c r="EP49" s="14">
        <f>IF(ISNA(VLOOKUP('W. VaR &amp; Peak Pos By Trader'!$A47,'Import Peak'!$A$3:EP$100,EP$1,FALSE)),0,VLOOKUP('W. VaR &amp; Peak Pos By Trader'!$A47,'Import Peak'!$A$3:EP$100,EP$1,FALSE))</f>
        <v>0</v>
      </c>
      <c r="EQ49" s="14">
        <f>IF(ISNA(VLOOKUP('W. VaR &amp; Peak Pos By Trader'!$A47,'Import Peak'!$A$3:EQ$100,EQ$1,FALSE)),0,VLOOKUP('W. VaR &amp; Peak Pos By Trader'!$A47,'Import Peak'!$A$3:EQ$100,EQ$1,FALSE))</f>
        <v>0</v>
      </c>
      <c r="ER49" s="14">
        <f>IF(ISNA(VLOOKUP('W. VaR &amp; Peak Pos By Trader'!$A47,'Import Peak'!$A$3:ER$100,ER$1,FALSE)),0,VLOOKUP('W. VaR &amp; Peak Pos By Trader'!$A47,'Import Peak'!$A$3:ER$100,ER$1,FALSE))</f>
        <v>0</v>
      </c>
      <c r="ES49" s="14">
        <f>IF(ISNA(VLOOKUP('W. VaR &amp; Peak Pos By Trader'!$A47,'Import Peak'!$A$3:ES$100,ES$1,FALSE)),0,VLOOKUP('W. VaR &amp; Peak Pos By Trader'!$A47,'Import Peak'!$A$3:ES$100,ES$1,FALSE))</f>
        <v>0</v>
      </c>
      <c r="ET49" s="14">
        <f>IF(ISNA(VLOOKUP('W. VaR &amp; Peak Pos By Trader'!$A47,'Import Peak'!$A$3:ET$100,ET$1,FALSE)),0,VLOOKUP('W. VaR &amp; Peak Pos By Trader'!$A47,'Import Peak'!$A$3:ET$100,ET$1,FALSE))</f>
        <v>0</v>
      </c>
      <c r="EU49" s="14">
        <f>IF(ISNA(VLOOKUP('W. VaR &amp; Peak Pos By Trader'!$A47,'Import Peak'!$A$3:EU$100,EU$1,FALSE)),0,VLOOKUP('W. VaR &amp; Peak Pos By Trader'!$A47,'Import Peak'!$A$3:EU$100,EU$1,FALSE))</f>
        <v>0</v>
      </c>
      <c r="EV49" s="14">
        <f>IF(ISNA(VLOOKUP('W. VaR &amp; Peak Pos By Trader'!$A47,'Import Peak'!$A$3:EV$100,EV$1,FALSE)),0,VLOOKUP('W. VaR &amp; Peak Pos By Trader'!$A47,'Import Peak'!$A$3:EV$100,EV$1,FALSE))</f>
        <v>0</v>
      </c>
      <c r="EW49" s="14">
        <f>IF(ISNA(VLOOKUP('W. VaR &amp; Peak Pos By Trader'!$A47,'Import Peak'!$A$3:EW$100,EW$1,FALSE)),0,VLOOKUP('W. VaR &amp; Peak Pos By Trader'!$A47,'Import Peak'!$A$3:EW$100,EW$1,FALSE))</f>
        <v>0</v>
      </c>
      <c r="EX49" s="14">
        <f>IF(ISNA(VLOOKUP('W. VaR &amp; Peak Pos By Trader'!$A47,'Import Peak'!$A$3:EX$100,EX$1,FALSE)),0,VLOOKUP('W. VaR &amp; Peak Pos By Trader'!$A47,'Import Peak'!$A$3:EX$100,EX$1,FALSE))</f>
        <v>0</v>
      </c>
      <c r="EY49" s="14">
        <f>IF(ISNA(VLOOKUP('W. VaR &amp; Peak Pos By Trader'!$A47,'Import Peak'!$A$3:EY$100,EY$1,FALSE)),0,VLOOKUP('W. VaR &amp; Peak Pos By Trader'!$A47,'Import Peak'!$A$3:EY$100,EY$1,FALSE))</f>
        <v>0</v>
      </c>
      <c r="EZ49" s="14">
        <f>IF(ISNA(VLOOKUP('W. VaR &amp; Peak Pos By Trader'!$A47,'Import Peak'!$A$3:EZ$100,EZ$1,FALSE)),0,VLOOKUP('W. VaR &amp; Peak Pos By Trader'!$A47,'Import Peak'!$A$3:EZ$100,EZ$1,FALSE))</f>
        <v>0</v>
      </c>
      <c r="FA49" s="14">
        <f>IF(ISNA(VLOOKUP('W. VaR &amp; Peak Pos By Trader'!$A47,'Import Peak'!$A$3:FA$100,FA$1,FALSE)),0,VLOOKUP('W. VaR &amp; Peak Pos By Trader'!$A47,'Import Peak'!$A$3:FA$100,FA$1,FALSE))</f>
        <v>0</v>
      </c>
      <c r="FB49" s="14">
        <f>IF(ISNA(VLOOKUP('W. VaR &amp; Peak Pos By Trader'!$A47,'Import Peak'!$A$3:FB$100,FB$1,FALSE)),0,VLOOKUP('W. VaR &amp; Peak Pos By Trader'!$A47,'Import Peak'!$A$3:FB$100,FB$1,FALSE))</f>
        <v>0</v>
      </c>
      <c r="FC49" s="14">
        <f>IF(ISNA(VLOOKUP('W. VaR &amp; Peak Pos By Trader'!$A47,'Import Peak'!$A$3:FC$100,FC$1,FALSE)),0,VLOOKUP('W. VaR &amp; Peak Pos By Trader'!$A47,'Import Peak'!$A$3:FC$100,FC$1,FALSE))</f>
        <v>0</v>
      </c>
      <c r="FD49" s="14">
        <f>IF(ISNA(VLOOKUP('W. VaR &amp; Peak Pos By Trader'!$A47,'Import Peak'!$A$3:FD$100,FD$1,FALSE)),0,VLOOKUP('W. VaR &amp; Peak Pos By Trader'!$A47,'Import Peak'!$A$3:FD$100,FD$1,FALSE))</f>
        <v>0</v>
      </c>
      <c r="FE49" s="14">
        <f>IF(ISNA(VLOOKUP('W. VaR &amp; Peak Pos By Trader'!$A47,'Import Peak'!$A$3:FE$100,FE$1,FALSE)),0,VLOOKUP('W. VaR &amp; Peak Pos By Trader'!$A47,'Import Peak'!$A$3:FE$100,FE$1,FALSE))</f>
        <v>0</v>
      </c>
      <c r="FF49" s="14">
        <f>IF(ISNA(VLOOKUP('W. VaR &amp; Peak Pos By Trader'!$A47,'Import Peak'!$A$3:FF$100,FF$1,FALSE)),0,VLOOKUP('W. VaR &amp; Peak Pos By Trader'!$A47,'Import Peak'!$A$3:FF$100,FF$1,FALSE))</f>
        <v>0</v>
      </c>
      <c r="FG49" s="14">
        <f>IF(ISNA(VLOOKUP('W. VaR &amp; Peak Pos By Trader'!$A47,'Import Peak'!$A$3:FG$100,FG$1,FALSE)),0,VLOOKUP('W. VaR &amp; Peak Pos By Trader'!$A47,'Import Peak'!$A$3:FG$100,FG$1,FALSE))</f>
        <v>0</v>
      </c>
      <c r="FH49" s="14">
        <f>IF(ISNA(VLOOKUP('W. VaR &amp; Peak Pos By Trader'!$A47,'Import Peak'!$A$3:FH$100,FH$1,FALSE)),0,VLOOKUP('W. VaR &amp; Peak Pos By Trader'!$A47,'Import Peak'!$A$3:FH$100,FH$1,FALSE))</f>
        <v>0</v>
      </c>
      <c r="FI49" s="14">
        <f>IF(ISNA(VLOOKUP('W. VaR &amp; Peak Pos By Trader'!$A47,'Import Peak'!$A$3:FI$100,FI$1,FALSE)),0,VLOOKUP('W. VaR &amp; Peak Pos By Trader'!$A47,'Import Peak'!$A$3:FI$100,FI$1,FALSE))</f>
        <v>0</v>
      </c>
      <c r="FJ49" s="14">
        <f>IF(ISNA(VLOOKUP('W. VaR &amp; Peak Pos By Trader'!$A47,'Import Peak'!$A$3:FJ$100,FJ$1,FALSE)),0,VLOOKUP('W. VaR &amp; Peak Pos By Trader'!$A47,'Import Peak'!$A$3:FJ$100,FJ$1,FALSE))</f>
        <v>0</v>
      </c>
      <c r="FK49" s="14">
        <f>IF(ISNA(VLOOKUP('W. VaR &amp; Peak Pos By Trader'!$A47,'Import Peak'!$A$3:FK$100,FK$1,FALSE)),0,VLOOKUP('W. VaR &amp; Peak Pos By Trader'!$A47,'Import Peak'!$A$3:FK$100,FK$1,FALSE))</f>
        <v>0</v>
      </c>
      <c r="FL49" s="14">
        <f>IF(ISNA(VLOOKUP('W. VaR &amp; Peak Pos By Trader'!$A47,'Import Peak'!$A$3:FL$100,FL$1,FALSE)),0,VLOOKUP('W. VaR &amp; Peak Pos By Trader'!$A47,'Import Peak'!$A$3:FL$100,FL$1,FALSE))</f>
        <v>0</v>
      </c>
      <c r="FM49" s="14">
        <f>IF(ISNA(VLOOKUP('W. VaR &amp; Peak Pos By Trader'!$A47,'Import Peak'!$A$3:FM$100,FM$1,FALSE)),0,VLOOKUP('W. VaR &amp; Peak Pos By Trader'!$A47,'Import Peak'!$A$3:FM$100,FM$1,FALSE))</f>
        <v>0</v>
      </c>
      <c r="FN49" s="14">
        <f>IF(ISNA(VLOOKUP('W. VaR &amp; Peak Pos By Trader'!$A47,'Import Peak'!$A$3:FN$100,FN$1,FALSE)),0,VLOOKUP('W. VaR &amp; Peak Pos By Trader'!$A47,'Import Peak'!$A$3:FN$100,FN$1,FALSE))</f>
        <v>0</v>
      </c>
      <c r="FO49" s="14">
        <f>IF(ISNA(VLOOKUP('W. VaR &amp; Peak Pos By Trader'!$A47,'Import Peak'!$A$3:FO$100,FO$1,FALSE)),0,VLOOKUP('W. VaR &amp; Peak Pos By Trader'!$A47,'Import Peak'!$A$3:FO$100,FO$1,FALSE))</f>
        <v>0</v>
      </c>
      <c r="FP49" s="14">
        <f>IF(ISNA(VLOOKUP('W. VaR &amp; Peak Pos By Trader'!$A47,'Import Peak'!$A$3:FP$100,FP$1,FALSE)),0,VLOOKUP('W. VaR &amp; Peak Pos By Trader'!$A47,'Import Peak'!$A$3:FP$100,FP$1,FALSE))</f>
        <v>0</v>
      </c>
      <c r="FQ49" s="14">
        <f>IF(ISNA(VLOOKUP('W. VaR &amp; Peak Pos By Trader'!$A47,'Import Peak'!$A$3:FQ$100,FQ$1,FALSE)),0,VLOOKUP('W. VaR &amp; Peak Pos By Trader'!$A47,'Import Peak'!$A$3:FQ$100,FQ$1,FALSE))</f>
        <v>0</v>
      </c>
      <c r="FR49" s="14">
        <f>IF(ISNA(VLOOKUP('W. VaR &amp; Peak Pos By Trader'!$A47,'Import Peak'!$A$3:FR$100,FR$1,FALSE)),0,VLOOKUP('W. VaR &amp; Peak Pos By Trader'!$A47,'Import Peak'!$A$3:FR$100,FR$1,FALSE))</f>
        <v>0</v>
      </c>
      <c r="FS49" s="14">
        <f>IF(ISNA(VLOOKUP('W. VaR &amp; Peak Pos By Trader'!$A47,'Import Peak'!$A$3:FS$100,FS$1,FALSE)),0,VLOOKUP('W. VaR &amp; Peak Pos By Trader'!$A47,'Import Peak'!$A$3:FS$100,FS$1,FALSE))</f>
        <v>0</v>
      </c>
      <c r="FT49" s="14">
        <f>IF(ISNA(VLOOKUP('W. VaR &amp; Peak Pos By Trader'!$A47,'Import Peak'!$A$3:FT$100,FT$1,FALSE)),0,VLOOKUP('W. VaR &amp; Peak Pos By Trader'!$A47,'Import Peak'!$A$3:FT$100,FT$1,FALSE))</f>
        <v>0</v>
      </c>
      <c r="FU49" s="14">
        <f>IF(ISNA(VLOOKUP('W. VaR &amp; Peak Pos By Trader'!$A47,'Import Peak'!$A$3:FU$100,FU$1,FALSE)),0,VLOOKUP('W. VaR &amp; Peak Pos By Trader'!$A47,'Import Peak'!$A$3:FU$100,FU$1,FALSE))</f>
        <v>0</v>
      </c>
      <c r="FV49">
        <f>IF(ISNA(VLOOKUP('W. VaR &amp; Peak Pos By Trader'!$A47,'Import Peak'!$A$3:FV$100,FV$1,FALSE)),0,VLOOKUP('W. VaR &amp; Peak Pos By Trader'!$A47,'Import Peak'!$A$3:FV$100,FV$1,FALSE))</f>
        <v>0</v>
      </c>
      <c r="FW49">
        <f>IF(ISNA(VLOOKUP('W. VaR &amp; Peak Pos By Trader'!$A47,'Import Peak'!$A$3:FW$100,FW$1,FALSE)),0,VLOOKUP('W. VaR &amp; Peak Pos By Trader'!$A47,'Import Peak'!$A$3:FW$100,FW$1,FALSE))</f>
        <v>0</v>
      </c>
      <c r="FX49">
        <f>IF(ISNA(VLOOKUP('W. VaR &amp; Peak Pos By Trader'!$A47,'Import Peak'!$A$3:FX$100,FX$1,FALSE)),0,VLOOKUP('W. VaR &amp; Peak Pos By Trader'!$A47,'Import Peak'!$A$3:FX$100,FX$1,FALSE))</f>
        <v>0</v>
      </c>
      <c r="FY49">
        <f>IF(ISNA(VLOOKUP('W. VaR &amp; Peak Pos By Trader'!$A47,'Import Peak'!$A$3:FY$100,FY$1,FALSE)),0,VLOOKUP('W. VaR &amp; Peak Pos By Trader'!$A47,'Import Peak'!$A$3:FY$100,FY$1,FALSE))</f>
        <v>0</v>
      </c>
      <c r="FZ49">
        <f>IF(ISNA(VLOOKUP('W. VaR &amp; Peak Pos By Trader'!$A47,'Import Peak'!$A$3:FZ$100,FZ$1,FALSE)),0,VLOOKUP('W. VaR &amp; Peak Pos By Trader'!$A47,'Import Peak'!$A$3:FZ$100,FZ$1,FALSE))</f>
        <v>0</v>
      </c>
      <c r="GA49">
        <f>IF(ISNA(VLOOKUP('W. VaR &amp; Peak Pos By Trader'!$A47,'Import Peak'!$A$3:GA$100,GA$1,FALSE)),0,VLOOKUP('W. VaR &amp; Peak Pos By Trader'!$A47,'Import Peak'!$A$3:GA$100,GA$1,FALSE))</f>
        <v>0</v>
      </c>
      <c r="GB49">
        <f>IF(ISNA(VLOOKUP('W. VaR &amp; Peak Pos By Trader'!$A47,'Import Peak'!$A$3:GB$100,GB$1,FALSE)),0,VLOOKUP('W. VaR &amp; Peak Pos By Trader'!$A47,'Import Peak'!$A$3:GB$100,GB$1,FALSE))</f>
        <v>0</v>
      </c>
      <c r="GC49">
        <f>IF(ISNA(VLOOKUP('W. VaR &amp; Peak Pos By Trader'!$A47,'Import Peak'!$A$3:GC$100,GC$1,FALSE)),0,VLOOKUP('W. VaR &amp; Peak Pos By Trader'!$A47,'Import Peak'!$A$3:GC$100,GC$1,FALSE))</f>
        <v>0</v>
      </c>
      <c r="GD49">
        <f>IF(ISNA(VLOOKUP('W. VaR &amp; Peak Pos By Trader'!$A47,'Import Peak'!$A$3:GD$100,GD$1,FALSE)),0,VLOOKUP('W. VaR &amp; Peak Pos By Trader'!$A47,'Import Peak'!$A$3:GD$100,GD$1,FALSE))</f>
        <v>0</v>
      </c>
      <c r="GE49">
        <f>IF(ISNA(VLOOKUP('W. VaR &amp; Peak Pos By Trader'!$A47,'Import Peak'!$A$3:GE$100,GE$1,FALSE)),0,VLOOKUP('W. VaR &amp; Peak Pos By Trader'!$A47,'Import Peak'!$A$3:GE$100,GE$1,FALSE))</f>
        <v>0</v>
      </c>
      <c r="GF49">
        <f>IF(ISNA(VLOOKUP('W. VaR &amp; Peak Pos By Trader'!$A47,'Import Peak'!$A$3:GF$100,GF$1,FALSE)),0,VLOOKUP('W. VaR &amp; Peak Pos By Trader'!$A47,'Import Peak'!$A$3:GF$100,GF$1,FALSE))</f>
        <v>0</v>
      </c>
      <c r="GG49">
        <f>IF(ISNA(VLOOKUP('W. VaR &amp; Peak Pos By Trader'!$A47,'Import Peak'!$A$3:GG$100,GG$1,FALSE)),0,VLOOKUP('W. VaR &amp; Peak Pos By Trader'!$A47,'Import Peak'!$A$3:GG$100,GG$1,FALSE))</f>
        <v>0</v>
      </c>
      <c r="GH49">
        <f>IF(ISNA(VLOOKUP('W. VaR &amp; Peak Pos By Trader'!$A47,'Import Peak'!$A$3:GH$100,GH$1,FALSE)),0,VLOOKUP('W. VaR &amp; Peak Pos By Trader'!$A47,'Import Peak'!$A$3:GH$100,GH$1,FALSE))</f>
        <v>0</v>
      </c>
      <c r="GI49">
        <f>IF(ISNA(VLOOKUP('W. VaR &amp; Peak Pos By Trader'!$A47,'Import Peak'!$A$3:GI$100,GI$1,FALSE)),0,VLOOKUP('W. VaR &amp; Peak Pos By Trader'!$A47,'Import Peak'!$A$3:GI$100,GI$1,FALSE))</f>
        <v>0</v>
      </c>
      <c r="GJ49">
        <f>IF(ISNA(VLOOKUP('W. VaR &amp; Peak Pos By Trader'!$A47,'Import Peak'!$A$3:GJ$100,GJ$1,FALSE)),0,VLOOKUP('W. VaR &amp; Peak Pos By Trader'!$A47,'Import Peak'!$A$3:GJ$100,GJ$1,FALSE))</f>
        <v>0</v>
      </c>
      <c r="GK49">
        <f>IF(ISNA(VLOOKUP('W. VaR &amp; Peak Pos By Trader'!$A47,'Import Peak'!$A$3:GK$100,GK$1,FALSE)),0,VLOOKUP('W. VaR &amp; Peak Pos By Trader'!$A47,'Import Peak'!$A$3:GK$100,GK$1,FALSE))</f>
        <v>0</v>
      </c>
      <c r="GL49">
        <f>IF(ISNA(VLOOKUP('W. VaR &amp; Peak Pos By Trader'!$A47,'Import Peak'!$A$3:GL$100,GL$1,FALSE)),0,VLOOKUP('W. VaR &amp; Peak Pos By Trader'!$A47,'Import Peak'!$A$3:GL$100,GL$1,FALSE))</f>
        <v>0</v>
      </c>
      <c r="GM49">
        <f>IF(ISNA(VLOOKUP('W. VaR &amp; Peak Pos By Trader'!$A47,'Import Peak'!$A$3:GM$100,GM$1,FALSE)),0,VLOOKUP('W. VaR &amp; Peak Pos By Trader'!$A47,'Import Peak'!$A$3:GM$100,GM$1,FALSE))</f>
        <v>0</v>
      </c>
      <c r="GN49">
        <f>IF(ISNA(VLOOKUP('W. VaR &amp; Peak Pos By Trader'!$A47,'Import Peak'!$A$3:GN$100,GN$1,FALSE)),0,VLOOKUP('W. VaR &amp; Peak Pos By Trader'!$A47,'Import Peak'!$A$3:GN$100,GN$1,FALSE))</f>
        <v>0</v>
      </c>
      <c r="GO49">
        <f>IF(ISNA(VLOOKUP('W. VaR &amp; Peak Pos By Trader'!$A47,'Import Peak'!$A$3:GO$100,GO$1,FALSE)),0,VLOOKUP('W. VaR &amp; Peak Pos By Trader'!$A47,'Import Peak'!$A$3:GO$100,GO$1,FALSE))</f>
        <v>0</v>
      </c>
      <c r="GP49">
        <f>IF(ISNA(VLOOKUP('W. VaR &amp; Peak Pos By Trader'!$A47,'Import Peak'!$A$3:GP$100,GP$1,FALSE)),0,VLOOKUP('W. VaR &amp; Peak Pos By Trader'!$A47,'Import Peak'!$A$3:GP$100,GP$1,FALSE))</f>
        <v>0</v>
      </c>
      <c r="GQ49">
        <f>IF(ISNA(VLOOKUP('W. VaR &amp; Peak Pos By Trader'!$A47,'Import Peak'!$A$3:GQ$100,GQ$1,FALSE)),0,VLOOKUP('W. VaR &amp; Peak Pos By Trader'!$A47,'Import Peak'!$A$3:GQ$100,GQ$1,FALSE))</f>
        <v>0</v>
      </c>
      <c r="GR49">
        <f>IF(ISNA(VLOOKUP('W. VaR &amp; Peak Pos By Trader'!$A47,'Import Peak'!$A$3:GR$100,GR$1,FALSE)),0,VLOOKUP('W. VaR &amp; Peak Pos By Trader'!$A47,'Import Peak'!$A$3:GR$100,GR$1,FALSE))</f>
        <v>0</v>
      </c>
      <c r="GS49">
        <f>IF(ISNA(VLOOKUP('W. VaR &amp; Peak Pos By Trader'!$A47,'Import Peak'!$A$3:GS$100,GS$1,FALSE)),0,VLOOKUP('W. VaR &amp; Peak Pos By Trader'!$A47,'Import Peak'!$A$3:GS$100,GS$1,FALSE))</f>
        <v>0</v>
      </c>
      <c r="GT49">
        <f>IF(ISNA(VLOOKUP('W. VaR &amp; Peak Pos By Trader'!$A47,'Import Peak'!$A$3:GT$100,GT$1,FALSE)),0,VLOOKUP('W. VaR &amp; Peak Pos By Trader'!$A47,'Import Peak'!$A$3:GT$100,GT$1,FALSE))</f>
        <v>0</v>
      </c>
      <c r="GU49">
        <f>IF(ISNA(VLOOKUP('W. VaR &amp; Peak Pos By Trader'!$A47,'Import Peak'!$A$3:GU$100,GU$1,FALSE)),0,VLOOKUP('W. VaR &amp; Peak Pos By Trader'!$A47,'Import Peak'!$A$3:GU$100,GU$1,FALSE))</f>
        <v>0</v>
      </c>
      <c r="GV49">
        <f>IF(ISNA(VLOOKUP('W. VaR &amp; Peak Pos By Trader'!$A47,'Import Peak'!$A$3:GV$100,GV$1,FALSE)),0,VLOOKUP('W. VaR &amp; Peak Pos By Trader'!$A47,'Import Peak'!$A$3:GV$100,GV$1,FALSE))</f>
        <v>0</v>
      </c>
      <c r="GW49">
        <f>IF(ISNA(VLOOKUP('W. VaR &amp; Peak Pos By Trader'!$A47,'Import Peak'!$A$3:GW$100,GW$1,FALSE)),0,VLOOKUP('W. VaR &amp; Peak Pos By Trader'!$A47,'Import Peak'!$A$3:GW$100,GW$1,FALSE))</f>
        <v>0</v>
      </c>
      <c r="GX49">
        <f>IF(ISNA(VLOOKUP('W. VaR &amp; Peak Pos By Trader'!$A47,'Import Peak'!$A$3:GX$100,GX$1,FALSE)),0,VLOOKUP('W. VaR &amp; Peak Pos By Trader'!$A47,'Import Peak'!$A$3:GX$100,GX$1,FALSE))</f>
        <v>0</v>
      </c>
      <c r="GY49">
        <f>IF(ISNA(VLOOKUP('W. VaR &amp; Peak Pos By Trader'!$A47,'Import Peak'!$A$3:GY$100,GY$1,FALSE)),0,VLOOKUP('W. VaR &amp; Peak Pos By Trader'!$A47,'Import Peak'!$A$3:GY$100,GY$1,FALSE))</f>
        <v>0</v>
      </c>
      <c r="GZ49">
        <f>IF(ISNA(VLOOKUP('W. VaR &amp; Peak Pos By Trader'!$A47,'Import Peak'!$A$3:GZ$100,GZ$1,FALSE)),0,VLOOKUP('W. VaR &amp; Peak Pos By Trader'!$A47,'Import Peak'!$A$3:GZ$100,GZ$1,FALSE))</f>
        <v>0</v>
      </c>
      <c r="HA49">
        <f>IF(ISNA(VLOOKUP('W. VaR &amp; Peak Pos By Trader'!$A47,'Import Peak'!$A$3:HA$100,HA$1,FALSE)),0,VLOOKUP('W. VaR &amp; Peak Pos By Trader'!$A47,'Import Peak'!$A$3:HA$100,HA$1,FALSE))</f>
        <v>0</v>
      </c>
      <c r="HB49">
        <f>IF(ISNA(VLOOKUP('W. VaR &amp; Peak Pos By Trader'!$A47,'Import Peak'!$A$3:HB$100,HB$1,FALSE)),0,VLOOKUP('W. VaR &amp; Peak Pos By Trader'!$A47,'Import Peak'!$A$3:HB$100,HB$1,FALSE))</f>
        <v>0</v>
      </c>
      <c r="HC49">
        <f>IF(ISNA(VLOOKUP('W. VaR &amp; Peak Pos By Trader'!$A47,'Import Peak'!$A$3:HC$100,HC$1,FALSE)),0,VLOOKUP('W. VaR &amp; Peak Pos By Trader'!$A47,'Import Peak'!$A$3:HC$100,HC$1,FALSE))</f>
        <v>0</v>
      </c>
      <c r="HD49">
        <f>IF(ISNA(VLOOKUP('W. VaR &amp; Peak Pos By Trader'!$A47,'Import Peak'!$A$3:HD$100,HD$1,FALSE)),0,VLOOKUP('W. VaR &amp; Peak Pos By Trader'!$A47,'Import Peak'!$A$3:HD$100,HD$1,FALSE))</f>
        <v>0</v>
      </c>
      <c r="HE49">
        <f>IF(ISNA(VLOOKUP('W. VaR &amp; Peak Pos By Trader'!$A47,'Import Peak'!$A$3:HE$100,HE$1,FALSE)),0,VLOOKUP('W. VaR &amp; Peak Pos By Trader'!$A47,'Import Peak'!$A$3:HE$100,HE$1,FALSE))</f>
        <v>0</v>
      </c>
      <c r="HF49">
        <f>IF(ISNA(VLOOKUP('W. VaR &amp; Peak Pos By Trader'!$A47,'Import Peak'!$A$3:HF$100,HF$1,FALSE)),0,VLOOKUP('W. VaR &amp; Peak Pos By Trader'!$A47,'Import Peak'!$A$3:HF$100,HF$1,FALSE))</f>
        <v>0</v>
      </c>
      <c r="HG49">
        <f>IF(ISNA(VLOOKUP('W. VaR &amp; Peak Pos By Trader'!$A47,'Import Peak'!$A$3:HG$100,HG$1,FALSE)),0,VLOOKUP('W. VaR &amp; Peak Pos By Trader'!$A47,'Import Peak'!$A$3:HG$100,HG$1,FALSE))</f>
        <v>0</v>
      </c>
      <c r="HH49">
        <f>IF(ISNA(VLOOKUP('W. VaR &amp; Peak Pos By Trader'!$A47,'Import Peak'!$A$3:HH$100,HH$1,FALSE)),0,VLOOKUP('W. VaR &amp; Peak Pos By Trader'!$A47,'Import Peak'!$A$3:HH$100,HH$1,FALSE))</f>
        <v>0</v>
      </c>
      <c r="HI49">
        <f>IF(ISNA(VLOOKUP('W. VaR &amp; Peak Pos By Trader'!$A47,'Import Peak'!$A$3:HI$100,HI$1,FALSE)),0,VLOOKUP('W. VaR &amp; Peak Pos By Trader'!$A47,'Import Peak'!$A$3:HI$100,HI$1,FALSE))</f>
        <v>0</v>
      </c>
      <c r="HJ49">
        <f>IF(ISNA(VLOOKUP('W. VaR &amp; Peak Pos By Trader'!$A47,'Import Peak'!$A$3:HJ$100,HJ$1,FALSE)),0,VLOOKUP('W. VaR &amp; Peak Pos By Trader'!$A47,'Import Peak'!$A$3:HJ$100,HJ$1,FALSE))</f>
        <v>0</v>
      </c>
      <c r="HK49">
        <f>IF(ISNA(VLOOKUP('W. VaR &amp; Peak Pos By Trader'!$A47,'Import Peak'!$A$3:HK$100,HK$1,FALSE)),0,VLOOKUP('W. VaR &amp; Peak Pos By Trader'!$A47,'Import Peak'!$A$3:HK$100,HK$1,FALSE))</f>
        <v>0</v>
      </c>
      <c r="HL49">
        <f>IF(ISNA(VLOOKUP('W. VaR &amp; Peak Pos By Trader'!$A47,'Import Peak'!$A$3:HL$100,HL$1,FALSE)),0,VLOOKUP('W. VaR &amp; Peak Pos By Trader'!$A47,'Import Peak'!$A$3:HL$100,HL$1,FALSE))</f>
        <v>0</v>
      </c>
      <c r="HM49">
        <f>IF(ISNA(VLOOKUP('W. VaR &amp; Peak Pos By Trader'!$A47,'Import Peak'!$A$3:HM$100,HM$1,FALSE)),0,VLOOKUP('W. VaR &amp; Peak Pos By Trader'!$A47,'Import Peak'!$A$3:HM$100,HM$1,FALSE))</f>
        <v>0</v>
      </c>
      <c r="HN49">
        <f>IF(ISNA(VLOOKUP('W. VaR &amp; Peak Pos By Trader'!$A47,'Import Peak'!$A$3:HN$100,HN$1,FALSE)),0,VLOOKUP('W. VaR &amp; Peak Pos By Trader'!$A47,'Import Peak'!$A$3:HN$100,HN$1,FALSE))</f>
        <v>0</v>
      </c>
      <c r="HO49">
        <f>IF(ISNA(VLOOKUP('W. VaR &amp; Peak Pos By Trader'!$A47,'Import Peak'!$A$3:HO$100,HO$1,FALSE)),0,VLOOKUP('W. VaR &amp; Peak Pos By Trader'!$A47,'Import Peak'!$A$3:HO$100,HO$1,FALSE))</f>
        <v>0</v>
      </c>
      <c r="HP49">
        <f>IF(ISNA(VLOOKUP('W. VaR &amp; Peak Pos By Trader'!$A47,'Import Peak'!$A$3:HP$100,HP$1,FALSE)),0,VLOOKUP('W. VaR &amp; Peak Pos By Trader'!$A47,'Import Peak'!$A$3:HP$100,HP$1,FALSE))</f>
        <v>0</v>
      </c>
      <c r="HQ49">
        <f>IF(ISNA(VLOOKUP('W. VaR &amp; Peak Pos By Trader'!$A47,'Import Peak'!$A$3:HQ$100,HQ$1,FALSE)),0,VLOOKUP('W. VaR &amp; Peak Pos By Trader'!$A47,'Import Peak'!$A$3:HQ$100,HQ$1,FALSE))</f>
        <v>0</v>
      </c>
      <c r="HR49">
        <f>IF(ISNA(VLOOKUP('W. VaR &amp; Peak Pos By Trader'!$A47,'Import Peak'!$A$3:HR$100,HR$1,FALSE)),0,VLOOKUP('W. VaR &amp; Peak Pos By Trader'!$A47,'Import Peak'!$A$3:HR$100,HR$1,FALSE))</f>
        <v>0</v>
      </c>
      <c r="HS49">
        <f>IF(ISNA(VLOOKUP('W. VaR &amp; Peak Pos By Trader'!$A47,'Import Peak'!$A$3:HS$100,HS$1,FALSE)),0,VLOOKUP('W. VaR &amp; Peak Pos By Trader'!$A47,'Import Peak'!$A$3:HS$100,HS$1,FALSE))</f>
        <v>0</v>
      </c>
      <c r="HT49">
        <f>IF(ISNA(VLOOKUP('W. VaR &amp; Peak Pos By Trader'!$A47,'Import Peak'!$A$3:HT$100,HT$1,FALSE)),0,VLOOKUP('W. VaR &amp; Peak Pos By Trader'!$A47,'Import Peak'!$A$3:HT$100,HT$1,FALSE))</f>
        <v>0</v>
      </c>
      <c r="HU49">
        <f>IF(ISNA(VLOOKUP('W. VaR &amp; Peak Pos By Trader'!$A47,'Import Peak'!$A$3:HU$100,HU$1,FALSE)),0,VLOOKUP('W. VaR &amp; Peak Pos By Trader'!$A47,'Import Peak'!$A$3:HU$100,HU$1,FALSE))</f>
        <v>0</v>
      </c>
      <c r="HV49">
        <f>IF(ISNA(VLOOKUP('W. VaR &amp; Peak Pos By Trader'!$A47,'Import Peak'!$A$3:HV$100,HV$1,FALSE)),0,VLOOKUP('W. VaR &amp; Peak Pos By Trader'!$A47,'Import Peak'!$A$3:HV$100,HV$1,FALSE))</f>
        <v>0</v>
      </c>
      <c r="HW49">
        <f>IF(ISNA(VLOOKUP('W. VaR &amp; Peak Pos By Trader'!$A47,'Import Peak'!$A$3:HW$100,HW$1,FALSE)),0,VLOOKUP('W. VaR &amp; Peak Pos By Trader'!$A47,'Import Peak'!$A$3:HW$100,HW$1,FALSE))</f>
        <v>0</v>
      </c>
      <c r="HX49">
        <f>IF(ISNA(VLOOKUP('W. VaR &amp; Peak Pos By Trader'!$A47,'Import Peak'!$A$3:HX$100,HX$1,FALSE)),0,VLOOKUP('W. VaR &amp; Peak Pos By Trader'!$A47,'Import Peak'!$A$3:HX$100,HX$1,FALSE))</f>
        <v>0</v>
      </c>
      <c r="HY49">
        <f>IF(ISNA(VLOOKUP('W. VaR &amp; Peak Pos By Trader'!$A47,'Import Peak'!$A$3:HY$100,HY$1,FALSE)),0,VLOOKUP('W. VaR &amp; Peak Pos By Trader'!$A47,'Import Peak'!$A$3:HY$100,HY$1,FALSE))</f>
        <v>0</v>
      </c>
      <c r="HZ49">
        <f>IF(ISNA(VLOOKUP('W. VaR &amp; Peak Pos By Trader'!$A47,'Import Peak'!$A$3:HZ$100,HZ$1,FALSE)),0,VLOOKUP('W. VaR &amp; Peak Pos By Trader'!$A47,'Import Peak'!$A$3:HZ$100,HZ$1,FALSE))</f>
        <v>0</v>
      </c>
      <c r="IA49">
        <f>IF(ISNA(VLOOKUP('W. VaR &amp; Peak Pos By Trader'!$A47,'Import Peak'!$A$3:IA$100,IA$1,FALSE)),0,VLOOKUP('W. VaR &amp; Peak Pos By Trader'!$A47,'Import Peak'!$A$3:IA$100,IA$1,FALSE))</f>
        <v>0</v>
      </c>
      <c r="IB49">
        <f>IF(ISNA(VLOOKUP('W. VaR &amp; Peak Pos By Trader'!$A47,'Import Peak'!$A$3:IB$100,IB$1,FALSE)),0,VLOOKUP('W. VaR &amp; Peak Pos By Trader'!$A47,'Import Peak'!$A$3:IB$100,IB$1,FALSE))</f>
        <v>0</v>
      </c>
      <c r="IC49">
        <f>IF(ISNA(VLOOKUP('W. VaR &amp; Peak Pos By Trader'!$A47,'Import Peak'!$A$3:IC$100,IC$1,FALSE)),0,VLOOKUP('W. VaR &amp; Peak Pos By Trader'!$A47,'Import Peak'!$A$3:IC$100,IC$1,FALSE))</f>
        <v>0</v>
      </c>
    </row>
    <row r="50" spans="1:237" ht="18" thickBot="1">
      <c r="A50" s="21" t="s">
        <v>51</v>
      </c>
      <c r="B50" s="15">
        <f t="shared" ref="B50:BM50" si="32">SUM(B29:B49)</f>
        <v>0</v>
      </c>
      <c r="C50" s="15">
        <f t="shared" si="32"/>
        <v>0</v>
      </c>
      <c r="D50" s="15">
        <f t="shared" si="32"/>
        <v>0</v>
      </c>
      <c r="E50" s="15">
        <f t="shared" si="32"/>
        <v>0</v>
      </c>
      <c r="F50" s="15">
        <f t="shared" si="32"/>
        <v>0</v>
      </c>
      <c r="G50" s="15">
        <f t="shared" si="32"/>
        <v>0</v>
      </c>
      <c r="H50" s="15">
        <f t="shared" si="32"/>
        <v>303808.54515843</v>
      </c>
      <c r="I50" s="15">
        <f t="shared" si="32"/>
        <v>-1140103.5280736985</v>
      </c>
      <c r="J50" s="15">
        <f t="shared" si="32"/>
        <v>1681316.493172236</v>
      </c>
      <c r="K50" s="15">
        <f t="shared" si="32"/>
        <v>-44849.827290323883</v>
      </c>
      <c r="L50" s="15">
        <f t="shared" si="32"/>
        <v>-3646636.306992651</v>
      </c>
      <c r="M50" s="15">
        <f t="shared" si="32"/>
        <v>-1208040.6693081264</v>
      </c>
      <c r="N50" s="15">
        <f t="shared" si="32"/>
        <v>-1164922.8687252137</v>
      </c>
      <c r="O50" s="15">
        <f t="shared" si="32"/>
        <v>-1202817.0668379737</v>
      </c>
      <c r="P50" s="15">
        <f t="shared" si="32"/>
        <v>-1260270.511745254</v>
      </c>
      <c r="Q50" s="15">
        <f t="shared" si="32"/>
        <v>-1133663.2905119983</v>
      </c>
      <c r="R50" s="15">
        <f t="shared" si="32"/>
        <v>-769271.77403789794</v>
      </c>
      <c r="S50" s="15">
        <f t="shared" si="32"/>
        <v>-834275.20882602094</v>
      </c>
      <c r="T50" s="15">
        <f t="shared" si="32"/>
        <v>-458071.18787150114</v>
      </c>
      <c r="U50" s="15">
        <f t="shared" si="32"/>
        <v>-451768.56113031897</v>
      </c>
      <c r="V50" s="15">
        <f t="shared" si="32"/>
        <v>-290008.76558161015</v>
      </c>
      <c r="W50" s="15">
        <f t="shared" si="32"/>
        <v>-262259.72494216001</v>
      </c>
      <c r="X50" s="15">
        <f t="shared" si="32"/>
        <v>-302233.17747621873</v>
      </c>
      <c r="Y50" s="15">
        <f t="shared" si="32"/>
        <v>-140510.89765753251</v>
      </c>
      <c r="Z50" s="15">
        <f t="shared" si="32"/>
        <v>-107469.75207957168</v>
      </c>
      <c r="AA50" s="15">
        <f t="shared" si="32"/>
        <v>-151582.47636932836</v>
      </c>
      <c r="AB50" s="15">
        <f t="shared" si="32"/>
        <v>-170589.0021257941</v>
      </c>
      <c r="AC50" s="15">
        <f t="shared" si="32"/>
        <v>-171235.2434321279</v>
      </c>
      <c r="AD50" s="15">
        <f t="shared" si="32"/>
        <v>-134729.8227703243</v>
      </c>
      <c r="AE50" s="15">
        <f t="shared" si="32"/>
        <v>-81086.450659755981</v>
      </c>
      <c r="AF50" s="15">
        <f t="shared" si="32"/>
        <v>-69098.877922016691</v>
      </c>
      <c r="AG50" s="15">
        <f t="shared" si="32"/>
        <v>-64932.944520756071</v>
      </c>
      <c r="AH50" s="15">
        <f t="shared" si="32"/>
        <v>-129641.06122538795</v>
      </c>
      <c r="AI50" s="15">
        <f t="shared" si="32"/>
        <v>-118389.8356736393</v>
      </c>
      <c r="AJ50" s="15">
        <f t="shared" si="32"/>
        <v>-134928.03820208329</v>
      </c>
      <c r="AK50" s="15">
        <f t="shared" si="32"/>
        <v>-52356.79214049007</v>
      </c>
      <c r="AL50" s="15">
        <f t="shared" si="32"/>
        <v>-23432.793152418177</v>
      </c>
      <c r="AM50" s="15">
        <f t="shared" si="32"/>
        <v>-33605.182540328577</v>
      </c>
      <c r="AN50" s="15">
        <f t="shared" si="32"/>
        <v>-188268.68732298477</v>
      </c>
      <c r="AO50" s="15">
        <f t="shared" si="32"/>
        <v>-187009.1225533362</v>
      </c>
      <c r="AP50" s="15">
        <f t="shared" si="32"/>
        <v>-155872.15798157398</v>
      </c>
      <c r="AQ50" s="15">
        <f t="shared" si="32"/>
        <v>-102971.3660570542</v>
      </c>
      <c r="AR50" s="15">
        <f t="shared" si="32"/>
        <v>-106580.81462933685</v>
      </c>
      <c r="AS50" s="15">
        <f t="shared" si="32"/>
        <v>-124547.86424647611</v>
      </c>
      <c r="AT50" s="15">
        <f t="shared" si="32"/>
        <v>-23227.066497368782</v>
      </c>
      <c r="AU50" s="15">
        <f t="shared" si="32"/>
        <v>-17123.586111805489</v>
      </c>
      <c r="AV50" s="15">
        <f t="shared" si="32"/>
        <v>-13713.391571889153</v>
      </c>
      <c r="AW50" s="15">
        <f t="shared" si="32"/>
        <v>89288.156951109355</v>
      </c>
      <c r="AX50" s="15">
        <f t="shared" si="32"/>
        <v>108337.33068338108</v>
      </c>
      <c r="AY50" s="15">
        <f t="shared" si="32"/>
        <v>101417.10539309747</v>
      </c>
      <c r="AZ50" s="15">
        <f t="shared" si="32"/>
        <v>3330.0576173231093</v>
      </c>
      <c r="BA50" s="15">
        <f t="shared" si="32"/>
        <v>10689.92335644631</v>
      </c>
      <c r="BB50" s="15">
        <f t="shared" si="32"/>
        <v>24349.893465840752</v>
      </c>
      <c r="BC50" s="15">
        <f t="shared" si="32"/>
        <v>33217.191235247308</v>
      </c>
      <c r="BD50" s="15">
        <f t="shared" si="32"/>
        <v>32180.886053147147</v>
      </c>
      <c r="BE50" s="15">
        <f t="shared" si="32"/>
        <v>28148.08355260126</v>
      </c>
      <c r="BF50" s="15">
        <f t="shared" si="32"/>
        <v>37593.077907679755</v>
      </c>
      <c r="BG50" s="15">
        <f t="shared" si="32"/>
        <v>39134.928274731661</v>
      </c>
      <c r="BH50" s="15">
        <f t="shared" si="32"/>
        <v>46833.065293647975</v>
      </c>
      <c r="BI50" s="15">
        <f t="shared" si="32"/>
        <v>107723.8884926951</v>
      </c>
      <c r="BJ50" s="15">
        <f t="shared" si="32"/>
        <v>152711.06301843683</v>
      </c>
      <c r="BK50" s="15">
        <f t="shared" si="32"/>
        <v>151223.87065573462</v>
      </c>
      <c r="BL50" s="15">
        <f t="shared" si="32"/>
        <v>13002.500517271937</v>
      </c>
      <c r="BM50" s="15">
        <f t="shared" si="32"/>
        <v>3365.7330234348574</v>
      </c>
      <c r="BN50" s="15">
        <f t="shared" ref="BN50:DY50" si="33">SUM(BN29:BN49)</f>
        <v>11066.558157340924</v>
      </c>
      <c r="BO50" s="15">
        <f t="shared" si="33"/>
        <v>140017.7832970767</v>
      </c>
      <c r="BP50" s="15">
        <f t="shared" si="33"/>
        <v>132468.53397465908</v>
      </c>
      <c r="BQ50" s="15">
        <f t="shared" si="33"/>
        <v>127134.22250420866</v>
      </c>
      <c r="BR50" s="15">
        <f t="shared" si="33"/>
        <v>-63440.983914535253</v>
      </c>
      <c r="BS50" s="15">
        <f t="shared" si="33"/>
        <v>-58233.202555623124</v>
      </c>
      <c r="BT50" s="15">
        <f t="shared" si="33"/>
        <v>-66636.544650155731</v>
      </c>
      <c r="BU50" s="15">
        <f t="shared" si="33"/>
        <v>-46404.614605003924</v>
      </c>
      <c r="BV50" s="15">
        <f t="shared" si="33"/>
        <v>-54360.462344317144</v>
      </c>
      <c r="BW50" s="15">
        <f t="shared" si="33"/>
        <v>-56035.633951310345</v>
      </c>
      <c r="BX50" s="15">
        <f t="shared" si="33"/>
        <v>-81916.3237868539</v>
      </c>
      <c r="BY50" s="15">
        <f t="shared" si="33"/>
        <v>-87972.216465389458</v>
      </c>
      <c r="BZ50" s="15">
        <f t="shared" si="33"/>
        <v>-73171.965249596717</v>
      </c>
      <c r="CA50" s="15">
        <f t="shared" si="33"/>
        <v>-46694.194825349812</v>
      </c>
      <c r="CB50" s="15">
        <f t="shared" si="33"/>
        <v>-42952.942759997735</v>
      </c>
      <c r="CC50" s="15">
        <f t="shared" si="33"/>
        <v>-42722.187769427954</v>
      </c>
      <c r="CD50" s="15">
        <f t="shared" si="33"/>
        <v>2754.1556257021612</v>
      </c>
      <c r="CE50" s="15">
        <f t="shared" si="33"/>
        <v>2692.847849994725</v>
      </c>
      <c r="CF50" s="15">
        <f t="shared" si="33"/>
        <v>2365.4234983509286</v>
      </c>
      <c r="CG50" s="15">
        <f t="shared" si="33"/>
        <v>-11627.959766093616</v>
      </c>
      <c r="CH50" s="15">
        <f t="shared" si="33"/>
        <v>-17522.8041749287</v>
      </c>
      <c r="CI50" s="15">
        <f t="shared" si="33"/>
        <v>-17098.450077275709</v>
      </c>
      <c r="CJ50" s="15">
        <f t="shared" si="33"/>
        <v>-13050.685865629624</v>
      </c>
      <c r="CK50" s="15">
        <f t="shared" si="33"/>
        <v>-12948.126962130518</v>
      </c>
      <c r="CL50" s="15">
        <f t="shared" si="33"/>
        <v>-9538.1768904910859</v>
      </c>
      <c r="CM50" s="15">
        <f t="shared" si="33"/>
        <v>-11710.854508848817</v>
      </c>
      <c r="CN50" s="15">
        <f t="shared" si="33"/>
        <v>-10303.125061873305</v>
      </c>
      <c r="CO50" s="15">
        <f t="shared" si="33"/>
        <v>-11789.708574855747</v>
      </c>
      <c r="CP50" s="15">
        <f t="shared" si="33"/>
        <v>15073.42083443658</v>
      </c>
      <c r="CQ50" s="15">
        <f t="shared" si="33"/>
        <v>13900.546975230318</v>
      </c>
      <c r="CR50" s="15">
        <f t="shared" si="33"/>
        <v>14867.452134749867</v>
      </c>
      <c r="CS50" s="15">
        <f t="shared" si="33"/>
        <v>14819.819606579262</v>
      </c>
      <c r="CT50" s="15">
        <f t="shared" si="33"/>
        <v>8797.9626652847583</v>
      </c>
      <c r="CU50" s="15">
        <f t="shared" si="33"/>
        <v>9047.8277213043675</v>
      </c>
      <c r="CV50" s="15">
        <f t="shared" si="33"/>
        <v>6384.8823070484577</v>
      </c>
      <c r="CW50" s="15">
        <f t="shared" si="33"/>
        <v>6350.9948055733039</v>
      </c>
      <c r="CX50" s="15">
        <f t="shared" si="33"/>
        <v>8720.5060133181287</v>
      </c>
      <c r="CY50" s="15">
        <f t="shared" si="33"/>
        <v>14994.750865079806</v>
      </c>
      <c r="CZ50" s="15">
        <f t="shared" si="33"/>
        <v>13309.25998538673</v>
      </c>
      <c r="DA50" s="15">
        <f t="shared" si="33"/>
        <v>20260.822113383372</v>
      </c>
      <c r="DB50" s="15">
        <f t="shared" si="33"/>
        <v>48710.287801118873</v>
      </c>
      <c r="DC50" s="15">
        <f t="shared" si="33"/>
        <v>46532.431857458854</v>
      </c>
      <c r="DD50" s="15">
        <f t="shared" si="33"/>
        <v>52063.805067208246</v>
      </c>
      <c r="DE50" s="15">
        <f t="shared" si="33"/>
        <v>50132.816023363397</v>
      </c>
      <c r="DF50" s="15">
        <f t="shared" si="33"/>
        <v>42920.425411535252</v>
      </c>
      <c r="DG50" s="15">
        <f t="shared" si="33"/>
        <v>44399.652595937834</v>
      </c>
      <c r="DH50" s="15">
        <f t="shared" si="33"/>
        <v>43638.273870375247</v>
      </c>
      <c r="DI50" s="15">
        <f t="shared" si="33"/>
        <v>43396.757332320594</v>
      </c>
      <c r="DJ50" s="15">
        <f t="shared" si="33"/>
        <v>45187.177264602498</v>
      </c>
      <c r="DK50" s="15">
        <f t="shared" si="33"/>
        <v>61463.982728475181</v>
      </c>
      <c r="DL50" s="15">
        <f t="shared" si="33"/>
        <v>58780.4475697249</v>
      </c>
      <c r="DM50" s="15">
        <f t="shared" si="33"/>
        <v>60789.100929612818</v>
      </c>
      <c r="DN50" s="15">
        <f t="shared" si="33"/>
        <v>-27860.366049093012</v>
      </c>
      <c r="DO50" s="15">
        <f t="shared" si="33"/>
        <v>-26609.712805416017</v>
      </c>
      <c r="DP50" s="15">
        <f t="shared" si="33"/>
        <v>-29766.64663208913</v>
      </c>
      <c r="DQ50" s="15">
        <f t="shared" si="33"/>
        <v>-28261.075474105342</v>
      </c>
      <c r="DR50" s="15">
        <f t="shared" si="33"/>
        <v>-31718.553315073834</v>
      </c>
      <c r="DS50" s="15">
        <f t="shared" si="33"/>
        <v>-32805.104967656676</v>
      </c>
      <c r="DT50" s="15">
        <f t="shared" si="33"/>
        <v>-32292.087361945574</v>
      </c>
      <c r="DU50" s="15">
        <f t="shared" si="33"/>
        <v>-34675.217556596239</v>
      </c>
      <c r="DV50" s="15">
        <f t="shared" si="33"/>
        <v>-40196.789600151889</v>
      </c>
      <c r="DW50" s="15">
        <f t="shared" si="33"/>
        <v>-36816.780127260878</v>
      </c>
      <c r="DX50" s="15">
        <f t="shared" si="33"/>
        <v>-35217.582245570535</v>
      </c>
      <c r="DY50" s="15">
        <f t="shared" si="33"/>
        <v>-36436.177980742577</v>
      </c>
      <c r="DZ50" s="15">
        <f t="shared" ref="DZ50:GK50" si="34">SUM(DZ29:DZ49)</f>
        <v>-34852.682635371231</v>
      </c>
      <c r="EA50" s="15">
        <f t="shared" si="34"/>
        <v>-34682.952911446286</v>
      </c>
      <c r="EB50" s="15">
        <f t="shared" si="34"/>
        <v>-37262.360319187603</v>
      </c>
      <c r="EC50" s="15">
        <f t="shared" si="34"/>
        <v>-34327.905420940035</v>
      </c>
      <c r="ED50" s="15">
        <f t="shared" si="34"/>
        <v>-40096.940339347668</v>
      </c>
      <c r="EE50" s="15">
        <f t="shared" si="34"/>
        <v>-39893.839623347718</v>
      </c>
      <c r="EF50" s="15">
        <f t="shared" si="34"/>
        <v>-40338.906206133033</v>
      </c>
      <c r="EG50" s="15">
        <f t="shared" si="34"/>
        <v>-43337.376064267184</v>
      </c>
      <c r="EH50" s="15">
        <f t="shared" si="34"/>
        <v>-36254.491644099391</v>
      </c>
      <c r="EI50" s="15">
        <f t="shared" si="34"/>
        <v>-35934.899301228732</v>
      </c>
      <c r="EJ50" s="15">
        <f t="shared" si="34"/>
        <v>-33103.353423075401</v>
      </c>
      <c r="EK50" s="15">
        <f t="shared" si="34"/>
        <v>-32928.665680324921</v>
      </c>
      <c r="EL50" s="15">
        <f t="shared" si="34"/>
        <v>-28570.514920984078</v>
      </c>
      <c r="EM50" s="15">
        <f t="shared" si="34"/>
        <v>-26246.707718046691</v>
      </c>
      <c r="EN50" s="15">
        <f t="shared" si="34"/>
        <v>-28283.281202369457</v>
      </c>
      <c r="EO50" s="15">
        <f t="shared" si="34"/>
        <v>-28138.051404702841</v>
      </c>
      <c r="EP50" s="15">
        <f t="shared" si="34"/>
        <v>-27988.56108388583</v>
      </c>
      <c r="EQ50" s="15">
        <f t="shared" si="34"/>
        <v>-22654.511317129622</v>
      </c>
      <c r="ER50" s="15">
        <f t="shared" si="34"/>
        <v>-23435.18000488371</v>
      </c>
      <c r="ES50" s="15">
        <f t="shared" si="34"/>
        <v>-24206.709922389171</v>
      </c>
      <c r="ET50" s="15">
        <f t="shared" si="34"/>
        <v>-21405.83564376026</v>
      </c>
      <c r="EU50" s="15">
        <f t="shared" si="34"/>
        <v>-23952.754801302541</v>
      </c>
      <c r="EV50" s="15">
        <f t="shared" si="34"/>
        <v>-22063.50794098066</v>
      </c>
      <c r="EW50" s="15">
        <f t="shared" si="34"/>
        <v>-21945.173925538071</v>
      </c>
      <c r="EX50" s="15">
        <f t="shared" si="34"/>
        <v>-22700.406326117369</v>
      </c>
      <c r="EY50" s="15">
        <f t="shared" si="34"/>
        <v>-20852.415428051179</v>
      </c>
      <c r="EZ50" s="15">
        <f t="shared" si="34"/>
        <v>-22468.47777762475</v>
      </c>
      <c r="FA50" s="15">
        <f t="shared" si="34"/>
        <v>-22351.229577441882</v>
      </c>
      <c r="FB50" s="15">
        <f t="shared" si="34"/>
        <v>-22230.55473085184</v>
      </c>
      <c r="FC50" s="15">
        <f t="shared" si="34"/>
        <v>-21263.690294418389</v>
      </c>
      <c r="FD50" s="15">
        <f t="shared" si="34"/>
        <v>-21994.52380094977</v>
      </c>
      <c r="FE50" s="15">
        <f t="shared" si="34"/>
        <v>-21875.296643131151</v>
      </c>
      <c r="FF50" s="15">
        <f t="shared" si="34"/>
        <v>-20923.440701836978</v>
      </c>
      <c r="FG50" s="15">
        <f t="shared" si="34"/>
        <v>-22474.495497469401</v>
      </c>
      <c r="FH50" s="15">
        <f t="shared" si="34"/>
        <v>-15355.7159441576</v>
      </c>
      <c r="FI50" s="15">
        <f t="shared" si="34"/>
        <v>-16544.703027592401</v>
      </c>
      <c r="FJ50" s="15">
        <f t="shared" si="34"/>
        <v>0</v>
      </c>
      <c r="FK50" s="15">
        <f t="shared" si="34"/>
        <v>0</v>
      </c>
      <c r="FL50" s="15">
        <f t="shared" si="34"/>
        <v>0</v>
      </c>
      <c r="FM50" s="15">
        <f t="shared" si="34"/>
        <v>0</v>
      </c>
      <c r="FN50" s="15">
        <f t="shared" si="34"/>
        <v>0</v>
      </c>
      <c r="FO50" s="15">
        <f t="shared" si="34"/>
        <v>0</v>
      </c>
      <c r="FP50" s="15">
        <f t="shared" si="34"/>
        <v>0</v>
      </c>
      <c r="FQ50" s="15">
        <f t="shared" si="34"/>
        <v>0</v>
      </c>
      <c r="FR50" s="15">
        <f t="shared" si="34"/>
        <v>0</v>
      </c>
      <c r="FS50" s="15">
        <f t="shared" si="34"/>
        <v>0</v>
      </c>
      <c r="FT50" s="15">
        <f t="shared" si="34"/>
        <v>0</v>
      </c>
      <c r="FU50" s="15">
        <f t="shared" si="34"/>
        <v>0</v>
      </c>
      <c r="FV50">
        <f t="shared" si="34"/>
        <v>0</v>
      </c>
      <c r="FW50">
        <f t="shared" si="34"/>
        <v>0</v>
      </c>
      <c r="FX50">
        <f t="shared" si="34"/>
        <v>0</v>
      </c>
      <c r="FY50">
        <f t="shared" si="34"/>
        <v>0</v>
      </c>
      <c r="FZ50">
        <f t="shared" si="34"/>
        <v>0</v>
      </c>
      <c r="GA50">
        <f t="shared" si="34"/>
        <v>0</v>
      </c>
      <c r="GB50">
        <f t="shared" si="34"/>
        <v>0</v>
      </c>
      <c r="GC50">
        <f t="shared" si="34"/>
        <v>0</v>
      </c>
      <c r="GD50">
        <f t="shared" si="34"/>
        <v>0</v>
      </c>
      <c r="GE50">
        <f t="shared" si="34"/>
        <v>0</v>
      </c>
      <c r="GF50">
        <f t="shared" si="34"/>
        <v>0</v>
      </c>
      <c r="GG50">
        <f t="shared" si="34"/>
        <v>0</v>
      </c>
      <c r="GH50">
        <f t="shared" si="34"/>
        <v>0</v>
      </c>
      <c r="GI50">
        <f t="shared" si="34"/>
        <v>0</v>
      </c>
      <c r="GJ50">
        <f t="shared" si="34"/>
        <v>0</v>
      </c>
      <c r="GK50">
        <f t="shared" si="34"/>
        <v>0</v>
      </c>
      <c r="GL50">
        <f t="shared" ref="GL50:IC50" si="35">SUM(GL29:GL49)</f>
        <v>0</v>
      </c>
      <c r="GM50">
        <f t="shared" si="35"/>
        <v>0</v>
      </c>
      <c r="GN50">
        <f t="shared" si="35"/>
        <v>0</v>
      </c>
      <c r="GO50">
        <f t="shared" si="35"/>
        <v>0</v>
      </c>
      <c r="GP50">
        <f t="shared" si="35"/>
        <v>0</v>
      </c>
      <c r="GQ50">
        <f t="shared" si="35"/>
        <v>0</v>
      </c>
      <c r="GR50">
        <f t="shared" si="35"/>
        <v>0</v>
      </c>
      <c r="GS50">
        <f t="shared" si="35"/>
        <v>0</v>
      </c>
      <c r="GT50">
        <f t="shared" si="35"/>
        <v>0</v>
      </c>
      <c r="GU50">
        <f t="shared" si="35"/>
        <v>0</v>
      </c>
      <c r="GV50">
        <f t="shared" si="35"/>
        <v>0</v>
      </c>
      <c r="GW50">
        <f t="shared" si="35"/>
        <v>0</v>
      </c>
      <c r="GX50">
        <f t="shared" si="35"/>
        <v>0</v>
      </c>
      <c r="GY50">
        <f t="shared" si="35"/>
        <v>0</v>
      </c>
      <c r="GZ50">
        <f t="shared" si="35"/>
        <v>0</v>
      </c>
      <c r="HA50">
        <f t="shared" si="35"/>
        <v>0</v>
      </c>
      <c r="HB50">
        <f t="shared" si="35"/>
        <v>0</v>
      </c>
      <c r="HC50">
        <f t="shared" si="35"/>
        <v>0</v>
      </c>
      <c r="HD50">
        <f t="shared" si="35"/>
        <v>0</v>
      </c>
      <c r="HE50">
        <f t="shared" si="35"/>
        <v>0</v>
      </c>
      <c r="HF50">
        <f t="shared" si="35"/>
        <v>0</v>
      </c>
      <c r="HG50">
        <f t="shared" si="35"/>
        <v>0</v>
      </c>
      <c r="HH50">
        <f t="shared" si="35"/>
        <v>0</v>
      </c>
      <c r="HI50">
        <f t="shared" si="35"/>
        <v>0</v>
      </c>
      <c r="HJ50">
        <f t="shared" si="35"/>
        <v>0</v>
      </c>
      <c r="HK50">
        <f t="shared" si="35"/>
        <v>0</v>
      </c>
      <c r="HL50">
        <f t="shared" si="35"/>
        <v>0</v>
      </c>
      <c r="HM50">
        <f t="shared" si="35"/>
        <v>0</v>
      </c>
      <c r="HN50">
        <f t="shared" si="35"/>
        <v>0</v>
      </c>
      <c r="HO50">
        <f t="shared" si="35"/>
        <v>0</v>
      </c>
      <c r="HP50">
        <f t="shared" si="35"/>
        <v>0</v>
      </c>
      <c r="HQ50">
        <f t="shared" si="35"/>
        <v>0</v>
      </c>
      <c r="HR50">
        <f t="shared" si="35"/>
        <v>0</v>
      </c>
      <c r="HS50">
        <f t="shared" si="35"/>
        <v>0</v>
      </c>
      <c r="HT50">
        <f t="shared" si="35"/>
        <v>0</v>
      </c>
      <c r="HU50">
        <f t="shared" si="35"/>
        <v>0</v>
      </c>
      <c r="HV50">
        <f t="shared" si="35"/>
        <v>0</v>
      </c>
      <c r="HW50">
        <f t="shared" si="35"/>
        <v>0</v>
      </c>
      <c r="HX50">
        <f t="shared" si="35"/>
        <v>0</v>
      </c>
      <c r="HY50">
        <f t="shared" si="35"/>
        <v>0</v>
      </c>
      <c r="HZ50">
        <f t="shared" si="35"/>
        <v>0</v>
      </c>
      <c r="IA50">
        <f t="shared" si="35"/>
        <v>0</v>
      </c>
      <c r="IB50">
        <f t="shared" si="35"/>
        <v>0</v>
      </c>
      <c r="IC50">
        <f t="shared" si="35"/>
        <v>0</v>
      </c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II38"/>
  <sheetViews>
    <sheetView zoomScale="50" workbookViewId="0">
      <selection activeCell="K33" sqref="K33"/>
    </sheetView>
  </sheetViews>
  <sheetFormatPr defaultRowHeight="17.399999999999999"/>
  <cols>
    <col min="1" max="1" width="29" style="1" bestFit="1" customWidth="1"/>
    <col min="2" max="2" width="12.109375" style="1" hidden="1" customWidth="1"/>
    <col min="3" max="4" width="13.109375" style="2" hidden="1" customWidth="1"/>
    <col min="5" max="6" width="13.109375" style="2" customWidth="1"/>
    <col min="7" max="9" width="13.88671875" style="2" bestFit="1" customWidth="1"/>
    <col min="10" max="12" width="13.109375" style="2" customWidth="1"/>
    <col min="13" max="18" width="12.33203125" style="2" customWidth="1"/>
    <col min="19" max="21" width="13.88671875" style="2" bestFit="1" customWidth="1"/>
    <col min="22" max="30" width="12.33203125" style="2" customWidth="1"/>
    <col min="31" max="33" width="13.88671875" style="2" bestFit="1" customWidth="1"/>
    <col min="34" max="42" width="12.33203125" style="2" customWidth="1"/>
    <col min="43" max="45" width="13.88671875" style="2" bestFit="1" customWidth="1"/>
    <col min="46" max="54" width="12.33203125" style="2" customWidth="1"/>
    <col min="55" max="57" width="13.88671875" style="2" bestFit="1" customWidth="1"/>
    <col min="58" max="66" width="12.33203125" style="2" customWidth="1"/>
    <col min="67" max="69" width="13.88671875" style="2" bestFit="1" customWidth="1"/>
    <col min="70" max="78" width="12.33203125" style="2" customWidth="1"/>
    <col min="79" max="81" width="13.88671875" style="2" bestFit="1" customWidth="1"/>
    <col min="82" max="90" width="12.33203125" style="2" customWidth="1"/>
    <col min="91" max="93" width="13.88671875" style="2" bestFit="1" customWidth="1"/>
    <col min="94" max="102" width="12.33203125" style="2" customWidth="1"/>
    <col min="103" max="105" width="13.88671875" style="2" bestFit="1" customWidth="1"/>
    <col min="106" max="114" width="12.33203125" style="2" customWidth="1"/>
    <col min="115" max="117" width="13.88671875" style="2" bestFit="1" customWidth="1"/>
    <col min="118" max="126" width="12.33203125" style="2" customWidth="1"/>
    <col min="127" max="129" width="13.88671875" style="2" bestFit="1" customWidth="1"/>
    <col min="130" max="130" width="12.33203125" style="2" customWidth="1"/>
    <col min="131" max="131" width="12.33203125" style="2" bestFit="1" customWidth="1"/>
    <col min="132" max="138" width="12.33203125" style="2" customWidth="1"/>
    <col min="139" max="141" width="13.88671875" style="2" bestFit="1" customWidth="1"/>
    <col min="142" max="142" width="12.33203125" style="2" customWidth="1"/>
    <col min="143" max="143" width="12.109375" style="2" bestFit="1" customWidth="1"/>
    <col min="144" max="144" width="12.33203125" style="2" customWidth="1"/>
    <col min="145" max="145" width="12.109375" style="2" bestFit="1" customWidth="1"/>
    <col min="146" max="146" width="12.33203125" style="2" bestFit="1" customWidth="1"/>
    <col min="147" max="147" width="12.33203125" style="2" customWidth="1"/>
    <col min="148" max="150" width="12.109375" style="2" bestFit="1" customWidth="1"/>
    <col min="151" max="153" width="13.88671875" style="2" bestFit="1" customWidth="1"/>
    <col min="154" max="162" width="12.109375" style="2" bestFit="1" customWidth="1"/>
    <col min="163" max="165" width="13.88671875" style="2" bestFit="1" customWidth="1"/>
    <col min="166" max="174" width="12.109375" style="2" bestFit="1" customWidth="1"/>
    <col min="175" max="177" width="13.88671875" style="2" bestFit="1" customWidth="1"/>
    <col min="178" max="186" width="12.109375" bestFit="1" customWidth="1"/>
    <col min="187" max="189" width="13.88671875" bestFit="1" customWidth="1"/>
    <col min="190" max="198" width="12.109375" bestFit="1" customWidth="1"/>
    <col min="199" max="201" width="13.88671875" bestFit="1" customWidth="1"/>
    <col min="202" max="210" width="12.109375" bestFit="1" customWidth="1"/>
    <col min="211" max="213" width="13.88671875" bestFit="1" customWidth="1"/>
    <col min="214" max="243" width="12.109375" bestFit="1" customWidth="1"/>
  </cols>
  <sheetData>
    <row r="1" spans="1:243">
      <c r="B1" s="1">
        <v>2</v>
      </c>
      <c r="C1" s="2">
        <f t="shared" ref="C1:AH1" si="0">B1+1</f>
        <v>3</v>
      </c>
      <c r="D1" s="2">
        <f t="shared" si="0"/>
        <v>4</v>
      </c>
      <c r="E1" s="2">
        <f t="shared" si="0"/>
        <v>5</v>
      </c>
      <c r="F1" s="2">
        <f t="shared" si="0"/>
        <v>6</v>
      </c>
      <c r="G1" s="2">
        <f t="shared" si="0"/>
        <v>7</v>
      </c>
      <c r="H1" s="2">
        <f t="shared" si="0"/>
        <v>8</v>
      </c>
      <c r="I1" s="2">
        <f t="shared" si="0"/>
        <v>9</v>
      </c>
      <c r="J1" s="2">
        <f t="shared" si="0"/>
        <v>10</v>
      </c>
      <c r="K1" s="2">
        <f t="shared" si="0"/>
        <v>11</v>
      </c>
      <c r="L1" s="2">
        <f t="shared" si="0"/>
        <v>12</v>
      </c>
      <c r="M1" s="2">
        <f t="shared" si="0"/>
        <v>13</v>
      </c>
      <c r="N1" s="2">
        <f t="shared" si="0"/>
        <v>14</v>
      </c>
      <c r="O1" s="2">
        <f t="shared" si="0"/>
        <v>15</v>
      </c>
      <c r="P1" s="2">
        <f t="shared" si="0"/>
        <v>16</v>
      </c>
      <c r="Q1" s="2">
        <f t="shared" si="0"/>
        <v>17</v>
      </c>
      <c r="R1" s="2">
        <f t="shared" si="0"/>
        <v>18</v>
      </c>
      <c r="S1" s="2">
        <f t="shared" si="0"/>
        <v>19</v>
      </c>
      <c r="T1" s="2">
        <f t="shared" si="0"/>
        <v>20</v>
      </c>
      <c r="U1" s="2">
        <f t="shared" si="0"/>
        <v>21</v>
      </c>
      <c r="V1" s="2">
        <f t="shared" si="0"/>
        <v>22</v>
      </c>
      <c r="W1" s="2">
        <f t="shared" si="0"/>
        <v>23</v>
      </c>
      <c r="X1" s="2">
        <f t="shared" si="0"/>
        <v>24</v>
      </c>
      <c r="Y1" s="2">
        <f t="shared" si="0"/>
        <v>25</v>
      </c>
      <c r="Z1" s="2">
        <f t="shared" si="0"/>
        <v>26</v>
      </c>
      <c r="AA1" s="2">
        <f t="shared" si="0"/>
        <v>27</v>
      </c>
      <c r="AB1" s="2">
        <f t="shared" si="0"/>
        <v>28</v>
      </c>
      <c r="AC1" s="2">
        <f t="shared" si="0"/>
        <v>29</v>
      </c>
      <c r="AD1" s="2">
        <f t="shared" si="0"/>
        <v>30</v>
      </c>
      <c r="AE1" s="2">
        <f t="shared" si="0"/>
        <v>31</v>
      </c>
      <c r="AF1" s="2">
        <f t="shared" si="0"/>
        <v>32</v>
      </c>
      <c r="AG1" s="2">
        <f t="shared" si="0"/>
        <v>33</v>
      </c>
      <c r="AH1" s="2">
        <f t="shared" si="0"/>
        <v>34</v>
      </c>
      <c r="AI1" s="2">
        <f t="shared" ref="AI1:BN1" si="1">AH1+1</f>
        <v>35</v>
      </c>
      <c r="AJ1" s="2">
        <f t="shared" si="1"/>
        <v>36</v>
      </c>
      <c r="AK1" s="2">
        <f t="shared" si="1"/>
        <v>37</v>
      </c>
      <c r="AL1" s="2">
        <f t="shared" si="1"/>
        <v>38</v>
      </c>
      <c r="AM1" s="2">
        <f t="shared" si="1"/>
        <v>39</v>
      </c>
      <c r="AN1" s="2">
        <f t="shared" si="1"/>
        <v>40</v>
      </c>
      <c r="AO1" s="2">
        <f t="shared" si="1"/>
        <v>41</v>
      </c>
      <c r="AP1" s="2">
        <f t="shared" si="1"/>
        <v>42</v>
      </c>
      <c r="AQ1" s="2">
        <f t="shared" si="1"/>
        <v>43</v>
      </c>
      <c r="AR1" s="2">
        <f t="shared" si="1"/>
        <v>44</v>
      </c>
      <c r="AS1" s="2">
        <f t="shared" si="1"/>
        <v>45</v>
      </c>
      <c r="AT1" s="2">
        <f t="shared" si="1"/>
        <v>46</v>
      </c>
      <c r="AU1" s="2">
        <f t="shared" si="1"/>
        <v>47</v>
      </c>
      <c r="AV1" s="2">
        <f t="shared" si="1"/>
        <v>48</v>
      </c>
      <c r="AW1" s="2">
        <f t="shared" si="1"/>
        <v>49</v>
      </c>
      <c r="AX1" s="2">
        <f t="shared" si="1"/>
        <v>50</v>
      </c>
      <c r="AY1" s="2">
        <f t="shared" si="1"/>
        <v>51</v>
      </c>
      <c r="AZ1" s="2">
        <f t="shared" si="1"/>
        <v>52</v>
      </c>
      <c r="BA1" s="2">
        <f t="shared" si="1"/>
        <v>53</v>
      </c>
      <c r="BB1" s="2">
        <f t="shared" si="1"/>
        <v>54</v>
      </c>
      <c r="BC1" s="2">
        <f t="shared" si="1"/>
        <v>55</v>
      </c>
      <c r="BD1" s="2">
        <f t="shared" si="1"/>
        <v>56</v>
      </c>
      <c r="BE1" s="2">
        <f t="shared" si="1"/>
        <v>57</v>
      </c>
      <c r="BF1" s="2">
        <f t="shared" si="1"/>
        <v>58</v>
      </c>
      <c r="BG1" s="2">
        <f t="shared" si="1"/>
        <v>59</v>
      </c>
      <c r="BH1" s="2">
        <f t="shared" si="1"/>
        <v>60</v>
      </c>
      <c r="BI1" s="2">
        <f t="shared" si="1"/>
        <v>61</v>
      </c>
      <c r="BJ1" s="2">
        <f t="shared" si="1"/>
        <v>62</v>
      </c>
      <c r="BK1" s="2">
        <f t="shared" si="1"/>
        <v>63</v>
      </c>
      <c r="BL1" s="2">
        <f t="shared" si="1"/>
        <v>64</v>
      </c>
      <c r="BM1" s="2">
        <f t="shared" si="1"/>
        <v>65</v>
      </c>
      <c r="BN1" s="2">
        <f t="shared" si="1"/>
        <v>66</v>
      </c>
      <c r="BO1" s="2">
        <f t="shared" ref="BO1:CT1" si="2">BN1+1</f>
        <v>67</v>
      </c>
      <c r="BP1" s="2">
        <f t="shared" si="2"/>
        <v>68</v>
      </c>
      <c r="BQ1" s="2">
        <f t="shared" si="2"/>
        <v>69</v>
      </c>
      <c r="BR1" s="2">
        <f t="shared" si="2"/>
        <v>70</v>
      </c>
      <c r="BS1" s="2">
        <f t="shared" si="2"/>
        <v>71</v>
      </c>
      <c r="BT1" s="2">
        <f t="shared" si="2"/>
        <v>72</v>
      </c>
      <c r="BU1" s="2">
        <f t="shared" si="2"/>
        <v>73</v>
      </c>
      <c r="BV1" s="2">
        <f t="shared" si="2"/>
        <v>74</v>
      </c>
      <c r="BW1" s="2">
        <f t="shared" si="2"/>
        <v>75</v>
      </c>
      <c r="BX1" s="2">
        <f t="shared" si="2"/>
        <v>76</v>
      </c>
      <c r="BY1" s="2">
        <f t="shared" si="2"/>
        <v>77</v>
      </c>
      <c r="BZ1" s="2">
        <f t="shared" si="2"/>
        <v>78</v>
      </c>
      <c r="CA1" s="2">
        <f t="shared" si="2"/>
        <v>79</v>
      </c>
      <c r="CB1" s="2">
        <f t="shared" si="2"/>
        <v>80</v>
      </c>
      <c r="CC1" s="2">
        <f t="shared" si="2"/>
        <v>81</v>
      </c>
      <c r="CD1" s="2">
        <f t="shared" si="2"/>
        <v>82</v>
      </c>
      <c r="CE1" s="2">
        <f t="shared" si="2"/>
        <v>83</v>
      </c>
      <c r="CF1" s="2">
        <f t="shared" si="2"/>
        <v>84</v>
      </c>
      <c r="CG1" s="2">
        <f t="shared" si="2"/>
        <v>85</v>
      </c>
      <c r="CH1" s="2">
        <f t="shared" si="2"/>
        <v>86</v>
      </c>
      <c r="CI1" s="2">
        <f t="shared" si="2"/>
        <v>87</v>
      </c>
      <c r="CJ1" s="2">
        <f t="shared" si="2"/>
        <v>88</v>
      </c>
      <c r="CK1" s="2">
        <f t="shared" si="2"/>
        <v>89</v>
      </c>
      <c r="CL1" s="2">
        <f t="shared" si="2"/>
        <v>90</v>
      </c>
      <c r="CM1" s="2">
        <f t="shared" si="2"/>
        <v>91</v>
      </c>
      <c r="CN1" s="2">
        <f t="shared" si="2"/>
        <v>92</v>
      </c>
      <c r="CO1" s="2">
        <f t="shared" si="2"/>
        <v>93</v>
      </c>
      <c r="CP1" s="2">
        <f t="shared" si="2"/>
        <v>94</v>
      </c>
      <c r="CQ1" s="2">
        <f t="shared" si="2"/>
        <v>95</v>
      </c>
      <c r="CR1" s="2">
        <f t="shared" si="2"/>
        <v>96</v>
      </c>
      <c r="CS1" s="2">
        <f t="shared" si="2"/>
        <v>97</v>
      </c>
      <c r="CT1" s="2">
        <f t="shared" si="2"/>
        <v>98</v>
      </c>
      <c r="CU1" s="2">
        <f t="shared" ref="CU1:DZ1" si="3">CT1+1</f>
        <v>99</v>
      </c>
      <c r="CV1" s="2">
        <f t="shared" si="3"/>
        <v>100</v>
      </c>
      <c r="CW1" s="2">
        <f t="shared" si="3"/>
        <v>101</v>
      </c>
      <c r="CX1" s="2">
        <f t="shared" si="3"/>
        <v>102</v>
      </c>
      <c r="CY1" s="2">
        <f t="shared" si="3"/>
        <v>103</v>
      </c>
      <c r="CZ1" s="2">
        <f t="shared" si="3"/>
        <v>104</v>
      </c>
      <c r="DA1" s="2">
        <f t="shared" si="3"/>
        <v>105</v>
      </c>
      <c r="DB1" s="2">
        <f t="shared" si="3"/>
        <v>106</v>
      </c>
      <c r="DC1" s="2">
        <f t="shared" si="3"/>
        <v>107</v>
      </c>
      <c r="DD1" s="2">
        <f t="shared" si="3"/>
        <v>108</v>
      </c>
      <c r="DE1" s="2">
        <f t="shared" si="3"/>
        <v>109</v>
      </c>
      <c r="DF1" s="2">
        <f t="shared" si="3"/>
        <v>110</v>
      </c>
      <c r="DG1" s="2">
        <f t="shared" si="3"/>
        <v>111</v>
      </c>
      <c r="DH1" s="2">
        <f t="shared" si="3"/>
        <v>112</v>
      </c>
      <c r="DI1" s="2">
        <f t="shared" si="3"/>
        <v>113</v>
      </c>
      <c r="DJ1" s="2">
        <f t="shared" si="3"/>
        <v>114</v>
      </c>
      <c r="DK1" s="2">
        <f t="shared" si="3"/>
        <v>115</v>
      </c>
      <c r="DL1" s="2">
        <f t="shared" si="3"/>
        <v>116</v>
      </c>
      <c r="DM1" s="2">
        <f t="shared" si="3"/>
        <v>117</v>
      </c>
      <c r="DN1" s="2">
        <f t="shared" si="3"/>
        <v>118</v>
      </c>
      <c r="DO1" s="2">
        <f t="shared" si="3"/>
        <v>119</v>
      </c>
      <c r="DP1" s="2">
        <f t="shared" si="3"/>
        <v>120</v>
      </c>
      <c r="DQ1" s="2">
        <f t="shared" si="3"/>
        <v>121</v>
      </c>
      <c r="DR1" s="2">
        <f t="shared" si="3"/>
        <v>122</v>
      </c>
      <c r="DS1" s="2">
        <f t="shared" si="3"/>
        <v>123</v>
      </c>
      <c r="DT1" s="2">
        <f t="shared" si="3"/>
        <v>124</v>
      </c>
      <c r="DU1" s="2">
        <f t="shared" si="3"/>
        <v>125</v>
      </c>
      <c r="DV1" s="2">
        <f t="shared" si="3"/>
        <v>126</v>
      </c>
      <c r="DW1" s="2">
        <f t="shared" si="3"/>
        <v>127</v>
      </c>
      <c r="DX1" s="2">
        <f t="shared" si="3"/>
        <v>128</v>
      </c>
      <c r="DY1" s="2">
        <f t="shared" si="3"/>
        <v>129</v>
      </c>
      <c r="DZ1" s="2">
        <f t="shared" si="3"/>
        <v>130</v>
      </c>
      <c r="EA1" s="2">
        <f t="shared" ref="EA1:FF1" si="4">DZ1+1</f>
        <v>131</v>
      </c>
      <c r="EB1" s="2">
        <f t="shared" si="4"/>
        <v>132</v>
      </c>
      <c r="EC1" s="2">
        <f t="shared" si="4"/>
        <v>133</v>
      </c>
      <c r="ED1" s="2">
        <f t="shared" si="4"/>
        <v>134</v>
      </c>
      <c r="EE1" s="2">
        <f t="shared" si="4"/>
        <v>135</v>
      </c>
      <c r="EF1" s="2">
        <f t="shared" si="4"/>
        <v>136</v>
      </c>
      <c r="EG1" s="2">
        <f t="shared" si="4"/>
        <v>137</v>
      </c>
      <c r="EH1" s="2">
        <f t="shared" si="4"/>
        <v>138</v>
      </c>
      <c r="EI1" s="2">
        <f t="shared" si="4"/>
        <v>139</v>
      </c>
      <c r="EJ1" s="2">
        <f t="shared" si="4"/>
        <v>140</v>
      </c>
      <c r="EK1" s="2">
        <f t="shared" si="4"/>
        <v>141</v>
      </c>
      <c r="EL1" s="2">
        <f t="shared" si="4"/>
        <v>142</v>
      </c>
      <c r="EM1" s="2">
        <f t="shared" si="4"/>
        <v>143</v>
      </c>
      <c r="EN1" s="2">
        <f t="shared" si="4"/>
        <v>144</v>
      </c>
      <c r="EO1" s="2">
        <f t="shared" si="4"/>
        <v>145</v>
      </c>
      <c r="EP1" s="2">
        <f t="shared" si="4"/>
        <v>146</v>
      </c>
      <c r="EQ1" s="2">
        <f t="shared" si="4"/>
        <v>147</v>
      </c>
      <c r="ER1" s="2">
        <f t="shared" si="4"/>
        <v>148</v>
      </c>
      <c r="ES1" s="2">
        <f t="shared" si="4"/>
        <v>149</v>
      </c>
      <c r="ET1" s="2">
        <f t="shared" si="4"/>
        <v>150</v>
      </c>
      <c r="EU1" s="2">
        <f t="shared" si="4"/>
        <v>151</v>
      </c>
      <c r="EV1" s="2">
        <f t="shared" si="4"/>
        <v>152</v>
      </c>
      <c r="EW1" s="2">
        <f t="shared" si="4"/>
        <v>153</v>
      </c>
      <c r="EX1" s="2">
        <f t="shared" si="4"/>
        <v>154</v>
      </c>
      <c r="EY1" s="2">
        <f t="shared" si="4"/>
        <v>155</v>
      </c>
      <c r="EZ1" s="2">
        <f t="shared" si="4"/>
        <v>156</v>
      </c>
      <c r="FA1" s="2">
        <f t="shared" si="4"/>
        <v>157</v>
      </c>
      <c r="FB1" s="2">
        <f t="shared" si="4"/>
        <v>158</v>
      </c>
      <c r="FC1" s="2">
        <f t="shared" si="4"/>
        <v>159</v>
      </c>
      <c r="FD1" s="2">
        <f t="shared" si="4"/>
        <v>160</v>
      </c>
      <c r="FE1" s="2">
        <f t="shared" si="4"/>
        <v>161</v>
      </c>
      <c r="FF1" s="2">
        <f t="shared" si="4"/>
        <v>162</v>
      </c>
      <c r="FG1" s="2">
        <f t="shared" ref="FG1:FU1" si="5">FF1+1</f>
        <v>163</v>
      </c>
      <c r="FH1" s="2">
        <f t="shared" si="5"/>
        <v>164</v>
      </c>
      <c r="FI1" s="2">
        <f t="shared" si="5"/>
        <v>165</v>
      </c>
      <c r="FJ1" s="2">
        <f t="shared" si="5"/>
        <v>166</v>
      </c>
      <c r="FK1" s="2">
        <f t="shared" si="5"/>
        <v>167</v>
      </c>
      <c r="FL1" s="2">
        <f t="shared" si="5"/>
        <v>168</v>
      </c>
      <c r="FM1" s="2">
        <f t="shared" si="5"/>
        <v>169</v>
      </c>
      <c r="FN1" s="2">
        <f t="shared" si="5"/>
        <v>170</v>
      </c>
      <c r="FO1" s="2">
        <f t="shared" si="5"/>
        <v>171</v>
      </c>
      <c r="FP1" s="2">
        <f t="shared" si="5"/>
        <v>172</v>
      </c>
      <c r="FQ1" s="2">
        <f t="shared" si="5"/>
        <v>173</v>
      </c>
      <c r="FR1" s="2">
        <f t="shared" si="5"/>
        <v>174</v>
      </c>
      <c r="FS1" s="2">
        <f t="shared" si="5"/>
        <v>175</v>
      </c>
      <c r="FT1" s="2">
        <f t="shared" si="5"/>
        <v>176</v>
      </c>
      <c r="FU1" s="2">
        <f t="shared" si="5"/>
        <v>177</v>
      </c>
      <c r="FV1">
        <f t="shared" ref="FV1:HG1" si="6">FU1+1</f>
        <v>178</v>
      </c>
      <c r="FW1">
        <f t="shared" si="6"/>
        <v>179</v>
      </c>
      <c r="FX1">
        <f t="shared" si="6"/>
        <v>180</v>
      </c>
      <c r="FY1">
        <f t="shared" si="6"/>
        <v>181</v>
      </c>
      <c r="FZ1">
        <f t="shared" si="6"/>
        <v>182</v>
      </c>
      <c r="GA1">
        <f t="shared" si="6"/>
        <v>183</v>
      </c>
      <c r="GB1">
        <f t="shared" si="6"/>
        <v>184</v>
      </c>
      <c r="GC1">
        <f t="shared" si="6"/>
        <v>185</v>
      </c>
      <c r="GD1">
        <f t="shared" si="6"/>
        <v>186</v>
      </c>
      <c r="GE1">
        <f t="shared" si="6"/>
        <v>187</v>
      </c>
      <c r="GF1">
        <f t="shared" si="6"/>
        <v>188</v>
      </c>
      <c r="GG1">
        <f t="shared" si="6"/>
        <v>189</v>
      </c>
      <c r="GH1">
        <f t="shared" si="6"/>
        <v>190</v>
      </c>
      <c r="GI1">
        <f t="shared" si="6"/>
        <v>191</v>
      </c>
      <c r="GJ1">
        <f t="shared" si="6"/>
        <v>192</v>
      </c>
      <c r="GK1">
        <f t="shared" si="6"/>
        <v>193</v>
      </c>
      <c r="GL1">
        <f t="shared" si="6"/>
        <v>194</v>
      </c>
      <c r="GM1">
        <f t="shared" si="6"/>
        <v>195</v>
      </c>
      <c r="GN1">
        <f t="shared" si="6"/>
        <v>196</v>
      </c>
      <c r="GO1">
        <f t="shared" si="6"/>
        <v>197</v>
      </c>
      <c r="GP1">
        <f t="shared" si="6"/>
        <v>198</v>
      </c>
      <c r="GQ1">
        <f t="shared" si="6"/>
        <v>199</v>
      </c>
      <c r="GR1">
        <f t="shared" si="6"/>
        <v>200</v>
      </c>
      <c r="GS1">
        <f t="shared" si="6"/>
        <v>201</v>
      </c>
      <c r="GT1">
        <f t="shared" si="6"/>
        <v>202</v>
      </c>
      <c r="GU1">
        <f t="shared" si="6"/>
        <v>203</v>
      </c>
      <c r="GV1">
        <f t="shared" si="6"/>
        <v>204</v>
      </c>
      <c r="GW1">
        <f t="shared" si="6"/>
        <v>205</v>
      </c>
      <c r="GX1">
        <f t="shared" si="6"/>
        <v>206</v>
      </c>
      <c r="GY1">
        <f t="shared" si="6"/>
        <v>207</v>
      </c>
      <c r="GZ1">
        <f t="shared" si="6"/>
        <v>208</v>
      </c>
      <c r="HA1">
        <f t="shared" si="6"/>
        <v>209</v>
      </c>
      <c r="HB1">
        <f t="shared" si="6"/>
        <v>210</v>
      </c>
      <c r="HC1">
        <f t="shared" si="6"/>
        <v>211</v>
      </c>
      <c r="HD1">
        <f t="shared" si="6"/>
        <v>212</v>
      </c>
      <c r="HE1">
        <f t="shared" si="6"/>
        <v>213</v>
      </c>
      <c r="HF1">
        <f t="shared" si="6"/>
        <v>214</v>
      </c>
      <c r="HG1">
        <f t="shared" si="6"/>
        <v>215</v>
      </c>
      <c r="HH1">
        <f t="shared" ref="HH1:HZ1" si="7">HG1+1</f>
        <v>216</v>
      </c>
      <c r="HI1">
        <f t="shared" si="7"/>
        <v>217</v>
      </c>
      <c r="HJ1">
        <f t="shared" si="7"/>
        <v>218</v>
      </c>
      <c r="HK1">
        <f t="shared" si="7"/>
        <v>219</v>
      </c>
      <c r="HL1">
        <f t="shared" si="7"/>
        <v>220</v>
      </c>
      <c r="HM1">
        <f t="shared" si="7"/>
        <v>221</v>
      </c>
      <c r="HN1">
        <f t="shared" si="7"/>
        <v>222</v>
      </c>
      <c r="HO1">
        <f t="shared" si="7"/>
        <v>223</v>
      </c>
      <c r="HP1">
        <f t="shared" si="7"/>
        <v>224</v>
      </c>
      <c r="HQ1">
        <f t="shared" si="7"/>
        <v>225</v>
      </c>
      <c r="HR1">
        <f t="shared" si="7"/>
        <v>226</v>
      </c>
      <c r="HS1">
        <f t="shared" si="7"/>
        <v>227</v>
      </c>
      <c r="HT1">
        <f t="shared" si="7"/>
        <v>228</v>
      </c>
      <c r="HU1">
        <f t="shared" si="7"/>
        <v>229</v>
      </c>
      <c r="HV1">
        <f t="shared" si="7"/>
        <v>230</v>
      </c>
      <c r="HW1">
        <f t="shared" si="7"/>
        <v>231</v>
      </c>
      <c r="HX1">
        <f t="shared" si="7"/>
        <v>232</v>
      </c>
      <c r="HY1">
        <f t="shared" si="7"/>
        <v>233</v>
      </c>
      <c r="HZ1">
        <f t="shared" si="7"/>
        <v>234</v>
      </c>
      <c r="IA1">
        <f>HZ1+1</f>
        <v>235</v>
      </c>
      <c r="IB1">
        <f>IA1+1</f>
        <v>236</v>
      </c>
      <c r="IC1">
        <f>IB1+1</f>
        <v>237</v>
      </c>
    </row>
    <row r="2" spans="1:243">
      <c r="B2" s="4">
        <f>'Import OffPeak'!B1</f>
        <v>37012</v>
      </c>
      <c r="C2" s="4">
        <f>'Import OffPeak'!C1</f>
        <v>37043</v>
      </c>
      <c r="D2" s="4">
        <f>'Import OffPeak'!D1</f>
        <v>37073</v>
      </c>
      <c r="E2" s="4">
        <f>'Import OffPeak'!E1</f>
        <v>37104</v>
      </c>
      <c r="F2" s="4">
        <f>'Import OffPeak'!F1</f>
        <v>37135</v>
      </c>
      <c r="G2" s="4">
        <f>'Import OffPeak'!G1</f>
        <v>37165</v>
      </c>
      <c r="H2" s="4">
        <f>'Import OffPeak'!H1</f>
        <v>37196</v>
      </c>
      <c r="I2" s="4">
        <f>'Import OffPeak'!I1</f>
        <v>37226</v>
      </c>
      <c r="J2" s="4">
        <f>'Import OffPeak'!J1</f>
        <v>37257</v>
      </c>
      <c r="K2" s="4">
        <f>'Import OffPeak'!K1</f>
        <v>37288</v>
      </c>
      <c r="L2" s="4">
        <f>'Import OffPeak'!L1</f>
        <v>37316</v>
      </c>
      <c r="M2" s="4">
        <f>'Import OffPeak'!M1</f>
        <v>37347</v>
      </c>
      <c r="N2" s="4">
        <f>'Import OffPeak'!N1</f>
        <v>37377</v>
      </c>
      <c r="O2" s="4">
        <f>'Import OffPeak'!O1</f>
        <v>37408</v>
      </c>
      <c r="P2" s="4">
        <f>'Import OffPeak'!P1</f>
        <v>37438</v>
      </c>
      <c r="Q2" s="4">
        <f>'Import OffPeak'!Q1</f>
        <v>37469</v>
      </c>
      <c r="R2" s="4">
        <f>'Import OffPeak'!R1</f>
        <v>37500</v>
      </c>
      <c r="S2" s="4">
        <f>'Import OffPeak'!S1</f>
        <v>37530</v>
      </c>
      <c r="T2" s="4">
        <f>'Import OffPeak'!T1</f>
        <v>37561</v>
      </c>
      <c r="U2" s="4">
        <f>'Import OffPeak'!U1</f>
        <v>37591</v>
      </c>
      <c r="V2" s="4">
        <f>'Import OffPeak'!V1</f>
        <v>37622</v>
      </c>
      <c r="W2" s="4">
        <f>'Import OffPeak'!W1</f>
        <v>37653</v>
      </c>
      <c r="X2" s="4">
        <f>'Import OffPeak'!X1</f>
        <v>37681</v>
      </c>
      <c r="Y2" s="4">
        <f>'Import OffPeak'!Y1</f>
        <v>37712</v>
      </c>
      <c r="Z2" s="4">
        <f>'Import OffPeak'!Z1</f>
        <v>37742</v>
      </c>
      <c r="AA2" s="4">
        <f>'Import OffPeak'!AA1</f>
        <v>37773</v>
      </c>
      <c r="AB2" s="4">
        <f>'Import OffPeak'!AB1</f>
        <v>37803</v>
      </c>
      <c r="AC2" s="4">
        <f>'Import OffPeak'!AC1</f>
        <v>37834</v>
      </c>
      <c r="AD2" s="4">
        <f>'Import OffPeak'!AD1</f>
        <v>37865</v>
      </c>
      <c r="AE2" s="4">
        <f>'Import OffPeak'!AE1</f>
        <v>37895</v>
      </c>
      <c r="AF2" s="4">
        <f>'Import OffPeak'!AF1</f>
        <v>37926</v>
      </c>
      <c r="AG2" s="4">
        <f>'Import OffPeak'!AG1</f>
        <v>37956</v>
      </c>
      <c r="AH2" s="4">
        <f>'Import OffPeak'!AH1</f>
        <v>37987</v>
      </c>
      <c r="AI2" s="4">
        <f>'Import OffPeak'!AI1</f>
        <v>38018</v>
      </c>
      <c r="AJ2" s="4">
        <f>'Import OffPeak'!AJ1</f>
        <v>38047</v>
      </c>
      <c r="AK2" s="4">
        <f>'Import OffPeak'!AK1</f>
        <v>38078</v>
      </c>
      <c r="AL2" s="4">
        <f>'Import OffPeak'!AL1</f>
        <v>38108</v>
      </c>
      <c r="AM2" s="4">
        <f>'Import OffPeak'!AM1</f>
        <v>38139</v>
      </c>
      <c r="AN2" s="4">
        <f>'Import OffPeak'!AN1</f>
        <v>38169</v>
      </c>
      <c r="AO2" s="4">
        <f>'Import OffPeak'!AO1</f>
        <v>38200</v>
      </c>
      <c r="AP2" s="4">
        <f>'Import OffPeak'!AP1</f>
        <v>38231</v>
      </c>
      <c r="AQ2" s="4">
        <f>'Import OffPeak'!AQ1</f>
        <v>38261</v>
      </c>
      <c r="AR2" s="4">
        <f>'Import OffPeak'!AR1</f>
        <v>38292</v>
      </c>
      <c r="AS2" s="4">
        <f>'Import OffPeak'!AS1</f>
        <v>38322</v>
      </c>
      <c r="AT2" s="4">
        <f>'Import OffPeak'!AT1</f>
        <v>38353</v>
      </c>
      <c r="AU2" s="4">
        <f>'Import OffPeak'!AU1</f>
        <v>38384</v>
      </c>
      <c r="AV2" s="4">
        <f>'Import OffPeak'!AV1</f>
        <v>38412</v>
      </c>
      <c r="AW2" s="4">
        <f>'Import OffPeak'!AW1</f>
        <v>38443</v>
      </c>
      <c r="AX2" s="4">
        <f>'Import OffPeak'!AX1</f>
        <v>38473</v>
      </c>
      <c r="AY2" s="4">
        <f>'Import OffPeak'!AY1</f>
        <v>38504</v>
      </c>
      <c r="AZ2" s="4">
        <f>'Import OffPeak'!AZ1</f>
        <v>38534</v>
      </c>
      <c r="BA2" s="4">
        <f>'Import OffPeak'!BA1</f>
        <v>38565</v>
      </c>
      <c r="BB2" s="4">
        <f>'Import OffPeak'!BB1</f>
        <v>38596</v>
      </c>
      <c r="BC2" s="4">
        <f>'Import OffPeak'!BC1</f>
        <v>38626</v>
      </c>
      <c r="BD2" s="4">
        <f>'Import OffPeak'!BD1</f>
        <v>38657</v>
      </c>
      <c r="BE2" s="4">
        <f>'Import OffPeak'!BE1</f>
        <v>38687</v>
      </c>
      <c r="BF2" s="4">
        <f>'Import OffPeak'!BF1</f>
        <v>38718</v>
      </c>
      <c r="BG2" s="4">
        <f>'Import OffPeak'!BG1</f>
        <v>38749</v>
      </c>
      <c r="BH2" s="4">
        <f>'Import OffPeak'!BH1</f>
        <v>38777</v>
      </c>
      <c r="BI2" s="4">
        <f>'Import OffPeak'!BI1</f>
        <v>38808</v>
      </c>
      <c r="BJ2" s="4">
        <f>'Import OffPeak'!BJ1</f>
        <v>38838</v>
      </c>
      <c r="BK2" s="4">
        <f>'Import OffPeak'!BK1</f>
        <v>38869</v>
      </c>
      <c r="BL2" s="4">
        <f>'Import OffPeak'!BL1</f>
        <v>38899</v>
      </c>
      <c r="BM2" s="4">
        <f>'Import OffPeak'!BM1</f>
        <v>38930</v>
      </c>
      <c r="BN2" s="4">
        <f>'Import OffPeak'!BN1</f>
        <v>38961</v>
      </c>
      <c r="BO2" s="4">
        <f>'Import OffPeak'!BO1</f>
        <v>38991</v>
      </c>
      <c r="BP2" s="4">
        <f>'Import OffPeak'!BP1</f>
        <v>39022</v>
      </c>
      <c r="BQ2" s="4">
        <f>'Import OffPeak'!BQ1</f>
        <v>39052</v>
      </c>
      <c r="BR2" s="4">
        <f>'Import OffPeak'!BR1</f>
        <v>39083</v>
      </c>
      <c r="BS2" s="4">
        <f>'Import OffPeak'!BS1</f>
        <v>39114</v>
      </c>
      <c r="BT2" s="4">
        <f>'Import OffPeak'!BT1</f>
        <v>39142</v>
      </c>
      <c r="BU2" s="4">
        <f>'Import OffPeak'!BU1</f>
        <v>39173</v>
      </c>
      <c r="BV2" s="4">
        <f>'Import OffPeak'!BV1</f>
        <v>39203</v>
      </c>
      <c r="BW2" s="4">
        <f>'Import OffPeak'!BW1</f>
        <v>39234</v>
      </c>
      <c r="BX2" s="4">
        <f>'Import OffPeak'!BX1</f>
        <v>39264</v>
      </c>
      <c r="BY2" s="4">
        <f>'Import OffPeak'!BY1</f>
        <v>39295</v>
      </c>
      <c r="BZ2" s="4">
        <f>'Import OffPeak'!BZ1</f>
        <v>39326</v>
      </c>
      <c r="CA2" s="4">
        <f>'Import OffPeak'!CA1</f>
        <v>39356</v>
      </c>
      <c r="CB2" s="4">
        <f>'Import OffPeak'!CB1</f>
        <v>39387</v>
      </c>
      <c r="CC2" s="4">
        <f>'Import OffPeak'!CC1</f>
        <v>39417</v>
      </c>
      <c r="CD2" s="4">
        <f>'Import OffPeak'!CD1</f>
        <v>39448</v>
      </c>
      <c r="CE2" s="4">
        <f>'Import OffPeak'!CE1</f>
        <v>39479</v>
      </c>
      <c r="CF2" s="4">
        <f>'Import OffPeak'!CF1</f>
        <v>39508</v>
      </c>
      <c r="CG2" s="4">
        <f>'Import OffPeak'!CG1</f>
        <v>39539</v>
      </c>
      <c r="CH2" s="4">
        <f>'Import OffPeak'!CH1</f>
        <v>39569</v>
      </c>
      <c r="CI2" s="4">
        <f>'Import OffPeak'!CI1</f>
        <v>39600</v>
      </c>
      <c r="CJ2" s="4">
        <f>'Import OffPeak'!CJ1</f>
        <v>39630</v>
      </c>
      <c r="CK2" s="4">
        <f>'Import OffPeak'!CK1</f>
        <v>39661</v>
      </c>
      <c r="CL2" s="4">
        <f>'Import OffPeak'!CL1</f>
        <v>39692</v>
      </c>
      <c r="CM2" s="4">
        <f>'Import OffPeak'!CM1</f>
        <v>39722</v>
      </c>
      <c r="CN2" s="4">
        <f>'Import OffPeak'!CN1</f>
        <v>39753</v>
      </c>
      <c r="CO2" s="4">
        <f>'Import OffPeak'!CO1</f>
        <v>39783</v>
      </c>
      <c r="CP2" s="4">
        <f>'Import OffPeak'!CP1</f>
        <v>39814</v>
      </c>
      <c r="CQ2" s="4">
        <f>'Import OffPeak'!CQ1</f>
        <v>39845</v>
      </c>
      <c r="CR2" s="4">
        <f>'Import OffPeak'!CR1</f>
        <v>39873</v>
      </c>
      <c r="CS2" s="4">
        <f>'Import OffPeak'!CS1</f>
        <v>39904</v>
      </c>
      <c r="CT2" s="4">
        <f>'Import OffPeak'!CT1</f>
        <v>39934</v>
      </c>
      <c r="CU2" s="4">
        <f>'Import OffPeak'!CU1</f>
        <v>39965</v>
      </c>
      <c r="CV2" s="4">
        <f>'Import OffPeak'!CV1</f>
        <v>39995</v>
      </c>
      <c r="CW2" s="4">
        <f>'Import OffPeak'!CW1</f>
        <v>40026</v>
      </c>
      <c r="CX2" s="4">
        <f>'Import OffPeak'!CX1</f>
        <v>40057</v>
      </c>
      <c r="CY2" s="4">
        <f>'Import OffPeak'!CY1</f>
        <v>40087</v>
      </c>
      <c r="CZ2" s="4">
        <f>'Import OffPeak'!CZ1</f>
        <v>40118</v>
      </c>
      <c r="DA2" s="4">
        <f>'Import OffPeak'!DA1</f>
        <v>40148</v>
      </c>
      <c r="DB2" s="4">
        <f>'Import OffPeak'!DB1</f>
        <v>40179</v>
      </c>
      <c r="DC2" s="4">
        <f>'Import OffPeak'!DC1</f>
        <v>40210</v>
      </c>
      <c r="DD2" s="4">
        <f>'Import OffPeak'!DD1</f>
        <v>40238</v>
      </c>
      <c r="DE2" s="4">
        <f>'Import OffPeak'!DE1</f>
        <v>40269</v>
      </c>
      <c r="DF2" s="4">
        <f>'Import OffPeak'!DF1</f>
        <v>40299</v>
      </c>
      <c r="DG2" s="4">
        <f>'Import OffPeak'!DG1</f>
        <v>40330</v>
      </c>
      <c r="DH2" s="4">
        <f>'Import OffPeak'!DH1</f>
        <v>40360</v>
      </c>
      <c r="DI2" s="4">
        <f>'Import OffPeak'!DI1</f>
        <v>40391</v>
      </c>
      <c r="DJ2" s="4">
        <f>'Import OffPeak'!DJ1</f>
        <v>40422</v>
      </c>
      <c r="DK2" s="4">
        <f>'Import OffPeak'!DK1</f>
        <v>40452</v>
      </c>
      <c r="DL2" s="4">
        <f>'Import OffPeak'!DL1</f>
        <v>40483</v>
      </c>
      <c r="DM2" s="4">
        <f>'Import OffPeak'!DM1</f>
        <v>40513</v>
      </c>
      <c r="DN2" s="4">
        <f>'Import OffPeak'!DN1</f>
        <v>40544</v>
      </c>
      <c r="DO2" s="4">
        <f>'Import OffPeak'!DO1</f>
        <v>40575</v>
      </c>
      <c r="DP2" s="4">
        <f>'Import OffPeak'!DP1</f>
        <v>40603</v>
      </c>
      <c r="DQ2" s="4">
        <f>'Import OffPeak'!DQ1</f>
        <v>40634</v>
      </c>
      <c r="DR2" s="4">
        <f>'Import OffPeak'!DR1</f>
        <v>40664</v>
      </c>
      <c r="DS2" s="4">
        <f>'Import OffPeak'!DS1</f>
        <v>40695</v>
      </c>
      <c r="DT2" s="4">
        <f>'Import OffPeak'!DT1</f>
        <v>40725</v>
      </c>
      <c r="DU2" s="4">
        <f>'Import OffPeak'!DU1</f>
        <v>40756</v>
      </c>
      <c r="DV2" s="4">
        <f>'Import OffPeak'!DV1</f>
        <v>40787</v>
      </c>
      <c r="DW2" s="4">
        <f>'Import OffPeak'!DW1</f>
        <v>40817</v>
      </c>
      <c r="DX2" s="4">
        <f>'Import OffPeak'!DX1</f>
        <v>40848</v>
      </c>
      <c r="DY2" s="4">
        <f>'Import OffPeak'!DY1</f>
        <v>40878</v>
      </c>
      <c r="DZ2" s="4">
        <f>'Import OffPeak'!DZ1</f>
        <v>40909</v>
      </c>
      <c r="EA2" s="4">
        <f>'Import OffPeak'!EA1</f>
        <v>40940</v>
      </c>
      <c r="EB2" s="4">
        <f>'Import OffPeak'!EB1</f>
        <v>40969</v>
      </c>
      <c r="EC2" s="4">
        <f>'Import OffPeak'!EC1</f>
        <v>41000</v>
      </c>
      <c r="ED2" s="4">
        <f>'Import OffPeak'!ED1</f>
        <v>41030</v>
      </c>
      <c r="EE2" s="4">
        <f>'Import OffPeak'!EE1</f>
        <v>41061</v>
      </c>
      <c r="EF2" s="4">
        <f>'Import OffPeak'!EF1</f>
        <v>41091</v>
      </c>
      <c r="EG2" s="4">
        <f>'Import OffPeak'!EG1</f>
        <v>41122</v>
      </c>
      <c r="EH2" s="4">
        <f>'Import OffPeak'!EH1</f>
        <v>41153</v>
      </c>
      <c r="EI2" s="4">
        <f>'Import OffPeak'!EI1</f>
        <v>41183</v>
      </c>
      <c r="EJ2" s="4">
        <f>'Import OffPeak'!EJ1</f>
        <v>41214</v>
      </c>
      <c r="EK2" s="4">
        <f>'Import OffPeak'!EK1</f>
        <v>41244</v>
      </c>
      <c r="EL2" s="4">
        <f>'Import OffPeak'!EL1</f>
        <v>41275</v>
      </c>
      <c r="EM2" s="4">
        <f>'Import OffPeak'!EM1</f>
        <v>41306</v>
      </c>
      <c r="EN2" s="4">
        <f>'Import OffPeak'!EN1</f>
        <v>41334</v>
      </c>
      <c r="EO2" s="4">
        <f>'Import OffPeak'!EO1</f>
        <v>41365</v>
      </c>
      <c r="EP2" s="4">
        <f>'Import OffPeak'!EP1</f>
        <v>41395</v>
      </c>
      <c r="EQ2" s="4">
        <f>'Import OffPeak'!EQ1</f>
        <v>41426</v>
      </c>
      <c r="ER2" s="4">
        <f>'Import OffPeak'!ER1</f>
        <v>41456</v>
      </c>
      <c r="ES2" s="4">
        <f>'Import OffPeak'!ES1</f>
        <v>41487</v>
      </c>
      <c r="ET2" s="4">
        <f>'Import OffPeak'!ET1</f>
        <v>41518</v>
      </c>
      <c r="EU2" s="4">
        <f>'Import OffPeak'!EU1</f>
        <v>41548</v>
      </c>
      <c r="EV2" s="4">
        <f>'Import OffPeak'!EV1</f>
        <v>41579</v>
      </c>
      <c r="EW2" s="4">
        <f>'Import OffPeak'!EW1</f>
        <v>41609</v>
      </c>
      <c r="EX2" s="4">
        <f>'Import OffPeak'!EX1</f>
        <v>41640</v>
      </c>
      <c r="EY2" s="4">
        <f>'Import OffPeak'!EY1</f>
        <v>41671</v>
      </c>
      <c r="EZ2" s="4">
        <f>'Import OffPeak'!EZ1</f>
        <v>41699</v>
      </c>
      <c r="FA2" s="4">
        <f>'Import OffPeak'!FA1</f>
        <v>41730</v>
      </c>
      <c r="FB2" s="4">
        <f>'Import OffPeak'!FB1</f>
        <v>41760</v>
      </c>
      <c r="FC2" s="4">
        <f>'Import OffPeak'!FC1</f>
        <v>41791</v>
      </c>
      <c r="FD2" s="4">
        <f>'Import OffPeak'!FD1</f>
        <v>41821</v>
      </c>
      <c r="FE2" s="4">
        <f>'Import OffPeak'!FE1</f>
        <v>41852</v>
      </c>
      <c r="FF2" s="4">
        <f>'Import OffPeak'!FF1</f>
        <v>41883</v>
      </c>
      <c r="FG2" s="4">
        <f>'Import OffPeak'!FG1</f>
        <v>41913</v>
      </c>
      <c r="FH2" s="4">
        <f>'Import OffPeak'!FH1</f>
        <v>41944</v>
      </c>
      <c r="FI2" s="4">
        <f>'Import OffPeak'!FI1</f>
        <v>41974</v>
      </c>
      <c r="FJ2" s="4">
        <f>'Import OffPeak'!FJ1</f>
        <v>42005</v>
      </c>
      <c r="FK2" s="4">
        <f>'Import OffPeak'!FK1</f>
        <v>42036</v>
      </c>
      <c r="FL2" s="4">
        <f>'Import OffPeak'!FL1</f>
        <v>42064</v>
      </c>
      <c r="FM2" s="4">
        <f>'Import OffPeak'!FM1</f>
        <v>42095</v>
      </c>
      <c r="FN2" s="4">
        <f>'Import OffPeak'!FN1</f>
        <v>42125</v>
      </c>
      <c r="FO2" s="4">
        <f>'Import OffPeak'!FO1</f>
        <v>42156</v>
      </c>
      <c r="FP2" s="4">
        <f>'Import OffPeak'!FP1</f>
        <v>42186</v>
      </c>
      <c r="FQ2" s="4">
        <f>'Import OffPeak'!FQ1</f>
        <v>42217</v>
      </c>
      <c r="FR2" s="4">
        <f>'Import OffPeak'!FR1</f>
        <v>42248</v>
      </c>
      <c r="FS2" s="4">
        <f>'Import OffPeak'!FS1</f>
        <v>42278</v>
      </c>
      <c r="FT2" s="4">
        <f>'Import OffPeak'!FT1</f>
        <v>42309</v>
      </c>
      <c r="FU2" s="4">
        <f>'Import OffPeak'!FU1</f>
        <v>42339</v>
      </c>
      <c r="FV2" s="4">
        <f>'Import OffPeak'!FV1</f>
        <v>42370</v>
      </c>
      <c r="FW2" s="4">
        <f>'Import OffPeak'!FW1</f>
        <v>42401</v>
      </c>
      <c r="FX2" s="4">
        <f>'Import OffPeak'!FX1</f>
        <v>42430</v>
      </c>
      <c r="FY2" s="4">
        <f>'Import OffPeak'!FY1</f>
        <v>42461</v>
      </c>
      <c r="FZ2" s="4">
        <f>'Import OffPeak'!FZ1</f>
        <v>42491</v>
      </c>
      <c r="GA2" s="4">
        <f>'Import OffPeak'!GA1</f>
        <v>42522</v>
      </c>
      <c r="GB2" s="4">
        <f>'Import OffPeak'!GB1</f>
        <v>42552</v>
      </c>
      <c r="GC2" s="4">
        <f>'Import OffPeak'!GC1</f>
        <v>42583</v>
      </c>
      <c r="GD2" s="4">
        <f>'Import OffPeak'!GD1</f>
        <v>42614</v>
      </c>
      <c r="GE2" s="4">
        <f>'Import OffPeak'!GE1</f>
        <v>42644</v>
      </c>
      <c r="GF2" s="4">
        <f>'Import OffPeak'!GF1</f>
        <v>42675</v>
      </c>
      <c r="GG2" s="4">
        <f>'Import OffPeak'!GG1</f>
        <v>42705</v>
      </c>
      <c r="GH2" s="4">
        <f>'Import OffPeak'!GH1</f>
        <v>42736</v>
      </c>
      <c r="GI2" s="4">
        <f>'Import OffPeak'!GI1</f>
        <v>42767</v>
      </c>
      <c r="GJ2" s="4">
        <f>'Import OffPeak'!GJ1</f>
        <v>42795</v>
      </c>
      <c r="GK2" s="4">
        <f>'Import OffPeak'!GK1</f>
        <v>42826</v>
      </c>
      <c r="GL2" s="4">
        <f>'Import OffPeak'!GL1</f>
        <v>42856</v>
      </c>
      <c r="GM2" s="4">
        <f>'Import OffPeak'!GM1</f>
        <v>42887</v>
      </c>
      <c r="GN2" s="4">
        <f>'Import OffPeak'!GN1</f>
        <v>42917</v>
      </c>
      <c r="GO2" s="4">
        <f>'Import OffPeak'!GO1</f>
        <v>42948</v>
      </c>
      <c r="GP2" s="4">
        <f>'Import OffPeak'!GP1</f>
        <v>42979</v>
      </c>
      <c r="GQ2" s="4">
        <f>'Import OffPeak'!GQ1</f>
        <v>43009</v>
      </c>
      <c r="GR2" s="4">
        <f>'Import OffPeak'!GR1</f>
        <v>43040</v>
      </c>
      <c r="GS2" s="4">
        <f>'Import OffPeak'!GS1</f>
        <v>43070</v>
      </c>
      <c r="GT2" s="4">
        <f>'Import OffPeak'!GT1</f>
        <v>43101</v>
      </c>
      <c r="GU2" s="4">
        <f>'Import OffPeak'!GU1</f>
        <v>43132</v>
      </c>
      <c r="GV2" s="4">
        <f>'Import OffPeak'!GV1</f>
        <v>43160</v>
      </c>
      <c r="GW2" s="4">
        <f>'Import OffPeak'!GW1</f>
        <v>43191</v>
      </c>
      <c r="GX2" s="4">
        <f>'Import OffPeak'!GX1</f>
        <v>43221</v>
      </c>
      <c r="GY2" s="4">
        <f>'Import OffPeak'!GY1</f>
        <v>43252</v>
      </c>
      <c r="GZ2" s="4">
        <f>'Import OffPeak'!GZ1</f>
        <v>43282</v>
      </c>
      <c r="HA2" s="4">
        <f>'Import OffPeak'!HA1</f>
        <v>43313</v>
      </c>
      <c r="HB2" s="4">
        <f>'Import OffPeak'!HB1</f>
        <v>43344</v>
      </c>
      <c r="HC2" s="4">
        <f>'Import OffPeak'!HC1</f>
        <v>43374</v>
      </c>
      <c r="HD2" s="4">
        <f>'Import OffPeak'!HD1</f>
        <v>43405</v>
      </c>
      <c r="HE2" s="4">
        <f>'Import OffPeak'!HE1</f>
        <v>43435</v>
      </c>
      <c r="HF2" s="4">
        <f>'Import OffPeak'!HF1</f>
        <v>43466</v>
      </c>
      <c r="HG2" s="4">
        <f>'Import OffPeak'!HG1</f>
        <v>43497</v>
      </c>
      <c r="HH2" s="4">
        <f>'Import OffPeak'!HH1</f>
        <v>43525</v>
      </c>
      <c r="HI2" s="4">
        <f>'Import OffPeak'!HI1</f>
        <v>43556</v>
      </c>
      <c r="HJ2" s="4">
        <f>'Import OffPeak'!HJ1</f>
        <v>43586</v>
      </c>
      <c r="HK2" s="4">
        <f>'Import OffPeak'!HK1</f>
        <v>43617</v>
      </c>
      <c r="HL2" s="4">
        <f>'Import OffPeak'!HL1</f>
        <v>43647</v>
      </c>
      <c r="HM2" s="4">
        <f>'Import OffPeak'!HM1</f>
        <v>43678</v>
      </c>
      <c r="HN2" s="4">
        <f>'Import OffPeak'!HN1</f>
        <v>43709</v>
      </c>
      <c r="HO2" s="4">
        <f>'Import OffPeak'!HO1</f>
        <v>43739</v>
      </c>
      <c r="HP2" s="4">
        <f>'Import OffPeak'!HP1</f>
        <v>43770</v>
      </c>
      <c r="HQ2" s="4">
        <f>'Import OffPeak'!HQ1</f>
        <v>43800</v>
      </c>
      <c r="HR2" s="4">
        <f>'Import OffPeak'!HR1</f>
        <v>43831</v>
      </c>
      <c r="HS2" s="4">
        <f>'Import OffPeak'!HS1</f>
        <v>43862</v>
      </c>
      <c r="HT2" s="4">
        <f>'Import OffPeak'!HT1</f>
        <v>43891</v>
      </c>
      <c r="HU2" s="4">
        <f>'Import OffPeak'!HU1</f>
        <v>43922</v>
      </c>
      <c r="HV2" s="4">
        <f>'Import OffPeak'!HV1</f>
        <v>43952</v>
      </c>
      <c r="HW2" s="4">
        <f>'Import OffPeak'!HW1</f>
        <v>43983</v>
      </c>
      <c r="HX2" s="4">
        <f>'Import OffPeak'!HX1</f>
        <v>44013</v>
      </c>
      <c r="HY2" s="4">
        <f>'Import OffPeak'!HY1</f>
        <v>44044</v>
      </c>
      <c r="HZ2" s="4">
        <f>'Import OffPeak'!HZ1</f>
        <v>44075</v>
      </c>
      <c r="IA2" s="4">
        <f>'Import OffPeak'!IA1</f>
        <v>44105</v>
      </c>
      <c r="IB2" s="4">
        <f>'Import OffPeak'!IB1</f>
        <v>44136</v>
      </c>
      <c r="IC2" s="4">
        <f>'Import OffPeak'!IC1</f>
        <v>44166</v>
      </c>
      <c r="ID2" s="4"/>
      <c r="IE2" s="4"/>
      <c r="IF2" s="4"/>
      <c r="IG2" s="4"/>
      <c r="IH2" s="4"/>
      <c r="II2" s="4"/>
    </row>
    <row r="3" spans="1:243">
      <c r="A3" s="3"/>
      <c r="B3" s="3">
        <f t="shared" ref="B3:AG3" si="8">IF(MONTH(B2)&lt;4,1,IF(MONTH(B2)&lt;7,2,IF(MONTH(B2)&lt;10,3,4)))</f>
        <v>2</v>
      </c>
      <c r="C3" s="3">
        <f t="shared" si="8"/>
        <v>2</v>
      </c>
      <c r="D3" s="3">
        <f t="shared" si="8"/>
        <v>3</v>
      </c>
      <c r="E3" s="3">
        <f t="shared" si="8"/>
        <v>3</v>
      </c>
      <c r="F3" s="3">
        <f t="shared" si="8"/>
        <v>3</v>
      </c>
      <c r="G3" s="3">
        <f t="shared" si="8"/>
        <v>4</v>
      </c>
      <c r="H3" s="3">
        <f t="shared" si="8"/>
        <v>4</v>
      </c>
      <c r="I3" s="3">
        <f t="shared" si="8"/>
        <v>4</v>
      </c>
      <c r="J3" s="3">
        <f t="shared" si="8"/>
        <v>1</v>
      </c>
      <c r="K3" s="3">
        <f t="shared" si="8"/>
        <v>1</v>
      </c>
      <c r="L3" s="3">
        <f t="shared" si="8"/>
        <v>1</v>
      </c>
      <c r="M3" s="3">
        <f t="shared" si="8"/>
        <v>2</v>
      </c>
      <c r="N3" s="3">
        <f t="shared" si="8"/>
        <v>2</v>
      </c>
      <c r="O3" s="3">
        <f t="shared" si="8"/>
        <v>2</v>
      </c>
      <c r="P3" s="3">
        <f t="shared" si="8"/>
        <v>3</v>
      </c>
      <c r="Q3" s="3">
        <f t="shared" si="8"/>
        <v>3</v>
      </c>
      <c r="R3" s="3">
        <f t="shared" si="8"/>
        <v>3</v>
      </c>
      <c r="S3" s="3">
        <f t="shared" si="8"/>
        <v>4</v>
      </c>
      <c r="T3" s="3">
        <f t="shared" si="8"/>
        <v>4</v>
      </c>
      <c r="U3" s="3">
        <f t="shared" si="8"/>
        <v>4</v>
      </c>
      <c r="V3" s="3">
        <f t="shared" si="8"/>
        <v>1</v>
      </c>
      <c r="W3" s="3">
        <f t="shared" si="8"/>
        <v>1</v>
      </c>
      <c r="X3" s="3">
        <f t="shared" si="8"/>
        <v>1</v>
      </c>
      <c r="Y3" s="3">
        <f t="shared" si="8"/>
        <v>2</v>
      </c>
      <c r="Z3" s="3">
        <f t="shared" si="8"/>
        <v>2</v>
      </c>
      <c r="AA3" s="3">
        <f t="shared" si="8"/>
        <v>2</v>
      </c>
      <c r="AB3" s="3">
        <f t="shared" si="8"/>
        <v>3</v>
      </c>
      <c r="AC3" s="3">
        <f t="shared" si="8"/>
        <v>3</v>
      </c>
      <c r="AD3" s="3">
        <f t="shared" si="8"/>
        <v>3</v>
      </c>
      <c r="AE3" s="3">
        <f t="shared" si="8"/>
        <v>4</v>
      </c>
      <c r="AF3" s="3">
        <f t="shared" si="8"/>
        <v>4</v>
      </c>
      <c r="AG3" s="3">
        <f t="shared" si="8"/>
        <v>4</v>
      </c>
      <c r="AH3" s="3">
        <f t="shared" ref="AH3:BM3" si="9">IF(MONTH(AH2)&lt;4,1,IF(MONTH(AH2)&lt;7,2,IF(MONTH(AH2)&lt;10,3,4)))</f>
        <v>1</v>
      </c>
      <c r="AI3" s="3">
        <f t="shared" si="9"/>
        <v>1</v>
      </c>
      <c r="AJ3" s="3">
        <f t="shared" si="9"/>
        <v>1</v>
      </c>
      <c r="AK3" s="3">
        <f t="shared" si="9"/>
        <v>2</v>
      </c>
      <c r="AL3" s="3">
        <f t="shared" si="9"/>
        <v>2</v>
      </c>
      <c r="AM3" s="3">
        <f t="shared" si="9"/>
        <v>2</v>
      </c>
      <c r="AN3" s="3">
        <f t="shared" si="9"/>
        <v>3</v>
      </c>
      <c r="AO3" s="3">
        <f t="shared" si="9"/>
        <v>3</v>
      </c>
      <c r="AP3" s="3">
        <f t="shared" si="9"/>
        <v>3</v>
      </c>
      <c r="AQ3" s="3">
        <f t="shared" si="9"/>
        <v>4</v>
      </c>
      <c r="AR3" s="3">
        <f t="shared" si="9"/>
        <v>4</v>
      </c>
      <c r="AS3" s="3">
        <f t="shared" si="9"/>
        <v>4</v>
      </c>
      <c r="AT3" s="3">
        <f t="shared" si="9"/>
        <v>1</v>
      </c>
      <c r="AU3" s="3">
        <f t="shared" si="9"/>
        <v>1</v>
      </c>
      <c r="AV3" s="3">
        <f t="shared" si="9"/>
        <v>1</v>
      </c>
      <c r="AW3" s="3">
        <f t="shared" si="9"/>
        <v>2</v>
      </c>
      <c r="AX3" s="3">
        <f t="shared" si="9"/>
        <v>2</v>
      </c>
      <c r="AY3" s="3">
        <f t="shared" si="9"/>
        <v>2</v>
      </c>
      <c r="AZ3" s="3">
        <f t="shared" si="9"/>
        <v>3</v>
      </c>
      <c r="BA3" s="3">
        <f t="shared" si="9"/>
        <v>3</v>
      </c>
      <c r="BB3" s="3">
        <f t="shared" si="9"/>
        <v>3</v>
      </c>
      <c r="BC3" s="3">
        <f t="shared" si="9"/>
        <v>4</v>
      </c>
      <c r="BD3" s="3">
        <f t="shared" si="9"/>
        <v>4</v>
      </c>
      <c r="BE3" s="3">
        <f t="shared" si="9"/>
        <v>4</v>
      </c>
      <c r="BF3" s="3">
        <f t="shared" si="9"/>
        <v>1</v>
      </c>
      <c r="BG3" s="3">
        <f t="shared" si="9"/>
        <v>1</v>
      </c>
      <c r="BH3" s="3">
        <f t="shared" si="9"/>
        <v>1</v>
      </c>
      <c r="BI3" s="3">
        <f t="shared" si="9"/>
        <v>2</v>
      </c>
      <c r="BJ3" s="3">
        <f t="shared" si="9"/>
        <v>2</v>
      </c>
      <c r="BK3" s="3">
        <f t="shared" si="9"/>
        <v>2</v>
      </c>
      <c r="BL3" s="3">
        <f t="shared" si="9"/>
        <v>3</v>
      </c>
      <c r="BM3" s="3">
        <f t="shared" si="9"/>
        <v>3</v>
      </c>
      <c r="BN3" s="3">
        <f t="shared" ref="BN3:CS3" si="10">IF(MONTH(BN2)&lt;4,1,IF(MONTH(BN2)&lt;7,2,IF(MONTH(BN2)&lt;10,3,4)))</f>
        <v>3</v>
      </c>
      <c r="BO3" s="3">
        <f t="shared" si="10"/>
        <v>4</v>
      </c>
      <c r="BP3" s="3">
        <f t="shared" si="10"/>
        <v>4</v>
      </c>
      <c r="BQ3" s="3">
        <f t="shared" si="10"/>
        <v>4</v>
      </c>
      <c r="BR3" s="3">
        <f t="shared" si="10"/>
        <v>1</v>
      </c>
      <c r="BS3" s="3">
        <f t="shared" si="10"/>
        <v>1</v>
      </c>
      <c r="BT3" s="3">
        <f t="shared" si="10"/>
        <v>1</v>
      </c>
      <c r="BU3" s="3">
        <f t="shared" si="10"/>
        <v>2</v>
      </c>
      <c r="BV3" s="3">
        <f t="shared" si="10"/>
        <v>2</v>
      </c>
      <c r="BW3" s="3">
        <f t="shared" si="10"/>
        <v>2</v>
      </c>
      <c r="BX3" s="3">
        <f t="shared" si="10"/>
        <v>3</v>
      </c>
      <c r="BY3" s="3">
        <f t="shared" si="10"/>
        <v>3</v>
      </c>
      <c r="BZ3" s="3">
        <f t="shared" si="10"/>
        <v>3</v>
      </c>
      <c r="CA3" s="3">
        <f t="shared" si="10"/>
        <v>4</v>
      </c>
      <c r="CB3" s="3">
        <f t="shared" si="10"/>
        <v>4</v>
      </c>
      <c r="CC3" s="3">
        <f t="shared" si="10"/>
        <v>4</v>
      </c>
      <c r="CD3" s="3">
        <f t="shared" si="10"/>
        <v>1</v>
      </c>
      <c r="CE3" s="3">
        <f t="shared" si="10"/>
        <v>1</v>
      </c>
      <c r="CF3" s="3">
        <f t="shared" si="10"/>
        <v>1</v>
      </c>
      <c r="CG3" s="3">
        <f t="shared" si="10"/>
        <v>2</v>
      </c>
      <c r="CH3" s="3">
        <f t="shared" si="10"/>
        <v>2</v>
      </c>
      <c r="CI3" s="3">
        <f t="shared" si="10"/>
        <v>2</v>
      </c>
      <c r="CJ3" s="3">
        <f t="shared" si="10"/>
        <v>3</v>
      </c>
      <c r="CK3" s="3">
        <f t="shared" si="10"/>
        <v>3</v>
      </c>
      <c r="CL3" s="3">
        <f t="shared" si="10"/>
        <v>3</v>
      </c>
      <c r="CM3" s="3">
        <f t="shared" si="10"/>
        <v>4</v>
      </c>
      <c r="CN3" s="3">
        <f t="shared" si="10"/>
        <v>4</v>
      </c>
      <c r="CO3" s="3">
        <f t="shared" si="10"/>
        <v>4</v>
      </c>
      <c r="CP3" s="3">
        <f t="shared" si="10"/>
        <v>1</v>
      </c>
      <c r="CQ3" s="3">
        <f t="shared" si="10"/>
        <v>1</v>
      </c>
      <c r="CR3" s="3">
        <f t="shared" si="10"/>
        <v>1</v>
      </c>
      <c r="CS3" s="3">
        <f t="shared" si="10"/>
        <v>2</v>
      </c>
      <c r="CT3" s="3">
        <f t="shared" ref="CT3:DY3" si="11">IF(MONTH(CT2)&lt;4,1,IF(MONTH(CT2)&lt;7,2,IF(MONTH(CT2)&lt;10,3,4)))</f>
        <v>2</v>
      </c>
      <c r="CU3" s="3">
        <f t="shared" si="11"/>
        <v>2</v>
      </c>
      <c r="CV3" s="3">
        <f t="shared" si="11"/>
        <v>3</v>
      </c>
      <c r="CW3" s="3">
        <f t="shared" si="11"/>
        <v>3</v>
      </c>
      <c r="CX3" s="3">
        <f t="shared" si="11"/>
        <v>3</v>
      </c>
      <c r="CY3" s="3">
        <f t="shared" si="11"/>
        <v>4</v>
      </c>
      <c r="CZ3" s="3">
        <f t="shared" si="11"/>
        <v>4</v>
      </c>
      <c r="DA3" s="3">
        <f t="shared" si="11"/>
        <v>4</v>
      </c>
      <c r="DB3" s="3">
        <f t="shared" si="11"/>
        <v>1</v>
      </c>
      <c r="DC3" s="3">
        <f t="shared" si="11"/>
        <v>1</v>
      </c>
      <c r="DD3" s="3">
        <f t="shared" si="11"/>
        <v>1</v>
      </c>
      <c r="DE3" s="3">
        <f t="shared" si="11"/>
        <v>2</v>
      </c>
      <c r="DF3" s="3">
        <f t="shared" si="11"/>
        <v>2</v>
      </c>
      <c r="DG3" s="3">
        <f t="shared" si="11"/>
        <v>2</v>
      </c>
      <c r="DH3" s="3">
        <f t="shared" si="11"/>
        <v>3</v>
      </c>
      <c r="DI3" s="3">
        <f t="shared" si="11"/>
        <v>3</v>
      </c>
      <c r="DJ3" s="3">
        <f t="shared" si="11"/>
        <v>3</v>
      </c>
      <c r="DK3" s="3">
        <f t="shared" si="11"/>
        <v>4</v>
      </c>
      <c r="DL3" s="3">
        <f t="shared" si="11"/>
        <v>4</v>
      </c>
      <c r="DM3" s="3">
        <f t="shared" si="11"/>
        <v>4</v>
      </c>
      <c r="DN3" s="3">
        <f t="shared" si="11"/>
        <v>1</v>
      </c>
      <c r="DO3" s="3">
        <f t="shared" si="11"/>
        <v>1</v>
      </c>
      <c r="DP3" s="3">
        <f t="shared" si="11"/>
        <v>1</v>
      </c>
      <c r="DQ3" s="3">
        <f t="shared" si="11"/>
        <v>2</v>
      </c>
      <c r="DR3" s="3">
        <f t="shared" si="11"/>
        <v>2</v>
      </c>
      <c r="DS3" s="3">
        <f t="shared" si="11"/>
        <v>2</v>
      </c>
      <c r="DT3" s="3">
        <f t="shared" si="11"/>
        <v>3</v>
      </c>
      <c r="DU3" s="3">
        <f t="shared" si="11"/>
        <v>3</v>
      </c>
      <c r="DV3" s="3">
        <f t="shared" si="11"/>
        <v>3</v>
      </c>
      <c r="DW3" s="3">
        <f t="shared" si="11"/>
        <v>4</v>
      </c>
      <c r="DX3" s="3">
        <f t="shared" si="11"/>
        <v>4</v>
      </c>
      <c r="DY3" s="3">
        <f t="shared" si="11"/>
        <v>4</v>
      </c>
      <c r="DZ3" s="3">
        <f t="shared" ref="DZ3:FE3" si="12">IF(MONTH(DZ2)&lt;4,1,IF(MONTH(DZ2)&lt;7,2,IF(MONTH(DZ2)&lt;10,3,4)))</f>
        <v>1</v>
      </c>
      <c r="EA3" s="3">
        <f t="shared" si="12"/>
        <v>1</v>
      </c>
      <c r="EB3" s="3">
        <f t="shared" si="12"/>
        <v>1</v>
      </c>
      <c r="EC3" s="3">
        <f t="shared" si="12"/>
        <v>2</v>
      </c>
      <c r="ED3" s="3">
        <f t="shared" si="12"/>
        <v>2</v>
      </c>
      <c r="EE3" s="3">
        <f t="shared" si="12"/>
        <v>2</v>
      </c>
      <c r="EF3" s="3">
        <f t="shared" si="12"/>
        <v>3</v>
      </c>
      <c r="EG3" s="3">
        <f t="shared" si="12"/>
        <v>3</v>
      </c>
      <c r="EH3" s="3">
        <f t="shared" si="12"/>
        <v>3</v>
      </c>
      <c r="EI3" s="3">
        <f t="shared" si="12"/>
        <v>4</v>
      </c>
      <c r="EJ3" s="3">
        <f t="shared" si="12"/>
        <v>4</v>
      </c>
      <c r="EK3" s="3">
        <f t="shared" si="12"/>
        <v>4</v>
      </c>
      <c r="EL3" s="3">
        <f t="shared" si="12"/>
        <v>1</v>
      </c>
      <c r="EM3" s="3">
        <f t="shared" si="12"/>
        <v>1</v>
      </c>
      <c r="EN3" s="3">
        <f t="shared" si="12"/>
        <v>1</v>
      </c>
      <c r="EO3" s="3">
        <f t="shared" si="12"/>
        <v>2</v>
      </c>
      <c r="EP3" s="3">
        <f t="shared" si="12"/>
        <v>2</v>
      </c>
      <c r="EQ3" s="3">
        <f t="shared" si="12"/>
        <v>2</v>
      </c>
      <c r="ER3" s="3">
        <f t="shared" si="12"/>
        <v>3</v>
      </c>
      <c r="ES3" s="3">
        <f t="shared" si="12"/>
        <v>3</v>
      </c>
      <c r="ET3" s="3">
        <f t="shared" si="12"/>
        <v>3</v>
      </c>
      <c r="EU3" s="3">
        <f t="shared" si="12"/>
        <v>4</v>
      </c>
      <c r="EV3" s="3">
        <f t="shared" si="12"/>
        <v>4</v>
      </c>
      <c r="EW3" s="3">
        <f t="shared" si="12"/>
        <v>4</v>
      </c>
      <c r="EX3" s="3">
        <f t="shared" si="12"/>
        <v>1</v>
      </c>
      <c r="EY3" s="3">
        <f t="shared" si="12"/>
        <v>1</v>
      </c>
      <c r="EZ3" s="3">
        <f t="shared" si="12"/>
        <v>1</v>
      </c>
      <c r="FA3" s="3">
        <f t="shared" si="12"/>
        <v>2</v>
      </c>
      <c r="FB3" s="3">
        <f t="shared" si="12"/>
        <v>2</v>
      </c>
      <c r="FC3" s="3">
        <f t="shared" si="12"/>
        <v>2</v>
      </c>
      <c r="FD3" s="3">
        <f t="shared" si="12"/>
        <v>3</v>
      </c>
      <c r="FE3" s="3">
        <f t="shared" si="12"/>
        <v>3</v>
      </c>
      <c r="FF3" s="3">
        <f t="shared" ref="FF3:FU3" si="13">IF(MONTH(FF2)&lt;4,1,IF(MONTH(FF2)&lt;7,2,IF(MONTH(FF2)&lt;10,3,4)))</f>
        <v>3</v>
      </c>
      <c r="FG3" s="3">
        <f t="shared" si="13"/>
        <v>4</v>
      </c>
      <c r="FH3" s="3">
        <f t="shared" si="13"/>
        <v>4</v>
      </c>
      <c r="FI3" s="3">
        <f t="shared" si="13"/>
        <v>4</v>
      </c>
      <c r="FJ3" s="3">
        <f t="shared" si="13"/>
        <v>1</v>
      </c>
      <c r="FK3" s="3">
        <f t="shared" si="13"/>
        <v>1</v>
      </c>
      <c r="FL3" s="3">
        <f t="shared" si="13"/>
        <v>1</v>
      </c>
      <c r="FM3" s="3">
        <f t="shared" si="13"/>
        <v>2</v>
      </c>
      <c r="FN3" s="3">
        <f t="shared" si="13"/>
        <v>2</v>
      </c>
      <c r="FO3" s="3">
        <f t="shared" si="13"/>
        <v>2</v>
      </c>
      <c r="FP3" s="3">
        <f t="shared" si="13"/>
        <v>3</v>
      </c>
      <c r="FQ3" s="3">
        <f t="shared" si="13"/>
        <v>3</v>
      </c>
      <c r="FR3" s="3">
        <f t="shared" si="13"/>
        <v>3</v>
      </c>
      <c r="FS3" s="3">
        <f t="shared" si="13"/>
        <v>4</v>
      </c>
      <c r="FT3" s="3">
        <f t="shared" si="13"/>
        <v>4</v>
      </c>
      <c r="FU3" s="3">
        <f t="shared" si="13"/>
        <v>4</v>
      </c>
      <c r="FV3">
        <f t="shared" ref="FV3:HG3" si="14">IF(MONTH(FV2)&lt;4,1,IF(MONTH(FV2)&lt;7,2,IF(MONTH(FV2)&lt;10,3,4)))</f>
        <v>1</v>
      </c>
      <c r="FW3">
        <f t="shared" si="14"/>
        <v>1</v>
      </c>
      <c r="FX3">
        <f t="shared" si="14"/>
        <v>1</v>
      </c>
      <c r="FY3">
        <f t="shared" si="14"/>
        <v>2</v>
      </c>
      <c r="FZ3">
        <f t="shared" si="14"/>
        <v>2</v>
      </c>
      <c r="GA3">
        <f t="shared" si="14"/>
        <v>2</v>
      </c>
      <c r="GB3">
        <f t="shared" si="14"/>
        <v>3</v>
      </c>
      <c r="GC3">
        <f t="shared" si="14"/>
        <v>3</v>
      </c>
      <c r="GD3">
        <f t="shared" si="14"/>
        <v>3</v>
      </c>
      <c r="GE3">
        <f t="shared" si="14"/>
        <v>4</v>
      </c>
      <c r="GF3">
        <f t="shared" si="14"/>
        <v>4</v>
      </c>
      <c r="GG3">
        <f t="shared" si="14"/>
        <v>4</v>
      </c>
      <c r="GH3">
        <f t="shared" si="14"/>
        <v>1</v>
      </c>
      <c r="GI3">
        <f t="shared" si="14"/>
        <v>1</v>
      </c>
      <c r="GJ3">
        <f t="shared" si="14"/>
        <v>1</v>
      </c>
      <c r="GK3">
        <f t="shared" si="14"/>
        <v>2</v>
      </c>
      <c r="GL3">
        <f t="shared" si="14"/>
        <v>2</v>
      </c>
      <c r="GM3">
        <f t="shared" si="14"/>
        <v>2</v>
      </c>
      <c r="GN3">
        <f t="shared" si="14"/>
        <v>3</v>
      </c>
      <c r="GO3">
        <f t="shared" si="14"/>
        <v>3</v>
      </c>
      <c r="GP3">
        <f t="shared" si="14"/>
        <v>3</v>
      </c>
      <c r="GQ3">
        <f t="shared" si="14"/>
        <v>4</v>
      </c>
      <c r="GR3">
        <f t="shared" si="14"/>
        <v>4</v>
      </c>
      <c r="GS3">
        <f t="shared" si="14"/>
        <v>4</v>
      </c>
      <c r="GT3">
        <f t="shared" si="14"/>
        <v>1</v>
      </c>
      <c r="GU3">
        <f t="shared" si="14"/>
        <v>1</v>
      </c>
      <c r="GV3">
        <f t="shared" si="14"/>
        <v>1</v>
      </c>
      <c r="GW3">
        <f t="shared" si="14"/>
        <v>2</v>
      </c>
      <c r="GX3">
        <f t="shared" si="14"/>
        <v>2</v>
      </c>
      <c r="GY3">
        <f t="shared" si="14"/>
        <v>2</v>
      </c>
      <c r="GZ3">
        <f t="shared" si="14"/>
        <v>3</v>
      </c>
      <c r="HA3">
        <f t="shared" si="14"/>
        <v>3</v>
      </c>
      <c r="HB3">
        <f t="shared" si="14"/>
        <v>3</v>
      </c>
      <c r="HC3">
        <f t="shared" si="14"/>
        <v>4</v>
      </c>
      <c r="HD3">
        <f t="shared" si="14"/>
        <v>4</v>
      </c>
      <c r="HE3">
        <f t="shared" si="14"/>
        <v>4</v>
      </c>
      <c r="HF3">
        <f t="shared" si="14"/>
        <v>1</v>
      </c>
      <c r="HG3">
        <f t="shared" si="14"/>
        <v>1</v>
      </c>
      <c r="HH3">
        <f t="shared" ref="HH3:IC3" si="15">IF(MONTH(HH2)&lt;4,1,IF(MONTH(HH2)&lt;7,2,IF(MONTH(HH2)&lt;10,3,4)))</f>
        <v>1</v>
      </c>
      <c r="HI3">
        <f t="shared" si="15"/>
        <v>2</v>
      </c>
      <c r="HJ3">
        <f t="shared" si="15"/>
        <v>2</v>
      </c>
      <c r="HK3">
        <f t="shared" si="15"/>
        <v>2</v>
      </c>
      <c r="HL3">
        <f t="shared" si="15"/>
        <v>3</v>
      </c>
      <c r="HM3">
        <f t="shared" si="15"/>
        <v>3</v>
      </c>
      <c r="HN3">
        <f t="shared" si="15"/>
        <v>3</v>
      </c>
      <c r="HO3">
        <f t="shared" si="15"/>
        <v>4</v>
      </c>
      <c r="HP3">
        <f t="shared" si="15"/>
        <v>4</v>
      </c>
      <c r="HQ3">
        <f t="shared" si="15"/>
        <v>4</v>
      </c>
      <c r="HR3">
        <f t="shared" si="15"/>
        <v>1</v>
      </c>
      <c r="HS3">
        <f t="shared" si="15"/>
        <v>1</v>
      </c>
      <c r="HT3">
        <f t="shared" si="15"/>
        <v>1</v>
      </c>
      <c r="HU3">
        <f t="shared" si="15"/>
        <v>2</v>
      </c>
      <c r="HV3">
        <f t="shared" si="15"/>
        <v>2</v>
      </c>
      <c r="HW3">
        <f t="shared" si="15"/>
        <v>2</v>
      </c>
      <c r="HX3">
        <f t="shared" si="15"/>
        <v>3</v>
      </c>
      <c r="HY3">
        <f t="shared" si="15"/>
        <v>3</v>
      </c>
      <c r="HZ3">
        <f t="shared" si="15"/>
        <v>3</v>
      </c>
      <c r="IA3">
        <f t="shared" si="15"/>
        <v>4</v>
      </c>
      <c r="IB3">
        <f t="shared" si="15"/>
        <v>4</v>
      </c>
      <c r="IC3">
        <f t="shared" si="15"/>
        <v>4</v>
      </c>
    </row>
    <row r="4" spans="1:243" ht="21" thickBot="1">
      <c r="A4" s="23">
        <f ca="1">IF(HOUR(NOW())&gt;15,NOW(),NOW()-IF(WEEKDAY(NOW())=2,2,0)-1)</f>
        <v>37215.421766782405</v>
      </c>
      <c r="B4" s="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</row>
    <row r="5" spans="1:243">
      <c r="A5" s="16" t="s">
        <v>0</v>
      </c>
      <c r="B5" s="9">
        <f t="shared" ref="B5:AG5" si="16">YEAR(B2)</f>
        <v>2001</v>
      </c>
      <c r="C5" s="9">
        <f t="shared" si="16"/>
        <v>2001</v>
      </c>
      <c r="D5" s="9">
        <f t="shared" si="16"/>
        <v>2001</v>
      </c>
      <c r="E5" s="9">
        <f t="shared" si="16"/>
        <v>2001</v>
      </c>
      <c r="F5" s="9">
        <f t="shared" si="16"/>
        <v>2001</v>
      </c>
      <c r="G5" s="9">
        <f t="shared" si="16"/>
        <v>2001</v>
      </c>
      <c r="H5" s="9">
        <f t="shared" si="16"/>
        <v>2001</v>
      </c>
      <c r="I5" s="9">
        <f t="shared" si="16"/>
        <v>2001</v>
      </c>
      <c r="J5" s="9">
        <f t="shared" si="16"/>
        <v>2002</v>
      </c>
      <c r="K5" s="9">
        <f t="shared" si="16"/>
        <v>2002</v>
      </c>
      <c r="L5" s="9">
        <f t="shared" si="16"/>
        <v>2002</v>
      </c>
      <c r="M5" s="9">
        <f t="shared" si="16"/>
        <v>2002</v>
      </c>
      <c r="N5" s="9">
        <f t="shared" si="16"/>
        <v>2002</v>
      </c>
      <c r="O5" s="9">
        <f t="shared" si="16"/>
        <v>2002</v>
      </c>
      <c r="P5" s="9">
        <f t="shared" si="16"/>
        <v>2002</v>
      </c>
      <c r="Q5" s="9">
        <f t="shared" si="16"/>
        <v>2002</v>
      </c>
      <c r="R5" s="9">
        <f t="shared" si="16"/>
        <v>2002</v>
      </c>
      <c r="S5" s="9">
        <f t="shared" si="16"/>
        <v>2002</v>
      </c>
      <c r="T5" s="9">
        <f t="shared" si="16"/>
        <v>2002</v>
      </c>
      <c r="U5" s="9">
        <f t="shared" si="16"/>
        <v>2002</v>
      </c>
      <c r="V5" s="9">
        <f t="shared" si="16"/>
        <v>2003</v>
      </c>
      <c r="W5" s="9">
        <f t="shared" si="16"/>
        <v>2003</v>
      </c>
      <c r="X5" s="9">
        <f t="shared" si="16"/>
        <v>2003</v>
      </c>
      <c r="Y5" s="9">
        <f t="shared" si="16"/>
        <v>2003</v>
      </c>
      <c r="Z5" s="9">
        <f t="shared" si="16"/>
        <v>2003</v>
      </c>
      <c r="AA5" s="9">
        <f t="shared" si="16"/>
        <v>2003</v>
      </c>
      <c r="AB5" s="9">
        <f t="shared" si="16"/>
        <v>2003</v>
      </c>
      <c r="AC5" s="9">
        <f t="shared" si="16"/>
        <v>2003</v>
      </c>
      <c r="AD5" s="9">
        <f t="shared" si="16"/>
        <v>2003</v>
      </c>
      <c r="AE5" s="9">
        <f t="shared" si="16"/>
        <v>2003</v>
      </c>
      <c r="AF5" s="9">
        <f t="shared" si="16"/>
        <v>2003</v>
      </c>
      <c r="AG5" s="9">
        <f t="shared" si="16"/>
        <v>2003</v>
      </c>
      <c r="AH5" s="9">
        <f t="shared" ref="AH5:BM5" si="17">YEAR(AH2)</f>
        <v>2004</v>
      </c>
      <c r="AI5" s="9">
        <f t="shared" si="17"/>
        <v>2004</v>
      </c>
      <c r="AJ5" s="9">
        <f t="shared" si="17"/>
        <v>2004</v>
      </c>
      <c r="AK5" s="9">
        <f t="shared" si="17"/>
        <v>2004</v>
      </c>
      <c r="AL5" s="9">
        <f t="shared" si="17"/>
        <v>2004</v>
      </c>
      <c r="AM5" s="9">
        <f t="shared" si="17"/>
        <v>2004</v>
      </c>
      <c r="AN5" s="9">
        <f t="shared" si="17"/>
        <v>2004</v>
      </c>
      <c r="AO5" s="9">
        <f t="shared" si="17"/>
        <v>2004</v>
      </c>
      <c r="AP5" s="9">
        <f t="shared" si="17"/>
        <v>2004</v>
      </c>
      <c r="AQ5" s="9">
        <f t="shared" si="17"/>
        <v>2004</v>
      </c>
      <c r="AR5" s="9">
        <f t="shared" si="17"/>
        <v>2004</v>
      </c>
      <c r="AS5" s="9">
        <f t="shared" si="17"/>
        <v>2004</v>
      </c>
      <c r="AT5" s="9">
        <f t="shared" si="17"/>
        <v>2005</v>
      </c>
      <c r="AU5" s="9">
        <f t="shared" si="17"/>
        <v>2005</v>
      </c>
      <c r="AV5" s="9">
        <f t="shared" si="17"/>
        <v>2005</v>
      </c>
      <c r="AW5" s="9">
        <f t="shared" si="17"/>
        <v>2005</v>
      </c>
      <c r="AX5" s="9">
        <f t="shared" si="17"/>
        <v>2005</v>
      </c>
      <c r="AY5" s="9">
        <f t="shared" si="17"/>
        <v>2005</v>
      </c>
      <c r="AZ5" s="9">
        <f t="shared" si="17"/>
        <v>2005</v>
      </c>
      <c r="BA5" s="9">
        <f t="shared" si="17"/>
        <v>2005</v>
      </c>
      <c r="BB5" s="9">
        <f t="shared" si="17"/>
        <v>2005</v>
      </c>
      <c r="BC5" s="9">
        <f t="shared" si="17"/>
        <v>2005</v>
      </c>
      <c r="BD5" s="9">
        <f t="shared" si="17"/>
        <v>2005</v>
      </c>
      <c r="BE5" s="9">
        <f t="shared" si="17"/>
        <v>2005</v>
      </c>
      <c r="BF5" s="9">
        <f t="shared" si="17"/>
        <v>2006</v>
      </c>
      <c r="BG5" s="9">
        <f t="shared" si="17"/>
        <v>2006</v>
      </c>
      <c r="BH5" s="9">
        <f t="shared" si="17"/>
        <v>2006</v>
      </c>
      <c r="BI5" s="9">
        <f t="shared" si="17"/>
        <v>2006</v>
      </c>
      <c r="BJ5" s="9">
        <f t="shared" si="17"/>
        <v>2006</v>
      </c>
      <c r="BK5" s="9">
        <f t="shared" si="17"/>
        <v>2006</v>
      </c>
      <c r="BL5" s="9">
        <f t="shared" si="17"/>
        <v>2006</v>
      </c>
      <c r="BM5" s="9">
        <f t="shared" si="17"/>
        <v>2006</v>
      </c>
      <c r="BN5" s="9">
        <f t="shared" ref="BN5:CS5" si="18">YEAR(BN2)</f>
        <v>2006</v>
      </c>
      <c r="BO5" s="9">
        <f t="shared" si="18"/>
        <v>2006</v>
      </c>
      <c r="BP5" s="9">
        <f t="shared" si="18"/>
        <v>2006</v>
      </c>
      <c r="BQ5" s="9">
        <f t="shared" si="18"/>
        <v>2006</v>
      </c>
      <c r="BR5" s="9">
        <f t="shared" si="18"/>
        <v>2007</v>
      </c>
      <c r="BS5" s="9">
        <f t="shared" si="18"/>
        <v>2007</v>
      </c>
      <c r="BT5" s="9">
        <f t="shared" si="18"/>
        <v>2007</v>
      </c>
      <c r="BU5" s="9">
        <f t="shared" si="18"/>
        <v>2007</v>
      </c>
      <c r="BV5" s="9">
        <f t="shared" si="18"/>
        <v>2007</v>
      </c>
      <c r="BW5" s="9">
        <f t="shared" si="18"/>
        <v>2007</v>
      </c>
      <c r="BX5" s="9">
        <f t="shared" si="18"/>
        <v>2007</v>
      </c>
      <c r="BY5" s="9">
        <f t="shared" si="18"/>
        <v>2007</v>
      </c>
      <c r="BZ5" s="9">
        <f t="shared" si="18"/>
        <v>2007</v>
      </c>
      <c r="CA5" s="9">
        <f t="shared" si="18"/>
        <v>2007</v>
      </c>
      <c r="CB5" s="9">
        <f t="shared" si="18"/>
        <v>2007</v>
      </c>
      <c r="CC5" s="9">
        <f t="shared" si="18"/>
        <v>2007</v>
      </c>
      <c r="CD5" s="9">
        <f t="shared" si="18"/>
        <v>2008</v>
      </c>
      <c r="CE5" s="9">
        <f t="shared" si="18"/>
        <v>2008</v>
      </c>
      <c r="CF5" s="9">
        <f t="shared" si="18"/>
        <v>2008</v>
      </c>
      <c r="CG5" s="9">
        <f t="shared" si="18"/>
        <v>2008</v>
      </c>
      <c r="CH5" s="9">
        <f t="shared" si="18"/>
        <v>2008</v>
      </c>
      <c r="CI5" s="9">
        <f t="shared" si="18"/>
        <v>2008</v>
      </c>
      <c r="CJ5" s="9">
        <f t="shared" si="18"/>
        <v>2008</v>
      </c>
      <c r="CK5" s="9">
        <f t="shared" si="18"/>
        <v>2008</v>
      </c>
      <c r="CL5" s="9">
        <f t="shared" si="18"/>
        <v>2008</v>
      </c>
      <c r="CM5" s="9">
        <f t="shared" si="18"/>
        <v>2008</v>
      </c>
      <c r="CN5" s="9">
        <f t="shared" si="18"/>
        <v>2008</v>
      </c>
      <c r="CO5" s="9">
        <f t="shared" si="18"/>
        <v>2008</v>
      </c>
      <c r="CP5" s="9">
        <f t="shared" si="18"/>
        <v>2009</v>
      </c>
      <c r="CQ5" s="9">
        <f t="shared" si="18"/>
        <v>2009</v>
      </c>
      <c r="CR5" s="9">
        <f t="shared" si="18"/>
        <v>2009</v>
      </c>
      <c r="CS5" s="9">
        <f t="shared" si="18"/>
        <v>2009</v>
      </c>
      <c r="CT5" s="9">
        <f t="shared" ref="CT5:DY5" si="19">YEAR(CT2)</f>
        <v>2009</v>
      </c>
      <c r="CU5" s="9">
        <f t="shared" si="19"/>
        <v>2009</v>
      </c>
      <c r="CV5" s="9">
        <f t="shared" si="19"/>
        <v>2009</v>
      </c>
      <c r="CW5" s="9">
        <f t="shared" si="19"/>
        <v>2009</v>
      </c>
      <c r="CX5" s="9">
        <f t="shared" si="19"/>
        <v>2009</v>
      </c>
      <c r="CY5" s="9">
        <f t="shared" si="19"/>
        <v>2009</v>
      </c>
      <c r="CZ5" s="9">
        <f t="shared" si="19"/>
        <v>2009</v>
      </c>
      <c r="DA5" s="9">
        <f t="shared" si="19"/>
        <v>2009</v>
      </c>
      <c r="DB5" s="9">
        <f t="shared" si="19"/>
        <v>2010</v>
      </c>
      <c r="DC5" s="9">
        <f t="shared" si="19"/>
        <v>2010</v>
      </c>
      <c r="DD5" s="9">
        <f t="shared" si="19"/>
        <v>2010</v>
      </c>
      <c r="DE5" s="9">
        <f t="shared" si="19"/>
        <v>2010</v>
      </c>
      <c r="DF5" s="9">
        <f t="shared" si="19"/>
        <v>2010</v>
      </c>
      <c r="DG5" s="9">
        <f t="shared" si="19"/>
        <v>2010</v>
      </c>
      <c r="DH5" s="9">
        <f t="shared" si="19"/>
        <v>2010</v>
      </c>
      <c r="DI5" s="9">
        <f t="shared" si="19"/>
        <v>2010</v>
      </c>
      <c r="DJ5" s="9">
        <f t="shared" si="19"/>
        <v>2010</v>
      </c>
      <c r="DK5" s="9">
        <f t="shared" si="19"/>
        <v>2010</v>
      </c>
      <c r="DL5" s="9">
        <f t="shared" si="19"/>
        <v>2010</v>
      </c>
      <c r="DM5" s="9">
        <f t="shared" si="19"/>
        <v>2010</v>
      </c>
      <c r="DN5" s="9">
        <f t="shared" si="19"/>
        <v>2011</v>
      </c>
      <c r="DO5" s="9">
        <f t="shared" si="19"/>
        <v>2011</v>
      </c>
      <c r="DP5" s="9">
        <f t="shared" si="19"/>
        <v>2011</v>
      </c>
      <c r="DQ5" s="9">
        <f t="shared" si="19"/>
        <v>2011</v>
      </c>
      <c r="DR5" s="9">
        <f t="shared" si="19"/>
        <v>2011</v>
      </c>
      <c r="DS5" s="9">
        <f t="shared" si="19"/>
        <v>2011</v>
      </c>
      <c r="DT5" s="9">
        <f t="shared" si="19"/>
        <v>2011</v>
      </c>
      <c r="DU5" s="9">
        <f t="shared" si="19"/>
        <v>2011</v>
      </c>
      <c r="DV5" s="9">
        <f t="shared" si="19"/>
        <v>2011</v>
      </c>
      <c r="DW5" s="9">
        <f t="shared" si="19"/>
        <v>2011</v>
      </c>
      <c r="DX5" s="9">
        <f t="shared" si="19"/>
        <v>2011</v>
      </c>
      <c r="DY5" s="9">
        <f t="shared" si="19"/>
        <v>2011</v>
      </c>
      <c r="DZ5" s="9">
        <f t="shared" ref="DZ5:FE5" si="20">YEAR(DZ2)</f>
        <v>2012</v>
      </c>
      <c r="EA5" s="9">
        <f t="shared" si="20"/>
        <v>2012</v>
      </c>
      <c r="EB5" s="9">
        <f t="shared" si="20"/>
        <v>2012</v>
      </c>
      <c r="EC5" s="9">
        <f t="shared" si="20"/>
        <v>2012</v>
      </c>
      <c r="ED5" s="9">
        <f t="shared" si="20"/>
        <v>2012</v>
      </c>
      <c r="EE5" s="9">
        <f t="shared" si="20"/>
        <v>2012</v>
      </c>
      <c r="EF5" s="9">
        <f t="shared" si="20"/>
        <v>2012</v>
      </c>
      <c r="EG5" s="9">
        <f t="shared" si="20"/>
        <v>2012</v>
      </c>
      <c r="EH5" s="9">
        <f t="shared" si="20"/>
        <v>2012</v>
      </c>
      <c r="EI5" s="9">
        <f t="shared" si="20"/>
        <v>2012</v>
      </c>
      <c r="EJ5" s="9">
        <f t="shared" si="20"/>
        <v>2012</v>
      </c>
      <c r="EK5" s="9">
        <f t="shared" si="20"/>
        <v>2012</v>
      </c>
      <c r="EL5" s="9">
        <f t="shared" si="20"/>
        <v>2013</v>
      </c>
      <c r="EM5" s="9">
        <f t="shared" si="20"/>
        <v>2013</v>
      </c>
      <c r="EN5" s="9">
        <f t="shared" si="20"/>
        <v>2013</v>
      </c>
      <c r="EO5" s="9">
        <f t="shared" si="20"/>
        <v>2013</v>
      </c>
      <c r="EP5" s="9">
        <f t="shared" si="20"/>
        <v>2013</v>
      </c>
      <c r="EQ5" s="9">
        <f t="shared" si="20"/>
        <v>2013</v>
      </c>
      <c r="ER5" s="9">
        <f t="shared" si="20"/>
        <v>2013</v>
      </c>
      <c r="ES5" s="9">
        <f t="shared" si="20"/>
        <v>2013</v>
      </c>
      <c r="ET5" s="9">
        <f t="shared" si="20"/>
        <v>2013</v>
      </c>
      <c r="EU5" s="9">
        <f t="shared" si="20"/>
        <v>2013</v>
      </c>
      <c r="EV5" s="9">
        <f t="shared" si="20"/>
        <v>2013</v>
      </c>
      <c r="EW5" s="9">
        <f t="shared" si="20"/>
        <v>2013</v>
      </c>
      <c r="EX5" s="9">
        <f t="shared" si="20"/>
        <v>2014</v>
      </c>
      <c r="EY5" s="9">
        <f t="shared" si="20"/>
        <v>2014</v>
      </c>
      <c r="EZ5" s="9">
        <f t="shared" si="20"/>
        <v>2014</v>
      </c>
      <c r="FA5" s="9">
        <f t="shared" si="20"/>
        <v>2014</v>
      </c>
      <c r="FB5" s="9">
        <f t="shared" si="20"/>
        <v>2014</v>
      </c>
      <c r="FC5" s="9">
        <f t="shared" si="20"/>
        <v>2014</v>
      </c>
      <c r="FD5" s="9">
        <f t="shared" si="20"/>
        <v>2014</v>
      </c>
      <c r="FE5" s="9">
        <f t="shared" si="20"/>
        <v>2014</v>
      </c>
      <c r="FF5" s="9">
        <f t="shared" ref="FF5:FU5" si="21">YEAR(FF2)</f>
        <v>2014</v>
      </c>
      <c r="FG5" s="9">
        <f t="shared" si="21"/>
        <v>2014</v>
      </c>
      <c r="FH5" s="9">
        <f t="shared" si="21"/>
        <v>2014</v>
      </c>
      <c r="FI5" s="9">
        <f t="shared" si="21"/>
        <v>2014</v>
      </c>
      <c r="FJ5" s="9">
        <f t="shared" si="21"/>
        <v>2015</v>
      </c>
      <c r="FK5" s="9">
        <f t="shared" si="21"/>
        <v>2015</v>
      </c>
      <c r="FL5" s="9">
        <f t="shared" si="21"/>
        <v>2015</v>
      </c>
      <c r="FM5" s="9">
        <f t="shared" si="21"/>
        <v>2015</v>
      </c>
      <c r="FN5" s="9">
        <f t="shared" si="21"/>
        <v>2015</v>
      </c>
      <c r="FO5" s="9">
        <f t="shared" si="21"/>
        <v>2015</v>
      </c>
      <c r="FP5" s="9">
        <f t="shared" si="21"/>
        <v>2015</v>
      </c>
      <c r="FQ5" s="9">
        <f t="shared" si="21"/>
        <v>2015</v>
      </c>
      <c r="FR5" s="9">
        <f t="shared" si="21"/>
        <v>2015</v>
      </c>
      <c r="FS5" s="9">
        <f t="shared" si="21"/>
        <v>2015</v>
      </c>
      <c r="FT5" s="9">
        <f t="shared" si="21"/>
        <v>2015</v>
      </c>
      <c r="FU5" s="9">
        <f t="shared" si="21"/>
        <v>2015</v>
      </c>
      <c r="FV5">
        <f t="shared" ref="FV5:HG5" si="22">YEAR(FV2)</f>
        <v>2016</v>
      </c>
      <c r="FW5">
        <f t="shared" si="22"/>
        <v>2016</v>
      </c>
      <c r="FX5">
        <f t="shared" si="22"/>
        <v>2016</v>
      </c>
      <c r="FY5">
        <f t="shared" si="22"/>
        <v>2016</v>
      </c>
      <c r="FZ5">
        <f t="shared" si="22"/>
        <v>2016</v>
      </c>
      <c r="GA5">
        <f t="shared" si="22"/>
        <v>2016</v>
      </c>
      <c r="GB5">
        <f t="shared" si="22"/>
        <v>2016</v>
      </c>
      <c r="GC5">
        <f t="shared" si="22"/>
        <v>2016</v>
      </c>
      <c r="GD5">
        <f t="shared" si="22"/>
        <v>2016</v>
      </c>
      <c r="GE5">
        <f t="shared" si="22"/>
        <v>2016</v>
      </c>
      <c r="GF5">
        <f t="shared" si="22"/>
        <v>2016</v>
      </c>
      <c r="GG5">
        <f t="shared" si="22"/>
        <v>2016</v>
      </c>
      <c r="GH5">
        <f t="shared" si="22"/>
        <v>2017</v>
      </c>
      <c r="GI5">
        <f t="shared" si="22"/>
        <v>2017</v>
      </c>
      <c r="GJ5">
        <f t="shared" si="22"/>
        <v>2017</v>
      </c>
      <c r="GK5">
        <f t="shared" si="22"/>
        <v>2017</v>
      </c>
      <c r="GL5">
        <f t="shared" si="22"/>
        <v>2017</v>
      </c>
      <c r="GM5">
        <f t="shared" si="22"/>
        <v>2017</v>
      </c>
      <c r="GN5">
        <f t="shared" si="22"/>
        <v>2017</v>
      </c>
      <c r="GO5">
        <f t="shared" si="22"/>
        <v>2017</v>
      </c>
      <c r="GP5">
        <f t="shared" si="22"/>
        <v>2017</v>
      </c>
      <c r="GQ5">
        <f t="shared" si="22"/>
        <v>2017</v>
      </c>
      <c r="GR5">
        <f t="shared" si="22"/>
        <v>2017</v>
      </c>
      <c r="GS5">
        <f t="shared" si="22"/>
        <v>2017</v>
      </c>
      <c r="GT5">
        <f t="shared" si="22"/>
        <v>2018</v>
      </c>
      <c r="GU5">
        <f t="shared" si="22"/>
        <v>2018</v>
      </c>
      <c r="GV5">
        <f t="shared" si="22"/>
        <v>2018</v>
      </c>
      <c r="GW5">
        <f t="shared" si="22"/>
        <v>2018</v>
      </c>
      <c r="GX5">
        <f t="shared" si="22"/>
        <v>2018</v>
      </c>
      <c r="GY5">
        <f t="shared" si="22"/>
        <v>2018</v>
      </c>
      <c r="GZ5">
        <f t="shared" si="22"/>
        <v>2018</v>
      </c>
      <c r="HA5">
        <f t="shared" si="22"/>
        <v>2018</v>
      </c>
      <c r="HB5">
        <f t="shared" si="22"/>
        <v>2018</v>
      </c>
      <c r="HC5">
        <f t="shared" si="22"/>
        <v>2018</v>
      </c>
      <c r="HD5">
        <f t="shared" si="22"/>
        <v>2018</v>
      </c>
      <c r="HE5">
        <f t="shared" si="22"/>
        <v>2018</v>
      </c>
      <c r="HF5">
        <f t="shared" si="22"/>
        <v>2019</v>
      </c>
      <c r="HG5">
        <f t="shared" si="22"/>
        <v>2019</v>
      </c>
      <c r="HH5">
        <f t="shared" ref="HH5:HZ5" si="23">YEAR(HH2)</f>
        <v>2019</v>
      </c>
      <c r="HI5">
        <f t="shared" si="23"/>
        <v>2019</v>
      </c>
      <c r="HJ5">
        <f t="shared" si="23"/>
        <v>2019</v>
      </c>
      <c r="HK5">
        <f t="shared" si="23"/>
        <v>2019</v>
      </c>
      <c r="HL5">
        <f t="shared" si="23"/>
        <v>2019</v>
      </c>
      <c r="HM5">
        <f t="shared" si="23"/>
        <v>2019</v>
      </c>
      <c r="HN5">
        <f t="shared" si="23"/>
        <v>2019</v>
      </c>
      <c r="HO5">
        <f t="shared" si="23"/>
        <v>2019</v>
      </c>
      <c r="HP5">
        <f t="shared" si="23"/>
        <v>2019</v>
      </c>
      <c r="HQ5">
        <f t="shared" si="23"/>
        <v>2019</v>
      </c>
      <c r="HR5">
        <f t="shared" si="23"/>
        <v>2020</v>
      </c>
      <c r="HS5">
        <f t="shared" si="23"/>
        <v>2020</v>
      </c>
      <c r="HT5">
        <f t="shared" si="23"/>
        <v>2020</v>
      </c>
      <c r="HU5">
        <f t="shared" si="23"/>
        <v>2020</v>
      </c>
      <c r="HV5">
        <f t="shared" si="23"/>
        <v>2020</v>
      </c>
      <c r="HW5">
        <f t="shared" si="23"/>
        <v>2020</v>
      </c>
      <c r="HX5">
        <f t="shared" si="23"/>
        <v>2020</v>
      </c>
      <c r="HY5">
        <f t="shared" si="23"/>
        <v>2020</v>
      </c>
      <c r="HZ5">
        <f t="shared" si="23"/>
        <v>2020</v>
      </c>
      <c r="IA5">
        <f>YEAR(IA2)</f>
        <v>2020</v>
      </c>
      <c r="IB5">
        <f>YEAR(IB2)</f>
        <v>2020</v>
      </c>
      <c r="IC5">
        <f>YEAR(IC2)</f>
        <v>2020</v>
      </c>
    </row>
    <row r="6" spans="1:243" ht="18" thickBot="1">
      <c r="A6" s="17" t="s">
        <v>1</v>
      </c>
      <c r="B6" s="10" t="str">
        <f t="shared" ref="B6:AG6" si="24">CHOOSE(MONTH(B2),"Jan","Feb","Mar","Apr","May","Jun","Jul","Aug","Sep","Oct","Nov","Dec")</f>
        <v>May</v>
      </c>
      <c r="C6" s="10" t="str">
        <f t="shared" si="24"/>
        <v>Jun</v>
      </c>
      <c r="D6" s="10" t="str">
        <f t="shared" si="24"/>
        <v>Jul</v>
      </c>
      <c r="E6" s="10" t="str">
        <f t="shared" si="24"/>
        <v>Aug</v>
      </c>
      <c r="F6" s="10" t="str">
        <f t="shared" si="24"/>
        <v>Sep</v>
      </c>
      <c r="G6" s="10" t="str">
        <f t="shared" si="24"/>
        <v>Oct</v>
      </c>
      <c r="H6" s="10" t="str">
        <f t="shared" si="24"/>
        <v>Nov</v>
      </c>
      <c r="I6" s="10" t="str">
        <f t="shared" si="24"/>
        <v>Dec</v>
      </c>
      <c r="J6" s="10" t="str">
        <f t="shared" si="24"/>
        <v>Jan</v>
      </c>
      <c r="K6" s="10" t="str">
        <f t="shared" si="24"/>
        <v>Feb</v>
      </c>
      <c r="L6" s="10" t="str">
        <f t="shared" si="24"/>
        <v>Mar</v>
      </c>
      <c r="M6" s="10" t="str">
        <f t="shared" si="24"/>
        <v>Apr</v>
      </c>
      <c r="N6" s="10" t="str">
        <f t="shared" si="24"/>
        <v>May</v>
      </c>
      <c r="O6" s="10" t="str">
        <f t="shared" si="24"/>
        <v>Jun</v>
      </c>
      <c r="P6" s="10" t="str">
        <f t="shared" si="24"/>
        <v>Jul</v>
      </c>
      <c r="Q6" s="10" t="str">
        <f t="shared" si="24"/>
        <v>Aug</v>
      </c>
      <c r="R6" s="10" t="str">
        <f t="shared" si="24"/>
        <v>Sep</v>
      </c>
      <c r="S6" s="10" t="str">
        <f t="shared" si="24"/>
        <v>Oct</v>
      </c>
      <c r="T6" s="10" t="str">
        <f t="shared" si="24"/>
        <v>Nov</v>
      </c>
      <c r="U6" s="10" t="str">
        <f t="shared" si="24"/>
        <v>Dec</v>
      </c>
      <c r="V6" s="10" t="str">
        <f t="shared" si="24"/>
        <v>Jan</v>
      </c>
      <c r="W6" s="10" t="str">
        <f t="shared" si="24"/>
        <v>Feb</v>
      </c>
      <c r="X6" s="10" t="str">
        <f t="shared" si="24"/>
        <v>Mar</v>
      </c>
      <c r="Y6" s="10" t="str">
        <f t="shared" si="24"/>
        <v>Apr</v>
      </c>
      <c r="Z6" s="10" t="str">
        <f t="shared" si="24"/>
        <v>May</v>
      </c>
      <c r="AA6" s="10" t="str">
        <f t="shared" si="24"/>
        <v>Jun</v>
      </c>
      <c r="AB6" s="10" t="str">
        <f t="shared" si="24"/>
        <v>Jul</v>
      </c>
      <c r="AC6" s="10" t="str">
        <f t="shared" si="24"/>
        <v>Aug</v>
      </c>
      <c r="AD6" s="10" t="str">
        <f t="shared" si="24"/>
        <v>Sep</v>
      </c>
      <c r="AE6" s="10" t="str">
        <f t="shared" si="24"/>
        <v>Oct</v>
      </c>
      <c r="AF6" s="10" t="str">
        <f t="shared" si="24"/>
        <v>Nov</v>
      </c>
      <c r="AG6" s="10" t="str">
        <f t="shared" si="24"/>
        <v>Dec</v>
      </c>
      <c r="AH6" s="10" t="str">
        <f t="shared" ref="AH6:BM6" si="25">CHOOSE(MONTH(AH2),"Jan","Feb","Mar","Apr","May","Jun","Jul","Aug","Sep","Oct","Nov","Dec")</f>
        <v>Jan</v>
      </c>
      <c r="AI6" s="10" t="str">
        <f t="shared" si="25"/>
        <v>Feb</v>
      </c>
      <c r="AJ6" s="10" t="str">
        <f t="shared" si="25"/>
        <v>Mar</v>
      </c>
      <c r="AK6" s="10" t="str">
        <f t="shared" si="25"/>
        <v>Apr</v>
      </c>
      <c r="AL6" s="10" t="str">
        <f t="shared" si="25"/>
        <v>May</v>
      </c>
      <c r="AM6" s="10" t="str">
        <f t="shared" si="25"/>
        <v>Jun</v>
      </c>
      <c r="AN6" s="10" t="str">
        <f t="shared" si="25"/>
        <v>Jul</v>
      </c>
      <c r="AO6" s="10" t="str">
        <f t="shared" si="25"/>
        <v>Aug</v>
      </c>
      <c r="AP6" s="10" t="str">
        <f t="shared" si="25"/>
        <v>Sep</v>
      </c>
      <c r="AQ6" s="10" t="str">
        <f t="shared" si="25"/>
        <v>Oct</v>
      </c>
      <c r="AR6" s="10" t="str">
        <f t="shared" si="25"/>
        <v>Nov</v>
      </c>
      <c r="AS6" s="10" t="str">
        <f t="shared" si="25"/>
        <v>Dec</v>
      </c>
      <c r="AT6" s="10" t="str">
        <f t="shared" si="25"/>
        <v>Jan</v>
      </c>
      <c r="AU6" s="10" t="str">
        <f t="shared" si="25"/>
        <v>Feb</v>
      </c>
      <c r="AV6" s="10" t="str">
        <f t="shared" si="25"/>
        <v>Mar</v>
      </c>
      <c r="AW6" s="10" t="str">
        <f t="shared" si="25"/>
        <v>Apr</v>
      </c>
      <c r="AX6" s="10" t="str">
        <f t="shared" si="25"/>
        <v>May</v>
      </c>
      <c r="AY6" s="10" t="str">
        <f t="shared" si="25"/>
        <v>Jun</v>
      </c>
      <c r="AZ6" s="10" t="str">
        <f t="shared" si="25"/>
        <v>Jul</v>
      </c>
      <c r="BA6" s="10" t="str">
        <f t="shared" si="25"/>
        <v>Aug</v>
      </c>
      <c r="BB6" s="10" t="str">
        <f t="shared" si="25"/>
        <v>Sep</v>
      </c>
      <c r="BC6" s="10" t="str">
        <f t="shared" si="25"/>
        <v>Oct</v>
      </c>
      <c r="BD6" s="10" t="str">
        <f t="shared" si="25"/>
        <v>Nov</v>
      </c>
      <c r="BE6" s="10" t="str">
        <f t="shared" si="25"/>
        <v>Dec</v>
      </c>
      <c r="BF6" s="10" t="str">
        <f t="shared" si="25"/>
        <v>Jan</v>
      </c>
      <c r="BG6" s="10" t="str">
        <f t="shared" si="25"/>
        <v>Feb</v>
      </c>
      <c r="BH6" s="10" t="str">
        <f t="shared" si="25"/>
        <v>Mar</v>
      </c>
      <c r="BI6" s="10" t="str">
        <f t="shared" si="25"/>
        <v>Apr</v>
      </c>
      <c r="BJ6" s="10" t="str">
        <f t="shared" si="25"/>
        <v>May</v>
      </c>
      <c r="BK6" s="10" t="str">
        <f t="shared" si="25"/>
        <v>Jun</v>
      </c>
      <c r="BL6" s="10" t="str">
        <f t="shared" si="25"/>
        <v>Jul</v>
      </c>
      <c r="BM6" s="10" t="str">
        <f t="shared" si="25"/>
        <v>Aug</v>
      </c>
      <c r="BN6" s="10" t="str">
        <f t="shared" ref="BN6:CS6" si="26">CHOOSE(MONTH(BN2),"Jan","Feb","Mar","Apr","May","Jun","Jul","Aug","Sep","Oct","Nov","Dec")</f>
        <v>Sep</v>
      </c>
      <c r="BO6" s="10" t="str">
        <f t="shared" si="26"/>
        <v>Oct</v>
      </c>
      <c r="BP6" s="10" t="str">
        <f t="shared" si="26"/>
        <v>Nov</v>
      </c>
      <c r="BQ6" s="10" t="str">
        <f t="shared" si="26"/>
        <v>Dec</v>
      </c>
      <c r="BR6" s="10" t="str">
        <f t="shared" si="26"/>
        <v>Jan</v>
      </c>
      <c r="BS6" s="10" t="str">
        <f t="shared" si="26"/>
        <v>Feb</v>
      </c>
      <c r="BT6" s="10" t="str">
        <f t="shared" si="26"/>
        <v>Mar</v>
      </c>
      <c r="BU6" s="10" t="str">
        <f t="shared" si="26"/>
        <v>Apr</v>
      </c>
      <c r="BV6" s="10" t="str">
        <f t="shared" si="26"/>
        <v>May</v>
      </c>
      <c r="BW6" s="10" t="str">
        <f t="shared" si="26"/>
        <v>Jun</v>
      </c>
      <c r="BX6" s="10" t="str">
        <f t="shared" si="26"/>
        <v>Jul</v>
      </c>
      <c r="BY6" s="10" t="str">
        <f t="shared" si="26"/>
        <v>Aug</v>
      </c>
      <c r="BZ6" s="10" t="str">
        <f t="shared" si="26"/>
        <v>Sep</v>
      </c>
      <c r="CA6" s="10" t="str">
        <f t="shared" si="26"/>
        <v>Oct</v>
      </c>
      <c r="CB6" s="10" t="str">
        <f t="shared" si="26"/>
        <v>Nov</v>
      </c>
      <c r="CC6" s="10" t="str">
        <f t="shared" si="26"/>
        <v>Dec</v>
      </c>
      <c r="CD6" s="10" t="str">
        <f t="shared" si="26"/>
        <v>Jan</v>
      </c>
      <c r="CE6" s="10" t="str">
        <f t="shared" si="26"/>
        <v>Feb</v>
      </c>
      <c r="CF6" s="10" t="str">
        <f t="shared" si="26"/>
        <v>Mar</v>
      </c>
      <c r="CG6" s="10" t="str">
        <f t="shared" si="26"/>
        <v>Apr</v>
      </c>
      <c r="CH6" s="10" t="str">
        <f t="shared" si="26"/>
        <v>May</v>
      </c>
      <c r="CI6" s="10" t="str">
        <f t="shared" si="26"/>
        <v>Jun</v>
      </c>
      <c r="CJ6" s="10" t="str">
        <f t="shared" si="26"/>
        <v>Jul</v>
      </c>
      <c r="CK6" s="10" t="str">
        <f t="shared" si="26"/>
        <v>Aug</v>
      </c>
      <c r="CL6" s="10" t="str">
        <f t="shared" si="26"/>
        <v>Sep</v>
      </c>
      <c r="CM6" s="10" t="str">
        <f t="shared" si="26"/>
        <v>Oct</v>
      </c>
      <c r="CN6" s="10" t="str">
        <f t="shared" si="26"/>
        <v>Nov</v>
      </c>
      <c r="CO6" s="10" t="str">
        <f t="shared" si="26"/>
        <v>Dec</v>
      </c>
      <c r="CP6" s="10" t="str">
        <f t="shared" si="26"/>
        <v>Jan</v>
      </c>
      <c r="CQ6" s="10" t="str">
        <f t="shared" si="26"/>
        <v>Feb</v>
      </c>
      <c r="CR6" s="10" t="str">
        <f t="shared" si="26"/>
        <v>Mar</v>
      </c>
      <c r="CS6" s="10" t="str">
        <f t="shared" si="26"/>
        <v>Apr</v>
      </c>
      <c r="CT6" s="10" t="str">
        <f t="shared" ref="CT6:DY6" si="27">CHOOSE(MONTH(CT2),"Jan","Feb","Mar","Apr","May","Jun","Jul","Aug","Sep","Oct","Nov","Dec")</f>
        <v>May</v>
      </c>
      <c r="CU6" s="10" t="str">
        <f t="shared" si="27"/>
        <v>Jun</v>
      </c>
      <c r="CV6" s="10" t="str">
        <f t="shared" si="27"/>
        <v>Jul</v>
      </c>
      <c r="CW6" s="10" t="str">
        <f t="shared" si="27"/>
        <v>Aug</v>
      </c>
      <c r="CX6" s="10" t="str">
        <f t="shared" si="27"/>
        <v>Sep</v>
      </c>
      <c r="CY6" s="10" t="str">
        <f t="shared" si="27"/>
        <v>Oct</v>
      </c>
      <c r="CZ6" s="10" t="str">
        <f t="shared" si="27"/>
        <v>Nov</v>
      </c>
      <c r="DA6" s="10" t="str">
        <f t="shared" si="27"/>
        <v>Dec</v>
      </c>
      <c r="DB6" s="10" t="str">
        <f t="shared" si="27"/>
        <v>Jan</v>
      </c>
      <c r="DC6" s="10" t="str">
        <f t="shared" si="27"/>
        <v>Feb</v>
      </c>
      <c r="DD6" s="10" t="str">
        <f t="shared" si="27"/>
        <v>Mar</v>
      </c>
      <c r="DE6" s="10" t="str">
        <f t="shared" si="27"/>
        <v>Apr</v>
      </c>
      <c r="DF6" s="10" t="str">
        <f t="shared" si="27"/>
        <v>May</v>
      </c>
      <c r="DG6" s="10" t="str">
        <f t="shared" si="27"/>
        <v>Jun</v>
      </c>
      <c r="DH6" s="10" t="str">
        <f t="shared" si="27"/>
        <v>Jul</v>
      </c>
      <c r="DI6" s="10" t="str">
        <f t="shared" si="27"/>
        <v>Aug</v>
      </c>
      <c r="DJ6" s="10" t="str">
        <f t="shared" si="27"/>
        <v>Sep</v>
      </c>
      <c r="DK6" s="10" t="str">
        <f t="shared" si="27"/>
        <v>Oct</v>
      </c>
      <c r="DL6" s="10" t="str">
        <f t="shared" si="27"/>
        <v>Nov</v>
      </c>
      <c r="DM6" s="10" t="str">
        <f t="shared" si="27"/>
        <v>Dec</v>
      </c>
      <c r="DN6" s="10" t="str">
        <f t="shared" si="27"/>
        <v>Jan</v>
      </c>
      <c r="DO6" s="10" t="str">
        <f t="shared" si="27"/>
        <v>Feb</v>
      </c>
      <c r="DP6" s="10" t="str">
        <f t="shared" si="27"/>
        <v>Mar</v>
      </c>
      <c r="DQ6" s="10" t="str">
        <f t="shared" si="27"/>
        <v>Apr</v>
      </c>
      <c r="DR6" s="10" t="str">
        <f t="shared" si="27"/>
        <v>May</v>
      </c>
      <c r="DS6" s="10" t="str">
        <f t="shared" si="27"/>
        <v>Jun</v>
      </c>
      <c r="DT6" s="10" t="str">
        <f t="shared" si="27"/>
        <v>Jul</v>
      </c>
      <c r="DU6" s="10" t="str">
        <f t="shared" si="27"/>
        <v>Aug</v>
      </c>
      <c r="DV6" s="10" t="str">
        <f t="shared" si="27"/>
        <v>Sep</v>
      </c>
      <c r="DW6" s="10" t="str">
        <f t="shared" si="27"/>
        <v>Oct</v>
      </c>
      <c r="DX6" s="10" t="str">
        <f t="shared" si="27"/>
        <v>Nov</v>
      </c>
      <c r="DY6" s="10" t="str">
        <f t="shared" si="27"/>
        <v>Dec</v>
      </c>
      <c r="DZ6" s="10" t="str">
        <f t="shared" ref="DZ6:FE6" si="28">CHOOSE(MONTH(DZ2),"Jan","Feb","Mar","Apr","May","Jun","Jul","Aug","Sep","Oct","Nov","Dec")</f>
        <v>Jan</v>
      </c>
      <c r="EA6" s="10" t="str">
        <f t="shared" si="28"/>
        <v>Feb</v>
      </c>
      <c r="EB6" s="10" t="str">
        <f t="shared" si="28"/>
        <v>Mar</v>
      </c>
      <c r="EC6" s="10" t="str">
        <f t="shared" si="28"/>
        <v>Apr</v>
      </c>
      <c r="ED6" s="10" t="str">
        <f t="shared" si="28"/>
        <v>May</v>
      </c>
      <c r="EE6" s="10" t="str">
        <f t="shared" si="28"/>
        <v>Jun</v>
      </c>
      <c r="EF6" s="10" t="str">
        <f t="shared" si="28"/>
        <v>Jul</v>
      </c>
      <c r="EG6" s="10" t="str">
        <f t="shared" si="28"/>
        <v>Aug</v>
      </c>
      <c r="EH6" s="10" t="str">
        <f t="shared" si="28"/>
        <v>Sep</v>
      </c>
      <c r="EI6" s="10" t="str">
        <f t="shared" si="28"/>
        <v>Oct</v>
      </c>
      <c r="EJ6" s="10" t="str">
        <f t="shared" si="28"/>
        <v>Nov</v>
      </c>
      <c r="EK6" s="10" t="str">
        <f t="shared" si="28"/>
        <v>Dec</v>
      </c>
      <c r="EL6" s="10" t="str">
        <f t="shared" si="28"/>
        <v>Jan</v>
      </c>
      <c r="EM6" s="10" t="str">
        <f t="shared" si="28"/>
        <v>Feb</v>
      </c>
      <c r="EN6" s="10" t="str">
        <f t="shared" si="28"/>
        <v>Mar</v>
      </c>
      <c r="EO6" s="10" t="str">
        <f t="shared" si="28"/>
        <v>Apr</v>
      </c>
      <c r="EP6" s="10" t="str">
        <f t="shared" si="28"/>
        <v>May</v>
      </c>
      <c r="EQ6" s="10" t="str">
        <f t="shared" si="28"/>
        <v>Jun</v>
      </c>
      <c r="ER6" s="10" t="str">
        <f t="shared" si="28"/>
        <v>Jul</v>
      </c>
      <c r="ES6" s="10" t="str">
        <f t="shared" si="28"/>
        <v>Aug</v>
      </c>
      <c r="ET6" s="10" t="str">
        <f t="shared" si="28"/>
        <v>Sep</v>
      </c>
      <c r="EU6" s="10" t="str">
        <f t="shared" si="28"/>
        <v>Oct</v>
      </c>
      <c r="EV6" s="10" t="str">
        <f t="shared" si="28"/>
        <v>Nov</v>
      </c>
      <c r="EW6" s="10" t="str">
        <f t="shared" si="28"/>
        <v>Dec</v>
      </c>
      <c r="EX6" s="10" t="str">
        <f t="shared" si="28"/>
        <v>Jan</v>
      </c>
      <c r="EY6" s="10" t="str">
        <f t="shared" si="28"/>
        <v>Feb</v>
      </c>
      <c r="EZ6" s="10" t="str">
        <f t="shared" si="28"/>
        <v>Mar</v>
      </c>
      <c r="FA6" s="10" t="str">
        <f t="shared" si="28"/>
        <v>Apr</v>
      </c>
      <c r="FB6" s="10" t="str">
        <f t="shared" si="28"/>
        <v>May</v>
      </c>
      <c r="FC6" s="10" t="str">
        <f t="shared" si="28"/>
        <v>Jun</v>
      </c>
      <c r="FD6" s="10" t="str">
        <f t="shared" si="28"/>
        <v>Jul</v>
      </c>
      <c r="FE6" s="10" t="str">
        <f t="shared" si="28"/>
        <v>Aug</v>
      </c>
      <c r="FF6" s="10" t="str">
        <f t="shared" ref="FF6:FU6" si="29">CHOOSE(MONTH(FF2),"Jan","Feb","Mar","Apr","May","Jun","Jul","Aug","Sep","Oct","Nov","Dec")</f>
        <v>Sep</v>
      </c>
      <c r="FG6" s="10" t="str">
        <f t="shared" si="29"/>
        <v>Oct</v>
      </c>
      <c r="FH6" s="10" t="str">
        <f t="shared" si="29"/>
        <v>Nov</v>
      </c>
      <c r="FI6" s="10" t="str">
        <f t="shared" si="29"/>
        <v>Dec</v>
      </c>
      <c r="FJ6" s="10" t="str">
        <f t="shared" si="29"/>
        <v>Jan</v>
      </c>
      <c r="FK6" s="10" t="str">
        <f t="shared" si="29"/>
        <v>Feb</v>
      </c>
      <c r="FL6" s="10" t="str">
        <f t="shared" si="29"/>
        <v>Mar</v>
      </c>
      <c r="FM6" s="10" t="str">
        <f t="shared" si="29"/>
        <v>Apr</v>
      </c>
      <c r="FN6" s="10" t="str">
        <f t="shared" si="29"/>
        <v>May</v>
      </c>
      <c r="FO6" s="10" t="str">
        <f t="shared" si="29"/>
        <v>Jun</v>
      </c>
      <c r="FP6" s="10" t="str">
        <f t="shared" si="29"/>
        <v>Jul</v>
      </c>
      <c r="FQ6" s="10" t="str">
        <f t="shared" si="29"/>
        <v>Aug</v>
      </c>
      <c r="FR6" s="10" t="str">
        <f t="shared" si="29"/>
        <v>Sep</v>
      </c>
      <c r="FS6" s="10" t="str">
        <f t="shared" si="29"/>
        <v>Oct</v>
      </c>
      <c r="FT6" s="10" t="str">
        <f t="shared" si="29"/>
        <v>Nov</v>
      </c>
      <c r="FU6" s="10" t="str">
        <f t="shared" si="29"/>
        <v>Dec</v>
      </c>
      <c r="FV6" t="str">
        <f t="shared" ref="FV6:HG6" si="30">CHOOSE(MONTH(FV2),"Jan","Feb","Mar","Apr","May","Jun","Jul","Aug","Sep","Oct","Nov","Dec")</f>
        <v>Jan</v>
      </c>
      <c r="FW6" t="str">
        <f t="shared" si="30"/>
        <v>Feb</v>
      </c>
      <c r="FX6" t="str">
        <f t="shared" si="30"/>
        <v>Mar</v>
      </c>
      <c r="FY6" t="str">
        <f t="shared" si="30"/>
        <v>Apr</v>
      </c>
      <c r="FZ6" t="str">
        <f t="shared" si="30"/>
        <v>May</v>
      </c>
      <c r="GA6" t="str">
        <f t="shared" si="30"/>
        <v>Jun</v>
      </c>
      <c r="GB6" t="str">
        <f t="shared" si="30"/>
        <v>Jul</v>
      </c>
      <c r="GC6" t="str">
        <f t="shared" si="30"/>
        <v>Aug</v>
      </c>
      <c r="GD6" t="str">
        <f t="shared" si="30"/>
        <v>Sep</v>
      </c>
      <c r="GE6" t="str">
        <f t="shared" si="30"/>
        <v>Oct</v>
      </c>
      <c r="GF6" t="str">
        <f t="shared" si="30"/>
        <v>Nov</v>
      </c>
      <c r="GG6" t="str">
        <f t="shared" si="30"/>
        <v>Dec</v>
      </c>
      <c r="GH6" t="str">
        <f t="shared" si="30"/>
        <v>Jan</v>
      </c>
      <c r="GI6" t="str">
        <f t="shared" si="30"/>
        <v>Feb</v>
      </c>
      <c r="GJ6" t="str">
        <f t="shared" si="30"/>
        <v>Mar</v>
      </c>
      <c r="GK6" t="str">
        <f t="shared" si="30"/>
        <v>Apr</v>
      </c>
      <c r="GL6" t="str">
        <f t="shared" si="30"/>
        <v>May</v>
      </c>
      <c r="GM6" t="str">
        <f t="shared" si="30"/>
        <v>Jun</v>
      </c>
      <c r="GN6" t="str">
        <f t="shared" si="30"/>
        <v>Jul</v>
      </c>
      <c r="GO6" t="str">
        <f t="shared" si="30"/>
        <v>Aug</v>
      </c>
      <c r="GP6" t="str">
        <f t="shared" si="30"/>
        <v>Sep</v>
      </c>
      <c r="GQ6" t="str">
        <f t="shared" si="30"/>
        <v>Oct</v>
      </c>
      <c r="GR6" t="str">
        <f t="shared" si="30"/>
        <v>Nov</v>
      </c>
      <c r="GS6" t="str">
        <f t="shared" si="30"/>
        <v>Dec</v>
      </c>
      <c r="GT6" t="str">
        <f t="shared" si="30"/>
        <v>Jan</v>
      </c>
      <c r="GU6" t="str">
        <f t="shared" si="30"/>
        <v>Feb</v>
      </c>
      <c r="GV6" t="str">
        <f t="shared" si="30"/>
        <v>Mar</v>
      </c>
      <c r="GW6" t="str">
        <f t="shared" si="30"/>
        <v>Apr</v>
      </c>
      <c r="GX6" t="str">
        <f t="shared" si="30"/>
        <v>May</v>
      </c>
      <c r="GY6" t="str">
        <f t="shared" si="30"/>
        <v>Jun</v>
      </c>
      <c r="GZ6" t="str">
        <f t="shared" si="30"/>
        <v>Jul</v>
      </c>
      <c r="HA6" t="str">
        <f t="shared" si="30"/>
        <v>Aug</v>
      </c>
      <c r="HB6" t="str">
        <f t="shared" si="30"/>
        <v>Sep</v>
      </c>
      <c r="HC6" t="str">
        <f t="shared" si="30"/>
        <v>Oct</v>
      </c>
      <c r="HD6" t="str">
        <f t="shared" si="30"/>
        <v>Nov</v>
      </c>
      <c r="HE6" t="str">
        <f t="shared" si="30"/>
        <v>Dec</v>
      </c>
      <c r="HF6" t="str">
        <f t="shared" si="30"/>
        <v>Jan</v>
      </c>
      <c r="HG6" t="str">
        <f t="shared" si="30"/>
        <v>Feb</v>
      </c>
      <c r="HH6" t="str">
        <f t="shared" ref="HH6:HZ6" si="31">CHOOSE(MONTH(HH2),"Jan","Feb","Mar","Apr","May","Jun","Jul","Aug","Sep","Oct","Nov","Dec")</f>
        <v>Mar</v>
      </c>
      <c r="HI6" t="str">
        <f t="shared" si="31"/>
        <v>Apr</v>
      </c>
      <c r="HJ6" t="str">
        <f t="shared" si="31"/>
        <v>May</v>
      </c>
      <c r="HK6" t="str">
        <f t="shared" si="31"/>
        <v>Jun</v>
      </c>
      <c r="HL6" t="str">
        <f t="shared" si="31"/>
        <v>Jul</v>
      </c>
      <c r="HM6" t="str">
        <f t="shared" si="31"/>
        <v>Aug</v>
      </c>
      <c r="HN6" t="str">
        <f t="shared" si="31"/>
        <v>Sep</v>
      </c>
      <c r="HO6" t="str">
        <f t="shared" si="31"/>
        <v>Oct</v>
      </c>
      <c r="HP6" t="str">
        <f t="shared" si="31"/>
        <v>Nov</v>
      </c>
      <c r="HQ6" t="str">
        <f t="shared" si="31"/>
        <v>Dec</v>
      </c>
      <c r="HR6" t="str">
        <f t="shared" si="31"/>
        <v>Jan</v>
      </c>
      <c r="HS6" t="str">
        <f t="shared" si="31"/>
        <v>Feb</v>
      </c>
      <c r="HT6" t="str">
        <f t="shared" si="31"/>
        <v>Mar</v>
      </c>
      <c r="HU6" t="str">
        <f t="shared" si="31"/>
        <v>Apr</v>
      </c>
      <c r="HV6" t="str">
        <f t="shared" si="31"/>
        <v>May</v>
      </c>
      <c r="HW6" t="str">
        <f t="shared" si="31"/>
        <v>Jun</v>
      </c>
      <c r="HX6" t="str">
        <f t="shared" si="31"/>
        <v>Jul</v>
      </c>
      <c r="HY6" t="str">
        <f t="shared" si="31"/>
        <v>Aug</v>
      </c>
      <c r="HZ6" t="str">
        <f t="shared" si="31"/>
        <v>Sep</v>
      </c>
      <c r="IA6" t="str">
        <f>CHOOSE(MONTH(IA2),"Jan","Feb","Mar","Apr","May","Jun","Jul","Aug","Sep","Oct","Nov","Dec")</f>
        <v>Oct</v>
      </c>
      <c r="IB6" t="str">
        <f>CHOOSE(MONTH(IB2),"Jan","Feb","Mar","Apr","May","Jun","Jul","Aug","Sep","Oct","Nov","Dec")</f>
        <v>Nov</v>
      </c>
      <c r="IC6" t="str">
        <f>CHOOSE(MONTH(IC2),"Jan","Feb","Mar","Apr","May","Jun","Jul","Aug","Sep","Oct","Nov","Dec")</f>
        <v>Dec</v>
      </c>
    </row>
    <row r="7" spans="1:243" ht="18" thickBot="1">
      <c r="A7" s="8"/>
      <c r="B7" s="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</row>
    <row r="8" spans="1:243">
      <c r="A8" s="24" t="s">
        <v>7</v>
      </c>
      <c r="B8" s="25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</row>
    <row r="9" spans="1:243">
      <c r="A9" s="20"/>
      <c r="B9" s="11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</row>
    <row r="10" spans="1:243" ht="21">
      <c r="A10" s="19" t="s">
        <v>22</v>
      </c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</row>
    <row r="11" spans="1:243">
      <c r="A11" s="20" t="s">
        <v>41</v>
      </c>
      <c r="B11" s="14">
        <f>IF(ISNA(VLOOKUP('W. VaR &amp; Off-Peak Pos By Trader'!$A11,'Import OffPeak'!$A$3:B$23,B$1,FALSE)),0,VLOOKUP('W. VaR &amp; Off-Peak Pos By Trader'!$A11,'Import OffPeak'!$A$3:B$23,B$1,FALSE))</f>
        <v>0</v>
      </c>
      <c r="C11" s="14">
        <f>IF(ISNA(VLOOKUP('W. VaR &amp; Off-Peak Pos By Trader'!$A11,'Import OffPeak'!$A$3:C$23,C$1,FALSE)),0,VLOOKUP('W. VaR &amp; Off-Peak Pos By Trader'!$A11,'Import OffPeak'!$A$3:C$23,C$1,FALSE))</f>
        <v>0</v>
      </c>
      <c r="D11" s="14">
        <f>IF(ISNA(VLOOKUP('W. VaR &amp; Off-Peak Pos By Trader'!$A11,'Import OffPeak'!$A$3:D$23,D$1,FALSE)),0,VLOOKUP('W. VaR &amp; Off-Peak Pos By Trader'!$A11,'Import OffPeak'!$A$3:D$23,D$1,FALSE))</f>
        <v>0</v>
      </c>
      <c r="E11" s="14">
        <f>IF(ISNA(VLOOKUP('W. VaR &amp; Off-Peak Pos By Trader'!$A11,'Import OffPeak'!$A$3:E$23,E$1,FALSE)),0,VLOOKUP('W. VaR &amp; Off-Peak Pos By Trader'!$A11,'Import OffPeak'!$A$3:E$23,E$1,FALSE))</f>
        <v>0</v>
      </c>
      <c r="F11" s="14">
        <f>IF(ISNA(VLOOKUP('W. VaR &amp; Off-Peak Pos By Trader'!$A11,'Import OffPeak'!$A$3:F$23,F$1,FALSE)),0,VLOOKUP('W. VaR &amp; Off-Peak Pos By Trader'!$A11,'Import OffPeak'!$A$3:F$23,F$1,FALSE))</f>
        <v>0</v>
      </c>
      <c r="G11" s="14">
        <f>IF(ISNA(VLOOKUP('W. VaR &amp; Off-Peak Pos By Trader'!$A11,'Import OffPeak'!$A$3:G$23,G$1,FALSE)),0,VLOOKUP('W. VaR &amp; Off-Peak Pos By Trader'!$A11,'Import OffPeak'!$A$3:G$23,G$1,FALSE))</f>
        <v>0</v>
      </c>
      <c r="H11" s="14">
        <f>IF(ISNA(VLOOKUP('W. VaR &amp; Off-Peak Pos By Trader'!$A11,'Import OffPeak'!$A$3:H$23,H$1,FALSE)),0,VLOOKUP('W. VaR &amp; Off-Peak Pos By Trader'!$A11,'Import OffPeak'!$A$3:H$23,H$1,FALSE))</f>
        <v>0</v>
      </c>
      <c r="I11" s="14">
        <f>IF(ISNA(VLOOKUP('W. VaR &amp; Off-Peak Pos By Trader'!$A11,'Import OffPeak'!$A$3:I$23,I$1,FALSE)),0,VLOOKUP('W. VaR &amp; Off-Peak Pos By Trader'!$A11,'Import OffPeak'!$A$3:I$23,I$1,FALSE))</f>
        <v>0</v>
      </c>
      <c r="J11" s="14">
        <f>IF(ISNA(VLOOKUP('W. VaR &amp; Off-Peak Pos By Trader'!$A11,'Import OffPeak'!$A$3:J$23,J$1,FALSE)),0,VLOOKUP('W. VaR &amp; Off-Peak Pos By Trader'!$A11,'Import OffPeak'!$A$3:J$23,J$1,FALSE))</f>
        <v>0</v>
      </c>
      <c r="K11" s="14">
        <f>IF(ISNA(VLOOKUP('W. VaR &amp; Off-Peak Pos By Trader'!$A11,'Import OffPeak'!$A$3:K$23,K$1,FALSE)),0,VLOOKUP('W. VaR &amp; Off-Peak Pos By Trader'!$A11,'Import OffPeak'!$A$3:K$23,K$1,FALSE))</f>
        <v>0</v>
      </c>
      <c r="L11" s="14">
        <f>IF(ISNA(VLOOKUP('W. VaR &amp; Off-Peak Pos By Trader'!$A11,'Import OffPeak'!$A$3:L$23,L$1,FALSE)),0,VLOOKUP('W. VaR &amp; Off-Peak Pos By Trader'!$A11,'Import OffPeak'!$A$3:L$23,L$1,FALSE))</f>
        <v>0</v>
      </c>
      <c r="M11" s="14">
        <f>IF(ISNA(VLOOKUP('W. VaR &amp; Off-Peak Pos By Trader'!$A11,'Import OffPeak'!$A$3:M$23,M$1,FALSE)),0,VLOOKUP('W. VaR &amp; Off-Peak Pos By Trader'!$A11,'Import OffPeak'!$A$3:M$23,M$1,FALSE))</f>
        <v>0</v>
      </c>
      <c r="N11" s="14">
        <f>IF(ISNA(VLOOKUP('W. VaR &amp; Off-Peak Pos By Trader'!$A11,'Import OffPeak'!$A$3:N$23,N$1,FALSE)),0,VLOOKUP('W. VaR &amp; Off-Peak Pos By Trader'!$A11,'Import OffPeak'!$A$3:N$23,N$1,FALSE))</f>
        <v>0</v>
      </c>
      <c r="O11" s="14">
        <f>IF(ISNA(VLOOKUP('W. VaR &amp; Off-Peak Pos By Trader'!$A11,'Import OffPeak'!$A$3:O$23,O$1,FALSE)),0,VLOOKUP('W. VaR &amp; Off-Peak Pos By Trader'!$A11,'Import OffPeak'!$A$3:O$23,O$1,FALSE))</f>
        <v>0</v>
      </c>
      <c r="P11" s="14">
        <f>IF(ISNA(VLOOKUP('W. VaR &amp; Off-Peak Pos By Trader'!$A11,'Import OffPeak'!$A$3:P$23,P$1,FALSE)),0,VLOOKUP('W. VaR &amp; Off-Peak Pos By Trader'!$A11,'Import OffPeak'!$A$3:P$23,P$1,FALSE))</f>
        <v>0</v>
      </c>
      <c r="Q11" s="14">
        <f>IF(ISNA(VLOOKUP('W. VaR &amp; Off-Peak Pos By Trader'!$A11,'Import OffPeak'!$A$3:Q$23,Q$1,FALSE)),0,VLOOKUP('W. VaR &amp; Off-Peak Pos By Trader'!$A11,'Import OffPeak'!$A$3:Q$23,Q$1,FALSE))</f>
        <v>0</v>
      </c>
      <c r="R11" s="14">
        <f>IF(ISNA(VLOOKUP('W. VaR &amp; Off-Peak Pos By Trader'!$A11,'Import OffPeak'!$A$3:R$23,R$1,FALSE)),0,VLOOKUP('W. VaR &amp; Off-Peak Pos By Trader'!$A11,'Import OffPeak'!$A$3:R$23,R$1,FALSE))</f>
        <v>0</v>
      </c>
      <c r="S11" s="14">
        <f>IF(ISNA(VLOOKUP('W. VaR &amp; Off-Peak Pos By Trader'!$A11,'Import OffPeak'!$A$3:S$23,S$1,FALSE)),0,VLOOKUP('W. VaR &amp; Off-Peak Pos By Trader'!$A11,'Import OffPeak'!$A$3:S$23,S$1,FALSE))</f>
        <v>0</v>
      </c>
      <c r="T11" s="14">
        <f>IF(ISNA(VLOOKUP('W. VaR &amp; Off-Peak Pos By Trader'!$A11,'Import OffPeak'!$A$3:T$23,T$1,FALSE)),0,VLOOKUP('W. VaR &amp; Off-Peak Pos By Trader'!$A11,'Import OffPeak'!$A$3:T$23,T$1,FALSE))</f>
        <v>0</v>
      </c>
      <c r="U11" s="14">
        <f>IF(ISNA(VLOOKUP('W. VaR &amp; Off-Peak Pos By Trader'!$A11,'Import OffPeak'!$A$3:U$23,U$1,FALSE)),0,VLOOKUP('W. VaR &amp; Off-Peak Pos By Trader'!$A11,'Import OffPeak'!$A$3:U$23,U$1,FALSE))</f>
        <v>0</v>
      </c>
      <c r="V11" s="14">
        <f>IF(ISNA(VLOOKUP('W. VaR &amp; Off-Peak Pos By Trader'!$A11,'Import OffPeak'!$A$3:V$23,V$1,FALSE)),0,VLOOKUP('W. VaR &amp; Off-Peak Pos By Trader'!$A11,'Import OffPeak'!$A$3:V$23,V$1,FALSE))</f>
        <v>0</v>
      </c>
      <c r="W11" s="14">
        <f>IF(ISNA(VLOOKUP('W. VaR &amp; Off-Peak Pos By Trader'!$A11,'Import OffPeak'!$A$3:W$23,W$1,FALSE)),0,VLOOKUP('W. VaR &amp; Off-Peak Pos By Trader'!$A11,'Import OffPeak'!$A$3:W$23,W$1,FALSE))</f>
        <v>0</v>
      </c>
      <c r="X11" s="14">
        <f>IF(ISNA(VLOOKUP('W. VaR &amp; Off-Peak Pos By Trader'!$A11,'Import OffPeak'!$A$3:X$23,X$1,FALSE)),0,VLOOKUP('W. VaR &amp; Off-Peak Pos By Trader'!$A11,'Import OffPeak'!$A$3:X$23,X$1,FALSE))</f>
        <v>0</v>
      </c>
      <c r="Y11" s="14">
        <f>IF(ISNA(VLOOKUP('W. VaR &amp; Off-Peak Pos By Trader'!$A11,'Import OffPeak'!$A$3:Y$23,Y$1,FALSE)),0,VLOOKUP('W. VaR &amp; Off-Peak Pos By Trader'!$A11,'Import OffPeak'!$A$3:Y$23,Y$1,FALSE))</f>
        <v>0</v>
      </c>
      <c r="Z11" s="14">
        <f>IF(ISNA(VLOOKUP('W. VaR &amp; Off-Peak Pos By Trader'!$A11,'Import OffPeak'!$A$3:Z$23,Z$1,FALSE)),0,VLOOKUP('W. VaR &amp; Off-Peak Pos By Trader'!$A11,'Import OffPeak'!$A$3:Z$23,Z$1,FALSE))</f>
        <v>0</v>
      </c>
      <c r="AA11" s="14">
        <f>IF(ISNA(VLOOKUP('W. VaR &amp; Off-Peak Pos By Trader'!$A11,'Import OffPeak'!$A$3:AA$23,AA$1,FALSE)),0,VLOOKUP('W. VaR &amp; Off-Peak Pos By Trader'!$A11,'Import OffPeak'!$A$3:AA$23,AA$1,FALSE))</f>
        <v>0</v>
      </c>
      <c r="AB11" s="14">
        <f>IF(ISNA(VLOOKUP('W. VaR &amp; Off-Peak Pos By Trader'!$A11,'Import OffPeak'!$A$3:AB$23,AB$1,FALSE)),0,VLOOKUP('W. VaR &amp; Off-Peak Pos By Trader'!$A11,'Import OffPeak'!$A$3:AB$23,AB$1,FALSE))</f>
        <v>0</v>
      </c>
      <c r="AC11" s="14">
        <f>IF(ISNA(VLOOKUP('W. VaR &amp; Off-Peak Pos By Trader'!$A11,'Import OffPeak'!$A$3:AC$23,AC$1,FALSE)),0,VLOOKUP('W. VaR &amp; Off-Peak Pos By Trader'!$A11,'Import OffPeak'!$A$3:AC$23,AC$1,FALSE))</f>
        <v>0</v>
      </c>
      <c r="AD11" s="14">
        <f>IF(ISNA(VLOOKUP('W. VaR &amp; Off-Peak Pos By Trader'!$A11,'Import OffPeak'!$A$3:AD$23,AD$1,FALSE)),0,VLOOKUP('W. VaR &amp; Off-Peak Pos By Trader'!$A11,'Import OffPeak'!$A$3:AD$23,AD$1,FALSE))</f>
        <v>0</v>
      </c>
      <c r="AE11" s="14">
        <f>IF(ISNA(VLOOKUP('W. VaR &amp; Off-Peak Pos By Trader'!$A11,'Import OffPeak'!$A$3:AE$23,AE$1,FALSE)),0,VLOOKUP('W. VaR &amp; Off-Peak Pos By Trader'!$A11,'Import OffPeak'!$A$3:AE$23,AE$1,FALSE))</f>
        <v>0</v>
      </c>
      <c r="AF11" s="14">
        <f>IF(ISNA(VLOOKUP('W. VaR &amp; Off-Peak Pos By Trader'!$A11,'Import OffPeak'!$A$3:AF$23,AF$1,FALSE)),0,VLOOKUP('W. VaR &amp; Off-Peak Pos By Trader'!$A11,'Import OffPeak'!$A$3:AF$23,AF$1,FALSE))</f>
        <v>0</v>
      </c>
      <c r="AG11" s="14">
        <f>IF(ISNA(VLOOKUP('W. VaR &amp; Off-Peak Pos By Trader'!$A11,'Import OffPeak'!$A$3:AG$23,AG$1,FALSE)),0,VLOOKUP('W. VaR &amp; Off-Peak Pos By Trader'!$A11,'Import OffPeak'!$A$3:AG$23,AG$1,FALSE))</f>
        <v>0</v>
      </c>
      <c r="AH11" s="14">
        <f>IF(ISNA(VLOOKUP('W. VaR &amp; Off-Peak Pos By Trader'!$A11,'Import OffPeak'!$A$3:AH$23,AH$1,FALSE)),0,VLOOKUP('W. VaR &amp; Off-Peak Pos By Trader'!$A11,'Import OffPeak'!$A$3:AH$23,AH$1,FALSE))</f>
        <v>0</v>
      </c>
      <c r="AI11" s="14">
        <f>IF(ISNA(VLOOKUP('W. VaR &amp; Off-Peak Pos By Trader'!$A11,'Import OffPeak'!$A$3:AI$23,AI$1,FALSE)),0,VLOOKUP('W. VaR &amp; Off-Peak Pos By Trader'!$A11,'Import OffPeak'!$A$3:AI$23,AI$1,FALSE))</f>
        <v>0</v>
      </c>
      <c r="AJ11" s="14">
        <f>IF(ISNA(VLOOKUP('W. VaR &amp; Off-Peak Pos By Trader'!$A11,'Import OffPeak'!$A$3:AJ$23,AJ$1,FALSE)),0,VLOOKUP('W. VaR &amp; Off-Peak Pos By Trader'!$A11,'Import OffPeak'!$A$3:AJ$23,AJ$1,FALSE))</f>
        <v>0</v>
      </c>
      <c r="AK11" s="14">
        <f>IF(ISNA(VLOOKUP('W. VaR &amp; Off-Peak Pos By Trader'!$A11,'Import OffPeak'!$A$3:AK$23,AK$1,FALSE)),0,VLOOKUP('W. VaR &amp; Off-Peak Pos By Trader'!$A11,'Import OffPeak'!$A$3:AK$23,AK$1,FALSE))</f>
        <v>0</v>
      </c>
      <c r="AL11" s="14">
        <f>IF(ISNA(VLOOKUP('W. VaR &amp; Off-Peak Pos By Trader'!$A11,'Import OffPeak'!$A$3:AL$23,AL$1,FALSE)),0,VLOOKUP('W. VaR &amp; Off-Peak Pos By Trader'!$A11,'Import OffPeak'!$A$3:AL$23,AL$1,FALSE))</f>
        <v>0</v>
      </c>
      <c r="AM11" s="14">
        <f>IF(ISNA(VLOOKUP('W. VaR &amp; Off-Peak Pos By Trader'!$A11,'Import OffPeak'!$A$3:AM$23,AM$1,FALSE)),0,VLOOKUP('W. VaR &amp; Off-Peak Pos By Trader'!$A11,'Import OffPeak'!$A$3:AM$23,AM$1,FALSE))</f>
        <v>0</v>
      </c>
      <c r="AN11" s="14">
        <f>IF(ISNA(VLOOKUP('W. VaR &amp; Off-Peak Pos By Trader'!$A11,'Import OffPeak'!$A$3:AN$23,AN$1,FALSE)),0,VLOOKUP('W. VaR &amp; Off-Peak Pos By Trader'!$A11,'Import OffPeak'!$A$3:AN$23,AN$1,FALSE))</f>
        <v>0</v>
      </c>
      <c r="AO11" s="14">
        <f>IF(ISNA(VLOOKUP('W. VaR &amp; Off-Peak Pos By Trader'!$A11,'Import OffPeak'!$A$3:AO$23,AO$1,FALSE)),0,VLOOKUP('W. VaR &amp; Off-Peak Pos By Trader'!$A11,'Import OffPeak'!$A$3:AO$23,AO$1,FALSE))</f>
        <v>0</v>
      </c>
      <c r="AP11" s="14">
        <f>IF(ISNA(VLOOKUP('W. VaR &amp; Off-Peak Pos By Trader'!$A11,'Import OffPeak'!$A$3:AP$23,AP$1,FALSE)),0,VLOOKUP('W. VaR &amp; Off-Peak Pos By Trader'!$A11,'Import OffPeak'!$A$3:AP$23,AP$1,FALSE))</f>
        <v>0</v>
      </c>
      <c r="AQ11" s="14">
        <f>IF(ISNA(VLOOKUP('W. VaR &amp; Off-Peak Pos By Trader'!$A11,'Import OffPeak'!$A$3:AQ$23,AQ$1,FALSE)),0,VLOOKUP('W. VaR &amp; Off-Peak Pos By Trader'!$A11,'Import OffPeak'!$A$3:AQ$23,AQ$1,FALSE))</f>
        <v>0</v>
      </c>
      <c r="AR11" s="14">
        <f>IF(ISNA(VLOOKUP('W. VaR &amp; Off-Peak Pos By Trader'!$A11,'Import OffPeak'!$A$3:AR$23,AR$1,FALSE)),0,VLOOKUP('W. VaR &amp; Off-Peak Pos By Trader'!$A11,'Import OffPeak'!$A$3:AR$23,AR$1,FALSE))</f>
        <v>0</v>
      </c>
      <c r="AS11" s="14">
        <f>IF(ISNA(VLOOKUP('W. VaR &amp; Off-Peak Pos By Trader'!$A11,'Import OffPeak'!$A$3:AS$23,AS$1,FALSE)),0,VLOOKUP('W. VaR &amp; Off-Peak Pos By Trader'!$A11,'Import OffPeak'!$A$3:AS$23,AS$1,FALSE))</f>
        <v>0</v>
      </c>
      <c r="AT11" s="14">
        <f>IF(ISNA(VLOOKUP('W. VaR &amp; Off-Peak Pos By Trader'!$A11,'Import OffPeak'!$A$3:AT$23,AT$1,FALSE)),0,VLOOKUP('W. VaR &amp; Off-Peak Pos By Trader'!$A11,'Import OffPeak'!$A$3:AT$23,AT$1,FALSE))</f>
        <v>0</v>
      </c>
      <c r="AU11" s="14">
        <f>IF(ISNA(VLOOKUP('W. VaR &amp; Off-Peak Pos By Trader'!$A11,'Import OffPeak'!$A$3:AU$23,AU$1,FALSE)),0,VLOOKUP('W. VaR &amp; Off-Peak Pos By Trader'!$A11,'Import OffPeak'!$A$3:AU$23,AU$1,FALSE))</f>
        <v>0</v>
      </c>
      <c r="AV11" s="14">
        <f>IF(ISNA(VLOOKUP('W. VaR &amp; Off-Peak Pos By Trader'!$A11,'Import OffPeak'!$A$3:AV$23,AV$1,FALSE)),0,VLOOKUP('W. VaR &amp; Off-Peak Pos By Trader'!$A11,'Import OffPeak'!$A$3:AV$23,AV$1,FALSE))</f>
        <v>0</v>
      </c>
      <c r="AW11" s="14">
        <f>IF(ISNA(VLOOKUP('W. VaR &amp; Off-Peak Pos By Trader'!$A11,'Import OffPeak'!$A$3:AW$23,AW$1,FALSE)),0,VLOOKUP('W. VaR &amp; Off-Peak Pos By Trader'!$A11,'Import OffPeak'!$A$3:AW$23,AW$1,FALSE))</f>
        <v>0</v>
      </c>
      <c r="AX11" s="14">
        <f>IF(ISNA(VLOOKUP('W. VaR &amp; Off-Peak Pos By Trader'!$A11,'Import OffPeak'!$A$3:AX$23,AX$1,FALSE)),0,VLOOKUP('W. VaR &amp; Off-Peak Pos By Trader'!$A11,'Import OffPeak'!$A$3:AX$23,AX$1,FALSE))</f>
        <v>0</v>
      </c>
      <c r="AY11" s="14">
        <f>IF(ISNA(VLOOKUP('W. VaR &amp; Off-Peak Pos By Trader'!$A11,'Import OffPeak'!$A$3:AY$23,AY$1,FALSE)),0,VLOOKUP('W. VaR &amp; Off-Peak Pos By Trader'!$A11,'Import OffPeak'!$A$3:AY$23,AY$1,FALSE))</f>
        <v>0</v>
      </c>
      <c r="AZ11" s="14">
        <f>IF(ISNA(VLOOKUP('W. VaR &amp; Off-Peak Pos By Trader'!$A11,'Import OffPeak'!$A$3:AZ$23,AZ$1,FALSE)),0,VLOOKUP('W. VaR &amp; Off-Peak Pos By Trader'!$A11,'Import OffPeak'!$A$3:AZ$23,AZ$1,FALSE))</f>
        <v>0</v>
      </c>
      <c r="BA11" s="14">
        <f>IF(ISNA(VLOOKUP('W. VaR &amp; Off-Peak Pos By Trader'!$A11,'Import OffPeak'!$A$3:BA$23,BA$1,FALSE)),0,VLOOKUP('W. VaR &amp; Off-Peak Pos By Trader'!$A11,'Import OffPeak'!$A$3:BA$23,BA$1,FALSE))</f>
        <v>0</v>
      </c>
      <c r="BB11" s="14">
        <f>IF(ISNA(VLOOKUP('W. VaR &amp; Off-Peak Pos By Trader'!$A11,'Import OffPeak'!$A$3:BB$23,BB$1,FALSE)),0,VLOOKUP('W. VaR &amp; Off-Peak Pos By Trader'!$A11,'Import OffPeak'!$A$3:BB$23,BB$1,FALSE))</f>
        <v>0</v>
      </c>
      <c r="BC11" s="14">
        <f>IF(ISNA(VLOOKUP('W. VaR &amp; Off-Peak Pos By Trader'!$A11,'Import OffPeak'!$A$3:BC$23,BC$1,FALSE)),0,VLOOKUP('W. VaR &amp; Off-Peak Pos By Trader'!$A11,'Import OffPeak'!$A$3:BC$23,BC$1,FALSE))</f>
        <v>0</v>
      </c>
      <c r="BD11" s="14">
        <f>IF(ISNA(VLOOKUP('W. VaR &amp; Off-Peak Pos By Trader'!$A11,'Import OffPeak'!$A$3:BD$23,BD$1,FALSE)),0,VLOOKUP('W. VaR &amp; Off-Peak Pos By Trader'!$A11,'Import OffPeak'!$A$3:BD$23,BD$1,FALSE))</f>
        <v>0</v>
      </c>
      <c r="BE11" s="14">
        <f>IF(ISNA(VLOOKUP('W. VaR &amp; Off-Peak Pos By Trader'!$A11,'Import OffPeak'!$A$3:BE$23,BE$1,FALSE)),0,VLOOKUP('W. VaR &amp; Off-Peak Pos By Trader'!$A11,'Import OffPeak'!$A$3:BE$23,BE$1,FALSE))</f>
        <v>0</v>
      </c>
      <c r="BF11" s="14">
        <f>IF(ISNA(VLOOKUP('W. VaR &amp; Off-Peak Pos By Trader'!$A11,'Import OffPeak'!$A$3:BF$23,BF$1,FALSE)),0,VLOOKUP('W. VaR &amp; Off-Peak Pos By Trader'!$A11,'Import OffPeak'!$A$3:BF$23,BF$1,FALSE))</f>
        <v>0</v>
      </c>
      <c r="BG11" s="14">
        <f>IF(ISNA(VLOOKUP('W. VaR &amp; Off-Peak Pos By Trader'!$A11,'Import OffPeak'!$A$3:BG$23,BG$1,FALSE)),0,VLOOKUP('W. VaR &amp; Off-Peak Pos By Trader'!$A11,'Import OffPeak'!$A$3:BG$23,BG$1,FALSE))</f>
        <v>0</v>
      </c>
      <c r="BH11" s="14">
        <f>IF(ISNA(VLOOKUP('W. VaR &amp; Off-Peak Pos By Trader'!$A11,'Import OffPeak'!$A$3:BH$23,BH$1,FALSE)),0,VLOOKUP('W. VaR &amp; Off-Peak Pos By Trader'!$A11,'Import OffPeak'!$A$3:BH$23,BH$1,FALSE))</f>
        <v>0</v>
      </c>
      <c r="BI11" s="14">
        <f>IF(ISNA(VLOOKUP('W. VaR &amp; Off-Peak Pos By Trader'!$A11,'Import OffPeak'!$A$3:BI$23,BI$1,FALSE)),0,VLOOKUP('W. VaR &amp; Off-Peak Pos By Trader'!$A11,'Import OffPeak'!$A$3:BI$23,BI$1,FALSE))</f>
        <v>0</v>
      </c>
      <c r="BJ11" s="14">
        <f>IF(ISNA(VLOOKUP('W. VaR &amp; Off-Peak Pos By Trader'!$A11,'Import OffPeak'!$A$3:BJ$23,BJ$1,FALSE)),0,VLOOKUP('W. VaR &amp; Off-Peak Pos By Trader'!$A11,'Import OffPeak'!$A$3:BJ$23,BJ$1,FALSE))</f>
        <v>0</v>
      </c>
      <c r="BK11" s="14">
        <f>IF(ISNA(VLOOKUP('W. VaR &amp; Off-Peak Pos By Trader'!$A11,'Import OffPeak'!$A$3:BK$23,BK$1,FALSE)),0,VLOOKUP('W. VaR &amp; Off-Peak Pos By Trader'!$A11,'Import OffPeak'!$A$3:BK$23,BK$1,FALSE))</f>
        <v>0</v>
      </c>
      <c r="BL11" s="14">
        <f>IF(ISNA(VLOOKUP('W. VaR &amp; Off-Peak Pos By Trader'!$A11,'Import OffPeak'!$A$3:BL$23,BL$1,FALSE)),0,VLOOKUP('W. VaR &amp; Off-Peak Pos By Trader'!$A11,'Import OffPeak'!$A$3:BL$23,BL$1,FALSE))</f>
        <v>0</v>
      </c>
      <c r="BM11" s="14">
        <f>IF(ISNA(VLOOKUP('W. VaR &amp; Off-Peak Pos By Trader'!$A11,'Import OffPeak'!$A$3:BM$23,BM$1,FALSE)),0,VLOOKUP('W. VaR &amp; Off-Peak Pos By Trader'!$A11,'Import OffPeak'!$A$3:BM$23,BM$1,FALSE))</f>
        <v>0</v>
      </c>
      <c r="BN11" s="14">
        <f>IF(ISNA(VLOOKUP('W. VaR &amp; Off-Peak Pos By Trader'!$A11,'Import OffPeak'!$A$3:BN$23,BN$1,FALSE)),0,VLOOKUP('W. VaR &amp; Off-Peak Pos By Trader'!$A11,'Import OffPeak'!$A$3:BN$23,BN$1,FALSE))</f>
        <v>0</v>
      </c>
      <c r="BO11" s="14">
        <f>IF(ISNA(VLOOKUP('W. VaR &amp; Off-Peak Pos By Trader'!$A11,'Import OffPeak'!$A$3:BO$23,BO$1,FALSE)),0,VLOOKUP('W. VaR &amp; Off-Peak Pos By Trader'!$A11,'Import OffPeak'!$A$3:BO$23,BO$1,FALSE))</f>
        <v>0</v>
      </c>
      <c r="BP11" s="14">
        <f>IF(ISNA(VLOOKUP('W. VaR &amp; Off-Peak Pos By Trader'!$A11,'Import OffPeak'!$A$3:BP$23,BP$1,FALSE)),0,VLOOKUP('W. VaR &amp; Off-Peak Pos By Trader'!$A11,'Import OffPeak'!$A$3:BP$23,BP$1,FALSE))</f>
        <v>0</v>
      </c>
      <c r="BQ11" s="14">
        <f>IF(ISNA(VLOOKUP('W. VaR &amp; Off-Peak Pos By Trader'!$A11,'Import OffPeak'!$A$3:BQ$23,BQ$1,FALSE)),0,VLOOKUP('W. VaR &amp; Off-Peak Pos By Trader'!$A11,'Import OffPeak'!$A$3:BQ$23,BQ$1,FALSE))</f>
        <v>0</v>
      </c>
      <c r="BR11" s="14">
        <f>IF(ISNA(VLOOKUP('W. VaR &amp; Off-Peak Pos By Trader'!$A11,'Import OffPeak'!$A$3:BR$23,BR$1,FALSE)),0,VLOOKUP('W. VaR &amp; Off-Peak Pos By Trader'!$A11,'Import OffPeak'!$A$3:BR$23,BR$1,FALSE))</f>
        <v>0</v>
      </c>
      <c r="BS11" s="14">
        <f>IF(ISNA(VLOOKUP('W. VaR &amp; Off-Peak Pos By Trader'!$A11,'Import OffPeak'!$A$3:BS$23,BS$1,FALSE)),0,VLOOKUP('W. VaR &amp; Off-Peak Pos By Trader'!$A11,'Import OffPeak'!$A$3:BS$23,BS$1,FALSE))</f>
        <v>0</v>
      </c>
      <c r="BT11" s="14">
        <f>IF(ISNA(VLOOKUP('W. VaR &amp; Off-Peak Pos By Trader'!$A11,'Import OffPeak'!$A$3:BT$23,BT$1,FALSE)),0,VLOOKUP('W. VaR &amp; Off-Peak Pos By Trader'!$A11,'Import OffPeak'!$A$3:BT$23,BT$1,FALSE))</f>
        <v>0</v>
      </c>
      <c r="BU11" s="14">
        <f>IF(ISNA(VLOOKUP('W. VaR &amp; Off-Peak Pos By Trader'!$A11,'Import OffPeak'!$A$3:BU$23,BU$1,FALSE)),0,VLOOKUP('W. VaR &amp; Off-Peak Pos By Trader'!$A11,'Import OffPeak'!$A$3:BU$23,BU$1,FALSE))</f>
        <v>0</v>
      </c>
      <c r="BV11" s="14">
        <f>IF(ISNA(VLOOKUP('W. VaR &amp; Off-Peak Pos By Trader'!$A11,'Import OffPeak'!$A$3:BV$23,BV$1,FALSE)),0,VLOOKUP('W. VaR &amp; Off-Peak Pos By Trader'!$A11,'Import OffPeak'!$A$3:BV$23,BV$1,FALSE))</f>
        <v>0</v>
      </c>
      <c r="BW11" s="14">
        <f>IF(ISNA(VLOOKUP('W. VaR &amp; Off-Peak Pos By Trader'!$A11,'Import OffPeak'!$A$3:BW$23,BW$1,FALSE)),0,VLOOKUP('W. VaR &amp; Off-Peak Pos By Trader'!$A11,'Import OffPeak'!$A$3:BW$23,BW$1,FALSE))</f>
        <v>0</v>
      </c>
      <c r="BX11" s="14">
        <f>IF(ISNA(VLOOKUP('W. VaR &amp; Off-Peak Pos By Trader'!$A11,'Import OffPeak'!$A$3:BX$23,BX$1,FALSE)),0,VLOOKUP('W. VaR &amp; Off-Peak Pos By Trader'!$A11,'Import OffPeak'!$A$3:BX$23,BX$1,FALSE))</f>
        <v>0</v>
      </c>
      <c r="BY11" s="14">
        <f>IF(ISNA(VLOOKUP('W. VaR &amp; Off-Peak Pos By Trader'!$A11,'Import OffPeak'!$A$3:BY$23,BY$1,FALSE)),0,VLOOKUP('W. VaR &amp; Off-Peak Pos By Trader'!$A11,'Import OffPeak'!$A$3:BY$23,BY$1,FALSE))</f>
        <v>0</v>
      </c>
      <c r="BZ11" s="14">
        <f>IF(ISNA(VLOOKUP('W. VaR &amp; Off-Peak Pos By Trader'!$A11,'Import OffPeak'!$A$3:BZ$23,BZ$1,FALSE)),0,VLOOKUP('W. VaR &amp; Off-Peak Pos By Trader'!$A11,'Import OffPeak'!$A$3:BZ$23,BZ$1,FALSE))</f>
        <v>0</v>
      </c>
      <c r="CA11" s="14">
        <f>IF(ISNA(VLOOKUP('W. VaR &amp; Off-Peak Pos By Trader'!$A11,'Import OffPeak'!$A$3:CA$23,CA$1,FALSE)),0,VLOOKUP('W. VaR &amp; Off-Peak Pos By Trader'!$A11,'Import OffPeak'!$A$3:CA$23,CA$1,FALSE))</f>
        <v>0</v>
      </c>
      <c r="CB11" s="14">
        <f>IF(ISNA(VLOOKUP('W. VaR &amp; Off-Peak Pos By Trader'!$A11,'Import OffPeak'!$A$3:CB$23,CB$1,FALSE)),0,VLOOKUP('W. VaR &amp; Off-Peak Pos By Trader'!$A11,'Import OffPeak'!$A$3:CB$23,CB$1,FALSE))</f>
        <v>0</v>
      </c>
      <c r="CC11" s="14">
        <f>IF(ISNA(VLOOKUP('W. VaR &amp; Off-Peak Pos By Trader'!$A11,'Import OffPeak'!$A$3:CC$23,CC$1,FALSE)),0,VLOOKUP('W. VaR &amp; Off-Peak Pos By Trader'!$A11,'Import OffPeak'!$A$3:CC$23,CC$1,FALSE))</f>
        <v>0</v>
      </c>
      <c r="CD11" s="14">
        <f>IF(ISNA(VLOOKUP('W. VaR &amp; Off-Peak Pos By Trader'!$A11,'Import OffPeak'!$A$3:CD$23,CD$1,FALSE)),0,VLOOKUP('W. VaR &amp; Off-Peak Pos By Trader'!$A11,'Import OffPeak'!$A$3:CD$23,CD$1,FALSE))</f>
        <v>0</v>
      </c>
      <c r="CE11" s="14">
        <f>IF(ISNA(VLOOKUP('W. VaR &amp; Off-Peak Pos By Trader'!$A11,'Import OffPeak'!$A$3:CE$23,CE$1,FALSE)),0,VLOOKUP('W. VaR &amp; Off-Peak Pos By Trader'!$A11,'Import OffPeak'!$A$3:CE$23,CE$1,FALSE))</f>
        <v>0</v>
      </c>
      <c r="CF11" s="14">
        <f>IF(ISNA(VLOOKUP('W. VaR &amp; Off-Peak Pos By Trader'!$A11,'Import OffPeak'!$A$3:CF$23,CF$1,FALSE)),0,VLOOKUP('W. VaR &amp; Off-Peak Pos By Trader'!$A11,'Import OffPeak'!$A$3:CF$23,CF$1,FALSE))</f>
        <v>0</v>
      </c>
      <c r="CG11" s="14">
        <f>IF(ISNA(VLOOKUP('W. VaR &amp; Off-Peak Pos By Trader'!$A11,'Import OffPeak'!$A$3:CG$23,CG$1,FALSE)),0,VLOOKUP('W. VaR &amp; Off-Peak Pos By Trader'!$A11,'Import OffPeak'!$A$3:CG$23,CG$1,FALSE))</f>
        <v>0</v>
      </c>
      <c r="CH11" s="14">
        <f>IF(ISNA(VLOOKUP('W. VaR &amp; Off-Peak Pos By Trader'!$A11,'Import OffPeak'!$A$3:CH$23,CH$1,FALSE)),0,VLOOKUP('W. VaR &amp; Off-Peak Pos By Trader'!$A11,'Import OffPeak'!$A$3:CH$23,CH$1,FALSE))</f>
        <v>0</v>
      </c>
      <c r="CI11" s="14">
        <f>IF(ISNA(VLOOKUP('W. VaR &amp; Off-Peak Pos By Trader'!$A11,'Import OffPeak'!$A$3:CI$23,CI$1,FALSE)),0,VLOOKUP('W. VaR &amp; Off-Peak Pos By Trader'!$A11,'Import OffPeak'!$A$3:CI$23,CI$1,FALSE))</f>
        <v>0</v>
      </c>
      <c r="CJ11" s="14">
        <f>IF(ISNA(VLOOKUP('W. VaR &amp; Off-Peak Pos By Trader'!$A11,'Import OffPeak'!$A$3:CJ$23,CJ$1,FALSE)),0,VLOOKUP('W. VaR &amp; Off-Peak Pos By Trader'!$A11,'Import OffPeak'!$A$3:CJ$23,CJ$1,FALSE))</f>
        <v>0</v>
      </c>
      <c r="CK11" s="14">
        <f>IF(ISNA(VLOOKUP('W. VaR &amp; Off-Peak Pos By Trader'!$A11,'Import OffPeak'!$A$3:CK$23,CK$1,FALSE)),0,VLOOKUP('W. VaR &amp; Off-Peak Pos By Trader'!$A11,'Import OffPeak'!$A$3:CK$23,CK$1,FALSE))</f>
        <v>0</v>
      </c>
      <c r="CL11" s="14">
        <f>IF(ISNA(VLOOKUP('W. VaR &amp; Off-Peak Pos By Trader'!$A11,'Import OffPeak'!$A$3:CL$23,CL$1,FALSE)),0,VLOOKUP('W. VaR &amp; Off-Peak Pos By Trader'!$A11,'Import OffPeak'!$A$3:CL$23,CL$1,FALSE))</f>
        <v>0</v>
      </c>
      <c r="CM11" s="14">
        <f>IF(ISNA(VLOOKUP('W. VaR &amp; Off-Peak Pos By Trader'!$A11,'Import OffPeak'!$A$3:CM$23,CM$1,FALSE)),0,VLOOKUP('W. VaR &amp; Off-Peak Pos By Trader'!$A11,'Import OffPeak'!$A$3:CM$23,CM$1,FALSE))</f>
        <v>0</v>
      </c>
      <c r="CN11" s="14">
        <f>IF(ISNA(VLOOKUP('W. VaR &amp; Off-Peak Pos By Trader'!$A11,'Import OffPeak'!$A$3:CN$23,CN$1,FALSE)),0,VLOOKUP('W. VaR &amp; Off-Peak Pos By Trader'!$A11,'Import OffPeak'!$A$3:CN$23,CN$1,FALSE))</f>
        <v>0</v>
      </c>
      <c r="CO11" s="14">
        <f>IF(ISNA(VLOOKUP('W. VaR &amp; Off-Peak Pos By Trader'!$A11,'Import OffPeak'!$A$3:CO$23,CO$1,FALSE)),0,VLOOKUP('W. VaR &amp; Off-Peak Pos By Trader'!$A11,'Import OffPeak'!$A$3:CO$23,CO$1,FALSE))</f>
        <v>0</v>
      </c>
      <c r="CP11" s="14">
        <f>IF(ISNA(VLOOKUP('W. VaR &amp; Off-Peak Pos By Trader'!$A11,'Import OffPeak'!$A$3:CP$23,CP$1,FALSE)),0,VLOOKUP('W. VaR &amp; Off-Peak Pos By Trader'!$A11,'Import OffPeak'!$A$3:CP$23,CP$1,FALSE))</f>
        <v>0</v>
      </c>
      <c r="CQ11" s="14">
        <f>IF(ISNA(VLOOKUP('W. VaR &amp; Off-Peak Pos By Trader'!$A11,'Import OffPeak'!$A$3:CQ$23,CQ$1,FALSE)),0,VLOOKUP('W. VaR &amp; Off-Peak Pos By Trader'!$A11,'Import OffPeak'!$A$3:CQ$23,CQ$1,FALSE))</f>
        <v>0</v>
      </c>
      <c r="CR11" s="14">
        <f>IF(ISNA(VLOOKUP('W. VaR &amp; Off-Peak Pos By Trader'!$A11,'Import OffPeak'!$A$3:CR$23,CR$1,FALSE)),0,VLOOKUP('W. VaR &amp; Off-Peak Pos By Trader'!$A11,'Import OffPeak'!$A$3:CR$23,CR$1,FALSE))</f>
        <v>0</v>
      </c>
      <c r="CS11" s="14">
        <f>IF(ISNA(VLOOKUP('W. VaR &amp; Off-Peak Pos By Trader'!$A11,'Import OffPeak'!$A$3:CS$23,CS$1,FALSE)),0,VLOOKUP('W. VaR &amp; Off-Peak Pos By Trader'!$A11,'Import OffPeak'!$A$3:CS$23,CS$1,FALSE))</f>
        <v>0</v>
      </c>
      <c r="CT11" s="14">
        <f>IF(ISNA(VLOOKUP('W. VaR &amp; Off-Peak Pos By Trader'!$A11,'Import OffPeak'!$A$3:CT$23,CT$1,FALSE)),0,VLOOKUP('W. VaR &amp; Off-Peak Pos By Trader'!$A11,'Import OffPeak'!$A$3:CT$23,CT$1,FALSE))</f>
        <v>0</v>
      </c>
      <c r="CU11" s="14">
        <f>IF(ISNA(VLOOKUP('W. VaR &amp; Off-Peak Pos By Trader'!$A11,'Import OffPeak'!$A$3:CU$23,CU$1,FALSE)),0,VLOOKUP('W. VaR &amp; Off-Peak Pos By Trader'!$A11,'Import OffPeak'!$A$3:CU$23,CU$1,FALSE))</f>
        <v>0</v>
      </c>
      <c r="CV11" s="14">
        <f>IF(ISNA(VLOOKUP('W. VaR &amp; Off-Peak Pos By Trader'!$A11,'Import OffPeak'!$A$3:CV$23,CV$1,FALSE)),0,VLOOKUP('W. VaR &amp; Off-Peak Pos By Trader'!$A11,'Import OffPeak'!$A$3:CV$23,CV$1,FALSE))</f>
        <v>0</v>
      </c>
      <c r="CW11" s="14">
        <f>IF(ISNA(VLOOKUP('W. VaR &amp; Off-Peak Pos By Trader'!$A11,'Import OffPeak'!$A$3:CW$23,CW$1,FALSE)),0,VLOOKUP('W. VaR &amp; Off-Peak Pos By Trader'!$A11,'Import OffPeak'!$A$3:CW$23,CW$1,FALSE))</f>
        <v>0</v>
      </c>
      <c r="CX11" s="14">
        <f>IF(ISNA(VLOOKUP('W. VaR &amp; Off-Peak Pos By Trader'!$A11,'Import OffPeak'!$A$3:CX$23,CX$1,FALSE)),0,VLOOKUP('W. VaR &amp; Off-Peak Pos By Trader'!$A11,'Import OffPeak'!$A$3:CX$23,CX$1,FALSE))</f>
        <v>0</v>
      </c>
      <c r="CY11" s="14">
        <f>IF(ISNA(VLOOKUP('W. VaR &amp; Off-Peak Pos By Trader'!$A11,'Import OffPeak'!$A$3:CY$23,CY$1,FALSE)),0,VLOOKUP('W. VaR &amp; Off-Peak Pos By Trader'!$A11,'Import OffPeak'!$A$3:CY$23,CY$1,FALSE))</f>
        <v>0</v>
      </c>
      <c r="CZ11" s="14">
        <f>IF(ISNA(VLOOKUP('W. VaR &amp; Off-Peak Pos By Trader'!$A11,'Import OffPeak'!$A$3:CZ$23,CZ$1,FALSE)),0,VLOOKUP('W. VaR &amp; Off-Peak Pos By Trader'!$A11,'Import OffPeak'!$A$3:CZ$23,CZ$1,FALSE))</f>
        <v>0</v>
      </c>
      <c r="DA11" s="14">
        <f>IF(ISNA(VLOOKUP('W. VaR &amp; Off-Peak Pos By Trader'!$A11,'Import OffPeak'!$A$3:DA$23,DA$1,FALSE)),0,VLOOKUP('W. VaR &amp; Off-Peak Pos By Trader'!$A11,'Import OffPeak'!$A$3:DA$23,DA$1,FALSE))</f>
        <v>0</v>
      </c>
      <c r="DB11" s="14">
        <f>IF(ISNA(VLOOKUP('W. VaR &amp; Off-Peak Pos By Trader'!$A11,'Import OffPeak'!$A$3:DB$23,DB$1,FALSE)),0,VLOOKUP('W. VaR &amp; Off-Peak Pos By Trader'!$A11,'Import OffPeak'!$A$3:DB$23,DB$1,FALSE))</f>
        <v>0</v>
      </c>
      <c r="DC11" s="14">
        <f>IF(ISNA(VLOOKUP('W. VaR &amp; Off-Peak Pos By Trader'!$A11,'Import OffPeak'!$A$3:DC$23,DC$1,FALSE)),0,VLOOKUP('W. VaR &amp; Off-Peak Pos By Trader'!$A11,'Import OffPeak'!$A$3:DC$23,DC$1,FALSE))</f>
        <v>0</v>
      </c>
      <c r="DD11" s="14">
        <f>IF(ISNA(VLOOKUP('W. VaR &amp; Off-Peak Pos By Trader'!$A11,'Import OffPeak'!$A$3:DD$23,DD$1,FALSE)),0,VLOOKUP('W. VaR &amp; Off-Peak Pos By Trader'!$A11,'Import OffPeak'!$A$3:DD$23,DD$1,FALSE))</f>
        <v>0</v>
      </c>
      <c r="DE11" s="14">
        <f>IF(ISNA(VLOOKUP('W. VaR &amp; Off-Peak Pos By Trader'!$A11,'Import OffPeak'!$A$3:DE$23,DE$1,FALSE)),0,VLOOKUP('W. VaR &amp; Off-Peak Pos By Trader'!$A11,'Import OffPeak'!$A$3:DE$23,DE$1,FALSE))</f>
        <v>0</v>
      </c>
      <c r="DF11" s="14">
        <f>IF(ISNA(VLOOKUP('W. VaR &amp; Off-Peak Pos By Trader'!$A11,'Import OffPeak'!$A$3:DF$23,DF$1,FALSE)),0,VLOOKUP('W. VaR &amp; Off-Peak Pos By Trader'!$A11,'Import OffPeak'!$A$3:DF$23,DF$1,FALSE))</f>
        <v>0</v>
      </c>
      <c r="DG11" s="14">
        <f>IF(ISNA(VLOOKUP('W. VaR &amp; Off-Peak Pos By Trader'!$A11,'Import OffPeak'!$A$3:DG$23,DG$1,FALSE)),0,VLOOKUP('W. VaR &amp; Off-Peak Pos By Trader'!$A11,'Import OffPeak'!$A$3:DG$23,DG$1,FALSE))</f>
        <v>0</v>
      </c>
      <c r="DH11" s="14">
        <f>IF(ISNA(VLOOKUP('W. VaR &amp; Off-Peak Pos By Trader'!$A11,'Import OffPeak'!$A$3:DH$23,DH$1,FALSE)),0,VLOOKUP('W. VaR &amp; Off-Peak Pos By Trader'!$A11,'Import OffPeak'!$A$3:DH$23,DH$1,FALSE))</f>
        <v>0</v>
      </c>
      <c r="DI11" s="14">
        <f>IF(ISNA(VLOOKUP('W. VaR &amp; Off-Peak Pos By Trader'!$A11,'Import OffPeak'!$A$3:DI$23,DI$1,FALSE)),0,VLOOKUP('W. VaR &amp; Off-Peak Pos By Trader'!$A11,'Import OffPeak'!$A$3:DI$23,DI$1,FALSE))</f>
        <v>0</v>
      </c>
      <c r="DJ11" s="14">
        <f>IF(ISNA(VLOOKUP('W. VaR &amp; Off-Peak Pos By Trader'!$A11,'Import OffPeak'!$A$3:DJ$23,DJ$1,FALSE)),0,VLOOKUP('W. VaR &amp; Off-Peak Pos By Trader'!$A11,'Import OffPeak'!$A$3:DJ$23,DJ$1,FALSE))</f>
        <v>0</v>
      </c>
      <c r="DK11" s="14">
        <f>IF(ISNA(VLOOKUP('W. VaR &amp; Off-Peak Pos By Trader'!$A11,'Import OffPeak'!$A$3:DK$23,DK$1,FALSE)),0,VLOOKUP('W. VaR &amp; Off-Peak Pos By Trader'!$A11,'Import OffPeak'!$A$3:DK$23,DK$1,FALSE))</f>
        <v>0</v>
      </c>
      <c r="DL11" s="14">
        <f>IF(ISNA(VLOOKUP('W. VaR &amp; Off-Peak Pos By Trader'!$A11,'Import OffPeak'!$A$3:DL$23,DL$1,FALSE)),0,VLOOKUP('W. VaR &amp; Off-Peak Pos By Trader'!$A11,'Import OffPeak'!$A$3:DL$23,DL$1,FALSE))</f>
        <v>0</v>
      </c>
      <c r="DM11" s="14">
        <f>IF(ISNA(VLOOKUP('W. VaR &amp; Off-Peak Pos By Trader'!$A11,'Import OffPeak'!$A$3:DM$23,DM$1,FALSE)),0,VLOOKUP('W. VaR &amp; Off-Peak Pos By Trader'!$A11,'Import OffPeak'!$A$3:DM$23,DM$1,FALSE))</f>
        <v>0</v>
      </c>
      <c r="DN11" s="14">
        <f>IF(ISNA(VLOOKUP('W. VaR &amp; Off-Peak Pos By Trader'!$A11,'Import OffPeak'!$A$3:DN$23,DN$1,FALSE)),0,VLOOKUP('W. VaR &amp; Off-Peak Pos By Trader'!$A11,'Import OffPeak'!$A$3:DN$23,DN$1,FALSE))</f>
        <v>0</v>
      </c>
      <c r="DO11" s="14">
        <f>IF(ISNA(VLOOKUP('W. VaR &amp; Off-Peak Pos By Trader'!$A11,'Import OffPeak'!$A$3:DO$23,DO$1,FALSE)),0,VLOOKUP('W. VaR &amp; Off-Peak Pos By Trader'!$A11,'Import OffPeak'!$A$3:DO$23,DO$1,FALSE))</f>
        <v>0</v>
      </c>
      <c r="DP11" s="14">
        <f>IF(ISNA(VLOOKUP('W. VaR &amp; Off-Peak Pos By Trader'!$A11,'Import OffPeak'!$A$3:DP$23,DP$1,FALSE)),0,VLOOKUP('W. VaR &amp; Off-Peak Pos By Trader'!$A11,'Import OffPeak'!$A$3:DP$23,DP$1,FALSE))</f>
        <v>0</v>
      </c>
      <c r="DQ11" s="14">
        <f>IF(ISNA(VLOOKUP('W. VaR &amp; Off-Peak Pos By Trader'!$A11,'Import OffPeak'!$A$3:DQ$23,DQ$1,FALSE)),0,VLOOKUP('W. VaR &amp; Off-Peak Pos By Trader'!$A11,'Import OffPeak'!$A$3:DQ$23,DQ$1,FALSE))</f>
        <v>0</v>
      </c>
      <c r="DR11" s="14">
        <f>IF(ISNA(VLOOKUP('W. VaR &amp; Off-Peak Pos By Trader'!$A11,'Import OffPeak'!$A$3:DR$23,DR$1,FALSE)),0,VLOOKUP('W. VaR &amp; Off-Peak Pos By Trader'!$A11,'Import OffPeak'!$A$3:DR$23,DR$1,FALSE))</f>
        <v>0</v>
      </c>
      <c r="DS11" s="14">
        <f>IF(ISNA(VLOOKUP('W. VaR &amp; Off-Peak Pos By Trader'!$A11,'Import OffPeak'!$A$3:DS$23,DS$1,FALSE)),0,VLOOKUP('W. VaR &amp; Off-Peak Pos By Trader'!$A11,'Import OffPeak'!$A$3:DS$23,DS$1,FALSE))</f>
        <v>0</v>
      </c>
      <c r="DT11" s="14">
        <f>IF(ISNA(VLOOKUP('W. VaR &amp; Off-Peak Pos By Trader'!$A11,'Import OffPeak'!$A$3:DT$23,DT$1,FALSE)),0,VLOOKUP('W. VaR &amp; Off-Peak Pos By Trader'!$A11,'Import OffPeak'!$A$3:DT$23,DT$1,FALSE))</f>
        <v>0</v>
      </c>
      <c r="DU11" s="14">
        <f>IF(ISNA(VLOOKUP('W. VaR &amp; Off-Peak Pos By Trader'!$A11,'Import OffPeak'!$A$3:DU$23,DU$1,FALSE)),0,VLOOKUP('W. VaR &amp; Off-Peak Pos By Trader'!$A11,'Import OffPeak'!$A$3:DU$23,DU$1,FALSE))</f>
        <v>0</v>
      </c>
      <c r="DV11" s="14">
        <f>IF(ISNA(VLOOKUP('W. VaR &amp; Off-Peak Pos By Trader'!$A11,'Import OffPeak'!$A$3:DV$23,DV$1,FALSE)),0,VLOOKUP('W. VaR &amp; Off-Peak Pos By Trader'!$A11,'Import OffPeak'!$A$3:DV$23,DV$1,FALSE))</f>
        <v>0</v>
      </c>
      <c r="DW11" s="14">
        <f>IF(ISNA(VLOOKUP('W. VaR &amp; Off-Peak Pos By Trader'!$A11,'Import OffPeak'!$A$3:DW$23,DW$1,FALSE)),0,VLOOKUP('W. VaR &amp; Off-Peak Pos By Trader'!$A11,'Import OffPeak'!$A$3:DW$23,DW$1,FALSE))</f>
        <v>0</v>
      </c>
      <c r="DX11" s="14">
        <f>IF(ISNA(VLOOKUP('W. VaR &amp; Off-Peak Pos By Trader'!$A11,'Import OffPeak'!$A$3:DX$23,DX$1,FALSE)),0,VLOOKUP('W. VaR &amp; Off-Peak Pos By Trader'!$A11,'Import OffPeak'!$A$3:DX$23,DX$1,FALSE))</f>
        <v>0</v>
      </c>
      <c r="DY11" s="14">
        <f>IF(ISNA(VLOOKUP('W. VaR &amp; Off-Peak Pos By Trader'!$A11,'Import OffPeak'!$A$3:DY$23,DY$1,FALSE)),0,VLOOKUP('W. VaR &amp; Off-Peak Pos By Trader'!$A11,'Import OffPeak'!$A$3:DY$23,DY$1,FALSE))</f>
        <v>0</v>
      </c>
      <c r="DZ11" s="14">
        <f>IF(ISNA(VLOOKUP('W. VaR &amp; Off-Peak Pos By Trader'!$A11,'Import OffPeak'!$A$3:DZ$23,DZ$1,FALSE)),0,VLOOKUP('W. VaR &amp; Off-Peak Pos By Trader'!$A11,'Import OffPeak'!$A$3:DZ$23,DZ$1,FALSE))</f>
        <v>0</v>
      </c>
      <c r="EA11" s="14">
        <f>IF(ISNA(VLOOKUP('W. VaR &amp; Off-Peak Pos By Trader'!$A11,'Import OffPeak'!$A$3:EA$23,EA$1,FALSE)),0,VLOOKUP('W. VaR &amp; Off-Peak Pos By Trader'!$A11,'Import OffPeak'!$A$3:EA$23,EA$1,FALSE))</f>
        <v>0</v>
      </c>
      <c r="EB11" s="14">
        <f>IF(ISNA(VLOOKUP('W. VaR &amp; Off-Peak Pos By Trader'!$A11,'Import OffPeak'!$A$3:EB$23,EB$1,FALSE)),0,VLOOKUP('W. VaR &amp; Off-Peak Pos By Trader'!$A11,'Import OffPeak'!$A$3:EB$23,EB$1,FALSE))</f>
        <v>0</v>
      </c>
      <c r="EC11" s="14">
        <f>IF(ISNA(VLOOKUP('W. VaR &amp; Off-Peak Pos By Trader'!$A11,'Import OffPeak'!$A$3:EC$23,EC$1,FALSE)),0,VLOOKUP('W. VaR &amp; Off-Peak Pos By Trader'!$A11,'Import OffPeak'!$A$3:EC$23,EC$1,FALSE))</f>
        <v>0</v>
      </c>
      <c r="ED11" s="14">
        <f>IF(ISNA(VLOOKUP('W. VaR &amp; Off-Peak Pos By Trader'!$A11,'Import OffPeak'!$A$3:ED$23,ED$1,FALSE)),0,VLOOKUP('W. VaR &amp; Off-Peak Pos By Trader'!$A11,'Import OffPeak'!$A$3:ED$23,ED$1,FALSE))</f>
        <v>0</v>
      </c>
      <c r="EE11" s="14">
        <f>IF(ISNA(VLOOKUP('W. VaR &amp; Off-Peak Pos By Trader'!$A11,'Import OffPeak'!$A$3:EE$23,EE$1,FALSE)),0,VLOOKUP('W. VaR &amp; Off-Peak Pos By Trader'!$A11,'Import OffPeak'!$A$3:EE$23,EE$1,FALSE))</f>
        <v>0</v>
      </c>
      <c r="EF11" s="14">
        <f>IF(ISNA(VLOOKUP('W. VaR &amp; Off-Peak Pos By Trader'!$A11,'Import OffPeak'!$A$3:EF$23,EF$1,FALSE)),0,VLOOKUP('W. VaR &amp; Off-Peak Pos By Trader'!$A11,'Import OffPeak'!$A$3:EF$23,EF$1,FALSE))</f>
        <v>0</v>
      </c>
      <c r="EG11" s="14">
        <f>IF(ISNA(VLOOKUP('W. VaR &amp; Off-Peak Pos By Trader'!$A11,'Import OffPeak'!$A$3:EG$23,EG$1,FALSE)),0,VLOOKUP('W. VaR &amp; Off-Peak Pos By Trader'!$A11,'Import OffPeak'!$A$3:EG$23,EG$1,FALSE))</f>
        <v>0</v>
      </c>
      <c r="EH11" s="14">
        <f>IF(ISNA(VLOOKUP('W. VaR &amp; Off-Peak Pos By Trader'!$A11,'Import OffPeak'!$A$3:EH$23,EH$1,FALSE)),0,VLOOKUP('W. VaR &amp; Off-Peak Pos By Trader'!$A11,'Import OffPeak'!$A$3:EH$23,EH$1,FALSE))</f>
        <v>0</v>
      </c>
      <c r="EI11" s="14">
        <f>IF(ISNA(VLOOKUP('W. VaR &amp; Off-Peak Pos By Trader'!$A11,'Import OffPeak'!$A$3:EI$23,EI$1,FALSE)),0,VLOOKUP('W. VaR &amp; Off-Peak Pos By Trader'!$A11,'Import OffPeak'!$A$3:EI$23,EI$1,FALSE))</f>
        <v>0</v>
      </c>
      <c r="EJ11" s="14">
        <f>IF(ISNA(VLOOKUP('W. VaR &amp; Off-Peak Pos By Trader'!$A11,'Import OffPeak'!$A$3:EJ$23,EJ$1,FALSE)),0,VLOOKUP('W. VaR &amp; Off-Peak Pos By Trader'!$A11,'Import OffPeak'!$A$3:EJ$23,EJ$1,FALSE))</f>
        <v>0</v>
      </c>
      <c r="EK11" s="14">
        <f>IF(ISNA(VLOOKUP('W. VaR &amp; Off-Peak Pos By Trader'!$A11,'Import OffPeak'!$A$3:EK$23,EK$1,FALSE)),0,VLOOKUP('W. VaR &amp; Off-Peak Pos By Trader'!$A11,'Import OffPeak'!$A$3:EK$23,EK$1,FALSE))</f>
        <v>0</v>
      </c>
      <c r="EL11" s="14">
        <f>IF(ISNA(VLOOKUP('W. VaR &amp; Off-Peak Pos By Trader'!$A11,'Import OffPeak'!$A$3:EL$23,EL$1,FALSE)),0,VLOOKUP('W. VaR &amp; Off-Peak Pos By Trader'!$A11,'Import OffPeak'!$A$3:EL$23,EL$1,FALSE))</f>
        <v>0</v>
      </c>
      <c r="EM11" s="14">
        <f>IF(ISNA(VLOOKUP('W. VaR &amp; Off-Peak Pos By Trader'!$A11,'Import OffPeak'!$A$3:EM$23,EM$1,FALSE)),0,VLOOKUP('W. VaR &amp; Off-Peak Pos By Trader'!$A11,'Import OffPeak'!$A$3:EM$23,EM$1,FALSE))</f>
        <v>0</v>
      </c>
      <c r="EN11" s="14">
        <f>IF(ISNA(VLOOKUP('W. VaR &amp; Off-Peak Pos By Trader'!$A11,'Import OffPeak'!$A$3:EN$23,EN$1,FALSE)),0,VLOOKUP('W. VaR &amp; Off-Peak Pos By Trader'!$A11,'Import OffPeak'!$A$3:EN$23,EN$1,FALSE))</f>
        <v>0</v>
      </c>
      <c r="EO11" s="14">
        <f>IF(ISNA(VLOOKUP('W. VaR &amp; Off-Peak Pos By Trader'!$A11,'Import OffPeak'!$A$3:EO$23,EO$1,FALSE)),0,VLOOKUP('W. VaR &amp; Off-Peak Pos By Trader'!$A11,'Import OffPeak'!$A$3:EO$23,EO$1,FALSE))</f>
        <v>0</v>
      </c>
      <c r="EP11" s="14">
        <f>IF(ISNA(VLOOKUP('W. VaR &amp; Off-Peak Pos By Trader'!$A11,'Import OffPeak'!$A$3:EP$23,EP$1,FALSE)),0,VLOOKUP('W. VaR &amp; Off-Peak Pos By Trader'!$A11,'Import OffPeak'!$A$3:EP$23,EP$1,FALSE))</f>
        <v>0</v>
      </c>
      <c r="EQ11" s="14">
        <f>IF(ISNA(VLOOKUP('W. VaR &amp; Off-Peak Pos By Trader'!$A11,'Import OffPeak'!$A$3:EQ$23,EQ$1,FALSE)),0,VLOOKUP('W. VaR &amp; Off-Peak Pos By Trader'!$A11,'Import OffPeak'!$A$3:EQ$23,EQ$1,FALSE))</f>
        <v>0</v>
      </c>
      <c r="ER11" s="14">
        <f>IF(ISNA(VLOOKUP('W. VaR &amp; Off-Peak Pos By Trader'!$A11,'Import OffPeak'!$A$3:ER$23,ER$1,FALSE)),0,VLOOKUP('W. VaR &amp; Off-Peak Pos By Trader'!$A11,'Import OffPeak'!$A$3:ER$23,ER$1,FALSE))</f>
        <v>0</v>
      </c>
      <c r="ES11" s="14">
        <f>IF(ISNA(VLOOKUP('W. VaR &amp; Off-Peak Pos By Trader'!$A11,'Import OffPeak'!$A$3:ES$23,ES$1,FALSE)),0,VLOOKUP('W. VaR &amp; Off-Peak Pos By Trader'!$A11,'Import OffPeak'!$A$3:ES$23,ES$1,FALSE))</f>
        <v>0</v>
      </c>
      <c r="ET11" s="14">
        <f>IF(ISNA(VLOOKUP('W. VaR &amp; Off-Peak Pos By Trader'!$A11,'Import OffPeak'!$A$3:ET$23,ET$1,FALSE)),0,VLOOKUP('W. VaR &amp; Off-Peak Pos By Trader'!$A11,'Import OffPeak'!$A$3:ET$23,ET$1,FALSE))</f>
        <v>0</v>
      </c>
      <c r="EU11" s="14">
        <f>IF(ISNA(VLOOKUP('W. VaR &amp; Off-Peak Pos By Trader'!$A11,'Import OffPeak'!$A$3:EU$23,EU$1,FALSE)),0,VLOOKUP('W. VaR &amp; Off-Peak Pos By Trader'!$A11,'Import OffPeak'!$A$3:EU$23,EU$1,FALSE))</f>
        <v>0</v>
      </c>
      <c r="EV11" s="14">
        <f>IF(ISNA(VLOOKUP('W. VaR &amp; Off-Peak Pos By Trader'!$A11,'Import OffPeak'!$A$3:EV$23,EV$1,FALSE)),0,VLOOKUP('W. VaR &amp; Off-Peak Pos By Trader'!$A11,'Import OffPeak'!$A$3:EV$23,EV$1,FALSE))</f>
        <v>0</v>
      </c>
      <c r="EW11" s="14">
        <f>IF(ISNA(VLOOKUP('W. VaR &amp; Off-Peak Pos By Trader'!$A11,'Import OffPeak'!$A$3:EW$23,EW$1,FALSE)),0,VLOOKUP('W. VaR &amp; Off-Peak Pos By Trader'!$A11,'Import OffPeak'!$A$3:EW$23,EW$1,FALSE))</f>
        <v>0</v>
      </c>
      <c r="EX11" s="14">
        <f>IF(ISNA(VLOOKUP('W. VaR &amp; Off-Peak Pos By Trader'!$A11,'Import OffPeak'!$A$3:EX$23,EX$1,FALSE)),0,VLOOKUP('W. VaR &amp; Off-Peak Pos By Trader'!$A11,'Import OffPeak'!$A$3:EX$23,EX$1,FALSE))</f>
        <v>0</v>
      </c>
      <c r="EY11" s="14">
        <f>IF(ISNA(VLOOKUP('W. VaR &amp; Off-Peak Pos By Trader'!$A11,'Import OffPeak'!$A$3:EY$23,EY$1,FALSE)),0,VLOOKUP('W. VaR &amp; Off-Peak Pos By Trader'!$A11,'Import OffPeak'!$A$3:EY$23,EY$1,FALSE))</f>
        <v>0</v>
      </c>
      <c r="EZ11" s="14">
        <f>IF(ISNA(VLOOKUP('W. VaR &amp; Off-Peak Pos By Trader'!$A11,'Import OffPeak'!$A$3:EZ$23,EZ$1,FALSE)),0,VLOOKUP('W. VaR &amp; Off-Peak Pos By Trader'!$A11,'Import OffPeak'!$A$3:EZ$23,EZ$1,FALSE))</f>
        <v>0</v>
      </c>
      <c r="FA11" s="14">
        <f>IF(ISNA(VLOOKUP('W. VaR &amp; Off-Peak Pos By Trader'!$A11,'Import OffPeak'!$A$3:FA$23,FA$1,FALSE)),0,VLOOKUP('W. VaR &amp; Off-Peak Pos By Trader'!$A11,'Import OffPeak'!$A$3:FA$23,FA$1,FALSE))</f>
        <v>0</v>
      </c>
      <c r="FB11" s="14">
        <f>IF(ISNA(VLOOKUP('W. VaR &amp; Off-Peak Pos By Trader'!$A11,'Import OffPeak'!$A$3:FB$23,FB$1,FALSE)),0,VLOOKUP('W. VaR &amp; Off-Peak Pos By Trader'!$A11,'Import OffPeak'!$A$3:FB$23,FB$1,FALSE))</f>
        <v>0</v>
      </c>
      <c r="FC11" s="14">
        <f>IF(ISNA(VLOOKUP('W. VaR &amp; Off-Peak Pos By Trader'!$A11,'Import OffPeak'!$A$3:FC$23,FC$1,FALSE)),0,VLOOKUP('W. VaR &amp; Off-Peak Pos By Trader'!$A11,'Import OffPeak'!$A$3:FC$23,FC$1,FALSE))</f>
        <v>0</v>
      </c>
      <c r="FD11" s="14">
        <f>IF(ISNA(VLOOKUP('W. VaR &amp; Off-Peak Pos By Trader'!$A11,'Import OffPeak'!$A$3:FD$23,FD$1,FALSE)),0,VLOOKUP('W. VaR &amp; Off-Peak Pos By Trader'!$A11,'Import OffPeak'!$A$3:FD$23,FD$1,FALSE))</f>
        <v>0</v>
      </c>
      <c r="FE11" s="14">
        <f>IF(ISNA(VLOOKUP('W. VaR &amp; Off-Peak Pos By Trader'!$A11,'Import OffPeak'!$A$3:FE$23,FE$1,FALSE)),0,VLOOKUP('W. VaR &amp; Off-Peak Pos By Trader'!$A11,'Import OffPeak'!$A$3:FE$23,FE$1,FALSE))</f>
        <v>0</v>
      </c>
      <c r="FF11" s="14">
        <f>IF(ISNA(VLOOKUP('W. VaR &amp; Off-Peak Pos By Trader'!$A11,'Import OffPeak'!$A$3:FF$23,FF$1,FALSE)),0,VLOOKUP('W. VaR &amp; Off-Peak Pos By Trader'!$A11,'Import OffPeak'!$A$3:FF$23,FF$1,FALSE))</f>
        <v>0</v>
      </c>
      <c r="FG11" s="14">
        <f>IF(ISNA(VLOOKUP('W. VaR &amp; Off-Peak Pos By Trader'!$A11,'Import OffPeak'!$A$3:FG$23,FG$1,FALSE)),0,VLOOKUP('W. VaR &amp; Off-Peak Pos By Trader'!$A11,'Import OffPeak'!$A$3:FG$23,FG$1,FALSE))</f>
        <v>0</v>
      </c>
      <c r="FH11" s="14">
        <f>IF(ISNA(VLOOKUP('W. VaR &amp; Off-Peak Pos By Trader'!$A11,'Import OffPeak'!$A$3:FH$23,FH$1,FALSE)),0,VLOOKUP('W. VaR &amp; Off-Peak Pos By Trader'!$A11,'Import OffPeak'!$A$3:FH$23,FH$1,FALSE))</f>
        <v>0</v>
      </c>
      <c r="FI11" s="14">
        <f>IF(ISNA(VLOOKUP('W. VaR &amp; Off-Peak Pos By Trader'!$A11,'Import OffPeak'!$A$3:FI$23,FI$1,FALSE)),0,VLOOKUP('W. VaR &amp; Off-Peak Pos By Trader'!$A11,'Import OffPeak'!$A$3:FI$23,FI$1,FALSE))</f>
        <v>0</v>
      </c>
      <c r="FJ11" s="14">
        <f>IF(ISNA(VLOOKUP('W. VaR &amp; Off-Peak Pos By Trader'!$A11,'Import OffPeak'!$A$3:FJ$23,FJ$1,FALSE)),0,VLOOKUP('W. VaR &amp; Off-Peak Pos By Trader'!$A11,'Import OffPeak'!$A$3:FJ$23,FJ$1,FALSE))</f>
        <v>0</v>
      </c>
      <c r="FK11" s="14">
        <f>IF(ISNA(VLOOKUP('W. VaR &amp; Off-Peak Pos By Trader'!$A11,'Import OffPeak'!$A$3:FK$23,FK$1,FALSE)),0,VLOOKUP('W. VaR &amp; Off-Peak Pos By Trader'!$A11,'Import OffPeak'!$A$3:FK$23,FK$1,FALSE))</f>
        <v>0</v>
      </c>
      <c r="FL11" s="14">
        <f>IF(ISNA(VLOOKUP('W. VaR &amp; Off-Peak Pos By Trader'!$A11,'Import OffPeak'!$A$3:FL$23,FL$1,FALSE)),0,VLOOKUP('W. VaR &amp; Off-Peak Pos By Trader'!$A11,'Import OffPeak'!$A$3:FL$23,FL$1,FALSE))</f>
        <v>0</v>
      </c>
      <c r="FM11" s="14">
        <f>IF(ISNA(VLOOKUP('W. VaR &amp; Off-Peak Pos By Trader'!$A11,'Import OffPeak'!$A$3:FM$23,FM$1,FALSE)),0,VLOOKUP('W. VaR &amp; Off-Peak Pos By Trader'!$A11,'Import OffPeak'!$A$3:FM$23,FM$1,FALSE))</f>
        <v>0</v>
      </c>
      <c r="FN11" s="14">
        <f>IF(ISNA(VLOOKUP('W. VaR &amp; Off-Peak Pos By Trader'!$A11,'Import OffPeak'!$A$3:FN$23,FN$1,FALSE)),0,VLOOKUP('W. VaR &amp; Off-Peak Pos By Trader'!$A11,'Import OffPeak'!$A$3:FN$23,FN$1,FALSE))</f>
        <v>0</v>
      </c>
      <c r="FO11" s="14">
        <f>IF(ISNA(VLOOKUP('W. VaR &amp; Off-Peak Pos By Trader'!$A11,'Import OffPeak'!$A$3:FO$23,FO$1,FALSE)),0,VLOOKUP('W. VaR &amp; Off-Peak Pos By Trader'!$A11,'Import OffPeak'!$A$3:FO$23,FO$1,FALSE))</f>
        <v>0</v>
      </c>
      <c r="FP11" s="14">
        <f>IF(ISNA(VLOOKUP('W. VaR &amp; Off-Peak Pos By Trader'!$A11,'Import OffPeak'!$A$3:FP$23,FP$1,FALSE)),0,VLOOKUP('W. VaR &amp; Off-Peak Pos By Trader'!$A11,'Import OffPeak'!$A$3:FP$23,FP$1,FALSE))</f>
        <v>0</v>
      </c>
      <c r="FQ11" s="14">
        <f>IF(ISNA(VLOOKUP('W. VaR &amp; Off-Peak Pos By Trader'!$A11,'Import OffPeak'!$A$3:FQ$23,FQ$1,FALSE)),0,VLOOKUP('W. VaR &amp; Off-Peak Pos By Trader'!$A11,'Import OffPeak'!$A$3:FQ$23,FQ$1,FALSE))</f>
        <v>0</v>
      </c>
      <c r="FR11" s="14">
        <f>IF(ISNA(VLOOKUP('W. VaR &amp; Off-Peak Pos By Trader'!$A11,'Import OffPeak'!$A$3:FR$23,FR$1,FALSE)),0,VLOOKUP('W. VaR &amp; Off-Peak Pos By Trader'!$A11,'Import OffPeak'!$A$3:FR$23,FR$1,FALSE))</f>
        <v>0</v>
      </c>
      <c r="FS11" s="14">
        <f>IF(ISNA(VLOOKUP('W. VaR &amp; Off-Peak Pos By Trader'!$A11,'Import OffPeak'!$A$3:FS$23,FS$1,FALSE)),0,VLOOKUP('W. VaR &amp; Off-Peak Pos By Trader'!$A11,'Import OffPeak'!$A$3:FS$23,FS$1,FALSE))</f>
        <v>0</v>
      </c>
      <c r="FT11" s="14">
        <f>IF(ISNA(VLOOKUP('W. VaR &amp; Off-Peak Pos By Trader'!$A11,'Import OffPeak'!$A$3:FT$23,FT$1,FALSE)),0,VLOOKUP('W. VaR &amp; Off-Peak Pos By Trader'!$A11,'Import OffPeak'!$A$3:FT$23,FT$1,FALSE))</f>
        <v>0</v>
      </c>
      <c r="FU11" s="14">
        <f>IF(ISNA(VLOOKUP('W. VaR &amp; Off-Peak Pos By Trader'!$A11,'Import OffPeak'!$A$3:FU$23,FU$1,FALSE)),0,VLOOKUP('W. VaR &amp; Off-Peak Pos By Trader'!$A11,'Import OffPeak'!$A$3:FU$23,FU$1,FALSE))</f>
        <v>0</v>
      </c>
      <c r="FV11">
        <f>IF(ISNA(VLOOKUP('W. VaR &amp; Off-Peak Pos By Trader'!$A11,'Import OffPeak'!$A$3:FV$23,FV$1,FALSE)),0,VLOOKUP('W. VaR &amp; Off-Peak Pos By Trader'!$A11,'Import OffPeak'!$A$3:FV$23,FV$1,FALSE))</f>
        <v>0</v>
      </c>
      <c r="FW11">
        <f>IF(ISNA(VLOOKUP('W. VaR &amp; Off-Peak Pos By Trader'!$A11,'Import OffPeak'!$A$3:FW$23,FW$1,FALSE)),0,VLOOKUP('W. VaR &amp; Off-Peak Pos By Trader'!$A11,'Import OffPeak'!$A$3:FW$23,FW$1,FALSE))</f>
        <v>0</v>
      </c>
      <c r="FX11">
        <f>IF(ISNA(VLOOKUP('W. VaR &amp; Off-Peak Pos By Trader'!$A11,'Import OffPeak'!$A$3:FX$23,FX$1,FALSE)),0,VLOOKUP('W. VaR &amp; Off-Peak Pos By Trader'!$A11,'Import OffPeak'!$A$3:FX$23,FX$1,FALSE))</f>
        <v>0</v>
      </c>
      <c r="FY11">
        <f>IF(ISNA(VLOOKUP('W. VaR &amp; Off-Peak Pos By Trader'!$A11,'Import OffPeak'!$A$3:FY$23,FY$1,FALSE)),0,VLOOKUP('W. VaR &amp; Off-Peak Pos By Trader'!$A11,'Import OffPeak'!$A$3:FY$23,FY$1,FALSE))</f>
        <v>0</v>
      </c>
      <c r="FZ11">
        <f>IF(ISNA(VLOOKUP('W. VaR &amp; Off-Peak Pos By Trader'!$A11,'Import OffPeak'!$A$3:FZ$23,FZ$1,FALSE)),0,VLOOKUP('W. VaR &amp; Off-Peak Pos By Trader'!$A11,'Import OffPeak'!$A$3:FZ$23,FZ$1,FALSE))</f>
        <v>0</v>
      </c>
      <c r="GA11">
        <f>IF(ISNA(VLOOKUP('W. VaR &amp; Off-Peak Pos By Trader'!$A11,'Import OffPeak'!$A$3:GA$23,GA$1,FALSE)),0,VLOOKUP('W. VaR &amp; Off-Peak Pos By Trader'!$A11,'Import OffPeak'!$A$3:GA$23,GA$1,FALSE))</f>
        <v>0</v>
      </c>
      <c r="GB11">
        <f>IF(ISNA(VLOOKUP('W. VaR &amp; Off-Peak Pos By Trader'!$A11,'Import OffPeak'!$A$3:GB$23,GB$1,FALSE)),0,VLOOKUP('W. VaR &amp; Off-Peak Pos By Trader'!$A11,'Import OffPeak'!$A$3:GB$23,GB$1,FALSE))</f>
        <v>0</v>
      </c>
      <c r="GC11">
        <f>IF(ISNA(VLOOKUP('W. VaR &amp; Off-Peak Pos By Trader'!$A11,'Import OffPeak'!$A$3:GC$23,GC$1,FALSE)),0,VLOOKUP('W. VaR &amp; Off-Peak Pos By Trader'!$A11,'Import OffPeak'!$A$3:GC$23,GC$1,FALSE))</f>
        <v>0</v>
      </c>
      <c r="GD11">
        <f>IF(ISNA(VLOOKUP('W. VaR &amp; Off-Peak Pos By Trader'!$A11,'Import OffPeak'!$A$3:GD$23,GD$1,FALSE)),0,VLOOKUP('W. VaR &amp; Off-Peak Pos By Trader'!$A11,'Import OffPeak'!$A$3:GD$23,GD$1,FALSE))</f>
        <v>0</v>
      </c>
      <c r="GE11">
        <f>IF(ISNA(VLOOKUP('W. VaR &amp; Off-Peak Pos By Trader'!$A11,'Import OffPeak'!$A$3:GE$23,GE$1,FALSE)),0,VLOOKUP('W. VaR &amp; Off-Peak Pos By Trader'!$A11,'Import OffPeak'!$A$3:GE$23,GE$1,FALSE))</f>
        <v>0</v>
      </c>
      <c r="GF11">
        <f>IF(ISNA(VLOOKUP('W. VaR &amp; Off-Peak Pos By Trader'!$A11,'Import OffPeak'!$A$3:GF$23,GF$1,FALSE)),0,VLOOKUP('W. VaR &amp; Off-Peak Pos By Trader'!$A11,'Import OffPeak'!$A$3:GF$23,GF$1,FALSE))</f>
        <v>0</v>
      </c>
      <c r="GG11">
        <f>IF(ISNA(VLOOKUP('W. VaR &amp; Off-Peak Pos By Trader'!$A11,'Import OffPeak'!$A$3:GG$23,GG$1,FALSE)),0,VLOOKUP('W. VaR &amp; Off-Peak Pos By Trader'!$A11,'Import OffPeak'!$A$3:GG$23,GG$1,FALSE))</f>
        <v>0</v>
      </c>
      <c r="GH11">
        <f>IF(ISNA(VLOOKUP('W. VaR &amp; Off-Peak Pos By Trader'!$A11,'Import OffPeak'!$A$3:GH$23,GH$1,FALSE)),0,VLOOKUP('W. VaR &amp; Off-Peak Pos By Trader'!$A11,'Import OffPeak'!$A$3:GH$23,GH$1,FALSE))</f>
        <v>0</v>
      </c>
      <c r="GI11">
        <f>IF(ISNA(VLOOKUP('W. VaR &amp; Off-Peak Pos By Trader'!$A11,'Import OffPeak'!$A$3:GI$23,GI$1,FALSE)),0,VLOOKUP('W. VaR &amp; Off-Peak Pos By Trader'!$A11,'Import OffPeak'!$A$3:GI$23,GI$1,FALSE))</f>
        <v>0</v>
      </c>
      <c r="GJ11">
        <f>IF(ISNA(VLOOKUP('W. VaR &amp; Off-Peak Pos By Trader'!$A11,'Import OffPeak'!$A$3:GJ$23,GJ$1,FALSE)),0,VLOOKUP('W. VaR &amp; Off-Peak Pos By Trader'!$A11,'Import OffPeak'!$A$3:GJ$23,GJ$1,FALSE))</f>
        <v>0</v>
      </c>
      <c r="GK11">
        <f>IF(ISNA(VLOOKUP('W. VaR &amp; Off-Peak Pos By Trader'!$A11,'Import OffPeak'!$A$3:GK$23,GK$1,FALSE)),0,VLOOKUP('W. VaR &amp; Off-Peak Pos By Trader'!$A11,'Import OffPeak'!$A$3:GK$23,GK$1,FALSE))</f>
        <v>0</v>
      </c>
      <c r="GL11">
        <f>IF(ISNA(VLOOKUP('W. VaR &amp; Off-Peak Pos By Trader'!$A11,'Import OffPeak'!$A$3:GL$23,GL$1,FALSE)),0,VLOOKUP('W. VaR &amp; Off-Peak Pos By Trader'!$A11,'Import OffPeak'!$A$3:GL$23,GL$1,FALSE))</f>
        <v>0</v>
      </c>
      <c r="GM11">
        <f>IF(ISNA(VLOOKUP('W. VaR &amp; Off-Peak Pos By Trader'!$A11,'Import OffPeak'!$A$3:GM$23,GM$1,FALSE)),0,VLOOKUP('W. VaR &amp; Off-Peak Pos By Trader'!$A11,'Import OffPeak'!$A$3:GM$23,GM$1,FALSE))</f>
        <v>0</v>
      </c>
      <c r="GN11">
        <f>IF(ISNA(VLOOKUP('W. VaR &amp; Off-Peak Pos By Trader'!$A11,'Import OffPeak'!$A$3:GN$23,GN$1,FALSE)),0,VLOOKUP('W. VaR &amp; Off-Peak Pos By Trader'!$A11,'Import OffPeak'!$A$3:GN$23,GN$1,FALSE))</f>
        <v>0</v>
      </c>
      <c r="GO11">
        <f>IF(ISNA(VLOOKUP('W. VaR &amp; Off-Peak Pos By Trader'!$A11,'Import OffPeak'!$A$3:GO$23,GO$1,FALSE)),0,VLOOKUP('W. VaR &amp; Off-Peak Pos By Trader'!$A11,'Import OffPeak'!$A$3:GO$23,GO$1,FALSE))</f>
        <v>0</v>
      </c>
      <c r="GP11">
        <f>IF(ISNA(VLOOKUP('W. VaR &amp; Off-Peak Pos By Trader'!$A11,'Import OffPeak'!$A$3:GP$23,GP$1,FALSE)),0,VLOOKUP('W. VaR &amp; Off-Peak Pos By Trader'!$A11,'Import OffPeak'!$A$3:GP$23,GP$1,FALSE))</f>
        <v>0</v>
      </c>
      <c r="GQ11">
        <f>IF(ISNA(VLOOKUP('W. VaR &amp; Off-Peak Pos By Trader'!$A11,'Import OffPeak'!$A$3:GQ$23,GQ$1,FALSE)),0,VLOOKUP('W. VaR &amp; Off-Peak Pos By Trader'!$A11,'Import OffPeak'!$A$3:GQ$23,GQ$1,FALSE))</f>
        <v>0</v>
      </c>
      <c r="GR11">
        <f>IF(ISNA(VLOOKUP('W. VaR &amp; Off-Peak Pos By Trader'!$A11,'Import OffPeak'!$A$3:GR$23,GR$1,FALSE)),0,VLOOKUP('W. VaR &amp; Off-Peak Pos By Trader'!$A11,'Import OffPeak'!$A$3:GR$23,GR$1,FALSE))</f>
        <v>0</v>
      </c>
      <c r="GS11">
        <f>IF(ISNA(VLOOKUP('W. VaR &amp; Off-Peak Pos By Trader'!$A11,'Import OffPeak'!$A$3:GS$23,GS$1,FALSE)),0,VLOOKUP('W. VaR &amp; Off-Peak Pos By Trader'!$A11,'Import OffPeak'!$A$3:GS$23,GS$1,FALSE))</f>
        <v>0</v>
      </c>
      <c r="GT11">
        <f>IF(ISNA(VLOOKUP('W. VaR &amp; Off-Peak Pos By Trader'!$A11,'Import OffPeak'!$A$3:GT$23,GT$1,FALSE)),0,VLOOKUP('W. VaR &amp; Off-Peak Pos By Trader'!$A11,'Import OffPeak'!$A$3:GT$23,GT$1,FALSE))</f>
        <v>0</v>
      </c>
      <c r="GU11">
        <f>IF(ISNA(VLOOKUP('W. VaR &amp; Off-Peak Pos By Trader'!$A11,'Import OffPeak'!$A$3:GU$23,GU$1,FALSE)),0,VLOOKUP('W. VaR &amp; Off-Peak Pos By Trader'!$A11,'Import OffPeak'!$A$3:GU$23,GU$1,FALSE))</f>
        <v>0</v>
      </c>
      <c r="GV11">
        <f>IF(ISNA(VLOOKUP('W. VaR &amp; Off-Peak Pos By Trader'!$A11,'Import OffPeak'!$A$3:GV$23,GV$1,FALSE)),0,VLOOKUP('W. VaR &amp; Off-Peak Pos By Trader'!$A11,'Import OffPeak'!$A$3:GV$23,GV$1,FALSE))</f>
        <v>0</v>
      </c>
      <c r="GW11">
        <f>IF(ISNA(VLOOKUP('W. VaR &amp; Off-Peak Pos By Trader'!$A11,'Import OffPeak'!$A$3:GW$23,GW$1,FALSE)),0,VLOOKUP('W. VaR &amp; Off-Peak Pos By Trader'!$A11,'Import OffPeak'!$A$3:GW$23,GW$1,FALSE))</f>
        <v>0</v>
      </c>
      <c r="GX11">
        <f>IF(ISNA(VLOOKUP('W. VaR &amp; Off-Peak Pos By Trader'!$A11,'Import OffPeak'!$A$3:GX$23,GX$1,FALSE)),0,VLOOKUP('W. VaR &amp; Off-Peak Pos By Trader'!$A11,'Import OffPeak'!$A$3:GX$23,GX$1,FALSE))</f>
        <v>0</v>
      </c>
      <c r="GY11">
        <f>IF(ISNA(VLOOKUP('W. VaR &amp; Off-Peak Pos By Trader'!$A11,'Import OffPeak'!$A$3:GY$23,GY$1,FALSE)),0,VLOOKUP('W. VaR &amp; Off-Peak Pos By Trader'!$A11,'Import OffPeak'!$A$3:GY$23,GY$1,FALSE))</f>
        <v>0</v>
      </c>
      <c r="GZ11">
        <f>IF(ISNA(VLOOKUP('W. VaR &amp; Off-Peak Pos By Trader'!$A11,'Import OffPeak'!$A$3:GZ$23,GZ$1,FALSE)),0,VLOOKUP('W. VaR &amp; Off-Peak Pos By Trader'!$A11,'Import OffPeak'!$A$3:GZ$23,GZ$1,FALSE))</f>
        <v>0</v>
      </c>
      <c r="HA11">
        <f>IF(ISNA(VLOOKUP('W. VaR &amp; Off-Peak Pos By Trader'!$A11,'Import OffPeak'!$A$3:HA$23,HA$1,FALSE)),0,VLOOKUP('W. VaR &amp; Off-Peak Pos By Trader'!$A11,'Import OffPeak'!$A$3:HA$23,HA$1,FALSE))</f>
        <v>0</v>
      </c>
      <c r="HB11">
        <f>IF(ISNA(VLOOKUP('W. VaR &amp; Off-Peak Pos By Trader'!$A11,'Import OffPeak'!$A$3:HB$23,HB$1,FALSE)),0,VLOOKUP('W. VaR &amp; Off-Peak Pos By Trader'!$A11,'Import OffPeak'!$A$3:HB$23,HB$1,FALSE))</f>
        <v>0</v>
      </c>
      <c r="HC11">
        <f>IF(ISNA(VLOOKUP('W. VaR &amp; Off-Peak Pos By Trader'!$A11,'Import OffPeak'!$A$3:HC$23,HC$1,FALSE)),0,VLOOKUP('W. VaR &amp; Off-Peak Pos By Trader'!$A11,'Import OffPeak'!$A$3:HC$23,HC$1,FALSE))</f>
        <v>0</v>
      </c>
      <c r="HD11">
        <f>IF(ISNA(VLOOKUP('W. VaR &amp; Off-Peak Pos By Trader'!$A11,'Import OffPeak'!$A$3:HD$23,HD$1,FALSE)),0,VLOOKUP('W. VaR &amp; Off-Peak Pos By Trader'!$A11,'Import OffPeak'!$A$3:HD$23,HD$1,FALSE))</f>
        <v>0</v>
      </c>
      <c r="HE11">
        <f>IF(ISNA(VLOOKUP('W. VaR &amp; Off-Peak Pos By Trader'!$A11,'Import OffPeak'!$A$3:HE$23,HE$1,FALSE)),0,VLOOKUP('W. VaR &amp; Off-Peak Pos By Trader'!$A11,'Import OffPeak'!$A$3:HE$23,HE$1,FALSE))</f>
        <v>0</v>
      </c>
      <c r="HF11">
        <f>IF(ISNA(VLOOKUP('W. VaR &amp; Off-Peak Pos By Trader'!$A11,'Import OffPeak'!$A$3:HF$23,HF$1,FALSE)),0,VLOOKUP('W. VaR &amp; Off-Peak Pos By Trader'!$A11,'Import OffPeak'!$A$3:HF$23,HF$1,FALSE))</f>
        <v>0</v>
      </c>
      <c r="HG11">
        <f>IF(ISNA(VLOOKUP('W. VaR &amp; Off-Peak Pos By Trader'!$A11,'Import OffPeak'!$A$3:HG$23,HG$1,FALSE)),0,VLOOKUP('W. VaR &amp; Off-Peak Pos By Trader'!$A11,'Import OffPeak'!$A$3:HG$23,HG$1,FALSE))</f>
        <v>0</v>
      </c>
      <c r="HH11">
        <f>IF(ISNA(VLOOKUP('W. VaR &amp; Off-Peak Pos By Trader'!$A11,'Import OffPeak'!$A$3:HH$23,HH$1,FALSE)),0,VLOOKUP('W. VaR &amp; Off-Peak Pos By Trader'!$A11,'Import OffPeak'!$A$3:HH$23,HH$1,FALSE))</f>
        <v>0</v>
      </c>
      <c r="HI11">
        <f>IF(ISNA(VLOOKUP('W. VaR &amp; Off-Peak Pos By Trader'!$A11,'Import OffPeak'!$A$3:HI$23,HI$1,FALSE)),0,VLOOKUP('W. VaR &amp; Off-Peak Pos By Trader'!$A11,'Import OffPeak'!$A$3:HI$23,HI$1,FALSE))</f>
        <v>0</v>
      </c>
      <c r="HJ11">
        <f>IF(ISNA(VLOOKUP('W. VaR &amp; Off-Peak Pos By Trader'!$A11,'Import OffPeak'!$A$3:HJ$23,HJ$1,FALSE)),0,VLOOKUP('W. VaR &amp; Off-Peak Pos By Trader'!$A11,'Import OffPeak'!$A$3:HJ$23,HJ$1,FALSE))</f>
        <v>0</v>
      </c>
      <c r="HK11">
        <f>IF(ISNA(VLOOKUP('W. VaR &amp; Off-Peak Pos By Trader'!$A11,'Import OffPeak'!$A$3:HK$23,HK$1,FALSE)),0,VLOOKUP('W. VaR &amp; Off-Peak Pos By Trader'!$A11,'Import OffPeak'!$A$3:HK$23,HK$1,FALSE))</f>
        <v>0</v>
      </c>
      <c r="HL11">
        <f>IF(ISNA(VLOOKUP('W. VaR &amp; Off-Peak Pos By Trader'!$A11,'Import OffPeak'!$A$3:HL$23,HL$1,FALSE)),0,VLOOKUP('W. VaR &amp; Off-Peak Pos By Trader'!$A11,'Import OffPeak'!$A$3:HL$23,HL$1,FALSE))</f>
        <v>0</v>
      </c>
      <c r="HM11">
        <f>IF(ISNA(VLOOKUP('W. VaR &amp; Off-Peak Pos By Trader'!$A11,'Import OffPeak'!$A$3:HM$23,HM$1,FALSE)),0,VLOOKUP('W. VaR &amp; Off-Peak Pos By Trader'!$A11,'Import OffPeak'!$A$3:HM$23,HM$1,FALSE))</f>
        <v>0</v>
      </c>
      <c r="HN11">
        <f>IF(ISNA(VLOOKUP('W. VaR &amp; Off-Peak Pos By Trader'!$A11,'Import OffPeak'!$A$3:HN$23,HN$1,FALSE)),0,VLOOKUP('W. VaR &amp; Off-Peak Pos By Trader'!$A11,'Import OffPeak'!$A$3:HN$23,HN$1,FALSE))</f>
        <v>0</v>
      </c>
      <c r="HO11">
        <f>IF(ISNA(VLOOKUP('W. VaR &amp; Off-Peak Pos By Trader'!$A11,'Import OffPeak'!$A$3:HO$23,HO$1,FALSE)),0,VLOOKUP('W. VaR &amp; Off-Peak Pos By Trader'!$A11,'Import OffPeak'!$A$3:HO$23,HO$1,FALSE))</f>
        <v>0</v>
      </c>
      <c r="HP11">
        <f>IF(ISNA(VLOOKUP('W. VaR &amp; Off-Peak Pos By Trader'!$A11,'Import OffPeak'!$A$3:HP$23,HP$1,FALSE)),0,VLOOKUP('W. VaR &amp; Off-Peak Pos By Trader'!$A11,'Import OffPeak'!$A$3:HP$23,HP$1,FALSE))</f>
        <v>0</v>
      </c>
      <c r="HQ11">
        <f>IF(ISNA(VLOOKUP('W. VaR &amp; Off-Peak Pos By Trader'!$A11,'Import OffPeak'!$A$3:HQ$23,HQ$1,FALSE)),0,VLOOKUP('W. VaR &amp; Off-Peak Pos By Trader'!$A11,'Import OffPeak'!$A$3:HQ$23,HQ$1,FALSE))</f>
        <v>0</v>
      </c>
      <c r="HR11">
        <f>IF(ISNA(VLOOKUP('W. VaR &amp; Off-Peak Pos By Trader'!$A11,'Import OffPeak'!$A$3:HR$23,HR$1,FALSE)),0,VLOOKUP('W. VaR &amp; Off-Peak Pos By Trader'!$A11,'Import OffPeak'!$A$3:HR$23,HR$1,FALSE))</f>
        <v>0</v>
      </c>
      <c r="HS11">
        <f>IF(ISNA(VLOOKUP('W. VaR &amp; Off-Peak Pos By Trader'!$A11,'Import OffPeak'!$A$3:HS$23,HS$1,FALSE)),0,VLOOKUP('W. VaR &amp; Off-Peak Pos By Trader'!$A11,'Import OffPeak'!$A$3:HS$23,HS$1,FALSE))</f>
        <v>0</v>
      </c>
      <c r="HT11">
        <f>IF(ISNA(VLOOKUP('W. VaR &amp; Off-Peak Pos By Trader'!$A11,'Import OffPeak'!$A$3:HT$23,HT$1,FALSE)),0,VLOOKUP('W. VaR &amp; Off-Peak Pos By Trader'!$A11,'Import OffPeak'!$A$3:HT$23,HT$1,FALSE))</f>
        <v>0</v>
      </c>
      <c r="HU11">
        <f>IF(ISNA(VLOOKUP('W. VaR &amp; Off-Peak Pos By Trader'!$A11,'Import OffPeak'!$A$3:HU$23,HU$1,FALSE)),0,VLOOKUP('W. VaR &amp; Off-Peak Pos By Trader'!$A11,'Import OffPeak'!$A$3:HU$23,HU$1,FALSE))</f>
        <v>0</v>
      </c>
      <c r="HV11">
        <f>IF(ISNA(VLOOKUP('W. VaR &amp; Off-Peak Pos By Trader'!$A11,'Import OffPeak'!$A$3:HV$23,HV$1,FALSE)),0,VLOOKUP('W. VaR &amp; Off-Peak Pos By Trader'!$A11,'Import OffPeak'!$A$3:HV$23,HV$1,FALSE))</f>
        <v>0</v>
      </c>
      <c r="HW11">
        <f>IF(ISNA(VLOOKUP('W. VaR &amp; Off-Peak Pos By Trader'!$A11,'Import OffPeak'!$A$3:HW$23,HW$1,FALSE)),0,VLOOKUP('W. VaR &amp; Off-Peak Pos By Trader'!$A11,'Import OffPeak'!$A$3:HW$23,HW$1,FALSE))</f>
        <v>0</v>
      </c>
      <c r="HX11">
        <f>IF(ISNA(VLOOKUP('W. VaR &amp; Off-Peak Pos By Trader'!$A11,'Import OffPeak'!$A$3:HX$23,HX$1,FALSE)),0,VLOOKUP('W. VaR &amp; Off-Peak Pos By Trader'!$A11,'Import OffPeak'!$A$3:HX$23,HX$1,FALSE))</f>
        <v>0</v>
      </c>
      <c r="HY11">
        <f>IF(ISNA(VLOOKUP('W. VaR &amp; Off-Peak Pos By Trader'!$A11,'Import OffPeak'!$A$3:HY$23,HY$1,FALSE)),0,VLOOKUP('W. VaR &amp; Off-Peak Pos By Trader'!$A11,'Import OffPeak'!$A$3:HY$23,HY$1,FALSE))</f>
        <v>0</v>
      </c>
      <c r="HZ11">
        <f>IF(ISNA(VLOOKUP('W. VaR &amp; Off-Peak Pos By Trader'!$A11,'Import OffPeak'!$A$3:HZ$23,HZ$1,FALSE)),0,VLOOKUP('W. VaR &amp; Off-Peak Pos By Trader'!$A11,'Import OffPeak'!$A$3:HZ$23,HZ$1,FALSE))</f>
        <v>0</v>
      </c>
      <c r="IA11">
        <f>IF(ISNA(VLOOKUP('W. VaR &amp; Off-Peak Pos By Trader'!$A11,'Import OffPeak'!$A$3:IA$23,IA$1,FALSE)),0,VLOOKUP('W. VaR &amp; Off-Peak Pos By Trader'!$A11,'Import OffPeak'!$A$3:IA$23,IA$1,FALSE))</f>
        <v>0</v>
      </c>
      <c r="IB11">
        <f>IF(ISNA(VLOOKUP('W. VaR &amp; Off-Peak Pos By Trader'!$A11,'Import OffPeak'!$A$3:IB$23,IB$1,FALSE)),0,VLOOKUP('W. VaR &amp; Off-Peak Pos By Trader'!$A11,'Import OffPeak'!$A$3:IB$23,IB$1,FALSE))</f>
        <v>0</v>
      </c>
      <c r="IC11">
        <f>IF(ISNA(VLOOKUP('W. VaR &amp; Off-Peak Pos By Trader'!$A11,'Import OffPeak'!$A$3:IC$23,IC$1,FALSE)),0,VLOOKUP('W. VaR &amp; Off-Peak Pos By Trader'!$A11,'Import OffPeak'!$A$3:IC$23,IC$1,FALSE))</f>
        <v>0</v>
      </c>
    </row>
    <row r="12" spans="1:243">
      <c r="A12" s="20" t="s">
        <v>42</v>
      </c>
      <c r="B12" s="14">
        <f>IF(ISNA(VLOOKUP('W. VaR &amp; Off-Peak Pos By Trader'!$A21,'Import OffPeak'!$A$3:B$23,B$1,FALSE)),0,VLOOKUP('W. VaR &amp; Off-Peak Pos By Trader'!$A21,'Import OffPeak'!$A$3:B$23,B$1,FALSE))</f>
        <v>0</v>
      </c>
      <c r="C12" s="14">
        <f>IF(ISNA(VLOOKUP('W. VaR &amp; Off-Peak Pos By Trader'!$A21,'Import OffPeak'!$A$3:C$23,C$1,FALSE)),0,VLOOKUP('W. VaR &amp; Off-Peak Pos By Trader'!$A21,'Import OffPeak'!$A$3:C$23,C$1,FALSE))</f>
        <v>0</v>
      </c>
      <c r="D12" s="14">
        <f>IF(ISNA(VLOOKUP('W. VaR &amp; Off-Peak Pos By Trader'!$A21,'Import OffPeak'!$A$3:D$23,D$1,FALSE)),0,VLOOKUP('W. VaR &amp; Off-Peak Pos By Trader'!$A21,'Import OffPeak'!$A$3:D$23,D$1,FALSE))</f>
        <v>0</v>
      </c>
      <c r="E12" s="14">
        <f>IF(ISNA(VLOOKUP('W. VaR &amp; Off-Peak Pos By Trader'!$A21,'Import OffPeak'!$A$3:E$23,E$1,FALSE)),0,VLOOKUP('W. VaR &amp; Off-Peak Pos By Trader'!$A21,'Import OffPeak'!$A$3:E$23,E$1,FALSE))</f>
        <v>0</v>
      </c>
      <c r="F12" s="14">
        <f>IF(ISNA(VLOOKUP('W. VaR &amp; Off-Peak Pos By Trader'!$A21,'Import OffPeak'!$A$3:F$23,F$1,FALSE)),0,VLOOKUP('W. VaR &amp; Off-Peak Pos By Trader'!$A21,'Import OffPeak'!$A$3:F$23,F$1,FALSE))</f>
        <v>0</v>
      </c>
      <c r="G12" s="14">
        <f>IF(ISNA(VLOOKUP('W. VaR &amp; Off-Peak Pos By Trader'!$A21,'Import OffPeak'!$A$3:G$23,G$1,FALSE)),0,VLOOKUP('W. VaR &amp; Off-Peak Pos By Trader'!$A21,'Import OffPeak'!$A$3:G$23,G$1,FALSE))</f>
        <v>0</v>
      </c>
      <c r="H12" s="14">
        <f>IF(ISNA(VLOOKUP('W. VaR &amp; Off-Peak Pos By Trader'!$A21,'Import OffPeak'!$A$3:H$23,H$1,FALSE)),0,VLOOKUP('W. VaR &amp; Off-Peak Pos By Trader'!$A21,'Import OffPeak'!$A$3:H$23,H$1,FALSE))</f>
        <v>0</v>
      </c>
      <c r="I12" s="14">
        <f>IF(ISNA(VLOOKUP('W. VaR &amp; Off-Peak Pos By Trader'!$A21,'Import OffPeak'!$A$3:I$23,I$1,FALSE)),0,VLOOKUP('W. VaR &amp; Off-Peak Pos By Trader'!$A21,'Import OffPeak'!$A$3:I$23,I$1,FALSE))</f>
        <v>0</v>
      </c>
      <c r="J12" s="14">
        <f>IF(ISNA(VLOOKUP('W. VaR &amp; Off-Peak Pos By Trader'!$A21,'Import OffPeak'!$A$3:J$23,J$1,FALSE)),0,VLOOKUP('W. VaR &amp; Off-Peak Pos By Trader'!$A21,'Import OffPeak'!$A$3:J$23,J$1,FALSE))</f>
        <v>0</v>
      </c>
      <c r="K12" s="14">
        <f>IF(ISNA(VLOOKUP('W. VaR &amp; Off-Peak Pos By Trader'!$A21,'Import OffPeak'!$A$3:K$23,K$1,FALSE)),0,VLOOKUP('W. VaR &amp; Off-Peak Pos By Trader'!$A21,'Import OffPeak'!$A$3:K$23,K$1,FALSE))</f>
        <v>0</v>
      </c>
      <c r="L12" s="14">
        <f>IF(ISNA(VLOOKUP('W. VaR &amp; Off-Peak Pos By Trader'!$A21,'Import OffPeak'!$A$3:L$23,L$1,FALSE)),0,VLOOKUP('W. VaR &amp; Off-Peak Pos By Trader'!$A21,'Import OffPeak'!$A$3:L$23,L$1,FALSE))</f>
        <v>0</v>
      </c>
      <c r="M12" s="14">
        <f>IF(ISNA(VLOOKUP('W. VaR &amp; Off-Peak Pos By Trader'!$A21,'Import OffPeak'!$A$3:M$23,M$1,FALSE)),0,VLOOKUP('W. VaR &amp; Off-Peak Pos By Trader'!$A21,'Import OffPeak'!$A$3:M$23,M$1,FALSE))</f>
        <v>0</v>
      </c>
      <c r="N12" s="14">
        <f>IF(ISNA(VLOOKUP('W. VaR &amp; Off-Peak Pos By Trader'!$A21,'Import OffPeak'!$A$3:N$23,N$1,FALSE)),0,VLOOKUP('W. VaR &amp; Off-Peak Pos By Trader'!$A21,'Import OffPeak'!$A$3:N$23,N$1,FALSE))</f>
        <v>0</v>
      </c>
      <c r="O12" s="14">
        <f>IF(ISNA(VLOOKUP('W. VaR &amp; Off-Peak Pos By Trader'!$A21,'Import OffPeak'!$A$3:O$23,O$1,FALSE)),0,VLOOKUP('W. VaR &amp; Off-Peak Pos By Trader'!$A21,'Import OffPeak'!$A$3:O$23,O$1,FALSE))</f>
        <v>0</v>
      </c>
      <c r="P12" s="14">
        <f>IF(ISNA(VLOOKUP('W. VaR &amp; Off-Peak Pos By Trader'!$A21,'Import OffPeak'!$A$3:P$23,P$1,FALSE)),0,VLOOKUP('W. VaR &amp; Off-Peak Pos By Trader'!$A21,'Import OffPeak'!$A$3:P$23,P$1,FALSE))</f>
        <v>0</v>
      </c>
      <c r="Q12" s="14">
        <f>IF(ISNA(VLOOKUP('W. VaR &amp; Off-Peak Pos By Trader'!$A21,'Import OffPeak'!$A$3:Q$23,Q$1,FALSE)),0,VLOOKUP('W. VaR &amp; Off-Peak Pos By Trader'!$A21,'Import OffPeak'!$A$3:Q$23,Q$1,FALSE))</f>
        <v>0</v>
      </c>
      <c r="R12" s="14">
        <f>IF(ISNA(VLOOKUP('W. VaR &amp; Off-Peak Pos By Trader'!$A21,'Import OffPeak'!$A$3:R$23,R$1,FALSE)),0,VLOOKUP('W. VaR &amp; Off-Peak Pos By Trader'!$A21,'Import OffPeak'!$A$3:R$23,R$1,FALSE))</f>
        <v>0</v>
      </c>
      <c r="S12" s="14">
        <f>IF(ISNA(VLOOKUP('W. VaR &amp; Off-Peak Pos By Trader'!$A21,'Import OffPeak'!$A$3:S$23,S$1,FALSE)),0,VLOOKUP('W. VaR &amp; Off-Peak Pos By Trader'!$A21,'Import OffPeak'!$A$3:S$23,S$1,FALSE))</f>
        <v>0</v>
      </c>
      <c r="T12" s="14">
        <f>IF(ISNA(VLOOKUP('W. VaR &amp; Off-Peak Pos By Trader'!$A21,'Import OffPeak'!$A$3:T$23,T$1,FALSE)),0,VLOOKUP('W. VaR &amp; Off-Peak Pos By Trader'!$A21,'Import OffPeak'!$A$3:T$23,T$1,FALSE))</f>
        <v>0</v>
      </c>
      <c r="U12" s="14">
        <f>IF(ISNA(VLOOKUP('W. VaR &amp; Off-Peak Pos By Trader'!$A21,'Import OffPeak'!$A$3:U$23,U$1,FALSE)),0,VLOOKUP('W. VaR &amp; Off-Peak Pos By Trader'!$A21,'Import OffPeak'!$A$3:U$23,U$1,FALSE))</f>
        <v>0</v>
      </c>
      <c r="V12" s="14">
        <f>IF(ISNA(VLOOKUP('W. VaR &amp; Off-Peak Pos By Trader'!$A21,'Import OffPeak'!$A$3:V$23,V$1,FALSE)),0,VLOOKUP('W. VaR &amp; Off-Peak Pos By Trader'!$A21,'Import OffPeak'!$A$3:V$23,V$1,FALSE))</f>
        <v>0</v>
      </c>
      <c r="W12" s="14">
        <f>IF(ISNA(VLOOKUP('W. VaR &amp; Off-Peak Pos By Trader'!$A21,'Import OffPeak'!$A$3:W$23,W$1,FALSE)),0,VLOOKUP('W. VaR &amp; Off-Peak Pos By Trader'!$A21,'Import OffPeak'!$A$3:W$23,W$1,FALSE))</f>
        <v>0</v>
      </c>
      <c r="X12" s="14">
        <f>IF(ISNA(VLOOKUP('W. VaR &amp; Off-Peak Pos By Trader'!$A21,'Import OffPeak'!$A$3:X$23,X$1,FALSE)),0,VLOOKUP('W. VaR &amp; Off-Peak Pos By Trader'!$A21,'Import OffPeak'!$A$3:X$23,X$1,FALSE))</f>
        <v>0</v>
      </c>
      <c r="Y12" s="14">
        <f>IF(ISNA(VLOOKUP('W. VaR &amp; Off-Peak Pos By Trader'!$A21,'Import OffPeak'!$A$3:Y$23,Y$1,FALSE)),0,VLOOKUP('W. VaR &amp; Off-Peak Pos By Trader'!$A21,'Import OffPeak'!$A$3:Y$23,Y$1,FALSE))</f>
        <v>0</v>
      </c>
      <c r="Z12" s="14">
        <f>IF(ISNA(VLOOKUP('W. VaR &amp; Off-Peak Pos By Trader'!$A21,'Import OffPeak'!$A$3:Z$23,Z$1,FALSE)),0,VLOOKUP('W. VaR &amp; Off-Peak Pos By Trader'!$A21,'Import OffPeak'!$A$3:Z$23,Z$1,FALSE))</f>
        <v>0</v>
      </c>
      <c r="AA12" s="14">
        <f>IF(ISNA(VLOOKUP('W. VaR &amp; Off-Peak Pos By Trader'!$A21,'Import OffPeak'!$A$3:AA$23,AA$1,FALSE)),0,VLOOKUP('W. VaR &amp; Off-Peak Pos By Trader'!$A21,'Import OffPeak'!$A$3:AA$23,AA$1,FALSE))</f>
        <v>0</v>
      </c>
      <c r="AB12" s="14">
        <f>IF(ISNA(VLOOKUP('W. VaR &amp; Off-Peak Pos By Trader'!$A21,'Import OffPeak'!$A$3:AB$23,AB$1,FALSE)),0,VLOOKUP('W. VaR &amp; Off-Peak Pos By Trader'!$A21,'Import OffPeak'!$A$3:AB$23,AB$1,FALSE))</f>
        <v>0</v>
      </c>
      <c r="AC12" s="14">
        <f>IF(ISNA(VLOOKUP('W. VaR &amp; Off-Peak Pos By Trader'!$A21,'Import OffPeak'!$A$3:AC$23,AC$1,FALSE)),0,VLOOKUP('W. VaR &amp; Off-Peak Pos By Trader'!$A21,'Import OffPeak'!$A$3:AC$23,AC$1,FALSE))</f>
        <v>0</v>
      </c>
      <c r="AD12" s="14">
        <f>IF(ISNA(VLOOKUP('W. VaR &amp; Off-Peak Pos By Trader'!$A21,'Import OffPeak'!$A$3:AD$23,AD$1,FALSE)),0,VLOOKUP('W. VaR &amp; Off-Peak Pos By Trader'!$A21,'Import OffPeak'!$A$3:AD$23,AD$1,FALSE))</f>
        <v>0</v>
      </c>
      <c r="AE12" s="14">
        <f>IF(ISNA(VLOOKUP('W. VaR &amp; Off-Peak Pos By Trader'!$A21,'Import OffPeak'!$A$3:AE$23,AE$1,FALSE)),0,VLOOKUP('W. VaR &amp; Off-Peak Pos By Trader'!$A21,'Import OffPeak'!$A$3:AE$23,AE$1,FALSE))</f>
        <v>0</v>
      </c>
      <c r="AF12" s="14">
        <f>IF(ISNA(VLOOKUP('W. VaR &amp; Off-Peak Pos By Trader'!$A21,'Import OffPeak'!$A$3:AF$23,AF$1,FALSE)),0,VLOOKUP('W. VaR &amp; Off-Peak Pos By Trader'!$A21,'Import OffPeak'!$A$3:AF$23,AF$1,FALSE))</f>
        <v>0</v>
      </c>
      <c r="AG12" s="14">
        <f>IF(ISNA(VLOOKUP('W. VaR &amp; Off-Peak Pos By Trader'!$A21,'Import OffPeak'!$A$3:AG$23,AG$1,FALSE)),0,VLOOKUP('W. VaR &amp; Off-Peak Pos By Trader'!$A21,'Import OffPeak'!$A$3:AG$23,AG$1,FALSE))</f>
        <v>0</v>
      </c>
      <c r="AH12" s="14">
        <f>IF(ISNA(VLOOKUP('W. VaR &amp; Off-Peak Pos By Trader'!$A21,'Import OffPeak'!$A$3:AH$23,AH$1,FALSE)),0,VLOOKUP('W. VaR &amp; Off-Peak Pos By Trader'!$A21,'Import OffPeak'!$A$3:AH$23,AH$1,FALSE))</f>
        <v>0</v>
      </c>
      <c r="AI12" s="14">
        <f>IF(ISNA(VLOOKUP('W. VaR &amp; Off-Peak Pos By Trader'!$A21,'Import OffPeak'!$A$3:AI$23,AI$1,FALSE)),0,VLOOKUP('W. VaR &amp; Off-Peak Pos By Trader'!$A21,'Import OffPeak'!$A$3:AI$23,AI$1,FALSE))</f>
        <v>0</v>
      </c>
      <c r="AJ12" s="14">
        <f>IF(ISNA(VLOOKUP('W. VaR &amp; Off-Peak Pos By Trader'!$A21,'Import OffPeak'!$A$3:AJ$23,AJ$1,FALSE)),0,VLOOKUP('W. VaR &amp; Off-Peak Pos By Trader'!$A21,'Import OffPeak'!$A$3:AJ$23,AJ$1,FALSE))</f>
        <v>0</v>
      </c>
      <c r="AK12" s="14">
        <f>IF(ISNA(VLOOKUP('W. VaR &amp; Off-Peak Pos By Trader'!$A21,'Import OffPeak'!$A$3:AK$23,AK$1,FALSE)),0,VLOOKUP('W. VaR &amp; Off-Peak Pos By Trader'!$A21,'Import OffPeak'!$A$3:AK$23,AK$1,FALSE))</f>
        <v>0</v>
      </c>
      <c r="AL12" s="14">
        <f>IF(ISNA(VLOOKUP('W. VaR &amp; Off-Peak Pos By Trader'!$A21,'Import OffPeak'!$A$3:AL$23,AL$1,FALSE)),0,VLOOKUP('W. VaR &amp; Off-Peak Pos By Trader'!$A21,'Import OffPeak'!$A$3:AL$23,AL$1,FALSE))</f>
        <v>0</v>
      </c>
      <c r="AM12" s="14">
        <f>IF(ISNA(VLOOKUP('W. VaR &amp; Off-Peak Pos By Trader'!$A21,'Import OffPeak'!$A$3:AM$23,AM$1,FALSE)),0,VLOOKUP('W. VaR &amp; Off-Peak Pos By Trader'!$A21,'Import OffPeak'!$A$3:AM$23,AM$1,FALSE))</f>
        <v>0</v>
      </c>
      <c r="AN12" s="14">
        <f>IF(ISNA(VLOOKUP('W. VaR &amp; Off-Peak Pos By Trader'!$A21,'Import OffPeak'!$A$3:AN$23,AN$1,FALSE)),0,VLOOKUP('W. VaR &amp; Off-Peak Pos By Trader'!$A21,'Import OffPeak'!$A$3:AN$23,AN$1,FALSE))</f>
        <v>0</v>
      </c>
      <c r="AO12" s="14">
        <f>IF(ISNA(VLOOKUP('W. VaR &amp; Off-Peak Pos By Trader'!$A21,'Import OffPeak'!$A$3:AO$23,AO$1,FALSE)),0,VLOOKUP('W. VaR &amp; Off-Peak Pos By Trader'!$A21,'Import OffPeak'!$A$3:AO$23,AO$1,FALSE))</f>
        <v>0</v>
      </c>
      <c r="AP12" s="14">
        <f>IF(ISNA(VLOOKUP('W. VaR &amp; Off-Peak Pos By Trader'!$A21,'Import OffPeak'!$A$3:AP$23,AP$1,FALSE)),0,VLOOKUP('W. VaR &amp; Off-Peak Pos By Trader'!$A21,'Import OffPeak'!$A$3:AP$23,AP$1,FALSE))</f>
        <v>0</v>
      </c>
      <c r="AQ12" s="14">
        <f>IF(ISNA(VLOOKUP('W. VaR &amp; Off-Peak Pos By Trader'!$A21,'Import OffPeak'!$A$3:AQ$23,AQ$1,FALSE)),0,VLOOKUP('W. VaR &amp; Off-Peak Pos By Trader'!$A21,'Import OffPeak'!$A$3:AQ$23,AQ$1,FALSE))</f>
        <v>0</v>
      </c>
      <c r="AR12" s="14">
        <f>IF(ISNA(VLOOKUP('W. VaR &amp; Off-Peak Pos By Trader'!$A21,'Import OffPeak'!$A$3:AR$23,AR$1,FALSE)),0,VLOOKUP('W. VaR &amp; Off-Peak Pos By Trader'!$A21,'Import OffPeak'!$A$3:AR$23,AR$1,FALSE))</f>
        <v>0</v>
      </c>
      <c r="AS12" s="14">
        <f>IF(ISNA(VLOOKUP('W. VaR &amp; Off-Peak Pos By Trader'!$A21,'Import OffPeak'!$A$3:AS$23,AS$1,FALSE)),0,VLOOKUP('W. VaR &amp; Off-Peak Pos By Trader'!$A21,'Import OffPeak'!$A$3:AS$23,AS$1,FALSE))</f>
        <v>0</v>
      </c>
      <c r="AT12" s="14">
        <f>IF(ISNA(VLOOKUP('W. VaR &amp; Off-Peak Pos By Trader'!$A21,'Import OffPeak'!$A$3:AT$23,AT$1,FALSE)),0,VLOOKUP('W. VaR &amp; Off-Peak Pos By Trader'!$A21,'Import OffPeak'!$A$3:AT$23,AT$1,FALSE))</f>
        <v>0</v>
      </c>
      <c r="AU12" s="14">
        <f>IF(ISNA(VLOOKUP('W. VaR &amp; Off-Peak Pos By Trader'!$A21,'Import OffPeak'!$A$3:AU$23,AU$1,FALSE)),0,VLOOKUP('W. VaR &amp; Off-Peak Pos By Trader'!$A21,'Import OffPeak'!$A$3:AU$23,AU$1,FALSE))</f>
        <v>0</v>
      </c>
      <c r="AV12" s="14">
        <f>IF(ISNA(VLOOKUP('W. VaR &amp; Off-Peak Pos By Trader'!$A21,'Import OffPeak'!$A$3:AV$23,AV$1,FALSE)),0,VLOOKUP('W. VaR &amp; Off-Peak Pos By Trader'!$A21,'Import OffPeak'!$A$3:AV$23,AV$1,FALSE))</f>
        <v>0</v>
      </c>
      <c r="AW12" s="14">
        <f>IF(ISNA(VLOOKUP('W. VaR &amp; Off-Peak Pos By Trader'!$A21,'Import OffPeak'!$A$3:AW$23,AW$1,FALSE)),0,VLOOKUP('W. VaR &amp; Off-Peak Pos By Trader'!$A21,'Import OffPeak'!$A$3:AW$23,AW$1,FALSE))</f>
        <v>0</v>
      </c>
      <c r="AX12" s="14">
        <f>IF(ISNA(VLOOKUP('W. VaR &amp; Off-Peak Pos By Trader'!$A21,'Import OffPeak'!$A$3:AX$23,AX$1,FALSE)),0,VLOOKUP('W. VaR &amp; Off-Peak Pos By Trader'!$A21,'Import OffPeak'!$A$3:AX$23,AX$1,FALSE))</f>
        <v>0</v>
      </c>
      <c r="AY12" s="14">
        <f>IF(ISNA(VLOOKUP('W. VaR &amp; Off-Peak Pos By Trader'!$A21,'Import OffPeak'!$A$3:AY$23,AY$1,FALSE)),0,VLOOKUP('W. VaR &amp; Off-Peak Pos By Trader'!$A21,'Import OffPeak'!$A$3:AY$23,AY$1,FALSE))</f>
        <v>0</v>
      </c>
      <c r="AZ12" s="14">
        <f>IF(ISNA(VLOOKUP('W. VaR &amp; Off-Peak Pos By Trader'!$A21,'Import OffPeak'!$A$3:AZ$23,AZ$1,FALSE)),0,VLOOKUP('W. VaR &amp; Off-Peak Pos By Trader'!$A21,'Import OffPeak'!$A$3:AZ$23,AZ$1,FALSE))</f>
        <v>0</v>
      </c>
      <c r="BA12" s="14">
        <f>IF(ISNA(VLOOKUP('W. VaR &amp; Off-Peak Pos By Trader'!$A21,'Import OffPeak'!$A$3:BA$23,BA$1,FALSE)),0,VLOOKUP('W. VaR &amp; Off-Peak Pos By Trader'!$A21,'Import OffPeak'!$A$3:BA$23,BA$1,FALSE))</f>
        <v>0</v>
      </c>
      <c r="BB12" s="14">
        <f>IF(ISNA(VLOOKUP('W. VaR &amp; Off-Peak Pos By Trader'!$A21,'Import OffPeak'!$A$3:BB$23,BB$1,FALSE)),0,VLOOKUP('W. VaR &amp; Off-Peak Pos By Trader'!$A21,'Import OffPeak'!$A$3:BB$23,BB$1,FALSE))</f>
        <v>0</v>
      </c>
      <c r="BC12" s="14">
        <f>IF(ISNA(VLOOKUP('W. VaR &amp; Off-Peak Pos By Trader'!$A21,'Import OffPeak'!$A$3:BC$23,BC$1,FALSE)),0,VLOOKUP('W. VaR &amp; Off-Peak Pos By Trader'!$A21,'Import OffPeak'!$A$3:BC$23,BC$1,FALSE))</f>
        <v>0</v>
      </c>
      <c r="BD12" s="14">
        <f>IF(ISNA(VLOOKUP('W. VaR &amp; Off-Peak Pos By Trader'!$A21,'Import OffPeak'!$A$3:BD$23,BD$1,FALSE)),0,VLOOKUP('W. VaR &amp; Off-Peak Pos By Trader'!$A21,'Import OffPeak'!$A$3:BD$23,BD$1,FALSE))</f>
        <v>0</v>
      </c>
      <c r="BE12" s="14">
        <f>IF(ISNA(VLOOKUP('W. VaR &amp; Off-Peak Pos By Trader'!$A21,'Import OffPeak'!$A$3:BE$23,BE$1,FALSE)),0,VLOOKUP('W. VaR &amp; Off-Peak Pos By Trader'!$A21,'Import OffPeak'!$A$3:BE$23,BE$1,FALSE))</f>
        <v>0</v>
      </c>
      <c r="BF12" s="14">
        <f>IF(ISNA(VLOOKUP('W. VaR &amp; Off-Peak Pos By Trader'!$A21,'Import OffPeak'!$A$3:BF$23,BF$1,FALSE)),0,VLOOKUP('W. VaR &amp; Off-Peak Pos By Trader'!$A21,'Import OffPeak'!$A$3:BF$23,BF$1,FALSE))</f>
        <v>0</v>
      </c>
      <c r="BG12" s="14">
        <f>IF(ISNA(VLOOKUP('W. VaR &amp; Off-Peak Pos By Trader'!$A21,'Import OffPeak'!$A$3:BG$23,BG$1,FALSE)),0,VLOOKUP('W. VaR &amp; Off-Peak Pos By Trader'!$A21,'Import OffPeak'!$A$3:BG$23,BG$1,FALSE))</f>
        <v>0</v>
      </c>
      <c r="BH12" s="14">
        <f>IF(ISNA(VLOOKUP('W. VaR &amp; Off-Peak Pos By Trader'!$A21,'Import OffPeak'!$A$3:BH$23,BH$1,FALSE)),0,VLOOKUP('W. VaR &amp; Off-Peak Pos By Trader'!$A21,'Import OffPeak'!$A$3:BH$23,BH$1,FALSE))</f>
        <v>0</v>
      </c>
      <c r="BI12" s="14">
        <f>IF(ISNA(VLOOKUP('W. VaR &amp; Off-Peak Pos By Trader'!$A21,'Import OffPeak'!$A$3:BI$23,BI$1,FALSE)),0,VLOOKUP('W. VaR &amp; Off-Peak Pos By Trader'!$A21,'Import OffPeak'!$A$3:BI$23,BI$1,FALSE))</f>
        <v>0</v>
      </c>
      <c r="BJ12" s="14">
        <f>IF(ISNA(VLOOKUP('W. VaR &amp; Off-Peak Pos By Trader'!$A21,'Import OffPeak'!$A$3:BJ$23,BJ$1,FALSE)),0,VLOOKUP('W. VaR &amp; Off-Peak Pos By Trader'!$A21,'Import OffPeak'!$A$3:BJ$23,BJ$1,FALSE))</f>
        <v>0</v>
      </c>
      <c r="BK12" s="14">
        <f>IF(ISNA(VLOOKUP('W. VaR &amp; Off-Peak Pos By Trader'!$A21,'Import OffPeak'!$A$3:BK$23,BK$1,FALSE)),0,VLOOKUP('W. VaR &amp; Off-Peak Pos By Trader'!$A21,'Import OffPeak'!$A$3:BK$23,BK$1,FALSE))</f>
        <v>0</v>
      </c>
      <c r="BL12" s="14">
        <f>IF(ISNA(VLOOKUP('W. VaR &amp; Off-Peak Pos By Trader'!$A21,'Import OffPeak'!$A$3:BL$23,BL$1,FALSE)),0,VLOOKUP('W. VaR &amp; Off-Peak Pos By Trader'!$A21,'Import OffPeak'!$A$3:BL$23,BL$1,FALSE))</f>
        <v>0</v>
      </c>
      <c r="BM12" s="14">
        <f>IF(ISNA(VLOOKUP('W. VaR &amp; Off-Peak Pos By Trader'!$A21,'Import OffPeak'!$A$3:BM$23,BM$1,FALSE)),0,VLOOKUP('W. VaR &amp; Off-Peak Pos By Trader'!$A21,'Import OffPeak'!$A$3:BM$23,BM$1,FALSE))</f>
        <v>0</v>
      </c>
      <c r="BN12" s="14">
        <f>IF(ISNA(VLOOKUP('W. VaR &amp; Off-Peak Pos By Trader'!$A21,'Import OffPeak'!$A$3:BN$23,BN$1,FALSE)),0,VLOOKUP('W. VaR &amp; Off-Peak Pos By Trader'!$A21,'Import OffPeak'!$A$3:BN$23,BN$1,FALSE))</f>
        <v>0</v>
      </c>
      <c r="BO12" s="14">
        <f>IF(ISNA(VLOOKUP('W. VaR &amp; Off-Peak Pos By Trader'!$A21,'Import OffPeak'!$A$3:BO$23,BO$1,FALSE)),0,VLOOKUP('W. VaR &amp; Off-Peak Pos By Trader'!$A21,'Import OffPeak'!$A$3:BO$23,BO$1,FALSE))</f>
        <v>0</v>
      </c>
      <c r="BP12" s="14">
        <f>IF(ISNA(VLOOKUP('W. VaR &amp; Off-Peak Pos By Trader'!$A21,'Import OffPeak'!$A$3:BP$23,BP$1,FALSE)),0,VLOOKUP('W. VaR &amp; Off-Peak Pos By Trader'!$A21,'Import OffPeak'!$A$3:BP$23,BP$1,FALSE))</f>
        <v>0</v>
      </c>
      <c r="BQ12" s="14">
        <f>IF(ISNA(VLOOKUP('W. VaR &amp; Off-Peak Pos By Trader'!$A21,'Import OffPeak'!$A$3:BQ$23,BQ$1,FALSE)),0,VLOOKUP('W. VaR &amp; Off-Peak Pos By Trader'!$A21,'Import OffPeak'!$A$3:BQ$23,BQ$1,FALSE))</f>
        <v>0</v>
      </c>
      <c r="BR12" s="14">
        <f>IF(ISNA(VLOOKUP('W. VaR &amp; Off-Peak Pos By Trader'!$A21,'Import OffPeak'!$A$3:BR$23,BR$1,FALSE)),0,VLOOKUP('W. VaR &amp; Off-Peak Pos By Trader'!$A21,'Import OffPeak'!$A$3:BR$23,BR$1,FALSE))</f>
        <v>0</v>
      </c>
      <c r="BS12" s="14">
        <f>IF(ISNA(VLOOKUP('W. VaR &amp; Off-Peak Pos By Trader'!$A21,'Import OffPeak'!$A$3:BS$23,BS$1,FALSE)),0,VLOOKUP('W. VaR &amp; Off-Peak Pos By Trader'!$A21,'Import OffPeak'!$A$3:BS$23,BS$1,FALSE))</f>
        <v>0</v>
      </c>
      <c r="BT12" s="14">
        <f>IF(ISNA(VLOOKUP('W. VaR &amp; Off-Peak Pos By Trader'!$A21,'Import OffPeak'!$A$3:BT$23,BT$1,FALSE)),0,VLOOKUP('W. VaR &amp; Off-Peak Pos By Trader'!$A21,'Import OffPeak'!$A$3:BT$23,BT$1,FALSE))</f>
        <v>0</v>
      </c>
      <c r="BU12" s="14">
        <f>IF(ISNA(VLOOKUP('W. VaR &amp; Off-Peak Pos By Trader'!$A21,'Import OffPeak'!$A$3:BU$23,BU$1,FALSE)),0,VLOOKUP('W. VaR &amp; Off-Peak Pos By Trader'!$A21,'Import OffPeak'!$A$3:BU$23,BU$1,FALSE))</f>
        <v>0</v>
      </c>
      <c r="BV12" s="14">
        <f>IF(ISNA(VLOOKUP('W. VaR &amp; Off-Peak Pos By Trader'!$A21,'Import OffPeak'!$A$3:BV$23,BV$1,FALSE)),0,VLOOKUP('W. VaR &amp; Off-Peak Pos By Trader'!$A21,'Import OffPeak'!$A$3:BV$23,BV$1,FALSE))</f>
        <v>0</v>
      </c>
      <c r="BW12" s="14">
        <f>IF(ISNA(VLOOKUP('W. VaR &amp; Off-Peak Pos By Trader'!$A21,'Import OffPeak'!$A$3:BW$23,BW$1,FALSE)),0,VLOOKUP('W. VaR &amp; Off-Peak Pos By Trader'!$A21,'Import OffPeak'!$A$3:BW$23,BW$1,FALSE))</f>
        <v>0</v>
      </c>
      <c r="BX12" s="14">
        <f>IF(ISNA(VLOOKUP('W. VaR &amp; Off-Peak Pos By Trader'!$A21,'Import OffPeak'!$A$3:BX$23,BX$1,FALSE)),0,VLOOKUP('W. VaR &amp; Off-Peak Pos By Trader'!$A21,'Import OffPeak'!$A$3:BX$23,BX$1,FALSE))</f>
        <v>0</v>
      </c>
      <c r="BY12" s="14">
        <f>IF(ISNA(VLOOKUP('W. VaR &amp; Off-Peak Pos By Trader'!$A21,'Import OffPeak'!$A$3:BY$23,BY$1,FALSE)),0,VLOOKUP('W. VaR &amp; Off-Peak Pos By Trader'!$A21,'Import OffPeak'!$A$3:BY$23,BY$1,FALSE))</f>
        <v>0</v>
      </c>
      <c r="BZ12" s="14">
        <f>IF(ISNA(VLOOKUP('W. VaR &amp; Off-Peak Pos By Trader'!$A21,'Import OffPeak'!$A$3:BZ$23,BZ$1,FALSE)),0,VLOOKUP('W. VaR &amp; Off-Peak Pos By Trader'!$A21,'Import OffPeak'!$A$3:BZ$23,BZ$1,FALSE))</f>
        <v>0</v>
      </c>
      <c r="CA12" s="14">
        <f>IF(ISNA(VLOOKUP('W. VaR &amp; Off-Peak Pos By Trader'!$A21,'Import OffPeak'!$A$3:CA$23,CA$1,FALSE)),0,VLOOKUP('W. VaR &amp; Off-Peak Pos By Trader'!$A21,'Import OffPeak'!$A$3:CA$23,CA$1,FALSE))</f>
        <v>0</v>
      </c>
      <c r="CB12" s="14">
        <f>IF(ISNA(VLOOKUP('W. VaR &amp; Off-Peak Pos By Trader'!$A21,'Import OffPeak'!$A$3:CB$23,CB$1,FALSE)),0,VLOOKUP('W. VaR &amp; Off-Peak Pos By Trader'!$A21,'Import OffPeak'!$A$3:CB$23,CB$1,FALSE))</f>
        <v>0</v>
      </c>
      <c r="CC12" s="14">
        <f>IF(ISNA(VLOOKUP('W. VaR &amp; Off-Peak Pos By Trader'!$A21,'Import OffPeak'!$A$3:CC$23,CC$1,FALSE)),0,VLOOKUP('W. VaR &amp; Off-Peak Pos By Trader'!$A21,'Import OffPeak'!$A$3:CC$23,CC$1,FALSE))</f>
        <v>0</v>
      </c>
      <c r="CD12" s="14">
        <f>IF(ISNA(VLOOKUP('W. VaR &amp; Off-Peak Pos By Trader'!$A21,'Import OffPeak'!$A$3:CD$23,CD$1,FALSE)),0,VLOOKUP('W. VaR &amp; Off-Peak Pos By Trader'!$A21,'Import OffPeak'!$A$3:CD$23,CD$1,FALSE))</f>
        <v>0</v>
      </c>
      <c r="CE12" s="14">
        <f>IF(ISNA(VLOOKUP('W. VaR &amp; Off-Peak Pos By Trader'!$A21,'Import OffPeak'!$A$3:CE$23,CE$1,FALSE)),0,VLOOKUP('W. VaR &amp; Off-Peak Pos By Trader'!$A21,'Import OffPeak'!$A$3:CE$23,CE$1,FALSE))</f>
        <v>0</v>
      </c>
      <c r="CF12" s="14">
        <f>IF(ISNA(VLOOKUP('W. VaR &amp; Off-Peak Pos By Trader'!$A21,'Import OffPeak'!$A$3:CF$23,CF$1,FALSE)),0,VLOOKUP('W. VaR &amp; Off-Peak Pos By Trader'!$A21,'Import OffPeak'!$A$3:CF$23,CF$1,FALSE))</f>
        <v>0</v>
      </c>
      <c r="CG12" s="14">
        <f>IF(ISNA(VLOOKUP('W. VaR &amp; Off-Peak Pos By Trader'!$A21,'Import OffPeak'!$A$3:CG$23,CG$1,FALSE)),0,VLOOKUP('W. VaR &amp; Off-Peak Pos By Trader'!$A21,'Import OffPeak'!$A$3:CG$23,CG$1,FALSE))</f>
        <v>0</v>
      </c>
      <c r="CH12" s="14">
        <f>IF(ISNA(VLOOKUP('W. VaR &amp; Off-Peak Pos By Trader'!$A21,'Import OffPeak'!$A$3:CH$23,CH$1,FALSE)),0,VLOOKUP('W. VaR &amp; Off-Peak Pos By Trader'!$A21,'Import OffPeak'!$A$3:CH$23,CH$1,FALSE))</f>
        <v>0</v>
      </c>
      <c r="CI12" s="14">
        <f>IF(ISNA(VLOOKUP('W. VaR &amp; Off-Peak Pos By Trader'!$A21,'Import OffPeak'!$A$3:CI$23,CI$1,FALSE)),0,VLOOKUP('W. VaR &amp; Off-Peak Pos By Trader'!$A21,'Import OffPeak'!$A$3:CI$23,CI$1,FALSE))</f>
        <v>0</v>
      </c>
      <c r="CJ12" s="14">
        <f>IF(ISNA(VLOOKUP('W. VaR &amp; Off-Peak Pos By Trader'!$A21,'Import OffPeak'!$A$3:CJ$23,CJ$1,FALSE)),0,VLOOKUP('W. VaR &amp; Off-Peak Pos By Trader'!$A21,'Import OffPeak'!$A$3:CJ$23,CJ$1,FALSE))</f>
        <v>0</v>
      </c>
      <c r="CK12" s="14">
        <f>IF(ISNA(VLOOKUP('W. VaR &amp; Off-Peak Pos By Trader'!$A21,'Import OffPeak'!$A$3:CK$23,CK$1,FALSE)),0,VLOOKUP('W. VaR &amp; Off-Peak Pos By Trader'!$A21,'Import OffPeak'!$A$3:CK$23,CK$1,FALSE))</f>
        <v>0</v>
      </c>
      <c r="CL12" s="14">
        <f>IF(ISNA(VLOOKUP('W. VaR &amp; Off-Peak Pos By Trader'!$A21,'Import OffPeak'!$A$3:CL$23,CL$1,FALSE)),0,VLOOKUP('W. VaR &amp; Off-Peak Pos By Trader'!$A21,'Import OffPeak'!$A$3:CL$23,CL$1,FALSE))</f>
        <v>0</v>
      </c>
      <c r="CM12" s="14">
        <f>IF(ISNA(VLOOKUP('W. VaR &amp; Off-Peak Pos By Trader'!$A21,'Import OffPeak'!$A$3:CM$23,CM$1,FALSE)),0,VLOOKUP('W. VaR &amp; Off-Peak Pos By Trader'!$A21,'Import OffPeak'!$A$3:CM$23,CM$1,FALSE))</f>
        <v>0</v>
      </c>
      <c r="CN12" s="14">
        <f>IF(ISNA(VLOOKUP('W. VaR &amp; Off-Peak Pos By Trader'!$A21,'Import OffPeak'!$A$3:CN$23,CN$1,FALSE)),0,VLOOKUP('W. VaR &amp; Off-Peak Pos By Trader'!$A21,'Import OffPeak'!$A$3:CN$23,CN$1,FALSE))</f>
        <v>0</v>
      </c>
      <c r="CO12" s="14">
        <f>IF(ISNA(VLOOKUP('W. VaR &amp; Off-Peak Pos By Trader'!$A21,'Import OffPeak'!$A$3:CO$23,CO$1,FALSE)),0,VLOOKUP('W. VaR &amp; Off-Peak Pos By Trader'!$A21,'Import OffPeak'!$A$3:CO$23,CO$1,FALSE))</f>
        <v>0</v>
      </c>
      <c r="CP12" s="14">
        <f>IF(ISNA(VLOOKUP('W. VaR &amp; Off-Peak Pos By Trader'!$A21,'Import OffPeak'!$A$3:CP$23,CP$1,FALSE)),0,VLOOKUP('W. VaR &amp; Off-Peak Pos By Trader'!$A21,'Import OffPeak'!$A$3:CP$23,CP$1,FALSE))</f>
        <v>0</v>
      </c>
      <c r="CQ12" s="14">
        <f>IF(ISNA(VLOOKUP('W. VaR &amp; Off-Peak Pos By Trader'!$A21,'Import OffPeak'!$A$3:CQ$23,CQ$1,FALSE)),0,VLOOKUP('W. VaR &amp; Off-Peak Pos By Trader'!$A21,'Import OffPeak'!$A$3:CQ$23,CQ$1,FALSE))</f>
        <v>0</v>
      </c>
      <c r="CR12" s="14">
        <f>IF(ISNA(VLOOKUP('W. VaR &amp; Off-Peak Pos By Trader'!$A21,'Import OffPeak'!$A$3:CR$23,CR$1,FALSE)),0,VLOOKUP('W. VaR &amp; Off-Peak Pos By Trader'!$A21,'Import OffPeak'!$A$3:CR$23,CR$1,FALSE))</f>
        <v>0</v>
      </c>
      <c r="CS12" s="14">
        <f>IF(ISNA(VLOOKUP('W. VaR &amp; Off-Peak Pos By Trader'!$A21,'Import OffPeak'!$A$3:CS$23,CS$1,FALSE)),0,VLOOKUP('W. VaR &amp; Off-Peak Pos By Trader'!$A21,'Import OffPeak'!$A$3:CS$23,CS$1,FALSE))</f>
        <v>0</v>
      </c>
      <c r="CT12" s="14">
        <f>IF(ISNA(VLOOKUP('W. VaR &amp; Off-Peak Pos By Trader'!$A21,'Import OffPeak'!$A$3:CT$23,CT$1,FALSE)),0,VLOOKUP('W. VaR &amp; Off-Peak Pos By Trader'!$A21,'Import OffPeak'!$A$3:CT$23,CT$1,FALSE))</f>
        <v>0</v>
      </c>
      <c r="CU12" s="14">
        <f>IF(ISNA(VLOOKUP('W. VaR &amp; Off-Peak Pos By Trader'!$A21,'Import OffPeak'!$A$3:CU$23,CU$1,FALSE)),0,VLOOKUP('W. VaR &amp; Off-Peak Pos By Trader'!$A21,'Import OffPeak'!$A$3:CU$23,CU$1,FALSE))</f>
        <v>0</v>
      </c>
      <c r="CV12" s="14">
        <f>IF(ISNA(VLOOKUP('W. VaR &amp; Off-Peak Pos By Trader'!$A21,'Import OffPeak'!$A$3:CV$23,CV$1,FALSE)),0,VLOOKUP('W. VaR &amp; Off-Peak Pos By Trader'!$A21,'Import OffPeak'!$A$3:CV$23,CV$1,FALSE))</f>
        <v>0</v>
      </c>
      <c r="CW12" s="14">
        <f>IF(ISNA(VLOOKUP('W. VaR &amp; Off-Peak Pos By Trader'!$A21,'Import OffPeak'!$A$3:CW$23,CW$1,FALSE)),0,VLOOKUP('W. VaR &amp; Off-Peak Pos By Trader'!$A21,'Import OffPeak'!$A$3:CW$23,CW$1,FALSE))</f>
        <v>0</v>
      </c>
      <c r="CX12" s="14">
        <f>IF(ISNA(VLOOKUP('W. VaR &amp; Off-Peak Pos By Trader'!$A21,'Import OffPeak'!$A$3:CX$23,CX$1,FALSE)),0,VLOOKUP('W. VaR &amp; Off-Peak Pos By Trader'!$A21,'Import OffPeak'!$A$3:CX$23,CX$1,FALSE))</f>
        <v>0</v>
      </c>
      <c r="CY12" s="14">
        <f>IF(ISNA(VLOOKUP('W. VaR &amp; Off-Peak Pos By Trader'!$A21,'Import OffPeak'!$A$3:CY$23,CY$1,FALSE)),0,VLOOKUP('W. VaR &amp; Off-Peak Pos By Trader'!$A21,'Import OffPeak'!$A$3:CY$23,CY$1,FALSE))</f>
        <v>0</v>
      </c>
      <c r="CZ12" s="14">
        <f>IF(ISNA(VLOOKUP('W. VaR &amp; Off-Peak Pos By Trader'!$A21,'Import OffPeak'!$A$3:CZ$23,CZ$1,FALSE)),0,VLOOKUP('W. VaR &amp; Off-Peak Pos By Trader'!$A21,'Import OffPeak'!$A$3:CZ$23,CZ$1,FALSE))</f>
        <v>0</v>
      </c>
      <c r="DA12" s="14">
        <f>IF(ISNA(VLOOKUP('W. VaR &amp; Off-Peak Pos By Trader'!$A21,'Import OffPeak'!$A$3:DA$23,DA$1,FALSE)),0,VLOOKUP('W. VaR &amp; Off-Peak Pos By Trader'!$A21,'Import OffPeak'!$A$3:DA$23,DA$1,FALSE))</f>
        <v>0</v>
      </c>
      <c r="DB12" s="14">
        <f>IF(ISNA(VLOOKUP('W. VaR &amp; Off-Peak Pos By Trader'!$A21,'Import OffPeak'!$A$3:DB$23,DB$1,FALSE)),0,VLOOKUP('W. VaR &amp; Off-Peak Pos By Trader'!$A21,'Import OffPeak'!$A$3:DB$23,DB$1,FALSE))</f>
        <v>0</v>
      </c>
      <c r="DC12" s="14">
        <f>IF(ISNA(VLOOKUP('W. VaR &amp; Off-Peak Pos By Trader'!$A21,'Import OffPeak'!$A$3:DC$23,DC$1,FALSE)),0,VLOOKUP('W. VaR &amp; Off-Peak Pos By Trader'!$A21,'Import OffPeak'!$A$3:DC$23,DC$1,FALSE))</f>
        <v>0</v>
      </c>
      <c r="DD12" s="14">
        <f>IF(ISNA(VLOOKUP('W. VaR &amp; Off-Peak Pos By Trader'!$A21,'Import OffPeak'!$A$3:DD$23,DD$1,FALSE)),0,VLOOKUP('W. VaR &amp; Off-Peak Pos By Trader'!$A21,'Import OffPeak'!$A$3:DD$23,DD$1,FALSE))</f>
        <v>0</v>
      </c>
      <c r="DE12" s="14">
        <f>IF(ISNA(VLOOKUP('W. VaR &amp; Off-Peak Pos By Trader'!$A21,'Import OffPeak'!$A$3:DE$23,DE$1,FALSE)),0,VLOOKUP('W. VaR &amp; Off-Peak Pos By Trader'!$A21,'Import OffPeak'!$A$3:DE$23,DE$1,FALSE))</f>
        <v>0</v>
      </c>
      <c r="DF12" s="14">
        <f>IF(ISNA(VLOOKUP('W. VaR &amp; Off-Peak Pos By Trader'!$A21,'Import OffPeak'!$A$3:DF$23,DF$1,FALSE)),0,VLOOKUP('W. VaR &amp; Off-Peak Pos By Trader'!$A21,'Import OffPeak'!$A$3:DF$23,DF$1,FALSE))</f>
        <v>0</v>
      </c>
      <c r="DG12" s="14">
        <f>IF(ISNA(VLOOKUP('W. VaR &amp; Off-Peak Pos By Trader'!$A21,'Import OffPeak'!$A$3:DG$23,DG$1,FALSE)),0,VLOOKUP('W. VaR &amp; Off-Peak Pos By Trader'!$A21,'Import OffPeak'!$A$3:DG$23,DG$1,FALSE))</f>
        <v>0</v>
      </c>
      <c r="DH12" s="14">
        <f>IF(ISNA(VLOOKUP('W. VaR &amp; Off-Peak Pos By Trader'!$A21,'Import OffPeak'!$A$3:DH$23,DH$1,FALSE)),0,VLOOKUP('W. VaR &amp; Off-Peak Pos By Trader'!$A21,'Import OffPeak'!$A$3:DH$23,DH$1,FALSE))</f>
        <v>0</v>
      </c>
      <c r="DI12" s="14">
        <f>IF(ISNA(VLOOKUP('W. VaR &amp; Off-Peak Pos By Trader'!$A21,'Import OffPeak'!$A$3:DI$23,DI$1,FALSE)),0,VLOOKUP('W. VaR &amp; Off-Peak Pos By Trader'!$A21,'Import OffPeak'!$A$3:DI$23,DI$1,FALSE))</f>
        <v>0</v>
      </c>
      <c r="DJ12" s="14">
        <f>IF(ISNA(VLOOKUP('W. VaR &amp; Off-Peak Pos By Trader'!$A21,'Import OffPeak'!$A$3:DJ$23,DJ$1,FALSE)),0,VLOOKUP('W. VaR &amp; Off-Peak Pos By Trader'!$A21,'Import OffPeak'!$A$3:DJ$23,DJ$1,FALSE))</f>
        <v>0</v>
      </c>
      <c r="DK12" s="14">
        <f>IF(ISNA(VLOOKUP('W. VaR &amp; Off-Peak Pos By Trader'!$A21,'Import OffPeak'!$A$3:DK$23,DK$1,FALSE)),0,VLOOKUP('W. VaR &amp; Off-Peak Pos By Trader'!$A21,'Import OffPeak'!$A$3:DK$23,DK$1,FALSE))</f>
        <v>0</v>
      </c>
      <c r="DL12" s="14">
        <f>IF(ISNA(VLOOKUP('W. VaR &amp; Off-Peak Pos By Trader'!$A21,'Import OffPeak'!$A$3:DL$23,DL$1,FALSE)),0,VLOOKUP('W. VaR &amp; Off-Peak Pos By Trader'!$A21,'Import OffPeak'!$A$3:DL$23,DL$1,FALSE))</f>
        <v>0</v>
      </c>
      <c r="DM12" s="14">
        <f>IF(ISNA(VLOOKUP('W. VaR &amp; Off-Peak Pos By Trader'!$A21,'Import OffPeak'!$A$3:DM$23,DM$1,FALSE)),0,VLOOKUP('W. VaR &amp; Off-Peak Pos By Trader'!$A21,'Import OffPeak'!$A$3:DM$23,DM$1,FALSE))</f>
        <v>0</v>
      </c>
      <c r="DN12" s="14">
        <f>IF(ISNA(VLOOKUP('W. VaR &amp; Off-Peak Pos By Trader'!$A21,'Import OffPeak'!$A$3:DN$23,DN$1,FALSE)),0,VLOOKUP('W. VaR &amp; Off-Peak Pos By Trader'!$A21,'Import OffPeak'!$A$3:DN$23,DN$1,FALSE))</f>
        <v>0</v>
      </c>
      <c r="DO12" s="14">
        <f>IF(ISNA(VLOOKUP('W. VaR &amp; Off-Peak Pos By Trader'!$A21,'Import OffPeak'!$A$3:DO$23,DO$1,FALSE)),0,VLOOKUP('W. VaR &amp; Off-Peak Pos By Trader'!$A21,'Import OffPeak'!$A$3:DO$23,DO$1,FALSE))</f>
        <v>0</v>
      </c>
      <c r="DP12" s="14">
        <f>IF(ISNA(VLOOKUP('W. VaR &amp; Off-Peak Pos By Trader'!$A21,'Import OffPeak'!$A$3:DP$23,DP$1,FALSE)),0,VLOOKUP('W. VaR &amp; Off-Peak Pos By Trader'!$A21,'Import OffPeak'!$A$3:DP$23,DP$1,FALSE))</f>
        <v>0</v>
      </c>
      <c r="DQ12" s="14">
        <f>IF(ISNA(VLOOKUP('W. VaR &amp; Off-Peak Pos By Trader'!$A21,'Import OffPeak'!$A$3:DQ$23,DQ$1,FALSE)),0,VLOOKUP('W. VaR &amp; Off-Peak Pos By Trader'!$A21,'Import OffPeak'!$A$3:DQ$23,DQ$1,FALSE))</f>
        <v>0</v>
      </c>
      <c r="DR12" s="14">
        <f>IF(ISNA(VLOOKUP('W. VaR &amp; Off-Peak Pos By Trader'!$A21,'Import OffPeak'!$A$3:DR$23,DR$1,FALSE)),0,VLOOKUP('W. VaR &amp; Off-Peak Pos By Trader'!$A21,'Import OffPeak'!$A$3:DR$23,DR$1,FALSE))</f>
        <v>0</v>
      </c>
      <c r="DS12" s="14">
        <f>IF(ISNA(VLOOKUP('W. VaR &amp; Off-Peak Pos By Trader'!$A21,'Import OffPeak'!$A$3:DS$23,DS$1,FALSE)),0,VLOOKUP('W. VaR &amp; Off-Peak Pos By Trader'!$A21,'Import OffPeak'!$A$3:DS$23,DS$1,FALSE))</f>
        <v>0</v>
      </c>
      <c r="DT12" s="14">
        <f>IF(ISNA(VLOOKUP('W. VaR &amp; Off-Peak Pos By Trader'!$A21,'Import OffPeak'!$A$3:DT$23,DT$1,FALSE)),0,VLOOKUP('W. VaR &amp; Off-Peak Pos By Trader'!$A21,'Import OffPeak'!$A$3:DT$23,DT$1,FALSE))</f>
        <v>0</v>
      </c>
      <c r="DU12" s="14">
        <f>IF(ISNA(VLOOKUP('W. VaR &amp; Off-Peak Pos By Trader'!$A21,'Import OffPeak'!$A$3:DU$23,DU$1,FALSE)),0,VLOOKUP('W. VaR &amp; Off-Peak Pos By Trader'!$A21,'Import OffPeak'!$A$3:DU$23,DU$1,FALSE))</f>
        <v>0</v>
      </c>
      <c r="DV12" s="14">
        <f>IF(ISNA(VLOOKUP('W. VaR &amp; Off-Peak Pos By Trader'!$A21,'Import OffPeak'!$A$3:DV$23,DV$1,FALSE)),0,VLOOKUP('W. VaR &amp; Off-Peak Pos By Trader'!$A21,'Import OffPeak'!$A$3:DV$23,DV$1,FALSE))</f>
        <v>0</v>
      </c>
      <c r="DW12" s="14">
        <f>IF(ISNA(VLOOKUP('W. VaR &amp; Off-Peak Pos By Trader'!$A21,'Import OffPeak'!$A$3:DW$23,DW$1,FALSE)),0,VLOOKUP('W. VaR &amp; Off-Peak Pos By Trader'!$A21,'Import OffPeak'!$A$3:DW$23,DW$1,FALSE))</f>
        <v>0</v>
      </c>
      <c r="DX12" s="14">
        <f>IF(ISNA(VLOOKUP('W. VaR &amp; Off-Peak Pos By Trader'!$A21,'Import OffPeak'!$A$3:DX$23,DX$1,FALSE)),0,VLOOKUP('W. VaR &amp; Off-Peak Pos By Trader'!$A21,'Import OffPeak'!$A$3:DX$23,DX$1,FALSE))</f>
        <v>0</v>
      </c>
      <c r="DY12" s="14">
        <f>IF(ISNA(VLOOKUP('W. VaR &amp; Off-Peak Pos By Trader'!$A21,'Import OffPeak'!$A$3:DY$23,DY$1,FALSE)),0,VLOOKUP('W. VaR &amp; Off-Peak Pos By Trader'!$A21,'Import OffPeak'!$A$3:DY$23,DY$1,FALSE))</f>
        <v>0</v>
      </c>
      <c r="DZ12" s="14">
        <f>IF(ISNA(VLOOKUP('W. VaR &amp; Off-Peak Pos By Trader'!$A21,'Import OffPeak'!$A$3:DZ$23,DZ$1,FALSE)),0,VLOOKUP('W. VaR &amp; Off-Peak Pos By Trader'!$A21,'Import OffPeak'!$A$3:DZ$23,DZ$1,FALSE))</f>
        <v>0</v>
      </c>
      <c r="EA12" s="14">
        <f>IF(ISNA(VLOOKUP('W. VaR &amp; Off-Peak Pos By Trader'!$A21,'Import OffPeak'!$A$3:EA$23,EA$1,FALSE)),0,VLOOKUP('W. VaR &amp; Off-Peak Pos By Trader'!$A21,'Import OffPeak'!$A$3:EA$23,EA$1,FALSE))</f>
        <v>0</v>
      </c>
      <c r="EB12" s="14">
        <f>IF(ISNA(VLOOKUP('W. VaR &amp; Off-Peak Pos By Trader'!$A21,'Import OffPeak'!$A$3:EB$23,EB$1,FALSE)),0,VLOOKUP('W. VaR &amp; Off-Peak Pos By Trader'!$A21,'Import OffPeak'!$A$3:EB$23,EB$1,FALSE))</f>
        <v>0</v>
      </c>
      <c r="EC12" s="14">
        <f>IF(ISNA(VLOOKUP('W. VaR &amp; Off-Peak Pos By Trader'!$A21,'Import OffPeak'!$A$3:EC$23,EC$1,FALSE)),0,VLOOKUP('W. VaR &amp; Off-Peak Pos By Trader'!$A21,'Import OffPeak'!$A$3:EC$23,EC$1,FALSE))</f>
        <v>0</v>
      </c>
      <c r="ED12" s="14">
        <f>IF(ISNA(VLOOKUP('W. VaR &amp; Off-Peak Pos By Trader'!$A21,'Import OffPeak'!$A$3:ED$23,ED$1,FALSE)),0,VLOOKUP('W. VaR &amp; Off-Peak Pos By Trader'!$A21,'Import OffPeak'!$A$3:ED$23,ED$1,FALSE))</f>
        <v>0</v>
      </c>
      <c r="EE12" s="14">
        <f>IF(ISNA(VLOOKUP('W. VaR &amp; Off-Peak Pos By Trader'!$A21,'Import OffPeak'!$A$3:EE$23,EE$1,FALSE)),0,VLOOKUP('W. VaR &amp; Off-Peak Pos By Trader'!$A21,'Import OffPeak'!$A$3:EE$23,EE$1,FALSE))</f>
        <v>0</v>
      </c>
      <c r="EF12" s="14">
        <f>IF(ISNA(VLOOKUP('W. VaR &amp; Off-Peak Pos By Trader'!$A21,'Import OffPeak'!$A$3:EF$23,EF$1,FALSE)),0,VLOOKUP('W. VaR &amp; Off-Peak Pos By Trader'!$A21,'Import OffPeak'!$A$3:EF$23,EF$1,FALSE))</f>
        <v>0</v>
      </c>
      <c r="EG12" s="14">
        <f>IF(ISNA(VLOOKUP('W. VaR &amp; Off-Peak Pos By Trader'!$A21,'Import OffPeak'!$A$3:EG$23,EG$1,FALSE)),0,VLOOKUP('W. VaR &amp; Off-Peak Pos By Trader'!$A21,'Import OffPeak'!$A$3:EG$23,EG$1,FALSE))</f>
        <v>0</v>
      </c>
      <c r="EH12" s="14">
        <f>IF(ISNA(VLOOKUP('W. VaR &amp; Off-Peak Pos By Trader'!$A21,'Import OffPeak'!$A$3:EH$23,EH$1,FALSE)),0,VLOOKUP('W. VaR &amp; Off-Peak Pos By Trader'!$A21,'Import OffPeak'!$A$3:EH$23,EH$1,FALSE))</f>
        <v>0</v>
      </c>
      <c r="EI12" s="14">
        <f>IF(ISNA(VLOOKUP('W. VaR &amp; Off-Peak Pos By Trader'!$A21,'Import OffPeak'!$A$3:EI$23,EI$1,FALSE)),0,VLOOKUP('W. VaR &amp; Off-Peak Pos By Trader'!$A21,'Import OffPeak'!$A$3:EI$23,EI$1,FALSE))</f>
        <v>0</v>
      </c>
      <c r="EJ12" s="14">
        <f>IF(ISNA(VLOOKUP('W. VaR &amp; Off-Peak Pos By Trader'!$A21,'Import OffPeak'!$A$3:EJ$23,EJ$1,FALSE)),0,VLOOKUP('W. VaR &amp; Off-Peak Pos By Trader'!$A21,'Import OffPeak'!$A$3:EJ$23,EJ$1,FALSE))</f>
        <v>0</v>
      </c>
      <c r="EK12" s="14">
        <f>IF(ISNA(VLOOKUP('W. VaR &amp; Off-Peak Pos By Trader'!$A21,'Import OffPeak'!$A$3:EK$23,EK$1,FALSE)),0,VLOOKUP('W. VaR &amp; Off-Peak Pos By Trader'!$A21,'Import OffPeak'!$A$3:EK$23,EK$1,FALSE))</f>
        <v>0</v>
      </c>
      <c r="EL12" s="14">
        <f>IF(ISNA(VLOOKUP('W. VaR &amp; Off-Peak Pos By Trader'!$A21,'Import OffPeak'!$A$3:EL$23,EL$1,FALSE)),0,VLOOKUP('W. VaR &amp; Off-Peak Pos By Trader'!$A21,'Import OffPeak'!$A$3:EL$23,EL$1,FALSE))</f>
        <v>0</v>
      </c>
      <c r="EM12" s="14">
        <f>IF(ISNA(VLOOKUP('W. VaR &amp; Off-Peak Pos By Trader'!$A21,'Import OffPeak'!$A$3:EM$23,EM$1,FALSE)),0,VLOOKUP('W. VaR &amp; Off-Peak Pos By Trader'!$A21,'Import OffPeak'!$A$3:EM$23,EM$1,FALSE))</f>
        <v>0</v>
      </c>
      <c r="EN12" s="14">
        <f>IF(ISNA(VLOOKUP('W. VaR &amp; Off-Peak Pos By Trader'!$A21,'Import OffPeak'!$A$3:EN$23,EN$1,FALSE)),0,VLOOKUP('W. VaR &amp; Off-Peak Pos By Trader'!$A21,'Import OffPeak'!$A$3:EN$23,EN$1,FALSE))</f>
        <v>0</v>
      </c>
      <c r="EO12" s="14">
        <f>IF(ISNA(VLOOKUP('W. VaR &amp; Off-Peak Pos By Trader'!$A21,'Import OffPeak'!$A$3:EO$23,EO$1,FALSE)),0,VLOOKUP('W. VaR &amp; Off-Peak Pos By Trader'!$A21,'Import OffPeak'!$A$3:EO$23,EO$1,FALSE))</f>
        <v>0</v>
      </c>
      <c r="EP12" s="14">
        <f>IF(ISNA(VLOOKUP('W. VaR &amp; Off-Peak Pos By Trader'!$A21,'Import OffPeak'!$A$3:EP$23,EP$1,FALSE)),0,VLOOKUP('W. VaR &amp; Off-Peak Pos By Trader'!$A21,'Import OffPeak'!$A$3:EP$23,EP$1,FALSE))</f>
        <v>0</v>
      </c>
      <c r="EQ12" s="14">
        <f>IF(ISNA(VLOOKUP('W. VaR &amp; Off-Peak Pos By Trader'!$A21,'Import OffPeak'!$A$3:EQ$23,EQ$1,FALSE)),0,VLOOKUP('W. VaR &amp; Off-Peak Pos By Trader'!$A21,'Import OffPeak'!$A$3:EQ$23,EQ$1,FALSE))</f>
        <v>0</v>
      </c>
      <c r="ER12" s="14">
        <f>IF(ISNA(VLOOKUP('W. VaR &amp; Off-Peak Pos By Trader'!$A21,'Import OffPeak'!$A$3:ER$23,ER$1,FALSE)),0,VLOOKUP('W. VaR &amp; Off-Peak Pos By Trader'!$A21,'Import OffPeak'!$A$3:ER$23,ER$1,FALSE))</f>
        <v>0</v>
      </c>
      <c r="ES12" s="14">
        <f>IF(ISNA(VLOOKUP('W. VaR &amp; Off-Peak Pos By Trader'!$A21,'Import OffPeak'!$A$3:ES$23,ES$1,FALSE)),0,VLOOKUP('W. VaR &amp; Off-Peak Pos By Trader'!$A21,'Import OffPeak'!$A$3:ES$23,ES$1,FALSE))</f>
        <v>0</v>
      </c>
      <c r="ET12" s="14">
        <f>IF(ISNA(VLOOKUP('W. VaR &amp; Off-Peak Pos By Trader'!$A21,'Import OffPeak'!$A$3:ET$23,ET$1,FALSE)),0,VLOOKUP('W. VaR &amp; Off-Peak Pos By Trader'!$A21,'Import OffPeak'!$A$3:ET$23,ET$1,FALSE))</f>
        <v>0</v>
      </c>
      <c r="EU12" s="14">
        <f>IF(ISNA(VLOOKUP('W. VaR &amp; Off-Peak Pos By Trader'!$A21,'Import OffPeak'!$A$3:EU$23,EU$1,FALSE)),0,VLOOKUP('W. VaR &amp; Off-Peak Pos By Trader'!$A21,'Import OffPeak'!$A$3:EU$23,EU$1,FALSE))</f>
        <v>0</v>
      </c>
      <c r="EV12" s="14">
        <f>IF(ISNA(VLOOKUP('W. VaR &amp; Off-Peak Pos By Trader'!$A21,'Import OffPeak'!$A$3:EV$23,EV$1,FALSE)),0,VLOOKUP('W. VaR &amp; Off-Peak Pos By Trader'!$A21,'Import OffPeak'!$A$3:EV$23,EV$1,FALSE))</f>
        <v>0</v>
      </c>
      <c r="EW12" s="14">
        <f>IF(ISNA(VLOOKUP('W. VaR &amp; Off-Peak Pos By Trader'!$A21,'Import OffPeak'!$A$3:EW$23,EW$1,FALSE)),0,VLOOKUP('W. VaR &amp; Off-Peak Pos By Trader'!$A21,'Import OffPeak'!$A$3:EW$23,EW$1,FALSE))</f>
        <v>0</v>
      </c>
      <c r="EX12" s="14">
        <f>IF(ISNA(VLOOKUP('W. VaR &amp; Off-Peak Pos By Trader'!$A21,'Import OffPeak'!$A$3:EX$23,EX$1,FALSE)),0,VLOOKUP('W. VaR &amp; Off-Peak Pos By Trader'!$A21,'Import OffPeak'!$A$3:EX$23,EX$1,FALSE))</f>
        <v>0</v>
      </c>
      <c r="EY12" s="14">
        <f>IF(ISNA(VLOOKUP('W. VaR &amp; Off-Peak Pos By Trader'!$A21,'Import OffPeak'!$A$3:EY$23,EY$1,FALSE)),0,VLOOKUP('W. VaR &amp; Off-Peak Pos By Trader'!$A21,'Import OffPeak'!$A$3:EY$23,EY$1,FALSE))</f>
        <v>0</v>
      </c>
      <c r="EZ12" s="14">
        <f>IF(ISNA(VLOOKUP('W. VaR &amp; Off-Peak Pos By Trader'!$A21,'Import OffPeak'!$A$3:EZ$23,EZ$1,FALSE)),0,VLOOKUP('W. VaR &amp; Off-Peak Pos By Trader'!$A21,'Import OffPeak'!$A$3:EZ$23,EZ$1,FALSE))</f>
        <v>0</v>
      </c>
      <c r="FA12" s="14">
        <f>IF(ISNA(VLOOKUP('W. VaR &amp; Off-Peak Pos By Trader'!$A21,'Import OffPeak'!$A$3:FA$23,FA$1,FALSE)),0,VLOOKUP('W. VaR &amp; Off-Peak Pos By Trader'!$A21,'Import OffPeak'!$A$3:FA$23,FA$1,FALSE))</f>
        <v>0</v>
      </c>
      <c r="FB12" s="14">
        <f>IF(ISNA(VLOOKUP('W. VaR &amp; Off-Peak Pos By Trader'!$A21,'Import OffPeak'!$A$3:FB$23,FB$1,FALSE)),0,VLOOKUP('W. VaR &amp; Off-Peak Pos By Trader'!$A21,'Import OffPeak'!$A$3:FB$23,FB$1,FALSE))</f>
        <v>0</v>
      </c>
      <c r="FC12" s="14">
        <f>IF(ISNA(VLOOKUP('W. VaR &amp; Off-Peak Pos By Trader'!$A21,'Import OffPeak'!$A$3:FC$23,FC$1,FALSE)),0,VLOOKUP('W. VaR &amp; Off-Peak Pos By Trader'!$A21,'Import OffPeak'!$A$3:FC$23,FC$1,FALSE))</f>
        <v>0</v>
      </c>
      <c r="FD12" s="14">
        <f>IF(ISNA(VLOOKUP('W. VaR &amp; Off-Peak Pos By Trader'!$A21,'Import OffPeak'!$A$3:FD$23,FD$1,FALSE)),0,VLOOKUP('W. VaR &amp; Off-Peak Pos By Trader'!$A21,'Import OffPeak'!$A$3:FD$23,FD$1,FALSE))</f>
        <v>0</v>
      </c>
      <c r="FE12" s="14">
        <f>IF(ISNA(VLOOKUP('W. VaR &amp; Off-Peak Pos By Trader'!$A21,'Import OffPeak'!$A$3:FE$23,FE$1,FALSE)),0,VLOOKUP('W. VaR &amp; Off-Peak Pos By Trader'!$A21,'Import OffPeak'!$A$3:FE$23,FE$1,FALSE))</f>
        <v>0</v>
      </c>
      <c r="FF12" s="14">
        <f>IF(ISNA(VLOOKUP('W. VaR &amp; Off-Peak Pos By Trader'!$A21,'Import OffPeak'!$A$3:FF$23,FF$1,FALSE)),0,VLOOKUP('W. VaR &amp; Off-Peak Pos By Trader'!$A21,'Import OffPeak'!$A$3:FF$23,FF$1,FALSE))</f>
        <v>0</v>
      </c>
      <c r="FG12" s="14">
        <f>IF(ISNA(VLOOKUP('W. VaR &amp; Off-Peak Pos By Trader'!$A21,'Import OffPeak'!$A$3:FG$23,FG$1,FALSE)),0,VLOOKUP('W. VaR &amp; Off-Peak Pos By Trader'!$A21,'Import OffPeak'!$A$3:FG$23,FG$1,FALSE))</f>
        <v>0</v>
      </c>
      <c r="FH12" s="14">
        <f>IF(ISNA(VLOOKUP('W. VaR &amp; Off-Peak Pos By Trader'!$A21,'Import OffPeak'!$A$3:FH$23,FH$1,FALSE)),0,VLOOKUP('W. VaR &amp; Off-Peak Pos By Trader'!$A21,'Import OffPeak'!$A$3:FH$23,FH$1,FALSE))</f>
        <v>0</v>
      </c>
      <c r="FI12" s="14">
        <f>IF(ISNA(VLOOKUP('W. VaR &amp; Off-Peak Pos By Trader'!$A21,'Import OffPeak'!$A$3:FI$23,FI$1,FALSE)),0,VLOOKUP('W. VaR &amp; Off-Peak Pos By Trader'!$A21,'Import OffPeak'!$A$3:FI$23,FI$1,FALSE))</f>
        <v>0</v>
      </c>
      <c r="FJ12" s="14">
        <f>IF(ISNA(VLOOKUP('W. VaR &amp; Off-Peak Pos By Trader'!$A21,'Import OffPeak'!$A$3:FJ$23,FJ$1,FALSE)),0,VLOOKUP('W. VaR &amp; Off-Peak Pos By Trader'!$A21,'Import OffPeak'!$A$3:FJ$23,FJ$1,FALSE))</f>
        <v>0</v>
      </c>
      <c r="FK12" s="14">
        <f>IF(ISNA(VLOOKUP('W. VaR &amp; Off-Peak Pos By Trader'!$A21,'Import OffPeak'!$A$3:FK$23,FK$1,FALSE)),0,VLOOKUP('W. VaR &amp; Off-Peak Pos By Trader'!$A21,'Import OffPeak'!$A$3:FK$23,FK$1,FALSE))</f>
        <v>0</v>
      </c>
      <c r="FL12" s="14">
        <f>IF(ISNA(VLOOKUP('W. VaR &amp; Off-Peak Pos By Trader'!$A21,'Import OffPeak'!$A$3:FL$23,FL$1,FALSE)),0,VLOOKUP('W. VaR &amp; Off-Peak Pos By Trader'!$A21,'Import OffPeak'!$A$3:FL$23,FL$1,FALSE))</f>
        <v>0</v>
      </c>
      <c r="FM12" s="14">
        <f>IF(ISNA(VLOOKUP('W. VaR &amp; Off-Peak Pos By Trader'!$A21,'Import OffPeak'!$A$3:FM$23,FM$1,FALSE)),0,VLOOKUP('W. VaR &amp; Off-Peak Pos By Trader'!$A21,'Import OffPeak'!$A$3:FM$23,FM$1,FALSE))</f>
        <v>0</v>
      </c>
      <c r="FN12" s="14">
        <f>IF(ISNA(VLOOKUP('W. VaR &amp; Off-Peak Pos By Trader'!$A21,'Import OffPeak'!$A$3:FN$23,FN$1,FALSE)),0,VLOOKUP('W. VaR &amp; Off-Peak Pos By Trader'!$A21,'Import OffPeak'!$A$3:FN$23,FN$1,FALSE))</f>
        <v>0</v>
      </c>
      <c r="FO12" s="14">
        <f>IF(ISNA(VLOOKUP('W. VaR &amp; Off-Peak Pos By Trader'!$A21,'Import OffPeak'!$A$3:FO$23,FO$1,FALSE)),0,VLOOKUP('W. VaR &amp; Off-Peak Pos By Trader'!$A21,'Import OffPeak'!$A$3:FO$23,FO$1,FALSE))</f>
        <v>0</v>
      </c>
      <c r="FP12" s="14">
        <f>IF(ISNA(VLOOKUP('W. VaR &amp; Off-Peak Pos By Trader'!$A21,'Import OffPeak'!$A$3:FP$23,FP$1,FALSE)),0,VLOOKUP('W. VaR &amp; Off-Peak Pos By Trader'!$A21,'Import OffPeak'!$A$3:FP$23,FP$1,FALSE))</f>
        <v>0</v>
      </c>
      <c r="FQ12" s="14">
        <f>IF(ISNA(VLOOKUP('W. VaR &amp; Off-Peak Pos By Trader'!$A21,'Import OffPeak'!$A$3:FQ$23,FQ$1,FALSE)),0,VLOOKUP('W. VaR &amp; Off-Peak Pos By Trader'!$A21,'Import OffPeak'!$A$3:FQ$23,FQ$1,FALSE))</f>
        <v>0</v>
      </c>
      <c r="FR12" s="14">
        <f>IF(ISNA(VLOOKUP('W. VaR &amp; Off-Peak Pos By Trader'!$A21,'Import OffPeak'!$A$3:FR$23,FR$1,FALSE)),0,VLOOKUP('W. VaR &amp; Off-Peak Pos By Trader'!$A21,'Import OffPeak'!$A$3:FR$23,FR$1,FALSE))</f>
        <v>0</v>
      </c>
      <c r="FS12" s="14">
        <f>IF(ISNA(VLOOKUP('W. VaR &amp; Off-Peak Pos By Trader'!$A21,'Import OffPeak'!$A$3:FS$23,FS$1,FALSE)),0,VLOOKUP('W. VaR &amp; Off-Peak Pos By Trader'!$A21,'Import OffPeak'!$A$3:FS$23,FS$1,FALSE))</f>
        <v>0</v>
      </c>
      <c r="FT12" s="14">
        <f>IF(ISNA(VLOOKUP('W. VaR &amp; Off-Peak Pos By Trader'!$A21,'Import OffPeak'!$A$3:FT$23,FT$1,FALSE)),0,VLOOKUP('W. VaR &amp; Off-Peak Pos By Trader'!$A21,'Import OffPeak'!$A$3:FT$23,FT$1,FALSE))</f>
        <v>0</v>
      </c>
      <c r="FU12" s="14">
        <f>IF(ISNA(VLOOKUP('W. VaR &amp; Off-Peak Pos By Trader'!$A21,'Import OffPeak'!$A$3:FU$23,FU$1,FALSE)),0,VLOOKUP('W. VaR &amp; Off-Peak Pos By Trader'!$A21,'Import OffPeak'!$A$3:FU$23,FU$1,FALSE))</f>
        <v>0</v>
      </c>
      <c r="FV12">
        <f>IF(ISNA(VLOOKUP('W. VaR &amp; Off-Peak Pos By Trader'!$A21,'Import OffPeak'!$A$3:FV$23,FV$1,FALSE)),0,VLOOKUP('W. VaR &amp; Off-Peak Pos By Trader'!$A21,'Import OffPeak'!$A$3:FV$23,FV$1,FALSE))</f>
        <v>0</v>
      </c>
      <c r="FW12">
        <f>IF(ISNA(VLOOKUP('W. VaR &amp; Off-Peak Pos By Trader'!$A21,'Import OffPeak'!$A$3:FW$23,FW$1,FALSE)),0,VLOOKUP('W. VaR &amp; Off-Peak Pos By Trader'!$A21,'Import OffPeak'!$A$3:FW$23,FW$1,FALSE))</f>
        <v>0</v>
      </c>
      <c r="FX12">
        <f>IF(ISNA(VLOOKUP('W. VaR &amp; Off-Peak Pos By Trader'!$A21,'Import OffPeak'!$A$3:FX$23,FX$1,FALSE)),0,VLOOKUP('W. VaR &amp; Off-Peak Pos By Trader'!$A21,'Import OffPeak'!$A$3:FX$23,FX$1,FALSE))</f>
        <v>0</v>
      </c>
      <c r="FY12">
        <f>IF(ISNA(VLOOKUP('W. VaR &amp; Off-Peak Pos By Trader'!$A21,'Import OffPeak'!$A$3:FY$23,FY$1,FALSE)),0,VLOOKUP('W. VaR &amp; Off-Peak Pos By Trader'!$A21,'Import OffPeak'!$A$3:FY$23,FY$1,FALSE))</f>
        <v>0</v>
      </c>
      <c r="FZ12">
        <f>IF(ISNA(VLOOKUP('W. VaR &amp; Off-Peak Pos By Trader'!$A21,'Import OffPeak'!$A$3:FZ$23,FZ$1,FALSE)),0,VLOOKUP('W. VaR &amp; Off-Peak Pos By Trader'!$A21,'Import OffPeak'!$A$3:FZ$23,FZ$1,FALSE))</f>
        <v>0</v>
      </c>
      <c r="GA12">
        <f>IF(ISNA(VLOOKUP('W. VaR &amp; Off-Peak Pos By Trader'!$A21,'Import OffPeak'!$A$3:GA$23,GA$1,FALSE)),0,VLOOKUP('W. VaR &amp; Off-Peak Pos By Trader'!$A21,'Import OffPeak'!$A$3:GA$23,GA$1,FALSE))</f>
        <v>0</v>
      </c>
      <c r="GB12">
        <f>IF(ISNA(VLOOKUP('W. VaR &amp; Off-Peak Pos By Trader'!$A21,'Import OffPeak'!$A$3:GB$23,GB$1,FALSE)),0,VLOOKUP('W. VaR &amp; Off-Peak Pos By Trader'!$A21,'Import OffPeak'!$A$3:GB$23,GB$1,FALSE))</f>
        <v>0</v>
      </c>
      <c r="GC12">
        <f>IF(ISNA(VLOOKUP('W. VaR &amp; Off-Peak Pos By Trader'!$A21,'Import OffPeak'!$A$3:GC$23,GC$1,FALSE)),0,VLOOKUP('W. VaR &amp; Off-Peak Pos By Trader'!$A21,'Import OffPeak'!$A$3:GC$23,GC$1,FALSE))</f>
        <v>0</v>
      </c>
      <c r="GD12">
        <f>IF(ISNA(VLOOKUP('W. VaR &amp; Off-Peak Pos By Trader'!$A21,'Import OffPeak'!$A$3:GD$23,GD$1,FALSE)),0,VLOOKUP('W. VaR &amp; Off-Peak Pos By Trader'!$A21,'Import OffPeak'!$A$3:GD$23,GD$1,FALSE))</f>
        <v>0</v>
      </c>
      <c r="GE12">
        <f>IF(ISNA(VLOOKUP('W. VaR &amp; Off-Peak Pos By Trader'!$A21,'Import OffPeak'!$A$3:GE$23,GE$1,FALSE)),0,VLOOKUP('W. VaR &amp; Off-Peak Pos By Trader'!$A21,'Import OffPeak'!$A$3:GE$23,GE$1,FALSE))</f>
        <v>0</v>
      </c>
      <c r="GF12">
        <f>IF(ISNA(VLOOKUP('W. VaR &amp; Off-Peak Pos By Trader'!$A21,'Import OffPeak'!$A$3:GF$23,GF$1,FALSE)),0,VLOOKUP('W. VaR &amp; Off-Peak Pos By Trader'!$A21,'Import OffPeak'!$A$3:GF$23,GF$1,FALSE))</f>
        <v>0</v>
      </c>
      <c r="GG12">
        <f>IF(ISNA(VLOOKUP('W. VaR &amp; Off-Peak Pos By Trader'!$A21,'Import OffPeak'!$A$3:GG$23,GG$1,FALSE)),0,VLOOKUP('W. VaR &amp; Off-Peak Pos By Trader'!$A21,'Import OffPeak'!$A$3:GG$23,GG$1,FALSE))</f>
        <v>0</v>
      </c>
      <c r="GH12">
        <f>IF(ISNA(VLOOKUP('W. VaR &amp; Off-Peak Pos By Trader'!$A21,'Import OffPeak'!$A$3:GH$23,GH$1,FALSE)),0,VLOOKUP('W. VaR &amp; Off-Peak Pos By Trader'!$A21,'Import OffPeak'!$A$3:GH$23,GH$1,FALSE))</f>
        <v>0</v>
      </c>
      <c r="GI12">
        <f>IF(ISNA(VLOOKUP('W. VaR &amp; Off-Peak Pos By Trader'!$A21,'Import OffPeak'!$A$3:GI$23,GI$1,FALSE)),0,VLOOKUP('W. VaR &amp; Off-Peak Pos By Trader'!$A21,'Import OffPeak'!$A$3:GI$23,GI$1,FALSE))</f>
        <v>0</v>
      </c>
      <c r="GJ12">
        <f>IF(ISNA(VLOOKUP('W. VaR &amp; Off-Peak Pos By Trader'!$A21,'Import OffPeak'!$A$3:GJ$23,GJ$1,FALSE)),0,VLOOKUP('W. VaR &amp; Off-Peak Pos By Trader'!$A21,'Import OffPeak'!$A$3:GJ$23,GJ$1,FALSE))</f>
        <v>0</v>
      </c>
      <c r="GK12">
        <f>IF(ISNA(VLOOKUP('W. VaR &amp; Off-Peak Pos By Trader'!$A21,'Import OffPeak'!$A$3:GK$23,GK$1,FALSE)),0,VLOOKUP('W. VaR &amp; Off-Peak Pos By Trader'!$A21,'Import OffPeak'!$A$3:GK$23,GK$1,FALSE))</f>
        <v>0</v>
      </c>
      <c r="GL12">
        <f>IF(ISNA(VLOOKUP('W. VaR &amp; Off-Peak Pos By Trader'!$A21,'Import OffPeak'!$A$3:GL$23,GL$1,FALSE)),0,VLOOKUP('W. VaR &amp; Off-Peak Pos By Trader'!$A21,'Import OffPeak'!$A$3:GL$23,GL$1,FALSE))</f>
        <v>0</v>
      </c>
      <c r="GM12">
        <f>IF(ISNA(VLOOKUP('W. VaR &amp; Off-Peak Pos By Trader'!$A21,'Import OffPeak'!$A$3:GM$23,GM$1,FALSE)),0,VLOOKUP('W. VaR &amp; Off-Peak Pos By Trader'!$A21,'Import OffPeak'!$A$3:GM$23,GM$1,FALSE))</f>
        <v>0</v>
      </c>
      <c r="GN12">
        <f>IF(ISNA(VLOOKUP('W. VaR &amp; Off-Peak Pos By Trader'!$A21,'Import OffPeak'!$A$3:GN$23,GN$1,FALSE)),0,VLOOKUP('W. VaR &amp; Off-Peak Pos By Trader'!$A21,'Import OffPeak'!$A$3:GN$23,GN$1,FALSE))</f>
        <v>0</v>
      </c>
      <c r="GO12">
        <f>IF(ISNA(VLOOKUP('W. VaR &amp; Off-Peak Pos By Trader'!$A21,'Import OffPeak'!$A$3:GO$23,GO$1,FALSE)),0,VLOOKUP('W. VaR &amp; Off-Peak Pos By Trader'!$A21,'Import OffPeak'!$A$3:GO$23,GO$1,FALSE))</f>
        <v>0</v>
      </c>
      <c r="GP12">
        <f>IF(ISNA(VLOOKUP('W. VaR &amp; Off-Peak Pos By Trader'!$A21,'Import OffPeak'!$A$3:GP$23,GP$1,FALSE)),0,VLOOKUP('W. VaR &amp; Off-Peak Pos By Trader'!$A21,'Import OffPeak'!$A$3:GP$23,GP$1,FALSE))</f>
        <v>0</v>
      </c>
      <c r="GQ12">
        <f>IF(ISNA(VLOOKUP('W. VaR &amp; Off-Peak Pos By Trader'!$A21,'Import OffPeak'!$A$3:GQ$23,GQ$1,FALSE)),0,VLOOKUP('W. VaR &amp; Off-Peak Pos By Trader'!$A21,'Import OffPeak'!$A$3:GQ$23,GQ$1,FALSE))</f>
        <v>0</v>
      </c>
      <c r="GR12">
        <f>IF(ISNA(VLOOKUP('W. VaR &amp; Off-Peak Pos By Trader'!$A21,'Import OffPeak'!$A$3:GR$23,GR$1,FALSE)),0,VLOOKUP('W. VaR &amp; Off-Peak Pos By Trader'!$A21,'Import OffPeak'!$A$3:GR$23,GR$1,FALSE))</f>
        <v>0</v>
      </c>
      <c r="GS12">
        <f>IF(ISNA(VLOOKUP('W. VaR &amp; Off-Peak Pos By Trader'!$A21,'Import OffPeak'!$A$3:GS$23,GS$1,FALSE)),0,VLOOKUP('W. VaR &amp; Off-Peak Pos By Trader'!$A21,'Import OffPeak'!$A$3:GS$23,GS$1,FALSE))</f>
        <v>0</v>
      </c>
      <c r="GT12">
        <f>IF(ISNA(VLOOKUP('W. VaR &amp; Off-Peak Pos By Trader'!$A21,'Import OffPeak'!$A$3:GT$23,GT$1,FALSE)),0,VLOOKUP('W. VaR &amp; Off-Peak Pos By Trader'!$A21,'Import OffPeak'!$A$3:GT$23,GT$1,FALSE))</f>
        <v>0</v>
      </c>
      <c r="GU12">
        <f>IF(ISNA(VLOOKUP('W. VaR &amp; Off-Peak Pos By Trader'!$A21,'Import OffPeak'!$A$3:GU$23,GU$1,FALSE)),0,VLOOKUP('W. VaR &amp; Off-Peak Pos By Trader'!$A21,'Import OffPeak'!$A$3:GU$23,GU$1,FALSE))</f>
        <v>0</v>
      </c>
      <c r="GV12">
        <f>IF(ISNA(VLOOKUP('W. VaR &amp; Off-Peak Pos By Trader'!$A21,'Import OffPeak'!$A$3:GV$23,GV$1,FALSE)),0,VLOOKUP('W. VaR &amp; Off-Peak Pos By Trader'!$A21,'Import OffPeak'!$A$3:GV$23,GV$1,FALSE))</f>
        <v>0</v>
      </c>
      <c r="GW12">
        <f>IF(ISNA(VLOOKUP('W. VaR &amp; Off-Peak Pos By Trader'!$A21,'Import OffPeak'!$A$3:GW$23,GW$1,FALSE)),0,VLOOKUP('W. VaR &amp; Off-Peak Pos By Trader'!$A21,'Import OffPeak'!$A$3:GW$23,GW$1,FALSE))</f>
        <v>0</v>
      </c>
      <c r="GX12">
        <f>IF(ISNA(VLOOKUP('W. VaR &amp; Off-Peak Pos By Trader'!$A21,'Import OffPeak'!$A$3:GX$23,GX$1,FALSE)),0,VLOOKUP('W. VaR &amp; Off-Peak Pos By Trader'!$A21,'Import OffPeak'!$A$3:GX$23,GX$1,FALSE))</f>
        <v>0</v>
      </c>
      <c r="GY12">
        <f>IF(ISNA(VLOOKUP('W. VaR &amp; Off-Peak Pos By Trader'!$A21,'Import OffPeak'!$A$3:GY$23,GY$1,FALSE)),0,VLOOKUP('W. VaR &amp; Off-Peak Pos By Trader'!$A21,'Import OffPeak'!$A$3:GY$23,GY$1,FALSE))</f>
        <v>0</v>
      </c>
      <c r="GZ12">
        <f>IF(ISNA(VLOOKUP('W. VaR &amp; Off-Peak Pos By Trader'!$A21,'Import OffPeak'!$A$3:GZ$23,GZ$1,FALSE)),0,VLOOKUP('W. VaR &amp; Off-Peak Pos By Trader'!$A21,'Import OffPeak'!$A$3:GZ$23,GZ$1,FALSE))</f>
        <v>0</v>
      </c>
      <c r="HA12">
        <f>IF(ISNA(VLOOKUP('W. VaR &amp; Off-Peak Pos By Trader'!$A21,'Import OffPeak'!$A$3:HA$23,HA$1,FALSE)),0,VLOOKUP('W. VaR &amp; Off-Peak Pos By Trader'!$A21,'Import OffPeak'!$A$3:HA$23,HA$1,FALSE))</f>
        <v>0</v>
      </c>
      <c r="HB12">
        <f>IF(ISNA(VLOOKUP('W. VaR &amp; Off-Peak Pos By Trader'!$A21,'Import OffPeak'!$A$3:HB$23,HB$1,FALSE)),0,VLOOKUP('W. VaR &amp; Off-Peak Pos By Trader'!$A21,'Import OffPeak'!$A$3:HB$23,HB$1,FALSE))</f>
        <v>0</v>
      </c>
      <c r="HC12">
        <f>IF(ISNA(VLOOKUP('W. VaR &amp; Off-Peak Pos By Trader'!$A21,'Import OffPeak'!$A$3:HC$23,HC$1,FALSE)),0,VLOOKUP('W. VaR &amp; Off-Peak Pos By Trader'!$A21,'Import OffPeak'!$A$3:HC$23,HC$1,FALSE))</f>
        <v>0</v>
      </c>
      <c r="HD12">
        <f>IF(ISNA(VLOOKUP('W. VaR &amp; Off-Peak Pos By Trader'!$A21,'Import OffPeak'!$A$3:HD$23,HD$1,FALSE)),0,VLOOKUP('W. VaR &amp; Off-Peak Pos By Trader'!$A21,'Import OffPeak'!$A$3:HD$23,HD$1,FALSE))</f>
        <v>0</v>
      </c>
      <c r="HE12">
        <f>IF(ISNA(VLOOKUP('W. VaR &amp; Off-Peak Pos By Trader'!$A21,'Import OffPeak'!$A$3:HE$23,HE$1,FALSE)),0,VLOOKUP('W. VaR &amp; Off-Peak Pos By Trader'!$A21,'Import OffPeak'!$A$3:HE$23,HE$1,FALSE))</f>
        <v>0</v>
      </c>
      <c r="HF12">
        <f>IF(ISNA(VLOOKUP('W. VaR &amp; Off-Peak Pos By Trader'!$A21,'Import OffPeak'!$A$3:HF$23,HF$1,FALSE)),0,VLOOKUP('W. VaR &amp; Off-Peak Pos By Trader'!$A21,'Import OffPeak'!$A$3:HF$23,HF$1,FALSE))</f>
        <v>0</v>
      </c>
      <c r="HG12">
        <f>IF(ISNA(VLOOKUP('W. VaR &amp; Off-Peak Pos By Trader'!$A21,'Import OffPeak'!$A$3:HG$23,HG$1,FALSE)),0,VLOOKUP('W. VaR &amp; Off-Peak Pos By Trader'!$A21,'Import OffPeak'!$A$3:HG$23,HG$1,FALSE))</f>
        <v>0</v>
      </c>
      <c r="HH12">
        <f>IF(ISNA(VLOOKUP('W. VaR &amp; Off-Peak Pos By Trader'!$A21,'Import OffPeak'!$A$3:HH$23,HH$1,FALSE)),0,VLOOKUP('W. VaR &amp; Off-Peak Pos By Trader'!$A21,'Import OffPeak'!$A$3:HH$23,HH$1,FALSE))</f>
        <v>0</v>
      </c>
      <c r="HI12">
        <f>IF(ISNA(VLOOKUP('W. VaR &amp; Off-Peak Pos By Trader'!$A21,'Import OffPeak'!$A$3:HI$23,HI$1,FALSE)),0,VLOOKUP('W. VaR &amp; Off-Peak Pos By Trader'!$A21,'Import OffPeak'!$A$3:HI$23,HI$1,FALSE))</f>
        <v>0</v>
      </c>
      <c r="HJ12">
        <f>IF(ISNA(VLOOKUP('W. VaR &amp; Off-Peak Pos By Trader'!$A21,'Import OffPeak'!$A$3:HJ$23,HJ$1,FALSE)),0,VLOOKUP('W. VaR &amp; Off-Peak Pos By Trader'!$A21,'Import OffPeak'!$A$3:HJ$23,HJ$1,FALSE))</f>
        <v>0</v>
      </c>
      <c r="HK12">
        <f>IF(ISNA(VLOOKUP('W. VaR &amp; Off-Peak Pos By Trader'!$A21,'Import OffPeak'!$A$3:HK$23,HK$1,FALSE)),0,VLOOKUP('W. VaR &amp; Off-Peak Pos By Trader'!$A21,'Import OffPeak'!$A$3:HK$23,HK$1,FALSE))</f>
        <v>0</v>
      </c>
      <c r="HL12">
        <f>IF(ISNA(VLOOKUP('W. VaR &amp; Off-Peak Pos By Trader'!$A21,'Import OffPeak'!$A$3:HL$23,HL$1,FALSE)),0,VLOOKUP('W. VaR &amp; Off-Peak Pos By Trader'!$A21,'Import OffPeak'!$A$3:HL$23,HL$1,FALSE))</f>
        <v>0</v>
      </c>
      <c r="HM12">
        <f>IF(ISNA(VLOOKUP('W. VaR &amp; Off-Peak Pos By Trader'!$A21,'Import OffPeak'!$A$3:HM$23,HM$1,FALSE)),0,VLOOKUP('W. VaR &amp; Off-Peak Pos By Trader'!$A21,'Import OffPeak'!$A$3:HM$23,HM$1,FALSE))</f>
        <v>0</v>
      </c>
      <c r="HN12">
        <f>IF(ISNA(VLOOKUP('W. VaR &amp; Off-Peak Pos By Trader'!$A21,'Import OffPeak'!$A$3:HN$23,HN$1,FALSE)),0,VLOOKUP('W. VaR &amp; Off-Peak Pos By Trader'!$A21,'Import OffPeak'!$A$3:HN$23,HN$1,FALSE))</f>
        <v>0</v>
      </c>
      <c r="HO12">
        <f>IF(ISNA(VLOOKUP('W. VaR &amp; Off-Peak Pos By Trader'!$A21,'Import OffPeak'!$A$3:HO$23,HO$1,FALSE)),0,VLOOKUP('W. VaR &amp; Off-Peak Pos By Trader'!$A21,'Import OffPeak'!$A$3:HO$23,HO$1,FALSE))</f>
        <v>0</v>
      </c>
      <c r="HP12">
        <f>IF(ISNA(VLOOKUP('W. VaR &amp; Off-Peak Pos By Trader'!$A21,'Import OffPeak'!$A$3:HP$23,HP$1,FALSE)),0,VLOOKUP('W. VaR &amp; Off-Peak Pos By Trader'!$A21,'Import OffPeak'!$A$3:HP$23,HP$1,FALSE))</f>
        <v>0</v>
      </c>
      <c r="HQ12">
        <f>IF(ISNA(VLOOKUP('W. VaR &amp; Off-Peak Pos By Trader'!$A21,'Import OffPeak'!$A$3:HQ$23,HQ$1,FALSE)),0,VLOOKUP('W. VaR &amp; Off-Peak Pos By Trader'!$A21,'Import OffPeak'!$A$3:HQ$23,HQ$1,FALSE))</f>
        <v>0</v>
      </c>
      <c r="HR12">
        <f>IF(ISNA(VLOOKUP('W. VaR &amp; Off-Peak Pos By Trader'!$A21,'Import OffPeak'!$A$3:HR$23,HR$1,FALSE)),0,VLOOKUP('W. VaR &amp; Off-Peak Pos By Trader'!$A21,'Import OffPeak'!$A$3:HR$23,HR$1,FALSE))</f>
        <v>0</v>
      </c>
      <c r="HS12">
        <f>IF(ISNA(VLOOKUP('W. VaR &amp; Off-Peak Pos By Trader'!$A21,'Import OffPeak'!$A$3:HS$23,HS$1,FALSE)),0,VLOOKUP('W. VaR &amp; Off-Peak Pos By Trader'!$A21,'Import OffPeak'!$A$3:HS$23,HS$1,FALSE))</f>
        <v>0</v>
      </c>
      <c r="HT12">
        <f>IF(ISNA(VLOOKUP('W. VaR &amp; Off-Peak Pos By Trader'!$A21,'Import OffPeak'!$A$3:HT$23,HT$1,FALSE)),0,VLOOKUP('W. VaR &amp; Off-Peak Pos By Trader'!$A21,'Import OffPeak'!$A$3:HT$23,HT$1,FALSE))</f>
        <v>0</v>
      </c>
      <c r="HU12">
        <f>IF(ISNA(VLOOKUP('W. VaR &amp; Off-Peak Pos By Trader'!$A21,'Import OffPeak'!$A$3:HU$23,HU$1,FALSE)),0,VLOOKUP('W. VaR &amp; Off-Peak Pos By Trader'!$A21,'Import OffPeak'!$A$3:HU$23,HU$1,FALSE))</f>
        <v>0</v>
      </c>
      <c r="HV12">
        <f>IF(ISNA(VLOOKUP('W. VaR &amp; Off-Peak Pos By Trader'!$A21,'Import OffPeak'!$A$3:HV$23,HV$1,FALSE)),0,VLOOKUP('W. VaR &amp; Off-Peak Pos By Trader'!$A21,'Import OffPeak'!$A$3:HV$23,HV$1,FALSE))</f>
        <v>0</v>
      </c>
      <c r="HW12">
        <f>IF(ISNA(VLOOKUP('W. VaR &amp; Off-Peak Pos By Trader'!$A21,'Import OffPeak'!$A$3:HW$23,HW$1,FALSE)),0,VLOOKUP('W. VaR &amp; Off-Peak Pos By Trader'!$A21,'Import OffPeak'!$A$3:HW$23,HW$1,FALSE))</f>
        <v>0</v>
      </c>
      <c r="HX12">
        <f>IF(ISNA(VLOOKUP('W. VaR &amp; Off-Peak Pos By Trader'!$A21,'Import OffPeak'!$A$3:HX$23,HX$1,FALSE)),0,VLOOKUP('W. VaR &amp; Off-Peak Pos By Trader'!$A21,'Import OffPeak'!$A$3:HX$23,HX$1,FALSE))</f>
        <v>0</v>
      </c>
      <c r="HY12">
        <f>IF(ISNA(VLOOKUP('W. VaR &amp; Off-Peak Pos By Trader'!$A21,'Import OffPeak'!$A$3:HY$23,HY$1,FALSE)),0,VLOOKUP('W. VaR &amp; Off-Peak Pos By Trader'!$A21,'Import OffPeak'!$A$3:HY$23,HY$1,FALSE))</f>
        <v>0</v>
      </c>
      <c r="HZ12">
        <f>IF(ISNA(VLOOKUP('W. VaR &amp; Off-Peak Pos By Trader'!$A21,'Import OffPeak'!$A$3:HZ$23,HZ$1,FALSE)),0,VLOOKUP('W. VaR &amp; Off-Peak Pos By Trader'!$A21,'Import OffPeak'!$A$3:HZ$23,HZ$1,FALSE))</f>
        <v>0</v>
      </c>
      <c r="IA12">
        <f>IF(ISNA(VLOOKUP('W. VaR &amp; Off-Peak Pos By Trader'!$A21,'Import OffPeak'!$A$3:IA$23,IA$1,FALSE)),0,VLOOKUP('W. VaR &amp; Off-Peak Pos By Trader'!$A21,'Import OffPeak'!$A$3:IA$23,IA$1,FALSE))</f>
        <v>0</v>
      </c>
      <c r="IB12">
        <f>IF(ISNA(VLOOKUP('W. VaR &amp; Off-Peak Pos By Trader'!$A21,'Import OffPeak'!$A$3:IB$23,IB$1,FALSE)),0,VLOOKUP('W. VaR &amp; Off-Peak Pos By Trader'!$A21,'Import OffPeak'!$A$3:IB$23,IB$1,FALSE))</f>
        <v>0</v>
      </c>
      <c r="IC12">
        <f>IF(ISNA(VLOOKUP('W. VaR &amp; Off-Peak Pos By Trader'!$A21,'Import OffPeak'!$A$3:IC$23,IC$1,FALSE)),0,VLOOKUP('W. VaR &amp; Off-Peak Pos By Trader'!$A21,'Import OffPeak'!$A$3:IC$23,IC$1,FALSE))</f>
        <v>0</v>
      </c>
    </row>
    <row r="13" spans="1:243">
      <c r="A13" s="20" t="s">
        <v>44</v>
      </c>
      <c r="B13" s="14">
        <f>IF(ISNA(VLOOKUP('W. VaR &amp; Off-Peak Pos By Trader'!$A22,'Import OffPeak'!$A$3:B$24,B$1,FALSE)),0,VLOOKUP('W. VaR &amp; Off-Peak Pos By Trader'!$A22,'Import OffPeak'!$A$3:B$24,B$1,FALSE))</f>
        <v>0</v>
      </c>
      <c r="C13" s="14">
        <f>IF(ISNA(VLOOKUP('W. VaR &amp; Off-Peak Pos By Trader'!$A22,'Import OffPeak'!$A$3:C$24,C$1,FALSE)),0,VLOOKUP('W. VaR &amp; Off-Peak Pos By Trader'!$A22,'Import OffPeak'!$A$3:C$24,C$1,FALSE))</f>
        <v>0</v>
      </c>
      <c r="D13" s="14">
        <f>IF(ISNA(VLOOKUP('W. VaR &amp; Off-Peak Pos By Trader'!$A22,'Import OffPeak'!$A$3:D$24,D$1,FALSE)),0,VLOOKUP('W. VaR &amp; Off-Peak Pos By Trader'!$A22,'Import OffPeak'!$A$3:D$24,D$1,FALSE))</f>
        <v>0</v>
      </c>
      <c r="E13" s="14">
        <f>IF(ISNA(VLOOKUP('W. VaR &amp; Off-Peak Pos By Trader'!$A22,'Import OffPeak'!$A$3:E$24,E$1,FALSE)),0,VLOOKUP('W. VaR &amp; Off-Peak Pos By Trader'!$A22,'Import OffPeak'!$A$3:E$24,E$1,FALSE))</f>
        <v>0</v>
      </c>
      <c r="F13" s="14">
        <f>IF(ISNA(VLOOKUP('W. VaR &amp; Off-Peak Pos By Trader'!$A22,'Import OffPeak'!$A$3:F$24,F$1,FALSE)),0,VLOOKUP('W. VaR &amp; Off-Peak Pos By Trader'!$A22,'Import OffPeak'!$A$3:F$24,F$1,FALSE))</f>
        <v>0</v>
      </c>
      <c r="G13" s="14">
        <f>IF(ISNA(VLOOKUP('W. VaR &amp; Off-Peak Pos By Trader'!$A22,'Import OffPeak'!$A$3:G$24,G$1,FALSE)),0,VLOOKUP('W. VaR &amp; Off-Peak Pos By Trader'!$A22,'Import OffPeak'!$A$3:G$24,G$1,FALSE))</f>
        <v>0</v>
      </c>
      <c r="H13" s="14">
        <f>IF(ISNA(VLOOKUP('W. VaR &amp; Off-Peak Pos By Trader'!$A22,'Import OffPeak'!$A$3:H$24,H$1,FALSE)),0,VLOOKUP('W. VaR &amp; Off-Peak Pos By Trader'!$A22,'Import OffPeak'!$A$3:H$24,H$1,FALSE))</f>
        <v>0</v>
      </c>
      <c r="I13" s="14">
        <f>IF(ISNA(VLOOKUP('W. VaR &amp; Off-Peak Pos By Trader'!$A22,'Import OffPeak'!$A$3:I$24,I$1,FALSE)),0,VLOOKUP('W. VaR &amp; Off-Peak Pos By Trader'!$A22,'Import OffPeak'!$A$3:I$24,I$1,FALSE))</f>
        <v>0</v>
      </c>
      <c r="J13" s="14">
        <f>IF(ISNA(VLOOKUP('W. VaR &amp; Off-Peak Pos By Trader'!$A22,'Import OffPeak'!$A$3:J$24,J$1,FALSE)),0,VLOOKUP('W. VaR &amp; Off-Peak Pos By Trader'!$A22,'Import OffPeak'!$A$3:J$24,J$1,FALSE))</f>
        <v>0</v>
      </c>
      <c r="K13" s="14">
        <f>IF(ISNA(VLOOKUP('W. VaR &amp; Off-Peak Pos By Trader'!$A22,'Import OffPeak'!$A$3:K$24,K$1,FALSE)),0,VLOOKUP('W. VaR &amp; Off-Peak Pos By Trader'!$A22,'Import OffPeak'!$A$3:K$24,K$1,FALSE))</f>
        <v>0</v>
      </c>
      <c r="L13" s="14">
        <f>IF(ISNA(VLOOKUP('W. VaR &amp; Off-Peak Pos By Trader'!$A22,'Import OffPeak'!$A$3:L$24,L$1,FALSE)),0,VLOOKUP('W. VaR &amp; Off-Peak Pos By Trader'!$A22,'Import OffPeak'!$A$3:L$24,L$1,FALSE))</f>
        <v>0</v>
      </c>
      <c r="M13" s="14">
        <f>IF(ISNA(VLOOKUP('W. VaR &amp; Off-Peak Pos By Trader'!$A22,'Import OffPeak'!$A$3:M$24,M$1,FALSE)),0,VLOOKUP('W. VaR &amp; Off-Peak Pos By Trader'!$A22,'Import OffPeak'!$A$3:M$24,M$1,FALSE))</f>
        <v>0</v>
      </c>
      <c r="N13" s="14">
        <f>IF(ISNA(VLOOKUP('W. VaR &amp; Off-Peak Pos By Trader'!$A22,'Import OffPeak'!$A$3:N$24,N$1,FALSE)),0,VLOOKUP('W. VaR &amp; Off-Peak Pos By Trader'!$A22,'Import OffPeak'!$A$3:N$24,N$1,FALSE))</f>
        <v>0</v>
      </c>
      <c r="O13" s="14">
        <f>IF(ISNA(VLOOKUP('W. VaR &amp; Off-Peak Pos By Trader'!$A22,'Import OffPeak'!$A$3:O$24,O$1,FALSE)),0,VLOOKUP('W. VaR &amp; Off-Peak Pos By Trader'!$A22,'Import OffPeak'!$A$3:O$24,O$1,FALSE))</f>
        <v>0</v>
      </c>
      <c r="P13" s="14">
        <f>IF(ISNA(VLOOKUP('W. VaR &amp; Off-Peak Pos By Trader'!$A22,'Import OffPeak'!$A$3:P$24,P$1,FALSE)),0,VLOOKUP('W. VaR &amp; Off-Peak Pos By Trader'!$A22,'Import OffPeak'!$A$3:P$24,P$1,FALSE))</f>
        <v>0</v>
      </c>
      <c r="Q13" s="14">
        <f>IF(ISNA(VLOOKUP('W. VaR &amp; Off-Peak Pos By Trader'!$A22,'Import OffPeak'!$A$3:Q$24,Q$1,FALSE)),0,VLOOKUP('W. VaR &amp; Off-Peak Pos By Trader'!$A22,'Import OffPeak'!$A$3:Q$24,Q$1,FALSE))</f>
        <v>0</v>
      </c>
      <c r="R13" s="14">
        <f>IF(ISNA(VLOOKUP('W. VaR &amp; Off-Peak Pos By Trader'!$A22,'Import OffPeak'!$A$3:R$24,R$1,FALSE)),0,VLOOKUP('W. VaR &amp; Off-Peak Pos By Trader'!$A22,'Import OffPeak'!$A$3:R$24,R$1,FALSE))</f>
        <v>0</v>
      </c>
      <c r="S13" s="14">
        <f>IF(ISNA(VLOOKUP('W. VaR &amp; Off-Peak Pos By Trader'!$A22,'Import OffPeak'!$A$3:S$24,S$1,FALSE)),0,VLOOKUP('W. VaR &amp; Off-Peak Pos By Trader'!$A22,'Import OffPeak'!$A$3:S$24,S$1,FALSE))</f>
        <v>0</v>
      </c>
      <c r="T13" s="14">
        <f>IF(ISNA(VLOOKUP('W. VaR &amp; Off-Peak Pos By Trader'!$A22,'Import OffPeak'!$A$3:T$24,T$1,FALSE)),0,VLOOKUP('W. VaR &amp; Off-Peak Pos By Trader'!$A22,'Import OffPeak'!$A$3:T$24,T$1,FALSE))</f>
        <v>0</v>
      </c>
      <c r="U13" s="14">
        <f>IF(ISNA(VLOOKUP('W. VaR &amp; Off-Peak Pos By Trader'!$A22,'Import OffPeak'!$A$3:U$24,U$1,FALSE)),0,VLOOKUP('W. VaR &amp; Off-Peak Pos By Trader'!$A22,'Import OffPeak'!$A$3:U$24,U$1,FALSE))</f>
        <v>0</v>
      </c>
      <c r="V13" s="14">
        <f>IF(ISNA(VLOOKUP('W. VaR &amp; Off-Peak Pos By Trader'!$A22,'Import OffPeak'!$A$3:V$24,V$1,FALSE)),0,VLOOKUP('W. VaR &amp; Off-Peak Pos By Trader'!$A22,'Import OffPeak'!$A$3:V$24,V$1,FALSE))</f>
        <v>0</v>
      </c>
      <c r="W13" s="14">
        <f>IF(ISNA(VLOOKUP('W. VaR &amp; Off-Peak Pos By Trader'!$A22,'Import OffPeak'!$A$3:W$24,W$1,FALSE)),0,VLOOKUP('W. VaR &amp; Off-Peak Pos By Trader'!$A22,'Import OffPeak'!$A$3:W$24,W$1,FALSE))</f>
        <v>0</v>
      </c>
      <c r="X13" s="14">
        <f>IF(ISNA(VLOOKUP('W. VaR &amp; Off-Peak Pos By Trader'!$A22,'Import OffPeak'!$A$3:X$24,X$1,FALSE)),0,VLOOKUP('W. VaR &amp; Off-Peak Pos By Trader'!$A22,'Import OffPeak'!$A$3:X$24,X$1,FALSE))</f>
        <v>0</v>
      </c>
      <c r="Y13" s="14">
        <f>IF(ISNA(VLOOKUP('W. VaR &amp; Off-Peak Pos By Trader'!$A22,'Import OffPeak'!$A$3:Y$24,Y$1,FALSE)),0,VLOOKUP('W. VaR &amp; Off-Peak Pos By Trader'!$A22,'Import OffPeak'!$A$3:Y$24,Y$1,FALSE))</f>
        <v>0</v>
      </c>
      <c r="Z13" s="14">
        <f>IF(ISNA(VLOOKUP('W. VaR &amp; Off-Peak Pos By Trader'!$A22,'Import OffPeak'!$A$3:Z$24,Z$1,FALSE)),0,VLOOKUP('W. VaR &amp; Off-Peak Pos By Trader'!$A22,'Import OffPeak'!$A$3:Z$24,Z$1,FALSE))</f>
        <v>0</v>
      </c>
      <c r="AA13" s="14">
        <f>IF(ISNA(VLOOKUP('W. VaR &amp; Off-Peak Pos By Trader'!$A22,'Import OffPeak'!$A$3:AA$24,AA$1,FALSE)),0,VLOOKUP('W. VaR &amp; Off-Peak Pos By Trader'!$A22,'Import OffPeak'!$A$3:AA$24,AA$1,FALSE))</f>
        <v>0</v>
      </c>
      <c r="AB13" s="14">
        <f>IF(ISNA(VLOOKUP('W. VaR &amp; Off-Peak Pos By Trader'!$A22,'Import OffPeak'!$A$3:AB$24,AB$1,FALSE)),0,VLOOKUP('W. VaR &amp; Off-Peak Pos By Trader'!$A22,'Import OffPeak'!$A$3:AB$24,AB$1,FALSE))</f>
        <v>0</v>
      </c>
      <c r="AC13" s="14">
        <f>IF(ISNA(VLOOKUP('W. VaR &amp; Off-Peak Pos By Trader'!$A22,'Import OffPeak'!$A$3:AC$24,AC$1,FALSE)),0,VLOOKUP('W. VaR &amp; Off-Peak Pos By Trader'!$A22,'Import OffPeak'!$A$3:AC$24,AC$1,FALSE))</f>
        <v>0</v>
      </c>
      <c r="AD13" s="14">
        <f>IF(ISNA(VLOOKUP('W. VaR &amp; Off-Peak Pos By Trader'!$A22,'Import OffPeak'!$A$3:AD$24,AD$1,FALSE)),0,VLOOKUP('W. VaR &amp; Off-Peak Pos By Trader'!$A22,'Import OffPeak'!$A$3:AD$24,AD$1,FALSE))</f>
        <v>0</v>
      </c>
      <c r="AE13" s="14">
        <f>IF(ISNA(VLOOKUP('W. VaR &amp; Off-Peak Pos By Trader'!$A22,'Import OffPeak'!$A$3:AE$24,AE$1,FALSE)),0,VLOOKUP('W. VaR &amp; Off-Peak Pos By Trader'!$A22,'Import OffPeak'!$A$3:AE$24,AE$1,FALSE))</f>
        <v>0</v>
      </c>
      <c r="AF13" s="14">
        <f>IF(ISNA(VLOOKUP('W. VaR &amp; Off-Peak Pos By Trader'!$A22,'Import OffPeak'!$A$3:AF$24,AF$1,FALSE)),0,VLOOKUP('W. VaR &amp; Off-Peak Pos By Trader'!$A22,'Import OffPeak'!$A$3:AF$24,AF$1,FALSE))</f>
        <v>0</v>
      </c>
      <c r="AG13" s="14">
        <f>IF(ISNA(VLOOKUP('W. VaR &amp; Off-Peak Pos By Trader'!$A22,'Import OffPeak'!$A$3:AG$24,AG$1,FALSE)),0,VLOOKUP('W. VaR &amp; Off-Peak Pos By Trader'!$A22,'Import OffPeak'!$A$3:AG$24,AG$1,FALSE))</f>
        <v>0</v>
      </c>
      <c r="AH13" s="14">
        <f>IF(ISNA(VLOOKUP('W. VaR &amp; Off-Peak Pos By Trader'!$A22,'Import OffPeak'!$A$3:AH$24,AH$1,FALSE)),0,VLOOKUP('W. VaR &amp; Off-Peak Pos By Trader'!$A22,'Import OffPeak'!$A$3:AH$24,AH$1,FALSE))</f>
        <v>0</v>
      </c>
      <c r="AI13" s="14">
        <f>IF(ISNA(VLOOKUP('W. VaR &amp; Off-Peak Pos By Trader'!$A22,'Import OffPeak'!$A$3:AI$24,AI$1,FALSE)),0,VLOOKUP('W. VaR &amp; Off-Peak Pos By Trader'!$A22,'Import OffPeak'!$A$3:AI$24,AI$1,FALSE))</f>
        <v>0</v>
      </c>
      <c r="AJ13" s="14">
        <f>IF(ISNA(VLOOKUP('W. VaR &amp; Off-Peak Pos By Trader'!$A22,'Import OffPeak'!$A$3:AJ$24,AJ$1,FALSE)),0,VLOOKUP('W. VaR &amp; Off-Peak Pos By Trader'!$A22,'Import OffPeak'!$A$3:AJ$24,AJ$1,FALSE))</f>
        <v>0</v>
      </c>
      <c r="AK13" s="14">
        <f>IF(ISNA(VLOOKUP('W. VaR &amp; Off-Peak Pos By Trader'!$A22,'Import OffPeak'!$A$3:AK$24,AK$1,FALSE)),0,VLOOKUP('W. VaR &amp; Off-Peak Pos By Trader'!$A22,'Import OffPeak'!$A$3:AK$24,AK$1,FALSE))</f>
        <v>0</v>
      </c>
      <c r="AL13" s="14">
        <f>IF(ISNA(VLOOKUP('W. VaR &amp; Off-Peak Pos By Trader'!$A22,'Import OffPeak'!$A$3:AL$24,AL$1,FALSE)),0,VLOOKUP('W. VaR &amp; Off-Peak Pos By Trader'!$A22,'Import OffPeak'!$A$3:AL$24,AL$1,FALSE))</f>
        <v>0</v>
      </c>
      <c r="AM13" s="14">
        <f>IF(ISNA(VLOOKUP('W. VaR &amp; Off-Peak Pos By Trader'!$A22,'Import OffPeak'!$A$3:AM$24,AM$1,FALSE)),0,VLOOKUP('W. VaR &amp; Off-Peak Pos By Trader'!$A22,'Import OffPeak'!$A$3:AM$24,AM$1,FALSE))</f>
        <v>0</v>
      </c>
      <c r="AN13" s="14">
        <f>IF(ISNA(VLOOKUP('W. VaR &amp; Off-Peak Pos By Trader'!$A22,'Import OffPeak'!$A$3:AN$24,AN$1,FALSE)),0,VLOOKUP('W. VaR &amp; Off-Peak Pos By Trader'!$A22,'Import OffPeak'!$A$3:AN$24,AN$1,FALSE))</f>
        <v>0</v>
      </c>
      <c r="AO13" s="14">
        <f>IF(ISNA(VLOOKUP('W. VaR &amp; Off-Peak Pos By Trader'!$A22,'Import OffPeak'!$A$3:AO$24,AO$1,FALSE)),0,VLOOKUP('W. VaR &amp; Off-Peak Pos By Trader'!$A22,'Import OffPeak'!$A$3:AO$24,AO$1,FALSE))</f>
        <v>0</v>
      </c>
      <c r="AP13" s="14">
        <f>IF(ISNA(VLOOKUP('W. VaR &amp; Off-Peak Pos By Trader'!$A22,'Import OffPeak'!$A$3:AP$24,AP$1,FALSE)),0,VLOOKUP('W. VaR &amp; Off-Peak Pos By Trader'!$A22,'Import OffPeak'!$A$3:AP$24,AP$1,FALSE))</f>
        <v>0</v>
      </c>
      <c r="AQ13" s="14">
        <f>IF(ISNA(VLOOKUP('W. VaR &amp; Off-Peak Pos By Trader'!$A22,'Import OffPeak'!$A$3:AQ$24,AQ$1,FALSE)),0,VLOOKUP('W. VaR &amp; Off-Peak Pos By Trader'!$A22,'Import OffPeak'!$A$3:AQ$24,AQ$1,FALSE))</f>
        <v>0</v>
      </c>
      <c r="AR13" s="14">
        <f>IF(ISNA(VLOOKUP('W. VaR &amp; Off-Peak Pos By Trader'!$A22,'Import OffPeak'!$A$3:AR$24,AR$1,FALSE)),0,VLOOKUP('W. VaR &amp; Off-Peak Pos By Trader'!$A22,'Import OffPeak'!$A$3:AR$24,AR$1,FALSE))</f>
        <v>0</v>
      </c>
      <c r="AS13" s="14">
        <f>IF(ISNA(VLOOKUP('W. VaR &amp; Off-Peak Pos By Trader'!$A22,'Import OffPeak'!$A$3:AS$24,AS$1,FALSE)),0,VLOOKUP('W. VaR &amp; Off-Peak Pos By Trader'!$A22,'Import OffPeak'!$A$3:AS$24,AS$1,FALSE))</f>
        <v>0</v>
      </c>
      <c r="AT13" s="14">
        <f>IF(ISNA(VLOOKUP('W. VaR &amp; Off-Peak Pos By Trader'!$A22,'Import OffPeak'!$A$3:AT$24,AT$1,FALSE)),0,VLOOKUP('W. VaR &amp; Off-Peak Pos By Trader'!$A22,'Import OffPeak'!$A$3:AT$24,AT$1,FALSE))</f>
        <v>0</v>
      </c>
      <c r="AU13" s="14">
        <f>IF(ISNA(VLOOKUP('W. VaR &amp; Off-Peak Pos By Trader'!$A22,'Import OffPeak'!$A$3:AU$24,AU$1,FALSE)),0,VLOOKUP('W. VaR &amp; Off-Peak Pos By Trader'!$A22,'Import OffPeak'!$A$3:AU$24,AU$1,FALSE))</f>
        <v>0</v>
      </c>
      <c r="AV13" s="14">
        <f>IF(ISNA(VLOOKUP('W. VaR &amp; Off-Peak Pos By Trader'!$A22,'Import OffPeak'!$A$3:AV$24,AV$1,FALSE)),0,VLOOKUP('W. VaR &amp; Off-Peak Pos By Trader'!$A22,'Import OffPeak'!$A$3:AV$24,AV$1,FALSE))</f>
        <v>0</v>
      </c>
      <c r="AW13" s="14">
        <f>IF(ISNA(VLOOKUP('W. VaR &amp; Off-Peak Pos By Trader'!$A22,'Import OffPeak'!$A$3:AW$24,AW$1,FALSE)),0,VLOOKUP('W. VaR &amp; Off-Peak Pos By Trader'!$A22,'Import OffPeak'!$A$3:AW$24,AW$1,FALSE))</f>
        <v>0</v>
      </c>
      <c r="AX13" s="14">
        <f>IF(ISNA(VLOOKUP('W. VaR &amp; Off-Peak Pos By Trader'!$A22,'Import OffPeak'!$A$3:AX$24,AX$1,FALSE)),0,VLOOKUP('W. VaR &amp; Off-Peak Pos By Trader'!$A22,'Import OffPeak'!$A$3:AX$24,AX$1,FALSE))</f>
        <v>0</v>
      </c>
      <c r="AY13" s="14">
        <f>IF(ISNA(VLOOKUP('W. VaR &amp; Off-Peak Pos By Trader'!$A22,'Import OffPeak'!$A$3:AY$24,AY$1,FALSE)),0,VLOOKUP('W. VaR &amp; Off-Peak Pos By Trader'!$A22,'Import OffPeak'!$A$3:AY$24,AY$1,FALSE))</f>
        <v>0</v>
      </c>
      <c r="AZ13" s="14">
        <f>IF(ISNA(VLOOKUP('W. VaR &amp; Off-Peak Pos By Trader'!$A22,'Import OffPeak'!$A$3:AZ$24,AZ$1,FALSE)),0,VLOOKUP('W. VaR &amp; Off-Peak Pos By Trader'!$A22,'Import OffPeak'!$A$3:AZ$24,AZ$1,FALSE))</f>
        <v>0</v>
      </c>
      <c r="BA13" s="14">
        <f>IF(ISNA(VLOOKUP('W. VaR &amp; Off-Peak Pos By Trader'!$A22,'Import OffPeak'!$A$3:BA$24,BA$1,FALSE)),0,VLOOKUP('W. VaR &amp; Off-Peak Pos By Trader'!$A22,'Import OffPeak'!$A$3:BA$24,BA$1,FALSE))</f>
        <v>0</v>
      </c>
      <c r="BB13" s="14">
        <f>IF(ISNA(VLOOKUP('W. VaR &amp; Off-Peak Pos By Trader'!$A22,'Import OffPeak'!$A$3:BB$24,BB$1,FALSE)),0,VLOOKUP('W. VaR &amp; Off-Peak Pos By Trader'!$A22,'Import OffPeak'!$A$3:BB$24,BB$1,FALSE))</f>
        <v>0</v>
      </c>
      <c r="BC13" s="14">
        <f>IF(ISNA(VLOOKUP('W. VaR &amp; Off-Peak Pos By Trader'!$A22,'Import OffPeak'!$A$3:BC$24,BC$1,FALSE)),0,VLOOKUP('W. VaR &amp; Off-Peak Pos By Trader'!$A22,'Import OffPeak'!$A$3:BC$24,BC$1,FALSE))</f>
        <v>0</v>
      </c>
      <c r="BD13" s="14">
        <f>IF(ISNA(VLOOKUP('W. VaR &amp; Off-Peak Pos By Trader'!$A22,'Import OffPeak'!$A$3:BD$24,BD$1,FALSE)),0,VLOOKUP('W. VaR &amp; Off-Peak Pos By Trader'!$A22,'Import OffPeak'!$A$3:BD$24,BD$1,FALSE))</f>
        <v>0</v>
      </c>
      <c r="BE13" s="14">
        <f>IF(ISNA(VLOOKUP('W. VaR &amp; Off-Peak Pos By Trader'!$A22,'Import OffPeak'!$A$3:BE$24,BE$1,FALSE)),0,VLOOKUP('W. VaR &amp; Off-Peak Pos By Trader'!$A22,'Import OffPeak'!$A$3:BE$24,BE$1,FALSE))</f>
        <v>0</v>
      </c>
      <c r="BF13" s="14">
        <f>IF(ISNA(VLOOKUP('W. VaR &amp; Off-Peak Pos By Trader'!$A22,'Import OffPeak'!$A$3:BF$24,BF$1,FALSE)),0,VLOOKUP('W. VaR &amp; Off-Peak Pos By Trader'!$A22,'Import OffPeak'!$A$3:BF$24,BF$1,FALSE))</f>
        <v>0</v>
      </c>
      <c r="BG13" s="14">
        <f>IF(ISNA(VLOOKUP('W. VaR &amp; Off-Peak Pos By Trader'!$A22,'Import OffPeak'!$A$3:BG$24,BG$1,FALSE)),0,VLOOKUP('W. VaR &amp; Off-Peak Pos By Trader'!$A22,'Import OffPeak'!$A$3:BG$24,BG$1,FALSE))</f>
        <v>0</v>
      </c>
      <c r="BH13" s="14">
        <f>IF(ISNA(VLOOKUP('W. VaR &amp; Off-Peak Pos By Trader'!$A22,'Import OffPeak'!$A$3:BH$24,BH$1,FALSE)),0,VLOOKUP('W. VaR &amp; Off-Peak Pos By Trader'!$A22,'Import OffPeak'!$A$3:BH$24,BH$1,FALSE))</f>
        <v>0</v>
      </c>
      <c r="BI13" s="14">
        <f>IF(ISNA(VLOOKUP('W. VaR &amp; Off-Peak Pos By Trader'!$A22,'Import OffPeak'!$A$3:BI$24,BI$1,FALSE)),0,VLOOKUP('W. VaR &amp; Off-Peak Pos By Trader'!$A22,'Import OffPeak'!$A$3:BI$24,BI$1,FALSE))</f>
        <v>0</v>
      </c>
      <c r="BJ13" s="14">
        <f>IF(ISNA(VLOOKUP('W. VaR &amp; Off-Peak Pos By Trader'!$A22,'Import OffPeak'!$A$3:BJ$24,BJ$1,FALSE)),0,VLOOKUP('W. VaR &amp; Off-Peak Pos By Trader'!$A22,'Import OffPeak'!$A$3:BJ$24,BJ$1,FALSE))</f>
        <v>0</v>
      </c>
      <c r="BK13" s="14">
        <f>IF(ISNA(VLOOKUP('W. VaR &amp; Off-Peak Pos By Trader'!$A22,'Import OffPeak'!$A$3:BK$24,BK$1,FALSE)),0,VLOOKUP('W. VaR &amp; Off-Peak Pos By Trader'!$A22,'Import OffPeak'!$A$3:BK$24,BK$1,FALSE))</f>
        <v>0</v>
      </c>
      <c r="BL13" s="14">
        <f>IF(ISNA(VLOOKUP('W. VaR &amp; Off-Peak Pos By Trader'!$A22,'Import OffPeak'!$A$3:BL$24,BL$1,FALSE)),0,VLOOKUP('W. VaR &amp; Off-Peak Pos By Trader'!$A22,'Import OffPeak'!$A$3:BL$24,BL$1,FALSE))</f>
        <v>0</v>
      </c>
      <c r="BM13" s="14">
        <f>IF(ISNA(VLOOKUP('W. VaR &amp; Off-Peak Pos By Trader'!$A22,'Import OffPeak'!$A$3:BM$24,BM$1,FALSE)),0,VLOOKUP('W. VaR &amp; Off-Peak Pos By Trader'!$A22,'Import OffPeak'!$A$3:BM$24,BM$1,FALSE))</f>
        <v>0</v>
      </c>
      <c r="BN13" s="14">
        <f>IF(ISNA(VLOOKUP('W. VaR &amp; Off-Peak Pos By Trader'!$A22,'Import OffPeak'!$A$3:BN$24,BN$1,FALSE)),0,VLOOKUP('W. VaR &amp; Off-Peak Pos By Trader'!$A22,'Import OffPeak'!$A$3:BN$24,BN$1,FALSE))</f>
        <v>0</v>
      </c>
      <c r="BO13" s="14">
        <f>IF(ISNA(VLOOKUP('W. VaR &amp; Off-Peak Pos By Trader'!$A22,'Import OffPeak'!$A$3:BO$24,BO$1,FALSE)),0,VLOOKUP('W. VaR &amp; Off-Peak Pos By Trader'!$A22,'Import OffPeak'!$A$3:BO$24,BO$1,FALSE))</f>
        <v>0</v>
      </c>
      <c r="BP13" s="14">
        <f>IF(ISNA(VLOOKUP('W. VaR &amp; Off-Peak Pos By Trader'!$A22,'Import OffPeak'!$A$3:BP$24,BP$1,FALSE)),0,VLOOKUP('W. VaR &amp; Off-Peak Pos By Trader'!$A22,'Import OffPeak'!$A$3:BP$24,BP$1,FALSE))</f>
        <v>0</v>
      </c>
      <c r="BQ13" s="14">
        <f>IF(ISNA(VLOOKUP('W. VaR &amp; Off-Peak Pos By Trader'!$A22,'Import OffPeak'!$A$3:BQ$24,BQ$1,FALSE)),0,VLOOKUP('W. VaR &amp; Off-Peak Pos By Trader'!$A22,'Import OffPeak'!$A$3:BQ$24,BQ$1,FALSE))</f>
        <v>0</v>
      </c>
      <c r="BR13" s="14">
        <f>IF(ISNA(VLOOKUP('W. VaR &amp; Off-Peak Pos By Trader'!$A22,'Import OffPeak'!$A$3:BR$24,BR$1,FALSE)),0,VLOOKUP('W. VaR &amp; Off-Peak Pos By Trader'!$A22,'Import OffPeak'!$A$3:BR$24,BR$1,FALSE))</f>
        <v>0</v>
      </c>
      <c r="BS13" s="14">
        <f>IF(ISNA(VLOOKUP('W. VaR &amp; Off-Peak Pos By Trader'!$A22,'Import OffPeak'!$A$3:BS$24,BS$1,FALSE)),0,VLOOKUP('W. VaR &amp; Off-Peak Pos By Trader'!$A22,'Import OffPeak'!$A$3:BS$24,BS$1,FALSE))</f>
        <v>0</v>
      </c>
      <c r="BT13" s="14">
        <f>IF(ISNA(VLOOKUP('W. VaR &amp; Off-Peak Pos By Trader'!$A22,'Import OffPeak'!$A$3:BT$24,BT$1,FALSE)),0,VLOOKUP('W. VaR &amp; Off-Peak Pos By Trader'!$A22,'Import OffPeak'!$A$3:BT$24,BT$1,FALSE))</f>
        <v>0</v>
      </c>
      <c r="BU13" s="14">
        <f>IF(ISNA(VLOOKUP('W. VaR &amp; Off-Peak Pos By Trader'!$A22,'Import OffPeak'!$A$3:BU$24,BU$1,FALSE)),0,VLOOKUP('W. VaR &amp; Off-Peak Pos By Trader'!$A22,'Import OffPeak'!$A$3:BU$24,BU$1,FALSE))</f>
        <v>0</v>
      </c>
      <c r="BV13" s="14">
        <f>IF(ISNA(VLOOKUP('W. VaR &amp; Off-Peak Pos By Trader'!$A22,'Import OffPeak'!$A$3:BV$24,BV$1,FALSE)),0,VLOOKUP('W. VaR &amp; Off-Peak Pos By Trader'!$A22,'Import OffPeak'!$A$3:BV$24,BV$1,FALSE))</f>
        <v>0</v>
      </c>
      <c r="BW13" s="14">
        <f>IF(ISNA(VLOOKUP('W. VaR &amp; Off-Peak Pos By Trader'!$A22,'Import OffPeak'!$A$3:BW$24,BW$1,FALSE)),0,VLOOKUP('W. VaR &amp; Off-Peak Pos By Trader'!$A22,'Import OffPeak'!$A$3:BW$24,BW$1,FALSE))</f>
        <v>0</v>
      </c>
      <c r="BX13" s="14">
        <f>IF(ISNA(VLOOKUP('W. VaR &amp; Off-Peak Pos By Trader'!$A22,'Import OffPeak'!$A$3:BX$24,BX$1,FALSE)),0,VLOOKUP('W. VaR &amp; Off-Peak Pos By Trader'!$A22,'Import OffPeak'!$A$3:BX$24,BX$1,FALSE))</f>
        <v>0</v>
      </c>
      <c r="BY13" s="14">
        <f>IF(ISNA(VLOOKUP('W. VaR &amp; Off-Peak Pos By Trader'!$A22,'Import OffPeak'!$A$3:BY$24,BY$1,FALSE)),0,VLOOKUP('W. VaR &amp; Off-Peak Pos By Trader'!$A22,'Import OffPeak'!$A$3:BY$24,BY$1,FALSE))</f>
        <v>0</v>
      </c>
      <c r="BZ13" s="14">
        <f>IF(ISNA(VLOOKUP('W. VaR &amp; Off-Peak Pos By Trader'!$A22,'Import OffPeak'!$A$3:BZ$24,BZ$1,FALSE)),0,VLOOKUP('W. VaR &amp; Off-Peak Pos By Trader'!$A22,'Import OffPeak'!$A$3:BZ$24,BZ$1,FALSE))</f>
        <v>0</v>
      </c>
      <c r="CA13" s="14">
        <f>IF(ISNA(VLOOKUP('W. VaR &amp; Off-Peak Pos By Trader'!$A22,'Import OffPeak'!$A$3:CA$24,CA$1,FALSE)),0,VLOOKUP('W. VaR &amp; Off-Peak Pos By Trader'!$A22,'Import OffPeak'!$A$3:CA$24,CA$1,FALSE))</f>
        <v>0</v>
      </c>
      <c r="CB13" s="14">
        <f>IF(ISNA(VLOOKUP('W. VaR &amp; Off-Peak Pos By Trader'!$A22,'Import OffPeak'!$A$3:CB$24,CB$1,FALSE)),0,VLOOKUP('W. VaR &amp; Off-Peak Pos By Trader'!$A22,'Import OffPeak'!$A$3:CB$24,CB$1,FALSE))</f>
        <v>0</v>
      </c>
      <c r="CC13" s="14">
        <f>IF(ISNA(VLOOKUP('W. VaR &amp; Off-Peak Pos By Trader'!$A22,'Import OffPeak'!$A$3:CC$24,CC$1,FALSE)),0,VLOOKUP('W. VaR &amp; Off-Peak Pos By Trader'!$A22,'Import OffPeak'!$A$3:CC$24,CC$1,FALSE))</f>
        <v>0</v>
      </c>
      <c r="CD13" s="14">
        <f>IF(ISNA(VLOOKUP('W. VaR &amp; Off-Peak Pos By Trader'!$A22,'Import OffPeak'!$A$3:CD$24,CD$1,FALSE)),0,VLOOKUP('W. VaR &amp; Off-Peak Pos By Trader'!$A22,'Import OffPeak'!$A$3:CD$24,CD$1,FALSE))</f>
        <v>0</v>
      </c>
      <c r="CE13" s="14">
        <f>IF(ISNA(VLOOKUP('W. VaR &amp; Off-Peak Pos By Trader'!$A22,'Import OffPeak'!$A$3:CE$24,CE$1,FALSE)),0,VLOOKUP('W. VaR &amp; Off-Peak Pos By Trader'!$A22,'Import OffPeak'!$A$3:CE$24,CE$1,FALSE))</f>
        <v>0</v>
      </c>
      <c r="CF13" s="14">
        <f>IF(ISNA(VLOOKUP('W. VaR &amp; Off-Peak Pos By Trader'!$A22,'Import OffPeak'!$A$3:CF$24,CF$1,FALSE)),0,VLOOKUP('W. VaR &amp; Off-Peak Pos By Trader'!$A22,'Import OffPeak'!$A$3:CF$24,CF$1,FALSE))</f>
        <v>0</v>
      </c>
      <c r="CG13" s="14">
        <f>IF(ISNA(VLOOKUP('W. VaR &amp; Off-Peak Pos By Trader'!$A22,'Import OffPeak'!$A$3:CG$24,CG$1,FALSE)),0,VLOOKUP('W. VaR &amp; Off-Peak Pos By Trader'!$A22,'Import OffPeak'!$A$3:CG$24,CG$1,FALSE))</f>
        <v>0</v>
      </c>
      <c r="CH13" s="14">
        <f>IF(ISNA(VLOOKUP('W. VaR &amp; Off-Peak Pos By Trader'!$A22,'Import OffPeak'!$A$3:CH$24,CH$1,FALSE)),0,VLOOKUP('W. VaR &amp; Off-Peak Pos By Trader'!$A22,'Import OffPeak'!$A$3:CH$24,CH$1,FALSE))</f>
        <v>0</v>
      </c>
      <c r="CI13" s="14">
        <f>IF(ISNA(VLOOKUP('W. VaR &amp; Off-Peak Pos By Trader'!$A22,'Import OffPeak'!$A$3:CI$24,CI$1,FALSE)),0,VLOOKUP('W. VaR &amp; Off-Peak Pos By Trader'!$A22,'Import OffPeak'!$A$3:CI$24,CI$1,FALSE))</f>
        <v>0</v>
      </c>
      <c r="CJ13" s="14">
        <f>IF(ISNA(VLOOKUP('W. VaR &amp; Off-Peak Pos By Trader'!$A22,'Import OffPeak'!$A$3:CJ$24,CJ$1,FALSE)),0,VLOOKUP('W. VaR &amp; Off-Peak Pos By Trader'!$A22,'Import OffPeak'!$A$3:CJ$24,CJ$1,FALSE))</f>
        <v>0</v>
      </c>
      <c r="CK13" s="14">
        <f>IF(ISNA(VLOOKUP('W. VaR &amp; Off-Peak Pos By Trader'!$A22,'Import OffPeak'!$A$3:CK$24,CK$1,FALSE)),0,VLOOKUP('W. VaR &amp; Off-Peak Pos By Trader'!$A22,'Import OffPeak'!$A$3:CK$24,CK$1,FALSE))</f>
        <v>0</v>
      </c>
      <c r="CL13" s="14">
        <f>IF(ISNA(VLOOKUP('W. VaR &amp; Off-Peak Pos By Trader'!$A22,'Import OffPeak'!$A$3:CL$24,CL$1,FALSE)),0,VLOOKUP('W. VaR &amp; Off-Peak Pos By Trader'!$A22,'Import OffPeak'!$A$3:CL$24,CL$1,FALSE))</f>
        <v>0</v>
      </c>
      <c r="CM13" s="14">
        <f>IF(ISNA(VLOOKUP('W. VaR &amp; Off-Peak Pos By Trader'!$A22,'Import OffPeak'!$A$3:CM$24,CM$1,FALSE)),0,VLOOKUP('W. VaR &amp; Off-Peak Pos By Trader'!$A22,'Import OffPeak'!$A$3:CM$24,CM$1,FALSE))</f>
        <v>0</v>
      </c>
      <c r="CN13" s="14">
        <f>IF(ISNA(VLOOKUP('W. VaR &amp; Off-Peak Pos By Trader'!$A22,'Import OffPeak'!$A$3:CN$24,CN$1,FALSE)),0,VLOOKUP('W. VaR &amp; Off-Peak Pos By Trader'!$A22,'Import OffPeak'!$A$3:CN$24,CN$1,FALSE))</f>
        <v>0</v>
      </c>
      <c r="CO13" s="14">
        <f>IF(ISNA(VLOOKUP('W. VaR &amp; Off-Peak Pos By Trader'!$A22,'Import OffPeak'!$A$3:CO$24,CO$1,FALSE)),0,VLOOKUP('W. VaR &amp; Off-Peak Pos By Trader'!$A22,'Import OffPeak'!$A$3:CO$24,CO$1,FALSE))</f>
        <v>0</v>
      </c>
      <c r="CP13" s="14">
        <f>IF(ISNA(VLOOKUP('W. VaR &amp; Off-Peak Pos By Trader'!$A22,'Import OffPeak'!$A$3:CP$24,CP$1,FALSE)),0,VLOOKUP('W. VaR &amp; Off-Peak Pos By Trader'!$A22,'Import OffPeak'!$A$3:CP$24,CP$1,FALSE))</f>
        <v>0</v>
      </c>
      <c r="CQ13" s="14">
        <f>IF(ISNA(VLOOKUP('W. VaR &amp; Off-Peak Pos By Trader'!$A22,'Import OffPeak'!$A$3:CQ$24,CQ$1,FALSE)),0,VLOOKUP('W. VaR &amp; Off-Peak Pos By Trader'!$A22,'Import OffPeak'!$A$3:CQ$24,CQ$1,FALSE))</f>
        <v>0</v>
      </c>
      <c r="CR13" s="14">
        <f>IF(ISNA(VLOOKUP('W. VaR &amp; Off-Peak Pos By Trader'!$A22,'Import OffPeak'!$A$3:CR$24,CR$1,FALSE)),0,VLOOKUP('W. VaR &amp; Off-Peak Pos By Trader'!$A22,'Import OffPeak'!$A$3:CR$24,CR$1,FALSE))</f>
        <v>0</v>
      </c>
      <c r="CS13" s="14">
        <f>IF(ISNA(VLOOKUP('W. VaR &amp; Off-Peak Pos By Trader'!$A22,'Import OffPeak'!$A$3:CS$24,CS$1,FALSE)),0,VLOOKUP('W. VaR &amp; Off-Peak Pos By Trader'!$A22,'Import OffPeak'!$A$3:CS$24,CS$1,FALSE))</f>
        <v>0</v>
      </c>
      <c r="CT13" s="14">
        <f>IF(ISNA(VLOOKUP('W. VaR &amp; Off-Peak Pos By Trader'!$A22,'Import OffPeak'!$A$3:CT$24,CT$1,FALSE)),0,VLOOKUP('W. VaR &amp; Off-Peak Pos By Trader'!$A22,'Import OffPeak'!$A$3:CT$24,CT$1,FALSE))</f>
        <v>0</v>
      </c>
      <c r="CU13" s="14">
        <f>IF(ISNA(VLOOKUP('W. VaR &amp; Off-Peak Pos By Trader'!$A22,'Import OffPeak'!$A$3:CU$24,CU$1,FALSE)),0,VLOOKUP('W. VaR &amp; Off-Peak Pos By Trader'!$A22,'Import OffPeak'!$A$3:CU$24,CU$1,FALSE))</f>
        <v>0</v>
      </c>
      <c r="CV13" s="14">
        <f>IF(ISNA(VLOOKUP('W. VaR &amp; Off-Peak Pos By Trader'!$A22,'Import OffPeak'!$A$3:CV$24,CV$1,FALSE)),0,VLOOKUP('W. VaR &amp; Off-Peak Pos By Trader'!$A22,'Import OffPeak'!$A$3:CV$24,CV$1,FALSE))</f>
        <v>0</v>
      </c>
      <c r="CW13" s="14">
        <f>IF(ISNA(VLOOKUP('W. VaR &amp; Off-Peak Pos By Trader'!$A22,'Import OffPeak'!$A$3:CW$24,CW$1,FALSE)),0,VLOOKUP('W. VaR &amp; Off-Peak Pos By Trader'!$A22,'Import OffPeak'!$A$3:CW$24,CW$1,FALSE))</f>
        <v>0</v>
      </c>
      <c r="CX13" s="14">
        <f>IF(ISNA(VLOOKUP('W. VaR &amp; Off-Peak Pos By Trader'!$A22,'Import OffPeak'!$A$3:CX$24,CX$1,FALSE)),0,VLOOKUP('W. VaR &amp; Off-Peak Pos By Trader'!$A22,'Import OffPeak'!$A$3:CX$24,CX$1,FALSE))</f>
        <v>0</v>
      </c>
      <c r="CY13" s="14">
        <f>IF(ISNA(VLOOKUP('W. VaR &amp; Off-Peak Pos By Trader'!$A22,'Import OffPeak'!$A$3:CY$24,CY$1,FALSE)),0,VLOOKUP('W. VaR &amp; Off-Peak Pos By Trader'!$A22,'Import OffPeak'!$A$3:CY$24,CY$1,FALSE))</f>
        <v>0</v>
      </c>
      <c r="CZ13" s="14">
        <f>IF(ISNA(VLOOKUP('W. VaR &amp; Off-Peak Pos By Trader'!$A22,'Import OffPeak'!$A$3:CZ$24,CZ$1,FALSE)),0,VLOOKUP('W. VaR &amp; Off-Peak Pos By Trader'!$A22,'Import OffPeak'!$A$3:CZ$24,CZ$1,FALSE))</f>
        <v>0</v>
      </c>
      <c r="DA13" s="14">
        <f>IF(ISNA(VLOOKUP('W. VaR &amp; Off-Peak Pos By Trader'!$A22,'Import OffPeak'!$A$3:DA$24,DA$1,FALSE)),0,VLOOKUP('W. VaR &amp; Off-Peak Pos By Trader'!$A22,'Import OffPeak'!$A$3:DA$24,DA$1,FALSE))</f>
        <v>0</v>
      </c>
      <c r="DB13" s="14">
        <f>IF(ISNA(VLOOKUP('W. VaR &amp; Off-Peak Pos By Trader'!$A22,'Import OffPeak'!$A$3:DB$24,DB$1,FALSE)),0,VLOOKUP('W. VaR &amp; Off-Peak Pos By Trader'!$A22,'Import OffPeak'!$A$3:DB$24,DB$1,FALSE))</f>
        <v>0</v>
      </c>
      <c r="DC13" s="14">
        <f>IF(ISNA(VLOOKUP('W. VaR &amp; Off-Peak Pos By Trader'!$A22,'Import OffPeak'!$A$3:DC$24,DC$1,FALSE)),0,VLOOKUP('W. VaR &amp; Off-Peak Pos By Trader'!$A22,'Import OffPeak'!$A$3:DC$24,DC$1,FALSE))</f>
        <v>0</v>
      </c>
      <c r="DD13" s="14">
        <f>IF(ISNA(VLOOKUP('W. VaR &amp; Off-Peak Pos By Trader'!$A22,'Import OffPeak'!$A$3:DD$24,DD$1,FALSE)),0,VLOOKUP('W. VaR &amp; Off-Peak Pos By Trader'!$A22,'Import OffPeak'!$A$3:DD$24,DD$1,FALSE))</f>
        <v>0</v>
      </c>
      <c r="DE13" s="14">
        <f>IF(ISNA(VLOOKUP('W. VaR &amp; Off-Peak Pos By Trader'!$A22,'Import OffPeak'!$A$3:DE$24,DE$1,FALSE)),0,VLOOKUP('W. VaR &amp; Off-Peak Pos By Trader'!$A22,'Import OffPeak'!$A$3:DE$24,DE$1,FALSE))</f>
        <v>0</v>
      </c>
      <c r="DF13" s="14">
        <f>IF(ISNA(VLOOKUP('W. VaR &amp; Off-Peak Pos By Trader'!$A22,'Import OffPeak'!$A$3:DF$24,DF$1,FALSE)),0,VLOOKUP('W. VaR &amp; Off-Peak Pos By Trader'!$A22,'Import OffPeak'!$A$3:DF$24,DF$1,FALSE))</f>
        <v>0</v>
      </c>
      <c r="DG13" s="14">
        <f>IF(ISNA(VLOOKUP('W. VaR &amp; Off-Peak Pos By Trader'!$A22,'Import OffPeak'!$A$3:DG$24,DG$1,FALSE)),0,VLOOKUP('W. VaR &amp; Off-Peak Pos By Trader'!$A22,'Import OffPeak'!$A$3:DG$24,DG$1,FALSE))</f>
        <v>0</v>
      </c>
      <c r="DH13" s="14">
        <f>IF(ISNA(VLOOKUP('W. VaR &amp; Off-Peak Pos By Trader'!$A22,'Import OffPeak'!$A$3:DH$24,DH$1,FALSE)),0,VLOOKUP('W. VaR &amp; Off-Peak Pos By Trader'!$A22,'Import OffPeak'!$A$3:DH$24,DH$1,FALSE))</f>
        <v>0</v>
      </c>
      <c r="DI13" s="14">
        <f>IF(ISNA(VLOOKUP('W. VaR &amp; Off-Peak Pos By Trader'!$A22,'Import OffPeak'!$A$3:DI$24,DI$1,FALSE)),0,VLOOKUP('W. VaR &amp; Off-Peak Pos By Trader'!$A22,'Import OffPeak'!$A$3:DI$24,DI$1,FALSE))</f>
        <v>0</v>
      </c>
      <c r="DJ13" s="14">
        <f>IF(ISNA(VLOOKUP('W. VaR &amp; Off-Peak Pos By Trader'!$A22,'Import OffPeak'!$A$3:DJ$24,DJ$1,FALSE)),0,VLOOKUP('W. VaR &amp; Off-Peak Pos By Trader'!$A22,'Import OffPeak'!$A$3:DJ$24,DJ$1,FALSE))</f>
        <v>0</v>
      </c>
      <c r="DK13" s="14">
        <f>IF(ISNA(VLOOKUP('W. VaR &amp; Off-Peak Pos By Trader'!$A22,'Import OffPeak'!$A$3:DK$24,DK$1,FALSE)),0,VLOOKUP('W. VaR &amp; Off-Peak Pos By Trader'!$A22,'Import OffPeak'!$A$3:DK$24,DK$1,FALSE))</f>
        <v>0</v>
      </c>
      <c r="DL13" s="14">
        <f>IF(ISNA(VLOOKUP('W. VaR &amp; Off-Peak Pos By Trader'!$A22,'Import OffPeak'!$A$3:DL$24,DL$1,FALSE)),0,VLOOKUP('W. VaR &amp; Off-Peak Pos By Trader'!$A22,'Import OffPeak'!$A$3:DL$24,DL$1,FALSE))</f>
        <v>0</v>
      </c>
      <c r="DM13" s="14">
        <f>IF(ISNA(VLOOKUP('W. VaR &amp; Off-Peak Pos By Trader'!$A22,'Import OffPeak'!$A$3:DM$24,DM$1,FALSE)),0,VLOOKUP('W. VaR &amp; Off-Peak Pos By Trader'!$A22,'Import OffPeak'!$A$3:DM$24,DM$1,FALSE))</f>
        <v>0</v>
      </c>
      <c r="DN13" s="14">
        <f>IF(ISNA(VLOOKUP('W. VaR &amp; Off-Peak Pos By Trader'!$A22,'Import OffPeak'!$A$3:DN$24,DN$1,FALSE)),0,VLOOKUP('W. VaR &amp; Off-Peak Pos By Trader'!$A22,'Import OffPeak'!$A$3:DN$24,DN$1,FALSE))</f>
        <v>0</v>
      </c>
      <c r="DO13" s="14">
        <f>IF(ISNA(VLOOKUP('W. VaR &amp; Off-Peak Pos By Trader'!$A22,'Import OffPeak'!$A$3:DO$24,DO$1,FALSE)),0,VLOOKUP('W. VaR &amp; Off-Peak Pos By Trader'!$A22,'Import OffPeak'!$A$3:DO$24,DO$1,FALSE))</f>
        <v>0</v>
      </c>
      <c r="DP13" s="14">
        <f>IF(ISNA(VLOOKUP('W. VaR &amp; Off-Peak Pos By Trader'!$A22,'Import OffPeak'!$A$3:DP$24,DP$1,FALSE)),0,VLOOKUP('W. VaR &amp; Off-Peak Pos By Trader'!$A22,'Import OffPeak'!$A$3:DP$24,DP$1,FALSE))</f>
        <v>0</v>
      </c>
      <c r="DQ13" s="14">
        <f>IF(ISNA(VLOOKUP('W. VaR &amp; Off-Peak Pos By Trader'!$A22,'Import OffPeak'!$A$3:DQ$24,DQ$1,FALSE)),0,VLOOKUP('W. VaR &amp; Off-Peak Pos By Trader'!$A22,'Import OffPeak'!$A$3:DQ$24,DQ$1,FALSE))</f>
        <v>0</v>
      </c>
      <c r="DR13" s="14">
        <f>IF(ISNA(VLOOKUP('W. VaR &amp; Off-Peak Pos By Trader'!$A22,'Import OffPeak'!$A$3:DR$24,DR$1,FALSE)),0,VLOOKUP('W. VaR &amp; Off-Peak Pos By Trader'!$A22,'Import OffPeak'!$A$3:DR$24,DR$1,FALSE))</f>
        <v>0</v>
      </c>
      <c r="DS13" s="14">
        <f>IF(ISNA(VLOOKUP('W. VaR &amp; Off-Peak Pos By Trader'!$A22,'Import OffPeak'!$A$3:DS$24,DS$1,FALSE)),0,VLOOKUP('W. VaR &amp; Off-Peak Pos By Trader'!$A22,'Import OffPeak'!$A$3:DS$24,DS$1,FALSE))</f>
        <v>0</v>
      </c>
      <c r="DT13" s="14">
        <f>IF(ISNA(VLOOKUP('W. VaR &amp; Off-Peak Pos By Trader'!$A22,'Import OffPeak'!$A$3:DT$24,DT$1,FALSE)),0,VLOOKUP('W. VaR &amp; Off-Peak Pos By Trader'!$A22,'Import OffPeak'!$A$3:DT$24,DT$1,FALSE))</f>
        <v>0</v>
      </c>
      <c r="DU13" s="14">
        <f>IF(ISNA(VLOOKUP('W. VaR &amp; Off-Peak Pos By Trader'!$A22,'Import OffPeak'!$A$3:DU$24,DU$1,FALSE)),0,VLOOKUP('W. VaR &amp; Off-Peak Pos By Trader'!$A22,'Import OffPeak'!$A$3:DU$24,DU$1,FALSE))</f>
        <v>0</v>
      </c>
      <c r="DV13" s="14">
        <f>IF(ISNA(VLOOKUP('W. VaR &amp; Off-Peak Pos By Trader'!$A22,'Import OffPeak'!$A$3:DV$24,DV$1,FALSE)),0,VLOOKUP('W. VaR &amp; Off-Peak Pos By Trader'!$A22,'Import OffPeak'!$A$3:DV$24,DV$1,FALSE))</f>
        <v>0</v>
      </c>
      <c r="DW13" s="14">
        <f>IF(ISNA(VLOOKUP('W. VaR &amp; Off-Peak Pos By Trader'!$A22,'Import OffPeak'!$A$3:DW$24,DW$1,FALSE)),0,VLOOKUP('W. VaR &amp; Off-Peak Pos By Trader'!$A22,'Import OffPeak'!$A$3:DW$24,DW$1,FALSE))</f>
        <v>0</v>
      </c>
      <c r="DX13" s="14">
        <f>IF(ISNA(VLOOKUP('W. VaR &amp; Off-Peak Pos By Trader'!$A22,'Import OffPeak'!$A$3:DX$24,DX$1,FALSE)),0,VLOOKUP('W. VaR &amp; Off-Peak Pos By Trader'!$A22,'Import OffPeak'!$A$3:DX$24,DX$1,FALSE))</f>
        <v>0</v>
      </c>
      <c r="DY13" s="14">
        <f>IF(ISNA(VLOOKUP('W. VaR &amp; Off-Peak Pos By Trader'!$A22,'Import OffPeak'!$A$3:DY$24,DY$1,FALSE)),0,VLOOKUP('W. VaR &amp; Off-Peak Pos By Trader'!$A22,'Import OffPeak'!$A$3:DY$24,DY$1,FALSE))</f>
        <v>0</v>
      </c>
      <c r="DZ13" s="14">
        <f>IF(ISNA(VLOOKUP('W. VaR &amp; Off-Peak Pos By Trader'!$A22,'Import OffPeak'!$A$3:DZ$24,DZ$1,FALSE)),0,VLOOKUP('W. VaR &amp; Off-Peak Pos By Trader'!$A22,'Import OffPeak'!$A$3:DZ$24,DZ$1,FALSE))</f>
        <v>0</v>
      </c>
      <c r="EA13" s="14">
        <f>IF(ISNA(VLOOKUP('W. VaR &amp; Off-Peak Pos By Trader'!$A22,'Import OffPeak'!$A$3:EA$24,EA$1,FALSE)),0,VLOOKUP('W. VaR &amp; Off-Peak Pos By Trader'!$A22,'Import OffPeak'!$A$3:EA$24,EA$1,FALSE))</f>
        <v>0</v>
      </c>
      <c r="EB13" s="14">
        <f>IF(ISNA(VLOOKUP('W. VaR &amp; Off-Peak Pos By Trader'!$A22,'Import OffPeak'!$A$3:EB$24,EB$1,FALSE)),0,VLOOKUP('W. VaR &amp; Off-Peak Pos By Trader'!$A22,'Import OffPeak'!$A$3:EB$24,EB$1,FALSE))</f>
        <v>0</v>
      </c>
      <c r="EC13" s="14">
        <f>IF(ISNA(VLOOKUP('W. VaR &amp; Off-Peak Pos By Trader'!$A22,'Import OffPeak'!$A$3:EC$24,EC$1,FALSE)),0,VLOOKUP('W. VaR &amp; Off-Peak Pos By Trader'!$A22,'Import OffPeak'!$A$3:EC$24,EC$1,FALSE))</f>
        <v>0</v>
      </c>
      <c r="ED13" s="14">
        <f>IF(ISNA(VLOOKUP('W. VaR &amp; Off-Peak Pos By Trader'!$A22,'Import OffPeak'!$A$3:ED$24,ED$1,FALSE)),0,VLOOKUP('W. VaR &amp; Off-Peak Pos By Trader'!$A22,'Import OffPeak'!$A$3:ED$24,ED$1,FALSE))</f>
        <v>0</v>
      </c>
      <c r="EE13" s="14">
        <f>IF(ISNA(VLOOKUP('W. VaR &amp; Off-Peak Pos By Trader'!$A22,'Import OffPeak'!$A$3:EE$24,EE$1,FALSE)),0,VLOOKUP('W. VaR &amp; Off-Peak Pos By Trader'!$A22,'Import OffPeak'!$A$3:EE$24,EE$1,FALSE))</f>
        <v>0</v>
      </c>
      <c r="EF13" s="14">
        <f>IF(ISNA(VLOOKUP('W. VaR &amp; Off-Peak Pos By Trader'!$A22,'Import OffPeak'!$A$3:EF$24,EF$1,FALSE)),0,VLOOKUP('W. VaR &amp; Off-Peak Pos By Trader'!$A22,'Import OffPeak'!$A$3:EF$24,EF$1,FALSE))</f>
        <v>0</v>
      </c>
      <c r="EG13" s="14">
        <f>IF(ISNA(VLOOKUP('W. VaR &amp; Off-Peak Pos By Trader'!$A22,'Import OffPeak'!$A$3:EG$24,EG$1,FALSE)),0,VLOOKUP('W. VaR &amp; Off-Peak Pos By Trader'!$A22,'Import OffPeak'!$A$3:EG$24,EG$1,FALSE))</f>
        <v>0</v>
      </c>
      <c r="EH13" s="14">
        <f>IF(ISNA(VLOOKUP('W. VaR &amp; Off-Peak Pos By Trader'!$A22,'Import OffPeak'!$A$3:EH$24,EH$1,FALSE)),0,VLOOKUP('W. VaR &amp; Off-Peak Pos By Trader'!$A22,'Import OffPeak'!$A$3:EH$24,EH$1,FALSE))</f>
        <v>0</v>
      </c>
      <c r="EI13" s="14">
        <f>IF(ISNA(VLOOKUP('W. VaR &amp; Off-Peak Pos By Trader'!$A22,'Import OffPeak'!$A$3:EI$24,EI$1,FALSE)),0,VLOOKUP('W. VaR &amp; Off-Peak Pos By Trader'!$A22,'Import OffPeak'!$A$3:EI$24,EI$1,FALSE))</f>
        <v>0</v>
      </c>
      <c r="EJ13" s="14">
        <f>IF(ISNA(VLOOKUP('W. VaR &amp; Off-Peak Pos By Trader'!$A22,'Import OffPeak'!$A$3:EJ$24,EJ$1,FALSE)),0,VLOOKUP('W. VaR &amp; Off-Peak Pos By Trader'!$A22,'Import OffPeak'!$A$3:EJ$24,EJ$1,FALSE))</f>
        <v>0</v>
      </c>
      <c r="EK13" s="14">
        <f>IF(ISNA(VLOOKUP('W. VaR &amp; Off-Peak Pos By Trader'!$A22,'Import OffPeak'!$A$3:EK$24,EK$1,FALSE)),0,VLOOKUP('W. VaR &amp; Off-Peak Pos By Trader'!$A22,'Import OffPeak'!$A$3:EK$24,EK$1,FALSE))</f>
        <v>0</v>
      </c>
      <c r="EL13" s="14">
        <f>IF(ISNA(VLOOKUP('W. VaR &amp; Off-Peak Pos By Trader'!$A22,'Import OffPeak'!$A$3:EL$24,EL$1,FALSE)),0,VLOOKUP('W. VaR &amp; Off-Peak Pos By Trader'!$A22,'Import OffPeak'!$A$3:EL$24,EL$1,FALSE))</f>
        <v>0</v>
      </c>
      <c r="EM13" s="14">
        <f>IF(ISNA(VLOOKUP('W. VaR &amp; Off-Peak Pos By Trader'!$A22,'Import OffPeak'!$A$3:EM$24,EM$1,FALSE)),0,VLOOKUP('W. VaR &amp; Off-Peak Pos By Trader'!$A22,'Import OffPeak'!$A$3:EM$24,EM$1,FALSE))</f>
        <v>0</v>
      </c>
      <c r="EN13" s="14">
        <f>IF(ISNA(VLOOKUP('W. VaR &amp; Off-Peak Pos By Trader'!$A22,'Import OffPeak'!$A$3:EN$24,EN$1,FALSE)),0,VLOOKUP('W. VaR &amp; Off-Peak Pos By Trader'!$A22,'Import OffPeak'!$A$3:EN$24,EN$1,FALSE))</f>
        <v>0</v>
      </c>
      <c r="EO13" s="14">
        <f>IF(ISNA(VLOOKUP('W. VaR &amp; Off-Peak Pos By Trader'!$A22,'Import OffPeak'!$A$3:EO$24,EO$1,FALSE)),0,VLOOKUP('W. VaR &amp; Off-Peak Pos By Trader'!$A22,'Import OffPeak'!$A$3:EO$24,EO$1,FALSE))</f>
        <v>0</v>
      </c>
      <c r="EP13" s="14">
        <f>IF(ISNA(VLOOKUP('W. VaR &amp; Off-Peak Pos By Trader'!$A22,'Import OffPeak'!$A$3:EP$24,EP$1,FALSE)),0,VLOOKUP('W. VaR &amp; Off-Peak Pos By Trader'!$A22,'Import OffPeak'!$A$3:EP$24,EP$1,FALSE))</f>
        <v>0</v>
      </c>
      <c r="EQ13" s="14">
        <f>IF(ISNA(VLOOKUP('W. VaR &amp; Off-Peak Pos By Trader'!$A22,'Import OffPeak'!$A$3:EQ$24,EQ$1,FALSE)),0,VLOOKUP('W. VaR &amp; Off-Peak Pos By Trader'!$A22,'Import OffPeak'!$A$3:EQ$24,EQ$1,FALSE))</f>
        <v>0</v>
      </c>
      <c r="ER13" s="14">
        <f>IF(ISNA(VLOOKUP('W. VaR &amp; Off-Peak Pos By Trader'!$A22,'Import OffPeak'!$A$3:ER$24,ER$1,FALSE)),0,VLOOKUP('W. VaR &amp; Off-Peak Pos By Trader'!$A22,'Import OffPeak'!$A$3:ER$24,ER$1,FALSE))</f>
        <v>0</v>
      </c>
      <c r="ES13" s="14">
        <f>IF(ISNA(VLOOKUP('W. VaR &amp; Off-Peak Pos By Trader'!$A22,'Import OffPeak'!$A$3:ES$24,ES$1,FALSE)),0,VLOOKUP('W. VaR &amp; Off-Peak Pos By Trader'!$A22,'Import OffPeak'!$A$3:ES$24,ES$1,FALSE))</f>
        <v>0</v>
      </c>
      <c r="ET13" s="14">
        <f>IF(ISNA(VLOOKUP('W. VaR &amp; Off-Peak Pos By Trader'!$A22,'Import OffPeak'!$A$3:ET$24,ET$1,FALSE)),0,VLOOKUP('W. VaR &amp; Off-Peak Pos By Trader'!$A22,'Import OffPeak'!$A$3:ET$24,ET$1,FALSE))</f>
        <v>0</v>
      </c>
      <c r="EU13" s="14">
        <f>IF(ISNA(VLOOKUP('W. VaR &amp; Off-Peak Pos By Trader'!$A22,'Import OffPeak'!$A$3:EU$24,EU$1,FALSE)),0,VLOOKUP('W. VaR &amp; Off-Peak Pos By Trader'!$A22,'Import OffPeak'!$A$3:EU$24,EU$1,FALSE))</f>
        <v>0</v>
      </c>
      <c r="EV13" s="14">
        <f>IF(ISNA(VLOOKUP('W. VaR &amp; Off-Peak Pos By Trader'!$A22,'Import OffPeak'!$A$3:EV$24,EV$1,FALSE)),0,VLOOKUP('W. VaR &amp; Off-Peak Pos By Trader'!$A22,'Import OffPeak'!$A$3:EV$24,EV$1,FALSE))</f>
        <v>0</v>
      </c>
      <c r="EW13" s="14">
        <f>IF(ISNA(VLOOKUP('W. VaR &amp; Off-Peak Pos By Trader'!$A22,'Import OffPeak'!$A$3:EW$24,EW$1,FALSE)),0,VLOOKUP('W. VaR &amp; Off-Peak Pos By Trader'!$A22,'Import OffPeak'!$A$3:EW$24,EW$1,FALSE))</f>
        <v>0</v>
      </c>
      <c r="EX13" s="14">
        <f>IF(ISNA(VLOOKUP('W. VaR &amp; Off-Peak Pos By Trader'!$A22,'Import OffPeak'!$A$3:EX$24,EX$1,FALSE)),0,VLOOKUP('W. VaR &amp; Off-Peak Pos By Trader'!$A22,'Import OffPeak'!$A$3:EX$24,EX$1,FALSE))</f>
        <v>0</v>
      </c>
      <c r="EY13" s="14">
        <f>IF(ISNA(VLOOKUP('W. VaR &amp; Off-Peak Pos By Trader'!$A22,'Import OffPeak'!$A$3:EY$24,EY$1,FALSE)),0,VLOOKUP('W. VaR &amp; Off-Peak Pos By Trader'!$A22,'Import OffPeak'!$A$3:EY$24,EY$1,FALSE))</f>
        <v>0</v>
      </c>
      <c r="EZ13" s="14">
        <f>IF(ISNA(VLOOKUP('W. VaR &amp; Off-Peak Pos By Trader'!$A22,'Import OffPeak'!$A$3:EZ$24,EZ$1,FALSE)),0,VLOOKUP('W. VaR &amp; Off-Peak Pos By Trader'!$A22,'Import OffPeak'!$A$3:EZ$24,EZ$1,FALSE))</f>
        <v>0</v>
      </c>
      <c r="FA13" s="14">
        <f>IF(ISNA(VLOOKUP('W. VaR &amp; Off-Peak Pos By Trader'!$A22,'Import OffPeak'!$A$3:FA$24,FA$1,FALSE)),0,VLOOKUP('W. VaR &amp; Off-Peak Pos By Trader'!$A22,'Import OffPeak'!$A$3:FA$24,FA$1,FALSE))</f>
        <v>0</v>
      </c>
      <c r="FB13" s="14">
        <f>IF(ISNA(VLOOKUP('W. VaR &amp; Off-Peak Pos By Trader'!$A22,'Import OffPeak'!$A$3:FB$24,FB$1,FALSE)),0,VLOOKUP('W. VaR &amp; Off-Peak Pos By Trader'!$A22,'Import OffPeak'!$A$3:FB$24,FB$1,FALSE))</f>
        <v>0</v>
      </c>
      <c r="FC13" s="14">
        <f>IF(ISNA(VLOOKUP('W. VaR &amp; Off-Peak Pos By Trader'!$A22,'Import OffPeak'!$A$3:FC$24,FC$1,FALSE)),0,VLOOKUP('W. VaR &amp; Off-Peak Pos By Trader'!$A22,'Import OffPeak'!$A$3:FC$24,FC$1,FALSE))</f>
        <v>0</v>
      </c>
      <c r="FD13" s="14">
        <f>IF(ISNA(VLOOKUP('W. VaR &amp; Off-Peak Pos By Trader'!$A22,'Import OffPeak'!$A$3:FD$24,FD$1,FALSE)),0,VLOOKUP('W. VaR &amp; Off-Peak Pos By Trader'!$A22,'Import OffPeak'!$A$3:FD$24,FD$1,FALSE))</f>
        <v>0</v>
      </c>
      <c r="FE13" s="14">
        <f>IF(ISNA(VLOOKUP('W. VaR &amp; Off-Peak Pos By Trader'!$A22,'Import OffPeak'!$A$3:FE$24,FE$1,FALSE)),0,VLOOKUP('W. VaR &amp; Off-Peak Pos By Trader'!$A22,'Import OffPeak'!$A$3:FE$24,FE$1,FALSE))</f>
        <v>0</v>
      </c>
      <c r="FF13" s="14">
        <f>IF(ISNA(VLOOKUP('W. VaR &amp; Off-Peak Pos By Trader'!$A22,'Import OffPeak'!$A$3:FF$24,FF$1,FALSE)),0,VLOOKUP('W. VaR &amp; Off-Peak Pos By Trader'!$A22,'Import OffPeak'!$A$3:FF$24,FF$1,FALSE))</f>
        <v>0</v>
      </c>
      <c r="FG13" s="14">
        <f>IF(ISNA(VLOOKUP('W. VaR &amp; Off-Peak Pos By Trader'!$A22,'Import OffPeak'!$A$3:FG$24,FG$1,FALSE)),0,VLOOKUP('W. VaR &amp; Off-Peak Pos By Trader'!$A22,'Import OffPeak'!$A$3:FG$24,FG$1,FALSE))</f>
        <v>0</v>
      </c>
      <c r="FH13" s="14">
        <f>IF(ISNA(VLOOKUP('W. VaR &amp; Off-Peak Pos By Trader'!$A22,'Import OffPeak'!$A$3:FH$24,FH$1,FALSE)),0,VLOOKUP('W. VaR &amp; Off-Peak Pos By Trader'!$A22,'Import OffPeak'!$A$3:FH$24,FH$1,FALSE))</f>
        <v>0</v>
      </c>
      <c r="FI13" s="14">
        <f>IF(ISNA(VLOOKUP('W. VaR &amp; Off-Peak Pos By Trader'!$A22,'Import OffPeak'!$A$3:FI$24,FI$1,FALSE)),0,VLOOKUP('W. VaR &amp; Off-Peak Pos By Trader'!$A22,'Import OffPeak'!$A$3:FI$24,FI$1,FALSE))</f>
        <v>0</v>
      </c>
      <c r="FJ13" s="14">
        <f>IF(ISNA(VLOOKUP('W. VaR &amp; Off-Peak Pos By Trader'!$A22,'Import OffPeak'!$A$3:FJ$24,FJ$1,FALSE)),0,VLOOKUP('W. VaR &amp; Off-Peak Pos By Trader'!$A22,'Import OffPeak'!$A$3:FJ$24,FJ$1,FALSE))</f>
        <v>0</v>
      </c>
      <c r="FK13" s="14">
        <f>IF(ISNA(VLOOKUP('W. VaR &amp; Off-Peak Pos By Trader'!$A22,'Import OffPeak'!$A$3:FK$24,FK$1,FALSE)),0,VLOOKUP('W. VaR &amp; Off-Peak Pos By Trader'!$A22,'Import OffPeak'!$A$3:FK$24,FK$1,FALSE))</f>
        <v>0</v>
      </c>
      <c r="FL13" s="14">
        <f>IF(ISNA(VLOOKUP('W. VaR &amp; Off-Peak Pos By Trader'!$A22,'Import OffPeak'!$A$3:FL$24,FL$1,FALSE)),0,VLOOKUP('W. VaR &amp; Off-Peak Pos By Trader'!$A22,'Import OffPeak'!$A$3:FL$24,FL$1,FALSE))</f>
        <v>0</v>
      </c>
      <c r="FM13" s="14">
        <f>IF(ISNA(VLOOKUP('W. VaR &amp; Off-Peak Pos By Trader'!$A22,'Import OffPeak'!$A$3:FM$24,FM$1,FALSE)),0,VLOOKUP('W. VaR &amp; Off-Peak Pos By Trader'!$A22,'Import OffPeak'!$A$3:FM$24,FM$1,FALSE))</f>
        <v>0</v>
      </c>
      <c r="FN13" s="14">
        <f>IF(ISNA(VLOOKUP('W. VaR &amp; Off-Peak Pos By Trader'!$A22,'Import OffPeak'!$A$3:FN$24,FN$1,FALSE)),0,VLOOKUP('W. VaR &amp; Off-Peak Pos By Trader'!$A22,'Import OffPeak'!$A$3:FN$24,FN$1,FALSE))</f>
        <v>0</v>
      </c>
      <c r="FO13" s="14">
        <f>IF(ISNA(VLOOKUP('W. VaR &amp; Off-Peak Pos By Trader'!$A22,'Import OffPeak'!$A$3:FO$24,FO$1,FALSE)),0,VLOOKUP('W. VaR &amp; Off-Peak Pos By Trader'!$A22,'Import OffPeak'!$A$3:FO$24,FO$1,FALSE))</f>
        <v>0</v>
      </c>
      <c r="FP13" s="14">
        <f>IF(ISNA(VLOOKUP('W. VaR &amp; Off-Peak Pos By Trader'!$A22,'Import OffPeak'!$A$3:FP$24,FP$1,FALSE)),0,VLOOKUP('W. VaR &amp; Off-Peak Pos By Trader'!$A22,'Import OffPeak'!$A$3:FP$24,FP$1,FALSE))</f>
        <v>0</v>
      </c>
      <c r="FQ13" s="14">
        <f>IF(ISNA(VLOOKUP('W. VaR &amp; Off-Peak Pos By Trader'!$A22,'Import OffPeak'!$A$3:FQ$24,FQ$1,FALSE)),0,VLOOKUP('W. VaR &amp; Off-Peak Pos By Trader'!$A22,'Import OffPeak'!$A$3:FQ$24,FQ$1,FALSE))</f>
        <v>0</v>
      </c>
      <c r="FR13" s="14">
        <f>IF(ISNA(VLOOKUP('W. VaR &amp; Off-Peak Pos By Trader'!$A22,'Import OffPeak'!$A$3:FR$24,FR$1,FALSE)),0,VLOOKUP('W. VaR &amp; Off-Peak Pos By Trader'!$A22,'Import OffPeak'!$A$3:FR$24,FR$1,FALSE))</f>
        <v>0</v>
      </c>
      <c r="FS13" s="14">
        <f>IF(ISNA(VLOOKUP('W. VaR &amp; Off-Peak Pos By Trader'!$A22,'Import OffPeak'!$A$3:FS$24,FS$1,FALSE)),0,VLOOKUP('W. VaR &amp; Off-Peak Pos By Trader'!$A22,'Import OffPeak'!$A$3:FS$24,FS$1,FALSE))</f>
        <v>0</v>
      </c>
      <c r="FT13" s="14">
        <f>IF(ISNA(VLOOKUP('W. VaR &amp; Off-Peak Pos By Trader'!$A22,'Import OffPeak'!$A$3:FT$24,FT$1,FALSE)),0,VLOOKUP('W. VaR &amp; Off-Peak Pos By Trader'!$A22,'Import OffPeak'!$A$3:FT$24,FT$1,FALSE))</f>
        <v>0</v>
      </c>
      <c r="FU13" s="14">
        <f>IF(ISNA(VLOOKUP('W. VaR &amp; Off-Peak Pos By Trader'!$A22,'Import OffPeak'!$A$3:FU$24,FU$1,FALSE)),0,VLOOKUP('W. VaR &amp; Off-Peak Pos By Trader'!$A22,'Import OffPeak'!$A$3:FU$24,FU$1,FALSE))</f>
        <v>0</v>
      </c>
      <c r="FV13">
        <f>IF(ISNA(VLOOKUP('W. VaR &amp; Off-Peak Pos By Trader'!$A22,'Import OffPeak'!$A$3:FV$24,FV$1,FALSE)),0,VLOOKUP('W. VaR &amp; Off-Peak Pos By Trader'!$A22,'Import OffPeak'!$A$3:FV$24,FV$1,FALSE))</f>
        <v>0</v>
      </c>
      <c r="FW13">
        <f>IF(ISNA(VLOOKUP('W. VaR &amp; Off-Peak Pos By Trader'!$A22,'Import OffPeak'!$A$3:FW$24,FW$1,FALSE)),0,VLOOKUP('W. VaR &amp; Off-Peak Pos By Trader'!$A22,'Import OffPeak'!$A$3:FW$24,FW$1,FALSE))</f>
        <v>0</v>
      </c>
      <c r="FX13">
        <f>IF(ISNA(VLOOKUP('W. VaR &amp; Off-Peak Pos By Trader'!$A22,'Import OffPeak'!$A$3:FX$24,FX$1,FALSE)),0,VLOOKUP('W. VaR &amp; Off-Peak Pos By Trader'!$A22,'Import OffPeak'!$A$3:FX$24,FX$1,FALSE))</f>
        <v>0</v>
      </c>
      <c r="FY13">
        <f>IF(ISNA(VLOOKUP('W. VaR &amp; Off-Peak Pos By Trader'!$A22,'Import OffPeak'!$A$3:FY$24,FY$1,FALSE)),0,VLOOKUP('W. VaR &amp; Off-Peak Pos By Trader'!$A22,'Import OffPeak'!$A$3:FY$24,FY$1,FALSE))</f>
        <v>0</v>
      </c>
      <c r="FZ13">
        <f>IF(ISNA(VLOOKUP('W. VaR &amp; Off-Peak Pos By Trader'!$A22,'Import OffPeak'!$A$3:FZ$24,FZ$1,FALSE)),0,VLOOKUP('W. VaR &amp; Off-Peak Pos By Trader'!$A22,'Import OffPeak'!$A$3:FZ$24,FZ$1,FALSE))</f>
        <v>0</v>
      </c>
      <c r="GA13">
        <f>IF(ISNA(VLOOKUP('W. VaR &amp; Off-Peak Pos By Trader'!$A22,'Import OffPeak'!$A$3:GA$24,GA$1,FALSE)),0,VLOOKUP('W. VaR &amp; Off-Peak Pos By Trader'!$A22,'Import OffPeak'!$A$3:GA$24,GA$1,FALSE))</f>
        <v>0</v>
      </c>
      <c r="GB13">
        <f>IF(ISNA(VLOOKUP('W. VaR &amp; Off-Peak Pos By Trader'!$A22,'Import OffPeak'!$A$3:GB$24,GB$1,FALSE)),0,VLOOKUP('W. VaR &amp; Off-Peak Pos By Trader'!$A22,'Import OffPeak'!$A$3:GB$24,GB$1,FALSE))</f>
        <v>0</v>
      </c>
      <c r="GC13">
        <f>IF(ISNA(VLOOKUP('W. VaR &amp; Off-Peak Pos By Trader'!$A22,'Import OffPeak'!$A$3:GC$24,GC$1,FALSE)),0,VLOOKUP('W. VaR &amp; Off-Peak Pos By Trader'!$A22,'Import OffPeak'!$A$3:GC$24,GC$1,FALSE))</f>
        <v>0</v>
      </c>
      <c r="GD13">
        <f>IF(ISNA(VLOOKUP('W. VaR &amp; Off-Peak Pos By Trader'!$A22,'Import OffPeak'!$A$3:GD$24,GD$1,FALSE)),0,VLOOKUP('W. VaR &amp; Off-Peak Pos By Trader'!$A22,'Import OffPeak'!$A$3:GD$24,GD$1,FALSE))</f>
        <v>0</v>
      </c>
      <c r="GE13">
        <f>IF(ISNA(VLOOKUP('W. VaR &amp; Off-Peak Pos By Trader'!$A22,'Import OffPeak'!$A$3:GE$24,GE$1,FALSE)),0,VLOOKUP('W. VaR &amp; Off-Peak Pos By Trader'!$A22,'Import OffPeak'!$A$3:GE$24,GE$1,FALSE))</f>
        <v>0</v>
      </c>
      <c r="GF13">
        <f>IF(ISNA(VLOOKUP('W. VaR &amp; Off-Peak Pos By Trader'!$A22,'Import OffPeak'!$A$3:GF$24,GF$1,FALSE)),0,VLOOKUP('W. VaR &amp; Off-Peak Pos By Trader'!$A22,'Import OffPeak'!$A$3:GF$24,GF$1,FALSE))</f>
        <v>0</v>
      </c>
      <c r="GG13">
        <f>IF(ISNA(VLOOKUP('W. VaR &amp; Off-Peak Pos By Trader'!$A22,'Import OffPeak'!$A$3:GG$24,GG$1,FALSE)),0,VLOOKUP('W. VaR &amp; Off-Peak Pos By Trader'!$A22,'Import OffPeak'!$A$3:GG$24,GG$1,FALSE))</f>
        <v>0</v>
      </c>
      <c r="GH13">
        <f>IF(ISNA(VLOOKUP('W. VaR &amp; Off-Peak Pos By Trader'!$A22,'Import OffPeak'!$A$3:GH$24,GH$1,FALSE)),0,VLOOKUP('W. VaR &amp; Off-Peak Pos By Trader'!$A22,'Import OffPeak'!$A$3:GH$24,GH$1,FALSE))</f>
        <v>0</v>
      </c>
      <c r="GI13">
        <f>IF(ISNA(VLOOKUP('W. VaR &amp; Off-Peak Pos By Trader'!$A22,'Import OffPeak'!$A$3:GI$24,GI$1,FALSE)),0,VLOOKUP('W. VaR &amp; Off-Peak Pos By Trader'!$A22,'Import OffPeak'!$A$3:GI$24,GI$1,FALSE))</f>
        <v>0</v>
      </c>
      <c r="GJ13">
        <f>IF(ISNA(VLOOKUP('W. VaR &amp; Off-Peak Pos By Trader'!$A22,'Import OffPeak'!$A$3:GJ$24,GJ$1,FALSE)),0,VLOOKUP('W. VaR &amp; Off-Peak Pos By Trader'!$A22,'Import OffPeak'!$A$3:GJ$24,GJ$1,FALSE))</f>
        <v>0</v>
      </c>
      <c r="GK13">
        <f>IF(ISNA(VLOOKUP('W. VaR &amp; Off-Peak Pos By Trader'!$A22,'Import OffPeak'!$A$3:GK$24,GK$1,FALSE)),0,VLOOKUP('W. VaR &amp; Off-Peak Pos By Trader'!$A22,'Import OffPeak'!$A$3:GK$24,GK$1,FALSE))</f>
        <v>0</v>
      </c>
      <c r="GL13">
        <f>IF(ISNA(VLOOKUP('W. VaR &amp; Off-Peak Pos By Trader'!$A22,'Import OffPeak'!$A$3:GL$24,GL$1,FALSE)),0,VLOOKUP('W. VaR &amp; Off-Peak Pos By Trader'!$A22,'Import OffPeak'!$A$3:GL$24,GL$1,FALSE))</f>
        <v>0</v>
      </c>
      <c r="GM13">
        <f>IF(ISNA(VLOOKUP('W. VaR &amp; Off-Peak Pos By Trader'!$A22,'Import OffPeak'!$A$3:GM$24,GM$1,FALSE)),0,VLOOKUP('W. VaR &amp; Off-Peak Pos By Trader'!$A22,'Import OffPeak'!$A$3:GM$24,GM$1,FALSE))</f>
        <v>0</v>
      </c>
      <c r="GN13">
        <f>IF(ISNA(VLOOKUP('W. VaR &amp; Off-Peak Pos By Trader'!$A22,'Import OffPeak'!$A$3:GN$24,GN$1,FALSE)),0,VLOOKUP('W. VaR &amp; Off-Peak Pos By Trader'!$A22,'Import OffPeak'!$A$3:GN$24,GN$1,FALSE))</f>
        <v>0</v>
      </c>
      <c r="GO13">
        <f>IF(ISNA(VLOOKUP('W. VaR &amp; Off-Peak Pos By Trader'!$A22,'Import OffPeak'!$A$3:GO$24,GO$1,FALSE)),0,VLOOKUP('W. VaR &amp; Off-Peak Pos By Trader'!$A22,'Import OffPeak'!$A$3:GO$24,GO$1,FALSE))</f>
        <v>0</v>
      </c>
      <c r="GP13">
        <f>IF(ISNA(VLOOKUP('W. VaR &amp; Off-Peak Pos By Trader'!$A22,'Import OffPeak'!$A$3:GP$24,GP$1,FALSE)),0,VLOOKUP('W. VaR &amp; Off-Peak Pos By Trader'!$A22,'Import OffPeak'!$A$3:GP$24,GP$1,FALSE))</f>
        <v>0</v>
      </c>
      <c r="GQ13">
        <f>IF(ISNA(VLOOKUP('W. VaR &amp; Off-Peak Pos By Trader'!$A22,'Import OffPeak'!$A$3:GQ$24,GQ$1,FALSE)),0,VLOOKUP('W. VaR &amp; Off-Peak Pos By Trader'!$A22,'Import OffPeak'!$A$3:GQ$24,GQ$1,FALSE))</f>
        <v>0</v>
      </c>
      <c r="GR13">
        <f>IF(ISNA(VLOOKUP('W. VaR &amp; Off-Peak Pos By Trader'!$A22,'Import OffPeak'!$A$3:GR$24,GR$1,FALSE)),0,VLOOKUP('W. VaR &amp; Off-Peak Pos By Trader'!$A22,'Import OffPeak'!$A$3:GR$24,GR$1,FALSE))</f>
        <v>0</v>
      </c>
      <c r="GS13">
        <f>IF(ISNA(VLOOKUP('W. VaR &amp; Off-Peak Pos By Trader'!$A22,'Import OffPeak'!$A$3:GS$24,GS$1,FALSE)),0,VLOOKUP('W. VaR &amp; Off-Peak Pos By Trader'!$A22,'Import OffPeak'!$A$3:GS$24,GS$1,FALSE))</f>
        <v>0</v>
      </c>
      <c r="GT13">
        <f>IF(ISNA(VLOOKUP('W. VaR &amp; Off-Peak Pos By Trader'!$A22,'Import OffPeak'!$A$3:GT$24,GT$1,FALSE)),0,VLOOKUP('W. VaR &amp; Off-Peak Pos By Trader'!$A22,'Import OffPeak'!$A$3:GT$24,GT$1,FALSE))</f>
        <v>0</v>
      </c>
      <c r="GU13">
        <f>IF(ISNA(VLOOKUP('W. VaR &amp; Off-Peak Pos By Trader'!$A22,'Import OffPeak'!$A$3:GU$24,GU$1,FALSE)),0,VLOOKUP('W. VaR &amp; Off-Peak Pos By Trader'!$A22,'Import OffPeak'!$A$3:GU$24,GU$1,FALSE))</f>
        <v>0</v>
      </c>
      <c r="GV13">
        <f>IF(ISNA(VLOOKUP('W. VaR &amp; Off-Peak Pos By Trader'!$A22,'Import OffPeak'!$A$3:GV$24,GV$1,FALSE)),0,VLOOKUP('W. VaR &amp; Off-Peak Pos By Trader'!$A22,'Import OffPeak'!$A$3:GV$24,GV$1,FALSE))</f>
        <v>0</v>
      </c>
      <c r="GW13">
        <f>IF(ISNA(VLOOKUP('W. VaR &amp; Off-Peak Pos By Trader'!$A22,'Import OffPeak'!$A$3:GW$24,GW$1,FALSE)),0,VLOOKUP('W. VaR &amp; Off-Peak Pos By Trader'!$A22,'Import OffPeak'!$A$3:GW$24,GW$1,FALSE))</f>
        <v>0</v>
      </c>
      <c r="GX13">
        <f>IF(ISNA(VLOOKUP('W. VaR &amp; Off-Peak Pos By Trader'!$A22,'Import OffPeak'!$A$3:GX$24,GX$1,FALSE)),0,VLOOKUP('W. VaR &amp; Off-Peak Pos By Trader'!$A22,'Import OffPeak'!$A$3:GX$24,GX$1,FALSE))</f>
        <v>0</v>
      </c>
      <c r="GY13">
        <f>IF(ISNA(VLOOKUP('W. VaR &amp; Off-Peak Pos By Trader'!$A22,'Import OffPeak'!$A$3:GY$24,GY$1,FALSE)),0,VLOOKUP('W. VaR &amp; Off-Peak Pos By Trader'!$A22,'Import OffPeak'!$A$3:GY$24,GY$1,FALSE))</f>
        <v>0</v>
      </c>
      <c r="GZ13">
        <f>IF(ISNA(VLOOKUP('W. VaR &amp; Off-Peak Pos By Trader'!$A22,'Import OffPeak'!$A$3:GZ$24,GZ$1,FALSE)),0,VLOOKUP('W. VaR &amp; Off-Peak Pos By Trader'!$A22,'Import OffPeak'!$A$3:GZ$24,GZ$1,FALSE))</f>
        <v>0</v>
      </c>
      <c r="HA13">
        <f>IF(ISNA(VLOOKUP('W. VaR &amp; Off-Peak Pos By Trader'!$A22,'Import OffPeak'!$A$3:HA$24,HA$1,FALSE)),0,VLOOKUP('W. VaR &amp; Off-Peak Pos By Trader'!$A22,'Import OffPeak'!$A$3:HA$24,HA$1,FALSE))</f>
        <v>0</v>
      </c>
      <c r="HB13">
        <f>IF(ISNA(VLOOKUP('W. VaR &amp; Off-Peak Pos By Trader'!$A22,'Import OffPeak'!$A$3:HB$24,HB$1,FALSE)),0,VLOOKUP('W. VaR &amp; Off-Peak Pos By Trader'!$A22,'Import OffPeak'!$A$3:HB$24,HB$1,FALSE))</f>
        <v>0</v>
      </c>
      <c r="HC13">
        <f>IF(ISNA(VLOOKUP('W. VaR &amp; Off-Peak Pos By Trader'!$A22,'Import OffPeak'!$A$3:HC$24,HC$1,FALSE)),0,VLOOKUP('W. VaR &amp; Off-Peak Pos By Trader'!$A22,'Import OffPeak'!$A$3:HC$24,HC$1,FALSE))</f>
        <v>0</v>
      </c>
      <c r="HD13">
        <f>IF(ISNA(VLOOKUP('W. VaR &amp; Off-Peak Pos By Trader'!$A22,'Import OffPeak'!$A$3:HD$24,HD$1,FALSE)),0,VLOOKUP('W. VaR &amp; Off-Peak Pos By Trader'!$A22,'Import OffPeak'!$A$3:HD$24,HD$1,FALSE))</f>
        <v>0</v>
      </c>
      <c r="HE13">
        <f>IF(ISNA(VLOOKUP('W. VaR &amp; Off-Peak Pos By Trader'!$A22,'Import OffPeak'!$A$3:HE$24,HE$1,FALSE)),0,VLOOKUP('W. VaR &amp; Off-Peak Pos By Trader'!$A22,'Import OffPeak'!$A$3:HE$24,HE$1,FALSE))</f>
        <v>0</v>
      </c>
      <c r="HF13">
        <f>IF(ISNA(VLOOKUP('W. VaR &amp; Off-Peak Pos By Trader'!$A22,'Import OffPeak'!$A$3:HF$24,HF$1,FALSE)),0,VLOOKUP('W. VaR &amp; Off-Peak Pos By Trader'!$A22,'Import OffPeak'!$A$3:HF$24,HF$1,FALSE))</f>
        <v>0</v>
      </c>
      <c r="HG13">
        <f>IF(ISNA(VLOOKUP('W. VaR &amp; Off-Peak Pos By Trader'!$A22,'Import OffPeak'!$A$3:HG$24,HG$1,FALSE)),0,VLOOKUP('W. VaR &amp; Off-Peak Pos By Trader'!$A22,'Import OffPeak'!$A$3:HG$24,HG$1,FALSE))</f>
        <v>0</v>
      </c>
      <c r="HH13">
        <f>IF(ISNA(VLOOKUP('W. VaR &amp; Off-Peak Pos By Trader'!$A22,'Import OffPeak'!$A$3:HH$24,HH$1,FALSE)),0,VLOOKUP('W. VaR &amp; Off-Peak Pos By Trader'!$A22,'Import OffPeak'!$A$3:HH$24,HH$1,FALSE))</f>
        <v>0</v>
      </c>
      <c r="HI13">
        <f>IF(ISNA(VLOOKUP('W. VaR &amp; Off-Peak Pos By Trader'!$A22,'Import OffPeak'!$A$3:HI$24,HI$1,FALSE)),0,VLOOKUP('W. VaR &amp; Off-Peak Pos By Trader'!$A22,'Import OffPeak'!$A$3:HI$24,HI$1,FALSE))</f>
        <v>0</v>
      </c>
      <c r="HJ13">
        <f>IF(ISNA(VLOOKUP('W. VaR &amp; Off-Peak Pos By Trader'!$A22,'Import OffPeak'!$A$3:HJ$24,HJ$1,FALSE)),0,VLOOKUP('W. VaR &amp; Off-Peak Pos By Trader'!$A22,'Import OffPeak'!$A$3:HJ$24,HJ$1,FALSE))</f>
        <v>0</v>
      </c>
      <c r="HK13">
        <f>IF(ISNA(VLOOKUP('W. VaR &amp; Off-Peak Pos By Trader'!$A22,'Import OffPeak'!$A$3:HK$24,HK$1,FALSE)),0,VLOOKUP('W. VaR &amp; Off-Peak Pos By Trader'!$A22,'Import OffPeak'!$A$3:HK$24,HK$1,FALSE))</f>
        <v>0</v>
      </c>
      <c r="HL13">
        <f>IF(ISNA(VLOOKUP('W. VaR &amp; Off-Peak Pos By Trader'!$A22,'Import OffPeak'!$A$3:HL$24,HL$1,FALSE)),0,VLOOKUP('W. VaR &amp; Off-Peak Pos By Trader'!$A22,'Import OffPeak'!$A$3:HL$24,HL$1,FALSE))</f>
        <v>0</v>
      </c>
      <c r="HM13">
        <f>IF(ISNA(VLOOKUP('W. VaR &amp; Off-Peak Pos By Trader'!$A22,'Import OffPeak'!$A$3:HM$24,HM$1,FALSE)),0,VLOOKUP('W. VaR &amp; Off-Peak Pos By Trader'!$A22,'Import OffPeak'!$A$3:HM$24,HM$1,FALSE))</f>
        <v>0</v>
      </c>
      <c r="HN13">
        <f>IF(ISNA(VLOOKUP('W. VaR &amp; Off-Peak Pos By Trader'!$A22,'Import OffPeak'!$A$3:HN$24,HN$1,FALSE)),0,VLOOKUP('W. VaR &amp; Off-Peak Pos By Trader'!$A22,'Import OffPeak'!$A$3:HN$24,HN$1,FALSE))</f>
        <v>0</v>
      </c>
      <c r="HO13">
        <f>IF(ISNA(VLOOKUP('W. VaR &amp; Off-Peak Pos By Trader'!$A22,'Import OffPeak'!$A$3:HO$24,HO$1,FALSE)),0,VLOOKUP('W. VaR &amp; Off-Peak Pos By Trader'!$A22,'Import OffPeak'!$A$3:HO$24,HO$1,FALSE))</f>
        <v>0</v>
      </c>
      <c r="HP13">
        <f>IF(ISNA(VLOOKUP('W. VaR &amp; Off-Peak Pos By Trader'!$A22,'Import OffPeak'!$A$3:HP$24,HP$1,FALSE)),0,VLOOKUP('W. VaR &amp; Off-Peak Pos By Trader'!$A22,'Import OffPeak'!$A$3:HP$24,HP$1,FALSE))</f>
        <v>0</v>
      </c>
      <c r="HQ13">
        <f>IF(ISNA(VLOOKUP('W. VaR &amp; Off-Peak Pos By Trader'!$A22,'Import OffPeak'!$A$3:HQ$24,HQ$1,FALSE)),0,VLOOKUP('W. VaR &amp; Off-Peak Pos By Trader'!$A22,'Import OffPeak'!$A$3:HQ$24,HQ$1,FALSE))</f>
        <v>0</v>
      </c>
      <c r="HR13">
        <f>IF(ISNA(VLOOKUP('W. VaR &amp; Off-Peak Pos By Trader'!$A22,'Import OffPeak'!$A$3:HR$24,HR$1,FALSE)),0,VLOOKUP('W. VaR &amp; Off-Peak Pos By Trader'!$A22,'Import OffPeak'!$A$3:HR$24,HR$1,FALSE))</f>
        <v>0</v>
      </c>
      <c r="HS13">
        <f>IF(ISNA(VLOOKUP('W. VaR &amp; Off-Peak Pos By Trader'!$A22,'Import OffPeak'!$A$3:HS$24,HS$1,FALSE)),0,VLOOKUP('W. VaR &amp; Off-Peak Pos By Trader'!$A22,'Import OffPeak'!$A$3:HS$24,HS$1,FALSE))</f>
        <v>0</v>
      </c>
      <c r="HT13">
        <f>IF(ISNA(VLOOKUP('W. VaR &amp; Off-Peak Pos By Trader'!$A22,'Import OffPeak'!$A$3:HT$24,HT$1,FALSE)),0,VLOOKUP('W. VaR &amp; Off-Peak Pos By Trader'!$A22,'Import OffPeak'!$A$3:HT$24,HT$1,FALSE))</f>
        <v>0</v>
      </c>
      <c r="HU13">
        <f>IF(ISNA(VLOOKUP('W. VaR &amp; Off-Peak Pos By Trader'!$A22,'Import OffPeak'!$A$3:HU$24,HU$1,FALSE)),0,VLOOKUP('W. VaR &amp; Off-Peak Pos By Trader'!$A22,'Import OffPeak'!$A$3:HU$24,HU$1,FALSE))</f>
        <v>0</v>
      </c>
      <c r="HV13">
        <f>IF(ISNA(VLOOKUP('W. VaR &amp; Off-Peak Pos By Trader'!$A22,'Import OffPeak'!$A$3:HV$24,HV$1,FALSE)),0,VLOOKUP('W. VaR &amp; Off-Peak Pos By Trader'!$A22,'Import OffPeak'!$A$3:HV$24,HV$1,FALSE))</f>
        <v>0</v>
      </c>
      <c r="HW13">
        <f>IF(ISNA(VLOOKUP('W. VaR &amp; Off-Peak Pos By Trader'!$A22,'Import OffPeak'!$A$3:HW$24,HW$1,FALSE)),0,VLOOKUP('W. VaR &amp; Off-Peak Pos By Trader'!$A22,'Import OffPeak'!$A$3:HW$24,HW$1,FALSE))</f>
        <v>0</v>
      </c>
      <c r="HX13">
        <f>IF(ISNA(VLOOKUP('W. VaR &amp; Off-Peak Pos By Trader'!$A22,'Import OffPeak'!$A$3:HX$24,HX$1,FALSE)),0,VLOOKUP('W. VaR &amp; Off-Peak Pos By Trader'!$A22,'Import OffPeak'!$A$3:HX$24,HX$1,FALSE))</f>
        <v>0</v>
      </c>
      <c r="HY13">
        <f>IF(ISNA(VLOOKUP('W. VaR &amp; Off-Peak Pos By Trader'!$A22,'Import OffPeak'!$A$3:HY$24,HY$1,FALSE)),0,VLOOKUP('W. VaR &amp; Off-Peak Pos By Trader'!$A22,'Import OffPeak'!$A$3:HY$24,HY$1,FALSE))</f>
        <v>0</v>
      </c>
      <c r="HZ13">
        <f>IF(ISNA(VLOOKUP('W. VaR &amp; Off-Peak Pos By Trader'!$A22,'Import OffPeak'!$A$3:HZ$24,HZ$1,FALSE)),0,VLOOKUP('W. VaR &amp; Off-Peak Pos By Trader'!$A22,'Import OffPeak'!$A$3:HZ$24,HZ$1,FALSE))</f>
        <v>0</v>
      </c>
      <c r="IA13">
        <f>IF(ISNA(VLOOKUP('W. VaR &amp; Off-Peak Pos By Trader'!$A22,'Import OffPeak'!$A$3:IA$24,IA$1,FALSE)),0,VLOOKUP('W. VaR &amp; Off-Peak Pos By Trader'!$A22,'Import OffPeak'!$A$3:IA$24,IA$1,FALSE))</f>
        <v>0</v>
      </c>
      <c r="IB13">
        <f>IF(ISNA(VLOOKUP('W. VaR &amp; Off-Peak Pos By Trader'!$A22,'Import OffPeak'!$A$3:IB$24,IB$1,FALSE)),0,VLOOKUP('W. VaR &amp; Off-Peak Pos By Trader'!$A22,'Import OffPeak'!$A$3:IB$24,IB$1,FALSE))</f>
        <v>0</v>
      </c>
      <c r="IC13">
        <f>IF(ISNA(VLOOKUP('W. VaR &amp; Off-Peak Pos By Trader'!$A22,'Import OffPeak'!$A$3:IC$24,IC$1,FALSE)),0,VLOOKUP('W. VaR &amp; Off-Peak Pos By Trader'!$A22,'Import OffPeak'!$A$3:IC$24,IC$1,FALSE))</f>
        <v>0</v>
      </c>
    </row>
    <row r="14" spans="1:243">
      <c r="A14" s="20" t="s">
        <v>103</v>
      </c>
      <c r="B14" s="14">
        <f>IF(ISNA(VLOOKUP('W. VaR &amp; Off-Peak Pos By Trader'!$A23,'Import OffPeak'!$A$3:B$23,B$1,FALSE)),0,VLOOKUP('W. VaR &amp; Off-Peak Pos By Trader'!$A23,'Import OffPeak'!$A$3:B$23,B$1,FALSE))</f>
        <v>0</v>
      </c>
      <c r="C14" s="14">
        <f>IF(ISNA(VLOOKUP('W. VaR &amp; Off-Peak Pos By Trader'!$A23,'Import OffPeak'!$A$3:C$23,C$1,FALSE)),0,VLOOKUP('W. VaR &amp; Off-Peak Pos By Trader'!$A23,'Import OffPeak'!$A$3:C$23,C$1,FALSE))</f>
        <v>0</v>
      </c>
      <c r="D14" s="14">
        <f>IF(ISNA(VLOOKUP('W. VaR &amp; Off-Peak Pos By Trader'!$A23,'Import OffPeak'!$A$3:D$23,D$1,FALSE)),0,VLOOKUP('W. VaR &amp; Off-Peak Pos By Trader'!$A23,'Import OffPeak'!$A$3:D$23,D$1,FALSE))</f>
        <v>0</v>
      </c>
      <c r="E14" s="14">
        <f>IF(ISNA(VLOOKUP('W. VaR &amp; Off-Peak Pos By Trader'!$A23,'Import OffPeak'!$A$3:E$23,E$1,FALSE)),0,VLOOKUP('W. VaR &amp; Off-Peak Pos By Trader'!$A23,'Import OffPeak'!$A$3:E$23,E$1,FALSE))</f>
        <v>0</v>
      </c>
      <c r="F14" s="14">
        <f>IF(ISNA(VLOOKUP('W. VaR &amp; Off-Peak Pos By Trader'!$A23,'Import OffPeak'!$A$3:F$23,F$1,FALSE)),0,VLOOKUP('W. VaR &amp; Off-Peak Pos By Trader'!$A23,'Import OffPeak'!$A$3:F$23,F$1,FALSE))</f>
        <v>0</v>
      </c>
      <c r="G14" s="14">
        <f>IF(ISNA(VLOOKUP('W. VaR &amp; Off-Peak Pos By Trader'!$A23,'Import OffPeak'!$A$3:G$23,G$1,FALSE)),0,VLOOKUP('W. VaR &amp; Off-Peak Pos By Trader'!$A23,'Import OffPeak'!$A$3:G$23,G$1,FALSE))</f>
        <v>0</v>
      </c>
      <c r="H14" s="14">
        <f>IF(ISNA(VLOOKUP('W. VaR &amp; Off-Peak Pos By Trader'!$A23,'Import OffPeak'!$A$3:H$23,H$1,FALSE)),0,VLOOKUP('W. VaR &amp; Off-Peak Pos By Trader'!$A23,'Import OffPeak'!$A$3:H$23,H$1,FALSE))</f>
        <v>0</v>
      </c>
      <c r="I14" s="14">
        <f>IF(ISNA(VLOOKUP('W. VaR &amp; Off-Peak Pos By Trader'!$A23,'Import OffPeak'!$A$3:I$23,I$1,FALSE)),0,VLOOKUP('W. VaR &amp; Off-Peak Pos By Trader'!$A23,'Import OffPeak'!$A$3:I$23,I$1,FALSE))</f>
        <v>0</v>
      </c>
      <c r="J14" s="14">
        <f>IF(ISNA(VLOOKUP('W. VaR &amp; Off-Peak Pos By Trader'!$A23,'Import OffPeak'!$A$3:J$23,J$1,FALSE)),0,VLOOKUP('W. VaR &amp; Off-Peak Pos By Trader'!$A23,'Import OffPeak'!$A$3:J$23,J$1,FALSE))</f>
        <v>0</v>
      </c>
      <c r="K14" s="14">
        <f>IF(ISNA(VLOOKUP('W. VaR &amp; Off-Peak Pos By Trader'!$A23,'Import OffPeak'!$A$3:K$23,K$1,FALSE)),0,VLOOKUP('W. VaR &amp; Off-Peak Pos By Trader'!$A23,'Import OffPeak'!$A$3:K$23,K$1,FALSE))</f>
        <v>0</v>
      </c>
      <c r="L14" s="14">
        <f>IF(ISNA(VLOOKUP('W. VaR &amp; Off-Peak Pos By Trader'!$A23,'Import OffPeak'!$A$3:L$23,L$1,FALSE)),0,VLOOKUP('W. VaR &amp; Off-Peak Pos By Trader'!$A23,'Import OffPeak'!$A$3:L$23,L$1,FALSE))</f>
        <v>0</v>
      </c>
      <c r="M14" s="14">
        <f>IF(ISNA(VLOOKUP('W. VaR &amp; Off-Peak Pos By Trader'!$A23,'Import OffPeak'!$A$3:M$23,M$1,FALSE)),0,VLOOKUP('W. VaR &amp; Off-Peak Pos By Trader'!$A23,'Import OffPeak'!$A$3:M$23,M$1,FALSE))</f>
        <v>0</v>
      </c>
      <c r="N14" s="14">
        <f>IF(ISNA(VLOOKUP('W. VaR &amp; Off-Peak Pos By Trader'!$A23,'Import OffPeak'!$A$3:N$23,N$1,FALSE)),0,VLOOKUP('W. VaR &amp; Off-Peak Pos By Trader'!$A23,'Import OffPeak'!$A$3:N$23,N$1,FALSE))</f>
        <v>0</v>
      </c>
      <c r="O14" s="14">
        <f>IF(ISNA(VLOOKUP('W. VaR &amp; Off-Peak Pos By Trader'!$A23,'Import OffPeak'!$A$3:O$23,O$1,FALSE)),0,VLOOKUP('W. VaR &amp; Off-Peak Pos By Trader'!$A23,'Import OffPeak'!$A$3:O$23,O$1,FALSE))</f>
        <v>0</v>
      </c>
      <c r="P14" s="14">
        <f>IF(ISNA(VLOOKUP('W. VaR &amp; Off-Peak Pos By Trader'!$A23,'Import OffPeak'!$A$3:P$23,P$1,FALSE)),0,VLOOKUP('W. VaR &amp; Off-Peak Pos By Trader'!$A23,'Import OffPeak'!$A$3:P$23,P$1,FALSE))</f>
        <v>0</v>
      </c>
      <c r="Q14" s="14">
        <f>IF(ISNA(VLOOKUP('W. VaR &amp; Off-Peak Pos By Trader'!$A23,'Import OffPeak'!$A$3:Q$23,Q$1,FALSE)),0,VLOOKUP('W. VaR &amp; Off-Peak Pos By Trader'!$A23,'Import OffPeak'!$A$3:Q$23,Q$1,FALSE))</f>
        <v>0</v>
      </c>
      <c r="R14" s="14">
        <f>IF(ISNA(VLOOKUP('W. VaR &amp; Off-Peak Pos By Trader'!$A23,'Import OffPeak'!$A$3:R$23,R$1,FALSE)),0,VLOOKUP('W. VaR &amp; Off-Peak Pos By Trader'!$A23,'Import OffPeak'!$A$3:R$23,R$1,FALSE))</f>
        <v>0</v>
      </c>
      <c r="S14" s="14">
        <f>IF(ISNA(VLOOKUP('W. VaR &amp; Off-Peak Pos By Trader'!$A23,'Import OffPeak'!$A$3:S$23,S$1,FALSE)),0,VLOOKUP('W. VaR &amp; Off-Peak Pos By Trader'!$A23,'Import OffPeak'!$A$3:S$23,S$1,FALSE))</f>
        <v>0</v>
      </c>
      <c r="T14" s="14">
        <f>IF(ISNA(VLOOKUP('W. VaR &amp; Off-Peak Pos By Trader'!$A23,'Import OffPeak'!$A$3:T$23,T$1,FALSE)),0,VLOOKUP('W. VaR &amp; Off-Peak Pos By Trader'!$A23,'Import OffPeak'!$A$3:T$23,T$1,FALSE))</f>
        <v>0</v>
      </c>
      <c r="U14" s="14">
        <f>IF(ISNA(VLOOKUP('W. VaR &amp; Off-Peak Pos By Trader'!$A23,'Import OffPeak'!$A$3:U$23,U$1,FALSE)),0,VLOOKUP('W. VaR &amp; Off-Peak Pos By Trader'!$A23,'Import OffPeak'!$A$3:U$23,U$1,FALSE))</f>
        <v>0</v>
      </c>
      <c r="V14" s="14">
        <f>IF(ISNA(VLOOKUP('W. VaR &amp; Off-Peak Pos By Trader'!$A23,'Import OffPeak'!$A$3:V$23,V$1,FALSE)),0,VLOOKUP('W. VaR &amp; Off-Peak Pos By Trader'!$A23,'Import OffPeak'!$A$3:V$23,V$1,FALSE))</f>
        <v>0</v>
      </c>
      <c r="W14" s="14">
        <f>IF(ISNA(VLOOKUP('W. VaR &amp; Off-Peak Pos By Trader'!$A23,'Import OffPeak'!$A$3:W$23,W$1,FALSE)),0,VLOOKUP('W. VaR &amp; Off-Peak Pos By Trader'!$A23,'Import OffPeak'!$A$3:W$23,W$1,FALSE))</f>
        <v>0</v>
      </c>
      <c r="X14" s="14">
        <f>IF(ISNA(VLOOKUP('W. VaR &amp; Off-Peak Pos By Trader'!$A23,'Import OffPeak'!$A$3:X$23,X$1,FALSE)),0,VLOOKUP('W. VaR &amp; Off-Peak Pos By Trader'!$A23,'Import OffPeak'!$A$3:X$23,X$1,FALSE))</f>
        <v>0</v>
      </c>
      <c r="Y14" s="14">
        <f>IF(ISNA(VLOOKUP('W. VaR &amp; Off-Peak Pos By Trader'!$A23,'Import OffPeak'!$A$3:Y$23,Y$1,FALSE)),0,VLOOKUP('W. VaR &amp; Off-Peak Pos By Trader'!$A23,'Import OffPeak'!$A$3:Y$23,Y$1,FALSE))</f>
        <v>0</v>
      </c>
      <c r="Z14" s="14">
        <f>IF(ISNA(VLOOKUP('W. VaR &amp; Off-Peak Pos By Trader'!$A23,'Import OffPeak'!$A$3:Z$23,Z$1,FALSE)),0,VLOOKUP('W. VaR &amp; Off-Peak Pos By Trader'!$A23,'Import OffPeak'!$A$3:Z$23,Z$1,FALSE))</f>
        <v>0</v>
      </c>
      <c r="AA14" s="14">
        <f>IF(ISNA(VLOOKUP('W. VaR &amp; Off-Peak Pos By Trader'!$A23,'Import OffPeak'!$A$3:AA$23,AA$1,FALSE)),0,VLOOKUP('W. VaR &amp; Off-Peak Pos By Trader'!$A23,'Import OffPeak'!$A$3:AA$23,AA$1,FALSE))</f>
        <v>0</v>
      </c>
      <c r="AB14" s="14">
        <f>IF(ISNA(VLOOKUP('W. VaR &amp; Off-Peak Pos By Trader'!$A23,'Import OffPeak'!$A$3:AB$23,AB$1,FALSE)),0,VLOOKUP('W. VaR &amp; Off-Peak Pos By Trader'!$A23,'Import OffPeak'!$A$3:AB$23,AB$1,FALSE))</f>
        <v>0</v>
      </c>
      <c r="AC14" s="14">
        <f>IF(ISNA(VLOOKUP('W. VaR &amp; Off-Peak Pos By Trader'!$A23,'Import OffPeak'!$A$3:AC$23,AC$1,FALSE)),0,VLOOKUP('W. VaR &amp; Off-Peak Pos By Trader'!$A23,'Import OffPeak'!$A$3:AC$23,AC$1,FALSE))</f>
        <v>0</v>
      </c>
      <c r="AD14" s="14">
        <f>IF(ISNA(VLOOKUP('W. VaR &amp; Off-Peak Pos By Trader'!$A23,'Import OffPeak'!$A$3:AD$23,AD$1,FALSE)),0,VLOOKUP('W. VaR &amp; Off-Peak Pos By Trader'!$A23,'Import OffPeak'!$A$3:AD$23,AD$1,FALSE))</f>
        <v>0</v>
      </c>
      <c r="AE14" s="14">
        <f>IF(ISNA(VLOOKUP('W. VaR &amp; Off-Peak Pos By Trader'!$A23,'Import OffPeak'!$A$3:AE$23,AE$1,FALSE)),0,VLOOKUP('W. VaR &amp; Off-Peak Pos By Trader'!$A23,'Import OffPeak'!$A$3:AE$23,AE$1,FALSE))</f>
        <v>0</v>
      </c>
      <c r="AF14" s="14">
        <f>IF(ISNA(VLOOKUP('W. VaR &amp; Off-Peak Pos By Trader'!$A23,'Import OffPeak'!$A$3:AF$23,AF$1,FALSE)),0,VLOOKUP('W. VaR &amp; Off-Peak Pos By Trader'!$A23,'Import OffPeak'!$A$3:AF$23,AF$1,FALSE))</f>
        <v>0</v>
      </c>
      <c r="AG14" s="14">
        <f>IF(ISNA(VLOOKUP('W. VaR &amp; Off-Peak Pos By Trader'!$A23,'Import OffPeak'!$A$3:AG$23,AG$1,FALSE)),0,VLOOKUP('W. VaR &amp; Off-Peak Pos By Trader'!$A23,'Import OffPeak'!$A$3:AG$23,AG$1,FALSE))</f>
        <v>0</v>
      </c>
      <c r="AH14" s="14">
        <f>IF(ISNA(VLOOKUP('W. VaR &amp; Off-Peak Pos By Trader'!$A23,'Import OffPeak'!$A$3:AH$23,AH$1,FALSE)),0,VLOOKUP('W. VaR &amp; Off-Peak Pos By Trader'!$A23,'Import OffPeak'!$A$3:AH$23,AH$1,FALSE))</f>
        <v>0</v>
      </c>
      <c r="AI14" s="14">
        <f>IF(ISNA(VLOOKUP('W. VaR &amp; Off-Peak Pos By Trader'!$A23,'Import OffPeak'!$A$3:AI$23,AI$1,FALSE)),0,VLOOKUP('W. VaR &amp; Off-Peak Pos By Trader'!$A23,'Import OffPeak'!$A$3:AI$23,AI$1,FALSE))</f>
        <v>0</v>
      </c>
      <c r="AJ14" s="14">
        <f>IF(ISNA(VLOOKUP('W. VaR &amp; Off-Peak Pos By Trader'!$A23,'Import OffPeak'!$A$3:AJ$23,AJ$1,FALSE)),0,VLOOKUP('W. VaR &amp; Off-Peak Pos By Trader'!$A23,'Import OffPeak'!$A$3:AJ$23,AJ$1,FALSE))</f>
        <v>0</v>
      </c>
      <c r="AK14" s="14">
        <f>IF(ISNA(VLOOKUP('W. VaR &amp; Off-Peak Pos By Trader'!$A23,'Import OffPeak'!$A$3:AK$23,AK$1,FALSE)),0,VLOOKUP('W. VaR &amp; Off-Peak Pos By Trader'!$A23,'Import OffPeak'!$A$3:AK$23,AK$1,FALSE))</f>
        <v>0</v>
      </c>
      <c r="AL14" s="14">
        <f>IF(ISNA(VLOOKUP('W. VaR &amp; Off-Peak Pos By Trader'!$A23,'Import OffPeak'!$A$3:AL$23,AL$1,FALSE)),0,VLOOKUP('W. VaR &amp; Off-Peak Pos By Trader'!$A23,'Import OffPeak'!$A$3:AL$23,AL$1,FALSE))</f>
        <v>0</v>
      </c>
      <c r="AM14" s="14">
        <f>IF(ISNA(VLOOKUP('W. VaR &amp; Off-Peak Pos By Trader'!$A23,'Import OffPeak'!$A$3:AM$23,AM$1,FALSE)),0,VLOOKUP('W. VaR &amp; Off-Peak Pos By Trader'!$A23,'Import OffPeak'!$A$3:AM$23,AM$1,FALSE))</f>
        <v>0</v>
      </c>
      <c r="AN14" s="14">
        <f>IF(ISNA(VLOOKUP('W. VaR &amp; Off-Peak Pos By Trader'!$A23,'Import OffPeak'!$A$3:AN$23,AN$1,FALSE)),0,VLOOKUP('W. VaR &amp; Off-Peak Pos By Trader'!$A23,'Import OffPeak'!$A$3:AN$23,AN$1,FALSE))</f>
        <v>0</v>
      </c>
      <c r="AO14" s="14">
        <f>IF(ISNA(VLOOKUP('W. VaR &amp; Off-Peak Pos By Trader'!$A23,'Import OffPeak'!$A$3:AO$23,AO$1,FALSE)),0,VLOOKUP('W. VaR &amp; Off-Peak Pos By Trader'!$A23,'Import OffPeak'!$A$3:AO$23,AO$1,FALSE))</f>
        <v>0</v>
      </c>
      <c r="AP14" s="14">
        <f>IF(ISNA(VLOOKUP('W. VaR &amp; Off-Peak Pos By Trader'!$A23,'Import OffPeak'!$A$3:AP$23,AP$1,FALSE)),0,VLOOKUP('W. VaR &amp; Off-Peak Pos By Trader'!$A23,'Import OffPeak'!$A$3:AP$23,AP$1,FALSE))</f>
        <v>0</v>
      </c>
      <c r="AQ14" s="14">
        <f>IF(ISNA(VLOOKUP('W. VaR &amp; Off-Peak Pos By Trader'!$A23,'Import OffPeak'!$A$3:AQ$23,AQ$1,FALSE)),0,VLOOKUP('W. VaR &amp; Off-Peak Pos By Trader'!$A23,'Import OffPeak'!$A$3:AQ$23,AQ$1,FALSE))</f>
        <v>0</v>
      </c>
      <c r="AR14" s="14">
        <f>IF(ISNA(VLOOKUP('W. VaR &amp; Off-Peak Pos By Trader'!$A23,'Import OffPeak'!$A$3:AR$23,AR$1,FALSE)),0,VLOOKUP('W. VaR &amp; Off-Peak Pos By Trader'!$A23,'Import OffPeak'!$A$3:AR$23,AR$1,FALSE))</f>
        <v>0</v>
      </c>
      <c r="AS14" s="14">
        <f>IF(ISNA(VLOOKUP('W. VaR &amp; Off-Peak Pos By Trader'!$A23,'Import OffPeak'!$A$3:AS$23,AS$1,FALSE)),0,VLOOKUP('W. VaR &amp; Off-Peak Pos By Trader'!$A23,'Import OffPeak'!$A$3:AS$23,AS$1,FALSE))</f>
        <v>0</v>
      </c>
      <c r="AT14" s="14">
        <f>IF(ISNA(VLOOKUP('W. VaR &amp; Off-Peak Pos By Trader'!$A23,'Import OffPeak'!$A$3:AT$23,AT$1,FALSE)),0,VLOOKUP('W. VaR &amp; Off-Peak Pos By Trader'!$A23,'Import OffPeak'!$A$3:AT$23,AT$1,FALSE))</f>
        <v>0</v>
      </c>
      <c r="AU14" s="14">
        <f>IF(ISNA(VLOOKUP('W. VaR &amp; Off-Peak Pos By Trader'!$A23,'Import OffPeak'!$A$3:AU$23,AU$1,FALSE)),0,VLOOKUP('W. VaR &amp; Off-Peak Pos By Trader'!$A23,'Import OffPeak'!$A$3:AU$23,AU$1,FALSE))</f>
        <v>0</v>
      </c>
      <c r="AV14" s="14">
        <f>IF(ISNA(VLOOKUP('W. VaR &amp; Off-Peak Pos By Trader'!$A23,'Import OffPeak'!$A$3:AV$23,AV$1,FALSE)),0,VLOOKUP('W. VaR &amp; Off-Peak Pos By Trader'!$A23,'Import OffPeak'!$A$3:AV$23,AV$1,FALSE))</f>
        <v>0</v>
      </c>
      <c r="AW14" s="14">
        <f>IF(ISNA(VLOOKUP('W. VaR &amp; Off-Peak Pos By Trader'!$A23,'Import OffPeak'!$A$3:AW$23,AW$1,FALSE)),0,VLOOKUP('W. VaR &amp; Off-Peak Pos By Trader'!$A23,'Import OffPeak'!$A$3:AW$23,AW$1,FALSE))</f>
        <v>0</v>
      </c>
      <c r="AX14" s="14">
        <f>IF(ISNA(VLOOKUP('W. VaR &amp; Off-Peak Pos By Trader'!$A23,'Import OffPeak'!$A$3:AX$23,AX$1,FALSE)),0,VLOOKUP('W. VaR &amp; Off-Peak Pos By Trader'!$A23,'Import OffPeak'!$A$3:AX$23,AX$1,FALSE))</f>
        <v>0</v>
      </c>
      <c r="AY14" s="14">
        <f>IF(ISNA(VLOOKUP('W. VaR &amp; Off-Peak Pos By Trader'!$A23,'Import OffPeak'!$A$3:AY$23,AY$1,FALSE)),0,VLOOKUP('W. VaR &amp; Off-Peak Pos By Trader'!$A23,'Import OffPeak'!$A$3:AY$23,AY$1,FALSE))</f>
        <v>0</v>
      </c>
      <c r="AZ14" s="14">
        <f>IF(ISNA(VLOOKUP('W. VaR &amp; Off-Peak Pos By Trader'!$A23,'Import OffPeak'!$A$3:AZ$23,AZ$1,FALSE)),0,VLOOKUP('W. VaR &amp; Off-Peak Pos By Trader'!$A23,'Import OffPeak'!$A$3:AZ$23,AZ$1,FALSE))</f>
        <v>0</v>
      </c>
      <c r="BA14" s="14">
        <f>IF(ISNA(VLOOKUP('W. VaR &amp; Off-Peak Pos By Trader'!$A23,'Import OffPeak'!$A$3:BA$23,BA$1,FALSE)),0,VLOOKUP('W. VaR &amp; Off-Peak Pos By Trader'!$A23,'Import OffPeak'!$A$3:BA$23,BA$1,FALSE))</f>
        <v>0</v>
      </c>
      <c r="BB14" s="14">
        <f>IF(ISNA(VLOOKUP('W. VaR &amp; Off-Peak Pos By Trader'!$A23,'Import OffPeak'!$A$3:BB$23,BB$1,FALSE)),0,VLOOKUP('W. VaR &amp; Off-Peak Pos By Trader'!$A23,'Import OffPeak'!$A$3:BB$23,BB$1,FALSE))</f>
        <v>0</v>
      </c>
      <c r="BC14" s="14">
        <f>IF(ISNA(VLOOKUP('W. VaR &amp; Off-Peak Pos By Trader'!$A23,'Import OffPeak'!$A$3:BC$23,BC$1,FALSE)),0,VLOOKUP('W. VaR &amp; Off-Peak Pos By Trader'!$A23,'Import OffPeak'!$A$3:BC$23,BC$1,FALSE))</f>
        <v>0</v>
      </c>
      <c r="BD14" s="14">
        <f>IF(ISNA(VLOOKUP('W. VaR &amp; Off-Peak Pos By Trader'!$A23,'Import OffPeak'!$A$3:BD$23,BD$1,FALSE)),0,VLOOKUP('W. VaR &amp; Off-Peak Pos By Trader'!$A23,'Import OffPeak'!$A$3:BD$23,BD$1,FALSE))</f>
        <v>0</v>
      </c>
      <c r="BE14" s="14">
        <f>IF(ISNA(VLOOKUP('W. VaR &amp; Off-Peak Pos By Trader'!$A23,'Import OffPeak'!$A$3:BE$23,BE$1,FALSE)),0,VLOOKUP('W. VaR &amp; Off-Peak Pos By Trader'!$A23,'Import OffPeak'!$A$3:BE$23,BE$1,FALSE))</f>
        <v>0</v>
      </c>
      <c r="BF14" s="14">
        <f>IF(ISNA(VLOOKUP('W. VaR &amp; Off-Peak Pos By Trader'!$A23,'Import OffPeak'!$A$3:BF$23,BF$1,FALSE)),0,VLOOKUP('W. VaR &amp; Off-Peak Pos By Trader'!$A23,'Import OffPeak'!$A$3:BF$23,BF$1,FALSE))</f>
        <v>0</v>
      </c>
      <c r="BG14" s="14">
        <f>IF(ISNA(VLOOKUP('W. VaR &amp; Off-Peak Pos By Trader'!$A23,'Import OffPeak'!$A$3:BG$23,BG$1,FALSE)),0,VLOOKUP('W. VaR &amp; Off-Peak Pos By Trader'!$A23,'Import OffPeak'!$A$3:BG$23,BG$1,FALSE))</f>
        <v>0</v>
      </c>
      <c r="BH14" s="14">
        <f>IF(ISNA(VLOOKUP('W. VaR &amp; Off-Peak Pos By Trader'!$A23,'Import OffPeak'!$A$3:BH$23,BH$1,FALSE)),0,VLOOKUP('W. VaR &amp; Off-Peak Pos By Trader'!$A23,'Import OffPeak'!$A$3:BH$23,BH$1,FALSE))</f>
        <v>0</v>
      </c>
      <c r="BI14" s="14">
        <f>IF(ISNA(VLOOKUP('W. VaR &amp; Off-Peak Pos By Trader'!$A23,'Import OffPeak'!$A$3:BI$23,BI$1,FALSE)),0,VLOOKUP('W. VaR &amp; Off-Peak Pos By Trader'!$A23,'Import OffPeak'!$A$3:BI$23,BI$1,FALSE))</f>
        <v>0</v>
      </c>
      <c r="BJ14" s="14">
        <f>IF(ISNA(VLOOKUP('W. VaR &amp; Off-Peak Pos By Trader'!$A23,'Import OffPeak'!$A$3:BJ$23,BJ$1,FALSE)),0,VLOOKUP('W. VaR &amp; Off-Peak Pos By Trader'!$A23,'Import OffPeak'!$A$3:BJ$23,BJ$1,FALSE))</f>
        <v>0</v>
      </c>
      <c r="BK14" s="14">
        <f>IF(ISNA(VLOOKUP('W. VaR &amp; Off-Peak Pos By Trader'!$A23,'Import OffPeak'!$A$3:BK$23,BK$1,FALSE)),0,VLOOKUP('W. VaR &amp; Off-Peak Pos By Trader'!$A23,'Import OffPeak'!$A$3:BK$23,BK$1,FALSE))</f>
        <v>0</v>
      </c>
      <c r="BL14" s="14">
        <f>IF(ISNA(VLOOKUP('W. VaR &amp; Off-Peak Pos By Trader'!$A23,'Import OffPeak'!$A$3:BL$23,BL$1,FALSE)),0,VLOOKUP('W. VaR &amp; Off-Peak Pos By Trader'!$A23,'Import OffPeak'!$A$3:BL$23,BL$1,FALSE))</f>
        <v>0</v>
      </c>
      <c r="BM14" s="14">
        <f>IF(ISNA(VLOOKUP('W. VaR &amp; Off-Peak Pos By Trader'!$A23,'Import OffPeak'!$A$3:BM$23,BM$1,FALSE)),0,VLOOKUP('W. VaR &amp; Off-Peak Pos By Trader'!$A23,'Import OffPeak'!$A$3:BM$23,BM$1,FALSE))</f>
        <v>0</v>
      </c>
      <c r="BN14" s="14">
        <f>IF(ISNA(VLOOKUP('W. VaR &amp; Off-Peak Pos By Trader'!$A23,'Import OffPeak'!$A$3:BN$23,BN$1,FALSE)),0,VLOOKUP('W. VaR &amp; Off-Peak Pos By Trader'!$A23,'Import OffPeak'!$A$3:BN$23,BN$1,FALSE))</f>
        <v>0</v>
      </c>
      <c r="BO14" s="14">
        <f>IF(ISNA(VLOOKUP('W. VaR &amp; Off-Peak Pos By Trader'!$A23,'Import OffPeak'!$A$3:BO$23,BO$1,FALSE)),0,VLOOKUP('W. VaR &amp; Off-Peak Pos By Trader'!$A23,'Import OffPeak'!$A$3:BO$23,BO$1,FALSE))</f>
        <v>0</v>
      </c>
      <c r="BP14" s="14">
        <f>IF(ISNA(VLOOKUP('W. VaR &amp; Off-Peak Pos By Trader'!$A23,'Import OffPeak'!$A$3:BP$23,BP$1,FALSE)),0,VLOOKUP('W. VaR &amp; Off-Peak Pos By Trader'!$A23,'Import OffPeak'!$A$3:BP$23,BP$1,FALSE))</f>
        <v>0</v>
      </c>
      <c r="BQ14" s="14">
        <f>IF(ISNA(VLOOKUP('W. VaR &amp; Off-Peak Pos By Trader'!$A23,'Import OffPeak'!$A$3:BQ$23,BQ$1,FALSE)),0,VLOOKUP('W. VaR &amp; Off-Peak Pos By Trader'!$A23,'Import OffPeak'!$A$3:BQ$23,BQ$1,FALSE))</f>
        <v>0</v>
      </c>
      <c r="BR14" s="14">
        <f>IF(ISNA(VLOOKUP('W. VaR &amp; Off-Peak Pos By Trader'!$A23,'Import OffPeak'!$A$3:BR$23,BR$1,FALSE)),0,VLOOKUP('W. VaR &amp; Off-Peak Pos By Trader'!$A23,'Import OffPeak'!$A$3:BR$23,BR$1,FALSE))</f>
        <v>0</v>
      </c>
      <c r="BS14" s="14">
        <f>IF(ISNA(VLOOKUP('W. VaR &amp; Off-Peak Pos By Trader'!$A23,'Import OffPeak'!$A$3:BS$23,BS$1,FALSE)),0,VLOOKUP('W. VaR &amp; Off-Peak Pos By Trader'!$A23,'Import OffPeak'!$A$3:BS$23,BS$1,FALSE))</f>
        <v>0</v>
      </c>
      <c r="BT14" s="14">
        <f>IF(ISNA(VLOOKUP('W. VaR &amp; Off-Peak Pos By Trader'!$A23,'Import OffPeak'!$A$3:BT$23,BT$1,FALSE)),0,VLOOKUP('W. VaR &amp; Off-Peak Pos By Trader'!$A23,'Import OffPeak'!$A$3:BT$23,BT$1,FALSE))</f>
        <v>0</v>
      </c>
      <c r="BU14" s="14">
        <f>IF(ISNA(VLOOKUP('W. VaR &amp; Off-Peak Pos By Trader'!$A23,'Import OffPeak'!$A$3:BU$23,BU$1,FALSE)),0,VLOOKUP('W. VaR &amp; Off-Peak Pos By Trader'!$A23,'Import OffPeak'!$A$3:BU$23,BU$1,FALSE))</f>
        <v>0</v>
      </c>
      <c r="BV14" s="14">
        <f>IF(ISNA(VLOOKUP('W. VaR &amp; Off-Peak Pos By Trader'!$A23,'Import OffPeak'!$A$3:BV$23,BV$1,FALSE)),0,VLOOKUP('W. VaR &amp; Off-Peak Pos By Trader'!$A23,'Import OffPeak'!$A$3:BV$23,BV$1,FALSE))</f>
        <v>0</v>
      </c>
      <c r="BW14" s="14">
        <f>IF(ISNA(VLOOKUP('W. VaR &amp; Off-Peak Pos By Trader'!$A23,'Import OffPeak'!$A$3:BW$23,BW$1,FALSE)),0,VLOOKUP('W. VaR &amp; Off-Peak Pos By Trader'!$A23,'Import OffPeak'!$A$3:BW$23,BW$1,FALSE))</f>
        <v>0</v>
      </c>
      <c r="BX14" s="14">
        <f>IF(ISNA(VLOOKUP('W. VaR &amp; Off-Peak Pos By Trader'!$A23,'Import OffPeak'!$A$3:BX$23,BX$1,FALSE)),0,VLOOKUP('W. VaR &amp; Off-Peak Pos By Trader'!$A23,'Import OffPeak'!$A$3:BX$23,BX$1,FALSE))</f>
        <v>0</v>
      </c>
      <c r="BY14" s="14">
        <f>IF(ISNA(VLOOKUP('W. VaR &amp; Off-Peak Pos By Trader'!$A23,'Import OffPeak'!$A$3:BY$23,BY$1,FALSE)),0,VLOOKUP('W. VaR &amp; Off-Peak Pos By Trader'!$A23,'Import OffPeak'!$A$3:BY$23,BY$1,FALSE))</f>
        <v>0</v>
      </c>
      <c r="BZ14" s="14">
        <f>IF(ISNA(VLOOKUP('W. VaR &amp; Off-Peak Pos By Trader'!$A23,'Import OffPeak'!$A$3:BZ$23,BZ$1,FALSE)),0,VLOOKUP('W. VaR &amp; Off-Peak Pos By Trader'!$A23,'Import OffPeak'!$A$3:BZ$23,BZ$1,FALSE))</f>
        <v>0</v>
      </c>
      <c r="CA14" s="14">
        <f>IF(ISNA(VLOOKUP('W. VaR &amp; Off-Peak Pos By Trader'!$A23,'Import OffPeak'!$A$3:CA$23,CA$1,FALSE)),0,VLOOKUP('W. VaR &amp; Off-Peak Pos By Trader'!$A23,'Import OffPeak'!$A$3:CA$23,CA$1,FALSE))</f>
        <v>0</v>
      </c>
      <c r="CB14" s="14">
        <f>IF(ISNA(VLOOKUP('W. VaR &amp; Off-Peak Pos By Trader'!$A23,'Import OffPeak'!$A$3:CB$23,CB$1,FALSE)),0,VLOOKUP('W. VaR &amp; Off-Peak Pos By Trader'!$A23,'Import OffPeak'!$A$3:CB$23,CB$1,FALSE))</f>
        <v>0</v>
      </c>
      <c r="CC14" s="14">
        <f>IF(ISNA(VLOOKUP('W. VaR &amp; Off-Peak Pos By Trader'!$A23,'Import OffPeak'!$A$3:CC$23,CC$1,FALSE)),0,VLOOKUP('W. VaR &amp; Off-Peak Pos By Trader'!$A23,'Import OffPeak'!$A$3:CC$23,CC$1,FALSE))</f>
        <v>0</v>
      </c>
      <c r="CD14" s="14">
        <f>IF(ISNA(VLOOKUP('W. VaR &amp; Off-Peak Pos By Trader'!$A23,'Import OffPeak'!$A$3:CD$23,CD$1,FALSE)),0,VLOOKUP('W. VaR &amp; Off-Peak Pos By Trader'!$A23,'Import OffPeak'!$A$3:CD$23,CD$1,FALSE))</f>
        <v>0</v>
      </c>
      <c r="CE14" s="14">
        <f>IF(ISNA(VLOOKUP('W. VaR &amp; Off-Peak Pos By Trader'!$A23,'Import OffPeak'!$A$3:CE$23,CE$1,FALSE)),0,VLOOKUP('W. VaR &amp; Off-Peak Pos By Trader'!$A23,'Import OffPeak'!$A$3:CE$23,CE$1,FALSE))</f>
        <v>0</v>
      </c>
      <c r="CF14" s="14">
        <f>IF(ISNA(VLOOKUP('W. VaR &amp; Off-Peak Pos By Trader'!$A23,'Import OffPeak'!$A$3:CF$23,CF$1,FALSE)),0,VLOOKUP('W. VaR &amp; Off-Peak Pos By Trader'!$A23,'Import OffPeak'!$A$3:CF$23,CF$1,FALSE))</f>
        <v>0</v>
      </c>
      <c r="CG14" s="14">
        <f>IF(ISNA(VLOOKUP('W. VaR &amp; Off-Peak Pos By Trader'!$A23,'Import OffPeak'!$A$3:CG$23,CG$1,FALSE)),0,VLOOKUP('W. VaR &amp; Off-Peak Pos By Trader'!$A23,'Import OffPeak'!$A$3:CG$23,CG$1,FALSE))</f>
        <v>0</v>
      </c>
      <c r="CH14" s="14">
        <f>IF(ISNA(VLOOKUP('W. VaR &amp; Off-Peak Pos By Trader'!$A23,'Import OffPeak'!$A$3:CH$23,CH$1,FALSE)),0,VLOOKUP('W. VaR &amp; Off-Peak Pos By Trader'!$A23,'Import OffPeak'!$A$3:CH$23,CH$1,FALSE))</f>
        <v>0</v>
      </c>
      <c r="CI14" s="14">
        <f>IF(ISNA(VLOOKUP('W. VaR &amp; Off-Peak Pos By Trader'!$A23,'Import OffPeak'!$A$3:CI$23,CI$1,FALSE)),0,VLOOKUP('W. VaR &amp; Off-Peak Pos By Trader'!$A23,'Import OffPeak'!$A$3:CI$23,CI$1,FALSE))</f>
        <v>0</v>
      </c>
      <c r="CJ14" s="14">
        <f>IF(ISNA(VLOOKUP('W. VaR &amp; Off-Peak Pos By Trader'!$A23,'Import OffPeak'!$A$3:CJ$23,CJ$1,FALSE)),0,VLOOKUP('W. VaR &amp; Off-Peak Pos By Trader'!$A23,'Import OffPeak'!$A$3:CJ$23,CJ$1,FALSE))</f>
        <v>0</v>
      </c>
      <c r="CK14" s="14">
        <f>IF(ISNA(VLOOKUP('W. VaR &amp; Off-Peak Pos By Trader'!$A23,'Import OffPeak'!$A$3:CK$23,CK$1,FALSE)),0,VLOOKUP('W. VaR &amp; Off-Peak Pos By Trader'!$A23,'Import OffPeak'!$A$3:CK$23,CK$1,FALSE))</f>
        <v>0</v>
      </c>
      <c r="CL14" s="14">
        <f>IF(ISNA(VLOOKUP('W. VaR &amp; Off-Peak Pos By Trader'!$A23,'Import OffPeak'!$A$3:CL$23,CL$1,FALSE)),0,VLOOKUP('W. VaR &amp; Off-Peak Pos By Trader'!$A23,'Import OffPeak'!$A$3:CL$23,CL$1,FALSE))</f>
        <v>0</v>
      </c>
      <c r="CM14" s="14">
        <f>IF(ISNA(VLOOKUP('W. VaR &amp; Off-Peak Pos By Trader'!$A23,'Import OffPeak'!$A$3:CM$23,CM$1,FALSE)),0,VLOOKUP('W. VaR &amp; Off-Peak Pos By Trader'!$A23,'Import OffPeak'!$A$3:CM$23,CM$1,FALSE))</f>
        <v>0</v>
      </c>
      <c r="CN14" s="14">
        <f>IF(ISNA(VLOOKUP('W. VaR &amp; Off-Peak Pos By Trader'!$A23,'Import OffPeak'!$A$3:CN$23,CN$1,FALSE)),0,VLOOKUP('W. VaR &amp; Off-Peak Pos By Trader'!$A23,'Import OffPeak'!$A$3:CN$23,CN$1,FALSE))</f>
        <v>0</v>
      </c>
      <c r="CO14" s="14">
        <f>IF(ISNA(VLOOKUP('W. VaR &amp; Off-Peak Pos By Trader'!$A23,'Import OffPeak'!$A$3:CO$23,CO$1,FALSE)),0,VLOOKUP('W. VaR &amp; Off-Peak Pos By Trader'!$A23,'Import OffPeak'!$A$3:CO$23,CO$1,FALSE))</f>
        <v>0</v>
      </c>
      <c r="CP14" s="14">
        <f>IF(ISNA(VLOOKUP('W. VaR &amp; Off-Peak Pos By Trader'!$A23,'Import OffPeak'!$A$3:CP$23,CP$1,FALSE)),0,VLOOKUP('W. VaR &amp; Off-Peak Pos By Trader'!$A23,'Import OffPeak'!$A$3:CP$23,CP$1,FALSE))</f>
        <v>0</v>
      </c>
      <c r="CQ14" s="14">
        <f>IF(ISNA(VLOOKUP('W. VaR &amp; Off-Peak Pos By Trader'!$A23,'Import OffPeak'!$A$3:CQ$23,CQ$1,FALSE)),0,VLOOKUP('W. VaR &amp; Off-Peak Pos By Trader'!$A23,'Import OffPeak'!$A$3:CQ$23,CQ$1,FALSE))</f>
        <v>0</v>
      </c>
      <c r="CR14" s="14">
        <f>IF(ISNA(VLOOKUP('W. VaR &amp; Off-Peak Pos By Trader'!$A23,'Import OffPeak'!$A$3:CR$23,CR$1,FALSE)),0,VLOOKUP('W. VaR &amp; Off-Peak Pos By Trader'!$A23,'Import OffPeak'!$A$3:CR$23,CR$1,FALSE))</f>
        <v>0</v>
      </c>
      <c r="CS14" s="14">
        <f>IF(ISNA(VLOOKUP('W. VaR &amp; Off-Peak Pos By Trader'!$A23,'Import OffPeak'!$A$3:CS$23,CS$1,FALSE)),0,VLOOKUP('W. VaR &amp; Off-Peak Pos By Trader'!$A23,'Import OffPeak'!$A$3:CS$23,CS$1,FALSE))</f>
        <v>0</v>
      </c>
      <c r="CT14" s="14">
        <f>IF(ISNA(VLOOKUP('W. VaR &amp; Off-Peak Pos By Trader'!$A23,'Import OffPeak'!$A$3:CT$23,CT$1,FALSE)),0,VLOOKUP('W. VaR &amp; Off-Peak Pos By Trader'!$A23,'Import OffPeak'!$A$3:CT$23,CT$1,FALSE))</f>
        <v>0</v>
      </c>
      <c r="CU14" s="14">
        <f>IF(ISNA(VLOOKUP('W. VaR &amp; Off-Peak Pos By Trader'!$A23,'Import OffPeak'!$A$3:CU$23,CU$1,FALSE)),0,VLOOKUP('W. VaR &amp; Off-Peak Pos By Trader'!$A23,'Import OffPeak'!$A$3:CU$23,CU$1,FALSE))</f>
        <v>0</v>
      </c>
      <c r="CV14" s="14">
        <f>IF(ISNA(VLOOKUP('W. VaR &amp; Off-Peak Pos By Trader'!$A23,'Import OffPeak'!$A$3:CV$23,CV$1,FALSE)),0,VLOOKUP('W. VaR &amp; Off-Peak Pos By Trader'!$A23,'Import OffPeak'!$A$3:CV$23,CV$1,FALSE))</f>
        <v>0</v>
      </c>
      <c r="CW14" s="14">
        <f>IF(ISNA(VLOOKUP('W. VaR &amp; Off-Peak Pos By Trader'!$A23,'Import OffPeak'!$A$3:CW$23,CW$1,FALSE)),0,VLOOKUP('W. VaR &amp; Off-Peak Pos By Trader'!$A23,'Import OffPeak'!$A$3:CW$23,CW$1,FALSE))</f>
        <v>0</v>
      </c>
      <c r="CX14" s="14">
        <f>IF(ISNA(VLOOKUP('W. VaR &amp; Off-Peak Pos By Trader'!$A23,'Import OffPeak'!$A$3:CX$23,CX$1,FALSE)),0,VLOOKUP('W. VaR &amp; Off-Peak Pos By Trader'!$A23,'Import OffPeak'!$A$3:CX$23,CX$1,FALSE))</f>
        <v>0</v>
      </c>
      <c r="CY14" s="14">
        <f>IF(ISNA(VLOOKUP('W. VaR &amp; Off-Peak Pos By Trader'!$A23,'Import OffPeak'!$A$3:CY$23,CY$1,FALSE)),0,VLOOKUP('W. VaR &amp; Off-Peak Pos By Trader'!$A23,'Import OffPeak'!$A$3:CY$23,CY$1,FALSE))</f>
        <v>0</v>
      </c>
      <c r="CZ14" s="14">
        <f>IF(ISNA(VLOOKUP('W. VaR &amp; Off-Peak Pos By Trader'!$A23,'Import OffPeak'!$A$3:CZ$23,CZ$1,FALSE)),0,VLOOKUP('W. VaR &amp; Off-Peak Pos By Trader'!$A23,'Import OffPeak'!$A$3:CZ$23,CZ$1,FALSE))</f>
        <v>0</v>
      </c>
      <c r="DA14" s="14">
        <f>IF(ISNA(VLOOKUP('W. VaR &amp; Off-Peak Pos By Trader'!$A23,'Import OffPeak'!$A$3:DA$23,DA$1,FALSE)),0,VLOOKUP('W. VaR &amp; Off-Peak Pos By Trader'!$A23,'Import OffPeak'!$A$3:DA$23,DA$1,FALSE))</f>
        <v>0</v>
      </c>
      <c r="DB14" s="14">
        <f>IF(ISNA(VLOOKUP('W. VaR &amp; Off-Peak Pos By Trader'!$A23,'Import OffPeak'!$A$3:DB$23,DB$1,FALSE)),0,VLOOKUP('W. VaR &amp; Off-Peak Pos By Trader'!$A23,'Import OffPeak'!$A$3:DB$23,DB$1,FALSE))</f>
        <v>0</v>
      </c>
      <c r="DC14" s="14">
        <f>IF(ISNA(VLOOKUP('W. VaR &amp; Off-Peak Pos By Trader'!$A23,'Import OffPeak'!$A$3:DC$23,DC$1,FALSE)),0,VLOOKUP('W. VaR &amp; Off-Peak Pos By Trader'!$A23,'Import OffPeak'!$A$3:DC$23,DC$1,FALSE))</f>
        <v>0</v>
      </c>
      <c r="DD14" s="14">
        <f>IF(ISNA(VLOOKUP('W. VaR &amp; Off-Peak Pos By Trader'!$A23,'Import OffPeak'!$A$3:DD$23,DD$1,FALSE)),0,VLOOKUP('W. VaR &amp; Off-Peak Pos By Trader'!$A23,'Import OffPeak'!$A$3:DD$23,DD$1,FALSE))</f>
        <v>0</v>
      </c>
      <c r="DE14" s="14">
        <f>IF(ISNA(VLOOKUP('W. VaR &amp; Off-Peak Pos By Trader'!$A23,'Import OffPeak'!$A$3:DE$23,DE$1,FALSE)),0,VLOOKUP('W. VaR &amp; Off-Peak Pos By Trader'!$A23,'Import OffPeak'!$A$3:DE$23,DE$1,FALSE))</f>
        <v>0</v>
      </c>
      <c r="DF14" s="14">
        <f>IF(ISNA(VLOOKUP('W. VaR &amp; Off-Peak Pos By Trader'!$A23,'Import OffPeak'!$A$3:DF$23,DF$1,FALSE)),0,VLOOKUP('W. VaR &amp; Off-Peak Pos By Trader'!$A23,'Import OffPeak'!$A$3:DF$23,DF$1,FALSE))</f>
        <v>0</v>
      </c>
      <c r="DG14" s="14">
        <f>IF(ISNA(VLOOKUP('W. VaR &amp; Off-Peak Pos By Trader'!$A23,'Import OffPeak'!$A$3:DG$23,DG$1,FALSE)),0,VLOOKUP('W. VaR &amp; Off-Peak Pos By Trader'!$A23,'Import OffPeak'!$A$3:DG$23,DG$1,FALSE))</f>
        <v>0</v>
      </c>
      <c r="DH14" s="14">
        <f>IF(ISNA(VLOOKUP('W. VaR &amp; Off-Peak Pos By Trader'!$A23,'Import OffPeak'!$A$3:DH$23,DH$1,FALSE)),0,VLOOKUP('W. VaR &amp; Off-Peak Pos By Trader'!$A23,'Import OffPeak'!$A$3:DH$23,DH$1,FALSE))</f>
        <v>0</v>
      </c>
      <c r="DI14" s="14">
        <f>IF(ISNA(VLOOKUP('W. VaR &amp; Off-Peak Pos By Trader'!$A23,'Import OffPeak'!$A$3:DI$23,DI$1,FALSE)),0,VLOOKUP('W. VaR &amp; Off-Peak Pos By Trader'!$A23,'Import OffPeak'!$A$3:DI$23,DI$1,FALSE))</f>
        <v>0</v>
      </c>
      <c r="DJ14" s="14">
        <f>IF(ISNA(VLOOKUP('W. VaR &amp; Off-Peak Pos By Trader'!$A23,'Import OffPeak'!$A$3:DJ$23,DJ$1,FALSE)),0,VLOOKUP('W. VaR &amp; Off-Peak Pos By Trader'!$A23,'Import OffPeak'!$A$3:DJ$23,DJ$1,FALSE))</f>
        <v>0</v>
      </c>
      <c r="DK14" s="14">
        <f>IF(ISNA(VLOOKUP('W. VaR &amp; Off-Peak Pos By Trader'!$A23,'Import OffPeak'!$A$3:DK$23,DK$1,FALSE)),0,VLOOKUP('W. VaR &amp; Off-Peak Pos By Trader'!$A23,'Import OffPeak'!$A$3:DK$23,DK$1,FALSE))</f>
        <v>0</v>
      </c>
      <c r="DL14" s="14">
        <f>IF(ISNA(VLOOKUP('W. VaR &amp; Off-Peak Pos By Trader'!$A23,'Import OffPeak'!$A$3:DL$23,DL$1,FALSE)),0,VLOOKUP('W. VaR &amp; Off-Peak Pos By Trader'!$A23,'Import OffPeak'!$A$3:DL$23,DL$1,FALSE))</f>
        <v>0</v>
      </c>
      <c r="DM14" s="14">
        <f>IF(ISNA(VLOOKUP('W. VaR &amp; Off-Peak Pos By Trader'!$A23,'Import OffPeak'!$A$3:DM$23,DM$1,FALSE)),0,VLOOKUP('W. VaR &amp; Off-Peak Pos By Trader'!$A23,'Import OffPeak'!$A$3:DM$23,DM$1,FALSE))</f>
        <v>0</v>
      </c>
      <c r="DN14" s="14">
        <f>IF(ISNA(VLOOKUP('W. VaR &amp; Off-Peak Pos By Trader'!$A23,'Import OffPeak'!$A$3:DN$23,DN$1,FALSE)),0,VLOOKUP('W. VaR &amp; Off-Peak Pos By Trader'!$A23,'Import OffPeak'!$A$3:DN$23,DN$1,FALSE))</f>
        <v>0</v>
      </c>
      <c r="DO14" s="14">
        <f>IF(ISNA(VLOOKUP('W. VaR &amp; Off-Peak Pos By Trader'!$A23,'Import OffPeak'!$A$3:DO$23,DO$1,FALSE)),0,VLOOKUP('W. VaR &amp; Off-Peak Pos By Trader'!$A23,'Import OffPeak'!$A$3:DO$23,DO$1,FALSE))</f>
        <v>0</v>
      </c>
      <c r="DP14" s="14">
        <f>IF(ISNA(VLOOKUP('W. VaR &amp; Off-Peak Pos By Trader'!$A23,'Import OffPeak'!$A$3:DP$23,DP$1,FALSE)),0,VLOOKUP('W. VaR &amp; Off-Peak Pos By Trader'!$A23,'Import OffPeak'!$A$3:DP$23,DP$1,FALSE))</f>
        <v>0</v>
      </c>
      <c r="DQ14" s="14">
        <f>IF(ISNA(VLOOKUP('W. VaR &amp; Off-Peak Pos By Trader'!$A23,'Import OffPeak'!$A$3:DQ$23,DQ$1,FALSE)),0,VLOOKUP('W. VaR &amp; Off-Peak Pos By Trader'!$A23,'Import OffPeak'!$A$3:DQ$23,DQ$1,FALSE))</f>
        <v>0</v>
      </c>
      <c r="DR14" s="14">
        <f>IF(ISNA(VLOOKUP('W. VaR &amp; Off-Peak Pos By Trader'!$A23,'Import OffPeak'!$A$3:DR$23,DR$1,FALSE)),0,VLOOKUP('W. VaR &amp; Off-Peak Pos By Trader'!$A23,'Import OffPeak'!$A$3:DR$23,DR$1,FALSE))</f>
        <v>0</v>
      </c>
      <c r="DS14" s="14">
        <f>IF(ISNA(VLOOKUP('W. VaR &amp; Off-Peak Pos By Trader'!$A23,'Import OffPeak'!$A$3:DS$23,DS$1,FALSE)),0,VLOOKUP('W. VaR &amp; Off-Peak Pos By Trader'!$A23,'Import OffPeak'!$A$3:DS$23,DS$1,FALSE))</f>
        <v>0</v>
      </c>
      <c r="DT14" s="14">
        <f>IF(ISNA(VLOOKUP('W. VaR &amp; Off-Peak Pos By Trader'!$A23,'Import OffPeak'!$A$3:DT$23,DT$1,FALSE)),0,VLOOKUP('W. VaR &amp; Off-Peak Pos By Trader'!$A23,'Import OffPeak'!$A$3:DT$23,DT$1,FALSE))</f>
        <v>0</v>
      </c>
      <c r="DU14" s="14">
        <f>IF(ISNA(VLOOKUP('W. VaR &amp; Off-Peak Pos By Trader'!$A23,'Import OffPeak'!$A$3:DU$23,DU$1,FALSE)),0,VLOOKUP('W. VaR &amp; Off-Peak Pos By Trader'!$A23,'Import OffPeak'!$A$3:DU$23,DU$1,FALSE))</f>
        <v>0</v>
      </c>
      <c r="DV14" s="14">
        <f>IF(ISNA(VLOOKUP('W. VaR &amp; Off-Peak Pos By Trader'!$A23,'Import OffPeak'!$A$3:DV$23,DV$1,FALSE)),0,VLOOKUP('W. VaR &amp; Off-Peak Pos By Trader'!$A23,'Import OffPeak'!$A$3:DV$23,DV$1,FALSE))</f>
        <v>0</v>
      </c>
      <c r="DW14" s="14">
        <f>IF(ISNA(VLOOKUP('W. VaR &amp; Off-Peak Pos By Trader'!$A23,'Import OffPeak'!$A$3:DW$23,DW$1,FALSE)),0,VLOOKUP('W. VaR &amp; Off-Peak Pos By Trader'!$A23,'Import OffPeak'!$A$3:DW$23,DW$1,FALSE))</f>
        <v>0</v>
      </c>
      <c r="DX14" s="14">
        <f>IF(ISNA(VLOOKUP('W. VaR &amp; Off-Peak Pos By Trader'!$A23,'Import OffPeak'!$A$3:DX$23,DX$1,FALSE)),0,VLOOKUP('W. VaR &amp; Off-Peak Pos By Trader'!$A23,'Import OffPeak'!$A$3:DX$23,DX$1,FALSE))</f>
        <v>0</v>
      </c>
      <c r="DY14" s="14">
        <f>IF(ISNA(VLOOKUP('W. VaR &amp; Off-Peak Pos By Trader'!$A23,'Import OffPeak'!$A$3:DY$23,DY$1,FALSE)),0,VLOOKUP('W. VaR &amp; Off-Peak Pos By Trader'!$A23,'Import OffPeak'!$A$3:DY$23,DY$1,FALSE))</f>
        <v>0</v>
      </c>
      <c r="DZ14" s="14">
        <f>IF(ISNA(VLOOKUP('W. VaR &amp; Off-Peak Pos By Trader'!$A23,'Import OffPeak'!$A$3:DZ$23,DZ$1,FALSE)),0,VLOOKUP('W. VaR &amp; Off-Peak Pos By Trader'!$A23,'Import OffPeak'!$A$3:DZ$23,DZ$1,FALSE))</f>
        <v>0</v>
      </c>
      <c r="EA14" s="14">
        <f>IF(ISNA(VLOOKUP('W. VaR &amp; Off-Peak Pos By Trader'!$A23,'Import OffPeak'!$A$3:EA$23,EA$1,FALSE)),0,VLOOKUP('W. VaR &amp; Off-Peak Pos By Trader'!$A23,'Import OffPeak'!$A$3:EA$23,EA$1,FALSE))</f>
        <v>0</v>
      </c>
      <c r="EB14" s="14">
        <f>IF(ISNA(VLOOKUP('W. VaR &amp; Off-Peak Pos By Trader'!$A23,'Import OffPeak'!$A$3:EB$23,EB$1,FALSE)),0,VLOOKUP('W. VaR &amp; Off-Peak Pos By Trader'!$A23,'Import OffPeak'!$A$3:EB$23,EB$1,FALSE))</f>
        <v>0</v>
      </c>
      <c r="EC14" s="14">
        <f>IF(ISNA(VLOOKUP('W. VaR &amp; Off-Peak Pos By Trader'!$A23,'Import OffPeak'!$A$3:EC$23,EC$1,FALSE)),0,VLOOKUP('W. VaR &amp; Off-Peak Pos By Trader'!$A23,'Import OffPeak'!$A$3:EC$23,EC$1,FALSE))</f>
        <v>0</v>
      </c>
      <c r="ED14" s="14">
        <f>IF(ISNA(VLOOKUP('W. VaR &amp; Off-Peak Pos By Trader'!$A23,'Import OffPeak'!$A$3:ED$23,ED$1,FALSE)),0,VLOOKUP('W. VaR &amp; Off-Peak Pos By Trader'!$A23,'Import OffPeak'!$A$3:ED$23,ED$1,FALSE))</f>
        <v>0</v>
      </c>
      <c r="EE14" s="14">
        <f>IF(ISNA(VLOOKUP('W. VaR &amp; Off-Peak Pos By Trader'!$A23,'Import OffPeak'!$A$3:EE$23,EE$1,FALSE)),0,VLOOKUP('W. VaR &amp; Off-Peak Pos By Trader'!$A23,'Import OffPeak'!$A$3:EE$23,EE$1,FALSE))</f>
        <v>0</v>
      </c>
      <c r="EF14" s="14">
        <f>IF(ISNA(VLOOKUP('W. VaR &amp; Off-Peak Pos By Trader'!$A23,'Import OffPeak'!$A$3:EF$23,EF$1,FALSE)),0,VLOOKUP('W. VaR &amp; Off-Peak Pos By Trader'!$A23,'Import OffPeak'!$A$3:EF$23,EF$1,FALSE))</f>
        <v>0</v>
      </c>
      <c r="EG14" s="14">
        <f>IF(ISNA(VLOOKUP('W. VaR &amp; Off-Peak Pos By Trader'!$A23,'Import OffPeak'!$A$3:EG$23,EG$1,FALSE)),0,VLOOKUP('W. VaR &amp; Off-Peak Pos By Trader'!$A23,'Import OffPeak'!$A$3:EG$23,EG$1,FALSE))</f>
        <v>0</v>
      </c>
      <c r="EH14" s="14">
        <f>IF(ISNA(VLOOKUP('W. VaR &amp; Off-Peak Pos By Trader'!$A23,'Import OffPeak'!$A$3:EH$23,EH$1,FALSE)),0,VLOOKUP('W. VaR &amp; Off-Peak Pos By Trader'!$A23,'Import OffPeak'!$A$3:EH$23,EH$1,FALSE))</f>
        <v>0</v>
      </c>
      <c r="EI14" s="14">
        <f>IF(ISNA(VLOOKUP('W. VaR &amp; Off-Peak Pos By Trader'!$A23,'Import OffPeak'!$A$3:EI$23,EI$1,FALSE)),0,VLOOKUP('W. VaR &amp; Off-Peak Pos By Trader'!$A23,'Import OffPeak'!$A$3:EI$23,EI$1,FALSE))</f>
        <v>0</v>
      </c>
      <c r="EJ14" s="14">
        <f>IF(ISNA(VLOOKUP('W. VaR &amp; Off-Peak Pos By Trader'!$A23,'Import OffPeak'!$A$3:EJ$23,EJ$1,FALSE)),0,VLOOKUP('W. VaR &amp; Off-Peak Pos By Trader'!$A23,'Import OffPeak'!$A$3:EJ$23,EJ$1,FALSE))</f>
        <v>0</v>
      </c>
      <c r="EK14" s="14">
        <f>IF(ISNA(VLOOKUP('W. VaR &amp; Off-Peak Pos By Trader'!$A23,'Import OffPeak'!$A$3:EK$23,EK$1,FALSE)),0,VLOOKUP('W. VaR &amp; Off-Peak Pos By Trader'!$A23,'Import OffPeak'!$A$3:EK$23,EK$1,FALSE))</f>
        <v>0</v>
      </c>
      <c r="EL14" s="14">
        <f>IF(ISNA(VLOOKUP('W. VaR &amp; Off-Peak Pos By Trader'!$A23,'Import OffPeak'!$A$3:EL$23,EL$1,FALSE)),0,VLOOKUP('W. VaR &amp; Off-Peak Pos By Trader'!$A23,'Import OffPeak'!$A$3:EL$23,EL$1,FALSE))</f>
        <v>0</v>
      </c>
      <c r="EM14" s="14">
        <f>IF(ISNA(VLOOKUP('W. VaR &amp; Off-Peak Pos By Trader'!$A23,'Import OffPeak'!$A$3:EM$23,EM$1,FALSE)),0,VLOOKUP('W. VaR &amp; Off-Peak Pos By Trader'!$A23,'Import OffPeak'!$A$3:EM$23,EM$1,FALSE))</f>
        <v>0</v>
      </c>
      <c r="EN14" s="14">
        <f>IF(ISNA(VLOOKUP('W. VaR &amp; Off-Peak Pos By Trader'!$A23,'Import OffPeak'!$A$3:EN$23,EN$1,FALSE)),0,VLOOKUP('W. VaR &amp; Off-Peak Pos By Trader'!$A23,'Import OffPeak'!$A$3:EN$23,EN$1,FALSE))</f>
        <v>0</v>
      </c>
      <c r="EO14" s="14">
        <f>IF(ISNA(VLOOKUP('W. VaR &amp; Off-Peak Pos By Trader'!$A23,'Import OffPeak'!$A$3:EO$23,EO$1,FALSE)),0,VLOOKUP('W. VaR &amp; Off-Peak Pos By Trader'!$A23,'Import OffPeak'!$A$3:EO$23,EO$1,FALSE))</f>
        <v>0</v>
      </c>
      <c r="EP14" s="14">
        <f>IF(ISNA(VLOOKUP('W. VaR &amp; Off-Peak Pos By Trader'!$A23,'Import OffPeak'!$A$3:EP$23,EP$1,FALSE)),0,VLOOKUP('W. VaR &amp; Off-Peak Pos By Trader'!$A23,'Import OffPeak'!$A$3:EP$23,EP$1,FALSE))</f>
        <v>0</v>
      </c>
      <c r="EQ14" s="14">
        <f>IF(ISNA(VLOOKUP('W. VaR &amp; Off-Peak Pos By Trader'!$A23,'Import OffPeak'!$A$3:EQ$23,EQ$1,FALSE)),0,VLOOKUP('W. VaR &amp; Off-Peak Pos By Trader'!$A23,'Import OffPeak'!$A$3:EQ$23,EQ$1,FALSE))</f>
        <v>0</v>
      </c>
      <c r="ER14" s="14">
        <f>IF(ISNA(VLOOKUP('W. VaR &amp; Off-Peak Pos By Trader'!$A23,'Import OffPeak'!$A$3:ER$23,ER$1,FALSE)),0,VLOOKUP('W. VaR &amp; Off-Peak Pos By Trader'!$A23,'Import OffPeak'!$A$3:ER$23,ER$1,FALSE))</f>
        <v>0</v>
      </c>
      <c r="ES14" s="14">
        <f>IF(ISNA(VLOOKUP('W. VaR &amp; Off-Peak Pos By Trader'!$A23,'Import OffPeak'!$A$3:ES$23,ES$1,FALSE)),0,VLOOKUP('W. VaR &amp; Off-Peak Pos By Trader'!$A23,'Import OffPeak'!$A$3:ES$23,ES$1,FALSE))</f>
        <v>0</v>
      </c>
      <c r="ET14" s="14">
        <f>IF(ISNA(VLOOKUP('W. VaR &amp; Off-Peak Pos By Trader'!$A23,'Import OffPeak'!$A$3:ET$23,ET$1,FALSE)),0,VLOOKUP('W. VaR &amp; Off-Peak Pos By Trader'!$A23,'Import OffPeak'!$A$3:ET$23,ET$1,FALSE))</f>
        <v>0</v>
      </c>
      <c r="EU14" s="14">
        <f>IF(ISNA(VLOOKUP('W. VaR &amp; Off-Peak Pos By Trader'!$A23,'Import OffPeak'!$A$3:EU$23,EU$1,FALSE)),0,VLOOKUP('W. VaR &amp; Off-Peak Pos By Trader'!$A23,'Import OffPeak'!$A$3:EU$23,EU$1,FALSE))</f>
        <v>0</v>
      </c>
      <c r="EV14" s="14">
        <f>IF(ISNA(VLOOKUP('W. VaR &amp; Off-Peak Pos By Trader'!$A23,'Import OffPeak'!$A$3:EV$23,EV$1,FALSE)),0,VLOOKUP('W. VaR &amp; Off-Peak Pos By Trader'!$A23,'Import OffPeak'!$A$3:EV$23,EV$1,FALSE))</f>
        <v>0</v>
      </c>
      <c r="EW14" s="14">
        <f>IF(ISNA(VLOOKUP('W. VaR &amp; Off-Peak Pos By Trader'!$A23,'Import OffPeak'!$A$3:EW$23,EW$1,FALSE)),0,VLOOKUP('W. VaR &amp; Off-Peak Pos By Trader'!$A23,'Import OffPeak'!$A$3:EW$23,EW$1,FALSE))</f>
        <v>0</v>
      </c>
      <c r="EX14" s="14">
        <f>IF(ISNA(VLOOKUP('W. VaR &amp; Off-Peak Pos By Trader'!$A23,'Import OffPeak'!$A$3:EX$23,EX$1,FALSE)),0,VLOOKUP('W. VaR &amp; Off-Peak Pos By Trader'!$A23,'Import OffPeak'!$A$3:EX$23,EX$1,FALSE))</f>
        <v>0</v>
      </c>
      <c r="EY14" s="14">
        <f>IF(ISNA(VLOOKUP('W. VaR &amp; Off-Peak Pos By Trader'!$A23,'Import OffPeak'!$A$3:EY$23,EY$1,FALSE)),0,VLOOKUP('W. VaR &amp; Off-Peak Pos By Trader'!$A23,'Import OffPeak'!$A$3:EY$23,EY$1,FALSE))</f>
        <v>0</v>
      </c>
      <c r="EZ14" s="14">
        <f>IF(ISNA(VLOOKUP('W. VaR &amp; Off-Peak Pos By Trader'!$A23,'Import OffPeak'!$A$3:EZ$23,EZ$1,FALSE)),0,VLOOKUP('W. VaR &amp; Off-Peak Pos By Trader'!$A23,'Import OffPeak'!$A$3:EZ$23,EZ$1,FALSE))</f>
        <v>0</v>
      </c>
      <c r="FA14" s="14">
        <f>IF(ISNA(VLOOKUP('W. VaR &amp; Off-Peak Pos By Trader'!$A23,'Import OffPeak'!$A$3:FA$23,FA$1,FALSE)),0,VLOOKUP('W. VaR &amp; Off-Peak Pos By Trader'!$A23,'Import OffPeak'!$A$3:FA$23,FA$1,FALSE))</f>
        <v>0</v>
      </c>
      <c r="FB14" s="14">
        <f>IF(ISNA(VLOOKUP('W. VaR &amp; Off-Peak Pos By Trader'!$A23,'Import OffPeak'!$A$3:FB$23,FB$1,FALSE)),0,VLOOKUP('W. VaR &amp; Off-Peak Pos By Trader'!$A23,'Import OffPeak'!$A$3:FB$23,FB$1,FALSE))</f>
        <v>0</v>
      </c>
      <c r="FC14" s="14">
        <f>IF(ISNA(VLOOKUP('W. VaR &amp; Off-Peak Pos By Trader'!$A23,'Import OffPeak'!$A$3:FC$23,FC$1,FALSE)),0,VLOOKUP('W. VaR &amp; Off-Peak Pos By Trader'!$A23,'Import OffPeak'!$A$3:FC$23,FC$1,FALSE))</f>
        <v>0</v>
      </c>
      <c r="FD14" s="14">
        <f>IF(ISNA(VLOOKUP('W. VaR &amp; Off-Peak Pos By Trader'!$A23,'Import OffPeak'!$A$3:FD$23,FD$1,FALSE)),0,VLOOKUP('W. VaR &amp; Off-Peak Pos By Trader'!$A23,'Import OffPeak'!$A$3:FD$23,FD$1,FALSE))</f>
        <v>0</v>
      </c>
      <c r="FE14" s="14">
        <f>IF(ISNA(VLOOKUP('W. VaR &amp; Off-Peak Pos By Trader'!$A23,'Import OffPeak'!$A$3:FE$23,FE$1,FALSE)),0,VLOOKUP('W. VaR &amp; Off-Peak Pos By Trader'!$A23,'Import OffPeak'!$A$3:FE$23,FE$1,FALSE))</f>
        <v>0</v>
      </c>
      <c r="FF14" s="14">
        <f>IF(ISNA(VLOOKUP('W. VaR &amp; Off-Peak Pos By Trader'!$A23,'Import OffPeak'!$A$3:FF$23,FF$1,FALSE)),0,VLOOKUP('W. VaR &amp; Off-Peak Pos By Trader'!$A23,'Import OffPeak'!$A$3:FF$23,FF$1,FALSE))</f>
        <v>0</v>
      </c>
      <c r="FG14" s="14">
        <f>IF(ISNA(VLOOKUP('W. VaR &amp; Off-Peak Pos By Trader'!$A23,'Import OffPeak'!$A$3:FG$23,FG$1,FALSE)),0,VLOOKUP('W. VaR &amp; Off-Peak Pos By Trader'!$A23,'Import OffPeak'!$A$3:FG$23,FG$1,FALSE))</f>
        <v>0</v>
      </c>
      <c r="FH14" s="14">
        <f>IF(ISNA(VLOOKUP('W. VaR &amp; Off-Peak Pos By Trader'!$A23,'Import OffPeak'!$A$3:FH$23,FH$1,FALSE)),0,VLOOKUP('W. VaR &amp; Off-Peak Pos By Trader'!$A23,'Import OffPeak'!$A$3:FH$23,FH$1,FALSE))</f>
        <v>0</v>
      </c>
      <c r="FI14" s="14">
        <f>IF(ISNA(VLOOKUP('W. VaR &amp; Off-Peak Pos By Trader'!$A23,'Import OffPeak'!$A$3:FI$23,FI$1,FALSE)),0,VLOOKUP('W. VaR &amp; Off-Peak Pos By Trader'!$A23,'Import OffPeak'!$A$3:FI$23,FI$1,FALSE))</f>
        <v>0</v>
      </c>
      <c r="FJ14" s="14">
        <f>IF(ISNA(VLOOKUP('W. VaR &amp; Off-Peak Pos By Trader'!$A23,'Import OffPeak'!$A$3:FJ$23,FJ$1,FALSE)),0,VLOOKUP('W. VaR &amp; Off-Peak Pos By Trader'!$A23,'Import OffPeak'!$A$3:FJ$23,FJ$1,FALSE))</f>
        <v>0</v>
      </c>
      <c r="FK14" s="14">
        <f>IF(ISNA(VLOOKUP('W. VaR &amp; Off-Peak Pos By Trader'!$A23,'Import OffPeak'!$A$3:FK$23,FK$1,FALSE)),0,VLOOKUP('W. VaR &amp; Off-Peak Pos By Trader'!$A23,'Import OffPeak'!$A$3:FK$23,FK$1,FALSE))</f>
        <v>0</v>
      </c>
      <c r="FL14" s="14">
        <f>IF(ISNA(VLOOKUP('W. VaR &amp; Off-Peak Pos By Trader'!$A23,'Import OffPeak'!$A$3:FL$23,FL$1,FALSE)),0,VLOOKUP('W. VaR &amp; Off-Peak Pos By Trader'!$A23,'Import OffPeak'!$A$3:FL$23,FL$1,FALSE))</f>
        <v>0</v>
      </c>
      <c r="FM14" s="14">
        <f>IF(ISNA(VLOOKUP('W. VaR &amp; Off-Peak Pos By Trader'!$A23,'Import OffPeak'!$A$3:FM$23,FM$1,FALSE)),0,VLOOKUP('W. VaR &amp; Off-Peak Pos By Trader'!$A23,'Import OffPeak'!$A$3:FM$23,FM$1,FALSE))</f>
        <v>0</v>
      </c>
      <c r="FN14" s="14">
        <f>IF(ISNA(VLOOKUP('W. VaR &amp; Off-Peak Pos By Trader'!$A23,'Import OffPeak'!$A$3:FN$23,FN$1,FALSE)),0,VLOOKUP('W. VaR &amp; Off-Peak Pos By Trader'!$A23,'Import OffPeak'!$A$3:FN$23,FN$1,FALSE))</f>
        <v>0</v>
      </c>
      <c r="FO14" s="14">
        <f>IF(ISNA(VLOOKUP('W. VaR &amp; Off-Peak Pos By Trader'!$A23,'Import OffPeak'!$A$3:FO$23,FO$1,FALSE)),0,VLOOKUP('W. VaR &amp; Off-Peak Pos By Trader'!$A23,'Import OffPeak'!$A$3:FO$23,FO$1,FALSE))</f>
        <v>0</v>
      </c>
      <c r="FP14" s="14">
        <f>IF(ISNA(VLOOKUP('W. VaR &amp; Off-Peak Pos By Trader'!$A23,'Import OffPeak'!$A$3:FP$23,FP$1,FALSE)),0,VLOOKUP('W. VaR &amp; Off-Peak Pos By Trader'!$A23,'Import OffPeak'!$A$3:FP$23,FP$1,FALSE))</f>
        <v>0</v>
      </c>
      <c r="FQ14" s="14">
        <f>IF(ISNA(VLOOKUP('W. VaR &amp; Off-Peak Pos By Trader'!$A23,'Import OffPeak'!$A$3:FQ$23,FQ$1,FALSE)),0,VLOOKUP('W. VaR &amp; Off-Peak Pos By Trader'!$A23,'Import OffPeak'!$A$3:FQ$23,FQ$1,FALSE))</f>
        <v>0</v>
      </c>
      <c r="FR14" s="14">
        <f>IF(ISNA(VLOOKUP('W. VaR &amp; Off-Peak Pos By Trader'!$A23,'Import OffPeak'!$A$3:FR$23,FR$1,FALSE)),0,VLOOKUP('W. VaR &amp; Off-Peak Pos By Trader'!$A23,'Import OffPeak'!$A$3:FR$23,FR$1,FALSE))</f>
        <v>0</v>
      </c>
      <c r="FS14" s="14">
        <f>IF(ISNA(VLOOKUP('W. VaR &amp; Off-Peak Pos By Trader'!$A23,'Import OffPeak'!$A$3:FS$23,FS$1,FALSE)),0,VLOOKUP('W. VaR &amp; Off-Peak Pos By Trader'!$A23,'Import OffPeak'!$A$3:FS$23,FS$1,FALSE))</f>
        <v>0</v>
      </c>
      <c r="FT14" s="14">
        <f>IF(ISNA(VLOOKUP('W. VaR &amp; Off-Peak Pos By Trader'!$A23,'Import OffPeak'!$A$3:FT$23,FT$1,FALSE)),0,VLOOKUP('W. VaR &amp; Off-Peak Pos By Trader'!$A23,'Import OffPeak'!$A$3:FT$23,FT$1,FALSE))</f>
        <v>0</v>
      </c>
      <c r="FU14" s="14">
        <f>IF(ISNA(VLOOKUP('W. VaR &amp; Off-Peak Pos By Trader'!$A23,'Import OffPeak'!$A$3:FU$23,FU$1,FALSE)),0,VLOOKUP('W. VaR &amp; Off-Peak Pos By Trader'!$A23,'Import OffPeak'!$A$3:FU$23,FU$1,FALSE))</f>
        <v>0</v>
      </c>
      <c r="FV14">
        <f>IF(ISNA(VLOOKUP('W. VaR &amp; Off-Peak Pos By Trader'!$A23,'Import OffPeak'!$A$3:FV$23,FV$1,FALSE)),0,VLOOKUP('W. VaR &amp; Off-Peak Pos By Trader'!$A23,'Import OffPeak'!$A$3:FV$23,FV$1,FALSE))</f>
        <v>0</v>
      </c>
      <c r="FW14">
        <f>IF(ISNA(VLOOKUP('W. VaR &amp; Off-Peak Pos By Trader'!$A23,'Import OffPeak'!$A$3:FW$23,FW$1,FALSE)),0,VLOOKUP('W. VaR &amp; Off-Peak Pos By Trader'!$A23,'Import OffPeak'!$A$3:FW$23,FW$1,FALSE))</f>
        <v>0</v>
      </c>
      <c r="FX14">
        <f>IF(ISNA(VLOOKUP('W. VaR &amp; Off-Peak Pos By Trader'!$A23,'Import OffPeak'!$A$3:FX$23,FX$1,FALSE)),0,VLOOKUP('W. VaR &amp; Off-Peak Pos By Trader'!$A23,'Import OffPeak'!$A$3:FX$23,FX$1,FALSE))</f>
        <v>0</v>
      </c>
      <c r="FY14">
        <f>IF(ISNA(VLOOKUP('W. VaR &amp; Off-Peak Pos By Trader'!$A23,'Import OffPeak'!$A$3:FY$23,FY$1,FALSE)),0,VLOOKUP('W. VaR &amp; Off-Peak Pos By Trader'!$A23,'Import OffPeak'!$A$3:FY$23,FY$1,FALSE))</f>
        <v>0</v>
      </c>
      <c r="FZ14">
        <f>IF(ISNA(VLOOKUP('W. VaR &amp; Off-Peak Pos By Trader'!$A23,'Import OffPeak'!$A$3:FZ$23,FZ$1,FALSE)),0,VLOOKUP('W. VaR &amp; Off-Peak Pos By Trader'!$A23,'Import OffPeak'!$A$3:FZ$23,FZ$1,FALSE))</f>
        <v>0</v>
      </c>
      <c r="GA14">
        <f>IF(ISNA(VLOOKUP('W. VaR &amp; Off-Peak Pos By Trader'!$A23,'Import OffPeak'!$A$3:GA$23,GA$1,FALSE)),0,VLOOKUP('W. VaR &amp; Off-Peak Pos By Trader'!$A23,'Import OffPeak'!$A$3:GA$23,GA$1,FALSE))</f>
        <v>0</v>
      </c>
      <c r="GB14">
        <f>IF(ISNA(VLOOKUP('W. VaR &amp; Off-Peak Pos By Trader'!$A23,'Import OffPeak'!$A$3:GB$23,GB$1,FALSE)),0,VLOOKUP('W. VaR &amp; Off-Peak Pos By Trader'!$A23,'Import OffPeak'!$A$3:GB$23,GB$1,FALSE))</f>
        <v>0</v>
      </c>
      <c r="GC14">
        <f>IF(ISNA(VLOOKUP('W. VaR &amp; Off-Peak Pos By Trader'!$A23,'Import OffPeak'!$A$3:GC$23,GC$1,FALSE)),0,VLOOKUP('W. VaR &amp; Off-Peak Pos By Trader'!$A23,'Import OffPeak'!$A$3:GC$23,GC$1,FALSE))</f>
        <v>0</v>
      </c>
      <c r="GD14">
        <f>IF(ISNA(VLOOKUP('W. VaR &amp; Off-Peak Pos By Trader'!$A23,'Import OffPeak'!$A$3:GD$23,GD$1,FALSE)),0,VLOOKUP('W. VaR &amp; Off-Peak Pos By Trader'!$A23,'Import OffPeak'!$A$3:GD$23,GD$1,FALSE))</f>
        <v>0</v>
      </c>
      <c r="GE14">
        <f>IF(ISNA(VLOOKUP('W. VaR &amp; Off-Peak Pos By Trader'!$A23,'Import OffPeak'!$A$3:GE$23,GE$1,FALSE)),0,VLOOKUP('W. VaR &amp; Off-Peak Pos By Trader'!$A23,'Import OffPeak'!$A$3:GE$23,GE$1,FALSE))</f>
        <v>0</v>
      </c>
      <c r="GF14">
        <f>IF(ISNA(VLOOKUP('W. VaR &amp; Off-Peak Pos By Trader'!$A23,'Import OffPeak'!$A$3:GF$23,GF$1,FALSE)),0,VLOOKUP('W. VaR &amp; Off-Peak Pos By Trader'!$A23,'Import OffPeak'!$A$3:GF$23,GF$1,FALSE))</f>
        <v>0</v>
      </c>
      <c r="GG14">
        <f>IF(ISNA(VLOOKUP('W. VaR &amp; Off-Peak Pos By Trader'!$A23,'Import OffPeak'!$A$3:GG$23,GG$1,FALSE)),0,VLOOKUP('W. VaR &amp; Off-Peak Pos By Trader'!$A23,'Import OffPeak'!$A$3:GG$23,GG$1,FALSE))</f>
        <v>0</v>
      </c>
      <c r="GH14">
        <f>IF(ISNA(VLOOKUP('W. VaR &amp; Off-Peak Pos By Trader'!$A23,'Import OffPeak'!$A$3:GH$23,GH$1,FALSE)),0,VLOOKUP('W. VaR &amp; Off-Peak Pos By Trader'!$A23,'Import OffPeak'!$A$3:GH$23,GH$1,FALSE))</f>
        <v>0</v>
      </c>
      <c r="GI14">
        <f>IF(ISNA(VLOOKUP('W. VaR &amp; Off-Peak Pos By Trader'!$A23,'Import OffPeak'!$A$3:GI$23,GI$1,FALSE)),0,VLOOKUP('W. VaR &amp; Off-Peak Pos By Trader'!$A23,'Import OffPeak'!$A$3:GI$23,GI$1,FALSE))</f>
        <v>0</v>
      </c>
      <c r="GJ14">
        <f>IF(ISNA(VLOOKUP('W. VaR &amp; Off-Peak Pos By Trader'!$A23,'Import OffPeak'!$A$3:GJ$23,GJ$1,FALSE)),0,VLOOKUP('W. VaR &amp; Off-Peak Pos By Trader'!$A23,'Import OffPeak'!$A$3:GJ$23,GJ$1,FALSE))</f>
        <v>0</v>
      </c>
      <c r="GK14">
        <f>IF(ISNA(VLOOKUP('W. VaR &amp; Off-Peak Pos By Trader'!$A23,'Import OffPeak'!$A$3:GK$23,GK$1,FALSE)),0,VLOOKUP('W. VaR &amp; Off-Peak Pos By Trader'!$A23,'Import OffPeak'!$A$3:GK$23,GK$1,FALSE))</f>
        <v>0</v>
      </c>
      <c r="GL14">
        <f>IF(ISNA(VLOOKUP('W. VaR &amp; Off-Peak Pos By Trader'!$A23,'Import OffPeak'!$A$3:GL$23,GL$1,FALSE)),0,VLOOKUP('W. VaR &amp; Off-Peak Pos By Trader'!$A23,'Import OffPeak'!$A$3:GL$23,GL$1,FALSE))</f>
        <v>0</v>
      </c>
      <c r="GM14">
        <f>IF(ISNA(VLOOKUP('W. VaR &amp; Off-Peak Pos By Trader'!$A23,'Import OffPeak'!$A$3:GM$23,GM$1,FALSE)),0,VLOOKUP('W. VaR &amp; Off-Peak Pos By Trader'!$A23,'Import OffPeak'!$A$3:GM$23,GM$1,FALSE))</f>
        <v>0</v>
      </c>
      <c r="GN14">
        <f>IF(ISNA(VLOOKUP('W. VaR &amp; Off-Peak Pos By Trader'!$A23,'Import OffPeak'!$A$3:GN$23,GN$1,FALSE)),0,VLOOKUP('W. VaR &amp; Off-Peak Pos By Trader'!$A23,'Import OffPeak'!$A$3:GN$23,GN$1,FALSE))</f>
        <v>0</v>
      </c>
      <c r="GO14">
        <f>IF(ISNA(VLOOKUP('W. VaR &amp; Off-Peak Pos By Trader'!$A23,'Import OffPeak'!$A$3:GO$23,GO$1,FALSE)),0,VLOOKUP('W. VaR &amp; Off-Peak Pos By Trader'!$A23,'Import OffPeak'!$A$3:GO$23,GO$1,FALSE))</f>
        <v>0</v>
      </c>
      <c r="GP14">
        <f>IF(ISNA(VLOOKUP('W. VaR &amp; Off-Peak Pos By Trader'!$A23,'Import OffPeak'!$A$3:GP$23,GP$1,FALSE)),0,VLOOKUP('W. VaR &amp; Off-Peak Pos By Trader'!$A23,'Import OffPeak'!$A$3:GP$23,GP$1,FALSE))</f>
        <v>0</v>
      </c>
      <c r="GQ14">
        <f>IF(ISNA(VLOOKUP('W. VaR &amp; Off-Peak Pos By Trader'!$A23,'Import OffPeak'!$A$3:GQ$23,GQ$1,FALSE)),0,VLOOKUP('W. VaR &amp; Off-Peak Pos By Trader'!$A23,'Import OffPeak'!$A$3:GQ$23,GQ$1,FALSE))</f>
        <v>0</v>
      </c>
      <c r="GR14">
        <f>IF(ISNA(VLOOKUP('W. VaR &amp; Off-Peak Pos By Trader'!$A23,'Import OffPeak'!$A$3:GR$23,GR$1,FALSE)),0,VLOOKUP('W. VaR &amp; Off-Peak Pos By Trader'!$A23,'Import OffPeak'!$A$3:GR$23,GR$1,FALSE))</f>
        <v>0</v>
      </c>
      <c r="GS14">
        <f>IF(ISNA(VLOOKUP('W. VaR &amp; Off-Peak Pos By Trader'!$A23,'Import OffPeak'!$A$3:GS$23,GS$1,FALSE)),0,VLOOKUP('W. VaR &amp; Off-Peak Pos By Trader'!$A23,'Import OffPeak'!$A$3:GS$23,GS$1,FALSE))</f>
        <v>0</v>
      </c>
      <c r="GT14">
        <f>IF(ISNA(VLOOKUP('W. VaR &amp; Off-Peak Pos By Trader'!$A23,'Import OffPeak'!$A$3:GT$23,GT$1,FALSE)),0,VLOOKUP('W. VaR &amp; Off-Peak Pos By Trader'!$A23,'Import OffPeak'!$A$3:GT$23,GT$1,FALSE))</f>
        <v>0</v>
      </c>
      <c r="GU14">
        <f>IF(ISNA(VLOOKUP('W. VaR &amp; Off-Peak Pos By Trader'!$A23,'Import OffPeak'!$A$3:GU$23,GU$1,FALSE)),0,VLOOKUP('W. VaR &amp; Off-Peak Pos By Trader'!$A23,'Import OffPeak'!$A$3:GU$23,GU$1,FALSE))</f>
        <v>0</v>
      </c>
      <c r="GV14">
        <f>IF(ISNA(VLOOKUP('W. VaR &amp; Off-Peak Pos By Trader'!$A23,'Import OffPeak'!$A$3:GV$23,GV$1,FALSE)),0,VLOOKUP('W. VaR &amp; Off-Peak Pos By Trader'!$A23,'Import OffPeak'!$A$3:GV$23,GV$1,FALSE))</f>
        <v>0</v>
      </c>
      <c r="GW14">
        <f>IF(ISNA(VLOOKUP('W. VaR &amp; Off-Peak Pos By Trader'!$A23,'Import OffPeak'!$A$3:GW$23,GW$1,FALSE)),0,VLOOKUP('W. VaR &amp; Off-Peak Pos By Trader'!$A23,'Import OffPeak'!$A$3:GW$23,GW$1,FALSE))</f>
        <v>0</v>
      </c>
      <c r="GX14">
        <f>IF(ISNA(VLOOKUP('W. VaR &amp; Off-Peak Pos By Trader'!$A23,'Import OffPeak'!$A$3:GX$23,GX$1,FALSE)),0,VLOOKUP('W. VaR &amp; Off-Peak Pos By Trader'!$A23,'Import OffPeak'!$A$3:GX$23,GX$1,FALSE))</f>
        <v>0</v>
      </c>
      <c r="GY14">
        <f>IF(ISNA(VLOOKUP('W. VaR &amp; Off-Peak Pos By Trader'!$A23,'Import OffPeak'!$A$3:GY$23,GY$1,FALSE)),0,VLOOKUP('W. VaR &amp; Off-Peak Pos By Trader'!$A23,'Import OffPeak'!$A$3:GY$23,GY$1,FALSE))</f>
        <v>0</v>
      </c>
      <c r="GZ14">
        <f>IF(ISNA(VLOOKUP('W. VaR &amp; Off-Peak Pos By Trader'!$A23,'Import OffPeak'!$A$3:GZ$23,GZ$1,FALSE)),0,VLOOKUP('W. VaR &amp; Off-Peak Pos By Trader'!$A23,'Import OffPeak'!$A$3:GZ$23,GZ$1,FALSE))</f>
        <v>0</v>
      </c>
      <c r="HA14">
        <f>IF(ISNA(VLOOKUP('W. VaR &amp; Off-Peak Pos By Trader'!$A23,'Import OffPeak'!$A$3:HA$23,HA$1,FALSE)),0,VLOOKUP('W. VaR &amp; Off-Peak Pos By Trader'!$A23,'Import OffPeak'!$A$3:HA$23,HA$1,FALSE))</f>
        <v>0</v>
      </c>
      <c r="HB14">
        <f>IF(ISNA(VLOOKUP('W. VaR &amp; Off-Peak Pos By Trader'!$A23,'Import OffPeak'!$A$3:HB$23,HB$1,FALSE)),0,VLOOKUP('W. VaR &amp; Off-Peak Pos By Trader'!$A23,'Import OffPeak'!$A$3:HB$23,HB$1,FALSE))</f>
        <v>0</v>
      </c>
      <c r="HC14">
        <f>IF(ISNA(VLOOKUP('W. VaR &amp; Off-Peak Pos By Trader'!$A23,'Import OffPeak'!$A$3:HC$23,HC$1,FALSE)),0,VLOOKUP('W. VaR &amp; Off-Peak Pos By Trader'!$A23,'Import OffPeak'!$A$3:HC$23,HC$1,FALSE))</f>
        <v>0</v>
      </c>
      <c r="HD14">
        <f>IF(ISNA(VLOOKUP('W. VaR &amp; Off-Peak Pos By Trader'!$A23,'Import OffPeak'!$A$3:HD$23,HD$1,FALSE)),0,VLOOKUP('W. VaR &amp; Off-Peak Pos By Trader'!$A23,'Import OffPeak'!$A$3:HD$23,HD$1,FALSE))</f>
        <v>0</v>
      </c>
      <c r="HE14">
        <f>IF(ISNA(VLOOKUP('W. VaR &amp; Off-Peak Pos By Trader'!$A23,'Import OffPeak'!$A$3:HE$23,HE$1,FALSE)),0,VLOOKUP('W. VaR &amp; Off-Peak Pos By Trader'!$A23,'Import OffPeak'!$A$3:HE$23,HE$1,FALSE))</f>
        <v>0</v>
      </c>
      <c r="HF14">
        <f>IF(ISNA(VLOOKUP('W. VaR &amp; Off-Peak Pos By Trader'!$A23,'Import OffPeak'!$A$3:HF$23,HF$1,FALSE)),0,VLOOKUP('W. VaR &amp; Off-Peak Pos By Trader'!$A23,'Import OffPeak'!$A$3:HF$23,HF$1,FALSE))</f>
        <v>0</v>
      </c>
      <c r="HG14">
        <f>IF(ISNA(VLOOKUP('W. VaR &amp; Off-Peak Pos By Trader'!$A23,'Import OffPeak'!$A$3:HG$23,HG$1,FALSE)),0,VLOOKUP('W. VaR &amp; Off-Peak Pos By Trader'!$A23,'Import OffPeak'!$A$3:HG$23,HG$1,FALSE))</f>
        <v>0</v>
      </c>
      <c r="HH14">
        <f>IF(ISNA(VLOOKUP('W. VaR &amp; Off-Peak Pos By Trader'!$A23,'Import OffPeak'!$A$3:HH$23,HH$1,FALSE)),0,VLOOKUP('W. VaR &amp; Off-Peak Pos By Trader'!$A23,'Import OffPeak'!$A$3:HH$23,HH$1,FALSE))</f>
        <v>0</v>
      </c>
      <c r="HI14">
        <f>IF(ISNA(VLOOKUP('W. VaR &amp; Off-Peak Pos By Trader'!$A23,'Import OffPeak'!$A$3:HI$23,HI$1,FALSE)),0,VLOOKUP('W. VaR &amp; Off-Peak Pos By Trader'!$A23,'Import OffPeak'!$A$3:HI$23,HI$1,FALSE))</f>
        <v>0</v>
      </c>
      <c r="HJ14">
        <f>IF(ISNA(VLOOKUP('W. VaR &amp; Off-Peak Pos By Trader'!$A23,'Import OffPeak'!$A$3:HJ$23,HJ$1,FALSE)),0,VLOOKUP('W. VaR &amp; Off-Peak Pos By Trader'!$A23,'Import OffPeak'!$A$3:HJ$23,HJ$1,FALSE))</f>
        <v>0</v>
      </c>
      <c r="HK14">
        <f>IF(ISNA(VLOOKUP('W. VaR &amp; Off-Peak Pos By Trader'!$A23,'Import OffPeak'!$A$3:HK$23,HK$1,FALSE)),0,VLOOKUP('W. VaR &amp; Off-Peak Pos By Trader'!$A23,'Import OffPeak'!$A$3:HK$23,HK$1,FALSE))</f>
        <v>0</v>
      </c>
      <c r="HL14">
        <f>IF(ISNA(VLOOKUP('W. VaR &amp; Off-Peak Pos By Trader'!$A23,'Import OffPeak'!$A$3:HL$23,HL$1,FALSE)),0,VLOOKUP('W. VaR &amp; Off-Peak Pos By Trader'!$A23,'Import OffPeak'!$A$3:HL$23,HL$1,FALSE))</f>
        <v>0</v>
      </c>
      <c r="HM14">
        <f>IF(ISNA(VLOOKUP('W. VaR &amp; Off-Peak Pos By Trader'!$A23,'Import OffPeak'!$A$3:HM$23,HM$1,FALSE)),0,VLOOKUP('W. VaR &amp; Off-Peak Pos By Trader'!$A23,'Import OffPeak'!$A$3:HM$23,HM$1,FALSE))</f>
        <v>0</v>
      </c>
      <c r="HN14">
        <f>IF(ISNA(VLOOKUP('W. VaR &amp; Off-Peak Pos By Trader'!$A23,'Import OffPeak'!$A$3:HN$23,HN$1,FALSE)),0,VLOOKUP('W. VaR &amp; Off-Peak Pos By Trader'!$A23,'Import OffPeak'!$A$3:HN$23,HN$1,FALSE))</f>
        <v>0</v>
      </c>
      <c r="HO14">
        <f>IF(ISNA(VLOOKUP('W. VaR &amp; Off-Peak Pos By Trader'!$A23,'Import OffPeak'!$A$3:HO$23,HO$1,FALSE)),0,VLOOKUP('W. VaR &amp; Off-Peak Pos By Trader'!$A23,'Import OffPeak'!$A$3:HO$23,HO$1,FALSE))</f>
        <v>0</v>
      </c>
      <c r="HP14">
        <f>IF(ISNA(VLOOKUP('W. VaR &amp; Off-Peak Pos By Trader'!$A23,'Import OffPeak'!$A$3:HP$23,HP$1,FALSE)),0,VLOOKUP('W. VaR &amp; Off-Peak Pos By Trader'!$A23,'Import OffPeak'!$A$3:HP$23,HP$1,FALSE))</f>
        <v>0</v>
      </c>
      <c r="HQ14">
        <f>IF(ISNA(VLOOKUP('W. VaR &amp; Off-Peak Pos By Trader'!$A23,'Import OffPeak'!$A$3:HQ$23,HQ$1,FALSE)),0,VLOOKUP('W. VaR &amp; Off-Peak Pos By Trader'!$A23,'Import OffPeak'!$A$3:HQ$23,HQ$1,FALSE))</f>
        <v>0</v>
      </c>
      <c r="HR14">
        <f>IF(ISNA(VLOOKUP('W. VaR &amp; Off-Peak Pos By Trader'!$A23,'Import OffPeak'!$A$3:HR$23,HR$1,FALSE)),0,VLOOKUP('W. VaR &amp; Off-Peak Pos By Trader'!$A23,'Import OffPeak'!$A$3:HR$23,HR$1,FALSE))</f>
        <v>0</v>
      </c>
      <c r="HS14">
        <f>IF(ISNA(VLOOKUP('W. VaR &amp; Off-Peak Pos By Trader'!$A23,'Import OffPeak'!$A$3:HS$23,HS$1,FALSE)),0,VLOOKUP('W. VaR &amp; Off-Peak Pos By Trader'!$A23,'Import OffPeak'!$A$3:HS$23,HS$1,FALSE))</f>
        <v>0</v>
      </c>
      <c r="HT14">
        <f>IF(ISNA(VLOOKUP('W. VaR &amp; Off-Peak Pos By Trader'!$A23,'Import OffPeak'!$A$3:HT$23,HT$1,FALSE)),0,VLOOKUP('W. VaR &amp; Off-Peak Pos By Trader'!$A23,'Import OffPeak'!$A$3:HT$23,HT$1,FALSE))</f>
        <v>0</v>
      </c>
      <c r="HU14">
        <f>IF(ISNA(VLOOKUP('W. VaR &amp; Off-Peak Pos By Trader'!$A23,'Import OffPeak'!$A$3:HU$23,HU$1,FALSE)),0,VLOOKUP('W. VaR &amp; Off-Peak Pos By Trader'!$A23,'Import OffPeak'!$A$3:HU$23,HU$1,FALSE))</f>
        <v>0</v>
      </c>
      <c r="HV14">
        <f>IF(ISNA(VLOOKUP('W. VaR &amp; Off-Peak Pos By Trader'!$A23,'Import OffPeak'!$A$3:HV$23,HV$1,FALSE)),0,VLOOKUP('W. VaR &amp; Off-Peak Pos By Trader'!$A23,'Import OffPeak'!$A$3:HV$23,HV$1,FALSE))</f>
        <v>0</v>
      </c>
      <c r="HW14">
        <f>IF(ISNA(VLOOKUP('W. VaR &amp; Off-Peak Pos By Trader'!$A23,'Import OffPeak'!$A$3:HW$23,HW$1,FALSE)),0,VLOOKUP('W. VaR &amp; Off-Peak Pos By Trader'!$A23,'Import OffPeak'!$A$3:HW$23,HW$1,FALSE))</f>
        <v>0</v>
      </c>
      <c r="HX14">
        <f>IF(ISNA(VLOOKUP('W. VaR &amp; Off-Peak Pos By Trader'!$A23,'Import OffPeak'!$A$3:HX$23,HX$1,FALSE)),0,VLOOKUP('W. VaR &amp; Off-Peak Pos By Trader'!$A23,'Import OffPeak'!$A$3:HX$23,HX$1,FALSE))</f>
        <v>0</v>
      </c>
      <c r="HY14">
        <f>IF(ISNA(VLOOKUP('W. VaR &amp; Off-Peak Pos By Trader'!$A23,'Import OffPeak'!$A$3:HY$23,HY$1,FALSE)),0,VLOOKUP('W. VaR &amp; Off-Peak Pos By Trader'!$A23,'Import OffPeak'!$A$3:HY$23,HY$1,FALSE))</f>
        <v>0</v>
      </c>
      <c r="HZ14">
        <f>IF(ISNA(VLOOKUP('W. VaR &amp; Off-Peak Pos By Trader'!$A23,'Import OffPeak'!$A$3:HZ$23,HZ$1,FALSE)),0,VLOOKUP('W. VaR &amp; Off-Peak Pos By Trader'!$A23,'Import OffPeak'!$A$3:HZ$23,HZ$1,FALSE))</f>
        <v>0</v>
      </c>
      <c r="IA14">
        <f>IF(ISNA(VLOOKUP('W. VaR &amp; Off-Peak Pos By Trader'!$A23,'Import OffPeak'!$A$3:IA$23,IA$1,FALSE)),0,VLOOKUP('W. VaR &amp; Off-Peak Pos By Trader'!$A23,'Import OffPeak'!$A$3:IA$23,IA$1,FALSE))</f>
        <v>0</v>
      </c>
      <c r="IB14">
        <f>IF(ISNA(VLOOKUP('W. VaR &amp; Off-Peak Pos By Trader'!$A23,'Import OffPeak'!$A$3:IB$23,IB$1,FALSE)),0,VLOOKUP('W. VaR &amp; Off-Peak Pos By Trader'!$A23,'Import OffPeak'!$A$3:IB$23,IB$1,FALSE))</f>
        <v>0</v>
      </c>
      <c r="IC14">
        <f>IF(ISNA(VLOOKUP('W. VaR &amp; Off-Peak Pos By Trader'!$A23,'Import OffPeak'!$A$3:IC$23,IC$1,FALSE)),0,VLOOKUP('W. VaR &amp; Off-Peak Pos By Trader'!$A23,'Import OffPeak'!$A$3:IC$23,IC$1,FALSE))</f>
        <v>0</v>
      </c>
    </row>
    <row r="15" spans="1:243">
      <c r="A15" s="20" t="s">
        <v>46</v>
      </c>
      <c r="B15" s="14">
        <f>IF(ISNA(VLOOKUP('W. VaR &amp; Off-Peak Pos By Trader'!$A24,'Import OffPeak'!$A$3:B$23,B$1,FALSE)),0,VLOOKUP('W. VaR &amp; Off-Peak Pos By Trader'!$A24,'Import OffPeak'!$A$3:B$23,B$1,FALSE))</f>
        <v>0</v>
      </c>
      <c r="C15" s="14">
        <f>IF(ISNA(VLOOKUP('W. VaR &amp; Off-Peak Pos By Trader'!$A24,'Import OffPeak'!$A$3:C$23,C$1,FALSE)),0,VLOOKUP('W. VaR &amp; Off-Peak Pos By Trader'!$A24,'Import OffPeak'!$A$3:C$23,C$1,FALSE))</f>
        <v>0</v>
      </c>
      <c r="D15" s="14">
        <f>IF(ISNA(VLOOKUP('W. VaR &amp; Off-Peak Pos By Trader'!$A24,'Import OffPeak'!$A$3:D$23,D$1,FALSE)),0,VLOOKUP('W. VaR &amp; Off-Peak Pos By Trader'!$A24,'Import OffPeak'!$A$3:D$23,D$1,FALSE))</f>
        <v>0</v>
      </c>
      <c r="E15" s="14">
        <f>IF(ISNA(VLOOKUP('W. VaR &amp; Off-Peak Pos By Trader'!$A24,'Import OffPeak'!$A$3:E$23,E$1,FALSE)),0,VLOOKUP('W. VaR &amp; Off-Peak Pos By Trader'!$A24,'Import OffPeak'!$A$3:E$23,E$1,FALSE))</f>
        <v>0</v>
      </c>
      <c r="F15" s="14">
        <f>IF(ISNA(VLOOKUP('W. VaR &amp; Off-Peak Pos By Trader'!$A24,'Import OffPeak'!$A$3:F$23,F$1,FALSE)),0,VLOOKUP('W. VaR &amp; Off-Peak Pos By Trader'!$A24,'Import OffPeak'!$A$3:F$23,F$1,FALSE))</f>
        <v>0</v>
      </c>
      <c r="G15" s="14">
        <f>IF(ISNA(VLOOKUP('W. VaR &amp; Off-Peak Pos By Trader'!$A24,'Import OffPeak'!$A$3:G$23,G$1,FALSE)),0,VLOOKUP('W. VaR &amp; Off-Peak Pos By Trader'!$A24,'Import OffPeak'!$A$3:G$23,G$1,FALSE))</f>
        <v>0</v>
      </c>
      <c r="H15" s="14">
        <f>IF(ISNA(VLOOKUP('W. VaR &amp; Off-Peak Pos By Trader'!$A24,'Import OffPeak'!$A$3:H$23,H$1,FALSE)),0,VLOOKUP('W. VaR &amp; Off-Peak Pos By Trader'!$A24,'Import OffPeak'!$A$3:H$23,H$1,FALSE))</f>
        <v>0</v>
      </c>
      <c r="I15" s="14">
        <f>IF(ISNA(VLOOKUP('W. VaR &amp; Off-Peak Pos By Trader'!$A24,'Import OffPeak'!$A$3:I$23,I$1,FALSE)),0,VLOOKUP('W. VaR &amp; Off-Peak Pos By Trader'!$A24,'Import OffPeak'!$A$3:I$23,I$1,FALSE))</f>
        <v>0</v>
      </c>
      <c r="J15" s="14">
        <f>IF(ISNA(VLOOKUP('W. VaR &amp; Off-Peak Pos By Trader'!$A24,'Import OffPeak'!$A$3:J$23,J$1,FALSE)),0,VLOOKUP('W. VaR &amp; Off-Peak Pos By Trader'!$A24,'Import OffPeak'!$A$3:J$23,J$1,FALSE))</f>
        <v>0</v>
      </c>
      <c r="K15" s="14">
        <f>IF(ISNA(VLOOKUP('W. VaR &amp; Off-Peak Pos By Trader'!$A24,'Import OffPeak'!$A$3:K$23,K$1,FALSE)),0,VLOOKUP('W. VaR &amp; Off-Peak Pos By Trader'!$A24,'Import OffPeak'!$A$3:K$23,K$1,FALSE))</f>
        <v>0</v>
      </c>
      <c r="L15" s="14">
        <f>IF(ISNA(VLOOKUP('W. VaR &amp; Off-Peak Pos By Trader'!$A24,'Import OffPeak'!$A$3:L$23,L$1,FALSE)),0,VLOOKUP('W. VaR &amp; Off-Peak Pos By Trader'!$A24,'Import OffPeak'!$A$3:L$23,L$1,FALSE))</f>
        <v>0</v>
      </c>
      <c r="M15" s="14">
        <f>IF(ISNA(VLOOKUP('W. VaR &amp; Off-Peak Pos By Trader'!$A24,'Import OffPeak'!$A$3:M$23,M$1,FALSE)),0,VLOOKUP('W. VaR &amp; Off-Peak Pos By Trader'!$A24,'Import OffPeak'!$A$3:M$23,M$1,FALSE))</f>
        <v>0</v>
      </c>
      <c r="N15" s="14">
        <f>IF(ISNA(VLOOKUP('W. VaR &amp; Off-Peak Pos By Trader'!$A24,'Import OffPeak'!$A$3:N$23,N$1,FALSE)),0,VLOOKUP('W. VaR &amp; Off-Peak Pos By Trader'!$A24,'Import OffPeak'!$A$3:N$23,N$1,FALSE))</f>
        <v>0</v>
      </c>
      <c r="O15" s="14">
        <f>IF(ISNA(VLOOKUP('W. VaR &amp; Off-Peak Pos By Trader'!$A24,'Import OffPeak'!$A$3:O$23,O$1,FALSE)),0,VLOOKUP('W. VaR &amp; Off-Peak Pos By Trader'!$A24,'Import OffPeak'!$A$3:O$23,O$1,FALSE))</f>
        <v>0</v>
      </c>
      <c r="P15" s="14">
        <f>IF(ISNA(VLOOKUP('W. VaR &amp; Off-Peak Pos By Trader'!$A24,'Import OffPeak'!$A$3:P$23,P$1,FALSE)),0,VLOOKUP('W. VaR &amp; Off-Peak Pos By Trader'!$A24,'Import OffPeak'!$A$3:P$23,P$1,FALSE))</f>
        <v>0</v>
      </c>
      <c r="Q15" s="14">
        <f>IF(ISNA(VLOOKUP('W. VaR &amp; Off-Peak Pos By Trader'!$A24,'Import OffPeak'!$A$3:Q$23,Q$1,FALSE)),0,VLOOKUP('W. VaR &amp; Off-Peak Pos By Trader'!$A24,'Import OffPeak'!$A$3:Q$23,Q$1,FALSE))</f>
        <v>0</v>
      </c>
      <c r="R15" s="14">
        <f>IF(ISNA(VLOOKUP('W. VaR &amp; Off-Peak Pos By Trader'!$A24,'Import OffPeak'!$A$3:R$23,R$1,FALSE)),0,VLOOKUP('W. VaR &amp; Off-Peak Pos By Trader'!$A24,'Import OffPeak'!$A$3:R$23,R$1,FALSE))</f>
        <v>0</v>
      </c>
      <c r="S15" s="14">
        <f>IF(ISNA(VLOOKUP('W. VaR &amp; Off-Peak Pos By Trader'!$A24,'Import OffPeak'!$A$3:S$23,S$1,FALSE)),0,VLOOKUP('W. VaR &amp; Off-Peak Pos By Trader'!$A24,'Import OffPeak'!$A$3:S$23,S$1,FALSE))</f>
        <v>0</v>
      </c>
      <c r="T15" s="14">
        <f>IF(ISNA(VLOOKUP('W. VaR &amp; Off-Peak Pos By Trader'!$A24,'Import OffPeak'!$A$3:T$23,T$1,FALSE)),0,VLOOKUP('W. VaR &amp; Off-Peak Pos By Trader'!$A24,'Import OffPeak'!$A$3:T$23,T$1,FALSE))</f>
        <v>0</v>
      </c>
      <c r="U15" s="14">
        <f>IF(ISNA(VLOOKUP('W. VaR &amp; Off-Peak Pos By Trader'!$A24,'Import OffPeak'!$A$3:U$23,U$1,FALSE)),0,VLOOKUP('W. VaR &amp; Off-Peak Pos By Trader'!$A24,'Import OffPeak'!$A$3:U$23,U$1,FALSE))</f>
        <v>0</v>
      </c>
      <c r="V15" s="14">
        <f>IF(ISNA(VLOOKUP('W. VaR &amp; Off-Peak Pos By Trader'!$A24,'Import OffPeak'!$A$3:V$23,V$1,FALSE)),0,VLOOKUP('W. VaR &amp; Off-Peak Pos By Trader'!$A24,'Import OffPeak'!$A$3:V$23,V$1,FALSE))</f>
        <v>0</v>
      </c>
      <c r="W15" s="14">
        <f>IF(ISNA(VLOOKUP('W. VaR &amp; Off-Peak Pos By Trader'!$A24,'Import OffPeak'!$A$3:W$23,W$1,FALSE)),0,VLOOKUP('W. VaR &amp; Off-Peak Pos By Trader'!$A24,'Import OffPeak'!$A$3:W$23,W$1,FALSE))</f>
        <v>0</v>
      </c>
      <c r="X15" s="14">
        <f>IF(ISNA(VLOOKUP('W. VaR &amp; Off-Peak Pos By Trader'!$A24,'Import OffPeak'!$A$3:X$23,X$1,FALSE)),0,VLOOKUP('W. VaR &amp; Off-Peak Pos By Trader'!$A24,'Import OffPeak'!$A$3:X$23,X$1,FALSE))</f>
        <v>0</v>
      </c>
      <c r="Y15" s="14">
        <f>IF(ISNA(VLOOKUP('W. VaR &amp; Off-Peak Pos By Trader'!$A24,'Import OffPeak'!$A$3:Y$23,Y$1,FALSE)),0,VLOOKUP('W. VaR &amp; Off-Peak Pos By Trader'!$A24,'Import OffPeak'!$A$3:Y$23,Y$1,FALSE))</f>
        <v>0</v>
      </c>
      <c r="Z15" s="14">
        <f>IF(ISNA(VLOOKUP('W. VaR &amp; Off-Peak Pos By Trader'!$A24,'Import OffPeak'!$A$3:Z$23,Z$1,FALSE)),0,VLOOKUP('W. VaR &amp; Off-Peak Pos By Trader'!$A24,'Import OffPeak'!$A$3:Z$23,Z$1,FALSE))</f>
        <v>0</v>
      </c>
      <c r="AA15" s="14">
        <f>IF(ISNA(VLOOKUP('W. VaR &amp; Off-Peak Pos By Trader'!$A24,'Import OffPeak'!$A$3:AA$23,AA$1,FALSE)),0,VLOOKUP('W. VaR &amp; Off-Peak Pos By Trader'!$A24,'Import OffPeak'!$A$3:AA$23,AA$1,FALSE))</f>
        <v>0</v>
      </c>
      <c r="AB15" s="14">
        <f>IF(ISNA(VLOOKUP('W. VaR &amp; Off-Peak Pos By Trader'!$A24,'Import OffPeak'!$A$3:AB$23,AB$1,FALSE)),0,VLOOKUP('W. VaR &amp; Off-Peak Pos By Trader'!$A24,'Import OffPeak'!$A$3:AB$23,AB$1,FALSE))</f>
        <v>0</v>
      </c>
      <c r="AC15" s="14">
        <f>IF(ISNA(VLOOKUP('W. VaR &amp; Off-Peak Pos By Trader'!$A24,'Import OffPeak'!$A$3:AC$23,AC$1,FALSE)),0,VLOOKUP('W. VaR &amp; Off-Peak Pos By Trader'!$A24,'Import OffPeak'!$A$3:AC$23,AC$1,FALSE))</f>
        <v>0</v>
      </c>
      <c r="AD15" s="14">
        <f>IF(ISNA(VLOOKUP('W. VaR &amp; Off-Peak Pos By Trader'!$A24,'Import OffPeak'!$A$3:AD$23,AD$1,FALSE)),0,VLOOKUP('W. VaR &amp; Off-Peak Pos By Trader'!$A24,'Import OffPeak'!$A$3:AD$23,AD$1,FALSE))</f>
        <v>0</v>
      </c>
      <c r="AE15" s="14">
        <f>IF(ISNA(VLOOKUP('W. VaR &amp; Off-Peak Pos By Trader'!$A24,'Import OffPeak'!$A$3:AE$23,AE$1,FALSE)),0,VLOOKUP('W. VaR &amp; Off-Peak Pos By Trader'!$A24,'Import OffPeak'!$A$3:AE$23,AE$1,FALSE))</f>
        <v>0</v>
      </c>
      <c r="AF15" s="14">
        <f>IF(ISNA(VLOOKUP('W. VaR &amp; Off-Peak Pos By Trader'!$A24,'Import OffPeak'!$A$3:AF$23,AF$1,FALSE)),0,VLOOKUP('W. VaR &amp; Off-Peak Pos By Trader'!$A24,'Import OffPeak'!$A$3:AF$23,AF$1,FALSE))</f>
        <v>0</v>
      </c>
      <c r="AG15" s="14">
        <f>IF(ISNA(VLOOKUP('W. VaR &amp; Off-Peak Pos By Trader'!$A24,'Import OffPeak'!$A$3:AG$23,AG$1,FALSE)),0,VLOOKUP('W. VaR &amp; Off-Peak Pos By Trader'!$A24,'Import OffPeak'!$A$3:AG$23,AG$1,FALSE))</f>
        <v>0</v>
      </c>
      <c r="AH15" s="14">
        <f>IF(ISNA(VLOOKUP('W. VaR &amp; Off-Peak Pos By Trader'!$A24,'Import OffPeak'!$A$3:AH$23,AH$1,FALSE)),0,VLOOKUP('W. VaR &amp; Off-Peak Pos By Trader'!$A24,'Import OffPeak'!$A$3:AH$23,AH$1,FALSE))</f>
        <v>0</v>
      </c>
      <c r="AI15" s="14">
        <f>IF(ISNA(VLOOKUP('W. VaR &amp; Off-Peak Pos By Trader'!$A24,'Import OffPeak'!$A$3:AI$23,AI$1,FALSE)),0,VLOOKUP('W. VaR &amp; Off-Peak Pos By Trader'!$A24,'Import OffPeak'!$A$3:AI$23,AI$1,FALSE))</f>
        <v>0</v>
      </c>
      <c r="AJ15" s="14">
        <f>IF(ISNA(VLOOKUP('W. VaR &amp; Off-Peak Pos By Trader'!$A24,'Import OffPeak'!$A$3:AJ$23,AJ$1,FALSE)),0,VLOOKUP('W. VaR &amp; Off-Peak Pos By Trader'!$A24,'Import OffPeak'!$A$3:AJ$23,AJ$1,FALSE))</f>
        <v>0</v>
      </c>
      <c r="AK15" s="14">
        <f>IF(ISNA(VLOOKUP('W. VaR &amp; Off-Peak Pos By Trader'!$A24,'Import OffPeak'!$A$3:AK$23,AK$1,FALSE)),0,VLOOKUP('W. VaR &amp; Off-Peak Pos By Trader'!$A24,'Import OffPeak'!$A$3:AK$23,AK$1,FALSE))</f>
        <v>0</v>
      </c>
      <c r="AL15" s="14">
        <f>IF(ISNA(VLOOKUP('W. VaR &amp; Off-Peak Pos By Trader'!$A24,'Import OffPeak'!$A$3:AL$23,AL$1,FALSE)),0,VLOOKUP('W. VaR &amp; Off-Peak Pos By Trader'!$A24,'Import OffPeak'!$A$3:AL$23,AL$1,FALSE))</f>
        <v>0</v>
      </c>
      <c r="AM15" s="14">
        <f>IF(ISNA(VLOOKUP('W. VaR &amp; Off-Peak Pos By Trader'!$A24,'Import OffPeak'!$A$3:AM$23,AM$1,FALSE)),0,VLOOKUP('W. VaR &amp; Off-Peak Pos By Trader'!$A24,'Import OffPeak'!$A$3:AM$23,AM$1,FALSE))</f>
        <v>0</v>
      </c>
      <c r="AN15" s="14">
        <f>IF(ISNA(VLOOKUP('W. VaR &amp; Off-Peak Pos By Trader'!$A24,'Import OffPeak'!$A$3:AN$23,AN$1,FALSE)),0,VLOOKUP('W. VaR &amp; Off-Peak Pos By Trader'!$A24,'Import OffPeak'!$A$3:AN$23,AN$1,FALSE))</f>
        <v>0</v>
      </c>
      <c r="AO15" s="14">
        <f>IF(ISNA(VLOOKUP('W. VaR &amp; Off-Peak Pos By Trader'!$A24,'Import OffPeak'!$A$3:AO$23,AO$1,FALSE)),0,VLOOKUP('W. VaR &amp; Off-Peak Pos By Trader'!$A24,'Import OffPeak'!$A$3:AO$23,AO$1,FALSE))</f>
        <v>0</v>
      </c>
      <c r="AP15" s="14">
        <f>IF(ISNA(VLOOKUP('W. VaR &amp; Off-Peak Pos By Trader'!$A24,'Import OffPeak'!$A$3:AP$23,AP$1,FALSE)),0,VLOOKUP('W. VaR &amp; Off-Peak Pos By Trader'!$A24,'Import OffPeak'!$A$3:AP$23,AP$1,FALSE))</f>
        <v>0</v>
      </c>
      <c r="AQ15" s="14">
        <f>IF(ISNA(VLOOKUP('W. VaR &amp; Off-Peak Pos By Trader'!$A24,'Import OffPeak'!$A$3:AQ$23,AQ$1,FALSE)),0,VLOOKUP('W. VaR &amp; Off-Peak Pos By Trader'!$A24,'Import OffPeak'!$A$3:AQ$23,AQ$1,FALSE))</f>
        <v>0</v>
      </c>
      <c r="AR15" s="14">
        <f>IF(ISNA(VLOOKUP('W. VaR &amp; Off-Peak Pos By Trader'!$A24,'Import OffPeak'!$A$3:AR$23,AR$1,FALSE)),0,VLOOKUP('W. VaR &amp; Off-Peak Pos By Trader'!$A24,'Import OffPeak'!$A$3:AR$23,AR$1,FALSE))</f>
        <v>0</v>
      </c>
      <c r="AS15" s="14">
        <f>IF(ISNA(VLOOKUP('W. VaR &amp; Off-Peak Pos By Trader'!$A24,'Import OffPeak'!$A$3:AS$23,AS$1,FALSE)),0,VLOOKUP('W. VaR &amp; Off-Peak Pos By Trader'!$A24,'Import OffPeak'!$A$3:AS$23,AS$1,FALSE))</f>
        <v>0</v>
      </c>
      <c r="AT15" s="14">
        <f>IF(ISNA(VLOOKUP('W. VaR &amp; Off-Peak Pos By Trader'!$A24,'Import OffPeak'!$A$3:AT$23,AT$1,FALSE)),0,VLOOKUP('W. VaR &amp; Off-Peak Pos By Trader'!$A24,'Import OffPeak'!$A$3:AT$23,AT$1,FALSE))</f>
        <v>0</v>
      </c>
      <c r="AU15" s="14">
        <f>IF(ISNA(VLOOKUP('W. VaR &amp; Off-Peak Pos By Trader'!$A24,'Import OffPeak'!$A$3:AU$23,AU$1,FALSE)),0,VLOOKUP('W. VaR &amp; Off-Peak Pos By Trader'!$A24,'Import OffPeak'!$A$3:AU$23,AU$1,FALSE))</f>
        <v>0</v>
      </c>
      <c r="AV15" s="14">
        <f>IF(ISNA(VLOOKUP('W. VaR &amp; Off-Peak Pos By Trader'!$A24,'Import OffPeak'!$A$3:AV$23,AV$1,FALSE)),0,VLOOKUP('W. VaR &amp; Off-Peak Pos By Trader'!$A24,'Import OffPeak'!$A$3:AV$23,AV$1,FALSE))</f>
        <v>0</v>
      </c>
      <c r="AW15" s="14">
        <f>IF(ISNA(VLOOKUP('W. VaR &amp; Off-Peak Pos By Trader'!$A24,'Import OffPeak'!$A$3:AW$23,AW$1,FALSE)),0,VLOOKUP('W. VaR &amp; Off-Peak Pos By Trader'!$A24,'Import OffPeak'!$A$3:AW$23,AW$1,FALSE))</f>
        <v>0</v>
      </c>
      <c r="AX15" s="14">
        <f>IF(ISNA(VLOOKUP('W. VaR &amp; Off-Peak Pos By Trader'!$A24,'Import OffPeak'!$A$3:AX$23,AX$1,FALSE)),0,VLOOKUP('W. VaR &amp; Off-Peak Pos By Trader'!$A24,'Import OffPeak'!$A$3:AX$23,AX$1,FALSE))</f>
        <v>0</v>
      </c>
      <c r="AY15" s="14">
        <f>IF(ISNA(VLOOKUP('W. VaR &amp; Off-Peak Pos By Trader'!$A24,'Import OffPeak'!$A$3:AY$23,AY$1,FALSE)),0,VLOOKUP('W. VaR &amp; Off-Peak Pos By Trader'!$A24,'Import OffPeak'!$A$3:AY$23,AY$1,FALSE))</f>
        <v>0</v>
      </c>
      <c r="AZ15" s="14">
        <f>IF(ISNA(VLOOKUP('W. VaR &amp; Off-Peak Pos By Trader'!$A24,'Import OffPeak'!$A$3:AZ$23,AZ$1,FALSE)),0,VLOOKUP('W. VaR &amp; Off-Peak Pos By Trader'!$A24,'Import OffPeak'!$A$3:AZ$23,AZ$1,FALSE))</f>
        <v>0</v>
      </c>
      <c r="BA15" s="14">
        <f>IF(ISNA(VLOOKUP('W. VaR &amp; Off-Peak Pos By Trader'!$A24,'Import OffPeak'!$A$3:BA$23,BA$1,FALSE)),0,VLOOKUP('W. VaR &amp; Off-Peak Pos By Trader'!$A24,'Import OffPeak'!$A$3:BA$23,BA$1,FALSE))</f>
        <v>0</v>
      </c>
      <c r="BB15" s="14">
        <f>IF(ISNA(VLOOKUP('W. VaR &amp; Off-Peak Pos By Trader'!$A24,'Import OffPeak'!$A$3:BB$23,BB$1,FALSE)),0,VLOOKUP('W. VaR &amp; Off-Peak Pos By Trader'!$A24,'Import OffPeak'!$A$3:BB$23,BB$1,FALSE))</f>
        <v>0</v>
      </c>
      <c r="BC15" s="14">
        <f>IF(ISNA(VLOOKUP('W. VaR &amp; Off-Peak Pos By Trader'!$A24,'Import OffPeak'!$A$3:BC$23,BC$1,FALSE)),0,VLOOKUP('W. VaR &amp; Off-Peak Pos By Trader'!$A24,'Import OffPeak'!$A$3:BC$23,BC$1,FALSE))</f>
        <v>0</v>
      </c>
      <c r="BD15" s="14">
        <f>IF(ISNA(VLOOKUP('W. VaR &amp; Off-Peak Pos By Trader'!$A24,'Import OffPeak'!$A$3:BD$23,BD$1,FALSE)),0,VLOOKUP('W. VaR &amp; Off-Peak Pos By Trader'!$A24,'Import OffPeak'!$A$3:BD$23,BD$1,FALSE))</f>
        <v>0</v>
      </c>
      <c r="BE15" s="14">
        <f>IF(ISNA(VLOOKUP('W. VaR &amp; Off-Peak Pos By Trader'!$A24,'Import OffPeak'!$A$3:BE$23,BE$1,FALSE)),0,VLOOKUP('W. VaR &amp; Off-Peak Pos By Trader'!$A24,'Import OffPeak'!$A$3:BE$23,BE$1,FALSE))</f>
        <v>0</v>
      </c>
      <c r="BF15" s="14">
        <f>IF(ISNA(VLOOKUP('W. VaR &amp; Off-Peak Pos By Trader'!$A24,'Import OffPeak'!$A$3:BF$23,BF$1,FALSE)),0,VLOOKUP('W. VaR &amp; Off-Peak Pos By Trader'!$A24,'Import OffPeak'!$A$3:BF$23,BF$1,FALSE))</f>
        <v>0</v>
      </c>
      <c r="BG15" s="14">
        <f>IF(ISNA(VLOOKUP('W. VaR &amp; Off-Peak Pos By Trader'!$A24,'Import OffPeak'!$A$3:BG$23,BG$1,FALSE)),0,VLOOKUP('W. VaR &amp; Off-Peak Pos By Trader'!$A24,'Import OffPeak'!$A$3:BG$23,BG$1,FALSE))</f>
        <v>0</v>
      </c>
      <c r="BH15" s="14">
        <f>IF(ISNA(VLOOKUP('W. VaR &amp; Off-Peak Pos By Trader'!$A24,'Import OffPeak'!$A$3:BH$23,BH$1,FALSE)),0,VLOOKUP('W. VaR &amp; Off-Peak Pos By Trader'!$A24,'Import OffPeak'!$A$3:BH$23,BH$1,FALSE))</f>
        <v>0</v>
      </c>
      <c r="BI15" s="14">
        <f>IF(ISNA(VLOOKUP('W. VaR &amp; Off-Peak Pos By Trader'!$A24,'Import OffPeak'!$A$3:BI$23,BI$1,FALSE)),0,VLOOKUP('W. VaR &amp; Off-Peak Pos By Trader'!$A24,'Import OffPeak'!$A$3:BI$23,BI$1,FALSE))</f>
        <v>0</v>
      </c>
      <c r="BJ15" s="14">
        <f>IF(ISNA(VLOOKUP('W. VaR &amp; Off-Peak Pos By Trader'!$A24,'Import OffPeak'!$A$3:BJ$23,BJ$1,FALSE)),0,VLOOKUP('W. VaR &amp; Off-Peak Pos By Trader'!$A24,'Import OffPeak'!$A$3:BJ$23,BJ$1,FALSE))</f>
        <v>0</v>
      </c>
      <c r="BK15" s="14">
        <f>IF(ISNA(VLOOKUP('W. VaR &amp; Off-Peak Pos By Trader'!$A24,'Import OffPeak'!$A$3:BK$23,BK$1,FALSE)),0,VLOOKUP('W. VaR &amp; Off-Peak Pos By Trader'!$A24,'Import OffPeak'!$A$3:BK$23,BK$1,FALSE))</f>
        <v>0</v>
      </c>
      <c r="BL15" s="14">
        <f>IF(ISNA(VLOOKUP('W. VaR &amp; Off-Peak Pos By Trader'!$A24,'Import OffPeak'!$A$3:BL$23,BL$1,FALSE)),0,VLOOKUP('W. VaR &amp; Off-Peak Pos By Trader'!$A24,'Import OffPeak'!$A$3:BL$23,BL$1,FALSE))</f>
        <v>0</v>
      </c>
      <c r="BM15" s="14">
        <f>IF(ISNA(VLOOKUP('W. VaR &amp; Off-Peak Pos By Trader'!$A24,'Import OffPeak'!$A$3:BM$23,BM$1,FALSE)),0,VLOOKUP('W. VaR &amp; Off-Peak Pos By Trader'!$A24,'Import OffPeak'!$A$3:BM$23,BM$1,FALSE))</f>
        <v>0</v>
      </c>
      <c r="BN15" s="14">
        <f>IF(ISNA(VLOOKUP('W. VaR &amp; Off-Peak Pos By Trader'!$A24,'Import OffPeak'!$A$3:BN$23,BN$1,FALSE)),0,VLOOKUP('W. VaR &amp; Off-Peak Pos By Trader'!$A24,'Import OffPeak'!$A$3:BN$23,BN$1,FALSE))</f>
        <v>0</v>
      </c>
      <c r="BO15" s="14">
        <f>IF(ISNA(VLOOKUP('W. VaR &amp; Off-Peak Pos By Trader'!$A24,'Import OffPeak'!$A$3:BO$23,BO$1,FALSE)),0,VLOOKUP('W. VaR &amp; Off-Peak Pos By Trader'!$A24,'Import OffPeak'!$A$3:BO$23,BO$1,FALSE))</f>
        <v>0</v>
      </c>
      <c r="BP15" s="14">
        <f>IF(ISNA(VLOOKUP('W. VaR &amp; Off-Peak Pos By Trader'!$A24,'Import OffPeak'!$A$3:BP$23,BP$1,FALSE)),0,VLOOKUP('W. VaR &amp; Off-Peak Pos By Trader'!$A24,'Import OffPeak'!$A$3:BP$23,BP$1,FALSE))</f>
        <v>0</v>
      </c>
      <c r="BQ15" s="14">
        <f>IF(ISNA(VLOOKUP('W. VaR &amp; Off-Peak Pos By Trader'!$A24,'Import OffPeak'!$A$3:BQ$23,BQ$1,FALSE)),0,VLOOKUP('W. VaR &amp; Off-Peak Pos By Trader'!$A24,'Import OffPeak'!$A$3:BQ$23,BQ$1,FALSE))</f>
        <v>0</v>
      </c>
      <c r="BR15" s="14">
        <f>IF(ISNA(VLOOKUP('W. VaR &amp; Off-Peak Pos By Trader'!$A24,'Import OffPeak'!$A$3:BR$23,BR$1,FALSE)),0,VLOOKUP('W. VaR &amp; Off-Peak Pos By Trader'!$A24,'Import OffPeak'!$A$3:BR$23,BR$1,FALSE))</f>
        <v>0</v>
      </c>
      <c r="BS15" s="14">
        <f>IF(ISNA(VLOOKUP('W. VaR &amp; Off-Peak Pos By Trader'!$A24,'Import OffPeak'!$A$3:BS$23,BS$1,FALSE)),0,VLOOKUP('W. VaR &amp; Off-Peak Pos By Trader'!$A24,'Import OffPeak'!$A$3:BS$23,BS$1,FALSE))</f>
        <v>0</v>
      </c>
      <c r="BT15" s="14">
        <f>IF(ISNA(VLOOKUP('W. VaR &amp; Off-Peak Pos By Trader'!$A24,'Import OffPeak'!$A$3:BT$23,BT$1,FALSE)),0,VLOOKUP('W. VaR &amp; Off-Peak Pos By Trader'!$A24,'Import OffPeak'!$A$3:BT$23,BT$1,FALSE))</f>
        <v>0</v>
      </c>
      <c r="BU15" s="14">
        <f>IF(ISNA(VLOOKUP('W. VaR &amp; Off-Peak Pos By Trader'!$A24,'Import OffPeak'!$A$3:BU$23,BU$1,FALSE)),0,VLOOKUP('W. VaR &amp; Off-Peak Pos By Trader'!$A24,'Import OffPeak'!$A$3:BU$23,BU$1,FALSE))</f>
        <v>0</v>
      </c>
      <c r="BV15" s="14">
        <f>IF(ISNA(VLOOKUP('W. VaR &amp; Off-Peak Pos By Trader'!$A24,'Import OffPeak'!$A$3:BV$23,BV$1,FALSE)),0,VLOOKUP('W. VaR &amp; Off-Peak Pos By Trader'!$A24,'Import OffPeak'!$A$3:BV$23,BV$1,FALSE))</f>
        <v>0</v>
      </c>
      <c r="BW15" s="14">
        <f>IF(ISNA(VLOOKUP('W. VaR &amp; Off-Peak Pos By Trader'!$A24,'Import OffPeak'!$A$3:BW$23,BW$1,FALSE)),0,VLOOKUP('W. VaR &amp; Off-Peak Pos By Trader'!$A24,'Import OffPeak'!$A$3:BW$23,BW$1,FALSE))</f>
        <v>0</v>
      </c>
      <c r="BX15" s="14">
        <f>IF(ISNA(VLOOKUP('W. VaR &amp; Off-Peak Pos By Trader'!$A24,'Import OffPeak'!$A$3:BX$23,BX$1,FALSE)),0,VLOOKUP('W. VaR &amp; Off-Peak Pos By Trader'!$A24,'Import OffPeak'!$A$3:BX$23,BX$1,FALSE))</f>
        <v>0</v>
      </c>
      <c r="BY15" s="14">
        <f>IF(ISNA(VLOOKUP('W. VaR &amp; Off-Peak Pos By Trader'!$A24,'Import OffPeak'!$A$3:BY$23,BY$1,FALSE)),0,VLOOKUP('W. VaR &amp; Off-Peak Pos By Trader'!$A24,'Import OffPeak'!$A$3:BY$23,BY$1,FALSE))</f>
        <v>0</v>
      </c>
      <c r="BZ15" s="14">
        <f>IF(ISNA(VLOOKUP('W. VaR &amp; Off-Peak Pos By Trader'!$A24,'Import OffPeak'!$A$3:BZ$23,BZ$1,FALSE)),0,VLOOKUP('W. VaR &amp; Off-Peak Pos By Trader'!$A24,'Import OffPeak'!$A$3:BZ$23,BZ$1,FALSE))</f>
        <v>0</v>
      </c>
      <c r="CA15" s="14">
        <f>IF(ISNA(VLOOKUP('W. VaR &amp; Off-Peak Pos By Trader'!$A24,'Import OffPeak'!$A$3:CA$23,CA$1,FALSE)),0,VLOOKUP('W. VaR &amp; Off-Peak Pos By Trader'!$A24,'Import OffPeak'!$A$3:CA$23,CA$1,FALSE))</f>
        <v>0</v>
      </c>
      <c r="CB15" s="14">
        <f>IF(ISNA(VLOOKUP('W. VaR &amp; Off-Peak Pos By Trader'!$A24,'Import OffPeak'!$A$3:CB$23,CB$1,FALSE)),0,VLOOKUP('W. VaR &amp; Off-Peak Pos By Trader'!$A24,'Import OffPeak'!$A$3:CB$23,CB$1,FALSE))</f>
        <v>0</v>
      </c>
      <c r="CC15" s="14">
        <f>IF(ISNA(VLOOKUP('W. VaR &amp; Off-Peak Pos By Trader'!$A24,'Import OffPeak'!$A$3:CC$23,CC$1,FALSE)),0,VLOOKUP('W. VaR &amp; Off-Peak Pos By Trader'!$A24,'Import OffPeak'!$A$3:CC$23,CC$1,FALSE))</f>
        <v>0</v>
      </c>
      <c r="CD15" s="14">
        <f>IF(ISNA(VLOOKUP('W. VaR &amp; Off-Peak Pos By Trader'!$A24,'Import OffPeak'!$A$3:CD$23,CD$1,FALSE)),0,VLOOKUP('W. VaR &amp; Off-Peak Pos By Trader'!$A24,'Import OffPeak'!$A$3:CD$23,CD$1,FALSE))</f>
        <v>0</v>
      </c>
      <c r="CE15" s="14">
        <f>IF(ISNA(VLOOKUP('W. VaR &amp; Off-Peak Pos By Trader'!$A24,'Import OffPeak'!$A$3:CE$23,CE$1,FALSE)),0,VLOOKUP('W. VaR &amp; Off-Peak Pos By Trader'!$A24,'Import OffPeak'!$A$3:CE$23,CE$1,FALSE))</f>
        <v>0</v>
      </c>
      <c r="CF15" s="14">
        <f>IF(ISNA(VLOOKUP('W. VaR &amp; Off-Peak Pos By Trader'!$A24,'Import OffPeak'!$A$3:CF$23,CF$1,FALSE)),0,VLOOKUP('W. VaR &amp; Off-Peak Pos By Trader'!$A24,'Import OffPeak'!$A$3:CF$23,CF$1,FALSE))</f>
        <v>0</v>
      </c>
      <c r="CG15" s="14">
        <f>IF(ISNA(VLOOKUP('W. VaR &amp; Off-Peak Pos By Trader'!$A24,'Import OffPeak'!$A$3:CG$23,CG$1,FALSE)),0,VLOOKUP('W. VaR &amp; Off-Peak Pos By Trader'!$A24,'Import OffPeak'!$A$3:CG$23,CG$1,FALSE))</f>
        <v>0</v>
      </c>
      <c r="CH15" s="14">
        <f>IF(ISNA(VLOOKUP('W. VaR &amp; Off-Peak Pos By Trader'!$A24,'Import OffPeak'!$A$3:CH$23,CH$1,FALSE)),0,VLOOKUP('W. VaR &amp; Off-Peak Pos By Trader'!$A24,'Import OffPeak'!$A$3:CH$23,CH$1,FALSE))</f>
        <v>0</v>
      </c>
      <c r="CI15" s="14">
        <f>IF(ISNA(VLOOKUP('W. VaR &amp; Off-Peak Pos By Trader'!$A24,'Import OffPeak'!$A$3:CI$23,CI$1,FALSE)),0,VLOOKUP('W. VaR &amp; Off-Peak Pos By Trader'!$A24,'Import OffPeak'!$A$3:CI$23,CI$1,FALSE))</f>
        <v>0</v>
      </c>
      <c r="CJ15" s="14">
        <f>IF(ISNA(VLOOKUP('W. VaR &amp; Off-Peak Pos By Trader'!$A24,'Import OffPeak'!$A$3:CJ$23,CJ$1,FALSE)),0,VLOOKUP('W. VaR &amp; Off-Peak Pos By Trader'!$A24,'Import OffPeak'!$A$3:CJ$23,CJ$1,FALSE))</f>
        <v>0</v>
      </c>
      <c r="CK15" s="14">
        <f>IF(ISNA(VLOOKUP('W. VaR &amp; Off-Peak Pos By Trader'!$A24,'Import OffPeak'!$A$3:CK$23,CK$1,FALSE)),0,VLOOKUP('W. VaR &amp; Off-Peak Pos By Trader'!$A24,'Import OffPeak'!$A$3:CK$23,CK$1,FALSE))</f>
        <v>0</v>
      </c>
      <c r="CL15" s="14">
        <f>IF(ISNA(VLOOKUP('W. VaR &amp; Off-Peak Pos By Trader'!$A24,'Import OffPeak'!$A$3:CL$23,CL$1,FALSE)),0,VLOOKUP('W. VaR &amp; Off-Peak Pos By Trader'!$A24,'Import OffPeak'!$A$3:CL$23,CL$1,FALSE))</f>
        <v>0</v>
      </c>
      <c r="CM15" s="14">
        <f>IF(ISNA(VLOOKUP('W. VaR &amp; Off-Peak Pos By Trader'!$A24,'Import OffPeak'!$A$3:CM$23,CM$1,FALSE)),0,VLOOKUP('W. VaR &amp; Off-Peak Pos By Trader'!$A24,'Import OffPeak'!$A$3:CM$23,CM$1,FALSE))</f>
        <v>0</v>
      </c>
      <c r="CN15" s="14">
        <f>IF(ISNA(VLOOKUP('W. VaR &amp; Off-Peak Pos By Trader'!$A24,'Import OffPeak'!$A$3:CN$23,CN$1,FALSE)),0,VLOOKUP('W. VaR &amp; Off-Peak Pos By Trader'!$A24,'Import OffPeak'!$A$3:CN$23,CN$1,FALSE))</f>
        <v>0</v>
      </c>
      <c r="CO15" s="14">
        <f>IF(ISNA(VLOOKUP('W. VaR &amp; Off-Peak Pos By Trader'!$A24,'Import OffPeak'!$A$3:CO$23,CO$1,FALSE)),0,VLOOKUP('W. VaR &amp; Off-Peak Pos By Trader'!$A24,'Import OffPeak'!$A$3:CO$23,CO$1,FALSE))</f>
        <v>0</v>
      </c>
      <c r="CP15" s="14">
        <f>IF(ISNA(VLOOKUP('W. VaR &amp; Off-Peak Pos By Trader'!$A24,'Import OffPeak'!$A$3:CP$23,CP$1,FALSE)),0,VLOOKUP('W. VaR &amp; Off-Peak Pos By Trader'!$A24,'Import OffPeak'!$A$3:CP$23,CP$1,FALSE))</f>
        <v>0</v>
      </c>
      <c r="CQ15" s="14">
        <f>IF(ISNA(VLOOKUP('W. VaR &amp; Off-Peak Pos By Trader'!$A24,'Import OffPeak'!$A$3:CQ$23,CQ$1,FALSE)),0,VLOOKUP('W. VaR &amp; Off-Peak Pos By Trader'!$A24,'Import OffPeak'!$A$3:CQ$23,CQ$1,FALSE))</f>
        <v>0</v>
      </c>
      <c r="CR15" s="14">
        <f>IF(ISNA(VLOOKUP('W. VaR &amp; Off-Peak Pos By Trader'!$A24,'Import OffPeak'!$A$3:CR$23,CR$1,FALSE)),0,VLOOKUP('W. VaR &amp; Off-Peak Pos By Trader'!$A24,'Import OffPeak'!$A$3:CR$23,CR$1,FALSE))</f>
        <v>0</v>
      </c>
      <c r="CS15" s="14">
        <f>IF(ISNA(VLOOKUP('W. VaR &amp; Off-Peak Pos By Trader'!$A24,'Import OffPeak'!$A$3:CS$23,CS$1,FALSE)),0,VLOOKUP('W. VaR &amp; Off-Peak Pos By Trader'!$A24,'Import OffPeak'!$A$3:CS$23,CS$1,FALSE))</f>
        <v>0</v>
      </c>
      <c r="CT15" s="14">
        <f>IF(ISNA(VLOOKUP('W. VaR &amp; Off-Peak Pos By Trader'!$A24,'Import OffPeak'!$A$3:CT$23,CT$1,FALSE)),0,VLOOKUP('W. VaR &amp; Off-Peak Pos By Trader'!$A24,'Import OffPeak'!$A$3:CT$23,CT$1,FALSE))</f>
        <v>0</v>
      </c>
      <c r="CU15" s="14">
        <f>IF(ISNA(VLOOKUP('W. VaR &amp; Off-Peak Pos By Trader'!$A24,'Import OffPeak'!$A$3:CU$23,CU$1,FALSE)),0,VLOOKUP('W. VaR &amp; Off-Peak Pos By Trader'!$A24,'Import OffPeak'!$A$3:CU$23,CU$1,FALSE))</f>
        <v>0</v>
      </c>
      <c r="CV15" s="14">
        <f>IF(ISNA(VLOOKUP('W. VaR &amp; Off-Peak Pos By Trader'!$A24,'Import OffPeak'!$A$3:CV$23,CV$1,FALSE)),0,VLOOKUP('W. VaR &amp; Off-Peak Pos By Trader'!$A24,'Import OffPeak'!$A$3:CV$23,CV$1,FALSE))</f>
        <v>0</v>
      </c>
      <c r="CW15" s="14">
        <f>IF(ISNA(VLOOKUP('W. VaR &amp; Off-Peak Pos By Trader'!$A24,'Import OffPeak'!$A$3:CW$23,CW$1,FALSE)),0,VLOOKUP('W. VaR &amp; Off-Peak Pos By Trader'!$A24,'Import OffPeak'!$A$3:CW$23,CW$1,FALSE))</f>
        <v>0</v>
      </c>
      <c r="CX15" s="14">
        <f>IF(ISNA(VLOOKUP('W. VaR &amp; Off-Peak Pos By Trader'!$A24,'Import OffPeak'!$A$3:CX$23,CX$1,FALSE)),0,VLOOKUP('W. VaR &amp; Off-Peak Pos By Trader'!$A24,'Import OffPeak'!$A$3:CX$23,CX$1,FALSE))</f>
        <v>0</v>
      </c>
      <c r="CY15" s="14">
        <f>IF(ISNA(VLOOKUP('W. VaR &amp; Off-Peak Pos By Trader'!$A24,'Import OffPeak'!$A$3:CY$23,CY$1,FALSE)),0,VLOOKUP('W. VaR &amp; Off-Peak Pos By Trader'!$A24,'Import OffPeak'!$A$3:CY$23,CY$1,FALSE))</f>
        <v>0</v>
      </c>
      <c r="CZ15" s="14">
        <f>IF(ISNA(VLOOKUP('W. VaR &amp; Off-Peak Pos By Trader'!$A24,'Import OffPeak'!$A$3:CZ$23,CZ$1,FALSE)),0,VLOOKUP('W. VaR &amp; Off-Peak Pos By Trader'!$A24,'Import OffPeak'!$A$3:CZ$23,CZ$1,FALSE))</f>
        <v>0</v>
      </c>
      <c r="DA15" s="14">
        <f>IF(ISNA(VLOOKUP('W. VaR &amp; Off-Peak Pos By Trader'!$A24,'Import OffPeak'!$A$3:DA$23,DA$1,FALSE)),0,VLOOKUP('W. VaR &amp; Off-Peak Pos By Trader'!$A24,'Import OffPeak'!$A$3:DA$23,DA$1,FALSE))</f>
        <v>0</v>
      </c>
      <c r="DB15" s="14">
        <f>IF(ISNA(VLOOKUP('W. VaR &amp; Off-Peak Pos By Trader'!$A24,'Import OffPeak'!$A$3:DB$23,DB$1,FALSE)),0,VLOOKUP('W. VaR &amp; Off-Peak Pos By Trader'!$A24,'Import OffPeak'!$A$3:DB$23,DB$1,FALSE))</f>
        <v>0</v>
      </c>
      <c r="DC15" s="14">
        <f>IF(ISNA(VLOOKUP('W. VaR &amp; Off-Peak Pos By Trader'!$A24,'Import OffPeak'!$A$3:DC$23,DC$1,FALSE)),0,VLOOKUP('W. VaR &amp; Off-Peak Pos By Trader'!$A24,'Import OffPeak'!$A$3:DC$23,DC$1,FALSE))</f>
        <v>0</v>
      </c>
      <c r="DD15" s="14">
        <f>IF(ISNA(VLOOKUP('W. VaR &amp; Off-Peak Pos By Trader'!$A24,'Import OffPeak'!$A$3:DD$23,DD$1,FALSE)),0,VLOOKUP('W. VaR &amp; Off-Peak Pos By Trader'!$A24,'Import OffPeak'!$A$3:DD$23,DD$1,FALSE))</f>
        <v>0</v>
      </c>
      <c r="DE15" s="14">
        <f>IF(ISNA(VLOOKUP('W. VaR &amp; Off-Peak Pos By Trader'!$A24,'Import OffPeak'!$A$3:DE$23,DE$1,FALSE)),0,VLOOKUP('W. VaR &amp; Off-Peak Pos By Trader'!$A24,'Import OffPeak'!$A$3:DE$23,DE$1,FALSE))</f>
        <v>0</v>
      </c>
      <c r="DF15" s="14">
        <f>IF(ISNA(VLOOKUP('W. VaR &amp; Off-Peak Pos By Trader'!$A24,'Import OffPeak'!$A$3:DF$23,DF$1,FALSE)),0,VLOOKUP('W. VaR &amp; Off-Peak Pos By Trader'!$A24,'Import OffPeak'!$A$3:DF$23,DF$1,FALSE))</f>
        <v>0</v>
      </c>
      <c r="DG15" s="14">
        <f>IF(ISNA(VLOOKUP('W. VaR &amp; Off-Peak Pos By Trader'!$A24,'Import OffPeak'!$A$3:DG$23,DG$1,FALSE)),0,VLOOKUP('W. VaR &amp; Off-Peak Pos By Trader'!$A24,'Import OffPeak'!$A$3:DG$23,DG$1,FALSE))</f>
        <v>0</v>
      </c>
      <c r="DH15" s="14">
        <f>IF(ISNA(VLOOKUP('W. VaR &amp; Off-Peak Pos By Trader'!$A24,'Import OffPeak'!$A$3:DH$23,DH$1,FALSE)),0,VLOOKUP('W. VaR &amp; Off-Peak Pos By Trader'!$A24,'Import OffPeak'!$A$3:DH$23,DH$1,FALSE))</f>
        <v>0</v>
      </c>
      <c r="DI15" s="14">
        <f>IF(ISNA(VLOOKUP('W. VaR &amp; Off-Peak Pos By Trader'!$A24,'Import OffPeak'!$A$3:DI$23,DI$1,FALSE)),0,VLOOKUP('W. VaR &amp; Off-Peak Pos By Trader'!$A24,'Import OffPeak'!$A$3:DI$23,DI$1,FALSE))</f>
        <v>0</v>
      </c>
      <c r="DJ15" s="14">
        <f>IF(ISNA(VLOOKUP('W. VaR &amp; Off-Peak Pos By Trader'!$A24,'Import OffPeak'!$A$3:DJ$23,DJ$1,FALSE)),0,VLOOKUP('W. VaR &amp; Off-Peak Pos By Trader'!$A24,'Import OffPeak'!$A$3:DJ$23,DJ$1,FALSE))</f>
        <v>0</v>
      </c>
      <c r="DK15" s="14">
        <f>IF(ISNA(VLOOKUP('W. VaR &amp; Off-Peak Pos By Trader'!$A24,'Import OffPeak'!$A$3:DK$23,DK$1,FALSE)),0,VLOOKUP('W. VaR &amp; Off-Peak Pos By Trader'!$A24,'Import OffPeak'!$A$3:DK$23,DK$1,FALSE))</f>
        <v>0</v>
      </c>
      <c r="DL15" s="14">
        <f>IF(ISNA(VLOOKUP('W. VaR &amp; Off-Peak Pos By Trader'!$A24,'Import OffPeak'!$A$3:DL$23,DL$1,FALSE)),0,VLOOKUP('W. VaR &amp; Off-Peak Pos By Trader'!$A24,'Import OffPeak'!$A$3:DL$23,DL$1,FALSE))</f>
        <v>0</v>
      </c>
      <c r="DM15" s="14">
        <f>IF(ISNA(VLOOKUP('W. VaR &amp; Off-Peak Pos By Trader'!$A24,'Import OffPeak'!$A$3:DM$23,DM$1,FALSE)),0,VLOOKUP('W. VaR &amp; Off-Peak Pos By Trader'!$A24,'Import OffPeak'!$A$3:DM$23,DM$1,FALSE))</f>
        <v>0</v>
      </c>
      <c r="DN15" s="14">
        <f>IF(ISNA(VLOOKUP('W. VaR &amp; Off-Peak Pos By Trader'!$A24,'Import OffPeak'!$A$3:DN$23,DN$1,FALSE)),0,VLOOKUP('W. VaR &amp; Off-Peak Pos By Trader'!$A24,'Import OffPeak'!$A$3:DN$23,DN$1,FALSE))</f>
        <v>0</v>
      </c>
      <c r="DO15" s="14">
        <f>IF(ISNA(VLOOKUP('W. VaR &amp; Off-Peak Pos By Trader'!$A24,'Import OffPeak'!$A$3:DO$23,DO$1,FALSE)),0,VLOOKUP('W. VaR &amp; Off-Peak Pos By Trader'!$A24,'Import OffPeak'!$A$3:DO$23,DO$1,FALSE))</f>
        <v>0</v>
      </c>
      <c r="DP15" s="14">
        <f>IF(ISNA(VLOOKUP('W. VaR &amp; Off-Peak Pos By Trader'!$A24,'Import OffPeak'!$A$3:DP$23,DP$1,FALSE)),0,VLOOKUP('W. VaR &amp; Off-Peak Pos By Trader'!$A24,'Import OffPeak'!$A$3:DP$23,DP$1,FALSE))</f>
        <v>0</v>
      </c>
      <c r="DQ15" s="14">
        <f>IF(ISNA(VLOOKUP('W. VaR &amp; Off-Peak Pos By Trader'!$A24,'Import OffPeak'!$A$3:DQ$23,DQ$1,FALSE)),0,VLOOKUP('W. VaR &amp; Off-Peak Pos By Trader'!$A24,'Import OffPeak'!$A$3:DQ$23,DQ$1,FALSE))</f>
        <v>0</v>
      </c>
      <c r="DR15" s="14">
        <f>IF(ISNA(VLOOKUP('W. VaR &amp; Off-Peak Pos By Trader'!$A24,'Import OffPeak'!$A$3:DR$23,DR$1,FALSE)),0,VLOOKUP('W. VaR &amp; Off-Peak Pos By Trader'!$A24,'Import OffPeak'!$A$3:DR$23,DR$1,FALSE))</f>
        <v>0</v>
      </c>
      <c r="DS15" s="14">
        <f>IF(ISNA(VLOOKUP('W. VaR &amp; Off-Peak Pos By Trader'!$A24,'Import OffPeak'!$A$3:DS$23,DS$1,FALSE)),0,VLOOKUP('W. VaR &amp; Off-Peak Pos By Trader'!$A24,'Import OffPeak'!$A$3:DS$23,DS$1,FALSE))</f>
        <v>0</v>
      </c>
      <c r="DT15" s="14">
        <f>IF(ISNA(VLOOKUP('W. VaR &amp; Off-Peak Pos By Trader'!$A24,'Import OffPeak'!$A$3:DT$23,DT$1,FALSE)),0,VLOOKUP('W. VaR &amp; Off-Peak Pos By Trader'!$A24,'Import OffPeak'!$A$3:DT$23,DT$1,FALSE))</f>
        <v>0</v>
      </c>
      <c r="DU15" s="14">
        <f>IF(ISNA(VLOOKUP('W. VaR &amp; Off-Peak Pos By Trader'!$A24,'Import OffPeak'!$A$3:DU$23,DU$1,FALSE)),0,VLOOKUP('W. VaR &amp; Off-Peak Pos By Trader'!$A24,'Import OffPeak'!$A$3:DU$23,DU$1,FALSE))</f>
        <v>0</v>
      </c>
      <c r="DV15" s="14">
        <f>IF(ISNA(VLOOKUP('W. VaR &amp; Off-Peak Pos By Trader'!$A24,'Import OffPeak'!$A$3:DV$23,DV$1,FALSE)),0,VLOOKUP('W. VaR &amp; Off-Peak Pos By Trader'!$A24,'Import OffPeak'!$A$3:DV$23,DV$1,FALSE))</f>
        <v>0</v>
      </c>
      <c r="DW15" s="14">
        <f>IF(ISNA(VLOOKUP('W. VaR &amp; Off-Peak Pos By Trader'!$A24,'Import OffPeak'!$A$3:DW$23,DW$1,FALSE)),0,VLOOKUP('W. VaR &amp; Off-Peak Pos By Trader'!$A24,'Import OffPeak'!$A$3:DW$23,DW$1,FALSE))</f>
        <v>0</v>
      </c>
      <c r="DX15" s="14">
        <f>IF(ISNA(VLOOKUP('W. VaR &amp; Off-Peak Pos By Trader'!$A24,'Import OffPeak'!$A$3:DX$23,DX$1,FALSE)),0,VLOOKUP('W. VaR &amp; Off-Peak Pos By Trader'!$A24,'Import OffPeak'!$A$3:DX$23,DX$1,FALSE))</f>
        <v>0</v>
      </c>
      <c r="DY15" s="14">
        <f>IF(ISNA(VLOOKUP('W. VaR &amp; Off-Peak Pos By Trader'!$A24,'Import OffPeak'!$A$3:DY$23,DY$1,FALSE)),0,VLOOKUP('W. VaR &amp; Off-Peak Pos By Trader'!$A24,'Import OffPeak'!$A$3:DY$23,DY$1,FALSE))</f>
        <v>0</v>
      </c>
      <c r="DZ15" s="14">
        <f>IF(ISNA(VLOOKUP('W. VaR &amp; Off-Peak Pos By Trader'!$A24,'Import OffPeak'!$A$3:DZ$23,DZ$1,FALSE)),0,VLOOKUP('W. VaR &amp; Off-Peak Pos By Trader'!$A24,'Import OffPeak'!$A$3:DZ$23,DZ$1,FALSE))</f>
        <v>0</v>
      </c>
      <c r="EA15" s="14">
        <f>IF(ISNA(VLOOKUP('W. VaR &amp; Off-Peak Pos By Trader'!$A24,'Import OffPeak'!$A$3:EA$23,EA$1,FALSE)),0,VLOOKUP('W. VaR &amp; Off-Peak Pos By Trader'!$A24,'Import OffPeak'!$A$3:EA$23,EA$1,FALSE))</f>
        <v>0</v>
      </c>
      <c r="EB15" s="14">
        <f>IF(ISNA(VLOOKUP('W. VaR &amp; Off-Peak Pos By Trader'!$A24,'Import OffPeak'!$A$3:EB$23,EB$1,FALSE)),0,VLOOKUP('W. VaR &amp; Off-Peak Pos By Trader'!$A24,'Import OffPeak'!$A$3:EB$23,EB$1,FALSE))</f>
        <v>0</v>
      </c>
      <c r="EC15" s="14">
        <f>IF(ISNA(VLOOKUP('W. VaR &amp; Off-Peak Pos By Trader'!$A24,'Import OffPeak'!$A$3:EC$23,EC$1,FALSE)),0,VLOOKUP('W. VaR &amp; Off-Peak Pos By Trader'!$A24,'Import OffPeak'!$A$3:EC$23,EC$1,FALSE))</f>
        <v>0</v>
      </c>
      <c r="ED15" s="14">
        <f>IF(ISNA(VLOOKUP('W. VaR &amp; Off-Peak Pos By Trader'!$A24,'Import OffPeak'!$A$3:ED$23,ED$1,FALSE)),0,VLOOKUP('W. VaR &amp; Off-Peak Pos By Trader'!$A24,'Import OffPeak'!$A$3:ED$23,ED$1,FALSE))</f>
        <v>0</v>
      </c>
      <c r="EE15" s="14">
        <f>IF(ISNA(VLOOKUP('W. VaR &amp; Off-Peak Pos By Trader'!$A24,'Import OffPeak'!$A$3:EE$23,EE$1,FALSE)),0,VLOOKUP('W. VaR &amp; Off-Peak Pos By Trader'!$A24,'Import OffPeak'!$A$3:EE$23,EE$1,FALSE))</f>
        <v>0</v>
      </c>
      <c r="EF15" s="14">
        <f>IF(ISNA(VLOOKUP('W. VaR &amp; Off-Peak Pos By Trader'!$A24,'Import OffPeak'!$A$3:EF$23,EF$1,FALSE)),0,VLOOKUP('W. VaR &amp; Off-Peak Pos By Trader'!$A24,'Import OffPeak'!$A$3:EF$23,EF$1,FALSE))</f>
        <v>0</v>
      </c>
      <c r="EG15" s="14">
        <f>IF(ISNA(VLOOKUP('W. VaR &amp; Off-Peak Pos By Trader'!$A24,'Import OffPeak'!$A$3:EG$23,EG$1,FALSE)),0,VLOOKUP('W. VaR &amp; Off-Peak Pos By Trader'!$A24,'Import OffPeak'!$A$3:EG$23,EG$1,FALSE))</f>
        <v>0</v>
      </c>
      <c r="EH15" s="14">
        <f>IF(ISNA(VLOOKUP('W. VaR &amp; Off-Peak Pos By Trader'!$A24,'Import OffPeak'!$A$3:EH$23,EH$1,FALSE)),0,VLOOKUP('W. VaR &amp; Off-Peak Pos By Trader'!$A24,'Import OffPeak'!$A$3:EH$23,EH$1,FALSE))</f>
        <v>0</v>
      </c>
      <c r="EI15" s="14">
        <f>IF(ISNA(VLOOKUP('W. VaR &amp; Off-Peak Pos By Trader'!$A24,'Import OffPeak'!$A$3:EI$23,EI$1,FALSE)),0,VLOOKUP('W. VaR &amp; Off-Peak Pos By Trader'!$A24,'Import OffPeak'!$A$3:EI$23,EI$1,FALSE))</f>
        <v>0</v>
      </c>
      <c r="EJ15" s="14">
        <f>IF(ISNA(VLOOKUP('W. VaR &amp; Off-Peak Pos By Trader'!$A24,'Import OffPeak'!$A$3:EJ$23,EJ$1,FALSE)),0,VLOOKUP('W. VaR &amp; Off-Peak Pos By Trader'!$A24,'Import OffPeak'!$A$3:EJ$23,EJ$1,FALSE))</f>
        <v>0</v>
      </c>
      <c r="EK15" s="14">
        <f>IF(ISNA(VLOOKUP('W. VaR &amp; Off-Peak Pos By Trader'!$A24,'Import OffPeak'!$A$3:EK$23,EK$1,FALSE)),0,VLOOKUP('W. VaR &amp; Off-Peak Pos By Trader'!$A24,'Import OffPeak'!$A$3:EK$23,EK$1,FALSE))</f>
        <v>0</v>
      </c>
      <c r="EL15" s="14">
        <f>IF(ISNA(VLOOKUP('W. VaR &amp; Off-Peak Pos By Trader'!$A24,'Import OffPeak'!$A$3:EL$23,EL$1,FALSE)),0,VLOOKUP('W. VaR &amp; Off-Peak Pos By Trader'!$A24,'Import OffPeak'!$A$3:EL$23,EL$1,FALSE))</f>
        <v>0</v>
      </c>
      <c r="EM15" s="14">
        <f>IF(ISNA(VLOOKUP('W. VaR &amp; Off-Peak Pos By Trader'!$A24,'Import OffPeak'!$A$3:EM$23,EM$1,FALSE)),0,VLOOKUP('W. VaR &amp; Off-Peak Pos By Trader'!$A24,'Import OffPeak'!$A$3:EM$23,EM$1,FALSE))</f>
        <v>0</v>
      </c>
      <c r="EN15" s="14">
        <f>IF(ISNA(VLOOKUP('W. VaR &amp; Off-Peak Pos By Trader'!$A24,'Import OffPeak'!$A$3:EN$23,EN$1,FALSE)),0,VLOOKUP('W. VaR &amp; Off-Peak Pos By Trader'!$A24,'Import OffPeak'!$A$3:EN$23,EN$1,FALSE))</f>
        <v>0</v>
      </c>
      <c r="EO15" s="14">
        <f>IF(ISNA(VLOOKUP('W. VaR &amp; Off-Peak Pos By Trader'!$A24,'Import OffPeak'!$A$3:EO$23,EO$1,FALSE)),0,VLOOKUP('W. VaR &amp; Off-Peak Pos By Trader'!$A24,'Import OffPeak'!$A$3:EO$23,EO$1,FALSE))</f>
        <v>0</v>
      </c>
      <c r="EP15" s="14">
        <f>IF(ISNA(VLOOKUP('W. VaR &amp; Off-Peak Pos By Trader'!$A24,'Import OffPeak'!$A$3:EP$23,EP$1,FALSE)),0,VLOOKUP('W. VaR &amp; Off-Peak Pos By Trader'!$A24,'Import OffPeak'!$A$3:EP$23,EP$1,FALSE))</f>
        <v>0</v>
      </c>
      <c r="EQ15" s="14">
        <f>IF(ISNA(VLOOKUP('W. VaR &amp; Off-Peak Pos By Trader'!$A24,'Import OffPeak'!$A$3:EQ$23,EQ$1,FALSE)),0,VLOOKUP('W. VaR &amp; Off-Peak Pos By Trader'!$A24,'Import OffPeak'!$A$3:EQ$23,EQ$1,FALSE))</f>
        <v>0</v>
      </c>
      <c r="ER15" s="14">
        <f>IF(ISNA(VLOOKUP('W. VaR &amp; Off-Peak Pos By Trader'!$A24,'Import OffPeak'!$A$3:ER$23,ER$1,FALSE)),0,VLOOKUP('W. VaR &amp; Off-Peak Pos By Trader'!$A24,'Import OffPeak'!$A$3:ER$23,ER$1,FALSE))</f>
        <v>0</v>
      </c>
      <c r="ES15" s="14">
        <f>IF(ISNA(VLOOKUP('W. VaR &amp; Off-Peak Pos By Trader'!$A24,'Import OffPeak'!$A$3:ES$23,ES$1,FALSE)),0,VLOOKUP('W. VaR &amp; Off-Peak Pos By Trader'!$A24,'Import OffPeak'!$A$3:ES$23,ES$1,FALSE))</f>
        <v>0</v>
      </c>
      <c r="ET15" s="14">
        <f>IF(ISNA(VLOOKUP('W. VaR &amp; Off-Peak Pos By Trader'!$A24,'Import OffPeak'!$A$3:ET$23,ET$1,FALSE)),0,VLOOKUP('W. VaR &amp; Off-Peak Pos By Trader'!$A24,'Import OffPeak'!$A$3:ET$23,ET$1,FALSE))</f>
        <v>0</v>
      </c>
      <c r="EU15" s="14">
        <f>IF(ISNA(VLOOKUP('W. VaR &amp; Off-Peak Pos By Trader'!$A24,'Import OffPeak'!$A$3:EU$23,EU$1,FALSE)),0,VLOOKUP('W. VaR &amp; Off-Peak Pos By Trader'!$A24,'Import OffPeak'!$A$3:EU$23,EU$1,FALSE))</f>
        <v>0</v>
      </c>
      <c r="EV15" s="14">
        <f>IF(ISNA(VLOOKUP('W. VaR &amp; Off-Peak Pos By Trader'!$A24,'Import OffPeak'!$A$3:EV$23,EV$1,FALSE)),0,VLOOKUP('W. VaR &amp; Off-Peak Pos By Trader'!$A24,'Import OffPeak'!$A$3:EV$23,EV$1,FALSE))</f>
        <v>0</v>
      </c>
      <c r="EW15" s="14">
        <f>IF(ISNA(VLOOKUP('W. VaR &amp; Off-Peak Pos By Trader'!$A24,'Import OffPeak'!$A$3:EW$23,EW$1,FALSE)),0,VLOOKUP('W. VaR &amp; Off-Peak Pos By Trader'!$A24,'Import OffPeak'!$A$3:EW$23,EW$1,FALSE))</f>
        <v>0</v>
      </c>
      <c r="EX15" s="14">
        <f>IF(ISNA(VLOOKUP('W. VaR &amp; Off-Peak Pos By Trader'!$A24,'Import OffPeak'!$A$3:EX$23,EX$1,FALSE)),0,VLOOKUP('W. VaR &amp; Off-Peak Pos By Trader'!$A24,'Import OffPeak'!$A$3:EX$23,EX$1,FALSE))</f>
        <v>0</v>
      </c>
      <c r="EY15" s="14">
        <f>IF(ISNA(VLOOKUP('W. VaR &amp; Off-Peak Pos By Trader'!$A24,'Import OffPeak'!$A$3:EY$23,EY$1,FALSE)),0,VLOOKUP('W. VaR &amp; Off-Peak Pos By Trader'!$A24,'Import OffPeak'!$A$3:EY$23,EY$1,FALSE))</f>
        <v>0</v>
      </c>
      <c r="EZ15" s="14">
        <f>IF(ISNA(VLOOKUP('W. VaR &amp; Off-Peak Pos By Trader'!$A24,'Import OffPeak'!$A$3:EZ$23,EZ$1,FALSE)),0,VLOOKUP('W. VaR &amp; Off-Peak Pos By Trader'!$A24,'Import OffPeak'!$A$3:EZ$23,EZ$1,FALSE))</f>
        <v>0</v>
      </c>
      <c r="FA15" s="14">
        <f>IF(ISNA(VLOOKUP('W. VaR &amp; Off-Peak Pos By Trader'!$A24,'Import OffPeak'!$A$3:FA$23,FA$1,FALSE)),0,VLOOKUP('W. VaR &amp; Off-Peak Pos By Trader'!$A24,'Import OffPeak'!$A$3:FA$23,FA$1,FALSE))</f>
        <v>0</v>
      </c>
      <c r="FB15" s="14">
        <f>IF(ISNA(VLOOKUP('W. VaR &amp; Off-Peak Pos By Trader'!$A24,'Import OffPeak'!$A$3:FB$23,FB$1,FALSE)),0,VLOOKUP('W. VaR &amp; Off-Peak Pos By Trader'!$A24,'Import OffPeak'!$A$3:FB$23,FB$1,FALSE))</f>
        <v>0</v>
      </c>
      <c r="FC15" s="14">
        <f>IF(ISNA(VLOOKUP('W. VaR &amp; Off-Peak Pos By Trader'!$A24,'Import OffPeak'!$A$3:FC$23,FC$1,FALSE)),0,VLOOKUP('W. VaR &amp; Off-Peak Pos By Trader'!$A24,'Import OffPeak'!$A$3:FC$23,FC$1,FALSE))</f>
        <v>0</v>
      </c>
      <c r="FD15" s="14">
        <f>IF(ISNA(VLOOKUP('W. VaR &amp; Off-Peak Pos By Trader'!$A24,'Import OffPeak'!$A$3:FD$23,FD$1,FALSE)),0,VLOOKUP('W. VaR &amp; Off-Peak Pos By Trader'!$A24,'Import OffPeak'!$A$3:FD$23,FD$1,FALSE))</f>
        <v>0</v>
      </c>
      <c r="FE15" s="14">
        <f>IF(ISNA(VLOOKUP('W. VaR &amp; Off-Peak Pos By Trader'!$A24,'Import OffPeak'!$A$3:FE$23,FE$1,FALSE)),0,VLOOKUP('W. VaR &amp; Off-Peak Pos By Trader'!$A24,'Import OffPeak'!$A$3:FE$23,FE$1,FALSE))</f>
        <v>0</v>
      </c>
      <c r="FF15" s="14">
        <f>IF(ISNA(VLOOKUP('W. VaR &amp; Off-Peak Pos By Trader'!$A24,'Import OffPeak'!$A$3:FF$23,FF$1,FALSE)),0,VLOOKUP('W. VaR &amp; Off-Peak Pos By Trader'!$A24,'Import OffPeak'!$A$3:FF$23,FF$1,FALSE))</f>
        <v>0</v>
      </c>
      <c r="FG15" s="14">
        <f>IF(ISNA(VLOOKUP('W. VaR &amp; Off-Peak Pos By Trader'!$A24,'Import OffPeak'!$A$3:FG$23,FG$1,FALSE)),0,VLOOKUP('W. VaR &amp; Off-Peak Pos By Trader'!$A24,'Import OffPeak'!$A$3:FG$23,FG$1,FALSE))</f>
        <v>0</v>
      </c>
      <c r="FH15" s="14">
        <f>IF(ISNA(VLOOKUP('W. VaR &amp; Off-Peak Pos By Trader'!$A24,'Import OffPeak'!$A$3:FH$23,FH$1,FALSE)),0,VLOOKUP('W. VaR &amp; Off-Peak Pos By Trader'!$A24,'Import OffPeak'!$A$3:FH$23,FH$1,FALSE))</f>
        <v>0</v>
      </c>
      <c r="FI15" s="14">
        <f>IF(ISNA(VLOOKUP('W. VaR &amp; Off-Peak Pos By Trader'!$A24,'Import OffPeak'!$A$3:FI$23,FI$1,FALSE)),0,VLOOKUP('W. VaR &amp; Off-Peak Pos By Trader'!$A24,'Import OffPeak'!$A$3:FI$23,FI$1,FALSE))</f>
        <v>0</v>
      </c>
      <c r="FJ15" s="14">
        <f>IF(ISNA(VLOOKUP('W. VaR &amp; Off-Peak Pos By Trader'!$A24,'Import OffPeak'!$A$3:FJ$23,FJ$1,FALSE)),0,VLOOKUP('W. VaR &amp; Off-Peak Pos By Trader'!$A24,'Import OffPeak'!$A$3:FJ$23,FJ$1,FALSE))</f>
        <v>0</v>
      </c>
      <c r="FK15" s="14">
        <f>IF(ISNA(VLOOKUP('W. VaR &amp; Off-Peak Pos By Trader'!$A24,'Import OffPeak'!$A$3:FK$23,FK$1,FALSE)),0,VLOOKUP('W. VaR &amp; Off-Peak Pos By Trader'!$A24,'Import OffPeak'!$A$3:FK$23,FK$1,FALSE))</f>
        <v>0</v>
      </c>
      <c r="FL15" s="14">
        <f>IF(ISNA(VLOOKUP('W. VaR &amp; Off-Peak Pos By Trader'!$A24,'Import OffPeak'!$A$3:FL$23,FL$1,FALSE)),0,VLOOKUP('W. VaR &amp; Off-Peak Pos By Trader'!$A24,'Import OffPeak'!$A$3:FL$23,FL$1,FALSE))</f>
        <v>0</v>
      </c>
      <c r="FM15" s="14">
        <f>IF(ISNA(VLOOKUP('W. VaR &amp; Off-Peak Pos By Trader'!$A24,'Import OffPeak'!$A$3:FM$23,FM$1,FALSE)),0,VLOOKUP('W. VaR &amp; Off-Peak Pos By Trader'!$A24,'Import OffPeak'!$A$3:FM$23,FM$1,FALSE))</f>
        <v>0</v>
      </c>
      <c r="FN15" s="14">
        <f>IF(ISNA(VLOOKUP('W. VaR &amp; Off-Peak Pos By Trader'!$A24,'Import OffPeak'!$A$3:FN$23,FN$1,FALSE)),0,VLOOKUP('W. VaR &amp; Off-Peak Pos By Trader'!$A24,'Import OffPeak'!$A$3:FN$23,FN$1,FALSE))</f>
        <v>0</v>
      </c>
      <c r="FO15" s="14">
        <f>IF(ISNA(VLOOKUP('W. VaR &amp; Off-Peak Pos By Trader'!$A24,'Import OffPeak'!$A$3:FO$23,FO$1,FALSE)),0,VLOOKUP('W. VaR &amp; Off-Peak Pos By Trader'!$A24,'Import OffPeak'!$A$3:FO$23,FO$1,FALSE))</f>
        <v>0</v>
      </c>
      <c r="FP15" s="14">
        <f>IF(ISNA(VLOOKUP('W. VaR &amp; Off-Peak Pos By Trader'!$A24,'Import OffPeak'!$A$3:FP$23,FP$1,FALSE)),0,VLOOKUP('W. VaR &amp; Off-Peak Pos By Trader'!$A24,'Import OffPeak'!$A$3:FP$23,FP$1,FALSE))</f>
        <v>0</v>
      </c>
      <c r="FQ15" s="14">
        <f>IF(ISNA(VLOOKUP('W. VaR &amp; Off-Peak Pos By Trader'!$A24,'Import OffPeak'!$A$3:FQ$23,FQ$1,FALSE)),0,VLOOKUP('W. VaR &amp; Off-Peak Pos By Trader'!$A24,'Import OffPeak'!$A$3:FQ$23,FQ$1,FALSE))</f>
        <v>0</v>
      </c>
      <c r="FR15" s="14">
        <f>IF(ISNA(VLOOKUP('W. VaR &amp; Off-Peak Pos By Trader'!$A24,'Import OffPeak'!$A$3:FR$23,FR$1,FALSE)),0,VLOOKUP('W. VaR &amp; Off-Peak Pos By Trader'!$A24,'Import OffPeak'!$A$3:FR$23,FR$1,FALSE))</f>
        <v>0</v>
      </c>
      <c r="FS15" s="14">
        <f>IF(ISNA(VLOOKUP('W. VaR &amp; Off-Peak Pos By Trader'!$A24,'Import OffPeak'!$A$3:FS$23,FS$1,FALSE)),0,VLOOKUP('W. VaR &amp; Off-Peak Pos By Trader'!$A24,'Import OffPeak'!$A$3:FS$23,FS$1,FALSE))</f>
        <v>0</v>
      </c>
      <c r="FT15" s="14">
        <f>IF(ISNA(VLOOKUP('W. VaR &amp; Off-Peak Pos By Trader'!$A24,'Import OffPeak'!$A$3:FT$23,FT$1,FALSE)),0,VLOOKUP('W. VaR &amp; Off-Peak Pos By Trader'!$A24,'Import OffPeak'!$A$3:FT$23,FT$1,FALSE))</f>
        <v>0</v>
      </c>
      <c r="FU15" s="14">
        <f>IF(ISNA(VLOOKUP('W. VaR &amp; Off-Peak Pos By Trader'!$A24,'Import OffPeak'!$A$3:FU$23,FU$1,FALSE)),0,VLOOKUP('W. VaR &amp; Off-Peak Pos By Trader'!$A24,'Import OffPeak'!$A$3:FU$23,FU$1,FALSE))</f>
        <v>0</v>
      </c>
      <c r="FV15">
        <f>IF(ISNA(VLOOKUP('W. VaR &amp; Off-Peak Pos By Trader'!$A24,'Import OffPeak'!$A$3:FV$23,FV$1,FALSE)),0,VLOOKUP('W. VaR &amp; Off-Peak Pos By Trader'!$A24,'Import OffPeak'!$A$3:FV$23,FV$1,FALSE))</f>
        <v>0</v>
      </c>
      <c r="FW15">
        <f>IF(ISNA(VLOOKUP('W. VaR &amp; Off-Peak Pos By Trader'!$A24,'Import OffPeak'!$A$3:FW$23,FW$1,FALSE)),0,VLOOKUP('W. VaR &amp; Off-Peak Pos By Trader'!$A24,'Import OffPeak'!$A$3:FW$23,FW$1,FALSE))</f>
        <v>0</v>
      </c>
      <c r="FX15">
        <f>IF(ISNA(VLOOKUP('W. VaR &amp; Off-Peak Pos By Trader'!$A24,'Import OffPeak'!$A$3:FX$23,FX$1,FALSE)),0,VLOOKUP('W. VaR &amp; Off-Peak Pos By Trader'!$A24,'Import OffPeak'!$A$3:FX$23,FX$1,FALSE))</f>
        <v>0</v>
      </c>
      <c r="FY15">
        <f>IF(ISNA(VLOOKUP('W. VaR &amp; Off-Peak Pos By Trader'!$A24,'Import OffPeak'!$A$3:FY$23,FY$1,FALSE)),0,VLOOKUP('W. VaR &amp; Off-Peak Pos By Trader'!$A24,'Import OffPeak'!$A$3:FY$23,FY$1,FALSE))</f>
        <v>0</v>
      </c>
      <c r="FZ15">
        <f>IF(ISNA(VLOOKUP('W. VaR &amp; Off-Peak Pos By Trader'!$A24,'Import OffPeak'!$A$3:FZ$23,FZ$1,FALSE)),0,VLOOKUP('W. VaR &amp; Off-Peak Pos By Trader'!$A24,'Import OffPeak'!$A$3:FZ$23,FZ$1,FALSE))</f>
        <v>0</v>
      </c>
      <c r="GA15">
        <f>IF(ISNA(VLOOKUP('W. VaR &amp; Off-Peak Pos By Trader'!$A24,'Import OffPeak'!$A$3:GA$23,GA$1,FALSE)),0,VLOOKUP('W. VaR &amp; Off-Peak Pos By Trader'!$A24,'Import OffPeak'!$A$3:GA$23,GA$1,FALSE))</f>
        <v>0</v>
      </c>
      <c r="GB15">
        <f>IF(ISNA(VLOOKUP('W. VaR &amp; Off-Peak Pos By Trader'!$A24,'Import OffPeak'!$A$3:GB$23,GB$1,FALSE)),0,VLOOKUP('W. VaR &amp; Off-Peak Pos By Trader'!$A24,'Import OffPeak'!$A$3:GB$23,GB$1,FALSE))</f>
        <v>0</v>
      </c>
      <c r="GC15">
        <f>IF(ISNA(VLOOKUP('W. VaR &amp; Off-Peak Pos By Trader'!$A24,'Import OffPeak'!$A$3:GC$23,GC$1,FALSE)),0,VLOOKUP('W. VaR &amp; Off-Peak Pos By Trader'!$A24,'Import OffPeak'!$A$3:GC$23,GC$1,FALSE))</f>
        <v>0</v>
      </c>
      <c r="GD15">
        <f>IF(ISNA(VLOOKUP('W. VaR &amp; Off-Peak Pos By Trader'!$A24,'Import OffPeak'!$A$3:GD$23,GD$1,FALSE)),0,VLOOKUP('W. VaR &amp; Off-Peak Pos By Trader'!$A24,'Import OffPeak'!$A$3:GD$23,GD$1,FALSE))</f>
        <v>0</v>
      </c>
      <c r="GE15">
        <f>IF(ISNA(VLOOKUP('W. VaR &amp; Off-Peak Pos By Trader'!$A24,'Import OffPeak'!$A$3:GE$23,GE$1,FALSE)),0,VLOOKUP('W. VaR &amp; Off-Peak Pos By Trader'!$A24,'Import OffPeak'!$A$3:GE$23,GE$1,FALSE))</f>
        <v>0</v>
      </c>
      <c r="GF15">
        <f>IF(ISNA(VLOOKUP('W. VaR &amp; Off-Peak Pos By Trader'!$A24,'Import OffPeak'!$A$3:GF$23,GF$1,FALSE)),0,VLOOKUP('W. VaR &amp; Off-Peak Pos By Trader'!$A24,'Import OffPeak'!$A$3:GF$23,GF$1,FALSE))</f>
        <v>0</v>
      </c>
      <c r="GG15">
        <f>IF(ISNA(VLOOKUP('W. VaR &amp; Off-Peak Pos By Trader'!$A24,'Import OffPeak'!$A$3:GG$23,GG$1,FALSE)),0,VLOOKUP('W. VaR &amp; Off-Peak Pos By Trader'!$A24,'Import OffPeak'!$A$3:GG$23,GG$1,FALSE))</f>
        <v>0</v>
      </c>
      <c r="GH15">
        <f>IF(ISNA(VLOOKUP('W. VaR &amp; Off-Peak Pos By Trader'!$A24,'Import OffPeak'!$A$3:GH$23,GH$1,FALSE)),0,VLOOKUP('W. VaR &amp; Off-Peak Pos By Trader'!$A24,'Import OffPeak'!$A$3:GH$23,GH$1,FALSE))</f>
        <v>0</v>
      </c>
      <c r="GI15">
        <f>IF(ISNA(VLOOKUP('W. VaR &amp; Off-Peak Pos By Trader'!$A24,'Import OffPeak'!$A$3:GI$23,GI$1,FALSE)),0,VLOOKUP('W. VaR &amp; Off-Peak Pos By Trader'!$A24,'Import OffPeak'!$A$3:GI$23,GI$1,FALSE))</f>
        <v>0</v>
      </c>
      <c r="GJ15">
        <f>IF(ISNA(VLOOKUP('W. VaR &amp; Off-Peak Pos By Trader'!$A24,'Import OffPeak'!$A$3:GJ$23,GJ$1,FALSE)),0,VLOOKUP('W. VaR &amp; Off-Peak Pos By Trader'!$A24,'Import OffPeak'!$A$3:GJ$23,GJ$1,FALSE))</f>
        <v>0</v>
      </c>
      <c r="GK15">
        <f>IF(ISNA(VLOOKUP('W. VaR &amp; Off-Peak Pos By Trader'!$A24,'Import OffPeak'!$A$3:GK$23,GK$1,FALSE)),0,VLOOKUP('W. VaR &amp; Off-Peak Pos By Trader'!$A24,'Import OffPeak'!$A$3:GK$23,GK$1,FALSE))</f>
        <v>0</v>
      </c>
      <c r="GL15">
        <f>IF(ISNA(VLOOKUP('W. VaR &amp; Off-Peak Pos By Trader'!$A24,'Import OffPeak'!$A$3:GL$23,GL$1,FALSE)),0,VLOOKUP('W. VaR &amp; Off-Peak Pos By Trader'!$A24,'Import OffPeak'!$A$3:GL$23,GL$1,FALSE))</f>
        <v>0</v>
      </c>
      <c r="GM15">
        <f>IF(ISNA(VLOOKUP('W. VaR &amp; Off-Peak Pos By Trader'!$A24,'Import OffPeak'!$A$3:GM$23,GM$1,FALSE)),0,VLOOKUP('W. VaR &amp; Off-Peak Pos By Trader'!$A24,'Import OffPeak'!$A$3:GM$23,GM$1,FALSE))</f>
        <v>0</v>
      </c>
      <c r="GN15">
        <f>IF(ISNA(VLOOKUP('W. VaR &amp; Off-Peak Pos By Trader'!$A24,'Import OffPeak'!$A$3:GN$23,GN$1,FALSE)),0,VLOOKUP('W. VaR &amp; Off-Peak Pos By Trader'!$A24,'Import OffPeak'!$A$3:GN$23,GN$1,FALSE))</f>
        <v>0</v>
      </c>
      <c r="GO15">
        <f>IF(ISNA(VLOOKUP('W. VaR &amp; Off-Peak Pos By Trader'!$A24,'Import OffPeak'!$A$3:GO$23,GO$1,FALSE)),0,VLOOKUP('W. VaR &amp; Off-Peak Pos By Trader'!$A24,'Import OffPeak'!$A$3:GO$23,GO$1,FALSE))</f>
        <v>0</v>
      </c>
      <c r="GP15">
        <f>IF(ISNA(VLOOKUP('W. VaR &amp; Off-Peak Pos By Trader'!$A24,'Import OffPeak'!$A$3:GP$23,GP$1,FALSE)),0,VLOOKUP('W. VaR &amp; Off-Peak Pos By Trader'!$A24,'Import OffPeak'!$A$3:GP$23,GP$1,FALSE))</f>
        <v>0</v>
      </c>
      <c r="GQ15">
        <f>IF(ISNA(VLOOKUP('W. VaR &amp; Off-Peak Pos By Trader'!$A24,'Import OffPeak'!$A$3:GQ$23,GQ$1,FALSE)),0,VLOOKUP('W. VaR &amp; Off-Peak Pos By Trader'!$A24,'Import OffPeak'!$A$3:GQ$23,GQ$1,FALSE))</f>
        <v>0</v>
      </c>
      <c r="GR15">
        <f>IF(ISNA(VLOOKUP('W. VaR &amp; Off-Peak Pos By Trader'!$A24,'Import OffPeak'!$A$3:GR$23,GR$1,FALSE)),0,VLOOKUP('W. VaR &amp; Off-Peak Pos By Trader'!$A24,'Import OffPeak'!$A$3:GR$23,GR$1,FALSE))</f>
        <v>0</v>
      </c>
      <c r="GS15">
        <f>IF(ISNA(VLOOKUP('W. VaR &amp; Off-Peak Pos By Trader'!$A24,'Import OffPeak'!$A$3:GS$23,GS$1,FALSE)),0,VLOOKUP('W. VaR &amp; Off-Peak Pos By Trader'!$A24,'Import OffPeak'!$A$3:GS$23,GS$1,FALSE))</f>
        <v>0</v>
      </c>
      <c r="GT15">
        <f>IF(ISNA(VLOOKUP('W. VaR &amp; Off-Peak Pos By Trader'!$A24,'Import OffPeak'!$A$3:GT$23,GT$1,FALSE)),0,VLOOKUP('W. VaR &amp; Off-Peak Pos By Trader'!$A24,'Import OffPeak'!$A$3:GT$23,GT$1,FALSE))</f>
        <v>0</v>
      </c>
      <c r="GU15">
        <f>IF(ISNA(VLOOKUP('W. VaR &amp; Off-Peak Pos By Trader'!$A24,'Import OffPeak'!$A$3:GU$23,GU$1,FALSE)),0,VLOOKUP('W. VaR &amp; Off-Peak Pos By Trader'!$A24,'Import OffPeak'!$A$3:GU$23,GU$1,FALSE))</f>
        <v>0</v>
      </c>
      <c r="GV15">
        <f>IF(ISNA(VLOOKUP('W. VaR &amp; Off-Peak Pos By Trader'!$A24,'Import OffPeak'!$A$3:GV$23,GV$1,FALSE)),0,VLOOKUP('W. VaR &amp; Off-Peak Pos By Trader'!$A24,'Import OffPeak'!$A$3:GV$23,GV$1,FALSE))</f>
        <v>0</v>
      </c>
      <c r="GW15">
        <f>IF(ISNA(VLOOKUP('W. VaR &amp; Off-Peak Pos By Trader'!$A24,'Import OffPeak'!$A$3:GW$23,GW$1,FALSE)),0,VLOOKUP('W. VaR &amp; Off-Peak Pos By Trader'!$A24,'Import OffPeak'!$A$3:GW$23,GW$1,FALSE))</f>
        <v>0</v>
      </c>
      <c r="GX15">
        <f>IF(ISNA(VLOOKUP('W. VaR &amp; Off-Peak Pos By Trader'!$A24,'Import OffPeak'!$A$3:GX$23,GX$1,FALSE)),0,VLOOKUP('W. VaR &amp; Off-Peak Pos By Trader'!$A24,'Import OffPeak'!$A$3:GX$23,GX$1,FALSE))</f>
        <v>0</v>
      </c>
      <c r="GY15">
        <f>IF(ISNA(VLOOKUP('W. VaR &amp; Off-Peak Pos By Trader'!$A24,'Import OffPeak'!$A$3:GY$23,GY$1,FALSE)),0,VLOOKUP('W. VaR &amp; Off-Peak Pos By Trader'!$A24,'Import OffPeak'!$A$3:GY$23,GY$1,FALSE))</f>
        <v>0</v>
      </c>
      <c r="GZ15">
        <f>IF(ISNA(VLOOKUP('W. VaR &amp; Off-Peak Pos By Trader'!$A24,'Import OffPeak'!$A$3:GZ$23,GZ$1,FALSE)),0,VLOOKUP('W. VaR &amp; Off-Peak Pos By Trader'!$A24,'Import OffPeak'!$A$3:GZ$23,GZ$1,FALSE))</f>
        <v>0</v>
      </c>
      <c r="HA15">
        <f>IF(ISNA(VLOOKUP('W. VaR &amp; Off-Peak Pos By Trader'!$A24,'Import OffPeak'!$A$3:HA$23,HA$1,FALSE)),0,VLOOKUP('W. VaR &amp; Off-Peak Pos By Trader'!$A24,'Import OffPeak'!$A$3:HA$23,HA$1,FALSE))</f>
        <v>0</v>
      </c>
      <c r="HB15">
        <f>IF(ISNA(VLOOKUP('W. VaR &amp; Off-Peak Pos By Trader'!$A24,'Import OffPeak'!$A$3:HB$23,HB$1,FALSE)),0,VLOOKUP('W. VaR &amp; Off-Peak Pos By Trader'!$A24,'Import OffPeak'!$A$3:HB$23,HB$1,FALSE))</f>
        <v>0</v>
      </c>
      <c r="HC15">
        <f>IF(ISNA(VLOOKUP('W. VaR &amp; Off-Peak Pos By Trader'!$A24,'Import OffPeak'!$A$3:HC$23,HC$1,FALSE)),0,VLOOKUP('W. VaR &amp; Off-Peak Pos By Trader'!$A24,'Import OffPeak'!$A$3:HC$23,HC$1,FALSE))</f>
        <v>0</v>
      </c>
      <c r="HD15">
        <f>IF(ISNA(VLOOKUP('W. VaR &amp; Off-Peak Pos By Trader'!$A24,'Import OffPeak'!$A$3:HD$23,HD$1,FALSE)),0,VLOOKUP('W. VaR &amp; Off-Peak Pos By Trader'!$A24,'Import OffPeak'!$A$3:HD$23,HD$1,FALSE))</f>
        <v>0</v>
      </c>
      <c r="HE15">
        <f>IF(ISNA(VLOOKUP('W. VaR &amp; Off-Peak Pos By Trader'!$A24,'Import OffPeak'!$A$3:HE$23,HE$1,FALSE)),0,VLOOKUP('W. VaR &amp; Off-Peak Pos By Trader'!$A24,'Import OffPeak'!$A$3:HE$23,HE$1,FALSE))</f>
        <v>0</v>
      </c>
      <c r="HF15">
        <f>IF(ISNA(VLOOKUP('W. VaR &amp; Off-Peak Pos By Trader'!$A24,'Import OffPeak'!$A$3:HF$23,HF$1,FALSE)),0,VLOOKUP('W. VaR &amp; Off-Peak Pos By Trader'!$A24,'Import OffPeak'!$A$3:HF$23,HF$1,FALSE))</f>
        <v>0</v>
      </c>
      <c r="HG15">
        <f>IF(ISNA(VLOOKUP('W. VaR &amp; Off-Peak Pos By Trader'!$A24,'Import OffPeak'!$A$3:HG$23,HG$1,FALSE)),0,VLOOKUP('W. VaR &amp; Off-Peak Pos By Trader'!$A24,'Import OffPeak'!$A$3:HG$23,HG$1,FALSE))</f>
        <v>0</v>
      </c>
      <c r="HH15">
        <f>IF(ISNA(VLOOKUP('W. VaR &amp; Off-Peak Pos By Trader'!$A24,'Import OffPeak'!$A$3:HH$23,HH$1,FALSE)),0,VLOOKUP('W. VaR &amp; Off-Peak Pos By Trader'!$A24,'Import OffPeak'!$A$3:HH$23,HH$1,FALSE))</f>
        <v>0</v>
      </c>
      <c r="HI15">
        <f>IF(ISNA(VLOOKUP('W. VaR &amp; Off-Peak Pos By Trader'!$A24,'Import OffPeak'!$A$3:HI$23,HI$1,FALSE)),0,VLOOKUP('W. VaR &amp; Off-Peak Pos By Trader'!$A24,'Import OffPeak'!$A$3:HI$23,HI$1,FALSE))</f>
        <v>0</v>
      </c>
      <c r="HJ15">
        <f>IF(ISNA(VLOOKUP('W. VaR &amp; Off-Peak Pos By Trader'!$A24,'Import OffPeak'!$A$3:HJ$23,HJ$1,FALSE)),0,VLOOKUP('W. VaR &amp; Off-Peak Pos By Trader'!$A24,'Import OffPeak'!$A$3:HJ$23,HJ$1,FALSE))</f>
        <v>0</v>
      </c>
      <c r="HK15">
        <f>IF(ISNA(VLOOKUP('W. VaR &amp; Off-Peak Pos By Trader'!$A24,'Import OffPeak'!$A$3:HK$23,HK$1,FALSE)),0,VLOOKUP('W. VaR &amp; Off-Peak Pos By Trader'!$A24,'Import OffPeak'!$A$3:HK$23,HK$1,FALSE))</f>
        <v>0</v>
      </c>
      <c r="HL15">
        <f>IF(ISNA(VLOOKUP('W. VaR &amp; Off-Peak Pos By Trader'!$A24,'Import OffPeak'!$A$3:HL$23,HL$1,FALSE)),0,VLOOKUP('W. VaR &amp; Off-Peak Pos By Trader'!$A24,'Import OffPeak'!$A$3:HL$23,HL$1,FALSE))</f>
        <v>0</v>
      </c>
      <c r="HM15">
        <f>IF(ISNA(VLOOKUP('W. VaR &amp; Off-Peak Pos By Trader'!$A24,'Import OffPeak'!$A$3:HM$23,HM$1,FALSE)),0,VLOOKUP('W. VaR &amp; Off-Peak Pos By Trader'!$A24,'Import OffPeak'!$A$3:HM$23,HM$1,FALSE))</f>
        <v>0</v>
      </c>
      <c r="HN15">
        <f>IF(ISNA(VLOOKUP('W. VaR &amp; Off-Peak Pos By Trader'!$A24,'Import OffPeak'!$A$3:HN$23,HN$1,FALSE)),0,VLOOKUP('W. VaR &amp; Off-Peak Pos By Trader'!$A24,'Import OffPeak'!$A$3:HN$23,HN$1,FALSE))</f>
        <v>0</v>
      </c>
      <c r="HO15">
        <f>IF(ISNA(VLOOKUP('W. VaR &amp; Off-Peak Pos By Trader'!$A24,'Import OffPeak'!$A$3:HO$23,HO$1,FALSE)),0,VLOOKUP('W. VaR &amp; Off-Peak Pos By Trader'!$A24,'Import OffPeak'!$A$3:HO$23,HO$1,FALSE))</f>
        <v>0</v>
      </c>
      <c r="HP15">
        <f>IF(ISNA(VLOOKUP('W. VaR &amp; Off-Peak Pos By Trader'!$A24,'Import OffPeak'!$A$3:HP$23,HP$1,FALSE)),0,VLOOKUP('W. VaR &amp; Off-Peak Pos By Trader'!$A24,'Import OffPeak'!$A$3:HP$23,HP$1,FALSE))</f>
        <v>0</v>
      </c>
      <c r="HQ15">
        <f>IF(ISNA(VLOOKUP('W. VaR &amp; Off-Peak Pos By Trader'!$A24,'Import OffPeak'!$A$3:HQ$23,HQ$1,FALSE)),0,VLOOKUP('W. VaR &amp; Off-Peak Pos By Trader'!$A24,'Import OffPeak'!$A$3:HQ$23,HQ$1,FALSE))</f>
        <v>0</v>
      </c>
      <c r="HR15">
        <f>IF(ISNA(VLOOKUP('W. VaR &amp; Off-Peak Pos By Trader'!$A24,'Import OffPeak'!$A$3:HR$23,HR$1,FALSE)),0,VLOOKUP('W. VaR &amp; Off-Peak Pos By Trader'!$A24,'Import OffPeak'!$A$3:HR$23,HR$1,FALSE))</f>
        <v>0</v>
      </c>
      <c r="HS15">
        <f>IF(ISNA(VLOOKUP('W. VaR &amp; Off-Peak Pos By Trader'!$A24,'Import OffPeak'!$A$3:HS$23,HS$1,FALSE)),0,VLOOKUP('W. VaR &amp; Off-Peak Pos By Trader'!$A24,'Import OffPeak'!$A$3:HS$23,HS$1,FALSE))</f>
        <v>0</v>
      </c>
      <c r="HT15">
        <f>IF(ISNA(VLOOKUP('W. VaR &amp; Off-Peak Pos By Trader'!$A24,'Import OffPeak'!$A$3:HT$23,HT$1,FALSE)),0,VLOOKUP('W. VaR &amp; Off-Peak Pos By Trader'!$A24,'Import OffPeak'!$A$3:HT$23,HT$1,FALSE))</f>
        <v>0</v>
      </c>
      <c r="HU15">
        <f>IF(ISNA(VLOOKUP('W. VaR &amp; Off-Peak Pos By Trader'!$A24,'Import OffPeak'!$A$3:HU$23,HU$1,FALSE)),0,VLOOKUP('W. VaR &amp; Off-Peak Pos By Trader'!$A24,'Import OffPeak'!$A$3:HU$23,HU$1,FALSE))</f>
        <v>0</v>
      </c>
      <c r="HV15">
        <f>IF(ISNA(VLOOKUP('W. VaR &amp; Off-Peak Pos By Trader'!$A24,'Import OffPeak'!$A$3:HV$23,HV$1,FALSE)),0,VLOOKUP('W. VaR &amp; Off-Peak Pos By Trader'!$A24,'Import OffPeak'!$A$3:HV$23,HV$1,FALSE))</f>
        <v>0</v>
      </c>
      <c r="HW15">
        <f>IF(ISNA(VLOOKUP('W. VaR &amp; Off-Peak Pos By Trader'!$A24,'Import OffPeak'!$A$3:HW$23,HW$1,FALSE)),0,VLOOKUP('W. VaR &amp; Off-Peak Pos By Trader'!$A24,'Import OffPeak'!$A$3:HW$23,HW$1,FALSE))</f>
        <v>0</v>
      </c>
      <c r="HX15">
        <f>IF(ISNA(VLOOKUP('W. VaR &amp; Off-Peak Pos By Trader'!$A24,'Import OffPeak'!$A$3:HX$23,HX$1,FALSE)),0,VLOOKUP('W. VaR &amp; Off-Peak Pos By Trader'!$A24,'Import OffPeak'!$A$3:HX$23,HX$1,FALSE))</f>
        <v>0</v>
      </c>
      <c r="HY15">
        <f>IF(ISNA(VLOOKUP('W. VaR &amp; Off-Peak Pos By Trader'!$A24,'Import OffPeak'!$A$3:HY$23,HY$1,FALSE)),0,VLOOKUP('W. VaR &amp; Off-Peak Pos By Trader'!$A24,'Import OffPeak'!$A$3:HY$23,HY$1,FALSE))</f>
        <v>0</v>
      </c>
      <c r="HZ15">
        <f>IF(ISNA(VLOOKUP('W. VaR &amp; Off-Peak Pos By Trader'!$A24,'Import OffPeak'!$A$3:HZ$23,HZ$1,FALSE)),0,VLOOKUP('W. VaR &amp; Off-Peak Pos By Trader'!$A24,'Import OffPeak'!$A$3:HZ$23,HZ$1,FALSE))</f>
        <v>0</v>
      </c>
      <c r="IA15">
        <f>IF(ISNA(VLOOKUP('W. VaR &amp; Off-Peak Pos By Trader'!$A24,'Import OffPeak'!$A$3:IA$23,IA$1,FALSE)),0,VLOOKUP('W. VaR &amp; Off-Peak Pos By Trader'!$A24,'Import OffPeak'!$A$3:IA$23,IA$1,FALSE))</f>
        <v>0</v>
      </c>
      <c r="IB15">
        <f>IF(ISNA(VLOOKUP('W. VaR &amp; Off-Peak Pos By Trader'!$A24,'Import OffPeak'!$A$3:IB$23,IB$1,FALSE)),0,VLOOKUP('W. VaR &amp; Off-Peak Pos By Trader'!$A24,'Import OffPeak'!$A$3:IB$23,IB$1,FALSE))</f>
        <v>0</v>
      </c>
      <c r="IC15">
        <f>IF(ISNA(VLOOKUP('W. VaR &amp; Off-Peak Pos By Trader'!$A24,'Import OffPeak'!$A$3:IC$23,IC$1,FALSE)),0,VLOOKUP('W. VaR &amp; Off-Peak Pos By Trader'!$A24,'Import OffPeak'!$A$3:IC$23,IC$1,FALSE))</f>
        <v>0</v>
      </c>
    </row>
    <row r="16" spans="1:243">
      <c r="A16" s="20" t="s">
        <v>47</v>
      </c>
      <c r="B16" s="14">
        <f>IF(ISNA(VLOOKUP('W. VaR &amp; Off-Peak Pos By Trader'!$A25,'Import OffPeak'!$A$3:B$23,B$1,FALSE)),0,VLOOKUP('W. VaR &amp; Off-Peak Pos By Trader'!$A25,'Import OffPeak'!$A$3:B$23,B$1,FALSE))</f>
        <v>0</v>
      </c>
      <c r="C16" s="14">
        <f>IF(ISNA(VLOOKUP('W. VaR &amp; Off-Peak Pos By Trader'!$A25,'Import OffPeak'!$A$3:C$23,C$1,FALSE)),0,VLOOKUP('W. VaR &amp; Off-Peak Pos By Trader'!$A25,'Import OffPeak'!$A$3:C$23,C$1,FALSE))</f>
        <v>0</v>
      </c>
      <c r="D16" s="14">
        <f>IF(ISNA(VLOOKUP('W. VaR &amp; Off-Peak Pos By Trader'!$A25,'Import OffPeak'!$A$3:D$23,D$1,FALSE)),0,VLOOKUP('W. VaR &amp; Off-Peak Pos By Trader'!$A25,'Import OffPeak'!$A$3:D$23,D$1,FALSE))</f>
        <v>0</v>
      </c>
      <c r="E16" s="14">
        <f>IF(ISNA(VLOOKUP('W. VaR &amp; Off-Peak Pos By Trader'!$A25,'Import OffPeak'!$A$3:E$23,E$1,FALSE)),0,VLOOKUP('W. VaR &amp; Off-Peak Pos By Trader'!$A25,'Import OffPeak'!$A$3:E$23,E$1,FALSE))</f>
        <v>0</v>
      </c>
      <c r="F16" s="14">
        <f>IF(ISNA(VLOOKUP('W. VaR &amp; Off-Peak Pos By Trader'!$A25,'Import OffPeak'!$A$3:F$23,F$1,FALSE)),0,VLOOKUP('W. VaR &amp; Off-Peak Pos By Trader'!$A25,'Import OffPeak'!$A$3:F$23,F$1,FALSE))</f>
        <v>0</v>
      </c>
      <c r="G16" s="14">
        <f>IF(ISNA(VLOOKUP('W. VaR &amp; Off-Peak Pos By Trader'!$A25,'Import OffPeak'!$A$3:G$23,G$1,FALSE)),0,VLOOKUP('W. VaR &amp; Off-Peak Pos By Trader'!$A25,'Import OffPeak'!$A$3:G$23,G$1,FALSE))</f>
        <v>0</v>
      </c>
      <c r="H16" s="14">
        <f>IF(ISNA(VLOOKUP('W. VaR &amp; Off-Peak Pos By Trader'!$A25,'Import OffPeak'!$A$3:H$23,H$1,FALSE)),0,VLOOKUP('W. VaR &amp; Off-Peak Pos By Trader'!$A25,'Import OffPeak'!$A$3:H$23,H$1,FALSE))</f>
        <v>0</v>
      </c>
      <c r="I16" s="14">
        <f>IF(ISNA(VLOOKUP('W. VaR &amp; Off-Peak Pos By Trader'!$A25,'Import OffPeak'!$A$3:I$23,I$1,FALSE)),0,VLOOKUP('W. VaR &amp; Off-Peak Pos By Trader'!$A25,'Import OffPeak'!$A$3:I$23,I$1,FALSE))</f>
        <v>0</v>
      </c>
      <c r="J16" s="14">
        <f>IF(ISNA(VLOOKUP('W. VaR &amp; Off-Peak Pos By Trader'!$A25,'Import OffPeak'!$A$3:J$23,J$1,FALSE)),0,VLOOKUP('W. VaR &amp; Off-Peak Pos By Trader'!$A25,'Import OffPeak'!$A$3:J$23,J$1,FALSE))</f>
        <v>0</v>
      </c>
      <c r="K16" s="14">
        <f>IF(ISNA(VLOOKUP('W. VaR &amp; Off-Peak Pos By Trader'!$A25,'Import OffPeak'!$A$3:K$23,K$1,FALSE)),0,VLOOKUP('W. VaR &amp; Off-Peak Pos By Trader'!$A25,'Import OffPeak'!$A$3:K$23,K$1,FALSE))</f>
        <v>0</v>
      </c>
      <c r="L16" s="14">
        <f>IF(ISNA(VLOOKUP('W. VaR &amp; Off-Peak Pos By Trader'!$A25,'Import OffPeak'!$A$3:L$23,L$1,FALSE)),0,VLOOKUP('W. VaR &amp; Off-Peak Pos By Trader'!$A25,'Import OffPeak'!$A$3:L$23,L$1,FALSE))</f>
        <v>0</v>
      </c>
      <c r="M16" s="14">
        <f>IF(ISNA(VLOOKUP('W. VaR &amp; Off-Peak Pos By Trader'!$A25,'Import OffPeak'!$A$3:M$23,M$1,FALSE)),0,VLOOKUP('W. VaR &amp; Off-Peak Pos By Trader'!$A25,'Import OffPeak'!$A$3:M$23,M$1,FALSE))</f>
        <v>0</v>
      </c>
      <c r="N16" s="14">
        <f>IF(ISNA(VLOOKUP('W. VaR &amp; Off-Peak Pos By Trader'!$A25,'Import OffPeak'!$A$3:N$23,N$1,FALSE)),0,VLOOKUP('W. VaR &amp; Off-Peak Pos By Trader'!$A25,'Import OffPeak'!$A$3:N$23,N$1,FALSE))</f>
        <v>0</v>
      </c>
      <c r="O16" s="14">
        <f>IF(ISNA(VLOOKUP('W. VaR &amp; Off-Peak Pos By Trader'!$A25,'Import OffPeak'!$A$3:O$23,O$1,FALSE)),0,VLOOKUP('W. VaR &amp; Off-Peak Pos By Trader'!$A25,'Import OffPeak'!$A$3:O$23,O$1,FALSE))</f>
        <v>0</v>
      </c>
      <c r="P16" s="14">
        <f>IF(ISNA(VLOOKUP('W. VaR &amp; Off-Peak Pos By Trader'!$A25,'Import OffPeak'!$A$3:P$23,P$1,FALSE)),0,VLOOKUP('W. VaR &amp; Off-Peak Pos By Trader'!$A25,'Import OffPeak'!$A$3:P$23,P$1,FALSE))</f>
        <v>0</v>
      </c>
      <c r="Q16" s="14">
        <f>IF(ISNA(VLOOKUP('W. VaR &amp; Off-Peak Pos By Trader'!$A25,'Import OffPeak'!$A$3:Q$23,Q$1,FALSE)),0,VLOOKUP('W. VaR &amp; Off-Peak Pos By Trader'!$A25,'Import OffPeak'!$A$3:Q$23,Q$1,FALSE))</f>
        <v>0</v>
      </c>
      <c r="R16" s="14">
        <f>IF(ISNA(VLOOKUP('W. VaR &amp; Off-Peak Pos By Trader'!$A25,'Import OffPeak'!$A$3:R$23,R$1,FALSE)),0,VLOOKUP('W. VaR &amp; Off-Peak Pos By Trader'!$A25,'Import OffPeak'!$A$3:R$23,R$1,FALSE))</f>
        <v>0</v>
      </c>
      <c r="S16" s="14">
        <f>IF(ISNA(VLOOKUP('W. VaR &amp; Off-Peak Pos By Trader'!$A25,'Import OffPeak'!$A$3:S$23,S$1,FALSE)),0,VLOOKUP('W. VaR &amp; Off-Peak Pos By Trader'!$A25,'Import OffPeak'!$A$3:S$23,S$1,FALSE))</f>
        <v>0</v>
      </c>
      <c r="T16" s="14">
        <f>IF(ISNA(VLOOKUP('W. VaR &amp; Off-Peak Pos By Trader'!$A25,'Import OffPeak'!$A$3:T$23,T$1,FALSE)),0,VLOOKUP('W. VaR &amp; Off-Peak Pos By Trader'!$A25,'Import OffPeak'!$A$3:T$23,T$1,FALSE))</f>
        <v>0</v>
      </c>
      <c r="U16" s="14">
        <f>IF(ISNA(VLOOKUP('W. VaR &amp; Off-Peak Pos By Trader'!$A25,'Import OffPeak'!$A$3:U$23,U$1,FALSE)),0,VLOOKUP('W. VaR &amp; Off-Peak Pos By Trader'!$A25,'Import OffPeak'!$A$3:U$23,U$1,FALSE))</f>
        <v>0</v>
      </c>
      <c r="V16" s="14">
        <f>IF(ISNA(VLOOKUP('W. VaR &amp; Off-Peak Pos By Trader'!$A25,'Import OffPeak'!$A$3:V$23,V$1,FALSE)),0,VLOOKUP('W. VaR &amp; Off-Peak Pos By Trader'!$A25,'Import OffPeak'!$A$3:V$23,V$1,FALSE))</f>
        <v>0</v>
      </c>
      <c r="W16" s="14">
        <f>IF(ISNA(VLOOKUP('W. VaR &amp; Off-Peak Pos By Trader'!$A25,'Import OffPeak'!$A$3:W$23,W$1,FALSE)),0,VLOOKUP('W. VaR &amp; Off-Peak Pos By Trader'!$A25,'Import OffPeak'!$A$3:W$23,W$1,FALSE))</f>
        <v>0</v>
      </c>
      <c r="X16" s="14">
        <f>IF(ISNA(VLOOKUP('W. VaR &amp; Off-Peak Pos By Trader'!$A25,'Import OffPeak'!$A$3:X$23,X$1,FALSE)),0,VLOOKUP('W. VaR &amp; Off-Peak Pos By Trader'!$A25,'Import OffPeak'!$A$3:X$23,X$1,FALSE))</f>
        <v>0</v>
      </c>
      <c r="Y16" s="14">
        <f>IF(ISNA(VLOOKUP('W. VaR &amp; Off-Peak Pos By Trader'!$A25,'Import OffPeak'!$A$3:Y$23,Y$1,FALSE)),0,VLOOKUP('W. VaR &amp; Off-Peak Pos By Trader'!$A25,'Import OffPeak'!$A$3:Y$23,Y$1,FALSE))</f>
        <v>0</v>
      </c>
      <c r="Z16" s="14">
        <f>IF(ISNA(VLOOKUP('W. VaR &amp; Off-Peak Pos By Trader'!$A25,'Import OffPeak'!$A$3:Z$23,Z$1,FALSE)),0,VLOOKUP('W. VaR &amp; Off-Peak Pos By Trader'!$A25,'Import OffPeak'!$A$3:Z$23,Z$1,FALSE))</f>
        <v>0</v>
      </c>
      <c r="AA16" s="14">
        <f>IF(ISNA(VLOOKUP('W. VaR &amp; Off-Peak Pos By Trader'!$A25,'Import OffPeak'!$A$3:AA$23,AA$1,FALSE)),0,VLOOKUP('W. VaR &amp; Off-Peak Pos By Trader'!$A25,'Import OffPeak'!$A$3:AA$23,AA$1,FALSE))</f>
        <v>0</v>
      </c>
      <c r="AB16" s="14">
        <f>IF(ISNA(VLOOKUP('W. VaR &amp; Off-Peak Pos By Trader'!$A25,'Import OffPeak'!$A$3:AB$23,AB$1,FALSE)),0,VLOOKUP('W. VaR &amp; Off-Peak Pos By Trader'!$A25,'Import OffPeak'!$A$3:AB$23,AB$1,FALSE))</f>
        <v>0</v>
      </c>
      <c r="AC16" s="14">
        <f>IF(ISNA(VLOOKUP('W. VaR &amp; Off-Peak Pos By Trader'!$A25,'Import OffPeak'!$A$3:AC$23,AC$1,FALSE)),0,VLOOKUP('W. VaR &amp; Off-Peak Pos By Trader'!$A25,'Import OffPeak'!$A$3:AC$23,AC$1,FALSE))</f>
        <v>0</v>
      </c>
      <c r="AD16" s="14">
        <f>IF(ISNA(VLOOKUP('W. VaR &amp; Off-Peak Pos By Trader'!$A25,'Import OffPeak'!$A$3:AD$23,AD$1,FALSE)),0,VLOOKUP('W. VaR &amp; Off-Peak Pos By Trader'!$A25,'Import OffPeak'!$A$3:AD$23,AD$1,FALSE))</f>
        <v>0</v>
      </c>
      <c r="AE16" s="14">
        <f>IF(ISNA(VLOOKUP('W. VaR &amp; Off-Peak Pos By Trader'!$A25,'Import OffPeak'!$A$3:AE$23,AE$1,FALSE)),0,VLOOKUP('W. VaR &amp; Off-Peak Pos By Trader'!$A25,'Import OffPeak'!$A$3:AE$23,AE$1,FALSE))</f>
        <v>0</v>
      </c>
      <c r="AF16" s="14">
        <f>IF(ISNA(VLOOKUP('W. VaR &amp; Off-Peak Pos By Trader'!$A25,'Import OffPeak'!$A$3:AF$23,AF$1,FALSE)),0,VLOOKUP('W. VaR &amp; Off-Peak Pos By Trader'!$A25,'Import OffPeak'!$A$3:AF$23,AF$1,FALSE))</f>
        <v>0</v>
      </c>
      <c r="AG16" s="14">
        <f>IF(ISNA(VLOOKUP('W. VaR &amp; Off-Peak Pos By Trader'!$A25,'Import OffPeak'!$A$3:AG$23,AG$1,FALSE)),0,VLOOKUP('W. VaR &amp; Off-Peak Pos By Trader'!$A25,'Import OffPeak'!$A$3:AG$23,AG$1,FALSE))</f>
        <v>0</v>
      </c>
      <c r="AH16" s="14">
        <f>IF(ISNA(VLOOKUP('W. VaR &amp; Off-Peak Pos By Trader'!$A25,'Import OffPeak'!$A$3:AH$23,AH$1,FALSE)),0,VLOOKUP('W. VaR &amp; Off-Peak Pos By Trader'!$A25,'Import OffPeak'!$A$3:AH$23,AH$1,FALSE))</f>
        <v>0</v>
      </c>
      <c r="AI16" s="14">
        <f>IF(ISNA(VLOOKUP('W. VaR &amp; Off-Peak Pos By Trader'!$A25,'Import OffPeak'!$A$3:AI$23,AI$1,FALSE)),0,VLOOKUP('W. VaR &amp; Off-Peak Pos By Trader'!$A25,'Import OffPeak'!$A$3:AI$23,AI$1,FALSE))</f>
        <v>0</v>
      </c>
      <c r="AJ16" s="14">
        <f>IF(ISNA(VLOOKUP('W. VaR &amp; Off-Peak Pos By Trader'!$A25,'Import OffPeak'!$A$3:AJ$23,AJ$1,FALSE)),0,VLOOKUP('W. VaR &amp; Off-Peak Pos By Trader'!$A25,'Import OffPeak'!$A$3:AJ$23,AJ$1,FALSE))</f>
        <v>0</v>
      </c>
      <c r="AK16" s="14">
        <f>IF(ISNA(VLOOKUP('W. VaR &amp; Off-Peak Pos By Trader'!$A25,'Import OffPeak'!$A$3:AK$23,AK$1,FALSE)),0,VLOOKUP('W. VaR &amp; Off-Peak Pos By Trader'!$A25,'Import OffPeak'!$A$3:AK$23,AK$1,FALSE))</f>
        <v>0</v>
      </c>
      <c r="AL16" s="14">
        <f>IF(ISNA(VLOOKUP('W. VaR &amp; Off-Peak Pos By Trader'!$A25,'Import OffPeak'!$A$3:AL$23,AL$1,FALSE)),0,VLOOKUP('W. VaR &amp; Off-Peak Pos By Trader'!$A25,'Import OffPeak'!$A$3:AL$23,AL$1,FALSE))</f>
        <v>0</v>
      </c>
      <c r="AM16" s="14">
        <f>IF(ISNA(VLOOKUP('W. VaR &amp; Off-Peak Pos By Trader'!$A25,'Import OffPeak'!$A$3:AM$23,AM$1,FALSE)),0,VLOOKUP('W. VaR &amp; Off-Peak Pos By Trader'!$A25,'Import OffPeak'!$A$3:AM$23,AM$1,FALSE))</f>
        <v>0</v>
      </c>
      <c r="AN16" s="14">
        <f>IF(ISNA(VLOOKUP('W. VaR &amp; Off-Peak Pos By Trader'!$A25,'Import OffPeak'!$A$3:AN$23,AN$1,FALSE)),0,VLOOKUP('W. VaR &amp; Off-Peak Pos By Trader'!$A25,'Import OffPeak'!$A$3:AN$23,AN$1,FALSE))</f>
        <v>0</v>
      </c>
      <c r="AO16" s="14">
        <f>IF(ISNA(VLOOKUP('W. VaR &amp; Off-Peak Pos By Trader'!$A25,'Import OffPeak'!$A$3:AO$23,AO$1,FALSE)),0,VLOOKUP('W. VaR &amp; Off-Peak Pos By Trader'!$A25,'Import OffPeak'!$A$3:AO$23,AO$1,FALSE))</f>
        <v>0</v>
      </c>
      <c r="AP16" s="14">
        <f>IF(ISNA(VLOOKUP('W. VaR &amp; Off-Peak Pos By Trader'!$A25,'Import OffPeak'!$A$3:AP$23,AP$1,FALSE)),0,VLOOKUP('W. VaR &amp; Off-Peak Pos By Trader'!$A25,'Import OffPeak'!$A$3:AP$23,AP$1,FALSE))</f>
        <v>0</v>
      </c>
      <c r="AQ16" s="14">
        <f>IF(ISNA(VLOOKUP('W. VaR &amp; Off-Peak Pos By Trader'!$A25,'Import OffPeak'!$A$3:AQ$23,AQ$1,FALSE)),0,VLOOKUP('W. VaR &amp; Off-Peak Pos By Trader'!$A25,'Import OffPeak'!$A$3:AQ$23,AQ$1,FALSE))</f>
        <v>0</v>
      </c>
      <c r="AR16" s="14">
        <f>IF(ISNA(VLOOKUP('W. VaR &amp; Off-Peak Pos By Trader'!$A25,'Import OffPeak'!$A$3:AR$23,AR$1,FALSE)),0,VLOOKUP('W. VaR &amp; Off-Peak Pos By Trader'!$A25,'Import OffPeak'!$A$3:AR$23,AR$1,FALSE))</f>
        <v>0</v>
      </c>
      <c r="AS16" s="14">
        <f>IF(ISNA(VLOOKUP('W. VaR &amp; Off-Peak Pos By Trader'!$A25,'Import OffPeak'!$A$3:AS$23,AS$1,FALSE)),0,VLOOKUP('W. VaR &amp; Off-Peak Pos By Trader'!$A25,'Import OffPeak'!$A$3:AS$23,AS$1,FALSE))</f>
        <v>0</v>
      </c>
      <c r="AT16" s="14">
        <f>IF(ISNA(VLOOKUP('W. VaR &amp; Off-Peak Pos By Trader'!$A25,'Import OffPeak'!$A$3:AT$23,AT$1,FALSE)),0,VLOOKUP('W. VaR &amp; Off-Peak Pos By Trader'!$A25,'Import OffPeak'!$A$3:AT$23,AT$1,FALSE))</f>
        <v>0</v>
      </c>
      <c r="AU16" s="14">
        <f>IF(ISNA(VLOOKUP('W. VaR &amp; Off-Peak Pos By Trader'!$A25,'Import OffPeak'!$A$3:AU$23,AU$1,FALSE)),0,VLOOKUP('W. VaR &amp; Off-Peak Pos By Trader'!$A25,'Import OffPeak'!$A$3:AU$23,AU$1,FALSE))</f>
        <v>0</v>
      </c>
      <c r="AV16" s="14">
        <f>IF(ISNA(VLOOKUP('W. VaR &amp; Off-Peak Pos By Trader'!$A25,'Import OffPeak'!$A$3:AV$23,AV$1,FALSE)),0,VLOOKUP('W. VaR &amp; Off-Peak Pos By Trader'!$A25,'Import OffPeak'!$A$3:AV$23,AV$1,FALSE))</f>
        <v>0</v>
      </c>
      <c r="AW16" s="14">
        <f>IF(ISNA(VLOOKUP('W. VaR &amp; Off-Peak Pos By Trader'!$A25,'Import OffPeak'!$A$3:AW$23,AW$1,FALSE)),0,VLOOKUP('W. VaR &amp; Off-Peak Pos By Trader'!$A25,'Import OffPeak'!$A$3:AW$23,AW$1,FALSE))</f>
        <v>0</v>
      </c>
      <c r="AX16" s="14">
        <f>IF(ISNA(VLOOKUP('W. VaR &amp; Off-Peak Pos By Trader'!$A25,'Import OffPeak'!$A$3:AX$23,AX$1,FALSE)),0,VLOOKUP('W. VaR &amp; Off-Peak Pos By Trader'!$A25,'Import OffPeak'!$A$3:AX$23,AX$1,FALSE))</f>
        <v>0</v>
      </c>
      <c r="AY16" s="14">
        <f>IF(ISNA(VLOOKUP('W. VaR &amp; Off-Peak Pos By Trader'!$A25,'Import OffPeak'!$A$3:AY$23,AY$1,FALSE)),0,VLOOKUP('W. VaR &amp; Off-Peak Pos By Trader'!$A25,'Import OffPeak'!$A$3:AY$23,AY$1,FALSE))</f>
        <v>0</v>
      </c>
      <c r="AZ16" s="14">
        <f>IF(ISNA(VLOOKUP('W. VaR &amp; Off-Peak Pos By Trader'!$A25,'Import OffPeak'!$A$3:AZ$23,AZ$1,FALSE)),0,VLOOKUP('W. VaR &amp; Off-Peak Pos By Trader'!$A25,'Import OffPeak'!$A$3:AZ$23,AZ$1,FALSE))</f>
        <v>0</v>
      </c>
      <c r="BA16" s="14">
        <f>IF(ISNA(VLOOKUP('W. VaR &amp; Off-Peak Pos By Trader'!$A25,'Import OffPeak'!$A$3:BA$23,BA$1,FALSE)),0,VLOOKUP('W. VaR &amp; Off-Peak Pos By Trader'!$A25,'Import OffPeak'!$A$3:BA$23,BA$1,FALSE))</f>
        <v>0</v>
      </c>
      <c r="BB16" s="14">
        <f>IF(ISNA(VLOOKUP('W. VaR &amp; Off-Peak Pos By Trader'!$A25,'Import OffPeak'!$A$3:BB$23,BB$1,FALSE)),0,VLOOKUP('W. VaR &amp; Off-Peak Pos By Trader'!$A25,'Import OffPeak'!$A$3:BB$23,BB$1,FALSE))</f>
        <v>0</v>
      </c>
      <c r="BC16" s="14">
        <f>IF(ISNA(VLOOKUP('W. VaR &amp; Off-Peak Pos By Trader'!$A25,'Import OffPeak'!$A$3:BC$23,BC$1,FALSE)),0,VLOOKUP('W. VaR &amp; Off-Peak Pos By Trader'!$A25,'Import OffPeak'!$A$3:BC$23,BC$1,FALSE))</f>
        <v>0</v>
      </c>
      <c r="BD16" s="14">
        <f>IF(ISNA(VLOOKUP('W. VaR &amp; Off-Peak Pos By Trader'!$A25,'Import OffPeak'!$A$3:BD$23,BD$1,FALSE)),0,VLOOKUP('W. VaR &amp; Off-Peak Pos By Trader'!$A25,'Import OffPeak'!$A$3:BD$23,BD$1,FALSE))</f>
        <v>0</v>
      </c>
      <c r="BE16" s="14">
        <f>IF(ISNA(VLOOKUP('W. VaR &amp; Off-Peak Pos By Trader'!$A25,'Import OffPeak'!$A$3:BE$23,BE$1,FALSE)),0,VLOOKUP('W. VaR &amp; Off-Peak Pos By Trader'!$A25,'Import OffPeak'!$A$3:BE$23,BE$1,FALSE))</f>
        <v>0</v>
      </c>
      <c r="BF16" s="14">
        <f>IF(ISNA(VLOOKUP('W. VaR &amp; Off-Peak Pos By Trader'!$A25,'Import OffPeak'!$A$3:BF$23,BF$1,FALSE)),0,VLOOKUP('W. VaR &amp; Off-Peak Pos By Trader'!$A25,'Import OffPeak'!$A$3:BF$23,BF$1,FALSE))</f>
        <v>0</v>
      </c>
      <c r="BG16" s="14">
        <f>IF(ISNA(VLOOKUP('W. VaR &amp; Off-Peak Pos By Trader'!$A25,'Import OffPeak'!$A$3:BG$23,BG$1,FALSE)),0,VLOOKUP('W. VaR &amp; Off-Peak Pos By Trader'!$A25,'Import OffPeak'!$A$3:BG$23,BG$1,FALSE))</f>
        <v>0</v>
      </c>
      <c r="BH16" s="14">
        <f>IF(ISNA(VLOOKUP('W. VaR &amp; Off-Peak Pos By Trader'!$A25,'Import OffPeak'!$A$3:BH$23,BH$1,FALSE)),0,VLOOKUP('W. VaR &amp; Off-Peak Pos By Trader'!$A25,'Import OffPeak'!$A$3:BH$23,BH$1,FALSE))</f>
        <v>0</v>
      </c>
      <c r="BI16" s="14">
        <f>IF(ISNA(VLOOKUP('W. VaR &amp; Off-Peak Pos By Trader'!$A25,'Import OffPeak'!$A$3:BI$23,BI$1,FALSE)),0,VLOOKUP('W. VaR &amp; Off-Peak Pos By Trader'!$A25,'Import OffPeak'!$A$3:BI$23,BI$1,FALSE))</f>
        <v>0</v>
      </c>
      <c r="BJ16" s="14">
        <f>IF(ISNA(VLOOKUP('W. VaR &amp; Off-Peak Pos By Trader'!$A25,'Import OffPeak'!$A$3:BJ$23,BJ$1,FALSE)),0,VLOOKUP('W. VaR &amp; Off-Peak Pos By Trader'!$A25,'Import OffPeak'!$A$3:BJ$23,BJ$1,FALSE))</f>
        <v>0</v>
      </c>
      <c r="BK16" s="14">
        <f>IF(ISNA(VLOOKUP('W. VaR &amp; Off-Peak Pos By Trader'!$A25,'Import OffPeak'!$A$3:BK$23,BK$1,FALSE)),0,VLOOKUP('W. VaR &amp; Off-Peak Pos By Trader'!$A25,'Import OffPeak'!$A$3:BK$23,BK$1,FALSE))</f>
        <v>0</v>
      </c>
      <c r="BL16" s="14">
        <f>IF(ISNA(VLOOKUP('W. VaR &amp; Off-Peak Pos By Trader'!$A25,'Import OffPeak'!$A$3:BL$23,BL$1,FALSE)),0,VLOOKUP('W. VaR &amp; Off-Peak Pos By Trader'!$A25,'Import OffPeak'!$A$3:BL$23,BL$1,FALSE))</f>
        <v>0</v>
      </c>
      <c r="BM16" s="14">
        <f>IF(ISNA(VLOOKUP('W. VaR &amp; Off-Peak Pos By Trader'!$A25,'Import OffPeak'!$A$3:BM$23,BM$1,FALSE)),0,VLOOKUP('W. VaR &amp; Off-Peak Pos By Trader'!$A25,'Import OffPeak'!$A$3:BM$23,BM$1,FALSE))</f>
        <v>0</v>
      </c>
      <c r="BN16" s="14">
        <f>IF(ISNA(VLOOKUP('W. VaR &amp; Off-Peak Pos By Trader'!$A25,'Import OffPeak'!$A$3:BN$23,BN$1,FALSE)),0,VLOOKUP('W. VaR &amp; Off-Peak Pos By Trader'!$A25,'Import OffPeak'!$A$3:BN$23,BN$1,FALSE))</f>
        <v>0</v>
      </c>
      <c r="BO16" s="14">
        <f>IF(ISNA(VLOOKUP('W. VaR &amp; Off-Peak Pos By Trader'!$A25,'Import OffPeak'!$A$3:BO$23,BO$1,FALSE)),0,VLOOKUP('W. VaR &amp; Off-Peak Pos By Trader'!$A25,'Import OffPeak'!$A$3:BO$23,BO$1,FALSE))</f>
        <v>0</v>
      </c>
      <c r="BP16" s="14">
        <f>IF(ISNA(VLOOKUP('W. VaR &amp; Off-Peak Pos By Trader'!$A25,'Import OffPeak'!$A$3:BP$23,BP$1,FALSE)),0,VLOOKUP('W. VaR &amp; Off-Peak Pos By Trader'!$A25,'Import OffPeak'!$A$3:BP$23,BP$1,FALSE))</f>
        <v>0</v>
      </c>
      <c r="BQ16" s="14">
        <f>IF(ISNA(VLOOKUP('W. VaR &amp; Off-Peak Pos By Trader'!$A25,'Import OffPeak'!$A$3:BQ$23,BQ$1,FALSE)),0,VLOOKUP('W. VaR &amp; Off-Peak Pos By Trader'!$A25,'Import OffPeak'!$A$3:BQ$23,BQ$1,FALSE))</f>
        <v>0</v>
      </c>
      <c r="BR16" s="14">
        <f>IF(ISNA(VLOOKUP('W. VaR &amp; Off-Peak Pos By Trader'!$A25,'Import OffPeak'!$A$3:BR$23,BR$1,FALSE)),0,VLOOKUP('W. VaR &amp; Off-Peak Pos By Trader'!$A25,'Import OffPeak'!$A$3:BR$23,BR$1,FALSE))</f>
        <v>0</v>
      </c>
      <c r="BS16" s="14">
        <f>IF(ISNA(VLOOKUP('W. VaR &amp; Off-Peak Pos By Trader'!$A25,'Import OffPeak'!$A$3:BS$23,BS$1,FALSE)),0,VLOOKUP('W. VaR &amp; Off-Peak Pos By Trader'!$A25,'Import OffPeak'!$A$3:BS$23,BS$1,FALSE))</f>
        <v>0</v>
      </c>
      <c r="BT16" s="14">
        <f>IF(ISNA(VLOOKUP('W. VaR &amp; Off-Peak Pos By Trader'!$A25,'Import OffPeak'!$A$3:BT$23,BT$1,FALSE)),0,VLOOKUP('W. VaR &amp; Off-Peak Pos By Trader'!$A25,'Import OffPeak'!$A$3:BT$23,BT$1,FALSE))</f>
        <v>0</v>
      </c>
      <c r="BU16" s="14">
        <f>IF(ISNA(VLOOKUP('W. VaR &amp; Off-Peak Pos By Trader'!$A25,'Import OffPeak'!$A$3:BU$23,BU$1,FALSE)),0,VLOOKUP('W. VaR &amp; Off-Peak Pos By Trader'!$A25,'Import OffPeak'!$A$3:BU$23,BU$1,FALSE))</f>
        <v>0</v>
      </c>
      <c r="BV16" s="14">
        <f>IF(ISNA(VLOOKUP('W. VaR &amp; Off-Peak Pos By Trader'!$A25,'Import OffPeak'!$A$3:BV$23,BV$1,FALSE)),0,VLOOKUP('W. VaR &amp; Off-Peak Pos By Trader'!$A25,'Import OffPeak'!$A$3:BV$23,BV$1,FALSE))</f>
        <v>0</v>
      </c>
      <c r="BW16" s="14">
        <f>IF(ISNA(VLOOKUP('W. VaR &amp; Off-Peak Pos By Trader'!$A25,'Import OffPeak'!$A$3:BW$23,BW$1,FALSE)),0,VLOOKUP('W. VaR &amp; Off-Peak Pos By Trader'!$A25,'Import OffPeak'!$A$3:BW$23,BW$1,FALSE))</f>
        <v>0</v>
      </c>
      <c r="BX16" s="14">
        <f>IF(ISNA(VLOOKUP('W. VaR &amp; Off-Peak Pos By Trader'!$A25,'Import OffPeak'!$A$3:BX$23,BX$1,FALSE)),0,VLOOKUP('W. VaR &amp; Off-Peak Pos By Trader'!$A25,'Import OffPeak'!$A$3:BX$23,BX$1,FALSE))</f>
        <v>0</v>
      </c>
      <c r="BY16" s="14">
        <f>IF(ISNA(VLOOKUP('W. VaR &amp; Off-Peak Pos By Trader'!$A25,'Import OffPeak'!$A$3:BY$23,BY$1,FALSE)),0,VLOOKUP('W. VaR &amp; Off-Peak Pos By Trader'!$A25,'Import OffPeak'!$A$3:BY$23,BY$1,FALSE))</f>
        <v>0</v>
      </c>
      <c r="BZ16" s="14">
        <f>IF(ISNA(VLOOKUP('W. VaR &amp; Off-Peak Pos By Trader'!$A25,'Import OffPeak'!$A$3:BZ$23,BZ$1,FALSE)),0,VLOOKUP('W. VaR &amp; Off-Peak Pos By Trader'!$A25,'Import OffPeak'!$A$3:BZ$23,BZ$1,FALSE))</f>
        <v>0</v>
      </c>
      <c r="CA16" s="14">
        <f>IF(ISNA(VLOOKUP('W. VaR &amp; Off-Peak Pos By Trader'!$A25,'Import OffPeak'!$A$3:CA$23,CA$1,FALSE)),0,VLOOKUP('W. VaR &amp; Off-Peak Pos By Trader'!$A25,'Import OffPeak'!$A$3:CA$23,CA$1,FALSE))</f>
        <v>0</v>
      </c>
      <c r="CB16" s="14">
        <f>IF(ISNA(VLOOKUP('W. VaR &amp; Off-Peak Pos By Trader'!$A25,'Import OffPeak'!$A$3:CB$23,CB$1,FALSE)),0,VLOOKUP('W. VaR &amp; Off-Peak Pos By Trader'!$A25,'Import OffPeak'!$A$3:CB$23,CB$1,FALSE))</f>
        <v>0</v>
      </c>
      <c r="CC16" s="14">
        <f>IF(ISNA(VLOOKUP('W. VaR &amp; Off-Peak Pos By Trader'!$A25,'Import OffPeak'!$A$3:CC$23,CC$1,FALSE)),0,VLOOKUP('W. VaR &amp; Off-Peak Pos By Trader'!$A25,'Import OffPeak'!$A$3:CC$23,CC$1,FALSE))</f>
        <v>0</v>
      </c>
      <c r="CD16" s="14">
        <f>IF(ISNA(VLOOKUP('W. VaR &amp; Off-Peak Pos By Trader'!$A25,'Import OffPeak'!$A$3:CD$23,CD$1,FALSE)),0,VLOOKUP('W. VaR &amp; Off-Peak Pos By Trader'!$A25,'Import OffPeak'!$A$3:CD$23,CD$1,FALSE))</f>
        <v>0</v>
      </c>
      <c r="CE16" s="14">
        <f>IF(ISNA(VLOOKUP('W. VaR &amp; Off-Peak Pos By Trader'!$A25,'Import OffPeak'!$A$3:CE$23,CE$1,FALSE)),0,VLOOKUP('W. VaR &amp; Off-Peak Pos By Trader'!$A25,'Import OffPeak'!$A$3:CE$23,CE$1,FALSE))</f>
        <v>0</v>
      </c>
      <c r="CF16" s="14">
        <f>IF(ISNA(VLOOKUP('W. VaR &amp; Off-Peak Pos By Trader'!$A25,'Import OffPeak'!$A$3:CF$23,CF$1,FALSE)),0,VLOOKUP('W. VaR &amp; Off-Peak Pos By Trader'!$A25,'Import OffPeak'!$A$3:CF$23,CF$1,FALSE))</f>
        <v>0</v>
      </c>
      <c r="CG16" s="14">
        <f>IF(ISNA(VLOOKUP('W. VaR &amp; Off-Peak Pos By Trader'!$A25,'Import OffPeak'!$A$3:CG$23,CG$1,FALSE)),0,VLOOKUP('W. VaR &amp; Off-Peak Pos By Trader'!$A25,'Import OffPeak'!$A$3:CG$23,CG$1,FALSE))</f>
        <v>0</v>
      </c>
      <c r="CH16" s="14">
        <f>IF(ISNA(VLOOKUP('W. VaR &amp; Off-Peak Pos By Trader'!$A25,'Import OffPeak'!$A$3:CH$23,CH$1,FALSE)),0,VLOOKUP('W. VaR &amp; Off-Peak Pos By Trader'!$A25,'Import OffPeak'!$A$3:CH$23,CH$1,FALSE))</f>
        <v>0</v>
      </c>
      <c r="CI16" s="14">
        <f>IF(ISNA(VLOOKUP('W. VaR &amp; Off-Peak Pos By Trader'!$A25,'Import OffPeak'!$A$3:CI$23,CI$1,FALSE)),0,VLOOKUP('W. VaR &amp; Off-Peak Pos By Trader'!$A25,'Import OffPeak'!$A$3:CI$23,CI$1,FALSE))</f>
        <v>0</v>
      </c>
      <c r="CJ16" s="14">
        <f>IF(ISNA(VLOOKUP('W. VaR &amp; Off-Peak Pos By Trader'!$A25,'Import OffPeak'!$A$3:CJ$23,CJ$1,FALSE)),0,VLOOKUP('W. VaR &amp; Off-Peak Pos By Trader'!$A25,'Import OffPeak'!$A$3:CJ$23,CJ$1,FALSE))</f>
        <v>0</v>
      </c>
      <c r="CK16" s="14">
        <f>IF(ISNA(VLOOKUP('W. VaR &amp; Off-Peak Pos By Trader'!$A25,'Import OffPeak'!$A$3:CK$23,CK$1,FALSE)),0,VLOOKUP('W. VaR &amp; Off-Peak Pos By Trader'!$A25,'Import OffPeak'!$A$3:CK$23,CK$1,FALSE))</f>
        <v>0</v>
      </c>
      <c r="CL16" s="14">
        <f>IF(ISNA(VLOOKUP('W. VaR &amp; Off-Peak Pos By Trader'!$A25,'Import OffPeak'!$A$3:CL$23,CL$1,FALSE)),0,VLOOKUP('W. VaR &amp; Off-Peak Pos By Trader'!$A25,'Import OffPeak'!$A$3:CL$23,CL$1,FALSE))</f>
        <v>0</v>
      </c>
      <c r="CM16" s="14">
        <f>IF(ISNA(VLOOKUP('W. VaR &amp; Off-Peak Pos By Trader'!$A25,'Import OffPeak'!$A$3:CM$23,CM$1,FALSE)),0,VLOOKUP('W. VaR &amp; Off-Peak Pos By Trader'!$A25,'Import OffPeak'!$A$3:CM$23,CM$1,FALSE))</f>
        <v>0</v>
      </c>
      <c r="CN16" s="14">
        <f>IF(ISNA(VLOOKUP('W. VaR &amp; Off-Peak Pos By Trader'!$A25,'Import OffPeak'!$A$3:CN$23,CN$1,FALSE)),0,VLOOKUP('W. VaR &amp; Off-Peak Pos By Trader'!$A25,'Import OffPeak'!$A$3:CN$23,CN$1,FALSE))</f>
        <v>0</v>
      </c>
      <c r="CO16" s="14">
        <f>IF(ISNA(VLOOKUP('W. VaR &amp; Off-Peak Pos By Trader'!$A25,'Import OffPeak'!$A$3:CO$23,CO$1,FALSE)),0,VLOOKUP('W. VaR &amp; Off-Peak Pos By Trader'!$A25,'Import OffPeak'!$A$3:CO$23,CO$1,FALSE))</f>
        <v>0</v>
      </c>
      <c r="CP16" s="14">
        <f>IF(ISNA(VLOOKUP('W. VaR &amp; Off-Peak Pos By Trader'!$A25,'Import OffPeak'!$A$3:CP$23,CP$1,FALSE)),0,VLOOKUP('W. VaR &amp; Off-Peak Pos By Trader'!$A25,'Import OffPeak'!$A$3:CP$23,CP$1,FALSE))</f>
        <v>0</v>
      </c>
      <c r="CQ16" s="14">
        <f>IF(ISNA(VLOOKUP('W. VaR &amp; Off-Peak Pos By Trader'!$A25,'Import OffPeak'!$A$3:CQ$23,CQ$1,FALSE)),0,VLOOKUP('W. VaR &amp; Off-Peak Pos By Trader'!$A25,'Import OffPeak'!$A$3:CQ$23,CQ$1,FALSE))</f>
        <v>0</v>
      </c>
      <c r="CR16" s="14">
        <f>IF(ISNA(VLOOKUP('W. VaR &amp; Off-Peak Pos By Trader'!$A25,'Import OffPeak'!$A$3:CR$23,CR$1,FALSE)),0,VLOOKUP('W. VaR &amp; Off-Peak Pos By Trader'!$A25,'Import OffPeak'!$A$3:CR$23,CR$1,FALSE))</f>
        <v>0</v>
      </c>
      <c r="CS16" s="14">
        <f>IF(ISNA(VLOOKUP('W. VaR &amp; Off-Peak Pos By Trader'!$A25,'Import OffPeak'!$A$3:CS$23,CS$1,FALSE)),0,VLOOKUP('W. VaR &amp; Off-Peak Pos By Trader'!$A25,'Import OffPeak'!$A$3:CS$23,CS$1,FALSE))</f>
        <v>0</v>
      </c>
      <c r="CT16" s="14">
        <f>IF(ISNA(VLOOKUP('W. VaR &amp; Off-Peak Pos By Trader'!$A25,'Import OffPeak'!$A$3:CT$23,CT$1,FALSE)),0,VLOOKUP('W. VaR &amp; Off-Peak Pos By Trader'!$A25,'Import OffPeak'!$A$3:CT$23,CT$1,FALSE))</f>
        <v>0</v>
      </c>
      <c r="CU16" s="14">
        <f>IF(ISNA(VLOOKUP('W. VaR &amp; Off-Peak Pos By Trader'!$A25,'Import OffPeak'!$A$3:CU$23,CU$1,FALSE)),0,VLOOKUP('W. VaR &amp; Off-Peak Pos By Trader'!$A25,'Import OffPeak'!$A$3:CU$23,CU$1,FALSE))</f>
        <v>0</v>
      </c>
      <c r="CV16" s="14">
        <f>IF(ISNA(VLOOKUP('W. VaR &amp; Off-Peak Pos By Trader'!$A25,'Import OffPeak'!$A$3:CV$23,CV$1,FALSE)),0,VLOOKUP('W. VaR &amp; Off-Peak Pos By Trader'!$A25,'Import OffPeak'!$A$3:CV$23,CV$1,FALSE))</f>
        <v>0</v>
      </c>
      <c r="CW16" s="14">
        <f>IF(ISNA(VLOOKUP('W. VaR &amp; Off-Peak Pos By Trader'!$A25,'Import OffPeak'!$A$3:CW$23,CW$1,FALSE)),0,VLOOKUP('W. VaR &amp; Off-Peak Pos By Trader'!$A25,'Import OffPeak'!$A$3:CW$23,CW$1,FALSE))</f>
        <v>0</v>
      </c>
      <c r="CX16" s="14">
        <f>IF(ISNA(VLOOKUP('W. VaR &amp; Off-Peak Pos By Trader'!$A25,'Import OffPeak'!$A$3:CX$23,CX$1,FALSE)),0,VLOOKUP('W. VaR &amp; Off-Peak Pos By Trader'!$A25,'Import OffPeak'!$A$3:CX$23,CX$1,FALSE))</f>
        <v>0</v>
      </c>
      <c r="CY16" s="14">
        <f>IF(ISNA(VLOOKUP('W. VaR &amp; Off-Peak Pos By Trader'!$A25,'Import OffPeak'!$A$3:CY$23,CY$1,FALSE)),0,VLOOKUP('W. VaR &amp; Off-Peak Pos By Trader'!$A25,'Import OffPeak'!$A$3:CY$23,CY$1,FALSE))</f>
        <v>0</v>
      </c>
      <c r="CZ16" s="14">
        <f>IF(ISNA(VLOOKUP('W. VaR &amp; Off-Peak Pos By Trader'!$A25,'Import OffPeak'!$A$3:CZ$23,CZ$1,FALSE)),0,VLOOKUP('W. VaR &amp; Off-Peak Pos By Trader'!$A25,'Import OffPeak'!$A$3:CZ$23,CZ$1,FALSE))</f>
        <v>0</v>
      </c>
      <c r="DA16" s="14">
        <f>IF(ISNA(VLOOKUP('W. VaR &amp; Off-Peak Pos By Trader'!$A25,'Import OffPeak'!$A$3:DA$23,DA$1,FALSE)),0,VLOOKUP('W. VaR &amp; Off-Peak Pos By Trader'!$A25,'Import OffPeak'!$A$3:DA$23,DA$1,FALSE))</f>
        <v>0</v>
      </c>
      <c r="DB16" s="14">
        <f>IF(ISNA(VLOOKUP('W. VaR &amp; Off-Peak Pos By Trader'!$A25,'Import OffPeak'!$A$3:DB$23,DB$1,FALSE)),0,VLOOKUP('W. VaR &amp; Off-Peak Pos By Trader'!$A25,'Import OffPeak'!$A$3:DB$23,DB$1,FALSE))</f>
        <v>0</v>
      </c>
      <c r="DC16" s="14">
        <f>IF(ISNA(VLOOKUP('W. VaR &amp; Off-Peak Pos By Trader'!$A25,'Import OffPeak'!$A$3:DC$23,DC$1,FALSE)),0,VLOOKUP('W. VaR &amp; Off-Peak Pos By Trader'!$A25,'Import OffPeak'!$A$3:DC$23,DC$1,FALSE))</f>
        <v>0</v>
      </c>
      <c r="DD16" s="14">
        <f>IF(ISNA(VLOOKUP('W. VaR &amp; Off-Peak Pos By Trader'!$A25,'Import OffPeak'!$A$3:DD$23,DD$1,FALSE)),0,VLOOKUP('W. VaR &amp; Off-Peak Pos By Trader'!$A25,'Import OffPeak'!$A$3:DD$23,DD$1,FALSE))</f>
        <v>0</v>
      </c>
      <c r="DE16" s="14">
        <f>IF(ISNA(VLOOKUP('W. VaR &amp; Off-Peak Pos By Trader'!$A25,'Import OffPeak'!$A$3:DE$23,DE$1,FALSE)),0,VLOOKUP('W. VaR &amp; Off-Peak Pos By Trader'!$A25,'Import OffPeak'!$A$3:DE$23,DE$1,FALSE))</f>
        <v>0</v>
      </c>
      <c r="DF16" s="14">
        <f>IF(ISNA(VLOOKUP('W. VaR &amp; Off-Peak Pos By Trader'!$A25,'Import OffPeak'!$A$3:DF$23,DF$1,FALSE)),0,VLOOKUP('W. VaR &amp; Off-Peak Pos By Trader'!$A25,'Import OffPeak'!$A$3:DF$23,DF$1,FALSE))</f>
        <v>0</v>
      </c>
      <c r="DG16" s="14">
        <f>IF(ISNA(VLOOKUP('W. VaR &amp; Off-Peak Pos By Trader'!$A25,'Import OffPeak'!$A$3:DG$23,DG$1,FALSE)),0,VLOOKUP('W. VaR &amp; Off-Peak Pos By Trader'!$A25,'Import OffPeak'!$A$3:DG$23,DG$1,FALSE))</f>
        <v>0</v>
      </c>
      <c r="DH16" s="14">
        <f>IF(ISNA(VLOOKUP('W. VaR &amp; Off-Peak Pos By Trader'!$A25,'Import OffPeak'!$A$3:DH$23,DH$1,FALSE)),0,VLOOKUP('W. VaR &amp; Off-Peak Pos By Trader'!$A25,'Import OffPeak'!$A$3:DH$23,DH$1,FALSE))</f>
        <v>0</v>
      </c>
      <c r="DI16" s="14">
        <f>IF(ISNA(VLOOKUP('W. VaR &amp; Off-Peak Pos By Trader'!$A25,'Import OffPeak'!$A$3:DI$23,DI$1,FALSE)),0,VLOOKUP('W. VaR &amp; Off-Peak Pos By Trader'!$A25,'Import OffPeak'!$A$3:DI$23,DI$1,FALSE))</f>
        <v>0</v>
      </c>
      <c r="DJ16" s="14">
        <f>IF(ISNA(VLOOKUP('W. VaR &amp; Off-Peak Pos By Trader'!$A25,'Import OffPeak'!$A$3:DJ$23,DJ$1,FALSE)),0,VLOOKUP('W. VaR &amp; Off-Peak Pos By Trader'!$A25,'Import OffPeak'!$A$3:DJ$23,DJ$1,FALSE))</f>
        <v>0</v>
      </c>
      <c r="DK16" s="14">
        <f>IF(ISNA(VLOOKUP('W. VaR &amp; Off-Peak Pos By Trader'!$A25,'Import OffPeak'!$A$3:DK$23,DK$1,FALSE)),0,VLOOKUP('W. VaR &amp; Off-Peak Pos By Trader'!$A25,'Import OffPeak'!$A$3:DK$23,DK$1,FALSE))</f>
        <v>0</v>
      </c>
      <c r="DL16" s="14">
        <f>IF(ISNA(VLOOKUP('W. VaR &amp; Off-Peak Pos By Trader'!$A25,'Import OffPeak'!$A$3:DL$23,DL$1,FALSE)),0,VLOOKUP('W. VaR &amp; Off-Peak Pos By Trader'!$A25,'Import OffPeak'!$A$3:DL$23,DL$1,FALSE))</f>
        <v>0</v>
      </c>
      <c r="DM16" s="14">
        <f>IF(ISNA(VLOOKUP('W. VaR &amp; Off-Peak Pos By Trader'!$A25,'Import OffPeak'!$A$3:DM$23,DM$1,FALSE)),0,VLOOKUP('W. VaR &amp; Off-Peak Pos By Trader'!$A25,'Import OffPeak'!$A$3:DM$23,DM$1,FALSE))</f>
        <v>0</v>
      </c>
      <c r="DN16" s="14">
        <f>IF(ISNA(VLOOKUP('W. VaR &amp; Off-Peak Pos By Trader'!$A25,'Import OffPeak'!$A$3:DN$23,DN$1,FALSE)),0,VLOOKUP('W. VaR &amp; Off-Peak Pos By Trader'!$A25,'Import OffPeak'!$A$3:DN$23,DN$1,FALSE))</f>
        <v>0</v>
      </c>
      <c r="DO16" s="14">
        <f>IF(ISNA(VLOOKUP('W. VaR &amp; Off-Peak Pos By Trader'!$A25,'Import OffPeak'!$A$3:DO$23,DO$1,FALSE)),0,VLOOKUP('W. VaR &amp; Off-Peak Pos By Trader'!$A25,'Import OffPeak'!$A$3:DO$23,DO$1,FALSE))</f>
        <v>0</v>
      </c>
      <c r="DP16" s="14">
        <f>IF(ISNA(VLOOKUP('W. VaR &amp; Off-Peak Pos By Trader'!$A25,'Import OffPeak'!$A$3:DP$23,DP$1,FALSE)),0,VLOOKUP('W. VaR &amp; Off-Peak Pos By Trader'!$A25,'Import OffPeak'!$A$3:DP$23,DP$1,FALSE))</f>
        <v>0</v>
      </c>
      <c r="DQ16" s="14">
        <f>IF(ISNA(VLOOKUP('W. VaR &amp; Off-Peak Pos By Trader'!$A25,'Import OffPeak'!$A$3:DQ$23,DQ$1,FALSE)),0,VLOOKUP('W. VaR &amp; Off-Peak Pos By Trader'!$A25,'Import OffPeak'!$A$3:DQ$23,DQ$1,FALSE))</f>
        <v>0</v>
      </c>
      <c r="DR16" s="14">
        <f>IF(ISNA(VLOOKUP('W. VaR &amp; Off-Peak Pos By Trader'!$A25,'Import OffPeak'!$A$3:DR$23,DR$1,FALSE)),0,VLOOKUP('W. VaR &amp; Off-Peak Pos By Trader'!$A25,'Import OffPeak'!$A$3:DR$23,DR$1,FALSE))</f>
        <v>0</v>
      </c>
      <c r="DS16" s="14">
        <f>IF(ISNA(VLOOKUP('W. VaR &amp; Off-Peak Pos By Trader'!$A25,'Import OffPeak'!$A$3:DS$23,DS$1,FALSE)),0,VLOOKUP('W. VaR &amp; Off-Peak Pos By Trader'!$A25,'Import OffPeak'!$A$3:DS$23,DS$1,FALSE))</f>
        <v>0</v>
      </c>
      <c r="DT16" s="14">
        <f>IF(ISNA(VLOOKUP('W. VaR &amp; Off-Peak Pos By Trader'!$A25,'Import OffPeak'!$A$3:DT$23,DT$1,FALSE)),0,VLOOKUP('W. VaR &amp; Off-Peak Pos By Trader'!$A25,'Import OffPeak'!$A$3:DT$23,DT$1,FALSE))</f>
        <v>0</v>
      </c>
      <c r="DU16" s="14">
        <f>IF(ISNA(VLOOKUP('W. VaR &amp; Off-Peak Pos By Trader'!$A25,'Import OffPeak'!$A$3:DU$23,DU$1,FALSE)),0,VLOOKUP('W. VaR &amp; Off-Peak Pos By Trader'!$A25,'Import OffPeak'!$A$3:DU$23,DU$1,FALSE))</f>
        <v>0</v>
      </c>
      <c r="DV16" s="14">
        <f>IF(ISNA(VLOOKUP('W. VaR &amp; Off-Peak Pos By Trader'!$A25,'Import OffPeak'!$A$3:DV$23,DV$1,FALSE)),0,VLOOKUP('W. VaR &amp; Off-Peak Pos By Trader'!$A25,'Import OffPeak'!$A$3:DV$23,DV$1,FALSE))</f>
        <v>0</v>
      </c>
      <c r="DW16" s="14">
        <f>IF(ISNA(VLOOKUP('W. VaR &amp; Off-Peak Pos By Trader'!$A25,'Import OffPeak'!$A$3:DW$23,DW$1,FALSE)),0,VLOOKUP('W. VaR &amp; Off-Peak Pos By Trader'!$A25,'Import OffPeak'!$A$3:DW$23,DW$1,FALSE))</f>
        <v>0</v>
      </c>
      <c r="DX16" s="14">
        <f>IF(ISNA(VLOOKUP('W. VaR &amp; Off-Peak Pos By Trader'!$A25,'Import OffPeak'!$A$3:DX$23,DX$1,FALSE)),0,VLOOKUP('W. VaR &amp; Off-Peak Pos By Trader'!$A25,'Import OffPeak'!$A$3:DX$23,DX$1,FALSE))</f>
        <v>0</v>
      </c>
      <c r="DY16" s="14">
        <f>IF(ISNA(VLOOKUP('W. VaR &amp; Off-Peak Pos By Trader'!$A25,'Import OffPeak'!$A$3:DY$23,DY$1,FALSE)),0,VLOOKUP('W. VaR &amp; Off-Peak Pos By Trader'!$A25,'Import OffPeak'!$A$3:DY$23,DY$1,FALSE))</f>
        <v>0</v>
      </c>
      <c r="DZ16" s="14">
        <f>IF(ISNA(VLOOKUP('W. VaR &amp; Off-Peak Pos By Trader'!$A25,'Import OffPeak'!$A$3:DZ$23,DZ$1,FALSE)),0,VLOOKUP('W. VaR &amp; Off-Peak Pos By Trader'!$A25,'Import OffPeak'!$A$3:DZ$23,DZ$1,FALSE))</f>
        <v>0</v>
      </c>
      <c r="EA16" s="14">
        <f>IF(ISNA(VLOOKUP('W. VaR &amp; Off-Peak Pos By Trader'!$A25,'Import OffPeak'!$A$3:EA$23,EA$1,FALSE)),0,VLOOKUP('W. VaR &amp; Off-Peak Pos By Trader'!$A25,'Import OffPeak'!$A$3:EA$23,EA$1,FALSE))</f>
        <v>0</v>
      </c>
      <c r="EB16" s="14">
        <f>IF(ISNA(VLOOKUP('W. VaR &amp; Off-Peak Pos By Trader'!$A25,'Import OffPeak'!$A$3:EB$23,EB$1,FALSE)),0,VLOOKUP('W. VaR &amp; Off-Peak Pos By Trader'!$A25,'Import OffPeak'!$A$3:EB$23,EB$1,FALSE))</f>
        <v>0</v>
      </c>
      <c r="EC16" s="14">
        <f>IF(ISNA(VLOOKUP('W. VaR &amp; Off-Peak Pos By Trader'!$A25,'Import OffPeak'!$A$3:EC$23,EC$1,FALSE)),0,VLOOKUP('W. VaR &amp; Off-Peak Pos By Trader'!$A25,'Import OffPeak'!$A$3:EC$23,EC$1,FALSE))</f>
        <v>0</v>
      </c>
      <c r="ED16" s="14">
        <f>IF(ISNA(VLOOKUP('W. VaR &amp; Off-Peak Pos By Trader'!$A25,'Import OffPeak'!$A$3:ED$23,ED$1,FALSE)),0,VLOOKUP('W. VaR &amp; Off-Peak Pos By Trader'!$A25,'Import OffPeak'!$A$3:ED$23,ED$1,FALSE))</f>
        <v>0</v>
      </c>
      <c r="EE16" s="14">
        <f>IF(ISNA(VLOOKUP('W. VaR &amp; Off-Peak Pos By Trader'!$A25,'Import OffPeak'!$A$3:EE$23,EE$1,FALSE)),0,VLOOKUP('W. VaR &amp; Off-Peak Pos By Trader'!$A25,'Import OffPeak'!$A$3:EE$23,EE$1,FALSE))</f>
        <v>0</v>
      </c>
      <c r="EF16" s="14">
        <f>IF(ISNA(VLOOKUP('W. VaR &amp; Off-Peak Pos By Trader'!$A25,'Import OffPeak'!$A$3:EF$23,EF$1,FALSE)),0,VLOOKUP('W. VaR &amp; Off-Peak Pos By Trader'!$A25,'Import OffPeak'!$A$3:EF$23,EF$1,FALSE))</f>
        <v>0</v>
      </c>
      <c r="EG16" s="14">
        <f>IF(ISNA(VLOOKUP('W. VaR &amp; Off-Peak Pos By Trader'!$A25,'Import OffPeak'!$A$3:EG$23,EG$1,FALSE)),0,VLOOKUP('W. VaR &amp; Off-Peak Pos By Trader'!$A25,'Import OffPeak'!$A$3:EG$23,EG$1,FALSE))</f>
        <v>0</v>
      </c>
      <c r="EH16" s="14">
        <f>IF(ISNA(VLOOKUP('W. VaR &amp; Off-Peak Pos By Trader'!$A25,'Import OffPeak'!$A$3:EH$23,EH$1,FALSE)),0,VLOOKUP('W. VaR &amp; Off-Peak Pos By Trader'!$A25,'Import OffPeak'!$A$3:EH$23,EH$1,FALSE))</f>
        <v>0</v>
      </c>
      <c r="EI16" s="14">
        <f>IF(ISNA(VLOOKUP('W. VaR &amp; Off-Peak Pos By Trader'!$A25,'Import OffPeak'!$A$3:EI$23,EI$1,FALSE)),0,VLOOKUP('W. VaR &amp; Off-Peak Pos By Trader'!$A25,'Import OffPeak'!$A$3:EI$23,EI$1,FALSE))</f>
        <v>0</v>
      </c>
      <c r="EJ16" s="14">
        <f>IF(ISNA(VLOOKUP('W. VaR &amp; Off-Peak Pos By Trader'!$A25,'Import OffPeak'!$A$3:EJ$23,EJ$1,FALSE)),0,VLOOKUP('W. VaR &amp; Off-Peak Pos By Trader'!$A25,'Import OffPeak'!$A$3:EJ$23,EJ$1,FALSE))</f>
        <v>0</v>
      </c>
      <c r="EK16" s="14">
        <f>IF(ISNA(VLOOKUP('W. VaR &amp; Off-Peak Pos By Trader'!$A25,'Import OffPeak'!$A$3:EK$23,EK$1,FALSE)),0,VLOOKUP('W. VaR &amp; Off-Peak Pos By Trader'!$A25,'Import OffPeak'!$A$3:EK$23,EK$1,FALSE))</f>
        <v>0</v>
      </c>
      <c r="EL16" s="14">
        <f>IF(ISNA(VLOOKUP('W. VaR &amp; Off-Peak Pos By Trader'!$A25,'Import OffPeak'!$A$3:EL$23,EL$1,FALSE)),0,VLOOKUP('W. VaR &amp; Off-Peak Pos By Trader'!$A25,'Import OffPeak'!$A$3:EL$23,EL$1,FALSE))</f>
        <v>0</v>
      </c>
      <c r="EM16" s="14">
        <f>IF(ISNA(VLOOKUP('W. VaR &amp; Off-Peak Pos By Trader'!$A25,'Import OffPeak'!$A$3:EM$23,EM$1,FALSE)),0,VLOOKUP('W. VaR &amp; Off-Peak Pos By Trader'!$A25,'Import OffPeak'!$A$3:EM$23,EM$1,FALSE))</f>
        <v>0</v>
      </c>
      <c r="EN16" s="14">
        <f>IF(ISNA(VLOOKUP('W. VaR &amp; Off-Peak Pos By Trader'!$A25,'Import OffPeak'!$A$3:EN$23,EN$1,FALSE)),0,VLOOKUP('W. VaR &amp; Off-Peak Pos By Trader'!$A25,'Import OffPeak'!$A$3:EN$23,EN$1,FALSE))</f>
        <v>0</v>
      </c>
      <c r="EO16" s="14">
        <f>IF(ISNA(VLOOKUP('W. VaR &amp; Off-Peak Pos By Trader'!$A25,'Import OffPeak'!$A$3:EO$23,EO$1,FALSE)),0,VLOOKUP('W. VaR &amp; Off-Peak Pos By Trader'!$A25,'Import OffPeak'!$A$3:EO$23,EO$1,FALSE))</f>
        <v>0</v>
      </c>
      <c r="EP16" s="14">
        <f>IF(ISNA(VLOOKUP('W. VaR &amp; Off-Peak Pos By Trader'!$A25,'Import OffPeak'!$A$3:EP$23,EP$1,FALSE)),0,VLOOKUP('W. VaR &amp; Off-Peak Pos By Trader'!$A25,'Import OffPeak'!$A$3:EP$23,EP$1,FALSE))</f>
        <v>0</v>
      </c>
      <c r="EQ16" s="14">
        <f>IF(ISNA(VLOOKUP('W. VaR &amp; Off-Peak Pos By Trader'!$A25,'Import OffPeak'!$A$3:EQ$23,EQ$1,FALSE)),0,VLOOKUP('W. VaR &amp; Off-Peak Pos By Trader'!$A25,'Import OffPeak'!$A$3:EQ$23,EQ$1,FALSE))</f>
        <v>0</v>
      </c>
      <c r="ER16" s="14">
        <f>IF(ISNA(VLOOKUP('W. VaR &amp; Off-Peak Pos By Trader'!$A25,'Import OffPeak'!$A$3:ER$23,ER$1,FALSE)),0,VLOOKUP('W. VaR &amp; Off-Peak Pos By Trader'!$A25,'Import OffPeak'!$A$3:ER$23,ER$1,FALSE))</f>
        <v>0</v>
      </c>
      <c r="ES16" s="14">
        <f>IF(ISNA(VLOOKUP('W. VaR &amp; Off-Peak Pos By Trader'!$A25,'Import OffPeak'!$A$3:ES$23,ES$1,FALSE)),0,VLOOKUP('W. VaR &amp; Off-Peak Pos By Trader'!$A25,'Import OffPeak'!$A$3:ES$23,ES$1,FALSE))</f>
        <v>0</v>
      </c>
      <c r="ET16" s="14">
        <f>IF(ISNA(VLOOKUP('W. VaR &amp; Off-Peak Pos By Trader'!$A25,'Import OffPeak'!$A$3:ET$23,ET$1,FALSE)),0,VLOOKUP('W. VaR &amp; Off-Peak Pos By Trader'!$A25,'Import OffPeak'!$A$3:ET$23,ET$1,FALSE))</f>
        <v>0</v>
      </c>
      <c r="EU16" s="14">
        <f>IF(ISNA(VLOOKUP('W. VaR &amp; Off-Peak Pos By Trader'!$A25,'Import OffPeak'!$A$3:EU$23,EU$1,FALSE)),0,VLOOKUP('W. VaR &amp; Off-Peak Pos By Trader'!$A25,'Import OffPeak'!$A$3:EU$23,EU$1,FALSE))</f>
        <v>0</v>
      </c>
      <c r="EV16" s="14">
        <f>IF(ISNA(VLOOKUP('W. VaR &amp; Off-Peak Pos By Trader'!$A25,'Import OffPeak'!$A$3:EV$23,EV$1,FALSE)),0,VLOOKUP('W. VaR &amp; Off-Peak Pos By Trader'!$A25,'Import OffPeak'!$A$3:EV$23,EV$1,FALSE))</f>
        <v>0</v>
      </c>
      <c r="EW16" s="14">
        <f>IF(ISNA(VLOOKUP('W. VaR &amp; Off-Peak Pos By Trader'!$A25,'Import OffPeak'!$A$3:EW$23,EW$1,FALSE)),0,VLOOKUP('W. VaR &amp; Off-Peak Pos By Trader'!$A25,'Import OffPeak'!$A$3:EW$23,EW$1,FALSE))</f>
        <v>0</v>
      </c>
      <c r="EX16" s="14">
        <f>IF(ISNA(VLOOKUP('W. VaR &amp; Off-Peak Pos By Trader'!$A25,'Import OffPeak'!$A$3:EX$23,EX$1,FALSE)),0,VLOOKUP('W. VaR &amp; Off-Peak Pos By Trader'!$A25,'Import OffPeak'!$A$3:EX$23,EX$1,FALSE))</f>
        <v>0</v>
      </c>
      <c r="EY16" s="14">
        <f>IF(ISNA(VLOOKUP('W. VaR &amp; Off-Peak Pos By Trader'!$A25,'Import OffPeak'!$A$3:EY$23,EY$1,FALSE)),0,VLOOKUP('W. VaR &amp; Off-Peak Pos By Trader'!$A25,'Import OffPeak'!$A$3:EY$23,EY$1,FALSE))</f>
        <v>0</v>
      </c>
      <c r="EZ16" s="14">
        <f>IF(ISNA(VLOOKUP('W. VaR &amp; Off-Peak Pos By Trader'!$A25,'Import OffPeak'!$A$3:EZ$23,EZ$1,FALSE)),0,VLOOKUP('W. VaR &amp; Off-Peak Pos By Trader'!$A25,'Import OffPeak'!$A$3:EZ$23,EZ$1,FALSE))</f>
        <v>0</v>
      </c>
      <c r="FA16" s="14">
        <f>IF(ISNA(VLOOKUP('W. VaR &amp; Off-Peak Pos By Trader'!$A25,'Import OffPeak'!$A$3:FA$23,FA$1,FALSE)),0,VLOOKUP('W. VaR &amp; Off-Peak Pos By Trader'!$A25,'Import OffPeak'!$A$3:FA$23,FA$1,FALSE))</f>
        <v>0</v>
      </c>
      <c r="FB16" s="14">
        <f>IF(ISNA(VLOOKUP('W. VaR &amp; Off-Peak Pos By Trader'!$A25,'Import OffPeak'!$A$3:FB$23,FB$1,FALSE)),0,VLOOKUP('W. VaR &amp; Off-Peak Pos By Trader'!$A25,'Import OffPeak'!$A$3:FB$23,FB$1,FALSE))</f>
        <v>0</v>
      </c>
      <c r="FC16" s="14">
        <f>IF(ISNA(VLOOKUP('W. VaR &amp; Off-Peak Pos By Trader'!$A25,'Import OffPeak'!$A$3:FC$23,FC$1,FALSE)),0,VLOOKUP('W. VaR &amp; Off-Peak Pos By Trader'!$A25,'Import OffPeak'!$A$3:FC$23,FC$1,FALSE))</f>
        <v>0</v>
      </c>
      <c r="FD16" s="14">
        <f>IF(ISNA(VLOOKUP('W. VaR &amp; Off-Peak Pos By Trader'!$A25,'Import OffPeak'!$A$3:FD$23,FD$1,FALSE)),0,VLOOKUP('W. VaR &amp; Off-Peak Pos By Trader'!$A25,'Import OffPeak'!$A$3:FD$23,FD$1,FALSE))</f>
        <v>0</v>
      </c>
      <c r="FE16" s="14">
        <f>IF(ISNA(VLOOKUP('W. VaR &amp; Off-Peak Pos By Trader'!$A25,'Import OffPeak'!$A$3:FE$23,FE$1,FALSE)),0,VLOOKUP('W. VaR &amp; Off-Peak Pos By Trader'!$A25,'Import OffPeak'!$A$3:FE$23,FE$1,FALSE))</f>
        <v>0</v>
      </c>
      <c r="FF16" s="14">
        <f>IF(ISNA(VLOOKUP('W. VaR &amp; Off-Peak Pos By Trader'!$A25,'Import OffPeak'!$A$3:FF$23,FF$1,FALSE)),0,VLOOKUP('W. VaR &amp; Off-Peak Pos By Trader'!$A25,'Import OffPeak'!$A$3:FF$23,FF$1,FALSE))</f>
        <v>0</v>
      </c>
      <c r="FG16" s="14">
        <f>IF(ISNA(VLOOKUP('W. VaR &amp; Off-Peak Pos By Trader'!$A25,'Import OffPeak'!$A$3:FG$23,FG$1,FALSE)),0,VLOOKUP('W. VaR &amp; Off-Peak Pos By Trader'!$A25,'Import OffPeak'!$A$3:FG$23,FG$1,FALSE))</f>
        <v>0</v>
      </c>
      <c r="FH16" s="14">
        <f>IF(ISNA(VLOOKUP('W. VaR &amp; Off-Peak Pos By Trader'!$A25,'Import OffPeak'!$A$3:FH$23,FH$1,FALSE)),0,VLOOKUP('W. VaR &amp; Off-Peak Pos By Trader'!$A25,'Import OffPeak'!$A$3:FH$23,FH$1,FALSE))</f>
        <v>0</v>
      </c>
      <c r="FI16" s="14">
        <f>IF(ISNA(VLOOKUP('W. VaR &amp; Off-Peak Pos By Trader'!$A25,'Import OffPeak'!$A$3:FI$23,FI$1,FALSE)),0,VLOOKUP('W. VaR &amp; Off-Peak Pos By Trader'!$A25,'Import OffPeak'!$A$3:FI$23,FI$1,FALSE))</f>
        <v>0</v>
      </c>
      <c r="FJ16" s="14">
        <f>IF(ISNA(VLOOKUP('W. VaR &amp; Off-Peak Pos By Trader'!$A25,'Import OffPeak'!$A$3:FJ$23,FJ$1,FALSE)),0,VLOOKUP('W. VaR &amp; Off-Peak Pos By Trader'!$A25,'Import OffPeak'!$A$3:FJ$23,FJ$1,FALSE))</f>
        <v>0</v>
      </c>
      <c r="FK16" s="14">
        <f>IF(ISNA(VLOOKUP('W. VaR &amp; Off-Peak Pos By Trader'!$A25,'Import OffPeak'!$A$3:FK$23,FK$1,FALSE)),0,VLOOKUP('W. VaR &amp; Off-Peak Pos By Trader'!$A25,'Import OffPeak'!$A$3:FK$23,FK$1,FALSE))</f>
        <v>0</v>
      </c>
      <c r="FL16" s="14">
        <f>IF(ISNA(VLOOKUP('W. VaR &amp; Off-Peak Pos By Trader'!$A25,'Import OffPeak'!$A$3:FL$23,FL$1,FALSE)),0,VLOOKUP('W. VaR &amp; Off-Peak Pos By Trader'!$A25,'Import OffPeak'!$A$3:FL$23,FL$1,FALSE))</f>
        <v>0</v>
      </c>
      <c r="FM16" s="14">
        <f>IF(ISNA(VLOOKUP('W. VaR &amp; Off-Peak Pos By Trader'!$A25,'Import OffPeak'!$A$3:FM$23,FM$1,FALSE)),0,VLOOKUP('W. VaR &amp; Off-Peak Pos By Trader'!$A25,'Import OffPeak'!$A$3:FM$23,FM$1,FALSE))</f>
        <v>0</v>
      </c>
      <c r="FN16" s="14">
        <f>IF(ISNA(VLOOKUP('W. VaR &amp; Off-Peak Pos By Trader'!$A25,'Import OffPeak'!$A$3:FN$23,FN$1,FALSE)),0,VLOOKUP('W. VaR &amp; Off-Peak Pos By Trader'!$A25,'Import OffPeak'!$A$3:FN$23,FN$1,FALSE))</f>
        <v>0</v>
      </c>
      <c r="FO16" s="14">
        <f>IF(ISNA(VLOOKUP('W. VaR &amp; Off-Peak Pos By Trader'!$A25,'Import OffPeak'!$A$3:FO$23,FO$1,FALSE)),0,VLOOKUP('W. VaR &amp; Off-Peak Pos By Trader'!$A25,'Import OffPeak'!$A$3:FO$23,FO$1,FALSE))</f>
        <v>0</v>
      </c>
      <c r="FP16" s="14">
        <f>IF(ISNA(VLOOKUP('W. VaR &amp; Off-Peak Pos By Trader'!$A25,'Import OffPeak'!$A$3:FP$23,FP$1,FALSE)),0,VLOOKUP('W. VaR &amp; Off-Peak Pos By Trader'!$A25,'Import OffPeak'!$A$3:FP$23,FP$1,FALSE))</f>
        <v>0</v>
      </c>
      <c r="FQ16" s="14">
        <f>IF(ISNA(VLOOKUP('W. VaR &amp; Off-Peak Pos By Trader'!$A25,'Import OffPeak'!$A$3:FQ$23,FQ$1,FALSE)),0,VLOOKUP('W. VaR &amp; Off-Peak Pos By Trader'!$A25,'Import OffPeak'!$A$3:FQ$23,FQ$1,FALSE))</f>
        <v>0</v>
      </c>
      <c r="FR16" s="14">
        <f>IF(ISNA(VLOOKUP('W. VaR &amp; Off-Peak Pos By Trader'!$A25,'Import OffPeak'!$A$3:FR$23,FR$1,FALSE)),0,VLOOKUP('W. VaR &amp; Off-Peak Pos By Trader'!$A25,'Import OffPeak'!$A$3:FR$23,FR$1,FALSE))</f>
        <v>0</v>
      </c>
      <c r="FS16" s="14">
        <f>IF(ISNA(VLOOKUP('W. VaR &amp; Off-Peak Pos By Trader'!$A25,'Import OffPeak'!$A$3:FS$23,FS$1,FALSE)),0,VLOOKUP('W. VaR &amp; Off-Peak Pos By Trader'!$A25,'Import OffPeak'!$A$3:FS$23,FS$1,FALSE))</f>
        <v>0</v>
      </c>
      <c r="FT16" s="14">
        <f>IF(ISNA(VLOOKUP('W. VaR &amp; Off-Peak Pos By Trader'!$A25,'Import OffPeak'!$A$3:FT$23,FT$1,FALSE)),0,VLOOKUP('W. VaR &amp; Off-Peak Pos By Trader'!$A25,'Import OffPeak'!$A$3:FT$23,FT$1,FALSE))</f>
        <v>0</v>
      </c>
      <c r="FU16" s="14">
        <f>IF(ISNA(VLOOKUP('W. VaR &amp; Off-Peak Pos By Trader'!$A25,'Import OffPeak'!$A$3:FU$23,FU$1,FALSE)),0,VLOOKUP('W. VaR &amp; Off-Peak Pos By Trader'!$A25,'Import OffPeak'!$A$3:FU$23,FU$1,FALSE))</f>
        <v>0</v>
      </c>
      <c r="FV16">
        <f>IF(ISNA(VLOOKUP('W. VaR &amp; Off-Peak Pos By Trader'!$A25,'Import OffPeak'!$A$3:FV$23,FV$1,FALSE)),0,VLOOKUP('W. VaR &amp; Off-Peak Pos By Trader'!$A25,'Import OffPeak'!$A$3:FV$23,FV$1,FALSE))</f>
        <v>0</v>
      </c>
      <c r="FW16">
        <f>IF(ISNA(VLOOKUP('W. VaR &amp; Off-Peak Pos By Trader'!$A25,'Import OffPeak'!$A$3:FW$23,FW$1,FALSE)),0,VLOOKUP('W. VaR &amp; Off-Peak Pos By Trader'!$A25,'Import OffPeak'!$A$3:FW$23,FW$1,FALSE))</f>
        <v>0</v>
      </c>
      <c r="FX16">
        <f>IF(ISNA(VLOOKUP('W. VaR &amp; Off-Peak Pos By Trader'!$A25,'Import OffPeak'!$A$3:FX$23,FX$1,FALSE)),0,VLOOKUP('W. VaR &amp; Off-Peak Pos By Trader'!$A25,'Import OffPeak'!$A$3:FX$23,FX$1,FALSE))</f>
        <v>0</v>
      </c>
      <c r="FY16">
        <f>IF(ISNA(VLOOKUP('W. VaR &amp; Off-Peak Pos By Trader'!$A25,'Import OffPeak'!$A$3:FY$23,FY$1,FALSE)),0,VLOOKUP('W. VaR &amp; Off-Peak Pos By Trader'!$A25,'Import OffPeak'!$A$3:FY$23,FY$1,FALSE))</f>
        <v>0</v>
      </c>
      <c r="FZ16">
        <f>IF(ISNA(VLOOKUP('W. VaR &amp; Off-Peak Pos By Trader'!$A25,'Import OffPeak'!$A$3:FZ$23,FZ$1,FALSE)),0,VLOOKUP('W. VaR &amp; Off-Peak Pos By Trader'!$A25,'Import OffPeak'!$A$3:FZ$23,FZ$1,FALSE))</f>
        <v>0</v>
      </c>
      <c r="GA16">
        <f>IF(ISNA(VLOOKUP('W. VaR &amp; Off-Peak Pos By Trader'!$A25,'Import OffPeak'!$A$3:GA$23,GA$1,FALSE)),0,VLOOKUP('W. VaR &amp; Off-Peak Pos By Trader'!$A25,'Import OffPeak'!$A$3:GA$23,GA$1,FALSE))</f>
        <v>0</v>
      </c>
      <c r="GB16">
        <f>IF(ISNA(VLOOKUP('W. VaR &amp; Off-Peak Pos By Trader'!$A25,'Import OffPeak'!$A$3:GB$23,GB$1,FALSE)),0,VLOOKUP('W. VaR &amp; Off-Peak Pos By Trader'!$A25,'Import OffPeak'!$A$3:GB$23,GB$1,FALSE))</f>
        <v>0</v>
      </c>
      <c r="GC16">
        <f>IF(ISNA(VLOOKUP('W. VaR &amp; Off-Peak Pos By Trader'!$A25,'Import OffPeak'!$A$3:GC$23,GC$1,FALSE)),0,VLOOKUP('W. VaR &amp; Off-Peak Pos By Trader'!$A25,'Import OffPeak'!$A$3:GC$23,GC$1,FALSE))</f>
        <v>0</v>
      </c>
      <c r="GD16">
        <f>IF(ISNA(VLOOKUP('W. VaR &amp; Off-Peak Pos By Trader'!$A25,'Import OffPeak'!$A$3:GD$23,GD$1,FALSE)),0,VLOOKUP('W. VaR &amp; Off-Peak Pos By Trader'!$A25,'Import OffPeak'!$A$3:GD$23,GD$1,FALSE))</f>
        <v>0</v>
      </c>
      <c r="GE16">
        <f>IF(ISNA(VLOOKUP('W. VaR &amp; Off-Peak Pos By Trader'!$A25,'Import OffPeak'!$A$3:GE$23,GE$1,FALSE)),0,VLOOKUP('W. VaR &amp; Off-Peak Pos By Trader'!$A25,'Import OffPeak'!$A$3:GE$23,GE$1,FALSE))</f>
        <v>0</v>
      </c>
      <c r="GF16">
        <f>IF(ISNA(VLOOKUP('W. VaR &amp; Off-Peak Pos By Trader'!$A25,'Import OffPeak'!$A$3:GF$23,GF$1,FALSE)),0,VLOOKUP('W. VaR &amp; Off-Peak Pos By Trader'!$A25,'Import OffPeak'!$A$3:GF$23,GF$1,FALSE))</f>
        <v>0</v>
      </c>
      <c r="GG16">
        <f>IF(ISNA(VLOOKUP('W. VaR &amp; Off-Peak Pos By Trader'!$A25,'Import OffPeak'!$A$3:GG$23,GG$1,FALSE)),0,VLOOKUP('W. VaR &amp; Off-Peak Pos By Trader'!$A25,'Import OffPeak'!$A$3:GG$23,GG$1,FALSE))</f>
        <v>0</v>
      </c>
      <c r="GH16">
        <f>IF(ISNA(VLOOKUP('W. VaR &amp; Off-Peak Pos By Trader'!$A25,'Import OffPeak'!$A$3:GH$23,GH$1,FALSE)),0,VLOOKUP('W. VaR &amp; Off-Peak Pos By Trader'!$A25,'Import OffPeak'!$A$3:GH$23,GH$1,FALSE))</f>
        <v>0</v>
      </c>
      <c r="GI16">
        <f>IF(ISNA(VLOOKUP('W. VaR &amp; Off-Peak Pos By Trader'!$A25,'Import OffPeak'!$A$3:GI$23,GI$1,FALSE)),0,VLOOKUP('W. VaR &amp; Off-Peak Pos By Trader'!$A25,'Import OffPeak'!$A$3:GI$23,GI$1,FALSE))</f>
        <v>0</v>
      </c>
      <c r="GJ16">
        <f>IF(ISNA(VLOOKUP('W. VaR &amp; Off-Peak Pos By Trader'!$A25,'Import OffPeak'!$A$3:GJ$23,GJ$1,FALSE)),0,VLOOKUP('W. VaR &amp; Off-Peak Pos By Trader'!$A25,'Import OffPeak'!$A$3:GJ$23,GJ$1,FALSE))</f>
        <v>0</v>
      </c>
      <c r="GK16">
        <f>IF(ISNA(VLOOKUP('W. VaR &amp; Off-Peak Pos By Trader'!$A25,'Import OffPeak'!$A$3:GK$23,GK$1,FALSE)),0,VLOOKUP('W. VaR &amp; Off-Peak Pos By Trader'!$A25,'Import OffPeak'!$A$3:GK$23,GK$1,FALSE))</f>
        <v>0</v>
      </c>
      <c r="GL16">
        <f>IF(ISNA(VLOOKUP('W. VaR &amp; Off-Peak Pos By Trader'!$A25,'Import OffPeak'!$A$3:GL$23,GL$1,FALSE)),0,VLOOKUP('W. VaR &amp; Off-Peak Pos By Trader'!$A25,'Import OffPeak'!$A$3:GL$23,GL$1,FALSE))</f>
        <v>0</v>
      </c>
      <c r="GM16">
        <f>IF(ISNA(VLOOKUP('W. VaR &amp; Off-Peak Pos By Trader'!$A25,'Import OffPeak'!$A$3:GM$23,GM$1,FALSE)),0,VLOOKUP('W. VaR &amp; Off-Peak Pos By Trader'!$A25,'Import OffPeak'!$A$3:GM$23,GM$1,FALSE))</f>
        <v>0</v>
      </c>
      <c r="GN16">
        <f>IF(ISNA(VLOOKUP('W. VaR &amp; Off-Peak Pos By Trader'!$A25,'Import OffPeak'!$A$3:GN$23,GN$1,FALSE)),0,VLOOKUP('W. VaR &amp; Off-Peak Pos By Trader'!$A25,'Import OffPeak'!$A$3:GN$23,GN$1,FALSE))</f>
        <v>0</v>
      </c>
      <c r="GO16">
        <f>IF(ISNA(VLOOKUP('W. VaR &amp; Off-Peak Pos By Trader'!$A25,'Import OffPeak'!$A$3:GO$23,GO$1,FALSE)),0,VLOOKUP('W. VaR &amp; Off-Peak Pos By Trader'!$A25,'Import OffPeak'!$A$3:GO$23,GO$1,FALSE))</f>
        <v>0</v>
      </c>
      <c r="GP16">
        <f>IF(ISNA(VLOOKUP('W. VaR &amp; Off-Peak Pos By Trader'!$A25,'Import OffPeak'!$A$3:GP$23,GP$1,FALSE)),0,VLOOKUP('W. VaR &amp; Off-Peak Pos By Trader'!$A25,'Import OffPeak'!$A$3:GP$23,GP$1,FALSE))</f>
        <v>0</v>
      </c>
      <c r="GQ16">
        <f>IF(ISNA(VLOOKUP('W. VaR &amp; Off-Peak Pos By Trader'!$A25,'Import OffPeak'!$A$3:GQ$23,GQ$1,FALSE)),0,VLOOKUP('W. VaR &amp; Off-Peak Pos By Trader'!$A25,'Import OffPeak'!$A$3:GQ$23,GQ$1,FALSE))</f>
        <v>0</v>
      </c>
      <c r="GR16">
        <f>IF(ISNA(VLOOKUP('W. VaR &amp; Off-Peak Pos By Trader'!$A25,'Import OffPeak'!$A$3:GR$23,GR$1,FALSE)),0,VLOOKUP('W. VaR &amp; Off-Peak Pos By Trader'!$A25,'Import OffPeak'!$A$3:GR$23,GR$1,FALSE))</f>
        <v>0</v>
      </c>
      <c r="GS16">
        <f>IF(ISNA(VLOOKUP('W. VaR &amp; Off-Peak Pos By Trader'!$A25,'Import OffPeak'!$A$3:GS$23,GS$1,FALSE)),0,VLOOKUP('W. VaR &amp; Off-Peak Pos By Trader'!$A25,'Import OffPeak'!$A$3:GS$23,GS$1,FALSE))</f>
        <v>0</v>
      </c>
      <c r="GT16">
        <f>IF(ISNA(VLOOKUP('W. VaR &amp; Off-Peak Pos By Trader'!$A25,'Import OffPeak'!$A$3:GT$23,GT$1,FALSE)),0,VLOOKUP('W. VaR &amp; Off-Peak Pos By Trader'!$A25,'Import OffPeak'!$A$3:GT$23,GT$1,FALSE))</f>
        <v>0</v>
      </c>
      <c r="GU16">
        <f>IF(ISNA(VLOOKUP('W. VaR &amp; Off-Peak Pos By Trader'!$A25,'Import OffPeak'!$A$3:GU$23,GU$1,FALSE)),0,VLOOKUP('W. VaR &amp; Off-Peak Pos By Trader'!$A25,'Import OffPeak'!$A$3:GU$23,GU$1,FALSE))</f>
        <v>0</v>
      </c>
      <c r="GV16">
        <f>IF(ISNA(VLOOKUP('W. VaR &amp; Off-Peak Pos By Trader'!$A25,'Import OffPeak'!$A$3:GV$23,GV$1,FALSE)),0,VLOOKUP('W. VaR &amp; Off-Peak Pos By Trader'!$A25,'Import OffPeak'!$A$3:GV$23,GV$1,FALSE))</f>
        <v>0</v>
      </c>
      <c r="GW16">
        <f>IF(ISNA(VLOOKUP('W. VaR &amp; Off-Peak Pos By Trader'!$A25,'Import OffPeak'!$A$3:GW$23,GW$1,FALSE)),0,VLOOKUP('W. VaR &amp; Off-Peak Pos By Trader'!$A25,'Import OffPeak'!$A$3:GW$23,GW$1,FALSE))</f>
        <v>0</v>
      </c>
      <c r="GX16">
        <f>IF(ISNA(VLOOKUP('W. VaR &amp; Off-Peak Pos By Trader'!$A25,'Import OffPeak'!$A$3:GX$23,GX$1,FALSE)),0,VLOOKUP('W. VaR &amp; Off-Peak Pos By Trader'!$A25,'Import OffPeak'!$A$3:GX$23,GX$1,FALSE))</f>
        <v>0</v>
      </c>
      <c r="GY16">
        <f>IF(ISNA(VLOOKUP('W. VaR &amp; Off-Peak Pos By Trader'!$A25,'Import OffPeak'!$A$3:GY$23,GY$1,FALSE)),0,VLOOKUP('W. VaR &amp; Off-Peak Pos By Trader'!$A25,'Import OffPeak'!$A$3:GY$23,GY$1,FALSE))</f>
        <v>0</v>
      </c>
      <c r="GZ16">
        <f>IF(ISNA(VLOOKUP('W. VaR &amp; Off-Peak Pos By Trader'!$A25,'Import OffPeak'!$A$3:GZ$23,GZ$1,FALSE)),0,VLOOKUP('W. VaR &amp; Off-Peak Pos By Trader'!$A25,'Import OffPeak'!$A$3:GZ$23,GZ$1,FALSE))</f>
        <v>0</v>
      </c>
      <c r="HA16">
        <f>IF(ISNA(VLOOKUP('W. VaR &amp; Off-Peak Pos By Trader'!$A25,'Import OffPeak'!$A$3:HA$23,HA$1,FALSE)),0,VLOOKUP('W. VaR &amp; Off-Peak Pos By Trader'!$A25,'Import OffPeak'!$A$3:HA$23,HA$1,FALSE))</f>
        <v>0</v>
      </c>
      <c r="HB16">
        <f>IF(ISNA(VLOOKUP('W. VaR &amp; Off-Peak Pos By Trader'!$A25,'Import OffPeak'!$A$3:HB$23,HB$1,FALSE)),0,VLOOKUP('W. VaR &amp; Off-Peak Pos By Trader'!$A25,'Import OffPeak'!$A$3:HB$23,HB$1,FALSE))</f>
        <v>0</v>
      </c>
      <c r="HC16">
        <f>IF(ISNA(VLOOKUP('W. VaR &amp; Off-Peak Pos By Trader'!$A25,'Import OffPeak'!$A$3:HC$23,HC$1,FALSE)),0,VLOOKUP('W. VaR &amp; Off-Peak Pos By Trader'!$A25,'Import OffPeak'!$A$3:HC$23,HC$1,FALSE))</f>
        <v>0</v>
      </c>
      <c r="HD16">
        <f>IF(ISNA(VLOOKUP('W. VaR &amp; Off-Peak Pos By Trader'!$A25,'Import OffPeak'!$A$3:HD$23,HD$1,FALSE)),0,VLOOKUP('W. VaR &amp; Off-Peak Pos By Trader'!$A25,'Import OffPeak'!$A$3:HD$23,HD$1,FALSE))</f>
        <v>0</v>
      </c>
      <c r="HE16">
        <f>IF(ISNA(VLOOKUP('W. VaR &amp; Off-Peak Pos By Trader'!$A25,'Import OffPeak'!$A$3:HE$23,HE$1,FALSE)),0,VLOOKUP('W. VaR &amp; Off-Peak Pos By Trader'!$A25,'Import OffPeak'!$A$3:HE$23,HE$1,FALSE))</f>
        <v>0</v>
      </c>
      <c r="HF16">
        <f>IF(ISNA(VLOOKUP('W. VaR &amp; Off-Peak Pos By Trader'!$A25,'Import OffPeak'!$A$3:HF$23,HF$1,FALSE)),0,VLOOKUP('W. VaR &amp; Off-Peak Pos By Trader'!$A25,'Import OffPeak'!$A$3:HF$23,HF$1,FALSE))</f>
        <v>0</v>
      </c>
      <c r="HG16">
        <f>IF(ISNA(VLOOKUP('W. VaR &amp; Off-Peak Pos By Trader'!$A25,'Import OffPeak'!$A$3:HG$23,HG$1,FALSE)),0,VLOOKUP('W. VaR &amp; Off-Peak Pos By Trader'!$A25,'Import OffPeak'!$A$3:HG$23,HG$1,FALSE))</f>
        <v>0</v>
      </c>
      <c r="HH16">
        <f>IF(ISNA(VLOOKUP('W. VaR &amp; Off-Peak Pos By Trader'!$A25,'Import OffPeak'!$A$3:HH$23,HH$1,FALSE)),0,VLOOKUP('W. VaR &amp; Off-Peak Pos By Trader'!$A25,'Import OffPeak'!$A$3:HH$23,HH$1,FALSE))</f>
        <v>0</v>
      </c>
      <c r="HI16">
        <f>IF(ISNA(VLOOKUP('W. VaR &amp; Off-Peak Pos By Trader'!$A25,'Import OffPeak'!$A$3:HI$23,HI$1,FALSE)),0,VLOOKUP('W. VaR &amp; Off-Peak Pos By Trader'!$A25,'Import OffPeak'!$A$3:HI$23,HI$1,FALSE))</f>
        <v>0</v>
      </c>
      <c r="HJ16">
        <f>IF(ISNA(VLOOKUP('W. VaR &amp; Off-Peak Pos By Trader'!$A25,'Import OffPeak'!$A$3:HJ$23,HJ$1,FALSE)),0,VLOOKUP('W. VaR &amp; Off-Peak Pos By Trader'!$A25,'Import OffPeak'!$A$3:HJ$23,HJ$1,FALSE))</f>
        <v>0</v>
      </c>
      <c r="HK16">
        <f>IF(ISNA(VLOOKUP('W. VaR &amp; Off-Peak Pos By Trader'!$A25,'Import OffPeak'!$A$3:HK$23,HK$1,FALSE)),0,VLOOKUP('W. VaR &amp; Off-Peak Pos By Trader'!$A25,'Import OffPeak'!$A$3:HK$23,HK$1,FALSE))</f>
        <v>0</v>
      </c>
      <c r="HL16">
        <f>IF(ISNA(VLOOKUP('W. VaR &amp; Off-Peak Pos By Trader'!$A25,'Import OffPeak'!$A$3:HL$23,HL$1,FALSE)),0,VLOOKUP('W. VaR &amp; Off-Peak Pos By Trader'!$A25,'Import OffPeak'!$A$3:HL$23,HL$1,FALSE))</f>
        <v>0</v>
      </c>
      <c r="HM16">
        <f>IF(ISNA(VLOOKUP('W. VaR &amp; Off-Peak Pos By Trader'!$A25,'Import OffPeak'!$A$3:HM$23,HM$1,FALSE)),0,VLOOKUP('W. VaR &amp; Off-Peak Pos By Trader'!$A25,'Import OffPeak'!$A$3:HM$23,HM$1,FALSE))</f>
        <v>0</v>
      </c>
      <c r="HN16">
        <f>IF(ISNA(VLOOKUP('W. VaR &amp; Off-Peak Pos By Trader'!$A25,'Import OffPeak'!$A$3:HN$23,HN$1,FALSE)),0,VLOOKUP('W. VaR &amp; Off-Peak Pos By Trader'!$A25,'Import OffPeak'!$A$3:HN$23,HN$1,FALSE))</f>
        <v>0</v>
      </c>
      <c r="HO16">
        <f>IF(ISNA(VLOOKUP('W. VaR &amp; Off-Peak Pos By Trader'!$A25,'Import OffPeak'!$A$3:HO$23,HO$1,FALSE)),0,VLOOKUP('W. VaR &amp; Off-Peak Pos By Trader'!$A25,'Import OffPeak'!$A$3:HO$23,HO$1,FALSE))</f>
        <v>0</v>
      </c>
      <c r="HP16">
        <f>IF(ISNA(VLOOKUP('W. VaR &amp; Off-Peak Pos By Trader'!$A25,'Import OffPeak'!$A$3:HP$23,HP$1,FALSE)),0,VLOOKUP('W. VaR &amp; Off-Peak Pos By Trader'!$A25,'Import OffPeak'!$A$3:HP$23,HP$1,FALSE))</f>
        <v>0</v>
      </c>
      <c r="HQ16">
        <f>IF(ISNA(VLOOKUP('W. VaR &amp; Off-Peak Pos By Trader'!$A25,'Import OffPeak'!$A$3:HQ$23,HQ$1,FALSE)),0,VLOOKUP('W. VaR &amp; Off-Peak Pos By Trader'!$A25,'Import OffPeak'!$A$3:HQ$23,HQ$1,FALSE))</f>
        <v>0</v>
      </c>
      <c r="HR16">
        <f>IF(ISNA(VLOOKUP('W. VaR &amp; Off-Peak Pos By Trader'!$A25,'Import OffPeak'!$A$3:HR$23,HR$1,FALSE)),0,VLOOKUP('W. VaR &amp; Off-Peak Pos By Trader'!$A25,'Import OffPeak'!$A$3:HR$23,HR$1,FALSE))</f>
        <v>0</v>
      </c>
      <c r="HS16">
        <f>IF(ISNA(VLOOKUP('W. VaR &amp; Off-Peak Pos By Trader'!$A25,'Import OffPeak'!$A$3:HS$23,HS$1,FALSE)),0,VLOOKUP('W. VaR &amp; Off-Peak Pos By Trader'!$A25,'Import OffPeak'!$A$3:HS$23,HS$1,FALSE))</f>
        <v>0</v>
      </c>
      <c r="HT16">
        <f>IF(ISNA(VLOOKUP('W. VaR &amp; Off-Peak Pos By Trader'!$A25,'Import OffPeak'!$A$3:HT$23,HT$1,FALSE)),0,VLOOKUP('W. VaR &amp; Off-Peak Pos By Trader'!$A25,'Import OffPeak'!$A$3:HT$23,HT$1,FALSE))</f>
        <v>0</v>
      </c>
      <c r="HU16">
        <f>IF(ISNA(VLOOKUP('W. VaR &amp; Off-Peak Pos By Trader'!$A25,'Import OffPeak'!$A$3:HU$23,HU$1,FALSE)),0,VLOOKUP('W. VaR &amp; Off-Peak Pos By Trader'!$A25,'Import OffPeak'!$A$3:HU$23,HU$1,FALSE))</f>
        <v>0</v>
      </c>
      <c r="HV16">
        <f>IF(ISNA(VLOOKUP('W. VaR &amp; Off-Peak Pos By Trader'!$A25,'Import OffPeak'!$A$3:HV$23,HV$1,FALSE)),0,VLOOKUP('W. VaR &amp; Off-Peak Pos By Trader'!$A25,'Import OffPeak'!$A$3:HV$23,HV$1,FALSE))</f>
        <v>0</v>
      </c>
      <c r="HW16">
        <f>IF(ISNA(VLOOKUP('W. VaR &amp; Off-Peak Pos By Trader'!$A25,'Import OffPeak'!$A$3:HW$23,HW$1,FALSE)),0,VLOOKUP('W. VaR &amp; Off-Peak Pos By Trader'!$A25,'Import OffPeak'!$A$3:HW$23,HW$1,FALSE))</f>
        <v>0</v>
      </c>
      <c r="HX16">
        <f>IF(ISNA(VLOOKUP('W. VaR &amp; Off-Peak Pos By Trader'!$A25,'Import OffPeak'!$A$3:HX$23,HX$1,FALSE)),0,VLOOKUP('W. VaR &amp; Off-Peak Pos By Trader'!$A25,'Import OffPeak'!$A$3:HX$23,HX$1,FALSE))</f>
        <v>0</v>
      </c>
      <c r="HY16">
        <f>IF(ISNA(VLOOKUP('W. VaR &amp; Off-Peak Pos By Trader'!$A25,'Import OffPeak'!$A$3:HY$23,HY$1,FALSE)),0,VLOOKUP('W. VaR &amp; Off-Peak Pos By Trader'!$A25,'Import OffPeak'!$A$3:HY$23,HY$1,FALSE))</f>
        <v>0</v>
      </c>
      <c r="HZ16">
        <f>IF(ISNA(VLOOKUP('W. VaR &amp; Off-Peak Pos By Trader'!$A25,'Import OffPeak'!$A$3:HZ$23,HZ$1,FALSE)),0,VLOOKUP('W. VaR &amp; Off-Peak Pos By Trader'!$A25,'Import OffPeak'!$A$3:HZ$23,HZ$1,FALSE))</f>
        <v>0</v>
      </c>
      <c r="IA16">
        <f>IF(ISNA(VLOOKUP('W. VaR &amp; Off-Peak Pos By Trader'!$A25,'Import OffPeak'!$A$3:IA$23,IA$1,FALSE)),0,VLOOKUP('W. VaR &amp; Off-Peak Pos By Trader'!$A25,'Import OffPeak'!$A$3:IA$23,IA$1,FALSE))</f>
        <v>0</v>
      </c>
      <c r="IB16">
        <f>IF(ISNA(VLOOKUP('W. VaR &amp; Off-Peak Pos By Trader'!$A25,'Import OffPeak'!$A$3:IB$23,IB$1,FALSE)),0,VLOOKUP('W. VaR &amp; Off-Peak Pos By Trader'!$A25,'Import OffPeak'!$A$3:IB$23,IB$1,FALSE))</f>
        <v>0</v>
      </c>
      <c r="IC16">
        <f>IF(ISNA(VLOOKUP('W. VaR &amp; Off-Peak Pos By Trader'!$A25,'Import OffPeak'!$A$3:IC$23,IC$1,FALSE)),0,VLOOKUP('W. VaR &amp; Off-Peak Pos By Trader'!$A25,'Import OffPeak'!$A$3:IC$23,IC$1,FALSE))</f>
        <v>0</v>
      </c>
    </row>
    <row r="17" spans="1:237">
      <c r="A17" s="20" t="s">
        <v>48</v>
      </c>
      <c r="B17" s="14">
        <f>IF(ISNA(VLOOKUP('W. VaR &amp; Off-Peak Pos By Trader'!$A26,'Import OffPeak'!$A$3:B$23,B$1,FALSE)),0,VLOOKUP('W. VaR &amp; Off-Peak Pos By Trader'!$A26,'Import OffPeak'!$A$3:B$23,B$1,FALSE))</f>
        <v>0</v>
      </c>
      <c r="C17" s="14">
        <f>IF(ISNA(VLOOKUP('W. VaR &amp; Off-Peak Pos By Trader'!$A26,'Import OffPeak'!$A$3:C$23,C$1,FALSE)),0,VLOOKUP('W. VaR &amp; Off-Peak Pos By Trader'!$A26,'Import OffPeak'!$A$3:C$23,C$1,FALSE))</f>
        <v>0</v>
      </c>
      <c r="D17" s="14">
        <f>IF(ISNA(VLOOKUP('W. VaR &amp; Off-Peak Pos By Trader'!$A26,'Import OffPeak'!$A$3:D$23,D$1,FALSE)),0,VLOOKUP('W. VaR &amp; Off-Peak Pos By Trader'!$A26,'Import OffPeak'!$A$3:D$23,D$1,FALSE))</f>
        <v>0</v>
      </c>
      <c r="E17" s="14">
        <f>IF(ISNA(VLOOKUP('W. VaR &amp; Off-Peak Pos By Trader'!$A26,'Import OffPeak'!$A$3:E$23,E$1,FALSE)),0,VLOOKUP('W. VaR &amp; Off-Peak Pos By Trader'!$A26,'Import OffPeak'!$A$3:E$23,E$1,FALSE))</f>
        <v>0</v>
      </c>
      <c r="F17" s="14">
        <f>IF(ISNA(VLOOKUP('W. VaR &amp; Off-Peak Pos By Trader'!$A26,'Import OffPeak'!$A$3:F$23,F$1,FALSE)),0,VLOOKUP('W. VaR &amp; Off-Peak Pos By Trader'!$A26,'Import OffPeak'!$A$3:F$23,F$1,FALSE))</f>
        <v>0</v>
      </c>
      <c r="G17" s="14">
        <f>IF(ISNA(VLOOKUP('W. VaR &amp; Off-Peak Pos By Trader'!$A26,'Import OffPeak'!$A$3:G$23,G$1,FALSE)),0,VLOOKUP('W. VaR &amp; Off-Peak Pos By Trader'!$A26,'Import OffPeak'!$A$3:G$23,G$1,FALSE))</f>
        <v>0</v>
      </c>
      <c r="H17" s="14">
        <f>IF(ISNA(VLOOKUP('W. VaR &amp; Off-Peak Pos By Trader'!$A26,'Import OffPeak'!$A$3:H$23,H$1,FALSE)),0,VLOOKUP('W. VaR &amp; Off-Peak Pos By Trader'!$A26,'Import OffPeak'!$A$3:H$23,H$1,FALSE))</f>
        <v>0</v>
      </c>
      <c r="I17" s="14">
        <f>IF(ISNA(VLOOKUP('W. VaR &amp; Off-Peak Pos By Trader'!$A26,'Import OffPeak'!$A$3:I$23,I$1,FALSE)),0,VLOOKUP('W. VaR &amp; Off-Peak Pos By Trader'!$A26,'Import OffPeak'!$A$3:I$23,I$1,FALSE))</f>
        <v>0</v>
      </c>
      <c r="J17" s="14">
        <f>IF(ISNA(VLOOKUP('W. VaR &amp; Off-Peak Pos By Trader'!$A26,'Import OffPeak'!$A$3:J$23,J$1,FALSE)),0,VLOOKUP('W. VaR &amp; Off-Peak Pos By Trader'!$A26,'Import OffPeak'!$A$3:J$23,J$1,FALSE))</f>
        <v>0</v>
      </c>
      <c r="K17" s="14">
        <f>IF(ISNA(VLOOKUP('W. VaR &amp; Off-Peak Pos By Trader'!$A26,'Import OffPeak'!$A$3:K$23,K$1,FALSE)),0,VLOOKUP('W. VaR &amp; Off-Peak Pos By Trader'!$A26,'Import OffPeak'!$A$3:K$23,K$1,FALSE))</f>
        <v>0</v>
      </c>
      <c r="L17" s="14">
        <f>IF(ISNA(VLOOKUP('W. VaR &amp; Off-Peak Pos By Trader'!$A26,'Import OffPeak'!$A$3:L$23,L$1,FALSE)),0,VLOOKUP('W. VaR &amp; Off-Peak Pos By Trader'!$A26,'Import OffPeak'!$A$3:L$23,L$1,FALSE))</f>
        <v>0</v>
      </c>
      <c r="M17" s="14">
        <f>IF(ISNA(VLOOKUP('W. VaR &amp; Off-Peak Pos By Trader'!$A26,'Import OffPeak'!$A$3:M$23,M$1,FALSE)),0,VLOOKUP('W. VaR &amp; Off-Peak Pos By Trader'!$A26,'Import OffPeak'!$A$3:M$23,M$1,FALSE))</f>
        <v>0</v>
      </c>
      <c r="N17" s="14">
        <f>IF(ISNA(VLOOKUP('W. VaR &amp; Off-Peak Pos By Trader'!$A26,'Import OffPeak'!$A$3:N$23,N$1,FALSE)),0,VLOOKUP('W. VaR &amp; Off-Peak Pos By Trader'!$A26,'Import OffPeak'!$A$3:N$23,N$1,FALSE))</f>
        <v>0</v>
      </c>
      <c r="O17" s="14">
        <f>IF(ISNA(VLOOKUP('W. VaR &amp; Off-Peak Pos By Trader'!$A26,'Import OffPeak'!$A$3:O$23,O$1,FALSE)),0,VLOOKUP('W. VaR &amp; Off-Peak Pos By Trader'!$A26,'Import OffPeak'!$A$3:O$23,O$1,FALSE))</f>
        <v>0</v>
      </c>
      <c r="P17" s="14">
        <f>IF(ISNA(VLOOKUP('W. VaR &amp; Off-Peak Pos By Trader'!$A26,'Import OffPeak'!$A$3:P$23,P$1,FALSE)),0,VLOOKUP('W. VaR &amp; Off-Peak Pos By Trader'!$A26,'Import OffPeak'!$A$3:P$23,P$1,FALSE))</f>
        <v>0</v>
      </c>
      <c r="Q17" s="14">
        <f>IF(ISNA(VLOOKUP('W. VaR &amp; Off-Peak Pos By Trader'!$A26,'Import OffPeak'!$A$3:Q$23,Q$1,FALSE)),0,VLOOKUP('W. VaR &amp; Off-Peak Pos By Trader'!$A26,'Import OffPeak'!$A$3:Q$23,Q$1,FALSE))</f>
        <v>0</v>
      </c>
      <c r="R17" s="14">
        <f>IF(ISNA(VLOOKUP('W. VaR &amp; Off-Peak Pos By Trader'!$A26,'Import OffPeak'!$A$3:R$23,R$1,FALSE)),0,VLOOKUP('W. VaR &amp; Off-Peak Pos By Trader'!$A26,'Import OffPeak'!$A$3:R$23,R$1,FALSE))</f>
        <v>0</v>
      </c>
      <c r="S17" s="14">
        <f>IF(ISNA(VLOOKUP('W. VaR &amp; Off-Peak Pos By Trader'!$A26,'Import OffPeak'!$A$3:S$23,S$1,FALSE)),0,VLOOKUP('W. VaR &amp; Off-Peak Pos By Trader'!$A26,'Import OffPeak'!$A$3:S$23,S$1,FALSE))</f>
        <v>0</v>
      </c>
      <c r="T17" s="14">
        <f>IF(ISNA(VLOOKUP('W. VaR &amp; Off-Peak Pos By Trader'!$A26,'Import OffPeak'!$A$3:T$23,T$1,FALSE)),0,VLOOKUP('W. VaR &amp; Off-Peak Pos By Trader'!$A26,'Import OffPeak'!$A$3:T$23,T$1,FALSE))</f>
        <v>0</v>
      </c>
      <c r="U17" s="14">
        <f>IF(ISNA(VLOOKUP('W. VaR &amp; Off-Peak Pos By Trader'!$A26,'Import OffPeak'!$A$3:U$23,U$1,FALSE)),0,VLOOKUP('W. VaR &amp; Off-Peak Pos By Trader'!$A26,'Import OffPeak'!$A$3:U$23,U$1,FALSE))</f>
        <v>0</v>
      </c>
      <c r="V17" s="14">
        <f>IF(ISNA(VLOOKUP('W. VaR &amp; Off-Peak Pos By Trader'!$A26,'Import OffPeak'!$A$3:V$23,V$1,FALSE)),0,VLOOKUP('W. VaR &amp; Off-Peak Pos By Trader'!$A26,'Import OffPeak'!$A$3:V$23,V$1,FALSE))</f>
        <v>0</v>
      </c>
      <c r="W17" s="14">
        <f>IF(ISNA(VLOOKUP('W. VaR &amp; Off-Peak Pos By Trader'!$A26,'Import OffPeak'!$A$3:W$23,W$1,FALSE)),0,VLOOKUP('W. VaR &amp; Off-Peak Pos By Trader'!$A26,'Import OffPeak'!$A$3:W$23,W$1,FALSE))</f>
        <v>0</v>
      </c>
      <c r="X17" s="14">
        <f>IF(ISNA(VLOOKUP('W. VaR &amp; Off-Peak Pos By Trader'!$A26,'Import OffPeak'!$A$3:X$23,X$1,FALSE)),0,VLOOKUP('W. VaR &amp; Off-Peak Pos By Trader'!$A26,'Import OffPeak'!$A$3:X$23,X$1,FALSE))</f>
        <v>0</v>
      </c>
      <c r="Y17" s="14">
        <f>IF(ISNA(VLOOKUP('W. VaR &amp; Off-Peak Pos By Trader'!$A26,'Import OffPeak'!$A$3:Y$23,Y$1,FALSE)),0,VLOOKUP('W. VaR &amp; Off-Peak Pos By Trader'!$A26,'Import OffPeak'!$A$3:Y$23,Y$1,FALSE))</f>
        <v>0</v>
      </c>
      <c r="Z17" s="14">
        <f>IF(ISNA(VLOOKUP('W. VaR &amp; Off-Peak Pos By Trader'!$A26,'Import OffPeak'!$A$3:Z$23,Z$1,FALSE)),0,VLOOKUP('W. VaR &amp; Off-Peak Pos By Trader'!$A26,'Import OffPeak'!$A$3:Z$23,Z$1,FALSE))</f>
        <v>0</v>
      </c>
      <c r="AA17" s="14">
        <f>IF(ISNA(VLOOKUP('W. VaR &amp; Off-Peak Pos By Trader'!$A26,'Import OffPeak'!$A$3:AA$23,AA$1,FALSE)),0,VLOOKUP('W. VaR &amp; Off-Peak Pos By Trader'!$A26,'Import OffPeak'!$A$3:AA$23,AA$1,FALSE))</f>
        <v>0</v>
      </c>
      <c r="AB17" s="14">
        <f>IF(ISNA(VLOOKUP('W. VaR &amp; Off-Peak Pos By Trader'!$A26,'Import OffPeak'!$A$3:AB$23,AB$1,FALSE)),0,VLOOKUP('W. VaR &amp; Off-Peak Pos By Trader'!$A26,'Import OffPeak'!$A$3:AB$23,AB$1,FALSE))</f>
        <v>0</v>
      </c>
      <c r="AC17" s="14">
        <f>IF(ISNA(VLOOKUP('W. VaR &amp; Off-Peak Pos By Trader'!$A26,'Import OffPeak'!$A$3:AC$23,AC$1,FALSE)),0,VLOOKUP('W. VaR &amp; Off-Peak Pos By Trader'!$A26,'Import OffPeak'!$A$3:AC$23,AC$1,FALSE))</f>
        <v>0</v>
      </c>
      <c r="AD17" s="14">
        <f>IF(ISNA(VLOOKUP('W. VaR &amp; Off-Peak Pos By Trader'!$A26,'Import OffPeak'!$A$3:AD$23,AD$1,FALSE)),0,VLOOKUP('W. VaR &amp; Off-Peak Pos By Trader'!$A26,'Import OffPeak'!$A$3:AD$23,AD$1,FALSE))</f>
        <v>0</v>
      </c>
      <c r="AE17" s="14">
        <f>IF(ISNA(VLOOKUP('W. VaR &amp; Off-Peak Pos By Trader'!$A26,'Import OffPeak'!$A$3:AE$23,AE$1,FALSE)),0,VLOOKUP('W. VaR &amp; Off-Peak Pos By Trader'!$A26,'Import OffPeak'!$A$3:AE$23,AE$1,FALSE))</f>
        <v>0</v>
      </c>
      <c r="AF17" s="14">
        <f>IF(ISNA(VLOOKUP('W. VaR &amp; Off-Peak Pos By Trader'!$A26,'Import OffPeak'!$A$3:AF$23,AF$1,FALSE)),0,VLOOKUP('W. VaR &amp; Off-Peak Pos By Trader'!$A26,'Import OffPeak'!$A$3:AF$23,AF$1,FALSE))</f>
        <v>0</v>
      </c>
      <c r="AG17" s="14">
        <f>IF(ISNA(VLOOKUP('W. VaR &amp; Off-Peak Pos By Trader'!$A26,'Import OffPeak'!$A$3:AG$23,AG$1,FALSE)),0,VLOOKUP('W. VaR &amp; Off-Peak Pos By Trader'!$A26,'Import OffPeak'!$A$3:AG$23,AG$1,FALSE))</f>
        <v>0</v>
      </c>
      <c r="AH17" s="14">
        <f>IF(ISNA(VLOOKUP('W. VaR &amp; Off-Peak Pos By Trader'!$A26,'Import OffPeak'!$A$3:AH$23,AH$1,FALSE)),0,VLOOKUP('W. VaR &amp; Off-Peak Pos By Trader'!$A26,'Import OffPeak'!$A$3:AH$23,AH$1,FALSE))</f>
        <v>0</v>
      </c>
      <c r="AI17" s="14">
        <f>IF(ISNA(VLOOKUP('W. VaR &amp; Off-Peak Pos By Trader'!$A26,'Import OffPeak'!$A$3:AI$23,AI$1,FALSE)),0,VLOOKUP('W. VaR &amp; Off-Peak Pos By Trader'!$A26,'Import OffPeak'!$A$3:AI$23,AI$1,FALSE))</f>
        <v>0</v>
      </c>
      <c r="AJ17" s="14">
        <f>IF(ISNA(VLOOKUP('W. VaR &amp; Off-Peak Pos By Trader'!$A26,'Import OffPeak'!$A$3:AJ$23,AJ$1,FALSE)),0,VLOOKUP('W. VaR &amp; Off-Peak Pos By Trader'!$A26,'Import OffPeak'!$A$3:AJ$23,AJ$1,FALSE))</f>
        <v>0</v>
      </c>
      <c r="AK17" s="14">
        <f>IF(ISNA(VLOOKUP('W. VaR &amp; Off-Peak Pos By Trader'!$A26,'Import OffPeak'!$A$3:AK$23,AK$1,FALSE)),0,VLOOKUP('W. VaR &amp; Off-Peak Pos By Trader'!$A26,'Import OffPeak'!$A$3:AK$23,AK$1,FALSE))</f>
        <v>0</v>
      </c>
      <c r="AL17" s="14">
        <f>IF(ISNA(VLOOKUP('W. VaR &amp; Off-Peak Pos By Trader'!$A26,'Import OffPeak'!$A$3:AL$23,AL$1,FALSE)),0,VLOOKUP('W. VaR &amp; Off-Peak Pos By Trader'!$A26,'Import OffPeak'!$A$3:AL$23,AL$1,FALSE))</f>
        <v>0</v>
      </c>
      <c r="AM17" s="14">
        <f>IF(ISNA(VLOOKUP('W. VaR &amp; Off-Peak Pos By Trader'!$A26,'Import OffPeak'!$A$3:AM$23,AM$1,FALSE)),0,VLOOKUP('W. VaR &amp; Off-Peak Pos By Trader'!$A26,'Import OffPeak'!$A$3:AM$23,AM$1,FALSE))</f>
        <v>0</v>
      </c>
      <c r="AN17" s="14">
        <f>IF(ISNA(VLOOKUP('W. VaR &amp; Off-Peak Pos By Trader'!$A26,'Import OffPeak'!$A$3:AN$23,AN$1,FALSE)),0,VLOOKUP('W. VaR &amp; Off-Peak Pos By Trader'!$A26,'Import OffPeak'!$A$3:AN$23,AN$1,FALSE))</f>
        <v>0</v>
      </c>
      <c r="AO17" s="14">
        <f>IF(ISNA(VLOOKUP('W. VaR &amp; Off-Peak Pos By Trader'!$A26,'Import OffPeak'!$A$3:AO$23,AO$1,FALSE)),0,VLOOKUP('W. VaR &amp; Off-Peak Pos By Trader'!$A26,'Import OffPeak'!$A$3:AO$23,AO$1,FALSE))</f>
        <v>0</v>
      </c>
      <c r="AP17" s="14">
        <f>IF(ISNA(VLOOKUP('W. VaR &amp; Off-Peak Pos By Trader'!$A26,'Import OffPeak'!$A$3:AP$23,AP$1,FALSE)),0,VLOOKUP('W. VaR &amp; Off-Peak Pos By Trader'!$A26,'Import OffPeak'!$A$3:AP$23,AP$1,FALSE))</f>
        <v>0</v>
      </c>
      <c r="AQ17" s="14">
        <f>IF(ISNA(VLOOKUP('W. VaR &amp; Off-Peak Pos By Trader'!$A26,'Import OffPeak'!$A$3:AQ$23,AQ$1,FALSE)),0,VLOOKUP('W. VaR &amp; Off-Peak Pos By Trader'!$A26,'Import OffPeak'!$A$3:AQ$23,AQ$1,FALSE))</f>
        <v>0</v>
      </c>
      <c r="AR17" s="14">
        <f>IF(ISNA(VLOOKUP('W. VaR &amp; Off-Peak Pos By Trader'!$A26,'Import OffPeak'!$A$3:AR$23,AR$1,FALSE)),0,VLOOKUP('W. VaR &amp; Off-Peak Pos By Trader'!$A26,'Import OffPeak'!$A$3:AR$23,AR$1,FALSE))</f>
        <v>0</v>
      </c>
      <c r="AS17" s="14">
        <f>IF(ISNA(VLOOKUP('W. VaR &amp; Off-Peak Pos By Trader'!$A26,'Import OffPeak'!$A$3:AS$23,AS$1,FALSE)),0,VLOOKUP('W. VaR &amp; Off-Peak Pos By Trader'!$A26,'Import OffPeak'!$A$3:AS$23,AS$1,FALSE))</f>
        <v>0</v>
      </c>
      <c r="AT17" s="14">
        <f>IF(ISNA(VLOOKUP('W. VaR &amp; Off-Peak Pos By Trader'!$A26,'Import OffPeak'!$A$3:AT$23,AT$1,FALSE)),0,VLOOKUP('W. VaR &amp; Off-Peak Pos By Trader'!$A26,'Import OffPeak'!$A$3:AT$23,AT$1,FALSE))</f>
        <v>0</v>
      </c>
      <c r="AU17" s="14">
        <f>IF(ISNA(VLOOKUP('W. VaR &amp; Off-Peak Pos By Trader'!$A26,'Import OffPeak'!$A$3:AU$23,AU$1,FALSE)),0,VLOOKUP('W. VaR &amp; Off-Peak Pos By Trader'!$A26,'Import OffPeak'!$A$3:AU$23,AU$1,FALSE))</f>
        <v>0</v>
      </c>
      <c r="AV17" s="14">
        <f>IF(ISNA(VLOOKUP('W. VaR &amp; Off-Peak Pos By Trader'!$A26,'Import OffPeak'!$A$3:AV$23,AV$1,FALSE)),0,VLOOKUP('W. VaR &amp; Off-Peak Pos By Trader'!$A26,'Import OffPeak'!$A$3:AV$23,AV$1,FALSE))</f>
        <v>0</v>
      </c>
      <c r="AW17" s="14">
        <f>IF(ISNA(VLOOKUP('W. VaR &amp; Off-Peak Pos By Trader'!$A26,'Import OffPeak'!$A$3:AW$23,AW$1,FALSE)),0,VLOOKUP('W. VaR &amp; Off-Peak Pos By Trader'!$A26,'Import OffPeak'!$A$3:AW$23,AW$1,FALSE))</f>
        <v>0</v>
      </c>
      <c r="AX17" s="14">
        <f>IF(ISNA(VLOOKUP('W. VaR &amp; Off-Peak Pos By Trader'!$A26,'Import OffPeak'!$A$3:AX$23,AX$1,FALSE)),0,VLOOKUP('W. VaR &amp; Off-Peak Pos By Trader'!$A26,'Import OffPeak'!$A$3:AX$23,AX$1,FALSE))</f>
        <v>0</v>
      </c>
      <c r="AY17" s="14">
        <f>IF(ISNA(VLOOKUP('W. VaR &amp; Off-Peak Pos By Trader'!$A26,'Import OffPeak'!$A$3:AY$23,AY$1,FALSE)),0,VLOOKUP('W. VaR &amp; Off-Peak Pos By Trader'!$A26,'Import OffPeak'!$A$3:AY$23,AY$1,FALSE))</f>
        <v>0</v>
      </c>
      <c r="AZ17" s="14">
        <f>IF(ISNA(VLOOKUP('W. VaR &amp; Off-Peak Pos By Trader'!$A26,'Import OffPeak'!$A$3:AZ$23,AZ$1,FALSE)),0,VLOOKUP('W. VaR &amp; Off-Peak Pos By Trader'!$A26,'Import OffPeak'!$A$3:AZ$23,AZ$1,FALSE))</f>
        <v>0</v>
      </c>
      <c r="BA17" s="14">
        <f>IF(ISNA(VLOOKUP('W. VaR &amp; Off-Peak Pos By Trader'!$A26,'Import OffPeak'!$A$3:BA$23,BA$1,FALSE)),0,VLOOKUP('W. VaR &amp; Off-Peak Pos By Trader'!$A26,'Import OffPeak'!$A$3:BA$23,BA$1,FALSE))</f>
        <v>0</v>
      </c>
      <c r="BB17" s="14">
        <f>IF(ISNA(VLOOKUP('W. VaR &amp; Off-Peak Pos By Trader'!$A26,'Import OffPeak'!$A$3:BB$23,BB$1,FALSE)),0,VLOOKUP('W. VaR &amp; Off-Peak Pos By Trader'!$A26,'Import OffPeak'!$A$3:BB$23,BB$1,FALSE))</f>
        <v>0</v>
      </c>
      <c r="BC17" s="14">
        <f>IF(ISNA(VLOOKUP('W. VaR &amp; Off-Peak Pos By Trader'!$A26,'Import OffPeak'!$A$3:BC$23,BC$1,FALSE)),0,VLOOKUP('W. VaR &amp; Off-Peak Pos By Trader'!$A26,'Import OffPeak'!$A$3:BC$23,BC$1,FALSE))</f>
        <v>0</v>
      </c>
      <c r="BD17" s="14">
        <f>IF(ISNA(VLOOKUP('W. VaR &amp; Off-Peak Pos By Trader'!$A26,'Import OffPeak'!$A$3:BD$23,BD$1,FALSE)),0,VLOOKUP('W. VaR &amp; Off-Peak Pos By Trader'!$A26,'Import OffPeak'!$A$3:BD$23,BD$1,FALSE))</f>
        <v>0</v>
      </c>
      <c r="BE17" s="14">
        <f>IF(ISNA(VLOOKUP('W. VaR &amp; Off-Peak Pos By Trader'!$A26,'Import OffPeak'!$A$3:BE$23,BE$1,FALSE)),0,VLOOKUP('W. VaR &amp; Off-Peak Pos By Trader'!$A26,'Import OffPeak'!$A$3:BE$23,BE$1,FALSE))</f>
        <v>0</v>
      </c>
      <c r="BF17" s="14">
        <f>IF(ISNA(VLOOKUP('W. VaR &amp; Off-Peak Pos By Trader'!$A26,'Import OffPeak'!$A$3:BF$23,BF$1,FALSE)),0,VLOOKUP('W. VaR &amp; Off-Peak Pos By Trader'!$A26,'Import OffPeak'!$A$3:BF$23,BF$1,FALSE))</f>
        <v>0</v>
      </c>
      <c r="BG17" s="14">
        <f>IF(ISNA(VLOOKUP('W. VaR &amp; Off-Peak Pos By Trader'!$A26,'Import OffPeak'!$A$3:BG$23,BG$1,FALSE)),0,VLOOKUP('W. VaR &amp; Off-Peak Pos By Trader'!$A26,'Import OffPeak'!$A$3:BG$23,BG$1,FALSE))</f>
        <v>0</v>
      </c>
      <c r="BH17" s="14">
        <f>IF(ISNA(VLOOKUP('W. VaR &amp; Off-Peak Pos By Trader'!$A26,'Import OffPeak'!$A$3:BH$23,BH$1,FALSE)),0,VLOOKUP('W. VaR &amp; Off-Peak Pos By Trader'!$A26,'Import OffPeak'!$A$3:BH$23,BH$1,FALSE))</f>
        <v>0</v>
      </c>
      <c r="BI17" s="14">
        <f>IF(ISNA(VLOOKUP('W. VaR &amp; Off-Peak Pos By Trader'!$A26,'Import OffPeak'!$A$3:BI$23,BI$1,FALSE)),0,VLOOKUP('W. VaR &amp; Off-Peak Pos By Trader'!$A26,'Import OffPeak'!$A$3:BI$23,BI$1,FALSE))</f>
        <v>0</v>
      </c>
      <c r="BJ17" s="14">
        <f>IF(ISNA(VLOOKUP('W. VaR &amp; Off-Peak Pos By Trader'!$A26,'Import OffPeak'!$A$3:BJ$23,BJ$1,FALSE)),0,VLOOKUP('W. VaR &amp; Off-Peak Pos By Trader'!$A26,'Import OffPeak'!$A$3:BJ$23,BJ$1,FALSE))</f>
        <v>0</v>
      </c>
      <c r="BK17" s="14">
        <f>IF(ISNA(VLOOKUP('W. VaR &amp; Off-Peak Pos By Trader'!$A26,'Import OffPeak'!$A$3:BK$23,BK$1,FALSE)),0,VLOOKUP('W. VaR &amp; Off-Peak Pos By Trader'!$A26,'Import OffPeak'!$A$3:BK$23,BK$1,FALSE))</f>
        <v>0</v>
      </c>
      <c r="BL17" s="14">
        <f>IF(ISNA(VLOOKUP('W. VaR &amp; Off-Peak Pos By Trader'!$A26,'Import OffPeak'!$A$3:BL$23,BL$1,FALSE)),0,VLOOKUP('W. VaR &amp; Off-Peak Pos By Trader'!$A26,'Import OffPeak'!$A$3:BL$23,BL$1,FALSE))</f>
        <v>0</v>
      </c>
      <c r="BM17" s="14">
        <f>IF(ISNA(VLOOKUP('W. VaR &amp; Off-Peak Pos By Trader'!$A26,'Import OffPeak'!$A$3:BM$23,BM$1,FALSE)),0,VLOOKUP('W. VaR &amp; Off-Peak Pos By Trader'!$A26,'Import OffPeak'!$A$3:BM$23,BM$1,FALSE))</f>
        <v>0</v>
      </c>
      <c r="BN17" s="14">
        <f>IF(ISNA(VLOOKUP('W. VaR &amp; Off-Peak Pos By Trader'!$A26,'Import OffPeak'!$A$3:BN$23,BN$1,FALSE)),0,VLOOKUP('W. VaR &amp; Off-Peak Pos By Trader'!$A26,'Import OffPeak'!$A$3:BN$23,BN$1,FALSE))</f>
        <v>0</v>
      </c>
      <c r="BO17" s="14">
        <f>IF(ISNA(VLOOKUP('W. VaR &amp; Off-Peak Pos By Trader'!$A26,'Import OffPeak'!$A$3:BO$23,BO$1,FALSE)),0,VLOOKUP('W. VaR &amp; Off-Peak Pos By Trader'!$A26,'Import OffPeak'!$A$3:BO$23,BO$1,FALSE))</f>
        <v>0</v>
      </c>
      <c r="BP17" s="14">
        <f>IF(ISNA(VLOOKUP('W. VaR &amp; Off-Peak Pos By Trader'!$A26,'Import OffPeak'!$A$3:BP$23,BP$1,FALSE)),0,VLOOKUP('W. VaR &amp; Off-Peak Pos By Trader'!$A26,'Import OffPeak'!$A$3:BP$23,BP$1,FALSE))</f>
        <v>0</v>
      </c>
      <c r="BQ17" s="14">
        <f>IF(ISNA(VLOOKUP('W. VaR &amp; Off-Peak Pos By Trader'!$A26,'Import OffPeak'!$A$3:BQ$23,BQ$1,FALSE)),0,VLOOKUP('W. VaR &amp; Off-Peak Pos By Trader'!$A26,'Import OffPeak'!$A$3:BQ$23,BQ$1,FALSE))</f>
        <v>0</v>
      </c>
      <c r="BR17" s="14">
        <f>IF(ISNA(VLOOKUP('W. VaR &amp; Off-Peak Pos By Trader'!$A26,'Import OffPeak'!$A$3:BR$23,BR$1,FALSE)),0,VLOOKUP('W. VaR &amp; Off-Peak Pos By Trader'!$A26,'Import OffPeak'!$A$3:BR$23,BR$1,FALSE))</f>
        <v>0</v>
      </c>
      <c r="BS17" s="14">
        <f>IF(ISNA(VLOOKUP('W. VaR &amp; Off-Peak Pos By Trader'!$A26,'Import OffPeak'!$A$3:BS$23,BS$1,FALSE)),0,VLOOKUP('W. VaR &amp; Off-Peak Pos By Trader'!$A26,'Import OffPeak'!$A$3:BS$23,BS$1,FALSE))</f>
        <v>0</v>
      </c>
      <c r="BT17" s="14">
        <f>IF(ISNA(VLOOKUP('W. VaR &amp; Off-Peak Pos By Trader'!$A26,'Import OffPeak'!$A$3:BT$23,BT$1,FALSE)),0,VLOOKUP('W. VaR &amp; Off-Peak Pos By Trader'!$A26,'Import OffPeak'!$A$3:BT$23,BT$1,FALSE))</f>
        <v>0</v>
      </c>
      <c r="BU17" s="14">
        <f>IF(ISNA(VLOOKUP('W. VaR &amp; Off-Peak Pos By Trader'!$A26,'Import OffPeak'!$A$3:BU$23,BU$1,FALSE)),0,VLOOKUP('W. VaR &amp; Off-Peak Pos By Trader'!$A26,'Import OffPeak'!$A$3:BU$23,BU$1,FALSE))</f>
        <v>0</v>
      </c>
      <c r="BV17" s="14">
        <f>IF(ISNA(VLOOKUP('W. VaR &amp; Off-Peak Pos By Trader'!$A26,'Import OffPeak'!$A$3:BV$23,BV$1,FALSE)),0,VLOOKUP('W. VaR &amp; Off-Peak Pos By Trader'!$A26,'Import OffPeak'!$A$3:BV$23,BV$1,FALSE))</f>
        <v>0</v>
      </c>
      <c r="BW17" s="14">
        <f>IF(ISNA(VLOOKUP('W. VaR &amp; Off-Peak Pos By Trader'!$A26,'Import OffPeak'!$A$3:BW$23,BW$1,FALSE)),0,VLOOKUP('W. VaR &amp; Off-Peak Pos By Trader'!$A26,'Import OffPeak'!$A$3:BW$23,BW$1,FALSE))</f>
        <v>0</v>
      </c>
      <c r="BX17" s="14">
        <f>IF(ISNA(VLOOKUP('W. VaR &amp; Off-Peak Pos By Trader'!$A26,'Import OffPeak'!$A$3:BX$23,BX$1,FALSE)),0,VLOOKUP('W. VaR &amp; Off-Peak Pos By Trader'!$A26,'Import OffPeak'!$A$3:BX$23,BX$1,FALSE))</f>
        <v>0</v>
      </c>
      <c r="BY17" s="14">
        <f>IF(ISNA(VLOOKUP('W. VaR &amp; Off-Peak Pos By Trader'!$A26,'Import OffPeak'!$A$3:BY$23,BY$1,FALSE)),0,VLOOKUP('W. VaR &amp; Off-Peak Pos By Trader'!$A26,'Import OffPeak'!$A$3:BY$23,BY$1,FALSE))</f>
        <v>0</v>
      </c>
      <c r="BZ17" s="14">
        <f>IF(ISNA(VLOOKUP('W. VaR &amp; Off-Peak Pos By Trader'!$A26,'Import OffPeak'!$A$3:BZ$23,BZ$1,FALSE)),0,VLOOKUP('W. VaR &amp; Off-Peak Pos By Trader'!$A26,'Import OffPeak'!$A$3:BZ$23,BZ$1,FALSE))</f>
        <v>0</v>
      </c>
      <c r="CA17" s="14">
        <f>IF(ISNA(VLOOKUP('W. VaR &amp; Off-Peak Pos By Trader'!$A26,'Import OffPeak'!$A$3:CA$23,CA$1,FALSE)),0,VLOOKUP('W. VaR &amp; Off-Peak Pos By Trader'!$A26,'Import OffPeak'!$A$3:CA$23,CA$1,FALSE))</f>
        <v>0</v>
      </c>
      <c r="CB17" s="14">
        <f>IF(ISNA(VLOOKUP('W. VaR &amp; Off-Peak Pos By Trader'!$A26,'Import OffPeak'!$A$3:CB$23,CB$1,FALSE)),0,VLOOKUP('W. VaR &amp; Off-Peak Pos By Trader'!$A26,'Import OffPeak'!$A$3:CB$23,CB$1,FALSE))</f>
        <v>0</v>
      </c>
      <c r="CC17" s="14">
        <f>IF(ISNA(VLOOKUP('W. VaR &amp; Off-Peak Pos By Trader'!$A26,'Import OffPeak'!$A$3:CC$23,CC$1,FALSE)),0,VLOOKUP('W. VaR &amp; Off-Peak Pos By Trader'!$A26,'Import OffPeak'!$A$3:CC$23,CC$1,FALSE))</f>
        <v>0</v>
      </c>
      <c r="CD17" s="14">
        <f>IF(ISNA(VLOOKUP('W. VaR &amp; Off-Peak Pos By Trader'!$A26,'Import OffPeak'!$A$3:CD$23,CD$1,FALSE)),0,VLOOKUP('W. VaR &amp; Off-Peak Pos By Trader'!$A26,'Import OffPeak'!$A$3:CD$23,CD$1,FALSE))</f>
        <v>0</v>
      </c>
      <c r="CE17" s="14">
        <f>IF(ISNA(VLOOKUP('W. VaR &amp; Off-Peak Pos By Trader'!$A26,'Import OffPeak'!$A$3:CE$23,CE$1,FALSE)),0,VLOOKUP('W. VaR &amp; Off-Peak Pos By Trader'!$A26,'Import OffPeak'!$A$3:CE$23,CE$1,FALSE))</f>
        <v>0</v>
      </c>
      <c r="CF17" s="14">
        <f>IF(ISNA(VLOOKUP('W. VaR &amp; Off-Peak Pos By Trader'!$A26,'Import OffPeak'!$A$3:CF$23,CF$1,FALSE)),0,VLOOKUP('W. VaR &amp; Off-Peak Pos By Trader'!$A26,'Import OffPeak'!$A$3:CF$23,CF$1,FALSE))</f>
        <v>0</v>
      </c>
      <c r="CG17" s="14">
        <f>IF(ISNA(VLOOKUP('W. VaR &amp; Off-Peak Pos By Trader'!$A26,'Import OffPeak'!$A$3:CG$23,CG$1,FALSE)),0,VLOOKUP('W. VaR &amp; Off-Peak Pos By Trader'!$A26,'Import OffPeak'!$A$3:CG$23,CG$1,FALSE))</f>
        <v>0</v>
      </c>
      <c r="CH17" s="14">
        <f>IF(ISNA(VLOOKUP('W. VaR &amp; Off-Peak Pos By Trader'!$A26,'Import OffPeak'!$A$3:CH$23,CH$1,FALSE)),0,VLOOKUP('W. VaR &amp; Off-Peak Pos By Trader'!$A26,'Import OffPeak'!$A$3:CH$23,CH$1,FALSE))</f>
        <v>0</v>
      </c>
      <c r="CI17" s="14">
        <f>IF(ISNA(VLOOKUP('W. VaR &amp; Off-Peak Pos By Trader'!$A26,'Import OffPeak'!$A$3:CI$23,CI$1,FALSE)),0,VLOOKUP('W. VaR &amp; Off-Peak Pos By Trader'!$A26,'Import OffPeak'!$A$3:CI$23,CI$1,FALSE))</f>
        <v>0</v>
      </c>
      <c r="CJ17" s="14">
        <f>IF(ISNA(VLOOKUP('W. VaR &amp; Off-Peak Pos By Trader'!$A26,'Import OffPeak'!$A$3:CJ$23,CJ$1,FALSE)),0,VLOOKUP('W. VaR &amp; Off-Peak Pos By Trader'!$A26,'Import OffPeak'!$A$3:CJ$23,CJ$1,FALSE))</f>
        <v>0</v>
      </c>
      <c r="CK17" s="14">
        <f>IF(ISNA(VLOOKUP('W. VaR &amp; Off-Peak Pos By Trader'!$A26,'Import OffPeak'!$A$3:CK$23,CK$1,FALSE)),0,VLOOKUP('W. VaR &amp; Off-Peak Pos By Trader'!$A26,'Import OffPeak'!$A$3:CK$23,CK$1,FALSE))</f>
        <v>0</v>
      </c>
      <c r="CL17" s="14">
        <f>IF(ISNA(VLOOKUP('W. VaR &amp; Off-Peak Pos By Trader'!$A26,'Import OffPeak'!$A$3:CL$23,CL$1,FALSE)),0,VLOOKUP('W. VaR &amp; Off-Peak Pos By Trader'!$A26,'Import OffPeak'!$A$3:CL$23,CL$1,FALSE))</f>
        <v>0</v>
      </c>
      <c r="CM17" s="14">
        <f>IF(ISNA(VLOOKUP('W. VaR &amp; Off-Peak Pos By Trader'!$A26,'Import OffPeak'!$A$3:CM$23,CM$1,FALSE)),0,VLOOKUP('W. VaR &amp; Off-Peak Pos By Trader'!$A26,'Import OffPeak'!$A$3:CM$23,CM$1,FALSE))</f>
        <v>0</v>
      </c>
      <c r="CN17" s="14">
        <f>IF(ISNA(VLOOKUP('W. VaR &amp; Off-Peak Pos By Trader'!$A26,'Import OffPeak'!$A$3:CN$23,CN$1,FALSE)),0,VLOOKUP('W. VaR &amp; Off-Peak Pos By Trader'!$A26,'Import OffPeak'!$A$3:CN$23,CN$1,FALSE))</f>
        <v>0</v>
      </c>
      <c r="CO17" s="14">
        <f>IF(ISNA(VLOOKUP('W. VaR &amp; Off-Peak Pos By Trader'!$A26,'Import OffPeak'!$A$3:CO$23,CO$1,FALSE)),0,VLOOKUP('W. VaR &amp; Off-Peak Pos By Trader'!$A26,'Import OffPeak'!$A$3:CO$23,CO$1,FALSE))</f>
        <v>0</v>
      </c>
      <c r="CP17" s="14">
        <f>IF(ISNA(VLOOKUP('W. VaR &amp; Off-Peak Pos By Trader'!$A26,'Import OffPeak'!$A$3:CP$23,CP$1,FALSE)),0,VLOOKUP('W. VaR &amp; Off-Peak Pos By Trader'!$A26,'Import OffPeak'!$A$3:CP$23,CP$1,FALSE))</f>
        <v>0</v>
      </c>
      <c r="CQ17" s="14">
        <f>IF(ISNA(VLOOKUP('W. VaR &amp; Off-Peak Pos By Trader'!$A26,'Import OffPeak'!$A$3:CQ$23,CQ$1,FALSE)),0,VLOOKUP('W. VaR &amp; Off-Peak Pos By Trader'!$A26,'Import OffPeak'!$A$3:CQ$23,CQ$1,FALSE))</f>
        <v>0</v>
      </c>
      <c r="CR17" s="14">
        <f>IF(ISNA(VLOOKUP('W. VaR &amp; Off-Peak Pos By Trader'!$A26,'Import OffPeak'!$A$3:CR$23,CR$1,FALSE)),0,VLOOKUP('W. VaR &amp; Off-Peak Pos By Trader'!$A26,'Import OffPeak'!$A$3:CR$23,CR$1,FALSE))</f>
        <v>0</v>
      </c>
      <c r="CS17" s="14">
        <f>IF(ISNA(VLOOKUP('W. VaR &amp; Off-Peak Pos By Trader'!$A26,'Import OffPeak'!$A$3:CS$23,CS$1,FALSE)),0,VLOOKUP('W. VaR &amp; Off-Peak Pos By Trader'!$A26,'Import OffPeak'!$A$3:CS$23,CS$1,FALSE))</f>
        <v>0</v>
      </c>
      <c r="CT17" s="14">
        <f>IF(ISNA(VLOOKUP('W. VaR &amp; Off-Peak Pos By Trader'!$A26,'Import OffPeak'!$A$3:CT$23,CT$1,FALSE)),0,VLOOKUP('W. VaR &amp; Off-Peak Pos By Trader'!$A26,'Import OffPeak'!$A$3:CT$23,CT$1,FALSE))</f>
        <v>0</v>
      </c>
      <c r="CU17" s="14">
        <f>IF(ISNA(VLOOKUP('W. VaR &amp; Off-Peak Pos By Trader'!$A26,'Import OffPeak'!$A$3:CU$23,CU$1,FALSE)),0,VLOOKUP('W. VaR &amp; Off-Peak Pos By Trader'!$A26,'Import OffPeak'!$A$3:CU$23,CU$1,FALSE))</f>
        <v>0</v>
      </c>
      <c r="CV17" s="14">
        <f>IF(ISNA(VLOOKUP('W. VaR &amp; Off-Peak Pos By Trader'!$A26,'Import OffPeak'!$A$3:CV$23,CV$1,FALSE)),0,VLOOKUP('W. VaR &amp; Off-Peak Pos By Trader'!$A26,'Import OffPeak'!$A$3:CV$23,CV$1,FALSE))</f>
        <v>0</v>
      </c>
      <c r="CW17" s="14">
        <f>IF(ISNA(VLOOKUP('W. VaR &amp; Off-Peak Pos By Trader'!$A26,'Import OffPeak'!$A$3:CW$23,CW$1,FALSE)),0,VLOOKUP('W. VaR &amp; Off-Peak Pos By Trader'!$A26,'Import OffPeak'!$A$3:CW$23,CW$1,FALSE))</f>
        <v>0</v>
      </c>
      <c r="CX17" s="14">
        <f>IF(ISNA(VLOOKUP('W. VaR &amp; Off-Peak Pos By Trader'!$A26,'Import OffPeak'!$A$3:CX$23,CX$1,FALSE)),0,VLOOKUP('W. VaR &amp; Off-Peak Pos By Trader'!$A26,'Import OffPeak'!$A$3:CX$23,CX$1,FALSE))</f>
        <v>0</v>
      </c>
      <c r="CY17" s="14">
        <f>IF(ISNA(VLOOKUP('W. VaR &amp; Off-Peak Pos By Trader'!$A26,'Import OffPeak'!$A$3:CY$23,CY$1,FALSE)),0,VLOOKUP('W. VaR &amp; Off-Peak Pos By Trader'!$A26,'Import OffPeak'!$A$3:CY$23,CY$1,FALSE))</f>
        <v>0</v>
      </c>
      <c r="CZ17" s="14">
        <f>IF(ISNA(VLOOKUP('W. VaR &amp; Off-Peak Pos By Trader'!$A26,'Import OffPeak'!$A$3:CZ$23,CZ$1,FALSE)),0,VLOOKUP('W. VaR &amp; Off-Peak Pos By Trader'!$A26,'Import OffPeak'!$A$3:CZ$23,CZ$1,FALSE))</f>
        <v>0</v>
      </c>
      <c r="DA17" s="14">
        <f>IF(ISNA(VLOOKUP('W. VaR &amp; Off-Peak Pos By Trader'!$A26,'Import OffPeak'!$A$3:DA$23,DA$1,FALSE)),0,VLOOKUP('W. VaR &amp; Off-Peak Pos By Trader'!$A26,'Import OffPeak'!$A$3:DA$23,DA$1,FALSE))</f>
        <v>0</v>
      </c>
      <c r="DB17" s="14">
        <f>IF(ISNA(VLOOKUP('W. VaR &amp; Off-Peak Pos By Trader'!$A26,'Import OffPeak'!$A$3:DB$23,DB$1,FALSE)),0,VLOOKUP('W. VaR &amp; Off-Peak Pos By Trader'!$A26,'Import OffPeak'!$A$3:DB$23,DB$1,FALSE))</f>
        <v>0</v>
      </c>
      <c r="DC17" s="14">
        <f>IF(ISNA(VLOOKUP('W. VaR &amp; Off-Peak Pos By Trader'!$A26,'Import OffPeak'!$A$3:DC$23,DC$1,FALSE)),0,VLOOKUP('W. VaR &amp; Off-Peak Pos By Trader'!$A26,'Import OffPeak'!$A$3:DC$23,DC$1,FALSE))</f>
        <v>0</v>
      </c>
      <c r="DD17" s="14">
        <f>IF(ISNA(VLOOKUP('W. VaR &amp; Off-Peak Pos By Trader'!$A26,'Import OffPeak'!$A$3:DD$23,DD$1,FALSE)),0,VLOOKUP('W. VaR &amp; Off-Peak Pos By Trader'!$A26,'Import OffPeak'!$A$3:DD$23,DD$1,FALSE))</f>
        <v>0</v>
      </c>
      <c r="DE17" s="14">
        <f>IF(ISNA(VLOOKUP('W. VaR &amp; Off-Peak Pos By Trader'!$A26,'Import OffPeak'!$A$3:DE$23,DE$1,FALSE)),0,VLOOKUP('W. VaR &amp; Off-Peak Pos By Trader'!$A26,'Import OffPeak'!$A$3:DE$23,DE$1,FALSE))</f>
        <v>0</v>
      </c>
      <c r="DF17" s="14">
        <f>IF(ISNA(VLOOKUP('W. VaR &amp; Off-Peak Pos By Trader'!$A26,'Import OffPeak'!$A$3:DF$23,DF$1,FALSE)),0,VLOOKUP('W. VaR &amp; Off-Peak Pos By Trader'!$A26,'Import OffPeak'!$A$3:DF$23,DF$1,FALSE))</f>
        <v>0</v>
      </c>
      <c r="DG17" s="14">
        <f>IF(ISNA(VLOOKUP('W. VaR &amp; Off-Peak Pos By Trader'!$A26,'Import OffPeak'!$A$3:DG$23,DG$1,FALSE)),0,VLOOKUP('W. VaR &amp; Off-Peak Pos By Trader'!$A26,'Import OffPeak'!$A$3:DG$23,DG$1,FALSE))</f>
        <v>0</v>
      </c>
      <c r="DH17" s="14">
        <f>IF(ISNA(VLOOKUP('W. VaR &amp; Off-Peak Pos By Trader'!$A26,'Import OffPeak'!$A$3:DH$23,DH$1,FALSE)),0,VLOOKUP('W. VaR &amp; Off-Peak Pos By Trader'!$A26,'Import OffPeak'!$A$3:DH$23,DH$1,FALSE))</f>
        <v>0</v>
      </c>
      <c r="DI17" s="14">
        <f>IF(ISNA(VLOOKUP('W. VaR &amp; Off-Peak Pos By Trader'!$A26,'Import OffPeak'!$A$3:DI$23,DI$1,FALSE)),0,VLOOKUP('W. VaR &amp; Off-Peak Pos By Trader'!$A26,'Import OffPeak'!$A$3:DI$23,DI$1,FALSE))</f>
        <v>0</v>
      </c>
      <c r="DJ17" s="14">
        <f>IF(ISNA(VLOOKUP('W. VaR &amp; Off-Peak Pos By Trader'!$A26,'Import OffPeak'!$A$3:DJ$23,DJ$1,FALSE)),0,VLOOKUP('W. VaR &amp; Off-Peak Pos By Trader'!$A26,'Import OffPeak'!$A$3:DJ$23,DJ$1,FALSE))</f>
        <v>0</v>
      </c>
      <c r="DK17" s="14">
        <f>IF(ISNA(VLOOKUP('W. VaR &amp; Off-Peak Pos By Trader'!$A26,'Import OffPeak'!$A$3:DK$23,DK$1,FALSE)),0,VLOOKUP('W. VaR &amp; Off-Peak Pos By Trader'!$A26,'Import OffPeak'!$A$3:DK$23,DK$1,FALSE))</f>
        <v>0</v>
      </c>
      <c r="DL17" s="14">
        <f>IF(ISNA(VLOOKUP('W. VaR &amp; Off-Peak Pos By Trader'!$A26,'Import OffPeak'!$A$3:DL$23,DL$1,FALSE)),0,VLOOKUP('W. VaR &amp; Off-Peak Pos By Trader'!$A26,'Import OffPeak'!$A$3:DL$23,DL$1,FALSE))</f>
        <v>0</v>
      </c>
      <c r="DM17" s="14">
        <f>IF(ISNA(VLOOKUP('W. VaR &amp; Off-Peak Pos By Trader'!$A26,'Import OffPeak'!$A$3:DM$23,DM$1,FALSE)),0,VLOOKUP('W. VaR &amp; Off-Peak Pos By Trader'!$A26,'Import OffPeak'!$A$3:DM$23,DM$1,FALSE))</f>
        <v>0</v>
      </c>
      <c r="DN17" s="14">
        <f>IF(ISNA(VLOOKUP('W. VaR &amp; Off-Peak Pos By Trader'!$A26,'Import OffPeak'!$A$3:DN$23,DN$1,FALSE)),0,VLOOKUP('W. VaR &amp; Off-Peak Pos By Trader'!$A26,'Import OffPeak'!$A$3:DN$23,DN$1,FALSE))</f>
        <v>0</v>
      </c>
      <c r="DO17" s="14">
        <f>IF(ISNA(VLOOKUP('W. VaR &amp; Off-Peak Pos By Trader'!$A26,'Import OffPeak'!$A$3:DO$23,DO$1,FALSE)),0,VLOOKUP('W. VaR &amp; Off-Peak Pos By Trader'!$A26,'Import OffPeak'!$A$3:DO$23,DO$1,FALSE))</f>
        <v>0</v>
      </c>
      <c r="DP17" s="14">
        <f>IF(ISNA(VLOOKUP('W. VaR &amp; Off-Peak Pos By Trader'!$A26,'Import OffPeak'!$A$3:DP$23,DP$1,FALSE)),0,VLOOKUP('W. VaR &amp; Off-Peak Pos By Trader'!$A26,'Import OffPeak'!$A$3:DP$23,DP$1,FALSE))</f>
        <v>0</v>
      </c>
      <c r="DQ17" s="14">
        <f>IF(ISNA(VLOOKUP('W. VaR &amp; Off-Peak Pos By Trader'!$A26,'Import OffPeak'!$A$3:DQ$23,DQ$1,FALSE)),0,VLOOKUP('W. VaR &amp; Off-Peak Pos By Trader'!$A26,'Import OffPeak'!$A$3:DQ$23,DQ$1,FALSE))</f>
        <v>0</v>
      </c>
      <c r="DR17" s="14">
        <f>IF(ISNA(VLOOKUP('W. VaR &amp; Off-Peak Pos By Trader'!$A26,'Import OffPeak'!$A$3:DR$23,DR$1,FALSE)),0,VLOOKUP('W. VaR &amp; Off-Peak Pos By Trader'!$A26,'Import OffPeak'!$A$3:DR$23,DR$1,FALSE))</f>
        <v>0</v>
      </c>
      <c r="DS17" s="14">
        <f>IF(ISNA(VLOOKUP('W. VaR &amp; Off-Peak Pos By Trader'!$A26,'Import OffPeak'!$A$3:DS$23,DS$1,FALSE)),0,VLOOKUP('W. VaR &amp; Off-Peak Pos By Trader'!$A26,'Import OffPeak'!$A$3:DS$23,DS$1,FALSE))</f>
        <v>0</v>
      </c>
      <c r="DT17" s="14">
        <f>IF(ISNA(VLOOKUP('W. VaR &amp; Off-Peak Pos By Trader'!$A26,'Import OffPeak'!$A$3:DT$23,DT$1,FALSE)),0,VLOOKUP('W. VaR &amp; Off-Peak Pos By Trader'!$A26,'Import OffPeak'!$A$3:DT$23,DT$1,FALSE))</f>
        <v>0</v>
      </c>
      <c r="DU17" s="14">
        <f>IF(ISNA(VLOOKUP('W. VaR &amp; Off-Peak Pos By Trader'!$A26,'Import OffPeak'!$A$3:DU$23,DU$1,FALSE)),0,VLOOKUP('W. VaR &amp; Off-Peak Pos By Trader'!$A26,'Import OffPeak'!$A$3:DU$23,DU$1,FALSE))</f>
        <v>0</v>
      </c>
      <c r="DV17" s="14">
        <f>IF(ISNA(VLOOKUP('W. VaR &amp; Off-Peak Pos By Trader'!$A26,'Import OffPeak'!$A$3:DV$23,DV$1,FALSE)),0,VLOOKUP('W. VaR &amp; Off-Peak Pos By Trader'!$A26,'Import OffPeak'!$A$3:DV$23,DV$1,FALSE))</f>
        <v>0</v>
      </c>
      <c r="DW17" s="14">
        <f>IF(ISNA(VLOOKUP('W. VaR &amp; Off-Peak Pos By Trader'!$A26,'Import OffPeak'!$A$3:DW$23,DW$1,FALSE)),0,VLOOKUP('W. VaR &amp; Off-Peak Pos By Trader'!$A26,'Import OffPeak'!$A$3:DW$23,DW$1,FALSE))</f>
        <v>0</v>
      </c>
      <c r="DX17" s="14">
        <f>IF(ISNA(VLOOKUP('W. VaR &amp; Off-Peak Pos By Trader'!$A26,'Import OffPeak'!$A$3:DX$23,DX$1,FALSE)),0,VLOOKUP('W. VaR &amp; Off-Peak Pos By Trader'!$A26,'Import OffPeak'!$A$3:DX$23,DX$1,FALSE))</f>
        <v>0</v>
      </c>
      <c r="DY17" s="14">
        <f>IF(ISNA(VLOOKUP('W. VaR &amp; Off-Peak Pos By Trader'!$A26,'Import OffPeak'!$A$3:DY$23,DY$1,FALSE)),0,VLOOKUP('W. VaR &amp; Off-Peak Pos By Trader'!$A26,'Import OffPeak'!$A$3:DY$23,DY$1,FALSE))</f>
        <v>0</v>
      </c>
      <c r="DZ17" s="14">
        <f>IF(ISNA(VLOOKUP('W. VaR &amp; Off-Peak Pos By Trader'!$A26,'Import OffPeak'!$A$3:DZ$23,DZ$1,FALSE)),0,VLOOKUP('W. VaR &amp; Off-Peak Pos By Trader'!$A26,'Import OffPeak'!$A$3:DZ$23,DZ$1,FALSE))</f>
        <v>0</v>
      </c>
      <c r="EA17" s="14">
        <f>IF(ISNA(VLOOKUP('W. VaR &amp; Off-Peak Pos By Trader'!$A26,'Import OffPeak'!$A$3:EA$23,EA$1,FALSE)),0,VLOOKUP('W. VaR &amp; Off-Peak Pos By Trader'!$A26,'Import OffPeak'!$A$3:EA$23,EA$1,FALSE))</f>
        <v>0</v>
      </c>
      <c r="EB17" s="14">
        <f>IF(ISNA(VLOOKUP('W. VaR &amp; Off-Peak Pos By Trader'!$A26,'Import OffPeak'!$A$3:EB$23,EB$1,FALSE)),0,VLOOKUP('W. VaR &amp; Off-Peak Pos By Trader'!$A26,'Import OffPeak'!$A$3:EB$23,EB$1,FALSE))</f>
        <v>0</v>
      </c>
      <c r="EC17" s="14">
        <f>IF(ISNA(VLOOKUP('W. VaR &amp; Off-Peak Pos By Trader'!$A26,'Import OffPeak'!$A$3:EC$23,EC$1,FALSE)),0,VLOOKUP('W. VaR &amp; Off-Peak Pos By Trader'!$A26,'Import OffPeak'!$A$3:EC$23,EC$1,FALSE))</f>
        <v>0</v>
      </c>
      <c r="ED17" s="14">
        <f>IF(ISNA(VLOOKUP('W. VaR &amp; Off-Peak Pos By Trader'!$A26,'Import OffPeak'!$A$3:ED$23,ED$1,FALSE)),0,VLOOKUP('W. VaR &amp; Off-Peak Pos By Trader'!$A26,'Import OffPeak'!$A$3:ED$23,ED$1,FALSE))</f>
        <v>0</v>
      </c>
      <c r="EE17" s="14">
        <f>IF(ISNA(VLOOKUP('W. VaR &amp; Off-Peak Pos By Trader'!$A26,'Import OffPeak'!$A$3:EE$23,EE$1,FALSE)),0,VLOOKUP('W. VaR &amp; Off-Peak Pos By Trader'!$A26,'Import OffPeak'!$A$3:EE$23,EE$1,FALSE))</f>
        <v>0</v>
      </c>
      <c r="EF17" s="14">
        <f>IF(ISNA(VLOOKUP('W. VaR &amp; Off-Peak Pos By Trader'!$A26,'Import OffPeak'!$A$3:EF$23,EF$1,FALSE)),0,VLOOKUP('W. VaR &amp; Off-Peak Pos By Trader'!$A26,'Import OffPeak'!$A$3:EF$23,EF$1,FALSE))</f>
        <v>0</v>
      </c>
      <c r="EG17" s="14">
        <f>IF(ISNA(VLOOKUP('W. VaR &amp; Off-Peak Pos By Trader'!$A26,'Import OffPeak'!$A$3:EG$23,EG$1,FALSE)),0,VLOOKUP('W. VaR &amp; Off-Peak Pos By Trader'!$A26,'Import OffPeak'!$A$3:EG$23,EG$1,FALSE))</f>
        <v>0</v>
      </c>
      <c r="EH17" s="14">
        <f>IF(ISNA(VLOOKUP('W. VaR &amp; Off-Peak Pos By Trader'!$A26,'Import OffPeak'!$A$3:EH$23,EH$1,FALSE)),0,VLOOKUP('W. VaR &amp; Off-Peak Pos By Trader'!$A26,'Import OffPeak'!$A$3:EH$23,EH$1,FALSE))</f>
        <v>0</v>
      </c>
      <c r="EI17" s="14">
        <f>IF(ISNA(VLOOKUP('W. VaR &amp; Off-Peak Pos By Trader'!$A26,'Import OffPeak'!$A$3:EI$23,EI$1,FALSE)),0,VLOOKUP('W. VaR &amp; Off-Peak Pos By Trader'!$A26,'Import OffPeak'!$A$3:EI$23,EI$1,FALSE))</f>
        <v>0</v>
      </c>
      <c r="EJ17" s="14">
        <f>IF(ISNA(VLOOKUP('W. VaR &amp; Off-Peak Pos By Trader'!$A26,'Import OffPeak'!$A$3:EJ$23,EJ$1,FALSE)),0,VLOOKUP('W. VaR &amp; Off-Peak Pos By Trader'!$A26,'Import OffPeak'!$A$3:EJ$23,EJ$1,FALSE))</f>
        <v>0</v>
      </c>
      <c r="EK17" s="14">
        <f>IF(ISNA(VLOOKUP('W. VaR &amp; Off-Peak Pos By Trader'!$A26,'Import OffPeak'!$A$3:EK$23,EK$1,FALSE)),0,VLOOKUP('W. VaR &amp; Off-Peak Pos By Trader'!$A26,'Import OffPeak'!$A$3:EK$23,EK$1,FALSE))</f>
        <v>0</v>
      </c>
      <c r="EL17" s="14">
        <f>IF(ISNA(VLOOKUP('W. VaR &amp; Off-Peak Pos By Trader'!$A26,'Import OffPeak'!$A$3:EL$23,EL$1,FALSE)),0,VLOOKUP('W. VaR &amp; Off-Peak Pos By Trader'!$A26,'Import OffPeak'!$A$3:EL$23,EL$1,FALSE))</f>
        <v>0</v>
      </c>
      <c r="EM17" s="14">
        <f>IF(ISNA(VLOOKUP('W. VaR &amp; Off-Peak Pos By Trader'!$A26,'Import OffPeak'!$A$3:EM$23,EM$1,FALSE)),0,VLOOKUP('W. VaR &amp; Off-Peak Pos By Trader'!$A26,'Import OffPeak'!$A$3:EM$23,EM$1,FALSE))</f>
        <v>0</v>
      </c>
      <c r="EN17" s="14">
        <f>IF(ISNA(VLOOKUP('W. VaR &amp; Off-Peak Pos By Trader'!$A26,'Import OffPeak'!$A$3:EN$23,EN$1,FALSE)),0,VLOOKUP('W. VaR &amp; Off-Peak Pos By Trader'!$A26,'Import OffPeak'!$A$3:EN$23,EN$1,FALSE))</f>
        <v>0</v>
      </c>
      <c r="EO17" s="14">
        <f>IF(ISNA(VLOOKUP('W. VaR &amp; Off-Peak Pos By Trader'!$A26,'Import OffPeak'!$A$3:EO$23,EO$1,FALSE)),0,VLOOKUP('W. VaR &amp; Off-Peak Pos By Trader'!$A26,'Import OffPeak'!$A$3:EO$23,EO$1,FALSE))</f>
        <v>0</v>
      </c>
      <c r="EP17" s="14">
        <f>IF(ISNA(VLOOKUP('W. VaR &amp; Off-Peak Pos By Trader'!$A26,'Import OffPeak'!$A$3:EP$23,EP$1,FALSE)),0,VLOOKUP('W. VaR &amp; Off-Peak Pos By Trader'!$A26,'Import OffPeak'!$A$3:EP$23,EP$1,FALSE))</f>
        <v>0</v>
      </c>
      <c r="EQ17" s="14">
        <f>IF(ISNA(VLOOKUP('W. VaR &amp; Off-Peak Pos By Trader'!$A26,'Import OffPeak'!$A$3:EQ$23,EQ$1,FALSE)),0,VLOOKUP('W. VaR &amp; Off-Peak Pos By Trader'!$A26,'Import OffPeak'!$A$3:EQ$23,EQ$1,FALSE))</f>
        <v>0</v>
      </c>
      <c r="ER17" s="14">
        <f>IF(ISNA(VLOOKUP('W. VaR &amp; Off-Peak Pos By Trader'!$A26,'Import OffPeak'!$A$3:ER$23,ER$1,FALSE)),0,VLOOKUP('W. VaR &amp; Off-Peak Pos By Trader'!$A26,'Import OffPeak'!$A$3:ER$23,ER$1,FALSE))</f>
        <v>0</v>
      </c>
      <c r="ES17" s="14">
        <f>IF(ISNA(VLOOKUP('W. VaR &amp; Off-Peak Pos By Trader'!$A26,'Import OffPeak'!$A$3:ES$23,ES$1,FALSE)),0,VLOOKUP('W. VaR &amp; Off-Peak Pos By Trader'!$A26,'Import OffPeak'!$A$3:ES$23,ES$1,FALSE))</f>
        <v>0</v>
      </c>
      <c r="ET17" s="14">
        <f>IF(ISNA(VLOOKUP('W. VaR &amp; Off-Peak Pos By Trader'!$A26,'Import OffPeak'!$A$3:ET$23,ET$1,FALSE)),0,VLOOKUP('W. VaR &amp; Off-Peak Pos By Trader'!$A26,'Import OffPeak'!$A$3:ET$23,ET$1,FALSE))</f>
        <v>0</v>
      </c>
      <c r="EU17" s="14">
        <f>IF(ISNA(VLOOKUP('W. VaR &amp; Off-Peak Pos By Trader'!$A26,'Import OffPeak'!$A$3:EU$23,EU$1,FALSE)),0,VLOOKUP('W. VaR &amp; Off-Peak Pos By Trader'!$A26,'Import OffPeak'!$A$3:EU$23,EU$1,FALSE))</f>
        <v>0</v>
      </c>
      <c r="EV17" s="14">
        <f>IF(ISNA(VLOOKUP('W. VaR &amp; Off-Peak Pos By Trader'!$A26,'Import OffPeak'!$A$3:EV$23,EV$1,FALSE)),0,VLOOKUP('W. VaR &amp; Off-Peak Pos By Trader'!$A26,'Import OffPeak'!$A$3:EV$23,EV$1,FALSE))</f>
        <v>0</v>
      </c>
      <c r="EW17" s="14">
        <f>IF(ISNA(VLOOKUP('W. VaR &amp; Off-Peak Pos By Trader'!$A26,'Import OffPeak'!$A$3:EW$23,EW$1,FALSE)),0,VLOOKUP('W. VaR &amp; Off-Peak Pos By Trader'!$A26,'Import OffPeak'!$A$3:EW$23,EW$1,FALSE))</f>
        <v>0</v>
      </c>
      <c r="EX17" s="14">
        <f>IF(ISNA(VLOOKUP('W. VaR &amp; Off-Peak Pos By Trader'!$A26,'Import OffPeak'!$A$3:EX$23,EX$1,FALSE)),0,VLOOKUP('W. VaR &amp; Off-Peak Pos By Trader'!$A26,'Import OffPeak'!$A$3:EX$23,EX$1,FALSE))</f>
        <v>0</v>
      </c>
      <c r="EY17" s="14">
        <f>IF(ISNA(VLOOKUP('W. VaR &amp; Off-Peak Pos By Trader'!$A26,'Import OffPeak'!$A$3:EY$23,EY$1,FALSE)),0,VLOOKUP('W. VaR &amp; Off-Peak Pos By Trader'!$A26,'Import OffPeak'!$A$3:EY$23,EY$1,FALSE))</f>
        <v>0</v>
      </c>
      <c r="EZ17" s="14">
        <f>IF(ISNA(VLOOKUP('W. VaR &amp; Off-Peak Pos By Trader'!$A26,'Import OffPeak'!$A$3:EZ$23,EZ$1,FALSE)),0,VLOOKUP('W. VaR &amp; Off-Peak Pos By Trader'!$A26,'Import OffPeak'!$A$3:EZ$23,EZ$1,FALSE))</f>
        <v>0</v>
      </c>
      <c r="FA17" s="14">
        <f>IF(ISNA(VLOOKUP('W. VaR &amp; Off-Peak Pos By Trader'!$A26,'Import OffPeak'!$A$3:FA$23,FA$1,FALSE)),0,VLOOKUP('W. VaR &amp; Off-Peak Pos By Trader'!$A26,'Import OffPeak'!$A$3:FA$23,FA$1,FALSE))</f>
        <v>0</v>
      </c>
      <c r="FB17" s="14">
        <f>IF(ISNA(VLOOKUP('W. VaR &amp; Off-Peak Pos By Trader'!$A26,'Import OffPeak'!$A$3:FB$23,FB$1,FALSE)),0,VLOOKUP('W. VaR &amp; Off-Peak Pos By Trader'!$A26,'Import OffPeak'!$A$3:FB$23,FB$1,FALSE))</f>
        <v>0</v>
      </c>
      <c r="FC17" s="14">
        <f>IF(ISNA(VLOOKUP('W. VaR &amp; Off-Peak Pos By Trader'!$A26,'Import OffPeak'!$A$3:FC$23,FC$1,FALSE)),0,VLOOKUP('W. VaR &amp; Off-Peak Pos By Trader'!$A26,'Import OffPeak'!$A$3:FC$23,FC$1,FALSE))</f>
        <v>0</v>
      </c>
      <c r="FD17" s="14">
        <f>IF(ISNA(VLOOKUP('W. VaR &amp; Off-Peak Pos By Trader'!$A26,'Import OffPeak'!$A$3:FD$23,FD$1,FALSE)),0,VLOOKUP('W. VaR &amp; Off-Peak Pos By Trader'!$A26,'Import OffPeak'!$A$3:FD$23,FD$1,FALSE))</f>
        <v>0</v>
      </c>
      <c r="FE17" s="14">
        <f>IF(ISNA(VLOOKUP('W. VaR &amp; Off-Peak Pos By Trader'!$A26,'Import OffPeak'!$A$3:FE$23,FE$1,FALSE)),0,VLOOKUP('W. VaR &amp; Off-Peak Pos By Trader'!$A26,'Import OffPeak'!$A$3:FE$23,FE$1,FALSE))</f>
        <v>0</v>
      </c>
      <c r="FF17" s="14">
        <f>IF(ISNA(VLOOKUP('W. VaR &amp; Off-Peak Pos By Trader'!$A26,'Import OffPeak'!$A$3:FF$23,FF$1,FALSE)),0,VLOOKUP('W. VaR &amp; Off-Peak Pos By Trader'!$A26,'Import OffPeak'!$A$3:FF$23,FF$1,FALSE))</f>
        <v>0</v>
      </c>
      <c r="FG17" s="14">
        <f>IF(ISNA(VLOOKUP('W. VaR &amp; Off-Peak Pos By Trader'!$A26,'Import OffPeak'!$A$3:FG$23,FG$1,FALSE)),0,VLOOKUP('W. VaR &amp; Off-Peak Pos By Trader'!$A26,'Import OffPeak'!$A$3:FG$23,FG$1,FALSE))</f>
        <v>0</v>
      </c>
      <c r="FH17" s="14">
        <f>IF(ISNA(VLOOKUP('W. VaR &amp; Off-Peak Pos By Trader'!$A26,'Import OffPeak'!$A$3:FH$23,FH$1,FALSE)),0,VLOOKUP('W. VaR &amp; Off-Peak Pos By Trader'!$A26,'Import OffPeak'!$A$3:FH$23,FH$1,FALSE))</f>
        <v>0</v>
      </c>
      <c r="FI17" s="14">
        <f>IF(ISNA(VLOOKUP('W. VaR &amp; Off-Peak Pos By Trader'!$A26,'Import OffPeak'!$A$3:FI$23,FI$1,FALSE)),0,VLOOKUP('W. VaR &amp; Off-Peak Pos By Trader'!$A26,'Import OffPeak'!$A$3:FI$23,FI$1,FALSE))</f>
        <v>0</v>
      </c>
      <c r="FJ17" s="14">
        <f>IF(ISNA(VLOOKUP('W. VaR &amp; Off-Peak Pos By Trader'!$A26,'Import OffPeak'!$A$3:FJ$23,FJ$1,FALSE)),0,VLOOKUP('W. VaR &amp; Off-Peak Pos By Trader'!$A26,'Import OffPeak'!$A$3:FJ$23,FJ$1,FALSE))</f>
        <v>0</v>
      </c>
      <c r="FK17" s="14">
        <f>IF(ISNA(VLOOKUP('W. VaR &amp; Off-Peak Pos By Trader'!$A26,'Import OffPeak'!$A$3:FK$23,FK$1,FALSE)),0,VLOOKUP('W. VaR &amp; Off-Peak Pos By Trader'!$A26,'Import OffPeak'!$A$3:FK$23,FK$1,FALSE))</f>
        <v>0</v>
      </c>
      <c r="FL17" s="14">
        <f>IF(ISNA(VLOOKUP('W. VaR &amp; Off-Peak Pos By Trader'!$A26,'Import OffPeak'!$A$3:FL$23,FL$1,FALSE)),0,VLOOKUP('W. VaR &amp; Off-Peak Pos By Trader'!$A26,'Import OffPeak'!$A$3:FL$23,FL$1,FALSE))</f>
        <v>0</v>
      </c>
      <c r="FM17" s="14">
        <f>IF(ISNA(VLOOKUP('W. VaR &amp; Off-Peak Pos By Trader'!$A26,'Import OffPeak'!$A$3:FM$23,FM$1,FALSE)),0,VLOOKUP('W. VaR &amp; Off-Peak Pos By Trader'!$A26,'Import OffPeak'!$A$3:FM$23,FM$1,FALSE))</f>
        <v>0</v>
      </c>
      <c r="FN17" s="14">
        <f>IF(ISNA(VLOOKUP('W. VaR &amp; Off-Peak Pos By Trader'!$A26,'Import OffPeak'!$A$3:FN$23,FN$1,FALSE)),0,VLOOKUP('W. VaR &amp; Off-Peak Pos By Trader'!$A26,'Import OffPeak'!$A$3:FN$23,FN$1,FALSE))</f>
        <v>0</v>
      </c>
      <c r="FO17" s="14">
        <f>IF(ISNA(VLOOKUP('W. VaR &amp; Off-Peak Pos By Trader'!$A26,'Import OffPeak'!$A$3:FO$23,FO$1,FALSE)),0,VLOOKUP('W. VaR &amp; Off-Peak Pos By Trader'!$A26,'Import OffPeak'!$A$3:FO$23,FO$1,FALSE))</f>
        <v>0</v>
      </c>
      <c r="FP17" s="14">
        <f>IF(ISNA(VLOOKUP('W. VaR &amp; Off-Peak Pos By Trader'!$A26,'Import OffPeak'!$A$3:FP$23,FP$1,FALSE)),0,VLOOKUP('W. VaR &amp; Off-Peak Pos By Trader'!$A26,'Import OffPeak'!$A$3:FP$23,FP$1,FALSE))</f>
        <v>0</v>
      </c>
      <c r="FQ17" s="14">
        <f>IF(ISNA(VLOOKUP('W. VaR &amp; Off-Peak Pos By Trader'!$A26,'Import OffPeak'!$A$3:FQ$23,FQ$1,FALSE)),0,VLOOKUP('W. VaR &amp; Off-Peak Pos By Trader'!$A26,'Import OffPeak'!$A$3:FQ$23,FQ$1,FALSE))</f>
        <v>0</v>
      </c>
      <c r="FR17" s="14">
        <f>IF(ISNA(VLOOKUP('W. VaR &amp; Off-Peak Pos By Trader'!$A26,'Import OffPeak'!$A$3:FR$23,FR$1,FALSE)),0,VLOOKUP('W. VaR &amp; Off-Peak Pos By Trader'!$A26,'Import OffPeak'!$A$3:FR$23,FR$1,FALSE))</f>
        <v>0</v>
      </c>
      <c r="FS17" s="14">
        <f>IF(ISNA(VLOOKUP('W. VaR &amp; Off-Peak Pos By Trader'!$A26,'Import OffPeak'!$A$3:FS$23,FS$1,FALSE)),0,VLOOKUP('W. VaR &amp; Off-Peak Pos By Trader'!$A26,'Import OffPeak'!$A$3:FS$23,FS$1,FALSE))</f>
        <v>0</v>
      </c>
      <c r="FT17" s="14">
        <f>IF(ISNA(VLOOKUP('W. VaR &amp; Off-Peak Pos By Trader'!$A26,'Import OffPeak'!$A$3:FT$23,FT$1,FALSE)),0,VLOOKUP('W. VaR &amp; Off-Peak Pos By Trader'!$A26,'Import OffPeak'!$A$3:FT$23,FT$1,FALSE))</f>
        <v>0</v>
      </c>
      <c r="FU17" s="14">
        <f>IF(ISNA(VLOOKUP('W. VaR &amp; Off-Peak Pos By Trader'!$A26,'Import OffPeak'!$A$3:FU$23,FU$1,FALSE)),0,VLOOKUP('W. VaR &amp; Off-Peak Pos By Trader'!$A26,'Import OffPeak'!$A$3:FU$23,FU$1,FALSE))</f>
        <v>0</v>
      </c>
      <c r="FV17">
        <f>IF(ISNA(VLOOKUP('W. VaR &amp; Off-Peak Pos By Trader'!$A26,'Import OffPeak'!$A$3:FV$23,FV$1,FALSE)),0,VLOOKUP('W. VaR &amp; Off-Peak Pos By Trader'!$A26,'Import OffPeak'!$A$3:FV$23,FV$1,FALSE))</f>
        <v>0</v>
      </c>
      <c r="FW17">
        <f>IF(ISNA(VLOOKUP('W. VaR &amp; Off-Peak Pos By Trader'!$A26,'Import OffPeak'!$A$3:FW$23,FW$1,FALSE)),0,VLOOKUP('W. VaR &amp; Off-Peak Pos By Trader'!$A26,'Import OffPeak'!$A$3:FW$23,FW$1,FALSE))</f>
        <v>0</v>
      </c>
      <c r="FX17">
        <f>IF(ISNA(VLOOKUP('W. VaR &amp; Off-Peak Pos By Trader'!$A26,'Import OffPeak'!$A$3:FX$23,FX$1,FALSE)),0,VLOOKUP('W. VaR &amp; Off-Peak Pos By Trader'!$A26,'Import OffPeak'!$A$3:FX$23,FX$1,FALSE))</f>
        <v>0</v>
      </c>
      <c r="FY17">
        <f>IF(ISNA(VLOOKUP('W. VaR &amp; Off-Peak Pos By Trader'!$A26,'Import OffPeak'!$A$3:FY$23,FY$1,FALSE)),0,VLOOKUP('W. VaR &amp; Off-Peak Pos By Trader'!$A26,'Import OffPeak'!$A$3:FY$23,FY$1,FALSE))</f>
        <v>0</v>
      </c>
      <c r="FZ17">
        <f>IF(ISNA(VLOOKUP('W. VaR &amp; Off-Peak Pos By Trader'!$A26,'Import OffPeak'!$A$3:FZ$23,FZ$1,FALSE)),0,VLOOKUP('W. VaR &amp; Off-Peak Pos By Trader'!$A26,'Import OffPeak'!$A$3:FZ$23,FZ$1,FALSE))</f>
        <v>0</v>
      </c>
      <c r="GA17">
        <f>IF(ISNA(VLOOKUP('W. VaR &amp; Off-Peak Pos By Trader'!$A26,'Import OffPeak'!$A$3:GA$23,GA$1,FALSE)),0,VLOOKUP('W. VaR &amp; Off-Peak Pos By Trader'!$A26,'Import OffPeak'!$A$3:GA$23,GA$1,FALSE))</f>
        <v>0</v>
      </c>
      <c r="GB17">
        <f>IF(ISNA(VLOOKUP('W. VaR &amp; Off-Peak Pos By Trader'!$A26,'Import OffPeak'!$A$3:GB$23,GB$1,FALSE)),0,VLOOKUP('W. VaR &amp; Off-Peak Pos By Trader'!$A26,'Import OffPeak'!$A$3:GB$23,GB$1,FALSE))</f>
        <v>0</v>
      </c>
      <c r="GC17">
        <f>IF(ISNA(VLOOKUP('W. VaR &amp; Off-Peak Pos By Trader'!$A26,'Import OffPeak'!$A$3:GC$23,GC$1,FALSE)),0,VLOOKUP('W. VaR &amp; Off-Peak Pos By Trader'!$A26,'Import OffPeak'!$A$3:GC$23,GC$1,FALSE))</f>
        <v>0</v>
      </c>
      <c r="GD17">
        <f>IF(ISNA(VLOOKUP('W. VaR &amp; Off-Peak Pos By Trader'!$A26,'Import OffPeak'!$A$3:GD$23,GD$1,FALSE)),0,VLOOKUP('W. VaR &amp; Off-Peak Pos By Trader'!$A26,'Import OffPeak'!$A$3:GD$23,GD$1,FALSE))</f>
        <v>0</v>
      </c>
      <c r="GE17">
        <f>IF(ISNA(VLOOKUP('W. VaR &amp; Off-Peak Pos By Trader'!$A26,'Import OffPeak'!$A$3:GE$23,GE$1,FALSE)),0,VLOOKUP('W. VaR &amp; Off-Peak Pos By Trader'!$A26,'Import OffPeak'!$A$3:GE$23,GE$1,FALSE))</f>
        <v>0</v>
      </c>
      <c r="GF17">
        <f>IF(ISNA(VLOOKUP('W. VaR &amp; Off-Peak Pos By Trader'!$A26,'Import OffPeak'!$A$3:GF$23,GF$1,FALSE)),0,VLOOKUP('W. VaR &amp; Off-Peak Pos By Trader'!$A26,'Import OffPeak'!$A$3:GF$23,GF$1,FALSE))</f>
        <v>0</v>
      </c>
      <c r="GG17">
        <f>IF(ISNA(VLOOKUP('W. VaR &amp; Off-Peak Pos By Trader'!$A26,'Import OffPeak'!$A$3:GG$23,GG$1,FALSE)),0,VLOOKUP('W. VaR &amp; Off-Peak Pos By Trader'!$A26,'Import OffPeak'!$A$3:GG$23,GG$1,FALSE))</f>
        <v>0</v>
      </c>
      <c r="GH17">
        <f>IF(ISNA(VLOOKUP('W. VaR &amp; Off-Peak Pos By Trader'!$A26,'Import OffPeak'!$A$3:GH$23,GH$1,FALSE)),0,VLOOKUP('W. VaR &amp; Off-Peak Pos By Trader'!$A26,'Import OffPeak'!$A$3:GH$23,GH$1,FALSE))</f>
        <v>0</v>
      </c>
      <c r="GI17">
        <f>IF(ISNA(VLOOKUP('W. VaR &amp; Off-Peak Pos By Trader'!$A26,'Import OffPeak'!$A$3:GI$23,GI$1,FALSE)),0,VLOOKUP('W. VaR &amp; Off-Peak Pos By Trader'!$A26,'Import OffPeak'!$A$3:GI$23,GI$1,FALSE))</f>
        <v>0</v>
      </c>
      <c r="GJ17">
        <f>IF(ISNA(VLOOKUP('W. VaR &amp; Off-Peak Pos By Trader'!$A26,'Import OffPeak'!$A$3:GJ$23,GJ$1,FALSE)),0,VLOOKUP('W. VaR &amp; Off-Peak Pos By Trader'!$A26,'Import OffPeak'!$A$3:GJ$23,GJ$1,FALSE))</f>
        <v>0</v>
      </c>
      <c r="GK17">
        <f>IF(ISNA(VLOOKUP('W. VaR &amp; Off-Peak Pos By Trader'!$A26,'Import OffPeak'!$A$3:GK$23,GK$1,FALSE)),0,VLOOKUP('W. VaR &amp; Off-Peak Pos By Trader'!$A26,'Import OffPeak'!$A$3:GK$23,GK$1,FALSE))</f>
        <v>0</v>
      </c>
      <c r="GL17">
        <f>IF(ISNA(VLOOKUP('W. VaR &amp; Off-Peak Pos By Trader'!$A26,'Import OffPeak'!$A$3:GL$23,GL$1,FALSE)),0,VLOOKUP('W. VaR &amp; Off-Peak Pos By Trader'!$A26,'Import OffPeak'!$A$3:GL$23,GL$1,FALSE))</f>
        <v>0</v>
      </c>
      <c r="GM17">
        <f>IF(ISNA(VLOOKUP('W. VaR &amp; Off-Peak Pos By Trader'!$A26,'Import OffPeak'!$A$3:GM$23,GM$1,FALSE)),0,VLOOKUP('W. VaR &amp; Off-Peak Pos By Trader'!$A26,'Import OffPeak'!$A$3:GM$23,GM$1,FALSE))</f>
        <v>0</v>
      </c>
      <c r="GN17">
        <f>IF(ISNA(VLOOKUP('W. VaR &amp; Off-Peak Pos By Trader'!$A26,'Import OffPeak'!$A$3:GN$23,GN$1,FALSE)),0,VLOOKUP('W. VaR &amp; Off-Peak Pos By Trader'!$A26,'Import OffPeak'!$A$3:GN$23,GN$1,FALSE))</f>
        <v>0</v>
      </c>
      <c r="GO17">
        <f>IF(ISNA(VLOOKUP('W. VaR &amp; Off-Peak Pos By Trader'!$A26,'Import OffPeak'!$A$3:GO$23,GO$1,FALSE)),0,VLOOKUP('W. VaR &amp; Off-Peak Pos By Trader'!$A26,'Import OffPeak'!$A$3:GO$23,GO$1,FALSE))</f>
        <v>0</v>
      </c>
      <c r="GP17">
        <f>IF(ISNA(VLOOKUP('W. VaR &amp; Off-Peak Pos By Trader'!$A26,'Import OffPeak'!$A$3:GP$23,GP$1,FALSE)),0,VLOOKUP('W. VaR &amp; Off-Peak Pos By Trader'!$A26,'Import OffPeak'!$A$3:GP$23,GP$1,FALSE))</f>
        <v>0</v>
      </c>
      <c r="GQ17">
        <f>IF(ISNA(VLOOKUP('W. VaR &amp; Off-Peak Pos By Trader'!$A26,'Import OffPeak'!$A$3:GQ$23,GQ$1,FALSE)),0,VLOOKUP('W. VaR &amp; Off-Peak Pos By Trader'!$A26,'Import OffPeak'!$A$3:GQ$23,GQ$1,FALSE))</f>
        <v>0</v>
      </c>
      <c r="GR17">
        <f>IF(ISNA(VLOOKUP('W. VaR &amp; Off-Peak Pos By Trader'!$A26,'Import OffPeak'!$A$3:GR$23,GR$1,FALSE)),0,VLOOKUP('W. VaR &amp; Off-Peak Pos By Trader'!$A26,'Import OffPeak'!$A$3:GR$23,GR$1,FALSE))</f>
        <v>0</v>
      </c>
      <c r="GS17">
        <f>IF(ISNA(VLOOKUP('W. VaR &amp; Off-Peak Pos By Trader'!$A26,'Import OffPeak'!$A$3:GS$23,GS$1,FALSE)),0,VLOOKUP('W. VaR &amp; Off-Peak Pos By Trader'!$A26,'Import OffPeak'!$A$3:GS$23,GS$1,FALSE))</f>
        <v>0</v>
      </c>
      <c r="GT17">
        <f>IF(ISNA(VLOOKUP('W. VaR &amp; Off-Peak Pos By Trader'!$A26,'Import OffPeak'!$A$3:GT$23,GT$1,FALSE)),0,VLOOKUP('W. VaR &amp; Off-Peak Pos By Trader'!$A26,'Import OffPeak'!$A$3:GT$23,GT$1,FALSE))</f>
        <v>0</v>
      </c>
      <c r="GU17">
        <f>IF(ISNA(VLOOKUP('W. VaR &amp; Off-Peak Pos By Trader'!$A26,'Import OffPeak'!$A$3:GU$23,GU$1,FALSE)),0,VLOOKUP('W. VaR &amp; Off-Peak Pos By Trader'!$A26,'Import OffPeak'!$A$3:GU$23,GU$1,FALSE))</f>
        <v>0</v>
      </c>
      <c r="GV17">
        <f>IF(ISNA(VLOOKUP('W. VaR &amp; Off-Peak Pos By Trader'!$A26,'Import OffPeak'!$A$3:GV$23,GV$1,FALSE)),0,VLOOKUP('W. VaR &amp; Off-Peak Pos By Trader'!$A26,'Import OffPeak'!$A$3:GV$23,GV$1,FALSE))</f>
        <v>0</v>
      </c>
      <c r="GW17">
        <f>IF(ISNA(VLOOKUP('W. VaR &amp; Off-Peak Pos By Trader'!$A26,'Import OffPeak'!$A$3:GW$23,GW$1,FALSE)),0,VLOOKUP('W. VaR &amp; Off-Peak Pos By Trader'!$A26,'Import OffPeak'!$A$3:GW$23,GW$1,FALSE))</f>
        <v>0</v>
      </c>
      <c r="GX17">
        <f>IF(ISNA(VLOOKUP('W. VaR &amp; Off-Peak Pos By Trader'!$A26,'Import OffPeak'!$A$3:GX$23,GX$1,FALSE)),0,VLOOKUP('W. VaR &amp; Off-Peak Pos By Trader'!$A26,'Import OffPeak'!$A$3:GX$23,GX$1,FALSE))</f>
        <v>0</v>
      </c>
      <c r="GY17">
        <f>IF(ISNA(VLOOKUP('W. VaR &amp; Off-Peak Pos By Trader'!$A26,'Import OffPeak'!$A$3:GY$23,GY$1,FALSE)),0,VLOOKUP('W. VaR &amp; Off-Peak Pos By Trader'!$A26,'Import OffPeak'!$A$3:GY$23,GY$1,FALSE))</f>
        <v>0</v>
      </c>
      <c r="GZ17">
        <f>IF(ISNA(VLOOKUP('W. VaR &amp; Off-Peak Pos By Trader'!$A26,'Import OffPeak'!$A$3:GZ$23,GZ$1,FALSE)),0,VLOOKUP('W. VaR &amp; Off-Peak Pos By Trader'!$A26,'Import OffPeak'!$A$3:GZ$23,GZ$1,FALSE))</f>
        <v>0</v>
      </c>
      <c r="HA17">
        <f>IF(ISNA(VLOOKUP('W. VaR &amp; Off-Peak Pos By Trader'!$A26,'Import OffPeak'!$A$3:HA$23,HA$1,FALSE)),0,VLOOKUP('W. VaR &amp; Off-Peak Pos By Trader'!$A26,'Import OffPeak'!$A$3:HA$23,HA$1,FALSE))</f>
        <v>0</v>
      </c>
      <c r="HB17">
        <f>IF(ISNA(VLOOKUP('W. VaR &amp; Off-Peak Pos By Trader'!$A26,'Import OffPeak'!$A$3:HB$23,HB$1,FALSE)),0,VLOOKUP('W. VaR &amp; Off-Peak Pos By Trader'!$A26,'Import OffPeak'!$A$3:HB$23,HB$1,FALSE))</f>
        <v>0</v>
      </c>
      <c r="HC17">
        <f>IF(ISNA(VLOOKUP('W. VaR &amp; Off-Peak Pos By Trader'!$A26,'Import OffPeak'!$A$3:HC$23,HC$1,FALSE)),0,VLOOKUP('W. VaR &amp; Off-Peak Pos By Trader'!$A26,'Import OffPeak'!$A$3:HC$23,HC$1,FALSE))</f>
        <v>0</v>
      </c>
      <c r="HD17">
        <f>IF(ISNA(VLOOKUP('W. VaR &amp; Off-Peak Pos By Trader'!$A26,'Import OffPeak'!$A$3:HD$23,HD$1,FALSE)),0,VLOOKUP('W. VaR &amp; Off-Peak Pos By Trader'!$A26,'Import OffPeak'!$A$3:HD$23,HD$1,FALSE))</f>
        <v>0</v>
      </c>
      <c r="HE17">
        <f>IF(ISNA(VLOOKUP('W. VaR &amp; Off-Peak Pos By Trader'!$A26,'Import OffPeak'!$A$3:HE$23,HE$1,FALSE)),0,VLOOKUP('W. VaR &amp; Off-Peak Pos By Trader'!$A26,'Import OffPeak'!$A$3:HE$23,HE$1,FALSE))</f>
        <v>0</v>
      </c>
      <c r="HF17">
        <f>IF(ISNA(VLOOKUP('W. VaR &amp; Off-Peak Pos By Trader'!$A26,'Import OffPeak'!$A$3:HF$23,HF$1,FALSE)),0,VLOOKUP('W. VaR &amp; Off-Peak Pos By Trader'!$A26,'Import OffPeak'!$A$3:HF$23,HF$1,FALSE))</f>
        <v>0</v>
      </c>
      <c r="HG17">
        <f>IF(ISNA(VLOOKUP('W. VaR &amp; Off-Peak Pos By Trader'!$A26,'Import OffPeak'!$A$3:HG$23,HG$1,FALSE)),0,VLOOKUP('W. VaR &amp; Off-Peak Pos By Trader'!$A26,'Import OffPeak'!$A$3:HG$23,HG$1,FALSE))</f>
        <v>0</v>
      </c>
      <c r="HH17">
        <f>IF(ISNA(VLOOKUP('W. VaR &amp; Off-Peak Pos By Trader'!$A26,'Import OffPeak'!$A$3:HH$23,HH$1,FALSE)),0,VLOOKUP('W. VaR &amp; Off-Peak Pos By Trader'!$A26,'Import OffPeak'!$A$3:HH$23,HH$1,FALSE))</f>
        <v>0</v>
      </c>
      <c r="HI17">
        <f>IF(ISNA(VLOOKUP('W. VaR &amp; Off-Peak Pos By Trader'!$A26,'Import OffPeak'!$A$3:HI$23,HI$1,FALSE)),0,VLOOKUP('W. VaR &amp; Off-Peak Pos By Trader'!$A26,'Import OffPeak'!$A$3:HI$23,HI$1,FALSE))</f>
        <v>0</v>
      </c>
      <c r="HJ17">
        <f>IF(ISNA(VLOOKUP('W. VaR &amp; Off-Peak Pos By Trader'!$A26,'Import OffPeak'!$A$3:HJ$23,HJ$1,FALSE)),0,VLOOKUP('W. VaR &amp; Off-Peak Pos By Trader'!$A26,'Import OffPeak'!$A$3:HJ$23,HJ$1,FALSE))</f>
        <v>0</v>
      </c>
      <c r="HK17">
        <f>IF(ISNA(VLOOKUP('W. VaR &amp; Off-Peak Pos By Trader'!$A26,'Import OffPeak'!$A$3:HK$23,HK$1,FALSE)),0,VLOOKUP('W. VaR &amp; Off-Peak Pos By Trader'!$A26,'Import OffPeak'!$A$3:HK$23,HK$1,FALSE))</f>
        <v>0</v>
      </c>
      <c r="HL17">
        <f>IF(ISNA(VLOOKUP('W. VaR &amp; Off-Peak Pos By Trader'!$A26,'Import OffPeak'!$A$3:HL$23,HL$1,FALSE)),0,VLOOKUP('W. VaR &amp; Off-Peak Pos By Trader'!$A26,'Import OffPeak'!$A$3:HL$23,HL$1,FALSE))</f>
        <v>0</v>
      </c>
      <c r="HM17">
        <f>IF(ISNA(VLOOKUP('W. VaR &amp; Off-Peak Pos By Trader'!$A26,'Import OffPeak'!$A$3:HM$23,HM$1,FALSE)),0,VLOOKUP('W. VaR &amp; Off-Peak Pos By Trader'!$A26,'Import OffPeak'!$A$3:HM$23,HM$1,FALSE))</f>
        <v>0</v>
      </c>
      <c r="HN17">
        <f>IF(ISNA(VLOOKUP('W. VaR &amp; Off-Peak Pos By Trader'!$A26,'Import OffPeak'!$A$3:HN$23,HN$1,FALSE)),0,VLOOKUP('W. VaR &amp; Off-Peak Pos By Trader'!$A26,'Import OffPeak'!$A$3:HN$23,HN$1,FALSE))</f>
        <v>0</v>
      </c>
      <c r="HO17">
        <f>IF(ISNA(VLOOKUP('W. VaR &amp; Off-Peak Pos By Trader'!$A26,'Import OffPeak'!$A$3:HO$23,HO$1,FALSE)),0,VLOOKUP('W. VaR &amp; Off-Peak Pos By Trader'!$A26,'Import OffPeak'!$A$3:HO$23,HO$1,FALSE))</f>
        <v>0</v>
      </c>
      <c r="HP17">
        <f>IF(ISNA(VLOOKUP('W. VaR &amp; Off-Peak Pos By Trader'!$A26,'Import OffPeak'!$A$3:HP$23,HP$1,FALSE)),0,VLOOKUP('W. VaR &amp; Off-Peak Pos By Trader'!$A26,'Import OffPeak'!$A$3:HP$23,HP$1,FALSE))</f>
        <v>0</v>
      </c>
      <c r="HQ17">
        <f>IF(ISNA(VLOOKUP('W. VaR &amp; Off-Peak Pos By Trader'!$A26,'Import OffPeak'!$A$3:HQ$23,HQ$1,FALSE)),0,VLOOKUP('W. VaR &amp; Off-Peak Pos By Trader'!$A26,'Import OffPeak'!$A$3:HQ$23,HQ$1,FALSE))</f>
        <v>0</v>
      </c>
      <c r="HR17">
        <f>IF(ISNA(VLOOKUP('W. VaR &amp; Off-Peak Pos By Trader'!$A26,'Import OffPeak'!$A$3:HR$23,HR$1,FALSE)),0,VLOOKUP('W. VaR &amp; Off-Peak Pos By Trader'!$A26,'Import OffPeak'!$A$3:HR$23,HR$1,FALSE))</f>
        <v>0</v>
      </c>
      <c r="HS17">
        <f>IF(ISNA(VLOOKUP('W. VaR &amp; Off-Peak Pos By Trader'!$A26,'Import OffPeak'!$A$3:HS$23,HS$1,FALSE)),0,VLOOKUP('W. VaR &amp; Off-Peak Pos By Trader'!$A26,'Import OffPeak'!$A$3:HS$23,HS$1,FALSE))</f>
        <v>0</v>
      </c>
      <c r="HT17">
        <f>IF(ISNA(VLOOKUP('W. VaR &amp; Off-Peak Pos By Trader'!$A26,'Import OffPeak'!$A$3:HT$23,HT$1,FALSE)),0,VLOOKUP('W. VaR &amp; Off-Peak Pos By Trader'!$A26,'Import OffPeak'!$A$3:HT$23,HT$1,FALSE))</f>
        <v>0</v>
      </c>
      <c r="HU17">
        <f>IF(ISNA(VLOOKUP('W. VaR &amp; Off-Peak Pos By Trader'!$A26,'Import OffPeak'!$A$3:HU$23,HU$1,FALSE)),0,VLOOKUP('W. VaR &amp; Off-Peak Pos By Trader'!$A26,'Import OffPeak'!$A$3:HU$23,HU$1,FALSE))</f>
        <v>0</v>
      </c>
      <c r="HV17">
        <f>IF(ISNA(VLOOKUP('W. VaR &amp; Off-Peak Pos By Trader'!$A26,'Import OffPeak'!$A$3:HV$23,HV$1,FALSE)),0,VLOOKUP('W. VaR &amp; Off-Peak Pos By Trader'!$A26,'Import OffPeak'!$A$3:HV$23,HV$1,FALSE))</f>
        <v>0</v>
      </c>
      <c r="HW17">
        <f>IF(ISNA(VLOOKUP('W. VaR &amp; Off-Peak Pos By Trader'!$A26,'Import OffPeak'!$A$3:HW$23,HW$1,FALSE)),0,VLOOKUP('W. VaR &amp; Off-Peak Pos By Trader'!$A26,'Import OffPeak'!$A$3:HW$23,HW$1,FALSE))</f>
        <v>0</v>
      </c>
      <c r="HX17">
        <f>IF(ISNA(VLOOKUP('W. VaR &amp; Off-Peak Pos By Trader'!$A26,'Import OffPeak'!$A$3:HX$23,HX$1,FALSE)),0,VLOOKUP('W. VaR &amp; Off-Peak Pos By Trader'!$A26,'Import OffPeak'!$A$3:HX$23,HX$1,FALSE))</f>
        <v>0</v>
      </c>
      <c r="HY17">
        <f>IF(ISNA(VLOOKUP('W. VaR &amp; Off-Peak Pos By Trader'!$A26,'Import OffPeak'!$A$3:HY$23,HY$1,FALSE)),0,VLOOKUP('W. VaR &amp; Off-Peak Pos By Trader'!$A26,'Import OffPeak'!$A$3:HY$23,HY$1,FALSE))</f>
        <v>0</v>
      </c>
      <c r="HZ17">
        <f>IF(ISNA(VLOOKUP('W. VaR &amp; Off-Peak Pos By Trader'!$A26,'Import OffPeak'!$A$3:HZ$23,HZ$1,FALSE)),0,VLOOKUP('W. VaR &amp; Off-Peak Pos By Trader'!$A26,'Import OffPeak'!$A$3:HZ$23,HZ$1,FALSE))</f>
        <v>0</v>
      </c>
      <c r="IA17">
        <f>IF(ISNA(VLOOKUP('W. VaR &amp; Off-Peak Pos By Trader'!$A26,'Import OffPeak'!$A$3:IA$23,IA$1,FALSE)),0,VLOOKUP('W. VaR &amp; Off-Peak Pos By Trader'!$A26,'Import OffPeak'!$A$3:IA$23,IA$1,FALSE))</f>
        <v>0</v>
      </c>
      <c r="IB17">
        <f>IF(ISNA(VLOOKUP('W. VaR &amp; Off-Peak Pos By Trader'!$A26,'Import OffPeak'!$A$3:IB$23,IB$1,FALSE)),0,VLOOKUP('W. VaR &amp; Off-Peak Pos By Trader'!$A26,'Import OffPeak'!$A$3:IB$23,IB$1,FALSE))</f>
        <v>0</v>
      </c>
      <c r="IC17">
        <f>IF(ISNA(VLOOKUP('W. VaR &amp; Off-Peak Pos By Trader'!$A26,'Import OffPeak'!$A$3:IC$23,IC$1,FALSE)),0,VLOOKUP('W. VaR &amp; Off-Peak Pos By Trader'!$A26,'Import OffPeak'!$A$3:IC$23,IC$1,FALSE))</f>
        <v>0</v>
      </c>
    </row>
    <row r="18" spans="1:237" ht="18" thickBot="1">
      <c r="A18" s="20" t="s">
        <v>49</v>
      </c>
      <c r="B18" s="14">
        <f>IF(ISNA(VLOOKUP('W. VaR &amp; Off-Peak Pos By Trader'!$A27,'Import OffPeak'!$A$3:B$23,B$1,FALSE)),0,VLOOKUP('W. VaR &amp; Off-Peak Pos By Trader'!$A27,'Import OffPeak'!$A$3:B$23,B$1,FALSE))</f>
        <v>0</v>
      </c>
      <c r="C18" s="14">
        <f>IF(ISNA(VLOOKUP('W. VaR &amp; Off-Peak Pos By Trader'!$A27,'Import OffPeak'!$A$3:C$23,C$1,FALSE)),0,VLOOKUP('W. VaR &amp; Off-Peak Pos By Trader'!$A27,'Import OffPeak'!$A$3:C$23,C$1,FALSE))</f>
        <v>0</v>
      </c>
      <c r="D18" s="14">
        <f>IF(ISNA(VLOOKUP('W. VaR &amp; Off-Peak Pos By Trader'!$A27,'Import OffPeak'!$A$3:D$23,D$1,FALSE)),0,VLOOKUP('W. VaR &amp; Off-Peak Pos By Trader'!$A27,'Import OffPeak'!$A$3:D$23,D$1,FALSE))</f>
        <v>0</v>
      </c>
      <c r="E18" s="14">
        <f>IF(ISNA(VLOOKUP('W. VaR &amp; Off-Peak Pos By Trader'!$A27,'Import OffPeak'!$A$3:E$23,E$1,FALSE)),0,VLOOKUP('W. VaR &amp; Off-Peak Pos By Trader'!$A27,'Import OffPeak'!$A$3:E$23,E$1,FALSE))</f>
        <v>0</v>
      </c>
      <c r="F18" s="14">
        <f>IF(ISNA(VLOOKUP('W. VaR &amp; Off-Peak Pos By Trader'!$A27,'Import OffPeak'!$A$3:F$23,F$1,FALSE)),0,VLOOKUP('W. VaR &amp; Off-Peak Pos By Trader'!$A27,'Import OffPeak'!$A$3:F$23,F$1,FALSE))</f>
        <v>0</v>
      </c>
      <c r="G18" s="14">
        <f>IF(ISNA(VLOOKUP('W. VaR &amp; Off-Peak Pos By Trader'!$A27,'Import OffPeak'!$A$3:G$23,G$1,FALSE)),0,VLOOKUP('W. VaR &amp; Off-Peak Pos By Trader'!$A27,'Import OffPeak'!$A$3:G$23,G$1,FALSE))</f>
        <v>0</v>
      </c>
      <c r="H18" s="14">
        <f>IF(ISNA(VLOOKUP('W. VaR &amp; Off-Peak Pos By Trader'!$A27,'Import OffPeak'!$A$3:H$23,H$1,FALSE)),0,VLOOKUP('W. VaR &amp; Off-Peak Pos By Trader'!$A27,'Import OffPeak'!$A$3:H$23,H$1,FALSE))</f>
        <v>0</v>
      </c>
      <c r="I18" s="14">
        <f>IF(ISNA(VLOOKUP('W. VaR &amp; Off-Peak Pos By Trader'!$A27,'Import OffPeak'!$A$3:I$23,I$1,FALSE)),0,VLOOKUP('W. VaR &amp; Off-Peak Pos By Trader'!$A27,'Import OffPeak'!$A$3:I$23,I$1,FALSE))</f>
        <v>0</v>
      </c>
      <c r="J18" s="14">
        <f>IF(ISNA(VLOOKUP('W. VaR &amp; Off-Peak Pos By Trader'!$A27,'Import OffPeak'!$A$3:J$23,J$1,FALSE)),0,VLOOKUP('W. VaR &amp; Off-Peak Pos By Trader'!$A27,'Import OffPeak'!$A$3:J$23,J$1,FALSE))</f>
        <v>0</v>
      </c>
      <c r="K18" s="14">
        <f>IF(ISNA(VLOOKUP('W. VaR &amp; Off-Peak Pos By Trader'!$A27,'Import OffPeak'!$A$3:K$23,K$1,FALSE)),0,VLOOKUP('W. VaR &amp; Off-Peak Pos By Trader'!$A27,'Import OffPeak'!$A$3:K$23,K$1,FALSE))</f>
        <v>0</v>
      </c>
      <c r="L18" s="14">
        <f>IF(ISNA(VLOOKUP('W. VaR &amp; Off-Peak Pos By Trader'!$A27,'Import OffPeak'!$A$3:L$23,L$1,FALSE)),0,VLOOKUP('W. VaR &amp; Off-Peak Pos By Trader'!$A27,'Import OffPeak'!$A$3:L$23,L$1,FALSE))</f>
        <v>0</v>
      </c>
      <c r="M18" s="14">
        <f>IF(ISNA(VLOOKUP('W. VaR &amp; Off-Peak Pos By Trader'!$A27,'Import OffPeak'!$A$3:M$23,M$1,FALSE)),0,VLOOKUP('W. VaR &amp; Off-Peak Pos By Trader'!$A27,'Import OffPeak'!$A$3:M$23,M$1,FALSE))</f>
        <v>0</v>
      </c>
      <c r="N18" s="14">
        <f>IF(ISNA(VLOOKUP('W. VaR &amp; Off-Peak Pos By Trader'!$A27,'Import OffPeak'!$A$3:N$23,N$1,FALSE)),0,VLOOKUP('W. VaR &amp; Off-Peak Pos By Trader'!$A27,'Import OffPeak'!$A$3:N$23,N$1,FALSE))</f>
        <v>0</v>
      </c>
      <c r="O18" s="14">
        <f>IF(ISNA(VLOOKUP('W. VaR &amp; Off-Peak Pos By Trader'!$A27,'Import OffPeak'!$A$3:O$23,O$1,FALSE)),0,VLOOKUP('W. VaR &amp; Off-Peak Pos By Trader'!$A27,'Import OffPeak'!$A$3:O$23,O$1,FALSE))</f>
        <v>0</v>
      </c>
      <c r="P18" s="14">
        <f>IF(ISNA(VLOOKUP('W. VaR &amp; Off-Peak Pos By Trader'!$A27,'Import OffPeak'!$A$3:P$23,P$1,FALSE)),0,VLOOKUP('W. VaR &amp; Off-Peak Pos By Trader'!$A27,'Import OffPeak'!$A$3:P$23,P$1,FALSE))</f>
        <v>0</v>
      </c>
      <c r="Q18" s="14">
        <f>IF(ISNA(VLOOKUP('W. VaR &amp; Off-Peak Pos By Trader'!$A27,'Import OffPeak'!$A$3:Q$23,Q$1,FALSE)),0,VLOOKUP('W. VaR &amp; Off-Peak Pos By Trader'!$A27,'Import OffPeak'!$A$3:Q$23,Q$1,FALSE))</f>
        <v>0</v>
      </c>
      <c r="R18" s="14">
        <f>IF(ISNA(VLOOKUP('W. VaR &amp; Off-Peak Pos By Trader'!$A27,'Import OffPeak'!$A$3:R$23,R$1,FALSE)),0,VLOOKUP('W. VaR &amp; Off-Peak Pos By Trader'!$A27,'Import OffPeak'!$A$3:R$23,R$1,FALSE))</f>
        <v>0</v>
      </c>
      <c r="S18" s="14">
        <f>IF(ISNA(VLOOKUP('W. VaR &amp; Off-Peak Pos By Trader'!$A27,'Import OffPeak'!$A$3:S$23,S$1,FALSE)),0,VLOOKUP('W. VaR &amp; Off-Peak Pos By Trader'!$A27,'Import OffPeak'!$A$3:S$23,S$1,FALSE))</f>
        <v>0</v>
      </c>
      <c r="T18" s="14">
        <f>IF(ISNA(VLOOKUP('W. VaR &amp; Off-Peak Pos By Trader'!$A27,'Import OffPeak'!$A$3:T$23,T$1,FALSE)),0,VLOOKUP('W. VaR &amp; Off-Peak Pos By Trader'!$A27,'Import OffPeak'!$A$3:T$23,T$1,FALSE))</f>
        <v>0</v>
      </c>
      <c r="U18" s="14">
        <f>IF(ISNA(VLOOKUP('W. VaR &amp; Off-Peak Pos By Trader'!$A27,'Import OffPeak'!$A$3:U$23,U$1,FALSE)),0,VLOOKUP('W. VaR &amp; Off-Peak Pos By Trader'!$A27,'Import OffPeak'!$A$3:U$23,U$1,FALSE))</f>
        <v>0</v>
      </c>
      <c r="V18" s="14">
        <f>IF(ISNA(VLOOKUP('W. VaR &amp; Off-Peak Pos By Trader'!$A27,'Import OffPeak'!$A$3:V$23,V$1,FALSE)),0,VLOOKUP('W. VaR &amp; Off-Peak Pos By Trader'!$A27,'Import OffPeak'!$A$3:V$23,V$1,FALSE))</f>
        <v>0</v>
      </c>
      <c r="W18" s="14">
        <f>IF(ISNA(VLOOKUP('W. VaR &amp; Off-Peak Pos By Trader'!$A27,'Import OffPeak'!$A$3:W$23,W$1,FALSE)),0,VLOOKUP('W. VaR &amp; Off-Peak Pos By Trader'!$A27,'Import OffPeak'!$A$3:W$23,W$1,FALSE))</f>
        <v>0</v>
      </c>
      <c r="X18" s="14">
        <f>IF(ISNA(VLOOKUP('W. VaR &amp; Off-Peak Pos By Trader'!$A27,'Import OffPeak'!$A$3:X$23,X$1,FALSE)),0,VLOOKUP('W. VaR &amp; Off-Peak Pos By Trader'!$A27,'Import OffPeak'!$A$3:X$23,X$1,FALSE))</f>
        <v>0</v>
      </c>
      <c r="Y18" s="14">
        <f>IF(ISNA(VLOOKUP('W. VaR &amp; Off-Peak Pos By Trader'!$A27,'Import OffPeak'!$A$3:Y$23,Y$1,FALSE)),0,VLOOKUP('W. VaR &amp; Off-Peak Pos By Trader'!$A27,'Import OffPeak'!$A$3:Y$23,Y$1,FALSE))</f>
        <v>0</v>
      </c>
      <c r="Z18" s="14">
        <f>IF(ISNA(VLOOKUP('W. VaR &amp; Off-Peak Pos By Trader'!$A27,'Import OffPeak'!$A$3:Z$23,Z$1,FALSE)),0,VLOOKUP('W. VaR &amp; Off-Peak Pos By Trader'!$A27,'Import OffPeak'!$A$3:Z$23,Z$1,FALSE))</f>
        <v>0</v>
      </c>
      <c r="AA18" s="14">
        <f>IF(ISNA(VLOOKUP('W. VaR &amp; Off-Peak Pos By Trader'!$A27,'Import OffPeak'!$A$3:AA$23,AA$1,FALSE)),0,VLOOKUP('W. VaR &amp; Off-Peak Pos By Trader'!$A27,'Import OffPeak'!$A$3:AA$23,AA$1,FALSE))</f>
        <v>0</v>
      </c>
      <c r="AB18" s="14">
        <f>IF(ISNA(VLOOKUP('W. VaR &amp; Off-Peak Pos By Trader'!$A27,'Import OffPeak'!$A$3:AB$23,AB$1,FALSE)),0,VLOOKUP('W. VaR &amp; Off-Peak Pos By Trader'!$A27,'Import OffPeak'!$A$3:AB$23,AB$1,FALSE))</f>
        <v>0</v>
      </c>
      <c r="AC18" s="14">
        <f>IF(ISNA(VLOOKUP('W. VaR &amp; Off-Peak Pos By Trader'!$A27,'Import OffPeak'!$A$3:AC$23,AC$1,FALSE)),0,VLOOKUP('W. VaR &amp; Off-Peak Pos By Trader'!$A27,'Import OffPeak'!$A$3:AC$23,AC$1,FALSE))</f>
        <v>0</v>
      </c>
      <c r="AD18" s="14">
        <f>IF(ISNA(VLOOKUP('W. VaR &amp; Off-Peak Pos By Trader'!$A27,'Import OffPeak'!$A$3:AD$23,AD$1,FALSE)),0,VLOOKUP('W. VaR &amp; Off-Peak Pos By Trader'!$A27,'Import OffPeak'!$A$3:AD$23,AD$1,FALSE))</f>
        <v>0</v>
      </c>
      <c r="AE18" s="14">
        <f>IF(ISNA(VLOOKUP('W. VaR &amp; Off-Peak Pos By Trader'!$A27,'Import OffPeak'!$A$3:AE$23,AE$1,FALSE)),0,VLOOKUP('W. VaR &amp; Off-Peak Pos By Trader'!$A27,'Import OffPeak'!$A$3:AE$23,AE$1,FALSE))</f>
        <v>0</v>
      </c>
      <c r="AF18" s="14">
        <f>IF(ISNA(VLOOKUP('W. VaR &amp; Off-Peak Pos By Trader'!$A27,'Import OffPeak'!$A$3:AF$23,AF$1,FALSE)),0,VLOOKUP('W. VaR &amp; Off-Peak Pos By Trader'!$A27,'Import OffPeak'!$A$3:AF$23,AF$1,FALSE))</f>
        <v>0</v>
      </c>
      <c r="AG18" s="14">
        <f>IF(ISNA(VLOOKUP('W. VaR &amp; Off-Peak Pos By Trader'!$A27,'Import OffPeak'!$A$3:AG$23,AG$1,FALSE)),0,VLOOKUP('W. VaR &amp; Off-Peak Pos By Trader'!$A27,'Import OffPeak'!$A$3:AG$23,AG$1,FALSE))</f>
        <v>0</v>
      </c>
      <c r="AH18" s="14">
        <f>IF(ISNA(VLOOKUP('W. VaR &amp; Off-Peak Pos By Trader'!$A27,'Import OffPeak'!$A$3:AH$23,AH$1,FALSE)),0,VLOOKUP('W. VaR &amp; Off-Peak Pos By Trader'!$A27,'Import OffPeak'!$A$3:AH$23,AH$1,FALSE))</f>
        <v>0</v>
      </c>
      <c r="AI18" s="14">
        <f>IF(ISNA(VLOOKUP('W. VaR &amp; Off-Peak Pos By Trader'!$A27,'Import OffPeak'!$A$3:AI$23,AI$1,FALSE)),0,VLOOKUP('W. VaR &amp; Off-Peak Pos By Trader'!$A27,'Import OffPeak'!$A$3:AI$23,AI$1,FALSE))</f>
        <v>0</v>
      </c>
      <c r="AJ18" s="14">
        <f>IF(ISNA(VLOOKUP('W. VaR &amp; Off-Peak Pos By Trader'!$A27,'Import OffPeak'!$A$3:AJ$23,AJ$1,FALSE)),0,VLOOKUP('W. VaR &amp; Off-Peak Pos By Trader'!$A27,'Import OffPeak'!$A$3:AJ$23,AJ$1,FALSE))</f>
        <v>0</v>
      </c>
      <c r="AK18" s="14">
        <f>IF(ISNA(VLOOKUP('W. VaR &amp; Off-Peak Pos By Trader'!$A27,'Import OffPeak'!$A$3:AK$23,AK$1,FALSE)),0,VLOOKUP('W. VaR &amp; Off-Peak Pos By Trader'!$A27,'Import OffPeak'!$A$3:AK$23,AK$1,FALSE))</f>
        <v>0</v>
      </c>
      <c r="AL18" s="14">
        <f>IF(ISNA(VLOOKUP('W. VaR &amp; Off-Peak Pos By Trader'!$A27,'Import OffPeak'!$A$3:AL$23,AL$1,FALSE)),0,VLOOKUP('W. VaR &amp; Off-Peak Pos By Trader'!$A27,'Import OffPeak'!$A$3:AL$23,AL$1,FALSE))</f>
        <v>0</v>
      </c>
      <c r="AM18" s="14">
        <f>IF(ISNA(VLOOKUP('W. VaR &amp; Off-Peak Pos By Trader'!$A27,'Import OffPeak'!$A$3:AM$23,AM$1,FALSE)),0,VLOOKUP('W. VaR &amp; Off-Peak Pos By Trader'!$A27,'Import OffPeak'!$A$3:AM$23,AM$1,FALSE))</f>
        <v>0</v>
      </c>
      <c r="AN18" s="14">
        <f>IF(ISNA(VLOOKUP('W. VaR &amp; Off-Peak Pos By Trader'!$A27,'Import OffPeak'!$A$3:AN$23,AN$1,FALSE)),0,VLOOKUP('W. VaR &amp; Off-Peak Pos By Trader'!$A27,'Import OffPeak'!$A$3:AN$23,AN$1,FALSE))</f>
        <v>0</v>
      </c>
      <c r="AO18" s="14">
        <f>IF(ISNA(VLOOKUP('W. VaR &amp; Off-Peak Pos By Trader'!$A27,'Import OffPeak'!$A$3:AO$23,AO$1,FALSE)),0,VLOOKUP('W. VaR &amp; Off-Peak Pos By Trader'!$A27,'Import OffPeak'!$A$3:AO$23,AO$1,FALSE))</f>
        <v>0</v>
      </c>
      <c r="AP18" s="14">
        <f>IF(ISNA(VLOOKUP('W. VaR &amp; Off-Peak Pos By Trader'!$A27,'Import OffPeak'!$A$3:AP$23,AP$1,FALSE)),0,VLOOKUP('W. VaR &amp; Off-Peak Pos By Trader'!$A27,'Import OffPeak'!$A$3:AP$23,AP$1,FALSE))</f>
        <v>0</v>
      </c>
      <c r="AQ18" s="14">
        <f>IF(ISNA(VLOOKUP('W. VaR &amp; Off-Peak Pos By Trader'!$A27,'Import OffPeak'!$A$3:AQ$23,AQ$1,FALSE)),0,VLOOKUP('W. VaR &amp; Off-Peak Pos By Trader'!$A27,'Import OffPeak'!$A$3:AQ$23,AQ$1,FALSE))</f>
        <v>0</v>
      </c>
      <c r="AR18" s="14">
        <f>IF(ISNA(VLOOKUP('W. VaR &amp; Off-Peak Pos By Trader'!$A27,'Import OffPeak'!$A$3:AR$23,AR$1,FALSE)),0,VLOOKUP('W. VaR &amp; Off-Peak Pos By Trader'!$A27,'Import OffPeak'!$A$3:AR$23,AR$1,FALSE))</f>
        <v>0</v>
      </c>
      <c r="AS18" s="14">
        <f>IF(ISNA(VLOOKUP('W. VaR &amp; Off-Peak Pos By Trader'!$A27,'Import OffPeak'!$A$3:AS$23,AS$1,FALSE)),0,VLOOKUP('W. VaR &amp; Off-Peak Pos By Trader'!$A27,'Import OffPeak'!$A$3:AS$23,AS$1,FALSE))</f>
        <v>0</v>
      </c>
      <c r="AT18" s="14">
        <f>IF(ISNA(VLOOKUP('W. VaR &amp; Off-Peak Pos By Trader'!$A27,'Import OffPeak'!$A$3:AT$23,AT$1,FALSE)),0,VLOOKUP('W. VaR &amp; Off-Peak Pos By Trader'!$A27,'Import OffPeak'!$A$3:AT$23,AT$1,FALSE))</f>
        <v>0</v>
      </c>
      <c r="AU18" s="14">
        <f>IF(ISNA(VLOOKUP('W. VaR &amp; Off-Peak Pos By Trader'!$A27,'Import OffPeak'!$A$3:AU$23,AU$1,FALSE)),0,VLOOKUP('W. VaR &amp; Off-Peak Pos By Trader'!$A27,'Import OffPeak'!$A$3:AU$23,AU$1,FALSE))</f>
        <v>0</v>
      </c>
      <c r="AV18" s="14">
        <f>IF(ISNA(VLOOKUP('W. VaR &amp; Off-Peak Pos By Trader'!$A27,'Import OffPeak'!$A$3:AV$23,AV$1,FALSE)),0,VLOOKUP('W. VaR &amp; Off-Peak Pos By Trader'!$A27,'Import OffPeak'!$A$3:AV$23,AV$1,FALSE))</f>
        <v>0</v>
      </c>
      <c r="AW18" s="14">
        <f>IF(ISNA(VLOOKUP('W. VaR &amp; Off-Peak Pos By Trader'!$A27,'Import OffPeak'!$A$3:AW$23,AW$1,FALSE)),0,VLOOKUP('W. VaR &amp; Off-Peak Pos By Trader'!$A27,'Import OffPeak'!$A$3:AW$23,AW$1,FALSE))</f>
        <v>0</v>
      </c>
      <c r="AX18" s="14">
        <f>IF(ISNA(VLOOKUP('W. VaR &amp; Off-Peak Pos By Trader'!$A27,'Import OffPeak'!$A$3:AX$23,AX$1,FALSE)),0,VLOOKUP('W. VaR &amp; Off-Peak Pos By Trader'!$A27,'Import OffPeak'!$A$3:AX$23,AX$1,FALSE))</f>
        <v>0</v>
      </c>
      <c r="AY18" s="14">
        <f>IF(ISNA(VLOOKUP('W. VaR &amp; Off-Peak Pos By Trader'!$A27,'Import OffPeak'!$A$3:AY$23,AY$1,FALSE)),0,VLOOKUP('W. VaR &amp; Off-Peak Pos By Trader'!$A27,'Import OffPeak'!$A$3:AY$23,AY$1,FALSE))</f>
        <v>0</v>
      </c>
      <c r="AZ18" s="14">
        <f>IF(ISNA(VLOOKUP('W. VaR &amp; Off-Peak Pos By Trader'!$A27,'Import OffPeak'!$A$3:AZ$23,AZ$1,FALSE)),0,VLOOKUP('W. VaR &amp; Off-Peak Pos By Trader'!$A27,'Import OffPeak'!$A$3:AZ$23,AZ$1,FALSE))</f>
        <v>0</v>
      </c>
      <c r="BA18" s="14">
        <f>IF(ISNA(VLOOKUP('W. VaR &amp; Off-Peak Pos By Trader'!$A27,'Import OffPeak'!$A$3:BA$23,BA$1,FALSE)),0,VLOOKUP('W. VaR &amp; Off-Peak Pos By Trader'!$A27,'Import OffPeak'!$A$3:BA$23,BA$1,FALSE))</f>
        <v>0</v>
      </c>
      <c r="BB18" s="14">
        <f>IF(ISNA(VLOOKUP('W. VaR &amp; Off-Peak Pos By Trader'!$A27,'Import OffPeak'!$A$3:BB$23,BB$1,FALSE)),0,VLOOKUP('W. VaR &amp; Off-Peak Pos By Trader'!$A27,'Import OffPeak'!$A$3:BB$23,BB$1,FALSE))</f>
        <v>0</v>
      </c>
      <c r="BC18" s="14">
        <f>IF(ISNA(VLOOKUP('W. VaR &amp; Off-Peak Pos By Trader'!$A27,'Import OffPeak'!$A$3:BC$23,BC$1,FALSE)),0,VLOOKUP('W. VaR &amp; Off-Peak Pos By Trader'!$A27,'Import OffPeak'!$A$3:BC$23,BC$1,FALSE))</f>
        <v>0</v>
      </c>
      <c r="BD18" s="14">
        <f>IF(ISNA(VLOOKUP('W. VaR &amp; Off-Peak Pos By Trader'!$A27,'Import OffPeak'!$A$3:BD$23,BD$1,FALSE)),0,VLOOKUP('W. VaR &amp; Off-Peak Pos By Trader'!$A27,'Import OffPeak'!$A$3:BD$23,BD$1,FALSE))</f>
        <v>0</v>
      </c>
      <c r="BE18" s="14">
        <f>IF(ISNA(VLOOKUP('W. VaR &amp; Off-Peak Pos By Trader'!$A27,'Import OffPeak'!$A$3:BE$23,BE$1,FALSE)),0,VLOOKUP('W. VaR &amp; Off-Peak Pos By Trader'!$A27,'Import OffPeak'!$A$3:BE$23,BE$1,FALSE))</f>
        <v>0</v>
      </c>
      <c r="BF18" s="14">
        <f>IF(ISNA(VLOOKUP('W. VaR &amp; Off-Peak Pos By Trader'!$A27,'Import OffPeak'!$A$3:BF$23,BF$1,FALSE)),0,VLOOKUP('W. VaR &amp; Off-Peak Pos By Trader'!$A27,'Import OffPeak'!$A$3:BF$23,BF$1,FALSE))</f>
        <v>0</v>
      </c>
      <c r="BG18" s="14">
        <f>IF(ISNA(VLOOKUP('W. VaR &amp; Off-Peak Pos By Trader'!$A27,'Import OffPeak'!$A$3:BG$23,BG$1,FALSE)),0,VLOOKUP('W. VaR &amp; Off-Peak Pos By Trader'!$A27,'Import OffPeak'!$A$3:BG$23,BG$1,FALSE))</f>
        <v>0</v>
      </c>
      <c r="BH18" s="14">
        <f>IF(ISNA(VLOOKUP('W. VaR &amp; Off-Peak Pos By Trader'!$A27,'Import OffPeak'!$A$3:BH$23,BH$1,FALSE)),0,VLOOKUP('W. VaR &amp; Off-Peak Pos By Trader'!$A27,'Import OffPeak'!$A$3:BH$23,BH$1,FALSE))</f>
        <v>0</v>
      </c>
      <c r="BI18" s="14">
        <f>IF(ISNA(VLOOKUP('W. VaR &amp; Off-Peak Pos By Trader'!$A27,'Import OffPeak'!$A$3:BI$23,BI$1,FALSE)),0,VLOOKUP('W. VaR &amp; Off-Peak Pos By Trader'!$A27,'Import OffPeak'!$A$3:BI$23,BI$1,FALSE))</f>
        <v>0</v>
      </c>
      <c r="BJ18" s="14">
        <f>IF(ISNA(VLOOKUP('W. VaR &amp; Off-Peak Pos By Trader'!$A27,'Import OffPeak'!$A$3:BJ$23,BJ$1,FALSE)),0,VLOOKUP('W. VaR &amp; Off-Peak Pos By Trader'!$A27,'Import OffPeak'!$A$3:BJ$23,BJ$1,FALSE))</f>
        <v>0</v>
      </c>
      <c r="BK18" s="14">
        <f>IF(ISNA(VLOOKUP('W. VaR &amp; Off-Peak Pos By Trader'!$A27,'Import OffPeak'!$A$3:BK$23,BK$1,FALSE)),0,VLOOKUP('W. VaR &amp; Off-Peak Pos By Trader'!$A27,'Import OffPeak'!$A$3:BK$23,BK$1,FALSE))</f>
        <v>0</v>
      </c>
      <c r="BL18" s="14">
        <f>IF(ISNA(VLOOKUP('W. VaR &amp; Off-Peak Pos By Trader'!$A27,'Import OffPeak'!$A$3:BL$23,BL$1,FALSE)),0,VLOOKUP('W. VaR &amp; Off-Peak Pos By Trader'!$A27,'Import OffPeak'!$A$3:BL$23,BL$1,FALSE))</f>
        <v>0</v>
      </c>
      <c r="BM18" s="14">
        <f>IF(ISNA(VLOOKUP('W. VaR &amp; Off-Peak Pos By Trader'!$A27,'Import OffPeak'!$A$3:BM$23,BM$1,FALSE)),0,VLOOKUP('W. VaR &amp; Off-Peak Pos By Trader'!$A27,'Import OffPeak'!$A$3:BM$23,BM$1,FALSE))</f>
        <v>0</v>
      </c>
      <c r="BN18" s="14">
        <f>IF(ISNA(VLOOKUP('W. VaR &amp; Off-Peak Pos By Trader'!$A27,'Import OffPeak'!$A$3:BN$23,BN$1,FALSE)),0,VLOOKUP('W. VaR &amp; Off-Peak Pos By Trader'!$A27,'Import OffPeak'!$A$3:BN$23,BN$1,FALSE))</f>
        <v>0</v>
      </c>
      <c r="BO18" s="14">
        <f>IF(ISNA(VLOOKUP('W. VaR &amp; Off-Peak Pos By Trader'!$A27,'Import OffPeak'!$A$3:BO$23,BO$1,FALSE)),0,VLOOKUP('W. VaR &amp; Off-Peak Pos By Trader'!$A27,'Import OffPeak'!$A$3:BO$23,BO$1,FALSE))</f>
        <v>0</v>
      </c>
      <c r="BP18" s="14">
        <f>IF(ISNA(VLOOKUP('W. VaR &amp; Off-Peak Pos By Trader'!$A27,'Import OffPeak'!$A$3:BP$23,BP$1,FALSE)),0,VLOOKUP('W. VaR &amp; Off-Peak Pos By Trader'!$A27,'Import OffPeak'!$A$3:BP$23,BP$1,FALSE))</f>
        <v>0</v>
      </c>
      <c r="BQ18" s="14">
        <f>IF(ISNA(VLOOKUP('W. VaR &amp; Off-Peak Pos By Trader'!$A27,'Import OffPeak'!$A$3:BQ$23,BQ$1,FALSE)),0,VLOOKUP('W. VaR &amp; Off-Peak Pos By Trader'!$A27,'Import OffPeak'!$A$3:BQ$23,BQ$1,FALSE))</f>
        <v>0</v>
      </c>
      <c r="BR18" s="14">
        <f>IF(ISNA(VLOOKUP('W. VaR &amp; Off-Peak Pos By Trader'!$A27,'Import OffPeak'!$A$3:BR$23,BR$1,FALSE)),0,VLOOKUP('W. VaR &amp; Off-Peak Pos By Trader'!$A27,'Import OffPeak'!$A$3:BR$23,BR$1,FALSE))</f>
        <v>0</v>
      </c>
      <c r="BS18" s="14">
        <f>IF(ISNA(VLOOKUP('W. VaR &amp; Off-Peak Pos By Trader'!$A27,'Import OffPeak'!$A$3:BS$23,BS$1,FALSE)),0,VLOOKUP('W. VaR &amp; Off-Peak Pos By Trader'!$A27,'Import OffPeak'!$A$3:BS$23,BS$1,FALSE))</f>
        <v>0</v>
      </c>
      <c r="BT18" s="14">
        <f>IF(ISNA(VLOOKUP('W. VaR &amp; Off-Peak Pos By Trader'!$A27,'Import OffPeak'!$A$3:BT$23,BT$1,FALSE)),0,VLOOKUP('W. VaR &amp; Off-Peak Pos By Trader'!$A27,'Import OffPeak'!$A$3:BT$23,BT$1,FALSE))</f>
        <v>0</v>
      </c>
      <c r="BU18" s="14">
        <f>IF(ISNA(VLOOKUP('W. VaR &amp; Off-Peak Pos By Trader'!$A27,'Import OffPeak'!$A$3:BU$23,BU$1,FALSE)),0,VLOOKUP('W. VaR &amp; Off-Peak Pos By Trader'!$A27,'Import OffPeak'!$A$3:BU$23,BU$1,FALSE))</f>
        <v>0</v>
      </c>
      <c r="BV18" s="14">
        <f>IF(ISNA(VLOOKUP('W. VaR &amp; Off-Peak Pos By Trader'!$A27,'Import OffPeak'!$A$3:BV$23,BV$1,FALSE)),0,VLOOKUP('W. VaR &amp; Off-Peak Pos By Trader'!$A27,'Import OffPeak'!$A$3:BV$23,BV$1,FALSE))</f>
        <v>0</v>
      </c>
      <c r="BW18" s="14">
        <f>IF(ISNA(VLOOKUP('W. VaR &amp; Off-Peak Pos By Trader'!$A27,'Import OffPeak'!$A$3:BW$23,BW$1,FALSE)),0,VLOOKUP('W. VaR &amp; Off-Peak Pos By Trader'!$A27,'Import OffPeak'!$A$3:BW$23,BW$1,FALSE))</f>
        <v>0</v>
      </c>
      <c r="BX18" s="14">
        <f>IF(ISNA(VLOOKUP('W. VaR &amp; Off-Peak Pos By Trader'!$A27,'Import OffPeak'!$A$3:BX$23,BX$1,FALSE)),0,VLOOKUP('W. VaR &amp; Off-Peak Pos By Trader'!$A27,'Import OffPeak'!$A$3:BX$23,BX$1,FALSE))</f>
        <v>0</v>
      </c>
      <c r="BY18" s="14">
        <f>IF(ISNA(VLOOKUP('W. VaR &amp; Off-Peak Pos By Trader'!$A27,'Import OffPeak'!$A$3:BY$23,BY$1,FALSE)),0,VLOOKUP('W. VaR &amp; Off-Peak Pos By Trader'!$A27,'Import OffPeak'!$A$3:BY$23,BY$1,FALSE))</f>
        <v>0</v>
      </c>
      <c r="BZ18" s="14">
        <f>IF(ISNA(VLOOKUP('W. VaR &amp; Off-Peak Pos By Trader'!$A27,'Import OffPeak'!$A$3:BZ$23,BZ$1,FALSE)),0,VLOOKUP('W. VaR &amp; Off-Peak Pos By Trader'!$A27,'Import OffPeak'!$A$3:BZ$23,BZ$1,FALSE))</f>
        <v>0</v>
      </c>
      <c r="CA18" s="14">
        <f>IF(ISNA(VLOOKUP('W. VaR &amp; Off-Peak Pos By Trader'!$A27,'Import OffPeak'!$A$3:CA$23,CA$1,FALSE)),0,VLOOKUP('W. VaR &amp; Off-Peak Pos By Trader'!$A27,'Import OffPeak'!$A$3:CA$23,CA$1,FALSE))</f>
        <v>0</v>
      </c>
      <c r="CB18" s="14">
        <f>IF(ISNA(VLOOKUP('W. VaR &amp; Off-Peak Pos By Trader'!$A27,'Import OffPeak'!$A$3:CB$23,CB$1,FALSE)),0,VLOOKUP('W. VaR &amp; Off-Peak Pos By Trader'!$A27,'Import OffPeak'!$A$3:CB$23,CB$1,FALSE))</f>
        <v>0</v>
      </c>
      <c r="CC18" s="14">
        <f>IF(ISNA(VLOOKUP('W. VaR &amp; Off-Peak Pos By Trader'!$A27,'Import OffPeak'!$A$3:CC$23,CC$1,FALSE)),0,VLOOKUP('W. VaR &amp; Off-Peak Pos By Trader'!$A27,'Import OffPeak'!$A$3:CC$23,CC$1,FALSE))</f>
        <v>0</v>
      </c>
      <c r="CD18" s="14">
        <f>IF(ISNA(VLOOKUP('W. VaR &amp; Off-Peak Pos By Trader'!$A27,'Import OffPeak'!$A$3:CD$23,CD$1,FALSE)),0,VLOOKUP('W. VaR &amp; Off-Peak Pos By Trader'!$A27,'Import OffPeak'!$A$3:CD$23,CD$1,FALSE))</f>
        <v>0</v>
      </c>
      <c r="CE18" s="14">
        <f>IF(ISNA(VLOOKUP('W. VaR &amp; Off-Peak Pos By Trader'!$A27,'Import OffPeak'!$A$3:CE$23,CE$1,FALSE)),0,VLOOKUP('W. VaR &amp; Off-Peak Pos By Trader'!$A27,'Import OffPeak'!$A$3:CE$23,CE$1,FALSE))</f>
        <v>0</v>
      </c>
      <c r="CF18" s="14">
        <f>IF(ISNA(VLOOKUP('W. VaR &amp; Off-Peak Pos By Trader'!$A27,'Import OffPeak'!$A$3:CF$23,CF$1,FALSE)),0,VLOOKUP('W. VaR &amp; Off-Peak Pos By Trader'!$A27,'Import OffPeak'!$A$3:CF$23,CF$1,FALSE))</f>
        <v>0</v>
      </c>
      <c r="CG18" s="14">
        <f>IF(ISNA(VLOOKUP('W. VaR &amp; Off-Peak Pos By Trader'!$A27,'Import OffPeak'!$A$3:CG$23,CG$1,FALSE)),0,VLOOKUP('W. VaR &amp; Off-Peak Pos By Trader'!$A27,'Import OffPeak'!$A$3:CG$23,CG$1,FALSE))</f>
        <v>0</v>
      </c>
      <c r="CH18" s="14">
        <f>IF(ISNA(VLOOKUP('W. VaR &amp; Off-Peak Pos By Trader'!$A27,'Import OffPeak'!$A$3:CH$23,CH$1,FALSE)),0,VLOOKUP('W. VaR &amp; Off-Peak Pos By Trader'!$A27,'Import OffPeak'!$A$3:CH$23,CH$1,FALSE))</f>
        <v>0</v>
      </c>
      <c r="CI18" s="14">
        <f>IF(ISNA(VLOOKUP('W. VaR &amp; Off-Peak Pos By Trader'!$A27,'Import OffPeak'!$A$3:CI$23,CI$1,FALSE)),0,VLOOKUP('W. VaR &amp; Off-Peak Pos By Trader'!$A27,'Import OffPeak'!$A$3:CI$23,CI$1,FALSE))</f>
        <v>0</v>
      </c>
      <c r="CJ18" s="14">
        <f>IF(ISNA(VLOOKUP('W. VaR &amp; Off-Peak Pos By Trader'!$A27,'Import OffPeak'!$A$3:CJ$23,CJ$1,FALSE)),0,VLOOKUP('W. VaR &amp; Off-Peak Pos By Trader'!$A27,'Import OffPeak'!$A$3:CJ$23,CJ$1,FALSE))</f>
        <v>0</v>
      </c>
      <c r="CK18" s="14">
        <f>IF(ISNA(VLOOKUP('W. VaR &amp; Off-Peak Pos By Trader'!$A27,'Import OffPeak'!$A$3:CK$23,CK$1,FALSE)),0,VLOOKUP('W. VaR &amp; Off-Peak Pos By Trader'!$A27,'Import OffPeak'!$A$3:CK$23,CK$1,FALSE))</f>
        <v>0</v>
      </c>
      <c r="CL18" s="14">
        <f>IF(ISNA(VLOOKUP('W. VaR &amp; Off-Peak Pos By Trader'!$A27,'Import OffPeak'!$A$3:CL$23,CL$1,FALSE)),0,VLOOKUP('W. VaR &amp; Off-Peak Pos By Trader'!$A27,'Import OffPeak'!$A$3:CL$23,CL$1,FALSE))</f>
        <v>0</v>
      </c>
      <c r="CM18" s="14">
        <f>IF(ISNA(VLOOKUP('W. VaR &amp; Off-Peak Pos By Trader'!$A27,'Import OffPeak'!$A$3:CM$23,CM$1,FALSE)),0,VLOOKUP('W. VaR &amp; Off-Peak Pos By Trader'!$A27,'Import OffPeak'!$A$3:CM$23,CM$1,FALSE))</f>
        <v>0</v>
      </c>
      <c r="CN18" s="14">
        <f>IF(ISNA(VLOOKUP('W. VaR &amp; Off-Peak Pos By Trader'!$A27,'Import OffPeak'!$A$3:CN$23,CN$1,FALSE)),0,VLOOKUP('W. VaR &amp; Off-Peak Pos By Trader'!$A27,'Import OffPeak'!$A$3:CN$23,CN$1,FALSE))</f>
        <v>0</v>
      </c>
      <c r="CO18" s="14">
        <f>IF(ISNA(VLOOKUP('W. VaR &amp; Off-Peak Pos By Trader'!$A27,'Import OffPeak'!$A$3:CO$23,CO$1,FALSE)),0,VLOOKUP('W. VaR &amp; Off-Peak Pos By Trader'!$A27,'Import OffPeak'!$A$3:CO$23,CO$1,FALSE))</f>
        <v>0</v>
      </c>
      <c r="CP18" s="14">
        <f>IF(ISNA(VLOOKUP('W. VaR &amp; Off-Peak Pos By Trader'!$A27,'Import OffPeak'!$A$3:CP$23,CP$1,FALSE)),0,VLOOKUP('W. VaR &amp; Off-Peak Pos By Trader'!$A27,'Import OffPeak'!$A$3:CP$23,CP$1,FALSE))</f>
        <v>0</v>
      </c>
      <c r="CQ18" s="14">
        <f>IF(ISNA(VLOOKUP('W. VaR &amp; Off-Peak Pos By Trader'!$A27,'Import OffPeak'!$A$3:CQ$23,CQ$1,FALSE)),0,VLOOKUP('W. VaR &amp; Off-Peak Pos By Trader'!$A27,'Import OffPeak'!$A$3:CQ$23,CQ$1,FALSE))</f>
        <v>0</v>
      </c>
      <c r="CR18" s="14">
        <f>IF(ISNA(VLOOKUP('W. VaR &amp; Off-Peak Pos By Trader'!$A27,'Import OffPeak'!$A$3:CR$23,CR$1,FALSE)),0,VLOOKUP('W. VaR &amp; Off-Peak Pos By Trader'!$A27,'Import OffPeak'!$A$3:CR$23,CR$1,FALSE))</f>
        <v>0</v>
      </c>
      <c r="CS18" s="14">
        <f>IF(ISNA(VLOOKUP('W. VaR &amp; Off-Peak Pos By Trader'!$A27,'Import OffPeak'!$A$3:CS$23,CS$1,FALSE)),0,VLOOKUP('W. VaR &amp; Off-Peak Pos By Trader'!$A27,'Import OffPeak'!$A$3:CS$23,CS$1,FALSE))</f>
        <v>0</v>
      </c>
      <c r="CT18" s="14">
        <f>IF(ISNA(VLOOKUP('W. VaR &amp; Off-Peak Pos By Trader'!$A27,'Import OffPeak'!$A$3:CT$23,CT$1,FALSE)),0,VLOOKUP('W. VaR &amp; Off-Peak Pos By Trader'!$A27,'Import OffPeak'!$A$3:CT$23,CT$1,FALSE))</f>
        <v>0</v>
      </c>
      <c r="CU18" s="14">
        <f>IF(ISNA(VLOOKUP('W. VaR &amp; Off-Peak Pos By Trader'!$A27,'Import OffPeak'!$A$3:CU$23,CU$1,FALSE)),0,VLOOKUP('W. VaR &amp; Off-Peak Pos By Trader'!$A27,'Import OffPeak'!$A$3:CU$23,CU$1,FALSE))</f>
        <v>0</v>
      </c>
      <c r="CV18" s="14">
        <f>IF(ISNA(VLOOKUP('W. VaR &amp; Off-Peak Pos By Trader'!$A27,'Import OffPeak'!$A$3:CV$23,CV$1,FALSE)),0,VLOOKUP('W. VaR &amp; Off-Peak Pos By Trader'!$A27,'Import OffPeak'!$A$3:CV$23,CV$1,FALSE))</f>
        <v>0</v>
      </c>
      <c r="CW18" s="14">
        <f>IF(ISNA(VLOOKUP('W. VaR &amp; Off-Peak Pos By Trader'!$A27,'Import OffPeak'!$A$3:CW$23,CW$1,FALSE)),0,VLOOKUP('W. VaR &amp; Off-Peak Pos By Trader'!$A27,'Import OffPeak'!$A$3:CW$23,CW$1,FALSE))</f>
        <v>0</v>
      </c>
      <c r="CX18" s="14">
        <f>IF(ISNA(VLOOKUP('W. VaR &amp; Off-Peak Pos By Trader'!$A27,'Import OffPeak'!$A$3:CX$23,CX$1,FALSE)),0,VLOOKUP('W. VaR &amp; Off-Peak Pos By Trader'!$A27,'Import OffPeak'!$A$3:CX$23,CX$1,FALSE))</f>
        <v>0</v>
      </c>
      <c r="CY18" s="14">
        <f>IF(ISNA(VLOOKUP('W. VaR &amp; Off-Peak Pos By Trader'!$A27,'Import OffPeak'!$A$3:CY$23,CY$1,FALSE)),0,VLOOKUP('W. VaR &amp; Off-Peak Pos By Trader'!$A27,'Import OffPeak'!$A$3:CY$23,CY$1,FALSE))</f>
        <v>0</v>
      </c>
      <c r="CZ18" s="14">
        <f>IF(ISNA(VLOOKUP('W. VaR &amp; Off-Peak Pos By Trader'!$A27,'Import OffPeak'!$A$3:CZ$23,CZ$1,FALSE)),0,VLOOKUP('W. VaR &amp; Off-Peak Pos By Trader'!$A27,'Import OffPeak'!$A$3:CZ$23,CZ$1,FALSE))</f>
        <v>0</v>
      </c>
      <c r="DA18" s="14">
        <f>IF(ISNA(VLOOKUP('W. VaR &amp; Off-Peak Pos By Trader'!$A27,'Import OffPeak'!$A$3:DA$23,DA$1,FALSE)),0,VLOOKUP('W. VaR &amp; Off-Peak Pos By Trader'!$A27,'Import OffPeak'!$A$3:DA$23,DA$1,FALSE))</f>
        <v>0</v>
      </c>
      <c r="DB18" s="14">
        <f>IF(ISNA(VLOOKUP('W. VaR &amp; Off-Peak Pos By Trader'!$A27,'Import OffPeak'!$A$3:DB$23,DB$1,FALSE)),0,VLOOKUP('W. VaR &amp; Off-Peak Pos By Trader'!$A27,'Import OffPeak'!$A$3:DB$23,DB$1,FALSE))</f>
        <v>0</v>
      </c>
      <c r="DC18" s="14">
        <f>IF(ISNA(VLOOKUP('W. VaR &amp; Off-Peak Pos By Trader'!$A27,'Import OffPeak'!$A$3:DC$23,DC$1,FALSE)),0,VLOOKUP('W. VaR &amp; Off-Peak Pos By Trader'!$A27,'Import OffPeak'!$A$3:DC$23,DC$1,FALSE))</f>
        <v>0</v>
      </c>
      <c r="DD18" s="14">
        <f>IF(ISNA(VLOOKUP('W. VaR &amp; Off-Peak Pos By Trader'!$A27,'Import OffPeak'!$A$3:DD$23,DD$1,FALSE)),0,VLOOKUP('W. VaR &amp; Off-Peak Pos By Trader'!$A27,'Import OffPeak'!$A$3:DD$23,DD$1,FALSE))</f>
        <v>0</v>
      </c>
      <c r="DE18" s="14">
        <f>IF(ISNA(VLOOKUP('W. VaR &amp; Off-Peak Pos By Trader'!$A27,'Import OffPeak'!$A$3:DE$23,DE$1,FALSE)),0,VLOOKUP('W. VaR &amp; Off-Peak Pos By Trader'!$A27,'Import OffPeak'!$A$3:DE$23,DE$1,FALSE))</f>
        <v>0</v>
      </c>
      <c r="DF18" s="14">
        <f>IF(ISNA(VLOOKUP('W. VaR &amp; Off-Peak Pos By Trader'!$A27,'Import OffPeak'!$A$3:DF$23,DF$1,FALSE)),0,VLOOKUP('W. VaR &amp; Off-Peak Pos By Trader'!$A27,'Import OffPeak'!$A$3:DF$23,DF$1,FALSE))</f>
        <v>0</v>
      </c>
      <c r="DG18" s="14">
        <f>IF(ISNA(VLOOKUP('W. VaR &amp; Off-Peak Pos By Trader'!$A27,'Import OffPeak'!$A$3:DG$23,DG$1,FALSE)),0,VLOOKUP('W. VaR &amp; Off-Peak Pos By Trader'!$A27,'Import OffPeak'!$A$3:DG$23,DG$1,FALSE))</f>
        <v>0</v>
      </c>
      <c r="DH18" s="14">
        <f>IF(ISNA(VLOOKUP('W. VaR &amp; Off-Peak Pos By Trader'!$A27,'Import OffPeak'!$A$3:DH$23,DH$1,FALSE)),0,VLOOKUP('W. VaR &amp; Off-Peak Pos By Trader'!$A27,'Import OffPeak'!$A$3:DH$23,DH$1,FALSE))</f>
        <v>0</v>
      </c>
      <c r="DI18" s="14">
        <f>IF(ISNA(VLOOKUP('W. VaR &amp; Off-Peak Pos By Trader'!$A27,'Import OffPeak'!$A$3:DI$23,DI$1,FALSE)),0,VLOOKUP('W. VaR &amp; Off-Peak Pos By Trader'!$A27,'Import OffPeak'!$A$3:DI$23,DI$1,FALSE))</f>
        <v>0</v>
      </c>
      <c r="DJ18" s="14">
        <f>IF(ISNA(VLOOKUP('W. VaR &amp; Off-Peak Pos By Trader'!$A27,'Import OffPeak'!$A$3:DJ$23,DJ$1,FALSE)),0,VLOOKUP('W. VaR &amp; Off-Peak Pos By Trader'!$A27,'Import OffPeak'!$A$3:DJ$23,DJ$1,FALSE))</f>
        <v>0</v>
      </c>
      <c r="DK18" s="14">
        <f>IF(ISNA(VLOOKUP('W. VaR &amp; Off-Peak Pos By Trader'!$A27,'Import OffPeak'!$A$3:DK$23,DK$1,FALSE)),0,VLOOKUP('W. VaR &amp; Off-Peak Pos By Trader'!$A27,'Import OffPeak'!$A$3:DK$23,DK$1,FALSE))</f>
        <v>0</v>
      </c>
      <c r="DL18" s="14">
        <f>IF(ISNA(VLOOKUP('W. VaR &amp; Off-Peak Pos By Trader'!$A27,'Import OffPeak'!$A$3:DL$23,DL$1,FALSE)),0,VLOOKUP('W. VaR &amp; Off-Peak Pos By Trader'!$A27,'Import OffPeak'!$A$3:DL$23,DL$1,FALSE))</f>
        <v>0</v>
      </c>
      <c r="DM18" s="14">
        <f>IF(ISNA(VLOOKUP('W. VaR &amp; Off-Peak Pos By Trader'!$A27,'Import OffPeak'!$A$3:DM$23,DM$1,FALSE)),0,VLOOKUP('W. VaR &amp; Off-Peak Pos By Trader'!$A27,'Import OffPeak'!$A$3:DM$23,DM$1,FALSE))</f>
        <v>0</v>
      </c>
      <c r="DN18" s="14">
        <f>IF(ISNA(VLOOKUP('W. VaR &amp; Off-Peak Pos By Trader'!$A27,'Import OffPeak'!$A$3:DN$23,DN$1,FALSE)),0,VLOOKUP('W. VaR &amp; Off-Peak Pos By Trader'!$A27,'Import OffPeak'!$A$3:DN$23,DN$1,FALSE))</f>
        <v>0</v>
      </c>
      <c r="DO18" s="14">
        <f>IF(ISNA(VLOOKUP('W. VaR &amp; Off-Peak Pos By Trader'!$A27,'Import OffPeak'!$A$3:DO$23,DO$1,FALSE)),0,VLOOKUP('W. VaR &amp; Off-Peak Pos By Trader'!$A27,'Import OffPeak'!$A$3:DO$23,DO$1,FALSE))</f>
        <v>0</v>
      </c>
      <c r="DP18" s="14">
        <f>IF(ISNA(VLOOKUP('W. VaR &amp; Off-Peak Pos By Trader'!$A27,'Import OffPeak'!$A$3:DP$23,DP$1,FALSE)),0,VLOOKUP('W. VaR &amp; Off-Peak Pos By Trader'!$A27,'Import OffPeak'!$A$3:DP$23,DP$1,FALSE))</f>
        <v>0</v>
      </c>
      <c r="DQ18" s="14">
        <f>IF(ISNA(VLOOKUP('W. VaR &amp; Off-Peak Pos By Trader'!$A27,'Import OffPeak'!$A$3:DQ$23,DQ$1,FALSE)),0,VLOOKUP('W. VaR &amp; Off-Peak Pos By Trader'!$A27,'Import OffPeak'!$A$3:DQ$23,DQ$1,FALSE))</f>
        <v>0</v>
      </c>
      <c r="DR18" s="14">
        <f>IF(ISNA(VLOOKUP('W. VaR &amp; Off-Peak Pos By Trader'!$A27,'Import OffPeak'!$A$3:DR$23,DR$1,FALSE)),0,VLOOKUP('W. VaR &amp; Off-Peak Pos By Trader'!$A27,'Import OffPeak'!$A$3:DR$23,DR$1,FALSE))</f>
        <v>0</v>
      </c>
      <c r="DS18" s="14">
        <f>IF(ISNA(VLOOKUP('W. VaR &amp; Off-Peak Pos By Trader'!$A27,'Import OffPeak'!$A$3:DS$23,DS$1,FALSE)),0,VLOOKUP('W. VaR &amp; Off-Peak Pos By Trader'!$A27,'Import OffPeak'!$A$3:DS$23,DS$1,FALSE))</f>
        <v>0</v>
      </c>
      <c r="DT18" s="14">
        <f>IF(ISNA(VLOOKUP('W. VaR &amp; Off-Peak Pos By Trader'!$A27,'Import OffPeak'!$A$3:DT$23,DT$1,FALSE)),0,VLOOKUP('W. VaR &amp; Off-Peak Pos By Trader'!$A27,'Import OffPeak'!$A$3:DT$23,DT$1,FALSE))</f>
        <v>0</v>
      </c>
      <c r="DU18" s="14">
        <f>IF(ISNA(VLOOKUP('W. VaR &amp; Off-Peak Pos By Trader'!$A27,'Import OffPeak'!$A$3:DU$23,DU$1,FALSE)),0,VLOOKUP('W. VaR &amp; Off-Peak Pos By Trader'!$A27,'Import OffPeak'!$A$3:DU$23,DU$1,FALSE))</f>
        <v>0</v>
      </c>
      <c r="DV18" s="14">
        <f>IF(ISNA(VLOOKUP('W. VaR &amp; Off-Peak Pos By Trader'!$A27,'Import OffPeak'!$A$3:DV$23,DV$1,FALSE)),0,VLOOKUP('W. VaR &amp; Off-Peak Pos By Trader'!$A27,'Import OffPeak'!$A$3:DV$23,DV$1,FALSE))</f>
        <v>0</v>
      </c>
      <c r="DW18" s="14">
        <f>IF(ISNA(VLOOKUP('W. VaR &amp; Off-Peak Pos By Trader'!$A27,'Import OffPeak'!$A$3:DW$23,DW$1,FALSE)),0,VLOOKUP('W. VaR &amp; Off-Peak Pos By Trader'!$A27,'Import OffPeak'!$A$3:DW$23,DW$1,FALSE))</f>
        <v>0</v>
      </c>
      <c r="DX18" s="14">
        <f>IF(ISNA(VLOOKUP('W. VaR &amp; Off-Peak Pos By Trader'!$A27,'Import OffPeak'!$A$3:DX$23,DX$1,FALSE)),0,VLOOKUP('W. VaR &amp; Off-Peak Pos By Trader'!$A27,'Import OffPeak'!$A$3:DX$23,DX$1,FALSE))</f>
        <v>0</v>
      </c>
      <c r="DY18" s="14">
        <f>IF(ISNA(VLOOKUP('W. VaR &amp; Off-Peak Pos By Trader'!$A27,'Import OffPeak'!$A$3:DY$23,DY$1,FALSE)),0,VLOOKUP('W. VaR &amp; Off-Peak Pos By Trader'!$A27,'Import OffPeak'!$A$3:DY$23,DY$1,FALSE))</f>
        <v>0</v>
      </c>
      <c r="DZ18" s="14">
        <f>IF(ISNA(VLOOKUP('W. VaR &amp; Off-Peak Pos By Trader'!$A27,'Import OffPeak'!$A$3:DZ$23,DZ$1,FALSE)),0,VLOOKUP('W. VaR &amp; Off-Peak Pos By Trader'!$A27,'Import OffPeak'!$A$3:DZ$23,DZ$1,FALSE))</f>
        <v>0</v>
      </c>
      <c r="EA18" s="14">
        <f>IF(ISNA(VLOOKUP('W. VaR &amp; Off-Peak Pos By Trader'!$A27,'Import OffPeak'!$A$3:EA$23,EA$1,FALSE)),0,VLOOKUP('W. VaR &amp; Off-Peak Pos By Trader'!$A27,'Import OffPeak'!$A$3:EA$23,EA$1,FALSE))</f>
        <v>0</v>
      </c>
      <c r="EB18" s="14">
        <f>IF(ISNA(VLOOKUP('W. VaR &amp; Off-Peak Pos By Trader'!$A27,'Import OffPeak'!$A$3:EB$23,EB$1,FALSE)),0,VLOOKUP('W. VaR &amp; Off-Peak Pos By Trader'!$A27,'Import OffPeak'!$A$3:EB$23,EB$1,FALSE))</f>
        <v>0</v>
      </c>
      <c r="EC18" s="14">
        <f>IF(ISNA(VLOOKUP('W. VaR &amp; Off-Peak Pos By Trader'!$A27,'Import OffPeak'!$A$3:EC$23,EC$1,FALSE)),0,VLOOKUP('W. VaR &amp; Off-Peak Pos By Trader'!$A27,'Import OffPeak'!$A$3:EC$23,EC$1,FALSE))</f>
        <v>0</v>
      </c>
      <c r="ED18" s="14">
        <f>IF(ISNA(VLOOKUP('W. VaR &amp; Off-Peak Pos By Trader'!$A27,'Import OffPeak'!$A$3:ED$23,ED$1,FALSE)),0,VLOOKUP('W. VaR &amp; Off-Peak Pos By Trader'!$A27,'Import OffPeak'!$A$3:ED$23,ED$1,FALSE))</f>
        <v>0</v>
      </c>
      <c r="EE18" s="14">
        <f>IF(ISNA(VLOOKUP('W. VaR &amp; Off-Peak Pos By Trader'!$A27,'Import OffPeak'!$A$3:EE$23,EE$1,FALSE)),0,VLOOKUP('W. VaR &amp; Off-Peak Pos By Trader'!$A27,'Import OffPeak'!$A$3:EE$23,EE$1,FALSE))</f>
        <v>0</v>
      </c>
      <c r="EF18" s="14">
        <f>IF(ISNA(VLOOKUP('W. VaR &amp; Off-Peak Pos By Trader'!$A27,'Import OffPeak'!$A$3:EF$23,EF$1,FALSE)),0,VLOOKUP('W. VaR &amp; Off-Peak Pos By Trader'!$A27,'Import OffPeak'!$A$3:EF$23,EF$1,FALSE))</f>
        <v>0</v>
      </c>
      <c r="EG18" s="14">
        <f>IF(ISNA(VLOOKUP('W. VaR &amp; Off-Peak Pos By Trader'!$A27,'Import OffPeak'!$A$3:EG$23,EG$1,FALSE)),0,VLOOKUP('W. VaR &amp; Off-Peak Pos By Trader'!$A27,'Import OffPeak'!$A$3:EG$23,EG$1,FALSE))</f>
        <v>0</v>
      </c>
      <c r="EH18" s="14">
        <f>IF(ISNA(VLOOKUP('W. VaR &amp; Off-Peak Pos By Trader'!$A27,'Import OffPeak'!$A$3:EH$23,EH$1,FALSE)),0,VLOOKUP('W. VaR &amp; Off-Peak Pos By Trader'!$A27,'Import OffPeak'!$A$3:EH$23,EH$1,FALSE))</f>
        <v>0</v>
      </c>
      <c r="EI18" s="14">
        <f>IF(ISNA(VLOOKUP('W. VaR &amp; Off-Peak Pos By Trader'!$A27,'Import OffPeak'!$A$3:EI$23,EI$1,FALSE)),0,VLOOKUP('W. VaR &amp; Off-Peak Pos By Trader'!$A27,'Import OffPeak'!$A$3:EI$23,EI$1,FALSE))</f>
        <v>0</v>
      </c>
      <c r="EJ18" s="14">
        <f>IF(ISNA(VLOOKUP('W. VaR &amp; Off-Peak Pos By Trader'!$A27,'Import OffPeak'!$A$3:EJ$23,EJ$1,FALSE)),0,VLOOKUP('W. VaR &amp; Off-Peak Pos By Trader'!$A27,'Import OffPeak'!$A$3:EJ$23,EJ$1,FALSE))</f>
        <v>0</v>
      </c>
      <c r="EK18" s="14">
        <f>IF(ISNA(VLOOKUP('W. VaR &amp; Off-Peak Pos By Trader'!$A27,'Import OffPeak'!$A$3:EK$23,EK$1,FALSE)),0,VLOOKUP('W. VaR &amp; Off-Peak Pos By Trader'!$A27,'Import OffPeak'!$A$3:EK$23,EK$1,FALSE))</f>
        <v>0</v>
      </c>
      <c r="EL18" s="14">
        <f>IF(ISNA(VLOOKUP('W. VaR &amp; Off-Peak Pos By Trader'!$A27,'Import OffPeak'!$A$3:EL$23,EL$1,FALSE)),0,VLOOKUP('W. VaR &amp; Off-Peak Pos By Trader'!$A27,'Import OffPeak'!$A$3:EL$23,EL$1,FALSE))</f>
        <v>0</v>
      </c>
      <c r="EM18" s="14">
        <f>IF(ISNA(VLOOKUP('W. VaR &amp; Off-Peak Pos By Trader'!$A27,'Import OffPeak'!$A$3:EM$23,EM$1,FALSE)),0,VLOOKUP('W. VaR &amp; Off-Peak Pos By Trader'!$A27,'Import OffPeak'!$A$3:EM$23,EM$1,FALSE))</f>
        <v>0</v>
      </c>
      <c r="EN18" s="14">
        <f>IF(ISNA(VLOOKUP('W. VaR &amp; Off-Peak Pos By Trader'!$A27,'Import OffPeak'!$A$3:EN$23,EN$1,FALSE)),0,VLOOKUP('W. VaR &amp; Off-Peak Pos By Trader'!$A27,'Import OffPeak'!$A$3:EN$23,EN$1,FALSE))</f>
        <v>0</v>
      </c>
      <c r="EO18" s="14">
        <f>IF(ISNA(VLOOKUP('W. VaR &amp; Off-Peak Pos By Trader'!$A27,'Import OffPeak'!$A$3:EO$23,EO$1,FALSE)),0,VLOOKUP('W. VaR &amp; Off-Peak Pos By Trader'!$A27,'Import OffPeak'!$A$3:EO$23,EO$1,FALSE))</f>
        <v>0</v>
      </c>
      <c r="EP18" s="14">
        <f>IF(ISNA(VLOOKUP('W. VaR &amp; Off-Peak Pos By Trader'!$A27,'Import OffPeak'!$A$3:EP$23,EP$1,FALSE)),0,VLOOKUP('W. VaR &amp; Off-Peak Pos By Trader'!$A27,'Import OffPeak'!$A$3:EP$23,EP$1,FALSE))</f>
        <v>0</v>
      </c>
      <c r="EQ18" s="14">
        <f>IF(ISNA(VLOOKUP('W. VaR &amp; Off-Peak Pos By Trader'!$A27,'Import OffPeak'!$A$3:EQ$23,EQ$1,FALSE)),0,VLOOKUP('W. VaR &amp; Off-Peak Pos By Trader'!$A27,'Import OffPeak'!$A$3:EQ$23,EQ$1,FALSE))</f>
        <v>0</v>
      </c>
      <c r="ER18" s="14">
        <f>IF(ISNA(VLOOKUP('W. VaR &amp; Off-Peak Pos By Trader'!$A27,'Import OffPeak'!$A$3:ER$23,ER$1,FALSE)),0,VLOOKUP('W. VaR &amp; Off-Peak Pos By Trader'!$A27,'Import OffPeak'!$A$3:ER$23,ER$1,FALSE))</f>
        <v>0</v>
      </c>
      <c r="ES18" s="14">
        <f>IF(ISNA(VLOOKUP('W. VaR &amp; Off-Peak Pos By Trader'!$A27,'Import OffPeak'!$A$3:ES$23,ES$1,FALSE)),0,VLOOKUP('W. VaR &amp; Off-Peak Pos By Trader'!$A27,'Import OffPeak'!$A$3:ES$23,ES$1,FALSE))</f>
        <v>0</v>
      </c>
      <c r="ET18" s="14">
        <f>IF(ISNA(VLOOKUP('W. VaR &amp; Off-Peak Pos By Trader'!$A27,'Import OffPeak'!$A$3:ET$23,ET$1,FALSE)),0,VLOOKUP('W. VaR &amp; Off-Peak Pos By Trader'!$A27,'Import OffPeak'!$A$3:ET$23,ET$1,FALSE))</f>
        <v>0</v>
      </c>
      <c r="EU18" s="14">
        <f>IF(ISNA(VLOOKUP('W. VaR &amp; Off-Peak Pos By Trader'!$A27,'Import OffPeak'!$A$3:EU$23,EU$1,FALSE)),0,VLOOKUP('W. VaR &amp; Off-Peak Pos By Trader'!$A27,'Import OffPeak'!$A$3:EU$23,EU$1,FALSE))</f>
        <v>0</v>
      </c>
      <c r="EV18" s="14">
        <f>IF(ISNA(VLOOKUP('W. VaR &amp; Off-Peak Pos By Trader'!$A27,'Import OffPeak'!$A$3:EV$23,EV$1,FALSE)),0,VLOOKUP('W. VaR &amp; Off-Peak Pos By Trader'!$A27,'Import OffPeak'!$A$3:EV$23,EV$1,FALSE))</f>
        <v>0</v>
      </c>
      <c r="EW18" s="14">
        <f>IF(ISNA(VLOOKUP('W. VaR &amp; Off-Peak Pos By Trader'!$A27,'Import OffPeak'!$A$3:EW$23,EW$1,FALSE)),0,VLOOKUP('W. VaR &amp; Off-Peak Pos By Trader'!$A27,'Import OffPeak'!$A$3:EW$23,EW$1,FALSE))</f>
        <v>0</v>
      </c>
      <c r="EX18" s="14">
        <f>IF(ISNA(VLOOKUP('W. VaR &amp; Off-Peak Pos By Trader'!$A27,'Import OffPeak'!$A$3:EX$23,EX$1,FALSE)),0,VLOOKUP('W. VaR &amp; Off-Peak Pos By Trader'!$A27,'Import OffPeak'!$A$3:EX$23,EX$1,FALSE))</f>
        <v>0</v>
      </c>
      <c r="EY18" s="14">
        <f>IF(ISNA(VLOOKUP('W. VaR &amp; Off-Peak Pos By Trader'!$A27,'Import OffPeak'!$A$3:EY$23,EY$1,FALSE)),0,VLOOKUP('W. VaR &amp; Off-Peak Pos By Trader'!$A27,'Import OffPeak'!$A$3:EY$23,EY$1,FALSE))</f>
        <v>0</v>
      </c>
      <c r="EZ18" s="14">
        <f>IF(ISNA(VLOOKUP('W. VaR &amp; Off-Peak Pos By Trader'!$A27,'Import OffPeak'!$A$3:EZ$23,EZ$1,FALSE)),0,VLOOKUP('W. VaR &amp; Off-Peak Pos By Trader'!$A27,'Import OffPeak'!$A$3:EZ$23,EZ$1,FALSE))</f>
        <v>0</v>
      </c>
      <c r="FA18" s="14">
        <f>IF(ISNA(VLOOKUP('W. VaR &amp; Off-Peak Pos By Trader'!$A27,'Import OffPeak'!$A$3:FA$23,FA$1,FALSE)),0,VLOOKUP('W. VaR &amp; Off-Peak Pos By Trader'!$A27,'Import OffPeak'!$A$3:FA$23,FA$1,FALSE))</f>
        <v>0</v>
      </c>
      <c r="FB18" s="14">
        <f>IF(ISNA(VLOOKUP('W. VaR &amp; Off-Peak Pos By Trader'!$A27,'Import OffPeak'!$A$3:FB$23,FB$1,FALSE)),0,VLOOKUP('W. VaR &amp; Off-Peak Pos By Trader'!$A27,'Import OffPeak'!$A$3:FB$23,FB$1,FALSE))</f>
        <v>0</v>
      </c>
      <c r="FC18" s="14">
        <f>IF(ISNA(VLOOKUP('W. VaR &amp; Off-Peak Pos By Trader'!$A27,'Import OffPeak'!$A$3:FC$23,FC$1,FALSE)),0,VLOOKUP('W. VaR &amp; Off-Peak Pos By Trader'!$A27,'Import OffPeak'!$A$3:FC$23,FC$1,FALSE))</f>
        <v>0</v>
      </c>
      <c r="FD18" s="14">
        <f>IF(ISNA(VLOOKUP('W. VaR &amp; Off-Peak Pos By Trader'!$A27,'Import OffPeak'!$A$3:FD$23,FD$1,FALSE)),0,VLOOKUP('W. VaR &amp; Off-Peak Pos By Trader'!$A27,'Import OffPeak'!$A$3:FD$23,FD$1,FALSE))</f>
        <v>0</v>
      </c>
      <c r="FE18" s="14">
        <f>IF(ISNA(VLOOKUP('W. VaR &amp; Off-Peak Pos By Trader'!$A27,'Import OffPeak'!$A$3:FE$23,FE$1,FALSE)),0,VLOOKUP('W. VaR &amp; Off-Peak Pos By Trader'!$A27,'Import OffPeak'!$A$3:FE$23,FE$1,FALSE))</f>
        <v>0</v>
      </c>
      <c r="FF18" s="14">
        <f>IF(ISNA(VLOOKUP('W. VaR &amp; Off-Peak Pos By Trader'!$A27,'Import OffPeak'!$A$3:FF$23,FF$1,FALSE)),0,VLOOKUP('W. VaR &amp; Off-Peak Pos By Trader'!$A27,'Import OffPeak'!$A$3:FF$23,FF$1,FALSE))</f>
        <v>0</v>
      </c>
      <c r="FG18" s="14">
        <f>IF(ISNA(VLOOKUP('W. VaR &amp; Off-Peak Pos By Trader'!$A27,'Import OffPeak'!$A$3:FG$23,FG$1,FALSE)),0,VLOOKUP('W. VaR &amp; Off-Peak Pos By Trader'!$A27,'Import OffPeak'!$A$3:FG$23,FG$1,FALSE))</f>
        <v>0</v>
      </c>
      <c r="FH18" s="14">
        <f>IF(ISNA(VLOOKUP('W. VaR &amp; Off-Peak Pos By Trader'!$A27,'Import OffPeak'!$A$3:FH$23,FH$1,FALSE)),0,VLOOKUP('W. VaR &amp; Off-Peak Pos By Trader'!$A27,'Import OffPeak'!$A$3:FH$23,FH$1,FALSE))</f>
        <v>0</v>
      </c>
      <c r="FI18" s="14">
        <f>IF(ISNA(VLOOKUP('W. VaR &amp; Off-Peak Pos By Trader'!$A27,'Import OffPeak'!$A$3:FI$23,FI$1,FALSE)),0,VLOOKUP('W. VaR &amp; Off-Peak Pos By Trader'!$A27,'Import OffPeak'!$A$3:FI$23,FI$1,FALSE))</f>
        <v>0</v>
      </c>
      <c r="FJ18" s="14">
        <f>IF(ISNA(VLOOKUP('W. VaR &amp; Off-Peak Pos By Trader'!$A27,'Import OffPeak'!$A$3:FJ$23,FJ$1,FALSE)),0,VLOOKUP('W. VaR &amp; Off-Peak Pos By Trader'!$A27,'Import OffPeak'!$A$3:FJ$23,FJ$1,FALSE))</f>
        <v>0</v>
      </c>
      <c r="FK18" s="14">
        <f>IF(ISNA(VLOOKUP('W. VaR &amp; Off-Peak Pos By Trader'!$A27,'Import OffPeak'!$A$3:FK$23,FK$1,FALSE)),0,VLOOKUP('W. VaR &amp; Off-Peak Pos By Trader'!$A27,'Import OffPeak'!$A$3:FK$23,FK$1,FALSE))</f>
        <v>0</v>
      </c>
      <c r="FL18" s="14">
        <f>IF(ISNA(VLOOKUP('W. VaR &amp; Off-Peak Pos By Trader'!$A27,'Import OffPeak'!$A$3:FL$23,FL$1,FALSE)),0,VLOOKUP('W. VaR &amp; Off-Peak Pos By Trader'!$A27,'Import OffPeak'!$A$3:FL$23,FL$1,FALSE))</f>
        <v>0</v>
      </c>
      <c r="FM18" s="14">
        <f>IF(ISNA(VLOOKUP('W. VaR &amp; Off-Peak Pos By Trader'!$A27,'Import OffPeak'!$A$3:FM$23,FM$1,FALSE)),0,VLOOKUP('W. VaR &amp; Off-Peak Pos By Trader'!$A27,'Import OffPeak'!$A$3:FM$23,FM$1,FALSE))</f>
        <v>0</v>
      </c>
      <c r="FN18" s="14">
        <f>IF(ISNA(VLOOKUP('W. VaR &amp; Off-Peak Pos By Trader'!$A27,'Import OffPeak'!$A$3:FN$23,FN$1,FALSE)),0,VLOOKUP('W. VaR &amp; Off-Peak Pos By Trader'!$A27,'Import OffPeak'!$A$3:FN$23,FN$1,FALSE))</f>
        <v>0</v>
      </c>
      <c r="FO18" s="14">
        <f>IF(ISNA(VLOOKUP('W. VaR &amp; Off-Peak Pos By Trader'!$A27,'Import OffPeak'!$A$3:FO$23,FO$1,FALSE)),0,VLOOKUP('W. VaR &amp; Off-Peak Pos By Trader'!$A27,'Import OffPeak'!$A$3:FO$23,FO$1,FALSE))</f>
        <v>0</v>
      </c>
      <c r="FP18" s="14">
        <f>IF(ISNA(VLOOKUP('W. VaR &amp; Off-Peak Pos By Trader'!$A27,'Import OffPeak'!$A$3:FP$23,FP$1,FALSE)),0,VLOOKUP('W. VaR &amp; Off-Peak Pos By Trader'!$A27,'Import OffPeak'!$A$3:FP$23,FP$1,FALSE))</f>
        <v>0</v>
      </c>
      <c r="FQ18" s="14">
        <f>IF(ISNA(VLOOKUP('W. VaR &amp; Off-Peak Pos By Trader'!$A27,'Import OffPeak'!$A$3:FQ$23,FQ$1,FALSE)),0,VLOOKUP('W. VaR &amp; Off-Peak Pos By Trader'!$A27,'Import OffPeak'!$A$3:FQ$23,FQ$1,FALSE))</f>
        <v>0</v>
      </c>
      <c r="FR18" s="14">
        <f>IF(ISNA(VLOOKUP('W. VaR &amp; Off-Peak Pos By Trader'!$A27,'Import OffPeak'!$A$3:FR$23,FR$1,FALSE)),0,VLOOKUP('W. VaR &amp; Off-Peak Pos By Trader'!$A27,'Import OffPeak'!$A$3:FR$23,FR$1,FALSE))</f>
        <v>0</v>
      </c>
      <c r="FS18" s="14">
        <f>IF(ISNA(VLOOKUP('W. VaR &amp; Off-Peak Pos By Trader'!$A27,'Import OffPeak'!$A$3:FS$23,FS$1,FALSE)),0,VLOOKUP('W. VaR &amp; Off-Peak Pos By Trader'!$A27,'Import OffPeak'!$A$3:FS$23,FS$1,FALSE))</f>
        <v>0</v>
      </c>
      <c r="FT18" s="14">
        <f>IF(ISNA(VLOOKUP('W. VaR &amp; Off-Peak Pos By Trader'!$A27,'Import OffPeak'!$A$3:FT$23,FT$1,FALSE)),0,VLOOKUP('W. VaR &amp; Off-Peak Pos By Trader'!$A27,'Import OffPeak'!$A$3:FT$23,FT$1,FALSE))</f>
        <v>0</v>
      </c>
      <c r="FU18" s="14">
        <f>IF(ISNA(VLOOKUP('W. VaR &amp; Off-Peak Pos By Trader'!$A27,'Import OffPeak'!$A$3:FU$23,FU$1,FALSE)),0,VLOOKUP('W. VaR &amp; Off-Peak Pos By Trader'!$A27,'Import OffPeak'!$A$3:FU$23,FU$1,FALSE))</f>
        <v>0</v>
      </c>
      <c r="FV18">
        <f>IF(ISNA(VLOOKUP('W. VaR &amp; Off-Peak Pos By Trader'!$A27,'Import OffPeak'!$A$3:FV$23,FV$1,FALSE)),0,VLOOKUP('W. VaR &amp; Off-Peak Pos By Trader'!$A27,'Import OffPeak'!$A$3:FV$23,FV$1,FALSE))</f>
        <v>0</v>
      </c>
      <c r="FW18">
        <f>IF(ISNA(VLOOKUP('W. VaR &amp; Off-Peak Pos By Trader'!$A27,'Import OffPeak'!$A$3:FW$23,FW$1,FALSE)),0,VLOOKUP('W. VaR &amp; Off-Peak Pos By Trader'!$A27,'Import OffPeak'!$A$3:FW$23,FW$1,FALSE))</f>
        <v>0</v>
      </c>
      <c r="FX18">
        <f>IF(ISNA(VLOOKUP('W. VaR &amp; Off-Peak Pos By Trader'!$A27,'Import OffPeak'!$A$3:FX$23,FX$1,FALSE)),0,VLOOKUP('W. VaR &amp; Off-Peak Pos By Trader'!$A27,'Import OffPeak'!$A$3:FX$23,FX$1,FALSE))</f>
        <v>0</v>
      </c>
      <c r="FY18">
        <f>IF(ISNA(VLOOKUP('W. VaR &amp; Off-Peak Pos By Trader'!$A27,'Import OffPeak'!$A$3:FY$23,FY$1,FALSE)),0,VLOOKUP('W. VaR &amp; Off-Peak Pos By Trader'!$A27,'Import OffPeak'!$A$3:FY$23,FY$1,FALSE))</f>
        <v>0</v>
      </c>
      <c r="FZ18">
        <f>IF(ISNA(VLOOKUP('W. VaR &amp; Off-Peak Pos By Trader'!$A27,'Import OffPeak'!$A$3:FZ$23,FZ$1,FALSE)),0,VLOOKUP('W. VaR &amp; Off-Peak Pos By Trader'!$A27,'Import OffPeak'!$A$3:FZ$23,FZ$1,FALSE))</f>
        <v>0</v>
      </c>
      <c r="GA18">
        <f>IF(ISNA(VLOOKUP('W. VaR &amp; Off-Peak Pos By Trader'!$A27,'Import OffPeak'!$A$3:GA$23,GA$1,FALSE)),0,VLOOKUP('W. VaR &amp; Off-Peak Pos By Trader'!$A27,'Import OffPeak'!$A$3:GA$23,GA$1,FALSE))</f>
        <v>0</v>
      </c>
      <c r="GB18">
        <f>IF(ISNA(VLOOKUP('W. VaR &amp; Off-Peak Pos By Trader'!$A27,'Import OffPeak'!$A$3:GB$23,GB$1,FALSE)),0,VLOOKUP('W. VaR &amp; Off-Peak Pos By Trader'!$A27,'Import OffPeak'!$A$3:GB$23,GB$1,FALSE))</f>
        <v>0</v>
      </c>
      <c r="GC18">
        <f>IF(ISNA(VLOOKUP('W. VaR &amp; Off-Peak Pos By Trader'!$A27,'Import OffPeak'!$A$3:GC$23,GC$1,FALSE)),0,VLOOKUP('W. VaR &amp; Off-Peak Pos By Trader'!$A27,'Import OffPeak'!$A$3:GC$23,GC$1,FALSE))</f>
        <v>0</v>
      </c>
      <c r="GD18">
        <f>IF(ISNA(VLOOKUP('W. VaR &amp; Off-Peak Pos By Trader'!$A27,'Import OffPeak'!$A$3:GD$23,GD$1,FALSE)),0,VLOOKUP('W. VaR &amp; Off-Peak Pos By Trader'!$A27,'Import OffPeak'!$A$3:GD$23,GD$1,FALSE))</f>
        <v>0</v>
      </c>
      <c r="GE18">
        <f>IF(ISNA(VLOOKUP('W. VaR &amp; Off-Peak Pos By Trader'!$A27,'Import OffPeak'!$A$3:GE$23,GE$1,FALSE)),0,VLOOKUP('W. VaR &amp; Off-Peak Pos By Trader'!$A27,'Import OffPeak'!$A$3:GE$23,GE$1,FALSE))</f>
        <v>0</v>
      </c>
      <c r="GF18">
        <f>IF(ISNA(VLOOKUP('W. VaR &amp; Off-Peak Pos By Trader'!$A27,'Import OffPeak'!$A$3:GF$23,GF$1,FALSE)),0,VLOOKUP('W. VaR &amp; Off-Peak Pos By Trader'!$A27,'Import OffPeak'!$A$3:GF$23,GF$1,FALSE))</f>
        <v>0</v>
      </c>
      <c r="GG18">
        <f>IF(ISNA(VLOOKUP('W. VaR &amp; Off-Peak Pos By Trader'!$A27,'Import OffPeak'!$A$3:GG$23,GG$1,FALSE)),0,VLOOKUP('W. VaR &amp; Off-Peak Pos By Trader'!$A27,'Import OffPeak'!$A$3:GG$23,GG$1,FALSE))</f>
        <v>0</v>
      </c>
      <c r="GH18">
        <f>IF(ISNA(VLOOKUP('W. VaR &amp; Off-Peak Pos By Trader'!$A27,'Import OffPeak'!$A$3:GH$23,GH$1,FALSE)),0,VLOOKUP('W. VaR &amp; Off-Peak Pos By Trader'!$A27,'Import OffPeak'!$A$3:GH$23,GH$1,FALSE))</f>
        <v>0</v>
      </c>
      <c r="GI18">
        <f>IF(ISNA(VLOOKUP('W. VaR &amp; Off-Peak Pos By Trader'!$A27,'Import OffPeak'!$A$3:GI$23,GI$1,FALSE)),0,VLOOKUP('W. VaR &amp; Off-Peak Pos By Trader'!$A27,'Import OffPeak'!$A$3:GI$23,GI$1,FALSE))</f>
        <v>0</v>
      </c>
      <c r="GJ18">
        <f>IF(ISNA(VLOOKUP('W. VaR &amp; Off-Peak Pos By Trader'!$A27,'Import OffPeak'!$A$3:GJ$23,GJ$1,FALSE)),0,VLOOKUP('W. VaR &amp; Off-Peak Pos By Trader'!$A27,'Import OffPeak'!$A$3:GJ$23,GJ$1,FALSE))</f>
        <v>0</v>
      </c>
      <c r="GK18">
        <f>IF(ISNA(VLOOKUP('W. VaR &amp; Off-Peak Pos By Trader'!$A27,'Import OffPeak'!$A$3:GK$23,GK$1,FALSE)),0,VLOOKUP('W. VaR &amp; Off-Peak Pos By Trader'!$A27,'Import OffPeak'!$A$3:GK$23,GK$1,FALSE))</f>
        <v>0</v>
      </c>
      <c r="GL18">
        <f>IF(ISNA(VLOOKUP('W. VaR &amp; Off-Peak Pos By Trader'!$A27,'Import OffPeak'!$A$3:GL$23,GL$1,FALSE)),0,VLOOKUP('W. VaR &amp; Off-Peak Pos By Trader'!$A27,'Import OffPeak'!$A$3:GL$23,GL$1,FALSE))</f>
        <v>0</v>
      </c>
      <c r="GM18">
        <f>IF(ISNA(VLOOKUP('W. VaR &amp; Off-Peak Pos By Trader'!$A27,'Import OffPeak'!$A$3:GM$23,GM$1,FALSE)),0,VLOOKUP('W. VaR &amp; Off-Peak Pos By Trader'!$A27,'Import OffPeak'!$A$3:GM$23,GM$1,FALSE))</f>
        <v>0</v>
      </c>
      <c r="GN18">
        <f>IF(ISNA(VLOOKUP('W. VaR &amp; Off-Peak Pos By Trader'!$A27,'Import OffPeak'!$A$3:GN$23,GN$1,FALSE)),0,VLOOKUP('W. VaR &amp; Off-Peak Pos By Trader'!$A27,'Import OffPeak'!$A$3:GN$23,GN$1,FALSE))</f>
        <v>0</v>
      </c>
      <c r="GO18">
        <f>IF(ISNA(VLOOKUP('W. VaR &amp; Off-Peak Pos By Trader'!$A27,'Import OffPeak'!$A$3:GO$23,GO$1,FALSE)),0,VLOOKUP('W. VaR &amp; Off-Peak Pos By Trader'!$A27,'Import OffPeak'!$A$3:GO$23,GO$1,FALSE))</f>
        <v>0</v>
      </c>
      <c r="GP18">
        <f>IF(ISNA(VLOOKUP('W. VaR &amp; Off-Peak Pos By Trader'!$A27,'Import OffPeak'!$A$3:GP$23,GP$1,FALSE)),0,VLOOKUP('W. VaR &amp; Off-Peak Pos By Trader'!$A27,'Import OffPeak'!$A$3:GP$23,GP$1,FALSE))</f>
        <v>0</v>
      </c>
      <c r="GQ18">
        <f>IF(ISNA(VLOOKUP('W. VaR &amp; Off-Peak Pos By Trader'!$A27,'Import OffPeak'!$A$3:GQ$23,GQ$1,FALSE)),0,VLOOKUP('W. VaR &amp; Off-Peak Pos By Trader'!$A27,'Import OffPeak'!$A$3:GQ$23,GQ$1,FALSE))</f>
        <v>0</v>
      </c>
      <c r="GR18">
        <f>IF(ISNA(VLOOKUP('W. VaR &amp; Off-Peak Pos By Trader'!$A27,'Import OffPeak'!$A$3:GR$23,GR$1,FALSE)),0,VLOOKUP('W. VaR &amp; Off-Peak Pos By Trader'!$A27,'Import OffPeak'!$A$3:GR$23,GR$1,FALSE))</f>
        <v>0</v>
      </c>
      <c r="GS18">
        <f>IF(ISNA(VLOOKUP('W. VaR &amp; Off-Peak Pos By Trader'!$A27,'Import OffPeak'!$A$3:GS$23,GS$1,FALSE)),0,VLOOKUP('W. VaR &amp; Off-Peak Pos By Trader'!$A27,'Import OffPeak'!$A$3:GS$23,GS$1,FALSE))</f>
        <v>0</v>
      </c>
      <c r="GT18">
        <f>IF(ISNA(VLOOKUP('W. VaR &amp; Off-Peak Pos By Trader'!$A27,'Import OffPeak'!$A$3:GT$23,GT$1,FALSE)),0,VLOOKUP('W. VaR &amp; Off-Peak Pos By Trader'!$A27,'Import OffPeak'!$A$3:GT$23,GT$1,FALSE))</f>
        <v>0</v>
      </c>
      <c r="GU18">
        <f>IF(ISNA(VLOOKUP('W. VaR &amp; Off-Peak Pos By Trader'!$A27,'Import OffPeak'!$A$3:GU$23,GU$1,FALSE)),0,VLOOKUP('W. VaR &amp; Off-Peak Pos By Trader'!$A27,'Import OffPeak'!$A$3:GU$23,GU$1,FALSE))</f>
        <v>0</v>
      </c>
      <c r="GV18">
        <f>IF(ISNA(VLOOKUP('W. VaR &amp; Off-Peak Pos By Trader'!$A27,'Import OffPeak'!$A$3:GV$23,GV$1,FALSE)),0,VLOOKUP('W. VaR &amp; Off-Peak Pos By Trader'!$A27,'Import OffPeak'!$A$3:GV$23,GV$1,FALSE))</f>
        <v>0</v>
      </c>
      <c r="GW18">
        <f>IF(ISNA(VLOOKUP('W. VaR &amp; Off-Peak Pos By Trader'!$A27,'Import OffPeak'!$A$3:GW$23,GW$1,FALSE)),0,VLOOKUP('W. VaR &amp; Off-Peak Pos By Trader'!$A27,'Import OffPeak'!$A$3:GW$23,GW$1,FALSE))</f>
        <v>0</v>
      </c>
      <c r="GX18">
        <f>IF(ISNA(VLOOKUP('W. VaR &amp; Off-Peak Pos By Trader'!$A27,'Import OffPeak'!$A$3:GX$23,GX$1,FALSE)),0,VLOOKUP('W. VaR &amp; Off-Peak Pos By Trader'!$A27,'Import OffPeak'!$A$3:GX$23,GX$1,FALSE))</f>
        <v>0</v>
      </c>
      <c r="GY18">
        <f>IF(ISNA(VLOOKUP('W. VaR &amp; Off-Peak Pos By Trader'!$A27,'Import OffPeak'!$A$3:GY$23,GY$1,FALSE)),0,VLOOKUP('W. VaR &amp; Off-Peak Pos By Trader'!$A27,'Import OffPeak'!$A$3:GY$23,GY$1,FALSE))</f>
        <v>0</v>
      </c>
      <c r="GZ18">
        <f>IF(ISNA(VLOOKUP('W. VaR &amp; Off-Peak Pos By Trader'!$A27,'Import OffPeak'!$A$3:GZ$23,GZ$1,FALSE)),0,VLOOKUP('W. VaR &amp; Off-Peak Pos By Trader'!$A27,'Import OffPeak'!$A$3:GZ$23,GZ$1,FALSE))</f>
        <v>0</v>
      </c>
      <c r="HA18">
        <f>IF(ISNA(VLOOKUP('W. VaR &amp; Off-Peak Pos By Trader'!$A27,'Import OffPeak'!$A$3:HA$23,HA$1,FALSE)),0,VLOOKUP('W. VaR &amp; Off-Peak Pos By Trader'!$A27,'Import OffPeak'!$A$3:HA$23,HA$1,FALSE))</f>
        <v>0</v>
      </c>
      <c r="HB18">
        <f>IF(ISNA(VLOOKUP('W. VaR &amp; Off-Peak Pos By Trader'!$A27,'Import OffPeak'!$A$3:HB$23,HB$1,FALSE)),0,VLOOKUP('W. VaR &amp; Off-Peak Pos By Trader'!$A27,'Import OffPeak'!$A$3:HB$23,HB$1,FALSE))</f>
        <v>0</v>
      </c>
      <c r="HC18">
        <f>IF(ISNA(VLOOKUP('W. VaR &amp; Off-Peak Pos By Trader'!$A27,'Import OffPeak'!$A$3:HC$23,HC$1,FALSE)),0,VLOOKUP('W. VaR &amp; Off-Peak Pos By Trader'!$A27,'Import OffPeak'!$A$3:HC$23,HC$1,FALSE))</f>
        <v>0</v>
      </c>
      <c r="HD18">
        <f>IF(ISNA(VLOOKUP('W. VaR &amp; Off-Peak Pos By Trader'!$A27,'Import OffPeak'!$A$3:HD$23,HD$1,FALSE)),0,VLOOKUP('W. VaR &amp; Off-Peak Pos By Trader'!$A27,'Import OffPeak'!$A$3:HD$23,HD$1,FALSE))</f>
        <v>0</v>
      </c>
      <c r="HE18">
        <f>IF(ISNA(VLOOKUP('W. VaR &amp; Off-Peak Pos By Trader'!$A27,'Import OffPeak'!$A$3:HE$23,HE$1,FALSE)),0,VLOOKUP('W. VaR &amp; Off-Peak Pos By Trader'!$A27,'Import OffPeak'!$A$3:HE$23,HE$1,FALSE))</f>
        <v>0</v>
      </c>
      <c r="HF18">
        <f>IF(ISNA(VLOOKUP('W. VaR &amp; Off-Peak Pos By Trader'!$A27,'Import OffPeak'!$A$3:HF$23,HF$1,FALSE)),0,VLOOKUP('W. VaR &amp; Off-Peak Pos By Trader'!$A27,'Import OffPeak'!$A$3:HF$23,HF$1,FALSE))</f>
        <v>0</v>
      </c>
      <c r="HG18">
        <f>IF(ISNA(VLOOKUP('W. VaR &amp; Off-Peak Pos By Trader'!$A27,'Import OffPeak'!$A$3:HG$23,HG$1,FALSE)),0,VLOOKUP('W. VaR &amp; Off-Peak Pos By Trader'!$A27,'Import OffPeak'!$A$3:HG$23,HG$1,FALSE))</f>
        <v>0</v>
      </c>
      <c r="HH18">
        <f>IF(ISNA(VLOOKUP('W. VaR &amp; Off-Peak Pos By Trader'!$A27,'Import OffPeak'!$A$3:HH$23,HH$1,FALSE)),0,VLOOKUP('W. VaR &amp; Off-Peak Pos By Trader'!$A27,'Import OffPeak'!$A$3:HH$23,HH$1,FALSE))</f>
        <v>0</v>
      </c>
      <c r="HI18">
        <f>IF(ISNA(VLOOKUP('W. VaR &amp; Off-Peak Pos By Trader'!$A27,'Import OffPeak'!$A$3:HI$23,HI$1,FALSE)),0,VLOOKUP('W. VaR &amp; Off-Peak Pos By Trader'!$A27,'Import OffPeak'!$A$3:HI$23,HI$1,FALSE))</f>
        <v>0</v>
      </c>
      <c r="HJ18">
        <f>IF(ISNA(VLOOKUP('W. VaR &amp; Off-Peak Pos By Trader'!$A27,'Import OffPeak'!$A$3:HJ$23,HJ$1,FALSE)),0,VLOOKUP('W. VaR &amp; Off-Peak Pos By Trader'!$A27,'Import OffPeak'!$A$3:HJ$23,HJ$1,FALSE))</f>
        <v>0</v>
      </c>
      <c r="HK18">
        <f>IF(ISNA(VLOOKUP('W. VaR &amp; Off-Peak Pos By Trader'!$A27,'Import OffPeak'!$A$3:HK$23,HK$1,FALSE)),0,VLOOKUP('W. VaR &amp; Off-Peak Pos By Trader'!$A27,'Import OffPeak'!$A$3:HK$23,HK$1,FALSE))</f>
        <v>0</v>
      </c>
      <c r="HL18">
        <f>IF(ISNA(VLOOKUP('W. VaR &amp; Off-Peak Pos By Trader'!$A27,'Import OffPeak'!$A$3:HL$23,HL$1,FALSE)),0,VLOOKUP('W. VaR &amp; Off-Peak Pos By Trader'!$A27,'Import OffPeak'!$A$3:HL$23,HL$1,FALSE))</f>
        <v>0</v>
      </c>
      <c r="HM18">
        <f>IF(ISNA(VLOOKUP('W. VaR &amp; Off-Peak Pos By Trader'!$A27,'Import OffPeak'!$A$3:HM$23,HM$1,FALSE)),0,VLOOKUP('W. VaR &amp; Off-Peak Pos By Trader'!$A27,'Import OffPeak'!$A$3:HM$23,HM$1,FALSE))</f>
        <v>0</v>
      </c>
      <c r="HN18">
        <f>IF(ISNA(VLOOKUP('W. VaR &amp; Off-Peak Pos By Trader'!$A27,'Import OffPeak'!$A$3:HN$23,HN$1,FALSE)),0,VLOOKUP('W. VaR &amp; Off-Peak Pos By Trader'!$A27,'Import OffPeak'!$A$3:HN$23,HN$1,FALSE))</f>
        <v>0</v>
      </c>
      <c r="HO18">
        <f>IF(ISNA(VLOOKUP('W. VaR &amp; Off-Peak Pos By Trader'!$A27,'Import OffPeak'!$A$3:HO$23,HO$1,FALSE)),0,VLOOKUP('W. VaR &amp; Off-Peak Pos By Trader'!$A27,'Import OffPeak'!$A$3:HO$23,HO$1,FALSE))</f>
        <v>0</v>
      </c>
      <c r="HP18">
        <f>IF(ISNA(VLOOKUP('W. VaR &amp; Off-Peak Pos By Trader'!$A27,'Import OffPeak'!$A$3:HP$23,HP$1,FALSE)),0,VLOOKUP('W. VaR &amp; Off-Peak Pos By Trader'!$A27,'Import OffPeak'!$A$3:HP$23,HP$1,FALSE))</f>
        <v>0</v>
      </c>
      <c r="HQ18">
        <f>IF(ISNA(VLOOKUP('W. VaR &amp; Off-Peak Pos By Trader'!$A27,'Import OffPeak'!$A$3:HQ$23,HQ$1,FALSE)),0,VLOOKUP('W. VaR &amp; Off-Peak Pos By Trader'!$A27,'Import OffPeak'!$A$3:HQ$23,HQ$1,FALSE))</f>
        <v>0</v>
      </c>
      <c r="HR18">
        <f>IF(ISNA(VLOOKUP('W. VaR &amp; Off-Peak Pos By Trader'!$A27,'Import OffPeak'!$A$3:HR$23,HR$1,FALSE)),0,VLOOKUP('W. VaR &amp; Off-Peak Pos By Trader'!$A27,'Import OffPeak'!$A$3:HR$23,HR$1,FALSE))</f>
        <v>0</v>
      </c>
      <c r="HS18">
        <f>IF(ISNA(VLOOKUP('W. VaR &amp; Off-Peak Pos By Trader'!$A27,'Import OffPeak'!$A$3:HS$23,HS$1,FALSE)),0,VLOOKUP('W. VaR &amp; Off-Peak Pos By Trader'!$A27,'Import OffPeak'!$A$3:HS$23,HS$1,FALSE))</f>
        <v>0</v>
      </c>
      <c r="HT18">
        <f>IF(ISNA(VLOOKUP('W. VaR &amp; Off-Peak Pos By Trader'!$A27,'Import OffPeak'!$A$3:HT$23,HT$1,FALSE)),0,VLOOKUP('W. VaR &amp; Off-Peak Pos By Trader'!$A27,'Import OffPeak'!$A$3:HT$23,HT$1,FALSE))</f>
        <v>0</v>
      </c>
      <c r="HU18">
        <f>IF(ISNA(VLOOKUP('W. VaR &amp; Off-Peak Pos By Trader'!$A27,'Import OffPeak'!$A$3:HU$23,HU$1,FALSE)),0,VLOOKUP('W. VaR &amp; Off-Peak Pos By Trader'!$A27,'Import OffPeak'!$A$3:HU$23,HU$1,FALSE))</f>
        <v>0</v>
      </c>
      <c r="HV18">
        <f>IF(ISNA(VLOOKUP('W. VaR &amp; Off-Peak Pos By Trader'!$A27,'Import OffPeak'!$A$3:HV$23,HV$1,FALSE)),0,VLOOKUP('W. VaR &amp; Off-Peak Pos By Trader'!$A27,'Import OffPeak'!$A$3:HV$23,HV$1,FALSE))</f>
        <v>0</v>
      </c>
      <c r="HW18">
        <f>IF(ISNA(VLOOKUP('W. VaR &amp; Off-Peak Pos By Trader'!$A27,'Import OffPeak'!$A$3:HW$23,HW$1,FALSE)),0,VLOOKUP('W. VaR &amp; Off-Peak Pos By Trader'!$A27,'Import OffPeak'!$A$3:HW$23,HW$1,FALSE))</f>
        <v>0</v>
      </c>
      <c r="HX18">
        <f>IF(ISNA(VLOOKUP('W. VaR &amp; Off-Peak Pos By Trader'!$A27,'Import OffPeak'!$A$3:HX$23,HX$1,FALSE)),0,VLOOKUP('W. VaR &amp; Off-Peak Pos By Trader'!$A27,'Import OffPeak'!$A$3:HX$23,HX$1,FALSE))</f>
        <v>0</v>
      </c>
      <c r="HY18">
        <f>IF(ISNA(VLOOKUP('W. VaR &amp; Off-Peak Pos By Trader'!$A27,'Import OffPeak'!$A$3:HY$23,HY$1,FALSE)),0,VLOOKUP('W. VaR &amp; Off-Peak Pos By Trader'!$A27,'Import OffPeak'!$A$3:HY$23,HY$1,FALSE))</f>
        <v>0</v>
      </c>
      <c r="HZ18">
        <f>IF(ISNA(VLOOKUP('W. VaR &amp; Off-Peak Pos By Trader'!$A27,'Import OffPeak'!$A$3:HZ$23,HZ$1,FALSE)),0,VLOOKUP('W. VaR &amp; Off-Peak Pos By Trader'!$A27,'Import OffPeak'!$A$3:HZ$23,HZ$1,FALSE))</f>
        <v>0</v>
      </c>
      <c r="IA18">
        <f>IF(ISNA(VLOOKUP('W. VaR &amp; Off-Peak Pos By Trader'!$A27,'Import OffPeak'!$A$3:IA$23,IA$1,FALSE)),0,VLOOKUP('W. VaR &amp; Off-Peak Pos By Trader'!$A27,'Import OffPeak'!$A$3:IA$23,IA$1,FALSE))</f>
        <v>0</v>
      </c>
      <c r="IB18">
        <f>IF(ISNA(VLOOKUP('W. VaR &amp; Off-Peak Pos By Trader'!$A27,'Import OffPeak'!$A$3:IB$23,IB$1,FALSE)),0,VLOOKUP('W. VaR &amp; Off-Peak Pos By Trader'!$A27,'Import OffPeak'!$A$3:IB$23,IB$1,FALSE))</f>
        <v>0</v>
      </c>
      <c r="IC18">
        <f>IF(ISNA(VLOOKUP('W. VaR &amp; Off-Peak Pos By Trader'!$A27,'Import OffPeak'!$A$3:IC$23,IC$1,FALSE)),0,VLOOKUP('W. VaR &amp; Off-Peak Pos By Trader'!$A27,'Import OffPeak'!$A$3:IC$23,IC$1,FALSE))</f>
        <v>0</v>
      </c>
    </row>
    <row r="19" spans="1:237" ht="18" thickBot="1">
      <c r="A19" s="21" t="s">
        <v>50</v>
      </c>
      <c r="B19" s="15">
        <f t="shared" ref="B19:BM19" si="32">SUM(B11:B18)</f>
        <v>0</v>
      </c>
      <c r="C19" s="15">
        <f t="shared" si="32"/>
        <v>0</v>
      </c>
      <c r="D19" s="15">
        <f t="shared" si="32"/>
        <v>0</v>
      </c>
      <c r="E19" s="15">
        <f t="shared" si="32"/>
        <v>0</v>
      </c>
      <c r="F19" s="15">
        <f t="shared" si="32"/>
        <v>0</v>
      </c>
      <c r="G19" s="15">
        <f t="shared" si="32"/>
        <v>0</v>
      </c>
      <c r="H19" s="15">
        <f t="shared" si="32"/>
        <v>0</v>
      </c>
      <c r="I19" s="15">
        <f t="shared" si="32"/>
        <v>0</v>
      </c>
      <c r="J19" s="15">
        <f t="shared" si="32"/>
        <v>0</v>
      </c>
      <c r="K19" s="15">
        <f t="shared" si="32"/>
        <v>0</v>
      </c>
      <c r="L19" s="15">
        <f t="shared" si="32"/>
        <v>0</v>
      </c>
      <c r="M19" s="15">
        <f t="shared" si="32"/>
        <v>0</v>
      </c>
      <c r="N19" s="15">
        <f t="shared" si="32"/>
        <v>0</v>
      </c>
      <c r="O19" s="15">
        <f t="shared" si="32"/>
        <v>0</v>
      </c>
      <c r="P19" s="15">
        <f t="shared" si="32"/>
        <v>0</v>
      </c>
      <c r="Q19" s="15">
        <f t="shared" si="32"/>
        <v>0</v>
      </c>
      <c r="R19" s="15">
        <f t="shared" si="32"/>
        <v>0</v>
      </c>
      <c r="S19" s="15">
        <f t="shared" si="32"/>
        <v>0</v>
      </c>
      <c r="T19" s="15">
        <f t="shared" si="32"/>
        <v>0</v>
      </c>
      <c r="U19" s="15">
        <f t="shared" si="32"/>
        <v>0</v>
      </c>
      <c r="V19" s="15">
        <f t="shared" si="32"/>
        <v>0</v>
      </c>
      <c r="W19" s="15">
        <f t="shared" si="32"/>
        <v>0</v>
      </c>
      <c r="X19" s="15">
        <f t="shared" si="32"/>
        <v>0</v>
      </c>
      <c r="Y19" s="15">
        <f t="shared" si="32"/>
        <v>0</v>
      </c>
      <c r="Z19" s="15">
        <f t="shared" si="32"/>
        <v>0</v>
      </c>
      <c r="AA19" s="15">
        <f t="shared" si="32"/>
        <v>0</v>
      </c>
      <c r="AB19" s="15">
        <f t="shared" si="32"/>
        <v>0</v>
      </c>
      <c r="AC19" s="15">
        <f t="shared" si="32"/>
        <v>0</v>
      </c>
      <c r="AD19" s="15">
        <f t="shared" si="32"/>
        <v>0</v>
      </c>
      <c r="AE19" s="15">
        <f t="shared" si="32"/>
        <v>0</v>
      </c>
      <c r="AF19" s="15">
        <f t="shared" si="32"/>
        <v>0</v>
      </c>
      <c r="AG19" s="15">
        <f t="shared" si="32"/>
        <v>0</v>
      </c>
      <c r="AH19" s="15">
        <f t="shared" si="32"/>
        <v>0</v>
      </c>
      <c r="AI19" s="15">
        <f t="shared" si="32"/>
        <v>0</v>
      </c>
      <c r="AJ19" s="15">
        <f t="shared" si="32"/>
        <v>0</v>
      </c>
      <c r="AK19" s="15">
        <f t="shared" si="32"/>
        <v>0</v>
      </c>
      <c r="AL19" s="15">
        <f t="shared" si="32"/>
        <v>0</v>
      </c>
      <c r="AM19" s="15">
        <f t="shared" si="32"/>
        <v>0</v>
      </c>
      <c r="AN19" s="15">
        <f t="shared" si="32"/>
        <v>0</v>
      </c>
      <c r="AO19" s="15">
        <f t="shared" si="32"/>
        <v>0</v>
      </c>
      <c r="AP19" s="15">
        <f t="shared" si="32"/>
        <v>0</v>
      </c>
      <c r="AQ19" s="15">
        <f t="shared" si="32"/>
        <v>0</v>
      </c>
      <c r="AR19" s="15">
        <f t="shared" si="32"/>
        <v>0</v>
      </c>
      <c r="AS19" s="15">
        <f t="shared" si="32"/>
        <v>0</v>
      </c>
      <c r="AT19" s="15">
        <f t="shared" si="32"/>
        <v>0</v>
      </c>
      <c r="AU19" s="15">
        <f t="shared" si="32"/>
        <v>0</v>
      </c>
      <c r="AV19" s="15">
        <f t="shared" si="32"/>
        <v>0</v>
      </c>
      <c r="AW19" s="15">
        <f t="shared" si="32"/>
        <v>0</v>
      </c>
      <c r="AX19" s="15">
        <f t="shared" si="32"/>
        <v>0</v>
      </c>
      <c r="AY19" s="15">
        <f t="shared" si="32"/>
        <v>0</v>
      </c>
      <c r="AZ19" s="15">
        <f t="shared" si="32"/>
        <v>0</v>
      </c>
      <c r="BA19" s="15">
        <f t="shared" si="32"/>
        <v>0</v>
      </c>
      <c r="BB19" s="15">
        <f t="shared" si="32"/>
        <v>0</v>
      </c>
      <c r="BC19" s="15">
        <f t="shared" si="32"/>
        <v>0</v>
      </c>
      <c r="BD19" s="15">
        <f t="shared" si="32"/>
        <v>0</v>
      </c>
      <c r="BE19" s="15">
        <f t="shared" si="32"/>
        <v>0</v>
      </c>
      <c r="BF19" s="15">
        <f t="shared" si="32"/>
        <v>0</v>
      </c>
      <c r="BG19" s="15">
        <f t="shared" si="32"/>
        <v>0</v>
      </c>
      <c r="BH19" s="15">
        <f t="shared" si="32"/>
        <v>0</v>
      </c>
      <c r="BI19" s="15">
        <f t="shared" si="32"/>
        <v>0</v>
      </c>
      <c r="BJ19" s="15">
        <f t="shared" si="32"/>
        <v>0</v>
      </c>
      <c r="BK19" s="15">
        <f t="shared" si="32"/>
        <v>0</v>
      </c>
      <c r="BL19" s="15">
        <f t="shared" si="32"/>
        <v>0</v>
      </c>
      <c r="BM19" s="15">
        <f t="shared" si="32"/>
        <v>0</v>
      </c>
      <c r="BN19" s="15">
        <f t="shared" ref="BN19:DY19" si="33">SUM(BN11:BN18)</f>
        <v>0</v>
      </c>
      <c r="BO19" s="15">
        <f t="shared" si="33"/>
        <v>0</v>
      </c>
      <c r="BP19" s="15">
        <f t="shared" si="33"/>
        <v>0</v>
      </c>
      <c r="BQ19" s="15">
        <f t="shared" si="33"/>
        <v>0</v>
      </c>
      <c r="BR19" s="15">
        <f t="shared" si="33"/>
        <v>0</v>
      </c>
      <c r="BS19" s="15">
        <f t="shared" si="33"/>
        <v>0</v>
      </c>
      <c r="BT19" s="15">
        <f t="shared" si="33"/>
        <v>0</v>
      </c>
      <c r="BU19" s="15">
        <f t="shared" si="33"/>
        <v>0</v>
      </c>
      <c r="BV19" s="15">
        <f t="shared" si="33"/>
        <v>0</v>
      </c>
      <c r="BW19" s="15">
        <f t="shared" si="33"/>
        <v>0</v>
      </c>
      <c r="BX19" s="15">
        <f t="shared" si="33"/>
        <v>0</v>
      </c>
      <c r="BY19" s="15">
        <f t="shared" si="33"/>
        <v>0</v>
      </c>
      <c r="BZ19" s="15">
        <f t="shared" si="33"/>
        <v>0</v>
      </c>
      <c r="CA19" s="15">
        <f t="shared" si="33"/>
        <v>0</v>
      </c>
      <c r="CB19" s="15">
        <f t="shared" si="33"/>
        <v>0</v>
      </c>
      <c r="CC19" s="15">
        <f t="shared" si="33"/>
        <v>0</v>
      </c>
      <c r="CD19" s="15">
        <f t="shared" si="33"/>
        <v>0</v>
      </c>
      <c r="CE19" s="15">
        <f t="shared" si="33"/>
        <v>0</v>
      </c>
      <c r="CF19" s="15">
        <f t="shared" si="33"/>
        <v>0</v>
      </c>
      <c r="CG19" s="15">
        <f t="shared" si="33"/>
        <v>0</v>
      </c>
      <c r="CH19" s="15">
        <f t="shared" si="33"/>
        <v>0</v>
      </c>
      <c r="CI19" s="15">
        <f t="shared" si="33"/>
        <v>0</v>
      </c>
      <c r="CJ19" s="15">
        <f t="shared" si="33"/>
        <v>0</v>
      </c>
      <c r="CK19" s="15">
        <f t="shared" si="33"/>
        <v>0</v>
      </c>
      <c r="CL19" s="15">
        <f t="shared" si="33"/>
        <v>0</v>
      </c>
      <c r="CM19" s="15">
        <f t="shared" si="33"/>
        <v>0</v>
      </c>
      <c r="CN19" s="15">
        <f t="shared" si="33"/>
        <v>0</v>
      </c>
      <c r="CO19" s="15">
        <f t="shared" si="33"/>
        <v>0</v>
      </c>
      <c r="CP19" s="15">
        <f t="shared" si="33"/>
        <v>0</v>
      </c>
      <c r="CQ19" s="15">
        <f t="shared" si="33"/>
        <v>0</v>
      </c>
      <c r="CR19" s="15">
        <f t="shared" si="33"/>
        <v>0</v>
      </c>
      <c r="CS19" s="15">
        <f t="shared" si="33"/>
        <v>0</v>
      </c>
      <c r="CT19" s="15">
        <f t="shared" si="33"/>
        <v>0</v>
      </c>
      <c r="CU19" s="15">
        <f t="shared" si="33"/>
        <v>0</v>
      </c>
      <c r="CV19" s="15">
        <f t="shared" si="33"/>
        <v>0</v>
      </c>
      <c r="CW19" s="15">
        <f t="shared" si="33"/>
        <v>0</v>
      </c>
      <c r="CX19" s="15">
        <f t="shared" si="33"/>
        <v>0</v>
      </c>
      <c r="CY19" s="15">
        <f t="shared" si="33"/>
        <v>0</v>
      </c>
      <c r="CZ19" s="15">
        <f t="shared" si="33"/>
        <v>0</v>
      </c>
      <c r="DA19" s="15">
        <f t="shared" si="33"/>
        <v>0</v>
      </c>
      <c r="DB19" s="15">
        <f t="shared" si="33"/>
        <v>0</v>
      </c>
      <c r="DC19" s="15">
        <f t="shared" si="33"/>
        <v>0</v>
      </c>
      <c r="DD19" s="15">
        <f t="shared" si="33"/>
        <v>0</v>
      </c>
      <c r="DE19" s="15">
        <f t="shared" si="33"/>
        <v>0</v>
      </c>
      <c r="DF19" s="15">
        <f t="shared" si="33"/>
        <v>0</v>
      </c>
      <c r="DG19" s="15">
        <f t="shared" si="33"/>
        <v>0</v>
      </c>
      <c r="DH19" s="15">
        <f t="shared" si="33"/>
        <v>0</v>
      </c>
      <c r="DI19" s="15">
        <f t="shared" si="33"/>
        <v>0</v>
      </c>
      <c r="DJ19" s="15">
        <f t="shared" si="33"/>
        <v>0</v>
      </c>
      <c r="DK19" s="15">
        <f t="shared" si="33"/>
        <v>0</v>
      </c>
      <c r="DL19" s="15">
        <f t="shared" si="33"/>
        <v>0</v>
      </c>
      <c r="DM19" s="15">
        <f t="shared" si="33"/>
        <v>0</v>
      </c>
      <c r="DN19" s="15">
        <f t="shared" si="33"/>
        <v>0</v>
      </c>
      <c r="DO19" s="15">
        <f t="shared" si="33"/>
        <v>0</v>
      </c>
      <c r="DP19" s="15">
        <f t="shared" si="33"/>
        <v>0</v>
      </c>
      <c r="DQ19" s="15">
        <f t="shared" si="33"/>
        <v>0</v>
      </c>
      <c r="DR19" s="15">
        <f t="shared" si="33"/>
        <v>0</v>
      </c>
      <c r="DS19" s="15">
        <f t="shared" si="33"/>
        <v>0</v>
      </c>
      <c r="DT19" s="15">
        <f t="shared" si="33"/>
        <v>0</v>
      </c>
      <c r="DU19" s="15">
        <f t="shared" si="33"/>
        <v>0</v>
      </c>
      <c r="DV19" s="15">
        <f t="shared" si="33"/>
        <v>0</v>
      </c>
      <c r="DW19" s="15">
        <f t="shared" si="33"/>
        <v>0</v>
      </c>
      <c r="DX19" s="15">
        <f t="shared" si="33"/>
        <v>0</v>
      </c>
      <c r="DY19" s="15">
        <f t="shared" si="33"/>
        <v>0</v>
      </c>
      <c r="DZ19" s="15">
        <f t="shared" ref="DZ19:GK19" si="34">SUM(DZ11:DZ18)</f>
        <v>0</v>
      </c>
      <c r="EA19" s="15">
        <f t="shared" si="34"/>
        <v>0</v>
      </c>
      <c r="EB19" s="15">
        <f t="shared" si="34"/>
        <v>0</v>
      </c>
      <c r="EC19" s="15">
        <f t="shared" si="34"/>
        <v>0</v>
      </c>
      <c r="ED19" s="15">
        <f t="shared" si="34"/>
        <v>0</v>
      </c>
      <c r="EE19" s="15">
        <f t="shared" si="34"/>
        <v>0</v>
      </c>
      <c r="EF19" s="15">
        <f t="shared" si="34"/>
        <v>0</v>
      </c>
      <c r="EG19" s="15">
        <f t="shared" si="34"/>
        <v>0</v>
      </c>
      <c r="EH19" s="15">
        <f t="shared" si="34"/>
        <v>0</v>
      </c>
      <c r="EI19" s="15">
        <f t="shared" si="34"/>
        <v>0</v>
      </c>
      <c r="EJ19" s="15">
        <f t="shared" si="34"/>
        <v>0</v>
      </c>
      <c r="EK19" s="15">
        <f t="shared" si="34"/>
        <v>0</v>
      </c>
      <c r="EL19" s="15">
        <f t="shared" si="34"/>
        <v>0</v>
      </c>
      <c r="EM19" s="15">
        <f t="shared" si="34"/>
        <v>0</v>
      </c>
      <c r="EN19" s="15">
        <f t="shared" si="34"/>
        <v>0</v>
      </c>
      <c r="EO19" s="15">
        <f t="shared" si="34"/>
        <v>0</v>
      </c>
      <c r="EP19" s="15">
        <f t="shared" si="34"/>
        <v>0</v>
      </c>
      <c r="EQ19" s="15">
        <f t="shared" si="34"/>
        <v>0</v>
      </c>
      <c r="ER19" s="15">
        <f t="shared" si="34"/>
        <v>0</v>
      </c>
      <c r="ES19" s="15">
        <f t="shared" si="34"/>
        <v>0</v>
      </c>
      <c r="ET19" s="15">
        <f t="shared" si="34"/>
        <v>0</v>
      </c>
      <c r="EU19" s="15">
        <f t="shared" si="34"/>
        <v>0</v>
      </c>
      <c r="EV19" s="15">
        <f t="shared" si="34"/>
        <v>0</v>
      </c>
      <c r="EW19" s="15">
        <f t="shared" si="34"/>
        <v>0</v>
      </c>
      <c r="EX19" s="15">
        <f t="shared" si="34"/>
        <v>0</v>
      </c>
      <c r="EY19" s="15">
        <f t="shared" si="34"/>
        <v>0</v>
      </c>
      <c r="EZ19" s="15">
        <f t="shared" si="34"/>
        <v>0</v>
      </c>
      <c r="FA19" s="15">
        <f t="shared" si="34"/>
        <v>0</v>
      </c>
      <c r="FB19" s="15">
        <f t="shared" si="34"/>
        <v>0</v>
      </c>
      <c r="FC19" s="15">
        <f t="shared" si="34"/>
        <v>0</v>
      </c>
      <c r="FD19" s="15">
        <f t="shared" si="34"/>
        <v>0</v>
      </c>
      <c r="FE19" s="15">
        <f t="shared" si="34"/>
        <v>0</v>
      </c>
      <c r="FF19" s="15">
        <f t="shared" si="34"/>
        <v>0</v>
      </c>
      <c r="FG19" s="15">
        <f t="shared" si="34"/>
        <v>0</v>
      </c>
      <c r="FH19" s="15">
        <f t="shared" si="34"/>
        <v>0</v>
      </c>
      <c r="FI19" s="15">
        <f t="shared" si="34"/>
        <v>0</v>
      </c>
      <c r="FJ19" s="15">
        <f t="shared" si="34"/>
        <v>0</v>
      </c>
      <c r="FK19" s="15">
        <f t="shared" si="34"/>
        <v>0</v>
      </c>
      <c r="FL19" s="15">
        <f t="shared" si="34"/>
        <v>0</v>
      </c>
      <c r="FM19" s="15">
        <f t="shared" si="34"/>
        <v>0</v>
      </c>
      <c r="FN19" s="15">
        <f t="shared" si="34"/>
        <v>0</v>
      </c>
      <c r="FO19" s="15">
        <f t="shared" si="34"/>
        <v>0</v>
      </c>
      <c r="FP19" s="15">
        <f t="shared" si="34"/>
        <v>0</v>
      </c>
      <c r="FQ19" s="15">
        <f t="shared" si="34"/>
        <v>0</v>
      </c>
      <c r="FR19" s="15">
        <f t="shared" si="34"/>
        <v>0</v>
      </c>
      <c r="FS19" s="15">
        <f t="shared" si="34"/>
        <v>0</v>
      </c>
      <c r="FT19" s="15">
        <f t="shared" si="34"/>
        <v>0</v>
      </c>
      <c r="FU19" s="15">
        <f t="shared" si="34"/>
        <v>0</v>
      </c>
      <c r="FV19">
        <f t="shared" si="34"/>
        <v>0</v>
      </c>
      <c r="FW19">
        <f t="shared" si="34"/>
        <v>0</v>
      </c>
      <c r="FX19">
        <f t="shared" si="34"/>
        <v>0</v>
      </c>
      <c r="FY19">
        <f t="shared" si="34"/>
        <v>0</v>
      </c>
      <c r="FZ19">
        <f t="shared" si="34"/>
        <v>0</v>
      </c>
      <c r="GA19">
        <f t="shared" si="34"/>
        <v>0</v>
      </c>
      <c r="GB19">
        <f t="shared" si="34"/>
        <v>0</v>
      </c>
      <c r="GC19">
        <f t="shared" si="34"/>
        <v>0</v>
      </c>
      <c r="GD19">
        <f t="shared" si="34"/>
        <v>0</v>
      </c>
      <c r="GE19">
        <f t="shared" si="34"/>
        <v>0</v>
      </c>
      <c r="GF19">
        <f t="shared" si="34"/>
        <v>0</v>
      </c>
      <c r="GG19">
        <f t="shared" si="34"/>
        <v>0</v>
      </c>
      <c r="GH19">
        <f t="shared" si="34"/>
        <v>0</v>
      </c>
      <c r="GI19">
        <f t="shared" si="34"/>
        <v>0</v>
      </c>
      <c r="GJ19">
        <f t="shared" si="34"/>
        <v>0</v>
      </c>
      <c r="GK19">
        <f t="shared" si="34"/>
        <v>0</v>
      </c>
      <c r="GL19">
        <f t="shared" ref="GL19:IC19" si="35">SUM(GL11:GL18)</f>
        <v>0</v>
      </c>
      <c r="GM19">
        <f t="shared" si="35"/>
        <v>0</v>
      </c>
      <c r="GN19">
        <f t="shared" si="35"/>
        <v>0</v>
      </c>
      <c r="GO19">
        <f t="shared" si="35"/>
        <v>0</v>
      </c>
      <c r="GP19">
        <f t="shared" si="35"/>
        <v>0</v>
      </c>
      <c r="GQ19">
        <f t="shared" si="35"/>
        <v>0</v>
      </c>
      <c r="GR19">
        <f t="shared" si="35"/>
        <v>0</v>
      </c>
      <c r="GS19">
        <f t="shared" si="35"/>
        <v>0</v>
      </c>
      <c r="GT19">
        <f t="shared" si="35"/>
        <v>0</v>
      </c>
      <c r="GU19">
        <f t="shared" si="35"/>
        <v>0</v>
      </c>
      <c r="GV19">
        <f t="shared" si="35"/>
        <v>0</v>
      </c>
      <c r="GW19">
        <f t="shared" si="35"/>
        <v>0</v>
      </c>
      <c r="GX19">
        <f t="shared" si="35"/>
        <v>0</v>
      </c>
      <c r="GY19">
        <f t="shared" si="35"/>
        <v>0</v>
      </c>
      <c r="GZ19">
        <f t="shared" si="35"/>
        <v>0</v>
      </c>
      <c r="HA19">
        <f t="shared" si="35"/>
        <v>0</v>
      </c>
      <c r="HB19">
        <f t="shared" si="35"/>
        <v>0</v>
      </c>
      <c r="HC19">
        <f t="shared" si="35"/>
        <v>0</v>
      </c>
      <c r="HD19">
        <f t="shared" si="35"/>
        <v>0</v>
      </c>
      <c r="HE19">
        <f t="shared" si="35"/>
        <v>0</v>
      </c>
      <c r="HF19">
        <f t="shared" si="35"/>
        <v>0</v>
      </c>
      <c r="HG19">
        <f t="shared" si="35"/>
        <v>0</v>
      </c>
      <c r="HH19">
        <f t="shared" si="35"/>
        <v>0</v>
      </c>
      <c r="HI19">
        <f t="shared" si="35"/>
        <v>0</v>
      </c>
      <c r="HJ19">
        <f t="shared" si="35"/>
        <v>0</v>
      </c>
      <c r="HK19">
        <f t="shared" si="35"/>
        <v>0</v>
      </c>
      <c r="HL19">
        <f t="shared" si="35"/>
        <v>0</v>
      </c>
      <c r="HM19">
        <f t="shared" si="35"/>
        <v>0</v>
      </c>
      <c r="HN19">
        <f t="shared" si="35"/>
        <v>0</v>
      </c>
      <c r="HO19">
        <f t="shared" si="35"/>
        <v>0</v>
      </c>
      <c r="HP19">
        <f t="shared" si="35"/>
        <v>0</v>
      </c>
      <c r="HQ19">
        <f t="shared" si="35"/>
        <v>0</v>
      </c>
      <c r="HR19">
        <f t="shared" si="35"/>
        <v>0</v>
      </c>
      <c r="HS19">
        <f t="shared" si="35"/>
        <v>0</v>
      </c>
      <c r="HT19">
        <f t="shared" si="35"/>
        <v>0</v>
      </c>
      <c r="HU19">
        <f t="shared" si="35"/>
        <v>0</v>
      </c>
      <c r="HV19">
        <f t="shared" si="35"/>
        <v>0</v>
      </c>
      <c r="HW19">
        <f t="shared" si="35"/>
        <v>0</v>
      </c>
      <c r="HX19">
        <f t="shared" si="35"/>
        <v>0</v>
      </c>
      <c r="HY19">
        <f t="shared" si="35"/>
        <v>0</v>
      </c>
      <c r="HZ19">
        <f t="shared" si="35"/>
        <v>0</v>
      </c>
      <c r="IA19">
        <f t="shared" si="35"/>
        <v>0</v>
      </c>
      <c r="IB19">
        <f t="shared" si="35"/>
        <v>0</v>
      </c>
      <c r="IC19">
        <f t="shared" si="35"/>
        <v>0</v>
      </c>
    </row>
    <row r="20" spans="1:237" ht="18" thickBot="1">
      <c r="A20" s="13"/>
      <c r="B20" s="11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</row>
    <row r="21" spans="1:237">
      <c r="A21" s="24" t="s">
        <v>7</v>
      </c>
      <c r="B21" s="25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  <c r="DQ21" s="26"/>
      <c r="DR21" s="26"/>
      <c r="DS21" s="26"/>
      <c r="DT21" s="26"/>
      <c r="DU21" s="26"/>
      <c r="DV21" s="26"/>
      <c r="DW21" s="26"/>
      <c r="DX21" s="26"/>
      <c r="DY21" s="26"/>
      <c r="DZ21" s="26"/>
      <c r="EA21" s="26"/>
      <c r="EB21" s="26"/>
      <c r="EC21" s="26"/>
      <c r="ED21" s="26"/>
      <c r="EE21" s="26"/>
      <c r="EF21" s="26"/>
      <c r="EG21" s="26"/>
      <c r="EH21" s="26"/>
      <c r="EI21" s="26"/>
      <c r="EJ21" s="26"/>
      <c r="EK21" s="26"/>
      <c r="EL21" s="26"/>
      <c r="EM21" s="26"/>
      <c r="EN21" s="26"/>
      <c r="EO21" s="26"/>
      <c r="EP21" s="26"/>
      <c r="EQ21" s="26"/>
      <c r="ER21" s="26"/>
      <c r="ES21" s="26"/>
      <c r="ET21" s="26"/>
      <c r="EU21" s="26"/>
      <c r="EV21" s="26"/>
      <c r="EW21" s="26"/>
      <c r="EX21" s="26"/>
      <c r="EY21" s="26"/>
      <c r="EZ21" s="26"/>
      <c r="FA21" s="26"/>
      <c r="FB21" s="26"/>
      <c r="FC21" s="26"/>
      <c r="FD21" s="26"/>
      <c r="FE21" s="26"/>
      <c r="FF21" s="26"/>
      <c r="FG21" s="26"/>
      <c r="FH21" s="26"/>
      <c r="FI21" s="26"/>
      <c r="FJ21" s="26"/>
      <c r="FK21" s="26"/>
      <c r="FL21" s="26"/>
      <c r="FM21" s="26"/>
      <c r="FN21" s="26"/>
      <c r="FO21" s="26"/>
      <c r="FP21" s="26"/>
      <c r="FQ21" s="26"/>
      <c r="FR21" s="26"/>
      <c r="FS21" s="26"/>
      <c r="FT21" s="26"/>
      <c r="FU21" s="26"/>
    </row>
    <row r="22" spans="1:237">
      <c r="A22" s="20"/>
      <c r="B22" s="11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</row>
    <row r="23" spans="1:237" ht="21">
      <c r="A23" s="19" t="s">
        <v>56</v>
      </c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</row>
    <row r="24" spans="1:237">
      <c r="A24" s="20" t="s">
        <v>11</v>
      </c>
      <c r="B24" s="14">
        <f>IF(ISNA(VLOOKUP('W. VaR &amp; Off-Peak Pos By Trader'!$A31,'Import OffPeak'!$A$3:B$100,B$1,FALSE)),0,VLOOKUP('W. VaR &amp; Off-Peak Pos By Trader'!$A31,'Import OffPeak'!$A$3:B$100,B$1,FALSE))</f>
        <v>0</v>
      </c>
      <c r="C24" s="14">
        <f>IF(ISNA(VLOOKUP('W. VaR &amp; Off-Peak Pos By Trader'!$A31,'Import OffPeak'!$A$3:C$100,C$1,FALSE)),0,VLOOKUP('W. VaR &amp; Off-Peak Pos By Trader'!$A31,'Import OffPeak'!$A$3:C$100,C$1,FALSE))</f>
        <v>0</v>
      </c>
      <c r="D24" s="14">
        <f>IF(ISNA(VLOOKUP('W. VaR &amp; Off-Peak Pos By Trader'!$A31,'Import OffPeak'!$A$3:D$100,D$1,FALSE)),0,VLOOKUP('W. VaR &amp; Off-Peak Pos By Trader'!$A31,'Import OffPeak'!$A$3:D$100,D$1,FALSE))</f>
        <v>0</v>
      </c>
      <c r="E24" s="14">
        <f>IF(ISNA(VLOOKUP('W. VaR &amp; Off-Peak Pos By Trader'!$A31,'Import OffPeak'!$A$3:E$100,E$1,FALSE)),0,VLOOKUP('W. VaR &amp; Off-Peak Pos By Trader'!$A31,'Import OffPeak'!$A$3:E$100,E$1,FALSE))</f>
        <v>0</v>
      </c>
      <c r="F24" s="14">
        <f>IF(ISNA(VLOOKUP('W. VaR &amp; Off-Peak Pos By Trader'!$A31,'Import OffPeak'!$A$3:F$100,F$1,FALSE)),0,VLOOKUP('W. VaR &amp; Off-Peak Pos By Trader'!$A31,'Import OffPeak'!$A$3:F$100,F$1,FALSE))</f>
        <v>0</v>
      </c>
      <c r="G24" s="14">
        <f>IF(ISNA(VLOOKUP('W. VaR &amp; Off-Peak Pos By Trader'!$A31,'Import OffPeak'!$A$3:G$100,G$1,FALSE)),0,VLOOKUP('W. VaR &amp; Off-Peak Pos By Trader'!$A31,'Import OffPeak'!$A$3:G$100,G$1,FALSE))</f>
        <v>0</v>
      </c>
      <c r="H24" s="14">
        <f>IF(ISNA(VLOOKUP('W. VaR &amp; Off-Peak Pos By Trader'!$A31,'Import OffPeak'!$A$3:H$100,H$1,FALSE)),0,VLOOKUP('W. VaR &amp; Off-Peak Pos By Trader'!$A31,'Import OffPeak'!$A$3:H$100,H$1,FALSE))</f>
        <v>0</v>
      </c>
      <c r="I24" s="14">
        <f>IF(ISNA(VLOOKUP('W. VaR &amp; Off-Peak Pos By Trader'!$A31,'Import OffPeak'!$A$3:I$100,I$1,FALSE)),0,VLOOKUP('W. VaR &amp; Off-Peak Pos By Trader'!$A31,'Import OffPeak'!$A$3:I$100,I$1,FALSE))</f>
        <v>0</v>
      </c>
      <c r="J24" s="14">
        <f>IF(ISNA(VLOOKUP('W. VaR &amp; Off-Peak Pos By Trader'!$A31,'Import OffPeak'!$A$3:J$100,J$1,FALSE)),0,VLOOKUP('W. VaR &amp; Off-Peak Pos By Trader'!$A31,'Import OffPeak'!$A$3:J$100,J$1,FALSE))</f>
        <v>0</v>
      </c>
      <c r="K24" s="14">
        <f>IF(ISNA(VLOOKUP('W. VaR &amp; Off-Peak Pos By Trader'!$A31,'Import OffPeak'!$A$3:K$100,K$1,FALSE)),0,VLOOKUP('W. VaR &amp; Off-Peak Pos By Trader'!$A31,'Import OffPeak'!$A$3:K$100,K$1,FALSE))</f>
        <v>0</v>
      </c>
      <c r="L24" s="14">
        <f>IF(ISNA(VLOOKUP('W. VaR &amp; Off-Peak Pos By Trader'!$A31,'Import OffPeak'!$A$3:L$100,L$1,FALSE)),0,VLOOKUP('W. VaR &amp; Off-Peak Pos By Trader'!$A31,'Import OffPeak'!$A$3:L$100,L$1,FALSE))</f>
        <v>0</v>
      </c>
      <c r="M24" s="14">
        <f>IF(ISNA(VLOOKUP('W. VaR &amp; Off-Peak Pos By Trader'!$A31,'Import OffPeak'!$A$3:M$100,M$1,FALSE)),0,VLOOKUP('W. VaR &amp; Off-Peak Pos By Trader'!$A31,'Import OffPeak'!$A$3:M$100,M$1,FALSE))</f>
        <v>0</v>
      </c>
      <c r="N24" s="14">
        <f>IF(ISNA(VLOOKUP('W. VaR &amp; Off-Peak Pos By Trader'!$A31,'Import OffPeak'!$A$3:N$100,N$1,FALSE)),0,VLOOKUP('W. VaR &amp; Off-Peak Pos By Trader'!$A31,'Import OffPeak'!$A$3:N$100,N$1,FALSE))</f>
        <v>0</v>
      </c>
      <c r="O24" s="14">
        <f>IF(ISNA(VLOOKUP('W. VaR &amp; Off-Peak Pos By Trader'!$A31,'Import OffPeak'!$A$3:O$100,O$1,FALSE)),0,VLOOKUP('W. VaR &amp; Off-Peak Pos By Trader'!$A31,'Import OffPeak'!$A$3:O$100,O$1,FALSE))</f>
        <v>0</v>
      </c>
      <c r="P24" s="14">
        <f>IF(ISNA(VLOOKUP('W. VaR &amp; Off-Peak Pos By Trader'!$A31,'Import OffPeak'!$A$3:P$100,P$1,FALSE)),0,VLOOKUP('W. VaR &amp; Off-Peak Pos By Trader'!$A31,'Import OffPeak'!$A$3:P$100,P$1,FALSE))</f>
        <v>0</v>
      </c>
      <c r="Q24" s="14">
        <f>IF(ISNA(VLOOKUP('W. VaR &amp; Off-Peak Pos By Trader'!$A31,'Import OffPeak'!$A$3:Q$100,Q$1,FALSE)),0,VLOOKUP('W. VaR &amp; Off-Peak Pos By Trader'!$A31,'Import OffPeak'!$A$3:Q$100,Q$1,FALSE))</f>
        <v>0</v>
      </c>
      <c r="R24" s="14">
        <f>IF(ISNA(VLOOKUP('W. VaR &amp; Off-Peak Pos By Trader'!$A31,'Import OffPeak'!$A$3:R$100,R$1,FALSE)),0,VLOOKUP('W. VaR &amp; Off-Peak Pos By Trader'!$A31,'Import OffPeak'!$A$3:R$100,R$1,FALSE))</f>
        <v>0</v>
      </c>
      <c r="S24" s="14">
        <f>IF(ISNA(VLOOKUP('W. VaR &amp; Off-Peak Pos By Trader'!$A31,'Import OffPeak'!$A$3:S$100,S$1,FALSE)),0,VLOOKUP('W. VaR &amp; Off-Peak Pos By Trader'!$A31,'Import OffPeak'!$A$3:S$100,S$1,FALSE))</f>
        <v>0</v>
      </c>
      <c r="T24" s="14">
        <f>IF(ISNA(VLOOKUP('W. VaR &amp; Off-Peak Pos By Trader'!$A31,'Import OffPeak'!$A$3:T$100,T$1,FALSE)),0,VLOOKUP('W. VaR &amp; Off-Peak Pos By Trader'!$A31,'Import OffPeak'!$A$3:T$100,T$1,FALSE))</f>
        <v>0</v>
      </c>
      <c r="U24" s="14">
        <f>IF(ISNA(VLOOKUP('W. VaR &amp; Off-Peak Pos By Trader'!$A31,'Import OffPeak'!$A$3:U$100,U$1,FALSE)),0,VLOOKUP('W. VaR &amp; Off-Peak Pos By Trader'!$A31,'Import OffPeak'!$A$3:U$100,U$1,FALSE))</f>
        <v>0</v>
      </c>
      <c r="V24" s="14">
        <f>IF(ISNA(VLOOKUP('W. VaR &amp; Off-Peak Pos By Trader'!$A31,'Import OffPeak'!$A$3:V$100,V$1,FALSE)),0,VLOOKUP('W. VaR &amp; Off-Peak Pos By Trader'!$A31,'Import OffPeak'!$A$3:V$100,V$1,FALSE))</f>
        <v>0</v>
      </c>
      <c r="W24" s="14">
        <f>IF(ISNA(VLOOKUP('W. VaR &amp; Off-Peak Pos By Trader'!$A31,'Import OffPeak'!$A$3:W$100,W$1,FALSE)),0,VLOOKUP('W. VaR &amp; Off-Peak Pos By Trader'!$A31,'Import OffPeak'!$A$3:W$100,W$1,FALSE))</f>
        <v>0</v>
      </c>
      <c r="X24" s="14">
        <f>IF(ISNA(VLOOKUP('W. VaR &amp; Off-Peak Pos By Trader'!$A31,'Import OffPeak'!$A$3:X$100,X$1,FALSE)),0,VLOOKUP('W. VaR &amp; Off-Peak Pos By Trader'!$A31,'Import OffPeak'!$A$3:X$100,X$1,FALSE))</f>
        <v>0</v>
      </c>
      <c r="Y24" s="14">
        <f>IF(ISNA(VLOOKUP('W. VaR &amp; Off-Peak Pos By Trader'!$A31,'Import OffPeak'!$A$3:Y$100,Y$1,FALSE)),0,VLOOKUP('W. VaR &amp; Off-Peak Pos By Trader'!$A31,'Import OffPeak'!$A$3:Y$100,Y$1,FALSE))</f>
        <v>0</v>
      </c>
      <c r="Z24" s="14">
        <f>IF(ISNA(VLOOKUP('W. VaR &amp; Off-Peak Pos By Trader'!$A31,'Import OffPeak'!$A$3:Z$100,Z$1,FALSE)),0,VLOOKUP('W. VaR &amp; Off-Peak Pos By Trader'!$A31,'Import OffPeak'!$A$3:Z$100,Z$1,FALSE))</f>
        <v>0</v>
      </c>
      <c r="AA24" s="14">
        <f>IF(ISNA(VLOOKUP('W. VaR &amp; Off-Peak Pos By Trader'!$A31,'Import OffPeak'!$A$3:AA$100,AA$1,FALSE)),0,VLOOKUP('W. VaR &amp; Off-Peak Pos By Trader'!$A31,'Import OffPeak'!$A$3:AA$100,AA$1,FALSE))</f>
        <v>0</v>
      </c>
      <c r="AB24" s="14">
        <f>IF(ISNA(VLOOKUP('W. VaR &amp; Off-Peak Pos By Trader'!$A31,'Import OffPeak'!$A$3:AB$100,AB$1,FALSE)),0,VLOOKUP('W. VaR &amp; Off-Peak Pos By Trader'!$A31,'Import OffPeak'!$A$3:AB$100,AB$1,FALSE))</f>
        <v>0</v>
      </c>
      <c r="AC24" s="14">
        <f>IF(ISNA(VLOOKUP('W. VaR &amp; Off-Peak Pos By Trader'!$A31,'Import OffPeak'!$A$3:AC$100,AC$1,FALSE)),0,VLOOKUP('W. VaR &amp; Off-Peak Pos By Trader'!$A31,'Import OffPeak'!$A$3:AC$100,AC$1,FALSE))</f>
        <v>0</v>
      </c>
      <c r="AD24" s="14">
        <f>IF(ISNA(VLOOKUP('W. VaR &amp; Off-Peak Pos By Trader'!$A31,'Import OffPeak'!$A$3:AD$100,AD$1,FALSE)),0,VLOOKUP('W. VaR &amp; Off-Peak Pos By Trader'!$A31,'Import OffPeak'!$A$3:AD$100,AD$1,FALSE))</f>
        <v>0</v>
      </c>
      <c r="AE24" s="14">
        <f>IF(ISNA(VLOOKUP('W. VaR &amp; Off-Peak Pos By Trader'!$A31,'Import OffPeak'!$A$3:AE$100,AE$1,FALSE)),0,VLOOKUP('W. VaR &amp; Off-Peak Pos By Trader'!$A31,'Import OffPeak'!$A$3:AE$100,AE$1,FALSE))</f>
        <v>0</v>
      </c>
      <c r="AF24" s="14">
        <f>IF(ISNA(VLOOKUP('W. VaR &amp; Off-Peak Pos By Trader'!$A31,'Import OffPeak'!$A$3:AF$100,AF$1,FALSE)),0,VLOOKUP('W. VaR &amp; Off-Peak Pos By Trader'!$A31,'Import OffPeak'!$A$3:AF$100,AF$1,FALSE))</f>
        <v>0</v>
      </c>
      <c r="AG24" s="14">
        <f>IF(ISNA(VLOOKUP('W. VaR &amp; Off-Peak Pos By Trader'!$A31,'Import OffPeak'!$A$3:AG$100,AG$1,FALSE)),0,VLOOKUP('W. VaR &amp; Off-Peak Pos By Trader'!$A31,'Import OffPeak'!$A$3:AG$100,AG$1,FALSE))</f>
        <v>0</v>
      </c>
      <c r="AH24" s="14">
        <f>IF(ISNA(VLOOKUP('W. VaR &amp; Off-Peak Pos By Trader'!$A31,'Import OffPeak'!$A$3:AH$100,AH$1,FALSE)),0,VLOOKUP('W. VaR &amp; Off-Peak Pos By Trader'!$A31,'Import OffPeak'!$A$3:AH$100,AH$1,FALSE))</f>
        <v>0</v>
      </c>
      <c r="AI24" s="14">
        <f>IF(ISNA(VLOOKUP('W. VaR &amp; Off-Peak Pos By Trader'!$A31,'Import OffPeak'!$A$3:AI$100,AI$1,FALSE)),0,VLOOKUP('W. VaR &amp; Off-Peak Pos By Trader'!$A31,'Import OffPeak'!$A$3:AI$100,AI$1,FALSE))</f>
        <v>0</v>
      </c>
      <c r="AJ24" s="14">
        <f>IF(ISNA(VLOOKUP('W. VaR &amp; Off-Peak Pos By Trader'!$A31,'Import OffPeak'!$A$3:AJ$100,AJ$1,FALSE)),0,VLOOKUP('W. VaR &amp; Off-Peak Pos By Trader'!$A31,'Import OffPeak'!$A$3:AJ$100,AJ$1,FALSE))</f>
        <v>0</v>
      </c>
      <c r="AK24" s="14">
        <f>IF(ISNA(VLOOKUP('W. VaR &amp; Off-Peak Pos By Trader'!$A31,'Import OffPeak'!$A$3:AK$100,AK$1,FALSE)),0,VLOOKUP('W. VaR &amp; Off-Peak Pos By Trader'!$A31,'Import OffPeak'!$A$3:AK$100,AK$1,FALSE))</f>
        <v>0</v>
      </c>
      <c r="AL24" s="14">
        <f>IF(ISNA(VLOOKUP('W. VaR &amp; Off-Peak Pos By Trader'!$A31,'Import OffPeak'!$A$3:AL$100,AL$1,FALSE)),0,VLOOKUP('W. VaR &amp; Off-Peak Pos By Trader'!$A31,'Import OffPeak'!$A$3:AL$100,AL$1,FALSE))</f>
        <v>0</v>
      </c>
      <c r="AM24" s="14">
        <f>IF(ISNA(VLOOKUP('W. VaR &amp; Off-Peak Pos By Trader'!$A31,'Import OffPeak'!$A$3:AM$100,AM$1,FALSE)),0,VLOOKUP('W. VaR &amp; Off-Peak Pos By Trader'!$A31,'Import OffPeak'!$A$3:AM$100,AM$1,FALSE))</f>
        <v>0</v>
      </c>
      <c r="AN24" s="14">
        <f>IF(ISNA(VLOOKUP('W. VaR &amp; Off-Peak Pos By Trader'!$A31,'Import OffPeak'!$A$3:AN$100,AN$1,FALSE)),0,VLOOKUP('W. VaR &amp; Off-Peak Pos By Trader'!$A31,'Import OffPeak'!$A$3:AN$100,AN$1,FALSE))</f>
        <v>0</v>
      </c>
      <c r="AO24" s="14">
        <f>IF(ISNA(VLOOKUP('W. VaR &amp; Off-Peak Pos By Trader'!$A31,'Import OffPeak'!$A$3:AO$100,AO$1,FALSE)),0,VLOOKUP('W. VaR &amp; Off-Peak Pos By Trader'!$A31,'Import OffPeak'!$A$3:AO$100,AO$1,FALSE))</f>
        <v>0</v>
      </c>
      <c r="AP24" s="14">
        <f>IF(ISNA(VLOOKUP('W. VaR &amp; Off-Peak Pos By Trader'!$A31,'Import OffPeak'!$A$3:AP$100,AP$1,FALSE)),0,VLOOKUP('W. VaR &amp; Off-Peak Pos By Trader'!$A31,'Import OffPeak'!$A$3:AP$100,AP$1,FALSE))</f>
        <v>0</v>
      </c>
      <c r="AQ24" s="14">
        <f>IF(ISNA(VLOOKUP('W. VaR &amp; Off-Peak Pos By Trader'!$A31,'Import OffPeak'!$A$3:AQ$100,AQ$1,FALSE)),0,VLOOKUP('W. VaR &amp; Off-Peak Pos By Trader'!$A31,'Import OffPeak'!$A$3:AQ$100,AQ$1,FALSE))</f>
        <v>0</v>
      </c>
      <c r="AR24" s="14">
        <f>IF(ISNA(VLOOKUP('W. VaR &amp; Off-Peak Pos By Trader'!$A31,'Import OffPeak'!$A$3:AR$100,AR$1,FALSE)),0,VLOOKUP('W. VaR &amp; Off-Peak Pos By Trader'!$A31,'Import OffPeak'!$A$3:AR$100,AR$1,FALSE))</f>
        <v>0</v>
      </c>
      <c r="AS24" s="14">
        <f>IF(ISNA(VLOOKUP('W. VaR &amp; Off-Peak Pos By Trader'!$A31,'Import OffPeak'!$A$3:AS$100,AS$1,FALSE)),0,VLOOKUP('W. VaR &amp; Off-Peak Pos By Trader'!$A31,'Import OffPeak'!$A$3:AS$100,AS$1,FALSE))</f>
        <v>0</v>
      </c>
      <c r="AT24" s="14">
        <f>IF(ISNA(VLOOKUP('W. VaR &amp; Off-Peak Pos By Trader'!$A31,'Import OffPeak'!$A$3:AT$100,AT$1,FALSE)),0,VLOOKUP('W. VaR &amp; Off-Peak Pos By Trader'!$A31,'Import OffPeak'!$A$3:AT$100,AT$1,FALSE))</f>
        <v>0</v>
      </c>
      <c r="AU24" s="14">
        <f>IF(ISNA(VLOOKUP('W. VaR &amp; Off-Peak Pos By Trader'!$A31,'Import OffPeak'!$A$3:AU$100,AU$1,FALSE)),0,VLOOKUP('W. VaR &amp; Off-Peak Pos By Trader'!$A31,'Import OffPeak'!$A$3:AU$100,AU$1,FALSE))</f>
        <v>0</v>
      </c>
      <c r="AV24" s="14">
        <f>IF(ISNA(VLOOKUP('W. VaR &amp; Off-Peak Pos By Trader'!$A31,'Import OffPeak'!$A$3:AV$100,AV$1,FALSE)),0,VLOOKUP('W. VaR &amp; Off-Peak Pos By Trader'!$A31,'Import OffPeak'!$A$3:AV$100,AV$1,FALSE))</f>
        <v>0</v>
      </c>
      <c r="AW24" s="14">
        <f>IF(ISNA(VLOOKUP('W. VaR &amp; Off-Peak Pos By Trader'!$A31,'Import OffPeak'!$A$3:AW$100,AW$1,FALSE)),0,VLOOKUP('W. VaR &amp; Off-Peak Pos By Trader'!$A31,'Import OffPeak'!$A$3:AW$100,AW$1,FALSE))</f>
        <v>0</v>
      </c>
      <c r="AX24" s="14">
        <f>IF(ISNA(VLOOKUP('W. VaR &amp; Off-Peak Pos By Trader'!$A31,'Import OffPeak'!$A$3:AX$100,AX$1,FALSE)),0,VLOOKUP('W. VaR &amp; Off-Peak Pos By Trader'!$A31,'Import OffPeak'!$A$3:AX$100,AX$1,FALSE))</f>
        <v>0</v>
      </c>
      <c r="AY24" s="14">
        <f>IF(ISNA(VLOOKUP('W. VaR &amp; Off-Peak Pos By Trader'!$A31,'Import OffPeak'!$A$3:AY$100,AY$1,FALSE)),0,VLOOKUP('W. VaR &amp; Off-Peak Pos By Trader'!$A31,'Import OffPeak'!$A$3:AY$100,AY$1,FALSE))</f>
        <v>0</v>
      </c>
      <c r="AZ24" s="14">
        <f>IF(ISNA(VLOOKUP('W. VaR &amp; Off-Peak Pos By Trader'!$A31,'Import OffPeak'!$A$3:AZ$100,AZ$1,FALSE)),0,VLOOKUP('W. VaR &amp; Off-Peak Pos By Trader'!$A31,'Import OffPeak'!$A$3:AZ$100,AZ$1,FALSE))</f>
        <v>0</v>
      </c>
      <c r="BA24" s="14">
        <f>IF(ISNA(VLOOKUP('W. VaR &amp; Off-Peak Pos By Trader'!$A31,'Import OffPeak'!$A$3:BA$100,BA$1,FALSE)),0,VLOOKUP('W. VaR &amp; Off-Peak Pos By Trader'!$A31,'Import OffPeak'!$A$3:BA$100,BA$1,FALSE))</f>
        <v>0</v>
      </c>
      <c r="BB24" s="14">
        <f>IF(ISNA(VLOOKUP('W. VaR &amp; Off-Peak Pos By Trader'!$A31,'Import OffPeak'!$A$3:BB$100,BB$1,FALSE)),0,VLOOKUP('W. VaR &amp; Off-Peak Pos By Trader'!$A31,'Import OffPeak'!$A$3:BB$100,BB$1,FALSE))</f>
        <v>0</v>
      </c>
      <c r="BC24" s="14">
        <f>IF(ISNA(VLOOKUP('W. VaR &amp; Off-Peak Pos By Trader'!$A31,'Import OffPeak'!$A$3:BC$100,BC$1,FALSE)),0,VLOOKUP('W. VaR &amp; Off-Peak Pos By Trader'!$A31,'Import OffPeak'!$A$3:BC$100,BC$1,FALSE))</f>
        <v>0</v>
      </c>
      <c r="BD24" s="14">
        <f>IF(ISNA(VLOOKUP('W. VaR &amp; Off-Peak Pos By Trader'!$A31,'Import OffPeak'!$A$3:BD$100,BD$1,FALSE)),0,VLOOKUP('W. VaR &amp; Off-Peak Pos By Trader'!$A31,'Import OffPeak'!$A$3:BD$100,BD$1,FALSE))</f>
        <v>0</v>
      </c>
      <c r="BE24" s="14">
        <f>IF(ISNA(VLOOKUP('W. VaR &amp; Off-Peak Pos By Trader'!$A31,'Import OffPeak'!$A$3:BE$100,BE$1,FALSE)),0,VLOOKUP('W. VaR &amp; Off-Peak Pos By Trader'!$A31,'Import OffPeak'!$A$3:BE$100,BE$1,FALSE))</f>
        <v>0</v>
      </c>
      <c r="BF24" s="14">
        <f>IF(ISNA(VLOOKUP('W. VaR &amp; Off-Peak Pos By Trader'!$A31,'Import OffPeak'!$A$3:BF$100,BF$1,FALSE)),0,VLOOKUP('W. VaR &amp; Off-Peak Pos By Trader'!$A31,'Import OffPeak'!$A$3:BF$100,BF$1,FALSE))</f>
        <v>0</v>
      </c>
      <c r="BG24" s="14">
        <f>IF(ISNA(VLOOKUP('W. VaR &amp; Off-Peak Pos By Trader'!$A31,'Import OffPeak'!$A$3:BG$100,BG$1,FALSE)),0,VLOOKUP('W. VaR &amp; Off-Peak Pos By Trader'!$A31,'Import OffPeak'!$A$3:BG$100,BG$1,FALSE))</f>
        <v>0</v>
      </c>
      <c r="BH24" s="14">
        <f>IF(ISNA(VLOOKUP('W. VaR &amp; Off-Peak Pos By Trader'!$A31,'Import OffPeak'!$A$3:BH$100,BH$1,FALSE)),0,VLOOKUP('W. VaR &amp; Off-Peak Pos By Trader'!$A31,'Import OffPeak'!$A$3:BH$100,BH$1,FALSE))</f>
        <v>0</v>
      </c>
      <c r="BI24" s="14">
        <f>IF(ISNA(VLOOKUP('W. VaR &amp; Off-Peak Pos By Trader'!$A31,'Import OffPeak'!$A$3:BI$100,BI$1,FALSE)),0,VLOOKUP('W. VaR &amp; Off-Peak Pos By Trader'!$A31,'Import OffPeak'!$A$3:BI$100,BI$1,FALSE))</f>
        <v>0</v>
      </c>
      <c r="BJ24" s="14">
        <f>IF(ISNA(VLOOKUP('W. VaR &amp; Off-Peak Pos By Trader'!$A31,'Import OffPeak'!$A$3:BJ$100,BJ$1,FALSE)),0,VLOOKUP('W. VaR &amp; Off-Peak Pos By Trader'!$A31,'Import OffPeak'!$A$3:BJ$100,BJ$1,FALSE))</f>
        <v>0</v>
      </c>
      <c r="BK24" s="14">
        <f>IF(ISNA(VLOOKUP('W. VaR &amp; Off-Peak Pos By Trader'!$A31,'Import OffPeak'!$A$3:BK$100,BK$1,FALSE)),0,VLOOKUP('W. VaR &amp; Off-Peak Pos By Trader'!$A31,'Import OffPeak'!$A$3:BK$100,BK$1,FALSE))</f>
        <v>0</v>
      </c>
      <c r="BL24" s="14">
        <f>IF(ISNA(VLOOKUP('W. VaR &amp; Off-Peak Pos By Trader'!$A31,'Import OffPeak'!$A$3:BL$100,BL$1,FALSE)),0,VLOOKUP('W. VaR &amp; Off-Peak Pos By Trader'!$A31,'Import OffPeak'!$A$3:BL$100,BL$1,FALSE))</f>
        <v>0</v>
      </c>
      <c r="BM24" s="14">
        <f>IF(ISNA(VLOOKUP('W. VaR &amp; Off-Peak Pos By Trader'!$A31,'Import OffPeak'!$A$3:BM$100,BM$1,FALSE)),0,VLOOKUP('W. VaR &amp; Off-Peak Pos By Trader'!$A31,'Import OffPeak'!$A$3:BM$100,BM$1,FALSE))</f>
        <v>0</v>
      </c>
      <c r="BN24" s="14">
        <f>IF(ISNA(VLOOKUP('W. VaR &amp; Off-Peak Pos By Trader'!$A31,'Import OffPeak'!$A$3:BN$100,BN$1,FALSE)),0,VLOOKUP('W. VaR &amp; Off-Peak Pos By Trader'!$A31,'Import OffPeak'!$A$3:BN$100,BN$1,FALSE))</f>
        <v>0</v>
      </c>
      <c r="BO24" s="14">
        <f>IF(ISNA(VLOOKUP('W. VaR &amp; Off-Peak Pos By Trader'!$A31,'Import OffPeak'!$A$3:BO$100,BO$1,FALSE)),0,VLOOKUP('W. VaR &amp; Off-Peak Pos By Trader'!$A31,'Import OffPeak'!$A$3:BO$100,BO$1,FALSE))</f>
        <v>0</v>
      </c>
      <c r="BP24" s="14">
        <f>IF(ISNA(VLOOKUP('W. VaR &amp; Off-Peak Pos By Trader'!$A31,'Import OffPeak'!$A$3:BP$100,BP$1,FALSE)),0,VLOOKUP('W. VaR &amp; Off-Peak Pos By Trader'!$A31,'Import OffPeak'!$A$3:BP$100,BP$1,FALSE))</f>
        <v>0</v>
      </c>
      <c r="BQ24" s="14">
        <f>IF(ISNA(VLOOKUP('W. VaR &amp; Off-Peak Pos By Trader'!$A31,'Import OffPeak'!$A$3:BQ$100,BQ$1,FALSE)),0,VLOOKUP('W. VaR &amp; Off-Peak Pos By Trader'!$A31,'Import OffPeak'!$A$3:BQ$100,BQ$1,FALSE))</f>
        <v>0</v>
      </c>
      <c r="BR24" s="14">
        <f>IF(ISNA(VLOOKUP('W. VaR &amp; Off-Peak Pos By Trader'!$A31,'Import OffPeak'!$A$3:BR$100,BR$1,FALSE)),0,VLOOKUP('W. VaR &amp; Off-Peak Pos By Trader'!$A31,'Import OffPeak'!$A$3:BR$100,BR$1,FALSE))</f>
        <v>0</v>
      </c>
      <c r="BS24" s="14">
        <f>IF(ISNA(VLOOKUP('W. VaR &amp; Off-Peak Pos By Trader'!$A31,'Import OffPeak'!$A$3:BS$100,BS$1,FALSE)),0,VLOOKUP('W. VaR &amp; Off-Peak Pos By Trader'!$A31,'Import OffPeak'!$A$3:BS$100,BS$1,FALSE))</f>
        <v>0</v>
      </c>
      <c r="BT24" s="14">
        <f>IF(ISNA(VLOOKUP('W. VaR &amp; Off-Peak Pos By Trader'!$A31,'Import OffPeak'!$A$3:BT$100,BT$1,FALSE)),0,VLOOKUP('W. VaR &amp; Off-Peak Pos By Trader'!$A31,'Import OffPeak'!$A$3:BT$100,BT$1,FALSE))</f>
        <v>0</v>
      </c>
      <c r="BU24" s="14">
        <f>IF(ISNA(VLOOKUP('W. VaR &amp; Off-Peak Pos By Trader'!$A31,'Import OffPeak'!$A$3:BU$100,BU$1,FALSE)),0,VLOOKUP('W. VaR &amp; Off-Peak Pos By Trader'!$A31,'Import OffPeak'!$A$3:BU$100,BU$1,FALSE))</f>
        <v>0</v>
      </c>
      <c r="BV24" s="14">
        <f>IF(ISNA(VLOOKUP('W. VaR &amp; Off-Peak Pos By Trader'!$A31,'Import OffPeak'!$A$3:BV$100,BV$1,FALSE)),0,VLOOKUP('W. VaR &amp; Off-Peak Pos By Trader'!$A31,'Import OffPeak'!$A$3:BV$100,BV$1,FALSE))</f>
        <v>0</v>
      </c>
      <c r="BW24" s="14">
        <f>IF(ISNA(VLOOKUP('W. VaR &amp; Off-Peak Pos By Trader'!$A31,'Import OffPeak'!$A$3:BW$100,BW$1,FALSE)),0,VLOOKUP('W. VaR &amp; Off-Peak Pos By Trader'!$A31,'Import OffPeak'!$A$3:BW$100,BW$1,FALSE))</f>
        <v>0</v>
      </c>
      <c r="BX24" s="14">
        <f>IF(ISNA(VLOOKUP('W. VaR &amp; Off-Peak Pos By Trader'!$A31,'Import OffPeak'!$A$3:BX$100,BX$1,FALSE)),0,VLOOKUP('W. VaR &amp; Off-Peak Pos By Trader'!$A31,'Import OffPeak'!$A$3:BX$100,BX$1,FALSE))</f>
        <v>0</v>
      </c>
      <c r="BY24" s="14">
        <f>IF(ISNA(VLOOKUP('W. VaR &amp; Off-Peak Pos By Trader'!$A31,'Import OffPeak'!$A$3:BY$100,BY$1,FALSE)),0,VLOOKUP('W. VaR &amp; Off-Peak Pos By Trader'!$A31,'Import OffPeak'!$A$3:BY$100,BY$1,FALSE))</f>
        <v>0</v>
      </c>
      <c r="BZ24" s="14">
        <f>IF(ISNA(VLOOKUP('W. VaR &amp; Off-Peak Pos By Trader'!$A31,'Import OffPeak'!$A$3:BZ$100,BZ$1,FALSE)),0,VLOOKUP('W. VaR &amp; Off-Peak Pos By Trader'!$A31,'Import OffPeak'!$A$3:BZ$100,BZ$1,FALSE))</f>
        <v>0</v>
      </c>
      <c r="CA24" s="14">
        <f>IF(ISNA(VLOOKUP('W. VaR &amp; Off-Peak Pos By Trader'!$A31,'Import OffPeak'!$A$3:CA$100,CA$1,FALSE)),0,VLOOKUP('W. VaR &amp; Off-Peak Pos By Trader'!$A31,'Import OffPeak'!$A$3:CA$100,CA$1,FALSE))</f>
        <v>0</v>
      </c>
      <c r="CB24" s="14">
        <f>IF(ISNA(VLOOKUP('W. VaR &amp; Off-Peak Pos By Trader'!$A31,'Import OffPeak'!$A$3:CB$100,CB$1,FALSE)),0,VLOOKUP('W. VaR &amp; Off-Peak Pos By Trader'!$A31,'Import OffPeak'!$A$3:CB$100,CB$1,FALSE))</f>
        <v>0</v>
      </c>
      <c r="CC24" s="14">
        <f>IF(ISNA(VLOOKUP('W. VaR &amp; Off-Peak Pos By Trader'!$A31,'Import OffPeak'!$A$3:CC$100,CC$1,FALSE)),0,VLOOKUP('W. VaR &amp; Off-Peak Pos By Trader'!$A31,'Import OffPeak'!$A$3:CC$100,CC$1,FALSE))</f>
        <v>0</v>
      </c>
      <c r="CD24" s="14">
        <f>IF(ISNA(VLOOKUP('W. VaR &amp; Off-Peak Pos By Trader'!$A31,'Import OffPeak'!$A$3:CD$100,CD$1,FALSE)),0,VLOOKUP('W. VaR &amp; Off-Peak Pos By Trader'!$A31,'Import OffPeak'!$A$3:CD$100,CD$1,FALSE))</f>
        <v>0</v>
      </c>
      <c r="CE24" s="14">
        <f>IF(ISNA(VLOOKUP('W. VaR &amp; Off-Peak Pos By Trader'!$A31,'Import OffPeak'!$A$3:CE$100,CE$1,FALSE)),0,VLOOKUP('W. VaR &amp; Off-Peak Pos By Trader'!$A31,'Import OffPeak'!$A$3:CE$100,CE$1,FALSE))</f>
        <v>0</v>
      </c>
      <c r="CF24" s="14">
        <f>IF(ISNA(VLOOKUP('W. VaR &amp; Off-Peak Pos By Trader'!$A31,'Import OffPeak'!$A$3:CF$100,CF$1,FALSE)),0,VLOOKUP('W. VaR &amp; Off-Peak Pos By Trader'!$A31,'Import OffPeak'!$A$3:CF$100,CF$1,FALSE))</f>
        <v>0</v>
      </c>
      <c r="CG24" s="14">
        <f>IF(ISNA(VLOOKUP('W. VaR &amp; Off-Peak Pos By Trader'!$A31,'Import OffPeak'!$A$3:CG$100,CG$1,FALSE)),0,VLOOKUP('W. VaR &amp; Off-Peak Pos By Trader'!$A31,'Import OffPeak'!$A$3:CG$100,CG$1,FALSE))</f>
        <v>0</v>
      </c>
      <c r="CH24" s="14">
        <f>IF(ISNA(VLOOKUP('W. VaR &amp; Off-Peak Pos By Trader'!$A31,'Import OffPeak'!$A$3:CH$100,CH$1,FALSE)),0,VLOOKUP('W. VaR &amp; Off-Peak Pos By Trader'!$A31,'Import OffPeak'!$A$3:CH$100,CH$1,FALSE))</f>
        <v>0</v>
      </c>
      <c r="CI24" s="14">
        <f>IF(ISNA(VLOOKUP('W. VaR &amp; Off-Peak Pos By Trader'!$A31,'Import OffPeak'!$A$3:CI$100,CI$1,FALSE)),0,VLOOKUP('W. VaR &amp; Off-Peak Pos By Trader'!$A31,'Import OffPeak'!$A$3:CI$100,CI$1,FALSE))</f>
        <v>0</v>
      </c>
      <c r="CJ24" s="14">
        <f>IF(ISNA(VLOOKUP('W. VaR &amp; Off-Peak Pos By Trader'!$A31,'Import OffPeak'!$A$3:CJ$100,CJ$1,FALSE)),0,VLOOKUP('W. VaR &amp; Off-Peak Pos By Trader'!$A31,'Import OffPeak'!$A$3:CJ$100,CJ$1,FALSE))</f>
        <v>0</v>
      </c>
      <c r="CK24" s="14">
        <f>IF(ISNA(VLOOKUP('W. VaR &amp; Off-Peak Pos By Trader'!$A31,'Import OffPeak'!$A$3:CK$100,CK$1,FALSE)),0,VLOOKUP('W. VaR &amp; Off-Peak Pos By Trader'!$A31,'Import OffPeak'!$A$3:CK$100,CK$1,FALSE))</f>
        <v>0</v>
      </c>
      <c r="CL24" s="14">
        <f>IF(ISNA(VLOOKUP('W. VaR &amp; Off-Peak Pos By Trader'!$A31,'Import OffPeak'!$A$3:CL$100,CL$1,FALSE)),0,VLOOKUP('W. VaR &amp; Off-Peak Pos By Trader'!$A31,'Import OffPeak'!$A$3:CL$100,CL$1,FALSE))</f>
        <v>0</v>
      </c>
      <c r="CM24" s="14">
        <f>IF(ISNA(VLOOKUP('W. VaR &amp; Off-Peak Pos By Trader'!$A31,'Import OffPeak'!$A$3:CM$100,CM$1,FALSE)),0,VLOOKUP('W. VaR &amp; Off-Peak Pos By Trader'!$A31,'Import OffPeak'!$A$3:CM$100,CM$1,FALSE))</f>
        <v>0</v>
      </c>
      <c r="CN24" s="14">
        <f>IF(ISNA(VLOOKUP('W. VaR &amp; Off-Peak Pos By Trader'!$A31,'Import OffPeak'!$A$3:CN$100,CN$1,FALSE)),0,VLOOKUP('W. VaR &amp; Off-Peak Pos By Trader'!$A31,'Import OffPeak'!$A$3:CN$100,CN$1,FALSE))</f>
        <v>0</v>
      </c>
      <c r="CO24" s="14">
        <f>IF(ISNA(VLOOKUP('W. VaR &amp; Off-Peak Pos By Trader'!$A31,'Import OffPeak'!$A$3:CO$100,CO$1,FALSE)),0,VLOOKUP('W. VaR &amp; Off-Peak Pos By Trader'!$A31,'Import OffPeak'!$A$3:CO$100,CO$1,FALSE))</f>
        <v>0</v>
      </c>
      <c r="CP24" s="14">
        <f>IF(ISNA(VLOOKUP('W. VaR &amp; Off-Peak Pos By Trader'!$A31,'Import OffPeak'!$A$3:CP$100,CP$1,FALSE)),0,VLOOKUP('W. VaR &amp; Off-Peak Pos By Trader'!$A31,'Import OffPeak'!$A$3:CP$100,CP$1,FALSE))</f>
        <v>0</v>
      </c>
      <c r="CQ24" s="14">
        <f>IF(ISNA(VLOOKUP('W. VaR &amp; Off-Peak Pos By Trader'!$A31,'Import OffPeak'!$A$3:CQ$100,CQ$1,FALSE)),0,VLOOKUP('W. VaR &amp; Off-Peak Pos By Trader'!$A31,'Import OffPeak'!$A$3:CQ$100,CQ$1,FALSE))</f>
        <v>0</v>
      </c>
      <c r="CR24" s="14">
        <f>IF(ISNA(VLOOKUP('W. VaR &amp; Off-Peak Pos By Trader'!$A31,'Import OffPeak'!$A$3:CR$100,CR$1,FALSE)),0,VLOOKUP('W. VaR &amp; Off-Peak Pos By Trader'!$A31,'Import OffPeak'!$A$3:CR$100,CR$1,FALSE))</f>
        <v>0</v>
      </c>
      <c r="CS24" s="14">
        <f>IF(ISNA(VLOOKUP('W. VaR &amp; Off-Peak Pos By Trader'!$A31,'Import OffPeak'!$A$3:CS$100,CS$1,FALSE)),0,VLOOKUP('W. VaR &amp; Off-Peak Pos By Trader'!$A31,'Import OffPeak'!$A$3:CS$100,CS$1,FALSE))</f>
        <v>0</v>
      </c>
      <c r="CT24" s="14">
        <f>IF(ISNA(VLOOKUP('W. VaR &amp; Off-Peak Pos By Trader'!$A31,'Import OffPeak'!$A$3:CT$100,CT$1,FALSE)),0,VLOOKUP('W. VaR &amp; Off-Peak Pos By Trader'!$A31,'Import OffPeak'!$A$3:CT$100,CT$1,FALSE))</f>
        <v>0</v>
      </c>
      <c r="CU24" s="14">
        <f>IF(ISNA(VLOOKUP('W. VaR &amp; Off-Peak Pos By Trader'!$A31,'Import OffPeak'!$A$3:CU$100,CU$1,FALSE)),0,VLOOKUP('W. VaR &amp; Off-Peak Pos By Trader'!$A31,'Import OffPeak'!$A$3:CU$100,CU$1,FALSE))</f>
        <v>0</v>
      </c>
      <c r="CV24" s="14">
        <f>IF(ISNA(VLOOKUP('W. VaR &amp; Off-Peak Pos By Trader'!$A31,'Import OffPeak'!$A$3:CV$100,CV$1,FALSE)),0,VLOOKUP('W. VaR &amp; Off-Peak Pos By Trader'!$A31,'Import OffPeak'!$A$3:CV$100,CV$1,FALSE))</f>
        <v>0</v>
      </c>
      <c r="CW24" s="14">
        <f>IF(ISNA(VLOOKUP('W. VaR &amp; Off-Peak Pos By Trader'!$A31,'Import OffPeak'!$A$3:CW$100,CW$1,FALSE)),0,VLOOKUP('W. VaR &amp; Off-Peak Pos By Trader'!$A31,'Import OffPeak'!$A$3:CW$100,CW$1,FALSE))</f>
        <v>0</v>
      </c>
      <c r="CX24" s="14">
        <f>IF(ISNA(VLOOKUP('W. VaR &amp; Off-Peak Pos By Trader'!$A31,'Import OffPeak'!$A$3:CX$100,CX$1,FALSE)),0,VLOOKUP('W. VaR &amp; Off-Peak Pos By Trader'!$A31,'Import OffPeak'!$A$3:CX$100,CX$1,FALSE))</f>
        <v>0</v>
      </c>
      <c r="CY24" s="14">
        <f>IF(ISNA(VLOOKUP('W. VaR &amp; Off-Peak Pos By Trader'!$A31,'Import OffPeak'!$A$3:CY$100,CY$1,FALSE)),0,VLOOKUP('W. VaR &amp; Off-Peak Pos By Trader'!$A31,'Import OffPeak'!$A$3:CY$100,CY$1,FALSE))</f>
        <v>0</v>
      </c>
      <c r="CZ24" s="14">
        <f>IF(ISNA(VLOOKUP('W. VaR &amp; Off-Peak Pos By Trader'!$A31,'Import OffPeak'!$A$3:CZ$100,CZ$1,FALSE)),0,VLOOKUP('W. VaR &amp; Off-Peak Pos By Trader'!$A31,'Import OffPeak'!$A$3:CZ$100,CZ$1,FALSE))</f>
        <v>0</v>
      </c>
      <c r="DA24" s="14">
        <f>IF(ISNA(VLOOKUP('W. VaR &amp; Off-Peak Pos By Trader'!$A31,'Import OffPeak'!$A$3:DA$100,DA$1,FALSE)),0,VLOOKUP('W. VaR &amp; Off-Peak Pos By Trader'!$A31,'Import OffPeak'!$A$3:DA$100,DA$1,FALSE))</f>
        <v>0</v>
      </c>
      <c r="DB24" s="14">
        <f>IF(ISNA(VLOOKUP('W. VaR &amp; Off-Peak Pos By Trader'!$A31,'Import OffPeak'!$A$3:DB$100,DB$1,FALSE)),0,VLOOKUP('W. VaR &amp; Off-Peak Pos By Trader'!$A31,'Import OffPeak'!$A$3:DB$100,DB$1,FALSE))</f>
        <v>0</v>
      </c>
      <c r="DC24" s="14">
        <f>IF(ISNA(VLOOKUP('W. VaR &amp; Off-Peak Pos By Trader'!$A31,'Import OffPeak'!$A$3:DC$100,DC$1,FALSE)),0,VLOOKUP('W. VaR &amp; Off-Peak Pos By Trader'!$A31,'Import OffPeak'!$A$3:DC$100,DC$1,FALSE))</f>
        <v>0</v>
      </c>
      <c r="DD24" s="14">
        <f>IF(ISNA(VLOOKUP('W. VaR &amp; Off-Peak Pos By Trader'!$A31,'Import OffPeak'!$A$3:DD$100,DD$1,FALSE)),0,VLOOKUP('W. VaR &amp; Off-Peak Pos By Trader'!$A31,'Import OffPeak'!$A$3:DD$100,DD$1,FALSE))</f>
        <v>0</v>
      </c>
      <c r="DE24" s="14">
        <f>IF(ISNA(VLOOKUP('W. VaR &amp; Off-Peak Pos By Trader'!$A31,'Import OffPeak'!$A$3:DE$100,DE$1,FALSE)),0,VLOOKUP('W. VaR &amp; Off-Peak Pos By Trader'!$A31,'Import OffPeak'!$A$3:DE$100,DE$1,FALSE))</f>
        <v>0</v>
      </c>
      <c r="DF24" s="14">
        <f>IF(ISNA(VLOOKUP('W. VaR &amp; Off-Peak Pos By Trader'!$A31,'Import OffPeak'!$A$3:DF$100,DF$1,FALSE)),0,VLOOKUP('W. VaR &amp; Off-Peak Pos By Trader'!$A31,'Import OffPeak'!$A$3:DF$100,DF$1,FALSE))</f>
        <v>0</v>
      </c>
      <c r="DG24" s="14">
        <f>IF(ISNA(VLOOKUP('W. VaR &amp; Off-Peak Pos By Trader'!$A31,'Import OffPeak'!$A$3:DG$100,DG$1,FALSE)),0,VLOOKUP('W. VaR &amp; Off-Peak Pos By Trader'!$A31,'Import OffPeak'!$A$3:DG$100,DG$1,FALSE))</f>
        <v>0</v>
      </c>
      <c r="DH24" s="14">
        <f>IF(ISNA(VLOOKUP('W. VaR &amp; Off-Peak Pos By Trader'!$A31,'Import OffPeak'!$A$3:DH$100,DH$1,FALSE)),0,VLOOKUP('W. VaR &amp; Off-Peak Pos By Trader'!$A31,'Import OffPeak'!$A$3:DH$100,DH$1,FALSE))</f>
        <v>0</v>
      </c>
      <c r="DI24" s="14">
        <f>IF(ISNA(VLOOKUP('W. VaR &amp; Off-Peak Pos By Trader'!$A31,'Import OffPeak'!$A$3:DI$100,DI$1,FALSE)),0,VLOOKUP('W. VaR &amp; Off-Peak Pos By Trader'!$A31,'Import OffPeak'!$A$3:DI$100,DI$1,FALSE))</f>
        <v>0</v>
      </c>
      <c r="DJ24" s="14">
        <f>IF(ISNA(VLOOKUP('W. VaR &amp; Off-Peak Pos By Trader'!$A31,'Import OffPeak'!$A$3:DJ$100,DJ$1,FALSE)),0,VLOOKUP('W. VaR &amp; Off-Peak Pos By Trader'!$A31,'Import OffPeak'!$A$3:DJ$100,DJ$1,FALSE))</f>
        <v>0</v>
      </c>
      <c r="DK24" s="14">
        <f>IF(ISNA(VLOOKUP('W. VaR &amp; Off-Peak Pos By Trader'!$A31,'Import OffPeak'!$A$3:DK$100,DK$1,FALSE)),0,VLOOKUP('W. VaR &amp; Off-Peak Pos By Trader'!$A31,'Import OffPeak'!$A$3:DK$100,DK$1,FALSE))</f>
        <v>0</v>
      </c>
      <c r="DL24" s="14">
        <f>IF(ISNA(VLOOKUP('W. VaR &amp; Off-Peak Pos By Trader'!$A31,'Import OffPeak'!$A$3:DL$100,DL$1,FALSE)),0,VLOOKUP('W. VaR &amp; Off-Peak Pos By Trader'!$A31,'Import OffPeak'!$A$3:DL$100,DL$1,FALSE))</f>
        <v>0</v>
      </c>
      <c r="DM24" s="14">
        <f>IF(ISNA(VLOOKUP('W. VaR &amp; Off-Peak Pos By Trader'!$A31,'Import OffPeak'!$A$3:DM$100,DM$1,FALSE)),0,VLOOKUP('W. VaR &amp; Off-Peak Pos By Trader'!$A31,'Import OffPeak'!$A$3:DM$100,DM$1,FALSE))</f>
        <v>0</v>
      </c>
      <c r="DN24" s="14">
        <f>IF(ISNA(VLOOKUP('W. VaR &amp; Off-Peak Pos By Trader'!$A31,'Import OffPeak'!$A$3:DN$100,DN$1,FALSE)),0,VLOOKUP('W. VaR &amp; Off-Peak Pos By Trader'!$A31,'Import OffPeak'!$A$3:DN$100,DN$1,FALSE))</f>
        <v>0</v>
      </c>
      <c r="DO24" s="14">
        <f>IF(ISNA(VLOOKUP('W. VaR &amp; Off-Peak Pos By Trader'!$A31,'Import OffPeak'!$A$3:DO$100,DO$1,FALSE)),0,VLOOKUP('W. VaR &amp; Off-Peak Pos By Trader'!$A31,'Import OffPeak'!$A$3:DO$100,DO$1,FALSE))</f>
        <v>0</v>
      </c>
      <c r="DP24" s="14">
        <f>IF(ISNA(VLOOKUP('W. VaR &amp; Off-Peak Pos By Trader'!$A31,'Import OffPeak'!$A$3:DP$100,DP$1,FALSE)),0,VLOOKUP('W. VaR &amp; Off-Peak Pos By Trader'!$A31,'Import OffPeak'!$A$3:DP$100,DP$1,FALSE))</f>
        <v>0</v>
      </c>
      <c r="DQ24" s="14">
        <f>IF(ISNA(VLOOKUP('W. VaR &amp; Off-Peak Pos By Trader'!$A31,'Import OffPeak'!$A$3:DQ$100,DQ$1,FALSE)),0,VLOOKUP('W. VaR &amp; Off-Peak Pos By Trader'!$A31,'Import OffPeak'!$A$3:DQ$100,DQ$1,FALSE))</f>
        <v>0</v>
      </c>
      <c r="DR24" s="14">
        <f>IF(ISNA(VLOOKUP('W. VaR &amp; Off-Peak Pos By Trader'!$A31,'Import OffPeak'!$A$3:DR$100,DR$1,FALSE)),0,VLOOKUP('W. VaR &amp; Off-Peak Pos By Trader'!$A31,'Import OffPeak'!$A$3:DR$100,DR$1,FALSE))</f>
        <v>0</v>
      </c>
      <c r="DS24" s="14">
        <f>IF(ISNA(VLOOKUP('W. VaR &amp; Off-Peak Pos By Trader'!$A31,'Import OffPeak'!$A$3:DS$100,DS$1,FALSE)),0,VLOOKUP('W. VaR &amp; Off-Peak Pos By Trader'!$A31,'Import OffPeak'!$A$3:DS$100,DS$1,FALSE))</f>
        <v>0</v>
      </c>
      <c r="DT24" s="14">
        <f>IF(ISNA(VLOOKUP('W. VaR &amp; Off-Peak Pos By Trader'!$A31,'Import OffPeak'!$A$3:DT$100,DT$1,FALSE)),0,VLOOKUP('W. VaR &amp; Off-Peak Pos By Trader'!$A31,'Import OffPeak'!$A$3:DT$100,DT$1,FALSE))</f>
        <v>0</v>
      </c>
      <c r="DU24" s="14">
        <f>IF(ISNA(VLOOKUP('W. VaR &amp; Off-Peak Pos By Trader'!$A31,'Import OffPeak'!$A$3:DU$100,DU$1,FALSE)),0,VLOOKUP('W. VaR &amp; Off-Peak Pos By Trader'!$A31,'Import OffPeak'!$A$3:DU$100,DU$1,FALSE))</f>
        <v>0</v>
      </c>
      <c r="DV24" s="14">
        <f>IF(ISNA(VLOOKUP('W. VaR &amp; Off-Peak Pos By Trader'!$A31,'Import OffPeak'!$A$3:DV$100,DV$1,FALSE)),0,VLOOKUP('W. VaR &amp; Off-Peak Pos By Trader'!$A31,'Import OffPeak'!$A$3:DV$100,DV$1,FALSE))</f>
        <v>0</v>
      </c>
      <c r="DW24" s="14">
        <f>IF(ISNA(VLOOKUP('W. VaR &amp; Off-Peak Pos By Trader'!$A31,'Import OffPeak'!$A$3:DW$100,DW$1,FALSE)),0,VLOOKUP('W. VaR &amp; Off-Peak Pos By Trader'!$A31,'Import OffPeak'!$A$3:DW$100,DW$1,FALSE))</f>
        <v>0</v>
      </c>
      <c r="DX24" s="14">
        <f>IF(ISNA(VLOOKUP('W. VaR &amp; Off-Peak Pos By Trader'!$A31,'Import OffPeak'!$A$3:DX$100,DX$1,FALSE)),0,VLOOKUP('W. VaR &amp; Off-Peak Pos By Trader'!$A31,'Import OffPeak'!$A$3:DX$100,DX$1,FALSE))</f>
        <v>0</v>
      </c>
      <c r="DY24" s="14">
        <f>IF(ISNA(VLOOKUP('W. VaR &amp; Off-Peak Pos By Trader'!$A31,'Import OffPeak'!$A$3:DY$100,DY$1,FALSE)),0,VLOOKUP('W. VaR &amp; Off-Peak Pos By Trader'!$A31,'Import OffPeak'!$A$3:DY$100,DY$1,FALSE))</f>
        <v>0</v>
      </c>
      <c r="DZ24" s="14">
        <f>IF(ISNA(VLOOKUP('W. VaR &amp; Off-Peak Pos By Trader'!$A31,'Import OffPeak'!$A$3:DZ$100,DZ$1,FALSE)),0,VLOOKUP('W. VaR &amp; Off-Peak Pos By Trader'!$A31,'Import OffPeak'!$A$3:DZ$100,DZ$1,FALSE))</f>
        <v>0</v>
      </c>
      <c r="EA24" s="14">
        <f>IF(ISNA(VLOOKUP('W. VaR &amp; Off-Peak Pos By Trader'!$A31,'Import OffPeak'!$A$3:EA$100,EA$1,FALSE)),0,VLOOKUP('W. VaR &amp; Off-Peak Pos By Trader'!$A31,'Import OffPeak'!$A$3:EA$100,EA$1,FALSE))</f>
        <v>0</v>
      </c>
      <c r="EB24" s="14">
        <f>IF(ISNA(VLOOKUP('W. VaR &amp; Off-Peak Pos By Trader'!$A31,'Import OffPeak'!$A$3:EB$100,EB$1,FALSE)),0,VLOOKUP('W. VaR &amp; Off-Peak Pos By Trader'!$A31,'Import OffPeak'!$A$3:EB$100,EB$1,FALSE))</f>
        <v>0</v>
      </c>
      <c r="EC24" s="14">
        <f>IF(ISNA(VLOOKUP('W. VaR &amp; Off-Peak Pos By Trader'!$A31,'Import OffPeak'!$A$3:EC$100,EC$1,FALSE)),0,VLOOKUP('W. VaR &amp; Off-Peak Pos By Trader'!$A31,'Import OffPeak'!$A$3:EC$100,EC$1,FALSE))</f>
        <v>0</v>
      </c>
      <c r="ED24" s="14">
        <f>IF(ISNA(VLOOKUP('W. VaR &amp; Off-Peak Pos By Trader'!$A31,'Import OffPeak'!$A$3:ED$100,ED$1,FALSE)),0,VLOOKUP('W. VaR &amp; Off-Peak Pos By Trader'!$A31,'Import OffPeak'!$A$3:ED$100,ED$1,FALSE))</f>
        <v>0</v>
      </c>
      <c r="EE24" s="14">
        <f>IF(ISNA(VLOOKUP('W. VaR &amp; Off-Peak Pos By Trader'!$A31,'Import OffPeak'!$A$3:EE$100,EE$1,FALSE)),0,VLOOKUP('W. VaR &amp; Off-Peak Pos By Trader'!$A31,'Import OffPeak'!$A$3:EE$100,EE$1,FALSE))</f>
        <v>0</v>
      </c>
      <c r="EF24" s="14">
        <f>IF(ISNA(VLOOKUP('W. VaR &amp; Off-Peak Pos By Trader'!$A31,'Import OffPeak'!$A$3:EF$100,EF$1,FALSE)),0,VLOOKUP('W. VaR &amp; Off-Peak Pos By Trader'!$A31,'Import OffPeak'!$A$3:EF$100,EF$1,FALSE))</f>
        <v>0</v>
      </c>
      <c r="EG24" s="14">
        <f>IF(ISNA(VLOOKUP('W. VaR &amp; Off-Peak Pos By Trader'!$A31,'Import OffPeak'!$A$3:EG$100,EG$1,FALSE)),0,VLOOKUP('W. VaR &amp; Off-Peak Pos By Trader'!$A31,'Import OffPeak'!$A$3:EG$100,EG$1,FALSE))</f>
        <v>0</v>
      </c>
      <c r="EH24" s="14">
        <f>IF(ISNA(VLOOKUP('W. VaR &amp; Off-Peak Pos By Trader'!$A31,'Import OffPeak'!$A$3:EH$100,EH$1,FALSE)),0,VLOOKUP('W. VaR &amp; Off-Peak Pos By Trader'!$A31,'Import OffPeak'!$A$3:EH$100,EH$1,FALSE))</f>
        <v>0</v>
      </c>
      <c r="EI24" s="14">
        <f>IF(ISNA(VLOOKUP('W. VaR &amp; Off-Peak Pos By Trader'!$A31,'Import OffPeak'!$A$3:EI$100,EI$1,FALSE)),0,VLOOKUP('W. VaR &amp; Off-Peak Pos By Trader'!$A31,'Import OffPeak'!$A$3:EI$100,EI$1,FALSE))</f>
        <v>0</v>
      </c>
      <c r="EJ24" s="14">
        <f>IF(ISNA(VLOOKUP('W. VaR &amp; Off-Peak Pos By Trader'!$A31,'Import OffPeak'!$A$3:EJ$100,EJ$1,FALSE)),0,VLOOKUP('W. VaR &amp; Off-Peak Pos By Trader'!$A31,'Import OffPeak'!$A$3:EJ$100,EJ$1,FALSE))</f>
        <v>0</v>
      </c>
      <c r="EK24" s="14">
        <f>IF(ISNA(VLOOKUP('W. VaR &amp; Off-Peak Pos By Trader'!$A31,'Import OffPeak'!$A$3:EK$100,EK$1,FALSE)),0,VLOOKUP('W. VaR &amp; Off-Peak Pos By Trader'!$A31,'Import OffPeak'!$A$3:EK$100,EK$1,FALSE))</f>
        <v>0</v>
      </c>
      <c r="EL24" s="14">
        <f>IF(ISNA(VLOOKUP('W. VaR &amp; Off-Peak Pos By Trader'!$A31,'Import OffPeak'!$A$3:EL$100,EL$1,FALSE)),0,VLOOKUP('W. VaR &amp; Off-Peak Pos By Trader'!$A31,'Import OffPeak'!$A$3:EL$100,EL$1,FALSE))</f>
        <v>0</v>
      </c>
      <c r="EM24" s="14">
        <f>IF(ISNA(VLOOKUP('W. VaR &amp; Off-Peak Pos By Trader'!$A31,'Import OffPeak'!$A$3:EM$100,EM$1,FALSE)),0,VLOOKUP('W. VaR &amp; Off-Peak Pos By Trader'!$A31,'Import OffPeak'!$A$3:EM$100,EM$1,FALSE))</f>
        <v>0</v>
      </c>
      <c r="EN24" s="14">
        <f>IF(ISNA(VLOOKUP('W. VaR &amp; Off-Peak Pos By Trader'!$A31,'Import OffPeak'!$A$3:EN$100,EN$1,FALSE)),0,VLOOKUP('W. VaR &amp; Off-Peak Pos By Trader'!$A31,'Import OffPeak'!$A$3:EN$100,EN$1,FALSE))</f>
        <v>0</v>
      </c>
      <c r="EO24" s="14">
        <f>IF(ISNA(VLOOKUP('W. VaR &amp; Off-Peak Pos By Trader'!$A31,'Import OffPeak'!$A$3:EO$100,EO$1,FALSE)),0,VLOOKUP('W. VaR &amp; Off-Peak Pos By Trader'!$A31,'Import OffPeak'!$A$3:EO$100,EO$1,FALSE))</f>
        <v>0</v>
      </c>
      <c r="EP24" s="14">
        <f>IF(ISNA(VLOOKUP('W. VaR &amp; Off-Peak Pos By Trader'!$A31,'Import OffPeak'!$A$3:EP$100,EP$1,FALSE)),0,VLOOKUP('W. VaR &amp; Off-Peak Pos By Trader'!$A31,'Import OffPeak'!$A$3:EP$100,EP$1,FALSE))</f>
        <v>0</v>
      </c>
      <c r="EQ24" s="14">
        <f>IF(ISNA(VLOOKUP('W. VaR &amp; Off-Peak Pos By Trader'!$A31,'Import OffPeak'!$A$3:EQ$100,EQ$1,FALSE)),0,VLOOKUP('W. VaR &amp; Off-Peak Pos By Trader'!$A31,'Import OffPeak'!$A$3:EQ$100,EQ$1,FALSE))</f>
        <v>0</v>
      </c>
      <c r="ER24" s="14">
        <f>IF(ISNA(VLOOKUP('W. VaR &amp; Off-Peak Pos By Trader'!$A31,'Import OffPeak'!$A$3:ER$100,ER$1,FALSE)),0,VLOOKUP('W. VaR &amp; Off-Peak Pos By Trader'!$A31,'Import OffPeak'!$A$3:ER$100,ER$1,FALSE))</f>
        <v>0</v>
      </c>
      <c r="ES24" s="14">
        <f>IF(ISNA(VLOOKUP('W. VaR &amp; Off-Peak Pos By Trader'!$A31,'Import OffPeak'!$A$3:ES$100,ES$1,FALSE)),0,VLOOKUP('W. VaR &amp; Off-Peak Pos By Trader'!$A31,'Import OffPeak'!$A$3:ES$100,ES$1,FALSE))</f>
        <v>0</v>
      </c>
      <c r="ET24" s="14">
        <f>IF(ISNA(VLOOKUP('W. VaR &amp; Off-Peak Pos By Trader'!$A31,'Import OffPeak'!$A$3:ET$100,ET$1,FALSE)),0,VLOOKUP('W. VaR &amp; Off-Peak Pos By Trader'!$A31,'Import OffPeak'!$A$3:ET$100,ET$1,FALSE))</f>
        <v>0</v>
      </c>
      <c r="EU24" s="14">
        <f>IF(ISNA(VLOOKUP('W. VaR &amp; Off-Peak Pos By Trader'!$A31,'Import OffPeak'!$A$3:EU$100,EU$1,FALSE)),0,VLOOKUP('W. VaR &amp; Off-Peak Pos By Trader'!$A31,'Import OffPeak'!$A$3:EU$100,EU$1,FALSE))</f>
        <v>0</v>
      </c>
      <c r="EV24" s="14">
        <f>IF(ISNA(VLOOKUP('W. VaR &amp; Off-Peak Pos By Trader'!$A31,'Import OffPeak'!$A$3:EV$100,EV$1,FALSE)),0,VLOOKUP('W. VaR &amp; Off-Peak Pos By Trader'!$A31,'Import OffPeak'!$A$3:EV$100,EV$1,FALSE))</f>
        <v>0</v>
      </c>
      <c r="EW24" s="14">
        <f>IF(ISNA(VLOOKUP('W. VaR &amp; Off-Peak Pos By Trader'!$A31,'Import OffPeak'!$A$3:EW$100,EW$1,FALSE)),0,VLOOKUP('W. VaR &amp; Off-Peak Pos By Trader'!$A31,'Import OffPeak'!$A$3:EW$100,EW$1,FALSE))</f>
        <v>0</v>
      </c>
      <c r="EX24" s="14">
        <f>IF(ISNA(VLOOKUP('W. VaR &amp; Off-Peak Pos By Trader'!$A31,'Import OffPeak'!$A$3:EX$100,EX$1,FALSE)),0,VLOOKUP('W. VaR &amp; Off-Peak Pos By Trader'!$A31,'Import OffPeak'!$A$3:EX$100,EX$1,FALSE))</f>
        <v>0</v>
      </c>
      <c r="EY24" s="14">
        <f>IF(ISNA(VLOOKUP('W. VaR &amp; Off-Peak Pos By Trader'!$A31,'Import OffPeak'!$A$3:EY$100,EY$1,FALSE)),0,VLOOKUP('W. VaR &amp; Off-Peak Pos By Trader'!$A31,'Import OffPeak'!$A$3:EY$100,EY$1,FALSE))</f>
        <v>0</v>
      </c>
      <c r="EZ24" s="14">
        <f>IF(ISNA(VLOOKUP('W. VaR &amp; Off-Peak Pos By Trader'!$A31,'Import OffPeak'!$A$3:EZ$100,EZ$1,FALSE)),0,VLOOKUP('W. VaR &amp; Off-Peak Pos By Trader'!$A31,'Import OffPeak'!$A$3:EZ$100,EZ$1,FALSE))</f>
        <v>0</v>
      </c>
      <c r="FA24" s="14">
        <f>IF(ISNA(VLOOKUP('W. VaR &amp; Off-Peak Pos By Trader'!$A31,'Import OffPeak'!$A$3:FA$100,FA$1,FALSE)),0,VLOOKUP('W. VaR &amp; Off-Peak Pos By Trader'!$A31,'Import OffPeak'!$A$3:FA$100,FA$1,FALSE))</f>
        <v>0</v>
      </c>
      <c r="FB24" s="14">
        <f>IF(ISNA(VLOOKUP('W. VaR &amp; Off-Peak Pos By Trader'!$A31,'Import OffPeak'!$A$3:FB$100,FB$1,FALSE)),0,VLOOKUP('W. VaR &amp; Off-Peak Pos By Trader'!$A31,'Import OffPeak'!$A$3:FB$100,FB$1,FALSE))</f>
        <v>0</v>
      </c>
      <c r="FC24" s="14">
        <f>IF(ISNA(VLOOKUP('W. VaR &amp; Off-Peak Pos By Trader'!$A31,'Import OffPeak'!$A$3:FC$100,FC$1,FALSE)),0,VLOOKUP('W. VaR &amp; Off-Peak Pos By Trader'!$A31,'Import OffPeak'!$A$3:FC$100,FC$1,FALSE))</f>
        <v>0</v>
      </c>
      <c r="FD24" s="14">
        <f>IF(ISNA(VLOOKUP('W. VaR &amp; Off-Peak Pos By Trader'!$A31,'Import OffPeak'!$A$3:FD$100,FD$1,FALSE)),0,VLOOKUP('W. VaR &amp; Off-Peak Pos By Trader'!$A31,'Import OffPeak'!$A$3:FD$100,FD$1,FALSE))</f>
        <v>0</v>
      </c>
      <c r="FE24" s="14">
        <f>IF(ISNA(VLOOKUP('W. VaR &amp; Off-Peak Pos By Trader'!$A31,'Import OffPeak'!$A$3:FE$100,FE$1,FALSE)),0,VLOOKUP('W. VaR &amp; Off-Peak Pos By Trader'!$A31,'Import OffPeak'!$A$3:FE$100,FE$1,FALSE))</f>
        <v>0</v>
      </c>
      <c r="FF24" s="14">
        <f>IF(ISNA(VLOOKUP('W. VaR &amp; Off-Peak Pos By Trader'!$A31,'Import OffPeak'!$A$3:FF$100,FF$1,FALSE)),0,VLOOKUP('W. VaR &amp; Off-Peak Pos By Trader'!$A31,'Import OffPeak'!$A$3:FF$100,FF$1,FALSE))</f>
        <v>0</v>
      </c>
      <c r="FG24" s="14">
        <f>IF(ISNA(VLOOKUP('W. VaR &amp; Off-Peak Pos By Trader'!$A31,'Import OffPeak'!$A$3:FG$100,FG$1,FALSE)),0,VLOOKUP('W. VaR &amp; Off-Peak Pos By Trader'!$A31,'Import OffPeak'!$A$3:FG$100,FG$1,FALSE))</f>
        <v>0</v>
      </c>
      <c r="FH24" s="14">
        <f>IF(ISNA(VLOOKUP('W. VaR &amp; Off-Peak Pos By Trader'!$A31,'Import OffPeak'!$A$3:FH$100,FH$1,FALSE)),0,VLOOKUP('W. VaR &amp; Off-Peak Pos By Trader'!$A31,'Import OffPeak'!$A$3:FH$100,FH$1,FALSE))</f>
        <v>0</v>
      </c>
      <c r="FI24" s="14">
        <f>IF(ISNA(VLOOKUP('W. VaR &amp; Off-Peak Pos By Trader'!$A31,'Import OffPeak'!$A$3:FI$100,FI$1,FALSE)),0,VLOOKUP('W. VaR &amp; Off-Peak Pos By Trader'!$A31,'Import OffPeak'!$A$3:FI$100,FI$1,FALSE))</f>
        <v>0</v>
      </c>
      <c r="FJ24" s="14">
        <f>IF(ISNA(VLOOKUP('W. VaR &amp; Off-Peak Pos By Trader'!$A31,'Import OffPeak'!$A$3:FJ$100,FJ$1,FALSE)),0,VLOOKUP('W. VaR &amp; Off-Peak Pos By Trader'!$A31,'Import OffPeak'!$A$3:FJ$100,FJ$1,FALSE))</f>
        <v>0</v>
      </c>
      <c r="FK24" s="14">
        <f>IF(ISNA(VLOOKUP('W. VaR &amp; Off-Peak Pos By Trader'!$A31,'Import OffPeak'!$A$3:FK$100,FK$1,FALSE)),0,VLOOKUP('W. VaR &amp; Off-Peak Pos By Trader'!$A31,'Import OffPeak'!$A$3:FK$100,FK$1,FALSE))</f>
        <v>0</v>
      </c>
      <c r="FL24" s="14">
        <f>IF(ISNA(VLOOKUP('W. VaR &amp; Off-Peak Pos By Trader'!$A31,'Import OffPeak'!$A$3:FL$100,FL$1,FALSE)),0,VLOOKUP('W. VaR &amp; Off-Peak Pos By Trader'!$A31,'Import OffPeak'!$A$3:FL$100,FL$1,FALSE))</f>
        <v>0</v>
      </c>
      <c r="FM24" s="14">
        <f>IF(ISNA(VLOOKUP('W. VaR &amp; Off-Peak Pos By Trader'!$A31,'Import OffPeak'!$A$3:FM$100,FM$1,FALSE)),0,VLOOKUP('W. VaR &amp; Off-Peak Pos By Trader'!$A31,'Import OffPeak'!$A$3:FM$100,FM$1,FALSE))</f>
        <v>0</v>
      </c>
      <c r="FN24" s="14">
        <f>IF(ISNA(VLOOKUP('W. VaR &amp; Off-Peak Pos By Trader'!$A31,'Import OffPeak'!$A$3:FN$100,FN$1,FALSE)),0,VLOOKUP('W. VaR &amp; Off-Peak Pos By Trader'!$A31,'Import OffPeak'!$A$3:FN$100,FN$1,FALSE))</f>
        <v>0</v>
      </c>
      <c r="FO24" s="14">
        <f>IF(ISNA(VLOOKUP('W. VaR &amp; Off-Peak Pos By Trader'!$A31,'Import OffPeak'!$A$3:FO$100,FO$1,FALSE)),0,VLOOKUP('W. VaR &amp; Off-Peak Pos By Trader'!$A31,'Import OffPeak'!$A$3:FO$100,FO$1,FALSE))</f>
        <v>0</v>
      </c>
      <c r="FP24" s="14">
        <f>IF(ISNA(VLOOKUP('W. VaR &amp; Off-Peak Pos By Trader'!$A31,'Import OffPeak'!$A$3:FP$100,FP$1,FALSE)),0,VLOOKUP('W. VaR &amp; Off-Peak Pos By Trader'!$A31,'Import OffPeak'!$A$3:FP$100,FP$1,FALSE))</f>
        <v>0</v>
      </c>
      <c r="FQ24" s="14">
        <f>IF(ISNA(VLOOKUP('W. VaR &amp; Off-Peak Pos By Trader'!$A31,'Import OffPeak'!$A$3:FQ$100,FQ$1,FALSE)),0,VLOOKUP('W. VaR &amp; Off-Peak Pos By Trader'!$A31,'Import OffPeak'!$A$3:FQ$100,FQ$1,FALSE))</f>
        <v>0</v>
      </c>
      <c r="FR24" s="14">
        <f>IF(ISNA(VLOOKUP('W. VaR &amp; Off-Peak Pos By Trader'!$A31,'Import OffPeak'!$A$3:FR$100,FR$1,FALSE)),0,VLOOKUP('W. VaR &amp; Off-Peak Pos By Trader'!$A31,'Import OffPeak'!$A$3:FR$100,FR$1,FALSE))</f>
        <v>0</v>
      </c>
      <c r="FS24" s="14">
        <f>IF(ISNA(VLOOKUP('W. VaR &amp; Off-Peak Pos By Trader'!$A31,'Import OffPeak'!$A$3:FS$100,FS$1,FALSE)),0,VLOOKUP('W. VaR &amp; Off-Peak Pos By Trader'!$A31,'Import OffPeak'!$A$3:FS$100,FS$1,FALSE))</f>
        <v>0</v>
      </c>
      <c r="FT24" s="14">
        <f>IF(ISNA(VLOOKUP('W. VaR &amp; Off-Peak Pos By Trader'!$A31,'Import OffPeak'!$A$3:FT$100,FT$1,FALSE)),0,VLOOKUP('W. VaR &amp; Off-Peak Pos By Trader'!$A31,'Import OffPeak'!$A$3:FT$100,FT$1,FALSE))</f>
        <v>0</v>
      </c>
      <c r="FU24" s="14">
        <f>IF(ISNA(VLOOKUP('W. VaR &amp; Off-Peak Pos By Trader'!$A31,'Import OffPeak'!$A$3:FU$100,FU$1,FALSE)),0,VLOOKUP('W. VaR &amp; Off-Peak Pos By Trader'!$A31,'Import OffPeak'!$A$3:FU$100,FU$1,FALSE))</f>
        <v>0</v>
      </c>
      <c r="FV24">
        <f>IF(ISNA(VLOOKUP('W. VaR &amp; Off-Peak Pos By Trader'!$A31,'Import OffPeak'!$A$3:FV$100,FV$1,FALSE)),0,VLOOKUP('W. VaR &amp; Off-Peak Pos By Trader'!$A31,'Import OffPeak'!$A$3:FV$100,FV$1,FALSE))</f>
        <v>0</v>
      </c>
      <c r="FW24">
        <f>IF(ISNA(VLOOKUP('W. VaR &amp; Off-Peak Pos By Trader'!$A31,'Import OffPeak'!$A$3:FW$100,FW$1,FALSE)),0,VLOOKUP('W. VaR &amp; Off-Peak Pos By Trader'!$A31,'Import OffPeak'!$A$3:FW$100,FW$1,FALSE))</f>
        <v>0</v>
      </c>
      <c r="FX24">
        <f>IF(ISNA(VLOOKUP('W. VaR &amp; Off-Peak Pos By Trader'!$A31,'Import OffPeak'!$A$3:FX$100,FX$1,FALSE)),0,VLOOKUP('W. VaR &amp; Off-Peak Pos By Trader'!$A31,'Import OffPeak'!$A$3:FX$100,FX$1,FALSE))</f>
        <v>0</v>
      </c>
      <c r="FY24">
        <f>IF(ISNA(VLOOKUP('W. VaR &amp; Off-Peak Pos By Trader'!$A31,'Import OffPeak'!$A$3:FY$100,FY$1,FALSE)),0,VLOOKUP('W. VaR &amp; Off-Peak Pos By Trader'!$A31,'Import OffPeak'!$A$3:FY$100,FY$1,FALSE))</f>
        <v>0</v>
      </c>
      <c r="FZ24">
        <f>IF(ISNA(VLOOKUP('W. VaR &amp; Off-Peak Pos By Trader'!$A31,'Import OffPeak'!$A$3:FZ$100,FZ$1,FALSE)),0,VLOOKUP('W. VaR &amp; Off-Peak Pos By Trader'!$A31,'Import OffPeak'!$A$3:FZ$100,FZ$1,FALSE))</f>
        <v>0</v>
      </c>
      <c r="GA24">
        <f>IF(ISNA(VLOOKUP('W. VaR &amp; Off-Peak Pos By Trader'!$A31,'Import OffPeak'!$A$3:GA$100,GA$1,FALSE)),0,VLOOKUP('W. VaR &amp; Off-Peak Pos By Trader'!$A31,'Import OffPeak'!$A$3:GA$100,GA$1,FALSE))</f>
        <v>0</v>
      </c>
      <c r="GB24">
        <f>IF(ISNA(VLOOKUP('W. VaR &amp; Off-Peak Pos By Trader'!$A31,'Import OffPeak'!$A$3:GB$100,GB$1,FALSE)),0,VLOOKUP('W. VaR &amp; Off-Peak Pos By Trader'!$A31,'Import OffPeak'!$A$3:GB$100,GB$1,FALSE))</f>
        <v>0</v>
      </c>
      <c r="GC24">
        <f>IF(ISNA(VLOOKUP('W. VaR &amp; Off-Peak Pos By Trader'!$A31,'Import OffPeak'!$A$3:GC$100,GC$1,FALSE)),0,VLOOKUP('W. VaR &amp; Off-Peak Pos By Trader'!$A31,'Import OffPeak'!$A$3:GC$100,GC$1,FALSE))</f>
        <v>0</v>
      </c>
      <c r="GD24">
        <f>IF(ISNA(VLOOKUP('W. VaR &amp; Off-Peak Pos By Trader'!$A31,'Import OffPeak'!$A$3:GD$100,GD$1,FALSE)),0,VLOOKUP('W. VaR &amp; Off-Peak Pos By Trader'!$A31,'Import OffPeak'!$A$3:GD$100,GD$1,FALSE))</f>
        <v>0</v>
      </c>
      <c r="GE24">
        <f>IF(ISNA(VLOOKUP('W. VaR &amp; Off-Peak Pos By Trader'!$A31,'Import OffPeak'!$A$3:GE$100,GE$1,FALSE)),0,VLOOKUP('W. VaR &amp; Off-Peak Pos By Trader'!$A31,'Import OffPeak'!$A$3:GE$100,GE$1,FALSE))</f>
        <v>0</v>
      </c>
      <c r="GF24">
        <f>IF(ISNA(VLOOKUP('W. VaR &amp; Off-Peak Pos By Trader'!$A31,'Import OffPeak'!$A$3:GF$100,GF$1,FALSE)),0,VLOOKUP('W. VaR &amp; Off-Peak Pos By Trader'!$A31,'Import OffPeak'!$A$3:GF$100,GF$1,FALSE))</f>
        <v>0</v>
      </c>
      <c r="GG24">
        <f>IF(ISNA(VLOOKUP('W. VaR &amp; Off-Peak Pos By Trader'!$A31,'Import OffPeak'!$A$3:GG$100,GG$1,FALSE)),0,VLOOKUP('W. VaR &amp; Off-Peak Pos By Trader'!$A31,'Import OffPeak'!$A$3:GG$100,GG$1,FALSE))</f>
        <v>0</v>
      </c>
      <c r="GH24">
        <f>IF(ISNA(VLOOKUP('W. VaR &amp; Off-Peak Pos By Trader'!$A31,'Import OffPeak'!$A$3:GH$100,GH$1,FALSE)),0,VLOOKUP('W. VaR &amp; Off-Peak Pos By Trader'!$A31,'Import OffPeak'!$A$3:GH$100,GH$1,FALSE))</f>
        <v>0</v>
      </c>
      <c r="GI24">
        <f>IF(ISNA(VLOOKUP('W. VaR &amp; Off-Peak Pos By Trader'!$A31,'Import OffPeak'!$A$3:GI$100,GI$1,FALSE)),0,VLOOKUP('W. VaR &amp; Off-Peak Pos By Trader'!$A31,'Import OffPeak'!$A$3:GI$100,GI$1,FALSE))</f>
        <v>0</v>
      </c>
      <c r="GJ24">
        <f>IF(ISNA(VLOOKUP('W. VaR &amp; Off-Peak Pos By Trader'!$A31,'Import OffPeak'!$A$3:GJ$100,GJ$1,FALSE)),0,VLOOKUP('W. VaR &amp; Off-Peak Pos By Trader'!$A31,'Import OffPeak'!$A$3:GJ$100,GJ$1,FALSE))</f>
        <v>0</v>
      </c>
      <c r="GK24">
        <f>IF(ISNA(VLOOKUP('W. VaR &amp; Off-Peak Pos By Trader'!$A31,'Import OffPeak'!$A$3:GK$100,GK$1,FALSE)),0,VLOOKUP('W. VaR &amp; Off-Peak Pos By Trader'!$A31,'Import OffPeak'!$A$3:GK$100,GK$1,FALSE))</f>
        <v>0</v>
      </c>
      <c r="GL24">
        <f>IF(ISNA(VLOOKUP('W. VaR &amp; Off-Peak Pos By Trader'!$A31,'Import OffPeak'!$A$3:GL$100,GL$1,FALSE)),0,VLOOKUP('W. VaR &amp; Off-Peak Pos By Trader'!$A31,'Import OffPeak'!$A$3:GL$100,GL$1,FALSE))</f>
        <v>0</v>
      </c>
      <c r="GM24">
        <f>IF(ISNA(VLOOKUP('W. VaR &amp; Off-Peak Pos By Trader'!$A31,'Import OffPeak'!$A$3:GM$100,GM$1,FALSE)),0,VLOOKUP('W. VaR &amp; Off-Peak Pos By Trader'!$A31,'Import OffPeak'!$A$3:GM$100,GM$1,FALSE))</f>
        <v>0</v>
      </c>
      <c r="GN24">
        <f>IF(ISNA(VLOOKUP('W. VaR &amp; Off-Peak Pos By Trader'!$A31,'Import OffPeak'!$A$3:GN$100,GN$1,FALSE)),0,VLOOKUP('W. VaR &amp; Off-Peak Pos By Trader'!$A31,'Import OffPeak'!$A$3:GN$100,GN$1,FALSE))</f>
        <v>0</v>
      </c>
      <c r="GO24">
        <f>IF(ISNA(VLOOKUP('W. VaR &amp; Off-Peak Pos By Trader'!$A31,'Import OffPeak'!$A$3:GO$100,GO$1,FALSE)),0,VLOOKUP('W. VaR &amp; Off-Peak Pos By Trader'!$A31,'Import OffPeak'!$A$3:GO$100,GO$1,FALSE))</f>
        <v>0</v>
      </c>
      <c r="GP24">
        <f>IF(ISNA(VLOOKUP('W. VaR &amp; Off-Peak Pos By Trader'!$A31,'Import OffPeak'!$A$3:GP$100,GP$1,FALSE)),0,VLOOKUP('W. VaR &amp; Off-Peak Pos By Trader'!$A31,'Import OffPeak'!$A$3:GP$100,GP$1,FALSE))</f>
        <v>0</v>
      </c>
      <c r="GQ24">
        <f>IF(ISNA(VLOOKUP('W. VaR &amp; Off-Peak Pos By Trader'!$A31,'Import OffPeak'!$A$3:GQ$100,GQ$1,FALSE)),0,VLOOKUP('W. VaR &amp; Off-Peak Pos By Trader'!$A31,'Import OffPeak'!$A$3:GQ$100,GQ$1,FALSE))</f>
        <v>0</v>
      </c>
      <c r="GR24">
        <f>IF(ISNA(VLOOKUP('W. VaR &amp; Off-Peak Pos By Trader'!$A31,'Import OffPeak'!$A$3:GR$100,GR$1,FALSE)),0,VLOOKUP('W. VaR &amp; Off-Peak Pos By Trader'!$A31,'Import OffPeak'!$A$3:GR$100,GR$1,FALSE))</f>
        <v>0</v>
      </c>
      <c r="GS24">
        <f>IF(ISNA(VLOOKUP('W. VaR &amp; Off-Peak Pos By Trader'!$A31,'Import OffPeak'!$A$3:GS$100,GS$1,FALSE)),0,VLOOKUP('W. VaR &amp; Off-Peak Pos By Trader'!$A31,'Import OffPeak'!$A$3:GS$100,GS$1,FALSE))</f>
        <v>0</v>
      </c>
      <c r="GT24">
        <f>IF(ISNA(VLOOKUP('W. VaR &amp; Off-Peak Pos By Trader'!$A31,'Import OffPeak'!$A$3:GT$100,GT$1,FALSE)),0,VLOOKUP('W. VaR &amp; Off-Peak Pos By Trader'!$A31,'Import OffPeak'!$A$3:GT$100,GT$1,FALSE))</f>
        <v>0</v>
      </c>
      <c r="GU24">
        <f>IF(ISNA(VLOOKUP('W. VaR &amp; Off-Peak Pos By Trader'!$A31,'Import OffPeak'!$A$3:GU$100,GU$1,FALSE)),0,VLOOKUP('W. VaR &amp; Off-Peak Pos By Trader'!$A31,'Import OffPeak'!$A$3:GU$100,GU$1,FALSE))</f>
        <v>0</v>
      </c>
      <c r="GV24">
        <f>IF(ISNA(VLOOKUP('W. VaR &amp; Off-Peak Pos By Trader'!$A31,'Import OffPeak'!$A$3:GV$100,GV$1,FALSE)),0,VLOOKUP('W. VaR &amp; Off-Peak Pos By Trader'!$A31,'Import OffPeak'!$A$3:GV$100,GV$1,FALSE))</f>
        <v>0</v>
      </c>
      <c r="GW24">
        <f>IF(ISNA(VLOOKUP('W. VaR &amp; Off-Peak Pos By Trader'!$A31,'Import OffPeak'!$A$3:GW$100,GW$1,FALSE)),0,VLOOKUP('W. VaR &amp; Off-Peak Pos By Trader'!$A31,'Import OffPeak'!$A$3:GW$100,GW$1,FALSE))</f>
        <v>0</v>
      </c>
      <c r="GX24">
        <f>IF(ISNA(VLOOKUP('W. VaR &amp; Off-Peak Pos By Trader'!$A31,'Import OffPeak'!$A$3:GX$100,GX$1,FALSE)),0,VLOOKUP('W. VaR &amp; Off-Peak Pos By Trader'!$A31,'Import OffPeak'!$A$3:GX$100,GX$1,FALSE))</f>
        <v>0</v>
      </c>
      <c r="GY24">
        <f>IF(ISNA(VLOOKUP('W. VaR &amp; Off-Peak Pos By Trader'!$A31,'Import OffPeak'!$A$3:GY$100,GY$1,FALSE)),0,VLOOKUP('W. VaR &amp; Off-Peak Pos By Trader'!$A31,'Import OffPeak'!$A$3:GY$100,GY$1,FALSE))</f>
        <v>0</v>
      </c>
      <c r="GZ24">
        <f>IF(ISNA(VLOOKUP('W. VaR &amp; Off-Peak Pos By Trader'!$A31,'Import OffPeak'!$A$3:GZ$100,GZ$1,FALSE)),0,VLOOKUP('W. VaR &amp; Off-Peak Pos By Trader'!$A31,'Import OffPeak'!$A$3:GZ$100,GZ$1,FALSE))</f>
        <v>0</v>
      </c>
      <c r="HA24">
        <f>IF(ISNA(VLOOKUP('W. VaR &amp; Off-Peak Pos By Trader'!$A31,'Import OffPeak'!$A$3:HA$100,HA$1,FALSE)),0,VLOOKUP('W. VaR &amp; Off-Peak Pos By Trader'!$A31,'Import OffPeak'!$A$3:HA$100,HA$1,FALSE))</f>
        <v>0</v>
      </c>
      <c r="HB24">
        <f>IF(ISNA(VLOOKUP('W. VaR &amp; Off-Peak Pos By Trader'!$A31,'Import OffPeak'!$A$3:HB$100,HB$1,FALSE)),0,VLOOKUP('W. VaR &amp; Off-Peak Pos By Trader'!$A31,'Import OffPeak'!$A$3:HB$100,HB$1,FALSE))</f>
        <v>0</v>
      </c>
      <c r="HC24">
        <f>IF(ISNA(VLOOKUP('W. VaR &amp; Off-Peak Pos By Trader'!$A31,'Import OffPeak'!$A$3:HC$100,HC$1,FALSE)),0,VLOOKUP('W. VaR &amp; Off-Peak Pos By Trader'!$A31,'Import OffPeak'!$A$3:HC$100,HC$1,FALSE))</f>
        <v>0</v>
      </c>
      <c r="HD24">
        <f>IF(ISNA(VLOOKUP('W. VaR &amp; Off-Peak Pos By Trader'!$A31,'Import OffPeak'!$A$3:HD$100,HD$1,FALSE)),0,VLOOKUP('W. VaR &amp; Off-Peak Pos By Trader'!$A31,'Import OffPeak'!$A$3:HD$100,HD$1,FALSE))</f>
        <v>0</v>
      </c>
      <c r="HE24">
        <f>IF(ISNA(VLOOKUP('W. VaR &amp; Off-Peak Pos By Trader'!$A31,'Import OffPeak'!$A$3:HE$100,HE$1,FALSE)),0,VLOOKUP('W. VaR &amp; Off-Peak Pos By Trader'!$A31,'Import OffPeak'!$A$3:HE$100,HE$1,FALSE))</f>
        <v>0</v>
      </c>
      <c r="HF24">
        <f>IF(ISNA(VLOOKUP('W. VaR &amp; Off-Peak Pos By Trader'!$A31,'Import OffPeak'!$A$3:HF$100,HF$1,FALSE)),0,VLOOKUP('W. VaR &amp; Off-Peak Pos By Trader'!$A31,'Import OffPeak'!$A$3:HF$100,HF$1,FALSE))</f>
        <v>0</v>
      </c>
      <c r="HG24">
        <f>IF(ISNA(VLOOKUP('W. VaR &amp; Off-Peak Pos By Trader'!$A31,'Import OffPeak'!$A$3:HG$100,HG$1,FALSE)),0,VLOOKUP('W. VaR &amp; Off-Peak Pos By Trader'!$A31,'Import OffPeak'!$A$3:HG$100,HG$1,FALSE))</f>
        <v>0</v>
      </c>
      <c r="HH24">
        <f>IF(ISNA(VLOOKUP('W. VaR &amp; Off-Peak Pos By Trader'!$A31,'Import OffPeak'!$A$3:HH$100,HH$1,FALSE)),0,VLOOKUP('W. VaR &amp; Off-Peak Pos By Trader'!$A31,'Import OffPeak'!$A$3:HH$100,HH$1,FALSE))</f>
        <v>0</v>
      </c>
      <c r="HI24">
        <f>IF(ISNA(VLOOKUP('W. VaR &amp; Off-Peak Pos By Trader'!$A31,'Import OffPeak'!$A$3:HI$100,HI$1,FALSE)),0,VLOOKUP('W. VaR &amp; Off-Peak Pos By Trader'!$A31,'Import OffPeak'!$A$3:HI$100,HI$1,FALSE))</f>
        <v>0</v>
      </c>
      <c r="HJ24">
        <f>IF(ISNA(VLOOKUP('W. VaR &amp; Off-Peak Pos By Trader'!$A31,'Import OffPeak'!$A$3:HJ$100,HJ$1,FALSE)),0,VLOOKUP('W. VaR &amp; Off-Peak Pos By Trader'!$A31,'Import OffPeak'!$A$3:HJ$100,HJ$1,FALSE))</f>
        <v>0</v>
      </c>
      <c r="HK24">
        <f>IF(ISNA(VLOOKUP('W. VaR &amp; Off-Peak Pos By Trader'!$A31,'Import OffPeak'!$A$3:HK$100,HK$1,FALSE)),0,VLOOKUP('W. VaR &amp; Off-Peak Pos By Trader'!$A31,'Import OffPeak'!$A$3:HK$100,HK$1,FALSE))</f>
        <v>0</v>
      </c>
      <c r="HL24">
        <f>IF(ISNA(VLOOKUP('W. VaR &amp; Off-Peak Pos By Trader'!$A31,'Import OffPeak'!$A$3:HL$100,HL$1,FALSE)),0,VLOOKUP('W. VaR &amp; Off-Peak Pos By Trader'!$A31,'Import OffPeak'!$A$3:HL$100,HL$1,FALSE))</f>
        <v>0</v>
      </c>
      <c r="HM24">
        <f>IF(ISNA(VLOOKUP('W. VaR &amp; Off-Peak Pos By Trader'!$A31,'Import OffPeak'!$A$3:HM$100,HM$1,FALSE)),0,VLOOKUP('W. VaR &amp; Off-Peak Pos By Trader'!$A31,'Import OffPeak'!$A$3:HM$100,HM$1,FALSE))</f>
        <v>0</v>
      </c>
      <c r="HN24">
        <f>IF(ISNA(VLOOKUP('W. VaR &amp; Off-Peak Pos By Trader'!$A31,'Import OffPeak'!$A$3:HN$100,HN$1,FALSE)),0,VLOOKUP('W. VaR &amp; Off-Peak Pos By Trader'!$A31,'Import OffPeak'!$A$3:HN$100,HN$1,FALSE))</f>
        <v>0</v>
      </c>
      <c r="HO24">
        <f>IF(ISNA(VLOOKUP('W. VaR &amp; Off-Peak Pos By Trader'!$A31,'Import OffPeak'!$A$3:HO$100,HO$1,FALSE)),0,VLOOKUP('W. VaR &amp; Off-Peak Pos By Trader'!$A31,'Import OffPeak'!$A$3:HO$100,HO$1,FALSE))</f>
        <v>0</v>
      </c>
      <c r="HP24">
        <f>IF(ISNA(VLOOKUP('W. VaR &amp; Off-Peak Pos By Trader'!$A31,'Import OffPeak'!$A$3:HP$100,HP$1,FALSE)),0,VLOOKUP('W. VaR &amp; Off-Peak Pos By Trader'!$A31,'Import OffPeak'!$A$3:HP$100,HP$1,FALSE))</f>
        <v>0</v>
      </c>
      <c r="HQ24">
        <f>IF(ISNA(VLOOKUP('W. VaR &amp; Off-Peak Pos By Trader'!$A31,'Import OffPeak'!$A$3:HQ$100,HQ$1,FALSE)),0,VLOOKUP('W. VaR &amp; Off-Peak Pos By Trader'!$A31,'Import OffPeak'!$A$3:HQ$100,HQ$1,FALSE))</f>
        <v>0</v>
      </c>
      <c r="HR24">
        <f>IF(ISNA(VLOOKUP('W. VaR &amp; Off-Peak Pos By Trader'!$A31,'Import OffPeak'!$A$3:HR$100,HR$1,FALSE)),0,VLOOKUP('W. VaR &amp; Off-Peak Pos By Trader'!$A31,'Import OffPeak'!$A$3:HR$100,HR$1,FALSE))</f>
        <v>0</v>
      </c>
      <c r="HS24">
        <f>IF(ISNA(VLOOKUP('W. VaR &amp; Off-Peak Pos By Trader'!$A31,'Import OffPeak'!$A$3:HS$100,HS$1,FALSE)),0,VLOOKUP('W. VaR &amp; Off-Peak Pos By Trader'!$A31,'Import OffPeak'!$A$3:HS$100,HS$1,FALSE))</f>
        <v>0</v>
      </c>
      <c r="HT24">
        <f>IF(ISNA(VLOOKUP('W. VaR &amp; Off-Peak Pos By Trader'!$A31,'Import OffPeak'!$A$3:HT$100,HT$1,FALSE)),0,VLOOKUP('W. VaR &amp; Off-Peak Pos By Trader'!$A31,'Import OffPeak'!$A$3:HT$100,HT$1,FALSE))</f>
        <v>0</v>
      </c>
      <c r="HU24">
        <f>IF(ISNA(VLOOKUP('W. VaR &amp; Off-Peak Pos By Trader'!$A31,'Import OffPeak'!$A$3:HU$100,HU$1,FALSE)),0,VLOOKUP('W. VaR &amp; Off-Peak Pos By Trader'!$A31,'Import OffPeak'!$A$3:HU$100,HU$1,FALSE))</f>
        <v>0</v>
      </c>
      <c r="HV24">
        <f>IF(ISNA(VLOOKUP('W. VaR &amp; Off-Peak Pos By Trader'!$A31,'Import OffPeak'!$A$3:HV$100,HV$1,FALSE)),0,VLOOKUP('W. VaR &amp; Off-Peak Pos By Trader'!$A31,'Import OffPeak'!$A$3:HV$100,HV$1,FALSE))</f>
        <v>0</v>
      </c>
      <c r="HW24">
        <f>IF(ISNA(VLOOKUP('W. VaR &amp; Off-Peak Pos By Trader'!$A31,'Import OffPeak'!$A$3:HW$100,HW$1,FALSE)),0,VLOOKUP('W. VaR &amp; Off-Peak Pos By Trader'!$A31,'Import OffPeak'!$A$3:HW$100,HW$1,FALSE))</f>
        <v>0</v>
      </c>
      <c r="HX24">
        <f>IF(ISNA(VLOOKUP('W. VaR &amp; Off-Peak Pos By Trader'!$A31,'Import OffPeak'!$A$3:HX$100,HX$1,FALSE)),0,VLOOKUP('W. VaR &amp; Off-Peak Pos By Trader'!$A31,'Import OffPeak'!$A$3:HX$100,HX$1,FALSE))</f>
        <v>0</v>
      </c>
      <c r="HY24">
        <f>IF(ISNA(VLOOKUP('W. VaR &amp; Off-Peak Pos By Trader'!$A31,'Import OffPeak'!$A$3:HY$100,HY$1,FALSE)),0,VLOOKUP('W. VaR &amp; Off-Peak Pos By Trader'!$A31,'Import OffPeak'!$A$3:HY$100,HY$1,FALSE))</f>
        <v>0</v>
      </c>
      <c r="HZ24">
        <f>IF(ISNA(VLOOKUP('W. VaR &amp; Off-Peak Pos By Trader'!$A31,'Import OffPeak'!$A$3:HZ$100,HZ$1,FALSE)),0,VLOOKUP('W. VaR &amp; Off-Peak Pos By Trader'!$A31,'Import OffPeak'!$A$3:HZ$100,HZ$1,FALSE))</f>
        <v>0</v>
      </c>
      <c r="IA24">
        <f>IF(ISNA(VLOOKUP('W. VaR &amp; Off-Peak Pos By Trader'!$A31,'Import OffPeak'!$A$3:IA$100,IA$1,FALSE)),0,VLOOKUP('W. VaR &amp; Off-Peak Pos By Trader'!$A31,'Import OffPeak'!$A$3:IA$100,IA$1,FALSE))</f>
        <v>0</v>
      </c>
      <c r="IB24">
        <f>IF(ISNA(VLOOKUP('W. VaR &amp; Off-Peak Pos By Trader'!$A31,'Import OffPeak'!$A$3:IB$100,IB$1,FALSE)),0,VLOOKUP('W. VaR &amp; Off-Peak Pos By Trader'!$A31,'Import OffPeak'!$A$3:IB$100,IB$1,FALSE))</f>
        <v>0</v>
      </c>
      <c r="IC24">
        <f>IF(ISNA(VLOOKUP('W. VaR &amp; Off-Peak Pos By Trader'!$A31,'Import OffPeak'!$A$3:IC$100,IC$1,FALSE)),0,VLOOKUP('W. VaR &amp; Off-Peak Pos By Trader'!$A31,'Import OffPeak'!$A$3:IC$100,IC$1,FALSE))</f>
        <v>0</v>
      </c>
    </row>
    <row r="25" spans="1:237">
      <c r="A25" s="20" t="s">
        <v>12</v>
      </c>
      <c r="B25" s="14">
        <f>IF(ISNA(VLOOKUP('W. VaR &amp; Off-Peak Pos By Trader'!$A32,'Import OffPeak'!$A$3:B$100,B$1,FALSE)),0,VLOOKUP('W. VaR &amp; Off-Peak Pos By Trader'!$A32,'Import OffPeak'!$A$3:B$100,B$1,FALSE))</f>
        <v>0</v>
      </c>
      <c r="C25" s="14">
        <f>IF(ISNA(VLOOKUP('W. VaR &amp; Off-Peak Pos By Trader'!$A32,'Import OffPeak'!$A$3:C$100,C$1,FALSE)),0,VLOOKUP('W. VaR &amp; Off-Peak Pos By Trader'!$A32,'Import OffPeak'!$A$3:C$100,C$1,FALSE))</f>
        <v>0</v>
      </c>
      <c r="D25" s="14">
        <f>IF(ISNA(VLOOKUP('W. VaR &amp; Off-Peak Pos By Trader'!$A32,'Import OffPeak'!$A$3:D$100,D$1,FALSE)),0,VLOOKUP('W. VaR &amp; Off-Peak Pos By Trader'!$A32,'Import OffPeak'!$A$3:D$100,D$1,FALSE))</f>
        <v>0</v>
      </c>
      <c r="E25" s="14">
        <f>IF(ISNA(VLOOKUP('W. VaR &amp; Off-Peak Pos By Trader'!$A32,'Import OffPeak'!$A$3:E$100,E$1,FALSE)),0,VLOOKUP('W. VaR &amp; Off-Peak Pos By Trader'!$A32,'Import OffPeak'!$A$3:E$100,E$1,FALSE))</f>
        <v>0</v>
      </c>
      <c r="F25" s="14">
        <f>IF(ISNA(VLOOKUP('W. VaR &amp; Off-Peak Pos By Trader'!$A32,'Import OffPeak'!$A$3:F$100,F$1,FALSE)),0,VLOOKUP('W. VaR &amp; Off-Peak Pos By Trader'!$A32,'Import OffPeak'!$A$3:F$100,F$1,FALSE))</f>
        <v>0</v>
      </c>
      <c r="G25" s="14">
        <f>IF(ISNA(VLOOKUP('W. VaR &amp; Off-Peak Pos By Trader'!$A32,'Import OffPeak'!$A$3:G$100,G$1,FALSE)),0,VLOOKUP('W. VaR &amp; Off-Peak Pos By Trader'!$A32,'Import OffPeak'!$A$3:G$100,G$1,FALSE))</f>
        <v>0</v>
      </c>
      <c r="H25" s="14">
        <f>IF(ISNA(VLOOKUP('W. VaR &amp; Off-Peak Pos By Trader'!$A32,'Import OffPeak'!$A$3:H$100,H$1,FALSE)),0,VLOOKUP('W. VaR &amp; Off-Peak Pos By Trader'!$A32,'Import OffPeak'!$A$3:H$100,H$1,FALSE))</f>
        <v>0</v>
      </c>
      <c r="I25" s="14">
        <f>IF(ISNA(VLOOKUP('W. VaR &amp; Off-Peak Pos By Trader'!$A32,'Import OffPeak'!$A$3:I$100,I$1,FALSE)),0,VLOOKUP('W. VaR &amp; Off-Peak Pos By Trader'!$A32,'Import OffPeak'!$A$3:I$100,I$1,FALSE))</f>
        <v>0</v>
      </c>
      <c r="J25" s="14">
        <f>IF(ISNA(VLOOKUP('W. VaR &amp; Off-Peak Pos By Trader'!$A32,'Import OffPeak'!$A$3:J$100,J$1,FALSE)),0,VLOOKUP('W. VaR &amp; Off-Peak Pos By Trader'!$A32,'Import OffPeak'!$A$3:J$100,J$1,FALSE))</f>
        <v>0</v>
      </c>
      <c r="K25" s="14">
        <f>IF(ISNA(VLOOKUP('W. VaR &amp; Off-Peak Pos By Trader'!$A32,'Import OffPeak'!$A$3:K$100,K$1,FALSE)),0,VLOOKUP('W. VaR &amp; Off-Peak Pos By Trader'!$A32,'Import OffPeak'!$A$3:K$100,K$1,FALSE))</f>
        <v>0</v>
      </c>
      <c r="L25" s="14">
        <f>IF(ISNA(VLOOKUP('W. VaR &amp; Off-Peak Pos By Trader'!$A32,'Import OffPeak'!$A$3:L$100,L$1,FALSE)),0,VLOOKUP('W. VaR &amp; Off-Peak Pos By Trader'!$A32,'Import OffPeak'!$A$3:L$100,L$1,FALSE))</f>
        <v>0</v>
      </c>
      <c r="M25" s="14">
        <f>IF(ISNA(VLOOKUP('W. VaR &amp; Off-Peak Pos By Trader'!$A32,'Import OffPeak'!$A$3:M$100,M$1,FALSE)),0,VLOOKUP('W. VaR &amp; Off-Peak Pos By Trader'!$A32,'Import OffPeak'!$A$3:M$100,M$1,FALSE))</f>
        <v>0</v>
      </c>
      <c r="N25" s="14">
        <f>IF(ISNA(VLOOKUP('W. VaR &amp; Off-Peak Pos By Trader'!$A32,'Import OffPeak'!$A$3:N$100,N$1,FALSE)),0,VLOOKUP('W. VaR &amp; Off-Peak Pos By Trader'!$A32,'Import OffPeak'!$A$3:N$100,N$1,FALSE))</f>
        <v>0</v>
      </c>
      <c r="O25" s="14">
        <f>IF(ISNA(VLOOKUP('W. VaR &amp; Off-Peak Pos By Trader'!$A32,'Import OffPeak'!$A$3:O$100,O$1,FALSE)),0,VLOOKUP('W. VaR &amp; Off-Peak Pos By Trader'!$A32,'Import OffPeak'!$A$3:O$100,O$1,FALSE))</f>
        <v>0</v>
      </c>
      <c r="P25" s="14">
        <f>IF(ISNA(VLOOKUP('W. VaR &amp; Off-Peak Pos By Trader'!$A32,'Import OffPeak'!$A$3:P$100,P$1,FALSE)),0,VLOOKUP('W. VaR &amp; Off-Peak Pos By Trader'!$A32,'Import OffPeak'!$A$3:P$100,P$1,FALSE))</f>
        <v>0</v>
      </c>
      <c r="Q25" s="14">
        <f>IF(ISNA(VLOOKUP('W. VaR &amp; Off-Peak Pos By Trader'!$A32,'Import OffPeak'!$A$3:Q$100,Q$1,FALSE)),0,VLOOKUP('W. VaR &amp; Off-Peak Pos By Trader'!$A32,'Import OffPeak'!$A$3:Q$100,Q$1,FALSE))</f>
        <v>0</v>
      </c>
      <c r="R25" s="14">
        <f>IF(ISNA(VLOOKUP('W. VaR &amp; Off-Peak Pos By Trader'!$A32,'Import OffPeak'!$A$3:R$100,R$1,FALSE)),0,VLOOKUP('W. VaR &amp; Off-Peak Pos By Trader'!$A32,'Import OffPeak'!$A$3:R$100,R$1,FALSE))</f>
        <v>0</v>
      </c>
      <c r="S25" s="14">
        <f>IF(ISNA(VLOOKUP('W. VaR &amp; Off-Peak Pos By Trader'!$A32,'Import OffPeak'!$A$3:S$100,S$1,FALSE)),0,VLOOKUP('W. VaR &amp; Off-Peak Pos By Trader'!$A32,'Import OffPeak'!$A$3:S$100,S$1,FALSE))</f>
        <v>0</v>
      </c>
      <c r="T25" s="14">
        <f>IF(ISNA(VLOOKUP('W. VaR &amp; Off-Peak Pos By Trader'!$A32,'Import OffPeak'!$A$3:T$100,T$1,FALSE)),0,VLOOKUP('W. VaR &amp; Off-Peak Pos By Trader'!$A32,'Import OffPeak'!$A$3:T$100,T$1,FALSE))</f>
        <v>0</v>
      </c>
      <c r="U25" s="14">
        <f>IF(ISNA(VLOOKUP('W. VaR &amp; Off-Peak Pos By Trader'!$A32,'Import OffPeak'!$A$3:U$100,U$1,FALSE)),0,VLOOKUP('W. VaR &amp; Off-Peak Pos By Trader'!$A32,'Import OffPeak'!$A$3:U$100,U$1,FALSE))</f>
        <v>0</v>
      </c>
      <c r="V25" s="14">
        <f>IF(ISNA(VLOOKUP('W. VaR &amp; Off-Peak Pos By Trader'!$A32,'Import OffPeak'!$A$3:V$100,V$1,FALSE)),0,VLOOKUP('W. VaR &amp; Off-Peak Pos By Trader'!$A32,'Import OffPeak'!$A$3:V$100,V$1,FALSE))</f>
        <v>0</v>
      </c>
      <c r="W25" s="14">
        <f>IF(ISNA(VLOOKUP('W. VaR &amp; Off-Peak Pos By Trader'!$A32,'Import OffPeak'!$A$3:W$100,W$1,FALSE)),0,VLOOKUP('W. VaR &amp; Off-Peak Pos By Trader'!$A32,'Import OffPeak'!$A$3:W$100,W$1,FALSE))</f>
        <v>0</v>
      </c>
      <c r="X25" s="14">
        <f>IF(ISNA(VLOOKUP('W. VaR &amp; Off-Peak Pos By Trader'!$A32,'Import OffPeak'!$A$3:X$100,X$1,FALSE)),0,VLOOKUP('W. VaR &amp; Off-Peak Pos By Trader'!$A32,'Import OffPeak'!$A$3:X$100,X$1,FALSE))</f>
        <v>0</v>
      </c>
      <c r="Y25" s="14">
        <f>IF(ISNA(VLOOKUP('W. VaR &amp; Off-Peak Pos By Trader'!$A32,'Import OffPeak'!$A$3:Y$100,Y$1,FALSE)),0,VLOOKUP('W. VaR &amp; Off-Peak Pos By Trader'!$A32,'Import OffPeak'!$A$3:Y$100,Y$1,FALSE))</f>
        <v>0</v>
      </c>
      <c r="Z25" s="14">
        <f>IF(ISNA(VLOOKUP('W. VaR &amp; Off-Peak Pos By Trader'!$A32,'Import OffPeak'!$A$3:Z$100,Z$1,FALSE)),0,VLOOKUP('W. VaR &amp; Off-Peak Pos By Trader'!$A32,'Import OffPeak'!$A$3:Z$100,Z$1,FALSE))</f>
        <v>0</v>
      </c>
      <c r="AA25" s="14">
        <f>IF(ISNA(VLOOKUP('W. VaR &amp; Off-Peak Pos By Trader'!$A32,'Import OffPeak'!$A$3:AA$100,AA$1,FALSE)),0,VLOOKUP('W. VaR &amp; Off-Peak Pos By Trader'!$A32,'Import OffPeak'!$A$3:AA$100,AA$1,FALSE))</f>
        <v>0</v>
      </c>
      <c r="AB25" s="14">
        <f>IF(ISNA(VLOOKUP('W. VaR &amp; Off-Peak Pos By Trader'!$A32,'Import OffPeak'!$A$3:AB$100,AB$1,FALSE)),0,VLOOKUP('W. VaR &amp; Off-Peak Pos By Trader'!$A32,'Import OffPeak'!$A$3:AB$100,AB$1,FALSE))</f>
        <v>0</v>
      </c>
      <c r="AC25" s="14">
        <f>IF(ISNA(VLOOKUP('W. VaR &amp; Off-Peak Pos By Trader'!$A32,'Import OffPeak'!$A$3:AC$100,AC$1,FALSE)),0,VLOOKUP('W. VaR &amp; Off-Peak Pos By Trader'!$A32,'Import OffPeak'!$A$3:AC$100,AC$1,FALSE))</f>
        <v>0</v>
      </c>
      <c r="AD25" s="14">
        <f>IF(ISNA(VLOOKUP('W. VaR &amp; Off-Peak Pos By Trader'!$A32,'Import OffPeak'!$A$3:AD$100,AD$1,FALSE)),0,VLOOKUP('W. VaR &amp; Off-Peak Pos By Trader'!$A32,'Import OffPeak'!$A$3:AD$100,AD$1,FALSE))</f>
        <v>0</v>
      </c>
      <c r="AE25" s="14">
        <f>IF(ISNA(VLOOKUP('W. VaR &amp; Off-Peak Pos By Trader'!$A32,'Import OffPeak'!$A$3:AE$100,AE$1,FALSE)),0,VLOOKUP('W. VaR &amp; Off-Peak Pos By Trader'!$A32,'Import OffPeak'!$A$3:AE$100,AE$1,FALSE))</f>
        <v>0</v>
      </c>
      <c r="AF25" s="14">
        <f>IF(ISNA(VLOOKUP('W. VaR &amp; Off-Peak Pos By Trader'!$A32,'Import OffPeak'!$A$3:AF$100,AF$1,FALSE)),0,VLOOKUP('W. VaR &amp; Off-Peak Pos By Trader'!$A32,'Import OffPeak'!$A$3:AF$100,AF$1,FALSE))</f>
        <v>0</v>
      </c>
      <c r="AG25" s="14">
        <f>IF(ISNA(VLOOKUP('W. VaR &amp; Off-Peak Pos By Trader'!$A32,'Import OffPeak'!$A$3:AG$100,AG$1,FALSE)),0,VLOOKUP('W. VaR &amp; Off-Peak Pos By Trader'!$A32,'Import OffPeak'!$A$3:AG$100,AG$1,FALSE))</f>
        <v>0</v>
      </c>
      <c r="AH25" s="14">
        <f>IF(ISNA(VLOOKUP('W. VaR &amp; Off-Peak Pos By Trader'!$A32,'Import OffPeak'!$A$3:AH$100,AH$1,FALSE)),0,VLOOKUP('W. VaR &amp; Off-Peak Pos By Trader'!$A32,'Import OffPeak'!$A$3:AH$100,AH$1,FALSE))</f>
        <v>0</v>
      </c>
      <c r="AI25" s="14">
        <f>IF(ISNA(VLOOKUP('W. VaR &amp; Off-Peak Pos By Trader'!$A32,'Import OffPeak'!$A$3:AI$100,AI$1,FALSE)),0,VLOOKUP('W. VaR &amp; Off-Peak Pos By Trader'!$A32,'Import OffPeak'!$A$3:AI$100,AI$1,FALSE))</f>
        <v>0</v>
      </c>
      <c r="AJ25" s="14">
        <f>IF(ISNA(VLOOKUP('W. VaR &amp; Off-Peak Pos By Trader'!$A32,'Import OffPeak'!$A$3:AJ$100,AJ$1,FALSE)),0,VLOOKUP('W. VaR &amp; Off-Peak Pos By Trader'!$A32,'Import OffPeak'!$A$3:AJ$100,AJ$1,FALSE))</f>
        <v>0</v>
      </c>
      <c r="AK25" s="14">
        <f>IF(ISNA(VLOOKUP('W. VaR &amp; Off-Peak Pos By Trader'!$A32,'Import OffPeak'!$A$3:AK$100,AK$1,FALSE)),0,VLOOKUP('W. VaR &amp; Off-Peak Pos By Trader'!$A32,'Import OffPeak'!$A$3:AK$100,AK$1,FALSE))</f>
        <v>0</v>
      </c>
      <c r="AL25" s="14">
        <f>IF(ISNA(VLOOKUP('W. VaR &amp; Off-Peak Pos By Trader'!$A32,'Import OffPeak'!$A$3:AL$100,AL$1,FALSE)),0,VLOOKUP('W. VaR &amp; Off-Peak Pos By Trader'!$A32,'Import OffPeak'!$A$3:AL$100,AL$1,FALSE))</f>
        <v>0</v>
      </c>
      <c r="AM25" s="14">
        <f>IF(ISNA(VLOOKUP('W. VaR &amp; Off-Peak Pos By Trader'!$A32,'Import OffPeak'!$A$3:AM$100,AM$1,FALSE)),0,VLOOKUP('W. VaR &amp; Off-Peak Pos By Trader'!$A32,'Import OffPeak'!$A$3:AM$100,AM$1,FALSE))</f>
        <v>0</v>
      </c>
      <c r="AN25" s="14">
        <f>IF(ISNA(VLOOKUP('W. VaR &amp; Off-Peak Pos By Trader'!$A32,'Import OffPeak'!$A$3:AN$100,AN$1,FALSE)),0,VLOOKUP('W. VaR &amp; Off-Peak Pos By Trader'!$A32,'Import OffPeak'!$A$3:AN$100,AN$1,FALSE))</f>
        <v>0</v>
      </c>
      <c r="AO25" s="14">
        <f>IF(ISNA(VLOOKUP('W. VaR &amp; Off-Peak Pos By Trader'!$A32,'Import OffPeak'!$A$3:AO$100,AO$1,FALSE)),0,VLOOKUP('W. VaR &amp; Off-Peak Pos By Trader'!$A32,'Import OffPeak'!$A$3:AO$100,AO$1,FALSE))</f>
        <v>0</v>
      </c>
      <c r="AP25" s="14">
        <f>IF(ISNA(VLOOKUP('W. VaR &amp; Off-Peak Pos By Trader'!$A32,'Import OffPeak'!$A$3:AP$100,AP$1,FALSE)),0,VLOOKUP('W. VaR &amp; Off-Peak Pos By Trader'!$A32,'Import OffPeak'!$A$3:AP$100,AP$1,FALSE))</f>
        <v>0</v>
      </c>
      <c r="AQ25" s="14">
        <f>IF(ISNA(VLOOKUP('W. VaR &amp; Off-Peak Pos By Trader'!$A32,'Import OffPeak'!$A$3:AQ$100,AQ$1,FALSE)),0,VLOOKUP('W. VaR &amp; Off-Peak Pos By Trader'!$A32,'Import OffPeak'!$A$3:AQ$100,AQ$1,FALSE))</f>
        <v>0</v>
      </c>
      <c r="AR25" s="14">
        <f>IF(ISNA(VLOOKUP('W. VaR &amp; Off-Peak Pos By Trader'!$A32,'Import OffPeak'!$A$3:AR$100,AR$1,FALSE)),0,VLOOKUP('W. VaR &amp; Off-Peak Pos By Trader'!$A32,'Import OffPeak'!$A$3:AR$100,AR$1,FALSE))</f>
        <v>0</v>
      </c>
      <c r="AS25" s="14">
        <f>IF(ISNA(VLOOKUP('W. VaR &amp; Off-Peak Pos By Trader'!$A32,'Import OffPeak'!$A$3:AS$100,AS$1,FALSE)),0,VLOOKUP('W. VaR &amp; Off-Peak Pos By Trader'!$A32,'Import OffPeak'!$A$3:AS$100,AS$1,FALSE))</f>
        <v>0</v>
      </c>
      <c r="AT25" s="14">
        <f>IF(ISNA(VLOOKUP('W. VaR &amp; Off-Peak Pos By Trader'!$A32,'Import OffPeak'!$A$3:AT$100,AT$1,FALSE)),0,VLOOKUP('W. VaR &amp; Off-Peak Pos By Trader'!$A32,'Import OffPeak'!$A$3:AT$100,AT$1,FALSE))</f>
        <v>0</v>
      </c>
      <c r="AU25" s="14">
        <f>IF(ISNA(VLOOKUP('W. VaR &amp; Off-Peak Pos By Trader'!$A32,'Import OffPeak'!$A$3:AU$100,AU$1,FALSE)),0,VLOOKUP('W. VaR &amp; Off-Peak Pos By Trader'!$A32,'Import OffPeak'!$A$3:AU$100,AU$1,FALSE))</f>
        <v>0</v>
      </c>
      <c r="AV25" s="14">
        <f>IF(ISNA(VLOOKUP('W. VaR &amp; Off-Peak Pos By Trader'!$A32,'Import OffPeak'!$A$3:AV$100,AV$1,FALSE)),0,VLOOKUP('W. VaR &amp; Off-Peak Pos By Trader'!$A32,'Import OffPeak'!$A$3:AV$100,AV$1,FALSE))</f>
        <v>0</v>
      </c>
      <c r="AW25" s="14">
        <f>IF(ISNA(VLOOKUP('W. VaR &amp; Off-Peak Pos By Trader'!$A32,'Import OffPeak'!$A$3:AW$100,AW$1,FALSE)),0,VLOOKUP('W. VaR &amp; Off-Peak Pos By Trader'!$A32,'Import OffPeak'!$A$3:AW$100,AW$1,FALSE))</f>
        <v>0</v>
      </c>
      <c r="AX25" s="14">
        <f>IF(ISNA(VLOOKUP('W. VaR &amp; Off-Peak Pos By Trader'!$A32,'Import OffPeak'!$A$3:AX$100,AX$1,FALSE)),0,VLOOKUP('W. VaR &amp; Off-Peak Pos By Trader'!$A32,'Import OffPeak'!$A$3:AX$100,AX$1,FALSE))</f>
        <v>0</v>
      </c>
      <c r="AY25" s="14">
        <f>IF(ISNA(VLOOKUP('W. VaR &amp; Off-Peak Pos By Trader'!$A32,'Import OffPeak'!$A$3:AY$100,AY$1,FALSE)),0,VLOOKUP('W. VaR &amp; Off-Peak Pos By Trader'!$A32,'Import OffPeak'!$A$3:AY$100,AY$1,FALSE))</f>
        <v>0</v>
      </c>
      <c r="AZ25" s="14">
        <f>IF(ISNA(VLOOKUP('W. VaR &amp; Off-Peak Pos By Trader'!$A32,'Import OffPeak'!$A$3:AZ$100,AZ$1,FALSE)),0,VLOOKUP('W. VaR &amp; Off-Peak Pos By Trader'!$A32,'Import OffPeak'!$A$3:AZ$100,AZ$1,FALSE))</f>
        <v>0</v>
      </c>
      <c r="BA25" s="14">
        <f>IF(ISNA(VLOOKUP('W. VaR &amp; Off-Peak Pos By Trader'!$A32,'Import OffPeak'!$A$3:BA$100,BA$1,FALSE)),0,VLOOKUP('W. VaR &amp; Off-Peak Pos By Trader'!$A32,'Import OffPeak'!$A$3:BA$100,BA$1,FALSE))</f>
        <v>0</v>
      </c>
      <c r="BB25" s="14">
        <f>IF(ISNA(VLOOKUP('W. VaR &amp; Off-Peak Pos By Trader'!$A32,'Import OffPeak'!$A$3:BB$100,BB$1,FALSE)),0,VLOOKUP('W. VaR &amp; Off-Peak Pos By Trader'!$A32,'Import OffPeak'!$A$3:BB$100,BB$1,FALSE))</f>
        <v>0</v>
      </c>
      <c r="BC25" s="14">
        <f>IF(ISNA(VLOOKUP('W. VaR &amp; Off-Peak Pos By Trader'!$A32,'Import OffPeak'!$A$3:BC$100,BC$1,FALSE)),0,VLOOKUP('W. VaR &amp; Off-Peak Pos By Trader'!$A32,'Import OffPeak'!$A$3:BC$100,BC$1,FALSE))</f>
        <v>0</v>
      </c>
      <c r="BD25" s="14">
        <f>IF(ISNA(VLOOKUP('W. VaR &amp; Off-Peak Pos By Trader'!$A32,'Import OffPeak'!$A$3:BD$100,BD$1,FALSE)),0,VLOOKUP('W. VaR &amp; Off-Peak Pos By Trader'!$A32,'Import OffPeak'!$A$3:BD$100,BD$1,FALSE))</f>
        <v>0</v>
      </c>
      <c r="BE25" s="14">
        <f>IF(ISNA(VLOOKUP('W. VaR &amp; Off-Peak Pos By Trader'!$A32,'Import OffPeak'!$A$3:BE$100,BE$1,FALSE)),0,VLOOKUP('W. VaR &amp; Off-Peak Pos By Trader'!$A32,'Import OffPeak'!$A$3:BE$100,BE$1,FALSE))</f>
        <v>0</v>
      </c>
      <c r="BF25" s="14">
        <f>IF(ISNA(VLOOKUP('W. VaR &amp; Off-Peak Pos By Trader'!$A32,'Import OffPeak'!$A$3:BF$100,BF$1,FALSE)),0,VLOOKUP('W. VaR &amp; Off-Peak Pos By Trader'!$A32,'Import OffPeak'!$A$3:BF$100,BF$1,FALSE))</f>
        <v>0</v>
      </c>
      <c r="BG25" s="14">
        <f>IF(ISNA(VLOOKUP('W. VaR &amp; Off-Peak Pos By Trader'!$A32,'Import OffPeak'!$A$3:BG$100,BG$1,FALSE)),0,VLOOKUP('W. VaR &amp; Off-Peak Pos By Trader'!$A32,'Import OffPeak'!$A$3:BG$100,BG$1,FALSE))</f>
        <v>0</v>
      </c>
      <c r="BH25" s="14">
        <f>IF(ISNA(VLOOKUP('W. VaR &amp; Off-Peak Pos By Trader'!$A32,'Import OffPeak'!$A$3:BH$100,BH$1,FALSE)),0,VLOOKUP('W. VaR &amp; Off-Peak Pos By Trader'!$A32,'Import OffPeak'!$A$3:BH$100,BH$1,FALSE))</f>
        <v>0</v>
      </c>
      <c r="BI25" s="14">
        <f>IF(ISNA(VLOOKUP('W. VaR &amp; Off-Peak Pos By Trader'!$A32,'Import OffPeak'!$A$3:BI$100,BI$1,FALSE)),0,VLOOKUP('W. VaR &amp; Off-Peak Pos By Trader'!$A32,'Import OffPeak'!$A$3:BI$100,BI$1,FALSE))</f>
        <v>0</v>
      </c>
      <c r="BJ25" s="14">
        <f>IF(ISNA(VLOOKUP('W. VaR &amp; Off-Peak Pos By Trader'!$A32,'Import OffPeak'!$A$3:BJ$100,BJ$1,FALSE)),0,VLOOKUP('W. VaR &amp; Off-Peak Pos By Trader'!$A32,'Import OffPeak'!$A$3:BJ$100,BJ$1,FALSE))</f>
        <v>0</v>
      </c>
      <c r="BK25" s="14">
        <f>IF(ISNA(VLOOKUP('W. VaR &amp; Off-Peak Pos By Trader'!$A32,'Import OffPeak'!$A$3:BK$100,BK$1,FALSE)),0,VLOOKUP('W. VaR &amp; Off-Peak Pos By Trader'!$A32,'Import OffPeak'!$A$3:BK$100,BK$1,FALSE))</f>
        <v>0</v>
      </c>
      <c r="BL25" s="14">
        <f>IF(ISNA(VLOOKUP('W. VaR &amp; Off-Peak Pos By Trader'!$A32,'Import OffPeak'!$A$3:BL$100,BL$1,FALSE)),0,VLOOKUP('W. VaR &amp; Off-Peak Pos By Trader'!$A32,'Import OffPeak'!$A$3:BL$100,BL$1,FALSE))</f>
        <v>0</v>
      </c>
      <c r="BM25" s="14">
        <f>IF(ISNA(VLOOKUP('W. VaR &amp; Off-Peak Pos By Trader'!$A32,'Import OffPeak'!$A$3:BM$100,BM$1,FALSE)),0,VLOOKUP('W. VaR &amp; Off-Peak Pos By Trader'!$A32,'Import OffPeak'!$A$3:BM$100,BM$1,FALSE))</f>
        <v>0</v>
      </c>
      <c r="BN25" s="14">
        <f>IF(ISNA(VLOOKUP('W. VaR &amp; Off-Peak Pos By Trader'!$A32,'Import OffPeak'!$A$3:BN$100,BN$1,FALSE)),0,VLOOKUP('W. VaR &amp; Off-Peak Pos By Trader'!$A32,'Import OffPeak'!$A$3:BN$100,BN$1,FALSE))</f>
        <v>0</v>
      </c>
      <c r="BO25" s="14">
        <f>IF(ISNA(VLOOKUP('W. VaR &amp; Off-Peak Pos By Trader'!$A32,'Import OffPeak'!$A$3:BO$100,BO$1,FALSE)),0,VLOOKUP('W. VaR &amp; Off-Peak Pos By Trader'!$A32,'Import OffPeak'!$A$3:BO$100,BO$1,FALSE))</f>
        <v>0</v>
      </c>
      <c r="BP25" s="14">
        <f>IF(ISNA(VLOOKUP('W. VaR &amp; Off-Peak Pos By Trader'!$A32,'Import OffPeak'!$A$3:BP$100,BP$1,FALSE)),0,VLOOKUP('W. VaR &amp; Off-Peak Pos By Trader'!$A32,'Import OffPeak'!$A$3:BP$100,BP$1,FALSE))</f>
        <v>0</v>
      </c>
      <c r="BQ25" s="14">
        <f>IF(ISNA(VLOOKUP('W. VaR &amp; Off-Peak Pos By Trader'!$A32,'Import OffPeak'!$A$3:BQ$100,BQ$1,FALSE)),0,VLOOKUP('W. VaR &amp; Off-Peak Pos By Trader'!$A32,'Import OffPeak'!$A$3:BQ$100,BQ$1,FALSE))</f>
        <v>0</v>
      </c>
      <c r="BR25" s="14">
        <f>IF(ISNA(VLOOKUP('W. VaR &amp; Off-Peak Pos By Trader'!$A32,'Import OffPeak'!$A$3:BR$100,BR$1,FALSE)),0,VLOOKUP('W. VaR &amp; Off-Peak Pos By Trader'!$A32,'Import OffPeak'!$A$3:BR$100,BR$1,FALSE))</f>
        <v>0</v>
      </c>
      <c r="BS25" s="14">
        <f>IF(ISNA(VLOOKUP('W. VaR &amp; Off-Peak Pos By Trader'!$A32,'Import OffPeak'!$A$3:BS$100,BS$1,FALSE)),0,VLOOKUP('W. VaR &amp; Off-Peak Pos By Trader'!$A32,'Import OffPeak'!$A$3:BS$100,BS$1,FALSE))</f>
        <v>0</v>
      </c>
      <c r="BT25" s="14">
        <f>IF(ISNA(VLOOKUP('W. VaR &amp; Off-Peak Pos By Trader'!$A32,'Import OffPeak'!$A$3:BT$100,BT$1,FALSE)),0,VLOOKUP('W. VaR &amp; Off-Peak Pos By Trader'!$A32,'Import OffPeak'!$A$3:BT$100,BT$1,FALSE))</f>
        <v>0</v>
      </c>
      <c r="BU25" s="14">
        <f>IF(ISNA(VLOOKUP('W. VaR &amp; Off-Peak Pos By Trader'!$A32,'Import OffPeak'!$A$3:BU$100,BU$1,FALSE)),0,VLOOKUP('W. VaR &amp; Off-Peak Pos By Trader'!$A32,'Import OffPeak'!$A$3:BU$100,BU$1,FALSE))</f>
        <v>0</v>
      </c>
      <c r="BV25" s="14">
        <f>IF(ISNA(VLOOKUP('W. VaR &amp; Off-Peak Pos By Trader'!$A32,'Import OffPeak'!$A$3:BV$100,BV$1,FALSE)),0,VLOOKUP('W. VaR &amp; Off-Peak Pos By Trader'!$A32,'Import OffPeak'!$A$3:BV$100,BV$1,FALSE))</f>
        <v>0</v>
      </c>
      <c r="BW25" s="14">
        <f>IF(ISNA(VLOOKUP('W. VaR &amp; Off-Peak Pos By Trader'!$A32,'Import OffPeak'!$A$3:BW$100,BW$1,FALSE)),0,VLOOKUP('W. VaR &amp; Off-Peak Pos By Trader'!$A32,'Import OffPeak'!$A$3:BW$100,BW$1,FALSE))</f>
        <v>0</v>
      </c>
      <c r="BX25" s="14">
        <f>IF(ISNA(VLOOKUP('W. VaR &amp; Off-Peak Pos By Trader'!$A32,'Import OffPeak'!$A$3:BX$100,BX$1,FALSE)),0,VLOOKUP('W. VaR &amp; Off-Peak Pos By Trader'!$A32,'Import OffPeak'!$A$3:BX$100,BX$1,FALSE))</f>
        <v>0</v>
      </c>
      <c r="BY25" s="14">
        <f>IF(ISNA(VLOOKUP('W. VaR &amp; Off-Peak Pos By Trader'!$A32,'Import OffPeak'!$A$3:BY$100,BY$1,FALSE)),0,VLOOKUP('W. VaR &amp; Off-Peak Pos By Trader'!$A32,'Import OffPeak'!$A$3:BY$100,BY$1,FALSE))</f>
        <v>0</v>
      </c>
      <c r="BZ25" s="14">
        <f>IF(ISNA(VLOOKUP('W. VaR &amp; Off-Peak Pos By Trader'!$A32,'Import OffPeak'!$A$3:BZ$100,BZ$1,FALSE)),0,VLOOKUP('W. VaR &amp; Off-Peak Pos By Trader'!$A32,'Import OffPeak'!$A$3:BZ$100,BZ$1,FALSE))</f>
        <v>0</v>
      </c>
      <c r="CA25" s="14">
        <f>IF(ISNA(VLOOKUP('W. VaR &amp; Off-Peak Pos By Trader'!$A32,'Import OffPeak'!$A$3:CA$100,CA$1,FALSE)),0,VLOOKUP('W. VaR &amp; Off-Peak Pos By Trader'!$A32,'Import OffPeak'!$A$3:CA$100,CA$1,FALSE))</f>
        <v>0</v>
      </c>
      <c r="CB25" s="14">
        <f>IF(ISNA(VLOOKUP('W. VaR &amp; Off-Peak Pos By Trader'!$A32,'Import OffPeak'!$A$3:CB$100,CB$1,FALSE)),0,VLOOKUP('W. VaR &amp; Off-Peak Pos By Trader'!$A32,'Import OffPeak'!$A$3:CB$100,CB$1,FALSE))</f>
        <v>0</v>
      </c>
      <c r="CC25" s="14">
        <f>IF(ISNA(VLOOKUP('W. VaR &amp; Off-Peak Pos By Trader'!$A32,'Import OffPeak'!$A$3:CC$100,CC$1,FALSE)),0,VLOOKUP('W. VaR &amp; Off-Peak Pos By Trader'!$A32,'Import OffPeak'!$A$3:CC$100,CC$1,FALSE))</f>
        <v>0</v>
      </c>
      <c r="CD25" s="14">
        <f>IF(ISNA(VLOOKUP('W. VaR &amp; Off-Peak Pos By Trader'!$A32,'Import OffPeak'!$A$3:CD$100,CD$1,FALSE)),0,VLOOKUP('W. VaR &amp; Off-Peak Pos By Trader'!$A32,'Import OffPeak'!$A$3:CD$100,CD$1,FALSE))</f>
        <v>0</v>
      </c>
      <c r="CE25" s="14">
        <f>IF(ISNA(VLOOKUP('W. VaR &amp; Off-Peak Pos By Trader'!$A32,'Import OffPeak'!$A$3:CE$100,CE$1,FALSE)),0,VLOOKUP('W. VaR &amp; Off-Peak Pos By Trader'!$A32,'Import OffPeak'!$A$3:CE$100,CE$1,FALSE))</f>
        <v>0</v>
      </c>
      <c r="CF25" s="14">
        <f>IF(ISNA(VLOOKUP('W. VaR &amp; Off-Peak Pos By Trader'!$A32,'Import OffPeak'!$A$3:CF$100,CF$1,FALSE)),0,VLOOKUP('W. VaR &amp; Off-Peak Pos By Trader'!$A32,'Import OffPeak'!$A$3:CF$100,CF$1,FALSE))</f>
        <v>0</v>
      </c>
      <c r="CG25" s="14">
        <f>IF(ISNA(VLOOKUP('W. VaR &amp; Off-Peak Pos By Trader'!$A32,'Import OffPeak'!$A$3:CG$100,CG$1,FALSE)),0,VLOOKUP('W. VaR &amp; Off-Peak Pos By Trader'!$A32,'Import OffPeak'!$A$3:CG$100,CG$1,FALSE))</f>
        <v>0</v>
      </c>
      <c r="CH25" s="14">
        <f>IF(ISNA(VLOOKUP('W. VaR &amp; Off-Peak Pos By Trader'!$A32,'Import OffPeak'!$A$3:CH$100,CH$1,FALSE)),0,VLOOKUP('W. VaR &amp; Off-Peak Pos By Trader'!$A32,'Import OffPeak'!$A$3:CH$100,CH$1,FALSE))</f>
        <v>0</v>
      </c>
      <c r="CI25" s="14">
        <f>IF(ISNA(VLOOKUP('W. VaR &amp; Off-Peak Pos By Trader'!$A32,'Import OffPeak'!$A$3:CI$100,CI$1,FALSE)),0,VLOOKUP('W. VaR &amp; Off-Peak Pos By Trader'!$A32,'Import OffPeak'!$A$3:CI$100,CI$1,FALSE))</f>
        <v>0</v>
      </c>
      <c r="CJ25" s="14">
        <f>IF(ISNA(VLOOKUP('W. VaR &amp; Off-Peak Pos By Trader'!$A32,'Import OffPeak'!$A$3:CJ$100,CJ$1,FALSE)),0,VLOOKUP('W. VaR &amp; Off-Peak Pos By Trader'!$A32,'Import OffPeak'!$A$3:CJ$100,CJ$1,FALSE))</f>
        <v>0</v>
      </c>
      <c r="CK25" s="14">
        <f>IF(ISNA(VLOOKUP('W. VaR &amp; Off-Peak Pos By Trader'!$A32,'Import OffPeak'!$A$3:CK$100,CK$1,FALSE)),0,VLOOKUP('W. VaR &amp; Off-Peak Pos By Trader'!$A32,'Import OffPeak'!$A$3:CK$100,CK$1,FALSE))</f>
        <v>0</v>
      </c>
      <c r="CL25" s="14">
        <f>IF(ISNA(VLOOKUP('W. VaR &amp; Off-Peak Pos By Trader'!$A32,'Import OffPeak'!$A$3:CL$100,CL$1,FALSE)),0,VLOOKUP('W. VaR &amp; Off-Peak Pos By Trader'!$A32,'Import OffPeak'!$A$3:CL$100,CL$1,FALSE))</f>
        <v>0</v>
      </c>
      <c r="CM25" s="14">
        <f>IF(ISNA(VLOOKUP('W. VaR &amp; Off-Peak Pos By Trader'!$A32,'Import OffPeak'!$A$3:CM$100,CM$1,FALSE)),0,VLOOKUP('W. VaR &amp; Off-Peak Pos By Trader'!$A32,'Import OffPeak'!$A$3:CM$100,CM$1,FALSE))</f>
        <v>0</v>
      </c>
      <c r="CN25" s="14">
        <f>IF(ISNA(VLOOKUP('W. VaR &amp; Off-Peak Pos By Trader'!$A32,'Import OffPeak'!$A$3:CN$100,CN$1,FALSE)),0,VLOOKUP('W. VaR &amp; Off-Peak Pos By Trader'!$A32,'Import OffPeak'!$A$3:CN$100,CN$1,FALSE))</f>
        <v>0</v>
      </c>
      <c r="CO25" s="14">
        <f>IF(ISNA(VLOOKUP('W. VaR &amp; Off-Peak Pos By Trader'!$A32,'Import OffPeak'!$A$3:CO$100,CO$1,FALSE)),0,VLOOKUP('W. VaR &amp; Off-Peak Pos By Trader'!$A32,'Import OffPeak'!$A$3:CO$100,CO$1,FALSE))</f>
        <v>0</v>
      </c>
      <c r="CP25" s="14">
        <f>IF(ISNA(VLOOKUP('W. VaR &amp; Off-Peak Pos By Trader'!$A32,'Import OffPeak'!$A$3:CP$100,CP$1,FALSE)),0,VLOOKUP('W. VaR &amp; Off-Peak Pos By Trader'!$A32,'Import OffPeak'!$A$3:CP$100,CP$1,FALSE))</f>
        <v>0</v>
      </c>
      <c r="CQ25" s="14">
        <f>IF(ISNA(VLOOKUP('W. VaR &amp; Off-Peak Pos By Trader'!$A32,'Import OffPeak'!$A$3:CQ$100,CQ$1,FALSE)),0,VLOOKUP('W. VaR &amp; Off-Peak Pos By Trader'!$A32,'Import OffPeak'!$A$3:CQ$100,CQ$1,FALSE))</f>
        <v>0</v>
      </c>
      <c r="CR25" s="14">
        <f>IF(ISNA(VLOOKUP('W. VaR &amp; Off-Peak Pos By Trader'!$A32,'Import OffPeak'!$A$3:CR$100,CR$1,FALSE)),0,VLOOKUP('W. VaR &amp; Off-Peak Pos By Trader'!$A32,'Import OffPeak'!$A$3:CR$100,CR$1,FALSE))</f>
        <v>0</v>
      </c>
      <c r="CS25" s="14">
        <f>IF(ISNA(VLOOKUP('W. VaR &amp; Off-Peak Pos By Trader'!$A32,'Import OffPeak'!$A$3:CS$100,CS$1,FALSE)),0,VLOOKUP('W. VaR &amp; Off-Peak Pos By Trader'!$A32,'Import OffPeak'!$A$3:CS$100,CS$1,FALSE))</f>
        <v>0</v>
      </c>
      <c r="CT25" s="14">
        <f>IF(ISNA(VLOOKUP('W. VaR &amp; Off-Peak Pos By Trader'!$A32,'Import OffPeak'!$A$3:CT$100,CT$1,FALSE)),0,VLOOKUP('W. VaR &amp; Off-Peak Pos By Trader'!$A32,'Import OffPeak'!$A$3:CT$100,CT$1,FALSE))</f>
        <v>0</v>
      </c>
      <c r="CU25" s="14">
        <f>IF(ISNA(VLOOKUP('W. VaR &amp; Off-Peak Pos By Trader'!$A32,'Import OffPeak'!$A$3:CU$100,CU$1,FALSE)),0,VLOOKUP('W. VaR &amp; Off-Peak Pos By Trader'!$A32,'Import OffPeak'!$A$3:CU$100,CU$1,FALSE))</f>
        <v>0</v>
      </c>
      <c r="CV25" s="14">
        <f>IF(ISNA(VLOOKUP('W. VaR &amp; Off-Peak Pos By Trader'!$A32,'Import OffPeak'!$A$3:CV$100,CV$1,FALSE)),0,VLOOKUP('W. VaR &amp; Off-Peak Pos By Trader'!$A32,'Import OffPeak'!$A$3:CV$100,CV$1,FALSE))</f>
        <v>0</v>
      </c>
      <c r="CW25" s="14">
        <f>IF(ISNA(VLOOKUP('W. VaR &amp; Off-Peak Pos By Trader'!$A32,'Import OffPeak'!$A$3:CW$100,CW$1,FALSE)),0,VLOOKUP('W. VaR &amp; Off-Peak Pos By Trader'!$A32,'Import OffPeak'!$A$3:CW$100,CW$1,FALSE))</f>
        <v>0</v>
      </c>
      <c r="CX25" s="14">
        <f>IF(ISNA(VLOOKUP('W. VaR &amp; Off-Peak Pos By Trader'!$A32,'Import OffPeak'!$A$3:CX$100,CX$1,FALSE)),0,VLOOKUP('W. VaR &amp; Off-Peak Pos By Trader'!$A32,'Import OffPeak'!$A$3:CX$100,CX$1,FALSE))</f>
        <v>0</v>
      </c>
      <c r="CY25" s="14">
        <f>IF(ISNA(VLOOKUP('W. VaR &amp; Off-Peak Pos By Trader'!$A32,'Import OffPeak'!$A$3:CY$100,CY$1,FALSE)),0,VLOOKUP('W. VaR &amp; Off-Peak Pos By Trader'!$A32,'Import OffPeak'!$A$3:CY$100,CY$1,FALSE))</f>
        <v>0</v>
      </c>
      <c r="CZ25" s="14">
        <f>IF(ISNA(VLOOKUP('W. VaR &amp; Off-Peak Pos By Trader'!$A32,'Import OffPeak'!$A$3:CZ$100,CZ$1,FALSE)),0,VLOOKUP('W. VaR &amp; Off-Peak Pos By Trader'!$A32,'Import OffPeak'!$A$3:CZ$100,CZ$1,FALSE))</f>
        <v>0</v>
      </c>
      <c r="DA25" s="14">
        <f>IF(ISNA(VLOOKUP('W. VaR &amp; Off-Peak Pos By Trader'!$A32,'Import OffPeak'!$A$3:DA$100,DA$1,FALSE)),0,VLOOKUP('W. VaR &amp; Off-Peak Pos By Trader'!$A32,'Import OffPeak'!$A$3:DA$100,DA$1,FALSE))</f>
        <v>0</v>
      </c>
      <c r="DB25" s="14">
        <f>IF(ISNA(VLOOKUP('W. VaR &amp; Off-Peak Pos By Trader'!$A32,'Import OffPeak'!$A$3:DB$100,DB$1,FALSE)),0,VLOOKUP('W. VaR &amp; Off-Peak Pos By Trader'!$A32,'Import OffPeak'!$A$3:DB$100,DB$1,FALSE))</f>
        <v>0</v>
      </c>
      <c r="DC25" s="14">
        <f>IF(ISNA(VLOOKUP('W. VaR &amp; Off-Peak Pos By Trader'!$A32,'Import OffPeak'!$A$3:DC$100,DC$1,FALSE)),0,VLOOKUP('W. VaR &amp; Off-Peak Pos By Trader'!$A32,'Import OffPeak'!$A$3:DC$100,DC$1,FALSE))</f>
        <v>0</v>
      </c>
      <c r="DD25" s="14">
        <f>IF(ISNA(VLOOKUP('W. VaR &amp; Off-Peak Pos By Trader'!$A32,'Import OffPeak'!$A$3:DD$100,DD$1,FALSE)),0,VLOOKUP('W. VaR &amp; Off-Peak Pos By Trader'!$A32,'Import OffPeak'!$A$3:DD$100,DD$1,FALSE))</f>
        <v>0</v>
      </c>
      <c r="DE25" s="14">
        <f>IF(ISNA(VLOOKUP('W. VaR &amp; Off-Peak Pos By Trader'!$A32,'Import OffPeak'!$A$3:DE$100,DE$1,FALSE)),0,VLOOKUP('W. VaR &amp; Off-Peak Pos By Trader'!$A32,'Import OffPeak'!$A$3:DE$100,DE$1,FALSE))</f>
        <v>0</v>
      </c>
      <c r="DF25" s="14">
        <f>IF(ISNA(VLOOKUP('W. VaR &amp; Off-Peak Pos By Trader'!$A32,'Import OffPeak'!$A$3:DF$100,DF$1,FALSE)),0,VLOOKUP('W. VaR &amp; Off-Peak Pos By Trader'!$A32,'Import OffPeak'!$A$3:DF$100,DF$1,FALSE))</f>
        <v>0</v>
      </c>
      <c r="DG25" s="14">
        <f>IF(ISNA(VLOOKUP('W. VaR &amp; Off-Peak Pos By Trader'!$A32,'Import OffPeak'!$A$3:DG$100,DG$1,FALSE)),0,VLOOKUP('W. VaR &amp; Off-Peak Pos By Trader'!$A32,'Import OffPeak'!$A$3:DG$100,DG$1,FALSE))</f>
        <v>0</v>
      </c>
      <c r="DH25" s="14">
        <f>IF(ISNA(VLOOKUP('W. VaR &amp; Off-Peak Pos By Trader'!$A32,'Import OffPeak'!$A$3:DH$100,DH$1,FALSE)),0,VLOOKUP('W. VaR &amp; Off-Peak Pos By Trader'!$A32,'Import OffPeak'!$A$3:DH$100,DH$1,FALSE))</f>
        <v>0</v>
      </c>
      <c r="DI25" s="14">
        <f>IF(ISNA(VLOOKUP('W. VaR &amp; Off-Peak Pos By Trader'!$A32,'Import OffPeak'!$A$3:DI$100,DI$1,FALSE)),0,VLOOKUP('W. VaR &amp; Off-Peak Pos By Trader'!$A32,'Import OffPeak'!$A$3:DI$100,DI$1,FALSE))</f>
        <v>0</v>
      </c>
      <c r="DJ25" s="14">
        <f>IF(ISNA(VLOOKUP('W. VaR &amp; Off-Peak Pos By Trader'!$A32,'Import OffPeak'!$A$3:DJ$100,DJ$1,FALSE)),0,VLOOKUP('W. VaR &amp; Off-Peak Pos By Trader'!$A32,'Import OffPeak'!$A$3:DJ$100,DJ$1,FALSE))</f>
        <v>0</v>
      </c>
      <c r="DK25" s="14">
        <f>IF(ISNA(VLOOKUP('W. VaR &amp; Off-Peak Pos By Trader'!$A32,'Import OffPeak'!$A$3:DK$100,DK$1,FALSE)),0,VLOOKUP('W. VaR &amp; Off-Peak Pos By Trader'!$A32,'Import OffPeak'!$A$3:DK$100,DK$1,FALSE))</f>
        <v>0</v>
      </c>
      <c r="DL25" s="14">
        <f>IF(ISNA(VLOOKUP('W. VaR &amp; Off-Peak Pos By Trader'!$A32,'Import OffPeak'!$A$3:DL$100,DL$1,FALSE)),0,VLOOKUP('W. VaR &amp; Off-Peak Pos By Trader'!$A32,'Import OffPeak'!$A$3:DL$100,DL$1,FALSE))</f>
        <v>0</v>
      </c>
      <c r="DM25" s="14">
        <f>IF(ISNA(VLOOKUP('W. VaR &amp; Off-Peak Pos By Trader'!$A32,'Import OffPeak'!$A$3:DM$100,DM$1,FALSE)),0,VLOOKUP('W. VaR &amp; Off-Peak Pos By Trader'!$A32,'Import OffPeak'!$A$3:DM$100,DM$1,FALSE))</f>
        <v>0</v>
      </c>
      <c r="DN25" s="14">
        <f>IF(ISNA(VLOOKUP('W. VaR &amp; Off-Peak Pos By Trader'!$A32,'Import OffPeak'!$A$3:DN$100,DN$1,FALSE)),0,VLOOKUP('W. VaR &amp; Off-Peak Pos By Trader'!$A32,'Import OffPeak'!$A$3:DN$100,DN$1,FALSE))</f>
        <v>0</v>
      </c>
      <c r="DO25" s="14">
        <f>IF(ISNA(VLOOKUP('W. VaR &amp; Off-Peak Pos By Trader'!$A32,'Import OffPeak'!$A$3:DO$100,DO$1,FALSE)),0,VLOOKUP('W. VaR &amp; Off-Peak Pos By Trader'!$A32,'Import OffPeak'!$A$3:DO$100,DO$1,FALSE))</f>
        <v>0</v>
      </c>
      <c r="DP25" s="14">
        <f>IF(ISNA(VLOOKUP('W. VaR &amp; Off-Peak Pos By Trader'!$A32,'Import OffPeak'!$A$3:DP$100,DP$1,FALSE)),0,VLOOKUP('W. VaR &amp; Off-Peak Pos By Trader'!$A32,'Import OffPeak'!$A$3:DP$100,DP$1,FALSE))</f>
        <v>0</v>
      </c>
      <c r="DQ25" s="14">
        <f>IF(ISNA(VLOOKUP('W. VaR &amp; Off-Peak Pos By Trader'!$A32,'Import OffPeak'!$A$3:DQ$100,DQ$1,FALSE)),0,VLOOKUP('W. VaR &amp; Off-Peak Pos By Trader'!$A32,'Import OffPeak'!$A$3:DQ$100,DQ$1,FALSE))</f>
        <v>0</v>
      </c>
      <c r="DR25" s="14">
        <f>IF(ISNA(VLOOKUP('W. VaR &amp; Off-Peak Pos By Trader'!$A32,'Import OffPeak'!$A$3:DR$100,DR$1,FALSE)),0,VLOOKUP('W. VaR &amp; Off-Peak Pos By Trader'!$A32,'Import OffPeak'!$A$3:DR$100,DR$1,FALSE))</f>
        <v>0</v>
      </c>
      <c r="DS25" s="14">
        <f>IF(ISNA(VLOOKUP('W. VaR &amp; Off-Peak Pos By Trader'!$A32,'Import OffPeak'!$A$3:DS$100,DS$1,FALSE)),0,VLOOKUP('W. VaR &amp; Off-Peak Pos By Trader'!$A32,'Import OffPeak'!$A$3:DS$100,DS$1,FALSE))</f>
        <v>0</v>
      </c>
      <c r="DT25" s="14">
        <f>IF(ISNA(VLOOKUP('W. VaR &amp; Off-Peak Pos By Trader'!$A32,'Import OffPeak'!$A$3:DT$100,DT$1,FALSE)),0,VLOOKUP('W. VaR &amp; Off-Peak Pos By Trader'!$A32,'Import OffPeak'!$A$3:DT$100,DT$1,FALSE))</f>
        <v>0</v>
      </c>
      <c r="DU25" s="14">
        <f>IF(ISNA(VLOOKUP('W. VaR &amp; Off-Peak Pos By Trader'!$A32,'Import OffPeak'!$A$3:DU$100,DU$1,FALSE)),0,VLOOKUP('W. VaR &amp; Off-Peak Pos By Trader'!$A32,'Import OffPeak'!$A$3:DU$100,DU$1,FALSE))</f>
        <v>0</v>
      </c>
      <c r="DV25" s="14">
        <f>IF(ISNA(VLOOKUP('W. VaR &amp; Off-Peak Pos By Trader'!$A32,'Import OffPeak'!$A$3:DV$100,DV$1,FALSE)),0,VLOOKUP('W. VaR &amp; Off-Peak Pos By Trader'!$A32,'Import OffPeak'!$A$3:DV$100,DV$1,FALSE))</f>
        <v>0</v>
      </c>
      <c r="DW25" s="14">
        <f>IF(ISNA(VLOOKUP('W. VaR &amp; Off-Peak Pos By Trader'!$A32,'Import OffPeak'!$A$3:DW$100,DW$1,FALSE)),0,VLOOKUP('W. VaR &amp; Off-Peak Pos By Trader'!$A32,'Import OffPeak'!$A$3:DW$100,DW$1,FALSE))</f>
        <v>0</v>
      </c>
      <c r="DX25" s="14">
        <f>IF(ISNA(VLOOKUP('W. VaR &amp; Off-Peak Pos By Trader'!$A32,'Import OffPeak'!$A$3:DX$100,DX$1,FALSE)),0,VLOOKUP('W. VaR &amp; Off-Peak Pos By Trader'!$A32,'Import OffPeak'!$A$3:DX$100,DX$1,FALSE))</f>
        <v>0</v>
      </c>
      <c r="DY25" s="14">
        <f>IF(ISNA(VLOOKUP('W. VaR &amp; Off-Peak Pos By Trader'!$A32,'Import OffPeak'!$A$3:DY$100,DY$1,FALSE)),0,VLOOKUP('W. VaR &amp; Off-Peak Pos By Trader'!$A32,'Import OffPeak'!$A$3:DY$100,DY$1,FALSE))</f>
        <v>0</v>
      </c>
      <c r="DZ25" s="14">
        <f>IF(ISNA(VLOOKUP('W. VaR &amp; Off-Peak Pos By Trader'!$A32,'Import OffPeak'!$A$3:DZ$100,DZ$1,FALSE)),0,VLOOKUP('W. VaR &amp; Off-Peak Pos By Trader'!$A32,'Import OffPeak'!$A$3:DZ$100,DZ$1,FALSE))</f>
        <v>0</v>
      </c>
      <c r="EA25" s="14">
        <f>IF(ISNA(VLOOKUP('W. VaR &amp; Off-Peak Pos By Trader'!$A32,'Import OffPeak'!$A$3:EA$100,EA$1,FALSE)),0,VLOOKUP('W. VaR &amp; Off-Peak Pos By Trader'!$A32,'Import OffPeak'!$A$3:EA$100,EA$1,FALSE))</f>
        <v>0</v>
      </c>
      <c r="EB25" s="14">
        <f>IF(ISNA(VLOOKUP('W. VaR &amp; Off-Peak Pos By Trader'!$A32,'Import OffPeak'!$A$3:EB$100,EB$1,FALSE)),0,VLOOKUP('W. VaR &amp; Off-Peak Pos By Trader'!$A32,'Import OffPeak'!$A$3:EB$100,EB$1,FALSE))</f>
        <v>0</v>
      </c>
      <c r="EC25" s="14">
        <f>IF(ISNA(VLOOKUP('W. VaR &amp; Off-Peak Pos By Trader'!$A32,'Import OffPeak'!$A$3:EC$100,EC$1,FALSE)),0,VLOOKUP('W. VaR &amp; Off-Peak Pos By Trader'!$A32,'Import OffPeak'!$A$3:EC$100,EC$1,FALSE))</f>
        <v>0</v>
      </c>
      <c r="ED25" s="14">
        <f>IF(ISNA(VLOOKUP('W. VaR &amp; Off-Peak Pos By Trader'!$A32,'Import OffPeak'!$A$3:ED$100,ED$1,FALSE)),0,VLOOKUP('W. VaR &amp; Off-Peak Pos By Trader'!$A32,'Import OffPeak'!$A$3:ED$100,ED$1,FALSE))</f>
        <v>0</v>
      </c>
      <c r="EE25" s="14">
        <f>IF(ISNA(VLOOKUP('W. VaR &amp; Off-Peak Pos By Trader'!$A32,'Import OffPeak'!$A$3:EE$100,EE$1,FALSE)),0,VLOOKUP('W. VaR &amp; Off-Peak Pos By Trader'!$A32,'Import OffPeak'!$A$3:EE$100,EE$1,FALSE))</f>
        <v>0</v>
      </c>
      <c r="EF25" s="14">
        <f>IF(ISNA(VLOOKUP('W. VaR &amp; Off-Peak Pos By Trader'!$A32,'Import OffPeak'!$A$3:EF$100,EF$1,FALSE)),0,VLOOKUP('W. VaR &amp; Off-Peak Pos By Trader'!$A32,'Import OffPeak'!$A$3:EF$100,EF$1,FALSE))</f>
        <v>0</v>
      </c>
      <c r="EG25" s="14">
        <f>IF(ISNA(VLOOKUP('W. VaR &amp; Off-Peak Pos By Trader'!$A32,'Import OffPeak'!$A$3:EG$100,EG$1,FALSE)),0,VLOOKUP('W. VaR &amp; Off-Peak Pos By Trader'!$A32,'Import OffPeak'!$A$3:EG$100,EG$1,FALSE))</f>
        <v>0</v>
      </c>
      <c r="EH25" s="14">
        <f>IF(ISNA(VLOOKUP('W. VaR &amp; Off-Peak Pos By Trader'!$A32,'Import OffPeak'!$A$3:EH$100,EH$1,FALSE)),0,VLOOKUP('W. VaR &amp; Off-Peak Pos By Trader'!$A32,'Import OffPeak'!$A$3:EH$100,EH$1,FALSE))</f>
        <v>0</v>
      </c>
      <c r="EI25" s="14">
        <f>IF(ISNA(VLOOKUP('W. VaR &amp; Off-Peak Pos By Trader'!$A32,'Import OffPeak'!$A$3:EI$100,EI$1,FALSE)),0,VLOOKUP('W. VaR &amp; Off-Peak Pos By Trader'!$A32,'Import OffPeak'!$A$3:EI$100,EI$1,FALSE))</f>
        <v>0</v>
      </c>
      <c r="EJ25" s="14">
        <f>IF(ISNA(VLOOKUP('W. VaR &amp; Off-Peak Pos By Trader'!$A32,'Import OffPeak'!$A$3:EJ$100,EJ$1,FALSE)),0,VLOOKUP('W. VaR &amp; Off-Peak Pos By Trader'!$A32,'Import OffPeak'!$A$3:EJ$100,EJ$1,FALSE))</f>
        <v>0</v>
      </c>
      <c r="EK25" s="14">
        <f>IF(ISNA(VLOOKUP('W. VaR &amp; Off-Peak Pos By Trader'!$A32,'Import OffPeak'!$A$3:EK$100,EK$1,FALSE)),0,VLOOKUP('W. VaR &amp; Off-Peak Pos By Trader'!$A32,'Import OffPeak'!$A$3:EK$100,EK$1,FALSE))</f>
        <v>0</v>
      </c>
      <c r="EL25" s="14">
        <f>IF(ISNA(VLOOKUP('W. VaR &amp; Off-Peak Pos By Trader'!$A32,'Import OffPeak'!$A$3:EL$100,EL$1,FALSE)),0,VLOOKUP('W. VaR &amp; Off-Peak Pos By Trader'!$A32,'Import OffPeak'!$A$3:EL$100,EL$1,FALSE))</f>
        <v>0</v>
      </c>
      <c r="EM25" s="14">
        <f>IF(ISNA(VLOOKUP('W. VaR &amp; Off-Peak Pos By Trader'!$A32,'Import OffPeak'!$A$3:EM$100,EM$1,FALSE)),0,VLOOKUP('W. VaR &amp; Off-Peak Pos By Trader'!$A32,'Import OffPeak'!$A$3:EM$100,EM$1,FALSE))</f>
        <v>0</v>
      </c>
      <c r="EN25" s="14">
        <f>IF(ISNA(VLOOKUP('W. VaR &amp; Off-Peak Pos By Trader'!$A32,'Import OffPeak'!$A$3:EN$100,EN$1,FALSE)),0,VLOOKUP('W. VaR &amp; Off-Peak Pos By Trader'!$A32,'Import OffPeak'!$A$3:EN$100,EN$1,FALSE))</f>
        <v>0</v>
      </c>
      <c r="EO25" s="14">
        <f>IF(ISNA(VLOOKUP('W. VaR &amp; Off-Peak Pos By Trader'!$A32,'Import OffPeak'!$A$3:EO$100,EO$1,FALSE)),0,VLOOKUP('W. VaR &amp; Off-Peak Pos By Trader'!$A32,'Import OffPeak'!$A$3:EO$100,EO$1,FALSE))</f>
        <v>0</v>
      </c>
      <c r="EP25" s="14">
        <f>IF(ISNA(VLOOKUP('W. VaR &amp; Off-Peak Pos By Trader'!$A32,'Import OffPeak'!$A$3:EP$100,EP$1,FALSE)),0,VLOOKUP('W. VaR &amp; Off-Peak Pos By Trader'!$A32,'Import OffPeak'!$A$3:EP$100,EP$1,FALSE))</f>
        <v>0</v>
      </c>
      <c r="EQ25" s="14">
        <f>IF(ISNA(VLOOKUP('W. VaR &amp; Off-Peak Pos By Trader'!$A32,'Import OffPeak'!$A$3:EQ$100,EQ$1,FALSE)),0,VLOOKUP('W. VaR &amp; Off-Peak Pos By Trader'!$A32,'Import OffPeak'!$A$3:EQ$100,EQ$1,FALSE))</f>
        <v>0</v>
      </c>
      <c r="ER25" s="14">
        <f>IF(ISNA(VLOOKUP('W. VaR &amp; Off-Peak Pos By Trader'!$A32,'Import OffPeak'!$A$3:ER$100,ER$1,FALSE)),0,VLOOKUP('W. VaR &amp; Off-Peak Pos By Trader'!$A32,'Import OffPeak'!$A$3:ER$100,ER$1,FALSE))</f>
        <v>0</v>
      </c>
      <c r="ES25" s="14">
        <f>IF(ISNA(VLOOKUP('W. VaR &amp; Off-Peak Pos By Trader'!$A32,'Import OffPeak'!$A$3:ES$100,ES$1,FALSE)),0,VLOOKUP('W. VaR &amp; Off-Peak Pos By Trader'!$A32,'Import OffPeak'!$A$3:ES$100,ES$1,FALSE))</f>
        <v>0</v>
      </c>
      <c r="ET25" s="14">
        <f>IF(ISNA(VLOOKUP('W. VaR &amp; Off-Peak Pos By Trader'!$A32,'Import OffPeak'!$A$3:ET$100,ET$1,FALSE)),0,VLOOKUP('W. VaR &amp; Off-Peak Pos By Trader'!$A32,'Import OffPeak'!$A$3:ET$100,ET$1,FALSE))</f>
        <v>0</v>
      </c>
      <c r="EU25" s="14">
        <f>IF(ISNA(VLOOKUP('W. VaR &amp; Off-Peak Pos By Trader'!$A32,'Import OffPeak'!$A$3:EU$100,EU$1,FALSE)),0,VLOOKUP('W. VaR &amp; Off-Peak Pos By Trader'!$A32,'Import OffPeak'!$A$3:EU$100,EU$1,FALSE))</f>
        <v>0</v>
      </c>
      <c r="EV25" s="14">
        <f>IF(ISNA(VLOOKUP('W. VaR &amp; Off-Peak Pos By Trader'!$A32,'Import OffPeak'!$A$3:EV$100,EV$1,FALSE)),0,VLOOKUP('W. VaR &amp; Off-Peak Pos By Trader'!$A32,'Import OffPeak'!$A$3:EV$100,EV$1,FALSE))</f>
        <v>0</v>
      </c>
      <c r="EW25" s="14">
        <f>IF(ISNA(VLOOKUP('W. VaR &amp; Off-Peak Pos By Trader'!$A32,'Import OffPeak'!$A$3:EW$100,EW$1,FALSE)),0,VLOOKUP('W. VaR &amp; Off-Peak Pos By Trader'!$A32,'Import OffPeak'!$A$3:EW$100,EW$1,FALSE))</f>
        <v>0</v>
      </c>
      <c r="EX25" s="14">
        <f>IF(ISNA(VLOOKUP('W. VaR &amp; Off-Peak Pos By Trader'!$A32,'Import OffPeak'!$A$3:EX$100,EX$1,FALSE)),0,VLOOKUP('W. VaR &amp; Off-Peak Pos By Trader'!$A32,'Import OffPeak'!$A$3:EX$100,EX$1,FALSE))</f>
        <v>0</v>
      </c>
      <c r="EY25" s="14">
        <f>IF(ISNA(VLOOKUP('W. VaR &amp; Off-Peak Pos By Trader'!$A32,'Import OffPeak'!$A$3:EY$100,EY$1,FALSE)),0,VLOOKUP('W. VaR &amp; Off-Peak Pos By Trader'!$A32,'Import OffPeak'!$A$3:EY$100,EY$1,FALSE))</f>
        <v>0</v>
      </c>
      <c r="EZ25" s="14">
        <f>IF(ISNA(VLOOKUP('W. VaR &amp; Off-Peak Pos By Trader'!$A32,'Import OffPeak'!$A$3:EZ$100,EZ$1,FALSE)),0,VLOOKUP('W. VaR &amp; Off-Peak Pos By Trader'!$A32,'Import OffPeak'!$A$3:EZ$100,EZ$1,FALSE))</f>
        <v>0</v>
      </c>
      <c r="FA25" s="14">
        <f>IF(ISNA(VLOOKUP('W. VaR &amp; Off-Peak Pos By Trader'!$A32,'Import OffPeak'!$A$3:FA$100,FA$1,FALSE)),0,VLOOKUP('W. VaR &amp; Off-Peak Pos By Trader'!$A32,'Import OffPeak'!$A$3:FA$100,FA$1,FALSE))</f>
        <v>0</v>
      </c>
      <c r="FB25" s="14">
        <f>IF(ISNA(VLOOKUP('W. VaR &amp; Off-Peak Pos By Trader'!$A32,'Import OffPeak'!$A$3:FB$100,FB$1,FALSE)),0,VLOOKUP('W. VaR &amp; Off-Peak Pos By Trader'!$A32,'Import OffPeak'!$A$3:FB$100,FB$1,FALSE))</f>
        <v>0</v>
      </c>
      <c r="FC25" s="14">
        <f>IF(ISNA(VLOOKUP('W. VaR &amp; Off-Peak Pos By Trader'!$A32,'Import OffPeak'!$A$3:FC$100,FC$1,FALSE)),0,VLOOKUP('W. VaR &amp; Off-Peak Pos By Trader'!$A32,'Import OffPeak'!$A$3:FC$100,FC$1,FALSE))</f>
        <v>0</v>
      </c>
      <c r="FD25" s="14">
        <f>IF(ISNA(VLOOKUP('W. VaR &amp; Off-Peak Pos By Trader'!$A32,'Import OffPeak'!$A$3:FD$100,FD$1,FALSE)),0,VLOOKUP('W. VaR &amp; Off-Peak Pos By Trader'!$A32,'Import OffPeak'!$A$3:FD$100,FD$1,FALSE))</f>
        <v>0</v>
      </c>
      <c r="FE25" s="14">
        <f>IF(ISNA(VLOOKUP('W. VaR &amp; Off-Peak Pos By Trader'!$A32,'Import OffPeak'!$A$3:FE$100,FE$1,FALSE)),0,VLOOKUP('W. VaR &amp; Off-Peak Pos By Trader'!$A32,'Import OffPeak'!$A$3:FE$100,FE$1,FALSE))</f>
        <v>0</v>
      </c>
      <c r="FF25" s="14">
        <f>IF(ISNA(VLOOKUP('W. VaR &amp; Off-Peak Pos By Trader'!$A32,'Import OffPeak'!$A$3:FF$100,FF$1,FALSE)),0,VLOOKUP('W. VaR &amp; Off-Peak Pos By Trader'!$A32,'Import OffPeak'!$A$3:FF$100,FF$1,FALSE))</f>
        <v>0</v>
      </c>
      <c r="FG25" s="14">
        <f>IF(ISNA(VLOOKUP('W. VaR &amp; Off-Peak Pos By Trader'!$A32,'Import OffPeak'!$A$3:FG$100,FG$1,FALSE)),0,VLOOKUP('W. VaR &amp; Off-Peak Pos By Trader'!$A32,'Import OffPeak'!$A$3:FG$100,FG$1,FALSE))</f>
        <v>0</v>
      </c>
      <c r="FH25" s="14">
        <f>IF(ISNA(VLOOKUP('W. VaR &amp; Off-Peak Pos By Trader'!$A32,'Import OffPeak'!$A$3:FH$100,FH$1,FALSE)),0,VLOOKUP('W. VaR &amp; Off-Peak Pos By Trader'!$A32,'Import OffPeak'!$A$3:FH$100,FH$1,FALSE))</f>
        <v>0</v>
      </c>
      <c r="FI25" s="14">
        <f>IF(ISNA(VLOOKUP('W. VaR &amp; Off-Peak Pos By Trader'!$A32,'Import OffPeak'!$A$3:FI$100,FI$1,FALSE)),0,VLOOKUP('W. VaR &amp; Off-Peak Pos By Trader'!$A32,'Import OffPeak'!$A$3:FI$100,FI$1,FALSE))</f>
        <v>0</v>
      </c>
      <c r="FJ25" s="14">
        <f>IF(ISNA(VLOOKUP('W. VaR &amp; Off-Peak Pos By Trader'!$A32,'Import OffPeak'!$A$3:FJ$100,FJ$1,FALSE)),0,VLOOKUP('W. VaR &amp; Off-Peak Pos By Trader'!$A32,'Import OffPeak'!$A$3:FJ$100,FJ$1,FALSE))</f>
        <v>0</v>
      </c>
      <c r="FK25" s="14">
        <f>IF(ISNA(VLOOKUP('W. VaR &amp; Off-Peak Pos By Trader'!$A32,'Import OffPeak'!$A$3:FK$100,FK$1,FALSE)),0,VLOOKUP('W. VaR &amp; Off-Peak Pos By Trader'!$A32,'Import OffPeak'!$A$3:FK$100,FK$1,FALSE))</f>
        <v>0</v>
      </c>
      <c r="FL25" s="14">
        <f>IF(ISNA(VLOOKUP('W. VaR &amp; Off-Peak Pos By Trader'!$A32,'Import OffPeak'!$A$3:FL$100,FL$1,FALSE)),0,VLOOKUP('W. VaR &amp; Off-Peak Pos By Trader'!$A32,'Import OffPeak'!$A$3:FL$100,FL$1,FALSE))</f>
        <v>0</v>
      </c>
      <c r="FM25" s="14">
        <f>IF(ISNA(VLOOKUP('W. VaR &amp; Off-Peak Pos By Trader'!$A32,'Import OffPeak'!$A$3:FM$100,FM$1,FALSE)),0,VLOOKUP('W. VaR &amp; Off-Peak Pos By Trader'!$A32,'Import OffPeak'!$A$3:FM$100,FM$1,FALSE))</f>
        <v>0</v>
      </c>
      <c r="FN25" s="14">
        <f>IF(ISNA(VLOOKUP('W. VaR &amp; Off-Peak Pos By Trader'!$A32,'Import OffPeak'!$A$3:FN$100,FN$1,FALSE)),0,VLOOKUP('W. VaR &amp; Off-Peak Pos By Trader'!$A32,'Import OffPeak'!$A$3:FN$100,FN$1,FALSE))</f>
        <v>0</v>
      </c>
      <c r="FO25" s="14">
        <f>IF(ISNA(VLOOKUP('W. VaR &amp; Off-Peak Pos By Trader'!$A32,'Import OffPeak'!$A$3:FO$100,FO$1,FALSE)),0,VLOOKUP('W. VaR &amp; Off-Peak Pos By Trader'!$A32,'Import OffPeak'!$A$3:FO$100,FO$1,FALSE))</f>
        <v>0</v>
      </c>
      <c r="FP25" s="14">
        <f>IF(ISNA(VLOOKUP('W. VaR &amp; Off-Peak Pos By Trader'!$A32,'Import OffPeak'!$A$3:FP$100,FP$1,FALSE)),0,VLOOKUP('W. VaR &amp; Off-Peak Pos By Trader'!$A32,'Import OffPeak'!$A$3:FP$100,FP$1,FALSE))</f>
        <v>0</v>
      </c>
      <c r="FQ25" s="14">
        <f>IF(ISNA(VLOOKUP('W. VaR &amp; Off-Peak Pos By Trader'!$A32,'Import OffPeak'!$A$3:FQ$100,FQ$1,FALSE)),0,VLOOKUP('W. VaR &amp; Off-Peak Pos By Trader'!$A32,'Import OffPeak'!$A$3:FQ$100,FQ$1,FALSE))</f>
        <v>0</v>
      </c>
      <c r="FR25" s="14">
        <f>IF(ISNA(VLOOKUP('W. VaR &amp; Off-Peak Pos By Trader'!$A32,'Import OffPeak'!$A$3:FR$100,FR$1,FALSE)),0,VLOOKUP('W. VaR &amp; Off-Peak Pos By Trader'!$A32,'Import OffPeak'!$A$3:FR$100,FR$1,FALSE))</f>
        <v>0</v>
      </c>
      <c r="FS25" s="14">
        <f>IF(ISNA(VLOOKUP('W. VaR &amp; Off-Peak Pos By Trader'!$A32,'Import OffPeak'!$A$3:FS$100,FS$1,FALSE)),0,VLOOKUP('W. VaR &amp; Off-Peak Pos By Trader'!$A32,'Import OffPeak'!$A$3:FS$100,FS$1,FALSE))</f>
        <v>0</v>
      </c>
      <c r="FT25" s="14">
        <f>IF(ISNA(VLOOKUP('W. VaR &amp; Off-Peak Pos By Trader'!$A32,'Import OffPeak'!$A$3:FT$100,FT$1,FALSE)),0,VLOOKUP('W. VaR &amp; Off-Peak Pos By Trader'!$A32,'Import OffPeak'!$A$3:FT$100,FT$1,FALSE))</f>
        <v>0</v>
      </c>
      <c r="FU25" s="14">
        <f>IF(ISNA(VLOOKUP('W. VaR &amp; Off-Peak Pos By Trader'!$A32,'Import OffPeak'!$A$3:FU$100,FU$1,FALSE)),0,VLOOKUP('W. VaR &amp; Off-Peak Pos By Trader'!$A32,'Import OffPeak'!$A$3:FU$100,FU$1,FALSE))</f>
        <v>0</v>
      </c>
      <c r="FV25">
        <f>IF(ISNA(VLOOKUP('W. VaR &amp; Off-Peak Pos By Trader'!$A32,'Import OffPeak'!$A$3:FV$100,FV$1,FALSE)),0,VLOOKUP('W. VaR &amp; Off-Peak Pos By Trader'!$A32,'Import OffPeak'!$A$3:FV$100,FV$1,FALSE))</f>
        <v>0</v>
      </c>
      <c r="FW25">
        <f>IF(ISNA(VLOOKUP('W. VaR &amp; Off-Peak Pos By Trader'!$A32,'Import OffPeak'!$A$3:FW$100,FW$1,FALSE)),0,VLOOKUP('W. VaR &amp; Off-Peak Pos By Trader'!$A32,'Import OffPeak'!$A$3:FW$100,FW$1,FALSE))</f>
        <v>0</v>
      </c>
      <c r="FX25">
        <f>IF(ISNA(VLOOKUP('W. VaR &amp; Off-Peak Pos By Trader'!$A32,'Import OffPeak'!$A$3:FX$100,FX$1,FALSE)),0,VLOOKUP('W. VaR &amp; Off-Peak Pos By Trader'!$A32,'Import OffPeak'!$A$3:FX$100,FX$1,FALSE))</f>
        <v>0</v>
      </c>
      <c r="FY25">
        <f>IF(ISNA(VLOOKUP('W. VaR &amp; Off-Peak Pos By Trader'!$A32,'Import OffPeak'!$A$3:FY$100,FY$1,FALSE)),0,VLOOKUP('W. VaR &amp; Off-Peak Pos By Trader'!$A32,'Import OffPeak'!$A$3:FY$100,FY$1,FALSE))</f>
        <v>0</v>
      </c>
      <c r="FZ25">
        <f>IF(ISNA(VLOOKUP('W. VaR &amp; Off-Peak Pos By Trader'!$A32,'Import OffPeak'!$A$3:FZ$100,FZ$1,FALSE)),0,VLOOKUP('W. VaR &amp; Off-Peak Pos By Trader'!$A32,'Import OffPeak'!$A$3:FZ$100,FZ$1,FALSE))</f>
        <v>0</v>
      </c>
      <c r="GA25">
        <f>IF(ISNA(VLOOKUP('W. VaR &amp; Off-Peak Pos By Trader'!$A32,'Import OffPeak'!$A$3:GA$100,GA$1,FALSE)),0,VLOOKUP('W. VaR &amp; Off-Peak Pos By Trader'!$A32,'Import OffPeak'!$A$3:GA$100,GA$1,FALSE))</f>
        <v>0</v>
      </c>
      <c r="GB25">
        <f>IF(ISNA(VLOOKUP('W. VaR &amp; Off-Peak Pos By Trader'!$A32,'Import OffPeak'!$A$3:GB$100,GB$1,FALSE)),0,VLOOKUP('W. VaR &amp; Off-Peak Pos By Trader'!$A32,'Import OffPeak'!$A$3:GB$100,GB$1,FALSE))</f>
        <v>0</v>
      </c>
      <c r="GC25">
        <f>IF(ISNA(VLOOKUP('W. VaR &amp; Off-Peak Pos By Trader'!$A32,'Import OffPeak'!$A$3:GC$100,GC$1,FALSE)),0,VLOOKUP('W. VaR &amp; Off-Peak Pos By Trader'!$A32,'Import OffPeak'!$A$3:GC$100,GC$1,FALSE))</f>
        <v>0</v>
      </c>
      <c r="GD25">
        <f>IF(ISNA(VLOOKUP('W. VaR &amp; Off-Peak Pos By Trader'!$A32,'Import OffPeak'!$A$3:GD$100,GD$1,FALSE)),0,VLOOKUP('W. VaR &amp; Off-Peak Pos By Trader'!$A32,'Import OffPeak'!$A$3:GD$100,GD$1,FALSE))</f>
        <v>0</v>
      </c>
      <c r="GE25">
        <f>IF(ISNA(VLOOKUP('W. VaR &amp; Off-Peak Pos By Trader'!$A32,'Import OffPeak'!$A$3:GE$100,GE$1,FALSE)),0,VLOOKUP('W. VaR &amp; Off-Peak Pos By Trader'!$A32,'Import OffPeak'!$A$3:GE$100,GE$1,FALSE))</f>
        <v>0</v>
      </c>
      <c r="GF25">
        <f>IF(ISNA(VLOOKUP('W. VaR &amp; Off-Peak Pos By Trader'!$A32,'Import OffPeak'!$A$3:GF$100,GF$1,FALSE)),0,VLOOKUP('W. VaR &amp; Off-Peak Pos By Trader'!$A32,'Import OffPeak'!$A$3:GF$100,GF$1,FALSE))</f>
        <v>0</v>
      </c>
      <c r="GG25">
        <f>IF(ISNA(VLOOKUP('W. VaR &amp; Off-Peak Pos By Trader'!$A32,'Import OffPeak'!$A$3:GG$100,GG$1,FALSE)),0,VLOOKUP('W. VaR &amp; Off-Peak Pos By Trader'!$A32,'Import OffPeak'!$A$3:GG$100,GG$1,FALSE))</f>
        <v>0</v>
      </c>
      <c r="GH25">
        <f>IF(ISNA(VLOOKUP('W. VaR &amp; Off-Peak Pos By Trader'!$A32,'Import OffPeak'!$A$3:GH$100,GH$1,FALSE)),0,VLOOKUP('W. VaR &amp; Off-Peak Pos By Trader'!$A32,'Import OffPeak'!$A$3:GH$100,GH$1,FALSE))</f>
        <v>0</v>
      </c>
      <c r="GI25">
        <f>IF(ISNA(VLOOKUP('W. VaR &amp; Off-Peak Pos By Trader'!$A32,'Import OffPeak'!$A$3:GI$100,GI$1,FALSE)),0,VLOOKUP('W. VaR &amp; Off-Peak Pos By Trader'!$A32,'Import OffPeak'!$A$3:GI$100,GI$1,FALSE))</f>
        <v>0</v>
      </c>
      <c r="GJ25">
        <f>IF(ISNA(VLOOKUP('W. VaR &amp; Off-Peak Pos By Trader'!$A32,'Import OffPeak'!$A$3:GJ$100,GJ$1,FALSE)),0,VLOOKUP('W. VaR &amp; Off-Peak Pos By Trader'!$A32,'Import OffPeak'!$A$3:GJ$100,GJ$1,FALSE))</f>
        <v>0</v>
      </c>
      <c r="GK25">
        <f>IF(ISNA(VLOOKUP('W. VaR &amp; Off-Peak Pos By Trader'!$A32,'Import OffPeak'!$A$3:GK$100,GK$1,FALSE)),0,VLOOKUP('W. VaR &amp; Off-Peak Pos By Trader'!$A32,'Import OffPeak'!$A$3:GK$100,GK$1,FALSE))</f>
        <v>0</v>
      </c>
      <c r="GL25">
        <f>IF(ISNA(VLOOKUP('W. VaR &amp; Off-Peak Pos By Trader'!$A32,'Import OffPeak'!$A$3:GL$100,GL$1,FALSE)),0,VLOOKUP('W. VaR &amp; Off-Peak Pos By Trader'!$A32,'Import OffPeak'!$A$3:GL$100,GL$1,FALSE))</f>
        <v>0</v>
      </c>
      <c r="GM25">
        <f>IF(ISNA(VLOOKUP('W. VaR &amp; Off-Peak Pos By Trader'!$A32,'Import OffPeak'!$A$3:GM$100,GM$1,FALSE)),0,VLOOKUP('W. VaR &amp; Off-Peak Pos By Trader'!$A32,'Import OffPeak'!$A$3:GM$100,GM$1,FALSE))</f>
        <v>0</v>
      </c>
      <c r="GN25">
        <f>IF(ISNA(VLOOKUP('W. VaR &amp; Off-Peak Pos By Trader'!$A32,'Import OffPeak'!$A$3:GN$100,GN$1,FALSE)),0,VLOOKUP('W. VaR &amp; Off-Peak Pos By Trader'!$A32,'Import OffPeak'!$A$3:GN$100,GN$1,FALSE))</f>
        <v>0</v>
      </c>
      <c r="GO25">
        <f>IF(ISNA(VLOOKUP('W. VaR &amp; Off-Peak Pos By Trader'!$A32,'Import OffPeak'!$A$3:GO$100,GO$1,FALSE)),0,VLOOKUP('W. VaR &amp; Off-Peak Pos By Trader'!$A32,'Import OffPeak'!$A$3:GO$100,GO$1,FALSE))</f>
        <v>0</v>
      </c>
      <c r="GP25">
        <f>IF(ISNA(VLOOKUP('W. VaR &amp; Off-Peak Pos By Trader'!$A32,'Import OffPeak'!$A$3:GP$100,GP$1,FALSE)),0,VLOOKUP('W. VaR &amp; Off-Peak Pos By Trader'!$A32,'Import OffPeak'!$A$3:GP$100,GP$1,FALSE))</f>
        <v>0</v>
      </c>
      <c r="GQ25">
        <f>IF(ISNA(VLOOKUP('W. VaR &amp; Off-Peak Pos By Trader'!$A32,'Import OffPeak'!$A$3:GQ$100,GQ$1,FALSE)),0,VLOOKUP('W. VaR &amp; Off-Peak Pos By Trader'!$A32,'Import OffPeak'!$A$3:GQ$100,GQ$1,FALSE))</f>
        <v>0</v>
      </c>
      <c r="GR25">
        <f>IF(ISNA(VLOOKUP('W. VaR &amp; Off-Peak Pos By Trader'!$A32,'Import OffPeak'!$A$3:GR$100,GR$1,FALSE)),0,VLOOKUP('W. VaR &amp; Off-Peak Pos By Trader'!$A32,'Import OffPeak'!$A$3:GR$100,GR$1,FALSE))</f>
        <v>0</v>
      </c>
      <c r="GS25">
        <f>IF(ISNA(VLOOKUP('W. VaR &amp; Off-Peak Pos By Trader'!$A32,'Import OffPeak'!$A$3:GS$100,GS$1,FALSE)),0,VLOOKUP('W. VaR &amp; Off-Peak Pos By Trader'!$A32,'Import OffPeak'!$A$3:GS$100,GS$1,FALSE))</f>
        <v>0</v>
      </c>
      <c r="GT25">
        <f>IF(ISNA(VLOOKUP('W. VaR &amp; Off-Peak Pos By Trader'!$A32,'Import OffPeak'!$A$3:GT$100,GT$1,FALSE)),0,VLOOKUP('W. VaR &amp; Off-Peak Pos By Trader'!$A32,'Import OffPeak'!$A$3:GT$100,GT$1,FALSE))</f>
        <v>0</v>
      </c>
      <c r="GU25">
        <f>IF(ISNA(VLOOKUP('W. VaR &amp; Off-Peak Pos By Trader'!$A32,'Import OffPeak'!$A$3:GU$100,GU$1,FALSE)),0,VLOOKUP('W. VaR &amp; Off-Peak Pos By Trader'!$A32,'Import OffPeak'!$A$3:GU$100,GU$1,FALSE))</f>
        <v>0</v>
      </c>
      <c r="GV25">
        <f>IF(ISNA(VLOOKUP('W. VaR &amp; Off-Peak Pos By Trader'!$A32,'Import OffPeak'!$A$3:GV$100,GV$1,FALSE)),0,VLOOKUP('W. VaR &amp; Off-Peak Pos By Trader'!$A32,'Import OffPeak'!$A$3:GV$100,GV$1,FALSE))</f>
        <v>0</v>
      </c>
      <c r="GW25">
        <f>IF(ISNA(VLOOKUP('W. VaR &amp; Off-Peak Pos By Trader'!$A32,'Import OffPeak'!$A$3:GW$100,GW$1,FALSE)),0,VLOOKUP('W. VaR &amp; Off-Peak Pos By Trader'!$A32,'Import OffPeak'!$A$3:GW$100,GW$1,FALSE))</f>
        <v>0</v>
      </c>
      <c r="GX25">
        <f>IF(ISNA(VLOOKUP('W. VaR &amp; Off-Peak Pos By Trader'!$A32,'Import OffPeak'!$A$3:GX$100,GX$1,FALSE)),0,VLOOKUP('W. VaR &amp; Off-Peak Pos By Trader'!$A32,'Import OffPeak'!$A$3:GX$100,GX$1,FALSE))</f>
        <v>0</v>
      </c>
      <c r="GY25">
        <f>IF(ISNA(VLOOKUP('W. VaR &amp; Off-Peak Pos By Trader'!$A32,'Import OffPeak'!$A$3:GY$100,GY$1,FALSE)),0,VLOOKUP('W. VaR &amp; Off-Peak Pos By Trader'!$A32,'Import OffPeak'!$A$3:GY$100,GY$1,FALSE))</f>
        <v>0</v>
      </c>
      <c r="GZ25">
        <f>IF(ISNA(VLOOKUP('W. VaR &amp; Off-Peak Pos By Trader'!$A32,'Import OffPeak'!$A$3:GZ$100,GZ$1,FALSE)),0,VLOOKUP('W. VaR &amp; Off-Peak Pos By Trader'!$A32,'Import OffPeak'!$A$3:GZ$100,GZ$1,FALSE))</f>
        <v>0</v>
      </c>
      <c r="HA25">
        <f>IF(ISNA(VLOOKUP('W. VaR &amp; Off-Peak Pos By Trader'!$A32,'Import OffPeak'!$A$3:HA$100,HA$1,FALSE)),0,VLOOKUP('W. VaR &amp; Off-Peak Pos By Trader'!$A32,'Import OffPeak'!$A$3:HA$100,HA$1,FALSE))</f>
        <v>0</v>
      </c>
      <c r="HB25">
        <f>IF(ISNA(VLOOKUP('W. VaR &amp; Off-Peak Pos By Trader'!$A32,'Import OffPeak'!$A$3:HB$100,HB$1,FALSE)),0,VLOOKUP('W. VaR &amp; Off-Peak Pos By Trader'!$A32,'Import OffPeak'!$A$3:HB$100,HB$1,FALSE))</f>
        <v>0</v>
      </c>
      <c r="HC25">
        <f>IF(ISNA(VLOOKUP('W. VaR &amp; Off-Peak Pos By Trader'!$A32,'Import OffPeak'!$A$3:HC$100,HC$1,FALSE)),0,VLOOKUP('W. VaR &amp; Off-Peak Pos By Trader'!$A32,'Import OffPeak'!$A$3:HC$100,HC$1,FALSE))</f>
        <v>0</v>
      </c>
      <c r="HD25">
        <f>IF(ISNA(VLOOKUP('W. VaR &amp; Off-Peak Pos By Trader'!$A32,'Import OffPeak'!$A$3:HD$100,HD$1,FALSE)),0,VLOOKUP('W. VaR &amp; Off-Peak Pos By Trader'!$A32,'Import OffPeak'!$A$3:HD$100,HD$1,FALSE))</f>
        <v>0</v>
      </c>
      <c r="HE25">
        <f>IF(ISNA(VLOOKUP('W. VaR &amp; Off-Peak Pos By Trader'!$A32,'Import OffPeak'!$A$3:HE$100,HE$1,FALSE)),0,VLOOKUP('W. VaR &amp; Off-Peak Pos By Trader'!$A32,'Import OffPeak'!$A$3:HE$100,HE$1,FALSE))</f>
        <v>0</v>
      </c>
      <c r="HF25">
        <f>IF(ISNA(VLOOKUP('W. VaR &amp; Off-Peak Pos By Trader'!$A32,'Import OffPeak'!$A$3:HF$100,HF$1,FALSE)),0,VLOOKUP('W. VaR &amp; Off-Peak Pos By Trader'!$A32,'Import OffPeak'!$A$3:HF$100,HF$1,FALSE))</f>
        <v>0</v>
      </c>
      <c r="HG25">
        <f>IF(ISNA(VLOOKUP('W. VaR &amp; Off-Peak Pos By Trader'!$A32,'Import OffPeak'!$A$3:HG$100,HG$1,FALSE)),0,VLOOKUP('W. VaR &amp; Off-Peak Pos By Trader'!$A32,'Import OffPeak'!$A$3:HG$100,HG$1,FALSE))</f>
        <v>0</v>
      </c>
      <c r="HH25">
        <f>IF(ISNA(VLOOKUP('W. VaR &amp; Off-Peak Pos By Trader'!$A32,'Import OffPeak'!$A$3:HH$100,HH$1,FALSE)),0,VLOOKUP('W. VaR &amp; Off-Peak Pos By Trader'!$A32,'Import OffPeak'!$A$3:HH$100,HH$1,FALSE))</f>
        <v>0</v>
      </c>
      <c r="HI25">
        <f>IF(ISNA(VLOOKUP('W. VaR &amp; Off-Peak Pos By Trader'!$A32,'Import OffPeak'!$A$3:HI$100,HI$1,FALSE)),0,VLOOKUP('W. VaR &amp; Off-Peak Pos By Trader'!$A32,'Import OffPeak'!$A$3:HI$100,HI$1,FALSE))</f>
        <v>0</v>
      </c>
      <c r="HJ25">
        <f>IF(ISNA(VLOOKUP('W. VaR &amp; Off-Peak Pos By Trader'!$A32,'Import OffPeak'!$A$3:HJ$100,HJ$1,FALSE)),0,VLOOKUP('W. VaR &amp; Off-Peak Pos By Trader'!$A32,'Import OffPeak'!$A$3:HJ$100,HJ$1,FALSE))</f>
        <v>0</v>
      </c>
      <c r="HK25">
        <f>IF(ISNA(VLOOKUP('W. VaR &amp; Off-Peak Pos By Trader'!$A32,'Import OffPeak'!$A$3:HK$100,HK$1,FALSE)),0,VLOOKUP('W. VaR &amp; Off-Peak Pos By Trader'!$A32,'Import OffPeak'!$A$3:HK$100,HK$1,FALSE))</f>
        <v>0</v>
      </c>
      <c r="HL25">
        <f>IF(ISNA(VLOOKUP('W. VaR &amp; Off-Peak Pos By Trader'!$A32,'Import OffPeak'!$A$3:HL$100,HL$1,FALSE)),0,VLOOKUP('W. VaR &amp; Off-Peak Pos By Trader'!$A32,'Import OffPeak'!$A$3:HL$100,HL$1,FALSE))</f>
        <v>0</v>
      </c>
      <c r="HM25">
        <f>IF(ISNA(VLOOKUP('W. VaR &amp; Off-Peak Pos By Trader'!$A32,'Import OffPeak'!$A$3:HM$100,HM$1,FALSE)),0,VLOOKUP('W. VaR &amp; Off-Peak Pos By Trader'!$A32,'Import OffPeak'!$A$3:HM$100,HM$1,FALSE))</f>
        <v>0</v>
      </c>
      <c r="HN25">
        <f>IF(ISNA(VLOOKUP('W. VaR &amp; Off-Peak Pos By Trader'!$A32,'Import OffPeak'!$A$3:HN$100,HN$1,FALSE)),0,VLOOKUP('W. VaR &amp; Off-Peak Pos By Trader'!$A32,'Import OffPeak'!$A$3:HN$100,HN$1,FALSE))</f>
        <v>0</v>
      </c>
      <c r="HO25">
        <f>IF(ISNA(VLOOKUP('W. VaR &amp; Off-Peak Pos By Trader'!$A32,'Import OffPeak'!$A$3:HO$100,HO$1,FALSE)),0,VLOOKUP('W. VaR &amp; Off-Peak Pos By Trader'!$A32,'Import OffPeak'!$A$3:HO$100,HO$1,FALSE))</f>
        <v>0</v>
      </c>
      <c r="HP25">
        <f>IF(ISNA(VLOOKUP('W. VaR &amp; Off-Peak Pos By Trader'!$A32,'Import OffPeak'!$A$3:HP$100,HP$1,FALSE)),0,VLOOKUP('W. VaR &amp; Off-Peak Pos By Trader'!$A32,'Import OffPeak'!$A$3:HP$100,HP$1,FALSE))</f>
        <v>0</v>
      </c>
      <c r="HQ25">
        <f>IF(ISNA(VLOOKUP('W. VaR &amp; Off-Peak Pos By Trader'!$A32,'Import OffPeak'!$A$3:HQ$100,HQ$1,FALSE)),0,VLOOKUP('W. VaR &amp; Off-Peak Pos By Trader'!$A32,'Import OffPeak'!$A$3:HQ$100,HQ$1,FALSE))</f>
        <v>0</v>
      </c>
      <c r="HR25">
        <f>IF(ISNA(VLOOKUP('W. VaR &amp; Off-Peak Pos By Trader'!$A32,'Import OffPeak'!$A$3:HR$100,HR$1,FALSE)),0,VLOOKUP('W. VaR &amp; Off-Peak Pos By Trader'!$A32,'Import OffPeak'!$A$3:HR$100,HR$1,FALSE))</f>
        <v>0</v>
      </c>
      <c r="HS25">
        <f>IF(ISNA(VLOOKUP('W. VaR &amp; Off-Peak Pos By Trader'!$A32,'Import OffPeak'!$A$3:HS$100,HS$1,FALSE)),0,VLOOKUP('W. VaR &amp; Off-Peak Pos By Trader'!$A32,'Import OffPeak'!$A$3:HS$100,HS$1,FALSE))</f>
        <v>0</v>
      </c>
      <c r="HT25">
        <f>IF(ISNA(VLOOKUP('W. VaR &amp; Off-Peak Pos By Trader'!$A32,'Import OffPeak'!$A$3:HT$100,HT$1,FALSE)),0,VLOOKUP('W. VaR &amp; Off-Peak Pos By Trader'!$A32,'Import OffPeak'!$A$3:HT$100,HT$1,FALSE))</f>
        <v>0</v>
      </c>
      <c r="HU25">
        <f>IF(ISNA(VLOOKUP('W. VaR &amp; Off-Peak Pos By Trader'!$A32,'Import OffPeak'!$A$3:HU$100,HU$1,FALSE)),0,VLOOKUP('W. VaR &amp; Off-Peak Pos By Trader'!$A32,'Import OffPeak'!$A$3:HU$100,HU$1,FALSE))</f>
        <v>0</v>
      </c>
      <c r="HV25">
        <f>IF(ISNA(VLOOKUP('W. VaR &amp; Off-Peak Pos By Trader'!$A32,'Import OffPeak'!$A$3:HV$100,HV$1,FALSE)),0,VLOOKUP('W. VaR &amp; Off-Peak Pos By Trader'!$A32,'Import OffPeak'!$A$3:HV$100,HV$1,FALSE))</f>
        <v>0</v>
      </c>
      <c r="HW25">
        <f>IF(ISNA(VLOOKUP('W. VaR &amp; Off-Peak Pos By Trader'!$A32,'Import OffPeak'!$A$3:HW$100,HW$1,FALSE)),0,VLOOKUP('W. VaR &amp; Off-Peak Pos By Trader'!$A32,'Import OffPeak'!$A$3:HW$100,HW$1,FALSE))</f>
        <v>0</v>
      </c>
      <c r="HX25">
        <f>IF(ISNA(VLOOKUP('W. VaR &amp; Off-Peak Pos By Trader'!$A32,'Import OffPeak'!$A$3:HX$100,HX$1,FALSE)),0,VLOOKUP('W. VaR &amp; Off-Peak Pos By Trader'!$A32,'Import OffPeak'!$A$3:HX$100,HX$1,FALSE))</f>
        <v>0</v>
      </c>
      <c r="HY25">
        <f>IF(ISNA(VLOOKUP('W. VaR &amp; Off-Peak Pos By Trader'!$A32,'Import OffPeak'!$A$3:HY$100,HY$1,FALSE)),0,VLOOKUP('W. VaR &amp; Off-Peak Pos By Trader'!$A32,'Import OffPeak'!$A$3:HY$100,HY$1,FALSE))</f>
        <v>0</v>
      </c>
      <c r="HZ25">
        <f>IF(ISNA(VLOOKUP('W. VaR &amp; Off-Peak Pos By Trader'!$A32,'Import OffPeak'!$A$3:HZ$100,HZ$1,FALSE)),0,VLOOKUP('W. VaR &amp; Off-Peak Pos By Trader'!$A32,'Import OffPeak'!$A$3:HZ$100,HZ$1,FALSE))</f>
        <v>0</v>
      </c>
      <c r="IA25">
        <f>IF(ISNA(VLOOKUP('W. VaR &amp; Off-Peak Pos By Trader'!$A32,'Import OffPeak'!$A$3:IA$100,IA$1,FALSE)),0,VLOOKUP('W. VaR &amp; Off-Peak Pos By Trader'!$A32,'Import OffPeak'!$A$3:IA$100,IA$1,FALSE))</f>
        <v>0</v>
      </c>
      <c r="IB25">
        <f>IF(ISNA(VLOOKUP('W. VaR &amp; Off-Peak Pos By Trader'!$A32,'Import OffPeak'!$A$3:IB$100,IB$1,FALSE)),0,VLOOKUP('W. VaR &amp; Off-Peak Pos By Trader'!$A32,'Import OffPeak'!$A$3:IB$100,IB$1,FALSE))</f>
        <v>0</v>
      </c>
      <c r="IC25">
        <f>IF(ISNA(VLOOKUP('W. VaR &amp; Off-Peak Pos By Trader'!$A32,'Import OffPeak'!$A$3:IC$100,IC$1,FALSE)),0,VLOOKUP('W. VaR &amp; Off-Peak Pos By Trader'!$A32,'Import OffPeak'!$A$3:IC$100,IC$1,FALSE))</f>
        <v>0</v>
      </c>
    </row>
    <row r="26" spans="1:237">
      <c r="A26" s="20" t="s">
        <v>11</v>
      </c>
      <c r="B26" s="14">
        <f>IF(ISNA(VLOOKUP('W. VaR &amp; Off-Peak Pos By Trader'!$A33,'Import OffPeak'!$A$3:B$100,B$1,FALSE)),0,VLOOKUP('W. VaR &amp; Off-Peak Pos By Trader'!$A33,'Import OffPeak'!$A$3:B$100,B$1,FALSE))</f>
        <v>0</v>
      </c>
      <c r="C26" s="14">
        <f>IF(ISNA(VLOOKUP('W. VaR &amp; Off-Peak Pos By Trader'!$A33,'Import OffPeak'!$A$3:C$100,C$1,FALSE)),0,VLOOKUP('W. VaR &amp; Off-Peak Pos By Trader'!$A33,'Import OffPeak'!$A$3:C$100,C$1,FALSE))</f>
        <v>0</v>
      </c>
      <c r="D26" s="14">
        <f>IF(ISNA(VLOOKUP('W. VaR &amp; Off-Peak Pos By Trader'!$A33,'Import OffPeak'!$A$3:D$100,D$1,FALSE)),0,VLOOKUP('W. VaR &amp; Off-Peak Pos By Trader'!$A33,'Import OffPeak'!$A$3:D$100,D$1,FALSE))</f>
        <v>0</v>
      </c>
      <c r="E26" s="14">
        <f>IF(ISNA(VLOOKUP('W. VaR &amp; Off-Peak Pos By Trader'!$A33,'Import OffPeak'!$A$3:E$100,E$1,FALSE)),0,VLOOKUP('W. VaR &amp; Off-Peak Pos By Trader'!$A33,'Import OffPeak'!$A$3:E$100,E$1,FALSE))</f>
        <v>0</v>
      </c>
      <c r="F26" s="14">
        <f>IF(ISNA(VLOOKUP('W. VaR &amp; Off-Peak Pos By Trader'!$A33,'Import OffPeak'!$A$3:F$100,F$1,FALSE)),0,VLOOKUP('W. VaR &amp; Off-Peak Pos By Trader'!$A33,'Import OffPeak'!$A$3:F$100,F$1,FALSE))</f>
        <v>0</v>
      </c>
      <c r="G26" s="14">
        <f>IF(ISNA(VLOOKUP('W. VaR &amp; Off-Peak Pos By Trader'!$A33,'Import OffPeak'!$A$3:G$100,G$1,FALSE)),0,VLOOKUP('W. VaR &amp; Off-Peak Pos By Trader'!$A33,'Import OffPeak'!$A$3:G$100,G$1,FALSE))</f>
        <v>0</v>
      </c>
      <c r="H26" s="14">
        <f>IF(ISNA(VLOOKUP('W. VaR &amp; Off-Peak Pos By Trader'!$A33,'Import OffPeak'!$A$3:H$100,H$1,FALSE)),0,VLOOKUP('W. VaR &amp; Off-Peak Pos By Trader'!$A33,'Import OffPeak'!$A$3:H$100,H$1,FALSE))</f>
        <v>384.26011883199101</v>
      </c>
      <c r="I26" s="14">
        <f>IF(ISNA(VLOOKUP('W. VaR &amp; Off-Peak Pos By Trader'!$A33,'Import OffPeak'!$A$3:I$100,I$1,FALSE)),0,VLOOKUP('W. VaR &amp; Off-Peak Pos By Trader'!$A33,'Import OffPeak'!$A$3:I$100,I$1,FALSE))</f>
        <v>-6924.6790437113495</v>
      </c>
      <c r="J26" s="14">
        <f>IF(ISNA(VLOOKUP('W. VaR &amp; Off-Peak Pos By Trader'!$A33,'Import OffPeak'!$A$3:J$100,J$1,FALSE)),0,VLOOKUP('W. VaR &amp; Off-Peak Pos By Trader'!$A33,'Import OffPeak'!$A$3:J$100,J$1,FALSE))</f>
        <v>-5548.1080293570431</v>
      </c>
      <c r="K26" s="14">
        <f>IF(ISNA(VLOOKUP('W. VaR &amp; Off-Peak Pos By Trader'!$A33,'Import OffPeak'!$A$3:K$100,K$1,FALSE)),0,VLOOKUP('W. VaR &amp; Off-Peak Pos By Trader'!$A33,'Import OffPeak'!$A$3:K$100,K$1,FALSE))</f>
        <v>-33462.688506788123</v>
      </c>
      <c r="L26" s="14">
        <f>IF(ISNA(VLOOKUP('W. VaR &amp; Off-Peak Pos By Trader'!$A33,'Import OffPeak'!$A$3:L$100,L$1,FALSE)),0,VLOOKUP('W. VaR &amp; Off-Peak Pos By Trader'!$A33,'Import OffPeak'!$A$3:L$100,L$1,FALSE))</f>
        <v>-38364.486600049197</v>
      </c>
      <c r="M26" s="14">
        <f>IF(ISNA(VLOOKUP('W. VaR &amp; Off-Peak Pos By Trader'!$A33,'Import OffPeak'!$A$3:M$100,M$1,FALSE)),0,VLOOKUP('W. VaR &amp; Off-Peak Pos By Trader'!$A33,'Import OffPeak'!$A$3:M$100,M$1,FALSE))</f>
        <v>-20397.567525909544</v>
      </c>
      <c r="N26" s="14">
        <f>IF(ISNA(VLOOKUP('W. VaR &amp; Off-Peak Pos By Trader'!$A33,'Import OffPeak'!$A$3:N$100,N$1,FALSE)),0,VLOOKUP('W. VaR &amp; Off-Peak Pos By Trader'!$A33,'Import OffPeak'!$A$3:N$100,N$1,FALSE))</f>
        <v>-22036.140192454684</v>
      </c>
      <c r="O26" s="14">
        <f>IF(ISNA(VLOOKUP('W. VaR &amp; Off-Peak Pos By Trader'!$A33,'Import OffPeak'!$A$3:O$100,O$1,FALSE)),0,VLOOKUP('W. VaR &amp; Off-Peak Pos By Trader'!$A33,'Import OffPeak'!$A$3:O$100,O$1,FALSE))</f>
        <v>-19325.016205537155</v>
      </c>
      <c r="P26" s="14">
        <f>IF(ISNA(VLOOKUP('W. VaR &amp; Off-Peak Pos By Trader'!$A33,'Import OffPeak'!$A$3:P$100,P$1,FALSE)),0,VLOOKUP('W. VaR &amp; Off-Peak Pos By Trader'!$A33,'Import OffPeak'!$A$3:P$100,P$1,FALSE))</f>
        <v>-60610.365969743012</v>
      </c>
      <c r="Q26" s="14">
        <f>IF(ISNA(VLOOKUP('W. VaR &amp; Off-Peak Pos By Trader'!$A33,'Import OffPeak'!$A$3:Q$100,Q$1,FALSE)),0,VLOOKUP('W. VaR &amp; Off-Peak Pos By Trader'!$A33,'Import OffPeak'!$A$3:Q$100,Q$1,FALSE))</f>
        <v>-57819.159258929038</v>
      </c>
      <c r="R26" s="14">
        <f>IF(ISNA(VLOOKUP('W. VaR &amp; Off-Peak Pos By Trader'!$A33,'Import OffPeak'!$A$3:R$100,R$1,FALSE)),0,VLOOKUP('W. VaR &amp; Off-Peak Pos By Trader'!$A33,'Import OffPeak'!$A$3:R$100,R$1,FALSE))</f>
        <v>-61125.949837241431</v>
      </c>
      <c r="S26" s="14">
        <f>IF(ISNA(VLOOKUP('W. VaR &amp; Off-Peak Pos By Trader'!$A33,'Import OffPeak'!$A$3:S$100,S$1,FALSE)),0,VLOOKUP('W. VaR &amp; Off-Peak Pos By Trader'!$A33,'Import OffPeak'!$A$3:S$100,S$1,FALSE))</f>
        <v>-7654.6773492167949</v>
      </c>
      <c r="T26" s="14">
        <f>IF(ISNA(VLOOKUP('W. VaR &amp; Off-Peak Pos By Trader'!$A33,'Import OffPeak'!$A$3:T$100,T$1,FALSE)),0,VLOOKUP('W. VaR &amp; Off-Peak Pos By Trader'!$A33,'Import OffPeak'!$A$3:T$100,T$1,FALSE))</f>
        <v>-8096.0878993712658</v>
      </c>
      <c r="U26" s="14">
        <f>IF(ISNA(VLOOKUP('W. VaR &amp; Off-Peak Pos By Trader'!$A33,'Import OffPeak'!$A$3:U$100,U$1,FALSE)),0,VLOOKUP('W. VaR &amp; Off-Peak Pos By Trader'!$A33,'Import OffPeak'!$A$3:U$100,U$1,FALSE))</f>
        <v>-8343.2215790931277</v>
      </c>
      <c r="V26" s="14">
        <f>IF(ISNA(VLOOKUP('W. VaR &amp; Off-Peak Pos By Trader'!$A33,'Import OffPeak'!$A$3:V$100,V$1,FALSE)),0,VLOOKUP('W. VaR &amp; Off-Peak Pos By Trader'!$A33,'Import OffPeak'!$A$3:V$100,V$1,FALSE))</f>
        <v>-17762.237566524778</v>
      </c>
      <c r="W26" s="14">
        <f>IF(ISNA(VLOOKUP('W. VaR &amp; Off-Peak Pos By Trader'!$A33,'Import OffPeak'!$A$3:W$100,W$1,FALSE)),0,VLOOKUP('W. VaR &amp; Off-Peak Pos By Trader'!$A33,'Import OffPeak'!$A$3:W$100,W$1,FALSE))</f>
        <v>-15272.610032854334</v>
      </c>
      <c r="X26" s="14">
        <f>IF(ISNA(VLOOKUP('W. VaR &amp; Off-Peak Pos By Trader'!$A33,'Import OffPeak'!$A$3:X$100,X$1,FALSE)),0,VLOOKUP('W. VaR &amp; Off-Peak Pos By Trader'!$A33,'Import OffPeak'!$A$3:X$100,X$1,FALSE))</f>
        <v>-17650.136860827923</v>
      </c>
      <c r="Y26" s="14">
        <f>IF(ISNA(VLOOKUP('W. VaR &amp; Off-Peak Pos By Trader'!$A33,'Import OffPeak'!$A$3:Y$100,Y$1,FALSE)),0,VLOOKUP('W. VaR &amp; Off-Peak Pos By Trader'!$A33,'Import OffPeak'!$A$3:Y$100,Y$1,FALSE))</f>
        <v>-8997.8588453757457</v>
      </c>
      <c r="Z26" s="14">
        <f>IF(ISNA(VLOOKUP('W. VaR &amp; Off-Peak Pos By Trader'!$A33,'Import OffPeak'!$A$3:Z$100,Z$1,FALSE)),0,VLOOKUP('W. VaR &amp; Off-Peak Pos By Trader'!$A33,'Import OffPeak'!$A$3:Z$100,Z$1,FALSE))</f>
        <v>-9705.6125027477465</v>
      </c>
      <c r="AA26" s="14">
        <f>IF(ISNA(VLOOKUP('W. VaR &amp; Off-Peak Pos By Trader'!$A33,'Import OffPeak'!$A$3:AA$100,AA$1,FALSE)),0,VLOOKUP('W. VaR &amp; Off-Peak Pos By Trader'!$A33,'Import OffPeak'!$A$3:AA$100,AA$1,FALSE))</f>
        <v>-10042.150013575258</v>
      </c>
      <c r="AB26" s="14">
        <f>IF(ISNA(VLOOKUP('W. VaR &amp; Off-Peak Pos By Trader'!$A33,'Import OffPeak'!$A$3:AB$100,AB$1,FALSE)),0,VLOOKUP('W. VaR &amp; Off-Peak Pos By Trader'!$A33,'Import OffPeak'!$A$3:AB$100,AB$1,FALSE))</f>
        <v>-9946.2563991979423</v>
      </c>
      <c r="AC26" s="14">
        <f>IF(ISNA(VLOOKUP('W. VaR &amp; Off-Peak Pos By Trader'!$A33,'Import OffPeak'!$A$3:AC$100,AC$1,FALSE)),0,VLOOKUP('W. VaR &amp; Off-Peak Pos By Trader'!$A33,'Import OffPeak'!$A$3:AC$100,AC$1,FALSE))</f>
        <v>-10215.728694132529</v>
      </c>
      <c r="AD26" s="14">
        <f>IF(ISNA(VLOOKUP('W. VaR &amp; Off-Peak Pos By Trader'!$A33,'Import OffPeak'!$A$3:AD$100,AD$1,FALSE)),0,VLOOKUP('W. VaR &amp; Off-Peak Pos By Trader'!$A33,'Import OffPeak'!$A$3:AD$100,AD$1,FALSE))</f>
        <v>-9026.746925327001</v>
      </c>
      <c r="AE26" s="14">
        <f>IF(ISNA(VLOOKUP('W. VaR &amp; Off-Peak Pos By Trader'!$A33,'Import OffPeak'!$A$3:AE$100,AE$1,FALSE)),0,VLOOKUP('W. VaR &amp; Off-Peak Pos By Trader'!$A33,'Import OffPeak'!$A$3:AE$100,AE$1,FALSE))</f>
        <v>-2955.8783663813542</v>
      </c>
      <c r="AF26" s="14">
        <f>IF(ISNA(VLOOKUP('W. VaR &amp; Off-Peak Pos By Trader'!$A33,'Import OffPeak'!$A$3:AF$100,AF$1,FALSE)),0,VLOOKUP('W. VaR &amp; Off-Peak Pos By Trader'!$A33,'Import OffPeak'!$A$3:AF$100,AF$1,FALSE))</f>
        <v>-2828.8160405981539</v>
      </c>
      <c r="AG26" s="14">
        <f>IF(ISNA(VLOOKUP('W. VaR &amp; Off-Peak Pos By Trader'!$A33,'Import OffPeak'!$A$3:AG$100,AG$1,FALSE)),0,VLOOKUP('W. VaR &amp; Off-Peak Pos By Trader'!$A33,'Import OffPeak'!$A$3:AG$100,AG$1,FALSE))</f>
        <v>-3335.524235172476</v>
      </c>
      <c r="AH26" s="14">
        <f>IF(ISNA(VLOOKUP('W. VaR &amp; Off-Peak Pos By Trader'!$A33,'Import OffPeak'!$A$3:AH$100,AH$1,FALSE)),0,VLOOKUP('W. VaR &amp; Off-Peak Pos By Trader'!$A33,'Import OffPeak'!$A$3:AH$100,AH$1,FALSE))</f>
        <v>-8521.5722794428657</v>
      </c>
      <c r="AI26" s="14">
        <f>IF(ISNA(VLOOKUP('W. VaR &amp; Off-Peak Pos By Trader'!$A33,'Import OffPeak'!$A$3:AI$100,AI$1,FALSE)),0,VLOOKUP('W. VaR &amp; Off-Peak Pos By Trader'!$A33,'Import OffPeak'!$A$3:AI$100,AI$1,FALSE))</f>
        <v>-11774.438880565134</v>
      </c>
      <c r="AJ26" s="14">
        <f>IF(ISNA(VLOOKUP('W. VaR &amp; Off-Peak Pos By Trader'!$A33,'Import OffPeak'!$A$3:AJ$100,AJ$1,FALSE)),0,VLOOKUP('W. VaR &amp; Off-Peak Pos By Trader'!$A33,'Import OffPeak'!$A$3:AJ$100,AJ$1,FALSE))</f>
        <v>-12005.562526002253</v>
      </c>
      <c r="AK26" s="14">
        <f>IF(ISNA(VLOOKUP('W. VaR &amp; Off-Peak Pos By Trader'!$A33,'Import OffPeak'!$A$3:AK$100,AK$1,FALSE)),0,VLOOKUP('W. VaR &amp; Off-Peak Pos By Trader'!$A33,'Import OffPeak'!$A$3:AK$100,AK$1,FALSE))</f>
        <v>-10969.960753485237</v>
      </c>
      <c r="AL26" s="14">
        <f>IF(ISNA(VLOOKUP('W. VaR &amp; Off-Peak Pos By Trader'!$A33,'Import OffPeak'!$A$3:AL$100,AL$1,FALSE)),0,VLOOKUP('W. VaR &amp; Off-Peak Pos By Trader'!$A33,'Import OffPeak'!$A$3:AL$100,AL$1,FALSE))</f>
        <v>-13117.771684804216</v>
      </c>
      <c r="AM26" s="14">
        <f>IF(ISNA(VLOOKUP('W. VaR &amp; Off-Peak Pos By Trader'!$A33,'Import OffPeak'!$A$3:AM$100,AM$1,FALSE)),0,VLOOKUP('W. VaR &amp; Off-Peak Pos By Trader'!$A33,'Import OffPeak'!$A$3:AM$100,AM$1,FALSE))</f>
        <v>-10166.848150269427</v>
      </c>
      <c r="AN26" s="14">
        <f>IF(ISNA(VLOOKUP('W. VaR &amp; Off-Peak Pos By Trader'!$A33,'Import OffPeak'!$A$3:AN$100,AN$1,FALSE)),0,VLOOKUP('W. VaR &amp; Off-Peak Pos By Trader'!$A33,'Import OffPeak'!$A$3:AN$100,AN$1,FALSE))</f>
        <v>-10035.086579929957</v>
      </c>
      <c r="AO26" s="14">
        <f>IF(ISNA(VLOOKUP('W. VaR &amp; Off-Peak Pos By Trader'!$A33,'Import OffPeak'!$A$3:AO$100,AO$1,FALSE)),0,VLOOKUP('W. VaR &amp; Off-Peak Pos By Trader'!$A33,'Import OffPeak'!$A$3:AO$100,AO$1,FALSE))</f>
        <v>-10279.059797708614</v>
      </c>
      <c r="AP26" s="14">
        <f>IF(ISNA(VLOOKUP('W. VaR &amp; Off-Peak Pos By Trader'!$A33,'Import OffPeak'!$A$3:AP$100,AP$1,FALSE)),0,VLOOKUP('W. VaR &amp; Off-Peak Pos By Trader'!$A33,'Import OffPeak'!$A$3:AP$100,AP$1,FALSE))</f>
        <v>-9127.9306816738808</v>
      </c>
      <c r="AQ26" s="14">
        <f>IF(ISNA(VLOOKUP('W. VaR &amp; Off-Peak Pos By Trader'!$A33,'Import OffPeak'!$A$3:AQ$100,AQ$1,FALSE)),0,VLOOKUP('W. VaR &amp; Off-Peak Pos By Trader'!$A33,'Import OffPeak'!$A$3:AQ$100,AQ$1,FALSE))</f>
        <v>2010.5018120486441</v>
      </c>
      <c r="AR26" s="14">
        <f>IF(ISNA(VLOOKUP('W. VaR &amp; Off-Peak Pos By Trader'!$A33,'Import OffPeak'!$A$3:AR$100,AR$1,FALSE)),0,VLOOKUP('W. VaR &amp; Off-Peak Pos By Trader'!$A33,'Import OffPeak'!$A$3:AR$100,AR$1,FALSE))</f>
        <v>1682.7124908670371</v>
      </c>
      <c r="AS26" s="14">
        <f>IF(ISNA(VLOOKUP('W. VaR &amp; Off-Peak Pos By Trader'!$A33,'Import OffPeak'!$A$3:AS$100,AS$1,FALSE)),0,VLOOKUP('W. VaR &amp; Off-Peak Pos By Trader'!$A33,'Import OffPeak'!$A$3:AS$100,AS$1,FALSE))</f>
        <v>1428.3492275468359</v>
      </c>
      <c r="AT26" s="14">
        <f>IF(ISNA(VLOOKUP('W. VaR &amp; Off-Peak Pos By Trader'!$A33,'Import OffPeak'!$A$3:AT$100,AT$1,FALSE)),0,VLOOKUP('W. VaR &amp; Off-Peak Pos By Trader'!$A33,'Import OffPeak'!$A$3:AT$100,AT$1,FALSE))</f>
        <v>-19236.817489850411</v>
      </c>
      <c r="AU26" s="14">
        <f>IF(ISNA(VLOOKUP('W. VaR &amp; Off-Peak Pos By Trader'!$A33,'Import OffPeak'!$A$3:AU$100,AU$1,FALSE)),0,VLOOKUP('W. VaR &amp; Off-Peak Pos By Trader'!$A33,'Import OffPeak'!$A$3:AU$100,AU$1,FALSE))</f>
        <v>-13016.860380926953</v>
      </c>
      <c r="AV26" s="14">
        <f>IF(ISNA(VLOOKUP('W. VaR &amp; Off-Peak Pos By Trader'!$A33,'Import OffPeak'!$A$3:AV$100,AV$1,FALSE)),0,VLOOKUP('W. VaR &amp; Off-Peak Pos By Trader'!$A33,'Import OffPeak'!$A$3:AV$100,AV$1,FALSE))</f>
        <v>-14301.103007534313</v>
      </c>
      <c r="AW26" s="14">
        <f>IF(ISNA(VLOOKUP('W. VaR &amp; Off-Peak Pos By Trader'!$A33,'Import OffPeak'!$A$3:AW$100,AW$1,FALSE)),0,VLOOKUP('W. VaR &amp; Off-Peak Pos By Trader'!$A33,'Import OffPeak'!$A$3:AW$100,AW$1,FALSE))</f>
        <v>-11213.348747383929</v>
      </c>
      <c r="AX26" s="14">
        <f>IF(ISNA(VLOOKUP('W. VaR &amp; Off-Peak Pos By Trader'!$A33,'Import OffPeak'!$A$3:AX$100,AX$1,FALSE)),0,VLOOKUP('W. VaR &amp; Off-Peak Pos By Trader'!$A33,'Import OffPeak'!$A$3:AX$100,AX$1,FALSE))</f>
        <v>-12666.418548310887</v>
      </c>
      <c r="AY26" s="14">
        <f>IF(ISNA(VLOOKUP('W. VaR &amp; Off-Peak Pos By Trader'!$A33,'Import OffPeak'!$A$3:AY$100,AY$1,FALSE)),0,VLOOKUP('W. VaR &amp; Off-Peak Pos By Trader'!$A33,'Import OffPeak'!$A$3:AY$100,AY$1,FALSE))</f>
        <v>-11656.989142097991</v>
      </c>
      <c r="AZ26" s="14">
        <f>IF(ISNA(VLOOKUP('W. VaR &amp; Off-Peak Pos By Trader'!$A33,'Import OffPeak'!$A$3:AZ$100,AZ$1,FALSE)),0,VLOOKUP('W. VaR &amp; Off-Peak Pos By Trader'!$A33,'Import OffPeak'!$A$3:AZ$100,AZ$1,FALSE))</f>
        <v>-9983.5137511564444</v>
      </c>
      <c r="BA26" s="14">
        <f>IF(ISNA(VLOOKUP('W. VaR &amp; Off-Peak Pos By Trader'!$A33,'Import OffPeak'!$A$3:BA$100,BA$1,FALSE)),0,VLOOKUP('W. VaR &amp; Off-Peak Pos By Trader'!$A33,'Import OffPeak'!$A$3:BA$100,BA$1,FALSE))</f>
        <v>-9210.3840741310523</v>
      </c>
      <c r="BB26" s="14">
        <f>IF(ISNA(VLOOKUP('W. VaR &amp; Off-Peak Pos By Trader'!$A33,'Import OffPeak'!$A$3:BB$100,BB$1,FALSE)),0,VLOOKUP('W. VaR &amp; Off-Peak Pos By Trader'!$A33,'Import OffPeak'!$A$3:BB$100,BB$1,FALSE))</f>
        <v>-8594.1161356345092</v>
      </c>
      <c r="BC26" s="14">
        <f>IF(ISNA(VLOOKUP('W. VaR &amp; Off-Peak Pos By Trader'!$A33,'Import OffPeak'!$A$3:BC$100,BC$1,FALSE)),0,VLOOKUP('W. VaR &amp; Off-Peak Pos By Trader'!$A33,'Import OffPeak'!$A$3:BC$100,BC$1,FALSE))</f>
        <v>-8807.1391329999296</v>
      </c>
      <c r="BD26" s="14">
        <f>IF(ISNA(VLOOKUP('W. VaR &amp; Off-Peak Pos By Trader'!$A33,'Import OffPeak'!$A$3:BD$100,BD$1,FALSE)),0,VLOOKUP('W. VaR &amp; Off-Peak Pos By Trader'!$A33,'Import OffPeak'!$A$3:BD$100,BD$1,FALSE))</f>
        <v>-8773.5321011860851</v>
      </c>
      <c r="BE26" s="14">
        <f>IF(ISNA(VLOOKUP('W. VaR &amp; Off-Peak Pos By Trader'!$A33,'Import OffPeak'!$A$3:BE$100,BE$1,FALSE)),0,VLOOKUP('W. VaR &amp; Off-Peak Pos By Trader'!$A33,'Import OffPeak'!$A$3:BE$100,BE$1,FALSE))</f>
        <v>-8617.4618518745647</v>
      </c>
      <c r="BF26" s="14">
        <f>IF(ISNA(VLOOKUP('W. VaR &amp; Off-Peak Pos By Trader'!$A33,'Import OffPeak'!$A$3:BF$100,BF$1,FALSE)),0,VLOOKUP('W. VaR &amp; Off-Peak Pos By Trader'!$A33,'Import OffPeak'!$A$3:BF$100,BF$1,FALSE))</f>
        <v>-5942.6146617053346</v>
      </c>
      <c r="BG26" s="14">
        <f>IF(ISNA(VLOOKUP('W. VaR &amp; Off-Peak Pos By Trader'!$A33,'Import OffPeak'!$A$3:BG$100,BG$1,FALSE)),0,VLOOKUP('W. VaR &amp; Off-Peak Pos By Trader'!$A33,'Import OffPeak'!$A$3:BG$100,BG$1,FALSE))</f>
        <v>-471.70337760301697</v>
      </c>
      <c r="BH26" s="14">
        <f>IF(ISNA(VLOOKUP('W. VaR &amp; Off-Peak Pos By Trader'!$A33,'Import OffPeak'!$A$3:BH$100,BH$1,FALSE)),0,VLOOKUP('W. VaR &amp; Off-Peak Pos By Trader'!$A33,'Import OffPeak'!$A$3:BH$100,BH$1,FALSE))</f>
        <v>-254.22660775302001</v>
      </c>
      <c r="BI26" s="14">
        <f>IF(ISNA(VLOOKUP('W. VaR &amp; Off-Peak Pos By Trader'!$A33,'Import OffPeak'!$A$3:BI$100,BI$1,FALSE)),0,VLOOKUP('W. VaR &amp; Off-Peak Pos By Trader'!$A33,'Import OffPeak'!$A$3:BI$100,BI$1,FALSE))</f>
        <v>1376.0081225159979</v>
      </c>
      <c r="BJ26" s="14">
        <f>IF(ISNA(VLOOKUP('W. VaR &amp; Off-Peak Pos By Trader'!$A33,'Import OffPeak'!$A$3:BJ$100,BJ$1,FALSE)),0,VLOOKUP('W. VaR &amp; Off-Peak Pos By Trader'!$A33,'Import OffPeak'!$A$3:BJ$100,BJ$1,FALSE))</f>
        <v>-264.60422404663001</v>
      </c>
      <c r="BK26" s="14">
        <f>IF(ISNA(VLOOKUP('W. VaR &amp; Off-Peak Pos By Trader'!$A33,'Import OffPeak'!$A$3:BK$100,BK$1,FALSE)),0,VLOOKUP('W. VaR &amp; Off-Peak Pos By Trader'!$A33,'Import OffPeak'!$A$3:BK$100,BK$1,FALSE))</f>
        <v>4392.4497767034482</v>
      </c>
      <c r="BL26" s="14">
        <f>IF(ISNA(VLOOKUP('W. VaR &amp; Off-Peak Pos By Trader'!$A33,'Import OffPeak'!$A$3:BL$100,BL$1,FALSE)),0,VLOOKUP('W. VaR &amp; Off-Peak Pos By Trader'!$A33,'Import OffPeak'!$A$3:BL$100,BL$1,FALSE))</f>
        <v>3296.4618919666</v>
      </c>
      <c r="BM26" s="14">
        <f>IF(ISNA(VLOOKUP('W. VaR &amp; Off-Peak Pos By Trader'!$A33,'Import OffPeak'!$A$3:BM$100,BM$1,FALSE)),0,VLOOKUP('W. VaR &amp; Off-Peak Pos By Trader'!$A33,'Import OffPeak'!$A$3:BM$100,BM$1,FALSE))</f>
        <v>6939.8534760489456</v>
      </c>
      <c r="BN26" s="14">
        <f>IF(ISNA(VLOOKUP('W. VaR &amp; Off-Peak Pos By Trader'!$A33,'Import OffPeak'!$A$3:BN$100,BN$1,FALSE)),0,VLOOKUP('W. VaR &amp; Off-Peak Pos By Trader'!$A33,'Import OffPeak'!$A$3:BN$100,BN$1,FALSE))</f>
        <v>7081.5898495906858</v>
      </c>
      <c r="BO26" s="14">
        <f>IF(ISNA(VLOOKUP('W. VaR &amp; Off-Peak Pos By Trader'!$A33,'Import OffPeak'!$A$3:BO$100,BO$1,FALSE)),0,VLOOKUP('W. VaR &amp; Off-Peak Pos By Trader'!$A33,'Import OffPeak'!$A$3:BO$100,BO$1,FALSE))</f>
        <v>8277.2044665837111</v>
      </c>
      <c r="BP26" s="14">
        <f>IF(ISNA(VLOOKUP('W. VaR &amp; Off-Peak Pos By Trader'!$A33,'Import OffPeak'!$A$3:BP$100,BP$1,FALSE)),0,VLOOKUP('W. VaR &amp; Off-Peak Pos By Trader'!$A33,'Import OffPeak'!$A$3:BP$100,BP$1,FALSE))</f>
        <v>8011.1757502585178</v>
      </c>
      <c r="BQ26" s="14">
        <f>IF(ISNA(VLOOKUP('W. VaR &amp; Off-Peak Pos By Trader'!$A33,'Import OffPeak'!$A$3:BQ$100,BQ$1,FALSE)),0,VLOOKUP('W. VaR &amp; Off-Peak Pos By Trader'!$A33,'Import OffPeak'!$A$3:BQ$100,BQ$1,FALSE))</f>
        <v>8568.8352883830175</v>
      </c>
      <c r="BR26" s="14">
        <f>IF(ISNA(VLOOKUP('W. VaR &amp; Off-Peak Pos By Trader'!$A33,'Import OffPeak'!$A$3:BR$100,BR$1,FALSE)),0,VLOOKUP('W. VaR &amp; Off-Peak Pos By Trader'!$A33,'Import OffPeak'!$A$3:BR$100,BR$1,FALSE))</f>
        <v>-12193.611175674791</v>
      </c>
      <c r="BS26" s="14">
        <f>IF(ISNA(VLOOKUP('W. VaR &amp; Off-Peak Pos By Trader'!$A33,'Import OffPeak'!$A$3:BS$100,BS$1,FALSE)),0,VLOOKUP('W. VaR &amp; Off-Peak Pos By Trader'!$A33,'Import OffPeak'!$A$3:BS$100,BS$1,FALSE))</f>
        <v>-10657.51789134066</v>
      </c>
      <c r="BT26" s="14">
        <f>IF(ISNA(VLOOKUP('W. VaR &amp; Off-Peak Pos By Trader'!$A33,'Import OffPeak'!$A$3:BT$100,BT$1,FALSE)),0,VLOOKUP('W. VaR &amp; Off-Peak Pos By Trader'!$A33,'Import OffPeak'!$A$3:BT$100,BT$1,FALSE))</f>
        <v>-11486.744920258459</v>
      </c>
      <c r="BU26" s="14">
        <f>IF(ISNA(VLOOKUP('W. VaR &amp; Off-Peak Pos By Trader'!$A33,'Import OffPeak'!$A$3:BU$100,BU$1,FALSE)),0,VLOOKUP('W. VaR &amp; Off-Peak Pos By Trader'!$A33,'Import OffPeak'!$A$3:BU$100,BU$1,FALSE))</f>
        <v>-11686.136914249821</v>
      </c>
      <c r="BV26" s="14">
        <f>IF(ISNA(VLOOKUP('W. VaR &amp; Off-Peak Pos By Trader'!$A33,'Import OffPeak'!$A$3:BV$100,BV$1,FALSE)),0,VLOOKUP('W. VaR &amp; Off-Peak Pos By Trader'!$A33,'Import OffPeak'!$A$3:BV$100,BV$1,FALSE))</f>
        <v>-11953.8279458499</v>
      </c>
      <c r="BW26" s="14">
        <f>IF(ISNA(VLOOKUP('W. VaR &amp; Off-Peak Pos By Trader'!$A33,'Import OffPeak'!$A$3:BW$100,BW$1,FALSE)),0,VLOOKUP('W. VaR &amp; Off-Peak Pos By Trader'!$A33,'Import OffPeak'!$A$3:BW$100,BW$1,FALSE))</f>
        <v>-11023.501203500769</v>
      </c>
      <c r="BX26" s="14">
        <f>IF(ISNA(VLOOKUP('W. VaR &amp; Off-Peak Pos By Trader'!$A33,'Import OffPeak'!$A$3:BX$100,BX$1,FALSE)),0,VLOOKUP('W. VaR &amp; Off-Peak Pos By Trader'!$A33,'Import OffPeak'!$A$3:BX$100,BX$1,FALSE))</f>
        <v>-12408.84497457555</v>
      </c>
      <c r="BY26" s="14">
        <f>IF(ISNA(VLOOKUP('W. VaR &amp; Off-Peak Pos By Trader'!$A33,'Import OffPeak'!$A$3:BY$100,BY$1,FALSE)),0,VLOOKUP('W. VaR &amp; Off-Peak Pos By Trader'!$A33,'Import OffPeak'!$A$3:BY$100,BY$1,FALSE))</f>
        <v>-11195.44303992755</v>
      </c>
      <c r="BZ26" s="14">
        <f>IF(ISNA(VLOOKUP('W. VaR &amp; Off-Peak Pos By Trader'!$A33,'Import OffPeak'!$A$3:BZ$100,BZ$1,FALSE)),0,VLOOKUP('W. VaR &amp; Off-Peak Pos By Trader'!$A33,'Import OffPeak'!$A$3:BZ$100,BZ$1,FALSE))</f>
        <v>-11995.019326764301</v>
      </c>
      <c r="CA26" s="14">
        <f>IF(ISNA(VLOOKUP('W. VaR &amp; Off-Peak Pos By Trader'!$A33,'Import OffPeak'!$A$3:CA$100,CA$1,FALSE)),0,VLOOKUP('W. VaR &amp; Off-Peak Pos By Trader'!$A33,'Import OffPeak'!$A$3:CA$100,CA$1,FALSE))</f>
        <v>-11114.60090936597</v>
      </c>
      <c r="CB26" s="14">
        <f>IF(ISNA(VLOOKUP('W. VaR &amp; Off-Peak Pos By Trader'!$A33,'Import OffPeak'!$A$3:CB$100,CB$1,FALSE)),0,VLOOKUP('W. VaR &amp; Off-Peak Pos By Trader'!$A33,'Import OffPeak'!$A$3:CB$100,CB$1,FALSE))</f>
        <v>-11304.44964722537</v>
      </c>
      <c r="CC26" s="14">
        <f>IF(ISNA(VLOOKUP('W. VaR &amp; Off-Peak Pos By Trader'!$A33,'Import OffPeak'!$A$3:CC$100,CC$1,FALSE)),0,VLOOKUP('W. VaR &amp; Off-Peak Pos By Trader'!$A33,'Import OffPeak'!$A$3:CC$100,CC$1,FALSE))</f>
        <v>-12087.03674459548</v>
      </c>
      <c r="CD26" s="14">
        <f>IF(ISNA(VLOOKUP('W. VaR &amp; Off-Peak Pos By Trader'!$A33,'Import OffPeak'!$A$3:CD$100,CD$1,FALSE)),0,VLOOKUP('W. VaR &amp; Off-Peak Pos By Trader'!$A33,'Import OffPeak'!$A$3:CD$100,CD$1,FALSE))</f>
        <v>2865.6559212848001</v>
      </c>
      <c r="CE26" s="14">
        <f>IF(ISNA(VLOOKUP('W. VaR &amp; Off-Peak Pos By Trader'!$A33,'Import OffPeak'!$A$3:CE$100,CE$1,FALSE)),0,VLOOKUP('W. VaR &amp; Off-Peak Pos By Trader'!$A33,'Import OffPeak'!$A$3:CE$100,CE$1,FALSE))</f>
        <v>2572.9448543920898</v>
      </c>
      <c r="CF26" s="14">
        <f>IF(ISNA(VLOOKUP('W. VaR &amp; Off-Peak Pos By Trader'!$A33,'Import OffPeak'!$A$3:CF$100,CF$1,FALSE)),0,VLOOKUP('W. VaR &amp; Off-Peak Pos By Trader'!$A33,'Import OffPeak'!$A$3:CF$100,CF$1,FALSE))</f>
        <v>2835.5409940735399</v>
      </c>
      <c r="CG26" s="14">
        <f>IF(ISNA(VLOOKUP('W. VaR &amp; Off-Peak Pos By Trader'!$A33,'Import OffPeak'!$A$3:CG$100,CG$1,FALSE)),0,VLOOKUP('W. VaR &amp; Off-Peak Pos By Trader'!$A33,'Import OffPeak'!$A$3:CG$100,CG$1,FALSE))</f>
        <v>2605.50657722088</v>
      </c>
      <c r="CH26" s="14">
        <f>IF(ISNA(VLOOKUP('W. VaR &amp; Off-Peak Pos By Trader'!$A33,'Import OffPeak'!$A$3:CH$100,CH$1,FALSE)),0,VLOOKUP('W. VaR &amp; Off-Peak Pos By Trader'!$A33,'Import OffPeak'!$A$3:CH$100,CH$1,FALSE))</f>
        <v>2804.9221955768799</v>
      </c>
      <c r="CI26" s="14">
        <f>IF(ISNA(VLOOKUP('W. VaR &amp; Off-Peak Pos By Trader'!$A33,'Import OffPeak'!$A$3:CI$100,CI$1,FALSE)),0,VLOOKUP('W. VaR &amp; Off-Peak Pos By Trader'!$A33,'Import OffPeak'!$A$3:CI$100,CI$1,FALSE))</f>
        <v>2721.8197511456901</v>
      </c>
      <c r="CJ26" s="14">
        <f>IF(ISNA(VLOOKUP('W. VaR &amp; Off-Peak Pos By Trader'!$A33,'Import OffPeak'!$A$3:CJ$100,CJ$1,FALSE)),0,VLOOKUP('W. VaR &amp; Off-Peak Pos By Trader'!$A33,'Import OffPeak'!$A$3:CJ$100,CJ$1,FALSE))</f>
        <v>2774.3086372852099</v>
      </c>
      <c r="CK26" s="14">
        <f>IF(ISNA(VLOOKUP('W. VaR &amp; Off-Peak Pos By Trader'!$A33,'Import OffPeak'!$A$3:CK$100,CK$1,FALSE)),0,VLOOKUP('W. VaR &amp; Off-Peak Pos By Trader'!$A33,'Import OffPeak'!$A$3:CK$100,CK$1,FALSE))</f>
        <v>2758.75523580149</v>
      </c>
      <c r="CL26" s="14">
        <f>IF(ISNA(VLOOKUP('W. VaR &amp; Off-Peak Pos By Trader'!$A33,'Import OffPeak'!$A$3:CL$100,CL$1,FALSE)),0,VLOOKUP('W. VaR &amp; Off-Peak Pos By Trader'!$A33,'Import OffPeak'!$A$3:CL$100,CL$1,FALSE))</f>
        <v>2676.7877931124799</v>
      </c>
      <c r="CM26" s="14">
        <f>IF(ISNA(VLOOKUP('W. VaR &amp; Off-Peak Pos By Trader'!$A33,'Import OffPeak'!$A$3:CM$100,CM$1,FALSE)),0,VLOOKUP('W. VaR &amp; Off-Peak Pos By Trader'!$A33,'Import OffPeak'!$A$3:CM$100,CM$1,FALSE))</f>
        <v>2603.59345633262</v>
      </c>
      <c r="CN26" s="14">
        <f>IF(ISNA(VLOOKUP('W. VaR &amp; Off-Peak Pos By Trader'!$A33,'Import OffPeak'!$A$3:CN$100,CN$1,FALSE)),0,VLOOKUP('W. VaR &amp; Off-Peak Pos By Trader'!$A33,'Import OffPeak'!$A$3:CN$100,CN$1,FALSE))</f>
        <v>2780.5280051897698</v>
      </c>
      <c r="CO26" s="14">
        <f>IF(ISNA(VLOOKUP('W. VaR &amp; Off-Peak Pos By Trader'!$A33,'Import OffPeak'!$A$3:CO$100,CO$1,FALSE)),0,VLOOKUP('W. VaR &amp; Off-Peak Pos By Trader'!$A33,'Import OffPeak'!$A$3:CO$100,CO$1,FALSE))</f>
        <v>2700.2396989265499</v>
      </c>
      <c r="CP26" s="14">
        <f>IF(ISNA(VLOOKUP('W. VaR &amp; Off-Peak Pos By Trader'!$A33,'Import OffPeak'!$A$3:CP$100,CP$1,FALSE)),0,VLOOKUP('W. VaR &amp; Off-Peak Pos By Trader'!$A33,'Import OffPeak'!$A$3:CP$100,CP$1,FALSE))</f>
        <v>-1343.0899762204699</v>
      </c>
      <c r="CQ26" s="14">
        <f>IF(ISNA(VLOOKUP('W. VaR &amp; Off-Peak Pos By Trader'!$A33,'Import OffPeak'!$A$3:CQ$100,CQ$1,FALSE)),0,VLOOKUP('W. VaR &amp; Off-Peak Pos By Trader'!$A33,'Import OffPeak'!$A$3:CQ$100,CQ$1,FALSE))</f>
        <v>-1173.7330509869939</v>
      </c>
      <c r="CR26" s="14">
        <f>IF(ISNA(VLOOKUP('W. VaR &amp; Off-Peak Pos By Trader'!$A33,'Import OffPeak'!$A$3:CR$100,CR$1,FALSE)),0,VLOOKUP('W. VaR &amp; Off-Peak Pos By Trader'!$A33,'Import OffPeak'!$A$3:CR$100,CR$1,FALSE))</f>
        <v>-1329.7464410791381</v>
      </c>
      <c r="CS26" s="14">
        <f>IF(ISNA(VLOOKUP('W. VaR &amp; Off-Peak Pos By Trader'!$A33,'Import OffPeak'!$A$3:CS$100,CS$1,FALSE)),0,VLOOKUP('W. VaR &amp; Off-Peak Pos By Trader'!$A33,'Import OffPeak'!$A$3:CS$100,CS$1,FALSE))</f>
        <v>-1222.1430818510439</v>
      </c>
      <c r="CT26" s="14">
        <f>IF(ISNA(VLOOKUP('W. VaR &amp; Off-Peak Pos By Trader'!$A33,'Import OffPeak'!$A$3:CT$100,CT$1,FALSE)),0,VLOOKUP('W. VaR &amp; Off-Peak Pos By Trader'!$A33,'Import OffPeak'!$A$3:CT$100,CT$1,FALSE))</f>
        <v>-1380.1963726658159</v>
      </c>
      <c r="CU26" s="14">
        <f>IF(ISNA(VLOOKUP('W. VaR &amp; Off-Peak Pos By Trader'!$A33,'Import OffPeak'!$A$3:CU$100,CU$1,FALSE)),0,VLOOKUP('W. VaR &amp; Off-Peak Pos By Trader'!$A33,'Import OffPeak'!$A$3:CU$100,CU$1,FALSE))</f>
        <v>-1213.46096810469</v>
      </c>
      <c r="CV26" s="14">
        <f>IF(ISNA(VLOOKUP('W. VaR &amp; Off-Peak Pos By Trader'!$A33,'Import OffPeak'!$A$3:CV$100,CV$1,FALSE)),0,VLOOKUP('W. VaR &amp; Off-Peak Pos By Trader'!$A33,'Import OffPeak'!$A$3:CV$100,CV$1,FALSE))</f>
        <v>-1302.30873949941</v>
      </c>
      <c r="CW26" s="14">
        <f>IF(ISNA(VLOOKUP('W. VaR &amp; Off-Peak Pos By Trader'!$A33,'Import OffPeak'!$A$3:CW$100,CW$1,FALSE)),0,VLOOKUP('W. VaR &amp; Off-Peak Pos By Trader'!$A33,'Import OffPeak'!$A$3:CW$100,CW$1,FALSE))</f>
        <v>-1295.3709403377561</v>
      </c>
      <c r="CX26" s="14">
        <f>IF(ISNA(VLOOKUP('W. VaR &amp; Off-Peak Pos By Trader'!$A33,'Import OffPeak'!$A$3:CX$100,CX$1,FALSE)),0,VLOOKUP('W. VaR &amp; Off-Peak Pos By Trader'!$A33,'Import OffPeak'!$A$3:CX$100,CX$1,FALSE))</f>
        <v>-1257.2394281433501</v>
      </c>
      <c r="CY26" s="14">
        <f>IF(ISNA(VLOOKUP('W. VaR &amp; Off-Peak Pos By Trader'!$A33,'Import OffPeak'!$A$3:CY$100,CY$1,FALSE)),0,VLOOKUP('W. VaR &amp; Off-Peak Pos By Trader'!$A33,'Import OffPeak'!$A$3:CY$100,CY$1,FALSE))</f>
        <v>-1223.1435226092519</v>
      </c>
      <c r="CZ26" s="14">
        <f>IF(ISNA(VLOOKUP('W. VaR &amp; Off-Peak Pos By Trader'!$A33,'Import OffPeak'!$A$3:CZ$100,CZ$1,FALSE)),0,VLOOKUP('W. VaR &amp; Off-Peak Pos By Trader'!$A33,'Import OffPeak'!$A$3:CZ$100,CZ$1,FALSE))</f>
        <v>-1306.1872177293419</v>
      </c>
      <c r="DA26" s="14">
        <f>IF(ISNA(VLOOKUP('W. VaR &amp; Off-Peak Pos By Trader'!$A33,'Import OffPeak'!$A$3:DA$100,DA$1,FALSE)),0,VLOOKUP('W. VaR &amp; Off-Peak Pos By Trader'!$A33,'Import OffPeak'!$A$3:DA$100,DA$1,FALSE))</f>
        <v>-1268.2063963857281</v>
      </c>
      <c r="DB26" s="14">
        <f>IF(ISNA(VLOOKUP('W. VaR &amp; Off-Peak Pos By Trader'!$A33,'Import OffPeak'!$A$3:DB$100,DB$1,FALSE)),0,VLOOKUP('W. VaR &amp; Off-Peak Pos By Trader'!$A33,'Import OffPeak'!$A$3:DB$100,DB$1,FALSE))</f>
        <v>-440.95628956802398</v>
      </c>
      <c r="DC26" s="14">
        <f>IF(ISNA(VLOOKUP('W. VaR &amp; Off-Peak Pos By Trader'!$A33,'Import OffPeak'!$A$3:DC$100,DC$1,FALSE)),0,VLOOKUP('W. VaR &amp; Off-Peak Pos By Trader'!$A33,'Import OffPeak'!$A$3:DC$100,DC$1,FALSE))</f>
        <v>-367.361304137834</v>
      </c>
      <c r="DD26" s="14">
        <f>IF(ISNA(VLOOKUP('W. VaR &amp; Off-Peak Pos By Trader'!$A33,'Import OffPeak'!$A$3:DD$100,DD$1,FALSE)),0,VLOOKUP('W. VaR &amp; Off-Peak Pos By Trader'!$A33,'Import OffPeak'!$A$3:DD$100,DD$1,FALSE))</f>
        <v>-395.80670518930401</v>
      </c>
      <c r="DE26" s="14">
        <f>IF(ISNA(VLOOKUP('W. VaR &amp; Off-Peak Pos By Trader'!$A33,'Import OffPeak'!$A$3:DE$100,DE$1,FALSE)),0,VLOOKUP('W. VaR &amp; Off-Peak Pos By Trader'!$A33,'Import OffPeak'!$A$3:DE$100,DE$1,FALSE))</f>
        <v>-382.35610287653799</v>
      </c>
      <c r="DF26" s="14">
        <f>IF(ISNA(VLOOKUP('W. VaR &amp; Off-Peak Pos By Trader'!$A33,'Import OffPeak'!$A$3:DF$100,DF$1,FALSE)),0,VLOOKUP('W. VaR &amp; Off-Peak Pos By Trader'!$A33,'Import OffPeak'!$A$3:DF$100,DF$1,FALSE))</f>
        <v>-431.71422051369001</v>
      </c>
      <c r="DG26" s="14">
        <f>IF(ISNA(VLOOKUP('W. VaR &amp; Off-Peak Pos By Trader'!$A33,'Import OffPeak'!$A$3:DG$100,DG$1,FALSE)),0,VLOOKUP('W. VaR &amp; Off-Peak Pos By Trader'!$A33,'Import OffPeak'!$A$3:DG$100,DG$1,FALSE))</f>
        <v>-379.48421022168799</v>
      </c>
      <c r="DH26" s="14">
        <f>IF(ISNA(VLOOKUP('W. VaR &amp; Off-Peak Pos By Trader'!$A33,'Import OffPeak'!$A$3:DH$100,DH$1,FALSE)),0,VLOOKUP('W. VaR &amp; Off-Peak Pos By Trader'!$A33,'Import OffPeak'!$A$3:DH$100,DH$1,FALSE))</f>
        <v>0</v>
      </c>
      <c r="DI26" s="14">
        <f>IF(ISNA(VLOOKUP('W. VaR &amp; Off-Peak Pos By Trader'!$A33,'Import OffPeak'!$A$3:DI$100,DI$1,FALSE)),0,VLOOKUP('W. VaR &amp; Off-Peak Pos By Trader'!$A33,'Import OffPeak'!$A$3:DI$100,DI$1,FALSE))</f>
        <v>0</v>
      </c>
      <c r="DJ26" s="14">
        <f>IF(ISNA(VLOOKUP('W. VaR &amp; Off-Peak Pos By Trader'!$A33,'Import OffPeak'!$A$3:DJ$100,DJ$1,FALSE)),0,VLOOKUP('W. VaR &amp; Off-Peak Pos By Trader'!$A33,'Import OffPeak'!$A$3:DJ$100,DJ$1,FALSE))</f>
        <v>0</v>
      </c>
      <c r="DK26" s="14">
        <f>IF(ISNA(VLOOKUP('W. VaR &amp; Off-Peak Pos By Trader'!$A33,'Import OffPeak'!$A$3:DK$100,DK$1,FALSE)),0,VLOOKUP('W. VaR &amp; Off-Peak Pos By Trader'!$A33,'Import OffPeak'!$A$3:DK$100,DK$1,FALSE))</f>
        <v>2008.66679093176</v>
      </c>
      <c r="DL26" s="14">
        <f>IF(ISNA(VLOOKUP('W. VaR &amp; Off-Peak Pos By Trader'!$A33,'Import OffPeak'!$A$3:DL$100,DL$1,FALSE)),0,VLOOKUP('W. VaR &amp; Off-Peak Pos By Trader'!$A33,'Import OffPeak'!$A$3:DL$100,DL$1,FALSE))</f>
        <v>1943.1552915611519</v>
      </c>
      <c r="DM26" s="14">
        <f>IF(ISNA(VLOOKUP('W. VaR &amp; Off-Peak Pos By Trader'!$A33,'Import OffPeak'!$A$3:DM$100,DM$1,FALSE)),0,VLOOKUP('W. VaR &amp; Off-Peak Pos By Trader'!$A33,'Import OffPeak'!$A$3:DM$100,DM$1,FALSE))</f>
        <v>1980.573059531248</v>
      </c>
      <c r="DN26" s="14">
        <f>IF(ISNA(VLOOKUP('W. VaR &amp; Off-Peak Pos By Trader'!$A33,'Import OffPeak'!$A$3:DN$100,DN$1,FALSE)),0,VLOOKUP('W. VaR &amp; Off-Peak Pos By Trader'!$A33,'Import OffPeak'!$A$3:DN$100,DN$1,FALSE))</f>
        <v>-413.10197934861998</v>
      </c>
      <c r="DO26" s="14">
        <f>IF(ISNA(VLOOKUP('W. VaR &amp; Off-Peak Pos By Trader'!$A33,'Import OffPeak'!$A$3:DO$100,DO$1,FALSE)),0,VLOOKUP('W. VaR &amp; Off-Peak Pos By Trader'!$A33,'Import OffPeak'!$A$3:DO$100,DO$1,FALSE))</f>
        <v>-344.09111386313799</v>
      </c>
      <c r="DP26" s="14">
        <f>IF(ISNA(VLOOKUP('W. VaR &amp; Off-Peak Pos By Trader'!$A33,'Import OffPeak'!$A$3:DP$100,DP$1,FALSE)),0,VLOOKUP('W. VaR &amp; Off-Peak Pos By Trader'!$A33,'Import OffPeak'!$A$3:DP$100,DP$1,FALSE))</f>
        <v>-370.65747721950203</v>
      </c>
      <c r="DQ26" s="14">
        <f>IF(ISNA(VLOOKUP('W. VaR &amp; Off-Peak Pos By Trader'!$A33,'Import OffPeak'!$A$3:DQ$100,DQ$1,FALSE)),0,VLOOKUP('W. VaR &amp; Off-Peak Pos By Trader'!$A33,'Import OffPeak'!$A$3:DQ$100,DQ$1,FALSE))</f>
        <v>-357.989375779846</v>
      </c>
      <c r="DR26" s="14">
        <f>IF(ISNA(VLOOKUP('W. VaR &amp; Off-Peak Pos By Trader'!$A33,'Import OffPeak'!$A$3:DR$100,DR$1,FALSE)),0,VLOOKUP('W. VaR &amp; Off-Peak Pos By Trader'!$A33,'Import OffPeak'!$A$3:DR$100,DR$1,FALSE))</f>
        <v>-404.11786445871797</v>
      </c>
      <c r="DS26" s="14">
        <f>IF(ISNA(VLOOKUP('W. VaR &amp; Off-Peak Pos By Trader'!$A33,'Import OffPeak'!$A$3:DS$100,DS$1,FALSE)),0,VLOOKUP('W. VaR &amp; Off-Peak Pos By Trader'!$A33,'Import OffPeak'!$A$3:DS$100,DS$1,FALSE))</f>
        <v>-355.154982555826</v>
      </c>
      <c r="DT26" s="14">
        <f>IF(ISNA(VLOOKUP('W. VaR &amp; Off-Peak Pos By Trader'!$A33,'Import OffPeak'!$A$3:DT$100,DT$1,FALSE)),0,VLOOKUP('W. VaR &amp; Off-Peak Pos By Trader'!$A33,'Import OffPeak'!$A$3:DT$100,DT$1,FALSE))</f>
        <v>-399.58554145716801</v>
      </c>
      <c r="DU26" s="14">
        <f>IF(ISNA(VLOOKUP('W. VaR &amp; Off-Peak Pos By Trader'!$A33,'Import OffPeak'!$A$3:DU$100,DU$1,FALSE)),0,VLOOKUP('W. VaR &amp; Off-Peak Pos By Trader'!$A33,'Import OffPeak'!$A$3:DU$100,DU$1,FALSE))</f>
        <v>0</v>
      </c>
      <c r="DV26" s="14">
        <f>IF(ISNA(VLOOKUP('W. VaR &amp; Off-Peak Pos By Trader'!$A33,'Import OffPeak'!$A$3:DV$100,DV$1,FALSE)),0,VLOOKUP('W. VaR &amp; Off-Peak Pos By Trader'!$A33,'Import OffPeak'!$A$3:DV$100,DV$1,FALSE))</f>
        <v>0</v>
      </c>
      <c r="DW26" s="14">
        <f>IF(ISNA(VLOOKUP('W. VaR &amp; Off-Peak Pos By Trader'!$A33,'Import OffPeak'!$A$3:DW$100,DW$1,FALSE)),0,VLOOKUP('W. VaR &amp; Off-Peak Pos By Trader'!$A33,'Import OffPeak'!$A$3:DW$100,DW$1,FALSE))</f>
        <v>0</v>
      </c>
      <c r="DX26" s="14">
        <f>IF(ISNA(VLOOKUP('W. VaR &amp; Off-Peak Pos By Trader'!$A33,'Import OffPeak'!$A$3:DX$100,DX$1,FALSE)),0,VLOOKUP('W. VaR &amp; Off-Peak Pos By Trader'!$A33,'Import OffPeak'!$A$3:DX$100,DX$1,FALSE))</f>
        <v>0</v>
      </c>
      <c r="DY26" s="14">
        <f>IF(ISNA(VLOOKUP('W. VaR &amp; Off-Peak Pos By Trader'!$A33,'Import OffPeak'!$A$3:DY$100,DY$1,FALSE)),0,VLOOKUP('W. VaR &amp; Off-Peak Pos By Trader'!$A33,'Import OffPeak'!$A$3:DY$100,DY$1,FALSE))</f>
        <v>0</v>
      </c>
      <c r="DZ26" s="14">
        <f>IF(ISNA(VLOOKUP('W. VaR &amp; Off-Peak Pos By Trader'!$A33,'Import OffPeak'!$A$3:DZ$100,DZ$1,FALSE)),0,VLOOKUP('W. VaR &amp; Off-Peak Pos By Trader'!$A33,'Import OffPeak'!$A$3:DZ$100,DZ$1,FALSE))</f>
        <v>0</v>
      </c>
      <c r="EA26" s="14">
        <f>IF(ISNA(VLOOKUP('W. VaR &amp; Off-Peak Pos By Trader'!$A33,'Import OffPeak'!$A$3:EA$100,EA$1,FALSE)),0,VLOOKUP('W. VaR &amp; Off-Peak Pos By Trader'!$A33,'Import OffPeak'!$A$3:EA$100,EA$1,FALSE))</f>
        <v>0</v>
      </c>
      <c r="EB26" s="14">
        <f>IF(ISNA(VLOOKUP('W. VaR &amp; Off-Peak Pos By Trader'!$A33,'Import OffPeak'!$A$3:EB$100,EB$1,FALSE)),0,VLOOKUP('W. VaR &amp; Off-Peak Pos By Trader'!$A33,'Import OffPeak'!$A$3:EB$100,EB$1,FALSE))</f>
        <v>0</v>
      </c>
      <c r="EC26" s="14">
        <f>IF(ISNA(VLOOKUP('W. VaR &amp; Off-Peak Pos By Trader'!$A33,'Import OffPeak'!$A$3:EC$100,EC$1,FALSE)),0,VLOOKUP('W. VaR &amp; Off-Peak Pos By Trader'!$A33,'Import OffPeak'!$A$3:EC$100,EC$1,FALSE))</f>
        <v>0</v>
      </c>
      <c r="ED26" s="14">
        <f>IF(ISNA(VLOOKUP('W. VaR &amp; Off-Peak Pos By Trader'!$A33,'Import OffPeak'!$A$3:ED$100,ED$1,FALSE)),0,VLOOKUP('W. VaR &amp; Off-Peak Pos By Trader'!$A33,'Import OffPeak'!$A$3:ED$100,ED$1,FALSE))</f>
        <v>0</v>
      </c>
      <c r="EE26" s="14">
        <f>IF(ISNA(VLOOKUP('W. VaR &amp; Off-Peak Pos By Trader'!$A33,'Import OffPeak'!$A$3:EE$100,EE$1,FALSE)),0,VLOOKUP('W. VaR &amp; Off-Peak Pos By Trader'!$A33,'Import OffPeak'!$A$3:EE$100,EE$1,FALSE))</f>
        <v>0</v>
      </c>
      <c r="EF26" s="14">
        <f>IF(ISNA(VLOOKUP('W. VaR &amp; Off-Peak Pos By Trader'!$A33,'Import OffPeak'!$A$3:EF$100,EF$1,FALSE)),0,VLOOKUP('W. VaR &amp; Off-Peak Pos By Trader'!$A33,'Import OffPeak'!$A$3:EF$100,EF$1,FALSE))</f>
        <v>0</v>
      </c>
      <c r="EG26" s="14">
        <f>IF(ISNA(VLOOKUP('W. VaR &amp; Off-Peak Pos By Trader'!$A33,'Import OffPeak'!$A$3:EG$100,EG$1,FALSE)),0,VLOOKUP('W. VaR &amp; Off-Peak Pos By Trader'!$A33,'Import OffPeak'!$A$3:EG$100,EG$1,FALSE))</f>
        <v>0</v>
      </c>
      <c r="EH26" s="14">
        <f>IF(ISNA(VLOOKUP('W. VaR &amp; Off-Peak Pos By Trader'!$A33,'Import OffPeak'!$A$3:EH$100,EH$1,FALSE)),0,VLOOKUP('W. VaR &amp; Off-Peak Pos By Trader'!$A33,'Import OffPeak'!$A$3:EH$100,EH$1,FALSE))</f>
        <v>0</v>
      </c>
      <c r="EI26" s="14">
        <f>IF(ISNA(VLOOKUP('W. VaR &amp; Off-Peak Pos By Trader'!$A33,'Import OffPeak'!$A$3:EI$100,EI$1,FALSE)),0,VLOOKUP('W. VaR &amp; Off-Peak Pos By Trader'!$A33,'Import OffPeak'!$A$3:EI$100,EI$1,FALSE))</f>
        <v>0</v>
      </c>
      <c r="EJ26" s="14">
        <f>IF(ISNA(VLOOKUP('W. VaR &amp; Off-Peak Pos By Trader'!$A33,'Import OffPeak'!$A$3:EJ$100,EJ$1,FALSE)),0,VLOOKUP('W. VaR &amp; Off-Peak Pos By Trader'!$A33,'Import OffPeak'!$A$3:EJ$100,EJ$1,FALSE))</f>
        <v>0</v>
      </c>
      <c r="EK26" s="14">
        <f>IF(ISNA(VLOOKUP('W. VaR &amp; Off-Peak Pos By Trader'!$A33,'Import OffPeak'!$A$3:EK$100,EK$1,FALSE)),0,VLOOKUP('W. VaR &amp; Off-Peak Pos By Trader'!$A33,'Import OffPeak'!$A$3:EK$100,EK$1,FALSE))</f>
        <v>0</v>
      </c>
      <c r="EL26" s="14">
        <f>IF(ISNA(VLOOKUP('W. VaR &amp; Off-Peak Pos By Trader'!$A33,'Import OffPeak'!$A$3:EL$100,EL$1,FALSE)),0,VLOOKUP('W. VaR &amp; Off-Peak Pos By Trader'!$A33,'Import OffPeak'!$A$3:EL$100,EL$1,FALSE))</f>
        <v>0</v>
      </c>
      <c r="EM26" s="14">
        <f>IF(ISNA(VLOOKUP('W. VaR &amp; Off-Peak Pos By Trader'!$A33,'Import OffPeak'!$A$3:EM$100,EM$1,FALSE)),0,VLOOKUP('W. VaR &amp; Off-Peak Pos By Trader'!$A33,'Import OffPeak'!$A$3:EM$100,EM$1,FALSE))</f>
        <v>0</v>
      </c>
      <c r="EN26" s="14">
        <f>IF(ISNA(VLOOKUP('W. VaR &amp; Off-Peak Pos By Trader'!$A33,'Import OffPeak'!$A$3:EN$100,EN$1,FALSE)),0,VLOOKUP('W. VaR &amp; Off-Peak Pos By Trader'!$A33,'Import OffPeak'!$A$3:EN$100,EN$1,FALSE))</f>
        <v>0</v>
      </c>
      <c r="EO26" s="14">
        <f>IF(ISNA(VLOOKUP('W. VaR &amp; Off-Peak Pos By Trader'!$A33,'Import OffPeak'!$A$3:EO$100,EO$1,FALSE)),0,VLOOKUP('W. VaR &amp; Off-Peak Pos By Trader'!$A33,'Import OffPeak'!$A$3:EO$100,EO$1,FALSE))</f>
        <v>0</v>
      </c>
      <c r="EP26" s="14">
        <f>IF(ISNA(VLOOKUP('W. VaR &amp; Off-Peak Pos By Trader'!$A33,'Import OffPeak'!$A$3:EP$100,EP$1,FALSE)),0,VLOOKUP('W. VaR &amp; Off-Peak Pos By Trader'!$A33,'Import OffPeak'!$A$3:EP$100,EP$1,FALSE))</f>
        <v>0</v>
      </c>
      <c r="EQ26" s="14">
        <f>IF(ISNA(VLOOKUP('W. VaR &amp; Off-Peak Pos By Trader'!$A33,'Import OffPeak'!$A$3:EQ$100,EQ$1,FALSE)),0,VLOOKUP('W. VaR &amp; Off-Peak Pos By Trader'!$A33,'Import OffPeak'!$A$3:EQ$100,EQ$1,FALSE))</f>
        <v>0</v>
      </c>
      <c r="ER26" s="14">
        <f>IF(ISNA(VLOOKUP('W. VaR &amp; Off-Peak Pos By Trader'!$A33,'Import OffPeak'!$A$3:ER$100,ER$1,FALSE)),0,VLOOKUP('W. VaR &amp; Off-Peak Pos By Trader'!$A33,'Import OffPeak'!$A$3:ER$100,ER$1,FALSE))</f>
        <v>0</v>
      </c>
      <c r="ES26" s="14">
        <f>IF(ISNA(VLOOKUP('W. VaR &amp; Off-Peak Pos By Trader'!$A33,'Import OffPeak'!$A$3:ES$100,ES$1,FALSE)),0,VLOOKUP('W. VaR &amp; Off-Peak Pos By Trader'!$A33,'Import OffPeak'!$A$3:ES$100,ES$1,FALSE))</f>
        <v>0</v>
      </c>
      <c r="ET26" s="14">
        <f>IF(ISNA(VLOOKUP('W. VaR &amp; Off-Peak Pos By Trader'!$A33,'Import OffPeak'!$A$3:ET$100,ET$1,FALSE)),0,VLOOKUP('W. VaR &amp; Off-Peak Pos By Trader'!$A33,'Import OffPeak'!$A$3:ET$100,ET$1,FALSE))</f>
        <v>0</v>
      </c>
      <c r="EU26" s="14">
        <f>IF(ISNA(VLOOKUP('W. VaR &amp; Off-Peak Pos By Trader'!$A33,'Import OffPeak'!$A$3:EU$100,EU$1,FALSE)),0,VLOOKUP('W. VaR &amp; Off-Peak Pos By Trader'!$A33,'Import OffPeak'!$A$3:EU$100,EU$1,FALSE))</f>
        <v>0</v>
      </c>
      <c r="EV26" s="14">
        <f>IF(ISNA(VLOOKUP('W. VaR &amp; Off-Peak Pos By Trader'!$A33,'Import OffPeak'!$A$3:EV$100,EV$1,FALSE)),0,VLOOKUP('W. VaR &amp; Off-Peak Pos By Trader'!$A33,'Import OffPeak'!$A$3:EV$100,EV$1,FALSE))</f>
        <v>0</v>
      </c>
      <c r="EW26" s="14">
        <f>IF(ISNA(VLOOKUP('W. VaR &amp; Off-Peak Pos By Trader'!$A33,'Import OffPeak'!$A$3:EW$100,EW$1,FALSE)),0,VLOOKUP('W. VaR &amp; Off-Peak Pos By Trader'!$A33,'Import OffPeak'!$A$3:EW$100,EW$1,FALSE))</f>
        <v>0</v>
      </c>
      <c r="EX26" s="14">
        <f>IF(ISNA(VLOOKUP('W. VaR &amp; Off-Peak Pos By Trader'!$A33,'Import OffPeak'!$A$3:EX$100,EX$1,FALSE)),0,VLOOKUP('W. VaR &amp; Off-Peak Pos By Trader'!$A33,'Import OffPeak'!$A$3:EX$100,EX$1,FALSE))</f>
        <v>0</v>
      </c>
      <c r="EY26" s="14">
        <f>IF(ISNA(VLOOKUP('W. VaR &amp; Off-Peak Pos By Trader'!$A33,'Import OffPeak'!$A$3:EY$100,EY$1,FALSE)),0,VLOOKUP('W. VaR &amp; Off-Peak Pos By Trader'!$A33,'Import OffPeak'!$A$3:EY$100,EY$1,FALSE))</f>
        <v>0</v>
      </c>
      <c r="EZ26" s="14">
        <f>IF(ISNA(VLOOKUP('W. VaR &amp; Off-Peak Pos By Trader'!$A33,'Import OffPeak'!$A$3:EZ$100,EZ$1,FALSE)),0,VLOOKUP('W. VaR &amp; Off-Peak Pos By Trader'!$A33,'Import OffPeak'!$A$3:EZ$100,EZ$1,FALSE))</f>
        <v>0</v>
      </c>
      <c r="FA26" s="14">
        <f>IF(ISNA(VLOOKUP('W. VaR &amp; Off-Peak Pos By Trader'!$A33,'Import OffPeak'!$A$3:FA$100,FA$1,FALSE)),0,VLOOKUP('W. VaR &amp; Off-Peak Pos By Trader'!$A33,'Import OffPeak'!$A$3:FA$100,FA$1,FALSE))</f>
        <v>0</v>
      </c>
      <c r="FB26" s="14">
        <f>IF(ISNA(VLOOKUP('W. VaR &amp; Off-Peak Pos By Trader'!$A33,'Import OffPeak'!$A$3:FB$100,FB$1,FALSE)),0,VLOOKUP('W. VaR &amp; Off-Peak Pos By Trader'!$A33,'Import OffPeak'!$A$3:FB$100,FB$1,FALSE))</f>
        <v>0</v>
      </c>
      <c r="FC26" s="14">
        <f>IF(ISNA(VLOOKUP('W. VaR &amp; Off-Peak Pos By Trader'!$A33,'Import OffPeak'!$A$3:FC$100,FC$1,FALSE)),0,VLOOKUP('W. VaR &amp; Off-Peak Pos By Trader'!$A33,'Import OffPeak'!$A$3:FC$100,FC$1,FALSE))</f>
        <v>0</v>
      </c>
      <c r="FD26" s="14">
        <f>IF(ISNA(VLOOKUP('W. VaR &amp; Off-Peak Pos By Trader'!$A33,'Import OffPeak'!$A$3:FD$100,FD$1,FALSE)),0,VLOOKUP('W. VaR &amp; Off-Peak Pos By Trader'!$A33,'Import OffPeak'!$A$3:FD$100,FD$1,FALSE))</f>
        <v>0</v>
      </c>
      <c r="FE26" s="14">
        <f>IF(ISNA(VLOOKUP('W. VaR &amp; Off-Peak Pos By Trader'!$A33,'Import OffPeak'!$A$3:FE$100,FE$1,FALSE)),0,VLOOKUP('W. VaR &amp; Off-Peak Pos By Trader'!$A33,'Import OffPeak'!$A$3:FE$100,FE$1,FALSE))</f>
        <v>0</v>
      </c>
      <c r="FF26" s="14">
        <f>IF(ISNA(VLOOKUP('W. VaR &amp; Off-Peak Pos By Trader'!$A33,'Import OffPeak'!$A$3:FF$100,FF$1,FALSE)),0,VLOOKUP('W. VaR &amp; Off-Peak Pos By Trader'!$A33,'Import OffPeak'!$A$3:FF$100,FF$1,FALSE))</f>
        <v>0</v>
      </c>
      <c r="FG26" s="14">
        <f>IF(ISNA(VLOOKUP('W. VaR &amp; Off-Peak Pos By Trader'!$A33,'Import OffPeak'!$A$3:FG$100,FG$1,FALSE)),0,VLOOKUP('W. VaR &amp; Off-Peak Pos By Trader'!$A33,'Import OffPeak'!$A$3:FG$100,FG$1,FALSE))</f>
        <v>0</v>
      </c>
      <c r="FH26" s="14">
        <f>IF(ISNA(VLOOKUP('W. VaR &amp; Off-Peak Pos By Trader'!$A33,'Import OffPeak'!$A$3:FH$100,FH$1,FALSE)),0,VLOOKUP('W. VaR &amp; Off-Peak Pos By Trader'!$A33,'Import OffPeak'!$A$3:FH$100,FH$1,FALSE))</f>
        <v>0</v>
      </c>
      <c r="FI26" s="14">
        <f>IF(ISNA(VLOOKUP('W. VaR &amp; Off-Peak Pos By Trader'!$A33,'Import OffPeak'!$A$3:FI$100,FI$1,FALSE)),0,VLOOKUP('W. VaR &amp; Off-Peak Pos By Trader'!$A33,'Import OffPeak'!$A$3:FI$100,FI$1,FALSE))</f>
        <v>0</v>
      </c>
      <c r="FJ26" s="14">
        <f>IF(ISNA(VLOOKUP('W. VaR &amp; Off-Peak Pos By Trader'!$A33,'Import OffPeak'!$A$3:FJ$100,FJ$1,FALSE)),0,VLOOKUP('W. VaR &amp; Off-Peak Pos By Trader'!$A33,'Import OffPeak'!$A$3:FJ$100,FJ$1,FALSE))</f>
        <v>0</v>
      </c>
      <c r="FK26" s="14">
        <f>IF(ISNA(VLOOKUP('W. VaR &amp; Off-Peak Pos By Trader'!$A33,'Import OffPeak'!$A$3:FK$100,FK$1,FALSE)),0,VLOOKUP('W. VaR &amp; Off-Peak Pos By Trader'!$A33,'Import OffPeak'!$A$3:FK$100,FK$1,FALSE))</f>
        <v>0</v>
      </c>
      <c r="FL26" s="14">
        <f>IF(ISNA(VLOOKUP('W. VaR &amp; Off-Peak Pos By Trader'!$A33,'Import OffPeak'!$A$3:FL$100,FL$1,FALSE)),0,VLOOKUP('W. VaR &amp; Off-Peak Pos By Trader'!$A33,'Import OffPeak'!$A$3:FL$100,FL$1,FALSE))</f>
        <v>0</v>
      </c>
      <c r="FM26" s="14">
        <f>IF(ISNA(VLOOKUP('W. VaR &amp; Off-Peak Pos By Trader'!$A33,'Import OffPeak'!$A$3:FM$100,FM$1,FALSE)),0,VLOOKUP('W. VaR &amp; Off-Peak Pos By Trader'!$A33,'Import OffPeak'!$A$3:FM$100,FM$1,FALSE))</f>
        <v>0</v>
      </c>
      <c r="FN26" s="14">
        <f>IF(ISNA(VLOOKUP('W. VaR &amp; Off-Peak Pos By Trader'!$A33,'Import OffPeak'!$A$3:FN$100,FN$1,FALSE)),0,VLOOKUP('W. VaR &amp; Off-Peak Pos By Trader'!$A33,'Import OffPeak'!$A$3:FN$100,FN$1,FALSE))</f>
        <v>0</v>
      </c>
      <c r="FO26" s="14">
        <f>IF(ISNA(VLOOKUP('W. VaR &amp; Off-Peak Pos By Trader'!$A33,'Import OffPeak'!$A$3:FO$100,FO$1,FALSE)),0,VLOOKUP('W. VaR &amp; Off-Peak Pos By Trader'!$A33,'Import OffPeak'!$A$3:FO$100,FO$1,FALSE))</f>
        <v>0</v>
      </c>
      <c r="FP26" s="14">
        <f>IF(ISNA(VLOOKUP('W. VaR &amp; Off-Peak Pos By Trader'!$A33,'Import OffPeak'!$A$3:FP$100,FP$1,FALSE)),0,VLOOKUP('W. VaR &amp; Off-Peak Pos By Trader'!$A33,'Import OffPeak'!$A$3:FP$100,FP$1,FALSE))</f>
        <v>0</v>
      </c>
      <c r="FQ26" s="14">
        <f>IF(ISNA(VLOOKUP('W. VaR &amp; Off-Peak Pos By Trader'!$A33,'Import OffPeak'!$A$3:FQ$100,FQ$1,FALSE)),0,VLOOKUP('W. VaR &amp; Off-Peak Pos By Trader'!$A33,'Import OffPeak'!$A$3:FQ$100,FQ$1,FALSE))</f>
        <v>0</v>
      </c>
      <c r="FR26" s="14">
        <f>IF(ISNA(VLOOKUP('W. VaR &amp; Off-Peak Pos By Trader'!$A33,'Import OffPeak'!$A$3:FR$100,FR$1,FALSE)),0,VLOOKUP('W. VaR &amp; Off-Peak Pos By Trader'!$A33,'Import OffPeak'!$A$3:FR$100,FR$1,FALSE))</f>
        <v>0</v>
      </c>
      <c r="FS26" s="14">
        <f>IF(ISNA(VLOOKUP('W. VaR &amp; Off-Peak Pos By Trader'!$A33,'Import OffPeak'!$A$3:FS$100,FS$1,FALSE)),0,VLOOKUP('W. VaR &amp; Off-Peak Pos By Trader'!$A33,'Import OffPeak'!$A$3:FS$100,FS$1,FALSE))</f>
        <v>0</v>
      </c>
      <c r="FT26" s="14">
        <f>IF(ISNA(VLOOKUP('W. VaR &amp; Off-Peak Pos By Trader'!$A33,'Import OffPeak'!$A$3:FT$100,FT$1,FALSE)),0,VLOOKUP('W. VaR &amp; Off-Peak Pos By Trader'!$A33,'Import OffPeak'!$A$3:FT$100,FT$1,FALSE))</f>
        <v>0</v>
      </c>
      <c r="FU26" s="14">
        <f>IF(ISNA(VLOOKUP('W. VaR &amp; Off-Peak Pos By Trader'!$A33,'Import OffPeak'!$A$3:FU$100,FU$1,FALSE)),0,VLOOKUP('W. VaR &amp; Off-Peak Pos By Trader'!$A33,'Import OffPeak'!$A$3:FU$100,FU$1,FALSE))</f>
        <v>0</v>
      </c>
      <c r="FV26">
        <f>IF(ISNA(VLOOKUP('W. VaR &amp; Off-Peak Pos By Trader'!$A33,'Import OffPeak'!$A$3:FV$100,FV$1,FALSE)),0,VLOOKUP('W. VaR &amp; Off-Peak Pos By Trader'!$A33,'Import OffPeak'!$A$3:FV$100,FV$1,FALSE))</f>
        <v>0</v>
      </c>
      <c r="FW26">
        <f>IF(ISNA(VLOOKUP('W. VaR &amp; Off-Peak Pos By Trader'!$A33,'Import OffPeak'!$A$3:FW$100,FW$1,FALSE)),0,VLOOKUP('W. VaR &amp; Off-Peak Pos By Trader'!$A33,'Import OffPeak'!$A$3:FW$100,FW$1,FALSE))</f>
        <v>0</v>
      </c>
      <c r="FX26">
        <f>IF(ISNA(VLOOKUP('W. VaR &amp; Off-Peak Pos By Trader'!$A33,'Import OffPeak'!$A$3:FX$100,FX$1,FALSE)),0,VLOOKUP('W. VaR &amp; Off-Peak Pos By Trader'!$A33,'Import OffPeak'!$A$3:FX$100,FX$1,FALSE))</f>
        <v>0</v>
      </c>
      <c r="FY26">
        <f>IF(ISNA(VLOOKUP('W. VaR &amp; Off-Peak Pos By Trader'!$A33,'Import OffPeak'!$A$3:FY$100,FY$1,FALSE)),0,VLOOKUP('W. VaR &amp; Off-Peak Pos By Trader'!$A33,'Import OffPeak'!$A$3:FY$100,FY$1,FALSE))</f>
        <v>0</v>
      </c>
      <c r="FZ26">
        <f>IF(ISNA(VLOOKUP('W. VaR &amp; Off-Peak Pos By Trader'!$A33,'Import OffPeak'!$A$3:FZ$100,FZ$1,FALSE)),0,VLOOKUP('W. VaR &amp; Off-Peak Pos By Trader'!$A33,'Import OffPeak'!$A$3:FZ$100,FZ$1,FALSE))</f>
        <v>0</v>
      </c>
      <c r="GA26">
        <f>IF(ISNA(VLOOKUP('W. VaR &amp; Off-Peak Pos By Trader'!$A33,'Import OffPeak'!$A$3:GA$100,GA$1,FALSE)),0,VLOOKUP('W. VaR &amp; Off-Peak Pos By Trader'!$A33,'Import OffPeak'!$A$3:GA$100,GA$1,FALSE))</f>
        <v>0</v>
      </c>
      <c r="GB26">
        <f>IF(ISNA(VLOOKUP('W. VaR &amp; Off-Peak Pos By Trader'!$A33,'Import OffPeak'!$A$3:GB$100,GB$1,FALSE)),0,VLOOKUP('W. VaR &amp; Off-Peak Pos By Trader'!$A33,'Import OffPeak'!$A$3:GB$100,GB$1,FALSE))</f>
        <v>0</v>
      </c>
      <c r="GC26">
        <f>IF(ISNA(VLOOKUP('W. VaR &amp; Off-Peak Pos By Trader'!$A33,'Import OffPeak'!$A$3:GC$100,GC$1,FALSE)),0,VLOOKUP('W. VaR &amp; Off-Peak Pos By Trader'!$A33,'Import OffPeak'!$A$3:GC$100,GC$1,FALSE))</f>
        <v>0</v>
      </c>
      <c r="GD26">
        <f>IF(ISNA(VLOOKUP('W. VaR &amp; Off-Peak Pos By Trader'!$A33,'Import OffPeak'!$A$3:GD$100,GD$1,FALSE)),0,VLOOKUP('W. VaR &amp; Off-Peak Pos By Trader'!$A33,'Import OffPeak'!$A$3:GD$100,GD$1,FALSE))</f>
        <v>0</v>
      </c>
      <c r="GE26">
        <f>IF(ISNA(VLOOKUP('W. VaR &amp; Off-Peak Pos By Trader'!$A33,'Import OffPeak'!$A$3:GE$100,GE$1,FALSE)),0,VLOOKUP('W. VaR &amp; Off-Peak Pos By Trader'!$A33,'Import OffPeak'!$A$3:GE$100,GE$1,FALSE))</f>
        <v>0</v>
      </c>
      <c r="GF26">
        <f>IF(ISNA(VLOOKUP('W. VaR &amp; Off-Peak Pos By Trader'!$A33,'Import OffPeak'!$A$3:GF$100,GF$1,FALSE)),0,VLOOKUP('W. VaR &amp; Off-Peak Pos By Trader'!$A33,'Import OffPeak'!$A$3:GF$100,GF$1,FALSE))</f>
        <v>0</v>
      </c>
      <c r="GG26">
        <f>IF(ISNA(VLOOKUP('W. VaR &amp; Off-Peak Pos By Trader'!$A33,'Import OffPeak'!$A$3:GG$100,GG$1,FALSE)),0,VLOOKUP('W. VaR &amp; Off-Peak Pos By Trader'!$A33,'Import OffPeak'!$A$3:GG$100,GG$1,FALSE))</f>
        <v>0</v>
      </c>
      <c r="GH26">
        <f>IF(ISNA(VLOOKUP('W. VaR &amp; Off-Peak Pos By Trader'!$A33,'Import OffPeak'!$A$3:GH$100,GH$1,FALSE)),0,VLOOKUP('W. VaR &amp; Off-Peak Pos By Trader'!$A33,'Import OffPeak'!$A$3:GH$100,GH$1,FALSE))</f>
        <v>0</v>
      </c>
      <c r="GI26">
        <f>IF(ISNA(VLOOKUP('W. VaR &amp; Off-Peak Pos By Trader'!$A33,'Import OffPeak'!$A$3:GI$100,GI$1,FALSE)),0,VLOOKUP('W. VaR &amp; Off-Peak Pos By Trader'!$A33,'Import OffPeak'!$A$3:GI$100,GI$1,FALSE))</f>
        <v>0</v>
      </c>
      <c r="GJ26">
        <f>IF(ISNA(VLOOKUP('W. VaR &amp; Off-Peak Pos By Trader'!$A33,'Import OffPeak'!$A$3:GJ$100,GJ$1,FALSE)),0,VLOOKUP('W. VaR &amp; Off-Peak Pos By Trader'!$A33,'Import OffPeak'!$A$3:GJ$100,GJ$1,FALSE))</f>
        <v>0</v>
      </c>
      <c r="GK26">
        <f>IF(ISNA(VLOOKUP('W. VaR &amp; Off-Peak Pos By Trader'!$A33,'Import OffPeak'!$A$3:GK$100,GK$1,FALSE)),0,VLOOKUP('W. VaR &amp; Off-Peak Pos By Trader'!$A33,'Import OffPeak'!$A$3:GK$100,GK$1,FALSE))</f>
        <v>0</v>
      </c>
      <c r="GL26">
        <f>IF(ISNA(VLOOKUP('W. VaR &amp; Off-Peak Pos By Trader'!$A33,'Import OffPeak'!$A$3:GL$100,GL$1,FALSE)),0,VLOOKUP('W. VaR &amp; Off-Peak Pos By Trader'!$A33,'Import OffPeak'!$A$3:GL$100,GL$1,FALSE))</f>
        <v>0</v>
      </c>
      <c r="GM26">
        <f>IF(ISNA(VLOOKUP('W. VaR &amp; Off-Peak Pos By Trader'!$A33,'Import OffPeak'!$A$3:GM$100,GM$1,FALSE)),0,VLOOKUP('W. VaR &amp; Off-Peak Pos By Trader'!$A33,'Import OffPeak'!$A$3:GM$100,GM$1,FALSE))</f>
        <v>0</v>
      </c>
      <c r="GN26">
        <f>IF(ISNA(VLOOKUP('W. VaR &amp; Off-Peak Pos By Trader'!$A33,'Import OffPeak'!$A$3:GN$100,GN$1,FALSE)),0,VLOOKUP('W. VaR &amp; Off-Peak Pos By Trader'!$A33,'Import OffPeak'!$A$3:GN$100,GN$1,FALSE))</f>
        <v>0</v>
      </c>
      <c r="GO26">
        <f>IF(ISNA(VLOOKUP('W. VaR &amp; Off-Peak Pos By Trader'!$A33,'Import OffPeak'!$A$3:GO$100,GO$1,FALSE)),0,VLOOKUP('W. VaR &amp; Off-Peak Pos By Trader'!$A33,'Import OffPeak'!$A$3:GO$100,GO$1,FALSE))</f>
        <v>0</v>
      </c>
      <c r="GP26">
        <f>IF(ISNA(VLOOKUP('W. VaR &amp; Off-Peak Pos By Trader'!$A33,'Import OffPeak'!$A$3:GP$100,GP$1,FALSE)),0,VLOOKUP('W. VaR &amp; Off-Peak Pos By Trader'!$A33,'Import OffPeak'!$A$3:GP$100,GP$1,FALSE))</f>
        <v>0</v>
      </c>
      <c r="GQ26">
        <f>IF(ISNA(VLOOKUP('W. VaR &amp; Off-Peak Pos By Trader'!$A33,'Import OffPeak'!$A$3:GQ$100,GQ$1,FALSE)),0,VLOOKUP('W. VaR &amp; Off-Peak Pos By Trader'!$A33,'Import OffPeak'!$A$3:GQ$100,GQ$1,FALSE))</f>
        <v>0</v>
      </c>
      <c r="GR26">
        <f>IF(ISNA(VLOOKUP('W. VaR &amp; Off-Peak Pos By Trader'!$A33,'Import OffPeak'!$A$3:GR$100,GR$1,FALSE)),0,VLOOKUP('W. VaR &amp; Off-Peak Pos By Trader'!$A33,'Import OffPeak'!$A$3:GR$100,GR$1,FALSE))</f>
        <v>0</v>
      </c>
      <c r="GS26">
        <f>IF(ISNA(VLOOKUP('W. VaR &amp; Off-Peak Pos By Trader'!$A33,'Import OffPeak'!$A$3:GS$100,GS$1,FALSE)),0,VLOOKUP('W. VaR &amp; Off-Peak Pos By Trader'!$A33,'Import OffPeak'!$A$3:GS$100,GS$1,FALSE))</f>
        <v>0</v>
      </c>
      <c r="GT26">
        <f>IF(ISNA(VLOOKUP('W. VaR &amp; Off-Peak Pos By Trader'!$A33,'Import OffPeak'!$A$3:GT$100,GT$1,FALSE)),0,VLOOKUP('W. VaR &amp; Off-Peak Pos By Trader'!$A33,'Import OffPeak'!$A$3:GT$100,GT$1,FALSE))</f>
        <v>0</v>
      </c>
      <c r="GU26">
        <f>IF(ISNA(VLOOKUP('W. VaR &amp; Off-Peak Pos By Trader'!$A33,'Import OffPeak'!$A$3:GU$100,GU$1,FALSE)),0,VLOOKUP('W. VaR &amp; Off-Peak Pos By Trader'!$A33,'Import OffPeak'!$A$3:GU$100,GU$1,FALSE))</f>
        <v>0</v>
      </c>
      <c r="GV26">
        <f>IF(ISNA(VLOOKUP('W. VaR &amp; Off-Peak Pos By Trader'!$A33,'Import OffPeak'!$A$3:GV$100,GV$1,FALSE)),0,VLOOKUP('W. VaR &amp; Off-Peak Pos By Trader'!$A33,'Import OffPeak'!$A$3:GV$100,GV$1,FALSE))</f>
        <v>0</v>
      </c>
      <c r="GW26">
        <f>IF(ISNA(VLOOKUP('W. VaR &amp; Off-Peak Pos By Trader'!$A33,'Import OffPeak'!$A$3:GW$100,GW$1,FALSE)),0,VLOOKUP('W. VaR &amp; Off-Peak Pos By Trader'!$A33,'Import OffPeak'!$A$3:GW$100,GW$1,FALSE))</f>
        <v>0</v>
      </c>
      <c r="GX26">
        <f>IF(ISNA(VLOOKUP('W. VaR &amp; Off-Peak Pos By Trader'!$A33,'Import OffPeak'!$A$3:GX$100,GX$1,FALSE)),0,VLOOKUP('W. VaR &amp; Off-Peak Pos By Trader'!$A33,'Import OffPeak'!$A$3:GX$100,GX$1,FALSE))</f>
        <v>0</v>
      </c>
      <c r="GY26">
        <f>IF(ISNA(VLOOKUP('W. VaR &amp; Off-Peak Pos By Trader'!$A33,'Import OffPeak'!$A$3:GY$100,GY$1,FALSE)),0,VLOOKUP('W. VaR &amp; Off-Peak Pos By Trader'!$A33,'Import OffPeak'!$A$3:GY$100,GY$1,FALSE))</f>
        <v>0</v>
      </c>
      <c r="GZ26">
        <f>IF(ISNA(VLOOKUP('W. VaR &amp; Off-Peak Pos By Trader'!$A33,'Import OffPeak'!$A$3:GZ$100,GZ$1,FALSE)),0,VLOOKUP('W. VaR &amp; Off-Peak Pos By Trader'!$A33,'Import OffPeak'!$A$3:GZ$100,GZ$1,FALSE))</f>
        <v>0</v>
      </c>
      <c r="HA26">
        <f>IF(ISNA(VLOOKUP('W. VaR &amp; Off-Peak Pos By Trader'!$A33,'Import OffPeak'!$A$3:HA$100,HA$1,FALSE)),0,VLOOKUP('W. VaR &amp; Off-Peak Pos By Trader'!$A33,'Import OffPeak'!$A$3:HA$100,HA$1,FALSE))</f>
        <v>0</v>
      </c>
      <c r="HB26">
        <f>IF(ISNA(VLOOKUP('W. VaR &amp; Off-Peak Pos By Trader'!$A33,'Import OffPeak'!$A$3:HB$100,HB$1,FALSE)),0,VLOOKUP('W. VaR &amp; Off-Peak Pos By Trader'!$A33,'Import OffPeak'!$A$3:HB$100,HB$1,FALSE))</f>
        <v>0</v>
      </c>
      <c r="HC26">
        <f>IF(ISNA(VLOOKUP('W. VaR &amp; Off-Peak Pos By Trader'!$A33,'Import OffPeak'!$A$3:HC$100,HC$1,FALSE)),0,VLOOKUP('W. VaR &amp; Off-Peak Pos By Trader'!$A33,'Import OffPeak'!$A$3:HC$100,HC$1,FALSE))</f>
        <v>0</v>
      </c>
      <c r="HD26">
        <f>IF(ISNA(VLOOKUP('W. VaR &amp; Off-Peak Pos By Trader'!$A33,'Import OffPeak'!$A$3:HD$100,HD$1,FALSE)),0,VLOOKUP('W. VaR &amp; Off-Peak Pos By Trader'!$A33,'Import OffPeak'!$A$3:HD$100,HD$1,FALSE))</f>
        <v>0</v>
      </c>
      <c r="HE26">
        <f>IF(ISNA(VLOOKUP('W. VaR &amp; Off-Peak Pos By Trader'!$A33,'Import OffPeak'!$A$3:HE$100,HE$1,FALSE)),0,VLOOKUP('W. VaR &amp; Off-Peak Pos By Trader'!$A33,'Import OffPeak'!$A$3:HE$100,HE$1,FALSE))</f>
        <v>0</v>
      </c>
      <c r="HF26">
        <f>IF(ISNA(VLOOKUP('W. VaR &amp; Off-Peak Pos By Trader'!$A33,'Import OffPeak'!$A$3:HF$100,HF$1,FALSE)),0,VLOOKUP('W. VaR &amp; Off-Peak Pos By Trader'!$A33,'Import OffPeak'!$A$3:HF$100,HF$1,FALSE))</f>
        <v>0</v>
      </c>
      <c r="HG26">
        <f>IF(ISNA(VLOOKUP('W. VaR &amp; Off-Peak Pos By Trader'!$A33,'Import OffPeak'!$A$3:HG$100,HG$1,FALSE)),0,VLOOKUP('W. VaR &amp; Off-Peak Pos By Trader'!$A33,'Import OffPeak'!$A$3:HG$100,HG$1,FALSE))</f>
        <v>0</v>
      </c>
      <c r="HH26">
        <f>IF(ISNA(VLOOKUP('W. VaR &amp; Off-Peak Pos By Trader'!$A33,'Import OffPeak'!$A$3:HH$100,HH$1,FALSE)),0,VLOOKUP('W. VaR &amp; Off-Peak Pos By Trader'!$A33,'Import OffPeak'!$A$3:HH$100,HH$1,FALSE))</f>
        <v>0</v>
      </c>
      <c r="HI26">
        <f>IF(ISNA(VLOOKUP('W. VaR &amp; Off-Peak Pos By Trader'!$A33,'Import OffPeak'!$A$3:HI$100,HI$1,FALSE)),0,VLOOKUP('W. VaR &amp; Off-Peak Pos By Trader'!$A33,'Import OffPeak'!$A$3:HI$100,HI$1,FALSE))</f>
        <v>0</v>
      </c>
      <c r="HJ26">
        <f>IF(ISNA(VLOOKUP('W. VaR &amp; Off-Peak Pos By Trader'!$A33,'Import OffPeak'!$A$3:HJ$100,HJ$1,FALSE)),0,VLOOKUP('W. VaR &amp; Off-Peak Pos By Trader'!$A33,'Import OffPeak'!$A$3:HJ$100,HJ$1,FALSE))</f>
        <v>0</v>
      </c>
      <c r="HK26">
        <f>IF(ISNA(VLOOKUP('W. VaR &amp; Off-Peak Pos By Trader'!$A33,'Import OffPeak'!$A$3:HK$100,HK$1,FALSE)),0,VLOOKUP('W. VaR &amp; Off-Peak Pos By Trader'!$A33,'Import OffPeak'!$A$3:HK$100,HK$1,FALSE))</f>
        <v>0</v>
      </c>
      <c r="HL26">
        <f>IF(ISNA(VLOOKUP('W. VaR &amp; Off-Peak Pos By Trader'!$A33,'Import OffPeak'!$A$3:HL$100,HL$1,FALSE)),0,VLOOKUP('W. VaR &amp; Off-Peak Pos By Trader'!$A33,'Import OffPeak'!$A$3:HL$100,HL$1,FALSE))</f>
        <v>0</v>
      </c>
      <c r="HM26">
        <f>IF(ISNA(VLOOKUP('W. VaR &amp; Off-Peak Pos By Trader'!$A33,'Import OffPeak'!$A$3:HM$100,HM$1,FALSE)),0,VLOOKUP('W. VaR &amp; Off-Peak Pos By Trader'!$A33,'Import OffPeak'!$A$3:HM$100,HM$1,FALSE))</f>
        <v>0</v>
      </c>
      <c r="HN26">
        <f>IF(ISNA(VLOOKUP('W. VaR &amp; Off-Peak Pos By Trader'!$A33,'Import OffPeak'!$A$3:HN$100,HN$1,FALSE)),0,VLOOKUP('W. VaR &amp; Off-Peak Pos By Trader'!$A33,'Import OffPeak'!$A$3:HN$100,HN$1,FALSE))</f>
        <v>0</v>
      </c>
      <c r="HO26">
        <f>IF(ISNA(VLOOKUP('W. VaR &amp; Off-Peak Pos By Trader'!$A33,'Import OffPeak'!$A$3:HO$100,HO$1,FALSE)),0,VLOOKUP('W. VaR &amp; Off-Peak Pos By Trader'!$A33,'Import OffPeak'!$A$3:HO$100,HO$1,FALSE))</f>
        <v>0</v>
      </c>
      <c r="HP26">
        <f>IF(ISNA(VLOOKUP('W. VaR &amp; Off-Peak Pos By Trader'!$A33,'Import OffPeak'!$A$3:HP$100,HP$1,FALSE)),0,VLOOKUP('W. VaR &amp; Off-Peak Pos By Trader'!$A33,'Import OffPeak'!$A$3:HP$100,HP$1,FALSE))</f>
        <v>0</v>
      </c>
      <c r="HQ26">
        <f>IF(ISNA(VLOOKUP('W. VaR &amp; Off-Peak Pos By Trader'!$A33,'Import OffPeak'!$A$3:HQ$100,HQ$1,FALSE)),0,VLOOKUP('W. VaR &amp; Off-Peak Pos By Trader'!$A33,'Import OffPeak'!$A$3:HQ$100,HQ$1,FALSE))</f>
        <v>0</v>
      </c>
      <c r="HR26">
        <f>IF(ISNA(VLOOKUP('W. VaR &amp; Off-Peak Pos By Trader'!$A33,'Import OffPeak'!$A$3:HR$100,HR$1,FALSE)),0,VLOOKUP('W. VaR &amp; Off-Peak Pos By Trader'!$A33,'Import OffPeak'!$A$3:HR$100,HR$1,FALSE))</f>
        <v>0</v>
      </c>
      <c r="HS26">
        <f>IF(ISNA(VLOOKUP('W. VaR &amp; Off-Peak Pos By Trader'!$A33,'Import OffPeak'!$A$3:HS$100,HS$1,FALSE)),0,VLOOKUP('W. VaR &amp; Off-Peak Pos By Trader'!$A33,'Import OffPeak'!$A$3:HS$100,HS$1,FALSE))</f>
        <v>0</v>
      </c>
      <c r="HT26">
        <f>IF(ISNA(VLOOKUP('W. VaR &amp; Off-Peak Pos By Trader'!$A33,'Import OffPeak'!$A$3:HT$100,HT$1,FALSE)),0,VLOOKUP('W. VaR &amp; Off-Peak Pos By Trader'!$A33,'Import OffPeak'!$A$3:HT$100,HT$1,FALSE))</f>
        <v>0</v>
      </c>
      <c r="HU26">
        <f>IF(ISNA(VLOOKUP('W. VaR &amp; Off-Peak Pos By Trader'!$A33,'Import OffPeak'!$A$3:HU$100,HU$1,FALSE)),0,VLOOKUP('W. VaR &amp; Off-Peak Pos By Trader'!$A33,'Import OffPeak'!$A$3:HU$100,HU$1,FALSE))</f>
        <v>0</v>
      </c>
      <c r="HV26">
        <f>IF(ISNA(VLOOKUP('W. VaR &amp; Off-Peak Pos By Trader'!$A33,'Import OffPeak'!$A$3:HV$100,HV$1,FALSE)),0,VLOOKUP('W. VaR &amp; Off-Peak Pos By Trader'!$A33,'Import OffPeak'!$A$3:HV$100,HV$1,FALSE))</f>
        <v>0</v>
      </c>
      <c r="HW26">
        <f>IF(ISNA(VLOOKUP('W. VaR &amp; Off-Peak Pos By Trader'!$A33,'Import OffPeak'!$A$3:HW$100,HW$1,FALSE)),0,VLOOKUP('W. VaR &amp; Off-Peak Pos By Trader'!$A33,'Import OffPeak'!$A$3:HW$100,HW$1,FALSE))</f>
        <v>0</v>
      </c>
      <c r="HX26">
        <f>IF(ISNA(VLOOKUP('W. VaR &amp; Off-Peak Pos By Trader'!$A33,'Import OffPeak'!$A$3:HX$100,HX$1,FALSE)),0,VLOOKUP('W. VaR &amp; Off-Peak Pos By Trader'!$A33,'Import OffPeak'!$A$3:HX$100,HX$1,FALSE))</f>
        <v>0</v>
      </c>
      <c r="HY26">
        <f>IF(ISNA(VLOOKUP('W. VaR &amp; Off-Peak Pos By Trader'!$A33,'Import OffPeak'!$A$3:HY$100,HY$1,FALSE)),0,VLOOKUP('W. VaR &amp; Off-Peak Pos By Trader'!$A33,'Import OffPeak'!$A$3:HY$100,HY$1,FALSE))</f>
        <v>0</v>
      </c>
      <c r="HZ26">
        <f>IF(ISNA(VLOOKUP('W. VaR &amp; Off-Peak Pos By Trader'!$A33,'Import OffPeak'!$A$3:HZ$100,HZ$1,FALSE)),0,VLOOKUP('W. VaR &amp; Off-Peak Pos By Trader'!$A33,'Import OffPeak'!$A$3:HZ$100,HZ$1,FALSE))</f>
        <v>0</v>
      </c>
      <c r="IA26">
        <f>IF(ISNA(VLOOKUP('W. VaR &amp; Off-Peak Pos By Trader'!$A33,'Import OffPeak'!$A$3:IA$100,IA$1,FALSE)),0,VLOOKUP('W. VaR &amp; Off-Peak Pos By Trader'!$A33,'Import OffPeak'!$A$3:IA$100,IA$1,FALSE))</f>
        <v>0</v>
      </c>
      <c r="IB26">
        <f>IF(ISNA(VLOOKUP('W. VaR &amp; Off-Peak Pos By Trader'!$A33,'Import OffPeak'!$A$3:IB$100,IB$1,FALSE)),0,VLOOKUP('W. VaR &amp; Off-Peak Pos By Trader'!$A33,'Import OffPeak'!$A$3:IB$100,IB$1,FALSE))</f>
        <v>0</v>
      </c>
      <c r="IC26">
        <f>IF(ISNA(VLOOKUP('W. VaR &amp; Off-Peak Pos By Trader'!$A33,'Import OffPeak'!$A$3:IC$100,IC$1,FALSE)),0,VLOOKUP('W. VaR &amp; Off-Peak Pos By Trader'!$A33,'Import OffPeak'!$A$3:IC$100,IC$1,FALSE))</f>
        <v>0</v>
      </c>
    </row>
    <row r="27" spans="1:237">
      <c r="A27" s="20" t="s">
        <v>12</v>
      </c>
      <c r="B27" s="14">
        <f>IF(ISNA(VLOOKUP('W. VaR &amp; Off-Peak Pos By Trader'!$A34,'Import OffPeak'!$A$3:B$100,B$1,FALSE)),0,VLOOKUP('W. VaR &amp; Off-Peak Pos By Trader'!$A34,'Import OffPeak'!$A$3:B$100,B$1,FALSE))</f>
        <v>0</v>
      </c>
      <c r="C27" s="14">
        <f>IF(ISNA(VLOOKUP('W. VaR &amp; Off-Peak Pos By Trader'!$A34,'Import OffPeak'!$A$3:C$100,C$1,FALSE)),0,VLOOKUP('W. VaR &amp; Off-Peak Pos By Trader'!$A34,'Import OffPeak'!$A$3:C$100,C$1,FALSE))</f>
        <v>0</v>
      </c>
      <c r="D27" s="14">
        <f>IF(ISNA(VLOOKUP('W. VaR &amp; Off-Peak Pos By Trader'!$A34,'Import OffPeak'!$A$3:D$100,D$1,FALSE)),0,VLOOKUP('W. VaR &amp; Off-Peak Pos By Trader'!$A34,'Import OffPeak'!$A$3:D$100,D$1,FALSE))</f>
        <v>0</v>
      </c>
      <c r="E27" s="14">
        <f>IF(ISNA(VLOOKUP('W. VaR &amp; Off-Peak Pos By Trader'!$A34,'Import OffPeak'!$A$3:E$100,E$1,FALSE)),0,VLOOKUP('W. VaR &amp; Off-Peak Pos By Trader'!$A34,'Import OffPeak'!$A$3:E$100,E$1,FALSE))</f>
        <v>0</v>
      </c>
      <c r="F27" s="14">
        <f>IF(ISNA(VLOOKUP('W. VaR &amp; Off-Peak Pos By Trader'!$A34,'Import OffPeak'!$A$3:F$100,F$1,FALSE)),0,VLOOKUP('W. VaR &amp; Off-Peak Pos By Trader'!$A34,'Import OffPeak'!$A$3:F$100,F$1,FALSE))</f>
        <v>0</v>
      </c>
      <c r="G27" s="14">
        <f>IF(ISNA(VLOOKUP('W. VaR &amp; Off-Peak Pos By Trader'!$A34,'Import OffPeak'!$A$3:G$100,G$1,FALSE)),0,VLOOKUP('W. VaR &amp; Off-Peak Pos By Trader'!$A34,'Import OffPeak'!$A$3:G$100,G$1,FALSE))</f>
        <v>0</v>
      </c>
      <c r="H27" s="14">
        <f>IF(ISNA(VLOOKUP('W. VaR &amp; Off-Peak Pos By Trader'!$A34,'Import OffPeak'!$A$3:H$100,H$1,FALSE)),0,VLOOKUP('W. VaR &amp; Off-Peak Pos By Trader'!$A34,'Import OffPeak'!$A$3:H$100,H$1,FALSE))</f>
        <v>-903.22485030250209</v>
      </c>
      <c r="I27" s="14">
        <f>IF(ISNA(VLOOKUP('W. VaR &amp; Off-Peak Pos By Trader'!$A34,'Import OffPeak'!$A$3:I$100,I$1,FALSE)),0,VLOOKUP('W. VaR &amp; Off-Peak Pos By Trader'!$A34,'Import OffPeak'!$A$3:I$100,I$1,FALSE))</f>
        <v>40453.228173133146</v>
      </c>
      <c r="J27" s="14">
        <f>IF(ISNA(VLOOKUP('W. VaR &amp; Off-Peak Pos By Trader'!$A34,'Import OffPeak'!$A$3:J$100,J$1,FALSE)),0,VLOOKUP('W. VaR &amp; Off-Peak Pos By Trader'!$A34,'Import OffPeak'!$A$3:J$100,J$1,FALSE))</f>
        <v>-38326.614156043317</v>
      </c>
      <c r="K27" s="14">
        <f>IF(ISNA(VLOOKUP('W. VaR &amp; Off-Peak Pos By Trader'!$A34,'Import OffPeak'!$A$3:K$100,K$1,FALSE)),0,VLOOKUP('W. VaR &amp; Off-Peak Pos By Trader'!$A34,'Import OffPeak'!$A$3:K$100,K$1,FALSE))</f>
        <v>-42869.716712715439</v>
      </c>
      <c r="L27" s="14">
        <f>IF(ISNA(VLOOKUP('W. VaR &amp; Off-Peak Pos By Trader'!$A34,'Import OffPeak'!$A$3:L$100,L$1,FALSE)),0,VLOOKUP('W. VaR &amp; Off-Peak Pos By Trader'!$A34,'Import OffPeak'!$A$3:L$100,L$1,FALSE))</f>
        <v>-49754.052775535762</v>
      </c>
      <c r="M27" s="14">
        <f>IF(ISNA(VLOOKUP('W. VaR &amp; Off-Peak Pos By Trader'!$A34,'Import OffPeak'!$A$3:M$100,M$1,FALSE)),0,VLOOKUP('W. VaR &amp; Off-Peak Pos By Trader'!$A34,'Import OffPeak'!$A$3:M$100,M$1,FALSE))</f>
        <v>-94006.276504489608</v>
      </c>
      <c r="N27" s="14">
        <f>IF(ISNA(VLOOKUP('W. VaR &amp; Off-Peak Pos By Trader'!$A34,'Import OffPeak'!$A$3:N$100,N$1,FALSE)),0,VLOOKUP('W. VaR &amp; Off-Peak Pos By Trader'!$A34,'Import OffPeak'!$A$3:N$100,N$1,FALSE))</f>
        <v>-62792.915182769982</v>
      </c>
      <c r="O27" s="14">
        <f>IF(ISNA(VLOOKUP('W. VaR &amp; Off-Peak Pos By Trader'!$A34,'Import OffPeak'!$A$3:O$100,O$1,FALSE)),0,VLOOKUP('W. VaR &amp; Off-Peak Pos By Trader'!$A34,'Import OffPeak'!$A$3:O$100,O$1,FALSE))</f>
        <v>-54847.937003850449</v>
      </c>
      <c r="P27" s="14">
        <f>IF(ISNA(VLOOKUP('W. VaR &amp; Off-Peak Pos By Trader'!$A34,'Import OffPeak'!$A$3:P$100,P$1,FALSE)),0,VLOOKUP('W. VaR &amp; Off-Peak Pos By Trader'!$A34,'Import OffPeak'!$A$3:P$100,P$1,FALSE))</f>
        <v>-76399.451972278286</v>
      </c>
      <c r="Q27" s="14">
        <f>IF(ISNA(VLOOKUP('W. VaR &amp; Off-Peak Pos By Trader'!$A34,'Import OffPeak'!$A$3:Q$100,Q$1,FALSE)),0,VLOOKUP('W. VaR &amp; Off-Peak Pos By Trader'!$A34,'Import OffPeak'!$A$3:Q$100,Q$1,FALSE))</f>
        <v>-52406.807986234897</v>
      </c>
      <c r="R27" s="14">
        <f>IF(ISNA(VLOOKUP('W. VaR &amp; Off-Peak Pos By Trader'!$A34,'Import OffPeak'!$A$3:R$100,R$1,FALSE)),0,VLOOKUP('W. VaR &amp; Off-Peak Pos By Trader'!$A34,'Import OffPeak'!$A$3:R$100,R$1,FALSE))</f>
        <v>-55388.455738581339</v>
      </c>
      <c r="S27" s="14">
        <f>IF(ISNA(VLOOKUP('W. VaR &amp; Off-Peak Pos By Trader'!$A34,'Import OffPeak'!$A$3:S$100,S$1,FALSE)),0,VLOOKUP('W. VaR &amp; Off-Peak Pos By Trader'!$A34,'Import OffPeak'!$A$3:S$100,S$1,FALSE))</f>
        <v>-66844.209137442551</v>
      </c>
      <c r="T27" s="14">
        <f>IF(ISNA(VLOOKUP('W. VaR &amp; Off-Peak Pos By Trader'!$A34,'Import OffPeak'!$A$3:T$100,T$1,FALSE)),0,VLOOKUP('W. VaR &amp; Off-Peak Pos By Trader'!$A34,'Import OffPeak'!$A$3:T$100,T$1,FALSE))</f>
        <v>-53746.402216653732</v>
      </c>
      <c r="U27" s="14">
        <f>IF(ISNA(VLOOKUP('W. VaR &amp; Off-Peak Pos By Trader'!$A34,'Import OffPeak'!$A$3:U$100,U$1,FALSE)),0,VLOOKUP('W. VaR &amp; Off-Peak Pos By Trader'!$A34,'Import OffPeak'!$A$3:U$100,U$1,FALSE))</f>
        <v>-53465.249185011271</v>
      </c>
      <c r="V27" s="14">
        <f>IF(ISNA(VLOOKUP('W. VaR &amp; Off-Peak Pos By Trader'!$A34,'Import OffPeak'!$A$3:V$100,V$1,FALSE)),0,VLOOKUP('W. VaR &amp; Off-Peak Pos By Trader'!$A34,'Import OffPeak'!$A$3:V$100,V$1,FALSE))</f>
        <v>-58525.524590896304</v>
      </c>
      <c r="W27" s="14">
        <f>IF(ISNA(VLOOKUP('W. VaR &amp; Off-Peak Pos By Trader'!$A34,'Import OffPeak'!$A$3:W$100,W$1,FALSE)),0,VLOOKUP('W. VaR &amp; Off-Peak Pos By Trader'!$A34,'Import OffPeak'!$A$3:W$100,W$1,FALSE))</f>
        <v>-51355.20382830633</v>
      </c>
      <c r="X27" s="14">
        <f>IF(ISNA(VLOOKUP('W. VaR &amp; Off-Peak Pos By Trader'!$A34,'Import OffPeak'!$A$3:X$100,X$1,FALSE)),0,VLOOKUP('W. VaR &amp; Off-Peak Pos By Trader'!$A34,'Import OffPeak'!$A$3:X$100,X$1,FALSE))</f>
        <v>-56273.643312495056</v>
      </c>
      <c r="Y27" s="14">
        <f>IF(ISNA(VLOOKUP('W. VaR &amp; Off-Peak Pos By Trader'!$A34,'Import OffPeak'!$A$3:Y$100,Y$1,FALSE)),0,VLOOKUP('W. VaR &amp; Off-Peak Pos By Trader'!$A34,'Import OffPeak'!$A$3:Y$100,Y$1,FALSE))</f>
        <v>-3491.4268415091628</v>
      </c>
      <c r="Z27" s="14">
        <f>IF(ISNA(VLOOKUP('W. VaR &amp; Off-Peak Pos By Trader'!$A34,'Import OffPeak'!$A$3:Z$100,Z$1,FALSE)),0,VLOOKUP('W. VaR &amp; Off-Peak Pos By Trader'!$A34,'Import OffPeak'!$A$3:Z$100,Z$1,FALSE))</f>
        <v>26758.198554309547</v>
      </c>
      <c r="AA27" s="14">
        <f>IF(ISNA(VLOOKUP('W. VaR &amp; Off-Peak Pos By Trader'!$A34,'Import OffPeak'!$A$3:AA$100,AA$1,FALSE)),0,VLOOKUP('W. VaR &amp; Off-Peak Pos By Trader'!$A34,'Import OffPeak'!$A$3:AA$100,AA$1,FALSE))</f>
        <v>24453.224788081505</v>
      </c>
      <c r="AB27" s="14">
        <f>IF(ISNA(VLOOKUP('W. VaR &amp; Off-Peak Pos By Trader'!$A34,'Import OffPeak'!$A$3:AB$100,AB$1,FALSE)),0,VLOOKUP('W. VaR &amp; Off-Peak Pos By Trader'!$A34,'Import OffPeak'!$A$3:AB$100,AB$1,FALSE))</f>
        <v>-62077.171703760854</v>
      </c>
      <c r="AC27" s="14">
        <f>IF(ISNA(VLOOKUP('W. VaR &amp; Off-Peak Pos By Trader'!$A34,'Import OffPeak'!$A$3:AC$100,AC$1,FALSE)),0,VLOOKUP('W. VaR &amp; Off-Peak Pos By Trader'!$A34,'Import OffPeak'!$A$3:AC$100,AC$1,FALSE))</f>
        <v>-61503.766416687977</v>
      </c>
      <c r="AD27" s="14">
        <f>IF(ISNA(VLOOKUP('W. VaR &amp; Off-Peak Pos By Trader'!$A34,'Import OffPeak'!$A$3:AD$100,AD$1,FALSE)),0,VLOOKUP('W. VaR &amp; Off-Peak Pos By Trader'!$A34,'Import OffPeak'!$A$3:AD$100,AD$1,FALSE))</f>
        <v>-48343.06971348419</v>
      </c>
      <c r="AE27" s="14">
        <f>IF(ISNA(VLOOKUP('W. VaR &amp; Off-Peak Pos By Trader'!$A34,'Import OffPeak'!$A$3:AE$100,AE$1,FALSE)),0,VLOOKUP('W. VaR &amp; Off-Peak Pos By Trader'!$A34,'Import OffPeak'!$A$3:AE$100,AE$1,FALSE))</f>
        <v>-39340.351163088315</v>
      </c>
      <c r="AF27" s="14">
        <f>IF(ISNA(VLOOKUP('W. VaR &amp; Off-Peak Pos By Trader'!$A34,'Import OffPeak'!$A$3:AF$100,AF$1,FALSE)),0,VLOOKUP('W. VaR &amp; Off-Peak Pos By Trader'!$A34,'Import OffPeak'!$A$3:AF$100,AF$1,FALSE))</f>
        <v>-38214.57521354832</v>
      </c>
      <c r="AG27" s="14">
        <f>IF(ISNA(VLOOKUP('W. VaR &amp; Off-Peak Pos By Trader'!$A34,'Import OffPeak'!$A$3:AG$100,AG$1,FALSE)),0,VLOOKUP('W. VaR &amp; Off-Peak Pos By Trader'!$A34,'Import OffPeak'!$A$3:AG$100,AG$1,FALSE))</f>
        <v>-33309.367628756176</v>
      </c>
      <c r="AH27" s="14">
        <f>IF(ISNA(VLOOKUP('W. VaR &amp; Off-Peak Pos By Trader'!$A34,'Import OffPeak'!$A$3:AH$100,AH$1,FALSE)),0,VLOOKUP('W. VaR &amp; Off-Peak Pos By Trader'!$A34,'Import OffPeak'!$A$3:AH$100,AH$1,FALSE))</f>
        <v>-29329.948865544335</v>
      </c>
      <c r="AI27" s="14">
        <f>IF(ISNA(VLOOKUP('W. VaR &amp; Off-Peak Pos By Trader'!$A34,'Import OffPeak'!$A$3:AI$100,AI$1,FALSE)),0,VLOOKUP('W. VaR &amp; Off-Peak Pos By Trader'!$A34,'Import OffPeak'!$A$3:AI$100,AI$1,FALSE))</f>
        <v>-26640.775557581568</v>
      </c>
      <c r="AJ27" s="14">
        <f>IF(ISNA(VLOOKUP('W. VaR &amp; Off-Peak Pos By Trader'!$A34,'Import OffPeak'!$A$3:AJ$100,AJ$1,FALSE)),0,VLOOKUP('W. VaR &amp; Off-Peak Pos By Trader'!$A34,'Import OffPeak'!$A$3:AJ$100,AJ$1,FALSE))</f>
        <v>-29036.38897058061</v>
      </c>
      <c r="AK27" s="14">
        <f>IF(ISNA(VLOOKUP('W. VaR &amp; Off-Peak Pos By Trader'!$A34,'Import OffPeak'!$A$3:AK$100,AK$1,FALSE)),0,VLOOKUP('W. VaR &amp; Off-Peak Pos By Trader'!$A34,'Import OffPeak'!$A$3:AK$100,AK$1,FALSE))</f>
        <v>27070.190245109345</v>
      </c>
      <c r="AL27" s="14">
        <f>IF(ISNA(VLOOKUP('W. VaR &amp; Off-Peak Pos By Trader'!$A34,'Import OffPeak'!$A$3:AL$100,AL$1,FALSE)),0,VLOOKUP('W. VaR &amp; Off-Peak Pos By Trader'!$A34,'Import OffPeak'!$A$3:AL$100,AL$1,FALSE))</f>
        <v>63237.213050145241</v>
      </c>
      <c r="AM27" s="14">
        <f>IF(ISNA(VLOOKUP('W. VaR &amp; Off-Peak Pos By Trader'!$A34,'Import OffPeak'!$A$3:AM$100,AM$1,FALSE)),0,VLOOKUP('W. VaR &amp; Off-Peak Pos By Trader'!$A34,'Import OffPeak'!$A$3:AM$100,AM$1,FALSE))</f>
        <v>54037.337100818899</v>
      </c>
      <c r="AN27" s="14">
        <f>IF(ISNA(VLOOKUP('W. VaR &amp; Off-Peak Pos By Trader'!$A34,'Import OffPeak'!$A$3:AN$100,AN$1,FALSE)),0,VLOOKUP('W. VaR &amp; Off-Peak Pos By Trader'!$A34,'Import OffPeak'!$A$3:AN$100,AN$1,FALSE))</f>
        <v>-18635.771560252368</v>
      </c>
      <c r="AO27" s="14">
        <f>IF(ISNA(VLOOKUP('W. VaR &amp; Off-Peak Pos By Trader'!$A34,'Import OffPeak'!$A$3:AO$100,AO$1,FALSE)),0,VLOOKUP('W. VaR &amp; Off-Peak Pos By Trader'!$A34,'Import OffPeak'!$A$3:AO$100,AO$1,FALSE))</f>
        <v>-17504.384209775977</v>
      </c>
      <c r="AP27" s="14">
        <f>IF(ISNA(VLOOKUP('W. VaR &amp; Off-Peak Pos By Trader'!$A34,'Import OffPeak'!$A$3:AP$100,AP$1,FALSE)),0,VLOOKUP('W. VaR &amp; Off-Peak Pos By Trader'!$A34,'Import OffPeak'!$A$3:AP$100,AP$1,FALSE))</f>
        <v>-14372.461619698663</v>
      </c>
      <c r="AQ27" s="14">
        <f>IF(ISNA(VLOOKUP('W. VaR &amp; Off-Peak Pos By Trader'!$A34,'Import OffPeak'!$A$3:AQ$100,AQ$1,FALSE)),0,VLOOKUP('W. VaR &amp; Off-Peak Pos By Trader'!$A34,'Import OffPeak'!$A$3:AQ$100,AQ$1,FALSE))</f>
        <v>-10623.074031574421</v>
      </c>
      <c r="AR27" s="14">
        <f>IF(ISNA(VLOOKUP('W. VaR &amp; Off-Peak Pos By Trader'!$A34,'Import OffPeak'!$A$3:AR$100,AR$1,FALSE)),0,VLOOKUP('W. VaR &amp; Off-Peak Pos By Trader'!$A34,'Import OffPeak'!$A$3:AR$100,AR$1,FALSE))</f>
        <v>-17392.493201564117</v>
      </c>
      <c r="AS27" s="14">
        <f>IF(ISNA(VLOOKUP('W. VaR &amp; Off-Peak Pos By Trader'!$A34,'Import OffPeak'!$A$3:AS$100,AS$1,FALSE)),0,VLOOKUP('W. VaR &amp; Off-Peak Pos By Trader'!$A34,'Import OffPeak'!$A$3:AS$100,AS$1,FALSE))</f>
        <v>-25465.234693644692</v>
      </c>
      <c r="AT27" s="14">
        <f>IF(ISNA(VLOOKUP('W. VaR &amp; Off-Peak Pos By Trader'!$A34,'Import OffPeak'!$A$3:AT$100,AT$1,FALSE)),0,VLOOKUP('W. VaR &amp; Off-Peak Pos By Trader'!$A34,'Import OffPeak'!$A$3:AT$100,AT$1,FALSE))</f>
        <v>8175.2276181756242</v>
      </c>
      <c r="AU27" s="14">
        <f>IF(ISNA(VLOOKUP('W. VaR &amp; Off-Peak Pos By Trader'!$A34,'Import OffPeak'!$A$3:AU$100,AU$1,FALSE)),0,VLOOKUP('W. VaR &amp; Off-Peak Pos By Trader'!$A34,'Import OffPeak'!$A$3:AU$100,AU$1,FALSE))</f>
        <v>7152.8083257925637</v>
      </c>
      <c r="AV27" s="14">
        <f>IF(ISNA(VLOOKUP('W. VaR &amp; Off-Peak Pos By Trader'!$A34,'Import OffPeak'!$A$3:AV$100,AV$1,FALSE)),0,VLOOKUP('W. VaR &amp; Off-Peak Pos By Trader'!$A34,'Import OffPeak'!$A$3:AV$100,AV$1,FALSE))</f>
        <v>6817.916469543422</v>
      </c>
      <c r="AW27" s="14">
        <f>IF(ISNA(VLOOKUP('W. VaR &amp; Off-Peak Pos By Trader'!$A34,'Import OffPeak'!$A$3:AW$100,AW$1,FALSE)),0,VLOOKUP('W. VaR &amp; Off-Peak Pos By Trader'!$A34,'Import OffPeak'!$A$3:AW$100,AW$1,FALSE))</f>
        <v>45426.237394490745</v>
      </c>
      <c r="AX27" s="14">
        <f>IF(ISNA(VLOOKUP('W. VaR &amp; Off-Peak Pos By Trader'!$A34,'Import OffPeak'!$A$3:AX$100,AX$1,FALSE)),0,VLOOKUP('W. VaR &amp; Off-Peak Pos By Trader'!$A34,'Import OffPeak'!$A$3:AX$100,AX$1,FALSE))</f>
        <v>82439.062893219758</v>
      </c>
      <c r="AY27" s="14">
        <f>IF(ISNA(VLOOKUP('W. VaR &amp; Off-Peak Pos By Trader'!$A34,'Import OffPeak'!$A$3:AY$100,AY$1,FALSE)),0,VLOOKUP('W. VaR &amp; Off-Peak Pos By Trader'!$A34,'Import OffPeak'!$A$3:AY$100,AY$1,FALSE))</f>
        <v>71133.923167399684</v>
      </c>
      <c r="AZ27" s="14">
        <f>IF(ISNA(VLOOKUP('W. VaR &amp; Off-Peak Pos By Trader'!$A34,'Import OffPeak'!$A$3:AZ$100,AZ$1,FALSE)),0,VLOOKUP('W. VaR &amp; Off-Peak Pos By Trader'!$A34,'Import OffPeak'!$A$3:AZ$100,AZ$1,FALSE))</f>
        <v>6498.7026592928723</v>
      </c>
      <c r="BA27" s="14">
        <f>IF(ISNA(VLOOKUP('W. VaR &amp; Off-Peak Pos By Trader'!$A34,'Import OffPeak'!$A$3:BA$100,BA$1,FALSE)),0,VLOOKUP('W. VaR &amp; Off-Peak Pos By Trader'!$A34,'Import OffPeak'!$A$3:BA$100,BA$1,FALSE))</f>
        <v>5438.8349791206447</v>
      </c>
      <c r="BB27" s="14">
        <f>IF(ISNA(VLOOKUP('W. VaR &amp; Off-Peak Pos By Trader'!$A34,'Import OffPeak'!$A$3:BB$100,BB$1,FALSE)),0,VLOOKUP('W. VaR &amp; Off-Peak Pos By Trader'!$A34,'Import OffPeak'!$A$3:BB$100,BB$1,FALSE))</f>
        <v>12574.547444861973</v>
      </c>
      <c r="BC27" s="14">
        <f>IF(ISNA(VLOOKUP('W. VaR &amp; Off-Peak Pos By Trader'!$A34,'Import OffPeak'!$A$3:BC$100,BC$1,FALSE)),0,VLOOKUP('W. VaR &amp; Off-Peak Pos By Trader'!$A34,'Import OffPeak'!$A$3:BC$100,BC$1,FALSE))</f>
        <v>15555.531686385117</v>
      </c>
      <c r="BD27" s="14">
        <f>IF(ISNA(VLOOKUP('W. VaR &amp; Off-Peak Pos By Trader'!$A34,'Import OffPeak'!$A$3:BD$100,BD$1,FALSE)),0,VLOOKUP('W. VaR &amp; Off-Peak Pos By Trader'!$A34,'Import OffPeak'!$A$3:BD$100,BD$1,FALSE))</f>
        <v>14979.631168398017</v>
      </c>
      <c r="BE27" s="14">
        <f>IF(ISNA(VLOOKUP('W. VaR &amp; Off-Peak Pos By Trader'!$A34,'Import OffPeak'!$A$3:BE$100,BE$1,FALSE)),0,VLOOKUP('W. VaR &amp; Off-Peak Pos By Trader'!$A34,'Import OffPeak'!$A$3:BE$100,BE$1,FALSE))</f>
        <v>13858.283466518247</v>
      </c>
      <c r="BF27" s="14">
        <f>IF(ISNA(VLOOKUP('W. VaR &amp; Off-Peak Pos By Trader'!$A34,'Import OffPeak'!$A$3:BF$100,BF$1,FALSE)),0,VLOOKUP('W. VaR &amp; Off-Peak Pos By Trader'!$A34,'Import OffPeak'!$A$3:BF$100,BF$1,FALSE))</f>
        <v>-31389.231809079003</v>
      </c>
      <c r="BG27" s="14">
        <f>IF(ISNA(VLOOKUP('W. VaR &amp; Off-Peak Pos By Trader'!$A34,'Import OffPeak'!$A$3:BG$100,BG$1,FALSE)),0,VLOOKUP('W. VaR &amp; Off-Peak Pos By Trader'!$A34,'Import OffPeak'!$A$3:BG$100,BG$1,FALSE))</f>
        <v>-22341.964207733003</v>
      </c>
      <c r="BH27" s="14">
        <f>IF(ISNA(VLOOKUP('W. VaR &amp; Off-Peak Pos By Trader'!$A34,'Import OffPeak'!$A$3:BH$100,BH$1,FALSE)),0,VLOOKUP('W. VaR &amp; Off-Peak Pos By Trader'!$A34,'Import OffPeak'!$A$3:BH$100,BH$1,FALSE))</f>
        <v>-24674.084021836839</v>
      </c>
      <c r="BI27" s="14">
        <f>IF(ISNA(VLOOKUP('W. VaR &amp; Off-Peak Pos By Trader'!$A34,'Import OffPeak'!$A$3:BI$100,BI$1,FALSE)),0,VLOOKUP('W. VaR &amp; Off-Peak Pos By Trader'!$A34,'Import OffPeak'!$A$3:BI$100,BI$1,FALSE))</f>
        <v>14426.587225798005</v>
      </c>
      <c r="BJ27" s="14">
        <f>IF(ISNA(VLOOKUP('W. VaR &amp; Off-Peak Pos By Trader'!$A34,'Import OffPeak'!$A$3:BJ$100,BJ$1,FALSE)),0,VLOOKUP('W. VaR &amp; Off-Peak Pos By Trader'!$A34,'Import OffPeak'!$A$3:BJ$100,BJ$1,FALSE))</f>
        <v>54847.222683560067</v>
      </c>
      <c r="BK27" s="14">
        <f>IF(ISNA(VLOOKUP('W. VaR &amp; Off-Peak Pos By Trader'!$A34,'Import OffPeak'!$A$3:BK$100,BK$1,FALSE)),0,VLOOKUP('W. VaR &amp; Off-Peak Pos By Trader'!$A34,'Import OffPeak'!$A$3:BK$100,BK$1,FALSE))</f>
        <v>51291.100666964987</v>
      </c>
      <c r="BL27" s="14">
        <f>IF(ISNA(VLOOKUP('W. VaR &amp; Off-Peak Pos By Trader'!$A34,'Import OffPeak'!$A$3:BL$100,BL$1,FALSE)),0,VLOOKUP('W. VaR &amp; Off-Peak Pos By Trader'!$A34,'Import OffPeak'!$A$3:BL$100,BL$1,FALSE))</f>
        <v>-19240.679538679553</v>
      </c>
      <c r="BM27" s="14">
        <f>IF(ISNA(VLOOKUP('W. VaR &amp; Off-Peak Pos By Trader'!$A34,'Import OffPeak'!$A$3:BM$100,BM$1,FALSE)),0,VLOOKUP('W. VaR &amp; Off-Peak Pos By Trader'!$A34,'Import OffPeak'!$A$3:BM$100,BM$1,FALSE))</f>
        <v>-28692.081455490694</v>
      </c>
      <c r="BN27" s="14">
        <f>IF(ISNA(VLOOKUP('W. VaR &amp; Off-Peak Pos By Trader'!$A34,'Import OffPeak'!$A$3:BN$100,BN$1,FALSE)),0,VLOOKUP('W. VaR &amp; Off-Peak Pos By Trader'!$A34,'Import OffPeak'!$A$3:BN$100,BN$1,FALSE))</f>
        <v>-28232.025889731842</v>
      </c>
      <c r="BO27" s="14">
        <f>IF(ISNA(VLOOKUP('W. VaR &amp; Off-Peak Pos By Trader'!$A34,'Import OffPeak'!$A$3:BO$100,BO$1,FALSE)),0,VLOOKUP('W. VaR &amp; Off-Peak Pos By Trader'!$A34,'Import OffPeak'!$A$3:BO$100,BO$1,FALSE))</f>
        <v>24607.699302181969</v>
      </c>
      <c r="BP27" s="14">
        <f>IF(ISNA(VLOOKUP('W. VaR &amp; Off-Peak Pos By Trader'!$A34,'Import OffPeak'!$A$3:BP$100,BP$1,FALSE)),0,VLOOKUP('W. VaR &amp; Off-Peak Pos By Trader'!$A34,'Import OffPeak'!$A$3:BP$100,BP$1,FALSE))</f>
        <v>23722.323269456305</v>
      </c>
      <c r="BQ27" s="14">
        <f>IF(ISNA(VLOOKUP('W. VaR &amp; Off-Peak Pos By Trader'!$A34,'Import OffPeak'!$A$3:BQ$100,BQ$1,FALSE)),0,VLOOKUP('W. VaR &amp; Off-Peak Pos By Trader'!$A34,'Import OffPeak'!$A$3:BQ$100,BQ$1,FALSE))</f>
        <v>25228.79620700976</v>
      </c>
      <c r="BR27" s="14">
        <f>IF(ISNA(VLOOKUP('W. VaR &amp; Off-Peak Pos By Trader'!$A34,'Import OffPeak'!$A$3:BR$100,BR$1,FALSE)),0,VLOOKUP('W. VaR &amp; Off-Peak Pos By Trader'!$A34,'Import OffPeak'!$A$3:BR$100,BR$1,FALSE))</f>
        <v>-11254.157299773406</v>
      </c>
      <c r="BS27" s="14">
        <f>IF(ISNA(VLOOKUP('W. VaR &amp; Off-Peak Pos By Trader'!$A34,'Import OffPeak'!$A$3:BS$100,BS$1,FALSE)),0,VLOOKUP('W. VaR &amp; Off-Peak Pos By Trader'!$A34,'Import OffPeak'!$A$3:BS$100,BS$1,FALSE))</f>
        <v>-9638.8753784371893</v>
      </c>
      <c r="BT27" s="14">
        <f>IF(ISNA(VLOOKUP('W. VaR &amp; Off-Peak Pos By Trader'!$A34,'Import OffPeak'!$A$3:BT$100,BT$1,FALSE)),0,VLOOKUP('W. VaR &amp; Off-Peak Pos By Trader'!$A34,'Import OffPeak'!$A$3:BT$100,BT$1,FALSE))</f>
        <v>-11427.207212582607</v>
      </c>
      <c r="BU27" s="14">
        <f>IF(ISNA(VLOOKUP('W. VaR &amp; Off-Peak Pos By Trader'!$A34,'Import OffPeak'!$A$3:BU$100,BU$1,FALSE)),0,VLOOKUP('W. VaR &amp; Off-Peak Pos By Trader'!$A34,'Import OffPeak'!$A$3:BU$100,BU$1,FALSE))</f>
        <v>-11148.14072553744</v>
      </c>
      <c r="BV27" s="14">
        <f>IF(ISNA(VLOOKUP('W. VaR &amp; Off-Peak Pos By Trader'!$A34,'Import OffPeak'!$A$3:BV$100,BV$1,FALSE)),0,VLOOKUP('W. VaR &amp; Off-Peak Pos By Trader'!$A34,'Import OffPeak'!$A$3:BV$100,BV$1,FALSE))</f>
        <v>-11349.785188531125</v>
      </c>
      <c r="BW27" s="14">
        <f>IF(ISNA(VLOOKUP('W. VaR &amp; Off-Peak Pos By Trader'!$A34,'Import OffPeak'!$A$3:BW$100,BW$1,FALSE)),0,VLOOKUP('W. VaR &amp; Off-Peak Pos By Trader'!$A34,'Import OffPeak'!$A$3:BW$100,BW$1,FALSE))</f>
        <v>-10471.254241963743</v>
      </c>
      <c r="BX27" s="14">
        <f>IF(ISNA(VLOOKUP('W. VaR &amp; Off-Peak Pos By Trader'!$A34,'Import OffPeak'!$A$3:BX$100,BX$1,FALSE)),0,VLOOKUP('W. VaR &amp; Off-Peak Pos By Trader'!$A34,'Import OffPeak'!$A$3:BX$100,BX$1,FALSE))</f>
        <v>-8185.9567269292111</v>
      </c>
      <c r="BY27" s="14">
        <f>IF(ISNA(VLOOKUP('W. VaR &amp; Off-Peak Pos By Trader'!$A34,'Import OffPeak'!$A$3:BY$100,BY$1,FALSE)),0,VLOOKUP('W. VaR &amp; Off-Peak Pos By Trader'!$A34,'Import OffPeak'!$A$3:BY$100,BY$1,FALSE))</f>
        <v>-7546.2185005264264</v>
      </c>
      <c r="BZ27" s="14">
        <f>IF(ISNA(VLOOKUP('W. VaR &amp; Off-Peak Pos By Trader'!$A34,'Import OffPeak'!$A$3:BZ$100,BZ$1,FALSE)),0,VLOOKUP('W. VaR &amp; Off-Peak Pos By Trader'!$A34,'Import OffPeak'!$A$3:BZ$100,BZ$1,FALSE))</f>
        <v>-7915.9456638072425</v>
      </c>
      <c r="CA27" s="14">
        <f>IF(ISNA(VLOOKUP('W. VaR &amp; Off-Peak Pos By Trader'!$A34,'Import OffPeak'!$A$3:CA$100,CA$1,FALSE)),0,VLOOKUP('W. VaR &amp; Off-Peak Pos By Trader'!$A34,'Import OffPeak'!$A$3:CA$100,CA$1,FALSE))</f>
        <v>-9579.6160976287356</v>
      </c>
      <c r="CB27" s="14">
        <f>IF(ISNA(VLOOKUP('W. VaR &amp; Off-Peak Pos By Trader'!$A34,'Import OffPeak'!$A$3:CB$100,CB$1,FALSE)),0,VLOOKUP('W. VaR &amp; Off-Peak Pos By Trader'!$A34,'Import OffPeak'!$A$3:CB$100,CB$1,FALSE))</f>
        <v>-9651.5367113102402</v>
      </c>
      <c r="CC27" s="14">
        <f>IF(ISNA(VLOOKUP('W. VaR &amp; Off-Peak Pos By Trader'!$A34,'Import OffPeak'!$A$3:CC$100,CC$1,FALSE)),0,VLOOKUP('W. VaR &amp; Off-Peak Pos By Trader'!$A34,'Import OffPeak'!$A$3:CC$100,CC$1,FALSE))</f>
        <v>-10421.776347571296</v>
      </c>
      <c r="CD27" s="14">
        <f>IF(ISNA(VLOOKUP('W. VaR &amp; Off-Peak Pos By Trader'!$A34,'Import OffPeak'!$A$3:CD$100,CD$1,FALSE)),0,VLOOKUP('W. VaR &amp; Off-Peak Pos By Trader'!$A34,'Import OffPeak'!$A$3:CD$100,CD$1,FALSE))</f>
        <v>3742.982958092135</v>
      </c>
      <c r="CE27" s="14">
        <f>IF(ISNA(VLOOKUP('W. VaR &amp; Off-Peak Pos By Trader'!$A34,'Import OffPeak'!$A$3:CE$100,CE$1,FALSE)),0,VLOOKUP('W. VaR &amp; Off-Peak Pos By Trader'!$A34,'Import OffPeak'!$A$3:CE$100,CE$1,FALSE))</f>
        <v>3514.200319271778</v>
      </c>
      <c r="CF27" s="14">
        <f>IF(ISNA(VLOOKUP('W. VaR &amp; Off-Peak Pos By Trader'!$A34,'Import OffPeak'!$A$3:CF$100,CF$1,FALSE)),0,VLOOKUP('W. VaR &amp; Off-Peak Pos By Trader'!$A34,'Import OffPeak'!$A$3:CF$100,CF$1,FALSE))</f>
        <v>3790.7479932463239</v>
      </c>
      <c r="CG27" s="14">
        <f>IF(ISNA(VLOOKUP('W. VaR &amp; Off-Peak Pos By Trader'!$A34,'Import OffPeak'!$A$3:CG$100,CG$1,FALSE)),0,VLOOKUP('W. VaR &amp; Off-Peak Pos By Trader'!$A34,'Import OffPeak'!$A$3:CG$100,CG$1,FALSE))</f>
        <v>3523.6995916793048</v>
      </c>
      <c r="CH27" s="14">
        <f>IF(ISNA(VLOOKUP('W. VaR &amp; Off-Peak Pos By Trader'!$A34,'Import OffPeak'!$A$3:CH$100,CH$1,FALSE)),0,VLOOKUP('W. VaR &amp; Off-Peak Pos By Trader'!$A34,'Import OffPeak'!$A$3:CH$100,CH$1,FALSE))</f>
        <v>4039.2716049121582</v>
      </c>
      <c r="CI27" s="14">
        <f>IF(ISNA(VLOOKUP('W. VaR &amp; Off-Peak Pos By Trader'!$A34,'Import OffPeak'!$A$3:CI$100,CI$1,FALSE)),0,VLOOKUP('W. VaR &amp; Off-Peak Pos By Trader'!$A34,'Import OffPeak'!$A$3:CI$100,CI$1,FALSE))</f>
        <v>3939.2539482430529</v>
      </c>
      <c r="CJ27" s="14">
        <f>IF(ISNA(VLOOKUP('W. VaR &amp; Off-Peak Pos By Trader'!$A34,'Import OffPeak'!$A$3:CJ$100,CJ$1,FALSE)),0,VLOOKUP('W. VaR &amp; Off-Peak Pos By Trader'!$A34,'Import OffPeak'!$A$3:CJ$100,CJ$1,FALSE))</f>
        <v>3426.1015354476599</v>
      </c>
      <c r="CK27" s="14">
        <f>IF(ISNA(VLOOKUP('W. VaR &amp; Off-Peak Pos By Trader'!$A34,'Import OffPeak'!$A$3:CK$100,CK$1,FALSE)),0,VLOOKUP('W. VaR &amp; Off-Peak Pos By Trader'!$A34,'Import OffPeak'!$A$3:CK$100,CK$1,FALSE))</f>
        <v>4661.4700152048817</v>
      </c>
      <c r="CL27" s="14">
        <f>IF(ISNA(VLOOKUP('W. VaR &amp; Off-Peak Pos By Trader'!$A34,'Import OffPeak'!$A$3:CL$100,CL$1,FALSE)),0,VLOOKUP('W. VaR &amp; Off-Peak Pos By Trader'!$A34,'Import OffPeak'!$A$3:CL$100,CL$1,FALSE))</f>
        <v>4420.0932338874291</v>
      </c>
      <c r="CM27" s="14">
        <f>IF(ISNA(VLOOKUP('W. VaR &amp; Off-Peak Pos By Trader'!$A34,'Import OffPeak'!$A$3:CM$100,CM$1,FALSE)),0,VLOOKUP('W. VaR &amp; Off-Peak Pos By Trader'!$A34,'Import OffPeak'!$A$3:CM$100,CM$1,FALSE))</f>
        <v>4477.9882210080459</v>
      </c>
      <c r="CN27" s="14">
        <f>IF(ISNA(VLOOKUP('W. VaR &amp; Off-Peak Pos By Trader'!$A34,'Import OffPeak'!$A$3:CN$100,CN$1,FALSE)),0,VLOOKUP('W. VaR &amp; Off-Peak Pos By Trader'!$A34,'Import OffPeak'!$A$3:CN$100,CN$1,FALSE))</f>
        <v>5048.3050095873314</v>
      </c>
      <c r="CO27" s="14">
        <f>IF(ISNA(VLOOKUP('W. VaR &amp; Off-Peak Pos By Trader'!$A34,'Import OffPeak'!$A$3:CO$100,CO$1,FALSE)),0,VLOOKUP('W. VaR &amp; Off-Peak Pos By Trader'!$A34,'Import OffPeak'!$A$3:CO$100,CO$1,FALSE))</f>
        <v>4516.7647062398064</v>
      </c>
      <c r="CP27" s="14">
        <f>IF(ISNA(VLOOKUP('W. VaR &amp; Off-Peak Pos By Trader'!$A34,'Import OffPeak'!$A$3:CP$100,CP$1,FALSE)),0,VLOOKUP('W. VaR &amp; Off-Peak Pos By Trader'!$A34,'Import OffPeak'!$A$3:CP$100,CP$1,FALSE))</f>
        <v>-511.69136914355602</v>
      </c>
      <c r="CQ27" s="14">
        <f>IF(ISNA(VLOOKUP('W. VaR &amp; Off-Peak Pos By Trader'!$A34,'Import OffPeak'!$A$3:CQ$100,CQ$1,FALSE)),0,VLOOKUP('W. VaR &amp; Off-Peak Pos By Trader'!$A34,'Import OffPeak'!$A$3:CQ$100,CQ$1,FALSE))</f>
        <v>-287.63034022276202</v>
      </c>
      <c r="CR27" s="14">
        <f>IF(ISNA(VLOOKUP('W. VaR &amp; Off-Peak Pos By Trader'!$A34,'Import OffPeak'!$A$3:CR$100,CR$1,FALSE)),0,VLOOKUP('W. VaR &amp; Off-Peak Pos By Trader'!$A34,'Import OffPeak'!$A$3:CR$100,CR$1,FALSE))</f>
        <v>-213.77925599372901</v>
      </c>
      <c r="CS27" s="14">
        <f>IF(ISNA(VLOOKUP('W. VaR &amp; Off-Peak Pos By Trader'!$A34,'Import OffPeak'!$A$3:CS$100,CS$1,FALSE)),0,VLOOKUP('W. VaR &amp; Off-Peak Pos By Trader'!$A34,'Import OffPeak'!$A$3:CS$100,CS$1,FALSE))</f>
        <v>-364.44256043035</v>
      </c>
      <c r="CT27" s="14">
        <f>IF(ISNA(VLOOKUP('W. VaR &amp; Off-Peak Pos By Trader'!$A34,'Import OffPeak'!$A$3:CT$100,CT$1,FALSE)),0,VLOOKUP('W. VaR &amp; Off-Peak Pos By Trader'!$A34,'Import OffPeak'!$A$3:CT$100,CT$1,FALSE))</f>
        <v>56.293435786468997</v>
      </c>
      <c r="CU27" s="14">
        <f>IF(ISNA(VLOOKUP('W. VaR &amp; Off-Peak Pos By Trader'!$A34,'Import OffPeak'!$A$3:CU$100,CU$1,FALSE)),0,VLOOKUP('W. VaR &amp; Off-Peak Pos By Trader'!$A34,'Import OffPeak'!$A$3:CU$100,CU$1,FALSE))</f>
        <v>-144.22329839125601</v>
      </c>
      <c r="CV27" s="14">
        <f>IF(ISNA(VLOOKUP('W. VaR &amp; Off-Peak Pos By Trader'!$A34,'Import OffPeak'!$A$3:CV$100,CV$1,FALSE)),0,VLOOKUP('W. VaR &amp; Off-Peak Pos By Trader'!$A34,'Import OffPeak'!$A$3:CV$100,CV$1,FALSE))</f>
        <v>-677.16749278417501</v>
      </c>
      <c r="CW27" s="14">
        <f>IF(ISNA(VLOOKUP('W. VaR &amp; Off-Peak Pos By Trader'!$A34,'Import OffPeak'!$A$3:CW$100,CW$1,FALSE)),0,VLOOKUP('W. VaR &amp; Off-Peak Pos By Trader'!$A34,'Import OffPeak'!$A$3:CW$100,CW$1,FALSE))</f>
        <v>-573.45647176436705</v>
      </c>
      <c r="CX27" s="14">
        <f>IF(ISNA(VLOOKUP('W. VaR &amp; Off-Peak Pos By Trader'!$A34,'Import OffPeak'!$A$3:CX$100,CX$1,FALSE)),0,VLOOKUP('W. VaR &amp; Off-Peak Pos By Trader'!$A34,'Import OffPeak'!$A$3:CX$100,CX$1,FALSE))</f>
        <v>-658.33581918386403</v>
      </c>
      <c r="CY27" s="14">
        <f>IF(ISNA(VLOOKUP('W. VaR &amp; Off-Peak Pos By Trader'!$A34,'Import OffPeak'!$A$3:CY$100,CY$1,FALSE)),0,VLOOKUP('W. VaR &amp; Off-Peak Pos By Trader'!$A34,'Import OffPeak'!$A$3:CY$100,CY$1,FALSE))</f>
        <v>-480.79052103369702</v>
      </c>
      <c r="CZ27" s="14">
        <f>IF(ISNA(VLOOKUP('W. VaR &amp; Off-Peak Pos By Trader'!$A34,'Import OffPeak'!$A$3:CZ$100,CZ$1,FALSE)),0,VLOOKUP('W. VaR &amp; Off-Peak Pos By Trader'!$A34,'Import OffPeak'!$A$3:CZ$100,CZ$1,FALSE))</f>
        <v>-280.24804050702102</v>
      </c>
      <c r="DA27" s="14">
        <f>IF(ISNA(VLOOKUP('W. VaR &amp; Off-Peak Pos By Trader'!$A34,'Import OffPeak'!$A$3:DA$100,DA$1,FALSE)),0,VLOOKUP('W. VaR &amp; Off-Peak Pos By Trader'!$A34,'Import OffPeak'!$A$3:DA$100,DA$1,FALSE))</f>
        <v>-615.75194784971302</v>
      </c>
      <c r="DB27" s="14">
        <f>IF(ISNA(VLOOKUP('W. VaR &amp; Off-Peak Pos By Trader'!$A34,'Import OffPeak'!$A$3:DB$100,DB$1,FALSE)),0,VLOOKUP('W. VaR &amp; Off-Peak Pos By Trader'!$A34,'Import OffPeak'!$A$3:DB$100,DB$1,FALSE))</f>
        <v>17724.359323837554</v>
      </c>
      <c r="DC27" s="14">
        <f>IF(ISNA(VLOOKUP('W. VaR &amp; Off-Peak Pos By Trader'!$A34,'Import OffPeak'!$A$3:DC$100,DC$1,FALSE)),0,VLOOKUP('W. VaR &amp; Off-Peak Pos By Trader'!$A34,'Import OffPeak'!$A$3:DC$100,DC$1,FALSE))</f>
        <v>14773.678958111901</v>
      </c>
      <c r="DD27" s="14">
        <f>IF(ISNA(VLOOKUP('W. VaR &amp; Off-Peak Pos By Trader'!$A34,'Import OffPeak'!$A$3:DD$100,DD$1,FALSE)),0,VLOOKUP('W. VaR &amp; Off-Peak Pos By Trader'!$A34,'Import OffPeak'!$A$3:DD$100,DD$1,FALSE))</f>
        <v>15850.316097179693</v>
      </c>
      <c r="DE27" s="14">
        <f>IF(ISNA(VLOOKUP('W. VaR &amp; Off-Peak Pos By Trader'!$A34,'Import OffPeak'!$A$3:DE$100,DE$1,FALSE)),0,VLOOKUP('W. VaR &amp; Off-Peak Pos By Trader'!$A34,'Import OffPeak'!$A$3:DE$100,DE$1,FALSE))</f>
        <v>15314.345433838405</v>
      </c>
      <c r="DF27" s="14">
        <f>IF(ISNA(VLOOKUP('W. VaR &amp; Off-Peak Pos By Trader'!$A34,'Import OffPeak'!$A$3:DF$100,DF$1,FALSE)),0,VLOOKUP('W. VaR &amp; Off-Peak Pos By Trader'!$A34,'Import OffPeak'!$A$3:DF$100,DF$1,FALSE))</f>
        <v>17711.8862894005</v>
      </c>
      <c r="DG27" s="14">
        <f>IF(ISNA(VLOOKUP('W. VaR &amp; Off-Peak Pos By Trader'!$A34,'Import OffPeak'!$A$3:DG$100,DG$1,FALSE)),0,VLOOKUP('W. VaR &amp; Off-Peak Pos By Trader'!$A34,'Import OffPeak'!$A$3:DG$100,DG$1,FALSE))</f>
        <v>15405.57589886035</v>
      </c>
      <c r="DH27" s="14">
        <f>IF(ISNA(VLOOKUP('W. VaR &amp; Off-Peak Pos By Trader'!$A34,'Import OffPeak'!$A$3:DH$100,DH$1,FALSE)),0,VLOOKUP('W. VaR &amp; Off-Peak Pos By Trader'!$A34,'Import OffPeak'!$A$3:DH$100,DH$1,FALSE))</f>
        <v>16465.871860590618</v>
      </c>
      <c r="DI27" s="14">
        <f>IF(ISNA(VLOOKUP('W. VaR &amp; Off-Peak Pos By Trader'!$A34,'Import OffPeak'!$A$3:DI$100,DI$1,FALSE)),0,VLOOKUP('W. VaR &amp; Off-Peak Pos By Trader'!$A34,'Import OffPeak'!$A$3:DI$100,DI$1,FALSE))</f>
        <v>16489.239375479639</v>
      </c>
      <c r="DJ27" s="14">
        <f>IF(ISNA(VLOOKUP('W. VaR &amp; Off-Peak Pos By Trader'!$A34,'Import OffPeak'!$A$3:DJ$100,DJ$1,FALSE)),0,VLOOKUP('W. VaR &amp; Off-Peak Pos By Trader'!$A34,'Import OffPeak'!$A$3:DJ$100,DJ$1,FALSE))</f>
        <v>17652.822727657785</v>
      </c>
      <c r="DK27" s="14">
        <f>IF(ISNA(VLOOKUP('W. VaR &amp; Off-Peak Pos By Trader'!$A34,'Import OffPeak'!$A$3:DK$100,DK$1,FALSE)),0,VLOOKUP('W. VaR &amp; Off-Peak Pos By Trader'!$A34,'Import OffPeak'!$A$3:DK$100,DK$1,FALSE))</f>
        <v>20544.604654780818</v>
      </c>
      <c r="DL27" s="14">
        <f>IF(ISNA(VLOOKUP('W. VaR &amp; Off-Peak Pos By Trader'!$A34,'Import OffPeak'!$A$3:DL$100,DL$1,FALSE)),0,VLOOKUP('W. VaR &amp; Off-Peak Pos By Trader'!$A34,'Import OffPeak'!$A$3:DL$100,DL$1,FALSE))</f>
        <v>19786.171640990011</v>
      </c>
      <c r="DM27" s="14">
        <f>IF(ISNA(VLOOKUP('W. VaR &amp; Off-Peak Pos By Trader'!$A34,'Import OffPeak'!$A$3:DM$100,DM$1,FALSE)),0,VLOOKUP('W. VaR &amp; Off-Peak Pos By Trader'!$A34,'Import OffPeak'!$A$3:DM$100,DM$1,FALSE))</f>
        <v>20016.638639841327</v>
      </c>
      <c r="DN27" s="14">
        <f>IF(ISNA(VLOOKUP('W. VaR &amp; Off-Peak Pos By Trader'!$A34,'Import OffPeak'!$A$3:DN$100,DN$1,FALSE)),0,VLOOKUP('W. VaR &amp; Off-Peak Pos By Trader'!$A34,'Import OffPeak'!$A$3:DN$100,DN$1,FALSE))</f>
        <v>-8197.9821984698101</v>
      </c>
      <c r="DO27" s="14">
        <f>IF(ISNA(VLOOKUP('W. VaR &amp; Off-Peak Pos By Trader'!$A34,'Import OffPeak'!$A$3:DO$100,DO$1,FALSE)),0,VLOOKUP('W. VaR &amp; Off-Peak Pos By Trader'!$A34,'Import OffPeak'!$A$3:DO$100,DO$1,FALSE))</f>
        <v>-6823.318091560046</v>
      </c>
      <c r="DP27" s="14">
        <f>IF(ISNA(VLOOKUP('W. VaR &amp; Off-Peak Pos By Trader'!$A34,'Import OffPeak'!$A$3:DP$100,DP$1,FALSE)),0,VLOOKUP('W. VaR &amp; Off-Peak Pos By Trader'!$A34,'Import OffPeak'!$A$3:DP$100,DP$1,FALSE))</f>
        <v>-7411.4028843549886</v>
      </c>
      <c r="DQ27" s="14">
        <f>IF(ISNA(VLOOKUP('W. VaR &amp; Off-Peak Pos By Trader'!$A34,'Import OffPeak'!$A$3:DQ$100,DQ$1,FALSE)),0,VLOOKUP('W. VaR &amp; Off-Peak Pos By Trader'!$A34,'Import OffPeak'!$A$3:DQ$100,DQ$1,FALSE))</f>
        <v>-7156.3624162548376</v>
      </c>
      <c r="DR27" s="14">
        <f>IF(ISNA(VLOOKUP('W. VaR &amp; Off-Peak Pos By Trader'!$A34,'Import OffPeak'!$A$3:DR$100,DR$1,FALSE)),0,VLOOKUP('W. VaR &amp; Off-Peak Pos By Trader'!$A34,'Import OffPeak'!$A$3:DR$100,DR$1,FALSE))</f>
        <v>-7497.1356339608128</v>
      </c>
      <c r="DS27" s="14">
        <f>IF(ISNA(VLOOKUP('W. VaR &amp; Off-Peak Pos By Trader'!$A34,'Import OffPeak'!$A$3:DS$100,DS$1,FALSE)),0,VLOOKUP('W. VaR &amp; Off-Peak Pos By Trader'!$A34,'Import OffPeak'!$A$3:DS$100,DS$1,FALSE))</f>
        <v>-6728.3810393526928</v>
      </c>
      <c r="DT27" s="14">
        <f>IF(ISNA(VLOOKUP('W. VaR &amp; Off-Peak Pos By Trader'!$A34,'Import OffPeak'!$A$3:DT$100,DT$1,FALSE)),0,VLOOKUP('W. VaR &amp; Off-Peak Pos By Trader'!$A34,'Import OffPeak'!$A$3:DT$100,DT$1,FALSE))</f>
        <v>-6706.0168176712377</v>
      </c>
      <c r="DU27" s="14">
        <f>IF(ISNA(VLOOKUP('W. VaR &amp; Off-Peak Pos By Trader'!$A34,'Import OffPeak'!$A$3:DU$100,DU$1,FALSE)),0,VLOOKUP('W. VaR &amp; Off-Peak Pos By Trader'!$A34,'Import OffPeak'!$A$3:DU$100,DU$1,FALSE))</f>
        <v>-5806.84678930466</v>
      </c>
      <c r="DV27" s="14">
        <f>IF(ISNA(VLOOKUP('W. VaR &amp; Off-Peak Pos By Trader'!$A34,'Import OffPeak'!$A$3:DV$100,DV$1,FALSE)),0,VLOOKUP('W. VaR &amp; Off-Peak Pos By Trader'!$A34,'Import OffPeak'!$A$3:DV$100,DV$1,FALSE))</f>
        <v>-5910.98182180612</v>
      </c>
      <c r="DW27" s="14">
        <f>IF(ISNA(VLOOKUP('W. VaR &amp; Off-Peak Pos By Trader'!$A34,'Import OffPeak'!$A$3:DW$100,DW$1,FALSE)),0,VLOOKUP('W. VaR &amp; Off-Peak Pos By Trader'!$A34,'Import OffPeak'!$A$3:DW$100,DW$1,FALSE))</f>
        <v>-5782.33451997259</v>
      </c>
      <c r="DX27" s="14">
        <f>IF(ISNA(VLOOKUP('W. VaR &amp; Off-Peak Pos By Trader'!$A34,'Import OffPeak'!$A$3:DX$100,DX$1,FALSE)),0,VLOOKUP('W. VaR &amp; Off-Peak Pos By Trader'!$A34,'Import OffPeak'!$A$3:DX$100,DX$1,FALSE))</f>
        <v>-5681.2078895680534</v>
      </c>
      <c r="DY27" s="14">
        <f>IF(ISNA(VLOOKUP('W. VaR &amp; Off-Peak Pos By Trader'!$A34,'Import OffPeak'!$A$3:DY$100,DY$1,FALSE)),0,VLOOKUP('W. VaR &amp; Off-Peak Pos By Trader'!$A34,'Import OffPeak'!$A$3:DY$100,DY$1,FALSE))</f>
        <v>-5923.3049318451103</v>
      </c>
      <c r="DZ27" s="14">
        <f>IF(ISNA(VLOOKUP('W. VaR &amp; Off-Peak Pos By Trader'!$A34,'Import OffPeak'!$A$3:DZ$100,DZ$1,FALSE)),0,VLOOKUP('W. VaR &amp; Off-Peak Pos By Trader'!$A34,'Import OffPeak'!$A$3:DZ$100,DZ$1,FALSE))</f>
        <v>-20452.314906075</v>
      </c>
      <c r="EA27" s="14">
        <f>IF(ISNA(VLOOKUP('W. VaR &amp; Off-Peak Pos By Trader'!$A34,'Import OffPeak'!$A$3:EA$100,EA$1,FALSE)),0,VLOOKUP('W. VaR &amp; Off-Peak Pos By Trader'!$A34,'Import OffPeak'!$A$3:EA$100,EA$1,FALSE))</f>
        <v>-17528.968274491413</v>
      </c>
      <c r="EB27" s="14">
        <f>IF(ISNA(VLOOKUP('W. VaR &amp; Off-Peak Pos By Trader'!$A34,'Import OffPeak'!$A$3:EB$100,EB$1,FALSE)),0,VLOOKUP('W. VaR &amp; Off-Peak Pos By Trader'!$A34,'Import OffPeak'!$A$3:EB$100,EB$1,FALSE))</f>
        <v>-18415.732534270064</v>
      </c>
      <c r="EC27" s="14">
        <f>IF(ISNA(VLOOKUP('W. VaR &amp; Off-Peak Pos By Trader'!$A34,'Import OffPeak'!$A$3:EC$100,EC$1,FALSE)),0,VLOOKUP('W. VaR &amp; Off-Peak Pos By Trader'!$A34,'Import OffPeak'!$A$3:EC$100,EC$1,FALSE))</f>
        <v>-18590.047227157866</v>
      </c>
      <c r="ED27" s="14">
        <f>IF(ISNA(VLOOKUP('W. VaR &amp; Off-Peak Pos By Trader'!$A34,'Import OffPeak'!$A$3:ED$100,ED$1,FALSE)),0,VLOOKUP('W. VaR &amp; Off-Peak Pos By Trader'!$A34,'Import OffPeak'!$A$3:ED$100,ED$1,FALSE))</f>
        <v>-19007.247744888296</v>
      </c>
      <c r="EE27" s="14">
        <f>IF(ISNA(VLOOKUP('W. VaR &amp; Off-Peak Pos By Trader'!$A34,'Import OffPeak'!$A$3:EE$100,EE$1,FALSE)),0,VLOOKUP('W. VaR &amp; Off-Peak Pos By Trader'!$A34,'Import OffPeak'!$A$3:EE$100,EE$1,FALSE))</f>
        <v>-17487.623796891461</v>
      </c>
      <c r="EF27" s="14">
        <f>IF(ISNA(VLOOKUP('W. VaR &amp; Off-Peak Pos By Trader'!$A34,'Import OffPeak'!$A$3:EF$100,EF$1,FALSE)),0,VLOOKUP('W. VaR &amp; Off-Peak Pos By Trader'!$A34,'Import OffPeak'!$A$3:EF$100,EF$1,FALSE))</f>
        <v>-19987.011974441761</v>
      </c>
      <c r="EG27" s="14">
        <f>IF(ISNA(VLOOKUP('W. VaR &amp; Off-Peak Pos By Trader'!$A34,'Import OffPeak'!$A$3:EG$100,EG$1,FALSE)),0,VLOOKUP('W. VaR &amp; Off-Peak Pos By Trader'!$A34,'Import OffPeak'!$A$3:EG$100,EG$1,FALSE))</f>
        <v>-18141.907166903478</v>
      </c>
      <c r="EH27" s="14">
        <f>IF(ISNA(VLOOKUP('W. VaR &amp; Off-Peak Pos By Trader'!$A34,'Import OffPeak'!$A$3:EH$100,EH$1,FALSE)),0,VLOOKUP('W. VaR &amp; Off-Peak Pos By Trader'!$A34,'Import OffPeak'!$A$3:EH$100,EH$1,FALSE))</f>
        <v>-19328.802817768319</v>
      </c>
      <c r="EI27" s="14">
        <f>IF(ISNA(VLOOKUP('W. VaR &amp; Off-Peak Pos By Trader'!$A34,'Import OffPeak'!$A$3:EI$100,EI$1,FALSE)),0,VLOOKUP('W. VaR &amp; Off-Peak Pos By Trader'!$A34,'Import OffPeak'!$A$3:EI$100,EI$1,FALSE))</f>
        <v>-17885.988626568018</v>
      </c>
      <c r="EJ27" s="14">
        <f>IF(ISNA(VLOOKUP('W. VaR &amp; Off-Peak Pos By Trader'!$A34,'Import OffPeak'!$A$3:EJ$100,EJ$1,FALSE)),0,VLOOKUP('W. VaR &amp; Off-Peak Pos By Trader'!$A34,'Import OffPeak'!$A$3:EJ$100,EJ$1,FALSE))</f>
        <v>-18167.471124541829</v>
      </c>
      <c r="EK27" s="14">
        <f>IF(ISNA(VLOOKUP('W. VaR &amp; Off-Peak Pos By Trader'!$A34,'Import OffPeak'!$A$3:EK$100,EK$1,FALSE)),0,VLOOKUP('W. VaR &amp; Off-Peak Pos By Trader'!$A34,'Import OffPeak'!$A$3:EK$100,EK$1,FALSE))</f>
        <v>-19440.863046200429</v>
      </c>
      <c r="EL27" s="14">
        <f>IF(ISNA(VLOOKUP('W. VaR &amp; Off-Peak Pos By Trader'!$A34,'Import OffPeak'!$A$3:EL$100,EL$1,FALSE)),0,VLOOKUP('W. VaR &amp; Off-Peak Pos By Trader'!$A34,'Import OffPeak'!$A$3:EL$100,EL$1,FALSE))</f>
        <v>-18458.867038515327</v>
      </c>
      <c r="EM27" s="14">
        <f>IF(ISNA(VLOOKUP('W. VaR &amp; Off-Peak Pos By Trader'!$A34,'Import OffPeak'!$A$3:EM$100,EM$1,FALSE)),0,VLOOKUP('W. VaR &amp; Off-Peak Pos By Trader'!$A34,'Import OffPeak'!$A$3:EM$100,EM$1,FALSE))</f>
        <v>-16024.293236689478</v>
      </c>
      <c r="EN27" s="14">
        <f>IF(ISNA(VLOOKUP('W. VaR &amp; Off-Peak Pos By Trader'!$A34,'Import OffPeak'!$A$3:EN$100,EN$1,FALSE)),0,VLOOKUP('W. VaR &amp; Off-Peak Pos By Trader'!$A34,'Import OffPeak'!$A$3:EN$100,EN$1,FALSE))</f>
        <v>-18078.418445198833</v>
      </c>
      <c r="EO27" s="14">
        <f>IF(ISNA(VLOOKUP('W. VaR &amp; Off-Peak Pos By Trader'!$A34,'Import OffPeak'!$A$3:EO$100,EO$1,FALSE)),0,VLOOKUP('W. VaR &amp; Off-Peak Pos By Trader'!$A34,'Import OffPeak'!$A$3:EO$100,EO$1,FALSE))</f>
        <v>-16733.803346854926</v>
      </c>
      <c r="EP27" s="14">
        <f>IF(ISNA(VLOOKUP('W. VaR &amp; Off-Peak Pos By Trader'!$A34,'Import OffPeak'!$A$3:EP$100,EP$1,FALSE)),0,VLOOKUP('W. VaR &amp; Off-Peak Pos By Trader'!$A34,'Import OffPeak'!$A$3:EP$100,EP$1,FALSE))</f>
        <v>-17883.726952952631</v>
      </c>
      <c r="EQ27" s="14">
        <f>IF(ISNA(VLOOKUP('W. VaR &amp; Off-Peak Pos By Trader'!$A34,'Import OffPeak'!$A$3:EQ$100,EQ$1,FALSE)),0,VLOOKUP('W. VaR &amp; Off-Peak Pos By Trader'!$A34,'Import OffPeak'!$A$3:EQ$100,EQ$1,FALSE))</f>
        <v>-17156.937257014339</v>
      </c>
      <c r="ER27" s="14">
        <f>IF(ISNA(VLOOKUP('W. VaR &amp; Off-Peak Pos By Trader'!$A34,'Import OffPeak'!$A$3:ER$100,ER$1,FALSE)),0,VLOOKUP('W. VaR &amp; Off-Peak Pos By Trader'!$A34,'Import OffPeak'!$A$3:ER$100,ER$1,FALSE))</f>
        <v>-17998.107421412627</v>
      </c>
      <c r="ES27" s="14">
        <f>IF(ISNA(VLOOKUP('W. VaR &amp; Off-Peak Pos By Trader'!$A34,'Import OffPeak'!$A$3:ES$100,ES$1,FALSE)),0,VLOOKUP('W. VaR &amp; Off-Peak Pos By Trader'!$A34,'Import OffPeak'!$A$3:ES$100,ES$1,FALSE))</f>
        <v>-17040.942384922088</v>
      </c>
      <c r="ET27" s="14">
        <f>IF(ISNA(VLOOKUP('W. VaR &amp; Off-Peak Pos By Trader'!$A34,'Import OffPeak'!$A$3:ET$100,ET$1,FALSE)),0,VLOOKUP('W. VaR &amp; Off-Peak Pos By Trader'!$A34,'Import OffPeak'!$A$3:ET$100,ET$1,FALSE))</f>
        <v>-18157.960780736968</v>
      </c>
      <c r="EU27" s="14">
        <f>IF(ISNA(VLOOKUP('W. VaR &amp; Off-Peak Pos By Trader'!$A34,'Import OffPeak'!$A$3:EU$100,EU$1,FALSE)),0,VLOOKUP('W. VaR &amp; Off-Peak Pos By Trader'!$A34,'Import OffPeak'!$A$3:EU$100,EU$1,FALSE))</f>
        <v>-16805.889393269863</v>
      </c>
      <c r="EV27" s="14">
        <f>IF(ISNA(VLOOKUP('W. VaR &amp; Off-Peak Pos By Trader'!$A34,'Import OffPeak'!$A$3:EV$100,EV$1,FALSE)),0,VLOOKUP('W. VaR &amp; Off-Peak Pos By Trader'!$A34,'Import OffPeak'!$A$3:EV$100,EV$1,FALSE))</f>
        <v>-17074.715364276297</v>
      </c>
      <c r="EW27" s="14">
        <f>IF(ISNA(VLOOKUP('W. VaR &amp; Off-Peak Pos By Trader'!$A34,'Import OffPeak'!$A$3:EW$100,EW$1,FALSE)),0,VLOOKUP('W. VaR &amp; Off-Peak Pos By Trader'!$A34,'Import OffPeak'!$A$3:EW$100,EW$1,FALSE))</f>
        <v>-18262.564603829978</v>
      </c>
      <c r="EX27" s="14">
        <f>IF(ISNA(VLOOKUP('W. VaR &amp; Off-Peak Pos By Trader'!$A34,'Import OffPeak'!$A$3:EX$100,EX$1,FALSE)),0,VLOOKUP('W. VaR &amp; Off-Peak Pos By Trader'!$A34,'Import OffPeak'!$A$3:EX$100,EX$1,FALSE))</f>
        <v>-17341.880554425235</v>
      </c>
      <c r="EY27" s="14">
        <f>IF(ISNA(VLOOKUP('W. VaR &amp; Off-Peak Pos By Trader'!$A34,'Import OffPeak'!$A$3:EY$100,EY$1,FALSE)),0,VLOOKUP('W. VaR &amp; Off-Peak Pos By Trader'!$A34,'Import OffPeak'!$A$3:EY$100,EY$1,FALSE))</f>
        <v>-15057.049949754695</v>
      </c>
      <c r="EZ27" s="14">
        <f>IF(ISNA(VLOOKUP('W. VaR &amp; Off-Peak Pos By Trader'!$A34,'Import OffPeak'!$A$3:EZ$100,EZ$1,FALSE)),0,VLOOKUP('W. VaR &amp; Off-Peak Pos By Trader'!$A34,'Import OffPeak'!$A$3:EZ$100,EZ$1,FALSE))</f>
        <v>-16988.529956358409</v>
      </c>
      <c r="FA27" s="14">
        <f>IF(ISNA(VLOOKUP('W. VaR &amp; Off-Peak Pos By Trader'!$A34,'Import OffPeak'!$A$3:FA$100,FA$1,FALSE)),0,VLOOKUP('W. VaR &amp; Off-Peak Pos By Trader'!$A34,'Import OffPeak'!$A$3:FA$100,FA$1,FALSE))</f>
        <v>-15720.789146243669</v>
      </c>
      <c r="FB27" s="14">
        <f>IF(ISNA(VLOOKUP('W. VaR &amp; Off-Peak Pos By Trader'!$A34,'Import OffPeak'!$A$3:FB$100,FB$1,FALSE)),0,VLOOKUP('W. VaR &amp; Off-Peak Pos By Trader'!$A34,'Import OffPeak'!$A$3:FB$100,FB$1,FALSE))</f>
        <v>-16806.955554675616</v>
      </c>
      <c r="FC27" s="14">
        <f>IF(ISNA(VLOOKUP('W. VaR &amp; Off-Peak Pos By Trader'!$A34,'Import OffPeak'!$A$3:FC$100,FC$1,FALSE)),0,VLOOKUP('W. VaR &amp; Off-Peak Pos By Trader'!$A34,'Import OffPeak'!$A$3:FC$100,FC$1,FALSE))</f>
        <v>-16122.966529361034</v>
      </c>
      <c r="FD27" s="14">
        <f>IF(ISNA(VLOOKUP('W. VaR &amp; Off-Peak Pos By Trader'!$A34,'Import OffPeak'!$A$3:FD$100,FD$1,FALSE)),0,VLOOKUP('W. VaR &amp; Off-Peak Pos By Trader'!$A34,'Import OffPeak'!$A$3:FD$100,FD$1,FALSE))</f>
        <v>-16894.148745284507</v>
      </c>
      <c r="FE27" s="14">
        <f>IF(ISNA(VLOOKUP('W. VaR &amp; Off-Peak Pos By Trader'!$A34,'Import OffPeak'!$A$3:FE$100,FE$1,FALSE)),0,VLOOKUP('W. VaR &amp; Off-Peak Pos By Trader'!$A34,'Import OffPeak'!$A$3:FE$100,FE$1,FALSE))</f>
        <v>-16726.150051475481</v>
      </c>
      <c r="FF27" s="14">
        <f>IF(ISNA(VLOOKUP('W. VaR &amp; Off-Peak Pos By Trader'!$A34,'Import OffPeak'!$A$3:FF$100,FF$1,FALSE)),0,VLOOKUP('W. VaR &amp; Off-Peak Pos By Trader'!$A34,'Import OffPeak'!$A$3:FF$100,FF$1,FALSE))</f>
        <v>-16312.023092090725</v>
      </c>
      <c r="FG27" s="14">
        <f>IF(ISNA(VLOOKUP('W. VaR &amp; Off-Peak Pos By Trader'!$A34,'Import OffPeak'!$A$3:FG$100,FG$1,FALSE)),0,VLOOKUP('W. VaR &amp; Off-Peak Pos By Trader'!$A34,'Import OffPeak'!$A$3:FG$100,FG$1,FALSE))</f>
        <v>-15775.275381700882</v>
      </c>
      <c r="FH27" s="14">
        <f>IF(ISNA(VLOOKUP('W. VaR &amp; Off-Peak Pos By Trader'!$A34,'Import OffPeak'!$A$3:FH$100,FH$1,FALSE)),0,VLOOKUP('W. VaR &amp; Off-Peak Pos By Trader'!$A34,'Import OffPeak'!$A$3:FH$100,FH$1,FALSE))</f>
        <v>-12773.213742349726</v>
      </c>
      <c r="FI27" s="14">
        <f>IF(ISNA(VLOOKUP('W. VaR &amp; Off-Peak Pos By Trader'!$A34,'Import OffPeak'!$A$3:FI$100,FI$1,FALSE)),0,VLOOKUP('W. VaR &amp; Off-Peak Pos By Trader'!$A34,'Import OffPeak'!$A$3:FI$100,FI$1,FALSE))</f>
        <v>-12589.576387986999</v>
      </c>
      <c r="FJ27" s="14">
        <f>IF(ISNA(VLOOKUP('W. VaR &amp; Off-Peak Pos By Trader'!$A34,'Import OffPeak'!$A$3:FJ$100,FJ$1,FALSE)),0,VLOOKUP('W. VaR &amp; Off-Peak Pos By Trader'!$A34,'Import OffPeak'!$A$3:FJ$100,FJ$1,FALSE))</f>
        <v>0</v>
      </c>
      <c r="FK27" s="14">
        <f>IF(ISNA(VLOOKUP('W. VaR &amp; Off-Peak Pos By Trader'!$A34,'Import OffPeak'!$A$3:FK$100,FK$1,FALSE)),0,VLOOKUP('W. VaR &amp; Off-Peak Pos By Trader'!$A34,'Import OffPeak'!$A$3:FK$100,FK$1,FALSE))</f>
        <v>0</v>
      </c>
      <c r="FL27" s="14">
        <f>IF(ISNA(VLOOKUP('W. VaR &amp; Off-Peak Pos By Trader'!$A34,'Import OffPeak'!$A$3:FL$100,FL$1,FALSE)),0,VLOOKUP('W. VaR &amp; Off-Peak Pos By Trader'!$A34,'Import OffPeak'!$A$3:FL$100,FL$1,FALSE))</f>
        <v>0</v>
      </c>
      <c r="FM27" s="14">
        <f>IF(ISNA(VLOOKUP('W. VaR &amp; Off-Peak Pos By Trader'!$A34,'Import OffPeak'!$A$3:FM$100,FM$1,FALSE)),0,VLOOKUP('W. VaR &amp; Off-Peak Pos By Trader'!$A34,'Import OffPeak'!$A$3:FM$100,FM$1,FALSE))</f>
        <v>0</v>
      </c>
      <c r="FN27" s="14">
        <f>IF(ISNA(VLOOKUP('W. VaR &amp; Off-Peak Pos By Trader'!$A34,'Import OffPeak'!$A$3:FN$100,FN$1,FALSE)),0,VLOOKUP('W. VaR &amp; Off-Peak Pos By Trader'!$A34,'Import OffPeak'!$A$3:FN$100,FN$1,FALSE))</f>
        <v>0</v>
      </c>
      <c r="FO27" s="14">
        <f>IF(ISNA(VLOOKUP('W. VaR &amp; Off-Peak Pos By Trader'!$A34,'Import OffPeak'!$A$3:FO$100,FO$1,FALSE)),0,VLOOKUP('W. VaR &amp; Off-Peak Pos By Trader'!$A34,'Import OffPeak'!$A$3:FO$100,FO$1,FALSE))</f>
        <v>0</v>
      </c>
      <c r="FP27" s="14">
        <f>IF(ISNA(VLOOKUP('W. VaR &amp; Off-Peak Pos By Trader'!$A34,'Import OffPeak'!$A$3:FP$100,FP$1,FALSE)),0,VLOOKUP('W. VaR &amp; Off-Peak Pos By Trader'!$A34,'Import OffPeak'!$A$3:FP$100,FP$1,FALSE))</f>
        <v>0</v>
      </c>
      <c r="FQ27" s="14">
        <f>IF(ISNA(VLOOKUP('W. VaR &amp; Off-Peak Pos By Trader'!$A34,'Import OffPeak'!$A$3:FQ$100,FQ$1,FALSE)),0,VLOOKUP('W. VaR &amp; Off-Peak Pos By Trader'!$A34,'Import OffPeak'!$A$3:FQ$100,FQ$1,FALSE))</f>
        <v>0</v>
      </c>
      <c r="FR27" s="14">
        <f>IF(ISNA(VLOOKUP('W. VaR &amp; Off-Peak Pos By Trader'!$A34,'Import OffPeak'!$A$3:FR$100,FR$1,FALSE)),0,VLOOKUP('W. VaR &amp; Off-Peak Pos By Trader'!$A34,'Import OffPeak'!$A$3:FR$100,FR$1,FALSE))</f>
        <v>0</v>
      </c>
      <c r="FS27" s="14">
        <f>IF(ISNA(VLOOKUP('W. VaR &amp; Off-Peak Pos By Trader'!$A34,'Import OffPeak'!$A$3:FS$100,FS$1,FALSE)),0,VLOOKUP('W. VaR &amp; Off-Peak Pos By Trader'!$A34,'Import OffPeak'!$A$3:FS$100,FS$1,FALSE))</f>
        <v>0</v>
      </c>
      <c r="FT27" s="14">
        <f>IF(ISNA(VLOOKUP('W. VaR &amp; Off-Peak Pos By Trader'!$A34,'Import OffPeak'!$A$3:FT$100,FT$1,FALSE)),0,VLOOKUP('W. VaR &amp; Off-Peak Pos By Trader'!$A34,'Import OffPeak'!$A$3:FT$100,FT$1,FALSE))</f>
        <v>0</v>
      </c>
      <c r="FU27" s="14">
        <f>IF(ISNA(VLOOKUP('W. VaR &amp; Off-Peak Pos By Trader'!$A34,'Import OffPeak'!$A$3:FU$100,FU$1,FALSE)),0,VLOOKUP('W. VaR &amp; Off-Peak Pos By Trader'!$A34,'Import OffPeak'!$A$3:FU$100,FU$1,FALSE))</f>
        <v>0</v>
      </c>
      <c r="FV27">
        <f>IF(ISNA(VLOOKUP('W. VaR &amp; Off-Peak Pos By Trader'!$A34,'Import OffPeak'!$A$3:FV$100,FV$1,FALSE)),0,VLOOKUP('W. VaR &amp; Off-Peak Pos By Trader'!$A34,'Import OffPeak'!$A$3:FV$100,FV$1,FALSE))</f>
        <v>0</v>
      </c>
      <c r="FW27">
        <f>IF(ISNA(VLOOKUP('W. VaR &amp; Off-Peak Pos By Trader'!$A34,'Import OffPeak'!$A$3:FW$100,FW$1,FALSE)),0,VLOOKUP('W. VaR &amp; Off-Peak Pos By Trader'!$A34,'Import OffPeak'!$A$3:FW$100,FW$1,FALSE))</f>
        <v>0</v>
      </c>
      <c r="FX27">
        <f>IF(ISNA(VLOOKUP('W. VaR &amp; Off-Peak Pos By Trader'!$A34,'Import OffPeak'!$A$3:FX$100,FX$1,FALSE)),0,VLOOKUP('W. VaR &amp; Off-Peak Pos By Trader'!$A34,'Import OffPeak'!$A$3:FX$100,FX$1,FALSE))</f>
        <v>0</v>
      </c>
      <c r="FY27">
        <f>IF(ISNA(VLOOKUP('W. VaR &amp; Off-Peak Pos By Trader'!$A34,'Import OffPeak'!$A$3:FY$100,FY$1,FALSE)),0,VLOOKUP('W. VaR &amp; Off-Peak Pos By Trader'!$A34,'Import OffPeak'!$A$3:FY$100,FY$1,FALSE))</f>
        <v>0</v>
      </c>
      <c r="FZ27">
        <f>IF(ISNA(VLOOKUP('W. VaR &amp; Off-Peak Pos By Trader'!$A34,'Import OffPeak'!$A$3:FZ$100,FZ$1,FALSE)),0,VLOOKUP('W. VaR &amp; Off-Peak Pos By Trader'!$A34,'Import OffPeak'!$A$3:FZ$100,FZ$1,FALSE))</f>
        <v>0</v>
      </c>
      <c r="GA27">
        <f>IF(ISNA(VLOOKUP('W. VaR &amp; Off-Peak Pos By Trader'!$A34,'Import OffPeak'!$A$3:GA$100,GA$1,FALSE)),0,VLOOKUP('W. VaR &amp; Off-Peak Pos By Trader'!$A34,'Import OffPeak'!$A$3:GA$100,GA$1,FALSE))</f>
        <v>0</v>
      </c>
      <c r="GB27">
        <f>IF(ISNA(VLOOKUP('W. VaR &amp; Off-Peak Pos By Trader'!$A34,'Import OffPeak'!$A$3:GB$100,GB$1,FALSE)),0,VLOOKUP('W. VaR &amp; Off-Peak Pos By Trader'!$A34,'Import OffPeak'!$A$3:GB$100,GB$1,FALSE))</f>
        <v>0</v>
      </c>
      <c r="GC27">
        <f>IF(ISNA(VLOOKUP('W. VaR &amp; Off-Peak Pos By Trader'!$A34,'Import OffPeak'!$A$3:GC$100,GC$1,FALSE)),0,VLOOKUP('W. VaR &amp; Off-Peak Pos By Trader'!$A34,'Import OffPeak'!$A$3:GC$100,GC$1,FALSE))</f>
        <v>0</v>
      </c>
      <c r="GD27">
        <f>IF(ISNA(VLOOKUP('W. VaR &amp; Off-Peak Pos By Trader'!$A34,'Import OffPeak'!$A$3:GD$100,GD$1,FALSE)),0,VLOOKUP('W. VaR &amp; Off-Peak Pos By Trader'!$A34,'Import OffPeak'!$A$3:GD$100,GD$1,FALSE))</f>
        <v>0</v>
      </c>
      <c r="GE27">
        <f>IF(ISNA(VLOOKUP('W. VaR &amp; Off-Peak Pos By Trader'!$A34,'Import OffPeak'!$A$3:GE$100,GE$1,FALSE)),0,VLOOKUP('W. VaR &amp; Off-Peak Pos By Trader'!$A34,'Import OffPeak'!$A$3:GE$100,GE$1,FALSE))</f>
        <v>0</v>
      </c>
      <c r="GF27">
        <f>IF(ISNA(VLOOKUP('W. VaR &amp; Off-Peak Pos By Trader'!$A34,'Import OffPeak'!$A$3:GF$100,GF$1,FALSE)),0,VLOOKUP('W. VaR &amp; Off-Peak Pos By Trader'!$A34,'Import OffPeak'!$A$3:GF$100,GF$1,FALSE))</f>
        <v>0</v>
      </c>
      <c r="GG27">
        <f>IF(ISNA(VLOOKUP('W. VaR &amp; Off-Peak Pos By Trader'!$A34,'Import OffPeak'!$A$3:GG$100,GG$1,FALSE)),0,VLOOKUP('W. VaR &amp; Off-Peak Pos By Trader'!$A34,'Import OffPeak'!$A$3:GG$100,GG$1,FALSE))</f>
        <v>0</v>
      </c>
      <c r="GH27">
        <f>IF(ISNA(VLOOKUP('W. VaR &amp; Off-Peak Pos By Trader'!$A34,'Import OffPeak'!$A$3:GH$100,GH$1,FALSE)),0,VLOOKUP('W. VaR &amp; Off-Peak Pos By Trader'!$A34,'Import OffPeak'!$A$3:GH$100,GH$1,FALSE))</f>
        <v>0</v>
      </c>
      <c r="GI27">
        <f>IF(ISNA(VLOOKUP('W. VaR &amp; Off-Peak Pos By Trader'!$A34,'Import OffPeak'!$A$3:GI$100,GI$1,FALSE)),0,VLOOKUP('W. VaR &amp; Off-Peak Pos By Trader'!$A34,'Import OffPeak'!$A$3:GI$100,GI$1,FALSE))</f>
        <v>0</v>
      </c>
      <c r="GJ27">
        <f>IF(ISNA(VLOOKUP('W. VaR &amp; Off-Peak Pos By Trader'!$A34,'Import OffPeak'!$A$3:GJ$100,GJ$1,FALSE)),0,VLOOKUP('W. VaR &amp; Off-Peak Pos By Trader'!$A34,'Import OffPeak'!$A$3:GJ$100,GJ$1,FALSE))</f>
        <v>0</v>
      </c>
      <c r="GK27">
        <f>IF(ISNA(VLOOKUP('W. VaR &amp; Off-Peak Pos By Trader'!$A34,'Import OffPeak'!$A$3:GK$100,GK$1,FALSE)),0,VLOOKUP('W. VaR &amp; Off-Peak Pos By Trader'!$A34,'Import OffPeak'!$A$3:GK$100,GK$1,FALSE))</f>
        <v>0</v>
      </c>
      <c r="GL27">
        <f>IF(ISNA(VLOOKUP('W. VaR &amp; Off-Peak Pos By Trader'!$A34,'Import OffPeak'!$A$3:GL$100,GL$1,FALSE)),0,VLOOKUP('W. VaR &amp; Off-Peak Pos By Trader'!$A34,'Import OffPeak'!$A$3:GL$100,GL$1,FALSE))</f>
        <v>0</v>
      </c>
      <c r="GM27">
        <f>IF(ISNA(VLOOKUP('W. VaR &amp; Off-Peak Pos By Trader'!$A34,'Import OffPeak'!$A$3:GM$100,GM$1,FALSE)),0,VLOOKUP('W. VaR &amp; Off-Peak Pos By Trader'!$A34,'Import OffPeak'!$A$3:GM$100,GM$1,FALSE))</f>
        <v>0</v>
      </c>
      <c r="GN27">
        <f>IF(ISNA(VLOOKUP('W. VaR &amp; Off-Peak Pos By Trader'!$A34,'Import OffPeak'!$A$3:GN$100,GN$1,FALSE)),0,VLOOKUP('W. VaR &amp; Off-Peak Pos By Trader'!$A34,'Import OffPeak'!$A$3:GN$100,GN$1,FALSE))</f>
        <v>0</v>
      </c>
      <c r="GO27">
        <f>IF(ISNA(VLOOKUP('W. VaR &amp; Off-Peak Pos By Trader'!$A34,'Import OffPeak'!$A$3:GO$100,GO$1,FALSE)),0,VLOOKUP('W. VaR &amp; Off-Peak Pos By Trader'!$A34,'Import OffPeak'!$A$3:GO$100,GO$1,FALSE))</f>
        <v>0</v>
      </c>
      <c r="GP27">
        <f>IF(ISNA(VLOOKUP('W. VaR &amp; Off-Peak Pos By Trader'!$A34,'Import OffPeak'!$A$3:GP$100,GP$1,FALSE)),0,VLOOKUP('W. VaR &amp; Off-Peak Pos By Trader'!$A34,'Import OffPeak'!$A$3:GP$100,GP$1,FALSE))</f>
        <v>0</v>
      </c>
      <c r="GQ27">
        <f>IF(ISNA(VLOOKUP('W. VaR &amp; Off-Peak Pos By Trader'!$A34,'Import OffPeak'!$A$3:GQ$100,GQ$1,FALSE)),0,VLOOKUP('W. VaR &amp; Off-Peak Pos By Trader'!$A34,'Import OffPeak'!$A$3:GQ$100,GQ$1,FALSE))</f>
        <v>0</v>
      </c>
      <c r="GR27">
        <f>IF(ISNA(VLOOKUP('W. VaR &amp; Off-Peak Pos By Trader'!$A34,'Import OffPeak'!$A$3:GR$100,GR$1,FALSE)),0,VLOOKUP('W. VaR &amp; Off-Peak Pos By Trader'!$A34,'Import OffPeak'!$A$3:GR$100,GR$1,FALSE))</f>
        <v>0</v>
      </c>
      <c r="GS27">
        <f>IF(ISNA(VLOOKUP('W. VaR &amp; Off-Peak Pos By Trader'!$A34,'Import OffPeak'!$A$3:GS$100,GS$1,FALSE)),0,VLOOKUP('W. VaR &amp; Off-Peak Pos By Trader'!$A34,'Import OffPeak'!$A$3:GS$100,GS$1,FALSE))</f>
        <v>0</v>
      </c>
      <c r="GT27">
        <f>IF(ISNA(VLOOKUP('W. VaR &amp; Off-Peak Pos By Trader'!$A34,'Import OffPeak'!$A$3:GT$100,GT$1,FALSE)),0,VLOOKUP('W. VaR &amp; Off-Peak Pos By Trader'!$A34,'Import OffPeak'!$A$3:GT$100,GT$1,FALSE))</f>
        <v>0</v>
      </c>
      <c r="GU27">
        <f>IF(ISNA(VLOOKUP('W. VaR &amp; Off-Peak Pos By Trader'!$A34,'Import OffPeak'!$A$3:GU$100,GU$1,FALSE)),0,VLOOKUP('W. VaR &amp; Off-Peak Pos By Trader'!$A34,'Import OffPeak'!$A$3:GU$100,GU$1,FALSE))</f>
        <v>0</v>
      </c>
      <c r="GV27">
        <f>IF(ISNA(VLOOKUP('W. VaR &amp; Off-Peak Pos By Trader'!$A34,'Import OffPeak'!$A$3:GV$100,GV$1,FALSE)),0,VLOOKUP('W. VaR &amp; Off-Peak Pos By Trader'!$A34,'Import OffPeak'!$A$3:GV$100,GV$1,FALSE))</f>
        <v>0</v>
      </c>
      <c r="GW27">
        <f>IF(ISNA(VLOOKUP('W. VaR &amp; Off-Peak Pos By Trader'!$A34,'Import OffPeak'!$A$3:GW$100,GW$1,FALSE)),0,VLOOKUP('W. VaR &amp; Off-Peak Pos By Trader'!$A34,'Import OffPeak'!$A$3:GW$100,GW$1,FALSE))</f>
        <v>0</v>
      </c>
      <c r="GX27">
        <f>IF(ISNA(VLOOKUP('W. VaR &amp; Off-Peak Pos By Trader'!$A34,'Import OffPeak'!$A$3:GX$100,GX$1,FALSE)),0,VLOOKUP('W. VaR &amp; Off-Peak Pos By Trader'!$A34,'Import OffPeak'!$A$3:GX$100,GX$1,FALSE))</f>
        <v>0</v>
      </c>
      <c r="GY27">
        <f>IF(ISNA(VLOOKUP('W. VaR &amp; Off-Peak Pos By Trader'!$A34,'Import OffPeak'!$A$3:GY$100,GY$1,FALSE)),0,VLOOKUP('W. VaR &amp; Off-Peak Pos By Trader'!$A34,'Import OffPeak'!$A$3:GY$100,GY$1,FALSE))</f>
        <v>0</v>
      </c>
      <c r="GZ27">
        <f>IF(ISNA(VLOOKUP('W. VaR &amp; Off-Peak Pos By Trader'!$A34,'Import OffPeak'!$A$3:GZ$100,GZ$1,FALSE)),0,VLOOKUP('W. VaR &amp; Off-Peak Pos By Trader'!$A34,'Import OffPeak'!$A$3:GZ$100,GZ$1,FALSE))</f>
        <v>0</v>
      </c>
      <c r="HA27">
        <f>IF(ISNA(VLOOKUP('W. VaR &amp; Off-Peak Pos By Trader'!$A34,'Import OffPeak'!$A$3:HA$100,HA$1,FALSE)),0,VLOOKUP('W. VaR &amp; Off-Peak Pos By Trader'!$A34,'Import OffPeak'!$A$3:HA$100,HA$1,FALSE))</f>
        <v>0</v>
      </c>
      <c r="HB27">
        <f>IF(ISNA(VLOOKUP('W. VaR &amp; Off-Peak Pos By Trader'!$A34,'Import OffPeak'!$A$3:HB$100,HB$1,FALSE)),0,VLOOKUP('W. VaR &amp; Off-Peak Pos By Trader'!$A34,'Import OffPeak'!$A$3:HB$100,HB$1,FALSE))</f>
        <v>0</v>
      </c>
      <c r="HC27">
        <f>IF(ISNA(VLOOKUP('W. VaR &amp; Off-Peak Pos By Trader'!$A34,'Import OffPeak'!$A$3:HC$100,HC$1,FALSE)),0,VLOOKUP('W. VaR &amp; Off-Peak Pos By Trader'!$A34,'Import OffPeak'!$A$3:HC$100,HC$1,FALSE))</f>
        <v>0</v>
      </c>
      <c r="HD27">
        <f>IF(ISNA(VLOOKUP('W. VaR &amp; Off-Peak Pos By Trader'!$A34,'Import OffPeak'!$A$3:HD$100,HD$1,FALSE)),0,VLOOKUP('W. VaR &amp; Off-Peak Pos By Trader'!$A34,'Import OffPeak'!$A$3:HD$100,HD$1,FALSE))</f>
        <v>0</v>
      </c>
      <c r="HE27">
        <f>IF(ISNA(VLOOKUP('W. VaR &amp; Off-Peak Pos By Trader'!$A34,'Import OffPeak'!$A$3:HE$100,HE$1,FALSE)),0,VLOOKUP('W. VaR &amp; Off-Peak Pos By Trader'!$A34,'Import OffPeak'!$A$3:HE$100,HE$1,FALSE))</f>
        <v>0</v>
      </c>
      <c r="HF27">
        <f>IF(ISNA(VLOOKUP('W. VaR &amp; Off-Peak Pos By Trader'!$A34,'Import OffPeak'!$A$3:HF$100,HF$1,FALSE)),0,VLOOKUP('W. VaR &amp; Off-Peak Pos By Trader'!$A34,'Import OffPeak'!$A$3:HF$100,HF$1,FALSE))</f>
        <v>0</v>
      </c>
      <c r="HG27">
        <f>IF(ISNA(VLOOKUP('W. VaR &amp; Off-Peak Pos By Trader'!$A34,'Import OffPeak'!$A$3:HG$100,HG$1,FALSE)),0,VLOOKUP('W. VaR &amp; Off-Peak Pos By Trader'!$A34,'Import OffPeak'!$A$3:HG$100,HG$1,FALSE))</f>
        <v>0</v>
      </c>
      <c r="HH27">
        <f>IF(ISNA(VLOOKUP('W. VaR &amp; Off-Peak Pos By Trader'!$A34,'Import OffPeak'!$A$3:HH$100,HH$1,FALSE)),0,VLOOKUP('W. VaR &amp; Off-Peak Pos By Trader'!$A34,'Import OffPeak'!$A$3:HH$100,HH$1,FALSE))</f>
        <v>0</v>
      </c>
      <c r="HI27">
        <f>IF(ISNA(VLOOKUP('W. VaR &amp; Off-Peak Pos By Trader'!$A34,'Import OffPeak'!$A$3:HI$100,HI$1,FALSE)),0,VLOOKUP('W. VaR &amp; Off-Peak Pos By Trader'!$A34,'Import OffPeak'!$A$3:HI$100,HI$1,FALSE))</f>
        <v>0</v>
      </c>
      <c r="HJ27">
        <f>IF(ISNA(VLOOKUP('W. VaR &amp; Off-Peak Pos By Trader'!$A34,'Import OffPeak'!$A$3:HJ$100,HJ$1,FALSE)),0,VLOOKUP('W. VaR &amp; Off-Peak Pos By Trader'!$A34,'Import OffPeak'!$A$3:HJ$100,HJ$1,FALSE))</f>
        <v>0</v>
      </c>
      <c r="HK27">
        <f>IF(ISNA(VLOOKUP('W. VaR &amp; Off-Peak Pos By Trader'!$A34,'Import OffPeak'!$A$3:HK$100,HK$1,FALSE)),0,VLOOKUP('W. VaR &amp; Off-Peak Pos By Trader'!$A34,'Import OffPeak'!$A$3:HK$100,HK$1,FALSE))</f>
        <v>0</v>
      </c>
      <c r="HL27">
        <f>IF(ISNA(VLOOKUP('W. VaR &amp; Off-Peak Pos By Trader'!$A34,'Import OffPeak'!$A$3:HL$100,HL$1,FALSE)),0,VLOOKUP('W. VaR &amp; Off-Peak Pos By Trader'!$A34,'Import OffPeak'!$A$3:HL$100,HL$1,FALSE))</f>
        <v>0</v>
      </c>
      <c r="HM27">
        <f>IF(ISNA(VLOOKUP('W. VaR &amp; Off-Peak Pos By Trader'!$A34,'Import OffPeak'!$A$3:HM$100,HM$1,FALSE)),0,VLOOKUP('W. VaR &amp; Off-Peak Pos By Trader'!$A34,'Import OffPeak'!$A$3:HM$100,HM$1,FALSE))</f>
        <v>0</v>
      </c>
      <c r="HN27">
        <f>IF(ISNA(VLOOKUP('W. VaR &amp; Off-Peak Pos By Trader'!$A34,'Import OffPeak'!$A$3:HN$100,HN$1,FALSE)),0,VLOOKUP('W. VaR &amp; Off-Peak Pos By Trader'!$A34,'Import OffPeak'!$A$3:HN$100,HN$1,FALSE))</f>
        <v>0</v>
      </c>
      <c r="HO27">
        <f>IF(ISNA(VLOOKUP('W. VaR &amp; Off-Peak Pos By Trader'!$A34,'Import OffPeak'!$A$3:HO$100,HO$1,FALSE)),0,VLOOKUP('W. VaR &amp; Off-Peak Pos By Trader'!$A34,'Import OffPeak'!$A$3:HO$100,HO$1,FALSE))</f>
        <v>0</v>
      </c>
      <c r="HP27">
        <f>IF(ISNA(VLOOKUP('W. VaR &amp; Off-Peak Pos By Trader'!$A34,'Import OffPeak'!$A$3:HP$100,HP$1,FALSE)),0,VLOOKUP('W. VaR &amp; Off-Peak Pos By Trader'!$A34,'Import OffPeak'!$A$3:HP$100,HP$1,FALSE))</f>
        <v>0</v>
      </c>
      <c r="HQ27">
        <f>IF(ISNA(VLOOKUP('W. VaR &amp; Off-Peak Pos By Trader'!$A34,'Import OffPeak'!$A$3:HQ$100,HQ$1,FALSE)),0,VLOOKUP('W. VaR &amp; Off-Peak Pos By Trader'!$A34,'Import OffPeak'!$A$3:HQ$100,HQ$1,FALSE))</f>
        <v>0</v>
      </c>
      <c r="HR27">
        <f>IF(ISNA(VLOOKUP('W. VaR &amp; Off-Peak Pos By Trader'!$A34,'Import OffPeak'!$A$3:HR$100,HR$1,FALSE)),0,VLOOKUP('W. VaR &amp; Off-Peak Pos By Trader'!$A34,'Import OffPeak'!$A$3:HR$100,HR$1,FALSE))</f>
        <v>0</v>
      </c>
      <c r="HS27">
        <f>IF(ISNA(VLOOKUP('W. VaR &amp; Off-Peak Pos By Trader'!$A34,'Import OffPeak'!$A$3:HS$100,HS$1,FALSE)),0,VLOOKUP('W. VaR &amp; Off-Peak Pos By Trader'!$A34,'Import OffPeak'!$A$3:HS$100,HS$1,FALSE))</f>
        <v>0</v>
      </c>
      <c r="HT27">
        <f>IF(ISNA(VLOOKUP('W. VaR &amp; Off-Peak Pos By Trader'!$A34,'Import OffPeak'!$A$3:HT$100,HT$1,FALSE)),0,VLOOKUP('W. VaR &amp; Off-Peak Pos By Trader'!$A34,'Import OffPeak'!$A$3:HT$100,HT$1,FALSE))</f>
        <v>0</v>
      </c>
      <c r="HU27">
        <f>IF(ISNA(VLOOKUP('W. VaR &amp; Off-Peak Pos By Trader'!$A34,'Import OffPeak'!$A$3:HU$100,HU$1,FALSE)),0,VLOOKUP('W. VaR &amp; Off-Peak Pos By Trader'!$A34,'Import OffPeak'!$A$3:HU$100,HU$1,FALSE))</f>
        <v>0</v>
      </c>
      <c r="HV27">
        <f>IF(ISNA(VLOOKUP('W. VaR &amp; Off-Peak Pos By Trader'!$A34,'Import OffPeak'!$A$3:HV$100,HV$1,FALSE)),0,VLOOKUP('W. VaR &amp; Off-Peak Pos By Trader'!$A34,'Import OffPeak'!$A$3:HV$100,HV$1,FALSE))</f>
        <v>0</v>
      </c>
      <c r="HW27">
        <f>IF(ISNA(VLOOKUP('W. VaR &amp; Off-Peak Pos By Trader'!$A34,'Import OffPeak'!$A$3:HW$100,HW$1,FALSE)),0,VLOOKUP('W. VaR &amp; Off-Peak Pos By Trader'!$A34,'Import OffPeak'!$A$3:HW$100,HW$1,FALSE))</f>
        <v>0</v>
      </c>
      <c r="HX27">
        <f>IF(ISNA(VLOOKUP('W. VaR &amp; Off-Peak Pos By Trader'!$A34,'Import OffPeak'!$A$3:HX$100,HX$1,FALSE)),0,VLOOKUP('W. VaR &amp; Off-Peak Pos By Trader'!$A34,'Import OffPeak'!$A$3:HX$100,HX$1,FALSE))</f>
        <v>0</v>
      </c>
      <c r="HY27">
        <f>IF(ISNA(VLOOKUP('W. VaR &amp; Off-Peak Pos By Trader'!$A34,'Import OffPeak'!$A$3:HY$100,HY$1,FALSE)),0,VLOOKUP('W. VaR &amp; Off-Peak Pos By Trader'!$A34,'Import OffPeak'!$A$3:HY$100,HY$1,FALSE))</f>
        <v>0</v>
      </c>
      <c r="HZ27">
        <f>IF(ISNA(VLOOKUP('W. VaR &amp; Off-Peak Pos By Trader'!$A34,'Import OffPeak'!$A$3:HZ$100,HZ$1,FALSE)),0,VLOOKUP('W. VaR &amp; Off-Peak Pos By Trader'!$A34,'Import OffPeak'!$A$3:HZ$100,HZ$1,FALSE))</f>
        <v>0</v>
      </c>
      <c r="IA27">
        <f>IF(ISNA(VLOOKUP('W. VaR &amp; Off-Peak Pos By Trader'!$A34,'Import OffPeak'!$A$3:IA$100,IA$1,FALSE)),0,VLOOKUP('W. VaR &amp; Off-Peak Pos By Trader'!$A34,'Import OffPeak'!$A$3:IA$100,IA$1,FALSE))</f>
        <v>0</v>
      </c>
      <c r="IB27">
        <f>IF(ISNA(VLOOKUP('W. VaR &amp; Off-Peak Pos By Trader'!$A34,'Import OffPeak'!$A$3:IB$100,IB$1,FALSE)),0,VLOOKUP('W. VaR &amp; Off-Peak Pos By Trader'!$A34,'Import OffPeak'!$A$3:IB$100,IB$1,FALSE))</f>
        <v>0</v>
      </c>
      <c r="IC27">
        <f>IF(ISNA(VLOOKUP('W. VaR &amp; Off-Peak Pos By Trader'!$A34,'Import OffPeak'!$A$3:IC$100,IC$1,FALSE)),0,VLOOKUP('W. VaR &amp; Off-Peak Pos By Trader'!$A34,'Import OffPeak'!$A$3:IC$100,IC$1,FALSE))</f>
        <v>0</v>
      </c>
    </row>
    <row r="28" spans="1:237">
      <c r="A28" s="20" t="s">
        <v>13</v>
      </c>
      <c r="B28" s="14">
        <f>IF(ISNA(VLOOKUP('W. VaR &amp; Off-Peak Pos By Trader'!$A35,'Import OffPeak'!$A$3:B$100,B$1,FALSE)),0,VLOOKUP('W. VaR &amp; Off-Peak Pos By Trader'!$A35,'Import OffPeak'!$A$3:B$100,B$1,FALSE))</f>
        <v>0</v>
      </c>
      <c r="C28" s="14">
        <f>IF(ISNA(VLOOKUP('W. VaR &amp; Off-Peak Pos By Trader'!$A35,'Import OffPeak'!$A$3:C$100,C$1,FALSE)),0,VLOOKUP('W. VaR &amp; Off-Peak Pos By Trader'!$A35,'Import OffPeak'!$A$3:C$100,C$1,FALSE))</f>
        <v>0</v>
      </c>
      <c r="D28" s="14">
        <f>IF(ISNA(VLOOKUP('W. VaR &amp; Off-Peak Pos By Trader'!$A35,'Import OffPeak'!$A$3:D$100,D$1,FALSE)),0,VLOOKUP('W. VaR &amp; Off-Peak Pos By Trader'!$A35,'Import OffPeak'!$A$3:D$100,D$1,FALSE))</f>
        <v>0</v>
      </c>
      <c r="E28" s="14">
        <f>IF(ISNA(VLOOKUP('W. VaR &amp; Off-Peak Pos By Trader'!$A35,'Import OffPeak'!$A$3:E$100,E$1,FALSE)),0,VLOOKUP('W. VaR &amp; Off-Peak Pos By Trader'!$A35,'Import OffPeak'!$A$3:E$100,E$1,FALSE))</f>
        <v>0</v>
      </c>
      <c r="F28" s="14">
        <f>IF(ISNA(VLOOKUP('W. VaR &amp; Off-Peak Pos By Trader'!$A35,'Import OffPeak'!$A$3:F$100,F$1,FALSE)),0,VLOOKUP('W. VaR &amp; Off-Peak Pos By Trader'!$A35,'Import OffPeak'!$A$3:F$100,F$1,FALSE))</f>
        <v>0</v>
      </c>
      <c r="G28" s="14">
        <f>IF(ISNA(VLOOKUP('W. VaR &amp; Off-Peak Pos By Trader'!$A35,'Import OffPeak'!$A$3:G$100,G$1,FALSE)),0,VLOOKUP('W. VaR &amp; Off-Peak Pos By Trader'!$A35,'Import OffPeak'!$A$3:G$100,G$1,FALSE))</f>
        <v>0</v>
      </c>
      <c r="H28" s="14">
        <f>IF(ISNA(VLOOKUP('W. VaR &amp; Off-Peak Pos By Trader'!$A35,'Import OffPeak'!$A$3:H$100,H$1,FALSE)),0,VLOOKUP('W. VaR &amp; Off-Peak Pos By Trader'!$A35,'Import OffPeak'!$A$3:H$100,H$1,FALSE))</f>
        <v>-5714.825231339556</v>
      </c>
      <c r="I28" s="14">
        <f>IF(ISNA(VLOOKUP('W. VaR &amp; Off-Peak Pos By Trader'!$A35,'Import OffPeak'!$A$3:I$100,I$1,FALSE)),0,VLOOKUP('W. VaR &amp; Off-Peak Pos By Trader'!$A35,'Import OffPeak'!$A$3:I$100,I$1,FALSE))</f>
        <v>-809.26675602937007</v>
      </c>
      <c r="J28" s="14">
        <f>IF(ISNA(VLOOKUP('W. VaR &amp; Off-Peak Pos By Trader'!$A35,'Import OffPeak'!$A$3:J$100,J$1,FALSE)),0,VLOOKUP('W. VaR &amp; Off-Peak Pos By Trader'!$A35,'Import OffPeak'!$A$3:J$100,J$1,FALSE))</f>
        <v>-37249.054446772243</v>
      </c>
      <c r="K28" s="14">
        <f>IF(ISNA(VLOOKUP('W. VaR &amp; Off-Peak Pos By Trader'!$A35,'Import OffPeak'!$A$3:K$100,K$1,FALSE)),0,VLOOKUP('W. VaR &amp; Off-Peak Pos By Trader'!$A35,'Import OffPeak'!$A$3:K$100,K$1,FALSE))</f>
        <v>54974.541824480119</v>
      </c>
      <c r="L28" s="14">
        <f>IF(ISNA(VLOOKUP('W. VaR &amp; Off-Peak Pos By Trader'!$A35,'Import OffPeak'!$A$3:L$100,L$1,FALSE)),0,VLOOKUP('W. VaR &amp; Off-Peak Pos By Trader'!$A35,'Import OffPeak'!$A$3:L$100,L$1,FALSE))</f>
        <v>64343.622440400533</v>
      </c>
      <c r="M28" s="14">
        <f>IF(ISNA(VLOOKUP('W. VaR &amp; Off-Peak Pos By Trader'!$A35,'Import OffPeak'!$A$3:M$100,M$1,FALSE)),0,VLOOKUP('W. VaR &amp; Off-Peak Pos By Trader'!$A35,'Import OffPeak'!$A$3:M$100,M$1,FALSE))</f>
        <v>-77029.660261294252</v>
      </c>
      <c r="N28" s="14">
        <f>IF(ISNA(VLOOKUP('W. VaR &amp; Off-Peak Pos By Trader'!$A35,'Import OffPeak'!$A$3:N$100,N$1,FALSE)),0,VLOOKUP('W. VaR &amp; Off-Peak Pos By Trader'!$A35,'Import OffPeak'!$A$3:N$100,N$1,FALSE))</f>
        <v>-100758.84508253261</v>
      </c>
      <c r="O28" s="14">
        <f>IF(ISNA(VLOOKUP('W. VaR &amp; Off-Peak Pos By Trader'!$A35,'Import OffPeak'!$A$3:O$100,O$1,FALSE)),0,VLOOKUP('W. VaR &amp; Off-Peak Pos By Trader'!$A35,'Import OffPeak'!$A$3:O$100,O$1,FALSE))</f>
        <v>-102764.96305150901</v>
      </c>
      <c r="P28" s="14">
        <f>IF(ISNA(VLOOKUP('W. VaR &amp; Off-Peak Pos By Trader'!$A35,'Import OffPeak'!$A$3:P$100,P$1,FALSE)),0,VLOOKUP('W. VaR &amp; Off-Peak Pos By Trader'!$A35,'Import OffPeak'!$A$3:P$100,P$1,FALSE))</f>
        <v>-48337.057317645165</v>
      </c>
      <c r="Q28" s="14">
        <f>IF(ISNA(VLOOKUP('W. VaR &amp; Off-Peak Pos By Trader'!$A35,'Import OffPeak'!$A$3:Q$100,Q$1,FALSE)),0,VLOOKUP('W. VaR &amp; Off-Peak Pos By Trader'!$A35,'Import OffPeak'!$A$3:Q$100,Q$1,FALSE))</f>
        <v>-47548.831613664181</v>
      </c>
      <c r="R28" s="14">
        <f>IF(ISNA(VLOOKUP('W. VaR &amp; Off-Peak Pos By Trader'!$A35,'Import OffPeak'!$A$3:R$100,R$1,FALSE)),0,VLOOKUP('W. VaR &amp; Off-Peak Pos By Trader'!$A35,'Import OffPeak'!$A$3:R$100,R$1,FALSE))</f>
        <v>-38477.16840496684</v>
      </c>
      <c r="S28" s="14">
        <f>IF(ISNA(VLOOKUP('W. VaR &amp; Off-Peak Pos By Trader'!$A35,'Import OffPeak'!$A$3:S$100,S$1,FALSE)),0,VLOOKUP('W. VaR &amp; Off-Peak Pos By Trader'!$A35,'Import OffPeak'!$A$3:S$100,S$1,FALSE))</f>
        <v>-79088.695079262427</v>
      </c>
      <c r="T28" s="14">
        <f>IF(ISNA(VLOOKUP('W. VaR &amp; Off-Peak Pos By Trader'!$A35,'Import OffPeak'!$A$3:T$100,T$1,FALSE)),0,VLOOKUP('W. VaR &amp; Off-Peak Pos By Trader'!$A35,'Import OffPeak'!$A$3:T$100,T$1,FALSE))</f>
        <v>-80724.3026849655</v>
      </c>
      <c r="U28" s="14">
        <f>IF(ISNA(VLOOKUP('W. VaR &amp; Off-Peak Pos By Trader'!$A35,'Import OffPeak'!$A$3:U$100,U$1,FALSE)),0,VLOOKUP('W. VaR &amp; Off-Peak Pos By Trader'!$A35,'Import OffPeak'!$A$3:U$100,U$1,FALSE))</f>
        <v>-88085.599705227665</v>
      </c>
      <c r="V28" s="14">
        <f>IF(ISNA(VLOOKUP('W. VaR &amp; Off-Peak Pos By Trader'!$A35,'Import OffPeak'!$A$3:V$100,V$1,FALSE)),0,VLOOKUP('W. VaR &amp; Off-Peak Pos By Trader'!$A35,'Import OffPeak'!$A$3:V$100,V$1,FALSE))</f>
        <v>-78223.33488656141</v>
      </c>
      <c r="W28" s="14">
        <f>IF(ISNA(VLOOKUP('W. VaR &amp; Off-Peak Pos By Trader'!$A35,'Import OffPeak'!$A$3:W$100,W$1,FALSE)),0,VLOOKUP('W. VaR &amp; Off-Peak Pos By Trader'!$A35,'Import OffPeak'!$A$3:W$100,W$1,FALSE))</f>
        <v>-68370.212834153936</v>
      </c>
      <c r="X28" s="14">
        <f>IF(ISNA(VLOOKUP('W. VaR &amp; Off-Peak Pos By Trader'!$A35,'Import OffPeak'!$A$3:X$100,X$1,FALSE)),0,VLOOKUP('W. VaR &amp; Off-Peak Pos By Trader'!$A35,'Import OffPeak'!$A$3:X$100,X$1,FALSE))</f>
        <v>-77697.367134498651</v>
      </c>
      <c r="Y28" s="14">
        <f>IF(ISNA(VLOOKUP('W. VaR &amp; Off-Peak Pos By Trader'!$A35,'Import OffPeak'!$A$3:Y$100,Y$1,FALSE)),0,VLOOKUP('W. VaR &amp; Off-Peak Pos By Trader'!$A35,'Import OffPeak'!$A$3:Y$100,Y$1,FALSE))</f>
        <v>-71502.989137902681</v>
      </c>
      <c r="Z28" s="14">
        <f>IF(ISNA(VLOOKUP('W. VaR &amp; Off-Peak Pos By Trader'!$A35,'Import OffPeak'!$A$3:Z$100,Z$1,FALSE)),0,VLOOKUP('W. VaR &amp; Off-Peak Pos By Trader'!$A35,'Import OffPeak'!$A$3:Z$100,Z$1,FALSE))</f>
        <v>-78743.862054312282</v>
      </c>
      <c r="AA28" s="14">
        <f>IF(ISNA(VLOOKUP('W. VaR &amp; Off-Peak Pos By Trader'!$A35,'Import OffPeak'!$A$3:AA$100,AA$1,FALSE)),0,VLOOKUP('W. VaR &amp; Off-Peak Pos By Trader'!$A35,'Import OffPeak'!$A$3:AA$100,AA$1,FALSE))</f>
        <v>-88958.617061305355</v>
      </c>
      <c r="AB28" s="14">
        <f>IF(ISNA(VLOOKUP('W. VaR &amp; Off-Peak Pos By Trader'!$A35,'Import OffPeak'!$A$3:AB$100,AB$1,FALSE)),0,VLOOKUP('W. VaR &amp; Off-Peak Pos By Trader'!$A35,'Import OffPeak'!$A$3:AB$100,AB$1,FALSE))</f>
        <v>-83820.453360680753</v>
      </c>
      <c r="AC28" s="14">
        <f>IF(ISNA(VLOOKUP('W. VaR &amp; Off-Peak Pos By Trader'!$A35,'Import OffPeak'!$A$3:AC$100,AC$1,FALSE)),0,VLOOKUP('W. VaR &amp; Off-Peak Pos By Trader'!$A35,'Import OffPeak'!$A$3:AC$100,AC$1,FALSE))</f>
        <v>-83549.972247053869</v>
      </c>
      <c r="AD28" s="14">
        <f>IF(ISNA(VLOOKUP('W. VaR &amp; Off-Peak Pos By Trader'!$A35,'Import OffPeak'!$A$3:AD$100,AD$1,FALSE)),0,VLOOKUP('W. VaR &amp; Off-Peak Pos By Trader'!$A35,'Import OffPeak'!$A$3:AD$100,AD$1,FALSE))</f>
        <v>-74126.446584340913</v>
      </c>
      <c r="AE28" s="14">
        <f>IF(ISNA(VLOOKUP('W. VaR &amp; Off-Peak Pos By Trader'!$A35,'Import OffPeak'!$A$3:AE$100,AE$1,FALSE)),0,VLOOKUP('W. VaR &amp; Off-Peak Pos By Trader'!$A35,'Import OffPeak'!$A$3:AE$100,AE$1,FALSE))</f>
        <v>-70741.549336149415</v>
      </c>
      <c r="AF28" s="14">
        <f>IF(ISNA(VLOOKUP('W. VaR &amp; Off-Peak Pos By Trader'!$A35,'Import OffPeak'!$A$3:AF$100,AF$1,FALSE)),0,VLOOKUP('W. VaR &amp; Off-Peak Pos By Trader'!$A35,'Import OffPeak'!$A$3:AF$100,AF$1,FALSE))</f>
        <v>-75631.658945942225</v>
      </c>
      <c r="AG28" s="14">
        <f>IF(ISNA(VLOOKUP('W. VaR &amp; Off-Peak Pos By Trader'!$A35,'Import OffPeak'!$A$3:AG$100,AG$1,FALSE)),0,VLOOKUP('W. VaR &amp; Off-Peak Pos By Trader'!$A35,'Import OffPeak'!$A$3:AG$100,AG$1,FALSE))</f>
        <v>-73507.211520060111</v>
      </c>
      <c r="AH28" s="14">
        <f>IF(ISNA(VLOOKUP('W. VaR &amp; Off-Peak Pos By Trader'!$A35,'Import OffPeak'!$A$3:AH$100,AH$1,FALSE)),0,VLOOKUP('W. VaR &amp; Off-Peak Pos By Trader'!$A35,'Import OffPeak'!$A$3:AH$100,AH$1,FALSE))</f>
        <v>-37939.000414587877</v>
      </c>
      <c r="AI28" s="14">
        <f>IF(ISNA(VLOOKUP('W. VaR &amp; Off-Peak Pos By Trader'!$A35,'Import OffPeak'!$A$3:AI$100,AI$1,FALSE)),0,VLOOKUP('W. VaR &amp; Off-Peak Pos By Trader'!$A35,'Import OffPeak'!$A$3:AI$100,AI$1,FALSE))</f>
        <v>-34808.582827886661</v>
      </c>
      <c r="AJ28" s="14">
        <f>IF(ISNA(VLOOKUP('W. VaR &amp; Off-Peak Pos By Trader'!$A35,'Import OffPeak'!$A$3:AJ$100,AJ$1,FALSE)),0,VLOOKUP('W. VaR &amp; Off-Peak Pos By Trader'!$A35,'Import OffPeak'!$A$3:AJ$100,AJ$1,FALSE))</f>
        <v>-33306.844921288561</v>
      </c>
      <c r="AK28" s="14">
        <f>IF(ISNA(VLOOKUP('W. VaR &amp; Off-Peak Pos By Trader'!$A35,'Import OffPeak'!$A$3:AK$100,AK$1,FALSE)),0,VLOOKUP('W. VaR &amp; Off-Peak Pos By Trader'!$A35,'Import OffPeak'!$A$3:AK$100,AK$1,FALSE))</f>
        <v>-32184.974263341974</v>
      </c>
      <c r="AL28" s="14">
        <f>IF(ISNA(VLOOKUP('W. VaR &amp; Off-Peak Pos By Trader'!$A35,'Import OffPeak'!$A$3:AL$100,AL$1,FALSE)),0,VLOOKUP('W. VaR &amp; Off-Peak Pos By Trader'!$A35,'Import OffPeak'!$A$3:AL$100,AL$1,FALSE))</f>
        <v>-39473.754244633448</v>
      </c>
      <c r="AM28" s="14">
        <f>IF(ISNA(VLOOKUP('W. VaR &amp; Off-Peak Pos By Trader'!$A35,'Import OffPeak'!$A$3:AM$100,AM$1,FALSE)),0,VLOOKUP('W. VaR &amp; Off-Peak Pos By Trader'!$A35,'Import OffPeak'!$A$3:AM$100,AM$1,FALSE))</f>
        <v>-43849.757898900061</v>
      </c>
      <c r="AN28" s="14">
        <f>IF(ISNA(VLOOKUP('W. VaR &amp; Off-Peak Pos By Trader'!$A35,'Import OffPeak'!$A$3:AN$100,AN$1,FALSE)),0,VLOOKUP('W. VaR &amp; Off-Peak Pos By Trader'!$A35,'Import OffPeak'!$A$3:AN$100,AN$1,FALSE))</f>
        <v>-46714.845189093241</v>
      </c>
      <c r="AO28" s="14">
        <f>IF(ISNA(VLOOKUP('W. VaR &amp; Off-Peak Pos By Trader'!$A35,'Import OffPeak'!$A$3:AO$100,AO$1,FALSE)),0,VLOOKUP('W. VaR &amp; Off-Peak Pos By Trader'!$A35,'Import OffPeak'!$A$3:AO$100,AO$1,FALSE))</f>
        <v>-50018.882960904193</v>
      </c>
      <c r="AP28" s="14">
        <f>IF(ISNA(VLOOKUP('W. VaR &amp; Off-Peak Pos By Trader'!$A35,'Import OffPeak'!$A$3:AP$100,AP$1,FALSE)),0,VLOOKUP('W. VaR &amp; Off-Peak Pos By Trader'!$A35,'Import OffPeak'!$A$3:AP$100,AP$1,FALSE))</f>
        <v>-30049.112064740813</v>
      </c>
      <c r="AQ28" s="14">
        <f>IF(ISNA(VLOOKUP('W. VaR &amp; Off-Peak Pos By Trader'!$A35,'Import OffPeak'!$A$3:AQ$100,AQ$1,FALSE)),0,VLOOKUP('W. VaR &amp; Off-Peak Pos By Trader'!$A35,'Import OffPeak'!$A$3:AQ$100,AQ$1,FALSE))</f>
        <v>-27381.938942568024</v>
      </c>
      <c r="AR28" s="14">
        <f>IF(ISNA(VLOOKUP('W. VaR &amp; Off-Peak Pos By Trader'!$A35,'Import OffPeak'!$A$3:AR$100,AR$1,FALSE)),0,VLOOKUP('W. VaR &amp; Off-Peak Pos By Trader'!$A35,'Import OffPeak'!$A$3:AR$100,AR$1,FALSE))</f>
        <v>-26199.338859302155</v>
      </c>
      <c r="AS28" s="14">
        <f>IF(ISNA(VLOOKUP('W. VaR &amp; Off-Peak Pos By Trader'!$A35,'Import OffPeak'!$A$3:AS$100,AS$1,FALSE)),0,VLOOKUP('W. VaR &amp; Off-Peak Pos By Trader'!$A35,'Import OffPeak'!$A$3:AS$100,AS$1,FALSE))</f>
        <v>-28063.614086557747</v>
      </c>
      <c r="AT28" s="14">
        <f>IF(ISNA(VLOOKUP('W. VaR &amp; Off-Peak Pos By Trader'!$A35,'Import OffPeak'!$A$3:AT$100,AT$1,FALSE)),0,VLOOKUP('W. VaR &amp; Off-Peak Pos By Trader'!$A35,'Import OffPeak'!$A$3:AT$100,AT$1,FALSE))</f>
        <v>-61174.082646976189</v>
      </c>
      <c r="AU28" s="14">
        <f>IF(ISNA(VLOOKUP('W. VaR &amp; Off-Peak Pos By Trader'!$A35,'Import OffPeak'!$A$3:AU$100,AU$1,FALSE)),0,VLOOKUP('W. VaR &amp; Off-Peak Pos By Trader'!$A35,'Import OffPeak'!$A$3:AU$100,AU$1,FALSE))</f>
        <v>-50481.724095540776</v>
      </c>
      <c r="AV28" s="14">
        <f>IF(ISNA(VLOOKUP('W. VaR &amp; Off-Peak Pos By Trader'!$A35,'Import OffPeak'!$A$3:AV$100,AV$1,FALSE)),0,VLOOKUP('W. VaR &amp; Off-Peak Pos By Trader'!$A35,'Import OffPeak'!$A$3:AV$100,AV$1,FALSE))</f>
        <v>-53147.674580577834</v>
      </c>
      <c r="AW28" s="14">
        <f>IF(ISNA(VLOOKUP('W. VaR &amp; Off-Peak Pos By Trader'!$A35,'Import OffPeak'!$A$3:AW$100,AW$1,FALSE)),0,VLOOKUP('W. VaR &amp; Off-Peak Pos By Trader'!$A35,'Import OffPeak'!$A$3:AW$100,AW$1,FALSE))</f>
        <v>-31961.832928585889</v>
      </c>
      <c r="AX28" s="14">
        <f>IF(ISNA(VLOOKUP('W. VaR &amp; Off-Peak Pos By Trader'!$A35,'Import OffPeak'!$A$3:AX$100,AX$1,FALSE)),0,VLOOKUP('W. VaR &amp; Off-Peak Pos By Trader'!$A35,'Import OffPeak'!$A$3:AX$100,AX$1,FALSE))</f>
        <v>-40165.239540482762</v>
      </c>
      <c r="AY28" s="14">
        <f>IF(ISNA(VLOOKUP('W. VaR &amp; Off-Peak Pos By Trader'!$A35,'Import OffPeak'!$A$3:AY$100,AY$1,FALSE)),0,VLOOKUP('W. VaR &amp; Off-Peak Pos By Trader'!$A35,'Import OffPeak'!$A$3:AY$100,AY$1,FALSE))</f>
        <v>-39393.329797499639</v>
      </c>
      <c r="AZ28" s="14">
        <f>IF(ISNA(VLOOKUP('W. VaR &amp; Off-Peak Pos By Trader'!$A35,'Import OffPeak'!$A$3:AZ$100,AZ$1,FALSE)),0,VLOOKUP('W. VaR &amp; Off-Peak Pos By Trader'!$A35,'Import OffPeak'!$A$3:AZ$100,AZ$1,FALSE))</f>
        <v>-44987.166553604548</v>
      </c>
      <c r="BA28" s="14">
        <f>IF(ISNA(VLOOKUP('W. VaR &amp; Off-Peak Pos By Trader'!$A35,'Import OffPeak'!$A$3:BA$100,BA$1,FALSE)),0,VLOOKUP('W. VaR &amp; Off-Peak Pos By Trader'!$A35,'Import OffPeak'!$A$3:BA$100,BA$1,FALSE))</f>
        <v>-41924.816435252047</v>
      </c>
      <c r="BB28" s="14">
        <f>IF(ISNA(VLOOKUP('W. VaR &amp; Off-Peak Pos By Trader'!$A35,'Import OffPeak'!$A$3:BB$100,BB$1,FALSE)),0,VLOOKUP('W. VaR &amp; Off-Peak Pos By Trader'!$A35,'Import OffPeak'!$A$3:BB$100,BB$1,FALSE))</f>
        <v>-36381.94167956178</v>
      </c>
      <c r="BC28" s="14">
        <f>IF(ISNA(VLOOKUP('W. VaR &amp; Off-Peak Pos By Trader'!$A35,'Import OffPeak'!$A$3:BC$100,BC$1,FALSE)),0,VLOOKUP('W. VaR &amp; Off-Peak Pos By Trader'!$A35,'Import OffPeak'!$A$3:BC$100,BC$1,FALSE))</f>
        <v>-36235.103617250388</v>
      </c>
      <c r="BD28" s="14">
        <f>IF(ISNA(VLOOKUP('W. VaR &amp; Off-Peak Pos By Trader'!$A35,'Import OffPeak'!$A$3:BD$100,BD$1,FALSE)),0,VLOOKUP('W. VaR &amp; Off-Peak Pos By Trader'!$A35,'Import OffPeak'!$A$3:BD$100,BD$1,FALSE))</f>
        <v>-33456.97392372015</v>
      </c>
      <c r="BE28" s="14">
        <f>IF(ISNA(VLOOKUP('W. VaR &amp; Off-Peak Pos By Trader'!$A35,'Import OffPeak'!$A$3:BE$100,BE$1,FALSE)),0,VLOOKUP('W. VaR &amp; Off-Peak Pos By Trader'!$A35,'Import OffPeak'!$A$3:BE$100,BE$1,FALSE))</f>
        <v>-37453.521263507173</v>
      </c>
      <c r="BF28" s="14">
        <f>IF(ISNA(VLOOKUP('W. VaR &amp; Off-Peak Pos By Trader'!$A35,'Import OffPeak'!$A$3:BF$100,BF$1,FALSE)),0,VLOOKUP('W. VaR &amp; Off-Peak Pos By Trader'!$A35,'Import OffPeak'!$A$3:BF$100,BF$1,FALSE))</f>
        <v>-65742.662504225591</v>
      </c>
      <c r="BG28" s="14">
        <f>IF(ISNA(VLOOKUP('W. VaR &amp; Off-Peak Pos By Trader'!$A35,'Import OffPeak'!$A$3:BG$100,BG$1,FALSE)),0,VLOOKUP('W. VaR &amp; Off-Peak Pos By Trader'!$A35,'Import OffPeak'!$A$3:BG$100,BG$1,FALSE))</f>
        <v>-49685.730290052263</v>
      </c>
      <c r="BH28" s="14">
        <f>IF(ISNA(VLOOKUP('W. VaR &amp; Off-Peak Pos By Trader'!$A35,'Import OffPeak'!$A$3:BH$100,BH$1,FALSE)),0,VLOOKUP('W. VaR &amp; Off-Peak Pos By Trader'!$A35,'Import OffPeak'!$A$3:BH$100,BH$1,FALSE))</f>
        <v>-51853.66861487992</v>
      </c>
      <c r="BI28" s="14">
        <f>IF(ISNA(VLOOKUP('W. VaR &amp; Off-Peak Pos By Trader'!$A35,'Import OffPeak'!$A$3:BI$100,BI$1,FALSE)),0,VLOOKUP('W. VaR &amp; Off-Peak Pos By Trader'!$A35,'Import OffPeak'!$A$3:BI$100,BI$1,FALSE))</f>
        <v>-52747.031773814488</v>
      </c>
      <c r="BJ28" s="14">
        <f>IF(ISNA(VLOOKUP('W. VaR &amp; Off-Peak Pos By Trader'!$A35,'Import OffPeak'!$A$3:BJ$100,BJ$1,FALSE)),0,VLOOKUP('W. VaR &amp; Off-Peak Pos By Trader'!$A35,'Import OffPeak'!$A$3:BJ$100,BJ$1,FALSE))</f>
        <v>-57476.44034756771</v>
      </c>
      <c r="BK28" s="14">
        <f>IF(ISNA(VLOOKUP('W. VaR &amp; Off-Peak Pos By Trader'!$A35,'Import OffPeak'!$A$3:BK$100,BK$1,FALSE)),0,VLOOKUP('W. VaR &amp; Off-Peak Pos By Trader'!$A35,'Import OffPeak'!$A$3:BK$100,BK$1,FALSE))</f>
        <v>-55408.96072964021</v>
      </c>
      <c r="BL28" s="14">
        <f>IF(ISNA(VLOOKUP('W. VaR &amp; Off-Peak Pos By Trader'!$A35,'Import OffPeak'!$A$3:BL$100,BL$1,FALSE)),0,VLOOKUP('W. VaR &amp; Off-Peak Pos By Trader'!$A35,'Import OffPeak'!$A$3:BL$100,BL$1,FALSE))</f>
        <v>-53797.013741540053</v>
      </c>
      <c r="BM28" s="14">
        <f>IF(ISNA(VLOOKUP('W. VaR &amp; Off-Peak Pos By Trader'!$A35,'Import OffPeak'!$A$3:BM$100,BM$1,FALSE)),0,VLOOKUP('W. VaR &amp; Off-Peak Pos By Trader'!$A35,'Import OffPeak'!$A$3:BM$100,BM$1,FALSE))</f>
        <v>-48395.347480066397</v>
      </c>
      <c r="BN28" s="14">
        <f>IF(ISNA(VLOOKUP('W. VaR &amp; Off-Peak Pos By Trader'!$A35,'Import OffPeak'!$A$3:BN$100,BN$1,FALSE)),0,VLOOKUP('W. VaR &amp; Off-Peak Pos By Trader'!$A35,'Import OffPeak'!$A$3:BN$100,BN$1,FALSE))</f>
        <v>-43256.053084451902</v>
      </c>
      <c r="BO28" s="14">
        <f>IF(ISNA(VLOOKUP('W. VaR &amp; Off-Peak Pos By Trader'!$A35,'Import OffPeak'!$A$3:BO$100,BO$1,FALSE)),0,VLOOKUP('W. VaR &amp; Off-Peak Pos By Trader'!$A35,'Import OffPeak'!$A$3:BO$100,BO$1,FALSE))</f>
        <v>-41604.460571605348</v>
      </c>
      <c r="BP28" s="14">
        <f>IF(ISNA(VLOOKUP('W. VaR &amp; Off-Peak Pos By Trader'!$A35,'Import OffPeak'!$A$3:BP$100,BP$1,FALSE)),0,VLOOKUP('W. VaR &amp; Off-Peak Pos By Trader'!$A35,'Import OffPeak'!$A$3:BP$100,BP$1,FALSE))</f>
        <v>-39906.931570116591</v>
      </c>
      <c r="BQ28" s="14">
        <f>IF(ISNA(VLOOKUP('W. VaR &amp; Off-Peak Pos By Trader'!$A35,'Import OffPeak'!$A$3:BQ$100,BQ$1,FALSE)),0,VLOOKUP('W. VaR &amp; Off-Peak Pos By Trader'!$A35,'Import OffPeak'!$A$3:BQ$100,BQ$1,FALSE))</f>
        <v>-43958.258068096628</v>
      </c>
      <c r="BR28" s="14">
        <f>IF(ISNA(VLOOKUP('W. VaR &amp; Off-Peak Pos By Trader'!$A35,'Import OffPeak'!$A$3:BR$100,BR$1,FALSE)),0,VLOOKUP('W. VaR &amp; Off-Peak Pos By Trader'!$A35,'Import OffPeak'!$A$3:BR$100,BR$1,FALSE))</f>
        <v>-14862.314139220602</v>
      </c>
      <c r="BS28" s="14">
        <f>IF(ISNA(VLOOKUP('W. VaR &amp; Off-Peak Pos By Trader'!$A35,'Import OffPeak'!$A$3:BS$100,BS$1,FALSE)),0,VLOOKUP('W. VaR &amp; Off-Peak Pos By Trader'!$A35,'Import OffPeak'!$A$3:BS$100,BS$1,FALSE))</f>
        <v>-12901.034177805997</v>
      </c>
      <c r="BT28" s="14">
        <f>IF(ISNA(VLOOKUP('W. VaR &amp; Off-Peak Pos By Trader'!$A35,'Import OffPeak'!$A$3:BT$100,BT$1,FALSE)),0,VLOOKUP('W. VaR &amp; Off-Peak Pos By Trader'!$A35,'Import OffPeak'!$A$3:BT$100,BT$1,FALSE))</f>
        <v>-13976.869939133303</v>
      </c>
      <c r="BU28" s="14">
        <f>IF(ISNA(VLOOKUP('W. VaR &amp; Off-Peak Pos By Trader'!$A35,'Import OffPeak'!$A$3:BU$100,BU$1,FALSE)),0,VLOOKUP('W. VaR &amp; Off-Peak Pos By Trader'!$A35,'Import OffPeak'!$A$3:BU$100,BU$1,FALSE))</f>
        <v>-14194.998398357766</v>
      </c>
      <c r="BV28" s="14">
        <f>IF(ISNA(VLOOKUP('W. VaR &amp; Off-Peak Pos By Trader'!$A35,'Import OffPeak'!$A$3:BV$100,BV$1,FALSE)),0,VLOOKUP('W. VaR &amp; Off-Peak Pos By Trader'!$A35,'Import OffPeak'!$A$3:BV$100,BV$1,FALSE))</f>
        <v>-15809.860415036794</v>
      </c>
      <c r="BW28" s="14">
        <f>IF(ISNA(VLOOKUP('W. VaR &amp; Off-Peak Pos By Trader'!$A35,'Import OffPeak'!$A$3:BW$100,BW$1,FALSE)),0,VLOOKUP('W. VaR &amp; Off-Peak Pos By Trader'!$A35,'Import OffPeak'!$A$3:BW$100,BW$1,FALSE))</f>
        <v>-15734.850315561602</v>
      </c>
      <c r="BX28" s="14">
        <f>IF(ISNA(VLOOKUP('W. VaR &amp; Off-Peak Pos By Trader'!$A35,'Import OffPeak'!$A$3:BX$100,BX$1,FALSE)),0,VLOOKUP('W. VaR &amp; Off-Peak Pos By Trader'!$A35,'Import OffPeak'!$A$3:BX$100,BX$1,FALSE))</f>
        <v>-18814.232676441497</v>
      </c>
      <c r="BY28" s="14">
        <f>IF(ISNA(VLOOKUP('W. VaR &amp; Off-Peak Pos By Trader'!$A35,'Import OffPeak'!$A$3:BY$100,BY$1,FALSE)),0,VLOOKUP('W. VaR &amp; Off-Peak Pos By Trader'!$A35,'Import OffPeak'!$A$3:BY$100,BY$1,FALSE))</f>
        <v>-16503.546307296812</v>
      </c>
      <c r="BZ28" s="14">
        <f>IF(ISNA(VLOOKUP('W. VaR &amp; Off-Peak Pos By Trader'!$A35,'Import OffPeak'!$A$3:BZ$100,BZ$1,FALSE)),0,VLOOKUP('W. VaR &amp; Off-Peak Pos By Trader'!$A35,'Import OffPeak'!$A$3:BZ$100,BZ$1,FALSE))</f>
        <v>-16023.459124772575</v>
      </c>
      <c r="CA28" s="14">
        <f>IF(ISNA(VLOOKUP('W. VaR &amp; Off-Peak Pos By Trader'!$A35,'Import OffPeak'!$A$3:CA$100,CA$1,FALSE)),0,VLOOKUP('W. VaR &amp; Off-Peak Pos By Trader'!$A35,'Import OffPeak'!$A$3:CA$100,CA$1,FALSE))</f>
        <v>-13524.008605694862</v>
      </c>
      <c r="CB28" s="14">
        <f>IF(ISNA(VLOOKUP('W. VaR &amp; Off-Peak Pos By Trader'!$A35,'Import OffPeak'!$A$3:CB$100,CB$1,FALSE)),0,VLOOKUP('W. VaR &amp; Off-Peak Pos By Trader'!$A35,'Import OffPeak'!$A$3:CB$100,CB$1,FALSE))</f>
        <v>-13755.01945792381</v>
      </c>
      <c r="CC28" s="14">
        <f>IF(ISNA(VLOOKUP('W. VaR &amp; Off-Peak Pos By Trader'!$A35,'Import OffPeak'!$A$3:CC$100,CC$1,FALSE)),0,VLOOKUP('W. VaR &amp; Off-Peak Pos By Trader'!$A35,'Import OffPeak'!$A$3:CC$100,CC$1,FALSE))</f>
        <v>-14707.157638433078</v>
      </c>
      <c r="CD28" s="14">
        <f>IF(ISNA(VLOOKUP('W. VaR &amp; Off-Peak Pos By Trader'!$A35,'Import OffPeak'!$A$3:CD$100,CD$1,FALSE)),0,VLOOKUP('W. VaR &amp; Off-Peak Pos By Trader'!$A35,'Import OffPeak'!$A$3:CD$100,CD$1,FALSE))</f>
        <v>8476.2062741709524</v>
      </c>
      <c r="CE28" s="14">
        <f>IF(ISNA(VLOOKUP('W. VaR &amp; Off-Peak Pos By Trader'!$A35,'Import OffPeak'!$A$3:CE$100,CE$1,FALSE)),0,VLOOKUP('W. VaR &amp; Off-Peak Pos By Trader'!$A35,'Import OffPeak'!$A$3:CE$100,CE$1,FALSE))</f>
        <v>7696.3629147113916</v>
      </c>
      <c r="CF28" s="14">
        <f>IF(ISNA(VLOOKUP('W. VaR &amp; Off-Peak Pos By Trader'!$A35,'Import OffPeak'!$A$3:CF$100,CF$1,FALSE)),0,VLOOKUP('W. VaR &amp; Off-Peak Pos By Trader'!$A35,'Import OffPeak'!$A$3:CF$100,CF$1,FALSE))</f>
        <v>8410.7998880714968</v>
      </c>
      <c r="CG28" s="14">
        <f>IF(ISNA(VLOOKUP('W. VaR &amp; Off-Peak Pos By Trader'!$A35,'Import OffPeak'!$A$3:CG$100,CG$1,FALSE)),0,VLOOKUP('W. VaR &amp; Off-Peak Pos By Trader'!$A35,'Import OffPeak'!$A$3:CG$100,CG$1,FALSE))</f>
        <v>7750.2266918598079</v>
      </c>
      <c r="CH28" s="14">
        <f>IF(ISNA(VLOOKUP('W. VaR &amp; Off-Peak Pos By Trader'!$A35,'Import OffPeak'!$A$3:CH$100,CH$1,FALSE)),0,VLOOKUP('W. VaR &amp; Off-Peak Pos By Trader'!$A35,'Import OffPeak'!$A$3:CH$100,CH$1,FALSE))</f>
        <v>7132.7856719267375</v>
      </c>
      <c r="CI28" s="14">
        <f>IF(ISNA(VLOOKUP('W. VaR &amp; Off-Peak Pos By Trader'!$A35,'Import OffPeak'!$A$3:CI$100,CI$1,FALSE)),0,VLOOKUP('W. VaR &amp; Off-Peak Pos By Trader'!$A35,'Import OffPeak'!$A$3:CI$100,CI$1,FALSE))</f>
        <v>6962.1960244624597</v>
      </c>
      <c r="CJ28" s="14">
        <f>IF(ISNA(VLOOKUP('W. VaR &amp; Off-Peak Pos By Trader'!$A35,'Import OffPeak'!$A$3:CJ$100,CJ$1,FALSE)),0,VLOOKUP('W. VaR &amp; Off-Peak Pos By Trader'!$A35,'Import OffPeak'!$A$3:CJ$100,CJ$1,FALSE))</f>
        <v>6537.4926687261068</v>
      </c>
      <c r="CK28" s="14">
        <f>IF(ISNA(VLOOKUP('W. VaR &amp; Off-Peak Pos By Trader'!$A35,'Import OffPeak'!$A$3:CK$100,CK$1,FALSE)),0,VLOOKUP('W. VaR &amp; Off-Peak Pos By Trader'!$A35,'Import OffPeak'!$A$3:CK$100,CK$1,FALSE))</f>
        <v>7604.3370836399008</v>
      </c>
      <c r="CL28" s="14">
        <f>IF(ISNA(VLOOKUP('W. VaR &amp; Off-Peak Pos By Trader'!$A35,'Import OffPeak'!$A$3:CL$100,CL$1,FALSE)),0,VLOOKUP('W. VaR &amp; Off-Peak Pos By Trader'!$A35,'Import OffPeak'!$A$3:CL$100,CL$1,FALSE))</f>
        <v>7939.8648930502841</v>
      </c>
      <c r="CM28" s="14">
        <f>IF(ISNA(VLOOKUP('W. VaR &amp; Off-Peak Pos By Trader'!$A35,'Import OffPeak'!$A$3:CM$100,CM$1,FALSE)),0,VLOOKUP('W. VaR &amp; Off-Peak Pos By Trader'!$A35,'Import OffPeak'!$A$3:CM$100,CM$1,FALSE))</f>
        <v>8807.6071219971818</v>
      </c>
      <c r="CN28" s="14">
        <f>IF(ISNA(VLOOKUP('W. VaR &amp; Off-Peak Pos By Trader'!$A35,'Import OffPeak'!$A$3:CN$100,CN$1,FALSE)),0,VLOOKUP('W. VaR &amp; Off-Peak Pos By Trader'!$A35,'Import OffPeak'!$A$3:CN$100,CN$1,FALSE))</f>
        <v>9406.0548947228344</v>
      </c>
      <c r="CO28" s="14">
        <f>IF(ISNA(VLOOKUP('W. VaR &amp; Off-Peak Pos By Trader'!$A35,'Import OffPeak'!$A$3:CO$100,CO$1,FALSE)),0,VLOOKUP('W. VaR &amp; Off-Peak Pos By Trader'!$A35,'Import OffPeak'!$A$3:CO$100,CO$1,FALSE))</f>
        <v>8877.3506890472727</v>
      </c>
      <c r="CP28" s="14">
        <f>IF(ISNA(VLOOKUP('W. VaR &amp; Off-Peak Pos By Trader'!$A35,'Import OffPeak'!$A$3:CP$100,CP$1,FALSE)),0,VLOOKUP('W. VaR &amp; Off-Peak Pos By Trader'!$A35,'Import OffPeak'!$A$3:CP$100,CP$1,FALSE))</f>
        <v>3916.0236014305951</v>
      </c>
      <c r="CQ28" s="14">
        <f>IF(ISNA(VLOOKUP('W. VaR &amp; Off-Peak Pos By Trader'!$A35,'Import OffPeak'!$A$3:CQ$100,CQ$1,FALSE)),0,VLOOKUP('W. VaR &amp; Off-Peak Pos By Trader'!$A35,'Import OffPeak'!$A$3:CQ$100,CQ$1,FALSE))</f>
        <v>3500.6633872317789</v>
      </c>
      <c r="CR28" s="14">
        <f>IF(ISNA(VLOOKUP('W. VaR &amp; Off-Peak Pos By Trader'!$A35,'Import OffPeak'!$A$3:CR$100,CR$1,FALSE)),0,VLOOKUP('W. VaR &amp; Off-Peak Pos By Trader'!$A35,'Import OffPeak'!$A$3:CR$100,CR$1,FALSE))</f>
        <v>3899.415156101657</v>
      </c>
      <c r="CS28" s="14">
        <f>IF(ISNA(VLOOKUP('W. VaR &amp; Off-Peak Pos By Trader'!$A35,'Import OffPeak'!$A$3:CS$100,CS$1,FALSE)),0,VLOOKUP('W. VaR &amp; Off-Peak Pos By Trader'!$A35,'Import OffPeak'!$A$3:CS$100,CS$1,FALSE))</f>
        <v>3604.2843196994199</v>
      </c>
      <c r="CT28" s="14">
        <f>IF(ISNA(VLOOKUP('W. VaR &amp; Off-Peak Pos By Trader'!$A35,'Import OffPeak'!$A$3:CT$100,CT$1,FALSE)),0,VLOOKUP('W. VaR &amp; Off-Peak Pos By Trader'!$A35,'Import OffPeak'!$A$3:CT$100,CT$1,FALSE))</f>
        <v>2717.1319750053108</v>
      </c>
      <c r="CU28" s="14">
        <f>IF(ISNA(VLOOKUP('W. VaR &amp; Off-Peak Pos By Trader'!$A35,'Import OffPeak'!$A$3:CU$100,CU$1,FALSE)),0,VLOOKUP('W. VaR &amp; Off-Peak Pos By Trader'!$A35,'Import OffPeak'!$A$3:CU$100,CU$1,FALSE))</f>
        <v>2727.1210884584239</v>
      </c>
      <c r="CV28" s="14">
        <f>IF(ISNA(VLOOKUP('W. VaR &amp; Off-Peak Pos By Trader'!$A35,'Import OffPeak'!$A$3:CV$100,CV$1,FALSE)),0,VLOOKUP('W. VaR &amp; Off-Peak Pos By Trader'!$A35,'Import OffPeak'!$A$3:CV$100,CV$1,FALSE))</f>
        <v>2230.7588182144032</v>
      </c>
      <c r="CW28" s="14">
        <f>IF(ISNA(VLOOKUP('W. VaR &amp; Off-Peak Pos By Trader'!$A35,'Import OffPeak'!$A$3:CW$100,CW$1,FALSE)),0,VLOOKUP('W. VaR &amp; Off-Peak Pos By Trader'!$A35,'Import OffPeak'!$A$3:CW$100,CW$1,FALSE))</f>
        <v>2175.6920315652569</v>
      </c>
      <c r="CX28" s="14">
        <f>IF(ISNA(VLOOKUP('W. VaR &amp; Off-Peak Pos By Trader'!$A35,'Import OffPeak'!$A$3:CX$100,CX$1,FALSE)),0,VLOOKUP('W. VaR &amp; Off-Peak Pos By Trader'!$A35,'Import OffPeak'!$A$3:CX$100,CX$1,FALSE))</f>
        <v>2639.0703408423219</v>
      </c>
      <c r="CY28" s="14">
        <f>IF(ISNA(VLOOKUP('W. VaR &amp; Off-Peak Pos By Trader'!$A35,'Import OffPeak'!$A$3:CY$100,CY$1,FALSE)),0,VLOOKUP('W. VaR &amp; Off-Peak Pos By Trader'!$A35,'Import OffPeak'!$A$3:CY$100,CY$1,FALSE))</f>
        <v>3586.6972103629769</v>
      </c>
      <c r="CZ28" s="14">
        <f>IF(ISNA(VLOOKUP('W. VaR &amp; Off-Peak Pos By Trader'!$A35,'Import OffPeak'!$A$3:CZ$100,CZ$1,FALSE)),0,VLOOKUP('W. VaR &amp; Off-Peak Pos By Trader'!$A35,'Import OffPeak'!$A$3:CZ$100,CZ$1,FALSE))</f>
        <v>3830.2983093008179</v>
      </c>
      <c r="DA28" s="14">
        <f>IF(ISNA(VLOOKUP('W. VaR &amp; Off-Peak Pos By Trader'!$A35,'Import OffPeak'!$A$3:DA$100,DA$1,FALSE)),0,VLOOKUP('W. VaR &amp; Off-Peak Pos By Trader'!$A35,'Import OffPeak'!$A$3:DA$100,DA$1,FALSE))</f>
        <v>4227.3546546190773</v>
      </c>
      <c r="DB28" s="14">
        <f>IF(ISNA(VLOOKUP('W. VaR &amp; Off-Peak Pos By Trader'!$A35,'Import OffPeak'!$A$3:DB$100,DB$1,FALSE)),0,VLOOKUP('W. VaR &amp; Off-Peak Pos By Trader'!$A35,'Import OffPeak'!$A$3:DB$100,DB$1,FALSE))</f>
        <v>11464.863528768616</v>
      </c>
      <c r="DC28" s="14">
        <f>IF(ISNA(VLOOKUP('W. VaR &amp; Off-Peak Pos By Trader'!$A35,'Import OffPeak'!$A$3:DC$100,DC$1,FALSE)),0,VLOOKUP('W. VaR &amp; Off-Peak Pos By Trader'!$A35,'Import OffPeak'!$A$3:DC$100,DC$1,FALSE))</f>
        <v>9551.3939075837097</v>
      </c>
      <c r="DD28" s="14">
        <f>IF(ISNA(VLOOKUP('W. VaR &amp; Off-Peak Pos By Trader'!$A35,'Import OffPeak'!$A$3:DD$100,DD$1,FALSE)),0,VLOOKUP('W. VaR &amp; Off-Peak Pos By Trader'!$A35,'Import OffPeak'!$A$3:DD$100,DD$1,FALSE))</f>
        <v>10290.974334921993</v>
      </c>
      <c r="DE28" s="14">
        <f>IF(ISNA(VLOOKUP('W. VaR &amp; Off-Peak Pos By Trader'!$A35,'Import OffPeak'!$A$3:DE$100,DE$1,FALSE)),0,VLOOKUP('W. VaR &amp; Off-Peak Pos By Trader'!$A35,'Import OffPeak'!$A$3:DE$100,DE$1,FALSE))</f>
        <v>9941.2586747900114</v>
      </c>
      <c r="DF28" s="14">
        <f>IF(ISNA(VLOOKUP('W. VaR &amp; Off-Peak Pos By Trader'!$A35,'Import OffPeak'!$A$3:DF$100,DF$1,FALSE)),0,VLOOKUP('W. VaR &amp; Off-Peak Pos By Trader'!$A35,'Import OffPeak'!$A$3:DF$100,DF$1,FALSE))</f>
        <v>10019.785862154982</v>
      </c>
      <c r="DG28" s="14">
        <f>IF(ISNA(VLOOKUP('W. VaR &amp; Off-Peak Pos By Trader'!$A35,'Import OffPeak'!$A$3:DG$100,DG$1,FALSE)),0,VLOOKUP('W. VaR &amp; Off-Peak Pos By Trader'!$A35,'Import OffPeak'!$A$3:DG$100,DG$1,FALSE))</f>
        <v>9067.6753389813857</v>
      </c>
      <c r="DH28" s="14">
        <f>IF(ISNA(VLOOKUP('W. VaR &amp; Off-Peak Pos By Trader'!$A35,'Import OffPeak'!$A$3:DH$100,DH$1,FALSE)),0,VLOOKUP('W. VaR &amp; Off-Peak Pos By Trader'!$A35,'Import OffPeak'!$A$3:DH$100,DH$1,FALSE))</f>
        <v>9504.2849553821907</v>
      </c>
      <c r="DI28" s="14">
        <f>IF(ISNA(VLOOKUP('W. VaR &amp; Off-Peak Pos By Trader'!$A35,'Import OffPeak'!$A$3:DI$100,DI$1,FALSE)),0,VLOOKUP('W. VaR &amp; Off-Peak Pos By Trader'!$A35,'Import OffPeak'!$A$3:DI$100,DI$1,FALSE))</f>
        <v>9451.6833789328757</v>
      </c>
      <c r="DJ28" s="14">
        <f>IF(ISNA(VLOOKUP('W. VaR &amp; Off-Peak Pos By Trader'!$A35,'Import OffPeak'!$A$3:DJ$100,DJ$1,FALSE)),0,VLOOKUP('W. VaR &amp; Off-Peak Pos By Trader'!$A35,'Import OffPeak'!$A$3:DJ$100,DJ$1,FALSE))</f>
        <v>10412.697369669395</v>
      </c>
      <c r="DK28" s="14">
        <f>IF(ISNA(VLOOKUP('W. VaR &amp; Off-Peak Pos By Trader'!$A35,'Import OffPeak'!$A$3:DK$100,DK$1,FALSE)),0,VLOOKUP('W. VaR &amp; Off-Peak Pos By Trader'!$A35,'Import OffPeak'!$A$3:DK$100,DK$1,FALSE))</f>
        <v>13859.800857429227</v>
      </c>
      <c r="DL28" s="14">
        <f>IF(ISNA(VLOOKUP('W. VaR &amp; Off-Peak Pos By Trader'!$A35,'Import OffPeak'!$A$3:DL$100,DL$1,FALSE)),0,VLOOKUP('W. VaR &amp; Off-Peak Pos By Trader'!$A35,'Import OffPeak'!$A$3:DL$100,DL$1,FALSE))</f>
        <v>13407.771511772013</v>
      </c>
      <c r="DM28" s="14">
        <f>IF(ISNA(VLOOKUP('W. VaR &amp; Off-Peak Pos By Trader'!$A35,'Import OffPeak'!$A$3:DM$100,DM$1,FALSE)),0,VLOOKUP('W. VaR &amp; Off-Peak Pos By Trader'!$A35,'Import OffPeak'!$A$3:DM$100,DM$1,FALSE))</f>
        <v>13665.954110765648</v>
      </c>
      <c r="DN28" s="14">
        <f>IF(ISNA(VLOOKUP('W. VaR &amp; Off-Peak Pos By Trader'!$A35,'Import OffPeak'!$A$3:DN$100,DN$1,FALSE)),0,VLOOKUP('W. VaR &amp; Off-Peak Pos By Trader'!$A35,'Import OffPeak'!$A$3:DN$100,DN$1,FALSE))</f>
        <v>10740.65146306407</v>
      </c>
      <c r="DO28" s="14">
        <f>IF(ISNA(VLOOKUP('W. VaR &amp; Off-Peak Pos By Trader'!$A35,'Import OffPeak'!$A$3:DO$100,DO$1,FALSE)),0,VLOOKUP('W. VaR &amp; Off-Peak Pos By Trader'!$A35,'Import OffPeak'!$A$3:DO$100,DO$1,FALSE))</f>
        <v>8946.3689604415122</v>
      </c>
      <c r="DP28" s="14">
        <f>IF(ISNA(VLOOKUP('W. VaR &amp; Off-Peak Pos By Trader'!$A35,'Import OffPeak'!$A$3:DP$100,DP$1,FALSE)),0,VLOOKUP('W. VaR &amp; Off-Peak Pos By Trader'!$A35,'Import OffPeak'!$A$3:DP$100,DP$1,FALSE))</f>
        <v>9637.0944077070362</v>
      </c>
      <c r="DQ28" s="14">
        <f>IF(ISNA(VLOOKUP('W. VaR &amp; Off-Peak Pos By Trader'!$A35,'Import OffPeak'!$A$3:DQ$100,DQ$1,FALSE)),0,VLOOKUP('W. VaR &amp; Off-Peak Pos By Trader'!$A35,'Import OffPeak'!$A$3:DQ$100,DQ$1,FALSE))</f>
        <v>9307.7237702760704</v>
      </c>
      <c r="DR28" s="14">
        <f>IF(ISNA(VLOOKUP('W. VaR &amp; Off-Peak Pos By Trader'!$A35,'Import OffPeak'!$A$3:DR$100,DR$1,FALSE)),0,VLOOKUP('W. VaR &amp; Off-Peak Pos By Trader'!$A35,'Import OffPeak'!$A$3:DR$100,DR$1,FALSE))</f>
        <v>9581.3526236201451</v>
      </c>
      <c r="DS28" s="14">
        <f>IF(ISNA(VLOOKUP('W. VaR &amp; Off-Peak Pos By Trader'!$A35,'Import OffPeak'!$A$3:DS$100,DS$1,FALSE)),0,VLOOKUP('W. VaR &amp; Off-Peak Pos By Trader'!$A35,'Import OffPeak'!$A$3:DS$100,DS$1,FALSE))</f>
        <v>8663.9123376118732</v>
      </c>
      <c r="DT28" s="14">
        <f>IF(ISNA(VLOOKUP('W. VaR &amp; Off-Peak Pos By Trader'!$A35,'Import OffPeak'!$A$3:DT$100,DT$1,FALSE)),0,VLOOKUP('W. VaR &amp; Off-Peak Pos By Trader'!$A35,'Import OffPeak'!$A$3:DT$100,DT$1,FALSE))</f>
        <v>8916.3331867012257</v>
      </c>
      <c r="DU28" s="14">
        <f>IF(ISNA(VLOOKUP('W. VaR &amp; Off-Peak Pos By Trader'!$A35,'Import OffPeak'!$A$3:DU$100,DU$1,FALSE)),0,VLOOKUP('W. VaR &amp; Off-Peak Pos By Trader'!$A35,'Import OffPeak'!$A$3:DU$100,DU$1,FALSE))</f>
        <v>8800.4648874655068</v>
      </c>
      <c r="DV28" s="14">
        <f>IF(ISNA(VLOOKUP('W. VaR &amp; Off-Peak Pos By Trader'!$A35,'Import OffPeak'!$A$3:DV$100,DV$1,FALSE)),0,VLOOKUP('W. VaR &amp; Off-Peak Pos By Trader'!$A35,'Import OffPeak'!$A$3:DV$100,DV$1,FALSE))</f>
        <v>9187.8376228918733</v>
      </c>
      <c r="DW28" s="14">
        <f>IF(ISNA(VLOOKUP('W. VaR &amp; Off-Peak Pos By Trader'!$A35,'Import OffPeak'!$A$3:DW$100,DW$1,FALSE)),0,VLOOKUP('W. VaR &amp; Off-Peak Pos By Trader'!$A35,'Import OffPeak'!$A$3:DW$100,DW$1,FALSE))</f>
        <v>10331.880217164809</v>
      </c>
      <c r="DX28" s="14">
        <f>IF(ISNA(VLOOKUP('W. VaR &amp; Off-Peak Pos By Trader'!$A35,'Import OffPeak'!$A$3:DX$100,DX$1,FALSE)),0,VLOOKUP('W. VaR &amp; Off-Peak Pos By Trader'!$A35,'Import OffPeak'!$A$3:DX$100,DX$1,FALSE))</f>
        <v>9997.2491535813697</v>
      </c>
      <c r="DY28" s="14">
        <f>IF(ISNA(VLOOKUP('W. VaR &amp; Off-Peak Pos By Trader'!$A35,'Import OffPeak'!$A$3:DY$100,DY$1,FALSE)),0,VLOOKUP('W. VaR &amp; Off-Peak Pos By Trader'!$A35,'Import OffPeak'!$A$3:DY$100,DY$1,FALSE))</f>
        <v>10193.99272290006</v>
      </c>
      <c r="DZ28" s="14">
        <f>IF(ISNA(VLOOKUP('W. VaR &amp; Off-Peak Pos By Trader'!$A35,'Import OffPeak'!$A$3:DZ$100,DZ$1,FALSE)),0,VLOOKUP('W. VaR &amp; Off-Peak Pos By Trader'!$A35,'Import OffPeak'!$A$3:DZ$100,DZ$1,FALSE))</f>
        <v>-3867.5234924411898</v>
      </c>
      <c r="EA28" s="14">
        <f>IF(ISNA(VLOOKUP('W. VaR &amp; Off-Peak Pos By Trader'!$A35,'Import OffPeak'!$A$3:EA$100,EA$1,FALSE)),0,VLOOKUP('W. VaR &amp; Off-Peak Pos By Trader'!$A35,'Import OffPeak'!$A$3:EA$100,EA$1,FALSE))</f>
        <v>-3311.6626005767998</v>
      </c>
      <c r="EB28" s="14">
        <f>IF(ISNA(VLOOKUP('W. VaR &amp; Off-Peak Pos By Trader'!$A35,'Import OffPeak'!$A$3:EB$100,EB$1,FALSE)),0,VLOOKUP('W. VaR &amp; Off-Peak Pos By Trader'!$A35,'Import OffPeak'!$A$3:EB$100,EB$1,FALSE))</f>
        <v>-3472.4780225766199</v>
      </c>
      <c r="EC28" s="14">
        <f>IF(ISNA(VLOOKUP('W. VaR &amp; Off-Peak Pos By Trader'!$A35,'Import OffPeak'!$A$3:EC$100,EC$1,FALSE)),0,VLOOKUP('W. VaR &amp; Off-Peak Pos By Trader'!$A35,'Import OffPeak'!$A$3:EC$100,EC$1,FALSE))</f>
        <v>-3532.4522029935101</v>
      </c>
      <c r="ED28" s="14">
        <f>IF(ISNA(VLOOKUP('W. VaR &amp; Off-Peak Pos By Trader'!$A35,'Import OffPeak'!$A$3:ED$100,ED$1,FALSE)),0,VLOOKUP('W. VaR &amp; Off-Peak Pos By Trader'!$A35,'Import OffPeak'!$A$3:ED$100,ED$1,FALSE))</f>
        <v>-4494.3823237510587</v>
      </c>
      <c r="EE28" s="14">
        <f>IF(ISNA(VLOOKUP('W. VaR &amp; Off-Peak Pos By Trader'!$A35,'Import OffPeak'!$A$3:EE$100,EE$1,FALSE)),0,VLOOKUP('W. VaR &amp; Off-Peak Pos By Trader'!$A35,'Import OffPeak'!$A$3:EE$100,EE$1,FALSE))</f>
        <v>-4033.223346536256</v>
      </c>
      <c r="EF28" s="14">
        <f>IF(ISNA(VLOOKUP('W. VaR &amp; Off-Peak Pos By Trader'!$A35,'Import OffPeak'!$A$3:EF$100,EF$1,FALSE)),0,VLOOKUP('W. VaR &amp; Off-Peak Pos By Trader'!$A35,'Import OffPeak'!$A$3:EF$100,EF$1,FALSE))</f>
        <v>-5320.374656376468</v>
      </c>
      <c r="EG28" s="14">
        <f>IF(ISNA(VLOOKUP('W. VaR &amp; Off-Peak Pos By Trader'!$A35,'Import OffPeak'!$A$3:EG$100,EG$1,FALSE)),0,VLOOKUP('W. VaR &amp; Off-Peak Pos By Trader'!$A35,'Import OffPeak'!$A$3:EG$100,EG$1,FALSE))</f>
        <v>-4424.8371957510089</v>
      </c>
      <c r="EH28" s="14">
        <f>IF(ISNA(VLOOKUP('W. VaR &amp; Off-Peak Pos By Trader'!$A35,'Import OffPeak'!$A$3:EH$100,EH$1,FALSE)),0,VLOOKUP('W. VaR &amp; Off-Peak Pos By Trader'!$A35,'Import OffPeak'!$A$3:EH$100,EH$1,FALSE))</f>
        <v>-4661.2917828127802</v>
      </c>
      <c r="EI28" s="14">
        <f>IF(ISNA(VLOOKUP('W. VaR &amp; Off-Peak Pos By Trader'!$A35,'Import OffPeak'!$A$3:EI$100,EI$1,FALSE)),0,VLOOKUP('W. VaR &amp; Off-Peak Pos By Trader'!$A35,'Import OffPeak'!$A$3:EI$100,EI$1,FALSE))</f>
        <v>-3359.5052214111702</v>
      </c>
      <c r="EJ28" s="14">
        <f>IF(ISNA(VLOOKUP('W. VaR &amp; Off-Peak Pos By Trader'!$A35,'Import OffPeak'!$A$3:EJ$100,EJ$1,FALSE)),0,VLOOKUP('W. VaR &amp; Off-Peak Pos By Trader'!$A35,'Import OffPeak'!$A$3:EJ$100,EJ$1,FALSE))</f>
        <v>-3417.1203533497101</v>
      </c>
      <c r="EK28" s="14">
        <f>IF(ISNA(VLOOKUP('W. VaR &amp; Off-Peak Pos By Trader'!$A35,'Import OffPeak'!$A$3:EK$100,EK$1,FALSE)),0,VLOOKUP('W. VaR &amp; Off-Peak Pos By Trader'!$A35,'Import OffPeak'!$A$3:EK$100,EK$1,FALSE))</f>
        <v>-3654.0196754941298</v>
      </c>
      <c r="EL28" s="14">
        <f>IF(ISNA(VLOOKUP('W. VaR &amp; Off-Peak Pos By Trader'!$A35,'Import OffPeak'!$A$3:EL$100,EL$1,FALSE)),0,VLOOKUP('W. VaR &amp; Off-Peak Pos By Trader'!$A35,'Import OffPeak'!$A$3:EL$100,EL$1,FALSE))</f>
        <v>-3465.65417680576</v>
      </c>
      <c r="EM28" s="14">
        <f>IF(ISNA(VLOOKUP('W. VaR &amp; Off-Peak Pos By Trader'!$A35,'Import OffPeak'!$A$3:EM$100,EM$1,FALSE)),0,VLOOKUP('W. VaR &amp; Off-Peak Pos By Trader'!$A35,'Import OffPeak'!$A$3:EM$100,EM$1,FALSE))</f>
        <v>-3028.46627515923</v>
      </c>
      <c r="EN28" s="14">
        <f>IF(ISNA(VLOOKUP('W. VaR &amp; Off-Peak Pos By Trader'!$A35,'Import OffPeak'!$A$3:EN$100,EN$1,FALSE)),0,VLOOKUP('W. VaR &amp; Off-Peak Pos By Trader'!$A35,'Import OffPeak'!$A$3:EN$100,EN$1,FALSE))</f>
        <v>-3430.8122168554601</v>
      </c>
      <c r="EO28" s="14">
        <f>IF(ISNA(VLOOKUP('W. VaR &amp; Off-Peak Pos By Trader'!$A35,'Import OffPeak'!$A$3:EO$100,EO$1,FALSE)),0,VLOOKUP('W. VaR &amp; Off-Peak Pos By Trader'!$A35,'Import OffPeak'!$A$3:EO$100,EO$1,FALSE))</f>
        <v>-3153.0434821098302</v>
      </c>
      <c r="EP28" s="14">
        <f>IF(ISNA(VLOOKUP('W. VaR &amp; Off-Peak Pos By Trader'!$A35,'Import OffPeak'!$A$3:EP$100,EP$1,FALSE)),0,VLOOKUP('W. VaR &amp; Off-Peak Pos By Trader'!$A35,'Import OffPeak'!$A$3:EP$100,EP$1,FALSE))</f>
        <v>-3395.0621433115898</v>
      </c>
      <c r="EQ28" s="14">
        <f>IF(ISNA(VLOOKUP('W. VaR &amp; Off-Peak Pos By Trader'!$A35,'Import OffPeak'!$A$3:EQ$100,EQ$1,FALSE)),0,VLOOKUP('W. VaR &amp; Off-Peak Pos By Trader'!$A35,'Import OffPeak'!$A$3:EQ$100,EQ$1,FALSE))</f>
        <v>0</v>
      </c>
      <c r="ER28" s="14">
        <f>IF(ISNA(VLOOKUP('W. VaR &amp; Off-Peak Pos By Trader'!$A35,'Import OffPeak'!$A$3:ER$100,ER$1,FALSE)),0,VLOOKUP('W. VaR &amp; Off-Peak Pos By Trader'!$A35,'Import OffPeak'!$A$3:ER$100,ER$1,FALSE))</f>
        <v>0</v>
      </c>
      <c r="ES28" s="14">
        <f>IF(ISNA(VLOOKUP('W. VaR &amp; Off-Peak Pos By Trader'!$A35,'Import OffPeak'!$A$3:ES$100,ES$1,FALSE)),0,VLOOKUP('W. VaR &amp; Off-Peak Pos By Trader'!$A35,'Import OffPeak'!$A$3:ES$100,ES$1,FALSE))</f>
        <v>0</v>
      </c>
      <c r="ET28" s="14">
        <f>IF(ISNA(VLOOKUP('W. VaR &amp; Off-Peak Pos By Trader'!$A35,'Import OffPeak'!$A$3:ET$100,ET$1,FALSE)),0,VLOOKUP('W. VaR &amp; Off-Peak Pos By Trader'!$A35,'Import OffPeak'!$A$3:ET$100,ET$1,FALSE))</f>
        <v>0</v>
      </c>
      <c r="EU28" s="14">
        <f>IF(ISNA(VLOOKUP('W. VaR &amp; Off-Peak Pos By Trader'!$A35,'Import OffPeak'!$A$3:EU$100,EU$1,FALSE)),0,VLOOKUP('W. VaR &amp; Off-Peak Pos By Trader'!$A35,'Import OffPeak'!$A$3:EU$100,EU$1,FALSE))</f>
        <v>0</v>
      </c>
      <c r="EV28" s="14">
        <f>IF(ISNA(VLOOKUP('W. VaR &amp; Off-Peak Pos By Trader'!$A35,'Import OffPeak'!$A$3:EV$100,EV$1,FALSE)),0,VLOOKUP('W. VaR &amp; Off-Peak Pos By Trader'!$A35,'Import OffPeak'!$A$3:EV$100,EV$1,FALSE))</f>
        <v>0</v>
      </c>
      <c r="EW28" s="14">
        <f>IF(ISNA(VLOOKUP('W. VaR &amp; Off-Peak Pos By Trader'!$A35,'Import OffPeak'!$A$3:EW$100,EW$1,FALSE)),0,VLOOKUP('W. VaR &amp; Off-Peak Pos By Trader'!$A35,'Import OffPeak'!$A$3:EW$100,EW$1,FALSE))</f>
        <v>0</v>
      </c>
      <c r="EX28" s="14">
        <f>IF(ISNA(VLOOKUP('W. VaR &amp; Off-Peak Pos By Trader'!$A35,'Import OffPeak'!$A$3:EX$100,EX$1,FALSE)),0,VLOOKUP('W. VaR &amp; Off-Peak Pos By Trader'!$A35,'Import OffPeak'!$A$3:EX$100,EX$1,FALSE))</f>
        <v>0</v>
      </c>
      <c r="EY28" s="14">
        <f>IF(ISNA(VLOOKUP('W. VaR &amp; Off-Peak Pos By Trader'!$A35,'Import OffPeak'!$A$3:EY$100,EY$1,FALSE)),0,VLOOKUP('W. VaR &amp; Off-Peak Pos By Trader'!$A35,'Import OffPeak'!$A$3:EY$100,EY$1,FALSE))</f>
        <v>0</v>
      </c>
      <c r="EZ28" s="14">
        <f>IF(ISNA(VLOOKUP('W. VaR &amp; Off-Peak Pos By Trader'!$A35,'Import OffPeak'!$A$3:EZ$100,EZ$1,FALSE)),0,VLOOKUP('W. VaR &amp; Off-Peak Pos By Trader'!$A35,'Import OffPeak'!$A$3:EZ$100,EZ$1,FALSE))</f>
        <v>0</v>
      </c>
      <c r="FA28" s="14">
        <f>IF(ISNA(VLOOKUP('W. VaR &amp; Off-Peak Pos By Trader'!$A35,'Import OffPeak'!$A$3:FA$100,FA$1,FALSE)),0,VLOOKUP('W. VaR &amp; Off-Peak Pos By Trader'!$A35,'Import OffPeak'!$A$3:FA$100,FA$1,FALSE))</f>
        <v>0</v>
      </c>
      <c r="FB28" s="14">
        <f>IF(ISNA(VLOOKUP('W. VaR &amp; Off-Peak Pos By Trader'!$A35,'Import OffPeak'!$A$3:FB$100,FB$1,FALSE)),0,VLOOKUP('W. VaR &amp; Off-Peak Pos By Trader'!$A35,'Import OffPeak'!$A$3:FB$100,FB$1,FALSE))</f>
        <v>0</v>
      </c>
      <c r="FC28" s="14">
        <f>IF(ISNA(VLOOKUP('W. VaR &amp; Off-Peak Pos By Trader'!$A35,'Import OffPeak'!$A$3:FC$100,FC$1,FALSE)),0,VLOOKUP('W. VaR &amp; Off-Peak Pos By Trader'!$A35,'Import OffPeak'!$A$3:FC$100,FC$1,FALSE))</f>
        <v>0</v>
      </c>
      <c r="FD28" s="14">
        <f>IF(ISNA(VLOOKUP('W. VaR &amp; Off-Peak Pos By Trader'!$A35,'Import OffPeak'!$A$3:FD$100,FD$1,FALSE)),0,VLOOKUP('W. VaR &amp; Off-Peak Pos By Trader'!$A35,'Import OffPeak'!$A$3:FD$100,FD$1,FALSE))</f>
        <v>0</v>
      </c>
      <c r="FE28" s="14">
        <f>IF(ISNA(VLOOKUP('W. VaR &amp; Off-Peak Pos By Trader'!$A35,'Import OffPeak'!$A$3:FE$100,FE$1,FALSE)),0,VLOOKUP('W. VaR &amp; Off-Peak Pos By Trader'!$A35,'Import OffPeak'!$A$3:FE$100,FE$1,FALSE))</f>
        <v>0</v>
      </c>
      <c r="FF28" s="14">
        <f>IF(ISNA(VLOOKUP('W. VaR &amp; Off-Peak Pos By Trader'!$A35,'Import OffPeak'!$A$3:FF$100,FF$1,FALSE)),0,VLOOKUP('W. VaR &amp; Off-Peak Pos By Trader'!$A35,'Import OffPeak'!$A$3:FF$100,FF$1,FALSE))</f>
        <v>0</v>
      </c>
      <c r="FG28" s="14">
        <f>IF(ISNA(VLOOKUP('W. VaR &amp; Off-Peak Pos By Trader'!$A35,'Import OffPeak'!$A$3:FG$100,FG$1,FALSE)),0,VLOOKUP('W. VaR &amp; Off-Peak Pos By Trader'!$A35,'Import OffPeak'!$A$3:FG$100,FG$1,FALSE))</f>
        <v>0</v>
      </c>
      <c r="FH28" s="14">
        <f>IF(ISNA(VLOOKUP('W. VaR &amp; Off-Peak Pos By Trader'!$A35,'Import OffPeak'!$A$3:FH$100,FH$1,FALSE)),0,VLOOKUP('W. VaR &amp; Off-Peak Pos By Trader'!$A35,'Import OffPeak'!$A$3:FH$100,FH$1,FALSE))</f>
        <v>0</v>
      </c>
      <c r="FI28" s="14">
        <f>IF(ISNA(VLOOKUP('W. VaR &amp; Off-Peak Pos By Trader'!$A35,'Import OffPeak'!$A$3:FI$100,FI$1,FALSE)),0,VLOOKUP('W. VaR &amp; Off-Peak Pos By Trader'!$A35,'Import OffPeak'!$A$3:FI$100,FI$1,FALSE))</f>
        <v>0</v>
      </c>
      <c r="FJ28" s="14">
        <f>IF(ISNA(VLOOKUP('W. VaR &amp; Off-Peak Pos By Trader'!$A35,'Import OffPeak'!$A$3:FJ$100,FJ$1,FALSE)),0,VLOOKUP('W. VaR &amp; Off-Peak Pos By Trader'!$A35,'Import OffPeak'!$A$3:FJ$100,FJ$1,FALSE))</f>
        <v>0</v>
      </c>
      <c r="FK28" s="14">
        <f>IF(ISNA(VLOOKUP('W. VaR &amp; Off-Peak Pos By Trader'!$A35,'Import OffPeak'!$A$3:FK$100,FK$1,FALSE)),0,VLOOKUP('W. VaR &amp; Off-Peak Pos By Trader'!$A35,'Import OffPeak'!$A$3:FK$100,FK$1,FALSE))</f>
        <v>0</v>
      </c>
      <c r="FL28" s="14">
        <f>IF(ISNA(VLOOKUP('W. VaR &amp; Off-Peak Pos By Trader'!$A35,'Import OffPeak'!$A$3:FL$100,FL$1,FALSE)),0,VLOOKUP('W. VaR &amp; Off-Peak Pos By Trader'!$A35,'Import OffPeak'!$A$3:FL$100,FL$1,FALSE))</f>
        <v>0</v>
      </c>
      <c r="FM28" s="14">
        <f>IF(ISNA(VLOOKUP('W. VaR &amp; Off-Peak Pos By Trader'!$A35,'Import OffPeak'!$A$3:FM$100,FM$1,FALSE)),0,VLOOKUP('W. VaR &amp; Off-Peak Pos By Trader'!$A35,'Import OffPeak'!$A$3:FM$100,FM$1,FALSE))</f>
        <v>0</v>
      </c>
      <c r="FN28" s="14">
        <f>IF(ISNA(VLOOKUP('W. VaR &amp; Off-Peak Pos By Trader'!$A35,'Import OffPeak'!$A$3:FN$100,FN$1,FALSE)),0,VLOOKUP('W. VaR &amp; Off-Peak Pos By Trader'!$A35,'Import OffPeak'!$A$3:FN$100,FN$1,FALSE))</f>
        <v>0</v>
      </c>
      <c r="FO28" s="14">
        <f>IF(ISNA(VLOOKUP('W. VaR &amp; Off-Peak Pos By Trader'!$A35,'Import OffPeak'!$A$3:FO$100,FO$1,FALSE)),0,VLOOKUP('W. VaR &amp; Off-Peak Pos By Trader'!$A35,'Import OffPeak'!$A$3:FO$100,FO$1,FALSE))</f>
        <v>0</v>
      </c>
      <c r="FP28" s="14">
        <f>IF(ISNA(VLOOKUP('W. VaR &amp; Off-Peak Pos By Trader'!$A35,'Import OffPeak'!$A$3:FP$100,FP$1,FALSE)),0,VLOOKUP('W. VaR &amp; Off-Peak Pos By Trader'!$A35,'Import OffPeak'!$A$3:FP$100,FP$1,FALSE))</f>
        <v>0</v>
      </c>
      <c r="FQ28" s="14">
        <f>IF(ISNA(VLOOKUP('W. VaR &amp; Off-Peak Pos By Trader'!$A35,'Import OffPeak'!$A$3:FQ$100,FQ$1,FALSE)),0,VLOOKUP('W. VaR &amp; Off-Peak Pos By Trader'!$A35,'Import OffPeak'!$A$3:FQ$100,FQ$1,FALSE))</f>
        <v>0</v>
      </c>
      <c r="FR28" s="14">
        <f>IF(ISNA(VLOOKUP('W. VaR &amp; Off-Peak Pos By Trader'!$A35,'Import OffPeak'!$A$3:FR$100,FR$1,FALSE)),0,VLOOKUP('W. VaR &amp; Off-Peak Pos By Trader'!$A35,'Import OffPeak'!$A$3:FR$100,FR$1,FALSE))</f>
        <v>0</v>
      </c>
      <c r="FS28" s="14">
        <f>IF(ISNA(VLOOKUP('W. VaR &amp; Off-Peak Pos By Trader'!$A35,'Import OffPeak'!$A$3:FS$100,FS$1,FALSE)),0,VLOOKUP('W. VaR &amp; Off-Peak Pos By Trader'!$A35,'Import OffPeak'!$A$3:FS$100,FS$1,FALSE))</f>
        <v>0</v>
      </c>
      <c r="FT28" s="14">
        <f>IF(ISNA(VLOOKUP('W. VaR &amp; Off-Peak Pos By Trader'!$A35,'Import OffPeak'!$A$3:FT$100,FT$1,FALSE)),0,VLOOKUP('W. VaR &amp; Off-Peak Pos By Trader'!$A35,'Import OffPeak'!$A$3:FT$100,FT$1,FALSE))</f>
        <v>0</v>
      </c>
      <c r="FU28" s="14">
        <f>IF(ISNA(VLOOKUP('W. VaR &amp; Off-Peak Pos By Trader'!$A35,'Import OffPeak'!$A$3:FU$100,FU$1,FALSE)),0,VLOOKUP('W. VaR &amp; Off-Peak Pos By Trader'!$A35,'Import OffPeak'!$A$3:FU$100,FU$1,FALSE))</f>
        <v>0</v>
      </c>
      <c r="FV28">
        <f>IF(ISNA(VLOOKUP('W. VaR &amp; Off-Peak Pos By Trader'!$A35,'Import OffPeak'!$A$3:FV$100,FV$1,FALSE)),0,VLOOKUP('W. VaR &amp; Off-Peak Pos By Trader'!$A35,'Import OffPeak'!$A$3:FV$100,FV$1,FALSE))</f>
        <v>0</v>
      </c>
      <c r="FW28">
        <f>IF(ISNA(VLOOKUP('W. VaR &amp; Off-Peak Pos By Trader'!$A35,'Import OffPeak'!$A$3:FW$100,FW$1,FALSE)),0,VLOOKUP('W. VaR &amp; Off-Peak Pos By Trader'!$A35,'Import OffPeak'!$A$3:FW$100,FW$1,FALSE))</f>
        <v>0</v>
      </c>
      <c r="FX28">
        <f>IF(ISNA(VLOOKUP('W. VaR &amp; Off-Peak Pos By Trader'!$A35,'Import OffPeak'!$A$3:FX$100,FX$1,FALSE)),0,VLOOKUP('W. VaR &amp; Off-Peak Pos By Trader'!$A35,'Import OffPeak'!$A$3:FX$100,FX$1,FALSE))</f>
        <v>0</v>
      </c>
      <c r="FY28">
        <f>IF(ISNA(VLOOKUP('W. VaR &amp; Off-Peak Pos By Trader'!$A35,'Import OffPeak'!$A$3:FY$100,FY$1,FALSE)),0,VLOOKUP('W. VaR &amp; Off-Peak Pos By Trader'!$A35,'Import OffPeak'!$A$3:FY$100,FY$1,FALSE))</f>
        <v>0</v>
      </c>
      <c r="FZ28">
        <f>IF(ISNA(VLOOKUP('W. VaR &amp; Off-Peak Pos By Trader'!$A35,'Import OffPeak'!$A$3:FZ$100,FZ$1,FALSE)),0,VLOOKUP('W. VaR &amp; Off-Peak Pos By Trader'!$A35,'Import OffPeak'!$A$3:FZ$100,FZ$1,FALSE))</f>
        <v>0</v>
      </c>
      <c r="GA28">
        <f>IF(ISNA(VLOOKUP('W. VaR &amp; Off-Peak Pos By Trader'!$A35,'Import OffPeak'!$A$3:GA$100,GA$1,FALSE)),0,VLOOKUP('W. VaR &amp; Off-Peak Pos By Trader'!$A35,'Import OffPeak'!$A$3:GA$100,GA$1,FALSE))</f>
        <v>0</v>
      </c>
      <c r="GB28">
        <f>IF(ISNA(VLOOKUP('W. VaR &amp; Off-Peak Pos By Trader'!$A35,'Import OffPeak'!$A$3:GB$100,GB$1,FALSE)),0,VLOOKUP('W. VaR &amp; Off-Peak Pos By Trader'!$A35,'Import OffPeak'!$A$3:GB$100,GB$1,FALSE))</f>
        <v>0</v>
      </c>
      <c r="GC28">
        <f>IF(ISNA(VLOOKUP('W. VaR &amp; Off-Peak Pos By Trader'!$A35,'Import OffPeak'!$A$3:GC$100,GC$1,FALSE)),0,VLOOKUP('W. VaR &amp; Off-Peak Pos By Trader'!$A35,'Import OffPeak'!$A$3:GC$100,GC$1,FALSE))</f>
        <v>0</v>
      </c>
      <c r="GD28">
        <f>IF(ISNA(VLOOKUP('W. VaR &amp; Off-Peak Pos By Trader'!$A35,'Import OffPeak'!$A$3:GD$100,GD$1,FALSE)),0,VLOOKUP('W. VaR &amp; Off-Peak Pos By Trader'!$A35,'Import OffPeak'!$A$3:GD$100,GD$1,FALSE))</f>
        <v>0</v>
      </c>
      <c r="GE28">
        <f>IF(ISNA(VLOOKUP('W. VaR &amp; Off-Peak Pos By Trader'!$A35,'Import OffPeak'!$A$3:GE$100,GE$1,FALSE)),0,VLOOKUP('W. VaR &amp; Off-Peak Pos By Trader'!$A35,'Import OffPeak'!$A$3:GE$100,GE$1,FALSE))</f>
        <v>0</v>
      </c>
      <c r="GF28">
        <f>IF(ISNA(VLOOKUP('W. VaR &amp; Off-Peak Pos By Trader'!$A35,'Import OffPeak'!$A$3:GF$100,GF$1,FALSE)),0,VLOOKUP('W. VaR &amp; Off-Peak Pos By Trader'!$A35,'Import OffPeak'!$A$3:GF$100,GF$1,FALSE))</f>
        <v>0</v>
      </c>
      <c r="GG28">
        <f>IF(ISNA(VLOOKUP('W. VaR &amp; Off-Peak Pos By Trader'!$A35,'Import OffPeak'!$A$3:GG$100,GG$1,FALSE)),0,VLOOKUP('W. VaR &amp; Off-Peak Pos By Trader'!$A35,'Import OffPeak'!$A$3:GG$100,GG$1,FALSE))</f>
        <v>0</v>
      </c>
      <c r="GH28">
        <f>IF(ISNA(VLOOKUP('W. VaR &amp; Off-Peak Pos By Trader'!$A35,'Import OffPeak'!$A$3:GH$100,GH$1,FALSE)),0,VLOOKUP('W. VaR &amp; Off-Peak Pos By Trader'!$A35,'Import OffPeak'!$A$3:GH$100,GH$1,FALSE))</f>
        <v>0</v>
      </c>
      <c r="GI28">
        <f>IF(ISNA(VLOOKUP('W. VaR &amp; Off-Peak Pos By Trader'!$A35,'Import OffPeak'!$A$3:GI$100,GI$1,FALSE)),0,VLOOKUP('W. VaR &amp; Off-Peak Pos By Trader'!$A35,'Import OffPeak'!$A$3:GI$100,GI$1,FALSE))</f>
        <v>0</v>
      </c>
      <c r="GJ28">
        <f>IF(ISNA(VLOOKUP('W. VaR &amp; Off-Peak Pos By Trader'!$A35,'Import OffPeak'!$A$3:GJ$100,GJ$1,FALSE)),0,VLOOKUP('W. VaR &amp; Off-Peak Pos By Trader'!$A35,'Import OffPeak'!$A$3:GJ$100,GJ$1,FALSE))</f>
        <v>0</v>
      </c>
      <c r="GK28">
        <f>IF(ISNA(VLOOKUP('W. VaR &amp; Off-Peak Pos By Trader'!$A35,'Import OffPeak'!$A$3:GK$100,GK$1,FALSE)),0,VLOOKUP('W. VaR &amp; Off-Peak Pos By Trader'!$A35,'Import OffPeak'!$A$3:GK$100,GK$1,FALSE))</f>
        <v>0</v>
      </c>
      <c r="GL28">
        <f>IF(ISNA(VLOOKUP('W. VaR &amp; Off-Peak Pos By Trader'!$A35,'Import OffPeak'!$A$3:GL$100,GL$1,FALSE)),0,VLOOKUP('W. VaR &amp; Off-Peak Pos By Trader'!$A35,'Import OffPeak'!$A$3:GL$100,GL$1,FALSE))</f>
        <v>0</v>
      </c>
      <c r="GM28">
        <f>IF(ISNA(VLOOKUP('W. VaR &amp; Off-Peak Pos By Trader'!$A35,'Import OffPeak'!$A$3:GM$100,GM$1,FALSE)),0,VLOOKUP('W. VaR &amp; Off-Peak Pos By Trader'!$A35,'Import OffPeak'!$A$3:GM$100,GM$1,FALSE))</f>
        <v>0</v>
      </c>
      <c r="GN28">
        <f>IF(ISNA(VLOOKUP('W. VaR &amp; Off-Peak Pos By Trader'!$A35,'Import OffPeak'!$A$3:GN$100,GN$1,FALSE)),0,VLOOKUP('W. VaR &amp; Off-Peak Pos By Trader'!$A35,'Import OffPeak'!$A$3:GN$100,GN$1,FALSE))</f>
        <v>0</v>
      </c>
      <c r="GO28">
        <f>IF(ISNA(VLOOKUP('W. VaR &amp; Off-Peak Pos By Trader'!$A35,'Import OffPeak'!$A$3:GO$100,GO$1,FALSE)),0,VLOOKUP('W. VaR &amp; Off-Peak Pos By Trader'!$A35,'Import OffPeak'!$A$3:GO$100,GO$1,FALSE))</f>
        <v>0</v>
      </c>
      <c r="GP28">
        <f>IF(ISNA(VLOOKUP('W. VaR &amp; Off-Peak Pos By Trader'!$A35,'Import OffPeak'!$A$3:GP$100,GP$1,FALSE)),0,VLOOKUP('W. VaR &amp; Off-Peak Pos By Trader'!$A35,'Import OffPeak'!$A$3:GP$100,GP$1,FALSE))</f>
        <v>0</v>
      </c>
      <c r="GQ28">
        <f>IF(ISNA(VLOOKUP('W. VaR &amp; Off-Peak Pos By Trader'!$A35,'Import OffPeak'!$A$3:GQ$100,GQ$1,FALSE)),0,VLOOKUP('W. VaR &amp; Off-Peak Pos By Trader'!$A35,'Import OffPeak'!$A$3:GQ$100,GQ$1,FALSE))</f>
        <v>0</v>
      </c>
      <c r="GR28">
        <f>IF(ISNA(VLOOKUP('W. VaR &amp; Off-Peak Pos By Trader'!$A35,'Import OffPeak'!$A$3:GR$100,GR$1,FALSE)),0,VLOOKUP('W. VaR &amp; Off-Peak Pos By Trader'!$A35,'Import OffPeak'!$A$3:GR$100,GR$1,FALSE))</f>
        <v>0</v>
      </c>
      <c r="GS28">
        <f>IF(ISNA(VLOOKUP('W. VaR &amp; Off-Peak Pos By Trader'!$A35,'Import OffPeak'!$A$3:GS$100,GS$1,FALSE)),0,VLOOKUP('W. VaR &amp; Off-Peak Pos By Trader'!$A35,'Import OffPeak'!$A$3:GS$100,GS$1,FALSE))</f>
        <v>0</v>
      </c>
      <c r="GT28">
        <f>IF(ISNA(VLOOKUP('W. VaR &amp; Off-Peak Pos By Trader'!$A35,'Import OffPeak'!$A$3:GT$100,GT$1,FALSE)),0,VLOOKUP('W. VaR &amp; Off-Peak Pos By Trader'!$A35,'Import OffPeak'!$A$3:GT$100,GT$1,FALSE))</f>
        <v>0</v>
      </c>
      <c r="GU28">
        <f>IF(ISNA(VLOOKUP('W. VaR &amp; Off-Peak Pos By Trader'!$A35,'Import OffPeak'!$A$3:GU$100,GU$1,FALSE)),0,VLOOKUP('W. VaR &amp; Off-Peak Pos By Trader'!$A35,'Import OffPeak'!$A$3:GU$100,GU$1,FALSE))</f>
        <v>0</v>
      </c>
      <c r="GV28">
        <f>IF(ISNA(VLOOKUP('W. VaR &amp; Off-Peak Pos By Trader'!$A35,'Import OffPeak'!$A$3:GV$100,GV$1,FALSE)),0,VLOOKUP('W. VaR &amp; Off-Peak Pos By Trader'!$A35,'Import OffPeak'!$A$3:GV$100,GV$1,FALSE))</f>
        <v>0</v>
      </c>
      <c r="GW28">
        <f>IF(ISNA(VLOOKUP('W. VaR &amp; Off-Peak Pos By Trader'!$A35,'Import OffPeak'!$A$3:GW$100,GW$1,FALSE)),0,VLOOKUP('W. VaR &amp; Off-Peak Pos By Trader'!$A35,'Import OffPeak'!$A$3:GW$100,GW$1,FALSE))</f>
        <v>0</v>
      </c>
      <c r="GX28">
        <f>IF(ISNA(VLOOKUP('W. VaR &amp; Off-Peak Pos By Trader'!$A35,'Import OffPeak'!$A$3:GX$100,GX$1,FALSE)),0,VLOOKUP('W. VaR &amp; Off-Peak Pos By Trader'!$A35,'Import OffPeak'!$A$3:GX$100,GX$1,FALSE))</f>
        <v>0</v>
      </c>
      <c r="GY28">
        <f>IF(ISNA(VLOOKUP('W. VaR &amp; Off-Peak Pos By Trader'!$A35,'Import OffPeak'!$A$3:GY$100,GY$1,FALSE)),0,VLOOKUP('W. VaR &amp; Off-Peak Pos By Trader'!$A35,'Import OffPeak'!$A$3:GY$100,GY$1,FALSE))</f>
        <v>0</v>
      </c>
      <c r="GZ28">
        <f>IF(ISNA(VLOOKUP('W. VaR &amp; Off-Peak Pos By Trader'!$A35,'Import OffPeak'!$A$3:GZ$100,GZ$1,FALSE)),0,VLOOKUP('W. VaR &amp; Off-Peak Pos By Trader'!$A35,'Import OffPeak'!$A$3:GZ$100,GZ$1,FALSE))</f>
        <v>0</v>
      </c>
      <c r="HA28">
        <f>IF(ISNA(VLOOKUP('W. VaR &amp; Off-Peak Pos By Trader'!$A35,'Import OffPeak'!$A$3:HA$100,HA$1,FALSE)),0,VLOOKUP('W. VaR &amp; Off-Peak Pos By Trader'!$A35,'Import OffPeak'!$A$3:HA$100,HA$1,FALSE))</f>
        <v>0</v>
      </c>
      <c r="HB28">
        <f>IF(ISNA(VLOOKUP('W. VaR &amp; Off-Peak Pos By Trader'!$A35,'Import OffPeak'!$A$3:HB$100,HB$1,FALSE)),0,VLOOKUP('W. VaR &amp; Off-Peak Pos By Trader'!$A35,'Import OffPeak'!$A$3:HB$100,HB$1,FALSE))</f>
        <v>0</v>
      </c>
      <c r="HC28">
        <f>IF(ISNA(VLOOKUP('W. VaR &amp; Off-Peak Pos By Trader'!$A35,'Import OffPeak'!$A$3:HC$100,HC$1,FALSE)),0,VLOOKUP('W. VaR &amp; Off-Peak Pos By Trader'!$A35,'Import OffPeak'!$A$3:HC$100,HC$1,FALSE))</f>
        <v>0</v>
      </c>
      <c r="HD28">
        <f>IF(ISNA(VLOOKUP('W. VaR &amp; Off-Peak Pos By Trader'!$A35,'Import OffPeak'!$A$3:HD$100,HD$1,FALSE)),0,VLOOKUP('W. VaR &amp; Off-Peak Pos By Trader'!$A35,'Import OffPeak'!$A$3:HD$100,HD$1,FALSE))</f>
        <v>0</v>
      </c>
      <c r="HE28">
        <f>IF(ISNA(VLOOKUP('W. VaR &amp; Off-Peak Pos By Trader'!$A35,'Import OffPeak'!$A$3:HE$100,HE$1,FALSE)),0,VLOOKUP('W. VaR &amp; Off-Peak Pos By Trader'!$A35,'Import OffPeak'!$A$3:HE$100,HE$1,FALSE))</f>
        <v>0</v>
      </c>
      <c r="HF28">
        <f>IF(ISNA(VLOOKUP('W. VaR &amp; Off-Peak Pos By Trader'!$A35,'Import OffPeak'!$A$3:HF$100,HF$1,FALSE)),0,VLOOKUP('W. VaR &amp; Off-Peak Pos By Trader'!$A35,'Import OffPeak'!$A$3:HF$100,HF$1,FALSE))</f>
        <v>0</v>
      </c>
      <c r="HG28">
        <f>IF(ISNA(VLOOKUP('W. VaR &amp; Off-Peak Pos By Trader'!$A35,'Import OffPeak'!$A$3:HG$100,HG$1,FALSE)),0,VLOOKUP('W. VaR &amp; Off-Peak Pos By Trader'!$A35,'Import OffPeak'!$A$3:HG$100,HG$1,FALSE))</f>
        <v>0</v>
      </c>
      <c r="HH28">
        <f>IF(ISNA(VLOOKUP('W. VaR &amp; Off-Peak Pos By Trader'!$A35,'Import OffPeak'!$A$3:HH$100,HH$1,FALSE)),0,VLOOKUP('W. VaR &amp; Off-Peak Pos By Trader'!$A35,'Import OffPeak'!$A$3:HH$100,HH$1,FALSE))</f>
        <v>0</v>
      </c>
      <c r="HI28">
        <f>IF(ISNA(VLOOKUP('W. VaR &amp; Off-Peak Pos By Trader'!$A35,'Import OffPeak'!$A$3:HI$100,HI$1,FALSE)),0,VLOOKUP('W. VaR &amp; Off-Peak Pos By Trader'!$A35,'Import OffPeak'!$A$3:HI$100,HI$1,FALSE))</f>
        <v>0</v>
      </c>
      <c r="HJ28">
        <f>IF(ISNA(VLOOKUP('W. VaR &amp; Off-Peak Pos By Trader'!$A35,'Import OffPeak'!$A$3:HJ$100,HJ$1,FALSE)),0,VLOOKUP('W. VaR &amp; Off-Peak Pos By Trader'!$A35,'Import OffPeak'!$A$3:HJ$100,HJ$1,FALSE))</f>
        <v>0</v>
      </c>
      <c r="HK28">
        <f>IF(ISNA(VLOOKUP('W. VaR &amp; Off-Peak Pos By Trader'!$A35,'Import OffPeak'!$A$3:HK$100,HK$1,FALSE)),0,VLOOKUP('W. VaR &amp; Off-Peak Pos By Trader'!$A35,'Import OffPeak'!$A$3:HK$100,HK$1,FALSE))</f>
        <v>0</v>
      </c>
      <c r="HL28">
        <f>IF(ISNA(VLOOKUP('W. VaR &amp; Off-Peak Pos By Trader'!$A35,'Import OffPeak'!$A$3:HL$100,HL$1,FALSE)),0,VLOOKUP('W. VaR &amp; Off-Peak Pos By Trader'!$A35,'Import OffPeak'!$A$3:HL$100,HL$1,FALSE))</f>
        <v>0</v>
      </c>
      <c r="HM28">
        <f>IF(ISNA(VLOOKUP('W. VaR &amp; Off-Peak Pos By Trader'!$A35,'Import OffPeak'!$A$3:HM$100,HM$1,FALSE)),0,VLOOKUP('W. VaR &amp; Off-Peak Pos By Trader'!$A35,'Import OffPeak'!$A$3:HM$100,HM$1,FALSE))</f>
        <v>0</v>
      </c>
      <c r="HN28">
        <f>IF(ISNA(VLOOKUP('W. VaR &amp; Off-Peak Pos By Trader'!$A35,'Import OffPeak'!$A$3:HN$100,HN$1,FALSE)),0,VLOOKUP('W. VaR &amp; Off-Peak Pos By Trader'!$A35,'Import OffPeak'!$A$3:HN$100,HN$1,FALSE))</f>
        <v>0</v>
      </c>
      <c r="HO28">
        <f>IF(ISNA(VLOOKUP('W. VaR &amp; Off-Peak Pos By Trader'!$A35,'Import OffPeak'!$A$3:HO$100,HO$1,FALSE)),0,VLOOKUP('W. VaR &amp; Off-Peak Pos By Trader'!$A35,'Import OffPeak'!$A$3:HO$100,HO$1,FALSE))</f>
        <v>0</v>
      </c>
      <c r="HP28">
        <f>IF(ISNA(VLOOKUP('W. VaR &amp; Off-Peak Pos By Trader'!$A35,'Import OffPeak'!$A$3:HP$100,HP$1,FALSE)),0,VLOOKUP('W. VaR &amp; Off-Peak Pos By Trader'!$A35,'Import OffPeak'!$A$3:HP$100,HP$1,FALSE))</f>
        <v>0</v>
      </c>
      <c r="HQ28">
        <f>IF(ISNA(VLOOKUP('W. VaR &amp; Off-Peak Pos By Trader'!$A35,'Import OffPeak'!$A$3:HQ$100,HQ$1,FALSE)),0,VLOOKUP('W. VaR &amp; Off-Peak Pos By Trader'!$A35,'Import OffPeak'!$A$3:HQ$100,HQ$1,FALSE))</f>
        <v>0</v>
      </c>
      <c r="HR28">
        <f>IF(ISNA(VLOOKUP('W. VaR &amp; Off-Peak Pos By Trader'!$A35,'Import OffPeak'!$A$3:HR$100,HR$1,FALSE)),0,VLOOKUP('W. VaR &amp; Off-Peak Pos By Trader'!$A35,'Import OffPeak'!$A$3:HR$100,HR$1,FALSE))</f>
        <v>0</v>
      </c>
      <c r="HS28">
        <f>IF(ISNA(VLOOKUP('W. VaR &amp; Off-Peak Pos By Trader'!$A35,'Import OffPeak'!$A$3:HS$100,HS$1,FALSE)),0,VLOOKUP('W. VaR &amp; Off-Peak Pos By Trader'!$A35,'Import OffPeak'!$A$3:HS$100,HS$1,FALSE))</f>
        <v>0</v>
      </c>
      <c r="HT28">
        <f>IF(ISNA(VLOOKUP('W. VaR &amp; Off-Peak Pos By Trader'!$A35,'Import OffPeak'!$A$3:HT$100,HT$1,FALSE)),0,VLOOKUP('W. VaR &amp; Off-Peak Pos By Trader'!$A35,'Import OffPeak'!$A$3:HT$100,HT$1,FALSE))</f>
        <v>0</v>
      </c>
      <c r="HU28">
        <f>IF(ISNA(VLOOKUP('W. VaR &amp; Off-Peak Pos By Trader'!$A35,'Import OffPeak'!$A$3:HU$100,HU$1,FALSE)),0,VLOOKUP('W. VaR &amp; Off-Peak Pos By Trader'!$A35,'Import OffPeak'!$A$3:HU$100,HU$1,FALSE))</f>
        <v>0</v>
      </c>
      <c r="HV28">
        <f>IF(ISNA(VLOOKUP('W. VaR &amp; Off-Peak Pos By Trader'!$A35,'Import OffPeak'!$A$3:HV$100,HV$1,FALSE)),0,VLOOKUP('W. VaR &amp; Off-Peak Pos By Trader'!$A35,'Import OffPeak'!$A$3:HV$100,HV$1,FALSE))</f>
        <v>0</v>
      </c>
      <c r="HW28">
        <f>IF(ISNA(VLOOKUP('W. VaR &amp; Off-Peak Pos By Trader'!$A35,'Import OffPeak'!$A$3:HW$100,HW$1,FALSE)),0,VLOOKUP('W. VaR &amp; Off-Peak Pos By Trader'!$A35,'Import OffPeak'!$A$3:HW$100,HW$1,FALSE))</f>
        <v>0</v>
      </c>
      <c r="HX28">
        <f>IF(ISNA(VLOOKUP('W. VaR &amp; Off-Peak Pos By Trader'!$A35,'Import OffPeak'!$A$3:HX$100,HX$1,FALSE)),0,VLOOKUP('W. VaR &amp; Off-Peak Pos By Trader'!$A35,'Import OffPeak'!$A$3:HX$100,HX$1,FALSE))</f>
        <v>0</v>
      </c>
      <c r="HY28">
        <f>IF(ISNA(VLOOKUP('W. VaR &amp; Off-Peak Pos By Trader'!$A35,'Import OffPeak'!$A$3:HY$100,HY$1,FALSE)),0,VLOOKUP('W. VaR &amp; Off-Peak Pos By Trader'!$A35,'Import OffPeak'!$A$3:HY$100,HY$1,FALSE))</f>
        <v>0</v>
      </c>
      <c r="HZ28">
        <f>IF(ISNA(VLOOKUP('W. VaR &amp; Off-Peak Pos By Trader'!$A35,'Import OffPeak'!$A$3:HZ$100,HZ$1,FALSE)),0,VLOOKUP('W. VaR &amp; Off-Peak Pos By Trader'!$A35,'Import OffPeak'!$A$3:HZ$100,HZ$1,FALSE))</f>
        <v>0</v>
      </c>
      <c r="IA28">
        <f>IF(ISNA(VLOOKUP('W. VaR &amp; Off-Peak Pos By Trader'!$A35,'Import OffPeak'!$A$3:IA$100,IA$1,FALSE)),0,VLOOKUP('W. VaR &amp; Off-Peak Pos By Trader'!$A35,'Import OffPeak'!$A$3:IA$100,IA$1,FALSE))</f>
        <v>0</v>
      </c>
      <c r="IB28">
        <f>IF(ISNA(VLOOKUP('W. VaR &amp; Off-Peak Pos By Trader'!$A35,'Import OffPeak'!$A$3:IB$100,IB$1,FALSE)),0,VLOOKUP('W. VaR &amp; Off-Peak Pos By Trader'!$A35,'Import OffPeak'!$A$3:IB$100,IB$1,FALSE))</f>
        <v>0</v>
      </c>
      <c r="IC28">
        <f>IF(ISNA(VLOOKUP('W. VaR &amp; Off-Peak Pos By Trader'!$A35,'Import OffPeak'!$A$3:IC$100,IC$1,FALSE)),0,VLOOKUP('W. VaR &amp; Off-Peak Pos By Trader'!$A35,'Import OffPeak'!$A$3:IC$100,IC$1,FALSE))</f>
        <v>0</v>
      </c>
    </row>
    <row r="29" spans="1:237">
      <c r="A29" s="22" t="s">
        <v>14</v>
      </c>
      <c r="B29" s="14">
        <f>IF(ISNA(VLOOKUP('W. VaR &amp; Off-Peak Pos By Trader'!$A36,'Import OffPeak'!$A$3:B$100,B$1,FALSE)),0,VLOOKUP('W. VaR &amp; Off-Peak Pos By Trader'!$A36,'Import OffPeak'!$A$3:B$100,B$1,FALSE))</f>
        <v>0</v>
      </c>
      <c r="C29" s="14">
        <f>IF(ISNA(VLOOKUP('W. VaR &amp; Off-Peak Pos By Trader'!$A36,'Import OffPeak'!$A$3:C$100,C$1,FALSE)),0,VLOOKUP('W. VaR &amp; Off-Peak Pos By Trader'!$A36,'Import OffPeak'!$A$3:C$100,C$1,FALSE))</f>
        <v>0</v>
      </c>
      <c r="D29" s="14">
        <f>IF(ISNA(VLOOKUP('W. VaR &amp; Off-Peak Pos By Trader'!$A36,'Import OffPeak'!$A$3:D$100,D$1,FALSE)),0,VLOOKUP('W. VaR &amp; Off-Peak Pos By Trader'!$A36,'Import OffPeak'!$A$3:D$100,D$1,FALSE))</f>
        <v>0</v>
      </c>
      <c r="E29" s="14">
        <f>IF(ISNA(VLOOKUP('W. VaR &amp; Off-Peak Pos By Trader'!$A36,'Import OffPeak'!$A$3:E$100,E$1,FALSE)),0,VLOOKUP('W. VaR &amp; Off-Peak Pos By Trader'!$A36,'Import OffPeak'!$A$3:E$100,E$1,FALSE))</f>
        <v>0</v>
      </c>
      <c r="F29" s="14">
        <f>IF(ISNA(VLOOKUP('W. VaR &amp; Off-Peak Pos By Trader'!$A36,'Import OffPeak'!$A$3:F$100,F$1,FALSE)),0,VLOOKUP('W. VaR &amp; Off-Peak Pos By Trader'!$A36,'Import OffPeak'!$A$3:F$100,F$1,FALSE))</f>
        <v>0</v>
      </c>
      <c r="G29" s="14">
        <f>IF(ISNA(VLOOKUP('W. VaR &amp; Off-Peak Pos By Trader'!$A36,'Import OffPeak'!$A$3:G$100,G$1,FALSE)),0,VLOOKUP('W. VaR &amp; Off-Peak Pos By Trader'!$A36,'Import OffPeak'!$A$3:G$100,G$1,FALSE))</f>
        <v>0</v>
      </c>
      <c r="H29" s="14">
        <f>IF(ISNA(VLOOKUP('W. VaR &amp; Off-Peak Pos By Trader'!$A36,'Import OffPeak'!$A$3:H$100,H$1,FALSE)),0,VLOOKUP('W. VaR &amp; Off-Peak Pos By Trader'!$A36,'Import OffPeak'!$A$3:H$100,H$1,FALSE))</f>
        <v>-1518.9746129169337</v>
      </c>
      <c r="I29" s="14">
        <f>IF(ISNA(VLOOKUP('W. VaR &amp; Off-Peak Pos By Trader'!$A36,'Import OffPeak'!$A$3:I$100,I$1,FALSE)),0,VLOOKUP('W. VaR &amp; Off-Peak Pos By Trader'!$A36,'Import OffPeak'!$A$3:I$100,I$1,FALSE))</f>
        <v>274.17534266940334</v>
      </c>
      <c r="J29" s="14">
        <f>IF(ISNA(VLOOKUP('W. VaR &amp; Off-Peak Pos By Trader'!$A36,'Import OffPeak'!$A$3:J$100,J$1,FALSE)),0,VLOOKUP('W. VaR &amp; Off-Peak Pos By Trader'!$A36,'Import OffPeak'!$A$3:J$100,J$1,FALSE))</f>
        <v>-32689.541763500885</v>
      </c>
      <c r="K29" s="14">
        <f>IF(ISNA(VLOOKUP('W. VaR &amp; Off-Peak Pos By Trader'!$A36,'Import OffPeak'!$A$3:K$100,K$1,FALSE)),0,VLOOKUP('W. VaR &amp; Off-Peak Pos By Trader'!$A36,'Import OffPeak'!$A$3:K$100,K$1,FALSE))</f>
        <v>-28600.707394220015</v>
      </c>
      <c r="L29" s="14">
        <f>IF(ISNA(VLOOKUP('W. VaR &amp; Off-Peak Pos By Trader'!$A36,'Import OffPeak'!$A$3:L$100,L$1,FALSE)),0,VLOOKUP('W. VaR &amp; Off-Peak Pos By Trader'!$A36,'Import OffPeak'!$A$3:L$100,L$1,FALSE))</f>
        <v>-32575.297207898064</v>
      </c>
      <c r="M29" s="14">
        <f>IF(ISNA(VLOOKUP('W. VaR &amp; Off-Peak Pos By Trader'!$A36,'Import OffPeak'!$A$3:M$100,M$1,FALSE)),0,VLOOKUP('W. VaR &amp; Off-Peak Pos By Trader'!$A36,'Import OffPeak'!$A$3:M$100,M$1,FALSE))</f>
        <v>-7583.7929435833366</v>
      </c>
      <c r="N29" s="14">
        <f>IF(ISNA(VLOOKUP('W. VaR &amp; Off-Peak Pos By Trader'!$A36,'Import OffPeak'!$A$3:N$100,N$1,FALSE)),0,VLOOKUP('W. VaR &amp; Off-Peak Pos By Trader'!$A36,'Import OffPeak'!$A$3:N$100,N$1,FALSE))</f>
        <v>-8257.5224803869933</v>
      </c>
      <c r="O29" s="14">
        <f>IF(ISNA(VLOOKUP('W. VaR &amp; Off-Peak Pos By Trader'!$A36,'Import OffPeak'!$A$3:O$100,O$1,FALSE)),0,VLOOKUP('W. VaR &amp; Off-Peak Pos By Trader'!$A36,'Import OffPeak'!$A$3:O$100,O$1,FALSE))</f>
        <v>-8070.5553247307853</v>
      </c>
      <c r="P29" s="14">
        <f>IF(ISNA(VLOOKUP('W. VaR &amp; Off-Peak Pos By Trader'!$A36,'Import OffPeak'!$A$3:P$100,P$1,FALSE)),0,VLOOKUP('W. VaR &amp; Off-Peak Pos By Trader'!$A36,'Import OffPeak'!$A$3:P$100,P$1,FALSE))</f>
        <v>-16312.722537882293</v>
      </c>
      <c r="Q29" s="14">
        <f>IF(ISNA(VLOOKUP('W. VaR &amp; Off-Peak Pos By Trader'!$A36,'Import OffPeak'!$A$3:Q$100,Q$1,FALSE)),0,VLOOKUP('W. VaR &amp; Off-Peak Pos By Trader'!$A36,'Import OffPeak'!$A$3:Q$100,Q$1,FALSE))</f>
        <v>-15479.211263134584</v>
      </c>
      <c r="R29" s="14">
        <f>IF(ISNA(VLOOKUP('W. VaR &amp; Off-Peak Pos By Trader'!$A36,'Import OffPeak'!$A$3:R$100,R$1,FALSE)),0,VLOOKUP('W. VaR &amp; Off-Peak Pos By Trader'!$A36,'Import OffPeak'!$A$3:R$100,R$1,FALSE))</f>
        <v>-16562.518314542416</v>
      </c>
      <c r="S29" s="14">
        <f>IF(ISNA(VLOOKUP('W. VaR &amp; Off-Peak Pos By Trader'!$A36,'Import OffPeak'!$A$3:S$100,S$1,FALSE)),0,VLOOKUP('W. VaR &amp; Off-Peak Pos By Trader'!$A36,'Import OffPeak'!$A$3:S$100,S$1,FALSE))</f>
        <v>-22988.761825112546</v>
      </c>
      <c r="T29" s="14">
        <f>IF(ISNA(VLOOKUP('W. VaR &amp; Off-Peak Pos By Trader'!$A36,'Import OffPeak'!$A$3:T$100,T$1,FALSE)),0,VLOOKUP('W. VaR &amp; Off-Peak Pos By Trader'!$A36,'Import OffPeak'!$A$3:T$100,T$1,FALSE))</f>
        <v>-23438.212970533546</v>
      </c>
      <c r="U29" s="14">
        <f>IF(ISNA(VLOOKUP('W. VaR &amp; Off-Peak Pos By Trader'!$A36,'Import OffPeak'!$A$3:U$100,U$1,FALSE)),0,VLOOKUP('W. VaR &amp; Off-Peak Pos By Trader'!$A36,'Import OffPeak'!$A$3:U$100,U$1,FALSE))</f>
        <v>-25086.953921685617</v>
      </c>
      <c r="V29" s="14">
        <f>IF(ISNA(VLOOKUP('W. VaR &amp; Off-Peak Pos By Trader'!$A36,'Import OffPeak'!$A$3:V$100,V$1,FALSE)),0,VLOOKUP('W. VaR &amp; Off-Peak Pos By Trader'!$A36,'Import OffPeak'!$A$3:V$100,V$1,FALSE))</f>
        <v>-15917.716817724688</v>
      </c>
      <c r="W29" s="14">
        <f>IF(ISNA(VLOOKUP('W. VaR &amp; Off-Peak Pos By Trader'!$A36,'Import OffPeak'!$A$3:W$100,W$1,FALSE)),0,VLOOKUP('W. VaR &amp; Off-Peak Pos By Trader'!$A36,'Import OffPeak'!$A$3:W$100,W$1,FALSE))</f>
        <v>-13935.230520704792</v>
      </c>
      <c r="X29" s="14">
        <f>IF(ISNA(VLOOKUP('W. VaR &amp; Off-Peak Pos By Trader'!$A36,'Import OffPeak'!$A$3:X$100,X$1,FALSE)),0,VLOOKUP('W. VaR &amp; Off-Peak Pos By Trader'!$A36,'Import OffPeak'!$A$3:X$100,X$1,FALSE))</f>
        <v>-15816.893819919735</v>
      </c>
      <c r="Y29" s="14">
        <f>IF(ISNA(VLOOKUP('W. VaR &amp; Off-Peak Pos By Trader'!$A36,'Import OffPeak'!$A$3:Y$100,Y$1,FALSE)),0,VLOOKUP('W. VaR &amp; Off-Peak Pos By Trader'!$A36,'Import OffPeak'!$A$3:Y$100,Y$1,FALSE))</f>
        <v>-87.151324741111907</v>
      </c>
      <c r="Z29" s="14">
        <f>IF(ISNA(VLOOKUP('W. VaR &amp; Off-Peak Pos By Trader'!$A36,'Import OffPeak'!$A$3:Z$100,Z$1,FALSE)),0,VLOOKUP('W. VaR &amp; Off-Peak Pos By Trader'!$A36,'Import OffPeak'!$A$3:Z$100,Z$1,FALSE))</f>
        <v>-156.692542085182</v>
      </c>
      <c r="AA29" s="14">
        <f>IF(ISNA(VLOOKUP('W. VaR &amp; Off-Peak Pos By Trader'!$A36,'Import OffPeak'!$A$3:AA$100,AA$1,FALSE)),0,VLOOKUP('W. VaR &amp; Off-Peak Pos By Trader'!$A36,'Import OffPeak'!$A$3:AA$100,AA$1,FALSE))</f>
        <v>-182.74624738760701</v>
      </c>
      <c r="AB29" s="14">
        <f>IF(ISNA(VLOOKUP('W. VaR &amp; Off-Peak Pos By Trader'!$A36,'Import OffPeak'!$A$3:AB$100,AB$1,FALSE)),0,VLOOKUP('W. VaR &amp; Off-Peak Pos By Trader'!$A36,'Import OffPeak'!$A$3:AB$100,AB$1,FALSE))</f>
        <v>-15713.375256016632</v>
      </c>
      <c r="AC29" s="14">
        <f>IF(ISNA(VLOOKUP('W. VaR &amp; Off-Peak Pos By Trader'!$A36,'Import OffPeak'!$A$3:AC$100,AC$1,FALSE)),0,VLOOKUP('W. VaR &amp; Off-Peak Pos By Trader'!$A36,'Import OffPeak'!$A$3:AC$100,AC$1,FALSE))</f>
        <v>-15651.215188332801</v>
      </c>
      <c r="AD29" s="14">
        <f>IF(ISNA(VLOOKUP('W. VaR &amp; Off-Peak Pos By Trader'!$A36,'Import OffPeak'!$A$3:AD$100,AD$1,FALSE)),0,VLOOKUP('W. VaR &amp; Off-Peak Pos By Trader'!$A36,'Import OffPeak'!$A$3:AD$100,AD$1,FALSE))</f>
        <v>-15149.640507723179</v>
      </c>
      <c r="AE29" s="14">
        <f>IF(ISNA(VLOOKUP('W. VaR &amp; Off-Peak Pos By Trader'!$A36,'Import OffPeak'!$A$3:AE$100,AE$1,FALSE)),0,VLOOKUP('W. VaR &amp; Off-Peak Pos By Trader'!$A36,'Import OffPeak'!$A$3:AE$100,AE$1,FALSE))</f>
        <v>-14727.624328070482</v>
      </c>
      <c r="AF29" s="14">
        <f>IF(ISNA(VLOOKUP('W. VaR &amp; Off-Peak Pos By Trader'!$A36,'Import OffPeak'!$A$3:AF$100,AF$1,FALSE)),0,VLOOKUP('W. VaR &amp; Off-Peak Pos By Trader'!$A36,'Import OffPeak'!$A$3:AF$100,AF$1,FALSE))</f>
        <v>-15745.025428970028</v>
      </c>
      <c r="AG29" s="14">
        <f>IF(ISNA(VLOOKUP('W. VaR &amp; Off-Peak Pos By Trader'!$A36,'Import OffPeak'!$A$3:AG$100,AG$1,FALSE)),0,VLOOKUP('W. VaR &amp; Off-Peak Pos By Trader'!$A36,'Import OffPeak'!$A$3:AG$100,AG$1,FALSE))</f>
        <v>-15273.056625244813</v>
      </c>
      <c r="AH29" s="14">
        <f>IF(ISNA(VLOOKUP('W. VaR &amp; Off-Peak Pos By Trader'!$A36,'Import OffPeak'!$A$3:AH$100,AH$1,FALSE)),0,VLOOKUP('W. VaR &amp; Off-Peak Pos By Trader'!$A36,'Import OffPeak'!$A$3:AH$100,AH$1,FALSE))</f>
        <v>-7633.0110985726933</v>
      </c>
      <c r="AI29" s="14">
        <f>IF(ISNA(VLOOKUP('W. VaR &amp; Off-Peak Pos By Trader'!$A36,'Import OffPeak'!$A$3:AI$100,AI$1,FALSE)),0,VLOOKUP('W. VaR &amp; Off-Peak Pos By Trader'!$A36,'Import OffPeak'!$A$3:AI$100,AI$1,FALSE))</f>
        <v>-7230.1880018450156</v>
      </c>
      <c r="AJ29" s="14">
        <f>IF(ISNA(VLOOKUP('W. VaR &amp; Off-Peak Pos By Trader'!$A36,'Import OffPeak'!$A$3:AJ$100,AJ$1,FALSE)),0,VLOOKUP('W. VaR &amp; Off-Peak Pos By Trader'!$A36,'Import OffPeak'!$A$3:AJ$100,AJ$1,FALSE))</f>
        <v>-7197.610123356143</v>
      </c>
      <c r="AK29" s="14">
        <f>IF(ISNA(VLOOKUP('W. VaR &amp; Off-Peak Pos By Trader'!$A36,'Import OffPeak'!$A$3:AK$100,AK$1,FALSE)),0,VLOOKUP('W. VaR &amp; Off-Peak Pos By Trader'!$A36,'Import OffPeak'!$A$3:AK$100,AK$1,FALSE))</f>
        <v>6820.7613422898166</v>
      </c>
      <c r="AL29" s="14">
        <f>IF(ISNA(VLOOKUP('W. VaR &amp; Off-Peak Pos By Trader'!$A36,'Import OffPeak'!$A$3:AL$100,AL$1,FALSE)),0,VLOOKUP('W. VaR &amp; Off-Peak Pos By Trader'!$A36,'Import OffPeak'!$A$3:AL$100,AL$1,FALSE))</f>
        <v>7645.3454890029443</v>
      </c>
      <c r="AM29" s="14">
        <f>IF(ISNA(VLOOKUP('W. VaR &amp; Off-Peak Pos By Trader'!$A36,'Import OffPeak'!$A$3:AM$100,AM$1,FALSE)),0,VLOOKUP('W. VaR &amp; Off-Peak Pos By Trader'!$A36,'Import OffPeak'!$A$3:AM$100,AM$1,FALSE))</f>
        <v>6698.4321048722904</v>
      </c>
      <c r="AN29" s="14">
        <f>IF(ISNA(VLOOKUP('W. VaR &amp; Off-Peak Pos By Trader'!$A36,'Import OffPeak'!$A$3:AN$100,AN$1,FALSE)),0,VLOOKUP('W. VaR &amp; Off-Peak Pos By Trader'!$A36,'Import OffPeak'!$A$3:AN$100,AN$1,FALSE))</f>
        <v>-7547.6181992589572</v>
      </c>
      <c r="AO29" s="14">
        <f>IF(ISNA(VLOOKUP('W. VaR &amp; Off-Peak Pos By Trader'!$A36,'Import OffPeak'!$A$3:AO$100,AO$1,FALSE)),0,VLOOKUP('W. VaR &amp; Off-Peak Pos By Trader'!$A36,'Import OffPeak'!$A$3:AO$100,AO$1,FALSE))</f>
        <v>-7511.5666178802931</v>
      </c>
      <c r="AP29" s="14">
        <f>IF(ISNA(VLOOKUP('W. VaR &amp; Off-Peak Pos By Trader'!$A36,'Import OffPeak'!$A$3:AP$100,AP$1,FALSE)),0,VLOOKUP('W. VaR &amp; Off-Peak Pos By Trader'!$A36,'Import OffPeak'!$A$3:AP$100,AP$1,FALSE))</f>
        <v>-7237.3224614908058</v>
      </c>
      <c r="AQ29" s="14">
        <f>IF(ISNA(VLOOKUP('W. VaR &amp; Off-Peak Pos By Trader'!$A36,'Import OffPeak'!$A$3:AQ$100,AQ$1,FALSE)),0,VLOOKUP('W. VaR &amp; Off-Peak Pos By Trader'!$A36,'Import OffPeak'!$A$3:AQ$100,AQ$1,FALSE))</f>
        <v>-7375.6250563324629</v>
      </c>
      <c r="AR29" s="14">
        <f>IF(ISNA(VLOOKUP('W. VaR &amp; Off-Peak Pos By Trader'!$A36,'Import OffPeak'!$A$3:AR$100,AR$1,FALSE)),0,VLOOKUP('W. VaR &amp; Off-Peak Pos By Trader'!$A36,'Import OffPeak'!$A$3:AR$100,AR$1,FALSE))</f>
        <v>-7139.8197799475311</v>
      </c>
      <c r="AS29" s="14">
        <f>IF(ISNA(VLOOKUP('W. VaR &amp; Off-Peak Pos By Trader'!$A36,'Import OffPeak'!$A$3:AS$100,AS$1,FALSE)),0,VLOOKUP('W. VaR &amp; Off-Peak Pos By Trader'!$A36,'Import OffPeak'!$A$3:AS$100,AS$1,FALSE))</f>
        <v>-7253.3409359551633</v>
      </c>
      <c r="AT29" s="14">
        <f>IF(ISNA(VLOOKUP('W. VaR &amp; Off-Peak Pos By Trader'!$A36,'Import OffPeak'!$A$3:AT$100,AT$1,FALSE)),0,VLOOKUP('W. VaR &amp; Off-Peak Pos By Trader'!$A36,'Import OffPeak'!$A$3:AT$100,AT$1,FALSE))</f>
        <v>-7569.1231617535941</v>
      </c>
      <c r="AU29" s="14">
        <f>IF(ISNA(VLOOKUP('W. VaR &amp; Off-Peak Pos By Trader'!$A36,'Import OffPeak'!$A$3:AU$100,AU$1,FALSE)),0,VLOOKUP('W. VaR &amp; Off-Peak Pos By Trader'!$A36,'Import OffPeak'!$A$3:AU$100,AU$1,FALSE))</f>
        <v>-6308.2759941718459</v>
      </c>
      <c r="AV29" s="14">
        <f>IF(ISNA(VLOOKUP('W. VaR &amp; Off-Peak Pos By Trader'!$A36,'Import OffPeak'!$A$3:AV$100,AV$1,FALSE)),0,VLOOKUP('W. VaR &amp; Off-Peak Pos By Trader'!$A36,'Import OffPeak'!$A$3:AV$100,AV$1,FALSE))</f>
        <v>-6799.8826474697562</v>
      </c>
      <c r="AW29" s="14">
        <f>IF(ISNA(VLOOKUP('W. VaR &amp; Off-Peak Pos By Trader'!$A36,'Import OffPeak'!$A$3:AW$100,AW$1,FALSE)),0,VLOOKUP('W. VaR &amp; Off-Peak Pos By Trader'!$A36,'Import OffPeak'!$A$3:AW$100,AW$1,FALSE))</f>
        <v>6440.9775294554511</v>
      </c>
      <c r="AX29" s="14">
        <f>IF(ISNA(VLOOKUP('W. VaR &amp; Off-Peak Pos By Trader'!$A36,'Import OffPeak'!$A$3:AX$100,AX$1,FALSE)),0,VLOOKUP('W. VaR &amp; Off-Peak Pos By Trader'!$A36,'Import OffPeak'!$A$3:AX$100,AX$1,FALSE))</f>
        <v>7216.6004148420197</v>
      </c>
      <c r="AY29" s="14">
        <f>IF(ISNA(VLOOKUP('W. VaR &amp; Off-Peak Pos By Trader'!$A36,'Import OffPeak'!$A$3:AY$100,AY$1,FALSE)),0,VLOOKUP('W. VaR &amp; Off-Peak Pos By Trader'!$A36,'Import OffPeak'!$A$3:AY$100,AY$1,FALSE))</f>
        <v>6320.3740688102662</v>
      </c>
      <c r="AZ29" s="14">
        <f>IF(ISNA(VLOOKUP('W. VaR &amp; Off-Peak Pos By Trader'!$A36,'Import OffPeak'!$A$3:AZ$100,AZ$1,FALSE)),0,VLOOKUP('W. VaR &amp; Off-Peak Pos By Trader'!$A36,'Import OffPeak'!$A$3:AZ$100,AZ$1,FALSE))</f>
        <v>-7466.365698146531</v>
      </c>
      <c r="BA29" s="14">
        <f>IF(ISNA(VLOOKUP('W. VaR &amp; Off-Peak Pos By Trader'!$A36,'Import OffPeak'!$A$3:BA$100,BA$1,FALSE)),0,VLOOKUP('W. VaR &amp; Off-Peak Pos By Trader'!$A36,'Import OffPeak'!$A$3:BA$100,BA$1,FALSE))</f>
        <v>-6737.0524346597231</v>
      </c>
      <c r="BB29" s="14">
        <f>IF(ISNA(VLOOKUP('W. VaR &amp; Off-Peak Pos By Trader'!$A36,'Import OffPeak'!$A$3:BB$100,BB$1,FALSE)),0,VLOOKUP('W. VaR &amp; Off-Peak Pos By Trader'!$A36,'Import OffPeak'!$A$3:BB$100,BB$1,FALSE))</f>
        <v>-6821.810100247887</v>
      </c>
      <c r="BC29" s="14">
        <f>IF(ISNA(VLOOKUP('W. VaR &amp; Off-Peak Pos By Trader'!$A36,'Import OffPeak'!$A$3:BC$100,BC$1,FALSE)),0,VLOOKUP('W. VaR &amp; Off-Peak Pos By Trader'!$A36,'Import OffPeak'!$A$3:BC$100,BC$1,FALSE))</f>
        <v>-6950.1203396137771</v>
      </c>
      <c r="BD29" s="14">
        <f>IF(ISNA(VLOOKUP('W. VaR &amp; Off-Peak Pos By Trader'!$A36,'Import OffPeak'!$A$3:BD$100,BD$1,FALSE)),0,VLOOKUP('W. VaR &amp; Off-Peak Pos By Trader'!$A36,'Import OffPeak'!$A$3:BD$100,BD$1,FALSE))</f>
        <v>-6726.5451782098626</v>
      </c>
      <c r="BE29" s="14">
        <f>IF(ISNA(VLOOKUP('W. VaR &amp; Off-Peak Pos By Trader'!$A36,'Import OffPeak'!$A$3:BE$100,BE$1,FALSE)),0,VLOOKUP('W. VaR &amp; Off-Peak Pos By Trader'!$A36,'Import OffPeak'!$A$3:BE$100,BE$1,FALSE))</f>
        <v>-6833.2193581205829</v>
      </c>
      <c r="BF29" s="14">
        <f>IF(ISNA(VLOOKUP('W. VaR &amp; Off-Peak Pos By Trader'!$A36,'Import OffPeak'!$A$3:BF$100,BF$1,FALSE)),0,VLOOKUP('W. VaR &amp; Off-Peak Pos By Trader'!$A36,'Import OffPeak'!$A$3:BF$100,BF$1,FALSE))</f>
        <v>-7139.1688157578847</v>
      </c>
      <c r="BG29" s="14">
        <f>IF(ISNA(VLOOKUP('W. VaR &amp; Off-Peak Pos By Trader'!$A36,'Import OffPeak'!$A$3:BG$100,BG$1,FALSE)),0,VLOOKUP('W. VaR &amp; Off-Peak Pos By Trader'!$A36,'Import OffPeak'!$A$3:BG$100,BG$1,FALSE))</f>
        <v>-5948.8134929938233</v>
      </c>
      <c r="BH29" s="14">
        <f>IF(ISNA(VLOOKUP('W. VaR &amp; Off-Peak Pos By Trader'!$A36,'Import OffPeak'!$A$3:BH$100,BH$1,FALSE)),0,VLOOKUP('W. VaR &amp; Off-Peak Pos By Trader'!$A36,'Import OffPeak'!$A$3:BH$100,BH$1,FALSE))</f>
        <v>-6411.8438460271873</v>
      </c>
      <c r="BI29" s="14">
        <f>IF(ISNA(VLOOKUP('W. VaR &amp; Off-Peak Pos By Trader'!$A36,'Import OffPeak'!$A$3:BI$100,BI$1,FALSE)),0,VLOOKUP('W. VaR &amp; Off-Peak Pos By Trader'!$A36,'Import OffPeak'!$A$3:BI$100,BI$1,FALSE))</f>
        <v>6379.2094244035206</v>
      </c>
      <c r="BJ29" s="14">
        <f>IF(ISNA(VLOOKUP('W. VaR &amp; Off-Peak Pos By Trader'!$A36,'Import OffPeak'!$A$3:BJ$100,BJ$1,FALSE)),0,VLOOKUP('W. VaR &amp; Off-Peak Pos By Trader'!$A36,'Import OffPeak'!$A$3:BJ$100,BJ$1,FALSE))</f>
        <v>6466.3503271096342</v>
      </c>
      <c r="BK29" s="14">
        <f>IF(ISNA(VLOOKUP('W. VaR &amp; Off-Peak Pos By Trader'!$A36,'Import OffPeak'!$A$3:BK$100,BK$1,FALSE)),0,VLOOKUP('W. VaR &amp; Off-Peak Pos By Trader'!$A36,'Import OffPeak'!$A$3:BK$100,BK$1,FALSE))</f>
        <v>5938.5280951737159</v>
      </c>
      <c r="BL29" s="14">
        <f>IF(ISNA(VLOOKUP('W. VaR &amp; Off-Peak Pos By Trader'!$A36,'Import OffPeak'!$A$3:BL$100,BL$1,FALSE)),0,VLOOKUP('W. VaR &amp; Off-Peak Pos By Trader'!$A36,'Import OffPeak'!$A$3:BL$100,BL$1,FALSE))</f>
        <v>-7055.8605071497013</v>
      </c>
      <c r="BM29" s="14">
        <f>IF(ISNA(VLOOKUP('W. VaR &amp; Off-Peak Pos By Trader'!$A36,'Import OffPeak'!$A$3:BM$100,BM$1,FALSE)),0,VLOOKUP('W. VaR &amp; Off-Peak Pos By Trader'!$A36,'Import OffPeak'!$A$3:BM$100,BM$1,FALSE))</f>
        <v>-6360.5943267947823</v>
      </c>
      <c r="BN29" s="14">
        <f>IF(ISNA(VLOOKUP('W. VaR &amp; Off-Peak Pos By Trader'!$A36,'Import OffPeak'!$A$3:BN$100,BN$1,FALSE)),0,VLOOKUP('W. VaR &amp; Off-Peak Pos By Trader'!$A36,'Import OffPeak'!$A$3:BN$100,BN$1,FALSE))</f>
        <v>-6436.931102161956</v>
      </c>
      <c r="BO29" s="14">
        <f>IF(ISNA(VLOOKUP('W. VaR &amp; Off-Peak Pos By Trader'!$A36,'Import OffPeak'!$A$3:BO$100,BO$1,FALSE)),0,VLOOKUP('W. VaR &amp; Off-Peak Pos By Trader'!$A36,'Import OffPeak'!$A$3:BO$100,BO$1,FALSE))</f>
        <v>-87.461191926447</v>
      </c>
      <c r="BP29" s="14">
        <f>IF(ISNA(VLOOKUP('W. VaR &amp; Off-Peak Pos By Trader'!$A36,'Import OffPeak'!$A$3:BP$100,BP$1,FALSE)),0,VLOOKUP('W. VaR &amp; Off-Peak Pos By Trader'!$A36,'Import OffPeak'!$A$3:BP$100,BP$1,FALSE))</f>
        <v>-84.670389198406099</v>
      </c>
      <c r="BQ29" s="14">
        <f>IF(ISNA(VLOOKUP('W. VaR &amp; Off-Peak Pos By Trader'!$A36,'Import OffPeak'!$A$3:BQ$100,BQ$1,FALSE)),0,VLOOKUP('W. VaR &amp; Off-Peak Pos By Trader'!$A36,'Import OffPeak'!$A$3:BQ$100,BQ$1,FALSE))</f>
        <v>-61.147119803327499</v>
      </c>
      <c r="BR29" s="14">
        <f>IF(ISNA(VLOOKUP('W. VaR &amp; Off-Peak Pos By Trader'!$A36,'Import OffPeak'!$A$3:BR$100,BR$1,FALSE)),0,VLOOKUP('W. VaR &amp; Off-Peak Pos By Trader'!$A36,'Import OffPeak'!$A$3:BR$100,BR$1,FALSE))</f>
        <v>6299.9243992559632</v>
      </c>
      <c r="BS29" s="14">
        <f>IF(ISNA(VLOOKUP('W. VaR &amp; Off-Peak Pos By Trader'!$A36,'Import OffPeak'!$A$3:BS$100,BS$1,FALSE)),0,VLOOKUP('W. VaR &amp; Off-Peak Pos By Trader'!$A36,'Import OffPeak'!$A$3:BS$100,BS$1,FALSE))</f>
        <v>5506.2893013041958</v>
      </c>
      <c r="BT29" s="14">
        <f>IF(ISNA(VLOOKUP('W. VaR &amp; Off-Peak Pos By Trader'!$A36,'Import OffPeak'!$A$3:BT$100,BT$1,FALSE)),0,VLOOKUP('W. VaR &amp; Off-Peak Pos By Trader'!$A36,'Import OffPeak'!$A$3:BT$100,BT$1,FALSE))</f>
        <v>5934.7073516208502</v>
      </c>
      <c r="BU29" s="14">
        <f>IF(ISNA(VLOOKUP('W. VaR &amp; Off-Peak Pos By Trader'!$A36,'Import OffPeak'!$A$3:BU$100,BU$1,FALSE)),0,VLOOKUP('W. VaR &amp; Off-Peak Pos By Trader'!$A36,'Import OffPeak'!$A$3:BU$100,BU$1,FALSE))</f>
        <v>6013.3332952210985</v>
      </c>
      <c r="BV29" s="14">
        <f>IF(ISNA(VLOOKUP('W. VaR &amp; Off-Peak Pos By Trader'!$A36,'Import OffPeak'!$A$3:BV$100,BV$1,FALSE)),0,VLOOKUP('W. VaR &amp; Off-Peak Pos By Trader'!$A36,'Import OffPeak'!$A$3:BV$100,BV$1,FALSE))</f>
        <v>6101.1620746784138</v>
      </c>
      <c r="BW29" s="14">
        <f>IF(ISNA(VLOOKUP('W. VaR &amp; Off-Peak Pos By Trader'!$A36,'Import OffPeak'!$A$3:BW$100,BW$1,FALSE)),0,VLOOKUP('W. VaR &amp; Off-Peak Pos By Trader'!$A36,'Import OffPeak'!$A$3:BW$100,BW$1,FALSE))</f>
        <v>5603.3579712774936</v>
      </c>
      <c r="BX29" s="14">
        <f>IF(ISNA(VLOOKUP('W. VaR &amp; Off-Peak Pos By Trader'!$A36,'Import OffPeak'!$A$3:BX$100,BX$1,FALSE)),0,VLOOKUP('W. VaR &amp; Off-Peak Pos By Trader'!$A36,'Import OffPeak'!$A$3:BX$100,BX$1,FALSE))</f>
        <v>6307.4881346372531</v>
      </c>
      <c r="BY29" s="14">
        <f>IF(ISNA(VLOOKUP('W. VaR &amp; Off-Peak Pos By Trader'!$A36,'Import OffPeak'!$A$3:BY$100,BY$1,FALSE)),0,VLOOKUP('W. VaR &amp; Off-Peak Pos By Trader'!$A36,'Import OffPeak'!$A$3:BY$100,BY$1,FALSE))</f>
        <v>5690.7785695958719</v>
      </c>
      <c r="BZ29" s="14">
        <f>IF(ISNA(VLOOKUP('W. VaR &amp; Off-Peak Pos By Trader'!$A36,'Import OffPeak'!$A$3:BZ$100,BZ$1,FALSE)),0,VLOOKUP('W. VaR &amp; Off-Peak Pos By Trader'!$A36,'Import OffPeak'!$A$3:BZ$100,BZ$1,FALSE))</f>
        <v>6147.1906628676197</v>
      </c>
      <c r="CA29" s="14">
        <f>IF(ISNA(VLOOKUP('W. VaR &amp; Off-Peak Pos By Trader'!$A36,'Import OffPeak'!$A$3:CA$100,CA$1,FALSE)),0,VLOOKUP('W. VaR &amp; Off-Peak Pos By Trader'!$A36,'Import OffPeak'!$A$3:CA$100,CA$1,FALSE))</f>
        <v>5719.2328638654462</v>
      </c>
      <c r="CB29" s="14">
        <f>IF(ISNA(VLOOKUP('W. VaR &amp; Off-Peak Pos By Trader'!$A36,'Import OffPeak'!$A$3:CB$100,CB$1,FALSE)),0,VLOOKUP('W. VaR &amp; Off-Peak Pos By Trader'!$A36,'Import OffPeak'!$A$3:CB$100,CB$1,FALSE))</f>
        <v>5816.9223325764096</v>
      </c>
      <c r="CC29" s="14">
        <f>IF(ISNA(VLOOKUP('W. VaR &amp; Off-Peak Pos By Trader'!$A36,'Import OffPeak'!$A$3:CC$100,CC$1,FALSE)),0,VLOOKUP('W. VaR &amp; Off-Peak Pos By Trader'!$A36,'Import OffPeak'!$A$3:CC$100,CC$1,FALSE))</f>
        <v>6244.8637403319499</v>
      </c>
      <c r="CD29" s="14">
        <f>IF(ISNA(VLOOKUP('W. VaR &amp; Off-Peak Pos By Trader'!$A36,'Import OffPeak'!$A$3:CD$100,CD$1,FALSE)),0,VLOOKUP('W. VaR &amp; Off-Peak Pos By Trader'!$A36,'Import OffPeak'!$A$3:CD$100,CD$1,FALSE))</f>
        <v>5922.2468378848971</v>
      </c>
      <c r="CE29" s="14">
        <f>IF(ISNA(VLOOKUP('W. VaR &amp; Off-Peak Pos By Trader'!$A36,'Import OffPeak'!$A$3:CE$100,CE$1,FALSE)),0,VLOOKUP('W. VaR &amp; Off-Peak Pos By Trader'!$A36,'Import OffPeak'!$A$3:CE$100,CE$1,FALSE))</f>
        <v>5317.3212284727124</v>
      </c>
      <c r="CF29" s="14">
        <f>IF(ISNA(VLOOKUP('W. VaR &amp; Off-Peak Pos By Trader'!$A36,'Import OffPeak'!$A$3:CF$100,CF$1,FALSE)),0,VLOOKUP('W. VaR &amp; Off-Peak Pos By Trader'!$A36,'Import OffPeak'!$A$3:CF$100,CF$1,FALSE))</f>
        <v>5860.0092993341968</v>
      </c>
      <c r="CG29" s="14">
        <f>IF(ISNA(VLOOKUP('W. VaR &amp; Off-Peak Pos By Trader'!$A36,'Import OffPeak'!$A$3:CG$100,CG$1,FALSE)),0,VLOOKUP('W. VaR &amp; Off-Peak Pos By Trader'!$A36,'Import OffPeak'!$A$3:CG$100,CG$1,FALSE))</f>
        <v>5362.8503369774589</v>
      </c>
      <c r="CH29" s="14">
        <f>IF(ISNA(VLOOKUP('W. VaR &amp; Off-Peak Pos By Trader'!$A36,'Import OffPeak'!$A$3:CH$100,CH$1,FALSE)),0,VLOOKUP('W. VaR &amp; Off-Peak Pos By Trader'!$A36,'Import OffPeak'!$A$3:CH$100,CH$1,FALSE))</f>
        <v>5726.4233549950332</v>
      </c>
      <c r="CI29" s="14">
        <f>IF(ISNA(VLOOKUP('W. VaR &amp; Off-Peak Pos By Trader'!$A36,'Import OffPeak'!$A$3:CI$100,CI$1,FALSE)),0,VLOOKUP('W. VaR &amp; Off-Peak Pos By Trader'!$A36,'Import OffPeak'!$A$3:CI$100,CI$1,FALSE))</f>
        <v>5534.0730432725259</v>
      </c>
      <c r="CJ29" s="14">
        <f>IF(ISNA(VLOOKUP('W. VaR &amp; Off-Peak Pos By Trader'!$A36,'Import OffPeak'!$A$3:CJ$100,CJ$1,FALSE)),0,VLOOKUP('W. VaR &amp; Off-Peak Pos By Trader'!$A36,'Import OffPeak'!$A$3:CJ$100,CJ$1,FALSE))</f>
        <v>5640.7680590334576</v>
      </c>
      <c r="CK29" s="14">
        <f>IF(ISNA(VLOOKUP('W. VaR &amp; Off-Peak Pos By Trader'!$A36,'Import OffPeak'!$A$3:CK$100,CK$1,FALSE)),0,VLOOKUP('W. VaR &amp; Off-Peak Pos By Trader'!$A36,'Import OffPeak'!$A$3:CK$100,CK$1,FALSE))</f>
        <v>5609.1679678821911</v>
      </c>
      <c r="CL29" s="14">
        <f>IF(ISNA(VLOOKUP('W. VaR &amp; Off-Peak Pos By Trader'!$A36,'Import OffPeak'!$A$3:CL$100,CL$1,FALSE)),0,VLOOKUP('W. VaR &amp; Off-Peak Pos By Trader'!$A36,'Import OffPeak'!$A$3:CL$100,CL$1,FALSE))</f>
        <v>5487.2029381277807</v>
      </c>
      <c r="CM29" s="14">
        <f>IF(ISNA(VLOOKUP('W. VaR &amp; Off-Peak Pos By Trader'!$A36,'Import OffPeak'!$A$3:CM$100,CM$1,FALSE)),0,VLOOKUP('W. VaR &amp; Off-Peak Pos By Trader'!$A36,'Import OffPeak'!$A$3:CM$100,CM$1,FALSE))</f>
        <v>5358.9110219602944</v>
      </c>
      <c r="CN29" s="14">
        <f>IF(ISNA(VLOOKUP('W. VaR &amp; Off-Peak Pos By Trader'!$A36,'Import OffPeak'!$A$3:CN$100,CN$1,FALSE)),0,VLOOKUP('W. VaR &amp; Off-Peak Pos By Trader'!$A36,'Import OffPeak'!$A$3:CN$100,CN$1,FALSE))</f>
        <v>5723.07870366111</v>
      </c>
      <c r="CO29" s="14">
        <f>IF(ISNA(VLOOKUP('W. VaR &amp; Off-Peak Pos By Trader'!$A36,'Import OffPeak'!$A$3:CO$100,CO$1,FALSE)),0,VLOOKUP('W. VaR &amp; Off-Peak Pos By Trader'!$A36,'Import OffPeak'!$A$3:CO$100,CO$1,FALSE))</f>
        <v>5580.404555247992</v>
      </c>
      <c r="CP29" s="14">
        <f>IF(ISNA(VLOOKUP('W. VaR &amp; Off-Peak Pos By Trader'!$A36,'Import OffPeak'!$A$3:CP$100,CP$1,FALSE)),0,VLOOKUP('W. VaR &amp; Off-Peak Pos By Trader'!$A36,'Import OffPeak'!$A$3:CP$100,CP$1,FALSE))</f>
        <v>5551.332795374281</v>
      </c>
      <c r="CQ29" s="14">
        <f>IF(ISNA(VLOOKUP('W. VaR &amp; Off-Peak Pos By Trader'!$A36,'Import OffPeak'!$A$3:CQ$100,CQ$1,FALSE)),0,VLOOKUP('W. VaR &amp; Off-Peak Pos By Trader'!$A36,'Import OffPeak'!$A$3:CQ$100,CQ$1,FALSE))</f>
        <v>4851.3372252021691</v>
      </c>
      <c r="CR29" s="14">
        <f>IF(ISNA(VLOOKUP('W. VaR &amp; Off-Peak Pos By Trader'!$A36,'Import OffPeak'!$A$3:CR$100,CR$1,FALSE)),0,VLOOKUP('W. VaR &amp; Off-Peak Pos By Trader'!$A36,'Import OffPeak'!$A$3:CR$100,CR$1,FALSE))</f>
        <v>5496.1874227606822</v>
      </c>
      <c r="CS29" s="14">
        <f>IF(ISNA(VLOOKUP('W. VaR &amp; Off-Peak Pos By Trader'!$A36,'Import OffPeak'!$A$3:CS$100,CS$1,FALSE)),0,VLOOKUP('W. VaR &amp; Off-Peak Pos By Trader'!$A36,'Import OffPeak'!$A$3:CS$100,CS$1,FALSE))</f>
        <v>5031.0203254193848</v>
      </c>
      <c r="CT29" s="14">
        <f>IF(ISNA(VLOOKUP('W. VaR &amp; Off-Peak Pos By Trader'!$A36,'Import OffPeak'!$A$3:CT$100,CT$1,FALSE)),0,VLOOKUP('W. VaR &amp; Off-Peak Pos By Trader'!$A36,'Import OffPeak'!$A$3:CT$100,CT$1,FALSE))</f>
        <v>5635.5068736586727</v>
      </c>
      <c r="CU29" s="14">
        <f>IF(ISNA(VLOOKUP('W. VaR &amp; Off-Peak Pos By Trader'!$A36,'Import OffPeak'!$A$3:CU$100,CU$1,FALSE)),0,VLOOKUP('W. VaR &amp; Off-Peak Pos By Trader'!$A36,'Import OffPeak'!$A$3:CU$100,CU$1,FALSE))</f>
        <v>4934.4706935395834</v>
      </c>
      <c r="CV29" s="14">
        <f>IF(ISNA(VLOOKUP('W. VaR &amp; Off-Peak Pos By Trader'!$A36,'Import OffPeak'!$A$3:CV$100,CV$1,FALSE)),0,VLOOKUP('W. VaR &amp; Off-Peak Pos By Trader'!$A36,'Import OffPeak'!$A$3:CV$100,CV$1,FALSE))</f>
        <v>5426.2864145808799</v>
      </c>
      <c r="CW29" s="14">
        <f>IF(ISNA(VLOOKUP('W. VaR &amp; Off-Peak Pos By Trader'!$A36,'Import OffPeak'!$A$3:CW$100,CW$1,FALSE)),0,VLOOKUP('W. VaR &amp; Off-Peak Pos By Trader'!$A36,'Import OffPeak'!$A$3:CW$100,CW$1,FALSE))</f>
        <v>5397.3789180739896</v>
      </c>
      <c r="CX29" s="14">
        <f>IF(ISNA(VLOOKUP('W. VaR &amp; Off-Peak Pos By Trader'!$A36,'Import OffPeak'!$A$3:CX$100,CX$1,FALSE)),0,VLOOKUP('W. VaR &amp; Off-Peak Pos By Trader'!$A36,'Import OffPeak'!$A$3:CX$100,CX$1,FALSE))</f>
        <v>5238.4976172639599</v>
      </c>
      <c r="CY29" s="14">
        <f>IF(ISNA(VLOOKUP('W. VaR &amp; Off-Peak Pos By Trader'!$A36,'Import OffPeak'!$A$3:CY$100,CY$1,FALSE)),0,VLOOKUP('W. VaR &amp; Off-Peak Pos By Trader'!$A36,'Import OffPeak'!$A$3:CY$100,CY$1,FALSE))</f>
        <v>5096.4313442052098</v>
      </c>
      <c r="CZ29" s="14">
        <f>IF(ISNA(VLOOKUP('W. VaR &amp; Off-Peak Pos By Trader'!$A36,'Import OffPeak'!$A$3:CZ$100,CZ$1,FALSE)),0,VLOOKUP('W. VaR &amp; Off-Peak Pos By Trader'!$A36,'Import OffPeak'!$A$3:CZ$100,CZ$1,FALSE))</f>
        <v>5442.4467405389296</v>
      </c>
      <c r="DA29" s="14">
        <f>IF(ISNA(VLOOKUP('W. VaR &amp; Off-Peak Pos By Trader'!$A36,'Import OffPeak'!$A$3:DA$100,DA$1,FALSE)),0,VLOOKUP('W. VaR &amp; Off-Peak Pos By Trader'!$A36,'Import OffPeak'!$A$3:DA$100,DA$1,FALSE))</f>
        <v>5284.1933182738803</v>
      </c>
      <c r="DB29" s="14">
        <f>IF(ISNA(VLOOKUP('W. VaR &amp; Off-Peak Pos By Trader'!$A36,'Import OffPeak'!$A$3:DB$100,DB$1,FALSE)),0,VLOOKUP('W. VaR &amp; Off-Peak Pos By Trader'!$A36,'Import OffPeak'!$A$3:DB$100,DB$1,FALSE))</f>
        <v>5511.9536196003</v>
      </c>
      <c r="DC29" s="14">
        <f>IF(ISNA(VLOOKUP('W. VaR &amp; Off-Peak Pos By Trader'!$A36,'Import OffPeak'!$A$3:DC$100,DC$1,FALSE)),0,VLOOKUP('W. VaR &amp; Off-Peak Pos By Trader'!$A36,'Import OffPeak'!$A$3:DC$100,DC$1,FALSE))</f>
        <v>4592.0163017229297</v>
      </c>
      <c r="DD29" s="14">
        <f>IF(ISNA(VLOOKUP('W. VaR &amp; Off-Peak Pos By Trader'!$A36,'Import OffPeak'!$A$3:DD$100,DD$1,FALSE)),0,VLOOKUP('W. VaR &amp; Off-Peak Pos By Trader'!$A36,'Import OffPeak'!$A$3:DD$100,DD$1,FALSE))</f>
        <v>4947.5838148663097</v>
      </c>
      <c r="DE29" s="14">
        <f>IF(ISNA(VLOOKUP('W. VaR &amp; Off-Peak Pos By Trader'!$A36,'Import OffPeak'!$A$3:DE$100,DE$1,FALSE)),0,VLOOKUP('W. VaR &amp; Off-Peak Pos By Trader'!$A36,'Import OffPeak'!$A$3:DE$100,DE$1,FALSE))</f>
        <v>4779.4512859567303</v>
      </c>
      <c r="DF29" s="14">
        <f>IF(ISNA(VLOOKUP('W. VaR &amp; Off-Peak Pos By Trader'!$A36,'Import OffPeak'!$A$3:DF$100,DF$1,FALSE)),0,VLOOKUP('W. VaR &amp; Off-Peak Pos By Trader'!$A36,'Import OffPeak'!$A$3:DF$100,DF$1,FALSE))</f>
        <v>5396.4277564211197</v>
      </c>
      <c r="DG29" s="14">
        <f>IF(ISNA(VLOOKUP('W. VaR &amp; Off-Peak Pos By Trader'!$A36,'Import OffPeak'!$A$3:DG$100,DG$1,FALSE)),0,VLOOKUP('W. VaR &amp; Off-Peak Pos By Trader'!$A36,'Import OffPeak'!$A$3:DG$100,DG$1,FALSE))</f>
        <v>4743.5526277711097</v>
      </c>
      <c r="DH29" s="14">
        <f>IF(ISNA(VLOOKUP('W. VaR &amp; Off-Peak Pos By Trader'!$A36,'Import OffPeak'!$A$3:DH$100,DH$1,FALSE)),0,VLOOKUP('W. VaR &amp; Off-Peak Pos By Trader'!$A36,'Import OffPeak'!$A$3:DH$100,DH$1,FALSE))</f>
        <v>5089.8077739115597</v>
      </c>
      <c r="DI29" s="14">
        <f>IF(ISNA(VLOOKUP('W. VaR &amp; Off-Peak Pos By Trader'!$A36,'Import OffPeak'!$A$3:DI$100,DI$1,FALSE)),0,VLOOKUP('W. VaR &amp; Off-Peak Pos By Trader'!$A36,'Import OffPeak'!$A$3:DI$100,DI$1,FALSE))</f>
        <v>5061.6381731484498</v>
      </c>
      <c r="DJ29" s="14">
        <f>IF(ISNA(VLOOKUP('W. VaR &amp; Off-Peak Pos By Trader'!$A36,'Import OffPeak'!$A$3:DJ$100,DJ$1,FALSE)),0,VLOOKUP('W. VaR &amp; Off-Peak Pos By Trader'!$A36,'Import OffPeak'!$A$3:DJ$100,DJ$1,FALSE))</f>
        <v>4911.6497026742099</v>
      </c>
      <c r="DK29" s="14">
        <f>IF(ISNA(VLOOKUP('W. VaR &amp; Off-Peak Pos By Trader'!$A36,'Import OffPeak'!$A$3:DK$100,DK$1,FALSE)),0,VLOOKUP('W. VaR &amp; Off-Peak Pos By Trader'!$A36,'Import OffPeak'!$A$3:DK$100,DK$1,FALSE))</f>
        <v>5021.6669773294298</v>
      </c>
      <c r="DL29" s="14">
        <f>IF(ISNA(VLOOKUP('W. VaR &amp; Off-Peak Pos By Trader'!$A36,'Import OffPeak'!$A$3:DL$100,DL$1,FALSE)),0,VLOOKUP('W. VaR &amp; Off-Peak Pos By Trader'!$A36,'Import OffPeak'!$A$3:DL$100,DL$1,FALSE))</f>
        <v>4857.8882289028797</v>
      </c>
      <c r="DM29" s="14">
        <f>IF(ISNA(VLOOKUP('W. VaR &amp; Off-Peak Pos By Trader'!$A36,'Import OffPeak'!$A$3:DM$100,DM$1,FALSE)),0,VLOOKUP('W. VaR &amp; Off-Peak Pos By Trader'!$A36,'Import OffPeak'!$A$3:DM$100,DM$1,FALSE))</f>
        <v>4951.4326488281304</v>
      </c>
      <c r="DN29" s="14">
        <f>IF(ISNA(VLOOKUP('W. VaR &amp; Off-Peak Pos By Trader'!$A36,'Import OffPeak'!$A$3:DN$100,DN$1,FALSE)),0,VLOOKUP('W. VaR &amp; Off-Peak Pos By Trader'!$A36,'Import OffPeak'!$A$3:DN$100,DN$1,FALSE))</f>
        <v>0</v>
      </c>
      <c r="DO29" s="14">
        <f>IF(ISNA(VLOOKUP('W. VaR &amp; Off-Peak Pos By Trader'!$A36,'Import OffPeak'!$A$3:DO$100,DO$1,FALSE)),0,VLOOKUP('W. VaR &amp; Off-Peak Pos By Trader'!$A36,'Import OffPeak'!$A$3:DO$100,DO$1,FALSE))</f>
        <v>0</v>
      </c>
      <c r="DP29" s="14">
        <f>IF(ISNA(VLOOKUP('W. VaR &amp; Off-Peak Pos By Trader'!$A36,'Import OffPeak'!$A$3:DP$100,DP$1,FALSE)),0,VLOOKUP('W. VaR &amp; Off-Peak Pos By Trader'!$A36,'Import OffPeak'!$A$3:DP$100,DP$1,FALSE))</f>
        <v>0</v>
      </c>
      <c r="DQ29" s="14">
        <f>IF(ISNA(VLOOKUP('W. VaR &amp; Off-Peak Pos By Trader'!$A36,'Import OffPeak'!$A$3:DQ$100,DQ$1,FALSE)),0,VLOOKUP('W. VaR &amp; Off-Peak Pos By Trader'!$A36,'Import OffPeak'!$A$3:DQ$100,DQ$1,FALSE))</f>
        <v>0</v>
      </c>
      <c r="DR29" s="14">
        <f>IF(ISNA(VLOOKUP('W. VaR &amp; Off-Peak Pos By Trader'!$A36,'Import OffPeak'!$A$3:DR$100,DR$1,FALSE)),0,VLOOKUP('W. VaR &amp; Off-Peak Pos By Trader'!$A36,'Import OffPeak'!$A$3:DR$100,DR$1,FALSE))</f>
        <v>0</v>
      </c>
      <c r="DS29" s="14">
        <f>IF(ISNA(VLOOKUP('W. VaR &amp; Off-Peak Pos By Trader'!$A36,'Import OffPeak'!$A$3:DS$100,DS$1,FALSE)),0,VLOOKUP('W. VaR &amp; Off-Peak Pos By Trader'!$A36,'Import OffPeak'!$A$3:DS$100,DS$1,FALSE))</f>
        <v>0</v>
      </c>
      <c r="DT29" s="14">
        <f>IF(ISNA(VLOOKUP('W. VaR &amp; Off-Peak Pos By Trader'!$A36,'Import OffPeak'!$A$3:DT$100,DT$1,FALSE)),0,VLOOKUP('W. VaR &amp; Off-Peak Pos By Trader'!$A36,'Import OffPeak'!$A$3:DT$100,DT$1,FALSE))</f>
        <v>0</v>
      </c>
      <c r="DU29" s="14">
        <f>IF(ISNA(VLOOKUP('W. VaR &amp; Off-Peak Pos By Trader'!$A36,'Import OffPeak'!$A$3:DU$100,DU$1,FALSE)),0,VLOOKUP('W. VaR &amp; Off-Peak Pos By Trader'!$A36,'Import OffPeak'!$A$3:DU$100,DU$1,FALSE))</f>
        <v>0</v>
      </c>
      <c r="DV29" s="14">
        <f>IF(ISNA(VLOOKUP('W. VaR &amp; Off-Peak Pos By Trader'!$A36,'Import OffPeak'!$A$3:DV$100,DV$1,FALSE)),0,VLOOKUP('W. VaR &amp; Off-Peak Pos By Trader'!$A36,'Import OffPeak'!$A$3:DV$100,DV$1,FALSE))</f>
        <v>0</v>
      </c>
      <c r="DW29" s="14">
        <f>IF(ISNA(VLOOKUP('W. VaR &amp; Off-Peak Pos By Trader'!$A36,'Import OffPeak'!$A$3:DW$100,DW$1,FALSE)),0,VLOOKUP('W. VaR &amp; Off-Peak Pos By Trader'!$A36,'Import OffPeak'!$A$3:DW$100,DW$1,FALSE))</f>
        <v>0</v>
      </c>
      <c r="DX29" s="14">
        <f>IF(ISNA(VLOOKUP('W. VaR &amp; Off-Peak Pos By Trader'!$A36,'Import OffPeak'!$A$3:DX$100,DX$1,FALSE)),0,VLOOKUP('W. VaR &amp; Off-Peak Pos By Trader'!$A36,'Import OffPeak'!$A$3:DX$100,DX$1,FALSE))</f>
        <v>0</v>
      </c>
      <c r="DY29" s="14">
        <f>IF(ISNA(VLOOKUP('W. VaR &amp; Off-Peak Pos By Trader'!$A36,'Import OffPeak'!$A$3:DY$100,DY$1,FALSE)),0,VLOOKUP('W. VaR &amp; Off-Peak Pos By Trader'!$A36,'Import OffPeak'!$A$3:DY$100,DY$1,FALSE))</f>
        <v>0</v>
      </c>
      <c r="DZ29" s="14">
        <f>IF(ISNA(VLOOKUP('W. VaR &amp; Off-Peak Pos By Trader'!$A36,'Import OffPeak'!$A$3:DZ$100,DZ$1,FALSE)),0,VLOOKUP('W. VaR &amp; Off-Peak Pos By Trader'!$A36,'Import OffPeak'!$A$3:DZ$100,DZ$1,FALSE))</f>
        <v>0</v>
      </c>
      <c r="EA29" s="14">
        <f>IF(ISNA(VLOOKUP('W. VaR &amp; Off-Peak Pos By Trader'!$A36,'Import OffPeak'!$A$3:EA$100,EA$1,FALSE)),0,VLOOKUP('W. VaR &amp; Off-Peak Pos By Trader'!$A36,'Import OffPeak'!$A$3:EA$100,EA$1,FALSE))</f>
        <v>0</v>
      </c>
      <c r="EB29" s="14">
        <f>IF(ISNA(VLOOKUP('W. VaR &amp; Off-Peak Pos By Trader'!$A36,'Import OffPeak'!$A$3:EB$100,EB$1,FALSE)),0,VLOOKUP('W. VaR &amp; Off-Peak Pos By Trader'!$A36,'Import OffPeak'!$A$3:EB$100,EB$1,FALSE))</f>
        <v>0</v>
      </c>
      <c r="EC29" s="14">
        <f>IF(ISNA(VLOOKUP('W. VaR &amp; Off-Peak Pos By Trader'!$A36,'Import OffPeak'!$A$3:EC$100,EC$1,FALSE)),0,VLOOKUP('W. VaR &amp; Off-Peak Pos By Trader'!$A36,'Import OffPeak'!$A$3:EC$100,EC$1,FALSE))</f>
        <v>0</v>
      </c>
      <c r="ED29" s="14">
        <f>IF(ISNA(VLOOKUP('W. VaR &amp; Off-Peak Pos By Trader'!$A36,'Import OffPeak'!$A$3:ED$100,ED$1,FALSE)),0,VLOOKUP('W. VaR &amp; Off-Peak Pos By Trader'!$A36,'Import OffPeak'!$A$3:ED$100,ED$1,FALSE))</f>
        <v>0</v>
      </c>
      <c r="EE29" s="14">
        <f>IF(ISNA(VLOOKUP('W. VaR &amp; Off-Peak Pos By Trader'!$A36,'Import OffPeak'!$A$3:EE$100,EE$1,FALSE)),0,VLOOKUP('W. VaR &amp; Off-Peak Pos By Trader'!$A36,'Import OffPeak'!$A$3:EE$100,EE$1,FALSE))</f>
        <v>0</v>
      </c>
      <c r="EF29" s="14">
        <f>IF(ISNA(VLOOKUP('W. VaR &amp; Off-Peak Pos By Trader'!$A36,'Import OffPeak'!$A$3:EF$100,EF$1,FALSE)),0,VLOOKUP('W. VaR &amp; Off-Peak Pos By Trader'!$A36,'Import OffPeak'!$A$3:EF$100,EF$1,FALSE))</f>
        <v>0</v>
      </c>
      <c r="EG29" s="14">
        <f>IF(ISNA(VLOOKUP('W. VaR &amp; Off-Peak Pos By Trader'!$A36,'Import OffPeak'!$A$3:EG$100,EG$1,FALSE)),0,VLOOKUP('W. VaR &amp; Off-Peak Pos By Trader'!$A36,'Import OffPeak'!$A$3:EG$100,EG$1,FALSE))</f>
        <v>0</v>
      </c>
      <c r="EH29" s="14">
        <f>IF(ISNA(VLOOKUP('W. VaR &amp; Off-Peak Pos By Trader'!$A36,'Import OffPeak'!$A$3:EH$100,EH$1,FALSE)),0,VLOOKUP('W. VaR &amp; Off-Peak Pos By Trader'!$A36,'Import OffPeak'!$A$3:EH$100,EH$1,FALSE))</f>
        <v>0</v>
      </c>
      <c r="EI29" s="14">
        <f>IF(ISNA(VLOOKUP('W. VaR &amp; Off-Peak Pos By Trader'!$A36,'Import OffPeak'!$A$3:EI$100,EI$1,FALSE)),0,VLOOKUP('W. VaR &amp; Off-Peak Pos By Trader'!$A36,'Import OffPeak'!$A$3:EI$100,EI$1,FALSE))</f>
        <v>0</v>
      </c>
      <c r="EJ29" s="14">
        <f>IF(ISNA(VLOOKUP('W. VaR &amp; Off-Peak Pos By Trader'!$A36,'Import OffPeak'!$A$3:EJ$100,EJ$1,FALSE)),0,VLOOKUP('W. VaR &amp; Off-Peak Pos By Trader'!$A36,'Import OffPeak'!$A$3:EJ$100,EJ$1,FALSE))</f>
        <v>0</v>
      </c>
      <c r="EK29" s="14">
        <f>IF(ISNA(VLOOKUP('W. VaR &amp; Off-Peak Pos By Trader'!$A36,'Import OffPeak'!$A$3:EK$100,EK$1,FALSE)),0,VLOOKUP('W. VaR &amp; Off-Peak Pos By Trader'!$A36,'Import OffPeak'!$A$3:EK$100,EK$1,FALSE))</f>
        <v>0</v>
      </c>
      <c r="EL29" s="14">
        <f>IF(ISNA(VLOOKUP('W. VaR &amp; Off-Peak Pos By Trader'!$A36,'Import OffPeak'!$A$3:EL$100,EL$1,FALSE)),0,VLOOKUP('W. VaR &amp; Off-Peak Pos By Trader'!$A36,'Import OffPeak'!$A$3:EL$100,EL$1,FALSE))</f>
        <v>0</v>
      </c>
      <c r="EM29" s="14">
        <f>IF(ISNA(VLOOKUP('W. VaR &amp; Off-Peak Pos By Trader'!$A36,'Import OffPeak'!$A$3:EM$100,EM$1,FALSE)),0,VLOOKUP('W. VaR &amp; Off-Peak Pos By Trader'!$A36,'Import OffPeak'!$A$3:EM$100,EM$1,FALSE))</f>
        <v>0</v>
      </c>
      <c r="EN29" s="14">
        <f>IF(ISNA(VLOOKUP('W. VaR &amp; Off-Peak Pos By Trader'!$A36,'Import OffPeak'!$A$3:EN$100,EN$1,FALSE)),0,VLOOKUP('W. VaR &amp; Off-Peak Pos By Trader'!$A36,'Import OffPeak'!$A$3:EN$100,EN$1,FALSE))</f>
        <v>0</v>
      </c>
      <c r="EO29" s="14">
        <f>IF(ISNA(VLOOKUP('W. VaR &amp; Off-Peak Pos By Trader'!$A36,'Import OffPeak'!$A$3:EO$100,EO$1,FALSE)),0,VLOOKUP('W. VaR &amp; Off-Peak Pos By Trader'!$A36,'Import OffPeak'!$A$3:EO$100,EO$1,FALSE))</f>
        <v>0</v>
      </c>
      <c r="EP29" s="14">
        <f>IF(ISNA(VLOOKUP('W. VaR &amp; Off-Peak Pos By Trader'!$A36,'Import OffPeak'!$A$3:EP$100,EP$1,FALSE)),0,VLOOKUP('W. VaR &amp; Off-Peak Pos By Trader'!$A36,'Import OffPeak'!$A$3:EP$100,EP$1,FALSE))</f>
        <v>0</v>
      </c>
      <c r="EQ29" s="14">
        <f>IF(ISNA(VLOOKUP('W. VaR &amp; Off-Peak Pos By Trader'!$A36,'Import OffPeak'!$A$3:EQ$100,EQ$1,FALSE)),0,VLOOKUP('W. VaR &amp; Off-Peak Pos By Trader'!$A36,'Import OffPeak'!$A$3:EQ$100,EQ$1,FALSE))</f>
        <v>0</v>
      </c>
      <c r="ER29" s="14">
        <f>IF(ISNA(VLOOKUP('W. VaR &amp; Off-Peak Pos By Trader'!$A36,'Import OffPeak'!$A$3:ER$100,ER$1,FALSE)),0,VLOOKUP('W. VaR &amp; Off-Peak Pos By Trader'!$A36,'Import OffPeak'!$A$3:ER$100,ER$1,FALSE))</f>
        <v>0</v>
      </c>
      <c r="ES29" s="14">
        <f>IF(ISNA(VLOOKUP('W. VaR &amp; Off-Peak Pos By Trader'!$A36,'Import OffPeak'!$A$3:ES$100,ES$1,FALSE)),0,VLOOKUP('W. VaR &amp; Off-Peak Pos By Trader'!$A36,'Import OffPeak'!$A$3:ES$100,ES$1,FALSE))</f>
        <v>0</v>
      </c>
      <c r="ET29" s="14">
        <f>IF(ISNA(VLOOKUP('W. VaR &amp; Off-Peak Pos By Trader'!$A36,'Import OffPeak'!$A$3:ET$100,ET$1,FALSE)),0,VLOOKUP('W. VaR &amp; Off-Peak Pos By Trader'!$A36,'Import OffPeak'!$A$3:ET$100,ET$1,FALSE))</f>
        <v>0</v>
      </c>
      <c r="EU29" s="14">
        <f>IF(ISNA(VLOOKUP('W. VaR &amp; Off-Peak Pos By Trader'!$A36,'Import OffPeak'!$A$3:EU$100,EU$1,FALSE)),0,VLOOKUP('W. VaR &amp; Off-Peak Pos By Trader'!$A36,'Import OffPeak'!$A$3:EU$100,EU$1,FALSE))</f>
        <v>0</v>
      </c>
      <c r="EV29" s="14">
        <f>IF(ISNA(VLOOKUP('W. VaR &amp; Off-Peak Pos By Trader'!$A36,'Import OffPeak'!$A$3:EV$100,EV$1,FALSE)),0,VLOOKUP('W. VaR &amp; Off-Peak Pos By Trader'!$A36,'Import OffPeak'!$A$3:EV$100,EV$1,FALSE))</f>
        <v>0</v>
      </c>
      <c r="EW29" s="14">
        <f>IF(ISNA(VLOOKUP('W. VaR &amp; Off-Peak Pos By Trader'!$A36,'Import OffPeak'!$A$3:EW$100,EW$1,FALSE)),0,VLOOKUP('W. VaR &amp; Off-Peak Pos By Trader'!$A36,'Import OffPeak'!$A$3:EW$100,EW$1,FALSE))</f>
        <v>0</v>
      </c>
      <c r="EX29" s="14">
        <f>IF(ISNA(VLOOKUP('W. VaR &amp; Off-Peak Pos By Trader'!$A36,'Import OffPeak'!$A$3:EX$100,EX$1,FALSE)),0,VLOOKUP('W. VaR &amp; Off-Peak Pos By Trader'!$A36,'Import OffPeak'!$A$3:EX$100,EX$1,FALSE))</f>
        <v>0</v>
      </c>
      <c r="EY29" s="14">
        <f>IF(ISNA(VLOOKUP('W. VaR &amp; Off-Peak Pos By Trader'!$A36,'Import OffPeak'!$A$3:EY$100,EY$1,FALSE)),0,VLOOKUP('W. VaR &amp; Off-Peak Pos By Trader'!$A36,'Import OffPeak'!$A$3:EY$100,EY$1,FALSE))</f>
        <v>0</v>
      </c>
      <c r="EZ29" s="14">
        <f>IF(ISNA(VLOOKUP('W. VaR &amp; Off-Peak Pos By Trader'!$A36,'Import OffPeak'!$A$3:EZ$100,EZ$1,FALSE)),0,VLOOKUP('W. VaR &amp; Off-Peak Pos By Trader'!$A36,'Import OffPeak'!$A$3:EZ$100,EZ$1,FALSE))</f>
        <v>0</v>
      </c>
      <c r="FA29" s="14">
        <f>IF(ISNA(VLOOKUP('W. VaR &amp; Off-Peak Pos By Trader'!$A36,'Import OffPeak'!$A$3:FA$100,FA$1,FALSE)),0,VLOOKUP('W. VaR &amp; Off-Peak Pos By Trader'!$A36,'Import OffPeak'!$A$3:FA$100,FA$1,FALSE))</f>
        <v>0</v>
      </c>
      <c r="FB29" s="14">
        <f>IF(ISNA(VLOOKUP('W. VaR &amp; Off-Peak Pos By Trader'!$A36,'Import OffPeak'!$A$3:FB$100,FB$1,FALSE)),0,VLOOKUP('W. VaR &amp; Off-Peak Pos By Trader'!$A36,'Import OffPeak'!$A$3:FB$100,FB$1,FALSE))</f>
        <v>0</v>
      </c>
      <c r="FC29" s="14">
        <f>IF(ISNA(VLOOKUP('W. VaR &amp; Off-Peak Pos By Trader'!$A36,'Import OffPeak'!$A$3:FC$100,FC$1,FALSE)),0,VLOOKUP('W. VaR &amp; Off-Peak Pos By Trader'!$A36,'Import OffPeak'!$A$3:FC$100,FC$1,FALSE))</f>
        <v>0</v>
      </c>
      <c r="FD29" s="14">
        <f>IF(ISNA(VLOOKUP('W. VaR &amp; Off-Peak Pos By Trader'!$A36,'Import OffPeak'!$A$3:FD$100,FD$1,FALSE)),0,VLOOKUP('W. VaR &amp; Off-Peak Pos By Trader'!$A36,'Import OffPeak'!$A$3:FD$100,FD$1,FALSE))</f>
        <v>0</v>
      </c>
      <c r="FE29" s="14">
        <f>IF(ISNA(VLOOKUP('W. VaR &amp; Off-Peak Pos By Trader'!$A36,'Import OffPeak'!$A$3:FE$100,FE$1,FALSE)),0,VLOOKUP('W. VaR &amp; Off-Peak Pos By Trader'!$A36,'Import OffPeak'!$A$3:FE$100,FE$1,FALSE))</f>
        <v>0</v>
      </c>
      <c r="FF29" s="14">
        <f>IF(ISNA(VLOOKUP('W. VaR &amp; Off-Peak Pos By Trader'!$A36,'Import OffPeak'!$A$3:FF$100,FF$1,FALSE)),0,VLOOKUP('W. VaR &amp; Off-Peak Pos By Trader'!$A36,'Import OffPeak'!$A$3:FF$100,FF$1,FALSE))</f>
        <v>0</v>
      </c>
      <c r="FG29" s="14">
        <f>IF(ISNA(VLOOKUP('W. VaR &amp; Off-Peak Pos By Trader'!$A36,'Import OffPeak'!$A$3:FG$100,FG$1,FALSE)),0,VLOOKUP('W. VaR &amp; Off-Peak Pos By Trader'!$A36,'Import OffPeak'!$A$3:FG$100,FG$1,FALSE))</f>
        <v>0</v>
      </c>
      <c r="FH29" s="14">
        <f>IF(ISNA(VLOOKUP('W. VaR &amp; Off-Peak Pos By Trader'!$A36,'Import OffPeak'!$A$3:FH$100,FH$1,FALSE)),0,VLOOKUP('W. VaR &amp; Off-Peak Pos By Trader'!$A36,'Import OffPeak'!$A$3:FH$100,FH$1,FALSE))</f>
        <v>0</v>
      </c>
      <c r="FI29" s="14">
        <f>IF(ISNA(VLOOKUP('W. VaR &amp; Off-Peak Pos By Trader'!$A36,'Import OffPeak'!$A$3:FI$100,FI$1,FALSE)),0,VLOOKUP('W. VaR &amp; Off-Peak Pos By Trader'!$A36,'Import OffPeak'!$A$3:FI$100,FI$1,FALSE))</f>
        <v>0</v>
      </c>
      <c r="FJ29" s="14">
        <f>IF(ISNA(VLOOKUP('W. VaR &amp; Off-Peak Pos By Trader'!$A36,'Import OffPeak'!$A$3:FJ$100,FJ$1,FALSE)),0,VLOOKUP('W. VaR &amp; Off-Peak Pos By Trader'!$A36,'Import OffPeak'!$A$3:FJ$100,FJ$1,FALSE))</f>
        <v>0</v>
      </c>
      <c r="FK29" s="14">
        <f>IF(ISNA(VLOOKUP('W. VaR &amp; Off-Peak Pos By Trader'!$A36,'Import OffPeak'!$A$3:FK$100,FK$1,FALSE)),0,VLOOKUP('W. VaR &amp; Off-Peak Pos By Trader'!$A36,'Import OffPeak'!$A$3:FK$100,FK$1,FALSE))</f>
        <v>0</v>
      </c>
      <c r="FL29" s="14">
        <f>IF(ISNA(VLOOKUP('W. VaR &amp; Off-Peak Pos By Trader'!$A36,'Import OffPeak'!$A$3:FL$100,FL$1,FALSE)),0,VLOOKUP('W. VaR &amp; Off-Peak Pos By Trader'!$A36,'Import OffPeak'!$A$3:FL$100,FL$1,FALSE))</f>
        <v>0</v>
      </c>
      <c r="FM29" s="14">
        <f>IF(ISNA(VLOOKUP('W. VaR &amp; Off-Peak Pos By Trader'!$A36,'Import OffPeak'!$A$3:FM$100,FM$1,FALSE)),0,VLOOKUP('W. VaR &amp; Off-Peak Pos By Trader'!$A36,'Import OffPeak'!$A$3:FM$100,FM$1,FALSE))</f>
        <v>0</v>
      </c>
      <c r="FN29" s="14">
        <f>IF(ISNA(VLOOKUP('W. VaR &amp; Off-Peak Pos By Trader'!$A36,'Import OffPeak'!$A$3:FN$100,FN$1,FALSE)),0,VLOOKUP('W. VaR &amp; Off-Peak Pos By Trader'!$A36,'Import OffPeak'!$A$3:FN$100,FN$1,FALSE))</f>
        <v>0</v>
      </c>
      <c r="FO29" s="14">
        <f>IF(ISNA(VLOOKUP('W. VaR &amp; Off-Peak Pos By Trader'!$A36,'Import OffPeak'!$A$3:FO$100,FO$1,FALSE)),0,VLOOKUP('W. VaR &amp; Off-Peak Pos By Trader'!$A36,'Import OffPeak'!$A$3:FO$100,FO$1,FALSE))</f>
        <v>0</v>
      </c>
      <c r="FP29" s="14">
        <f>IF(ISNA(VLOOKUP('W. VaR &amp; Off-Peak Pos By Trader'!$A36,'Import OffPeak'!$A$3:FP$100,FP$1,FALSE)),0,VLOOKUP('W. VaR &amp; Off-Peak Pos By Trader'!$A36,'Import OffPeak'!$A$3:FP$100,FP$1,FALSE))</f>
        <v>0</v>
      </c>
      <c r="FQ29" s="14">
        <f>IF(ISNA(VLOOKUP('W. VaR &amp; Off-Peak Pos By Trader'!$A36,'Import OffPeak'!$A$3:FQ$100,FQ$1,FALSE)),0,VLOOKUP('W. VaR &amp; Off-Peak Pos By Trader'!$A36,'Import OffPeak'!$A$3:FQ$100,FQ$1,FALSE))</f>
        <v>0</v>
      </c>
      <c r="FR29" s="14">
        <f>IF(ISNA(VLOOKUP('W. VaR &amp; Off-Peak Pos By Trader'!$A36,'Import OffPeak'!$A$3:FR$100,FR$1,FALSE)),0,VLOOKUP('W. VaR &amp; Off-Peak Pos By Trader'!$A36,'Import OffPeak'!$A$3:FR$100,FR$1,FALSE))</f>
        <v>0</v>
      </c>
      <c r="FS29" s="14">
        <f>IF(ISNA(VLOOKUP('W. VaR &amp; Off-Peak Pos By Trader'!$A36,'Import OffPeak'!$A$3:FS$100,FS$1,FALSE)),0,VLOOKUP('W. VaR &amp; Off-Peak Pos By Trader'!$A36,'Import OffPeak'!$A$3:FS$100,FS$1,FALSE))</f>
        <v>0</v>
      </c>
      <c r="FT29" s="14">
        <f>IF(ISNA(VLOOKUP('W. VaR &amp; Off-Peak Pos By Trader'!$A36,'Import OffPeak'!$A$3:FT$100,FT$1,FALSE)),0,VLOOKUP('W. VaR &amp; Off-Peak Pos By Trader'!$A36,'Import OffPeak'!$A$3:FT$100,FT$1,FALSE))</f>
        <v>0</v>
      </c>
      <c r="FU29" s="14">
        <f>IF(ISNA(VLOOKUP('W. VaR &amp; Off-Peak Pos By Trader'!$A36,'Import OffPeak'!$A$3:FU$100,FU$1,FALSE)),0,VLOOKUP('W. VaR &amp; Off-Peak Pos By Trader'!$A36,'Import OffPeak'!$A$3:FU$100,FU$1,FALSE))</f>
        <v>0</v>
      </c>
      <c r="FV29">
        <f>IF(ISNA(VLOOKUP('W. VaR &amp; Off-Peak Pos By Trader'!$A36,'Import OffPeak'!$A$3:FV$100,FV$1,FALSE)),0,VLOOKUP('W. VaR &amp; Off-Peak Pos By Trader'!$A36,'Import OffPeak'!$A$3:FV$100,FV$1,FALSE))</f>
        <v>0</v>
      </c>
      <c r="FW29">
        <f>IF(ISNA(VLOOKUP('W. VaR &amp; Off-Peak Pos By Trader'!$A36,'Import OffPeak'!$A$3:FW$100,FW$1,FALSE)),0,VLOOKUP('W. VaR &amp; Off-Peak Pos By Trader'!$A36,'Import OffPeak'!$A$3:FW$100,FW$1,FALSE))</f>
        <v>0</v>
      </c>
      <c r="FX29">
        <f>IF(ISNA(VLOOKUP('W. VaR &amp; Off-Peak Pos By Trader'!$A36,'Import OffPeak'!$A$3:FX$100,FX$1,FALSE)),0,VLOOKUP('W. VaR &amp; Off-Peak Pos By Trader'!$A36,'Import OffPeak'!$A$3:FX$100,FX$1,FALSE))</f>
        <v>0</v>
      </c>
      <c r="FY29">
        <f>IF(ISNA(VLOOKUP('W. VaR &amp; Off-Peak Pos By Trader'!$A36,'Import OffPeak'!$A$3:FY$100,FY$1,FALSE)),0,VLOOKUP('W. VaR &amp; Off-Peak Pos By Trader'!$A36,'Import OffPeak'!$A$3:FY$100,FY$1,FALSE))</f>
        <v>0</v>
      </c>
      <c r="FZ29">
        <f>IF(ISNA(VLOOKUP('W. VaR &amp; Off-Peak Pos By Trader'!$A36,'Import OffPeak'!$A$3:FZ$100,FZ$1,FALSE)),0,VLOOKUP('W. VaR &amp; Off-Peak Pos By Trader'!$A36,'Import OffPeak'!$A$3:FZ$100,FZ$1,FALSE))</f>
        <v>0</v>
      </c>
      <c r="GA29">
        <f>IF(ISNA(VLOOKUP('W. VaR &amp; Off-Peak Pos By Trader'!$A36,'Import OffPeak'!$A$3:GA$100,GA$1,FALSE)),0,VLOOKUP('W. VaR &amp; Off-Peak Pos By Trader'!$A36,'Import OffPeak'!$A$3:GA$100,GA$1,FALSE))</f>
        <v>0</v>
      </c>
      <c r="GB29">
        <f>IF(ISNA(VLOOKUP('W. VaR &amp; Off-Peak Pos By Trader'!$A36,'Import OffPeak'!$A$3:GB$100,GB$1,FALSE)),0,VLOOKUP('W. VaR &amp; Off-Peak Pos By Trader'!$A36,'Import OffPeak'!$A$3:GB$100,GB$1,FALSE))</f>
        <v>0</v>
      </c>
      <c r="GC29">
        <f>IF(ISNA(VLOOKUP('W. VaR &amp; Off-Peak Pos By Trader'!$A36,'Import OffPeak'!$A$3:GC$100,GC$1,FALSE)),0,VLOOKUP('W. VaR &amp; Off-Peak Pos By Trader'!$A36,'Import OffPeak'!$A$3:GC$100,GC$1,FALSE))</f>
        <v>0</v>
      </c>
      <c r="GD29">
        <f>IF(ISNA(VLOOKUP('W. VaR &amp; Off-Peak Pos By Trader'!$A36,'Import OffPeak'!$A$3:GD$100,GD$1,FALSE)),0,VLOOKUP('W. VaR &amp; Off-Peak Pos By Trader'!$A36,'Import OffPeak'!$A$3:GD$100,GD$1,FALSE))</f>
        <v>0</v>
      </c>
      <c r="GE29">
        <f>IF(ISNA(VLOOKUP('W. VaR &amp; Off-Peak Pos By Trader'!$A36,'Import OffPeak'!$A$3:GE$100,GE$1,FALSE)),0,VLOOKUP('W. VaR &amp; Off-Peak Pos By Trader'!$A36,'Import OffPeak'!$A$3:GE$100,GE$1,FALSE))</f>
        <v>0</v>
      </c>
      <c r="GF29">
        <f>IF(ISNA(VLOOKUP('W. VaR &amp; Off-Peak Pos By Trader'!$A36,'Import OffPeak'!$A$3:GF$100,GF$1,FALSE)),0,VLOOKUP('W. VaR &amp; Off-Peak Pos By Trader'!$A36,'Import OffPeak'!$A$3:GF$100,GF$1,FALSE))</f>
        <v>0</v>
      </c>
      <c r="GG29">
        <f>IF(ISNA(VLOOKUP('W. VaR &amp; Off-Peak Pos By Trader'!$A36,'Import OffPeak'!$A$3:GG$100,GG$1,FALSE)),0,VLOOKUP('W. VaR &amp; Off-Peak Pos By Trader'!$A36,'Import OffPeak'!$A$3:GG$100,GG$1,FALSE))</f>
        <v>0</v>
      </c>
      <c r="GH29">
        <f>IF(ISNA(VLOOKUP('W. VaR &amp; Off-Peak Pos By Trader'!$A36,'Import OffPeak'!$A$3:GH$100,GH$1,FALSE)),0,VLOOKUP('W. VaR &amp; Off-Peak Pos By Trader'!$A36,'Import OffPeak'!$A$3:GH$100,GH$1,FALSE))</f>
        <v>0</v>
      </c>
      <c r="GI29">
        <f>IF(ISNA(VLOOKUP('W. VaR &amp; Off-Peak Pos By Trader'!$A36,'Import OffPeak'!$A$3:GI$100,GI$1,FALSE)),0,VLOOKUP('W. VaR &amp; Off-Peak Pos By Trader'!$A36,'Import OffPeak'!$A$3:GI$100,GI$1,FALSE))</f>
        <v>0</v>
      </c>
      <c r="GJ29">
        <f>IF(ISNA(VLOOKUP('W. VaR &amp; Off-Peak Pos By Trader'!$A36,'Import OffPeak'!$A$3:GJ$100,GJ$1,FALSE)),0,VLOOKUP('W. VaR &amp; Off-Peak Pos By Trader'!$A36,'Import OffPeak'!$A$3:GJ$100,GJ$1,FALSE))</f>
        <v>0</v>
      </c>
      <c r="GK29">
        <f>IF(ISNA(VLOOKUP('W. VaR &amp; Off-Peak Pos By Trader'!$A36,'Import OffPeak'!$A$3:GK$100,GK$1,FALSE)),0,VLOOKUP('W. VaR &amp; Off-Peak Pos By Trader'!$A36,'Import OffPeak'!$A$3:GK$100,GK$1,FALSE))</f>
        <v>0</v>
      </c>
      <c r="GL29">
        <f>IF(ISNA(VLOOKUP('W. VaR &amp; Off-Peak Pos By Trader'!$A36,'Import OffPeak'!$A$3:GL$100,GL$1,FALSE)),0,VLOOKUP('W. VaR &amp; Off-Peak Pos By Trader'!$A36,'Import OffPeak'!$A$3:GL$100,GL$1,FALSE))</f>
        <v>0</v>
      </c>
      <c r="GM29">
        <f>IF(ISNA(VLOOKUP('W. VaR &amp; Off-Peak Pos By Trader'!$A36,'Import OffPeak'!$A$3:GM$100,GM$1,FALSE)),0,VLOOKUP('W. VaR &amp; Off-Peak Pos By Trader'!$A36,'Import OffPeak'!$A$3:GM$100,GM$1,FALSE))</f>
        <v>0</v>
      </c>
      <c r="GN29">
        <f>IF(ISNA(VLOOKUP('W. VaR &amp; Off-Peak Pos By Trader'!$A36,'Import OffPeak'!$A$3:GN$100,GN$1,FALSE)),0,VLOOKUP('W. VaR &amp; Off-Peak Pos By Trader'!$A36,'Import OffPeak'!$A$3:GN$100,GN$1,FALSE))</f>
        <v>0</v>
      </c>
      <c r="GO29">
        <f>IF(ISNA(VLOOKUP('W. VaR &amp; Off-Peak Pos By Trader'!$A36,'Import OffPeak'!$A$3:GO$100,GO$1,FALSE)),0,VLOOKUP('W. VaR &amp; Off-Peak Pos By Trader'!$A36,'Import OffPeak'!$A$3:GO$100,GO$1,FALSE))</f>
        <v>0</v>
      </c>
      <c r="GP29">
        <f>IF(ISNA(VLOOKUP('W. VaR &amp; Off-Peak Pos By Trader'!$A36,'Import OffPeak'!$A$3:GP$100,GP$1,FALSE)),0,VLOOKUP('W. VaR &amp; Off-Peak Pos By Trader'!$A36,'Import OffPeak'!$A$3:GP$100,GP$1,FALSE))</f>
        <v>0</v>
      </c>
      <c r="GQ29">
        <f>IF(ISNA(VLOOKUP('W. VaR &amp; Off-Peak Pos By Trader'!$A36,'Import OffPeak'!$A$3:GQ$100,GQ$1,FALSE)),0,VLOOKUP('W. VaR &amp; Off-Peak Pos By Trader'!$A36,'Import OffPeak'!$A$3:GQ$100,GQ$1,FALSE))</f>
        <v>0</v>
      </c>
      <c r="GR29">
        <f>IF(ISNA(VLOOKUP('W. VaR &amp; Off-Peak Pos By Trader'!$A36,'Import OffPeak'!$A$3:GR$100,GR$1,FALSE)),0,VLOOKUP('W. VaR &amp; Off-Peak Pos By Trader'!$A36,'Import OffPeak'!$A$3:GR$100,GR$1,FALSE))</f>
        <v>0</v>
      </c>
      <c r="GS29">
        <f>IF(ISNA(VLOOKUP('W. VaR &amp; Off-Peak Pos By Trader'!$A36,'Import OffPeak'!$A$3:GS$100,GS$1,FALSE)),0,VLOOKUP('W. VaR &amp; Off-Peak Pos By Trader'!$A36,'Import OffPeak'!$A$3:GS$100,GS$1,FALSE))</f>
        <v>0</v>
      </c>
      <c r="GT29">
        <f>IF(ISNA(VLOOKUP('W. VaR &amp; Off-Peak Pos By Trader'!$A36,'Import OffPeak'!$A$3:GT$100,GT$1,FALSE)),0,VLOOKUP('W. VaR &amp; Off-Peak Pos By Trader'!$A36,'Import OffPeak'!$A$3:GT$100,GT$1,FALSE))</f>
        <v>0</v>
      </c>
      <c r="GU29">
        <f>IF(ISNA(VLOOKUP('W. VaR &amp; Off-Peak Pos By Trader'!$A36,'Import OffPeak'!$A$3:GU$100,GU$1,FALSE)),0,VLOOKUP('W. VaR &amp; Off-Peak Pos By Trader'!$A36,'Import OffPeak'!$A$3:GU$100,GU$1,FALSE))</f>
        <v>0</v>
      </c>
      <c r="GV29">
        <f>IF(ISNA(VLOOKUP('W. VaR &amp; Off-Peak Pos By Trader'!$A36,'Import OffPeak'!$A$3:GV$100,GV$1,FALSE)),0,VLOOKUP('W. VaR &amp; Off-Peak Pos By Trader'!$A36,'Import OffPeak'!$A$3:GV$100,GV$1,FALSE))</f>
        <v>0</v>
      </c>
      <c r="GW29">
        <f>IF(ISNA(VLOOKUP('W. VaR &amp; Off-Peak Pos By Trader'!$A36,'Import OffPeak'!$A$3:GW$100,GW$1,FALSE)),0,VLOOKUP('W. VaR &amp; Off-Peak Pos By Trader'!$A36,'Import OffPeak'!$A$3:GW$100,GW$1,FALSE))</f>
        <v>0</v>
      </c>
      <c r="GX29">
        <f>IF(ISNA(VLOOKUP('W. VaR &amp; Off-Peak Pos By Trader'!$A36,'Import OffPeak'!$A$3:GX$100,GX$1,FALSE)),0,VLOOKUP('W. VaR &amp; Off-Peak Pos By Trader'!$A36,'Import OffPeak'!$A$3:GX$100,GX$1,FALSE))</f>
        <v>0</v>
      </c>
      <c r="GY29">
        <f>IF(ISNA(VLOOKUP('W. VaR &amp; Off-Peak Pos By Trader'!$A36,'Import OffPeak'!$A$3:GY$100,GY$1,FALSE)),0,VLOOKUP('W. VaR &amp; Off-Peak Pos By Trader'!$A36,'Import OffPeak'!$A$3:GY$100,GY$1,FALSE))</f>
        <v>0</v>
      </c>
      <c r="GZ29">
        <f>IF(ISNA(VLOOKUP('W. VaR &amp; Off-Peak Pos By Trader'!$A36,'Import OffPeak'!$A$3:GZ$100,GZ$1,FALSE)),0,VLOOKUP('W. VaR &amp; Off-Peak Pos By Trader'!$A36,'Import OffPeak'!$A$3:GZ$100,GZ$1,FALSE))</f>
        <v>0</v>
      </c>
      <c r="HA29">
        <f>IF(ISNA(VLOOKUP('W. VaR &amp; Off-Peak Pos By Trader'!$A36,'Import OffPeak'!$A$3:HA$100,HA$1,FALSE)),0,VLOOKUP('W. VaR &amp; Off-Peak Pos By Trader'!$A36,'Import OffPeak'!$A$3:HA$100,HA$1,FALSE))</f>
        <v>0</v>
      </c>
      <c r="HB29">
        <f>IF(ISNA(VLOOKUP('W. VaR &amp; Off-Peak Pos By Trader'!$A36,'Import OffPeak'!$A$3:HB$100,HB$1,FALSE)),0,VLOOKUP('W. VaR &amp; Off-Peak Pos By Trader'!$A36,'Import OffPeak'!$A$3:HB$100,HB$1,FALSE))</f>
        <v>0</v>
      </c>
      <c r="HC29">
        <f>IF(ISNA(VLOOKUP('W. VaR &amp; Off-Peak Pos By Trader'!$A36,'Import OffPeak'!$A$3:HC$100,HC$1,FALSE)),0,VLOOKUP('W. VaR &amp; Off-Peak Pos By Trader'!$A36,'Import OffPeak'!$A$3:HC$100,HC$1,FALSE))</f>
        <v>0</v>
      </c>
      <c r="HD29">
        <f>IF(ISNA(VLOOKUP('W. VaR &amp; Off-Peak Pos By Trader'!$A36,'Import OffPeak'!$A$3:HD$100,HD$1,FALSE)),0,VLOOKUP('W. VaR &amp; Off-Peak Pos By Trader'!$A36,'Import OffPeak'!$A$3:HD$100,HD$1,FALSE))</f>
        <v>0</v>
      </c>
      <c r="HE29">
        <f>IF(ISNA(VLOOKUP('W. VaR &amp; Off-Peak Pos By Trader'!$A36,'Import OffPeak'!$A$3:HE$100,HE$1,FALSE)),0,VLOOKUP('W. VaR &amp; Off-Peak Pos By Trader'!$A36,'Import OffPeak'!$A$3:HE$100,HE$1,FALSE))</f>
        <v>0</v>
      </c>
      <c r="HF29">
        <f>IF(ISNA(VLOOKUP('W. VaR &amp; Off-Peak Pos By Trader'!$A36,'Import OffPeak'!$A$3:HF$100,HF$1,FALSE)),0,VLOOKUP('W. VaR &amp; Off-Peak Pos By Trader'!$A36,'Import OffPeak'!$A$3:HF$100,HF$1,FALSE))</f>
        <v>0</v>
      </c>
      <c r="HG29">
        <f>IF(ISNA(VLOOKUP('W. VaR &amp; Off-Peak Pos By Trader'!$A36,'Import OffPeak'!$A$3:HG$100,HG$1,FALSE)),0,VLOOKUP('W. VaR &amp; Off-Peak Pos By Trader'!$A36,'Import OffPeak'!$A$3:HG$100,HG$1,FALSE))</f>
        <v>0</v>
      </c>
      <c r="HH29">
        <f>IF(ISNA(VLOOKUP('W. VaR &amp; Off-Peak Pos By Trader'!$A36,'Import OffPeak'!$A$3:HH$100,HH$1,FALSE)),0,VLOOKUP('W. VaR &amp; Off-Peak Pos By Trader'!$A36,'Import OffPeak'!$A$3:HH$100,HH$1,FALSE))</f>
        <v>0</v>
      </c>
      <c r="HI29">
        <f>IF(ISNA(VLOOKUP('W. VaR &amp; Off-Peak Pos By Trader'!$A36,'Import OffPeak'!$A$3:HI$100,HI$1,FALSE)),0,VLOOKUP('W. VaR &amp; Off-Peak Pos By Trader'!$A36,'Import OffPeak'!$A$3:HI$100,HI$1,FALSE))</f>
        <v>0</v>
      </c>
      <c r="HJ29">
        <f>IF(ISNA(VLOOKUP('W. VaR &amp; Off-Peak Pos By Trader'!$A36,'Import OffPeak'!$A$3:HJ$100,HJ$1,FALSE)),0,VLOOKUP('W. VaR &amp; Off-Peak Pos By Trader'!$A36,'Import OffPeak'!$A$3:HJ$100,HJ$1,FALSE))</f>
        <v>0</v>
      </c>
      <c r="HK29">
        <f>IF(ISNA(VLOOKUP('W. VaR &amp; Off-Peak Pos By Trader'!$A36,'Import OffPeak'!$A$3:HK$100,HK$1,FALSE)),0,VLOOKUP('W. VaR &amp; Off-Peak Pos By Trader'!$A36,'Import OffPeak'!$A$3:HK$100,HK$1,FALSE))</f>
        <v>0</v>
      </c>
      <c r="HL29">
        <f>IF(ISNA(VLOOKUP('W. VaR &amp; Off-Peak Pos By Trader'!$A36,'Import OffPeak'!$A$3:HL$100,HL$1,FALSE)),0,VLOOKUP('W. VaR &amp; Off-Peak Pos By Trader'!$A36,'Import OffPeak'!$A$3:HL$100,HL$1,FALSE))</f>
        <v>0</v>
      </c>
      <c r="HM29">
        <f>IF(ISNA(VLOOKUP('W. VaR &amp; Off-Peak Pos By Trader'!$A36,'Import OffPeak'!$A$3:HM$100,HM$1,FALSE)),0,VLOOKUP('W. VaR &amp; Off-Peak Pos By Trader'!$A36,'Import OffPeak'!$A$3:HM$100,HM$1,FALSE))</f>
        <v>0</v>
      </c>
      <c r="HN29">
        <f>IF(ISNA(VLOOKUP('W. VaR &amp; Off-Peak Pos By Trader'!$A36,'Import OffPeak'!$A$3:HN$100,HN$1,FALSE)),0,VLOOKUP('W. VaR &amp; Off-Peak Pos By Trader'!$A36,'Import OffPeak'!$A$3:HN$100,HN$1,FALSE))</f>
        <v>0</v>
      </c>
      <c r="HO29">
        <f>IF(ISNA(VLOOKUP('W. VaR &amp; Off-Peak Pos By Trader'!$A36,'Import OffPeak'!$A$3:HO$100,HO$1,FALSE)),0,VLOOKUP('W. VaR &amp; Off-Peak Pos By Trader'!$A36,'Import OffPeak'!$A$3:HO$100,HO$1,FALSE))</f>
        <v>0</v>
      </c>
      <c r="HP29">
        <f>IF(ISNA(VLOOKUP('W. VaR &amp; Off-Peak Pos By Trader'!$A36,'Import OffPeak'!$A$3:HP$100,HP$1,FALSE)),0,VLOOKUP('W. VaR &amp; Off-Peak Pos By Trader'!$A36,'Import OffPeak'!$A$3:HP$100,HP$1,FALSE))</f>
        <v>0</v>
      </c>
      <c r="HQ29">
        <f>IF(ISNA(VLOOKUP('W. VaR &amp; Off-Peak Pos By Trader'!$A36,'Import OffPeak'!$A$3:HQ$100,HQ$1,FALSE)),0,VLOOKUP('W. VaR &amp; Off-Peak Pos By Trader'!$A36,'Import OffPeak'!$A$3:HQ$100,HQ$1,FALSE))</f>
        <v>0</v>
      </c>
      <c r="HR29">
        <f>IF(ISNA(VLOOKUP('W. VaR &amp; Off-Peak Pos By Trader'!$A36,'Import OffPeak'!$A$3:HR$100,HR$1,FALSE)),0,VLOOKUP('W. VaR &amp; Off-Peak Pos By Trader'!$A36,'Import OffPeak'!$A$3:HR$100,HR$1,FALSE))</f>
        <v>0</v>
      </c>
      <c r="HS29">
        <f>IF(ISNA(VLOOKUP('W. VaR &amp; Off-Peak Pos By Trader'!$A36,'Import OffPeak'!$A$3:HS$100,HS$1,FALSE)),0,VLOOKUP('W. VaR &amp; Off-Peak Pos By Trader'!$A36,'Import OffPeak'!$A$3:HS$100,HS$1,FALSE))</f>
        <v>0</v>
      </c>
      <c r="HT29">
        <f>IF(ISNA(VLOOKUP('W. VaR &amp; Off-Peak Pos By Trader'!$A36,'Import OffPeak'!$A$3:HT$100,HT$1,FALSE)),0,VLOOKUP('W. VaR &amp; Off-Peak Pos By Trader'!$A36,'Import OffPeak'!$A$3:HT$100,HT$1,FALSE))</f>
        <v>0</v>
      </c>
      <c r="HU29">
        <f>IF(ISNA(VLOOKUP('W. VaR &amp; Off-Peak Pos By Trader'!$A36,'Import OffPeak'!$A$3:HU$100,HU$1,FALSE)),0,VLOOKUP('W. VaR &amp; Off-Peak Pos By Trader'!$A36,'Import OffPeak'!$A$3:HU$100,HU$1,FALSE))</f>
        <v>0</v>
      </c>
      <c r="HV29">
        <f>IF(ISNA(VLOOKUP('W. VaR &amp; Off-Peak Pos By Trader'!$A36,'Import OffPeak'!$A$3:HV$100,HV$1,FALSE)),0,VLOOKUP('W. VaR &amp; Off-Peak Pos By Trader'!$A36,'Import OffPeak'!$A$3:HV$100,HV$1,FALSE))</f>
        <v>0</v>
      </c>
      <c r="HW29">
        <f>IF(ISNA(VLOOKUP('W. VaR &amp; Off-Peak Pos By Trader'!$A36,'Import OffPeak'!$A$3:HW$100,HW$1,FALSE)),0,VLOOKUP('W. VaR &amp; Off-Peak Pos By Trader'!$A36,'Import OffPeak'!$A$3:HW$100,HW$1,FALSE))</f>
        <v>0</v>
      </c>
      <c r="HX29">
        <f>IF(ISNA(VLOOKUP('W. VaR &amp; Off-Peak Pos By Trader'!$A36,'Import OffPeak'!$A$3:HX$100,HX$1,FALSE)),0,VLOOKUP('W. VaR &amp; Off-Peak Pos By Trader'!$A36,'Import OffPeak'!$A$3:HX$100,HX$1,FALSE))</f>
        <v>0</v>
      </c>
      <c r="HY29">
        <f>IF(ISNA(VLOOKUP('W. VaR &amp; Off-Peak Pos By Trader'!$A36,'Import OffPeak'!$A$3:HY$100,HY$1,FALSE)),0,VLOOKUP('W. VaR &amp; Off-Peak Pos By Trader'!$A36,'Import OffPeak'!$A$3:HY$100,HY$1,FALSE))</f>
        <v>0</v>
      </c>
      <c r="HZ29">
        <f>IF(ISNA(VLOOKUP('W. VaR &amp; Off-Peak Pos By Trader'!$A36,'Import OffPeak'!$A$3:HZ$100,HZ$1,FALSE)),0,VLOOKUP('W. VaR &amp; Off-Peak Pos By Trader'!$A36,'Import OffPeak'!$A$3:HZ$100,HZ$1,FALSE))</f>
        <v>0</v>
      </c>
      <c r="IA29">
        <f>IF(ISNA(VLOOKUP('W. VaR &amp; Off-Peak Pos By Trader'!$A36,'Import OffPeak'!$A$3:IA$100,IA$1,FALSE)),0,VLOOKUP('W. VaR &amp; Off-Peak Pos By Trader'!$A36,'Import OffPeak'!$A$3:IA$100,IA$1,FALSE))</f>
        <v>0</v>
      </c>
      <c r="IB29">
        <f>IF(ISNA(VLOOKUP('W. VaR &amp; Off-Peak Pos By Trader'!$A36,'Import OffPeak'!$A$3:IB$100,IB$1,FALSE)),0,VLOOKUP('W. VaR &amp; Off-Peak Pos By Trader'!$A36,'Import OffPeak'!$A$3:IB$100,IB$1,FALSE))</f>
        <v>0</v>
      </c>
      <c r="IC29">
        <f>IF(ISNA(VLOOKUP('W. VaR &amp; Off-Peak Pos By Trader'!$A36,'Import OffPeak'!$A$3:IC$100,IC$1,FALSE)),0,VLOOKUP('W. VaR &amp; Off-Peak Pos By Trader'!$A36,'Import OffPeak'!$A$3:IC$100,IC$1,FALSE))</f>
        <v>0</v>
      </c>
    </row>
    <row r="30" spans="1:237">
      <c r="A30" s="22" t="s">
        <v>59</v>
      </c>
      <c r="B30" s="14">
        <f>IF(ISNA(VLOOKUP('W. VaR &amp; Off-Peak Pos By Trader'!$A37,'Import OffPeak'!$A$3:B$100,B$1,FALSE)),0,VLOOKUP('W. VaR &amp; Off-Peak Pos By Trader'!$A37,'Import OffPeak'!$A$3:B$100,B$1,FALSE))</f>
        <v>0</v>
      </c>
      <c r="C30" s="14">
        <f>IF(ISNA(VLOOKUP('W. VaR &amp; Off-Peak Pos By Trader'!$A37,'Import OffPeak'!$A$3:C$100,C$1,FALSE)),0,VLOOKUP('W. VaR &amp; Off-Peak Pos By Trader'!$A37,'Import OffPeak'!$A$3:C$100,C$1,FALSE))</f>
        <v>0</v>
      </c>
      <c r="D30" s="14">
        <f>IF(ISNA(VLOOKUP('W. VaR &amp; Off-Peak Pos By Trader'!$A37,'Import OffPeak'!$A$3:D$100,D$1,FALSE)),0,VLOOKUP('W. VaR &amp; Off-Peak Pos By Trader'!$A37,'Import OffPeak'!$A$3:D$100,D$1,FALSE))</f>
        <v>0</v>
      </c>
      <c r="E30" s="14">
        <f>IF(ISNA(VLOOKUP('W. VaR &amp; Off-Peak Pos By Trader'!$A37,'Import OffPeak'!$A$3:E$100,E$1,FALSE)),0,VLOOKUP('W. VaR &amp; Off-Peak Pos By Trader'!$A37,'Import OffPeak'!$A$3:E$100,E$1,FALSE))</f>
        <v>0</v>
      </c>
      <c r="F30" s="14">
        <f>IF(ISNA(VLOOKUP('W. VaR &amp; Off-Peak Pos By Trader'!$A37,'Import OffPeak'!$A$3:F$100,F$1,FALSE)),0,VLOOKUP('W. VaR &amp; Off-Peak Pos By Trader'!$A37,'Import OffPeak'!$A$3:F$100,F$1,FALSE))</f>
        <v>0</v>
      </c>
      <c r="G30" s="14">
        <f>IF(ISNA(VLOOKUP('W. VaR &amp; Off-Peak Pos By Trader'!$A37,'Import OffPeak'!$A$3:G$100,G$1,FALSE)),0,VLOOKUP('W. VaR &amp; Off-Peak Pos By Trader'!$A37,'Import OffPeak'!$A$3:G$100,G$1,FALSE))</f>
        <v>0</v>
      </c>
      <c r="H30" s="14">
        <f>IF(ISNA(VLOOKUP('W. VaR &amp; Off-Peak Pos By Trader'!$A37,'Import OffPeak'!$A$3:H$100,H$1,FALSE)),0,VLOOKUP('W. VaR &amp; Off-Peak Pos By Trader'!$A37,'Import OffPeak'!$A$3:H$100,H$1,FALSE))</f>
        <v>0</v>
      </c>
      <c r="I30" s="14">
        <f>IF(ISNA(VLOOKUP('W. VaR &amp; Off-Peak Pos By Trader'!$A37,'Import OffPeak'!$A$3:I$100,I$1,FALSE)),0,VLOOKUP('W. VaR &amp; Off-Peak Pos By Trader'!$A37,'Import OffPeak'!$A$3:I$100,I$1,FALSE))</f>
        <v>0</v>
      </c>
      <c r="J30" s="14">
        <f>IF(ISNA(VLOOKUP('W. VaR &amp; Off-Peak Pos By Trader'!$A37,'Import OffPeak'!$A$3:J$100,J$1,FALSE)),0,VLOOKUP('W. VaR &amp; Off-Peak Pos By Trader'!$A37,'Import OffPeak'!$A$3:J$100,J$1,FALSE))</f>
        <v>0</v>
      </c>
      <c r="K30" s="14">
        <f>IF(ISNA(VLOOKUP('W. VaR &amp; Off-Peak Pos By Trader'!$A37,'Import OffPeak'!$A$3:K$100,K$1,FALSE)),0,VLOOKUP('W. VaR &amp; Off-Peak Pos By Trader'!$A37,'Import OffPeak'!$A$3:K$100,K$1,FALSE))</f>
        <v>0</v>
      </c>
      <c r="L30" s="14">
        <f>IF(ISNA(VLOOKUP('W. VaR &amp; Off-Peak Pos By Trader'!$A37,'Import OffPeak'!$A$3:L$100,L$1,FALSE)),0,VLOOKUP('W. VaR &amp; Off-Peak Pos By Trader'!$A37,'Import OffPeak'!$A$3:L$100,L$1,FALSE))</f>
        <v>0</v>
      </c>
      <c r="M30" s="14">
        <f>IF(ISNA(VLOOKUP('W. VaR &amp; Off-Peak Pos By Trader'!$A37,'Import OffPeak'!$A$3:M$100,M$1,FALSE)),0,VLOOKUP('W. VaR &amp; Off-Peak Pos By Trader'!$A37,'Import OffPeak'!$A$3:M$100,M$1,FALSE))</f>
        <v>0</v>
      </c>
      <c r="N30" s="14">
        <f>IF(ISNA(VLOOKUP('W. VaR &amp; Off-Peak Pos By Trader'!$A37,'Import OffPeak'!$A$3:N$100,N$1,FALSE)),0,VLOOKUP('W. VaR &amp; Off-Peak Pos By Trader'!$A37,'Import OffPeak'!$A$3:N$100,N$1,FALSE))</f>
        <v>0</v>
      </c>
      <c r="O30" s="14">
        <f>IF(ISNA(VLOOKUP('W. VaR &amp; Off-Peak Pos By Trader'!$A37,'Import OffPeak'!$A$3:O$100,O$1,FALSE)),0,VLOOKUP('W. VaR &amp; Off-Peak Pos By Trader'!$A37,'Import OffPeak'!$A$3:O$100,O$1,FALSE))</f>
        <v>0</v>
      </c>
      <c r="P30" s="14">
        <f>IF(ISNA(VLOOKUP('W. VaR &amp; Off-Peak Pos By Trader'!$A37,'Import OffPeak'!$A$3:P$100,P$1,FALSE)),0,VLOOKUP('W. VaR &amp; Off-Peak Pos By Trader'!$A37,'Import OffPeak'!$A$3:P$100,P$1,FALSE))</f>
        <v>0</v>
      </c>
      <c r="Q30" s="14">
        <f>IF(ISNA(VLOOKUP('W. VaR &amp; Off-Peak Pos By Trader'!$A37,'Import OffPeak'!$A$3:Q$100,Q$1,FALSE)),0,VLOOKUP('W. VaR &amp; Off-Peak Pos By Trader'!$A37,'Import OffPeak'!$A$3:Q$100,Q$1,FALSE))</f>
        <v>0</v>
      </c>
      <c r="R30" s="14">
        <f>IF(ISNA(VLOOKUP('W. VaR &amp; Off-Peak Pos By Trader'!$A37,'Import OffPeak'!$A$3:R$100,R$1,FALSE)),0,VLOOKUP('W. VaR &amp; Off-Peak Pos By Trader'!$A37,'Import OffPeak'!$A$3:R$100,R$1,FALSE))</f>
        <v>0</v>
      </c>
      <c r="S30" s="14">
        <f>IF(ISNA(VLOOKUP('W. VaR &amp; Off-Peak Pos By Trader'!$A37,'Import OffPeak'!$A$3:S$100,S$1,FALSE)),0,VLOOKUP('W. VaR &amp; Off-Peak Pos By Trader'!$A37,'Import OffPeak'!$A$3:S$100,S$1,FALSE))</f>
        <v>0</v>
      </c>
      <c r="T30" s="14">
        <f>IF(ISNA(VLOOKUP('W. VaR &amp; Off-Peak Pos By Trader'!$A37,'Import OffPeak'!$A$3:T$100,T$1,FALSE)),0,VLOOKUP('W. VaR &amp; Off-Peak Pos By Trader'!$A37,'Import OffPeak'!$A$3:T$100,T$1,FALSE))</f>
        <v>0</v>
      </c>
      <c r="U30" s="14">
        <f>IF(ISNA(VLOOKUP('W. VaR &amp; Off-Peak Pos By Trader'!$A37,'Import OffPeak'!$A$3:U$100,U$1,FALSE)),0,VLOOKUP('W. VaR &amp; Off-Peak Pos By Trader'!$A37,'Import OffPeak'!$A$3:U$100,U$1,FALSE))</f>
        <v>0</v>
      </c>
      <c r="V30" s="14">
        <f>IF(ISNA(VLOOKUP('W. VaR &amp; Off-Peak Pos By Trader'!$A37,'Import OffPeak'!$A$3:V$100,V$1,FALSE)),0,VLOOKUP('W. VaR &amp; Off-Peak Pos By Trader'!$A37,'Import OffPeak'!$A$3:V$100,V$1,FALSE))</f>
        <v>0</v>
      </c>
      <c r="W30" s="14">
        <f>IF(ISNA(VLOOKUP('W. VaR &amp; Off-Peak Pos By Trader'!$A37,'Import OffPeak'!$A$3:W$100,W$1,FALSE)),0,VLOOKUP('W. VaR &amp; Off-Peak Pos By Trader'!$A37,'Import OffPeak'!$A$3:W$100,W$1,FALSE))</f>
        <v>0</v>
      </c>
      <c r="X30" s="14">
        <f>IF(ISNA(VLOOKUP('W. VaR &amp; Off-Peak Pos By Trader'!$A37,'Import OffPeak'!$A$3:X$100,X$1,FALSE)),0,VLOOKUP('W. VaR &amp; Off-Peak Pos By Trader'!$A37,'Import OffPeak'!$A$3:X$100,X$1,FALSE))</f>
        <v>0</v>
      </c>
      <c r="Y30" s="14">
        <f>IF(ISNA(VLOOKUP('W. VaR &amp; Off-Peak Pos By Trader'!$A37,'Import OffPeak'!$A$3:Y$100,Y$1,FALSE)),0,VLOOKUP('W. VaR &amp; Off-Peak Pos By Trader'!$A37,'Import OffPeak'!$A$3:Y$100,Y$1,FALSE))</f>
        <v>0</v>
      </c>
      <c r="Z30" s="14">
        <f>IF(ISNA(VLOOKUP('W. VaR &amp; Off-Peak Pos By Trader'!$A37,'Import OffPeak'!$A$3:Z$100,Z$1,FALSE)),0,VLOOKUP('W. VaR &amp; Off-Peak Pos By Trader'!$A37,'Import OffPeak'!$A$3:Z$100,Z$1,FALSE))</f>
        <v>0</v>
      </c>
      <c r="AA30" s="14">
        <f>IF(ISNA(VLOOKUP('W. VaR &amp; Off-Peak Pos By Trader'!$A37,'Import OffPeak'!$A$3:AA$100,AA$1,FALSE)),0,VLOOKUP('W. VaR &amp; Off-Peak Pos By Trader'!$A37,'Import OffPeak'!$A$3:AA$100,AA$1,FALSE))</f>
        <v>0</v>
      </c>
      <c r="AB30" s="14">
        <f>IF(ISNA(VLOOKUP('W. VaR &amp; Off-Peak Pos By Trader'!$A37,'Import OffPeak'!$A$3:AB$100,AB$1,FALSE)),0,VLOOKUP('W. VaR &amp; Off-Peak Pos By Trader'!$A37,'Import OffPeak'!$A$3:AB$100,AB$1,FALSE))</f>
        <v>0</v>
      </c>
      <c r="AC30" s="14">
        <f>IF(ISNA(VLOOKUP('W. VaR &amp; Off-Peak Pos By Trader'!$A37,'Import OffPeak'!$A$3:AC$100,AC$1,FALSE)),0,VLOOKUP('W. VaR &amp; Off-Peak Pos By Trader'!$A37,'Import OffPeak'!$A$3:AC$100,AC$1,FALSE))</f>
        <v>0</v>
      </c>
      <c r="AD30" s="14">
        <f>IF(ISNA(VLOOKUP('W. VaR &amp; Off-Peak Pos By Trader'!$A37,'Import OffPeak'!$A$3:AD$100,AD$1,FALSE)),0,VLOOKUP('W. VaR &amp; Off-Peak Pos By Trader'!$A37,'Import OffPeak'!$A$3:AD$100,AD$1,FALSE))</f>
        <v>0</v>
      </c>
      <c r="AE30" s="14">
        <f>IF(ISNA(VLOOKUP('W. VaR &amp; Off-Peak Pos By Trader'!$A37,'Import OffPeak'!$A$3:AE$100,AE$1,FALSE)),0,VLOOKUP('W. VaR &amp; Off-Peak Pos By Trader'!$A37,'Import OffPeak'!$A$3:AE$100,AE$1,FALSE))</f>
        <v>0</v>
      </c>
      <c r="AF30" s="14">
        <f>IF(ISNA(VLOOKUP('W. VaR &amp; Off-Peak Pos By Trader'!$A37,'Import OffPeak'!$A$3:AF$100,AF$1,FALSE)),0,VLOOKUP('W. VaR &amp; Off-Peak Pos By Trader'!$A37,'Import OffPeak'!$A$3:AF$100,AF$1,FALSE))</f>
        <v>0</v>
      </c>
      <c r="AG30" s="14">
        <f>IF(ISNA(VLOOKUP('W. VaR &amp; Off-Peak Pos By Trader'!$A37,'Import OffPeak'!$A$3:AG$100,AG$1,FALSE)),0,VLOOKUP('W. VaR &amp; Off-Peak Pos By Trader'!$A37,'Import OffPeak'!$A$3:AG$100,AG$1,FALSE))</f>
        <v>0</v>
      </c>
      <c r="AH30" s="14">
        <f>IF(ISNA(VLOOKUP('W. VaR &amp; Off-Peak Pos By Trader'!$A37,'Import OffPeak'!$A$3:AH$100,AH$1,FALSE)),0,VLOOKUP('W. VaR &amp; Off-Peak Pos By Trader'!$A37,'Import OffPeak'!$A$3:AH$100,AH$1,FALSE))</f>
        <v>0</v>
      </c>
      <c r="AI30" s="14">
        <f>IF(ISNA(VLOOKUP('W. VaR &amp; Off-Peak Pos By Trader'!$A37,'Import OffPeak'!$A$3:AI$100,AI$1,FALSE)),0,VLOOKUP('W. VaR &amp; Off-Peak Pos By Trader'!$A37,'Import OffPeak'!$A$3:AI$100,AI$1,FALSE))</f>
        <v>0</v>
      </c>
      <c r="AJ30" s="14">
        <f>IF(ISNA(VLOOKUP('W. VaR &amp; Off-Peak Pos By Trader'!$A37,'Import OffPeak'!$A$3:AJ$100,AJ$1,FALSE)),0,VLOOKUP('W. VaR &amp; Off-Peak Pos By Trader'!$A37,'Import OffPeak'!$A$3:AJ$100,AJ$1,FALSE))</f>
        <v>0</v>
      </c>
      <c r="AK30" s="14">
        <f>IF(ISNA(VLOOKUP('W. VaR &amp; Off-Peak Pos By Trader'!$A37,'Import OffPeak'!$A$3:AK$100,AK$1,FALSE)),0,VLOOKUP('W. VaR &amp; Off-Peak Pos By Trader'!$A37,'Import OffPeak'!$A$3:AK$100,AK$1,FALSE))</f>
        <v>0</v>
      </c>
      <c r="AL30" s="14">
        <f>IF(ISNA(VLOOKUP('W. VaR &amp; Off-Peak Pos By Trader'!$A37,'Import OffPeak'!$A$3:AL$100,AL$1,FALSE)),0,VLOOKUP('W. VaR &amp; Off-Peak Pos By Trader'!$A37,'Import OffPeak'!$A$3:AL$100,AL$1,FALSE))</f>
        <v>0</v>
      </c>
      <c r="AM30" s="14">
        <f>IF(ISNA(VLOOKUP('W. VaR &amp; Off-Peak Pos By Trader'!$A37,'Import OffPeak'!$A$3:AM$100,AM$1,FALSE)),0,VLOOKUP('W. VaR &amp; Off-Peak Pos By Trader'!$A37,'Import OffPeak'!$A$3:AM$100,AM$1,FALSE))</f>
        <v>0</v>
      </c>
      <c r="AN30" s="14">
        <f>IF(ISNA(VLOOKUP('W. VaR &amp; Off-Peak Pos By Trader'!$A37,'Import OffPeak'!$A$3:AN$100,AN$1,FALSE)),0,VLOOKUP('W. VaR &amp; Off-Peak Pos By Trader'!$A37,'Import OffPeak'!$A$3:AN$100,AN$1,FALSE))</f>
        <v>0</v>
      </c>
      <c r="AO30" s="14">
        <f>IF(ISNA(VLOOKUP('W. VaR &amp; Off-Peak Pos By Trader'!$A37,'Import OffPeak'!$A$3:AO$100,AO$1,FALSE)),0,VLOOKUP('W. VaR &amp; Off-Peak Pos By Trader'!$A37,'Import OffPeak'!$A$3:AO$100,AO$1,FALSE))</f>
        <v>0</v>
      </c>
      <c r="AP30" s="14">
        <f>IF(ISNA(VLOOKUP('W. VaR &amp; Off-Peak Pos By Trader'!$A37,'Import OffPeak'!$A$3:AP$100,AP$1,FALSE)),0,VLOOKUP('W. VaR &amp; Off-Peak Pos By Trader'!$A37,'Import OffPeak'!$A$3:AP$100,AP$1,FALSE))</f>
        <v>0</v>
      </c>
      <c r="AQ30" s="14">
        <f>IF(ISNA(VLOOKUP('W. VaR &amp; Off-Peak Pos By Trader'!$A37,'Import OffPeak'!$A$3:AQ$100,AQ$1,FALSE)),0,VLOOKUP('W. VaR &amp; Off-Peak Pos By Trader'!$A37,'Import OffPeak'!$A$3:AQ$100,AQ$1,FALSE))</f>
        <v>0</v>
      </c>
      <c r="AR30" s="14">
        <f>IF(ISNA(VLOOKUP('W. VaR &amp; Off-Peak Pos By Trader'!$A37,'Import OffPeak'!$A$3:AR$100,AR$1,FALSE)),0,VLOOKUP('W. VaR &amp; Off-Peak Pos By Trader'!$A37,'Import OffPeak'!$A$3:AR$100,AR$1,FALSE))</f>
        <v>0</v>
      </c>
      <c r="AS30" s="14">
        <f>IF(ISNA(VLOOKUP('W. VaR &amp; Off-Peak Pos By Trader'!$A37,'Import OffPeak'!$A$3:AS$100,AS$1,FALSE)),0,VLOOKUP('W. VaR &amp; Off-Peak Pos By Trader'!$A37,'Import OffPeak'!$A$3:AS$100,AS$1,FALSE))</f>
        <v>0</v>
      </c>
      <c r="AT30" s="14">
        <f>IF(ISNA(VLOOKUP('W. VaR &amp; Off-Peak Pos By Trader'!$A37,'Import OffPeak'!$A$3:AT$100,AT$1,FALSE)),0,VLOOKUP('W. VaR &amp; Off-Peak Pos By Trader'!$A37,'Import OffPeak'!$A$3:AT$100,AT$1,FALSE))</f>
        <v>0</v>
      </c>
      <c r="AU30" s="14">
        <f>IF(ISNA(VLOOKUP('W. VaR &amp; Off-Peak Pos By Trader'!$A37,'Import OffPeak'!$A$3:AU$100,AU$1,FALSE)),0,VLOOKUP('W. VaR &amp; Off-Peak Pos By Trader'!$A37,'Import OffPeak'!$A$3:AU$100,AU$1,FALSE))</f>
        <v>0</v>
      </c>
      <c r="AV30" s="14">
        <f>IF(ISNA(VLOOKUP('W. VaR &amp; Off-Peak Pos By Trader'!$A37,'Import OffPeak'!$A$3:AV$100,AV$1,FALSE)),0,VLOOKUP('W. VaR &amp; Off-Peak Pos By Trader'!$A37,'Import OffPeak'!$A$3:AV$100,AV$1,FALSE))</f>
        <v>0</v>
      </c>
      <c r="AW30" s="14">
        <f>IF(ISNA(VLOOKUP('W. VaR &amp; Off-Peak Pos By Trader'!$A37,'Import OffPeak'!$A$3:AW$100,AW$1,FALSE)),0,VLOOKUP('W. VaR &amp; Off-Peak Pos By Trader'!$A37,'Import OffPeak'!$A$3:AW$100,AW$1,FALSE))</f>
        <v>0</v>
      </c>
      <c r="AX30" s="14">
        <f>IF(ISNA(VLOOKUP('W. VaR &amp; Off-Peak Pos By Trader'!$A37,'Import OffPeak'!$A$3:AX$100,AX$1,FALSE)),0,VLOOKUP('W. VaR &amp; Off-Peak Pos By Trader'!$A37,'Import OffPeak'!$A$3:AX$100,AX$1,FALSE))</f>
        <v>0</v>
      </c>
      <c r="AY30" s="14">
        <f>IF(ISNA(VLOOKUP('W. VaR &amp; Off-Peak Pos By Trader'!$A37,'Import OffPeak'!$A$3:AY$100,AY$1,FALSE)),0,VLOOKUP('W. VaR &amp; Off-Peak Pos By Trader'!$A37,'Import OffPeak'!$A$3:AY$100,AY$1,FALSE))</f>
        <v>0</v>
      </c>
      <c r="AZ30" s="14">
        <f>IF(ISNA(VLOOKUP('W. VaR &amp; Off-Peak Pos By Trader'!$A37,'Import OffPeak'!$A$3:AZ$100,AZ$1,FALSE)),0,VLOOKUP('W. VaR &amp; Off-Peak Pos By Trader'!$A37,'Import OffPeak'!$A$3:AZ$100,AZ$1,FALSE))</f>
        <v>0</v>
      </c>
      <c r="BA30" s="14">
        <f>IF(ISNA(VLOOKUP('W. VaR &amp; Off-Peak Pos By Trader'!$A37,'Import OffPeak'!$A$3:BA$100,BA$1,FALSE)),0,VLOOKUP('W. VaR &amp; Off-Peak Pos By Trader'!$A37,'Import OffPeak'!$A$3:BA$100,BA$1,FALSE))</f>
        <v>0</v>
      </c>
      <c r="BB30" s="14">
        <f>IF(ISNA(VLOOKUP('W. VaR &amp; Off-Peak Pos By Trader'!$A37,'Import OffPeak'!$A$3:BB$100,BB$1,FALSE)),0,VLOOKUP('W. VaR &amp; Off-Peak Pos By Trader'!$A37,'Import OffPeak'!$A$3:BB$100,BB$1,FALSE))</f>
        <v>0</v>
      </c>
      <c r="BC30" s="14">
        <f>IF(ISNA(VLOOKUP('W. VaR &amp; Off-Peak Pos By Trader'!$A37,'Import OffPeak'!$A$3:BC$100,BC$1,FALSE)),0,VLOOKUP('W. VaR &amp; Off-Peak Pos By Trader'!$A37,'Import OffPeak'!$A$3:BC$100,BC$1,FALSE))</f>
        <v>0</v>
      </c>
      <c r="BD30" s="14">
        <f>IF(ISNA(VLOOKUP('W. VaR &amp; Off-Peak Pos By Trader'!$A37,'Import OffPeak'!$A$3:BD$100,BD$1,FALSE)),0,VLOOKUP('W. VaR &amp; Off-Peak Pos By Trader'!$A37,'Import OffPeak'!$A$3:BD$100,BD$1,FALSE))</f>
        <v>0</v>
      </c>
      <c r="BE30" s="14">
        <f>IF(ISNA(VLOOKUP('W. VaR &amp; Off-Peak Pos By Trader'!$A37,'Import OffPeak'!$A$3:BE$100,BE$1,FALSE)),0,VLOOKUP('W. VaR &amp; Off-Peak Pos By Trader'!$A37,'Import OffPeak'!$A$3:BE$100,BE$1,FALSE))</f>
        <v>0</v>
      </c>
      <c r="BF30" s="14">
        <f>IF(ISNA(VLOOKUP('W. VaR &amp; Off-Peak Pos By Trader'!$A37,'Import OffPeak'!$A$3:BF$100,BF$1,FALSE)),0,VLOOKUP('W. VaR &amp; Off-Peak Pos By Trader'!$A37,'Import OffPeak'!$A$3:BF$100,BF$1,FALSE))</f>
        <v>0</v>
      </c>
      <c r="BG30" s="14">
        <f>IF(ISNA(VLOOKUP('W. VaR &amp; Off-Peak Pos By Trader'!$A37,'Import OffPeak'!$A$3:BG$100,BG$1,FALSE)),0,VLOOKUP('W. VaR &amp; Off-Peak Pos By Trader'!$A37,'Import OffPeak'!$A$3:BG$100,BG$1,FALSE))</f>
        <v>0</v>
      </c>
      <c r="BH30" s="14">
        <f>IF(ISNA(VLOOKUP('W. VaR &amp; Off-Peak Pos By Trader'!$A37,'Import OffPeak'!$A$3:BH$100,BH$1,FALSE)),0,VLOOKUP('W. VaR &amp; Off-Peak Pos By Trader'!$A37,'Import OffPeak'!$A$3:BH$100,BH$1,FALSE))</f>
        <v>0</v>
      </c>
      <c r="BI30" s="14">
        <f>IF(ISNA(VLOOKUP('W. VaR &amp; Off-Peak Pos By Trader'!$A37,'Import OffPeak'!$A$3:BI$100,BI$1,FALSE)),0,VLOOKUP('W. VaR &amp; Off-Peak Pos By Trader'!$A37,'Import OffPeak'!$A$3:BI$100,BI$1,FALSE))</f>
        <v>0</v>
      </c>
      <c r="BJ30" s="14">
        <f>IF(ISNA(VLOOKUP('W. VaR &amp; Off-Peak Pos By Trader'!$A37,'Import OffPeak'!$A$3:BJ$100,BJ$1,FALSE)),0,VLOOKUP('W. VaR &amp; Off-Peak Pos By Trader'!$A37,'Import OffPeak'!$A$3:BJ$100,BJ$1,FALSE))</f>
        <v>0</v>
      </c>
      <c r="BK30" s="14">
        <f>IF(ISNA(VLOOKUP('W. VaR &amp; Off-Peak Pos By Trader'!$A37,'Import OffPeak'!$A$3:BK$100,BK$1,FALSE)),0,VLOOKUP('W. VaR &amp; Off-Peak Pos By Trader'!$A37,'Import OffPeak'!$A$3:BK$100,BK$1,FALSE))</f>
        <v>0</v>
      </c>
      <c r="BL30" s="14">
        <f>IF(ISNA(VLOOKUP('W. VaR &amp; Off-Peak Pos By Trader'!$A37,'Import OffPeak'!$A$3:BL$100,BL$1,FALSE)),0,VLOOKUP('W. VaR &amp; Off-Peak Pos By Trader'!$A37,'Import OffPeak'!$A$3:BL$100,BL$1,FALSE))</f>
        <v>0</v>
      </c>
      <c r="BM30" s="14">
        <f>IF(ISNA(VLOOKUP('W. VaR &amp; Off-Peak Pos By Trader'!$A37,'Import OffPeak'!$A$3:BM$100,BM$1,FALSE)),0,VLOOKUP('W. VaR &amp; Off-Peak Pos By Trader'!$A37,'Import OffPeak'!$A$3:BM$100,BM$1,FALSE))</f>
        <v>0</v>
      </c>
      <c r="BN30" s="14">
        <f>IF(ISNA(VLOOKUP('W. VaR &amp; Off-Peak Pos By Trader'!$A37,'Import OffPeak'!$A$3:BN$100,BN$1,FALSE)),0,VLOOKUP('W. VaR &amp; Off-Peak Pos By Trader'!$A37,'Import OffPeak'!$A$3:BN$100,BN$1,FALSE))</f>
        <v>0</v>
      </c>
      <c r="BO30" s="14">
        <f>IF(ISNA(VLOOKUP('W. VaR &amp; Off-Peak Pos By Trader'!$A37,'Import OffPeak'!$A$3:BO$100,BO$1,FALSE)),0,VLOOKUP('W. VaR &amp; Off-Peak Pos By Trader'!$A37,'Import OffPeak'!$A$3:BO$100,BO$1,FALSE))</f>
        <v>0</v>
      </c>
      <c r="BP30" s="14">
        <f>IF(ISNA(VLOOKUP('W. VaR &amp; Off-Peak Pos By Trader'!$A37,'Import OffPeak'!$A$3:BP$100,BP$1,FALSE)),0,VLOOKUP('W. VaR &amp; Off-Peak Pos By Trader'!$A37,'Import OffPeak'!$A$3:BP$100,BP$1,FALSE))</f>
        <v>0</v>
      </c>
      <c r="BQ30" s="14">
        <f>IF(ISNA(VLOOKUP('W. VaR &amp; Off-Peak Pos By Trader'!$A37,'Import OffPeak'!$A$3:BQ$100,BQ$1,FALSE)),0,VLOOKUP('W. VaR &amp; Off-Peak Pos By Trader'!$A37,'Import OffPeak'!$A$3:BQ$100,BQ$1,FALSE))</f>
        <v>0</v>
      </c>
      <c r="BR30" s="14">
        <f>IF(ISNA(VLOOKUP('W. VaR &amp; Off-Peak Pos By Trader'!$A37,'Import OffPeak'!$A$3:BR$100,BR$1,FALSE)),0,VLOOKUP('W. VaR &amp; Off-Peak Pos By Trader'!$A37,'Import OffPeak'!$A$3:BR$100,BR$1,FALSE))</f>
        <v>0</v>
      </c>
      <c r="BS30" s="14">
        <f>IF(ISNA(VLOOKUP('W. VaR &amp; Off-Peak Pos By Trader'!$A37,'Import OffPeak'!$A$3:BS$100,BS$1,FALSE)),0,VLOOKUP('W. VaR &amp; Off-Peak Pos By Trader'!$A37,'Import OffPeak'!$A$3:BS$100,BS$1,FALSE))</f>
        <v>0</v>
      </c>
      <c r="BT30" s="14">
        <f>IF(ISNA(VLOOKUP('W. VaR &amp; Off-Peak Pos By Trader'!$A37,'Import OffPeak'!$A$3:BT$100,BT$1,FALSE)),0,VLOOKUP('W. VaR &amp; Off-Peak Pos By Trader'!$A37,'Import OffPeak'!$A$3:BT$100,BT$1,FALSE))</f>
        <v>0</v>
      </c>
      <c r="BU30" s="14">
        <f>IF(ISNA(VLOOKUP('W. VaR &amp; Off-Peak Pos By Trader'!$A37,'Import OffPeak'!$A$3:BU$100,BU$1,FALSE)),0,VLOOKUP('W. VaR &amp; Off-Peak Pos By Trader'!$A37,'Import OffPeak'!$A$3:BU$100,BU$1,FALSE))</f>
        <v>0</v>
      </c>
      <c r="BV30" s="14">
        <f>IF(ISNA(VLOOKUP('W. VaR &amp; Off-Peak Pos By Trader'!$A37,'Import OffPeak'!$A$3:BV$100,BV$1,FALSE)),0,VLOOKUP('W. VaR &amp; Off-Peak Pos By Trader'!$A37,'Import OffPeak'!$A$3:BV$100,BV$1,FALSE))</f>
        <v>0</v>
      </c>
      <c r="BW30" s="14">
        <f>IF(ISNA(VLOOKUP('W. VaR &amp; Off-Peak Pos By Trader'!$A37,'Import OffPeak'!$A$3:BW$100,BW$1,FALSE)),0,VLOOKUP('W. VaR &amp; Off-Peak Pos By Trader'!$A37,'Import OffPeak'!$A$3:BW$100,BW$1,FALSE))</f>
        <v>0</v>
      </c>
      <c r="BX30" s="14">
        <f>IF(ISNA(VLOOKUP('W. VaR &amp; Off-Peak Pos By Trader'!$A37,'Import OffPeak'!$A$3:BX$100,BX$1,FALSE)),0,VLOOKUP('W. VaR &amp; Off-Peak Pos By Trader'!$A37,'Import OffPeak'!$A$3:BX$100,BX$1,FALSE))</f>
        <v>0</v>
      </c>
      <c r="BY30" s="14">
        <f>IF(ISNA(VLOOKUP('W. VaR &amp; Off-Peak Pos By Trader'!$A37,'Import OffPeak'!$A$3:BY$100,BY$1,FALSE)),0,VLOOKUP('W. VaR &amp; Off-Peak Pos By Trader'!$A37,'Import OffPeak'!$A$3:BY$100,BY$1,FALSE))</f>
        <v>0</v>
      </c>
      <c r="BZ30" s="14">
        <f>IF(ISNA(VLOOKUP('W. VaR &amp; Off-Peak Pos By Trader'!$A37,'Import OffPeak'!$A$3:BZ$100,BZ$1,FALSE)),0,VLOOKUP('W. VaR &amp; Off-Peak Pos By Trader'!$A37,'Import OffPeak'!$A$3:BZ$100,BZ$1,FALSE))</f>
        <v>0</v>
      </c>
      <c r="CA30" s="14">
        <f>IF(ISNA(VLOOKUP('W. VaR &amp; Off-Peak Pos By Trader'!$A37,'Import OffPeak'!$A$3:CA$100,CA$1,FALSE)),0,VLOOKUP('W. VaR &amp; Off-Peak Pos By Trader'!$A37,'Import OffPeak'!$A$3:CA$100,CA$1,FALSE))</f>
        <v>0</v>
      </c>
      <c r="CB30" s="14">
        <f>IF(ISNA(VLOOKUP('W. VaR &amp; Off-Peak Pos By Trader'!$A37,'Import OffPeak'!$A$3:CB$100,CB$1,FALSE)),0,VLOOKUP('W. VaR &amp; Off-Peak Pos By Trader'!$A37,'Import OffPeak'!$A$3:CB$100,CB$1,FALSE))</f>
        <v>0</v>
      </c>
      <c r="CC30" s="14">
        <f>IF(ISNA(VLOOKUP('W. VaR &amp; Off-Peak Pos By Trader'!$A37,'Import OffPeak'!$A$3:CC$100,CC$1,FALSE)),0,VLOOKUP('W. VaR &amp; Off-Peak Pos By Trader'!$A37,'Import OffPeak'!$A$3:CC$100,CC$1,FALSE))</f>
        <v>0</v>
      </c>
      <c r="CD30" s="14">
        <f>IF(ISNA(VLOOKUP('W. VaR &amp; Off-Peak Pos By Trader'!$A37,'Import OffPeak'!$A$3:CD$100,CD$1,FALSE)),0,VLOOKUP('W. VaR &amp; Off-Peak Pos By Trader'!$A37,'Import OffPeak'!$A$3:CD$100,CD$1,FALSE))</f>
        <v>0</v>
      </c>
      <c r="CE30" s="14">
        <f>IF(ISNA(VLOOKUP('W. VaR &amp; Off-Peak Pos By Trader'!$A37,'Import OffPeak'!$A$3:CE$100,CE$1,FALSE)),0,VLOOKUP('W. VaR &amp; Off-Peak Pos By Trader'!$A37,'Import OffPeak'!$A$3:CE$100,CE$1,FALSE))</f>
        <v>0</v>
      </c>
      <c r="CF30" s="14">
        <f>IF(ISNA(VLOOKUP('W. VaR &amp; Off-Peak Pos By Trader'!$A37,'Import OffPeak'!$A$3:CF$100,CF$1,FALSE)),0,VLOOKUP('W. VaR &amp; Off-Peak Pos By Trader'!$A37,'Import OffPeak'!$A$3:CF$100,CF$1,FALSE))</f>
        <v>0</v>
      </c>
      <c r="CG30" s="14">
        <f>IF(ISNA(VLOOKUP('W. VaR &amp; Off-Peak Pos By Trader'!$A37,'Import OffPeak'!$A$3:CG$100,CG$1,FALSE)),0,VLOOKUP('W. VaR &amp; Off-Peak Pos By Trader'!$A37,'Import OffPeak'!$A$3:CG$100,CG$1,FALSE))</f>
        <v>0</v>
      </c>
      <c r="CH30" s="14">
        <f>IF(ISNA(VLOOKUP('W. VaR &amp; Off-Peak Pos By Trader'!$A37,'Import OffPeak'!$A$3:CH$100,CH$1,FALSE)),0,VLOOKUP('W. VaR &amp; Off-Peak Pos By Trader'!$A37,'Import OffPeak'!$A$3:CH$100,CH$1,FALSE))</f>
        <v>0</v>
      </c>
      <c r="CI30" s="14">
        <f>IF(ISNA(VLOOKUP('W. VaR &amp; Off-Peak Pos By Trader'!$A37,'Import OffPeak'!$A$3:CI$100,CI$1,FALSE)),0,VLOOKUP('W. VaR &amp; Off-Peak Pos By Trader'!$A37,'Import OffPeak'!$A$3:CI$100,CI$1,FALSE))</f>
        <v>0</v>
      </c>
      <c r="CJ30" s="14">
        <f>IF(ISNA(VLOOKUP('W. VaR &amp; Off-Peak Pos By Trader'!$A37,'Import OffPeak'!$A$3:CJ$100,CJ$1,FALSE)),0,VLOOKUP('W. VaR &amp; Off-Peak Pos By Trader'!$A37,'Import OffPeak'!$A$3:CJ$100,CJ$1,FALSE))</f>
        <v>0</v>
      </c>
      <c r="CK30" s="14">
        <f>IF(ISNA(VLOOKUP('W. VaR &amp; Off-Peak Pos By Trader'!$A37,'Import OffPeak'!$A$3:CK$100,CK$1,FALSE)),0,VLOOKUP('W. VaR &amp; Off-Peak Pos By Trader'!$A37,'Import OffPeak'!$A$3:CK$100,CK$1,FALSE))</f>
        <v>0</v>
      </c>
      <c r="CL30" s="14">
        <f>IF(ISNA(VLOOKUP('W. VaR &amp; Off-Peak Pos By Trader'!$A37,'Import OffPeak'!$A$3:CL$100,CL$1,FALSE)),0,VLOOKUP('W. VaR &amp; Off-Peak Pos By Trader'!$A37,'Import OffPeak'!$A$3:CL$100,CL$1,FALSE))</f>
        <v>0</v>
      </c>
      <c r="CM30" s="14">
        <f>IF(ISNA(VLOOKUP('W. VaR &amp; Off-Peak Pos By Trader'!$A37,'Import OffPeak'!$A$3:CM$100,CM$1,FALSE)),0,VLOOKUP('W. VaR &amp; Off-Peak Pos By Trader'!$A37,'Import OffPeak'!$A$3:CM$100,CM$1,FALSE))</f>
        <v>0</v>
      </c>
      <c r="CN30" s="14">
        <f>IF(ISNA(VLOOKUP('W. VaR &amp; Off-Peak Pos By Trader'!$A37,'Import OffPeak'!$A$3:CN$100,CN$1,FALSE)),0,VLOOKUP('W. VaR &amp; Off-Peak Pos By Trader'!$A37,'Import OffPeak'!$A$3:CN$100,CN$1,FALSE))</f>
        <v>0</v>
      </c>
      <c r="CO30" s="14">
        <f>IF(ISNA(VLOOKUP('W. VaR &amp; Off-Peak Pos By Trader'!$A37,'Import OffPeak'!$A$3:CO$100,CO$1,FALSE)),0,VLOOKUP('W. VaR &amp; Off-Peak Pos By Trader'!$A37,'Import OffPeak'!$A$3:CO$100,CO$1,FALSE))</f>
        <v>0</v>
      </c>
      <c r="CP30" s="14">
        <f>IF(ISNA(VLOOKUP('W. VaR &amp; Off-Peak Pos By Trader'!$A37,'Import OffPeak'!$A$3:CP$100,CP$1,FALSE)),0,VLOOKUP('W. VaR &amp; Off-Peak Pos By Trader'!$A37,'Import OffPeak'!$A$3:CP$100,CP$1,FALSE))</f>
        <v>0</v>
      </c>
      <c r="CQ30" s="14">
        <f>IF(ISNA(VLOOKUP('W. VaR &amp; Off-Peak Pos By Trader'!$A37,'Import OffPeak'!$A$3:CQ$100,CQ$1,FALSE)),0,VLOOKUP('W. VaR &amp; Off-Peak Pos By Trader'!$A37,'Import OffPeak'!$A$3:CQ$100,CQ$1,FALSE))</f>
        <v>0</v>
      </c>
      <c r="CR30" s="14">
        <f>IF(ISNA(VLOOKUP('W. VaR &amp; Off-Peak Pos By Trader'!$A37,'Import OffPeak'!$A$3:CR$100,CR$1,FALSE)),0,VLOOKUP('W. VaR &amp; Off-Peak Pos By Trader'!$A37,'Import OffPeak'!$A$3:CR$100,CR$1,FALSE))</f>
        <v>0</v>
      </c>
      <c r="CS30" s="14">
        <f>IF(ISNA(VLOOKUP('W. VaR &amp; Off-Peak Pos By Trader'!$A37,'Import OffPeak'!$A$3:CS$100,CS$1,FALSE)),0,VLOOKUP('W. VaR &amp; Off-Peak Pos By Trader'!$A37,'Import OffPeak'!$A$3:CS$100,CS$1,FALSE))</f>
        <v>0</v>
      </c>
      <c r="CT30" s="14">
        <f>IF(ISNA(VLOOKUP('W. VaR &amp; Off-Peak Pos By Trader'!$A37,'Import OffPeak'!$A$3:CT$100,CT$1,FALSE)),0,VLOOKUP('W. VaR &amp; Off-Peak Pos By Trader'!$A37,'Import OffPeak'!$A$3:CT$100,CT$1,FALSE))</f>
        <v>0</v>
      </c>
      <c r="CU30" s="14">
        <f>IF(ISNA(VLOOKUP('W. VaR &amp; Off-Peak Pos By Trader'!$A37,'Import OffPeak'!$A$3:CU$100,CU$1,FALSE)),0,VLOOKUP('W. VaR &amp; Off-Peak Pos By Trader'!$A37,'Import OffPeak'!$A$3:CU$100,CU$1,FALSE))</f>
        <v>0</v>
      </c>
      <c r="CV30" s="14">
        <f>IF(ISNA(VLOOKUP('W. VaR &amp; Off-Peak Pos By Trader'!$A37,'Import OffPeak'!$A$3:CV$100,CV$1,FALSE)),0,VLOOKUP('W. VaR &amp; Off-Peak Pos By Trader'!$A37,'Import OffPeak'!$A$3:CV$100,CV$1,FALSE))</f>
        <v>0</v>
      </c>
      <c r="CW30" s="14">
        <f>IF(ISNA(VLOOKUP('W. VaR &amp; Off-Peak Pos By Trader'!$A37,'Import OffPeak'!$A$3:CW$100,CW$1,FALSE)),0,VLOOKUP('W. VaR &amp; Off-Peak Pos By Trader'!$A37,'Import OffPeak'!$A$3:CW$100,CW$1,FALSE))</f>
        <v>0</v>
      </c>
      <c r="CX30" s="14">
        <f>IF(ISNA(VLOOKUP('W. VaR &amp; Off-Peak Pos By Trader'!$A37,'Import OffPeak'!$A$3:CX$100,CX$1,FALSE)),0,VLOOKUP('W. VaR &amp; Off-Peak Pos By Trader'!$A37,'Import OffPeak'!$A$3:CX$100,CX$1,FALSE))</f>
        <v>0</v>
      </c>
      <c r="CY30" s="14">
        <f>IF(ISNA(VLOOKUP('W. VaR &amp; Off-Peak Pos By Trader'!$A37,'Import OffPeak'!$A$3:CY$100,CY$1,FALSE)),0,VLOOKUP('W. VaR &amp; Off-Peak Pos By Trader'!$A37,'Import OffPeak'!$A$3:CY$100,CY$1,FALSE))</f>
        <v>0</v>
      </c>
      <c r="CZ30" s="14">
        <f>IF(ISNA(VLOOKUP('W. VaR &amp; Off-Peak Pos By Trader'!$A37,'Import OffPeak'!$A$3:CZ$100,CZ$1,FALSE)),0,VLOOKUP('W. VaR &amp; Off-Peak Pos By Trader'!$A37,'Import OffPeak'!$A$3:CZ$100,CZ$1,FALSE))</f>
        <v>0</v>
      </c>
      <c r="DA30" s="14">
        <f>IF(ISNA(VLOOKUP('W. VaR &amp; Off-Peak Pos By Trader'!$A37,'Import OffPeak'!$A$3:DA$100,DA$1,FALSE)),0,VLOOKUP('W. VaR &amp; Off-Peak Pos By Trader'!$A37,'Import OffPeak'!$A$3:DA$100,DA$1,FALSE))</f>
        <v>0</v>
      </c>
      <c r="DB30" s="14">
        <f>IF(ISNA(VLOOKUP('W. VaR &amp; Off-Peak Pos By Trader'!$A37,'Import OffPeak'!$A$3:DB$100,DB$1,FALSE)),0,VLOOKUP('W. VaR &amp; Off-Peak Pos By Trader'!$A37,'Import OffPeak'!$A$3:DB$100,DB$1,FALSE))</f>
        <v>0</v>
      </c>
      <c r="DC30" s="14">
        <f>IF(ISNA(VLOOKUP('W. VaR &amp; Off-Peak Pos By Trader'!$A37,'Import OffPeak'!$A$3:DC$100,DC$1,FALSE)),0,VLOOKUP('W. VaR &amp; Off-Peak Pos By Trader'!$A37,'Import OffPeak'!$A$3:DC$100,DC$1,FALSE))</f>
        <v>0</v>
      </c>
      <c r="DD30" s="14">
        <f>IF(ISNA(VLOOKUP('W. VaR &amp; Off-Peak Pos By Trader'!$A37,'Import OffPeak'!$A$3:DD$100,DD$1,FALSE)),0,VLOOKUP('W. VaR &amp; Off-Peak Pos By Trader'!$A37,'Import OffPeak'!$A$3:DD$100,DD$1,FALSE))</f>
        <v>0</v>
      </c>
      <c r="DE30" s="14">
        <f>IF(ISNA(VLOOKUP('W. VaR &amp; Off-Peak Pos By Trader'!$A37,'Import OffPeak'!$A$3:DE$100,DE$1,FALSE)),0,VLOOKUP('W. VaR &amp; Off-Peak Pos By Trader'!$A37,'Import OffPeak'!$A$3:DE$100,DE$1,FALSE))</f>
        <v>0</v>
      </c>
      <c r="DF30" s="14">
        <f>IF(ISNA(VLOOKUP('W. VaR &amp; Off-Peak Pos By Trader'!$A37,'Import OffPeak'!$A$3:DF$100,DF$1,FALSE)),0,VLOOKUP('W. VaR &amp; Off-Peak Pos By Trader'!$A37,'Import OffPeak'!$A$3:DF$100,DF$1,FALSE))</f>
        <v>0</v>
      </c>
      <c r="DG30" s="14">
        <f>IF(ISNA(VLOOKUP('W. VaR &amp; Off-Peak Pos By Trader'!$A37,'Import OffPeak'!$A$3:DG$100,DG$1,FALSE)),0,VLOOKUP('W. VaR &amp; Off-Peak Pos By Trader'!$A37,'Import OffPeak'!$A$3:DG$100,DG$1,FALSE))</f>
        <v>0</v>
      </c>
      <c r="DH30" s="14">
        <f>IF(ISNA(VLOOKUP('W. VaR &amp; Off-Peak Pos By Trader'!$A37,'Import OffPeak'!$A$3:DH$100,DH$1,FALSE)),0,VLOOKUP('W. VaR &amp; Off-Peak Pos By Trader'!$A37,'Import OffPeak'!$A$3:DH$100,DH$1,FALSE))</f>
        <v>0</v>
      </c>
      <c r="DI30" s="14">
        <f>IF(ISNA(VLOOKUP('W. VaR &amp; Off-Peak Pos By Trader'!$A37,'Import OffPeak'!$A$3:DI$100,DI$1,FALSE)),0,VLOOKUP('W. VaR &amp; Off-Peak Pos By Trader'!$A37,'Import OffPeak'!$A$3:DI$100,DI$1,FALSE))</f>
        <v>0</v>
      </c>
      <c r="DJ30" s="14">
        <f>IF(ISNA(VLOOKUP('W. VaR &amp; Off-Peak Pos By Trader'!$A37,'Import OffPeak'!$A$3:DJ$100,DJ$1,FALSE)),0,VLOOKUP('W. VaR &amp; Off-Peak Pos By Trader'!$A37,'Import OffPeak'!$A$3:DJ$100,DJ$1,FALSE))</f>
        <v>0</v>
      </c>
      <c r="DK30" s="14">
        <f>IF(ISNA(VLOOKUP('W. VaR &amp; Off-Peak Pos By Trader'!$A37,'Import OffPeak'!$A$3:DK$100,DK$1,FALSE)),0,VLOOKUP('W. VaR &amp; Off-Peak Pos By Trader'!$A37,'Import OffPeak'!$A$3:DK$100,DK$1,FALSE))</f>
        <v>0</v>
      </c>
      <c r="DL30" s="14">
        <f>IF(ISNA(VLOOKUP('W. VaR &amp; Off-Peak Pos By Trader'!$A37,'Import OffPeak'!$A$3:DL$100,DL$1,FALSE)),0,VLOOKUP('W. VaR &amp; Off-Peak Pos By Trader'!$A37,'Import OffPeak'!$A$3:DL$100,DL$1,FALSE))</f>
        <v>0</v>
      </c>
      <c r="DM30" s="14">
        <f>IF(ISNA(VLOOKUP('W. VaR &amp; Off-Peak Pos By Trader'!$A37,'Import OffPeak'!$A$3:DM$100,DM$1,FALSE)),0,VLOOKUP('W. VaR &amp; Off-Peak Pos By Trader'!$A37,'Import OffPeak'!$A$3:DM$100,DM$1,FALSE))</f>
        <v>0</v>
      </c>
      <c r="DN30" s="14">
        <f>IF(ISNA(VLOOKUP('W. VaR &amp; Off-Peak Pos By Trader'!$A37,'Import OffPeak'!$A$3:DN$100,DN$1,FALSE)),0,VLOOKUP('W. VaR &amp; Off-Peak Pos By Trader'!$A37,'Import OffPeak'!$A$3:DN$100,DN$1,FALSE))</f>
        <v>0</v>
      </c>
      <c r="DO30" s="14">
        <f>IF(ISNA(VLOOKUP('W. VaR &amp; Off-Peak Pos By Trader'!$A37,'Import OffPeak'!$A$3:DO$100,DO$1,FALSE)),0,VLOOKUP('W. VaR &amp; Off-Peak Pos By Trader'!$A37,'Import OffPeak'!$A$3:DO$100,DO$1,FALSE))</f>
        <v>0</v>
      </c>
      <c r="DP30" s="14">
        <f>IF(ISNA(VLOOKUP('W. VaR &amp; Off-Peak Pos By Trader'!$A37,'Import OffPeak'!$A$3:DP$100,DP$1,FALSE)),0,VLOOKUP('W. VaR &amp; Off-Peak Pos By Trader'!$A37,'Import OffPeak'!$A$3:DP$100,DP$1,FALSE))</f>
        <v>0</v>
      </c>
      <c r="DQ30" s="14">
        <f>IF(ISNA(VLOOKUP('W. VaR &amp; Off-Peak Pos By Trader'!$A37,'Import OffPeak'!$A$3:DQ$100,DQ$1,FALSE)),0,VLOOKUP('W. VaR &amp; Off-Peak Pos By Trader'!$A37,'Import OffPeak'!$A$3:DQ$100,DQ$1,FALSE))</f>
        <v>0</v>
      </c>
      <c r="DR30" s="14">
        <f>IF(ISNA(VLOOKUP('W. VaR &amp; Off-Peak Pos By Trader'!$A37,'Import OffPeak'!$A$3:DR$100,DR$1,FALSE)),0,VLOOKUP('W. VaR &amp; Off-Peak Pos By Trader'!$A37,'Import OffPeak'!$A$3:DR$100,DR$1,FALSE))</f>
        <v>0</v>
      </c>
      <c r="DS30" s="14">
        <f>IF(ISNA(VLOOKUP('W. VaR &amp; Off-Peak Pos By Trader'!$A37,'Import OffPeak'!$A$3:DS$100,DS$1,FALSE)),0,VLOOKUP('W. VaR &amp; Off-Peak Pos By Trader'!$A37,'Import OffPeak'!$A$3:DS$100,DS$1,FALSE))</f>
        <v>0</v>
      </c>
      <c r="DT30" s="14">
        <f>IF(ISNA(VLOOKUP('W. VaR &amp; Off-Peak Pos By Trader'!$A37,'Import OffPeak'!$A$3:DT$100,DT$1,FALSE)),0,VLOOKUP('W. VaR &amp; Off-Peak Pos By Trader'!$A37,'Import OffPeak'!$A$3:DT$100,DT$1,FALSE))</f>
        <v>0</v>
      </c>
      <c r="DU30" s="14">
        <f>IF(ISNA(VLOOKUP('W. VaR &amp; Off-Peak Pos By Trader'!$A37,'Import OffPeak'!$A$3:DU$100,DU$1,FALSE)),0,VLOOKUP('W. VaR &amp; Off-Peak Pos By Trader'!$A37,'Import OffPeak'!$A$3:DU$100,DU$1,FALSE))</f>
        <v>0</v>
      </c>
      <c r="DV30" s="14">
        <f>IF(ISNA(VLOOKUP('W. VaR &amp; Off-Peak Pos By Trader'!$A37,'Import OffPeak'!$A$3:DV$100,DV$1,FALSE)),0,VLOOKUP('W. VaR &amp; Off-Peak Pos By Trader'!$A37,'Import OffPeak'!$A$3:DV$100,DV$1,FALSE))</f>
        <v>0</v>
      </c>
      <c r="DW30" s="14">
        <f>IF(ISNA(VLOOKUP('W. VaR &amp; Off-Peak Pos By Trader'!$A37,'Import OffPeak'!$A$3:DW$100,DW$1,FALSE)),0,VLOOKUP('W. VaR &amp; Off-Peak Pos By Trader'!$A37,'Import OffPeak'!$A$3:DW$100,DW$1,FALSE))</f>
        <v>0</v>
      </c>
      <c r="DX30" s="14">
        <f>IF(ISNA(VLOOKUP('W. VaR &amp; Off-Peak Pos By Trader'!$A37,'Import OffPeak'!$A$3:DX$100,DX$1,FALSE)),0,VLOOKUP('W. VaR &amp; Off-Peak Pos By Trader'!$A37,'Import OffPeak'!$A$3:DX$100,DX$1,FALSE))</f>
        <v>0</v>
      </c>
      <c r="DY30" s="14">
        <f>IF(ISNA(VLOOKUP('W. VaR &amp; Off-Peak Pos By Trader'!$A37,'Import OffPeak'!$A$3:DY$100,DY$1,FALSE)),0,VLOOKUP('W. VaR &amp; Off-Peak Pos By Trader'!$A37,'Import OffPeak'!$A$3:DY$100,DY$1,FALSE))</f>
        <v>0</v>
      </c>
      <c r="DZ30" s="14">
        <f>IF(ISNA(VLOOKUP('W. VaR &amp; Off-Peak Pos By Trader'!$A37,'Import OffPeak'!$A$3:DZ$100,DZ$1,FALSE)),0,VLOOKUP('W. VaR &amp; Off-Peak Pos By Trader'!$A37,'Import OffPeak'!$A$3:DZ$100,DZ$1,FALSE))</f>
        <v>0</v>
      </c>
      <c r="EA30" s="14">
        <f>IF(ISNA(VLOOKUP('W. VaR &amp; Off-Peak Pos By Trader'!$A37,'Import OffPeak'!$A$3:EA$100,EA$1,FALSE)),0,VLOOKUP('W. VaR &amp; Off-Peak Pos By Trader'!$A37,'Import OffPeak'!$A$3:EA$100,EA$1,FALSE))</f>
        <v>0</v>
      </c>
      <c r="EB30" s="14">
        <f>IF(ISNA(VLOOKUP('W. VaR &amp; Off-Peak Pos By Trader'!$A37,'Import OffPeak'!$A$3:EB$100,EB$1,FALSE)),0,VLOOKUP('W. VaR &amp; Off-Peak Pos By Trader'!$A37,'Import OffPeak'!$A$3:EB$100,EB$1,FALSE))</f>
        <v>0</v>
      </c>
      <c r="EC30" s="14">
        <f>IF(ISNA(VLOOKUP('W. VaR &amp; Off-Peak Pos By Trader'!$A37,'Import OffPeak'!$A$3:EC$100,EC$1,FALSE)),0,VLOOKUP('W. VaR &amp; Off-Peak Pos By Trader'!$A37,'Import OffPeak'!$A$3:EC$100,EC$1,FALSE))</f>
        <v>0</v>
      </c>
      <c r="ED30" s="14">
        <f>IF(ISNA(VLOOKUP('W. VaR &amp; Off-Peak Pos By Trader'!$A37,'Import OffPeak'!$A$3:ED$100,ED$1,FALSE)),0,VLOOKUP('W. VaR &amp; Off-Peak Pos By Trader'!$A37,'Import OffPeak'!$A$3:ED$100,ED$1,FALSE))</f>
        <v>0</v>
      </c>
      <c r="EE30" s="14">
        <f>IF(ISNA(VLOOKUP('W. VaR &amp; Off-Peak Pos By Trader'!$A37,'Import OffPeak'!$A$3:EE$100,EE$1,FALSE)),0,VLOOKUP('W. VaR &amp; Off-Peak Pos By Trader'!$A37,'Import OffPeak'!$A$3:EE$100,EE$1,FALSE))</f>
        <v>0</v>
      </c>
      <c r="EF30" s="14">
        <f>IF(ISNA(VLOOKUP('W. VaR &amp; Off-Peak Pos By Trader'!$A37,'Import OffPeak'!$A$3:EF$100,EF$1,FALSE)),0,VLOOKUP('W. VaR &amp; Off-Peak Pos By Trader'!$A37,'Import OffPeak'!$A$3:EF$100,EF$1,FALSE))</f>
        <v>0</v>
      </c>
      <c r="EG30" s="14">
        <f>IF(ISNA(VLOOKUP('W. VaR &amp; Off-Peak Pos By Trader'!$A37,'Import OffPeak'!$A$3:EG$100,EG$1,FALSE)),0,VLOOKUP('W. VaR &amp; Off-Peak Pos By Trader'!$A37,'Import OffPeak'!$A$3:EG$100,EG$1,FALSE))</f>
        <v>0</v>
      </c>
      <c r="EH30" s="14">
        <f>IF(ISNA(VLOOKUP('W. VaR &amp; Off-Peak Pos By Trader'!$A37,'Import OffPeak'!$A$3:EH$100,EH$1,FALSE)),0,VLOOKUP('W. VaR &amp; Off-Peak Pos By Trader'!$A37,'Import OffPeak'!$A$3:EH$100,EH$1,FALSE))</f>
        <v>0</v>
      </c>
      <c r="EI30" s="14">
        <f>IF(ISNA(VLOOKUP('W. VaR &amp; Off-Peak Pos By Trader'!$A37,'Import OffPeak'!$A$3:EI$100,EI$1,FALSE)),0,VLOOKUP('W. VaR &amp; Off-Peak Pos By Trader'!$A37,'Import OffPeak'!$A$3:EI$100,EI$1,FALSE))</f>
        <v>0</v>
      </c>
      <c r="EJ30" s="14">
        <f>IF(ISNA(VLOOKUP('W. VaR &amp; Off-Peak Pos By Trader'!$A37,'Import OffPeak'!$A$3:EJ$100,EJ$1,FALSE)),0,VLOOKUP('W. VaR &amp; Off-Peak Pos By Trader'!$A37,'Import OffPeak'!$A$3:EJ$100,EJ$1,FALSE))</f>
        <v>0</v>
      </c>
      <c r="EK30" s="14">
        <f>IF(ISNA(VLOOKUP('W. VaR &amp; Off-Peak Pos By Trader'!$A37,'Import OffPeak'!$A$3:EK$100,EK$1,FALSE)),0,VLOOKUP('W. VaR &amp; Off-Peak Pos By Trader'!$A37,'Import OffPeak'!$A$3:EK$100,EK$1,FALSE))</f>
        <v>0</v>
      </c>
      <c r="EL30" s="14">
        <f>IF(ISNA(VLOOKUP('W. VaR &amp; Off-Peak Pos By Trader'!$A37,'Import OffPeak'!$A$3:EL$100,EL$1,FALSE)),0,VLOOKUP('W. VaR &amp; Off-Peak Pos By Trader'!$A37,'Import OffPeak'!$A$3:EL$100,EL$1,FALSE))</f>
        <v>0</v>
      </c>
      <c r="EM30" s="14">
        <f>IF(ISNA(VLOOKUP('W. VaR &amp; Off-Peak Pos By Trader'!$A37,'Import OffPeak'!$A$3:EM$100,EM$1,FALSE)),0,VLOOKUP('W. VaR &amp; Off-Peak Pos By Trader'!$A37,'Import OffPeak'!$A$3:EM$100,EM$1,FALSE))</f>
        <v>0</v>
      </c>
      <c r="EN30" s="14">
        <f>IF(ISNA(VLOOKUP('W. VaR &amp; Off-Peak Pos By Trader'!$A37,'Import OffPeak'!$A$3:EN$100,EN$1,FALSE)),0,VLOOKUP('W. VaR &amp; Off-Peak Pos By Trader'!$A37,'Import OffPeak'!$A$3:EN$100,EN$1,FALSE))</f>
        <v>0</v>
      </c>
      <c r="EO30" s="14">
        <f>IF(ISNA(VLOOKUP('W. VaR &amp; Off-Peak Pos By Trader'!$A37,'Import OffPeak'!$A$3:EO$100,EO$1,FALSE)),0,VLOOKUP('W. VaR &amp; Off-Peak Pos By Trader'!$A37,'Import OffPeak'!$A$3:EO$100,EO$1,FALSE))</f>
        <v>0</v>
      </c>
      <c r="EP30" s="14">
        <f>IF(ISNA(VLOOKUP('W. VaR &amp; Off-Peak Pos By Trader'!$A37,'Import OffPeak'!$A$3:EP$100,EP$1,FALSE)),0,VLOOKUP('W. VaR &amp; Off-Peak Pos By Trader'!$A37,'Import OffPeak'!$A$3:EP$100,EP$1,FALSE))</f>
        <v>0</v>
      </c>
      <c r="EQ30" s="14">
        <f>IF(ISNA(VLOOKUP('W. VaR &amp; Off-Peak Pos By Trader'!$A37,'Import OffPeak'!$A$3:EQ$100,EQ$1,FALSE)),0,VLOOKUP('W. VaR &amp; Off-Peak Pos By Trader'!$A37,'Import OffPeak'!$A$3:EQ$100,EQ$1,FALSE))</f>
        <v>0</v>
      </c>
      <c r="ER30" s="14">
        <f>IF(ISNA(VLOOKUP('W. VaR &amp; Off-Peak Pos By Trader'!$A37,'Import OffPeak'!$A$3:ER$100,ER$1,FALSE)),0,VLOOKUP('W. VaR &amp; Off-Peak Pos By Trader'!$A37,'Import OffPeak'!$A$3:ER$100,ER$1,FALSE))</f>
        <v>0</v>
      </c>
      <c r="ES30" s="14">
        <f>IF(ISNA(VLOOKUP('W. VaR &amp; Off-Peak Pos By Trader'!$A37,'Import OffPeak'!$A$3:ES$100,ES$1,FALSE)),0,VLOOKUP('W. VaR &amp; Off-Peak Pos By Trader'!$A37,'Import OffPeak'!$A$3:ES$100,ES$1,FALSE))</f>
        <v>0</v>
      </c>
      <c r="ET30" s="14">
        <f>IF(ISNA(VLOOKUP('W. VaR &amp; Off-Peak Pos By Trader'!$A37,'Import OffPeak'!$A$3:ET$100,ET$1,FALSE)),0,VLOOKUP('W. VaR &amp; Off-Peak Pos By Trader'!$A37,'Import OffPeak'!$A$3:ET$100,ET$1,FALSE))</f>
        <v>0</v>
      </c>
      <c r="EU30" s="14">
        <f>IF(ISNA(VLOOKUP('W. VaR &amp; Off-Peak Pos By Trader'!$A37,'Import OffPeak'!$A$3:EU$100,EU$1,FALSE)),0,VLOOKUP('W. VaR &amp; Off-Peak Pos By Trader'!$A37,'Import OffPeak'!$A$3:EU$100,EU$1,FALSE))</f>
        <v>0</v>
      </c>
      <c r="EV30" s="14">
        <f>IF(ISNA(VLOOKUP('W. VaR &amp; Off-Peak Pos By Trader'!$A37,'Import OffPeak'!$A$3:EV$100,EV$1,FALSE)),0,VLOOKUP('W. VaR &amp; Off-Peak Pos By Trader'!$A37,'Import OffPeak'!$A$3:EV$100,EV$1,FALSE))</f>
        <v>0</v>
      </c>
      <c r="EW30" s="14">
        <f>IF(ISNA(VLOOKUP('W. VaR &amp; Off-Peak Pos By Trader'!$A37,'Import OffPeak'!$A$3:EW$100,EW$1,FALSE)),0,VLOOKUP('W. VaR &amp; Off-Peak Pos By Trader'!$A37,'Import OffPeak'!$A$3:EW$100,EW$1,FALSE))</f>
        <v>0</v>
      </c>
      <c r="EX30" s="14">
        <f>IF(ISNA(VLOOKUP('W. VaR &amp; Off-Peak Pos By Trader'!$A37,'Import OffPeak'!$A$3:EX$100,EX$1,FALSE)),0,VLOOKUP('W. VaR &amp; Off-Peak Pos By Trader'!$A37,'Import OffPeak'!$A$3:EX$100,EX$1,FALSE))</f>
        <v>0</v>
      </c>
      <c r="EY30" s="14">
        <f>IF(ISNA(VLOOKUP('W. VaR &amp; Off-Peak Pos By Trader'!$A37,'Import OffPeak'!$A$3:EY$100,EY$1,FALSE)),0,VLOOKUP('W. VaR &amp; Off-Peak Pos By Trader'!$A37,'Import OffPeak'!$A$3:EY$100,EY$1,FALSE))</f>
        <v>0</v>
      </c>
      <c r="EZ30" s="14">
        <f>IF(ISNA(VLOOKUP('W. VaR &amp; Off-Peak Pos By Trader'!$A37,'Import OffPeak'!$A$3:EZ$100,EZ$1,FALSE)),0,VLOOKUP('W. VaR &amp; Off-Peak Pos By Trader'!$A37,'Import OffPeak'!$A$3:EZ$100,EZ$1,FALSE))</f>
        <v>0</v>
      </c>
      <c r="FA30" s="14">
        <f>IF(ISNA(VLOOKUP('W. VaR &amp; Off-Peak Pos By Trader'!$A37,'Import OffPeak'!$A$3:FA$100,FA$1,FALSE)),0,VLOOKUP('W. VaR &amp; Off-Peak Pos By Trader'!$A37,'Import OffPeak'!$A$3:FA$100,FA$1,FALSE))</f>
        <v>0</v>
      </c>
      <c r="FB30" s="14">
        <f>IF(ISNA(VLOOKUP('W. VaR &amp; Off-Peak Pos By Trader'!$A37,'Import OffPeak'!$A$3:FB$100,FB$1,FALSE)),0,VLOOKUP('W. VaR &amp; Off-Peak Pos By Trader'!$A37,'Import OffPeak'!$A$3:FB$100,FB$1,FALSE))</f>
        <v>0</v>
      </c>
      <c r="FC30" s="14">
        <f>IF(ISNA(VLOOKUP('W. VaR &amp; Off-Peak Pos By Trader'!$A37,'Import OffPeak'!$A$3:FC$100,FC$1,FALSE)),0,VLOOKUP('W. VaR &amp; Off-Peak Pos By Trader'!$A37,'Import OffPeak'!$A$3:FC$100,FC$1,FALSE))</f>
        <v>0</v>
      </c>
      <c r="FD30" s="14">
        <f>IF(ISNA(VLOOKUP('W. VaR &amp; Off-Peak Pos By Trader'!$A37,'Import OffPeak'!$A$3:FD$100,FD$1,FALSE)),0,VLOOKUP('W. VaR &amp; Off-Peak Pos By Trader'!$A37,'Import OffPeak'!$A$3:FD$100,FD$1,FALSE))</f>
        <v>0</v>
      </c>
      <c r="FE30" s="14">
        <f>IF(ISNA(VLOOKUP('W. VaR &amp; Off-Peak Pos By Trader'!$A37,'Import OffPeak'!$A$3:FE$100,FE$1,FALSE)),0,VLOOKUP('W. VaR &amp; Off-Peak Pos By Trader'!$A37,'Import OffPeak'!$A$3:FE$100,FE$1,FALSE))</f>
        <v>0</v>
      </c>
      <c r="FF30" s="14">
        <f>IF(ISNA(VLOOKUP('W. VaR &amp; Off-Peak Pos By Trader'!$A37,'Import OffPeak'!$A$3:FF$100,FF$1,FALSE)),0,VLOOKUP('W. VaR &amp; Off-Peak Pos By Trader'!$A37,'Import OffPeak'!$A$3:FF$100,FF$1,FALSE))</f>
        <v>0</v>
      </c>
      <c r="FG30" s="14">
        <f>IF(ISNA(VLOOKUP('W. VaR &amp; Off-Peak Pos By Trader'!$A37,'Import OffPeak'!$A$3:FG$100,FG$1,FALSE)),0,VLOOKUP('W. VaR &amp; Off-Peak Pos By Trader'!$A37,'Import OffPeak'!$A$3:FG$100,FG$1,FALSE))</f>
        <v>0</v>
      </c>
      <c r="FH30" s="14">
        <f>IF(ISNA(VLOOKUP('W. VaR &amp; Off-Peak Pos By Trader'!$A37,'Import OffPeak'!$A$3:FH$100,FH$1,FALSE)),0,VLOOKUP('W. VaR &amp; Off-Peak Pos By Trader'!$A37,'Import OffPeak'!$A$3:FH$100,FH$1,FALSE))</f>
        <v>0</v>
      </c>
      <c r="FI30" s="14">
        <f>IF(ISNA(VLOOKUP('W. VaR &amp; Off-Peak Pos By Trader'!$A37,'Import OffPeak'!$A$3:FI$100,FI$1,FALSE)),0,VLOOKUP('W. VaR &amp; Off-Peak Pos By Trader'!$A37,'Import OffPeak'!$A$3:FI$100,FI$1,FALSE))</f>
        <v>0</v>
      </c>
      <c r="FJ30" s="14">
        <f>IF(ISNA(VLOOKUP('W. VaR &amp; Off-Peak Pos By Trader'!$A37,'Import OffPeak'!$A$3:FJ$100,FJ$1,FALSE)),0,VLOOKUP('W. VaR &amp; Off-Peak Pos By Trader'!$A37,'Import OffPeak'!$A$3:FJ$100,FJ$1,FALSE))</f>
        <v>0</v>
      </c>
      <c r="FK30" s="14">
        <f>IF(ISNA(VLOOKUP('W. VaR &amp; Off-Peak Pos By Trader'!$A37,'Import OffPeak'!$A$3:FK$100,FK$1,FALSE)),0,VLOOKUP('W. VaR &amp; Off-Peak Pos By Trader'!$A37,'Import OffPeak'!$A$3:FK$100,FK$1,FALSE))</f>
        <v>0</v>
      </c>
      <c r="FL30" s="14">
        <f>IF(ISNA(VLOOKUP('W. VaR &amp; Off-Peak Pos By Trader'!$A37,'Import OffPeak'!$A$3:FL$100,FL$1,FALSE)),0,VLOOKUP('W. VaR &amp; Off-Peak Pos By Trader'!$A37,'Import OffPeak'!$A$3:FL$100,FL$1,FALSE))</f>
        <v>0</v>
      </c>
      <c r="FM30" s="14">
        <f>IF(ISNA(VLOOKUP('W. VaR &amp; Off-Peak Pos By Trader'!$A37,'Import OffPeak'!$A$3:FM$100,FM$1,FALSE)),0,VLOOKUP('W. VaR &amp; Off-Peak Pos By Trader'!$A37,'Import OffPeak'!$A$3:FM$100,FM$1,FALSE))</f>
        <v>0</v>
      </c>
      <c r="FN30" s="14">
        <f>IF(ISNA(VLOOKUP('W. VaR &amp; Off-Peak Pos By Trader'!$A37,'Import OffPeak'!$A$3:FN$100,FN$1,FALSE)),0,VLOOKUP('W. VaR &amp; Off-Peak Pos By Trader'!$A37,'Import OffPeak'!$A$3:FN$100,FN$1,FALSE))</f>
        <v>0</v>
      </c>
      <c r="FO30" s="14">
        <f>IF(ISNA(VLOOKUP('W. VaR &amp; Off-Peak Pos By Trader'!$A37,'Import OffPeak'!$A$3:FO$100,FO$1,FALSE)),0,VLOOKUP('W. VaR &amp; Off-Peak Pos By Trader'!$A37,'Import OffPeak'!$A$3:FO$100,FO$1,FALSE))</f>
        <v>0</v>
      </c>
      <c r="FP30" s="14">
        <f>IF(ISNA(VLOOKUP('W. VaR &amp; Off-Peak Pos By Trader'!$A37,'Import OffPeak'!$A$3:FP$100,FP$1,FALSE)),0,VLOOKUP('W. VaR &amp; Off-Peak Pos By Trader'!$A37,'Import OffPeak'!$A$3:FP$100,FP$1,FALSE))</f>
        <v>0</v>
      </c>
      <c r="FQ30" s="14">
        <f>IF(ISNA(VLOOKUP('W. VaR &amp; Off-Peak Pos By Trader'!$A37,'Import OffPeak'!$A$3:FQ$100,FQ$1,FALSE)),0,VLOOKUP('W. VaR &amp; Off-Peak Pos By Trader'!$A37,'Import OffPeak'!$A$3:FQ$100,FQ$1,FALSE))</f>
        <v>0</v>
      </c>
      <c r="FR30" s="14">
        <f>IF(ISNA(VLOOKUP('W. VaR &amp; Off-Peak Pos By Trader'!$A37,'Import OffPeak'!$A$3:FR$100,FR$1,FALSE)),0,VLOOKUP('W. VaR &amp; Off-Peak Pos By Trader'!$A37,'Import OffPeak'!$A$3:FR$100,FR$1,FALSE))</f>
        <v>0</v>
      </c>
      <c r="FS30" s="14">
        <f>IF(ISNA(VLOOKUP('W. VaR &amp; Off-Peak Pos By Trader'!$A37,'Import OffPeak'!$A$3:FS$100,FS$1,FALSE)),0,VLOOKUP('W. VaR &amp; Off-Peak Pos By Trader'!$A37,'Import OffPeak'!$A$3:FS$100,FS$1,FALSE))</f>
        <v>0</v>
      </c>
      <c r="FT30" s="14">
        <f>IF(ISNA(VLOOKUP('W. VaR &amp; Off-Peak Pos By Trader'!$A37,'Import OffPeak'!$A$3:FT$100,FT$1,FALSE)),0,VLOOKUP('W. VaR &amp; Off-Peak Pos By Trader'!$A37,'Import OffPeak'!$A$3:FT$100,FT$1,FALSE))</f>
        <v>0</v>
      </c>
      <c r="FU30" s="14">
        <f>IF(ISNA(VLOOKUP('W. VaR &amp; Off-Peak Pos By Trader'!$A37,'Import OffPeak'!$A$3:FU$100,FU$1,FALSE)),0,VLOOKUP('W. VaR &amp; Off-Peak Pos By Trader'!$A37,'Import OffPeak'!$A$3:FU$100,FU$1,FALSE))</f>
        <v>0</v>
      </c>
      <c r="FV30">
        <f>IF(ISNA(VLOOKUP('W. VaR &amp; Off-Peak Pos By Trader'!$A37,'Import OffPeak'!$A$3:FV$100,FV$1,FALSE)),0,VLOOKUP('W. VaR &amp; Off-Peak Pos By Trader'!$A37,'Import OffPeak'!$A$3:FV$100,FV$1,FALSE))</f>
        <v>0</v>
      </c>
      <c r="FW30">
        <f>IF(ISNA(VLOOKUP('W. VaR &amp; Off-Peak Pos By Trader'!$A37,'Import OffPeak'!$A$3:FW$100,FW$1,FALSE)),0,VLOOKUP('W. VaR &amp; Off-Peak Pos By Trader'!$A37,'Import OffPeak'!$A$3:FW$100,FW$1,FALSE))</f>
        <v>0</v>
      </c>
      <c r="FX30">
        <f>IF(ISNA(VLOOKUP('W. VaR &amp; Off-Peak Pos By Trader'!$A37,'Import OffPeak'!$A$3:FX$100,FX$1,FALSE)),0,VLOOKUP('W. VaR &amp; Off-Peak Pos By Trader'!$A37,'Import OffPeak'!$A$3:FX$100,FX$1,FALSE))</f>
        <v>0</v>
      </c>
      <c r="FY30">
        <f>IF(ISNA(VLOOKUP('W. VaR &amp; Off-Peak Pos By Trader'!$A37,'Import OffPeak'!$A$3:FY$100,FY$1,FALSE)),0,VLOOKUP('W. VaR &amp; Off-Peak Pos By Trader'!$A37,'Import OffPeak'!$A$3:FY$100,FY$1,FALSE))</f>
        <v>0</v>
      </c>
      <c r="FZ30">
        <f>IF(ISNA(VLOOKUP('W. VaR &amp; Off-Peak Pos By Trader'!$A37,'Import OffPeak'!$A$3:FZ$100,FZ$1,FALSE)),0,VLOOKUP('W. VaR &amp; Off-Peak Pos By Trader'!$A37,'Import OffPeak'!$A$3:FZ$100,FZ$1,FALSE))</f>
        <v>0</v>
      </c>
      <c r="GA30">
        <f>IF(ISNA(VLOOKUP('W. VaR &amp; Off-Peak Pos By Trader'!$A37,'Import OffPeak'!$A$3:GA$100,GA$1,FALSE)),0,VLOOKUP('W. VaR &amp; Off-Peak Pos By Trader'!$A37,'Import OffPeak'!$A$3:GA$100,GA$1,FALSE))</f>
        <v>0</v>
      </c>
      <c r="GB30">
        <f>IF(ISNA(VLOOKUP('W. VaR &amp; Off-Peak Pos By Trader'!$A37,'Import OffPeak'!$A$3:GB$100,GB$1,FALSE)),0,VLOOKUP('W. VaR &amp; Off-Peak Pos By Trader'!$A37,'Import OffPeak'!$A$3:GB$100,GB$1,FALSE))</f>
        <v>0</v>
      </c>
      <c r="GC30">
        <f>IF(ISNA(VLOOKUP('W. VaR &amp; Off-Peak Pos By Trader'!$A37,'Import OffPeak'!$A$3:GC$100,GC$1,FALSE)),0,VLOOKUP('W. VaR &amp; Off-Peak Pos By Trader'!$A37,'Import OffPeak'!$A$3:GC$100,GC$1,FALSE))</f>
        <v>0</v>
      </c>
      <c r="GD30">
        <f>IF(ISNA(VLOOKUP('W. VaR &amp; Off-Peak Pos By Trader'!$A37,'Import OffPeak'!$A$3:GD$100,GD$1,FALSE)),0,VLOOKUP('W. VaR &amp; Off-Peak Pos By Trader'!$A37,'Import OffPeak'!$A$3:GD$100,GD$1,FALSE))</f>
        <v>0</v>
      </c>
      <c r="GE30">
        <f>IF(ISNA(VLOOKUP('W. VaR &amp; Off-Peak Pos By Trader'!$A37,'Import OffPeak'!$A$3:GE$100,GE$1,FALSE)),0,VLOOKUP('W. VaR &amp; Off-Peak Pos By Trader'!$A37,'Import OffPeak'!$A$3:GE$100,GE$1,FALSE))</f>
        <v>0</v>
      </c>
      <c r="GF30">
        <f>IF(ISNA(VLOOKUP('W. VaR &amp; Off-Peak Pos By Trader'!$A37,'Import OffPeak'!$A$3:GF$100,GF$1,FALSE)),0,VLOOKUP('W. VaR &amp; Off-Peak Pos By Trader'!$A37,'Import OffPeak'!$A$3:GF$100,GF$1,FALSE))</f>
        <v>0</v>
      </c>
      <c r="GG30">
        <f>IF(ISNA(VLOOKUP('W. VaR &amp; Off-Peak Pos By Trader'!$A37,'Import OffPeak'!$A$3:GG$100,GG$1,FALSE)),0,VLOOKUP('W. VaR &amp; Off-Peak Pos By Trader'!$A37,'Import OffPeak'!$A$3:GG$100,GG$1,FALSE))</f>
        <v>0</v>
      </c>
      <c r="GH30">
        <f>IF(ISNA(VLOOKUP('W. VaR &amp; Off-Peak Pos By Trader'!$A37,'Import OffPeak'!$A$3:GH$100,GH$1,FALSE)),0,VLOOKUP('W. VaR &amp; Off-Peak Pos By Trader'!$A37,'Import OffPeak'!$A$3:GH$100,GH$1,FALSE))</f>
        <v>0</v>
      </c>
      <c r="GI30">
        <f>IF(ISNA(VLOOKUP('W. VaR &amp; Off-Peak Pos By Trader'!$A37,'Import OffPeak'!$A$3:GI$100,GI$1,FALSE)),0,VLOOKUP('W. VaR &amp; Off-Peak Pos By Trader'!$A37,'Import OffPeak'!$A$3:GI$100,GI$1,FALSE))</f>
        <v>0</v>
      </c>
      <c r="GJ30">
        <f>IF(ISNA(VLOOKUP('W. VaR &amp; Off-Peak Pos By Trader'!$A37,'Import OffPeak'!$A$3:GJ$100,GJ$1,FALSE)),0,VLOOKUP('W. VaR &amp; Off-Peak Pos By Trader'!$A37,'Import OffPeak'!$A$3:GJ$100,GJ$1,FALSE))</f>
        <v>0</v>
      </c>
      <c r="GK30">
        <f>IF(ISNA(VLOOKUP('W. VaR &amp; Off-Peak Pos By Trader'!$A37,'Import OffPeak'!$A$3:GK$100,GK$1,FALSE)),0,VLOOKUP('W. VaR &amp; Off-Peak Pos By Trader'!$A37,'Import OffPeak'!$A$3:GK$100,GK$1,FALSE))</f>
        <v>0</v>
      </c>
      <c r="GL30">
        <f>IF(ISNA(VLOOKUP('W. VaR &amp; Off-Peak Pos By Trader'!$A37,'Import OffPeak'!$A$3:GL$100,GL$1,FALSE)),0,VLOOKUP('W. VaR &amp; Off-Peak Pos By Trader'!$A37,'Import OffPeak'!$A$3:GL$100,GL$1,FALSE))</f>
        <v>0</v>
      </c>
      <c r="GM30">
        <f>IF(ISNA(VLOOKUP('W. VaR &amp; Off-Peak Pos By Trader'!$A37,'Import OffPeak'!$A$3:GM$100,GM$1,FALSE)),0,VLOOKUP('W. VaR &amp; Off-Peak Pos By Trader'!$A37,'Import OffPeak'!$A$3:GM$100,GM$1,FALSE))</f>
        <v>0</v>
      </c>
      <c r="GN30">
        <f>IF(ISNA(VLOOKUP('W. VaR &amp; Off-Peak Pos By Trader'!$A37,'Import OffPeak'!$A$3:GN$100,GN$1,FALSE)),0,VLOOKUP('W. VaR &amp; Off-Peak Pos By Trader'!$A37,'Import OffPeak'!$A$3:GN$100,GN$1,FALSE))</f>
        <v>0</v>
      </c>
      <c r="GO30">
        <f>IF(ISNA(VLOOKUP('W. VaR &amp; Off-Peak Pos By Trader'!$A37,'Import OffPeak'!$A$3:GO$100,GO$1,FALSE)),0,VLOOKUP('W. VaR &amp; Off-Peak Pos By Trader'!$A37,'Import OffPeak'!$A$3:GO$100,GO$1,FALSE))</f>
        <v>0</v>
      </c>
      <c r="GP30">
        <f>IF(ISNA(VLOOKUP('W. VaR &amp; Off-Peak Pos By Trader'!$A37,'Import OffPeak'!$A$3:GP$100,GP$1,FALSE)),0,VLOOKUP('W. VaR &amp; Off-Peak Pos By Trader'!$A37,'Import OffPeak'!$A$3:GP$100,GP$1,FALSE))</f>
        <v>0</v>
      </c>
      <c r="GQ30">
        <f>IF(ISNA(VLOOKUP('W. VaR &amp; Off-Peak Pos By Trader'!$A37,'Import OffPeak'!$A$3:GQ$100,GQ$1,FALSE)),0,VLOOKUP('W. VaR &amp; Off-Peak Pos By Trader'!$A37,'Import OffPeak'!$A$3:GQ$100,GQ$1,FALSE))</f>
        <v>0</v>
      </c>
      <c r="GR30">
        <f>IF(ISNA(VLOOKUP('W. VaR &amp; Off-Peak Pos By Trader'!$A37,'Import OffPeak'!$A$3:GR$100,GR$1,FALSE)),0,VLOOKUP('W. VaR &amp; Off-Peak Pos By Trader'!$A37,'Import OffPeak'!$A$3:GR$100,GR$1,FALSE))</f>
        <v>0</v>
      </c>
      <c r="GS30">
        <f>IF(ISNA(VLOOKUP('W. VaR &amp; Off-Peak Pos By Trader'!$A37,'Import OffPeak'!$A$3:GS$100,GS$1,FALSE)),0,VLOOKUP('W. VaR &amp; Off-Peak Pos By Trader'!$A37,'Import OffPeak'!$A$3:GS$100,GS$1,FALSE))</f>
        <v>0</v>
      </c>
      <c r="GT30">
        <f>IF(ISNA(VLOOKUP('W. VaR &amp; Off-Peak Pos By Trader'!$A37,'Import OffPeak'!$A$3:GT$100,GT$1,FALSE)),0,VLOOKUP('W. VaR &amp; Off-Peak Pos By Trader'!$A37,'Import OffPeak'!$A$3:GT$100,GT$1,FALSE))</f>
        <v>0</v>
      </c>
      <c r="GU30">
        <f>IF(ISNA(VLOOKUP('W. VaR &amp; Off-Peak Pos By Trader'!$A37,'Import OffPeak'!$A$3:GU$100,GU$1,FALSE)),0,VLOOKUP('W. VaR &amp; Off-Peak Pos By Trader'!$A37,'Import OffPeak'!$A$3:GU$100,GU$1,FALSE))</f>
        <v>0</v>
      </c>
      <c r="GV30">
        <f>IF(ISNA(VLOOKUP('W. VaR &amp; Off-Peak Pos By Trader'!$A37,'Import OffPeak'!$A$3:GV$100,GV$1,FALSE)),0,VLOOKUP('W. VaR &amp; Off-Peak Pos By Trader'!$A37,'Import OffPeak'!$A$3:GV$100,GV$1,FALSE))</f>
        <v>0</v>
      </c>
      <c r="GW30">
        <f>IF(ISNA(VLOOKUP('W. VaR &amp; Off-Peak Pos By Trader'!$A37,'Import OffPeak'!$A$3:GW$100,GW$1,FALSE)),0,VLOOKUP('W. VaR &amp; Off-Peak Pos By Trader'!$A37,'Import OffPeak'!$A$3:GW$100,GW$1,FALSE))</f>
        <v>0</v>
      </c>
      <c r="GX30">
        <f>IF(ISNA(VLOOKUP('W. VaR &amp; Off-Peak Pos By Trader'!$A37,'Import OffPeak'!$A$3:GX$100,GX$1,FALSE)),0,VLOOKUP('W. VaR &amp; Off-Peak Pos By Trader'!$A37,'Import OffPeak'!$A$3:GX$100,GX$1,FALSE))</f>
        <v>0</v>
      </c>
      <c r="GY30">
        <f>IF(ISNA(VLOOKUP('W. VaR &amp; Off-Peak Pos By Trader'!$A37,'Import OffPeak'!$A$3:GY$100,GY$1,FALSE)),0,VLOOKUP('W. VaR &amp; Off-Peak Pos By Trader'!$A37,'Import OffPeak'!$A$3:GY$100,GY$1,FALSE))</f>
        <v>0</v>
      </c>
      <c r="GZ30">
        <f>IF(ISNA(VLOOKUP('W. VaR &amp; Off-Peak Pos By Trader'!$A37,'Import OffPeak'!$A$3:GZ$100,GZ$1,FALSE)),0,VLOOKUP('W. VaR &amp; Off-Peak Pos By Trader'!$A37,'Import OffPeak'!$A$3:GZ$100,GZ$1,FALSE))</f>
        <v>0</v>
      </c>
      <c r="HA30">
        <f>IF(ISNA(VLOOKUP('W. VaR &amp; Off-Peak Pos By Trader'!$A37,'Import OffPeak'!$A$3:HA$100,HA$1,FALSE)),0,VLOOKUP('W. VaR &amp; Off-Peak Pos By Trader'!$A37,'Import OffPeak'!$A$3:HA$100,HA$1,FALSE))</f>
        <v>0</v>
      </c>
      <c r="HB30">
        <f>IF(ISNA(VLOOKUP('W. VaR &amp; Off-Peak Pos By Trader'!$A37,'Import OffPeak'!$A$3:HB$100,HB$1,FALSE)),0,VLOOKUP('W. VaR &amp; Off-Peak Pos By Trader'!$A37,'Import OffPeak'!$A$3:HB$100,HB$1,FALSE))</f>
        <v>0</v>
      </c>
      <c r="HC30">
        <f>IF(ISNA(VLOOKUP('W. VaR &amp; Off-Peak Pos By Trader'!$A37,'Import OffPeak'!$A$3:HC$100,HC$1,FALSE)),0,VLOOKUP('W. VaR &amp; Off-Peak Pos By Trader'!$A37,'Import OffPeak'!$A$3:HC$100,HC$1,FALSE))</f>
        <v>0</v>
      </c>
      <c r="HD30">
        <f>IF(ISNA(VLOOKUP('W. VaR &amp; Off-Peak Pos By Trader'!$A37,'Import OffPeak'!$A$3:HD$100,HD$1,FALSE)),0,VLOOKUP('W. VaR &amp; Off-Peak Pos By Trader'!$A37,'Import OffPeak'!$A$3:HD$100,HD$1,FALSE))</f>
        <v>0</v>
      </c>
      <c r="HE30">
        <f>IF(ISNA(VLOOKUP('W. VaR &amp; Off-Peak Pos By Trader'!$A37,'Import OffPeak'!$A$3:HE$100,HE$1,FALSE)),0,VLOOKUP('W. VaR &amp; Off-Peak Pos By Trader'!$A37,'Import OffPeak'!$A$3:HE$100,HE$1,FALSE))</f>
        <v>0</v>
      </c>
      <c r="HF30">
        <f>IF(ISNA(VLOOKUP('W. VaR &amp; Off-Peak Pos By Trader'!$A37,'Import OffPeak'!$A$3:HF$100,HF$1,FALSE)),0,VLOOKUP('W. VaR &amp; Off-Peak Pos By Trader'!$A37,'Import OffPeak'!$A$3:HF$100,HF$1,FALSE))</f>
        <v>0</v>
      </c>
      <c r="HG30">
        <f>IF(ISNA(VLOOKUP('W. VaR &amp; Off-Peak Pos By Trader'!$A37,'Import OffPeak'!$A$3:HG$100,HG$1,FALSE)),0,VLOOKUP('W. VaR &amp; Off-Peak Pos By Trader'!$A37,'Import OffPeak'!$A$3:HG$100,HG$1,FALSE))</f>
        <v>0</v>
      </c>
      <c r="HH30">
        <f>IF(ISNA(VLOOKUP('W. VaR &amp; Off-Peak Pos By Trader'!$A37,'Import OffPeak'!$A$3:HH$100,HH$1,FALSE)),0,VLOOKUP('W. VaR &amp; Off-Peak Pos By Trader'!$A37,'Import OffPeak'!$A$3:HH$100,HH$1,FALSE))</f>
        <v>0</v>
      </c>
      <c r="HI30">
        <f>IF(ISNA(VLOOKUP('W. VaR &amp; Off-Peak Pos By Trader'!$A37,'Import OffPeak'!$A$3:HI$100,HI$1,FALSE)),0,VLOOKUP('W. VaR &amp; Off-Peak Pos By Trader'!$A37,'Import OffPeak'!$A$3:HI$100,HI$1,FALSE))</f>
        <v>0</v>
      </c>
      <c r="HJ30">
        <f>IF(ISNA(VLOOKUP('W. VaR &amp; Off-Peak Pos By Trader'!$A37,'Import OffPeak'!$A$3:HJ$100,HJ$1,FALSE)),0,VLOOKUP('W. VaR &amp; Off-Peak Pos By Trader'!$A37,'Import OffPeak'!$A$3:HJ$100,HJ$1,FALSE))</f>
        <v>0</v>
      </c>
      <c r="HK30">
        <f>IF(ISNA(VLOOKUP('W. VaR &amp; Off-Peak Pos By Trader'!$A37,'Import OffPeak'!$A$3:HK$100,HK$1,FALSE)),0,VLOOKUP('W. VaR &amp; Off-Peak Pos By Trader'!$A37,'Import OffPeak'!$A$3:HK$100,HK$1,FALSE))</f>
        <v>0</v>
      </c>
      <c r="HL30">
        <f>IF(ISNA(VLOOKUP('W. VaR &amp; Off-Peak Pos By Trader'!$A37,'Import OffPeak'!$A$3:HL$100,HL$1,FALSE)),0,VLOOKUP('W. VaR &amp; Off-Peak Pos By Trader'!$A37,'Import OffPeak'!$A$3:HL$100,HL$1,FALSE))</f>
        <v>0</v>
      </c>
      <c r="HM30">
        <f>IF(ISNA(VLOOKUP('W. VaR &amp; Off-Peak Pos By Trader'!$A37,'Import OffPeak'!$A$3:HM$100,HM$1,FALSE)),0,VLOOKUP('W. VaR &amp; Off-Peak Pos By Trader'!$A37,'Import OffPeak'!$A$3:HM$100,HM$1,FALSE))</f>
        <v>0</v>
      </c>
      <c r="HN30">
        <f>IF(ISNA(VLOOKUP('W. VaR &amp; Off-Peak Pos By Trader'!$A37,'Import OffPeak'!$A$3:HN$100,HN$1,FALSE)),0,VLOOKUP('W. VaR &amp; Off-Peak Pos By Trader'!$A37,'Import OffPeak'!$A$3:HN$100,HN$1,FALSE))</f>
        <v>0</v>
      </c>
      <c r="HO30">
        <f>IF(ISNA(VLOOKUP('W. VaR &amp; Off-Peak Pos By Trader'!$A37,'Import OffPeak'!$A$3:HO$100,HO$1,FALSE)),0,VLOOKUP('W. VaR &amp; Off-Peak Pos By Trader'!$A37,'Import OffPeak'!$A$3:HO$100,HO$1,FALSE))</f>
        <v>0</v>
      </c>
      <c r="HP30">
        <f>IF(ISNA(VLOOKUP('W. VaR &amp; Off-Peak Pos By Trader'!$A37,'Import OffPeak'!$A$3:HP$100,HP$1,FALSE)),0,VLOOKUP('W. VaR &amp; Off-Peak Pos By Trader'!$A37,'Import OffPeak'!$A$3:HP$100,HP$1,FALSE))</f>
        <v>0</v>
      </c>
      <c r="HQ30">
        <f>IF(ISNA(VLOOKUP('W. VaR &amp; Off-Peak Pos By Trader'!$A37,'Import OffPeak'!$A$3:HQ$100,HQ$1,FALSE)),0,VLOOKUP('W. VaR &amp; Off-Peak Pos By Trader'!$A37,'Import OffPeak'!$A$3:HQ$100,HQ$1,FALSE))</f>
        <v>0</v>
      </c>
      <c r="HR30">
        <f>IF(ISNA(VLOOKUP('W. VaR &amp; Off-Peak Pos By Trader'!$A37,'Import OffPeak'!$A$3:HR$100,HR$1,FALSE)),0,VLOOKUP('W. VaR &amp; Off-Peak Pos By Trader'!$A37,'Import OffPeak'!$A$3:HR$100,HR$1,FALSE))</f>
        <v>0</v>
      </c>
      <c r="HS30">
        <f>IF(ISNA(VLOOKUP('W. VaR &amp; Off-Peak Pos By Trader'!$A37,'Import OffPeak'!$A$3:HS$100,HS$1,FALSE)),0,VLOOKUP('W. VaR &amp; Off-Peak Pos By Trader'!$A37,'Import OffPeak'!$A$3:HS$100,HS$1,FALSE))</f>
        <v>0</v>
      </c>
      <c r="HT30">
        <f>IF(ISNA(VLOOKUP('W. VaR &amp; Off-Peak Pos By Trader'!$A37,'Import OffPeak'!$A$3:HT$100,HT$1,FALSE)),0,VLOOKUP('W. VaR &amp; Off-Peak Pos By Trader'!$A37,'Import OffPeak'!$A$3:HT$100,HT$1,FALSE))</f>
        <v>0</v>
      </c>
      <c r="HU30">
        <f>IF(ISNA(VLOOKUP('W. VaR &amp; Off-Peak Pos By Trader'!$A37,'Import OffPeak'!$A$3:HU$100,HU$1,FALSE)),0,VLOOKUP('W. VaR &amp; Off-Peak Pos By Trader'!$A37,'Import OffPeak'!$A$3:HU$100,HU$1,FALSE))</f>
        <v>0</v>
      </c>
      <c r="HV30">
        <f>IF(ISNA(VLOOKUP('W. VaR &amp; Off-Peak Pos By Trader'!$A37,'Import OffPeak'!$A$3:HV$100,HV$1,FALSE)),0,VLOOKUP('W. VaR &amp; Off-Peak Pos By Trader'!$A37,'Import OffPeak'!$A$3:HV$100,HV$1,FALSE))</f>
        <v>0</v>
      </c>
      <c r="HW30">
        <f>IF(ISNA(VLOOKUP('W. VaR &amp; Off-Peak Pos By Trader'!$A37,'Import OffPeak'!$A$3:HW$100,HW$1,FALSE)),0,VLOOKUP('W. VaR &amp; Off-Peak Pos By Trader'!$A37,'Import OffPeak'!$A$3:HW$100,HW$1,FALSE))</f>
        <v>0</v>
      </c>
      <c r="HX30">
        <f>IF(ISNA(VLOOKUP('W. VaR &amp; Off-Peak Pos By Trader'!$A37,'Import OffPeak'!$A$3:HX$100,HX$1,FALSE)),0,VLOOKUP('W. VaR &amp; Off-Peak Pos By Trader'!$A37,'Import OffPeak'!$A$3:HX$100,HX$1,FALSE))</f>
        <v>0</v>
      </c>
      <c r="HY30">
        <f>IF(ISNA(VLOOKUP('W. VaR &amp; Off-Peak Pos By Trader'!$A37,'Import OffPeak'!$A$3:HY$100,HY$1,FALSE)),0,VLOOKUP('W. VaR &amp; Off-Peak Pos By Trader'!$A37,'Import OffPeak'!$A$3:HY$100,HY$1,FALSE))</f>
        <v>0</v>
      </c>
      <c r="HZ30">
        <f>IF(ISNA(VLOOKUP('W. VaR &amp; Off-Peak Pos By Trader'!$A37,'Import OffPeak'!$A$3:HZ$100,HZ$1,FALSE)),0,VLOOKUP('W. VaR &amp; Off-Peak Pos By Trader'!$A37,'Import OffPeak'!$A$3:HZ$100,HZ$1,FALSE))</f>
        <v>0</v>
      </c>
      <c r="IA30">
        <f>IF(ISNA(VLOOKUP('W. VaR &amp; Off-Peak Pos By Trader'!$A37,'Import OffPeak'!$A$3:IA$100,IA$1,FALSE)),0,VLOOKUP('W. VaR &amp; Off-Peak Pos By Trader'!$A37,'Import OffPeak'!$A$3:IA$100,IA$1,FALSE))</f>
        <v>0</v>
      </c>
      <c r="IB30">
        <f>IF(ISNA(VLOOKUP('W. VaR &amp; Off-Peak Pos By Trader'!$A37,'Import OffPeak'!$A$3:IB$100,IB$1,FALSE)),0,VLOOKUP('W. VaR &amp; Off-Peak Pos By Trader'!$A37,'Import OffPeak'!$A$3:IB$100,IB$1,FALSE))</f>
        <v>0</v>
      </c>
      <c r="IC30">
        <f>IF(ISNA(VLOOKUP('W. VaR &amp; Off-Peak Pos By Trader'!$A37,'Import OffPeak'!$A$3:IC$100,IC$1,FALSE)),0,VLOOKUP('W. VaR &amp; Off-Peak Pos By Trader'!$A37,'Import OffPeak'!$A$3:IC$100,IC$1,FALSE))</f>
        <v>0</v>
      </c>
    </row>
    <row r="31" spans="1:237">
      <c r="A31" s="20" t="s">
        <v>15</v>
      </c>
      <c r="B31" s="14">
        <f>IF(ISNA(VLOOKUP('W. VaR &amp; Off-Peak Pos By Trader'!$A38,'Import OffPeak'!$A$3:B$100,B$1,FALSE)),0,VLOOKUP('W. VaR &amp; Off-Peak Pos By Trader'!$A38,'Import OffPeak'!$A$3:B$100,B$1,FALSE))</f>
        <v>0</v>
      </c>
      <c r="C31" s="14">
        <f>IF(ISNA(VLOOKUP('W. VaR &amp; Off-Peak Pos By Trader'!$A38,'Import OffPeak'!$A$3:C$100,C$1,FALSE)),0,VLOOKUP('W. VaR &amp; Off-Peak Pos By Trader'!$A38,'Import OffPeak'!$A$3:C$100,C$1,FALSE))</f>
        <v>0</v>
      </c>
      <c r="D31" s="14">
        <f>IF(ISNA(VLOOKUP('W. VaR &amp; Off-Peak Pos By Trader'!$A38,'Import OffPeak'!$A$3:D$100,D$1,FALSE)),0,VLOOKUP('W. VaR &amp; Off-Peak Pos By Trader'!$A38,'Import OffPeak'!$A$3:D$100,D$1,FALSE))</f>
        <v>0</v>
      </c>
      <c r="E31" s="14">
        <f>IF(ISNA(VLOOKUP('W. VaR &amp; Off-Peak Pos By Trader'!$A38,'Import OffPeak'!$A$3:E$100,E$1,FALSE)),0,VLOOKUP('W. VaR &amp; Off-Peak Pos By Trader'!$A38,'Import OffPeak'!$A$3:E$100,E$1,FALSE))</f>
        <v>0</v>
      </c>
      <c r="F31" s="14">
        <f>IF(ISNA(VLOOKUP('W. VaR &amp; Off-Peak Pos By Trader'!$A38,'Import OffPeak'!$A$3:F$100,F$1,FALSE)),0,VLOOKUP('W. VaR &amp; Off-Peak Pos By Trader'!$A38,'Import OffPeak'!$A$3:F$100,F$1,FALSE))</f>
        <v>0</v>
      </c>
      <c r="G31" s="14">
        <f>IF(ISNA(VLOOKUP('W. VaR &amp; Off-Peak Pos By Trader'!$A38,'Import OffPeak'!$A$3:G$100,G$1,FALSE)),0,VLOOKUP('W. VaR &amp; Off-Peak Pos By Trader'!$A38,'Import OffPeak'!$A$3:G$100,G$1,FALSE))</f>
        <v>0</v>
      </c>
      <c r="H31" s="14">
        <f>IF(ISNA(VLOOKUP('W. VaR &amp; Off-Peak Pos By Trader'!$A38,'Import OffPeak'!$A$3:H$100,H$1,FALSE)),0,VLOOKUP('W. VaR &amp; Off-Peak Pos By Trader'!$A38,'Import OffPeak'!$A$3:H$100,H$1,FALSE))</f>
        <v>-2581.6217126905003</v>
      </c>
      <c r="I31" s="14">
        <f>IF(ISNA(VLOOKUP('W. VaR &amp; Off-Peak Pos By Trader'!$A38,'Import OffPeak'!$A$3:I$100,I$1,FALSE)),0,VLOOKUP('W. VaR &amp; Off-Peak Pos By Trader'!$A38,'Import OffPeak'!$A$3:I$100,I$1,FALSE))</f>
        <v>-30507.742819214316</v>
      </c>
      <c r="J31" s="14">
        <f>IF(ISNA(VLOOKUP('W. VaR &amp; Off-Peak Pos By Trader'!$A38,'Import OffPeak'!$A$3:J$100,J$1,FALSE)),0,VLOOKUP('W. VaR &amp; Off-Peak Pos By Trader'!$A38,'Import OffPeak'!$A$3:J$100,J$1,FALSE))</f>
        <v>-489.73614457069601</v>
      </c>
      <c r="K31" s="14">
        <f>IF(ISNA(VLOOKUP('W. VaR &amp; Off-Peak Pos By Trader'!$A38,'Import OffPeak'!$A$3:K$100,K$1,FALSE)),0,VLOOKUP('W. VaR &amp; Off-Peak Pos By Trader'!$A38,'Import OffPeak'!$A$3:K$100,K$1,FALSE))</f>
        <v>-429.30948475852199</v>
      </c>
      <c r="L31" s="14">
        <f>IF(ISNA(VLOOKUP('W. VaR &amp; Off-Peak Pos By Trader'!$A38,'Import OffPeak'!$A$3:L$100,L$1,FALSE)),0,VLOOKUP('W. VaR &amp; Off-Peak Pos By Trader'!$A38,'Import OffPeak'!$A$3:L$100,L$1,FALSE))</f>
        <v>-488.10919113647799</v>
      </c>
      <c r="M31" s="14">
        <f>IF(ISNA(VLOOKUP('W. VaR &amp; Off-Peak Pos By Trader'!$A38,'Import OffPeak'!$A$3:M$100,M$1,FALSE)),0,VLOOKUP('W. VaR &amp; Off-Peak Pos By Trader'!$A38,'Import OffPeak'!$A$3:M$100,M$1,FALSE))</f>
        <v>-450.001304815401</v>
      </c>
      <c r="N31" s="14">
        <f>IF(ISNA(VLOOKUP('W. VaR &amp; Off-Peak Pos By Trader'!$A38,'Import OffPeak'!$A$3:N$100,N$1,FALSE)),0,VLOOKUP('W. VaR &amp; Off-Peak Pos By Trader'!$A38,'Import OffPeak'!$A$3:N$100,N$1,FALSE))</f>
        <v>-486.15392388325802</v>
      </c>
      <c r="O31" s="14">
        <f>IF(ISNA(VLOOKUP('W. VaR &amp; Off-Peak Pos By Trader'!$A38,'Import OffPeak'!$A$3:O$100,O$1,FALSE)),0,VLOOKUP('W. VaR &amp; Off-Peak Pos By Trader'!$A38,'Import OffPeak'!$A$3:O$100,O$1,FALSE))</f>
        <v>-473.28762853459898</v>
      </c>
      <c r="P31" s="14">
        <f>IF(ISNA(VLOOKUP('W. VaR &amp; Off-Peak Pos By Trader'!$A38,'Import OffPeak'!$A$3:P$100,P$1,FALSE)),0,VLOOKUP('W. VaR &amp; Off-Peak Pos By Trader'!$A38,'Import OffPeak'!$A$3:P$100,P$1,FALSE))</f>
        <v>0</v>
      </c>
      <c r="Q31" s="14">
        <f>IF(ISNA(VLOOKUP('W. VaR &amp; Off-Peak Pos By Trader'!$A38,'Import OffPeak'!$A$3:Q$100,Q$1,FALSE)),0,VLOOKUP('W. VaR &amp; Off-Peak Pos By Trader'!$A38,'Import OffPeak'!$A$3:Q$100,Q$1,FALSE))</f>
        <v>0</v>
      </c>
      <c r="R31" s="14">
        <f>IF(ISNA(VLOOKUP('W. VaR &amp; Off-Peak Pos By Trader'!$A38,'Import OffPeak'!$A$3:R$100,R$1,FALSE)),0,VLOOKUP('W. VaR &amp; Off-Peak Pos By Trader'!$A38,'Import OffPeak'!$A$3:R$100,R$1,FALSE))</f>
        <v>0</v>
      </c>
      <c r="S31" s="14">
        <f>IF(ISNA(VLOOKUP('W. VaR &amp; Off-Peak Pos By Trader'!$A38,'Import OffPeak'!$A$3:S$100,S$1,FALSE)),0,VLOOKUP('W. VaR &amp; Off-Peak Pos By Trader'!$A38,'Import OffPeak'!$A$3:S$100,S$1,FALSE))</f>
        <v>0</v>
      </c>
      <c r="T31" s="14">
        <f>IF(ISNA(VLOOKUP('W. VaR &amp; Off-Peak Pos By Trader'!$A38,'Import OffPeak'!$A$3:T$100,T$1,FALSE)),0,VLOOKUP('W. VaR &amp; Off-Peak Pos By Trader'!$A38,'Import OffPeak'!$A$3:T$100,T$1,FALSE))</f>
        <v>0</v>
      </c>
      <c r="U31" s="14">
        <f>IF(ISNA(VLOOKUP('W. VaR &amp; Off-Peak Pos By Trader'!$A38,'Import OffPeak'!$A$3:U$100,U$1,FALSE)),0,VLOOKUP('W. VaR &amp; Off-Peak Pos By Trader'!$A38,'Import OffPeak'!$A$3:U$100,U$1,FALSE))</f>
        <v>0</v>
      </c>
      <c r="V31" s="14">
        <f>IF(ISNA(VLOOKUP('W. VaR &amp; Off-Peak Pos By Trader'!$A38,'Import OffPeak'!$A$3:V$100,V$1,FALSE)),0,VLOOKUP('W. VaR &amp; Off-Peak Pos By Trader'!$A38,'Import OffPeak'!$A$3:V$100,V$1,FALSE))</f>
        <v>0</v>
      </c>
      <c r="W31" s="14">
        <f>IF(ISNA(VLOOKUP('W. VaR &amp; Off-Peak Pos By Trader'!$A38,'Import OffPeak'!$A$3:W$100,W$1,FALSE)),0,VLOOKUP('W. VaR &amp; Off-Peak Pos By Trader'!$A38,'Import OffPeak'!$A$3:W$100,W$1,FALSE))</f>
        <v>0</v>
      </c>
      <c r="X31" s="14">
        <f>IF(ISNA(VLOOKUP('W. VaR &amp; Off-Peak Pos By Trader'!$A38,'Import OffPeak'!$A$3:X$100,X$1,FALSE)),0,VLOOKUP('W. VaR &amp; Off-Peak Pos By Trader'!$A38,'Import OffPeak'!$A$3:X$100,X$1,FALSE))</f>
        <v>0</v>
      </c>
      <c r="Y31" s="14">
        <f>IF(ISNA(VLOOKUP('W. VaR &amp; Off-Peak Pos By Trader'!$A38,'Import OffPeak'!$A$3:Y$100,Y$1,FALSE)),0,VLOOKUP('W. VaR &amp; Off-Peak Pos By Trader'!$A38,'Import OffPeak'!$A$3:Y$100,Y$1,FALSE))</f>
        <v>0</v>
      </c>
      <c r="Z31" s="14">
        <f>IF(ISNA(VLOOKUP('W. VaR &amp; Off-Peak Pos By Trader'!$A38,'Import OffPeak'!$A$3:Z$100,Z$1,FALSE)),0,VLOOKUP('W. VaR &amp; Off-Peak Pos By Trader'!$A38,'Import OffPeak'!$A$3:Z$100,Z$1,FALSE))</f>
        <v>0</v>
      </c>
      <c r="AA31" s="14">
        <f>IF(ISNA(VLOOKUP('W. VaR &amp; Off-Peak Pos By Trader'!$A38,'Import OffPeak'!$A$3:AA$100,AA$1,FALSE)),0,VLOOKUP('W. VaR &amp; Off-Peak Pos By Trader'!$A38,'Import OffPeak'!$A$3:AA$100,AA$1,FALSE))</f>
        <v>0</v>
      </c>
      <c r="AB31" s="14">
        <f>IF(ISNA(VLOOKUP('W. VaR &amp; Off-Peak Pos By Trader'!$A38,'Import OffPeak'!$A$3:AB$100,AB$1,FALSE)),0,VLOOKUP('W. VaR &amp; Off-Peak Pos By Trader'!$A38,'Import OffPeak'!$A$3:AB$100,AB$1,FALSE))</f>
        <v>0</v>
      </c>
      <c r="AC31" s="14">
        <f>IF(ISNA(VLOOKUP('W. VaR &amp; Off-Peak Pos By Trader'!$A38,'Import OffPeak'!$A$3:AC$100,AC$1,FALSE)),0,VLOOKUP('W. VaR &amp; Off-Peak Pos By Trader'!$A38,'Import OffPeak'!$A$3:AC$100,AC$1,FALSE))</f>
        <v>0</v>
      </c>
      <c r="AD31" s="14">
        <f>IF(ISNA(VLOOKUP('W. VaR &amp; Off-Peak Pos By Trader'!$A38,'Import OffPeak'!$A$3:AD$100,AD$1,FALSE)),0,VLOOKUP('W. VaR &amp; Off-Peak Pos By Trader'!$A38,'Import OffPeak'!$A$3:AD$100,AD$1,FALSE))</f>
        <v>0</v>
      </c>
      <c r="AE31" s="14">
        <f>IF(ISNA(VLOOKUP('W. VaR &amp; Off-Peak Pos By Trader'!$A38,'Import OffPeak'!$A$3:AE$100,AE$1,FALSE)),0,VLOOKUP('W. VaR &amp; Off-Peak Pos By Trader'!$A38,'Import OffPeak'!$A$3:AE$100,AE$1,FALSE))</f>
        <v>0</v>
      </c>
      <c r="AF31" s="14">
        <f>IF(ISNA(VLOOKUP('W. VaR &amp; Off-Peak Pos By Trader'!$A38,'Import OffPeak'!$A$3:AF$100,AF$1,FALSE)),0,VLOOKUP('W. VaR &amp; Off-Peak Pos By Trader'!$A38,'Import OffPeak'!$A$3:AF$100,AF$1,FALSE))</f>
        <v>0</v>
      </c>
      <c r="AG31" s="14">
        <f>IF(ISNA(VLOOKUP('W. VaR &amp; Off-Peak Pos By Trader'!$A38,'Import OffPeak'!$A$3:AG$100,AG$1,FALSE)),0,VLOOKUP('W. VaR &amp; Off-Peak Pos By Trader'!$A38,'Import OffPeak'!$A$3:AG$100,AG$1,FALSE))</f>
        <v>0</v>
      </c>
      <c r="AH31" s="14">
        <f>IF(ISNA(VLOOKUP('W. VaR &amp; Off-Peak Pos By Trader'!$A38,'Import OffPeak'!$A$3:AH$100,AH$1,FALSE)),0,VLOOKUP('W. VaR &amp; Off-Peak Pos By Trader'!$A38,'Import OffPeak'!$A$3:AH$100,AH$1,FALSE))</f>
        <v>0</v>
      </c>
      <c r="AI31" s="14">
        <f>IF(ISNA(VLOOKUP('W. VaR &amp; Off-Peak Pos By Trader'!$A38,'Import OffPeak'!$A$3:AI$100,AI$1,FALSE)),0,VLOOKUP('W. VaR &amp; Off-Peak Pos By Trader'!$A38,'Import OffPeak'!$A$3:AI$100,AI$1,FALSE))</f>
        <v>0</v>
      </c>
      <c r="AJ31" s="14">
        <f>IF(ISNA(VLOOKUP('W. VaR &amp; Off-Peak Pos By Trader'!$A38,'Import OffPeak'!$A$3:AJ$100,AJ$1,FALSE)),0,VLOOKUP('W. VaR &amp; Off-Peak Pos By Trader'!$A38,'Import OffPeak'!$A$3:AJ$100,AJ$1,FALSE))</f>
        <v>0</v>
      </c>
      <c r="AK31" s="14">
        <f>IF(ISNA(VLOOKUP('W. VaR &amp; Off-Peak Pos By Trader'!$A38,'Import OffPeak'!$A$3:AK$100,AK$1,FALSE)),0,VLOOKUP('W. VaR &amp; Off-Peak Pos By Trader'!$A38,'Import OffPeak'!$A$3:AK$100,AK$1,FALSE))</f>
        <v>0</v>
      </c>
      <c r="AL31" s="14">
        <f>IF(ISNA(VLOOKUP('W. VaR &amp; Off-Peak Pos By Trader'!$A38,'Import OffPeak'!$A$3:AL$100,AL$1,FALSE)),0,VLOOKUP('W. VaR &amp; Off-Peak Pos By Trader'!$A38,'Import OffPeak'!$A$3:AL$100,AL$1,FALSE))</f>
        <v>0</v>
      </c>
      <c r="AM31" s="14">
        <f>IF(ISNA(VLOOKUP('W. VaR &amp; Off-Peak Pos By Trader'!$A38,'Import OffPeak'!$A$3:AM$100,AM$1,FALSE)),0,VLOOKUP('W. VaR &amp; Off-Peak Pos By Trader'!$A38,'Import OffPeak'!$A$3:AM$100,AM$1,FALSE))</f>
        <v>0</v>
      </c>
      <c r="AN31" s="14">
        <f>IF(ISNA(VLOOKUP('W. VaR &amp; Off-Peak Pos By Trader'!$A38,'Import OffPeak'!$A$3:AN$100,AN$1,FALSE)),0,VLOOKUP('W. VaR &amp; Off-Peak Pos By Trader'!$A38,'Import OffPeak'!$A$3:AN$100,AN$1,FALSE))</f>
        <v>0</v>
      </c>
      <c r="AO31" s="14">
        <f>IF(ISNA(VLOOKUP('W. VaR &amp; Off-Peak Pos By Trader'!$A38,'Import OffPeak'!$A$3:AO$100,AO$1,FALSE)),0,VLOOKUP('W. VaR &amp; Off-Peak Pos By Trader'!$A38,'Import OffPeak'!$A$3:AO$100,AO$1,FALSE))</f>
        <v>0</v>
      </c>
      <c r="AP31" s="14">
        <f>IF(ISNA(VLOOKUP('W. VaR &amp; Off-Peak Pos By Trader'!$A38,'Import OffPeak'!$A$3:AP$100,AP$1,FALSE)),0,VLOOKUP('W. VaR &amp; Off-Peak Pos By Trader'!$A38,'Import OffPeak'!$A$3:AP$100,AP$1,FALSE))</f>
        <v>0</v>
      </c>
      <c r="AQ31" s="14">
        <f>IF(ISNA(VLOOKUP('W. VaR &amp; Off-Peak Pos By Trader'!$A38,'Import OffPeak'!$A$3:AQ$100,AQ$1,FALSE)),0,VLOOKUP('W. VaR &amp; Off-Peak Pos By Trader'!$A38,'Import OffPeak'!$A$3:AQ$100,AQ$1,FALSE))</f>
        <v>0</v>
      </c>
      <c r="AR31" s="14">
        <f>IF(ISNA(VLOOKUP('W. VaR &amp; Off-Peak Pos By Trader'!$A38,'Import OffPeak'!$A$3:AR$100,AR$1,FALSE)),0,VLOOKUP('W. VaR &amp; Off-Peak Pos By Trader'!$A38,'Import OffPeak'!$A$3:AR$100,AR$1,FALSE))</f>
        <v>0</v>
      </c>
      <c r="AS31" s="14">
        <f>IF(ISNA(VLOOKUP('W. VaR &amp; Off-Peak Pos By Trader'!$A38,'Import OffPeak'!$A$3:AS$100,AS$1,FALSE)),0,VLOOKUP('W. VaR &amp; Off-Peak Pos By Trader'!$A38,'Import OffPeak'!$A$3:AS$100,AS$1,FALSE))</f>
        <v>0</v>
      </c>
      <c r="AT31" s="14">
        <f>IF(ISNA(VLOOKUP('W. VaR &amp; Off-Peak Pos By Trader'!$A38,'Import OffPeak'!$A$3:AT$100,AT$1,FALSE)),0,VLOOKUP('W. VaR &amp; Off-Peak Pos By Trader'!$A38,'Import OffPeak'!$A$3:AT$100,AT$1,FALSE))</f>
        <v>0</v>
      </c>
      <c r="AU31" s="14">
        <f>IF(ISNA(VLOOKUP('W. VaR &amp; Off-Peak Pos By Trader'!$A38,'Import OffPeak'!$A$3:AU$100,AU$1,FALSE)),0,VLOOKUP('W. VaR &amp; Off-Peak Pos By Trader'!$A38,'Import OffPeak'!$A$3:AU$100,AU$1,FALSE))</f>
        <v>0</v>
      </c>
      <c r="AV31" s="14">
        <f>IF(ISNA(VLOOKUP('W. VaR &amp; Off-Peak Pos By Trader'!$A38,'Import OffPeak'!$A$3:AV$100,AV$1,FALSE)),0,VLOOKUP('W. VaR &amp; Off-Peak Pos By Trader'!$A38,'Import OffPeak'!$A$3:AV$100,AV$1,FALSE))</f>
        <v>0</v>
      </c>
      <c r="AW31" s="14">
        <f>IF(ISNA(VLOOKUP('W. VaR &amp; Off-Peak Pos By Trader'!$A38,'Import OffPeak'!$A$3:AW$100,AW$1,FALSE)),0,VLOOKUP('W. VaR &amp; Off-Peak Pos By Trader'!$A38,'Import OffPeak'!$A$3:AW$100,AW$1,FALSE))</f>
        <v>0</v>
      </c>
      <c r="AX31" s="14">
        <f>IF(ISNA(VLOOKUP('W. VaR &amp; Off-Peak Pos By Trader'!$A38,'Import OffPeak'!$A$3:AX$100,AX$1,FALSE)),0,VLOOKUP('W. VaR &amp; Off-Peak Pos By Trader'!$A38,'Import OffPeak'!$A$3:AX$100,AX$1,FALSE))</f>
        <v>0</v>
      </c>
      <c r="AY31" s="14">
        <f>IF(ISNA(VLOOKUP('W. VaR &amp; Off-Peak Pos By Trader'!$A38,'Import OffPeak'!$A$3:AY$100,AY$1,FALSE)),0,VLOOKUP('W. VaR &amp; Off-Peak Pos By Trader'!$A38,'Import OffPeak'!$A$3:AY$100,AY$1,FALSE))</f>
        <v>0</v>
      </c>
      <c r="AZ31" s="14">
        <f>IF(ISNA(VLOOKUP('W. VaR &amp; Off-Peak Pos By Trader'!$A38,'Import OffPeak'!$A$3:AZ$100,AZ$1,FALSE)),0,VLOOKUP('W. VaR &amp; Off-Peak Pos By Trader'!$A38,'Import OffPeak'!$A$3:AZ$100,AZ$1,FALSE))</f>
        <v>0</v>
      </c>
      <c r="BA31" s="14">
        <f>IF(ISNA(VLOOKUP('W. VaR &amp; Off-Peak Pos By Trader'!$A38,'Import OffPeak'!$A$3:BA$100,BA$1,FALSE)),0,VLOOKUP('W. VaR &amp; Off-Peak Pos By Trader'!$A38,'Import OffPeak'!$A$3:BA$100,BA$1,FALSE))</f>
        <v>0</v>
      </c>
      <c r="BB31" s="14">
        <f>IF(ISNA(VLOOKUP('W. VaR &amp; Off-Peak Pos By Trader'!$A38,'Import OffPeak'!$A$3:BB$100,BB$1,FALSE)),0,VLOOKUP('W. VaR &amp; Off-Peak Pos By Trader'!$A38,'Import OffPeak'!$A$3:BB$100,BB$1,FALSE))</f>
        <v>0</v>
      </c>
      <c r="BC31" s="14">
        <f>IF(ISNA(VLOOKUP('W. VaR &amp; Off-Peak Pos By Trader'!$A38,'Import OffPeak'!$A$3:BC$100,BC$1,FALSE)),0,VLOOKUP('W. VaR &amp; Off-Peak Pos By Trader'!$A38,'Import OffPeak'!$A$3:BC$100,BC$1,FALSE))</f>
        <v>0</v>
      </c>
      <c r="BD31" s="14">
        <f>IF(ISNA(VLOOKUP('W. VaR &amp; Off-Peak Pos By Trader'!$A38,'Import OffPeak'!$A$3:BD$100,BD$1,FALSE)),0,VLOOKUP('W. VaR &amp; Off-Peak Pos By Trader'!$A38,'Import OffPeak'!$A$3:BD$100,BD$1,FALSE))</f>
        <v>0</v>
      </c>
      <c r="BE31" s="14">
        <f>IF(ISNA(VLOOKUP('W. VaR &amp; Off-Peak Pos By Trader'!$A38,'Import OffPeak'!$A$3:BE$100,BE$1,FALSE)),0,VLOOKUP('W. VaR &amp; Off-Peak Pos By Trader'!$A38,'Import OffPeak'!$A$3:BE$100,BE$1,FALSE))</f>
        <v>0</v>
      </c>
      <c r="BF31" s="14">
        <f>IF(ISNA(VLOOKUP('W. VaR &amp; Off-Peak Pos By Trader'!$A38,'Import OffPeak'!$A$3:BF$100,BF$1,FALSE)),0,VLOOKUP('W. VaR &amp; Off-Peak Pos By Trader'!$A38,'Import OffPeak'!$A$3:BF$100,BF$1,FALSE))</f>
        <v>0</v>
      </c>
      <c r="BG31" s="14">
        <f>IF(ISNA(VLOOKUP('W. VaR &amp; Off-Peak Pos By Trader'!$A38,'Import OffPeak'!$A$3:BG$100,BG$1,FALSE)),0,VLOOKUP('W. VaR &amp; Off-Peak Pos By Trader'!$A38,'Import OffPeak'!$A$3:BG$100,BG$1,FALSE))</f>
        <v>0</v>
      </c>
      <c r="BH31" s="14">
        <f>IF(ISNA(VLOOKUP('W. VaR &amp; Off-Peak Pos By Trader'!$A38,'Import OffPeak'!$A$3:BH$100,BH$1,FALSE)),0,VLOOKUP('W. VaR &amp; Off-Peak Pos By Trader'!$A38,'Import OffPeak'!$A$3:BH$100,BH$1,FALSE))</f>
        <v>0</v>
      </c>
      <c r="BI31" s="14">
        <f>IF(ISNA(VLOOKUP('W. VaR &amp; Off-Peak Pos By Trader'!$A38,'Import OffPeak'!$A$3:BI$100,BI$1,FALSE)),0,VLOOKUP('W. VaR &amp; Off-Peak Pos By Trader'!$A38,'Import OffPeak'!$A$3:BI$100,BI$1,FALSE))</f>
        <v>0</v>
      </c>
      <c r="BJ31" s="14">
        <f>IF(ISNA(VLOOKUP('W. VaR &amp; Off-Peak Pos By Trader'!$A38,'Import OffPeak'!$A$3:BJ$100,BJ$1,FALSE)),0,VLOOKUP('W. VaR &amp; Off-Peak Pos By Trader'!$A38,'Import OffPeak'!$A$3:BJ$100,BJ$1,FALSE))</f>
        <v>0</v>
      </c>
      <c r="BK31" s="14">
        <f>IF(ISNA(VLOOKUP('W. VaR &amp; Off-Peak Pos By Trader'!$A38,'Import OffPeak'!$A$3:BK$100,BK$1,FALSE)),0,VLOOKUP('W. VaR &amp; Off-Peak Pos By Trader'!$A38,'Import OffPeak'!$A$3:BK$100,BK$1,FALSE))</f>
        <v>0</v>
      </c>
      <c r="BL31" s="14">
        <f>IF(ISNA(VLOOKUP('W. VaR &amp; Off-Peak Pos By Trader'!$A38,'Import OffPeak'!$A$3:BL$100,BL$1,FALSE)),0,VLOOKUP('W. VaR &amp; Off-Peak Pos By Trader'!$A38,'Import OffPeak'!$A$3:BL$100,BL$1,FALSE))</f>
        <v>0</v>
      </c>
      <c r="BM31" s="14">
        <f>IF(ISNA(VLOOKUP('W. VaR &amp; Off-Peak Pos By Trader'!$A38,'Import OffPeak'!$A$3:BM$100,BM$1,FALSE)),0,VLOOKUP('W. VaR &amp; Off-Peak Pos By Trader'!$A38,'Import OffPeak'!$A$3:BM$100,BM$1,FALSE))</f>
        <v>0</v>
      </c>
      <c r="BN31" s="14">
        <f>IF(ISNA(VLOOKUP('W. VaR &amp; Off-Peak Pos By Trader'!$A38,'Import OffPeak'!$A$3:BN$100,BN$1,FALSE)),0,VLOOKUP('W. VaR &amp; Off-Peak Pos By Trader'!$A38,'Import OffPeak'!$A$3:BN$100,BN$1,FALSE))</f>
        <v>0</v>
      </c>
      <c r="BO31" s="14">
        <f>IF(ISNA(VLOOKUP('W. VaR &amp; Off-Peak Pos By Trader'!$A38,'Import OffPeak'!$A$3:BO$100,BO$1,FALSE)),0,VLOOKUP('W. VaR &amp; Off-Peak Pos By Trader'!$A38,'Import OffPeak'!$A$3:BO$100,BO$1,FALSE))</f>
        <v>0</v>
      </c>
      <c r="BP31" s="14">
        <f>IF(ISNA(VLOOKUP('W. VaR &amp; Off-Peak Pos By Trader'!$A38,'Import OffPeak'!$A$3:BP$100,BP$1,FALSE)),0,VLOOKUP('W. VaR &amp; Off-Peak Pos By Trader'!$A38,'Import OffPeak'!$A$3:BP$100,BP$1,FALSE))</f>
        <v>0</v>
      </c>
      <c r="BQ31" s="14">
        <f>IF(ISNA(VLOOKUP('W. VaR &amp; Off-Peak Pos By Trader'!$A38,'Import OffPeak'!$A$3:BQ$100,BQ$1,FALSE)),0,VLOOKUP('W. VaR &amp; Off-Peak Pos By Trader'!$A38,'Import OffPeak'!$A$3:BQ$100,BQ$1,FALSE))</f>
        <v>0</v>
      </c>
      <c r="BR31" s="14">
        <f>IF(ISNA(VLOOKUP('W. VaR &amp; Off-Peak Pos By Trader'!$A38,'Import OffPeak'!$A$3:BR$100,BR$1,FALSE)),0,VLOOKUP('W. VaR &amp; Off-Peak Pos By Trader'!$A38,'Import OffPeak'!$A$3:BR$100,BR$1,FALSE))</f>
        <v>0</v>
      </c>
      <c r="BS31" s="14">
        <f>IF(ISNA(VLOOKUP('W. VaR &amp; Off-Peak Pos By Trader'!$A38,'Import OffPeak'!$A$3:BS$100,BS$1,FALSE)),0,VLOOKUP('W. VaR &amp; Off-Peak Pos By Trader'!$A38,'Import OffPeak'!$A$3:BS$100,BS$1,FALSE))</f>
        <v>0</v>
      </c>
      <c r="BT31" s="14">
        <f>IF(ISNA(VLOOKUP('W. VaR &amp; Off-Peak Pos By Trader'!$A38,'Import OffPeak'!$A$3:BT$100,BT$1,FALSE)),0,VLOOKUP('W. VaR &amp; Off-Peak Pos By Trader'!$A38,'Import OffPeak'!$A$3:BT$100,BT$1,FALSE))</f>
        <v>0</v>
      </c>
      <c r="BU31" s="14">
        <f>IF(ISNA(VLOOKUP('W. VaR &amp; Off-Peak Pos By Trader'!$A38,'Import OffPeak'!$A$3:BU$100,BU$1,FALSE)),0,VLOOKUP('W. VaR &amp; Off-Peak Pos By Trader'!$A38,'Import OffPeak'!$A$3:BU$100,BU$1,FALSE))</f>
        <v>0</v>
      </c>
      <c r="BV31" s="14">
        <f>IF(ISNA(VLOOKUP('W. VaR &amp; Off-Peak Pos By Trader'!$A38,'Import OffPeak'!$A$3:BV$100,BV$1,FALSE)),0,VLOOKUP('W. VaR &amp; Off-Peak Pos By Trader'!$A38,'Import OffPeak'!$A$3:BV$100,BV$1,FALSE))</f>
        <v>0</v>
      </c>
      <c r="BW31" s="14">
        <f>IF(ISNA(VLOOKUP('W. VaR &amp; Off-Peak Pos By Trader'!$A38,'Import OffPeak'!$A$3:BW$100,BW$1,FALSE)),0,VLOOKUP('W. VaR &amp; Off-Peak Pos By Trader'!$A38,'Import OffPeak'!$A$3:BW$100,BW$1,FALSE))</f>
        <v>0</v>
      </c>
      <c r="BX31" s="14">
        <f>IF(ISNA(VLOOKUP('W. VaR &amp; Off-Peak Pos By Trader'!$A38,'Import OffPeak'!$A$3:BX$100,BX$1,FALSE)),0,VLOOKUP('W. VaR &amp; Off-Peak Pos By Trader'!$A38,'Import OffPeak'!$A$3:BX$100,BX$1,FALSE))</f>
        <v>0</v>
      </c>
      <c r="BY31" s="14">
        <f>IF(ISNA(VLOOKUP('W. VaR &amp; Off-Peak Pos By Trader'!$A38,'Import OffPeak'!$A$3:BY$100,BY$1,FALSE)),0,VLOOKUP('W. VaR &amp; Off-Peak Pos By Trader'!$A38,'Import OffPeak'!$A$3:BY$100,BY$1,FALSE))</f>
        <v>0</v>
      </c>
      <c r="BZ31" s="14">
        <f>IF(ISNA(VLOOKUP('W. VaR &amp; Off-Peak Pos By Trader'!$A38,'Import OffPeak'!$A$3:BZ$100,BZ$1,FALSE)),0,VLOOKUP('W. VaR &amp; Off-Peak Pos By Trader'!$A38,'Import OffPeak'!$A$3:BZ$100,BZ$1,FALSE))</f>
        <v>0</v>
      </c>
      <c r="CA31" s="14">
        <f>IF(ISNA(VLOOKUP('W. VaR &amp; Off-Peak Pos By Trader'!$A38,'Import OffPeak'!$A$3:CA$100,CA$1,FALSE)),0,VLOOKUP('W. VaR &amp; Off-Peak Pos By Trader'!$A38,'Import OffPeak'!$A$3:CA$100,CA$1,FALSE))</f>
        <v>0</v>
      </c>
      <c r="CB31" s="14">
        <f>IF(ISNA(VLOOKUP('W. VaR &amp; Off-Peak Pos By Trader'!$A38,'Import OffPeak'!$A$3:CB$100,CB$1,FALSE)),0,VLOOKUP('W. VaR &amp; Off-Peak Pos By Trader'!$A38,'Import OffPeak'!$A$3:CB$100,CB$1,FALSE))</f>
        <v>0</v>
      </c>
      <c r="CC31" s="14">
        <f>IF(ISNA(VLOOKUP('W. VaR &amp; Off-Peak Pos By Trader'!$A38,'Import OffPeak'!$A$3:CC$100,CC$1,FALSE)),0,VLOOKUP('W. VaR &amp; Off-Peak Pos By Trader'!$A38,'Import OffPeak'!$A$3:CC$100,CC$1,FALSE))</f>
        <v>0</v>
      </c>
      <c r="CD31" s="14">
        <f>IF(ISNA(VLOOKUP('W. VaR &amp; Off-Peak Pos By Trader'!$A38,'Import OffPeak'!$A$3:CD$100,CD$1,FALSE)),0,VLOOKUP('W. VaR &amp; Off-Peak Pos By Trader'!$A38,'Import OffPeak'!$A$3:CD$100,CD$1,FALSE))</f>
        <v>0</v>
      </c>
      <c r="CE31" s="14">
        <f>IF(ISNA(VLOOKUP('W. VaR &amp; Off-Peak Pos By Trader'!$A38,'Import OffPeak'!$A$3:CE$100,CE$1,FALSE)),0,VLOOKUP('W. VaR &amp; Off-Peak Pos By Trader'!$A38,'Import OffPeak'!$A$3:CE$100,CE$1,FALSE))</f>
        <v>0</v>
      </c>
      <c r="CF31" s="14">
        <f>IF(ISNA(VLOOKUP('W. VaR &amp; Off-Peak Pos By Trader'!$A38,'Import OffPeak'!$A$3:CF$100,CF$1,FALSE)),0,VLOOKUP('W. VaR &amp; Off-Peak Pos By Trader'!$A38,'Import OffPeak'!$A$3:CF$100,CF$1,FALSE))</f>
        <v>0</v>
      </c>
      <c r="CG31" s="14">
        <f>IF(ISNA(VLOOKUP('W. VaR &amp; Off-Peak Pos By Trader'!$A38,'Import OffPeak'!$A$3:CG$100,CG$1,FALSE)),0,VLOOKUP('W. VaR &amp; Off-Peak Pos By Trader'!$A38,'Import OffPeak'!$A$3:CG$100,CG$1,FALSE))</f>
        <v>0</v>
      </c>
      <c r="CH31" s="14">
        <f>IF(ISNA(VLOOKUP('W. VaR &amp; Off-Peak Pos By Trader'!$A38,'Import OffPeak'!$A$3:CH$100,CH$1,FALSE)),0,VLOOKUP('W. VaR &amp; Off-Peak Pos By Trader'!$A38,'Import OffPeak'!$A$3:CH$100,CH$1,FALSE))</f>
        <v>0</v>
      </c>
      <c r="CI31" s="14">
        <f>IF(ISNA(VLOOKUP('W. VaR &amp; Off-Peak Pos By Trader'!$A38,'Import OffPeak'!$A$3:CI$100,CI$1,FALSE)),0,VLOOKUP('W. VaR &amp; Off-Peak Pos By Trader'!$A38,'Import OffPeak'!$A$3:CI$100,CI$1,FALSE))</f>
        <v>0</v>
      </c>
      <c r="CJ31" s="14">
        <f>IF(ISNA(VLOOKUP('W. VaR &amp; Off-Peak Pos By Trader'!$A38,'Import OffPeak'!$A$3:CJ$100,CJ$1,FALSE)),0,VLOOKUP('W. VaR &amp; Off-Peak Pos By Trader'!$A38,'Import OffPeak'!$A$3:CJ$100,CJ$1,FALSE))</f>
        <v>0</v>
      </c>
      <c r="CK31" s="14">
        <f>IF(ISNA(VLOOKUP('W. VaR &amp; Off-Peak Pos By Trader'!$A38,'Import OffPeak'!$A$3:CK$100,CK$1,FALSE)),0,VLOOKUP('W. VaR &amp; Off-Peak Pos By Trader'!$A38,'Import OffPeak'!$A$3:CK$100,CK$1,FALSE))</f>
        <v>0</v>
      </c>
      <c r="CL31" s="14">
        <f>IF(ISNA(VLOOKUP('W. VaR &amp; Off-Peak Pos By Trader'!$A38,'Import OffPeak'!$A$3:CL$100,CL$1,FALSE)),0,VLOOKUP('W. VaR &amp; Off-Peak Pos By Trader'!$A38,'Import OffPeak'!$A$3:CL$100,CL$1,FALSE))</f>
        <v>0</v>
      </c>
      <c r="CM31" s="14">
        <f>IF(ISNA(VLOOKUP('W. VaR &amp; Off-Peak Pos By Trader'!$A38,'Import OffPeak'!$A$3:CM$100,CM$1,FALSE)),0,VLOOKUP('W. VaR &amp; Off-Peak Pos By Trader'!$A38,'Import OffPeak'!$A$3:CM$100,CM$1,FALSE))</f>
        <v>0</v>
      </c>
      <c r="CN31" s="14">
        <f>IF(ISNA(VLOOKUP('W. VaR &amp; Off-Peak Pos By Trader'!$A38,'Import OffPeak'!$A$3:CN$100,CN$1,FALSE)),0,VLOOKUP('W. VaR &amp; Off-Peak Pos By Trader'!$A38,'Import OffPeak'!$A$3:CN$100,CN$1,FALSE))</f>
        <v>0</v>
      </c>
      <c r="CO31" s="14">
        <f>IF(ISNA(VLOOKUP('W. VaR &amp; Off-Peak Pos By Trader'!$A38,'Import OffPeak'!$A$3:CO$100,CO$1,FALSE)),0,VLOOKUP('W. VaR &amp; Off-Peak Pos By Trader'!$A38,'Import OffPeak'!$A$3:CO$100,CO$1,FALSE))</f>
        <v>0</v>
      </c>
      <c r="CP31" s="14">
        <f>IF(ISNA(VLOOKUP('W. VaR &amp; Off-Peak Pos By Trader'!$A38,'Import OffPeak'!$A$3:CP$100,CP$1,FALSE)),0,VLOOKUP('W. VaR &amp; Off-Peak Pos By Trader'!$A38,'Import OffPeak'!$A$3:CP$100,CP$1,FALSE))</f>
        <v>0</v>
      </c>
      <c r="CQ31" s="14">
        <f>IF(ISNA(VLOOKUP('W. VaR &amp; Off-Peak Pos By Trader'!$A38,'Import OffPeak'!$A$3:CQ$100,CQ$1,FALSE)),0,VLOOKUP('W. VaR &amp; Off-Peak Pos By Trader'!$A38,'Import OffPeak'!$A$3:CQ$100,CQ$1,FALSE))</f>
        <v>0</v>
      </c>
      <c r="CR31" s="14">
        <f>IF(ISNA(VLOOKUP('W. VaR &amp; Off-Peak Pos By Trader'!$A38,'Import OffPeak'!$A$3:CR$100,CR$1,FALSE)),0,VLOOKUP('W. VaR &amp; Off-Peak Pos By Trader'!$A38,'Import OffPeak'!$A$3:CR$100,CR$1,FALSE))</f>
        <v>0</v>
      </c>
      <c r="CS31" s="14">
        <f>IF(ISNA(VLOOKUP('W. VaR &amp; Off-Peak Pos By Trader'!$A38,'Import OffPeak'!$A$3:CS$100,CS$1,FALSE)),0,VLOOKUP('W. VaR &amp; Off-Peak Pos By Trader'!$A38,'Import OffPeak'!$A$3:CS$100,CS$1,FALSE))</f>
        <v>0</v>
      </c>
      <c r="CT31" s="14">
        <f>IF(ISNA(VLOOKUP('W. VaR &amp; Off-Peak Pos By Trader'!$A38,'Import OffPeak'!$A$3:CT$100,CT$1,FALSE)),0,VLOOKUP('W. VaR &amp; Off-Peak Pos By Trader'!$A38,'Import OffPeak'!$A$3:CT$100,CT$1,FALSE))</f>
        <v>0</v>
      </c>
      <c r="CU31" s="14">
        <f>IF(ISNA(VLOOKUP('W. VaR &amp; Off-Peak Pos By Trader'!$A38,'Import OffPeak'!$A$3:CU$100,CU$1,FALSE)),0,VLOOKUP('W. VaR &amp; Off-Peak Pos By Trader'!$A38,'Import OffPeak'!$A$3:CU$100,CU$1,FALSE))</f>
        <v>0</v>
      </c>
      <c r="CV31" s="14">
        <f>IF(ISNA(VLOOKUP('W. VaR &amp; Off-Peak Pos By Trader'!$A38,'Import OffPeak'!$A$3:CV$100,CV$1,FALSE)),0,VLOOKUP('W. VaR &amp; Off-Peak Pos By Trader'!$A38,'Import OffPeak'!$A$3:CV$100,CV$1,FALSE))</f>
        <v>0</v>
      </c>
      <c r="CW31" s="14">
        <f>IF(ISNA(VLOOKUP('W. VaR &amp; Off-Peak Pos By Trader'!$A38,'Import OffPeak'!$A$3:CW$100,CW$1,FALSE)),0,VLOOKUP('W. VaR &amp; Off-Peak Pos By Trader'!$A38,'Import OffPeak'!$A$3:CW$100,CW$1,FALSE))</f>
        <v>0</v>
      </c>
      <c r="CX31" s="14">
        <f>IF(ISNA(VLOOKUP('W. VaR &amp; Off-Peak Pos By Trader'!$A38,'Import OffPeak'!$A$3:CX$100,CX$1,FALSE)),0,VLOOKUP('W. VaR &amp; Off-Peak Pos By Trader'!$A38,'Import OffPeak'!$A$3:CX$100,CX$1,FALSE))</f>
        <v>0</v>
      </c>
      <c r="CY31" s="14">
        <f>IF(ISNA(VLOOKUP('W. VaR &amp; Off-Peak Pos By Trader'!$A38,'Import OffPeak'!$A$3:CY$100,CY$1,FALSE)),0,VLOOKUP('W. VaR &amp; Off-Peak Pos By Trader'!$A38,'Import OffPeak'!$A$3:CY$100,CY$1,FALSE))</f>
        <v>0</v>
      </c>
      <c r="CZ31" s="14">
        <f>IF(ISNA(VLOOKUP('W. VaR &amp; Off-Peak Pos By Trader'!$A38,'Import OffPeak'!$A$3:CZ$100,CZ$1,FALSE)),0,VLOOKUP('W. VaR &amp; Off-Peak Pos By Trader'!$A38,'Import OffPeak'!$A$3:CZ$100,CZ$1,FALSE))</f>
        <v>0</v>
      </c>
      <c r="DA31" s="14">
        <f>IF(ISNA(VLOOKUP('W. VaR &amp; Off-Peak Pos By Trader'!$A38,'Import OffPeak'!$A$3:DA$100,DA$1,FALSE)),0,VLOOKUP('W. VaR &amp; Off-Peak Pos By Trader'!$A38,'Import OffPeak'!$A$3:DA$100,DA$1,FALSE))</f>
        <v>0</v>
      </c>
      <c r="DB31" s="14">
        <f>IF(ISNA(VLOOKUP('W. VaR &amp; Off-Peak Pos By Trader'!$A38,'Import OffPeak'!$A$3:DB$100,DB$1,FALSE)),0,VLOOKUP('W. VaR &amp; Off-Peak Pos By Trader'!$A38,'Import OffPeak'!$A$3:DB$100,DB$1,FALSE))</f>
        <v>0</v>
      </c>
      <c r="DC31" s="14">
        <f>IF(ISNA(VLOOKUP('W. VaR &amp; Off-Peak Pos By Trader'!$A38,'Import OffPeak'!$A$3:DC$100,DC$1,FALSE)),0,VLOOKUP('W. VaR &amp; Off-Peak Pos By Trader'!$A38,'Import OffPeak'!$A$3:DC$100,DC$1,FALSE))</f>
        <v>0</v>
      </c>
      <c r="DD31" s="14">
        <f>IF(ISNA(VLOOKUP('W. VaR &amp; Off-Peak Pos By Trader'!$A38,'Import OffPeak'!$A$3:DD$100,DD$1,FALSE)),0,VLOOKUP('W. VaR &amp; Off-Peak Pos By Trader'!$A38,'Import OffPeak'!$A$3:DD$100,DD$1,FALSE))</f>
        <v>0</v>
      </c>
      <c r="DE31" s="14">
        <f>IF(ISNA(VLOOKUP('W. VaR &amp; Off-Peak Pos By Trader'!$A38,'Import OffPeak'!$A$3:DE$100,DE$1,FALSE)),0,VLOOKUP('W. VaR &amp; Off-Peak Pos By Trader'!$A38,'Import OffPeak'!$A$3:DE$100,DE$1,FALSE))</f>
        <v>0</v>
      </c>
      <c r="DF31" s="14">
        <f>IF(ISNA(VLOOKUP('W. VaR &amp; Off-Peak Pos By Trader'!$A38,'Import OffPeak'!$A$3:DF$100,DF$1,FALSE)),0,VLOOKUP('W. VaR &amp; Off-Peak Pos By Trader'!$A38,'Import OffPeak'!$A$3:DF$100,DF$1,FALSE))</f>
        <v>0</v>
      </c>
      <c r="DG31" s="14">
        <f>IF(ISNA(VLOOKUP('W. VaR &amp; Off-Peak Pos By Trader'!$A38,'Import OffPeak'!$A$3:DG$100,DG$1,FALSE)),0,VLOOKUP('W. VaR &amp; Off-Peak Pos By Trader'!$A38,'Import OffPeak'!$A$3:DG$100,DG$1,FALSE))</f>
        <v>0</v>
      </c>
      <c r="DH31" s="14">
        <f>IF(ISNA(VLOOKUP('W. VaR &amp; Off-Peak Pos By Trader'!$A38,'Import OffPeak'!$A$3:DH$100,DH$1,FALSE)),0,VLOOKUP('W. VaR &amp; Off-Peak Pos By Trader'!$A38,'Import OffPeak'!$A$3:DH$100,DH$1,FALSE))</f>
        <v>0</v>
      </c>
      <c r="DI31" s="14">
        <f>IF(ISNA(VLOOKUP('W. VaR &amp; Off-Peak Pos By Trader'!$A38,'Import OffPeak'!$A$3:DI$100,DI$1,FALSE)),0,VLOOKUP('W. VaR &amp; Off-Peak Pos By Trader'!$A38,'Import OffPeak'!$A$3:DI$100,DI$1,FALSE))</f>
        <v>0</v>
      </c>
      <c r="DJ31" s="14">
        <f>IF(ISNA(VLOOKUP('W. VaR &amp; Off-Peak Pos By Trader'!$A38,'Import OffPeak'!$A$3:DJ$100,DJ$1,FALSE)),0,VLOOKUP('W. VaR &amp; Off-Peak Pos By Trader'!$A38,'Import OffPeak'!$A$3:DJ$100,DJ$1,FALSE))</f>
        <v>0</v>
      </c>
      <c r="DK31" s="14">
        <f>IF(ISNA(VLOOKUP('W. VaR &amp; Off-Peak Pos By Trader'!$A38,'Import OffPeak'!$A$3:DK$100,DK$1,FALSE)),0,VLOOKUP('W. VaR &amp; Off-Peak Pos By Trader'!$A38,'Import OffPeak'!$A$3:DK$100,DK$1,FALSE))</f>
        <v>0</v>
      </c>
      <c r="DL31" s="14">
        <f>IF(ISNA(VLOOKUP('W. VaR &amp; Off-Peak Pos By Trader'!$A38,'Import OffPeak'!$A$3:DL$100,DL$1,FALSE)),0,VLOOKUP('W. VaR &amp; Off-Peak Pos By Trader'!$A38,'Import OffPeak'!$A$3:DL$100,DL$1,FALSE))</f>
        <v>0</v>
      </c>
      <c r="DM31" s="14">
        <f>IF(ISNA(VLOOKUP('W. VaR &amp; Off-Peak Pos By Trader'!$A38,'Import OffPeak'!$A$3:DM$100,DM$1,FALSE)),0,VLOOKUP('W. VaR &amp; Off-Peak Pos By Trader'!$A38,'Import OffPeak'!$A$3:DM$100,DM$1,FALSE))</f>
        <v>0</v>
      </c>
      <c r="DN31" s="14">
        <f>IF(ISNA(VLOOKUP('W. VaR &amp; Off-Peak Pos By Trader'!$A38,'Import OffPeak'!$A$3:DN$100,DN$1,FALSE)),0,VLOOKUP('W. VaR &amp; Off-Peak Pos By Trader'!$A38,'Import OffPeak'!$A$3:DN$100,DN$1,FALSE))</f>
        <v>0</v>
      </c>
      <c r="DO31" s="14">
        <f>IF(ISNA(VLOOKUP('W. VaR &amp; Off-Peak Pos By Trader'!$A38,'Import OffPeak'!$A$3:DO$100,DO$1,FALSE)),0,VLOOKUP('W. VaR &amp; Off-Peak Pos By Trader'!$A38,'Import OffPeak'!$A$3:DO$100,DO$1,FALSE))</f>
        <v>0</v>
      </c>
      <c r="DP31" s="14">
        <f>IF(ISNA(VLOOKUP('W. VaR &amp; Off-Peak Pos By Trader'!$A38,'Import OffPeak'!$A$3:DP$100,DP$1,FALSE)),0,VLOOKUP('W. VaR &amp; Off-Peak Pos By Trader'!$A38,'Import OffPeak'!$A$3:DP$100,DP$1,FALSE))</f>
        <v>0</v>
      </c>
      <c r="DQ31" s="14">
        <f>IF(ISNA(VLOOKUP('W. VaR &amp; Off-Peak Pos By Trader'!$A38,'Import OffPeak'!$A$3:DQ$100,DQ$1,FALSE)),0,VLOOKUP('W. VaR &amp; Off-Peak Pos By Trader'!$A38,'Import OffPeak'!$A$3:DQ$100,DQ$1,FALSE))</f>
        <v>0</v>
      </c>
      <c r="DR31" s="14">
        <f>IF(ISNA(VLOOKUP('W. VaR &amp; Off-Peak Pos By Trader'!$A38,'Import OffPeak'!$A$3:DR$100,DR$1,FALSE)),0,VLOOKUP('W. VaR &amp; Off-Peak Pos By Trader'!$A38,'Import OffPeak'!$A$3:DR$100,DR$1,FALSE))</f>
        <v>0</v>
      </c>
      <c r="DS31" s="14">
        <f>IF(ISNA(VLOOKUP('W. VaR &amp; Off-Peak Pos By Trader'!$A38,'Import OffPeak'!$A$3:DS$100,DS$1,FALSE)),0,VLOOKUP('W. VaR &amp; Off-Peak Pos By Trader'!$A38,'Import OffPeak'!$A$3:DS$100,DS$1,FALSE))</f>
        <v>0</v>
      </c>
      <c r="DT31" s="14">
        <f>IF(ISNA(VLOOKUP('W. VaR &amp; Off-Peak Pos By Trader'!$A38,'Import OffPeak'!$A$3:DT$100,DT$1,FALSE)),0,VLOOKUP('W. VaR &amp; Off-Peak Pos By Trader'!$A38,'Import OffPeak'!$A$3:DT$100,DT$1,FALSE))</f>
        <v>0</v>
      </c>
      <c r="DU31" s="14">
        <f>IF(ISNA(VLOOKUP('W. VaR &amp; Off-Peak Pos By Trader'!$A38,'Import OffPeak'!$A$3:DU$100,DU$1,FALSE)),0,VLOOKUP('W. VaR &amp; Off-Peak Pos By Trader'!$A38,'Import OffPeak'!$A$3:DU$100,DU$1,FALSE))</f>
        <v>0</v>
      </c>
      <c r="DV31" s="14">
        <f>IF(ISNA(VLOOKUP('W. VaR &amp; Off-Peak Pos By Trader'!$A38,'Import OffPeak'!$A$3:DV$100,DV$1,FALSE)),0,VLOOKUP('W. VaR &amp; Off-Peak Pos By Trader'!$A38,'Import OffPeak'!$A$3:DV$100,DV$1,FALSE))</f>
        <v>0</v>
      </c>
      <c r="DW31" s="14">
        <f>IF(ISNA(VLOOKUP('W. VaR &amp; Off-Peak Pos By Trader'!$A38,'Import OffPeak'!$A$3:DW$100,DW$1,FALSE)),0,VLOOKUP('W. VaR &amp; Off-Peak Pos By Trader'!$A38,'Import OffPeak'!$A$3:DW$100,DW$1,FALSE))</f>
        <v>0</v>
      </c>
      <c r="DX31" s="14">
        <f>IF(ISNA(VLOOKUP('W. VaR &amp; Off-Peak Pos By Trader'!$A38,'Import OffPeak'!$A$3:DX$100,DX$1,FALSE)),0,VLOOKUP('W. VaR &amp; Off-Peak Pos By Trader'!$A38,'Import OffPeak'!$A$3:DX$100,DX$1,FALSE))</f>
        <v>0</v>
      </c>
      <c r="DY31" s="14">
        <f>IF(ISNA(VLOOKUP('W. VaR &amp; Off-Peak Pos By Trader'!$A38,'Import OffPeak'!$A$3:DY$100,DY$1,FALSE)),0,VLOOKUP('W. VaR &amp; Off-Peak Pos By Trader'!$A38,'Import OffPeak'!$A$3:DY$100,DY$1,FALSE))</f>
        <v>0</v>
      </c>
      <c r="DZ31" s="14">
        <f>IF(ISNA(VLOOKUP('W. VaR &amp; Off-Peak Pos By Trader'!$A38,'Import OffPeak'!$A$3:DZ$100,DZ$1,FALSE)),0,VLOOKUP('W. VaR &amp; Off-Peak Pos By Trader'!$A38,'Import OffPeak'!$A$3:DZ$100,DZ$1,FALSE))</f>
        <v>0</v>
      </c>
      <c r="EA31" s="14">
        <f>IF(ISNA(VLOOKUP('W. VaR &amp; Off-Peak Pos By Trader'!$A38,'Import OffPeak'!$A$3:EA$100,EA$1,FALSE)),0,VLOOKUP('W. VaR &amp; Off-Peak Pos By Trader'!$A38,'Import OffPeak'!$A$3:EA$100,EA$1,FALSE))</f>
        <v>0</v>
      </c>
      <c r="EB31" s="14">
        <f>IF(ISNA(VLOOKUP('W. VaR &amp; Off-Peak Pos By Trader'!$A38,'Import OffPeak'!$A$3:EB$100,EB$1,FALSE)),0,VLOOKUP('W. VaR &amp; Off-Peak Pos By Trader'!$A38,'Import OffPeak'!$A$3:EB$100,EB$1,FALSE))</f>
        <v>0</v>
      </c>
      <c r="EC31" s="14">
        <f>IF(ISNA(VLOOKUP('W. VaR &amp; Off-Peak Pos By Trader'!$A38,'Import OffPeak'!$A$3:EC$100,EC$1,FALSE)),0,VLOOKUP('W. VaR &amp; Off-Peak Pos By Trader'!$A38,'Import OffPeak'!$A$3:EC$100,EC$1,FALSE))</f>
        <v>0</v>
      </c>
      <c r="ED31" s="14">
        <f>IF(ISNA(VLOOKUP('W. VaR &amp; Off-Peak Pos By Trader'!$A38,'Import OffPeak'!$A$3:ED$100,ED$1,FALSE)),0,VLOOKUP('W. VaR &amp; Off-Peak Pos By Trader'!$A38,'Import OffPeak'!$A$3:ED$100,ED$1,FALSE))</f>
        <v>0</v>
      </c>
      <c r="EE31" s="14">
        <f>IF(ISNA(VLOOKUP('W. VaR &amp; Off-Peak Pos By Trader'!$A38,'Import OffPeak'!$A$3:EE$100,EE$1,FALSE)),0,VLOOKUP('W. VaR &amp; Off-Peak Pos By Trader'!$A38,'Import OffPeak'!$A$3:EE$100,EE$1,FALSE))</f>
        <v>0</v>
      </c>
      <c r="EF31" s="14">
        <f>IF(ISNA(VLOOKUP('W. VaR &amp; Off-Peak Pos By Trader'!$A38,'Import OffPeak'!$A$3:EF$100,EF$1,FALSE)),0,VLOOKUP('W. VaR &amp; Off-Peak Pos By Trader'!$A38,'Import OffPeak'!$A$3:EF$100,EF$1,FALSE))</f>
        <v>0</v>
      </c>
      <c r="EG31" s="14">
        <f>IF(ISNA(VLOOKUP('W. VaR &amp; Off-Peak Pos By Trader'!$A38,'Import OffPeak'!$A$3:EG$100,EG$1,FALSE)),0,VLOOKUP('W. VaR &amp; Off-Peak Pos By Trader'!$A38,'Import OffPeak'!$A$3:EG$100,EG$1,FALSE))</f>
        <v>0</v>
      </c>
      <c r="EH31" s="14">
        <f>IF(ISNA(VLOOKUP('W. VaR &amp; Off-Peak Pos By Trader'!$A38,'Import OffPeak'!$A$3:EH$100,EH$1,FALSE)),0,VLOOKUP('W. VaR &amp; Off-Peak Pos By Trader'!$A38,'Import OffPeak'!$A$3:EH$100,EH$1,FALSE))</f>
        <v>0</v>
      </c>
      <c r="EI31" s="14">
        <f>IF(ISNA(VLOOKUP('W. VaR &amp; Off-Peak Pos By Trader'!$A38,'Import OffPeak'!$A$3:EI$100,EI$1,FALSE)),0,VLOOKUP('W. VaR &amp; Off-Peak Pos By Trader'!$A38,'Import OffPeak'!$A$3:EI$100,EI$1,FALSE))</f>
        <v>0</v>
      </c>
      <c r="EJ31" s="14">
        <f>IF(ISNA(VLOOKUP('W. VaR &amp; Off-Peak Pos By Trader'!$A38,'Import OffPeak'!$A$3:EJ$100,EJ$1,FALSE)),0,VLOOKUP('W. VaR &amp; Off-Peak Pos By Trader'!$A38,'Import OffPeak'!$A$3:EJ$100,EJ$1,FALSE))</f>
        <v>0</v>
      </c>
      <c r="EK31" s="14">
        <f>IF(ISNA(VLOOKUP('W. VaR &amp; Off-Peak Pos By Trader'!$A38,'Import OffPeak'!$A$3:EK$100,EK$1,FALSE)),0,VLOOKUP('W. VaR &amp; Off-Peak Pos By Trader'!$A38,'Import OffPeak'!$A$3:EK$100,EK$1,FALSE))</f>
        <v>0</v>
      </c>
      <c r="EL31" s="14">
        <f>IF(ISNA(VLOOKUP('W. VaR &amp; Off-Peak Pos By Trader'!$A38,'Import OffPeak'!$A$3:EL$100,EL$1,FALSE)),0,VLOOKUP('W. VaR &amp; Off-Peak Pos By Trader'!$A38,'Import OffPeak'!$A$3:EL$100,EL$1,FALSE))</f>
        <v>0</v>
      </c>
      <c r="EM31" s="14">
        <f>IF(ISNA(VLOOKUP('W. VaR &amp; Off-Peak Pos By Trader'!$A38,'Import OffPeak'!$A$3:EM$100,EM$1,FALSE)),0,VLOOKUP('W. VaR &amp; Off-Peak Pos By Trader'!$A38,'Import OffPeak'!$A$3:EM$100,EM$1,FALSE))</f>
        <v>0</v>
      </c>
      <c r="EN31" s="14">
        <f>IF(ISNA(VLOOKUP('W. VaR &amp; Off-Peak Pos By Trader'!$A38,'Import OffPeak'!$A$3:EN$100,EN$1,FALSE)),0,VLOOKUP('W. VaR &amp; Off-Peak Pos By Trader'!$A38,'Import OffPeak'!$A$3:EN$100,EN$1,FALSE))</f>
        <v>0</v>
      </c>
      <c r="EO31" s="14">
        <f>IF(ISNA(VLOOKUP('W. VaR &amp; Off-Peak Pos By Trader'!$A38,'Import OffPeak'!$A$3:EO$100,EO$1,FALSE)),0,VLOOKUP('W. VaR &amp; Off-Peak Pos By Trader'!$A38,'Import OffPeak'!$A$3:EO$100,EO$1,FALSE))</f>
        <v>0</v>
      </c>
      <c r="EP31" s="14">
        <f>IF(ISNA(VLOOKUP('W. VaR &amp; Off-Peak Pos By Trader'!$A38,'Import OffPeak'!$A$3:EP$100,EP$1,FALSE)),0,VLOOKUP('W. VaR &amp; Off-Peak Pos By Trader'!$A38,'Import OffPeak'!$A$3:EP$100,EP$1,FALSE))</f>
        <v>0</v>
      </c>
      <c r="EQ31" s="14">
        <f>IF(ISNA(VLOOKUP('W. VaR &amp; Off-Peak Pos By Trader'!$A38,'Import OffPeak'!$A$3:EQ$100,EQ$1,FALSE)),0,VLOOKUP('W. VaR &amp; Off-Peak Pos By Trader'!$A38,'Import OffPeak'!$A$3:EQ$100,EQ$1,FALSE))</f>
        <v>0</v>
      </c>
      <c r="ER31" s="14">
        <f>IF(ISNA(VLOOKUP('W. VaR &amp; Off-Peak Pos By Trader'!$A38,'Import OffPeak'!$A$3:ER$100,ER$1,FALSE)),0,VLOOKUP('W. VaR &amp; Off-Peak Pos By Trader'!$A38,'Import OffPeak'!$A$3:ER$100,ER$1,FALSE))</f>
        <v>0</v>
      </c>
      <c r="ES31" s="14">
        <f>IF(ISNA(VLOOKUP('W. VaR &amp; Off-Peak Pos By Trader'!$A38,'Import OffPeak'!$A$3:ES$100,ES$1,FALSE)),0,VLOOKUP('W. VaR &amp; Off-Peak Pos By Trader'!$A38,'Import OffPeak'!$A$3:ES$100,ES$1,FALSE))</f>
        <v>0</v>
      </c>
      <c r="ET31" s="14">
        <f>IF(ISNA(VLOOKUP('W. VaR &amp; Off-Peak Pos By Trader'!$A38,'Import OffPeak'!$A$3:ET$100,ET$1,FALSE)),0,VLOOKUP('W. VaR &amp; Off-Peak Pos By Trader'!$A38,'Import OffPeak'!$A$3:ET$100,ET$1,FALSE))</f>
        <v>0</v>
      </c>
      <c r="EU31" s="14">
        <f>IF(ISNA(VLOOKUP('W. VaR &amp; Off-Peak Pos By Trader'!$A38,'Import OffPeak'!$A$3:EU$100,EU$1,FALSE)),0,VLOOKUP('W. VaR &amp; Off-Peak Pos By Trader'!$A38,'Import OffPeak'!$A$3:EU$100,EU$1,FALSE))</f>
        <v>0</v>
      </c>
      <c r="EV31" s="14">
        <f>IF(ISNA(VLOOKUP('W. VaR &amp; Off-Peak Pos By Trader'!$A38,'Import OffPeak'!$A$3:EV$100,EV$1,FALSE)),0,VLOOKUP('W. VaR &amp; Off-Peak Pos By Trader'!$A38,'Import OffPeak'!$A$3:EV$100,EV$1,FALSE))</f>
        <v>0</v>
      </c>
      <c r="EW31" s="14">
        <f>IF(ISNA(VLOOKUP('W. VaR &amp; Off-Peak Pos By Trader'!$A38,'Import OffPeak'!$A$3:EW$100,EW$1,FALSE)),0,VLOOKUP('W. VaR &amp; Off-Peak Pos By Trader'!$A38,'Import OffPeak'!$A$3:EW$100,EW$1,FALSE))</f>
        <v>0</v>
      </c>
      <c r="EX31" s="14">
        <f>IF(ISNA(VLOOKUP('W. VaR &amp; Off-Peak Pos By Trader'!$A38,'Import OffPeak'!$A$3:EX$100,EX$1,FALSE)),0,VLOOKUP('W. VaR &amp; Off-Peak Pos By Trader'!$A38,'Import OffPeak'!$A$3:EX$100,EX$1,FALSE))</f>
        <v>0</v>
      </c>
      <c r="EY31" s="14">
        <f>IF(ISNA(VLOOKUP('W. VaR &amp; Off-Peak Pos By Trader'!$A38,'Import OffPeak'!$A$3:EY$100,EY$1,FALSE)),0,VLOOKUP('W. VaR &amp; Off-Peak Pos By Trader'!$A38,'Import OffPeak'!$A$3:EY$100,EY$1,FALSE))</f>
        <v>0</v>
      </c>
      <c r="EZ31" s="14">
        <f>IF(ISNA(VLOOKUP('W. VaR &amp; Off-Peak Pos By Trader'!$A38,'Import OffPeak'!$A$3:EZ$100,EZ$1,FALSE)),0,VLOOKUP('W. VaR &amp; Off-Peak Pos By Trader'!$A38,'Import OffPeak'!$A$3:EZ$100,EZ$1,FALSE))</f>
        <v>0</v>
      </c>
      <c r="FA31" s="14">
        <f>IF(ISNA(VLOOKUP('W. VaR &amp; Off-Peak Pos By Trader'!$A38,'Import OffPeak'!$A$3:FA$100,FA$1,FALSE)),0,VLOOKUP('W. VaR &amp; Off-Peak Pos By Trader'!$A38,'Import OffPeak'!$A$3:FA$100,FA$1,FALSE))</f>
        <v>0</v>
      </c>
      <c r="FB31" s="14">
        <f>IF(ISNA(VLOOKUP('W. VaR &amp; Off-Peak Pos By Trader'!$A38,'Import OffPeak'!$A$3:FB$100,FB$1,FALSE)),0,VLOOKUP('W. VaR &amp; Off-Peak Pos By Trader'!$A38,'Import OffPeak'!$A$3:FB$100,FB$1,FALSE))</f>
        <v>0</v>
      </c>
      <c r="FC31" s="14">
        <f>IF(ISNA(VLOOKUP('W. VaR &amp; Off-Peak Pos By Trader'!$A38,'Import OffPeak'!$A$3:FC$100,FC$1,FALSE)),0,VLOOKUP('W. VaR &amp; Off-Peak Pos By Trader'!$A38,'Import OffPeak'!$A$3:FC$100,FC$1,FALSE))</f>
        <v>0</v>
      </c>
      <c r="FD31" s="14">
        <f>IF(ISNA(VLOOKUP('W. VaR &amp; Off-Peak Pos By Trader'!$A38,'Import OffPeak'!$A$3:FD$100,FD$1,FALSE)),0,VLOOKUP('W. VaR &amp; Off-Peak Pos By Trader'!$A38,'Import OffPeak'!$A$3:FD$100,FD$1,FALSE))</f>
        <v>0</v>
      </c>
      <c r="FE31" s="14">
        <f>IF(ISNA(VLOOKUP('W. VaR &amp; Off-Peak Pos By Trader'!$A38,'Import OffPeak'!$A$3:FE$100,FE$1,FALSE)),0,VLOOKUP('W. VaR &amp; Off-Peak Pos By Trader'!$A38,'Import OffPeak'!$A$3:FE$100,FE$1,FALSE))</f>
        <v>0</v>
      </c>
      <c r="FF31" s="14">
        <f>IF(ISNA(VLOOKUP('W. VaR &amp; Off-Peak Pos By Trader'!$A38,'Import OffPeak'!$A$3:FF$100,FF$1,FALSE)),0,VLOOKUP('W. VaR &amp; Off-Peak Pos By Trader'!$A38,'Import OffPeak'!$A$3:FF$100,FF$1,FALSE))</f>
        <v>0</v>
      </c>
      <c r="FG31" s="14">
        <f>IF(ISNA(VLOOKUP('W. VaR &amp; Off-Peak Pos By Trader'!$A38,'Import OffPeak'!$A$3:FG$100,FG$1,FALSE)),0,VLOOKUP('W. VaR &amp; Off-Peak Pos By Trader'!$A38,'Import OffPeak'!$A$3:FG$100,FG$1,FALSE))</f>
        <v>0</v>
      </c>
      <c r="FH31" s="14">
        <f>IF(ISNA(VLOOKUP('W. VaR &amp; Off-Peak Pos By Trader'!$A38,'Import OffPeak'!$A$3:FH$100,FH$1,FALSE)),0,VLOOKUP('W. VaR &amp; Off-Peak Pos By Trader'!$A38,'Import OffPeak'!$A$3:FH$100,FH$1,FALSE))</f>
        <v>0</v>
      </c>
      <c r="FI31" s="14">
        <f>IF(ISNA(VLOOKUP('W. VaR &amp; Off-Peak Pos By Trader'!$A38,'Import OffPeak'!$A$3:FI$100,FI$1,FALSE)),0,VLOOKUP('W. VaR &amp; Off-Peak Pos By Trader'!$A38,'Import OffPeak'!$A$3:FI$100,FI$1,FALSE))</f>
        <v>0</v>
      </c>
      <c r="FJ31" s="14">
        <f>IF(ISNA(VLOOKUP('W. VaR &amp; Off-Peak Pos By Trader'!$A38,'Import OffPeak'!$A$3:FJ$100,FJ$1,FALSE)),0,VLOOKUP('W. VaR &amp; Off-Peak Pos By Trader'!$A38,'Import OffPeak'!$A$3:FJ$100,FJ$1,FALSE))</f>
        <v>0</v>
      </c>
      <c r="FK31" s="14">
        <f>IF(ISNA(VLOOKUP('W. VaR &amp; Off-Peak Pos By Trader'!$A38,'Import OffPeak'!$A$3:FK$100,FK$1,FALSE)),0,VLOOKUP('W. VaR &amp; Off-Peak Pos By Trader'!$A38,'Import OffPeak'!$A$3:FK$100,FK$1,FALSE))</f>
        <v>0</v>
      </c>
      <c r="FL31" s="14">
        <f>IF(ISNA(VLOOKUP('W. VaR &amp; Off-Peak Pos By Trader'!$A38,'Import OffPeak'!$A$3:FL$100,FL$1,FALSE)),0,VLOOKUP('W. VaR &amp; Off-Peak Pos By Trader'!$A38,'Import OffPeak'!$A$3:FL$100,FL$1,FALSE))</f>
        <v>0</v>
      </c>
      <c r="FM31" s="14">
        <f>IF(ISNA(VLOOKUP('W. VaR &amp; Off-Peak Pos By Trader'!$A38,'Import OffPeak'!$A$3:FM$100,FM$1,FALSE)),0,VLOOKUP('W. VaR &amp; Off-Peak Pos By Trader'!$A38,'Import OffPeak'!$A$3:FM$100,FM$1,FALSE))</f>
        <v>0</v>
      </c>
      <c r="FN31" s="14">
        <f>IF(ISNA(VLOOKUP('W. VaR &amp; Off-Peak Pos By Trader'!$A38,'Import OffPeak'!$A$3:FN$100,FN$1,FALSE)),0,VLOOKUP('W. VaR &amp; Off-Peak Pos By Trader'!$A38,'Import OffPeak'!$A$3:FN$100,FN$1,FALSE))</f>
        <v>0</v>
      </c>
      <c r="FO31" s="14">
        <f>IF(ISNA(VLOOKUP('W. VaR &amp; Off-Peak Pos By Trader'!$A38,'Import OffPeak'!$A$3:FO$100,FO$1,FALSE)),0,VLOOKUP('W. VaR &amp; Off-Peak Pos By Trader'!$A38,'Import OffPeak'!$A$3:FO$100,FO$1,FALSE))</f>
        <v>0</v>
      </c>
      <c r="FP31" s="14">
        <f>IF(ISNA(VLOOKUP('W. VaR &amp; Off-Peak Pos By Trader'!$A38,'Import OffPeak'!$A$3:FP$100,FP$1,FALSE)),0,VLOOKUP('W. VaR &amp; Off-Peak Pos By Trader'!$A38,'Import OffPeak'!$A$3:FP$100,FP$1,FALSE))</f>
        <v>0</v>
      </c>
      <c r="FQ31" s="14">
        <f>IF(ISNA(VLOOKUP('W. VaR &amp; Off-Peak Pos By Trader'!$A38,'Import OffPeak'!$A$3:FQ$100,FQ$1,FALSE)),0,VLOOKUP('W. VaR &amp; Off-Peak Pos By Trader'!$A38,'Import OffPeak'!$A$3:FQ$100,FQ$1,FALSE))</f>
        <v>0</v>
      </c>
      <c r="FR31" s="14">
        <f>IF(ISNA(VLOOKUP('W. VaR &amp; Off-Peak Pos By Trader'!$A38,'Import OffPeak'!$A$3:FR$100,FR$1,FALSE)),0,VLOOKUP('W. VaR &amp; Off-Peak Pos By Trader'!$A38,'Import OffPeak'!$A$3:FR$100,FR$1,FALSE))</f>
        <v>0</v>
      </c>
      <c r="FS31" s="14">
        <f>IF(ISNA(VLOOKUP('W. VaR &amp; Off-Peak Pos By Trader'!$A38,'Import OffPeak'!$A$3:FS$100,FS$1,FALSE)),0,VLOOKUP('W. VaR &amp; Off-Peak Pos By Trader'!$A38,'Import OffPeak'!$A$3:FS$100,FS$1,FALSE))</f>
        <v>0</v>
      </c>
      <c r="FT31" s="14">
        <f>IF(ISNA(VLOOKUP('W. VaR &amp; Off-Peak Pos By Trader'!$A38,'Import OffPeak'!$A$3:FT$100,FT$1,FALSE)),0,VLOOKUP('W. VaR &amp; Off-Peak Pos By Trader'!$A38,'Import OffPeak'!$A$3:FT$100,FT$1,FALSE))</f>
        <v>0</v>
      </c>
      <c r="FU31" s="14">
        <f>IF(ISNA(VLOOKUP('W. VaR &amp; Off-Peak Pos By Trader'!$A38,'Import OffPeak'!$A$3:FU$100,FU$1,FALSE)),0,VLOOKUP('W. VaR &amp; Off-Peak Pos By Trader'!$A38,'Import OffPeak'!$A$3:FU$100,FU$1,FALSE))</f>
        <v>0</v>
      </c>
      <c r="FV31">
        <f>IF(ISNA(VLOOKUP('W. VaR &amp; Off-Peak Pos By Trader'!$A38,'Import OffPeak'!$A$3:FV$100,FV$1,FALSE)),0,VLOOKUP('W. VaR &amp; Off-Peak Pos By Trader'!$A38,'Import OffPeak'!$A$3:FV$100,FV$1,FALSE))</f>
        <v>0</v>
      </c>
      <c r="FW31">
        <f>IF(ISNA(VLOOKUP('W. VaR &amp; Off-Peak Pos By Trader'!$A38,'Import OffPeak'!$A$3:FW$100,FW$1,FALSE)),0,VLOOKUP('W. VaR &amp; Off-Peak Pos By Trader'!$A38,'Import OffPeak'!$A$3:FW$100,FW$1,FALSE))</f>
        <v>0</v>
      </c>
      <c r="FX31">
        <f>IF(ISNA(VLOOKUP('W. VaR &amp; Off-Peak Pos By Trader'!$A38,'Import OffPeak'!$A$3:FX$100,FX$1,FALSE)),0,VLOOKUP('W. VaR &amp; Off-Peak Pos By Trader'!$A38,'Import OffPeak'!$A$3:FX$100,FX$1,FALSE))</f>
        <v>0</v>
      </c>
      <c r="FY31">
        <f>IF(ISNA(VLOOKUP('W. VaR &amp; Off-Peak Pos By Trader'!$A38,'Import OffPeak'!$A$3:FY$100,FY$1,FALSE)),0,VLOOKUP('W. VaR &amp; Off-Peak Pos By Trader'!$A38,'Import OffPeak'!$A$3:FY$100,FY$1,FALSE))</f>
        <v>0</v>
      </c>
      <c r="FZ31">
        <f>IF(ISNA(VLOOKUP('W. VaR &amp; Off-Peak Pos By Trader'!$A38,'Import OffPeak'!$A$3:FZ$100,FZ$1,FALSE)),0,VLOOKUP('W. VaR &amp; Off-Peak Pos By Trader'!$A38,'Import OffPeak'!$A$3:FZ$100,FZ$1,FALSE))</f>
        <v>0</v>
      </c>
      <c r="GA31">
        <f>IF(ISNA(VLOOKUP('W. VaR &amp; Off-Peak Pos By Trader'!$A38,'Import OffPeak'!$A$3:GA$100,GA$1,FALSE)),0,VLOOKUP('W. VaR &amp; Off-Peak Pos By Trader'!$A38,'Import OffPeak'!$A$3:GA$100,GA$1,FALSE))</f>
        <v>0</v>
      </c>
      <c r="GB31">
        <f>IF(ISNA(VLOOKUP('W. VaR &amp; Off-Peak Pos By Trader'!$A38,'Import OffPeak'!$A$3:GB$100,GB$1,FALSE)),0,VLOOKUP('W. VaR &amp; Off-Peak Pos By Trader'!$A38,'Import OffPeak'!$A$3:GB$100,GB$1,FALSE))</f>
        <v>0</v>
      </c>
      <c r="GC31">
        <f>IF(ISNA(VLOOKUP('W. VaR &amp; Off-Peak Pos By Trader'!$A38,'Import OffPeak'!$A$3:GC$100,GC$1,FALSE)),0,VLOOKUP('W. VaR &amp; Off-Peak Pos By Trader'!$A38,'Import OffPeak'!$A$3:GC$100,GC$1,FALSE))</f>
        <v>0</v>
      </c>
      <c r="GD31">
        <f>IF(ISNA(VLOOKUP('W. VaR &amp; Off-Peak Pos By Trader'!$A38,'Import OffPeak'!$A$3:GD$100,GD$1,FALSE)),0,VLOOKUP('W. VaR &amp; Off-Peak Pos By Trader'!$A38,'Import OffPeak'!$A$3:GD$100,GD$1,FALSE))</f>
        <v>0</v>
      </c>
      <c r="GE31">
        <f>IF(ISNA(VLOOKUP('W. VaR &amp; Off-Peak Pos By Trader'!$A38,'Import OffPeak'!$A$3:GE$100,GE$1,FALSE)),0,VLOOKUP('W. VaR &amp; Off-Peak Pos By Trader'!$A38,'Import OffPeak'!$A$3:GE$100,GE$1,FALSE))</f>
        <v>0</v>
      </c>
      <c r="GF31">
        <f>IF(ISNA(VLOOKUP('W. VaR &amp; Off-Peak Pos By Trader'!$A38,'Import OffPeak'!$A$3:GF$100,GF$1,FALSE)),0,VLOOKUP('W. VaR &amp; Off-Peak Pos By Trader'!$A38,'Import OffPeak'!$A$3:GF$100,GF$1,FALSE))</f>
        <v>0</v>
      </c>
      <c r="GG31">
        <f>IF(ISNA(VLOOKUP('W. VaR &amp; Off-Peak Pos By Trader'!$A38,'Import OffPeak'!$A$3:GG$100,GG$1,FALSE)),0,VLOOKUP('W. VaR &amp; Off-Peak Pos By Trader'!$A38,'Import OffPeak'!$A$3:GG$100,GG$1,FALSE))</f>
        <v>0</v>
      </c>
      <c r="GH31">
        <f>IF(ISNA(VLOOKUP('W. VaR &amp; Off-Peak Pos By Trader'!$A38,'Import OffPeak'!$A$3:GH$100,GH$1,FALSE)),0,VLOOKUP('W. VaR &amp; Off-Peak Pos By Trader'!$A38,'Import OffPeak'!$A$3:GH$100,GH$1,FALSE))</f>
        <v>0</v>
      </c>
      <c r="GI31">
        <f>IF(ISNA(VLOOKUP('W. VaR &amp; Off-Peak Pos By Trader'!$A38,'Import OffPeak'!$A$3:GI$100,GI$1,FALSE)),0,VLOOKUP('W. VaR &amp; Off-Peak Pos By Trader'!$A38,'Import OffPeak'!$A$3:GI$100,GI$1,FALSE))</f>
        <v>0</v>
      </c>
      <c r="GJ31">
        <f>IF(ISNA(VLOOKUP('W. VaR &amp; Off-Peak Pos By Trader'!$A38,'Import OffPeak'!$A$3:GJ$100,GJ$1,FALSE)),0,VLOOKUP('W. VaR &amp; Off-Peak Pos By Trader'!$A38,'Import OffPeak'!$A$3:GJ$100,GJ$1,FALSE))</f>
        <v>0</v>
      </c>
      <c r="GK31">
        <f>IF(ISNA(VLOOKUP('W. VaR &amp; Off-Peak Pos By Trader'!$A38,'Import OffPeak'!$A$3:GK$100,GK$1,FALSE)),0,VLOOKUP('W. VaR &amp; Off-Peak Pos By Trader'!$A38,'Import OffPeak'!$A$3:GK$100,GK$1,FALSE))</f>
        <v>0</v>
      </c>
      <c r="GL31">
        <f>IF(ISNA(VLOOKUP('W. VaR &amp; Off-Peak Pos By Trader'!$A38,'Import OffPeak'!$A$3:GL$100,GL$1,FALSE)),0,VLOOKUP('W. VaR &amp; Off-Peak Pos By Trader'!$A38,'Import OffPeak'!$A$3:GL$100,GL$1,FALSE))</f>
        <v>0</v>
      </c>
      <c r="GM31">
        <f>IF(ISNA(VLOOKUP('W. VaR &amp; Off-Peak Pos By Trader'!$A38,'Import OffPeak'!$A$3:GM$100,GM$1,FALSE)),0,VLOOKUP('W. VaR &amp; Off-Peak Pos By Trader'!$A38,'Import OffPeak'!$A$3:GM$100,GM$1,FALSE))</f>
        <v>0</v>
      </c>
      <c r="GN31">
        <f>IF(ISNA(VLOOKUP('W. VaR &amp; Off-Peak Pos By Trader'!$A38,'Import OffPeak'!$A$3:GN$100,GN$1,FALSE)),0,VLOOKUP('W. VaR &amp; Off-Peak Pos By Trader'!$A38,'Import OffPeak'!$A$3:GN$100,GN$1,FALSE))</f>
        <v>0</v>
      </c>
      <c r="GO31">
        <f>IF(ISNA(VLOOKUP('W. VaR &amp; Off-Peak Pos By Trader'!$A38,'Import OffPeak'!$A$3:GO$100,GO$1,FALSE)),0,VLOOKUP('W. VaR &amp; Off-Peak Pos By Trader'!$A38,'Import OffPeak'!$A$3:GO$100,GO$1,FALSE))</f>
        <v>0</v>
      </c>
      <c r="GP31">
        <f>IF(ISNA(VLOOKUP('W. VaR &amp; Off-Peak Pos By Trader'!$A38,'Import OffPeak'!$A$3:GP$100,GP$1,FALSE)),0,VLOOKUP('W. VaR &amp; Off-Peak Pos By Trader'!$A38,'Import OffPeak'!$A$3:GP$100,GP$1,FALSE))</f>
        <v>0</v>
      </c>
      <c r="GQ31">
        <f>IF(ISNA(VLOOKUP('W. VaR &amp; Off-Peak Pos By Trader'!$A38,'Import OffPeak'!$A$3:GQ$100,GQ$1,FALSE)),0,VLOOKUP('W. VaR &amp; Off-Peak Pos By Trader'!$A38,'Import OffPeak'!$A$3:GQ$100,GQ$1,FALSE))</f>
        <v>0</v>
      </c>
      <c r="GR31">
        <f>IF(ISNA(VLOOKUP('W. VaR &amp; Off-Peak Pos By Trader'!$A38,'Import OffPeak'!$A$3:GR$100,GR$1,FALSE)),0,VLOOKUP('W. VaR &amp; Off-Peak Pos By Trader'!$A38,'Import OffPeak'!$A$3:GR$100,GR$1,FALSE))</f>
        <v>0</v>
      </c>
      <c r="GS31">
        <f>IF(ISNA(VLOOKUP('W. VaR &amp; Off-Peak Pos By Trader'!$A38,'Import OffPeak'!$A$3:GS$100,GS$1,FALSE)),0,VLOOKUP('W. VaR &amp; Off-Peak Pos By Trader'!$A38,'Import OffPeak'!$A$3:GS$100,GS$1,FALSE))</f>
        <v>0</v>
      </c>
      <c r="GT31">
        <f>IF(ISNA(VLOOKUP('W. VaR &amp; Off-Peak Pos By Trader'!$A38,'Import OffPeak'!$A$3:GT$100,GT$1,FALSE)),0,VLOOKUP('W. VaR &amp; Off-Peak Pos By Trader'!$A38,'Import OffPeak'!$A$3:GT$100,GT$1,FALSE))</f>
        <v>0</v>
      </c>
      <c r="GU31">
        <f>IF(ISNA(VLOOKUP('W. VaR &amp; Off-Peak Pos By Trader'!$A38,'Import OffPeak'!$A$3:GU$100,GU$1,FALSE)),0,VLOOKUP('W. VaR &amp; Off-Peak Pos By Trader'!$A38,'Import OffPeak'!$A$3:GU$100,GU$1,FALSE))</f>
        <v>0</v>
      </c>
      <c r="GV31">
        <f>IF(ISNA(VLOOKUP('W. VaR &amp; Off-Peak Pos By Trader'!$A38,'Import OffPeak'!$A$3:GV$100,GV$1,FALSE)),0,VLOOKUP('W. VaR &amp; Off-Peak Pos By Trader'!$A38,'Import OffPeak'!$A$3:GV$100,GV$1,FALSE))</f>
        <v>0</v>
      </c>
      <c r="GW31">
        <f>IF(ISNA(VLOOKUP('W. VaR &amp; Off-Peak Pos By Trader'!$A38,'Import OffPeak'!$A$3:GW$100,GW$1,FALSE)),0,VLOOKUP('W. VaR &amp; Off-Peak Pos By Trader'!$A38,'Import OffPeak'!$A$3:GW$100,GW$1,FALSE))</f>
        <v>0</v>
      </c>
      <c r="GX31">
        <f>IF(ISNA(VLOOKUP('W. VaR &amp; Off-Peak Pos By Trader'!$A38,'Import OffPeak'!$A$3:GX$100,GX$1,FALSE)),0,VLOOKUP('W. VaR &amp; Off-Peak Pos By Trader'!$A38,'Import OffPeak'!$A$3:GX$100,GX$1,FALSE))</f>
        <v>0</v>
      </c>
      <c r="GY31">
        <f>IF(ISNA(VLOOKUP('W. VaR &amp; Off-Peak Pos By Trader'!$A38,'Import OffPeak'!$A$3:GY$100,GY$1,FALSE)),0,VLOOKUP('W. VaR &amp; Off-Peak Pos By Trader'!$A38,'Import OffPeak'!$A$3:GY$100,GY$1,FALSE))</f>
        <v>0</v>
      </c>
      <c r="GZ31">
        <f>IF(ISNA(VLOOKUP('W. VaR &amp; Off-Peak Pos By Trader'!$A38,'Import OffPeak'!$A$3:GZ$100,GZ$1,FALSE)),0,VLOOKUP('W. VaR &amp; Off-Peak Pos By Trader'!$A38,'Import OffPeak'!$A$3:GZ$100,GZ$1,FALSE))</f>
        <v>0</v>
      </c>
      <c r="HA31">
        <f>IF(ISNA(VLOOKUP('W. VaR &amp; Off-Peak Pos By Trader'!$A38,'Import OffPeak'!$A$3:HA$100,HA$1,FALSE)),0,VLOOKUP('W. VaR &amp; Off-Peak Pos By Trader'!$A38,'Import OffPeak'!$A$3:HA$100,HA$1,FALSE))</f>
        <v>0</v>
      </c>
      <c r="HB31">
        <f>IF(ISNA(VLOOKUP('W. VaR &amp; Off-Peak Pos By Trader'!$A38,'Import OffPeak'!$A$3:HB$100,HB$1,FALSE)),0,VLOOKUP('W. VaR &amp; Off-Peak Pos By Trader'!$A38,'Import OffPeak'!$A$3:HB$100,HB$1,FALSE))</f>
        <v>0</v>
      </c>
      <c r="HC31">
        <f>IF(ISNA(VLOOKUP('W. VaR &amp; Off-Peak Pos By Trader'!$A38,'Import OffPeak'!$A$3:HC$100,HC$1,FALSE)),0,VLOOKUP('W. VaR &amp; Off-Peak Pos By Trader'!$A38,'Import OffPeak'!$A$3:HC$100,HC$1,FALSE))</f>
        <v>0</v>
      </c>
      <c r="HD31">
        <f>IF(ISNA(VLOOKUP('W. VaR &amp; Off-Peak Pos By Trader'!$A38,'Import OffPeak'!$A$3:HD$100,HD$1,FALSE)),0,VLOOKUP('W. VaR &amp; Off-Peak Pos By Trader'!$A38,'Import OffPeak'!$A$3:HD$100,HD$1,FALSE))</f>
        <v>0</v>
      </c>
      <c r="HE31">
        <f>IF(ISNA(VLOOKUP('W. VaR &amp; Off-Peak Pos By Trader'!$A38,'Import OffPeak'!$A$3:HE$100,HE$1,FALSE)),0,VLOOKUP('W. VaR &amp; Off-Peak Pos By Trader'!$A38,'Import OffPeak'!$A$3:HE$100,HE$1,FALSE))</f>
        <v>0</v>
      </c>
      <c r="HF31">
        <f>IF(ISNA(VLOOKUP('W. VaR &amp; Off-Peak Pos By Trader'!$A38,'Import OffPeak'!$A$3:HF$100,HF$1,FALSE)),0,VLOOKUP('W. VaR &amp; Off-Peak Pos By Trader'!$A38,'Import OffPeak'!$A$3:HF$100,HF$1,FALSE))</f>
        <v>0</v>
      </c>
      <c r="HG31">
        <f>IF(ISNA(VLOOKUP('W. VaR &amp; Off-Peak Pos By Trader'!$A38,'Import OffPeak'!$A$3:HG$100,HG$1,FALSE)),0,VLOOKUP('W. VaR &amp; Off-Peak Pos By Trader'!$A38,'Import OffPeak'!$A$3:HG$100,HG$1,FALSE))</f>
        <v>0</v>
      </c>
      <c r="HH31">
        <f>IF(ISNA(VLOOKUP('W. VaR &amp; Off-Peak Pos By Trader'!$A38,'Import OffPeak'!$A$3:HH$100,HH$1,FALSE)),0,VLOOKUP('W. VaR &amp; Off-Peak Pos By Trader'!$A38,'Import OffPeak'!$A$3:HH$100,HH$1,FALSE))</f>
        <v>0</v>
      </c>
      <c r="HI31">
        <f>IF(ISNA(VLOOKUP('W. VaR &amp; Off-Peak Pos By Trader'!$A38,'Import OffPeak'!$A$3:HI$100,HI$1,FALSE)),0,VLOOKUP('W. VaR &amp; Off-Peak Pos By Trader'!$A38,'Import OffPeak'!$A$3:HI$100,HI$1,FALSE))</f>
        <v>0</v>
      </c>
      <c r="HJ31">
        <f>IF(ISNA(VLOOKUP('W. VaR &amp; Off-Peak Pos By Trader'!$A38,'Import OffPeak'!$A$3:HJ$100,HJ$1,FALSE)),0,VLOOKUP('W. VaR &amp; Off-Peak Pos By Trader'!$A38,'Import OffPeak'!$A$3:HJ$100,HJ$1,FALSE))</f>
        <v>0</v>
      </c>
      <c r="HK31">
        <f>IF(ISNA(VLOOKUP('W. VaR &amp; Off-Peak Pos By Trader'!$A38,'Import OffPeak'!$A$3:HK$100,HK$1,FALSE)),0,VLOOKUP('W. VaR &amp; Off-Peak Pos By Trader'!$A38,'Import OffPeak'!$A$3:HK$100,HK$1,FALSE))</f>
        <v>0</v>
      </c>
      <c r="HL31">
        <f>IF(ISNA(VLOOKUP('W. VaR &amp; Off-Peak Pos By Trader'!$A38,'Import OffPeak'!$A$3:HL$100,HL$1,FALSE)),0,VLOOKUP('W. VaR &amp; Off-Peak Pos By Trader'!$A38,'Import OffPeak'!$A$3:HL$100,HL$1,FALSE))</f>
        <v>0</v>
      </c>
      <c r="HM31">
        <f>IF(ISNA(VLOOKUP('W. VaR &amp; Off-Peak Pos By Trader'!$A38,'Import OffPeak'!$A$3:HM$100,HM$1,FALSE)),0,VLOOKUP('W. VaR &amp; Off-Peak Pos By Trader'!$A38,'Import OffPeak'!$A$3:HM$100,HM$1,FALSE))</f>
        <v>0</v>
      </c>
      <c r="HN31">
        <f>IF(ISNA(VLOOKUP('W. VaR &amp; Off-Peak Pos By Trader'!$A38,'Import OffPeak'!$A$3:HN$100,HN$1,FALSE)),0,VLOOKUP('W. VaR &amp; Off-Peak Pos By Trader'!$A38,'Import OffPeak'!$A$3:HN$100,HN$1,FALSE))</f>
        <v>0</v>
      </c>
      <c r="HO31">
        <f>IF(ISNA(VLOOKUP('W. VaR &amp; Off-Peak Pos By Trader'!$A38,'Import OffPeak'!$A$3:HO$100,HO$1,FALSE)),0,VLOOKUP('W. VaR &amp; Off-Peak Pos By Trader'!$A38,'Import OffPeak'!$A$3:HO$100,HO$1,FALSE))</f>
        <v>0</v>
      </c>
      <c r="HP31">
        <f>IF(ISNA(VLOOKUP('W. VaR &amp; Off-Peak Pos By Trader'!$A38,'Import OffPeak'!$A$3:HP$100,HP$1,FALSE)),0,VLOOKUP('W. VaR &amp; Off-Peak Pos By Trader'!$A38,'Import OffPeak'!$A$3:HP$100,HP$1,FALSE))</f>
        <v>0</v>
      </c>
      <c r="HQ31">
        <f>IF(ISNA(VLOOKUP('W. VaR &amp; Off-Peak Pos By Trader'!$A38,'Import OffPeak'!$A$3:HQ$100,HQ$1,FALSE)),0,VLOOKUP('W. VaR &amp; Off-Peak Pos By Trader'!$A38,'Import OffPeak'!$A$3:HQ$100,HQ$1,FALSE))</f>
        <v>0</v>
      </c>
      <c r="HR31">
        <f>IF(ISNA(VLOOKUP('W. VaR &amp; Off-Peak Pos By Trader'!$A38,'Import OffPeak'!$A$3:HR$100,HR$1,FALSE)),0,VLOOKUP('W. VaR &amp; Off-Peak Pos By Trader'!$A38,'Import OffPeak'!$A$3:HR$100,HR$1,FALSE))</f>
        <v>0</v>
      </c>
      <c r="HS31">
        <f>IF(ISNA(VLOOKUP('W. VaR &amp; Off-Peak Pos By Trader'!$A38,'Import OffPeak'!$A$3:HS$100,HS$1,FALSE)),0,VLOOKUP('W. VaR &amp; Off-Peak Pos By Trader'!$A38,'Import OffPeak'!$A$3:HS$100,HS$1,FALSE))</f>
        <v>0</v>
      </c>
      <c r="HT31">
        <f>IF(ISNA(VLOOKUP('W. VaR &amp; Off-Peak Pos By Trader'!$A38,'Import OffPeak'!$A$3:HT$100,HT$1,FALSE)),0,VLOOKUP('W. VaR &amp; Off-Peak Pos By Trader'!$A38,'Import OffPeak'!$A$3:HT$100,HT$1,FALSE))</f>
        <v>0</v>
      </c>
      <c r="HU31">
        <f>IF(ISNA(VLOOKUP('W. VaR &amp; Off-Peak Pos By Trader'!$A38,'Import OffPeak'!$A$3:HU$100,HU$1,FALSE)),0,VLOOKUP('W. VaR &amp; Off-Peak Pos By Trader'!$A38,'Import OffPeak'!$A$3:HU$100,HU$1,FALSE))</f>
        <v>0</v>
      </c>
      <c r="HV31">
        <f>IF(ISNA(VLOOKUP('W. VaR &amp; Off-Peak Pos By Trader'!$A38,'Import OffPeak'!$A$3:HV$100,HV$1,FALSE)),0,VLOOKUP('W. VaR &amp; Off-Peak Pos By Trader'!$A38,'Import OffPeak'!$A$3:HV$100,HV$1,FALSE))</f>
        <v>0</v>
      </c>
      <c r="HW31">
        <f>IF(ISNA(VLOOKUP('W. VaR &amp; Off-Peak Pos By Trader'!$A38,'Import OffPeak'!$A$3:HW$100,HW$1,FALSE)),0,VLOOKUP('W. VaR &amp; Off-Peak Pos By Trader'!$A38,'Import OffPeak'!$A$3:HW$100,HW$1,FALSE))</f>
        <v>0</v>
      </c>
      <c r="HX31">
        <f>IF(ISNA(VLOOKUP('W. VaR &amp; Off-Peak Pos By Trader'!$A38,'Import OffPeak'!$A$3:HX$100,HX$1,FALSE)),0,VLOOKUP('W. VaR &amp; Off-Peak Pos By Trader'!$A38,'Import OffPeak'!$A$3:HX$100,HX$1,FALSE))</f>
        <v>0</v>
      </c>
      <c r="HY31">
        <f>IF(ISNA(VLOOKUP('W. VaR &amp; Off-Peak Pos By Trader'!$A38,'Import OffPeak'!$A$3:HY$100,HY$1,FALSE)),0,VLOOKUP('W. VaR &amp; Off-Peak Pos By Trader'!$A38,'Import OffPeak'!$A$3:HY$100,HY$1,FALSE))</f>
        <v>0</v>
      </c>
      <c r="HZ31">
        <f>IF(ISNA(VLOOKUP('W. VaR &amp; Off-Peak Pos By Trader'!$A38,'Import OffPeak'!$A$3:HZ$100,HZ$1,FALSE)),0,VLOOKUP('W. VaR &amp; Off-Peak Pos By Trader'!$A38,'Import OffPeak'!$A$3:HZ$100,HZ$1,FALSE))</f>
        <v>0</v>
      </c>
      <c r="IA31">
        <f>IF(ISNA(VLOOKUP('W. VaR &amp; Off-Peak Pos By Trader'!$A38,'Import OffPeak'!$A$3:IA$100,IA$1,FALSE)),0,VLOOKUP('W. VaR &amp; Off-Peak Pos By Trader'!$A38,'Import OffPeak'!$A$3:IA$100,IA$1,FALSE))</f>
        <v>0</v>
      </c>
      <c r="IB31">
        <f>IF(ISNA(VLOOKUP('W. VaR &amp; Off-Peak Pos By Trader'!$A38,'Import OffPeak'!$A$3:IB$100,IB$1,FALSE)),0,VLOOKUP('W. VaR &amp; Off-Peak Pos By Trader'!$A38,'Import OffPeak'!$A$3:IB$100,IB$1,FALSE))</f>
        <v>0</v>
      </c>
      <c r="IC31">
        <f>IF(ISNA(VLOOKUP('W. VaR &amp; Off-Peak Pos By Trader'!$A38,'Import OffPeak'!$A$3:IC$100,IC$1,FALSE)),0,VLOOKUP('W. VaR &amp; Off-Peak Pos By Trader'!$A38,'Import OffPeak'!$A$3:IC$100,IC$1,FALSE))</f>
        <v>0</v>
      </c>
    </row>
    <row r="32" spans="1:237">
      <c r="A32" s="20" t="s">
        <v>16</v>
      </c>
      <c r="B32" s="14">
        <f>IF(ISNA(VLOOKUP('W. VaR &amp; Off-Peak Pos By Trader'!$A39,'Import OffPeak'!$A$3:B$100,B$1,FALSE)),0,VLOOKUP('W. VaR &amp; Off-Peak Pos By Trader'!$A39,'Import OffPeak'!$A$3:B$100,B$1,FALSE))</f>
        <v>0</v>
      </c>
      <c r="C32" s="14">
        <f>IF(ISNA(VLOOKUP('W. VaR &amp; Off-Peak Pos By Trader'!$A39,'Import OffPeak'!$A$3:C$100,C$1,FALSE)),0,VLOOKUP('W. VaR &amp; Off-Peak Pos By Trader'!$A39,'Import OffPeak'!$A$3:C$100,C$1,FALSE))</f>
        <v>0</v>
      </c>
      <c r="D32" s="14">
        <f>IF(ISNA(VLOOKUP('W. VaR &amp; Off-Peak Pos By Trader'!$A39,'Import OffPeak'!$A$3:D$100,D$1,FALSE)),0,VLOOKUP('W. VaR &amp; Off-Peak Pos By Trader'!$A39,'Import OffPeak'!$A$3:D$100,D$1,FALSE))</f>
        <v>0</v>
      </c>
      <c r="E32" s="14">
        <f>IF(ISNA(VLOOKUP('W. VaR &amp; Off-Peak Pos By Trader'!$A39,'Import OffPeak'!$A$3:E$100,E$1,FALSE)),0,VLOOKUP('W. VaR &amp; Off-Peak Pos By Trader'!$A39,'Import OffPeak'!$A$3:E$100,E$1,FALSE))</f>
        <v>0</v>
      </c>
      <c r="F32" s="14">
        <f>IF(ISNA(VLOOKUP('W. VaR &amp; Off-Peak Pos By Trader'!$A39,'Import OffPeak'!$A$3:F$100,F$1,FALSE)),0,VLOOKUP('W. VaR &amp; Off-Peak Pos By Trader'!$A39,'Import OffPeak'!$A$3:F$100,F$1,FALSE))</f>
        <v>0</v>
      </c>
      <c r="G32" s="14">
        <f>IF(ISNA(VLOOKUP('W. VaR &amp; Off-Peak Pos By Trader'!$A39,'Import OffPeak'!$A$3:G$100,G$1,FALSE)),0,VLOOKUP('W. VaR &amp; Off-Peak Pos By Trader'!$A39,'Import OffPeak'!$A$3:G$100,G$1,FALSE))</f>
        <v>0</v>
      </c>
      <c r="H32" s="14">
        <f>IF(ISNA(VLOOKUP('W. VaR &amp; Off-Peak Pos By Trader'!$A39,'Import OffPeak'!$A$3:H$100,H$1,FALSE)),0,VLOOKUP('W. VaR &amp; Off-Peak Pos By Trader'!$A39,'Import OffPeak'!$A$3:H$100,H$1,FALSE))</f>
        <v>931.34439441035988</v>
      </c>
      <c r="I32" s="14">
        <f>IF(ISNA(VLOOKUP('W. VaR &amp; Off-Peak Pos By Trader'!$A39,'Import OffPeak'!$A$3:I$100,I$1,FALSE)),0,VLOOKUP('W. VaR &amp; Off-Peak Pos By Trader'!$A39,'Import OffPeak'!$A$3:I$100,I$1,FALSE))</f>
        <v>297.0517133653525</v>
      </c>
      <c r="J32" s="14">
        <f>IF(ISNA(VLOOKUP('W. VaR &amp; Off-Peak Pos By Trader'!$A39,'Import OffPeak'!$A$3:J$100,J$1,FALSE)),0,VLOOKUP('W. VaR &amp; Off-Peak Pos By Trader'!$A39,'Import OffPeak'!$A$3:J$100,J$1,FALSE))</f>
        <v>0</v>
      </c>
      <c r="K32" s="14">
        <f>IF(ISNA(VLOOKUP('W. VaR &amp; Off-Peak Pos By Trader'!$A39,'Import OffPeak'!$A$3:K$100,K$1,FALSE)),0,VLOOKUP('W. VaR &amp; Off-Peak Pos By Trader'!$A39,'Import OffPeak'!$A$3:K$100,K$1,FALSE))</f>
        <v>0</v>
      </c>
      <c r="L32" s="14">
        <f>IF(ISNA(VLOOKUP('W. VaR &amp; Off-Peak Pos By Trader'!$A39,'Import OffPeak'!$A$3:L$100,L$1,FALSE)),0,VLOOKUP('W. VaR &amp; Off-Peak Pos By Trader'!$A39,'Import OffPeak'!$A$3:L$100,L$1,FALSE))</f>
        <v>0</v>
      </c>
      <c r="M32" s="14">
        <f>IF(ISNA(VLOOKUP('W. VaR &amp; Off-Peak Pos By Trader'!$A39,'Import OffPeak'!$A$3:M$100,M$1,FALSE)),0,VLOOKUP('W. VaR &amp; Off-Peak Pos By Trader'!$A39,'Import OffPeak'!$A$3:M$100,M$1,FALSE))</f>
        <v>0</v>
      </c>
      <c r="N32" s="14">
        <f>IF(ISNA(VLOOKUP('W. VaR &amp; Off-Peak Pos By Trader'!$A39,'Import OffPeak'!$A$3:N$100,N$1,FALSE)),0,VLOOKUP('W. VaR &amp; Off-Peak Pos By Trader'!$A39,'Import OffPeak'!$A$3:N$100,N$1,FALSE))</f>
        <v>0</v>
      </c>
      <c r="O32" s="14">
        <f>IF(ISNA(VLOOKUP('W. VaR &amp; Off-Peak Pos By Trader'!$A39,'Import OffPeak'!$A$3:O$100,O$1,FALSE)),0,VLOOKUP('W. VaR &amp; Off-Peak Pos By Trader'!$A39,'Import OffPeak'!$A$3:O$100,O$1,FALSE))</f>
        <v>0</v>
      </c>
      <c r="P32" s="14">
        <f>IF(ISNA(VLOOKUP('W. VaR &amp; Off-Peak Pos By Trader'!$A39,'Import OffPeak'!$A$3:P$100,P$1,FALSE)),0,VLOOKUP('W. VaR &amp; Off-Peak Pos By Trader'!$A39,'Import OffPeak'!$A$3:P$100,P$1,FALSE))</f>
        <v>0</v>
      </c>
      <c r="Q32" s="14">
        <f>IF(ISNA(VLOOKUP('W. VaR &amp; Off-Peak Pos By Trader'!$A39,'Import OffPeak'!$A$3:Q$100,Q$1,FALSE)),0,VLOOKUP('W. VaR &amp; Off-Peak Pos By Trader'!$A39,'Import OffPeak'!$A$3:Q$100,Q$1,FALSE))</f>
        <v>0</v>
      </c>
      <c r="R32" s="14">
        <f>IF(ISNA(VLOOKUP('W. VaR &amp; Off-Peak Pos By Trader'!$A39,'Import OffPeak'!$A$3:R$100,R$1,FALSE)),0,VLOOKUP('W. VaR &amp; Off-Peak Pos By Trader'!$A39,'Import OffPeak'!$A$3:R$100,R$1,FALSE))</f>
        <v>0</v>
      </c>
      <c r="S32" s="14">
        <f>IF(ISNA(VLOOKUP('W. VaR &amp; Off-Peak Pos By Trader'!$A39,'Import OffPeak'!$A$3:S$100,S$1,FALSE)),0,VLOOKUP('W. VaR &amp; Off-Peak Pos By Trader'!$A39,'Import OffPeak'!$A$3:S$100,S$1,FALSE))</f>
        <v>0</v>
      </c>
      <c r="T32" s="14">
        <f>IF(ISNA(VLOOKUP('W. VaR &amp; Off-Peak Pos By Trader'!$A39,'Import OffPeak'!$A$3:T$100,T$1,FALSE)),0,VLOOKUP('W. VaR &amp; Off-Peak Pos By Trader'!$A39,'Import OffPeak'!$A$3:T$100,T$1,FALSE))</f>
        <v>0</v>
      </c>
      <c r="U32" s="14">
        <f>IF(ISNA(VLOOKUP('W. VaR &amp; Off-Peak Pos By Trader'!$A39,'Import OffPeak'!$A$3:U$100,U$1,FALSE)),0,VLOOKUP('W. VaR &amp; Off-Peak Pos By Trader'!$A39,'Import OffPeak'!$A$3:U$100,U$1,FALSE))</f>
        <v>0</v>
      </c>
      <c r="V32" s="14">
        <f>IF(ISNA(VLOOKUP('W. VaR &amp; Off-Peak Pos By Trader'!$A39,'Import OffPeak'!$A$3:V$100,V$1,FALSE)),0,VLOOKUP('W. VaR &amp; Off-Peak Pos By Trader'!$A39,'Import OffPeak'!$A$3:V$100,V$1,FALSE))</f>
        <v>0</v>
      </c>
      <c r="W32" s="14">
        <f>IF(ISNA(VLOOKUP('W. VaR &amp; Off-Peak Pos By Trader'!$A39,'Import OffPeak'!$A$3:W$100,W$1,FALSE)),0,VLOOKUP('W. VaR &amp; Off-Peak Pos By Trader'!$A39,'Import OffPeak'!$A$3:W$100,W$1,FALSE))</f>
        <v>0</v>
      </c>
      <c r="X32" s="14">
        <f>IF(ISNA(VLOOKUP('W. VaR &amp; Off-Peak Pos By Trader'!$A39,'Import OffPeak'!$A$3:X$100,X$1,FALSE)),0,VLOOKUP('W. VaR &amp; Off-Peak Pos By Trader'!$A39,'Import OffPeak'!$A$3:X$100,X$1,FALSE))</f>
        <v>0</v>
      </c>
      <c r="Y32" s="14">
        <f>IF(ISNA(VLOOKUP('W. VaR &amp; Off-Peak Pos By Trader'!$A39,'Import OffPeak'!$A$3:Y$100,Y$1,FALSE)),0,VLOOKUP('W. VaR &amp; Off-Peak Pos By Trader'!$A39,'Import OffPeak'!$A$3:Y$100,Y$1,FALSE))</f>
        <v>0</v>
      </c>
      <c r="Z32" s="14">
        <f>IF(ISNA(VLOOKUP('W. VaR &amp; Off-Peak Pos By Trader'!$A39,'Import OffPeak'!$A$3:Z$100,Z$1,FALSE)),0,VLOOKUP('W. VaR &amp; Off-Peak Pos By Trader'!$A39,'Import OffPeak'!$A$3:Z$100,Z$1,FALSE))</f>
        <v>0</v>
      </c>
      <c r="AA32" s="14">
        <f>IF(ISNA(VLOOKUP('W. VaR &amp; Off-Peak Pos By Trader'!$A39,'Import OffPeak'!$A$3:AA$100,AA$1,FALSE)),0,VLOOKUP('W. VaR &amp; Off-Peak Pos By Trader'!$A39,'Import OffPeak'!$A$3:AA$100,AA$1,FALSE))</f>
        <v>0</v>
      </c>
      <c r="AB32" s="14">
        <f>IF(ISNA(VLOOKUP('W. VaR &amp; Off-Peak Pos By Trader'!$A39,'Import OffPeak'!$A$3:AB$100,AB$1,FALSE)),0,VLOOKUP('W. VaR &amp; Off-Peak Pos By Trader'!$A39,'Import OffPeak'!$A$3:AB$100,AB$1,FALSE))</f>
        <v>0</v>
      </c>
      <c r="AC32" s="14">
        <f>IF(ISNA(VLOOKUP('W. VaR &amp; Off-Peak Pos By Trader'!$A39,'Import OffPeak'!$A$3:AC$100,AC$1,FALSE)),0,VLOOKUP('W. VaR &amp; Off-Peak Pos By Trader'!$A39,'Import OffPeak'!$A$3:AC$100,AC$1,FALSE))</f>
        <v>0</v>
      </c>
      <c r="AD32" s="14">
        <f>IF(ISNA(VLOOKUP('W. VaR &amp; Off-Peak Pos By Trader'!$A39,'Import OffPeak'!$A$3:AD$100,AD$1,FALSE)),0,VLOOKUP('W. VaR &amp; Off-Peak Pos By Trader'!$A39,'Import OffPeak'!$A$3:AD$100,AD$1,FALSE))</f>
        <v>0</v>
      </c>
      <c r="AE32" s="14">
        <f>IF(ISNA(VLOOKUP('W. VaR &amp; Off-Peak Pos By Trader'!$A39,'Import OffPeak'!$A$3:AE$100,AE$1,FALSE)),0,VLOOKUP('W. VaR &amp; Off-Peak Pos By Trader'!$A39,'Import OffPeak'!$A$3:AE$100,AE$1,FALSE))</f>
        <v>0</v>
      </c>
      <c r="AF32" s="14">
        <f>IF(ISNA(VLOOKUP('W. VaR &amp; Off-Peak Pos By Trader'!$A39,'Import OffPeak'!$A$3:AF$100,AF$1,FALSE)),0,VLOOKUP('W. VaR &amp; Off-Peak Pos By Trader'!$A39,'Import OffPeak'!$A$3:AF$100,AF$1,FALSE))</f>
        <v>0</v>
      </c>
      <c r="AG32" s="14">
        <f>IF(ISNA(VLOOKUP('W. VaR &amp; Off-Peak Pos By Trader'!$A39,'Import OffPeak'!$A$3:AG$100,AG$1,FALSE)),0,VLOOKUP('W. VaR &amp; Off-Peak Pos By Trader'!$A39,'Import OffPeak'!$A$3:AG$100,AG$1,FALSE))</f>
        <v>0</v>
      </c>
      <c r="AH32" s="14">
        <f>IF(ISNA(VLOOKUP('W. VaR &amp; Off-Peak Pos By Trader'!$A39,'Import OffPeak'!$A$3:AH$100,AH$1,FALSE)),0,VLOOKUP('W. VaR &amp; Off-Peak Pos By Trader'!$A39,'Import OffPeak'!$A$3:AH$100,AH$1,FALSE))</f>
        <v>0</v>
      </c>
      <c r="AI32" s="14">
        <f>IF(ISNA(VLOOKUP('W. VaR &amp; Off-Peak Pos By Trader'!$A39,'Import OffPeak'!$A$3:AI$100,AI$1,FALSE)),0,VLOOKUP('W. VaR &amp; Off-Peak Pos By Trader'!$A39,'Import OffPeak'!$A$3:AI$100,AI$1,FALSE))</f>
        <v>0</v>
      </c>
      <c r="AJ32" s="14">
        <f>IF(ISNA(VLOOKUP('W. VaR &amp; Off-Peak Pos By Trader'!$A39,'Import OffPeak'!$A$3:AJ$100,AJ$1,FALSE)),0,VLOOKUP('W. VaR &amp; Off-Peak Pos By Trader'!$A39,'Import OffPeak'!$A$3:AJ$100,AJ$1,FALSE))</f>
        <v>0</v>
      </c>
      <c r="AK32" s="14">
        <f>IF(ISNA(VLOOKUP('W. VaR &amp; Off-Peak Pos By Trader'!$A39,'Import OffPeak'!$A$3:AK$100,AK$1,FALSE)),0,VLOOKUP('W. VaR &amp; Off-Peak Pos By Trader'!$A39,'Import OffPeak'!$A$3:AK$100,AK$1,FALSE))</f>
        <v>0</v>
      </c>
      <c r="AL32" s="14">
        <f>IF(ISNA(VLOOKUP('W. VaR &amp; Off-Peak Pos By Trader'!$A39,'Import OffPeak'!$A$3:AL$100,AL$1,FALSE)),0,VLOOKUP('W. VaR &amp; Off-Peak Pos By Trader'!$A39,'Import OffPeak'!$A$3:AL$100,AL$1,FALSE))</f>
        <v>0</v>
      </c>
      <c r="AM32" s="14">
        <f>IF(ISNA(VLOOKUP('W. VaR &amp; Off-Peak Pos By Trader'!$A39,'Import OffPeak'!$A$3:AM$100,AM$1,FALSE)),0,VLOOKUP('W. VaR &amp; Off-Peak Pos By Trader'!$A39,'Import OffPeak'!$A$3:AM$100,AM$1,FALSE))</f>
        <v>0</v>
      </c>
      <c r="AN32" s="14">
        <f>IF(ISNA(VLOOKUP('W. VaR &amp; Off-Peak Pos By Trader'!$A39,'Import OffPeak'!$A$3:AN$100,AN$1,FALSE)),0,VLOOKUP('W. VaR &amp; Off-Peak Pos By Trader'!$A39,'Import OffPeak'!$A$3:AN$100,AN$1,FALSE))</f>
        <v>0</v>
      </c>
      <c r="AO32" s="14">
        <f>IF(ISNA(VLOOKUP('W. VaR &amp; Off-Peak Pos By Trader'!$A39,'Import OffPeak'!$A$3:AO$100,AO$1,FALSE)),0,VLOOKUP('W. VaR &amp; Off-Peak Pos By Trader'!$A39,'Import OffPeak'!$A$3:AO$100,AO$1,FALSE))</f>
        <v>0</v>
      </c>
      <c r="AP32" s="14">
        <f>IF(ISNA(VLOOKUP('W. VaR &amp; Off-Peak Pos By Trader'!$A39,'Import OffPeak'!$A$3:AP$100,AP$1,FALSE)),0,VLOOKUP('W. VaR &amp; Off-Peak Pos By Trader'!$A39,'Import OffPeak'!$A$3:AP$100,AP$1,FALSE))</f>
        <v>0</v>
      </c>
      <c r="AQ32" s="14">
        <f>IF(ISNA(VLOOKUP('W. VaR &amp; Off-Peak Pos By Trader'!$A39,'Import OffPeak'!$A$3:AQ$100,AQ$1,FALSE)),0,VLOOKUP('W. VaR &amp; Off-Peak Pos By Trader'!$A39,'Import OffPeak'!$A$3:AQ$100,AQ$1,FALSE))</f>
        <v>0</v>
      </c>
      <c r="AR32" s="14">
        <f>IF(ISNA(VLOOKUP('W. VaR &amp; Off-Peak Pos By Trader'!$A39,'Import OffPeak'!$A$3:AR$100,AR$1,FALSE)),0,VLOOKUP('W. VaR &amp; Off-Peak Pos By Trader'!$A39,'Import OffPeak'!$A$3:AR$100,AR$1,FALSE))</f>
        <v>0</v>
      </c>
      <c r="AS32" s="14">
        <f>IF(ISNA(VLOOKUP('W. VaR &amp; Off-Peak Pos By Trader'!$A39,'Import OffPeak'!$A$3:AS$100,AS$1,FALSE)),0,VLOOKUP('W. VaR &amp; Off-Peak Pos By Trader'!$A39,'Import OffPeak'!$A$3:AS$100,AS$1,FALSE))</f>
        <v>0</v>
      </c>
      <c r="AT32" s="14">
        <f>IF(ISNA(VLOOKUP('W. VaR &amp; Off-Peak Pos By Trader'!$A39,'Import OffPeak'!$A$3:AT$100,AT$1,FALSE)),0,VLOOKUP('W. VaR &amp; Off-Peak Pos By Trader'!$A39,'Import OffPeak'!$A$3:AT$100,AT$1,FALSE))</f>
        <v>0</v>
      </c>
      <c r="AU32" s="14">
        <f>IF(ISNA(VLOOKUP('W. VaR &amp; Off-Peak Pos By Trader'!$A39,'Import OffPeak'!$A$3:AU$100,AU$1,FALSE)),0,VLOOKUP('W. VaR &amp; Off-Peak Pos By Trader'!$A39,'Import OffPeak'!$A$3:AU$100,AU$1,FALSE))</f>
        <v>0</v>
      </c>
      <c r="AV32" s="14">
        <f>IF(ISNA(VLOOKUP('W. VaR &amp; Off-Peak Pos By Trader'!$A39,'Import OffPeak'!$A$3:AV$100,AV$1,FALSE)),0,VLOOKUP('W. VaR &amp; Off-Peak Pos By Trader'!$A39,'Import OffPeak'!$A$3:AV$100,AV$1,FALSE))</f>
        <v>0</v>
      </c>
      <c r="AW32" s="14">
        <f>IF(ISNA(VLOOKUP('W. VaR &amp; Off-Peak Pos By Trader'!$A39,'Import OffPeak'!$A$3:AW$100,AW$1,FALSE)),0,VLOOKUP('W. VaR &amp; Off-Peak Pos By Trader'!$A39,'Import OffPeak'!$A$3:AW$100,AW$1,FALSE))</f>
        <v>0</v>
      </c>
      <c r="AX32" s="14">
        <f>IF(ISNA(VLOOKUP('W. VaR &amp; Off-Peak Pos By Trader'!$A39,'Import OffPeak'!$A$3:AX$100,AX$1,FALSE)),0,VLOOKUP('W. VaR &amp; Off-Peak Pos By Trader'!$A39,'Import OffPeak'!$A$3:AX$100,AX$1,FALSE))</f>
        <v>0</v>
      </c>
      <c r="AY32" s="14">
        <f>IF(ISNA(VLOOKUP('W. VaR &amp; Off-Peak Pos By Trader'!$A39,'Import OffPeak'!$A$3:AY$100,AY$1,FALSE)),0,VLOOKUP('W. VaR &amp; Off-Peak Pos By Trader'!$A39,'Import OffPeak'!$A$3:AY$100,AY$1,FALSE))</f>
        <v>0</v>
      </c>
      <c r="AZ32" s="14">
        <f>IF(ISNA(VLOOKUP('W. VaR &amp; Off-Peak Pos By Trader'!$A39,'Import OffPeak'!$A$3:AZ$100,AZ$1,FALSE)),0,VLOOKUP('W. VaR &amp; Off-Peak Pos By Trader'!$A39,'Import OffPeak'!$A$3:AZ$100,AZ$1,FALSE))</f>
        <v>0</v>
      </c>
      <c r="BA32" s="14">
        <f>IF(ISNA(VLOOKUP('W. VaR &amp; Off-Peak Pos By Trader'!$A39,'Import OffPeak'!$A$3:BA$100,BA$1,FALSE)),0,VLOOKUP('W. VaR &amp; Off-Peak Pos By Trader'!$A39,'Import OffPeak'!$A$3:BA$100,BA$1,FALSE))</f>
        <v>0</v>
      </c>
      <c r="BB32" s="14">
        <f>IF(ISNA(VLOOKUP('W. VaR &amp; Off-Peak Pos By Trader'!$A39,'Import OffPeak'!$A$3:BB$100,BB$1,FALSE)),0,VLOOKUP('W. VaR &amp; Off-Peak Pos By Trader'!$A39,'Import OffPeak'!$A$3:BB$100,BB$1,FALSE))</f>
        <v>0</v>
      </c>
      <c r="BC32" s="14">
        <f>IF(ISNA(VLOOKUP('W. VaR &amp; Off-Peak Pos By Trader'!$A39,'Import OffPeak'!$A$3:BC$100,BC$1,FALSE)),0,VLOOKUP('W. VaR &amp; Off-Peak Pos By Trader'!$A39,'Import OffPeak'!$A$3:BC$100,BC$1,FALSE))</f>
        <v>0</v>
      </c>
      <c r="BD32" s="14">
        <f>IF(ISNA(VLOOKUP('W. VaR &amp; Off-Peak Pos By Trader'!$A39,'Import OffPeak'!$A$3:BD$100,BD$1,FALSE)),0,VLOOKUP('W. VaR &amp; Off-Peak Pos By Trader'!$A39,'Import OffPeak'!$A$3:BD$100,BD$1,FALSE))</f>
        <v>0</v>
      </c>
      <c r="BE32" s="14">
        <f>IF(ISNA(VLOOKUP('W. VaR &amp; Off-Peak Pos By Trader'!$A39,'Import OffPeak'!$A$3:BE$100,BE$1,FALSE)),0,VLOOKUP('W. VaR &amp; Off-Peak Pos By Trader'!$A39,'Import OffPeak'!$A$3:BE$100,BE$1,FALSE))</f>
        <v>0</v>
      </c>
      <c r="BF32" s="14">
        <f>IF(ISNA(VLOOKUP('W. VaR &amp; Off-Peak Pos By Trader'!$A39,'Import OffPeak'!$A$3:BF$100,BF$1,FALSE)),0,VLOOKUP('W. VaR &amp; Off-Peak Pos By Trader'!$A39,'Import OffPeak'!$A$3:BF$100,BF$1,FALSE))</f>
        <v>0</v>
      </c>
      <c r="BG32" s="14">
        <f>IF(ISNA(VLOOKUP('W. VaR &amp; Off-Peak Pos By Trader'!$A39,'Import OffPeak'!$A$3:BG$100,BG$1,FALSE)),0,VLOOKUP('W. VaR &amp; Off-Peak Pos By Trader'!$A39,'Import OffPeak'!$A$3:BG$100,BG$1,FALSE))</f>
        <v>0</v>
      </c>
      <c r="BH32" s="14">
        <f>IF(ISNA(VLOOKUP('W. VaR &amp; Off-Peak Pos By Trader'!$A39,'Import OffPeak'!$A$3:BH$100,BH$1,FALSE)),0,VLOOKUP('W. VaR &amp; Off-Peak Pos By Trader'!$A39,'Import OffPeak'!$A$3:BH$100,BH$1,FALSE))</f>
        <v>0</v>
      </c>
      <c r="BI32" s="14">
        <f>IF(ISNA(VLOOKUP('W. VaR &amp; Off-Peak Pos By Trader'!$A39,'Import OffPeak'!$A$3:BI$100,BI$1,FALSE)),0,VLOOKUP('W. VaR &amp; Off-Peak Pos By Trader'!$A39,'Import OffPeak'!$A$3:BI$100,BI$1,FALSE))</f>
        <v>0</v>
      </c>
      <c r="BJ32" s="14">
        <f>IF(ISNA(VLOOKUP('W. VaR &amp; Off-Peak Pos By Trader'!$A39,'Import OffPeak'!$A$3:BJ$100,BJ$1,FALSE)),0,VLOOKUP('W. VaR &amp; Off-Peak Pos By Trader'!$A39,'Import OffPeak'!$A$3:BJ$100,BJ$1,FALSE))</f>
        <v>0</v>
      </c>
      <c r="BK32" s="14">
        <f>IF(ISNA(VLOOKUP('W. VaR &amp; Off-Peak Pos By Trader'!$A39,'Import OffPeak'!$A$3:BK$100,BK$1,FALSE)),0,VLOOKUP('W. VaR &amp; Off-Peak Pos By Trader'!$A39,'Import OffPeak'!$A$3:BK$100,BK$1,FALSE))</f>
        <v>0</v>
      </c>
      <c r="BL32" s="14">
        <f>IF(ISNA(VLOOKUP('W. VaR &amp; Off-Peak Pos By Trader'!$A39,'Import OffPeak'!$A$3:BL$100,BL$1,FALSE)),0,VLOOKUP('W. VaR &amp; Off-Peak Pos By Trader'!$A39,'Import OffPeak'!$A$3:BL$100,BL$1,FALSE))</f>
        <v>0</v>
      </c>
      <c r="BM32" s="14">
        <f>IF(ISNA(VLOOKUP('W. VaR &amp; Off-Peak Pos By Trader'!$A39,'Import OffPeak'!$A$3:BM$100,BM$1,FALSE)),0,VLOOKUP('W. VaR &amp; Off-Peak Pos By Trader'!$A39,'Import OffPeak'!$A$3:BM$100,BM$1,FALSE))</f>
        <v>0</v>
      </c>
      <c r="BN32" s="14">
        <f>IF(ISNA(VLOOKUP('W. VaR &amp; Off-Peak Pos By Trader'!$A39,'Import OffPeak'!$A$3:BN$100,BN$1,FALSE)),0,VLOOKUP('W. VaR &amp; Off-Peak Pos By Trader'!$A39,'Import OffPeak'!$A$3:BN$100,BN$1,FALSE))</f>
        <v>0</v>
      </c>
      <c r="BO32" s="14">
        <f>IF(ISNA(VLOOKUP('W. VaR &amp; Off-Peak Pos By Trader'!$A39,'Import OffPeak'!$A$3:BO$100,BO$1,FALSE)),0,VLOOKUP('W. VaR &amp; Off-Peak Pos By Trader'!$A39,'Import OffPeak'!$A$3:BO$100,BO$1,FALSE))</f>
        <v>0</v>
      </c>
      <c r="BP32" s="14">
        <f>IF(ISNA(VLOOKUP('W. VaR &amp; Off-Peak Pos By Trader'!$A39,'Import OffPeak'!$A$3:BP$100,BP$1,FALSE)),0,VLOOKUP('W. VaR &amp; Off-Peak Pos By Trader'!$A39,'Import OffPeak'!$A$3:BP$100,BP$1,FALSE))</f>
        <v>0</v>
      </c>
      <c r="BQ32" s="14">
        <f>IF(ISNA(VLOOKUP('W. VaR &amp; Off-Peak Pos By Trader'!$A39,'Import OffPeak'!$A$3:BQ$100,BQ$1,FALSE)),0,VLOOKUP('W. VaR &amp; Off-Peak Pos By Trader'!$A39,'Import OffPeak'!$A$3:BQ$100,BQ$1,FALSE))</f>
        <v>0</v>
      </c>
      <c r="BR32" s="14">
        <f>IF(ISNA(VLOOKUP('W. VaR &amp; Off-Peak Pos By Trader'!$A39,'Import OffPeak'!$A$3:BR$100,BR$1,FALSE)),0,VLOOKUP('W. VaR &amp; Off-Peak Pos By Trader'!$A39,'Import OffPeak'!$A$3:BR$100,BR$1,FALSE))</f>
        <v>0</v>
      </c>
      <c r="BS32" s="14">
        <f>IF(ISNA(VLOOKUP('W. VaR &amp; Off-Peak Pos By Trader'!$A39,'Import OffPeak'!$A$3:BS$100,BS$1,FALSE)),0,VLOOKUP('W. VaR &amp; Off-Peak Pos By Trader'!$A39,'Import OffPeak'!$A$3:BS$100,BS$1,FALSE))</f>
        <v>0</v>
      </c>
      <c r="BT32" s="14">
        <f>IF(ISNA(VLOOKUP('W. VaR &amp; Off-Peak Pos By Trader'!$A39,'Import OffPeak'!$A$3:BT$100,BT$1,FALSE)),0,VLOOKUP('W. VaR &amp; Off-Peak Pos By Trader'!$A39,'Import OffPeak'!$A$3:BT$100,BT$1,FALSE))</f>
        <v>0</v>
      </c>
      <c r="BU32" s="14">
        <f>IF(ISNA(VLOOKUP('W. VaR &amp; Off-Peak Pos By Trader'!$A39,'Import OffPeak'!$A$3:BU$100,BU$1,FALSE)),0,VLOOKUP('W. VaR &amp; Off-Peak Pos By Trader'!$A39,'Import OffPeak'!$A$3:BU$100,BU$1,FALSE))</f>
        <v>0</v>
      </c>
      <c r="BV32" s="14">
        <f>IF(ISNA(VLOOKUP('W. VaR &amp; Off-Peak Pos By Trader'!$A39,'Import OffPeak'!$A$3:BV$100,BV$1,FALSE)),0,VLOOKUP('W. VaR &amp; Off-Peak Pos By Trader'!$A39,'Import OffPeak'!$A$3:BV$100,BV$1,FALSE))</f>
        <v>0</v>
      </c>
      <c r="BW32" s="14">
        <f>IF(ISNA(VLOOKUP('W. VaR &amp; Off-Peak Pos By Trader'!$A39,'Import OffPeak'!$A$3:BW$100,BW$1,FALSE)),0,VLOOKUP('W. VaR &amp; Off-Peak Pos By Trader'!$A39,'Import OffPeak'!$A$3:BW$100,BW$1,FALSE))</f>
        <v>0</v>
      </c>
      <c r="BX32" s="14">
        <f>IF(ISNA(VLOOKUP('W. VaR &amp; Off-Peak Pos By Trader'!$A39,'Import OffPeak'!$A$3:BX$100,BX$1,FALSE)),0,VLOOKUP('W. VaR &amp; Off-Peak Pos By Trader'!$A39,'Import OffPeak'!$A$3:BX$100,BX$1,FALSE))</f>
        <v>0</v>
      </c>
      <c r="BY32" s="14">
        <f>IF(ISNA(VLOOKUP('W. VaR &amp; Off-Peak Pos By Trader'!$A39,'Import OffPeak'!$A$3:BY$100,BY$1,FALSE)),0,VLOOKUP('W. VaR &amp; Off-Peak Pos By Trader'!$A39,'Import OffPeak'!$A$3:BY$100,BY$1,FALSE))</f>
        <v>0</v>
      </c>
      <c r="BZ32" s="14">
        <f>IF(ISNA(VLOOKUP('W. VaR &amp; Off-Peak Pos By Trader'!$A39,'Import OffPeak'!$A$3:BZ$100,BZ$1,FALSE)),0,VLOOKUP('W. VaR &amp; Off-Peak Pos By Trader'!$A39,'Import OffPeak'!$A$3:BZ$100,BZ$1,FALSE))</f>
        <v>0</v>
      </c>
      <c r="CA32" s="14">
        <f>IF(ISNA(VLOOKUP('W. VaR &amp; Off-Peak Pos By Trader'!$A39,'Import OffPeak'!$A$3:CA$100,CA$1,FALSE)),0,VLOOKUP('W. VaR &amp; Off-Peak Pos By Trader'!$A39,'Import OffPeak'!$A$3:CA$100,CA$1,FALSE))</f>
        <v>0</v>
      </c>
      <c r="CB32" s="14">
        <f>IF(ISNA(VLOOKUP('W. VaR &amp; Off-Peak Pos By Trader'!$A39,'Import OffPeak'!$A$3:CB$100,CB$1,FALSE)),0,VLOOKUP('W. VaR &amp; Off-Peak Pos By Trader'!$A39,'Import OffPeak'!$A$3:CB$100,CB$1,FALSE))</f>
        <v>0</v>
      </c>
      <c r="CC32" s="14">
        <f>IF(ISNA(VLOOKUP('W. VaR &amp; Off-Peak Pos By Trader'!$A39,'Import OffPeak'!$A$3:CC$100,CC$1,FALSE)),0,VLOOKUP('W. VaR &amp; Off-Peak Pos By Trader'!$A39,'Import OffPeak'!$A$3:CC$100,CC$1,FALSE))</f>
        <v>0</v>
      </c>
      <c r="CD32" s="14">
        <f>IF(ISNA(VLOOKUP('W. VaR &amp; Off-Peak Pos By Trader'!$A39,'Import OffPeak'!$A$3:CD$100,CD$1,FALSE)),0,VLOOKUP('W. VaR &amp; Off-Peak Pos By Trader'!$A39,'Import OffPeak'!$A$3:CD$100,CD$1,FALSE))</f>
        <v>0</v>
      </c>
      <c r="CE32" s="14">
        <f>IF(ISNA(VLOOKUP('W. VaR &amp; Off-Peak Pos By Trader'!$A39,'Import OffPeak'!$A$3:CE$100,CE$1,FALSE)),0,VLOOKUP('W. VaR &amp; Off-Peak Pos By Trader'!$A39,'Import OffPeak'!$A$3:CE$100,CE$1,FALSE))</f>
        <v>0</v>
      </c>
      <c r="CF32" s="14">
        <f>IF(ISNA(VLOOKUP('W. VaR &amp; Off-Peak Pos By Trader'!$A39,'Import OffPeak'!$A$3:CF$100,CF$1,FALSE)),0,VLOOKUP('W. VaR &amp; Off-Peak Pos By Trader'!$A39,'Import OffPeak'!$A$3:CF$100,CF$1,FALSE))</f>
        <v>0</v>
      </c>
      <c r="CG32" s="14">
        <f>IF(ISNA(VLOOKUP('W. VaR &amp; Off-Peak Pos By Trader'!$A39,'Import OffPeak'!$A$3:CG$100,CG$1,FALSE)),0,VLOOKUP('W. VaR &amp; Off-Peak Pos By Trader'!$A39,'Import OffPeak'!$A$3:CG$100,CG$1,FALSE))</f>
        <v>0</v>
      </c>
      <c r="CH32" s="14">
        <f>IF(ISNA(VLOOKUP('W. VaR &amp; Off-Peak Pos By Trader'!$A39,'Import OffPeak'!$A$3:CH$100,CH$1,FALSE)),0,VLOOKUP('W. VaR &amp; Off-Peak Pos By Trader'!$A39,'Import OffPeak'!$A$3:CH$100,CH$1,FALSE))</f>
        <v>0</v>
      </c>
      <c r="CI32" s="14">
        <f>IF(ISNA(VLOOKUP('W. VaR &amp; Off-Peak Pos By Trader'!$A39,'Import OffPeak'!$A$3:CI$100,CI$1,FALSE)),0,VLOOKUP('W. VaR &amp; Off-Peak Pos By Trader'!$A39,'Import OffPeak'!$A$3:CI$100,CI$1,FALSE))</f>
        <v>0</v>
      </c>
      <c r="CJ32" s="14">
        <f>IF(ISNA(VLOOKUP('W. VaR &amp; Off-Peak Pos By Trader'!$A39,'Import OffPeak'!$A$3:CJ$100,CJ$1,FALSE)),0,VLOOKUP('W. VaR &amp; Off-Peak Pos By Trader'!$A39,'Import OffPeak'!$A$3:CJ$100,CJ$1,FALSE))</f>
        <v>0</v>
      </c>
      <c r="CK32" s="14">
        <f>IF(ISNA(VLOOKUP('W. VaR &amp; Off-Peak Pos By Trader'!$A39,'Import OffPeak'!$A$3:CK$100,CK$1,FALSE)),0,VLOOKUP('W. VaR &amp; Off-Peak Pos By Trader'!$A39,'Import OffPeak'!$A$3:CK$100,CK$1,FALSE))</f>
        <v>0</v>
      </c>
      <c r="CL32" s="14">
        <f>IF(ISNA(VLOOKUP('W. VaR &amp; Off-Peak Pos By Trader'!$A39,'Import OffPeak'!$A$3:CL$100,CL$1,FALSE)),0,VLOOKUP('W. VaR &amp; Off-Peak Pos By Trader'!$A39,'Import OffPeak'!$A$3:CL$100,CL$1,FALSE))</f>
        <v>0</v>
      </c>
      <c r="CM32" s="14">
        <f>IF(ISNA(VLOOKUP('W. VaR &amp; Off-Peak Pos By Trader'!$A39,'Import OffPeak'!$A$3:CM$100,CM$1,FALSE)),0,VLOOKUP('W. VaR &amp; Off-Peak Pos By Trader'!$A39,'Import OffPeak'!$A$3:CM$100,CM$1,FALSE))</f>
        <v>0</v>
      </c>
      <c r="CN32" s="14">
        <f>IF(ISNA(VLOOKUP('W. VaR &amp; Off-Peak Pos By Trader'!$A39,'Import OffPeak'!$A$3:CN$100,CN$1,FALSE)),0,VLOOKUP('W. VaR &amp; Off-Peak Pos By Trader'!$A39,'Import OffPeak'!$A$3:CN$100,CN$1,FALSE))</f>
        <v>0</v>
      </c>
      <c r="CO32" s="14">
        <f>IF(ISNA(VLOOKUP('W. VaR &amp; Off-Peak Pos By Trader'!$A39,'Import OffPeak'!$A$3:CO$100,CO$1,FALSE)),0,VLOOKUP('W. VaR &amp; Off-Peak Pos By Trader'!$A39,'Import OffPeak'!$A$3:CO$100,CO$1,FALSE))</f>
        <v>0</v>
      </c>
      <c r="CP32" s="14">
        <f>IF(ISNA(VLOOKUP('W. VaR &amp; Off-Peak Pos By Trader'!$A39,'Import OffPeak'!$A$3:CP$100,CP$1,FALSE)),0,VLOOKUP('W. VaR &amp; Off-Peak Pos By Trader'!$A39,'Import OffPeak'!$A$3:CP$100,CP$1,FALSE))</f>
        <v>0</v>
      </c>
      <c r="CQ32" s="14">
        <f>IF(ISNA(VLOOKUP('W. VaR &amp; Off-Peak Pos By Trader'!$A39,'Import OffPeak'!$A$3:CQ$100,CQ$1,FALSE)),0,VLOOKUP('W. VaR &amp; Off-Peak Pos By Trader'!$A39,'Import OffPeak'!$A$3:CQ$100,CQ$1,FALSE))</f>
        <v>0</v>
      </c>
      <c r="CR32" s="14">
        <f>IF(ISNA(VLOOKUP('W. VaR &amp; Off-Peak Pos By Trader'!$A39,'Import OffPeak'!$A$3:CR$100,CR$1,FALSE)),0,VLOOKUP('W. VaR &amp; Off-Peak Pos By Trader'!$A39,'Import OffPeak'!$A$3:CR$100,CR$1,FALSE))</f>
        <v>0</v>
      </c>
      <c r="CS32" s="14">
        <f>IF(ISNA(VLOOKUP('W. VaR &amp; Off-Peak Pos By Trader'!$A39,'Import OffPeak'!$A$3:CS$100,CS$1,FALSE)),0,VLOOKUP('W. VaR &amp; Off-Peak Pos By Trader'!$A39,'Import OffPeak'!$A$3:CS$100,CS$1,FALSE))</f>
        <v>0</v>
      </c>
      <c r="CT32" s="14">
        <f>IF(ISNA(VLOOKUP('W. VaR &amp; Off-Peak Pos By Trader'!$A39,'Import OffPeak'!$A$3:CT$100,CT$1,FALSE)),0,VLOOKUP('W. VaR &amp; Off-Peak Pos By Trader'!$A39,'Import OffPeak'!$A$3:CT$100,CT$1,FALSE))</f>
        <v>0</v>
      </c>
      <c r="CU32" s="14">
        <f>IF(ISNA(VLOOKUP('W. VaR &amp; Off-Peak Pos By Trader'!$A39,'Import OffPeak'!$A$3:CU$100,CU$1,FALSE)),0,VLOOKUP('W. VaR &amp; Off-Peak Pos By Trader'!$A39,'Import OffPeak'!$A$3:CU$100,CU$1,FALSE))</f>
        <v>0</v>
      </c>
      <c r="CV32" s="14">
        <f>IF(ISNA(VLOOKUP('W. VaR &amp; Off-Peak Pos By Trader'!$A39,'Import OffPeak'!$A$3:CV$100,CV$1,FALSE)),0,VLOOKUP('W. VaR &amp; Off-Peak Pos By Trader'!$A39,'Import OffPeak'!$A$3:CV$100,CV$1,FALSE))</f>
        <v>0</v>
      </c>
      <c r="CW32" s="14">
        <f>IF(ISNA(VLOOKUP('W. VaR &amp; Off-Peak Pos By Trader'!$A39,'Import OffPeak'!$A$3:CW$100,CW$1,FALSE)),0,VLOOKUP('W. VaR &amp; Off-Peak Pos By Trader'!$A39,'Import OffPeak'!$A$3:CW$100,CW$1,FALSE))</f>
        <v>0</v>
      </c>
      <c r="CX32" s="14">
        <f>IF(ISNA(VLOOKUP('W. VaR &amp; Off-Peak Pos By Trader'!$A39,'Import OffPeak'!$A$3:CX$100,CX$1,FALSE)),0,VLOOKUP('W. VaR &amp; Off-Peak Pos By Trader'!$A39,'Import OffPeak'!$A$3:CX$100,CX$1,FALSE))</f>
        <v>0</v>
      </c>
      <c r="CY32" s="14">
        <f>IF(ISNA(VLOOKUP('W. VaR &amp; Off-Peak Pos By Trader'!$A39,'Import OffPeak'!$A$3:CY$100,CY$1,FALSE)),0,VLOOKUP('W. VaR &amp; Off-Peak Pos By Trader'!$A39,'Import OffPeak'!$A$3:CY$100,CY$1,FALSE))</f>
        <v>0</v>
      </c>
      <c r="CZ32" s="14">
        <f>IF(ISNA(VLOOKUP('W. VaR &amp; Off-Peak Pos By Trader'!$A39,'Import OffPeak'!$A$3:CZ$100,CZ$1,FALSE)),0,VLOOKUP('W. VaR &amp; Off-Peak Pos By Trader'!$A39,'Import OffPeak'!$A$3:CZ$100,CZ$1,FALSE))</f>
        <v>0</v>
      </c>
      <c r="DA32" s="14">
        <f>IF(ISNA(VLOOKUP('W. VaR &amp; Off-Peak Pos By Trader'!$A39,'Import OffPeak'!$A$3:DA$100,DA$1,FALSE)),0,VLOOKUP('W. VaR &amp; Off-Peak Pos By Trader'!$A39,'Import OffPeak'!$A$3:DA$100,DA$1,FALSE))</f>
        <v>0</v>
      </c>
      <c r="DB32" s="14">
        <f>IF(ISNA(VLOOKUP('W. VaR &amp; Off-Peak Pos By Trader'!$A39,'Import OffPeak'!$A$3:DB$100,DB$1,FALSE)),0,VLOOKUP('W. VaR &amp; Off-Peak Pos By Trader'!$A39,'Import OffPeak'!$A$3:DB$100,DB$1,FALSE))</f>
        <v>0</v>
      </c>
      <c r="DC32" s="14">
        <f>IF(ISNA(VLOOKUP('W. VaR &amp; Off-Peak Pos By Trader'!$A39,'Import OffPeak'!$A$3:DC$100,DC$1,FALSE)),0,VLOOKUP('W. VaR &amp; Off-Peak Pos By Trader'!$A39,'Import OffPeak'!$A$3:DC$100,DC$1,FALSE))</f>
        <v>0</v>
      </c>
      <c r="DD32" s="14">
        <f>IF(ISNA(VLOOKUP('W. VaR &amp; Off-Peak Pos By Trader'!$A39,'Import OffPeak'!$A$3:DD$100,DD$1,FALSE)),0,VLOOKUP('W. VaR &amp; Off-Peak Pos By Trader'!$A39,'Import OffPeak'!$A$3:DD$100,DD$1,FALSE))</f>
        <v>0</v>
      </c>
      <c r="DE32" s="14">
        <f>IF(ISNA(VLOOKUP('W. VaR &amp; Off-Peak Pos By Trader'!$A39,'Import OffPeak'!$A$3:DE$100,DE$1,FALSE)),0,VLOOKUP('W. VaR &amp; Off-Peak Pos By Trader'!$A39,'Import OffPeak'!$A$3:DE$100,DE$1,FALSE))</f>
        <v>0</v>
      </c>
      <c r="DF32" s="14">
        <f>IF(ISNA(VLOOKUP('W. VaR &amp; Off-Peak Pos By Trader'!$A39,'Import OffPeak'!$A$3:DF$100,DF$1,FALSE)),0,VLOOKUP('W. VaR &amp; Off-Peak Pos By Trader'!$A39,'Import OffPeak'!$A$3:DF$100,DF$1,FALSE))</f>
        <v>0</v>
      </c>
      <c r="DG32" s="14">
        <f>IF(ISNA(VLOOKUP('W. VaR &amp; Off-Peak Pos By Trader'!$A39,'Import OffPeak'!$A$3:DG$100,DG$1,FALSE)),0,VLOOKUP('W. VaR &amp; Off-Peak Pos By Trader'!$A39,'Import OffPeak'!$A$3:DG$100,DG$1,FALSE))</f>
        <v>0</v>
      </c>
      <c r="DH32" s="14">
        <f>IF(ISNA(VLOOKUP('W. VaR &amp; Off-Peak Pos By Trader'!$A39,'Import OffPeak'!$A$3:DH$100,DH$1,FALSE)),0,VLOOKUP('W. VaR &amp; Off-Peak Pos By Trader'!$A39,'Import OffPeak'!$A$3:DH$100,DH$1,FALSE))</f>
        <v>0</v>
      </c>
      <c r="DI32" s="14">
        <f>IF(ISNA(VLOOKUP('W. VaR &amp; Off-Peak Pos By Trader'!$A39,'Import OffPeak'!$A$3:DI$100,DI$1,FALSE)),0,VLOOKUP('W. VaR &amp; Off-Peak Pos By Trader'!$A39,'Import OffPeak'!$A$3:DI$100,DI$1,FALSE))</f>
        <v>0</v>
      </c>
      <c r="DJ32" s="14">
        <f>IF(ISNA(VLOOKUP('W. VaR &amp; Off-Peak Pos By Trader'!$A39,'Import OffPeak'!$A$3:DJ$100,DJ$1,FALSE)),0,VLOOKUP('W. VaR &amp; Off-Peak Pos By Trader'!$A39,'Import OffPeak'!$A$3:DJ$100,DJ$1,FALSE))</f>
        <v>0</v>
      </c>
      <c r="DK32" s="14">
        <f>IF(ISNA(VLOOKUP('W. VaR &amp; Off-Peak Pos By Trader'!$A39,'Import OffPeak'!$A$3:DK$100,DK$1,FALSE)),0,VLOOKUP('W. VaR &amp; Off-Peak Pos By Trader'!$A39,'Import OffPeak'!$A$3:DK$100,DK$1,FALSE))</f>
        <v>0</v>
      </c>
      <c r="DL32" s="14">
        <f>IF(ISNA(VLOOKUP('W. VaR &amp; Off-Peak Pos By Trader'!$A39,'Import OffPeak'!$A$3:DL$100,DL$1,FALSE)),0,VLOOKUP('W. VaR &amp; Off-Peak Pos By Trader'!$A39,'Import OffPeak'!$A$3:DL$100,DL$1,FALSE))</f>
        <v>0</v>
      </c>
      <c r="DM32" s="14">
        <f>IF(ISNA(VLOOKUP('W. VaR &amp; Off-Peak Pos By Trader'!$A39,'Import OffPeak'!$A$3:DM$100,DM$1,FALSE)),0,VLOOKUP('W. VaR &amp; Off-Peak Pos By Trader'!$A39,'Import OffPeak'!$A$3:DM$100,DM$1,FALSE))</f>
        <v>0</v>
      </c>
      <c r="DN32" s="14">
        <f>IF(ISNA(VLOOKUP('W. VaR &amp; Off-Peak Pos By Trader'!$A39,'Import OffPeak'!$A$3:DN$100,DN$1,FALSE)),0,VLOOKUP('W. VaR &amp; Off-Peak Pos By Trader'!$A39,'Import OffPeak'!$A$3:DN$100,DN$1,FALSE))</f>
        <v>0</v>
      </c>
      <c r="DO32" s="14">
        <f>IF(ISNA(VLOOKUP('W. VaR &amp; Off-Peak Pos By Trader'!$A39,'Import OffPeak'!$A$3:DO$100,DO$1,FALSE)),0,VLOOKUP('W. VaR &amp; Off-Peak Pos By Trader'!$A39,'Import OffPeak'!$A$3:DO$100,DO$1,FALSE))</f>
        <v>0</v>
      </c>
      <c r="DP32" s="14">
        <f>IF(ISNA(VLOOKUP('W. VaR &amp; Off-Peak Pos By Trader'!$A39,'Import OffPeak'!$A$3:DP$100,DP$1,FALSE)),0,VLOOKUP('W. VaR &amp; Off-Peak Pos By Trader'!$A39,'Import OffPeak'!$A$3:DP$100,DP$1,FALSE))</f>
        <v>0</v>
      </c>
      <c r="DQ32" s="14">
        <f>IF(ISNA(VLOOKUP('W. VaR &amp; Off-Peak Pos By Trader'!$A39,'Import OffPeak'!$A$3:DQ$100,DQ$1,FALSE)),0,VLOOKUP('W. VaR &amp; Off-Peak Pos By Trader'!$A39,'Import OffPeak'!$A$3:DQ$100,DQ$1,FALSE))</f>
        <v>0</v>
      </c>
      <c r="DR32" s="14">
        <f>IF(ISNA(VLOOKUP('W. VaR &amp; Off-Peak Pos By Trader'!$A39,'Import OffPeak'!$A$3:DR$100,DR$1,FALSE)),0,VLOOKUP('W. VaR &amp; Off-Peak Pos By Trader'!$A39,'Import OffPeak'!$A$3:DR$100,DR$1,FALSE))</f>
        <v>0</v>
      </c>
      <c r="DS32" s="14">
        <f>IF(ISNA(VLOOKUP('W. VaR &amp; Off-Peak Pos By Trader'!$A39,'Import OffPeak'!$A$3:DS$100,DS$1,FALSE)),0,VLOOKUP('W. VaR &amp; Off-Peak Pos By Trader'!$A39,'Import OffPeak'!$A$3:DS$100,DS$1,FALSE))</f>
        <v>0</v>
      </c>
      <c r="DT32" s="14">
        <f>IF(ISNA(VLOOKUP('W. VaR &amp; Off-Peak Pos By Trader'!$A39,'Import OffPeak'!$A$3:DT$100,DT$1,FALSE)),0,VLOOKUP('W. VaR &amp; Off-Peak Pos By Trader'!$A39,'Import OffPeak'!$A$3:DT$100,DT$1,FALSE))</f>
        <v>0</v>
      </c>
      <c r="DU32" s="14">
        <f>IF(ISNA(VLOOKUP('W. VaR &amp; Off-Peak Pos By Trader'!$A39,'Import OffPeak'!$A$3:DU$100,DU$1,FALSE)),0,VLOOKUP('W. VaR &amp; Off-Peak Pos By Trader'!$A39,'Import OffPeak'!$A$3:DU$100,DU$1,FALSE))</f>
        <v>0</v>
      </c>
      <c r="DV32" s="14">
        <f>IF(ISNA(VLOOKUP('W. VaR &amp; Off-Peak Pos By Trader'!$A39,'Import OffPeak'!$A$3:DV$100,DV$1,FALSE)),0,VLOOKUP('W. VaR &amp; Off-Peak Pos By Trader'!$A39,'Import OffPeak'!$A$3:DV$100,DV$1,FALSE))</f>
        <v>0</v>
      </c>
      <c r="DW32" s="14">
        <f>IF(ISNA(VLOOKUP('W. VaR &amp; Off-Peak Pos By Trader'!$A39,'Import OffPeak'!$A$3:DW$100,DW$1,FALSE)),0,VLOOKUP('W. VaR &amp; Off-Peak Pos By Trader'!$A39,'Import OffPeak'!$A$3:DW$100,DW$1,FALSE))</f>
        <v>0</v>
      </c>
      <c r="DX32" s="14">
        <f>IF(ISNA(VLOOKUP('W. VaR &amp; Off-Peak Pos By Trader'!$A39,'Import OffPeak'!$A$3:DX$100,DX$1,FALSE)),0,VLOOKUP('W. VaR &amp; Off-Peak Pos By Trader'!$A39,'Import OffPeak'!$A$3:DX$100,DX$1,FALSE))</f>
        <v>0</v>
      </c>
      <c r="DY32" s="14">
        <f>IF(ISNA(VLOOKUP('W. VaR &amp; Off-Peak Pos By Trader'!$A39,'Import OffPeak'!$A$3:DY$100,DY$1,FALSE)),0,VLOOKUP('W. VaR &amp; Off-Peak Pos By Trader'!$A39,'Import OffPeak'!$A$3:DY$100,DY$1,FALSE))</f>
        <v>0</v>
      </c>
      <c r="DZ32" s="14">
        <f>IF(ISNA(VLOOKUP('W. VaR &amp; Off-Peak Pos By Trader'!$A39,'Import OffPeak'!$A$3:DZ$100,DZ$1,FALSE)),0,VLOOKUP('W. VaR &amp; Off-Peak Pos By Trader'!$A39,'Import OffPeak'!$A$3:DZ$100,DZ$1,FALSE))</f>
        <v>0</v>
      </c>
      <c r="EA32" s="14">
        <f>IF(ISNA(VLOOKUP('W. VaR &amp; Off-Peak Pos By Trader'!$A39,'Import OffPeak'!$A$3:EA$100,EA$1,FALSE)),0,VLOOKUP('W. VaR &amp; Off-Peak Pos By Trader'!$A39,'Import OffPeak'!$A$3:EA$100,EA$1,FALSE))</f>
        <v>0</v>
      </c>
      <c r="EB32" s="14">
        <f>IF(ISNA(VLOOKUP('W. VaR &amp; Off-Peak Pos By Trader'!$A39,'Import OffPeak'!$A$3:EB$100,EB$1,FALSE)),0,VLOOKUP('W. VaR &amp; Off-Peak Pos By Trader'!$A39,'Import OffPeak'!$A$3:EB$100,EB$1,FALSE))</f>
        <v>0</v>
      </c>
      <c r="EC32" s="14">
        <f>IF(ISNA(VLOOKUP('W. VaR &amp; Off-Peak Pos By Trader'!$A39,'Import OffPeak'!$A$3:EC$100,EC$1,FALSE)),0,VLOOKUP('W. VaR &amp; Off-Peak Pos By Trader'!$A39,'Import OffPeak'!$A$3:EC$100,EC$1,FALSE))</f>
        <v>0</v>
      </c>
      <c r="ED32" s="14">
        <f>IF(ISNA(VLOOKUP('W. VaR &amp; Off-Peak Pos By Trader'!$A39,'Import OffPeak'!$A$3:ED$100,ED$1,FALSE)),0,VLOOKUP('W. VaR &amp; Off-Peak Pos By Trader'!$A39,'Import OffPeak'!$A$3:ED$100,ED$1,FALSE))</f>
        <v>0</v>
      </c>
      <c r="EE32" s="14">
        <f>IF(ISNA(VLOOKUP('W. VaR &amp; Off-Peak Pos By Trader'!$A39,'Import OffPeak'!$A$3:EE$100,EE$1,FALSE)),0,VLOOKUP('W. VaR &amp; Off-Peak Pos By Trader'!$A39,'Import OffPeak'!$A$3:EE$100,EE$1,FALSE))</f>
        <v>0</v>
      </c>
      <c r="EF32" s="14">
        <f>IF(ISNA(VLOOKUP('W. VaR &amp; Off-Peak Pos By Trader'!$A39,'Import OffPeak'!$A$3:EF$100,EF$1,FALSE)),0,VLOOKUP('W. VaR &amp; Off-Peak Pos By Trader'!$A39,'Import OffPeak'!$A$3:EF$100,EF$1,FALSE))</f>
        <v>0</v>
      </c>
      <c r="EG32" s="14">
        <f>IF(ISNA(VLOOKUP('W. VaR &amp; Off-Peak Pos By Trader'!$A39,'Import OffPeak'!$A$3:EG$100,EG$1,FALSE)),0,VLOOKUP('W. VaR &amp; Off-Peak Pos By Trader'!$A39,'Import OffPeak'!$A$3:EG$100,EG$1,FALSE))</f>
        <v>0</v>
      </c>
      <c r="EH32" s="14">
        <f>IF(ISNA(VLOOKUP('W. VaR &amp; Off-Peak Pos By Trader'!$A39,'Import OffPeak'!$A$3:EH$100,EH$1,FALSE)),0,VLOOKUP('W. VaR &amp; Off-Peak Pos By Trader'!$A39,'Import OffPeak'!$A$3:EH$100,EH$1,FALSE))</f>
        <v>0</v>
      </c>
      <c r="EI32" s="14">
        <f>IF(ISNA(VLOOKUP('W. VaR &amp; Off-Peak Pos By Trader'!$A39,'Import OffPeak'!$A$3:EI$100,EI$1,FALSE)),0,VLOOKUP('W. VaR &amp; Off-Peak Pos By Trader'!$A39,'Import OffPeak'!$A$3:EI$100,EI$1,FALSE))</f>
        <v>0</v>
      </c>
      <c r="EJ32" s="14">
        <f>IF(ISNA(VLOOKUP('W. VaR &amp; Off-Peak Pos By Trader'!$A39,'Import OffPeak'!$A$3:EJ$100,EJ$1,FALSE)),0,VLOOKUP('W. VaR &amp; Off-Peak Pos By Trader'!$A39,'Import OffPeak'!$A$3:EJ$100,EJ$1,FALSE))</f>
        <v>0</v>
      </c>
      <c r="EK32" s="14">
        <f>IF(ISNA(VLOOKUP('W. VaR &amp; Off-Peak Pos By Trader'!$A39,'Import OffPeak'!$A$3:EK$100,EK$1,FALSE)),0,VLOOKUP('W. VaR &amp; Off-Peak Pos By Trader'!$A39,'Import OffPeak'!$A$3:EK$100,EK$1,FALSE))</f>
        <v>0</v>
      </c>
      <c r="EL32" s="14">
        <f>IF(ISNA(VLOOKUP('W. VaR &amp; Off-Peak Pos By Trader'!$A39,'Import OffPeak'!$A$3:EL$100,EL$1,FALSE)),0,VLOOKUP('W. VaR &amp; Off-Peak Pos By Trader'!$A39,'Import OffPeak'!$A$3:EL$100,EL$1,FALSE))</f>
        <v>0</v>
      </c>
      <c r="EM32" s="14">
        <f>IF(ISNA(VLOOKUP('W. VaR &amp; Off-Peak Pos By Trader'!$A39,'Import OffPeak'!$A$3:EM$100,EM$1,FALSE)),0,VLOOKUP('W. VaR &amp; Off-Peak Pos By Trader'!$A39,'Import OffPeak'!$A$3:EM$100,EM$1,FALSE))</f>
        <v>0</v>
      </c>
      <c r="EN32" s="14">
        <f>IF(ISNA(VLOOKUP('W. VaR &amp; Off-Peak Pos By Trader'!$A39,'Import OffPeak'!$A$3:EN$100,EN$1,FALSE)),0,VLOOKUP('W. VaR &amp; Off-Peak Pos By Trader'!$A39,'Import OffPeak'!$A$3:EN$100,EN$1,FALSE))</f>
        <v>0</v>
      </c>
      <c r="EO32" s="14">
        <f>IF(ISNA(VLOOKUP('W. VaR &amp; Off-Peak Pos By Trader'!$A39,'Import OffPeak'!$A$3:EO$100,EO$1,FALSE)),0,VLOOKUP('W. VaR &amp; Off-Peak Pos By Trader'!$A39,'Import OffPeak'!$A$3:EO$100,EO$1,FALSE))</f>
        <v>0</v>
      </c>
      <c r="EP32" s="14">
        <f>IF(ISNA(VLOOKUP('W. VaR &amp; Off-Peak Pos By Trader'!$A39,'Import OffPeak'!$A$3:EP$100,EP$1,FALSE)),0,VLOOKUP('W. VaR &amp; Off-Peak Pos By Trader'!$A39,'Import OffPeak'!$A$3:EP$100,EP$1,FALSE))</f>
        <v>0</v>
      </c>
      <c r="EQ32" s="14">
        <f>IF(ISNA(VLOOKUP('W. VaR &amp; Off-Peak Pos By Trader'!$A39,'Import OffPeak'!$A$3:EQ$100,EQ$1,FALSE)),0,VLOOKUP('W. VaR &amp; Off-Peak Pos By Trader'!$A39,'Import OffPeak'!$A$3:EQ$100,EQ$1,FALSE))</f>
        <v>0</v>
      </c>
      <c r="ER32" s="14">
        <f>IF(ISNA(VLOOKUP('W. VaR &amp; Off-Peak Pos By Trader'!$A39,'Import OffPeak'!$A$3:ER$100,ER$1,FALSE)),0,VLOOKUP('W. VaR &amp; Off-Peak Pos By Trader'!$A39,'Import OffPeak'!$A$3:ER$100,ER$1,FALSE))</f>
        <v>0</v>
      </c>
      <c r="ES32" s="14">
        <f>IF(ISNA(VLOOKUP('W. VaR &amp; Off-Peak Pos By Trader'!$A39,'Import OffPeak'!$A$3:ES$100,ES$1,FALSE)),0,VLOOKUP('W. VaR &amp; Off-Peak Pos By Trader'!$A39,'Import OffPeak'!$A$3:ES$100,ES$1,FALSE))</f>
        <v>0</v>
      </c>
      <c r="ET32" s="14">
        <f>IF(ISNA(VLOOKUP('W. VaR &amp; Off-Peak Pos By Trader'!$A39,'Import OffPeak'!$A$3:ET$100,ET$1,FALSE)),0,VLOOKUP('W. VaR &amp; Off-Peak Pos By Trader'!$A39,'Import OffPeak'!$A$3:ET$100,ET$1,FALSE))</f>
        <v>0</v>
      </c>
      <c r="EU32" s="14">
        <f>IF(ISNA(VLOOKUP('W. VaR &amp; Off-Peak Pos By Trader'!$A39,'Import OffPeak'!$A$3:EU$100,EU$1,FALSE)),0,VLOOKUP('W. VaR &amp; Off-Peak Pos By Trader'!$A39,'Import OffPeak'!$A$3:EU$100,EU$1,FALSE))</f>
        <v>0</v>
      </c>
      <c r="EV32" s="14">
        <f>IF(ISNA(VLOOKUP('W. VaR &amp; Off-Peak Pos By Trader'!$A39,'Import OffPeak'!$A$3:EV$100,EV$1,FALSE)),0,VLOOKUP('W. VaR &amp; Off-Peak Pos By Trader'!$A39,'Import OffPeak'!$A$3:EV$100,EV$1,FALSE))</f>
        <v>0</v>
      </c>
      <c r="EW32" s="14">
        <f>IF(ISNA(VLOOKUP('W. VaR &amp; Off-Peak Pos By Trader'!$A39,'Import OffPeak'!$A$3:EW$100,EW$1,FALSE)),0,VLOOKUP('W. VaR &amp; Off-Peak Pos By Trader'!$A39,'Import OffPeak'!$A$3:EW$100,EW$1,FALSE))</f>
        <v>0</v>
      </c>
      <c r="EX32" s="14">
        <f>IF(ISNA(VLOOKUP('W. VaR &amp; Off-Peak Pos By Trader'!$A39,'Import OffPeak'!$A$3:EX$100,EX$1,FALSE)),0,VLOOKUP('W. VaR &amp; Off-Peak Pos By Trader'!$A39,'Import OffPeak'!$A$3:EX$100,EX$1,FALSE))</f>
        <v>0</v>
      </c>
      <c r="EY32" s="14">
        <f>IF(ISNA(VLOOKUP('W. VaR &amp; Off-Peak Pos By Trader'!$A39,'Import OffPeak'!$A$3:EY$100,EY$1,FALSE)),0,VLOOKUP('W. VaR &amp; Off-Peak Pos By Trader'!$A39,'Import OffPeak'!$A$3:EY$100,EY$1,FALSE))</f>
        <v>0</v>
      </c>
      <c r="EZ32" s="14">
        <f>IF(ISNA(VLOOKUP('W. VaR &amp; Off-Peak Pos By Trader'!$A39,'Import OffPeak'!$A$3:EZ$100,EZ$1,FALSE)),0,VLOOKUP('W. VaR &amp; Off-Peak Pos By Trader'!$A39,'Import OffPeak'!$A$3:EZ$100,EZ$1,FALSE))</f>
        <v>0</v>
      </c>
      <c r="FA32" s="14">
        <f>IF(ISNA(VLOOKUP('W. VaR &amp; Off-Peak Pos By Trader'!$A39,'Import OffPeak'!$A$3:FA$100,FA$1,FALSE)),0,VLOOKUP('W. VaR &amp; Off-Peak Pos By Trader'!$A39,'Import OffPeak'!$A$3:FA$100,FA$1,FALSE))</f>
        <v>0</v>
      </c>
      <c r="FB32" s="14">
        <f>IF(ISNA(VLOOKUP('W. VaR &amp; Off-Peak Pos By Trader'!$A39,'Import OffPeak'!$A$3:FB$100,FB$1,FALSE)),0,VLOOKUP('W. VaR &amp; Off-Peak Pos By Trader'!$A39,'Import OffPeak'!$A$3:FB$100,FB$1,FALSE))</f>
        <v>0</v>
      </c>
      <c r="FC32" s="14">
        <f>IF(ISNA(VLOOKUP('W. VaR &amp; Off-Peak Pos By Trader'!$A39,'Import OffPeak'!$A$3:FC$100,FC$1,FALSE)),0,VLOOKUP('W. VaR &amp; Off-Peak Pos By Trader'!$A39,'Import OffPeak'!$A$3:FC$100,FC$1,FALSE))</f>
        <v>0</v>
      </c>
      <c r="FD32" s="14">
        <f>IF(ISNA(VLOOKUP('W. VaR &amp; Off-Peak Pos By Trader'!$A39,'Import OffPeak'!$A$3:FD$100,FD$1,FALSE)),0,VLOOKUP('W. VaR &amp; Off-Peak Pos By Trader'!$A39,'Import OffPeak'!$A$3:FD$100,FD$1,FALSE))</f>
        <v>0</v>
      </c>
      <c r="FE32" s="14">
        <f>IF(ISNA(VLOOKUP('W. VaR &amp; Off-Peak Pos By Trader'!$A39,'Import OffPeak'!$A$3:FE$100,FE$1,FALSE)),0,VLOOKUP('W. VaR &amp; Off-Peak Pos By Trader'!$A39,'Import OffPeak'!$A$3:FE$100,FE$1,FALSE))</f>
        <v>0</v>
      </c>
      <c r="FF32" s="14">
        <f>IF(ISNA(VLOOKUP('W. VaR &amp; Off-Peak Pos By Trader'!$A39,'Import OffPeak'!$A$3:FF$100,FF$1,FALSE)),0,VLOOKUP('W. VaR &amp; Off-Peak Pos By Trader'!$A39,'Import OffPeak'!$A$3:FF$100,FF$1,FALSE))</f>
        <v>0</v>
      </c>
      <c r="FG32" s="14">
        <f>IF(ISNA(VLOOKUP('W. VaR &amp; Off-Peak Pos By Trader'!$A39,'Import OffPeak'!$A$3:FG$100,FG$1,FALSE)),0,VLOOKUP('W. VaR &amp; Off-Peak Pos By Trader'!$A39,'Import OffPeak'!$A$3:FG$100,FG$1,FALSE))</f>
        <v>0</v>
      </c>
      <c r="FH32" s="14">
        <f>IF(ISNA(VLOOKUP('W. VaR &amp; Off-Peak Pos By Trader'!$A39,'Import OffPeak'!$A$3:FH$100,FH$1,FALSE)),0,VLOOKUP('W. VaR &amp; Off-Peak Pos By Trader'!$A39,'Import OffPeak'!$A$3:FH$100,FH$1,FALSE))</f>
        <v>0</v>
      </c>
      <c r="FI32" s="14">
        <f>IF(ISNA(VLOOKUP('W. VaR &amp; Off-Peak Pos By Trader'!$A39,'Import OffPeak'!$A$3:FI$100,FI$1,FALSE)),0,VLOOKUP('W. VaR &amp; Off-Peak Pos By Trader'!$A39,'Import OffPeak'!$A$3:FI$100,FI$1,FALSE))</f>
        <v>0</v>
      </c>
      <c r="FJ32" s="14">
        <f>IF(ISNA(VLOOKUP('W. VaR &amp; Off-Peak Pos By Trader'!$A39,'Import OffPeak'!$A$3:FJ$100,FJ$1,FALSE)),0,VLOOKUP('W. VaR &amp; Off-Peak Pos By Trader'!$A39,'Import OffPeak'!$A$3:FJ$100,FJ$1,FALSE))</f>
        <v>0</v>
      </c>
      <c r="FK32" s="14">
        <f>IF(ISNA(VLOOKUP('W. VaR &amp; Off-Peak Pos By Trader'!$A39,'Import OffPeak'!$A$3:FK$100,FK$1,FALSE)),0,VLOOKUP('W. VaR &amp; Off-Peak Pos By Trader'!$A39,'Import OffPeak'!$A$3:FK$100,FK$1,FALSE))</f>
        <v>0</v>
      </c>
      <c r="FL32" s="14">
        <f>IF(ISNA(VLOOKUP('W. VaR &amp; Off-Peak Pos By Trader'!$A39,'Import OffPeak'!$A$3:FL$100,FL$1,FALSE)),0,VLOOKUP('W. VaR &amp; Off-Peak Pos By Trader'!$A39,'Import OffPeak'!$A$3:FL$100,FL$1,FALSE))</f>
        <v>0</v>
      </c>
      <c r="FM32" s="14">
        <f>IF(ISNA(VLOOKUP('W. VaR &amp; Off-Peak Pos By Trader'!$A39,'Import OffPeak'!$A$3:FM$100,FM$1,FALSE)),0,VLOOKUP('W. VaR &amp; Off-Peak Pos By Trader'!$A39,'Import OffPeak'!$A$3:FM$100,FM$1,FALSE))</f>
        <v>0</v>
      </c>
      <c r="FN32" s="14">
        <f>IF(ISNA(VLOOKUP('W. VaR &amp; Off-Peak Pos By Trader'!$A39,'Import OffPeak'!$A$3:FN$100,FN$1,FALSE)),0,VLOOKUP('W. VaR &amp; Off-Peak Pos By Trader'!$A39,'Import OffPeak'!$A$3:FN$100,FN$1,FALSE))</f>
        <v>0</v>
      </c>
      <c r="FO32" s="14">
        <f>IF(ISNA(VLOOKUP('W. VaR &amp; Off-Peak Pos By Trader'!$A39,'Import OffPeak'!$A$3:FO$100,FO$1,FALSE)),0,VLOOKUP('W. VaR &amp; Off-Peak Pos By Trader'!$A39,'Import OffPeak'!$A$3:FO$100,FO$1,FALSE))</f>
        <v>0</v>
      </c>
      <c r="FP32" s="14">
        <f>IF(ISNA(VLOOKUP('W. VaR &amp; Off-Peak Pos By Trader'!$A39,'Import OffPeak'!$A$3:FP$100,FP$1,FALSE)),0,VLOOKUP('W. VaR &amp; Off-Peak Pos By Trader'!$A39,'Import OffPeak'!$A$3:FP$100,FP$1,FALSE))</f>
        <v>0</v>
      </c>
      <c r="FQ32" s="14">
        <f>IF(ISNA(VLOOKUP('W. VaR &amp; Off-Peak Pos By Trader'!$A39,'Import OffPeak'!$A$3:FQ$100,FQ$1,FALSE)),0,VLOOKUP('W. VaR &amp; Off-Peak Pos By Trader'!$A39,'Import OffPeak'!$A$3:FQ$100,FQ$1,FALSE))</f>
        <v>0</v>
      </c>
      <c r="FR32" s="14">
        <f>IF(ISNA(VLOOKUP('W. VaR &amp; Off-Peak Pos By Trader'!$A39,'Import OffPeak'!$A$3:FR$100,FR$1,FALSE)),0,VLOOKUP('W. VaR &amp; Off-Peak Pos By Trader'!$A39,'Import OffPeak'!$A$3:FR$100,FR$1,FALSE))</f>
        <v>0</v>
      </c>
      <c r="FS32" s="14">
        <f>IF(ISNA(VLOOKUP('W. VaR &amp; Off-Peak Pos By Trader'!$A39,'Import OffPeak'!$A$3:FS$100,FS$1,FALSE)),0,VLOOKUP('W. VaR &amp; Off-Peak Pos By Trader'!$A39,'Import OffPeak'!$A$3:FS$100,FS$1,FALSE))</f>
        <v>0</v>
      </c>
      <c r="FT32" s="14">
        <f>IF(ISNA(VLOOKUP('W. VaR &amp; Off-Peak Pos By Trader'!$A39,'Import OffPeak'!$A$3:FT$100,FT$1,FALSE)),0,VLOOKUP('W. VaR &amp; Off-Peak Pos By Trader'!$A39,'Import OffPeak'!$A$3:FT$100,FT$1,FALSE))</f>
        <v>0</v>
      </c>
      <c r="FU32" s="14">
        <f>IF(ISNA(VLOOKUP('W. VaR &amp; Off-Peak Pos By Trader'!$A39,'Import OffPeak'!$A$3:FU$100,FU$1,FALSE)),0,VLOOKUP('W. VaR &amp; Off-Peak Pos By Trader'!$A39,'Import OffPeak'!$A$3:FU$100,FU$1,FALSE))</f>
        <v>0</v>
      </c>
      <c r="FV32">
        <f>IF(ISNA(VLOOKUP('W. VaR &amp; Off-Peak Pos By Trader'!$A39,'Import OffPeak'!$A$3:FV$100,FV$1,FALSE)),0,VLOOKUP('W. VaR &amp; Off-Peak Pos By Trader'!$A39,'Import OffPeak'!$A$3:FV$100,FV$1,FALSE))</f>
        <v>0</v>
      </c>
      <c r="FW32">
        <f>IF(ISNA(VLOOKUP('W. VaR &amp; Off-Peak Pos By Trader'!$A39,'Import OffPeak'!$A$3:FW$100,FW$1,FALSE)),0,VLOOKUP('W. VaR &amp; Off-Peak Pos By Trader'!$A39,'Import OffPeak'!$A$3:FW$100,FW$1,FALSE))</f>
        <v>0</v>
      </c>
      <c r="FX32">
        <f>IF(ISNA(VLOOKUP('W. VaR &amp; Off-Peak Pos By Trader'!$A39,'Import OffPeak'!$A$3:FX$100,FX$1,FALSE)),0,VLOOKUP('W. VaR &amp; Off-Peak Pos By Trader'!$A39,'Import OffPeak'!$A$3:FX$100,FX$1,FALSE))</f>
        <v>0</v>
      </c>
      <c r="FY32">
        <f>IF(ISNA(VLOOKUP('W. VaR &amp; Off-Peak Pos By Trader'!$A39,'Import OffPeak'!$A$3:FY$100,FY$1,FALSE)),0,VLOOKUP('W. VaR &amp; Off-Peak Pos By Trader'!$A39,'Import OffPeak'!$A$3:FY$100,FY$1,FALSE))</f>
        <v>0</v>
      </c>
      <c r="FZ32">
        <f>IF(ISNA(VLOOKUP('W. VaR &amp; Off-Peak Pos By Trader'!$A39,'Import OffPeak'!$A$3:FZ$100,FZ$1,FALSE)),0,VLOOKUP('W. VaR &amp; Off-Peak Pos By Trader'!$A39,'Import OffPeak'!$A$3:FZ$100,FZ$1,FALSE))</f>
        <v>0</v>
      </c>
      <c r="GA32">
        <f>IF(ISNA(VLOOKUP('W. VaR &amp; Off-Peak Pos By Trader'!$A39,'Import OffPeak'!$A$3:GA$100,GA$1,FALSE)),0,VLOOKUP('W. VaR &amp; Off-Peak Pos By Trader'!$A39,'Import OffPeak'!$A$3:GA$100,GA$1,FALSE))</f>
        <v>0</v>
      </c>
      <c r="GB32">
        <f>IF(ISNA(VLOOKUP('W. VaR &amp; Off-Peak Pos By Trader'!$A39,'Import OffPeak'!$A$3:GB$100,GB$1,FALSE)),0,VLOOKUP('W. VaR &amp; Off-Peak Pos By Trader'!$A39,'Import OffPeak'!$A$3:GB$100,GB$1,FALSE))</f>
        <v>0</v>
      </c>
      <c r="GC32">
        <f>IF(ISNA(VLOOKUP('W. VaR &amp; Off-Peak Pos By Trader'!$A39,'Import OffPeak'!$A$3:GC$100,GC$1,FALSE)),0,VLOOKUP('W. VaR &amp; Off-Peak Pos By Trader'!$A39,'Import OffPeak'!$A$3:GC$100,GC$1,FALSE))</f>
        <v>0</v>
      </c>
      <c r="GD32">
        <f>IF(ISNA(VLOOKUP('W. VaR &amp; Off-Peak Pos By Trader'!$A39,'Import OffPeak'!$A$3:GD$100,GD$1,FALSE)),0,VLOOKUP('W. VaR &amp; Off-Peak Pos By Trader'!$A39,'Import OffPeak'!$A$3:GD$100,GD$1,FALSE))</f>
        <v>0</v>
      </c>
      <c r="GE32">
        <f>IF(ISNA(VLOOKUP('W. VaR &amp; Off-Peak Pos By Trader'!$A39,'Import OffPeak'!$A$3:GE$100,GE$1,FALSE)),0,VLOOKUP('W. VaR &amp; Off-Peak Pos By Trader'!$A39,'Import OffPeak'!$A$3:GE$100,GE$1,FALSE))</f>
        <v>0</v>
      </c>
      <c r="GF32">
        <f>IF(ISNA(VLOOKUP('W. VaR &amp; Off-Peak Pos By Trader'!$A39,'Import OffPeak'!$A$3:GF$100,GF$1,FALSE)),0,VLOOKUP('W. VaR &amp; Off-Peak Pos By Trader'!$A39,'Import OffPeak'!$A$3:GF$100,GF$1,FALSE))</f>
        <v>0</v>
      </c>
      <c r="GG32">
        <f>IF(ISNA(VLOOKUP('W. VaR &amp; Off-Peak Pos By Trader'!$A39,'Import OffPeak'!$A$3:GG$100,GG$1,FALSE)),0,VLOOKUP('W. VaR &amp; Off-Peak Pos By Trader'!$A39,'Import OffPeak'!$A$3:GG$100,GG$1,FALSE))</f>
        <v>0</v>
      </c>
      <c r="GH32">
        <f>IF(ISNA(VLOOKUP('W. VaR &amp; Off-Peak Pos By Trader'!$A39,'Import OffPeak'!$A$3:GH$100,GH$1,FALSE)),0,VLOOKUP('W. VaR &amp; Off-Peak Pos By Trader'!$A39,'Import OffPeak'!$A$3:GH$100,GH$1,FALSE))</f>
        <v>0</v>
      </c>
      <c r="GI32">
        <f>IF(ISNA(VLOOKUP('W. VaR &amp; Off-Peak Pos By Trader'!$A39,'Import OffPeak'!$A$3:GI$100,GI$1,FALSE)),0,VLOOKUP('W. VaR &amp; Off-Peak Pos By Trader'!$A39,'Import OffPeak'!$A$3:GI$100,GI$1,FALSE))</f>
        <v>0</v>
      </c>
      <c r="GJ32">
        <f>IF(ISNA(VLOOKUP('W. VaR &amp; Off-Peak Pos By Trader'!$A39,'Import OffPeak'!$A$3:GJ$100,GJ$1,FALSE)),0,VLOOKUP('W. VaR &amp; Off-Peak Pos By Trader'!$A39,'Import OffPeak'!$A$3:GJ$100,GJ$1,FALSE))</f>
        <v>0</v>
      </c>
      <c r="GK32">
        <f>IF(ISNA(VLOOKUP('W. VaR &amp; Off-Peak Pos By Trader'!$A39,'Import OffPeak'!$A$3:GK$100,GK$1,FALSE)),0,VLOOKUP('W. VaR &amp; Off-Peak Pos By Trader'!$A39,'Import OffPeak'!$A$3:GK$100,GK$1,FALSE))</f>
        <v>0</v>
      </c>
      <c r="GL32">
        <f>IF(ISNA(VLOOKUP('W. VaR &amp; Off-Peak Pos By Trader'!$A39,'Import OffPeak'!$A$3:GL$100,GL$1,FALSE)),0,VLOOKUP('W. VaR &amp; Off-Peak Pos By Trader'!$A39,'Import OffPeak'!$A$3:GL$100,GL$1,FALSE))</f>
        <v>0</v>
      </c>
      <c r="GM32">
        <f>IF(ISNA(VLOOKUP('W. VaR &amp; Off-Peak Pos By Trader'!$A39,'Import OffPeak'!$A$3:GM$100,GM$1,FALSE)),0,VLOOKUP('W. VaR &amp; Off-Peak Pos By Trader'!$A39,'Import OffPeak'!$A$3:GM$100,GM$1,FALSE))</f>
        <v>0</v>
      </c>
      <c r="GN32">
        <f>IF(ISNA(VLOOKUP('W. VaR &amp; Off-Peak Pos By Trader'!$A39,'Import OffPeak'!$A$3:GN$100,GN$1,FALSE)),0,VLOOKUP('W. VaR &amp; Off-Peak Pos By Trader'!$A39,'Import OffPeak'!$A$3:GN$100,GN$1,FALSE))</f>
        <v>0</v>
      </c>
      <c r="GO32">
        <f>IF(ISNA(VLOOKUP('W. VaR &amp; Off-Peak Pos By Trader'!$A39,'Import OffPeak'!$A$3:GO$100,GO$1,FALSE)),0,VLOOKUP('W. VaR &amp; Off-Peak Pos By Trader'!$A39,'Import OffPeak'!$A$3:GO$100,GO$1,FALSE))</f>
        <v>0</v>
      </c>
      <c r="GP32">
        <f>IF(ISNA(VLOOKUP('W. VaR &amp; Off-Peak Pos By Trader'!$A39,'Import OffPeak'!$A$3:GP$100,GP$1,FALSE)),0,VLOOKUP('W. VaR &amp; Off-Peak Pos By Trader'!$A39,'Import OffPeak'!$A$3:GP$100,GP$1,FALSE))</f>
        <v>0</v>
      </c>
      <c r="GQ32">
        <f>IF(ISNA(VLOOKUP('W. VaR &amp; Off-Peak Pos By Trader'!$A39,'Import OffPeak'!$A$3:GQ$100,GQ$1,FALSE)),0,VLOOKUP('W. VaR &amp; Off-Peak Pos By Trader'!$A39,'Import OffPeak'!$A$3:GQ$100,GQ$1,FALSE))</f>
        <v>0</v>
      </c>
      <c r="GR32">
        <f>IF(ISNA(VLOOKUP('W. VaR &amp; Off-Peak Pos By Trader'!$A39,'Import OffPeak'!$A$3:GR$100,GR$1,FALSE)),0,VLOOKUP('W. VaR &amp; Off-Peak Pos By Trader'!$A39,'Import OffPeak'!$A$3:GR$100,GR$1,FALSE))</f>
        <v>0</v>
      </c>
      <c r="GS32">
        <f>IF(ISNA(VLOOKUP('W. VaR &amp; Off-Peak Pos By Trader'!$A39,'Import OffPeak'!$A$3:GS$100,GS$1,FALSE)),0,VLOOKUP('W. VaR &amp; Off-Peak Pos By Trader'!$A39,'Import OffPeak'!$A$3:GS$100,GS$1,FALSE))</f>
        <v>0</v>
      </c>
      <c r="GT32">
        <f>IF(ISNA(VLOOKUP('W. VaR &amp; Off-Peak Pos By Trader'!$A39,'Import OffPeak'!$A$3:GT$100,GT$1,FALSE)),0,VLOOKUP('W. VaR &amp; Off-Peak Pos By Trader'!$A39,'Import OffPeak'!$A$3:GT$100,GT$1,FALSE))</f>
        <v>0</v>
      </c>
      <c r="GU32">
        <f>IF(ISNA(VLOOKUP('W. VaR &amp; Off-Peak Pos By Trader'!$A39,'Import OffPeak'!$A$3:GU$100,GU$1,FALSE)),0,VLOOKUP('W. VaR &amp; Off-Peak Pos By Trader'!$A39,'Import OffPeak'!$A$3:GU$100,GU$1,FALSE))</f>
        <v>0</v>
      </c>
      <c r="GV32">
        <f>IF(ISNA(VLOOKUP('W. VaR &amp; Off-Peak Pos By Trader'!$A39,'Import OffPeak'!$A$3:GV$100,GV$1,FALSE)),0,VLOOKUP('W. VaR &amp; Off-Peak Pos By Trader'!$A39,'Import OffPeak'!$A$3:GV$100,GV$1,FALSE))</f>
        <v>0</v>
      </c>
      <c r="GW32">
        <f>IF(ISNA(VLOOKUP('W. VaR &amp; Off-Peak Pos By Trader'!$A39,'Import OffPeak'!$A$3:GW$100,GW$1,FALSE)),0,VLOOKUP('W. VaR &amp; Off-Peak Pos By Trader'!$A39,'Import OffPeak'!$A$3:GW$100,GW$1,FALSE))</f>
        <v>0</v>
      </c>
      <c r="GX32">
        <f>IF(ISNA(VLOOKUP('W. VaR &amp; Off-Peak Pos By Trader'!$A39,'Import OffPeak'!$A$3:GX$100,GX$1,FALSE)),0,VLOOKUP('W. VaR &amp; Off-Peak Pos By Trader'!$A39,'Import OffPeak'!$A$3:GX$100,GX$1,FALSE))</f>
        <v>0</v>
      </c>
      <c r="GY32">
        <f>IF(ISNA(VLOOKUP('W. VaR &amp; Off-Peak Pos By Trader'!$A39,'Import OffPeak'!$A$3:GY$100,GY$1,FALSE)),0,VLOOKUP('W. VaR &amp; Off-Peak Pos By Trader'!$A39,'Import OffPeak'!$A$3:GY$100,GY$1,FALSE))</f>
        <v>0</v>
      </c>
      <c r="GZ32">
        <f>IF(ISNA(VLOOKUP('W. VaR &amp; Off-Peak Pos By Trader'!$A39,'Import OffPeak'!$A$3:GZ$100,GZ$1,FALSE)),0,VLOOKUP('W. VaR &amp; Off-Peak Pos By Trader'!$A39,'Import OffPeak'!$A$3:GZ$100,GZ$1,FALSE))</f>
        <v>0</v>
      </c>
      <c r="HA32">
        <f>IF(ISNA(VLOOKUP('W. VaR &amp; Off-Peak Pos By Trader'!$A39,'Import OffPeak'!$A$3:HA$100,HA$1,FALSE)),0,VLOOKUP('W. VaR &amp; Off-Peak Pos By Trader'!$A39,'Import OffPeak'!$A$3:HA$100,HA$1,FALSE))</f>
        <v>0</v>
      </c>
      <c r="HB32">
        <f>IF(ISNA(VLOOKUP('W. VaR &amp; Off-Peak Pos By Trader'!$A39,'Import OffPeak'!$A$3:HB$100,HB$1,FALSE)),0,VLOOKUP('W. VaR &amp; Off-Peak Pos By Trader'!$A39,'Import OffPeak'!$A$3:HB$100,HB$1,FALSE))</f>
        <v>0</v>
      </c>
      <c r="HC32">
        <f>IF(ISNA(VLOOKUP('W. VaR &amp; Off-Peak Pos By Trader'!$A39,'Import OffPeak'!$A$3:HC$100,HC$1,FALSE)),0,VLOOKUP('W. VaR &amp; Off-Peak Pos By Trader'!$A39,'Import OffPeak'!$A$3:HC$100,HC$1,FALSE))</f>
        <v>0</v>
      </c>
      <c r="HD32">
        <f>IF(ISNA(VLOOKUP('W. VaR &amp; Off-Peak Pos By Trader'!$A39,'Import OffPeak'!$A$3:HD$100,HD$1,FALSE)),0,VLOOKUP('W. VaR &amp; Off-Peak Pos By Trader'!$A39,'Import OffPeak'!$A$3:HD$100,HD$1,FALSE))</f>
        <v>0</v>
      </c>
      <c r="HE32">
        <f>IF(ISNA(VLOOKUP('W. VaR &amp; Off-Peak Pos By Trader'!$A39,'Import OffPeak'!$A$3:HE$100,HE$1,FALSE)),0,VLOOKUP('W. VaR &amp; Off-Peak Pos By Trader'!$A39,'Import OffPeak'!$A$3:HE$100,HE$1,FALSE))</f>
        <v>0</v>
      </c>
      <c r="HF32">
        <f>IF(ISNA(VLOOKUP('W. VaR &amp; Off-Peak Pos By Trader'!$A39,'Import OffPeak'!$A$3:HF$100,HF$1,FALSE)),0,VLOOKUP('W. VaR &amp; Off-Peak Pos By Trader'!$A39,'Import OffPeak'!$A$3:HF$100,HF$1,FALSE))</f>
        <v>0</v>
      </c>
      <c r="HG32">
        <f>IF(ISNA(VLOOKUP('W. VaR &amp; Off-Peak Pos By Trader'!$A39,'Import OffPeak'!$A$3:HG$100,HG$1,FALSE)),0,VLOOKUP('W. VaR &amp; Off-Peak Pos By Trader'!$A39,'Import OffPeak'!$A$3:HG$100,HG$1,FALSE))</f>
        <v>0</v>
      </c>
      <c r="HH32">
        <f>IF(ISNA(VLOOKUP('W. VaR &amp; Off-Peak Pos By Trader'!$A39,'Import OffPeak'!$A$3:HH$100,HH$1,FALSE)),0,VLOOKUP('W. VaR &amp; Off-Peak Pos By Trader'!$A39,'Import OffPeak'!$A$3:HH$100,HH$1,FALSE))</f>
        <v>0</v>
      </c>
      <c r="HI32">
        <f>IF(ISNA(VLOOKUP('W. VaR &amp; Off-Peak Pos By Trader'!$A39,'Import OffPeak'!$A$3:HI$100,HI$1,FALSE)),0,VLOOKUP('W. VaR &amp; Off-Peak Pos By Trader'!$A39,'Import OffPeak'!$A$3:HI$100,HI$1,FALSE))</f>
        <v>0</v>
      </c>
      <c r="HJ32">
        <f>IF(ISNA(VLOOKUP('W. VaR &amp; Off-Peak Pos By Trader'!$A39,'Import OffPeak'!$A$3:HJ$100,HJ$1,FALSE)),0,VLOOKUP('W. VaR &amp; Off-Peak Pos By Trader'!$A39,'Import OffPeak'!$A$3:HJ$100,HJ$1,FALSE))</f>
        <v>0</v>
      </c>
      <c r="HK32">
        <f>IF(ISNA(VLOOKUP('W. VaR &amp; Off-Peak Pos By Trader'!$A39,'Import OffPeak'!$A$3:HK$100,HK$1,FALSE)),0,VLOOKUP('W. VaR &amp; Off-Peak Pos By Trader'!$A39,'Import OffPeak'!$A$3:HK$100,HK$1,FALSE))</f>
        <v>0</v>
      </c>
      <c r="HL32">
        <f>IF(ISNA(VLOOKUP('W. VaR &amp; Off-Peak Pos By Trader'!$A39,'Import OffPeak'!$A$3:HL$100,HL$1,FALSE)),0,VLOOKUP('W. VaR &amp; Off-Peak Pos By Trader'!$A39,'Import OffPeak'!$A$3:HL$100,HL$1,FALSE))</f>
        <v>0</v>
      </c>
      <c r="HM32">
        <f>IF(ISNA(VLOOKUP('W. VaR &amp; Off-Peak Pos By Trader'!$A39,'Import OffPeak'!$A$3:HM$100,HM$1,FALSE)),0,VLOOKUP('W. VaR &amp; Off-Peak Pos By Trader'!$A39,'Import OffPeak'!$A$3:HM$100,HM$1,FALSE))</f>
        <v>0</v>
      </c>
      <c r="HN32">
        <f>IF(ISNA(VLOOKUP('W. VaR &amp; Off-Peak Pos By Trader'!$A39,'Import OffPeak'!$A$3:HN$100,HN$1,FALSE)),0,VLOOKUP('W. VaR &amp; Off-Peak Pos By Trader'!$A39,'Import OffPeak'!$A$3:HN$100,HN$1,FALSE))</f>
        <v>0</v>
      </c>
      <c r="HO32">
        <f>IF(ISNA(VLOOKUP('W. VaR &amp; Off-Peak Pos By Trader'!$A39,'Import OffPeak'!$A$3:HO$100,HO$1,FALSE)),0,VLOOKUP('W. VaR &amp; Off-Peak Pos By Trader'!$A39,'Import OffPeak'!$A$3:HO$100,HO$1,FALSE))</f>
        <v>0</v>
      </c>
      <c r="HP32">
        <f>IF(ISNA(VLOOKUP('W. VaR &amp; Off-Peak Pos By Trader'!$A39,'Import OffPeak'!$A$3:HP$100,HP$1,FALSE)),0,VLOOKUP('W. VaR &amp; Off-Peak Pos By Trader'!$A39,'Import OffPeak'!$A$3:HP$100,HP$1,FALSE))</f>
        <v>0</v>
      </c>
      <c r="HQ32">
        <f>IF(ISNA(VLOOKUP('W. VaR &amp; Off-Peak Pos By Trader'!$A39,'Import OffPeak'!$A$3:HQ$100,HQ$1,FALSE)),0,VLOOKUP('W. VaR &amp; Off-Peak Pos By Trader'!$A39,'Import OffPeak'!$A$3:HQ$100,HQ$1,FALSE))</f>
        <v>0</v>
      </c>
      <c r="HR32">
        <f>IF(ISNA(VLOOKUP('W. VaR &amp; Off-Peak Pos By Trader'!$A39,'Import OffPeak'!$A$3:HR$100,HR$1,FALSE)),0,VLOOKUP('W. VaR &amp; Off-Peak Pos By Trader'!$A39,'Import OffPeak'!$A$3:HR$100,HR$1,FALSE))</f>
        <v>0</v>
      </c>
      <c r="HS32">
        <f>IF(ISNA(VLOOKUP('W. VaR &amp; Off-Peak Pos By Trader'!$A39,'Import OffPeak'!$A$3:HS$100,HS$1,FALSE)),0,VLOOKUP('W. VaR &amp; Off-Peak Pos By Trader'!$A39,'Import OffPeak'!$A$3:HS$100,HS$1,FALSE))</f>
        <v>0</v>
      </c>
      <c r="HT32">
        <f>IF(ISNA(VLOOKUP('W. VaR &amp; Off-Peak Pos By Trader'!$A39,'Import OffPeak'!$A$3:HT$100,HT$1,FALSE)),0,VLOOKUP('W. VaR &amp; Off-Peak Pos By Trader'!$A39,'Import OffPeak'!$A$3:HT$100,HT$1,FALSE))</f>
        <v>0</v>
      </c>
      <c r="HU32">
        <f>IF(ISNA(VLOOKUP('W. VaR &amp; Off-Peak Pos By Trader'!$A39,'Import OffPeak'!$A$3:HU$100,HU$1,FALSE)),0,VLOOKUP('W. VaR &amp; Off-Peak Pos By Trader'!$A39,'Import OffPeak'!$A$3:HU$100,HU$1,FALSE))</f>
        <v>0</v>
      </c>
      <c r="HV32">
        <f>IF(ISNA(VLOOKUP('W. VaR &amp; Off-Peak Pos By Trader'!$A39,'Import OffPeak'!$A$3:HV$100,HV$1,FALSE)),0,VLOOKUP('W. VaR &amp; Off-Peak Pos By Trader'!$A39,'Import OffPeak'!$A$3:HV$100,HV$1,FALSE))</f>
        <v>0</v>
      </c>
      <c r="HW32">
        <f>IF(ISNA(VLOOKUP('W. VaR &amp; Off-Peak Pos By Trader'!$A39,'Import OffPeak'!$A$3:HW$100,HW$1,FALSE)),0,VLOOKUP('W. VaR &amp; Off-Peak Pos By Trader'!$A39,'Import OffPeak'!$A$3:HW$100,HW$1,FALSE))</f>
        <v>0</v>
      </c>
      <c r="HX32">
        <f>IF(ISNA(VLOOKUP('W. VaR &amp; Off-Peak Pos By Trader'!$A39,'Import OffPeak'!$A$3:HX$100,HX$1,FALSE)),0,VLOOKUP('W. VaR &amp; Off-Peak Pos By Trader'!$A39,'Import OffPeak'!$A$3:HX$100,HX$1,FALSE))</f>
        <v>0</v>
      </c>
      <c r="HY32">
        <f>IF(ISNA(VLOOKUP('W. VaR &amp; Off-Peak Pos By Trader'!$A39,'Import OffPeak'!$A$3:HY$100,HY$1,FALSE)),0,VLOOKUP('W. VaR &amp; Off-Peak Pos By Trader'!$A39,'Import OffPeak'!$A$3:HY$100,HY$1,FALSE))</f>
        <v>0</v>
      </c>
      <c r="HZ32">
        <f>IF(ISNA(VLOOKUP('W. VaR &amp; Off-Peak Pos By Trader'!$A39,'Import OffPeak'!$A$3:HZ$100,HZ$1,FALSE)),0,VLOOKUP('W. VaR &amp; Off-Peak Pos By Trader'!$A39,'Import OffPeak'!$A$3:HZ$100,HZ$1,FALSE))</f>
        <v>0</v>
      </c>
      <c r="IA32">
        <f>IF(ISNA(VLOOKUP('W. VaR &amp; Off-Peak Pos By Trader'!$A39,'Import OffPeak'!$A$3:IA$100,IA$1,FALSE)),0,VLOOKUP('W. VaR &amp; Off-Peak Pos By Trader'!$A39,'Import OffPeak'!$A$3:IA$100,IA$1,FALSE))</f>
        <v>0</v>
      </c>
      <c r="IB32">
        <f>IF(ISNA(VLOOKUP('W. VaR &amp; Off-Peak Pos By Trader'!$A39,'Import OffPeak'!$A$3:IB$100,IB$1,FALSE)),0,VLOOKUP('W. VaR &amp; Off-Peak Pos By Trader'!$A39,'Import OffPeak'!$A$3:IB$100,IB$1,FALSE))</f>
        <v>0</v>
      </c>
      <c r="IC32">
        <f>IF(ISNA(VLOOKUP('W. VaR &amp; Off-Peak Pos By Trader'!$A39,'Import OffPeak'!$A$3:IC$100,IC$1,FALSE)),0,VLOOKUP('W. VaR &amp; Off-Peak Pos By Trader'!$A39,'Import OffPeak'!$A$3:IC$100,IC$1,FALSE))</f>
        <v>0</v>
      </c>
    </row>
    <row r="33" spans="1:237">
      <c r="A33" s="20" t="s">
        <v>17</v>
      </c>
      <c r="B33" s="14">
        <f>IF(ISNA(VLOOKUP('W. VaR &amp; Off-Peak Pos By Trader'!$A41,'Import OffPeak'!$A$3:B$100,B$1,FALSE)),0,VLOOKUP('W. VaR &amp; Off-Peak Pos By Trader'!$A41,'Import OffPeak'!$A$3:B$100,B$1,FALSE))</f>
        <v>0</v>
      </c>
      <c r="C33" s="14">
        <f>IF(ISNA(VLOOKUP('W. VaR &amp; Off-Peak Pos By Trader'!$A41,'Import OffPeak'!$A$3:C$100,C$1,FALSE)),0,VLOOKUP('W. VaR &amp; Off-Peak Pos By Trader'!$A41,'Import OffPeak'!$A$3:C$100,C$1,FALSE))</f>
        <v>0</v>
      </c>
      <c r="D33" s="14">
        <f>IF(ISNA(VLOOKUP('W. VaR &amp; Off-Peak Pos By Trader'!$A41,'Import OffPeak'!$A$3:D$100,D$1,FALSE)),0,VLOOKUP('W. VaR &amp; Off-Peak Pos By Trader'!$A41,'Import OffPeak'!$A$3:D$100,D$1,FALSE))</f>
        <v>0</v>
      </c>
      <c r="E33" s="14">
        <f>IF(ISNA(VLOOKUP('W. VaR &amp; Off-Peak Pos By Trader'!$A41,'Import OffPeak'!$A$3:E$100,E$1,FALSE)),0,VLOOKUP('W. VaR &amp; Off-Peak Pos By Trader'!$A41,'Import OffPeak'!$A$3:E$100,E$1,FALSE))</f>
        <v>0</v>
      </c>
      <c r="F33" s="14">
        <f>IF(ISNA(VLOOKUP('W. VaR &amp; Off-Peak Pos By Trader'!$A41,'Import OffPeak'!$A$3:F$100,F$1,FALSE)),0,VLOOKUP('W. VaR &amp; Off-Peak Pos By Trader'!$A41,'Import OffPeak'!$A$3:F$100,F$1,FALSE))</f>
        <v>0</v>
      </c>
      <c r="G33" s="14">
        <f>IF(ISNA(VLOOKUP('W. VaR &amp; Off-Peak Pos By Trader'!$A41,'Import OffPeak'!$A$3:G$100,G$1,FALSE)),0,VLOOKUP('W. VaR &amp; Off-Peak Pos By Trader'!$A41,'Import OffPeak'!$A$3:G$100,G$1,FALSE))</f>
        <v>0</v>
      </c>
      <c r="H33" s="14">
        <f>IF(ISNA(VLOOKUP('W. VaR &amp; Off-Peak Pos By Trader'!$A41,'Import OffPeak'!$A$3:H$100,H$1,FALSE)),0,VLOOKUP('W. VaR &amp; Off-Peak Pos By Trader'!$A41,'Import OffPeak'!$A$3:H$100,H$1,FALSE))</f>
        <v>10637.436560291488</v>
      </c>
      <c r="I33" s="14">
        <f>IF(ISNA(VLOOKUP('W. VaR &amp; Off-Peak Pos By Trader'!$A41,'Import OffPeak'!$A$3:I$100,I$1,FALSE)),0,VLOOKUP('W. VaR &amp; Off-Peak Pos By Trader'!$A41,'Import OffPeak'!$A$3:I$100,I$1,FALSE))</f>
        <v>5484.4729076606163</v>
      </c>
      <c r="J33" s="14">
        <f>IF(ISNA(VLOOKUP('W. VaR &amp; Off-Peak Pos By Trader'!$A41,'Import OffPeak'!$A$3:J$100,J$1,FALSE)),0,VLOOKUP('W. VaR &amp; Off-Peak Pos By Trader'!$A41,'Import OffPeak'!$A$3:J$100,J$1,FALSE))</f>
        <v>0</v>
      </c>
      <c r="K33" s="14">
        <f>IF(ISNA(VLOOKUP('W. VaR &amp; Off-Peak Pos By Trader'!$A41,'Import OffPeak'!$A$3:K$100,K$1,FALSE)),0,VLOOKUP('W. VaR &amp; Off-Peak Pos By Trader'!$A41,'Import OffPeak'!$A$3:K$100,K$1,FALSE))</f>
        <v>0</v>
      </c>
      <c r="L33" s="14">
        <f>IF(ISNA(VLOOKUP('W. VaR &amp; Off-Peak Pos By Trader'!$A41,'Import OffPeak'!$A$3:L$100,L$1,FALSE)),0,VLOOKUP('W. VaR &amp; Off-Peak Pos By Trader'!$A41,'Import OffPeak'!$A$3:L$100,L$1,FALSE))</f>
        <v>0</v>
      </c>
      <c r="M33" s="14">
        <f>IF(ISNA(VLOOKUP('W. VaR &amp; Off-Peak Pos By Trader'!$A41,'Import OffPeak'!$A$3:M$100,M$1,FALSE)),0,VLOOKUP('W. VaR &amp; Off-Peak Pos By Trader'!$A41,'Import OffPeak'!$A$3:M$100,M$1,FALSE))</f>
        <v>0</v>
      </c>
      <c r="N33" s="14">
        <f>IF(ISNA(VLOOKUP('W. VaR &amp; Off-Peak Pos By Trader'!$A41,'Import OffPeak'!$A$3:N$100,N$1,FALSE)),0,VLOOKUP('W. VaR &amp; Off-Peak Pos By Trader'!$A41,'Import OffPeak'!$A$3:N$100,N$1,FALSE))</f>
        <v>0</v>
      </c>
      <c r="O33" s="14">
        <f>IF(ISNA(VLOOKUP('W. VaR &amp; Off-Peak Pos By Trader'!$A41,'Import OffPeak'!$A$3:O$100,O$1,FALSE)),0,VLOOKUP('W. VaR &amp; Off-Peak Pos By Trader'!$A41,'Import OffPeak'!$A$3:O$100,O$1,FALSE))</f>
        <v>0</v>
      </c>
      <c r="P33" s="14">
        <f>IF(ISNA(VLOOKUP('W. VaR &amp; Off-Peak Pos By Trader'!$A41,'Import OffPeak'!$A$3:P$100,P$1,FALSE)),0,VLOOKUP('W. VaR &amp; Off-Peak Pos By Trader'!$A41,'Import OffPeak'!$A$3:P$100,P$1,FALSE))</f>
        <v>-16119.1028632213</v>
      </c>
      <c r="Q33" s="14">
        <f>IF(ISNA(VLOOKUP('W. VaR &amp; Off-Peak Pos By Trader'!$A41,'Import OffPeak'!$A$3:Q$100,Q$1,FALSE)),0,VLOOKUP('W. VaR &amp; Off-Peak Pos By Trader'!$A41,'Import OffPeak'!$A$3:Q$100,Q$1,FALSE))</f>
        <v>-15295.5035260328</v>
      </c>
      <c r="R33" s="14">
        <f>IF(ISNA(VLOOKUP('W. VaR &amp; Off-Peak Pos By Trader'!$A41,'Import OffPeak'!$A$3:R$100,R$1,FALSE)),0,VLOOKUP('W. VaR &amp; Off-Peak Pos By Trader'!$A41,'Import OffPeak'!$A$3:R$100,R$1,FALSE))</f>
        <v>-16430.925575036919</v>
      </c>
      <c r="S33" s="14">
        <f>IF(ISNA(VLOOKUP('W. VaR &amp; Off-Peak Pos By Trader'!$A41,'Import OffPeak'!$A$3:S$100,S$1,FALSE)),0,VLOOKUP('W. VaR &amp; Off-Peak Pos By Trader'!$A41,'Import OffPeak'!$A$3:S$100,S$1,FALSE))</f>
        <v>0</v>
      </c>
      <c r="T33" s="14">
        <f>IF(ISNA(VLOOKUP('W. VaR &amp; Off-Peak Pos By Trader'!$A41,'Import OffPeak'!$A$3:T$100,T$1,FALSE)),0,VLOOKUP('W. VaR &amp; Off-Peak Pos By Trader'!$A41,'Import OffPeak'!$A$3:T$100,T$1,FALSE))</f>
        <v>0</v>
      </c>
      <c r="U33" s="14">
        <f>IF(ISNA(VLOOKUP('W. VaR &amp; Off-Peak Pos By Trader'!$A41,'Import OffPeak'!$A$3:U$100,U$1,FALSE)),0,VLOOKUP('W. VaR &amp; Off-Peak Pos By Trader'!$A41,'Import OffPeak'!$A$3:U$100,U$1,FALSE))</f>
        <v>0</v>
      </c>
      <c r="V33" s="14">
        <f>IF(ISNA(VLOOKUP('W. VaR &amp; Off-Peak Pos By Trader'!$A41,'Import OffPeak'!$A$3:V$100,V$1,FALSE)),0,VLOOKUP('W. VaR &amp; Off-Peak Pos By Trader'!$A41,'Import OffPeak'!$A$3:V$100,V$1,FALSE))</f>
        <v>0</v>
      </c>
      <c r="W33" s="14">
        <f>IF(ISNA(VLOOKUP('W. VaR &amp; Off-Peak Pos By Trader'!$A41,'Import OffPeak'!$A$3:W$100,W$1,FALSE)),0,VLOOKUP('W. VaR &amp; Off-Peak Pos By Trader'!$A41,'Import OffPeak'!$A$3:W$100,W$1,FALSE))</f>
        <v>0</v>
      </c>
      <c r="X33" s="14">
        <f>IF(ISNA(VLOOKUP('W. VaR &amp; Off-Peak Pos By Trader'!$A41,'Import OffPeak'!$A$3:X$100,X$1,FALSE)),0,VLOOKUP('W. VaR &amp; Off-Peak Pos By Trader'!$A41,'Import OffPeak'!$A$3:X$100,X$1,FALSE))</f>
        <v>0</v>
      </c>
      <c r="Y33" s="14">
        <f>IF(ISNA(VLOOKUP('W. VaR &amp; Off-Peak Pos By Trader'!$A41,'Import OffPeak'!$A$3:Y$100,Y$1,FALSE)),0,VLOOKUP('W. VaR &amp; Off-Peak Pos By Trader'!$A41,'Import OffPeak'!$A$3:Y$100,Y$1,FALSE))</f>
        <v>0</v>
      </c>
      <c r="Z33" s="14">
        <f>IF(ISNA(VLOOKUP('W. VaR &amp; Off-Peak Pos By Trader'!$A41,'Import OffPeak'!$A$3:Z$100,Z$1,FALSE)),0,VLOOKUP('W. VaR &amp; Off-Peak Pos By Trader'!$A41,'Import OffPeak'!$A$3:Z$100,Z$1,FALSE))</f>
        <v>0</v>
      </c>
      <c r="AA33" s="14">
        <f>IF(ISNA(VLOOKUP('W. VaR &amp; Off-Peak Pos By Trader'!$A41,'Import OffPeak'!$A$3:AA$100,AA$1,FALSE)),0,VLOOKUP('W. VaR &amp; Off-Peak Pos By Trader'!$A41,'Import OffPeak'!$A$3:AA$100,AA$1,FALSE))</f>
        <v>0</v>
      </c>
      <c r="AB33" s="14">
        <f>IF(ISNA(VLOOKUP('W. VaR &amp; Off-Peak Pos By Trader'!$A41,'Import OffPeak'!$A$3:AB$100,AB$1,FALSE)),0,VLOOKUP('W. VaR &amp; Off-Peak Pos By Trader'!$A41,'Import OffPeak'!$A$3:AB$100,AB$1,FALSE))</f>
        <v>0</v>
      </c>
      <c r="AC33" s="14">
        <f>IF(ISNA(VLOOKUP('W. VaR &amp; Off-Peak Pos By Trader'!$A41,'Import OffPeak'!$A$3:AC$100,AC$1,FALSE)),0,VLOOKUP('W. VaR &amp; Off-Peak Pos By Trader'!$A41,'Import OffPeak'!$A$3:AC$100,AC$1,FALSE))</f>
        <v>0</v>
      </c>
      <c r="AD33" s="14">
        <f>IF(ISNA(VLOOKUP('W. VaR &amp; Off-Peak Pos By Trader'!$A41,'Import OffPeak'!$A$3:AD$100,AD$1,FALSE)),0,VLOOKUP('W. VaR &amp; Off-Peak Pos By Trader'!$A41,'Import OffPeak'!$A$3:AD$100,AD$1,FALSE))</f>
        <v>0</v>
      </c>
      <c r="AE33" s="14">
        <f>IF(ISNA(VLOOKUP('W. VaR &amp; Off-Peak Pos By Trader'!$A41,'Import OffPeak'!$A$3:AE$100,AE$1,FALSE)),0,VLOOKUP('W. VaR &amp; Off-Peak Pos By Trader'!$A41,'Import OffPeak'!$A$3:AE$100,AE$1,FALSE))</f>
        <v>0</v>
      </c>
      <c r="AF33" s="14">
        <f>IF(ISNA(VLOOKUP('W. VaR &amp; Off-Peak Pos By Trader'!$A41,'Import OffPeak'!$A$3:AF$100,AF$1,FALSE)),0,VLOOKUP('W. VaR &amp; Off-Peak Pos By Trader'!$A41,'Import OffPeak'!$A$3:AF$100,AF$1,FALSE))</f>
        <v>0</v>
      </c>
      <c r="AG33" s="14">
        <f>IF(ISNA(VLOOKUP('W. VaR &amp; Off-Peak Pos By Trader'!$A41,'Import OffPeak'!$A$3:AG$100,AG$1,FALSE)),0,VLOOKUP('W. VaR &amp; Off-Peak Pos By Trader'!$A41,'Import OffPeak'!$A$3:AG$100,AG$1,FALSE))</f>
        <v>0</v>
      </c>
      <c r="AH33" s="14">
        <f>IF(ISNA(VLOOKUP('W. VaR &amp; Off-Peak Pos By Trader'!$A41,'Import OffPeak'!$A$3:AH$100,AH$1,FALSE)),0,VLOOKUP('W. VaR &amp; Off-Peak Pos By Trader'!$A41,'Import OffPeak'!$A$3:AH$100,AH$1,FALSE))</f>
        <v>0</v>
      </c>
      <c r="AI33" s="14">
        <f>IF(ISNA(VLOOKUP('W. VaR &amp; Off-Peak Pos By Trader'!$A41,'Import OffPeak'!$A$3:AI$100,AI$1,FALSE)),0,VLOOKUP('W. VaR &amp; Off-Peak Pos By Trader'!$A41,'Import OffPeak'!$A$3:AI$100,AI$1,FALSE))</f>
        <v>0</v>
      </c>
      <c r="AJ33" s="14">
        <f>IF(ISNA(VLOOKUP('W. VaR &amp; Off-Peak Pos By Trader'!$A41,'Import OffPeak'!$A$3:AJ$100,AJ$1,FALSE)),0,VLOOKUP('W. VaR &amp; Off-Peak Pos By Trader'!$A41,'Import OffPeak'!$A$3:AJ$100,AJ$1,FALSE))</f>
        <v>0</v>
      </c>
      <c r="AK33" s="14">
        <f>IF(ISNA(VLOOKUP('W. VaR &amp; Off-Peak Pos By Trader'!$A41,'Import OffPeak'!$A$3:AK$100,AK$1,FALSE)),0,VLOOKUP('W. VaR &amp; Off-Peak Pos By Trader'!$A41,'Import OffPeak'!$A$3:AK$100,AK$1,FALSE))</f>
        <v>0</v>
      </c>
      <c r="AL33" s="14">
        <f>IF(ISNA(VLOOKUP('W. VaR &amp; Off-Peak Pos By Trader'!$A41,'Import OffPeak'!$A$3:AL$100,AL$1,FALSE)),0,VLOOKUP('W. VaR &amp; Off-Peak Pos By Trader'!$A41,'Import OffPeak'!$A$3:AL$100,AL$1,FALSE))</f>
        <v>0</v>
      </c>
      <c r="AM33" s="14">
        <f>IF(ISNA(VLOOKUP('W. VaR &amp; Off-Peak Pos By Trader'!$A41,'Import OffPeak'!$A$3:AM$100,AM$1,FALSE)),0,VLOOKUP('W. VaR &amp; Off-Peak Pos By Trader'!$A41,'Import OffPeak'!$A$3:AM$100,AM$1,FALSE))</f>
        <v>0</v>
      </c>
      <c r="AN33" s="14">
        <f>IF(ISNA(VLOOKUP('W. VaR &amp; Off-Peak Pos By Trader'!$A41,'Import OffPeak'!$A$3:AN$100,AN$1,FALSE)),0,VLOOKUP('W. VaR &amp; Off-Peak Pos By Trader'!$A41,'Import OffPeak'!$A$3:AN$100,AN$1,FALSE))</f>
        <v>0</v>
      </c>
      <c r="AO33" s="14">
        <f>IF(ISNA(VLOOKUP('W. VaR &amp; Off-Peak Pos By Trader'!$A41,'Import OffPeak'!$A$3:AO$100,AO$1,FALSE)),0,VLOOKUP('W. VaR &amp; Off-Peak Pos By Trader'!$A41,'Import OffPeak'!$A$3:AO$100,AO$1,FALSE))</f>
        <v>0</v>
      </c>
      <c r="AP33" s="14">
        <f>IF(ISNA(VLOOKUP('W. VaR &amp; Off-Peak Pos By Trader'!$A41,'Import OffPeak'!$A$3:AP$100,AP$1,FALSE)),0,VLOOKUP('W. VaR &amp; Off-Peak Pos By Trader'!$A41,'Import OffPeak'!$A$3:AP$100,AP$1,FALSE))</f>
        <v>0</v>
      </c>
      <c r="AQ33" s="14">
        <f>IF(ISNA(VLOOKUP('W. VaR &amp; Off-Peak Pos By Trader'!$A41,'Import OffPeak'!$A$3:AQ$100,AQ$1,FALSE)),0,VLOOKUP('W. VaR &amp; Off-Peak Pos By Trader'!$A41,'Import OffPeak'!$A$3:AQ$100,AQ$1,FALSE))</f>
        <v>0</v>
      </c>
      <c r="AR33" s="14">
        <f>IF(ISNA(VLOOKUP('W. VaR &amp; Off-Peak Pos By Trader'!$A41,'Import OffPeak'!$A$3:AR$100,AR$1,FALSE)),0,VLOOKUP('W. VaR &amp; Off-Peak Pos By Trader'!$A41,'Import OffPeak'!$A$3:AR$100,AR$1,FALSE))</f>
        <v>0</v>
      </c>
      <c r="AS33" s="14">
        <f>IF(ISNA(VLOOKUP('W. VaR &amp; Off-Peak Pos By Trader'!$A41,'Import OffPeak'!$A$3:AS$100,AS$1,FALSE)),0,VLOOKUP('W. VaR &amp; Off-Peak Pos By Trader'!$A41,'Import OffPeak'!$A$3:AS$100,AS$1,FALSE))</f>
        <v>0</v>
      </c>
      <c r="AT33" s="14">
        <f>IF(ISNA(VLOOKUP('W. VaR &amp; Off-Peak Pos By Trader'!$A41,'Import OffPeak'!$A$3:AT$100,AT$1,FALSE)),0,VLOOKUP('W. VaR &amp; Off-Peak Pos By Trader'!$A41,'Import OffPeak'!$A$3:AT$100,AT$1,FALSE))</f>
        <v>0</v>
      </c>
      <c r="AU33" s="14">
        <f>IF(ISNA(VLOOKUP('W. VaR &amp; Off-Peak Pos By Trader'!$A41,'Import OffPeak'!$A$3:AU$100,AU$1,FALSE)),0,VLOOKUP('W. VaR &amp; Off-Peak Pos By Trader'!$A41,'Import OffPeak'!$A$3:AU$100,AU$1,FALSE))</f>
        <v>0</v>
      </c>
      <c r="AV33" s="14">
        <f>IF(ISNA(VLOOKUP('W. VaR &amp; Off-Peak Pos By Trader'!$A41,'Import OffPeak'!$A$3:AV$100,AV$1,FALSE)),0,VLOOKUP('W. VaR &amp; Off-Peak Pos By Trader'!$A41,'Import OffPeak'!$A$3:AV$100,AV$1,FALSE))</f>
        <v>0</v>
      </c>
      <c r="AW33" s="14">
        <f>IF(ISNA(VLOOKUP('W. VaR &amp; Off-Peak Pos By Trader'!$A41,'Import OffPeak'!$A$3:AW$100,AW$1,FALSE)),0,VLOOKUP('W. VaR &amp; Off-Peak Pos By Trader'!$A41,'Import OffPeak'!$A$3:AW$100,AW$1,FALSE))</f>
        <v>0</v>
      </c>
      <c r="AX33" s="14">
        <f>IF(ISNA(VLOOKUP('W. VaR &amp; Off-Peak Pos By Trader'!$A41,'Import OffPeak'!$A$3:AX$100,AX$1,FALSE)),0,VLOOKUP('W. VaR &amp; Off-Peak Pos By Trader'!$A41,'Import OffPeak'!$A$3:AX$100,AX$1,FALSE))</f>
        <v>0</v>
      </c>
      <c r="AY33" s="14">
        <f>IF(ISNA(VLOOKUP('W. VaR &amp; Off-Peak Pos By Trader'!$A41,'Import OffPeak'!$A$3:AY$100,AY$1,FALSE)),0,VLOOKUP('W. VaR &amp; Off-Peak Pos By Trader'!$A41,'Import OffPeak'!$A$3:AY$100,AY$1,FALSE))</f>
        <v>0</v>
      </c>
      <c r="AZ33" s="14">
        <f>IF(ISNA(VLOOKUP('W. VaR &amp; Off-Peak Pos By Trader'!$A41,'Import OffPeak'!$A$3:AZ$100,AZ$1,FALSE)),0,VLOOKUP('W. VaR &amp; Off-Peak Pos By Trader'!$A41,'Import OffPeak'!$A$3:AZ$100,AZ$1,FALSE))</f>
        <v>0</v>
      </c>
      <c r="BA33" s="14">
        <f>IF(ISNA(VLOOKUP('W. VaR &amp; Off-Peak Pos By Trader'!$A41,'Import OffPeak'!$A$3:BA$100,BA$1,FALSE)),0,VLOOKUP('W. VaR &amp; Off-Peak Pos By Trader'!$A41,'Import OffPeak'!$A$3:BA$100,BA$1,FALSE))</f>
        <v>0</v>
      </c>
      <c r="BB33" s="14">
        <f>IF(ISNA(VLOOKUP('W. VaR &amp; Off-Peak Pos By Trader'!$A41,'Import OffPeak'!$A$3:BB$100,BB$1,FALSE)),0,VLOOKUP('W. VaR &amp; Off-Peak Pos By Trader'!$A41,'Import OffPeak'!$A$3:BB$100,BB$1,FALSE))</f>
        <v>0</v>
      </c>
      <c r="BC33" s="14">
        <f>IF(ISNA(VLOOKUP('W. VaR &amp; Off-Peak Pos By Trader'!$A41,'Import OffPeak'!$A$3:BC$100,BC$1,FALSE)),0,VLOOKUP('W. VaR &amp; Off-Peak Pos By Trader'!$A41,'Import OffPeak'!$A$3:BC$100,BC$1,FALSE))</f>
        <v>0</v>
      </c>
      <c r="BD33" s="14">
        <f>IF(ISNA(VLOOKUP('W. VaR &amp; Off-Peak Pos By Trader'!$A41,'Import OffPeak'!$A$3:BD$100,BD$1,FALSE)),0,VLOOKUP('W. VaR &amp; Off-Peak Pos By Trader'!$A41,'Import OffPeak'!$A$3:BD$100,BD$1,FALSE))</f>
        <v>0</v>
      </c>
      <c r="BE33" s="14">
        <f>IF(ISNA(VLOOKUP('W. VaR &amp; Off-Peak Pos By Trader'!$A41,'Import OffPeak'!$A$3:BE$100,BE$1,FALSE)),0,VLOOKUP('W. VaR &amp; Off-Peak Pos By Trader'!$A41,'Import OffPeak'!$A$3:BE$100,BE$1,FALSE))</f>
        <v>0</v>
      </c>
      <c r="BF33" s="14">
        <f>IF(ISNA(VLOOKUP('W. VaR &amp; Off-Peak Pos By Trader'!$A41,'Import OffPeak'!$A$3:BF$100,BF$1,FALSE)),0,VLOOKUP('W. VaR &amp; Off-Peak Pos By Trader'!$A41,'Import OffPeak'!$A$3:BF$100,BF$1,FALSE))</f>
        <v>0</v>
      </c>
      <c r="BG33" s="14">
        <f>IF(ISNA(VLOOKUP('W. VaR &amp; Off-Peak Pos By Trader'!$A41,'Import OffPeak'!$A$3:BG$100,BG$1,FALSE)),0,VLOOKUP('W. VaR &amp; Off-Peak Pos By Trader'!$A41,'Import OffPeak'!$A$3:BG$100,BG$1,FALSE))</f>
        <v>0</v>
      </c>
      <c r="BH33" s="14">
        <f>IF(ISNA(VLOOKUP('W. VaR &amp; Off-Peak Pos By Trader'!$A41,'Import OffPeak'!$A$3:BH$100,BH$1,FALSE)),0,VLOOKUP('W. VaR &amp; Off-Peak Pos By Trader'!$A41,'Import OffPeak'!$A$3:BH$100,BH$1,FALSE))</f>
        <v>0</v>
      </c>
      <c r="BI33" s="14">
        <f>IF(ISNA(VLOOKUP('W. VaR &amp; Off-Peak Pos By Trader'!$A41,'Import OffPeak'!$A$3:BI$100,BI$1,FALSE)),0,VLOOKUP('W. VaR &amp; Off-Peak Pos By Trader'!$A41,'Import OffPeak'!$A$3:BI$100,BI$1,FALSE))</f>
        <v>0</v>
      </c>
      <c r="BJ33" s="14">
        <f>IF(ISNA(VLOOKUP('W. VaR &amp; Off-Peak Pos By Trader'!$A41,'Import OffPeak'!$A$3:BJ$100,BJ$1,FALSE)),0,VLOOKUP('W. VaR &amp; Off-Peak Pos By Trader'!$A41,'Import OffPeak'!$A$3:BJ$100,BJ$1,FALSE))</f>
        <v>0</v>
      </c>
      <c r="BK33" s="14">
        <f>IF(ISNA(VLOOKUP('W. VaR &amp; Off-Peak Pos By Trader'!$A41,'Import OffPeak'!$A$3:BK$100,BK$1,FALSE)),0,VLOOKUP('W. VaR &amp; Off-Peak Pos By Trader'!$A41,'Import OffPeak'!$A$3:BK$100,BK$1,FALSE))</f>
        <v>0</v>
      </c>
      <c r="BL33" s="14">
        <f>IF(ISNA(VLOOKUP('W. VaR &amp; Off-Peak Pos By Trader'!$A41,'Import OffPeak'!$A$3:BL$100,BL$1,FALSE)),0,VLOOKUP('W. VaR &amp; Off-Peak Pos By Trader'!$A41,'Import OffPeak'!$A$3:BL$100,BL$1,FALSE))</f>
        <v>0</v>
      </c>
      <c r="BM33" s="14">
        <f>IF(ISNA(VLOOKUP('W. VaR &amp; Off-Peak Pos By Trader'!$A41,'Import OffPeak'!$A$3:BM$100,BM$1,FALSE)),0,VLOOKUP('W. VaR &amp; Off-Peak Pos By Trader'!$A41,'Import OffPeak'!$A$3:BM$100,BM$1,FALSE))</f>
        <v>0</v>
      </c>
      <c r="BN33" s="14">
        <f>IF(ISNA(VLOOKUP('W. VaR &amp; Off-Peak Pos By Trader'!$A41,'Import OffPeak'!$A$3:BN$100,BN$1,FALSE)),0,VLOOKUP('W. VaR &amp; Off-Peak Pos By Trader'!$A41,'Import OffPeak'!$A$3:BN$100,BN$1,FALSE))</f>
        <v>0</v>
      </c>
      <c r="BO33" s="14">
        <f>IF(ISNA(VLOOKUP('W. VaR &amp; Off-Peak Pos By Trader'!$A41,'Import OffPeak'!$A$3:BO$100,BO$1,FALSE)),0,VLOOKUP('W. VaR &amp; Off-Peak Pos By Trader'!$A41,'Import OffPeak'!$A$3:BO$100,BO$1,FALSE))</f>
        <v>0</v>
      </c>
      <c r="BP33" s="14">
        <f>IF(ISNA(VLOOKUP('W. VaR &amp; Off-Peak Pos By Trader'!$A41,'Import OffPeak'!$A$3:BP$100,BP$1,FALSE)),0,VLOOKUP('W. VaR &amp; Off-Peak Pos By Trader'!$A41,'Import OffPeak'!$A$3:BP$100,BP$1,FALSE))</f>
        <v>0</v>
      </c>
      <c r="BQ33" s="14">
        <f>IF(ISNA(VLOOKUP('W. VaR &amp; Off-Peak Pos By Trader'!$A41,'Import OffPeak'!$A$3:BQ$100,BQ$1,FALSE)),0,VLOOKUP('W. VaR &amp; Off-Peak Pos By Trader'!$A41,'Import OffPeak'!$A$3:BQ$100,BQ$1,FALSE))</f>
        <v>0</v>
      </c>
      <c r="BR33" s="14">
        <f>IF(ISNA(VLOOKUP('W. VaR &amp; Off-Peak Pos By Trader'!$A41,'Import OffPeak'!$A$3:BR$100,BR$1,FALSE)),0,VLOOKUP('W. VaR &amp; Off-Peak Pos By Trader'!$A41,'Import OffPeak'!$A$3:BR$100,BR$1,FALSE))</f>
        <v>0</v>
      </c>
      <c r="BS33" s="14">
        <f>IF(ISNA(VLOOKUP('W. VaR &amp; Off-Peak Pos By Trader'!$A41,'Import OffPeak'!$A$3:BS$100,BS$1,FALSE)),0,VLOOKUP('W. VaR &amp; Off-Peak Pos By Trader'!$A41,'Import OffPeak'!$A$3:BS$100,BS$1,FALSE))</f>
        <v>0</v>
      </c>
      <c r="BT33" s="14">
        <f>IF(ISNA(VLOOKUP('W. VaR &amp; Off-Peak Pos By Trader'!$A41,'Import OffPeak'!$A$3:BT$100,BT$1,FALSE)),0,VLOOKUP('W. VaR &amp; Off-Peak Pos By Trader'!$A41,'Import OffPeak'!$A$3:BT$100,BT$1,FALSE))</f>
        <v>0</v>
      </c>
      <c r="BU33" s="14">
        <f>IF(ISNA(VLOOKUP('W. VaR &amp; Off-Peak Pos By Trader'!$A41,'Import OffPeak'!$A$3:BU$100,BU$1,FALSE)),0,VLOOKUP('W. VaR &amp; Off-Peak Pos By Trader'!$A41,'Import OffPeak'!$A$3:BU$100,BU$1,FALSE))</f>
        <v>0</v>
      </c>
      <c r="BV33" s="14">
        <f>IF(ISNA(VLOOKUP('W. VaR &amp; Off-Peak Pos By Trader'!$A41,'Import OffPeak'!$A$3:BV$100,BV$1,FALSE)),0,VLOOKUP('W. VaR &amp; Off-Peak Pos By Trader'!$A41,'Import OffPeak'!$A$3:BV$100,BV$1,FALSE))</f>
        <v>0</v>
      </c>
      <c r="BW33" s="14">
        <f>IF(ISNA(VLOOKUP('W. VaR &amp; Off-Peak Pos By Trader'!$A41,'Import OffPeak'!$A$3:BW$100,BW$1,FALSE)),0,VLOOKUP('W. VaR &amp; Off-Peak Pos By Trader'!$A41,'Import OffPeak'!$A$3:BW$100,BW$1,FALSE))</f>
        <v>0</v>
      </c>
      <c r="BX33" s="14">
        <f>IF(ISNA(VLOOKUP('W. VaR &amp; Off-Peak Pos By Trader'!$A41,'Import OffPeak'!$A$3:BX$100,BX$1,FALSE)),0,VLOOKUP('W. VaR &amp; Off-Peak Pos By Trader'!$A41,'Import OffPeak'!$A$3:BX$100,BX$1,FALSE))</f>
        <v>0</v>
      </c>
      <c r="BY33" s="14">
        <f>IF(ISNA(VLOOKUP('W. VaR &amp; Off-Peak Pos By Trader'!$A41,'Import OffPeak'!$A$3:BY$100,BY$1,FALSE)),0,VLOOKUP('W. VaR &amp; Off-Peak Pos By Trader'!$A41,'Import OffPeak'!$A$3:BY$100,BY$1,FALSE))</f>
        <v>0</v>
      </c>
      <c r="BZ33" s="14">
        <f>IF(ISNA(VLOOKUP('W. VaR &amp; Off-Peak Pos By Trader'!$A41,'Import OffPeak'!$A$3:BZ$100,BZ$1,FALSE)),0,VLOOKUP('W. VaR &amp; Off-Peak Pos By Trader'!$A41,'Import OffPeak'!$A$3:BZ$100,BZ$1,FALSE))</f>
        <v>0</v>
      </c>
      <c r="CA33" s="14">
        <f>IF(ISNA(VLOOKUP('W. VaR &amp; Off-Peak Pos By Trader'!$A41,'Import OffPeak'!$A$3:CA$100,CA$1,FALSE)),0,VLOOKUP('W. VaR &amp; Off-Peak Pos By Trader'!$A41,'Import OffPeak'!$A$3:CA$100,CA$1,FALSE))</f>
        <v>0</v>
      </c>
      <c r="CB33" s="14">
        <f>IF(ISNA(VLOOKUP('W. VaR &amp; Off-Peak Pos By Trader'!$A41,'Import OffPeak'!$A$3:CB$100,CB$1,FALSE)),0,VLOOKUP('W. VaR &amp; Off-Peak Pos By Trader'!$A41,'Import OffPeak'!$A$3:CB$100,CB$1,FALSE))</f>
        <v>0</v>
      </c>
      <c r="CC33" s="14">
        <f>IF(ISNA(VLOOKUP('W. VaR &amp; Off-Peak Pos By Trader'!$A41,'Import OffPeak'!$A$3:CC$100,CC$1,FALSE)),0,VLOOKUP('W. VaR &amp; Off-Peak Pos By Trader'!$A41,'Import OffPeak'!$A$3:CC$100,CC$1,FALSE))</f>
        <v>0</v>
      </c>
      <c r="CD33" s="14">
        <f>IF(ISNA(VLOOKUP('W. VaR &amp; Off-Peak Pos By Trader'!$A41,'Import OffPeak'!$A$3:CD$100,CD$1,FALSE)),0,VLOOKUP('W. VaR &amp; Off-Peak Pos By Trader'!$A41,'Import OffPeak'!$A$3:CD$100,CD$1,FALSE))</f>
        <v>0</v>
      </c>
      <c r="CE33" s="14">
        <f>IF(ISNA(VLOOKUP('W. VaR &amp; Off-Peak Pos By Trader'!$A41,'Import OffPeak'!$A$3:CE$100,CE$1,FALSE)),0,VLOOKUP('W. VaR &amp; Off-Peak Pos By Trader'!$A41,'Import OffPeak'!$A$3:CE$100,CE$1,FALSE))</f>
        <v>0</v>
      </c>
      <c r="CF33" s="14">
        <f>IF(ISNA(VLOOKUP('W. VaR &amp; Off-Peak Pos By Trader'!$A41,'Import OffPeak'!$A$3:CF$100,CF$1,FALSE)),0,VLOOKUP('W. VaR &amp; Off-Peak Pos By Trader'!$A41,'Import OffPeak'!$A$3:CF$100,CF$1,FALSE))</f>
        <v>0</v>
      </c>
      <c r="CG33" s="14">
        <f>IF(ISNA(VLOOKUP('W. VaR &amp; Off-Peak Pos By Trader'!$A41,'Import OffPeak'!$A$3:CG$100,CG$1,FALSE)),0,VLOOKUP('W. VaR &amp; Off-Peak Pos By Trader'!$A41,'Import OffPeak'!$A$3:CG$100,CG$1,FALSE))</f>
        <v>0</v>
      </c>
      <c r="CH33" s="14">
        <f>IF(ISNA(VLOOKUP('W. VaR &amp; Off-Peak Pos By Trader'!$A41,'Import OffPeak'!$A$3:CH$100,CH$1,FALSE)),0,VLOOKUP('W. VaR &amp; Off-Peak Pos By Trader'!$A41,'Import OffPeak'!$A$3:CH$100,CH$1,FALSE))</f>
        <v>0</v>
      </c>
      <c r="CI33" s="14">
        <f>IF(ISNA(VLOOKUP('W. VaR &amp; Off-Peak Pos By Trader'!$A41,'Import OffPeak'!$A$3:CI$100,CI$1,FALSE)),0,VLOOKUP('W. VaR &amp; Off-Peak Pos By Trader'!$A41,'Import OffPeak'!$A$3:CI$100,CI$1,FALSE))</f>
        <v>0</v>
      </c>
      <c r="CJ33" s="14">
        <f>IF(ISNA(VLOOKUP('W. VaR &amp; Off-Peak Pos By Trader'!$A41,'Import OffPeak'!$A$3:CJ$100,CJ$1,FALSE)),0,VLOOKUP('W. VaR &amp; Off-Peak Pos By Trader'!$A41,'Import OffPeak'!$A$3:CJ$100,CJ$1,FALSE))</f>
        <v>0</v>
      </c>
      <c r="CK33" s="14">
        <f>IF(ISNA(VLOOKUP('W. VaR &amp; Off-Peak Pos By Trader'!$A41,'Import OffPeak'!$A$3:CK$100,CK$1,FALSE)),0,VLOOKUP('W. VaR &amp; Off-Peak Pos By Trader'!$A41,'Import OffPeak'!$A$3:CK$100,CK$1,FALSE))</f>
        <v>0</v>
      </c>
      <c r="CL33" s="14">
        <f>IF(ISNA(VLOOKUP('W. VaR &amp; Off-Peak Pos By Trader'!$A41,'Import OffPeak'!$A$3:CL$100,CL$1,FALSE)),0,VLOOKUP('W. VaR &amp; Off-Peak Pos By Trader'!$A41,'Import OffPeak'!$A$3:CL$100,CL$1,FALSE))</f>
        <v>0</v>
      </c>
      <c r="CM33" s="14">
        <f>IF(ISNA(VLOOKUP('W. VaR &amp; Off-Peak Pos By Trader'!$A41,'Import OffPeak'!$A$3:CM$100,CM$1,FALSE)),0,VLOOKUP('W. VaR &amp; Off-Peak Pos By Trader'!$A41,'Import OffPeak'!$A$3:CM$100,CM$1,FALSE))</f>
        <v>0</v>
      </c>
      <c r="CN33" s="14">
        <f>IF(ISNA(VLOOKUP('W. VaR &amp; Off-Peak Pos By Trader'!$A41,'Import OffPeak'!$A$3:CN$100,CN$1,FALSE)),0,VLOOKUP('W. VaR &amp; Off-Peak Pos By Trader'!$A41,'Import OffPeak'!$A$3:CN$100,CN$1,FALSE))</f>
        <v>0</v>
      </c>
      <c r="CO33" s="14">
        <f>IF(ISNA(VLOOKUP('W. VaR &amp; Off-Peak Pos By Trader'!$A41,'Import OffPeak'!$A$3:CO$100,CO$1,FALSE)),0,VLOOKUP('W. VaR &amp; Off-Peak Pos By Trader'!$A41,'Import OffPeak'!$A$3:CO$100,CO$1,FALSE))</f>
        <v>0</v>
      </c>
      <c r="CP33" s="14">
        <f>IF(ISNA(VLOOKUP('W. VaR &amp; Off-Peak Pos By Trader'!$A41,'Import OffPeak'!$A$3:CP$100,CP$1,FALSE)),0,VLOOKUP('W. VaR &amp; Off-Peak Pos By Trader'!$A41,'Import OffPeak'!$A$3:CP$100,CP$1,FALSE))</f>
        <v>0</v>
      </c>
      <c r="CQ33" s="14">
        <f>IF(ISNA(VLOOKUP('W. VaR &amp; Off-Peak Pos By Trader'!$A41,'Import OffPeak'!$A$3:CQ$100,CQ$1,FALSE)),0,VLOOKUP('W. VaR &amp; Off-Peak Pos By Trader'!$A41,'Import OffPeak'!$A$3:CQ$100,CQ$1,FALSE))</f>
        <v>0</v>
      </c>
      <c r="CR33" s="14">
        <f>IF(ISNA(VLOOKUP('W. VaR &amp; Off-Peak Pos By Trader'!$A41,'Import OffPeak'!$A$3:CR$100,CR$1,FALSE)),0,VLOOKUP('W. VaR &amp; Off-Peak Pos By Trader'!$A41,'Import OffPeak'!$A$3:CR$100,CR$1,FALSE))</f>
        <v>0</v>
      </c>
      <c r="CS33" s="14">
        <f>IF(ISNA(VLOOKUP('W. VaR &amp; Off-Peak Pos By Trader'!$A41,'Import OffPeak'!$A$3:CS$100,CS$1,FALSE)),0,VLOOKUP('W. VaR &amp; Off-Peak Pos By Trader'!$A41,'Import OffPeak'!$A$3:CS$100,CS$1,FALSE))</f>
        <v>0</v>
      </c>
      <c r="CT33" s="14">
        <f>IF(ISNA(VLOOKUP('W. VaR &amp; Off-Peak Pos By Trader'!$A41,'Import OffPeak'!$A$3:CT$100,CT$1,FALSE)),0,VLOOKUP('W. VaR &amp; Off-Peak Pos By Trader'!$A41,'Import OffPeak'!$A$3:CT$100,CT$1,FALSE))</f>
        <v>0</v>
      </c>
      <c r="CU33" s="14">
        <f>IF(ISNA(VLOOKUP('W. VaR &amp; Off-Peak Pos By Trader'!$A41,'Import OffPeak'!$A$3:CU$100,CU$1,FALSE)),0,VLOOKUP('W. VaR &amp; Off-Peak Pos By Trader'!$A41,'Import OffPeak'!$A$3:CU$100,CU$1,FALSE))</f>
        <v>0</v>
      </c>
      <c r="CV33" s="14">
        <f>IF(ISNA(VLOOKUP('W. VaR &amp; Off-Peak Pos By Trader'!$A41,'Import OffPeak'!$A$3:CV$100,CV$1,FALSE)),0,VLOOKUP('W. VaR &amp; Off-Peak Pos By Trader'!$A41,'Import OffPeak'!$A$3:CV$100,CV$1,FALSE))</f>
        <v>0</v>
      </c>
      <c r="CW33" s="14">
        <f>IF(ISNA(VLOOKUP('W. VaR &amp; Off-Peak Pos By Trader'!$A41,'Import OffPeak'!$A$3:CW$100,CW$1,FALSE)),0,VLOOKUP('W. VaR &amp; Off-Peak Pos By Trader'!$A41,'Import OffPeak'!$A$3:CW$100,CW$1,FALSE))</f>
        <v>0</v>
      </c>
      <c r="CX33" s="14">
        <f>IF(ISNA(VLOOKUP('W. VaR &amp; Off-Peak Pos By Trader'!$A41,'Import OffPeak'!$A$3:CX$100,CX$1,FALSE)),0,VLOOKUP('W. VaR &amp; Off-Peak Pos By Trader'!$A41,'Import OffPeak'!$A$3:CX$100,CX$1,FALSE))</f>
        <v>0</v>
      </c>
      <c r="CY33" s="14">
        <f>IF(ISNA(VLOOKUP('W. VaR &amp; Off-Peak Pos By Trader'!$A41,'Import OffPeak'!$A$3:CY$100,CY$1,FALSE)),0,VLOOKUP('W. VaR &amp; Off-Peak Pos By Trader'!$A41,'Import OffPeak'!$A$3:CY$100,CY$1,FALSE))</f>
        <v>0</v>
      </c>
      <c r="CZ33" s="14">
        <f>IF(ISNA(VLOOKUP('W. VaR &amp; Off-Peak Pos By Trader'!$A41,'Import OffPeak'!$A$3:CZ$100,CZ$1,FALSE)),0,VLOOKUP('W. VaR &amp; Off-Peak Pos By Trader'!$A41,'Import OffPeak'!$A$3:CZ$100,CZ$1,FALSE))</f>
        <v>0</v>
      </c>
      <c r="DA33" s="14">
        <f>IF(ISNA(VLOOKUP('W. VaR &amp; Off-Peak Pos By Trader'!$A41,'Import OffPeak'!$A$3:DA$100,DA$1,FALSE)),0,VLOOKUP('W. VaR &amp; Off-Peak Pos By Trader'!$A41,'Import OffPeak'!$A$3:DA$100,DA$1,FALSE))</f>
        <v>0</v>
      </c>
      <c r="DB33" s="14">
        <f>IF(ISNA(VLOOKUP('W. VaR &amp; Off-Peak Pos By Trader'!$A41,'Import OffPeak'!$A$3:DB$100,DB$1,FALSE)),0,VLOOKUP('W. VaR &amp; Off-Peak Pos By Trader'!$A41,'Import OffPeak'!$A$3:DB$100,DB$1,FALSE))</f>
        <v>0</v>
      </c>
      <c r="DC33" s="14">
        <f>IF(ISNA(VLOOKUP('W. VaR &amp; Off-Peak Pos By Trader'!$A41,'Import OffPeak'!$A$3:DC$100,DC$1,FALSE)),0,VLOOKUP('W. VaR &amp; Off-Peak Pos By Trader'!$A41,'Import OffPeak'!$A$3:DC$100,DC$1,FALSE))</f>
        <v>0</v>
      </c>
      <c r="DD33" s="14">
        <f>IF(ISNA(VLOOKUP('W. VaR &amp; Off-Peak Pos By Trader'!$A41,'Import OffPeak'!$A$3:DD$100,DD$1,FALSE)),0,VLOOKUP('W. VaR &amp; Off-Peak Pos By Trader'!$A41,'Import OffPeak'!$A$3:DD$100,DD$1,FALSE))</f>
        <v>0</v>
      </c>
      <c r="DE33" s="14">
        <f>IF(ISNA(VLOOKUP('W. VaR &amp; Off-Peak Pos By Trader'!$A41,'Import OffPeak'!$A$3:DE$100,DE$1,FALSE)),0,VLOOKUP('W. VaR &amp; Off-Peak Pos By Trader'!$A41,'Import OffPeak'!$A$3:DE$100,DE$1,FALSE))</f>
        <v>0</v>
      </c>
      <c r="DF33" s="14">
        <f>IF(ISNA(VLOOKUP('W. VaR &amp; Off-Peak Pos By Trader'!$A41,'Import OffPeak'!$A$3:DF$100,DF$1,FALSE)),0,VLOOKUP('W. VaR &amp; Off-Peak Pos By Trader'!$A41,'Import OffPeak'!$A$3:DF$100,DF$1,FALSE))</f>
        <v>0</v>
      </c>
      <c r="DG33" s="14">
        <f>IF(ISNA(VLOOKUP('W. VaR &amp; Off-Peak Pos By Trader'!$A41,'Import OffPeak'!$A$3:DG$100,DG$1,FALSE)),0,VLOOKUP('W. VaR &amp; Off-Peak Pos By Trader'!$A41,'Import OffPeak'!$A$3:DG$100,DG$1,FALSE))</f>
        <v>0</v>
      </c>
      <c r="DH33" s="14">
        <f>IF(ISNA(VLOOKUP('W. VaR &amp; Off-Peak Pos By Trader'!$A41,'Import OffPeak'!$A$3:DH$100,DH$1,FALSE)),0,VLOOKUP('W. VaR &amp; Off-Peak Pos By Trader'!$A41,'Import OffPeak'!$A$3:DH$100,DH$1,FALSE))</f>
        <v>0</v>
      </c>
      <c r="DI33" s="14">
        <f>IF(ISNA(VLOOKUP('W. VaR &amp; Off-Peak Pos By Trader'!$A41,'Import OffPeak'!$A$3:DI$100,DI$1,FALSE)),0,VLOOKUP('W. VaR &amp; Off-Peak Pos By Trader'!$A41,'Import OffPeak'!$A$3:DI$100,DI$1,FALSE))</f>
        <v>0</v>
      </c>
      <c r="DJ33" s="14">
        <f>IF(ISNA(VLOOKUP('W. VaR &amp; Off-Peak Pos By Trader'!$A41,'Import OffPeak'!$A$3:DJ$100,DJ$1,FALSE)),0,VLOOKUP('W. VaR &amp; Off-Peak Pos By Trader'!$A41,'Import OffPeak'!$A$3:DJ$100,DJ$1,FALSE))</f>
        <v>0</v>
      </c>
      <c r="DK33" s="14">
        <f>IF(ISNA(VLOOKUP('W. VaR &amp; Off-Peak Pos By Trader'!$A41,'Import OffPeak'!$A$3:DK$100,DK$1,FALSE)),0,VLOOKUP('W. VaR &amp; Off-Peak Pos By Trader'!$A41,'Import OffPeak'!$A$3:DK$100,DK$1,FALSE))</f>
        <v>0</v>
      </c>
      <c r="DL33" s="14">
        <f>IF(ISNA(VLOOKUP('W. VaR &amp; Off-Peak Pos By Trader'!$A41,'Import OffPeak'!$A$3:DL$100,DL$1,FALSE)),0,VLOOKUP('W. VaR &amp; Off-Peak Pos By Trader'!$A41,'Import OffPeak'!$A$3:DL$100,DL$1,FALSE))</f>
        <v>0</v>
      </c>
      <c r="DM33" s="14">
        <f>IF(ISNA(VLOOKUP('W. VaR &amp; Off-Peak Pos By Trader'!$A41,'Import OffPeak'!$A$3:DM$100,DM$1,FALSE)),0,VLOOKUP('W. VaR &amp; Off-Peak Pos By Trader'!$A41,'Import OffPeak'!$A$3:DM$100,DM$1,FALSE))</f>
        <v>0</v>
      </c>
      <c r="DN33" s="14">
        <f>IF(ISNA(VLOOKUP('W. VaR &amp; Off-Peak Pos By Trader'!$A41,'Import OffPeak'!$A$3:DN$100,DN$1,FALSE)),0,VLOOKUP('W. VaR &amp; Off-Peak Pos By Trader'!$A41,'Import OffPeak'!$A$3:DN$100,DN$1,FALSE))</f>
        <v>0</v>
      </c>
      <c r="DO33" s="14">
        <f>IF(ISNA(VLOOKUP('W. VaR &amp; Off-Peak Pos By Trader'!$A41,'Import OffPeak'!$A$3:DO$100,DO$1,FALSE)),0,VLOOKUP('W. VaR &amp; Off-Peak Pos By Trader'!$A41,'Import OffPeak'!$A$3:DO$100,DO$1,FALSE))</f>
        <v>0</v>
      </c>
      <c r="DP33" s="14">
        <f>IF(ISNA(VLOOKUP('W. VaR &amp; Off-Peak Pos By Trader'!$A41,'Import OffPeak'!$A$3:DP$100,DP$1,FALSE)),0,VLOOKUP('W. VaR &amp; Off-Peak Pos By Trader'!$A41,'Import OffPeak'!$A$3:DP$100,DP$1,FALSE))</f>
        <v>0</v>
      </c>
      <c r="DQ33" s="14">
        <f>IF(ISNA(VLOOKUP('W. VaR &amp; Off-Peak Pos By Trader'!$A41,'Import OffPeak'!$A$3:DQ$100,DQ$1,FALSE)),0,VLOOKUP('W. VaR &amp; Off-Peak Pos By Trader'!$A41,'Import OffPeak'!$A$3:DQ$100,DQ$1,FALSE))</f>
        <v>0</v>
      </c>
      <c r="DR33" s="14">
        <f>IF(ISNA(VLOOKUP('W. VaR &amp; Off-Peak Pos By Trader'!$A41,'Import OffPeak'!$A$3:DR$100,DR$1,FALSE)),0,VLOOKUP('W. VaR &amp; Off-Peak Pos By Trader'!$A41,'Import OffPeak'!$A$3:DR$100,DR$1,FALSE))</f>
        <v>0</v>
      </c>
      <c r="DS33" s="14">
        <f>IF(ISNA(VLOOKUP('W. VaR &amp; Off-Peak Pos By Trader'!$A41,'Import OffPeak'!$A$3:DS$100,DS$1,FALSE)),0,VLOOKUP('W. VaR &amp; Off-Peak Pos By Trader'!$A41,'Import OffPeak'!$A$3:DS$100,DS$1,FALSE))</f>
        <v>0</v>
      </c>
      <c r="DT33" s="14">
        <f>IF(ISNA(VLOOKUP('W. VaR &amp; Off-Peak Pos By Trader'!$A41,'Import OffPeak'!$A$3:DT$100,DT$1,FALSE)),0,VLOOKUP('W. VaR &amp; Off-Peak Pos By Trader'!$A41,'Import OffPeak'!$A$3:DT$100,DT$1,FALSE))</f>
        <v>0</v>
      </c>
      <c r="DU33" s="14">
        <f>IF(ISNA(VLOOKUP('W. VaR &amp; Off-Peak Pos By Trader'!$A41,'Import OffPeak'!$A$3:DU$100,DU$1,FALSE)),0,VLOOKUP('W. VaR &amp; Off-Peak Pos By Trader'!$A41,'Import OffPeak'!$A$3:DU$100,DU$1,FALSE))</f>
        <v>0</v>
      </c>
      <c r="DV33" s="14">
        <f>IF(ISNA(VLOOKUP('W. VaR &amp; Off-Peak Pos By Trader'!$A41,'Import OffPeak'!$A$3:DV$100,DV$1,FALSE)),0,VLOOKUP('W. VaR &amp; Off-Peak Pos By Trader'!$A41,'Import OffPeak'!$A$3:DV$100,DV$1,FALSE))</f>
        <v>0</v>
      </c>
      <c r="DW33" s="14">
        <f>IF(ISNA(VLOOKUP('W. VaR &amp; Off-Peak Pos By Trader'!$A41,'Import OffPeak'!$A$3:DW$100,DW$1,FALSE)),0,VLOOKUP('W. VaR &amp; Off-Peak Pos By Trader'!$A41,'Import OffPeak'!$A$3:DW$100,DW$1,FALSE))</f>
        <v>0</v>
      </c>
      <c r="DX33" s="14">
        <f>IF(ISNA(VLOOKUP('W. VaR &amp; Off-Peak Pos By Trader'!$A41,'Import OffPeak'!$A$3:DX$100,DX$1,FALSE)),0,VLOOKUP('W. VaR &amp; Off-Peak Pos By Trader'!$A41,'Import OffPeak'!$A$3:DX$100,DX$1,FALSE))</f>
        <v>0</v>
      </c>
      <c r="DY33" s="14">
        <f>IF(ISNA(VLOOKUP('W. VaR &amp; Off-Peak Pos By Trader'!$A41,'Import OffPeak'!$A$3:DY$100,DY$1,FALSE)),0,VLOOKUP('W. VaR &amp; Off-Peak Pos By Trader'!$A41,'Import OffPeak'!$A$3:DY$100,DY$1,FALSE))</f>
        <v>0</v>
      </c>
      <c r="DZ33" s="14">
        <f>IF(ISNA(VLOOKUP('W. VaR &amp; Off-Peak Pos By Trader'!$A41,'Import OffPeak'!$A$3:DZ$100,DZ$1,FALSE)),0,VLOOKUP('W. VaR &amp; Off-Peak Pos By Trader'!$A41,'Import OffPeak'!$A$3:DZ$100,DZ$1,FALSE))</f>
        <v>0</v>
      </c>
      <c r="EA33" s="14">
        <f>IF(ISNA(VLOOKUP('W. VaR &amp; Off-Peak Pos By Trader'!$A41,'Import OffPeak'!$A$3:EA$100,EA$1,FALSE)),0,VLOOKUP('W. VaR &amp; Off-Peak Pos By Trader'!$A41,'Import OffPeak'!$A$3:EA$100,EA$1,FALSE))</f>
        <v>0</v>
      </c>
      <c r="EB33" s="14">
        <f>IF(ISNA(VLOOKUP('W. VaR &amp; Off-Peak Pos By Trader'!$A41,'Import OffPeak'!$A$3:EB$100,EB$1,FALSE)),0,VLOOKUP('W. VaR &amp; Off-Peak Pos By Trader'!$A41,'Import OffPeak'!$A$3:EB$100,EB$1,FALSE))</f>
        <v>0</v>
      </c>
      <c r="EC33" s="14">
        <f>IF(ISNA(VLOOKUP('W. VaR &amp; Off-Peak Pos By Trader'!$A41,'Import OffPeak'!$A$3:EC$100,EC$1,FALSE)),0,VLOOKUP('W. VaR &amp; Off-Peak Pos By Trader'!$A41,'Import OffPeak'!$A$3:EC$100,EC$1,FALSE))</f>
        <v>0</v>
      </c>
      <c r="ED33" s="14">
        <f>IF(ISNA(VLOOKUP('W. VaR &amp; Off-Peak Pos By Trader'!$A41,'Import OffPeak'!$A$3:ED$100,ED$1,FALSE)),0,VLOOKUP('W. VaR &amp; Off-Peak Pos By Trader'!$A41,'Import OffPeak'!$A$3:ED$100,ED$1,FALSE))</f>
        <v>0</v>
      </c>
      <c r="EE33" s="14">
        <f>IF(ISNA(VLOOKUP('W. VaR &amp; Off-Peak Pos By Trader'!$A41,'Import OffPeak'!$A$3:EE$100,EE$1,FALSE)),0,VLOOKUP('W. VaR &amp; Off-Peak Pos By Trader'!$A41,'Import OffPeak'!$A$3:EE$100,EE$1,FALSE))</f>
        <v>0</v>
      </c>
      <c r="EF33" s="14">
        <f>IF(ISNA(VLOOKUP('W. VaR &amp; Off-Peak Pos By Trader'!$A41,'Import OffPeak'!$A$3:EF$100,EF$1,FALSE)),0,VLOOKUP('W. VaR &amp; Off-Peak Pos By Trader'!$A41,'Import OffPeak'!$A$3:EF$100,EF$1,FALSE))</f>
        <v>0</v>
      </c>
      <c r="EG33" s="14">
        <f>IF(ISNA(VLOOKUP('W. VaR &amp; Off-Peak Pos By Trader'!$A41,'Import OffPeak'!$A$3:EG$100,EG$1,FALSE)),0,VLOOKUP('W. VaR &amp; Off-Peak Pos By Trader'!$A41,'Import OffPeak'!$A$3:EG$100,EG$1,FALSE))</f>
        <v>0</v>
      </c>
      <c r="EH33" s="14">
        <f>IF(ISNA(VLOOKUP('W. VaR &amp; Off-Peak Pos By Trader'!$A41,'Import OffPeak'!$A$3:EH$100,EH$1,FALSE)),0,VLOOKUP('W. VaR &amp; Off-Peak Pos By Trader'!$A41,'Import OffPeak'!$A$3:EH$100,EH$1,FALSE))</f>
        <v>0</v>
      </c>
      <c r="EI33" s="14">
        <f>IF(ISNA(VLOOKUP('W. VaR &amp; Off-Peak Pos By Trader'!$A41,'Import OffPeak'!$A$3:EI$100,EI$1,FALSE)),0,VLOOKUP('W. VaR &amp; Off-Peak Pos By Trader'!$A41,'Import OffPeak'!$A$3:EI$100,EI$1,FALSE))</f>
        <v>0</v>
      </c>
      <c r="EJ33" s="14">
        <f>IF(ISNA(VLOOKUP('W. VaR &amp; Off-Peak Pos By Trader'!$A41,'Import OffPeak'!$A$3:EJ$100,EJ$1,FALSE)),0,VLOOKUP('W. VaR &amp; Off-Peak Pos By Trader'!$A41,'Import OffPeak'!$A$3:EJ$100,EJ$1,FALSE))</f>
        <v>0</v>
      </c>
      <c r="EK33" s="14">
        <f>IF(ISNA(VLOOKUP('W. VaR &amp; Off-Peak Pos By Trader'!$A41,'Import OffPeak'!$A$3:EK$100,EK$1,FALSE)),0,VLOOKUP('W. VaR &amp; Off-Peak Pos By Trader'!$A41,'Import OffPeak'!$A$3:EK$100,EK$1,FALSE))</f>
        <v>0</v>
      </c>
      <c r="EL33" s="14">
        <f>IF(ISNA(VLOOKUP('W. VaR &amp; Off-Peak Pos By Trader'!$A41,'Import OffPeak'!$A$3:EL$100,EL$1,FALSE)),0,VLOOKUP('W. VaR &amp; Off-Peak Pos By Trader'!$A41,'Import OffPeak'!$A$3:EL$100,EL$1,FALSE))</f>
        <v>0</v>
      </c>
      <c r="EM33" s="14">
        <f>IF(ISNA(VLOOKUP('W. VaR &amp; Off-Peak Pos By Trader'!$A41,'Import OffPeak'!$A$3:EM$100,EM$1,FALSE)),0,VLOOKUP('W. VaR &amp; Off-Peak Pos By Trader'!$A41,'Import OffPeak'!$A$3:EM$100,EM$1,FALSE))</f>
        <v>0</v>
      </c>
      <c r="EN33" s="14">
        <f>IF(ISNA(VLOOKUP('W. VaR &amp; Off-Peak Pos By Trader'!$A41,'Import OffPeak'!$A$3:EN$100,EN$1,FALSE)),0,VLOOKUP('W. VaR &amp; Off-Peak Pos By Trader'!$A41,'Import OffPeak'!$A$3:EN$100,EN$1,FALSE))</f>
        <v>0</v>
      </c>
      <c r="EO33" s="14">
        <f>IF(ISNA(VLOOKUP('W. VaR &amp; Off-Peak Pos By Trader'!$A41,'Import OffPeak'!$A$3:EO$100,EO$1,FALSE)),0,VLOOKUP('W. VaR &amp; Off-Peak Pos By Trader'!$A41,'Import OffPeak'!$A$3:EO$100,EO$1,FALSE))</f>
        <v>0</v>
      </c>
      <c r="EP33" s="14">
        <f>IF(ISNA(VLOOKUP('W. VaR &amp; Off-Peak Pos By Trader'!$A41,'Import OffPeak'!$A$3:EP$100,EP$1,FALSE)),0,VLOOKUP('W. VaR &amp; Off-Peak Pos By Trader'!$A41,'Import OffPeak'!$A$3:EP$100,EP$1,FALSE))</f>
        <v>0</v>
      </c>
      <c r="EQ33" s="14">
        <f>IF(ISNA(VLOOKUP('W. VaR &amp; Off-Peak Pos By Trader'!$A41,'Import OffPeak'!$A$3:EQ$100,EQ$1,FALSE)),0,VLOOKUP('W. VaR &amp; Off-Peak Pos By Trader'!$A41,'Import OffPeak'!$A$3:EQ$100,EQ$1,FALSE))</f>
        <v>0</v>
      </c>
      <c r="ER33" s="14">
        <f>IF(ISNA(VLOOKUP('W. VaR &amp; Off-Peak Pos By Trader'!$A41,'Import OffPeak'!$A$3:ER$100,ER$1,FALSE)),0,VLOOKUP('W. VaR &amp; Off-Peak Pos By Trader'!$A41,'Import OffPeak'!$A$3:ER$100,ER$1,FALSE))</f>
        <v>0</v>
      </c>
      <c r="ES33" s="14">
        <f>IF(ISNA(VLOOKUP('W. VaR &amp; Off-Peak Pos By Trader'!$A41,'Import OffPeak'!$A$3:ES$100,ES$1,FALSE)),0,VLOOKUP('W. VaR &amp; Off-Peak Pos By Trader'!$A41,'Import OffPeak'!$A$3:ES$100,ES$1,FALSE))</f>
        <v>0</v>
      </c>
      <c r="ET33" s="14">
        <f>IF(ISNA(VLOOKUP('W. VaR &amp; Off-Peak Pos By Trader'!$A41,'Import OffPeak'!$A$3:ET$100,ET$1,FALSE)),0,VLOOKUP('W. VaR &amp; Off-Peak Pos By Trader'!$A41,'Import OffPeak'!$A$3:ET$100,ET$1,FALSE))</f>
        <v>0</v>
      </c>
      <c r="EU33" s="14">
        <f>IF(ISNA(VLOOKUP('W. VaR &amp; Off-Peak Pos By Trader'!$A41,'Import OffPeak'!$A$3:EU$100,EU$1,FALSE)),0,VLOOKUP('W. VaR &amp; Off-Peak Pos By Trader'!$A41,'Import OffPeak'!$A$3:EU$100,EU$1,FALSE))</f>
        <v>0</v>
      </c>
      <c r="EV33" s="14">
        <f>IF(ISNA(VLOOKUP('W. VaR &amp; Off-Peak Pos By Trader'!$A41,'Import OffPeak'!$A$3:EV$100,EV$1,FALSE)),0,VLOOKUP('W. VaR &amp; Off-Peak Pos By Trader'!$A41,'Import OffPeak'!$A$3:EV$100,EV$1,FALSE))</f>
        <v>0</v>
      </c>
      <c r="EW33" s="14">
        <f>IF(ISNA(VLOOKUP('W. VaR &amp; Off-Peak Pos By Trader'!$A41,'Import OffPeak'!$A$3:EW$100,EW$1,FALSE)),0,VLOOKUP('W. VaR &amp; Off-Peak Pos By Trader'!$A41,'Import OffPeak'!$A$3:EW$100,EW$1,FALSE))</f>
        <v>0</v>
      </c>
      <c r="EX33" s="14">
        <f>IF(ISNA(VLOOKUP('W. VaR &amp; Off-Peak Pos By Trader'!$A41,'Import OffPeak'!$A$3:EX$100,EX$1,FALSE)),0,VLOOKUP('W. VaR &amp; Off-Peak Pos By Trader'!$A41,'Import OffPeak'!$A$3:EX$100,EX$1,FALSE))</f>
        <v>0</v>
      </c>
      <c r="EY33" s="14">
        <f>IF(ISNA(VLOOKUP('W. VaR &amp; Off-Peak Pos By Trader'!$A41,'Import OffPeak'!$A$3:EY$100,EY$1,FALSE)),0,VLOOKUP('W. VaR &amp; Off-Peak Pos By Trader'!$A41,'Import OffPeak'!$A$3:EY$100,EY$1,FALSE))</f>
        <v>0</v>
      </c>
      <c r="EZ33" s="14">
        <f>IF(ISNA(VLOOKUP('W. VaR &amp; Off-Peak Pos By Trader'!$A41,'Import OffPeak'!$A$3:EZ$100,EZ$1,FALSE)),0,VLOOKUP('W. VaR &amp; Off-Peak Pos By Trader'!$A41,'Import OffPeak'!$A$3:EZ$100,EZ$1,FALSE))</f>
        <v>0</v>
      </c>
      <c r="FA33" s="14">
        <f>IF(ISNA(VLOOKUP('W. VaR &amp; Off-Peak Pos By Trader'!$A41,'Import OffPeak'!$A$3:FA$100,FA$1,FALSE)),0,VLOOKUP('W. VaR &amp; Off-Peak Pos By Trader'!$A41,'Import OffPeak'!$A$3:FA$100,FA$1,FALSE))</f>
        <v>0</v>
      </c>
      <c r="FB33" s="14">
        <f>IF(ISNA(VLOOKUP('W. VaR &amp; Off-Peak Pos By Trader'!$A41,'Import OffPeak'!$A$3:FB$100,FB$1,FALSE)),0,VLOOKUP('W. VaR &amp; Off-Peak Pos By Trader'!$A41,'Import OffPeak'!$A$3:FB$100,FB$1,FALSE))</f>
        <v>0</v>
      </c>
      <c r="FC33" s="14">
        <f>IF(ISNA(VLOOKUP('W. VaR &amp; Off-Peak Pos By Trader'!$A41,'Import OffPeak'!$A$3:FC$100,FC$1,FALSE)),0,VLOOKUP('W. VaR &amp; Off-Peak Pos By Trader'!$A41,'Import OffPeak'!$A$3:FC$100,FC$1,FALSE))</f>
        <v>0</v>
      </c>
      <c r="FD33" s="14">
        <f>IF(ISNA(VLOOKUP('W. VaR &amp; Off-Peak Pos By Trader'!$A41,'Import OffPeak'!$A$3:FD$100,FD$1,FALSE)),0,VLOOKUP('W. VaR &amp; Off-Peak Pos By Trader'!$A41,'Import OffPeak'!$A$3:FD$100,FD$1,FALSE))</f>
        <v>0</v>
      </c>
      <c r="FE33" s="14">
        <f>IF(ISNA(VLOOKUP('W. VaR &amp; Off-Peak Pos By Trader'!$A41,'Import OffPeak'!$A$3:FE$100,FE$1,FALSE)),0,VLOOKUP('W. VaR &amp; Off-Peak Pos By Trader'!$A41,'Import OffPeak'!$A$3:FE$100,FE$1,FALSE))</f>
        <v>0</v>
      </c>
      <c r="FF33" s="14">
        <f>IF(ISNA(VLOOKUP('W. VaR &amp; Off-Peak Pos By Trader'!$A41,'Import OffPeak'!$A$3:FF$100,FF$1,FALSE)),0,VLOOKUP('W. VaR &amp; Off-Peak Pos By Trader'!$A41,'Import OffPeak'!$A$3:FF$100,FF$1,FALSE))</f>
        <v>0</v>
      </c>
      <c r="FG33" s="14">
        <f>IF(ISNA(VLOOKUP('W. VaR &amp; Off-Peak Pos By Trader'!$A41,'Import OffPeak'!$A$3:FG$100,FG$1,FALSE)),0,VLOOKUP('W. VaR &amp; Off-Peak Pos By Trader'!$A41,'Import OffPeak'!$A$3:FG$100,FG$1,FALSE))</f>
        <v>0</v>
      </c>
      <c r="FH33" s="14">
        <f>IF(ISNA(VLOOKUP('W. VaR &amp; Off-Peak Pos By Trader'!$A41,'Import OffPeak'!$A$3:FH$100,FH$1,FALSE)),0,VLOOKUP('W. VaR &amp; Off-Peak Pos By Trader'!$A41,'Import OffPeak'!$A$3:FH$100,FH$1,FALSE))</f>
        <v>0</v>
      </c>
      <c r="FI33" s="14">
        <f>IF(ISNA(VLOOKUP('W. VaR &amp; Off-Peak Pos By Trader'!$A41,'Import OffPeak'!$A$3:FI$100,FI$1,FALSE)),0,VLOOKUP('W. VaR &amp; Off-Peak Pos By Trader'!$A41,'Import OffPeak'!$A$3:FI$100,FI$1,FALSE))</f>
        <v>0</v>
      </c>
      <c r="FJ33" s="14">
        <f>IF(ISNA(VLOOKUP('W. VaR &amp; Off-Peak Pos By Trader'!$A41,'Import OffPeak'!$A$3:FJ$100,FJ$1,FALSE)),0,VLOOKUP('W. VaR &amp; Off-Peak Pos By Trader'!$A41,'Import OffPeak'!$A$3:FJ$100,FJ$1,FALSE))</f>
        <v>0</v>
      </c>
      <c r="FK33" s="14">
        <f>IF(ISNA(VLOOKUP('W. VaR &amp; Off-Peak Pos By Trader'!$A41,'Import OffPeak'!$A$3:FK$100,FK$1,FALSE)),0,VLOOKUP('W. VaR &amp; Off-Peak Pos By Trader'!$A41,'Import OffPeak'!$A$3:FK$100,FK$1,FALSE))</f>
        <v>0</v>
      </c>
      <c r="FL33" s="14">
        <f>IF(ISNA(VLOOKUP('W. VaR &amp; Off-Peak Pos By Trader'!$A41,'Import OffPeak'!$A$3:FL$100,FL$1,FALSE)),0,VLOOKUP('W. VaR &amp; Off-Peak Pos By Trader'!$A41,'Import OffPeak'!$A$3:FL$100,FL$1,FALSE))</f>
        <v>0</v>
      </c>
      <c r="FM33" s="14">
        <f>IF(ISNA(VLOOKUP('W. VaR &amp; Off-Peak Pos By Trader'!$A41,'Import OffPeak'!$A$3:FM$100,FM$1,FALSE)),0,VLOOKUP('W. VaR &amp; Off-Peak Pos By Trader'!$A41,'Import OffPeak'!$A$3:FM$100,FM$1,FALSE))</f>
        <v>0</v>
      </c>
      <c r="FN33" s="14">
        <f>IF(ISNA(VLOOKUP('W. VaR &amp; Off-Peak Pos By Trader'!$A41,'Import OffPeak'!$A$3:FN$100,FN$1,FALSE)),0,VLOOKUP('W. VaR &amp; Off-Peak Pos By Trader'!$A41,'Import OffPeak'!$A$3:FN$100,FN$1,FALSE))</f>
        <v>0</v>
      </c>
      <c r="FO33" s="14">
        <f>IF(ISNA(VLOOKUP('W. VaR &amp; Off-Peak Pos By Trader'!$A41,'Import OffPeak'!$A$3:FO$100,FO$1,FALSE)),0,VLOOKUP('W. VaR &amp; Off-Peak Pos By Trader'!$A41,'Import OffPeak'!$A$3:FO$100,FO$1,FALSE))</f>
        <v>0</v>
      </c>
      <c r="FP33" s="14">
        <f>IF(ISNA(VLOOKUP('W. VaR &amp; Off-Peak Pos By Trader'!$A41,'Import OffPeak'!$A$3:FP$100,FP$1,FALSE)),0,VLOOKUP('W. VaR &amp; Off-Peak Pos By Trader'!$A41,'Import OffPeak'!$A$3:FP$100,FP$1,FALSE))</f>
        <v>0</v>
      </c>
      <c r="FQ33" s="14">
        <f>IF(ISNA(VLOOKUP('W. VaR &amp; Off-Peak Pos By Trader'!$A41,'Import OffPeak'!$A$3:FQ$100,FQ$1,FALSE)),0,VLOOKUP('W. VaR &amp; Off-Peak Pos By Trader'!$A41,'Import OffPeak'!$A$3:FQ$100,FQ$1,FALSE))</f>
        <v>0</v>
      </c>
      <c r="FR33" s="14">
        <f>IF(ISNA(VLOOKUP('W. VaR &amp; Off-Peak Pos By Trader'!$A41,'Import OffPeak'!$A$3:FR$100,FR$1,FALSE)),0,VLOOKUP('W. VaR &amp; Off-Peak Pos By Trader'!$A41,'Import OffPeak'!$A$3:FR$100,FR$1,FALSE))</f>
        <v>0</v>
      </c>
      <c r="FS33" s="14">
        <f>IF(ISNA(VLOOKUP('W. VaR &amp; Off-Peak Pos By Trader'!$A41,'Import OffPeak'!$A$3:FS$100,FS$1,FALSE)),0,VLOOKUP('W. VaR &amp; Off-Peak Pos By Trader'!$A41,'Import OffPeak'!$A$3:FS$100,FS$1,FALSE))</f>
        <v>0</v>
      </c>
      <c r="FT33" s="14">
        <f>IF(ISNA(VLOOKUP('W. VaR &amp; Off-Peak Pos By Trader'!$A41,'Import OffPeak'!$A$3:FT$100,FT$1,FALSE)),0,VLOOKUP('W. VaR &amp; Off-Peak Pos By Trader'!$A41,'Import OffPeak'!$A$3:FT$100,FT$1,FALSE))</f>
        <v>0</v>
      </c>
      <c r="FU33" s="14">
        <f>IF(ISNA(VLOOKUP('W. VaR &amp; Off-Peak Pos By Trader'!$A41,'Import OffPeak'!$A$3:FU$100,FU$1,FALSE)),0,VLOOKUP('W. VaR &amp; Off-Peak Pos By Trader'!$A41,'Import OffPeak'!$A$3:FU$100,FU$1,FALSE))</f>
        <v>0</v>
      </c>
      <c r="FV33">
        <f>IF(ISNA(VLOOKUP('W. VaR &amp; Off-Peak Pos By Trader'!$A41,'Import OffPeak'!$A$3:FV$100,FV$1,FALSE)),0,VLOOKUP('W. VaR &amp; Off-Peak Pos By Trader'!$A41,'Import OffPeak'!$A$3:FV$100,FV$1,FALSE))</f>
        <v>0</v>
      </c>
      <c r="FW33">
        <f>IF(ISNA(VLOOKUP('W. VaR &amp; Off-Peak Pos By Trader'!$A41,'Import OffPeak'!$A$3:FW$100,FW$1,FALSE)),0,VLOOKUP('W. VaR &amp; Off-Peak Pos By Trader'!$A41,'Import OffPeak'!$A$3:FW$100,FW$1,FALSE))</f>
        <v>0</v>
      </c>
      <c r="FX33">
        <f>IF(ISNA(VLOOKUP('W. VaR &amp; Off-Peak Pos By Trader'!$A41,'Import OffPeak'!$A$3:FX$100,FX$1,FALSE)),0,VLOOKUP('W. VaR &amp; Off-Peak Pos By Trader'!$A41,'Import OffPeak'!$A$3:FX$100,FX$1,FALSE))</f>
        <v>0</v>
      </c>
      <c r="FY33">
        <f>IF(ISNA(VLOOKUP('W. VaR &amp; Off-Peak Pos By Trader'!$A41,'Import OffPeak'!$A$3:FY$100,FY$1,FALSE)),0,VLOOKUP('W. VaR &amp; Off-Peak Pos By Trader'!$A41,'Import OffPeak'!$A$3:FY$100,FY$1,FALSE))</f>
        <v>0</v>
      </c>
      <c r="FZ33">
        <f>IF(ISNA(VLOOKUP('W. VaR &amp; Off-Peak Pos By Trader'!$A41,'Import OffPeak'!$A$3:FZ$100,FZ$1,FALSE)),0,VLOOKUP('W. VaR &amp; Off-Peak Pos By Trader'!$A41,'Import OffPeak'!$A$3:FZ$100,FZ$1,FALSE))</f>
        <v>0</v>
      </c>
      <c r="GA33">
        <f>IF(ISNA(VLOOKUP('W. VaR &amp; Off-Peak Pos By Trader'!$A41,'Import OffPeak'!$A$3:GA$100,GA$1,FALSE)),0,VLOOKUP('W. VaR &amp; Off-Peak Pos By Trader'!$A41,'Import OffPeak'!$A$3:GA$100,GA$1,FALSE))</f>
        <v>0</v>
      </c>
      <c r="GB33">
        <f>IF(ISNA(VLOOKUP('W. VaR &amp; Off-Peak Pos By Trader'!$A41,'Import OffPeak'!$A$3:GB$100,GB$1,FALSE)),0,VLOOKUP('W. VaR &amp; Off-Peak Pos By Trader'!$A41,'Import OffPeak'!$A$3:GB$100,GB$1,FALSE))</f>
        <v>0</v>
      </c>
      <c r="GC33">
        <f>IF(ISNA(VLOOKUP('W. VaR &amp; Off-Peak Pos By Trader'!$A41,'Import OffPeak'!$A$3:GC$100,GC$1,FALSE)),0,VLOOKUP('W. VaR &amp; Off-Peak Pos By Trader'!$A41,'Import OffPeak'!$A$3:GC$100,GC$1,FALSE))</f>
        <v>0</v>
      </c>
      <c r="GD33">
        <f>IF(ISNA(VLOOKUP('W. VaR &amp; Off-Peak Pos By Trader'!$A41,'Import OffPeak'!$A$3:GD$100,GD$1,FALSE)),0,VLOOKUP('W. VaR &amp; Off-Peak Pos By Trader'!$A41,'Import OffPeak'!$A$3:GD$100,GD$1,FALSE))</f>
        <v>0</v>
      </c>
      <c r="GE33">
        <f>IF(ISNA(VLOOKUP('W. VaR &amp; Off-Peak Pos By Trader'!$A41,'Import OffPeak'!$A$3:GE$100,GE$1,FALSE)),0,VLOOKUP('W. VaR &amp; Off-Peak Pos By Trader'!$A41,'Import OffPeak'!$A$3:GE$100,GE$1,FALSE))</f>
        <v>0</v>
      </c>
      <c r="GF33">
        <f>IF(ISNA(VLOOKUP('W. VaR &amp; Off-Peak Pos By Trader'!$A41,'Import OffPeak'!$A$3:GF$100,GF$1,FALSE)),0,VLOOKUP('W. VaR &amp; Off-Peak Pos By Trader'!$A41,'Import OffPeak'!$A$3:GF$100,GF$1,FALSE))</f>
        <v>0</v>
      </c>
      <c r="GG33">
        <f>IF(ISNA(VLOOKUP('W. VaR &amp; Off-Peak Pos By Trader'!$A41,'Import OffPeak'!$A$3:GG$100,GG$1,FALSE)),0,VLOOKUP('W. VaR &amp; Off-Peak Pos By Trader'!$A41,'Import OffPeak'!$A$3:GG$100,GG$1,FALSE))</f>
        <v>0</v>
      </c>
      <c r="GH33">
        <f>IF(ISNA(VLOOKUP('W. VaR &amp; Off-Peak Pos By Trader'!$A41,'Import OffPeak'!$A$3:GH$100,GH$1,FALSE)),0,VLOOKUP('W. VaR &amp; Off-Peak Pos By Trader'!$A41,'Import OffPeak'!$A$3:GH$100,GH$1,FALSE))</f>
        <v>0</v>
      </c>
      <c r="GI33">
        <f>IF(ISNA(VLOOKUP('W. VaR &amp; Off-Peak Pos By Trader'!$A41,'Import OffPeak'!$A$3:GI$100,GI$1,FALSE)),0,VLOOKUP('W. VaR &amp; Off-Peak Pos By Trader'!$A41,'Import OffPeak'!$A$3:GI$100,GI$1,FALSE))</f>
        <v>0</v>
      </c>
      <c r="GJ33">
        <f>IF(ISNA(VLOOKUP('W. VaR &amp; Off-Peak Pos By Trader'!$A41,'Import OffPeak'!$A$3:GJ$100,GJ$1,FALSE)),0,VLOOKUP('W. VaR &amp; Off-Peak Pos By Trader'!$A41,'Import OffPeak'!$A$3:GJ$100,GJ$1,FALSE))</f>
        <v>0</v>
      </c>
      <c r="GK33">
        <f>IF(ISNA(VLOOKUP('W. VaR &amp; Off-Peak Pos By Trader'!$A41,'Import OffPeak'!$A$3:GK$100,GK$1,FALSE)),0,VLOOKUP('W. VaR &amp; Off-Peak Pos By Trader'!$A41,'Import OffPeak'!$A$3:GK$100,GK$1,FALSE))</f>
        <v>0</v>
      </c>
      <c r="GL33">
        <f>IF(ISNA(VLOOKUP('W. VaR &amp; Off-Peak Pos By Trader'!$A41,'Import OffPeak'!$A$3:GL$100,GL$1,FALSE)),0,VLOOKUP('W. VaR &amp; Off-Peak Pos By Trader'!$A41,'Import OffPeak'!$A$3:GL$100,GL$1,FALSE))</f>
        <v>0</v>
      </c>
      <c r="GM33">
        <f>IF(ISNA(VLOOKUP('W. VaR &amp; Off-Peak Pos By Trader'!$A41,'Import OffPeak'!$A$3:GM$100,GM$1,FALSE)),0,VLOOKUP('W. VaR &amp; Off-Peak Pos By Trader'!$A41,'Import OffPeak'!$A$3:GM$100,GM$1,FALSE))</f>
        <v>0</v>
      </c>
      <c r="GN33">
        <f>IF(ISNA(VLOOKUP('W. VaR &amp; Off-Peak Pos By Trader'!$A41,'Import OffPeak'!$A$3:GN$100,GN$1,FALSE)),0,VLOOKUP('W. VaR &amp; Off-Peak Pos By Trader'!$A41,'Import OffPeak'!$A$3:GN$100,GN$1,FALSE))</f>
        <v>0</v>
      </c>
      <c r="GO33">
        <f>IF(ISNA(VLOOKUP('W. VaR &amp; Off-Peak Pos By Trader'!$A41,'Import OffPeak'!$A$3:GO$100,GO$1,FALSE)),0,VLOOKUP('W. VaR &amp; Off-Peak Pos By Trader'!$A41,'Import OffPeak'!$A$3:GO$100,GO$1,FALSE))</f>
        <v>0</v>
      </c>
      <c r="GP33">
        <f>IF(ISNA(VLOOKUP('W. VaR &amp; Off-Peak Pos By Trader'!$A41,'Import OffPeak'!$A$3:GP$100,GP$1,FALSE)),0,VLOOKUP('W. VaR &amp; Off-Peak Pos By Trader'!$A41,'Import OffPeak'!$A$3:GP$100,GP$1,FALSE))</f>
        <v>0</v>
      </c>
      <c r="GQ33">
        <f>IF(ISNA(VLOOKUP('W. VaR &amp; Off-Peak Pos By Trader'!$A41,'Import OffPeak'!$A$3:GQ$100,GQ$1,FALSE)),0,VLOOKUP('W. VaR &amp; Off-Peak Pos By Trader'!$A41,'Import OffPeak'!$A$3:GQ$100,GQ$1,FALSE))</f>
        <v>0</v>
      </c>
      <c r="GR33">
        <f>IF(ISNA(VLOOKUP('W. VaR &amp; Off-Peak Pos By Trader'!$A41,'Import OffPeak'!$A$3:GR$100,GR$1,FALSE)),0,VLOOKUP('W. VaR &amp; Off-Peak Pos By Trader'!$A41,'Import OffPeak'!$A$3:GR$100,GR$1,FALSE))</f>
        <v>0</v>
      </c>
      <c r="GS33">
        <f>IF(ISNA(VLOOKUP('W. VaR &amp; Off-Peak Pos By Trader'!$A41,'Import OffPeak'!$A$3:GS$100,GS$1,FALSE)),0,VLOOKUP('W. VaR &amp; Off-Peak Pos By Trader'!$A41,'Import OffPeak'!$A$3:GS$100,GS$1,FALSE))</f>
        <v>0</v>
      </c>
      <c r="GT33">
        <f>IF(ISNA(VLOOKUP('W. VaR &amp; Off-Peak Pos By Trader'!$A41,'Import OffPeak'!$A$3:GT$100,GT$1,FALSE)),0,VLOOKUP('W. VaR &amp; Off-Peak Pos By Trader'!$A41,'Import OffPeak'!$A$3:GT$100,GT$1,FALSE))</f>
        <v>0</v>
      </c>
      <c r="GU33">
        <f>IF(ISNA(VLOOKUP('W. VaR &amp; Off-Peak Pos By Trader'!$A41,'Import OffPeak'!$A$3:GU$100,GU$1,FALSE)),0,VLOOKUP('W. VaR &amp; Off-Peak Pos By Trader'!$A41,'Import OffPeak'!$A$3:GU$100,GU$1,FALSE))</f>
        <v>0</v>
      </c>
      <c r="GV33">
        <f>IF(ISNA(VLOOKUP('W. VaR &amp; Off-Peak Pos By Trader'!$A41,'Import OffPeak'!$A$3:GV$100,GV$1,FALSE)),0,VLOOKUP('W. VaR &amp; Off-Peak Pos By Trader'!$A41,'Import OffPeak'!$A$3:GV$100,GV$1,FALSE))</f>
        <v>0</v>
      </c>
      <c r="GW33">
        <f>IF(ISNA(VLOOKUP('W. VaR &amp; Off-Peak Pos By Trader'!$A41,'Import OffPeak'!$A$3:GW$100,GW$1,FALSE)),0,VLOOKUP('W. VaR &amp; Off-Peak Pos By Trader'!$A41,'Import OffPeak'!$A$3:GW$100,GW$1,FALSE))</f>
        <v>0</v>
      </c>
      <c r="GX33">
        <f>IF(ISNA(VLOOKUP('W. VaR &amp; Off-Peak Pos By Trader'!$A41,'Import OffPeak'!$A$3:GX$100,GX$1,FALSE)),0,VLOOKUP('W. VaR &amp; Off-Peak Pos By Trader'!$A41,'Import OffPeak'!$A$3:GX$100,GX$1,FALSE))</f>
        <v>0</v>
      </c>
      <c r="GY33">
        <f>IF(ISNA(VLOOKUP('W. VaR &amp; Off-Peak Pos By Trader'!$A41,'Import OffPeak'!$A$3:GY$100,GY$1,FALSE)),0,VLOOKUP('W. VaR &amp; Off-Peak Pos By Trader'!$A41,'Import OffPeak'!$A$3:GY$100,GY$1,FALSE))</f>
        <v>0</v>
      </c>
      <c r="GZ33">
        <f>IF(ISNA(VLOOKUP('W. VaR &amp; Off-Peak Pos By Trader'!$A41,'Import OffPeak'!$A$3:GZ$100,GZ$1,FALSE)),0,VLOOKUP('W. VaR &amp; Off-Peak Pos By Trader'!$A41,'Import OffPeak'!$A$3:GZ$100,GZ$1,FALSE))</f>
        <v>0</v>
      </c>
      <c r="HA33">
        <f>IF(ISNA(VLOOKUP('W. VaR &amp; Off-Peak Pos By Trader'!$A41,'Import OffPeak'!$A$3:HA$100,HA$1,FALSE)),0,VLOOKUP('W. VaR &amp; Off-Peak Pos By Trader'!$A41,'Import OffPeak'!$A$3:HA$100,HA$1,FALSE))</f>
        <v>0</v>
      </c>
      <c r="HB33">
        <f>IF(ISNA(VLOOKUP('W. VaR &amp; Off-Peak Pos By Trader'!$A41,'Import OffPeak'!$A$3:HB$100,HB$1,FALSE)),0,VLOOKUP('W. VaR &amp; Off-Peak Pos By Trader'!$A41,'Import OffPeak'!$A$3:HB$100,HB$1,FALSE))</f>
        <v>0</v>
      </c>
      <c r="HC33">
        <f>IF(ISNA(VLOOKUP('W. VaR &amp; Off-Peak Pos By Trader'!$A41,'Import OffPeak'!$A$3:HC$100,HC$1,FALSE)),0,VLOOKUP('W. VaR &amp; Off-Peak Pos By Trader'!$A41,'Import OffPeak'!$A$3:HC$100,HC$1,FALSE))</f>
        <v>0</v>
      </c>
      <c r="HD33">
        <f>IF(ISNA(VLOOKUP('W. VaR &amp; Off-Peak Pos By Trader'!$A41,'Import OffPeak'!$A$3:HD$100,HD$1,FALSE)),0,VLOOKUP('W. VaR &amp; Off-Peak Pos By Trader'!$A41,'Import OffPeak'!$A$3:HD$100,HD$1,FALSE))</f>
        <v>0</v>
      </c>
      <c r="HE33">
        <f>IF(ISNA(VLOOKUP('W. VaR &amp; Off-Peak Pos By Trader'!$A41,'Import OffPeak'!$A$3:HE$100,HE$1,FALSE)),0,VLOOKUP('W. VaR &amp; Off-Peak Pos By Trader'!$A41,'Import OffPeak'!$A$3:HE$100,HE$1,FALSE))</f>
        <v>0</v>
      </c>
      <c r="HF33">
        <f>IF(ISNA(VLOOKUP('W. VaR &amp; Off-Peak Pos By Trader'!$A41,'Import OffPeak'!$A$3:HF$100,HF$1,FALSE)),0,VLOOKUP('W. VaR &amp; Off-Peak Pos By Trader'!$A41,'Import OffPeak'!$A$3:HF$100,HF$1,FALSE))</f>
        <v>0</v>
      </c>
      <c r="HG33">
        <f>IF(ISNA(VLOOKUP('W. VaR &amp; Off-Peak Pos By Trader'!$A41,'Import OffPeak'!$A$3:HG$100,HG$1,FALSE)),0,VLOOKUP('W. VaR &amp; Off-Peak Pos By Trader'!$A41,'Import OffPeak'!$A$3:HG$100,HG$1,FALSE))</f>
        <v>0</v>
      </c>
      <c r="HH33">
        <f>IF(ISNA(VLOOKUP('W. VaR &amp; Off-Peak Pos By Trader'!$A41,'Import OffPeak'!$A$3:HH$100,HH$1,FALSE)),0,VLOOKUP('W. VaR &amp; Off-Peak Pos By Trader'!$A41,'Import OffPeak'!$A$3:HH$100,HH$1,FALSE))</f>
        <v>0</v>
      </c>
      <c r="HI33">
        <f>IF(ISNA(VLOOKUP('W. VaR &amp; Off-Peak Pos By Trader'!$A41,'Import OffPeak'!$A$3:HI$100,HI$1,FALSE)),0,VLOOKUP('W. VaR &amp; Off-Peak Pos By Trader'!$A41,'Import OffPeak'!$A$3:HI$100,HI$1,FALSE))</f>
        <v>0</v>
      </c>
      <c r="HJ33">
        <f>IF(ISNA(VLOOKUP('W. VaR &amp; Off-Peak Pos By Trader'!$A41,'Import OffPeak'!$A$3:HJ$100,HJ$1,FALSE)),0,VLOOKUP('W. VaR &amp; Off-Peak Pos By Trader'!$A41,'Import OffPeak'!$A$3:HJ$100,HJ$1,FALSE))</f>
        <v>0</v>
      </c>
      <c r="HK33">
        <f>IF(ISNA(VLOOKUP('W. VaR &amp; Off-Peak Pos By Trader'!$A41,'Import OffPeak'!$A$3:HK$100,HK$1,FALSE)),0,VLOOKUP('W. VaR &amp; Off-Peak Pos By Trader'!$A41,'Import OffPeak'!$A$3:HK$100,HK$1,FALSE))</f>
        <v>0</v>
      </c>
      <c r="HL33">
        <f>IF(ISNA(VLOOKUP('W. VaR &amp; Off-Peak Pos By Trader'!$A41,'Import OffPeak'!$A$3:HL$100,HL$1,FALSE)),0,VLOOKUP('W. VaR &amp; Off-Peak Pos By Trader'!$A41,'Import OffPeak'!$A$3:HL$100,HL$1,FALSE))</f>
        <v>0</v>
      </c>
      <c r="HM33">
        <f>IF(ISNA(VLOOKUP('W. VaR &amp; Off-Peak Pos By Trader'!$A41,'Import OffPeak'!$A$3:HM$100,HM$1,FALSE)),0,VLOOKUP('W. VaR &amp; Off-Peak Pos By Trader'!$A41,'Import OffPeak'!$A$3:HM$100,HM$1,FALSE))</f>
        <v>0</v>
      </c>
      <c r="HN33">
        <f>IF(ISNA(VLOOKUP('W. VaR &amp; Off-Peak Pos By Trader'!$A41,'Import OffPeak'!$A$3:HN$100,HN$1,FALSE)),0,VLOOKUP('W. VaR &amp; Off-Peak Pos By Trader'!$A41,'Import OffPeak'!$A$3:HN$100,HN$1,FALSE))</f>
        <v>0</v>
      </c>
      <c r="HO33">
        <f>IF(ISNA(VLOOKUP('W. VaR &amp; Off-Peak Pos By Trader'!$A41,'Import OffPeak'!$A$3:HO$100,HO$1,FALSE)),0,VLOOKUP('W. VaR &amp; Off-Peak Pos By Trader'!$A41,'Import OffPeak'!$A$3:HO$100,HO$1,FALSE))</f>
        <v>0</v>
      </c>
      <c r="HP33">
        <f>IF(ISNA(VLOOKUP('W. VaR &amp; Off-Peak Pos By Trader'!$A41,'Import OffPeak'!$A$3:HP$100,HP$1,FALSE)),0,VLOOKUP('W. VaR &amp; Off-Peak Pos By Trader'!$A41,'Import OffPeak'!$A$3:HP$100,HP$1,FALSE))</f>
        <v>0</v>
      </c>
      <c r="HQ33">
        <f>IF(ISNA(VLOOKUP('W. VaR &amp; Off-Peak Pos By Trader'!$A41,'Import OffPeak'!$A$3:HQ$100,HQ$1,FALSE)),0,VLOOKUP('W. VaR &amp; Off-Peak Pos By Trader'!$A41,'Import OffPeak'!$A$3:HQ$100,HQ$1,FALSE))</f>
        <v>0</v>
      </c>
      <c r="HR33">
        <f>IF(ISNA(VLOOKUP('W. VaR &amp; Off-Peak Pos By Trader'!$A41,'Import OffPeak'!$A$3:HR$100,HR$1,FALSE)),0,VLOOKUP('W. VaR &amp; Off-Peak Pos By Trader'!$A41,'Import OffPeak'!$A$3:HR$100,HR$1,FALSE))</f>
        <v>0</v>
      </c>
      <c r="HS33">
        <f>IF(ISNA(VLOOKUP('W. VaR &amp; Off-Peak Pos By Trader'!$A41,'Import OffPeak'!$A$3:HS$100,HS$1,FALSE)),0,VLOOKUP('W. VaR &amp; Off-Peak Pos By Trader'!$A41,'Import OffPeak'!$A$3:HS$100,HS$1,FALSE))</f>
        <v>0</v>
      </c>
      <c r="HT33">
        <f>IF(ISNA(VLOOKUP('W. VaR &amp; Off-Peak Pos By Trader'!$A41,'Import OffPeak'!$A$3:HT$100,HT$1,FALSE)),0,VLOOKUP('W. VaR &amp; Off-Peak Pos By Trader'!$A41,'Import OffPeak'!$A$3:HT$100,HT$1,FALSE))</f>
        <v>0</v>
      </c>
      <c r="HU33">
        <f>IF(ISNA(VLOOKUP('W. VaR &amp; Off-Peak Pos By Trader'!$A41,'Import OffPeak'!$A$3:HU$100,HU$1,FALSE)),0,VLOOKUP('W. VaR &amp; Off-Peak Pos By Trader'!$A41,'Import OffPeak'!$A$3:HU$100,HU$1,FALSE))</f>
        <v>0</v>
      </c>
      <c r="HV33">
        <f>IF(ISNA(VLOOKUP('W. VaR &amp; Off-Peak Pos By Trader'!$A41,'Import OffPeak'!$A$3:HV$100,HV$1,FALSE)),0,VLOOKUP('W. VaR &amp; Off-Peak Pos By Trader'!$A41,'Import OffPeak'!$A$3:HV$100,HV$1,FALSE))</f>
        <v>0</v>
      </c>
      <c r="HW33">
        <f>IF(ISNA(VLOOKUP('W. VaR &amp; Off-Peak Pos By Trader'!$A41,'Import OffPeak'!$A$3:HW$100,HW$1,FALSE)),0,VLOOKUP('W. VaR &amp; Off-Peak Pos By Trader'!$A41,'Import OffPeak'!$A$3:HW$100,HW$1,FALSE))</f>
        <v>0</v>
      </c>
      <c r="HX33">
        <f>IF(ISNA(VLOOKUP('W. VaR &amp; Off-Peak Pos By Trader'!$A41,'Import OffPeak'!$A$3:HX$100,HX$1,FALSE)),0,VLOOKUP('W. VaR &amp; Off-Peak Pos By Trader'!$A41,'Import OffPeak'!$A$3:HX$100,HX$1,FALSE))</f>
        <v>0</v>
      </c>
      <c r="HY33">
        <f>IF(ISNA(VLOOKUP('W. VaR &amp; Off-Peak Pos By Trader'!$A41,'Import OffPeak'!$A$3:HY$100,HY$1,FALSE)),0,VLOOKUP('W. VaR &amp; Off-Peak Pos By Trader'!$A41,'Import OffPeak'!$A$3:HY$100,HY$1,FALSE))</f>
        <v>0</v>
      </c>
      <c r="HZ33">
        <f>IF(ISNA(VLOOKUP('W. VaR &amp; Off-Peak Pos By Trader'!$A41,'Import OffPeak'!$A$3:HZ$100,HZ$1,FALSE)),0,VLOOKUP('W. VaR &amp; Off-Peak Pos By Trader'!$A41,'Import OffPeak'!$A$3:HZ$100,HZ$1,FALSE))</f>
        <v>0</v>
      </c>
      <c r="IA33">
        <f>IF(ISNA(VLOOKUP('W. VaR &amp; Off-Peak Pos By Trader'!$A41,'Import OffPeak'!$A$3:IA$100,IA$1,FALSE)),0,VLOOKUP('W. VaR &amp; Off-Peak Pos By Trader'!$A41,'Import OffPeak'!$A$3:IA$100,IA$1,FALSE))</f>
        <v>0</v>
      </c>
      <c r="IB33">
        <f>IF(ISNA(VLOOKUP('W. VaR &amp; Off-Peak Pos By Trader'!$A41,'Import OffPeak'!$A$3:IB$100,IB$1,FALSE)),0,VLOOKUP('W. VaR &amp; Off-Peak Pos By Trader'!$A41,'Import OffPeak'!$A$3:IB$100,IB$1,FALSE))</f>
        <v>0</v>
      </c>
      <c r="IC33">
        <f>IF(ISNA(VLOOKUP('W. VaR &amp; Off-Peak Pos By Trader'!$A41,'Import OffPeak'!$A$3:IC$100,IC$1,FALSE)),0,VLOOKUP('W. VaR &amp; Off-Peak Pos By Trader'!$A41,'Import OffPeak'!$A$3:IC$100,IC$1,FALSE))</f>
        <v>0</v>
      </c>
    </row>
    <row r="34" spans="1:237">
      <c r="A34" s="20" t="s">
        <v>18</v>
      </c>
      <c r="B34" s="14">
        <f>IF(ISNA(VLOOKUP('W. VaR &amp; Off-Peak Pos By Trader'!$A42,'Import OffPeak'!$A$3:B$100,B$1,FALSE)),0,VLOOKUP('W. VaR &amp; Off-Peak Pos By Trader'!$A42,'Import OffPeak'!$A$3:B$100,B$1,FALSE))</f>
        <v>0</v>
      </c>
      <c r="C34" s="14">
        <f>IF(ISNA(VLOOKUP('W. VaR &amp; Off-Peak Pos By Trader'!$A42,'Import OffPeak'!$A$3:C$100,C$1,FALSE)),0,VLOOKUP('W. VaR &amp; Off-Peak Pos By Trader'!$A42,'Import OffPeak'!$A$3:C$100,C$1,FALSE))</f>
        <v>0</v>
      </c>
      <c r="D34" s="14">
        <f>IF(ISNA(VLOOKUP('W. VaR &amp; Off-Peak Pos By Trader'!$A42,'Import OffPeak'!$A$3:D$100,D$1,FALSE)),0,VLOOKUP('W. VaR &amp; Off-Peak Pos By Trader'!$A42,'Import OffPeak'!$A$3:D$100,D$1,FALSE))</f>
        <v>0</v>
      </c>
      <c r="E34" s="14">
        <f>IF(ISNA(VLOOKUP('W. VaR &amp; Off-Peak Pos By Trader'!$A42,'Import OffPeak'!$A$3:E$100,E$1,FALSE)),0,VLOOKUP('W. VaR &amp; Off-Peak Pos By Trader'!$A42,'Import OffPeak'!$A$3:E$100,E$1,FALSE))</f>
        <v>0</v>
      </c>
      <c r="F34" s="14">
        <f>IF(ISNA(VLOOKUP('W. VaR &amp; Off-Peak Pos By Trader'!$A42,'Import OffPeak'!$A$3:F$100,F$1,FALSE)),0,VLOOKUP('W. VaR &amp; Off-Peak Pos By Trader'!$A42,'Import OffPeak'!$A$3:F$100,F$1,FALSE))</f>
        <v>0</v>
      </c>
      <c r="G34" s="14">
        <f>IF(ISNA(VLOOKUP('W. VaR &amp; Off-Peak Pos By Trader'!$A42,'Import OffPeak'!$A$3:G$100,G$1,FALSE)),0,VLOOKUP('W. VaR &amp; Off-Peak Pos By Trader'!$A42,'Import OffPeak'!$A$3:G$100,G$1,FALSE))</f>
        <v>0</v>
      </c>
      <c r="H34" s="14">
        <f>IF(ISNA(VLOOKUP('W. VaR &amp; Off-Peak Pos By Trader'!$A42,'Import OffPeak'!$A$3:H$100,H$1,FALSE)),0,VLOOKUP('W. VaR &amp; Off-Peak Pos By Trader'!$A42,'Import OffPeak'!$A$3:H$100,H$1,FALSE))</f>
        <v>0</v>
      </c>
      <c r="I34" s="14">
        <f>IF(ISNA(VLOOKUP('W. VaR &amp; Off-Peak Pos By Trader'!$A42,'Import OffPeak'!$A$3:I$100,I$1,FALSE)),0,VLOOKUP('W. VaR &amp; Off-Peak Pos By Trader'!$A42,'Import OffPeak'!$A$3:I$100,I$1,FALSE))</f>
        <v>0</v>
      </c>
      <c r="J34" s="14">
        <f>IF(ISNA(VLOOKUP('W. VaR &amp; Off-Peak Pos By Trader'!$A42,'Import OffPeak'!$A$3:J$100,J$1,FALSE)),0,VLOOKUP('W. VaR &amp; Off-Peak Pos By Trader'!$A42,'Import OffPeak'!$A$3:J$100,J$1,FALSE))</f>
        <v>0</v>
      </c>
      <c r="K34" s="14">
        <f>IF(ISNA(VLOOKUP('W. VaR &amp; Off-Peak Pos By Trader'!$A42,'Import OffPeak'!$A$3:K$100,K$1,FALSE)),0,VLOOKUP('W. VaR &amp; Off-Peak Pos By Trader'!$A42,'Import OffPeak'!$A$3:K$100,K$1,FALSE))</f>
        <v>0</v>
      </c>
      <c r="L34" s="14">
        <f>IF(ISNA(VLOOKUP('W. VaR &amp; Off-Peak Pos By Trader'!$A42,'Import OffPeak'!$A$3:L$100,L$1,FALSE)),0,VLOOKUP('W. VaR &amp; Off-Peak Pos By Trader'!$A42,'Import OffPeak'!$A$3:L$100,L$1,FALSE))</f>
        <v>0</v>
      </c>
      <c r="M34" s="14">
        <f>IF(ISNA(VLOOKUP('W. VaR &amp; Off-Peak Pos By Trader'!$A42,'Import OffPeak'!$A$3:M$100,M$1,FALSE)),0,VLOOKUP('W. VaR &amp; Off-Peak Pos By Trader'!$A42,'Import OffPeak'!$A$3:M$100,M$1,FALSE))</f>
        <v>0</v>
      </c>
      <c r="N34" s="14">
        <f>IF(ISNA(VLOOKUP('W. VaR &amp; Off-Peak Pos By Trader'!$A42,'Import OffPeak'!$A$3:N$100,N$1,FALSE)),0,VLOOKUP('W. VaR &amp; Off-Peak Pos By Trader'!$A42,'Import OffPeak'!$A$3:N$100,N$1,FALSE))</f>
        <v>0</v>
      </c>
      <c r="O34" s="14">
        <f>IF(ISNA(VLOOKUP('W. VaR &amp; Off-Peak Pos By Trader'!$A42,'Import OffPeak'!$A$3:O$100,O$1,FALSE)),0,VLOOKUP('W. VaR &amp; Off-Peak Pos By Trader'!$A42,'Import OffPeak'!$A$3:O$100,O$1,FALSE))</f>
        <v>0</v>
      </c>
      <c r="P34" s="14">
        <f>IF(ISNA(VLOOKUP('W. VaR &amp; Off-Peak Pos By Trader'!$A42,'Import OffPeak'!$A$3:P$100,P$1,FALSE)),0,VLOOKUP('W. VaR &amp; Off-Peak Pos By Trader'!$A42,'Import OffPeak'!$A$3:P$100,P$1,FALSE))</f>
        <v>0</v>
      </c>
      <c r="Q34" s="14">
        <f>IF(ISNA(VLOOKUP('W. VaR &amp; Off-Peak Pos By Trader'!$A42,'Import OffPeak'!$A$3:Q$100,Q$1,FALSE)),0,VLOOKUP('W. VaR &amp; Off-Peak Pos By Trader'!$A42,'Import OffPeak'!$A$3:Q$100,Q$1,FALSE))</f>
        <v>0</v>
      </c>
      <c r="R34" s="14">
        <f>IF(ISNA(VLOOKUP('W. VaR &amp; Off-Peak Pos By Trader'!$A42,'Import OffPeak'!$A$3:R$100,R$1,FALSE)),0,VLOOKUP('W. VaR &amp; Off-Peak Pos By Trader'!$A42,'Import OffPeak'!$A$3:R$100,R$1,FALSE))</f>
        <v>0</v>
      </c>
      <c r="S34" s="14">
        <f>IF(ISNA(VLOOKUP('W. VaR &amp; Off-Peak Pos By Trader'!$A42,'Import OffPeak'!$A$3:S$100,S$1,FALSE)),0,VLOOKUP('W. VaR &amp; Off-Peak Pos By Trader'!$A42,'Import OffPeak'!$A$3:S$100,S$1,FALSE))</f>
        <v>0</v>
      </c>
      <c r="T34" s="14">
        <f>IF(ISNA(VLOOKUP('W. VaR &amp; Off-Peak Pos By Trader'!$A42,'Import OffPeak'!$A$3:T$100,T$1,FALSE)),0,VLOOKUP('W. VaR &amp; Off-Peak Pos By Trader'!$A42,'Import OffPeak'!$A$3:T$100,T$1,FALSE))</f>
        <v>0</v>
      </c>
      <c r="U34" s="14">
        <f>IF(ISNA(VLOOKUP('W. VaR &amp; Off-Peak Pos By Trader'!$A42,'Import OffPeak'!$A$3:U$100,U$1,FALSE)),0,VLOOKUP('W. VaR &amp; Off-Peak Pos By Trader'!$A42,'Import OffPeak'!$A$3:U$100,U$1,FALSE))</f>
        <v>0</v>
      </c>
      <c r="V34" s="14">
        <f>IF(ISNA(VLOOKUP('W. VaR &amp; Off-Peak Pos By Trader'!$A42,'Import OffPeak'!$A$3:V$100,V$1,FALSE)),0,VLOOKUP('W. VaR &amp; Off-Peak Pos By Trader'!$A42,'Import OffPeak'!$A$3:V$100,V$1,FALSE))</f>
        <v>0</v>
      </c>
      <c r="W34" s="14">
        <f>IF(ISNA(VLOOKUP('W. VaR &amp; Off-Peak Pos By Trader'!$A42,'Import OffPeak'!$A$3:W$100,W$1,FALSE)),0,VLOOKUP('W. VaR &amp; Off-Peak Pos By Trader'!$A42,'Import OffPeak'!$A$3:W$100,W$1,FALSE))</f>
        <v>0</v>
      </c>
      <c r="X34" s="14">
        <f>IF(ISNA(VLOOKUP('W. VaR &amp; Off-Peak Pos By Trader'!$A42,'Import OffPeak'!$A$3:X$100,X$1,FALSE)),0,VLOOKUP('W. VaR &amp; Off-Peak Pos By Trader'!$A42,'Import OffPeak'!$A$3:X$100,X$1,FALSE))</f>
        <v>0</v>
      </c>
      <c r="Y34" s="14">
        <f>IF(ISNA(VLOOKUP('W. VaR &amp; Off-Peak Pos By Trader'!$A42,'Import OffPeak'!$A$3:Y$100,Y$1,FALSE)),0,VLOOKUP('W. VaR &amp; Off-Peak Pos By Trader'!$A42,'Import OffPeak'!$A$3:Y$100,Y$1,FALSE))</f>
        <v>0</v>
      </c>
      <c r="Z34" s="14">
        <f>IF(ISNA(VLOOKUP('W. VaR &amp; Off-Peak Pos By Trader'!$A42,'Import OffPeak'!$A$3:Z$100,Z$1,FALSE)),0,VLOOKUP('W. VaR &amp; Off-Peak Pos By Trader'!$A42,'Import OffPeak'!$A$3:Z$100,Z$1,FALSE))</f>
        <v>0</v>
      </c>
      <c r="AA34" s="14">
        <f>IF(ISNA(VLOOKUP('W. VaR &amp; Off-Peak Pos By Trader'!$A42,'Import OffPeak'!$A$3:AA$100,AA$1,FALSE)),0,VLOOKUP('W. VaR &amp; Off-Peak Pos By Trader'!$A42,'Import OffPeak'!$A$3:AA$100,AA$1,FALSE))</f>
        <v>0</v>
      </c>
      <c r="AB34" s="14">
        <f>IF(ISNA(VLOOKUP('W. VaR &amp; Off-Peak Pos By Trader'!$A42,'Import OffPeak'!$A$3:AB$100,AB$1,FALSE)),0,VLOOKUP('W. VaR &amp; Off-Peak Pos By Trader'!$A42,'Import OffPeak'!$A$3:AB$100,AB$1,FALSE))</f>
        <v>0</v>
      </c>
      <c r="AC34" s="14">
        <f>IF(ISNA(VLOOKUP('W. VaR &amp; Off-Peak Pos By Trader'!$A42,'Import OffPeak'!$A$3:AC$100,AC$1,FALSE)),0,VLOOKUP('W. VaR &amp; Off-Peak Pos By Trader'!$A42,'Import OffPeak'!$A$3:AC$100,AC$1,FALSE))</f>
        <v>0</v>
      </c>
      <c r="AD34" s="14">
        <f>IF(ISNA(VLOOKUP('W. VaR &amp; Off-Peak Pos By Trader'!$A42,'Import OffPeak'!$A$3:AD$100,AD$1,FALSE)),0,VLOOKUP('W. VaR &amp; Off-Peak Pos By Trader'!$A42,'Import OffPeak'!$A$3:AD$100,AD$1,FALSE))</f>
        <v>0</v>
      </c>
      <c r="AE34" s="14">
        <f>IF(ISNA(VLOOKUP('W. VaR &amp; Off-Peak Pos By Trader'!$A42,'Import OffPeak'!$A$3:AE$100,AE$1,FALSE)),0,VLOOKUP('W. VaR &amp; Off-Peak Pos By Trader'!$A42,'Import OffPeak'!$A$3:AE$100,AE$1,FALSE))</f>
        <v>0</v>
      </c>
      <c r="AF34" s="14">
        <f>IF(ISNA(VLOOKUP('W. VaR &amp; Off-Peak Pos By Trader'!$A42,'Import OffPeak'!$A$3:AF$100,AF$1,FALSE)),0,VLOOKUP('W. VaR &amp; Off-Peak Pos By Trader'!$A42,'Import OffPeak'!$A$3:AF$100,AF$1,FALSE))</f>
        <v>0</v>
      </c>
      <c r="AG34" s="14">
        <f>IF(ISNA(VLOOKUP('W. VaR &amp; Off-Peak Pos By Trader'!$A42,'Import OffPeak'!$A$3:AG$100,AG$1,FALSE)),0,VLOOKUP('W. VaR &amp; Off-Peak Pos By Trader'!$A42,'Import OffPeak'!$A$3:AG$100,AG$1,FALSE))</f>
        <v>0</v>
      </c>
      <c r="AH34" s="14">
        <f>IF(ISNA(VLOOKUP('W. VaR &amp; Off-Peak Pos By Trader'!$A42,'Import OffPeak'!$A$3:AH$100,AH$1,FALSE)),0,VLOOKUP('W. VaR &amp; Off-Peak Pos By Trader'!$A42,'Import OffPeak'!$A$3:AH$100,AH$1,FALSE))</f>
        <v>0</v>
      </c>
      <c r="AI34" s="14">
        <f>IF(ISNA(VLOOKUP('W. VaR &amp; Off-Peak Pos By Trader'!$A42,'Import OffPeak'!$A$3:AI$100,AI$1,FALSE)),0,VLOOKUP('W. VaR &amp; Off-Peak Pos By Trader'!$A42,'Import OffPeak'!$A$3:AI$100,AI$1,FALSE))</f>
        <v>0</v>
      </c>
      <c r="AJ34" s="14">
        <f>IF(ISNA(VLOOKUP('W. VaR &amp; Off-Peak Pos By Trader'!$A42,'Import OffPeak'!$A$3:AJ$100,AJ$1,FALSE)),0,VLOOKUP('W. VaR &amp; Off-Peak Pos By Trader'!$A42,'Import OffPeak'!$A$3:AJ$100,AJ$1,FALSE))</f>
        <v>0</v>
      </c>
      <c r="AK34" s="14">
        <f>IF(ISNA(VLOOKUP('W. VaR &amp; Off-Peak Pos By Trader'!$A42,'Import OffPeak'!$A$3:AK$100,AK$1,FALSE)),0,VLOOKUP('W. VaR &amp; Off-Peak Pos By Trader'!$A42,'Import OffPeak'!$A$3:AK$100,AK$1,FALSE))</f>
        <v>0</v>
      </c>
      <c r="AL34" s="14">
        <f>IF(ISNA(VLOOKUP('W. VaR &amp; Off-Peak Pos By Trader'!$A42,'Import OffPeak'!$A$3:AL$100,AL$1,FALSE)),0,VLOOKUP('W. VaR &amp; Off-Peak Pos By Trader'!$A42,'Import OffPeak'!$A$3:AL$100,AL$1,FALSE))</f>
        <v>0</v>
      </c>
      <c r="AM34" s="14">
        <f>IF(ISNA(VLOOKUP('W. VaR &amp; Off-Peak Pos By Trader'!$A42,'Import OffPeak'!$A$3:AM$100,AM$1,FALSE)),0,VLOOKUP('W. VaR &amp; Off-Peak Pos By Trader'!$A42,'Import OffPeak'!$A$3:AM$100,AM$1,FALSE))</f>
        <v>0</v>
      </c>
      <c r="AN34" s="14">
        <f>IF(ISNA(VLOOKUP('W. VaR &amp; Off-Peak Pos By Trader'!$A42,'Import OffPeak'!$A$3:AN$100,AN$1,FALSE)),0,VLOOKUP('W. VaR &amp; Off-Peak Pos By Trader'!$A42,'Import OffPeak'!$A$3:AN$100,AN$1,FALSE))</f>
        <v>0</v>
      </c>
      <c r="AO34" s="14">
        <f>IF(ISNA(VLOOKUP('W. VaR &amp; Off-Peak Pos By Trader'!$A42,'Import OffPeak'!$A$3:AO$100,AO$1,FALSE)),0,VLOOKUP('W. VaR &amp; Off-Peak Pos By Trader'!$A42,'Import OffPeak'!$A$3:AO$100,AO$1,FALSE))</f>
        <v>0</v>
      </c>
      <c r="AP34" s="14">
        <f>IF(ISNA(VLOOKUP('W. VaR &amp; Off-Peak Pos By Trader'!$A42,'Import OffPeak'!$A$3:AP$100,AP$1,FALSE)),0,VLOOKUP('W. VaR &amp; Off-Peak Pos By Trader'!$A42,'Import OffPeak'!$A$3:AP$100,AP$1,FALSE))</f>
        <v>0</v>
      </c>
      <c r="AQ34" s="14">
        <f>IF(ISNA(VLOOKUP('W. VaR &amp; Off-Peak Pos By Trader'!$A42,'Import OffPeak'!$A$3:AQ$100,AQ$1,FALSE)),0,VLOOKUP('W. VaR &amp; Off-Peak Pos By Trader'!$A42,'Import OffPeak'!$A$3:AQ$100,AQ$1,FALSE))</f>
        <v>0</v>
      </c>
      <c r="AR34" s="14">
        <f>IF(ISNA(VLOOKUP('W. VaR &amp; Off-Peak Pos By Trader'!$A42,'Import OffPeak'!$A$3:AR$100,AR$1,FALSE)),0,VLOOKUP('W. VaR &amp; Off-Peak Pos By Trader'!$A42,'Import OffPeak'!$A$3:AR$100,AR$1,FALSE))</f>
        <v>0</v>
      </c>
      <c r="AS34" s="14">
        <f>IF(ISNA(VLOOKUP('W. VaR &amp; Off-Peak Pos By Trader'!$A42,'Import OffPeak'!$A$3:AS$100,AS$1,FALSE)),0,VLOOKUP('W. VaR &amp; Off-Peak Pos By Trader'!$A42,'Import OffPeak'!$A$3:AS$100,AS$1,FALSE))</f>
        <v>0</v>
      </c>
      <c r="AT34" s="14">
        <f>IF(ISNA(VLOOKUP('W. VaR &amp; Off-Peak Pos By Trader'!$A42,'Import OffPeak'!$A$3:AT$100,AT$1,FALSE)),0,VLOOKUP('W. VaR &amp; Off-Peak Pos By Trader'!$A42,'Import OffPeak'!$A$3:AT$100,AT$1,FALSE))</f>
        <v>0</v>
      </c>
      <c r="AU34" s="14">
        <f>IF(ISNA(VLOOKUP('W. VaR &amp; Off-Peak Pos By Trader'!$A42,'Import OffPeak'!$A$3:AU$100,AU$1,FALSE)),0,VLOOKUP('W. VaR &amp; Off-Peak Pos By Trader'!$A42,'Import OffPeak'!$A$3:AU$100,AU$1,FALSE))</f>
        <v>0</v>
      </c>
      <c r="AV34" s="14">
        <f>IF(ISNA(VLOOKUP('W. VaR &amp; Off-Peak Pos By Trader'!$A42,'Import OffPeak'!$A$3:AV$100,AV$1,FALSE)),0,VLOOKUP('W. VaR &amp; Off-Peak Pos By Trader'!$A42,'Import OffPeak'!$A$3:AV$100,AV$1,FALSE))</f>
        <v>0</v>
      </c>
      <c r="AW34" s="14">
        <f>IF(ISNA(VLOOKUP('W. VaR &amp; Off-Peak Pos By Trader'!$A42,'Import OffPeak'!$A$3:AW$100,AW$1,FALSE)),0,VLOOKUP('W. VaR &amp; Off-Peak Pos By Trader'!$A42,'Import OffPeak'!$A$3:AW$100,AW$1,FALSE))</f>
        <v>0</v>
      </c>
      <c r="AX34" s="14">
        <f>IF(ISNA(VLOOKUP('W. VaR &amp; Off-Peak Pos By Trader'!$A42,'Import OffPeak'!$A$3:AX$100,AX$1,FALSE)),0,VLOOKUP('W. VaR &amp; Off-Peak Pos By Trader'!$A42,'Import OffPeak'!$A$3:AX$100,AX$1,FALSE))</f>
        <v>0</v>
      </c>
      <c r="AY34" s="14">
        <f>IF(ISNA(VLOOKUP('W. VaR &amp; Off-Peak Pos By Trader'!$A42,'Import OffPeak'!$A$3:AY$100,AY$1,FALSE)),0,VLOOKUP('W. VaR &amp; Off-Peak Pos By Trader'!$A42,'Import OffPeak'!$A$3:AY$100,AY$1,FALSE))</f>
        <v>0</v>
      </c>
      <c r="AZ34" s="14">
        <f>IF(ISNA(VLOOKUP('W. VaR &amp; Off-Peak Pos By Trader'!$A42,'Import OffPeak'!$A$3:AZ$100,AZ$1,FALSE)),0,VLOOKUP('W. VaR &amp; Off-Peak Pos By Trader'!$A42,'Import OffPeak'!$A$3:AZ$100,AZ$1,FALSE))</f>
        <v>0</v>
      </c>
      <c r="BA34" s="14">
        <f>IF(ISNA(VLOOKUP('W. VaR &amp; Off-Peak Pos By Trader'!$A42,'Import OffPeak'!$A$3:BA$100,BA$1,FALSE)),0,VLOOKUP('W. VaR &amp; Off-Peak Pos By Trader'!$A42,'Import OffPeak'!$A$3:BA$100,BA$1,FALSE))</f>
        <v>0</v>
      </c>
      <c r="BB34" s="14">
        <f>IF(ISNA(VLOOKUP('W. VaR &amp; Off-Peak Pos By Trader'!$A42,'Import OffPeak'!$A$3:BB$100,BB$1,FALSE)),0,VLOOKUP('W. VaR &amp; Off-Peak Pos By Trader'!$A42,'Import OffPeak'!$A$3:BB$100,BB$1,FALSE))</f>
        <v>0</v>
      </c>
      <c r="BC34" s="14">
        <f>IF(ISNA(VLOOKUP('W. VaR &amp; Off-Peak Pos By Trader'!$A42,'Import OffPeak'!$A$3:BC$100,BC$1,FALSE)),0,VLOOKUP('W. VaR &amp; Off-Peak Pos By Trader'!$A42,'Import OffPeak'!$A$3:BC$100,BC$1,FALSE))</f>
        <v>0</v>
      </c>
      <c r="BD34" s="14">
        <f>IF(ISNA(VLOOKUP('W. VaR &amp; Off-Peak Pos By Trader'!$A42,'Import OffPeak'!$A$3:BD$100,BD$1,FALSE)),0,VLOOKUP('W. VaR &amp; Off-Peak Pos By Trader'!$A42,'Import OffPeak'!$A$3:BD$100,BD$1,FALSE))</f>
        <v>0</v>
      </c>
      <c r="BE34" s="14">
        <f>IF(ISNA(VLOOKUP('W. VaR &amp; Off-Peak Pos By Trader'!$A42,'Import OffPeak'!$A$3:BE$100,BE$1,FALSE)),0,VLOOKUP('W. VaR &amp; Off-Peak Pos By Trader'!$A42,'Import OffPeak'!$A$3:BE$100,BE$1,FALSE))</f>
        <v>0</v>
      </c>
      <c r="BF34" s="14">
        <f>IF(ISNA(VLOOKUP('W. VaR &amp; Off-Peak Pos By Trader'!$A42,'Import OffPeak'!$A$3:BF$100,BF$1,FALSE)),0,VLOOKUP('W. VaR &amp; Off-Peak Pos By Trader'!$A42,'Import OffPeak'!$A$3:BF$100,BF$1,FALSE))</f>
        <v>0</v>
      </c>
      <c r="BG34" s="14">
        <f>IF(ISNA(VLOOKUP('W. VaR &amp; Off-Peak Pos By Trader'!$A42,'Import OffPeak'!$A$3:BG$100,BG$1,FALSE)),0,VLOOKUP('W. VaR &amp; Off-Peak Pos By Trader'!$A42,'Import OffPeak'!$A$3:BG$100,BG$1,FALSE))</f>
        <v>0</v>
      </c>
      <c r="BH34" s="14">
        <f>IF(ISNA(VLOOKUP('W. VaR &amp; Off-Peak Pos By Trader'!$A42,'Import OffPeak'!$A$3:BH$100,BH$1,FALSE)),0,VLOOKUP('W. VaR &amp; Off-Peak Pos By Trader'!$A42,'Import OffPeak'!$A$3:BH$100,BH$1,FALSE))</f>
        <v>0</v>
      </c>
      <c r="BI34" s="14">
        <f>IF(ISNA(VLOOKUP('W. VaR &amp; Off-Peak Pos By Trader'!$A42,'Import OffPeak'!$A$3:BI$100,BI$1,FALSE)),0,VLOOKUP('W. VaR &amp; Off-Peak Pos By Trader'!$A42,'Import OffPeak'!$A$3:BI$100,BI$1,FALSE))</f>
        <v>0</v>
      </c>
      <c r="BJ34" s="14">
        <f>IF(ISNA(VLOOKUP('W. VaR &amp; Off-Peak Pos By Trader'!$A42,'Import OffPeak'!$A$3:BJ$100,BJ$1,FALSE)),0,VLOOKUP('W. VaR &amp; Off-Peak Pos By Trader'!$A42,'Import OffPeak'!$A$3:BJ$100,BJ$1,FALSE))</f>
        <v>0</v>
      </c>
      <c r="BK34" s="14">
        <f>IF(ISNA(VLOOKUP('W. VaR &amp; Off-Peak Pos By Trader'!$A42,'Import OffPeak'!$A$3:BK$100,BK$1,FALSE)),0,VLOOKUP('W. VaR &amp; Off-Peak Pos By Trader'!$A42,'Import OffPeak'!$A$3:BK$100,BK$1,FALSE))</f>
        <v>0</v>
      </c>
      <c r="BL34" s="14">
        <f>IF(ISNA(VLOOKUP('W. VaR &amp; Off-Peak Pos By Trader'!$A42,'Import OffPeak'!$A$3:BL$100,BL$1,FALSE)),0,VLOOKUP('W. VaR &amp; Off-Peak Pos By Trader'!$A42,'Import OffPeak'!$A$3:BL$100,BL$1,FALSE))</f>
        <v>0</v>
      </c>
      <c r="BM34" s="14">
        <f>IF(ISNA(VLOOKUP('W. VaR &amp; Off-Peak Pos By Trader'!$A42,'Import OffPeak'!$A$3:BM$100,BM$1,FALSE)),0,VLOOKUP('W. VaR &amp; Off-Peak Pos By Trader'!$A42,'Import OffPeak'!$A$3:BM$100,BM$1,FALSE))</f>
        <v>0</v>
      </c>
      <c r="BN34" s="14">
        <f>IF(ISNA(VLOOKUP('W. VaR &amp; Off-Peak Pos By Trader'!$A42,'Import OffPeak'!$A$3:BN$100,BN$1,FALSE)),0,VLOOKUP('W. VaR &amp; Off-Peak Pos By Trader'!$A42,'Import OffPeak'!$A$3:BN$100,BN$1,FALSE))</f>
        <v>0</v>
      </c>
      <c r="BO34" s="14">
        <f>IF(ISNA(VLOOKUP('W. VaR &amp; Off-Peak Pos By Trader'!$A42,'Import OffPeak'!$A$3:BO$100,BO$1,FALSE)),0,VLOOKUP('W. VaR &amp; Off-Peak Pos By Trader'!$A42,'Import OffPeak'!$A$3:BO$100,BO$1,FALSE))</f>
        <v>0</v>
      </c>
      <c r="BP34" s="14">
        <f>IF(ISNA(VLOOKUP('W. VaR &amp; Off-Peak Pos By Trader'!$A42,'Import OffPeak'!$A$3:BP$100,BP$1,FALSE)),0,VLOOKUP('W. VaR &amp; Off-Peak Pos By Trader'!$A42,'Import OffPeak'!$A$3:BP$100,BP$1,FALSE))</f>
        <v>0</v>
      </c>
      <c r="BQ34" s="14">
        <f>IF(ISNA(VLOOKUP('W. VaR &amp; Off-Peak Pos By Trader'!$A42,'Import OffPeak'!$A$3:BQ$100,BQ$1,FALSE)),0,VLOOKUP('W. VaR &amp; Off-Peak Pos By Trader'!$A42,'Import OffPeak'!$A$3:BQ$100,BQ$1,FALSE))</f>
        <v>0</v>
      </c>
      <c r="BR34" s="14">
        <f>IF(ISNA(VLOOKUP('W. VaR &amp; Off-Peak Pos By Trader'!$A42,'Import OffPeak'!$A$3:BR$100,BR$1,FALSE)),0,VLOOKUP('W. VaR &amp; Off-Peak Pos By Trader'!$A42,'Import OffPeak'!$A$3:BR$100,BR$1,FALSE))</f>
        <v>0</v>
      </c>
      <c r="BS34" s="14">
        <f>IF(ISNA(VLOOKUP('W. VaR &amp; Off-Peak Pos By Trader'!$A42,'Import OffPeak'!$A$3:BS$100,BS$1,FALSE)),0,VLOOKUP('W. VaR &amp; Off-Peak Pos By Trader'!$A42,'Import OffPeak'!$A$3:BS$100,BS$1,FALSE))</f>
        <v>0</v>
      </c>
      <c r="BT34" s="14">
        <f>IF(ISNA(VLOOKUP('W. VaR &amp; Off-Peak Pos By Trader'!$A42,'Import OffPeak'!$A$3:BT$100,BT$1,FALSE)),0,VLOOKUP('W. VaR &amp; Off-Peak Pos By Trader'!$A42,'Import OffPeak'!$A$3:BT$100,BT$1,FALSE))</f>
        <v>0</v>
      </c>
      <c r="BU34" s="14">
        <f>IF(ISNA(VLOOKUP('W. VaR &amp; Off-Peak Pos By Trader'!$A42,'Import OffPeak'!$A$3:BU$100,BU$1,FALSE)),0,VLOOKUP('W. VaR &amp; Off-Peak Pos By Trader'!$A42,'Import OffPeak'!$A$3:BU$100,BU$1,FALSE))</f>
        <v>0</v>
      </c>
      <c r="BV34" s="14">
        <f>IF(ISNA(VLOOKUP('W. VaR &amp; Off-Peak Pos By Trader'!$A42,'Import OffPeak'!$A$3:BV$100,BV$1,FALSE)),0,VLOOKUP('W. VaR &amp; Off-Peak Pos By Trader'!$A42,'Import OffPeak'!$A$3:BV$100,BV$1,FALSE))</f>
        <v>0</v>
      </c>
      <c r="BW34" s="14">
        <f>IF(ISNA(VLOOKUP('W. VaR &amp; Off-Peak Pos By Trader'!$A42,'Import OffPeak'!$A$3:BW$100,BW$1,FALSE)),0,VLOOKUP('W. VaR &amp; Off-Peak Pos By Trader'!$A42,'Import OffPeak'!$A$3:BW$100,BW$1,FALSE))</f>
        <v>0</v>
      </c>
      <c r="BX34" s="14">
        <f>IF(ISNA(VLOOKUP('W. VaR &amp; Off-Peak Pos By Trader'!$A42,'Import OffPeak'!$A$3:BX$100,BX$1,FALSE)),0,VLOOKUP('W. VaR &amp; Off-Peak Pos By Trader'!$A42,'Import OffPeak'!$A$3:BX$100,BX$1,FALSE))</f>
        <v>0</v>
      </c>
      <c r="BY34" s="14">
        <f>IF(ISNA(VLOOKUP('W. VaR &amp; Off-Peak Pos By Trader'!$A42,'Import OffPeak'!$A$3:BY$100,BY$1,FALSE)),0,VLOOKUP('W. VaR &amp; Off-Peak Pos By Trader'!$A42,'Import OffPeak'!$A$3:BY$100,BY$1,FALSE))</f>
        <v>0</v>
      </c>
      <c r="BZ34" s="14">
        <f>IF(ISNA(VLOOKUP('W. VaR &amp; Off-Peak Pos By Trader'!$A42,'Import OffPeak'!$A$3:BZ$100,BZ$1,FALSE)),0,VLOOKUP('W. VaR &amp; Off-Peak Pos By Trader'!$A42,'Import OffPeak'!$A$3:BZ$100,BZ$1,FALSE))</f>
        <v>0</v>
      </c>
      <c r="CA34" s="14">
        <f>IF(ISNA(VLOOKUP('W. VaR &amp; Off-Peak Pos By Trader'!$A42,'Import OffPeak'!$A$3:CA$100,CA$1,FALSE)),0,VLOOKUP('W. VaR &amp; Off-Peak Pos By Trader'!$A42,'Import OffPeak'!$A$3:CA$100,CA$1,FALSE))</f>
        <v>0</v>
      </c>
      <c r="CB34" s="14">
        <f>IF(ISNA(VLOOKUP('W. VaR &amp; Off-Peak Pos By Trader'!$A42,'Import OffPeak'!$A$3:CB$100,CB$1,FALSE)),0,VLOOKUP('W. VaR &amp; Off-Peak Pos By Trader'!$A42,'Import OffPeak'!$A$3:CB$100,CB$1,FALSE))</f>
        <v>0</v>
      </c>
      <c r="CC34" s="14">
        <f>IF(ISNA(VLOOKUP('W. VaR &amp; Off-Peak Pos By Trader'!$A42,'Import OffPeak'!$A$3:CC$100,CC$1,FALSE)),0,VLOOKUP('W. VaR &amp; Off-Peak Pos By Trader'!$A42,'Import OffPeak'!$A$3:CC$100,CC$1,FALSE))</f>
        <v>0</v>
      </c>
      <c r="CD34" s="14">
        <f>IF(ISNA(VLOOKUP('W. VaR &amp; Off-Peak Pos By Trader'!$A42,'Import OffPeak'!$A$3:CD$100,CD$1,FALSE)),0,VLOOKUP('W. VaR &amp; Off-Peak Pos By Trader'!$A42,'Import OffPeak'!$A$3:CD$100,CD$1,FALSE))</f>
        <v>0</v>
      </c>
      <c r="CE34" s="14">
        <f>IF(ISNA(VLOOKUP('W. VaR &amp; Off-Peak Pos By Trader'!$A42,'Import OffPeak'!$A$3:CE$100,CE$1,FALSE)),0,VLOOKUP('W. VaR &amp; Off-Peak Pos By Trader'!$A42,'Import OffPeak'!$A$3:CE$100,CE$1,FALSE))</f>
        <v>0</v>
      </c>
      <c r="CF34" s="14">
        <f>IF(ISNA(VLOOKUP('W. VaR &amp; Off-Peak Pos By Trader'!$A42,'Import OffPeak'!$A$3:CF$100,CF$1,FALSE)),0,VLOOKUP('W. VaR &amp; Off-Peak Pos By Trader'!$A42,'Import OffPeak'!$A$3:CF$100,CF$1,FALSE))</f>
        <v>0</v>
      </c>
      <c r="CG34" s="14">
        <f>IF(ISNA(VLOOKUP('W. VaR &amp; Off-Peak Pos By Trader'!$A42,'Import OffPeak'!$A$3:CG$100,CG$1,FALSE)),0,VLOOKUP('W. VaR &amp; Off-Peak Pos By Trader'!$A42,'Import OffPeak'!$A$3:CG$100,CG$1,FALSE))</f>
        <v>0</v>
      </c>
      <c r="CH34" s="14">
        <f>IF(ISNA(VLOOKUP('W. VaR &amp; Off-Peak Pos By Trader'!$A42,'Import OffPeak'!$A$3:CH$100,CH$1,FALSE)),0,VLOOKUP('W. VaR &amp; Off-Peak Pos By Trader'!$A42,'Import OffPeak'!$A$3:CH$100,CH$1,FALSE))</f>
        <v>0</v>
      </c>
      <c r="CI34" s="14">
        <f>IF(ISNA(VLOOKUP('W. VaR &amp; Off-Peak Pos By Trader'!$A42,'Import OffPeak'!$A$3:CI$100,CI$1,FALSE)),0,VLOOKUP('W. VaR &amp; Off-Peak Pos By Trader'!$A42,'Import OffPeak'!$A$3:CI$100,CI$1,FALSE))</f>
        <v>0</v>
      </c>
      <c r="CJ34" s="14">
        <f>IF(ISNA(VLOOKUP('W. VaR &amp; Off-Peak Pos By Trader'!$A42,'Import OffPeak'!$A$3:CJ$100,CJ$1,FALSE)),0,VLOOKUP('W. VaR &amp; Off-Peak Pos By Trader'!$A42,'Import OffPeak'!$A$3:CJ$100,CJ$1,FALSE))</f>
        <v>0</v>
      </c>
      <c r="CK34" s="14">
        <f>IF(ISNA(VLOOKUP('W. VaR &amp; Off-Peak Pos By Trader'!$A42,'Import OffPeak'!$A$3:CK$100,CK$1,FALSE)),0,VLOOKUP('W. VaR &amp; Off-Peak Pos By Trader'!$A42,'Import OffPeak'!$A$3:CK$100,CK$1,FALSE))</f>
        <v>0</v>
      </c>
      <c r="CL34" s="14">
        <f>IF(ISNA(VLOOKUP('W. VaR &amp; Off-Peak Pos By Trader'!$A42,'Import OffPeak'!$A$3:CL$100,CL$1,FALSE)),0,VLOOKUP('W. VaR &amp; Off-Peak Pos By Trader'!$A42,'Import OffPeak'!$A$3:CL$100,CL$1,FALSE))</f>
        <v>0</v>
      </c>
      <c r="CM34" s="14">
        <f>IF(ISNA(VLOOKUP('W. VaR &amp; Off-Peak Pos By Trader'!$A42,'Import OffPeak'!$A$3:CM$100,CM$1,FALSE)),0,VLOOKUP('W. VaR &amp; Off-Peak Pos By Trader'!$A42,'Import OffPeak'!$A$3:CM$100,CM$1,FALSE))</f>
        <v>0</v>
      </c>
      <c r="CN34" s="14">
        <f>IF(ISNA(VLOOKUP('W. VaR &amp; Off-Peak Pos By Trader'!$A42,'Import OffPeak'!$A$3:CN$100,CN$1,FALSE)),0,VLOOKUP('W. VaR &amp; Off-Peak Pos By Trader'!$A42,'Import OffPeak'!$A$3:CN$100,CN$1,FALSE))</f>
        <v>0</v>
      </c>
      <c r="CO34" s="14">
        <f>IF(ISNA(VLOOKUP('W. VaR &amp; Off-Peak Pos By Trader'!$A42,'Import OffPeak'!$A$3:CO$100,CO$1,FALSE)),0,VLOOKUP('W. VaR &amp; Off-Peak Pos By Trader'!$A42,'Import OffPeak'!$A$3:CO$100,CO$1,FALSE))</f>
        <v>0</v>
      </c>
      <c r="CP34" s="14">
        <f>IF(ISNA(VLOOKUP('W. VaR &amp; Off-Peak Pos By Trader'!$A42,'Import OffPeak'!$A$3:CP$100,CP$1,FALSE)),0,VLOOKUP('W. VaR &amp; Off-Peak Pos By Trader'!$A42,'Import OffPeak'!$A$3:CP$100,CP$1,FALSE))</f>
        <v>0</v>
      </c>
      <c r="CQ34" s="14">
        <f>IF(ISNA(VLOOKUP('W. VaR &amp; Off-Peak Pos By Trader'!$A42,'Import OffPeak'!$A$3:CQ$100,CQ$1,FALSE)),0,VLOOKUP('W. VaR &amp; Off-Peak Pos By Trader'!$A42,'Import OffPeak'!$A$3:CQ$100,CQ$1,FALSE))</f>
        <v>0</v>
      </c>
      <c r="CR34" s="14">
        <f>IF(ISNA(VLOOKUP('W. VaR &amp; Off-Peak Pos By Trader'!$A42,'Import OffPeak'!$A$3:CR$100,CR$1,FALSE)),0,VLOOKUP('W. VaR &amp; Off-Peak Pos By Trader'!$A42,'Import OffPeak'!$A$3:CR$100,CR$1,FALSE))</f>
        <v>0</v>
      </c>
      <c r="CS34" s="14">
        <f>IF(ISNA(VLOOKUP('W. VaR &amp; Off-Peak Pos By Trader'!$A42,'Import OffPeak'!$A$3:CS$100,CS$1,FALSE)),0,VLOOKUP('W. VaR &amp; Off-Peak Pos By Trader'!$A42,'Import OffPeak'!$A$3:CS$100,CS$1,FALSE))</f>
        <v>0</v>
      </c>
      <c r="CT34" s="14">
        <f>IF(ISNA(VLOOKUP('W. VaR &amp; Off-Peak Pos By Trader'!$A42,'Import OffPeak'!$A$3:CT$100,CT$1,FALSE)),0,VLOOKUP('W. VaR &amp; Off-Peak Pos By Trader'!$A42,'Import OffPeak'!$A$3:CT$100,CT$1,FALSE))</f>
        <v>0</v>
      </c>
      <c r="CU34" s="14">
        <f>IF(ISNA(VLOOKUP('W. VaR &amp; Off-Peak Pos By Trader'!$A42,'Import OffPeak'!$A$3:CU$100,CU$1,FALSE)),0,VLOOKUP('W. VaR &amp; Off-Peak Pos By Trader'!$A42,'Import OffPeak'!$A$3:CU$100,CU$1,FALSE))</f>
        <v>0</v>
      </c>
      <c r="CV34" s="14">
        <f>IF(ISNA(VLOOKUP('W. VaR &amp; Off-Peak Pos By Trader'!$A42,'Import OffPeak'!$A$3:CV$100,CV$1,FALSE)),0,VLOOKUP('W. VaR &amp; Off-Peak Pos By Trader'!$A42,'Import OffPeak'!$A$3:CV$100,CV$1,FALSE))</f>
        <v>0</v>
      </c>
      <c r="CW34" s="14">
        <f>IF(ISNA(VLOOKUP('W. VaR &amp; Off-Peak Pos By Trader'!$A42,'Import OffPeak'!$A$3:CW$100,CW$1,FALSE)),0,VLOOKUP('W. VaR &amp; Off-Peak Pos By Trader'!$A42,'Import OffPeak'!$A$3:CW$100,CW$1,FALSE))</f>
        <v>0</v>
      </c>
      <c r="CX34" s="14">
        <f>IF(ISNA(VLOOKUP('W. VaR &amp; Off-Peak Pos By Trader'!$A42,'Import OffPeak'!$A$3:CX$100,CX$1,FALSE)),0,VLOOKUP('W. VaR &amp; Off-Peak Pos By Trader'!$A42,'Import OffPeak'!$A$3:CX$100,CX$1,FALSE))</f>
        <v>0</v>
      </c>
      <c r="CY34" s="14">
        <f>IF(ISNA(VLOOKUP('W. VaR &amp; Off-Peak Pos By Trader'!$A42,'Import OffPeak'!$A$3:CY$100,CY$1,FALSE)),0,VLOOKUP('W. VaR &amp; Off-Peak Pos By Trader'!$A42,'Import OffPeak'!$A$3:CY$100,CY$1,FALSE))</f>
        <v>0</v>
      </c>
      <c r="CZ34" s="14">
        <f>IF(ISNA(VLOOKUP('W. VaR &amp; Off-Peak Pos By Trader'!$A42,'Import OffPeak'!$A$3:CZ$100,CZ$1,FALSE)),0,VLOOKUP('W. VaR &amp; Off-Peak Pos By Trader'!$A42,'Import OffPeak'!$A$3:CZ$100,CZ$1,FALSE))</f>
        <v>0</v>
      </c>
      <c r="DA34" s="14">
        <f>IF(ISNA(VLOOKUP('W. VaR &amp; Off-Peak Pos By Trader'!$A42,'Import OffPeak'!$A$3:DA$100,DA$1,FALSE)),0,VLOOKUP('W. VaR &amp; Off-Peak Pos By Trader'!$A42,'Import OffPeak'!$A$3:DA$100,DA$1,FALSE))</f>
        <v>0</v>
      </c>
      <c r="DB34" s="14">
        <f>IF(ISNA(VLOOKUP('W. VaR &amp; Off-Peak Pos By Trader'!$A42,'Import OffPeak'!$A$3:DB$100,DB$1,FALSE)),0,VLOOKUP('W. VaR &amp; Off-Peak Pos By Trader'!$A42,'Import OffPeak'!$A$3:DB$100,DB$1,FALSE))</f>
        <v>0</v>
      </c>
      <c r="DC34" s="14">
        <f>IF(ISNA(VLOOKUP('W. VaR &amp; Off-Peak Pos By Trader'!$A42,'Import OffPeak'!$A$3:DC$100,DC$1,FALSE)),0,VLOOKUP('W. VaR &amp; Off-Peak Pos By Trader'!$A42,'Import OffPeak'!$A$3:DC$100,DC$1,FALSE))</f>
        <v>0</v>
      </c>
      <c r="DD34" s="14">
        <f>IF(ISNA(VLOOKUP('W. VaR &amp; Off-Peak Pos By Trader'!$A42,'Import OffPeak'!$A$3:DD$100,DD$1,FALSE)),0,VLOOKUP('W. VaR &amp; Off-Peak Pos By Trader'!$A42,'Import OffPeak'!$A$3:DD$100,DD$1,FALSE))</f>
        <v>0</v>
      </c>
      <c r="DE34" s="14">
        <f>IF(ISNA(VLOOKUP('W. VaR &amp; Off-Peak Pos By Trader'!$A42,'Import OffPeak'!$A$3:DE$100,DE$1,FALSE)),0,VLOOKUP('W. VaR &amp; Off-Peak Pos By Trader'!$A42,'Import OffPeak'!$A$3:DE$100,DE$1,FALSE))</f>
        <v>0</v>
      </c>
      <c r="DF34" s="14">
        <f>IF(ISNA(VLOOKUP('W. VaR &amp; Off-Peak Pos By Trader'!$A42,'Import OffPeak'!$A$3:DF$100,DF$1,FALSE)),0,VLOOKUP('W. VaR &amp; Off-Peak Pos By Trader'!$A42,'Import OffPeak'!$A$3:DF$100,DF$1,FALSE))</f>
        <v>0</v>
      </c>
      <c r="DG34" s="14">
        <f>IF(ISNA(VLOOKUP('W. VaR &amp; Off-Peak Pos By Trader'!$A42,'Import OffPeak'!$A$3:DG$100,DG$1,FALSE)),0,VLOOKUP('W. VaR &amp; Off-Peak Pos By Trader'!$A42,'Import OffPeak'!$A$3:DG$100,DG$1,FALSE))</f>
        <v>0</v>
      </c>
      <c r="DH34" s="14">
        <f>IF(ISNA(VLOOKUP('W. VaR &amp; Off-Peak Pos By Trader'!$A42,'Import OffPeak'!$A$3:DH$100,DH$1,FALSE)),0,VLOOKUP('W. VaR &amp; Off-Peak Pos By Trader'!$A42,'Import OffPeak'!$A$3:DH$100,DH$1,FALSE))</f>
        <v>0</v>
      </c>
      <c r="DI34" s="14">
        <f>IF(ISNA(VLOOKUP('W. VaR &amp; Off-Peak Pos By Trader'!$A42,'Import OffPeak'!$A$3:DI$100,DI$1,FALSE)),0,VLOOKUP('W. VaR &amp; Off-Peak Pos By Trader'!$A42,'Import OffPeak'!$A$3:DI$100,DI$1,FALSE))</f>
        <v>0</v>
      </c>
      <c r="DJ34" s="14">
        <f>IF(ISNA(VLOOKUP('W. VaR &amp; Off-Peak Pos By Trader'!$A42,'Import OffPeak'!$A$3:DJ$100,DJ$1,FALSE)),0,VLOOKUP('W. VaR &amp; Off-Peak Pos By Trader'!$A42,'Import OffPeak'!$A$3:DJ$100,DJ$1,FALSE))</f>
        <v>0</v>
      </c>
      <c r="DK34" s="14">
        <f>IF(ISNA(VLOOKUP('W. VaR &amp; Off-Peak Pos By Trader'!$A42,'Import OffPeak'!$A$3:DK$100,DK$1,FALSE)),0,VLOOKUP('W. VaR &amp; Off-Peak Pos By Trader'!$A42,'Import OffPeak'!$A$3:DK$100,DK$1,FALSE))</f>
        <v>0</v>
      </c>
      <c r="DL34" s="14">
        <f>IF(ISNA(VLOOKUP('W. VaR &amp; Off-Peak Pos By Trader'!$A42,'Import OffPeak'!$A$3:DL$100,DL$1,FALSE)),0,VLOOKUP('W. VaR &amp; Off-Peak Pos By Trader'!$A42,'Import OffPeak'!$A$3:DL$100,DL$1,FALSE))</f>
        <v>0</v>
      </c>
      <c r="DM34" s="14">
        <f>IF(ISNA(VLOOKUP('W. VaR &amp; Off-Peak Pos By Trader'!$A42,'Import OffPeak'!$A$3:DM$100,DM$1,FALSE)),0,VLOOKUP('W. VaR &amp; Off-Peak Pos By Trader'!$A42,'Import OffPeak'!$A$3:DM$100,DM$1,FALSE))</f>
        <v>0</v>
      </c>
      <c r="DN34" s="14">
        <f>IF(ISNA(VLOOKUP('W. VaR &amp; Off-Peak Pos By Trader'!$A42,'Import OffPeak'!$A$3:DN$100,DN$1,FALSE)),0,VLOOKUP('W. VaR &amp; Off-Peak Pos By Trader'!$A42,'Import OffPeak'!$A$3:DN$100,DN$1,FALSE))</f>
        <v>0</v>
      </c>
      <c r="DO34" s="14">
        <f>IF(ISNA(VLOOKUP('W. VaR &amp; Off-Peak Pos By Trader'!$A42,'Import OffPeak'!$A$3:DO$100,DO$1,FALSE)),0,VLOOKUP('W. VaR &amp; Off-Peak Pos By Trader'!$A42,'Import OffPeak'!$A$3:DO$100,DO$1,FALSE))</f>
        <v>0</v>
      </c>
      <c r="DP34" s="14">
        <f>IF(ISNA(VLOOKUP('W. VaR &amp; Off-Peak Pos By Trader'!$A42,'Import OffPeak'!$A$3:DP$100,DP$1,FALSE)),0,VLOOKUP('W. VaR &amp; Off-Peak Pos By Trader'!$A42,'Import OffPeak'!$A$3:DP$100,DP$1,FALSE))</f>
        <v>0</v>
      </c>
      <c r="DQ34" s="14">
        <f>IF(ISNA(VLOOKUP('W. VaR &amp; Off-Peak Pos By Trader'!$A42,'Import OffPeak'!$A$3:DQ$100,DQ$1,FALSE)),0,VLOOKUP('W. VaR &amp; Off-Peak Pos By Trader'!$A42,'Import OffPeak'!$A$3:DQ$100,DQ$1,FALSE))</f>
        <v>0</v>
      </c>
      <c r="DR34" s="14">
        <f>IF(ISNA(VLOOKUP('W. VaR &amp; Off-Peak Pos By Trader'!$A42,'Import OffPeak'!$A$3:DR$100,DR$1,FALSE)),0,VLOOKUP('W. VaR &amp; Off-Peak Pos By Trader'!$A42,'Import OffPeak'!$A$3:DR$100,DR$1,FALSE))</f>
        <v>0</v>
      </c>
      <c r="DS34" s="14">
        <f>IF(ISNA(VLOOKUP('W. VaR &amp; Off-Peak Pos By Trader'!$A42,'Import OffPeak'!$A$3:DS$100,DS$1,FALSE)),0,VLOOKUP('W. VaR &amp; Off-Peak Pos By Trader'!$A42,'Import OffPeak'!$A$3:DS$100,DS$1,FALSE))</f>
        <v>0</v>
      </c>
      <c r="DT34" s="14">
        <f>IF(ISNA(VLOOKUP('W. VaR &amp; Off-Peak Pos By Trader'!$A42,'Import OffPeak'!$A$3:DT$100,DT$1,FALSE)),0,VLOOKUP('W. VaR &amp; Off-Peak Pos By Trader'!$A42,'Import OffPeak'!$A$3:DT$100,DT$1,FALSE))</f>
        <v>0</v>
      </c>
      <c r="DU34" s="14">
        <f>IF(ISNA(VLOOKUP('W. VaR &amp; Off-Peak Pos By Trader'!$A42,'Import OffPeak'!$A$3:DU$100,DU$1,FALSE)),0,VLOOKUP('W. VaR &amp; Off-Peak Pos By Trader'!$A42,'Import OffPeak'!$A$3:DU$100,DU$1,FALSE))</f>
        <v>0</v>
      </c>
      <c r="DV34" s="14">
        <f>IF(ISNA(VLOOKUP('W. VaR &amp; Off-Peak Pos By Trader'!$A42,'Import OffPeak'!$A$3:DV$100,DV$1,FALSE)),0,VLOOKUP('W. VaR &amp; Off-Peak Pos By Trader'!$A42,'Import OffPeak'!$A$3:DV$100,DV$1,FALSE))</f>
        <v>0</v>
      </c>
      <c r="DW34" s="14">
        <f>IF(ISNA(VLOOKUP('W. VaR &amp; Off-Peak Pos By Trader'!$A42,'Import OffPeak'!$A$3:DW$100,DW$1,FALSE)),0,VLOOKUP('W. VaR &amp; Off-Peak Pos By Trader'!$A42,'Import OffPeak'!$A$3:DW$100,DW$1,FALSE))</f>
        <v>0</v>
      </c>
      <c r="DX34" s="14">
        <f>IF(ISNA(VLOOKUP('W. VaR &amp; Off-Peak Pos By Trader'!$A42,'Import OffPeak'!$A$3:DX$100,DX$1,FALSE)),0,VLOOKUP('W. VaR &amp; Off-Peak Pos By Trader'!$A42,'Import OffPeak'!$A$3:DX$100,DX$1,FALSE))</f>
        <v>0</v>
      </c>
      <c r="DY34" s="14">
        <f>IF(ISNA(VLOOKUP('W. VaR &amp; Off-Peak Pos By Trader'!$A42,'Import OffPeak'!$A$3:DY$100,DY$1,FALSE)),0,VLOOKUP('W. VaR &amp; Off-Peak Pos By Trader'!$A42,'Import OffPeak'!$A$3:DY$100,DY$1,FALSE))</f>
        <v>0</v>
      </c>
      <c r="DZ34" s="14">
        <f>IF(ISNA(VLOOKUP('W. VaR &amp; Off-Peak Pos By Trader'!$A42,'Import OffPeak'!$A$3:DZ$100,DZ$1,FALSE)),0,VLOOKUP('W. VaR &amp; Off-Peak Pos By Trader'!$A42,'Import OffPeak'!$A$3:DZ$100,DZ$1,FALSE))</f>
        <v>0</v>
      </c>
      <c r="EA34" s="14">
        <f>IF(ISNA(VLOOKUP('W. VaR &amp; Off-Peak Pos By Trader'!$A42,'Import OffPeak'!$A$3:EA$100,EA$1,FALSE)),0,VLOOKUP('W. VaR &amp; Off-Peak Pos By Trader'!$A42,'Import OffPeak'!$A$3:EA$100,EA$1,FALSE))</f>
        <v>0</v>
      </c>
      <c r="EB34" s="14">
        <f>IF(ISNA(VLOOKUP('W. VaR &amp; Off-Peak Pos By Trader'!$A42,'Import OffPeak'!$A$3:EB$100,EB$1,FALSE)),0,VLOOKUP('W. VaR &amp; Off-Peak Pos By Trader'!$A42,'Import OffPeak'!$A$3:EB$100,EB$1,FALSE))</f>
        <v>0</v>
      </c>
      <c r="EC34" s="14">
        <f>IF(ISNA(VLOOKUP('W. VaR &amp; Off-Peak Pos By Trader'!$A42,'Import OffPeak'!$A$3:EC$100,EC$1,FALSE)),0,VLOOKUP('W. VaR &amp; Off-Peak Pos By Trader'!$A42,'Import OffPeak'!$A$3:EC$100,EC$1,FALSE))</f>
        <v>0</v>
      </c>
      <c r="ED34" s="14">
        <f>IF(ISNA(VLOOKUP('W. VaR &amp; Off-Peak Pos By Trader'!$A42,'Import OffPeak'!$A$3:ED$100,ED$1,FALSE)),0,VLOOKUP('W. VaR &amp; Off-Peak Pos By Trader'!$A42,'Import OffPeak'!$A$3:ED$100,ED$1,FALSE))</f>
        <v>0</v>
      </c>
      <c r="EE34" s="14">
        <f>IF(ISNA(VLOOKUP('W. VaR &amp; Off-Peak Pos By Trader'!$A42,'Import OffPeak'!$A$3:EE$100,EE$1,FALSE)),0,VLOOKUP('W. VaR &amp; Off-Peak Pos By Trader'!$A42,'Import OffPeak'!$A$3:EE$100,EE$1,FALSE))</f>
        <v>0</v>
      </c>
      <c r="EF34" s="14">
        <f>IF(ISNA(VLOOKUP('W. VaR &amp; Off-Peak Pos By Trader'!$A42,'Import OffPeak'!$A$3:EF$100,EF$1,FALSE)),0,VLOOKUP('W. VaR &amp; Off-Peak Pos By Trader'!$A42,'Import OffPeak'!$A$3:EF$100,EF$1,FALSE))</f>
        <v>0</v>
      </c>
      <c r="EG34" s="14">
        <f>IF(ISNA(VLOOKUP('W. VaR &amp; Off-Peak Pos By Trader'!$A42,'Import OffPeak'!$A$3:EG$100,EG$1,FALSE)),0,VLOOKUP('W. VaR &amp; Off-Peak Pos By Trader'!$A42,'Import OffPeak'!$A$3:EG$100,EG$1,FALSE))</f>
        <v>0</v>
      </c>
      <c r="EH34" s="14">
        <f>IF(ISNA(VLOOKUP('W. VaR &amp; Off-Peak Pos By Trader'!$A42,'Import OffPeak'!$A$3:EH$100,EH$1,FALSE)),0,VLOOKUP('W. VaR &amp; Off-Peak Pos By Trader'!$A42,'Import OffPeak'!$A$3:EH$100,EH$1,FALSE))</f>
        <v>0</v>
      </c>
      <c r="EI34" s="14">
        <f>IF(ISNA(VLOOKUP('W. VaR &amp; Off-Peak Pos By Trader'!$A42,'Import OffPeak'!$A$3:EI$100,EI$1,FALSE)),0,VLOOKUP('W. VaR &amp; Off-Peak Pos By Trader'!$A42,'Import OffPeak'!$A$3:EI$100,EI$1,FALSE))</f>
        <v>0</v>
      </c>
      <c r="EJ34" s="14">
        <f>IF(ISNA(VLOOKUP('W. VaR &amp; Off-Peak Pos By Trader'!$A42,'Import OffPeak'!$A$3:EJ$100,EJ$1,FALSE)),0,VLOOKUP('W. VaR &amp; Off-Peak Pos By Trader'!$A42,'Import OffPeak'!$A$3:EJ$100,EJ$1,FALSE))</f>
        <v>0</v>
      </c>
      <c r="EK34" s="14">
        <f>IF(ISNA(VLOOKUP('W. VaR &amp; Off-Peak Pos By Trader'!$A42,'Import OffPeak'!$A$3:EK$100,EK$1,FALSE)),0,VLOOKUP('W. VaR &amp; Off-Peak Pos By Trader'!$A42,'Import OffPeak'!$A$3:EK$100,EK$1,FALSE))</f>
        <v>0</v>
      </c>
      <c r="EL34" s="14">
        <f>IF(ISNA(VLOOKUP('W. VaR &amp; Off-Peak Pos By Trader'!$A42,'Import OffPeak'!$A$3:EL$100,EL$1,FALSE)),0,VLOOKUP('W. VaR &amp; Off-Peak Pos By Trader'!$A42,'Import OffPeak'!$A$3:EL$100,EL$1,FALSE))</f>
        <v>0</v>
      </c>
      <c r="EM34" s="14">
        <f>IF(ISNA(VLOOKUP('W. VaR &amp; Off-Peak Pos By Trader'!$A42,'Import OffPeak'!$A$3:EM$100,EM$1,FALSE)),0,VLOOKUP('W. VaR &amp; Off-Peak Pos By Trader'!$A42,'Import OffPeak'!$A$3:EM$100,EM$1,FALSE))</f>
        <v>0</v>
      </c>
      <c r="EN34" s="14">
        <f>IF(ISNA(VLOOKUP('W. VaR &amp; Off-Peak Pos By Trader'!$A42,'Import OffPeak'!$A$3:EN$100,EN$1,FALSE)),0,VLOOKUP('W. VaR &amp; Off-Peak Pos By Trader'!$A42,'Import OffPeak'!$A$3:EN$100,EN$1,FALSE))</f>
        <v>0</v>
      </c>
      <c r="EO34" s="14">
        <f>IF(ISNA(VLOOKUP('W. VaR &amp; Off-Peak Pos By Trader'!$A42,'Import OffPeak'!$A$3:EO$100,EO$1,FALSE)),0,VLOOKUP('W. VaR &amp; Off-Peak Pos By Trader'!$A42,'Import OffPeak'!$A$3:EO$100,EO$1,FALSE))</f>
        <v>0</v>
      </c>
      <c r="EP34" s="14">
        <f>IF(ISNA(VLOOKUP('W. VaR &amp; Off-Peak Pos By Trader'!$A42,'Import OffPeak'!$A$3:EP$100,EP$1,FALSE)),0,VLOOKUP('W. VaR &amp; Off-Peak Pos By Trader'!$A42,'Import OffPeak'!$A$3:EP$100,EP$1,FALSE))</f>
        <v>0</v>
      </c>
      <c r="EQ34" s="14">
        <f>IF(ISNA(VLOOKUP('W. VaR &amp; Off-Peak Pos By Trader'!$A42,'Import OffPeak'!$A$3:EQ$100,EQ$1,FALSE)),0,VLOOKUP('W. VaR &amp; Off-Peak Pos By Trader'!$A42,'Import OffPeak'!$A$3:EQ$100,EQ$1,FALSE))</f>
        <v>0</v>
      </c>
      <c r="ER34" s="14">
        <f>IF(ISNA(VLOOKUP('W. VaR &amp; Off-Peak Pos By Trader'!$A42,'Import OffPeak'!$A$3:ER$100,ER$1,FALSE)),0,VLOOKUP('W. VaR &amp; Off-Peak Pos By Trader'!$A42,'Import OffPeak'!$A$3:ER$100,ER$1,FALSE))</f>
        <v>0</v>
      </c>
      <c r="ES34" s="14">
        <f>IF(ISNA(VLOOKUP('W. VaR &amp; Off-Peak Pos By Trader'!$A42,'Import OffPeak'!$A$3:ES$100,ES$1,FALSE)),0,VLOOKUP('W. VaR &amp; Off-Peak Pos By Trader'!$A42,'Import OffPeak'!$A$3:ES$100,ES$1,FALSE))</f>
        <v>0</v>
      </c>
      <c r="ET34" s="14">
        <f>IF(ISNA(VLOOKUP('W. VaR &amp; Off-Peak Pos By Trader'!$A42,'Import OffPeak'!$A$3:ET$100,ET$1,FALSE)),0,VLOOKUP('W. VaR &amp; Off-Peak Pos By Trader'!$A42,'Import OffPeak'!$A$3:ET$100,ET$1,FALSE))</f>
        <v>0</v>
      </c>
      <c r="EU34" s="14">
        <f>IF(ISNA(VLOOKUP('W. VaR &amp; Off-Peak Pos By Trader'!$A42,'Import OffPeak'!$A$3:EU$100,EU$1,FALSE)),0,VLOOKUP('W. VaR &amp; Off-Peak Pos By Trader'!$A42,'Import OffPeak'!$A$3:EU$100,EU$1,FALSE))</f>
        <v>0</v>
      </c>
      <c r="EV34" s="14">
        <f>IF(ISNA(VLOOKUP('W. VaR &amp; Off-Peak Pos By Trader'!$A42,'Import OffPeak'!$A$3:EV$100,EV$1,FALSE)),0,VLOOKUP('W. VaR &amp; Off-Peak Pos By Trader'!$A42,'Import OffPeak'!$A$3:EV$100,EV$1,FALSE))</f>
        <v>0</v>
      </c>
      <c r="EW34" s="14">
        <f>IF(ISNA(VLOOKUP('W. VaR &amp; Off-Peak Pos By Trader'!$A42,'Import OffPeak'!$A$3:EW$100,EW$1,FALSE)),0,VLOOKUP('W. VaR &amp; Off-Peak Pos By Trader'!$A42,'Import OffPeak'!$A$3:EW$100,EW$1,FALSE))</f>
        <v>0</v>
      </c>
      <c r="EX34" s="14">
        <f>IF(ISNA(VLOOKUP('W. VaR &amp; Off-Peak Pos By Trader'!$A42,'Import OffPeak'!$A$3:EX$100,EX$1,FALSE)),0,VLOOKUP('W. VaR &amp; Off-Peak Pos By Trader'!$A42,'Import OffPeak'!$A$3:EX$100,EX$1,FALSE))</f>
        <v>0</v>
      </c>
      <c r="EY34" s="14">
        <f>IF(ISNA(VLOOKUP('W. VaR &amp; Off-Peak Pos By Trader'!$A42,'Import OffPeak'!$A$3:EY$100,EY$1,FALSE)),0,VLOOKUP('W. VaR &amp; Off-Peak Pos By Trader'!$A42,'Import OffPeak'!$A$3:EY$100,EY$1,FALSE))</f>
        <v>0</v>
      </c>
      <c r="EZ34" s="14">
        <f>IF(ISNA(VLOOKUP('W. VaR &amp; Off-Peak Pos By Trader'!$A42,'Import OffPeak'!$A$3:EZ$100,EZ$1,FALSE)),0,VLOOKUP('W. VaR &amp; Off-Peak Pos By Trader'!$A42,'Import OffPeak'!$A$3:EZ$100,EZ$1,FALSE))</f>
        <v>0</v>
      </c>
      <c r="FA34" s="14">
        <f>IF(ISNA(VLOOKUP('W. VaR &amp; Off-Peak Pos By Trader'!$A42,'Import OffPeak'!$A$3:FA$100,FA$1,FALSE)),0,VLOOKUP('W. VaR &amp; Off-Peak Pos By Trader'!$A42,'Import OffPeak'!$A$3:FA$100,FA$1,FALSE))</f>
        <v>0</v>
      </c>
      <c r="FB34" s="14">
        <f>IF(ISNA(VLOOKUP('W. VaR &amp; Off-Peak Pos By Trader'!$A42,'Import OffPeak'!$A$3:FB$100,FB$1,FALSE)),0,VLOOKUP('W. VaR &amp; Off-Peak Pos By Trader'!$A42,'Import OffPeak'!$A$3:FB$100,FB$1,FALSE))</f>
        <v>0</v>
      </c>
      <c r="FC34" s="14">
        <f>IF(ISNA(VLOOKUP('W. VaR &amp; Off-Peak Pos By Trader'!$A42,'Import OffPeak'!$A$3:FC$100,FC$1,FALSE)),0,VLOOKUP('W. VaR &amp; Off-Peak Pos By Trader'!$A42,'Import OffPeak'!$A$3:FC$100,FC$1,FALSE))</f>
        <v>0</v>
      </c>
      <c r="FD34" s="14">
        <f>IF(ISNA(VLOOKUP('W. VaR &amp; Off-Peak Pos By Trader'!$A42,'Import OffPeak'!$A$3:FD$100,FD$1,FALSE)),0,VLOOKUP('W. VaR &amp; Off-Peak Pos By Trader'!$A42,'Import OffPeak'!$A$3:FD$100,FD$1,FALSE))</f>
        <v>0</v>
      </c>
      <c r="FE34" s="14">
        <f>IF(ISNA(VLOOKUP('W. VaR &amp; Off-Peak Pos By Trader'!$A42,'Import OffPeak'!$A$3:FE$100,FE$1,FALSE)),0,VLOOKUP('W. VaR &amp; Off-Peak Pos By Trader'!$A42,'Import OffPeak'!$A$3:FE$100,FE$1,FALSE))</f>
        <v>0</v>
      </c>
      <c r="FF34" s="14">
        <f>IF(ISNA(VLOOKUP('W. VaR &amp; Off-Peak Pos By Trader'!$A42,'Import OffPeak'!$A$3:FF$100,FF$1,FALSE)),0,VLOOKUP('W. VaR &amp; Off-Peak Pos By Trader'!$A42,'Import OffPeak'!$A$3:FF$100,FF$1,FALSE))</f>
        <v>0</v>
      </c>
      <c r="FG34" s="14">
        <f>IF(ISNA(VLOOKUP('W. VaR &amp; Off-Peak Pos By Trader'!$A42,'Import OffPeak'!$A$3:FG$100,FG$1,FALSE)),0,VLOOKUP('W. VaR &amp; Off-Peak Pos By Trader'!$A42,'Import OffPeak'!$A$3:FG$100,FG$1,FALSE))</f>
        <v>0</v>
      </c>
      <c r="FH34" s="14">
        <f>IF(ISNA(VLOOKUP('W. VaR &amp; Off-Peak Pos By Trader'!$A42,'Import OffPeak'!$A$3:FH$100,FH$1,FALSE)),0,VLOOKUP('W. VaR &amp; Off-Peak Pos By Trader'!$A42,'Import OffPeak'!$A$3:FH$100,FH$1,FALSE))</f>
        <v>0</v>
      </c>
      <c r="FI34" s="14">
        <f>IF(ISNA(VLOOKUP('W. VaR &amp; Off-Peak Pos By Trader'!$A42,'Import OffPeak'!$A$3:FI$100,FI$1,FALSE)),0,VLOOKUP('W. VaR &amp; Off-Peak Pos By Trader'!$A42,'Import OffPeak'!$A$3:FI$100,FI$1,FALSE))</f>
        <v>0</v>
      </c>
      <c r="FJ34" s="14">
        <f>IF(ISNA(VLOOKUP('W. VaR &amp; Off-Peak Pos By Trader'!$A42,'Import OffPeak'!$A$3:FJ$100,FJ$1,FALSE)),0,VLOOKUP('W. VaR &amp; Off-Peak Pos By Trader'!$A42,'Import OffPeak'!$A$3:FJ$100,FJ$1,FALSE))</f>
        <v>0</v>
      </c>
      <c r="FK34" s="14">
        <f>IF(ISNA(VLOOKUP('W. VaR &amp; Off-Peak Pos By Trader'!$A42,'Import OffPeak'!$A$3:FK$100,FK$1,FALSE)),0,VLOOKUP('W. VaR &amp; Off-Peak Pos By Trader'!$A42,'Import OffPeak'!$A$3:FK$100,FK$1,FALSE))</f>
        <v>0</v>
      </c>
      <c r="FL34" s="14">
        <f>IF(ISNA(VLOOKUP('W. VaR &amp; Off-Peak Pos By Trader'!$A42,'Import OffPeak'!$A$3:FL$100,FL$1,FALSE)),0,VLOOKUP('W. VaR &amp; Off-Peak Pos By Trader'!$A42,'Import OffPeak'!$A$3:FL$100,FL$1,FALSE))</f>
        <v>0</v>
      </c>
      <c r="FM34" s="14">
        <f>IF(ISNA(VLOOKUP('W. VaR &amp; Off-Peak Pos By Trader'!$A42,'Import OffPeak'!$A$3:FM$100,FM$1,FALSE)),0,VLOOKUP('W. VaR &amp; Off-Peak Pos By Trader'!$A42,'Import OffPeak'!$A$3:FM$100,FM$1,FALSE))</f>
        <v>0</v>
      </c>
      <c r="FN34" s="14">
        <f>IF(ISNA(VLOOKUP('W. VaR &amp; Off-Peak Pos By Trader'!$A42,'Import OffPeak'!$A$3:FN$100,FN$1,FALSE)),0,VLOOKUP('W. VaR &amp; Off-Peak Pos By Trader'!$A42,'Import OffPeak'!$A$3:FN$100,FN$1,FALSE))</f>
        <v>0</v>
      </c>
      <c r="FO34" s="14">
        <f>IF(ISNA(VLOOKUP('W. VaR &amp; Off-Peak Pos By Trader'!$A42,'Import OffPeak'!$A$3:FO$100,FO$1,FALSE)),0,VLOOKUP('W. VaR &amp; Off-Peak Pos By Trader'!$A42,'Import OffPeak'!$A$3:FO$100,FO$1,FALSE))</f>
        <v>0</v>
      </c>
      <c r="FP34" s="14">
        <f>IF(ISNA(VLOOKUP('W. VaR &amp; Off-Peak Pos By Trader'!$A42,'Import OffPeak'!$A$3:FP$100,FP$1,FALSE)),0,VLOOKUP('W. VaR &amp; Off-Peak Pos By Trader'!$A42,'Import OffPeak'!$A$3:FP$100,FP$1,FALSE))</f>
        <v>0</v>
      </c>
      <c r="FQ34" s="14">
        <f>IF(ISNA(VLOOKUP('W. VaR &amp; Off-Peak Pos By Trader'!$A42,'Import OffPeak'!$A$3:FQ$100,FQ$1,FALSE)),0,VLOOKUP('W. VaR &amp; Off-Peak Pos By Trader'!$A42,'Import OffPeak'!$A$3:FQ$100,FQ$1,FALSE))</f>
        <v>0</v>
      </c>
      <c r="FR34" s="14">
        <f>IF(ISNA(VLOOKUP('W. VaR &amp; Off-Peak Pos By Trader'!$A42,'Import OffPeak'!$A$3:FR$100,FR$1,FALSE)),0,VLOOKUP('W. VaR &amp; Off-Peak Pos By Trader'!$A42,'Import OffPeak'!$A$3:FR$100,FR$1,FALSE))</f>
        <v>0</v>
      </c>
      <c r="FS34" s="14">
        <f>IF(ISNA(VLOOKUP('W. VaR &amp; Off-Peak Pos By Trader'!$A42,'Import OffPeak'!$A$3:FS$100,FS$1,FALSE)),0,VLOOKUP('W. VaR &amp; Off-Peak Pos By Trader'!$A42,'Import OffPeak'!$A$3:FS$100,FS$1,FALSE))</f>
        <v>0</v>
      </c>
      <c r="FT34" s="14">
        <f>IF(ISNA(VLOOKUP('W. VaR &amp; Off-Peak Pos By Trader'!$A42,'Import OffPeak'!$A$3:FT$100,FT$1,FALSE)),0,VLOOKUP('W. VaR &amp; Off-Peak Pos By Trader'!$A42,'Import OffPeak'!$A$3:FT$100,FT$1,FALSE))</f>
        <v>0</v>
      </c>
      <c r="FU34" s="14">
        <f>IF(ISNA(VLOOKUP('W. VaR &amp; Off-Peak Pos By Trader'!$A42,'Import OffPeak'!$A$3:FU$100,FU$1,FALSE)),0,VLOOKUP('W. VaR &amp; Off-Peak Pos By Trader'!$A42,'Import OffPeak'!$A$3:FU$100,FU$1,FALSE))</f>
        <v>0</v>
      </c>
      <c r="FV34">
        <f>IF(ISNA(VLOOKUP('W. VaR &amp; Off-Peak Pos By Trader'!$A42,'Import OffPeak'!$A$3:FV$100,FV$1,FALSE)),0,VLOOKUP('W. VaR &amp; Off-Peak Pos By Trader'!$A42,'Import OffPeak'!$A$3:FV$100,FV$1,FALSE))</f>
        <v>0</v>
      </c>
      <c r="FW34">
        <f>IF(ISNA(VLOOKUP('W. VaR &amp; Off-Peak Pos By Trader'!$A42,'Import OffPeak'!$A$3:FW$100,FW$1,FALSE)),0,VLOOKUP('W. VaR &amp; Off-Peak Pos By Trader'!$A42,'Import OffPeak'!$A$3:FW$100,FW$1,FALSE))</f>
        <v>0</v>
      </c>
      <c r="FX34">
        <f>IF(ISNA(VLOOKUP('W. VaR &amp; Off-Peak Pos By Trader'!$A42,'Import OffPeak'!$A$3:FX$100,FX$1,FALSE)),0,VLOOKUP('W. VaR &amp; Off-Peak Pos By Trader'!$A42,'Import OffPeak'!$A$3:FX$100,FX$1,FALSE))</f>
        <v>0</v>
      </c>
      <c r="FY34">
        <f>IF(ISNA(VLOOKUP('W. VaR &amp; Off-Peak Pos By Trader'!$A42,'Import OffPeak'!$A$3:FY$100,FY$1,FALSE)),0,VLOOKUP('W. VaR &amp; Off-Peak Pos By Trader'!$A42,'Import OffPeak'!$A$3:FY$100,FY$1,FALSE))</f>
        <v>0</v>
      </c>
      <c r="FZ34">
        <f>IF(ISNA(VLOOKUP('W. VaR &amp; Off-Peak Pos By Trader'!$A42,'Import OffPeak'!$A$3:FZ$100,FZ$1,FALSE)),0,VLOOKUP('W. VaR &amp; Off-Peak Pos By Trader'!$A42,'Import OffPeak'!$A$3:FZ$100,FZ$1,FALSE))</f>
        <v>0</v>
      </c>
      <c r="GA34">
        <f>IF(ISNA(VLOOKUP('W. VaR &amp; Off-Peak Pos By Trader'!$A42,'Import OffPeak'!$A$3:GA$100,GA$1,FALSE)),0,VLOOKUP('W. VaR &amp; Off-Peak Pos By Trader'!$A42,'Import OffPeak'!$A$3:GA$100,GA$1,FALSE))</f>
        <v>0</v>
      </c>
      <c r="GB34">
        <f>IF(ISNA(VLOOKUP('W. VaR &amp; Off-Peak Pos By Trader'!$A42,'Import OffPeak'!$A$3:GB$100,GB$1,FALSE)),0,VLOOKUP('W. VaR &amp; Off-Peak Pos By Trader'!$A42,'Import OffPeak'!$A$3:GB$100,GB$1,FALSE))</f>
        <v>0</v>
      </c>
      <c r="GC34">
        <f>IF(ISNA(VLOOKUP('W. VaR &amp; Off-Peak Pos By Trader'!$A42,'Import OffPeak'!$A$3:GC$100,GC$1,FALSE)),0,VLOOKUP('W. VaR &amp; Off-Peak Pos By Trader'!$A42,'Import OffPeak'!$A$3:GC$100,GC$1,FALSE))</f>
        <v>0</v>
      </c>
      <c r="GD34">
        <f>IF(ISNA(VLOOKUP('W. VaR &amp; Off-Peak Pos By Trader'!$A42,'Import OffPeak'!$A$3:GD$100,GD$1,FALSE)),0,VLOOKUP('W. VaR &amp; Off-Peak Pos By Trader'!$A42,'Import OffPeak'!$A$3:GD$100,GD$1,FALSE))</f>
        <v>0</v>
      </c>
      <c r="GE34">
        <f>IF(ISNA(VLOOKUP('W. VaR &amp; Off-Peak Pos By Trader'!$A42,'Import OffPeak'!$A$3:GE$100,GE$1,FALSE)),0,VLOOKUP('W. VaR &amp; Off-Peak Pos By Trader'!$A42,'Import OffPeak'!$A$3:GE$100,GE$1,FALSE))</f>
        <v>0</v>
      </c>
      <c r="GF34">
        <f>IF(ISNA(VLOOKUP('W. VaR &amp; Off-Peak Pos By Trader'!$A42,'Import OffPeak'!$A$3:GF$100,GF$1,FALSE)),0,VLOOKUP('W. VaR &amp; Off-Peak Pos By Trader'!$A42,'Import OffPeak'!$A$3:GF$100,GF$1,FALSE))</f>
        <v>0</v>
      </c>
      <c r="GG34">
        <f>IF(ISNA(VLOOKUP('W. VaR &amp; Off-Peak Pos By Trader'!$A42,'Import OffPeak'!$A$3:GG$100,GG$1,FALSE)),0,VLOOKUP('W. VaR &amp; Off-Peak Pos By Trader'!$A42,'Import OffPeak'!$A$3:GG$100,GG$1,FALSE))</f>
        <v>0</v>
      </c>
      <c r="GH34">
        <f>IF(ISNA(VLOOKUP('W. VaR &amp; Off-Peak Pos By Trader'!$A42,'Import OffPeak'!$A$3:GH$100,GH$1,FALSE)),0,VLOOKUP('W. VaR &amp; Off-Peak Pos By Trader'!$A42,'Import OffPeak'!$A$3:GH$100,GH$1,FALSE))</f>
        <v>0</v>
      </c>
      <c r="GI34">
        <f>IF(ISNA(VLOOKUP('W. VaR &amp; Off-Peak Pos By Trader'!$A42,'Import OffPeak'!$A$3:GI$100,GI$1,FALSE)),0,VLOOKUP('W. VaR &amp; Off-Peak Pos By Trader'!$A42,'Import OffPeak'!$A$3:GI$100,GI$1,FALSE))</f>
        <v>0</v>
      </c>
      <c r="GJ34">
        <f>IF(ISNA(VLOOKUP('W. VaR &amp; Off-Peak Pos By Trader'!$A42,'Import OffPeak'!$A$3:GJ$100,GJ$1,FALSE)),0,VLOOKUP('W. VaR &amp; Off-Peak Pos By Trader'!$A42,'Import OffPeak'!$A$3:GJ$100,GJ$1,FALSE))</f>
        <v>0</v>
      </c>
      <c r="GK34">
        <f>IF(ISNA(VLOOKUP('W. VaR &amp; Off-Peak Pos By Trader'!$A42,'Import OffPeak'!$A$3:GK$100,GK$1,FALSE)),0,VLOOKUP('W. VaR &amp; Off-Peak Pos By Trader'!$A42,'Import OffPeak'!$A$3:GK$100,GK$1,FALSE))</f>
        <v>0</v>
      </c>
      <c r="GL34">
        <f>IF(ISNA(VLOOKUP('W. VaR &amp; Off-Peak Pos By Trader'!$A42,'Import OffPeak'!$A$3:GL$100,GL$1,FALSE)),0,VLOOKUP('W. VaR &amp; Off-Peak Pos By Trader'!$A42,'Import OffPeak'!$A$3:GL$100,GL$1,FALSE))</f>
        <v>0</v>
      </c>
      <c r="GM34">
        <f>IF(ISNA(VLOOKUP('W. VaR &amp; Off-Peak Pos By Trader'!$A42,'Import OffPeak'!$A$3:GM$100,GM$1,FALSE)),0,VLOOKUP('W. VaR &amp; Off-Peak Pos By Trader'!$A42,'Import OffPeak'!$A$3:GM$100,GM$1,FALSE))</f>
        <v>0</v>
      </c>
      <c r="GN34">
        <f>IF(ISNA(VLOOKUP('W. VaR &amp; Off-Peak Pos By Trader'!$A42,'Import OffPeak'!$A$3:GN$100,GN$1,FALSE)),0,VLOOKUP('W. VaR &amp; Off-Peak Pos By Trader'!$A42,'Import OffPeak'!$A$3:GN$100,GN$1,FALSE))</f>
        <v>0</v>
      </c>
      <c r="GO34">
        <f>IF(ISNA(VLOOKUP('W. VaR &amp; Off-Peak Pos By Trader'!$A42,'Import OffPeak'!$A$3:GO$100,GO$1,FALSE)),0,VLOOKUP('W. VaR &amp; Off-Peak Pos By Trader'!$A42,'Import OffPeak'!$A$3:GO$100,GO$1,FALSE))</f>
        <v>0</v>
      </c>
      <c r="GP34">
        <f>IF(ISNA(VLOOKUP('W. VaR &amp; Off-Peak Pos By Trader'!$A42,'Import OffPeak'!$A$3:GP$100,GP$1,FALSE)),0,VLOOKUP('W. VaR &amp; Off-Peak Pos By Trader'!$A42,'Import OffPeak'!$A$3:GP$100,GP$1,FALSE))</f>
        <v>0</v>
      </c>
      <c r="GQ34">
        <f>IF(ISNA(VLOOKUP('W. VaR &amp; Off-Peak Pos By Trader'!$A42,'Import OffPeak'!$A$3:GQ$100,GQ$1,FALSE)),0,VLOOKUP('W. VaR &amp; Off-Peak Pos By Trader'!$A42,'Import OffPeak'!$A$3:GQ$100,GQ$1,FALSE))</f>
        <v>0</v>
      </c>
      <c r="GR34">
        <f>IF(ISNA(VLOOKUP('W. VaR &amp; Off-Peak Pos By Trader'!$A42,'Import OffPeak'!$A$3:GR$100,GR$1,FALSE)),0,VLOOKUP('W. VaR &amp; Off-Peak Pos By Trader'!$A42,'Import OffPeak'!$A$3:GR$100,GR$1,FALSE))</f>
        <v>0</v>
      </c>
      <c r="GS34">
        <f>IF(ISNA(VLOOKUP('W. VaR &amp; Off-Peak Pos By Trader'!$A42,'Import OffPeak'!$A$3:GS$100,GS$1,FALSE)),0,VLOOKUP('W. VaR &amp; Off-Peak Pos By Trader'!$A42,'Import OffPeak'!$A$3:GS$100,GS$1,FALSE))</f>
        <v>0</v>
      </c>
      <c r="GT34">
        <f>IF(ISNA(VLOOKUP('W. VaR &amp; Off-Peak Pos By Trader'!$A42,'Import OffPeak'!$A$3:GT$100,GT$1,FALSE)),0,VLOOKUP('W. VaR &amp; Off-Peak Pos By Trader'!$A42,'Import OffPeak'!$A$3:GT$100,GT$1,FALSE))</f>
        <v>0</v>
      </c>
      <c r="GU34">
        <f>IF(ISNA(VLOOKUP('W. VaR &amp; Off-Peak Pos By Trader'!$A42,'Import OffPeak'!$A$3:GU$100,GU$1,FALSE)),0,VLOOKUP('W. VaR &amp; Off-Peak Pos By Trader'!$A42,'Import OffPeak'!$A$3:GU$100,GU$1,FALSE))</f>
        <v>0</v>
      </c>
      <c r="GV34">
        <f>IF(ISNA(VLOOKUP('W. VaR &amp; Off-Peak Pos By Trader'!$A42,'Import OffPeak'!$A$3:GV$100,GV$1,FALSE)),0,VLOOKUP('W. VaR &amp; Off-Peak Pos By Trader'!$A42,'Import OffPeak'!$A$3:GV$100,GV$1,FALSE))</f>
        <v>0</v>
      </c>
      <c r="GW34">
        <f>IF(ISNA(VLOOKUP('W. VaR &amp; Off-Peak Pos By Trader'!$A42,'Import OffPeak'!$A$3:GW$100,GW$1,FALSE)),0,VLOOKUP('W. VaR &amp; Off-Peak Pos By Trader'!$A42,'Import OffPeak'!$A$3:GW$100,GW$1,FALSE))</f>
        <v>0</v>
      </c>
      <c r="GX34">
        <f>IF(ISNA(VLOOKUP('W. VaR &amp; Off-Peak Pos By Trader'!$A42,'Import OffPeak'!$A$3:GX$100,GX$1,FALSE)),0,VLOOKUP('W. VaR &amp; Off-Peak Pos By Trader'!$A42,'Import OffPeak'!$A$3:GX$100,GX$1,FALSE))</f>
        <v>0</v>
      </c>
      <c r="GY34">
        <f>IF(ISNA(VLOOKUP('W. VaR &amp; Off-Peak Pos By Trader'!$A42,'Import OffPeak'!$A$3:GY$100,GY$1,FALSE)),0,VLOOKUP('W. VaR &amp; Off-Peak Pos By Trader'!$A42,'Import OffPeak'!$A$3:GY$100,GY$1,FALSE))</f>
        <v>0</v>
      </c>
      <c r="GZ34">
        <f>IF(ISNA(VLOOKUP('W. VaR &amp; Off-Peak Pos By Trader'!$A42,'Import OffPeak'!$A$3:GZ$100,GZ$1,FALSE)),0,VLOOKUP('W. VaR &amp; Off-Peak Pos By Trader'!$A42,'Import OffPeak'!$A$3:GZ$100,GZ$1,FALSE))</f>
        <v>0</v>
      </c>
      <c r="HA34">
        <f>IF(ISNA(VLOOKUP('W. VaR &amp; Off-Peak Pos By Trader'!$A42,'Import OffPeak'!$A$3:HA$100,HA$1,FALSE)),0,VLOOKUP('W. VaR &amp; Off-Peak Pos By Trader'!$A42,'Import OffPeak'!$A$3:HA$100,HA$1,FALSE))</f>
        <v>0</v>
      </c>
      <c r="HB34">
        <f>IF(ISNA(VLOOKUP('W. VaR &amp; Off-Peak Pos By Trader'!$A42,'Import OffPeak'!$A$3:HB$100,HB$1,FALSE)),0,VLOOKUP('W. VaR &amp; Off-Peak Pos By Trader'!$A42,'Import OffPeak'!$A$3:HB$100,HB$1,FALSE))</f>
        <v>0</v>
      </c>
      <c r="HC34">
        <f>IF(ISNA(VLOOKUP('W. VaR &amp; Off-Peak Pos By Trader'!$A42,'Import OffPeak'!$A$3:HC$100,HC$1,FALSE)),0,VLOOKUP('W. VaR &amp; Off-Peak Pos By Trader'!$A42,'Import OffPeak'!$A$3:HC$100,HC$1,FALSE))</f>
        <v>0</v>
      </c>
      <c r="HD34">
        <f>IF(ISNA(VLOOKUP('W. VaR &amp; Off-Peak Pos By Trader'!$A42,'Import OffPeak'!$A$3:HD$100,HD$1,FALSE)),0,VLOOKUP('W. VaR &amp; Off-Peak Pos By Trader'!$A42,'Import OffPeak'!$A$3:HD$100,HD$1,FALSE))</f>
        <v>0</v>
      </c>
      <c r="HE34">
        <f>IF(ISNA(VLOOKUP('W. VaR &amp; Off-Peak Pos By Trader'!$A42,'Import OffPeak'!$A$3:HE$100,HE$1,FALSE)),0,VLOOKUP('W. VaR &amp; Off-Peak Pos By Trader'!$A42,'Import OffPeak'!$A$3:HE$100,HE$1,FALSE))</f>
        <v>0</v>
      </c>
      <c r="HF34">
        <f>IF(ISNA(VLOOKUP('W. VaR &amp; Off-Peak Pos By Trader'!$A42,'Import OffPeak'!$A$3:HF$100,HF$1,FALSE)),0,VLOOKUP('W. VaR &amp; Off-Peak Pos By Trader'!$A42,'Import OffPeak'!$A$3:HF$100,HF$1,FALSE))</f>
        <v>0</v>
      </c>
      <c r="HG34">
        <f>IF(ISNA(VLOOKUP('W. VaR &amp; Off-Peak Pos By Trader'!$A42,'Import OffPeak'!$A$3:HG$100,HG$1,FALSE)),0,VLOOKUP('W. VaR &amp; Off-Peak Pos By Trader'!$A42,'Import OffPeak'!$A$3:HG$100,HG$1,FALSE))</f>
        <v>0</v>
      </c>
      <c r="HH34">
        <f>IF(ISNA(VLOOKUP('W. VaR &amp; Off-Peak Pos By Trader'!$A42,'Import OffPeak'!$A$3:HH$100,HH$1,FALSE)),0,VLOOKUP('W. VaR &amp; Off-Peak Pos By Trader'!$A42,'Import OffPeak'!$A$3:HH$100,HH$1,FALSE))</f>
        <v>0</v>
      </c>
      <c r="HI34">
        <f>IF(ISNA(VLOOKUP('W. VaR &amp; Off-Peak Pos By Trader'!$A42,'Import OffPeak'!$A$3:HI$100,HI$1,FALSE)),0,VLOOKUP('W. VaR &amp; Off-Peak Pos By Trader'!$A42,'Import OffPeak'!$A$3:HI$100,HI$1,FALSE))</f>
        <v>0</v>
      </c>
      <c r="HJ34">
        <f>IF(ISNA(VLOOKUP('W. VaR &amp; Off-Peak Pos By Trader'!$A42,'Import OffPeak'!$A$3:HJ$100,HJ$1,FALSE)),0,VLOOKUP('W. VaR &amp; Off-Peak Pos By Trader'!$A42,'Import OffPeak'!$A$3:HJ$100,HJ$1,FALSE))</f>
        <v>0</v>
      </c>
      <c r="HK34">
        <f>IF(ISNA(VLOOKUP('W. VaR &amp; Off-Peak Pos By Trader'!$A42,'Import OffPeak'!$A$3:HK$100,HK$1,FALSE)),0,VLOOKUP('W. VaR &amp; Off-Peak Pos By Trader'!$A42,'Import OffPeak'!$A$3:HK$100,HK$1,FALSE))</f>
        <v>0</v>
      </c>
      <c r="HL34">
        <f>IF(ISNA(VLOOKUP('W. VaR &amp; Off-Peak Pos By Trader'!$A42,'Import OffPeak'!$A$3:HL$100,HL$1,FALSE)),0,VLOOKUP('W. VaR &amp; Off-Peak Pos By Trader'!$A42,'Import OffPeak'!$A$3:HL$100,HL$1,FALSE))</f>
        <v>0</v>
      </c>
      <c r="HM34">
        <f>IF(ISNA(VLOOKUP('W. VaR &amp; Off-Peak Pos By Trader'!$A42,'Import OffPeak'!$A$3:HM$100,HM$1,FALSE)),0,VLOOKUP('W. VaR &amp; Off-Peak Pos By Trader'!$A42,'Import OffPeak'!$A$3:HM$100,HM$1,FALSE))</f>
        <v>0</v>
      </c>
      <c r="HN34">
        <f>IF(ISNA(VLOOKUP('W. VaR &amp; Off-Peak Pos By Trader'!$A42,'Import OffPeak'!$A$3:HN$100,HN$1,FALSE)),0,VLOOKUP('W. VaR &amp; Off-Peak Pos By Trader'!$A42,'Import OffPeak'!$A$3:HN$100,HN$1,FALSE))</f>
        <v>0</v>
      </c>
      <c r="HO34">
        <f>IF(ISNA(VLOOKUP('W. VaR &amp; Off-Peak Pos By Trader'!$A42,'Import OffPeak'!$A$3:HO$100,HO$1,FALSE)),0,VLOOKUP('W. VaR &amp; Off-Peak Pos By Trader'!$A42,'Import OffPeak'!$A$3:HO$100,HO$1,FALSE))</f>
        <v>0</v>
      </c>
      <c r="HP34">
        <f>IF(ISNA(VLOOKUP('W. VaR &amp; Off-Peak Pos By Trader'!$A42,'Import OffPeak'!$A$3:HP$100,HP$1,FALSE)),0,VLOOKUP('W. VaR &amp; Off-Peak Pos By Trader'!$A42,'Import OffPeak'!$A$3:HP$100,HP$1,FALSE))</f>
        <v>0</v>
      </c>
      <c r="HQ34">
        <f>IF(ISNA(VLOOKUP('W. VaR &amp; Off-Peak Pos By Trader'!$A42,'Import OffPeak'!$A$3:HQ$100,HQ$1,FALSE)),0,VLOOKUP('W. VaR &amp; Off-Peak Pos By Trader'!$A42,'Import OffPeak'!$A$3:HQ$100,HQ$1,FALSE))</f>
        <v>0</v>
      </c>
      <c r="HR34">
        <f>IF(ISNA(VLOOKUP('W. VaR &amp; Off-Peak Pos By Trader'!$A42,'Import OffPeak'!$A$3:HR$100,HR$1,FALSE)),0,VLOOKUP('W. VaR &amp; Off-Peak Pos By Trader'!$A42,'Import OffPeak'!$A$3:HR$100,HR$1,FALSE))</f>
        <v>0</v>
      </c>
      <c r="HS34">
        <f>IF(ISNA(VLOOKUP('W. VaR &amp; Off-Peak Pos By Trader'!$A42,'Import OffPeak'!$A$3:HS$100,HS$1,FALSE)),0,VLOOKUP('W. VaR &amp; Off-Peak Pos By Trader'!$A42,'Import OffPeak'!$A$3:HS$100,HS$1,FALSE))</f>
        <v>0</v>
      </c>
      <c r="HT34">
        <f>IF(ISNA(VLOOKUP('W. VaR &amp; Off-Peak Pos By Trader'!$A42,'Import OffPeak'!$A$3:HT$100,HT$1,FALSE)),0,VLOOKUP('W. VaR &amp; Off-Peak Pos By Trader'!$A42,'Import OffPeak'!$A$3:HT$100,HT$1,FALSE))</f>
        <v>0</v>
      </c>
      <c r="HU34">
        <f>IF(ISNA(VLOOKUP('W. VaR &amp; Off-Peak Pos By Trader'!$A42,'Import OffPeak'!$A$3:HU$100,HU$1,FALSE)),0,VLOOKUP('W. VaR &amp; Off-Peak Pos By Trader'!$A42,'Import OffPeak'!$A$3:HU$100,HU$1,FALSE))</f>
        <v>0</v>
      </c>
      <c r="HV34">
        <f>IF(ISNA(VLOOKUP('W. VaR &amp; Off-Peak Pos By Trader'!$A42,'Import OffPeak'!$A$3:HV$100,HV$1,FALSE)),0,VLOOKUP('W. VaR &amp; Off-Peak Pos By Trader'!$A42,'Import OffPeak'!$A$3:HV$100,HV$1,FALSE))</f>
        <v>0</v>
      </c>
      <c r="HW34">
        <f>IF(ISNA(VLOOKUP('W. VaR &amp; Off-Peak Pos By Trader'!$A42,'Import OffPeak'!$A$3:HW$100,HW$1,FALSE)),0,VLOOKUP('W. VaR &amp; Off-Peak Pos By Trader'!$A42,'Import OffPeak'!$A$3:HW$100,HW$1,FALSE))</f>
        <v>0</v>
      </c>
      <c r="HX34">
        <f>IF(ISNA(VLOOKUP('W. VaR &amp; Off-Peak Pos By Trader'!$A42,'Import OffPeak'!$A$3:HX$100,HX$1,FALSE)),0,VLOOKUP('W. VaR &amp; Off-Peak Pos By Trader'!$A42,'Import OffPeak'!$A$3:HX$100,HX$1,FALSE))</f>
        <v>0</v>
      </c>
      <c r="HY34">
        <f>IF(ISNA(VLOOKUP('W. VaR &amp; Off-Peak Pos By Trader'!$A42,'Import OffPeak'!$A$3:HY$100,HY$1,FALSE)),0,VLOOKUP('W. VaR &amp; Off-Peak Pos By Trader'!$A42,'Import OffPeak'!$A$3:HY$100,HY$1,FALSE))</f>
        <v>0</v>
      </c>
      <c r="HZ34">
        <f>IF(ISNA(VLOOKUP('W. VaR &amp; Off-Peak Pos By Trader'!$A42,'Import OffPeak'!$A$3:HZ$100,HZ$1,FALSE)),0,VLOOKUP('W. VaR &amp; Off-Peak Pos By Trader'!$A42,'Import OffPeak'!$A$3:HZ$100,HZ$1,FALSE))</f>
        <v>0</v>
      </c>
      <c r="IA34">
        <f>IF(ISNA(VLOOKUP('W. VaR &amp; Off-Peak Pos By Trader'!$A42,'Import OffPeak'!$A$3:IA$100,IA$1,FALSE)),0,VLOOKUP('W. VaR &amp; Off-Peak Pos By Trader'!$A42,'Import OffPeak'!$A$3:IA$100,IA$1,FALSE))</f>
        <v>0</v>
      </c>
      <c r="IB34">
        <f>IF(ISNA(VLOOKUP('W. VaR &amp; Off-Peak Pos By Trader'!$A42,'Import OffPeak'!$A$3:IB$100,IB$1,FALSE)),0,VLOOKUP('W. VaR &amp; Off-Peak Pos By Trader'!$A42,'Import OffPeak'!$A$3:IB$100,IB$1,FALSE))</f>
        <v>0</v>
      </c>
      <c r="IC34">
        <f>IF(ISNA(VLOOKUP('W. VaR &amp; Off-Peak Pos By Trader'!$A42,'Import OffPeak'!$A$3:IC$100,IC$1,FALSE)),0,VLOOKUP('W. VaR &amp; Off-Peak Pos By Trader'!$A42,'Import OffPeak'!$A$3:IC$100,IC$1,FALSE))</f>
        <v>0</v>
      </c>
    </row>
    <row r="35" spans="1:237">
      <c r="A35" s="20" t="s">
        <v>19</v>
      </c>
      <c r="B35" s="14">
        <f>IF(ISNA(VLOOKUP('W. VaR &amp; Off-Peak Pos By Trader'!$A43,'Import OffPeak'!$A$3:B$100,B$1,FALSE)),0,VLOOKUP('W. VaR &amp; Off-Peak Pos By Trader'!$A43,'Import OffPeak'!$A$3:B$100,B$1,FALSE))</f>
        <v>0</v>
      </c>
      <c r="C35" s="14">
        <f>IF(ISNA(VLOOKUP('W. VaR &amp; Off-Peak Pos By Trader'!$A43,'Import OffPeak'!$A$3:C$100,C$1,FALSE)),0,VLOOKUP('W. VaR &amp; Off-Peak Pos By Trader'!$A43,'Import OffPeak'!$A$3:C$100,C$1,FALSE))</f>
        <v>0</v>
      </c>
      <c r="D35" s="14">
        <f>IF(ISNA(VLOOKUP('W. VaR &amp; Off-Peak Pos By Trader'!$A43,'Import OffPeak'!$A$3:D$100,D$1,FALSE)),0,VLOOKUP('W. VaR &amp; Off-Peak Pos By Trader'!$A43,'Import OffPeak'!$A$3:D$100,D$1,FALSE))</f>
        <v>0</v>
      </c>
      <c r="E35" s="14">
        <f>IF(ISNA(VLOOKUP('W. VaR &amp; Off-Peak Pos By Trader'!$A43,'Import OffPeak'!$A$3:E$100,E$1,FALSE)),0,VLOOKUP('W. VaR &amp; Off-Peak Pos By Trader'!$A43,'Import OffPeak'!$A$3:E$100,E$1,FALSE))</f>
        <v>0</v>
      </c>
      <c r="F35" s="14">
        <f>IF(ISNA(VLOOKUP('W. VaR &amp; Off-Peak Pos By Trader'!$A43,'Import OffPeak'!$A$3:F$100,F$1,FALSE)),0,VLOOKUP('W. VaR &amp; Off-Peak Pos By Trader'!$A43,'Import OffPeak'!$A$3:F$100,F$1,FALSE))</f>
        <v>0</v>
      </c>
      <c r="G35" s="14">
        <f>IF(ISNA(VLOOKUP('W. VaR &amp; Off-Peak Pos By Trader'!$A43,'Import OffPeak'!$A$3:G$100,G$1,FALSE)),0,VLOOKUP('W. VaR &amp; Off-Peak Pos By Trader'!$A43,'Import OffPeak'!$A$3:G$100,G$1,FALSE))</f>
        <v>0</v>
      </c>
      <c r="H35" s="14">
        <f>IF(ISNA(VLOOKUP('W. VaR &amp; Off-Peak Pos By Trader'!$A43,'Import OffPeak'!$A$3:H$100,H$1,FALSE)),0,VLOOKUP('W. VaR &amp; Off-Peak Pos By Trader'!$A43,'Import OffPeak'!$A$3:H$100,H$1,FALSE))</f>
        <v>0</v>
      </c>
      <c r="I35" s="14">
        <f>IF(ISNA(VLOOKUP('W. VaR &amp; Off-Peak Pos By Trader'!$A43,'Import OffPeak'!$A$3:I$100,I$1,FALSE)),0,VLOOKUP('W. VaR &amp; Off-Peak Pos By Trader'!$A43,'Import OffPeak'!$A$3:I$100,I$1,FALSE))</f>
        <v>0</v>
      </c>
      <c r="J35" s="14">
        <f>IF(ISNA(VLOOKUP('W. VaR &amp; Off-Peak Pos By Trader'!$A43,'Import OffPeak'!$A$3:J$100,J$1,FALSE)),0,VLOOKUP('W. VaR &amp; Off-Peak Pos By Trader'!$A43,'Import OffPeak'!$A$3:J$100,J$1,FALSE))</f>
        <v>0</v>
      </c>
      <c r="K35" s="14">
        <f>IF(ISNA(VLOOKUP('W. VaR &amp; Off-Peak Pos By Trader'!$A43,'Import OffPeak'!$A$3:K$100,K$1,FALSE)),0,VLOOKUP('W. VaR &amp; Off-Peak Pos By Trader'!$A43,'Import OffPeak'!$A$3:K$100,K$1,FALSE))</f>
        <v>0</v>
      </c>
      <c r="L35" s="14">
        <f>IF(ISNA(VLOOKUP('W. VaR &amp; Off-Peak Pos By Trader'!$A43,'Import OffPeak'!$A$3:L$100,L$1,FALSE)),0,VLOOKUP('W. VaR &amp; Off-Peak Pos By Trader'!$A43,'Import OffPeak'!$A$3:L$100,L$1,FALSE))</f>
        <v>0</v>
      </c>
      <c r="M35" s="14">
        <f>IF(ISNA(VLOOKUP('W. VaR &amp; Off-Peak Pos By Trader'!$A43,'Import OffPeak'!$A$3:M$100,M$1,FALSE)),0,VLOOKUP('W. VaR &amp; Off-Peak Pos By Trader'!$A43,'Import OffPeak'!$A$3:M$100,M$1,FALSE))</f>
        <v>0</v>
      </c>
      <c r="N35" s="14">
        <f>IF(ISNA(VLOOKUP('W. VaR &amp; Off-Peak Pos By Trader'!$A43,'Import OffPeak'!$A$3:N$100,N$1,FALSE)),0,VLOOKUP('W. VaR &amp; Off-Peak Pos By Trader'!$A43,'Import OffPeak'!$A$3:N$100,N$1,FALSE))</f>
        <v>0</v>
      </c>
      <c r="O35" s="14">
        <f>IF(ISNA(VLOOKUP('W. VaR &amp; Off-Peak Pos By Trader'!$A43,'Import OffPeak'!$A$3:O$100,O$1,FALSE)),0,VLOOKUP('W. VaR &amp; Off-Peak Pos By Trader'!$A43,'Import OffPeak'!$A$3:O$100,O$1,FALSE))</f>
        <v>0</v>
      </c>
      <c r="P35" s="14">
        <f>IF(ISNA(VLOOKUP('W. VaR &amp; Off-Peak Pos By Trader'!$A43,'Import OffPeak'!$A$3:P$100,P$1,FALSE)),0,VLOOKUP('W. VaR &amp; Off-Peak Pos By Trader'!$A43,'Import OffPeak'!$A$3:P$100,P$1,FALSE))</f>
        <v>0</v>
      </c>
      <c r="Q35" s="14">
        <f>IF(ISNA(VLOOKUP('W. VaR &amp; Off-Peak Pos By Trader'!$A43,'Import OffPeak'!$A$3:Q$100,Q$1,FALSE)),0,VLOOKUP('W. VaR &amp; Off-Peak Pos By Trader'!$A43,'Import OffPeak'!$A$3:Q$100,Q$1,FALSE))</f>
        <v>0</v>
      </c>
      <c r="R35" s="14">
        <f>IF(ISNA(VLOOKUP('W. VaR &amp; Off-Peak Pos By Trader'!$A43,'Import OffPeak'!$A$3:R$100,R$1,FALSE)),0,VLOOKUP('W. VaR &amp; Off-Peak Pos By Trader'!$A43,'Import OffPeak'!$A$3:R$100,R$1,FALSE))</f>
        <v>0</v>
      </c>
      <c r="S35" s="14">
        <f>IF(ISNA(VLOOKUP('W. VaR &amp; Off-Peak Pos By Trader'!$A43,'Import OffPeak'!$A$3:S$100,S$1,FALSE)),0,VLOOKUP('W. VaR &amp; Off-Peak Pos By Trader'!$A43,'Import OffPeak'!$A$3:S$100,S$1,FALSE))</f>
        <v>-3.9015238404299999</v>
      </c>
      <c r="T35" s="14">
        <f>IF(ISNA(VLOOKUP('W. VaR &amp; Off-Peak Pos By Trader'!$A43,'Import OffPeak'!$A$3:T$100,T$1,FALSE)),0,VLOOKUP('W. VaR &amp; Off-Peak Pos By Trader'!$A43,'Import OffPeak'!$A$3:T$100,T$1,FALSE))</f>
        <v>0</v>
      </c>
      <c r="U35" s="14">
        <f>IF(ISNA(VLOOKUP('W. VaR &amp; Off-Peak Pos By Trader'!$A43,'Import OffPeak'!$A$3:U$100,U$1,FALSE)),0,VLOOKUP('W. VaR &amp; Off-Peak Pos By Trader'!$A43,'Import OffPeak'!$A$3:U$100,U$1,FALSE))</f>
        <v>0</v>
      </c>
      <c r="V35" s="14">
        <f>IF(ISNA(VLOOKUP('W. VaR &amp; Off-Peak Pos By Trader'!$A43,'Import OffPeak'!$A$3:V$100,V$1,FALSE)),0,VLOOKUP('W. VaR &amp; Off-Peak Pos By Trader'!$A43,'Import OffPeak'!$A$3:V$100,V$1,FALSE))</f>
        <v>0</v>
      </c>
      <c r="W35" s="14">
        <f>IF(ISNA(VLOOKUP('W. VaR &amp; Off-Peak Pos By Trader'!$A43,'Import OffPeak'!$A$3:W$100,W$1,FALSE)),0,VLOOKUP('W. VaR &amp; Off-Peak Pos By Trader'!$A43,'Import OffPeak'!$A$3:W$100,W$1,FALSE))</f>
        <v>0</v>
      </c>
      <c r="X35" s="14">
        <f>IF(ISNA(VLOOKUP('W. VaR &amp; Off-Peak Pos By Trader'!$A43,'Import OffPeak'!$A$3:X$100,X$1,FALSE)),0,VLOOKUP('W. VaR &amp; Off-Peak Pos By Trader'!$A43,'Import OffPeak'!$A$3:X$100,X$1,FALSE))</f>
        <v>0</v>
      </c>
      <c r="Y35" s="14">
        <f>IF(ISNA(VLOOKUP('W. VaR &amp; Off-Peak Pos By Trader'!$A43,'Import OffPeak'!$A$3:Y$100,Y$1,FALSE)),0,VLOOKUP('W. VaR &amp; Off-Peak Pos By Trader'!$A43,'Import OffPeak'!$A$3:Y$100,Y$1,FALSE))</f>
        <v>0</v>
      </c>
      <c r="Z35" s="14">
        <f>IF(ISNA(VLOOKUP('W. VaR &amp; Off-Peak Pos By Trader'!$A43,'Import OffPeak'!$A$3:Z$100,Z$1,FALSE)),0,VLOOKUP('W. VaR &amp; Off-Peak Pos By Trader'!$A43,'Import OffPeak'!$A$3:Z$100,Z$1,FALSE))</f>
        <v>0</v>
      </c>
      <c r="AA35" s="14">
        <f>IF(ISNA(VLOOKUP('W. VaR &amp; Off-Peak Pos By Trader'!$A43,'Import OffPeak'!$A$3:AA$100,AA$1,FALSE)),0,VLOOKUP('W. VaR &amp; Off-Peak Pos By Trader'!$A43,'Import OffPeak'!$A$3:AA$100,AA$1,FALSE))</f>
        <v>0</v>
      </c>
      <c r="AB35" s="14">
        <f>IF(ISNA(VLOOKUP('W. VaR &amp; Off-Peak Pos By Trader'!$A43,'Import OffPeak'!$A$3:AB$100,AB$1,FALSE)),0,VLOOKUP('W. VaR &amp; Off-Peak Pos By Trader'!$A43,'Import OffPeak'!$A$3:AB$100,AB$1,FALSE))</f>
        <v>0</v>
      </c>
      <c r="AC35" s="14">
        <f>IF(ISNA(VLOOKUP('W. VaR &amp; Off-Peak Pos By Trader'!$A43,'Import OffPeak'!$A$3:AC$100,AC$1,FALSE)),0,VLOOKUP('W. VaR &amp; Off-Peak Pos By Trader'!$A43,'Import OffPeak'!$A$3:AC$100,AC$1,FALSE))</f>
        <v>0</v>
      </c>
      <c r="AD35" s="14">
        <f>IF(ISNA(VLOOKUP('W. VaR &amp; Off-Peak Pos By Trader'!$A43,'Import OffPeak'!$A$3:AD$100,AD$1,FALSE)),0,VLOOKUP('W. VaR &amp; Off-Peak Pos By Trader'!$A43,'Import OffPeak'!$A$3:AD$100,AD$1,FALSE))</f>
        <v>0</v>
      </c>
      <c r="AE35" s="14">
        <f>IF(ISNA(VLOOKUP('W. VaR &amp; Off-Peak Pos By Trader'!$A43,'Import OffPeak'!$A$3:AE$100,AE$1,FALSE)),0,VLOOKUP('W. VaR &amp; Off-Peak Pos By Trader'!$A43,'Import OffPeak'!$A$3:AE$100,AE$1,FALSE))</f>
        <v>0</v>
      </c>
      <c r="AF35" s="14">
        <f>IF(ISNA(VLOOKUP('W. VaR &amp; Off-Peak Pos By Trader'!$A43,'Import OffPeak'!$A$3:AF$100,AF$1,FALSE)),0,VLOOKUP('W. VaR &amp; Off-Peak Pos By Trader'!$A43,'Import OffPeak'!$A$3:AF$100,AF$1,FALSE))</f>
        <v>0</v>
      </c>
      <c r="AG35" s="14">
        <f>IF(ISNA(VLOOKUP('W. VaR &amp; Off-Peak Pos By Trader'!$A43,'Import OffPeak'!$A$3:AG$100,AG$1,FALSE)),0,VLOOKUP('W. VaR &amp; Off-Peak Pos By Trader'!$A43,'Import OffPeak'!$A$3:AG$100,AG$1,FALSE))</f>
        <v>0</v>
      </c>
      <c r="AH35" s="14">
        <f>IF(ISNA(VLOOKUP('W. VaR &amp; Off-Peak Pos By Trader'!$A43,'Import OffPeak'!$A$3:AH$100,AH$1,FALSE)),0,VLOOKUP('W. VaR &amp; Off-Peak Pos By Trader'!$A43,'Import OffPeak'!$A$3:AH$100,AH$1,FALSE))</f>
        <v>0</v>
      </c>
      <c r="AI35" s="14">
        <f>IF(ISNA(VLOOKUP('W. VaR &amp; Off-Peak Pos By Trader'!$A43,'Import OffPeak'!$A$3:AI$100,AI$1,FALSE)),0,VLOOKUP('W. VaR &amp; Off-Peak Pos By Trader'!$A43,'Import OffPeak'!$A$3:AI$100,AI$1,FALSE))</f>
        <v>0</v>
      </c>
      <c r="AJ35" s="14">
        <f>IF(ISNA(VLOOKUP('W. VaR &amp; Off-Peak Pos By Trader'!$A43,'Import OffPeak'!$A$3:AJ$100,AJ$1,FALSE)),0,VLOOKUP('W. VaR &amp; Off-Peak Pos By Trader'!$A43,'Import OffPeak'!$A$3:AJ$100,AJ$1,FALSE))</f>
        <v>0</v>
      </c>
      <c r="AK35" s="14">
        <f>IF(ISNA(VLOOKUP('W. VaR &amp; Off-Peak Pos By Trader'!$A43,'Import OffPeak'!$A$3:AK$100,AK$1,FALSE)),0,VLOOKUP('W. VaR &amp; Off-Peak Pos By Trader'!$A43,'Import OffPeak'!$A$3:AK$100,AK$1,FALSE))</f>
        <v>0</v>
      </c>
      <c r="AL35" s="14">
        <f>IF(ISNA(VLOOKUP('W. VaR &amp; Off-Peak Pos By Trader'!$A43,'Import OffPeak'!$A$3:AL$100,AL$1,FALSE)),0,VLOOKUP('W. VaR &amp; Off-Peak Pos By Trader'!$A43,'Import OffPeak'!$A$3:AL$100,AL$1,FALSE))</f>
        <v>0</v>
      </c>
      <c r="AM35" s="14">
        <f>IF(ISNA(VLOOKUP('W. VaR &amp; Off-Peak Pos By Trader'!$A43,'Import OffPeak'!$A$3:AM$100,AM$1,FALSE)),0,VLOOKUP('W. VaR &amp; Off-Peak Pos By Trader'!$A43,'Import OffPeak'!$A$3:AM$100,AM$1,FALSE))</f>
        <v>0</v>
      </c>
      <c r="AN35" s="14">
        <f>IF(ISNA(VLOOKUP('W. VaR &amp; Off-Peak Pos By Trader'!$A43,'Import OffPeak'!$A$3:AN$100,AN$1,FALSE)),0,VLOOKUP('W. VaR &amp; Off-Peak Pos By Trader'!$A43,'Import OffPeak'!$A$3:AN$100,AN$1,FALSE))</f>
        <v>0</v>
      </c>
      <c r="AO35" s="14">
        <f>IF(ISNA(VLOOKUP('W. VaR &amp; Off-Peak Pos By Trader'!$A43,'Import OffPeak'!$A$3:AO$100,AO$1,FALSE)),0,VLOOKUP('W. VaR &amp; Off-Peak Pos By Trader'!$A43,'Import OffPeak'!$A$3:AO$100,AO$1,FALSE))</f>
        <v>0</v>
      </c>
      <c r="AP35" s="14">
        <f>IF(ISNA(VLOOKUP('W. VaR &amp; Off-Peak Pos By Trader'!$A43,'Import OffPeak'!$A$3:AP$100,AP$1,FALSE)),0,VLOOKUP('W. VaR &amp; Off-Peak Pos By Trader'!$A43,'Import OffPeak'!$A$3:AP$100,AP$1,FALSE))</f>
        <v>0</v>
      </c>
      <c r="AQ35" s="14">
        <f>IF(ISNA(VLOOKUP('W. VaR &amp; Off-Peak Pos By Trader'!$A43,'Import OffPeak'!$A$3:AQ$100,AQ$1,FALSE)),0,VLOOKUP('W. VaR &amp; Off-Peak Pos By Trader'!$A43,'Import OffPeak'!$A$3:AQ$100,AQ$1,FALSE))</f>
        <v>0</v>
      </c>
      <c r="AR35" s="14">
        <f>IF(ISNA(VLOOKUP('W. VaR &amp; Off-Peak Pos By Trader'!$A43,'Import OffPeak'!$A$3:AR$100,AR$1,FALSE)),0,VLOOKUP('W. VaR &amp; Off-Peak Pos By Trader'!$A43,'Import OffPeak'!$A$3:AR$100,AR$1,FALSE))</f>
        <v>0</v>
      </c>
      <c r="AS35" s="14">
        <f>IF(ISNA(VLOOKUP('W. VaR &amp; Off-Peak Pos By Trader'!$A43,'Import OffPeak'!$A$3:AS$100,AS$1,FALSE)),0,VLOOKUP('W. VaR &amp; Off-Peak Pos By Trader'!$A43,'Import OffPeak'!$A$3:AS$100,AS$1,FALSE))</f>
        <v>0</v>
      </c>
      <c r="AT35" s="14">
        <f>IF(ISNA(VLOOKUP('W. VaR &amp; Off-Peak Pos By Trader'!$A43,'Import OffPeak'!$A$3:AT$100,AT$1,FALSE)),0,VLOOKUP('W. VaR &amp; Off-Peak Pos By Trader'!$A43,'Import OffPeak'!$A$3:AT$100,AT$1,FALSE))</f>
        <v>0</v>
      </c>
      <c r="AU35" s="14">
        <f>IF(ISNA(VLOOKUP('W. VaR &amp; Off-Peak Pos By Trader'!$A43,'Import OffPeak'!$A$3:AU$100,AU$1,FALSE)),0,VLOOKUP('W. VaR &amp; Off-Peak Pos By Trader'!$A43,'Import OffPeak'!$A$3:AU$100,AU$1,FALSE))</f>
        <v>0</v>
      </c>
      <c r="AV35" s="14">
        <f>IF(ISNA(VLOOKUP('W. VaR &amp; Off-Peak Pos By Trader'!$A43,'Import OffPeak'!$A$3:AV$100,AV$1,FALSE)),0,VLOOKUP('W. VaR &amp; Off-Peak Pos By Trader'!$A43,'Import OffPeak'!$A$3:AV$100,AV$1,FALSE))</f>
        <v>0</v>
      </c>
      <c r="AW35" s="14">
        <f>IF(ISNA(VLOOKUP('W. VaR &amp; Off-Peak Pos By Trader'!$A43,'Import OffPeak'!$A$3:AW$100,AW$1,FALSE)),0,VLOOKUP('W. VaR &amp; Off-Peak Pos By Trader'!$A43,'Import OffPeak'!$A$3:AW$100,AW$1,FALSE))</f>
        <v>0</v>
      </c>
      <c r="AX35" s="14">
        <f>IF(ISNA(VLOOKUP('W. VaR &amp; Off-Peak Pos By Trader'!$A43,'Import OffPeak'!$A$3:AX$100,AX$1,FALSE)),0,VLOOKUP('W. VaR &amp; Off-Peak Pos By Trader'!$A43,'Import OffPeak'!$A$3:AX$100,AX$1,FALSE))</f>
        <v>0</v>
      </c>
      <c r="AY35" s="14">
        <f>IF(ISNA(VLOOKUP('W. VaR &amp; Off-Peak Pos By Trader'!$A43,'Import OffPeak'!$A$3:AY$100,AY$1,FALSE)),0,VLOOKUP('W. VaR &amp; Off-Peak Pos By Trader'!$A43,'Import OffPeak'!$A$3:AY$100,AY$1,FALSE))</f>
        <v>0</v>
      </c>
      <c r="AZ35" s="14">
        <f>IF(ISNA(VLOOKUP('W. VaR &amp; Off-Peak Pos By Trader'!$A43,'Import OffPeak'!$A$3:AZ$100,AZ$1,FALSE)),0,VLOOKUP('W. VaR &amp; Off-Peak Pos By Trader'!$A43,'Import OffPeak'!$A$3:AZ$100,AZ$1,FALSE))</f>
        <v>0</v>
      </c>
      <c r="BA35" s="14">
        <f>IF(ISNA(VLOOKUP('W. VaR &amp; Off-Peak Pos By Trader'!$A43,'Import OffPeak'!$A$3:BA$100,BA$1,FALSE)),0,VLOOKUP('W. VaR &amp; Off-Peak Pos By Trader'!$A43,'Import OffPeak'!$A$3:BA$100,BA$1,FALSE))</f>
        <v>0</v>
      </c>
      <c r="BB35" s="14">
        <f>IF(ISNA(VLOOKUP('W. VaR &amp; Off-Peak Pos By Trader'!$A43,'Import OffPeak'!$A$3:BB$100,BB$1,FALSE)),0,VLOOKUP('W. VaR &amp; Off-Peak Pos By Trader'!$A43,'Import OffPeak'!$A$3:BB$100,BB$1,FALSE))</f>
        <v>0</v>
      </c>
      <c r="BC35" s="14">
        <f>IF(ISNA(VLOOKUP('W. VaR &amp; Off-Peak Pos By Trader'!$A43,'Import OffPeak'!$A$3:BC$100,BC$1,FALSE)),0,VLOOKUP('W. VaR &amp; Off-Peak Pos By Trader'!$A43,'Import OffPeak'!$A$3:BC$100,BC$1,FALSE))</f>
        <v>0</v>
      </c>
      <c r="BD35" s="14">
        <f>IF(ISNA(VLOOKUP('W. VaR &amp; Off-Peak Pos By Trader'!$A43,'Import OffPeak'!$A$3:BD$100,BD$1,FALSE)),0,VLOOKUP('W. VaR &amp; Off-Peak Pos By Trader'!$A43,'Import OffPeak'!$A$3:BD$100,BD$1,FALSE))</f>
        <v>0</v>
      </c>
      <c r="BE35" s="14">
        <f>IF(ISNA(VLOOKUP('W. VaR &amp; Off-Peak Pos By Trader'!$A43,'Import OffPeak'!$A$3:BE$100,BE$1,FALSE)),0,VLOOKUP('W. VaR &amp; Off-Peak Pos By Trader'!$A43,'Import OffPeak'!$A$3:BE$100,BE$1,FALSE))</f>
        <v>0</v>
      </c>
      <c r="BF35" s="14">
        <f>IF(ISNA(VLOOKUP('W. VaR &amp; Off-Peak Pos By Trader'!$A43,'Import OffPeak'!$A$3:BF$100,BF$1,FALSE)),0,VLOOKUP('W. VaR &amp; Off-Peak Pos By Trader'!$A43,'Import OffPeak'!$A$3:BF$100,BF$1,FALSE))</f>
        <v>0</v>
      </c>
      <c r="BG35" s="14">
        <f>IF(ISNA(VLOOKUP('W. VaR &amp; Off-Peak Pos By Trader'!$A43,'Import OffPeak'!$A$3:BG$100,BG$1,FALSE)),0,VLOOKUP('W. VaR &amp; Off-Peak Pos By Trader'!$A43,'Import OffPeak'!$A$3:BG$100,BG$1,FALSE))</f>
        <v>0</v>
      </c>
      <c r="BH35" s="14">
        <f>IF(ISNA(VLOOKUP('W. VaR &amp; Off-Peak Pos By Trader'!$A43,'Import OffPeak'!$A$3:BH$100,BH$1,FALSE)),0,VLOOKUP('W. VaR &amp; Off-Peak Pos By Trader'!$A43,'Import OffPeak'!$A$3:BH$100,BH$1,FALSE))</f>
        <v>0</v>
      </c>
      <c r="BI35" s="14">
        <f>IF(ISNA(VLOOKUP('W. VaR &amp; Off-Peak Pos By Trader'!$A43,'Import OffPeak'!$A$3:BI$100,BI$1,FALSE)),0,VLOOKUP('W. VaR &amp; Off-Peak Pos By Trader'!$A43,'Import OffPeak'!$A$3:BI$100,BI$1,FALSE))</f>
        <v>0</v>
      </c>
      <c r="BJ35" s="14">
        <f>IF(ISNA(VLOOKUP('W. VaR &amp; Off-Peak Pos By Trader'!$A43,'Import OffPeak'!$A$3:BJ$100,BJ$1,FALSE)),0,VLOOKUP('W. VaR &amp; Off-Peak Pos By Trader'!$A43,'Import OffPeak'!$A$3:BJ$100,BJ$1,FALSE))</f>
        <v>0</v>
      </c>
      <c r="BK35" s="14">
        <f>IF(ISNA(VLOOKUP('W. VaR &amp; Off-Peak Pos By Trader'!$A43,'Import OffPeak'!$A$3:BK$100,BK$1,FALSE)),0,VLOOKUP('W. VaR &amp; Off-Peak Pos By Trader'!$A43,'Import OffPeak'!$A$3:BK$100,BK$1,FALSE))</f>
        <v>0</v>
      </c>
      <c r="BL35" s="14">
        <f>IF(ISNA(VLOOKUP('W. VaR &amp; Off-Peak Pos By Trader'!$A43,'Import OffPeak'!$A$3:BL$100,BL$1,FALSE)),0,VLOOKUP('W. VaR &amp; Off-Peak Pos By Trader'!$A43,'Import OffPeak'!$A$3:BL$100,BL$1,FALSE))</f>
        <v>0</v>
      </c>
      <c r="BM35" s="14">
        <f>IF(ISNA(VLOOKUP('W. VaR &amp; Off-Peak Pos By Trader'!$A43,'Import OffPeak'!$A$3:BM$100,BM$1,FALSE)),0,VLOOKUP('W. VaR &amp; Off-Peak Pos By Trader'!$A43,'Import OffPeak'!$A$3:BM$100,BM$1,FALSE))</f>
        <v>0</v>
      </c>
      <c r="BN35" s="14">
        <f>IF(ISNA(VLOOKUP('W. VaR &amp; Off-Peak Pos By Trader'!$A43,'Import OffPeak'!$A$3:BN$100,BN$1,FALSE)),0,VLOOKUP('W. VaR &amp; Off-Peak Pos By Trader'!$A43,'Import OffPeak'!$A$3:BN$100,BN$1,FALSE))</f>
        <v>0</v>
      </c>
      <c r="BO35" s="14">
        <f>IF(ISNA(VLOOKUP('W. VaR &amp; Off-Peak Pos By Trader'!$A43,'Import OffPeak'!$A$3:BO$100,BO$1,FALSE)),0,VLOOKUP('W. VaR &amp; Off-Peak Pos By Trader'!$A43,'Import OffPeak'!$A$3:BO$100,BO$1,FALSE))</f>
        <v>0</v>
      </c>
      <c r="BP35" s="14">
        <f>IF(ISNA(VLOOKUP('W. VaR &amp; Off-Peak Pos By Trader'!$A43,'Import OffPeak'!$A$3:BP$100,BP$1,FALSE)),0,VLOOKUP('W. VaR &amp; Off-Peak Pos By Trader'!$A43,'Import OffPeak'!$A$3:BP$100,BP$1,FALSE))</f>
        <v>0</v>
      </c>
      <c r="BQ35" s="14">
        <f>IF(ISNA(VLOOKUP('W. VaR &amp; Off-Peak Pos By Trader'!$A43,'Import OffPeak'!$A$3:BQ$100,BQ$1,FALSE)),0,VLOOKUP('W. VaR &amp; Off-Peak Pos By Trader'!$A43,'Import OffPeak'!$A$3:BQ$100,BQ$1,FALSE))</f>
        <v>0</v>
      </c>
      <c r="BR35" s="14">
        <f>IF(ISNA(VLOOKUP('W. VaR &amp; Off-Peak Pos By Trader'!$A43,'Import OffPeak'!$A$3:BR$100,BR$1,FALSE)),0,VLOOKUP('W. VaR &amp; Off-Peak Pos By Trader'!$A43,'Import OffPeak'!$A$3:BR$100,BR$1,FALSE))</f>
        <v>0</v>
      </c>
      <c r="BS35" s="14">
        <f>IF(ISNA(VLOOKUP('W. VaR &amp; Off-Peak Pos By Trader'!$A43,'Import OffPeak'!$A$3:BS$100,BS$1,FALSE)),0,VLOOKUP('W. VaR &amp; Off-Peak Pos By Trader'!$A43,'Import OffPeak'!$A$3:BS$100,BS$1,FALSE))</f>
        <v>0</v>
      </c>
      <c r="BT35" s="14">
        <f>IF(ISNA(VLOOKUP('W. VaR &amp; Off-Peak Pos By Trader'!$A43,'Import OffPeak'!$A$3:BT$100,BT$1,FALSE)),0,VLOOKUP('W. VaR &amp; Off-Peak Pos By Trader'!$A43,'Import OffPeak'!$A$3:BT$100,BT$1,FALSE))</f>
        <v>0</v>
      </c>
      <c r="BU35" s="14">
        <f>IF(ISNA(VLOOKUP('W. VaR &amp; Off-Peak Pos By Trader'!$A43,'Import OffPeak'!$A$3:BU$100,BU$1,FALSE)),0,VLOOKUP('W. VaR &amp; Off-Peak Pos By Trader'!$A43,'Import OffPeak'!$A$3:BU$100,BU$1,FALSE))</f>
        <v>0</v>
      </c>
      <c r="BV35" s="14">
        <f>IF(ISNA(VLOOKUP('W. VaR &amp; Off-Peak Pos By Trader'!$A43,'Import OffPeak'!$A$3:BV$100,BV$1,FALSE)),0,VLOOKUP('W. VaR &amp; Off-Peak Pos By Trader'!$A43,'Import OffPeak'!$A$3:BV$100,BV$1,FALSE))</f>
        <v>0</v>
      </c>
      <c r="BW35" s="14">
        <f>IF(ISNA(VLOOKUP('W. VaR &amp; Off-Peak Pos By Trader'!$A43,'Import OffPeak'!$A$3:BW$100,BW$1,FALSE)),0,VLOOKUP('W. VaR &amp; Off-Peak Pos By Trader'!$A43,'Import OffPeak'!$A$3:BW$100,BW$1,FALSE))</f>
        <v>0</v>
      </c>
      <c r="BX35" s="14">
        <f>IF(ISNA(VLOOKUP('W. VaR &amp; Off-Peak Pos By Trader'!$A43,'Import OffPeak'!$A$3:BX$100,BX$1,FALSE)),0,VLOOKUP('W. VaR &amp; Off-Peak Pos By Trader'!$A43,'Import OffPeak'!$A$3:BX$100,BX$1,FALSE))</f>
        <v>0</v>
      </c>
      <c r="BY35" s="14">
        <f>IF(ISNA(VLOOKUP('W. VaR &amp; Off-Peak Pos By Trader'!$A43,'Import OffPeak'!$A$3:BY$100,BY$1,FALSE)),0,VLOOKUP('W. VaR &amp; Off-Peak Pos By Trader'!$A43,'Import OffPeak'!$A$3:BY$100,BY$1,FALSE))</f>
        <v>0</v>
      </c>
      <c r="BZ35" s="14">
        <f>IF(ISNA(VLOOKUP('W. VaR &amp; Off-Peak Pos By Trader'!$A43,'Import OffPeak'!$A$3:BZ$100,BZ$1,FALSE)),0,VLOOKUP('W. VaR &amp; Off-Peak Pos By Trader'!$A43,'Import OffPeak'!$A$3:BZ$100,BZ$1,FALSE))</f>
        <v>0</v>
      </c>
      <c r="CA35" s="14">
        <f>IF(ISNA(VLOOKUP('W. VaR &amp; Off-Peak Pos By Trader'!$A43,'Import OffPeak'!$A$3:CA$100,CA$1,FALSE)),0,VLOOKUP('W. VaR &amp; Off-Peak Pos By Trader'!$A43,'Import OffPeak'!$A$3:CA$100,CA$1,FALSE))</f>
        <v>0</v>
      </c>
      <c r="CB35" s="14">
        <f>IF(ISNA(VLOOKUP('W. VaR &amp; Off-Peak Pos By Trader'!$A43,'Import OffPeak'!$A$3:CB$100,CB$1,FALSE)),0,VLOOKUP('W. VaR &amp; Off-Peak Pos By Trader'!$A43,'Import OffPeak'!$A$3:CB$100,CB$1,FALSE))</f>
        <v>0</v>
      </c>
      <c r="CC35" s="14">
        <f>IF(ISNA(VLOOKUP('W. VaR &amp; Off-Peak Pos By Trader'!$A43,'Import OffPeak'!$A$3:CC$100,CC$1,FALSE)),0,VLOOKUP('W. VaR &amp; Off-Peak Pos By Trader'!$A43,'Import OffPeak'!$A$3:CC$100,CC$1,FALSE))</f>
        <v>0</v>
      </c>
      <c r="CD35" s="14">
        <f>IF(ISNA(VLOOKUP('W. VaR &amp; Off-Peak Pos By Trader'!$A43,'Import OffPeak'!$A$3:CD$100,CD$1,FALSE)),0,VLOOKUP('W. VaR &amp; Off-Peak Pos By Trader'!$A43,'Import OffPeak'!$A$3:CD$100,CD$1,FALSE))</f>
        <v>0</v>
      </c>
      <c r="CE35" s="14">
        <f>IF(ISNA(VLOOKUP('W. VaR &amp; Off-Peak Pos By Trader'!$A43,'Import OffPeak'!$A$3:CE$100,CE$1,FALSE)),0,VLOOKUP('W. VaR &amp; Off-Peak Pos By Trader'!$A43,'Import OffPeak'!$A$3:CE$100,CE$1,FALSE))</f>
        <v>0</v>
      </c>
      <c r="CF35" s="14">
        <f>IF(ISNA(VLOOKUP('W. VaR &amp; Off-Peak Pos By Trader'!$A43,'Import OffPeak'!$A$3:CF$100,CF$1,FALSE)),0,VLOOKUP('W. VaR &amp; Off-Peak Pos By Trader'!$A43,'Import OffPeak'!$A$3:CF$100,CF$1,FALSE))</f>
        <v>0</v>
      </c>
      <c r="CG35" s="14">
        <f>IF(ISNA(VLOOKUP('W. VaR &amp; Off-Peak Pos By Trader'!$A43,'Import OffPeak'!$A$3:CG$100,CG$1,FALSE)),0,VLOOKUP('W. VaR &amp; Off-Peak Pos By Trader'!$A43,'Import OffPeak'!$A$3:CG$100,CG$1,FALSE))</f>
        <v>0</v>
      </c>
      <c r="CH35" s="14">
        <f>IF(ISNA(VLOOKUP('W. VaR &amp; Off-Peak Pos By Trader'!$A43,'Import OffPeak'!$A$3:CH$100,CH$1,FALSE)),0,VLOOKUP('W. VaR &amp; Off-Peak Pos By Trader'!$A43,'Import OffPeak'!$A$3:CH$100,CH$1,FALSE))</f>
        <v>0</v>
      </c>
      <c r="CI35" s="14">
        <f>IF(ISNA(VLOOKUP('W. VaR &amp; Off-Peak Pos By Trader'!$A43,'Import OffPeak'!$A$3:CI$100,CI$1,FALSE)),0,VLOOKUP('W. VaR &amp; Off-Peak Pos By Trader'!$A43,'Import OffPeak'!$A$3:CI$100,CI$1,FALSE))</f>
        <v>0</v>
      </c>
      <c r="CJ35" s="14">
        <f>IF(ISNA(VLOOKUP('W. VaR &amp; Off-Peak Pos By Trader'!$A43,'Import OffPeak'!$A$3:CJ$100,CJ$1,FALSE)),0,VLOOKUP('W. VaR &amp; Off-Peak Pos By Trader'!$A43,'Import OffPeak'!$A$3:CJ$100,CJ$1,FALSE))</f>
        <v>0</v>
      </c>
      <c r="CK35" s="14">
        <f>IF(ISNA(VLOOKUP('W. VaR &amp; Off-Peak Pos By Trader'!$A43,'Import OffPeak'!$A$3:CK$100,CK$1,FALSE)),0,VLOOKUP('W. VaR &amp; Off-Peak Pos By Trader'!$A43,'Import OffPeak'!$A$3:CK$100,CK$1,FALSE))</f>
        <v>0</v>
      </c>
      <c r="CL35" s="14">
        <f>IF(ISNA(VLOOKUP('W. VaR &amp; Off-Peak Pos By Trader'!$A43,'Import OffPeak'!$A$3:CL$100,CL$1,FALSE)),0,VLOOKUP('W. VaR &amp; Off-Peak Pos By Trader'!$A43,'Import OffPeak'!$A$3:CL$100,CL$1,FALSE))</f>
        <v>0</v>
      </c>
      <c r="CM35" s="14">
        <f>IF(ISNA(VLOOKUP('W. VaR &amp; Off-Peak Pos By Trader'!$A43,'Import OffPeak'!$A$3:CM$100,CM$1,FALSE)),0,VLOOKUP('W. VaR &amp; Off-Peak Pos By Trader'!$A43,'Import OffPeak'!$A$3:CM$100,CM$1,FALSE))</f>
        <v>0</v>
      </c>
      <c r="CN35" s="14">
        <f>IF(ISNA(VLOOKUP('W. VaR &amp; Off-Peak Pos By Trader'!$A43,'Import OffPeak'!$A$3:CN$100,CN$1,FALSE)),0,VLOOKUP('W. VaR &amp; Off-Peak Pos By Trader'!$A43,'Import OffPeak'!$A$3:CN$100,CN$1,FALSE))</f>
        <v>0</v>
      </c>
      <c r="CO35" s="14">
        <f>IF(ISNA(VLOOKUP('W. VaR &amp; Off-Peak Pos By Trader'!$A43,'Import OffPeak'!$A$3:CO$100,CO$1,FALSE)),0,VLOOKUP('W. VaR &amp; Off-Peak Pos By Trader'!$A43,'Import OffPeak'!$A$3:CO$100,CO$1,FALSE))</f>
        <v>0</v>
      </c>
      <c r="CP35" s="14">
        <f>IF(ISNA(VLOOKUP('W. VaR &amp; Off-Peak Pos By Trader'!$A43,'Import OffPeak'!$A$3:CP$100,CP$1,FALSE)),0,VLOOKUP('W. VaR &amp; Off-Peak Pos By Trader'!$A43,'Import OffPeak'!$A$3:CP$100,CP$1,FALSE))</f>
        <v>0</v>
      </c>
      <c r="CQ35" s="14">
        <f>IF(ISNA(VLOOKUP('W. VaR &amp; Off-Peak Pos By Trader'!$A43,'Import OffPeak'!$A$3:CQ$100,CQ$1,FALSE)),0,VLOOKUP('W. VaR &amp; Off-Peak Pos By Trader'!$A43,'Import OffPeak'!$A$3:CQ$100,CQ$1,FALSE))</f>
        <v>0</v>
      </c>
      <c r="CR35" s="14">
        <f>IF(ISNA(VLOOKUP('W. VaR &amp; Off-Peak Pos By Trader'!$A43,'Import OffPeak'!$A$3:CR$100,CR$1,FALSE)),0,VLOOKUP('W. VaR &amp; Off-Peak Pos By Trader'!$A43,'Import OffPeak'!$A$3:CR$100,CR$1,FALSE))</f>
        <v>0</v>
      </c>
      <c r="CS35" s="14">
        <f>IF(ISNA(VLOOKUP('W. VaR &amp; Off-Peak Pos By Trader'!$A43,'Import OffPeak'!$A$3:CS$100,CS$1,FALSE)),0,VLOOKUP('W. VaR &amp; Off-Peak Pos By Trader'!$A43,'Import OffPeak'!$A$3:CS$100,CS$1,FALSE))</f>
        <v>0</v>
      </c>
      <c r="CT35" s="14">
        <f>IF(ISNA(VLOOKUP('W. VaR &amp; Off-Peak Pos By Trader'!$A43,'Import OffPeak'!$A$3:CT$100,CT$1,FALSE)),0,VLOOKUP('W. VaR &amp; Off-Peak Pos By Trader'!$A43,'Import OffPeak'!$A$3:CT$100,CT$1,FALSE))</f>
        <v>0</v>
      </c>
      <c r="CU35" s="14">
        <f>IF(ISNA(VLOOKUP('W. VaR &amp; Off-Peak Pos By Trader'!$A43,'Import OffPeak'!$A$3:CU$100,CU$1,FALSE)),0,VLOOKUP('W. VaR &amp; Off-Peak Pos By Trader'!$A43,'Import OffPeak'!$A$3:CU$100,CU$1,FALSE))</f>
        <v>0</v>
      </c>
      <c r="CV35" s="14">
        <f>IF(ISNA(VLOOKUP('W. VaR &amp; Off-Peak Pos By Trader'!$A43,'Import OffPeak'!$A$3:CV$100,CV$1,FALSE)),0,VLOOKUP('W. VaR &amp; Off-Peak Pos By Trader'!$A43,'Import OffPeak'!$A$3:CV$100,CV$1,FALSE))</f>
        <v>0</v>
      </c>
      <c r="CW35" s="14">
        <f>IF(ISNA(VLOOKUP('W. VaR &amp; Off-Peak Pos By Trader'!$A43,'Import OffPeak'!$A$3:CW$100,CW$1,FALSE)),0,VLOOKUP('W. VaR &amp; Off-Peak Pos By Trader'!$A43,'Import OffPeak'!$A$3:CW$100,CW$1,FALSE))</f>
        <v>0</v>
      </c>
      <c r="CX35" s="14">
        <f>IF(ISNA(VLOOKUP('W. VaR &amp; Off-Peak Pos By Trader'!$A43,'Import OffPeak'!$A$3:CX$100,CX$1,FALSE)),0,VLOOKUP('W. VaR &amp; Off-Peak Pos By Trader'!$A43,'Import OffPeak'!$A$3:CX$100,CX$1,FALSE))</f>
        <v>0</v>
      </c>
      <c r="CY35" s="14">
        <f>IF(ISNA(VLOOKUP('W. VaR &amp; Off-Peak Pos By Trader'!$A43,'Import OffPeak'!$A$3:CY$100,CY$1,FALSE)),0,VLOOKUP('W. VaR &amp; Off-Peak Pos By Trader'!$A43,'Import OffPeak'!$A$3:CY$100,CY$1,FALSE))</f>
        <v>0</v>
      </c>
      <c r="CZ35" s="14">
        <f>IF(ISNA(VLOOKUP('W. VaR &amp; Off-Peak Pos By Trader'!$A43,'Import OffPeak'!$A$3:CZ$100,CZ$1,FALSE)),0,VLOOKUP('W. VaR &amp; Off-Peak Pos By Trader'!$A43,'Import OffPeak'!$A$3:CZ$100,CZ$1,FALSE))</f>
        <v>0</v>
      </c>
      <c r="DA35" s="14">
        <f>IF(ISNA(VLOOKUP('W. VaR &amp; Off-Peak Pos By Trader'!$A43,'Import OffPeak'!$A$3:DA$100,DA$1,FALSE)),0,VLOOKUP('W. VaR &amp; Off-Peak Pos By Trader'!$A43,'Import OffPeak'!$A$3:DA$100,DA$1,FALSE))</f>
        <v>0</v>
      </c>
      <c r="DB35" s="14">
        <f>IF(ISNA(VLOOKUP('W. VaR &amp; Off-Peak Pos By Trader'!$A43,'Import OffPeak'!$A$3:DB$100,DB$1,FALSE)),0,VLOOKUP('W. VaR &amp; Off-Peak Pos By Trader'!$A43,'Import OffPeak'!$A$3:DB$100,DB$1,FALSE))</f>
        <v>0</v>
      </c>
      <c r="DC35" s="14">
        <f>IF(ISNA(VLOOKUP('W. VaR &amp; Off-Peak Pos By Trader'!$A43,'Import OffPeak'!$A$3:DC$100,DC$1,FALSE)),0,VLOOKUP('W. VaR &amp; Off-Peak Pos By Trader'!$A43,'Import OffPeak'!$A$3:DC$100,DC$1,FALSE))</f>
        <v>0</v>
      </c>
      <c r="DD35" s="14">
        <f>IF(ISNA(VLOOKUP('W. VaR &amp; Off-Peak Pos By Trader'!$A43,'Import OffPeak'!$A$3:DD$100,DD$1,FALSE)),0,VLOOKUP('W. VaR &amp; Off-Peak Pos By Trader'!$A43,'Import OffPeak'!$A$3:DD$100,DD$1,FALSE))</f>
        <v>0</v>
      </c>
      <c r="DE35" s="14">
        <f>IF(ISNA(VLOOKUP('W. VaR &amp; Off-Peak Pos By Trader'!$A43,'Import OffPeak'!$A$3:DE$100,DE$1,FALSE)),0,VLOOKUP('W. VaR &amp; Off-Peak Pos By Trader'!$A43,'Import OffPeak'!$A$3:DE$100,DE$1,FALSE))</f>
        <v>0</v>
      </c>
      <c r="DF35" s="14">
        <f>IF(ISNA(VLOOKUP('W. VaR &amp; Off-Peak Pos By Trader'!$A43,'Import OffPeak'!$A$3:DF$100,DF$1,FALSE)),0,VLOOKUP('W. VaR &amp; Off-Peak Pos By Trader'!$A43,'Import OffPeak'!$A$3:DF$100,DF$1,FALSE))</f>
        <v>0</v>
      </c>
      <c r="DG35" s="14">
        <f>IF(ISNA(VLOOKUP('W. VaR &amp; Off-Peak Pos By Trader'!$A43,'Import OffPeak'!$A$3:DG$100,DG$1,FALSE)),0,VLOOKUP('W. VaR &amp; Off-Peak Pos By Trader'!$A43,'Import OffPeak'!$A$3:DG$100,DG$1,FALSE))</f>
        <v>0</v>
      </c>
      <c r="DH35" s="14">
        <f>IF(ISNA(VLOOKUP('W. VaR &amp; Off-Peak Pos By Trader'!$A43,'Import OffPeak'!$A$3:DH$100,DH$1,FALSE)),0,VLOOKUP('W. VaR &amp; Off-Peak Pos By Trader'!$A43,'Import OffPeak'!$A$3:DH$100,DH$1,FALSE))</f>
        <v>0</v>
      </c>
      <c r="DI35" s="14">
        <f>IF(ISNA(VLOOKUP('W. VaR &amp; Off-Peak Pos By Trader'!$A43,'Import OffPeak'!$A$3:DI$100,DI$1,FALSE)),0,VLOOKUP('W. VaR &amp; Off-Peak Pos By Trader'!$A43,'Import OffPeak'!$A$3:DI$100,DI$1,FALSE))</f>
        <v>0</v>
      </c>
      <c r="DJ35" s="14">
        <f>IF(ISNA(VLOOKUP('W. VaR &amp; Off-Peak Pos By Trader'!$A43,'Import OffPeak'!$A$3:DJ$100,DJ$1,FALSE)),0,VLOOKUP('W. VaR &amp; Off-Peak Pos By Trader'!$A43,'Import OffPeak'!$A$3:DJ$100,DJ$1,FALSE))</f>
        <v>0</v>
      </c>
      <c r="DK35" s="14">
        <f>IF(ISNA(VLOOKUP('W. VaR &amp; Off-Peak Pos By Trader'!$A43,'Import OffPeak'!$A$3:DK$100,DK$1,FALSE)),0,VLOOKUP('W. VaR &amp; Off-Peak Pos By Trader'!$A43,'Import OffPeak'!$A$3:DK$100,DK$1,FALSE))</f>
        <v>0</v>
      </c>
      <c r="DL35" s="14">
        <f>IF(ISNA(VLOOKUP('W. VaR &amp; Off-Peak Pos By Trader'!$A43,'Import OffPeak'!$A$3:DL$100,DL$1,FALSE)),0,VLOOKUP('W. VaR &amp; Off-Peak Pos By Trader'!$A43,'Import OffPeak'!$A$3:DL$100,DL$1,FALSE))</f>
        <v>0</v>
      </c>
      <c r="DM35" s="14">
        <f>IF(ISNA(VLOOKUP('W. VaR &amp; Off-Peak Pos By Trader'!$A43,'Import OffPeak'!$A$3:DM$100,DM$1,FALSE)),0,VLOOKUP('W. VaR &amp; Off-Peak Pos By Trader'!$A43,'Import OffPeak'!$A$3:DM$100,DM$1,FALSE))</f>
        <v>0</v>
      </c>
      <c r="DN35" s="14">
        <f>IF(ISNA(VLOOKUP('W. VaR &amp; Off-Peak Pos By Trader'!$A43,'Import OffPeak'!$A$3:DN$100,DN$1,FALSE)),0,VLOOKUP('W. VaR &amp; Off-Peak Pos By Trader'!$A43,'Import OffPeak'!$A$3:DN$100,DN$1,FALSE))</f>
        <v>0</v>
      </c>
      <c r="DO35" s="14">
        <f>IF(ISNA(VLOOKUP('W. VaR &amp; Off-Peak Pos By Trader'!$A43,'Import OffPeak'!$A$3:DO$100,DO$1,FALSE)),0,VLOOKUP('W. VaR &amp; Off-Peak Pos By Trader'!$A43,'Import OffPeak'!$A$3:DO$100,DO$1,FALSE))</f>
        <v>0</v>
      </c>
      <c r="DP35" s="14">
        <f>IF(ISNA(VLOOKUP('W. VaR &amp; Off-Peak Pos By Trader'!$A43,'Import OffPeak'!$A$3:DP$100,DP$1,FALSE)),0,VLOOKUP('W. VaR &amp; Off-Peak Pos By Trader'!$A43,'Import OffPeak'!$A$3:DP$100,DP$1,FALSE))</f>
        <v>0</v>
      </c>
      <c r="DQ35" s="14">
        <f>IF(ISNA(VLOOKUP('W. VaR &amp; Off-Peak Pos By Trader'!$A43,'Import OffPeak'!$A$3:DQ$100,DQ$1,FALSE)),0,VLOOKUP('W. VaR &amp; Off-Peak Pos By Trader'!$A43,'Import OffPeak'!$A$3:DQ$100,DQ$1,FALSE))</f>
        <v>0</v>
      </c>
      <c r="DR35" s="14">
        <f>IF(ISNA(VLOOKUP('W. VaR &amp; Off-Peak Pos By Trader'!$A43,'Import OffPeak'!$A$3:DR$100,DR$1,FALSE)),0,VLOOKUP('W. VaR &amp; Off-Peak Pos By Trader'!$A43,'Import OffPeak'!$A$3:DR$100,DR$1,FALSE))</f>
        <v>0</v>
      </c>
      <c r="DS35" s="14">
        <f>IF(ISNA(VLOOKUP('W. VaR &amp; Off-Peak Pos By Trader'!$A43,'Import OffPeak'!$A$3:DS$100,DS$1,FALSE)),0,VLOOKUP('W. VaR &amp; Off-Peak Pos By Trader'!$A43,'Import OffPeak'!$A$3:DS$100,DS$1,FALSE))</f>
        <v>0</v>
      </c>
      <c r="DT35" s="14">
        <f>IF(ISNA(VLOOKUP('W. VaR &amp; Off-Peak Pos By Trader'!$A43,'Import OffPeak'!$A$3:DT$100,DT$1,FALSE)),0,VLOOKUP('W. VaR &amp; Off-Peak Pos By Trader'!$A43,'Import OffPeak'!$A$3:DT$100,DT$1,FALSE))</f>
        <v>0</v>
      </c>
      <c r="DU35" s="14">
        <f>IF(ISNA(VLOOKUP('W. VaR &amp; Off-Peak Pos By Trader'!$A43,'Import OffPeak'!$A$3:DU$100,DU$1,FALSE)),0,VLOOKUP('W. VaR &amp; Off-Peak Pos By Trader'!$A43,'Import OffPeak'!$A$3:DU$100,DU$1,FALSE))</f>
        <v>0</v>
      </c>
      <c r="DV35" s="14">
        <f>IF(ISNA(VLOOKUP('W. VaR &amp; Off-Peak Pos By Trader'!$A43,'Import OffPeak'!$A$3:DV$100,DV$1,FALSE)),0,VLOOKUP('W. VaR &amp; Off-Peak Pos By Trader'!$A43,'Import OffPeak'!$A$3:DV$100,DV$1,FALSE))</f>
        <v>0</v>
      </c>
      <c r="DW35" s="14">
        <f>IF(ISNA(VLOOKUP('W. VaR &amp; Off-Peak Pos By Trader'!$A43,'Import OffPeak'!$A$3:DW$100,DW$1,FALSE)),0,VLOOKUP('W. VaR &amp; Off-Peak Pos By Trader'!$A43,'Import OffPeak'!$A$3:DW$100,DW$1,FALSE))</f>
        <v>0</v>
      </c>
      <c r="DX35" s="14">
        <f>IF(ISNA(VLOOKUP('W. VaR &amp; Off-Peak Pos By Trader'!$A43,'Import OffPeak'!$A$3:DX$100,DX$1,FALSE)),0,VLOOKUP('W. VaR &amp; Off-Peak Pos By Trader'!$A43,'Import OffPeak'!$A$3:DX$100,DX$1,FALSE))</f>
        <v>0</v>
      </c>
      <c r="DY35" s="14">
        <f>IF(ISNA(VLOOKUP('W. VaR &amp; Off-Peak Pos By Trader'!$A43,'Import OffPeak'!$A$3:DY$100,DY$1,FALSE)),0,VLOOKUP('W. VaR &amp; Off-Peak Pos By Trader'!$A43,'Import OffPeak'!$A$3:DY$100,DY$1,FALSE))</f>
        <v>0</v>
      </c>
      <c r="DZ35" s="14">
        <f>IF(ISNA(VLOOKUP('W. VaR &amp; Off-Peak Pos By Trader'!$A43,'Import OffPeak'!$A$3:DZ$100,DZ$1,FALSE)),0,VLOOKUP('W. VaR &amp; Off-Peak Pos By Trader'!$A43,'Import OffPeak'!$A$3:DZ$100,DZ$1,FALSE))</f>
        <v>0</v>
      </c>
      <c r="EA35" s="14">
        <f>IF(ISNA(VLOOKUP('W. VaR &amp; Off-Peak Pos By Trader'!$A43,'Import OffPeak'!$A$3:EA$100,EA$1,FALSE)),0,VLOOKUP('W. VaR &amp; Off-Peak Pos By Trader'!$A43,'Import OffPeak'!$A$3:EA$100,EA$1,FALSE))</f>
        <v>0</v>
      </c>
      <c r="EB35" s="14">
        <f>IF(ISNA(VLOOKUP('W. VaR &amp; Off-Peak Pos By Trader'!$A43,'Import OffPeak'!$A$3:EB$100,EB$1,FALSE)),0,VLOOKUP('W. VaR &amp; Off-Peak Pos By Trader'!$A43,'Import OffPeak'!$A$3:EB$100,EB$1,FALSE))</f>
        <v>0</v>
      </c>
      <c r="EC35" s="14">
        <f>IF(ISNA(VLOOKUP('W. VaR &amp; Off-Peak Pos By Trader'!$A43,'Import OffPeak'!$A$3:EC$100,EC$1,FALSE)),0,VLOOKUP('W. VaR &amp; Off-Peak Pos By Trader'!$A43,'Import OffPeak'!$A$3:EC$100,EC$1,FALSE))</f>
        <v>0</v>
      </c>
      <c r="ED35" s="14">
        <f>IF(ISNA(VLOOKUP('W. VaR &amp; Off-Peak Pos By Trader'!$A43,'Import OffPeak'!$A$3:ED$100,ED$1,FALSE)),0,VLOOKUP('W. VaR &amp; Off-Peak Pos By Trader'!$A43,'Import OffPeak'!$A$3:ED$100,ED$1,FALSE))</f>
        <v>0</v>
      </c>
      <c r="EE35" s="14">
        <f>IF(ISNA(VLOOKUP('W. VaR &amp; Off-Peak Pos By Trader'!$A43,'Import OffPeak'!$A$3:EE$100,EE$1,FALSE)),0,VLOOKUP('W. VaR &amp; Off-Peak Pos By Trader'!$A43,'Import OffPeak'!$A$3:EE$100,EE$1,FALSE))</f>
        <v>0</v>
      </c>
      <c r="EF35" s="14">
        <f>IF(ISNA(VLOOKUP('W. VaR &amp; Off-Peak Pos By Trader'!$A43,'Import OffPeak'!$A$3:EF$100,EF$1,FALSE)),0,VLOOKUP('W. VaR &amp; Off-Peak Pos By Trader'!$A43,'Import OffPeak'!$A$3:EF$100,EF$1,FALSE))</f>
        <v>0</v>
      </c>
      <c r="EG35" s="14">
        <f>IF(ISNA(VLOOKUP('W. VaR &amp; Off-Peak Pos By Trader'!$A43,'Import OffPeak'!$A$3:EG$100,EG$1,FALSE)),0,VLOOKUP('W. VaR &amp; Off-Peak Pos By Trader'!$A43,'Import OffPeak'!$A$3:EG$100,EG$1,FALSE))</f>
        <v>0</v>
      </c>
      <c r="EH35" s="14">
        <f>IF(ISNA(VLOOKUP('W. VaR &amp; Off-Peak Pos By Trader'!$A43,'Import OffPeak'!$A$3:EH$100,EH$1,FALSE)),0,VLOOKUP('W. VaR &amp; Off-Peak Pos By Trader'!$A43,'Import OffPeak'!$A$3:EH$100,EH$1,FALSE))</f>
        <v>0</v>
      </c>
      <c r="EI35" s="14">
        <f>IF(ISNA(VLOOKUP('W. VaR &amp; Off-Peak Pos By Trader'!$A43,'Import OffPeak'!$A$3:EI$100,EI$1,FALSE)),0,VLOOKUP('W. VaR &amp; Off-Peak Pos By Trader'!$A43,'Import OffPeak'!$A$3:EI$100,EI$1,FALSE))</f>
        <v>0</v>
      </c>
      <c r="EJ35" s="14">
        <f>IF(ISNA(VLOOKUP('W. VaR &amp; Off-Peak Pos By Trader'!$A43,'Import OffPeak'!$A$3:EJ$100,EJ$1,FALSE)),0,VLOOKUP('W. VaR &amp; Off-Peak Pos By Trader'!$A43,'Import OffPeak'!$A$3:EJ$100,EJ$1,FALSE))</f>
        <v>0</v>
      </c>
      <c r="EK35" s="14">
        <f>IF(ISNA(VLOOKUP('W. VaR &amp; Off-Peak Pos By Trader'!$A43,'Import OffPeak'!$A$3:EK$100,EK$1,FALSE)),0,VLOOKUP('W. VaR &amp; Off-Peak Pos By Trader'!$A43,'Import OffPeak'!$A$3:EK$100,EK$1,FALSE))</f>
        <v>0</v>
      </c>
      <c r="EL35" s="14">
        <f>IF(ISNA(VLOOKUP('W. VaR &amp; Off-Peak Pos By Trader'!$A43,'Import OffPeak'!$A$3:EL$100,EL$1,FALSE)),0,VLOOKUP('W. VaR &amp; Off-Peak Pos By Trader'!$A43,'Import OffPeak'!$A$3:EL$100,EL$1,FALSE))</f>
        <v>0</v>
      </c>
      <c r="EM35" s="14">
        <f>IF(ISNA(VLOOKUP('W. VaR &amp; Off-Peak Pos By Trader'!$A43,'Import OffPeak'!$A$3:EM$100,EM$1,FALSE)),0,VLOOKUP('W. VaR &amp; Off-Peak Pos By Trader'!$A43,'Import OffPeak'!$A$3:EM$100,EM$1,FALSE))</f>
        <v>0</v>
      </c>
      <c r="EN35" s="14">
        <f>IF(ISNA(VLOOKUP('W. VaR &amp; Off-Peak Pos By Trader'!$A43,'Import OffPeak'!$A$3:EN$100,EN$1,FALSE)),0,VLOOKUP('W. VaR &amp; Off-Peak Pos By Trader'!$A43,'Import OffPeak'!$A$3:EN$100,EN$1,FALSE))</f>
        <v>0</v>
      </c>
      <c r="EO35" s="14">
        <f>IF(ISNA(VLOOKUP('W. VaR &amp; Off-Peak Pos By Trader'!$A43,'Import OffPeak'!$A$3:EO$100,EO$1,FALSE)),0,VLOOKUP('W. VaR &amp; Off-Peak Pos By Trader'!$A43,'Import OffPeak'!$A$3:EO$100,EO$1,FALSE))</f>
        <v>0</v>
      </c>
      <c r="EP35" s="14">
        <f>IF(ISNA(VLOOKUP('W. VaR &amp; Off-Peak Pos By Trader'!$A43,'Import OffPeak'!$A$3:EP$100,EP$1,FALSE)),0,VLOOKUP('W. VaR &amp; Off-Peak Pos By Trader'!$A43,'Import OffPeak'!$A$3:EP$100,EP$1,FALSE))</f>
        <v>0</v>
      </c>
      <c r="EQ35" s="14">
        <f>IF(ISNA(VLOOKUP('W. VaR &amp; Off-Peak Pos By Trader'!$A43,'Import OffPeak'!$A$3:EQ$100,EQ$1,FALSE)),0,VLOOKUP('W. VaR &amp; Off-Peak Pos By Trader'!$A43,'Import OffPeak'!$A$3:EQ$100,EQ$1,FALSE))</f>
        <v>0</v>
      </c>
      <c r="ER35" s="14">
        <f>IF(ISNA(VLOOKUP('W. VaR &amp; Off-Peak Pos By Trader'!$A43,'Import OffPeak'!$A$3:ER$100,ER$1,FALSE)),0,VLOOKUP('W. VaR &amp; Off-Peak Pos By Trader'!$A43,'Import OffPeak'!$A$3:ER$100,ER$1,FALSE))</f>
        <v>0</v>
      </c>
      <c r="ES35" s="14">
        <f>IF(ISNA(VLOOKUP('W. VaR &amp; Off-Peak Pos By Trader'!$A43,'Import OffPeak'!$A$3:ES$100,ES$1,FALSE)),0,VLOOKUP('W. VaR &amp; Off-Peak Pos By Trader'!$A43,'Import OffPeak'!$A$3:ES$100,ES$1,FALSE))</f>
        <v>0</v>
      </c>
      <c r="ET35" s="14">
        <f>IF(ISNA(VLOOKUP('W. VaR &amp; Off-Peak Pos By Trader'!$A43,'Import OffPeak'!$A$3:ET$100,ET$1,FALSE)),0,VLOOKUP('W. VaR &amp; Off-Peak Pos By Trader'!$A43,'Import OffPeak'!$A$3:ET$100,ET$1,FALSE))</f>
        <v>0</v>
      </c>
      <c r="EU35" s="14">
        <f>IF(ISNA(VLOOKUP('W. VaR &amp; Off-Peak Pos By Trader'!$A43,'Import OffPeak'!$A$3:EU$100,EU$1,FALSE)),0,VLOOKUP('W. VaR &amp; Off-Peak Pos By Trader'!$A43,'Import OffPeak'!$A$3:EU$100,EU$1,FALSE))</f>
        <v>0</v>
      </c>
      <c r="EV35" s="14">
        <f>IF(ISNA(VLOOKUP('W. VaR &amp; Off-Peak Pos By Trader'!$A43,'Import OffPeak'!$A$3:EV$100,EV$1,FALSE)),0,VLOOKUP('W. VaR &amp; Off-Peak Pos By Trader'!$A43,'Import OffPeak'!$A$3:EV$100,EV$1,FALSE))</f>
        <v>0</v>
      </c>
      <c r="EW35" s="14">
        <f>IF(ISNA(VLOOKUP('W. VaR &amp; Off-Peak Pos By Trader'!$A43,'Import OffPeak'!$A$3:EW$100,EW$1,FALSE)),0,VLOOKUP('W. VaR &amp; Off-Peak Pos By Trader'!$A43,'Import OffPeak'!$A$3:EW$100,EW$1,FALSE))</f>
        <v>0</v>
      </c>
      <c r="EX35" s="14">
        <f>IF(ISNA(VLOOKUP('W. VaR &amp; Off-Peak Pos By Trader'!$A43,'Import OffPeak'!$A$3:EX$100,EX$1,FALSE)),0,VLOOKUP('W. VaR &amp; Off-Peak Pos By Trader'!$A43,'Import OffPeak'!$A$3:EX$100,EX$1,FALSE))</f>
        <v>0</v>
      </c>
      <c r="EY35" s="14">
        <f>IF(ISNA(VLOOKUP('W. VaR &amp; Off-Peak Pos By Trader'!$A43,'Import OffPeak'!$A$3:EY$100,EY$1,FALSE)),0,VLOOKUP('W. VaR &amp; Off-Peak Pos By Trader'!$A43,'Import OffPeak'!$A$3:EY$100,EY$1,FALSE))</f>
        <v>0</v>
      </c>
      <c r="EZ35" s="14">
        <f>IF(ISNA(VLOOKUP('W. VaR &amp; Off-Peak Pos By Trader'!$A43,'Import OffPeak'!$A$3:EZ$100,EZ$1,FALSE)),0,VLOOKUP('W. VaR &amp; Off-Peak Pos By Trader'!$A43,'Import OffPeak'!$A$3:EZ$100,EZ$1,FALSE))</f>
        <v>0</v>
      </c>
      <c r="FA35" s="14">
        <f>IF(ISNA(VLOOKUP('W. VaR &amp; Off-Peak Pos By Trader'!$A43,'Import OffPeak'!$A$3:FA$100,FA$1,FALSE)),0,VLOOKUP('W. VaR &amp; Off-Peak Pos By Trader'!$A43,'Import OffPeak'!$A$3:FA$100,FA$1,FALSE))</f>
        <v>0</v>
      </c>
      <c r="FB35" s="14">
        <f>IF(ISNA(VLOOKUP('W. VaR &amp; Off-Peak Pos By Trader'!$A43,'Import OffPeak'!$A$3:FB$100,FB$1,FALSE)),0,VLOOKUP('W. VaR &amp; Off-Peak Pos By Trader'!$A43,'Import OffPeak'!$A$3:FB$100,FB$1,FALSE))</f>
        <v>0</v>
      </c>
      <c r="FC35" s="14">
        <f>IF(ISNA(VLOOKUP('W. VaR &amp; Off-Peak Pos By Trader'!$A43,'Import OffPeak'!$A$3:FC$100,FC$1,FALSE)),0,VLOOKUP('W. VaR &amp; Off-Peak Pos By Trader'!$A43,'Import OffPeak'!$A$3:FC$100,FC$1,FALSE))</f>
        <v>0</v>
      </c>
      <c r="FD35" s="14">
        <f>IF(ISNA(VLOOKUP('W. VaR &amp; Off-Peak Pos By Trader'!$A43,'Import OffPeak'!$A$3:FD$100,FD$1,FALSE)),0,VLOOKUP('W. VaR &amp; Off-Peak Pos By Trader'!$A43,'Import OffPeak'!$A$3:FD$100,FD$1,FALSE))</f>
        <v>0</v>
      </c>
      <c r="FE35" s="14">
        <f>IF(ISNA(VLOOKUP('W. VaR &amp; Off-Peak Pos By Trader'!$A43,'Import OffPeak'!$A$3:FE$100,FE$1,FALSE)),0,VLOOKUP('W. VaR &amp; Off-Peak Pos By Trader'!$A43,'Import OffPeak'!$A$3:FE$100,FE$1,FALSE))</f>
        <v>0</v>
      </c>
      <c r="FF35" s="14">
        <f>IF(ISNA(VLOOKUP('W. VaR &amp; Off-Peak Pos By Trader'!$A43,'Import OffPeak'!$A$3:FF$100,FF$1,FALSE)),0,VLOOKUP('W. VaR &amp; Off-Peak Pos By Trader'!$A43,'Import OffPeak'!$A$3:FF$100,FF$1,FALSE))</f>
        <v>0</v>
      </c>
      <c r="FG35" s="14">
        <f>IF(ISNA(VLOOKUP('W. VaR &amp; Off-Peak Pos By Trader'!$A43,'Import OffPeak'!$A$3:FG$100,FG$1,FALSE)),0,VLOOKUP('W. VaR &amp; Off-Peak Pos By Trader'!$A43,'Import OffPeak'!$A$3:FG$100,FG$1,FALSE))</f>
        <v>0</v>
      </c>
      <c r="FH35" s="14">
        <f>IF(ISNA(VLOOKUP('W. VaR &amp; Off-Peak Pos By Trader'!$A43,'Import OffPeak'!$A$3:FH$100,FH$1,FALSE)),0,VLOOKUP('W. VaR &amp; Off-Peak Pos By Trader'!$A43,'Import OffPeak'!$A$3:FH$100,FH$1,FALSE))</f>
        <v>0</v>
      </c>
      <c r="FI35" s="14">
        <f>IF(ISNA(VLOOKUP('W. VaR &amp; Off-Peak Pos By Trader'!$A43,'Import OffPeak'!$A$3:FI$100,FI$1,FALSE)),0,VLOOKUP('W. VaR &amp; Off-Peak Pos By Trader'!$A43,'Import OffPeak'!$A$3:FI$100,FI$1,FALSE))</f>
        <v>0</v>
      </c>
      <c r="FJ35" s="14">
        <f>IF(ISNA(VLOOKUP('W. VaR &amp; Off-Peak Pos By Trader'!$A43,'Import OffPeak'!$A$3:FJ$100,FJ$1,FALSE)),0,VLOOKUP('W. VaR &amp; Off-Peak Pos By Trader'!$A43,'Import OffPeak'!$A$3:FJ$100,FJ$1,FALSE))</f>
        <v>0</v>
      </c>
      <c r="FK35" s="14">
        <f>IF(ISNA(VLOOKUP('W. VaR &amp; Off-Peak Pos By Trader'!$A43,'Import OffPeak'!$A$3:FK$100,FK$1,FALSE)),0,VLOOKUP('W. VaR &amp; Off-Peak Pos By Trader'!$A43,'Import OffPeak'!$A$3:FK$100,FK$1,FALSE))</f>
        <v>0</v>
      </c>
      <c r="FL35" s="14">
        <f>IF(ISNA(VLOOKUP('W. VaR &amp; Off-Peak Pos By Trader'!$A43,'Import OffPeak'!$A$3:FL$100,FL$1,FALSE)),0,VLOOKUP('W. VaR &amp; Off-Peak Pos By Trader'!$A43,'Import OffPeak'!$A$3:FL$100,FL$1,FALSE))</f>
        <v>0</v>
      </c>
      <c r="FM35" s="14">
        <f>IF(ISNA(VLOOKUP('W. VaR &amp; Off-Peak Pos By Trader'!$A43,'Import OffPeak'!$A$3:FM$100,FM$1,FALSE)),0,VLOOKUP('W. VaR &amp; Off-Peak Pos By Trader'!$A43,'Import OffPeak'!$A$3:FM$100,FM$1,FALSE))</f>
        <v>0</v>
      </c>
      <c r="FN35" s="14">
        <f>IF(ISNA(VLOOKUP('W. VaR &amp; Off-Peak Pos By Trader'!$A43,'Import OffPeak'!$A$3:FN$100,FN$1,FALSE)),0,VLOOKUP('W. VaR &amp; Off-Peak Pos By Trader'!$A43,'Import OffPeak'!$A$3:FN$100,FN$1,FALSE))</f>
        <v>0</v>
      </c>
      <c r="FO35" s="14">
        <f>IF(ISNA(VLOOKUP('W. VaR &amp; Off-Peak Pos By Trader'!$A43,'Import OffPeak'!$A$3:FO$100,FO$1,FALSE)),0,VLOOKUP('W. VaR &amp; Off-Peak Pos By Trader'!$A43,'Import OffPeak'!$A$3:FO$100,FO$1,FALSE))</f>
        <v>0</v>
      </c>
      <c r="FP35" s="14">
        <f>IF(ISNA(VLOOKUP('W. VaR &amp; Off-Peak Pos By Trader'!$A43,'Import OffPeak'!$A$3:FP$100,FP$1,FALSE)),0,VLOOKUP('W. VaR &amp; Off-Peak Pos By Trader'!$A43,'Import OffPeak'!$A$3:FP$100,FP$1,FALSE))</f>
        <v>0</v>
      </c>
      <c r="FQ35" s="14">
        <f>IF(ISNA(VLOOKUP('W. VaR &amp; Off-Peak Pos By Trader'!$A43,'Import OffPeak'!$A$3:FQ$100,FQ$1,FALSE)),0,VLOOKUP('W. VaR &amp; Off-Peak Pos By Trader'!$A43,'Import OffPeak'!$A$3:FQ$100,FQ$1,FALSE))</f>
        <v>0</v>
      </c>
      <c r="FR35" s="14">
        <f>IF(ISNA(VLOOKUP('W. VaR &amp; Off-Peak Pos By Trader'!$A43,'Import OffPeak'!$A$3:FR$100,FR$1,FALSE)),0,VLOOKUP('W. VaR &amp; Off-Peak Pos By Trader'!$A43,'Import OffPeak'!$A$3:FR$100,FR$1,FALSE))</f>
        <v>0</v>
      </c>
      <c r="FS35" s="14">
        <f>IF(ISNA(VLOOKUP('W. VaR &amp; Off-Peak Pos By Trader'!$A43,'Import OffPeak'!$A$3:FS$100,FS$1,FALSE)),0,VLOOKUP('W. VaR &amp; Off-Peak Pos By Trader'!$A43,'Import OffPeak'!$A$3:FS$100,FS$1,FALSE))</f>
        <v>0</v>
      </c>
      <c r="FT35" s="14">
        <f>IF(ISNA(VLOOKUP('W. VaR &amp; Off-Peak Pos By Trader'!$A43,'Import OffPeak'!$A$3:FT$100,FT$1,FALSE)),0,VLOOKUP('W. VaR &amp; Off-Peak Pos By Trader'!$A43,'Import OffPeak'!$A$3:FT$100,FT$1,FALSE))</f>
        <v>0</v>
      </c>
      <c r="FU35" s="14">
        <f>IF(ISNA(VLOOKUP('W. VaR &amp; Off-Peak Pos By Trader'!$A43,'Import OffPeak'!$A$3:FU$100,FU$1,FALSE)),0,VLOOKUP('W. VaR &amp; Off-Peak Pos By Trader'!$A43,'Import OffPeak'!$A$3:FU$100,FU$1,FALSE))</f>
        <v>0</v>
      </c>
      <c r="FV35">
        <f>IF(ISNA(VLOOKUP('W. VaR &amp; Off-Peak Pos By Trader'!$A43,'Import OffPeak'!$A$3:FV$100,FV$1,FALSE)),0,VLOOKUP('W. VaR &amp; Off-Peak Pos By Trader'!$A43,'Import OffPeak'!$A$3:FV$100,FV$1,FALSE))</f>
        <v>0</v>
      </c>
      <c r="FW35">
        <f>IF(ISNA(VLOOKUP('W. VaR &amp; Off-Peak Pos By Trader'!$A43,'Import OffPeak'!$A$3:FW$100,FW$1,FALSE)),0,VLOOKUP('W. VaR &amp; Off-Peak Pos By Trader'!$A43,'Import OffPeak'!$A$3:FW$100,FW$1,FALSE))</f>
        <v>0</v>
      </c>
      <c r="FX35">
        <f>IF(ISNA(VLOOKUP('W. VaR &amp; Off-Peak Pos By Trader'!$A43,'Import OffPeak'!$A$3:FX$100,FX$1,FALSE)),0,VLOOKUP('W. VaR &amp; Off-Peak Pos By Trader'!$A43,'Import OffPeak'!$A$3:FX$100,FX$1,FALSE))</f>
        <v>0</v>
      </c>
      <c r="FY35">
        <f>IF(ISNA(VLOOKUP('W. VaR &amp; Off-Peak Pos By Trader'!$A43,'Import OffPeak'!$A$3:FY$100,FY$1,FALSE)),0,VLOOKUP('W. VaR &amp; Off-Peak Pos By Trader'!$A43,'Import OffPeak'!$A$3:FY$100,FY$1,FALSE))</f>
        <v>0</v>
      </c>
      <c r="FZ35">
        <f>IF(ISNA(VLOOKUP('W. VaR &amp; Off-Peak Pos By Trader'!$A43,'Import OffPeak'!$A$3:FZ$100,FZ$1,FALSE)),0,VLOOKUP('W. VaR &amp; Off-Peak Pos By Trader'!$A43,'Import OffPeak'!$A$3:FZ$100,FZ$1,FALSE))</f>
        <v>0</v>
      </c>
      <c r="GA35">
        <f>IF(ISNA(VLOOKUP('W. VaR &amp; Off-Peak Pos By Trader'!$A43,'Import OffPeak'!$A$3:GA$100,GA$1,FALSE)),0,VLOOKUP('W. VaR &amp; Off-Peak Pos By Trader'!$A43,'Import OffPeak'!$A$3:GA$100,GA$1,FALSE))</f>
        <v>0</v>
      </c>
      <c r="GB35">
        <f>IF(ISNA(VLOOKUP('W. VaR &amp; Off-Peak Pos By Trader'!$A43,'Import OffPeak'!$A$3:GB$100,GB$1,FALSE)),0,VLOOKUP('W. VaR &amp; Off-Peak Pos By Trader'!$A43,'Import OffPeak'!$A$3:GB$100,GB$1,FALSE))</f>
        <v>0</v>
      </c>
      <c r="GC35">
        <f>IF(ISNA(VLOOKUP('W. VaR &amp; Off-Peak Pos By Trader'!$A43,'Import OffPeak'!$A$3:GC$100,GC$1,FALSE)),0,VLOOKUP('W. VaR &amp; Off-Peak Pos By Trader'!$A43,'Import OffPeak'!$A$3:GC$100,GC$1,FALSE))</f>
        <v>0</v>
      </c>
      <c r="GD35">
        <f>IF(ISNA(VLOOKUP('W. VaR &amp; Off-Peak Pos By Trader'!$A43,'Import OffPeak'!$A$3:GD$100,GD$1,FALSE)),0,VLOOKUP('W. VaR &amp; Off-Peak Pos By Trader'!$A43,'Import OffPeak'!$A$3:GD$100,GD$1,FALSE))</f>
        <v>0</v>
      </c>
      <c r="GE35">
        <f>IF(ISNA(VLOOKUP('W. VaR &amp; Off-Peak Pos By Trader'!$A43,'Import OffPeak'!$A$3:GE$100,GE$1,FALSE)),0,VLOOKUP('W. VaR &amp; Off-Peak Pos By Trader'!$A43,'Import OffPeak'!$A$3:GE$100,GE$1,FALSE))</f>
        <v>0</v>
      </c>
      <c r="GF35">
        <f>IF(ISNA(VLOOKUP('W. VaR &amp; Off-Peak Pos By Trader'!$A43,'Import OffPeak'!$A$3:GF$100,GF$1,FALSE)),0,VLOOKUP('W. VaR &amp; Off-Peak Pos By Trader'!$A43,'Import OffPeak'!$A$3:GF$100,GF$1,FALSE))</f>
        <v>0</v>
      </c>
      <c r="GG35">
        <f>IF(ISNA(VLOOKUP('W. VaR &amp; Off-Peak Pos By Trader'!$A43,'Import OffPeak'!$A$3:GG$100,GG$1,FALSE)),0,VLOOKUP('W. VaR &amp; Off-Peak Pos By Trader'!$A43,'Import OffPeak'!$A$3:GG$100,GG$1,FALSE))</f>
        <v>0</v>
      </c>
      <c r="GH35">
        <f>IF(ISNA(VLOOKUP('W. VaR &amp; Off-Peak Pos By Trader'!$A43,'Import OffPeak'!$A$3:GH$100,GH$1,FALSE)),0,VLOOKUP('W. VaR &amp; Off-Peak Pos By Trader'!$A43,'Import OffPeak'!$A$3:GH$100,GH$1,FALSE))</f>
        <v>0</v>
      </c>
      <c r="GI35">
        <f>IF(ISNA(VLOOKUP('W. VaR &amp; Off-Peak Pos By Trader'!$A43,'Import OffPeak'!$A$3:GI$100,GI$1,FALSE)),0,VLOOKUP('W. VaR &amp; Off-Peak Pos By Trader'!$A43,'Import OffPeak'!$A$3:GI$100,GI$1,FALSE))</f>
        <v>0</v>
      </c>
      <c r="GJ35">
        <f>IF(ISNA(VLOOKUP('W. VaR &amp; Off-Peak Pos By Trader'!$A43,'Import OffPeak'!$A$3:GJ$100,GJ$1,FALSE)),0,VLOOKUP('W. VaR &amp; Off-Peak Pos By Trader'!$A43,'Import OffPeak'!$A$3:GJ$100,GJ$1,FALSE))</f>
        <v>0</v>
      </c>
      <c r="GK35">
        <f>IF(ISNA(VLOOKUP('W. VaR &amp; Off-Peak Pos By Trader'!$A43,'Import OffPeak'!$A$3:GK$100,GK$1,FALSE)),0,VLOOKUP('W. VaR &amp; Off-Peak Pos By Trader'!$A43,'Import OffPeak'!$A$3:GK$100,GK$1,FALSE))</f>
        <v>0</v>
      </c>
      <c r="GL35">
        <f>IF(ISNA(VLOOKUP('W. VaR &amp; Off-Peak Pos By Trader'!$A43,'Import OffPeak'!$A$3:GL$100,GL$1,FALSE)),0,VLOOKUP('W. VaR &amp; Off-Peak Pos By Trader'!$A43,'Import OffPeak'!$A$3:GL$100,GL$1,FALSE))</f>
        <v>0</v>
      </c>
      <c r="GM35">
        <f>IF(ISNA(VLOOKUP('W. VaR &amp; Off-Peak Pos By Trader'!$A43,'Import OffPeak'!$A$3:GM$100,GM$1,FALSE)),0,VLOOKUP('W. VaR &amp; Off-Peak Pos By Trader'!$A43,'Import OffPeak'!$A$3:GM$100,GM$1,FALSE))</f>
        <v>0</v>
      </c>
      <c r="GN35">
        <f>IF(ISNA(VLOOKUP('W. VaR &amp; Off-Peak Pos By Trader'!$A43,'Import OffPeak'!$A$3:GN$100,GN$1,FALSE)),0,VLOOKUP('W. VaR &amp; Off-Peak Pos By Trader'!$A43,'Import OffPeak'!$A$3:GN$100,GN$1,FALSE))</f>
        <v>0</v>
      </c>
      <c r="GO35">
        <f>IF(ISNA(VLOOKUP('W. VaR &amp; Off-Peak Pos By Trader'!$A43,'Import OffPeak'!$A$3:GO$100,GO$1,FALSE)),0,VLOOKUP('W. VaR &amp; Off-Peak Pos By Trader'!$A43,'Import OffPeak'!$A$3:GO$100,GO$1,FALSE))</f>
        <v>0</v>
      </c>
      <c r="GP35">
        <f>IF(ISNA(VLOOKUP('W. VaR &amp; Off-Peak Pos By Trader'!$A43,'Import OffPeak'!$A$3:GP$100,GP$1,FALSE)),0,VLOOKUP('W. VaR &amp; Off-Peak Pos By Trader'!$A43,'Import OffPeak'!$A$3:GP$100,GP$1,FALSE))</f>
        <v>0</v>
      </c>
      <c r="GQ35">
        <f>IF(ISNA(VLOOKUP('W. VaR &amp; Off-Peak Pos By Trader'!$A43,'Import OffPeak'!$A$3:GQ$100,GQ$1,FALSE)),0,VLOOKUP('W. VaR &amp; Off-Peak Pos By Trader'!$A43,'Import OffPeak'!$A$3:GQ$100,GQ$1,FALSE))</f>
        <v>0</v>
      </c>
      <c r="GR35">
        <f>IF(ISNA(VLOOKUP('W. VaR &amp; Off-Peak Pos By Trader'!$A43,'Import OffPeak'!$A$3:GR$100,GR$1,FALSE)),0,VLOOKUP('W. VaR &amp; Off-Peak Pos By Trader'!$A43,'Import OffPeak'!$A$3:GR$100,GR$1,FALSE))</f>
        <v>0</v>
      </c>
      <c r="GS35">
        <f>IF(ISNA(VLOOKUP('W. VaR &amp; Off-Peak Pos By Trader'!$A43,'Import OffPeak'!$A$3:GS$100,GS$1,FALSE)),0,VLOOKUP('W. VaR &amp; Off-Peak Pos By Trader'!$A43,'Import OffPeak'!$A$3:GS$100,GS$1,FALSE))</f>
        <v>0</v>
      </c>
      <c r="GT35">
        <f>IF(ISNA(VLOOKUP('W. VaR &amp; Off-Peak Pos By Trader'!$A43,'Import OffPeak'!$A$3:GT$100,GT$1,FALSE)),0,VLOOKUP('W. VaR &amp; Off-Peak Pos By Trader'!$A43,'Import OffPeak'!$A$3:GT$100,GT$1,FALSE))</f>
        <v>0</v>
      </c>
      <c r="GU35">
        <f>IF(ISNA(VLOOKUP('W. VaR &amp; Off-Peak Pos By Trader'!$A43,'Import OffPeak'!$A$3:GU$100,GU$1,FALSE)),0,VLOOKUP('W. VaR &amp; Off-Peak Pos By Trader'!$A43,'Import OffPeak'!$A$3:GU$100,GU$1,FALSE))</f>
        <v>0</v>
      </c>
      <c r="GV35">
        <f>IF(ISNA(VLOOKUP('W. VaR &amp; Off-Peak Pos By Trader'!$A43,'Import OffPeak'!$A$3:GV$100,GV$1,FALSE)),0,VLOOKUP('W. VaR &amp; Off-Peak Pos By Trader'!$A43,'Import OffPeak'!$A$3:GV$100,GV$1,FALSE))</f>
        <v>0</v>
      </c>
      <c r="GW35">
        <f>IF(ISNA(VLOOKUP('W. VaR &amp; Off-Peak Pos By Trader'!$A43,'Import OffPeak'!$A$3:GW$100,GW$1,FALSE)),0,VLOOKUP('W. VaR &amp; Off-Peak Pos By Trader'!$A43,'Import OffPeak'!$A$3:GW$100,GW$1,FALSE))</f>
        <v>0</v>
      </c>
      <c r="GX35">
        <f>IF(ISNA(VLOOKUP('W. VaR &amp; Off-Peak Pos By Trader'!$A43,'Import OffPeak'!$A$3:GX$100,GX$1,FALSE)),0,VLOOKUP('W. VaR &amp; Off-Peak Pos By Trader'!$A43,'Import OffPeak'!$A$3:GX$100,GX$1,FALSE))</f>
        <v>0</v>
      </c>
      <c r="GY35">
        <f>IF(ISNA(VLOOKUP('W. VaR &amp; Off-Peak Pos By Trader'!$A43,'Import OffPeak'!$A$3:GY$100,GY$1,FALSE)),0,VLOOKUP('W. VaR &amp; Off-Peak Pos By Trader'!$A43,'Import OffPeak'!$A$3:GY$100,GY$1,FALSE))</f>
        <v>0</v>
      </c>
      <c r="GZ35">
        <f>IF(ISNA(VLOOKUP('W. VaR &amp; Off-Peak Pos By Trader'!$A43,'Import OffPeak'!$A$3:GZ$100,GZ$1,FALSE)),0,VLOOKUP('W. VaR &amp; Off-Peak Pos By Trader'!$A43,'Import OffPeak'!$A$3:GZ$100,GZ$1,FALSE))</f>
        <v>0</v>
      </c>
      <c r="HA35">
        <f>IF(ISNA(VLOOKUP('W. VaR &amp; Off-Peak Pos By Trader'!$A43,'Import OffPeak'!$A$3:HA$100,HA$1,FALSE)),0,VLOOKUP('W. VaR &amp; Off-Peak Pos By Trader'!$A43,'Import OffPeak'!$A$3:HA$100,HA$1,FALSE))</f>
        <v>0</v>
      </c>
      <c r="HB35">
        <f>IF(ISNA(VLOOKUP('W. VaR &amp; Off-Peak Pos By Trader'!$A43,'Import OffPeak'!$A$3:HB$100,HB$1,FALSE)),0,VLOOKUP('W. VaR &amp; Off-Peak Pos By Trader'!$A43,'Import OffPeak'!$A$3:HB$100,HB$1,FALSE))</f>
        <v>0</v>
      </c>
      <c r="HC35">
        <f>IF(ISNA(VLOOKUP('W. VaR &amp; Off-Peak Pos By Trader'!$A43,'Import OffPeak'!$A$3:HC$100,HC$1,FALSE)),0,VLOOKUP('W. VaR &amp; Off-Peak Pos By Trader'!$A43,'Import OffPeak'!$A$3:HC$100,HC$1,FALSE))</f>
        <v>0</v>
      </c>
      <c r="HD35">
        <f>IF(ISNA(VLOOKUP('W. VaR &amp; Off-Peak Pos By Trader'!$A43,'Import OffPeak'!$A$3:HD$100,HD$1,FALSE)),0,VLOOKUP('W. VaR &amp; Off-Peak Pos By Trader'!$A43,'Import OffPeak'!$A$3:HD$100,HD$1,FALSE))</f>
        <v>0</v>
      </c>
      <c r="HE35">
        <f>IF(ISNA(VLOOKUP('W. VaR &amp; Off-Peak Pos By Trader'!$A43,'Import OffPeak'!$A$3:HE$100,HE$1,FALSE)),0,VLOOKUP('W. VaR &amp; Off-Peak Pos By Trader'!$A43,'Import OffPeak'!$A$3:HE$100,HE$1,FALSE))</f>
        <v>0</v>
      </c>
      <c r="HF35">
        <f>IF(ISNA(VLOOKUP('W. VaR &amp; Off-Peak Pos By Trader'!$A43,'Import OffPeak'!$A$3:HF$100,HF$1,FALSE)),0,VLOOKUP('W. VaR &amp; Off-Peak Pos By Trader'!$A43,'Import OffPeak'!$A$3:HF$100,HF$1,FALSE))</f>
        <v>0</v>
      </c>
      <c r="HG35">
        <f>IF(ISNA(VLOOKUP('W. VaR &amp; Off-Peak Pos By Trader'!$A43,'Import OffPeak'!$A$3:HG$100,HG$1,FALSE)),0,VLOOKUP('W. VaR &amp; Off-Peak Pos By Trader'!$A43,'Import OffPeak'!$A$3:HG$100,HG$1,FALSE))</f>
        <v>0</v>
      </c>
      <c r="HH35">
        <f>IF(ISNA(VLOOKUP('W. VaR &amp; Off-Peak Pos By Trader'!$A43,'Import OffPeak'!$A$3:HH$100,HH$1,FALSE)),0,VLOOKUP('W. VaR &amp; Off-Peak Pos By Trader'!$A43,'Import OffPeak'!$A$3:HH$100,HH$1,FALSE))</f>
        <v>0</v>
      </c>
      <c r="HI35">
        <f>IF(ISNA(VLOOKUP('W. VaR &amp; Off-Peak Pos By Trader'!$A43,'Import OffPeak'!$A$3:HI$100,HI$1,FALSE)),0,VLOOKUP('W. VaR &amp; Off-Peak Pos By Trader'!$A43,'Import OffPeak'!$A$3:HI$100,HI$1,FALSE))</f>
        <v>0</v>
      </c>
      <c r="HJ35">
        <f>IF(ISNA(VLOOKUP('W. VaR &amp; Off-Peak Pos By Trader'!$A43,'Import OffPeak'!$A$3:HJ$100,HJ$1,FALSE)),0,VLOOKUP('W. VaR &amp; Off-Peak Pos By Trader'!$A43,'Import OffPeak'!$A$3:HJ$100,HJ$1,FALSE))</f>
        <v>0</v>
      </c>
      <c r="HK35">
        <f>IF(ISNA(VLOOKUP('W. VaR &amp; Off-Peak Pos By Trader'!$A43,'Import OffPeak'!$A$3:HK$100,HK$1,FALSE)),0,VLOOKUP('W. VaR &amp; Off-Peak Pos By Trader'!$A43,'Import OffPeak'!$A$3:HK$100,HK$1,FALSE))</f>
        <v>0</v>
      </c>
      <c r="HL35">
        <f>IF(ISNA(VLOOKUP('W. VaR &amp; Off-Peak Pos By Trader'!$A43,'Import OffPeak'!$A$3:HL$100,HL$1,FALSE)),0,VLOOKUP('W. VaR &amp; Off-Peak Pos By Trader'!$A43,'Import OffPeak'!$A$3:HL$100,HL$1,FALSE))</f>
        <v>0</v>
      </c>
      <c r="HM35">
        <f>IF(ISNA(VLOOKUP('W. VaR &amp; Off-Peak Pos By Trader'!$A43,'Import OffPeak'!$A$3:HM$100,HM$1,FALSE)),0,VLOOKUP('W. VaR &amp; Off-Peak Pos By Trader'!$A43,'Import OffPeak'!$A$3:HM$100,HM$1,FALSE))</f>
        <v>0</v>
      </c>
      <c r="HN35">
        <f>IF(ISNA(VLOOKUP('W. VaR &amp; Off-Peak Pos By Trader'!$A43,'Import OffPeak'!$A$3:HN$100,HN$1,FALSE)),0,VLOOKUP('W. VaR &amp; Off-Peak Pos By Trader'!$A43,'Import OffPeak'!$A$3:HN$100,HN$1,FALSE))</f>
        <v>0</v>
      </c>
      <c r="HO35">
        <f>IF(ISNA(VLOOKUP('W. VaR &amp; Off-Peak Pos By Trader'!$A43,'Import OffPeak'!$A$3:HO$100,HO$1,FALSE)),0,VLOOKUP('W. VaR &amp; Off-Peak Pos By Trader'!$A43,'Import OffPeak'!$A$3:HO$100,HO$1,FALSE))</f>
        <v>0</v>
      </c>
      <c r="HP35">
        <f>IF(ISNA(VLOOKUP('W. VaR &amp; Off-Peak Pos By Trader'!$A43,'Import OffPeak'!$A$3:HP$100,HP$1,FALSE)),0,VLOOKUP('W. VaR &amp; Off-Peak Pos By Trader'!$A43,'Import OffPeak'!$A$3:HP$100,HP$1,FALSE))</f>
        <v>0</v>
      </c>
      <c r="HQ35">
        <f>IF(ISNA(VLOOKUP('W. VaR &amp; Off-Peak Pos By Trader'!$A43,'Import OffPeak'!$A$3:HQ$100,HQ$1,FALSE)),0,VLOOKUP('W. VaR &amp; Off-Peak Pos By Trader'!$A43,'Import OffPeak'!$A$3:HQ$100,HQ$1,FALSE))</f>
        <v>0</v>
      </c>
      <c r="HR35">
        <f>IF(ISNA(VLOOKUP('W. VaR &amp; Off-Peak Pos By Trader'!$A43,'Import OffPeak'!$A$3:HR$100,HR$1,FALSE)),0,VLOOKUP('W. VaR &amp; Off-Peak Pos By Trader'!$A43,'Import OffPeak'!$A$3:HR$100,HR$1,FALSE))</f>
        <v>0</v>
      </c>
      <c r="HS35">
        <f>IF(ISNA(VLOOKUP('W. VaR &amp; Off-Peak Pos By Trader'!$A43,'Import OffPeak'!$A$3:HS$100,HS$1,FALSE)),0,VLOOKUP('W. VaR &amp; Off-Peak Pos By Trader'!$A43,'Import OffPeak'!$A$3:HS$100,HS$1,FALSE))</f>
        <v>0</v>
      </c>
      <c r="HT35">
        <f>IF(ISNA(VLOOKUP('W. VaR &amp; Off-Peak Pos By Trader'!$A43,'Import OffPeak'!$A$3:HT$100,HT$1,FALSE)),0,VLOOKUP('W. VaR &amp; Off-Peak Pos By Trader'!$A43,'Import OffPeak'!$A$3:HT$100,HT$1,FALSE))</f>
        <v>0</v>
      </c>
      <c r="HU35">
        <f>IF(ISNA(VLOOKUP('W. VaR &amp; Off-Peak Pos By Trader'!$A43,'Import OffPeak'!$A$3:HU$100,HU$1,FALSE)),0,VLOOKUP('W. VaR &amp; Off-Peak Pos By Trader'!$A43,'Import OffPeak'!$A$3:HU$100,HU$1,FALSE))</f>
        <v>0</v>
      </c>
      <c r="HV35">
        <f>IF(ISNA(VLOOKUP('W. VaR &amp; Off-Peak Pos By Trader'!$A43,'Import OffPeak'!$A$3:HV$100,HV$1,FALSE)),0,VLOOKUP('W. VaR &amp; Off-Peak Pos By Trader'!$A43,'Import OffPeak'!$A$3:HV$100,HV$1,FALSE))</f>
        <v>0</v>
      </c>
      <c r="HW35">
        <f>IF(ISNA(VLOOKUP('W. VaR &amp; Off-Peak Pos By Trader'!$A43,'Import OffPeak'!$A$3:HW$100,HW$1,FALSE)),0,VLOOKUP('W. VaR &amp; Off-Peak Pos By Trader'!$A43,'Import OffPeak'!$A$3:HW$100,HW$1,FALSE))</f>
        <v>0</v>
      </c>
      <c r="HX35">
        <f>IF(ISNA(VLOOKUP('W. VaR &amp; Off-Peak Pos By Trader'!$A43,'Import OffPeak'!$A$3:HX$100,HX$1,FALSE)),0,VLOOKUP('W. VaR &amp; Off-Peak Pos By Trader'!$A43,'Import OffPeak'!$A$3:HX$100,HX$1,FALSE))</f>
        <v>0</v>
      </c>
      <c r="HY35">
        <f>IF(ISNA(VLOOKUP('W. VaR &amp; Off-Peak Pos By Trader'!$A43,'Import OffPeak'!$A$3:HY$100,HY$1,FALSE)),0,VLOOKUP('W. VaR &amp; Off-Peak Pos By Trader'!$A43,'Import OffPeak'!$A$3:HY$100,HY$1,FALSE))</f>
        <v>0</v>
      </c>
      <c r="HZ35">
        <f>IF(ISNA(VLOOKUP('W. VaR &amp; Off-Peak Pos By Trader'!$A43,'Import OffPeak'!$A$3:HZ$100,HZ$1,FALSE)),0,VLOOKUP('W. VaR &amp; Off-Peak Pos By Trader'!$A43,'Import OffPeak'!$A$3:HZ$100,HZ$1,FALSE))</f>
        <v>0</v>
      </c>
      <c r="IA35">
        <f>IF(ISNA(VLOOKUP('W. VaR &amp; Off-Peak Pos By Trader'!$A43,'Import OffPeak'!$A$3:IA$100,IA$1,FALSE)),0,VLOOKUP('W. VaR &amp; Off-Peak Pos By Trader'!$A43,'Import OffPeak'!$A$3:IA$100,IA$1,FALSE))</f>
        <v>0</v>
      </c>
      <c r="IB35">
        <f>IF(ISNA(VLOOKUP('W. VaR &amp; Off-Peak Pos By Trader'!$A43,'Import OffPeak'!$A$3:IB$100,IB$1,FALSE)),0,VLOOKUP('W. VaR &amp; Off-Peak Pos By Trader'!$A43,'Import OffPeak'!$A$3:IB$100,IB$1,FALSE))</f>
        <v>0</v>
      </c>
      <c r="IC35">
        <f>IF(ISNA(VLOOKUP('W. VaR &amp; Off-Peak Pos By Trader'!$A43,'Import OffPeak'!$A$3:IC$100,IC$1,FALSE)),0,VLOOKUP('W. VaR &amp; Off-Peak Pos By Trader'!$A43,'Import OffPeak'!$A$3:IC$100,IC$1,FALSE))</f>
        <v>0</v>
      </c>
    </row>
    <row r="36" spans="1:237">
      <c r="A36" s="20" t="s">
        <v>58</v>
      </c>
      <c r="B36" s="14">
        <f>IF(ISNA(VLOOKUP('W. VaR &amp; Off-Peak Pos By Trader'!$A44,'Import OffPeak'!$A$3:B$100,B$1,FALSE)),0,VLOOKUP('W. VaR &amp; Off-Peak Pos By Trader'!$A44,'Import OffPeak'!$A$3:B$100,B$1,FALSE))</f>
        <v>0</v>
      </c>
      <c r="C36" s="14">
        <f>IF(ISNA(VLOOKUP('W. VaR &amp; Off-Peak Pos By Trader'!$A44,'Import OffPeak'!$A$3:C$100,C$1,FALSE)),0,VLOOKUP('W. VaR &amp; Off-Peak Pos By Trader'!$A44,'Import OffPeak'!$A$3:C$100,C$1,FALSE))</f>
        <v>0</v>
      </c>
      <c r="D36" s="14">
        <f>IF(ISNA(VLOOKUP('W. VaR &amp; Off-Peak Pos By Trader'!$A44,'Import OffPeak'!$A$3:D$100,D$1,FALSE)),0,VLOOKUP('W. VaR &amp; Off-Peak Pos By Trader'!$A44,'Import OffPeak'!$A$3:D$100,D$1,FALSE))</f>
        <v>0</v>
      </c>
      <c r="E36" s="14">
        <f>IF(ISNA(VLOOKUP('W. VaR &amp; Off-Peak Pos By Trader'!$A44,'Import OffPeak'!$A$3:E$100,E$1,FALSE)),0,VLOOKUP('W. VaR &amp; Off-Peak Pos By Trader'!$A44,'Import OffPeak'!$A$3:E$100,E$1,FALSE))</f>
        <v>0</v>
      </c>
      <c r="F36" s="14">
        <f>IF(ISNA(VLOOKUP('W. VaR &amp; Off-Peak Pos By Trader'!$A44,'Import OffPeak'!$A$3:F$100,F$1,FALSE)),0,VLOOKUP('W. VaR &amp; Off-Peak Pos By Trader'!$A44,'Import OffPeak'!$A$3:F$100,F$1,FALSE))</f>
        <v>0</v>
      </c>
      <c r="G36" s="14">
        <f>IF(ISNA(VLOOKUP('W. VaR &amp; Off-Peak Pos By Trader'!$A44,'Import OffPeak'!$A$3:G$100,G$1,FALSE)),0,VLOOKUP('W. VaR &amp; Off-Peak Pos By Trader'!$A44,'Import OffPeak'!$A$3:G$100,G$1,FALSE))</f>
        <v>0</v>
      </c>
      <c r="H36" s="14">
        <f>IF(ISNA(VLOOKUP('W. VaR &amp; Off-Peak Pos By Trader'!$A44,'Import OffPeak'!$A$3:H$100,H$1,FALSE)),0,VLOOKUP('W. VaR &amp; Off-Peak Pos By Trader'!$A44,'Import OffPeak'!$A$3:H$100,H$1,FALSE))</f>
        <v>0</v>
      </c>
      <c r="I36" s="14">
        <f>IF(ISNA(VLOOKUP('W. VaR &amp; Off-Peak Pos By Trader'!$A44,'Import OffPeak'!$A$3:I$100,I$1,FALSE)),0,VLOOKUP('W. VaR &amp; Off-Peak Pos By Trader'!$A44,'Import OffPeak'!$A$3:I$100,I$1,FALSE))</f>
        <v>0</v>
      </c>
      <c r="J36" s="14">
        <f>IF(ISNA(VLOOKUP('W. VaR &amp; Off-Peak Pos By Trader'!$A44,'Import OffPeak'!$A$3:J$100,J$1,FALSE)),0,VLOOKUP('W. VaR &amp; Off-Peak Pos By Trader'!$A44,'Import OffPeak'!$A$3:J$100,J$1,FALSE))</f>
        <v>0</v>
      </c>
      <c r="K36" s="14">
        <f>IF(ISNA(VLOOKUP('W. VaR &amp; Off-Peak Pos By Trader'!$A44,'Import OffPeak'!$A$3:K$100,K$1,FALSE)),0,VLOOKUP('W. VaR &amp; Off-Peak Pos By Trader'!$A44,'Import OffPeak'!$A$3:K$100,K$1,FALSE))</f>
        <v>0</v>
      </c>
      <c r="L36" s="14">
        <f>IF(ISNA(VLOOKUP('W. VaR &amp; Off-Peak Pos By Trader'!$A44,'Import OffPeak'!$A$3:L$100,L$1,FALSE)),0,VLOOKUP('W. VaR &amp; Off-Peak Pos By Trader'!$A44,'Import OffPeak'!$A$3:L$100,L$1,FALSE))</f>
        <v>0</v>
      </c>
      <c r="M36" s="14">
        <f>IF(ISNA(VLOOKUP('W. VaR &amp; Off-Peak Pos By Trader'!$A44,'Import OffPeak'!$A$3:M$100,M$1,FALSE)),0,VLOOKUP('W. VaR &amp; Off-Peak Pos By Trader'!$A44,'Import OffPeak'!$A$3:M$100,M$1,FALSE))</f>
        <v>0</v>
      </c>
      <c r="N36" s="14">
        <f>IF(ISNA(VLOOKUP('W. VaR &amp; Off-Peak Pos By Trader'!$A44,'Import OffPeak'!$A$3:N$100,N$1,FALSE)),0,VLOOKUP('W. VaR &amp; Off-Peak Pos By Trader'!$A44,'Import OffPeak'!$A$3:N$100,N$1,FALSE))</f>
        <v>0</v>
      </c>
      <c r="O36" s="14">
        <f>IF(ISNA(VLOOKUP('W. VaR &amp; Off-Peak Pos By Trader'!$A44,'Import OffPeak'!$A$3:O$100,O$1,FALSE)),0,VLOOKUP('W. VaR &amp; Off-Peak Pos By Trader'!$A44,'Import OffPeak'!$A$3:O$100,O$1,FALSE))</f>
        <v>0</v>
      </c>
      <c r="P36" s="14">
        <f>IF(ISNA(VLOOKUP('W. VaR &amp; Off-Peak Pos By Trader'!$A44,'Import OffPeak'!$A$3:P$100,P$1,FALSE)),0,VLOOKUP('W. VaR &amp; Off-Peak Pos By Trader'!$A44,'Import OffPeak'!$A$3:P$100,P$1,FALSE))</f>
        <v>0</v>
      </c>
      <c r="Q36" s="14">
        <f>IF(ISNA(VLOOKUP('W. VaR &amp; Off-Peak Pos By Trader'!$A44,'Import OffPeak'!$A$3:Q$100,Q$1,FALSE)),0,VLOOKUP('W. VaR &amp; Off-Peak Pos By Trader'!$A44,'Import OffPeak'!$A$3:Q$100,Q$1,FALSE))</f>
        <v>0</v>
      </c>
      <c r="R36" s="14">
        <f>IF(ISNA(VLOOKUP('W. VaR &amp; Off-Peak Pos By Trader'!$A44,'Import OffPeak'!$A$3:R$100,R$1,FALSE)),0,VLOOKUP('W. VaR &amp; Off-Peak Pos By Trader'!$A44,'Import OffPeak'!$A$3:R$100,R$1,FALSE))</f>
        <v>0</v>
      </c>
      <c r="S36" s="14">
        <f>IF(ISNA(VLOOKUP('W. VaR &amp; Off-Peak Pos By Trader'!$A44,'Import OffPeak'!$A$3:S$100,S$1,FALSE)),0,VLOOKUP('W. VaR &amp; Off-Peak Pos By Trader'!$A44,'Import OffPeak'!$A$3:S$100,S$1,FALSE))</f>
        <v>0</v>
      </c>
      <c r="T36" s="14">
        <f>IF(ISNA(VLOOKUP('W. VaR &amp; Off-Peak Pos By Trader'!$A44,'Import OffPeak'!$A$3:T$100,T$1,FALSE)),0,VLOOKUP('W. VaR &amp; Off-Peak Pos By Trader'!$A44,'Import OffPeak'!$A$3:T$100,T$1,FALSE))</f>
        <v>0</v>
      </c>
      <c r="U36" s="14">
        <f>IF(ISNA(VLOOKUP('W. VaR &amp; Off-Peak Pos By Trader'!$A44,'Import OffPeak'!$A$3:U$100,U$1,FALSE)),0,VLOOKUP('W. VaR &amp; Off-Peak Pos By Trader'!$A44,'Import OffPeak'!$A$3:U$100,U$1,FALSE))</f>
        <v>0</v>
      </c>
      <c r="V36" s="14">
        <f>IF(ISNA(VLOOKUP('W. VaR &amp; Off-Peak Pos By Trader'!$A44,'Import OffPeak'!$A$3:V$100,V$1,FALSE)),0,VLOOKUP('W. VaR &amp; Off-Peak Pos By Trader'!$A44,'Import OffPeak'!$A$3:V$100,V$1,FALSE))</f>
        <v>0</v>
      </c>
      <c r="W36" s="14">
        <f>IF(ISNA(VLOOKUP('W. VaR &amp; Off-Peak Pos By Trader'!$A44,'Import OffPeak'!$A$3:W$100,W$1,FALSE)),0,VLOOKUP('W. VaR &amp; Off-Peak Pos By Trader'!$A44,'Import OffPeak'!$A$3:W$100,W$1,FALSE))</f>
        <v>0</v>
      </c>
      <c r="X36" s="14">
        <f>IF(ISNA(VLOOKUP('W. VaR &amp; Off-Peak Pos By Trader'!$A44,'Import OffPeak'!$A$3:X$100,X$1,FALSE)),0,VLOOKUP('W. VaR &amp; Off-Peak Pos By Trader'!$A44,'Import OffPeak'!$A$3:X$100,X$1,FALSE))</f>
        <v>0</v>
      </c>
      <c r="Y36" s="14">
        <f>IF(ISNA(VLOOKUP('W. VaR &amp; Off-Peak Pos By Trader'!$A44,'Import OffPeak'!$A$3:Y$100,Y$1,FALSE)),0,VLOOKUP('W. VaR &amp; Off-Peak Pos By Trader'!$A44,'Import OffPeak'!$A$3:Y$100,Y$1,FALSE))</f>
        <v>0</v>
      </c>
      <c r="Z36" s="14">
        <f>IF(ISNA(VLOOKUP('W. VaR &amp; Off-Peak Pos By Trader'!$A44,'Import OffPeak'!$A$3:Z$100,Z$1,FALSE)),0,VLOOKUP('W. VaR &amp; Off-Peak Pos By Trader'!$A44,'Import OffPeak'!$A$3:Z$100,Z$1,FALSE))</f>
        <v>0</v>
      </c>
      <c r="AA36" s="14">
        <f>IF(ISNA(VLOOKUP('W. VaR &amp; Off-Peak Pos By Trader'!$A44,'Import OffPeak'!$A$3:AA$100,AA$1,FALSE)),0,VLOOKUP('W. VaR &amp; Off-Peak Pos By Trader'!$A44,'Import OffPeak'!$A$3:AA$100,AA$1,FALSE))</f>
        <v>0</v>
      </c>
      <c r="AB36" s="14">
        <f>IF(ISNA(VLOOKUP('W. VaR &amp; Off-Peak Pos By Trader'!$A44,'Import OffPeak'!$A$3:AB$100,AB$1,FALSE)),0,VLOOKUP('W. VaR &amp; Off-Peak Pos By Trader'!$A44,'Import OffPeak'!$A$3:AB$100,AB$1,FALSE))</f>
        <v>0</v>
      </c>
      <c r="AC36" s="14">
        <f>IF(ISNA(VLOOKUP('W. VaR &amp; Off-Peak Pos By Trader'!$A44,'Import OffPeak'!$A$3:AC$100,AC$1,FALSE)),0,VLOOKUP('W. VaR &amp; Off-Peak Pos By Trader'!$A44,'Import OffPeak'!$A$3:AC$100,AC$1,FALSE))</f>
        <v>0</v>
      </c>
      <c r="AD36" s="14">
        <f>IF(ISNA(VLOOKUP('W. VaR &amp; Off-Peak Pos By Trader'!$A44,'Import OffPeak'!$A$3:AD$100,AD$1,FALSE)),0,VLOOKUP('W. VaR &amp; Off-Peak Pos By Trader'!$A44,'Import OffPeak'!$A$3:AD$100,AD$1,FALSE))</f>
        <v>0</v>
      </c>
      <c r="AE36" s="14">
        <f>IF(ISNA(VLOOKUP('W. VaR &amp; Off-Peak Pos By Trader'!$A44,'Import OffPeak'!$A$3:AE$100,AE$1,FALSE)),0,VLOOKUP('W. VaR &amp; Off-Peak Pos By Trader'!$A44,'Import OffPeak'!$A$3:AE$100,AE$1,FALSE))</f>
        <v>0</v>
      </c>
      <c r="AF36" s="14">
        <f>IF(ISNA(VLOOKUP('W. VaR &amp; Off-Peak Pos By Trader'!$A44,'Import OffPeak'!$A$3:AF$100,AF$1,FALSE)),0,VLOOKUP('W. VaR &amp; Off-Peak Pos By Trader'!$A44,'Import OffPeak'!$A$3:AF$100,AF$1,FALSE))</f>
        <v>0</v>
      </c>
      <c r="AG36" s="14">
        <f>IF(ISNA(VLOOKUP('W. VaR &amp; Off-Peak Pos By Trader'!$A44,'Import OffPeak'!$A$3:AG$100,AG$1,FALSE)),0,VLOOKUP('W. VaR &amp; Off-Peak Pos By Trader'!$A44,'Import OffPeak'!$A$3:AG$100,AG$1,FALSE))</f>
        <v>0</v>
      </c>
      <c r="AH36" s="14">
        <f>IF(ISNA(VLOOKUP('W. VaR &amp; Off-Peak Pos By Trader'!$A44,'Import OffPeak'!$A$3:AH$100,AH$1,FALSE)),0,VLOOKUP('W. VaR &amp; Off-Peak Pos By Trader'!$A44,'Import OffPeak'!$A$3:AH$100,AH$1,FALSE))</f>
        <v>0</v>
      </c>
      <c r="AI36" s="14">
        <f>IF(ISNA(VLOOKUP('W. VaR &amp; Off-Peak Pos By Trader'!$A44,'Import OffPeak'!$A$3:AI$100,AI$1,FALSE)),0,VLOOKUP('W. VaR &amp; Off-Peak Pos By Trader'!$A44,'Import OffPeak'!$A$3:AI$100,AI$1,FALSE))</f>
        <v>0</v>
      </c>
      <c r="AJ36" s="14">
        <f>IF(ISNA(VLOOKUP('W. VaR &amp; Off-Peak Pos By Trader'!$A44,'Import OffPeak'!$A$3:AJ$100,AJ$1,FALSE)),0,VLOOKUP('W. VaR &amp; Off-Peak Pos By Trader'!$A44,'Import OffPeak'!$A$3:AJ$100,AJ$1,FALSE))</f>
        <v>0</v>
      </c>
      <c r="AK36" s="14">
        <f>IF(ISNA(VLOOKUP('W. VaR &amp; Off-Peak Pos By Trader'!$A44,'Import OffPeak'!$A$3:AK$100,AK$1,FALSE)),0,VLOOKUP('W. VaR &amp; Off-Peak Pos By Trader'!$A44,'Import OffPeak'!$A$3:AK$100,AK$1,FALSE))</f>
        <v>0</v>
      </c>
      <c r="AL36" s="14">
        <f>IF(ISNA(VLOOKUP('W. VaR &amp; Off-Peak Pos By Trader'!$A44,'Import OffPeak'!$A$3:AL$100,AL$1,FALSE)),0,VLOOKUP('W. VaR &amp; Off-Peak Pos By Trader'!$A44,'Import OffPeak'!$A$3:AL$100,AL$1,FALSE))</f>
        <v>0</v>
      </c>
      <c r="AM36" s="14">
        <f>IF(ISNA(VLOOKUP('W. VaR &amp; Off-Peak Pos By Trader'!$A44,'Import OffPeak'!$A$3:AM$100,AM$1,FALSE)),0,VLOOKUP('W. VaR &amp; Off-Peak Pos By Trader'!$A44,'Import OffPeak'!$A$3:AM$100,AM$1,FALSE))</f>
        <v>0</v>
      </c>
      <c r="AN36" s="14">
        <f>IF(ISNA(VLOOKUP('W. VaR &amp; Off-Peak Pos By Trader'!$A44,'Import OffPeak'!$A$3:AN$100,AN$1,FALSE)),0,VLOOKUP('W. VaR &amp; Off-Peak Pos By Trader'!$A44,'Import OffPeak'!$A$3:AN$100,AN$1,FALSE))</f>
        <v>0</v>
      </c>
      <c r="AO36" s="14">
        <f>IF(ISNA(VLOOKUP('W. VaR &amp; Off-Peak Pos By Trader'!$A44,'Import OffPeak'!$A$3:AO$100,AO$1,FALSE)),0,VLOOKUP('W. VaR &amp; Off-Peak Pos By Trader'!$A44,'Import OffPeak'!$A$3:AO$100,AO$1,FALSE))</f>
        <v>0</v>
      </c>
      <c r="AP36" s="14">
        <f>IF(ISNA(VLOOKUP('W. VaR &amp; Off-Peak Pos By Trader'!$A44,'Import OffPeak'!$A$3:AP$100,AP$1,FALSE)),0,VLOOKUP('W. VaR &amp; Off-Peak Pos By Trader'!$A44,'Import OffPeak'!$A$3:AP$100,AP$1,FALSE))</f>
        <v>0</v>
      </c>
      <c r="AQ36" s="14">
        <f>IF(ISNA(VLOOKUP('W. VaR &amp; Off-Peak Pos By Trader'!$A44,'Import OffPeak'!$A$3:AQ$100,AQ$1,FALSE)),0,VLOOKUP('W. VaR &amp; Off-Peak Pos By Trader'!$A44,'Import OffPeak'!$A$3:AQ$100,AQ$1,FALSE))</f>
        <v>0</v>
      </c>
      <c r="AR36" s="14">
        <f>IF(ISNA(VLOOKUP('W. VaR &amp; Off-Peak Pos By Trader'!$A44,'Import OffPeak'!$A$3:AR$100,AR$1,FALSE)),0,VLOOKUP('W. VaR &amp; Off-Peak Pos By Trader'!$A44,'Import OffPeak'!$A$3:AR$100,AR$1,FALSE))</f>
        <v>0</v>
      </c>
      <c r="AS36" s="14">
        <f>IF(ISNA(VLOOKUP('W. VaR &amp; Off-Peak Pos By Trader'!$A44,'Import OffPeak'!$A$3:AS$100,AS$1,FALSE)),0,VLOOKUP('W. VaR &amp; Off-Peak Pos By Trader'!$A44,'Import OffPeak'!$A$3:AS$100,AS$1,FALSE))</f>
        <v>0</v>
      </c>
      <c r="AT36" s="14">
        <f>IF(ISNA(VLOOKUP('W. VaR &amp; Off-Peak Pos By Trader'!$A44,'Import OffPeak'!$A$3:AT$100,AT$1,FALSE)),0,VLOOKUP('W. VaR &amp; Off-Peak Pos By Trader'!$A44,'Import OffPeak'!$A$3:AT$100,AT$1,FALSE))</f>
        <v>0</v>
      </c>
      <c r="AU36" s="14">
        <f>IF(ISNA(VLOOKUP('W. VaR &amp; Off-Peak Pos By Trader'!$A44,'Import OffPeak'!$A$3:AU$100,AU$1,FALSE)),0,VLOOKUP('W. VaR &amp; Off-Peak Pos By Trader'!$A44,'Import OffPeak'!$A$3:AU$100,AU$1,FALSE))</f>
        <v>0</v>
      </c>
      <c r="AV36" s="14">
        <f>IF(ISNA(VLOOKUP('W. VaR &amp; Off-Peak Pos By Trader'!$A44,'Import OffPeak'!$A$3:AV$100,AV$1,FALSE)),0,VLOOKUP('W. VaR &amp; Off-Peak Pos By Trader'!$A44,'Import OffPeak'!$A$3:AV$100,AV$1,FALSE))</f>
        <v>0</v>
      </c>
      <c r="AW36" s="14">
        <f>IF(ISNA(VLOOKUP('W. VaR &amp; Off-Peak Pos By Trader'!$A44,'Import OffPeak'!$A$3:AW$100,AW$1,FALSE)),0,VLOOKUP('W. VaR &amp; Off-Peak Pos By Trader'!$A44,'Import OffPeak'!$A$3:AW$100,AW$1,FALSE))</f>
        <v>0</v>
      </c>
      <c r="AX36" s="14">
        <f>IF(ISNA(VLOOKUP('W. VaR &amp; Off-Peak Pos By Trader'!$A44,'Import OffPeak'!$A$3:AX$100,AX$1,FALSE)),0,VLOOKUP('W. VaR &amp; Off-Peak Pos By Trader'!$A44,'Import OffPeak'!$A$3:AX$100,AX$1,FALSE))</f>
        <v>0</v>
      </c>
      <c r="AY36" s="14">
        <f>IF(ISNA(VLOOKUP('W. VaR &amp; Off-Peak Pos By Trader'!$A44,'Import OffPeak'!$A$3:AY$100,AY$1,FALSE)),0,VLOOKUP('W. VaR &amp; Off-Peak Pos By Trader'!$A44,'Import OffPeak'!$A$3:AY$100,AY$1,FALSE))</f>
        <v>0</v>
      </c>
      <c r="AZ36" s="14">
        <f>IF(ISNA(VLOOKUP('W. VaR &amp; Off-Peak Pos By Trader'!$A44,'Import OffPeak'!$A$3:AZ$100,AZ$1,FALSE)),0,VLOOKUP('W. VaR &amp; Off-Peak Pos By Trader'!$A44,'Import OffPeak'!$A$3:AZ$100,AZ$1,FALSE))</f>
        <v>0</v>
      </c>
      <c r="BA36" s="14">
        <f>IF(ISNA(VLOOKUP('W. VaR &amp; Off-Peak Pos By Trader'!$A44,'Import OffPeak'!$A$3:BA$100,BA$1,FALSE)),0,VLOOKUP('W. VaR &amp; Off-Peak Pos By Trader'!$A44,'Import OffPeak'!$A$3:BA$100,BA$1,FALSE))</f>
        <v>0</v>
      </c>
      <c r="BB36" s="14">
        <f>IF(ISNA(VLOOKUP('W. VaR &amp; Off-Peak Pos By Trader'!$A44,'Import OffPeak'!$A$3:BB$100,BB$1,FALSE)),0,VLOOKUP('W. VaR &amp; Off-Peak Pos By Trader'!$A44,'Import OffPeak'!$A$3:BB$100,BB$1,FALSE))</f>
        <v>0</v>
      </c>
      <c r="BC36" s="14">
        <f>IF(ISNA(VLOOKUP('W. VaR &amp; Off-Peak Pos By Trader'!$A44,'Import OffPeak'!$A$3:BC$100,BC$1,FALSE)),0,VLOOKUP('W. VaR &amp; Off-Peak Pos By Trader'!$A44,'Import OffPeak'!$A$3:BC$100,BC$1,FALSE))</f>
        <v>0</v>
      </c>
      <c r="BD36" s="14">
        <f>IF(ISNA(VLOOKUP('W. VaR &amp; Off-Peak Pos By Trader'!$A44,'Import OffPeak'!$A$3:BD$100,BD$1,FALSE)),0,VLOOKUP('W. VaR &amp; Off-Peak Pos By Trader'!$A44,'Import OffPeak'!$A$3:BD$100,BD$1,FALSE))</f>
        <v>0</v>
      </c>
      <c r="BE36" s="14">
        <f>IF(ISNA(VLOOKUP('W. VaR &amp; Off-Peak Pos By Trader'!$A44,'Import OffPeak'!$A$3:BE$100,BE$1,FALSE)),0,VLOOKUP('W. VaR &amp; Off-Peak Pos By Trader'!$A44,'Import OffPeak'!$A$3:BE$100,BE$1,FALSE))</f>
        <v>0</v>
      </c>
      <c r="BF36" s="14">
        <f>IF(ISNA(VLOOKUP('W. VaR &amp; Off-Peak Pos By Trader'!$A44,'Import OffPeak'!$A$3:BF$100,BF$1,FALSE)),0,VLOOKUP('W. VaR &amp; Off-Peak Pos By Trader'!$A44,'Import OffPeak'!$A$3:BF$100,BF$1,FALSE))</f>
        <v>0</v>
      </c>
      <c r="BG36" s="14">
        <f>IF(ISNA(VLOOKUP('W. VaR &amp; Off-Peak Pos By Trader'!$A44,'Import OffPeak'!$A$3:BG$100,BG$1,FALSE)),0,VLOOKUP('W. VaR &amp; Off-Peak Pos By Trader'!$A44,'Import OffPeak'!$A$3:BG$100,BG$1,FALSE))</f>
        <v>0</v>
      </c>
      <c r="BH36" s="14">
        <f>IF(ISNA(VLOOKUP('W. VaR &amp; Off-Peak Pos By Trader'!$A44,'Import OffPeak'!$A$3:BH$100,BH$1,FALSE)),0,VLOOKUP('W. VaR &amp; Off-Peak Pos By Trader'!$A44,'Import OffPeak'!$A$3:BH$100,BH$1,FALSE))</f>
        <v>0</v>
      </c>
      <c r="BI36" s="14">
        <f>IF(ISNA(VLOOKUP('W. VaR &amp; Off-Peak Pos By Trader'!$A44,'Import OffPeak'!$A$3:BI$100,BI$1,FALSE)),0,VLOOKUP('W. VaR &amp; Off-Peak Pos By Trader'!$A44,'Import OffPeak'!$A$3:BI$100,BI$1,FALSE))</f>
        <v>0</v>
      </c>
      <c r="BJ36" s="14">
        <f>IF(ISNA(VLOOKUP('W. VaR &amp; Off-Peak Pos By Trader'!$A44,'Import OffPeak'!$A$3:BJ$100,BJ$1,FALSE)),0,VLOOKUP('W. VaR &amp; Off-Peak Pos By Trader'!$A44,'Import OffPeak'!$A$3:BJ$100,BJ$1,FALSE))</f>
        <v>0</v>
      </c>
      <c r="BK36" s="14">
        <f>IF(ISNA(VLOOKUP('W. VaR &amp; Off-Peak Pos By Trader'!$A44,'Import OffPeak'!$A$3:BK$100,BK$1,FALSE)),0,VLOOKUP('W. VaR &amp; Off-Peak Pos By Trader'!$A44,'Import OffPeak'!$A$3:BK$100,BK$1,FALSE))</f>
        <v>0</v>
      </c>
      <c r="BL36" s="14">
        <f>IF(ISNA(VLOOKUP('W. VaR &amp; Off-Peak Pos By Trader'!$A44,'Import OffPeak'!$A$3:BL$100,BL$1,FALSE)),0,VLOOKUP('W. VaR &amp; Off-Peak Pos By Trader'!$A44,'Import OffPeak'!$A$3:BL$100,BL$1,FALSE))</f>
        <v>0</v>
      </c>
      <c r="BM36" s="14">
        <f>IF(ISNA(VLOOKUP('W. VaR &amp; Off-Peak Pos By Trader'!$A44,'Import OffPeak'!$A$3:BM$100,BM$1,FALSE)),0,VLOOKUP('W. VaR &amp; Off-Peak Pos By Trader'!$A44,'Import OffPeak'!$A$3:BM$100,BM$1,FALSE))</f>
        <v>0</v>
      </c>
      <c r="BN36" s="14">
        <f>IF(ISNA(VLOOKUP('W. VaR &amp; Off-Peak Pos By Trader'!$A44,'Import OffPeak'!$A$3:BN$100,BN$1,FALSE)),0,VLOOKUP('W. VaR &amp; Off-Peak Pos By Trader'!$A44,'Import OffPeak'!$A$3:BN$100,BN$1,FALSE))</f>
        <v>0</v>
      </c>
      <c r="BO36" s="14">
        <f>IF(ISNA(VLOOKUP('W. VaR &amp; Off-Peak Pos By Trader'!$A44,'Import OffPeak'!$A$3:BO$100,BO$1,FALSE)),0,VLOOKUP('W. VaR &amp; Off-Peak Pos By Trader'!$A44,'Import OffPeak'!$A$3:BO$100,BO$1,FALSE))</f>
        <v>0</v>
      </c>
      <c r="BP36" s="14">
        <f>IF(ISNA(VLOOKUP('W. VaR &amp; Off-Peak Pos By Trader'!$A44,'Import OffPeak'!$A$3:BP$100,BP$1,FALSE)),0,VLOOKUP('W. VaR &amp; Off-Peak Pos By Trader'!$A44,'Import OffPeak'!$A$3:BP$100,BP$1,FALSE))</f>
        <v>0</v>
      </c>
      <c r="BQ36" s="14">
        <f>IF(ISNA(VLOOKUP('W. VaR &amp; Off-Peak Pos By Trader'!$A44,'Import OffPeak'!$A$3:BQ$100,BQ$1,FALSE)),0,VLOOKUP('W. VaR &amp; Off-Peak Pos By Trader'!$A44,'Import OffPeak'!$A$3:BQ$100,BQ$1,FALSE))</f>
        <v>0</v>
      </c>
      <c r="BR36" s="14">
        <f>IF(ISNA(VLOOKUP('W. VaR &amp; Off-Peak Pos By Trader'!$A44,'Import OffPeak'!$A$3:BR$100,BR$1,FALSE)),0,VLOOKUP('W. VaR &amp; Off-Peak Pos By Trader'!$A44,'Import OffPeak'!$A$3:BR$100,BR$1,FALSE))</f>
        <v>0</v>
      </c>
      <c r="BS36" s="14">
        <f>IF(ISNA(VLOOKUP('W. VaR &amp; Off-Peak Pos By Trader'!$A44,'Import OffPeak'!$A$3:BS$100,BS$1,FALSE)),0,VLOOKUP('W. VaR &amp; Off-Peak Pos By Trader'!$A44,'Import OffPeak'!$A$3:BS$100,BS$1,FALSE))</f>
        <v>0</v>
      </c>
      <c r="BT36" s="14">
        <f>IF(ISNA(VLOOKUP('W. VaR &amp; Off-Peak Pos By Trader'!$A44,'Import OffPeak'!$A$3:BT$100,BT$1,FALSE)),0,VLOOKUP('W. VaR &amp; Off-Peak Pos By Trader'!$A44,'Import OffPeak'!$A$3:BT$100,BT$1,FALSE))</f>
        <v>0</v>
      </c>
      <c r="BU36" s="14">
        <f>IF(ISNA(VLOOKUP('W. VaR &amp; Off-Peak Pos By Trader'!$A44,'Import OffPeak'!$A$3:BU$100,BU$1,FALSE)),0,VLOOKUP('W. VaR &amp; Off-Peak Pos By Trader'!$A44,'Import OffPeak'!$A$3:BU$100,BU$1,FALSE))</f>
        <v>0</v>
      </c>
      <c r="BV36" s="14">
        <f>IF(ISNA(VLOOKUP('W. VaR &amp; Off-Peak Pos By Trader'!$A44,'Import OffPeak'!$A$3:BV$100,BV$1,FALSE)),0,VLOOKUP('W. VaR &amp; Off-Peak Pos By Trader'!$A44,'Import OffPeak'!$A$3:BV$100,BV$1,FALSE))</f>
        <v>0</v>
      </c>
      <c r="BW36" s="14">
        <f>IF(ISNA(VLOOKUP('W. VaR &amp; Off-Peak Pos By Trader'!$A44,'Import OffPeak'!$A$3:BW$100,BW$1,FALSE)),0,VLOOKUP('W. VaR &amp; Off-Peak Pos By Trader'!$A44,'Import OffPeak'!$A$3:BW$100,BW$1,FALSE))</f>
        <v>0</v>
      </c>
      <c r="BX36" s="14">
        <f>IF(ISNA(VLOOKUP('W. VaR &amp; Off-Peak Pos By Trader'!$A44,'Import OffPeak'!$A$3:BX$100,BX$1,FALSE)),0,VLOOKUP('W. VaR &amp; Off-Peak Pos By Trader'!$A44,'Import OffPeak'!$A$3:BX$100,BX$1,FALSE))</f>
        <v>0</v>
      </c>
      <c r="BY36" s="14">
        <f>IF(ISNA(VLOOKUP('W. VaR &amp; Off-Peak Pos By Trader'!$A44,'Import OffPeak'!$A$3:BY$100,BY$1,FALSE)),0,VLOOKUP('W. VaR &amp; Off-Peak Pos By Trader'!$A44,'Import OffPeak'!$A$3:BY$100,BY$1,FALSE))</f>
        <v>0</v>
      </c>
      <c r="BZ36" s="14">
        <f>IF(ISNA(VLOOKUP('W. VaR &amp; Off-Peak Pos By Trader'!$A44,'Import OffPeak'!$A$3:BZ$100,BZ$1,FALSE)),0,VLOOKUP('W. VaR &amp; Off-Peak Pos By Trader'!$A44,'Import OffPeak'!$A$3:BZ$100,BZ$1,FALSE))</f>
        <v>0</v>
      </c>
      <c r="CA36" s="14">
        <f>IF(ISNA(VLOOKUP('W. VaR &amp; Off-Peak Pos By Trader'!$A44,'Import OffPeak'!$A$3:CA$100,CA$1,FALSE)),0,VLOOKUP('W. VaR &amp; Off-Peak Pos By Trader'!$A44,'Import OffPeak'!$A$3:CA$100,CA$1,FALSE))</f>
        <v>0</v>
      </c>
      <c r="CB36" s="14">
        <f>IF(ISNA(VLOOKUP('W. VaR &amp; Off-Peak Pos By Trader'!$A44,'Import OffPeak'!$A$3:CB$100,CB$1,FALSE)),0,VLOOKUP('W. VaR &amp; Off-Peak Pos By Trader'!$A44,'Import OffPeak'!$A$3:CB$100,CB$1,FALSE))</f>
        <v>0</v>
      </c>
      <c r="CC36" s="14">
        <f>IF(ISNA(VLOOKUP('W. VaR &amp; Off-Peak Pos By Trader'!$A44,'Import OffPeak'!$A$3:CC$100,CC$1,FALSE)),0,VLOOKUP('W. VaR &amp; Off-Peak Pos By Trader'!$A44,'Import OffPeak'!$A$3:CC$100,CC$1,FALSE))</f>
        <v>0</v>
      </c>
      <c r="CD36" s="14">
        <f>IF(ISNA(VLOOKUP('W. VaR &amp; Off-Peak Pos By Trader'!$A44,'Import OffPeak'!$A$3:CD$100,CD$1,FALSE)),0,VLOOKUP('W. VaR &amp; Off-Peak Pos By Trader'!$A44,'Import OffPeak'!$A$3:CD$100,CD$1,FALSE))</f>
        <v>0</v>
      </c>
      <c r="CE36" s="14">
        <f>IF(ISNA(VLOOKUP('W. VaR &amp; Off-Peak Pos By Trader'!$A44,'Import OffPeak'!$A$3:CE$100,CE$1,FALSE)),0,VLOOKUP('W. VaR &amp; Off-Peak Pos By Trader'!$A44,'Import OffPeak'!$A$3:CE$100,CE$1,FALSE))</f>
        <v>0</v>
      </c>
      <c r="CF36" s="14">
        <f>IF(ISNA(VLOOKUP('W. VaR &amp; Off-Peak Pos By Trader'!$A44,'Import OffPeak'!$A$3:CF$100,CF$1,FALSE)),0,VLOOKUP('W. VaR &amp; Off-Peak Pos By Trader'!$A44,'Import OffPeak'!$A$3:CF$100,CF$1,FALSE))</f>
        <v>0</v>
      </c>
      <c r="CG36" s="14">
        <f>IF(ISNA(VLOOKUP('W. VaR &amp; Off-Peak Pos By Trader'!$A44,'Import OffPeak'!$A$3:CG$100,CG$1,FALSE)),0,VLOOKUP('W. VaR &amp; Off-Peak Pos By Trader'!$A44,'Import OffPeak'!$A$3:CG$100,CG$1,FALSE))</f>
        <v>0</v>
      </c>
      <c r="CH36" s="14">
        <f>IF(ISNA(VLOOKUP('W. VaR &amp; Off-Peak Pos By Trader'!$A44,'Import OffPeak'!$A$3:CH$100,CH$1,FALSE)),0,VLOOKUP('W. VaR &amp; Off-Peak Pos By Trader'!$A44,'Import OffPeak'!$A$3:CH$100,CH$1,FALSE))</f>
        <v>0</v>
      </c>
      <c r="CI36" s="14">
        <f>IF(ISNA(VLOOKUP('W. VaR &amp; Off-Peak Pos By Trader'!$A44,'Import OffPeak'!$A$3:CI$100,CI$1,FALSE)),0,VLOOKUP('W. VaR &amp; Off-Peak Pos By Trader'!$A44,'Import OffPeak'!$A$3:CI$100,CI$1,FALSE))</f>
        <v>0</v>
      </c>
      <c r="CJ36" s="14">
        <f>IF(ISNA(VLOOKUP('W. VaR &amp; Off-Peak Pos By Trader'!$A44,'Import OffPeak'!$A$3:CJ$100,CJ$1,FALSE)),0,VLOOKUP('W. VaR &amp; Off-Peak Pos By Trader'!$A44,'Import OffPeak'!$A$3:CJ$100,CJ$1,FALSE))</f>
        <v>0</v>
      </c>
      <c r="CK36" s="14">
        <f>IF(ISNA(VLOOKUP('W. VaR &amp; Off-Peak Pos By Trader'!$A44,'Import OffPeak'!$A$3:CK$100,CK$1,FALSE)),0,VLOOKUP('W. VaR &amp; Off-Peak Pos By Trader'!$A44,'Import OffPeak'!$A$3:CK$100,CK$1,FALSE))</f>
        <v>0</v>
      </c>
      <c r="CL36" s="14">
        <f>IF(ISNA(VLOOKUP('W. VaR &amp; Off-Peak Pos By Trader'!$A44,'Import OffPeak'!$A$3:CL$100,CL$1,FALSE)),0,VLOOKUP('W. VaR &amp; Off-Peak Pos By Trader'!$A44,'Import OffPeak'!$A$3:CL$100,CL$1,FALSE))</f>
        <v>0</v>
      </c>
      <c r="CM36" s="14">
        <f>IF(ISNA(VLOOKUP('W. VaR &amp; Off-Peak Pos By Trader'!$A44,'Import OffPeak'!$A$3:CM$100,CM$1,FALSE)),0,VLOOKUP('W. VaR &amp; Off-Peak Pos By Trader'!$A44,'Import OffPeak'!$A$3:CM$100,CM$1,FALSE))</f>
        <v>0</v>
      </c>
      <c r="CN36" s="14">
        <f>IF(ISNA(VLOOKUP('W. VaR &amp; Off-Peak Pos By Trader'!$A44,'Import OffPeak'!$A$3:CN$100,CN$1,FALSE)),0,VLOOKUP('W. VaR &amp; Off-Peak Pos By Trader'!$A44,'Import OffPeak'!$A$3:CN$100,CN$1,FALSE))</f>
        <v>0</v>
      </c>
      <c r="CO36" s="14">
        <f>IF(ISNA(VLOOKUP('W. VaR &amp; Off-Peak Pos By Trader'!$A44,'Import OffPeak'!$A$3:CO$100,CO$1,FALSE)),0,VLOOKUP('W. VaR &amp; Off-Peak Pos By Trader'!$A44,'Import OffPeak'!$A$3:CO$100,CO$1,FALSE))</f>
        <v>0</v>
      </c>
      <c r="CP36" s="14">
        <f>IF(ISNA(VLOOKUP('W. VaR &amp; Off-Peak Pos By Trader'!$A44,'Import OffPeak'!$A$3:CP$100,CP$1,FALSE)),0,VLOOKUP('W. VaR &amp; Off-Peak Pos By Trader'!$A44,'Import OffPeak'!$A$3:CP$100,CP$1,FALSE))</f>
        <v>0</v>
      </c>
      <c r="CQ36" s="14">
        <f>IF(ISNA(VLOOKUP('W. VaR &amp; Off-Peak Pos By Trader'!$A44,'Import OffPeak'!$A$3:CQ$100,CQ$1,FALSE)),0,VLOOKUP('W. VaR &amp; Off-Peak Pos By Trader'!$A44,'Import OffPeak'!$A$3:CQ$100,CQ$1,FALSE))</f>
        <v>0</v>
      </c>
      <c r="CR36" s="14">
        <f>IF(ISNA(VLOOKUP('W. VaR &amp; Off-Peak Pos By Trader'!$A44,'Import OffPeak'!$A$3:CR$100,CR$1,FALSE)),0,VLOOKUP('W. VaR &amp; Off-Peak Pos By Trader'!$A44,'Import OffPeak'!$A$3:CR$100,CR$1,FALSE))</f>
        <v>0</v>
      </c>
      <c r="CS36" s="14">
        <f>IF(ISNA(VLOOKUP('W. VaR &amp; Off-Peak Pos By Trader'!$A44,'Import OffPeak'!$A$3:CS$100,CS$1,FALSE)),0,VLOOKUP('W. VaR &amp; Off-Peak Pos By Trader'!$A44,'Import OffPeak'!$A$3:CS$100,CS$1,FALSE))</f>
        <v>0</v>
      </c>
      <c r="CT36" s="14">
        <f>IF(ISNA(VLOOKUP('W. VaR &amp; Off-Peak Pos By Trader'!$A44,'Import OffPeak'!$A$3:CT$100,CT$1,FALSE)),0,VLOOKUP('W. VaR &amp; Off-Peak Pos By Trader'!$A44,'Import OffPeak'!$A$3:CT$100,CT$1,FALSE))</f>
        <v>0</v>
      </c>
      <c r="CU36" s="14">
        <f>IF(ISNA(VLOOKUP('W. VaR &amp; Off-Peak Pos By Trader'!$A44,'Import OffPeak'!$A$3:CU$100,CU$1,FALSE)),0,VLOOKUP('W. VaR &amp; Off-Peak Pos By Trader'!$A44,'Import OffPeak'!$A$3:CU$100,CU$1,FALSE))</f>
        <v>0</v>
      </c>
      <c r="CV36" s="14">
        <f>IF(ISNA(VLOOKUP('W. VaR &amp; Off-Peak Pos By Trader'!$A44,'Import OffPeak'!$A$3:CV$100,CV$1,FALSE)),0,VLOOKUP('W. VaR &amp; Off-Peak Pos By Trader'!$A44,'Import OffPeak'!$A$3:CV$100,CV$1,FALSE))</f>
        <v>0</v>
      </c>
      <c r="CW36" s="14">
        <f>IF(ISNA(VLOOKUP('W. VaR &amp; Off-Peak Pos By Trader'!$A44,'Import OffPeak'!$A$3:CW$100,CW$1,FALSE)),0,VLOOKUP('W. VaR &amp; Off-Peak Pos By Trader'!$A44,'Import OffPeak'!$A$3:CW$100,CW$1,FALSE))</f>
        <v>0</v>
      </c>
      <c r="CX36" s="14">
        <f>IF(ISNA(VLOOKUP('W. VaR &amp; Off-Peak Pos By Trader'!$A44,'Import OffPeak'!$A$3:CX$100,CX$1,FALSE)),0,VLOOKUP('W. VaR &amp; Off-Peak Pos By Trader'!$A44,'Import OffPeak'!$A$3:CX$100,CX$1,FALSE))</f>
        <v>0</v>
      </c>
      <c r="CY36" s="14">
        <f>IF(ISNA(VLOOKUP('W. VaR &amp; Off-Peak Pos By Trader'!$A44,'Import OffPeak'!$A$3:CY$100,CY$1,FALSE)),0,VLOOKUP('W. VaR &amp; Off-Peak Pos By Trader'!$A44,'Import OffPeak'!$A$3:CY$100,CY$1,FALSE))</f>
        <v>0</v>
      </c>
      <c r="CZ36" s="14">
        <f>IF(ISNA(VLOOKUP('W. VaR &amp; Off-Peak Pos By Trader'!$A44,'Import OffPeak'!$A$3:CZ$100,CZ$1,FALSE)),0,VLOOKUP('W. VaR &amp; Off-Peak Pos By Trader'!$A44,'Import OffPeak'!$A$3:CZ$100,CZ$1,FALSE))</f>
        <v>0</v>
      </c>
      <c r="DA36" s="14">
        <f>IF(ISNA(VLOOKUP('W. VaR &amp; Off-Peak Pos By Trader'!$A44,'Import OffPeak'!$A$3:DA$100,DA$1,FALSE)),0,VLOOKUP('W. VaR &amp; Off-Peak Pos By Trader'!$A44,'Import OffPeak'!$A$3:DA$100,DA$1,FALSE))</f>
        <v>0</v>
      </c>
      <c r="DB36" s="14">
        <f>IF(ISNA(VLOOKUP('W. VaR &amp; Off-Peak Pos By Trader'!$A44,'Import OffPeak'!$A$3:DB$100,DB$1,FALSE)),0,VLOOKUP('W. VaR &amp; Off-Peak Pos By Trader'!$A44,'Import OffPeak'!$A$3:DB$100,DB$1,FALSE))</f>
        <v>0</v>
      </c>
      <c r="DC36" s="14">
        <f>IF(ISNA(VLOOKUP('W. VaR &amp; Off-Peak Pos By Trader'!$A44,'Import OffPeak'!$A$3:DC$100,DC$1,FALSE)),0,VLOOKUP('W. VaR &amp; Off-Peak Pos By Trader'!$A44,'Import OffPeak'!$A$3:DC$100,DC$1,FALSE))</f>
        <v>0</v>
      </c>
      <c r="DD36" s="14">
        <f>IF(ISNA(VLOOKUP('W. VaR &amp; Off-Peak Pos By Trader'!$A44,'Import OffPeak'!$A$3:DD$100,DD$1,FALSE)),0,VLOOKUP('W. VaR &amp; Off-Peak Pos By Trader'!$A44,'Import OffPeak'!$A$3:DD$100,DD$1,FALSE))</f>
        <v>0</v>
      </c>
      <c r="DE36" s="14">
        <f>IF(ISNA(VLOOKUP('W. VaR &amp; Off-Peak Pos By Trader'!$A44,'Import OffPeak'!$A$3:DE$100,DE$1,FALSE)),0,VLOOKUP('W. VaR &amp; Off-Peak Pos By Trader'!$A44,'Import OffPeak'!$A$3:DE$100,DE$1,FALSE))</f>
        <v>0</v>
      </c>
      <c r="DF36" s="14">
        <f>IF(ISNA(VLOOKUP('W. VaR &amp; Off-Peak Pos By Trader'!$A44,'Import OffPeak'!$A$3:DF$100,DF$1,FALSE)),0,VLOOKUP('W. VaR &amp; Off-Peak Pos By Trader'!$A44,'Import OffPeak'!$A$3:DF$100,DF$1,FALSE))</f>
        <v>0</v>
      </c>
      <c r="DG36" s="14">
        <f>IF(ISNA(VLOOKUP('W. VaR &amp; Off-Peak Pos By Trader'!$A44,'Import OffPeak'!$A$3:DG$100,DG$1,FALSE)),0,VLOOKUP('W. VaR &amp; Off-Peak Pos By Trader'!$A44,'Import OffPeak'!$A$3:DG$100,DG$1,FALSE))</f>
        <v>0</v>
      </c>
      <c r="DH36" s="14">
        <f>IF(ISNA(VLOOKUP('W. VaR &amp; Off-Peak Pos By Trader'!$A44,'Import OffPeak'!$A$3:DH$100,DH$1,FALSE)),0,VLOOKUP('W. VaR &amp; Off-Peak Pos By Trader'!$A44,'Import OffPeak'!$A$3:DH$100,DH$1,FALSE))</f>
        <v>0</v>
      </c>
      <c r="DI36" s="14">
        <f>IF(ISNA(VLOOKUP('W. VaR &amp; Off-Peak Pos By Trader'!$A44,'Import OffPeak'!$A$3:DI$100,DI$1,FALSE)),0,VLOOKUP('W. VaR &amp; Off-Peak Pos By Trader'!$A44,'Import OffPeak'!$A$3:DI$100,DI$1,FALSE))</f>
        <v>0</v>
      </c>
      <c r="DJ36" s="14">
        <f>IF(ISNA(VLOOKUP('W. VaR &amp; Off-Peak Pos By Trader'!$A44,'Import OffPeak'!$A$3:DJ$100,DJ$1,FALSE)),0,VLOOKUP('W. VaR &amp; Off-Peak Pos By Trader'!$A44,'Import OffPeak'!$A$3:DJ$100,DJ$1,FALSE))</f>
        <v>0</v>
      </c>
      <c r="DK36" s="14">
        <f>IF(ISNA(VLOOKUP('W. VaR &amp; Off-Peak Pos By Trader'!$A44,'Import OffPeak'!$A$3:DK$100,DK$1,FALSE)),0,VLOOKUP('W. VaR &amp; Off-Peak Pos By Trader'!$A44,'Import OffPeak'!$A$3:DK$100,DK$1,FALSE))</f>
        <v>0</v>
      </c>
      <c r="DL36" s="14">
        <f>IF(ISNA(VLOOKUP('W. VaR &amp; Off-Peak Pos By Trader'!$A44,'Import OffPeak'!$A$3:DL$100,DL$1,FALSE)),0,VLOOKUP('W. VaR &amp; Off-Peak Pos By Trader'!$A44,'Import OffPeak'!$A$3:DL$100,DL$1,FALSE))</f>
        <v>0</v>
      </c>
      <c r="DM36" s="14">
        <f>IF(ISNA(VLOOKUP('W. VaR &amp; Off-Peak Pos By Trader'!$A44,'Import OffPeak'!$A$3:DM$100,DM$1,FALSE)),0,VLOOKUP('W. VaR &amp; Off-Peak Pos By Trader'!$A44,'Import OffPeak'!$A$3:DM$100,DM$1,FALSE))</f>
        <v>0</v>
      </c>
      <c r="DN36" s="14">
        <f>IF(ISNA(VLOOKUP('W. VaR &amp; Off-Peak Pos By Trader'!$A44,'Import OffPeak'!$A$3:DN$100,DN$1,FALSE)),0,VLOOKUP('W. VaR &amp; Off-Peak Pos By Trader'!$A44,'Import OffPeak'!$A$3:DN$100,DN$1,FALSE))</f>
        <v>0</v>
      </c>
      <c r="DO36" s="14">
        <f>IF(ISNA(VLOOKUP('W. VaR &amp; Off-Peak Pos By Trader'!$A44,'Import OffPeak'!$A$3:DO$100,DO$1,FALSE)),0,VLOOKUP('W. VaR &amp; Off-Peak Pos By Trader'!$A44,'Import OffPeak'!$A$3:DO$100,DO$1,FALSE))</f>
        <v>0</v>
      </c>
      <c r="DP36" s="14">
        <f>IF(ISNA(VLOOKUP('W. VaR &amp; Off-Peak Pos By Trader'!$A44,'Import OffPeak'!$A$3:DP$100,DP$1,FALSE)),0,VLOOKUP('W. VaR &amp; Off-Peak Pos By Trader'!$A44,'Import OffPeak'!$A$3:DP$100,DP$1,FALSE))</f>
        <v>0</v>
      </c>
      <c r="DQ36" s="14">
        <f>IF(ISNA(VLOOKUP('W. VaR &amp; Off-Peak Pos By Trader'!$A44,'Import OffPeak'!$A$3:DQ$100,DQ$1,FALSE)),0,VLOOKUP('W. VaR &amp; Off-Peak Pos By Trader'!$A44,'Import OffPeak'!$A$3:DQ$100,DQ$1,FALSE))</f>
        <v>0</v>
      </c>
      <c r="DR36" s="14">
        <f>IF(ISNA(VLOOKUP('W. VaR &amp; Off-Peak Pos By Trader'!$A44,'Import OffPeak'!$A$3:DR$100,DR$1,FALSE)),0,VLOOKUP('W. VaR &amp; Off-Peak Pos By Trader'!$A44,'Import OffPeak'!$A$3:DR$100,DR$1,FALSE))</f>
        <v>0</v>
      </c>
      <c r="DS36" s="14">
        <f>IF(ISNA(VLOOKUP('W. VaR &amp; Off-Peak Pos By Trader'!$A44,'Import OffPeak'!$A$3:DS$100,DS$1,FALSE)),0,VLOOKUP('W. VaR &amp; Off-Peak Pos By Trader'!$A44,'Import OffPeak'!$A$3:DS$100,DS$1,FALSE))</f>
        <v>0</v>
      </c>
      <c r="DT36" s="14">
        <f>IF(ISNA(VLOOKUP('W. VaR &amp; Off-Peak Pos By Trader'!$A44,'Import OffPeak'!$A$3:DT$100,DT$1,FALSE)),0,VLOOKUP('W. VaR &amp; Off-Peak Pos By Trader'!$A44,'Import OffPeak'!$A$3:DT$100,DT$1,FALSE))</f>
        <v>0</v>
      </c>
      <c r="DU36" s="14">
        <f>IF(ISNA(VLOOKUP('W. VaR &amp; Off-Peak Pos By Trader'!$A44,'Import OffPeak'!$A$3:DU$100,DU$1,FALSE)),0,VLOOKUP('W. VaR &amp; Off-Peak Pos By Trader'!$A44,'Import OffPeak'!$A$3:DU$100,DU$1,FALSE))</f>
        <v>0</v>
      </c>
      <c r="DV36" s="14">
        <f>IF(ISNA(VLOOKUP('W. VaR &amp; Off-Peak Pos By Trader'!$A44,'Import OffPeak'!$A$3:DV$100,DV$1,FALSE)),0,VLOOKUP('W. VaR &amp; Off-Peak Pos By Trader'!$A44,'Import OffPeak'!$A$3:DV$100,DV$1,FALSE))</f>
        <v>0</v>
      </c>
      <c r="DW36" s="14">
        <f>IF(ISNA(VLOOKUP('W. VaR &amp; Off-Peak Pos By Trader'!$A44,'Import OffPeak'!$A$3:DW$100,DW$1,FALSE)),0,VLOOKUP('W. VaR &amp; Off-Peak Pos By Trader'!$A44,'Import OffPeak'!$A$3:DW$100,DW$1,FALSE))</f>
        <v>0</v>
      </c>
      <c r="DX36" s="14">
        <f>IF(ISNA(VLOOKUP('W. VaR &amp; Off-Peak Pos By Trader'!$A44,'Import OffPeak'!$A$3:DX$100,DX$1,FALSE)),0,VLOOKUP('W. VaR &amp; Off-Peak Pos By Trader'!$A44,'Import OffPeak'!$A$3:DX$100,DX$1,FALSE))</f>
        <v>0</v>
      </c>
      <c r="DY36" s="14">
        <f>IF(ISNA(VLOOKUP('W. VaR &amp; Off-Peak Pos By Trader'!$A44,'Import OffPeak'!$A$3:DY$100,DY$1,FALSE)),0,VLOOKUP('W. VaR &amp; Off-Peak Pos By Trader'!$A44,'Import OffPeak'!$A$3:DY$100,DY$1,FALSE))</f>
        <v>0</v>
      </c>
      <c r="DZ36" s="14">
        <f>IF(ISNA(VLOOKUP('W. VaR &amp; Off-Peak Pos By Trader'!$A44,'Import OffPeak'!$A$3:DZ$100,DZ$1,FALSE)),0,VLOOKUP('W. VaR &amp; Off-Peak Pos By Trader'!$A44,'Import OffPeak'!$A$3:DZ$100,DZ$1,FALSE))</f>
        <v>0</v>
      </c>
      <c r="EA36" s="14">
        <f>IF(ISNA(VLOOKUP('W. VaR &amp; Off-Peak Pos By Trader'!$A44,'Import OffPeak'!$A$3:EA$100,EA$1,FALSE)),0,VLOOKUP('W. VaR &amp; Off-Peak Pos By Trader'!$A44,'Import OffPeak'!$A$3:EA$100,EA$1,FALSE))</f>
        <v>0</v>
      </c>
      <c r="EB36" s="14">
        <f>IF(ISNA(VLOOKUP('W. VaR &amp; Off-Peak Pos By Trader'!$A44,'Import OffPeak'!$A$3:EB$100,EB$1,FALSE)),0,VLOOKUP('W. VaR &amp; Off-Peak Pos By Trader'!$A44,'Import OffPeak'!$A$3:EB$100,EB$1,FALSE))</f>
        <v>0</v>
      </c>
      <c r="EC36" s="14">
        <f>IF(ISNA(VLOOKUP('W. VaR &amp; Off-Peak Pos By Trader'!$A44,'Import OffPeak'!$A$3:EC$100,EC$1,FALSE)),0,VLOOKUP('W. VaR &amp; Off-Peak Pos By Trader'!$A44,'Import OffPeak'!$A$3:EC$100,EC$1,FALSE))</f>
        <v>0</v>
      </c>
      <c r="ED36" s="14">
        <f>IF(ISNA(VLOOKUP('W. VaR &amp; Off-Peak Pos By Trader'!$A44,'Import OffPeak'!$A$3:ED$100,ED$1,FALSE)),0,VLOOKUP('W. VaR &amp; Off-Peak Pos By Trader'!$A44,'Import OffPeak'!$A$3:ED$100,ED$1,FALSE))</f>
        <v>0</v>
      </c>
      <c r="EE36" s="14">
        <f>IF(ISNA(VLOOKUP('W. VaR &amp; Off-Peak Pos By Trader'!$A44,'Import OffPeak'!$A$3:EE$100,EE$1,FALSE)),0,VLOOKUP('W. VaR &amp; Off-Peak Pos By Trader'!$A44,'Import OffPeak'!$A$3:EE$100,EE$1,FALSE))</f>
        <v>0</v>
      </c>
      <c r="EF36" s="14">
        <f>IF(ISNA(VLOOKUP('W. VaR &amp; Off-Peak Pos By Trader'!$A44,'Import OffPeak'!$A$3:EF$100,EF$1,FALSE)),0,VLOOKUP('W. VaR &amp; Off-Peak Pos By Trader'!$A44,'Import OffPeak'!$A$3:EF$100,EF$1,FALSE))</f>
        <v>0</v>
      </c>
      <c r="EG36" s="14">
        <f>IF(ISNA(VLOOKUP('W. VaR &amp; Off-Peak Pos By Trader'!$A44,'Import OffPeak'!$A$3:EG$100,EG$1,FALSE)),0,VLOOKUP('W. VaR &amp; Off-Peak Pos By Trader'!$A44,'Import OffPeak'!$A$3:EG$100,EG$1,FALSE))</f>
        <v>0</v>
      </c>
      <c r="EH36" s="14">
        <f>IF(ISNA(VLOOKUP('W. VaR &amp; Off-Peak Pos By Trader'!$A44,'Import OffPeak'!$A$3:EH$100,EH$1,FALSE)),0,VLOOKUP('W. VaR &amp; Off-Peak Pos By Trader'!$A44,'Import OffPeak'!$A$3:EH$100,EH$1,FALSE))</f>
        <v>0</v>
      </c>
      <c r="EI36" s="14">
        <f>IF(ISNA(VLOOKUP('W. VaR &amp; Off-Peak Pos By Trader'!$A44,'Import OffPeak'!$A$3:EI$100,EI$1,FALSE)),0,VLOOKUP('W. VaR &amp; Off-Peak Pos By Trader'!$A44,'Import OffPeak'!$A$3:EI$100,EI$1,FALSE))</f>
        <v>0</v>
      </c>
      <c r="EJ36" s="14">
        <f>IF(ISNA(VLOOKUP('W. VaR &amp; Off-Peak Pos By Trader'!$A44,'Import OffPeak'!$A$3:EJ$100,EJ$1,FALSE)),0,VLOOKUP('W. VaR &amp; Off-Peak Pos By Trader'!$A44,'Import OffPeak'!$A$3:EJ$100,EJ$1,FALSE))</f>
        <v>0</v>
      </c>
      <c r="EK36" s="14">
        <f>IF(ISNA(VLOOKUP('W. VaR &amp; Off-Peak Pos By Trader'!$A44,'Import OffPeak'!$A$3:EK$100,EK$1,FALSE)),0,VLOOKUP('W. VaR &amp; Off-Peak Pos By Trader'!$A44,'Import OffPeak'!$A$3:EK$100,EK$1,FALSE))</f>
        <v>0</v>
      </c>
      <c r="EL36" s="14">
        <f>IF(ISNA(VLOOKUP('W. VaR &amp; Off-Peak Pos By Trader'!$A44,'Import OffPeak'!$A$3:EL$100,EL$1,FALSE)),0,VLOOKUP('W. VaR &amp; Off-Peak Pos By Trader'!$A44,'Import OffPeak'!$A$3:EL$100,EL$1,FALSE))</f>
        <v>0</v>
      </c>
      <c r="EM36" s="14">
        <f>IF(ISNA(VLOOKUP('W. VaR &amp; Off-Peak Pos By Trader'!$A44,'Import OffPeak'!$A$3:EM$100,EM$1,FALSE)),0,VLOOKUP('W. VaR &amp; Off-Peak Pos By Trader'!$A44,'Import OffPeak'!$A$3:EM$100,EM$1,FALSE))</f>
        <v>0</v>
      </c>
      <c r="EN36" s="14">
        <f>IF(ISNA(VLOOKUP('W. VaR &amp; Off-Peak Pos By Trader'!$A44,'Import OffPeak'!$A$3:EN$100,EN$1,FALSE)),0,VLOOKUP('W. VaR &amp; Off-Peak Pos By Trader'!$A44,'Import OffPeak'!$A$3:EN$100,EN$1,FALSE))</f>
        <v>0</v>
      </c>
      <c r="EO36" s="14">
        <f>IF(ISNA(VLOOKUP('W. VaR &amp; Off-Peak Pos By Trader'!$A44,'Import OffPeak'!$A$3:EO$100,EO$1,FALSE)),0,VLOOKUP('W. VaR &amp; Off-Peak Pos By Trader'!$A44,'Import OffPeak'!$A$3:EO$100,EO$1,FALSE))</f>
        <v>0</v>
      </c>
      <c r="EP36" s="14">
        <f>IF(ISNA(VLOOKUP('W. VaR &amp; Off-Peak Pos By Trader'!$A44,'Import OffPeak'!$A$3:EP$100,EP$1,FALSE)),0,VLOOKUP('W. VaR &amp; Off-Peak Pos By Trader'!$A44,'Import OffPeak'!$A$3:EP$100,EP$1,FALSE))</f>
        <v>0</v>
      </c>
      <c r="EQ36" s="14">
        <f>IF(ISNA(VLOOKUP('W. VaR &amp; Off-Peak Pos By Trader'!$A44,'Import OffPeak'!$A$3:EQ$100,EQ$1,FALSE)),0,VLOOKUP('W. VaR &amp; Off-Peak Pos By Trader'!$A44,'Import OffPeak'!$A$3:EQ$100,EQ$1,FALSE))</f>
        <v>0</v>
      </c>
      <c r="ER36" s="14">
        <f>IF(ISNA(VLOOKUP('W. VaR &amp; Off-Peak Pos By Trader'!$A44,'Import OffPeak'!$A$3:ER$100,ER$1,FALSE)),0,VLOOKUP('W. VaR &amp; Off-Peak Pos By Trader'!$A44,'Import OffPeak'!$A$3:ER$100,ER$1,FALSE))</f>
        <v>0</v>
      </c>
      <c r="ES36" s="14">
        <f>IF(ISNA(VLOOKUP('W. VaR &amp; Off-Peak Pos By Trader'!$A44,'Import OffPeak'!$A$3:ES$100,ES$1,FALSE)),0,VLOOKUP('W. VaR &amp; Off-Peak Pos By Trader'!$A44,'Import OffPeak'!$A$3:ES$100,ES$1,FALSE))</f>
        <v>0</v>
      </c>
      <c r="ET36" s="14">
        <f>IF(ISNA(VLOOKUP('W. VaR &amp; Off-Peak Pos By Trader'!$A44,'Import OffPeak'!$A$3:ET$100,ET$1,FALSE)),0,VLOOKUP('W. VaR &amp; Off-Peak Pos By Trader'!$A44,'Import OffPeak'!$A$3:ET$100,ET$1,FALSE))</f>
        <v>0</v>
      </c>
      <c r="EU36" s="14">
        <f>IF(ISNA(VLOOKUP('W. VaR &amp; Off-Peak Pos By Trader'!$A44,'Import OffPeak'!$A$3:EU$100,EU$1,FALSE)),0,VLOOKUP('W. VaR &amp; Off-Peak Pos By Trader'!$A44,'Import OffPeak'!$A$3:EU$100,EU$1,FALSE))</f>
        <v>0</v>
      </c>
      <c r="EV36" s="14">
        <f>IF(ISNA(VLOOKUP('W. VaR &amp; Off-Peak Pos By Trader'!$A44,'Import OffPeak'!$A$3:EV$100,EV$1,FALSE)),0,VLOOKUP('W. VaR &amp; Off-Peak Pos By Trader'!$A44,'Import OffPeak'!$A$3:EV$100,EV$1,FALSE))</f>
        <v>0</v>
      </c>
      <c r="EW36" s="14">
        <f>IF(ISNA(VLOOKUP('W. VaR &amp; Off-Peak Pos By Trader'!$A44,'Import OffPeak'!$A$3:EW$100,EW$1,FALSE)),0,VLOOKUP('W. VaR &amp; Off-Peak Pos By Trader'!$A44,'Import OffPeak'!$A$3:EW$100,EW$1,FALSE))</f>
        <v>0</v>
      </c>
      <c r="EX36" s="14">
        <f>IF(ISNA(VLOOKUP('W. VaR &amp; Off-Peak Pos By Trader'!$A44,'Import OffPeak'!$A$3:EX$100,EX$1,FALSE)),0,VLOOKUP('W. VaR &amp; Off-Peak Pos By Trader'!$A44,'Import OffPeak'!$A$3:EX$100,EX$1,FALSE))</f>
        <v>0</v>
      </c>
      <c r="EY36" s="14">
        <f>IF(ISNA(VLOOKUP('W. VaR &amp; Off-Peak Pos By Trader'!$A44,'Import OffPeak'!$A$3:EY$100,EY$1,FALSE)),0,VLOOKUP('W. VaR &amp; Off-Peak Pos By Trader'!$A44,'Import OffPeak'!$A$3:EY$100,EY$1,FALSE))</f>
        <v>0</v>
      </c>
      <c r="EZ36" s="14">
        <f>IF(ISNA(VLOOKUP('W. VaR &amp; Off-Peak Pos By Trader'!$A44,'Import OffPeak'!$A$3:EZ$100,EZ$1,FALSE)),0,VLOOKUP('W. VaR &amp; Off-Peak Pos By Trader'!$A44,'Import OffPeak'!$A$3:EZ$100,EZ$1,FALSE))</f>
        <v>0</v>
      </c>
      <c r="FA36" s="14">
        <f>IF(ISNA(VLOOKUP('W. VaR &amp; Off-Peak Pos By Trader'!$A44,'Import OffPeak'!$A$3:FA$100,FA$1,FALSE)),0,VLOOKUP('W. VaR &amp; Off-Peak Pos By Trader'!$A44,'Import OffPeak'!$A$3:FA$100,FA$1,FALSE))</f>
        <v>0</v>
      </c>
      <c r="FB36" s="14">
        <f>IF(ISNA(VLOOKUP('W. VaR &amp; Off-Peak Pos By Trader'!$A44,'Import OffPeak'!$A$3:FB$100,FB$1,FALSE)),0,VLOOKUP('W. VaR &amp; Off-Peak Pos By Trader'!$A44,'Import OffPeak'!$A$3:FB$100,FB$1,FALSE))</f>
        <v>0</v>
      </c>
      <c r="FC36" s="14">
        <f>IF(ISNA(VLOOKUP('W. VaR &amp; Off-Peak Pos By Trader'!$A44,'Import OffPeak'!$A$3:FC$100,FC$1,FALSE)),0,VLOOKUP('W. VaR &amp; Off-Peak Pos By Trader'!$A44,'Import OffPeak'!$A$3:FC$100,FC$1,FALSE))</f>
        <v>0</v>
      </c>
      <c r="FD36" s="14">
        <f>IF(ISNA(VLOOKUP('W. VaR &amp; Off-Peak Pos By Trader'!$A44,'Import OffPeak'!$A$3:FD$100,FD$1,FALSE)),0,VLOOKUP('W. VaR &amp; Off-Peak Pos By Trader'!$A44,'Import OffPeak'!$A$3:FD$100,FD$1,FALSE))</f>
        <v>0</v>
      </c>
      <c r="FE36" s="14">
        <f>IF(ISNA(VLOOKUP('W. VaR &amp; Off-Peak Pos By Trader'!$A44,'Import OffPeak'!$A$3:FE$100,FE$1,FALSE)),0,VLOOKUP('W. VaR &amp; Off-Peak Pos By Trader'!$A44,'Import OffPeak'!$A$3:FE$100,FE$1,FALSE))</f>
        <v>0</v>
      </c>
      <c r="FF36" s="14">
        <f>IF(ISNA(VLOOKUP('W. VaR &amp; Off-Peak Pos By Trader'!$A44,'Import OffPeak'!$A$3:FF$100,FF$1,FALSE)),0,VLOOKUP('W. VaR &amp; Off-Peak Pos By Trader'!$A44,'Import OffPeak'!$A$3:FF$100,FF$1,FALSE))</f>
        <v>0</v>
      </c>
      <c r="FG36" s="14">
        <f>IF(ISNA(VLOOKUP('W. VaR &amp; Off-Peak Pos By Trader'!$A44,'Import OffPeak'!$A$3:FG$100,FG$1,FALSE)),0,VLOOKUP('W. VaR &amp; Off-Peak Pos By Trader'!$A44,'Import OffPeak'!$A$3:FG$100,FG$1,FALSE))</f>
        <v>0</v>
      </c>
      <c r="FH36" s="14">
        <f>IF(ISNA(VLOOKUP('W. VaR &amp; Off-Peak Pos By Trader'!$A44,'Import OffPeak'!$A$3:FH$100,FH$1,FALSE)),0,VLOOKUP('W. VaR &amp; Off-Peak Pos By Trader'!$A44,'Import OffPeak'!$A$3:FH$100,FH$1,FALSE))</f>
        <v>0</v>
      </c>
      <c r="FI36" s="14">
        <f>IF(ISNA(VLOOKUP('W. VaR &amp; Off-Peak Pos By Trader'!$A44,'Import OffPeak'!$A$3:FI$100,FI$1,FALSE)),0,VLOOKUP('W. VaR &amp; Off-Peak Pos By Trader'!$A44,'Import OffPeak'!$A$3:FI$100,FI$1,FALSE))</f>
        <v>0</v>
      </c>
      <c r="FJ36" s="14">
        <f>IF(ISNA(VLOOKUP('W. VaR &amp; Off-Peak Pos By Trader'!$A44,'Import OffPeak'!$A$3:FJ$100,FJ$1,FALSE)),0,VLOOKUP('W. VaR &amp; Off-Peak Pos By Trader'!$A44,'Import OffPeak'!$A$3:FJ$100,FJ$1,FALSE))</f>
        <v>0</v>
      </c>
      <c r="FK36" s="14">
        <f>IF(ISNA(VLOOKUP('W. VaR &amp; Off-Peak Pos By Trader'!$A44,'Import OffPeak'!$A$3:FK$100,FK$1,FALSE)),0,VLOOKUP('W. VaR &amp; Off-Peak Pos By Trader'!$A44,'Import OffPeak'!$A$3:FK$100,FK$1,FALSE))</f>
        <v>0</v>
      </c>
      <c r="FL36" s="14">
        <f>IF(ISNA(VLOOKUP('W. VaR &amp; Off-Peak Pos By Trader'!$A44,'Import OffPeak'!$A$3:FL$100,FL$1,FALSE)),0,VLOOKUP('W. VaR &amp; Off-Peak Pos By Trader'!$A44,'Import OffPeak'!$A$3:FL$100,FL$1,FALSE))</f>
        <v>0</v>
      </c>
      <c r="FM36" s="14">
        <f>IF(ISNA(VLOOKUP('W. VaR &amp; Off-Peak Pos By Trader'!$A44,'Import OffPeak'!$A$3:FM$100,FM$1,FALSE)),0,VLOOKUP('W. VaR &amp; Off-Peak Pos By Trader'!$A44,'Import OffPeak'!$A$3:FM$100,FM$1,FALSE))</f>
        <v>0</v>
      </c>
      <c r="FN36" s="14">
        <f>IF(ISNA(VLOOKUP('W. VaR &amp; Off-Peak Pos By Trader'!$A44,'Import OffPeak'!$A$3:FN$100,FN$1,FALSE)),0,VLOOKUP('W. VaR &amp; Off-Peak Pos By Trader'!$A44,'Import OffPeak'!$A$3:FN$100,FN$1,FALSE))</f>
        <v>0</v>
      </c>
      <c r="FO36" s="14">
        <f>IF(ISNA(VLOOKUP('W. VaR &amp; Off-Peak Pos By Trader'!$A44,'Import OffPeak'!$A$3:FO$100,FO$1,FALSE)),0,VLOOKUP('W. VaR &amp; Off-Peak Pos By Trader'!$A44,'Import OffPeak'!$A$3:FO$100,FO$1,FALSE))</f>
        <v>0</v>
      </c>
      <c r="FP36" s="14">
        <f>IF(ISNA(VLOOKUP('W. VaR &amp; Off-Peak Pos By Trader'!$A44,'Import OffPeak'!$A$3:FP$100,FP$1,FALSE)),0,VLOOKUP('W. VaR &amp; Off-Peak Pos By Trader'!$A44,'Import OffPeak'!$A$3:FP$100,FP$1,FALSE))</f>
        <v>0</v>
      </c>
      <c r="FQ36" s="14">
        <f>IF(ISNA(VLOOKUP('W. VaR &amp; Off-Peak Pos By Trader'!$A44,'Import OffPeak'!$A$3:FQ$100,FQ$1,FALSE)),0,VLOOKUP('W. VaR &amp; Off-Peak Pos By Trader'!$A44,'Import OffPeak'!$A$3:FQ$100,FQ$1,FALSE))</f>
        <v>0</v>
      </c>
      <c r="FR36" s="14">
        <f>IF(ISNA(VLOOKUP('W. VaR &amp; Off-Peak Pos By Trader'!$A44,'Import OffPeak'!$A$3:FR$100,FR$1,FALSE)),0,VLOOKUP('W. VaR &amp; Off-Peak Pos By Trader'!$A44,'Import OffPeak'!$A$3:FR$100,FR$1,FALSE))</f>
        <v>0</v>
      </c>
      <c r="FS36" s="14">
        <f>IF(ISNA(VLOOKUP('W. VaR &amp; Off-Peak Pos By Trader'!$A44,'Import OffPeak'!$A$3:FS$100,FS$1,FALSE)),0,VLOOKUP('W. VaR &amp; Off-Peak Pos By Trader'!$A44,'Import OffPeak'!$A$3:FS$100,FS$1,FALSE))</f>
        <v>0</v>
      </c>
      <c r="FT36" s="14">
        <f>IF(ISNA(VLOOKUP('W. VaR &amp; Off-Peak Pos By Trader'!$A44,'Import OffPeak'!$A$3:FT$100,FT$1,FALSE)),0,VLOOKUP('W. VaR &amp; Off-Peak Pos By Trader'!$A44,'Import OffPeak'!$A$3:FT$100,FT$1,FALSE))</f>
        <v>0</v>
      </c>
      <c r="FU36" s="14">
        <f>IF(ISNA(VLOOKUP('W. VaR &amp; Off-Peak Pos By Trader'!$A44,'Import OffPeak'!$A$3:FU$100,FU$1,FALSE)),0,VLOOKUP('W. VaR &amp; Off-Peak Pos By Trader'!$A44,'Import OffPeak'!$A$3:FU$100,FU$1,FALSE))</f>
        <v>0</v>
      </c>
      <c r="FV36">
        <f>IF(ISNA(VLOOKUP('W. VaR &amp; Off-Peak Pos By Trader'!$A44,'Import OffPeak'!$A$3:FV$100,FV$1,FALSE)),0,VLOOKUP('W. VaR &amp; Off-Peak Pos By Trader'!$A44,'Import OffPeak'!$A$3:FV$100,FV$1,FALSE))</f>
        <v>0</v>
      </c>
      <c r="FW36">
        <f>IF(ISNA(VLOOKUP('W. VaR &amp; Off-Peak Pos By Trader'!$A44,'Import OffPeak'!$A$3:FW$100,FW$1,FALSE)),0,VLOOKUP('W. VaR &amp; Off-Peak Pos By Trader'!$A44,'Import OffPeak'!$A$3:FW$100,FW$1,FALSE))</f>
        <v>0</v>
      </c>
      <c r="FX36">
        <f>IF(ISNA(VLOOKUP('W. VaR &amp; Off-Peak Pos By Trader'!$A44,'Import OffPeak'!$A$3:FX$100,FX$1,FALSE)),0,VLOOKUP('W. VaR &amp; Off-Peak Pos By Trader'!$A44,'Import OffPeak'!$A$3:FX$100,FX$1,FALSE))</f>
        <v>0</v>
      </c>
      <c r="FY36">
        <f>IF(ISNA(VLOOKUP('W. VaR &amp; Off-Peak Pos By Trader'!$A44,'Import OffPeak'!$A$3:FY$100,FY$1,FALSE)),0,VLOOKUP('W. VaR &amp; Off-Peak Pos By Trader'!$A44,'Import OffPeak'!$A$3:FY$100,FY$1,FALSE))</f>
        <v>0</v>
      </c>
      <c r="FZ36">
        <f>IF(ISNA(VLOOKUP('W. VaR &amp; Off-Peak Pos By Trader'!$A44,'Import OffPeak'!$A$3:FZ$100,FZ$1,FALSE)),0,VLOOKUP('W. VaR &amp; Off-Peak Pos By Trader'!$A44,'Import OffPeak'!$A$3:FZ$100,FZ$1,FALSE))</f>
        <v>0</v>
      </c>
      <c r="GA36">
        <f>IF(ISNA(VLOOKUP('W. VaR &amp; Off-Peak Pos By Trader'!$A44,'Import OffPeak'!$A$3:GA$100,GA$1,FALSE)),0,VLOOKUP('W. VaR &amp; Off-Peak Pos By Trader'!$A44,'Import OffPeak'!$A$3:GA$100,GA$1,FALSE))</f>
        <v>0</v>
      </c>
      <c r="GB36">
        <f>IF(ISNA(VLOOKUP('W. VaR &amp; Off-Peak Pos By Trader'!$A44,'Import OffPeak'!$A$3:GB$100,GB$1,FALSE)),0,VLOOKUP('W. VaR &amp; Off-Peak Pos By Trader'!$A44,'Import OffPeak'!$A$3:GB$100,GB$1,FALSE))</f>
        <v>0</v>
      </c>
      <c r="GC36">
        <f>IF(ISNA(VLOOKUP('W. VaR &amp; Off-Peak Pos By Trader'!$A44,'Import OffPeak'!$A$3:GC$100,GC$1,FALSE)),0,VLOOKUP('W. VaR &amp; Off-Peak Pos By Trader'!$A44,'Import OffPeak'!$A$3:GC$100,GC$1,FALSE))</f>
        <v>0</v>
      </c>
      <c r="GD36">
        <f>IF(ISNA(VLOOKUP('W. VaR &amp; Off-Peak Pos By Trader'!$A44,'Import OffPeak'!$A$3:GD$100,GD$1,FALSE)),0,VLOOKUP('W. VaR &amp; Off-Peak Pos By Trader'!$A44,'Import OffPeak'!$A$3:GD$100,GD$1,FALSE))</f>
        <v>0</v>
      </c>
      <c r="GE36">
        <f>IF(ISNA(VLOOKUP('W. VaR &amp; Off-Peak Pos By Trader'!$A44,'Import OffPeak'!$A$3:GE$100,GE$1,FALSE)),0,VLOOKUP('W. VaR &amp; Off-Peak Pos By Trader'!$A44,'Import OffPeak'!$A$3:GE$100,GE$1,FALSE))</f>
        <v>0</v>
      </c>
      <c r="GF36">
        <f>IF(ISNA(VLOOKUP('W. VaR &amp; Off-Peak Pos By Trader'!$A44,'Import OffPeak'!$A$3:GF$100,GF$1,FALSE)),0,VLOOKUP('W. VaR &amp; Off-Peak Pos By Trader'!$A44,'Import OffPeak'!$A$3:GF$100,GF$1,FALSE))</f>
        <v>0</v>
      </c>
      <c r="GG36">
        <f>IF(ISNA(VLOOKUP('W. VaR &amp; Off-Peak Pos By Trader'!$A44,'Import OffPeak'!$A$3:GG$100,GG$1,FALSE)),0,VLOOKUP('W. VaR &amp; Off-Peak Pos By Trader'!$A44,'Import OffPeak'!$A$3:GG$100,GG$1,FALSE))</f>
        <v>0</v>
      </c>
      <c r="GH36">
        <f>IF(ISNA(VLOOKUP('W. VaR &amp; Off-Peak Pos By Trader'!$A44,'Import OffPeak'!$A$3:GH$100,GH$1,FALSE)),0,VLOOKUP('W. VaR &amp; Off-Peak Pos By Trader'!$A44,'Import OffPeak'!$A$3:GH$100,GH$1,FALSE))</f>
        <v>0</v>
      </c>
      <c r="GI36">
        <f>IF(ISNA(VLOOKUP('W. VaR &amp; Off-Peak Pos By Trader'!$A44,'Import OffPeak'!$A$3:GI$100,GI$1,FALSE)),0,VLOOKUP('W. VaR &amp; Off-Peak Pos By Trader'!$A44,'Import OffPeak'!$A$3:GI$100,GI$1,FALSE))</f>
        <v>0</v>
      </c>
      <c r="GJ36">
        <f>IF(ISNA(VLOOKUP('W. VaR &amp; Off-Peak Pos By Trader'!$A44,'Import OffPeak'!$A$3:GJ$100,GJ$1,FALSE)),0,VLOOKUP('W. VaR &amp; Off-Peak Pos By Trader'!$A44,'Import OffPeak'!$A$3:GJ$100,GJ$1,FALSE))</f>
        <v>0</v>
      </c>
      <c r="GK36">
        <f>IF(ISNA(VLOOKUP('W. VaR &amp; Off-Peak Pos By Trader'!$A44,'Import OffPeak'!$A$3:GK$100,GK$1,FALSE)),0,VLOOKUP('W. VaR &amp; Off-Peak Pos By Trader'!$A44,'Import OffPeak'!$A$3:GK$100,GK$1,FALSE))</f>
        <v>0</v>
      </c>
      <c r="GL36">
        <f>IF(ISNA(VLOOKUP('W. VaR &amp; Off-Peak Pos By Trader'!$A44,'Import OffPeak'!$A$3:GL$100,GL$1,FALSE)),0,VLOOKUP('W. VaR &amp; Off-Peak Pos By Trader'!$A44,'Import OffPeak'!$A$3:GL$100,GL$1,FALSE))</f>
        <v>0</v>
      </c>
      <c r="GM36">
        <f>IF(ISNA(VLOOKUP('W. VaR &amp; Off-Peak Pos By Trader'!$A44,'Import OffPeak'!$A$3:GM$100,GM$1,FALSE)),0,VLOOKUP('W. VaR &amp; Off-Peak Pos By Trader'!$A44,'Import OffPeak'!$A$3:GM$100,GM$1,FALSE))</f>
        <v>0</v>
      </c>
      <c r="GN36">
        <f>IF(ISNA(VLOOKUP('W. VaR &amp; Off-Peak Pos By Trader'!$A44,'Import OffPeak'!$A$3:GN$100,GN$1,FALSE)),0,VLOOKUP('W. VaR &amp; Off-Peak Pos By Trader'!$A44,'Import OffPeak'!$A$3:GN$100,GN$1,FALSE))</f>
        <v>0</v>
      </c>
      <c r="GO36">
        <f>IF(ISNA(VLOOKUP('W. VaR &amp; Off-Peak Pos By Trader'!$A44,'Import OffPeak'!$A$3:GO$100,GO$1,FALSE)),0,VLOOKUP('W. VaR &amp; Off-Peak Pos By Trader'!$A44,'Import OffPeak'!$A$3:GO$100,GO$1,FALSE))</f>
        <v>0</v>
      </c>
      <c r="GP36">
        <f>IF(ISNA(VLOOKUP('W. VaR &amp; Off-Peak Pos By Trader'!$A44,'Import OffPeak'!$A$3:GP$100,GP$1,FALSE)),0,VLOOKUP('W. VaR &amp; Off-Peak Pos By Trader'!$A44,'Import OffPeak'!$A$3:GP$100,GP$1,FALSE))</f>
        <v>0</v>
      </c>
      <c r="GQ36">
        <f>IF(ISNA(VLOOKUP('W. VaR &amp; Off-Peak Pos By Trader'!$A44,'Import OffPeak'!$A$3:GQ$100,GQ$1,FALSE)),0,VLOOKUP('W. VaR &amp; Off-Peak Pos By Trader'!$A44,'Import OffPeak'!$A$3:GQ$100,GQ$1,FALSE))</f>
        <v>0</v>
      </c>
      <c r="GR36">
        <f>IF(ISNA(VLOOKUP('W. VaR &amp; Off-Peak Pos By Trader'!$A44,'Import OffPeak'!$A$3:GR$100,GR$1,FALSE)),0,VLOOKUP('W. VaR &amp; Off-Peak Pos By Trader'!$A44,'Import OffPeak'!$A$3:GR$100,GR$1,FALSE))</f>
        <v>0</v>
      </c>
      <c r="GS36">
        <f>IF(ISNA(VLOOKUP('W. VaR &amp; Off-Peak Pos By Trader'!$A44,'Import OffPeak'!$A$3:GS$100,GS$1,FALSE)),0,VLOOKUP('W. VaR &amp; Off-Peak Pos By Trader'!$A44,'Import OffPeak'!$A$3:GS$100,GS$1,FALSE))</f>
        <v>0</v>
      </c>
      <c r="GT36">
        <f>IF(ISNA(VLOOKUP('W. VaR &amp; Off-Peak Pos By Trader'!$A44,'Import OffPeak'!$A$3:GT$100,GT$1,FALSE)),0,VLOOKUP('W. VaR &amp; Off-Peak Pos By Trader'!$A44,'Import OffPeak'!$A$3:GT$100,GT$1,FALSE))</f>
        <v>0</v>
      </c>
      <c r="GU36">
        <f>IF(ISNA(VLOOKUP('W. VaR &amp; Off-Peak Pos By Trader'!$A44,'Import OffPeak'!$A$3:GU$100,GU$1,FALSE)),0,VLOOKUP('W. VaR &amp; Off-Peak Pos By Trader'!$A44,'Import OffPeak'!$A$3:GU$100,GU$1,FALSE))</f>
        <v>0</v>
      </c>
      <c r="GV36">
        <f>IF(ISNA(VLOOKUP('W. VaR &amp; Off-Peak Pos By Trader'!$A44,'Import OffPeak'!$A$3:GV$100,GV$1,FALSE)),0,VLOOKUP('W. VaR &amp; Off-Peak Pos By Trader'!$A44,'Import OffPeak'!$A$3:GV$100,GV$1,FALSE))</f>
        <v>0</v>
      </c>
      <c r="GW36">
        <f>IF(ISNA(VLOOKUP('W. VaR &amp; Off-Peak Pos By Trader'!$A44,'Import OffPeak'!$A$3:GW$100,GW$1,FALSE)),0,VLOOKUP('W. VaR &amp; Off-Peak Pos By Trader'!$A44,'Import OffPeak'!$A$3:GW$100,GW$1,FALSE))</f>
        <v>0</v>
      </c>
      <c r="GX36">
        <f>IF(ISNA(VLOOKUP('W. VaR &amp; Off-Peak Pos By Trader'!$A44,'Import OffPeak'!$A$3:GX$100,GX$1,FALSE)),0,VLOOKUP('W. VaR &amp; Off-Peak Pos By Trader'!$A44,'Import OffPeak'!$A$3:GX$100,GX$1,FALSE))</f>
        <v>0</v>
      </c>
      <c r="GY36">
        <f>IF(ISNA(VLOOKUP('W. VaR &amp; Off-Peak Pos By Trader'!$A44,'Import OffPeak'!$A$3:GY$100,GY$1,FALSE)),0,VLOOKUP('W. VaR &amp; Off-Peak Pos By Trader'!$A44,'Import OffPeak'!$A$3:GY$100,GY$1,FALSE))</f>
        <v>0</v>
      </c>
      <c r="GZ36">
        <f>IF(ISNA(VLOOKUP('W. VaR &amp; Off-Peak Pos By Trader'!$A44,'Import OffPeak'!$A$3:GZ$100,GZ$1,FALSE)),0,VLOOKUP('W. VaR &amp; Off-Peak Pos By Trader'!$A44,'Import OffPeak'!$A$3:GZ$100,GZ$1,FALSE))</f>
        <v>0</v>
      </c>
      <c r="HA36">
        <f>IF(ISNA(VLOOKUP('W. VaR &amp; Off-Peak Pos By Trader'!$A44,'Import OffPeak'!$A$3:HA$100,HA$1,FALSE)),0,VLOOKUP('W. VaR &amp; Off-Peak Pos By Trader'!$A44,'Import OffPeak'!$A$3:HA$100,HA$1,FALSE))</f>
        <v>0</v>
      </c>
      <c r="HB36">
        <f>IF(ISNA(VLOOKUP('W. VaR &amp; Off-Peak Pos By Trader'!$A44,'Import OffPeak'!$A$3:HB$100,HB$1,FALSE)),0,VLOOKUP('W. VaR &amp; Off-Peak Pos By Trader'!$A44,'Import OffPeak'!$A$3:HB$100,HB$1,FALSE))</f>
        <v>0</v>
      </c>
      <c r="HC36">
        <f>IF(ISNA(VLOOKUP('W. VaR &amp; Off-Peak Pos By Trader'!$A44,'Import OffPeak'!$A$3:HC$100,HC$1,FALSE)),0,VLOOKUP('W. VaR &amp; Off-Peak Pos By Trader'!$A44,'Import OffPeak'!$A$3:HC$100,HC$1,FALSE))</f>
        <v>0</v>
      </c>
      <c r="HD36">
        <f>IF(ISNA(VLOOKUP('W. VaR &amp; Off-Peak Pos By Trader'!$A44,'Import OffPeak'!$A$3:HD$100,HD$1,FALSE)),0,VLOOKUP('W. VaR &amp; Off-Peak Pos By Trader'!$A44,'Import OffPeak'!$A$3:HD$100,HD$1,FALSE))</f>
        <v>0</v>
      </c>
      <c r="HE36">
        <f>IF(ISNA(VLOOKUP('W. VaR &amp; Off-Peak Pos By Trader'!$A44,'Import OffPeak'!$A$3:HE$100,HE$1,FALSE)),0,VLOOKUP('W. VaR &amp; Off-Peak Pos By Trader'!$A44,'Import OffPeak'!$A$3:HE$100,HE$1,FALSE))</f>
        <v>0</v>
      </c>
      <c r="HF36">
        <f>IF(ISNA(VLOOKUP('W. VaR &amp; Off-Peak Pos By Trader'!$A44,'Import OffPeak'!$A$3:HF$100,HF$1,FALSE)),0,VLOOKUP('W. VaR &amp; Off-Peak Pos By Trader'!$A44,'Import OffPeak'!$A$3:HF$100,HF$1,FALSE))</f>
        <v>0</v>
      </c>
      <c r="HG36">
        <f>IF(ISNA(VLOOKUP('W. VaR &amp; Off-Peak Pos By Trader'!$A44,'Import OffPeak'!$A$3:HG$100,HG$1,FALSE)),0,VLOOKUP('W. VaR &amp; Off-Peak Pos By Trader'!$A44,'Import OffPeak'!$A$3:HG$100,HG$1,FALSE))</f>
        <v>0</v>
      </c>
      <c r="HH36">
        <f>IF(ISNA(VLOOKUP('W. VaR &amp; Off-Peak Pos By Trader'!$A44,'Import OffPeak'!$A$3:HH$100,HH$1,FALSE)),0,VLOOKUP('W. VaR &amp; Off-Peak Pos By Trader'!$A44,'Import OffPeak'!$A$3:HH$100,HH$1,FALSE))</f>
        <v>0</v>
      </c>
      <c r="HI36">
        <f>IF(ISNA(VLOOKUP('W. VaR &amp; Off-Peak Pos By Trader'!$A44,'Import OffPeak'!$A$3:HI$100,HI$1,FALSE)),0,VLOOKUP('W. VaR &amp; Off-Peak Pos By Trader'!$A44,'Import OffPeak'!$A$3:HI$100,HI$1,FALSE))</f>
        <v>0</v>
      </c>
      <c r="HJ36">
        <f>IF(ISNA(VLOOKUP('W. VaR &amp; Off-Peak Pos By Trader'!$A44,'Import OffPeak'!$A$3:HJ$100,HJ$1,FALSE)),0,VLOOKUP('W. VaR &amp; Off-Peak Pos By Trader'!$A44,'Import OffPeak'!$A$3:HJ$100,HJ$1,FALSE))</f>
        <v>0</v>
      </c>
      <c r="HK36">
        <f>IF(ISNA(VLOOKUP('W. VaR &amp; Off-Peak Pos By Trader'!$A44,'Import OffPeak'!$A$3:HK$100,HK$1,FALSE)),0,VLOOKUP('W. VaR &amp; Off-Peak Pos By Trader'!$A44,'Import OffPeak'!$A$3:HK$100,HK$1,FALSE))</f>
        <v>0</v>
      </c>
      <c r="HL36">
        <f>IF(ISNA(VLOOKUP('W. VaR &amp; Off-Peak Pos By Trader'!$A44,'Import OffPeak'!$A$3:HL$100,HL$1,FALSE)),0,VLOOKUP('W. VaR &amp; Off-Peak Pos By Trader'!$A44,'Import OffPeak'!$A$3:HL$100,HL$1,FALSE))</f>
        <v>0</v>
      </c>
      <c r="HM36">
        <f>IF(ISNA(VLOOKUP('W. VaR &amp; Off-Peak Pos By Trader'!$A44,'Import OffPeak'!$A$3:HM$100,HM$1,FALSE)),0,VLOOKUP('W. VaR &amp; Off-Peak Pos By Trader'!$A44,'Import OffPeak'!$A$3:HM$100,HM$1,FALSE))</f>
        <v>0</v>
      </c>
      <c r="HN36">
        <f>IF(ISNA(VLOOKUP('W. VaR &amp; Off-Peak Pos By Trader'!$A44,'Import OffPeak'!$A$3:HN$100,HN$1,FALSE)),0,VLOOKUP('W. VaR &amp; Off-Peak Pos By Trader'!$A44,'Import OffPeak'!$A$3:HN$100,HN$1,FALSE))</f>
        <v>0</v>
      </c>
      <c r="HO36">
        <f>IF(ISNA(VLOOKUP('W. VaR &amp; Off-Peak Pos By Trader'!$A44,'Import OffPeak'!$A$3:HO$100,HO$1,FALSE)),0,VLOOKUP('W. VaR &amp; Off-Peak Pos By Trader'!$A44,'Import OffPeak'!$A$3:HO$100,HO$1,FALSE))</f>
        <v>0</v>
      </c>
      <c r="HP36">
        <f>IF(ISNA(VLOOKUP('W. VaR &amp; Off-Peak Pos By Trader'!$A44,'Import OffPeak'!$A$3:HP$100,HP$1,FALSE)),0,VLOOKUP('W. VaR &amp; Off-Peak Pos By Trader'!$A44,'Import OffPeak'!$A$3:HP$100,HP$1,FALSE))</f>
        <v>0</v>
      </c>
      <c r="HQ36">
        <f>IF(ISNA(VLOOKUP('W. VaR &amp; Off-Peak Pos By Trader'!$A44,'Import OffPeak'!$A$3:HQ$100,HQ$1,FALSE)),0,VLOOKUP('W. VaR &amp; Off-Peak Pos By Trader'!$A44,'Import OffPeak'!$A$3:HQ$100,HQ$1,FALSE))</f>
        <v>0</v>
      </c>
      <c r="HR36">
        <f>IF(ISNA(VLOOKUP('W. VaR &amp; Off-Peak Pos By Trader'!$A44,'Import OffPeak'!$A$3:HR$100,HR$1,FALSE)),0,VLOOKUP('W. VaR &amp; Off-Peak Pos By Trader'!$A44,'Import OffPeak'!$A$3:HR$100,HR$1,FALSE))</f>
        <v>0</v>
      </c>
      <c r="HS36">
        <f>IF(ISNA(VLOOKUP('W. VaR &amp; Off-Peak Pos By Trader'!$A44,'Import OffPeak'!$A$3:HS$100,HS$1,FALSE)),0,VLOOKUP('W. VaR &amp; Off-Peak Pos By Trader'!$A44,'Import OffPeak'!$A$3:HS$100,HS$1,FALSE))</f>
        <v>0</v>
      </c>
      <c r="HT36">
        <f>IF(ISNA(VLOOKUP('W. VaR &amp; Off-Peak Pos By Trader'!$A44,'Import OffPeak'!$A$3:HT$100,HT$1,FALSE)),0,VLOOKUP('W. VaR &amp; Off-Peak Pos By Trader'!$A44,'Import OffPeak'!$A$3:HT$100,HT$1,FALSE))</f>
        <v>0</v>
      </c>
      <c r="HU36">
        <f>IF(ISNA(VLOOKUP('W. VaR &amp; Off-Peak Pos By Trader'!$A44,'Import OffPeak'!$A$3:HU$100,HU$1,FALSE)),0,VLOOKUP('W. VaR &amp; Off-Peak Pos By Trader'!$A44,'Import OffPeak'!$A$3:HU$100,HU$1,FALSE))</f>
        <v>0</v>
      </c>
      <c r="HV36">
        <f>IF(ISNA(VLOOKUP('W. VaR &amp; Off-Peak Pos By Trader'!$A44,'Import OffPeak'!$A$3:HV$100,HV$1,FALSE)),0,VLOOKUP('W. VaR &amp; Off-Peak Pos By Trader'!$A44,'Import OffPeak'!$A$3:HV$100,HV$1,FALSE))</f>
        <v>0</v>
      </c>
      <c r="HW36">
        <f>IF(ISNA(VLOOKUP('W. VaR &amp; Off-Peak Pos By Trader'!$A44,'Import OffPeak'!$A$3:HW$100,HW$1,FALSE)),0,VLOOKUP('W. VaR &amp; Off-Peak Pos By Trader'!$A44,'Import OffPeak'!$A$3:HW$100,HW$1,FALSE))</f>
        <v>0</v>
      </c>
      <c r="HX36">
        <f>IF(ISNA(VLOOKUP('W. VaR &amp; Off-Peak Pos By Trader'!$A44,'Import OffPeak'!$A$3:HX$100,HX$1,FALSE)),0,VLOOKUP('W. VaR &amp; Off-Peak Pos By Trader'!$A44,'Import OffPeak'!$A$3:HX$100,HX$1,FALSE))</f>
        <v>0</v>
      </c>
      <c r="HY36">
        <f>IF(ISNA(VLOOKUP('W. VaR &amp; Off-Peak Pos By Trader'!$A44,'Import OffPeak'!$A$3:HY$100,HY$1,FALSE)),0,VLOOKUP('W. VaR &amp; Off-Peak Pos By Trader'!$A44,'Import OffPeak'!$A$3:HY$100,HY$1,FALSE))</f>
        <v>0</v>
      </c>
      <c r="HZ36">
        <f>IF(ISNA(VLOOKUP('W. VaR &amp; Off-Peak Pos By Trader'!$A44,'Import OffPeak'!$A$3:HZ$100,HZ$1,FALSE)),0,VLOOKUP('W. VaR &amp; Off-Peak Pos By Trader'!$A44,'Import OffPeak'!$A$3:HZ$100,HZ$1,FALSE))</f>
        <v>0</v>
      </c>
      <c r="IA36">
        <f>IF(ISNA(VLOOKUP('W. VaR &amp; Off-Peak Pos By Trader'!$A44,'Import OffPeak'!$A$3:IA$100,IA$1,FALSE)),0,VLOOKUP('W. VaR &amp; Off-Peak Pos By Trader'!$A44,'Import OffPeak'!$A$3:IA$100,IA$1,FALSE))</f>
        <v>0</v>
      </c>
      <c r="IB36">
        <f>IF(ISNA(VLOOKUP('W. VaR &amp; Off-Peak Pos By Trader'!$A44,'Import OffPeak'!$A$3:IB$100,IB$1,FALSE)),0,VLOOKUP('W. VaR &amp; Off-Peak Pos By Trader'!$A44,'Import OffPeak'!$A$3:IB$100,IB$1,FALSE))</f>
        <v>0</v>
      </c>
      <c r="IC36">
        <f>IF(ISNA(VLOOKUP('W. VaR &amp; Off-Peak Pos By Trader'!$A44,'Import OffPeak'!$A$3:IC$100,IC$1,FALSE)),0,VLOOKUP('W. VaR &amp; Off-Peak Pos By Trader'!$A44,'Import OffPeak'!$A$3:IC$100,IC$1,FALSE))</f>
        <v>0</v>
      </c>
    </row>
    <row r="37" spans="1:237" ht="18" thickBot="1">
      <c r="A37" s="20" t="s">
        <v>138</v>
      </c>
      <c r="B37" s="14">
        <f>IF(ISNA(VLOOKUP('W. VaR &amp; Off-Peak Pos By Trader'!$A45,'Import OffPeak'!$A$3:B$100,B$1,FALSE)),0,VLOOKUP('W. VaR &amp; Off-Peak Pos By Trader'!$A45,'Import OffPeak'!$A$3:B$100,B$1,FALSE))</f>
        <v>0</v>
      </c>
      <c r="C37" s="14">
        <f>IF(ISNA(VLOOKUP('W. VaR &amp; Off-Peak Pos By Trader'!$A45,'Import OffPeak'!$A$3:C$100,C$1,FALSE)),0,VLOOKUP('W. VaR &amp; Off-Peak Pos By Trader'!$A45,'Import OffPeak'!$A$3:C$100,C$1,FALSE))</f>
        <v>0</v>
      </c>
      <c r="D37" s="14">
        <f>IF(ISNA(VLOOKUP('W. VaR &amp; Off-Peak Pos By Trader'!$A45,'Import OffPeak'!$A$3:D$100,D$1,FALSE)),0,VLOOKUP('W. VaR &amp; Off-Peak Pos By Trader'!$A45,'Import OffPeak'!$A$3:D$100,D$1,FALSE))</f>
        <v>0</v>
      </c>
      <c r="E37" s="14">
        <f>IF(ISNA(VLOOKUP('W. VaR &amp; Off-Peak Pos By Trader'!$A45,'Import OffPeak'!$A$3:E$100,E$1,FALSE)),0,VLOOKUP('W. VaR &amp; Off-Peak Pos By Trader'!$A45,'Import OffPeak'!$A$3:E$100,E$1,FALSE))</f>
        <v>0</v>
      </c>
      <c r="F37" s="14">
        <f>IF(ISNA(VLOOKUP('W. VaR &amp; Off-Peak Pos By Trader'!$A45,'Import OffPeak'!$A$3:F$100,F$1,FALSE)),0,VLOOKUP('W. VaR &amp; Off-Peak Pos By Trader'!$A45,'Import OffPeak'!$A$3:F$100,F$1,FALSE))</f>
        <v>0</v>
      </c>
      <c r="G37" s="14">
        <f>IF(ISNA(VLOOKUP('W. VaR &amp; Off-Peak Pos By Trader'!$A45,'Import OffPeak'!$A$3:G$100,G$1,FALSE)),0,VLOOKUP('W. VaR &amp; Off-Peak Pos By Trader'!$A45,'Import OffPeak'!$A$3:G$100,G$1,FALSE))</f>
        <v>0</v>
      </c>
      <c r="H37" s="14">
        <f>IF(ISNA(VLOOKUP('W. VaR &amp; Off-Peak Pos By Trader'!$A45,'Import OffPeak'!$A$3:H$100,H$1,FALSE)),0,VLOOKUP('W. VaR &amp; Off-Peak Pos By Trader'!$A45,'Import OffPeak'!$A$3:H$100,H$1,FALSE))</f>
        <v>-3210.3975204483299</v>
      </c>
      <c r="I37" s="14">
        <f>IF(ISNA(VLOOKUP('W. VaR &amp; Off-Peak Pos By Trader'!$A45,'Import OffPeak'!$A$3:I$100,I$1,FALSE)),0,VLOOKUP('W. VaR &amp; Off-Peak Pos By Trader'!$A45,'Import OffPeak'!$A$3:I$100,I$1,FALSE))</f>
        <v>-7826.5540870980631</v>
      </c>
      <c r="J37" s="14">
        <f>IF(ISNA(VLOOKUP('W. VaR &amp; Off-Peak Pos By Trader'!$A45,'Import OffPeak'!$A$3:J$100,J$1,FALSE)),0,VLOOKUP('W. VaR &amp; Off-Peak Pos By Trader'!$A45,'Import OffPeak'!$A$3:J$100,J$1,FALSE))</f>
        <v>-7108.1562729589996</v>
      </c>
      <c r="K37" s="14">
        <f>IF(ISNA(VLOOKUP('W. VaR &amp; Off-Peak Pos By Trader'!$A45,'Import OffPeak'!$A$3:K$100,K$1,FALSE)),0,VLOOKUP('W. VaR &amp; Off-Peak Pos By Trader'!$A45,'Import OffPeak'!$A$3:K$100,K$1,FALSE))</f>
        <v>-2907.11219585053</v>
      </c>
      <c r="L37" s="14">
        <f>IF(ISNA(VLOOKUP('W. VaR &amp; Off-Peak Pos By Trader'!$A45,'Import OffPeak'!$A$3:L$100,L$1,FALSE)),0,VLOOKUP('W. VaR &amp; Off-Peak Pos By Trader'!$A45,'Import OffPeak'!$A$3:L$100,L$1,FALSE))</f>
        <v>-7387.1437382550603</v>
      </c>
      <c r="M37" s="14">
        <f>IF(ISNA(VLOOKUP('W. VaR &amp; Off-Peak Pos By Trader'!$A45,'Import OffPeak'!$A$3:M$100,M$1,FALSE)),0,VLOOKUP('W. VaR &amp; Off-Peak Pos By Trader'!$A45,'Import OffPeak'!$A$3:M$100,M$1,FALSE))</f>
        <v>-6993.3201092913096</v>
      </c>
      <c r="N37" s="14">
        <f>IF(ISNA(VLOOKUP('W. VaR &amp; Off-Peak Pos By Trader'!$A45,'Import OffPeak'!$A$3:N$100,N$1,FALSE)),0,VLOOKUP('W. VaR &amp; Off-Peak Pos By Trader'!$A45,'Import OffPeak'!$A$3:N$100,N$1,FALSE))</f>
        <v>-7278.8928422942899</v>
      </c>
      <c r="O37" s="14">
        <f>IF(ISNA(VLOOKUP('W. VaR &amp; Off-Peak Pos By Trader'!$A45,'Import OffPeak'!$A$3:O$100,O$1,FALSE)),0,VLOOKUP('W. VaR &amp; Off-Peak Pos By Trader'!$A45,'Import OffPeak'!$A$3:O$100,O$1,FALSE))</f>
        <v>-8394.0942513123991</v>
      </c>
      <c r="P37" s="14">
        <f>IF(ISNA(VLOOKUP('W. VaR &amp; Off-Peak Pos By Trader'!$A45,'Import OffPeak'!$A$3:P$100,P$1,FALSE)),0,VLOOKUP('W. VaR &amp; Off-Peak Pos By Trader'!$A45,'Import OffPeak'!$A$3:P$100,P$1,FALSE))</f>
        <v>-7816.2335738903403</v>
      </c>
      <c r="Q37" s="14">
        <f>IF(ISNA(VLOOKUP('W. VaR &amp; Off-Peak Pos By Trader'!$A45,'Import OffPeak'!$A$3:Q$100,Q$1,FALSE)),0,VLOOKUP('W. VaR &amp; Off-Peak Pos By Trader'!$A45,'Import OffPeak'!$A$3:Q$100,Q$1,FALSE))</f>
        <v>-7819.5555649296002</v>
      </c>
      <c r="R37" s="14">
        <f>IF(ISNA(VLOOKUP('W. VaR &amp; Off-Peak Pos By Trader'!$A45,'Import OffPeak'!$A$3:R$100,R$1,FALSE)),0,VLOOKUP('W. VaR &amp; Off-Peak Pos By Trader'!$A45,'Import OffPeak'!$A$3:R$100,R$1,FALSE))</f>
        <v>-7387.7314389251396</v>
      </c>
      <c r="S37" s="14">
        <f>IF(ISNA(VLOOKUP('W. VaR &amp; Off-Peak Pos By Trader'!$A45,'Import OffPeak'!$A$3:S$100,S$1,FALSE)),0,VLOOKUP('W. VaR &amp; Off-Peak Pos By Trader'!$A45,'Import OffPeak'!$A$3:S$100,S$1,FALSE))</f>
        <v>-8396.8479048170593</v>
      </c>
      <c r="T37" s="14">
        <f>IF(ISNA(VLOOKUP('W. VaR &amp; Off-Peak Pos By Trader'!$A45,'Import OffPeak'!$A$3:T$100,T$1,FALSE)),0,VLOOKUP('W. VaR &amp; Off-Peak Pos By Trader'!$A45,'Import OffPeak'!$A$3:T$100,T$1,FALSE))</f>
        <v>-8791.6302428344006</v>
      </c>
      <c r="U37" s="14">
        <f>IF(ISNA(VLOOKUP('W. VaR &amp; Off-Peak Pos By Trader'!$A45,'Import OffPeak'!$A$3:U$100,U$1,FALSE)),0,VLOOKUP('W. VaR &amp; Off-Peak Pos By Trader'!$A45,'Import OffPeak'!$A$3:U$100,U$1,FALSE))</f>
        <v>-7719.9511398682598</v>
      </c>
      <c r="V37" s="14">
        <f>IF(ISNA(VLOOKUP('W. VaR &amp; Off-Peak Pos By Trader'!$A45,'Import OffPeak'!$A$3:V$100,V$1,FALSE)),0,VLOOKUP('W. VaR &amp; Off-Peak Pos By Trader'!$A45,'Import OffPeak'!$A$3:V$100,V$1,FALSE))</f>
        <v>-6355.7324820876302</v>
      </c>
      <c r="W37" s="14">
        <f>IF(ISNA(VLOOKUP('W. VaR &amp; Off-Peak Pos By Trader'!$A45,'Import OffPeak'!$A$3:W$100,W$1,FALSE)),0,VLOOKUP('W. VaR &amp; Off-Peak Pos By Trader'!$A45,'Import OffPeak'!$A$3:W$100,W$1,FALSE))</f>
        <v>-2917.9503396217601</v>
      </c>
      <c r="X37" s="14">
        <f>IF(ISNA(VLOOKUP('W. VaR &amp; Off-Peak Pos By Trader'!$A45,'Import OffPeak'!$A$3:X$100,X$1,FALSE)),0,VLOOKUP('W. VaR &amp; Off-Peak Pos By Trader'!$A45,'Import OffPeak'!$A$3:X$100,X$1,FALSE))</f>
        <v>-7175.8254521900799</v>
      </c>
      <c r="Y37" s="14">
        <f>IF(ISNA(VLOOKUP('W. VaR &amp; Off-Peak Pos By Trader'!$A45,'Import OffPeak'!$A$3:Y$100,Y$1,FALSE)),0,VLOOKUP('W. VaR &amp; Off-Peak Pos By Trader'!$A45,'Import OffPeak'!$A$3:Y$100,Y$1,FALSE))</f>
        <v>-7980.6874508544597</v>
      </c>
      <c r="Z37" s="14">
        <f>IF(ISNA(VLOOKUP('W. VaR &amp; Off-Peak Pos By Trader'!$A45,'Import OffPeak'!$A$3:Z$100,Z$1,FALSE)),0,VLOOKUP('W. VaR &amp; Off-Peak Pos By Trader'!$A45,'Import OffPeak'!$A$3:Z$100,Z$1,FALSE))</f>
        <v>-7372.9861023455096</v>
      </c>
      <c r="AA37" s="14">
        <f>IF(ISNA(VLOOKUP('W. VaR &amp; Off-Peak Pos By Trader'!$A45,'Import OffPeak'!$A$3:AA$100,AA$1,FALSE)),0,VLOOKUP('W. VaR &amp; Off-Peak Pos By Trader'!$A45,'Import OffPeak'!$A$3:AA$100,AA$1,FALSE))</f>
        <v>-8077.344046962</v>
      </c>
      <c r="AB37" s="14">
        <f>IF(ISNA(VLOOKUP('W. VaR &amp; Off-Peak Pos By Trader'!$A45,'Import OffPeak'!$A$3:AB$100,AB$1,FALSE)),0,VLOOKUP('W. VaR &amp; Off-Peak Pos By Trader'!$A45,'Import OffPeak'!$A$3:AB$100,AB$1,FALSE))</f>
        <v>-8126.3675393878002</v>
      </c>
      <c r="AC37" s="14">
        <f>IF(ISNA(VLOOKUP('W. VaR &amp; Off-Peak Pos By Trader'!$A45,'Import OffPeak'!$A$3:AC$100,AC$1,FALSE)),0,VLOOKUP('W. VaR &amp; Off-Peak Pos By Trader'!$A45,'Import OffPeak'!$A$3:AC$100,AC$1,FALSE))</f>
        <v>-7936.1432940210798</v>
      </c>
      <c r="AD37" s="14">
        <f>IF(ISNA(VLOOKUP('W. VaR &amp; Off-Peak Pos By Trader'!$A45,'Import OffPeak'!$A$3:AD$100,AD$1,FALSE)),0,VLOOKUP('W. VaR &amp; Off-Peak Pos By Trader'!$A45,'Import OffPeak'!$A$3:AD$100,AD$1,FALSE))</f>
        <v>-7345.13165712711</v>
      </c>
      <c r="AE37" s="14">
        <f>IF(ISNA(VLOOKUP('W. VaR &amp; Off-Peak Pos By Trader'!$A45,'Import OffPeak'!$A$3:AE$100,AE$1,FALSE)),0,VLOOKUP('W. VaR &amp; Off-Peak Pos By Trader'!$A45,'Import OffPeak'!$A$3:AE$100,AE$1,FALSE))</f>
        <v>-8058.7612787521703</v>
      </c>
      <c r="AF37" s="14">
        <f>IF(ISNA(VLOOKUP('W. VaR &amp; Off-Peak Pos By Trader'!$A45,'Import OffPeak'!$A$3:AF$100,AF$1,FALSE)),0,VLOOKUP('W. VaR &amp; Off-Peak Pos By Trader'!$A45,'Import OffPeak'!$A$3:AF$100,AF$1,FALSE))</f>
        <v>-8702.4513022679603</v>
      </c>
      <c r="AG37" s="14">
        <f>IF(ISNA(VLOOKUP('W. VaR &amp; Off-Peak Pos By Trader'!$A45,'Import OffPeak'!$A$3:AG$100,AG$1,FALSE)),0,VLOOKUP('W. VaR &amp; Off-Peak Pos By Trader'!$A45,'Import OffPeak'!$A$3:AG$100,AG$1,FALSE))</f>
        <v>-6842.7870908285204</v>
      </c>
      <c r="AH37" s="14">
        <f>IF(ISNA(VLOOKUP('W. VaR &amp; Off-Peak Pos By Trader'!$A45,'Import OffPeak'!$A$3:AH$100,AH$1,FALSE)),0,VLOOKUP('W. VaR &amp; Off-Peak Pos By Trader'!$A45,'Import OffPeak'!$A$3:AH$100,AH$1,FALSE))</f>
        <v>-6533.8600390500496</v>
      </c>
      <c r="AI37" s="14">
        <f>IF(ISNA(VLOOKUP('W. VaR &amp; Off-Peak Pos By Trader'!$A45,'Import OffPeak'!$A$3:AI$100,AI$1,FALSE)),0,VLOOKUP('W. VaR &amp; Off-Peak Pos By Trader'!$A45,'Import OffPeak'!$A$3:AI$100,AI$1,FALSE))</f>
        <v>-3532.5567469862499</v>
      </c>
      <c r="AJ37" s="14">
        <f>IF(ISNA(VLOOKUP('W. VaR &amp; Off-Peak Pos By Trader'!$A45,'Import OffPeak'!$A$3:AJ$100,AJ$1,FALSE)),0,VLOOKUP('W. VaR &amp; Off-Peak Pos By Trader'!$A45,'Import OffPeak'!$A$3:AJ$100,AJ$1,FALSE))</f>
        <v>-6382.3838526101099</v>
      </c>
      <c r="AK37" s="14">
        <f>IF(ISNA(VLOOKUP('W. VaR &amp; Off-Peak Pos By Trader'!$A45,'Import OffPeak'!$A$3:AK$100,AK$1,FALSE)),0,VLOOKUP('W. VaR &amp; Off-Peak Pos By Trader'!$A45,'Import OffPeak'!$A$3:AK$100,AK$1,FALSE))</f>
        <v>-7553.6010828439503</v>
      </c>
      <c r="AL37" s="14">
        <f>IF(ISNA(VLOOKUP('W. VaR &amp; Off-Peak Pos By Trader'!$A45,'Import OffPeak'!$A$3:AL$100,AL$1,FALSE)),0,VLOOKUP('W. VaR &amp; Off-Peak Pos By Trader'!$A45,'Import OffPeak'!$A$3:AL$100,AL$1,FALSE))</f>
        <v>-8097.8096433680403</v>
      </c>
      <c r="AM37" s="14">
        <f>IF(ISNA(VLOOKUP('W. VaR &amp; Off-Peak Pos By Trader'!$A45,'Import OffPeak'!$A$3:AM$100,AM$1,FALSE)),0,VLOOKUP('W. VaR &amp; Off-Peak Pos By Trader'!$A45,'Import OffPeak'!$A$3:AM$100,AM$1,FALSE))</f>
        <v>-7232.2659632635696</v>
      </c>
      <c r="AN37" s="14">
        <f>IF(ISNA(VLOOKUP('W. VaR &amp; Off-Peak Pos By Trader'!$A45,'Import OffPeak'!$A$3:AN$100,AN$1,FALSE)),0,VLOOKUP('W. VaR &amp; Off-Peak Pos By Trader'!$A45,'Import OffPeak'!$A$3:AN$100,AN$1,FALSE))</f>
        <v>-7664.6169274666499</v>
      </c>
      <c r="AO37" s="14">
        <f>IF(ISNA(VLOOKUP('W. VaR &amp; Off-Peak Pos By Trader'!$A45,'Import OffPeak'!$A$3:AO$100,AO$1,FALSE)),0,VLOOKUP('W. VaR &amp; Off-Peak Pos By Trader'!$A45,'Import OffPeak'!$A$3:AO$100,AO$1,FALSE))</f>
        <v>-7614.5987002742804</v>
      </c>
      <c r="AP37" s="14">
        <f>IF(ISNA(VLOOKUP('W. VaR &amp; Off-Peak Pos By Trader'!$A45,'Import OffPeak'!$A$3:AP$100,AP$1,FALSE)),0,VLOOKUP('W. VaR &amp; Off-Peak Pos By Trader'!$A45,'Import OffPeak'!$A$3:AP$100,AP$1,FALSE))</f>
        <v>-6669.8180098142802</v>
      </c>
      <c r="AQ37" s="14">
        <f>IF(ISNA(VLOOKUP('W. VaR &amp; Off-Peak Pos By Trader'!$A45,'Import OffPeak'!$A$3:AQ$100,AQ$1,FALSE)),0,VLOOKUP('W. VaR &amp; Off-Peak Pos By Trader'!$A45,'Import OffPeak'!$A$3:AQ$100,AQ$1,FALSE))</f>
        <v>0</v>
      </c>
      <c r="AR37" s="14">
        <f>IF(ISNA(VLOOKUP('W. VaR &amp; Off-Peak Pos By Trader'!$A45,'Import OffPeak'!$A$3:AR$100,AR$1,FALSE)),0,VLOOKUP('W. VaR &amp; Off-Peak Pos By Trader'!$A45,'Import OffPeak'!$A$3:AR$100,AR$1,FALSE))</f>
        <v>0</v>
      </c>
      <c r="AS37" s="14">
        <f>IF(ISNA(VLOOKUP('W. VaR &amp; Off-Peak Pos By Trader'!$A45,'Import OffPeak'!$A$3:AS$100,AS$1,FALSE)),0,VLOOKUP('W. VaR &amp; Off-Peak Pos By Trader'!$A45,'Import OffPeak'!$A$3:AS$100,AS$1,FALSE))</f>
        <v>0</v>
      </c>
      <c r="AT37" s="14">
        <f>IF(ISNA(VLOOKUP('W. VaR &amp; Off-Peak Pos By Trader'!$A45,'Import OffPeak'!$A$3:AT$100,AT$1,FALSE)),0,VLOOKUP('W. VaR &amp; Off-Peak Pos By Trader'!$A45,'Import OffPeak'!$A$3:AT$100,AT$1,FALSE))</f>
        <v>0</v>
      </c>
      <c r="AU37" s="14">
        <f>IF(ISNA(VLOOKUP('W. VaR &amp; Off-Peak Pos By Trader'!$A45,'Import OffPeak'!$A$3:AU$100,AU$1,FALSE)),0,VLOOKUP('W. VaR &amp; Off-Peak Pos By Trader'!$A45,'Import OffPeak'!$A$3:AU$100,AU$1,FALSE))</f>
        <v>0</v>
      </c>
      <c r="AV37" s="14">
        <f>IF(ISNA(VLOOKUP('W. VaR &amp; Off-Peak Pos By Trader'!$A45,'Import OffPeak'!$A$3:AV$100,AV$1,FALSE)),0,VLOOKUP('W. VaR &amp; Off-Peak Pos By Trader'!$A45,'Import OffPeak'!$A$3:AV$100,AV$1,FALSE))</f>
        <v>0</v>
      </c>
      <c r="AW37" s="14">
        <f>IF(ISNA(VLOOKUP('W. VaR &amp; Off-Peak Pos By Trader'!$A45,'Import OffPeak'!$A$3:AW$100,AW$1,FALSE)),0,VLOOKUP('W. VaR &amp; Off-Peak Pos By Trader'!$A45,'Import OffPeak'!$A$3:AW$100,AW$1,FALSE))</f>
        <v>0</v>
      </c>
      <c r="AX37" s="14">
        <f>IF(ISNA(VLOOKUP('W. VaR &amp; Off-Peak Pos By Trader'!$A45,'Import OffPeak'!$A$3:AX$100,AX$1,FALSE)),0,VLOOKUP('W. VaR &amp; Off-Peak Pos By Trader'!$A45,'Import OffPeak'!$A$3:AX$100,AX$1,FALSE))</f>
        <v>0</v>
      </c>
      <c r="AY37" s="14">
        <f>IF(ISNA(VLOOKUP('W. VaR &amp; Off-Peak Pos By Trader'!$A45,'Import OffPeak'!$A$3:AY$100,AY$1,FALSE)),0,VLOOKUP('W. VaR &amp; Off-Peak Pos By Trader'!$A45,'Import OffPeak'!$A$3:AY$100,AY$1,FALSE))</f>
        <v>0</v>
      </c>
      <c r="AZ37" s="14">
        <f>IF(ISNA(VLOOKUP('W. VaR &amp; Off-Peak Pos By Trader'!$A45,'Import OffPeak'!$A$3:AZ$100,AZ$1,FALSE)),0,VLOOKUP('W. VaR &amp; Off-Peak Pos By Trader'!$A45,'Import OffPeak'!$A$3:AZ$100,AZ$1,FALSE))</f>
        <v>0</v>
      </c>
      <c r="BA37" s="14">
        <f>IF(ISNA(VLOOKUP('W. VaR &amp; Off-Peak Pos By Trader'!$A45,'Import OffPeak'!$A$3:BA$100,BA$1,FALSE)),0,VLOOKUP('W. VaR &amp; Off-Peak Pos By Trader'!$A45,'Import OffPeak'!$A$3:BA$100,BA$1,FALSE))</f>
        <v>0</v>
      </c>
      <c r="BB37" s="14">
        <f>IF(ISNA(VLOOKUP('W. VaR &amp; Off-Peak Pos By Trader'!$A45,'Import OffPeak'!$A$3:BB$100,BB$1,FALSE)),0,VLOOKUP('W. VaR &amp; Off-Peak Pos By Trader'!$A45,'Import OffPeak'!$A$3:BB$100,BB$1,FALSE))</f>
        <v>0</v>
      </c>
      <c r="BC37" s="14">
        <f>IF(ISNA(VLOOKUP('W. VaR &amp; Off-Peak Pos By Trader'!$A45,'Import OffPeak'!$A$3:BC$100,BC$1,FALSE)),0,VLOOKUP('W. VaR &amp; Off-Peak Pos By Trader'!$A45,'Import OffPeak'!$A$3:BC$100,BC$1,FALSE))</f>
        <v>0</v>
      </c>
      <c r="BD37" s="14">
        <f>IF(ISNA(VLOOKUP('W. VaR &amp; Off-Peak Pos By Trader'!$A45,'Import OffPeak'!$A$3:BD$100,BD$1,FALSE)),0,VLOOKUP('W. VaR &amp; Off-Peak Pos By Trader'!$A45,'Import OffPeak'!$A$3:BD$100,BD$1,FALSE))</f>
        <v>0</v>
      </c>
      <c r="BE37" s="14">
        <f>IF(ISNA(VLOOKUP('W. VaR &amp; Off-Peak Pos By Trader'!$A45,'Import OffPeak'!$A$3:BE$100,BE$1,FALSE)),0,VLOOKUP('W. VaR &amp; Off-Peak Pos By Trader'!$A45,'Import OffPeak'!$A$3:BE$100,BE$1,FALSE))</f>
        <v>0</v>
      </c>
      <c r="BF37" s="14">
        <f>IF(ISNA(VLOOKUP('W. VaR &amp; Off-Peak Pos By Trader'!$A45,'Import OffPeak'!$A$3:BF$100,BF$1,FALSE)),0,VLOOKUP('W. VaR &amp; Off-Peak Pos By Trader'!$A45,'Import OffPeak'!$A$3:BF$100,BF$1,FALSE))</f>
        <v>0</v>
      </c>
      <c r="BG37" s="14">
        <f>IF(ISNA(VLOOKUP('W. VaR &amp; Off-Peak Pos By Trader'!$A45,'Import OffPeak'!$A$3:BG$100,BG$1,FALSE)),0,VLOOKUP('W. VaR &amp; Off-Peak Pos By Trader'!$A45,'Import OffPeak'!$A$3:BG$100,BG$1,FALSE))</f>
        <v>0</v>
      </c>
      <c r="BH37" s="14">
        <f>IF(ISNA(VLOOKUP('W. VaR &amp; Off-Peak Pos By Trader'!$A45,'Import OffPeak'!$A$3:BH$100,BH$1,FALSE)),0,VLOOKUP('W. VaR &amp; Off-Peak Pos By Trader'!$A45,'Import OffPeak'!$A$3:BH$100,BH$1,FALSE))</f>
        <v>0</v>
      </c>
      <c r="BI37" s="14">
        <f>IF(ISNA(VLOOKUP('W. VaR &amp; Off-Peak Pos By Trader'!$A45,'Import OffPeak'!$A$3:BI$100,BI$1,FALSE)),0,VLOOKUP('W. VaR &amp; Off-Peak Pos By Trader'!$A45,'Import OffPeak'!$A$3:BI$100,BI$1,FALSE))</f>
        <v>0</v>
      </c>
      <c r="BJ37" s="14">
        <f>IF(ISNA(VLOOKUP('W. VaR &amp; Off-Peak Pos By Trader'!$A45,'Import OffPeak'!$A$3:BJ$100,BJ$1,FALSE)),0,VLOOKUP('W. VaR &amp; Off-Peak Pos By Trader'!$A45,'Import OffPeak'!$A$3:BJ$100,BJ$1,FALSE))</f>
        <v>0</v>
      </c>
      <c r="BK37" s="14">
        <f>IF(ISNA(VLOOKUP('W. VaR &amp; Off-Peak Pos By Trader'!$A45,'Import OffPeak'!$A$3:BK$100,BK$1,FALSE)),0,VLOOKUP('W. VaR &amp; Off-Peak Pos By Trader'!$A45,'Import OffPeak'!$A$3:BK$100,BK$1,FALSE))</f>
        <v>0</v>
      </c>
      <c r="BL37" s="14">
        <f>IF(ISNA(VLOOKUP('W. VaR &amp; Off-Peak Pos By Trader'!$A45,'Import OffPeak'!$A$3:BL$100,BL$1,FALSE)),0,VLOOKUP('W. VaR &amp; Off-Peak Pos By Trader'!$A45,'Import OffPeak'!$A$3:BL$100,BL$1,FALSE))</f>
        <v>0</v>
      </c>
      <c r="BM37" s="14">
        <f>IF(ISNA(VLOOKUP('W. VaR &amp; Off-Peak Pos By Trader'!$A45,'Import OffPeak'!$A$3:BM$100,BM$1,FALSE)),0,VLOOKUP('W. VaR &amp; Off-Peak Pos By Trader'!$A45,'Import OffPeak'!$A$3:BM$100,BM$1,FALSE))</f>
        <v>0</v>
      </c>
      <c r="BN37" s="14">
        <f>IF(ISNA(VLOOKUP('W. VaR &amp; Off-Peak Pos By Trader'!$A45,'Import OffPeak'!$A$3:BN$100,BN$1,FALSE)),0,VLOOKUP('W. VaR &amp; Off-Peak Pos By Trader'!$A45,'Import OffPeak'!$A$3:BN$100,BN$1,FALSE))</f>
        <v>0</v>
      </c>
      <c r="BO37" s="14">
        <f>IF(ISNA(VLOOKUP('W. VaR &amp; Off-Peak Pos By Trader'!$A45,'Import OffPeak'!$A$3:BO$100,BO$1,FALSE)),0,VLOOKUP('W. VaR &amp; Off-Peak Pos By Trader'!$A45,'Import OffPeak'!$A$3:BO$100,BO$1,FALSE))</f>
        <v>0</v>
      </c>
      <c r="BP37" s="14">
        <f>IF(ISNA(VLOOKUP('W. VaR &amp; Off-Peak Pos By Trader'!$A45,'Import OffPeak'!$A$3:BP$100,BP$1,FALSE)),0,VLOOKUP('W. VaR &amp; Off-Peak Pos By Trader'!$A45,'Import OffPeak'!$A$3:BP$100,BP$1,FALSE))</f>
        <v>0</v>
      </c>
      <c r="BQ37" s="14">
        <f>IF(ISNA(VLOOKUP('W. VaR &amp; Off-Peak Pos By Trader'!$A45,'Import OffPeak'!$A$3:BQ$100,BQ$1,FALSE)),0,VLOOKUP('W. VaR &amp; Off-Peak Pos By Trader'!$A45,'Import OffPeak'!$A$3:BQ$100,BQ$1,FALSE))</f>
        <v>0</v>
      </c>
      <c r="BR37" s="14">
        <f>IF(ISNA(VLOOKUP('W. VaR &amp; Off-Peak Pos By Trader'!$A45,'Import OffPeak'!$A$3:BR$100,BR$1,FALSE)),0,VLOOKUP('W. VaR &amp; Off-Peak Pos By Trader'!$A45,'Import OffPeak'!$A$3:BR$100,BR$1,FALSE))</f>
        <v>0</v>
      </c>
      <c r="BS37" s="14">
        <f>IF(ISNA(VLOOKUP('W. VaR &amp; Off-Peak Pos By Trader'!$A45,'Import OffPeak'!$A$3:BS$100,BS$1,FALSE)),0,VLOOKUP('W. VaR &amp; Off-Peak Pos By Trader'!$A45,'Import OffPeak'!$A$3:BS$100,BS$1,FALSE))</f>
        <v>0</v>
      </c>
      <c r="BT37" s="14">
        <f>IF(ISNA(VLOOKUP('W. VaR &amp; Off-Peak Pos By Trader'!$A45,'Import OffPeak'!$A$3:BT$100,BT$1,FALSE)),0,VLOOKUP('W. VaR &amp; Off-Peak Pos By Trader'!$A45,'Import OffPeak'!$A$3:BT$100,BT$1,FALSE))</f>
        <v>0</v>
      </c>
      <c r="BU37" s="14">
        <f>IF(ISNA(VLOOKUP('W. VaR &amp; Off-Peak Pos By Trader'!$A45,'Import OffPeak'!$A$3:BU$100,BU$1,FALSE)),0,VLOOKUP('W. VaR &amp; Off-Peak Pos By Trader'!$A45,'Import OffPeak'!$A$3:BU$100,BU$1,FALSE))</f>
        <v>0</v>
      </c>
      <c r="BV37" s="14">
        <f>IF(ISNA(VLOOKUP('W. VaR &amp; Off-Peak Pos By Trader'!$A45,'Import OffPeak'!$A$3:BV$100,BV$1,FALSE)),0,VLOOKUP('W. VaR &amp; Off-Peak Pos By Trader'!$A45,'Import OffPeak'!$A$3:BV$100,BV$1,FALSE))</f>
        <v>0</v>
      </c>
      <c r="BW37" s="14">
        <f>IF(ISNA(VLOOKUP('W. VaR &amp; Off-Peak Pos By Trader'!$A45,'Import OffPeak'!$A$3:BW$100,BW$1,FALSE)),0,VLOOKUP('W. VaR &amp; Off-Peak Pos By Trader'!$A45,'Import OffPeak'!$A$3:BW$100,BW$1,FALSE))</f>
        <v>0</v>
      </c>
      <c r="BX37" s="14">
        <f>IF(ISNA(VLOOKUP('W. VaR &amp; Off-Peak Pos By Trader'!$A45,'Import OffPeak'!$A$3:BX$100,BX$1,FALSE)),0,VLOOKUP('W. VaR &amp; Off-Peak Pos By Trader'!$A45,'Import OffPeak'!$A$3:BX$100,BX$1,FALSE))</f>
        <v>0</v>
      </c>
      <c r="BY37" s="14">
        <f>IF(ISNA(VLOOKUP('W. VaR &amp; Off-Peak Pos By Trader'!$A45,'Import OffPeak'!$A$3:BY$100,BY$1,FALSE)),0,VLOOKUP('W. VaR &amp; Off-Peak Pos By Trader'!$A45,'Import OffPeak'!$A$3:BY$100,BY$1,FALSE))</f>
        <v>0</v>
      </c>
      <c r="BZ37" s="14">
        <f>IF(ISNA(VLOOKUP('W. VaR &amp; Off-Peak Pos By Trader'!$A45,'Import OffPeak'!$A$3:BZ$100,BZ$1,FALSE)),0,VLOOKUP('W. VaR &amp; Off-Peak Pos By Trader'!$A45,'Import OffPeak'!$A$3:BZ$100,BZ$1,FALSE))</f>
        <v>0</v>
      </c>
      <c r="CA37" s="14">
        <f>IF(ISNA(VLOOKUP('W. VaR &amp; Off-Peak Pos By Trader'!$A45,'Import OffPeak'!$A$3:CA$100,CA$1,FALSE)),0,VLOOKUP('W. VaR &amp; Off-Peak Pos By Trader'!$A45,'Import OffPeak'!$A$3:CA$100,CA$1,FALSE))</f>
        <v>0</v>
      </c>
      <c r="CB37" s="14">
        <f>IF(ISNA(VLOOKUP('W. VaR &amp; Off-Peak Pos By Trader'!$A45,'Import OffPeak'!$A$3:CB$100,CB$1,FALSE)),0,VLOOKUP('W. VaR &amp; Off-Peak Pos By Trader'!$A45,'Import OffPeak'!$A$3:CB$100,CB$1,FALSE))</f>
        <v>0</v>
      </c>
      <c r="CC37" s="14">
        <f>IF(ISNA(VLOOKUP('W. VaR &amp; Off-Peak Pos By Trader'!$A45,'Import OffPeak'!$A$3:CC$100,CC$1,FALSE)),0,VLOOKUP('W. VaR &amp; Off-Peak Pos By Trader'!$A45,'Import OffPeak'!$A$3:CC$100,CC$1,FALSE))</f>
        <v>0</v>
      </c>
      <c r="CD37" s="14">
        <f>IF(ISNA(VLOOKUP('W. VaR &amp; Off-Peak Pos By Trader'!$A45,'Import OffPeak'!$A$3:CD$100,CD$1,FALSE)),0,VLOOKUP('W. VaR &amp; Off-Peak Pos By Trader'!$A45,'Import OffPeak'!$A$3:CD$100,CD$1,FALSE))</f>
        <v>0</v>
      </c>
      <c r="CE37" s="14">
        <f>IF(ISNA(VLOOKUP('W. VaR &amp; Off-Peak Pos By Trader'!$A45,'Import OffPeak'!$A$3:CE$100,CE$1,FALSE)),0,VLOOKUP('W. VaR &amp; Off-Peak Pos By Trader'!$A45,'Import OffPeak'!$A$3:CE$100,CE$1,FALSE))</f>
        <v>0</v>
      </c>
      <c r="CF37" s="14">
        <f>IF(ISNA(VLOOKUP('W. VaR &amp; Off-Peak Pos By Trader'!$A45,'Import OffPeak'!$A$3:CF$100,CF$1,FALSE)),0,VLOOKUP('W. VaR &amp; Off-Peak Pos By Trader'!$A45,'Import OffPeak'!$A$3:CF$100,CF$1,FALSE))</f>
        <v>0</v>
      </c>
      <c r="CG37" s="14">
        <f>IF(ISNA(VLOOKUP('W. VaR &amp; Off-Peak Pos By Trader'!$A45,'Import OffPeak'!$A$3:CG$100,CG$1,FALSE)),0,VLOOKUP('W. VaR &amp; Off-Peak Pos By Trader'!$A45,'Import OffPeak'!$A$3:CG$100,CG$1,FALSE))</f>
        <v>0</v>
      </c>
      <c r="CH37" s="14">
        <f>IF(ISNA(VLOOKUP('W. VaR &amp; Off-Peak Pos By Trader'!$A45,'Import OffPeak'!$A$3:CH$100,CH$1,FALSE)),0,VLOOKUP('W. VaR &amp; Off-Peak Pos By Trader'!$A45,'Import OffPeak'!$A$3:CH$100,CH$1,FALSE))</f>
        <v>0</v>
      </c>
      <c r="CI37" s="14">
        <f>IF(ISNA(VLOOKUP('W. VaR &amp; Off-Peak Pos By Trader'!$A45,'Import OffPeak'!$A$3:CI$100,CI$1,FALSE)),0,VLOOKUP('W. VaR &amp; Off-Peak Pos By Trader'!$A45,'Import OffPeak'!$A$3:CI$100,CI$1,FALSE))</f>
        <v>0</v>
      </c>
      <c r="CJ37" s="14">
        <f>IF(ISNA(VLOOKUP('W. VaR &amp; Off-Peak Pos By Trader'!$A45,'Import OffPeak'!$A$3:CJ$100,CJ$1,FALSE)),0,VLOOKUP('W. VaR &amp; Off-Peak Pos By Trader'!$A45,'Import OffPeak'!$A$3:CJ$100,CJ$1,FALSE))</f>
        <v>0</v>
      </c>
      <c r="CK37" s="14">
        <f>IF(ISNA(VLOOKUP('W. VaR &amp; Off-Peak Pos By Trader'!$A45,'Import OffPeak'!$A$3:CK$100,CK$1,FALSE)),0,VLOOKUP('W. VaR &amp; Off-Peak Pos By Trader'!$A45,'Import OffPeak'!$A$3:CK$100,CK$1,FALSE))</f>
        <v>0</v>
      </c>
      <c r="CL37" s="14">
        <f>IF(ISNA(VLOOKUP('W. VaR &amp; Off-Peak Pos By Trader'!$A45,'Import OffPeak'!$A$3:CL$100,CL$1,FALSE)),0,VLOOKUP('W. VaR &amp; Off-Peak Pos By Trader'!$A45,'Import OffPeak'!$A$3:CL$100,CL$1,FALSE))</f>
        <v>0</v>
      </c>
      <c r="CM37" s="14">
        <f>IF(ISNA(VLOOKUP('W. VaR &amp; Off-Peak Pos By Trader'!$A45,'Import OffPeak'!$A$3:CM$100,CM$1,FALSE)),0,VLOOKUP('W. VaR &amp; Off-Peak Pos By Trader'!$A45,'Import OffPeak'!$A$3:CM$100,CM$1,FALSE))</f>
        <v>0</v>
      </c>
      <c r="CN37" s="14">
        <f>IF(ISNA(VLOOKUP('W. VaR &amp; Off-Peak Pos By Trader'!$A45,'Import OffPeak'!$A$3:CN$100,CN$1,FALSE)),0,VLOOKUP('W. VaR &amp; Off-Peak Pos By Trader'!$A45,'Import OffPeak'!$A$3:CN$100,CN$1,FALSE))</f>
        <v>0</v>
      </c>
      <c r="CO37" s="14">
        <f>IF(ISNA(VLOOKUP('W. VaR &amp; Off-Peak Pos By Trader'!$A45,'Import OffPeak'!$A$3:CO$100,CO$1,FALSE)),0,VLOOKUP('W. VaR &amp; Off-Peak Pos By Trader'!$A45,'Import OffPeak'!$A$3:CO$100,CO$1,FALSE))</f>
        <v>0</v>
      </c>
      <c r="CP37" s="14">
        <f>IF(ISNA(VLOOKUP('W. VaR &amp; Off-Peak Pos By Trader'!$A45,'Import OffPeak'!$A$3:CP$100,CP$1,FALSE)),0,VLOOKUP('W. VaR &amp; Off-Peak Pos By Trader'!$A45,'Import OffPeak'!$A$3:CP$100,CP$1,FALSE))</f>
        <v>0</v>
      </c>
      <c r="CQ37" s="14">
        <f>IF(ISNA(VLOOKUP('W. VaR &amp; Off-Peak Pos By Trader'!$A45,'Import OffPeak'!$A$3:CQ$100,CQ$1,FALSE)),0,VLOOKUP('W. VaR &amp; Off-Peak Pos By Trader'!$A45,'Import OffPeak'!$A$3:CQ$100,CQ$1,FALSE))</f>
        <v>0</v>
      </c>
      <c r="CR37" s="14">
        <f>IF(ISNA(VLOOKUP('W. VaR &amp; Off-Peak Pos By Trader'!$A45,'Import OffPeak'!$A$3:CR$100,CR$1,FALSE)),0,VLOOKUP('W. VaR &amp; Off-Peak Pos By Trader'!$A45,'Import OffPeak'!$A$3:CR$100,CR$1,FALSE))</f>
        <v>0</v>
      </c>
      <c r="CS37" s="14">
        <f>IF(ISNA(VLOOKUP('W. VaR &amp; Off-Peak Pos By Trader'!$A45,'Import OffPeak'!$A$3:CS$100,CS$1,FALSE)),0,VLOOKUP('W. VaR &amp; Off-Peak Pos By Trader'!$A45,'Import OffPeak'!$A$3:CS$100,CS$1,FALSE))</f>
        <v>0</v>
      </c>
      <c r="CT37" s="14">
        <f>IF(ISNA(VLOOKUP('W. VaR &amp; Off-Peak Pos By Trader'!$A45,'Import OffPeak'!$A$3:CT$100,CT$1,FALSE)),0,VLOOKUP('W. VaR &amp; Off-Peak Pos By Trader'!$A45,'Import OffPeak'!$A$3:CT$100,CT$1,FALSE))</f>
        <v>0</v>
      </c>
      <c r="CU37" s="14">
        <f>IF(ISNA(VLOOKUP('W. VaR &amp; Off-Peak Pos By Trader'!$A45,'Import OffPeak'!$A$3:CU$100,CU$1,FALSE)),0,VLOOKUP('W. VaR &amp; Off-Peak Pos By Trader'!$A45,'Import OffPeak'!$A$3:CU$100,CU$1,FALSE))</f>
        <v>0</v>
      </c>
      <c r="CV37" s="14">
        <f>IF(ISNA(VLOOKUP('W. VaR &amp; Off-Peak Pos By Trader'!$A45,'Import OffPeak'!$A$3:CV$100,CV$1,FALSE)),0,VLOOKUP('W. VaR &amp; Off-Peak Pos By Trader'!$A45,'Import OffPeak'!$A$3:CV$100,CV$1,FALSE))</f>
        <v>0</v>
      </c>
      <c r="CW37" s="14">
        <f>IF(ISNA(VLOOKUP('W. VaR &amp; Off-Peak Pos By Trader'!$A45,'Import OffPeak'!$A$3:CW$100,CW$1,FALSE)),0,VLOOKUP('W. VaR &amp; Off-Peak Pos By Trader'!$A45,'Import OffPeak'!$A$3:CW$100,CW$1,FALSE))</f>
        <v>0</v>
      </c>
      <c r="CX37" s="14">
        <f>IF(ISNA(VLOOKUP('W. VaR &amp; Off-Peak Pos By Trader'!$A45,'Import OffPeak'!$A$3:CX$100,CX$1,FALSE)),0,VLOOKUP('W. VaR &amp; Off-Peak Pos By Trader'!$A45,'Import OffPeak'!$A$3:CX$100,CX$1,FALSE))</f>
        <v>0</v>
      </c>
      <c r="CY37" s="14">
        <f>IF(ISNA(VLOOKUP('W. VaR &amp; Off-Peak Pos By Trader'!$A45,'Import OffPeak'!$A$3:CY$100,CY$1,FALSE)),0,VLOOKUP('W. VaR &amp; Off-Peak Pos By Trader'!$A45,'Import OffPeak'!$A$3:CY$100,CY$1,FALSE))</f>
        <v>0</v>
      </c>
      <c r="CZ37" s="14">
        <f>IF(ISNA(VLOOKUP('W. VaR &amp; Off-Peak Pos By Trader'!$A45,'Import OffPeak'!$A$3:CZ$100,CZ$1,FALSE)),0,VLOOKUP('W. VaR &amp; Off-Peak Pos By Trader'!$A45,'Import OffPeak'!$A$3:CZ$100,CZ$1,FALSE))</f>
        <v>0</v>
      </c>
      <c r="DA37" s="14">
        <f>IF(ISNA(VLOOKUP('W. VaR &amp; Off-Peak Pos By Trader'!$A45,'Import OffPeak'!$A$3:DA$100,DA$1,FALSE)),0,VLOOKUP('W. VaR &amp; Off-Peak Pos By Trader'!$A45,'Import OffPeak'!$A$3:DA$100,DA$1,FALSE))</f>
        <v>0</v>
      </c>
      <c r="DB37" s="14">
        <f>IF(ISNA(VLOOKUP('W. VaR &amp; Off-Peak Pos By Trader'!$A45,'Import OffPeak'!$A$3:DB$100,DB$1,FALSE)),0,VLOOKUP('W. VaR &amp; Off-Peak Pos By Trader'!$A45,'Import OffPeak'!$A$3:DB$100,DB$1,FALSE))</f>
        <v>0</v>
      </c>
      <c r="DC37" s="14">
        <f>IF(ISNA(VLOOKUP('W. VaR &amp; Off-Peak Pos By Trader'!$A45,'Import OffPeak'!$A$3:DC$100,DC$1,FALSE)),0,VLOOKUP('W. VaR &amp; Off-Peak Pos By Trader'!$A45,'Import OffPeak'!$A$3:DC$100,DC$1,FALSE))</f>
        <v>0</v>
      </c>
      <c r="DD37" s="14">
        <f>IF(ISNA(VLOOKUP('W. VaR &amp; Off-Peak Pos By Trader'!$A45,'Import OffPeak'!$A$3:DD$100,DD$1,FALSE)),0,VLOOKUP('W. VaR &amp; Off-Peak Pos By Trader'!$A45,'Import OffPeak'!$A$3:DD$100,DD$1,FALSE))</f>
        <v>0</v>
      </c>
      <c r="DE37" s="14">
        <f>IF(ISNA(VLOOKUP('W. VaR &amp; Off-Peak Pos By Trader'!$A45,'Import OffPeak'!$A$3:DE$100,DE$1,FALSE)),0,VLOOKUP('W. VaR &amp; Off-Peak Pos By Trader'!$A45,'Import OffPeak'!$A$3:DE$100,DE$1,FALSE))</f>
        <v>0</v>
      </c>
      <c r="DF37" s="14">
        <f>IF(ISNA(VLOOKUP('W. VaR &amp; Off-Peak Pos By Trader'!$A45,'Import OffPeak'!$A$3:DF$100,DF$1,FALSE)),0,VLOOKUP('W. VaR &amp; Off-Peak Pos By Trader'!$A45,'Import OffPeak'!$A$3:DF$100,DF$1,FALSE))</f>
        <v>0</v>
      </c>
      <c r="DG37" s="14">
        <f>IF(ISNA(VLOOKUP('W. VaR &amp; Off-Peak Pos By Trader'!$A45,'Import OffPeak'!$A$3:DG$100,DG$1,FALSE)),0,VLOOKUP('W. VaR &amp; Off-Peak Pos By Trader'!$A45,'Import OffPeak'!$A$3:DG$100,DG$1,FALSE))</f>
        <v>0</v>
      </c>
      <c r="DH37" s="14">
        <f>IF(ISNA(VLOOKUP('W. VaR &amp; Off-Peak Pos By Trader'!$A45,'Import OffPeak'!$A$3:DH$100,DH$1,FALSE)),0,VLOOKUP('W. VaR &amp; Off-Peak Pos By Trader'!$A45,'Import OffPeak'!$A$3:DH$100,DH$1,FALSE))</f>
        <v>0</v>
      </c>
      <c r="DI37" s="14">
        <f>IF(ISNA(VLOOKUP('W. VaR &amp; Off-Peak Pos By Trader'!$A45,'Import OffPeak'!$A$3:DI$100,DI$1,FALSE)),0,VLOOKUP('W. VaR &amp; Off-Peak Pos By Trader'!$A45,'Import OffPeak'!$A$3:DI$100,DI$1,FALSE))</f>
        <v>0</v>
      </c>
      <c r="DJ37" s="14">
        <f>IF(ISNA(VLOOKUP('W. VaR &amp; Off-Peak Pos By Trader'!$A45,'Import OffPeak'!$A$3:DJ$100,DJ$1,FALSE)),0,VLOOKUP('W. VaR &amp; Off-Peak Pos By Trader'!$A45,'Import OffPeak'!$A$3:DJ$100,DJ$1,FALSE))</f>
        <v>0</v>
      </c>
      <c r="DK37" s="14">
        <f>IF(ISNA(VLOOKUP('W. VaR &amp; Off-Peak Pos By Trader'!$A45,'Import OffPeak'!$A$3:DK$100,DK$1,FALSE)),0,VLOOKUP('W. VaR &amp; Off-Peak Pos By Trader'!$A45,'Import OffPeak'!$A$3:DK$100,DK$1,FALSE))</f>
        <v>0</v>
      </c>
      <c r="DL37" s="14">
        <f>IF(ISNA(VLOOKUP('W. VaR &amp; Off-Peak Pos By Trader'!$A45,'Import OffPeak'!$A$3:DL$100,DL$1,FALSE)),0,VLOOKUP('W. VaR &amp; Off-Peak Pos By Trader'!$A45,'Import OffPeak'!$A$3:DL$100,DL$1,FALSE))</f>
        <v>0</v>
      </c>
      <c r="DM37" s="14">
        <f>IF(ISNA(VLOOKUP('W. VaR &amp; Off-Peak Pos By Trader'!$A45,'Import OffPeak'!$A$3:DM$100,DM$1,FALSE)),0,VLOOKUP('W. VaR &amp; Off-Peak Pos By Trader'!$A45,'Import OffPeak'!$A$3:DM$100,DM$1,FALSE))</f>
        <v>0</v>
      </c>
      <c r="DN37" s="14">
        <f>IF(ISNA(VLOOKUP('W. VaR &amp; Off-Peak Pos By Trader'!$A45,'Import OffPeak'!$A$3:DN$100,DN$1,FALSE)),0,VLOOKUP('W. VaR &amp; Off-Peak Pos By Trader'!$A45,'Import OffPeak'!$A$3:DN$100,DN$1,FALSE))</f>
        <v>0</v>
      </c>
      <c r="DO37" s="14">
        <f>IF(ISNA(VLOOKUP('W. VaR &amp; Off-Peak Pos By Trader'!$A45,'Import OffPeak'!$A$3:DO$100,DO$1,FALSE)),0,VLOOKUP('W. VaR &amp; Off-Peak Pos By Trader'!$A45,'Import OffPeak'!$A$3:DO$100,DO$1,FALSE))</f>
        <v>0</v>
      </c>
      <c r="DP37" s="14">
        <f>IF(ISNA(VLOOKUP('W. VaR &amp; Off-Peak Pos By Trader'!$A45,'Import OffPeak'!$A$3:DP$100,DP$1,FALSE)),0,VLOOKUP('W. VaR &amp; Off-Peak Pos By Trader'!$A45,'Import OffPeak'!$A$3:DP$100,DP$1,FALSE))</f>
        <v>0</v>
      </c>
      <c r="DQ37" s="14">
        <f>IF(ISNA(VLOOKUP('W. VaR &amp; Off-Peak Pos By Trader'!$A45,'Import OffPeak'!$A$3:DQ$100,DQ$1,FALSE)),0,VLOOKUP('W. VaR &amp; Off-Peak Pos By Trader'!$A45,'Import OffPeak'!$A$3:DQ$100,DQ$1,FALSE))</f>
        <v>0</v>
      </c>
      <c r="DR37" s="14">
        <f>IF(ISNA(VLOOKUP('W. VaR &amp; Off-Peak Pos By Trader'!$A45,'Import OffPeak'!$A$3:DR$100,DR$1,FALSE)),0,VLOOKUP('W. VaR &amp; Off-Peak Pos By Trader'!$A45,'Import OffPeak'!$A$3:DR$100,DR$1,FALSE))</f>
        <v>0</v>
      </c>
      <c r="DS37" s="14">
        <f>IF(ISNA(VLOOKUP('W. VaR &amp; Off-Peak Pos By Trader'!$A45,'Import OffPeak'!$A$3:DS$100,DS$1,FALSE)),0,VLOOKUP('W. VaR &amp; Off-Peak Pos By Trader'!$A45,'Import OffPeak'!$A$3:DS$100,DS$1,FALSE))</f>
        <v>0</v>
      </c>
      <c r="DT37" s="14">
        <f>IF(ISNA(VLOOKUP('W. VaR &amp; Off-Peak Pos By Trader'!$A45,'Import OffPeak'!$A$3:DT$100,DT$1,FALSE)),0,VLOOKUP('W. VaR &amp; Off-Peak Pos By Trader'!$A45,'Import OffPeak'!$A$3:DT$100,DT$1,FALSE))</f>
        <v>0</v>
      </c>
      <c r="DU37" s="14">
        <f>IF(ISNA(VLOOKUP('W. VaR &amp; Off-Peak Pos By Trader'!$A45,'Import OffPeak'!$A$3:DU$100,DU$1,FALSE)),0,VLOOKUP('W. VaR &amp; Off-Peak Pos By Trader'!$A45,'Import OffPeak'!$A$3:DU$100,DU$1,FALSE))</f>
        <v>0</v>
      </c>
      <c r="DV37" s="14">
        <f>IF(ISNA(VLOOKUP('W. VaR &amp; Off-Peak Pos By Trader'!$A45,'Import OffPeak'!$A$3:DV$100,DV$1,FALSE)),0,VLOOKUP('W. VaR &amp; Off-Peak Pos By Trader'!$A45,'Import OffPeak'!$A$3:DV$100,DV$1,FALSE))</f>
        <v>0</v>
      </c>
      <c r="DW37" s="14">
        <f>IF(ISNA(VLOOKUP('W. VaR &amp; Off-Peak Pos By Trader'!$A45,'Import OffPeak'!$A$3:DW$100,DW$1,FALSE)),0,VLOOKUP('W. VaR &amp; Off-Peak Pos By Trader'!$A45,'Import OffPeak'!$A$3:DW$100,DW$1,FALSE))</f>
        <v>0</v>
      </c>
      <c r="DX37" s="14">
        <f>IF(ISNA(VLOOKUP('W. VaR &amp; Off-Peak Pos By Trader'!$A45,'Import OffPeak'!$A$3:DX$100,DX$1,FALSE)),0,VLOOKUP('W. VaR &amp; Off-Peak Pos By Trader'!$A45,'Import OffPeak'!$A$3:DX$100,DX$1,FALSE))</f>
        <v>0</v>
      </c>
      <c r="DY37" s="14">
        <f>IF(ISNA(VLOOKUP('W. VaR &amp; Off-Peak Pos By Trader'!$A45,'Import OffPeak'!$A$3:DY$100,DY$1,FALSE)),0,VLOOKUP('W. VaR &amp; Off-Peak Pos By Trader'!$A45,'Import OffPeak'!$A$3:DY$100,DY$1,FALSE))</f>
        <v>0</v>
      </c>
      <c r="DZ37" s="14">
        <f>IF(ISNA(VLOOKUP('W. VaR &amp; Off-Peak Pos By Trader'!$A45,'Import OffPeak'!$A$3:DZ$100,DZ$1,FALSE)),0,VLOOKUP('W. VaR &amp; Off-Peak Pos By Trader'!$A45,'Import OffPeak'!$A$3:DZ$100,DZ$1,FALSE))</f>
        <v>0</v>
      </c>
      <c r="EA37" s="14">
        <f>IF(ISNA(VLOOKUP('W. VaR &amp; Off-Peak Pos By Trader'!$A45,'Import OffPeak'!$A$3:EA$100,EA$1,FALSE)),0,VLOOKUP('W. VaR &amp; Off-Peak Pos By Trader'!$A45,'Import OffPeak'!$A$3:EA$100,EA$1,FALSE))</f>
        <v>0</v>
      </c>
      <c r="EB37" s="14">
        <f>IF(ISNA(VLOOKUP('W. VaR &amp; Off-Peak Pos By Trader'!$A45,'Import OffPeak'!$A$3:EB$100,EB$1,FALSE)),0,VLOOKUP('W. VaR &amp; Off-Peak Pos By Trader'!$A45,'Import OffPeak'!$A$3:EB$100,EB$1,FALSE))</f>
        <v>0</v>
      </c>
      <c r="EC37" s="14">
        <f>IF(ISNA(VLOOKUP('W. VaR &amp; Off-Peak Pos By Trader'!$A45,'Import OffPeak'!$A$3:EC$100,EC$1,FALSE)),0,VLOOKUP('W. VaR &amp; Off-Peak Pos By Trader'!$A45,'Import OffPeak'!$A$3:EC$100,EC$1,FALSE))</f>
        <v>0</v>
      </c>
      <c r="ED37" s="14">
        <f>IF(ISNA(VLOOKUP('W. VaR &amp; Off-Peak Pos By Trader'!$A45,'Import OffPeak'!$A$3:ED$100,ED$1,FALSE)),0,VLOOKUP('W. VaR &amp; Off-Peak Pos By Trader'!$A45,'Import OffPeak'!$A$3:ED$100,ED$1,FALSE))</f>
        <v>0</v>
      </c>
      <c r="EE37" s="14">
        <f>IF(ISNA(VLOOKUP('W. VaR &amp; Off-Peak Pos By Trader'!$A45,'Import OffPeak'!$A$3:EE$100,EE$1,FALSE)),0,VLOOKUP('W. VaR &amp; Off-Peak Pos By Trader'!$A45,'Import OffPeak'!$A$3:EE$100,EE$1,FALSE))</f>
        <v>0</v>
      </c>
      <c r="EF37" s="14">
        <f>IF(ISNA(VLOOKUP('W. VaR &amp; Off-Peak Pos By Trader'!$A45,'Import OffPeak'!$A$3:EF$100,EF$1,FALSE)),0,VLOOKUP('W. VaR &amp; Off-Peak Pos By Trader'!$A45,'Import OffPeak'!$A$3:EF$100,EF$1,FALSE))</f>
        <v>0</v>
      </c>
      <c r="EG37" s="14">
        <f>IF(ISNA(VLOOKUP('W. VaR &amp; Off-Peak Pos By Trader'!$A45,'Import OffPeak'!$A$3:EG$100,EG$1,FALSE)),0,VLOOKUP('W. VaR &amp; Off-Peak Pos By Trader'!$A45,'Import OffPeak'!$A$3:EG$100,EG$1,FALSE))</f>
        <v>0</v>
      </c>
      <c r="EH37" s="14">
        <f>IF(ISNA(VLOOKUP('W. VaR &amp; Off-Peak Pos By Trader'!$A45,'Import OffPeak'!$A$3:EH$100,EH$1,FALSE)),0,VLOOKUP('W. VaR &amp; Off-Peak Pos By Trader'!$A45,'Import OffPeak'!$A$3:EH$100,EH$1,FALSE))</f>
        <v>0</v>
      </c>
      <c r="EI37" s="14">
        <f>IF(ISNA(VLOOKUP('W. VaR &amp; Off-Peak Pos By Trader'!$A45,'Import OffPeak'!$A$3:EI$100,EI$1,FALSE)),0,VLOOKUP('W. VaR &amp; Off-Peak Pos By Trader'!$A45,'Import OffPeak'!$A$3:EI$100,EI$1,FALSE))</f>
        <v>0</v>
      </c>
      <c r="EJ37" s="14">
        <f>IF(ISNA(VLOOKUP('W. VaR &amp; Off-Peak Pos By Trader'!$A45,'Import OffPeak'!$A$3:EJ$100,EJ$1,FALSE)),0,VLOOKUP('W. VaR &amp; Off-Peak Pos By Trader'!$A45,'Import OffPeak'!$A$3:EJ$100,EJ$1,FALSE))</f>
        <v>0</v>
      </c>
      <c r="EK37" s="14">
        <f>IF(ISNA(VLOOKUP('W. VaR &amp; Off-Peak Pos By Trader'!$A45,'Import OffPeak'!$A$3:EK$100,EK$1,FALSE)),0,VLOOKUP('W. VaR &amp; Off-Peak Pos By Trader'!$A45,'Import OffPeak'!$A$3:EK$100,EK$1,FALSE))</f>
        <v>0</v>
      </c>
      <c r="EL37" s="14">
        <f>IF(ISNA(VLOOKUP('W. VaR &amp; Off-Peak Pos By Trader'!$A45,'Import OffPeak'!$A$3:EL$100,EL$1,FALSE)),0,VLOOKUP('W. VaR &amp; Off-Peak Pos By Trader'!$A45,'Import OffPeak'!$A$3:EL$100,EL$1,FALSE))</f>
        <v>0</v>
      </c>
      <c r="EM37" s="14">
        <f>IF(ISNA(VLOOKUP('W. VaR &amp; Off-Peak Pos By Trader'!$A45,'Import OffPeak'!$A$3:EM$100,EM$1,FALSE)),0,VLOOKUP('W. VaR &amp; Off-Peak Pos By Trader'!$A45,'Import OffPeak'!$A$3:EM$100,EM$1,FALSE))</f>
        <v>0</v>
      </c>
      <c r="EN37" s="14">
        <f>IF(ISNA(VLOOKUP('W. VaR &amp; Off-Peak Pos By Trader'!$A45,'Import OffPeak'!$A$3:EN$100,EN$1,FALSE)),0,VLOOKUP('W. VaR &amp; Off-Peak Pos By Trader'!$A45,'Import OffPeak'!$A$3:EN$100,EN$1,FALSE))</f>
        <v>0</v>
      </c>
      <c r="EO37" s="14">
        <f>IF(ISNA(VLOOKUP('W. VaR &amp; Off-Peak Pos By Trader'!$A45,'Import OffPeak'!$A$3:EO$100,EO$1,FALSE)),0,VLOOKUP('W. VaR &amp; Off-Peak Pos By Trader'!$A45,'Import OffPeak'!$A$3:EO$100,EO$1,FALSE))</f>
        <v>0</v>
      </c>
      <c r="EP37" s="14">
        <f>IF(ISNA(VLOOKUP('W. VaR &amp; Off-Peak Pos By Trader'!$A45,'Import OffPeak'!$A$3:EP$100,EP$1,FALSE)),0,VLOOKUP('W. VaR &amp; Off-Peak Pos By Trader'!$A45,'Import OffPeak'!$A$3:EP$100,EP$1,FALSE))</f>
        <v>0</v>
      </c>
      <c r="EQ37" s="14">
        <f>IF(ISNA(VLOOKUP('W. VaR &amp; Off-Peak Pos By Trader'!$A45,'Import OffPeak'!$A$3:EQ$100,EQ$1,FALSE)),0,VLOOKUP('W. VaR &amp; Off-Peak Pos By Trader'!$A45,'Import OffPeak'!$A$3:EQ$100,EQ$1,FALSE))</f>
        <v>0</v>
      </c>
      <c r="ER37" s="14">
        <f>IF(ISNA(VLOOKUP('W. VaR &amp; Off-Peak Pos By Trader'!$A45,'Import OffPeak'!$A$3:ER$100,ER$1,FALSE)),0,VLOOKUP('W. VaR &amp; Off-Peak Pos By Trader'!$A45,'Import OffPeak'!$A$3:ER$100,ER$1,FALSE))</f>
        <v>0</v>
      </c>
      <c r="ES37" s="14">
        <f>IF(ISNA(VLOOKUP('W. VaR &amp; Off-Peak Pos By Trader'!$A45,'Import OffPeak'!$A$3:ES$100,ES$1,FALSE)),0,VLOOKUP('W. VaR &amp; Off-Peak Pos By Trader'!$A45,'Import OffPeak'!$A$3:ES$100,ES$1,FALSE))</f>
        <v>0</v>
      </c>
      <c r="ET37" s="14">
        <f>IF(ISNA(VLOOKUP('W. VaR &amp; Off-Peak Pos By Trader'!$A45,'Import OffPeak'!$A$3:ET$100,ET$1,FALSE)),0,VLOOKUP('W. VaR &amp; Off-Peak Pos By Trader'!$A45,'Import OffPeak'!$A$3:ET$100,ET$1,FALSE))</f>
        <v>0</v>
      </c>
      <c r="EU37" s="14">
        <f>IF(ISNA(VLOOKUP('W. VaR &amp; Off-Peak Pos By Trader'!$A45,'Import OffPeak'!$A$3:EU$100,EU$1,FALSE)),0,VLOOKUP('W. VaR &amp; Off-Peak Pos By Trader'!$A45,'Import OffPeak'!$A$3:EU$100,EU$1,FALSE))</f>
        <v>0</v>
      </c>
      <c r="EV37" s="14">
        <f>IF(ISNA(VLOOKUP('W. VaR &amp; Off-Peak Pos By Trader'!$A45,'Import OffPeak'!$A$3:EV$100,EV$1,FALSE)),0,VLOOKUP('W. VaR &amp; Off-Peak Pos By Trader'!$A45,'Import OffPeak'!$A$3:EV$100,EV$1,FALSE))</f>
        <v>0</v>
      </c>
      <c r="EW37" s="14">
        <f>IF(ISNA(VLOOKUP('W. VaR &amp; Off-Peak Pos By Trader'!$A45,'Import OffPeak'!$A$3:EW$100,EW$1,FALSE)),0,VLOOKUP('W. VaR &amp; Off-Peak Pos By Trader'!$A45,'Import OffPeak'!$A$3:EW$100,EW$1,FALSE))</f>
        <v>0</v>
      </c>
      <c r="EX37" s="14">
        <f>IF(ISNA(VLOOKUP('W. VaR &amp; Off-Peak Pos By Trader'!$A45,'Import OffPeak'!$A$3:EX$100,EX$1,FALSE)),0,VLOOKUP('W. VaR &amp; Off-Peak Pos By Trader'!$A45,'Import OffPeak'!$A$3:EX$100,EX$1,FALSE))</f>
        <v>0</v>
      </c>
      <c r="EY37" s="14">
        <f>IF(ISNA(VLOOKUP('W. VaR &amp; Off-Peak Pos By Trader'!$A45,'Import OffPeak'!$A$3:EY$100,EY$1,FALSE)),0,VLOOKUP('W. VaR &amp; Off-Peak Pos By Trader'!$A45,'Import OffPeak'!$A$3:EY$100,EY$1,FALSE))</f>
        <v>0</v>
      </c>
      <c r="EZ37" s="14">
        <f>IF(ISNA(VLOOKUP('W. VaR &amp; Off-Peak Pos By Trader'!$A45,'Import OffPeak'!$A$3:EZ$100,EZ$1,FALSE)),0,VLOOKUP('W. VaR &amp; Off-Peak Pos By Trader'!$A45,'Import OffPeak'!$A$3:EZ$100,EZ$1,FALSE))</f>
        <v>0</v>
      </c>
      <c r="FA37" s="14">
        <f>IF(ISNA(VLOOKUP('W. VaR &amp; Off-Peak Pos By Trader'!$A45,'Import OffPeak'!$A$3:FA$100,FA$1,FALSE)),0,VLOOKUP('W. VaR &amp; Off-Peak Pos By Trader'!$A45,'Import OffPeak'!$A$3:FA$100,FA$1,FALSE))</f>
        <v>0</v>
      </c>
      <c r="FB37" s="14">
        <f>IF(ISNA(VLOOKUP('W. VaR &amp; Off-Peak Pos By Trader'!$A45,'Import OffPeak'!$A$3:FB$100,FB$1,FALSE)),0,VLOOKUP('W. VaR &amp; Off-Peak Pos By Trader'!$A45,'Import OffPeak'!$A$3:FB$100,FB$1,FALSE))</f>
        <v>0</v>
      </c>
      <c r="FC37" s="14">
        <f>IF(ISNA(VLOOKUP('W. VaR &amp; Off-Peak Pos By Trader'!$A45,'Import OffPeak'!$A$3:FC$100,FC$1,FALSE)),0,VLOOKUP('W. VaR &amp; Off-Peak Pos By Trader'!$A45,'Import OffPeak'!$A$3:FC$100,FC$1,FALSE))</f>
        <v>0</v>
      </c>
      <c r="FD37" s="14">
        <f>IF(ISNA(VLOOKUP('W. VaR &amp; Off-Peak Pos By Trader'!$A45,'Import OffPeak'!$A$3:FD$100,FD$1,FALSE)),0,VLOOKUP('W. VaR &amp; Off-Peak Pos By Trader'!$A45,'Import OffPeak'!$A$3:FD$100,FD$1,FALSE))</f>
        <v>0</v>
      </c>
      <c r="FE37" s="14">
        <f>IF(ISNA(VLOOKUP('W. VaR &amp; Off-Peak Pos By Trader'!$A45,'Import OffPeak'!$A$3:FE$100,FE$1,FALSE)),0,VLOOKUP('W. VaR &amp; Off-Peak Pos By Trader'!$A45,'Import OffPeak'!$A$3:FE$100,FE$1,FALSE))</f>
        <v>0</v>
      </c>
      <c r="FF37" s="14">
        <f>IF(ISNA(VLOOKUP('W. VaR &amp; Off-Peak Pos By Trader'!$A45,'Import OffPeak'!$A$3:FF$100,FF$1,FALSE)),0,VLOOKUP('W. VaR &amp; Off-Peak Pos By Trader'!$A45,'Import OffPeak'!$A$3:FF$100,FF$1,FALSE))</f>
        <v>0</v>
      </c>
      <c r="FG37" s="14">
        <f>IF(ISNA(VLOOKUP('W. VaR &amp; Off-Peak Pos By Trader'!$A45,'Import OffPeak'!$A$3:FG$100,FG$1,FALSE)),0,VLOOKUP('W. VaR &amp; Off-Peak Pos By Trader'!$A45,'Import OffPeak'!$A$3:FG$100,FG$1,FALSE))</f>
        <v>0</v>
      </c>
      <c r="FH37" s="14">
        <f>IF(ISNA(VLOOKUP('W. VaR &amp; Off-Peak Pos By Trader'!$A45,'Import OffPeak'!$A$3:FH$100,FH$1,FALSE)),0,VLOOKUP('W. VaR &amp; Off-Peak Pos By Trader'!$A45,'Import OffPeak'!$A$3:FH$100,FH$1,FALSE))</f>
        <v>0</v>
      </c>
      <c r="FI37" s="14">
        <f>IF(ISNA(VLOOKUP('W. VaR &amp; Off-Peak Pos By Trader'!$A45,'Import OffPeak'!$A$3:FI$100,FI$1,FALSE)),0,VLOOKUP('W. VaR &amp; Off-Peak Pos By Trader'!$A45,'Import OffPeak'!$A$3:FI$100,FI$1,FALSE))</f>
        <v>0</v>
      </c>
      <c r="FJ37" s="14">
        <f>IF(ISNA(VLOOKUP('W. VaR &amp; Off-Peak Pos By Trader'!$A45,'Import OffPeak'!$A$3:FJ$100,FJ$1,FALSE)),0,VLOOKUP('W. VaR &amp; Off-Peak Pos By Trader'!$A45,'Import OffPeak'!$A$3:FJ$100,FJ$1,FALSE))</f>
        <v>0</v>
      </c>
      <c r="FK37" s="14">
        <f>IF(ISNA(VLOOKUP('W. VaR &amp; Off-Peak Pos By Trader'!$A45,'Import OffPeak'!$A$3:FK$100,FK$1,FALSE)),0,VLOOKUP('W. VaR &amp; Off-Peak Pos By Trader'!$A45,'Import OffPeak'!$A$3:FK$100,FK$1,FALSE))</f>
        <v>0</v>
      </c>
      <c r="FL37" s="14">
        <f>IF(ISNA(VLOOKUP('W. VaR &amp; Off-Peak Pos By Trader'!$A45,'Import OffPeak'!$A$3:FL$100,FL$1,FALSE)),0,VLOOKUP('W. VaR &amp; Off-Peak Pos By Trader'!$A45,'Import OffPeak'!$A$3:FL$100,FL$1,FALSE))</f>
        <v>0</v>
      </c>
      <c r="FM37" s="14">
        <f>IF(ISNA(VLOOKUP('W. VaR &amp; Off-Peak Pos By Trader'!$A45,'Import OffPeak'!$A$3:FM$100,FM$1,FALSE)),0,VLOOKUP('W. VaR &amp; Off-Peak Pos By Trader'!$A45,'Import OffPeak'!$A$3:FM$100,FM$1,FALSE))</f>
        <v>0</v>
      </c>
      <c r="FN37" s="14">
        <f>IF(ISNA(VLOOKUP('W. VaR &amp; Off-Peak Pos By Trader'!$A45,'Import OffPeak'!$A$3:FN$100,FN$1,FALSE)),0,VLOOKUP('W. VaR &amp; Off-Peak Pos By Trader'!$A45,'Import OffPeak'!$A$3:FN$100,FN$1,FALSE))</f>
        <v>0</v>
      </c>
      <c r="FO37" s="14">
        <f>IF(ISNA(VLOOKUP('W. VaR &amp; Off-Peak Pos By Trader'!$A45,'Import OffPeak'!$A$3:FO$100,FO$1,FALSE)),0,VLOOKUP('W. VaR &amp; Off-Peak Pos By Trader'!$A45,'Import OffPeak'!$A$3:FO$100,FO$1,FALSE))</f>
        <v>0</v>
      </c>
      <c r="FP37" s="14">
        <f>IF(ISNA(VLOOKUP('W. VaR &amp; Off-Peak Pos By Trader'!$A45,'Import OffPeak'!$A$3:FP$100,FP$1,FALSE)),0,VLOOKUP('W. VaR &amp; Off-Peak Pos By Trader'!$A45,'Import OffPeak'!$A$3:FP$100,FP$1,FALSE))</f>
        <v>0</v>
      </c>
      <c r="FQ37" s="14">
        <f>IF(ISNA(VLOOKUP('W. VaR &amp; Off-Peak Pos By Trader'!$A45,'Import OffPeak'!$A$3:FQ$100,FQ$1,FALSE)),0,VLOOKUP('W. VaR &amp; Off-Peak Pos By Trader'!$A45,'Import OffPeak'!$A$3:FQ$100,FQ$1,FALSE))</f>
        <v>0</v>
      </c>
      <c r="FR37" s="14">
        <f>IF(ISNA(VLOOKUP('W. VaR &amp; Off-Peak Pos By Trader'!$A45,'Import OffPeak'!$A$3:FR$100,FR$1,FALSE)),0,VLOOKUP('W. VaR &amp; Off-Peak Pos By Trader'!$A45,'Import OffPeak'!$A$3:FR$100,FR$1,FALSE))</f>
        <v>0</v>
      </c>
      <c r="FS37" s="14">
        <f>IF(ISNA(VLOOKUP('W. VaR &amp; Off-Peak Pos By Trader'!$A45,'Import OffPeak'!$A$3:FS$100,FS$1,FALSE)),0,VLOOKUP('W. VaR &amp; Off-Peak Pos By Trader'!$A45,'Import OffPeak'!$A$3:FS$100,FS$1,FALSE))</f>
        <v>0</v>
      </c>
      <c r="FT37" s="14">
        <f>IF(ISNA(VLOOKUP('W. VaR &amp; Off-Peak Pos By Trader'!$A45,'Import OffPeak'!$A$3:FT$100,FT$1,FALSE)),0,VLOOKUP('W. VaR &amp; Off-Peak Pos By Trader'!$A45,'Import OffPeak'!$A$3:FT$100,FT$1,FALSE))</f>
        <v>0</v>
      </c>
      <c r="FU37" s="14">
        <f>IF(ISNA(VLOOKUP('W. VaR &amp; Off-Peak Pos By Trader'!$A45,'Import OffPeak'!$A$3:FU$100,FU$1,FALSE)),0,VLOOKUP('W. VaR &amp; Off-Peak Pos By Trader'!$A45,'Import OffPeak'!$A$3:FU$100,FU$1,FALSE))</f>
        <v>0</v>
      </c>
      <c r="FV37">
        <f>IF(ISNA(VLOOKUP('W. VaR &amp; Off-Peak Pos By Trader'!$A45,'Import OffPeak'!$A$3:FV$100,FV$1,FALSE)),0,VLOOKUP('W. VaR &amp; Off-Peak Pos By Trader'!$A45,'Import OffPeak'!$A$3:FV$100,FV$1,FALSE))</f>
        <v>0</v>
      </c>
      <c r="FW37">
        <f>IF(ISNA(VLOOKUP('W. VaR &amp; Off-Peak Pos By Trader'!$A45,'Import OffPeak'!$A$3:FW$100,FW$1,FALSE)),0,VLOOKUP('W. VaR &amp; Off-Peak Pos By Trader'!$A45,'Import OffPeak'!$A$3:FW$100,FW$1,FALSE))</f>
        <v>0</v>
      </c>
      <c r="FX37">
        <f>IF(ISNA(VLOOKUP('W. VaR &amp; Off-Peak Pos By Trader'!$A45,'Import OffPeak'!$A$3:FX$100,FX$1,FALSE)),0,VLOOKUP('W. VaR &amp; Off-Peak Pos By Trader'!$A45,'Import OffPeak'!$A$3:FX$100,FX$1,FALSE))</f>
        <v>0</v>
      </c>
      <c r="FY37">
        <f>IF(ISNA(VLOOKUP('W. VaR &amp; Off-Peak Pos By Trader'!$A45,'Import OffPeak'!$A$3:FY$100,FY$1,FALSE)),0,VLOOKUP('W. VaR &amp; Off-Peak Pos By Trader'!$A45,'Import OffPeak'!$A$3:FY$100,FY$1,FALSE))</f>
        <v>0</v>
      </c>
      <c r="FZ37">
        <f>IF(ISNA(VLOOKUP('W. VaR &amp; Off-Peak Pos By Trader'!$A45,'Import OffPeak'!$A$3:FZ$100,FZ$1,FALSE)),0,VLOOKUP('W. VaR &amp; Off-Peak Pos By Trader'!$A45,'Import OffPeak'!$A$3:FZ$100,FZ$1,FALSE))</f>
        <v>0</v>
      </c>
      <c r="GA37">
        <f>IF(ISNA(VLOOKUP('W. VaR &amp; Off-Peak Pos By Trader'!$A45,'Import OffPeak'!$A$3:GA$100,GA$1,FALSE)),0,VLOOKUP('W. VaR &amp; Off-Peak Pos By Trader'!$A45,'Import OffPeak'!$A$3:GA$100,GA$1,FALSE))</f>
        <v>0</v>
      </c>
      <c r="GB37">
        <f>IF(ISNA(VLOOKUP('W. VaR &amp; Off-Peak Pos By Trader'!$A45,'Import OffPeak'!$A$3:GB$100,GB$1,FALSE)),0,VLOOKUP('W. VaR &amp; Off-Peak Pos By Trader'!$A45,'Import OffPeak'!$A$3:GB$100,GB$1,FALSE))</f>
        <v>0</v>
      </c>
      <c r="GC37">
        <f>IF(ISNA(VLOOKUP('W. VaR &amp; Off-Peak Pos By Trader'!$A45,'Import OffPeak'!$A$3:GC$100,GC$1,FALSE)),0,VLOOKUP('W. VaR &amp; Off-Peak Pos By Trader'!$A45,'Import OffPeak'!$A$3:GC$100,GC$1,FALSE))</f>
        <v>0</v>
      </c>
      <c r="GD37">
        <f>IF(ISNA(VLOOKUP('W. VaR &amp; Off-Peak Pos By Trader'!$A45,'Import OffPeak'!$A$3:GD$100,GD$1,FALSE)),0,VLOOKUP('W. VaR &amp; Off-Peak Pos By Trader'!$A45,'Import OffPeak'!$A$3:GD$100,GD$1,FALSE))</f>
        <v>0</v>
      </c>
      <c r="GE37">
        <f>IF(ISNA(VLOOKUP('W. VaR &amp; Off-Peak Pos By Trader'!$A45,'Import OffPeak'!$A$3:GE$100,GE$1,FALSE)),0,VLOOKUP('W. VaR &amp; Off-Peak Pos By Trader'!$A45,'Import OffPeak'!$A$3:GE$100,GE$1,FALSE))</f>
        <v>0</v>
      </c>
      <c r="GF37">
        <f>IF(ISNA(VLOOKUP('W. VaR &amp; Off-Peak Pos By Trader'!$A45,'Import OffPeak'!$A$3:GF$100,GF$1,FALSE)),0,VLOOKUP('W. VaR &amp; Off-Peak Pos By Trader'!$A45,'Import OffPeak'!$A$3:GF$100,GF$1,FALSE))</f>
        <v>0</v>
      </c>
      <c r="GG37">
        <f>IF(ISNA(VLOOKUP('W. VaR &amp; Off-Peak Pos By Trader'!$A45,'Import OffPeak'!$A$3:GG$100,GG$1,FALSE)),0,VLOOKUP('W. VaR &amp; Off-Peak Pos By Trader'!$A45,'Import OffPeak'!$A$3:GG$100,GG$1,FALSE))</f>
        <v>0</v>
      </c>
      <c r="GH37">
        <f>IF(ISNA(VLOOKUP('W. VaR &amp; Off-Peak Pos By Trader'!$A45,'Import OffPeak'!$A$3:GH$100,GH$1,FALSE)),0,VLOOKUP('W. VaR &amp; Off-Peak Pos By Trader'!$A45,'Import OffPeak'!$A$3:GH$100,GH$1,FALSE))</f>
        <v>0</v>
      </c>
      <c r="GI37">
        <f>IF(ISNA(VLOOKUP('W. VaR &amp; Off-Peak Pos By Trader'!$A45,'Import OffPeak'!$A$3:GI$100,GI$1,FALSE)),0,VLOOKUP('W. VaR &amp; Off-Peak Pos By Trader'!$A45,'Import OffPeak'!$A$3:GI$100,GI$1,FALSE))</f>
        <v>0</v>
      </c>
      <c r="GJ37">
        <f>IF(ISNA(VLOOKUP('W. VaR &amp; Off-Peak Pos By Trader'!$A45,'Import OffPeak'!$A$3:GJ$100,GJ$1,FALSE)),0,VLOOKUP('W. VaR &amp; Off-Peak Pos By Trader'!$A45,'Import OffPeak'!$A$3:GJ$100,GJ$1,FALSE))</f>
        <v>0</v>
      </c>
      <c r="GK37">
        <f>IF(ISNA(VLOOKUP('W. VaR &amp; Off-Peak Pos By Trader'!$A45,'Import OffPeak'!$A$3:GK$100,GK$1,FALSE)),0,VLOOKUP('W. VaR &amp; Off-Peak Pos By Trader'!$A45,'Import OffPeak'!$A$3:GK$100,GK$1,FALSE))</f>
        <v>0</v>
      </c>
      <c r="GL37">
        <f>IF(ISNA(VLOOKUP('W. VaR &amp; Off-Peak Pos By Trader'!$A45,'Import OffPeak'!$A$3:GL$100,GL$1,FALSE)),0,VLOOKUP('W. VaR &amp; Off-Peak Pos By Trader'!$A45,'Import OffPeak'!$A$3:GL$100,GL$1,FALSE))</f>
        <v>0</v>
      </c>
      <c r="GM37">
        <f>IF(ISNA(VLOOKUP('W. VaR &amp; Off-Peak Pos By Trader'!$A45,'Import OffPeak'!$A$3:GM$100,GM$1,FALSE)),0,VLOOKUP('W. VaR &amp; Off-Peak Pos By Trader'!$A45,'Import OffPeak'!$A$3:GM$100,GM$1,FALSE))</f>
        <v>0</v>
      </c>
      <c r="GN37">
        <f>IF(ISNA(VLOOKUP('W. VaR &amp; Off-Peak Pos By Trader'!$A45,'Import OffPeak'!$A$3:GN$100,GN$1,FALSE)),0,VLOOKUP('W. VaR &amp; Off-Peak Pos By Trader'!$A45,'Import OffPeak'!$A$3:GN$100,GN$1,FALSE))</f>
        <v>0</v>
      </c>
      <c r="GO37">
        <f>IF(ISNA(VLOOKUP('W. VaR &amp; Off-Peak Pos By Trader'!$A45,'Import OffPeak'!$A$3:GO$100,GO$1,FALSE)),0,VLOOKUP('W. VaR &amp; Off-Peak Pos By Trader'!$A45,'Import OffPeak'!$A$3:GO$100,GO$1,FALSE))</f>
        <v>0</v>
      </c>
      <c r="GP37">
        <f>IF(ISNA(VLOOKUP('W. VaR &amp; Off-Peak Pos By Trader'!$A45,'Import OffPeak'!$A$3:GP$100,GP$1,FALSE)),0,VLOOKUP('W. VaR &amp; Off-Peak Pos By Trader'!$A45,'Import OffPeak'!$A$3:GP$100,GP$1,FALSE))</f>
        <v>0</v>
      </c>
      <c r="GQ37">
        <f>IF(ISNA(VLOOKUP('W. VaR &amp; Off-Peak Pos By Trader'!$A45,'Import OffPeak'!$A$3:GQ$100,GQ$1,FALSE)),0,VLOOKUP('W. VaR &amp; Off-Peak Pos By Trader'!$A45,'Import OffPeak'!$A$3:GQ$100,GQ$1,FALSE))</f>
        <v>0</v>
      </c>
      <c r="GR37">
        <f>IF(ISNA(VLOOKUP('W. VaR &amp; Off-Peak Pos By Trader'!$A45,'Import OffPeak'!$A$3:GR$100,GR$1,FALSE)),0,VLOOKUP('W. VaR &amp; Off-Peak Pos By Trader'!$A45,'Import OffPeak'!$A$3:GR$100,GR$1,FALSE))</f>
        <v>0</v>
      </c>
      <c r="GS37">
        <f>IF(ISNA(VLOOKUP('W. VaR &amp; Off-Peak Pos By Trader'!$A45,'Import OffPeak'!$A$3:GS$100,GS$1,FALSE)),0,VLOOKUP('W. VaR &amp; Off-Peak Pos By Trader'!$A45,'Import OffPeak'!$A$3:GS$100,GS$1,FALSE))</f>
        <v>0</v>
      </c>
      <c r="GT37">
        <f>IF(ISNA(VLOOKUP('W. VaR &amp; Off-Peak Pos By Trader'!$A45,'Import OffPeak'!$A$3:GT$100,GT$1,FALSE)),0,VLOOKUP('W. VaR &amp; Off-Peak Pos By Trader'!$A45,'Import OffPeak'!$A$3:GT$100,GT$1,FALSE))</f>
        <v>0</v>
      </c>
      <c r="GU37">
        <f>IF(ISNA(VLOOKUP('W. VaR &amp; Off-Peak Pos By Trader'!$A45,'Import OffPeak'!$A$3:GU$100,GU$1,FALSE)),0,VLOOKUP('W. VaR &amp; Off-Peak Pos By Trader'!$A45,'Import OffPeak'!$A$3:GU$100,GU$1,FALSE))</f>
        <v>0</v>
      </c>
      <c r="GV37">
        <f>IF(ISNA(VLOOKUP('W. VaR &amp; Off-Peak Pos By Trader'!$A45,'Import OffPeak'!$A$3:GV$100,GV$1,FALSE)),0,VLOOKUP('W. VaR &amp; Off-Peak Pos By Trader'!$A45,'Import OffPeak'!$A$3:GV$100,GV$1,FALSE))</f>
        <v>0</v>
      </c>
      <c r="GW37">
        <f>IF(ISNA(VLOOKUP('W. VaR &amp; Off-Peak Pos By Trader'!$A45,'Import OffPeak'!$A$3:GW$100,GW$1,FALSE)),0,VLOOKUP('W. VaR &amp; Off-Peak Pos By Trader'!$A45,'Import OffPeak'!$A$3:GW$100,GW$1,FALSE))</f>
        <v>0</v>
      </c>
      <c r="GX37">
        <f>IF(ISNA(VLOOKUP('W. VaR &amp; Off-Peak Pos By Trader'!$A45,'Import OffPeak'!$A$3:GX$100,GX$1,FALSE)),0,VLOOKUP('W. VaR &amp; Off-Peak Pos By Trader'!$A45,'Import OffPeak'!$A$3:GX$100,GX$1,FALSE))</f>
        <v>0</v>
      </c>
      <c r="GY37">
        <f>IF(ISNA(VLOOKUP('W. VaR &amp; Off-Peak Pos By Trader'!$A45,'Import OffPeak'!$A$3:GY$100,GY$1,FALSE)),0,VLOOKUP('W. VaR &amp; Off-Peak Pos By Trader'!$A45,'Import OffPeak'!$A$3:GY$100,GY$1,FALSE))</f>
        <v>0</v>
      </c>
      <c r="GZ37">
        <f>IF(ISNA(VLOOKUP('W. VaR &amp; Off-Peak Pos By Trader'!$A45,'Import OffPeak'!$A$3:GZ$100,GZ$1,FALSE)),0,VLOOKUP('W. VaR &amp; Off-Peak Pos By Trader'!$A45,'Import OffPeak'!$A$3:GZ$100,GZ$1,FALSE))</f>
        <v>0</v>
      </c>
      <c r="HA37">
        <f>IF(ISNA(VLOOKUP('W. VaR &amp; Off-Peak Pos By Trader'!$A45,'Import OffPeak'!$A$3:HA$100,HA$1,FALSE)),0,VLOOKUP('W. VaR &amp; Off-Peak Pos By Trader'!$A45,'Import OffPeak'!$A$3:HA$100,HA$1,FALSE))</f>
        <v>0</v>
      </c>
      <c r="HB37">
        <f>IF(ISNA(VLOOKUP('W. VaR &amp; Off-Peak Pos By Trader'!$A45,'Import OffPeak'!$A$3:HB$100,HB$1,FALSE)),0,VLOOKUP('W. VaR &amp; Off-Peak Pos By Trader'!$A45,'Import OffPeak'!$A$3:HB$100,HB$1,FALSE))</f>
        <v>0</v>
      </c>
      <c r="HC37">
        <f>IF(ISNA(VLOOKUP('W. VaR &amp; Off-Peak Pos By Trader'!$A45,'Import OffPeak'!$A$3:HC$100,HC$1,FALSE)),0,VLOOKUP('W. VaR &amp; Off-Peak Pos By Trader'!$A45,'Import OffPeak'!$A$3:HC$100,HC$1,FALSE))</f>
        <v>0</v>
      </c>
      <c r="HD37">
        <f>IF(ISNA(VLOOKUP('W. VaR &amp; Off-Peak Pos By Trader'!$A45,'Import OffPeak'!$A$3:HD$100,HD$1,FALSE)),0,VLOOKUP('W. VaR &amp; Off-Peak Pos By Trader'!$A45,'Import OffPeak'!$A$3:HD$100,HD$1,FALSE))</f>
        <v>0</v>
      </c>
      <c r="HE37">
        <f>IF(ISNA(VLOOKUP('W. VaR &amp; Off-Peak Pos By Trader'!$A45,'Import OffPeak'!$A$3:HE$100,HE$1,FALSE)),0,VLOOKUP('W. VaR &amp; Off-Peak Pos By Trader'!$A45,'Import OffPeak'!$A$3:HE$100,HE$1,FALSE))</f>
        <v>0</v>
      </c>
      <c r="HF37">
        <f>IF(ISNA(VLOOKUP('W. VaR &amp; Off-Peak Pos By Trader'!$A45,'Import OffPeak'!$A$3:HF$100,HF$1,FALSE)),0,VLOOKUP('W. VaR &amp; Off-Peak Pos By Trader'!$A45,'Import OffPeak'!$A$3:HF$100,HF$1,FALSE))</f>
        <v>0</v>
      </c>
      <c r="HG37">
        <f>IF(ISNA(VLOOKUP('W. VaR &amp; Off-Peak Pos By Trader'!$A45,'Import OffPeak'!$A$3:HG$100,HG$1,FALSE)),0,VLOOKUP('W. VaR &amp; Off-Peak Pos By Trader'!$A45,'Import OffPeak'!$A$3:HG$100,HG$1,FALSE))</f>
        <v>0</v>
      </c>
      <c r="HH37">
        <f>IF(ISNA(VLOOKUP('W. VaR &amp; Off-Peak Pos By Trader'!$A45,'Import OffPeak'!$A$3:HH$100,HH$1,FALSE)),0,VLOOKUP('W. VaR &amp; Off-Peak Pos By Trader'!$A45,'Import OffPeak'!$A$3:HH$100,HH$1,FALSE))</f>
        <v>0</v>
      </c>
      <c r="HI37">
        <f>IF(ISNA(VLOOKUP('W. VaR &amp; Off-Peak Pos By Trader'!$A45,'Import OffPeak'!$A$3:HI$100,HI$1,FALSE)),0,VLOOKUP('W. VaR &amp; Off-Peak Pos By Trader'!$A45,'Import OffPeak'!$A$3:HI$100,HI$1,FALSE))</f>
        <v>0</v>
      </c>
      <c r="HJ37">
        <f>IF(ISNA(VLOOKUP('W. VaR &amp; Off-Peak Pos By Trader'!$A45,'Import OffPeak'!$A$3:HJ$100,HJ$1,FALSE)),0,VLOOKUP('W. VaR &amp; Off-Peak Pos By Trader'!$A45,'Import OffPeak'!$A$3:HJ$100,HJ$1,FALSE))</f>
        <v>0</v>
      </c>
      <c r="HK37">
        <f>IF(ISNA(VLOOKUP('W. VaR &amp; Off-Peak Pos By Trader'!$A45,'Import OffPeak'!$A$3:HK$100,HK$1,FALSE)),0,VLOOKUP('W. VaR &amp; Off-Peak Pos By Trader'!$A45,'Import OffPeak'!$A$3:HK$100,HK$1,FALSE))</f>
        <v>0</v>
      </c>
      <c r="HL37">
        <f>IF(ISNA(VLOOKUP('W. VaR &amp; Off-Peak Pos By Trader'!$A45,'Import OffPeak'!$A$3:HL$100,HL$1,FALSE)),0,VLOOKUP('W. VaR &amp; Off-Peak Pos By Trader'!$A45,'Import OffPeak'!$A$3:HL$100,HL$1,FALSE))</f>
        <v>0</v>
      </c>
      <c r="HM37">
        <f>IF(ISNA(VLOOKUP('W. VaR &amp; Off-Peak Pos By Trader'!$A45,'Import OffPeak'!$A$3:HM$100,HM$1,FALSE)),0,VLOOKUP('W. VaR &amp; Off-Peak Pos By Trader'!$A45,'Import OffPeak'!$A$3:HM$100,HM$1,FALSE))</f>
        <v>0</v>
      </c>
      <c r="HN37">
        <f>IF(ISNA(VLOOKUP('W. VaR &amp; Off-Peak Pos By Trader'!$A45,'Import OffPeak'!$A$3:HN$100,HN$1,FALSE)),0,VLOOKUP('W. VaR &amp; Off-Peak Pos By Trader'!$A45,'Import OffPeak'!$A$3:HN$100,HN$1,FALSE))</f>
        <v>0</v>
      </c>
      <c r="HO37">
        <f>IF(ISNA(VLOOKUP('W. VaR &amp; Off-Peak Pos By Trader'!$A45,'Import OffPeak'!$A$3:HO$100,HO$1,FALSE)),0,VLOOKUP('W. VaR &amp; Off-Peak Pos By Trader'!$A45,'Import OffPeak'!$A$3:HO$100,HO$1,FALSE))</f>
        <v>0</v>
      </c>
      <c r="HP37">
        <f>IF(ISNA(VLOOKUP('W. VaR &amp; Off-Peak Pos By Trader'!$A45,'Import OffPeak'!$A$3:HP$100,HP$1,FALSE)),0,VLOOKUP('W. VaR &amp; Off-Peak Pos By Trader'!$A45,'Import OffPeak'!$A$3:HP$100,HP$1,FALSE))</f>
        <v>0</v>
      </c>
      <c r="HQ37">
        <f>IF(ISNA(VLOOKUP('W. VaR &amp; Off-Peak Pos By Trader'!$A45,'Import OffPeak'!$A$3:HQ$100,HQ$1,FALSE)),0,VLOOKUP('W. VaR &amp; Off-Peak Pos By Trader'!$A45,'Import OffPeak'!$A$3:HQ$100,HQ$1,FALSE))</f>
        <v>0</v>
      </c>
      <c r="HR37">
        <f>IF(ISNA(VLOOKUP('W. VaR &amp; Off-Peak Pos By Trader'!$A45,'Import OffPeak'!$A$3:HR$100,HR$1,FALSE)),0,VLOOKUP('W. VaR &amp; Off-Peak Pos By Trader'!$A45,'Import OffPeak'!$A$3:HR$100,HR$1,FALSE))</f>
        <v>0</v>
      </c>
      <c r="HS37">
        <f>IF(ISNA(VLOOKUP('W. VaR &amp; Off-Peak Pos By Trader'!$A45,'Import OffPeak'!$A$3:HS$100,HS$1,FALSE)),0,VLOOKUP('W. VaR &amp; Off-Peak Pos By Trader'!$A45,'Import OffPeak'!$A$3:HS$100,HS$1,FALSE))</f>
        <v>0</v>
      </c>
      <c r="HT37">
        <f>IF(ISNA(VLOOKUP('W. VaR &amp; Off-Peak Pos By Trader'!$A45,'Import OffPeak'!$A$3:HT$100,HT$1,FALSE)),0,VLOOKUP('W. VaR &amp; Off-Peak Pos By Trader'!$A45,'Import OffPeak'!$A$3:HT$100,HT$1,FALSE))</f>
        <v>0</v>
      </c>
      <c r="HU37">
        <f>IF(ISNA(VLOOKUP('W. VaR &amp; Off-Peak Pos By Trader'!$A45,'Import OffPeak'!$A$3:HU$100,HU$1,FALSE)),0,VLOOKUP('W. VaR &amp; Off-Peak Pos By Trader'!$A45,'Import OffPeak'!$A$3:HU$100,HU$1,FALSE))</f>
        <v>0</v>
      </c>
      <c r="HV37">
        <f>IF(ISNA(VLOOKUP('W. VaR &amp; Off-Peak Pos By Trader'!$A45,'Import OffPeak'!$A$3:HV$100,HV$1,FALSE)),0,VLOOKUP('W. VaR &amp; Off-Peak Pos By Trader'!$A45,'Import OffPeak'!$A$3:HV$100,HV$1,FALSE))</f>
        <v>0</v>
      </c>
      <c r="HW37">
        <f>IF(ISNA(VLOOKUP('W. VaR &amp; Off-Peak Pos By Trader'!$A45,'Import OffPeak'!$A$3:HW$100,HW$1,FALSE)),0,VLOOKUP('W. VaR &amp; Off-Peak Pos By Trader'!$A45,'Import OffPeak'!$A$3:HW$100,HW$1,FALSE))</f>
        <v>0</v>
      </c>
      <c r="HX37">
        <f>IF(ISNA(VLOOKUP('W. VaR &amp; Off-Peak Pos By Trader'!$A45,'Import OffPeak'!$A$3:HX$100,HX$1,FALSE)),0,VLOOKUP('W. VaR &amp; Off-Peak Pos By Trader'!$A45,'Import OffPeak'!$A$3:HX$100,HX$1,FALSE))</f>
        <v>0</v>
      </c>
      <c r="HY37">
        <f>IF(ISNA(VLOOKUP('W. VaR &amp; Off-Peak Pos By Trader'!$A45,'Import OffPeak'!$A$3:HY$100,HY$1,FALSE)),0,VLOOKUP('W. VaR &amp; Off-Peak Pos By Trader'!$A45,'Import OffPeak'!$A$3:HY$100,HY$1,FALSE))</f>
        <v>0</v>
      </c>
      <c r="HZ37">
        <f>IF(ISNA(VLOOKUP('W. VaR &amp; Off-Peak Pos By Trader'!$A45,'Import OffPeak'!$A$3:HZ$100,HZ$1,FALSE)),0,VLOOKUP('W. VaR &amp; Off-Peak Pos By Trader'!$A45,'Import OffPeak'!$A$3:HZ$100,HZ$1,FALSE))</f>
        <v>0</v>
      </c>
      <c r="IA37">
        <f>IF(ISNA(VLOOKUP('W. VaR &amp; Off-Peak Pos By Trader'!$A45,'Import OffPeak'!$A$3:IA$100,IA$1,FALSE)),0,VLOOKUP('W. VaR &amp; Off-Peak Pos By Trader'!$A45,'Import OffPeak'!$A$3:IA$100,IA$1,FALSE))</f>
        <v>0</v>
      </c>
      <c r="IB37">
        <f>IF(ISNA(VLOOKUP('W. VaR &amp; Off-Peak Pos By Trader'!$A45,'Import OffPeak'!$A$3:IB$100,IB$1,FALSE)),0,VLOOKUP('W. VaR &amp; Off-Peak Pos By Trader'!$A45,'Import OffPeak'!$A$3:IB$100,IB$1,FALSE))</f>
        <v>0</v>
      </c>
      <c r="IC37">
        <f>IF(ISNA(VLOOKUP('W. VaR &amp; Off-Peak Pos By Trader'!$A45,'Import OffPeak'!$A$3:IC$100,IC$1,FALSE)),0,VLOOKUP('W. VaR &amp; Off-Peak Pos By Trader'!$A45,'Import OffPeak'!$A$3:IC$100,IC$1,FALSE))</f>
        <v>0</v>
      </c>
    </row>
    <row r="38" spans="1:237" ht="18" thickBot="1">
      <c r="A38" s="21" t="s">
        <v>51</v>
      </c>
      <c r="B38" s="15">
        <f t="shared" ref="B38:BM38" si="36">SUM(B26:B37)</f>
        <v>0</v>
      </c>
      <c r="C38" s="15">
        <f t="shared" si="36"/>
        <v>0</v>
      </c>
      <c r="D38" s="15">
        <f t="shared" si="36"/>
        <v>0</v>
      </c>
      <c r="E38" s="15">
        <f t="shared" si="36"/>
        <v>0</v>
      </c>
      <c r="F38" s="15">
        <f t="shared" si="36"/>
        <v>0</v>
      </c>
      <c r="G38" s="15">
        <f t="shared" si="36"/>
        <v>0</v>
      </c>
      <c r="H38" s="15">
        <f t="shared" si="36"/>
        <v>-1976.0028541639817</v>
      </c>
      <c r="I38" s="15">
        <f t="shared" si="36"/>
        <v>440.68543077541744</v>
      </c>
      <c r="J38" s="15">
        <f t="shared" si="36"/>
        <v>-121411.21081320319</v>
      </c>
      <c r="K38" s="15">
        <f t="shared" si="36"/>
        <v>-53294.992469852514</v>
      </c>
      <c r="L38" s="15">
        <f t="shared" si="36"/>
        <v>-64225.467072474021</v>
      </c>
      <c r="M38" s="15">
        <f t="shared" si="36"/>
        <v>-206460.61864938345</v>
      </c>
      <c r="N38" s="15">
        <f t="shared" si="36"/>
        <v>-201610.46970432185</v>
      </c>
      <c r="O38" s="15">
        <f t="shared" si="36"/>
        <v>-193875.85346547439</v>
      </c>
      <c r="P38" s="15">
        <f t="shared" si="36"/>
        <v>-225594.93423466044</v>
      </c>
      <c r="Q38" s="15">
        <f t="shared" si="36"/>
        <v>-196369.0692129251</v>
      </c>
      <c r="R38" s="15">
        <f t="shared" si="36"/>
        <v>-195372.7493092941</v>
      </c>
      <c r="S38" s="15">
        <f t="shared" si="36"/>
        <v>-184977.09281969181</v>
      </c>
      <c r="T38" s="15">
        <f t="shared" si="36"/>
        <v>-174796.63601435846</v>
      </c>
      <c r="U38" s="15">
        <f t="shared" si="36"/>
        <v>-182700.97553088595</v>
      </c>
      <c r="V38" s="15">
        <f t="shared" si="36"/>
        <v>-176784.54634379479</v>
      </c>
      <c r="W38" s="15">
        <f t="shared" si="36"/>
        <v>-151851.20755564116</v>
      </c>
      <c r="X38" s="15">
        <f t="shared" si="36"/>
        <v>-174613.8665799314</v>
      </c>
      <c r="Y38" s="15">
        <f t="shared" si="36"/>
        <v>-92060.113600383149</v>
      </c>
      <c r="Z38" s="15">
        <f t="shared" si="36"/>
        <v>-69220.954647181177</v>
      </c>
      <c r="AA38" s="15">
        <f t="shared" si="36"/>
        <v>-82807.632581148719</v>
      </c>
      <c r="AB38" s="15">
        <f t="shared" si="36"/>
        <v>-179683.62425904398</v>
      </c>
      <c r="AC38" s="15">
        <f t="shared" si="36"/>
        <v>-178856.82584022827</v>
      </c>
      <c r="AD38" s="15">
        <f t="shared" si="36"/>
        <v>-153991.0353880024</v>
      </c>
      <c r="AE38" s="15">
        <f t="shared" si="36"/>
        <v>-135824.16447244174</v>
      </c>
      <c r="AF38" s="15">
        <f t="shared" si="36"/>
        <v>-141122.52693132669</v>
      </c>
      <c r="AG38" s="15">
        <f t="shared" si="36"/>
        <v>-132267.9471000621</v>
      </c>
      <c r="AH38" s="15">
        <f t="shared" si="36"/>
        <v>-89957.392697197822</v>
      </c>
      <c r="AI38" s="15">
        <f t="shared" si="36"/>
        <v>-83986.542014864623</v>
      </c>
      <c r="AJ38" s="15">
        <f t="shared" si="36"/>
        <v>-87928.790393837699</v>
      </c>
      <c r="AK38" s="15">
        <f t="shared" si="36"/>
        <v>-16817.584512271998</v>
      </c>
      <c r="AL38" s="15">
        <f t="shared" si="36"/>
        <v>10193.222966342481</v>
      </c>
      <c r="AM38" s="15">
        <f t="shared" si="36"/>
        <v>-513.10280674186833</v>
      </c>
      <c r="AN38" s="15">
        <f t="shared" si="36"/>
        <v>-90597.938456001168</v>
      </c>
      <c r="AO38" s="15">
        <f t="shared" si="36"/>
        <v>-92928.492286543347</v>
      </c>
      <c r="AP38" s="15">
        <f t="shared" si="36"/>
        <v>-67456.64483741844</v>
      </c>
      <c r="AQ38" s="15">
        <f t="shared" si="36"/>
        <v>-43370.136218426262</v>
      </c>
      <c r="AR38" s="15">
        <f t="shared" si="36"/>
        <v>-49048.93934994677</v>
      </c>
      <c r="AS38" s="15">
        <f t="shared" si="36"/>
        <v>-59353.840488610767</v>
      </c>
      <c r="AT38" s="15">
        <f t="shared" si="36"/>
        <v>-79804.795680404568</v>
      </c>
      <c r="AU38" s="15">
        <f t="shared" si="36"/>
        <v>-62654.05214484701</v>
      </c>
      <c r="AV38" s="15">
        <f t="shared" si="36"/>
        <v>-67430.743766038475</v>
      </c>
      <c r="AW38" s="15">
        <f t="shared" si="36"/>
        <v>8692.0332479763802</v>
      </c>
      <c r="AX38" s="15">
        <f t="shared" si="36"/>
        <v>36824.005219268125</v>
      </c>
      <c r="AY38" s="15">
        <f t="shared" si="36"/>
        <v>26403.97829661232</v>
      </c>
      <c r="AZ38" s="15">
        <f t="shared" si="36"/>
        <v>-55938.343343614652</v>
      </c>
      <c r="BA38" s="15">
        <f t="shared" si="36"/>
        <v>-52433.417964922177</v>
      </c>
      <c r="BB38" s="15">
        <f t="shared" si="36"/>
        <v>-39223.320470582199</v>
      </c>
      <c r="BC38" s="15">
        <f t="shared" si="36"/>
        <v>-36436.83140347898</v>
      </c>
      <c r="BD38" s="15">
        <f t="shared" si="36"/>
        <v>-33977.420034718081</v>
      </c>
      <c r="BE38" s="15">
        <f t="shared" si="36"/>
        <v>-39045.91900698407</v>
      </c>
      <c r="BF38" s="15">
        <f t="shared" si="36"/>
        <v>-110213.67779076782</v>
      </c>
      <c r="BG38" s="15">
        <f t="shared" si="36"/>
        <v>-78448.211368382108</v>
      </c>
      <c r="BH38" s="15">
        <f t="shared" si="36"/>
        <v>-83193.823090496968</v>
      </c>
      <c r="BI38" s="15">
        <f t="shared" si="36"/>
        <v>-30565.227001096962</v>
      </c>
      <c r="BJ38" s="15">
        <f t="shared" si="36"/>
        <v>3572.5284390553643</v>
      </c>
      <c r="BK38" s="15">
        <f t="shared" si="36"/>
        <v>6213.1178092019409</v>
      </c>
      <c r="BL38" s="15">
        <f t="shared" si="36"/>
        <v>-76797.091895402715</v>
      </c>
      <c r="BM38" s="15">
        <f t="shared" si="36"/>
        <v>-76508.169786302926</v>
      </c>
      <c r="BN38" s="15">
        <f t="shared" ref="BN38:DY38" si="37">SUM(BN26:BN37)</f>
        <v>-70843.420226755014</v>
      </c>
      <c r="BO38" s="15">
        <f t="shared" si="37"/>
        <v>-8807.0179947661127</v>
      </c>
      <c r="BP38" s="15">
        <f t="shared" si="37"/>
        <v>-8258.1029396001741</v>
      </c>
      <c r="BQ38" s="15">
        <f t="shared" si="37"/>
        <v>-10221.773692507175</v>
      </c>
      <c r="BR38" s="15">
        <f t="shared" si="37"/>
        <v>-32010.158215412834</v>
      </c>
      <c r="BS38" s="15">
        <f t="shared" si="37"/>
        <v>-27691.138146279649</v>
      </c>
      <c r="BT38" s="15">
        <f t="shared" si="37"/>
        <v>-30956.114720353518</v>
      </c>
      <c r="BU38" s="15">
        <f t="shared" si="37"/>
        <v>-31015.942742923922</v>
      </c>
      <c r="BV38" s="15">
        <f t="shared" si="37"/>
        <v>-33012.311474739399</v>
      </c>
      <c r="BW38" s="15">
        <f t="shared" si="37"/>
        <v>-31626.247789748624</v>
      </c>
      <c r="BX38" s="15">
        <f t="shared" si="37"/>
        <v>-33101.546243309</v>
      </c>
      <c r="BY38" s="15">
        <f t="shared" si="37"/>
        <v>-29554.429278154916</v>
      </c>
      <c r="BZ38" s="15">
        <f t="shared" si="37"/>
        <v>-29787.233452476499</v>
      </c>
      <c r="CA38" s="15">
        <f t="shared" si="37"/>
        <v>-28498.992748824119</v>
      </c>
      <c r="CB38" s="15">
        <f t="shared" si="37"/>
        <v>-28894.083483883012</v>
      </c>
      <c r="CC38" s="15">
        <f t="shared" si="37"/>
        <v>-30971.106990267901</v>
      </c>
      <c r="CD38" s="15">
        <f t="shared" si="37"/>
        <v>21007.091991432782</v>
      </c>
      <c r="CE38" s="15">
        <f t="shared" si="37"/>
        <v>19100.829316847972</v>
      </c>
      <c r="CF38" s="15">
        <f t="shared" si="37"/>
        <v>20897.098174725557</v>
      </c>
      <c r="CG38" s="15">
        <f t="shared" si="37"/>
        <v>19242.283197737452</v>
      </c>
      <c r="CH38" s="15">
        <f t="shared" si="37"/>
        <v>19703.40282741081</v>
      </c>
      <c r="CI38" s="15">
        <f t="shared" si="37"/>
        <v>19157.34276712373</v>
      </c>
      <c r="CJ38" s="15">
        <f t="shared" si="37"/>
        <v>18378.670900492434</v>
      </c>
      <c r="CK38" s="15">
        <f t="shared" si="37"/>
        <v>20633.730302528464</v>
      </c>
      <c r="CL38" s="15">
        <f t="shared" si="37"/>
        <v>20523.948858177973</v>
      </c>
      <c r="CM38" s="15">
        <f t="shared" si="37"/>
        <v>21248.099821298143</v>
      </c>
      <c r="CN38" s="15">
        <f t="shared" si="37"/>
        <v>22957.966613161047</v>
      </c>
      <c r="CO38" s="15">
        <f t="shared" si="37"/>
        <v>21674.759649461619</v>
      </c>
      <c r="CP38" s="15">
        <f t="shared" si="37"/>
        <v>7612.5750514408501</v>
      </c>
      <c r="CQ38" s="15">
        <f t="shared" si="37"/>
        <v>6890.6372212241922</v>
      </c>
      <c r="CR38" s="15">
        <f t="shared" si="37"/>
        <v>7852.0768817894723</v>
      </c>
      <c r="CS38" s="15">
        <f t="shared" si="37"/>
        <v>7048.7190028374107</v>
      </c>
      <c r="CT38" s="15">
        <f t="shared" si="37"/>
        <v>7028.7359117846363</v>
      </c>
      <c r="CU38" s="15">
        <f t="shared" si="37"/>
        <v>6303.907515502061</v>
      </c>
      <c r="CV38" s="15">
        <f t="shared" si="37"/>
        <v>5677.5690005116976</v>
      </c>
      <c r="CW38" s="15">
        <f t="shared" si="37"/>
        <v>5704.2435375371233</v>
      </c>
      <c r="CX38" s="15">
        <f t="shared" si="37"/>
        <v>5961.9927107790681</v>
      </c>
      <c r="CY38" s="15">
        <f t="shared" si="37"/>
        <v>6979.1945109252374</v>
      </c>
      <c r="CZ38" s="15">
        <f t="shared" si="37"/>
        <v>7686.3097916033848</v>
      </c>
      <c r="DA38" s="15">
        <f t="shared" si="37"/>
        <v>7627.5896286575171</v>
      </c>
      <c r="DB38" s="15">
        <f t="shared" si="37"/>
        <v>34260.220182638448</v>
      </c>
      <c r="DC38" s="15">
        <f t="shared" si="37"/>
        <v>28549.727863280707</v>
      </c>
      <c r="DD38" s="15">
        <f t="shared" si="37"/>
        <v>30693.067541778692</v>
      </c>
      <c r="DE38" s="15">
        <f t="shared" si="37"/>
        <v>29652.699291708606</v>
      </c>
      <c r="DF38" s="15">
        <f t="shared" si="37"/>
        <v>32696.385687462909</v>
      </c>
      <c r="DG38" s="15">
        <f t="shared" si="37"/>
        <v>28837.319655391158</v>
      </c>
      <c r="DH38" s="15">
        <f t="shared" si="37"/>
        <v>31059.964589884366</v>
      </c>
      <c r="DI38" s="15">
        <f t="shared" si="37"/>
        <v>31002.560927560968</v>
      </c>
      <c r="DJ38" s="15">
        <f t="shared" si="37"/>
        <v>32977.169800001386</v>
      </c>
      <c r="DK38" s="15">
        <f t="shared" si="37"/>
        <v>41434.739280471229</v>
      </c>
      <c r="DL38" s="15">
        <f t="shared" si="37"/>
        <v>39994.986673226056</v>
      </c>
      <c r="DM38" s="15">
        <f t="shared" si="37"/>
        <v>40614.598458966349</v>
      </c>
      <c r="DN38" s="15">
        <f t="shared" si="37"/>
        <v>2129.567285245641</v>
      </c>
      <c r="DO38" s="15">
        <f t="shared" si="37"/>
        <v>1778.959755018328</v>
      </c>
      <c r="DP38" s="15">
        <f t="shared" si="37"/>
        <v>1855.0340461325459</v>
      </c>
      <c r="DQ38" s="15">
        <f t="shared" si="37"/>
        <v>1793.3719782413864</v>
      </c>
      <c r="DR38" s="15">
        <f t="shared" si="37"/>
        <v>1680.0991252006143</v>
      </c>
      <c r="DS38" s="15">
        <f t="shared" si="37"/>
        <v>1580.3763157033545</v>
      </c>
      <c r="DT38" s="15">
        <f t="shared" si="37"/>
        <v>1810.7308275728201</v>
      </c>
      <c r="DU38" s="15">
        <f t="shared" si="37"/>
        <v>2993.6180981608468</v>
      </c>
      <c r="DV38" s="15">
        <f t="shared" si="37"/>
        <v>3276.8558010857532</v>
      </c>
      <c r="DW38" s="15">
        <f t="shared" si="37"/>
        <v>4549.5456971922194</v>
      </c>
      <c r="DX38" s="15">
        <f t="shared" si="37"/>
        <v>4316.0412640133163</v>
      </c>
      <c r="DY38" s="15">
        <f t="shared" si="37"/>
        <v>4270.6877910549501</v>
      </c>
      <c r="DZ38" s="15">
        <f t="shared" ref="DZ38:GK38" si="38">SUM(DZ26:DZ37)</f>
        <v>-24319.838398516189</v>
      </c>
      <c r="EA38" s="15">
        <f t="shared" si="38"/>
        <v>-20840.630875068215</v>
      </c>
      <c r="EB38" s="15">
        <f t="shared" si="38"/>
        <v>-21888.210556846683</v>
      </c>
      <c r="EC38" s="15">
        <f t="shared" si="38"/>
        <v>-22122.499430151376</v>
      </c>
      <c r="ED38" s="15">
        <f t="shared" si="38"/>
        <v>-23501.630068639355</v>
      </c>
      <c r="EE38" s="15">
        <f t="shared" si="38"/>
        <v>-21520.847143427716</v>
      </c>
      <c r="EF38" s="15">
        <f t="shared" si="38"/>
        <v>-25307.38663081823</v>
      </c>
      <c r="EG38" s="15">
        <f t="shared" si="38"/>
        <v>-22566.744362654488</v>
      </c>
      <c r="EH38" s="15">
        <f t="shared" si="38"/>
        <v>-23990.094600581098</v>
      </c>
      <c r="EI38" s="15">
        <f t="shared" si="38"/>
        <v>-21245.493847979189</v>
      </c>
      <c r="EJ38" s="15">
        <f t="shared" si="38"/>
        <v>-21584.591477891539</v>
      </c>
      <c r="EK38" s="15">
        <f t="shared" si="38"/>
        <v>-23094.882721694557</v>
      </c>
      <c r="EL38" s="15">
        <f t="shared" si="38"/>
        <v>-21924.521215321089</v>
      </c>
      <c r="EM38" s="15">
        <f t="shared" si="38"/>
        <v>-19052.759511848708</v>
      </c>
      <c r="EN38" s="15">
        <f t="shared" si="38"/>
        <v>-21509.230662054295</v>
      </c>
      <c r="EO38" s="15">
        <f t="shared" si="38"/>
        <v>-19886.846828964757</v>
      </c>
      <c r="EP38" s="15">
        <f t="shared" si="38"/>
        <v>-21278.78909626422</v>
      </c>
      <c r="EQ38" s="15">
        <f t="shared" si="38"/>
        <v>-17156.937257014339</v>
      </c>
      <c r="ER38" s="15">
        <f t="shared" si="38"/>
        <v>-17998.107421412627</v>
      </c>
      <c r="ES38" s="15">
        <f t="shared" si="38"/>
        <v>-17040.942384922088</v>
      </c>
      <c r="ET38" s="15">
        <f t="shared" si="38"/>
        <v>-18157.960780736968</v>
      </c>
      <c r="EU38" s="15">
        <f t="shared" si="38"/>
        <v>-16805.889393269863</v>
      </c>
      <c r="EV38" s="15">
        <f t="shared" si="38"/>
        <v>-17074.715364276297</v>
      </c>
      <c r="EW38" s="15">
        <f t="shared" si="38"/>
        <v>-18262.564603829978</v>
      </c>
      <c r="EX38" s="15">
        <f t="shared" si="38"/>
        <v>-17341.880554425235</v>
      </c>
      <c r="EY38" s="15">
        <f t="shared" si="38"/>
        <v>-15057.049949754695</v>
      </c>
      <c r="EZ38" s="15">
        <f t="shared" si="38"/>
        <v>-16988.529956358409</v>
      </c>
      <c r="FA38" s="15">
        <f t="shared" si="38"/>
        <v>-15720.789146243669</v>
      </c>
      <c r="FB38" s="15">
        <f t="shared" si="38"/>
        <v>-16806.955554675616</v>
      </c>
      <c r="FC38" s="15">
        <f t="shared" si="38"/>
        <v>-16122.966529361034</v>
      </c>
      <c r="FD38" s="15">
        <f t="shared" si="38"/>
        <v>-16894.148745284507</v>
      </c>
      <c r="FE38" s="15">
        <f t="shared" si="38"/>
        <v>-16726.150051475481</v>
      </c>
      <c r="FF38" s="15">
        <f t="shared" si="38"/>
        <v>-16312.023092090725</v>
      </c>
      <c r="FG38" s="15">
        <f t="shared" si="38"/>
        <v>-15775.275381700882</v>
      </c>
      <c r="FH38" s="15">
        <f t="shared" si="38"/>
        <v>-12773.213742349726</v>
      </c>
      <c r="FI38" s="15">
        <f t="shared" si="38"/>
        <v>-12589.576387986999</v>
      </c>
      <c r="FJ38" s="15">
        <f t="shared" si="38"/>
        <v>0</v>
      </c>
      <c r="FK38" s="15">
        <f t="shared" si="38"/>
        <v>0</v>
      </c>
      <c r="FL38" s="15">
        <f t="shared" si="38"/>
        <v>0</v>
      </c>
      <c r="FM38" s="15">
        <f t="shared" si="38"/>
        <v>0</v>
      </c>
      <c r="FN38" s="15">
        <f t="shared" si="38"/>
        <v>0</v>
      </c>
      <c r="FO38" s="15">
        <f t="shared" si="38"/>
        <v>0</v>
      </c>
      <c r="FP38" s="15">
        <f t="shared" si="38"/>
        <v>0</v>
      </c>
      <c r="FQ38" s="15">
        <f t="shared" si="38"/>
        <v>0</v>
      </c>
      <c r="FR38" s="15">
        <f t="shared" si="38"/>
        <v>0</v>
      </c>
      <c r="FS38" s="15">
        <f t="shared" si="38"/>
        <v>0</v>
      </c>
      <c r="FT38" s="15">
        <f t="shared" si="38"/>
        <v>0</v>
      </c>
      <c r="FU38" s="15">
        <f t="shared" si="38"/>
        <v>0</v>
      </c>
      <c r="FV38">
        <f t="shared" si="38"/>
        <v>0</v>
      </c>
      <c r="FW38">
        <f t="shared" si="38"/>
        <v>0</v>
      </c>
      <c r="FX38">
        <f t="shared" si="38"/>
        <v>0</v>
      </c>
      <c r="FY38">
        <f t="shared" si="38"/>
        <v>0</v>
      </c>
      <c r="FZ38">
        <f t="shared" si="38"/>
        <v>0</v>
      </c>
      <c r="GA38">
        <f t="shared" si="38"/>
        <v>0</v>
      </c>
      <c r="GB38">
        <f t="shared" si="38"/>
        <v>0</v>
      </c>
      <c r="GC38">
        <f t="shared" si="38"/>
        <v>0</v>
      </c>
      <c r="GD38">
        <f t="shared" si="38"/>
        <v>0</v>
      </c>
      <c r="GE38">
        <f t="shared" si="38"/>
        <v>0</v>
      </c>
      <c r="GF38">
        <f t="shared" si="38"/>
        <v>0</v>
      </c>
      <c r="GG38">
        <f t="shared" si="38"/>
        <v>0</v>
      </c>
      <c r="GH38">
        <f t="shared" si="38"/>
        <v>0</v>
      </c>
      <c r="GI38">
        <f t="shared" si="38"/>
        <v>0</v>
      </c>
      <c r="GJ38">
        <f t="shared" si="38"/>
        <v>0</v>
      </c>
      <c r="GK38">
        <f t="shared" si="38"/>
        <v>0</v>
      </c>
      <c r="GL38">
        <f t="shared" ref="GL38:IC38" si="39">SUM(GL26:GL37)</f>
        <v>0</v>
      </c>
      <c r="GM38">
        <f t="shared" si="39"/>
        <v>0</v>
      </c>
      <c r="GN38">
        <f t="shared" si="39"/>
        <v>0</v>
      </c>
      <c r="GO38">
        <f t="shared" si="39"/>
        <v>0</v>
      </c>
      <c r="GP38">
        <f t="shared" si="39"/>
        <v>0</v>
      </c>
      <c r="GQ38">
        <f t="shared" si="39"/>
        <v>0</v>
      </c>
      <c r="GR38">
        <f t="shared" si="39"/>
        <v>0</v>
      </c>
      <c r="GS38">
        <f t="shared" si="39"/>
        <v>0</v>
      </c>
      <c r="GT38">
        <f t="shared" si="39"/>
        <v>0</v>
      </c>
      <c r="GU38">
        <f t="shared" si="39"/>
        <v>0</v>
      </c>
      <c r="GV38">
        <f t="shared" si="39"/>
        <v>0</v>
      </c>
      <c r="GW38">
        <f t="shared" si="39"/>
        <v>0</v>
      </c>
      <c r="GX38">
        <f t="shared" si="39"/>
        <v>0</v>
      </c>
      <c r="GY38">
        <f t="shared" si="39"/>
        <v>0</v>
      </c>
      <c r="GZ38">
        <f t="shared" si="39"/>
        <v>0</v>
      </c>
      <c r="HA38">
        <f t="shared" si="39"/>
        <v>0</v>
      </c>
      <c r="HB38">
        <f t="shared" si="39"/>
        <v>0</v>
      </c>
      <c r="HC38">
        <f t="shared" si="39"/>
        <v>0</v>
      </c>
      <c r="HD38">
        <f t="shared" si="39"/>
        <v>0</v>
      </c>
      <c r="HE38">
        <f t="shared" si="39"/>
        <v>0</v>
      </c>
      <c r="HF38">
        <f t="shared" si="39"/>
        <v>0</v>
      </c>
      <c r="HG38">
        <f t="shared" si="39"/>
        <v>0</v>
      </c>
      <c r="HH38">
        <f t="shared" si="39"/>
        <v>0</v>
      </c>
      <c r="HI38">
        <f t="shared" si="39"/>
        <v>0</v>
      </c>
      <c r="HJ38">
        <f t="shared" si="39"/>
        <v>0</v>
      </c>
      <c r="HK38">
        <f t="shared" si="39"/>
        <v>0</v>
      </c>
      <c r="HL38">
        <f t="shared" si="39"/>
        <v>0</v>
      </c>
      <c r="HM38">
        <f t="shared" si="39"/>
        <v>0</v>
      </c>
      <c r="HN38">
        <f t="shared" si="39"/>
        <v>0</v>
      </c>
      <c r="HO38">
        <f t="shared" si="39"/>
        <v>0</v>
      </c>
      <c r="HP38">
        <f t="shared" si="39"/>
        <v>0</v>
      </c>
      <c r="HQ38">
        <f t="shared" si="39"/>
        <v>0</v>
      </c>
      <c r="HR38">
        <f t="shared" si="39"/>
        <v>0</v>
      </c>
      <c r="HS38">
        <f t="shared" si="39"/>
        <v>0</v>
      </c>
      <c r="HT38">
        <f t="shared" si="39"/>
        <v>0</v>
      </c>
      <c r="HU38">
        <f t="shared" si="39"/>
        <v>0</v>
      </c>
      <c r="HV38">
        <f t="shared" si="39"/>
        <v>0</v>
      </c>
      <c r="HW38">
        <f t="shared" si="39"/>
        <v>0</v>
      </c>
      <c r="HX38">
        <f t="shared" si="39"/>
        <v>0</v>
      </c>
      <c r="HY38">
        <f t="shared" si="39"/>
        <v>0</v>
      </c>
      <c r="HZ38">
        <f t="shared" si="39"/>
        <v>0</v>
      </c>
      <c r="IA38">
        <f t="shared" si="39"/>
        <v>0</v>
      </c>
      <c r="IB38">
        <f t="shared" si="39"/>
        <v>0</v>
      </c>
      <c r="IC38">
        <f t="shared" si="39"/>
        <v>0</v>
      </c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I100"/>
  <sheetViews>
    <sheetView zoomScale="75" workbookViewId="0">
      <pane xSplit="1" ySplit="1" topLeftCell="B2" activePane="bottomRight" state="frozen"/>
      <selection activeCell="S109" sqref="S109"/>
      <selection pane="topRight" activeCell="S109" sqref="S109"/>
      <selection pane="bottomLeft" activeCell="S109" sqref="S109"/>
      <selection pane="bottomRight" activeCell="A99" sqref="A99:IV99"/>
    </sheetView>
  </sheetViews>
  <sheetFormatPr defaultRowHeight="13.2"/>
  <cols>
    <col min="1" max="1" width="18.88671875" style="165" customWidth="1"/>
    <col min="2" max="237" width="13.109375" customWidth="1"/>
    <col min="238" max="238" width="16.6640625" customWidth="1"/>
    <col min="239" max="239" width="15.44140625" customWidth="1"/>
    <col min="243" max="243" width="12.6640625" customWidth="1"/>
  </cols>
  <sheetData>
    <row r="1" spans="1:243">
      <c r="B1" s="5">
        <v>37012</v>
      </c>
      <c r="C1" s="5">
        <v>37043</v>
      </c>
      <c r="D1" s="5">
        <v>37073</v>
      </c>
      <c r="E1" s="5">
        <v>37104</v>
      </c>
      <c r="F1" s="5">
        <v>37135</v>
      </c>
      <c r="G1" s="5">
        <v>37165</v>
      </c>
      <c r="H1" s="5">
        <v>37196</v>
      </c>
      <c r="I1" s="5">
        <v>37226</v>
      </c>
      <c r="J1" s="5">
        <v>37257</v>
      </c>
      <c r="K1" s="5">
        <v>37288</v>
      </c>
      <c r="L1" s="5">
        <v>37316</v>
      </c>
      <c r="M1" s="5">
        <v>37347</v>
      </c>
      <c r="N1" s="5">
        <v>37377</v>
      </c>
      <c r="O1" s="5">
        <v>37408</v>
      </c>
      <c r="P1" s="5">
        <v>37438</v>
      </c>
      <c r="Q1" s="5">
        <v>37469</v>
      </c>
      <c r="R1" s="5">
        <v>37500</v>
      </c>
      <c r="S1" s="5">
        <v>37530</v>
      </c>
      <c r="T1" s="5">
        <v>37561</v>
      </c>
      <c r="U1" s="5">
        <v>37591</v>
      </c>
      <c r="V1" s="5">
        <v>37622</v>
      </c>
      <c r="W1" s="5">
        <v>37653</v>
      </c>
      <c r="X1" s="5">
        <v>37681</v>
      </c>
      <c r="Y1" s="5">
        <v>37712</v>
      </c>
      <c r="Z1" s="5">
        <v>37742</v>
      </c>
      <c r="AA1" s="5">
        <v>37773</v>
      </c>
      <c r="AB1" s="5">
        <v>37803</v>
      </c>
      <c r="AC1" s="5">
        <v>37834</v>
      </c>
      <c r="AD1" s="5">
        <v>37865</v>
      </c>
      <c r="AE1" s="5">
        <v>37895</v>
      </c>
      <c r="AF1" s="5">
        <v>37926</v>
      </c>
      <c r="AG1" s="5">
        <v>37956</v>
      </c>
      <c r="AH1" s="5">
        <v>37987</v>
      </c>
      <c r="AI1" s="5">
        <v>38018</v>
      </c>
      <c r="AJ1" s="5">
        <v>38047</v>
      </c>
      <c r="AK1" s="5">
        <v>38078</v>
      </c>
      <c r="AL1" s="5">
        <v>38108</v>
      </c>
      <c r="AM1" s="5">
        <v>38139</v>
      </c>
      <c r="AN1" s="5">
        <v>38169</v>
      </c>
      <c r="AO1" s="5">
        <v>38200</v>
      </c>
      <c r="AP1" s="5">
        <v>38231</v>
      </c>
      <c r="AQ1" s="5">
        <v>38261</v>
      </c>
      <c r="AR1" s="5">
        <v>38292</v>
      </c>
      <c r="AS1" s="5">
        <v>38322</v>
      </c>
      <c r="AT1" s="5">
        <v>38353</v>
      </c>
      <c r="AU1" s="5">
        <v>38384</v>
      </c>
      <c r="AV1" s="5">
        <v>38412</v>
      </c>
      <c r="AW1" s="5">
        <v>38443</v>
      </c>
      <c r="AX1" s="5">
        <v>38473</v>
      </c>
      <c r="AY1" s="5">
        <v>38504</v>
      </c>
      <c r="AZ1" s="5">
        <v>38534</v>
      </c>
      <c r="BA1" s="5">
        <v>38565</v>
      </c>
      <c r="BB1" s="5">
        <v>38596</v>
      </c>
      <c r="BC1" s="5">
        <v>38626</v>
      </c>
      <c r="BD1" s="5">
        <v>38657</v>
      </c>
      <c r="BE1" s="5">
        <v>38687</v>
      </c>
      <c r="BF1" s="5">
        <v>38718</v>
      </c>
      <c r="BG1" s="5">
        <v>38749</v>
      </c>
      <c r="BH1" s="5">
        <v>38777</v>
      </c>
      <c r="BI1" s="5">
        <v>38808</v>
      </c>
      <c r="BJ1" s="5">
        <v>38838</v>
      </c>
      <c r="BK1" s="5">
        <v>38869</v>
      </c>
      <c r="BL1" s="5">
        <v>38899</v>
      </c>
      <c r="BM1" s="5">
        <v>38930</v>
      </c>
      <c r="BN1" s="5">
        <v>38961</v>
      </c>
      <c r="BO1" s="5">
        <v>38991</v>
      </c>
      <c r="BP1" s="5">
        <v>39022</v>
      </c>
      <c r="BQ1" s="5">
        <v>39052</v>
      </c>
      <c r="BR1" s="5">
        <v>39083</v>
      </c>
      <c r="BS1" s="5">
        <v>39114</v>
      </c>
      <c r="BT1" s="5">
        <v>39142</v>
      </c>
      <c r="BU1" s="5">
        <v>39173</v>
      </c>
      <c r="BV1" s="5">
        <v>39203</v>
      </c>
      <c r="BW1" s="5">
        <v>39234</v>
      </c>
      <c r="BX1" s="5">
        <v>39264</v>
      </c>
      <c r="BY1" s="5">
        <v>39295</v>
      </c>
      <c r="BZ1" s="5">
        <v>39326</v>
      </c>
      <c r="CA1" s="5">
        <v>39356</v>
      </c>
      <c r="CB1" s="5">
        <v>39387</v>
      </c>
      <c r="CC1" s="5">
        <v>39417</v>
      </c>
      <c r="CD1" s="5">
        <v>39448</v>
      </c>
      <c r="CE1" s="5">
        <v>39479</v>
      </c>
      <c r="CF1" s="5">
        <v>39508</v>
      </c>
      <c r="CG1" s="5">
        <v>39539</v>
      </c>
      <c r="CH1" s="5">
        <v>39569</v>
      </c>
      <c r="CI1" s="5">
        <v>39600</v>
      </c>
      <c r="CJ1" s="5">
        <v>39630</v>
      </c>
      <c r="CK1" s="5">
        <v>39661</v>
      </c>
      <c r="CL1" s="5">
        <v>39692</v>
      </c>
      <c r="CM1" s="5">
        <v>39722</v>
      </c>
      <c r="CN1" s="5">
        <v>39753</v>
      </c>
      <c r="CO1" s="5">
        <v>39783</v>
      </c>
      <c r="CP1" s="5">
        <v>39814</v>
      </c>
      <c r="CQ1" s="5">
        <v>39845</v>
      </c>
      <c r="CR1" s="5">
        <v>39873</v>
      </c>
      <c r="CS1" s="5">
        <v>39904</v>
      </c>
      <c r="CT1" s="5">
        <v>39934</v>
      </c>
      <c r="CU1" s="5">
        <v>39965</v>
      </c>
      <c r="CV1" s="5">
        <v>39995</v>
      </c>
      <c r="CW1" s="5">
        <v>40026</v>
      </c>
      <c r="CX1" s="5">
        <v>40057</v>
      </c>
      <c r="CY1" s="5">
        <v>40087</v>
      </c>
      <c r="CZ1" s="5">
        <v>40118</v>
      </c>
      <c r="DA1" s="5">
        <v>40148</v>
      </c>
      <c r="DB1" s="5">
        <v>40179</v>
      </c>
      <c r="DC1" s="5">
        <v>40210</v>
      </c>
      <c r="DD1" s="5">
        <v>40238</v>
      </c>
      <c r="DE1" s="5">
        <v>40269</v>
      </c>
      <c r="DF1" s="5">
        <v>40299</v>
      </c>
      <c r="DG1" s="5">
        <v>40330</v>
      </c>
      <c r="DH1" s="5">
        <v>40360</v>
      </c>
      <c r="DI1" s="5">
        <v>40391</v>
      </c>
      <c r="DJ1" s="5">
        <v>40422</v>
      </c>
      <c r="DK1" s="5">
        <v>40452</v>
      </c>
      <c r="DL1" s="5">
        <v>40483</v>
      </c>
      <c r="DM1" s="5">
        <v>40513</v>
      </c>
      <c r="DN1" s="5">
        <v>40544</v>
      </c>
      <c r="DO1" s="5">
        <v>40575</v>
      </c>
      <c r="DP1" s="5">
        <v>40603</v>
      </c>
      <c r="DQ1" s="5">
        <v>40634</v>
      </c>
      <c r="DR1" s="5">
        <v>40664</v>
      </c>
      <c r="DS1" s="5">
        <v>40695</v>
      </c>
      <c r="DT1" s="5">
        <v>40725</v>
      </c>
      <c r="DU1" s="5">
        <v>40756</v>
      </c>
      <c r="DV1" s="5">
        <v>40787</v>
      </c>
      <c r="DW1" s="5">
        <v>40817</v>
      </c>
      <c r="DX1" s="5">
        <v>40848</v>
      </c>
      <c r="DY1" s="5">
        <v>40878</v>
      </c>
      <c r="DZ1" s="5">
        <v>40909</v>
      </c>
      <c r="EA1" s="5">
        <v>40940</v>
      </c>
      <c r="EB1" s="5">
        <v>40969</v>
      </c>
      <c r="EC1" s="5">
        <v>41000</v>
      </c>
      <c r="ED1" s="5">
        <v>41030</v>
      </c>
      <c r="EE1" s="5">
        <v>41061</v>
      </c>
      <c r="EF1" s="5">
        <v>41091</v>
      </c>
      <c r="EG1" s="5">
        <v>41122</v>
      </c>
      <c r="EH1" s="5">
        <v>41153</v>
      </c>
      <c r="EI1" s="5">
        <v>41183</v>
      </c>
      <c r="EJ1" s="5">
        <v>41214</v>
      </c>
      <c r="EK1" s="5">
        <v>41244</v>
      </c>
      <c r="EL1" s="5">
        <v>41275</v>
      </c>
      <c r="EM1" s="5">
        <v>41306</v>
      </c>
      <c r="EN1" s="5">
        <v>41334</v>
      </c>
      <c r="EO1" s="5">
        <v>41365</v>
      </c>
      <c r="EP1" s="5">
        <v>41395</v>
      </c>
      <c r="EQ1" s="5">
        <v>41426</v>
      </c>
      <c r="ER1" s="5">
        <v>41456</v>
      </c>
      <c r="ES1" s="5">
        <v>41487</v>
      </c>
      <c r="ET1" s="5">
        <v>41518</v>
      </c>
      <c r="EU1" s="5">
        <v>41548</v>
      </c>
      <c r="EV1" s="5">
        <v>41579</v>
      </c>
      <c r="EW1" s="5">
        <v>41609</v>
      </c>
      <c r="EX1" s="5">
        <v>41640</v>
      </c>
      <c r="EY1" s="5">
        <v>41671</v>
      </c>
      <c r="EZ1" s="5">
        <v>41699</v>
      </c>
      <c r="FA1" s="5">
        <v>41730</v>
      </c>
      <c r="FB1" s="5">
        <v>41760</v>
      </c>
      <c r="FC1" s="5">
        <v>41791</v>
      </c>
      <c r="FD1" s="5">
        <v>41821</v>
      </c>
      <c r="FE1" s="5">
        <v>41852</v>
      </c>
      <c r="FF1" s="5">
        <v>41883</v>
      </c>
      <c r="FG1" s="5">
        <v>41913</v>
      </c>
      <c r="FH1" s="5">
        <v>41944</v>
      </c>
      <c r="FI1" s="5">
        <v>41974</v>
      </c>
      <c r="FJ1" s="5">
        <v>42005</v>
      </c>
      <c r="FK1" s="5">
        <v>42036</v>
      </c>
      <c r="FL1" s="5">
        <v>42064</v>
      </c>
      <c r="FM1" s="5">
        <v>42095</v>
      </c>
      <c r="FN1" s="5">
        <v>42125</v>
      </c>
      <c r="FO1" s="5">
        <v>42156</v>
      </c>
      <c r="FP1" s="5">
        <v>42186</v>
      </c>
      <c r="FQ1" s="5">
        <v>42217</v>
      </c>
      <c r="FR1" s="5">
        <v>42248</v>
      </c>
      <c r="FS1" s="5">
        <v>42278</v>
      </c>
      <c r="FT1" s="5">
        <v>42309</v>
      </c>
      <c r="FU1" s="5">
        <v>42339</v>
      </c>
      <c r="FV1" s="5">
        <v>42370</v>
      </c>
      <c r="FW1" s="5">
        <v>42401</v>
      </c>
      <c r="FX1" s="5">
        <v>42430</v>
      </c>
      <c r="FY1" s="5">
        <v>42461</v>
      </c>
      <c r="FZ1" s="5">
        <v>42491</v>
      </c>
      <c r="GA1" s="5">
        <v>42522</v>
      </c>
      <c r="GB1" s="5">
        <v>42552</v>
      </c>
      <c r="GC1" s="5">
        <v>42583</v>
      </c>
      <c r="GD1" s="5">
        <v>42614</v>
      </c>
      <c r="GE1" s="5">
        <v>42644</v>
      </c>
      <c r="GF1" s="5">
        <v>42675</v>
      </c>
      <c r="GG1" s="5">
        <v>42705</v>
      </c>
      <c r="GH1" s="5">
        <v>42736</v>
      </c>
      <c r="GI1" s="5">
        <v>42767</v>
      </c>
      <c r="GJ1" s="5">
        <v>42795</v>
      </c>
      <c r="GK1" s="5">
        <v>42826</v>
      </c>
      <c r="GL1" s="5">
        <v>42856</v>
      </c>
      <c r="GM1" s="5">
        <v>42887</v>
      </c>
      <c r="GN1" s="5">
        <v>42917</v>
      </c>
      <c r="GO1" s="5">
        <v>42948</v>
      </c>
      <c r="GP1" s="5">
        <v>42979</v>
      </c>
      <c r="GQ1" s="5">
        <v>43009</v>
      </c>
      <c r="GR1" s="5">
        <v>43040</v>
      </c>
      <c r="GS1" s="5">
        <v>43070</v>
      </c>
      <c r="GT1" s="5">
        <v>43101</v>
      </c>
      <c r="GU1" s="5">
        <v>43132</v>
      </c>
      <c r="GV1" s="5">
        <v>43160</v>
      </c>
      <c r="GW1" s="5">
        <v>43191</v>
      </c>
      <c r="GX1" s="5">
        <v>43221</v>
      </c>
      <c r="GY1" s="5">
        <v>43252</v>
      </c>
      <c r="GZ1" s="5">
        <v>43282</v>
      </c>
      <c r="HA1" s="5">
        <v>43313</v>
      </c>
      <c r="HB1" s="5">
        <v>43344</v>
      </c>
      <c r="HC1" s="5">
        <v>43374</v>
      </c>
      <c r="HD1" s="5">
        <v>43405</v>
      </c>
      <c r="HE1" s="5">
        <v>43435</v>
      </c>
      <c r="HF1" s="5">
        <v>43466</v>
      </c>
      <c r="HG1" s="5">
        <v>43497</v>
      </c>
      <c r="HH1" s="5">
        <v>43525</v>
      </c>
      <c r="HI1" s="5">
        <v>43556</v>
      </c>
      <c r="HJ1" s="5">
        <v>43586</v>
      </c>
      <c r="HK1" s="5">
        <v>43617</v>
      </c>
      <c r="HL1" s="5">
        <v>43647</v>
      </c>
      <c r="HM1" s="5">
        <v>43678</v>
      </c>
      <c r="HN1" s="5">
        <v>43709</v>
      </c>
      <c r="HO1" s="5">
        <v>43739</v>
      </c>
      <c r="HP1" s="5">
        <v>43770</v>
      </c>
      <c r="HQ1" s="5">
        <v>43800</v>
      </c>
      <c r="HR1" s="5">
        <v>43831</v>
      </c>
      <c r="HS1" s="5">
        <v>43862</v>
      </c>
      <c r="HT1" s="5">
        <v>43891</v>
      </c>
      <c r="HU1" s="5">
        <v>43922</v>
      </c>
      <c r="HV1" s="5">
        <v>43952</v>
      </c>
      <c r="HW1" s="5">
        <v>43983</v>
      </c>
      <c r="HX1" s="5">
        <v>44013</v>
      </c>
      <c r="HY1" s="5">
        <v>44044</v>
      </c>
      <c r="HZ1" s="5">
        <v>44075</v>
      </c>
      <c r="IA1" s="5">
        <v>44105</v>
      </c>
      <c r="IB1" s="5">
        <v>44136</v>
      </c>
      <c r="IC1" s="5">
        <v>44166</v>
      </c>
    </row>
    <row r="2" spans="1:243">
      <c r="A2" s="165" t="s">
        <v>8</v>
      </c>
      <c r="B2" t="s">
        <v>9</v>
      </c>
      <c r="C2" t="s">
        <v>9</v>
      </c>
      <c r="D2" t="s">
        <v>9</v>
      </c>
      <c r="E2" t="s">
        <v>9</v>
      </c>
      <c r="F2" t="s">
        <v>9</v>
      </c>
      <c r="G2" t="s">
        <v>9</v>
      </c>
      <c r="H2" t="s">
        <v>9</v>
      </c>
      <c r="I2" t="s">
        <v>9</v>
      </c>
      <c r="J2" t="s">
        <v>9</v>
      </c>
      <c r="K2" t="s">
        <v>9</v>
      </c>
      <c r="L2" t="s">
        <v>9</v>
      </c>
      <c r="M2" t="s">
        <v>9</v>
      </c>
      <c r="N2" t="s">
        <v>9</v>
      </c>
      <c r="O2" t="s">
        <v>9</v>
      </c>
      <c r="P2" t="s">
        <v>9</v>
      </c>
      <c r="Q2" t="s">
        <v>9</v>
      </c>
      <c r="R2" t="s">
        <v>9</v>
      </c>
      <c r="S2" t="s">
        <v>9</v>
      </c>
      <c r="T2" t="s">
        <v>9</v>
      </c>
      <c r="U2" t="s">
        <v>9</v>
      </c>
      <c r="V2" t="s">
        <v>9</v>
      </c>
      <c r="W2" t="s">
        <v>9</v>
      </c>
      <c r="X2" t="s">
        <v>9</v>
      </c>
      <c r="Y2" t="s">
        <v>9</v>
      </c>
      <c r="Z2" t="s">
        <v>9</v>
      </c>
      <c r="AA2" t="s">
        <v>9</v>
      </c>
      <c r="AB2" t="s">
        <v>9</v>
      </c>
      <c r="AC2" t="s">
        <v>9</v>
      </c>
      <c r="AD2" t="s">
        <v>9</v>
      </c>
      <c r="AE2" t="s">
        <v>9</v>
      </c>
      <c r="AF2" t="s">
        <v>9</v>
      </c>
      <c r="AG2" t="s">
        <v>9</v>
      </c>
      <c r="AH2" t="s">
        <v>9</v>
      </c>
      <c r="AI2" t="s">
        <v>9</v>
      </c>
      <c r="AJ2" t="s">
        <v>9</v>
      </c>
      <c r="AK2" t="s">
        <v>9</v>
      </c>
      <c r="AL2" t="s">
        <v>9</v>
      </c>
      <c r="AM2" t="s">
        <v>9</v>
      </c>
      <c r="AN2" t="s">
        <v>9</v>
      </c>
      <c r="AO2" t="s">
        <v>9</v>
      </c>
      <c r="AP2" t="s">
        <v>9</v>
      </c>
      <c r="AQ2" t="s">
        <v>9</v>
      </c>
      <c r="AR2" t="s">
        <v>9</v>
      </c>
      <c r="AS2" t="s">
        <v>9</v>
      </c>
      <c r="AT2" t="s">
        <v>9</v>
      </c>
      <c r="AU2" t="s">
        <v>9</v>
      </c>
      <c r="AV2" t="s">
        <v>9</v>
      </c>
      <c r="AW2" t="s">
        <v>9</v>
      </c>
      <c r="AX2" t="s">
        <v>9</v>
      </c>
      <c r="AY2" t="s">
        <v>9</v>
      </c>
      <c r="AZ2" t="s">
        <v>9</v>
      </c>
      <c r="BA2" t="s">
        <v>9</v>
      </c>
      <c r="BB2" t="s">
        <v>9</v>
      </c>
      <c r="BC2" t="s">
        <v>9</v>
      </c>
      <c r="BD2" t="s">
        <v>9</v>
      </c>
      <c r="BE2" t="s">
        <v>9</v>
      </c>
      <c r="BF2" t="s">
        <v>9</v>
      </c>
      <c r="BG2" t="s">
        <v>9</v>
      </c>
      <c r="BH2" t="s">
        <v>9</v>
      </c>
      <c r="BI2" t="s">
        <v>9</v>
      </c>
      <c r="BJ2" t="s">
        <v>9</v>
      </c>
      <c r="BK2" t="s">
        <v>9</v>
      </c>
      <c r="BL2" t="s">
        <v>9</v>
      </c>
      <c r="BM2" t="s">
        <v>9</v>
      </c>
      <c r="BN2" t="s">
        <v>9</v>
      </c>
      <c r="BO2" t="s">
        <v>9</v>
      </c>
      <c r="BP2" t="s">
        <v>9</v>
      </c>
      <c r="BQ2" t="s">
        <v>9</v>
      </c>
      <c r="BR2" t="s">
        <v>9</v>
      </c>
      <c r="BS2" t="s">
        <v>9</v>
      </c>
      <c r="BT2" t="s">
        <v>9</v>
      </c>
      <c r="BU2" t="s">
        <v>9</v>
      </c>
      <c r="BV2" t="s">
        <v>9</v>
      </c>
      <c r="BW2" t="s">
        <v>9</v>
      </c>
      <c r="BX2" t="s">
        <v>9</v>
      </c>
      <c r="BY2" t="s">
        <v>9</v>
      </c>
      <c r="BZ2" t="s">
        <v>9</v>
      </c>
      <c r="CA2" t="s">
        <v>9</v>
      </c>
      <c r="CB2" t="s">
        <v>9</v>
      </c>
      <c r="CC2" t="s">
        <v>9</v>
      </c>
      <c r="CD2" t="s">
        <v>9</v>
      </c>
      <c r="CE2" t="s">
        <v>9</v>
      </c>
      <c r="CF2" t="s">
        <v>9</v>
      </c>
      <c r="CG2" t="s">
        <v>9</v>
      </c>
      <c r="CH2" t="s">
        <v>9</v>
      </c>
      <c r="CI2" t="s">
        <v>9</v>
      </c>
      <c r="CJ2" t="s">
        <v>9</v>
      </c>
      <c r="CK2" t="s">
        <v>9</v>
      </c>
      <c r="CL2" t="s">
        <v>9</v>
      </c>
      <c r="CM2" t="s">
        <v>9</v>
      </c>
      <c r="CN2" t="s">
        <v>9</v>
      </c>
      <c r="CO2" t="s">
        <v>9</v>
      </c>
      <c r="CP2" t="s">
        <v>9</v>
      </c>
      <c r="CQ2" t="s">
        <v>9</v>
      </c>
      <c r="CR2" t="s">
        <v>9</v>
      </c>
      <c r="CS2" t="s">
        <v>9</v>
      </c>
      <c r="CT2" t="s">
        <v>9</v>
      </c>
      <c r="CU2" t="s">
        <v>9</v>
      </c>
      <c r="CV2" t="s">
        <v>9</v>
      </c>
      <c r="CW2" t="s">
        <v>9</v>
      </c>
      <c r="CX2" t="s">
        <v>9</v>
      </c>
      <c r="CY2" t="s">
        <v>9</v>
      </c>
      <c r="CZ2" t="s">
        <v>9</v>
      </c>
      <c r="DA2" t="s">
        <v>9</v>
      </c>
      <c r="DB2" t="s">
        <v>9</v>
      </c>
      <c r="DC2" t="s">
        <v>9</v>
      </c>
      <c r="DD2" t="s">
        <v>9</v>
      </c>
      <c r="DE2" t="s">
        <v>9</v>
      </c>
      <c r="DF2" t="s">
        <v>9</v>
      </c>
      <c r="DG2" t="s">
        <v>9</v>
      </c>
      <c r="DH2" t="s">
        <v>9</v>
      </c>
      <c r="DI2" t="s">
        <v>9</v>
      </c>
      <c r="DJ2" t="s">
        <v>9</v>
      </c>
      <c r="DK2" t="s">
        <v>9</v>
      </c>
      <c r="DL2" t="s">
        <v>9</v>
      </c>
      <c r="DM2" t="s">
        <v>9</v>
      </c>
      <c r="DN2" t="s">
        <v>9</v>
      </c>
      <c r="DO2" t="s">
        <v>9</v>
      </c>
      <c r="DP2" t="s">
        <v>9</v>
      </c>
      <c r="DQ2" t="s">
        <v>9</v>
      </c>
      <c r="DR2" t="s">
        <v>9</v>
      </c>
      <c r="DS2" t="s">
        <v>9</v>
      </c>
      <c r="DT2" t="s">
        <v>9</v>
      </c>
      <c r="DU2" t="s">
        <v>9</v>
      </c>
      <c r="DV2" t="s">
        <v>9</v>
      </c>
      <c r="DW2" t="s">
        <v>9</v>
      </c>
      <c r="DX2" t="s">
        <v>9</v>
      </c>
      <c r="DY2" t="s">
        <v>9</v>
      </c>
      <c r="DZ2" t="s">
        <v>9</v>
      </c>
      <c r="EA2" t="s">
        <v>9</v>
      </c>
      <c r="EB2" t="s">
        <v>9</v>
      </c>
      <c r="EC2" t="s">
        <v>9</v>
      </c>
      <c r="ED2" t="s">
        <v>9</v>
      </c>
      <c r="EE2" t="s">
        <v>9</v>
      </c>
      <c r="EF2" t="s">
        <v>9</v>
      </c>
      <c r="EG2" t="s">
        <v>9</v>
      </c>
      <c r="EH2" t="s">
        <v>9</v>
      </c>
      <c r="EI2" t="s">
        <v>9</v>
      </c>
      <c r="EJ2" t="s">
        <v>9</v>
      </c>
      <c r="EK2" t="s">
        <v>9</v>
      </c>
      <c r="EL2" t="s">
        <v>9</v>
      </c>
      <c r="EM2" t="s">
        <v>9</v>
      </c>
      <c r="EN2" t="s">
        <v>9</v>
      </c>
      <c r="EO2" t="s">
        <v>9</v>
      </c>
      <c r="EP2" t="s">
        <v>9</v>
      </c>
      <c r="EQ2" t="s">
        <v>9</v>
      </c>
      <c r="ER2" t="s">
        <v>9</v>
      </c>
      <c r="ES2" t="s">
        <v>9</v>
      </c>
      <c r="ET2" t="s">
        <v>9</v>
      </c>
      <c r="EU2" t="s">
        <v>9</v>
      </c>
      <c r="EV2" t="s">
        <v>9</v>
      </c>
      <c r="EW2" t="s">
        <v>9</v>
      </c>
      <c r="EX2" t="s">
        <v>9</v>
      </c>
      <c r="EY2" t="s">
        <v>9</v>
      </c>
      <c r="EZ2" t="s">
        <v>9</v>
      </c>
      <c r="FA2" t="s">
        <v>9</v>
      </c>
      <c r="FB2" t="s">
        <v>9</v>
      </c>
      <c r="FC2" t="s">
        <v>9</v>
      </c>
      <c r="FD2" t="s">
        <v>9</v>
      </c>
      <c r="FE2" t="s">
        <v>9</v>
      </c>
      <c r="FF2" t="s">
        <v>9</v>
      </c>
      <c r="FG2" t="s">
        <v>9</v>
      </c>
      <c r="FH2" t="s">
        <v>9</v>
      </c>
      <c r="FI2" t="s">
        <v>9</v>
      </c>
      <c r="FJ2" t="s">
        <v>9</v>
      </c>
      <c r="FK2" t="s">
        <v>9</v>
      </c>
      <c r="FL2" t="s">
        <v>9</v>
      </c>
      <c r="FM2" t="s">
        <v>9</v>
      </c>
      <c r="FN2" t="s">
        <v>9</v>
      </c>
      <c r="FO2" t="s">
        <v>9</v>
      </c>
      <c r="FP2" t="s">
        <v>9</v>
      </c>
      <c r="FQ2" t="s">
        <v>9</v>
      </c>
      <c r="FR2" t="s">
        <v>9</v>
      </c>
      <c r="FS2" t="s">
        <v>9</v>
      </c>
      <c r="FT2" t="s">
        <v>9</v>
      </c>
      <c r="FU2" t="s">
        <v>9</v>
      </c>
      <c r="FV2" t="s">
        <v>9</v>
      </c>
      <c r="FW2" t="s">
        <v>9</v>
      </c>
      <c r="FX2" t="s">
        <v>9</v>
      </c>
      <c r="FY2" t="s">
        <v>9</v>
      </c>
      <c r="FZ2" t="s">
        <v>9</v>
      </c>
      <c r="GA2" t="s">
        <v>9</v>
      </c>
      <c r="GB2" t="s">
        <v>9</v>
      </c>
      <c r="GC2" t="s">
        <v>9</v>
      </c>
      <c r="GD2" t="s">
        <v>9</v>
      </c>
      <c r="GE2" t="s">
        <v>9</v>
      </c>
      <c r="GF2" t="s">
        <v>9</v>
      </c>
      <c r="GG2" t="s">
        <v>9</v>
      </c>
      <c r="GH2" t="s">
        <v>9</v>
      </c>
      <c r="GI2" t="s">
        <v>9</v>
      </c>
      <c r="GJ2" t="s">
        <v>9</v>
      </c>
      <c r="GK2" t="s">
        <v>9</v>
      </c>
      <c r="GL2" t="s">
        <v>9</v>
      </c>
      <c r="GM2" t="s">
        <v>9</v>
      </c>
      <c r="GN2" t="s">
        <v>9</v>
      </c>
      <c r="GO2" t="s">
        <v>9</v>
      </c>
      <c r="GP2" t="s">
        <v>9</v>
      </c>
      <c r="GQ2" t="s">
        <v>9</v>
      </c>
      <c r="GR2" t="s">
        <v>9</v>
      </c>
      <c r="GS2" t="s">
        <v>9</v>
      </c>
      <c r="GT2" t="s">
        <v>9</v>
      </c>
      <c r="GU2" t="s">
        <v>9</v>
      </c>
      <c r="GV2" t="s">
        <v>9</v>
      </c>
      <c r="GW2" t="s">
        <v>9</v>
      </c>
      <c r="GX2" t="s">
        <v>9</v>
      </c>
      <c r="GY2" t="s">
        <v>9</v>
      </c>
      <c r="GZ2" t="s">
        <v>9</v>
      </c>
      <c r="HA2" t="s">
        <v>9</v>
      </c>
      <c r="HB2" t="s">
        <v>9</v>
      </c>
      <c r="HC2" t="s">
        <v>9</v>
      </c>
      <c r="HD2" t="s">
        <v>9</v>
      </c>
      <c r="HE2" t="s">
        <v>9</v>
      </c>
      <c r="HF2" t="s">
        <v>9</v>
      </c>
      <c r="HG2" t="s">
        <v>9</v>
      </c>
      <c r="HH2" t="s">
        <v>9</v>
      </c>
      <c r="HI2" t="s">
        <v>9</v>
      </c>
      <c r="HJ2" t="s">
        <v>9</v>
      </c>
      <c r="HK2" t="s">
        <v>9</v>
      </c>
      <c r="HL2" t="s">
        <v>9</v>
      </c>
      <c r="HM2" t="s">
        <v>9</v>
      </c>
      <c r="HN2" t="s">
        <v>9</v>
      </c>
      <c r="HO2" t="s">
        <v>9</v>
      </c>
      <c r="HP2" t="s">
        <v>9</v>
      </c>
      <c r="HQ2" t="s">
        <v>9</v>
      </c>
      <c r="HR2" t="s">
        <v>9</v>
      </c>
      <c r="HS2" t="s">
        <v>9</v>
      </c>
      <c r="HT2" t="s">
        <v>9</v>
      </c>
      <c r="HU2" t="s">
        <v>9</v>
      </c>
      <c r="HV2" t="s">
        <v>9</v>
      </c>
      <c r="HW2" t="s">
        <v>9</v>
      </c>
      <c r="HX2" t="s">
        <v>9</v>
      </c>
      <c r="HY2" t="s">
        <v>9</v>
      </c>
      <c r="HZ2" t="s">
        <v>9</v>
      </c>
      <c r="IA2" t="s">
        <v>9</v>
      </c>
      <c r="IB2" t="s">
        <v>9</v>
      </c>
      <c r="IC2" t="s">
        <v>9</v>
      </c>
      <c r="ID2" t="s">
        <v>60</v>
      </c>
      <c r="IE2" t="s">
        <v>61</v>
      </c>
    </row>
    <row r="3" spans="1:243">
      <c r="A3" s="165" t="s">
        <v>41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>
        <f>SUM($B3:IC3)</f>
        <v>0</v>
      </c>
      <c r="IE3" s="6">
        <f>SUM($B3:FU3)</f>
        <v>0</v>
      </c>
      <c r="IF3" s="6"/>
      <c r="II3" s="6"/>
    </row>
    <row r="4" spans="1:243">
      <c r="A4" s="165" t="s">
        <v>42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>
        <f>SUM($B4:IC4)</f>
        <v>0</v>
      </c>
      <c r="IE4" s="6">
        <f>SUM($B4:FU4)</f>
        <v>0</v>
      </c>
      <c r="IF4" s="6"/>
      <c r="II4" s="6"/>
    </row>
    <row r="5" spans="1:243" ht="10.5" customHeight="1">
      <c r="A5" s="165" t="s">
        <v>63</v>
      </c>
      <c r="B5" s="6"/>
      <c r="C5" s="6"/>
      <c r="D5" s="6"/>
      <c r="E5" s="6"/>
      <c r="F5" s="6"/>
      <c r="G5" s="6"/>
      <c r="H5" s="6">
        <v>-2907129.7434666664</v>
      </c>
      <c r="I5" s="6">
        <v>4458.5920999999998</v>
      </c>
      <c r="J5" s="6">
        <v>1295557.0152</v>
      </c>
      <c r="K5" s="6">
        <v>-2509.6950000000002</v>
      </c>
      <c r="L5" s="6">
        <v>-2773.8132999999998</v>
      </c>
      <c r="M5" s="6">
        <v>265090.90379999997</v>
      </c>
      <c r="N5" s="6">
        <v>273419.8334</v>
      </c>
      <c r="O5" s="6">
        <v>264095.01819999999</v>
      </c>
      <c r="P5" s="6">
        <v>-50135.519699999997</v>
      </c>
      <c r="Q5" s="6">
        <v>-50027.971799999999</v>
      </c>
      <c r="R5" s="6">
        <v>-48307.831700000002</v>
      </c>
      <c r="S5" s="6">
        <v>270570.81459999998</v>
      </c>
      <c r="T5" s="6">
        <v>261173.1703</v>
      </c>
      <c r="U5" s="6">
        <v>269186.50329999998</v>
      </c>
      <c r="V5" s="6">
        <v>251073.0362</v>
      </c>
      <c r="W5" s="6">
        <v>226092.15479999999</v>
      </c>
      <c r="X5" s="6">
        <v>249609.1862</v>
      </c>
      <c r="Y5" s="6">
        <v>240774.571</v>
      </c>
      <c r="Z5" s="6">
        <v>247992.03580000001</v>
      </c>
      <c r="AA5" s="6">
        <v>239158.57709999999</v>
      </c>
      <c r="AB5" s="6">
        <v>246271.74419999999</v>
      </c>
      <c r="AC5" s="6">
        <v>245358.73929999999</v>
      </c>
      <c r="AD5" s="6">
        <v>236535.52910000001</v>
      </c>
      <c r="AE5" s="6">
        <v>243487.49350000001</v>
      </c>
      <c r="AF5" s="6">
        <v>234676.6874</v>
      </c>
      <c r="AG5" s="6">
        <v>241553.29670000001</v>
      </c>
      <c r="AH5" s="6">
        <v>83839.581399999995</v>
      </c>
      <c r="AI5" s="6">
        <v>78117.043999999994</v>
      </c>
      <c r="AJ5" s="6">
        <v>83185.439299999998</v>
      </c>
      <c r="AK5" s="6">
        <v>80166.488700000002</v>
      </c>
      <c r="AL5" s="6">
        <v>82497.581999999995</v>
      </c>
      <c r="AM5" s="6">
        <v>79489.758100000006</v>
      </c>
      <c r="AN5" s="6">
        <v>81787.400999999998</v>
      </c>
      <c r="AO5" s="6">
        <v>81418.157300000006</v>
      </c>
      <c r="AP5" s="6">
        <v>78429.117199999993</v>
      </c>
      <c r="AQ5" s="6">
        <v>80675.632500000007</v>
      </c>
      <c r="AR5" s="6">
        <v>77700.352899999998</v>
      </c>
      <c r="AS5" s="6">
        <v>79926.372600000002</v>
      </c>
      <c r="AT5" s="6">
        <v>79567.752800000002</v>
      </c>
      <c r="AU5" s="6">
        <v>71540.650200000004</v>
      </c>
      <c r="AV5" s="6">
        <v>78875.840800000005</v>
      </c>
      <c r="AW5" s="6">
        <v>75974.9859</v>
      </c>
      <c r="AX5" s="6">
        <v>78147.936300000001</v>
      </c>
      <c r="AY5" s="6">
        <v>75264.469700000001</v>
      </c>
      <c r="AZ5" s="6">
        <v>77407.763200000001</v>
      </c>
      <c r="BA5" s="6">
        <v>77027.064199999993</v>
      </c>
      <c r="BB5" s="6">
        <v>74171.019799999995</v>
      </c>
      <c r="BC5" s="6">
        <v>76269.311900000001</v>
      </c>
      <c r="BD5" s="6">
        <v>73432.222699999998</v>
      </c>
      <c r="BE5" s="6">
        <v>75500.521399999998</v>
      </c>
      <c r="BF5" s="6">
        <v>75105.753299999997</v>
      </c>
      <c r="BG5" s="6">
        <v>67478.489600000001</v>
      </c>
      <c r="BH5" s="6">
        <v>74347.133199999997</v>
      </c>
      <c r="BI5" s="6">
        <v>71559.513999999996</v>
      </c>
      <c r="BJ5" s="6">
        <v>73553.156900000002</v>
      </c>
      <c r="BK5" s="6">
        <v>70786.512799999997</v>
      </c>
      <c r="BL5" s="6">
        <v>72749.875199999995</v>
      </c>
      <c r="BM5" s="6">
        <v>72338.244500000001</v>
      </c>
      <c r="BN5" s="6">
        <v>69604.263999999996</v>
      </c>
      <c r="BO5" s="6">
        <v>71521.877299999993</v>
      </c>
      <c r="BP5" s="6">
        <v>68810.213300000003</v>
      </c>
      <c r="BQ5" s="6">
        <v>70725.477700000003</v>
      </c>
      <c r="BR5" s="6">
        <v>55842.799899999998</v>
      </c>
      <c r="BS5" s="6">
        <v>50193.658100000001</v>
      </c>
      <c r="BT5" s="6">
        <v>55326.463799999998</v>
      </c>
      <c r="BU5" s="6">
        <v>53279.0671</v>
      </c>
      <c r="BV5" s="6">
        <v>54792.294900000001</v>
      </c>
      <c r="BW5" s="6">
        <v>52762.0049</v>
      </c>
      <c r="BX5" s="6">
        <v>54257.8995</v>
      </c>
      <c r="BY5" s="6">
        <v>53986.2696</v>
      </c>
      <c r="BZ5" s="6">
        <v>51981.893799999998</v>
      </c>
      <c r="CA5" s="6">
        <v>53451.7382</v>
      </c>
      <c r="CB5" s="6">
        <v>51464.614300000001</v>
      </c>
      <c r="CC5" s="6">
        <v>52917.251300000004</v>
      </c>
      <c r="CD5" s="6">
        <v>52645.678</v>
      </c>
      <c r="CE5" s="6">
        <v>48995.179600000003</v>
      </c>
      <c r="CF5" s="6">
        <v>52120.214399999997</v>
      </c>
      <c r="CG5" s="6">
        <v>50176.292000000001</v>
      </c>
      <c r="CH5" s="6">
        <v>51586.298199999997</v>
      </c>
      <c r="CI5" s="6">
        <v>49659.7883</v>
      </c>
      <c r="CJ5" s="6">
        <v>51052.792300000001</v>
      </c>
      <c r="CK5" s="6">
        <v>50781.856299999999</v>
      </c>
      <c r="CL5" s="6">
        <v>48881.676800000001</v>
      </c>
      <c r="CM5" s="6">
        <v>50249.161899999999</v>
      </c>
      <c r="CN5" s="6">
        <v>48366.480499999998</v>
      </c>
      <c r="CO5" s="6">
        <v>49717.131399999998</v>
      </c>
      <c r="CP5" s="6">
        <v>49447.041400000002</v>
      </c>
      <c r="CQ5" s="6">
        <v>44418.081100000003</v>
      </c>
      <c r="CR5" s="6">
        <v>48933.589500000002</v>
      </c>
      <c r="CS5" s="6">
        <v>47094.332900000001</v>
      </c>
      <c r="CT5" s="6">
        <v>48403.625</v>
      </c>
      <c r="CU5" s="6">
        <v>46581.945200000002</v>
      </c>
      <c r="CV5" s="6">
        <v>47874.662199999999</v>
      </c>
      <c r="CW5" s="6">
        <v>47606.259299999998</v>
      </c>
      <c r="CX5" s="6">
        <v>45811.114500000003</v>
      </c>
      <c r="CY5" s="6">
        <v>47078.9853</v>
      </c>
      <c r="CZ5" s="6">
        <v>45301.445899999999</v>
      </c>
      <c r="DA5" s="6">
        <v>46552.946799999998</v>
      </c>
      <c r="DB5" s="6">
        <v>46286.118300000002</v>
      </c>
      <c r="DC5" s="6">
        <v>41566.1302</v>
      </c>
      <c r="DD5" s="6">
        <v>45779.271999999997</v>
      </c>
      <c r="DE5" s="6">
        <v>44045.3266</v>
      </c>
      <c r="DF5" s="6">
        <v>45256.678800000002</v>
      </c>
      <c r="DG5" s="6">
        <v>43540.340400000001</v>
      </c>
      <c r="DH5" s="6">
        <v>44735.6299</v>
      </c>
      <c r="DI5" s="6">
        <v>44471.4539</v>
      </c>
      <c r="DJ5" s="6">
        <v>42781.654900000001</v>
      </c>
      <c r="DK5" s="6">
        <v>43952.895700000001</v>
      </c>
      <c r="DL5" s="6">
        <v>42280.678</v>
      </c>
      <c r="DM5" s="6">
        <v>43436.0936</v>
      </c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>
        <f>SUM($B5:IC5)</f>
        <v>7821968.1114333328</v>
      </c>
      <c r="IE5" s="6">
        <f>SUM($B5:FU5)</f>
        <v>7821968.1114333328</v>
      </c>
      <c r="IF5" s="6"/>
      <c r="II5" s="7"/>
    </row>
    <row r="6" spans="1:243" ht="10.5" customHeight="1">
      <c r="A6" s="165" t="s">
        <v>43</v>
      </c>
      <c r="B6" s="6"/>
      <c r="C6" s="6"/>
      <c r="D6" s="6"/>
      <c r="E6" s="6"/>
      <c r="F6" s="6"/>
      <c r="G6" s="6"/>
      <c r="H6" s="6"/>
      <c r="I6" s="6">
        <v>2953376.3136</v>
      </c>
      <c r="J6" s="6">
        <v>108195.0851</v>
      </c>
      <c r="K6" s="6">
        <v>97534.224900000001</v>
      </c>
      <c r="L6" s="6">
        <v>107798.65579999999</v>
      </c>
      <c r="M6" s="6">
        <v>-937196.37609999999</v>
      </c>
      <c r="N6" s="6">
        <v>-966642.28370000003</v>
      </c>
      <c r="O6" s="6">
        <v>-933675.54399999999</v>
      </c>
      <c r="P6" s="6">
        <v>-2797092.8146000002</v>
      </c>
      <c r="Q6" s="6">
        <v>-2791092.6826999998</v>
      </c>
      <c r="R6" s="6">
        <v>-2695124.9566000002</v>
      </c>
      <c r="S6" s="6">
        <v>-652896.93460000004</v>
      </c>
      <c r="T6" s="6">
        <v>-102593.9676</v>
      </c>
      <c r="U6" s="6">
        <v>-105741.7631</v>
      </c>
      <c r="V6" s="6">
        <v>-3494682.2502000001</v>
      </c>
      <c r="W6" s="6">
        <v>-3146973.6946999999</v>
      </c>
      <c r="X6" s="6">
        <v>-3474306.9427</v>
      </c>
      <c r="Y6" s="6">
        <v>-3351338.0525000002</v>
      </c>
      <c r="Z6" s="6">
        <v>-3451797.8480000002</v>
      </c>
      <c r="AA6" s="6">
        <v>-3328845.0539000002</v>
      </c>
      <c r="AB6" s="6">
        <v>-3427853.1324</v>
      </c>
      <c r="AC6" s="6">
        <v>-3415145.0293000001</v>
      </c>
      <c r="AD6" s="6">
        <v>-3292334.8845000002</v>
      </c>
      <c r="AE6" s="6">
        <v>-3389099.1828999999</v>
      </c>
      <c r="AF6" s="6">
        <v>-3266461.6894</v>
      </c>
      <c r="AG6" s="6">
        <v>-3362177.1231999998</v>
      </c>
      <c r="AH6" s="6">
        <v>-1948790.8651000001</v>
      </c>
      <c r="AI6" s="6">
        <v>-1815774.5930000001</v>
      </c>
      <c r="AJ6" s="6">
        <v>-1933585.8004999999</v>
      </c>
      <c r="AK6" s="6">
        <v>-1863412.4612</v>
      </c>
      <c r="AL6" s="6">
        <v>-1917597.0526000001</v>
      </c>
      <c r="AM6" s="6">
        <v>-1847682.344</v>
      </c>
      <c r="AN6" s="6">
        <v>-1901089.4065</v>
      </c>
      <c r="AO6" s="6">
        <v>-1892506.6000999999</v>
      </c>
      <c r="AP6" s="6">
        <v>-1823028.5104</v>
      </c>
      <c r="AQ6" s="6">
        <v>-1875247.1447000001</v>
      </c>
      <c r="AR6" s="6">
        <v>-1806088.9058999999</v>
      </c>
      <c r="AS6" s="6">
        <v>-1857831.1364</v>
      </c>
      <c r="AT6" s="6">
        <v>-1780995.4524000001</v>
      </c>
      <c r="AU6" s="6">
        <v>-1601321.7427999999</v>
      </c>
      <c r="AV6" s="6">
        <v>-1765508.121</v>
      </c>
      <c r="AW6" s="6">
        <v>-1700577.1754999999</v>
      </c>
      <c r="AX6" s="6">
        <v>-1749215.1547000001</v>
      </c>
      <c r="AY6" s="6">
        <v>-1684673.419</v>
      </c>
      <c r="AZ6" s="6">
        <v>-1732647.5789999999</v>
      </c>
      <c r="BA6" s="6">
        <v>-1724126.2479999999</v>
      </c>
      <c r="BB6" s="6">
        <v>-1660198.3123000001</v>
      </c>
      <c r="BC6" s="6">
        <v>-1707165.1872</v>
      </c>
      <c r="BD6" s="6">
        <v>-1643661.5336</v>
      </c>
      <c r="BE6" s="6">
        <v>-1689957.0558</v>
      </c>
      <c r="BF6" s="6">
        <v>-1810437.7955</v>
      </c>
      <c r="BG6" s="6">
        <v>-1626581.2220000001</v>
      </c>
      <c r="BH6" s="6">
        <v>-1792151.1202</v>
      </c>
      <c r="BI6" s="6">
        <v>-1724955.0541999999</v>
      </c>
      <c r="BJ6" s="6">
        <v>-1773012.1794</v>
      </c>
      <c r="BK6" s="6">
        <v>-1706321.7179</v>
      </c>
      <c r="BL6" s="6">
        <v>-1753648.925</v>
      </c>
      <c r="BM6" s="6">
        <v>-1743726.4935999999</v>
      </c>
      <c r="BN6" s="6">
        <v>-1677823.3975</v>
      </c>
      <c r="BO6" s="6">
        <v>-1724047.8149000001</v>
      </c>
      <c r="BP6" s="6">
        <v>-1658682.6632999999</v>
      </c>
      <c r="BQ6" s="6">
        <v>-1704850.4591999999</v>
      </c>
      <c r="BR6" s="6">
        <v>-1696612.8425</v>
      </c>
      <c r="BS6" s="6">
        <v>-1524980.9302999999</v>
      </c>
      <c r="BT6" s="6">
        <v>-1680925.5484</v>
      </c>
      <c r="BU6" s="6">
        <v>-1618721.6569999999</v>
      </c>
      <c r="BV6" s="6">
        <v>-1664696.46</v>
      </c>
      <c r="BW6" s="6">
        <v>-1603012.3004000001</v>
      </c>
      <c r="BX6" s="6">
        <v>-1648460.4879000001</v>
      </c>
      <c r="BY6" s="6">
        <v>-1640207.8447</v>
      </c>
      <c r="BZ6" s="6">
        <v>-1579311.0088</v>
      </c>
      <c r="CA6" s="6">
        <v>-1623967.7398000001</v>
      </c>
      <c r="CB6" s="6">
        <v>-1563595.0526000001</v>
      </c>
      <c r="CC6" s="6">
        <v>-1607728.9901000001</v>
      </c>
      <c r="CD6" s="6">
        <v>-1599478.0660999999</v>
      </c>
      <c r="CE6" s="6">
        <v>-1488568.8258</v>
      </c>
      <c r="CF6" s="6">
        <v>-1583513.4589</v>
      </c>
      <c r="CG6" s="6">
        <v>-1524453.3163999999</v>
      </c>
      <c r="CH6" s="6">
        <v>-1567292.0464999999</v>
      </c>
      <c r="CI6" s="6">
        <v>-1508760.9277999999</v>
      </c>
      <c r="CJ6" s="6">
        <v>-1551083.0987</v>
      </c>
      <c r="CK6" s="6">
        <v>-1542851.5382000001</v>
      </c>
      <c r="CL6" s="6">
        <v>-1485120.3877999999</v>
      </c>
      <c r="CM6" s="6">
        <v>-1526667.2455</v>
      </c>
      <c r="CN6" s="6">
        <v>-1469467.7228999999</v>
      </c>
      <c r="CO6" s="6">
        <v>-1510503.1228</v>
      </c>
      <c r="CP6" s="6">
        <v>-1502297.2635999999</v>
      </c>
      <c r="CQ6" s="6">
        <v>-1349507.6727</v>
      </c>
      <c r="CR6" s="6">
        <v>-1486697.5983</v>
      </c>
      <c r="CS6" s="6">
        <v>-1430817.4047999999</v>
      </c>
      <c r="CT6" s="6">
        <v>-1470596.2446000001</v>
      </c>
      <c r="CU6" s="6">
        <v>-1415250.0711000001</v>
      </c>
      <c r="CV6" s="6">
        <v>-1454525.3282000001</v>
      </c>
      <c r="CW6" s="6">
        <v>-1446370.7257000001</v>
      </c>
      <c r="CX6" s="6">
        <v>-1391830.7367</v>
      </c>
      <c r="CY6" s="6">
        <v>-1430351.1151999999</v>
      </c>
      <c r="CZ6" s="6">
        <v>-1376346.013</v>
      </c>
      <c r="DA6" s="6">
        <v>-1414369.0427000001</v>
      </c>
      <c r="DB6" s="6">
        <v>-1406262.2742999999</v>
      </c>
      <c r="DC6" s="6">
        <v>-1262859.8570999999</v>
      </c>
      <c r="DD6" s="6">
        <v>-1390863.2975999999</v>
      </c>
      <c r="DE6" s="6">
        <v>-1338182.6668</v>
      </c>
      <c r="DF6" s="6">
        <v>-1374985.9003000001</v>
      </c>
      <c r="DG6" s="6">
        <v>-1322840.2024999999</v>
      </c>
      <c r="DH6" s="6">
        <v>-1359155.4228000001</v>
      </c>
      <c r="DI6" s="6">
        <v>-1351129.2437</v>
      </c>
      <c r="DJ6" s="6">
        <v>-1299789.8618999999</v>
      </c>
      <c r="DK6" s="6">
        <v>-1335374.4361</v>
      </c>
      <c r="DL6" s="6">
        <v>-1284569.2105</v>
      </c>
      <c r="DM6" s="6">
        <v>-1319672.9839999999</v>
      </c>
      <c r="DN6" s="6">
        <v>-440361.39840000001</v>
      </c>
      <c r="DO6" s="6">
        <v>-395337.12400000001</v>
      </c>
      <c r="DP6" s="6">
        <v>-435290.36119999998</v>
      </c>
      <c r="DQ6" s="6">
        <v>-418677.4362</v>
      </c>
      <c r="DR6" s="6">
        <v>-430067.05459999997</v>
      </c>
      <c r="DS6" s="6">
        <v>-413632.72989999998</v>
      </c>
      <c r="DT6" s="6">
        <v>-424864.4915</v>
      </c>
      <c r="DU6" s="6">
        <v>-422228.76549999998</v>
      </c>
      <c r="DV6" s="6">
        <v>-406063.25689999998</v>
      </c>
      <c r="DW6" s="6">
        <v>-417058.95529999997</v>
      </c>
      <c r="DX6" s="6">
        <v>-401071.27220000001</v>
      </c>
      <c r="DY6" s="6">
        <v>-412027.20449999999</v>
      </c>
      <c r="DZ6" s="6">
        <v>-409779.25060000003</v>
      </c>
      <c r="EA6" s="6">
        <v>-381246.28419999999</v>
      </c>
      <c r="EB6" s="6">
        <v>-405450.63400000002</v>
      </c>
      <c r="EC6" s="6">
        <v>-390218.41480000003</v>
      </c>
      <c r="ED6" s="6">
        <v>-401080.00439999998</v>
      </c>
      <c r="EE6" s="6">
        <v>-386003.72899999999</v>
      </c>
      <c r="EF6" s="6">
        <v>-396739.79399999999</v>
      </c>
      <c r="EG6" s="6">
        <v>-394545.78240000003</v>
      </c>
      <c r="EH6" s="6">
        <v>-379702.87809999997</v>
      </c>
      <c r="EI6" s="6">
        <v>-390251.51630000002</v>
      </c>
      <c r="EJ6" s="6">
        <v>-375562.13370000001</v>
      </c>
      <c r="EK6" s="6">
        <v>-385987.75069999998</v>
      </c>
      <c r="EL6" s="6">
        <v>-383832.61609999998</v>
      </c>
      <c r="EM6" s="6">
        <v>-344748.07459999999</v>
      </c>
      <c r="EN6" s="6">
        <v>-379752.69929999998</v>
      </c>
      <c r="EO6" s="6">
        <v>-365439.16279999999</v>
      </c>
      <c r="EP6" s="6">
        <v>-375564.53450000001</v>
      </c>
      <c r="EQ6" s="6">
        <v>-361401.13290000003</v>
      </c>
      <c r="ER6" s="6">
        <v>-371406.93930000003</v>
      </c>
      <c r="ES6" s="6">
        <v>-369305.78220000002</v>
      </c>
      <c r="ET6" s="6">
        <v>-355366.95890000003</v>
      </c>
      <c r="EU6" s="6">
        <v>-365194.31199999998</v>
      </c>
      <c r="EV6" s="6">
        <v>-351403.16029999999</v>
      </c>
      <c r="EW6" s="6">
        <v>-361113.43119999999</v>
      </c>
      <c r="EX6" s="6">
        <v>-359051.26409999997</v>
      </c>
      <c r="EY6" s="6">
        <v>-322448.9007</v>
      </c>
      <c r="EZ6" s="6">
        <v>-355148.32030000002</v>
      </c>
      <c r="FA6" s="6">
        <v>-341718.4719</v>
      </c>
      <c r="FB6" s="6">
        <v>-351143.15629999997</v>
      </c>
      <c r="FC6" s="6">
        <v>-337857.54499999998</v>
      </c>
      <c r="FD6" s="6">
        <v>-347168.56790000002</v>
      </c>
      <c r="FE6" s="6">
        <v>-345160.40889999998</v>
      </c>
      <c r="FF6" s="6">
        <v>-332090.45939999999</v>
      </c>
      <c r="FG6" s="6">
        <v>-341231.91</v>
      </c>
      <c r="FH6" s="6">
        <v>-328303.70679999999</v>
      </c>
      <c r="FI6" s="6">
        <v>-337333.94809999998</v>
      </c>
      <c r="FJ6" s="6">
        <v>-335364.71289999998</v>
      </c>
      <c r="FK6" s="6">
        <v>-301138.51439999999</v>
      </c>
      <c r="FL6" s="6">
        <v>-331638.57510000002</v>
      </c>
      <c r="FM6" s="6">
        <v>-319056.96870000003</v>
      </c>
      <c r="FN6" s="6">
        <v>-327816.10399999999</v>
      </c>
      <c r="FO6" s="6">
        <v>-315372.78090000001</v>
      </c>
      <c r="FP6" s="6">
        <v>-324024.07939999999</v>
      </c>
      <c r="FQ6" s="6">
        <v>-322108.64189999999</v>
      </c>
      <c r="FR6" s="6">
        <v>-309871.9878</v>
      </c>
      <c r="FS6" s="6">
        <v>-318362.46999999997</v>
      </c>
      <c r="FT6" s="6">
        <v>-306261.5932</v>
      </c>
      <c r="FU6" s="6">
        <v>-314646.65210000001</v>
      </c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>
        <f>SUM($B6:IC6)</f>
        <v>-205781810.53209999</v>
      </c>
      <c r="IE6" s="6">
        <f>SUM($B6:FU6)</f>
        <v>-205781810.53209999</v>
      </c>
      <c r="IF6" s="6"/>
      <c r="II6" s="6"/>
    </row>
    <row r="7" spans="1:243" s="27" customFormat="1">
      <c r="A7" s="165" t="s">
        <v>135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>
        <f>SUM($B7:IC7)</f>
        <v>0</v>
      </c>
      <c r="IE7" s="6">
        <f>SUM($B7:FU7)</f>
        <v>0</v>
      </c>
      <c r="IF7" s="6"/>
      <c r="IG7"/>
      <c r="II7" s="6"/>
    </row>
    <row r="8" spans="1:243" s="27" customFormat="1">
      <c r="A8" s="165" t="s">
        <v>44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>
        <f>SUM($B8:IC8)</f>
        <v>0</v>
      </c>
      <c r="IE8" s="6">
        <f>SUM($B8:FU8)</f>
        <v>0</v>
      </c>
      <c r="IF8" s="6"/>
      <c r="IG8"/>
      <c r="II8" s="6"/>
    </row>
    <row r="9" spans="1:243" s="27" customFormat="1">
      <c r="A9" s="165" t="s">
        <v>45</v>
      </c>
      <c r="B9" s="6"/>
      <c r="C9" s="6"/>
      <c r="D9" s="6"/>
      <c r="E9" s="6"/>
      <c r="F9" s="6"/>
      <c r="G9" s="6"/>
      <c r="H9" s="6">
        <v>53494.790833333282</v>
      </c>
      <c r="I9" s="6">
        <v>107.7653</v>
      </c>
      <c r="J9" s="6"/>
      <c r="K9" s="6"/>
      <c r="L9" s="6"/>
      <c r="M9" s="6">
        <v>-743806.64780000004</v>
      </c>
      <c r="N9" s="6">
        <v>-767176.41579999996</v>
      </c>
      <c r="O9" s="6">
        <v>-741012.33680000005</v>
      </c>
      <c r="P9" s="6">
        <v>-764233.00950000004</v>
      </c>
      <c r="Q9" s="6">
        <v>-762593.62919999997</v>
      </c>
      <c r="R9" s="6">
        <v>-736372.93900000001</v>
      </c>
      <c r="S9" s="6">
        <v>-759182.48210000002</v>
      </c>
      <c r="T9" s="6">
        <v>-2491567.7851</v>
      </c>
      <c r="U9" s="6">
        <v>-2568014.2404</v>
      </c>
      <c r="V9" s="6">
        <v>-3916454.2459</v>
      </c>
      <c r="W9" s="6">
        <v>-3526780.8654</v>
      </c>
      <c r="X9" s="6">
        <v>-3893619.8495999998</v>
      </c>
      <c r="Y9" s="6">
        <v>-3322447.2069999999</v>
      </c>
      <c r="Z9" s="6">
        <v>-3422040.97</v>
      </c>
      <c r="AA9" s="6">
        <v>-3300148.1137999999</v>
      </c>
      <c r="AB9" s="6">
        <v>-3398302.6743000001</v>
      </c>
      <c r="AC9" s="6">
        <v>-3385704.1233000001</v>
      </c>
      <c r="AD9" s="6">
        <v>-3263952.6872</v>
      </c>
      <c r="AE9" s="6">
        <v>-3359882.8102000002</v>
      </c>
      <c r="AF9" s="6">
        <v>-4083077.1123000002</v>
      </c>
      <c r="AG9" s="6">
        <v>-4202721.4033000004</v>
      </c>
      <c r="AH9" s="6">
        <v>-1876613.4257</v>
      </c>
      <c r="AI9" s="6">
        <v>-1748523.6821000001</v>
      </c>
      <c r="AJ9" s="6">
        <v>-1861971.5116000001</v>
      </c>
      <c r="AK9" s="6">
        <v>-1794397.1849</v>
      </c>
      <c r="AL9" s="6">
        <v>-1846574.9395000001</v>
      </c>
      <c r="AM9" s="6">
        <v>-1779249.6646</v>
      </c>
      <c r="AN9" s="6">
        <v>-1830678.6876999999</v>
      </c>
      <c r="AO9" s="6">
        <v>-1822413.7631000001</v>
      </c>
      <c r="AP9" s="6">
        <v>-1755508.9358999999</v>
      </c>
      <c r="AQ9" s="6">
        <v>-1805793.5467000001</v>
      </c>
      <c r="AR9" s="6">
        <v>-1739196.7242000001</v>
      </c>
      <c r="AS9" s="6">
        <v>-1789022.5758</v>
      </c>
      <c r="AT9" s="6">
        <v>-1643995.8022</v>
      </c>
      <c r="AU9" s="6">
        <v>-1478143.1472</v>
      </c>
      <c r="AV9" s="6">
        <v>-1629699.804</v>
      </c>
      <c r="AW9" s="6">
        <v>-1569763.5466</v>
      </c>
      <c r="AX9" s="6">
        <v>-1614660.1428</v>
      </c>
      <c r="AY9" s="6">
        <v>-1555083.156</v>
      </c>
      <c r="AZ9" s="6">
        <v>-1599366.996</v>
      </c>
      <c r="BA9" s="6">
        <v>-1591501.152</v>
      </c>
      <c r="BB9" s="6">
        <v>-1532490.7498000001</v>
      </c>
      <c r="BC9" s="6">
        <v>-1575844.7882000001</v>
      </c>
      <c r="BD9" s="6">
        <v>-1390790.5284</v>
      </c>
      <c r="BE9" s="6">
        <v>-1429963.6625999999</v>
      </c>
      <c r="BF9" s="6">
        <v>-1163852.8685000001</v>
      </c>
      <c r="BG9" s="6">
        <v>-1045659.357</v>
      </c>
      <c r="BH9" s="6">
        <v>-1152097.1487</v>
      </c>
      <c r="BI9" s="6">
        <v>-1108899.6776999999</v>
      </c>
      <c r="BJ9" s="6">
        <v>-1139793.5438999999</v>
      </c>
      <c r="BK9" s="6">
        <v>-1096921.1044000001</v>
      </c>
      <c r="BL9" s="6">
        <v>-1127345.7375</v>
      </c>
      <c r="BM9" s="6">
        <v>-1120967.0316000001</v>
      </c>
      <c r="BN9" s="6">
        <v>-1078600.7555</v>
      </c>
      <c r="BO9" s="6">
        <v>-1108316.4524000001</v>
      </c>
      <c r="BP9" s="6">
        <v>-1066295.9978</v>
      </c>
      <c r="BQ9" s="6">
        <v>-1095975.2952000001</v>
      </c>
      <c r="BR9" s="6">
        <v>-969493.05290000001</v>
      </c>
      <c r="BS9" s="6">
        <v>-871417.67449999996</v>
      </c>
      <c r="BT9" s="6">
        <v>-960528.8848</v>
      </c>
      <c r="BU9" s="6">
        <v>-924983.804</v>
      </c>
      <c r="BV9" s="6">
        <v>-951255.12</v>
      </c>
      <c r="BW9" s="6">
        <v>-916007.02879999997</v>
      </c>
      <c r="BX9" s="6">
        <v>-941977.42169999995</v>
      </c>
      <c r="BY9" s="6">
        <v>-937261.62549999997</v>
      </c>
      <c r="BZ9" s="6">
        <v>-902463.43359999999</v>
      </c>
      <c r="CA9" s="6">
        <v>-927981.56559999997</v>
      </c>
      <c r="CB9" s="6">
        <v>-893482.8872</v>
      </c>
      <c r="CC9" s="6">
        <v>-918702.28009999997</v>
      </c>
      <c r="CD9" s="6">
        <v>-913987.46629999997</v>
      </c>
      <c r="CE9" s="6">
        <v>-850610.75760000001</v>
      </c>
      <c r="CF9" s="6">
        <v>-904864.83369999996</v>
      </c>
      <c r="CG9" s="6">
        <v>-871116.18079999997</v>
      </c>
      <c r="CH9" s="6">
        <v>-895595.45510000002</v>
      </c>
      <c r="CI9" s="6">
        <v>-862149.10160000005</v>
      </c>
      <c r="CJ9" s="6">
        <v>-886333.19929999998</v>
      </c>
      <c r="CK9" s="6">
        <v>-881629.45039999997</v>
      </c>
      <c r="CL9" s="6">
        <v>-848640.22160000005</v>
      </c>
      <c r="CM9" s="6">
        <v>-872381.2831</v>
      </c>
      <c r="CN9" s="6">
        <v>-839695.84169999999</v>
      </c>
      <c r="CO9" s="6">
        <v>-863144.64159999997</v>
      </c>
      <c r="CP9" s="6">
        <v>-858455.57920000004</v>
      </c>
      <c r="CQ9" s="6">
        <v>-771147.2415</v>
      </c>
      <c r="CR9" s="6">
        <v>-849541.48470000003</v>
      </c>
      <c r="CS9" s="6">
        <v>-817609.94559999998</v>
      </c>
      <c r="CT9" s="6">
        <v>-840340.71120000002</v>
      </c>
      <c r="CU9" s="6">
        <v>-808714.32629999996</v>
      </c>
      <c r="CV9" s="6">
        <v>-831157.33039999998</v>
      </c>
      <c r="CW9" s="6">
        <v>-826497.5575</v>
      </c>
      <c r="CX9" s="6">
        <v>-795331.84950000001</v>
      </c>
      <c r="CY9" s="6">
        <v>-817343.49439999997</v>
      </c>
      <c r="CZ9" s="6">
        <v>-786483.43599999999</v>
      </c>
      <c r="DA9" s="6">
        <v>-808210.88150000002</v>
      </c>
      <c r="DB9" s="6">
        <v>-803578.4425</v>
      </c>
      <c r="DC9" s="6">
        <v>-721634.20409999997</v>
      </c>
      <c r="DD9" s="6">
        <v>-794779.02720000001</v>
      </c>
      <c r="DE9" s="6">
        <v>-764675.80960000004</v>
      </c>
      <c r="DF9" s="6">
        <v>-785706.22869999998</v>
      </c>
      <c r="DG9" s="6">
        <v>-755908.68709999998</v>
      </c>
      <c r="DH9" s="6">
        <v>-776660.24159999995</v>
      </c>
      <c r="DI9" s="6">
        <v>-772073.85349999997</v>
      </c>
      <c r="DJ9" s="6">
        <v>-742737.06389999995</v>
      </c>
      <c r="DK9" s="6">
        <v>-763071.10629999998</v>
      </c>
      <c r="DL9" s="6">
        <v>-734039.54890000005</v>
      </c>
      <c r="DM9" s="6">
        <v>-754098.848</v>
      </c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>
        <f>SUM($B9:IC9)</f>
        <v>-147506962.19036669</v>
      </c>
      <c r="IE9" s="6">
        <f>SUM($B9:FU9)</f>
        <v>-147506962.19036669</v>
      </c>
      <c r="IF9" s="6"/>
      <c r="IG9"/>
      <c r="II9" s="6"/>
    </row>
    <row r="10" spans="1:243" s="27" customFormat="1">
      <c r="A10" s="165" t="s">
        <v>106</v>
      </c>
      <c r="B10" s="6"/>
      <c r="C10" s="6"/>
      <c r="D10" s="6"/>
      <c r="E10" s="6"/>
      <c r="F10" s="6"/>
      <c r="G10" s="6"/>
      <c r="H10" s="6">
        <v>66.666666666668903</v>
      </c>
      <c r="I10" s="6">
        <v>108413.74559999999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>
        <f>SUM($B10:IC10)</f>
        <v>108480.41226666667</v>
      </c>
      <c r="IE10" s="6">
        <f>SUM($B10:FU10)</f>
        <v>108480.41226666667</v>
      </c>
      <c r="IF10" s="6"/>
      <c r="IG10"/>
      <c r="II10" s="6"/>
    </row>
    <row r="11" spans="1:243" s="27" customFormat="1">
      <c r="A11" s="167" t="s">
        <v>46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>
        <f>SUM($B11:IC11)</f>
        <v>0</v>
      </c>
      <c r="IE11" s="6">
        <f>SUM($B11:FU11)</f>
        <v>0</v>
      </c>
      <c r="IF11" s="6"/>
    </row>
    <row r="12" spans="1:243" s="27" customFormat="1">
      <c r="A12" s="165" t="s">
        <v>136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>
        <f>SUM($B12:IC12)</f>
        <v>0</v>
      </c>
      <c r="IE12" s="6">
        <f>SUM($B12:FU12)</f>
        <v>0</v>
      </c>
      <c r="IF12" s="6"/>
    </row>
    <row r="13" spans="1:243" s="27" customFormat="1">
      <c r="A13" s="165" t="s">
        <v>47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>
        <f>SUM($B13:IC13)</f>
        <v>0</v>
      </c>
      <c r="IE13" s="6">
        <f>SUM($B13:FU13)</f>
        <v>0</v>
      </c>
      <c r="IF13" s="6"/>
    </row>
    <row r="14" spans="1:243" s="27" customFormat="1">
      <c r="A14" s="165" t="s">
        <v>48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>
        <f>SUM($B14:IC14)</f>
        <v>0</v>
      </c>
      <c r="IE14" s="6">
        <f>SUM($B14:FU14)</f>
        <v>0</v>
      </c>
      <c r="IF14" s="6"/>
    </row>
    <row r="15" spans="1:243" s="27" customFormat="1">
      <c r="A15" s="165" t="s">
        <v>49</v>
      </c>
      <c r="B15" s="6"/>
      <c r="C15" s="6"/>
      <c r="D15" s="6"/>
      <c r="E15" s="28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>
        <f>SUM($B15:IC15)</f>
        <v>0</v>
      </c>
      <c r="IE15" s="6">
        <f>SUM($B15:FU15)</f>
        <v>0</v>
      </c>
      <c r="IF15" s="6"/>
    </row>
    <row r="16" spans="1:243" s="27" customFormat="1">
      <c r="A16" s="165" t="s">
        <v>11</v>
      </c>
      <c r="B16" s="6"/>
      <c r="C16" s="6"/>
      <c r="D16" s="6"/>
      <c r="E16" s="6"/>
      <c r="F16" s="6"/>
      <c r="G16" s="28"/>
      <c r="H16" s="28">
        <v>-1351.7426500505769</v>
      </c>
      <c r="I16" s="28">
        <v>-33862.244179407273</v>
      </c>
      <c r="J16" s="28">
        <v>10133.292551037595</v>
      </c>
      <c r="K16" s="28">
        <v>18490.366632801331</v>
      </c>
      <c r="L16" s="28">
        <v>-27836.928367815075</v>
      </c>
      <c r="M16" s="28">
        <v>-44262.133344425354</v>
      </c>
      <c r="N16" s="28">
        <v>-74153.495714678837</v>
      </c>
      <c r="O16" s="28">
        <v>-67760.953786279264</v>
      </c>
      <c r="P16" s="28">
        <v>-89755.265572872275</v>
      </c>
      <c r="Q16" s="28">
        <v>-93826.9820270864</v>
      </c>
      <c r="R16" s="28">
        <v>-85072.723343601392</v>
      </c>
      <c r="S16" s="28">
        <v>62144.964140954216</v>
      </c>
      <c r="T16" s="28">
        <v>58160.630486497772</v>
      </c>
      <c r="U16" s="28">
        <v>59538.097907869618</v>
      </c>
      <c r="V16" s="28">
        <v>-25744.961535874667</v>
      </c>
      <c r="W16" s="28">
        <v>-24064.716011440629</v>
      </c>
      <c r="X16" s="28">
        <v>-22385.539433245376</v>
      </c>
      <c r="Y16" s="28">
        <v>-12353.495972528906</v>
      </c>
      <c r="Z16" s="28">
        <v>-13103.171231787697</v>
      </c>
      <c r="AA16" s="28">
        <v>-12932.853016146657</v>
      </c>
      <c r="AB16" s="28">
        <v>-15371.709039576193</v>
      </c>
      <c r="AC16" s="28">
        <v>-16094.867244387682</v>
      </c>
      <c r="AD16" s="28">
        <v>-17295.114406634082</v>
      </c>
      <c r="AE16" s="28">
        <v>-8094.9568723908742</v>
      </c>
      <c r="AF16" s="28">
        <v>-6452.5516226323689</v>
      </c>
      <c r="AG16" s="28">
        <v>-7343.2466548893171</v>
      </c>
      <c r="AH16" s="28">
        <v>-786.19504187879102</v>
      </c>
      <c r="AI16" s="28">
        <v>-6373.7775470648812</v>
      </c>
      <c r="AJ16" s="28">
        <v>-3576.4114296467519</v>
      </c>
      <c r="AK16" s="28">
        <v>-3429.087466272043</v>
      </c>
      <c r="AL16" s="28">
        <v>-4007.8192718698951</v>
      </c>
      <c r="AM16" s="28">
        <v>735.73929854700896</v>
      </c>
      <c r="AN16" s="28">
        <v>-7870.6118059227347</v>
      </c>
      <c r="AO16" s="28">
        <v>-8574.7798598444606</v>
      </c>
      <c r="AP16" s="28">
        <v>-9988.8767707392999</v>
      </c>
      <c r="AQ16" s="28">
        <v>15092.842177897886</v>
      </c>
      <c r="AR16" s="28">
        <v>15151.473014037383</v>
      </c>
      <c r="AS16" s="28">
        <v>15314.538970670003</v>
      </c>
      <c r="AT16" s="28">
        <v>-11878.270531171913</v>
      </c>
      <c r="AU16" s="28">
        <v>-8347.647742630852</v>
      </c>
      <c r="AV16" s="28">
        <v>-5981.728160935505</v>
      </c>
      <c r="AW16" s="28">
        <v>-2152.2579254341072</v>
      </c>
      <c r="AX16" s="28">
        <v>-2743.799738793527</v>
      </c>
      <c r="AY16" s="28">
        <v>-3193.8061047668721</v>
      </c>
      <c r="AZ16" s="28">
        <v>199.26606851739101</v>
      </c>
      <c r="BA16" s="28">
        <v>8741.1768851083834</v>
      </c>
      <c r="BB16" s="28">
        <v>6374.8452946036105</v>
      </c>
      <c r="BC16" s="28">
        <v>6943.0855124319942</v>
      </c>
      <c r="BD16" s="28">
        <v>7307.7232655603757</v>
      </c>
      <c r="BE16" s="28">
        <v>7219.0029065283643</v>
      </c>
      <c r="BF16" s="28">
        <v>4603.2581504330738</v>
      </c>
      <c r="BG16" s="28">
        <v>4084.802342559004</v>
      </c>
      <c r="BH16" s="28">
        <v>7740.4155683009758</v>
      </c>
      <c r="BI16" s="28">
        <v>7131.4729672171215</v>
      </c>
      <c r="BJ16" s="28">
        <v>6708.308671850652</v>
      </c>
      <c r="BK16" s="28">
        <v>9681.1584500181652</v>
      </c>
      <c r="BL16" s="28">
        <v>9259.8279151634852</v>
      </c>
      <c r="BM16" s="28">
        <v>9262.3633425731023</v>
      </c>
      <c r="BN16" s="28">
        <v>8532.0705089548483</v>
      </c>
      <c r="BO16" s="28">
        <v>10135.34803173645</v>
      </c>
      <c r="BP16" s="28">
        <v>9697.7457284602206</v>
      </c>
      <c r="BQ16" s="28">
        <v>9649.3567034535808</v>
      </c>
      <c r="BR16" s="28">
        <v>-16753.823485276731</v>
      </c>
      <c r="BS16" s="28">
        <v>-15394.192509714279</v>
      </c>
      <c r="BT16" s="28">
        <v>-17230.11738038767</v>
      </c>
      <c r="BU16" s="28">
        <v>-15874.58514997364</v>
      </c>
      <c r="BV16" s="28">
        <v>-16424.365226411679</v>
      </c>
      <c r="BW16" s="28">
        <v>-16341.857047295</v>
      </c>
      <c r="BX16" s="28">
        <v>-15631.29696409711</v>
      </c>
      <c r="BY16" s="28">
        <v>-16793.164559891309</v>
      </c>
      <c r="BZ16" s="28">
        <v>-14850.976309327219</v>
      </c>
      <c r="CA16" s="28">
        <v>-16618.63650346093</v>
      </c>
      <c r="CB16" s="28">
        <v>-15308.10889728435</v>
      </c>
      <c r="CC16" s="28">
        <v>-15225.91837981989</v>
      </c>
      <c r="CD16" s="28">
        <v>-3634.49043675147</v>
      </c>
      <c r="CE16" s="28">
        <v>-3476.95250593526</v>
      </c>
      <c r="CF16" s="28">
        <v>-3596.2958949225499</v>
      </c>
      <c r="CG16" s="28">
        <v>-8346.7933474886777</v>
      </c>
      <c r="CH16" s="28">
        <v>-8300.7453592681795</v>
      </c>
      <c r="CI16" s="28">
        <v>-7938.6409408415702</v>
      </c>
      <c r="CJ16" s="28">
        <v>-8210.1491379822819</v>
      </c>
      <c r="CK16" s="28">
        <v>-8164.1211856238997</v>
      </c>
      <c r="CL16" s="28">
        <v>-7807.2977299113982</v>
      </c>
      <c r="CM16" s="28">
        <v>-8384.7354759849295</v>
      </c>
      <c r="CN16" s="28">
        <v>-7414.7413471727141</v>
      </c>
      <c r="CO16" s="28">
        <v>-7990.9532553598501</v>
      </c>
      <c r="CP16" s="28">
        <v>-1703.431189352792</v>
      </c>
      <c r="CQ16" s="28">
        <v>-1564.977401315994</v>
      </c>
      <c r="CR16" s="28">
        <v>-1686.507681368664</v>
      </c>
      <c r="CS16" s="28">
        <v>-1677.925815346646</v>
      </c>
      <c r="CT16" s="28">
        <v>-1604.879503099784</v>
      </c>
      <c r="CU16" s="28">
        <v>-1660.5255353011539</v>
      </c>
      <c r="CV16" s="28">
        <v>-1651.7086452187641</v>
      </c>
      <c r="CW16" s="28">
        <v>-1642.9094853064239</v>
      </c>
      <c r="CX16" s="28">
        <v>-1571.549285179188</v>
      </c>
      <c r="CY16" s="28">
        <v>-1688.1725296076561</v>
      </c>
      <c r="CZ16" s="28">
        <v>-1492.7853916906779</v>
      </c>
      <c r="DA16" s="28"/>
      <c r="DB16" s="28">
        <v>-1025.479743181452</v>
      </c>
      <c r="DC16" s="28">
        <v>-979.63014436755805</v>
      </c>
      <c r="DD16" s="28">
        <v>-1096.0801066780739</v>
      </c>
      <c r="DE16" s="28">
        <v>-1049.9019062484481</v>
      </c>
      <c r="DF16" s="28">
        <v>-1003.98655933416</v>
      </c>
      <c r="DG16" s="28">
        <v>-1038.5883648172521</v>
      </c>
      <c r="DH16" s="28">
        <v>-1032.8585531449801</v>
      </c>
      <c r="DI16" s="28">
        <v>-1027.1421853803679</v>
      </c>
      <c r="DJ16" s="28">
        <v>-982.32994053484197</v>
      </c>
      <c r="DK16" s="28">
        <v>2031.8671976355399</v>
      </c>
      <c r="DL16" s="28">
        <v>1943.1552915611519</v>
      </c>
      <c r="DM16" s="28">
        <v>2009.5570555243801</v>
      </c>
      <c r="DN16" s="28">
        <v>960.70227755492999</v>
      </c>
      <c r="DO16" s="28">
        <v>917.57630363503404</v>
      </c>
      <c r="DP16" s="28">
        <v>1026.436090761694</v>
      </c>
      <c r="DQ16" s="28">
        <v>982.99392953409802</v>
      </c>
      <c r="DR16" s="28">
        <v>939.80898711329803</v>
      </c>
      <c r="DS16" s="28">
        <v>972.00311015278999</v>
      </c>
      <c r="DT16" s="28">
        <v>929.26870106318199</v>
      </c>
      <c r="DU16" s="28">
        <v>997.84798724018003</v>
      </c>
      <c r="DV16" s="28"/>
      <c r="DW16" s="28"/>
      <c r="DX16" s="28"/>
      <c r="DY16" s="28"/>
      <c r="DZ16" s="28"/>
      <c r="EA16" s="28"/>
      <c r="EB16" s="28"/>
      <c r="EC16" s="28"/>
      <c r="ED16" s="28"/>
      <c r="EE16" s="28"/>
      <c r="EF16" s="28"/>
      <c r="EG16" s="28"/>
      <c r="EH16" s="28"/>
      <c r="EI16" s="28"/>
      <c r="EJ16" s="28"/>
      <c r="EK16" s="28"/>
      <c r="EL16" s="28"/>
      <c r="EM16" s="28"/>
      <c r="EN16" s="28"/>
      <c r="EO16" s="28"/>
      <c r="EP16" s="28"/>
      <c r="EQ16" s="28"/>
      <c r="ER16" s="28"/>
      <c r="ES16" s="28"/>
      <c r="ET16" s="28"/>
      <c r="EU16" s="28"/>
      <c r="EV16" s="28"/>
      <c r="EW16" s="28"/>
      <c r="EX16" s="28"/>
      <c r="EY16" s="28"/>
      <c r="EZ16" s="28"/>
      <c r="FA16" s="28"/>
      <c r="FB16" s="28"/>
      <c r="FC16" s="28"/>
      <c r="FD16" s="28"/>
      <c r="FE16" s="28"/>
      <c r="FF16" s="28"/>
      <c r="FG16" s="28"/>
      <c r="FH16" s="28"/>
      <c r="FI16" s="28"/>
      <c r="FJ16" s="28"/>
      <c r="FK16" s="28"/>
      <c r="FL16" s="28"/>
      <c r="FM16" s="28"/>
      <c r="FN16" s="28"/>
      <c r="FO16" s="28"/>
      <c r="FP16" s="28"/>
      <c r="FQ16" s="28"/>
      <c r="FR16" s="28"/>
      <c r="FS16" s="28"/>
      <c r="FT16" s="28"/>
      <c r="FU16" s="28"/>
      <c r="FV16" s="28"/>
      <c r="FW16" s="28"/>
      <c r="FX16" s="28"/>
      <c r="FY16" s="28"/>
      <c r="FZ16" s="28"/>
      <c r="GA16" s="28"/>
      <c r="GB16" s="28"/>
      <c r="GC16" s="28"/>
      <c r="GD16" s="28"/>
      <c r="GE16" s="28"/>
      <c r="GF16" s="28"/>
      <c r="GG16" s="28"/>
      <c r="GH16" s="28"/>
      <c r="GI16" s="28"/>
      <c r="GJ16" s="28"/>
      <c r="GK16" s="28"/>
      <c r="GL16" s="28"/>
      <c r="GM16" s="28"/>
      <c r="GN16" s="28"/>
      <c r="GO16" s="28"/>
      <c r="GP16" s="28"/>
      <c r="GQ16" s="28"/>
      <c r="GR16" s="28"/>
      <c r="GS16" s="28"/>
      <c r="GT16" s="28"/>
      <c r="GU16" s="28"/>
      <c r="GV16" s="28"/>
      <c r="GW16" s="28"/>
      <c r="GX16" s="28"/>
      <c r="GY16" s="28"/>
      <c r="GZ16" s="28"/>
      <c r="HA16" s="28"/>
      <c r="HB16" s="28"/>
      <c r="HC16" s="28"/>
      <c r="HD16" s="28"/>
      <c r="HE16" s="28"/>
      <c r="HF16" s="28"/>
      <c r="HG16" s="28"/>
      <c r="HH16" s="28"/>
      <c r="HI16" s="28"/>
      <c r="HJ16" s="28"/>
      <c r="HK16" s="28"/>
      <c r="HL16" s="28"/>
      <c r="HM16" s="28"/>
      <c r="HN16" s="28"/>
      <c r="HO16" s="28"/>
      <c r="HP16" s="28"/>
      <c r="HQ16" s="28"/>
      <c r="HR16" s="28"/>
      <c r="HS16" s="28"/>
      <c r="HT16" s="28"/>
      <c r="HU16" s="28"/>
      <c r="HV16" s="28"/>
      <c r="HW16" s="28"/>
      <c r="HX16" s="28"/>
      <c r="HY16" s="28"/>
      <c r="HZ16" s="28"/>
      <c r="IA16" s="28"/>
      <c r="IB16" s="28"/>
      <c r="IC16" s="28"/>
      <c r="ID16" s="6">
        <f>SUM($B16:IC16)</f>
        <v>-679174.65999582026</v>
      </c>
      <c r="IE16" s="6">
        <f>SUM($B16:FU16)</f>
        <v>-679174.65999582026</v>
      </c>
      <c r="IF16" s="6"/>
    </row>
    <row r="17" spans="1:240" s="27" customFormat="1">
      <c r="A17" s="165" t="s">
        <v>12</v>
      </c>
      <c r="B17" s="6"/>
      <c r="C17" s="6"/>
      <c r="D17" s="6"/>
      <c r="E17" s="6"/>
      <c r="F17" s="6"/>
      <c r="G17" s="6"/>
      <c r="H17" s="6">
        <v>18268.643399887882</v>
      </c>
      <c r="I17" s="6">
        <v>40817.504079635197</v>
      </c>
      <c r="J17" s="6">
        <v>-244326.11340655628</v>
      </c>
      <c r="K17" s="6">
        <v>-106859.57610114648</v>
      </c>
      <c r="L17" s="6">
        <v>-184177.97451269452</v>
      </c>
      <c r="M17" s="6">
        <v>-93558.10120457616</v>
      </c>
      <c r="N17" s="6">
        <v>7583.0316037170878</v>
      </c>
      <c r="O17" s="6">
        <v>-86801.032443192147</v>
      </c>
      <c r="P17" s="6">
        <v>-190186.98611978843</v>
      </c>
      <c r="Q17" s="6">
        <v>-171451.74890566175</v>
      </c>
      <c r="R17" s="6">
        <v>-164426.30440845343</v>
      </c>
      <c r="S17" s="6">
        <v>-41810.733994152069</v>
      </c>
      <c r="T17" s="6">
        <v>-50626.045996665925</v>
      </c>
      <c r="U17" s="6">
        <v>-46118.110125103049</v>
      </c>
      <c r="V17" s="6">
        <v>-72480.104244449263</v>
      </c>
      <c r="W17" s="6">
        <v>-64809.844262332066</v>
      </c>
      <c r="X17" s="6">
        <v>-86908.900729168832</v>
      </c>
      <c r="Y17" s="6">
        <v>-18827.834462465617</v>
      </c>
      <c r="Z17" s="6">
        <v>26061.415583548162</v>
      </c>
      <c r="AA17" s="6">
        <v>-2185.9216315540684</v>
      </c>
      <c r="AB17" s="6">
        <v>5839.120704746806</v>
      </c>
      <c r="AC17" s="6">
        <v>2350.5398242950955</v>
      </c>
      <c r="AD17" s="6">
        <v>25042.110090381659</v>
      </c>
      <c r="AE17" s="6">
        <v>18331.877245160904</v>
      </c>
      <c r="AF17" s="6">
        <v>18380.18682771776</v>
      </c>
      <c r="AG17" s="6">
        <v>27268.599523983023</v>
      </c>
      <c r="AH17" s="6">
        <v>-76144.094325858998</v>
      </c>
      <c r="AI17" s="6">
        <v>-68876.675654624545</v>
      </c>
      <c r="AJ17" s="6">
        <v>-80215.96798096408</v>
      </c>
      <c r="AK17" s="6">
        <v>-38373.864515560956</v>
      </c>
      <c r="AL17" s="6">
        <v>-1139.1627827554007</v>
      </c>
      <c r="AM17" s="6">
        <v>-1035.0541601919597</v>
      </c>
      <c r="AN17" s="6">
        <v>-59744.019657444296</v>
      </c>
      <c r="AO17" s="6">
        <v>-59003.828997448756</v>
      </c>
      <c r="AP17" s="6">
        <v>-53007.140959756369</v>
      </c>
      <c r="AQ17" s="6">
        <v>-79111.334985114532</v>
      </c>
      <c r="AR17" s="6">
        <v>-84529.290619764288</v>
      </c>
      <c r="AS17" s="6">
        <v>-95886.400477756906</v>
      </c>
      <c r="AT17" s="6">
        <v>-19742.222849573944</v>
      </c>
      <c r="AU17" s="6">
        <v>-18533.040899820386</v>
      </c>
      <c r="AV17" s="6">
        <v>-22240.143861123866</v>
      </c>
      <c r="AW17" s="6">
        <v>32749.901045501236</v>
      </c>
      <c r="AX17" s="6">
        <v>65240.924521863722</v>
      </c>
      <c r="AY17" s="6">
        <v>65746.717065824472</v>
      </c>
      <c r="AZ17" s="6">
        <v>-13628.032565468291</v>
      </c>
      <c r="BA17" s="6">
        <v>-14278.509574830065</v>
      </c>
      <c r="BB17" s="6">
        <v>-4427.0378503908378</v>
      </c>
      <c r="BC17" s="6">
        <v>-8748.5814162661773</v>
      </c>
      <c r="BD17" s="6">
        <v>-8702.8059537878526</v>
      </c>
      <c r="BE17" s="6">
        <v>-8661.9937990956405</v>
      </c>
      <c r="BF17" s="6">
        <v>23271.805049678824</v>
      </c>
      <c r="BG17" s="6">
        <v>22555.144382642964</v>
      </c>
      <c r="BH17" s="6">
        <v>23487.449815811258</v>
      </c>
      <c r="BI17" s="6">
        <v>69643.544327857759</v>
      </c>
      <c r="BJ17" s="6">
        <v>122399.95754463846</v>
      </c>
      <c r="BK17" s="6">
        <v>123795.65534147</v>
      </c>
      <c r="BL17" s="6">
        <v>16202.671956224522</v>
      </c>
      <c r="BM17" s="6">
        <v>591.83329284730667</v>
      </c>
      <c r="BN17" s="6">
        <v>1809.7757345684431</v>
      </c>
      <c r="BO17" s="6">
        <v>84946.23890757453</v>
      </c>
      <c r="BP17" s="6">
        <v>81277.308048120642</v>
      </c>
      <c r="BQ17" s="6">
        <v>80869.802450952368</v>
      </c>
      <c r="BR17" s="6">
        <v>10632.234134887223</v>
      </c>
      <c r="BS17" s="6">
        <v>9769.3914003956852</v>
      </c>
      <c r="BT17" s="6">
        <v>9609.1039236778979</v>
      </c>
      <c r="BU17" s="6">
        <v>16485.14611728043</v>
      </c>
      <c r="BV17" s="6">
        <v>17056.071581273667</v>
      </c>
      <c r="BW17" s="6">
        <v>16970.390010652492</v>
      </c>
      <c r="BX17" s="6">
        <v>28557.177145946625</v>
      </c>
      <c r="BY17" s="6">
        <v>30679.819869032195</v>
      </c>
      <c r="BZ17" s="6">
        <v>27131.591334347766</v>
      </c>
      <c r="CA17" s="6">
        <v>19175.349811685664</v>
      </c>
      <c r="CB17" s="6">
        <v>17663.202573789378</v>
      </c>
      <c r="CC17" s="6">
        <v>17568.367361330525</v>
      </c>
      <c r="CD17" s="6">
        <v>-302.874203062665</v>
      </c>
      <c r="CE17" s="6">
        <v>-289.746042161216</v>
      </c>
      <c r="CF17" s="6">
        <v>-599.38264915371099</v>
      </c>
      <c r="CG17" s="6">
        <v>-5067.6959609751993</v>
      </c>
      <c r="CH17" s="6">
        <v>-5039.7382538416296</v>
      </c>
      <c r="CI17" s="6">
        <v>-5103.4120333980491</v>
      </c>
      <c r="CJ17" s="6">
        <v>-4984.7334052033711</v>
      </c>
      <c r="CK17" s="6">
        <v>-4956.7878627001</v>
      </c>
      <c r="CL17" s="6">
        <v>-4740.1450503032893</v>
      </c>
      <c r="CM17" s="6">
        <v>-5090.7322532766038</v>
      </c>
      <c r="CN17" s="6">
        <v>-4501.8072464977258</v>
      </c>
      <c r="CO17" s="6">
        <v>-4851.6501907541342</v>
      </c>
      <c r="CP17" s="6">
        <v>-16182.596298851342</v>
      </c>
      <c r="CQ17" s="6">
        <v>-14867.285312502067</v>
      </c>
      <c r="CR17" s="6">
        <v>-16021.822973002316</v>
      </c>
      <c r="CS17" s="6">
        <v>-15940.295245793177</v>
      </c>
      <c r="CT17" s="6">
        <v>-15246.355279447998</v>
      </c>
      <c r="CU17" s="6">
        <v>-15774.992585360911</v>
      </c>
      <c r="CV17" s="6">
        <v>-15691.232129578038</v>
      </c>
      <c r="CW17" s="6">
        <v>-15607.640110411054</v>
      </c>
      <c r="CX17" s="6">
        <v>-14929.718209202261</v>
      </c>
      <c r="CY17" s="6">
        <v>-16037.639031272751</v>
      </c>
      <c r="CZ17" s="6">
        <v>-14181.46122106134</v>
      </c>
      <c r="DA17" s="6">
        <v>-13671.883590304624</v>
      </c>
      <c r="DB17" s="6">
        <v>18202.265441470619</v>
      </c>
      <c r="DC17" s="6">
        <v>17388.435062524182</v>
      </c>
      <c r="DD17" s="6">
        <v>19455.421893535644</v>
      </c>
      <c r="DE17" s="6">
        <v>18898.234312472057</v>
      </c>
      <c r="DF17" s="6">
        <v>18071.758068014871</v>
      </c>
      <c r="DG17" s="6">
        <v>18694.590566710824</v>
      </c>
      <c r="DH17" s="6">
        <v>19624.312509754491</v>
      </c>
      <c r="DI17" s="6">
        <v>19515.701522226977</v>
      </c>
      <c r="DJ17" s="6">
        <v>19892.181295830429</v>
      </c>
      <c r="DK17" s="6">
        <v>23874.43957221758</v>
      </c>
      <c r="DL17" s="6">
        <v>22832.074675843585</v>
      </c>
      <c r="DM17" s="6">
        <v>23612.295402411524</v>
      </c>
      <c r="DN17" s="6">
        <v>-22816.679091929629</v>
      </c>
      <c r="DO17" s="6">
        <v>-21792.437211332086</v>
      </c>
      <c r="DP17" s="6">
        <v>-24377.857155590234</v>
      </c>
      <c r="DQ17" s="6">
        <v>-23346.10582643485</v>
      </c>
      <c r="DR17" s="6">
        <v>-22320.463443940851</v>
      </c>
      <c r="DS17" s="6">
        <v>-23085.073866128769</v>
      </c>
      <c r="DT17" s="6">
        <v>-20676.228598655787</v>
      </c>
      <c r="DU17" s="6">
        <v>-22202.117716093981</v>
      </c>
      <c r="DV17" s="6">
        <v>-25266.553462952619</v>
      </c>
      <c r="DW17" s="6">
        <v>-26128.037509669</v>
      </c>
      <c r="DX17" s="6">
        <v>-24993.122883953271</v>
      </c>
      <c r="DY17" s="6">
        <v>-25857.932760526979</v>
      </c>
      <c r="DZ17" s="6">
        <v>-24734.16187026347</v>
      </c>
      <c r="EA17" s="6">
        <v>-24613.708517800598</v>
      </c>
      <c r="EB17" s="6">
        <v>-26444.2557103912</v>
      </c>
      <c r="EC17" s="6">
        <v>-24361.739330989702</v>
      </c>
      <c r="ED17" s="6">
        <v>-25203.791070447121</v>
      </c>
      <c r="EE17" s="6">
        <v>-25076.127763247128</v>
      </c>
      <c r="EF17" s="6">
        <v>-23985.295582025032</v>
      </c>
      <c r="EG17" s="6">
        <v>-25768.16955172642</v>
      </c>
      <c r="EH17" s="6">
        <v>-22788.537604862489</v>
      </c>
      <c r="EI17" s="6">
        <v>-25502.186600871992</v>
      </c>
      <c r="EJ17" s="6">
        <v>-23492.702429279328</v>
      </c>
      <c r="EK17" s="6">
        <v>-23368.730482811228</v>
      </c>
      <c r="EL17" s="6">
        <v>-24175.051086986539</v>
      </c>
      <c r="EM17" s="6">
        <v>-22208.752684501051</v>
      </c>
      <c r="EN17" s="6">
        <v>-23932.007171235698</v>
      </c>
      <c r="EO17" s="6">
        <v>-23809.120419363931</v>
      </c>
      <c r="EP17" s="6">
        <v>-23682.628609441861</v>
      </c>
      <c r="EQ17" s="6">
        <v>-22654.511317129622</v>
      </c>
      <c r="ER17" s="6">
        <v>-23435.18000488371</v>
      </c>
      <c r="ES17" s="6">
        <v>-24206.709922389171</v>
      </c>
      <c r="ET17" s="6">
        <v>-21405.83564376026</v>
      </c>
      <c r="EU17" s="6">
        <v>-23952.754801302541</v>
      </c>
      <c r="EV17" s="6">
        <v>-22063.50794098066</v>
      </c>
      <c r="EW17" s="6">
        <v>-21945.173925538071</v>
      </c>
      <c r="EX17" s="6">
        <v>-22700.406326117369</v>
      </c>
      <c r="EY17" s="6">
        <v>-20852.415428051179</v>
      </c>
      <c r="EZ17" s="6">
        <v>-22468.47777762475</v>
      </c>
      <c r="FA17" s="6">
        <v>-22351.229577441882</v>
      </c>
      <c r="FB17" s="6">
        <v>-22230.55473085184</v>
      </c>
      <c r="FC17" s="6">
        <v>-21263.690294418389</v>
      </c>
      <c r="FD17" s="6">
        <v>-21994.52380094977</v>
      </c>
      <c r="FE17" s="6">
        <v>-21875.296643131151</v>
      </c>
      <c r="FF17" s="6">
        <v>-20923.440701836978</v>
      </c>
      <c r="FG17" s="6">
        <v>-22474.495497469401</v>
      </c>
      <c r="FH17" s="6">
        <v>-15355.7159441576</v>
      </c>
      <c r="FI17" s="6">
        <v>-16544.703027592401</v>
      </c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>
        <f>SUM($B17:IC17)</f>
        <v>-2312083.0489367908</v>
      </c>
      <c r="IE17" s="6">
        <f>SUM($B17:FU17)</f>
        <v>-2312083.0489367908</v>
      </c>
      <c r="IF17" s="6"/>
    </row>
    <row r="18" spans="1:240">
      <c r="A18" s="165" t="s">
        <v>13</v>
      </c>
      <c r="B18" s="6"/>
      <c r="C18" s="6"/>
      <c r="D18" s="6"/>
      <c r="E18" s="6"/>
      <c r="F18" s="6"/>
      <c r="G18" s="6"/>
      <c r="H18" s="6">
        <v>2833.4354937722005</v>
      </c>
      <c r="I18" s="6">
        <v>-120221.53622980772</v>
      </c>
      <c r="J18" s="6">
        <v>-125917.05798138045</v>
      </c>
      <c r="K18" s="6">
        <v>29180.529744024618</v>
      </c>
      <c r="L18" s="6">
        <v>12030.459590351124</v>
      </c>
      <c r="M18" s="6">
        <v>-160770.79007238126</v>
      </c>
      <c r="N18" s="6">
        <v>-167519.92000389873</v>
      </c>
      <c r="O18" s="6">
        <v>-129557.60476947048</v>
      </c>
      <c r="P18" s="6">
        <v>-467340.05000966793</v>
      </c>
      <c r="Q18" s="6">
        <v>-352490.40971410007</v>
      </c>
      <c r="R18" s="6">
        <v>-22034.736385375927</v>
      </c>
      <c r="S18" s="6">
        <v>-112768.09348510431</v>
      </c>
      <c r="T18" s="6">
        <v>-134117.93951735529</v>
      </c>
      <c r="U18" s="6">
        <v>-126810.13277067814</v>
      </c>
      <c r="V18" s="6">
        <v>-142654.54303330812</v>
      </c>
      <c r="W18" s="6">
        <v>-132348.2159547733</v>
      </c>
      <c r="X18" s="6">
        <v>-143698.23701884397</v>
      </c>
      <c r="Y18" s="6">
        <v>-104056.46315126168</v>
      </c>
      <c r="Z18" s="6">
        <v>-110772.42942744812</v>
      </c>
      <c r="AA18" s="6">
        <v>-126301.11673269217</v>
      </c>
      <c r="AB18" s="6">
        <v>-140796.03906450639</v>
      </c>
      <c r="AC18" s="6">
        <v>-137729.81803050704</v>
      </c>
      <c r="AD18" s="6">
        <v>-123760.04688004836</v>
      </c>
      <c r="AE18" s="6">
        <v>-60060.280528939438</v>
      </c>
      <c r="AF18" s="6">
        <v>-53100.427020009665</v>
      </c>
      <c r="AG18" s="6">
        <v>-57309.557718132477</v>
      </c>
      <c r="AH18" s="6">
        <v>-54098.949350460302</v>
      </c>
      <c r="AI18" s="6">
        <v>-47893.437017513432</v>
      </c>
      <c r="AJ18" s="6">
        <v>-51774.818927380475</v>
      </c>
      <c r="AK18" s="6">
        <v>-28746.958080537392</v>
      </c>
      <c r="AL18" s="6">
        <v>-36585.38497741957</v>
      </c>
      <c r="AM18" s="6">
        <v>-51437.698325315352</v>
      </c>
      <c r="AN18" s="6">
        <v>-120162.98368504418</v>
      </c>
      <c r="AO18" s="6">
        <v>-119214.20549825886</v>
      </c>
      <c r="AP18" s="6">
        <v>-92694.576329386851</v>
      </c>
      <c r="AQ18" s="6">
        <v>-48020.256616884406</v>
      </c>
      <c r="AR18" s="6">
        <v>-45880.337628594272</v>
      </c>
      <c r="AS18" s="6">
        <v>-52992.458169058584</v>
      </c>
      <c r="AT18" s="6">
        <v>17229.731953553845</v>
      </c>
      <c r="AU18" s="6">
        <v>18201.583884076961</v>
      </c>
      <c r="AV18" s="6">
        <v>23998.581666399328</v>
      </c>
      <c r="AW18" s="6">
        <v>49883.340161668697</v>
      </c>
      <c r="AX18" s="6">
        <v>37448.810069099221</v>
      </c>
      <c r="AY18" s="6">
        <v>30215.261495773204</v>
      </c>
      <c r="AZ18" s="6">
        <v>25474.640130979737</v>
      </c>
      <c r="BA18" s="6">
        <v>25555.482494158379</v>
      </c>
      <c r="BB18" s="6">
        <v>30962.99141858891</v>
      </c>
      <c r="BC18" s="6">
        <v>43845.490842441803</v>
      </c>
      <c r="BD18" s="6">
        <v>42017.454359986375</v>
      </c>
      <c r="BE18" s="6">
        <v>38292.047020478261</v>
      </c>
      <c r="BF18" s="6">
        <v>18043.145201763225</v>
      </c>
      <c r="BG18" s="6">
        <v>20451.24280090088</v>
      </c>
      <c r="BH18" s="6">
        <v>24546.451587017305</v>
      </c>
      <c r="BI18" s="6">
        <v>22970.451057764389</v>
      </c>
      <c r="BJ18" s="6">
        <v>15381.064907090449</v>
      </c>
      <c r="BK18" s="6">
        <v>9599.5246264297657</v>
      </c>
      <c r="BL18" s="6">
        <v>-4250.2991086609236</v>
      </c>
      <c r="BM18" s="6">
        <v>2297.3515135170401</v>
      </c>
      <c r="BN18" s="6">
        <v>8786.7206557103873</v>
      </c>
      <c r="BO18" s="6">
        <v>45067.309351788805</v>
      </c>
      <c r="BP18" s="6">
        <v>41618.917811705454</v>
      </c>
      <c r="BQ18" s="6">
        <v>36708.655880113925</v>
      </c>
      <c r="BR18" s="6">
        <v>-65277.255177268569</v>
      </c>
      <c r="BS18" s="6">
        <v>-59920.453003308525</v>
      </c>
      <c r="BT18" s="6">
        <v>-67166.395118901943</v>
      </c>
      <c r="BU18" s="6">
        <v>-54524.811324889997</v>
      </c>
      <c r="BV18" s="6">
        <v>-62730.227915844429</v>
      </c>
      <c r="BW18" s="6">
        <v>-64331.919927994932</v>
      </c>
      <c r="BX18" s="6">
        <v>-102146.36614923364</v>
      </c>
      <c r="BY18" s="6">
        <v>-109738.41133243231</v>
      </c>
      <c r="BZ18" s="6">
        <v>-92449.308107469173</v>
      </c>
      <c r="CA18" s="6">
        <v>-57112.515358443728</v>
      </c>
      <c r="CB18" s="6">
        <v>-52549.684411103794</v>
      </c>
      <c r="CC18" s="6">
        <v>-52296.764415581441</v>
      </c>
      <c r="CD18" s="6">
        <v>-789.26569266485899</v>
      </c>
      <c r="CE18" s="6">
        <v>-696.98191639163497</v>
      </c>
      <c r="CF18" s="6">
        <v>-811.02867560832897</v>
      </c>
      <c r="CG18" s="6">
        <v>-5546.448741977807</v>
      </c>
      <c r="CH18" s="6">
        <v>-11445.101402300395</v>
      </c>
      <c r="CI18" s="6">
        <v>-10973.98840712675</v>
      </c>
      <c r="CJ18" s="6">
        <v>-6980.5572700684197</v>
      </c>
      <c r="CK18" s="6">
        <v>-6941.2846047790563</v>
      </c>
      <c r="CL18" s="6">
        <v>-3821.7883149601262</v>
      </c>
      <c r="CM18" s="6">
        <v>-5601.6957628120217</v>
      </c>
      <c r="CN18" s="6">
        <v>-4900.6900442660044</v>
      </c>
      <c r="CO18" s="6">
        <v>-5996.0946803878369</v>
      </c>
      <c r="CP18" s="6">
        <v>25947.191153161621</v>
      </c>
      <c r="CQ18" s="6">
        <v>23890.504824719032</v>
      </c>
      <c r="CR18" s="6">
        <v>25661.349543593267</v>
      </c>
      <c r="CS18" s="6">
        <v>25558.792615328854</v>
      </c>
      <c r="CT18" s="6">
        <v>19096.282478461992</v>
      </c>
      <c r="CU18" s="6">
        <v>19730.912261333317</v>
      </c>
      <c r="CV18" s="6">
        <v>16845.703726767071</v>
      </c>
      <c r="CW18" s="6">
        <v>16756.088212514012</v>
      </c>
      <c r="CX18" s="6">
        <v>18673.651486119626</v>
      </c>
      <c r="CY18" s="6">
        <v>25686.510219261643</v>
      </c>
      <c r="CZ18" s="6">
        <v>22763.567466094257</v>
      </c>
      <c r="DA18" s="6">
        <v>26807.614882950405</v>
      </c>
      <c r="DB18" s="6">
        <v>25124.253707945634</v>
      </c>
      <c r="DC18" s="6">
        <v>24000.938537004993</v>
      </c>
      <c r="DD18" s="6">
        <v>26853.962613612704</v>
      </c>
      <c r="DE18" s="6">
        <v>25722.596703086976</v>
      </c>
      <c r="DF18" s="6">
        <v>19577.737907016031</v>
      </c>
      <c r="DG18" s="6">
        <v>20252.473113936434</v>
      </c>
      <c r="DH18" s="6">
        <v>18591.45395660961</v>
      </c>
      <c r="DI18" s="6">
        <v>18488.559336846687</v>
      </c>
      <c r="DJ18" s="6">
        <v>20137.763780964149</v>
      </c>
      <c r="DK18" s="6">
        <v>29208.090966010997</v>
      </c>
      <c r="DL18" s="6">
        <v>27932.857316191563</v>
      </c>
      <c r="DM18" s="6">
        <v>28887.382673163196</v>
      </c>
      <c r="DN18" s="6">
        <v>-6004.3892347183119</v>
      </c>
      <c r="DO18" s="6">
        <v>-5734.8518977189642</v>
      </c>
      <c r="DP18" s="6">
        <v>-6415.2255672605897</v>
      </c>
      <c r="DQ18" s="6">
        <v>-5897.9635772045922</v>
      </c>
      <c r="DR18" s="6">
        <v>-10337.898858246283</v>
      </c>
      <c r="DS18" s="6">
        <v>-10692.034211680701</v>
      </c>
      <c r="DT18" s="6">
        <v>-12545.127464352969</v>
      </c>
      <c r="DU18" s="6">
        <v>-13470.94782774244</v>
      </c>
      <c r="DV18" s="6">
        <v>-14930.23613719927</v>
      </c>
      <c r="DW18" s="6">
        <v>-10688.742617591881</v>
      </c>
      <c r="DX18" s="6">
        <v>-10224.459361617261</v>
      </c>
      <c r="DY18" s="6">
        <v>-10578.2452202156</v>
      </c>
      <c r="DZ18" s="6">
        <v>-10118.52076510776</v>
      </c>
      <c r="EA18" s="6">
        <v>-10069.244393645689</v>
      </c>
      <c r="EB18" s="6">
        <v>-10818.1046087964</v>
      </c>
      <c r="EC18" s="6">
        <v>-9966.1660899503295</v>
      </c>
      <c r="ED18" s="6">
        <v>-14893.14926890055</v>
      </c>
      <c r="EE18" s="6">
        <v>-14817.71186010059</v>
      </c>
      <c r="EF18" s="6">
        <v>-16353.610624108</v>
      </c>
      <c r="EG18" s="6">
        <v>-17569.206512540761</v>
      </c>
      <c r="EH18" s="6">
        <v>-13465.9540392369</v>
      </c>
      <c r="EI18" s="6">
        <v>-10432.71270035674</v>
      </c>
      <c r="EJ18" s="6">
        <v>-9610.6509937960709</v>
      </c>
      <c r="EK18" s="6">
        <v>-9559.9351975136906</v>
      </c>
      <c r="EL18" s="6">
        <v>-4395.46383399754</v>
      </c>
      <c r="EM18" s="6">
        <v>-4037.9550335456402</v>
      </c>
      <c r="EN18" s="6">
        <v>-4351.2740311337602</v>
      </c>
      <c r="EO18" s="6">
        <v>-4328.9309853389104</v>
      </c>
      <c r="EP18" s="6">
        <v>-4305.93247444397</v>
      </c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>
        <f>SUM($B18:IC18)</f>
        <v>-3972414.5771562378</v>
      </c>
      <c r="IE18" s="6">
        <f>SUM($B18:FU18)</f>
        <v>-3972414.5771562378</v>
      </c>
      <c r="IF18" s="6"/>
    </row>
    <row r="19" spans="1:240">
      <c r="A19" s="165" t="s">
        <v>14</v>
      </c>
      <c r="B19" s="6"/>
      <c r="C19" s="6"/>
      <c r="D19" s="6"/>
      <c r="E19" s="6"/>
      <c r="F19" s="6"/>
      <c r="G19" s="6"/>
      <c r="H19" s="6">
        <v>9819.6250487919642</v>
      </c>
      <c r="I19" s="6">
        <v>-80632.996256167826</v>
      </c>
      <c r="J19" s="6">
        <v>-10468.498118173708</v>
      </c>
      <c r="K19" s="6">
        <v>-114.482529268939</v>
      </c>
      <c r="L19" s="6">
        <v>-20781.318609589467</v>
      </c>
      <c r="M19" s="6">
        <v>-175069.37952553912</v>
      </c>
      <c r="N19" s="6">
        <v>-174751.78498630505</v>
      </c>
      <c r="O19" s="6">
        <v>-167712.99962225207</v>
      </c>
      <c r="P19" s="6">
        <v>-41173.974586287484</v>
      </c>
      <c r="Q19" s="6">
        <v>-42611.143554231683</v>
      </c>
      <c r="R19" s="6">
        <v>-37744.390942235128</v>
      </c>
      <c r="S19" s="6">
        <v>-21236.968741719433</v>
      </c>
      <c r="T19" s="6">
        <v>-19609.761548343737</v>
      </c>
      <c r="U19" s="6">
        <v>-19511.979459987047</v>
      </c>
      <c r="V19" s="6">
        <v>-50390.270639751878</v>
      </c>
      <c r="W19" s="6">
        <v>-46376.640879584076</v>
      </c>
      <c r="X19" s="6">
        <v>-50111.108412499605</v>
      </c>
      <c r="Y19" s="6">
        <v>-10115.814778412388</v>
      </c>
      <c r="Z19" s="6">
        <v>-10118.905894965492</v>
      </c>
      <c r="AA19" s="6">
        <v>-9732.5702886780582</v>
      </c>
      <c r="AB19" s="6">
        <v>-19968.60816440995</v>
      </c>
      <c r="AC19" s="6">
        <v>-19850.321702275676</v>
      </c>
      <c r="AD19" s="6">
        <v>-18974.687707399295</v>
      </c>
      <c r="AE19" s="6">
        <v>-30470.176203412469</v>
      </c>
      <c r="AF19" s="6">
        <v>-26973.548409441406</v>
      </c>
      <c r="AG19" s="6">
        <v>-29056.05894558776</v>
      </c>
      <c r="AH19" s="6">
        <v>9488.425264977277</v>
      </c>
      <c r="AI19" s="6">
        <v>8721.7503009524517</v>
      </c>
      <c r="AJ19" s="6">
        <v>9728.1925403414643</v>
      </c>
      <c r="AK19" s="6">
        <v>28283.367923097219</v>
      </c>
      <c r="AL19" s="6">
        <v>27033.385805250477</v>
      </c>
      <c r="AM19" s="6">
        <v>27950.462404365651</v>
      </c>
      <c r="AN19" s="6">
        <v>9085.4601350117664</v>
      </c>
      <c r="AO19" s="6">
        <v>9079.4851600005095</v>
      </c>
      <c r="AP19" s="6">
        <v>8725.4667095061777</v>
      </c>
      <c r="AQ19" s="6">
        <v>9067.3833670468612</v>
      </c>
      <c r="AR19" s="6">
        <v>8677.3406049843124</v>
      </c>
      <c r="AS19" s="6">
        <v>9016.4554296693696</v>
      </c>
      <c r="AT19" s="6">
        <v>-8836.3050701767697</v>
      </c>
      <c r="AU19" s="6">
        <v>-8444.4813534312125</v>
      </c>
      <c r="AV19" s="6">
        <v>-9490.1012162291099</v>
      </c>
      <c r="AW19" s="6">
        <v>8807.1736693735256</v>
      </c>
      <c r="AX19" s="6">
        <v>8391.3958312116556</v>
      </c>
      <c r="AY19" s="6">
        <v>8648.9329362666795</v>
      </c>
      <c r="AZ19" s="6">
        <v>-8715.8160167057267</v>
      </c>
      <c r="BA19" s="6">
        <v>-9328.2264479903861</v>
      </c>
      <c r="BB19" s="6">
        <v>-8560.9053969609304</v>
      </c>
      <c r="BC19" s="6">
        <v>-8822.8037033603086</v>
      </c>
      <c r="BD19" s="6">
        <v>-8441.4856186117504</v>
      </c>
      <c r="BE19" s="6">
        <v>-8700.9725753097227</v>
      </c>
      <c r="BF19" s="6">
        <v>-8325.1304941953658</v>
      </c>
      <c r="BG19" s="6">
        <v>-7956.2612513711838</v>
      </c>
      <c r="BH19" s="6">
        <v>-8941.2516774815667</v>
      </c>
      <c r="BI19" s="6">
        <v>7978.4201398558334</v>
      </c>
      <c r="BJ19" s="6">
        <v>8221.7318948572847</v>
      </c>
      <c r="BK19" s="6">
        <v>8147.5322378166493</v>
      </c>
      <c r="BL19" s="6">
        <v>-8209.7002454551421</v>
      </c>
      <c r="BM19" s="6">
        <v>-8785.8151255025914</v>
      </c>
      <c r="BN19" s="6">
        <v>-8062.008741892756</v>
      </c>
      <c r="BO19" s="6">
        <v>-131.11299402307</v>
      </c>
      <c r="BP19" s="6">
        <v>-125.43761362726799</v>
      </c>
      <c r="BQ19" s="6">
        <v>-93.592530311215597</v>
      </c>
      <c r="BR19" s="6">
        <v>7957.8606131228216</v>
      </c>
      <c r="BS19" s="6">
        <v>7312.0515570040016</v>
      </c>
      <c r="BT19" s="6">
        <v>8150.8639254559839</v>
      </c>
      <c r="BU19" s="6">
        <v>7509.6357525792864</v>
      </c>
      <c r="BV19" s="6">
        <v>7738.0592166652959</v>
      </c>
      <c r="BW19" s="6">
        <v>7667.7530133270939</v>
      </c>
      <c r="BX19" s="6">
        <v>7304.1621805302302</v>
      </c>
      <c r="BY19" s="6">
        <v>7879.5395579019696</v>
      </c>
      <c r="BZ19" s="6">
        <v>6996.7278328519051</v>
      </c>
      <c r="CA19" s="6">
        <v>7861.6072248691744</v>
      </c>
      <c r="CB19" s="6">
        <v>7241.6479746010264</v>
      </c>
      <c r="CC19" s="6">
        <v>7232.1276646428541</v>
      </c>
      <c r="CD19" s="6">
        <v>7480.7859581811554</v>
      </c>
      <c r="CE19" s="6">
        <v>7156.5283144828354</v>
      </c>
      <c r="CF19" s="6">
        <v>7372.1307180355179</v>
      </c>
      <c r="CG19" s="6">
        <v>7332.978284348068</v>
      </c>
      <c r="CH19" s="6">
        <v>7262.7808404815059</v>
      </c>
      <c r="CI19" s="6">
        <v>6917.5913040906589</v>
      </c>
      <c r="CJ19" s="6">
        <v>7124.7539476244501</v>
      </c>
      <c r="CK19" s="6">
        <v>7114.0666909725378</v>
      </c>
      <c r="CL19" s="6">
        <v>6831.0542046837263</v>
      </c>
      <c r="CM19" s="6">
        <v>7366.3089832247388</v>
      </c>
      <c r="CN19" s="6">
        <v>6514.1135760631387</v>
      </c>
      <c r="CO19" s="6">
        <v>7048.9895516460738</v>
      </c>
      <c r="CP19" s="6">
        <v>7012.257169479094</v>
      </c>
      <c r="CQ19" s="6">
        <v>6442.3048643293487</v>
      </c>
      <c r="CR19" s="6">
        <v>6914.4332455275789</v>
      </c>
      <c r="CS19" s="6">
        <v>6879.2480523902314</v>
      </c>
      <c r="CT19" s="6">
        <v>6552.9149693705476</v>
      </c>
      <c r="CU19" s="6">
        <v>6752.4335806331164</v>
      </c>
      <c r="CV19" s="6">
        <v>6882.11935507819</v>
      </c>
      <c r="CW19" s="6">
        <v>6845.4561887767704</v>
      </c>
      <c r="CX19" s="6">
        <v>6548.1220215799503</v>
      </c>
      <c r="CY19" s="6">
        <v>7034.0522066985704</v>
      </c>
      <c r="CZ19" s="6">
        <v>6219.9391320444902</v>
      </c>
      <c r="DA19" s="6">
        <v>6701.9037207375904</v>
      </c>
      <c r="DB19" s="6">
        <v>6409.24839488407</v>
      </c>
      <c r="DC19" s="6">
        <v>6122.6884022972399</v>
      </c>
      <c r="DD19" s="6">
        <v>6850.5006667379703</v>
      </c>
      <c r="DE19" s="6">
        <v>6561.8869140528104</v>
      </c>
      <c r="DF19" s="6">
        <v>6274.9159958385098</v>
      </c>
      <c r="DG19" s="6">
        <v>6491.1772801078296</v>
      </c>
      <c r="DH19" s="6">
        <v>6455.3659571561202</v>
      </c>
      <c r="DI19" s="6">
        <v>6419.6386586273002</v>
      </c>
      <c r="DJ19" s="6">
        <v>6139.5621283427599</v>
      </c>
      <c r="DK19" s="6">
        <v>6349.5849926110704</v>
      </c>
      <c r="DL19" s="6">
        <v>6072.3602861285999</v>
      </c>
      <c r="DM19" s="6">
        <v>6279.8657985137197</v>
      </c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>
        <f>SUM($B19:IC19)</f>
        <v>-705071.71230644791</v>
      </c>
      <c r="IE19" s="6">
        <f>SUM($B19:FU19)</f>
        <v>-705071.71230644791</v>
      </c>
      <c r="IF19" s="6"/>
    </row>
    <row r="20" spans="1:240">
      <c r="A20" s="165" t="s">
        <v>82</v>
      </c>
      <c r="B20" s="6"/>
      <c r="C20" s="6"/>
      <c r="D20" s="6"/>
      <c r="E20" s="6"/>
      <c r="F20" s="6"/>
      <c r="G20" s="6"/>
      <c r="H20" s="6"/>
      <c r="I20" s="6">
        <v>-700.8725743071534</v>
      </c>
      <c r="J20" s="6">
        <v>-1521.00947967806</v>
      </c>
      <c r="K20" s="6">
        <v>-1814.00850636772</v>
      </c>
      <c r="L20" s="6">
        <v>-2088.4625643600598</v>
      </c>
      <c r="M20" s="6">
        <v>1229.8503286642299</v>
      </c>
      <c r="N20" s="6">
        <v>1227.33043217866</v>
      </c>
      <c r="O20" s="6">
        <v>1177.6180840388599</v>
      </c>
      <c r="P20" s="6"/>
      <c r="Q20" s="6"/>
      <c r="R20" s="6"/>
      <c r="S20" s="6">
        <v>-1112.84985277838</v>
      </c>
      <c r="T20" s="6">
        <v>987.26022863825995</v>
      </c>
      <c r="U20" s="6">
        <v>72.323983952299997</v>
      </c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>
        <f>SUM($B20:IC20)</f>
        <v>-2542.8199200190629</v>
      </c>
      <c r="IE20" s="6">
        <f>SUM($B20:FU20)</f>
        <v>-2542.8199200190629</v>
      </c>
      <c r="IF20" s="6"/>
    </row>
    <row r="21" spans="1:240">
      <c r="A21" s="165" t="s">
        <v>15</v>
      </c>
      <c r="B21" s="6"/>
      <c r="C21" s="6"/>
      <c r="D21" s="6"/>
      <c r="E21" s="6"/>
      <c r="F21" s="6"/>
      <c r="G21" s="6"/>
      <c r="H21" s="6">
        <v>-19398.292992294311</v>
      </c>
      <c r="I21" s="6">
        <v>-10562.814562401281</v>
      </c>
      <c r="J21" s="6">
        <v>1033.9548095848561</v>
      </c>
      <c r="K21" s="6">
        <v>952.87361280689697</v>
      </c>
      <c r="L21" s="6">
        <v>11338.350709163293</v>
      </c>
      <c r="M21" s="6">
        <v>-21194.838464499317</v>
      </c>
      <c r="N21" s="6">
        <v>-21151.439170103051</v>
      </c>
      <c r="O21" s="6">
        <v>-20294.710218960619</v>
      </c>
      <c r="P21" s="6">
        <v>-10221.870108384201</v>
      </c>
      <c r="Q21" s="6">
        <v>-10589.194748792001</v>
      </c>
      <c r="R21" s="6">
        <v>-9389.1003285925708</v>
      </c>
      <c r="S21" s="6">
        <v>842.72914953439897</v>
      </c>
      <c r="T21" s="6">
        <v>778.15706943515499</v>
      </c>
      <c r="U21" s="6">
        <v>775.81873663031001</v>
      </c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>
        <f>SUM($B21:IC21)</f>
        <v>-107080.37650687245</v>
      </c>
      <c r="IE21" s="6">
        <f>SUM($B21:FU21)</f>
        <v>-107080.37650687245</v>
      </c>
      <c r="IF21" s="6"/>
    </row>
    <row r="22" spans="1:240">
      <c r="A22" s="165" t="s">
        <v>16</v>
      </c>
      <c r="B22" s="6"/>
      <c r="C22" s="6"/>
      <c r="D22" s="6"/>
      <c r="E22" s="6"/>
      <c r="F22" s="6"/>
      <c r="G22" s="6"/>
      <c r="H22" s="6">
        <v>15270.554144995738</v>
      </c>
      <c r="I22" s="6">
        <v>20732.486583238984</v>
      </c>
      <c r="J22" s="6"/>
      <c r="K22" s="6">
        <v>-19066.078239394199</v>
      </c>
      <c r="L22" s="6"/>
      <c r="M22" s="6">
        <v>-10288.507445445701</v>
      </c>
      <c r="N22" s="6">
        <v>-10267.426852832899</v>
      </c>
      <c r="O22" s="6">
        <v>-19703.100683292319</v>
      </c>
      <c r="P22" s="6">
        <v>-18808.240999427078</v>
      </c>
      <c r="Q22" s="6">
        <v>-19484.118337777141</v>
      </c>
      <c r="R22" s="6">
        <v>-26665.044933202778</v>
      </c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>
        <f>SUM($B22:IC22)</f>
        <v>-88279.476763137398</v>
      </c>
      <c r="IE22" s="6">
        <f>SUM($B22:FU22)</f>
        <v>-88279.476763137398</v>
      </c>
      <c r="IF22" s="6"/>
    </row>
    <row r="23" spans="1:240">
      <c r="A23" s="165" t="s">
        <v>116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>
        <f>SUM($B23:IC23)</f>
        <v>0</v>
      </c>
      <c r="IE23" s="6">
        <f>SUM($B23:FU23)</f>
        <v>0</v>
      </c>
    </row>
    <row r="24" spans="1:240">
      <c r="A24" s="165" t="s">
        <v>17</v>
      </c>
      <c r="B24" s="6"/>
      <c r="C24" s="6"/>
      <c r="D24" s="6"/>
      <c r="E24" s="6"/>
      <c r="F24" s="6"/>
      <c r="G24" s="6"/>
      <c r="H24" s="6">
        <v>17848.851886074652</v>
      </c>
      <c r="I24" s="6">
        <v>34875.826992754584</v>
      </c>
      <c r="J24" s="6">
        <v>20688.544728858</v>
      </c>
      <c r="K24" s="6">
        <v>28599.117359091299</v>
      </c>
      <c r="L24" s="6">
        <v>30924.351788149201</v>
      </c>
      <c r="M24" s="6"/>
      <c r="N24" s="6"/>
      <c r="O24" s="6">
        <v>-9851.5503416461597</v>
      </c>
      <c r="P24" s="6">
        <v>-44976.228476890901</v>
      </c>
      <c r="Q24" s="6">
        <v>-46592.456894684379</v>
      </c>
      <c r="R24" s="6">
        <v>-41312.041445807132</v>
      </c>
      <c r="S24" s="6">
        <v>-10534.114369180001</v>
      </c>
      <c r="T24" s="6">
        <v>-9726.9633679394301</v>
      </c>
      <c r="U24" s="6">
        <v>-9697.7342078788697</v>
      </c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>
        <f>SUM($B24:IC24)</f>
        <v>-39754.396349099145</v>
      </c>
      <c r="IE24" s="6">
        <f>SUM($B24:FU24)</f>
        <v>-39754.396349099145</v>
      </c>
    </row>
    <row r="25" spans="1:240">
      <c r="A25" s="165" t="s">
        <v>58</v>
      </c>
      <c r="B25" s="6"/>
      <c r="C25" s="6"/>
      <c r="D25" s="6"/>
      <c r="E25" s="6"/>
      <c r="F25" s="6"/>
      <c r="G25" s="6"/>
      <c r="H25" s="6">
        <v>-3993.0317418511599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>
        <f>SUM($B25:IC25)</f>
        <v>-3993.0317418511599</v>
      </c>
      <c r="IE25" s="6">
        <f>SUM($B25:FU25)</f>
        <v>-3993.0317418511599</v>
      </c>
    </row>
    <row r="26" spans="1:240">
      <c r="A26" s="165" t="s">
        <v>85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>
        <f>SUM($B26:IC26)</f>
        <v>0</v>
      </c>
      <c r="IE26" s="6">
        <f>SUM($B26:FU26)</f>
        <v>0</v>
      </c>
    </row>
    <row r="27" spans="1:240">
      <c r="A27" s="165" t="s">
        <v>18</v>
      </c>
      <c r="B27" s="6"/>
      <c r="C27" s="6"/>
      <c r="D27" s="6"/>
      <c r="E27" s="6"/>
      <c r="F27" s="6"/>
      <c r="G27" s="6"/>
      <c r="H27" s="6">
        <v>-1300.8979408730338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>
        <f>SUM($B27:IC27)</f>
        <v>-1300.8979408730338</v>
      </c>
      <c r="IE27" s="6">
        <f>SUM($B27:FU27)</f>
        <v>-1300.8979408730338</v>
      </c>
    </row>
    <row r="28" spans="1:240">
      <c r="A28" s="165" t="s">
        <v>19</v>
      </c>
      <c r="B28" s="6"/>
      <c r="C28" s="6"/>
      <c r="D28" s="6"/>
      <c r="E28" s="6"/>
      <c r="F28" s="6"/>
      <c r="G28" s="6"/>
      <c r="H28" s="6">
        <v>-31.944253934808099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>
        <f>SUM($B28:IC28)</f>
        <v>-31.944253934808099</v>
      </c>
      <c r="IE28" s="6">
        <f>SUM($B28:FU28)</f>
        <v>-31.944253934808099</v>
      </c>
    </row>
    <row r="29" spans="1:240" s="27" customFormat="1">
      <c r="A29" s="167" t="s">
        <v>107</v>
      </c>
      <c r="B29" s="28"/>
      <c r="C29" s="28"/>
      <c r="D29" s="28"/>
      <c r="E29" s="28"/>
      <c r="F29" s="28"/>
      <c r="G29" s="28"/>
      <c r="H29" s="28"/>
      <c r="I29" s="28">
        <v>309801.75719999999</v>
      </c>
      <c r="J29" s="28">
        <v>309244.49359999999</v>
      </c>
      <c r="K29" s="28">
        <v>278809.4694</v>
      </c>
      <c r="L29" s="28">
        <v>308176.40860000002</v>
      </c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28"/>
      <c r="BE29" s="28"/>
      <c r="BF29" s="28"/>
      <c r="BG29" s="28"/>
      <c r="BH29" s="28"/>
      <c r="BI29" s="28"/>
      <c r="BJ29" s="28"/>
      <c r="BK29" s="28"/>
      <c r="BL29" s="28"/>
      <c r="BM29" s="28"/>
      <c r="BN29" s="28"/>
      <c r="BO29" s="28"/>
      <c r="BP29" s="28"/>
      <c r="BQ29" s="28"/>
      <c r="BR29" s="28"/>
      <c r="BS29" s="28"/>
      <c r="BT29" s="28"/>
      <c r="BU29" s="28"/>
      <c r="BV29" s="28"/>
      <c r="BW29" s="28"/>
      <c r="BX29" s="28"/>
      <c r="BY29" s="28"/>
      <c r="BZ29" s="28"/>
      <c r="CA29" s="28"/>
      <c r="CB29" s="28"/>
      <c r="CC29" s="28"/>
      <c r="CD29" s="28"/>
      <c r="CE29" s="28"/>
      <c r="CF29" s="28"/>
      <c r="CG29" s="28"/>
      <c r="CH29" s="28"/>
      <c r="CI29" s="28"/>
      <c r="CJ29" s="28"/>
      <c r="CK29" s="28"/>
      <c r="CL29" s="28"/>
      <c r="CM29" s="28"/>
      <c r="CN29" s="28"/>
      <c r="CO29" s="28"/>
      <c r="CP29" s="28"/>
      <c r="CQ29" s="28"/>
      <c r="CR29" s="28"/>
      <c r="CS29" s="28"/>
      <c r="CT29" s="28"/>
      <c r="CU29" s="28"/>
      <c r="CV29" s="28"/>
      <c r="CW29" s="28"/>
      <c r="CX29" s="28"/>
      <c r="CY29" s="28"/>
      <c r="CZ29" s="28"/>
      <c r="DA29" s="28"/>
      <c r="DB29" s="28"/>
      <c r="DC29" s="28"/>
      <c r="DD29" s="28"/>
      <c r="DE29" s="28"/>
      <c r="DF29" s="28"/>
      <c r="DG29" s="28"/>
      <c r="DH29" s="28"/>
      <c r="DI29" s="28"/>
      <c r="DJ29" s="28"/>
      <c r="DK29" s="28"/>
      <c r="DL29" s="28"/>
      <c r="DM29" s="28"/>
      <c r="DN29" s="28"/>
      <c r="DO29" s="28"/>
      <c r="DP29" s="28"/>
      <c r="DQ29" s="28"/>
      <c r="DR29" s="28"/>
      <c r="DS29" s="28"/>
      <c r="DT29" s="28"/>
      <c r="DU29" s="28"/>
      <c r="DV29" s="28"/>
      <c r="DW29" s="28"/>
      <c r="DX29" s="28"/>
      <c r="DY29" s="28"/>
      <c r="DZ29" s="28"/>
      <c r="EA29" s="28"/>
      <c r="EB29" s="28"/>
      <c r="EC29" s="28"/>
      <c r="ED29" s="28"/>
      <c r="EE29" s="28"/>
      <c r="EF29" s="28"/>
      <c r="EG29" s="28"/>
      <c r="EH29" s="28"/>
      <c r="EI29" s="28"/>
      <c r="EJ29" s="28"/>
      <c r="EK29" s="28"/>
      <c r="EL29" s="28"/>
      <c r="EM29" s="28"/>
      <c r="EN29" s="28"/>
      <c r="EO29" s="28"/>
      <c r="EP29" s="28"/>
      <c r="EQ29" s="28"/>
      <c r="ER29" s="28"/>
      <c r="ES29" s="28"/>
      <c r="ET29" s="28"/>
      <c r="EU29" s="28"/>
      <c r="EV29" s="28"/>
      <c r="EW29" s="28"/>
      <c r="EX29" s="28"/>
      <c r="EY29" s="28"/>
      <c r="EZ29" s="28"/>
      <c r="FA29" s="28"/>
      <c r="FB29" s="28"/>
      <c r="FC29" s="28"/>
      <c r="FD29" s="28"/>
      <c r="FE29" s="28"/>
      <c r="FF29" s="28"/>
      <c r="FG29" s="28"/>
      <c r="FH29" s="28"/>
      <c r="FI29" s="28"/>
      <c r="FJ29" s="28"/>
      <c r="FK29" s="28"/>
      <c r="FL29" s="28"/>
      <c r="FM29" s="28"/>
      <c r="FN29" s="28"/>
      <c r="FO29" s="28"/>
      <c r="FP29" s="28"/>
      <c r="FQ29" s="28"/>
      <c r="FR29" s="28"/>
      <c r="FS29" s="28"/>
      <c r="FT29" s="28"/>
      <c r="FU29" s="28"/>
      <c r="FV29" s="28"/>
      <c r="FW29" s="28"/>
      <c r="FX29" s="28"/>
      <c r="FY29" s="28"/>
      <c r="FZ29" s="28"/>
      <c r="GA29" s="28"/>
      <c r="GB29" s="28"/>
      <c r="GC29" s="28"/>
      <c r="GD29" s="28"/>
      <c r="GE29" s="28"/>
      <c r="GF29" s="28"/>
      <c r="GG29" s="28"/>
      <c r="GH29" s="28"/>
      <c r="GI29" s="28"/>
      <c r="GJ29" s="28"/>
      <c r="GK29" s="28"/>
      <c r="GL29" s="28"/>
      <c r="GM29" s="28"/>
      <c r="GN29" s="28"/>
      <c r="GO29" s="28"/>
      <c r="GP29" s="28"/>
      <c r="GQ29" s="28"/>
      <c r="GR29" s="28"/>
      <c r="GS29" s="28"/>
      <c r="GT29" s="28"/>
      <c r="GU29" s="28"/>
      <c r="GV29" s="28"/>
      <c r="GW29" s="28"/>
      <c r="GX29" s="28"/>
      <c r="GY29" s="28"/>
      <c r="GZ29" s="28"/>
      <c r="HA29" s="28"/>
      <c r="HB29" s="28"/>
      <c r="HC29" s="28"/>
      <c r="HD29" s="28"/>
      <c r="HE29" s="28"/>
      <c r="HF29" s="28"/>
      <c r="HG29" s="28"/>
      <c r="HH29" s="28"/>
      <c r="HI29" s="28"/>
      <c r="HJ29" s="28"/>
      <c r="HK29" s="28"/>
      <c r="HL29" s="28"/>
      <c r="HM29" s="28"/>
      <c r="HN29" s="28"/>
      <c r="HO29" s="28"/>
      <c r="HP29" s="28"/>
      <c r="HQ29" s="28"/>
      <c r="HR29" s="28"/>
      <c r="HS29" s="28"/>
      <c r="HT29" s="28"/>
      <c r="HU29" s="28"/>
      <c r="HV29" s="28"/>
      <c r="HW29" s="28"/>
      <c r="HX29" s="28"/>
      <c r="HY29" s="28"/>
      <c r="HZ29" s="28"/>
      <c r="IA29" s="28"/>
      <c r="IB29" s="28"/>
      <c r="IC29" s="28"/>
      <c r="ID29" s="28">
        <f>SUM($B29:IC29)</f>
        <v>1206032.1288000001</v>
      </c>
      <c r="IE29" s="28">
        <f>SUM($B29:FU29)</f>
        <v>1206032.1288000001</v>
      </c>
    </row>
    <row r="30" spans="1:240" s="27" customFormat="1">
      <c r="A30" s="167" t="s">
        <v>83</v>
      </c>
      <c r="B30" s="28"/>
      <c r="C30" s="28"/>
      <c r="D30" s="28"/>
      <c r="E30" s="28"/>
      <c r="F30" s="28"/>
      <c r="G30" s="28"/>
      <c r="H30" s="28"/>
      <c r="I30" s="28">
        <v>-1998721.014</v>
      </c>
      <c r="J30" s="28">
        <v>1685881.2709999999</v>
      </c>
      <c r="K30" s="28">
        <v>-278809.4694</v>
      </c>
      <c r="L30" s="28">
        <v>-308176.40860000002</v>
      </c>
      <c r="M30" s="28">
        <v>-297701.15000000002</v>
      </c>
      <c r="N30" s="28">
        <v>-307048.40019999997</v>
      </c>
      <c r="O30" s="28">
        <v>-296554.0208</v>
      </c>
      <c r="P30" s="28">
        <v>-305818.76559999998</v>
      </c>
      <c r="Q30" s="28">
        <v>-305127.23499999999</v>
      </c>
      <c r="R30" s="28">
        <v>-294589.70260000002</v>
      </c>
      <c r="S30" s="28">
        <v>-303677.77140000003</v>
      </c>
      <c r="T30" s="28">
        <v>-293105.19219999999</v>
      </c>
      <c r="U30" s="28">
        <v>-302069.07419999997</v>
      </c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28"/>
      <c r="BE30" s="28"/>
      <c r="BF30" s="28"/>
      <c r="BG30" s="28"/>
      <c r="BH30" s="28"/>
      <c r="BI30" s="28"/>
      <c r="BJ30" s="28"/>
      <c r="BK30" s="28"/>
      <c r="BL30" s="28"/>
      <c r="BM30" s="28"/>
      <c r="BN30" s="28"/>
      <c r="BO30" s="28"/>
      <c r="BP30" s="28"/>
      <c r="BQ30" s="28"/>
      <c r="BR30" s="28"/>
      <c r="BS30" s="28"/>
      <c r="BT30" s="28"/>
      <c r="BU30" s="28"/>
      <c r="BV30" s="28"/>
      <c r="BW30" s="28"/>
      <c r="BX30" s="28"/>
      <c r="BY30" s="28"/>
      <c r="BZ30" s="28"/>
      <c r="CA30" s="28"/>
      <c r="CB30" s="28"/>
      <c r="CC30" s="28"/>
      <c r="CD30" s="28"/>
      <c r="CE30" s="28"/>
      <c r="CF30" s="28"/>
      <c r="CG30" s="28"/>
      <c r="CH30" s="28"/>
      <c r="CI30" s="28"/>
      <c r="CJ30" s="28"/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28"/>
      <c r="CV30" s="28"/>
      <c r="CW30" s="28"/>
      <c r="CX30" s="28"/>
      <c r="CY30" s="28"/>
      <c r="CZ30" s="28"/>
      <c r="DA30" s="28"/>
      <c r="DB30" s="28"/>
      <c r="DC30" s="28"/>
      <c r="DD30" s="28"/>
      <c r="DE30" s="28"/>
      <c r="DF30" s="28"/>
      <c r="DG30" s="28"/>
      <c r="DH30" s="28"/>
      <c r="DI30" s="28"/>
      <c r="DJ30" s="28"/>
      <c r="DK30" s="28"/>
      <c r="DL30" s="28"/>
      <c r="DM30" s="28"/>
      <c r="DN30" s="28"/>
      <c r="DO30" s="28"/>
      <c r="DP30" s="28"/>
      <c r="DQ30" s="28"/>
      <c r="DR30" s="28"/>
      <c r="DS30" s="28"/>
      <c r="DT30" s="28"/>
      <c r="DU30" s="28"/>
      <c r="DV30" s="28"/>
      <c r="DW30" s="28"/>
      <c r="DX30" s="28"/>
      <c r="DY30" s="28"/>
      <c r="DZ30" s="28"/>
      <c r="EA30" s="28"/>
      <c r="EB30" s="28"/>
      <c r="EC30" s="28"/>
      <c r="ED30" s="28"/>
      <c r="EE30" s="28"/>
      <c r="EF30" s="28"/>
      <c r="EG30" s="28"/>
      <c r="EH30" s="28"/>
      <c r="EI30" s="28"/>
      <c r="EJ30" s="28"/>
      <c r="EK30" s="28"/>
      <c r="EL30" s="28"/>
      <c r="EM30" s="28"/>
      <c r="EN30" s="28"/>
      <c r="EO30" s="28"/>
      <c r="EP30" s="28"/>
      <c r="EQ30" s="28"/>
      <c r="ER30" s="28"/>
      <c r="ES30" s="28"/>
      <c r="ET30" s="28"/>
      <c r="EU30" s="28"/>
      <c r="EV30" s="28"/>
      <c r="EW30" s="28"/>
      <c r="EX30" s="28"/>
      <c r="EY30" s="28"/>
      <c r="EZ30" s="28"/>
      <c r="FA30" s="28"/>
      <c r="FB30" s="28"/>
      <c r="FC30" s="28"/>
      <c r="FD30" s="28"/>
      <c r="FE30" s="28"/>
      <c r="FF30" s="28"/>
      <c r="FG30" s="28"/>
      <c r="FH30" s="28"/>
      <c r="FI30" s="28"/>
      <c r="FJ30" s="28"/>
      <c r="FK30" s="28"/>
      <c r="FL30" s="28"/>
      <c r="FM30" s="28"/>
      <c r="FN30" s="28"/>
      <c r="FO30" s="28"/>
      <c r="FP30" s="28"/>
      <c r="FQ30" s="28"/>
      <c r="FR30" s="28"/>
      <c r="FS30" s="28"/>
      <c r="FT30" s="28"/>
      <c r="FU30" s="28"/>
      <c r="FV30" s="28"/>
      <c r="FW30" s="28"/>
      <c r="FX30" s="28"/>
      <c r="FY30" s="28"/>
      <c r="FZ30" s="28"/>
      <c r="GA30" s="28"/>
      <c r="GB30" s="28"/>
      <c r="GC30" s="28"/>
      <c r="GD30" s="28"/>
      <c r="GE30" s="28"/>
      <c r="GF30" s="28"/>
      <c r="GG30" s="28"/>
      <c r="GH30" s="28"/>
      <c r="GI30" s="28"/>
      <c r="GJ30" s="28"/>
      <c r="GK30" s="28"/>
      <c r="GL30" s="28"/>
      <c r="GM30" s="28"/>
      <c r="GN30" s="28"/>
      <c r="GO30" s="28"/>
      <c r="GP30" s="28"/>
      <c r="GQ30" s="28"/>
      <c r="GR30" s="28"/>
      <c r="GS30" s="28"/>
      <c r="GT30" s="28"/>
      <c r="GU30" s="28"/>
      <c r="GV30" s="28"/>
      <c r="GW30" s="28"/>
      <c r="GX30" s="28"/>
      <c r="GY30" s="28"/>
      <c r="GZ30" s="28"/>
      <c r="HA30" s="28"/>
      <c r="HB30" s="28"/>
      <c r="HC30" s="28"/>
      <c r="HD30" s="28"/>
      <c r="HE30" s="28"/>
      <c r="HF30" s="28"/>
      <c r="HG30" s="28"/>
      <c r="HH30" s="28"/>
      <c r="HI30" s="28"/>
      <c r="HJ30" s="28"/>
      <c r="HK30" s="28"/>
      <c r="HL30" s="28"/>
      <c r="HM30" s="28"/>
      <c r="HN30" s="28"/>
      <c r="HO30" s="28"/>
      <c r="HP30" s="28"/>
      <c r="HQ30" s="28"/>
      <c r="HR30" s="28"/>
      <c r="HS30" s="28"/>
      <c r="HT30" s="28"/>
      <c r="HU30" s="28"/>
      <c r="HV30" s="28"/>
      <c r="HW30" s="28"/>
      <c r="HX30" s="28"/>
      <c r="HY30" s="28"/>
      <c r="HZ30" s="28"/>
      <c r="IA30" s="28"/>
      <c r="IB30" s="28"/>
      <c r="IC30" s="28"/>
      <c r="ID30" s="28">
        <f>SUM($B30:IC30)</f>
        <v>-3605516.9330000002</v>
      </c>
      <c r="IE30" s="28">
        <f>SUM($B30:FU30)</f>
        <v>-3605516.9330000002</v>
      </c>
    </row>
    <row r="31" spans="1:240" s="27" customFormat="1">
      <c r="A31" s="167" t="s">
        <v>64</v>
      </c>
      <c r="B31" s="28"/>
      <c r="C31" s="28"/>
      <c r="D31" s="28"/>
      <c r="E31" s="28"/>
      <c r="F31" s="28"/>
      <c r="G31" s="28"/>
      <c r="H31" s="212">
        <v>200000</v>
      </c>
      <c r="I31" s="28">
        <v>697053.95389999996</v>
      </c>
      <c r="J31" s="28"/>
      <c r="K31" s="28"/>
      <c r="L31" s="28">
        <v>-3466984.5959000001</v>
      </c>
      <c r="M31" s="28">
        <v>-387011.49489999999</v>
      </c>
      <c r="N31" s="28">
        <v>-399162.9204</v>
      </c>
      <c r="O31" s="28">
        <v>-385520.22710000002</v>
      </c>
      <c r="P31" s="28">
        <v>-91745.6296</v>
      </c>
      <c r="Q31" s="28">
        <v>-91538.170400000003</v>
      </c>
      <c r="R31" s="28">
        <v>-88376.910900000003</v>
      </c>
      <c r="S31" s="28">
        <v>-394781.10279999999</v>
      </c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28"/>
      <c r="BE31" s="28"/>
      <c r="BF31" s="28"/>
      <c r="BG31" s="28"/>
      <c r="BH31" s="28"/>
      <c r="BI31" s="28"/>
      <c r="BJ31" s="28"/>
      <c r="BK31" s="28"/>
      <c r="BL31" s="28"/>
      <c r="BM31" s="28"/>
      <c r="BN31" s="28"/>
      <c r="BO31" s="28"/>
      <c r="BP31" s="28"/>
      <c r="BQ31" s="28"/>
      <c r="BR31" s="28"/>
      <c r="BS31" s="28"/>
      <c r="BT31" s="28"/>
      <c r="BU31" s="28"/>
      <c r="BV31" s="28"/>
      <c r="BW31" s="28"/>
      <c r="BX31" s="28"/>
      <c r="BY31" s="28"/>
      <c r="BZ31" s="28"/>
      <c r="CA31" s="28"/>
      <c r="CB31" s="28"/>
      <c r="CC31" s="28"/>
      <c r="CD31" s="28"/>
      <c r="CE31" s="28"/>
      <c r="CF31" s="28"/>
      <c r="CG31" s="28"/>
      <c r="CH31" s="28"/>
      <c r="CI31" s="28"/>
      <c r="CJ31" s="28"/>
      <c r="CK31" s="28"/>
      <c r="CL31" s="28"/>
      <c r="CM31" s="28"/>
      <c r="CN31" s="28"/>
      <c r="CO31" s="28"/>
      <c r="CP31" s="28"/>
      <c r="CQ31" s="28"/>
      <c r="CR31" s="28"/>
      <c r="CS31" s="28"/>
      <c r="CT31" s="28"/>
      <c r="CU31" s="28"/>
      <c r="CV31" s="28"/>
      <c r="CW31" s="28"/>
      <c r="CX31" s="28"/>
      <c r="CY31" s="28"/>
      <c r="CZ31" s="28"/>
      <c r="DA31" s="28">
        <v>423.18709999999999</v>
      </c>
      <c r="DB31" s="28"/>
      <c r="DC31" s="28"/>
      <c r="DD31" s="28"/>
      <c r="DE31" s="28"/>
      <c r="DF31" s="28"/>
      <c r="DG31" s="28"/>
      <c r="DH31" s="28"/>
      <c r="DI31" s="28"/>
      <c r="DJ31" s="28"/>
      <c r="DK31" s="28"/>
      <c r="DL31" s="28"/>
      <c r="DM31" s="28"/>
      <c r="DN31" s="28"/>
      <c r="DO31" s="28"/>
      <c r="DP31" s="28"/>
      <c r="DQ31" s="28"/>
      <c r="DR31" s="28"/>
      <c r="DS31" s="28"/>
      <c r="DT31" s="28"/>
      <c r="DU31" s="28"/>
      <c r="DV31" s="28"/>
      <c r="DW31" s="28"/>
      <c r="DX31" s="28"/>
      <c r="DY31" s="28"/>
      <c r="DZ31" s="28"/>
      <c r="EA31" s="28"/>
      <c r="EB31" s="28"/>
      <c r="EC31" s="28"/>
      <c r="ED31" s="28"/>
      <c r="EE31" s="28"/>
      <c r="EF31" s="28"/>
      <c r="EG31" s="28"/>
      <c r="EH31" s="28"/>
      <c r="EI31" s="28"/>
      <c r="EJ31" s="28"/>
      <c r="EK31" s="28"/>
      <c r="EL31" s="28"/>
      <c r="EM31" s="28"/>
      <c r="EN31" s="28"/>
      <c r="EO31" s="28"/>
      <c r="EP31" s="28"/>
      <c r="EQ31" s="28"/>
      <c r="ER31" s="28"/>
      <c r="ES31" s="28"/>
      <c r="ET31" s="28"/>
      <c r="EU31" s="28"/>
      <c r="EV31" s="28"/>
      <c r="EW31" s="28"/>
      <c r="EX31" s="28"/>
      <c r="EY31" s="28"/>
      <c r="EZ31" s="28"/>
      <c r="FA31" s="28"/>
      <c r="FB31" s="28"/>
      <c r="FC31" s="28"/>
      <c r="FD31" s="28"/>
      <c r="FE31" s="28"/>
      <c r="FF31" s="28"/>
      <c r="FG31" s="28"/>
      <c r="FH31" s="28"/>
      <c r="FI31" s="28"/>
      <c r="FJ31" s="28"/>
      <c r="FK31" s="28"/>
      <c r="FL31" s="28"/>
      <c r="FM31" s="28"/>
      <c r="FN31" s="28"/>
      <c r="FO31" s="28"/>
      <c r="FP31" s="28"/>
      <c r="FQ31" s="28"/>
      <c r="FR31" s="28"/>
      <c r="FS31" s="28"/>
      <c r="FT31" s="28"/>
      <c r="FU31" s="28"/>
      <c r="FV31" s="28"/>
      <c r="FW31" s="28"/>
      <c r="FX31" s="28"/>
      <c r="FY31" s="28"/>
      <c r="FZ31" s="28"/>
      <c r="GA31" s="28"/>
      <c r="GB31" s="28"/>
      <c r="GC31" s="28"/>
      <c r="GD31" s="28"/>
      <c r="GE31" s="28"/>
      <c r="GF31" s="28"/>
      <c r="GG31" s="28"/>
      <c r="GH31" s="28"/>
      <c r="GI31" s="28"/>
      <c r="GJ31" s="28"/>
      <c r="GK31" s="28"/>
      <c r="GL31" s="28"/>
      <c r="GM31" s="28"/>
      <c r="GN31" s="28"/>
      <c r="GO31" s="28"/>
      <c r="GP31" s="28"/>
      <c r="GQ31" s="28"/>
      <c r="GR31" s="28"/>
      <c r="GS31" s="28"/>
      <c r="GT31" s="28"/>
      <c r="GU31" s="28"/>
      <c r="GV31" s="28"/>
      <c r="GW31" s="28"/>
      <c r="GX31" s="28"/>
      <c r="GY31" s="28"/>
      <c r="GZ31" s="28"/>
      <c r="HA31" s="28"/>
      <c r="HB31" s="28"/>
      <c r="HC31" s="28"/>
      <c r="HD31" s="28"/>
      <c r="HE31" s="28"/>
      <c r="HF31" s="28"/>
      <c r="HG31" s="28"/>
      <c r="HH31" s="28"/>
      <c r="HI31" s="28"/>
      <c r="HJ31" s="28"/>
      <c r="HK31" s="28"/>
      <c r="HL31" s="28"/>
      <c r="HM31" s="28"/>
      <c r="HN31" s="28"/>
      <c r="HO31" s="28"/>
      <c r="HP31" s="28"/>
      <c r="HQ31" s="28"/>
      <c r="HR31" s="28"/>
      <c r="HS31" s="28"/>
      <c r="HT31" s="28"/>
      <c r="HU31" s="28"/>
      <c r="HV31" s="28"/>
      <c r="HW31" s="28"/>
      <c r="HX31" s="28"/>
      <c r="HY31" s="28"/>
      <c r="HZ31" s="28"/>
      <c r="IA31" s="28"/>
      <c r="IB31" s="28"/>
      <c r="IC31" s="28"/>
      <c r="ID31" s="28">
        <f>SUM($B31:IC31)</f>
        <v>-4407643.9110000012</v>
      </c>
      <c r="IE31" s="28">
        <f>SUM($B31:FU31)</f>
        <v>-4407643.9110000012</v>
      </c>
    </row>
    <row r="32" spans="1:240" s="27" customFormat="1">
      <c r="A32" s="167" t="s">
        <v>65</v>
      </c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  <c r="BC32" s="28"/>
      <c r="BD32" s="28"/>
      <c r="BE32" s="28"/>
      <c r="BF32" s="28"/>
      <c r="BG32" s="28"/>
      <c r="BH32" s="28"/>
      <c r="BI32" s="28"/>
      <c r="BJ32" s="28"/>
      <c r="BK32" s="28"/>
      <c r="BL32" s="28"/>
      <c r="BM32" s="28"/>
      <c r="BN32" s="28"/>
      <c r="BO32" s="28"/>
      <c r="BP32" s="28"/>
      <c r="BQ32" s="28"/>
      <c r="BR32" s="28"/>
      <c r="BS32" s="28"/>
      <c r="BT32" s="28"/>
      <c r="BU32" s="28"/>
      <c r="BV32" s="28"/>
      <c r="BW32" s="28"/>
      <c r="BX32" s="28"/>
      <c r="BY32" s="28"/>
      <c r="BZ32" s="28"/>
      <c r="CA32" s="28"/>
      <c r="CB32" s="28"/>
      <c r="CC32" s="28"/>
      <c r="CD32" s="28"/>
      <c r="CE32" s="28"/>
      <c r="CF32" s="28"/>
      <c r="CG32" s="28"/>
      <c r="CH32" s="28"/>
      <c r="CI32" s="28"/>
      <c r="CJ32" s="28"/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28"/>
      <c r="CV32" s="28"/>
      <c r="CW32" s="28"/>
      <c r="CX32" s="28"/>
      <c r="CY32" s="28"/>
      <c r="CZ32" s="28"/>
      <c r="DA32" s="28"/>
      <c r="DB32" s="28"/>
      <c r="DC32" s="28"/>
      <c r="DD32" s="28"/>
      <c r="DE32" s="28"/>
      <c r="DF32" s="28"/>
      <c r="DG32" s="28"/>
      <c r="DH32" s="28"/>
      <c r="DI32" s="28"/>
      <c r="DJ32" s="28"/>
      <c r="DK32" s="28"/>
      <c r="DL32" s="28"/>
      <c r="DM32" s="28"/>
      <c r="DN32" s="28"/>
      <c r="DO32" s="28"/>
      <c r="DP32" s="28"/>
      <c r="DQ32" s="28"/>
      <c r="DR32" s="28"/>
      <c r="DS32" s="28"/>
      <c r="DT32" s="28"/>
      <c r="DU32" s="28"/>
      <c r="DV32" s="28"/>
      <c r="DW32" s="28"/>
      <c r="DX32" s="28"/>
      <c r="DY32" s="28"/>
      <c r="DZ32" s="28"/>
      <c r="EA32" s="28"/>
      <c r="EB32" s="28"/>
      <c r="EC32" s="28"/>
      <c r="ED32" s="28"/>
      <c r="EE32" s="28"/>
      <c r="EF32" s="28"/>
      <c r="EG32" s="28"/>
      <c r="EH32" s="28"/>
      <c r="EI32" s="28"/>
      <c r="EJ32" s="28"/>
      <c r="EK32" s="28"/>
      <c r="EL32" s="28"/>
      <c r="EM32" s="28"/>
      <c r="EN32" s="28"/>
      <c r="EO32" s="28"/>
      <c r="EP32" s="28"/>
      <c r="EQ32" s="28"/>
      <c r="ER32" s="28"/>
      <c r="ES32" s="28"/>
      <c r="ET32" s="28"/>
      <c r="EU32" s="28"/>
      <c r="EV32" s="28"/>
      <c r="EW32" s="28"/>
      <c r="EX32" s="28"/>
      <c r="EY32" s="28"/>
      <c r="EZ32" s="28"/>
      <c r="FA32" s="28"/>
      <c r="FB32" s="28"/>
      <c r="FC32" s="28"/>
      <c r="FD32" s="28"/>
      <c r="FE32" s="28"/>
      <c r="FF32" s="28"/>
      <c r="FG32" s="28"/>
      <c r="FH32" s="28"/>
      <c r="FI32" s="28"/>
      <c r="FJ32" s="28"/>
      <c r="FK32" s="28"/>
      <c r="FL32" s="28"/>
      <c r="FM32" s="28"/>
      <c r="FN32" s="28"/>
      <c r="FO32" s="28"/>
      <c r="FP32" s="28"/>
      <c r="FQ32" s="28"/>
      <c r="FR32" s="28"/>
      <c r="FS32" s="28"/>
      <c r="FT32" s="28"/>
      <c r="FU32" s="28"/>
      <c r="FV32" s="28"/>
      <c r="FW32" s="28"/>
      <c r="FX32" s="28"/>
      <c r="FY32" s="28"/>
      <c r="FZ32" s="28"/>
      <c r="GA32" s="28"/>
      <c r="GB32" s="28"/>
      <c r="GC32" s="28"/>
      <c r="GD32" s="28"/>
      <c r="GE32" s="28"/>
      <c r="GF32" s="28"/>
      <c r="GG32" s="28"/>
      <c r="GH32" s="28"/>
      <c r="GI32" s="28"/>
      <c r="GJ32" s="28"/>
      <c r="GK32" s="28"/>
      <c r="GL32" s="28"/>
      <c r="GM32" s="28"/>
      <c r="GN32" s="28"/>
      <c r="GO32" s="28"/>
      <c r="GP32" s="28"/>
      <c r="GQ32" s="28"/>
      <c r="GR32" s="28"/>
      <c r="GS32" s="28"/>
      <c r="GT32" s="28"/>
      <c r="GU32" s="28"/>
      <c r="GV32" s="28"/>
      <c r="GW32" s="28"/>
      <c r="GX32" s="28"/>
      <c r="GY32" s="28"/>
      <c r="GZ32" s="28"/>
      <c r="HA32" s="28"/>
      <c r="HB32" s="28"/>
      <c r="HC32" s="28"/>
      <c r="HD32" s="28"/>
      <c r="HE32" s="28"/>
      <c r="HF32" s="28"/>
      <c r="HG32" s="28"/>
      <c r="HH32" s="28"/>
      <c r="HI32" s="28"/>
      <c r="HJ32" s="28"/>
      <c r="HK32" s="28"/>
      <c r="HL32" s="28"/>
      <c r="HM32" s="28"/>
      <c r="HN32" s="28"/>
      <c r="HO32" s="28"/>
      <c r="HP32" s="28"/>
      <c r="HQ32" s="28"/>
      <c r="HR32" s="28"/>
      <c r="HS32" s="28"/>
      <c r="HT32" s="28"/>
      <c r="HU32" s="28"/>
      <c r="HV32" s="28"/>
      <c r="HW32" s="28"/>
      <c r="HX32" s="28"/>
      <c r="HY32" s="28"/>
      <c r="HZ32" s="28"/>
      <c r="IA32" s="28"/>
      <c r="IB32" s="28"/>
      <c r="IC32" s="28"/>
      <c r="ID32" s="28">
        <f>SUM($B32:IC32)</f>
        <v>0</v>
      </c>
      <c r="IE32" s="28">
        <f>SUM($B32:FU32)</f>
        <v>0</v>
      </c>
    </row>
    <row r="33" spans="1:239">
      <c r="A33" s="165" t="s">
        <v>112</v>
      </c>
      <c r="B33" s="6"/>
      <c r="C33" s="6"/>
      <c r="D33" s="6"/>
      <c r="E33" s="6"/>
      <c r="F33" s="6"/>
      <c r="G33" s="6"/>
      <c r="H33" s="6"/>
      <c r="I33" s="6">
        <v>-9732.2257154014405</v>
      </c>
      <c r="J33" s="6"/>
      <c r="K33" s="6"/>
      <c r="L33" s="6">
        <v>-8639.1358463748893</v>
      </c>
      <c r="M33" s="6"/>
      <c r="N33" s="6"/>
      <c r="O33" s="6">
        <v>-7712.6163133290502</v>
      </c>
      <c r="P33" s="6"/>
      <c r="Q33" s="6"/>
      <c r="R33" s="6">
        <v>-9052.8755168736498</v>
      </c>
      <c r="S33" s="6"/>
      <c r="T33" s="6"/>
      <c r="U33" s="6">
        <v>-9476.2315973170207</v>
      </c>
      <c r="V33" s="6"/>
      <c r="W33" s="6"/>
      <c r="X33" s="6">
        <v>-8376.9146365158904</v>
      </c>
      <c r="Y33" s="6"/>
      <c r="Z33" s="6"/>
      <c r="AA33" s="6">
        <v>-11400.7007875456</v>
      </c>
      <c r="AB33" s="6"/>
      <c r="AC33" s="6"/>
      <c r="AD33" s="6">
        <v>-20951.805655926401</v>
      </c>
      <c r="AE33" s="6"/>
      <c r="AF33" s="6"/>
      <c r="AG33" s="6">
        <v>-21764.107477174399</v>
      </c>
      <c r="AH33" s="6"/>
      <c r="AI33" s="6"/>
      <c r="AJ33" s="6">
        <v>-19308.8913867991</v>
      </c>
      <c r="AK33" s="6"/>
      <c r="AL33" s="6"/>
      <c r="AM33" s="6">
        <v>-16975.428944771302</v>
      </c>
      <c r="AN33" s="6"/>
      <c r="AO33" s="6"/>
      <c r="AP33" s="6">
        <v>-19866.447442275301</v>
      </c>
      <c r="AQ33" s="6"/>
      <c r="AR33" s="6"/>
      <c r="AS33" s="6">
        <v>-20572.4573377569</v>
      </c>
      <c r="AT33" s="6"/>
      <c r="AU33" s="6"/>
      <c r="AV33" s="6">
        <v>-18045.860440154102</v>
      </c>
      <c r="AW33" s="6"/>
      <c r="AX33" s="6"/>
      <c r="AY33" s="6">
        <v>-16019.8031213207</v>
      </c>
      <c r="AZ33" s="6"/>
      <c r="BA33" s="6"/>
      <c r="BB33" s="6">
        <v>-18736.332387916202</v>
      </c>
      <c r="BC33" s="6"/>
      <c r="BD33" s="6"/>
      <c r="BE33" s="6">
        <v>-19374.410143048699</v>
      </c>
      <c r="BF33" s="6"/>
      <c r="BG33" s="6"/>
      <c r="BH33" s="6">
        <v>-17002.534412900401</v>
      </c>
      <c r="BI33" s="6"/>
      <c r="BJ33" s="6"/>
      <c r="BK33" s="6">
        <v>-9721.9362388014397</v>
      </c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>
        <f>SUM($B33:IC33)</f>
        <v>-282730.71540220251</v>
      </c>
      <c r="IE33" s="6">
        <f>SUM($B33:FU33)</f>
        <v>-282730.71540220251</v>
      </c>
    </row>
    <row r="34" spans="1:239">
      <c r="A34" s="165" t="s">
        <v>113</v>
      </c>
      <c r="B34" s="6"/>
      <c r="C34" s="6"/>
      <c r="D34" s="6"/>
      <c r="E34" s="6"/>
      <c r="F34" s="6"/>
      <c r="G34" s="28"/>
      <c r="H34" s="6">
        <v>27760</v>
      </c>
      <c r="I34" s="6"/>
      <c r="J34" s="6">
        <v>75309</v>
      </c>
      <c r="K34" s="6"/>
      <c r="L34" s="6"/>
      <c r="M34" s="6"/>
      <c r="N34" s="6"/>
      <c r="O34" s="6"/>
      <c r="P34" s="6"/>
      <c r="Q34" s="6"/>
      <c r="R34" s="6"/>
      <c r="S34" s="6"/>
      <c r="T34" s="6"/>
      <c r="U34" s="6">
        <v>227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>
        <v>5756</v>
      </c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>
        <f>SUM($B34:IC34)</f>
        <v>109052</v>
      </c>
      <c r="IE34" s="6">
        <f>SUM($B34:FU34)</f>
        <v>109052</v>
      </c>
    </row>
    <row r="35" spans="1:239">
      <c r="A35" s="165" t="s">
        <v>114</v>
      </c>
      <c r="B35" s="6"/>
      <c r="C35" s="6"/>
      <c r="D35" s="6"/>
      <c r="E35" s="6"/>
      <c r="F35" s="6"/>
      <c r="G35" s="28"/>
      <c r="H35" s="6">
        <v>40000</v>
      </c>
      <c r="I35" s="6"/>
      <c r="J35" s="6">
        <v>-40000</v>
      </c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>
        <v>5756</v>
      </c>
      <c r="Z35" s="6"/>
      <c r="AA35" s="6"/>
      <c r="AB35" s="6"/>
      <c r="AC35" s="6"/>
      <c r="AD35" s="6"/>
      <c r="AE35" s="6"/>
      <c r="AF35" s="6"/>
      <c r="AG35" s="6">
        <v>-5756</v>
      </c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>
        <f>SUM($B35:IC35)</f>
        <v>0</v>
      </c>
      <c r="IE35" s="6">
        <f>SUM($B35:FU35)</f>
        <v>0</v>
      </c>
    </row>
    <row r="36" spans="1:239">
      <c r="A36" s="165" t="s">
        <v>117</v>
      </c>
      <c r="B36" s="6"/>
      <c r="C36" s="6"/>
      <c r="D36" s="6"/>
      <c r="E36" s="6"/>
      <c r="F36" s="6"/>
      <c r="G36" s="6"/>
      <c r="H36" s="6"/>
      <c r="I36" s="6">
        <v>-2345.3068527278879</v>
      </c>
      <c r="J36" s="6"/>
      <c r="K36" s="6">
        <v>-1335.6295081374999</v>
      </c>
      <c r="L36" s="6">
        <v>-1333.3714489581801</v>
      </c>
      <c r="M36" s="6">
        <v>-1663.37115971362</v>
      </c>
      <c r="N36" s="6">
        <v>-1328.0302310956199</v>
      </c>
      <c r="O36" s="6">
        <v>-1325.2053598969901</v>
      </c>
      <c r="P36" s="6">
        <v>-1652.85088125221</v>
      </c>
      <c r="Q36" s="6">
        <v>-1318.92734329471</v>
      </c>
      <c r="R36" s="6">
        <v>-1315.92739505496</v>
      </c>
      <c r="S36" s="6">
        <v>-1640.5278104389099</v>
      </c>
      <c r="T36" s="6">
        <v>-1309.01242470498</v>
      </c>
      <c r="U36" s="6">
        <v>-2936.0783145785499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>
        <f>SUM($B36:IC36)</f>
        <v>-19504.238729854118</v>
      </c>
      <c r="IE36" s="6">
        <f>SUM($B36:FU36)</f>
        <v>-19504.238729854118</v>
      </c>
    </row>
    <row r="37" spans="1:239">
      <c r="A37" s="165" t="s">
        <v>84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>
        <f>SUM($B37:IC37)</f>
        <v>0</v>
      </c>
      <c r="IE37" s="6">
        <f>SUM($B37:FU37)</f>
        <v>0</v>
      </c>
    </row>
    <row r="38" spans="1:239">
      <c r="A38" s="165" t="s">
        <v>137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>
        <f>SUM($B38:IC38)</f>
        <v>0</v>
      </c>
      <c r="IE38" s="6">
        <f>SUM($B38:FU38)</f>
        <v>0</v>
      </c>
    </row>
    <row r="39" spans="1:239">
      <c r="A39" s="165" t="s">
        <v>103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>
        <f>SUM($B39:IC39)</f>
        <v>0</v>
      </c>
      <c r="IE39" s="6">
        <f>SUM($B39:FU39)</f>
        <v>0</v>
      </c>
    </row>
    <row r="40" spans="1:239">
      <c r="A40" s="165" t="s">
        <v>138</v>
      </c>
      <c r="B40" s="6"/>
      <c r="C40" s="6"/>
      <c r="D40" s="6"/>
      <c r="E40" s="6"/>
      <c r="F40" s="6"/>
      <c r="G40" s="6"/>
      <c r="H40" s="6">
        <v>-1916.6552360885564</v>
      </c>
      <c r="I40" s="6">
        <v>1316.4209727641139</v>
      </c>
      <c r="J40" s="6">
        <v>1258.61546854415</v>
      </c>
      <c r="K40" s="6">
        <v>5781.4307371292998</v>
      </c>
      <c r="L40" s="6">
        <v>939.81087414429999</v>
      </c>
      <c r="M40" s="6">
        <v>-19414.124679923869</v>
      </c>
      <c r="N40" s="6">
        <v>-19677.843433290811</v>
      </c>
      <c r="O40" s="6">
        <v>-20238.48515691916</v>
      </c>
      <c r="P40" s="6">
        <v>-243.50067193570001</v>
      </c>
      <c r="Q40" s="6">
        <v>48.169070335000001</v>
      </c>
      <c r="R40" s="6">
        <v>339.18124937041</v>
      </c>
      <c r="S40" s="6">
        <v>-11341.267473575401</v>
      </c>
      <c r="T40" s="6">
        <v>-10811.333025768001</v>
      </c>
      <c r="U40" s="6">
        <v>-8174.7709951241104</v>
      </c>
      <c r="V40" s="6">
        <v>1261.1138717737699</v>
      </c>
      <c r="W40" s="6">
        <v>5339.6921659700702</v>
      </c>
      <c r="X40" s="6">
        <v>870.60811753900998</v>
      </c>
      <c r="Y40" s="6">
        <v>-913.28929286387995</v>
      </c>
      <c r="Z40" s="6">
        <v>463.33889108146002</v>
      </c>
      <c r="AA40" s="6">
        <v>-430.01470025741997</v>
      </c>
      <c r="AB40" s="6">
        <v>-291.76656204835001</v>
      </c>
      <c r="AC40" s="6">
        <v>89.223720747420003</v>
      </c>
      <c r="AD40" s="6">
        <v>257.91613337579003</v>
      </c>
      <c r="AE40" s="6">
        <v>-792.91430017410005</v>
      </c>
      <c r="AF40" s="6">
        <v>-952.53769765102004</v>
      </c>
      <c r="AG40" s="6">
        <v>1507.3192738704599</v>
      </c>
      <c r="AH40" s="6">
        <v>-8100.2477721671503</v>
      </c>
      <c r="AI40" s="6">
        <v>-3967.6957553889101</v>
      </c>
      <c r="AJ40" s="6">
        <v>-9089.0324044334502</v>
      </c>
      <c r="AK40" s="6">
        <v>-10090.2500012169</v>
      </c>
      <c r="AL40" s="6">
        <v>-8733.8119256237896</v>
      </c>
      <c r="AM40" s="6">
        <v>-9818.6317577339196</v>
      </c>
      <c r="AN40" s="6">
        <v>-9576.5323095853491</v>
      </c>
      <c r="AO40" s="6">
        <v>-9295.7933577846306</v>
      </c>
      <c r="AP40" s="6">
        <v>-8907.0306311976401</v>
      </c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>
        <f>SUM($B40:IC40)</f>
        <v>-153304.68859410685</v>
      </c>
      <c r="IE40" s="6">
        <f>SUM($B40:FU40)</f>
        <v>-153304.68859410685</v>
      </c>
    </row>
    <row r="41" spans="1:239" hidden="1">
      <c r="A41" s="165" t="s">
        <v>128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>
        <f>SUM($B41:IC41)</f>
        <v>0</v>
      </c>
      <c r="IE41" s="6">
        <f>SUM($B41:FU41)</f>
        <v>0</v>
      </c>
    </row>
    <row r="42" spans="1:239" hidden="1">
      <c r="A42" s="165" t="s">
        <v>128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>
        <f>SUM($B42:IC42)</f>
        <v>0</v>
      </c>
      <c r="IE42" s="6">
        <f>SUM($B42:FU42)</f>
        <v>0</v>
      </c>
    </row>
    <row r="43" spans="1:239" hidden="1">
      <c r="A43" s="165" t="s">
        <v>128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>
        <f>SUM($B43:IC43)</f>
        <v>0</v>
      </c>
      <c r="IE43" s="6">
        <f>SUM($B43:FU43)</f>
        <v>0</v>
      </c>
    </row>
    <row r="44" spans="1:239" hidden="1">
      <c r="A44" s="165" t="s">
        <v>128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>
        <f>SUM($B44:IC44)</f>
        <v>0</v>
      </c>
      <c r="IE44" s="6">
        <f>SUM($B44:FU44)</f>
        <v>0</v>
      </c>
    </row>
    <row r="45" spans="1:239" hidden="1">
      <c r="A45" s="165" t="s">
        <v>128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>
        <f>SUM($B45:IC45)</f>
        <v>0</v>
      </c>
      <c r="IE45" s="6">
        <f>SUM($B45:FU45)</f>
        <v>0</v>
      </c>
    </row>
    <row r="46" spans="1:239" hidden="1">
      <c r="A46" s="165" t="s">
        <v>128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>
        <f>SUM($B46:IC46)</f>
        <v>0</v>
      </c>
      <c r="IE46" s="6">
        <f>SUM($B46:FU46)</f>
        <v>0</v>
      </c>
    </row>
    <row r="47" spans="1:239" hidden="1">
      <c r="A47" s="165" t="s">
        <v>128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>
        <f>SUM($B47:IC47)</f>
        <v>0</v>
      </c>
      <c r="IE47" s="6">
        <f>SUM($B47:FU47)</f>
        <v>0</v>
      </c>
    </row>
    <row r="48" spans="1:239" hidden="1">
      <c r="A48" s="165" t="s">
        <v>128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>
        <f>SUM($B48:IC48)</f>
        <v>0</v>
      </c>
      <c r="IE48" s="6">
        <f>SUM($B48:FU48)</f>
        <v>0</v>
      </c>
    </row>
    <row r="49" spans="1:239" hidden="1">
      <c r="A49" s="165" t="s">
        <v>128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>
        <f>SUM($B49:IC49)</f>
        <v>0</v>
      </c>
      <c r="IE49" s="6">
        <f>SUM($B49:FU49)</f>
        <v>0</v>
      </c>
    </row>
    <row r="50" spans="1:239" hidden="1">
      <c r="A50" s="165" t="s">
        <v>128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>
        <f>SUM($B50:IC50)</f>
        <v>0</v>
      </c>
      <c r="IE50" s="6">
        <f>SUM($B50:FU50)</f>
        <v>0</v>
      </c>
    </row>
    <row r="51" spans="1:239" hidden="1">
      <c r="A51" s="165" t="s">
        <v>128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>
        <f>SUM($B51:IC51)</f>
        <v>0</v>
      </c>
      <c r="IE51" s="6">
        <f>SUM($B51:FU51)</f>
        <v>0</v>
      </c>
    </row>
    <row r="52" spans="1:239" hidden="1">
      <c r="A52" s="165" t="s">
        <v>128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>
        <f>SUM($B52:IC52)</f>
        <v>0</v>
      </c>
      <c r="IE52" s="6">
        <f>SUM($B52:FU52)</f>
        <v>0</v>
      </c>
    </row>
    <row r="53" spans="1:239" hidden="1">
      <c r="A53" s="165" t="s">
        <v>128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>
        <f>SUM($B53:IC53)</f>
        <v>0</v>
      </c>
      <c r="IE53" s="6">
        <f>SUM($B53:FU53)</f>
        <v>0</v>
      </c>
    </row>
    <row r="54" spans="1:239" hidden="1">
      <c r="A54" s="165" t="s">
        <v>128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>
        <f>SUM($B54:IC54)</f>
        <v>0</v>
      </c>
      <c r="IE54" s="6">
        <f>SUM($B54:FU54)</f>
        <v>0</v>
      </c>
    </row>
    <row r="55" spans="1:239" hidden="1">
      <c r="A55" s="165" t="s">
        <v>128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>
        <f>SUM($B55:IC55)</f>
        <v>0</v>
      </c>
      <c r="IE55" s="6">
        <f>SUM($B55:FU55)</f>
        <v>0</v>
      </c>
    </row>
    <row r="56" spans="1:239" hidden="1">
      <c r="A56" s="165" t="s">
        <v>128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>
        <f>SUM($B56:IC56)</f>
        <v>0</v>
      </c>
      <c r="IE56" s="6">
        <f>SUM($B56:FU56)</f>
        <v>0</v>
      </c>
    </row>
    <row r="57" spans="1:239" hidden="1">
      <c r="A57" s="165" t="s">
        <v>128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>
        <f>SUM($B57:IC57)</f>
        <v>0</v>
      </c>
      <c r="IE57" s="6">
        <f>SUM($B57:FU57)</f>
        <v>0</v>
      </c>
    </row>
    <row r="58" spans="1:239" hidden="1">
      <c r="A58" s="165" t="s">
        <v>128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>
        <f>SUM($B58:IC58)</f>
        <v>0</v>
      </c>
      <c r="IE58" s="6">
        <f>SUM($B58:FU58)</f>
        <v>0</v>
      </c>
    </row>
    <row r="59" spans="1:239" hidden="1">
      <c r="A59" s="165" t="s">
        <v>128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>
        <f>SUM($B59:IC59)</f>
        <v>0</v>
      </c>
      <c r="IE59" s="6">
        <f>SUM($B59:FU59)</f>
        <v>0</v>
      </c>
    </row>
    <row r="60" spans="1:239" hidden="1">
      <c r="A60" s="165" t="s">
        <v>128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>
        <f>SUM($B60:IC60)</f>
        <v>0</v>
      </c>
      <c r="IE60" s="6">
        <f>SUM($B60:FU60)</f>
        <v>0</v>
      </c>
    </row>
    <row r="61" spans="1:239" hidden="1">
      <c r="A61" s="165" t="s">
        <v>128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>
        <f>SUM($B61:IC61)</f>
        <v>0</v>
      </c>
      <c r="IE61" s="6">
        <f>SUM($B61:FU61)</f>
        <v>0</v>
      </c>
    </row>
    <row r="62" spans="1:239" hidden="1">
      <c r="A62" s="165" t="s">
        <v>128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>
        <f>SUM($B62:IC62)</f>
        <v>0</v>
      </c>
      <c r="IE62" s="6">
        <f>SUM($B62:FU62)</f>
        <v>0</v>
      </c>
    </row>
    <row r="63" spans="1:239" hidden="1">
      <c r="A63" s="165" t="s">
        <v>128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>
        <f>SUM($B63:IC63)</f>
        <v>0</v>
      </c>
      <c r="IE63" s="6">
        <f>SUM($B63:FU63)</f>
        <v>0</v>
      </c>
    </row>
    <row r="64" spans="1:239" hidden="1">
      <c r="A64" s="165" t="s">
        <v>128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>
        <f>SUM($B64:IC64)</f>
        <v>0</v>
      </c>
      <c r="IE64" s="6">
        <f>SUM($B64:FU64)</f>
        <v>0</v>
      </c>
    </row>
    <row r="65" spans="1:239" hidden="1">
      <c r="A65" s="165" t="s">
        <v>128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>
        <f>SUM($B65:IC65)</f>
        <v>0</v>
      </c>
      <c r="IE65" s="6">
        <f>SUM($B65:FU65)</f>
        <v>0</v>
      </c>
    </row>
    <row r="66" spans="1:239" hidden="1">
      <c r="A66" s="165" t="s">
        <v>128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>
        <f>SUM($B66:IC66)</f>
        <v>0</v>
      </c>
      <c r="IE66" s="6">
        <f>SUM($B66:FU66)</f>
        <v>0</v>
      </c>
    </row>
    <row r="67" spans="1:239" hidden="1">
      <c r="A67" s="165" t="s">
        <v>128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>
        <f>SUM($B67:IC67)</f>
        <v>0</v>
      </c>
      <c r="IE67" s="6">
        <f>SUM($B67:FU67)</f>
        <v>0</v>
      </c>
    </row>
    <row r="68" spans="1:239" hidden="1">
      <c r="A68" s="165" t="s">
        <v>128</v>
      </c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6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>
        <f>SUM($B68:IC68)</f>
        <v>0</v>
      </c>
      <c r="IE68" s="6">
        <f>SUM($B68:FU68)</f>
        <v>0</v>
      </c>
    </row>
    <row r="69" spans="1:239" hidden="1">
      <c r="A69" s="165" t="s">
        <v>128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>
        <f>SUM($B69:IC69)</f>
        <v>0</v>
      </c>
      <c r="IE69" s="6">
        <f>SUM($B69:FU69)</f>
        <v>0</v>
      </c>
    </row>
    <row r="70" spans="1:239" hidden="1">
      <c r="A70" s="165" t="s">
        <v>128</v>
      </c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>
        <f>SUM($B70:IC70)</f>
        <v>0</v>
      </c>
      <c r="IE70" s="6">
        <f>SUM($B70:FU70)</f>
        <v>0</v>
      </c>
    </row>
    <row r="71" spans="1:239" hidden="1">
      <c r="A71" s="165" t="s">
        <v>128</v>
      </c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>
        <f>SUM($B71:IC71)</f>
        <v>0</v>
      </c>
      <c r="IE71" s="6">
        <f>SUM($B71:FU71)</f>
        <v>0</v>
      </c>
    </row>
    <row r="72" spans="1:239" hidden="1">
      <c r="A72" s="165" t="s">
        <v>128</v>
      </c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>
        <f>SUM($B72:IC72)</f>
        <v>0</v>
      </c>
      <c r="IE72" s="6">
        <f>SUM($B72:FU72)</f>
        <v>0</v>
      </c>
    </row>
    <row r="73" spans="1:239" hidden="1">
      <c r="A73" s="165" t="s">
        <v>128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>
        <f>SUM($B73:IC73)</f>
        <v>0</v>
      </c>
      <c r="IE73" s="6">
        <f>SUM($B73:FU73)</f>
        <v>0</v>
      </c>
    </row>
    <row r="74" spans="1:239" hidden="1">
      <c r="A74" s="165" t="s">
        <v>128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>
        <f>SUM($B74:IC74)</f>
        <v>0</v>
      </c>
      <c r="IE74" s="6">
        <f>SUM($B74:FU74)</f>
        <v>0</v>
      </c>
    </row>
    <row r="75" spans="1:239" hidden="1">
      <c r="A75" s="165" t="s">
        <v>128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>
        <f>SUM($B75:IC75)</f>
        <v>0</v>
      </c>
      <c r="IE75" s="6">
        <f>SUM($B75:FU75)</f>
        <v>0</v>
      </c>
    </row>
    <row r="76" spans="1:239" hidden="1">
      <c r="A76" s="165" t="s">
        <v>128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6"/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>
        <f>SUM($B76:IC76)</f>
        <v>0</v>
      </c>
      <c r="IE76" s="6">
        <f>SUM($B76:FU76)</f>
        <v>0</v>
      </c>
    </row>
    <row r="77" spans="1:239" hidden="1">
      <c r="A77" s="165" t="s">
        <v>128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6"/>
      <c r="HJ77" s="6"/>
      <c r="HK77" s="6"/>
      <c r="HL77" s="6"/>
      <c r="HM77" s="6"/>
      <c r="HN77" s="6"/>
      <c r="HO77" s="6"/>
      <c r="HP77" s="6"/>
      <c r="HQ77" s="6"/>
      <c r="HR77" s="6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>
        <f>SUM($B77:IC77)</f>
        <v>0</v>
      </c>
      <c r="IE77" s="6">
        <f>SUM($B77:FU77)</f>
        <v>0</v>
      </c>
    </row>
    <row r="78" spans="1:239" hidden="1">
      <c r="A78" s="165" t="s">
        <v>128</v>
      </c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>
        <f>SUM($B78:IC78)</f>
        <v>0</v>
      </c>
      <c r="IE78" s="6">
        <f>SUM($B78:FU78)</f>
        <v>0</v>
      </c>
    </row>
    <row r="79" spans="1:239" hidden="1">
      <c r="A79" s="165" t="s">
        <v>128</v>
      </c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>
        <f>SUM($B79:IC79)</f>
        <v>0</v>
      </c>
      <c r="IE79" s="6">
        <f>SUM($B79:FU79)</f>
        <v>0</v>
      </c>
    </row>
    <row r="80" spans="1:239" hidden="1">
      <c r="A80" s="165" t="s">
        <v>128</v>
      </c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>
        <f>SUM($B80:IC80)</f>
        <v>0</v>
      </c>
      <c r="IE80" s="6">
        <f>SUM($B80:FU80)</f>
        <v>0</v>
      </c>
    </row>
    <row r="81" spans="1:239" hidden="1">
      <c r="A81" s="165" t="s">
        <v>128</v>
      </c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6"/>
      <c r="GX81" s="6"/>
      <c r="GY81" s="6"/>
      <c r="GZ81" s="6"/>
      <c r="HA81" s="6"/>
      <c r="HB81" s="6"/>
      <c r="HC81" s="6"/>
      <c r="HD81" s="6"/>
      <c r="HE81" s="6"/>
      <c r="HF81" s="6"/>
      <c r="HG81" s="6"/>
      <c r="HH81" s="6"/>
      <c r="HI81" s="6"/>
      <c r="HJ81" s="6"/>
      <c r="HK81" s="6"/>
      <c r="HL81" s="6"/>
      <c r="HM81" s="6"/>
      <c r="HN81" s="6"/>
      <c r="HO81" s="6"/>
      <c r="HP81" s="6"/>
      <c r="HQ81" s="6"/>
      <c r="HR81" s="6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>
        <f>SUM($B81:IC81)</f>
        <v>0</v>
      </c>
      <c r="IE81" s="6">
        <f>SUM($B81:FU81)</f>
        <v>0</v>
      </c>
    </row>
    <row r="82" spans="1:239" hidden="1">
      <c r="A82" s="165" t="s">
        <v>128</v>
      </c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>
        <f>SUM($B82:IC82)</f>
        <v>0</v>
      </c>
      <c r="IE82" s="6">
        <f>SUM($B82:FU82)</f>
        <v>0</v>
      </c>
    </row>
    <row r="83" spans="1:239" hidden="1">
      <c r="A83" s="165" t="s">
        <v>128</v>
      </c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>
        <f>SUM($B83:IC83)</f>
        <v>0</v>
      </c>
      <c r="IE83" s="6">
        <f>SUM($B83:FU83)</f>
        <v>0</v>
      </c>
    </row>
    <row r="84" spans="1:239" hidden="1">
      <c r="A84" s="165" t="s">
        <v>128</v>
      </c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>
        <f>SUM($B84:IC84)</f>
        <v>0</v>
      </c>
      <c r="IE84" s="6">
        <f>SUM($B84:FU84)</f>
        <v>0</v>
      </c>
    </row>
    <row r="85" spans="1:239" hidden="1">
      <c r="A85" s="165" t="s">
        <v>128</v>
      </c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>
        <f>SUM($B85:IC85)</f>
        <v>0</v>
      </c>
      <c r="IE85" s="6">
        <f>SUM($B85:FU85)</f>
        <v>0</v>
      </c>
    </row>
    <row r="86" spans="1:239" hidden="1">
      <c r="A86" s="165" t="s">
        <v>128</v>
      </c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6"/>
      <c r="GX86" s="6"/>
      <c r="GY86" s="6"/>
      <c r="GZ86" s="6"/>
      <c r="HA86" s="6"/>
      <c r="HB86" s="6"/>
      <c r="HC86" s="6"/>
      <c r="HD86" s="6"/>
      <c r="HE86" s="6"/>
      <c r="HF86" s="6"/>
      <c r="HG86" s="6"/>
      <c r="HH86" s="6"/>
      <c r="HI86" s="6"/>
      <c r="HJ86" s="6"/>
      <c r="HK86" s="6"/>
      <c r="HL86" s="6"/>
      <c r="HM86" s="6"/>
      <c r="HN86" s="6"/>
      <c r="HO86" s="6"/>
      <c r="HP86" s="6"/>
      <c r="HQ86" s="6"/>
      <c r="HR86" s="6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>
        <f>SUM($B86:IC86)</f>
        <v>0</v>
      </c>
      <c r="IE86" s="6">
        <f>SUM($B86:FU86)</f>
        <v>0</v>
      </c>
    </row>
    <row r="87" spans="1:239" hidden="1">
      <c r="A87" s="165" t="s">
        <v>128</v>
      </c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>
        <f>SUM($B87:IC87)</f>
        <v>0</v>
      </c>
      <c r="IE87" s="6">
        <f>SUM($B87:FU87)</f>
        <v>0</v>
      </c>
    </row>
    <row r="88" spans="1:239" hidden="1">
      <c r="A88" s="165" t="s">
        <v>128</v>
      </c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>
        <f>SUM($B88:IC88)</f>
        <v>0</v>
      </c>
      <c r="IE88" s="6">
        <f>SUM($B88:FU88)</f>
        <v>0</v>
      </c>
    </row>
    <row r="89" spans="1:239" hidden="1">
      <c r="A89" s="165" t="s">
        <v>128</v>
      </c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>
        <f>SUM($B89:IC89)</f>
        <v>0</v>
      </c>
      <c r="IE89" s="6">
        <f>SUM($B89:FU89)</f>
        <v>0</v>
      </c>
    </row>
    <row r="90" spans="1:239" hidden="1">
      <c r="A90" s="165" t="s">
        <v>128</v>
      </c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  <c r="GN90" s="6"/>
      <c r="GO90" s="6"/>
      <c r="GP90" s="6"/>
      <c r="GQ90" s="6"/>
      <c r="GR90" s="6"/>
      <c r="GS90" s="6"/>
      <c r="GT90" s="6"/>
      <c r="GU90" s="6"/>
      <c r="GV90" s="6"/>
      <c r="GW90" s="6"/>
      <c r="GX90" s="6"/>
      <c r="GY90" s="6"/>
      <c r="GZ90" s="6"/>
      <c r="HA90" s="6"/>
      <c r="HB90" s="6"/>
      <c r="HC90" s="6"/>
      <c r="HD90" s="6"/>
      <c r="HE90" s="6"/>
      <c r="HF90" s="6"/>
      <c r="HG90" s="6"/>
      <c r="HH90" s="6"/>
      <c r="HI90" s="6"/>
      <c r="HJ90" s="6"/>
      <c r="HK90" s="6"/>
      <c r="HL90" s="6"/>
      <c r="HM90" s="6"/>
      <c r="HN90" s="6"/>
      <c r="HO90" s="6"/>
      <c r="HP90" s="6"/>
      <c r="HQ90" s="6"/>
      <c r="HR90" s="6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>
        <f>SUM($B90:IC90)</f>
        <v>0</v>
      </c>
      <c r="IE90" s="6">
        <f>SUM($B90:FU90)</f>
        <v>0</v>
      </c>
    </row>
    <row r="91" spans="1:239" hidden="1">
      <c r="A91" s="165" t="s">
        <v>128</v>
      </c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r="HC91" s="6"/>
      <c r="HD91" s="6"/>
      <c r="HE91" s="6"/>
      <c r="HF91" s="6"/>
      <c r="HG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6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>
        <f>SUM($B91:IC91)</f>
        <v>0</v>
      </c>
      <c r="IE91" s="6">
        <f>SUM($B91:FU91)</f>
        <v>0</v>
      </c>
    </row>
    <row r="92" spans="1:239" hidden="1">
      <c r="A92" s="165" t="s">
        <v>128</v>
      </c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>
        <f>SUM($B92:IC92)</f>
        <v>0</v>
      </c>
      <c r="IE92" s="6">
        <f>SUM($B92:FU92)</f>
        <v>0</v>
      </c>
    </row>
    <row r="93" spans="1:239" hidden="1">
      <c r="A93" s="165" t="s">
        <v>128</v>
      </c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>
        <f>SUM($B93:IC93)</f>
        <v>0</v>
      </c>
      <c r="IE93" s="6">
        <f>SUM($B93:FU93)</f>
        <v>0</v>
      </c>
    </row>
    <row r="94" spans="1:239" hidden="1">
      <c r="A94" s="165" t="s">
        <v>128</v>
      </c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>
        <f>SUM($B94:IC94)</f>
        <v>0</v>
      </c>
      <c r="IE94" s="6">
        <f>SUM($B94:FU94)</f>
        <v>0</v>
      </c>
    </row>
    <row r="95" spans="1:239" hidden="1">
      <c r="A95" s="165" t="s">
        <v>128</v>
      </c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>
        <f>SUM($B95:IC95)</f>
        <v>0</v>
      </c>
      <c r="IE95" s="6">
        <f>SUM($B95:FU95)</f>
        <v>0</v>
      </c>
    </row>
    <row r="96" spans="1:239" hidden="1">
      <c r="A96" s="165" t="s">
        <v>128</v>
      </c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>
        <f>SUM($B96:IC96)</f>
        <v>0</v>
      </c>
      <c r="IE96" s="6">
        <f>SUM($B96:FU96)</f>
        <v>0</v>
      </c>
    </row>
    <row r="97" spans="1:239" hidden="1">
      <c r="A97" s="165" t="s">
        <v>128</v>
      </c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>
        <f>SUM($B97:IC97)</f>
        <v>0</v>
      </c>
      <c r="IE97" s="6">
        <f>SUM($B97:FU97)</f>
        <v>0</v>
      </c>
    </row>
    <row r="98" spans="1:239" hidden="1">
      <c r="A98" s="165" t="s">
        <v>128</v>
      </c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>
        <f>SUM($B98:IC98)</f>
        <v>0</v>
      </c>
      <c r="IE98" s="6">
        <f>SUM($B98:FU98)</f>
        <v>0</v>
      </c>
    </row>
    <row r="99" spans="1:239" hidden="1">
      <c r="A99" s="165" t="s">
        <v>128</v>
      </c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>
        <f>SUM($B99:IC99)</f>
        <v>0</v>
      </c>
      <c r="IE99" s="6">
        <f>SUM($B99:FU99)</f>
        <v>0</v>
      </c>
    </row>
    <row r="100" spans="1:239" s="46" customFormat="1">
      <c r="A100" s="166" t="s">
        <v>20</v>
      </c>
      <c r="B100" s="46">
        <f>SUM(B9:B99)</f>
        <v>0</v>
      </c>
      <c r="C100" s="46">
        <f>SUM(C9:C99)</f>
        <v>0</v>
      </c>
      <c r="D100" s="46">
        <f>SUM(D9:D99)</f>
        <v>0</v>
      </c>
      <c r="E100" s="46">
        <f>SUM(E9:E99)</f>
        <v>0</v>
      </c>
      <c r="F100" s="46">
        <f>SUM(F9:F99)</f>
        <v>0</v>
      </c>
      <c r="G100" s="47">
        <f>SUM(G$3:G99)</f>
        <v>0</v>
      </c>
      <c r="H100" s="47">
        <f>SUM(H$3:H99)</f>
        <v>-2549759.7408082369</v>
      </c>
      <c r="I100" s="47">
        <f>SUM(I$3:I99)</f>
        <v>1914175.3559581721</v>
      </c>
      <c r="J100" s="47">
        <f>SUM(J$3:J99)</f>
        <v>3085068.5934722358</v>
      </c>
      <c r="K100" s="47">
        <f>SUM(K$3:K99)</f>
        <v>48839.073101538612</v>
      </c>
      <c r="L100" s="47">
        <f>SUM(L$3:L99)</f>
        <v>-3551583.9717879849</v>
      </c>
      <c r="M100" s="47">
        <f>SUM(M$3:M99)</f>
        <v>-2625616.1605678401</v>
      </c>
      <c r="N100" s="47">
        <f>SUM(N$3:N99)</f>
        <v>-2626649.7650563098</v>
      </c>
      <c r="O100" s="47">
        <f>SUM(O$3:O99)</f>
        <v>-2622447.7511112001</v>
      </c>
      <c r="P100" s="47">
        <f>SUM(P$3:P99)</f>
        <v>-4873384.7064265069</v>
      </c>
      <c r="Q100" s="47">
        <f>SUM(Q$3:Q99)</f>
        <v>-4738696.5015552938</v>
      </c>
      <c r="R100" s="47">
        <f>SUM(R$3:R99)</f>
        <v>-4259446.3042498259</v>
      </c>
      <c r="S100" s="47">
        <f>SUM(S$3:S99)</f>
        <v>-1977424.3387364603</v>
      </c>
      <c r="T100" s="47">
        <f>SUM(T$3:T99)</f>
        <v>-2792368.7826962061</v>
      </c>
      <c r="U100" s="47">
        <f>SUM(U$3:U99)</f>
        <v>-2868750.3712422145</v>
      </c>
      <c r="V100" s="47">
        <f>SUM(V$3:V99)</f>
        <v>-7450072.2254816107</v>
      </c>
      <c r="W100" s="47">
        <f>SUM(W$3:W99)</f>
        <v>-6709922.1302421596</v>
      </c>
      <c r="X100" s="47">
        <f>SUM(X$3:X99)</f>
        <v>-7428927.6982127354</v>
      </c>
      <c r="Y100" s="47">
        <f>SUM(Y$3:Y99)</f>
        <v>-6573521.5861575324</v>
      </c>
      <c r="Z100" s="47">
        <f>SUM(Z$3:Z99)</f>
        <v>-6733316.5342795718</v>
      </c>
      <c r="AA100" s="47">
        <f>SUM(AA$3:AA99)</f>
        <v>-6552817.7677568737</v>
      </c>
      <c r="AB100" s="47">
        <f>SUM(AB$3:AB99)</f>
        <v>-6750473.0646257941</v>
      </c>
      <c r="AC100" s="47">
        <f>SUM(AC$3:AC99)</f>
        <v>-6726725.6567321289</v>
      </c>
      <c r="AD100" s="47">
        <f>SUM(AD$3:AD99)</f>
        <v>-6475433.6710262513</v>
      </c>
      <c r="AE100" s="47">
        <f>SUM(AE$3:AE99)</f>
        <v>-6586580.9502597572</v>
      </c>
      <c r="AF100" s="47">
        <f>SUM(AF$3:AF99)</f>
        <v>-7183960.9922220167</v>
      </c>
      <c r="AG100" s="47">
        <f>SUM(AG$3:AG99)</f>
        <v>-7410042.2817979315</v>
      </c>
      <c r="AH100" s="47">
        <f>SUM(AH$3:AH99)</f>
        <v>-3871205.7706253878</v>
      </c>
      <c r="AI100" s="47">
        <f>SUM(AI$3:AI99)</f>
        <v>-3604571.06677364</v>
      </c>
      <c r="AJ100" s="47">
        <f>SUM(AJ$3:AJ99)</f>
        <v>-3866608.8023888823</v>
      </c>
      <c r="AK100" s="47">
        <f>SUM(AK$3:AK99)</f>
        <v>-3629999.9495404903</v>
      </c>
      <c r="AL100" s="47">
        <f>SUM(AL$3:AL99)</f>
        <v>-3705107.2032524175</v>
      </c>
      <c r="AM100" s="47">
        <f>SUM(AM$3:AM99)</f>
        <v>-3598022.8619851</v>
      </c>
      <c r="AN100" s="47">
        <f>SUM(AN$3:AN99)</f>
        <v>-3838249.3805229841</v>
      </c>
      <c r="AO100" s="47">
        <f>SUM(AO$3:AO99)</f>
        <v>-3820511.3284533364</v>
      </c>
      <c r="AP100" s="47">
        <f>SUM(AP$3:AP99)</f>
        <v>-3675846.9345238493</v>
      </c>
      <c r="AQ100" s="47">
        <f>SUM(AQ$3:AQ99)</f>
        <v>-3703336.4249570547</v>
      </c>
      <c r="AR100" s="47">
        <f>SUM(AR$3:AR99)</f>
        <v>-3574166.0918293367</v>
      </c>
      <c r="AS100" s="47">
        <f>SUM(AS$3:AS99)</f>
        <v>-3712047.6611842322</v>
      </c>
      <c r="AT100" s="47">
        <f>SUM(AT$3:AT99)</f>
        <v>-3368650.5682973689</v>
      </c>
      <c r="AU100" s="47">
        <f>SUM(AU$3:AU99)</f>
        <v>-3025047.8259118046</v>
      </c>
      <c r="AV100" s="47">
        <f>SUM(AV$3:AV99)</f>
        <v>-3348091.3362120432</v>
      </c>
      <c r="AW100" s="47">
        <f>SUM(AW$3:AW99)</f>
        <v>-3105077.5792488907</v>
      </c>
      <c r="AX100" s="47">
        <f>SUM(AX$3:AX99)</f>
        <v>-3177390.0305166193</v>
      </c>
      <c r="AY100" s="47">
        <f>SUM(AY$3:AY99)</f>
        <v>-3079094.8030282231</v>
      </c>
      <c r="AZ100" s="47">
        <f>SUM(AZ$3:AZ99)</f>
        <v>-3251276.7541826773</v>
      </c>
      <c r="BA100" s="47">
        <f>SUM(BA$3:BA99)</f>
        <v>-3227910.4124435536</v>
      </c>
      <c r="BB100" s="47">
        <f>SUM(BB$3:BB99)</f>
        <v>-3112904.4812220759</v>
      </c>
      <c r="BC100" s="47">
        <f>SUM(BC$3:BC99)</f>
        <v>-3173523.4722647523</v>
      </c>
      <c r="BD100" s="47">
        <f>SUM(BD$3:BD99)</f>
        <v>-2928838.9532468528</v>
      </c>
      <c r="BE100" s="47">
        <f>SUM(BE$3:BE99)</f>
        <v>-3035646.5235904469</v>
      </c>
      <c r="BF100" s="47">
        <f>SUM(BF$3:BF99)</f>
        <v>-2861591.8327923203</v>
      </c>
      <c r="BG100" s="47">
        <f>SUM(BG$3:BG99)</f>
        <v>-2565627.1611252683</v>
      </c>
      <c r="BH100" s="47">
        <f>SUM(BH$3:BH99)</f>
        <v>-2840070.6048192526</v>
      </c>
      <c r="BI100" s="47">
        <f>SUM(BI$3:BI99)</f>
        <v>-2654571.3294073045</v>
      </c>
      <c r="BJ100" s="47">
        <f>SUM(BJ$3:BJ99)</f>
        <v>-2686541.5033815634</v>
      </c>
      <c r="BK100" s="47">
        <f>SUM(BK$3:BK99)</f>
        <v>-2590954.3750830675</v>
      </c>
      <c r="BL100" s="47">
        <f>SUM(BL$3:BL99)</f>
        <v>-2795242.286782728</v>
      </c>
      <c r="BM100" s="47">
        <f>SUM(BM$3:BM99)</f>
        <v>-2788989.5476765651</v>
      </c>
      <c r="BN100" s="47">
        <f>SUM(BN$3:BN99)</f>
        <v>-2675753.3308426589</v>
      </c>
      <c r="BO100" s="47">
        <f>SUM(BO$3:BO99)</f>
        <v>-2620824.6067029233</v>
      </c>
      <c r="BP100" s="47">
        <f>SUM(BP$3:BP99)</f>
        <v>-2523699.9138253415</v>
      </c>
      <c r="BQ100" s="47">
        <f>SUM(BQ$3:BQ99)</f>
        <v>-2602966.054195791</v>
      </c>
      <c r="BR100" s="47">
        <f>SUM(BR$3:BR99)</f>
        <v>-2673704.0794145348</v>
      </c>
      <c r="BS100" s="47">
        <f>SUM(BS$3:BS99)</f>
        <v>-2404438.1492556231</v>
      </c>
      <c r="BT100" s="47">
        <f>SUM(BT$3:BT99)</f>
        <v>-2652764.5140501554</v>
      </c>
      <c r="BU100" s="47">
        <f>SUM(BU$3:BU99)</f>
        <v>-2536831.0085050035</v>
      </c>
      <c r="BV100" s="47">
        <f>SUM(BV$3:BV99)</f>
        <v>-2615519.7474443172</v>
      </c>
      <c r="BW100" s="47">
        <f>SUM(BW$3:BW99)</f>
        <v>-2522292.95825131</v>
      </c>
      <c r="BX100" s="47">
        <f>SUM(BX$3:BX99)</f>
        <v>-2618096.3338868539</v>
      </c>
      <c r="BY100" s="47">
        <f>SUM(BY$3:BY99)</f>
        <v>-2611455.4170653895</v>
      </c>
      <c r="BZ100" s="47">
        <f>SUM(BZ$3:BZ99)</f>
        <v>-2502964.513849597</v>
      </c>
      <c r="CA100" s="47">
        <f>SUM(CA$3:CA99)</f>
        <v>-2545191.7620253498</v>
      </c>
      <c r="CB100" s="47">
        <f>SUM(CB$3:CB99)</f>
        <v>-2448566.2682599979</v>
      </c>
      <c r="CC100" s="47">
        <f>SUM(CC$3:CC99)</f>
        <v>-2516236.2066694279</v>
      </c>
      <c r="CD100" s="47">
        <f>SUM(CD$3:CD99)</f>
        <v>-2458065.6987742973</v>
      </c>
      <c r="CE100" s="47">
        <f>SUM(CE$3:CE99)</f>
        <v>-2287491.5559500055</v>
      </c>
      <c r="CF100" s="47">
        <f>SUM(CF$3:CF99)</f>
        <v>-2433892.6547016492</v>
      </c>
      <c r="CG100" s="47">
        <f>SUM(CG$3:CG99)</f>
        <v>-2357021.1649660934</v>
      </c>
      <c r="CH100" s="47">
        <f>SUM(CH$3:CH99)</f>
        <v>-2428824.0075749285</v>
      </c>
      <c r="CI100" s="47">
        <f>SUM(CI$3:CI99)</f>
        <v>-2338348.691177276</v>
      </c>
      <c r="CJ100" s="47">
        <f>SUM(CJ$3:CJ99)</f>
        <v>-2399414.1915656291</v>
      </c>
      <c r="CK100" s="47">
        <f>SUM(CK$3:CK99)</f>
        <v>-2386647.2592621301</v>
      </c>
      <c r="CL100" s="47">
        <f>SUM(CL$3:CL99)</f>
        <v>-2294417.1094904905</v>
      </c>
      <c r="CM100" s="47">
        <f>SUM(CM$3:CM99)</f>
        <v>-2360510.221208849</v>
      </c>
      <c r="CN100" s="47">
        <f>SUM(CN$3:CN99)</f>
        <v>-2271100.2091618734</v>
      </c>
      <c r="CO100" s="47">
        <f>SUM(CO$3:CO99)</f>
        <v>-2335720.3415748561</v>
      </c>
      <c r="CP100" s="47">
        <f>SUM(CP$3:CP99)</f>
        <v>-2296232.3805655637</v>
      </c>
      <c r="CQ100" s="47">
        <f>SUM(CQ$3:CQ99)</f>
        <v>-2062336.2861247698</v>
      </c>
      <c r="CR100" s="47">
        <f>SUM(CR$3:CR99)</f>
        <v>-2272438.04136525</v>
      </c>
      <c r="CS100" s="47">
        <f>SUM(CS$3:CS99)</f>
        <v>-2186513.1978934207</v>
      </c>
      <c r="CT100" s="47">
        <f>SUM(CT$3:CT99)</f>
        <v>-2253735.3681347151</v>
      </c>
      <c r="CU100" s="47">
        <f>SUM(CU$3:CU99)</f>
        <v>-2168334.6244786959</v>
      </c>
      <c r="CV100" s="47">
        <f>SUM(CV$3:CV99)</f>
        <v>-2231423.1140929516</v>
      </c>
      <c r="CW100" s="47">
        <f>SUM(CW$3:CW99)</f>
        <v>-2218911.0290944269</v>
      </c>
      <c r="CX100" s="47">
        <f>SUM(CX$3:CX99)</f>
        <v>-2132630.9656866817</v>
      </c>
      <c r="CY100" s="47">
        <f>SUM(CY$3:CY99)</f>
        <v>-2185620.8734349203</v>
      </c>
      <c r="CZ100" s="47">
        <f>SUM(CZ$3:CZ99)</f>
        <v>-2104218.7431146135</v>
      </c>
      <c r="DA100" s="47">
        <f>SUM(DA$3:DA99)</f>
        <v>-2155766.1552866171</v>
      </c>
      <c r="DB100" s="47">
        <f>SUM(DB$3:DB99)</f>
        <v>-2114844.3106988803</v>
      </c>
      <c r="DC100" s="47">
        <f>SUM(DC$3:DC99)</f>
        <v>-1896395.4991425409</v>
      </c>
      <c r="DD100" s="47">
        <f>SUM(DD$3:DD99)</f>
        <v>-2087799.2477327914</v>
      </c>
      <c r="DE100" s="47">
        <f>SUM(DE$3:DE99)</f>
        <v>-2008680.3337766365</v>
      </c>
      <c r="DF100" s="47">
        <f>SUM(DF$3:DF99)</f>
        <v>-2072515.0247884647</v>
      </c>
      <c r="DG100" s="47">
        <f>SUM(DG$3:DG99)</f>
        <v>-1990808.8966040621</v>
      </c>
      <c r="DH100" s="47">
        <f>SUM(DH$3:DH99)</f>
        <v>-2047441.7606296251</v>
      </c>
      <c r="DI100" s="47">
        <f>SUM(DI$3:DI99)</f>
        <v>-2035334.8859676793</v>
      </c>
      <c r="DJ100" s="47">
        <f>SUM(DJ$3:DJ99)</f>
        <v>-1954558.0936353975</v>
      </c>
      <c r="DK100" s="47">
        <f>SUM(DK$3:DK99)</f>
        <v>-1993028.6639715247</v>
      </c>
      <c r="DL100" s="47">
        <f>SUM(DL$3:DL99)</f>
        <v>-1917547.6338302752</v>
      </c>
      <c r="DM100" s="47">
        <f>SUM(DM$3:DM99)</f>
        <v>-1969546.6374703872</v>
      </c>
      <c r="DN100" s="47">
        <f>SUM(DN$3:DN99)</f>
        <v>-468221.76444909297</v>
      </c>
      <c r="DO100" s="47">
        <f>SUM(DO$3:DO99)</f>
        <v>-421946.83680541604</v>
      </c>
      <c r="DP100" s="47">
        <f>SUM(DP$3:DP99)</f>
        <v>-465057.00783208915</v>
      </c>
      <c r="DQ100" s="47">
        <f>SUM(DQ$3:DQ99)</f>
        <v>-446938.51167410536</v>
      </c>
      <c r="DR100" s="47">
        <f>SUM(DR$3:DR99)</f>
        <v>-461785.60791507381</v>
      </c>
      <c r="DS100" s="47">
        <f>SUM(DS$3:DS99)</f>
        <v>-446437.83486765664</v>
      </c>
      <c r="DT100" s="47">
        <f>SUM(DT$3:DT99)</f>
        <v>-457156.5788619456</v>
      </c>
      <c r="DU100" s="47">
        <f>SUM(DU$3:DU99)</f>
        <v>-456903.98305659619</v>
      </c>
      <c r="DV100" s="47">
        <f>SUM(DV$3:DV99)</f>
        <v>-446260.04650015186</v>
      </c>
      <c r="DW100" s="47">
        <f>SUM(DW$3:DW99)</f>
        <v>-453875.73542726086</v>
      </c>
      <c r="DX100" s="47">
        <f>SUM(DX$3:DX99)</f>
        <v>-436288.85444557056</v>
      </c>
      <c r="DY100" s="47">
        <f>SUM(DY$3:DY99)</f>
        <v>-448463.38248074258</v>
      </c>
      <c r="DZ100" s="47">
        <f>SUM(DZ$3:DZ99)</f>
        <v>-444631.93323537125</v>
      </c>
      <c r="EA100" s="47">
        <f>SUM(EA$3:EA99)</f>
        <v>-415929.23711144627</v>
      </c>
      <c r="EB100" s="47">
        <f>SUM(EB$3:EB99)</f>
        <v>-442712.99431918765</v>
      </c>
      <c r="EC100" s="47">
        <f>SUM(EC$3:EC99)</f>
        <v>-424546.32022094005</v>
      </c>
      <c r="ED100" s="47">
        <f>SUM(ED$3:ED99)</f>
        <v>-441176.94473934767</v>
      </c>
      <c r="EE100" s="47">
        <f>SUM(EE$3:EE99)</f>
        <v>-425897.56862334767</v>
      </c>
      <c r="EF100" s="47">
        <f>SUM(EF$3:EF99)</f>
        <v>-437078.70020613301</v>
      </c>
      <c r="EG100" s="47">
        <f>SUM(EG$3:EG99)</f>
        <v>-437883.15846426721</v>
      </c>
      <c r="EH100" s="47">
        <f>SUM(EH$3:EH99)</f>
        <v>-415957.36974409933</v>
      </c>
      <c r="EI100" s="47">
        <f>SUM(EI$3:EI99)</f>
        <v>-426186.41560122871</v>
      </c>
      <c r="EJ100" s="47">
        <f>SUM(EJ$3:EJ99)</f>
        <v>-408665.48712307541</v>
      </c>
      <c r="EK100" s="47">
        <f>SUM(EK$3:EK99)</f>
        <v>-418916.41638032487</v>
      </c>
      <c r="EL100" s="47">
        <f>SUM(EL$3:EL99)</f>
        <v>-412403.13102098409</v>
      </c>
      <c r="EM100" s="47">
        <f>SUM(EM$3:EM99)</f>
        <v>-370994.78231804667</v>
      </c>
      <c r="EN100" s="47">
        <f>SUM(EN$3:EN99)</f>
        <v>-408035.98050236941</v>
      </c>
      <c r="EO100" s="47">
        <f>SUM(EO$3:EO99)</f>
        <v>-393577.21420470288</v>
      </c>
      <c r="EP100" s="47">
        <f>SUM(EP$3:EP99)</f>
        <v>-403553.09558388585</v>
      </c>
      <c r="EQ100" s="47">
        <f>SUM(EQ$3:EQ99)</f>
        <v>-384055.64421712962</v>
      </c>
      <c r="ER100" s="47">
        <f>SUM(ER$3:ER99)</f>
        <v>-394842.11930488376</v>
      </c>
      <c r="ES100" s="47">
        <f>SUM(ES$3:ES99)</f>
        <v>-393512.4921223892</v>
      </c>
      <c r="ET100" s="47">
        <f>SUM(ET$3:ET99)</f>
        <v>-376772.7945437603</v>
      </c>
      <c r="EU100" s="47">
        <f>SUM(EU$3:EU99)</f>
        <v>-389147.06680130254</v>
      </c>
      <c r="EV100" s="47">
        <f>SUM(EV$3:EV99)</f>
        <v>-373466.66824098065</v>
      </c>
      <c r="EW100" s="47">
        <f>SUM(EW$3:EW99)</f>
        <v>-383058.60512553807</v>
      </c>
      <c r="EX100" s="47">
        <f>SUM(EX$3:EX99)</f>
        <v>-381751.67042611731</v>
      </c>
      <c r="EY100" s="47">
        <f>SUM(EY$3:EY99)</f>
        <v>-343301.3161280512</v>
      </c>
      <c r="EZ100" s="47">
        <f>SUM(EZ$3:EZ99)</f>
        <v>-377616.79807762476</v>
      </c>
      <c r="FA100" s="47">
        <f>SUM(FA$3:FA99)</f>
        <v>-364069.70147744188</v>
      </c>
      <c r="FB100" s="47">
        <f>SUM(FB$3:FB99)</f>
        <v>-373373.71103085182</v>
      </c>
      <c r="FC100" s="47">
        <f>SUM(FC$3:FC99)</f>
        <v>-359121.23529441835</v>
      </c>
      <c r="FD100" s="47">
        <f>SUM(FD$3:FD99)</f>
        <v>-369163.09170094982</v>
      </c>
      <c r="FE100" s="47">
        <f>SUM(FE$3:FE99)</f>
        <v>-367035.7055431311</v>
      </c>
      <c r="FF100" s="47">
        <f>SUM(FF$3:FF99)</f>
        <v>-353013.90010183695</v>
      </c>
      <c r="FG100" s="47">
        <f>SUM(FG$3:FG99)</f>
        <v>-363706.40549746936</v>
      </c>
      <c r="FH100" s="47">
        <f>SUM(FH$3:FH99)</f>
        <v>-343659.42274415761</v>
      </c>
      <c r="FI100" s="47">
        <f>SUM(FI$3:FI99)</f>
        <v>-353878.65112759237</v>
      </c>
      <c r="FJ100" s="47">
        <f>SUM(FJ$3:FJ99)</f>
        <v>-335364.71289999998</v>
      </c>
      <c r="FK100" s="47">
        <f>SUM(FK$3:FK99)</f>
        <v>-301138.51439999999</v>
      </c>
      <c r="FL100" s="47">
        <f>SUM(FL$3:FL99)</f>
        <v>-331638.57510000002</v>
      </c>
      <c r="FM100" s="47">
        <f>SUM(FM$3:FM99)</f>
        <v>-319056.96870000003</v>
      </c>
      <c r="FN100" s="47">
        <f>SUM(FN$3:FN99)</f>
        <v>-327816.10399999999</v>
      </c>
      <c r="FO100" s="47">
        <f>SUM(FO$3:FO99)</f>
        <v>-315372.78090000001</v>
      </c>
      <c r="FP100" s="47">
        <f>SUM(FP$3:FP99)</f>
        <v>-324024.07939999999</v>
      </c>
      <c r="FQ100" s="47">
        <f>SUM(FQ$3:FQ99)</f>
        <v>-322108.64189999999</v>
      </c>
      <c r="FR100" s="47">
        <f>SUM(FR$3:FR99)</f>
        <v>-309871.9878</v>
      </c>
      <c r="FS100" s="47">
        <f>SUM(FS$3:FS99)</f>
        <v>-318362.46999999997</v>
      </c>
      <c r="FT100" s="47">
        <f>SUM(FT$3:FT99)</f>
        <v>-306261.5932</v>
      </c>
      <c r="FU100" s="47">
        <f>SUM(FU$3:FU99)</f>
        <v>-314646.65210000001</v>
      </c>
      <c r="FV100" s="47">
        <f>SUM(FV$3:FV99)</f>
        <v>0</v>
      </c>
      <c r="FW100" s="47">
        <f>SUM(FW$3:FW99)</f>
        <v>0</v>
      </c>
      <c r="FX100" s="47">
        <f>SUM(FX$3:FX99)</f>
        <v>0</v>
      </c>
      <c r="FY100" s="47">
        <f>SUM(FY$3:FY99)</f>
        <v>0</v>
      </c>
      <c r="FZ100" s="47">
        <f>SUM(FZ$3:FZ99)</f>
        <v>0</v>
      </c>
      <c r="GA100" s="47">
        <f>SUM(GA$3:GA99)</f>
        <v>0</v>
      </c>
      <c r="GB100" s="47">
        <f>SUM(GB$3:GB99)</f>
        <v>0</v>
      </c>
      <c r="GC100" s="47">
        <f>SUM(GC$3:GC99)</f>
        <v>0</v>
      </c>
      <c r="GD100" s="47">
        <f>SUM(GD$3:GD99)</f>
        <v>0</v>
      </c>
      <c r="GE100" s="47">
        <f>SUM(GE$3:GE99)</f>
        <v>0</v>
      </c>
      <c r="GF100" s="47">
        <f>SUM(GF$3:GF99)</f>
        <v>0</v>
      </c>
      <c r="GG100" s="47">
        <f>SUM(GG$3:GG99)</f>
        <v>0</v>
      </c>
      <c r="GH100" s="47">
        <f>SUM(GH$3:GH99)</f>
        <v>0</v>
      </c>
      <c r="GI100" s="47">
        <f>SUM(GI$3:GI99)</f>
        <v>0</v>
      </c>
      <c r="GJ100" s="47">
        <f>SUM(GJ$3:GJ99)</f>
        <v>0</v>
      </c>
      <c r="GK100" s="47">
        <f>SUM(GK$3:GK99)</f>
        <v>0</v>
      </c>
      <c r="GL100" s="47">
        <f>SUM(GL$3:GL99)</f>
        <v>0</v>
      </c>
      <c r="GM100" s="47">
        <f>SUM(GM$3:GM99)</f>
        <v>0</v>
      </c>
      <c r="GN100" s="47">
        <f>SUM(GN$3:GN99)</f>
        <v>0</v>
      </c>
      <c r="GO100" s="47">
        <f>SUM(GO$3:GO99)</f>
        <v>0</v>
      </c>
      <c r="GP100" s="47">
        <f>SUM(GP$3:GP99)</f>
        <v>0</v>
      </c>
      <c r="GQ100" s="47">
        <f>SUM(GQ$3:GQ99)</f>
        <v>0</v>
      </c>
      <c r="GR100" s="47">
        <f>SUM(GR$3:GR99)</f>
        <v>0</v>
      </c>
      <c r="GS100" s="47">
        <f>SUM(GS$3:GS99)</f>
        <v>0</v>
      </c>
      <c r="GT100" s="47">
        <f>SUM(GT$3:GT99)</f>
        <v>0</v>
      </c>
      <c r="GU100" s="47">
        <f>SUM(GU$3:GU99)</f>
        <v>0</v>
      </c>
      <c r="GV100" s="47">
        <f>SUM(GV$3:GV99)</f>
        <v>0</v>
      </c>
      <c r="GW100" s="47">
        <f>SUM(GW$3:GW99)</f>
        <v>0</v>
      </c>
      <c r="GX100" s="47">
        <f>SUM(GX$3:GX99)</f>
        <v>0</v>
      </c>
      <c r="GY100" s="47">
        <f>SUM(GY$3:GY99)</f>
        <v>0</v>
      </c>
      <c r="GZ100" s="47">
        <f>SUM(GZ$3:GZ99)</f>
        <v>0</v>
      </c>
      <c r="HA100" s="47">
        <f>SUM(HA$3:HA99)</f>
        <v>0</v>
      </c>
      <c r="HB100" s="47">
        <f>SUM(HB$3:HB99)</f>
        <v>0</v>
      </c>
      <c r="HC100" s="47">
        <f>SUM(HC$3:HC99)</f>
        <v>0</v>
      </c>
      <c r="HD100" s="47">
        <f>SUM(HD$3:HD99)</f>
        <v>0</v>
      </c>
      <c r="HE100" s="47">
        <f>SUM(HE$3:HE99)</f>
        <v>0</v>
      </c>
      <c r="HF100" s="47">
        <f>SUM(HF$3:HF99)</f>
        <v>0</v>
      </c>
      <c r="HG100" s="47">
        <f>SUM(HG$3:HG99)</f>
        <v>0</v>
      </c>
      <c r="HH100" s="47">
        <f>SUM(HH$3:HH99)</f>
        <v>0</v>
      </c>
      <c r="HI100" s="47">
        <f>SUM(HI$3:HI99)</f>
        <v>0</v>
      </c>
      <c r="HJ100" s="47">
        <f>SUM(HJ$3:HJ99)</f>
        <v>0</v>
      </c>
      <c r="HK100" s="47">
        <f>SUM(HK$3:HK99)</f>
        <v>0</v>
      </c>
      <c r="HL100" s="47">
        <f>SUM(HL$3:HL99)</f>
        <v>0</v>
      </c>
      <c r="HM100" s="47">
        <f>SUM(HM$3:HM99)</f>
        <v>0</v>
      </c>
      <c r="HN100" s="47">
        <f>SUM(HN$3:HN99)</f>
        <v>0</v>
      </c>
      <c r="HO100" s="47">
        <f>SUM(HO$3:HO99)</f>
        <v>0</v>
      </c>
      <c r="HP100" s="47">
        <f>SUM(HP$3:HP99)</f>
        <v>0</v>
      </c>
      <c r="HQ100" s="47">
        <f>SUM(HQ$3:HQ99)</f>
        <v>0</v>
      </c>
      <c r="HR100" s="47">
        <f>SUM(HR$3:HR99)</f>
        <v>0</v>
      </c>
      <c r="HS100" s="47">
        <f>SUM(HS$3:HS99)</f>
        <v>0</v>
      </c>
      <c r="HT100" s="47">
        <f>SUM(HT$3:HT99)</f>
        <v>0</v>
      </c>
      <c r="HU100" s="47">
        <f>SUM(HU$3:HU99)</f>
        <v>0</v>
      </c>
      <c r="HV100" s="47">
        <f>SUM(HV$3:HV99)</f>
        <v>0</v>
      </c>
      <c r="HW100" s="47">
        <f>SUM(HW$3:HW99)</f>
        <v>0</v>
      </c>
      <c r="HX100" s="47">
        <f>SUM(HX$3:HX99)</f>
        <v>0</v>
      </c>
      <c r="HY100" s="47">
        <f>SUM(HY$3:HY99)</f>
        <v>0</v>
      </c>
      <c r="HZ100" s="47">
        <f>SUM(HZ$3:HZ99)</f>
        <v>0</v>
      </c>
      <c r="IA100" s="47">
        <f>SUM(IA$3:IA99)</f>
        <v>0</v>
      </c>
      <c r="IB100" s="47">
        <f>SUM(IB$3:IB99)</f>
        <v>0</v>
      </c>
      <c r="IC100" s="47">
        <f>SUM(IC$3:IC99)</f>
        <v>0</v>
      </c>
      <c r="ID100" s="47">
        <f>SUM(ID$3:ID99)</f>
        <v>-360423667.49856383</v>
      </c>
      <c r="IE100" s="47">
        <f>SUM(IE$3:IE99)</f>
        <v>-360423667.49856383</v>
      </c>
    </row>
  </sheetData>
  <pageMargins left="0.75" right="0.75" top="1" bottom="1" header="0.5" footer="0.5"/>
  <pageSetup orientation="portrait" horizontalDpi="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I100"/>
  <sheetViews>
    <sheetView zoomScale="75" workbookViewId="0">
      <pane xSplit="4" topLeftCell="E1" activePane="topRight" state="frozen"/>
      <selection activeCell="M107" sqref="M107"/>
      <selection pane="topRight" activeCell="F28" sqref="F28"/>
    </sheetView>
  </sheetViews>
  <sheetFormatPr defaultRowHeight="13.2"/>
  <cols>
    <col min="1" max="1" width="18.88671875" style="165" customWidth="1"/>
    <col min="2" max="6" width="13.109375" bestFit="1" customWidth="1"/>
    <col min="7" max="237" width="13.109375" customWidth="1"/>
    <col min="238" max="238" width="16.6640625" customWidth="1"/>
    <col min="239" max="239" width="15.44140625" customWidth="1"/>
    <col min="243" max="243" width="12.6640625" customWidth="1"/>
  </cols>
  <sheetData>
    <row r="1" spans="1:243">
      <c r="B1" s="5">
        <v>37012</v>
      </c>
      <c r="C1" s="5">
        <v>37043</v>
      </c>
      <c r="D1" s="5">
        <v>37073</v>
      </c>
      <c r="E1" s="5">
        <v>37104</v>
      </c>
      <c r="F1" s="5">
        <v>37135</v>
      </c>
      <c r="G1" s="5">
        <v>37165</v>
      </c>
      <c r="H1" s="5">
        <v>37196</v>
      </c>
      <c r="I1" s="5">
        <v>37226</v>
      </c>
      <c r="J1" s="5">
        <v>37257</v>
      </c>
      <c r="K1" s="5">
        <v>37288</v>
      </c>
      <c r="L1" s="5">
        <v>37316</v>
      </c>
      <c r="M1" s="5">
        <v>37347</v>
      </c>
      <c r="N1" s="5">
        <v>37377</v>
      </c>
      <c r="O1" s="5">
        <v>37408</v>
      </c>
      <c r="P1" s="5">
        <v>37438</v>
      </c>
      <c r="Q1" s="5">
        <v>37469</v>
      </c>
      <c r="R1" s="5">
        <v>37500</v>
      </c>
      <c r="S1" s="5">
        <v>37530</v>
      </c>
      <c r="T1" s="5">
        <v>37561</v>
      </c>
      <c r="U1" s="5">
        <v>37591</v>
      </c>
      <c r="V1" s="5">
        <v>37622</v>
      </c>
      <c r="W1" s="5">
        <v>37653</v>
      </c>
      <c r="X1" s="5">
        <v>37681</v>
      </c>
      <c r="Y1" s="5">
        <v>37712</v>
      </c>
      <c r="Z1" s="5">
        <v>37742</v>
      </c>
      <c r="AA1" s="5">
        <v>37773</v>
      </c>
      <c r="AB1" s="5">
        <v>37803</v>
      </c>
      <c r="AC1" s="5">
        <v>37834</v>
      </c>
      <c r="AD1" s="5">
        <v>37865</v>
      </c>
      <c r="AE1" s="5">
        <v>37895</v>
      </c>
      <c r="AF1" s="5">
        <v>37926</v>
      </c>
      <c r="AG1" s="5">
        <v>37956</v>
      </c>
      <c r="AH1" s="5">
        <v>37987</v>
      </c>
      <c r="AI1" s="5">
        <v>38018</v>
      </c>
      <c r="AJ1" s="5">
        <v>38047</v>
      </c>
      <c r="AK1" s="5">
        <v>38078</v>
      </c>
      <c r="AL1" s="5">
        <v>38108</v>
      </c>
      <c r="AM1" s="5">
        <v>38139</v>
      </c>
      <c r="AN1" s="5">
        <v>38169</v>
      </c>
      <c r="AO1" s="5">
        <v>38200</v>
      </c>
      <c r="AP1" s="5">
        <v>38231</v>
      </c>
      <c r="AQ1" s="5">
        <v>38261</v>
      </c>
      <c r="AR1" s="5">
        <v>38292</v>
      </c>
      <c r="AS1" s="5">
        <v>38322</v>
      </c>
      <c r="AT1" s="5">
        <v>38353</v>
      </c>
      <c r="AU1" s="5">
        <v>38384</v>
      </c>
      <c r="AV1" s="5">
        <v>38412</v>
      </c>
      <c r="AW1" s="5">
        <v>38443</v>
      </c>
      <c r="AX1" s="5">
        <v>38473</v>
      </c>
      <c r="AY1" s="5">
        <v>38504</v>
      </c>
      <c r="AZ1" s="5">
        <v>38534</v>
      </c>
      <c r="BA1" s="5">
        <v>38565</v>
      </c>
      <c r="BB1" s="5">
        <v>38596</v>
      </c>
      <c r="BC1" s="5">
        <v>38626</v>
      </c>
      <c r="BD1" s="5">
        <v>38657</v>
      </c>
      <c r="BE1" s="5">
        <v>38687</v>
      </c>
      <c r="BF1" s="5">
        <v>38718</v>
      </c>
      <c r="BG1" s="5">
        <v>38749</v>
      </c>
      <c r="BH1" s="5">
        <v>38777</v>
      </c>
      <c r="BI1" s="5">
        <v>38808</v>
      </c>
      <c r="BJ1" s="5">
        <v>38838</v>
      </c>
      <c r="BK1" s="5">
        <v>38869</v>
      </c>
      <c r="BL1" s="5">
        <v>38899</v>
      </c>
      <c r="BM1" s="5">
        <v>38930</v>
      </c>
      <c r="BN1" s="5">
        <v>38961</v>
      </c>
      <c r="BO1" s="5">
        <v>38991</v>
      </c>
      <c r="BP1" s="5">
        <v>39022</v>
      </c>
      <c r="BQ1" s="5">
        <v>39052</v>
      </c>
      <c r="BR1" s="5">
        <v>39083</v>
      </c>
      <c r="BS1" s="5">
        <v>39114</v>
      </c>
      <c r="BT1" s="5">
        <v>39142</v>
      </c>
      <c r="BU1" s="5">
        <v>39173</v>
      </c>
      <c r="BV1" s="5">
        <v>39203</v>
      </c>
      <c r="BW1" s="5">
        <v>39234</v>
      </c>
      <c r="BX1" s="5">
        <v>39264</v>
      </c>
      <c r="BY1" s="5">
        <v>39295</v>
      </c>
      <c r="BZ1" s="5">
        <v>39326</v>
      </c>
      <c r="CA1" s="5">
        <v>39356</v>
      </c>
      <c r="CB1" s="5">
        <v>39387</v>
      </c>
      <c r="CC1" s="5">
        <v>39417</v>
      </c>
      <c r="CD1" s="5">
        <v>39448</v>
      </c>
      <c r="CE1" s="5">
        <v>39479</v>
      </c>
      <c r="CF1" s="5">
        <v>39508</v>
      </c>
      <c r="CG1" s="5">
        <v>39539</v>
      </c>
      <c r="CH1" s="5">
        <v>39569</v>
      </c>
      <c r="CI1" s="5">
        <v>39600</v>
      </c>
      <c r="CJ1" s="5">
        <v>39630</v>
      </c>
      <c r="CK1" s="5">
        <v>39661</v>
      </c>
      <c r="CL1" s="5">
        <v>39692</v>
      </c>
      <c r="CM1" s="5">
        <v>39722</v>
      </c>
      <c r="CN1" s="5">
        <v>39753</v>
      </c>
      <c r="CO1" s="5">
        <v>39783</v>
      </c>
      <c r="CP1" s="5">
        <v>39814</v>
      </c>
      <c r="CQ1" s="5">
        <v>39845</v>
      </c>
      <c r="CR1" s="5">
        <v>39873</v>
      </c>
      <c r="CS1" s="5">
        <v>39904</v>
      </c>
      <c r="CT1" s="5">
        <v>39934</v>
      </c>
      <c r="CU1" s="5">
        <v>39965</v>
      </c>
      <c r="CV1" s="5">
        <v>39995</v>
      </c>
      <c r="CW1" s="5">
        <v>40026</v>
      </c>
      <c r="CX1" s="5">
        <v>40057</v>
      </c>
      <c r="CY1" s="5">
        <v>40087</v>
      </c>
      <c r="CZ1" s="5">
        <v>40118</v>
      </c>
      <c r="DA1" s="5">
        <v>40148</v>
      </c>
      <c r="DB1" s="5">
        <v>40179</v>
      </c>
      <c r="DC1" s="5">
        <v>40210</v>
      </c>
      <c r="DD1" s="5">
        <v>40238</v>
      </c>
      <c r="DE1" s="5">
        <v>40269</v>
      </c>
      <c r="DF1" s="5">
        <v>40299</v>
      </c>
      <c r="DG1" s="5">
        <v>40330</v>
      </c>
      <c r="DH1" s="5">
        <v>40360</v>
      </c>
      <c r="DI1" s="5">
        <v>40391</v>
      </c>
      <c r="DJ1" s="5">
        <v>40422</v>
      </c>
      <c r="DK1" s="5">
        <v>40452</v>
      </c>
      <c r="DL1" s="5">
        <v>40483</v>
      </c>
      <c r="DM1" s="5">
        <v>40513</v>
      </c>
      <c r="DN1" s="5">
        <v>40544</v>
      </c>
      <c r="DO1" s="5">
        <v>40575</v>
      </c>
      <c r="DP1" s="5">
        <v>40603</v>
      </c>
      <c r="DQ1" s="5">
        <v>40634</v>
      </c>
      <c r="DR1" s="5">
        <v>40664</v>
      </c>
      <c r="DS1" s="5">
        <v>40695</v>
      </c>
      <c r="DT1" s="5">
        <v>40725</v>
      </c>
      <c r="DU1" s="5">
        <v>40756</v>
      </c>
      <c r="DV1" s="5">
        <v>40787</v>
      </c>
      <c r="DW1" s="5">
        <v>40817</v>
      </c>
      <c r="DX1" s="5">
        <v>40848</v>
      </c>
      <c r="DY1" s="5">
        <v>40878</v>
      </c>
      <c r="DZ1" s="5">
        <v>40909</v>
      </c>
      <c r="EA1" s="5">
        <v>40940</v>
      </c>
      <c r="EB1" s="5">
        <v>40969</v>
      </c>
      <c r="EC1" s="5">
        <v>41000</v>
      </c>
      <c r="ED1" s="5">
        <v>41030</v>
      </c>
      <c r="EE1" s="5">
        <v>41061</v>
      </c>
      <c r="EF1" s="5">
        <v>41091</v>
      </c>
      <c r="EG1" s="5">
        <v>41122</v>
      </c>
      <c r="EH1" s="5">
        <v>41153</v>
      </c>
      <c r="EI1" s="5">
        <v>41183</v>
      </c>
      <c r="EJ1" s="5">
        <v>41214</v>
      </c>
      <c r="EK1" s="5">
        <v>41244</v>
      </c>
      <c r="EL1" s="5">
        <v>41275</v>
      </c>
      <c r="EM1" s="5">
        <v>41306</v>
      </c>
      <c r="EN1" s="5">
        <v>41334</v>
      </c>
      <c r="EO1" s="5">
        <v>41365</v>
      </c>
      <c r="EP1" s="5">
        <v>41395</v>
      </c>
      <c r="EQ1" s="5">
        <v>41426</v>
      </c>
      <c r="ER1" s="5">
        <v>41456</v>
      </c>
      <c r="ES1" s="5">
        <v>41487</v>
      </c>
      <c r="ET1" s="5">
        <v>41518</v>
      </c>
      <c r="EU1" s="5">
        <v>41548</v>
      </c>
      <c r="EV1" s="5">
        <v>41579</v>
      </c>
      <c r="EW1" s="5">
        <v>41609</v>
      </c>
      <c r="EX1" s="5">
        <v>41640</v>
      </c>
      <c r="EY1" s="5">
        <v>41671</v>
      </c>
      <c r="EZ1" s="5">
        <v>41699</v>
      </c>
      <c r="FA1" s="5">
        <v>41730</v>
      </c>
      <c r="FB1" s="5">
        <v>41760</v>
      </c>
      <c r="FC1" s="5">
        <v>41791</v>
      </c>
      <c r="FD1" s="5">
        <v>41821</v>
      </c>
      <c r="FE1" s="5">
        <v>41852</v>
      </c>
      <c r="FF1" s="5">
        <v>41883</v>
      </c>
      <c r="FG1" s="5">
        <v>41913</v>
      </c>
      <c r="FH1" s="5">
        <v>41944</v>
      </c>
      <c r="FI1" s="5">
        <v>41974</v>
      </c>
      <c r="FJ1" s="5">
        <v>42005</v>
      </c>
      <c r="FK1" s="5">
        <v>42036</v>
      </c>
      <c r="FL1" s="5">
        <v>42064</v>
      </c>
      <c r="FM1" s="5">
        <v>42095</v>
      </c>
      <c r="FN1" s="5">
        <v>42125</v>
      </c>
      <c r="FO1" s="5">
        <v>42156</v>
      </c>
      <c r="FP1" s="5">
        <v>42186</v>
      </c>
      <c r="FQ1" s="5">
        <v>42217</v>
      </c>
      <c r="FR1" s="5">
        <v>42248</v>
      </c>
      <c r="FS1" s="5">
        <v>42278</v>
      </c>
      <c r="FT1" s="5">
        <v>42309</v>
      </c>
      <c r="FU1" s="5">
        <v>42339</v>
      </c>
      <c r="FV1" s="5">
        <v>42370</v>
      </c>
      <c r="FW1" s="5">
        <v>42401</v>
      </c>
      <c r="FX1" s="5">
        <v>42430</v>
      </c>
      <c r="FY1" s="5">
        <v>42461</v>
      </c>
      <c r="FZ1" s="5">
        <v>42491</v>
      </c>
      <c r="GA1" s="5">
        <v>42522</v>
      </c>
      <c r="GB1" s="5">
        <v>42552</v>
      </c>
      <c r="GC1" s="5">
        <v>42583</v>
      </c>
      <c r="GD1" s="5">
        <v>42614</v>
      </c>
      <c r="GE1" s="5">
        <v>42644</v>
      </c>
      <c r="GF1" s="5">
        <v>42675</v>
      </c>
      <c r="GG1" s="5">
        <v>42705</v>
      </c>
      <c r="GH1" s="5">
        <v>42736</v>
      </c>
      <c r="GI1" s="5">
        <v>42767</v>
      </c>
      <c r="GJ1" s="5">
        <v>42795</v>
      </c>
      <c r="GK1" s="5">
        <v>42826</v>
      </c>
      <c r="GL1" s="5">
        <v>42856</v>
      </c>
      <c r="GM1" s="5">
        <v>42887</v>
      </c>
      <c r="GN1" s="5">
        <v>42917</v>
      </c>
      <c r="GO1" s="5">
        <v>42948</v>
      </c>
      <c r="GP1" s="5">
        <v>42979</v>
      </c>
      <c r="GQ1" s="5">
        <v>43009</v>
      </c>
      <c r="GR1" s="5">
        <v>43040</v>
      </c>
      <c r="GS1" s="5">
        <v>43070</v>
      </c>
      <c r="GT1" s="5">
        <v>43101</v>
      </c>
      <c r="GU1" s="5">
        <v>43132</v>
      </c>
      <c r="GV1" s="5">
        <v>43160</v>
      </c>
      <c r="GW1" s="5">
        <v>43191</v>
      </c>
      <c r="GX1" s="5">
        <v>43221</v>
      </c>
      <c r="GY1" s="5">
        <v>43252</v>
      </c>
      <c r="GZ1" s="5">
        <v>43282</v>
      </c>
      <c r="HA1" s="5">
        <v>43313</v>
      </c>
      <c r="HB1" s="5">
        <v>43344</v>
      </c>
      <c r="HC1" s="5">
        <v>43374</v>
      </c>
      <c r="HD1" s="5">
        <v>43405</v>
      </c>
      <c r="HE1" s="5">
        <v>43435</v>
      </c>
      <c r="HF1" s="5">
        <v>43466</v>
      </c>
      <c r="HG1" s="5">
        <v>43497</v>
      </c>
      <c r="HH1" s="5">
        <v>43525</v>
      </c>
      <c r="HI1" s="5">
        <v>43556</v>
      </c>
      <c r="HJ1" s="5">
        <v>43586</v>
      </c>
      <c r="HK1" s="5">
        <v>43617</v>
      </c>
      <c r="HL1" s="5">
        <v>43647</v>
      </c>
      <c r="HM1" s="5">
        <v>43678</v>
      </c>
      <c r="HN1" s="5">
        <v>43709</v>
      </c>
      <c r="HO1" s="5">
        <v>43739</v>
      </c>
      <c r="HP1" s="5">
        <v>43770</v>
      </c>
      <c r="HQ1" s="5">
        <v>43800</v>
      </c>
      <c r="HR1" s="5">
        <v>43831</v>
      </c>
      <c r="HS1" s="5">
        <v>43862</v>
      </c>
      <c r="HT1" s="5">
        <v>43891</v>
      </c>
      <c r="HU1" s="5">
        <v>43922</v>
      </c>
      <c r="HV1" s="5">
        <v>43952</v>
      </c>
      <c r="HW1" s="5">
        <v>43983</v>
      </c>
      <c r="HX1" s="5">
        <v>44013</v>
      </c>
      <c r="HY1" s="5">
        <v>44044</v>
      </c>
      <c r="HZ1" s="5">
        <v>44075</v>
      </c>
      <c r="IA1" s="5">
        <v>44105</v>
      </c>
      <c r="IB1" s="5">
        <v>44136</v>
      </c>
      <c r="IC1" s="5">
        <v>44166</v>
      </c>
    </row>
    <row r="2" spans="1:243">
      <c r="A2" s="165" t="s">
        <v>8</v>
      </c>
      <c r="B2" t="s">
        <v>21</v>
      </c>
      <c r="C2" t="s">
        <v>21</v>
      </c>
      <c r="D2" t="s">
        <v>21</v>
      </c>
      <c r="E2" t="s">
        <v>21</v>
      </c>
      <c r="F2" t="s">
        <v>21</v>
      </c>
      <c r="G2" t="s">
        <v>21</v>
      </c>
      <c r="H2" t="s">
        <v>21</v>
      </c>
      <c r="I2" t="s">
        <v>21</v>
      </c>
      <c r="J2" t="s">
        <v>21</v>
      </c>
      <c r="K2" t="s">
        <v>21</v>
      </c>
      <c r="L2" t="s">
        <v>21</v>
      </c>
      <c r="M2" t="s">
        <v>21</v>
      </c>
      <c r="N2" t="s">
        <v>21</v>
      </c>
      <c r="O2" t="s">
        <v>21</v>
      </c>
      <c r="P2" t="s">
        <v>21</v>
      </c>
      <c r="Q2" t="s">
        <v>21</v>
      </c>
      <c r="R2" t="s">
        <v>21</v>
      </c>
      <c r="S2" t="s">
        <v>21</v>
      </c>
      <c r="T2" t="s">
        <v>21</v>
      </c>
      <c r="U2" t="s">
        <v>21</v>
      </c>
      <c r="V2" t="s">
        <v>21</v>
      </c>
      <c r="W2" t="s">
        <v>21</v>
      </c>
      <c r="X2" t="s">
        <v>21</v>
      </c>
      <c r="Y2" t="s">
        <v>21</v>
      </c>
      <c r="Z2" t="s">
        <v>21</v>
      </c>
      <c r="AA2" t="s">
        <v>21</v>
      </c>
      <c r="AB2" t="s">
        <v>21</v>
      </c>
      <c r="AC2" t="s">
        <v>21</v>
      </c>
      <c r="AD2" t="s">
        <v>21</v>
      </c>
      <c r="AE2" t="s">
        <v>21</v>
      </c>
      <c r="AF2" t="s">
        <v>21</v>
      </c>
      <c r="AG2" t="s">
        <v>21</v>
      </c>
      <c r="AH2" t="s">
        <v>21</v>
      </c>
      <c r="AI2" t="s">
        <v>21</v>
      </c>
      <c r="AJ2" t="s">
        <v>21</v>
      </c>
      <c r="AK2" t="s">
        <v>21</v>
      </c>
      <c r="AL2" t="s">
        <v>21</v>
      </c>
      <c r="AM2" t="s">
        <v>21</v>
      </c>
      <c r="AN2" t="s">
        <v>21</v>
      </c>
      <c r="AO2" t="s">
        <v>21</v>
      </c>
      <c r="AP2" t="s">
        <v>21</v>
      </c>
      <c r="AQ2" t="s">
        <v>21</v>
      </c>
      <c r="AR2" t="s">
        <v>21</v>
      </c>
      <c r="AS2" t="s">
        <v>21</v>
      </c>
      <c r="AT2" t="s">
        <v>21</v>
      </c>
      <c r="AU2" t="s">
        <v>21</v>
      </c>
      <c r="AV2" t="s">
        <v>21</v>
      </c>
      <c r="AW2" t="s">
        <v>21</v>
      </c>
      <c r="AX2" t="s">
        <v>21</v>
      </c>
      <c r="AY2" t="s">
        <v>21</v>
      </c>
      <c r="AZ2" t="s">
        <v>21</v>
      </c>
      <c r="BA2" t="s">
        <v>21</v>
      </c>
      <c r="BB2" t="s">
        <v>21</v>
      </c>
      <c r="BC2" t="s">
        <v>21</v>
      </c>
      <c r="BD2" t="s">
        <v>21</v>
      </c>
      <c r="BE2" t="s">
        <v>21</v>
      </c>
      <c r="BF2" t="s">
        <v>21</v>
      </c>
      <c r="BG2" t="s">
        <v>21</v>
      </c>
      <c r="BH2" t="s">
        <v>21</v>
      </c>
      <c r="BI2" t="s">
        <v>21</v>
      </c>
      <c r="BJ2" t="s">
        <v>21</v>
      </c>
      <c r="BK2" t="s">
        <v>21</v>
      </c>
      <c r="BL2" t="s">
        <v>21</v>
      </c>
      <c r="BM2" t="s">
        <v>21</v>
      </c>
      <c r="BN2" t="s">
        <v>21</v>
      </c>
      <c r="BO2" t="s">
        <v>21</v>
      </c>
      <c r="BP2" t="s">
        <v>21</v>
      </c>
      <c r="BQ2" t="s">
        <v>21</v>
      </c>
      <c r="BR2" t="s">
        <v>21</v>
      </c>
      <c r="BS2" t="s">
        <v>21</v>
      </c>
      <c r="BT2" t="s">
        <v>21</v>
      </c>
      <c r="BU2" t="s">
        <v>21</v>
      </c>
      <c r="BV2" t="s">
        <v>21</v>
      </c>
      <c r="BW2" t="s">
        <v>21</v>
      </c>
      <c r="BX2" t="s">
        <v>21</v>
      </c>
      <c r="BY2" t="s">
        <v>21</v>
      </c>
      <c r="BZ2" t="s">
        <v>21</v>
      </c>
      <c r="CA2" t="s">
        <v>21</v>
      </c>
      <c r="CB2" t="s">
        <v>21</v>
      </c>
      <c r="CC2" t="s">
        <v>21</v>
      </c>
      <c r="CD2" t="s">
        <v>21</v>
      </c>
      <c r="CE2" t="s">
        <v>21</v>
      </c>
      <c r="CF2" t="s">
        <v>21</v>
      </c>
      <c r="CG2" t="s">
        <v>21</v>
      </c>
      <c r="CH2" t="s">
        <v>21</v>
      </c>
      <c r="CI2" t="s">
        <v>21</v>
      </c>
      <c r="CJ2" t="s">
        <v>21</v>
      </c>
      <c r="CK2" t="s">
        <v>21</v>
      </c>
      <c r="CL2" t="s">
        <v>21</v>
      </c>
      <c r="CM2" t="s">
        <v>21</v>
      </c>
      <c r="CN2" t="s">
        <v>21</v>
      </c>
      <c r="CO2" t="s">
        <v>21</v>
      </c>
      <c r="CP2" t="s">
        <v>21</v>
      </c>
      <c r="CQ2" t="s">
        <v>21</v>
      </c>
      <c r="CR2" t="s">
        <v>21</v>
      </c>
      <c r="CS2" t="s">
        <v>21</v>
      </c>
      <c r="CT2" t="s">
        <v>21</v>
      </c>
      <c r="CU2" t="s">
        <v>21</v>
      </c>
      <c r="CV2" t="s">
        <v>21</v>
      </c>
      <c r="CW2" t="s">
        <v>21</v>
      </c>
      <c r="CX2" t="s">
        <v>21</v>
      </c>
      <c r="CY2" t="s">
        <v>21</v>
      </c>
      <c r="CZ2" t="s">
        <v>21</v>
      </c>
      <c r="DA2" t="s">
        <v>21</v>
      </c>
      <c r="DB2" t="s">
        <v>21</v>
      </c>
      <c r="DC2" t="s">
        <v>21</v>
      </c>
      <c r="DD2" t="s">
        <v>21</v>
      </c>
      <c r="DE2" t="s">
        <v>21</v>
      </c>
      <c r="DF2" t="s">
        <v>21</v>
      </c>
      <c r="DG2" t="s">
        <v>21</v>
      </c>
      <c r="DH2" t="s">
        <v>21</v>
      </c>
      <c r="DI2" t="s">
        <v>21</v>
      </c>
      <c r="DJ2" t="s">
        <v>21</v>
      </c>
      <c r="DK2" t="s">
        <v>21</v>
      </c>
      <c r="DL2" t="s">
        <v>21</v>
      </c>
      <c r="DM2" t="s">
        <v>21</v>
      </c>
      <c r="DN2" t="s">
        <v>21</v>
      </c>
      <c r="DO2" t="s">
        <v>21</v>
      </c>
      <c r="DP2" t="s">
        <v>21</v>
      </c>
      <c r="DQ2" t="s">
        <v>21</v>
      </c>
      <c r="DR2" t="s">
        <v>21</v>
      </c>
      <c r="DS2" t="s">
        <v>21</v>
      </c>
      <c r="DT2" t="s">
        <v>21</v>
      </c>
      <c r="DU2" t="s">
        <v>21</v>
      </c>
      <c r="DV2" t="s">
        <v>21</v>
      </c>
      <c r="DW2" t="s">
        <v>21</v>
      </c>
      <c r="DX2" t="s">
        <v>21</v>
      </c>
      <c r="DY2" t="s">
        <v>21</v>
      </c>
      <c r="DZ2" t="s">
        <v>21</v>
      </c>
      <c r="EA2" t="s">
        <v>21</v>
      </c>
      <c r="EB2" t="s">
        <v>21</v>
      </c>
      <c r="EC2" t="s">
        <v>21</v>
      </c>
      <c r="ED2" t="s">
        <v>21</v>
      </c>
      <c r="EE2" t="s">
        <v>21</v>
      </c>
      <c r="EF2" t="s">
        <v>21</v>
      </c>
      <c r="EG2" t="s">
        <v>21</v>
      </c>
      <c r="EH2" t="s">
        <v>21</v>
      </c>
      <c r="EI2" t="s">
        <v>21</v>
      </c>
      <c r="EJ2" t="s">
        <v>21</v>
      </c>
      <c r="EK2" t="s">
        <v>21</v>
      </c>
      <c r="EL2" t="s">
        <v>21</v>
      </c>
      <c r="EM2" t="s">
        <v>21</v>
      </c>
      <c r="EN2" t="s">
        <v>21</v>
      </c>
      <c r="EO2" t="s">
        <v>21</v>
      </c>
      <c r="EP2" t="s">
        <v>21</v>
      </c>
      <c r="EQ2" t="s">
        <v>21</v>
      </c>
      <c r="ER2" t="s">
        <v>21</v>
      </c>
      <c r="ES2" t="s">
        <v>21</v>
      </c>
      <c r="ET2" t="s">
        <v>21</v>
      </c>
      <c r="EU2" t="s">
        <v>21</v>
      </c>
      <c r="EV2" t="s">
        <v>21</v>
      </c>
      <c r="EW2" t="s">
        <v>21</v>
      </c>
      <c r="EX2" t="s">
        <v>21</v>
      </c>
      <c r="EY2" t="s">
        <v>21</v>
      </c>
      <c r="EZ2" t="s">
        <v>21</v>
      </c>
      <c r="FA2" t="s">
        <v>21</v>
      </c>
      <c r="FB2" t="s">
        <v>21</v>
      </c>
      <c r="FC2" t="s">
        <v>21</v>
      </c>
      <c r="FD2" t="s">
        <v>21</v>
      </c>
      <c r="FE2" t="s">
        <v>21</v>
      </c>
      <c r="FF2" t="s">
        <v>21</v>
      </c>
      <c r="FG2" t="s">
        <v>21</v>
      </c>
      <c r="FH2" t="s">
        <v>21</v>
      </c>
      <c r="FI2" t="s">
        <v>21</v>
      </c>
      <c r="FJ2" t="s">
        <v>21</v>
      </c>
      <c r="FK2" t="s">
        <v>21</v>
      </c>
      <c r="FL2" t="s">
        <v>21</v>
      </c>
      <c r="FM2" t="s">
        <v>21</v>
      </c>
      <c r="FN2" t="s">
        <v>21</v>
      </c>
      <c r="FO2" t="s">
        <v>21</v>
      </c>
      <c r="FP2" t="s">
        <v>21</v>
      </c>
      <c r="FQ2" t="s">
        <v>21</v>
      </c>
      <c r="FR2" t="s">
        <v>21</v>
      </c>
      <c r="FS2" t="s">
        <v>21</v>
      </c>
      <c r="FT2" t="s">
        <v>21</v>
      </c>
      <c r="FU2" t="s">
        <v>21</v>
      </c>
      <c r="FV2" t="s">
        <v>21</v>
      </c>
      <c r="FW2" t="s">
        <v>21</v>
      </c>
      <c r="FX2" t="s">
        <v>21</v>
      </c>
      <c r="FY2" t="s">
        <v>21</v>
      </c>
      <c r="FZ2" t="s">
        <v>21</v>
      </c>
      <c r="GA2" t="s">
        <v>21</v>
      </c>
      <c r="GB2" t="s">
        <v>21</v>
      </c>
      <c r="GC2" t="s">
        <v>21</v>
      </c>
      <c r="GD2" t="s">
        <v>21</v>
      </c>
      <c r="GE2" t="s">
        <v>21</v>
      </c>
      <c r="GF2" t="s">
        <v>21</v>
      </c>
      <c r="GG2" t="s">
        <v>21</v>
      </c>
      <c r="GH2" t="s">
        <v>21</v>
      </c>
      <c r="GI2" t="s">
        <v>21</v>
      </c>
      <c r="GJ2" t="s">
        <v>21</v>
      </c>
      <c r="GK2" t="s">
        <v>21</v>
      </c>
      <c r="GL2" t="s">
        <v>21</v>
      </c>
      <c r="GM2" t="s">
        <v>21</v>
      </c>
      <c r="GN2" t="s">
        <v>21</v>
      </c>
      <c r="GO2" t="s">
        <v>21</v>
      </c>
      <c r="GP2" t="s">
        <v>21</v>
      </c>
      <c r="GQ2" t="s">
        <v>21</v>
      </c>
      <c r="GR2" t="s">
        <v>21</v>
      </c>
      <c r="GS2" t="s">
        <v>21</v>
      </c>
      <c r="GT2" t="s">
        <v>21</v>
      </c>
      <c r="GU2" t="s">
        <v>21</v>
      </c>
      <c r="GV2" t="s">
        <v>21</v>
      </c>
      <c r="GW2" t="s">
        <v>21</v>
      </c>
      <c r="GX2" t="s">
        <v>21</v>
      </c>
      <c r="GY2" t="s">
        <v>21</v>
      </c>
      <c r="GZ2" t="s">
        <v>21</v>
      </c>
      <c r="HA2" t="s">
        <v>21</v>
      </c>
      <c r="HB2" t="s">
        <v>21</v>
      </c>
      <c r="HC2" t="s">
        <v>21</v>
      </c>
      <c r="HD2" t="s">
        <v>21</v>
      </c>
      <c r="HE2" t="s">
        <v>21</v>
      </c>
      <c r="HF2" t="s">
        <v>21</v>
      </c>
      <c r="HG2" t="s">
        <v>21</v>
      </c>
      <c r="HH2" t="s">
        <v>21</v>
      </c>
      <c r="HI2" t="s">
        <v>21</v>
      </c>
      <c r="HJ2" t="s">
        <v>21</v>
      </c>
      <c r="HK2" t="s">
        <v>21</v>
      </c>
      <c r="HL2" t="s">
        <v>21</v>
      </c>
      <c r="HM2" t="s">
        <v>21</v>
      </c>
      <c r="HN2" t="s">
        <v>21</v>
      </c>
      <c r="HO2" t="s">
        <v>21</v>
      </c>
      <c r="HP2" t="s">
        <v>21</v>
      </c>
      <c r="HQ2" t="s">
        <v>21</v>
      </c>
      <c r="HR2" t="s">
        <v>21</v>
      </c>
      <c r="HS2" t="s">
        <v>21</v>
      </c>
      <c r="HT2" t="s">
        <v>21</v>
      </c>
      <c r="HU2" t="s">
        <v>21</v>
      </c>
      <c r="HV2" t="s">
        <v>21</v>
      </c>
      <c r="HW2" t="s">
        <v>21</v>
      </c>
      <c r="HX2" t="s">
        <v>21</v>
      </c>
      <c r="HY2" t="s">
        <v>21</v>
      </c>
      <c r="HZ2" t="s">
        <v>21</v>
      </c>
      <c r="IA2" t="s">
        <v>21</v>
      </c>
      <c r="IB2" t="s">
        <v>21</v>
      </c>
      <c r="IC2" s="46" t="s">
        <v>21</v>
      </c>
      <c r="ID2" t="s">
        <v>60</v>
      </c>
      <c r="IE2" t="s">
        <v>61</v>
      </c>
    </row>
    <row r="3" spans="1:243">
      <c r="A3" s="165" t="s">
        <v>41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>
        <f>SUM($B3:IC3)</f>
        <v>0</v>
      </c>
      <c r="IE3" s="6">
        <f>SUM($B3:FU3)</f>
        <v>0</v>
      </c>
      <c r="IF3" s="6"/>
      <c r="II3" s="6"/>
    </row>
    <row r="4" spans="1:243">
      <c r="A4" s="165" t="s">
        <v>42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>
        <f>SUM($B4:IC4)</f>
        <v>0</v>
      </c>
      <c r="IE4" s="6">
        <f>SUM($B4:FU4)</f>
        <v>0</v>
      </c>
      <c r="IF4" s="6"/>
      <c r="II4" s="6"/>
    </row>
    <row r="5" spans="1:243" ht="10.5" customHeight="1">
      <c r="A5" s="165" t="s">
        <v>63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>
        <f>SUM($B5:IC5)</f>
        <v>0</v>
      </c>
      <c r="IE5" s="6">
        <f>SUM($B5:FU5)</f>
        <v>0</v>
      </c>
      <c r="IF5" s="6"/>
      <c r="II5" s="7"/>
    </row>
    <row r="6" spans="1:243" ht="10.5" customHeight="1">
      <c r="A6" s="165" t="s">
        <v>43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>
        <f>SUM($B6:IC6)</f>
        <v>0</v>
      </c>
      <c r="IE6" s="6">
        <f>SUM($B6:FU6)</f>
        <v>0</v>
      </c>
      <c r="IF6" s="6"/>
      <c r="II6" s="6"/>
    </row>
    <row r="7" spans="1:243" s="27" customFormat="1">
      <c r="A7" s="165" t="s">
        <v>135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>
        <f>SUM($B7:IC7)</f>
        <v>0</v>
      </c>
      <c r="IE7" s="6">
        <f>SUM($B7:FU7)</f>
        <v>0</v>
      </c>
      <c r="IF7" s="6"/>
      <c r="IG7"/>
      <c r="II7" s="6"/>
    </row>
    <row r="8" spans="1:243" s="27" customFormat="1">
      <c r="A8" s="165" t="s">
        <v>44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>
        <f>SUM($B8:IC8)</f>
        <v>0</v>
      </c>
      <c r="IE8" s="6">
        <f>SUM($B8:FU8)</f>
        <v>0</v>
      </c>
      <c r="IF8" s="6"/>
      <c r="IG8"/>
      <c r="II8" s="6"/>
    </row>
    <row r="9" spans="1:243" s="27" customFormat="1">
      <c r="A9" s="165" t="s">
        <v>45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>
        <f>SUM($B9:IC9)</f>
        <v>0</v>
      </c>
      <c r="IE9" s="6">
        <f>SUM($B9:FU9)</f>
        <v>0</v>
      </c>
      <c r="IF9" s="6"/>
      <c r="IG9"/>
      <c r="II9" s="6"/>
    </row>
    <row r="10" spans="1:243" s="27" customFormat="1">
      <c r="A10" s="165" t="s">
        <v>106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>
        <f>SUM($B10:IC10)</f>
        <v>0</v>
      </c>
      <c r="IE10" s="6">
        <f>SUM($B10:FU10)</f>
        <v>0</v>
      </c>
      <c r="IF10" s="6"/>
      <c r="IG10"/>
      <c r="II10" s="6"/>
    </row>
    <row r="11" spans="1:243" s="27" customFormat="1">
      <c r="A11" s="167" t="s">
        <v>46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>
        <f>SUM($B11:IC11)</f>
        <v>0</v>
      </c>
      <c r="IE11" s="6">
        <f>SUM($B11:FU11)</f>
        <v>0</v>
      </c>
      <c r="IF11" s="6"/>
    </row>
    <row r="12" spans="1:243" s="27" customFormat="1">
      <c r="A12" s="165" t="s">
        <v>136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>
        <f>SUM($B12:IC12)</f>
        <v>0</v>
      </c>
      <c r="IE12" s="6">
        <f>SUM($B12:FU12)</f>
        <v>0</v>
      </c>
      <c r="IF12" s="6"/>
    </row>
    <row r="13" spans="1:243" s="27" customFormat="1">
      <c r="A13" s="165" t="s">
        <v>47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>
        <f>SUM($B13:IC13)</f>
        <v>0</v>
      </c>
      <c r="IE13" s="6">
        <f>SUM($B13:FU13)</f>
        <v>0</v>
      </c>
      <c r="IF13" s="6"/>
    </row>
    <row r="14" spans="1:243" s="27" customFormat="1">
      <c r="A14" s="165" t="s">
        <v>48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>
        <f>SUM($B14:IC14)</f>
        <v>0</v>
      </c>
      <c r="IE14" s="6">
        <f>SUM($B14:FU14)</f>
        <v>0</v>
      </c>
      <c r="IF14" s="6"/>
    </row>
    <row r="15" spans="1:243" s="27" customFormat="1">
      <c r="A15" s="165" t="s">
        <v>49</v>
      </c>
      <c r="B15" s="6"/>
      <c r="C15" s="6"/>
      <c r="D15" s="6"/>
      <c r="E15" s="28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>
        <f>SUM($B15:IC15)</f>
        <v>0</v>
      </c>
      <c r="IE15" s="6">
        <f>SUM($B15:FU15)</f>
        <v>0</v>
      </c>
      <c r="IF15" s="6"/>
    </row>
    <row r="16" spans="1:243" s="27" customFormat="1">
      <c r="A16" s="165" t="s">
        <v>11</v>
      </c>
      <c r="B16" s="6"/>
      <c r="C16" s="6"/>
      <c r="D16" s="6"/>
      <c r="E16" s="6"/>
      <c r="F16" s="6"/>
      <c r="G16" s="28"/>
      <c r="H16" s="28">
        <v>384.26011883199101</v>
      </c>
      <c r="I16" s="28">
        <v>-6924.6790437113495</v>
      </c>
      <c r="J16" s="28">
        <v>-5548.1080293570431</v>
      </c>
      <c r="K16" s="28">
        <v>-33462.688506788123</v>
      </c>
      <c r="L16" s="28">
        <v>-38364.486600049197</v>
      </c>
      <c r="M16" s="28">
        <v>-20397.567525909544</v>
      </c>
      <c r="N16" s="28">
        <v>-22036.140192454684</v>
      </c>
      <c r="O16" s="28">
        <v>-19325.016205537155</v>
      </c>
      <c r="P16" s="28">
        <v>-60610.365969743012</v>
      </c>
      <c r="Q16" s="28">
        <v>-57819.159258929038</v>
      </c>
      <c r="R16" s="28">
        <v>-61125.949837241431</v>
      </c>
      <c r="S16" s="28">
        <v>-7654.6773492167949</v>
      </c>
      <c r="T16" s="28">
        <v>-8096.0878993712658</v>
      </c>
      <c r="U16" s="28">
        <v>-8343.2215790931277</v>
      </c>
      <c r="V16" s="28">
        <v>-17762.237566524778</v>
      </c>
      <c r="W16" s="28">
        <v>-15272.610032854334</v>
      </c>
      <c r="X16" s="28">
        <v>-17650.136860827923</v>
      </c>
      <c r="Y16" s="28">
        <v>-8997.8588453757457</v>
      </c>
      <c r="Z16" s="28">
        <v>-9705.6125027477465</v>
      </c>
      <c r="AA16" s="28">
        <v>-10042.150013575258</v>
      </c>
      <c r="AB16" s="28">
        <v>-9946.2563991979423</v>
      </c>
      <c r="AC16" s="28">
        <v>-10215.728694132529</v>
      </c>
      <c r="AD16" s="28">
        <v>-9026.746925327001</v>
      </c>
      <c r="AE16" s="28">
        <v>-2955.8783663813542</v>
      </c>
      <c r="AF16" s="28">
        <v>-2828.8160405981539</v>
      </c>
      <c r="AG16" s="28">
        <v>-3335.524235172476</v>
      </c>
      <c r="AH16" s="28">
        <v>-8521.5722794428657</v>
      </c>
      <c r="AI16" s="28">
        <v>-11774.438880565134</v>
      </c>
      <c r="AJ16" s="28">
        <v>-12005.562526002253</v>
      </c>
      <c r="AK16" s="28">
        <v>-10969.960753485237</v>
      </c>
      <c r="AL16" s="28">
        <v>-13117.771684804216</v>
      </c>
      <c r="AM16" s="28">
        <v>-10166.848150269427</v>
      </c>
      <c r="AN16" s="28">
        <v>-10035.086579929957</v>
      </c>
      <c r="AO16" s="28">
        <v>-10279.059797708614</v>
      </c>
      <c r="AP16" s="28">
        <v>-9127.9306816738808</v>
      </c>
      <c r="AQ16" s="28">
        <v>2010.5018120486441</v>
      </c>
      <c r="AR16" s="28">
        <v>1682.7124908670371</v>
      </c>
      <c r="AS16" s="28">
        <v>1428.3492275468359</v>
      </c>
      <c r="AT16" s="28">
        <v>-19236.817489850411</v>
      </c>
      <c r="AU16" s="28">
        <v>-13016.860380926953</v>
      </c>
      <c r="AV16" s="28">
        <v>-14301.103007534313</v>
      </c>
      <c r="AW16" s="28">
        <v>-11213.348747383929</v>
      </c>
      <c r="AX16" s="28">
        <v>-12666.418548310887</v>
      </c>
      <c r="AY16" s="28">
        <v>-11656.989142097991</v>
      </c>
      <c r="AZ16" s="28">
        <v>-9983.5137511564444</v>
      </c>
      <c r="BA16" s="28">
        <v>-9210.3840741310523</v>
      </c>
      <c r="BB16" s="28">
        <v>-8594.1161356345092</v>
      </c>
      <c r="BC16" s="28">
        <v>-8807.1391329999296</v>
      </c>
      <c r="BD16" s="28">
        <v>-8773.5321011860851</v>
      </c>
      <c r="BE16" s="28">
        <v>-8617.4618518745647</v>
      </c>
      <c r="BF16" s="28">
        <v>-5942.6146617053346</v>
      </c>
      <c r="BG16" s="28">
        <v>-471.70337760301697</v>
      </c>
      <c r="BH16" s="28">
        <v>-254.22660775302001</v>
      </c>
      <c r="BI16" s="28">
        <v>1376.0081225159979</v>
      </c>
      <c r="BJ16" s="28">
        <v>-264.60422404663001</v>
      </c>
      <c r="BK16" s="28">
        <v>4392.4497767034482</v>
      </c>
      <c r="BL16" s="28">
        <v>3296.4618919666</v>
      </c>
      <c r="BM16" s="28">
        <v>6939.8534760489456</v>
      </c>
      <c r="BN16" s="28">
        <v>7081.5898495906858</v>
      </c>
      <c r="BO16" s="28">
        <v>8277.2044665837111</v>
      </c>
      <c r="BP16" s="28">
        <v>8011.1757502585178</v>
      </c>
      <c r="BQ16" s="28">
        <v>8568.8352883830175</v>
      </c>
      <c r="BR16" s="28">
        <v>-12193.611175674791</v>
      </c>
      <c r="BS16" s="28">
        <v>-10657.51789134066</v>
      </c>
      <c r="BT16" s="28">
        <v>-11486.744920258459</v>
      </c>
      <c r="BU16" s="28">
        <v>-11686.136914249821</v>
      </c>
      <c r="BV16" s="28">
        <v>-11953.8279458499</v>
      </c>
      <c r="BW16" s="28">
        <v>-11023.501203500769</v>
      </c>
      <c r="BX16" s="28">
        <v>-12408.84497457555</v>
      </c>
      <c r="BY16" s="28">
        <v>-11195.44303992755</v>
      </c>
      <c r="BZ16" s="28">
        <v>-11995.019326764301</v>
      </c>
      <c r="CA16" s="28">
        <v>-11114.60090936597</v>
      </c>
      <c r="CB16" s="28">
        <v>-11304.44964722537</v>
      </c>
      <c r="CC16" s="28">
        <v>-12087.03674459548</v>
      </c>
      <c r="CD16" s="28">
        <v>2865.6559212848001</v>
      </c>
      <c r="CE16" s="28">
        <v>2572.9448543920898</v>
      </c>
      <c r="CF16" s="28">
        <v>2835.5409940735399</v>
      </c>
      <c r="CG16" s="28">
        <v>2605.50657722088</v>
      </c>
      <c r="CH16" s="28">
        <v>2804.9221955768799</v>
      </c>
      <c r="CI16" s="28">
        <v>2721.8197511456901</v>
      </c>
      <c r="CJ16" s="28">
        <v>2774.3086372852099</v>
      </c>
      <c r="CK16" s="28">
        <v>2758.75523580149</v>
      </c>
      <c r="CL16" s="28">
        <v>2676.7877931124799</v>
      </c>
      <c r="CM16" s="28">
        <v>2603.59345633262</v>
      </c>
      <c r="CN16" s="28">
        <v>2780.5280051897698</v>
      </c>
      <c r="CO16" s="28">
        <v>2700.2396989265499</v>
      </c>
      <c r="CP16" s="28">
        <v>-1343.0899762204699</v>
      </c>
      <c r="CQ16" s="28">
        <v>-1173.7330509869939</v>
      </c>
      <c r="CR16" s="28">
        <v>-1329.7464410791381</v>
      </c>
      <c r="CS16" s="28">
        <v>-1222.1430818510439</v>
      </c>
      <c r="CT16" s="28">
        <v>-1380.1963726658159</v>
      </c>
      <c r="CU16" s="28">
        <v>-1213.46096810469</v>
      </c>
      <c r="CV16" s="28">
        <v>-1302.30873949941</v>
      </c>
      <c r="CW16" s="28">
        <v>-1295.3709403377561</v>
      </c>
      <c r="CX16" s="28">
        <v>-1257.2394281433501</v>
      </c>
      <c r="CY16" s="28">
        <v>-1223.1435226092519</v>
      </c>
      <c r="CZ16" s="28">
        <v>-1306.1872177293419</v>
      </c>
      <c r="DA16" s="28">
        <v>-1268.2063963857281</v>
      </c>
      <c r="DB16" s="28">
        <v>-440.95628956802398</v>
      </c>
      <c r="DC16" s="28">
        <v>-367.361304137834</v>
      </c>
      <c r="DD16" s="28">
        <v>-395.80670518930401</v>
      </c>
      <c r="DE16" s="28">
        <v>-382.35610287653799</v>
      </c>
      <c r="DF16" s="28">
        <v>-431.71422051369001</v>
      </c>
      <c r="DG16" s="28">
        <v>-379.48421022168799</v>
      </c>
      <c r="DH16" s="28"/>
      <c r="DI16" s="28"/>
      <c r="DJ16" s="28"/>
      <c r="DK16" s="28">
        <v>2008.66679093176</v>
      </c>
      <c r="DL16" s="28">
        <v>1943.1552915611519</v>
      </c>
      <c r="DM16" s="28">
        <v>1980.573059531248</v>
      </c>
      <c r="DN16" s="28">
        <v>-413.10197934861998</v>
      </c>
      <c r="DO16" s="28">
        <v>-344.09111386313799</v>
      </c>
      <c r="DP16" s="28">
        <v>-370.65747721950203</v>
      </c>
      <c r="DQ16" s="28">
        <v>-357.989375779846</v>
      </c>
      <c r="DR16" s="28">
        <v>-404.11786445871797</v>
      </c>
      <c r="DS16" s="28">
        <v>-355.154982555826</v>
      </c>
      <c r="DT16" s="28">
        <v>-399.58554145716801</v>
      </c>
      <c r="DU16" s="28"/>
      <c r="DV16" s="28"/>
      <c r="DW16" s="28"/>
      <c r="DX16" s="28"/>
      <c r="DY16" s="28"/>
      <c r="DZ16" s="28"/>
      <c r="EA16" s="28"/>
      <c r="EB16" s="28"/>
      <c r="EC16" s="28"/>
      <c r="ED16" s="28"/>
      <c r="EE16" s="28"/>
      <c r="EF16" s="28"/>
      <c r="EG16" s="28"/>
      <c r="EH16" s="28"/>
      <c r="EI16" s="28"/>
      <c r="EJ16" s="28"/>
      <c r="EK16" s="28"/>
      <c r="EL16" s="28"/>
      <c r="EM16" s="28"/>
      <c r="EN16" s="28"/>
      <c r="EO16" s="28"/>
      <c r="EP16" s="28"/>
      <c r="EQ16" s="28"/>
      <c r="ER16" s="28"/>
      <c r="ES16" s="28"/>
      <c r="ET16" s="28"/>
      <c r="EU16" s="28"/>
      <c r="EV16" s="28"/>
      <c r="EW16" s="28"/>
      <c r="EX16" s="28"/>
      <c r="EY16" s="28"/>
      <c r="EZ16" s="28"/>
      <c r="FA16" s="28"/>
      <c r="FB16" s="28"/>
      <c r="FC16" s="28"/>
      <c r="FD16" s="28"/>
      <c r="FE16" s="28"/>
      <c r="FF16" s="28"/>
      <c r="FG16" s="28"/>
      <c r="FH16" s="28"/>
      <c r="FI16" s="28"/>
      <c r="FJ16" s="28"/>
      <c r="FK16" s="28"/>
      <c r="FL16" s="28"/>
      <c r="FM16" s="28"/>
      <c r="FN16" s="28"/>
      <c r="FO16" s="28"/>
      <c r="FP16" s="28"/>
      <c r="FQ16" s="28"/>
      <c r="FR16" s="28"/>
      <c r="FS16" s="28"/>
      <c r="FT16" s="28"/>
      <c r="FU16" s="28"/>
      <c r="FV16" s="28"/>
      <c r="FW16" s="28"/>
      <c r="FX16" s="28"/>
      <c r="FY16" s="28"/>
      <c r="FZ16" s="28"/>
      <c r="GA16" s="28"/>
      <c r="GB16" s="28"/>
      <c r="GC16" s="28"/>
      <c r="GD16" s="28"/>
      <c r="GE16" s="28"/>
      <c r="GF16" s="28"/>
      <c r="GG16" s="28"/>
      <c r="GH16" s="28"/>
      <c r="GI16" s="28"/>
      <c r="GJ16" s="28"/>
      <c r="GK16" s="28"/>
      <c r="GL16" s="28"/>
      <c r="GM16" s="28"/>
      <c r="GN16" s="28"/>
      <c r="GO16" s="28"/>
      <c r="GP16" s="28"/>
      <c r="GQ16" s="28"/>
      <c r="GR16" s="28"/>
      <c r="GS16" s="28"/>
      <c r="GT16" s="28"/>
      <c r="GU16" s="28"/>
      <c r="GV16" s="28"/>
      <c r="GW16" s="28"/>
      <c r="GX16" s="28"/>
      <c r="GY16" s="28"/>
      <c r="GZ16" s="28"/>
      <c r="HA16" s="28"/>
      <c r="HB16" s="28"/>
      <c r="HC16" s="28"/>
      <c r="HD16" s="28"/>
      <c r="HE16" s="28"/>
      <c r="HF16" s="28"/>
      <c r="HG16" s="28"/>
      <c r="HH16" s="28"/>
      <c r="HI16" s="28"/>
      <c r="HJ16" s="28"/>
      <c r="HK16" s="28"/>
      <c r="HL16" s="28"/>
      <c r="HM16" s="28"/>
      <c r="HN16" s="28"/>
      <c r="HO16" s="28"/>
      <c r="HP16" s="28"/>
      <c r="HQ16" s="28"/>
      <c r="HR16" s="28"/>
      <c r="HS16" s="28"/>
      <c r="HT16" s="28"/>
      <c r="HU16" s="28"/>
      <c r="HV16" s="28"/>
      <c r="HW16" s="28"/>
      <c r="HX16" s="28"/>
      <c r="HY16" s="28"/>
      <c r="HZ16" s="28"/>
      <c r="IA16" s="28"/>
      <c r="IB16" s="28"/>
      <c r="IC16" s="28"/>
      <c r="ID16" s="6">
        <f>SUM($B16:IC16)</f>
        <v>-773838.30651061353</v>
      </c>
      <c r="IE16" s="6">
        <f>SUM($B16:FU16)</f>
        <v>-773838.30651061353</v>
      </c>
      <c r="IF16" s="6"/>
    </row>
    <row r="17" spans="1:240" s="27" customFormat="1">
      <c r="A17" s="165" t="s">
        <v>12</v>
      </c>
      <c r="B17" s="6"/>
      <c r="C17" s="6"/>
      <c r="D17" s="6"/>
      <c r="E17" s="6"/>
      <c r="F17" s="6"/>
      <c r="G17" s="6"/>
      <c r="H17" s="6">
        <v>-903.22485030250209</v>
      </c>
      <c r="I17" s="6">
        <v>40453.228173133146</v>
      </c>
      <c r="J17" s="6">
        <v>-38326.614156043317</v>
      </c>
      <c r="K17" s="6">
        <v>-42869.716712715439</v>
      </c>
      <c r="L17" s="6">
        <v>-49754.052775535762</v>
      </c>
      <c r="M17" s="6">
        <v>-94006.276504489608</v>
      </c>
      <c r="N17" s="6">
        <v>-62792.915182769982</v>
      </c>
      <c r="O17" s="6">
        <v>-54847.937003850449</v>
      </c>
      <c r="P17" s="6">
        <v>-76399.451972278286</v>
      </c>
      <c r="Q17" s="6">
        <v>-52406.807986234897</v>
      </c>
      <c r="R17" s="6">
        <v>-55388.455738581339</v>
      </c>
      <c r="S17" s="6">
        <v>-66844.209137442551</v>
      </c>
      <c r="T17" s="6">
        <v>-53746.402216653732</v>
      </c>
      <c r="U17" s="6">
        <v>-53465.249185011271</v>
      </c>
      <c r="V17" s="6">
        <v>-58525.524590896304</v>
      </c>
      <c r="W17" s="6">
        <v>-51355.20382830633</v>
      </c>
      <c r="X17" s="6">
        <v>-56273.643312495056</v>
      </c>
      <c r="Y17" s="6">
        <v>-3491.4268415091628</v>
      </c>
      <c r="Z17" s="6">
        <v>26758.198554309547</v>
      </c>
      <c r="AA17" s="6">
        <v>24453.224788081505</v>
      </c>
      <c r="AB17" s="6">
        <v>-62077.171703760854</v>
      </c>
      <c r="AC17" s="6">
        <v>-61503.766416687977</v>
      </c>
      <c r="AD17" s="6">
        <v>-48343.06971348419</v>
      </c>
      <c r="AE17" s="6">
        <v>-39340.351163088315</v>
      </c>
      <c r="AF17" s="6">
        <v>-38214.57521354832</v>
      </c>
      <c r="AG17" s="6">
        <v>-33309.367628756176</v>
      </c>
      <c r="AH17" s="6">
        <v>-29329.948865544335</v>
      </c>
      <c r="AI17" s="6">
        <v>-26640.775557581568</v>
      </c>
      <c r="AJ17" s="6">
        <v>-29036.38897058061</v>
      </c>
      <c r="AK17" s="6">
        <v>27070.190245109345</v>
      </c>
      <c r="AL17" s="6">
        <v>63237.213050145241</v>
      </c>
      <c r="AM17" s="6">
        <v>54037.337100818899</v>
      </c>
      <c r="AN17" s="6">
        <v>-18635.771560252368</v>
      </c>
      <c r="AO17" s="6">
        <v>-17504.384209775977</v>
      </c>
      <c r="AP17" s="6">
        <v>-14372.461619698663</v>
      </c>
      <c r="AQ17" s="6">
        <v>-10623.074031574421</v>
      </c>
      <c r="AR17" s="6">
        <v>-17392.493201564117</v>
      </c>
      <c r="AS17" s="6">
        <v>-25465.234693644692</v>
      </c>
      <c r="AT17" s="6">
        <v>8175.2276181756242</v>
      </c>
      <c r="AU17" s="6">
        <v>7152.8083257925637</v>
      </c>
      <c r="AV17" s="6">
        <v>6817.916469543422</v>
      </c>
      <c r="AW17" s="6">
        <v>45426.237394490745</v>
      </c>
      <c r="AX17" s="6">
        <v>82439.062893219758</v>
      </c>
      <c r="AY17" s="6">
        <v>71133.923167399684</v>
      </c>
      <c r="AZ17" s="6">
        <v>6498.7026592928723</v>
      </c>
      <c r="BA17" s="6">
        <v>5438.8349791206447</v>
      </c>
      <c r="BB17" s="6">
        <v>12574.547444861973</v>
      </c>
      <c r="BC17" s="6">
        <v>15555.531686385117</v>
      </c>
      <c r="BD17" s="6">
        <v>14979.631168398017</v>
      </c>
      <c r="BE17" s="6">
        <v>13858.283466518247</v>
      </c>
      <c r="BF17" s="6">
        <v>-31389.231809079003</v>
      </c>
      <c r="BG17" s="6">
        <v>-22341.964207733003</v>
      </c>
      <c r="BH17" s="6">
        <v>-24674.084021836839</v>
      </c>
      <c r="BI17" s="6">
        <v>14426.587225798005</v>
      </c>
      <c r="BJ17" s="6">
        <v>54847.222683560067</v>
      </c>
      <c r="BK17" s="6">
        <v>51291.100666964987</v>
      </c>
      <c r="BL17" s="6">
        <v>-19240.679538679553</v>
      </c>
      <c r="BM17" s="6">
        <v>-28692.081455490694</v>
      </c>
      <c r="BN17" s="6">
        <v>-28232.025889731842</v>
      </c>
      <c r="BO17" s="6">
        <v>24607.699302181969</v>
      </c>
      <c r="BP17" s="6">
        <v>23722.323269456305</v>
      </c>
      <c r="BQ17" s="6">
        <v>25228.79620700976</v>
      </c>
      <c r="BR17" s="6">
        <v>-11254.157299773406</v>
      </c>
      <c r="BS17" s="6">
        <v>-9638.8753784371893</v>
      </c>
      <c r="BT17" s="6">
        <v>-11427.207212582607</v>
      </c>
      <c r="BU17" s="6">
        <v>-11148.14072553744</v>
      </c>
      <c r="BV17" s="6">
        <v>-11349.785188531125</v>
      </c>
      <c r="BW17" s="6">
        <v>-10471.254241963743</v>
      </c>
      <c r="BX17" s="6">
        <v>-8185.9567269292111</v>
      </c>
      <c r="BY17" s="6">
        <v>-7546.2185005264264</v>
      </c>
      <c r="BZ17" s="6">
        <v>-7915.9456638072425</v>
      </c>
      <c r="CA17" s="6">
        <v>-9579.6160976287356</v>
      </c>
      <c r="CB17" s="6">
        <v>-9651.5367113102402</v>
      </c>
      <c r="CC17" s="6">
        <v>-10421.776347571296</v>
      </c>
      <c r="CD17" s="6">
        <v>3742.982958092135</v>
      </c>
      <c r="CE17" s="6">
        <v>3514.200319271778</v>
      </c>
      <c r="CF17" s="6">
        <v>3790.7479932463239</v>
      </c>
      <c r="CG17" s="6">
        <v>3523.6995916793048</v>
      </c>
      <c r="CH17" s="6">
        <v>4039.2716049121582</v>
      </c>
      <c r="CI17" s="6">
        <v>3939.2539482430529</v>
      </c>
      <c r="CJ17" s="6">
        <v>3426.1015354476599</v>
      </c>
      <c r="CK17" s="6">
        <v>4661.4700152048817</v>
      </c>
      <c r="CL17" s="6">
        <v>4420.0932338874291</v>
      </c>
      <c r="CM17" s="6">
        <v>4477.9882210080459</v>
      </c>
      <c r="CN17" s="6">
        <v>5048.3050095873314</v>
      </c>
      <c r="CO17" s="6">
        <v>4516.7647062398064</v>
      </c>
      <c r="CP17" s="6">
        <v>-511.69136914355602</v>
      </c>
      <c r="CQ17" s="6">
        <v>-287.63034022276202</v>
      </c>
      <c r="CR17" s="6">
        <v>-213.77925599372901</v>
      </c>
      <c r="CS17" s="6">
        <v>-364.44256043035</v>
      </c>
      <c r="CT17" s="6">
        <v>56.293435786468997</v>
      </c>
      <c r="CU17" s="6">
        <v>-144.22329839125601</v>
      </c>
      <c r="CV17" s="6">
        <v>-677.16749278417501</v>
      </c>
      <c r="CW17" s="6">
        <v>-573.45647176436705</v>
      </c>
      <c r="CX17" s="6">
        <v>-658.33581918386403</v>
      </c>
      <c r="CY17" s="6">
        <v>-480.79052103369702</v>
      </c>
      <c r="CZ17" s="6">
        <v>-280.24804050702102</v>
      </c>
      <c r="DA17" s="6">
        <v>-615.75194784971302</v>
      </c>
      <c r="DB17" s="6">
        <v>17724.359323837554</v>
      </c>
      <c r="DC17" s="6">
        <v>14773.678958111901</v>
      </c>
      <c r="DD17" s="6">
        <v>15850.316097179693</v>
      </c>
      <c r="DE17" s="6">
        <v>15314.345433838405</v>
      </c>
      <c r="DF17" s="6">
        <v>17711.8862894005</v>
      </c>
      <c r="DG17" s="6">
        <v>15405.57589886035</v>
      </c>
      <c r="DH17" s="6">
        <v>16465.871860590618</v>
      </c>
      <c r="DI17" s="6">
        <v>16489.239375479639</v>
      </c>
      <c r="DJ17" s="6">
        <v>17652.822727657785</v>
      </c>
      <c r="DK17" s="6">
        <v>20544.604654780818</v>
      </c>
      <c r="DL17" s="6">
        <v>19786.171640990011</v>
      </c>
      <c r="DM17" s="6">
        <v>20016.638639841327</v>
      </c>
      <c r="DN17" s="6">
        <v>-8197.9821984698101</v>
      </c>
      <c r="DO17" s="6">
        <v>-6823.318091560046</v>
      </c>
      <c r="DP17" s="6">
        <v>-7411.4028843549886</v>
      </c>
      <c r="DQ17" s="6">
        <v>-7156.3624162548376</v>
      </c>
      <c r="DR17" s="6">
        <v>-7497.1356339608128</v>
      </c>
      <c r="DS17" s="6">
        <v>-6728.3810393526928</v>
      </c>
      <c r="DT17" s="6">
        <v>-6706.0168176712377</v>
      </c>
      <c r="DU17" s="6">
        <v>-5806.84678930466</v>
      </c>
      <c r="DV17" s="6">
        <v>-5910.98182180612</v>
      </c>
      <c r="DW17" s="6">
        <v>-5782.33451997259</v>
      </c>
      <c r="DX17" s="6">
        <v>-5681.2078895680534</v>
      </c>
      <c r="DY17" s="6">
        <v>-5923.3049318451103</v>
      </c>
      <c r="DZ17" s="6">
        <v>-20452.314906075</v>
      </c>
      <c r="EA17" s="6">
        <v>-17528.968274491413</v>
      </c>
      <c r="EB17" s="6">
        <v>-18415.732534270064</v>
      </c>
      <c r="EC17" s="6">
        <v>-18590.047227157866</v>
      </c>
      <c r="ED17" s="6">
        <v>-19007.247744888296</v>
      </c>
      <c r="EE17" s="6">
        <v>-17487.623796891461</v>
      </c>
      <c r="EF17" s="6">
        <v>-19987.011974441761</v>
      </c>
      <c r="EG17" s="6">
        <v>-18141.907166903478</v>
      </c>
      <c r="EH17" s="6">
        <v>-19328.802817768319</v>
      </c>
      <c r="EI17" s="6">
        <v>-17885.988626568018</v>
      </c>
      <c r="EJ17" s="6">
        <v>-18167.471124541829</v>
      </c>
      <c r="EK17" s="6">
        <v>-19440.863046200429</v>
      </c>
      <c r="EL17" s="6">
        <v>-18458.867038515327</v>
      </c>
      <c r="EM17" s="6">
        <v>-16024.293236689478</v>
      </c>
      <c r="EN17" s="6">
        <v>-18078.418445198833</v>
      </c>
      <c r="EO17" s="6">
        <v>-16733.803346854926</v>
      </c>
      <c r="EP17" s="6">
        <v>-17883.726952952631</v>
      </c>
      <c r="EQ17" s="6">
        <v>-17156.937257014339</v>
      </c>
      <c r="ER17" s="6">
        <v>-17998.107421412627</v>
      </c>
      <c r="ES17" s="6">
        <v>-17040.942384922088</v>
      </c>
      <c r="ET17" s="6">
        <v>-18157.960780736968</v>
      </c>
      <c r="EU17" s="6">
        <v>-16805.889393269863</v>
      </c>
      <c r="EV17" s="6">
        <v>-17074.715364276297</v>
      </c>
      <c r="EW17" s="6">
        <v>-18262.564603829978</v>
      </c>
      <c r="EX17" s="6">
        <v>-17341.880554425235</v>
      </c>
      <c r="EY17" s="6">
        <v>-15057.049949754695</v>
      </c>
      <c r="EZ17" s="6">
        <v>-16988.529956358409</v>
      </c>
      <c r="FA17" s="6">
        <v>-15720.789146243669</v>
      </c>
      <c r="FB17" s="6">
        <v>-16806.955554675616</v>
      </c>
      <c r="FC17" s="6">
        <v>-16122.966529361034</v>
      </c>
      <c r="FD17" s="6">
        <v>-16894.148745284507</v>
      </c>
      <c r="FE17" s="6">
        <v>-16726.150051475481</v>
      </c>
      <c r="FF17" s="6">
        <v>-16312.023092090725</v>
      </c>
      <c r="FG17" s="6">
        <v>-15775.275381700882</v>
      </c>
      <c r="FH17" s="6">
        <v>-12773.213742349726</v>
      </c>
      <c r="FI17" s="6">
        <v>-12589.576387986999</v>
      </c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>
        <f>SUM($B17:IC17)</f>
        <v>-1346921.5282578687</v>
      </c>
      <c r="IE17" s="6">
        <f>SUM($B17:FU17)</f>
        <v>-1346921.5282578687</v>
      </c>
      <c r="IF17" s="6"/>
    </row>
    <row r="18" spans="1:240">
      <c r="A18" s="165" t="s">
        <v>13</v>
      </c>
      <c r="B18" s="6"/>
      <c r="C18" s="6"/>
      <c r="D18" s="6"/>
      <c r="E18" s="6"/>
      <c r="F18" s="6"/>
      <c r="G18" s="6"/>
      <c r="H18" s="6">
        <v>-5714.825231339556</v>
      </c>
      <c r="I18" s="6">
        <v>-809.26675602937007</v>
      </c>
      <c r="J18" s="6">
        <v>-37249.054446772243</v>
      </c>
      <c r="K18" s="6">
        <v>54974.541824480119</v>
      </c>
      <c r="L18" s="6">
        <v>64343.622440400533</v>
      </c>
      <c r="M18" s="6">
        <v>-77029.660261294252</v>
      </c>
      <c r="N18" s="6">
        <v>-100758.84508253261</v>
      </c>
      <c r="O18" s="6">
        <v>-102764.96305150901</v>
      </c>
      <c r="P18" s="6">
        <v>-48337.057317645165</v>
      </c>
      <c r="Q18" s="6">
        <v>-47548.831613664181</v>
      </c>
      <c r="R18" s="6">
        <v>-38477.16840496684</v>
      </c>
      <c r="S18" s="6">
        <v>-79088.695079262427</v>
      </c>
      <c r="T18" s="6">
        <v>-80724.3026849655</v>
      </c>
      <c r="U18" s="6">
        <v>-88085.599705227665</v>
      </c>
      <c r="V18" s="6">
        <v>-78223.33488656141</v>
      </c>
      <c r="W18" s="6">
        <v>-68370.212834153936</v>
      </c>
      <c r="X18" s="6">
        <v>-77697.367134498651</v>
      </c>
      <c r="Y18" s="6">
        <v>-71502.989137902681</v>
      </c>
      <c r="Z18" s="6">
        <v>-78743.862054312282</v>
      </c>
      <c r="AA18" s="6">
        <v>-88958.617061305355</v>
      </c>
      <c r="AB18" s="6">
        <v>-83820.453360680753</v>
      </c>
      <c r="AC18" s="6">
        <v>-83549.972247053869</v>
      </c>
      <c r="AD18" s="6">
        <v>-74126.446584340913</v>
      </c>
      <c r="AE18" s="6">
        <v>-70741.549336149415</v>
      </c>
      <c r="AF18" s="6">
        <v>-75631.658945942225</v>
      </c>
      <c r="AG18" s="6">
        <v>-73507.211520060111</v>
      </c>
      <c r="AH18" s="6">
        <v>-37939.000414587877</v>
      </c>
      <c r="AI18" s="6">
        <v>-34808.582827886661</v>
      </c>
      <c r="AJ18" s="6">
        <v>-33306.844921288561</v>
      </c>
      <c r="AK18" s="6">
        <v>-32184.974263341974</v>
      </c>
      <c r="AL18" s="6">
        <v>-39473.754244633448</v>
      </c>
      <c r="AM18" s="6">
        <v>-43849.757898900061</v>
      </c>
      <c r="AN18" s="6">
        <v>-46714.845189093241</v>
      </c>
      <c r="AO18" s="6">
        <v>-50018.882960904193</v>
      </c>
      <c r="AP18" s="6">
        <v>-30049.112064740813</v>
      </c>
      <c r="AQ18" s="6">
        <v>-27381.938942568024</v>
      </c>
      <c r="AR18" s="6">
        <v>-26199.338859302155</v>
      </c>
      <c r="AS18" s="6">
        <v>-28063.614086557747</v>
      </c>
      <c r="AT18" s="6">
        <v>-61174.082646976189</v>
      </c>
      <c r="AU18" s="6">
        <v>-50481.724095540776</v>
      </c>
      <c r="AV18" s="6">
        <v>-53147.674580577834</v>
      </c>
      <c r="AW18" s="6">
        <v>-31961.832928585889</v>
      </c>
      <c r="AX18" s="6">
        <v>-40165.239540482762</v>
      </c>
      <c r="AY18" s="6">
        <v>-39393.329797499639</v>
      </c>
      <c r="AZ18" s="6">
        <v>-44987.166553604548</v>
      </c>
      <c r="BA18" s="6">
        <v>-41924.816435252047</v>
      </c>
      <c r="BB18" s="6">
        <v>-36381.94167956178</v>
      </c>
      <c r="BC18" s="6">
        <v>-36235.103617250388</v>
      </c>
      <c r="BD18" s="6">
        <v>-33456.97392372015</v>
      </c>
      <c r="BE18" s="6">
        <v>-37453.521263507173</v>
      </c>
      <c r="BF18" s="6">
        <v>-65742.662504225591</v>
      </c>
      <c r="BG18" s="6">
        <v>-49685.730290052263</v>
      </c>
      <c r="BH18" s="6">
        <v>-51853.66861487992</v>
      </c>
      <c r="BI18" s="6">
        <v>-52747.031773814488</v>
      </c>
      <c r="BJ18" s="6">
        <v>-57476.44034756771</v>
      </c>
      <c r="BK18" s="6">
        <v>-55408.96072964021</v>
      </c>
      <c r="BL18" s="6">
        <v>-53797.013741540053</v>
      </c>
      <c r="BM18" s="6">
        <v>-48395.347480066397</v>
      </c>
      <c r="BN18" s="6">
        <v>-43256.053084451902</v>
      </c>
      <c r="BO18" s="6">
        <v>-41604.460571605348</v>
      </c>
      <c r="BP18" s="6">
        <v>-39906.931570116591</v>
      </c>
      <c r="BQ18" s="6">
        <v>-43958.258068096628</v>
      </c>
      <c r="BR18" s="6">
        <v>-14862.314139220602</v>
      </c>
      <c r="BS18" s="6">
        <v>-12901.034177805997</v>
      </c>
      <c r="BT18" s="6">
        <v>-13976.869939133303</v>
      </c>
      <c r="BU18" s="6">
        <v>-14194.998398357766</v>
      </c>
      <c r="BV18" s="6">
        <v>-15809.860415036794</v>
      </c>
      <c r="BW18" s="6">
        <v>-15734.850315561602</v>
      </c>
      <c r="BX18" s="6">
        <v>-18814.232676441497</v>
      </c>
      <c r="BY18" s="6">
        <v>-16503.546307296812</v>
      </c>
      <c r="BZ18" s="6">
        <v>-16023.459124772575</v>
      </c>
      <c r="CA18" s="6">
        <v>-13524.008605694862</v>
      </c>
      <c r="CB18" s="6">
        <v>-13755.01945792381</v>
      </c>
      <c r="CC18" s="6">
        <v>-14707.157638433078</v>
      </c>
      <c r="CD18" s="6">
        <v>8476.2062741709524</v>
      </c>
      <c r="CE18" s="6">
        <v>7696.3629147113916</v>
      </c>
      <c r="CF18" s="6">
        <v>8410.7998880714968</v>
      </c>
      <c r="CG18" s="6">
        <v>7750.2266918598079</v>
      </c>
      <c r="CH18" s="6">
        <v>7132.7856719267375</v>
      </c>
      <c r="CI18" s="6">
        <v>6962.1960244624597</v>
      </c>
      <c r="CJ18" s="6">
        <v>6537.4926687261068</v>
      </c>
      <c r="CK18" s="6">
        <v>7604.3370836399008</v>
      </c>
      <c r="CL18" s="6">
        <v>7939.8648930502841</v>
      </c>
      <c r="CM18" s="6">
        <v>8807.6071219971818</v>
      </c>
      <c r="CN18" s="6">
        <v>9406.0548947228344</v>
      </c>
      <c r="CO18" s="6">
        <v>8877.3506890472727</v>
      </c>
      <c r="CP18" s="6">
        <v>3916.0236014305951</v>
      </c>
      <c r="CQ18" s="6">
        <v>3500.6633872317789</v>
      </c>
      <c r="CR18" s="6">
        <v>3899.415156101657</v>
      </c>
      <c r="CS18" s="6">
        <v>3604.2843196994199</v>
      </c>
      <c r="CT18" s="6">
        <v>2717.1319750053108</v>
      </c>
      <c r="CU18" s="6">
        <v>2727.1210884584239</v>
      </c>
      <c r="CV18" s="6">
        <v>2230.7588182144032</v>
      </c>
      <c r="CW18" s="6">
        <v>2175.6920315652569</v>
      </c>
      <c r="CX18" s="6">
        <v>2639.0703408423219</v>
      </c>
      <c r="CY18" s="6">
        <v>3586.6972103629769</v>
      </c>
      <c r="CZ18" s="6">
        <v>3830.2983093008179</v>
      </c>
      <c r="DA18" s="6">
        <v>4227.3546546190773</v>
      </c>
      <c r="DB18" s="6">
        <v>11464.863528768616</v>
      </c>
      <c r="DC18" s="6">
        <v>9551.3939075837097</v>
      </c>
      <c r="DD18" s="6">
        <v>10290.974334921993</v>
      </c>
      <c r="DE18" s="6">
        <v>9941.2586747900114</v>
      </c>
      <c r="DF18" s="6">
        <v>10019.785862154982</v>
      </c>
      <c r="DG18" s="6">
        <v>9067.6753389813857</v>
      </c>
      <c r="DH18" s="6">
        <v>9504.2849553821907</v>
      </c>
      <c r="DI18" s="6">
        <v>9451.6833789328757</v>
      </c>
      <c r="DJ18" s="6">
        <v>10412.697369669395</v>
      </c>
      <c r="DK18" s="6">
        <v>13859.800857429227</v>
      </c>
      <c r="DL18" s="6">
        <v>13407.771511772013</v>
      </c>
      <c r="DM18" s="6">
        <v>13665.954110765648</v>
      </c>
      <c r="DN18" s="6">
        <v>10740.65146306407</v>
      </c>
      <c r="DO18" s="6">
        <v>8946.3689604415122</v>
      </c>
      <c r="DP18" s="6">
        <v>9637.0944077070362</v>
      </c>
      <c r="DQ18" s="6">
        <v>9307.7237702760704</v>
      </c>
      <c r="DR18" s="6">
        <v>9581.3526236201451</v>
      </c>
      <c r="DS18" s="6">
        <v>8663.9123376118732</v>
      </c>
      <c r="DT18" s="6">
        <v>8916.3331867012257</v>
      </c>
      <c r="DU18" s="6">
        <v>8800.4648874655068</v>
      </c>
      <c r="DV18" s="6">
        <v>9187.8376228918733</v>
      </c>
      <c r="DW18" s="6">
        <v>10331.880217164809</v>
      </c>
      <c r="DX18" s="6">
        <v>9997.2491535813697</v>
      </c>
      <c r="DY18" s="6">
        <v>10193.99272290006</v>
      </c>
      <c r="DZ18" s="6">
        <v>-3867.5234924411898</v>
      </c>
      <c r="EA18" s="6">
        <v>-3311.6626005767998</v>
      </c>
      <c r="EB18" s="6">
        <v>-3472.4780225766199</v>
      </c>
      <c r="EC18" s="6">
        <v>-3532.4522029935101</v>
      </c>
      <c r="ED18" s="6">
        <v>-4494.3823237510587</v>
      </c>
      <c r="EE18" s="6">
        <v>-4033.223346536256</v>
      </c>
      <c r="EF18" s="6">
        <v>-5320.374656376468</v>
      </c>
      <c r="EG18" s="6">
        <v>-4424.8371957510089</v>
      </c>
      <c r="EH18" s="6">
        <v>-4661.2917828127802</v>
      </c>
      <c r="EI18" s="6">
        <v>-3359.5052214111702</v>
      </c>
      <c r="EJ18" s="6">
        <v>-3417.1203533497101</v>
      </c>
      <c r="EK18" s="6">
        <v>-3654.0196754941298</v>
      </c>
      <c r="EL18" s="6">
        <v>-3465.65417680576</v>
      </c>
      <c r="EM18" s="6">
        <v>-3028.46627515923</v>
      </c>
      <c r="EN18" s="6">
        <v>-3430.8122168554601</v>
      </c>
      <c r="EO18" s="6">
        <v>-3153.0434821098302</v>
      </c>
      <c r="EP18" s="6">
        <v>-3395.0621433115898</v>
      </c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>
        <f>SUM($B18:IC18)</f>
        <v>-2917960.8524559033</v>
      </c>
      <c r="IE18" s="6">
        <f>SUM($B18:FU18)</f>
        <v>-2917960.8524559033</v>
      </c>
      <c r="IF18" s="6"/>
    </row>
    <row r="19" spans="1:240">
      <c r="A19" s="165" t="s">
        <v>14</v>
      </c>
      <c r="B19" s="6"/>
      <c r="C19" s="6"/>
      <c r="D19" s="6"/>
      <c r="E19" s="6"/>
      <c r="F19" s="6"/>
      <c r="G19" s="6"/>
      <c r="H19" s="6">
        <v>-1518.9746129169337</v>
      </c>
      <c r="I19" s="6">
        <v>274.17534266940334</v>
      </c>
      <c r="J19" s="6">
        <v>-32689.541763500885</v>
      </c>
      <c r="K19" s="6">
        <v>-28600.707394220015</v>
      </c>
      <c r="L19" s="6">
        <v>-32575.297207898064</v>
      </c>
      <c r="M19" s="6">
        <v>-7583.7929435833366</v>
      </c>
      <c r="N19" s="6">
        <v>-8257.5224803869933</v>
      </c>
      <c r="O19" s="6">
        <v>-8070.5553247307853</v>
      </c>
      <c r="P19" s="6">
        <v>-16312.722537882293</v>
      </c>
      <c r="Q19" s="6">
        <v>-15479.211263134584</v>
      </c>
      <c r="R19" s="6">
        <v>-16562.518314542416</v>
      </c>
      <c r="S19" s="6">
        <v>-22988.761825112546</v>
      </c>
      <c r="T19" s="6">
        <v>-23438.212970533546</v>
      </c>
      <c r="U19" s="6">
        <v>-25086.953921685617</v>
      </c>
      <c r="V19" s="6">
        <v>-15917.716817724688</v>
      </c>
      <c r="W19" s="6">
        <v>-13935.230520704792</v>
      </c>
      <c r="X19" s="6">
        <v>-15816.893819919735</v>
      </c>
      <c r="Y19" s="6">
        <v>-87.151324741111907</v>
      </c>
      <c r="Z19" s="6">
        <v>-156.692542085182</v>
      </c>
      <c r="AA19" s="6">
        <v>-182.74624738760701</v>
      </c>
      <c r="AB19" s="6">
        <v>-15713.375256016632</v>
      </c>
      <c r="AC19" s="6">
        <v>-15651.215188332801</v>
      </c>
      <c r="AD19" s="6">
        <v>-15149.640507723179</v>
      </c>
      <c r="AE19" s="6">
        <v>-14727.624328070482</v>
      </c>
      <c r="AF19" s="6">
        <v>-15745.025428970028</v>
      </c>
      <c r="AG19" s="6">
        <v>-15273.056625244813</v>
      </c>
      <c r="AH19" s="6">
        <v>-7633.0110985726933</v>
      </c>
      <c r="AI19" s="6">
        <v>-7230.1880018450156</v>
      </c>
      <c r="AJ19" s="6">
        <v>-7197.610123356143</v>
      </c>
      <c r="AK19" s="6">
        <v>6820.7613422898166</v>
      </c>
      <c r="AL19" s="6">
        <v>7645.3454890029443</v>
      </c>
      <c r="AM19" s="6">
        <v>6698.4321048722904</v>
      </c>
      <c r="AN19" s="6">
        <v>-7547.6181992589572</v>
      </c>
      <c r="AO19" s="6">
        <v>-7511.5666178802931</v>
      </c>
      <c r="AP19" s="6">
        <v>-7237.3224614908058</v>
      </c>
      <c r="AQ19" s="6">
        <v>-7375.6250563324629</v>
      </c>
      <c r="AR19" s="6">
        <v>-7139.8197799475311</v>
      </c>
      <c r="AS19" s="6">
        <v>-7253.3409359551633</v>
      </c>
      <c r="AT19" s="6">
        <v>-7569.1231617535941</v>
      </c>
      <c r="AU19" s="6">
        <v>-6308.2759941718459</v>
      </c>
      <c r="AV19" s="6">
        <v>-6799.8826474697562</v>
      </c>
      <c r="AW19" s="6">
        <v>6440.9775294554511</v>
      </c>
      <c r="AX19" s="6">
        <v>7216.6004148420197</v>
      </c>
      <c r="AY19" s="6">
        <v>6320.3740688102662</v>
      </c>
      <c r="AZ19" s="6">
        <v>-7466.365698146531</v>
      </c>
      <c r="BA19" s="6">
        <v>-6737.0524346597231</v>
      </c>
      <c r="BB19" s="6">
        <v>-6821.810100247887</v>
      </c>
      <c r="BC19" s="6">
        <v>-6950.1203396137771</v>
      </c>
      <c r="BD19" s="6">
        <v>-6726.5451782098626</v>
      </c>
      <c r="BE19" s="6">
        <v>-6833.2193581205829</v>
      </c>
      <c r="BF19" s="6">
        <v>-7139.1688157578847</v>
      </c>
      <c r="BG19" s="6">
        <v>-5948.8134929938233</v>
      </c>
      <c r="BH19" s="6">
        <v>-6411.8438460271873</v>
      </c>
      <c r="BI19" s="6">
        <v>6379.2094244035206</v>
      </c>
      <c r="BJ19" s="6">
        <v>6466.3503271096342</v>
      </c>
      <c r="BK19" s="6">
        <v>5938.5280951737159</v>
      </c>
      <c r="BL19" s="6">
        <v>-7055.8605071497013</v>
      </c>
      <c r="BM19" s="6">
        <v>-6360.5943267947823</v>
      </c>
      <c r="BN19" s="6">
        <v>-6436.931102161956</v>
      </c>
      <c r="BO19" s="6">
        <v>-87.461191926447</v>
      </c>
      <c r="BP19" s="6">
        <v>-84.670389198406099</v>
      </c>
      <c r="BQ19" s="6">
        <v>-61.147119803327499</v>
      </c>
      <c r="BR19" s="6">
        <v>6299.9243992559632</v>
      </c>
      <c r="BS19" s="6">
        <v>5506.2893013041958</v>
      </c>
      <c r="BT19" s="6">
        <v>5934.7073516208502</v>
      </c>
      <c r="BU19" s="6">
        <v>6013.3332952210985</v>
      </c>
      <c r="BV19" s="6">
        <v>6101.1620746784138</v>
      </c>
      <c r="BW19" s="6">
        <v>5603.3579712774936</v>
      </c>
      <c r="BX19" s="6">
        <v>6307.4881346372531</v>
      </c>
      <c r="BY19" s="6">
        <v>5690.7785695958719</v>
      </c>
      <c r="BZ19" s="6">
        <v>6147.1906628676197</v>
      </c>
      <c r="CA19" s="6">
        <v>5719.2328638654462</v>
      </c>
      <c r="CB19" s="6">
        <v>5816.9223325764096</v>
      </c>
      <c r="CC19" s="6">
        <v>6244.8637403319499</v>
      </c>
      <c r="CD19" s="6">
        <v>5922.2468378848971</v>
      </c>
      <c r="CE19" s="6">
        <v>5317.3212284727124</v>
      </c>
      <c r="CF19" s="6">
        <v>5860.0092993341968</v>
      </c>
      <c r="CG19" s="6">
        <v>5362.8503369774589</v>
      </c>
      <c r="CH19" s="6">
        <v>5726.4233549950332</v>
      </c>
      <c r="CI19" s="6">
        <v>5534.0730432725259</v>
      </c>
      <c r="CJ19" s="6">
        <v>5640.7680590334576</v>
      </c>
      <c r="CK19" s="6">
        <v>5609.1679678821911</v>
      </c>
      <c r="CL19" s="6">
        <v>5487.2029381277807</v>
      </c>
      <c r="CM19" s="6">
        <v>5358.9110219602944</v>
      </c>
      <c r="CN19" s="6">
        <v>5723.07870366111</v>
      </c>
      <c r="CO19" s="6">
        <v>5580.404555247992</v>
      </c>
      <c r="CP19" s="6">
        <v>5551.332795374281</v>
      </c>
      <c r="CQ19" s="6">
        <v>4851.3372252021691</v>
      </c>
      <c r="CR19" s="6">
        <v>5496.1874227606822</v>
      </c>
      <c r="CS19" s="6">
        <v>5031.0203254193848</v>
      </c>
      <c r="CT19" s="6">
        <v>5635.5068736586727</v>
      </c>
      <c r="CU19" s="6">
        <v>4934.4706935395834</v>
      </c>
      <c r="CV19" s="6">
        <v>5426.2864145808799</v>
      </c>
      <c r="CW19" s="6">
        <v>5397.3789180739896</v>
      </c>
      <c r="CX19" s="6">
        <v>5238.4976172639599</v>
      </c>
      <c r="CY19" s="6">
        <v>5096.4313442052098</v>
      </c>
      <c r="CZ19" s="6">
        <v>5442.4467405389296</v>
      </c>
      <c r="DA19" s="6">
        <v>5284.1933182738803</v>
      </c>
      <c r="DB19" s="6">
        <v>5511.9536196003</v>
      </c>
      <c r="DC19" s="6">
        <v>4592.0163017229297</v>
      </c>
      <c r="DD19" s="6">
        <v>4947.5838148663097</v>
      </c>
      <c r="DE19" s="6">
        <v>4779.4512859567303</v>
      </c>
      <c r="DF19" s="6">
        <v>5396.4277564211197</v>
      </c>
      <c r="DG19" s="6">
        <v>4743.5526277711097</v>
      </c>
      <c r="DH19" s="6">
        <v>5089.8077739115597</v>
      </c>
      <c r="DI19" s="6">
        <v>5061.6381731484498</v>
      </c>
      <c r="DJ19" s="6">
        <v>4911.6497026742099</v>
      </c>
      <c r="DK19" s="6">
        <v>5021.6669773294298</v>
      </c>
      <c r="DL19" s="6">
        <v>4857.8882289028797</v>
      </c>
      <c r="DM19" s="6">
        <v>4951.4326488281304</v>
      </c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>
        <f>SUM($B19:IC19)</f>
        <v>-223487.50836315934</v>
      </c>
      <c r="IE19" s="6">
        <f>SUM($B19:FU19)</f>
        <v>-223487.50836315934</v>
      </c>
      <c r="IF19" s="6"/>
    </row>
    <row r="20" spans="1:240">
      <c r="A20" s="165" t="s">
        <v>82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>
        <f>SUM($B20:IC20)</f>
        <v>0</v>
      </c>
      <c r="IE20" s="6">
        <f>SUM($B20:FU20)</f>
        <v>0</v>
      </c>
      <c r="IF20" s="6"/>
    </row>
    <row r="21" spans="1:240">
      <c r="A21" s="165" t="s">
        <v>15</v>
      </c>
      <c r="B21" s="6"/>
      <c r="C21" s="6"/>
      <c r="D21" s="6"/>
      <c r="E21" s="6"/>
      <c r="F21" s="6"/>
      <c r="G21" s="6"/>
      <c r="H21" s="6">
        <v>-2581.6217126905003</v>
      </c>
      <c r="I21" s="6">
        <v>-30507.742819214316</v>
      </c>
      <c r="J21" s="6">
        <v>-489.73614457069601</v>
      </c>
      <c r="K21" s="6">
        <v>-429.30948475852199</v>
      </c>
      <c r="L21" s="6">
        <v>-488.10919113647799</v>
      </c>
      <c r="M21" s="6">
        <v>-450.001304815401</v>
      </c>
      <c r="N21" s="6">
        <v>-486.15392388325802</v>
      </c>
      <c r="O21" s="6">
        <v>-473.28762853459898</v>
      </c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>
        <f>SUM($B21:IC21)</f>
        <v>-35905.962209603771</v>
      </c>
      <c r="IE21" s="6">
        <f>SUM($B21:FU21)</f>
        <v>-35905.962209603771</v>
      </c>
      <c r="IF21" s="6"/>
    </row>
    <row r="22" spans="1:240">
      <c r="A22" s="165" t="s">
        <v>16</v>
      </c>
      <c r="B22" s="6"/>
      <c r="C22" s="6"/>
      <c r="D22" s="6"/>
      <c r="E22" s="6"/>
      <c r="F22" s="6"/>
      <c r="G22" s="6"/>
      <c r="H22" s="6">
        <v>931.34439441035988</v>
      </c>
      <c r="I22" s="6">
        <v>297.0517133653525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>
        <f>SUM($B22:IC22)</f>
        <v>1228.3961077757124</v>
      </c>
      <c r="IE22" s="6">
        <f>SUM($B22:FU22)</f>
        <v>1228.3961077757124</v>
      </c>
      <c r="IF22" s="6"/>
    </row>
    <row r="23" spans="1:240">
      <c r="A23" s="165" t="s">
        <v>116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>
        <f>SUM($B23:IC23)</f>
        <v>0</v>
      </c>
      <c r="IE23" s="6">
        <f>SUM($B23:FU23)</f>
        <v>0</v>
      </c>
    </row>
    <row r="24" spans="1:240">
      <c r="A24" s="165" t="s">
        <v>17</v>
      </c>
      <c r="B24" s="6"/>
      <c r="C24" s="6"/>
      <c r="D24" s="6"/>
      <c r="E24" s="6"/>
      <c r="F24" s="6"/>
      <c r="G24" s="6"/>
      <c r="H24" s="6">
        <v>10637.436560291488</v>
      </c>
      <c r="I24" s="6">
        <v>5484.4729076606163</v>
      </c>
      <c r="J24" s="6"/>
      <c r="K24" s="6"/>
      <c r="L24" s="6"/>
      <c r="M24" s="6"/>
      <c r="N24" s="6"/>
      <c r="O24" s="6"/>
      <c r="P24" s="6">
        <v>-16119.1028632213</v>
      </c>
      <c r="Q24" s="6">
        <v>-15295.5035260328</v>
      </c>
      <c r="R24" s="6">
        <v>-16430.925575036919</v>
      </c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>
        <f>SUM($B24:IC24)</f>
        <v>-31723.622496338918</v>
      </c>
      <c r="IE24" s="6">
        <f>SUM($B24:FU24)</f>
        <v>-31723.622496338918</v>
      </c>
    </row>
    <row r="25" spans="1:240">
      <c r="A25" s="165" t="s">
        <v>58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>
        <f>SUM($B25:IC25)</f>
        <v>0</v>
      </c>
      <c r="IE25" s="6">
        <f>SUM($B25:FU25)</f>
        <v>0</v>
      </c>
    </row>
    <row r="26" spans="1:240">
      <c r="A26" s="165" t="s">
        <v>85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>
        <f>SUM($B26:IC26)</f>
        <v>0</v>
      </c>
      <c r="IE26" s="6">
        <f>SUM($B26:FU26)</f>
        <v>0</v>
      </c>
    </row>
    <row r="27" spans="1:240">
      <c r="A27" s="165" t="s">
        <v>18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>
        <f>SUM($B27:IC27)</f>
        <v>0</v>
      </c>
      <c r="IE27" s="6">
        <f>SUM($B27:FU27)</f>
        <v>0</v>
      </c>
    </row>
    <row r="28" spans="1:240">
      <c r="A28" s="165" t="s">
        <v>19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>
        <v>-3.9015238404299999</v>
      </c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>
        <f>SUM($B28:IC28)</f>
        <v>-3.9015238404299999</v>
      </c>
      <c r="IE28" s="6">
        <f>SUM($B28:FU28)</f>
        <v>-3.9015238404299999</v>
      </c>
    </row>
    <row r="29" spans="1:240">
      <c r="A29" s="165" t="s">
        <v>107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>
        <f>SUM($B29:IC29)</f>
        <v>0</v>
      </c>
      <c r="IE29" s="6">
        <f>SUM($B29:FU29)</f>
        <v>0</v>
      </c>
    </row>
    <row r="30" spans="1:240">
      <c r="A30" s="165" t="s">
        <v>83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>
        <f>SUM($B30:IC30)</f>
        <v>0</v>
      </c>
      <c r="IE30" s="6">
        <f>SUM($B30:FU30)</f>
        <v>0</v>
      </c>
    </row>
    <row r="31" spans="1:240">
      <c r="A31" s="165" t="s">
        <v>64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>
        <f>SUM($B31:IC31)</f>
        <v>0</v>
      </c>
      <c r="IE31" s="6">
        <f>SUM($B31:FU31)</f>
        <v>0</v>
      </c>
    </row>
    <row r="32" spans="1:240">
      <c r="A32" s="165" t="s">
        <v>65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>
        <f>SUM($B32:IC32)</f>
        <v>0</v>
      </c>
      <c r="IE32" s="6">
        <f>SUM($B32:FU32)</f>
        <v>0</v>
      </c>
    </row>
    <row r="33" spans="1:239">
      <c r="A33" s="165" t="s">
        <v>112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>
        <f>SUM($B33:IC33)</f>
        <v>0</v>
      </c>
      <c r="IE33" s="6">
        <f>SUM($B33:FU33)</f>
        <v>0</v>
      </c>
    </row>
    <row r="34" spans="1:239">
      <c r="A34" s="165" t="s">
        <v>113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>
        <f>SUM($B34:IC34)</f>
        <v>0</v>
      </c>
      <c r="IE34" s="6">
        <f>SUM($B34:FU34)</f>
        <v>0</v>
      </c>
    </row>
    <row r="35" spans="1:239">
      <c r="A35" s="165" t="s">
        <v>114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>
        <f>SUM($B35:IC35)</f>
        <v>0</v>
      </c>
      <c r="IE35" s="6">
        <f>SUM($B35:FU35)</f>
        <v>0</v>
      </c>
    </row>
    <row r="36" spans="1:239">
      <c r="A36" s="165" t="s">
        <v>117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>
        <f>SUM($B36:IC36)</f>
        <v>0</v>
      </c>
      <c r="IE36" s="6">
        <f>SUM($B36:FU36)</f>
        <v>0</v>
      </c>
    </row>
    <row r="37" spans="1:239">
      <c r="A37" s="165" t="s">
        <v>84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>
        <f>SUM($B37:IC37)</f>
        <v>0</v>
      </c>
      <c r="IE37" s="6">
        <f>SUM($B37:FU37)</f>
        <v>0</v>
      </c>
    </row>
    <row r="38" spans="1:239">
      <c r="A38" s="165" t="s">
        <v>137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>
        <f>SUM($B38:IC38)</f>
        <v>0</v>
      </c>
      <c r="IE38" s="6">
        <f>SUM($B38:FU38)</f>
        <v>0</v>
      </c>
    </row>
    <row r="39" spans="1:239">
      <c r="A39" s="165" t="s">
        <v>103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>
        <f>SUM($B39:IC39)</f>
        <v>0</v>
      </c>
      <c r="IE39" s="6">
        <f>SUM($B39:FU39)</f>
        <v>0</v>
      </c>
    </row>
    <row r="40" spans="1:239">
      <c r="A40" s="165" t="s">
        <v>138</v>
      </c>
      <c r="B40" s="6"/>
      <c r="C40" s="6"/>
      <c r="D40" s="6"/>
      <c r="E40" s="6"/>
      <c r="F40" s="6"/>
      <c r="G40" s="6"/>
      <c r="H40" s="6">
        <v>-3210.3975204483299</v>
      </c>
      <c r="I40" s="6">
        <v>-7826.5540870980631</v>
      </c>
      <c r="J40" s="6">
        <v>-7108.1562729589996</v>
      </c>
      <c r="K40" s="6">
        <v>-2907.11219585053</v>
      </c>
      <c r="L40" s="6">
        <v>-7387.1437382550603</v>
      </c>
      <c r="M40" s="6">
        <v>-6993.3201092913096</v>
      </c>
      <c r="N40" s="6">
        <v>-7278.8928422942899</v>
      </c>
      <c r="O40" s="6">
        <v>-8394.0942513123991</v>
      </c>
      <c r="P40" s="6">
        <v>-7816.2335738903403</v>
      </c>
      <c r="Q40" s="6">
        <v>-7819.5555649296002</v>
      </c>
      <c r="R40" s="6">
        <v>-7387.7314389251396</v>
      </c>
      <c r="S40" s="6">
        <v>-8396.8479048170593</v>
      </c>
      <c r="T40" s="6">
        <v>-8791.6302428344006</v>
      </c>
      <c r="U40" s="6">
        <v>-7719.9511398682598</v>
      </c>
      <c r="V40" s="6">
        <v>-6355.7324820876302</v>
      </c>
      <c r="W40" s="6">
        <v>-2917.9503396217601</v>
      </c>
      <c r="X40" s="6">
        <v>-7175.8254521900799</v>
      </c>
      <c r="Y40" s="6">
        <v>-7980.6874508544597</v>
      </c>
      <c r="Z40" s="6">
        <v>-7372.9861023455096</v>
      </c>
      <c r="AA40" s="6">
        <v>-8077.344046962</v>
      </c>
      <c r="AB40" s="6">
        <v>-8126.3675393878002</v>
      </c>
      <c r="AC40" s="6">
        <v>-7936.1432940210798</v>
      </c>
      <c r="AD40" s="6">
        <v>-7345.13165712711</v>
      </c>
      <c r="AE40" s="6">
        <v>-8058.7612787521703</v>
      </c>
      <c r="AF40" s="6">
        <v>-8702.4513022679603</v>
      </c>
      <c r="AG40" s="6">
        <v>-6842.7870908285204</v>
      </c>
      <c r="AH40" s="6">
        <v>-6533.8600390500496</v>
      </c>
      <c r="AI40" s="6">
        <v>-3532.5567469862499</v>
      </c>
      <c r="AJ40" s="6">
        <v>-6382.3838526101099</v>
      </c>
      <c r="AK40" s="6">
        <v>-7553.6010828439503</v>
      </c>
      <c r="AL40" s="6">
        <v>-8097.8096433680403</v>
      </c>
      <c r="AM40" s="6">
        <v>-7232.2659632635696</v>
      </c>
      <c r="AN40" s="6">
        <v>-7664.6169274666499</v>
      </c>
      <c r="AO40" s="6">
        <v>-7614.5987002742804</v>
      </c>
      <c r="AP40" s="6">
        <v>-6669.8180098142802</v>
      </c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>
        <f>SUM($B40:IC40)</f>
        <v>-247211.29988489707</v>
      </c>
      <c r="IE40" s="6">
        <f>SUM($B40:FU40)</f>
        <v>-247211.29988489707</v>
      </c>
    </row>
    <row r="41" spans="1:239" hidden="1">
      <c r="A41" s="165" t="s">
        <v>128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>
        <f>SUM($B41:IC41)</f>
        <v>0</v>
      </c>
      <c r="IE41" s="6">
        <f>SUM($B41:FU41)</f>
        <v>0</v>
      </c>
    </row>
    <row r="42" spans="1:239" hidden="1">
      <c r="A42" s="165" t="s">
        <v>128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>
        <f>SUM($B42:IC42)</f>
        <v>0</v>
      </c>
      <c r="IE42" s="6">
        <f>SUM($B42:FU42)</f>
        <v>0</v>
      </c>
    </row>
    <row r="43" spans="1:239" hidden="1">
      <c r="A43" s="165" t="s">
        <v>128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>
        <f>SUM($B43:IC43)</f>
        <v>0</v>
      </c>
      <c r="IE43" s="6">
        <f>SUM($B43:FU43)</f>
        <v>0</v>
      </c>
    </row>
    <row r="44" spans="1:239" hidden="1">
      <c r="A44" s="165" t="s">
        <v>128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>
        <f>SUM($B44:IC44)</f>
        <v>0</v>
      </c>
      <c r="IE44" s="6">
        <f>SUM($B44:FU44)</f>
        <v>0</v>
      </c>
    </row>
    <row r="45" spans="1:239" hidden="1">
      <c r="A45" s="165" t="s">
        <v>128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>
        <f>SUM($B45:IC45)</f>
        <v>0</v>
      </c>
      <c r="IE45" s="6">
        <f>SUM($B45:FU45)</f>
        <v>0</v>
      </c>
    </row>
    <row r="46" spans="1:239" hidden="1">
      <c r="A46" s="165" t="s">
        <v>128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>
        <f>SUM($B46:IC46)</f>
        <v>0</v>
      </c>
      <c r="IE46" s="6">
        <f>SUM($B46:FU46)</f>
        <v>0</v>
      </c>
    </row>
    <row r="47" spans="1:239" hidden="1">
      <c r="A47" s="165" t="s">
        <v>128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>
        <f>SUM($B47:IC47)</f>
        <v>0</v>
      </c>
      <c r="IE47" s="6">
        <f>SUM($B47:FU47)</f>
        <v>0</v>
      </c>
    </row>
    <row r="48" spans="1:239" hidden="1">
      <c r="A48" s="165" t="s">
        <v>128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>
        <f>SUM($B48:IC48)</f>
        <v>0</v>
      </c>
      <c r="IE48" s="6">
        <f>SUM($B48:FU48)</f>
        <v>0</v>
      </c>
    </row>
    <row r="49" spans="1:239" hidden="1">
      <c r="A49" s="165" t="s">
        <v>128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>
        <f>SUM($B49:IC49)</f>
        <v>0</v>
      </c>
      <c r="IE49" s="6">
        <f>SUM($B49:FU49)</f>
        <v>0</v>
      </c>
    </row>
    <row r="50" spans="1:239" hidden="1">
      <c r="A50" s="165" t="s">
        <v>128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>
        <f>SUM($B50:IC50)</f>
        <v>0</v>
      </c>
      <c r="IE50" s="6">
        <f>SUM($B50:FU50)</f>
        <v>0</v>
      </c>
    </row>
    <row r="51" spans="1:239" hidden="1">
      <c r="A51" s="165" t="s">
        <v>128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>
        <f>SUM($B51:IC51)</f>
        <v>0</v>
      </c>
      <c r="IE51" s="6">
        <f>SUM($B51:FU51)</f>
        <v>0</v>
      </c>
    </row>
    <row r="52" spans="1:239" hidden="1">
      <c r="A52" s="165" t="s">
        <v>128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>
        <f>SUM($B52:IC52)</f>
        <v>0</v>
      </c>
      <c r="IE52" s="6">
        <f>SUM($B52:FU52)</f>
        <v>0</v>
      </c>
    </row>
    <row r="53" spans="1:239" hidden="1">
      <c r="A53" s="165" t="s">
        <v>128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>
        <f>SUM($B53:IC53)</f>
        <v>0</v>
      </c>
      <c r="IE53" s="6">
        <f>SUM($B53:FU53)</f>
        <v>0</v>
      </c>
    </row>
    <row r="54" spans="1:239" hidden="1">
      <c r="A54" s="165" t="s">
        <v>128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>
        <f>SUM($B54:IC54)</f>
        <v>0</v>
      </c>
      <c r="IE54" s="6">
        <f>SUM($B54:FU54)</f>
        <v>0</v>
      </c>
    </row>
    <row r="55" spans="1:239" hidden="1">
      <c r="A55" s="165" t="s">
        <v>128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>
        <f>SUM($B55:IC55)</f>
        <v>0</v>
      </c>
      <c r="IE55" s="6">
        <f>SUM($B55:FU55)</f>
        <v>0</v>
      </c>
    </row>
    <row r="56" spans="1:239" hidden="1">
      <c r="A56" s="165" t="s">
        <v>128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>
        <f>SUM($B56:IC56)</f>
        <v>0</v>
      </c>
      <c r="IE56" s="6">
        <f>SUM($B56:FU56)</f>
        <v>0</v>
      </c>
    </row>
    <row r="57" spans="1:239" hidden="1">
      <c r="A57" s="165" t="s">
        <v>128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>
        <f>SUM($B57:IC57)</f>
        <v>0</v>
      </c>
      <c r="IE57" s="6">
        <f>SUM($B57:FU57)</f>
        <v>0</v>
      </c>
    </row>
    <row r="58" spans="1:239" hidden="1">
      <c r="A58" s="165" t="s">
        <v>128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>
        <f>SUM($B58:IC58)</f>
        <v>0</v>
      </c>
      <c r="IE58" s="6">
        <f>SUM($B58:FU58)</f>
        <v>0</v>
      </c>
    </row>
    <row r="59" spans="1:239" hidden="1">
      <c r="A59" s="165" t="s">
        <v>128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>
        <f>SUM($B59:IC59)</f>
        <v>0</v>
      </c>
      <c r="IE59" s="6">
        <f>SUM($B59:FU59)</f>
        <v>0</v>
      </c>
    </row>
    <row r="60" spans="1:239" hidden="1">
      <c r="A60" s="165" t="s">
        <v>128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>
        <f>SUM($B60:IC60)</f>
        <v>0</v>
      </c>
      <c r="IE60" s="6">
        <f>SUM($B60:FU60)</f>
        <v>0</v>
      </c>
    </row>
    <row r="61" spans="1:239" hidden="1">
      <c r="A61" s="165" t="s">
        <v>128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>
        <f>SUM($B61:IC61)</f>
        <v>0</v>
      </c>
      <c r="IE61" s="6">
        <f>SUM($B61:FU61)</f>
        <v>0</v>
      </c>
    </row>
    <row r="62" spans="1:239" hidden="1">
      <c r="A62" s="165" t="s">
        <v>128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>
        <f>SUM($B62:IC62)</f>
        <v>0</v>
      </c>
      <c r="IE62" s="6">
        <f>SUM($B62:FU62)</f>
        <v>0</v>
      </c>
    </row>
    <row r="63" spans="1:239" hidden="1">
      <c r="A63" s="165" t="s">
        <v>128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>
        <f>SUM($B63:IC63)</f>
        <v>0</v>
      </c>
      <c r="IE63" s="6">
        <f>SUM($B63:FU63)</f>
        <v>0</v>
      </c>
    </row>
    <row r="64" spans="1:239" hidden="1">
      <c r="A64" s="165" t="s">
        <v>128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>
        <f>SUM($B64:IC64)</f>
        <v>0</v>
      </c>
      <c r="IE64" s="6">
        <f>SUM($B64:FU64)</f>
        <v>0</v>
      </c>
    </row>
    <row r="65" spans="1:239" hidden="1">
      <c r="A65" s="165" t="s">
        <v>128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>
        <f>SUM($B65:IC65)</f>
        <v>0</v>
      </c>
      <c r="IE65" s="6">
        <f>SUM($B65:FU65)</f>
        <v>0</v>
      </c>
    </row>
    <row r="66" spans="1:239" hidden="1">
      <c r="A66" s="165" t="s">
        <v>128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>
        <f>SUM($B66:IC66)</f>
        <v>0</v>
      </c>
      <c r="IE66" s="6">
        <f>SUM($B66:FU66)</f>
        <v>0</v>
      </c>
    </row>
    <row r="67" spans="1:239" hidden="1">
      <c r="A67" s="165" t="s">
        <v>128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>
        <f>SUM($B67:IC67)</f>
        <v>0</v>
      </c>
      <c r="IE67" s="6">
        <f>SUM($B67:FU67)</f>
        <v>0</v>
      </c>
    </row>
    <row r="68" spans="1:239" hidden="1">
      <c r="A68" s="165" t="s">
        <v>128</v>
      </c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6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>
        <f>SUM($B68:IC68)</f>
        <v>0</v>
      </c>
      <c r="IE68" s="6">
        <f>SUM($B68:FU68)</f>
        <v>0</v>
      </c>
    </row>
    <row r="69" spans="1:239" hidden="1">
      <c r="A69" s="165" t="s">
        <v>128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>
        <f>SUM($B69:IC69)</f>
        <v>0</v>
      </c>
      <c r="IE69" s="6">
        <f>SUM($B69:FU69)</f>
        <v>0</v>
      </c>
    </row>
    <row r="70" spans="1:239" hidden="1">
      <c r="A70" s="165" t="s">
        <v>128</v>
      </c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>
        <f>SUM($B70:IC70)</f>
        <v>0</v>
      </c>
      <c r="IE70" s="6">
        <f>SUM($B70:FU70)</f>
        <v>0</v>
      </c>
    </row>
    <row r="71" spans="1:239" hidden="1">
      <c r="A71" s="165" t="s">
        <v>128</v>
      </c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>
        <f>SUM($B71:IC71)</f>
        <v>0</v>
      </c>
      <c r="IE71" s="6">
        <f>SUM($B71:FU71)</f>
        <v>0</v>
      </c>
    </row>
    <row r="72" spans="1:239" hidden="1">
      <c r="A72" s="165" t="s">
        <v>128</v>
      </c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>
        <f>SUM($B72:IC72)</f>
        <v>0</v>
      </c>
      <c r="IE72" s="6">
        <f>SUM($B72:FU72)</f>
        <v>0</v>
      </c>
    </row>
    <row r="73" spans="1:239" hidden="1">
      <c r="A73" s="165" t="s">
        <v>128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>
        <f>SUM($B73:IC73)</f>
        <v>0</v>
      </c>
      <c r="IE73" s="6">
        <f>SUM($B73:FU73)</f>
        <v>0</v>
      </c>
    </row>
    <row r="74" spans="1:239" hidden="1">
      <c r="A74" s="165" t="s">
        <v>128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>
        <f>SUM($B74:IC74)</f>
        <v>0</v>
      </c>
      <c r="IE74" s="6">
        <f>SUM($B74:FU74)</f>
        <v>0</v>
      </c>
    </row>
    <row r="75" spans="1:239" hidden="1">
      <c r="A75" s="165" t="s">
        <v>128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>
        <f>SUM($B75:IC75)</f>
        <v>0</v>
      </c>
      <c r="IE75" s="6">
        <f>SUM($B75:FU75)</f>
        <v>0</v>
      </c>
    </row>
    <row r="76" spans="1:239" hidden="1">
      <c r="A76" s="165" t="s">
        <v>128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6"/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>
        <f>SUM($B76:IC76)</f>
        <v>0</v>
      </c>
      <c r="IE76" s="6">
        <f>SUM($B76:FU76)</f>
        <v>0</v>
      </c>
    </row>
    <row r="77" spans="1:239" hidden="1">
      <c r="A77" s="165" t="s">
        <v>128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6"/>
      <c r="HJ77" s="6"/>
      <c r="HK77" s="6"/>
      <c r="HL77" s="6"/>
      <c r="HM77" s="6"/>
      <c r="HN77" s="6"/>
      <c r="HO77" s="6"/>
      <c r="HP77" s="6"/>
      <c r="HQ77" s="6"/>
      <c r="HR77" s="6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>
        <f>SUM($B77:IC77)</f>
        <v>0</v>
      </c>
      <c r="IE77" s="6">
        <f>SUM($B77:FU77)</f>
        <v>0</v>
      </c>
    </row>
    <row r="78" spans="1:239" hidden="1">
      <c r="A78" s="165" t="s">
        <v>128</v>
      </c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>
        <f>SUM($B78:IC78)</f>
        <v>0</v>
      </c>
      <c r="IE78" s="6">
        <f>SUM($B78:FU78)</f>
        <v>0</v>
      </c>
    </row>
    <row r="79" spans="1:239" hidden="1">
      <c r="A79" s="165" t="s">
        <v>128</v>
      </c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>
        <f>SUM($B79:IC79)</f>
        <v>0</v>
      </c>
      <c r="IE79" s="6">
        <f>SUM($B79:FU79)</f>
        <v>0</v>
      </c>
    </row>
    <row r="80" spans="1:239" hidden="1">
      <c r="A80" s="165" t="s">
        <v>128</v>
      </c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>
        <f>SUM($B80:IC80)</f>
        <v>0</v>
      </c>
      <c r="IE80" s="6">
        <f>SUM($B80:FU80)</f>
        <v>0</v>
      </c>
    </row>
    <row r="81" spans="1:239" hidden="1">
      <c r="A81" s="165" t="s">
        <v>128</v>
      </c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6"/>
      <c r="GX81" s="6"/>
      <c r="GY81" s="6"/>
      <c r="GZ81" s="6"/>
      <c r="HA81" s="6"/>
      <c r="HB81" s="6"/>
      <c r="HC81" s="6"/>
      <c r="HD81" s="6"/>
      <c r="HE81" s="6"/>
      <c r="HF81" s="6"/>
      <c r="HG81" s="6"/>
      <c r="HH81" s="6"/>
      <c r="HI81" s="6"/>
      <c r="HJ81" s="6"/>
      <c r="HK81" s="6"/>
      <c r="HL81" s="6"/>
      <c r="HM81" s="6"/>
      <c r="HN81" s="6"/>
      <c r="HO81" s="6"/>
      <c r="HP81" s="6"/>
      <c r="HQ81" s="6"/>
      <c r="HR81" s="6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>
        <f>SUM($B81:IC81)</f>
        <v>0</v>
      </c>
      <c r="IE81" s="6">
        <f>SUM($B81:FU81)</f>
        <v>0</v>
      </c>
    </row>
    <row r="82" spans="1:239" hidden="1">
      <c r="A82" s="165" t="s">
        <v>128</v>
      </c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>
        <f>SUM($B82:IC82)</f>
        <v>0</v>
      </c>
      <c r="IE82" s="6">
        <f>SUM($B82:FU82)</f>
        <v>0</v>
      </c>
    </row>
    <row r="83" spans="1:239" hidden="1">
      <c r="A83" s="165" t="s">
        <v>128</v>
      </c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>
        <f>SUM($B83:IC83)</f>
        <v>0</v>
      </c>
      <c r="IE83" s="6">
        <f>SUM($B83:FU83)</f>
        <v>0</v>
      </c>
    </row>
    <row r="84" spans="1:239" hidden="1">
      <c r="A84" s="165" t="s">
        <v>128</v>
      </c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>
        <f>SUM($B84:IC84)</f>
        <v>0</v>
      </c>
      <c r="IE84" s="6">
        <f>SUM($B84:FU84)</f>
        <v>0</v>
      </c>
    </row>
    <row r="85" spans="1:239" hidden="1">
      <c r="A85" s="165" t="s">
        <v>128</v>
      </c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>
        <f>SUM($B85:IC85)</f>
        <v>0</v>
      </c>
      <c r="IE85" s="6">
        <f>SUM($B85:FU85)</f>
        <v>0</v>
      </c>
    </row>
    <row r="86" spans="1:239" hidden="1">
      <c r="A86" s="165" t="s">
        <v>128</v>
      </c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6"/>
      <c r="GX86" s="6"/>
      <c r="GY86" s="6"/>
      <c r="GZ86" s="6"/>
      <c r="HA86" s="6"/>
      <c r="HB86" s="6"/>
      <c r="HC86" s="6"/>
      <c r="HD86" s="6"/>
      <c r="HE86" s="6"/>
      <c r="HF86" s="6"/>
      <c r="HG86" s="6"/>
      <c r="HH86" s="6"/>
      <c r="HI86" s="6"/>
      <c r="HJ86" s="6"/>
      <c r="HK86" s="6"/>
      <c r="HL86" s="6"/>
      <c r="HM86" s="6"/>
      <c r="HN86" s="6"/>
      <c r="HO86" s="6"/>
      <c r="HP86" s="6"/>
      <c r="HQ86" s="6"/>
      <c r="HR86" s="6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>
        <f>SUM($B86:IC86)</f>
        <v>0</v>
      </c>
      <c r="IE86" s="6">
        <f>SUM($B86:FU86)</f>
        <v>0</v>
      </c>
    </row>
    <row r="87" spans="1:239" hidden="1">
      <c r="A87" s="165" t="s">
        <v>128</v>
      </c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>
        <f>SUM($B87:IC87)</f>
        <v>0</v>
      </c>
      <c r="IE87" s="6">
        <f>SUM($B87:FU87)</f>
        <v>0</v>
      </c>
    </row>
    <row r="88" spans="1:239" hidden="1">
      <c r="A88" s="165" t="s">
        <v>128</v>
      </c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>
        <f>SUM($B88:IC88)</f>
        <v>0</v>
      </c>
      <c r="IE88" s="6">
        <f>SUM($B88:FU88)</f>
        <v>0</v>
      </c>
    </row>
    <row r="89" spans="1:239" hidden="1">
      <c r="A89" s="165" t="s">
        <v>128</v>
      </c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>
        <f>SUM($B89:IC89)</f>
        <v>0</v>
      </c>
      <c r="IE89" s="6">
        <f>SUM($B89:FU89)</f>
        <v>0</v>
      </c>
    </row>
    <row r="90" spans="1:239" hidden="1">
      <c r="A90" s="165" t="s">
        <v>128</v>
      </c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  <c r="GN90" s="6"/>
      <c r="GO90" s="6"/>
      <c r="GP90" s="6"/>
      <c r="GQ90" s="6"/>
      <c r="GR90" s="6"/>
      <c r="GS90" s="6"/>
      <c r="GT90" s="6"/>
      <c r="GU90" s="6"/>
      <c r="GV90" s="6"/>
      <c r="GW90" s="6"/>
      <c r="GX90" s="6"/>
      <c r="GY90" s="6"/>
      <c r="GZ90" s="6"/>
      <c r="HA90" s="6"/>
      <c r="HB90" s="6"/>
      <c r="HC90" s="6"/>
      <c r="HD90" s="6"/>
      <c r="HE90" s="6"/>
      <c r="HF90" s="6"/>
      <c r="HG90" s="6"/>
      <c r="HH90" s="6"/>
      <c r="HI90" s="6"/>
      <c r="HJ90" s="6"/>
      <c r="HK90" s="6"/>
      <c r="HL90" s="6"/>
      <c r="HM90" s="6"/>
      <c r="HN90" s="6"/>
      <c r="HO90" s="6"/>
      <c r="HP90" s="6"/>
      <c r="HQ90" s="6"/>
      <c r="HR90" s="6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>
        <f>SUM($B90:IC90)</f>
        <v>0</v>
      </c>
      <c r="IE90" s="6">
        <f>SUM($B90:FU90)</f>
        <v>0</v>
      </c>
    </row>
    <row r="91" spans="1:239" hidden="1">
      <c r="A91" s="165" t="s">
        <v>128</v>
      </c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r="HC91" s="6"/>
      <c r="HD91" s="6"/>
      <c r="HE91" s="6"/>
      <c r="HF91" s="6"/>
      <c r="HG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6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>
        <f>SUM($B91:IC91)</f>
        <v>0</v>
      </c>
      <c r="IE91" s="6">
        <f>SUM($B91:FU91)</f>
        <v>0</v>
      </c>
    </row>
    <row r="92" spans="1:239" hidden="1">
      <c r="A92" s="165" t="s">
        <v>128</v>
      </c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>
        <f>SUM($B92:IC92)</f>
        <v>0</v>
      </c>
      <c r="IE92" s="6">
        <f>SUM($B92:FU92)</f>
        <v>0</v>
      </c>
    </row>
    <row r="93" spans="1:239" hidden="1">
      <c r="A93" s="165" t="s">
        <v>128</v>
      </c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>
        <f>SUM($B93:IC93)</f>
        <v>0</v>
      </c>
      <c r="IE93" s="6">
        <f>SUM($B93:FU93)</f>
        <v>0</v>
      </c>
    </row>
    <row r="94" spans="1:239" hidden="1">
      <c r="A94" s="165" t="s">
        <v>128</v>
      </c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>
        <f>SUM($B94:IC94)</f>
        <v>0</v>
      </c>
      <c r="IE94" s="6">
        <f>SUM($B94:FU94)</f>
        <v>0</v>
      </c>
    </row>
    <row r="95" spans="1:239" hidden="1">
      <c r="A95" s="165" t="s">
        <v>128</v>
      </c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>
        <f>SUM($B95:IC95)</f>
        <v>0</v>
      </c>
      <c r="IE95" s="6">
        <f>SUM($B95:FU95)</f>
        <v>0</v>
      </c>
    </row>
    <row r="96" spans="1:239" hidden="1">
      <c r="A96" s="165" t="s">
        <v>128</v>
      </c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>
        <f>SUM($B96:IC96)</f>
        <v>0</v>
      </c>
      <c r="IE96" s="6">
        <f>SUM($B96:FU96)</f>
        <v>0</v>
      </c>
    </row>
    <row r="97" spans="1:239" hidden="1">
      <c r="A97" s="165" t="s">
        <v>128</v>
      </c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>
        <f>SUM($B97:IC97)</f>
        <v>0</v>
      </c>
      <c r="IE97" s="6">
        <f>SUM($B97:FU97)</f>
        <v>0</v>
      </c>
    </row>
    <row r="98" spans="1:239" hidden="1">
      <c r="A98" s="165" t="s">
        <v>128</v>
      </c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>
        <f>SUM($B98:IC98)</f>
        <v>0</v>
      </c>
      <c r="IE98" s="6">
        <f>SUM($B98:FU98)</f>
        <v>0</v>
      </c>
    </row>
    <row r="99" spans="1:239" hidden="1">
      <c r="A99" s="165" t="s">
        <v>128</v>
      </c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>
        <f>SUM($B99:IC99)</f>
        <v>0</v>
      </c>
      <c r="IE99" s="6">
        <f>SUM($B99:FU99)</f>
        <v>0</v>
      </c>
    </row>
    <row r="100" spans="1:239" s="46" customFormat="1">
      <c r="A100" s="166" t="s">
        <v>20</v>
      </c>
      <c r="B100" s="46">
        <f>SUM(B9:B99)</f>
        <v>0</v>
      </c>
      <c r="C100" s="46">
        <f>SUM(C9:C99)</f>
        <v>0</v>
      </c>
      <c r="D100" s="46">
        <f>SUM(D9:D99)</f>
        <v>0</v>
      </c>
      <c r="E100" s="46">
        <f>SUM(E9:E99)</f>
        <v>0</v>
      </c>
      <c r="F100" s="46">
        <f>SUM(F9:F99)</f>
        <v>0</v>
      </c>
      <c r="G100" s="47">
        <f>SUM(G$3:G99)</f>
        <v>0</v>
      </c>
      <c r="H100" s="47">
        <f>SUM(H$3:H99)</f>
        <v>-1976.0028541639817</v>
      </c>
      <c r="I100" s="47">
        <f>SUM(I$3:I99)</f>
        <v>440.68543077541744</v>
      </c>
      <c r="J100" s="47">
        <f>SUM(J$3:J99)</f>
        <v>-121411.21081320319</v>
      </c>
      <c r="K100" s="47">
        <f>SUM(K$3:K99)</f>
        <v>-53294.992469852514</v>
      </c>
      <c r="L100" s="47">
        <f>SUM(L$3:L99)</f>
        <v>-64225.467072474021</v>
      </c>
      <c r="M100" s="47">
        <f>SUM(M$3:M99)</f>
        <v>-206460.61864938345</v>
      </c>
      <c r="N100" s="47">
        <f>SUM(N$3:N99)</f>
        <v>-201610.46970432185</v>
      </c>
      <c r="O100" s="47">
        <f>SUM(O$3:O99)</f>
        <v>-193875.85346547439</v>
      </c>
      <c r="P100" s="47">
        <f>SUM(P$3:P99)</f>
        <v>-225594.93423466044</v>
      </c>
      <c r="Q100" s="47">
        <f>SUM(Q$3:Q99)</f>
        <v>-196369.0692129251</v>
      </c>
      <c r="R100" s="47">
        <f>SUM(R$3:R99)</f>
        <v>-195372.7493092941</v>
      </c>
      <c r="S100" s="47">
        <f>SUM(S$3:S99)</f>
        <v>-184977.09281969181</v>
      </c>
      <c r="T100" s="47">
        <f>SUM(T$3:T99)</f>
        <v>-174796.63601435846</v>
      </c>
      <c r="U100" s="47">
        <f>SUM(U$3:U99)</f>
        <v>-182700.97553088595</v>
      </c>
      <c r="V100" s="47">
        <f>SUM(V$3:V99)</f>
        <v>-176784.54634379479</v>
      </c>
      <c r="W100" s="47">
        <f>SUM(W$3:W99)</f>
        <v>-151851.20755564116</v>
      </c>
      <c r="X100" s="47">
        <f>SUM(X$3:X99)</f>
        <v>-174613.8665799314</v>
      </c>
      <c r="Y100" s="47">
        <f>SUM(Y$3:Y99)</f>
        <v>-92060.113600383149</v>
      </c>
      <c r="Z100" s="47">
        <f>SUM(Z$3:Z99)</f>
        <v>-69220.954647181177</v>
      </c>
      <c r="AA100" s="47">
        <f>SUM(AA$3:AA99)</f>
        <v>-82807.632581148719</v>
      </c>
      <c r="AB100" s="47">
        <f>SUM(AB$3:AB99)</f>
        <v>-179683.62425904398</v>
      </c>
      <c r="AC100" s="47">
        <f>SUM(AC$3:AC99)</f>
        <v>-178856.82584022827</v>
      </c>
      <c r="AD100" s="47">
        <f>SUM(AD$3:AD99)</f>
        <v>-153991.0353880024</v>
      </c>
      <c r="AE100" s="47">
        <f>SUM(AE$3:AE99)</f>
        <v>-135824.16447244174</v>
      </c>
      <c r="AF100" s="47">
        <f>SUM(AF$3:AF99)</f>
        <v>-141122.52693132669</v>
      </c>
      <c r="AG100" s="47">
        <f>SUM(AG$3:AG99)</f>
        <v>-132267.9471000621</v>
      </c>
      <c r="AH100" s="47">
        <f>SUM(AH$3:AH99)</f>
        <v>-89957.392697197822</v>
      </c>
      <c r="AI100" s="47">
        <f>SUM(AI$3:AI99)</f>
        <v>-83986.542014864623</v>
      </c>
      <c r="AJ100" s="47">
        <f>SUM(AJ$3:AJ99)</f>
        <v>-87928.790393837699</v>
      </c>
      <c r="AK100" s="47">
        <f>SUM(AK$3:AK99)</f>
        <v>-16817.584512271998</v>
      </c>
      <c r="AL100" s="47">
        <f>SUM(AL$3:AL99)</f>
        <v>10193.222966342481</v>
      </c>
      <c r="AM100" s="47">
        <f>SUM(AM$3:AM99)</f>
        <v>-513.10280674186833</v>
      </c>
      <c r="AN100" s="47">
        <f>SUM(AN$3:AN99)</f>
        <v>-90597.938456001168</v>
      </c>
      <c r="AO100" s="47">
        <f>SUM(AO$3:AO99)</f>
        <v>-92928.492286543347</v>
      </c>
      <c r="AP100" s="47">
        <f>SUM(AP$3:AP99)</f>
        <v>-67456.64483741844</v>
      </c>
      <c r="AQ100" s="47">
        <f>SUM(AQ$3:AQ99)</f>
        <v>-43370.136218426262</v>
      </c>
      <c r="AR100" s="47">
        <f>SUM(AR$3:AR99)</f>
        <v>-49048.93934994677</v>
      </c>
      <c r="AS100" s="47">
        <f>SUM(AS$3:AS99)</f>
        <v>-59353.840488610767</v>
      </c>
      <c r="AT100" s="47">
        <f>SUM(AT$3:AT99)</f>
        <v>-79804.795680404568</v>
      </c>
      <c r="AU100" s="47">
        <f>SUM(AU$3:AU99)</f>
        <v>-62654.05214484701</v>
      </c>
      <c r="AV100" s="47">
        <f>SUM(AV$3:AV99)</f>
        <v>-67430.743766038475</v>
      </c>
      <c r="AW100" s="47">
        <f>SUM(AW$3:AW99)</f>
        <v>8692.0332479763802</v>
      </c>
      <c r="AX100" s="47">
        <f>SUM(AX$3:AX99)</f>
        <v>36824.005219268125</v>
      </c>
      <c r="AY100" s="47">
        <f>SUM(AY$3:AY99)</f>
        <v>26403.97829661232</v>
      </c>
      <c r="AZ100" s="47">
        <f>SUM(AZ$3:AZ99)</f>
        <v>-55938.343343614652</v>
      </c>
      <c r="BA100" s="47">
        <f>SUM(BA$3:BA99)</f>
        <v>-52433.417964922177</v>
      </c>
      <c r="BB100" s="47">
        <f>SUM(BB$3:BB99)</f>
        <v>-39223.320470582199</v>
      </c>
      <c r="BC100" s="47">
        <f>SUM(BC$3:BC99)</f>
        <v>-36436.83140347898</v>
      </c>
      <c r="BD100" s="47">
        <f>SUM(BD$3:BD99)</f>
        <v>-33977.420034718081</v>
      </c>
      <c r="BE100" s="47">
        <f>SUM(BE$3:BE99)</f>
        <v>-39045.91900698407</v>
      </c>
      <c r="BF100" s="47">
        <f>SUM(BF$3:BF99)</f>
        <v>-110213.67779076782</v>
      </c>
      <c r="BG100" s="47">
        <f>SUM(BG$3:BG99)</f>
        <v>-78448.211368382108</v>
      </c>
      <c r="BH100" s="47">
        <f>SUM(BH$3:BH99)</f>
        <v>-83193.823090496968</v>
      </c>
      <c r="BI100" s="47">
        <f>SUM(BI$3:BI99)</f>
        <v>-30565.227001096962</v>
      </c>
      <c r="BJ100" s="47">
        <f>SUM(BJ$3:BJ99)</f>
        <v>3572.5284390553643</v>
      </c>
      <c r="BK100" s="47">
        <f>SUM(BK$3:BK99)</f>
        <v>6213.1178092019409</v>
      </c>
      <c r="BL100" s="47">
        <f>SUM(BL$3:BL99)</f>
        <v>-76797.091895402715</v>
      </c>
      <c r="BM100" s="47">
        <f>SUM(BM$3:BM99)</f>
        <v>-76508.169786302926</v>
      </c>
      <c r="BN100" s="47">
        <f>SUM(BN$3:BN99)</f>
        <v>-70843.420226755014</v>
      </c>
      <c r="BO100" s="47">
        <f>SUM(BO$3:BO99)</f>
        <v>-8807.0179947661127</v>
      </c>
      <c r="BP100" s="47">
        <f>SUM(BP$3:BP99)</f>
        <v>-8258.1029396001741</v>
      </c>
      <c r="BQ100" s="47">
        <f>SUM(BQ$3:BQ99)</f>
        <v>-10221.773692507175</v>
      </c>
      <c r="BR100" s="47">
        <f>SUM(BR$3:BR99)</f>
        <v>-32010.158215412834</v>
      </c>
      <c r="BS100" s="47">
        <f>SUM(BS$3:BS99)</f>
        <v>-27691.138146279649</v>
      </c>
      <c r="BT100" s="47">
        <f>SUM(BT$3:BT99)</f>
        <v>-30956.114720353518</v>
      </c>
      <c r="BU100" s="47">
        <f>SUM(BU$3:BU99)</f>
        <v>-31015.942742923922</v>
      </c>
      <c r="BV100" s="47">
        <f>SUM(BV$3:BV99)</f>
        <v>-33012.311474739399</v>
      </c>
      <c r="BW100" s="47">
        <f>SUM(BW$3:BW99)</f>
        <v>-31626.247789748624</v>
      </c>
      <c r="BX100" s="47">
        <f>SUM(BX$3:BX99)</f>
        <v>-33101.546243309</v>
      </c>
      <c r="BY100" s="47">
        <f>SUM(BY$3:BY99)</f>
        <v>-29554.429278154916</v>
      </c>
      <c r="BZ100" s="47">
        <f>SUM(BZ$3:BZ99)</f>
        <v>-29787.233452476499</v>
      </c>
      <c r="CA100" s="47">
        <f>SUM(CA$3:CA99)</f>
        <v>-28498.992748824119</v>
      </c>
      <c r="CB100" s="47">
        <f>SUM(CB$3:CB99)</f>
        <v>-28894.083483883012</v>
      </c>
      <c r="CC100" s="47">
        <f>SUM(CC$3:CC99)</f>
        <v>-30971.106990267901</v>
      </c>
      <c r="CD100" s="47">
        <f>SUM(CD$3:CD99)</f>
        <v>21007.091991432782</v>
      </c>
      <c r="CE100" s="47">
        <f>SUM(CE$3:CE99)</f>
        <v>19100.829316847972</v>
      </c>
      <c r="CF100" s="47">
        <f>SUM(CF$3:CF99)</f>
        <v>20897.098174725557</v>
      </c>
      <c r="CG100" s="47">
        <f>SUM(CG$3:CG99)</f>
        <v>19242.283197737452</v>
      </c>
      <c r="CH100" s="47">
        <f>SUM(CH$3:CH99)</f>
        <v>19703.40282741081</v>
      </c>
      <c r="CI100" s="47">
        <f>SUM(CI$3:CI99)</f>
        <v>19157.34276712373</v>
      </c>
      <c r="CJ100" s="47">
        <f>SUM(CJ$3:CJ99)</f>
        <v>18378.670900492434</v>
      </c>
      <c r="CK100" s="47">
        <f>SUM(CK$3:CK99)</f>
        <v>20633.730302528464</v>
      </c>
      <c r="CL100" s="47">
        <f>SUM(CL$3:CL99)</f>
        <v>20523.948858177973</v>
      </c>
      <c r="CM100" s="47">
        <f>SUM(CM$3:CM99)</f>
        <v>21248.099821298143</v>
      </c>
      <c r="CN100" s="47">
        <f>SUM(CN$3:CN99)</f>
        <v>22957.966613161047</v>
      </c>
      <c r="CO100" s="47">
        <f>SUM(CO$3:CO99)</f>
        <v>21674.759649461619</v>
      </c>
      <c r="CP100" s="47">
        <f>SUM(CP$3:CP99)</f>
        <v>7612.5750514408501</v>
      </c>
      <c r="CQ100" s="47">
        <f>SUM(CQ$3:CQ99)</f>
        <v>6890.6372212241922</v>
      </c>
      <c r="CR100" s="47">
        <f>SUM(CR$3:CR99)</f>
        <v>7852.0768817894723</v>
      </c>
      <c r="CS100" s="47">
        <f>SUM(CS$3:CS99)</f>
        <v>7048.7190028374107</v>
      </c>
      <c r="CT100" s="47">
        <f>SUM(CT$3:CT99)</f>
        <v>7028.7359117846363</v>
      </c>
      <c r="CU100" s="47">
        <f>SUM(CU$3:CU99)</f>
        <v>6303.907515502061</v>
      </c>
      <c r="CV100" s="47">
        <f>SUM(CV$3:CV99)</f>
        <v>5677.5690005116976</v>
      </c>
      <c r="CW100" s="47">
        <f>SUM(CW$3:CW99)</f>
        <v>5704.2435375371233</v>
      </c>
      <c r="CX100" s="47">
        <f>SUM(CX$3:CX99)</f>
        <v>5961.9927107790681</v>
      </c>
      <c r="CY100" s="47">
        <f>SUM(CY$3:CY99)</f>
        <v>6979.1945109252374</v>
      </c>
      <c r="CZ100" s="47">
        <f>SUM(CZ$3:CZ99)</f>
        <v>7686.3097916033848</v>
      </c>
      <c r="DA100" s="47">
        <f>SUM(DA$3:DA99)</f>
        <v>7627.5896286575171</v>
      </c>
      <c r="DB100" s="47">
        <f>SUM(DB$3:DB99)</f>
        <v>34260.220182638448</v>
      </c>
      <c r="DC100" s="47">
        <f>SUM(DC$3:DC99)</f>
        <v>28549.727863280707</v>
      </c>
      <c r="DD100" s="47">
        <f>SUM(DD$3:DD99)</f>
        <v>30693.067541778692</v>
      </c>
      <c r="DE100" s="47">
        <f>SUM(DE$3:DE99)</f>
        <v>29652.699291708606</v>
      </c>
      <c r="DF100" s="47">
        <f>SUM(DF$3:DF99)</f>
        <v>32696.385687462909</v>
      </c>
      <c r="DG100" s="47">
        <f>SUM(DG$3:DG99)</f>
        <v>28837.319655391158</v>
      </c>
      <c r="DH100" s="47">
        <f>SUM(DH$3:DH99)</f>
        <v>31059.964589884366</v>
      </c>
      <c r="DI100" s="47">
        <f>SUM(DI$3:DI99)</f>
        <v>31002.560927560968</v>
      </c>
      <c r="DJ100" s="47">
        <f>SUM(DJ$3:DJ99)</f>
        <v>32977.169800001386</v>
      </c>
      <c r="DK100" s="47">
        <f>SUM(DK$3:DK99)</f>
        <v>41434.739280471229</v>
      </c>
      <c r="DL100" s="47">
        <f>SUM(DL$3:DL99)</f>
        <v>39994.986673226056</v>
      </c>
      <c r="DM100" s="47">
        <f>SUM(DM$3:DM99)</f>
        <v>40614.598458966349</v>
      </c>
      <c r="DN100" s="47">
        <f>SUM(DN$3:DN99)</f>
        <v>2129.567285245641</v>
      </c>
      <c r="DO100" s="47">
        <f>SUM(DO$3:DO99)</f>
        <v>1778.959755018328</v>
      </c>
      <c r="DP100" s="47">
        <f>SUM(DP$3:DP99)</f>
        <v>1855.0340461325459</v>
      </c>
      <c r="DQ100" s="47">
        <f>SUM(DQ$3:DQ99)</f>
        <v>1793.3719782413864</v>
      </c>
      <c r="DR100" s="47">
        <f>SUM(DR$3:DR99)</f>
        <v>1680.0991252006143</v>
      </c>
      <c r="DS100" s="47">
        <f>SUM(DS$3:DS99)</f>
        <v>1580.3763157033545</v>
      </c>
      <c r="DT100" s="47">
        <f>SUM(DT$3:DT99)</f>
        <v>1810.7308275728201</v>
      </c>
      <c r="DU100" s="47">
        <f>SUM(DU$3:DU99)</f>
        <v>2993.6180981608468</v>
      </c>
      <c r="DV100" s="47">
        <f>SUM(DV$3:DV99)</f>
        <v>3276.8558010857532</v>
      </c>
      <c r="DW100" s="47">
        <f>SUM(DW$3:DW99)</f>
        <v>4549.5456971922194</v>
      </c>
      <c r="DX100" s="47">
        <f>SUM(DX$3:DX99)</f>
        <v>4316.0412640133163</v>
      </c>
      <c r="DY100" s="47">
        <f>SUM(DY$3:DY99)</f>
        <v>4270.6877910549501</v>
      </c>
      <c r="DZ100" s="47">
        <f>SUM(DZ$3:DZ99)</f>
        <v>-24319.838398516189</v>
      </c>
      <c r="EA100" s="47">
        <f>SUM(EA$3:EA99)</f>
        <v>-20840.630875068215</v>
      </c>
      <c r="EB100" s="47">
        <f>SUM(EB$3:EB99)</f>
        <v>-21888.210556846683</v>
      </c>
      <c r="EC100" s="47">
        <f>SUM(EC$3:EC99)</f>
        <v>-22122.499430151376</v>
      </c>
      <c r="ED100" s="47">
        <f>SUM(ED$3:ED99)</f>
        <v>-23501.630068639355</v>
      </c>
      <c r="EE100" s="47">
        <f>SUM(EE$3:EE99)</f>
        <v>-21520.847143427716</v>
      </c>
      <c r="EF100" s="47">
        <f>SUM(EF$3:EF99)</f>
        <v>-25307.38663081823</v>
      </c>
      <c r="EG100" s="47">
        <f>SUM(EG$3:EG99)</f>
        <v>-22566.744362654488</v>
      </c>
      <c r="EH100" s="47">
        <f>SUM(EH$3:EH99)</f>
        <v>-23990.094600581098</v>
      </c>
      <c r="EI100" s="47">
        <f>SUM(EI$3:EI99)</f>
        <v>-21245.493847979189</v>
      </c>
      <c r="EJ100" s="47">
        <f>SUM(EJ$3:EJ99)</f>
        <v>-21584.591477891539</v>
      </c>
      <c r="EK100" s="47">
        <f>SUM(EK$3:EK99)</f>
        <v>-23094.882721694557</v>
      </c>
      <c r="EL100" s="47">
        <f>SUM(EL$3:EL99)</f>
        <v>-21924.521215321089</v>
      </c>
      <c r="EM100" s="47">
        <f>SUM(EM$3:EM99)</f>
        <v>-19052.759511848708</v>
      </c>
      <c r="EN100" s="47">
        <f>SUM(EN$3:EN99)</f>
        <v>-21509.230662054295</v>
      </c>
      <c r="EO100" s="47">
        <f>SUM(EO$3:EO99)</f>
        <v>-19886.846828964757</v>
      </c>
      <c r="EP100" s="47">
        <f>SUM(EP$3:EP99)</f>
        <v>-21278.78909626422</v>
      </c>
      <c r="EQ100" s="47">
        <f>SUM(EQ$3:EQ99)</f>
        <v>-17156.937257014339</v>
      </c>
      <c r="ER100" s="47">
        <f>SUM(ER$3:ER99)</f>
        <v>-17998.107421412627</v>
      </c>
      <c r="ES100" s="47">
        <f>SUM(ES$3:ES99)</f>
        <v>-17040.942384922088</v>
      </c>
      <c r="ET100" s="47">
        <f>SUM(ET$3:ET99)</f>
        <v>-18157.960780736968</v>
      </c>
      <c r="EU100" s="47">
        <f>SUM(EU$3:EU99)</f>
        <v>-16805.889393269863</v>
      </c>
      <c r="EV100" s="47">
        <f>SUM(EV$3:EV99)</f>
        <v>-17074.715364276297</v>
      </c>
      <c r="EW100" s="47">
        <f>SUM(EW$3:EW99)</f>
        <v>-18262.564603829978</v>
      </c>
      <c r="EX100" s="47">
        <f>SUM(EX$3:EX99)</f>
        <v>-17341.880554425235</v>
      </c>
      <c r="EY100" s="47">
        <f>SUM(EY$3:EY99)</f>
        <v>-15057.049949754695</v>
      </c>
      <c r="EZ100" s="47">
        <f>SUM(EZ$3:EZ99)</f>
        <v>-16988.529956358409</v>
      </c>
      <c r="FA100" s="47">
        <f>SUM(FA$3:FA99)</f>
        <v>-15720.789146243669</v>
      </c>
      <c r="FB100" s="47">
        <f>SUM(FB$3:FB99)</f>
        <v>-16806.955554675616</v>
      </c>
      <c r="FC100" s="47">
        <f>SUM(FC$3:FC99)</f>
        <v>-16122.966529361034</v>
      </c>
      <c r="FD100" s="47">
        <f>SUM(FD$3:FD99)</f>
        <v>-16894.148745284507</v>
      </c>
      <c r="FE100" s="47">
        <f>SUM(FE$3:FE99)</f>
        <v>-16726.150051475481</v>
      </c>
      <c r="FF100" s="47">
        <f>SUM(FF$3:FF99)</f>
        <v>-16312.023092090725</v>
      </c>
      <c r="FG100" s="47">
        <f>SUM(FG$3:FG99)</f>
        <v>-15775.275381700882</v>
      </c>
      <c r="FH100" s="47">
        <f>SUM(FH$3:FH99)</f>
        <v>-12773.213742349726</v>
      </c>
      <c r="FI100" s="47">
        <f>SUM(FI$3:FI99)</f>
        <v>-12589.576387986999</v>
      </c>
      <c r="FJ100" s="47">
        <f>SUM(FJ$3:FJ99)</f>
        <v>0</v>
      </c>
      <c r="FK100" s="47">
        <f>SUM(FK$3:FK99)</f>
        <v>0</v>
      </c>
      <c r="FL100" s="47">
        <f>SUM(FL$3:FL99)</f>
        <v>0</v>
      </c>
      <c r="FM100" s="47">
        <f>SUM(FM$3:FM99)</f>
        <v>0</v>
      </c>
      <c r="FN100" s="47">
        <f>SUM(FN$3:FN99)</f>
        <v>0</v>
      </c>
      <c r="FO100" s="47">
        <f>SUM(FO$3:FO99)</f>
        <v>0</v>
      </c>
      <c r="FP100" s="47">
        <f>SUM(FP$3:FP99)</f>
        <v>0</v>
      </c>
      <c r="FQ100" s="47">
        <f>SUM(FQ$3:FQ99)</f>
        <v>0</v>
      </c>
      <c r="FR100" s="47">
        <f>SUM(FR$3:FR99)</f>
        <v>0</v>
      </c>
      <c r="FS100" s="47">
        <f>SUM(FS$3:FS99)</f>
        <v>0</v>
      </c>
      <c r="FT100" s="47">
        <f>SUM(FT$3:FT99)</f>
        <v>0</v>
      </c>
      <c r="FU100" s="47">
        <f>SUM(FU$3:FU99)</f>
        <v>0</v>
      </c>
      <c r="FV100" s="47">
        <f>SUM(FV$3:FV99)</f>
        <v>0</v>
      </c>
      <c r="FW100" s="47">
        <f>SUM(FW$3:FW99)</f>
        <v>0</v>
      </c>
      <c r="FX100" s="47">
        <f>SUM(FX$3:FX99)</f>
        <v>0</v>
      </c>
      <c r="FY100" s="47">
        <f>SUM(FY$3:FY99)</f>
        <v>0</v>
      </c>
      <c r="FZ100" s="47">
        <f>SUM(FZ$3:FZ99)</f>
        <v>0</v>
      </c>
      <c r="GA100" s="47">
        <f>SUM(GA$3:GA99)</f>
        <v>0</v>
      </c>
      <c r="GB100" s="47">
        <f>SUM(GB$3:GB99)</f>
        <v>0</v>
      </c>
      <c r="GC100" s="47">
        <f>SUM(GC$3:GC99)</f>
        <v>0</v>
      </c>
      <c r="GD100" s="47">
        <f>SUM(GD$3:GD99)</f>
        <v>0</v>
      </c>
      <c r="GE100" s="47">
        <f>SUM(GE$3:GE99)</f>
        <v>0</v>
      </c>
      <c r="GF100" s="47">
        <f>SUM(GF$3:GF99)</f>
        <v>0</v>
      </c>
      <c r="GG100" s="47">
        <f>SUM(GG$3:GG99)</f>
        <v>0</v>
      </c>
      <c r="GH100" s="47">
        <f>SUM(GH$3:GH99)</f>
        <v>0</v>
      </c>
      <c r="GI100" s="47">
        <f>SUM(GI$3:GI99)</f>
        <v>0</v>
      </c>
      <c r="GJ100" s="47">
        <f>SUM(GJ$3:GJ99)</f>
        <v>0</v>
      </c>
      <c r="GK100" s="47">
        <f>SUM(GK$3:GK99)</f>
        <v>0</v>
      </c>
      <c r="GL100" s="47">
        <f>SUM(GL$3:GL99)</f>
        <v>0</v>
      </c>
      <c r="GM100" s="47">
        <f>SUM(GM$3:GM99)</f>
        <v>0</v>
      </c>
      <c r="GN100" s="47">
        <f>SUM(GN$3:GN99)</f>
        <v>0</v>
      </c>
      <c r="GO100" s="47">
        <f>SUM(GO$3:GO99)</f>
        <v>0</v>
      </c>
      <c r="GP100" s="47">
        <f>SUM(GP$3:GP99)</f>
        <v>0</v>
      </c>
      <c r="GQ100" s="47">
        <f>SUM(GQ$3:GQ99)</f>
        <v>0</v>
      </c>
      <c r="GR100" s="47">
        <f>SUM(GR$3:GR99)</f>
        <v>0</v>
      </c>
      <c r="GS100" s="47">
        <f>SUM(GS$3:GS99)</f>
        <v>0</v>
      </c>
      <c r="GT100" s="47">
        <f>SUM(GT$3:GT99)</f>
        <v>0</v>
      </c>
      <c r="GU100" s="47">
        <f>SUM(GU$3:GU99)</f>
        <v>0</v>
      </c>
      <c r="GV100" s="47">
        <f>SUM(GV$3:GV99)</f>
        <v>0</v>
      </c>
      <c r="GW100" s="47">
        <f>SUM(GW$3:GW99)</f>
        <v>0</v>
      </c>
      <c r="GX100" s="47">
        <f>SUM(GX$3:GX99)</f>
        <v>0</v>
      </c>
      <c r="GY100" s="47">
        <f>SUM(GY$3:GY99)</f>
        <v>0</v>
      </c>
      <c r="GZ100" s="47">
        <f>SUM(GZ$3:GZ99)</f>
        <v>0</v>
      </c>
      <c r="HA100" s="47">
        <f>SUM(HA$3:HA99)</f>
        <v>0</v>
      </c>
      <c r="HB100" s="47">
        <f>SUM(HB$3:HB99)</f>
        <v>0</v>
      </c>
      <c r="HC100" s="47">
        <f>SUM(HC$3:HC99)</f>
        <v>0</v>
      </c>
      <c r="HD100" s="47">
        <f>SUM(HD$3:HD99)</f>
        <v>0</v>
      </c>
      <c r="HE100" s="47">
        <f>SUM(HE$3:HE99)</f>
        <v>0</v>
      </c>
      <c r="HF100" s="47">
        <f>SUM(HF$3:HF99)</f>
        <v>0</v>
      </c>
      <c r="HG100" s="47">
        <f>SUM(HG$3:HG99)</f>
        <v>0</v>
      </c>
      <c r="HH100" s="47">
        <f>SUM(HH$3:HH99)</f>
        <v>0</v>
      </c>
      <c r="HI100" s="47">
        <f>SUM(HI$3:HI99)</f>
        <v>0</v>
      </c>
      <c r="HJ100" s="47">
        <f>SUM(HJ$3:HJ99)</f>
        <v>0</v>
      </c>
      <c r="HK100" s="47">
        <f>SUM(HK$3:HK99)</f>
        <v>0</v>
      </c>
      <c r="HL100" s="47">
        <f>SUM(HL$3:HL99)</f>
        <v>0</v>
      </c>
      <c r="HM100" s="47">
        <f>SUM(HM$3:HM99)</f>
        <v>0</v>
      </c>
      <c r="HN100" s="47">
        <f>SUM(HN$3:HN99)</f>
        <v>0</v>
      </c>
      <c r="HO100" s="47">
        <f>SUM(HO$3:HO99)</f>
        <v>0</v>
      </c>
      <c r="HP100" s="47">
        <f>SUM(HP$3:HP99)</f>
        <v>0</v>
      </c>
      <c r="HQ100" s="47">
        <f>SUM(HQ$3:HQ99)</f>
        <v>0</v>
      </c>
      <c r="HR100" s="47">
        <f>SUM(HR$3:HR99)</f>
        <v>0</v>
      </c>
      <c r="HS100" s="47">
        <f>SUM(HS$3:HS99)</f>
        <v>0</v>
      </c>
      <c r="HT100" s="47">
        <f>SUM(HT$3:HT99)</f>
        <v>0</v>
      </c>
      <c r="HU100" s="47">
        <f>SUM(HU$3:HU99)</f>
        <v>0</v>
      </c>
      <c r="HV100" s="47">
        <f>SUM(HV$3:HV99)</f>
        <v>0</v>
      </c>
      <c r="HW100" s="47">
        <f>SUM(HW$3:HW99)</f>
        <v>0</v>
      </c>
      <c r="HX100" s="47">
        <f>SUM(HX$3:HX99)</f>
        <v>0</v>
      </c>
      <c r="HY100" s="47">
        <f>SUM(HY$3:HY99)</f>
        <v>0</v>
      </c>
      <c r="HZ100" s="47">
        <f>SUM(HZ$3:HZ99)</f>
        <v>0</v>
      </c>
      <c r="IA100" s="47">
        <f>SUM(IA$3:IA99)</f>
        <v>0</v>
      </c>
      <c r="IB100" s="47">
        <f>SUM(IB$3:IB99)</f>
        <v>0</v>
      </c>
      <c r="IC100" s="47">
        <f>SUM(IC$3:IC99)</f>
        <v>0</v>
      </c>
      <c r="ID100" s="47">
        <f>SUM(ID$3:ID99)</f>
        <v>-5575824.5855944492</v>
      </c>
      <c r="IE100" s="47">
        <f>SUM(IE$3:IE99)</f>
        <v>-5575824.5855944492</v>
      </c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3:II203"/>
  <sheetViews>
    <sheetView zoomScale="75" workbookViewId="0">
      <pane xSplit="1" ySplit="4" topLeftCell="B83" activePane="bottomRight" state="frozen"/>
      <selection activeCell="S109" sqref="S109"/>
      <selection pane="topRight" activeCell="S109" sqref="S109"/>
      <selection pane="bottomLeft" activeCell="S109" sqref="S109"/>
      <selection pane="bottomRight" activeCell="A101" sqref="A101:IV200"/>
    </sheetView>
  </sheetViews>
  <sheetFormatPr defaultRowHeight="13.2"/>
  <cols>
    <col min="1" max="1" width="18.88671875" style="168" customWidth="1"/>
    <col min="2" max="237" width="13.109375" customWidth="1"/>
    <col min="238" max="238" width="16.6640625" customWidth="1"/>
    <col min="239" max="239" width="15.44140625" customWidth="1"/>
    <col min="243" max="243" width="12.6640625" customWidth="1"/>
  </cols>
  <sheetData>
    <row r="3" spans="1:243">
      <c r="AH3" s="7">
        <v>1</v>
      </c>
      <c r="AI3" s="7">
        <v>1</v>
      </c>
      <c r="AJ3" s="7">
        <v>1</v>
      </c>
      <c r="AK3" s="7">
        <v>2</v>
      </c>
      <c r="AL3" s="7">
        <v>2</v>
      </c>
      <c r="AM3" s="7">
        <v>2</v>
      </c>
      <c r="AN3" s="7">
        <v>3</v>
      </c>
      <c r="AO3" s="7">
        <v>3</v>
      </c>
      <c r="AP3" s="7">
        <v>3</v>
      </c>
      <c r="AQ3" s="7">
        <v>4</v>
      </c>
      <c r="AR3" s="7">
        <v>4</v>
      </c>
      <c r="AS3" s="7">
        <v>4</v>
      </c>
      <c r="AT3" s="7">
        <v>1</v>
      </c>
      <c r="AU3" s="7">
        <v>1</v>
      </c>
      <c r="AV3" s="7">
        <v>1</v>
      </c>
      <c r="AW3" s="7">
        <v>2</v>
      </c>
      <c r="AX3" s="7">
        <v>2</v>
      </c>
      <c r="AY3" s="7">
        <v>2</v>
      </c>
      <c r="AZ3" s="7">
        <v>3</v>
      </c>
      <c r="BA3" s="7">
        <v>3</v>
      </c>
      <c r="BB3" s="7">
        <v>3</v>
      </c>
      <c r="BC3" s="7">
        <v>4</v>
      </c>
      <c r="BD3" s="7">
        <v>4</v>
      </c>
      <c r="BE3" s="7">
        <v>4</v>
      </c>
      <c r="BF3" s="7">
        <v>1</v>
      </c>
      <c r="BG3" s="7">
        <v>1</v>
      </c>
      <c r="BH3" s="7">
        <v>1</v>
      </c>
      <c r="BI3" s="7">
        <v>2</v>
      </c>
      <c r="BJ3" s="7">
        <v>2</v>
      </c>
      <c r="BK3" s="7">
        <v>2</v>
      </c>
      <c r="BL3" s="7">
        <v>3</v>
      </c>
      <c r="BM3" s="7">
        <v>3</v>
      </c>
      <c r="BN3" s="7">
        <v>3</v>
      </c>
      <c r="BO3" s="7">
        <v>4</v>
      </c>
      <c r="BP3" s="7">
        <v>4</v>
      </c>
      <c r="BQ3" s="7">
        <v>4</v>
      </c>
      <c r="BR3" s="7">
        <v>1</v>
      </c>
      <c r="BS3" s="7">
        <v>1</v>
      </c>
      <c r="BT3" s="7">
        <v>1</v>
      </c>
      <c r="BU3" s="7">
        <v>2</v>
      </c>
      <c r="BV3" s="7">
        <v>2</v>
      </c>
      <c r="BW3" s="7">
        <v>2</v>
      </c>
      <c r="BX3" s="7">
        <v>3</v>
      </c>
      <c r="BY3" s="7">
        <v>3</v>
      </c>
      <c r="BZ3" s="7">
        <v>3</v>
      </c>
      <c r="CA3" s="7">
        <v>4</v>
      </c>
      <c r="CB3" s="7">
        <v>4</v>
      </c>
      <c r="CC3" s="7">
        <v>4</v>
      </c>
      <c r="CD3" s="7">
        <v>1</v>
      </c>
      <c r="CE3" s="7">
        <v>1</v>
      </c>
      <c r="CF3" s="7">
        <v>1</v>
      </c>
      <c r="CG3" s="7">
        <v>2</v>
      </c>
      <c r="CH3" s="7">
        <v>2</v>
      </c>
      <c r="CI3" s="7">
        <v>2</v>
      </c>
      <c r="CJ3" s="7">
        <v>3</v>
      </c>
      <c r="CK3" s="7">
        <v>3</v>
      </c>
      <c r="CL3" s="7">
        <v>3</v>
      </c>
      <c r="CM3" s="7">
        <v>4</v>
      </c>
      <c r="CN3" s="7">
        <v>4</v>
      </c>
      <c r="CO3" s="7">
        <v>4</v>
      </c>
      <c r="CP3" s="7">
        <v>1</v>
      </c>
      <c r="CQ3" s="7">
        <v>1</v>
      </c>
      <c r="CR3" s="7">
        <v>1</v>
      </c>
      <c r="CS3" s="7">
        <v>2</v>
      </c>
      <c r="CT3" s="7">
        <v>2</v>
      </c>
      <c r="CU3" s="7">
        <v>2</v>
      </c>
      <c r="CV3" s="7">
        <v>3</v>
      </c>
      <c r="CW3" s="7">
        <v>3</v>
      </c>
      <c r="CX3" s="7">
        <v>3</v>
      </c>
      <c r="CY3" s="7">
        <v>4</v>
      </c>
      <c r="CZ3" s="7">
        <v>4</v>
      </c>
      <c r="DA3" s="7">
        <v>4</v>
      </c>
      <c r="DB3" s="7">
        <v>1</v>
      </c>
      <c r="DC3" s="7">
        <v>1</v>
      </c>
      <c r="DD3" s="7">
        <v>1</v>
      </c>
      <c r="DE3" s="7">
        <v>2</v>
      </c>
      <c r="DF3" s="7">
        <v>2</v>
      </c>
      <c r="DG3" s="7">
        <v>2</v>
      </c>
      <c r="DH3" s="7">
        <v>3</v>
      </c>
      <c r="DI3" s="7">
        <v>3</v>
      </c>
      <c r="DJ3" s="7">
        <v>3</v>
      </c>
      <c r="DK3" s="7">
        <v>4</v>
      </c>
      <c r="DL3" s="7">
        <v>4</v>
      </c>
      <c r="DM3" s="7">
        <v>4</v>
      </c>
      <c r="DN3" s="7">
        <v>1</v>
      </c>
      <c r="DO3" s="7">
        <v>1</v>
      </c>
      <c r="DP3" s="7">
        <v>1</v>
      </c>
      <c r="DQ3" s="7">
        <v>2</v>
      </c>
      <c r="DR3" s="7">
        <v>2</v>
      </c>
      <c r="DS3" s="7">
        <v>2</v>
      </c>
      <c r="DT3" s="7">
        <v>3</v>
      </c>
      <c r="DU3" s="7">
        <v>3</v>
      </c>
      <c r="DV3" s="7">
        <v>3</v>
      </c>
      <c r="DW3" s="7">
        <v>4</v>
      </c>
      <c r="DX3" s="7">
        <v>4</v>
      </c>
      <c r="DY3" s="7">
        <v>4</v>
      </c>
      <c r="DZ3" s="7">
        <v>1</v>
      </c>
      <c r="EA3" s="7">
        <v>1</v>
      </c>
      <c r="EB3" s="7">
        <v>1</v>
      </c>
      <c r="EC3" s="7">
        <v>2</v>
      </c>
      <c r="ED3" s="7">
        <v>2</v>
      </c>
      <c r="EE3" s="7">
        <v>2</v>
      </c>
      <c r="EF3" s="7">
        <v>3</v>
      </c>
      <c r="EG3" s="7">
        <v>3</v>
      </c>
      <c r="EH3" s="7">
        <v>3</v>
      </c>
      <c r="EI3" s="7">
        <v>4</v>
      </c>
      <c r="EJ3" s="7">
        <v>4</v>
      </c>
      <c r="EK3" s="7">
        <v>4</v>
      </c>
      <c r="EL3" s="7">
        <v>1</v>
      </c>
      <c r="EM3" s="7">
        <v>1</v>
      </c>
      <c r="EN3" s="7">
        <v>1</v>
      </c>
      <c r="EO3" s="7">
        <v>2</v>
      </c>
      <c r="EP3" s="7">
        <v>2</v>
      </c>
      <c r="EQ3" s="7">
        <v>2</v>
      </c>
      <c r="ER3" s="7">
        <v>3</v>
      </c>
      <c r="ES3" s="7">
        <v>3</v>
      </c>
      <c r="ET3" s="7">
        <v>3</v>
      </c>
      <c r="EU3" s="7">
        <v>4</v>
      </c>
      <c r="EV3" s="7">
        <v>4</v>
      </c>
      <c r="EW3" s="7">
        <v>4</v>
      </c>
      <c r="EX3" s="7">
        <v>1</v>
      </c>
      <c r="EY3" s="7">
        <v>1</v>
      </c>
      <c r="EZ3" s="7">
        <v>1</v>
      </c>
      <c r="FA3" s="7">
        <v>2</v>
      </c>
      <c r="FB3" s="7">
        <v>2</v>
      </c>
      <c r="FC3" s="7">
        <v>2</v>
      </c>
      <c r="FD3" s="7">
        <v>3</v>
      </c>
      <c r="FE3" s="7">
        <v>3</v>
      </c>
      <c r="FF3" s="7">
        <v>3</v>
      </c>
      <c r="FG3" s="7">
        <v>4</v>
      </c>
      <c r="FH3" s="7">
        <v>4</v>
      </c>
      <c r="FI3" s="7">
        <v>4</v>
      </c>
      <c r="FJ3" s="7">
        <v>1</v>
      </c>
      <c r="FK3" s="7">
        <v>1</v>
      </c>
      <c r="FL3" s="7">
        <v>1</v>
      </c>
      <c r="FM3" s="7">
        <v>2</v>
      </c>
      <c r="FN3" s="7">
        <v>2</v>
      </c>
      <c r="FO3" s="7">
        <v>2</v>
      </c>
      <c r="FP3" s="7">
        <v>3</v>
      </c>
      <c r="FQ3" s="7">
        <v>3</v>
      </c>
      <c r="FR3" s="7">
        <v>3</v>
      </c>
      <c r="FS3" s="7">
        <v>4</v>
      </c>
      <c r="FT3" s="7">
        <v>4</v>
      </c>
      <c r="FU3" s="7">
        <v>4</v>
      </c>
      <c r="FV3" s="7">
        <v>1</v>
      </c>
      <c r="FW3" s="7">
        <v>1</v>
      </c>
      <c r="FX3" s="7">
        <v>1</v>
      </c>
      <c r="FY3" s="7">
        <v>2</v>
      </c>
      <c r="FZ3" s="7">
        <v>2</v>
      </c>
      <c r="GA3" s="7">
        <v>2</v>
      </c>
      <c r="GB3" s="7">
        <v>3</v>
      </c>
      <c r="GC3" s="7">
        <v>3</v>
      </c>
      <c r="GD3" s="7">
        <v>3</v>
      </c>
      <c r="GE3" s="7">
        <v>4</v>
      </c>
      <c r="GF3" s="7">
        <v>4</v>
      </c>
      <c r="GG3" s="7">
        <v>4</v>
      </c>
      <c r="GH3" s="7">
        <v>1</v>
      </c>
      <c r="GI3" s="7">
        <v>1</v>
      </c>
      <c r="GJ3" s="7">
        <v>1</v>
      </c>
      <c r="GK3" s="7">
        <v>2</v>
      </c>
      <c r="GL3" s="7">
        <v>2</v>
      </c>
      <c r="GM3" s="7">
        <v>2</v>
      </c>
      <c r="GN3" s="7">
        <v>3</v>
      </c>
      <c r="GO3" s="7">
        <v>3</v>
      </c>
      <c r="GP3" s="7">
        <v>3</v>
      </c>
      <c r="GQ3" s="7">
        <v>4</v>
      </c>
      <c r="GR3" s="7">
        <v>4</v>
      </c>
      <c r="GS3" s="7">
        <v>4</v>
      </c>
      <c r="GT3" s="7">
        <v>1</v>
      </c>
      <c r="GU3" s="7">
        <v>1</v>
      </c>
      <c r="GV3" s="7">
        <v>1</v>
      </c>
      <c r="GW3" s="7">
        <v>2</v>
      </c>
      <c r="GX3" s="7">
        <v>2</v>
      </c>
      <c r="GY3" s="7">
        <v>2</v>
      </c>
      <c r="GZ3" s="7">
        <v>3</v>
      </c>
      <c r="HA3" s="7">
        <v>3</v>
      </c>
      <c r="HB3" s="7">
        <v>3</v>
      </c>
      <c r="HC3" s="7">
        <v>4</v>
      </c>
      <c r="HD3" s="7">
        <v>4</v>
      </c>
      <c r="HE3" s="7">
        <v>4</v>
      </c>
      <c r="HF3" s="7">
        <v>1</v>
      </c>
      <c r="HG3" s="7">
        <v>1</v>
      </c>
      <c r="HH3" s="7">
        <v>1</v>
      </c>
      <c r="HI3" s="7">
        <v>2</v>
      </c>
      <c r="HJ3" s="7">
        <v>2</v>
      </c>
      <c r="HK3" s="7">
        <v>2</v>
      </c>
      <c r="HL3" s="7">
        <v>3</v>
      </c>
      <c r="HM3" s="7">
        <v>3</v>
      </c>
      <c r="HN3" s="7">
        <v>3</v>
      </c>
      <c r="HO3" s="7">
        <v>4</v>
      </c>
      <c r="HP3" s="7">
        <v>4</v>
      </c>
      <c r="HQ3" s="7">
        <v>4</v>
      </c>
      <c r="HR3" s="7">
        <v>1</v>
      </c>
      <c r="HS3" s="7">
        <v>1</v>
      </c>
      <c r="HT3" s="7">
        <v>1</v>
      </c>
      <c r="HU3" s="7">
        <v>2</v>
      </c>
      <c r="HV3" s="7">
        <v>2</v>
      </c>
      <c r="HW3" s="7">
        <v>2</v>
      </c>
      <c r="HX3" s="7">
        <v>3</v>
      </c>
      <c r="HY3" s="7">
        <v>3</v>
      </c>
      <c r="HZ3" s="7">
        <v>3</v>
      </c>
      <c r="IA3" s="7">
        <v>4</v>
      </c>
      <c r="IB3" s="7">
        <v>4</v>
      </c>
      <c r="IC3" s="7">
        <v>4</v>
      </c>
    </row>
    <row r="4" spans="1:243">
      <c r="B4" s="5">
        <v>37012</v>
      </c>
      <c r="C4" s="5">
        <v>37043</v>
      </c>
      <c r="D4" s="5">
        <v>37073</v>
      </c>
      <c r="E4" s="5">
        <v>37104</v>
      </c>
      <c r="F4" s="5">
        <v>37135</v>
      </c>
      <c r="G4" s="5">
        <v>37165</v>
      </c>
      <c r="H4" s="5">
        <v>37196</v>
      </c>
      <c r="I4" s="5">
        <v>37226</v>
      </c>
      <c r="J4" s="5">
        <v>37257</v>
      </c>
      <c r="K4" s="5">
        <v>37288</v>
      </c>
      <c r="L4" s="5">
        <v>37316</v>
      </c>
      <c r="M4" s="5">
        <v>37347</v>
      </c>
      <c r="N4" s="5">
        <v>37377</v>
      </c>
      <c r="O4" s="5">
        <v>37408</v>
      </c>
      <c r="P4" s="5">
        <v>37438</v>
      </c>
      <c r="Q4" s="5">
        <v>37469</v>
      </c>
      <c r="R4" s="5">
        <v>37500</v>
      </c>
      <c r="S4" s="5">
        <v>37530</v>
      </c>
      <c r="T4" s="5">
        <v>37561</v>
      </c>
      <c r="U4" s="5">
        <v>37591</v>
      </c>
      <c r="V4" s="5">
        <v>37622</v>
      </c>
      <c r="W4" s="5">
        <v>37653</v>
      </c>
      <c r="X4" s="5">
        <v>37681</v>
      </c>
      <c r="Y4" s="5">
        <v>37712</v>
      </c>
      <c r="Z4" s="5">
        <v>37742</v>
      </c>
      <c r="AA4" s="5">
        <v>37773</v>
      </c>
      <c r="AB4" s="5">
        <v>37803</v>
      </c>
      <c r="AC4" s="5">
        <v>37834</v>
      </c>
      <c r="AD4" s="5">
        <v>37865</v>
      </c>
      <c r="AE4" s="5">
        <v>37895</v>
      </c>
      <c r="AF4" s="5">
        <v>37926</v>
      </c>
      <c r="AG4" s="5">
        <v>37956</v>
      </c>
      <c r="AH4" s="5">
        <v>37987</v>
      </c>
      <c r="AI4" s="5">
        <v>38018</v>
      </c>
      <c r="AJ4" s="5">
        <v>38047</v>
      </c>
      <c r="AK4" s="5">
        <v>38078</v>
      </c>
      <c r="AL4" s="5">
        <v>38108</v>
      </c>
      <c r="AM4" s="5">
        <v>38139</v>
      </c>
      <c r="AN4" s="5">
        <v>38169</v>
      </c>
      <c r="AO4" s="5">
        <v>38200</v>
      </c>
      <c r="AP4" s="5">
        <v>38231</v>
      </c>
      <c r="AQ4" s="5">
        <v>38261</v>
      </c>
      <c r="AR4" s="5">
        <v>38292</v>
      </c>
      <c r="AS4" s="5">
        <v>38322</v>
      </c>
      <c r="AT4" s="5">
        <v>38353</v>
      </c>
      <c r="AU4" s="5">
        <v>38384</v>
      </c>
      <c r="AV4" s="5">
        <v>38412</v>
      </c>
      <c r="AW4" s="5">
        <v>38443</v>
      </c>
      <c r="AX4" s="5">
        <v>38473</v>
      </c>
      <c r="AY4" s="5">
        <v>38504</v>
      </c>
      <c r="AZ4" s="5">
        <v>38534</v>
      </c>
      <c r="BA4" s="5">
        <v>38565</v>
      </c>
      <c r="BB4" s="5">
        <v>38596</v>
      </c>
      <c r="BC4" s="5">
        <v>38626</v>
      </c>
      <c r="BD4" s="5">
        <v>38657</v>
      </c>
      <c r="BE4" s="5">
        <v>38687</v>
      </c>
      <c r="BF4" s="5">
        <v>38718</v>
      </c>
      <c r="BG4" s="5">
        <v>38749</v>
      </c>
      <c r="BH4" s="5">
        <v>38777</v>
      </c>
      <c r="BI4" s="5">
        <v>38808</v>
      </c>
      <c r="BJ4" s="5">
        <v>38838</v>
      </c>
      <c r="BK4" s="5">
        <v>38869</v>
      </c>
      <c r="BL4" s="5">
        <v>38899</v>
      </c>
      <c r="BM4" s="5">
        <v>38930</v>
      </c>
      <c r="BN4" s="5">
        <v>38961</v>
      </c>
      <c r="BO4" s="5">
        <v>38991</v>
      </c>
      <c r="BP4" s="5">
        <v>39022</v>
      </c>
      <c r="BQ4" s="5">
        <v>39052</v>
      </c>
      <c r="BR4" s="5">
        <v>39083</v>
      </c>
      <c r="BS4" s="5">
        <v>39114</v>
      </c>
      <c r="BT4" s="5">
        <v>39142</v>
      </c>
      <c r="BU4" s="5">
        <v>39173</v>
      </c>
      <c r="BV4" s="5">
        <v>39203</v>
      </c>
      <c r="BW4" s="5">
        <v>39234</v>
      </c>
      <c r="BX4" s="5">
        <v>39264</v>
      </c>
      <c r="BY4" s="5">
        <v>39295</v>
      </c>
      <c r="BZ4" s="5">
        <v>39326</v>
      </c>
      <c r="CA4" s="5">
        <v>39356</v>
      </c>
      <c r="CB4" s="5">
        <v>39387</v>
      </c>
      <c r="CC4" s="5">
        <v>39417</v>
      </c>
      <c r="CD4" s="5">
        <v>39448</v>
      </c>
      <c r="CE4" s="5">
        <v>39479</v>
      </c>
      <c r="CF4" s="5">
        <v>39508</v>
      </c>
      <c r="CG4" s="5">
        <v>39539</v>
      </c>
      <c r="CH4" s="5">
        <v>39569</v>
      </c>
      <c r="CI4" s="5">
        <v>39600</v>
      </c>
      <c r="CJ4" s="5">
        <v>39630</v>
      </c>
      <c r="CK4" s="5">
        <v>39661</v>
      </c>
      <c r="CL4" s="5">
        <v>39692</v>
      </c>
      <c r="CM4" s="5">
        <v>39722</v>
      </c>
      <c r="CN4" s="5">
        <v>39753</v>
      </c>
      <c r="CO4" s="5">
        <v>39783</v>
      </c>
      <c r="CP4" s="5">
        <v>39814</v>
      </c>
      <c r="CQ4" s="5">
        <v>39845</v>
      </c>
      <c r="CR4" s="5">
        <v>39873</v>
      </c>
      <c r="CS4" s="5">
        <v>39904</v>
      </c>
      <c r="CT4" s="5">
        <v>39934</v>
      </c>
      <c r="CU4" s="5">
        <v>39965</v>
      </c>
      <c r="CV4" s="5">
        <v>39995</v>
      </c>
      <c r="CW4" s="5">
        <v>40026</v>
      </c>
      <c r="CX4" s="5">
        <v>40057</v>
      </c>
      <c r="CY4" s="5">
        <v>40087</v>
      </c>
      <c r="CZ4" s="5">
        <v>40118</v>
      </c>
      <c r="DA4" s="5">
        <v>40148</v>
      </c>
      <c r="DB4" s="5">
        <v>40179</v>
      </c>
      <c r="DC4" s="5">
        <v>40210</v>
      </c>
      <c r="DD4" s="5">
        <v>40238</v>
      </c>
      <c r="DE4" s="5">
        <v>40269</v>
      </c>
      <c r="DF4" s="5">
        <v>40299</v>
      </c>
      <c r="DG4" s="5">
        <v>40330</v>
      </c>
      <c r="DH4" s="5">
        <v>40360</v>
      </c>
      <c r="DI4" s="5">
        <v>40391</v>
      </c>
      <c r="DJ4" s="5">
        <v>40422</v>
      </c>
      <c r="DK4" s="5">
        <v>40452</v>
      </c>
      <c r="DL4" s="5">
        <v>40483</v>
      </c>
      <c r="DM4" s="5">
        <v>40513</v>
      </c>
      <c r="DN4" s="5">
        <v>40544</v>
      </c>
      <c r="DO4" s="5">
        <v>40575</v>
      </c>
      <c r="DP4" s="5">
        <v>40603</v>
      </c>
      <c r="DQ4" s="5">
        <v>40634</v>
      </c>
      <c r="DR4" s="5">
        <v>40664</v>
      </c>
      <c r="DS4" s="5">
        <v>40695</v>
      </c>
      <c r="DT4" s="5">
        <v>40725</v>
      </c>
      <c r="DU4" s="5">
        <v>40756</v>
      </c>
      <c r="DV4" s="5">
        <v>40787</v>
      </c>
      <c r="DW4" s="5">
        <v>40817</v>
      </c>
      <c r="DX4" s="5">
        <v>40848</v>
      </c>
      <c r="DY4" s="5">
        <v>40878</v>
      </c>
      <c r="DZ4" s="5">
        <v>40909</v>
      </c>
      <c r="EA4" s="5">
        <v>40940</v>
      </c>
      <c r="EB4" s="5">
        <v>40969</v>
      </c>
      <c r="EC4" s="5">
        <v>41000</v>
      </c>
      <c r="ED4" s="5">
        <v>41030</v>
      </c>
      <c r="EE4" s="5">
        <v>41061</v>
      </c>
      <c r="EF4" s="5">
        <v>41091</v>
      </c>
      <c r="EG4" s="5">
        <v>41122</v>
      </c>
      <c r="EH4" s="5">
        <v>41153</v>
      </c>
      <c r="EI4" s="5">
        <v>41183</v>
      </c>
      <c r="EJ4" s="5">
        <v>41214</v>
      </c>
      <c r="EK4" s="5">
        <v>41244</v>
      </c>
      <c r="EL4" s="5">
        <v>41275</v>
      </c>
      <c r="EM4" s="5">
        <v>41306</v>
      </c>
      <c r="EN4" s="5">
        <v>41334</v>
      </c>
      <c r="EO4" s="5">
        <v>41365</v>
      </c>
      <c r="EP4" s="5">
        <v>41395</v>
      </c>
      <c r="EQ4" s="5">
        <v>41426</v>
      </c>
      <c r="ER4" s="5">
        <v>41456</v>
      </c>
      <c r="ES4" s="5">
        <v>41487</v>
      </c>
      <c r="ET4" s="5">
        <v>41518</v>
      </c>
      <c r="EU4" s="5">
        <v>41548</v>
      </c>
      <c r="EV4" s="5">
        <v>41579</v>
      </c>
      <c r="EW4" s="5">
        <v>41609</v>
      </c>
      <c r="EX4" s="5">
        <v>41640</v>
      </c>
      <c r="EY4" s="5">
        <v>41671</v>
      </c>
      <c r="EZ4" s="5">
        <v>41699</v>
      </c>
      <c r="FA4" s="5">
        <v>41730</v>
      </c>
      <c r="FB4" s="5">
        <v>41760</v>
      </c>
      <c r="FC4" s="5">
        <v>41791</v>
      </c>
      <c r="FD4" s="5">
        <v>41821</v>
      </c>
      <c r="FE4" s="5">
        <v>41852</v>
      </c>
      <c r="FF4" s="5">
        <v>41883</v>
      </c>
      <c r="FG4" s="5">
        <v>41913</v>
      </c>
      <c r="FH4" s="5">
        <v>41944</v>
      </c>
      <c r="FI4" s="5">
        <v>41974</v>
      </c>
      <c r="FJ4" s="5">
        <v>42005</v>
      </c>
      <c r="FK4" s="5">
        <v>42036</v>
      </c>
      <c r="FL4" s="5">
        <v>42064</v>
      </c>
      <c r="FM4" s="5">
        <v>42095</v>
      </c>
      <c r="FN4" s="5">
        <v>42125</v>
      </c>
      <c r="FO4" s="5">
        <v>42156</v>
      </c>
      <c r="FP4" s="5">
        <v>42186</v>
      </c>
      <c r="FQ4" s="5">
        <v>42217</v>
      </c>
      <c r="FR4" s="5">
        <v>42248</v>
      </c>
      <c r="FS4" s="5">
        <v>42278</v>
      </c>
      <c r="FT4" s="5">
        <v>42309</v>
      </c>
      <c r="FU4" s="5">
        <v>42339</v>
      </c>
      <c r="FV4" s="5">
        <v>42370</v>
      </c>
      <c r="FW4" s="5">
        <v>42401</v>
      </c>
      <c r="FX4" s="5">
        <v>42430</v>
      </c>
      <c r="FY4" s="5">
        <v>42461</v>
      </c>
      <c r="FZ4" s="5">
        <v>42491</v>
      </c>
      <c r="GA4" s="5">
        <v>42522</v>
      </c>
      <c r="GB4" s="5">
        <v>42552</v>
      </c>
      <c r="GC4" s="5">
        <v>42583</v>
      </c>
      <c r="GD4" s="5">
        <v>42614</v>
      </c>
      <c r="GE4" s="5">
        <v>42644</v>
      </c>
      <c r="GF4" s="5">
        <v>42675</v>
      </c>
      <c r="GG4" s="5">
        <v>42705</v>
      </c>
      <c r="GH4" s="5">
        <v>42736</v>
      </c>
      <c r="GI4" s="5">
        <v>42767</v>
      </c>
      <c r="GJ4" s="5">
        <v>42795</v>
      </c>
      <c r="GK4" s="5">
        <v>42826</v>
      </c>
      <c r="GL4" s="5">
        <v>42856</v>
      </c>
      <c r="GM4" s="5">
        <v>42887</v>
      </c>
      <c r="GN4" s="5">
        <v>42917</v>
      </c>
      <c r="GO4" s="5">
        <v>42948</v>
      </c>
      <c r="GP4" s="5">
        <v>42979</v>
      </c>
      <c r="GQ4" s="5">
        <v>43009</v>
      </c>
      <c r="GR4" s="5">
        <v>43040</v>
      </c>
      <c r="GS4" s="5">
        <v>43070</v>
      </c>
      <c r="GT4" s="5">
        <v>43101</v>
      </c>
      <c r="GU4" s="5">
        <v>43132</v>
      </c>
      <c r="GV4" s="5">
        <v>43160</v>
      </c>
      <c r="GW4" s="5">
        <v>43191</v>
      </c>
      <c r="GX4" s="5">
        <v>43221</v>
      </c>
      <c r="GY4" s="5">
        <v>43252</v>
      </c>
      <c r="GZ4" s="5">
        <v>43282</v>
      </c>
      <c r="HA4" s="5">
        <v>43313</v>
      </c>
      <c r="HB4" s="5">
        <v>43344</v>
      </c>
      <c r="HC4" s="5">
        <v>43374</v>
      </c>
      <c r="HD4" s="5">
        <v>43405</v>
      </c>
      <c r="HE4" s="5">
        <v>43435</v>
      </c>
      <c r="HF4" s="5">
        <v>43466</v>
      </c>
      <c r="HG4" s="5">
        <v>43497</v>
      </c>
      <c r="HH4" s="5">
        <v>43525</v>
      </c>
      <c r="HI4" s="5">
        <v>43556</v>
      </c>
      <c r="HJ4" s="5">
        <v>43586</v>
      </c>
      <c r="HK4" s="5">
        <v>43617</v>
      </c>
      <c r="HL4" s="5">
        <v>43647</v>
      </c>
      <c r="HM4" s="5">
        <v>43678</v>
      </c>
      <c r="HN4" s="5">
        <v>43709</v>
      </c>
      <c r="HO4" s="5">
        <v>43739</v>
      </c>
      <c r="HP4" s="5">
        <v>43770</v>
      </c>
      <c r="HQ4" s="5">
        <v>43800</v>
      </c>
      <c r="HR4" s="5">
        <v>43831</v>
      </c>
      <c r="HS4" s="5">
        <v>43862</v>
      </c>
      <c r="HT4" s="5">
        <v>43891</v>
      </c>
      <c r="HU4" s="5">
        <v>43922</v>
      </c>
      <c r="HV4" s="5">
        <v>43952</v>
      </c>
      <c r="HW4" s="5">
        <v>43983</v>
      </c>
      <c r="HX4" s="5">
        <v>44013</v>
      </c>
      <c r="HY4" s="5">
        <v>44044</v>
      </c>
      <c r="HZ4" s="5">
        <v>44075</v>
      </c>
      <c r="IA4" s="5">
        <v>44105</v>
      </c>
      <c r="IB4" s="5">
        <v>44136</v>
      </c>
      <c r="IC4" s="5">
        <v>44166</v>
      </c>
    </row>
    <row r="5" spans="1:243">
      <c r="A5" s="168" t="s">
        <v>8</v>
      </c>
      <c r="B5" t="s">
        <v>9</v>
      </c>
      <c r="C5" t="s">
        <v>9</v>
      </c>
      <c r="D5" t="s">
        <v>9</v>
      </c>
      <c r="E5" t="s">
        <v>9</v>
      </c>
      <c r="F5" t="s">
        <v>9</v>
      </c>
      <c r="G5" t="s">
        <v>9</v>
      </c>
      <c r="H5" t="s">
        <v>9</v>
      </c>
      <c r="I5" t="s">
        <v>9</v>
      </c>
      <c r="J5" t="s">
        <v>9</v>
      </c>
      <c r="K5" t="s">
        <v>9</v>
      </c>
      <c r="L5" t="s">
        <v>9</v>
      </c>
      <c r="M5" t="s">
        <v>9</v>
      </c>
      <c r="N5" t="s">
        <v>9</v>
      </c>
      <c r="O5" t="s">
        <v>9</v>
      </c>
      <c r="P5" t="s">
        <v>9</v>
      </c>
      <c r="Q5" t="s">
        <v>9</v>
      </c>
      <c r="R5" t="s">
        <v>9</v>
      </c>
      <c r="S5" t="s">
        <v>9</v>
      </c>
      <c r="T5" t="s">
        <v>9</v>
      </c>
      <c r="U5" t="s">
        <v>9</v>
      </c>
      <c r="V5" t="s">
        <v>9</v>
      </c>
      <c r="W5" t="s">
        <v>9</v>
      </c>
      <c r="X5" t="s">
        <v>9</v>
      </c>
      <c r="Y5" t="s">
        <v>9</v>
      </c>
      <c r="Z5" t="s">
        <v>9</v>
      </c>
      <c r="AA5" t="s">
        <v>9</v>
      </c>
      <c r="AB5" t="s">
        <v>9</v>
      </c>
      <c r="AC5" t="s">
        <v>9</v>
      </c>
      <c r="AD5" t="s">
        <v>9</v>
      </c>
      <c r="AE5" t="s">
        <v>9</v>
      </c>
      <c r="AF5" t="s">
        <v>9</v>
      </c>
      <c r="AG5" t="s">
        <v>9</v>
      </c>
      <c r="AH5" t="s">
        <v>9</v>
      </c>
      <c r="AI5" t="s">
        <v>9</v>
      </c>
      <c r="AJ5" t="s">
        <v>9</v>
      </c>
      <c r="AK5" t="s">
        <v>9</v>
      </c>
      <c r="AL5" t="s">
        <v>9</v>
      </c>
      <c r="AM5" t="s">
        <v>9</v>
      </c>
      <c r="AN5" t="s">
        <v>9</v>
      </c>
      <c r="AO5" t="s">
        <v>9</v>
      </c>
      <c r="AP5" t="s">
        <v>9</v>
      </c>
      <c r="AQ5" t="s">
        <v>9</v>
      </c>
      <c r="AR5" t="s">
        <v>9</v>
      </c>
      <c r="AS5" t="s">
        <v>9</v>
      </c>
      <c r="AT5" t="s">
        <v>9</v>
      </c>
      <c r="AU5" t="s">
        <v>9</v>
      </c>
      <c r="AV5" t="s">
        <v>9</v>
      </c>
      <c r="AW5" t="s">
        <v>9</v>
      </c>
      <c r="AX5" t="s">
        <v>9</v>
      </c>
      <c r="AY5" t="s">
        <v>9</v>
      </c>
      <c r="AZ5" t="s">
        <v>9</v>
      </c>
      <c r="BA5" t="s">
        <v>9</v>
      </c>
      <c r="BB5" t="s">
        <v>9</v>
      </c>
      <c r="BC5" t="s">
        <v>9</v>
      </c>
      <c r="BD5" t="s">
        <v>9</v>
      </c>
      <c r="BE5" t="s">
        <v>9</v>
      </c>
      <c r="BF5" t="s">
        <v>9</v>
      </c>
      <c r="BG5" t="s">
        <v>9</v>
      </c>
      <c r="BH5" t="s">
        <v>9</v>
      </c>
      <c r="BI5" t="s">
        <v>9</v>
      </c>
      <c r="BJ5" t="s">
        <v>9</v>
      </c>
      <c r="BK5" t="s">
        <v>9</v>
      </c>
      <c r="BL5" t="s">
        <v>9</v>
      </c>
      <c r="BM5" t="s">
        <v>9</v>
      </c>
      <c r="BN5" t="s">
        <v>9</v>
      </c>
      <c r="BO5" t="s">
        <v>9</v>
      </c>
      <c r="BP5" t="s">
        <v>9</v>
      </c>
      <c r="BQ5" t="s">
        <v>9</v>
      </c>
      <c r="BR5" t="s">
        <v>9</v>
      </c>
      <c r="BS5" t="s">
        <v>9</v>
      </c>
      <c r="BT5" t="s">
        <v>9</v>
      </c>
      <c r="BU5" t="s">
        <v>9</v>
      </c>
      <c r="BV5" t="s">
        <v>9</v>
      </c>
      <c r="BW5" t="s">
        <v>9</v>
      </c>
      <c r="BX5" t="s">
        <v>9</v>
      </c>
      <c r="BY5" t="s">
        <v>9</v>
      </c>
      <c r="BZ5" t="s">
        <v>9</v>
      </c>
      <c r="CA5" t="s">
        <v>9</v>
      </c>
      <c r="CB5" t="s">
        <v>9</v>
      </c>
      <c r="CC5" t="s">
        <v>9</v>
      </c>
      <c r="CD5" t="s">
        <v>9</v>
      </c>
      <c r="CE5" t="s">
        <v>9</v>
      </c>
      <c r="CF5" t="s">
        <v>9</v>
      </c>
      <c r="CG5" t="s">
        <v>9</v>
      </c>
      <c r="CH5" t="s">
        <v>9</v>
      </c>
      <c r="CI5" t="s">
        <v>9</v>
      </c>
      <c r="CJ5" t="s">
        <v>9</v>
      </c>
      <c r="CK5" t="s">
        <v>9</v>
      </c>
      <c r="CL5" t="s">
        <v>9</v>
      </c>
      <c r="CM5" t="s">
        <v>9</v>
      </c>
      <c r="CN5" t="s">
        <v>9</v>
      </c>
      <c r="CO5" t="s">
        <v>9</v>
      </c>
      <c r="CP5" t="s">
        <v>9</v>
      </c>
      <c r="CQ5" t="s">
        <v>9</v>
      </c>
      <c r="CR5" t="s">
        <v>9</v>
      </c>
      <c r="CS5" t="s">
        <v>9</v>
      </c>
      <c r="CT5" t="s">
        <v>9</v>
      </c>
      <c r="CU5" t="s">
        <v>9</v>
      </c>
      <c r="CV5" t="s">
        <v>9</v>
      </c>
      <c r="CW5" t="s">
        <v>9</v>
      </c>
      <c r="CX5" t="s">
        <v>9</v>
      </c>
      <c r="CY5" t="s">
        <v>9</v>
      </c>
      <c r="CZ5" t="s">
        <v>9</v>
      </c>
      <c r="DA5" t="s">
        <v>9</v>
      </c>
      <c r="DB5" t="s">
        <v>9</v>
      </c>
      <c r="DC5" t="s">
        <v>9</v>
      </c>
      <c r="DD5" t="s">
        <v>9</v>
      </c>
      <c r="DE5" t="s">
        <v>9</v>
      </c>
      <c r="DF5" t="s">
        <v>9</v>
      </c>
      <c r="DG5" t="s">
        <v>9</v>
      </c>
      <c r="DH5" t="s">
        <v>9</v>
      </c>
      <c r="DI5" t="s">
        <v>9</v>
      </c>
      <c r="DJ5" t="s">
        <v>9</v>
      </c>
      <c r="DK5" t="s">
        <v>9</v>
      </c>
      <c r="DL5" t="s">
        <v>9</v>
      </c>
      <c r="DM5" t="s">
        <v>9</v>
      </c>
      <c r="DN5" t="s">
        <v>9</v>
      </c>
      <c r="DO5" t="s">
        <v>9</v>
      </c>
      <c r="DP5" t="s">
        <v>9</v>
      </c>
      <c r="DQ5" t="s">
        <v>9</v>
      </c>
      <c r="DR5" t="s">
        <v>9</v>
      </c>
      <c r="DS5" t="s">
        <v>9</v>
      </c>
      <c r="DT5" t="s">
        <v>9</v>
      </c>
      <c r="DU5" t="s">
        <v>9</v>
      </c>
      <c r="DV5" t="s">
        <v>9</v>
      </c>
      <c r="DW5" t="s">
        <v>9</v>
      </c>
      <c r="DX5" t="s">
        <v>9</v>
      </c>
      <c r="DY5" t="s">
        <v>9</v>
      </c>
      <c r="DZ5" t="s">
        <v>9</v>
      </c>
      <c r="EA5" t="s">
        <v>9</v>
      </c>
      <c r="EB5" t="s">
        <v>9</v>
      </c>
      <c r="EC5" t="s">
        <v>9</v>
      </c>
      <c r="ED5" t="s">
        <v>9</v>
      </c>
      <c r="EE5" t="s">
        <v>9</v>
      </c>
      <c r="EF5" t="s">
        <v>9</v>
      </c>
      <c r="EG5" t="s">
        <v>9</v>
      </c>
      <c r="EH5" t="s">
        <v>9</v>
      </c>
      <c r="EI5" t="s">
        <v>9</v>
      </c>
      <c r="EJ5" t="s">
        <v>9</v>
      </c>
      <c r="EK5" t="s">
        <v>9</v>
      </c>
      <c r="EL5" t="s">
        <v>9</v>
      </c>
      <c r="EM5" t="s">
        <v>9</v>
      </c>
      <c r="EN5" t="s">
        <v>9</v>
      </c>
      <c r="EO5" t="s">
        <v>9</v>
      </c>
      <c r="EP5" t="s">
        <v>9</v>
      </c>
      <c r="EQ5" t="s">
        <v>9</v>
      </c>
      <c r="ER5" t="s">
        <v>9</v>
      </c>
      <c r="ES5" t="s">
        <v>9</v>
      </c>
      <c r="ET5" t="s">
        <v>9</v>
      </c>
      <c r="EU5" t="s">
        <v>9</v>
      </c>
      <c r="EV5" t="s">
        <v>9</v>
      </c>
      <c r="EW5" t="s">
        <v>9</v>
      </c>
      <c r="EX5" t="s">
        <v>9</v>
      </c>
      <c r="EY5" t="s">
        <v>9</v>
      </c>
      <c r="EZ5" t="s">
        <v>9</v>
      </c>
      <c r="FA5" t="s">
        <v>9</v>
      </c>
      <c r="FB5" t="s">
        <v>9</v>
      </c>
      <c r="FC5" t="s">
        <v>9</v>
      </c>
      <c r="FD5" t="s">
        <v>9</v>
      </c>
      <c r="FE5" t="s">
        <v>9</v>
      </c>
      <c r="FF5" t="s">
        <v>9</v>
      </c>
      <c r="FG5" t="s">
        <v>9</v>
      </c>
      <c r="FH5" t="s">
        <v>9</v>
      </c>
      <c r="FI5" t="s">
        <v>9</v>
      </c>
      <c r="FJ5" t="s">
        <v>9</v>
      </c>
      <c r="FK5" t="s">
        <v>9</v>
      </c>
      <c r="FL5" t="s">
        <v>9</v>
      </c>
      <c r="FM5" t="s">
        <v>9</v>
      </c>
      <c r="FN5" t="s">
        <v>9</v>
      </c>
      <c r="FO5" t="s">
        <v>9</v>
      </c>
      <c r="FP5" t="s">
        <v>9</v>
      </c>
      <c r="FQ5" t="s">
        <v>9</v>
      </c>
      <c r="FR5" t="s">
        <v>9</v>
      </c>
      <c r="FS5" t="s">
        <v>9</v>
      </c>
      <c r="FT5" t="s">
        <v>9</v>
      </c>
      <c r="FU5" t="s">
        <v>9</v>
      </c>
      <c r="FV5" t="s">
        <v>9</v>
      </c>
      <c r="FW5" t="s">
        <v>9</v>
      </c>
      <c r="FX5" t="s">
        <v>9</v>
      </c>
      <c r="FY5" t="s">
        <v>9</v>
      </c>
      <c r="FZ5" t="s">
        <v>9</v>
      </c>
      <c r="GA5" t="s">
        <v>9</v>
      </c>
      <c r="GB5" t="s">
        <v>9</v>
      </c>
      <c r="GC5" t="s">
        <v>9</v>
      </c>
      <c r="GD5" t="s">
        <v>9</v>
      </c>
      <c r="GE5" t="s">
        <v>9</v>
      </c>
      <c r="GF5" t="s">
        <v>9</v>
      </c>
      <c r="GG5" t="s">
        <v>9</v>
      </c>
      <c r="GH5" t="s">
        <v>9</v>
      </c>
      <c r="GI5" t="s">
        <v>9</v>
      </c>
      <c r="GJ5" t="s">
        <v>9</v>
      </c>
      <c r="GK5" t="s">
        <v>9</v>
      </c>
      <c r="GL5" t="s">
        <v>9</v>
      </c>
      <c r="GM5" t="s">
        <v>9</v>
      </c>
      <c r="GN5" t="s">
        <v>9</v>
      </c>
      <c r="GO5" t="s">
        <v>9</v>
      </c>
      <c r="GP5" t="s">
        <v>9</v>
      </c>
      <c r="GQ5" t="s">
        <v>9</v>
      </c>
      <c r="GR5" t="s">
        <v>9</v>
      </c>
      <c r="GS5" t="s">
        <v>9</v>
      </c>
      <c r="GT5" t="s">
        <v>9</v>
      </c>
      <c r="GU5" t="s">
        <v>9</v>
      </c>
      <c r="GV5" t="s">
        <v>9</v>
      </c>
      <c r="GW5" t="s">
        <v>9</v>
      </c>
      <c r="GX5" t="s">
        <v>9</v>
      </c>
      <c r="GY5" t="s">
        <v>9</v>
      </c>
      <c r="GZ5" t="s">
        <v>9</v>
      </c>
      <c r="HA5" t="s">
        <v>9</v>
      </c>
      <c r="HB5" t="s">
        <v>9</v>
      </c>
      <c r="HC5" t="s">
        <v>9</v>
      </c>
      <c r="HD5" t="s">
        <v>9</v>
      </c>
      <c r="HE5" t="s">
        <v>9</v>
      </c>
      <c r="HF5" t="s">
        <v>9</v>
      </c>
      <c r="HG5" t="s">
        <v>9</v>
      </c>
      <c r="HH5" t="s">
        <v>9</v>
      </c>
      <c r="HI5" t="s">
        <v>9</v>
      </c>
      <c r="HJ5" t="s">
        <v>9</v>
      </c>
      <c r="HK5" t="s">
        <v>9</v>
      </c>
      <c r="HL5" t="s">
        <v>9</v>
      </c>
      <c r="HM5" t="s">
        <v>9</v>
      </c>
      <c r="HN5" t="s">
        <v>9</v>
      </c>
      <c r="HO5" t="s">
        <v>9</v>
      </c>
      <c r="HP5" t="s">
        <v>9</v>
      </c>
      <c r="HQ5" t="s">
        <v>9</v>
      </c>
      <c r="HR5" t="s">
        <v>9</v>
      </c>
      <c r="HS5" t="s">
        <v>9</v>
      </c>
      <c r="HT5" t="s">
        <v>9</v>
      </c>
      <c r="HU5" t="s">
        <v>9</v>
      </c>
      <c r="HV5" t="s">
        <v>9</v>
      </c>
      <c r="HW5" t="s">
        <v>9</v>
      </c>
      <c r="HX5" t="s">
        <v>9</v>
      </c>
      <c r="HY5" t="s">
        <v>9</v>
      </c>
      <c r="HZ5" t="s">
        <v>9</v>
      </c>
      <c r="IA5" t="s">
        <v>9</v>
      </c>
      <c r="IB5" t="s">
        <v>9</v>
      </c>
      <c r="IC5" t="s">
        <v>9</v>
      </c>
      <c r="ID5" t="s">
        <v>60</v>
      </c>
      <c r="IE5" t="s">
        <v>61</v>
      </c>
    </row>
    <row r="6" spans="1:243">
      <c r="A6" s="168" t="str">
        <f>IF('Import Peak'!A3=0,"",'Import Peak'!A3)</f>
        <v>ALBERTA-HOURLY</v>
      </c>
      <c r="B6" s="6"/>
      <c r="C6" s="6"/>
      <c r="D6" s="6"/>
      <c r="E6" s="6"/>
      <c r="F6" s="6"/>
      <c r="G6" s="6">
        <f>IF(ISERROR(VLOOKUP($A6,'Import Peak'!$A$3:G$99,7,FALSE)-VLOOKUP($A6,'Import Peak Change'!$A$106:G$202,7,FALSE)),0,(VLOOKUP($A6,'Import Peak'!$A$3:G$99,7,FALSE)-VLOOKUP($A6,'Import Peak Change'!$A$106:G$202,7,FALSE)))</f>
        <v>0</v>
      </c>
      <c r="H6" s="6">
        <f>IF(ISERROR(VLOOKUP($A6,'Import Peak'!$A$3:H$99,8,FALSE)-VLOOKUP($A6,'Import Peak Change'!$A$106:H$202,8,FALSE)),0,(VLOOKUP($A6,'Import Peak'!$A$3:H$99,8,FALSE)-VLOOKUP($A6,'Import Peak Change'!$A$106:H$202,8,FALSE)))</f>
        <v>0</v>
      </c>
      <c r="I6" s="6">
        <f>IF(ISERROR(VLOOKUP($A6,'Import Peak'!$A$3:I$99,9,FALSE)-VLOOKUP($A6,'Import Peak Change'!$A$106:I$202,9,FALSE)),0,(VLOOKUP($A6,'Import Peak'!$A$3:I$99,9,FALSE)-VLOOKUP($A6,'Import Peak Change'!$A$106:I$202,9,FALSE)))</f>
        <v>0</v>
      </c>
      <c r="J6" s="6">
        <f>IF(ISERROR(VLOOKUP($A6,'Import Peak'!$A$3:J$99,10,FALSE)-VLOOKUP($A6,'Import Peak Change'!$A$106:J$202,10,FALSE)),0,(VLOOKUP($A6,'Import Peak'!$A$3:J$99,10,FALSE)-VLOOKUP($A6,'Import Peak Change'!$A$106:J$202,10,FALSE)))</f>
        <v>0</v>
      </c>
      <c r="K6" s="6">
        <f>IF(ISERROR(VLOOKUP($A6,'Import Peak'!$A$3:K$99,11,FALSE)-VLOOKUP($A6,'Import Peak Change'!$A$106:K$202,11,FALSE)),0,(VLOOKUP($A6,'Import Peak'!$A$3:K$99,11,FALSE)-VLOOKUP($A6,'Import Peak Change'!$A$106:K$202,11,FALSE)))</f>
        <v>0</v>
      </c>
      <c r="L6" s="6">
        <f>IF(ISERROR(VLOOKUP($A6,'Import Peak'!$A$3:L$99,12,FALSE)-VLOOKUP($A6,'Import Peak Change'!$A$106:L$202,12,FALSE)),0,(VLOOKUP($A6,'Import Peak'!$A$3:L$99,12,FALSE)-VLOOKUP($A6,'Import Peak Change'!$A$106:L$202,12,FALSE)))</f>
        <v>0</v>
      </c>
      <c r="M6" s="6">
        <f>IF(ISERROR(VLOOKUP($A6,'Import Peak'!$A$3:M$99,13,FALSE)-VLOOKUP($A6,'Import Peak Change'!$A$106:M$202,13,FALSE)),0,(VLOOKUP($A6,'Import Peak'!$A$3:M$99,13,FALSE)-VLOOKUP($A6,'Import Peak Change'!$A$106:M$202,13,FALSE)))</f>
        <v>0</v>
      </c>
      <c r="N6" s="6">
        <f>IF(ISERROR(VLOOKUP($A6,'Import Peak'!$A$3:N$99,14,FALSE)-VLOOKUP($A6,'Import Peak Change'!$A$106:N$202,14,FALSE)),0,(VLOOKUP($A6,'Import Peak'!$A$3:N$99,14,FALSE)-VLOOKUP($A6,'Import Peak Change'!$A$106:N$202,14,FALSE)))</f>
        <v>0</v>
      </c>
      <c r="O6" s="6">
        <f>IF(ISERROR(VLOOKUP($A6,'Import Peak'!$A$3:O$99,15,FALSE)-VLOOKUP($A6,'Import Peak Change'!$A$106:O$202,15,FALSE)),0,(VLOOKUP($A6,'Import Peak'!$A$3:O$99,15,FALSE)-VLOOKUP($A6,'Import Peak Change'!$A$106:O$202,15,FALSE)))</f>
        <v>0</v>
      </c>
      <c r="P6" s="6">
        <f>IF(ISERROR(VLOOKUP($A6,'Import Peak'!$A$3:P$99,16,FALSE)-VLOOKUP($A6,'Import Peak Change'!$A$106:P$202,16,FALSE)),0,(VLOOKUP($A6,'Import Peak'!$A$3:P$99,16,FALSE)-VLOOKUP($A6,'Import Peak Change'!$A$106:P$202,16,FALSE)))</f>
        <v>0</v>
      </c>
      <c r="Q6" s="6">
        <f>IF(ISERROR(VLOOKUP($A6,'Import Peak'!$A$3:Q$99,17,FALSE)-VLOOKUP($A6,'Import Peak Change'!$A$106:Q$202,17,FALSE)),0,(VLOOKUP($A6,'Import Peak'!$A$3:Q$99,17,FALSE)-VLOOKUP($A6,'Import Peak Change'!$A$106:Q$202,17,FALSE)))</f>
        <v>0</v>
      </c>
      <c r="R6" s="6">
        <f>IF(ISERROR(VLOOKUP($A6,'Import Peak'!$A$3:R$99,18,FALSE)-VLOOKUP($A6,'Import Peak Change'!$A$106:R$202,18,FALSE)),0,(VLOOKUP($A6,'Import Peak'!$A$3:R$99,18,FALSE)-VLOOKUP($A6,'Import Peak Change'!$A$106:R$202,18,FALSE)))</f>
        <v>0</v>
      </c>
      <c r="S6" s="6">
        <f>IF(ISERROR(VLOOKUP($A6,'Import Peak'!$A$3:S$99,19,FALSE)-VLOOKUP($A6,'Import Peak Change'!$A$106:S$202,19,FALSE)),0,(VLOOKUP($A6,'Import Peak'!$A$3:S$99,19,FALSE)-VLOOKUP($A6,'Import Peak Change'!$A$106:S$202,19,FALSE)))</f>
        <v>0</v>
      </c>
      <c r="T6" s="6">
        <f>IF(ISERROR(VLOOKUP($A6,'Import Peak'!$A$3:T$99,20,FALSE)-VLOOKUP($A6,'Import Peak Change'!$A$106:T$202,20,FALSE)),0,(VLOOKUP($A6,'Import Peak'!$A$3:T$99,20,FALSE)-VLOOKUP($A6,'Import Peak Change'!$A$106:T$202,20,FALSE)))</f>
        <v>0</v>
      </c>
      <c r="U6" s="6">
        <f>IF(ISERROR(VLOOKUP($A6,'Import Peak'!$A$3:U$99,21,FALSE)-VLOOKUP($A6,'Import Peak Change'!$A$106:U$202,21,FALSE)),0,(VLOOKUP($A6,'Import Peak'!$A$3:U$99,21,FALSE)-VLOOKUP($A6,'Import Peak Change'!$A$106:U$202,21,FALSE)))</f>
        <v>0</v>
      </c>
      <c r="V6" s="6">
        <f>IF(ISERROR(VLOOKUP($A6,'Import Peak'!$A$3:V$99,22,FALSE)-VLOOKUP($A6,'Import Peak Change'!$A$106:V$202,22,FALSE)),0,(VLOOKUP($A6,'Import Peak'!$A$3:V$99,22,FALSE)-VLOOKUP($A6,'Import Peak Change'!$A$106:V$202,22,FALSE)))</f>
        <v>0</v>
      </c>
      <c r="W6" s="6">
        <f>IF(ISERROR(VLOOKUP($A6,'Import Peak'!$A$3:W$99,23,FALSE)-VLOOKUP($A6,'Import Peak Change'!$A$106:W$202,23,FALSE)),0,(VLOOKUP($A6,'Import Peak'!$A$3:W$99,23,FALSE)-VLOOKUP($A6,'Import Peak Change'!$A$106:W$202,23,FALSE)))</f>
        <v>0</v>
      </c>
      <c r="X6" s="6">
        <f>IF(ISERROR(VLOOKUP($A6,'Import Peak'!$A$3:X$99,24,FALSE)-VLOOKUP($A6,'Import Peak Change'!$A$106:X$202,24,FALSE)),0,(VLOOKUP($A6,'Import Peak'!$A$3:X$99,24,FALSE)-VLOOKUP($A6,'Import Peak Change'!$A$106:X$202,24,FALSE)))</f>
        <v>0</v>
      </c>
      <c r="Y6" s="6">
        <f>IF(ISERROR(VLOOKUP($A6,'Import Peak'!$A$3:Y$99,25,FALSE)-VLOOKUP($A6,'Import Peak Change'!$A$106:Y$202,25,FALSE)),0,(VLOOKUP($A6,'Import Peak'!$A$3:Y$99,25,FALSE)-VLOOKUP($A6,'Import Peak Change'!$A$106:Y$202,25,FALSE)))</f>
        <v>0</v>
      </c>
      <c r="Z6" s="6">
        <f>IF(ISERROR(VLOOKUP($A6,'Import Peak'!$A$3:Z$99,26,FALSE)-VLOOKUP($A6,'Import Peak Change'!$A$106:Z$202,26,FALSE)),0,(VLOOKUP($A6,'Import Peak'!$A$3:Z$99,26,FALSE)-VLOOKUP($A6,'Import Peak Change'!$A$106:Z$202,26,FALSE)))</f>
        <v>0</v>
      </c>
      <c r="AA6" s="6">
        <f>IF(ISERROR(VLOOKUP($A6,'Import Peak'!$A$3:AA$99,27,FALSE)-VLOOKUP($A6,'Import Peak Change'!$A$106:AA$202,27,FALSE)),0,(VLOOKUP($A6,'Import Peak'!$A$3:AA$99,27,FALSE)-VLOOKUP($A6,'Import Peak Change'!$A$106:AA$202,27,FALSE)))</f>
        <v>0</v>
      </c>
      <c r="AB6" s="6">
        <f>IF(ISERROR(VLOOKUP($A6,'Import Peak'!$A$3:AB$99,28,FALSE)-VLOOKUP($A6,'Import Peak Change'!$A$106:AB$202,28,FALSE)),0,(VLOOKUP($A6,'Import Peak'!$A$3:AB$99,28,FALSE)-VLOOKUP($A6,'Import Peak Change'!$A$106:AB$202,28,FALSE)))</f>
        <v>0</v>
      </c>
      <c r="AC6" s="6">
        <f>IF(ISERROR(VLOOKUP($A6,'Import Peak'!$A$3:AC$99,29,FALSE)-VLOOKUP($A6,'Import Peak Change'!$A$106:AC$202,29,FALSE)),0,(VLOOKUP($A6,'Import Peak'!$A$3:AC$99,29,FALSE)-VLOOKUP($A6,'Import Peak Change'!$A$106:AC$202,29,FALSE)))</f>
        <v>0</v>
      </c>
      <c r="AD6" s="6">
        <f>IF(ISERROR(VLOOKUP($A6,'Import Peak'!$A$3:AD$99,30,FALSE)-VLOOKUP($A6,'Import Peak Change'!$A$106:AD$202,30,FALSE)),0,(VLOOKUP($A6,'Import Peak'!$A$3:AD$99,30,FALSE)-VLOOKUP($A6,'Import Peak Change'!$A$106:AD$202,30,FALSE)))</f>
        <v>0</v>
      </c>
      <c r="AE6" s="6">
        <f>IF(ISERROR(VLOOKUP($A6,'Import Peak'!$A$3:AE$99,31,FALSE)-VLOOKUP($A6,'Import Peak Change'!$A$106:AE$202,31,FALSE)),0,(VLOOKUP($A6,'Import Peak'!$A$3:AE$99,31,FALSE)-VLOOKUP($A6,'Import Peak Change'!$A$106:AE$202,31,FALSE)))</f>
        <v>0</v>
      </c>
      <c r="AF6" s="6">
        <f>IF(ISERROR(VLOOKUP($A6,'Import Peak'!$A$3:AF$99,32,FALSE)-VLOOKUP($A6,'Import Peak Change'!$A$106:AF$202,32,FALSE)),0,(VLOOKUP($A6,'Import Peak'!$A$3:AF$99,32,FALSE)-VLOOKUP($A6,'Import Peak Change'!$A$106:AF$202,32,FALSE)))</f>
        <v>0</v>
      </c>
      <c r="AG6" s="6">
        <f>IF(ISERROR(VLOOKUP($A6,'Import Peak'!$A$3:AG$99,33,FALSE)-VLOOKUP($A6,'Import Peak Change'!$A$106:AG$202,33,FALSE)),0,(VLOOKUP($A6,'Import Peak'!$A$3:AG$99,33,FALSE)-VLOOKUP($A6,'Import Peak Change'!$A$106:AG$202,33,FALSE)))</f>
        <v>0</v>
      </c>
      <c r="AH6" s="6">
        <f>IF(ISERROR(VLOOKUP($A6,'Import Peak'!$A$3:AH$99,34,FALSE)-VLOOKUP($A6,'Import Peak Change'!$A$106:AH$202,34,FALSE)),0,(VLOOKUP($A6,'Import Peak'!$A$3:AH$99,34,FALSE)-VLOOKUP($A6,'Import Peak Change'!$A$106:AH$202,34,FALSE)))</f>
        <v>0</v>
      </c>
      <c r="AI6" s="6">
        <f>IF(ISERROR(VLOOKUP($A6,'Import Peak'!$A$3:AI$99,35,FALSE)-VLOOKUP($A6,'Import Peak Change'!$A$106:AI$202,35,FALSE)),0,(VLOOKUP($A6,'Import Peak'!$A$3:AI$99,35,FALSE)-VLOOKUP($A6,'Import Peak Change'!$A$106:AI$202,35,FALSE)))</f>
        <v>0</v>
      </c>
      <c r="AJ6" s="6">
        <f>IF(ISERROR(VLOOKUP($A6,'Import Peak'!$A$3:AJ$99,36,FALSE)-VLOOKUP($A6,'Import Peak Change'!$A$106:AJ$202,36,FALSE)),0,(VLOOKUP($A6,'Import Peak'!$A$3:AJ$99,36,FALSE)-VLOOKUP($A6,'Import Peak Change'!$A$106:AJ$202,36,FALSE)))</f>
        <v>0</v>
      </c>
      <c r="AK6" s="6">
        <f>IF(ISERROR(VLOOKUP($A6,'Import Peak'!$A$3:AK$99,37,FALSE)-VLOOKUP($A6,'Import Peak Change'!$A$106:AK$202,37,FALSE)),0,(VLOOKUP($A6,'Import Peak'!$A$3:AK$99,37,FALSE)-VLOOKUP($A6,'Import Peak Change'!$A$106:AK$202,37,FALSE)))</f>
        <v>0</v>
      </c>
      <c r="AL6" s="6">
        <f>IF(ISERROR(VLOOKUP($A6,'Import Peak'!$A$3:AL$99,38,FALSE)-VLOOKUP($A6,'Import Peak Change'!$A$106:AL$202,38,FALSE)),0,(VLOOKUP($A6,'Import Peak'!$A$3:AL$99,38,FALSE)-VLOOKUP($A6,'Import Peak Change'!$A$106:AL$202,38,FALSE)))</f>
        <v>0</v>
      </c>
      <c r="AM6" s="6">
        <f>IF(ISERROR(VLOOKUP($A6,'Import Peak'!$A$3:AM$99,39,FALSE)-VLOOKUP($A6,'Import Peak Change'!$A$106:AM$202,39,FALSE)),0,(VLOOKUP($A6,'Import Peak'!$A$3:AM$99,39,FALSE)-VLOOKUP($A6,'Import Peak Change'!$A$106:AM$202,39,FALSE)))</f>
        <v>0</v>
      </c>
      <c r="AN6" s="6">
        <f>IF(ISERROR(VLOOKUP($A6,'Import Peak'!$A$3:AN$99,40,FALSE)-VLOOKUP($A6,'Import Peak Change'!$A$106:AN$202,40,FALSE)),0,(VLOOKUP($A6,'Import Peak'!$A$3:AN$99,40,FALSE)-VLOOKUP($A6,'Import Peak Change'!$A$106:AN$202,40,FALSE)))</f>
        <v>0</v>
      </c>
      <c r="AO6" s="6">
        <f>IF(ISERROR(VLOOKUP($A6,'Import Peak'!$A$3:AO$99,41,FALSE)-VLOOKUP($A6,'Import Peak Change'!$A$106:AO$202,41,FALSE)),0,(VLOOKUP($A6,'Import Peak'!$A$3:AO$99,41,FALSE)-VLOOKUP($A6,'Import Peak Change'!$A$106:AO$202,41,FALSE)))</f>
        <v>0</v>
      </c>
      <c r="AP6" s="6">
        <f>IF(ISERROR(VLOOKUP($A6,'Import Peak'!$A$3:AP$99,42,FALSE)-VLOOKUP($A6,'Import Peak Change'!$A$106:AP$202,42,FALSE)),0,(VLOOKUP($A6,'Import Peak'!$A$3:AP$99,42,FALSE)-VLOOKUP($A6,'Import Peak Change'!$A$106:AP$202,42,FALSE)))</f>
        <v>0</v>
      </c>
      <c r="AQ6" s="6">
        <f>IF(ISERROR(VLOOKUP($A6,'Import Peak'!$A$3:AQ$99,43,FALSE)-VLOOKUP($A6,'Import Peak Change'!$A$106:AQ$202,43,FALSE)),0,(VLOOKUP($A6,'Import Peak'!$A$3:AQ$99,43,FALSE)-VLOOKUP($A6,'Import Peak Change'!$A$106:AQ$202,43,FALSE)))</f>
        <v>0</v>
      </c>
      <c r="AR6" s="6">
        <f>IF(ISERROR(VLOOKUP($A6,'Import Peak'!$A$3:AR$99,44,FALSE)-VLOOKUP($A6,'Import Peak Change'!$A$106:AR$202,44,FALSE)),0,(VLOOKUP($A6,'Import Peak'!$A$3:AR$99,44,FALSE)-VLOOKUP($A6,'Import Peak Change'!$A$106:AR$202,44,FALSE)))</f>
        <v>0</v>
      </c>
      <c r="AS6" s="6">
        <f>IF(ISERROR(VLOOKUP($A6,'Import Peak'!$A$3:AS$99,45,FALSE)-VLOOKUP($A6,'Import Peak Change'!$A$106:AS$202,45,FALSE)),0,(VLOOKUP($A6,'Import Peak'!$A$3:AS$99,45,FALSE)-VLOOKUP($A6,'Import Peak Change'!$A$106:AS$202,45,FALSE)))</f>
        <v>0</v>
      </c>
      <c r="AT6" s="6">
        <f>IF(ISERROR(VLOOKUP($A6,'Import Peak'!$A$3:AT$99,46,FALSE)-VLOOKUP($A6,'Import Peak Change'!$A$106:AT$202,46,FALSE)),0,(VLOOKUP($A6,'Import Peak'!$A$3:AT$99,46,FALSE)-VLOOKUP($A6,'Import Peak Change'!$A$106:AT$202,46,FALSE)))</f>
        <v>0</v>
      </c>
      <c r="AU6" s="6">
        <f>IF(ISERROR(VLOOKUP($A6,'Import Peak'!$A$3:AU$99,47,FALSE)-VLOOKUP($A6,'Import Peak Change'!$A$106:AU$202,47,FALSE)),0,(VLOOKUP($A6,'Import Peak'!$A$3:AU$99,47,FALSE)-VLOOKUP($A6,'Import Peak Change'!$A$106:AU$202,47,FALSE)))</f>
        <v>0</v>
      </c>
      <c r="AV6" s="6">
        <f>IF(ISERROR(VLOOKUP($A6,'Import Peak'!$A$3:AV$99,48,FALSE)-VLOOKUP($A6,'Import Peak Change'!$A$106:AV$202,48,FALSE)),0,(VLOOKUP($A6,'Import Peak'!$A$3:AV$99,48,FALSE)-VLOOKUP($A6,'Import Peak Change'!$A$106:AV$202,48,FALSE)))</f>
        <v>0</v>
      </c>
      <c r="AW6" s="6">
        <f>IF(ISERROR(VLOOKUP($A6,'Import Peak'!$A$3:AW$99,49,FALSE)-VLOOKUP($A6,'Import Peak Change'!$A$106:AW$202,49,FALSE)),0,(VLOOKUP($A6,'Import Peak'!$A$3:AW$99,49,FALSE)-VLOOKUP($A6,'Import Peak Change'!$A$106:AW$202,49,FALSE)))</f>
        <v>0</v>
      </c>
      <c r="AX6" s="6">
        <f>IF(ISERROR(VLOOKUP($A6,'Import Peak'!$A$3:AX$99,50,FALSE)-VLOOKUP($A6,'Import Peak Change'!$A$106:AX$202,50,FALSE)),0,(VLOOKUP($A6,'Import Peak'!$A$3:AX$99,50,FALSE)-VLOOKUP($A6,'Import Peak Change'!$A$106:AX$202,50,FALSE)))</f>
        <v>0</v>
      </c>
      <c r="AY6" s="6">
        <f>IF(ISERROR(VLOOKUP($A6,'Import Peak'!$A$3:AY$99,51,FALSE)-VLOOKUP($A6,'Import Peak Change'!$A$106:AY$202,51,FALSE)),0,(VLOOKUP($A6,'Import Peak'!$A$3:AY$99,51,FALSE)-VLOOKUP($A6,'Import Peak Change'!$A$106:AY$202,51,FALSE)))</f>
        <v>0</v>
      </c>
      <c r="AZ6" s="6">
        <f>IF(ISERROR(VLOOKUP($A6,'Import Peak'!$A$3:AZ$99,52,FALSE)-VLOOKUP($A6,'Import Peak Change'!$A$106:AZ$202,52,FALSE)),0,(VLOOKUP($A6,'Import Peak'!$A$3:AZ$99,52,FALSE)-VLOOKUP($A6,'Import Peak Change'!$A$106:AZ$202,52,FALSE)))</f>
        <v>0</v>
      </c>
      <c r="BA6" s="6">
        <f>IF(ISERROR(VLOOKUP($A6,'Import Peak'!$A$3:BA$99,53,FALSE)-VLOOKUP($A6,'Import Peak Change'!$A$106:BA$202,53,FALSE)),0,(VLOOKUP($A6,'Import Peak'!$A$3:BA$99,53,FALSE)-VLOOKUP($A6,'Import Peak Change'!$A$106:BA$202,53,FALSE)))</f>
        <v>0</v>
      </c>
      <c r="BB6" s="6">
        <f>IF(ISERROR(VLOOKUP($A6,'Import Peak'!$A$3:BB$99,54,FALSE)-VLOOKUP($A6,'Import Peak Change'!$A$106:BB$202,54,FALSE)),0,(VLOOKUP($A6,'Import Peak'!$A$3:BB$99,54,FALSE)-VLOOKUP($A6,'Import Peak Change'!$A$106:BB$202,54,FALSE)))</f>
        <v>0</v>
      </c>
      <c r="BC6" s="6">
        <f>IF(ISERROR(VLOOKUP($A6,'Import Peak'!$A$3:BC$99,55,FALSE)-VLOOKUP($A6,'Import Peak Change'!$A$106:BC$202,55,FALSE)),0,(VLOOKUP($A6,'Import Peak'!$A$3:BC$99,55,FALSE)-VLOOKUP($A6,'Import Peak Change'!$A$106:BC$202,55,FALSE)))</f>
        <v>0</v>
      </c>
      <c r="BD6" s="6">
        <f>IF(ISERROR(VLOOKUP($A6,'Import Peak'!$A$3:BD$99,56,FALSE)-VLOOKUP($A6,'Import Peak Change'!$A$106:BD$202,56,FALSE)),0,(VLOOKUP($A6,'Import Peak'!$A$3:BD$99,56,FALSE)-VLOOKUP($A6,'Import Peak Change'!$A$106:BD$202,56,FALSE)))</f>
        <v>0</v>
      </c>
      <c r="BE6" s="6">
        <f>IF(ISERROR(VLOOKUP($A6,'Import Peak'!$A$3:BE$99,57,FALSE)-VLOOKUP($A6,'Import Peak Change'!$A$106:BE$202,57,FALSE)),0,(VLOOKUP($A6,'Import Peak'!$A$3:BE$99,57,FALSE)-VLOOKUP($A6,'Import Peak Change'!$A$106:BE$202,57,FALSE)))</f>
        <v>0</v>
      </c>
      <c r="BF6" s="6">
        <f>IF(ISERROR(VLOOKUP($A6,'Import Peak'!$A$3:BF$99,58,FALSE)-VLOOKUP($A6,'Import Peak Change'!$A$106:BF$202,58,FALSE)),0,(VLOOKUP($A6,'Import Peak'!$A$3:BF$99,58,FALSE)-VLOOKUP($A6,'Import Peak Change'!$A$106:BF$202,58,FALSE)))</f>
        <v>0</v>
      </c>
      <c r="BG6" s="6">
        <f>IF(ISERROR(VLOOKUP($A6,'Import Peak'!$A$3:BG$99,59,FALSE)-VLOOKUP($A6,'Import Peak Change'!$A$106:BG$202,59,FALSE)),0,(VLOOKUP($A6,'Import Peak'!$A$3:BG$99,59,FALSE)-VLOOKUP($A6,'Import Peak Change'!$A$106:BG$202,59,FALSE)))</f>
        <v>0</v>
      </c>
      <c r="BH6" s="6">
        <f>IF(ISERROR(VLOOKUP($A6,'Import Peak'!$A$3:BH$99,60,FALSE)-VLOOKUP($A6,'Import Peak Change'!$A$106:BH$202,60,FALSE)),0,(VLOOKUP($A6,'Import Peak'!$A$3:BH$99,60,FALSE)-VLOOKUP($A6,'Import Peak Change'!$A$106:BH$202,60,FALSE)))</f>
        <v>0</v>
      </c>
      <c r="BI6" s="6">
        <f>IF(ISERROR(VLOOKUP($A6,'Import Peak'!$A$3:BI$99,61,FALSE)-VLOOKUP($A6,'Import Peak Change'!$A$106:BI$202,61,FALSE)),0,(VLOOKUP($A6,'Import Peak'!$A$3:BI$99,61,FALSE)-VLOOKUP($A6,'Import Peak Change'!$A$106:BI$202,61,FALSE)))</f>
        <v>0</v>
      </c>
      <c r="BJ6" s="6">
        <f>IF(ISERROR(VLOOKUP($A6,'Import Peak'!$A$3:BJ$99,62,FALSE)-VLOOKUP($A6,'Import Peak Change'!$A$106:BJ$202,62,FALSE)),0,(VLOOKUP($A6,'Import Peak'!$A$3:BJ$99,62,FALSE)-VLOOKUP($A6,'Import Peak Change'!$A$106:BJ$202,62,FALSE)))</f>
        <v>0</v>
      </c>
      <c r="BK6" s="6">
        <f>IF(ISERROR(VLOOKUP($A6,'Import Peak'!$A$3:BK$99,63,FALSE)-VLOOKUP($A6,'Import Peak Change'!$A$106:BK$202,63,FALSE)),0,(VLOOKUP($A6,'Import Peak'!$A$3:BK$99,63,FALSE)-VLOOKUP($A6,'Import Peak Change'!$A$106:BK$202,63,FALSE)))</f>
        <v>0</v>
      </c>
      <c r="BL6" s="6">
        <f>IF(ISERROR(VLOOKUP($A6,'Import Peak'!$A$3:BL$99,64,FALSE)-VLOOKUP($A6,'Import Peak Change'!$A$106:BL$202,64,FALSE)),0,(VLOOKUP($A6,'Import Peak'!$A$3:BL$99,64,FALSE)-VLOOKUP($A6,'Import Peak Change'!$A$106:BL$202,64,FALSE)))</f>
        <v>0</v>
      </c>
      <c r="BM6" s="6">
        <f>IF(ISERROR(VLOOKUP($A6,'Import Peak'!$A$3:BM$99,65,FALSE)-VLOOKUP($A6,'Import Peak Change'!$A$106:BM$202,65,FALSE)),0,(VLOOKUP($A6,'Import Peak'!$A$3:BM$99,65,FALSE)-VLOOKUP($A6,'Import Peak Change'!$A$106:BM$202,65,FALSE)))</f>
        <v>0</v>
      </c>
      <c r="BN6" s="6">
        <f>IF(ISERROR(VLOOKUP($A6,'Import Peak'!$A$3:BN$99,66,FALSE)-VLOOKUP($A6,'Import Peak Change'!$A$106:BN$202,66,FALSE)),0,(VLOOKUP($A6,'Import Peak'!$A$3:BN$99,66,FALSE)-VLOOKUP($A6,'Import Peak Change'!$A$106:BN$202,66,FALSE)))</f>
        <v>0</v>
      </c>
      <c r="BO6" s="6">
        <f>IF(ISERROR(VLOOKUP($A6,'Import Peak'!$A$3:BO$99,67,FALSE)-VLOOKUP($A6,'Import Peak Change'!$A$106:BO$202,67,FALSE)),0,(VLOOKUP($A6,'Import Peak'!$A$3:BO$99,67,FALSE)-VLOOKUP($A6,'Import Peak Change'!$A$106:BO$202,67,FALSE)))</f>
        <v>0</v>
      </c>
      <c r="BP6" s="6">
        <f>IF(ISERROR(VLOOKUP($A6,'Import Peak'!$A$3:BP$99,68,FALSE)-VLOOKUP($A6,'Import Peak Change'!$A$106:BP$202,68,FALSE)),0,(VLOOKUP($A6,'Import Peak'!$A$3:BP$99,68,FALSE)-VLOOKUP($A6,'Import Peak Change'!$A$106:BP$202,68,FALSE)))</f>
        <v>0</v>
      </c>
      <c r="BQ6" s="6">
        <f>IF(ISERROR(VLOOKUP($A6,'Import Peak'!$A$3:BQ$99,69,FALSE)-VLOOKUP($A6,'Import Peak Change'!$A$106:BQ$202,69,FALSE)),0,(VLOOKUP($A6,'Import Peak'!$A$3:BQ$99,69,FALSE)-VLOOKUP($A6,'Import Peak Change'!$A$106:BQ$202,69,FALSE)))</f>
        <v>0</v>
      </c>
      <c r="BR6" s="6">
        <f>IF(ISERROR(VLOOKUP($A6,'Import Peak'!$A$3:BR$99,70,FALSE)-VLOOKUP($A6,'Import Peak Change'!$A$106:BR$202,70,FALSE)),0,(VLOOKUP($A6,'Import Peak'!$A$3:BR$99,70,FALSE)-VLOOKUP($A6,'Import Peak Change'!$A$106:BR$202,70,FALSE)))</f>
        <v>0</v>
      </c>
      <c r="BS6" s="6">
        <f>IF(ISERROR(VLOOKUP($A6,'Import Peak'!$A$3:BS$99,71,FALSE)-VLOOKUP($A6,'Import Peak Change'!$A$106:BS$202,71,FALSE)),0,(VLOOKUP($A6,'Import Peak'!$A$3:BS$99,71,FALSE)-VLOOKUP($A6,'Import Peak Change'!$A$106:BS$202,71,FALSE)))</f>
        <v>0</v>
      </c>
      <c r="BT6" s="6">
        <f>IF(ISERROR(VLOOKUP($A6,'Import Peak'!$A$3:BT$99,72,FALSE)-VLOOKUP($A6,'Import Peak Change'!$A$106:BT$202,72,FALSE)),0,(VLOOKUP($A6,'Import Peak'!$A$3:BT$99,72,FALSE)-VLOOKUP($A6,'Import Peak Change'!$A$106:BT$202,72,FALSE)))</f>
        <v>0</v>
      </c>
      <c r="BU6" s="6">
        <f>IF(ISERROR(VLOOKUP($A6,'Import Peak'!$A$3:BU$99,73,FALSE)-VLOOKUP($A6,'Import Peak Change'!$A$106:BU$202,73,FALSE)),0,(VLOOKUP($A6,'Import Peak'!$A$3:BU$99,73,FALSE)-VLOOKUP($A6,'Import Peak Change'!$A$106:BU$202,73,FALSE)))</f>
        <v>0</v>
      </c>
      <c r="BV6" s="6">
        <f>IF(ISERROR(VLOOKUP($A6,'Import Peak'!$A$3:BV$99,74,FALSE)-VLOOKUP($A6,'Import Peak Change'!$A$106:BV$202,74,FALSE)),0,(VLOOKUP($A6,'Import Peak'!$A$3:BV$99,74,FALSE)-VLOOKUP($A6,'Import Peak Change'!$A$106:BV$202,74,FALSE)))</f>
        <v>0</v>
      </c>
      <c r="BW6" s="6">
        <f>IF(ISERROR(VLOOKUP($A6,'Import Peak'!$A$3:BW$99,75,FALSE)-VLOOKUP($A6,'Import Peak Change'!$A$106:BW$202,75,FALSE)),0,(VLOOKUP($A6,'Import Peak'!$A$3:BW$99,75,FALSE)-VLOOKUP($A6,'Import Peak Change'!$A$106:BW$202,75,FALSE)))</f>
        <v>0</v>
      </c>
      <c r="BX6" s="6">
        <f>IF(ISERROR(VLOOKUP($A6,'Import Peak'!$A$3:BX$99,76,FALSE)-VLOOKUP($A6,'Import Peak Change'!$A$106:BX$202,76,FALSE)),0,(VLOOKUP($A6,'Import Peak'!$A$3:BX$99,76,FALSE)-VLOOKUP($A6,'Import Peak Change'!$A$106:BX$202,76,FALSE)))</f>
        <v>0</v>
      </c>
      <c r="BY6" s="6">
        <f>IF(ISERROR(VLOOKUP($A6,'Import Peak'!$A$3:BY$99,77,FALSE)-VLOOKUP($A6,'Import Peak Change'!$A$106:BY$202,77,FALSE)),0,(VLOOKUP($A6,'Import Peak'!$A$3:BY$99,77,FALSE)-VLOOKUP($A6,'Import Peak Change'!$A$106:BY$202,77,FALSE)))</f>
        <v>0</v>
      </c>
      <c r="BZ6" s="6">
        <f>IF(ISERROR(VLOOKUP($A6,'Import Peak'!$A$3:BZ$99,78,FALSE)-VLOOKUP($A6,'Import Peak Change'!$A$106:BZ$202,78,FALSE)),0,(VLOOKUP($A6,'Import Peak'!$A$3:BZ$99,78,FALSE)-VLOOKUP($A6,'Import Peak Change'!$A$106:BZ$202,78,FALSE)))</f>
        <v>0</v>
      </c>
      <c r="CA6" s="6">
        <f>IF(ISERROR(VLOOKUP($A6,'Import Peak'!$A$3:CA$99,79,FALSE)-VLOOKUP($A6,'Import Peak Change'!$A$106:CA$202,79,FALSE)),0,(VLOOKUP($A6,'Import Peak'!$A$3:CA$99,79,FALSE)-VLOOKUP($A6,'Import Peak Change'!$A$106:CA$202,79,FALSE)))</f>
        <v>0</v>
      </c>
      <c r="CB6" s="6">
        <f>IF(ISERROR(VLOOKUP($A6,'Import Peak'!$A$3:CB$99,80,FALSE)-VLOOKUP($A6,'Import Peak Change'!$A$106:CB$202,80,FALSE)),0,(VLOOKUP($A6,'Import Peak'!$A$3:CB$99,80,FALSE)-VLOOKUP($A6,'Import Peak Change'!$A$106:CB$202,80,FALSE)))</f>
        <v>0</v>
      </c>
      <c r="CC6" s="6">
        <f>IF(ISERROR(VLOOKUP($A6,'Import Peak'!$A$3:CC$99,81,FALSE)-VLOOKUP($A6,'Import Peak Change'!$A$106:CC$202,81,FALSE)),0,(VLOOKUP($A6,'Import Peak'!$A$3:CC$99,81,FALSE)-VLOOKUP($A6,'Import Peak Change'!$A$106:CC$202,81,FALSE)))</f>
        <v>0</v>
      </c>
      <c r="CD6" s="6">
        <f>IF(ISERROR(VLOOKUP($A6,'Import Peak'!$A$3:CD$99,82,FALSE)-VLOOKUP($A6,'Import Peak Change'!$A$106:CD$202,82,FALSE)),0,(VLOOKUP($A6,'Import Peak'!$A$3:CD$99,82,FALSE)-VLOOKUP($A6,'Import Peak Change'!$A$106:CD$202,82,FALSE)))</f>
        <v>0</v>
      </c>
      <c r="CE6" s="6">
        <f>IF(ISERROR(VLOOKUP($A6,'Import Peak'!$A$3:CE$99,83,FALSE)-VLOOKUP($A6,'Import Peak Change'!$A$106:CE$202,83,FALSE)),0,(VLOOKUP($A6,'Import Peak'!$A$3:CE$99,83,FALSE)-VLOOKUP($A6,'Import Peak Change'!$A$106:CE$202,83,FALSE)))</f>
        <v>0</v>
      </c>
      <c r="CF6" s="6">
        <f>IF(ISERROR(VLOOKUP($A6,'Import Peak'!$A$3:CF$99,84,FALSE)-VLOOKUP($A6,'Import Peak Change'!$A$106:CF$202,84,FALSE)),0,(VLOOKUP($A6,'Import Peak'!$A$3:CF$99,84,FALSE)-VLOOKUP($A6,'Import Peak Change'!$A$106:CF$202,84,FALSE)))</f>
        <v>0</v>
      </c>
      <c r="CG6" s="6">
        <f>IF(ISERROR(VLOOKUP($A6,'Import Peak'!$A$3:CG$99,85,FALSE)-VLOOKUP($A6,'Import Peak Change'!$A$106:CG$202,85,FALSE)),0,(VLOOKUP($A6,'Import Peak'!$A$3:CG$99,85,FALSE)-VLOOKUP($A6,'Import Peak Change'!$A$106:CG$202,85,FALSE)))</f>
        <v>0</v>
      </c>
      <c r="CH6" s="6">
        <f>IF(ISERROR(VLOOKUP($A6,'Import Peak'!$A$3:CH$99,86,FALSE)-VLOOKUP($A6,'Import Peak Change'!$A$106:CH$202,86,FALSE)),0,(VLOOKUP($A6,'Import Peak'!$A$3:CH$99,86,FALSE)-VLOOKUP($A6,'Import Peak Change'!$A$106:CH$202,86,FALSE)))</f>
        <v>0</v>
      </c>
      <c r="CI6" s="6">
        <f>IF(ISERROR(VLOOKUP($A6,'Import Peak'!$A$3:CI$99,87,FALSE)-VLOOKUP($A6,'Import Peak Change'!$A$106:CI$202,87,FALSE)),0,(VLOOKUP($A6,'Import Peak'!$A$3:CI$99,87,FALSE)-VLOOKUP($A6,'Import Peak Change'!$A$106:CI$202,87,FALSE)))</f>
        <v>0</v>
      </c>
      <c r="CJ6" s="6">
        <f>IF(ISERROR(VLOOKUP($A6,'Import Peak'!$A$3:CJ$99,88,FALSE)-VLOOKUP($A6,'Import Peak Change'!$A$106:CJ$202,88,FALSE)),0,(VLOOKUP($A6,'Import Peak'!$A$3:CJ$99,88,FALSE)-VLOOKUP($A6,'Import Peak Change'!$A$106:CJ$202,88,FALSE)))</f>
        <v>0</v>
      </c>
      <c r="CK6" s="6">
        <f>IF(ISERROR(VLOOKUP($A6,'Import Peak'!$A$3:CK$99,89,FALSE)-VLOOKUP($A6,'Import Peak Change'!$A$106:CK$202,89,FALSE)),0,(VLOOKUP($A6,'Import Peak'!$A$3:CK$99,89,FALSE)-VLOOKUP($A6,'Import Peak Change'!$A$106:CK$202,89,FALSE)))</f>
        <v>0</v>
      </c>
      <c r="CL6" s="6">
        <f>IF(ISERROR(VLOOKUP($A6,'Import Peak'!$A$3:CL$99,90,FALSE)-VLOOKUP($A6,'Import Peak Change'!$A$106:CL$202,90,FALSE)),0,(VLOOKUP($A6,'Import Peak'!$A$3:CL$99,90,FALSE)-VLOOKUP($A6,'Import Peak Change'!$A$106:CL$202,90,FALSE)))</f>
        <v>0</v>
      </c>
      <c r="CM6" s="6">
        <f>IF(ISERROR(VLOOKUP($A6,'Import Peak'!$A$3:CM$99,91,FALSE)-VLOOKUP($A6,'Import Peak Change'!$A$106:CM$202,91,FALSE)),0,(VLOOKUP($A6,'Import Peak'!$A$3:CM$99,91,FALSE)-VLOOKUP($A6,'Import Peak Change'!$A$106:CM$202,91,FALSE)))</f>
        <v>0</v>
      </c>
      <c r="CN6" s="6">
        <f>IF(ISERROR(VLOOKUP($A6,'Import Peak'!$A$3:CN$99,92,FALSE)-VLOOKUP($A6,'Import Peak Change'!$A$106:CN$202,92,FALSE)),0,(VLOOKUP($A6,'Import Peak'!$A$3:CN$99,92,FALSE)-VLOOKUP($A6,'Import Peak Change'!$A$106:CN$202,92,FALSE)))</f>
        <v>0</v>
      </c>
      <c r="CO6" s="6">
        <f>IF(ISERROR(VLOOKUP($A6,'Import Peak'!$A$3:CO$99,93,FALSE)-VLOOKUP($A6,'Import Peak Change'!$A$106:CO$202,93,FALSE)),0,(VLOOKUP($A6,'Import Peak'!$A$3:CO$99,93,FALSE)-VLOOKUP($A6,'Import Peak Change'!$A$106:CO$202,93,FALSE)))</f>
        <v>0</v>
      </c>
      <c r="CP6" s="6">
        <f>IF(ISERROR(VLOOKUP($A6,'Import Peak'!$A$3:CP$99,94,FALSE)-VLOOKUP($A6,'Import Peak Change'!$A$106:CP$202,94,FALSE)),0,(VLOOKUP($A6,'Import Peak'!$A$3:CP$99,94,FALSE)-VLOOKUP($A6,'Import Peak Change'!$A$106:CP$202,94,FALSE)))</f>
        <v>0</v>
      </c>
      <c r="CQ6" s="6">
        <f>IF(ISERROR(VLOOKUP($A6,'Import Peak'!$A$3:CQ$99,95,FALSE)-VLOOKUP($A6,'Import Peak Change'!$A$106:CQ$202,95,FALSE)),0,(VLOOKUP($A6,'Import Peak'!$A$3:CQ$99,95,FALSE)-VLOOKUP($A6,'Import Peak Change'!$A$106:CQ$202,95,FALSE)))</f>
        <v>0</v>
      </c>
      <c r="CR6" s="6">
        <f>IF(ISERROR(VLOOKUP($A6,'Import Peak'!$A$3:CR$99,96,FALSE)-VLOOKUP($A6,'Import Peak Change'!$A$106:CR$202,96,FALSE)),0,(VLOOKUP($A6,'Import Peak'!$A$3:CR$99,96,FALSE)-VLOOKUP($A6,'Import Peak Change'!$A$106:CR$202,96,FALSE)))</f>
        <v>0</v>
      </c>
      <c r="CS6" s="6">
        <f>IF(ISERROR(VLOOKUP($A6,'Import Peak'!$A$3:CS$99,97,FALSE)-VLOOKUP($A6,'Import Peak Change'!$A$106:CS$202,97,FALSE)),0,(VLOOKUP($A6,'Import Peak'!$A$3:CS$99,97,FALSE)-VLOOKUP($A6,'Import Peak Change'!$A$106:CS$202,97,FALSE)))</f>
        <v>0</v>
      </c>
      <c r="CT6" s="6">
        <f>IF(ISERROR(VLOOKUP($A6,'Import Peak'!$A$3:CT$99,98,FALSE)-VLOOKUP($A6,'Import Peak Change'!$A$106:CT$202,98,FALSE)),0,(VLOOKUP($A6,'Import Peak'!$A$3:CT$99,98,FALSE)-VLOOKUP($A6,'Import Peak Change'!$A$106:CT$202,98,FALSE)))</f>
        <v>0</v>
      </c>
      <c r="CU6" s="6">
        <f>IF(ISERROR(VLOOKUP($A6,'Import Peak'!$A$3:CU$99,99,FALSE)-VLOOKUP($A6,'Import Peak Change'!$A$106:CU$202,99,FALSE)),0,(VLOOKUP($A6,'Import Peak'!$A$3:CU$99,99,FALSE)-VLOOKUP($A6,'Import Peak Change'!$A$106:CU$202,99,FALSE)))</f>
        <v>0</v>
      </c>
      <c r="CV6" s="6">
        <f>IF(ISERROR(VLOOKUP($A6,'Import Peak'!$A$3:CV$99,100,FALSE)-VLOOKUP($A6,'Import Peak Change'!$A$106:CV$202,100,FALSE)),0,(VLOOKUP($A6,'Import Peak'!$A$3:CV$99,100,FALSE)-VLOOKUP($A6,'Import Peak Change'!$A$106:CV$202,100,FALSE)))</f>
        <v>0</v>
      </c>
      <c r="CW6" s="6">
        <f>IF(ISERROR(VLOOKUP($A6,'Import Peak'!$A$3:CW$99,101,FALSE)-VLOOKUP($A6,'Import Peak Change'!$A$106:CW$202,101,FALSE)),0,(VLOOKUP($A6,'Import Peak'!$A$3:CW$99,101,FALSE)-VLOOKUP($A6,'Import Peak Change'!$A$106:CW$202,101,FALSE)))</f>
        <v>0</v>
      </c>
      <c r="CX6" s="6">
        <f>IF(ISERROR(VLOOKUP($A6,'Import Peak'!$A$3:CX$99,102,FALSE)-VLOOKUP($A6,'Import Peak Change'!$A$106:CX$202,102,FALSE)),0,(VLOOKUP($A6,'Import Peak'!$A$3:CX$99,102,FALSE)-VLOOKUP($A6,'Import Peak Change'!$A$106:CX$202,102,FALSE)))</f>
        <v>0</v>
      </c>
      <c r="CY6" s="6">
        <f>IF(ISERROR(VLOOKUP($A6,'Import Peak'!$A$3:CY$99,103,FALSE)-VLOOKUP($A6,'Import Peak Change'!$A$106:CY$202,103,FALSE)),0,(VLOOKUP($A6,'Import Peak'!$A$3:CY$99,103,FALSE)-VLOOKUP($A6,'Import Peak Change'!$A$106:CY$202,103,FALSE)))</f>
        <v>0</v>
      </c>
      <c r="CZ6" s="6">
        <f>IF(ISERROR(VLOOKUP($A6,'Import Peak'!$A$3:CZ$99,104,FALSE)-VLOOKUP($A6,'Import Peak Change'!$A$106:CZ$202,104,FALSE)),0,(VLOOKUP($A6,'Import Peak'!$A$3:CZ$99,104,FALSE)-VLOOKUP($A6,'Import Peak Change'!$A$106:CZ$202,104,FALSE)))</f>
        <v>0</v>
      </c>
      <c r="DA6" s="6">
        <f>IF(ISERROR(VLOOKUP($A6,'Import Peak'!$A$3:DA$99,105,FALSE)-VLOOKUP($A6,'Import Peak Change'!$A$106:DA$202,105,FALSE)),0,(VLOOKUP($A6,'Import Peak'!$A$3:DA$99,105,FALSE)-VLOOKUP($A6,'Import Peak Change'!$A$106:DA$202,105,FALSE)))</f>
        <v>0</v>
      </c>
      <c r="DB6" s="6">
        <f>IF(ISERROR(VLOOKUP($A6,'Import Peak'!$A$3:DB$99,106,FALSE)-VLOOKUP($A6,'Import Peak Change'!$A$106:DB$202,106,FALSE)),0,(VLOOKUP($A6,'Import Peak'!$A$3:DB$99,106,FALSE)-VLOOKUP($A6,'Import Peak Change'!$A$106:DB$202,106,FALSE)))</f>
        <v>0</v>
      </c>
      <c r="DC6" s="6">
        <f>IF(ISERROR(VLOOKUP($A6,'Import Peak'!$A$3:DC$99,107,FALSE)-VLOOKUP($A6,'Import Peak Change'!$A$106:DC$202,107,FALSE)),0,(VLOOKUP($A6,'Import Peak'!$A$3:DC$99,107,FALSE)-VLOOKUP($A6,'Import Peak Change'!$A$106:DC$202,107,FALSE)))</f>
        <v>0</v>
      </c>
      <c r="DD6" s="6">
        <f>IF(ISERROR(VLOOKUP($A6,'Import Peak'!$A$3:DD$99,108,FALSE)-VLOOKUP($A6,'Import Peak Change'!$A$106:DD$202,108,FALSE)),0,(VLOOKUP($A6,'Import Peak'!$A$3:DD$99,108,FALSE)-VLOOKUP($A6,'Import Peak Change'!$A$106:DD$202,108,FALSE)))</f>
        <v>0</v>
      </c>
      <c r="DE6" s="6">
        <f>IF(ISERROR(VLOOKUP($A6,'Import Peak'!$A$3:DE$99,109,FALSE)-VLOOKUP($A6,'Import Peak Change'!$A$106:DE$202,109,FALSE)),0,(VLOOKUP($A6,'Import Peak'!$A$3:DE$99,109,FALSE)-VLOOKUP($A6,'Import Peak Change'!$A$106:DE$202,109,FALSE)))</f>
        <v>0</v>
      </c>
      <c r="DF6" s="6">
        <f>IF(ISERROR(VLOOKUP($A6,'Import Peak'!$A$3:DF$99,110,FALSE)-VLOOKUP($A6,'Import Peak Change'!$A$106:DF$202,110,FALSE)),0,(VLOOKUP($A6,'Import Peak'!$A$3:DF$99,110,FALSE)-VLOOKUP($A6,'Import Peak Change'!$A$106:DF$202,110,FALSE)))</f>
        <v>0</v>
      </c>
      <c r="DG6" s="6">
        <f>IF(ISERROR(VLOOKUP($A6,'Import Peak'!$A$3:DG$99,111,FALSE)-VLOOKUP($A6,'Import Peak Change'!$A$106:DG$202,111,FALSE)),0,(VLOOKUP($A6,'Import Peak'!$A$3:DG$99,111,FALSE)-VLOOKUP($A6,'Import Peak Change'!$A$106:DG$202,111,FALSE)))</f>
        <v>0</v>
      </c>
      <c r="DH6" s="6">
        <f>IF(ISERROR(VLOOKUP($A6,'Import Peak'!$A$3:DH$99,112,FALSE)-VLOOKUP($A6,'Import Peak Change'!$A$106:DH$202,112,FALSE)),0,(VLOOKUP($A6,'Import Peak'!$A$3:DH$99,112,FALSE)-VLOOKUP($A6,'Import Peak Change'!$A$106:DH$202,112,FALSE)))</f>
        <v>0</v>
      </c>
      <c r="DI6" s="6">
        <f>IF(ISERROR(VLOOKUP($A6,'Import Peak'!$A$3:DI$99,113,FALSE)-VLOOKUP($A6,'Import Peak Change'!$A$106:DI$202,113,FALSE)),0,(VLOOKUP($A6,'Import Peak'!$A$3:DI$99,113,FALSE)-VLOOKUP($A6,'Import Peak Change'!$A$106:DI$202,113,FALSE)))</f>
        <v>0</v>
      </c>
      <c r="DJ6" s="6">
        <f>IF(ISERROR(VLOOKUP($A6,'Import Peak'!$A$3:DJ$99,114,FALSE)-VLOOKUP($A6,'Import Peak Change'!$A$106:DJ$202,114,FALSE)),0,(VLOOKUP($A6,'Import Peak'!$A$3:DJ$99,114,FALSE)-VLOOKUP($A6,'Import Peak Change'!$A$106:DJ$202,114,FALSE)))</f>
        <v>0</v>
      </c>
      <c r="DK6" s="6">
        <f>IF(ISERROR(VLOOKUP($A6,'Import Peak'!$A$3:DK$99,115,FALSE)-VLOOKUP($A6,'Import Peak Change'!$A$106:DK$202,115,FALSE)),0,(VLOOKUP($A6,'Import Peak'!$A$3:DK$99,115,FALSE)-VLOOKUP($A6,'Import Peak Change'!$A$106:DK$202,115,FALSE)))</f>
        <v>0</v>
      </c>
      <c r="DL6" s="6">
        <f>IF(ISERROR(VLOOKUP($A6,'Import Peak'!$A$3:DL$99,116,FALSE)-VLOOKUP($A6,'Import Peak Change'!$A$106:DL$202,116,FALSE)),0,(VLOOKUP($A6,'Import Peak'!$A$3:DL$99,116,FALSE)-VLOOKUP($A6,'Import Peak Change'!$A$106:DL$202,116,FALSE)))</f>
        <v>0</v>
      </c>
      <c r="DM6" s="6">
        <f>IF(ISERROR(VLOOKUP($A6,'Import Peak'!$A$3:DM$99,117,FALSE)-VLOOKUP($A6,'Import Peak Change'!$A$106:DM$202,117,FALSE)),0,(VLOOKUP($A6,'Import Peak'!$A$3:DM$99,117,FALSE)-VLOOKUP($A6,'Import Peak Change'!$A$106:DM$202,117,FALSE)))</f>
        <v>0</v>
      </c>
      <c r="DN6" s="6">
        <f>IF(ISERROR(VLOOKUP($A6,'Import Peak'!$A$3:DN$99,118,FALSE)-VLOOKUP($A6,'Import Peak Change'!$A$106:DN$202,118,FALSE)),0,(VLOOKUP($A6,'Import Peak'!$A$3:DN$99,118,FALSE)-VLOOKUP($A6,'Import Peak Change'!$A$106:DN$202,118,FALSE)))</f>
        <v>0</v>
      </c>
      <c r="DO6" s="6">
        <f>IF(ISERROR(VLOOKUP($A6,'Import Peak'!$A$3:DO$99,119,FALSE)-VLOOKUP($A6,'Import Peak Change'!$A$106:DO$202,119,FALSE)),0,(VLOOKUP($A6,'Import Peak'!$A$3:DO$99,119,FALSE)-VLOOKUP($A6,'Import Peak Change'!$A$106:DO$202,119,FALSE)))</f>
        <v>0</v>
      </c>
      <c r="DP6" s="6">
        <f>IF(ISERROR(VLOOKUP($A6,'Import Peak'!$A$3:DP$99,120,FALSE)-VLOOKUP($A6,'Import Peak Change'!$A$106:DP$202,120,FALSE)),0,(VLOOKUP($A6,'Import Peak'!$A$3:DP$99,120,FALSE)-VLOOKUP($A6,'Import Peak Change'!$A$106:DP$202,120,FALSE)))</f>
        <v>0</v>
      </c>
      <c r="DQ6" s="6">
        <f>IF(ISERROR(VLOOKUP($A6,'Import Peak'!$A$3:DQ$99,121,FALSE)-VLOOKUP($A6,'Import Peak Change'!$A$106:DQ$202,121,FALSE)),0,(VLOOKUP($A6,'Import Peak'!$A$3:DQ$99,121,FALSE)-VLOOKUP($A6,'Import Peak Change'!$A$106:DQ$202,121,FALSE)))</f>
        <v>0</v>
      </c>
      <c r="DR6" s="6">
        <f>IF(ISERROR(VLOOKUP($A6,'Import Peak'!$A$3:DR$99,122,FALSE)-VLOOKUP($A6,'Import Peak Change'!$A$106:DR$202,122,FALSE)),0,(VLOOKUP($A6,'Import Peak'!$A$3:DR$99,122,FALSE)-VLOOKUP($A6,'Import Peak Change'!$A$106:DR$202,122,FALSE)))</f>
        <v>0</v>
      </c>
      <c r="DS6" s="6">
        <f>IF(ISERROR(VLOOKUP($A6,'Import Peak'!$A$3:DS$99,123,FALSE)-VLOOKUP($A6,'Import Peak Change'!$A$106:DS$202,123,FALSE)),0,(VLOOKUP($A6,'Import Peak'!$A$3:DS$99,123,FALSE)-VLOOKUP($A6,'Import Peak Change'!$A$106:DS$202,123,FALSE)))</f>
        <v>0</v>
      </c>
      <c r="DT6" s="6">
        <f>IF(ISERROR(VLOOKUP($A6,'Import Peak'!$A$3:DT$99,124,FALSE)-VLOOKUP($A6,'Import Peak Change'!$A$106:DT$202,124,FALSE)),0,(VLOOKUP($A6,'Import Peak'!$A$3:DT$99,124,FALSE)-VLOOKUP($A6,'Import Peak Change'!$A$106:DT$202,124,FALSE)))</f>
        <v>0</v>
      </c>
      <c r="DU6" s="6">
        <f>IF(ISERROR(VLOOKUP($A6,'Import Peak'!$A$3:DU$99,125,FALSE)-VLOOKUP($A6,'Import Peak Change'!$A$106:DU$202,125,FALSE)),0,(VLOOKUP($A6,'Import Peak'!$A$3:DU$99,125,FALSE)-VLOOKUP($A6,'Import Peak Change'!$A$106:DU$202,125,FALSE)))</f>
        <v>0</v>
      </c>
      <c r="DV6" s="6">
        <f>IF(ISERROR(VLOOKUP($A6,'Import Peak'!$A$3:DV$99,126,FALSE)-VLOOKUP($A6,'Import Peak Change'!$A$106:DV$202,126,FALSE)),0,(VLOOKUP($A6,'Import Peak'!$A$3:DV$99,126,FALSE)-VLOOKUP($A6,'Import Peak Change'!$A$106:DV$202,126,FALSE)))</f>
        <v>0</v>
      </c>
      <c r="DW6" s="6">
        <f>IF(ISERROR(VLOOKUP($A6,'Import Peak'!$A$3:DW$99,127,FALSE)-VLOOKUP($A6,'Import Peak Change'!$A$106:DW$202,127,FALSE)),0,(VLOOKUP($A6,'Import Peak'!$A$3:DW$99,127,FALSE)-VLOOKUP($A6,'Import Peak Change'!$A$106:DW$202,127,FALSE)))</f>
        <v>0</v>
      </c>
      <c r="DX6" s="6">
        <f>IF(ISERROR(VLOOKUP($A6,'Import Peak'!$A$3:DX$99,128,FALSE)-VLOOKUP($A6,'Import Peak Change'!$A$106:DX$202,128,FALSE)),0,(VLOOKUP($A6,'Import Peak'!$A$3:DX$99,128,FALSE)-VLOOKUP($A6,'Import Peak Change'!$A$106:DX$202,128,FALSE)))</f>
        <v>0</v>
      </c>
      <c r="DY6" s="6">
        <f>IF(ISERROR(VLOOKUP($A6,'Import Peak'!$A$3:DY$99,129,FALSE)-VLOOKUP($A6,'Import Peak Change'!$A$106:DY$202,129,FALSE)),0,(VLOOKUP($A6,'Import Peak'!$A$3:DY$99,129,FALSE)-VLOOKUP($A6,'Import Peak Change'!$A$106:DY$202,129,FALSE)))</f>
        <v>0</v>
      </c>
      <c r="DZ6" s="6">
        <f>IF(ISERROR(VLOOKUP($A6,'Import Peak'!$A$3:DZ$99,130,FALSE)-VLOOKUP($A6,'Import Peak Change'!$A$106:DZ$202,130,FALSE)),0,(VLOOKUP($A6,'Import Peak'!$A$3:DZ$99,130,FALSE)-VLOOKUP($A6,'Import Peak Change'!$A$106:DZ$202,130,FALSE)))</f>
        <v>0</v>
      </c>
      <c r="EA6" s="6">
        <f>IF(ISERROR(VLOOKUP($A6,'Import Peak'!$A$3:EA$99,131,FALSE)-VLOOKUP($A6,'Import Peak Change'!$A$106:EA$202,131,FALSE)),0,(VLOOKUP($A6,'Import Peak'!$A$3:EA$99,131,FALSE)-VLOOKUP($A6,'Import Peak Change'!$A$106:EA$202,131,FALSE)))</f>
        <v>0</v>
      </c>
      <c r="EB6" s="6">
        <f>IF(ISERROR(VLOOKUP($A6,'Import Peak'!$A$3:EB$99,132,FALSE)-VLOOKUP($A6,'Import Peak Change'!$A$106:EB$202,132,FALSE)),0,(VLOOKUP($A6,'Import Peak'!$A$3:EB$99,132,FALSE)-VLOOKUP($A6,'Import Peak Change'!$A$106:EB$202,132,FALSE)))</f>
        <v>0</v>
      </c>
      <c r="EC6" s="6">
        <f>IF(ISERROR(VLOOKUP($A6,'Import Peak'!$A$3:EC$99,133,FALSE)-VLOOKUP($A6,'Import Peak Change'!$A$106:EC$202,133,FALSE)),0,(VLOOKUP($A6,'Import Peak'!$A$3:EC$99,133,FALSE)-VLOOKUP($A6,'Import Peak Change'!$A$106:EC$202,133,FALSE)))</f>
        <v>0</v>
      </c>
      <c r="ED6" s="6">
        <f>IF(ISERROR(VLOOKUP($A6,'Import Peak'!$A$3:ED$99,134,FALSE)-VLOOKUP($A6,'Import Peak Change'!$A$106:ED$202,134,FALSE)),0,(VLOOKUP($A6,'Import Peak'!$A$3:ED$99,134,FALSE)-VLOOKUP($A6,'Import Peak Change'!$A$106:ED$202,134,FALSE)))</f>
        <v>0</v>
      </c>
      <c r="EE6" s="6">
        <f>IF(ISERROR(VLOOKUP($A6,'Import Peak'!$A$3:EE$99,135,FALSE)-VLOOKUP($A6,'Import Peak Change'!$A$106:EE$202,135,FALSE)),0,(VLOOKUP($A6,'Import Peak'!$A$3:EE$99,135,FALSE)-VLOOKUP($A6,'Import Peak Change'!$A$106:EE$202,135,FALSE)))</f>
        <v>0</v>
      </c>
      <c r="EF6" s="6">
        <f>IF(ISERROR(VLOOKUP($A6,'Import Peak'!$A$3:EF$99,136,FALSE)-VLOOKUP($A6,'Import Peak Change'!$A$106:EF$202,136,FALSE)),0,(VLOOKUP($A6,'Import Peak'!$A$3:EF$99,136,FALSE)-VLOOKUP($A6,'Import Peak Change'!$A$106:EF$202,136,FALSE)))</f>
        <v>0</v>
      </c>
      <c r="EG6" s="6">
        <f>IF(ISERROR(VLOOKUP($A6,'Import Peak'!$A$3:EG$99,137,FALSE)-VLOOKUP($A6,'Import Peak Change'!$A$106:EG$202,137,FALSE)),0,(VLOOKUP($A6,'Import Peak'!$A$3:EG$99,137,FALSE)-VLOOKUP($A6,'Import Peak Change'!$A$106:EG$202,137,FALSE)))</f>
        <v>0</v>
      </c>
      <c r="EH6" s="6">
        <f>IF(ISERROR(VLOOKUP($A6,'Import Peak'!$A$3:EH$99,138,FALSE)-VLOOKUP($A6,'Import Peak Change'!$A$106:EH$202,138,FALSE)),0,(VLOOKUP($A6,'Import Peak'!$A$3:EH$99,138,FALSE)-VLOOKUP($A6,'Import Peak Change'!$A$106:EH$202,138,FALSE)))</f>
        <v>0</v>
      </c>
      <c r="EI6" s="6">
        <f>IF(ISERROR(VLOOKUP($A6,'Import Peak'!$A$3:EI$99,139,FALSE)-VLOOKUP($A6,'Import Peak Change'!$A$106:EI$202,139,FALSE)),0,(VLOOKUP($A6,'Import Peak'!$A$3:EI$99,139,FALSE)-VLOOKUP($A6,'Import Peak Change'!$A$106:EI$202,139,FALSE)))</f>
        <v>0</v>
      </c>
      <c r="EJ6" s="6">
        <f>IF(ISERROR(VLOOKUP($A6,'Import Peak'!$A$3:EJ$99,140,FALSE)-VLOOKUP($A6,'Import Peak Change'!$A$106:EJ$202,140,FALSE)),0,(VLOOKUP($A6,'Import Peak'!$A$3:EJ$99,140,FALSE)-VLOOKUP($A6,'Import Peak Change'!$A$106:EJ$202,140,FALSE)))</f>
        <v>0</v>
      </c>
      <c r="EK6" s="6">
        <f>IF(ISERROR(VLOOKUP($A6,'Import Peak'!$A$3:EK$99,141,FALSE)-VLOOKUP($A6,'Import Peak Change'!$A$106:EK$202,141,FALSE)),0,(VLOOKUP($A6,'Import Peak'!$A$3:EK$99,141,FALSE)-VLOOKUP($A6,'Import Peak Change'!$A$106:EK$202,141,FALSE)))</f>
        <v>0</v>
      </c>
      <c r="EL6" s="6">
        <f>IF(ISERROR(VLOOKUP($A6,'Import Peak'!$A$3:EL$99,142,FALSE)-VLOOKUP($A6,'Import Peak Change'!$A$106:EL$202,142,FALSE)),0,(VLOOKUP($A6,'Import Peak'!$A$3:EL$99,142,FALSE)-VLOOKUP($A6,'Import Peak Change'!$A$106:EL$202,142,FALSE)))</f>
        <v>0</v>
      </c>
      <c r="EM6" s="6">
        <f>IF(ISERROR(VLOOKUP($A6,'Import Peak'!$A$3:EM$99,143,FALSE)-VLOOKUP($A6,'Import Peak Change'!$A$106:EM$202,143,FALSE)),0,(VLOOKUP($A6,'Import Peak'!$A$3:EM$99,143,FALSE)-VLOOKUP($A6,'Import Peak Change'!$A$106:EM$202,143,FALSE)))</f>
        <v>0</v>
      </c>
      <c r="EN6" s="6">
        <f>IF(ISERROR(VLOOKUP($A6,'Import Peak'!$A$3:EN$99,144,FALSE)-VLOOKUP($A6,'Import Peak Change'!$A$106:EN$202,144,FALSE)),0,(VLOOKUP($A6,'Import Peak'!$A$3:EN$99,144,FALSE)-VLOOKUP($A6,'Import Peak Change'!$A$106:EN$202,144,FALSE)))</f>
        <v>0</v>
      </c>
      <c r="EO6" s="6">
        <f>IF(ISERROR(VLOOKUP($A6,'Import Peak'!$A$3:EO$99,145,FALSE)-VLOOKUP($A6,'Import Peak Change'!$A$106:EO$202,145,FALSE)),0,(VLOOKUP($A6,'Import Peak'!$A$3:EO$99,145,FALSE)-VLOOKUP($A6,'Import Peak Change'!$A$106:EO$202,145,FALSE)))</f>
        <v>0</v>
      </c>
      <c r="EP6" s="6">
        <f>IF(ISERROR(VLOOKUP($A6,'Import Peak'!$A$3:EP$99,146,FALSE)-VLOOKUP($A6,'Import Peak Change'!$A$106:EP$202,146,FALSE)),0,(VLOOKUP($A6,'Import Peak'!$A$3:EP$99,146,FALSE)-VLOOKUP($A6,'Import Peak Change'!$A$106:EP$202,146,FALSE)))</f>
        <v>0</v>
      </c>
      <c r="EQ6" s="6">
        <f>IF(ISERROR(VLOOKUP($A6,'Import Peak'!$A$3:EQ$99,147,FALSE)-VLOOKUP($A6,'Import Peak Change'!$A$106:EQ$202,147,FALSE)),0,(VLOOKUP($A6,'Import Peak'!$A$3:EQ$99,147,FALSE)-VLOOKUP($A6,'Import Peak Change'!$A$106:EQ$202,147,FALSE)))</f>
        <v>0</v>
      </c>
      <c r="ER6" s="6">
        <f>IF(ISERROR(VLOOKUP($A6,'Import Peak'!$A$3:ER$99,148,FALSE)-VLOOKUP($A6,'Import Peak Change'!$A$106:ER$202,148,FALSE)),0,(VLOOKUP($A6,'Import Peak'!$A$3:ER$99,148,FALSE)-VLOOKUP($A6,'Import Peak Change'!$A$106:ER$202,148,FALSE)))</f>
        <v>0</v>
      </c>
      <c r="ES6" s="6">
        <f>IF(ISERROR(VLOOKUP($A6,'Import Peak'!$A$3:ES$99,149,FALSE)-VLOOKUP($A6,'Import Peak Change'!$A$106:ES$202,149,FALSE)),0,(VLOOKUP($A6,'Import Peak'!$A$3:ES$99,149,FALSE)-VLOOKUP($A6,'Import Peak Change'!$A$106:ES$202,149,FALSE)))</f>
        <v>0</v>
      </c>
      <c r="ET6" s="6">
        <f>IF(ISERROR(VLOOKUP($A6,'Import Peak'!$A$3:ET$99,150,FALSE)-VLOOKUP($A6,'Import Peak Change'!$A$106:ET$202,150,FALSE)),0,(VLOOKUP($A6,'Import Peak'!$A$3:ET$99,150,FALSE)-VLOOKUP($A6,'Import Peak Change'!$A$106:ET$202,150,FALSE)))</f>
        <v>0</v>
      </c>
      <c r="EU6" s="6">
        <f>IF(ISERROR(VLOOKUP($A6,'Import Peak'!$A$3:EU$99,151,FALSE)-VLOOKUP($A6,'Import Peak Change'!$A$106:EU$202,151,FALSE)),0,(VLOOKUP($A6,'Import Peak'!$A$3:EU$99,151,FALSE)-VLOOKUP($A6,'Import Peak Change'!$A$106:EU$202,151,FALSE)))</f>
        <v>0</v>
      </c>
      <c r="EV6" s="6">
        <f>IF(ISERROR(VLOOKUP($A6,'Import Peak'!$A$3:EV$99,152,FALSE)-VLOOKUP($A6,'Import Peak Change'!$A$106:EV$202,152,FALSE)),0,(VLOOKUP($A6,'Import Peak'!$A$3:EV$99,152,FALSE)-VLOOKUP($A6,'Import Peak Change'!$A$106:EV$202,152,FALSE)))</f>
        <v>0</v>
      </c>
      <c r="EW6" s="6">
        <f>IF(ISERROR(VLOOKUP($A6,'Import Peak'!$A$3:EW$99,153,FALSE)-VLOOKUP($A6,'Import Peak Change'!$A$106:EW$202,153,FALSE)),0,(VLOOKUP($A6,'Import Peak'!$A$3:EW$99,153,FALSE)-VLOOKUP($A6,'Import Peak Change'!$A$106:EW$202,153,FALSE)))</f>
        <v>0</v>
      </c>
      <c r="EX6" s="6">
        <f>IF(ISERROR(VLOOKUP($A6,'Import Peak'!$A$3:EX$99,154,FALSE)-VLOOKUP($A6,'Import Peak Change'!$A$106:EX$202,154,FALSE)),0,(VLOOKUP($A6,'Import Peak'!$A$3:EX$99,154,FALSE)-VLOOKUP($A6,'Import Peak Change'!$A$106:EX$202,154,FALSE)))</f>
        <v>0</v>
      </c>
      <c r="EY6" s="6">
        <f>IF(ISERROR(VLOOKUP($A6,'Import Peak'!$A$3:EY$99,155,FALSE)-VLOOKUP($A6,'Import Peak Change'!$A$106:EY$202,155,FALSE)),0,(VLOOKUP($A6,'Import Peak'!$A$3:EY$99,155,FALSE)-VLOOKUP($A6,'Import Peak Change'!$A$106:EY$202,155,FALSE)))</f>
        <v>0</v>
      </c>
      <c r="EZ6" s="6">
        <f>IF(ISERROR(VLOOKUP($A6,'Import Peak'!$A$3:EZ$99,156,FALSE)-VLOOKUP($A6,'Import Peak Change'!$A$106:EZ$202,156,FALSE)),0,(VLOOKUP($A6,'Import Peak'!$A$3:EZ$99,156,FALSE)-VLOOKUP($A6,'Import Peak Change'!$A$106:EZ$202,156,FALSE)))</f>
        <v>0</v>
      </c>
      <c r="FA6" s="6">
        <f>IF(ISERROR(VLOOKUP($A6,'Import Peak'!$A$3:FA$99,157,FALSE)-VLOOKUP($A6,'Import Peak Change'!$A$106:FA$202,157,FALSE)),0,(VLOOKUP($A6,'Import Peak'!$A$3:FA$99,157,FALSE)-VLOOKUP($A6,'Import Peak Change'!$A$106:FA$202,157,FALSE)))</f>
        <v>0</v>
      </c>
      <c r="FB6" s="6">
        <f>IF(ISERROR(VLOOKUP($A6,'Import Peak'!$A$3:FB$99,158,FALSE)-VLOOKUP($A6,'Import Peak Change'!$A$106:FB$202,158,FALSE)),0,(VLOOKUP($A6,'Import Peak'!$A$3:FB$99,158,FALSE)-VLOOKUP($A6,'Import Peak Change'!$A$106:FB$202,158,FALSE)))</f>
        <v>0</v>
      </c>
      <c r="FC6" s="6">
        <f>IF(ISERROR(VLOOKUP($A6,'Import Peak'!$A$3:FC$99,159,FALSE)-VLOOKUP($A6,'Import Peak Change'!$A$106:FC$202,159,FALSE)),0,(VLOOKUP($A6,'Import Peak'!$A$3:FC$99,159,FALSE)-VLOOKUP($A6,'Import Peak Change'!$A$106:FC$202,159,FALSE)))</f>
        <v>0</v>
      </c>
      <c r="FD6" s="6">
        <f>IF(ISERROR(VLOOKUP($A6,'Import Peak'!$A$3:FD$99,160,FALSE)-VLOOKUP($A6,'Import Peak Change'!$A$106:FD$202,160,FALSE)),0,(VLOOKUP($A6,'Import Peak'!$A$3:FD$99,160,FALSE)-VLOOKUP($A6,'Import Peak Change'!$A$106:FD$202,160,FALSE)))</f>
        <v>0</v>
      </c>
      <c r="FE6" s="6">
        <f>IF(ISERROR(VLOOKUP($A6,'Import Peak'!$A$3:FE$99,161,FALSE)-VLOOKUP($A6,'Import Peak Change'!$A$106:FE$202,161,FALSE)),0,(VLOOKUP($A6,'Import Peak'!$A$3:FE$99,161,FALSE)-VLOOKUP($A6,'Import Peak Change'!$A$106:FE$202,161,FALSE)))</f>
        <v>0</v>
      </c>
      <c r="FF6" s="6">
        <f>IF(ISERROR(VLOOKUP($A6,'Import Peak'!$A$3:FF$99,162,FALSE)-VLOOKUP($A6,'Import Peak Change'!$A$106:FF$202,162,FALSE)),0,(VLOOKUP($A6,'Import Peak'!$A$3:FF$99,162,FALSE)-VLOOKUP($A6,'Import Peak Change'!$A$106:FF$202,162,FALSE)))</f>
        <v>0</v>
      </c>
      <c r="FG6" s="6">
        <f>IF(ISERROR(VLOOKUP($A6,'Import Peak'!$A$3:FG$99,163,FALSE)-VLOOKUP($A6,'Import Peak Change'!$A$106:FG$202,163,FALSE)),0,(VLOOKUP($A6,'Import Peak'!$A$3:FG$99,163,FALSE)-VLOOKUP($A6,'Import Peak Change'!$A$106:FG$202,163,FALSE)))</f>
        <v>0</v>
      </c>
      <c r="FH6" s="6">
        <f>IF(ISERROR(VLOOKUP($A6,'Import Peak'!$A$3:FH$99,164,FALSE)-VLOOKUP($A6,'Import Peak Change'!$A$106:FH$202,164,FALSE)),0,(VLOOKUP($A6,'Import Peak'!$A$3:FH$99,164,FALSE)-VLOOKUP($A6,'Import Peak Change'!$A$106:FH$202,164,FALSE)))</f>
        <v>0</v>
      </c>
      <c r="FI6" s="6">
        <f>IF(ISERROR(VLOOKUP($A6,'Import Peak'!$A$3:FI$99,165,FALSE)-VLOOKUP($A6,'Import Peak Change'!$A$106:FI$202,165,FALSE)),0,(VLOOKUP($A6,'Import Peak'!$A$3:FI$99,165,FALSE)-VLOOKUP($A6,'Import Peak Change'!$A$106:FI$202,165,FALSE)))</f>
        <v>0</v>
      </c>
      <c r="FJ6" s="6">
        <f>IF(ISERROR(VLOOKUP($A6,'Import Peak'!$A$3:FJ$99,166,FALSE)-VLOOKUP($A6,'Import Peak Change'!$A$106:FJ$202,166,FALSE)),0,(VLOOKUP($A6,'Import Peak'!$A$3:FJ$99,166,FALSE)-VLOOKUP($A6,'Import Peak Change'!$A$106:FJ$202,166,FALSE)))</f>
        <v>0</v>
      </c>
      <c r="FK6" s="6">
        <f>IF(ISERROR(VLOOKUP($A6,'Import Peak'!$A$3:FK$99,167,FALSE)-VLOOKUP($A6,'Import Peak Change'!$A$106:FK$202,167,FALSE)),0,(VLOOKUP($A6,'Import Peak'!$A$3:FK$99,167,FALSE)-VLOOKUP($A6,'Import Peak Change'!$A$106:FK$202,167,FALSE)))</f>
        <v>0</v>
      </c>
      <c r="FL6" s="6">
        <f>IF(ISERROR(VLOOKUP($A6,'Import Peak'!$A$3:FL$99,168,FALSE)-VLOOKUP($A6,'Import Peak Change'!$A$106:FL$202,168,FALSE)),0,(VLOOKUP($A6,'Import Peak'!$A$3:FL$99,168,FALSE)-VLOOKUP($A6,'Import Peak Change'!$A$106:FL$202,168,FALSE)))</f>
        <v>0</v>
      </c>
      <c r="FM6" s="6">
        <f>IF(ISERROR(VLOOKUP($A6,'Import Peak'!$A$3:FM$99,169,FALSE)-VLOOKUP($A6,'Import Peak Change'!$A$106:FM$202,169,FALSE)),0,(VLOOKUP($A6,'Import Peak'!$A$3:FM$99,169,FALSE)-VLOOKUP($A6,'Import Peak Change'!$A$106:FM$202,169,FALSE)))</f>
        <v>0</v>
      </c>
      <c r="FN6" s="6">
        <f>IF(ISERROR(VLOOKUP($A6,'Import Peak'!$A$3:FN$99,170,FALSE)-VLOOKUP($A6,'Import Peak Change'!$A$106:FN$202,170,FALSE)),0,(VLOOKUP($A6,'Import Peak'!$A$3:FN$99,170,FALSE)-VLOOKUP($A6,'Import Peak Change'!$A$106:FN$202,170,FALSE)))</f>
        <v>0</v>
      </c>
      <c r="FO6" s="6">
        <f>IF(ISERROR(VLOOKUP($A6,'Import Peak'!$A$3:FO$99,171,FALSE)-VLOOKUP($A6,'Import Peak Change'!$A$106:FO$202,171,FALSE)),0,(VLOOKUP($A6,'Import Peak'!$A$3:FO$99,171,FALSE)-VLOOKUP($A6,'Import Peak Change'!$A$106:FO$202,171,FALSE)))</f>
        <v>0</v>
      </c>
      <c r="FP6" s="6">
        <f>IF(ISERROR(VLOOKUP($A6,'Import Peak'!$A$3:FP$99,172,FALSE)-VLOOKUP($A6,'Import Peak Change'!$A$106:FP$202,172,FALSE)),0,(VLOOKUP($A6,'Import Peak'!$A$3:FP$99,172,FALSE)-VLOOKUP($A6,'Import Peak Change'!$A$106:FP$202,172,FALSE)))</f>
        <v>0</v>
      </c>
      <c r="FQ6" s="6">
        <f>IF(ISERROR(VLOOKUP($A6,'Import Peak'!$A$3:FQ$99,173,FALSE)-VLOOKUP($A6,'Import Peak Change'!$A$106:FQ$202,173,FALSE)),0,(VLOOKUP($A6,'Import Peak'!$A$3:FQ$99,173,FALSE)-VLOOKUP($A6,'Import Peak Change'!$A$106:FQ$202,173,FALSE)))</f>
        <v>0</v>
      </c>
      <c r="FR6" s="6">
        <f>IF(ISERROR(VLOOKUP($A6,'Import Peak'!$A$3:FR$99,174,FALSE)-VLOOKUP($A6,'Import Peak Change'!$A$106:FR$202,174,FALSE)),0,(VLOOKUP($A6,'Import Peak'!$A$3:FR$99,174,FALSE)-VLOOKUP($A6,'Import Peak Change'!$A$106:FR$202,174,FALSE)))</f>
        <v>0</v>
      </c>
      <c r="FS6" s="6">
        <f>IF(ISERROR(VLOOKUP($A6,'Import Peak'!$A$3:FS$99,175,FALSE)-VLOOKUP($A6,'Import Peak Change'!$A$106:FS$202,175,FALSE)),0,(VLOOKUP($A6,'Import Peak'!$A$3:FS$99,175,FALSE)-VLOOKUP($A6,'Import Peak Change'!$A$106:FS$202,175,FALSE)))</f>
        <v>0</v>
      </c>
      <c r="FT6" s="6">
        <f>IF(ISERROR(VLOOKUP($A6,'Import Peak'!$A$3:FT$99,176,FALSE)-VLOOKUP($A6,'Import Peak Change'!$A$106:FT$202,176,FALSE)),0,(VLOOKUP($A6,'Import Peak'!$A$3:FT$99,176,FALSE)-VLOOKUP($A6,'Import Peak Change'!$A$106:FT$202,176,FALSE)))</f>
        <v>0</v>
      </c>
      <c r="FU6" s="6">
        <f>IF(ISERROR(VLOOKUP($A6,'Import Peak'!$A$3:FU$99,177,FALSE)-VLOOKUP($A6,'Import Peak Change'!$A$106:FU$202,177,FALSE)),0,(VLOOKUP($A6,'Import Peak'!$A$3:FU$99,177,FALSE)-VLOOKUP($A6,'Import Peak Change'!$A$106:FU$202,177,FALSE)))</f>
        <v>0</v>
      </c>
      <c r="FV6" s="6">
        <f>IF(ISERROR(VLOOKUP($A6,'Import Peak'!$A$3:FV$99,178,FALSE)-VLOOKUP($A6,'Import Peak Change'!$A$106:FV$202,178,FALSE)),0,(VLOOKUP($A6,'Import Peak'!$A$3:FV$99,178,FALSE)-VLOOKUP($A6,'Import Peak Change'!$A$106:FV$202,178,FALSE)))</f>
        <v>0</v>
      </c>
      <c r="FW6" s="6">
        <f>IF(ISERROR(VLOOKUP($A6,'Import Peak'!$A$3:FW$99,179,FALSE)-VLOOKUP($A6,'Import Peak Change'!$A$106:FW$202,179,FALSE)),0,(VLOOKUP($A6,'Import Peak'!$A$3:FW$99,179,FALSE)-VLOOKUP($A6,'Import Peak Change'!$A$106:FW$202,179,FALSE)))</f>
        <v>0</v>
      </c>
      <c r="FX6" s="6">
        <f>IF(ISERROR(VLOOKUP($A6,'Import Peak'!$A$3:FX$99,180,FALSE)-VLOOKUP($A6,'Import Peak Change'!$A$106:FX$202,180,FALSE)),0,(VLOOKUP($A6,'Import Peak'!$A$3:FX$99,180,FALSE)-VLOOKUP($A6,'Import Peak Change'!$A$106:FX$202,180,FALSE)))</f>
        <v>0</v>
      </c>
      <c r="FY6" s="6">
        <f>IF(ISERROR(VLOOKUP($A6,'Import Peak'!$A$3:FY$99,181,FALSE)-VLOOKUP($A6,'Import Peak Change'!$A$106:FY$202,181,FALSE)),0,(VLOOKUP($A6,'Import Peak'!$A$3:FY$99,181,FALSE)-VLOOKUP($A6,'Import Peak Change'!$A$106:FY$202,181,FALSE)))</f>
        <v>0</v>
      </c>
      <c r="FZ6" s="6">
        <f>IF(ISERROR(VLOOKUP($A6,'Import Peak'!$A$3:FZ$99,182,FALSE)-VLOOKUP($A6,'Import Peak Change'!$A$106:FZ$202,182,FALSE)),0,(VLOOKUP($A6,'Import Peak'!$A$3:FZ$99,182,FALSE)-VLOOKUP($A6,'Import Peak Change'!$A$106:FZ$202,182,FALSE)))</f>
        <v>0</v>
      </c>
      <c r="GA6" s="6">
        <f>IF(ISERROR(VLOOKUP($A6,'Import Peak'!$A$3:GA$99,183,FALSE)-VLOOKUP($A6,'Import Peak Change'!$A$106:GA$202,183,FALSE)),0,(VLOOKUP($A6,'Import Peak'!$A$3:GA$99,183,FALSE)-VLOOKUP($A6,'Import Peak Change'!$A$106:GA$202,183,FALSE)))</f>
        <v>0</v>
      </c>
      <c r="GB6" s="6">
        <f>IF(ISERROR(VLOOKUP($A6,'Import Peak'!$A$3:GB$99,184,FALSE)-VLOOKUP($A6,'Import Peak Change'!$A$106:GB$202,184,FALSE)),0,(VLOOKUP($A6,'Import Peak'!$A$3:GB$99,184,FALSE)-VLOOKUP($A6,'Import Peak Change'!$A$106:GB$202,184,FALSE)))</f>
        <v>0</v>
      </c>
      <c r="GC6" s="6">
        <f>IF(ISERROR(VLOOKUP($A6,'Import Peak'!$A$3:GC$99,185,FALSE)-VLOOKUP($A6,'Import Peak Change'!$A$106:GC$202,185,FALSE)),0,(VLOOKUP($A6,'Import Peak'!$A$3:GC$99,185,FALSE)-VLOOKUP($A6,'Import Peak Change'!$A$106:GC$202,185,FALSE)))</f>
        <v>0</v>
      </c>
      <c r="GD6" s="6">
        <f>IF(ISERROR(VLOOKUP($A6,'Import Peak'!$A$3:GD$99,186,FALSE)-VLOOKUP($A6,'Import Peak Change'!$A$106:GD$202,186,FALSE)),0,(VLOOKUP($A6,'Import Peak'!$A$3:GD$99,186,FALSE)-VLOOKUP($A6,'Import Peak Change'!$A$106:GD$202,186,FALSE)))</f>
        <v>0</v>
      </c>
      <c r="GE6" s="6">
        <f>IF(ISERROR(VLOOKUP($A6,'Import Peak'!$A$3:GE$99,187,FALSE)-VLOOKUP($A6,'Import Peak Change'!$A$106:GE$202,187,FALSE)),0,(VLOOKUP($A6,'Import Peak'!$A$3:GE$99,187,FALSE)-VLOOKUP($A6,'Import Peak Change'!$A$106:GE$202,187,FALSE)))</f>
        <v>0</v>
      </c>
      <c r="GF6" s="6">
        <f>IF(ISERROR(VLOOKUP($A6,'Import Peak'!$A$3:GF$99,188,FALSE)-VLOOKUP($A6,'Import Peak Change'!$A$106:GF$202,188,FALSE)),0,(VLOOKUP($A6,'Import Peak'!$A$3:GF$99,188,FALSE)-VLOOKUP($A6,'Import Peak Change'!$A$106:GF$202,188,FALSE)))</f>
        <v>0</v>
      </c>
      <c r="GG6" s="6">
        <f>IF(ISERROR(VLOOKUP($A6,'Import Peak'!$A$3:GG$99,189,FALSE)-VLOOKUP($A6,'Import Peak Change'!$A$106:GG$202,189,FALSE)),0,(VLOOKUP($A6,'Import Peak'!$A$3:GG$99,189,FALSE)-VLOOKUP($A6,'Import Peak Change'!$A$106:GG$202,189,FALSE)))</f>
        <v>0</v>
      </c>
      <c r="GH6" s="6">
        <f>IF(ISERROR(VLOOKUP($A6,'Import Peak'!$A$3:GH$99,190,FALSE)-VLOOKUP($A6,'Import Peak Change'!$A$106:GH$202,190,FALSE)),0,(VLOOKUP($A6,'Import Peak'!$A$3:GH$99,190,FALSE)-VLOOKUP($A6,'Import Peak Change'!$A$106:GH$202,190,FALSE)))</f>
        <v>0</v>
      </c>
      <c r="GI6" s="6">
        <f>IF(ISERROR(VLOOKUP($A6,'Import Peak'!$A$3:GI$99,191,FALSE)-VLOOKUP($A6,'Import Peak Change'!$A$106:GI$202,191,FALSE)),0,(VLOOKUP($A6,'Import Peak'!$A$3:GI$99,191,FALSE)-VLOOKUP($A6,'Import Peak Change'!$A$106:GI$202,191,FALSE)))</f>
        <v>0</v>
      </c>
      <c r="GJ6" s="6">
        <f>IF(ISERROR(VLOOKUP($A6,'Import Peak'!$A$3:GJ$99,192,FALSE)-VLOOKUP($A6,'Import Peak Change'!$A$106:GJ$202,192,FALSE)),0,(VLOOKUP($A6,'Import Peak'!$A$3:GJ$99,192,FALSE)-VLOOKUP($A6,'Import Peak Change'!$A$106:GJ$202,192,FALSE)))</f>
        <v>0</v>
      </c>
      <c r="GK6" s="6">
        <f>IF(ISERROR(VLOOKUP($A6,'Import Peak'!$A$3:GK$99,193,FALSE)-VLOOKUP($A6,'Import Peak Change'!$A$106:GK$202,193,FALSE)),0,(VLOOKUP($A6,'Import Peak'!$A$3:GK$99,193,FALSE)-VLOOKUP($A6,'Import Peak Change'!$A$106:GK$202,193,FALSE)))</f>
        <v>0</v>
      </c>
      <c r="GL6" s="6">
        <f>IF(ISERROR(VLOOKUP($A6,'Import Peak'!$A$3:GL$99,194,FALSE)-VLOOKUP($A6,'Import Peak Change'!$A$106:GL$202,194,FALSE)),0,(VLOOKUP($A6,'Import Peak'!$A$3:GL$99,194,FALSE)-VLOOKUP($A6,'Import Peak Change'!$A$106:GL$202,194,FALSE)))</f>
        <v>0</v>
      </c>
      <c r="GM6" s="6">
        <f>IF(ISERROR(VLOOKUP($A6,'Import Peak'!$A$3:GM$99,195,FALSE)-VLOOKUP($A6,'Import Peak Change'!$A$106:GM$202,195,FALSE)),0,(VLOOKUP($A6,'Import Peak'!$A$3:GM$99,195,FALSE)-VLOOKUP($A6,'Import Peak Change'!$A$106:GM$202,195,FALSE)))</f>
        <v>0</v>
      </c>
      <c r="GN6" s="6">
        <f>IF(ISERROR(VLOOKUP($A6,'Import Peak'!$A$3:GN$99,196,FALSE)-VLOOKUP($A6,'Import Peak Change'!$A$106:GN$202,196,FALSE)),0,(VLOOKUP($A6,'Import Peak'!$A$3:GN$99,196,FALSE)-VLOOKUP($A6,'Import Peak Change'!$A$106:GN$202,196,FALSE)))</f>
        <v>0</v>
      </c>
      <c r="GO6" s="6">
        <f>IF(ISERROR(VLOOKUP($A6,'Import Peak'!$A$3:GO$99,197,FALSE)-VLOOKUP($A6,'Import Peak Change'!$A$106:GO$202,197,FALSE)),0,(VLOOKUP($A6,'Import Peak'!$A$3:GO$99,197,FALSE)-VLOOKUP($A6,'Import Peak Change'!$A$106:GO$202,197,FALSE)))</f>
        <v>0</v>
      </c>
      <c r="GP6" s="6">
        <f>IF(ISERROR(VLOOKUP($A6,'Import Peak'!$A$3:GP$99,198,FALSE)-VLOOKUP($A6,'Import Peak Change'!$A$106:GP$202,198,FALSE)),0,(VLOOKUP($A6,'Import Peak'!$A$3:GP$99,198,FALSE)-VLOOKUP($A6,'Import Peak Change'!$A$106:GP$202,198,FALSE)))</f>
        <v>0</v>
      </c>
      <c r="GQ6" s="6">
        <f>IF(ISERROR(VLOOKUP($A6,'Import Peak'!$A$3:GQ$99,199,FALSE)-VLOOKUP($A6,'Import Peak Change'!$A$106:GQ$202,199,FALSE)),0,(VLOOKUP($A6,'Import Peak'!$A$3:GQ$99,199,FALSE)-VLOOKUP($A6,'Import Peak Change'!$A$106:GQ$202,199,FALSE)))</f>
        <v>0</v>
      </c>
      <c r="GR6" s="6">
        <f>IF(ISERROR(VLOOKUP($A6,'Import Peak'!$A$3:GR$99,200,FALSE)-VLOOKUP($A6,'Import Peak Change'!$A$106:GR$202,200,FALSE)),0,(VLOOKUP($A6,'Import Peak'!$A$3:GR$99,200,FALSE)-VLOOKUP($A6,'Import Peak Change'!$A$106:GR$202,200,FALSE)))</f>
        <v>0</v>
      </c>
      <c r="GS6" s="6">
        <f>IF(ISERROR(VLOOKUP($A6,'Import Peak'!$A$3:GS$99,201,FALSE)-VLOOKUP($A6,'Import Peak Change'!$A$106:GS$202,201,FALSE)),0,(VLOOKUP($A6,'Import Peak'!$A$3:GS$99,201,FALSE)-VLOOKUP($A6,'Import Peak Change'!$A$106:GS$202,201,FALSE)))</f>
        <v>0</v>
      </c>
      <c r="GT6" s="6">
        <f>IF(ISERROR(VLOOKUP($A6,'Import Peak'!$A$3:GT$99,202,FALSE)-VLOOKUP($A6,'Import Peak Change'!$A$106:GT$202,202,FALSE)),0,(VLOOKUP($A6,'Import Peak'!$A$3:GT$99,202,FALSE)-VLOOKUP($A6,'Import Peak Change'!$A$106:GT$202,202,FALSE)))</f>
        <v>0</v>
      </c>
      <c r="GU6" s="6">
        <f>IF(ISERROR(VLOOKUP($A6,'Import Peak'!$A$3:GU$99,203,FALSE)-VLOOKUP($A6,'Import Peak Change'!$A$106:GU$202,203,FALSE)),0,(VLOOKUP($A6,'Import Peak'!$A$3:GU$99,203,FALSE)-VLOOKUP($A6,'Import Peak Change'!$A$106:GU$202,203,FALSE)))</f>
        <v>0</v>
      </c>
      <c r="GV6" s="6">
        <f>IF(ISERROR(VLOOKUP($A6,'Import Peak'!$A$3:GV$99,204,FALSE)-VLOOKUP($A6,'Import Peak Change'!$A$106:GV$202,204,FALSE)),0,(VLOOKUP($A6,'Import Peak'!$A$3:GV$99,204,FALSE)-VLOOKUP($A6,'Import Peak Change'!$A$106:GV$202,204,FALSE)))</f>
        <v>0</v>
      </c>
      <c r="GW6" s="6">
        <f>IF(ISERROR(VLOOKUP($A6,'Import Peak'!$A$3:GW$99,205,FALSE)-VLOOKUP($A6,'Import Peak Change'!$A$106:GW$202,205,FALSE)),0,(VLOOKUP($A6,'Import Peak'!$A$3:GW$99,205,FALSE)-VLOOKUP($A6,'Import Peak Change'!$A$106:GW$202,205,FALSE)))</f>
        <v>0</v>
      </c>
      <c r="GX6" s="6">
        <f>IF(ISERROR(VLOOKUP($A6,'Import Peak'!$A$3:GX$99,206,FALSE)-VLOOKUP($A6,'Import Peak Change'!$A$106:GX$202,206,FALSE)),0,(VLOOKUP($A6,'Import Peak'!$A$3:GX$99,206,FALSE)-VLOOKUP($A6,'Import Peak Change'!$A$106:GX$202,206,FALSE)))</f>
        <v>0</v>
      </c>
      <c r="GY6" s="6">
        <f>IF(ISERROR(VLOOKUP($A6,'Import Peak'!$A$3:GY$99,207,FALSE)-VLOOKUP($A6,'Import Peak Change'!$A$106:GY$202,207,FALSE)),0,(VLOOKUP($A6,'Import Peak'!$A$3:GY$99,207,FALSE)-VLOOKUP($A6,'Import Peak Change'!$A$106:GY$202,207,FALSE)))</f>
        <v>0</v>
      </c>
      <c r="GZ6" s="6">
        <f>IF(ISERROR(VLOOKUP($A6,'Import Peak'!$A$3:GZ$99,208,FALSE)-VLOOKUP($A6,'Import Peak Change'!$A$106:GZ$202,208,FALSE)),0,(VLOOKUP($A6,'Import Peak'!$A$3:GZ$99,208,FALSE)-VLOOKUP($A6,'Import Peak Change'!$A$106:GZ$202,208,FALSE)))</f>
        <v>0</v>
      </c>
      <c r="HA6" s="6">
        <f>IF(ISERROR(VLOOKUP($A6,'Import Peak'!$A$3:HA$99,209,FALSE)-VLOOKUP($A6,'Import Peak Change'!$A$106:HA$202,209,FALSE)),0,(VLOOKUP($A6,'Import Peak'!$A$3:HA$99,209,FALSE)-VLOOKUP($A6,'Import Peak Change'!$A$106:HA$202,209,FALSE)))</f>
        <v>0</v>
      </c>
      <c r="HB6" s="6">
        <f>IF(ISERROR(VLOOKUP($A6,'Import Peak'!$A$3:HB$99,210,FALSE)-VLOOKUP($A6,'Import Peak Change'!$A$106:HB$202,210,FALSE)),0,(VLOOKUP($A6,'Import Peak'!$A$3:HB$99,210,FALSE)-VLOOKUP($A6,'Import Peak Change'!$A$106:HB$202,210,FALSE)))</f>
        <v>0</v>
      </c>
      <c r="HC6" s="6">
        <f>IF(ISERROR(VLOOKUP($A6,'Import Peak'!$A$3:HC$99,211,FALSE)-VLOOKUP($A6,'Import Peak Change'!$A$106:HC$202,211,FALSE)),0,(VLOOKUP($A6,'Import Peak'!$A$3:HC$99,211,FALSE)-VLOOKUP($A6,'Import Peak Change'!$A$106:HC$202,211,FALSE)))</f>
        <v>0</v>
      </c>
      <c r="HD6" s="6">
        <f>IF(ISERROR(VLOOKUP($A6,'Import Peak'!$A$3:HD$99,212,FALSE)-VLOOKUP($A6,'Import Peak Change'!$A$106:HD$202,212,FALSE)),0,(VLOOKUP($A6,'Import Peak'!$A$3:HD$99,212,FALSE)-VLOOKUP($A6,'Import Peak Change'!$A$106:HD$202,212,FALSE)))</f>
        <v>0</v>
      </c>
      <c r="HE6" s="6">
        <f>IF(ISERROR(VLOOKUP($A6,'Import Peak'!$A$3:HE$99,213,FALSE)-VLOOKUP($A6,'Import Peak Change'!$A$106:HE$202,213,FALSE)),0,(VLOOKUP($A6,'Import Peak'!$A$3:HE$99,213,FALSE)-VLOOKUP($A6,'Import Peak Change'!$A$106:HE$202,213,FALSE)))</f>
        <v>0</v>
      </c>
      <c r="HF6" s="6">
        <f>IF(ISERROR(VLOOKUP($A6,'Import Peak'!$A$3:HF$99,214,FALSE)-VLOOKUP($A6,'Import Peak Change'!$A$106:HF$202,214,FALSE)),0,(VLOOKUP($A6,'Import Peak'!$A$3:HF$99,214,FALSE)-VLOOKUP($A6,'Import Peak Change'!$A$106:HF$202,214,FALSE)))</f>
        <v>0</v>
      </c>
      <c r="HG6" s="6">
        <f>IF(ISERROR(VLOOKUP($A6,'Import Peak'!$A$3:HG$99,215,FALSE)-VLOOKUP($A6,'Import Peak Change'!$A$106:HG$202,215,FALSE)),0,(VLOOKUP($A6,'Import Peak'!$A$3:HG$99,215,FALSE)-VLOOKUP($A6,'Import Peak Change'!$A$106:HG$202,215,FALSE)))</f>
        <v>0</v>
      </c>
      <c r="HH6" s="6">
        <f>IF(ISERROR(VLOOKUP($A6,'Import Peak'!$A$3:HH$99,216,FALSE)-VLOOKUP($A6,'Import Peak Change'!$A$106:HH$202,216,FALSE)),0,(VLOOKUP($A6,'Import Peak'!$A$3:HH$99,216,FALSE)-VLOOKUP($A6,'Import Peak Change'!$A$106:HH$202,216,FALSE)))</f>
        <v>0</v>
      </c>
      <c r="HI6" s="6">
        <f>IF(ISERROR(VLOOKUP($A6,'Import Peak'!$A$3:HI$99,217,FALSE)-VLOOKUP($A6,'Import Peak Change'!$A$106:HI$202,217,FALSE)),0,(VLOOKUP($A6,'Import Peak'!$A$3:HI$99,217,FALSE)-VLOOKUP($A6,'Import Peak Change'!$A$106:HI$202,217,FALSE)))</f>
        <v>0</v>
      </c>
      <c r="HJ6" s="6">
        <f>IF(ISERROR(VLOOKUP($A6,'Import Peak'!$A$3:HJ$99,218,FALSE)-VLOOKUP($A6,'Import Peak Change'!$A$106:HJ$202,218,FALSE)),0,(VLOOKUP($A6,'Import Peak'!$A$3:HJ$99,218,FALSE)-VLOOKUP($A6,'Import Peak Change'!$A$106:HJ$202,218,FALSE)))</f>
        <v>0</v>
      </c>
      <c r="HK6" s="6">
        <f>IF(ISERROR(VLOOKUP($A6,'Import Peak'!$A$3:HK$99,219,FALSE)-VLOOKUP($A6,'Import Peak Change'!$A$106:HK$202,219,FALSE)),0,(VLOOKUP($A6,'Import Peak'!$A$3:HK$99,219,FALSE)-VLOOKUP($A6,'Import Peak Change'!$A$106:HK$202,219,FALSE)))</f>
        <v>0</v>
      </c>
      <c r="HL6" s="6">
        <f>IF(ISERROR(VLOOKUP($A6,'Import Peak'!$A$3:HL$99,220,FALSE)-VLOOKUP($A6,'Import Peak Change'!$A$106:HL$202,220,FALSE)),0,(VLOOKUP($A6,'Import Peak'!$A$3:HL$99,220,FALSE)-VLOOKUP($A6,'Import Peak Change'!$A$106:HL$202,220,FALSE)))</f>
        <v>0</v>
      </c>
      <c r="HM6" s="6">
        <f>IF(ISERROR(VLOOKUP($A6,'Import Peak'!$A$3:HM$99,221,FALSE)-VLOOKUP($A6,'Import Peak Change'!$A$106:HM$202,221,FALSE)),0,(VLOOKUP($A6,'Import Peak'!$A$3:HM$99,221,FALSE)-VLOOKUP($A6,'Import Peak Change'!$A$106:HM$202,221,FALSE)))</f>
        <v>0</v>
      </c>
      <c r="HN6" s="6">
        <f>IF(ISERROR(VLOOKUP($A6,'Import Peak'!$A$3:HN$99,222,FALSE)-VLOOKUP($A6,'Import Peak Change'!$A$106:HN$202,222,FALSE)),0,(VLOOKUP($A6,'Import Peak'!$A$3:HN$99,222,FALSE)-VLOOKUP($A6,'Import Peak Change'!$A$106:HN$202,222,FALSE)))</f>
        <v>0</v>
      </c>
      <c r="HO6" s="6">
        <f>IF(ISERROR(VLOOKUP($A6,'Import Peak'!$A$3:HO$99,223,FALSE)-VLOOKUP($A6,'Import Peak Change'!$A$106:HO$202,223,FALSE)),0,(VLOOKUP($A6,'Import Peak'!$A$3:HO$99,223,FALSE)-VLOOKUP($A6,'Import Peak Change'!$A$106:HO$202,223,FALSE)))</f>
        <v>0</v>
      </c>
      <c r="HP6" s="6">
        <f>IF(ISERROR(VLOOKUP($A6,'Import Peak'!$A$3:HP$99,224,FALSE)-VLOOKUP($A6,'Import Peak Change'!$A$106:HP$202,224,FALSE)),0,(VLOOKUP($A6,'Import Peak'!$A$3:HP$99,224,FALSE)-VLOOKUP($A6,'Import Peak Change'!$A$106:HP$202,224,FALSE)))</f>
        <v>0</v>
      </c>
      <c r="HQ6" s="6">
        <f>IF(ISERROR(VLOOKUP($A6,'Import Peak'!$A$3:HQ$99,225,FALSE)-VLOOKUP($A6,'Import Peak Change'!$A$106:HQ$202,225,FALSE)),0,(VLOOKUP($A6,'Import Peak'!$A$3:HQ$99,225,FALSE)-VLOOKUP($A6,'Import Peak Change'!$A$106:HQ$202,225,FALSE)))</f>
        <v>0</v>
      </c>
      <c r="HR6" s="6">
        <f>IF(ISERROR(VLOOKUP($A6,'Import Peak'!$A$3:HR$99,226,FALSE)-VLOOKUP($A6,'Import Peak Change'!$A$106:HR$202,226,FALSE)),0,(VLOOKUP($A6,'Import Peak'!$A$3:HR$99,226,FALSE)-VLOOKUP($A6,'Import Peak Change'!$A$106:HR$202,226,FALSE)))</f>
        <v>0</v>
      </c>
      <c r="HS6" s="6">
        <f>IF(ISERROR(VLOOKUP($A6,'Import Peak'!$A$3:HS$99,227,FALSE)-VLOOKUP($A6,'Import Peak Change'!$A$106:HS$202,227,FALSE)),0,(VLOOKUP($A6,'Import Peak'!$A$3:HS$99,227,FALSE)-VLOOKUP($A6,'Import Peak Change'!$A$106:HS$202,227,FALSE)))</f>
        <v>0</v>
      </c>
      <c r="HT6" s="6">
        <f>IF(ISERROR(VLOOKUP($A6,'Import Peak'!$A$3:HT$99,228,FALSE)-VLOOKUP($A6,'Import Peak Change'!$A$106:HT$202,228,FALSE)),0,(VLOOKUP($A6,'Import Peak'!$A$3:HT$99,228,FALSE)-VLOOKUP($A6,'Import Peak Change'!$A$106:HT$202,228,FALSE)))</f>
        <v>0</v>
      </c>
      <c r="HU6" s="6">
        <f>IF(ISERROR(VLOOKUP($A6,'Import Peak'!$A$3:HU$99,229,FALSE)-VLOOKUP($A6,'Import Peak Change'!$A$106:HU$202,229,FALSE)),0,(VLOOKUP($A6,'Import Peak'!$A$3:HU$99,229,FALSE)-VLOOKUP($A6,'Import Peak Change'!$A$106:HU$202,229,FALSE)))</f>
        <v>0</v>
      </c>
      <c r="HV6" s="6">
        <f>IF(ISERROR(VLOOKUP($A6,'Import Peak'!$A$3:HV$99,230,FALSE)-VLOOKUP($A6,'Import Peak Change'!$A$106:HV$202,230,FALSE)),0,(VLOOKUP($A6,'Import Peak'!$A$3:HV$99,230,FALSE)-VLOOKUP($A6,'Import Peak Change'!$A$106:HV$202,230,FALSE)))</f>
        <v>0</v>
      </c>
      <c r="HW6" s="6">
        <f>IF(ISERROR(VLOOKUP($A6,'Import Peak'!$A$3:HW$99,231,FALSE)-VLOOKUP($A6,'Import Peak Change'!$A$106:HW$202,231,FALSE)),0,(VLOOKUP($A6,'Import Peak'!$A$3:HW$99,231,FALSE)-VLOOKUP($A6,'Import Peak Change'!$A$106:HW$202,231,FALSE)))</f>
        <v>0</v>
      </c>
      <c r="HX6" s="6">
        <f>IF(ISERROR(VLOOKUP($A6,'Import Peak'!$A$3:HX$99,232,FALSE)-VLOOKUP($A6,'Import Peak Change'!$A$106:HX$202,232,FALSE)),0,(VLOOKUP($A6,'Import Peak'!$A$3:HX$99,232,FALSE)-VLOOKUP($A6,'Import Peak Change'!$A$106:HX$202,232,FALSE)))</f>
        <v>0</v>
      </c>
      <c r="HY6" s="6">
        <f>IF(ISERROR(VLOOKUP($A6,'Import Peak'!$A$3:HY$99,233,FALSE)-VLOOKUP($A6,'Import Peak Change'!$A$106:HY$202,233,FALSE)),0,(VLOOKUP($A6,'Import Peak'!$A$3:HY$99,233,FALSE)-VLOOKUP($A6,'Import Peak Change'!$A$106:HY$202,233,FALSE)))</f>
        <v>0</v>
      </c>
      <c r="HZ6" s="6">
        <f>IF(ISERROR(VLOOKUP($A6,'Import Peak'!$A$3:HZ$99,234,FALSE)-VLOOKUP($A6,'Import Peak Change'!$A$106:HZ$202,234,FALSE)),0,(VLOOKUP($A6,'Import Peak'!$A$3:HZ$99,234,FALSE)-VLOOKUP($A6,'Import Peak Change'!$A$106:HZ$202,234,FALSE)))</f>
        <v>0</v>
      </c>
      <c r="IA6" s="6">
        <f>IF(ISERROR(VLOOKUP($A6,'Import Peak'!$A$3:IA$99,235,FALSE)-VLOOKUP($A6,'Import Peak Change'!$A$106:IA$202,235,FALSE)),0,(VLOOKUP($A6,'Import Peak'!$A$3:IA$99,235,FALSE)-VLOOKUP($A6,'Import Peak Change'!$A$106:IA$202,235,FALSE)))</f>
        <v>0</v>
      </c>
      <c r="IB6" s="6">
        <f>IF(ISERROR(VLOOKUP($A6,'Import Peak'!$A$3:IB$99,236,FALSE)-VLOOKUP($A6,'Import Peak Change'!$A$106:IB$202,236,FALSE)),0,(VLOOKUP($A6,'Import Peak'!$A$3:IB$99,236,FALSE)-VLOOKUP($A6,'Import Peak Change'!$A$106:IB$202,236,FALSE)))</f>
        <v>0</v>
      </c>
      <c r="IC6" s="6">
        <f>IF(ISERROR(VLOOKUP($A6,'Import Peak'!$A$3:IC$99,237,FALSE)-VLOOKUP($A6,'Import Peak Change'!$A$106:IC$202,237,FALSE)),0,(VLOOKUP($A6,'Import Peak'!$A$3:IC$99,237,FALSE)-VLOOKUP($A6,'Import Peak Change'!$A$106:IC$202,237,FALSE)))</f>
        <v>0</v>
      </c>
      <c r="ID6" s="6">
        <f>IF(ISERROR(VLOOKUP($A6,'Import Peak'!$A$3:ID$99,238,FALSE)-VLOOKUP($A6,'Import Peak Change'!$A$106:ID$202,238,FALSE)),0,(VLOOKUP($A6,'Import Peak'!$A$3:ID$99,238,FALSE)-VLOOKUP($A6,'Import Peak Change'!$A$106:ID$202,238,FALSE)))</f>
        <v>0</v>
      </c>
      <c r="IE6" s="6">
        <f>IF(ISERROR(VLOOKUP($A6,'Import Peak'!$A$3:IE$99,239,FALSE)-VLOOKUP($A6,'Import Peak Change'!$A$106:IE$202,239,FALSE)),0,(VLOOKUP($A6,'Import Peak'!$A$3:IE$99,239,FALSE)-VLOOKUP($A6,'Import Peak Change'!$A$106:IE$202,239,FALSE)))</f>
        <v>0</v>
      </c>
      <c r="IF6" s="6"/>
      <c r="II6" s="6"/>
    </row>
    <row r="7" spans="1:243">
      <c r="A7" s="168" t="str">
        <f>IF('Import Peak'!A4=0,"",'Import Peak'!A4)</f>
        <v>ALTAPWROPTION</v>
      </c>
      <c r="B7" s="6"/>
      <c r="C7" s="6"/>
      <c r="D7" s="6"/>
      <c r="E7" s="6"/>
      <c r="F7" s="6"/>
      <c r="G7" s="6">
        <f>IF(ISERROR(VLOOKUP($A7,'Import Peak'!$A$3:G$99,7,FALSE)-VLOOKUP($A7,'Import Peak Change'!$A$106:G$202,7,FALSE)),0,(VLOOKUP($A7,'Import Peak'!$A$3:G$99,7,FALSE)-VLOOKUP($A7,'Import Peak Change'!$A$106:G$202,7,FALSE)))</f>
        <v>0</v>
      </c>
      <c r="H7" s="6">
        <f>IF(ISERROR(VLOOKUP($A7,'Import Peak'!$A$3:H$99,8,FALSE)-VLOOKUP($A7,'Import Peak Change'!$A$106:H$202,8,FALSE)),0,(VLOOKUP($A7,'Import Peak'!$A$3:H$99,8,FALSE)-VLOOKUP($A7,'Import Peak Change'!$A$106:H$202,8,FALSE)))</f>
        <v>0</v>
      </c>
      <c r="I7" s="6">
        <f>IF(ISERROR(VLOOKUP($A7,'Import Peak'!$A$3:I$99,9,FALSE)-VLOOKUP($A7,'Import Peak Change'!$A$106:I$202,9,FALSE)),0,(VLOOKUP($A7,'Import Peak'!$A$3:I$99,9,FALSE)-VLOOKUP($A7,'Import Peak Change'!$A$106:I$202,9,FALSE)))</f>
        <v>0</v>
      </c>
      <c r="J7" s="6">
        <f>IF(ISERROR(VLOOKUP($A7,'Import Peak'!$A$3:J$99,10,FALSE)-VLOOKUP($A7,'Import Peak Change'!$A$106:J$202,10,FALSE)),0,(VLOOKUP($A7,'Import Peak'!$A$3:J$99,10,FALSE)-VLOOKUP($A7,'Import Peak Change'!$A$106:J$202,10,FALSE)))</f>
        <v>0</v>
      </c>
      <c r="K7" s="6">
        <f>IF(ISERROR(VLOOKUP($A7,'Import Peak'!$A$3:K$99,11,FALSE)-VLOOKUP($A7,'Import Peak Change'!$A$106:K$202,11,FALSE)),0,(VLOOKUP($A7,'Import Peak'!$A$3:K$99,11,FALSE)-VLOOKUP($A7,'Import Peak Change'!$A$106:K$202,11,FALSE)))</f>
        <v>0</v>
      </c>
      <c r="L7" s="6">
        <f>IF(ISERROR(VLOOKUP($A7,'Import Peak'!$A$3:L$99,12,FALSE)-VLOOKUP($A7,'Import Peak Change'!$A$106:L$202,12,FALSE)),0,(VLOOKUP($A7,'Import Peak'!$A$3:L$99,12,FALSE)-VLOOKUP($A7,'Import Peak Change'!$A$106:L$202,12,FALSE)))</f>
        <v>0</v>
      </c>
      <c r="M7" s="6">
        <f>IF(ISERROR(VLOOKUP($A7,'Import Peak'!$A$3:M$99,13,FALSE)-VLOOKUP($A7,'Import Peak Change'!$A$106:M$202,13,FALSE)),0,(VLOOKUP($A7,'Import Peak'!$A$3:M$99,13,FALSE)-VLOOKUP($A7,'Import Peak Change'!$A$106:M$202,13,FALSE)))</f>
        <v>0</v>
      </c>
      <c r="N7" s="6">
        <f>IF(ISERROR(VLOOKUP($A7,'Import Peak'!$A$3:N$99,14,FALSE)-VLOOKUP($A7,'Import Peak Change'!$A$106:N$202,14,FALSE)),0,(VLOOKUP($A7,'Import Peak'!$A$3:N$99,14,FALSE)-VLOOKUP($A7,'Import Peak Change'!$A$106:N$202,14,FALSE)))</f>
        <v>0</v>
      </c>
      <c r="O7" s="6">
        <f>IF(ISERROR(VLOOKUP($A7,'Import Peak'!$A$3:O$99,15,FALSE)-VLOOKUP($A7,'Import Peak Change'!$A$106:O$202,15,FALSE)),0,(VLOOKUP($A7,'Import Peak'!$A$3:O$99,15,FALSE)-VLOOKUP($A7,'Import Peak Change'!$A$106:O$202,15,FALSE)))</f>
        <v>0</v>
      </c>
      <c r="P7" s="6">
        <f>IF(ISERROR(VLOOKUP($A7,'Import Peak'!$A$3:P$99,16,FALSE)-VLOOKUP($A7,'Import Peak Change'!$A$106:P$202,16,FALSE)),0,(VLOOKUP($A7,'Import Peak'!$A$3:P$99,16,FALSE)-VLOOKUP($A7,'Import Peak Change'!$A$106:P$202,16,FALSE)))</f>
        <v>0</v>
      </c>
      <c r="Q7" s="6">
        <f>IF(ISERROR(VLOOKUP($A7,'Import Peak'!$A$3:Q$99,17,FALSE)-VLOOKUP($A7,'Import Peak Change'!$A$106:Q$202,17,FALSE)),0,(VLOOKUP($A7,'Import Peak'!$A$3:Q$99,17,FALSE)-VLOOKUP($A7,'Import Peak Change'!$A$106:Q$202,17,FALSE)))</f>
        <v>0</v>
      </c>
      <c r="R7" s="6">
        <f>IF(ISERROR(VLOOKUP($A7,'Import Peak'!$A$3:R$99,18,FALSE)-VLOOKUP($A7,'Import Peak Change'!$A$106:R$202,18,FALSE)),0,(VLOOKUP($A7,'Import Peak'!$A$3:R$99,18,FALSE)-VLOOKUP($A7,'Import Peak Change'!$A$106:R$202,18,FALSE)))</f>
        <v>0</v>
      </c>
      <c r="S7" s="6">
        <f>IF(ISERROR(VLOOKUP($A7,'Import Peak'!$A$3:S$99,19,FALSE)-VLOOKUP($A7,'Import Peak Change'!$A$106:S$202,19,FALSE)),0,(VLOOKUP($A7,'Import Peak'!$A$3:S$99,19,FALSE)-VLOOKUP($A7,'Import Peak Change'!$A$106:S$202,19,FALSE)))</f>
        <v>0</v>
      </c>
      <c r="T7" s="6">
        <f>IF(ISERROR(VLOOKUP($A7,'Import Peak'!$A$3:T$99,20,FALSE)-VLOOKUP($A7,'Import Peak Change'!$A$106:T$202,20,FALSE)),0,(VLOOKUP($A7,'Import Peak'!$A$3:T$99,20,FALSE)-VLOOKUP($A7,'Import Peak Change'!$A$106:T$202,20,FALSE)))</f>
        <v>0</v>
      </c>
      <c r="U7" s="6">
        <f>IF(ISERROR(VLOOKUP($A7,'Import Peak'!$A$3:U$99,21,FALSE)-VLOOKUP($A7,'Import Peak Change'!$A$106:U$202,21,FALSE)),0,(VLOOKUP($A7,'Import Peak'!$A$3:U$99,21,FALSE)-VLOOKUP($A7,'Import Peak Change'!$A$106:U$202,21,FALSE)))</f>
        <v>0</v>
      </c>
      <c r="V7" s="6">
        <f>IF(ISERROR(VLOOKUP($A7,'Import Peak'!$A$3:V$99,22,FALSE)-VLOOKUP($A7,'Import Peak Change'!$A$106:V$202,22,FALSE)),0,(VLOOKUP($A7,'Import Peak'!$A$3:V$99,22,FALSE)-VLOOKUP($A7,'Import Peak Change'!$A$106:V$202,22,FALSE)))</f>
        <v>0</v>
      </c>
      <c r="W7" s="6">
        <f>IF(ISERROR(VLOOKUP($A7,'Import Peak'!$A$3:W$99,23,FALSE)-VLOOKUP($A7,'Import Peak Change'!$A$106:W$202,23,FALSE)),0,(VLOOKUP($A7,'Import Peak'!$A$3:W$99,23,FALSE)-VLOOKUP($A7,'Import Peak Change'!$A$106:W$202,23,FALSE)))</f>
        <v>0</v>
      </c>
      <c r="X7" s="6">
        <f>IF(ISERROR(VLOOKUP($A7,'Import Peak'!$A$3:X$99,24,FALSE)-VLOOKUP($A7,'Import Peak Change'!$A$106:X$202,24,FALSE)),0,(VLOOKUP($A7,'Import Peak'!$A$3:X$99,24,FALSE)-VLOOKUP($A7,'Import Peak Change'!$A$106:X$202,24,FALSE)))</f>
        <v>0</v>
      </c>
      <c r="Y7" s="6">
        <f>IF(ISERROR(VLOOKUP($A7,'Import Peak'!$A$3:Y$99,25,FALSE)-VLOOKUP($A7,'Import Peak Change'!$A$106:Y$202,25,FALSE)),0,(VLOOKUP($A7,'Import Peak'!$A$3:Y$99,25,FALSE)-VLOOKUP($A7,'Import Peak Change'!$A$106:Y$202,25,FALSE)))</f>
        <v>0</v>
      </c>
      <c r="Z7" s="6">
        <f>IF(ISERROR(VLOOKUP($A7,'Import Peak'!$A$3:Z$99,26,FALSE)-VLOOKUP($A7,'Import Peak Change'!$A$106:Z$202,26,FALSE)),0,(VLOOKUP($A7,'Import Peak'!$A$3:Z$99,26,FALSE)-VLOOKUP($A7,'Import Peak Change'!$A$106:Z$202,26,FALSE)))</f>
        <v>0</v>
      </c>
      <c r="AA7" s="6">
        <f>IF(ISERROR(VLOOKUP($A7,'Import Peak'!$A$3:AA$99,27,FALSE)-VLOOKUP($A7,'Import Peak Change'!$A$106:AA$202,27,FALSE)),0,(VLOOKUP($A7,'Import Peak'!$A$3:AA$99,27,FALSE)-VLOOKUP($A7,'Import Peak Change'!$A$106:AA$202,27,FALSE)))</f>
        <v>0</v>
      </c>
      <c r="AB7" s="6">
        <f>IF(ISERROR(VLOOKUP($A7,'Import Peak'!$A$3:AB$99,28,FALSE)-VLOOKUP($A7,'Import Peak Change'!$A$106:AB$202,28,FALSE)),0,(VLOOKUP($A7,'Import Peak'!$A$3:AB$99,28,FALSE)-VLOOKUP($A7,'Import Peak Change'!$A$106:AB$202,28,FALSE)))</f>
        <v>0</v>
      </c>
      <c r="AC7" s="6">
        <f>IF(ISERROR(VLOOKUP($A7,'Import Peak'!$A$3:AC$99,29,FALSE)-VLOOKUP($A7,'Import Peak Change'!$A$106:AC$202,29,FALSE)),0,(VLOOKUP($A7,'Import Peak'!$A$3:AC$99,29,FALSE)-VLOOKUP($A7,'Import Peak Change'!$A$106:AC$202,29,FALSE)))</f>
        <v>0</v>
      </c>
      <c r="AD7" s="6">
        <f>IF(ISERROR(VLOOKUP($A7,'Import Peak'!$A$3:AD$99,30,FALSE)-VLOOKUP($A7,'Import Peak Change'!$A$106:AD$202,30,FALSE)),0,(VLOOKUP($A7,'Import Peak'!$A$3:AD$99,30,FALSE)-VLOOKUP($A7,'Import Peak Change'!$A$106:AD$202,30,FALSE)))</f>
        <v>0</v>
      </c>
      <c r="AE7" s="6">
        <f>IF(ISERROR(VLOOKUP($A7,'Import Peak'!$A$3:AE$99,31,FALSE)-VLOOKUP($A7,'Import Peak Change'!$A$106:AE$202,31,FALSE)),0,(VLOOKUP($A7,'Import Peak'!$A$3:AE$99,31,FALSE)-VLOOKUP($A7,'Import Peak Change'!$A$106:AE$202,31,FALSE)))</f>
        <v>0</v>
      </c>
      <c r="AF7" s="6">
        <f>IF(ISERROR(VLOOKUP($A7,'Import Peak'!$A$3:AF$99,32,FALSE)-VLOOKUP($A7,'Import Peak Change'!$A$106:AF$202,32,FALSE)),0,(VLOOKUP($A7,'Import Peak'!$A$3:AF$99,32,FALSE)-VLOOKUP($A7,'Import Peak Change'!$A$106:AF$202,32,FALSE)))</f>
        <v>0</v>
      </c>
      <c r="AG7" s="6">
        <f>IF(ISERROR(VLOOKUP($A7,'Import Peak'!$A$3:AG$99,33,FALSE)-VLOOKUP($A7,'Import Peak Change'!$A$106:AG$202,33,FALSE)),0,(VLOOKUP($A7,'Import Peak'!$A$3:AG$99,33,FALSE)-VLOOKUP($A7,'Import Peak Change'!$A$106:AG$202,33,FALSE)))</f>
        <v>0</v>
      </c>
      <c r="AH7" s="6">
        <f>IF(ISERROR(VLOOKUP($A7,'Import Peak'!$A$3:AH$99,34,FALSE)-VLOOKUP($A7,'Import Peak Change'!$A$106:AH$202,34,FALSE)),0,(VLOOKUP($A7,'Import Peak'!$A$3:AH$99,34,FALSE)-VLOOKUP($A7,'Import Peak Change'!$A$106:AH$202,34,FALSE)))</f>
        <v>0</v>
      </c>
      <c r="AI7" s="6">
        <f>IF(ISERROR(VLOOKUP($A7,'Import Peak'!$A$3:AI$99,35,FALSE)-VLOOKUP($A7,'Import Peak Change'!$A$106:AI$202,35,FALSE)),0,(VLOOKUP($A7,'Import Peak'!$A$3:AI$99,35,FALSE)-VLOOKUP($A7,'Import Peak Change'!$A$106:AI$202,35,FALSE)))</f>
        <v>0</v>
      </c>
      <c r="AJ7" s="6">
        <f>IF(ISERROR(VLOOKUP($A7,'Import Peak'!$A$3:AJ$99,36,FALSE)-VLOOKUP($A7,'Import Peak Change'!$A$106:AJ$202,36,FALSE)),0,(VLOOKUP($A7,'Import Peak'!$A$3:AJ$99,36,FALSE)-VLOOKUP($A7,'Import Peak Change'!$A$106:AJ$202,36,FALSE)))</f>
        <v>0</v>
      </c>
      <c r="AK7" s="6">
        <f>IF(ISERROR(VLOOKUP($A7,'Import Peak'!$A$3:AK$99,37,FALSE)-VLOOKUP($A7,'Import Peak Change'!$A$106:AK$202,37,FALSE)),0,(VLOOKUP($A7,'Import Peak'!$A$3:AK$99,37,FALSE)-VLOOKUP($A7,'Import Peak Change'!$A$106:AK$202,37,FALSE)))</f>
        <v>0</v>
      </c>
      <c r="AL7" s="6">
        <f>IF(ISERROR(VLOOKUP($A7,'Import Peak'!$A$3:AL$99,38,FALSE)-VLOOKUP($A7,'Import Peak Change'!$A$106:AL$202,38,FALSE)),0,(VLOOKUP($A7,'Import Peak'!$A$3:AL$99,38,FALSE)-VLOOKUP($A7,'Import Peak Change'!$A$106:AL$202,38,FALSE)))</f>
        <v>0</v>
      </c>
      <c r="AM7" s="6">
        <f>IF(ISERROR(VLOOKUP($A7,'Import Peak'!$A$3:AM$99,39,FALSE)-VLOOKUP($A7,'Import Peak Change'!$A$106:AM$202,39,FALSE)),0,(VLOOKUP($A7,'Import Peak'!$A$3:AM$99,39,FALSE)-VLOOKUP($A7,'Import Peak Change'!$A$106:AM$202,39,FALSE)))</f>
        <v>0</v>
      </c>
      <c r="AN7" s="6">
        <f>IF(ISERROR(VLOOKUP($A7,'Import Peak'!$A$3:AN$99,40,FALSE)-VLOOKUP($A7,'Import Peak Change'!$A$106:AN$202,40,FALSE)),0,(VLOOKUP($A7,'Import Peak'!$A$3:AN$99,40,FALSE)-VLOOKUP($A7,'Import Peak Change'!$A$106:AN$202,40,FALSE)))</f>
        <v>0</v>
      </c>
      <c r="AO7" s="6">
        <f>IF(ISERROR(VLOOKUP($A7,'Import Peak'!$A$3:AO$99,41,FALSE)-VLOOKUP($A7,'Import Peak Change'!$A$106:AO$202,41,FALSE)),0,(VLOOKUP($A7,'Import Peak'!$A$3:AO$99,41,FALSE)-VLOOKUP($A7,'Import Peak Change'!$A$106:AO$202,41,FALSE)))</f>
        <v>0</v>
      </c>
      <c r="AP7" s="6">
        <f>IF(ISERROR(VLOOKUP($A7,'Import Peak'!$A$3:AP$99,42,FALSE)-VLOOKUP($A7,'Import Peak Change'!$A$106:AP$202,42,FALSE)),0,(VLOOKUP($A7,'Import Peak'!$A$3:AP$99,42,FALSE)-VLOOKUP($A7,'Import Peak Change'!$A$106:AP$202,42,FALSE)))</f>
        <v>0</v>
      </c>
      <c r="AQ7" s="6">
        <f>IF(ISERROR(VLOOKUP($A7,'Import Peak'!$A$3:AQ$99,43,FALSE)-VLOOKUP($A7,'Import Peak Change'!$A$106:AQ$202,43,FALSE)),0,(VLOOKUP($A7,'Import Peak'!$A$3:AQ$99,43,FALSE)-VLOOKUP($A7,'Import Peak Change'!$A$106:AQ$202,43,FALSE)))</f>
        <v>0</v>
      </c>
      <c r="AR7" s="6">
        <f>IF(ISERROR(VLOOKUP($A7,'Import Peak'!$A$3:AR$99,44,FALSE)-VLOOKUP($A7,'Import Peak Change'!$A$106:AR$202,44,FALSE)),0,(VLOOKUP($A7,'Import Peak'!$A$3:AR$99,44,FALSE)-VLOOKUP($A7,'Import Peak Change'!$A$106:AR$202,44,FALSE)))</f>
        <v>0</v>
      </c>
      <c r="AS7" s="6">
        <f>IF(ISERROR(VLOOKUP($A7,'Import Peak'!$A$3:AS$99,45,FALSE)-VLOOKUP($A7,'Import Peak Change'!$A$106:AS$202,45,FALSE)),0,(VLOOKUP($A7,'Import Peak'!$A$3:AS$99,45,FALSE)-VLOOKUP($A7,'Import Peak Change'!$A$106:AS$202,45,FALSE)))</f>
        <v>0</v>
      </c>
      <c r="AT7" s="6">
        <f>IF(ISERROR(VLOOKUP($A7,'Import Peak'!$A$3:AT$99,46,FALSE)-VLOOKUP($A7,'Import Peak Change'!$A$106:AT$202,46,FALSE)),0,(VLOOKUP($A7,'Import Peak'!$A$3:AT$99,46,FALSE)-VLOOKUP($A7,'Import Peak Change'!$A$106:AT$202,46,FALSE)))</f>
        <v>0</v>
      </c>
      <c r="AU7" s="6">
        <f>IF(ISERROR(VLOOKUP($A7,'Import Peak'!$A$3:AU$99,47,FALSE)-VLOOKUP($A7,'Import Peak Change'!$A$106:AU$202,47,FALSE)),0,(VLOOKUP($A7,'Import Peak'!$A$3:AU$99,47,FALSE)-VLOOKUP($A7,'Import Peak Change'!$A$106:AU$202,47,FALSE)))</f>
        <v>0</v>
      </c>
      <c r="AV7" s="6">
        <f>IF(ISERROR(VLOOKUP($A7,'Import Peak'!$A$3:AV$99,48,FALSE)-VLOOKUP($A7,'Import Peak Change'!$A$106:AV$202,48,FALSE)),0,(VLOOKUP($A7,'Import Peak'!$A$3:AV$99,48,FALSE)-VLOOKUP($A7,'Import Peak Change'!$A$106:AV$202,48,FALSE)))</f>
        <v>0</v>
      </c>
      <c r="AW7" s="6">
        <f>IF(ISERROR(VLOOKUP($A7,'Import Peak'!$A$3:AW$99,49,FALSE)-VLOOKUP($A7,'Import Peak Change'!$A$106:AW$202,49,FALSE)),0,(VLOOKUP($A7,'Import Peak'!$A$3:AW$99,49,FALSE)-VLOOKUP($A7,'Import Peak Change'!$A$106:AW$202,49,FALSE)))</f>
        <v>0</v>
      </c>
      <c r="AX7" s="6">
        <f>IF(ISERROR(VLOOKUP($A7,'Import Peak'!$A$3:AX$99,50,FALSE)-VLOOKUP($A7,'Import Peak Change'!$A$106:AX$202,50,FALSE)),0,(VLOOKUP($A7,'Import Peak'!$A$3:AX$99,50,FALSE)-VLOOKUP($A7,'Import Peak Change'!$A$106:AX$202,50,FALSE)))</f>
        <v>0</v>
      </c>
      <c r="AY7" s="6">
        <f>IF(ISERROR(VLOOKUP($A7,'Import Peak'!$A$3:AY$99,51,FALSE)-VLOOKUP($A7,'Import Peak Change'!$A$106:AY$202,51,FALSE)),0,(VLOOKUP($A7,'Import Peak'!$A$3:AY$99,51,FALSE)-VLOOKUP($A7,'Import Peak Change'!$A$106:AY$202,51,FALSE)))</f>
        <v>0</v>
      </c>
      <c r="AZ7" s="6">
        <f>IF(ISERROR(VLOOKUP($A7,'Import Peak'!$A$3:AZ$99,52,FALSE)-VLOOKUP($A7,'Import Peak Change'!$A$106:AZ$202,52,FALSE)),0,(VLOOKUP($A7,'Import Peak'!$A$3:AZ$99,52,FALSE)-VLOOKUP($A7,'Import Peak Change'!$A$106:AZ$202,52,FALSE)))</f>
        <v>0</v>
      </c>
      <c r="BA7" s="6">
        <f>IF(ISERROR(VLOOKUP($A7,'Import Peak'!$A$3:BA$99,53,FALSE)-VLOOKUP($A7,'Import Peak Change'!$A$106:BA$202,53,FALSE)),0,(VLOOKUP($A7,'Import Peak'!$A$3:BA$99,53,FALSE)-VLOOKUP($A7,'Import Peak Change'!$A$106:BA$202,53,FALSE)))</f>
        <v>0</v>
      </c>
      <c r="BB7" s="6">
        <f>IF(ISERROR(VLOOKUP($A7,'Import Peak'!$A$3:BB$99,54,FALSE)-VLOOKUP($A7,'Import Peak Change'!$A$106:BB$202,54,FALSE)),0,(VLOOKUP($A7,'Import Peak'!$A$3:BB$99,54,FALSE)-VLOOKUP($A7,'Import Peak Change'!$A$106:BB$202,54,FALSE)))</f>
        <v>0</v>
      </c>
      <c r="BC7" s="6">
        <f>IF(ISERROR(VLOOKUP($A7,'Import Peak'!$A$3:BC$99,55,FALSE)-VLOOKUP($A7,'Import Peak Change'!$A$106:BC$202,55,FALSE)),0,(VLOOKUP($A7,'Import Peak'!$A$3:BC$99,55,FALSE)-VLOOKUP($A7,'Import Peak Change'!$A$106:BC$202,55,FALSE)))</f>
        <v>0</v>
      </c>
      <c r="BD7" s="6">
        <f>IF(ISERROR(VLOOKUP($A7,'Import Peak'!$A$3:BD$99,56,FALSE)-VLOOKUP($A7,'Import Peak Change'!$A$106:BD$202,56,FALSE)),0,(VLOOKUP($A7,'Import Peak'!$A$3:BD$99,56,FALSE)-VLOOKUP($A7,'Import Peak Change'!$A$106:BD$202,56,FALSE)))</f>
        <v>0</v>
      </c>
      <c r="BE7" s="6">
        <f>IF(ISERROR(VLOOKUP($A7,'Import Peak'!$A$3:BE$99,57,FALSE)-VLOOKUP($A7,'Import Peak Change'!$A$106:BE$202,57,FALSE)),0,(VLOOKUP($A7,'Import Peak'!$A$3:BE$99,57,FALSE)-VLOOKUP($A7,'Import Peak Change'!$A$106:BE$202,57,FALSE)))</f>
        <v>0</v>
      </c>
      <c r="BF7" s="6">
        <f>IF(ISERROR(VLOOKUP($A7,'Import Peak'!$A$3:BF$99,58,FALSE)-VLOOKUP($A7,'Import Peak Change'!$A$106:BF$202,58,FALSE)),0,(VLOOKUP($A7,'Import Peak'!$A$3:BF$99,58,FALSE)-VLOOKUP($A7,'Import Peak Change'!$A$106:BF$202,58,FALSE)))</f>
        <v>0</v>
      </c>
      <c r="BG7" s="6">
        <f>IF(ISERROR(VLOOKUP($A7,'Import Peak'!$A$3:BG$99,59,FALSE)-VLOOKUP($A7,'Import Peak Change'!$A$106:BG$202,59,FALSE)),0,(VLOOKUP($A7,'Import Peak'!$A$3:BG$99,59,FALSE)-VLOOKUP($A7,'Import Peak Change'!$A$106:BG$202,59,FALSE)))</f>
        <v>0</v>
      </c>
      <c r="BH7" s="6">
        <f>IF(ISERROR(VLOOKUP($A7,'Import Peak'!$A$3:BH$99,60,FALSE)-VLOOKUP($A7,'Import Peak Change'!$A$106:BH$202,60,FALSE)),0,(VLOOKUP($A7,'Import Peak'!$A$3:BH$99,60,FALSE)-VLOOKUP($A7,'Import Peak Change'!$A$106:BH$202,60,FALSE)))</f>
        <v>0</v>
      </c>
      <c r="BI7" s="6">
        <f>IF(ISERROR(VLOOKUP($A7,'Import Peak'!$A$3:BI$99,61,FALSE)-VLOOKUP($A7,'Import Peak Change'!$A$106:BI$202,61,FALSE)),0,(VLOOKUP($A7,'Import Peak'!$A$3:BI$99,61,FALSE)-VLOOKUP($A7,'Import Peak Change'!$A$106:BI$202,61,FALSE)))</f>
        <v>0</v>
      </c>
      <c r="BJ7" s="6">
        <f>IF(ISERROR(VLOOKUP($A7,'Import Peak'!$A$3:BJ$99,62,FALSE)-VLOOKUP($A7,'Import Peak Change'!$A$106:BJ$202,62,FALSE)),0,(VLOOKUP($A7,'Import Peak'!$A$3:BJ$99,62,FALSE)-VLOOKUP($A7,'Import Peak Change'!$A$106:BJ$202,62,FALSE)))</f>
        <v>0</v>
      </c>
      <c r="BK7" s="6">
        <f>IF(ISERROR(VLOOKUP($A7,'Import Peak'!$A$3:BK$99,63,FALSE)-VLOOKUP($A7,'Import Peak Change'!$A$106:BK$202,63,FALSE)),0,(VLOOKUP($A7,'Import Peak'!$A$3:BK$99,63,FALSE)-VLOOKUP($A7,'Import Peak Change'!$A$106:BK$202,63,FALSE)))</f>
        <v>0</v>
      </c>
      <c r="BL7" s="6">
        <f>IF(ISERROR(VLOOKUP($A7,'Import Peak'!$A$3:BL$99,64,FALSE)-VLOOKUP($A7,'Import Peak Change'!$A$106:BL$202,64,FALSE)),0,(VLOOKUP($A7,'Import Peak'!$A$3:BL$99,64,FALSE)-VLOOKUP($A7,'Import Peak Change'!$A$106:BL$202,64,FALSE)))</f>
        <v>0</v>
      </c>
      <c r="BM7" s="6">
        <f>IF(ISERROR(VLOOKUP($A7,'Import Peak'!$A$3:BM$99,65,FALSE)-VLOOKUP($A7,'Import Peak Change'!$A$106:BM$202,65,FALSE)),0,(VLOOKUP($A7,'Import Peak'!$A$3:BM$99,65,FALSE)-VLOOKUP($A7,'Import Peak Change'!$A$106:BM$202,65,FALSE)))</f>
        <v>0</v>
      </c>
      <c r="BN7" s="6">
        <f>IF(ISERROR(VLOOKUP($A7,'Import Peak'!$A$3:BN$99,66,FALSE)-VLOOKUP($A7,'Import Peak Change'!$A$106:BN$202,66,FALSE)),0,(VLOOKUP($A7,'Import Peak'!$A$3:BN$99,66,FALSE)-VLOOKUP($A7,'Import Peak Change'!$A$106:BN$202,66,FALSE)))</f>
        <v>0</v>
      </c>
      <c r="BO7" s="6">
        <f>IF(ISERROR(VLOOKUP($A7,'Import Peak'!$A$3:BO$99,67,FALSE)-VLOOKUP($A7,'Import Peak Change'!$A$106:BO$202,67,FALSE)),0,(VLOOKUP($A7,'Import Peak'!$A$3:BO$99,67,FALSE)-VLOOKUP($A7,'Import Peak Change'!$A$106:BO$202,67,FALSE)))</f>
        <v>0</v>
      </c>
      <c r="BP7" s="6">
        <f>IF(ISERROR(VLOOKUP($A7,'Import Peak'!$A$3:BP$99,68,FALSE)-VLOOKUP($A7,'Import Peak Change'!$A$106:BP$202,68,FALSE)),0,(VLOOKUP($A7,'Import Peak'!$A$3:BP$99,68,FALSE)-VLOOKUP($A7,'Import Peak Change'!$A$106:BP$202,68,FALSE)))</f>
        <v>0</v>
      </c>
      <c r="BQ7" s="6">
        <f>IF(ISERROR(VLOOKUP($A7,'Import Peak'!$A$3:BQ$99,69,FALSE)-VLOOKUP($A7,'Import Peak Change'!$A$106:BQ$202,69,FALSE)),0,(VLOOKUP($A7,'Import Peak'!$A$3:BQ$99,69,FALSE)-VLOOKUP($A7,'Import Peak Change'!$A$106:BQ$202,69,FALSE)))</f>
        <v>0</v>
      </c>
      <c r="BR7" s="6">
        <f>IF(ISERROR(VLOOKUP($A7,'Import Peak'!$A$3:BR$99,70,FALSE)-VLOOKUP($A7,'Import Peak Change'!$A$106:BR$202,70,FALSE)),0,(VLOOKUP($A7,'Import Peak'!$A$3:BR$99,70,FALSE)-VLOOKUP($A7,'Import Peak Change'!$A$106:BR$202,70,FALSE)))</f>
        <v>0</v>
      </c>
      <c r="BS7" s="6">
        <f>IF(ISERROR(VLOOKUP($A7,'Import Peak'!$A$3:BS$99,71,FALSE)-VLOOKUP($A7,'Import Peak Change'!$A$106:BS$202,71,FALSE)),0,(VLOOKUP($A7,'Import Peak'!$A$3:BS$99,71,FALSE)-VLOOKUP($A7,'Import Peak Change'!$A$106:BS$202,71,FALSE)))</f>
        <v>0</v>
      </c>
      <c r="BT7" s="6">
        <f>IF(ISERROR(VLOOKUP($A7,'Import Peak'!$A$3:BT$99,72,FALSE)-VLOOKUP($A7,'Import Peak Change'!$A$106:BT$202,72,FALSE)),0,(VLOOKUP($A7,'Import Peak'!$A$3:BT$99,72,FALSE)-VLOOKUP($A7,'Import Peak Change'!$A$106:BT$202,72,FALSE)))</f>
        <v>0</v>
      </c>
      <c r="BU7" s="6">
        <f>IF(ISERROR(VLOOKUP($A7,'Import Peak'!$A$3:BU$99,73,FALSE)-VLOOKUP($A7,'Import Peak Change'!$A$106:BU$202,73,FALSE)),0,(VLOOKUP($A7,'Import Peak'!$A$3:BU$99,73,FALSE)-VLOOKUP($A7,'Import Peak Change'!$A$106:BU$202,73,FALSE)))</f>
        <v>0</v>
      </c>
      <c r="BV7" s="6">
        <f>IF(ISERROR(VLOOKUP($A7,'Import Peak'!$A$3:BV$99,74,FALSE)-VLOOKUP($A7,'Import Peak Change'!$A$106:BV$202,74,FALSE)),0,(VLOOKUP($A7,'Import Peak'!$A$3:BV$99,74,FALSE)-VLOOKUP($A7,'Import Peak Change'!$A$106:BV$202,74,FALSE)))</f>
        <v>0</v>
      </c>
      <c r="BW7" s="6">
        <f>IF(ISERROR(VLOOKUP($A7,'Import Peak'!$A$3:BW$99,75,FALSE)-VLOOKUP($A7,'Import Peak Change'!$A$106:BW$202,75,FALSE)),0,(VLOOKUP($A7,'Import Peak'!$A$3:BW$99,75,FALSE)-VLOOKUP($A7,'Import Peak Change'!$A$106:BW$202,75,FALSE)))</f>
        <v>0</v>
      </c>
      <c r="BX7" s="6">
        <f>IF(ISERROR(VLOOKUP($A7,'Import Peak'!$A$3:BX$99,76,FALSE)-VLOOKUP($A7,'Import Peak Change'!$A$106:BX$202,76,FALSE)),0,(VLOOKUP($A7,'Import Peak'!$A$3:BX$99,76,FALSE)-VLOOKUP($A7,'Import Peak Change'!$A$106:BX$202,76,FALSE)))</f>
        <v>0</v>
      </c>
      <c r="BY7" s="6">
        <f>IF(ISERROR(VLOOKUP($A7,'Import Peak'!$A$3:BY$99,77,FALSE)-VLOOKUP($A7,'Import Peak Change'!$A$106:BY$202,77,FALSE)),0,(VLOOKUP($A7,'Import Peak'!$A$3:BY$99,77,FALSE)-VLOOKUP($A7,'Import Peak Change'!$A$106:BY$202,77,FALSE)))</f>
        <v>0</v>
      </c>
      <c r="BZ7" s="6">
        <f>IF(ISERROR(VLOOKUP($A7,'Import Peak'!$A$3:BZ$99,78,FALSE)-VLOOKUP($A7,'Import Peak Change'!$A$106:BZ$202,78,FALSE)),0,(VLOOKUP($A7,'Import Peak'!$A$3:BZ$99,78,FALSE)-VLOOKUP($A7,'Import Peak Change'!$A$106:BZ$202,78,FALSE)))</f>
        <v>0</v>
      </c>
      <c r="CA7" s="6">
        <f>IF(ISERROR(VLOOKUP($A7,'Import Peak'!$A$3:CA$99,79,FALSE)-VLOOKUP($A7,'Import Peak Change'!$A$106:CA$202,79,FALSE)),0,(VLOOKUP($A7,'Import Peak'!$A$3:CA$99,79,FALSE)-VLOOKUP($A7,'Import Peak Change'!$A$106:CA$202,79,FALSE)))</f>
        <v>0</v>
      </c>
      <c r="CB7" s="6">
        <f>IF(ISERROR(VLOOKUP($A7,'Import Peak'!$A$3:CB$99,80,FALSE)-VLOOKUP($A7,'Import Peak Change'!$A$106:CB$202,80,FALSE)),0,(VLOOKUP($A7,'Import Peak'!$A$3:CB$99,80,FALSE)-VLOOKUP($A7,'Import Peak Change'!$A$106:CB$202,80,FALSE)))</f>
        <v>0</v>
      </c>
      <c r="CC7" s="6">
        <f>IF(ISERROR(VLOOKUP($A7,'Import Peak'!$A$3:CC$99,81,FALSE)-VLOOKUP($A7,'Import Peak Change'!$A$106:CC$202,81,FALSE)),0,(VLOOKUP($A7,'Import Peak'!$A$3:CC$99,81,FALSE)-VLOOKUP($A7,'Import Peak Change'!$A$106:CC$202,81,FALSE)))</f>
        <v>0</v>
      </c>
      <c r="CD7" s="6">
        <f>IF(ISERROR(VLOOKUP($A7,'Import Peak'!$A$3:CD$99,82,FALSE)-VLOOKUP($A7,'Import Peak Change'!$A$106:CD$202,82,FALSE)),0,(VLOOKUP($A7,'Import Peak'!$A$3:CD$99,82,FALSE)-VLOOKUP($A7,'Import Peak Change'!$A$106:CD$202,82,FALSE)))</f>
        <v>0</v>
      </c>
      <c r="CE7" s="6">
        <f>IF(ISERROR(VLOOKUP($A7,'Import Peak'!$A$3:CE$99,83,FALSE)-VLOOKUP($A7,'Import Peak Change'!$A$106:CE$202,83,FALSE)),0,(VLOOKUP($A7,'Import Peak'!$A$3:CE$99,83,FALSE)-VLOOKUP($A7,'Import Peak Change'!$A$106:CE$202,83,FALSE)))</f>
        <v>0</v>
      </c>
      <c r="CF7" s="6">
        <f>IF(ISERROR(VLOOKUP($A7,'Import Peak'!$A$3:CF$99,84,FALSE)-VLOOKUP($A7,'Import Peak Change'!$A$106:CF$202,84,FALSE)),0,(VLOOKUP($A7,'Import Peak'!$A$3:CF$99,84,FALSE)-VLOOKUP($A7,'Import Peak Change'!$A$106:CF$202,84,FALSE)))</f>
        <v>0</v>
      </c>
      <c r="CG7" s="6">
        <f>IF(ISERROR(VLOOKUP($A7,'Import Peak'!$A$3:CG$99,85,FALSE)-VLOOKUP($A7,'Import Peak Change'!$A$106:CG$202,85,FALSE)),0,(VLOOKUP($A7,'Import Peak'!$A$3:CG$99,85,FALSE)-VLOOKUP($A7,'Import Peak Change'!$A$106:CG$202,85,FALSE)))</f>
        <v>0</v>
      </c>
      <c r="CH7" s="6">
        <f>IF(ISERROR(VLOOKUP($A7,'Import Peak'!$A$3:CH$99,86,FALSE)-VLOOKUP($A7,'Import Peak Change'!$A$106:CH$202,86,FALSE)),0,(VLOOKUP($A7,'Import Peak'!$A$3:CH$99,86,FALSE)-VLOOKUP($A7,'Import Peak Change'!$A$106:CH$202,86,FALSE)))</f>
        <v>0</v>
      </c>
      <c r="CI7" s="6">
        <f>IF(ISERROR(VLOOKUP($A7,'Import Peak'!$A$3:CI$99,87,FALSE)-VLOOKUP($A7,'Import Peak Change'!$A$106:CI$202,87,FALSE)),0,(VLOOKUP($A7,'Import Peak'!$A$3:CI$99,87,FALSE)-VLOOKUP($A7,'Import Peak Change'!$A$106:CI$202,87,FALSE)))</f>
        <v>0</v>
      </c>
      <c r="CJ7" s="6">
        <f>IF(ISERROR(VLOOKUP($A7,'Import Peak'!$A$3:CJ$99,88,FALSE)-VLOOKUP($A7,'Import Peak Change'!$A$106:CJ$202,88,FALSE)),0,(VLOOKUP($A7,'Import Peak'!$A$3:CJ$99,88,FALSE)-VLOOKUP($A7,'Import Peak Change'!$A$106:CJ$202,88,FALSE)))</f>
        <v>0</v>
      </c>
      <c r="CK7" s="6">
        <f>IF(ISERROR(VLOOKUP($A7,'Import Peak'!$A$3:CK$99,89,FALSE)-VLOOKUP($A7,'Import Peak Change'!$A$106:CK$202,89,FALSE)),0,(VLOOKUP($A7,'Import Peak'!$A$3:CK$99,89,FALSE)-VLOOKUP($A7,'Import Peak Change'!$A$106:CK$202,89,FALSE)))</f>
        <v>0</v>
      </c>
      <c r="CL7" s="6">
        <f>IF(ISERROR(VLOOKUP($A7,'Import Peak'!$A$3:CL$99,90,FALSE)-VLOOKUP($A7,'Import Peak Change'!$A$106:CL$202,90,FALSE)),0,(VLOOKUP($A7,'Import Peak'!$A$3:CL$99,90,FALSE)-VLOOKUP($A7,'Import Peak Change'!$A$106:CL$202,90,FALSE)))</f>
        <v>0</v>
      </c>
      <c r="CM7" s="6">
        <f>IF(ISERROR(VLOOKUP($A7,'Import Peak'!$A$3:CM$99,91,FALSE)-VLOOKUP($A7,'Import Peak Change'!$A$106:CM$202,91,FALSE)),0,(VLOOKUP($A7,'Import Peak'!$A$3:CM$99,91,FALSE)-VLOOKUP($A7,'Import Peak Change'!$A$106:CM$202,91,FALSE)))</f>
        <v>0</v>
      </c>
      <c r="CN7" s="6">
        <f>IF(ISERROR(VLOOKUP($A7,'Import Peak'!$A$3:CN$99,92,FALSE)-VLOOKUP($A7,'Import Peak Change'!$A$106:CN$202,92,FALSE)),0,(VLOOKUP($A7,'Import Peak'!$A$3:CN$99,92,FALSE)-VLOOKUP($A7,'Import Peak Change'!$A$106:CN$202,92,FALSE)))</f>
        <v>0</v>
      </c>
      <c r="CO7" s="6">
        <f>IF(ISERROR(VLOOKUP($A7,'Import Peak'!$A$3:CO$99,93,FALSE)-VLOOKUP($A7,'Import Peak Change'!$A$106:CO$202,93,FALSE)),0,(VLOOKUP($A7,'Import Peak'!$A$3:CO$99,93,FALSE)-VLOOKUP($A7,'Import Peak Change'!$A$106:CO$202,93,FALSE)))</f>
        <v>0</v>
      </c>
      <c r="CP7" s="6">
        <f>IF(ISERROR(VLOOKUP($A7,'Import Peak'!$A$3:CP$99,94,FALSE)-VLOOKUP($A7,'Import Peak Change'!$A$106:CP$202,94,FALSE)),0,(VLOOKUP($A7,'Import Peak'!$A$3:CP$99,94,FALSE)-VLOOKUP($A7,'Import Peak Change'!$A$106:CP$202,94,FALSE)))</f>
        <v>0</v>
      </c>
      <c r="CQ7" s="6">
        <f>IF(ISERROR(VLOOKUP($A7,'Import Peak'!$A$3:CQ$99,95,FALSE)-VLOOKUP($A7,'Import Peak Change'!$A$106:CQ$202,95,FALSE)),0,(VLOOKUP($A7,'Import Peak'!$A$3:CQ$99,95,FALSE)-VLOOKUP($A7,'Import Peak Change'!$A$106:CQ$202,95,FALSE)))</f>
        <v>0</v>
      </c>
      <c r="CR7" s="6">
        <f>IF(ISERROR(VLOOKUP($A7,'Import Peak'!$A$3:CR$99,96,FALSE)-VLOOKUP($A7,'Import Peak Change'!$A$106:CR$202,96,FALSE)),0,(VLOOKUP($A7,'Import Peak'!$A$3:CR$99,96,FALSE)-VLOOKUP($A7,'Import Peak Change'!$A$106:CR$202,96,FALSE)))</f>
        <v>0</v>
      </c>
      <c r="CS7" s="6">
        <f>IF(ISERROR(VLOOKUP($A7,'Import Peak'!$A$3:CS$99,97,FALSE)-VLOOKUP($A7,'Import Peak Change'!$A$106:CS$202,97,FALSE)),0,(VLOOKUP($A7,'Import Peak'!$A$3:CS$99,97,FALSE)-VLOOKUP($A7,'Import Peak Change'!$A$106:CS$202,97,FALSE)))</f>
        <v>0</v>
      </c>
      <c r="CT7" s="6">
        <f>IF(ISERROR(VLOOKUP($A7,'Import Peak'!$A$3:CT$99,98,FALSE)-VLOOKUP($A7,'Import Peak Change'!$A$106:CT$202,98,FALSE)),0,(VLOOKUP($A7,'Import Peak'!$A$3:CT$99,98,FALSE)-VLOOKUP($A7,'Import Peak Change'!$A$106:CT$202,98,FALSE)))</f>
        <v>0</v>
      </c>
      <c r="CU7" s="6">
        <f>IF(ISERROR(VLOOKUP($A7,'Import Peak'!$A$3:CU$99,99,FALSE)-VLOOKUP($A7,'Import Peak Change'!$A$106:CU$202,99,FALSE)),0,(VLOOKUP($A7,'Import Peak'!$A$3:CU$99,99,FALSE)-VLOOKUP($A7,'Import Peak Change'!$A$106:CU$202,99,FALSE)))</f>
        <v>0</v>
      </c>
      <c r="CV7" s="6">
        <f>IF(ISERROR(VLOOKUP($A7,'Import Peak'!$A$3:CV$99,100,FALSE)-VLOOKUP($A7,'Import Peak Change'!$A$106:CV$202,100,FALSE)),0,(VLOOKUP($A7,'Import Peak'!$A$3:CV$99,100,FALSE)-VLOOKUP($A7,'Import Peak Change'!$A$106:CV$202,100,FALSE)))</f>
        <v>0</v>
      </c>
      <c r="CW7" s="6">
        <f>IF(ISERROR(VLOOKUP($A7,'Import Peak'!$A$3:CW$99,101,FALSE)-VLOOKUP($A7,'Import Peak Change'!$A$106:CW$202,101,FALSE)),0,(VLOOKUP($A7,'Import Peak'!$A$3:CW$99,101,FALSE)-VLOOKUP($A7,'Import Peak Change'!$A$106:CW$202,101,FALSE)))</f>
        <v>0</v>
      </c>
      <c r="CX7" s="6">
        <f>IF(ISERROR(VLOOKUP($A7,'Import Peak'!$A$3:CX$99,102,FALSE)-VLOOKUP($A7,'Import Peak Change'!$A$106:CX$202,102,FALSE)),0,(VLOOKUP($A7,'Import Peak'!$A$3:CX$99,102,FALSE)-VLOOKUP($A7,'Import Peak Change'!$A$106:CX$202,102,FALSE)))</f>
        <v>0</v>
      </c>
      <c r="CY7" s="6">
        <f>IF(ISERROR(VLOOKUP($A7,'Import Peak'!$A$3:CY$99,103,FALSE)-VLOOKUP($A7,'Import Peak Change'!$A$106:CY$202,103,FALSE)),0,(VLOOKUP($A7,'Import Peak'!$A$3:CY$99,103,FALSE)-VLOOKUP($A7,'Import Peak Change'!$A$106:CY$202,103,FALSE)))</f>
        <v>0</v>
      </c>
      <c r="CZ7" s="6">
        <f>IF(ISERROR(VLOOKUP($A7,'Import Peak'!$A$3:CZ$99,104,FALSE)-VLOOKUP($A7,'Import Peak Change'!$A$106:CZ$202,104,FALSE)),0,(VLOOKUP($A7,'Import Peak'!$A$3:CZ$99,104,FALSE)-VLOOKUP($A7,'Import Peak Change'!$A$106:CZ$202,104,FALSE)))</f>
        <v>0</v>
      </c>
      <c r="DA7" s="6">
        <f>IF(ISERROR(VLOOKUP($A7,'Import Peak'!$A$3:DA$99,105,FALSE)-VLOOKUP($A7,'Import Peak Change'!$A$106:DA$202,105,FALSE)),0,(VLOOKUP($A7,'Import Peak'!$A$3:DA$99,105,FALSE)-VLOOKUP($A7,'Import Peak Change'!$A$106:DA$202,105,FALSE)))</f>
        <v>0</v>
      </c>
      <c r="DB7" s="6">
        <f>IF(ISERROR(VLOOKUP($A7,'Import Peak'!$A$3:DB$99,106,FALSE)-VLOOKUP($A7,'Import Peak Change'!$A$106:DB$202,106,FALSE)),0,(VLOOKUP($A7,'Import Peak'!$A$3:DB$99,106,FALSE)-VLOOKUP($A7,'Import Peak Change'!$A$106:DB$202,106,FALSE)))</f>
        <v>0</v>
      </c>
      <c r="DC7" s="6">
        <f>IF(ISERROR(VLOOKUP($A7,'Import Peak'!$A$3:DC$99,107,FALSE)-VLOOKUP($A7,'Import Peak Change'!$A$106:DC$202,107,FALSE)),0,(VLOOKUP($A7,'Import Peak'!$A$3:DC$99,107,FALSE)-VLOOKUP($A7,'Import Peak Change'!$A$106:DC$202,107,FALSE)))</f>
        <v>0</v>
      </c>
      <c r="DD7" s="6">
        <f>IF(ISERROR(VLOOKUP($A7,'Import Peak'!$A$3:DD$99,108,FALSE)-VLOOKUP($A7,'Import Peak Change'!$A$106:DD$202,108,FALSE)),0,(VLOOKUP($A7,'Import Peak'!$A$3:DD$99,108,FALSE)-VLOOKUP($A7,'Import Peak Change'!$A$106:DD$202,108,FALSE)))</f>
        <v>0</v>
      </c>
      <c r="DE7" s="6">
        <f>IF(ISERROR(VLOOKUP($A7,'Import Peak'!$A$3:DE$99,109,FALSE)-VLOOKUP($A7,'Import Peak Change'!$A$106:DE$202,109,FALSE)),0,(VLOOKUP($A7,'Import Peak'!$A$3:DE$99,109,FALSE)-VLOOKUP($A7,'Import Peak Change'!$A$106:DE$202,109,FALSE)))</f>
        <v>0</v>
      </c>
      <c r="DF7" s="6">
        <f>IF(ISERROR(VLOOKUP($A7,'Import Peak'!$A$3:DF$99,110,FALSE)-VLOOKUP($A7,'Import Peak Change'!$A$106:DF$202,110,FALSE)),0,(VLOOKUP($A7,'Import Peak'!$A$3:DF$99,110,FALSE)-VLOOKUP($A7,'Import Peak Change'!$A$106:DF$202,110,FALSE)))</f>
        <v>0</v>
      </c>
      <c r="DG7" s="6">
        <f>IF(ISERROR(VLOOKUP($A7,'Import Peak'!$A$3:DG$99,111,FALSE)-VLOOKUP($A7,'Import Peak Change'!$A$106:DG$202,111,FALSE)),0,(VLOOKUP($A7,'Import Peak'!$A$3:DG$99,111,FALSE)-VLOOKUP($A7,'Import Peak Change'!$A$106:DG$202,111,FALSE)))</f>
        <v>0</v>
      </c>
      <c r="DH7" s="6">
        <f>IF(ISERROR(VLOOKUP($A7,'Import Peak'!$A$3:DH$99,112,FALSE)-VLOOKUP($A7,'Import Peak Change'!$A$106:DH$202,112,FALSE)),0,(VLOOKUP($A7,'Import Peak'!$A$3:DH$99,112,FALSE)-VLOOKUP($A7,'Import Peak Change'!$A$106:DH$202,112,FALSE)))</f>
        <v>0</v>
      </c>
      <c r="DI7" s="6">
        <f>IF(ISERROR(VLOOKUP($A7,'Import Peak'!$A$3:DI$99,113,FALSE)-VLOOKUP($A7,'Import Peak Change'!$A$106:DI$202,113,FALSE)),0,(VLOOKUP($A7,'Import Peak'!$A$3:DI$99,113,FALSE)-VLOOKUP($A7,'Import Peak Change'!$A$106:DI$202,113,FALSE)))</f>
        <v>0</v>
      </c>
      <c r="DJ7" s="6">
        <f>IF(ISERROR(VLOOKUP($A7,'Import Peak'!$A$3:DJ$99,114,FALSE)-VLOOKUP($A7,'Import Peak Change'!$A$106:DJ$202,114,FALSE)),0,(VLOOKUP($A7,'Import Peak'!$A$3:DJ$99,114,FALSE)-VLOOKUP($A7,'Import Peak Change'!$A$106:DJ$202,114,FALSE)))</f>
        <v>0</v>
      </c>
      <c r="DK7" s="6">
        <f>IF(ISERROR(VLOOKUP($A7,'Import Peak'!$A$3:DK$99,115,FALSE)-VLOOKUP($A7,'Import Peak Change'!$A$106:DK$202,115,FALSE)),0,(VLOOKUP($A7,'Import Peak'!$A$3:DK$99,115,FALSE)-VLOOKUP($A7,'Import Peak Change'!$A$106:DK$202,115,FALSE)))</f>
        <v>0</v>
      </c>
      <c r="DL7" s="6">
        <f>IF(ISERROR(VLOOKUP($A7,'Import Peak'!$A$3:DL$99,116,FALSE)-VLOOKUP($A7,'Import Peak Change'!$A$106:DL$202,116,FALSE)),0,(VLOOKUP($A7,'Import Peak'!$A$3:DL$99,116,FALSE)-VLOOKUP($A7,'Import Peak Change'!$A$106:DL$202,116,FALSE)))</f>
        <v>0</v>
      </c>
      <c r="DM7" s="6">
        <f>IF(ISERROR(VLOOKUP($A7,'Import Peak'!$A$3:DM$99,117,FALSE)-VLOOKUP($A7,'Import Peak Change'!$A$106:DM$202,117,FALSE)),0,(VLOOKUP($A7,'Import Peak'!$A$3:DM$99,117,FALSE)-VLOOKUP($A7,'Import Peak Change'!$A$106:DM$202,117,FALSE)))</f>
        <v>0</v>
      </c>
      <c r="DN7" s="6">
        <f>IF(ISERROR(VLOOKUP($A7,'Import Peak'!$A$3:DN$99,118,FALSE)-VLOOKUP($A7,'Import Peak Change'!$A$106:DN$202,118,FALSE)),0,(VLOOKUP($A7,'Import Peak'!$A$3:DN$99,118,FALSE)-VLOOKUP($A7,'Import Peak Change'!$A$106:DN$202,118,FALSE)))</f>
        <v>0</v>
      </c>
      <c r="DO7" s="6">
        <f>IF(ISERROR(VLOOKUP($A7,'Import Peak'!$A$3:DO$99,119,FALSE)-VLOOKUP($A7,'Import Peak Change'!$A$106:DO$202,119,FALSE)),0,(VLOOKUP($A7,'Import Peak'!$A$3:DO$99,119,FALSE)-VLOOKUP($A7,'Import Peak Change'!$A$106:DO$202,119,FALSE)))</f>
        <v>0</v>
      </c>
      <c r="DP7" s="6">
        <f>IF(ISERROR(VLOOKUP($A7,'Import Peak'!$A$3:DP$99,120,FALSE)-VLOOKUP($A7,'Import Peak Change'!$A$106:DP$202,120,FALSE)),0,(VLOOKUP($A7,'Import Peak'!$A$3:DP$99,120,FALSE)-VLOOKUP($A7,'Import Peak Change'!$A$106:DP$202,120,FALSE)))</f>
        <v>0</v>
      </c>
      <c r="DQ7" s="6">
        <f>IF(ISERROR(VLOOKUP($A7,'Import Peak'!$A$3:DQ$99,121,FALSE)-VLOOKUP($A7,'Import Peak Change'!$A$106:DQ$202,121,FALSE)),0,(VLOOKUP($A7,'Import Peak'!$A$3:DQ$99,121,FALSE)-VLOOKUP($A7,'Import Peak Change'!$A$106:DQ$202,121,FALSE)))</f>
        <v>0</v>
      </c>
      <c r="DR7" s="6">
        <f>IF(ISERROR(VLOOKUP($A7,'Import Peak'!$A$3:DR$99,122,FALSE)-VLOOKUP($A7,'Import Peak Change'!$A$106:DR$202,122,FALSE)),0,(VLOOKUP($A7,'Import Peak'!$A$3:DR$99,122,FALSE)-VLOOKUP($A7,'Import Peak Change'!$A$106:DR$202,122,FALSE)))</f>
        <v>0</v>
      </c>
      <c r="DS7" s="6">
        <f>IF(ISERROR(VLOOKUP($A7,'Import Peak'!$A$3:DS$99,123,FALSE)-VLOOKUP($A7,'Import Peak Change'!$A$106:DS$202,123,FALSE)),0,(VLOOKUP($A7,'Import Peak'!$A$3:DS$99,123,FALSE)-VLOOKUP($A7,'Import Peak Change'!$A$106:DS$202,123,FALSE)))</f>
        <v>0</v>
      </c>
      <c r="DT7" s="6">
        <f>IF(ISERROR(VLOOKUP($A7,'Import Peak'!$A$3:DT$99,124,FALSE)-VLOOKUP($A7,'Import Peak Change'!$A$106:DT$202,124,FALSE)),0,(VLOOKUP($A7,'Import Peak'!$A$3:DT$99,124,FALSE)-VLOOKUP($A7,'Import Peak Change'!$A$106:DT$202,124,FALSE)))</f>
        <v>0</v>
      </c>
      <c r="DU7" s="6">
        <f>IF(ISERROR(VLOOKUP($A7,'Import Peak'!$A$3:DU$99,125,FALSE)-VLOOKUP($A7,'Import Peak Change'!$A$106:DU$202,125,FALSE)),0,(VLOOKUP($A7,'Import Peak'!$A$3:DU$99,125,FALSE)-VLOOKUP($A7,'Import Peak Change'!$A$106:DU$202,125,FALSE)))</f>
        <v>0</v>
      </c>
      <c r="DV7" s="6">
        <f>IF(ISERROR(VLOOKUP($A7,'Import Peak'!$A$3:DV$99,126,FALSE)-VLOOKUP($A7,'Import Peak Change'!$A$106:DV$202,126,FALSE)),0,(VLOOKUP($A7,'Import Peak'!$A$3:DV$99,126,FALSE)-VLOOKUP($A7,'Import Peak Change'!$A$106:DV$202,126,FALSE)))</f>
        <v>0</v>
      </c>
      <c r="DW7" s="6">
        <f>IF(ISERROR(VLOOKUP($A7,'Import Peak'!$A$3:DW$99,127,FALSE)-VLOOKUP($A7,'Import Peak Change'!$A$106:DW$202,127,FALSE)),0,(VLOOKUP($A7,'Import Peak'!$A$3:DW$99,127,FALSE)-VLOOKUP($A7,'Import Peak Change'!$A$106:DW$202,127,FALSE)))</f>
        <v>0</v>
      </c>
      <c r="DX7" s="6">
        <f>IF(ISERROR(VLOOKUP($A7,'Import Peak'!$A$3:DX$99,128,FALSE)-VLOOKUP($A7,'Import Peak Change'!$A$106:DX$202,128,FALSE)),0,(VLOOKUP($A7,'Import Peak'!$A$3:DX$99,128,FALSE)-VLOOKUP($A7,'Import Peak Change'!$A$106:DX$202,128,FALSE)))</f>
        <v>0</v>
      </c>
      <c r="DY7" s="6">
        <f>IF(ISERROR(VLOOKUP($A7,'Import Peak'!$A$3:DY$99,129,FALSE)-VLOOKUP($A7,'Import Peak Change'!$A$106:DY$202,129,FALSE)),0,(VLOOKUP($A7,'Import Peak'!$A$3:DY$99,129,FALSE)-VLOOKUP($A7,'Import Peak Change'!$A$106:DY$202,129,FALSE)))</f>
        <v>0</v>
      </c>
      <c r="DZ7" s="6">
        <f>IF(ISERROR(VLOOKUP($A7,'Import Peak'!$A$3:DZ$99,130,FALSE)-VLOOKUP($A7,'Import Peak Change'!$A$106:DZ$202,130,FALSE)),0,(VLOOKUP($A7,'Import Peak'!$A$3:DZ$99,130,FALSE)-VLOOKUP($A7,'Import Peak Change'!$A$106:DZ$202,130,FALSE)))</f>
        <v>0</v>
      </c>
      <c r="EA7" s="6">
        <f>IF(ISERROR(VLOOKUP($A7,'Import Peak'!$A$3:EA$99,131,FALSE)-VLOOKUP($A7,'Import Peak Change'!$A$106:EA$202,131,FALSE)),0,(VLOOKUP($A7,'Import Peak'!$A$3:EA$99,131,FALSE)-VLOOKUP($A7,'Import Peak Change'!$A$106:EA$202,131,FALSE)))</f>
        <v>0</v>
      </c>
      <c r="EB7" s="6">
        <f>IF(ISERROR(VLOOKUP($A7,'Import Peak'!$A$3:EB$99,132,FALSE)-VLOOKUP($A7,'Import Peak Change'!$A$106:EB$202,132,FALSE)),0,(VLOOKUP($A7,'Import Peak'!$A$3:EB$99,132,FALSE)-VLOOKUP($A7,'Import Peak Change'!$A$106:EB$202,132,FALSE)))</f>
        <v>0</v>
      </c>
      <c r="EC7" s="6">
        <f>IF(ISERROR(VLOOKUP($A7,'Import Peak'!$A$3:EC$99,133,FALSE)-VLOOKUP($A7,'Import Peak Change'!$A$106:EC$202,133,FALSE)),0,(VLOOKUP($A7,'Import Peak'!$A$3:EC$99,133,FALSE)-VLOOKUP($A7,'Import Peak Change'!$A$106:EC$202,133,FALSE)))</f>
        <v>0</v>
      </c>
      <c r="ED7" s="6">
        <f>IF(ISERROR(VLOOKUP($A7,'Import Peak'!$A$3:ED$99,134,FALSE)-VLOOKUP($A7,'Import Peak Change'!$A$106:ED$202,134,FALSE)),0,(VLOOKUP($A7,'Import Peak'!$A$3:ED$99,134,FALSE)-VLOOKUP($A7,'Import Peak Change'!$A$106:ED$202,134,FALSE)))</f>
        <v>0</v>
      </c>
      <c r="EE7" s="6">
        <f>IF(ISERROR(VLOOKUP($A7,'Import Peak'!$A$3:EE$99,135,FALSE)-VLOOKUP($A7,'Import Peak Change'!$A$106:EE$202,135,FALSE)),0,(VLOOKUP($A7,'Import Peak'!$A$3:EE$99,135,FALSE)-VLOOKUP($A7,'Import Peak Change'!$A$106:EE$202,135,FALSE)))</f>
        <v>0</v>
      </c>
      <c r="EF7" s="6">
        <f>IF(ISERROR(VLOOKUP($A7,'Import Peak'!$A$3:EF$99,136,FALSE)-VLOOKUP($A7,'Import Peak Change'!$A$106:EF$202,136,FALSE)),0,(VLOOKUP($A7,'Import Peak'!$A$3:EF$99,136,FALSE)-VLOOKUP($A7,'Import Peak Change'!$A$106:EF$202,136,FALSE)))</f>
        <v>0</v>
      </c>
      <c r="EG7" s="6">
        <f>IF(ISERROR(VLOOKUP($A7,'Import Peak'!$A$3:EG$99,137,FALSE)-VLOOKUP($A7,'Import Peak Change'!$A$106:EG$202,137,FALSE)),0,(VLOOKUP($A7,'Import Peak'!$A$3:EG$99,137,FALSE)-VLOOKUP($A7,'Import Peak Change'!$A$106:EG$202,137,FALSE)))</f>
        <v>0</v>
      </c>
      <c r="EH7" s="6">
        <f>IF(ISERROR(VLOOKUP($A7,'Import Peak'!$A$3:EH$99,138,FALSE)-VLOOKUP($A7,'Import Peak Change'!$A$106:EH$202,138,FALSE)),0,(VLOOKUP($A7,'Import Peak'!$A$3:EH$99,138,FALSE)-VLOOKUP($A7,'Import Peak Change'!$A$106:EH$202,138,FALSE)))</f>
        <v>0</v>
      </c>
      <c r="EI7" s="6">
        <f>IF(ISERROR(VLOOKUP($A7,'Import Peak'!$A$3:EI$99,139,FALSE)-VLOOKUP($A7,'Import Peak Change'!$A$106:EI$202,139,FALSE)),0,(VLOOKUP($A7,'Import Peak'!$A$3:EI$99,139,FALSE)-VLOOKUP($A7,'Import Peak Change'!$A$106:EI$202,139,FALSE)))</f>
        <v>0</v>
      </c>
      <c r="EJ7" s="6">
        <f>IF(ISERROR(VLOOKUP($A7,'Import Peak'!$A$3:EJ$99,140,FALSE)-VLOOKUP($A7,'Import Peak Change'!$A$106:EJ$202,140,FALSE)),0,(VLOOKUP($A7,'Import Peak'!$A$3:EJ$99,140,FALSE)-VLOOKUP($A7,'Import Peak Change'!$A$106:EJ$202,140,FALSE)))</f>
        <v>0</v>
      </c>
      <c r="EK7" s="6">
        <f>IF(ISERROR(VLOOKUP($A7,'Import Peak'!$A$3:EK$99,141,FALSE)-VLOOKUP($A7,'Import Peak Change'!$A$106:EK$202,141,FALSE)),0,(VLOOKUP($A7,'Import Peak'!$A$3:EK$99,141,FALSE)-VLOOKUP($A7,'Import Peak Change'!$A$106:EK$202,141,FALSE)))</f>
        <v>0</v>
      </c>
      <c r="EL7" s="6">
        <f>IF(ISERROR(VLOOKUP($A7,'Import Peak'!$A$3:EL$99,142,FALSE)-VLOOKUP($A7,'Import Peak Change'!$A$106:EL$202,142,FALSE)),0,(VLOOKUP($A7,'Import Peak'!$A$3:EL$99,142,FALSE)-VLOOKUP($A7,'Import Peak Change'!$A$106:EL$202,142,FALSE)))</f>
        <v>0</v>
      </c>
      <c r="EM7" s="6">
        <f>IF(ISERROR(VLOOKUP($A7,'Import Peak'!$A$3:EM$99,143,FALSE)-VLOOKUP($A7,'Import Peak Change'!$A$106:EM$202,143,FALSE)),0,(VLOOKUP($A7,'Import Peak'!$A$3:EM$99,143,FALSE)-VLOOKUP($A7,'Import Peak Change'!$A$106:EM$202,143,FALSE)))</f>
        <v>0</v>
      </c>
      <c r="EN7" s="6">
        <f>IF(ISERROR(VLOOKUP($A7,'Import Peak'!$A$3:EN$99,144,FALSE)-VLOOKUP($A7,'Import Peak Change'!$A$106:EN$202,144,FALSE)),0,(VLOOKUP($A7,'Import Peak'!$A$3:EN$99,144,FALSE)-VLOOKUP($A7,'Import Peak Change'!$A$106:EN$202,144,FALSE)))</f>
        <v>0</v>
      </c>
      <c r="EO7" s="6">
        <f>IF(ISERROR(VLOOKUP($A7,'Import Peak'!$A$3:EO$99,145,FALSE)-VLOOKUP($A7,'Import Peak Change'!$A$106:EO$202,145,FALSE)),0,(VLOOKUP($A7,'Import Peak'!$A$3:EO$99,145,FALSE)-VLOOKUP($A7,'Import Peak Change'!$A$106:EO$202,145,FALSE)))</f>
        <v>0</v>
      </c>
      <c r="EP7" s="6">
        <f>IF(ISERROR(VLOOKUP($A7,'Import Peak'!$A$3:EP$99,146,FALSE)-VLOOKUP($A7,'Import Peak Change'!$A$106:EP$202,146,FALSE)),0,(VLOOKUP($A7,'Import Peak'!$A$3:EP$99,146,FALSE)-VLOOKUP($A7,'Import Peak Change'!$A$106:EP$202,146,FALSE)))</f>
        <v>0</v>
      </c>
      <c r="EQ7" s="6">
        <f>IF(ISERROR(VLOOKUP($A7,'Import Peak'!$A$3:EQ$99,147,FALSE)-VLOOKUP($A7,'Import Peak Change'!$A$106:EQ$202,147,FALSE)),0,(VLOOKUP($A7,'Import Peak'!$A$3:EQ$99,147,FALSE)-VLOOKUP($A7,'Import Peak Change'!$A$106:EQ$202,147,FALSE)))</f>
        <v>0</v>
      </c>
      <c r="ER7" s="6">
        <f>IF(ISERROR(VLOOKUP($A7,'Import Peak'!$A$3:ER$99,148,FALSE)-VLOOKUP($A7,'Import Peak Change'!$A$106:ER$202,148,FALSE)),0,(VLOOKUP($A7,'Import Peak'!$A$3:ER$99,148,FALSE)-VLOOKUP($A7,'Import Peak Change'!$A$106:ER$202,148,FALSE)))</f>
        <v>0</v>
      </c>
      <c r="ES7" s="6">
        <f>IF(ISERROR(VLOOKUP($A7,'Import Peak'!$A$3:ES$99,149,FALSE)-VLOOKUP($A7,'Import Peak Change'!$A$106:ES$202,149,FALSE)),0,(VLOOKUP($A7,'Import Peak'!$A$3:ES$99,149,FALSE)-VLOOKUP($A7,'Import Peak Change'!$A$106:ES$202,149,FALSE)))</f>
        <v>0</v>
      </c>
      <c r="ET7" s="6">
        <f>IF(ISERROR(VLOOKUP($A7,'Import Peak'!$A$3:ET$99,150,FALSE)-VLOOKUP($A7,'Import Peak Change'!$A$106:ET$202,150,FALSE)),0,(VLOOKUP($A7,'Import Peak'!$A$3:ET$99,150,FALSE)-VLOOKUP($A7,'Import Peak Change'!$A$106:ET$202,150,FALSE)))</f>
        <v>0</v>
      </c>
      <c r="EU7" s="6">
        <f>IF(ISERROR(VLOOKUP($A7,'Import Peak'!$A$3:EU$99,151,FALSE)-VLOOKUP($A7,'Import Peak Change'!$A$106:EU$202,151,FALSE)),0,(VLOOKUP($A7,'Import Peak'!$A$3:EU$99,151,FALSE)-VLOOKUP($A7,'Import Peak Change'!$A$106:EU$202,151,FALSE)))</f>
        <v>0</v>
      </c>
      <c r="EV7" s="6">
        <f>IF(ISERROR(VLOOKUP($A7,'Import Peak'!$A$3:EV$99,152,FALSE)-VLOOKUP($A7,'Import Peak Change'!$A$106:EV$202,152,FALSE)),0,(VLOOKUP($A7,'Import Peak'!$A$3:EV$99,152,FALSE)-VLOOKUP($A7,'Import Peak Change'!$A$106:EV$202,152,FALSE)))</f>
        <v>0</v>
      </c>
      <c r="EW7" s="6">
        <f>IF(ISERROR(VLOOKUP($A7,'Import Peak'!$A$3:EW$99,153,FALSE)-VLOOKUP($A7,'Import Peak Change'!$A$106:EW$202,153,FALSE)),0,(VLOOKUP($A7,'Import Peak'!$A$3:EW$99,153,FALSE)-VLOOKUP($A7,'Import Peak Change'!$A$106:EW$202,153,FALSE)))</f>
        <v>0</v>
      </c>
      <c r="EX7" s="6">
        <f>IF(ISERROR(VLOOKUP($A7,'Import Peak'!$A$3:EX$99,154,FALSE)-VLOOKUP($A7,'Import Peak Change'!$A$106:EX$202,154,FALSE)),0,(VLOOKUP($A7,'Import Peak'!$A$3:EX$99,154,FALSE)-VLOOKUP($A7,'Import Peak Change'!$A$106:EX$202,154,FALSE)))</f>
        <v>0</v>
      </c>
      <c r="EY7" s="6">
        <f>IF(ISERROR(VLOOKUP($A7,'Import Peak'!$A$3:EY$99,155,FALSE)-VLOOKUP($A7,'Import Peak Change'!$A$106:EY$202,155,FALSE)),0,(VLOOKUP($A7,'Import Peak'!$A$3:EY$99,155,FALSE)-VLOOKUP($A7,'Import Peak Change'!$A$106:EY$202,155,FALSE)))</f>
        <v>0</v>
      </c>
      <c r="EZ7" s="6">
        <f>IF(ISERROR(VLOOKUP($A7,'Import Peak'!$A$3:EZ$99,156,FALSE)-VLOOKUP($A7,'Import Peak Change'!$A$106:EZ$202,156,FALSE)),0,(VLOOKUP($A7,'Import Peak'!$A$3:EZ$99,156,FALSE)-VLOOKUP($A7,'Import Peak Change'!$A$106:EZ$202,156,FALSE)))</f>
        <v>0</v>
      </c>
      <c r="FA7" s="6">
        <f>IF(ISERROR(VLOOKUP($A7,'Import Peak'!$A$3:FA$99,157,FALSE)-VLOOKUP($A7,'Import Peak Change'!$A$106:FA$202,157,FALSE)),0,(VLOOKUP($A7,'Import Peak'!$A$3:FA$99,157,FALSE)-VLOOKUP($A7,'Import Peak Change'!$A$106:FA$202,157,FALSE)))</f>
        <v>0</v>
      </c>
      <c r="FB7" s="6">
        <f>IF(ISERROR(VLOOKUP($A7,'Import Peak'!$A$3:FB$99,158,FALSE)-VLOOKUP($A7,'Import Peak Change'!$A$106:FB$202,158,FALSE)),0,(VLOOKUP($A7,'Import Peak'!$A$3:FB$99,158,FALSE)-VLOOKUP($A7,'Import Peak Change'!$A$106:FB$202,158,FALSE)))</f>
        <v>0</v>
      </c>
      <c r="FC7" s="6">
        <f>IF(ISERROR(VLOOKUP($A7,'Import Peak'!$A$3:FC$99,159,FALSE)-VLOOKUP($A7,'Import Peak Change'!$A$106:FC$202,159,FALSE)),0,(VLOOKUP($A7,'Import Peak'!$A$3:FC$99,159,FALSE)-VLOOKUP($A7,'Import Peak Change'!$A$106:FC$202,159,FALSE)))</f>
        <v>0</v>
      </c>
      <c r="FD7" s="6">
        <f>IF(ISERROR(VLOOKUP($A7,'Import Peak'!$A$3:FD$99,160,FALSE)-VLOOKUP($A7,'Import Peak Change'!$A$106:FD$202,160,FALSE)),0,(VLOOKUP($A7,'Import Peak'!$A$3:FD$99,160,FALSE)-VLOOKUP($A7,'Import Peak Change'!$A$106:FD$202,160,FALSE)))</f>
        <v>0</v>
      </c>
      <c r="FE7" s="6">
        <f>IF(ISERROR(VLOOKUP($A7,'Import Peak'!$A$3:FE$99,161,FALSE)-VLOOKUP($A7,'Import Peak Change'!$A$106:FE$202,161,FALSE)),0,(VLOOKUP($A7,'Import Peak'!$A$3:FE$99,161,FALSE)-VLOOKUP($A7,'Import Peak Change'!$A$106:FE$202,161,FALSE)))</f>
        <v>0</v>
      </c>
      <c r="FF7" s="6">
        <f>IF(ISERROR(VLOOKUP($A7,'Import Peak'!$A$3:FF$99,162,FALSE)-VLOOKUP($A7,'Import Peak Change'!$A$106:FF$202,162,FALSE)),0,(VLOOKUP($A7,'Import Peak'!$A$3:FF$99,162,FALSE)-VLOOKUP($A7,'Import Peak Change'!$A$106:FF$202,162,FALSE)))</f>
        <v>0</v>
      </c>
      <c r="FG7" s="6">
        <f>IF(ISERROR(VLOOKUP($A7,'Import Peak'!$A$3:FG$99,163,FALSE)-VLOOKUP($A7,'Import Peak Change'!$A$106:FG$202,163,FALSE)),0,(VLOOKUP($A7,'Import Peak'!$A$3:FG$99,163,FALSE)-VLOOKUP($A7,'Import Peak Change'!$A$106:FG$202,163,FALSE)))</f>
        <v>0</v>
      </c>
      <c r="FH7" s="6">
        <f>IF(ISERROR(VLOOKUP($A7,'Import Peak'!$A$3:FH$99,164,FALSE)-VLOOKUP($A7,'Import Peak Change'!$A$106:FH$202,164,FALSE)),0,(VLOOKUP($A7,'Import Peak'!$A$3:FH$99,164,FALSE)-VLOOKUP($A7,'Import Peak Change'!$A$106:FH$202,164,FALSE)))</f>
        <v>0</v>
      </c>
      <c r="FI7" s="6">
        <f>IF(ISERROR(VLOOKUP($A7,'Import Peak'!$A$3:FI$99,165,FALSE)-VLOOKUP($A7,'Import Peak Change'!$A$106:FI$202,165,FALSE)),0,(VLOOKUP($A7,'Import Peak'!$A$3:FI$99,165,FALSE)-VLOOKUP($A7,'Import Peak Change'!$A$106:FI$202,165,FALSE)))</f>
        <v>0</v>
      </c>
      <c r="FJ7" s="6">
        <f>IF(ISERROR(VLOOKUP($A7,'Import Peak'!$A$3:FJ$99,166,FALSE)-VLOOKUP($A7,'Import Peak Change'!$A$106:FJ$202,166,FALSE)),0,(VLOOKUP($A7,'Import Peak'!$A$3:FJ$99,166,FALSE)-VLOOKUP($A7,'Import Peak Change'!$A$106:FJ$202,166,FALSE)))</f>
        <v>0</v>
      </c>
      <c r="FK7" s="6">
        <f>IF(ISERROR(VLOOKUP($A7,'Import Peak'!$A$3:FK$99,167,FALSE)-VLOOKUP($A7,'Import Peak Change'!$A$106:FK$202,167,FALSE)),0,(VLOOKUP($A7,'Import Peak'!$A$3:FK$99,167,FALSE)-VLOOKUP($A7,'Import Peak Change'!$A$106:FK$202,167,FALSE)))</f>
        <v>0</v>
      </c>
      <c r="FL7" s="6">
        <f>IF(ISERROR(VLOOKUP($A7,'Import Peak'!$A$3:FL$99,168,FALSE)-VLOOKUP($A7,'Import Peak Change'!$A$106:FL$202,168,FALSE)),0,(VLOOKUP($A7,'Import Peak'!$A$3:FL$99,168,FALSE)-VLOOKUP($A7,'Import Peak Change'!$A$106:FL$202,168,FALSE)))</f>
        <v>0</v>
      </c>
      <c r="FM7" s="6">
        <f>IF(ISERROR(VLOOKUP($A7,'Import Peak'!$A$3:FM$99,169,FALSE)-VLOOKUP($A7,'Import Peak Change'!$A$106:FM$202,169,FALSE)),0,(VLOOKUP($A7,'Import Peak'!$A$3:FM$99,169,FALSE)-VLOOKUP($A7,'Import Peak Change'!$A$106:FM$202,169,FALSE)))</f>
        <v>0</v>
      </c>
      <c r="FN7" s="6">
        <f>IF(ISERROR(VLOOKUP($A7,'Import Peak'!$A$3:FN$99,170,FALSE)-VLOOKUP($A7,'Import Peak Change'!$A$106:FN$202,170,FALSE)),0,(VLOOKUP($A7,'Import Peak'!$A$3:FN$99,170,FALSE)-VLOOKUP($A7,'Import Peak Change'!$A$106:FN$202,170,FALSE)))</f>
        <v>0</v>
      </c>
      <c r="FO7" s="6">
        <f>IF(ISERROR(VLOOKUP($A7,'Import Peak'!$A$3:FO$99,171,FALSE)-VLOOKUP($A7,'Import Peak Change'!$A$106:FO$202,171,FALSE)),0,(VLOOKUP($A7,'Import Peak'!$A$3:FO$99,171,FALSE)-VLOOKUP($A7,'Import Peak Change'!$A$106:FO$202,171,FALSE)))</f>
        <v>0</v>
      </c>
      <c r="FP7" s="6">
        <f>IF(ISERROR(VLOOKUP($A7,'Import Peak'!$A$3:FP$99,172,FALSE)-VLOOKUP($A7,'Import Peak Change'!$A$106:FP$202,172,FALSE)),0,(VLOOKUP($A7,'Import Peak'!$A$3:FP$99,172,FALSE)-VLOOKUP($A7,'Import Peak Change'!$A$106:FP$202,172,FALSE)))</f>
        <v>0</v>
      </c>
      <c r="FQ7" s="6">
        <f>IF(ISERROR(VLOOKUP($A7,'Import Peak'!$A$3:FQ$99,173,FALSE)-VLOOKUP($A7,'Import Peak Change'!$A$106:FQ$202,173,FALSE)),0,(VLOOKUP($A7,'Import Peak'!$A$3:FQ$99,173,FALSE)-VLOOKUP($A7,'Import Peak Change'!$A$106:FQ$202,173,FALSE)))</f>
        <v>0</v>
      </c>
      <c r="FR7" s="6">
        <f>IF(ISERROR(VLOOKUP($A7,'Import Peak'!$A$3:FR$99,174,FALSE)-VLOOKUP($A7,'Import Peak Change'!$A$106:FR$202,174,FALSE)),0,(VLOOKUP($A7,'Import Peak'!$A$3:FR$99,174,FALSE)-VLOOKUP($A7,'Import Peak Change'!$A$106:FR$202,174,FALSE)))</f>
        <v>0</v>
      </c>
      <c r="FS7" s="6">
        <f>IF(ISERROR(VLOOKUP($A7,'Import Peak'!$A$3:FS$99,175,FALSE)-VLOOKUP($A7,'Import Peak Change'!$A$106:FS$202,175,FALSE)),0,(VLOOKUP($A7,'Import Peak'!$A$3:FS$99,175,FALSE)-VLOOKUP($A7,'Import Peak Change'!$A$106:FS$202,175,FALSE)))</f>
        <v>0</v>
      </c>
      <c r="FT7" s="6">
        <f>IF(ISERROR(VLOOKUP($A7,'Import Peak'!$A$3:FT$99,176,FALSE)-VLOOKUP($A7,'Import Peak Change'!$A$106:FT$202,176,FALSE)),0,(VLOOKUP($A7,'Import Peak'!$A$3:FT$99,176,FALSE)-VLOOKUP($A7,'Import Peak Change'!$A$106:FT$202,176,FALSE)))</f>
        <v>0</v>
      </c>
      <c r="FU7" s="6">
        <f>IF(ISERROR(VLOOKUP($A7,'Import Peak'!$A$3:FU$99,177,FALSE)-VLOOKUP($A7,'Import Peak Change'!$A$106:FU$202,177,FALSE)),0,(VLOOKUP($A7,'Import Peak'!$A$3:FU$99,177,FALSE)-VLOOKUP($A7,'Import Peak Change'!$A$106:FU$202,177,FALSE)))</f>
        <v>0</v>
      </c>
      <c r="FV7" s="6">
        <f>IF(ISERROR(VLOOKUP($A7,'Import Peak'!$A$3:FV$99,178,FALSE)-VLOOKUP($A7,'Import Peak Change'!$A$106:FV$202,178,FALSE)),0,(VLOOKUP($A7,'Import Peak'!$A$3:FV$99,178,FALSE)-VLOOKUP($A7,'Import Peak Change'!$A$106:FV$202,178,FALSE)))</f>
        <v>0</v>
      </c>
      <c r="FW7" s="6">
        <f>IF(ISERROR(VLOOKUP($A7,'Import Peak'!$A$3:FW$99,179,FALSE)-VLOOKUP($A7,'Import Peak Change'!$A$106:FW$202,179,FALSE)),0,(VLOOKUP($A7,'Import Peak'!$A$3:FW$99,179,FALSE)-VLOOKUP($A7,'Import Peak Change'!$A$106:FW$202,179,FALSE)))</f>
        <v>0</v>
      </c>
      <c r="FX7" s="6">
        <f>IF(ISERROR(VLOOKUP($A7,'Import Peak'!$A$3:FX$99,180,FALSE)-VLOOKUP($A7,'Import Peak Change'!$A$106:FX$202,180,FALSE)),0,(VLOOKUP($A7,'Import Peak'!$A$3:FX$99,180,FALSE)-VLOOKUP($A7,'Import Peak Change'!$A$106:FX$202,180,FALSE)))</f>
        <v>0</v>
      </c>
      <c r="FY7" s="6">
        <f>IF(ISERROR(VLOOKUP($A7,'Import Peak'!$A$3:FY$99,181,FALSE)-VLOOKUP($A7,'Import Peak Change'!$A$106:FY$202,181,FALSE)),0,(VLOOKUP($A7,'Import Peak'!$A$3:FY$99,181,FALSE)-VLOOKUP($A7,'Import Peak Change'!$A$106:FY$202,181,FALSE)))</f>
        <v>0</v>
      </c>
      <c r="FZ7" s="6">
        <f>IF(ISERROR(VLOOKUP($A7,'Import Peak'!$A$3:FZ$99,182,FALSE)-VLOOKUP($A7,'Import Peak Change'!$A$106:FZ$202,182,FALSE)),0,(VLOOKUP($A7,'Import Peak'!$A$3:FZ$99,182,FALSE)-VLOOKUP($A7,'Import Peak Change'!$A$106:FZ$202,182,FALSE)))</f>
        <v>0</v>
      </c>
      <c r="GA7" s="6">
        <f>IF(ISERROR(VLOOKUP($A7,'Import Peak'!$A$3:GA$99,183,FALSE)-VLOOKUP($A7,'Import Peak Change'!$A$106:GA$202,183,FALSE)),0,(VLOOKUP($A7,'Import Peak'!$A$3:GA$99,183,FALSE)-VLOOKUP($A7,'Import Peak Change'!$A$106:GA$202,183,FALSE)))</f>
        <v>0</v>
      </c>
      <c r="GB7" s="6">
        <f>IF(ISERROR(VLOOKUP($A7,'Import Peak'!$A$3:GB$99,184,FALSE)-VLOOKUP($A7,'Import Peak Change'!$A$106:GB$202,184,FALSE)),0,(VLOOKUP($A7,'Import Peak'!$A$3:GB$99,184,FALSE)-VLOOKUP($A7,'Import Peak Change'!$A$106:GB$202,184,FALSE)))</f>
        <v>0</v>
      </c>
      <c r="GC7" s="6">
        <f>IF(ISERROR(VLOOKUP($A7,'Import Peak'!$A$3:GC$99,185,FALSE)-VLOOKUP($A7,'Import Peak Change'!$A$106:GC$202,185,FALSE)),0,(VLOOKUP($A7,'Import Peak'!$A$3:GC$99,185,FALSE)-VLOOKUP($A7,'Import Peak Change'!$A$106:GC$202,185,FALSE)))</f>
        <v>0</v>
      </c>
      <c r="GD7" s="6">
        <f>IF(ISERROR(VLOOKUP($A7,'Import Peak'!$A$3:GD$99,186,FALSE)-VLOOKUP($A7,'Import Peak Change'!$A$106:GD$202,186,FALSE)),0,(VLOOKUP($A7,'Import Peak'!$A$3:GD$99,186,FALSE)-VLOOKUP($A7,'Import Peak Change'!$A$106:GD$202,186,FALSE)))</f>
        <v>0</v>
      </c>
      <c r="GE7" s="6">
        <f>IF(ISERROR(VLOOKUP($A7,'Import Peak'!$A$3:GE$99,187,FALSE)-VLOOKUP($A7,'Import Peak Change'!$A$106:GE$202,187,FALSE)),0,(VLOOKUP($A7,'Import Peak'!$A$3:GE$99,187,FALSE)-VLOOKUP($A7,'Import Peak Change'!$A$106:GE$202,187,FALSE)))</f>
        <v>0</v>
      </c>
      <c r="GF7" s="6">
        <f>IF(ISERROR(VLOOKUP($A7,'Import Peak'!$A$3:GF$99,188,FALSE)-VLOOKUP($A7,'Import Peak Change'!$A$106:GF$202,188,FALSE)),0,(VLOOKUP($A7,'Import Peak'!$A$3:GF$99,188,FALSE)-VLOOKUP($A7,'Import Peak Change'!$A$106:GF$202,188,FALSE)))</f>
        <v>0</v>
      </c>
      <c r="GG7" s="6">
        <f>IF(ISERROR(VLOOKUP($A7,'Import Peak'!$A$3:GG$99,189,FALSE)-VLOOKUP($A7,'Import Peak Change'!$A$106:GG$202,189,FALSE)),0,(VLOOKUP($A7,'Import Peak'!$A$3:GG$99,189,FALSE)-VLOOKUP($A7,'Import Peak Change'!$A$106:GG$202,189,FALSE)))</f>
        <v>0</v>
      </c>
      <c r="GH7" s="6">
        <f>IF(ISERROR(VLOOKUP($A7,'Import Peak'!$A$3:GH$99,190,FALSE)-VLOOKUP($A7,'Import Peak Change'!$A$106:GH$202,190,FALSE)),0,(VLOOKUP($A7,'Import Peak'!$A$3:GH$99,190,FALSE)-VLOOKUP($A7,'Import Peak Change'!$A$106:GH$202,190,FALSE)))</f>
        <v>0</v>
      </c>
      <c r="GI7" s="6">
        <f>IF(ISERROR(VLOOKUP($A7,'Import Peak'!$A$3:GI$99,191,FALSE)-VLOOKUP($A7,'Import Peak Change'!$A$106:GI$202,191,FALSE)),0,(VLOOKUP($A7,'Import Peak'!$A$3:GI$99,191,FALSE)-VLOOKUP($A7,'Import Peak Change'!$A$106:GI$202,191,FALSE)))</f>
        <v>0</v>
      </c>
      <c r="GJ7" s="6">
        <f>IF(ISERROR(VLOOKUP($A7,'Import Peak'!$A$3:GJ$99,192,FALSE)-VLOOKUP($A7,'Import Peak Change'!$A$106:GJ$202,192,FALSE)),0,(VLOOKUP($A7,'Import Peak'!$A$3:GJ$99,192,FALSE)-VLOOKUP($A7,'Import Peak Change'!$A$106:GJ$202,192,FALSE)))</f>
        <v>0</v>
      </c>
      <c r="GK7" s="6">
        <f>IF(ISERROR(VLOOKUP($A7,'Import Peak'!$A$3:GK$99,193,FALSE)-VLOOKUP($A7,'Import Peak Change'!$A$106:GK$202,193,FALSE)),0,(VLOOKUP($A7,'Import Peak'!$A$3:GK$99,193,FALSE)-VLOOKUP($A7,'Import Peak Change'!$A$106:GK$202,193,FALSE)))</f>
        <v>0</v>
      </c>
      <c r="GL7" s="6">
        <f>IF(ISERROR(VLOOKUP($A7,'Import Peak'!$A$3:GL$99,194,FALSE)-VLOOKUP($A7,'Import Peak Change'!$A$106:GL$202,194,FALSE)),0,(VLOOKUP($A7,'Import Peak'!$A$3:GL$99,194,FALSE)-VLOOKUP($A7,'Import Peak Change'!$A$106:GL$202,194,FALSE)))</f>
        <v>0</v>
      </c>
      <c r="GM7" s="6">
        <f>IF(ISERROR(VLOOKUP($A7,'Import Peak'!$A$3:GM$99,195,FALSE)-VLOOKUP($A7,'Import Peak Change'!$A$106:GM$202,195,FALSE)),0,(VLOOKUP($A7,'Import Peak'!$A$3:GM$99,195,FALSE)-VLOOKUP($A7,'Import Peak Change'!$A$106:GM$202,195,FALSE)))</f>
        <v>0</v>
      </c>
      <c r="GN7" s="6">
        <f>IF(ISERROR(VLOOKUP($A7,'Import Peak'!$A$3:GN$99,196,FALSE)-VLOOKUP($A7,'Import Peak Change'!$A$106:GN$202,196,FALSE)),0,(VLOOKUP($A7,'Import Peak'!$A$3:GN$99,196,FALSE)-VLOOKUP($A7,'Import Peak Change'!$A$106:GN$202,196,FALSE)))</f>
        <v>0</v>
      </c>
      <c r="GO7" s="6">
        <f>IF(ISERROR(VLOOKUP($A7,'Import Peak'!$A$3:GO$99,197,FALSE)-VLOOKUP($A7,'Import Peak Change'!$A$106:GO$202,197,FALSE)),0,(VLOOKUP($A7,'Import Peak'!$A$3:GO$99,197,FALSE)-VLOOKUP($A7,'Import Peak Change'!$A$106:GO$202,197,FALSE)))</f>
        <v>0</v>
      </c>
      <c r="GP7" s="6">
        <f>IF(ISERROR(VLOOKUP($A7,'Import Peak'!$A$3:GP$99,198,FALSE)-VLOOKUP($A7,'Import Peak Change'!$A$106:GP$202,198,FALSE)),0,(VLOOKUP($A7,'Import Peak'!$A$3:GP$99,198,FALSE)-VLOOKUP($A7,'Import Peak Change'!$A$106:GP$202,198,FALSE)))</f>
        <v>0</v>
      </c>
      <c r="GQ7" s="6">
        <f>IF(ISERROR(VLOOKUP($A7,'Import Peak'!$A$3:GQ$99,199,FALSE)-VLOOKUP($A7,'Import Peak Change'!$A$106:GQ$202,199,FALSE)),0,(VLOOKUP($A7,'Import Peak'!$A$3:GQ$99,199,FALSE)-VLOOKUP($A7,'Import Peak Change'!$A$106:GQ$202,199,FALSE)))</f>
        <v>0</v>
      </c>
      <c r="GR7" s="6">
        <f>IF(ISERROR(VLOOKUP($A7,'Import Peak'!$A$3:GR$99,200,FALSE)-VLOOKUP($A7,'Import Peak Change'!$A$106:GR$202,200,FALSE)),0,(VLOOKUP($A7,'Import Peak'!$A$3:GR$99,200,FALSE)-VLOOKUP($A7,'Import Peak Change'!$A$106:GR$202,200,FALSE)))</f>
        <v>0</v>
      </c>
      <c r="GS7" s="6">
        <f>IF(ISERROR(VLOOKUP($A7,'Import Peak'!$A$3:GS$99,201,FALSE)-VLOOKUP($A7,'Import Peak Change'!$A$106:GS$202,201,FALSE)),0,(VLOOKUP($A7,'Import Peak'!$A$3:GS$99,201,FALSE)-VLOOKUP($A7,'Import Peak Change'!$A$106:GS$202,201,FALSE)))</f>
        <v>0</v>
      </c>
      <c r="GT7" s="6">
        <f>IF(ISERROR(VLOOKUP($A7,'Import Peak'!$A$3:GT$99,202,FALSE)-VLOOKUP($A7,'Import Peak Change'!$A$106:GT$202,202,FALSE)),0,(VLOOKUP($A7,'Import Peak'!$A$3:GT$99,202,FALSE)-VLOOKUP($A7,'Import Peak Change'!$A$106:GT$202,202,FALSE)))</f>
        <v>0</v>
      </c>
      <c r="GU7" s="6">
        <f>IF(ISERROR(VLOOKUP($A7,'Import Peak'!$A$3:GU$99,203,FALSE)-VLOOKUP($A7,'Import Peak Change'!$A$106:GU$202,203,FALSE)),0,(VLOOKUP($A7,'Import Peak'!$A$3:GU$99,203,FALSE)-VLOOKUP($A7,'Import Peak Change'!$A$106:GU$202,203,FALSE)))</f>
        <v>0</v>
      </c>
      <c r="GV7" s="6">
        <f>IF(ISERROR(VLOOKUP($A7,'Import Peak'!$A$3:GV$99,204,FALSE)-VLOOKUP($A7,'Import Peak Change'!$A$106:GV$202,204,FALSE)),0,(VLOOKUP($A7,'Import Peak'!$A$3:GV$99,204,FALSE)-VLOOKUP($A7,'Import Peak Change'!$A$106:GV$202,204,FALSE)))</f>
        <v>0</v>
      </c>
      <c r="GW7" s="6">
        <f>IF(ISERROR(VLOOKUP($A7,'Import Peak'!$A$3:GW$99,205,FALSE)-VLOOKUP($A7,'Import Peak Change'!$A$106:GW$202,205,FALSE)),0,(VLOOKUP($A7,'Import Peak'!$A$3:GW$99,205,FALSE)-VLOOKUP($A7,'Import Peak Change'!$A$106:GW$202,205,FALSE)))</f>
        <v>0</v>
      </c>
      <c r="GX7" s="6">
        <f>IF(ISERROR(VLOOKUP($A7,'Import Peak'!$A$3:GX$99,206,FALSE)-VLOOKUP($A7,'Import Peak Change'!$A$106:GX$202,206,FALSE)),0,(VLOOKUP($A7,'Import Peak'!$A$3:GX$99,206,FALSE)-VLOOKUP($A7,'Import Peak Change'!$A$106:GX$202,206,FALSE)))</f>
        <v>0</v>
      </c>
      <c r="GY7" s="6">
        <f>IF(ISERROR(VLOOKUP($A7,'Import Peak'!$A$3:GY$99,207,FALSE)-VLOOKUP($A7,'Import Peak Change'!$A$106:GY$202,207,FALSE)),0,(VLOOKUP($A7,'Import Peak'!$A$3:GY$99,207,FALSE)-VLOOKUP($A7,'Import Peak Change'!$A$106:GY$202,207,FALSE)))</f>
        <v>0</v>
      </c>
      <c r="GZ7" s="6">
        <f>IF(ISERROR(VLOOKUP($A7,'Import Peak'!$A$3:GZ$99,208,FALSE)-VLOOKUP($A7,'Import Peak Change'!$A$106:GZ$202,208,FALSE)),0,(VLOOKUP($A7,'Import Peak'!$A$3:GZ$99,208,FALSE)-VLOOKUP($A7,'Import Peak Change'!$A$106:GZ$202,208,FALSE)))</f>
        <v>0</v>
      </c>
      <c r="HA7" s="6">
        <f>IF(ISERROR(VLOOKUP($A7,'Import Peak'!$A$3:HA$99,209,FALSE)-VLOOKUP($A7,'Import Peak Change'!$A$106:HA$202,209,FALSE)),0,(VLOOKUP($A7,'Import Peak'!$A$3:HA$99,209,FALSE)-VLOOKUP($A7,'Import Peak Change'!$A$106:HA$202,209,FALSE)))</f>
        <v>0</v>
      </c>
      <c r="HB7" s="6">
        <f>IF(ISERROR(VLOOKUP($A7,'Import Peak'!$A$3:HB$99,210,FALSE)-VLOOKUP($A7,'Import Peak Change'!$A$106:HB$202,210,FALSE)),0,(VLOOKUP($A7,'Import Peak'!$A$3:HB$99,210,FALSE)-VLOOKUP($A7,'Import Peak Change'!$A$106:HB$202,210,FALSE)))</f>
        <v>0</v>
      </c>
      <c r="HC7" s="6">
        <f>IF(ISERROR(VLOOKUP($A7,'Import Peak'!$A$3:HC$99,211,FALSE)-VLOOKUP($A7,'Import Peak Change'!$A$106:HC$202,211,FALSE)),0,(VLOOKUP($A7,'Import Peak'!$A$3:HC$99,211,FALSE)-VLOOKUP($A7,'Import Peak Change'!$A$106:HC$202,211,FALSE)))</f>
        <v>0</v>
      </c>
      <c r="HD7" s="6">
        <f>IF(ISERROR(VLOOKUP($A7,'Import Peak'!$A$3:HD$99,212,FALSE)-VLOOKUP($A7,'Import Peak Change'!$A$106:HD$202,212,FALSE)),0,(VLOOKUP($A7,'Import Peak'!$A$3:HD$99,212,FALSE)-VLOOKUP($A7,'Import Peak Change'!$A$106:HD$202,212,FALSE)))</f>
        <v>0</v>
      </c>
      <c r="HE7" s="6">
        <f>IF(ISERROR(VLOOKUP($A7,'Import Peak'!$A$3:HE$99,213,FALSE)-VLOOKUP($A7,'Import Peak Change'!$A$106:HE$202,213,FALSE)),0,(VLOOKUP($A7,'Import Peak'!$A$3:HE$99,213,FALSE)-VLOOKUP($A7,'Import Peak Change'!$A$106:HE$202,213,FALSE)))</f>
        <v>0</v>
      </c>
      <c r="HF7" s="6">
        <f>IF(ISERROR(VLOOKUP($A7,'Import Peak'!$A$3:HF$99,214,FALSE)-VLOOKUP($A7,'Import Peak Change'!$A$106:HF$202,214,FALSE)),0,(VLOOKUP($A7,'Import Peak'!$A$3:HF$99,214,FALSE)-VLOOKUP($A7,'Import Peak Change'!$A$106:HF$202,214,FALSE)))</f>
        <v>0</v>
      </c>
      <c r="HG7" s="6">
        <f>IF(ISERROR(VLOOKUP($A7,'Import Peak'!$A$3:HG$99,215,FALSE)-VLOOKUP($A7,'Import Peak Change'!$A$106:HG$202,215,FALSE)),0,(VLOOKUP($A7,'Import Peak'!$A$3:HG$99,215,FALSE)-VLOOKUP($A7,'Import Peak Change'!$A$106:HG$202,215,FALSE)))</f>
        <v>0</v>
      </c>
      <c r="HH7" s="6">
        <f>IF(ISERROR(VLOOKUP($A7,'Import Peak'!$A$3:HH$99,216,FALSE)-VLOOKUP($A7,'Import Peak Change'!$A$106:HH$202,216,FALSE)),0,(VLOOKUP($A7,'Import Peak'!$A$3:HH$99,216,FALSE)-VLOOKUP($A7,'Import Peak Change'!$A$106:HH$202,216,FALSE)))</f>
        <v>0</v>
      </c>
      <c r="HI7" s="6">
        <f>IF(ISERROR(VLOOKUP($A7,'Import Peak'!$A$3:HI$99,217,FALSE)-VLOOKUP($A7,'Import Peak Change'!$A$106:HI$202,217,FALSE)),0,(VLOOKUP($A7,'Import Peak'!$A$3:HI$99,217,FALSE)-VLOOKUP($A7,'Import Peak Change'!$A$106:HI$202,217,FALSE)))</f>
        <v>0</v>
      </c>
      <c r="HJ7" s="6">
        <f>IF(ISERROR(VLOOKUP($A7,'Import Peak'!$A$3:HJ$99,218,FALSE)-VLOOKUP($A7,'Import Peak Change'!$A$106:HJ$202,218,FALSE)),0,(VLOOKUP($A7,'Import Peak'!$A$3:HJ$99,218,FALSE)-VLOOKUP($A7,'Import Peak Change'!$A$106:HJ$202,218,FALSE)))</f>
        <v>0</v>
      </c>
      <c r="HK7" s="6">
        <f>IF(ISERROR(VLOOKUP($A7,'Import Peak'!$A$3:HK$99,219,FALSE)-VLOOKUP($A7,'Import Peak Change'!$A$106:HK$202,219,FALSE)),0,(VLOOKUP($A7,'Import Peak'!$A$3:HK$99,219,FALSE)-VLOOKUP($A7,'Import Peak Change'!$A$106:HK$202,219,FALSE)))</f>
        <v>0</v>
      </c>
      <c r="HL7" s="6">
        <f>IF(ISERROR(VLOOKUP($A7,'Import Peak'!$A$3:HL$99,220,FALSE)-VLOOKUP($A7,'Import Peak Change'!$A$106:HL$202,220,FALSE)),0,(VLOOKUP($A7,'Import Peak'!$A$3:HL$99,220,FALSE)-VLOOKUP($A7,'Import Peak Change'!$A$106:HL$202,220,FALSE)))</f>
        <v>0</v>
      </c>
      <c r="HM7" s="6">
        <f>IF(ISERROR(VLOOKUP($A7,'Import Peak'!$A$3:HM$99,221,FALSE)-VLOOKUP($A7,'Import Peak Change'!$A$106:HM$202,221,FALSE)),0,(VLOOKUP($A7,'Import Peak'!$A$3:HM$99,221,FALSE)-VLOOKUP($A7,'Import Peak Change'!$A$106:HM$202,221,FALSE)))</f>
        <v>0</v>
      </c>
      <c r="HN7" s="6">
        <f>IF(ISERROR(VLOOKUP($A7,'Import Peak'!$A$3:HN$99,222,FALSE)-VLOOKUP($A7,'Import Peak Change'!$A$106:HN$202,222,FALSE)),0,(VLOOKUP($A7,'Import Peak'!$A$3:HN$99,222,FALSE)-VLOOKUP($A7,'Import Peak Change'!$A$106:HN$202,222,FALSE)))</f>
        <v>0</v>
      </c>
      <c r="HO7" s="6">
        <f>IF(ISERROR(VLOOKUP($A7,'Import Peak'!$A$3:HO$99,223,FALSE)-VLOOKUP($A7,'Import Peak Change'!$A$106:HO$202,223,FALSE)),0,(VLOOKUP($A7,'Import Peak'!$A$3:HO$99,223,FALSE)-VLOOKUP($A7,'Import Peak Change'!$A$106:HO$202,223,FALSE)))</f>
        <v>0</v>
      </c>
      <c r="HP7" s="6">
        <f>IF(ISERROR(VLOOKUP($A7,'Import Peak'!$A$3:HP$99,224,FALSE)-VLOOKUP($A7,'Import Peak Change'!$A$106:HP$202,224,FALSE)),0,(VLOOKUP($A7,'Import Peak'!$A$3:HP$99,224,FALSE)-VLOOKUP($A7,'Import Peak Change'!$A$106:HP$202,224,FALSE)))</f>
        <v>0</v>
      </c>
      <c r="HQ7" s="6">
        <f>IF(ISERROR(VLOOKUP($A7,'Import Peak'!$A$3:HQ$99,225,FALSE)-VLOOKUP($A7,'Import Peak Change'!$A$106:HQ$202,225,FALSE)),0,(VLOOKUP($A7,'Import Peak'!$A$3:HQ$99,225,FALSE)-VLOOKUP($A7,'Import Peak Change'!$A$106:HQ$202,225,FALSE)))</f>
        <v>0</v>
      </c>
      <c r="HR7" s="6">
        <f>IF(ISERROR(VLOOKUP($A7,'Import Peak'!$A$3:HR$99,226,FALSE)-VLOOKUP($A7,'Import Peak Change'!$A$106:HR$202,226,FALSE)),0,(VLOOKUP($A7,'Import Peak'!$A$3:HR$99,226,FALSE)-VLOOKUP($A7,'Import Peak Change'!$A$106:HR$202,226,FALSE)))</f>
        <v>0</v>
      </c>
      <c r="HS7" s="6">
        <f>IF(ISERROR(VLOOKUP($A7,'Import Peak'!$A$3:HS$99,227,FALSE)-VLOOKUP($A7,'Import Peak Change'!$A$106:HS$202,227,FALSE)),0,(VLOOKUP($A7,'Import Peak'!$A$3:HS$99,227,FALSE)-VLOOKUP($A7,'Import Peak Change'!$A$106:HS$202,227,FALSE)))</f>
        <v>0</v>
      </c>
      <c r="HT7" s="6">
        <f>IF(ISERROR(VLOOKUP($A7,'Import Peak'!$A$3:HT$99,228,FALSE)-VLOOKUP($A7,'Import Peak Change'!$A$106:HT$202,228,FALSE)),0,(VLOOKUP($A7,'Import Peak'!$A$3:HT$99,228,FALSE)-VLOOKUP($A7,'Import Peak Change'!$A$106:HT$202,228,FALSE)))</f>
        <v>0</v>
      </c>
      <c r="HU7" s="6">
        <f>IF(ISERROR(VLOOKUP($A7,'Import Peak'!$A$3:HU$99,229,FALSE)-VLOOKUP($A7,'Import Peak Change'!$A$106:HU$202,229,FALSE)),0,(VLOOKUP($A7,'Import Peak'!$A$3:HU$99,229,FALSE)-VLOOKUP($A7,'Import Peak Change'!$A$106:HU$202,229,FALSE)))</f>
        <v>0</v>
      </c>
      <c r="HV7" s="6">
        <f>IF(ISERROR(VLOOKUP($A7,'Import Peak'!$A$3:HV$99,230,FALSE)-VLOOKUP($A7,'Import Peak Change'!$A$106:HV$202,230,FALSE)),0,(VLOOKUP($A7,'Import Peak'!$A$3:HV$99,230,FALSE)-VLOOKUP($A7,'Import Peak Change'!$A$106:HV$202,230,FALSE)))</f>
        <v>0</v>
      </c>
      <c r="HW7" s="6">
        <f>IF(ISERROR(VLOOKUP($A7,'Import Peak'!$A$3:HW$99,231,FALSE)-VLOOKUP($A7,'Import Peak Change'!$A$106:HW$202,231,FALSE)),0,(VLOOKUP($A7,'Import Peak'!$A$3:HW$99,231,FALSE)-VLOOKUP($A7,'Import Peak Change'!$A$106:HW$202,231,FALSE)))</f>
        <v>0</v>
      </c>
      <c r="HX7" s="6">
        <f>IF(ISERROR(VLOOKUP($A7,'Import Peak'!$A$3:HX$99,232,FALSE)-VLOOKUP($A7,'Import Peak Change'!$A$106:HX$202,232,FALSE)),0,(VLOOKUP($A7,'Import Peak'!$A$3:HX$99,232,FALSE)-VLOOKUP($A7,'Import Peak Change'!$A$106:HX$202,232,FALSE)))</f>
        <v>0</v>
      </c>
      <c r="HY7" s="6">
        <f>IF(ISERROR(VLOOKUP($A7,'Import Peak'!$A$3:HY$99,233,FALSE)-VLOOKUP($A7,'Import Peak Change'!$A$106:HY$202,233,FALSE)),0,(VLOOKUP($A7,'Import Peak'!$A$3:HY$99,233,FALSE)-VLOOKUP($A7,'Import Peak Change'!$A$106:HY$202,233,FALSE)))</f>
        <v>0</v>
      </c>
      <c r="HZ7" s="6">
        <f>IF(ISERROR(VLOOKUP($A7,'Import Peak'!$A$3:HZ$99,234,FALSE)-VLOOKUP($A7,'Import Peak Change'!$A$106:HZ$202,234,FALSE)),0,(VLOOKUP($A7,'Import Peak'!$A$3:HZ$99,234,FALSE)-VLOOKUP($A7,'Import Peak Change'!$A$106:HZ$202,234,FALSE)))</f>
        <v>0</v>
      </c>
      <c r="IA7" s="6">
        <f>IF(ISERROR(VLOOKUP($A7,'Import Peak'!$A$3:IA$99,235,FALSE)-VLOOKUP($A7,'Import Peak Change'!$A$106:IA$202,235,FALSE)),0,(VLOOKUP($A7,'Import Peak'!$A$3:IA$99,235,FALSE)-VLOOKUP($A7,'Import Peak Change'!$A$106:IA$202,235,FALSE)))</f>
        <v>0</v>
      </c>
      <c r="IB7" s="6">
        <f>IF(ISERROR(VLOOKUP($A7,'Import Peak'!$A$3:IB$99,236,FALSE)-VLOOKUP($A7,'Import Peak Change'!$A$106:IB$202,236,FALSE)),0,(VLOOKUP($A7,'Import Peak'!$A$3:IB$99,236,FALSE)-VLOOKUP($A7,'Import Peak Change'!$A$106:IB$202,236,FALSE)))</f>
        <v>0</v>
      </c>
      <c r="IC7" s="6">
        <f>IF(ISERROR(VLOOKUP($A7,'Import Peak'!$A$3:IC$99,237,FALSE)-VLOOKUP($A7,'Import Peak Change'!$A$106:IC$202,237,FALSE)),0,(VLOOKUP($A7,'Import Peak'!$A$3:IC$99,237,FALSE)-VLOOKUP($A7,'Import Peak Change'!$A$106:IC$202,237,FALSE)))</f>
        <v>0</v>
      </c>
      <c r="ID7" s="6">
        <f>IF(ISERROR(VLOOKUP($A7,'Import Peak'!$A$3:ID$99,238,FALSE)-VLOOKUP($A7,'Import Peak Change'!$A$106:ID$202,238,FALSE)),0,(VLOOKUP($A7,'Import Peak'!$A$3:ID$99,238,FALSE)-VLOOKUP($A7,'Import Peak Change'!$A$106:ID$202,238,FALSE)))</f>
        <v>0</v>
      </c>
      <c r="IE7" s="6">
        <f>IF(ISERROR(VLOOKUP($A7,'Import Peak'!$A$3:IE$99,239,FALSE)-VLOOKUP($A7,'Import Peak Change'!$A$106:IE$202,239,FALSE)),0,(VLOOKUP($A7,'Import Peak'!$A$3:IE$99,239,FALSE)-VLOOKUP($A7,'Import Peak Change'!$A$106:IE$202,239,FALSE)))</f>
        <v>0</v>
      </c>
      <c r="IF7" s="6"/>
      <c r="II7" s="6"/>
    </row>
    <row r="8" spans="1:243" ht="10.5" customHeight="1">
      <c r="A8" s="168" t="str">
        <f>IF('Import Peak'!A5=0,"",'Import Peak'!A5)</f>
        <v>CAND-POWER-GD</v>
      </c>
      <c r="B8" s="6"/>
      <c r="C8" s="6"/>
      <c r="D8" s="6"/>
      <c r="E8" s="6"/>
      <c r="F8" s="6"/>
      <c r="G8" s="6">
        <f>IF(ISERROR(VLOOKUP($A8,'Import Peak'!$A$3:G$99,7,FALSE)-VLOOKUP($A8,'Import Peak Change'!$A$106:G$202,7,FALSE)),0,(VLOOKUP($A8,'Import Peak'!$A$3:G$99,7,FALSE)-VLOOKUP($A8,'Import Peak Change'!$A$106:G$202,7,FALSE)))</f>
        <v>0</v>
      </c>
      <c r="H8" s="6">
        <f>IF(ISERROR(VLOOKUP($A8,'Import Peak'!$A$3:H$99,8,FALSE)-VLOOKUP($A8,'Import Peak Change'!$A$106:H$202,8,FALSE)),0,(VLOOKUP($A8,'Import Peak'!$A$3:H$99,8,FALSE)-VLOOKUP($A8,'Import Peak Change'!$A$106:H$202,8,FALSE)))</f>
        <v>0</v>
      </c>
      <c r="I8" s="6">
        <f>IF(ISERROR(VLOOKUP($A8,'Import Peak'!$A$3:I$99,9,FALSE)-VLOOKUP($A8,'Import Peak Change'!$A$106:I$202,9,FALSE)),0,(VLOOKUP($A8,'Import Peak'!$A$3:I$99,9,FALSE)-VLOOKUP($A8,'Import Peak Change'!$A$106:I$202,9,FALSE)))</f>
        <v>0</v>
      </c>
      <c r="J8" s="6">
        <f>IF(ISERROR(VLOOKUP($A8,'Import Peak'!$A$3:J$99,10,FALSE)-VLOOKUP($A8,'Import Peak Change'!$A$106:J$202,10,FALSE)),0,(VLOOKUP($A8,'Import Peak'!$A$3:J$99,10,FALSE)-VLOOKUP($A8,'Import Peak Change'!$A$106:J$202,10,FALSE)))</f>
        <v>0</v>
      </c>
      <c r="K8" s="6">
        <f>IF(ISERROR(VLOOKUP($A8,'Import Peak'!$A$3:K$99,11,FALSE)-VLOOKUP($A8,'Import Peak Change'!$A$106:K$202,11,FALSE)),0,(VLOOKUP($A8,'Import Peak'!$A$3:K$99,11,FALSE)-VLOOKUP($A8,'Import Peak Change'!$A$106:K$202,11,FALSE)))</f>
        <v>0</v>
      </c>
      <c r="L8" s="6">
        <f>IF(ISERROR(VLOOKUP($A8,'Import Peak'!$A$3:L$99,12,FALSE)-VLOOKUP($A8,'Import Peak Change'!$A$106:L$202,12,FALSE)),0,(VLOOKUP($A8,'Import Peak'!$A$3:L$99,12,FALSE)-VLOOKUP($A8,'Import Peak Change'!$A$106:L$202,12,FALSE)))</f>
        <v>0</v>
      </c>
      <c r="M8" s="6">
        <f>IF(ISERROR(VLOOKUP($A8,'Import Peak'!$A$3:M$99,13,FALSE)-VLOOKUP($A8,'Import Peak Change'!$A$106:M$202,13,FALSE)),0,(VLOOKUP($A8,'Import Peak'!$A$3:M$99,13,FALSE)-VLOOKUP($A8,'Import Peak Change'!$A$106:M$202,13,FALSE)))</f>
        <v>0</v>
      </c>
      <c r="N8" s="6">
        <f>IF(ISERROR(VLOOKUP($A8,'Import Peak'!$A$3:N$99,14,FALSE)-VLOOKUP($A8,'Import Peak Change'!$A$106:N$202,14,FALSE)),0,(VLOOKUP($A8,'Import Peak'!$A$3:N$99,14,FALSE)-VLOOKUP($A8,'Import Peak Change'!$A$106:N$202,14,FALSE)))</f>
        <v>0</v>
      </c>
      <c r="O8" s="6">
        <f>IF(ISERROR(VLOOKUP($A8,'Import Peak'!$A$3:O$99,15,FALSE)-VLOOKUP($A8,'Import Peak Change'!$A$106:O$202,15,FALSE)),0,(VLOOKUP($A8,'Import Peak'!$A$3:O$99,15,FALSE)-VLOOKUP($A8,'Import Peak Change'!$A$106:O$202,15,FALSE)))</f>
        <v>0</v>
      </c>
      <c r="P8" s="6">
        <f>IF(ISERROR(VLOOKUP($A8,'Import Peak'!$A$3:P$99,16,FALSE)-VLOOKUP($A8,'Import Peak Change'!$A$106:P$202,16,FALSE)),0,(VLOOKUP($A8,'Import Peak'!$A$3:P$99,16,FALSE)-VLOOKUP($A8,'Import Peak Change'!$A$106:P$202,16,FALSE)))</f>
        <v>0</v>
      </c>
      <c r="Q8" s="6">
        <f>IF(ISERROR(VLOOKUP($A8,'Import Peak'!$A$3:Q$99,17,FALSE)-VLOOKUP($A8,'Import Peak Change'!$A$106:Q$202,17,FALSE)),0,(VLOOKUP($A8,'Import Peak'!$A$3:Q$99,17,FALSE)-VLOOKUP($A8,'Import Peak Change'!$A$106:Q$202,17,FALSE)))</f>
        <v>0</v>
      </c>
      <c r="R8" s="6">
        <f>IF(ISERROR(VLOOKUP($A8,'Import Peak'!$A$3:R$99,18,FALSE)-VLOOKUP($A8,'Import Peak Change'!$A$106:R$202,18,FALSE)),0,(VLOOKUP($A8,'Import Peak'!$A$3:R$99,18,FALSE)-VLOOKUP($A8,'Import Peak Change'!$A$106:R$202,18,FALSE)))</f>
        <v>0</v>
      </c>
      <c r="S8" s="6">
        <f>IF(ISERROR(VLOOKUP($A8,'Import Peak'!$A$3:S$99,19,FALSE)-VLOOKUP($A8,'Import Peak Change'!$A$106:S$202,19,FALSE)),0,(VLOOKUP($A8,'Import Peak'!$A$3:S$99,19,FALSE)-VLOOKUP($A8,'Import Peak Change'!$A$106:S$202,19,FALSE)))</f>
        <v>0</v>
      </c>
      <c r="T8" s="6">
        <f>IF(ISERROR(VLOOKUP($A8,'Import Peak'!$A$3:T$99,20,FALSE)-VLOOKUP($A8,'Import Peak Change'!$A$106:T$202,20,FALSE)),0,(VLOOKUP($A8,'Import Peak'!$A$3:T$99,20,FALSE)-VLOOKUP($A8,'Import Peak Change'!$A$106:T$202,20,FALSE)))</f>
        <v>0</v>
      </c>
      <c r="U8" s="6">
        <f>IF(ISERROR(VLOOKUP($A8,'Import Peak'!$A$3:U$99,21,FALSE)-VLOOKUP($A8,'Import Peak Change'!$A$106:U$202,21,FALSE)),0,(VLOOKUP($A8,'Import Peak'!$A$3:U$99,21,FALSE)-VLOOKUP($A8,'Import Peak Change'!$A$106:U$202,21,FALSE)))</f>
        <v>0</v>
      </c>
      <c r="V8" s="6">
        <f>IF(ISERROR(VLOOKUP($A8,'Import Peak'!$A$3:V$99,22,FALSE)-VLOOKUP($A8,'Import Peak Change'!$A$106:V$202,22,FALSE)),0,(VLOOKUP($A8,'Import Peak'!$A$3:V$99,22,FALSE)-VLOOKUP($A8,'Import Peak Change'!$A$106:V$202,22,FALSE)))</f>
        <v>0</v>
      </c>
      <c r="W8" s="6">
        <f>IF(ISERROR(VLOOKUP($A8,'Import Peak'!$A$3:W$99,23,FALSE)-VLOOKUP($A8,'Import Peak Change'!$A$106:W$202,23,FALSE)),0,(VLOOKUP($A8,'Import Peak'!$A$3:W$99,23,FALSE)-VLOOKUP($A8,'Import Peak Change'!$A$106:W$202,23,FALSE)))</f>
        <v>0</v>
      </c>
      <c r="X8" s="6">
        <f>IF(ISERROR(VLOOKUP($A8,'Import Peak'!$A$3:X$99,24,FALSE)-VLOOKUP($A8,'Import Peak Change'!$A$106:X$202,24,FALSE)),0,(VLOOKUP($A8,'Import Peak'!$A$3:X$99,24,FALSE)-VLOOKUP($A8,'Import Peak Change'!$A$106:X$202,24,FALSE)))</f>
        <v>0</v>
      </c>
      <c r="Y8" s="6">
        <f>IF(ISERROR(VLOOKUP($A8,'Import Peak'!$A$3:Y$99,25,FALSE)-VLOOKUP($A8,'Import Peak Change'!$A$106:Y$202,25,FALSE)),0,(VLOOKUP($A8,'Import Peak'!$A$3:Y$99,25,FALSE)-VLOOKUP($A8,'Import Peak Change'!$A$106:Y$202,25,FALSE)))</f>
        <v>0</v>
      </c>
      <c r="Z8" s="6">
        <f>IF(ISERROR(VLOOKUP($A8,'Import Peak'!$A$3:Z$99,26,FALSE)-VLOOKUP($A8,'Import Peak Change'!$A$106:Z$202,26,FALSE)),0,(VLOOKUP($A8,'Import Peak'!$A$3:Z$99,26,FALSE)-VLOOKUP($A8,'Import Peak Change'!$A$106:Z$202,26,FALSE)))</f>
        <v>0</v>
      </c>
      <c r="AA8" s="6">
        <f>IF(ISERROR(VLOOKUP($A8,'Import Peak'!$A$3:AA$99,27,FALSE)-VLOOKUP($A8,'Import Peak Change'!$A$106:AA$202,27,FALSE)),0,(VLOOKUP($A8,'Import Peak'!$A$3:AA$99,27,FALSE)-VLOOKUP($A8,'Import Peak Change'!$A$106:AA$202,27,FALSE)))</f>
        <v>0</v>
      </c>
      <c r="AB8" s="6">
        <f>IF(ISERROR(VLOOKUP($A8,'Import Peak'!$A$3:AB$99,28,FALSE)-VLOOKUP($A8,'Import Peak Change'!$A$106:AB$202,28,FALSE)),0,(VLOOKUP($A8,'Import Peak'!$A$3:AB$99,28,FALSE)-VLOOKUP($A8,'Import Peak Change'!$A$106:AB$202,28,FALSE)))</f>
        <v>0</v>
      </c>
      <c r="AC8" s="6">
        <f>IF(ISERROR(VLOOKUP($A8,'Import Peak'!$A$3:AC$99,29,FALSE)-VLOOKUP($A8,'Import Peak Change'!$A$106:AC$202,29,FALSE)),0,(VLOOKUP($A8,'Import Peak'!$A$3:AC$99,29,FALSE)-VLOOKUP($A8,'Import Peak Change'!$A$106:AC$202,29,FALSE)))</f>
        <v>0</v>
      </c>
      <c r="AD8" s="6">
        <f>IF(ISERROR(VLOOKUP($A8,'Import Peak'!$A$3:AD$99,30,FALSE)-VLOOKUP($A8,'Import Peak Change'!$A$106:AD$202,30,FALSE)),0,(VLOOKUP($A8,'Import Peak'!$A$3:AD$99,30,FALSE)-VLOOKUP($A8,'Import Peak Change'!$A$106:AD$202,30,FALSE)))</f>
        <v>0</v>
      </c>
      <c r="AE8" s="6">
        <f>IF(ISERROR(VLOOKUP($A8,'Import Peak'!$A$3:AE$99,31,FALSE)-VLOOKUP($A8,'Import Peak Change'!$A$106:AE$202,31,FALSE)),0,(VLOOKUP($A8,'Import Peak'!$A$3:AE$99,31,FALSE)-VLOOKUP($A8,'Import Peak Change'!$A$106:AE$202,31,FALSE)))</f>
        <v>0</v>
      </c>
      <c r="AF8" s="6">
        <f>IF(ISERROR(VLOOKUP($A8,'Import Peak'!$A$3:AF$99,32,FALSE)-VLOOKUP($A8,'Import Peak Change'!$A$106:AF$202,32,FALSE)),0,(VLOOKUP($A8,'Import Peak'!$A$3:AF$99,32,FALSE)-VLOOKUP($A8,'Import Peak Change'!$A$106:AF$202,32,FALSE)))</f>
        <v>0</v>
      </c>
      <c r="AG8" s="6">
        <f>IF(ISERROR(VLOOKUP($A8,'Import Peak'!$A$3:AG$99,33,FALSE)-VLOOKUP($A8,'Import Peak Change'!$A$106:AG$202,33,FALSE)),0,(VLOOKUP($A8,'Import Peak'!$A$3:AG$99,33,FALSE)-VLOOKUP($A8,'Import Peak Change'!$A$106:AG$202,33,FALSE)))</f>
        <v>0</v>
      </c>
      <c r="AH8" s="6">
        <f>IF(ISERROR(VLOOKUP($A8,'Import Peak'!$A$3:AH$99,34,FALSE)-VLOOKUP($A8,'Import Peak Change'!$A$106:AH$202,34,FALSE)),0,(VLOOKUP($A8,'Import Peak'!$A$3:AH$99,34,FALSE)-VLOOKUP($A8,'Import Peak Change'!$A$106:AH$202,34,FALSE)))</f>
        <v>0</v>
      </c>
      <c r="AI8" s="6">
        <f>IF(ISERROR(VLOOKUP($A8,'Import Peak'!$A$3:AI$99,35,FALSE)-VLOOKUP($A8,'Import Peak Change'!$A$106:AI$202,35,FALSE)),0,(VLOOKUP($A8,'Import Peak'!$A$3:AI$99,35,FALSE)-VLOOKUP($A8,'Import Peak Change'!$A$106:AI$202,35,FALSE)))</f>
        <v>0</v>
      </c>
      <c r="AJ8" s="6">
        <f>IF(ISERROR(VLOOKUP($A8,'Import Peak'!$A$3:AJ$99,36,FALSE)-VLOOKUP($A8,'Import Peak Change'!$A$106:AJ$202,36,FALSE)),0,(VLOOKUP($A8,'Import Peak'!$A$3:AJ$99,36,FALSE)-VLOOKUP($A8,'Import Peak Change'!$A$106:AJ$202,36,FALSE)))</f>
        <v>0</v>
      </c>
      <c r="AK8" s="6">
        <f>IF(ISERROR(VLOOKUP($A8,'Import Peak'!$A$3:AK$99,37,FALSE)-VLOOKUP($A8,'Import Peak Change'!$A$106:AK$202,37,FALSE)),0,(VLOOKUP($A8,'Import Peak'!$A$3:AK$99,37,FALSE)-VLOOKUP($A8,'Import Peak Change'!$A$106:AK$202,37,FALSE)))</f>
        <v>0</v>
      </c>
      <c r="AL8" s="6">
        <f>IF(ISERROR(VLOOKUP($A8,'Import Peak'!$A$3:AL$99,38,FALSE)-VLOOKUP($A8,'Import Peak Change'!$A$106:AL$202,38,FALSE)),0,(VLOOKUP($A8,'Import Peak'!$A$3:AL$99,38,FALSE)-VLOOKUP($A8,'Import Peak Change'!$A$106:AL$202,38,FALSE)))</f>
        <v>0</v>
      </c>
      <c r="AM8" s="6">
        <f>IF(ISERROR(VLOOKUP($A8,'Import Peak'!$A$3:AM$99,39,FALSE)-VLOOKUP($A8,'Import Peak Change'!$A$106:AM$202,39,FALSE)),0,(VLOOKUP($A8,'Import Peak'!$A$3:AM$99,39,FALSE)-VLOOKUP($A8,'Import Peak Change'!$A$106:AM$202,39,FALSE)))</f>
        <v>0</v>
      </c>
      <c r="AN8" s="6">
        <f>IF(ISERROR(VLOOKUP($A8,'Import Peak'!$A$3:AN$99,40,FALSE)-VLOOKUP($A8,'Import Peak Change'!$A$106:AN$202,40,FALSE)),0,(VLOOKUP($A8,'Import Peak'!$A$3:AN$99,40,FALSE)-VLOOKUP($A8,'Import Peak Change'!$A$106:AN$202,40,FALSE)))</f>
        <v>0</v>
      </c>
      <c r="AO8" s="6">
        <f>IF(ISERROR(VLOOKUP($A8,'Import Peak'!$A$3:AO$99,41,FALSE)-VLOOKUP($A8,'Import Peak Change'!$A$106:AO$202,41,FALSE)),0,(VLOOKUP($A8,'Import Peak'!$A$3:AO$99,41,FALSE)-VLOOKUP($A8,'Import Peak Change'!$A$106:AO$202,41,FALSE)))</f>
        <v>0</v>
      </c>
      <c r="AP8" s="6">
        <f>IF(ISERROR(VLOOKUP($A8,'Import Peak'!$A$3:AP$99,42,FALSE)-VLOOKUP($A8,'Import Peak Change'!$A$106:AP$202,42,FALSE)),0,(VLOOKUP($A8,'Import Peak'!$A$3:AP$99,42,FALSE)-VLOOKUP($A8,'Import Peak Change'!$A$106:AP$202,42,FALSE)))</f>
        <v>0</v>
      </c>
      <c r="AQ8" s="6">
        <f>IF(ISERROR(VLOOKUP($A8,'Import Peak'!$A$3:AQ$99,43,FALSE)-VLOOKUP($A8,'Import Peak Change'!$A$106:AQ$202,43,FALSE)),0,(VLOOKUP($A8,'Import Peak'!$A$3:AQ$99,43,FALSE)-VLOOKUP($A8,'Import Peak Change'!$A$106:AQ$202,43,FALSE)))</f>
        <v>0</v>
      </c>
      <c r="AR8" s="6">
        <f>IF(ISERROR(VLOOKUP($A8,'Import Peak'!$A$3:AR$99,44,FALSE)-VLOOKUP($A8,'Import Peak Change'!$A$106:AR$202,44,FALSE)),0,(VLOOKUP($A8,'Import Peak'!$A$3:AR$99,44,FALSE)-VLOOKUP($A8,'Import Peak Change'!$A$106:AR$202,44,FALSE)))</f>
        <v>0</v>
      </c>
      <c r="AS8" s="6">
        <f>IF(ISERROR(VLOOKUP($A8,'Import Peak'!$A$3:AS$99,45,FALSE)-VLOOKUP($A8,'Import Peak Change'!$A$106:AS$202,45,FALSE)),0,(VLOOKUP($A8,'Import Peak'!$A$3:AS$99,45,FALSE)-VLOOKUP($A8,'Import Peak Change'!$A$106:AS$202,45,FALSE)))</f>
        <v>0</v>
      </c>
      <c r="AT8" s="6">
        <f>IF(ISERROR(VLOOKUP($A8,'Import Peak'!$A$3:AT$99,46,FALSE)-VLOOKUP($A8,'Import Peak Change'!$A$106:AT$202,46,FALSE)),0,(VLOOKUP($A8,'Import Peak'!$A$3:AT$99,46,FALSE)-VLOOKUP($A8,'Import Peak Change'!$A$106:AT$202,46,FALSE)))</f>
        <v>0</v>
      </c>
      <c r="AU8" s="6">
        <f>IF(ISERROR(VLOOKUP($A8,'Import Peak'!$A$3:AU$99,47,FALSE)-VLOOKUP($A8,'Import Peak Change'!$A$106:AU$202,47,FALSE)),0,(VLOOKUP($A8,'Import Peak'!$A$3:AU$99,47,FALSE)-VLOOKUP($A8,'Import Peak Change'!$A$106:AU$202,47,FALSE)))</f>
        <v>0</v>
      </c>
      <c r="AV8" s="6">
        <f>IF(ISERROR(VLOOKUP($A8,'Import Peak'!$A$3:AV$99,48,FALSE)-VLOOKUP($A8,'Import Peak Change'!$A$106:AV$202,48,FALSE)),0,(VLOOKUP($A8,'Import Peak'!$A$3:AV$99,48,FALSE)-VLOOKUP($A8,'Import Peak Change'!$A$106:AV$202,48,FALSE)))</f>
        <v>0</v>
      </c>
      <c r="AW8" s="6">
        <f>IF(ISERROR(VLOOKUP($A8,'Import Peak'!$A$3:AW$99,49,FALSE)-VLOOKUP($A8,'Import Peak Change'!$A$106:AW$202,49,FALSE)),0,(VLOOKUP($A8,'Import Peak'!$A$3:AW$99,49,FALSE)-VLOOKUP($A8,'Import Peak Change'!$A$106:AW$202,49,FALSE)))</f>
        <v>0</v>
      </c>
      <c r="AX8" s="6">
        <f>IF(ISERROR(VLOOKUP($A8,'Import Peak'!$A$3:AX$99,50,FALSE)-VLOOKUP($A8,'Import Peak Change'!$A$106:AX$202,50,FALSE)),0,(VLOOKUP($A8,'Import Peak'!$A$3:AX$99,50,FALSE)-VLOOKUP($A8,'Import Peak Change'!$A$106:AX$202,50,FALSE)))</f>
        <v>0</v>
      </c>
      <c r="AY8" s="6">
        <f>IF(ISERROR(VLOOKUP($A8,'Import Peak'!$A$3:AY$99,51,FALSE)-VLOOKUP($A8,'Import Peak Change'!$A$106:AY$202,51,FALSE)),0,(VLOOKUP($A8,'Import Peak'!$A$3:AY$99,51,FALSE)-VLOOKUP($A8,'Import Peak Change'!$A$106:AY$202,51,FALSE)))</f>
        <v>0</v>
      </c>
      <c r="AZ8" s="6">
        <f>IF(ISERROR(VLOOKUP($A8,'Import Peak'!$A$3:AZ$99,52,FALSE)-VLOOKUP($A8,'Import Peak Change'!$A$106:AZ$202,52,FALSE)),0,(VLOOKUP($A8,'Import Peak'!$A$3:AZ$99,52,FALSE)-VLOOKUP($A8,'Import Peak Change'!$A$106:AZ$202,52,FALSE)))</f>
        <v>0</v>
      </c>
      <c r="BA8" s="6">
        <f>IF(ISERROR(VLOOKUP($A8,'Import Peak'!$A$3:BA$99,53,FALSE)-VLOOKUP($A8,'Import Peak Change'!$A$106:BA$202,53,FALSE)),0,(VLOOKUP($A8,'Import Peak'!$A$3:BA$99,53,FALSE)-VLOOKUP($A8,'Import Peak Change'!$A$106:BA$202,53,FALSE)))</f>
        <v>0</v>
      </c>
      <c r="BB8" s="6">
        <f>IF(ISERROR(VLOOKUP($A8,'Import Peak'!$A$3:BB$99,54,FALSE)-VLOOKUP($A8,'Import Peak Change'!$A$106:BB$202,54,FALSE)),0,(VLOOKUP($A8,'Import Peak'!$A$3:BB$99,54,FALSE)-VLOOKUP($A8,'Import Peak Change'!$A$106:BB$202,54,FALSE)))</f>
        <v>0</v>
      </c>
      <c r="BC8" s="6">
        <f>IF(ISERROR(VLOOKUP($A8,'Import Peak'!$A$3:BC$99,55,FALSE)-VLOOKUP($A8,'Import Peak Change'!$A$106:BC$202,55,FALSE)),0,(VLOOKUP($A8,'Import Peak'!$A$3:BC$99,55,FALSE)-VLOOKUP($A8,'Import Peak Change'!$A$106:BC$202,55,FALSE)))</f>
        <v>0</v>
      </c>
      <c r="BD8" s="6">
        <f>IF(ISERROR(VLOOKUP($A8,'Import Peak'!$A$3:BD$99,56,FALSE)-VLOOKUP($A8,'Import Peak Change'!$A$106:BD$202,56,FALSE)),0,(VLOOKUP($A8,'Import Peak'!$A$3:BD$99,56,FALSE)-VLOOKUP($A8,'Import Peak Change'!$A$106:BD$202,56,FALSE)))</f>
        <v>0</v>
      </c>
      <c r="BE8" s="6">
        <f>IF(ISERROR(VLOOKUP($A8,'Import Peak'!$A$3:BE$99,57,FALSE)-VLOOKUP($A8,'Import Peak Change'!$A$106:BE$202,57,FALSE)),0,(VLOOKUP($A8,'Import Peak'!$A$3:BE$99,57,FALSE)-VLOOKUP($A8,'Import Peak Change'!$A$106:BE$202,57,FALSE)))</f>
        <v>0</v>
      </c>
      <c r="BF8" s="6">
        <f>IF(ISERROR(VLOOKUP($A8,'Import Peak'!$A$3:BF$99,58,FALSE)-VLOOKUP($A8,'Import Peak Change'!$A$106:BF$202,58,FALSE)),0,(VLOOKUP($A8,'Import Peak'!$A$3:BF$99,58,FALSE)-VLOOKUP($A8,'Import Peak Change'!$A$106:BF$202,58,FALSE)))</f>
        <v>0</v>
      </c>
      <c r="BG8" s="6">
        <f>IF(ISERROR(VLOOKUP($A8,'Import Peak'!$A$3:BG$99,59,FALSE)-VLOOKUP($A8,'Import Peak Change'!$A$106:BG$202,59,FALSE)),0,(VLOOKUP($A8,'Import Peak'!$A$3:BG$99,59,FALSE)-VLOOKUP($A8,'Import Peak Change'!$A$106:BG$202,59,FALSE)))</f>
        <v>0</v>
      </c>
      <c r="BH8" s="6">
        <f>IF(ISERROR(VLOOKUP($A8,'Import Peak'!$A$3:BH$99,60,FALSE)-VLOOKUP($A8,'Import Peak Change'!$A$106:BH$202,60,FALSE)),0,(VLOOKUP($A8,'Import Peak'!$A$3:BH$99,60,FALSE)-VLOOKUP($A8,'Import Peak Change'!$A$106:BH$202,60,FALSE)))</f>
        <v>0</v>
      </c>
      <c r="BI8" s="6">
        <f>IF(ISERROR(VLOOKUP($A8,'Import Peak'!$A$3:BI$99,61,FALSE)-VLOOKUP($A8,'Import Peak Change'!$A$106:BI$202,61,FALSE)),0,(VLOOKUP($A8,'Import Peak'!$A$3:BI$99,61,FALSE)-VLOOKUP($A8,'Import Peak Change'!$A$106:BI$202,61,FALSE)))</f>
        <v>0</v>
      </c>
      <c r="BJ8" s="6">
        <f>IF(ISERROR(VLOOKUP($A8,'Import Peak'!$A$3:BJ$99,62,FALSE)-VLOOKUP($A8,'Import Peak Change'!$A$106:BJ$202,62,FALSE)),0,(VLOOKUP($A8,'Import Peak'!$A$3:BJ$99,62,FALSE)-VLOOKUP($A8,'Import Peak Change'!$A$106:BJ$202,62,FALSE)))</f>
        <v>0</v>
      </c>
      <c r="BK8" s="6">
        <f>IF(ISERROR(VLOOKUP($A8,'Import Peak'!$A$3:BK$99,63,FALSE)-VLOOKUP($A8,'Import Peak Change'!$A$106:BK$202,63,FALSE)),0,(VLOOKUP($A8,'Import Peak'!$A$3:BK$99,63,FALSE)-VLOOKUP($A8,'Import Peak Change'!$A$106:BK$202,63,FALSE)))</f>
        <v>0</v>
      </c>
      <c r="BL8" s="6">
        <f>IF(ISERROR(VLOOKUP($A8,'Import Peak'!$A$3:BL$99,64,FALSE)-VLOOKUP($A8,'Import Peak Change'!$A$106:BL$202,64,FALSE)),0,(VLOOKUP($A8,'Import Peak'!$A$3:BL$99,64,FALSE)-VLOOKUP($A8,'Import Peak Change'!$A$106:BL$202,64,FALSE)))</f>
        <v>0</v>
      </c>
      <c r="BM8" s="6">
        <f>IF(ISERROR(VLOOKUP($A8,'Import Peak'!$A$3:BM$99,65,FALSE)-VLOOKUP($A8,'Import Peak Change'!$A$106:BM$202,65,FALSE)),0,(VLOOKUP($A8,'Import Peak'!$A$3:BM$99,65,FALSE)-VLOOKUP($A8,'Import Peak Change'!$A$106:BM$202,65,FALSE)))</f>
        <v>0</v>
      </c>
      <c r="BN8" s="6">
        <f>IF(ISERROR(VLOOKUP($A8,'Import Peak'!$A$3:BN$99,66,FALSE)-VLOOKUP($A8,'Import Peak Change'!$A$106:BN$202,66,FALSE)),0,(VLOOKUP($A8,'Import Peak'!$A$3:BN$99,66,FALSE)-VLOOKUP($A8,'Import Peak Change'!$A$106:BN$202,66,FALSE)))</f>
        <v>0</v>
      </c>
      <c r="BO8" s="6">
        <f>IF(ISERROR(VLOOKUP($A8,'Import Peak'!$A$3:BO$99,67,FALSE)-VLOOKUP($A8,'Import Peak Change'!$A$106:BO$202,67,FALSE)),0,(VLOOKUP($A8,'Import Peak'!$A$3:BO$99,67,FALSE)-VLOOKUP($A8,'Import Peak Change'!$A$106:BO$202,67,FALSE)))</f>
        <v>0</v>
      </c>
      <c r="BP8" s="6">
        <f>IF(ISERROR(VLOOKUP($A8,'Import Peak'!$A$3:BP$99,68,FALSE)-VLOOKUP($A8,'Import Peak Change'!$A$106:BP$202,68,FALSE)),0,(VLOOKUP($A8,'Import Peak'!$A$3:BP$99,68,FALSE)-VLOOKUP($A8,'Import Peak Change'!$A$106:BP$202,68,FALSE)))</f>
        <v>0</v>
      </c>
      <c r="BQ8" s="6">
        <f>IF(ISERROR(VLOOKUP($A8,'Import Peak'!$A$3:BQ$99,69,FALSE)-VLOOKUP($A8,'Import Peak Change'!$A$106:BQ$202,69,FALSE)),0,(VLOOKUP($A8,'Import Peak'!$A$3:BQ$99,69,FALSE)-VLOOKUP($A8,'Import Peak Change'!$A$106:BQ$202,69,FALSE)))</f>
        <v>0</v>
      </c>
      <c r="BR8" s="6">
        <f>IF(ISERROR(VLOOKUP($A8,'Import Peak'!$A$3:BR$99,70,FALSE)-VLOOKUP($A8,'Import Peak Change'!$A$106:BR$202,70,FALSE)),0,(VLOOKUP($A8,'Import Peak'!$A$3:BR$99,70,FALSE)-VLOOKUP($A8,'Import Peak Change'!$A$106:BR$202,70,FALSE)))</f>
        <v>0</v>
      </c>
      <c r="BS8" s="6">
        <f>IF(ISERROR(VLOOKUP($A8,'Import Peak'!$A$3:BS$99,71,FALSE)-VLOOKUP($A8,'Import Peak Change'!$A$106:BS$202,71,FALSE)),0,(VLOOKUP($A8,'Import Peak'!$A$3:BS$99,71,FALSE)-VLOOKUP($A8,'Import Peak Change'!$A$106:BS$202,71,FALSE)))</f>
        <v>0</v>
      </c>
      <c r="BT8" s="6">
        <f>IF(ISERROR(VLOOKUP($A8,'Import Peak'!$A$3:BT$99,72,FALSE)-VLOOKUP($A8,'Import Peak Change'!$A$106:BT$202,72,FALSE)),0,(VLOOKUP($A8,'Import Peak'!$A$3:BT$99,72,FALSE)-VLOOKUP($A8,'Import Peak Change'!$A$106:BT$202,72,FALSE)))</f>
        <v>0</v>
      </c>
      <c r="BU8" s="6">
        <f>IF(ISERROR(VLOOKUP($A8,'Import Peak'!$A$3:BU$99,73,FALSE)-VLOOKUP($A8,'Import Peak Change'!$A$106:BU$202,73,FALSE)),0,(VLOOKUP($A8,'Import Peak'!$A$3:BU$99,73,FALSE)-VLOOKUP($A8,'Import Peak Change'!$A$106:BU$202,73,FALSE)))</f>
        <v>0</v>
      </c>
      <c r="BV8" s="6">
        <f>IF(ISERROR(VLOOKUP($A8,'Import Peak'!$A$3:BV$99,74,FALSE)-VLOOKUP($A8,'Import Peak Change'!$A$106:BV$202,74,FALSE)),0,(VLOOKUP($A8,'Import Peak'!$A$3:BV$99,74,FALSE)-VLOOKUP($A8,'Import Peak Change'!$A$106:BV$202,74,FALSE)))</f>
        <v>0</v>
      </c>
      <c r="BW8" s="6">
        <f>IF(ISERROR(VLOOKUP($A8,'Import Peak'!$A$3:BW$99,75,FALSE)-VLOOKUP($A8,'Import Peak Change'!$A$106:BW$202,75,FALSE)),0,(VLOOKUP($A8,'Import Peak'!$A$3:BW$99,75,FALSE)-VLOOKUP($A8,'Import Peak Change'!$A$106:BW$202,75,FALSE)))</f>
        <v>0</v>
      </c>
      <c r="BX8" s="6">
        <f>IF(ISERROR(VLOOKUP($A8,'Import Peak'!$A$3:BX$99,76,FALSE)-VLOOKUP($A8,'Import Peak Change'!$A$106:BX$202,76,FALSE)),0,(VLOOKUP($A8,'Import Peak'!$A$3:BX$99,76,FALSE)-VLOOKUP($A8,'Import Peak Change'!$A$106:BX$202,76,FALSE)))</f>
        <v>0</v>
      </c>
      <c r="BY8" s="6">
        <f>IF(ISERROR(VLOOKUP($A8,'Import Peak'!$A$3:BY$99,77,FALSE)-VLOOKUP($A8,'Import Peak Change'!$A$106:BY$202,77,FALSE)),0,(VLOOKUP($A8,'Import Peak'!$A$3:BY$99,77,FALSE)-VLOOKUP($A8,'Import Peak Change'!$A$106:BY$202,77,FALSE)))</f>
        <v>0</v>
      </c>
      <c r="BZ8" s="6">
        <f>IF(ISERROR(VLOOKUP($A8,'Import Peak'!$A$3:BZ$99,78,FALSE)-VLOOKUP($A8,'Import Peak Change'!$A$106:BZ$202,78,FALSE)),0,(VLOOKUP($A8,'Import Peak'!$A$3:BZ$99,78,FALSE)-VLOOKUP($A8,'Import Peak Change'!$A$106:BZ$202,78,FALSE)))</f>
        <v>0</v>
      </c>
      <c r="CA8" s="6">
        <f>IF(ISERROR(VLOOKUP($A8,'Import Peak'!$A$3:CA$99,79,FALSE)-VLOOKUP($A8,'Import Peak Change'!$A$106:CA$202,79,FALSE)),0,(VLOOKUP($A8,'Import Peak'!$A$3:CA$99,79,FALSE)-VLOOKUP($A8,'Import Peak Change'!$A$106:CA$202,79,FALSE)))</f>
        <v>0</v>
      </c>
      <c r="CB8" s="6">
        <f>IF(ISERROR(VLOOKUP($A8,'Import Peak'!$A$3:CB$99,80,FALSE)-VLOOKUP($A8,'Import Peak Change'!$A$106:CB$202,80,FALSE)),0,(VLOOKUP($A8,'Import Peak'!$A$3:CB$99,80,FALSE)-VLOOKUP($A8,'Import Peak Change'!$A$106:CB$202,80,FALSE)))</f>
        <v>0</v>
      </c>
      <c r="CC8" s="6">
        <f>IF(ISERROR(VLOOKUP($A8,'Import Peak'!$A$3:CC$99,81,FALSE)-VLOOKUP($A8,'Import Peak Change'!$A$106:CC$202,81,FALSE)),0,(VLOOKUP($A8,'Import Peak'!$A$3:CC$99,81,FALSE)-VLOOKUP($A8,'Import Peak Change'!$A$106:CC$202,81,FALSE)))</f>
        <v>0</v>
      </c>
      <c r="CD8" s="6">
        <f>IF(ISERROR(VLOOKUP($A8,'Import Peak'!$A$3:CD$99,82,FALSE)-VLOOKUP($A8,'Import Peak Change'!$A$106:CD$202,82,FALSE)),0,(VLOOKUP($A8,'Import Peak'!$A$3:CD$99,82,FALSE)-VLOOKUP($A8,'Import Peak Change'!$A$106:CD$202,82,FALSE)))</f>
        <v>0</v>
      </c>
      <c r="CE8" s="6">
        <f>IF(ISERROR(VLOOKUP($A8,'Import Peak'!$A$3:CE$99,83,FALSE)-VLOOKUP($A8,'Import Peak Change'!$A$106:CE$202,83,FALSE)),0,(VLOOKUP($A8,'Import Peak'!$A$3:CE$99,83,FALSE)-VLOOKUP($A8,'Import Peak Change'!$A$106:CE$202,83,FALSE)))</f>
        <v>0</v>
      </c>
      <c r="CF8" s="6">
        <f>IF(ISERROR(VLOOKUP($A8,'Import Peak'!$A$3:CF$99,84,FALSE)-VLOOKUP($A8,'Import Peak Change'!$A$106:CF$202,84,FALSE)),0,(VLOOKUP($A8,'Import Peak'!$A$3:CF$99,84,FALSE)-VLOOKUP($A8,'Import Peak Change'!$A$106:CF$202,84,FALSE)))</f>
        <v>0</v>
      </c>
      <c r="CG8" s="6">
        <f>IF(ISERROR(VLOOKUP($A8,'Import Peak'!$A$3:CG$99,85,FALSE)-VLOOKUP($A8,'Import Peak Change'!$A$106:CG$202,85,FALSE)),0,(VLOOKUP($A8,'Import Peak'!$A$3:CG$99,85,FALSE)-VLOOKUP($A8,'Import Peak Change'!$A$106:CG$202,85,FALSE)))</f>
        <v>0</v>
      </c>
      <c r="CH8" s="6">
        <f>IF(ISERROR(VLOOKUP($A8,'Import Peak'!$A$3:CH$99,86,FALSE)-VLOOKUP($A8,'Import Peak Change'!$A$106:CH$202,86,FALSE)),0,(VLOOKUP($A8,'Import Peak'!$A$3:CH$99,86,FALSE)-VLOOKUP($A8,'Import Peak Change'!$A$106:CH$202,86,FALSE)))</f>
        <v>0</v>
      </c>
      <c r="CI8" s="6">
        <f>IF(ISERROR(VLOOKUP($A8,'Import Peak'!$A$3:CI$99,87,FALSE)-VLOOKUP($A8,'Import Peak Change'!$A$106:CI$202,87,FALSE)),0,(VLOOKUP($A8,'Import Peak'!$A$3:CI$99,87,FALSE)-VLOOKUP($A8,'Import Peak Change'!$A$106:CI$202,87,FALSE)))</f>
        <v>0</v>
      </c>
      <c r="CJ8" s="6">
        <f>IF(ISERROR(VLOOKUP($A8,'Import Peak'!$A$3:CJ$99,88,FALSE)-VLOOKUP($A8,'Import Peak Change'!$A$106:CJ$202,88,FALSE)),0,(VLOOKUP($A8,'Import Peak'!$A$3:CJ$99,88,FALSE)-VLOOKUP($A8,'Import Peak Change'!$A$106:CJ$202,88,FALSE)))</f>
        <v>0</v>
      </c>
      <c r="CK8" s="6">
        <f>IF(ISERROR(VLOOKUP($A8,'Import Peak'!$A$3:CK$99,89,FALSE)-VLOOKUP($A8,'Import Peak Change'!$A$106:CK$202,89,FALSE)),0,(VLOOKUP($A8,'Import Peak'!$A$3:CK$99,89,FALSE)-VLOOKUP($A8,'Import Peak Change'!$A$106:CK$202,89,FALSE)))</f>
        <v>0</v>
      </c>
      <c r="CL8" s="6">
        <f>IF(ISERROR(VLOOKUP($A8,'Import Peak'!$A$3:CL$99,90,FALSE)-VLOOKUP($A8,'Import Peak Change'!$A$106:CL$202,90,FALSE)),0,(VLOOKUP($A8,'Import Peak'!$A$3:CL$99,90,FALSE)-VLOOKUP($A8,'Import Peak Change'!$A$106:CL$202,90,FALSE)))</f>
        <v>0</v>
      </c>
      <c r="CM8" s="6">
        <f>IF(ISERROR(VLOOKUP($A8,'Import Peak'!$A$3:CM$99,91,FALSE)-VLOOKUP($A8,'Import Peak Change'!$A$106:CM$202,91,FALSE)),0,(VLOOKUP($A8,'Import Peak'!$A$3:CM$99,91,FALSE)-VLOOKUP($A8,'Import Peak Change'!$A$106:CM$202,91,FALSE)))</f>
        <v>0</v>
      </c>
      <c r="CN8" s="6">
        <f>IF(ISERROR(VLOOKUP($A8,'Import Peak'!$A$3:CN$99,92,FALSE)-VLOOKUP($A8,'Import Peak Change'!$A$106:CN$202,92,FALSE)),0,(VLOOKUP($A8,'Import Peak'!$A$3:CN$99,92,FALSE)-VLOOKUP($A8,'Import Peak Change'!$A$106:CN$202,92,FALSE)))</f>
        <v>0</v>
      </c>
      <c r="CO8" s="6">
        <f>IF(ISERROR(VLOOKUP($A8,'Import Peak'!$A$3:CO$99,93,FALSE)-VLOOKUP($A8,'Import Peak Change'!$A$106:CO$202,93,FALSE)),0,(VLOOKUP($A8,'Import Peak'!$A$3:CO$99,93,FALSE)-VLOOKUP($A8,'Import Peak Change'!$A$106:CO$202,93,FALSE)))</f>
        <v>0</v>
      </c>
      <c r="CP8" s="6">
        <f>IF(ISERROR(VLOOKUP($A8,'Import Peak'!$A$3:CP$99,94,FALSE)-VLOOKUP($A8,'Import Peak Change'!$A$106:CP$202,94,FALSE)),0,(VLOOKUP($A8,'Import Peak'!$A$3:CP$99,94,FALSE)-VLOOKUP($A8,'Import Peak Change'!$A$106:CP$202,94,FALSE)))</f>
        <v>0</v>
      </c>
      <c r="CQ8" s="6">
        <f>IF(ISERROR(VLOOKUP($A8,'Import Peak'!$A$3:CQ$99,95,FALSE)-VLOOKUP($A8,'Import Peak Change'!$A$106:CQ$202,95,FALSE)),0,(VLOOKUP($A8,'Import Peak'!$A$3:CQ$99,95,FALSE)-VLOOKUP($A8,'Import Peak Change'!$A$106:CQ$202,95,FALSE)))</f>
        <v>0</v>
      </c>
      <c r="CR8" s="6">
        <f>IF(ISERROR(VLOOKUP($A8,'Import Peak'!$A$3:CR$99,96,FALSE)-VLOOKUP($A8,'Import Peak Change'!$A$106:CR$202,96,FALSE)),0,(VLOOKUP($A8,'Import Peak'!$A$3:CR$99,96,FALSE)-VLOOKUP($A8,'Import Peak Change'!$A$106:CR$202,96,FALSE)))</f>
        <v>0</v>
      </c>
      <c r="CS8" s="6">
        <f>IF(ISERROR(VLOOKUP($A8,'Import Peak'!$A$3:CS$99,97,FALSE)-VLOOKUP($A8,'Import Peak Change'!$A$106:CS$202,97,FALSE)),0,(VLOOKUP($A8,'Import Peak'!$A$3:CS$99,97,FALSE)-VLOOKUP($A8,'Import Peak Change'!$A$106:CS$202,97,FALSE)))</f>
        <v>0</v>
      </c>
      <c r="CT8" s="6">
        <f>IF(ISERROR(VLOOKUP($A8,'Import Peak'!$A$3:CT$99,98,FALSE)-VLOOKUP($A8,'Import Peak Change'!$A$106:CT$202,98,FALSE)),0,(VLOOKUP($A8,'Import Peak'!$A$3:CT$99,98,FALSE)-VLOOKUP($A8,'Import Peak Change'!$A$106:CT$202,98,FALSE)))</f>
        <v>0</v>
      </c>
      <c r="CU8" s="6">
        <f>IF(ISERROR(VLOOKUP($A8,'Import Peak'!$A$3:CU$99,99,FALSE)-VLOOKUP($A8,'Import Peak Change'!$A$106:CU$202,99,FALSE)),0,(VLOOKUP($A8,'Import Peak'!$A$3:CU$99,99,FALSE)-VLOOKUP($A8,'Import Peak Change'!$A$106:CU$202,99,FALSE)))</f>
        <v>0</v>
      </c>
      <c r="CV8" s="6">
        <f>IF(ISERROR(VLOOKUP($A8,'Import Peak'!$A$3:CV$99,100,FALSE)-VLOOKUP($A8,'Import Peak Change'!$A$106:CV$202,100,FALSE)),0,(VLOOKUP($A8,'Import Peak'!$A$3:CV$99,100,FALSE)-VLOOKUP($A8,'Import Peak Change'!$A$106:CV$202,100,FALSE)))</f>
        <v>0</v>
      </c>
      <c r="CW8" s="6">
        <f>IF(ISERROR(VLOOKUP($A8,'Import Peak'!$A$3:CW$99,101,FALSE)-VLOOKUP($A8,'Import Peak Change'!$A$106:CW$202,101,FALSE)),0,(VLOOKUP($A8,'Import Peak'!$A$3:CW$99,101,FALSE)-VLOOKUP($A8,'Import Peak Change'!$A$106:CW$202,101,FALSE)))</f>
        <v>0</v>
      </c>
      <c r="CX8" s="6">
        <f>IF(ISERROR(VLOOKUP($A8,'Import Peak'!$A$3:CX$99,102,FALSE)-VLOOKUP($A8,'Import Peak Change'!$A$106:CX$202,102,FALSE)),0,(VLOOKUP($A8,'Import Peak'!$A$3:CX$99,102,FALSE)-VLOOKUP($A8,'Import Peak Change'!$A$106:CX$202,102,FALSE)))</f>
        <v>0</v>
      </c>
      <c r="CY8" s="6">
        <f>IF(ISERROR(VLOOKUP($A8,'Import Peak'!$A$3:CY$99,103,FALSE)-VLOOKUP($A8,'Import Peak Change'!$A$106:CY$202,103,FALSE)),0,(VLOOKUP($A8,'Import Peak'!$A$3:CY$99,103,FALSE)-VLOOKUP($A8,'Import Peak Change'!$A$106:CY$202,103,FALSE)))</f>
        <v>0</v>
      </c>
      <c r="CZ8" s="6">
        <f>IF(ISERROR(VLOOKUP($A8,'Import Peak'!$A$3:CZ$99,104,FALSE)-VLOOKUP($A8,'Import Peak Change'!$A$106:CZ$202,104,FALSE)),0,(VLOOKUP($A8,'Import Peak'!$A$3:CZ$99,104,FALSE)-VLOOKUP($A8,'Import Peak Change'!$A$106:CZ$202,104,FALSE)))</f>
        <v>0</v>
      </c>
      <c r="DA8" s="6">
        <f>IF(ISERROR(VLOOKUP($A8,'Import Peak'!$A$3:DA$99,105,FALSE)-VLOOKUP($A8,'Import Peak Change'!$A$106:DA$202,105,FALSE)),0,(VLOOKUP($A8,'Import Peak'!$A$3:DA$99,105,FALSE)-VLOOKUP($A8,'Import Peak Change'!$A$106:DA$202,105,FALSE)))</f>
        <v>0</v>
      </c>
      <c r="DB8" s="6">
        <f>IF(ISERROR(VLOOKUP($A8,'Import Peak'!$A$3:DB$99,106,FALSE)-VLOOKUP($A8,'Import Peak Change'!$A$106:DB$202,106,FALSE)),0,(VLOOKUP($A8,'Import Peak'!$A$3:DB$99,106,FALSE)-VLOOKUP($A8,'Import Peak Change'!$A$106:DB$202,106,FALSE)))</f>
        <v>0</v>
      </c>
      <c r="DC8" s="6">
        <f>IF(ISERROR(VLOOKUP($A8,'Import Peak'!$A$3:DC$99,107,FALSE)-VLOOKUP($A8,'Import Peak Change'!$A$106:DC$202,107,FALSE)),0,(VLOOKUP($A8,'Import Peak'!$A$3:DC$99,107,FALSE)-VLOOKUP($A8,'Import Peak Change'!$A$106:DC$202,107,FALSE)))</f>
        <v>0</v>
      </c>
      <c r="DD8" s="6">
        <f>IF(ISERROR(VLOOKUP($A8,'Import Peak'!$A$3:DD$99,108,FALSE)-VLOOKUP($A8,'Import Peak Change'!$A$106:DD$202,108,FALSE)),0,(VLOOKUP($A8,'Import Peak'!$A$3:DD$99,108,FALSE)-VLOOKUP($A8,'Import Peak Change'!$A$106:DD$202,108,FALSE)))</f>
        <v>0</v>
      </c>
      <c r="DE8" s="6">
        <f>IF(ISERROR(VLOOKUP($A8,'Import Peak'!$A$3:DE$99,109,FALSE)-VLOOKUP($A8,'Import Peak Change'!$A$106:DE$202,109,FALSE)),0,(VLOOKUP($A8,'Import Peak'!$A$3:DE$99,109,FALSE)-VLOOKUP($A8,'Import Peak Change'!$A$106:DE$202,109,FALSE)))</f>
        <v>0</v>
      </c>
      <c r="DF8" s="6">
        <f>IF(ISERROR(VLOOKUP($A8,'Import Peak'!$A$3:DF$99,110,FALSE)-VLOOKUP($A8,'Import Peak Change'!$A$106:DF$202,110,FALSE)),0,(VLOOKUP($A8,'Import Peak'!$A$3:DF$99,110,FALSE)-VLOOKUP($A8,'Import Peak Change'!$A$106:DF$202,110,FALSE)))</f>
        <v>0</v>
      </c>
      <c r="DG8" s="6">
        <f>IF(ISERROR(VLOOKUP($A8,'Import Peak'!$A$3:DG$99,111,FALSE)-VLOOKUP($A8,'Import Peak Change'!$A$106:DG$202,111,FALSE)),0,(VLOOKUP($A8,'Import Peak'!$A$3:DG$99,111,FALSE)-VLOOKUP($A8,'Import Peak Change'!$A$106:DG$202,111,FALSE)))</f>
        <v>0</v>
      </c>
      <c r="DH8" s="6">
        <f>IF(ISERROR(VLOOKUP($A8,'Import Peak'!$A$3:DH$99,112,FALSE)-VLOOKUP($A8,'Import Peak Change'!$A$106:DH$202,112,FALSE)),0,(VLOOKUP($A8,'Import Peak'!$A$3:DH$99,112,FALSE)-VLOOKUP($A8,'Import Peak Change'!$A$106:DH$202,112,FALSE)))</f>
        <v>0</v>
      </c>
      <c r="DI8" s="6">
        <f>IF(ISERROR(VLOOKUP($A8,'Import Peak'!$A$3:DI$99,113,FALSE)-VLOOKUP($A8,'Import Peak Change'!$A$106:DI$202,113,FALSE)),0,(VLOOKUP($A8,'Import Peak'!$A$3:DI$99,113,FALSE)-VLOOKUP($A8,'Import Peak Change'!$A$106:DI$202,113,FALSE)))</f>
        <v>0</v>
      </c>
      <c r="DJ8" s="6">
        <f>IF(ISERROR(VLOOKUP($A8,'Import Peak'!$A$3:DJ$99,114,FALSE)-VLOOKUP($A8,'Import Peak Change'!$A$106:DJ$202,114,FALSE)),0,(VLOOKUP($A8,'Import Peak'!$A$3:DJ$99,114,FALSE)-VLOOKUP($A8,'Import Peak Change'!$A$106:DJ$202,114,FALSE)))</f>
        <v>0</v>
      </c>
      <c r="DK8" s="6">
        <f>IF(ISERROR(VLOOKUP($A8,'Import Peak'!$A$3:DK$99,115,FALSE)-VLOOKUP($A8,'Import Peak Change'!$A$106:DK$202,115,FALSE)),0,(VLOOKUP($A8,'Import Peak'!$A$3:DK$99,115,FALSE)-VLOOKUP($A8,'Import Peak Change'!$A$106:DK$202,115,FALSE)))</f>
        <v>0</v>
      </c>
      <c r="DL8" s="6">
        <f>IF(ISERROR(VLOOKUP($A8,'Import Peak'!$A$3:DL$99,116,FALSE)-VLOOKUP($A8,'Import Peak Change'!$A$106:DL$202,116,FALSE)),0,(VLOOKUP($A8,'Import Peak'!$A$3:DL$99,116,FALSE)-VLOOKUP($A8,'Import Peak Change'!$A$106:DL$202,116,FALSE)))</f>
        <v>0</v>
      </c>
      <c r="DM8" s="6">
        <f>IF(ISERROR(VLOOKUP($A8,'Import Peak'!$A$3:DM$99,117,FALSE)-VLOOKUP($A8,'Import Peak Change'!$A$106:DM$202,117,FALSE)),0,(VLOOKUP($A8,'Import Peak'!$A$3:DM$99,117,FALSE)-VLOOKUP($A8,'Import Peak Change'!$A$106:DM$202,117,FALSE)))</f>
        <v>0</v>
      </c>
      <c r="DN8" s="6">
        <f>IF(ISERROR(VLOOKUP($A8,'Import Peak'!$A$3:DN$99,118,FALSE)-VLOOKUP($A8,'Import Peak Change'!$A$106:DN$202,118,FALSE)),0,(VLOOKUP($A8,'Import Peak'!$A$3:DN$99,118,FALSE)-VLOOKUP($A8,'Import Peak Change'!$A$106:DN$202,118,FALSE)))</f>
        <v>0</v>
      </c>
      <c r="DO8" s="6">
        <f>IF(ISERROR(VLOOKUP($A8,'Import Peak'!$A$3:DO$99,119,FALSE)-VLOOKUP($A8,'Import Peak Change'!$A$106:DO$202,119,FALSE)),0,(VLOOKUP($A8,'Import Peak'!$A$3:DO$99,119,FALSE)-VLOOKUP($A8,'Import Peak Change'!$A$106:DO$202,119,FALSE)))</f>
        <v>0</v>
      </c>
      <c r="DP8" s="6">
        <f>IF(ISERROR(VLOOKUP($A8,'Import Peak'!$A$3:DP$99,120,FALSE)-VLOOKUP($A8,'Import Peak Change'!$A$106:DP$202,120,FALSE)),0,(VLOOKUP($A8,'Import Peak'!$A$3:DP$99,120,FALSE)-VLOOKUP($A8,'Import Peak Change'!$A$106:DP$202,120,FALSE)))</f>
        <v>0</v>
      </c>
      <c r="DQ8" s="6">
        <f>IF(ISERROR(VLOOKUP($A8,'Import Peak'!$A$3:DQ$99,121,FALSE)-VLOOKUP($A8,'Import Peak Change'!$A$106:DQ$202,121,FALSE)),0,(VLOOKUP($A8,'Import Peak'!$A$3:DQ$99,121,FALSE)-VLOOKUP($A8,'Import Peak Change'!$A$106:DQ$202,121,FALSE)))</f>
        <v>0</v>
      </c>
      <c r="DR8" s="6">
        <f>IF(ISERROR(VLOOKUP($A8,'Import Peak'!$A$3:DR$99,122,FALSE)-VLOOKUP($A8,'Import Peak Change'!$A$106:DR$202,122,FALSE)),0,(VLOOKUP($A8,'Import Peak'!$A$3:DR$99,122,FALSE)-VLOOKUP($A8,'Import Peak Change'!$A$106:DR$202,122,FALSE)))</f>
        <v>0</v>
      </c>
      <c r="DS8" s="6">
        <f>IF(ISERROR(VLOOKUP($A8,'Import Peak'!$A$3:DS$99,123,FALSE)-VLOOKUP($A8,'Import Peak Change'!$A$106:DS$202,123,FALSE)),0,(VLOOKUP($A8,'Import Peak'!$A$3:DS$99,123,FALSE)-VLOOKUP($A8,'Import Peak Change'!$A$106:DS$202,123,FALSE)))</f>
        <v>0</v>
      </c>
      <c r="DT8" s="6">
        <f>IF(ISERROR(VLOOKUP($A8,'Import Peak'!$A$3:DT$99,124,FALSE)-VLOOKUP($A8,'Import Peak Change'!$A$106:DT$202,124,FALSE)),0,(VLOOKUP($A8,'Import Peak'!$A$3:DT$99,124,FALSE)-VLOOKUP($A8,'Import Peak Change'!$A$106:DT$202,124,FALSE)))</f>
        <v>0</v>
      </c>
      <c r="DU8" s="6">
        <f>IF(ISERROR(VLOOKUP($A8,'Import Peak'!$A$3:DU$99,125,FALSE)-VLOOKUP($A8,'Import Peak Change'!$A$106:DU$202,125,FALSE)),0,(VLOOKUP($A8,'Import Peak'!$A$3:DU$99,125,FALSE)-VLOOKUP($A8,'Import Peak Change'!$A$106:DU$202,125,FALSE)))</f>
        <v>0</v>
      </c>
      <c r="DV8" s="6">
        <f>IF(ISERROR(VLOOKUP($A8,'Import Peak'!$A$3:DV$99,126,FALSE)-VLOOKUP($A8,'Import Peak Change'!$A$106:DV$202,126,FALSE)),0,(VLOOKUP($A8,'Import Peak'!$A$3:DV$99,126,FALSE)-VLOOKUP($A8,'Import Peak Change'!$A$106:DV$202,126,FALSE)))</f>
        <v>0</v>
      </c>
      <c r="DW8" s="6">
        <f>IF(ISERROR(VLOOKUP($A8,'Import Peak'!$A$3:DW$99,127,FALSE)-VLOOKUP($A8,'Import Peak Change'!$A$106:DW$202,127,FALSE)),0,(VLOOKUP($A8,'Import Peak'!$A$3:DW$99,127,FALSE)-VLOOKUP($A8,'Import Peak Change'!$A$106:DW$202,127,FALSE)))</f>
        <v>0</v>
      </c>
      <c r="DX8" s="6">
        <f>IF(ISERROR(VLOOKUP($A8,'Import Peak'!$A$3:DX$99,128,FALSE)-VLOOKUP($A8,'Import Peak Change'!$A$106:DX$202,128,FALSE)),0,(VLOOKUP($A8,'Import Peak'!$A$3:DX$99,128,FALSE)-VLOOKUP($A8,'Import Peak Change'!$A$106:DX$202,128,FALSE)))</f>
        <v>0</v>
      </c>
      <c r="DY8" s="6">
        <f>IF(ISERROR(VLOOKUP($A8,'Import Peak'!$A$3:DY$99,129,FALSE)-VLOOKUP($A8,'Import Peak Change'!$A$106:DY$202,129,FALSE)),0,(VLOOKUP($A8,'Import Peak'!$A$3:DY$99,129,FALSE)-VLOOKUP($A8,'Import Peak Change'!$A$106:DY$202,129,FALSE)))</f>
        <v>0</v>
      </c>
      <c r="DZ8" s="6">
        <f>IF(ISERROR(VLOOKUP($A8,'Import Peak'!$A$3:DZ$99,130,FALSE)-VLOOKUP($A8,'Import Peak Change'!$A$106:DZ$202,130,FALSE)),0,(VLOOKUP($A8,'Import Peak'!$A$3:DZ$99,130,FALSE)-VLOOKUP($A8,'Import Peak Change'!$A$106:DZ$202,130,FALSE)))</f>
        <v>0</v>
      </c>
      <c r="EA8" s="6">
        <f>IF(ISERROR(VLOOKUP($A8,'Import Peak'!$A$3:EA$99,131,FALSE)-VLOOKUP($A8,'Import Peak Change'!$A$106:EA$202,131,FALSE)),0,(VLOOKUP($A8,'Import Peak'!$A$3:EA$99,131,FALSE)-VLOOKUP($A8,'Import Peak Change'!$A$106:EA$202,131,FALSE)))</f>
        <v>0</v>
      </c>
      <c r="EB8" s="6">
        <f>IF(ISERROR(VLOOKUP($A8,'Import Peak'!$A$3:EB$99,132,FALSE)-VLOOKUP($A8,'Import Peak Change'!$A$106:EB$202,132,FALSE)),0,(VLOOKUP($A8,'Import Peak'!$A$3:EB$99,132,FALSE)-VLOOKUP($A8,'Import Peak Change'!$A$106:EB$202,132,FALSE)))</f>
        <v>0</v>
      </c>
      <c r="EC8" s="6">
        <f>IF(ISERROR(VLOOKUP($A8,'Import Peak'!$A$3:EC$99,133,FALSE)-VLOOKUP($A8,'Import Peak Change'!$A$106:EC$202,133,FALSE)),0,(VLOOKUP($A8,'Import Peak'!$A$3:EC$99,133,FALSE)-VLOOKUP($A8,'Import Peak Change'!$A$106:EC$202,133,FALSE)))</f>
        <v>0</v>
      </c>
      <c r="ED8" s="6">
        <f>IF(ISERROR(VLOOKUP($A8,'Import Peak'!$A$3:ED$99,134,FALSE)-VLOOKUP($A8,'Import Peak Change'!$A$106:ED$202,134,FALSE)),0,(VLOOKUP($A8,'Import Peak'!$A$3:ED$99,134,FALSE)-VLOOKUP($A8,'Import Peak Change'!$A$106:ED$202,134,FALSE)))</f>
        <v>0</v>
      </c>
      <c r="EE8" s="6">
        <f>IF(ISERROR(VLOOKUP($A8,'Import Peak'!$A$3:EE$99,135,FALSE)-VLOOKUP($A8,'Import Peak Change'!$A$106:EE$202,135,FALSE)),0,(VLOOKUP($A8,'Import Peak'!$A$3:EE$99,135,FALSE)-VLOOKUP($A8,'Import Peak Change'!$A$106:EE$202,135,FALSE)))</f>
        <v>0</v>
      </c>
      <c r="EF8" s="6">
        <f>IF(ISERROR(VLOOKUP($A8,'Import Peak'!$A$3:EF$99,136,FALSE)-VLOOKUP($A8,'Import Peak Change'!$A$106:EF$202,136,FALSE)),0,(VLOOKUP($A8,'Import Peak'!$A$3:EF$99,136,FALSE)-VLOOKUP($A8,'Import Peak Change'!$A$106:EF$202,136,FALSE)))</f>
        <v>0</v>
      </c>
      <c r="EG8" s="6">
        <f>IF(ISERROR(VLOOKUP($A8,'Import Peak'!$A$3:EG$99,137,FALSE)-VLOOKUP($A8,'Import Peak Change'!$A$106:EG$202,137,FALSE)),0,(VLOOKUP($A8,'Import Peak'!$A$3:EG$99,137,FALSE)-VLOOKUP($A8,'Import Peak Change'!$A$106:EG$202,137,FALSE)))</f>
        <v>0</v>
      </c>
      <c r="EH8" s="6">
        <f>IF(ISERROR(VLOOKUP($A8,'Import Peak'!$A$3:EH$99,138,FALSE)-VLOOKUP($A8,'Import Peak Change'!$A$106:EH$202,138,FALSE)),0,(VLOOKUP($A8,'Import Peak'!$A$3:EH$99,138,FALSE)-VLOOKUP($A8,'Import Peak Change'!$A$106:EH$202,138,FALSE)))</f>
        <v>0</v>
      </c>
      <c r="EI8" s="6">
        <f>IF(ISERROR(VLOOKUP($A8,'Import Peak'!$A$3:EI$99,139,FALSE)-VLOOKUP($A8,'Import Peak Change'!$A$106:EI$202,139,FALSE)),0,(VLOOKUP($A8,'Import Peak'!$A$3:EI$99,139,FALSE)-VLOOKUP($A8,'Import Peak Change'!$A$106:EI$202,139,FALSE)))</f>
        <v>0</v>
      </c>
      <c r="EJ8" s="6">
        <f>IF(ISERROR(VLOOKUP($A8,'Import Peak'!$A$3:EJ$99,140,FALSE)-VLOOKUP($A8,'Import Peak Change'!$A$106:EJ$202,140,FALSE)),0,(VLOOKUP($A8,'Import Peak'!$A$3:EJ$99,140,FALSE)-VLOOKUP($A8,'Import Peak Change'!$A$106:EJ$202,140,FALSE)))</f>
        <v>0</v>
      </c>
      <c r="EK8" s="6">
        <f>IF(ISERROR(VLOOKUP($A8,'Import Peak'!$A$3:EK$99,141,FALSE)-VLOOKUP($A8,'Import Peak Change'!$A$106:EK$202,141,FALSE)),0,(VLOOKUP($A8,'Import Peak'!$A$3:EK$99,141,FALSE)-VLOOKUP($A8,'Import Peak Change'!$A$106:EK$202,141,FALSE)))</f>
        <v>0</v>
      </c>
      <c r="EL8" s="6">
        <f>IF(ISERROR(VLOOKUP($A8,'Import Peak'!$A$3:EL$99,142,FALSE)-VLOOKUP($A8,'Import Peak Change'!$A$106:EL$202,142,FALSE)),0,(VLOOKUP($A8,'Import Peak'!$A$3:EL$99,142,FALSE)-VLOOKUP($A8,'Import Peak Change'!$A$106:EL$202,142,FALSE)))</f>
        <v>0</v>
      </c>
      <c r="EM8" s="6">
        <f>IF(ISERROR(VLOOKUP($A8,'Import Peak'!$A$3:EM$99,143,FALSE)-VLOOKUP($A8,'Import Peak Change'!$A$106:EM$202,143,FALSE)),0,(VLOOKUP($A8,'Import Peak'!$A$3:EM$99,143,FALSE)-VLOOKUP($A8,'Import Peak Change'!$A$106:EM$202,143,FALSE)))</f>
        <v>0</v>
      </c>
      <c r="EN8" s="6">
        <f>IF(ISERROR(VLOOKUP($A8,'Import Peak'!$A$3:EN$99,144,FALSE)-VLOOKUP($A8,'Import Peak Change'!$A$106:EN$202,144,FALSE)),0,(VLOOKUP($A8,'Import Peak'!$A$3:EN$99,144,FALSE)-VLOOKUP($A8,'Import Peak Change'!$A$106:EN$202,144,FALSE)))</f>
        <v>0</v>
      </c>
      <c r="EO8" s="6">
        <f>IF(ISERROR(VLOOKUP($A8,'Import Peak'!$A$3:EO$99,145,FALSE)-VLOOKUP($A8,'Import Peak Change'!$A$106:EO$202,145,FALSE)),0,(VLOOKUP($A8,'Import Peak'!$A$3:EO$99,145,FALSE)-VLOOKUP($A8,'Import Peak Change'!$A$106:EO$202,145,FALSE)))</f>
        <v>0</v>
      </c>
      <c r="EP8" s="6">
        <f>IF(ISERROR(VLOOKUP($A8,'Import Peak'!$A$3:EP$99,146,FALSE)-VLOOKUP($A8,'Import Peak Change'!$A$106:EP$202,146,FALSE)),0,(VLOOKUP($A8,'Import Peak'!$A$3:EP$99,146,FALSE)-VLOOKUP($A8,'Import Peak Change'!$A$106:EP$202,146,FALSE)))</f>
        <v>0</v>
      </c>
      <c r="EQ8" s="6">
        <f>IF(ISERROR(VLOOKUP($A8,'Import Peak'!$A$3:EQ$99,147,FALSE)-VLOOKUP($A8,'Import Peak Change'!$A$106:EQ$202,147,FALSE)),0,(VLOOKUP($A8,'Import Peak'!$A$3:EQ$99,147,FALSE)-VLOOKUP($A8,'Import Peak Change'!$A$106:EQ$202,147,FALSE)))</f>
        <v>0</v>
      </c>
      <c r="ER8" s="6">
        <f>IF(ISERROR(VLOOKUP($A8,'Import Peak'!$A$3:ER$99,148,FALSE)-VLOOKUP($A8,'Import Peak Change'!$A$106:ER$202,148,FALSE)),0,(VLOOKUP($A8,'Import Peak'!$A$3:ER$99,148,FALSE)-VLOOKUP($A8,'Import Peak Change'!$A$106:ER$202,148,FALSE)))</f>
        <v>0</v>
      </c>
      <c r="ES8" s="6">
        <f>IF(ISERROR(VLOOKUP($A8,'Import Peak'!$A$3:ES$99,149,FALSE)-VLOOKUP($A8,'Import Peak Change'!$A$106:ES$202,149,FALSE)),0,(VLOOKUP($A8,'Import Peak'!$A$3:ES$99,149,FALSE)-VLOOKUP($A8,'Import Peak Change'!$A$106:ES$202,149,FALSE)))</f>
        <v>0</v>
      </c>
      <c r="ET8" s="6">
        <f>IF(ISERROR(VLOOKUP($A8,'Import Peak'!$A$3:ET$99,150,FALSE)-VLOOKUP($A8,'Import Peak Change'!$A$106:ET$202,150,FALSE)),0,(VLOOKUP($A8,'Import Peak'!$A$3:ET$99,150,FALSE)-VLOOKUP($A8,'Import Peak Change'!$A$106:ET$202,150,FALSE)))</f>
        <v>0</v>
      </c>
      <c r="EU8" s="6">
        <f>IF(ISERROR(VLOOKUP($A8,'Import Peak'!$A$3:EU$99,151,FALSE)-VLOOKUP($A8,'Import Peak Change'!$A$106:EU$202,151,FALSE)),0,(VLOOKUP($A8,'Import Peak'!$A$3:EU$99,151,FALSE)-VLOOKUP($A8,'Import Peak Change'!$A$106:EU$202,151,FALSE)))</f>
        <v>0</v>
      </c>
      <c r="EV8" s="6">
        <f>IF(ISERROR(VLOOKUP($A8,'Import Peak'!$A$3:EV$99,152,FALSE)-VLOOKUP($A8,'Import Peak Change'!$A$106:EV$202,152,FALSE)),0,(VLOOKUP($A8,'Import Peak'!$A$3:EV$99,152,FALSE)-VLOOKUP($A8,'Import Peak Change'!$A$106:EV$202,152,FALSE)))</f>
        <v>0</v>
      </c>
      <c r="EW8" s="6">
        <f>IF(ISERROR(VLOOKUP($A8,'Import Peak'!$A$3:EW$99,153,FALSE)-VLOOKUP($A8,'Import Peak Change'!$A$106:EW$202,153,FALSE)),0,(VLOOKUP($A8,'Import Peak'!$A$3:EW$99,153,FALSE)-VLOOKUP($A8,'Import Peak Change'!$A$106:EW$202,153,FALSE)))</f>
        <v>0</v>
      </c>
      <c r="EX8" s="6">
        <f>IF(ISERROR(VLOOKUP($A8,'Import Peak'!$A$3:EX$99,154,FALSE)-VLOOKUP($A8,'Import Peak Change'!$A$106:EX$202,154,FALSE)),0,(VLOOKUP($A8,'Import Peak'!$A$3:EX$99,154,FALSE)-VLOOKUP($A8,'Import Peak Change'!$A$106:EX$202,154,FALSE)))</f>
        <v>0</v>
      </c>
      <c r="EY8" s="6">
        <f>IF(ISERROR(VLOOKUP($A8,'Import Peak'!$A$3:EY$99,155,FALSE)-VLOOKUP($A8,'Import Peak Change'!$A$106:EY$202,155,FALSE)),0,(VLOOKUP($A8,'Import Peak'!$A$3:EY$99,155,FALSE)-VLOOKUP($A8,'Import Peak Change'!$A$106:EY$202,155,FALSE)))</f>
        <v>0</v>
      </c>
      <c r="EZ8" s="6">
        <f>IF(ISERROR(VLOOKUP($A8,'Import Peak'!$A$3:EZ$99,156,FALSE)-VLOOKUP($A8,'Import Peak Change'!$A$106:EZ$202,156,FALSE)),0,(VLOOKUP($A8,'Import Peak'!$A$3:EZ$99,156,FALSE)-VLOOKUP($A8,'Import Peak Change'!$A$106:EZ$202,156,FALSE)))</f>
        <v>0</v>
      </c>
      <c r="FA8" s="6">
        <f>IF(ISERROR(VLOOKUP($A8,'Import Peak'!$A$3:FA$99,157,FALSE)-VLOOKUP($A8,'Import Peak Change'!$A$106:FA$202,157,FALSE)),0,(VLOOKUP($A8,'Import Peak'!$A$3:FA$99,157,FALSE)-VLOOKUP($A8,'Import Peak Change'!$A$106:FA$202,157,FALSE)))</f>
        <v>0</v>
      </c>
      <c r="FB8" s="6">
        <f>IF(ISERROR(VLOOKUP($A8,'Import Peak'!$A$3:FB$99,158,FALSE)-VLOOKUP($A8,'Import Peak Change'!$A$106:FB$202,158,FALSE)),0,(VLOOKUP($A8,'Import Peak'!$A$3:FB$99,158,FALSE)-VLOOKUP($A8,'Import Peak Change'!$A$106:FB$202,158,FALSE)))</f>
        <v>0</v>
      </c>
      <c r="FC8" s="6">
        <f>IF(ISERROR(VLOOKUP($A8,'Import Peak'!$A$3:FC$99,159,FALSE)-VLOOKUP($A8,'Import Peak Change'!$A$106:FC$202,159,FALSE)),0,(VLOOKUP($A8,'Import Peak'!$A$3:FC$99,159,FALSE)-VLOOKUP($A8,'Import Peak Change'!$A$106:FC$202,159,FALSE)))</f>
        <v>0</v>
      </c>
      <c r="FD8" s="6">
        <f>IF(ISERROR(VLOOKUP($A8,'Import Peak'!$A$3:FD$99,160,FALSE)-VLOOKUP($A8,'Import Peak Change'!$A$106:FD$202,160,FALSE)),0,(VLOOKUP($A8,'Import Peak'!$A$3:FD$99,160,FALSE)-VLOOKUP($A8,'Import Peak Change'!$A$106:FD$202,160,FALSE)))</f>
        <v>0</v>
      </c>
      <c r="FE8" s="6">
        <f>IF(ISERROR(VLOOKUP($A8,'Import Peak'!$A$3:FE$99,161,FALSE)-VLOOKUP($A8,'Import Peak Change'!$A$106:FE$202,161,FALSE)),0,(VLOOKUP($A8,'Import Peak'!$A$3:FE$99,161,FALSE)-VLOOKUP($A8,'Import Peak Change'!$A$106:FE$202,161,FALSE)))</f>
        <v>0</v>
      </c>
      <c r="FF8" s="6">
        <f>IF(ISERROR(VLOOKUP($A8,'Import Peak'!$A$3:FF$99,162,FALSE)-VLOOKUP($A8,'Import Peak Change'!$A$106:FF$202,162,FALSE)),0,(VLOOKUP($A8,'Import Peak'!$A$3:FF$99,162,FALSE)-VLOOKUP($A8,'Import Peak Change'!$A$106:FF$202,162,FALSE)))</f>
        <v>0</v>
      </c>
      <c r="FG8" s="6">
        <f>IF(ISERROR(VLOOKUP($A8,'Import Peak'!$A$3:FG$99,163,FALSE)-VLOOKUP($A8,'Import Peak Change'!$A$106:FG$202,163,FALSE)),0,(VLOOKUP($A8,'Import Peak'!$A$3:FG$99,163,FALSE)-VLOOKUP($A8,'Import Peak Change'!$A$106:FG$202,163,FALSE)))</f>
        <v>0</v>
      </c>
      <c r="FH8" s="6">
        <f>IF(ISERROR(VLOOKUP($A8,'Import Peak'!$A$3:FH$99,164,FALSE)-VLOOKUP($A8,'Import Peak Change'!$A$106:FH$202,164,FALSE)),0,(VLOOKUP($A8,'Import Peak'!$A$3:FH$99,164,FALSE)-VLOOKUP($A8,'Import Peak Change'!$A$106:FH$202,164,FALSE)))</f>
        <v>0</v>
      </c>
      <c r="FI8" s="6">
        <f>IF(ISERROR(VLOOKUP($A8,'Import Peak'!$A$3:FI$99,165,FALSE)-VLOOKUP($A8,'Import Peak Change'!$A$106:FI$202,165,FALSE)),0,(VLOOKUP($A8,'Import Peak'!$A$3:FI$99,165,FALSE)-VLOOKUP($A8,'Import Peak Change'!$A$106:FI$202,165,FALSE)))</f>
        <v>0</v>
      </c>
      <c r="FJ8" s="6">
        <f>IF(ISERROR(VLOOKUP($A8,'Import Peak'!$A$3:FJ$99,166,FALSE)-VLOOKUP($A8,'Import Peak Change'!$A$106:FJ$202,166,FALSE)),0,(VLOOKUP($A8,'Import Peak'!$A$3:FJ$99,166,FALSE)-VLOOKUP($A8,'Import Peak Change'!$A$106:FJ$202,166,FALSE)))</f>
        <v>0</v>
      </c>
      <c r="FK8" s="6">
        <f>IF(ISERROR(VLOOKUP($A8,'Import Peak'!$A$3:FK$99,167,FALSE)-VLOOKUP($A8,'Import Peak Change'!$A$106:FK$202,167,FALSE)),0,(VLOOKUP($A8,'Import Peak'!$A$3:FK$99,167,FALSE)-VLOOKUP($A8,'Import Peak Change'!$A$106:FK$202,167,FALSE)))</f>
        <v>0</v>
      </c>
      <c r="FL8" s="6">
        <f>IF(ISERROR(VLOOKUP($A8,'Import Peak'!$A$3:FL$99,168,FALSE)-VLOOKUP($A8,'Import Peak Change'!$A$106:FL$202,168,FALSE)),0,(VLOOKUP($A8,'Import Peak'!$A$3:FL$99,168,FALSE)-VLOOKUP($A8,'Import Peak Change'!$A$106:FL$202,168,FALSE)))</f>
        <v>0</v>
      </c>
      <c r="FM8" s="6">
        <f>IF(ISERROR(VLOOKUP($A8,'Import Peak'!$A$3:FM$99,169,FALSE)-VLOOKUP($A8,'Import Peak Change'!$A$106:FM$202,169,FALSE)),0,(VLOOKUP($A8,'Import Peak'!$A$3:FM$99,169,FALSE)-VLOOKUP($A8,'Import Peak Change'!$A$106:FM$202,169,FALSE)))</f>
        <v>0</v>
      </c>
      <c r="FN8" s="6">
        <f>IF(ISERROR(VLOOKUP($A8,'Import Peak'!$A$3:FN$99,170,FALSE)-VLOOKUP($A8,'Import Peak Change'!$A$106:FN$202,170,FALSE)),0,(VLOOKUP($A8,'Import Peak'!$A$3:FN$99,170,FALSE)-VLOOKUP($A8,'Import Peak Change'!$A$106:FN$202,170,FALSE)))</f>
        <v>0</v>
      </c>
      <c r="FO8" s="6">
        <f>IF(ISERROR(VLOOKUP($A8,'Import Peak'!$A$3:FO$99,171,FALSE)-VLOOKUP($A8,'Import Peak Change'!$A$106:FO$202,171,FALSE)),0,(VLOOKUP($A8,'Import Peak'!$A$3:FO$99,171,FALSE)-VLOOKUP($A8,'Import Peak Change'!$A$106:FO$202,171,FALSE)))</f>
        <v>0</v>
      </c>
      <c r="FP8" s="6">
        <f>IF(ISERROR(VLOOKUP($A8,'Import Peak'!$A$3:FP$99,172,FALSE)-VLOOKUP($A8,'Import Peak Change'!$A$106:FP$202,172,FALSE)),0,(VLOOKUP($A8,'Import Peak'!$A$3:FP$99,172,FALSE)-VLOOKUP($A8,'Import Peak Change'!$A$106:FP$202,172,FALSE)))</f>
        <v>0</v>
      </c>
      <c r="FQ8" s="6">
        <f>IF(ISERROR(VLOOKUP($A8,'Import Peak'!$A$3:FQ$99,173,FALSE)-VLOOKUP($A8,'Import Peak Change'!$A$106:FQ$202,173,FALSE)),0,(VLOOKUP($A8,'Import Peak'!$A$3:FQ$99,173,FALSE)-VLOOKUP($A8,'Import Peak Change'!$A$106:FQ$202,173,FALSE)))</f>
        <v>0</v>
      </c>
      <c r="FR8" s="6">
        <f>IF(ISERROR(VLOOKUP($A8,'Import Peak'!$A$3:FR$99,174,FALSE)-VLOOKUP($A8,'Import Peak Change'!$A$106:FR$202,174,FALSE)),0,(VLOOKUP($A8,'Import Peak'!$A$3:FR$99,174,FALSE)-VLOOKUP($A8,'Import Peak Change'!$A$106:FR$202,174,FALSE)))</f>
        <v>0</v>
      </c>
      <c r="FS8" s="6">
        <f>IF(ISERROR(VLOOKUP($A8,'Import Peak'!$A$3:FS$99,175,FALSE)-VLOOKUP($A8,'Import Peak Change'!$A$106:FS$202,175,FALSE)),0,(VLOOKUP($A8,'Import Peak'!$A$3:FS$99,175,FALSE)-VLOOKUP($A8,'Import Peak Change'!$A$106:FS$202,175,FALSE)))</f>
        <v>0</v>
      </c>
      <c r="FT8" s="6">
        <f>IF(ISERROR(VLOOKUP($A8,'Import Peak'!$A$3:FT$99,176,FALSE)-VLOOKUP($A8,'Import Peak Change'!$A$106:FT$202,176,FALSE)),0,(VLOOKUP($A8,'Import Peak'!$A$3:FT$99,176,FALSE)-VLOOKUP($A8,'Import Peak Change'!$A$106:FT$202,176,FALSE)))</f>
        <v>0</v>
      </c>
      <c r="FU8" s="6">
        <f>IF(ISERROR(VLOOKUP($A8,'Import Peak'!$A$3:FU$99,177,FALSE)-VLOOKUP($A8,'Import Peak Change'!$A$106:FU$202,177,FALSE)),0,(VLOOKUP($A8,'Import Peak'!$A$3:FU$99,177,FALSE)-VLOOKUP($A8,'Import Peak Change'!$A$106:FU$202,177,FALSE)))</f>
        <v>0</v>
      </c>
      <c r="FV8" s="6">
        <f>IF(ISERROR(VLOOKUP($A8,'Import Peak'!$A$3:FV$99,178,FALSE)-VLOOKUP($A8,'Import Peak Change'!$A$106:FV$202,178,FALSE)),0,(VLOOKUP($A8,'Import Peak'!$A$3:FV$99,178,FALSE)-VLOOKUP($A8,'Import Peak Change'!$A$106:FV$202,178,FALSE)))</f>
        <v>0</v>
      </c>
      <c r="FW8" s="6">
        <f>IF(ISERROR(VLOOKUP($A8,'Import Peak'!$A$3:FW$99,179,FALSE)-VLOOKUP($A8,'Import Peak Change'!$A$106:FW$202,179,FALSE)),0,(VLOOKUP($A8,'Import Peak'!$A$3:FW$99,179,FALSE)-VLOOKUP($A8,'Import Peak Change'!$A$106:FW$202,179,FALSE)))</f>
        <v>0</v>
      </c>
      <c r="FX8" s="6">
        <f>IF(ISERROR(VLOOKUP($A8,'Import Peak'!$A$3:FX$99,180,FALSE)-VLOOKUP($A8,'Import Peak Change'!$A$106:FX$202,180,FALSE)),0,(VLOOKUP($A8,'Import Peak'!$A$3:FX$99,180,FALSE)-VLOOKUP($A8,'Import Peak Change'!$A$106:FX$202,180,FALSE)))</f>
        <v>0</v>
      </c>
      <c r="FY8" s="6">
        <f>IF(ISERROR(VLOOKUP($A8,'Import Peak'!$A$3:FY$99,181,FALSE)-VLOOKUP($A8,'Import Peak Change'!$A$106:FY$202,181,FALSE)),0,(VLOOKUP($A8,'Import Peak'!$A$3:FY$99,181,FALSE)-VLOOKUP($A8,'Import Peak Change'!$A$106:FY$202,181,FALSE)))</f>
        <v>0</v>
      </c>
      <c r="FZ8" s="6">
        <f>IF(ISERROR(VLOOKUP($A8,'Import Peak'!$A$3:FZ$99,182,FALSE)-VLOOKUP($A8,'Import Peak Change'!$A$106:FZ$202,182,FALSE)),0,(VLOOKUP($A8,'Import Peak'!$A$3:FZ$99,182,FALSE)-VLOOKUP($A8,'Import Peak Change'!$A$106:FZ$202,182,FALSE)))</f>
        <v>0</v>
      </c>
      <c r="GA8" s="6">
        <f>IF(ISERROR(VLOOKUP($A8,'Import Peak'!$A$3:GA$99,183,FALSE)-VLOOKUP($A8,'Import Peak Change'!$A$106:GA$202,183,FALSE)),0,(VLOOKUP($A8,'Import Peak'!$A$3:GA$99,183,FALSE)-VLOOKUP($A8,'Import Peak Change'!$A$106:GA$202,183,FALSE)))</f>
        <v>0</v>
      </c>
      <c r="GB8" s="6">
        <f>IF(ISERROR(VLOOKUP($A8,'Import Peak'!$A$3:GB$99,184,FALSE)-VLOOKUP($A8,'Import Peak Change'!$A$106:GB$202,184,FALSE)),0,(VLOOKUP($A8,'Import Peak'!$A$3:GB$99,184,FALSE)-VLOOKUP($A8,'Import Peak Change'!$A$106:GB$202,184,FALSE)))</f>
        <v>0</v>
      </c>
      <c r="GC8" s="6">
        <f>IF(ISERROR(VLOOKUP($A8,'Import Peak'!$A$3:GC$99,185,FALSE)-VLOOKUP($A8,'Import Peak Change'!$A$106:GC$202,185,FALSE)),0,(VLOOKUP($A8,'Import Peak'!$A$3:GC$99,185,FALSE)-VLOOKUP($A8,'Import Peak Change'!$A$106:GC$202,185,FALSE)))</f>
        <v>0</v>
      </c>
      <c r="GD8" s="6">
        <f>IF(ISERROR(VLOOKUP($A8,'Import Peak'!$A$3:GD$99,186,FALSE)-VLOOKUP($A8,'Import Peak Change'!$A$106:GD$202,186,FALSE)),0,(VLOOKUP($A8,'Import Peak'!$A$3:GD$99,186,FALSE)-VLOOKUP($A8,'Import Peak Change'!$A$106:GD$202,186,FALSE)))</f>
        <v>0</v>
      </c>
      <c r="GE8" s="6">
        <f>IF(ISERROR(VLOOKUP($A8,'Import Peak'!$A$3:GE$99,187,FALSE)-VLOOKUP($A8,'Import Peak Change'!$A$106:GE$202,187,FALSE)),0,(VLOOKUP($A8,'Import Peak'!$A$3:GE$99,187,FALSE)-VLOOKUP($A8,'Import Peak Change'!$A$106:GE$202,187,FALSE)))</f>
        <v>0</v>
      </c>
      <c r="GF8" s="6">
        <f>IF(ISERROR(VLOOKUP($A8,'Import Peak'!$A$3:GF$99,188,FALSE)-VLOOKUP($A8,'Import Peak Change'!$A$106:GF$202,188,FALSE)),0,(VLOOKUP($A8,'Import Peak'!$A$3:GF$99,188,FALSE)-VLOOKUP($A8,'Import Peak Change'!$A$106:GF$202,188,FALSE)))</f>
        <v>0</v>
      </c>
      <c r="GG8" s="6">
        <f>IF(ISERROR(VLOOKUP($A8,'Import Peak'!$A$3:GG$99,189,FALSE)-VLOOKUP($A8,'Import Peak Change'!$A$106:GG$202,189,FALSE)),0,(VLOOKUP($A8,'Import Peak'!$A$3:GG$99,189,FALSE)-VLOOKUP($A8,'Import Peak Change'!$A$106:GG$202,189,FALSE)))</f>
        <v>0</v>
      </c>
      <c r="GH8" s="6">
        <f>IF(ISERROR(VLOOKUP($A8,'Import Peak'!$A$3:GH$99,190,FALSE)-VLOOKUP($A8,'Import Peak Change'!$A$106:GH$202,190,FALSE)),0,(VLOOKUP($A8,'Import Peak'!$A$3:GH$99,190,FALSE)-VLOOKUP($A8,'Import Peak Change'!$A$106:GH$202,190,FALSE)))</f>
        <v>0</v>
      </c>
      <c r="GI8" s="6">
        <f>IF(ISERROR(VLOOKUP($A8,'Import Peak'!$A$3:GI$99,191,FALSE)-VLOOKUP($A8,'Import Peak Change'!$A$106:GI$202,191,FALSE)),0,(VLOOKUP($A8,'Import Peak'!$A$3:GI$99,191,FALSE)-VLOOKUP($A8,'Import Peak Change'!$A$106:GI$202,191,FALSE)))</f>
        <v>0</v>
      </c>
      <c r="GJ8" s="6">
        <f>IF(ISERROR(VLOOKUP($A8,'Import Peak'!$A$3:GJ$99,192,FALSE)-VLOOKUP($A8,'Import Peak Change'!$A$106:GJ$202,192,FALSE)),0,(VLOOKUP($A8,'Import Peak'!$A$3:GJ$99,192,FALSE)-VLOOKUP($A8,'Import Peak Change'!$A$106:GJ$202,192,FALSE)))</f>
        <v>0</v>
      </c>
      <c r="GK8" s="6">
        <f>IF(ISERROR(VLOOKUP($A8,'Import Peak'!$A$3:GK$99,193,FALSE)-VLOOKUP($A8,'Import Peak Change'!$A$106:GK$202,193,FALSE)),0,(VLOOKUP($A8,'Import Peak'!$A$3:GK$99,193,FALSE)-VLOOKUP($A8,'Import Peak Change'!$A$106:GK$202,193,FALSE)))</f>
        <v>0</v>
      </c>
      <c r="GL8" s="6">
        <f>IF(ISERROR(VLOOKUP($A8,'Import Peak'!$A$3:GL$99,194,FALSE)-VLOOKUP($A8,'Import Peak Change'!$A$106:GL$202,194,FALSE)),0,(VLOOKUP($A8,'Import Peak'!$A$3:GL$99,194,FALSE)-VLOOKUP($A8,'Import Peak Change'!$A$106:GL$202,194,FALSE)))</f>
        <v>0</v>
      </c>
      <c r="GM8" s="6">
        <f>IF(ISERROR(VLOOKUP($A8,'Import Peak'!$A$3:GM$99,195,FALSE)-VLOOKUP($A8,'Import Peak Change'!$A$106:GM$202,195,FALSE)),0,(VLOOKUP($A8,'Import Peak'!$A$3:GM$99,195,FALSE)-VLOOKUP($A8,'Import Peak Change'!$A$106:GM$202,195,FALSE)))</f>
        <v>0</v>
      </c>
      <c r="GN8" s="6">
        <f>IF(ISERROR(VLOOKUP($A8,'Import Peak'!$A$3:GN$99,196,FALSE)-VLOOKUP($A8,'Import Peak Change'!$A$106:GN$202,196,FALSE)),0,(VLOOKUP($A8,'Import Peak'!$A$3:GN$99,196,FALSE)-VLOOKUP($A8,'Import Peak Change'!$A$106:GN$202,196,FALSE)))</f>
        <v>0</v>
      </c>
      <c r="GO8" s="6">
        <f>IF(ISERROR(VLOOKUP($A8,'Import Peak'!$A$3:GO$99,197,FALSE)-VLOOKUP($A8,'Import Peak Change'!$A$106:GO$202,197,FALSE)),0,(VLOOKUP($A8,'Import Peak'!$A$3:GO$99,197,FALSE)-VLOOKUP($A8,'Import Peak Change'!$A$106:GO$202,197,FALSE)))</f>
        <v>0</v>
      </c>
      <c r="GP8" s="6">
        <f>IF(ISERROR(VLOOKUP($A8,'Import Peak'!$A$3:GP$99,198,FALSE)-VLOOKUP($A8,'Import Peak Change'!$A$106:GP$202,198,FALSE)),0,(VLOOKUP($A8,'Import Peak'!$A$3:GP$99,198,FALSE)-VLOOKUP($A8,'Import Peak Change'!$A$106:GP$202,198,FALSE)))</f>
        <v>0</v>
      </c>
      <c r="GQ8" s="6">
        <f>IF(ISERROR(VLOOKUP($A8,'Import Peak'!$A$3:GQ$99,199,FALSE)-VLOOKUP($A8,'Import Peak Change'!$A$106:GQ$202,199,FALSE)),0,(VLOOKUP($A8,'Import Peak'!$A$3:GQ$99,199,FALSE)-VLOOKUP($A8,'Import Peak Change'!$A$106:GQ$202,199,FALSE)))</f>
        <v>0</v>
      </c>
      <c r="GR8" s="6">
        <f>IF(ISERROR(VLOOKUP($A8,'Import Peak'!$A$3:GR$99,200,FALSE)-VLOOKUP($A8,'Import Peak Change'!$A$106:GR$202,200,FALSE)),0,(VLOOKUP($A8,'Import Peak'!$A$3:GR$99,200,FALSE)-VLOOKUP($A8,'Import Peak Change'!$A$106:GR$202,200,FALSE)))</f>
        <v>0</v>
      </c>
      <c r="GS8" s="6">
        <f>IF(ISERROR(VLOOKUP($A8,'Import Peak'!$A$3:GS$99,201,FALSE)-VLOOKUP($A8,'Import Peak Change'!$A$106:GS$202,201,FALSE)),0,(VLOOKUP($A8,'Import Peak'!$A$3:GS$99,201,FALSE)-VLOOKUP($A8,'Import Peak Change'!$A$106:GS$202,201,FALSE)))</f>
        <v>0</v>
      </c>
      <c r="GT8" s="6">
        <f>IF(ISERROR(VLOOKUP($A8,'Import Peak'!$A$3:GT$99,202,FALSE)-VLOOKUP($A8,'Import Peak Change'!$A$106:GT$202,202,FALSE)),0,(VLOOKUP($A8,'Import Peak'!$A$3:GT$99,202,FALSE)-VLOOKUP($A8,'Import Peak Change'!$A$106:GT$202,202,FALSE)))</f>
        <v>0</v>
      </c>
      <c r="GU8" s="6">
        <f>IF(ISERROR(VLOOKUP($A8,'Import Peak'!$A$3:GU$99,203,FALSE)-VLOOKUP($A8,'Import Peak Change'!$A$106:GU$202,203,FALSE)),0,(VLOOKUP($A8,'Import Peak'!$A$3:GU$99,203,FALSE)-VLOOKUP($A8,'Import Peak Change'!$A$106:GU$202,203,FALSE)))</f>
        <v>0</v>
      </c>
      <c r="GV8" s="6">
        <f>IF(ISERROR(VLOOKUP($A8,'Import Peak'!$A$3:GV$99,204,FALSE)-VLOOKUP($A8,'Import Peak Change'!$A$106:GV$202,204,FALSE)),0,(VLOOKUP($A8,'Import Peak'!$A$3:GV$99,204,FALSE)-VLOOKUP($A8,'Import Peak Change'!$A$106:GV$202,204,FALSE)))</f>
        <v>0</v>
      </c>
      <c r="GW8" s="6">
        <f>IF(ISERROR(VLOOKUP($A8,'Import Peak'!$A$3:GW$99,205,FALSE)-VLOOKUP($A8,'Import Peak Change'!$A$106:GW$202,205,FALSE)),0,(VLOOKUP($A8,'Import Peak'!$A$3:GW$99,205,FALSE)-VLOOKUP($A8,'Import Peak Change'!$A$106:GW$202,205,FALSE)))</f>
        <v>0</v>
      </c>
      <c r="GX8" s="6">
        <f>IF(ISERROR(VLOOKUP($A8,'Import Peak'!$A$3:GX$99,206,FALSE)-VLOOKUP($A8,'Import Peak Change'!$A$106:GX$202,206,FALSE)),0,(VLOOKUP($A8,'Import Peak'!$A$3:GX$99,206,FALSE)-VLOOKUP($A8,'Import Peak Change'!$A$106:GX$202,206,FALSE)))</f>
        <v>0</v>
      </c>
      <c r="GY8" s="6">
        <f>IF(ISERROR(VLOOKUP($A8,'Import Peak'!$A$3:GY$99,207,FALSE)-VLOOKUP($A8,'Import Peak Change'!$A$106:GY$202,207,FALSE)),0,(VLOOKUP($A8,'Import Peak'!$A$3:GY$99,207,FALSE)-VLOOKUP($A8,'Import Peak Change'!$A$106:GY$202,207,FALSE)))</f>
        <v>0</v>
      </c>
      <c r="GZ8" s="6">
        <f>IF(ISERROR(VLOOKUP($A8,'Import Peak'!$A$3:GZ$99,208,FALSE)-VLOOKUP($A8,'Import Peak Change'!$A$106:GZ$202,208,FALSE)),0,(VLOOKUP($A8,'Import Peak'!$A$3:GZ$99,208,FALSE)-VLOOKUP($A8,'Import Peak Change'!$A$106:GZ$202,208,FALSE)))</f>
        <v>0</v>
      </c>
      <c r="HA8" s="6">
        <f>IF(ISERROR(VLOOKUP($A8,'Import Peak'!$A$3:HA$99,209,FALSE)-VLOOKUP($A8,'Import Peak Change'!$A$106:HA$202,209,FALSE)),0,(VLOOKUP($A8,'Import Peak'!$A$3:HA$99,209,FALSE)-VLOOKUP($A8,'Import Peak Change'!$A$106:HA$202,209,FALSE)))</f>
        <v>0</v>
      </c>
      <c r="HB8" s="6">
        <f>IF(ISERROR(VLOOKUP($A8,'Import Peak'!$A$3:HB$99,210,FALSE)-VLOOKUP($A8,'Import Peak Change'!$A$106:HB$202,210,FALSE)),0,(VLOOKUP($A8,'Import Peak'!$A$3:HB$99,210,FALSE)-VLOOKUP($A8,'Import Peak Change'!$A$106:HB$202,210,FALSE)))</f>
        <v>0</v>
      </c>
      <c r="HC8" s="6">
        <f>IF(ISERROR(VLOOKUP($A8,'Import Peak'!$A$3:HC$99,211,FALSE)-VLOOKUP($A8,'Import Peak Change'!$A$106:HC$202,211,FALSE)),0,(VLOOKUP($A8,'Import Peak'!$A$3:HC$99,211,FALSE)-VLOOKUP($A8,'Import Peak Change'!$A$106:HC$202,211,FALSE)))</f>
        <v>0</v>
      </c>
      <c r="HD8" s="6">
        <f>IF(ISERROR(VLOOKUP($A8,'Import Peak'!$A$3:HD$99,212,FALSE)-VLOOKUP($A8,'Import Peak Change'!$A$106:HD$202,212,FALSE)),0,(VLOOKUP($A8,'Import Peak'!$A$3:HD$99,212,FALSE)-VLOOKUP($A8,'Import Peak Change'!$A$106:HD$202,212,FALSE)))</f>
        <v>0</v>
      </c>
      <c r="HE8" s="6">
        <f>IF(ISERROR(VLOOKUP($A8,'Import Peak'!$A$3:HE$99,213,FALSE)-VLOOKUP($A8,'Import Peak Change'!$A$106:HE$202,213,FALSE)),0,(VLOOKUP($A8,'Import Peak'!$A$3:HE$99,213,FALSE)-VLOOKUP($A8,'Import Peak Change'!$A$106:HE$202,213,FALSE)))</f>
        <v>0</v>
      </c>
      <c r="HF8" s="6">
        <f>IF(ISERROR(VLOOKUP($A8,'Import Peak'!$A$3:HF$99,214,FALSE)-VLOOKUP($A8,'Import Peak Change'!$A$106:HF$202,214,FALSE)),0,(VLOOKUP($A8,'Import Peak'!$A$3:HF$99,214,FALSE)-VLOOKUP($A8,'Import Peak Change'!$A$106:HF$202,214,FALSE)))</f>
        <v>0</v>
      </c>
      <c r="HG8" s="6">
        <f>IF(ISERROR(VLOOKUP($A8,'Import Peak'!$A$3:HG$99,215,FALSE)-VLOOKUP($A8,'Import Peak Change'!$A$106:HG$202,215,FALSE)),0,(VLOOKUP($A8,'Import Peak'!$A$3:HG$99,215,FALSE)-VLOOKUP($A8,'Import Peak Change'!$A$106:HG$202,215,FALSE)))</f>
        <v>0</v>
      </c>
      <c r="HH8" s="6">
        <f>IF(ISERROR(VLOOKUP($A8,'Import Peak'!$A$3:HH$99,216,FALSE)-VLOOKUP($A8,'Import Peak Change'!$A$106:HH$202,216,FALSE)),0,(VLOOKUP($A8,'Import Peak'!$A$3:HH$99,216,FALSE)-VLOOKUP($A8,'Import Peak Change'!$A$106:HH$202,216,FALSE)))</f>
        <v>0</v>
      </c>
      <c r="HI8" s="6">
        <f>IF(ISERROR(VLOOKUP($A8,'Import Peak'!$A$3:HI$99,217,FALSE)-VLOOKUP($A8,'Import Peak Change'!$A$106:HI$202,217,FALSE)),0,(VLOOKUP($A8,'Import Peak'!$A$3:HI$99,217,FALSE)-VLOOKUP($A8,'Import Peak Change'!$A$106:HI$202,217,FALSE)))</f>
        <v>0</v>
      </c>
      <c r="HJ8" s="6">
        <f>IF(ISERROR(VLOOKUP($A8,'Import Peak'!$A$3:HJ$99,218,FALSE)-VLOOKUP($A8,'Import Peak Change'!$A$106:HJ$202,218,FALSE)),0,(VLOOKUP($A8,'Import Peak'!$A$3:HJ$99,218,FALSE)-VLOOKUP($A8,'Import Peak Change'!$A$106:HJ$202,218,FALSE)))</f>
        <v>0</v>
      </c>
      <c r="HK8" s="6">
        <f>IF(ISERROR(VLOOKUP($A8,'Import Peak'!$A$3:HK$99,219,FALSE)-VLOOKUP($A8,'Import Peak Change'!$A$106:HK$202,219,FALSE)),0,(VLOOKUP($A8,'Import Peak'!$A$3:HK$99,219,FALSE)-VLOOKUP($A8,'Import Peak Change'!$A$106:HK$202,219,FALSE)))</f>
        <v>0</v>
      </c>
      <c r="HL8" s="6">
        <f>IF(ISERROR(VLOOKUP($A8,'Import Peak'!$A$3:HL$99,220,FALSE)-VLOOKUP($A8,'Import Peak Change'!$A$106:HL$202,220,FALSE)),0,(VLOOKUP($A8,'Import Peak'!$A$3:HL$99,220,FALSE)-VLOOKUP($A8,'Import Peak Change'!$A$106:HL$202,220,FALSE)))</f>
        <v>0</v>
      </c>
      <c r="HM8" s="6">
        <f>IF(ISERROR(VLOOKUP($A8,'Import Peak'!$A$3:HM$99,221,FALSE)-VLOOKUP($A8,'Import Peak Change'!$A$106:HM$202,221,FALSE)),0,(VLOOKUP($A8,'Import Peak'!$A$3:HM$99,221,FALSE)-VLOOKUP($A8,'Import Peak Change'!$A$106:HM$202,221,FALSE)))</f>
        <v>0</v>
      </c>
      <c r="HN8" s="6">
        <f>IF(ISERROR(VLOOKUP($A8,'Import Peak'!$A$3:HN$99,222,FALSE)-VLOOKUP($A8,'Import Peak Change'!$A$106:HN$202,222,FALSE)),0,(VLOOKUP($A8,'Import Peak'!$A$3:HN$99,222,FALSE)-VLOOKUP($A8,'Import Peak Change'!$A$106:HN$202,222,FALSE)))</f>
        <v>0</v>
      </c>
      <c r="HO8" s="6">
        <f>IF(ISERROR(VLOOKUP($A8,'Import Peak'!$A$3:HO$99,223,FALSE)-VLOOKUP($A8,'Import Peak Change'!$A$106:HO$202,223,FALSE)),0,(VLOOKUP($A8,'Import Peak'!$A$3:HO$99,223,FALSE)-VLOOKUP($A8,'Import Peak Change'!$A$106:HO$202,223,FALSE)))</f>
        <v>0</v>
      </c>
      <c r="HP8" s="6">
        <f>IF(ISERROR(VLOOKUP($A8,'Import Peak'!$A$3:HP$99,224,FALSE)-VLOOKUP($A8,'Import Peak Change'!$A$106:HP$202,224,FALSE)),0,(VLOOKUP($A8,'Import Peak'!$A$3:HP$99,224,FALSE)-VLOOKUP($A8,'Import Peak Change'!$A$106:HP$202,224,FALSE)))</f>
        <v>0</v>
      </c>
      <c r="HQ8" s="6">
        <f>IF(ISERROR(VLOOKUP($A8,'Import Peak'!$A$3:HQ$99,225,FALSE)-VLOOKUP($A8,'Import Peak Change'!$A$106:HQ$202,225,FALSE)),0,(VLOOKUP($A8,'Import Peak'!$A$3:HQ$99,225,FALSE)-VLOOKUP($A8,'Import Peak Change'!$A$106:HQ$202,225,FALSE)))</f>
        <v>0</v>
      </c>
      <c r="HR8" s="6">
        <f>IF(ISERROR(VLOOKUP($A8,'Import Peak'!$A$3:HR$99,226,FALSE)-VLOOKUP($A8,'Import Peak Change'!$A$106:HR$202,226,FALSE)),0,(VLOOKUP($A8,'Import Peak'!$A$3:HR$99,226,FALSE)-VLOOKUP($A8,'Import Peak Change'!$A$106:HR$202,226,FALSE)))</f>
        <v>0</v>
      </c>
      <c r="HS8" s="6">
        <f>IF(ISERROR(VLOOKUP($A8,'Import Peak'!$A$3:HS$99,227,FALSE)-VLOOKUP($A8,'Import Peak Change'!$A$106:HS$202,227,FALSE)),0,(VLOOKUP($A8,'Import Peak'!$A$3:HS$99,227,FALSE)-VLOOKUP($A8,'Import Peak Change'!$A$106:HS$202,227,FALSE)))</f>
        <v>0</v>
      </c>
      <c r="HT8" s="6">
        <f>IF(ISERROR(VLOOKUP($A8,'Import Peak'!$A$3:HT$99,228,FALSE)-VLOOKUP($A8,'Import Peak Change'!$A$106:HT$202,228,FALSE)),0,(VLOOKUP($A8,'Import Peak'!$A$3:HT$99,228,FALSE)-VLOOKUP($A8,'Import Peak Change'!$A$106:HT$202,228,FALSE)))</f>
        <v>0</v>
      </c>
      <c r="HU8" s="6">
        <f>IF(ISERROR(VLOOKUP($A8,'Import Peak'!$A$3:HU$99,229,FALSE)-VLOOKUP($A8,'Import Peak Change'!$A$106:HU$202,229,FALSE)),0,(VLOOKUP($A8,'Import Peak'!$A$3:HU$99,229,FALSE)-VLOOKUP($A8,'Import Peak Change'!$A$106:HU$202,229,FALSE)))</f>
        <v>0</v>
      </c>
      <c r="HV8" s="6">
        <f>IF(ISERROR(VLOOKUP($A8,'Import Peak'!$A$3:HV$99,230,FALSE)-VLOOKUP($A8,'Import Peak Change'!$A$106:HV$202,230,FALSE)),0,(VLOOKUP($A8,'Import Peak'!$A$3:HV$99,230,FALSE)-VLOOKUP($A8,'Import Peak Change'!$A$106:HV$202,230,FALSE)))</f>
        <v>0</v>
      </c>
      <c r="HW8" s="6">
        <f>IF(ISERROR(VLOOKUP($A8,'Import Peak'!$A$3:HW$99,231,FALSE)-VLOOKUP($A8,'Import Peak Change'!$A$106:HW$202,231,FALSE)),0,(VLOOKUP($A8,'Import Peak'!$A$3:HW$99,231,FALSE)-VLOOKUP($A8,'Import Peak Change'!$A$106:HW$202,231,FALSE)))</f>
        <v>0</v>
      </c>
      <c r="HX8" s="6">
        <f>IF(ISERROR(VLOOKUP($A8,'Import Peak'!$A$3:HX$99,232,FALSE)-VLOOKUP($A8,'Import Peak Change'!$A$106:HX$202,232,FALSE)),0,(VLOOKUP($A8,'Import Peak'!$A$3:HX$99,232,FALSE)-VLOOKUP($A8,'Import Peak Change'!$A$106:HX$202,232,FALSE)))</f>
        <v>0</v>
      </c>
      <c r="HY8" s="6">
        <f>IF(ISERROR(VLOOKUP($A8,'Import Peak'!$A$3:HY$99,233,FALSE)-VLOOKUP($A8,'Import Peak Change'!$A$106:HY$202,233,FALSE)),0,(VLOOKUP($A8,'Import Peak'!$A$3:HY$99,233,FALSE)-VLOOKUP($A8,'Import Peak Change'!$A$106:HY$202,233,FALSE)))</f>
        <v>0</v>
      </c>
      <c r="HZ8" s="6">
        <f>IF(ISERROR(VLOOKUP($A8,'Import Peak'!$A$3:HZ$99,234,FALSE)-VLOOKUP($A8,'Import Peak Change'!$A$106:HZ$202,234,FALSE)),0,(VLOOKUP($A8,'Import Peak'!$A$3:HZ$99,234,FALSE)-VLOOKUP($A8,'Import Peak Change'!$A$106:HZ$202,234,FALSE)))</f>
        <v>0</v>
      </c>
      <c r="IA8" s="6">
        <f>IF(ISERROR(VLOOKUP($A8,'Import Peak'!$A$3:IA$99,235,FALSE)-VLOOKUP($A8,'Import Peak Change'!$A$106:IA$202,235,FALSE)),0,(VLOOKUP($A8,'Import Peak'!$A$3:IA$99,235,FALSE)-VLOOKUP($A8,'Import Peak Change'!$A$106:IA$202,235,FALSE)))</f>
        <v>0</v>
      </c>
      <c r="IB8" s="6">
        <f>IF(ISERROR(VLOOKUP($A8,'Import Peak'!$A$3:IB$99,236,FALSE)-VLOOKUP($A8,'Import Peak Change'!$A$106:IB$202,236,FALSE)),0,(VLOOKUP($A8,'Import Peak'!$A$3:IB$99,236,FALSE)-VLOOKUP($A8,'Import Peak Change'!$A$106:IB$202,236,FALSE)))</f>
        <v>0</v>
      </c>
      <c r="IC8" s="6">
        <f>IF(ISERROR(VLOOKUP($A8,'Import Peak'!$A$3:IC$99,237,FALSE)-VLOOKUP($A8,'Import Peak Change'!$A$106:IC$202,237,FALSE)),0,(VLOOKUP($A8,'Import Peak'!$A$3:IC$99,237,FALSE)-VLOOKUP($A8,'Import Peak Change'!$A$106:IC$202,237,FALSE)))</f>
        <v>0</v>
      </c>
      <c r="ID8" s="6">
        <f>IF(ISERROR(VLOOKUP($A8,'Import Peak'!$A$3:ID$99,238,FALSE)-VLOOKUP($A8,'Import Peak Change'!$A$106:ID$202,238,FALSE)),0,(VLOOKUP($A8,'Import Peak'!$A$3:ID$99,238,FALSE)-VLOOKUP($A8,'Import Peak Change'!$A$106:ID$202,238,FALSE)))</f>
        <v>0</v>
      </c>
      <c r="IE8" s="6">
        <f>IF(ISERROR(VLOOKUP($A8,'Import Peak'!$A$3:IE$99,239,FALSE)-VLOOKUP($A8,'Import Peak Change'!$A$106:IE$202,239,FALSE)),0,(VLOOKUP($A8,'Import Peak'!$A$3:IE$99,239,FALSE)-VLOOKUP($A8,'Import Peak Change'!$A$106:IE$202,239,FALSE)))</f>
        <v>0</v>
      </c>
      <c r="IF8" s="6"/>
      <c r="II8" s="7"/>
    </row>
    <row r="9" spans="1:243" ht="10.5" customHeight="1">
      <c r="A9" s="168" t="str">
        <f>IF('Import Peak'!A6=0,"",'Import Peak'!A6)</f>
        <v>CAND-PWR-PR</v>
      </c>
      <c r="B9" s="6"/>
      <c r="C9" s="6"/>
      <c r="D9" s="6"/>
      <c r="E9" s="6"/>
      <c r="F9" s="6"/>
      <c r="G9" s="6">
        <f>IF(ISERROR(VLOOKUP($A9,'Import Peak'!$A$3:G$99,7,FALSE)-VLOOKUP($A9,'Import Peak Change'!$A$106:G$202,7,FALSE)),0,(VLOOKUP($A9,'Import Peak'!$A$3:G$99,7,FALSE)-VLOOKUP($A9,'Import Peak Change'!$A$106:G$202,7,FALSE)))</f>
        <v>0</v>
      </c>
      <c r="H9" s="6">
        <f>IF(ISERROR(VLOOKUP($A9,'Import Peak'!$A$3:H$99,8,FALSE)-VLOOKUP($A9,'Import Peak Change'!$A$106:H$202,8,FALSE)),0,(VLOOKUP($A9,'Import Peak'!$A$3:H$99,8,FALSE)-VLOOKUP($A9,'Import Peak Change'!$A$106:H$202,8,FALSE)))</f>
        <v>0</v>
      </c>
      <c r="I9" s="6">
        <f>IF(ISERROR(VLOOKUP($A9,'Import Peak'!$A$3:I$99,9,FALSE)-VLOOKUP($A9,'Import Peak Change'!$A$106:I$202,9,FALSE)),0,(VLOOKUP($A9,'Import Peak'!$A$3:I$99,9,FALSE)-VLOOKUP($A9,'Import Peak Change'!$A$106:I$202,9,FALSE)))</f>
        <v>-1238105.9493999998</v>
      </c>
      <c r="J9" s="6">
        <f>IF(ISERROR(VLOOKUP($A9,'Import Peak'!$A$3:J$99,10,FALSE)-VLOOKUP($A9,'Import Peak Change'!$A$106:J$202,10,FALSE)),0,(VLOOKUP($A9,'Import Peak'!$A$3:J$99,10,FALSE)-VLOOKUP($A9,'Import Peak Change'!$A$106:J$202,10,FALSE)))</f>
        <v>-231766.55899999998</v>
      </c>
      <c r="K9" s="6">
        <f>IF(ISERROR(VLOOKUP($A9,'Import Peak'!$A$3:K$99,11,FALSE)-VLOOKUP($A9,'Import Peak Change'!$A$106:K$202,11,FALSE)),0,(VLOOKUP($A9,'Import Peak'!$A$3:K$99,11,FALSE)-VLOOKUP($A9,'Import Peak Change'!$A$106:K$202,11,FALSE)))</f>
        <v>-208927.9811</v>
      </c>
      <c r="L9" s="6">
        <f>IF(ISERROR(VLOOKUP($A9,'Import Peak'!$A$3:L$99,12,FALSE)-VLOOKUP($A9,'Import Peak Change'!$A$106:L$202,12,FALSE)),0,(VLOOKUP($A9,'Import Peak'!$A$3:L$99,12,FALSE)-VLOOKUP($A9,'Import Peak Change'!$A$106:L$202,12,FALSE)))</f>
        <v>-230878.70209999999</v>
      </c>
      <c r="M9" s="6">
        <f>IF(ISERROR(VLOOKUP($A9,'Import Peak'!$A$3:M$99,13,FALSE)-VLOOKUP($A9,'Import Peak Change'!$A$106:M$202,13,FALSE)),0,(VLOOKUP($A9,'Import Peak'!$A$3:M$99,13,FALSE)-VLOOKUP($A9,'Import Peak Change'!$A$106:M$202,13,FALSE)))</f>
        <v>-223584.28610000003</v>
      </c>
      <c r="N9" s="6">
        <f>IF(ISERROR(VLOOKUP($A9,'Import Peak'!$A$3:N$99,14,FALSE)-VLOOKUP($A9,'Import Peak Change'!$A$106:N$202,14,FALSE)),0,(VLOOKUP($A9,'Import Peak'!$A$3:N$99,14,FALSE)-VLOOKUP($A9,'Import Peak Change'!$A$106:N$202,14,FALSE)))</f>
        <v>-230716.08630000008</v>
      </c>
      <c r="O9" s="6">
        <f>IF(ISERROR(VLOOKUP($A9,'Import Peak'!$A$3:O$99,15,FALSE)-VLOOKUP($A9,'Import Peak Change'!$A$106:O$202,15,FALSE)),0,(VLOOKUP($A9,'Import Peak'!$A$3:O$99,15,FALSE)-VLOOKUP($A9,'Import Peak Change'!$A$106:O$202,15,FALSE)))</f>
        <v>-222967.96490000002</v>
      </c>
      <c r="P9" s="6">
        <f>IF(ISERROR(VLOOKUP($A9,'Import Peak'!$A$3:P$99,16,FALSE)-VLOOKUP($A9,'Import Peak Change'!$A$106:P$202,16,FALSE)),0,(VLOOKUP($A9,'Import Peak'!$A$3:P$99,16,FALSE)-VLOOKUP($A9,'Import Peak Change'!$A$106:P$202,16,FALSE)))</f>
        <v>-232073.0131000001</v>
      </c>
      <c r="Q9" s="6">
        <f>IF(ISERROR(VLOOKUP($A9,'Import Peak'!$A$3:Q$99,17,FALSE)-VLOOKUP($A9,'Import Peak Change'!$A$106:Q$202,17,FALSE)),0,(VLOOKUP($A9,'Import Peak'!$A$3:Q$99,17,FALSE)-VLOOKUP($A9,'Import Peak Change'!$A$106:Q$202,17,FALSE)))</f>
        <v>-231936.79919999978</v>
      </c>
      <c r="R9" s="6">
        <f>IF(ISERROR(VLOOKUP($A9,'Import Peak'!$A$3:R$99,18,FALSE)-VLOOKUP($A9,'Import Peak Change'!$A$106:R$202,18,FALSE)),0,(VLOOKUP($A9,'Import Peak'!$A$3:R$99,18,FALSE)-VLOOKUP($A9,'Import Peak Change'!$A$106:R$202,18,FALSE)))</f>
        <v>-224320.14680000022</v>
      </c>
      <c r="S9" s="6">
        <f>IF(ISERROR(VLOOKUP($A9,'Import Peak'!$A$3:S$99,19,FALSE)-VLOOKUP($A9,'Import Peak Change'!$A$106:S$202,19,FALSE)),0,(VLOOKUP($A9,'Import Peak'!$A$3:S$99,19,FALSE)-VLOOKUP($A9,'Import Peak Change'!$A$106:S$202,19,FALSE)))</f>
        <v>-228402.49980000005</v>
      </c>
      <c r="T9" s="6">
        <f>IF(ISERROR(VLOOKUP($A9,'Import Peak'!$A$3:T$99,20,FALSE)-VLOOKUP($A9,'Import Peak Change'!$A$106:T$202,20,FALSE)),0,(VLOOKUP($A9,'Import Peak'!$A$3:T$99,20,FALSE)-VLOOKUP($A9,'Import Peak Change'!$A$106:T$202,20,FALSE)))</f>
        <v>-219647.06969999999</v>
      </c>
      <c r="U9" s="6">
        <f>IF(ISERROR(VLOOKUP($A9,'Import Peak'!$A$3:U$99,21,FALSE)-VLOOKUP($A9,'Import Peak Change'!$A$106:U$202,21,FALSE)),0,(VLOOKUP($A9,'Import Peak'!$A$3:U$99,21,FALSE)-VLOOKUP($A9,'Import Peak Change'!$A$106:U$202,21,FALSE)))</f>
        <v>-226367.3523</v>
      </c>
      <c r="V9" s="6">
        <f>IF(ISERROR(VLOOKUP($A9,'Import Peak'!$A$3:V$99,22,FALSE)-VLOOKUP($A9,'Import Peak Change'!$A$106:V$202,22,FALSE)),0,(VLOOKUP($A9,'Import Peak'!$A$3:V$99,22,FALSE)-VLOOKUP($A9,'Import Peak Change'!$A$106:V$202,22,FALSE)))</f>
        <v>-157274.93310000002</v>
      </c>
      <c r="W9" s="6">
        <f>IF(ISERROR(VLOOKUP($A9,'Import Peak'!$A$3:W$99,23,FALSE)-VLOOKUP($A9,'Import Peak Change'!$A$106:W$202,23,FALSE)),0,(VLOOKUP($A9,'Import Peak'!$A$3:W$99,23,FALSE)-VLOOKUP($A9,'Import Peak Change'!$A$106:W$202,23,FALSE)))</f>
        <v>-142021.75680000009</v>
      </c>
      <c r="X9" s="6">
        <f>IF(ISERROR(VLOOKUP($A9,'Import Peak'!$A$3:X$99,24,FALSE)-VLOOKUP($A9,'Import Peak Change'!$A$106:X$202,24,FALSE)),0,(VLOOKUP($A9,'Import Peak'!$A$3:X$99,24,FALSE)-VLOOKUP($A9,'Import Peak Change'!$A$106:X$202,24,FALSE)))</f>
        <v>-157184.78949999996</v>
      </c>
      <c r="Y9" s="6">
        <f>IF(ISERROR(VLOOKUP($A9,'Import Peak'!$A$3:Y$99,25,FALSE)-VLOOKUP($A9,'Import Peak Change'!$A$106:Y$202,25,FALSE)),0,(VLOOKUP($A9,'Import Peak'!$A$3:Y$99,25,FALSE)-VLOOKUP($A9,'Import Peak Change'!$A$106:Y$202,25,FALSE)))</f>
        <v>-152034.9421000001</v>
      </c>
      <c r="Z9" s="6">
        <f>IF(ISERROR(VLOOKUP($A9,'Import Peak'!$A$3:Z$99,26,FALSE)-VLOOKUP($A9,'Import Peak Change'!$A$106:Z$202,26,FALSE)),0,(VLOOKUP($A9,'Import Peak'!$A$3:Z$99,26,FALSE)-VLOOKUP($A9,'Import Peak Change'!$A$106:Z$202,26,FALSE)))</f>
        <v>-157000.78320000041</v>
      </c>
      <c r="AA9" s="6">
        <f>IF(ISERROR(VLOOKUP($A9,'Import Peak'!$A$3:AA$99,27,FALSE)-VLOOKUP($A9,'Import Peak Change'!$A$106:AA$202,27,FALSE)),0,(VLOOKUP($A9,'Import Peak'!$A$3:AA$99,27,FALSE)-VLOOKUP($A9,'Import Peak Change'!$A$106:AA$202,27,FALSE)))</f>
        <v>-151811.72940000007</v>
      </c>
      <c r="AB9" s="6">
        <f>IF(ISERROR(VLOOKUP($A9,'Import Peak'!$A$3:AB$99,28,FALSE)-VLOOKUP($A9,'Import Peak Change'!$A$106:AB$202,28,FALSE)),0,(VLOOKUP($A9,'Import Peak'!$A$3:AB$99,28,FALSE)-VLOOKUP($A9,'Import Peak Change'!$A$106:AB$202,28,FALSE)))</f>
        <v>-156725.18539999984</v>
      </c>
      <c r="AC9" s="6">
        <f>IF(ISERROR(VLOOKUP($A9,'Import Peak'!$A$3:AC$99,29,FALSE)-VLOOKUP($A9,'Import Peak Change'!$A$106:AC$202,29,FALSE)),0,(VLOOKUP($A9,'Import Peak'!$A$3:AC$99,29,FALSE)-VLOOKUP($A9,'Import Peak Change'!$A$106:AC$202,29,FALSE)))</f>
        <v>-156550.30189999985</v>
      </c>
      <c r="AD9" s="6">
        <f>IF(ISERROR(VLOOKUP($A9,'Import Peak'!$A$3:AD$99,30,FALSE)-VLOOKUP($A9,'Import Peak Change'!$A$106:AD$202,30,FALSE)),0,(VLOOKUP($A9,'Import Peak'!$A$3:AD$99,30,FALSE)-VLOOKUP($A9,'Import Peak Change'!$A$106:AD$202,30,FALSE)))</f>
        <v>-151308.49970000004</v>
      </c>
      <c r="AE9" s="6">
        <f>IF(ISERROR(VLOOKUP($A9,'Import Peak'!$A$3:AE$99,31,FALSE)-VLOOKUP($A9,'Import Peak Change'!$A$106:AE$202,31,FALSE)),0,(VLOOKUP($A9,'Import Peak'!$A$3:AE$99,31,FALSE)-VLOOKUP($A9,'Import Peak Change'!$A$106:AE$202,31,FALSE)))</f>
        <v>-156138.27160000009</v>
      </c>
      <c r="AF9" s="6">
        <f>IF(ISERROR(VLOOKUP($A9,'Import Peak'!$A$3:AF$99,32,FALSE)-VLOOKUP($A9,'Import Peak Change'!$A$106:AF$202,32,FALSE)),0,(VLOOKUP($A9,'Import Peak'!$A$3:AF$99,32,FALSE)-VLOOKUP($A9,'Import Peak Change'!$A$106:AF$202,32,FALSE)))</f>
        <v>-150865.79089999991</v>
      </c>
      <c r="AG9" s="6">
        <f>IF(ISERROR(VLOOKUP($A9,'Import Peak'!$A$3:AG$99,33,FALSE)-VLOOKUP($A9,'Import Peak Change'!$A$106:AG$202,33,FALSE)),0,(VLOOKUP($A9,'Import Peak'!$A$3:AG$99,33,FALSE)-VLOOKUP($A9,'Import Peak Change'!$A$106:AG$202,33,FALSE)))</f>
        <v>-155563.07620000001</v>
      </c>
      <c r="AH9" s="6">
        <f>IF(ISERROR(VLOOKUP($A9,'Import Peak'!$A$3:AH$99,34,FALSE)-VLOOKUP($A9,'Import Peak Change'!$A$106:AH$202,34,FALSE)),0,(VLOOKUP($A9,'Import Peak'!$A$3:AH$99,34,FALSE)-VLOOKUP($A9,'Import Peak Change'!$A$106:AH$202,34,FALSE)))</f>
        <v>-6645.4775000000373</v>
      </c>
      <c r="AI9" s="6">
        <f>IF(ISERROR(VLOOKUP($A9,'Import Peak'!$A$3:AI$99,35,FALSE)-VLOOKUP($A9,'Import Peak Change'!$A$106:AI$202,35,FALSE)),0,(VLOOKUP($A9,'Import Peak'!$A$3:AI$99,35,FALSE)-VLOOKUP($A9,'Import Peak Change'!$A$106:AI$202,35,FALSE)))</f>
        <v>-6373.7092000001576</v>
      </c>
      <c r="AJ9" s="6">
        <f>IF(ISERROR(VLOOKUP($A9,'Import Peak'!$A$3:AJ$99,36,FALSE)-VLOOKUP($A9,'Import Peak Change'!$A$106:AJ$202,36,FALSE)),0,(VLOOKUP($A9,'Import Peak'!$A$3:AJ$99,36,FALSE)-VLOOKUP($A9,'Import Peak Change'!$A$106:AJ$202,36,FALSE)))</f>
        <v>-6964.4678999998141</v>
      </c>
      <c r="AK9" s="6">
        <f>IF(ISERROR(VLOOKUP($A9,'Import Peak'!$A$3:AK$99,37,FALSE)-VLOOKUP($A9,'Import Peak Change'!$A$106:AK$202,37,FALSE)),0,(VLOOKUP($A9,'Import Peak'!$A$3:AK$99,37,FALSE)-VLOOKUP($A9,'Import Peak Change'!$A$106:AK$202,37,FALSE)))</f>
        <v>-6890.2565999999642</v>
      </c>
      <c r="AL9" s="6">
        <f>IF(ISERROR(VLOOKUP($A9,'Import Peak'!$A$3:AL$99,38,FALSE)-VLOOKUP($A9,'Import Peak Change'!$A$106:AL$202,38,FALSE)),0,(VLOOKUP($A9,'Import Peak'!$A$3:AL$99,38,FALSE)-VLOOKUP($A9,'Import Peak Change'!$A$106:AL$202,38,FALSE)))</f>
        <v>-7264.346400000155</v>
      </c>
      <c r="AM9" s="6">
        <f>IF(ISERROR(VLOOKUP($A9,'Import Peak'!$A$3:AM$99,39,FALSE)-VLOOKUP($A9,'Import Peak Change'!$A$106:AM$202,39,FALSE)),0,(VLOOKUP($A9,'Import Peak'!$A$3:AM$99,39,FALSE)-VLOOKUP($A9,'Import Peak Change'!$A$106:AM$202,39,FALSE)))</f>
        <v>-7168.4235000000335</v>
      </c>
      <c r="AN9" s="6">
        <f>IF(ISERROR(VLOOKUP($A9,'Import Peak'!$A$3:AN$99,40,FALSE)-VLOOKUP($A9,'Import Peak Change'!$A$106:AN$202,40,FALSE)),0,(VLOOKUP($A9,'Import Peak'!$A$3:AN$99,40,FALSE)-VLOOKUP($A9,'Import Peak Change'!$A$106:AN$202,40,FALSE)))</f>
        <v>-7539.8068999999668</v>
      </c>
      <c r="AO9" s="6">
        <f>IF(ISERROR(VLOOKUP($A9,'Import Peak'!$A$3:AO$99,41,FALSE)-VLOOKUP($A9,'Import Peak Change'!$A$106:AO$202,41,FALSE)),0,(VLOOKUP($A9,'Import Peak'!$A$3:AO$99,41,FALSE)-VLOOKUP($A9,'Import Peak Change'!$A$106:AO$202,41,FALSE)))</f>
        <v>-7670.5161999999546</v>
      </c>
      <c r="AP9" s="6">
        <f>IF(ISERROR(VLOOKUP($A9,'Import Peak'!$A$3:AP$99,42,FALSE)-VLOOKUP($A9,'Import Peak Change'!$A$106:AP$202,42,FALSE)),0,(VLOOKUP($A9,'Import Peak'!$A$3:AP$99,42,FALSE)-VLOOKUP($A9,'Import Peak Change'!$A$106:AP$202,42,FALSE)))</f>
        <v>-7543.5667000000831</v>
      </c>
      <c r="AQ9" s="6">
        <f>IF(ISERROR(VLOOKUP($A9,'Import Peak'!$A$3:AQ$99,43,FALSE)-VLOOKUP($A9,'Import Peak Change'!$A$106:AQ$202,43,FALSE)),0,(VLOOKUP($A9,'Import Peak'!$A$3:AQ$99,43,FALSE)-VLOOKUP($A9,'Import Peak Change'!$A$106:AQ$202,43,FALSE)))</f>
        <v>-7909.6337999999523</v>
      </c>
      <c r="AR9" s="6">
        <f>IF(ISERROR(VLOOKUP($A9,'Import Peak'!$A$3:AR$99,44,FALSE)-VLOOKUP($A9,'Import Peak Change'!$A$106:AR$202,44,FALSE)),0,(VLOOKUP($A9,'Import Peak'!$A$3:AR$99,44,FALSE)-VLOOKUP($A9,'Import Peak Change'!$A$106:AR$202,44,FALSE)))</f>
        <v>-7763.2665999999736</v>
      </c>
      <c r="AS9" s="6">
        <f>IF(ISERROR(VLOOKUP($A9,'Import Peak'!$A$3:AS$99,45,FALSE)-VLOOKUP($A9,'Import Peak Change'!$A$106:AS$202,45,FALSE)),0,(VLOOKUP($A9,'Import Peak'!$A$3:AS$99,45,FALSE)-VLOOKUP($A9,'Import Peak Change'!$A$106:AS$202,45,FALSE)))</f>
        <v>-8068.8784000000451</v>
      </c>
      <c r="AT9" s="6">
        <f>IF(ISERROR(VLOOKUP($A9,'Import Peak'!$A$3:AT$99,46,FALSE)-VLOOKUP($A9,'Import Peak Change'!$A$106:AT$202,46,FALSE)),0,(VLOOKUP($A9,'Import Peak'!$A$3:AT$99,46,FALSE)-VLOOKUP($A9,'Import Peak Change'!$A$106:AT$202,46,FALSE)))</f>
        <v>-7914.7872000001371</v>
      </c>
      <c r="AU9" s="6">
        <f>IF(ISERROR(VLOOKUP($A9,'Import Peak'!$A$3:AU$99,47,FALSE)-VLOOKUP($A9,'Import Peak Change'!$A$106:AU$202,47,FALSE)),0,(VLOOKUP($A9,'Import Peak'!$A$3:AU$99,47,FALSE)-VLOOKUP($A9,'Import Peak Change'!$A$106:AU$202,47,FALSE)))</f>
        <v>-7276.5694999999832</v>
      </c>
      <c r="AV9" s="6">
        <f>IF(ISERROR(VLOOKUP($A9,'Import Peak'!$A$3:AV$99,48,FALSE)-VLOOKUP($A9,'Import Peak Change'!$A$106:AV$202,48,FALSE)),0,(VLOOKUP($A9,'Import Peak'!$A$3:AV$99,48,FALSE)-VLOOKUP($A9,'Import Peak Change'!$A$106:AV$202,48,FALSE)))</f>
        <v>-8181.06380000012</v>
      </c>
      <c r="AW9" s="6">
        <f>IF(ISERROR(VLOOKUP($A9,'Import Peak'!$A$3:AW$99,49,FALSE)-VLOOKUP($A9,'Import Peak Change'!$A$106:AW$202,49,FALSE)),0,(VLOOKUP($A9,'Import Peak'!$A$3:AW$99,49,FALSE)-VLOOKUP($A9,'Import Peak Change'!$A$106:AW$202,49,FALSE)))</f>
        <v>-8047.8696999999229</v>
      </c>
      <c r="AX9" s="6">
        <f>IF(ISERROR(VLOOKUP($A9,'Import Peak'!$A$3:AX$99,50,FALSE)-VLOOKUP($A9,'Import Peak Change'!$A$106:AX$202,50,FALSE)),0,(VLOOKUP($A9,'Import Peak'!$A$3:AX$99,50,FALSE)-VLOOKUP($A9,'Import Peak Change'!$A$106:AX$202,50,FALSE)))</f>
        <v>-8443.6742000000086</v>
      </c>
      <c r="AY9" s="6">
        <f>IF(ISERROR(VLOOKUP($A9,'Import Peak'!$A$3:AY$99,51,FALSE)-VLOOKUP($A9,'Import Peak Change'!$A$106:AY$202,51,FALSE)),0,(VLOOKUP($A9,'Import Peak'!$A$3:AY$99,51,FALSE)-VLOOKUP($A9,'Import Peak Change'!$A$106:AY$202,51,FALSE)))</f>
        <v>-8295.6769999999087</v>
      </c>
      <c r="AZ9" s="6">
        <f>IF(ISERROR(VLOOKUP($A9,'Import Peak'!$A$3:AZ$99,52,FALSE)-VLOOKUP($A9,'Import Peak Change'!$A$106:AZ$202,52,FALSE)),0,(VLOOKUP($A9,'Import Peak'!$A$3:AZ$99,52,FALSE)-VLOOKUP($A9,'Import Peak Change'!$A$106:AZ$202,52,FALSE)))</f>
        <v>-8693.4236999999266</v>
      </c>
      <c r="BA9" s="6">
        <f>IF(ISERROR(VLOOKUP($A9,'Import Peak'!$A$3:BA$99,53,FALSE)-VLOOKUP($A9,'Import Peak Change'!$A$106:BA$202,53,FALSE)),0,(VLOOKUP($A9,'Import Peak'!$A$3:BA$99,53,FALSE)-VLOOKUP($A9,'Import Peak Change'!$A$106:BA$202,53,FALSE)))</f>
        <v>-8815.4340999999549</v>
      </c>
      <c r="BB9" s="6">
        <f>IF(ISERROR(VLOOKUP($A9,'Import Peak'!$A$3:BB$99,54,FALSE)-VLOOKUP($A9,'Import Peak Change'!$A$106:BB$202,54,FALSE)),0,(VLOOKUP($A9,'Import Peak'!$A$3:BB$99,54,FALSE)-VLOOKUP($A9,'Import Peak Change'!$A$106:BB$202,54,FALSE)))</f>
        <v>-8645.9488000001293</v>
      </c>
      <c r="BC9" s="6">
        <f>IF(ISERROR(VLOOKUP($A9,'Import Peak'!$A$3:BC$99,55,FALSE)-VLOOKUP($A9,'Import Peak Change'!$A$106:BC$202,55,FALSE)),0,(VLOOKUP($A9,'Import Peak'!$A$3:BC$99,55,FALSE)-VLOOKUP($A9,'Import Peak Change'!$A$106:BC$202,55,FALSE)))</f>
        <v>-9045.8983000000007</v>
      </c>
      <c r="BD9" s="6">
        <f>IF(ISERROR(VLOOKUP($A9,'Import Peak'!$A$3:BD$99,56,FALSE)-VLOOKUP($A9,'Import Peak Change'!$A$106:BD$202,56,FALSE)),0,(VLOOKUP($A9,'Import Peak'!$A$3:BD$99,56,FALSE)-VLOOKUP($A9,'Import Peak Change'!$A$106:BD$202,56,FALSE)))</f>
        <v>-8862.7265999999363</v>
      </c>
      <c r="BE9" s="6">
        <f>IF(ISERROR(VLOOKUP($A9,'Import Peak'!$A$3:BE$99,57,FALSE)-VLOOKUP($A9,'Import Peak Change'!$A$106:BE$202,57,FALSE)),0,(VLOOKUP($A9,'Import Peak'!$A$3:BE$99,57,FALSE)-VLOOKUP($A9,'Import Peak Change'!$A$106:BE$202,57,FALSE)))</f>
        <v>-9263.6710999999195</v>
      </c>
      <c r="BF9" s="6">
        <f>IF(ISERROR(VLOOKUP($A9,'Import Peak'!$A$3:BF$99,58,FALSE)-VLOOKUP($A9,'Import Peak Change'!$A$106:BF$202,58,FALSE)),0,(VLOOKUP($A9,'Import Peak'!$A$3:BF$99,58,FALSE)-VLOOKUP($A9,'Import Peak Change'!$A$106:BF$202,58,FALSE)))</f>
        <v>-10090.236800000072</v>
      </c>
      <c r="BG9" s="6">
        <f>IF(ISERROR(VLOOKUP($A9,'Import Peak'!$A$3:BG$99,59,FALSE)-VLOOKUP($A9,'Import Peak Change'!$A$106:BG$202,59,FALSE)),0,(VLOOKUP($A9,'Import Peak'!$A$3:BG$99,59,FALSE)-VLOOKUP($A9,'Import Peak Change'!$A$106:BG$202,59,FALSE)))</f>
        <v>-9213.5553000001237</v>
      </c>
      <c r="BH9" s="6">
        <f>IF(ISERROR(VLOOKUP($A9,'Import Peak'!$A$3:BH$99,60,FALSE)-VLOOKUP($A9,'Import Peak Change'!$A$106:BH$202,60,FALSE)),0,(VLOOKUP($A9,'Import Peak'!$A$3:BH$99,60,FALSE)-VLOOKUP($A9,'Import Peak Change'!$A$106:BH$202,60,FALSE)))</f>
        <v>-10297.52370000002</v>
      </c>
      <c r="BI9" s="6">
        <f>IF(ISERROR(VLOOKUP($A9,'Import Peak'!$A$3:BI$99,61,FALSE)-VLOOKUP($A9,'Import Peak Change'!$A$106:BI$202,61,FALSE)),0,(VLOOKUP($A9,'Import Peak'!$A$3:BI$99,61,FALSE)-VLOOKUP($A9,'Import Peak Change'!$A$106:BI$202,61,FALSE)))</f>
        <v>-10065.875499999849</v>
      </c>
      <c r="BJ9" s="6">
        <f>IF(ISERROR(VLOOKUP($A9,'Import Peak'!$A$3:BJ$99,62,FALSE)-VLOOKUP($A9,'Import Peak Change'!$A$106:BJ$202,62,FALSE)),0,(VLOOKUP($A9,'Import Peak'!$A$3:BJ$99,62,FALSE)-VLOOKUP($A9,'Import Peak Change'!$A$106:BJ$202,62,FALSE)))</f>
        <v>-10498.653099999996</v>
      </c>
      <c r="BK9" s="6">
        <f>IF(ISERROR(VLOOKUP($A9,'Import Peak'!$A$3:BK$99,63,FALSE)-VLOOKUP($A9,'Import Peak Change'!$A$106:BK$202,63,FALSE)),0,(VLOOKUP($A9,'Import Peak'!$A$3:BK$99,63,FALSE)-VLOOKUP($A9,'Import Peak Change'!$A$106:BK$202,63,FALSE)))</f>
        <v>-10253.968300000066</v>
      </c>
      <c r="BL9" s="6">
        <f>IF(ISERROR(VLOOKUP($A9,'Import Peak'!$A$3:BL$99,64,FALSE)-VLOOKUP($A9,'Import Peak Change'!$A$106:BL$202,64,FALSE)),0,(VLOOKUP($A9,'Import Peak'!$A$3:BL$99,64,FALSE)-VLOOKUP($A9,'Import Peak Change'!$A$106:BL$202,64,FALSE)))</f>
        <v>-10686.500999999931</v>
      </c>
      <c r="BM9" s="6">
        <f>IF(ISERROR(VLOOKUP($A9,'Import Peak'!$A$3:BM$99,65,FALSE)-VLOOKUP($A9,'Import Peak Change'!$A$106:BM$202,65,FALSE)),0,(VLOOKUP($A9,'Import Peak'!$A$3:BM$99,65,FALSE)-VLOOKUP($A9,'Import Peak Change'!$A$106:BM$202,65,FALSE)))</f>
        <v>-10776.919999999925</v>
      </c>
      <c r="BN9" s="6">
        <f>IF(ISERROR(VLOOKUP($A9,'Import Peak'!$A$3:BN$99,66,FALSE)-VLOOKUP($A9,'Import Peak Change'!$A$106:BN$202,66,FALSE)),0,(VLOOKUP($A9,'Import Peak'!$A$3:BN$99,66,FALSE)-VLOOKUP($A9,'Import Peak Change'!$A$106:BN$202,66,FALSE)))</f>
        <v>-10513.515399999917</v>
      </c>
      <c r="BO9" s="6">
        <f>IF(ISERROR(VLOOKUP($A9,'Import Peak'!$A$3:BO$99,67,FALSE)-VLOOKUP($A9,'Import Peak Change'!$A$106:BO$202,67,FALSE)),0,(VLOOKUP($A9,'Import Peak'!$A$3:BO$99,67,FALSE)-VLOOKUP($A9,'Import Peak Change'!$A$106:BO$202,67,FALSE)))</f>
        <v>-10945.00950000016</v>
      </c>
      <c r="BP9" s="6">
        <f>IF(ISERROR(VLOOKUP($A9,'Import Peak'!$A$3:BP$99,68,FALSE)-VLOOKUP($A9,'Import Peak Change'!$A$106:BP$202,68,FALSE)),0,(VLOOKUP($A9,'Import Peak'!$A$3:BP$99,68,FALSE)-VLOOKUP($A9,'Import Peak Change'!$A$106:BP$202,68,FALSE)))</f>
        <v>-10669.814399999799</v>
      </c>
      <c r="BQ9" s="6">
        <f>IF(ISERROR(VLOOKUP($A9,'Import Peak'!$A$3:BQ$99,69,FALSE)-VLOOKUP($A9,'Import Peak Change'!$A$106:BQ$202,69,FALSE)),0,(VLOOKUP($A9,'Import Peak'!$A$3:BQ$99,69,FALSE)-VLOOKUP($A9,'Import Peak Change'!$A$106:BQ$202,69,FALSE)))</f>
        <v>-10909.610499999952</v>
      </c>
      <c r="BR9" s="6">
        <f>IF(ISERROR(VLOOKUP($A9,'Import Peak'!$A$3:BR$99,70,FALSE)-VLOOKUP($A9,'Import Peak Change'!$A$106:BR$202,70,FALSE)),0,(VLOOKUP($A9,'Import Peak'!$A$3:BR$99,70,FALSE)-VLOOKUP($A9,'Import Peak Change'!$A$106:BR$202,70,FALSE)))</f>
        <v>-11096.704000000143</v>
      </c>
      <c r="BS9" s="6">
        <f>IF(ISERROR(VLOOKUP($A9,'Import Peak'!$A$3:BS$99,71,FALSE)-VLOOKUP($A9,'Import Peak Change'!$A$106:BS$202,71,FALSE)),0,(VLOOKUP($A9,'Import Peak'!$A$3:BS$99,71,FALSE)-VLOOKUP($A9,'Import Peak Change'!$A$106:BS$202,71,FALSE)))</f>
        <v>-10191.638799999841</v>
      </c>
      <c r="BT9" s="6">
        <f>IF(ISERROR(VLOOKUP($A9,'Import Peak'!$A$3:BT$99,72,FALSE)-VLOOKUP($A9,'Import Peak Change'!$A$106:BT$202,72,FALSE)),0,(VLOOKUP($A9,'Import Peak'!$A$3:BT$99,72,FALSE)-VLOOKUP($A9,'Import Peak Change'!$A$106:BT$202,72,FALSE)))</f>
        <v>-11452.211399999913</v>
      </c>
      <c r="BU9" s="6">
        <f>IF(ISERROR(VLOOKUP($A9,'Import Peak'!$A$3:BU$99,73,FALSE)-VLOOKUP($A9,'Import Peak Change'!$A$106:BU$202,73,FALSE)),0,(VLOOKUP($A9,'Import Peak'!$A$3:BU$99,73,FALSE)-VLOOKUP($A9,'Import Peak Change'!$A$106:BU$202,73,FALSE)))</f>
        <v>-11263.200199999847</v>
      </c>
      <c r="BV9" s="6">
        <f>IF(ISERROR(VLOOKUP($A9,'Import Peak'!$A$3:BV$99,74,FALSE)-VLOOKUP($A9,'Import Peak Change'!$A$106:BV$202,74,FALSE)),0,(VLOOKUP($A9,'Import Peak'!$A$3:BV$99,74,FALSE)-VLOOKUP($A9,'Import Peak Change'!$A$106:BV$202,74,FALSE)))</f>
        <v>-11818.779099999927</v>
      </c>
      <c r="BW9" s="6">
        <f>IF(ISERROR(VLOOKUP($A9,'Import Peak'!$A$3:BW$99,75,FALSE)-VLOOKUP($A9,'Import Peak Change'!$A$106:BW$202,75,FALSE)),0,(VLOOKUP($A9,'Import Peak'!$A$3:BW$99,75,FALSE)-VLOOKUP($A9,'Import Peak Change'!$A$106:BW$202,75,FALSE)))</f>
        <v>-11617.362399999984</v>
      </c>
      <c r="BX9" s="6">
        <f>IF(ISERROR(VLOOKUP($A9,'Import Peak'!$A$3:BX$99,76,FALSE)-VLOOKUP($A9,'Import Peak Change'!$A$106:BX$202,76,FALSE)),0,(VLOOKUP($A9,'Import Peak'!$A$3:BX$99,76,FALSE)-VLOOKUP($A9,'Import Peak Change'!$A$106:BX$202,76,FALSE)))</f>
        <v>-12184.109100000001</v>
      </c>
      <c r="BY9" s="6">
        <f>IF(ISERROR(VLOOKUP($A9,'Import Peak'!$A$3:BY$99,77,FALSE)-VLOOKUP($A9,'Import Peak Change'!$A$106:BY$202,77,FALSE)),0,(VLOOKUP($A9,'Import Peak'!$A$3:BY$99,77,FALSE)-VLOOKUP($A9,'Import Peak Change'!$A$106:BY$202,77,FALSE)))</f>
        <v>-12369.220999999903</v>
      </c>
      <c r="BZ9" s="6">
        <f>IF(ISERROR(VLOOKUP($A9,'Import Peak'!$A$3:BZ$99,78,FALSE)-VLOOKUP($A9,'Import Peak Change'!$A$106:BZ$202,78,FALSE)),0,(VLOOKUP($A9,'Import Peak'!$A$3:BZ$99,78,FALSE)-VLOOKUP($A9,'Import Peak Change'!$A$106:BZ$202,78,FALSE)))</f>
        <v>-12148.956400000025</v>
      </c>
      <c r="CA9" s="6">
        <f>IF(ISERROR(VLOOKUP($A9,'Import Peak'!$A$3:CA$99,79,FALSE)-VLOOKUP($A9,'Import Peak Change'!$A$106:CA$202,79,FALSE)),0,(VLOOKUP($A9,'Import Peak'!$A$3:CA$99,79,FALSE)-VLOOKUP($A9,'Import Peak Change'!$A$106:CA$202,79,FALSE)))</f>
        <v>-12732.246800000081</v>
      </c>
      <c r="CB9" s="6">
        <f>IF(ISERROR(VLOOKUP($A9,'Import Peak'!$A$3:CB$99,80,FALSE)-VLOOKUP($A9,'Import Peak Change'!$A$106:CB$202,80,FALSE)),0,(VLOOKUP($A9,'Import Peak'!$A$3:CB$99,80,FALSE)-VLOOKUP($A9,'Import Peak Change'!$A$106:CB$202,80,FALSE)))</f>
        <v>-12499.408599999966</v>
      </c>
      <c r="CC9" s="6">
        <f>IF(ISERROR(VLOOKUP($A9,'Import Peak'!$A$3:CC$99,81,FALSE)-VLOOKUP($A9,'Import Peak Change'!$A$106:CC$202,81,FALSE)),0,(VLOOKUP($A9,'Import Peak'!$A$3:CC$99,81,FALSE)-VLOOKUP($A9,'Import Peak Change'!$A$106:CC$202,81,FALSE)))</f>
        <v>-13093.461000000127</v>
      </c>
      <c r="CD9" s="6">
        <f>IF(ISERROR(VLOOKUP($A9,'Import Peak'!$A$3:CD$99,82,FALSE)-VLOOKUP($A9,'Import Peak Change'!$A$106:CD$202,82,FALSE)),0,(VLOOKUP($A9,'Import Peak'!$A$3:CD$99,82,FALSE)-VLOOKUP($A9,'Import Peak Change'!$A$106:CD$202,82,FALSE)))</f>
        <v>-13276.265699999873</v>
      </c>
      <c r="CE9" s="6">
        <f>IF(ISERROR(VLOOKUP($A9,'Import Peak'!$A$3:CE$99,83,FALSE)-VLOOKUP($A9,'Import Peak Change'!$A$106:CE$202,83,FALSE)),0,(VLOOKUP($A9,'Import Peak'!$A$3:CE$99,83,FALSE)-VLOOKUP($A9,'Import Peak Change'!$A$106:CE$202,83,FALSE)))</f>
        <v>-12590.223800000036</v>
      </c>
      <c r="CF9" s="6">
        <f>IF(ISERROR(VLOOKUP($A9,'Import Peak'!$A$3:CF$99,84,FALSE)-VLOOKUP($A9,'Import Peak Change'!$A$106:CF$202,84,FALSE)),0,(VLOOKUP($A9,'Import Peak'!$A$3:CF$99,84,FALSE)-VLOOKUP($A9,'Import Peak Change'!$A$106:CF$202,84,FALSE)))</f>
        <v>-13628.479300000006</v>
      </c>
      <c r="CG9" s="6">
        <f>IF(ISERROR(VLOOKUP($A9,'Import Peak'!$A$3:CG$99,85,FALSE)-VLOOKUP($A9,'Import Peak Change'!$A$106:CG$202,85,FALSE)),0,(VLOOKUP($A9,'Import Peak'!$A$3:CG$99,85,FALSE)-VLOOKUP($A9,'Import Peak Change'!$A$106:CG$202,85,FALSE)))</f>
        <v>-13364.108699999982</v>
      </c>
      <c r="CH9" s="6">
        <f>IF(ISERROR(VLOOKUP($A9,'Import Peak'!$A$3:CH$99,86,FALSE)-VLOOKUP($A9,'Import Peak Change'!$A$106:CH$202,86,FALSE)),0,(VLOOKUP($A9,'Import Peak'!$A$3:CH$99,86,FALSE)-VLOOKUP($A9,'Import Peak Change'!$A$106:CH$202,86,FALSE)))</f>
        <v>-13984.228899999987</v>
      </c>
      <c r="CI9" s="6">
        <f>IF(ISERROR(VLOOKUP($A9,'Import Peak'!$A$3:CI$99,87,FALSE)-VLOOKUP($A9,'Import Peak Change'!$A$106:CI$202,87,FALSE)),0,(VLOOKUP($A9,'Import Peak'!$A$3:CI$99,87,FALSE)-VLOOKUP($A9,'Import Peak Change'!$A$106:CI$202,87,FALSE)))</f>
        <v>-13707.143799999962</v>
      </c>
      <c r="CJ9" s="6">
        <f>IF(ISERROR(VLOOKUP($A9,'Import Peak'!$A$3:CJ$99,88,FALSE)-VLOOKUP($A9,'Import Peak Change'!$A$106:CJ$202,88,FALSE)),0,(VLOOKUP($A9,'Import Peak'!$A$3:CJ$99,88,FALSE)-VLOOKUP($A9,'Import Peak Change'!$A$106:CJ$202,88,FALSE)))</f>
        <v>-14337.411199999973</v>
      </c>
      <c r="CK9" s="6">
        <f>IF(ISERROR(VLOOKUP($A9,'Import Peak'!$A$3:CK$99,89,FALSE)-VLOOKUP($A9,'Import Peak Change'!$A$106:CK$202,89,FALSE)),0,(VLOOKUP($A9,'Import Peak'!$A$3:CK$99,89,FALSE)-VLOOKUP($A9,'Import Peak Change'!$A$106:CK$202,89,FALSE)))</f>
        <v>-14515.848200000124</v>
      </c>
      <c r="CL9" s="6">
        <f>IF(ISERROR(VLOOKUP($A9,'Import Peak'!$A$3:CL$99,90,FALSE)-VLOOKUP($A9,'Import Peak Change'!$A$106:CL$202,90,FALSE)),0,(VLOOKUP($A9,'Import Peak'!$A$3:CL$99,90,FALSE)-VLOOKUP($A9,'Import Peak Change'!$A$106:CL$202,90,FALSE)))</f>
        <v>-14219.556299999822</v>
      </c>
      <c r="CM9" s="6">
        <f>IF(ISERROR(VLOOKUP($A9,'Import Peak'!$A$3:CM$99,91,FALSE)-VLOOKUP($A9,'Import Peak Change'!$A$106:CM$202,91,FALSE)),0,(VLOOKUP($A9,'Import Peak'!$A$3:CM$99,91,FALSE)-VLOOKUP($A9,'Import Peak Change'!$A$106:CM$202,91,FALSE)))</f>
        <v>-14864.771500000032</v>
      </c>
      <c r="CN9" s="6">
        <f>IF(ISERROR(VLOOKUP($A9,'Import Peak'!$A$3:CN$99,92,FALSE)-VLOOKUP($A9,'Import Peak Change'!$A$106:CN$202,92,FALSE)),0,(VLOOKUP($A9,'Import Peak'!$A$3:CN$99,92,FALSE)-VLOOKUP($A9,'Import Peak Change'!$A$106:CN$202,92,FALSE)))</f>
        <v>-14555.734299999895</v>
      </c>
      <c r="CO9" s="6">
        <f>IF(ISERROR(VLOOKUP($A9,'Import Peak'!$A$3:CO$99,93,FALSE)-VLOOKUP($A9,'Import Peak Change'!$A$106:CO$202,93,FALSE)),0,(VLOOKUP($A9,'Import Peak'!$A$3:CO$99,93,FALSE)-VLOOKUP($A9,'Import Peak Change'!$A$106:CO$202,93,FALSE)))</f>
        <v>-15210.617800000124</v>
      </c>
      <c r="CP9" s="6">
        <f>IF(ISERROR(VLOOKUP($A9,'Import Peak'!$A$3:CP$99,94,FALSE)-VLOOKUP($A9,'Import Peak Change'!$A$106:CP$202,94,FALSE)),0,(VLOOKUP($A9,'Import Peak'!$A$3:CP$99,94,FALSE)-VLOOKUP($A9,'Import Peak Change'!$A$106:CP$202,94,FALSE)))</f>
        <v>-15385.134899999946</v>
      </c>
      <c r="CQ9" s="6">
        <f>IF(ISERROR(VLOOKUP($A9,'Import Peak'!$A$3:CQ$99,95,FALSE)-VLOOKUP($A9,'Import Peak Change'!$A$106:CQ$202,95,FALSE)),0,(VLOOKUP($A9,'Import Peak'!$A$3:CQ$99,95,FALSE)-VLOOKUP($A9,'Import Peak Change'!$A$106:CQ$202,95,FALSE)))</f>
        <v>-14053.093600000022</v>
      </c>
      <c r="CR9" s="6">
        <f>IF(ISERROR(VLOOKUP($A9,'Import Peak'!$A$3:CR$99,96,FALSE)-VLOOKUP($A9,'Import Peak Change'!$A$106:CR$202,96,FALSE)),0,(VLOOKUP($A9,'Import Peak'!$A$3:CR$99,96,FALSE)-VLOOKUP($A9,'Import Peak Change'!$A$106:CR$202,96,FALSE)))</f>
        <v>-15714.855800000019</v>
      </c>
      <c r="CS9" s="6">
        <f>IF(ISERROR(VLOOKUP($A9,'Import Peak'!$A$3:CS$99,97,FALSE)-VLOOKUP($A9,'Import Peak Change'!$A$106:CS$202,97,FALSE)),0,(VLOOKUP($A9,'Import Peak'!$A$3:CS$99,97,FALSE)-VLOOKUP($A9,'Import Peak Change'!$A$106:CS$202,97,FALSE)))</f>
        <v>-15374.30159999989</v>
      </c>
      <c r="CT9" s="6">
        <f>IF(ISERROR(VLOOKUP($A9,'Import Peak'!$A$3:CT$99,98,FALSE)-VLOOKUP($A9,'Import Peak Change'!$A$106:CT$202,98,FALSE)),0,(VLOOKUP($A9,'Import Peak'!$A$3:CT$99,98,FALSE)-VLOOKUP($A9,'Import Peak Change'!$A$106:CT$202,98,FALSE)))</f>
        <v>-16052.259900000179</v>
      </c>
      <c r="CU9" s="6">
        <f>IF(ISERROR(VLOOKUP($A9,'Import Peak'!$A$3:CU$99,99,FALSE)-VLOOKUP($A9,'Import Peak Change'!$A$106:CU$202,99,FALSE)),0,(VLOOKUP($A9,'Import Peak'!$A$3:CU$99,99,FALSE)-VLOOKUP($A9,'Import Peak Change'!$A$106:CU$202,99,FALSE)))</f>
        <v>-15699.007600000128</v>
      </c>
      <c r="CV9" s="6">
        <f>IF(ISERROR(VLOOKUP($A9,'Import Peak'!$A$3:CV$99,100,FALSE)-VLOOKUP($A9,'Import Peak Change'!$A$106:CV$202,100,FALSE)),0,(VLOOKUP($A9,'Import Peak'!$A$3:CV$99,100,FALSE)-VLOOKUP($A9,'Import Peak Change'!$A$106:CV$202,100,FALSE)))</f>
        <v>-16385.927700000117</v>
      </c>
      <c r="CW9" s="6">
        <f>IF(ISERROR(VLOOKUP($A9,'Import Peak'!$A$3:CW$99,101,FALSE)-VLOOKUP($A9,'Import Peak Change'!$A$106:CW$202,101,FALSE)),0,(VLOOKUP($A9,'Import Peak'!$A$3:CW$99,101,FALSE)-VLOOKUP($A9,'Import Peak Change'!$A$106:CW$202,101,FALSE)))</f>
        <v>-16554.010100000072</v>
      </c>
      <c r="CX9" s="6">
        <f>IF(ISERROR(VLOOKUP($A9,'Import Peak'!$A$3:CX$99,102,FALSE)-VLOOKUP($A9,'Import Peak Change'!$A$106:CX$202,102,FALSE)),0,(VLOOKUP($A9,'Import Peak'!$A$3:CX$99,102,FALSE)-VLOOKUP($A9,'Import Peak Change'!$A$106:CX$202,102,FALSE)))</f>
        <v>-16181.667600000044</v>
      </c>
      <c r="CY9" s="6">
        <f>IF(ISERROR(VLOOKUP($A9,'Import Peak'!$A$3:CY$99,103,FALSE)-VLOOKUP($A9,'Import Peak Change'!$A$106:CY$202,103,FALSE)),0,(VLOOKUP($A9,'Import Peak'!$A$3:CY$99,103,FALSE)-VLOOKUP($A9,'Import Peak Change'!$A$106:CY$202,103,FALSE)))</f>
        <v>-16881.709499999881</v>
      </c>
      <c r="CZ9" s="6">
        <f>IF(ISERROR(VLOOKUP($A9,'Import Peak'!$A$3:CZ$99,104,FALSE)-VLOOKUP($A9,'Import Peak Change'!$A$106:CZ$202,104,FALSE)),0,(VLOOKUP($A9,'Import Peak'!$A$3:CZ$99,104,FALSE)-VLOOKUP($A9,'Import Peak Change'!$A$106:CZ$202,104,FALSE)))</f>
        <v>-16496.764200000092</v>
      </c>
      <c r="DA9" s="6">
        <f>IF(ISERROR(VLOOKUP($A9,'Import Peak'!$A$3:DA$99,105,FALSE)-VLOOKUP($A9,'Import Peak Change'!$A$106:DA$202,105,FALSE)),0,(VLOOKUP($A9,'Import Peak'!$A$3:DA$99,105,FALSE)-VLOOKUP($A9,'Import Peak Change'!$A$106:DA$202,105,FALSE)))</f>
        <v>-17205.236800000072</v>
      </c>
      <c r="DB9" s="6">
        <f>IF(ISERROR(VLOOKUP($A9,'Import Peak'!$A$3:DB$99,106,FALSE)-VLOOKUP($A9,'Import Peak Change'!$A$106:DB$202,106,FALSE)),0,(VLOOKUP($A9,'Import Peak'!$A$3:DB$99,106,FALSE)-VLOOKUP($A9,'Import Peak Change'!$A$106:DB$202,106,FALSE)))</f>
        <v>-17367.996999999974</v>
      </c>
      <c r="DC9" s="6">
        <f>IF(ISERROR(VLOOKUP($A9,'Import Peak'!$A$3:DC$99,107,FALSE)-VLOOKUP($A9,'Import Peak Change'!$A$106:DC$202,107,FALSE)),0,(VLOOKUP($A9,'Import Peak'!$A$3:DC$99,107,FALSE)-VLOOKUP($A9,'Import Peak Change'!$A$106:DC$202,107,FALSE)))</f>
        <v>-15833.202199999942</v>
      </c>
      <c r="DD9" s="6">
        <f>IF(ISERROR(VLOOKUP($A9,'Import Peak'!$A$3:DD$99,108,FALSE)-VLOOKUP($A9,'Import Peak Change'!$A$106:DD$202,108,FALSE)),0,(VLOOKUP($A9,'Import Peak'!$A$3:DD$99,108,FALSE)-VLOOKUP($A9,'Import Peak Change'!$A$106:DD$202,108,FALSE)))</f>
        <v>-17674.596900000004</v>
      </c>
      <c r="DE9" s="6">
        <f>IF(ISERROR(VLOOKUP($A9,'Import Peak'!$A$3:DE$99,109,FALSE)-VLOOKUP($A9,'Import Peak Change'!$A$106:DE$202,109,FALSE)),0,(VLOOKUP($A9,'Import Peak'!$A$3:DE$99,109,FALSE)-VLOOKUP($A9,'Import Peak Change'!$A$106:DE$202,109,FALSE)))</f>
        <v>-17258.694700000109</v>
      </c>
      <c r="DF9" s="6">
        <f>IF(ISERROR(VLOOKUP($A9,'Import Peak'!$A$3:DF$99,110,FALSE)-VLOOKUP($A9,'Import Peak Change'!$A$106:DF$202,110,FALSE)),0,(VLOOKUP($A9,'Import Peak'!$A$3:DF$99,110,FALSE)-VLOOKUP($A9,'Import Peak Change'!$A$106:DF$202,110,FALSE)))</f>
        <v>-17987.086600000039</v>
      </c>
      <c r="DG9" s="6">
        <f>IF(ISERROR(VLOOKUP($A9,'Import Peak'!$A$3:DG$99,111,FALSE)-VLOOKUP($A9,'Import Peak Change'!$A$106:DG$202,111,FALSE)),0,(VLOOKUP($A9,'Import Peak'!$A$3:DG$99,111,FALSE)-VLOOKUP($A9,'Import Peak Change'!$A$106:DG$202,111,FALSE)))</f>
        <v>-17558.796999999788</v>
      </c>
      <c r="DH9" s="6">
        <f>IF(ISERROR(VLOOKUP($A9,'Import Peak'!$A$3:DH$99,112,FALSE)-VLOOKUP($A9,'Import Peak Change'!$A$106:DH$202,112,FALSE)),0,(VLOOKUP($A9,'Import Peak'!$A$3:DH$99,112,FALSE)-VLOOKUP($A9,'Import Peak Change'!$A$106:DH$202,112,FALSE)))</f>
        <v>-18294.844500000123</v>
      </c>
      <c r="DI9" s="6">
        <f>IF(ISERROR(VLOOKUP($A9,'Import Peak'!$A$3:DI$99,113,FALSE)-VLOOKUP($A9,'Import Peak Change'!$A$106:DI$202,113,FALSE)),0,(VLOOKUP($A9,'Import Peak'!$A$3:DI$99,113,FALSE)-VLOOKUP($A9,'Import Peak Change'!$A$106:DI$202,113,FALSE)))</f>
        <v>-18449.38739999989</v>
      </c>
      <c r="DJ9" s="6">
        <f>IF(ISERROR(VLOOKUP($A9,'Import Peak'!$A$3:DJ$99,114,FALSE)-VLOOKUP($A9,'Import Peak Change'!$A$106:DJ$202,114,FALSE)),0,(VLOOKUP($A9,'Import Peak'!$A$3:DJ$99,114,FALSE)-VLOOKUP($A9,'Import Peak Change'!$A$106:DJ$202,114,FALSE)))</f>
        <v>-18002.563499999931</v>
      </c>
      <c r="DK9" s="6">
        <f>IF(ISERROR(VLOOKUP($A9,'Import Peak'!$A$3:DK$99,115,FALSE)-VLOOKUP($A9,'Import Peak Change'!$A$106:DK$202,115,FALSE)),0,(VLOOKUP($A9,'Import Peak'!$A$3:DK$99,115,FALSE)-VLOOKUP($A9,'Import Peak Change'!$A$106:DK$202,115,FALSE)))</f>
        <v>-18749.730900000082</v>
      </c>
      <c r="DL9" s="6">
        <f>IF(ISERROR(VLOOKUP($A9,'Import Peak'!$A$3:DL$99,116,FALSE)-VLOOKUP($A9,'Import Peak Change'!$A$106:DL$202,116,FALSE)),0,(VLOOKUP($A9,'Import Peak'!$A$3:DL$99,116,FALSE)-VLOOKUP($A9,'Import Peak Change'!$A$106:DL$202,116,FALSE)))</f>
        <v>-18290.728600000031</v>
      </c>
      <c r="DM9" s="6">
        <f>IF(ISERROR(VLOOKUP($A9,'Import Peak'!$A$3:DM$99,117,FALSE)-VLOOKUP($A9,'Import Peak Change'!$A$106:DM$202,117,FALSE)),0,(VLOOKUP($A9,'Import Peak'!$A$3:DM$99,117,FALSE)-VLOOKUP($A9,'Import Peak Change'!$A$106:DM$202,117,FALSE)))</f>
        <v>-19044.979799999855</v>
      </c>
      <c r="DN9" s="6">
        <f>IF(ISERROR(VLOOKUP($A9,'Import Peak'!$A$3:DN$99,118,FALSE)-VLOOKUP($A9,'Import Peak Change'!$A$106:DN$202,118,FALSE)),0,(VLOOKUP($A9,'Import Peak'!$A$3:DN$99,118,FALSE)-VLOOKUP($A9,'Import Peak Change'!$A$106:DN$202,118,FALSE)))</f>
        <v>-6443.373900000006</v>
      </c>
      <c r="DO9" s="6">
        <f>IF(ISERROR(VLOOKUP($A9,'Import Peak'!$A$3:DO$99,119,FALSE)-VLOOKUP($A9,'Import Peak Change'!$A$106:DO$202,119,FALSE)),0,(VLOOKUP($A9,'Import Peak'!$A$3:DO$99,119,FALSE)-VLOOKUP($A9,'Import Peak Change'!$A$106:DO$202,119,FALSE)))</f>
        <v>-5864.2986999999848</v>
      </c>
      <c r="DP9" s="6">
        <f>IF(ISERROR(VLOOKUP($A9,'Import Peak'!$A$3:DP$99,120,FALSE)-VLOOKUP($A9,'Import Peak Change'!$A$106:DP$202,120,FALSE)),0,(VLOOKUP($A9,'Import Peak'!$A$3:DP$99,120,FALSE)-VLOOKUP($A9,'Import Peak Change'!$A$106:DP$202,120,FALSE)))</f>
        <v>-6536.6942999999737</v>
      </c>
      <c r="DQ9" s="6">
        <f>IF(ISERROR(VLOOKUP($A9,'Import Peak'!$A$3:DQ$99,121,FALSE)-VLOOKUP($A9,'Import Peak Change'!$A$106:DQ$202,121,FALSE)),0,(VLOOKUP($A9,'Import Peak'!$A$3:DQ$99,121,FALSE)-VLOOKUP($A9,'Import Peak Change'!$A$106:DQ$202,121,FALSE)))</f>
        <v>-6372.6261999999988</v>
      </c>
      <c r="DR9" s="6">
        <f>IF(ISERROR(VLOOKUP($A9,'Import Peak'!$A$3:DR$99,122,FALSE)-VLOOKUP($A9,'Import Peak Change'!$A$106:DR$202,122,FALSE)),0,(VLOOKUP($A9,'Import Peak'!$A$3:DR$99,122,FALSE)-VLOOKUP($A9,'Import Peak Change'!$A$106:DR$202,122,FALSE)))</f>
        <v>-6631.3875999999582</v>
      </c>
      <c r="DS9" s="6">
        <f>IF(ISERROR(VLOOKUP($A9,'Import Peak'!$A$3:DS$99,123,FALSE)-VLOOKUP($A9,'Import Peak Change'!$A$106:DS$202,123,FALSE)),0,(VLOOKUP($A9,'Import Peak'!$A$3:DS$99,123,FALSE)-VLOOKUP($A9,'Import Peak Change'!$A$106:DS$202,123,FALSE)))</f>
        <v>-6463.3544999999576</v>
      </c>
      <c r="DT9" s="6">
        <f>IF(ISERROR(VLOOKUP($A9,'Import Peak'!$A$3:DT$99,124,FALSE)-VLOOKUP($A9,'Import Peak Change'!$A$106:DT$202,124,FALSE)),0,(VLOOKUP($A9,'Import Peak'!$A$3:DT$99,124,FALSE)-VLOOKUP($A9,'Import Peak Change'!$A$106:DT$202,124,FALSE)))</f>
        <v>-6724.2198000000208</v>
      </c>
      <c r="DU9" s="6">
        <f>IF(ISERROR(VLOOKUP($A9,'Import Peak'!$A$3:DU$99,125,FALSE)-VLOOKUP($A9,'Import Peak Change'!$A$106:DU$202,125,FALSE)),0,(VLOOKUP($A9,'Import Peak'!$A$3:DU$99,125,FALSE)-VLOOKUP($A9,'Import Peak Change'!$A$106:DU$202,125,FALSE)))</f>
        <v>-6770.670599999954</v>
      </c>
      <c r="DV9" s="6">
        <f>IF(ISERROR(VLOOKUP($A9,'Import Peak'!$A$3:DV$99,126,FALSE)-VLOOKUP($A9,'Import Peak Change'!$A$106:DV$202,126,FALSE)),0,(VLOOKUP($A9,'Import Peak'!$A$3:DV$99,126,FALSE)-VLOOKUP($A9,'Import Peak Change'!$A$106:DV$202,126,FALSE)))</f>
        <v>-6596.7341000000015</v>
      </c>
      <c r="DW9" s="6">
        <f>IF(ISERROR(VLOOKUP($A9,'Import Peak'!$A$3:DW$99,127,FALSE)-VLOOKUP($A9,'Import Peak Change'!$A$106:DW$202,127,FALSE)),0,(VLOOKUP($A9,'Import Peak'!$A$3:DW$99,127,FALSE)-VLOOKUP($A9,'Import Peak Change'!$A$106:DW$202,127,FALSE)))</f>
        <v>-6860.6209999999846</v>
      </c>
      <c r="DX9" s="6">
        <f>IF(ISERROR(VLOOKUP($A9,'Import Peak'!$A$3:DX$99,128,FALSE)-VLOOKUP($A9,'Import Peak Change'!$A$106:DX$202,128,FALSE)),0,(VLOOKUP($A9,'Import Peak'!$A$3:DX$99,128,FALSE)-VLOOKUP($A9,'Import Peak Change'!$A$106:DX$202,128,FALSE)))</f>
        <v>-6682.8250000000116</v>
      </c>
      <c r="DY9" s="6">
        <f>IF(ISERROR(VLOOKUP($A9,'Import Peak'!$A$3:DY$99,129,FALSE)-VLOOKUP($A9,'Import Peak Change'!$A$106:DY$202,129,FALSE)),0,(VLOOKUP($A9,'Import Peak'!$A$3:DY$99,129,FALSE)-VLOOKUP($A9,'Import Peak Change'!$A$106:DY$202,129,FALSE)))</f>
        <v>-6859.1986000000034</v>
      </c>
      <c r="DZ9" s="6">
        <f>IF(ISERROR(VLOOKUP($A9,'Import Peak'!$A$3:DZ$99,130,FALSE)-VLOOKUP($A9,'Import Peak Change'!$A$106:DZ$202,130,FALSE)),0,(VLOOKUP($A9,'Import Peak'!$A$3:DZ$99,130,FALSE)-VLOOKUP($A9,'Import Peak Change'!$A$106:DZ$202,130,FALSE)))</f>
        <v>-6837.3050000000512</v>
      </c>
      <c r="EA9" s="6">
        <f>IF(ISERROR(VLOOKUP($A9,'Import Peak'!$A$3:EA$99,131,FALSE)-VLOOKUP($A9,'Import Peak Change'!$A$106:EA$202,131,FALSE)),0,(VLOOKUP($A9,'Import Peak'!$A$3:EA$99,131,FALSE)-VLOOKUP($A9,'Import Peak Change'!$A$106:EA$202,131,FALSE)))</f>
        <v>-6375.0439999999944</v>
      </c>
      <c r="EB9" s="6">
        <f>IF(ISERROR(VLOOKUP($A9,'Import Peak'!$A$3:EB$99,132,FALSE)-VLOOKUP($A9,'Import Peak Change'!$A$106:EB$202,132,FALSE)),0,(VLOOKUP($A9,'Import Peak'!$A$3:EB$99,132,FALSE)-VLOOKUP($A9,'Import Peak Change'!$A$106:EB$202,132,FALSE)))</f>
        <v>-6792.9263999999966</v>
      </c>
      <c r="EC9" s="6">
        <f>IF(ISERROR(VLOOKUP($A9,'Import Peak'!$A$3:EC$99,133,FALSE)-VLOOKUP($A9,'Import Peak Change'!$A$106:EC$202,133,FALSE)),0,(VLOOKUP($A9,'Import Peak'!$A$3:EC$99,133,FALSE)-VLOOKUP($A9,'Import Peak Change'!$A$106:EC$202,133,FALSE)))</f>
        <v>-6550.6310000000522</v>
      </c>
      <c r="ED9" s="6">
        <f>IF(ISERROR(VLOOKUP($A9,'Import Peak'!$A$3:ED$99,134,FALSE)-VLOOKUP($A9,'Import Peak Change'!$A$106:ED$202,134,FALSE)),0,(VLOOKUP($A9,'Import Peak'!$A$3:ED$99,134,FALSE)-VLOOKUP($A9,'Import Peak Change'!$A$106:ED$202,134,FALSE)))</f>
        <v>-6745.1753999999491</v>
      </c>
      <c r="EE9" s="6">
        <f>IF(ISERROR(VLOOKUP($A9,'Import Peak'!$A$3:EE$99,135,FALSE)-VLOOKUP($A9,'Import Peak Change'!$A$106:EE$202,135,FALSE)),0,(VLOOKUP($A9,'Import Peak'!$A$3:EE$99,135,FALSE)-VLOOKUP($A9,'Import Peak Change'!$A$106:EE$202,135,FALSE)))</f>
        <v>-6503.148199999996</v>
      </c>
      <c r="EF9" s="6">
        <f>IF(ISERROR(VLOOKUP($A9,'Import Peak'!$A$3:EF$99,136,FALSE)-VLOOKUP($A9,'Import Peak Change'!$A$106:EF$202,136,FALSE)),0,(VLOOKUP($A9,'Import Peak'!$A$3:EF$99,136,FALSE)-VLOOKUP($A9,'Import Peak Change'!$A$106:EF$202,136,FALSE)))</f>
        <v>-6694.8594000000157</v>
      </c>
      <c r="EG9" s="6">
        <f>IF(ISERROR(VLOOKUP($A9,'Import Peak'!$A$3:EG$99,137,FALSE)-VLOOKUP($A9,'Import Peak Change'!$A$106:EG$202,137,FALSE)),0,(VLOOKUP($A9,'Import Peak'!$A$3:EG$99,137,FALSE)-VLOOKUP($A9,'Import Peak Change'!$A$106:EG$202,137,FALSE)))</f>
        <v>-6668.3351000000257</v>
      </c>
      <c r="EH9" s="6">
        <f>IF(ISERROR(VLOOKUP($A9,'Import Peak'!$A$3:EH$99,138,FALSE)-VLOOKUP($A9,'Import Peak Change'!$A$106:EH$202,138,FALSE)),0,(VLOOKUP($A9,'Import Peak'!$A$3:EH$99,138,FALSE)-VLOOKUP($A9,'Import Peak Change'!$A$106:EH$202,138,FALSE)))</f>
        <v>-6426.951299999957</v>
      </c>
      <c r="EI9" s="6">
        <f>IF(ISERROR(VLOOKUP($A9,'Import Peak'!$A$3:EI$99,139,FALSE)-VLOOKUP($A9,'Import Peak Change'!$A$106:EI$202,139,FALSE)),0,(VLOOKUP($A9,'Import Peak'!$A$3:EI$99,139,FALSE)-VLOOKUP($A9,'Import Peak Change'!$A$106:EI$202,139,FALSE)))</f>
        <v>-6614.3201000000117</v>
      </c>
      <c r="EJ9" s="6">
        <f>IF(ISERROR(VLOOKUP($A9,'Import Peak'!$A$3:EJ$99,140,FALSE)-VLOOKUP($A9,'Import Peak Change'!$A$106:EJ$202,140,FALSE)),0,(VLOOKUP($A9,'Import Peak'!$A$3:EJ$99,140,FALSE)-VLOOKUP($A9,'Import Peak Change'!$A$106:EJ$202,140,FALSE)))</f>
        <v>-6373.5163000000175</v>
      </c>
      <c r="EK9" s="6">
        <f>IF(ISERROR(VLOOKUP($A9,'Import Peak'!$A$3:EK$99,141,FALSE)-VLOOKUP($A9,'Import Peak Change'!$A$106:EK$202,141,FALSE)),0,(VLOOKUP($A9,'Import Peak'!$A$3:EK$99,141,FALSE)-VLOOKUP($A9,'Import Peak Change'!$A$106:EK$202,141,FALSE)))</f>
        <v>-6557.9624999999651</v>
      </c>
      <c r="EL9" s="6">
        <f>IF(ISERROR(VLOOKUP($A9,'Import Peak'!$A$3:EL$99,142,FALSE)-VLOOKUP($A9,'Import Peak Change'!$A$106:EL$202,142,FALSE)),0,(VLOOKUP($A9,'Import Peak'!$A$3:EL$99,142,FALSE)-VLOOKUP($A9,'Import Peak Change'!$A$106:EL$202,142,FALSE)))</f>
        <v>-6528.4518999999855</v>
      </c>
      <c r="EM9" s="6">
        <f>IF(ISERROR(VLOOKUP($A9,'Import Peak'!$A$3:EM$99,143,FALSE)-VLOOKUP($A9,'Import Peak Change'!$A$106:EM$202,143,FALSE)),0,(VLOOKUP($A9,'Import Peak'!$A$3:EM$99,143,FALSE)-VLOOKUP($A9,'Import Peak Change'!$A$106:EM$202,143,FALSE)))</f>
        <v>-5869.4955000000191</v>
      </c>
      <c r="EN9" s="6">
        <f>IF(ISERROR(VLOOKUP($A9,'Import Peak'!$A$3:EN$99,144,FALSE)-VLOOKUP($A9,'Import Peak Change'!$A$106:EN$202,144,FALSE)),0,(VLOOKUP($A9,'Import Peak'!$A$3:EN$99,144,FALSE)-VLOOKUP($A9,'Import Peak Change'!$A$106:EN$202,144,FALSE)))</f>
        <v>-6470.7167999999947</v>
      </c>
      <c r="EO9" s="6">
        <f>IF(ISERROR(VLOOKUP($A9,'Import Peak'!$A$3:EO$99,145,FALSE)-VLOOKUP($A9,'Import Peak Change'!$A$106:EO$202,145,FALSE)),0,(VLOOKUP($A9,'Import Peak'!$A$3:EO$99,145,FALSE)-VLOOKUP($A9,'Import Peak Change'!$A$106:EO$202,145,FALSE)))</f>
        <v>-6231.8488999999827</v>
      </c>
      <c r="EP9" s="6">
        <f>IF(ISERROR(VLOOKUP($A9,'Import Peak'!$A$3:EP$99,146,FALSE)-VLOOKUP($A9,'Import Peak Change'!$A$106:EP$202,146,FALSE)),0,(VLOOKUP($A9,'Import Peak'!$A$3:EP$99,146,FALSE)-VLOOKUP($A9,'Import Peak Change'!$A$106:EP$202,146,FALSE)))</f>
        <v>-6408.92849999998</v>
      </c>
      <c r="EQ9" s="6">
        <f>IF(ISERROR(VLOOKUP($A9,'Import Peak'!$A$3:EQ$99,147,FALSE)-VLOOKUP($A9,'Import Peak Change'!$A$106:EQ$202,147,FALSE)),0,(VLOOKUP($A9,'Import Peak'!$A$3:EQ$99,147,FALSE)-VLOOKUP($A9,'Import Peak Change'!$A$106:EQ$202,147,FALSE)))</f>
        <v>-6171.0364000000409</v>
      </c>
      <c r="ER9" s="6">
        <f>IF(ISERROR(VLOOKUP($A9,'Import Peak'!$A$3:ER$99,148,FALSE)-VLOOKUP($A9,'Import Peak Change'!$A$106:ER$202,148,FALSE)),0,(VLOOKUP($A9,'Import Peak'!$A$3:ER$99,148,FALSE)-VLOOKUP($A9,'Import Peak Change'!$A$106:ER$202,148,FALSE)))</f>
        <v>-6345.0914000000339</v>
      </c>
      <c r="ES9" s="6">
        <f>IF(ISERROR(VLOOKUP($A9,'Import Peak'!$A$3:ES$99,149,FALSE)-VLOOKUP($A9,'Import Peak Change'!$A$106:ES$202,149,FALSE)),0,(VLOOKUP($A9,'Import Peak'!$A$3:ES$99,149,FALSE)-VLOOKUP($A9,'Import Peak Change'!$A$106:ES$202,149,FALSE)))</f>
        <v>-6311.8907999999938</v>
      </c>
      <c r="ET9" s="6">
        <f>IF(ISERROR(VLOOKUP($A9,'Import Peak'!$A$3:ET$99,150,FALSE)-VLOOKUP($A9,'Import Peak Change'!$A$106:ET$202,150,FALSE)),0,(VLOOKUP($A9,'Import Peak'!$A$3:ET$99,150,FALSE)-VLOOKUP($A9,'Import Peak Change'!$A$106:ET$202,150,FALSE)))</f>
        <v>-6075.6706000000122</v>
      </c>
      <c r="EU9" s="6">
        <f>IF(ISERROR(VLOOKUP($A9,'Import Peak'!$A$3:EU$99,151,FALSE)-VLOOKUP($A9,'Import Peak Change'!$A$106:EU$202,151,FALSE)),0,(VLOOKUP($A9,'Import Peak'!$A$3:EU$99,151,FALSE)-VLOOKUP($A9,'Import Peak Change'!$A$106:EU$202,151,FALSE)))</f>
        <v>-6245.1182999999728</v>
      </c>
      <c r="EV9" s="6">
        <f>IF(ISERROR(VLOOKUP($A9,'Import Peak'!$A$3:EV$99,152,FALSE)-VLOOKUP($A9,'Import Peak Change'!$A$106:EV$202,152,FALSE)),0,(VLOOKUP($A9,'Import Peak'!$A$3:EV$99,152,FALSE)-VLOOKUP($A9,'Import Peak Change'!$A$106:EV$202,152,FALSE)))</f>
        <v>-6010.1344999999856</v>
      </c>
      <c r="EW9" s="6">
        <f>IF(ISERROR(VLOOKUP($A9,'Import Peak'!$A$3:EW$99,153,FALSE)-VLOOKUP($A9,'Import Peak Change'!$A$106:EW$202,153,FALSE)),0,(VLOOKUP($A9,'Import Peak'!$A$3:EW$99,153,FALSE)-VLOOKUP($A9,'Import Peak Change'!$A$106:EW$202,153,FALSE)))</f>
        <v>-6176.4992000000202</v>
      </c>
      <c r="EX9" s="6">
        <f>IF(ISERROR(VLOOKUP($A9,'Import Peak'!$A$3:EX$99,154,FALSE)-VLOOKUP($A9,'Import Peak Change'!$A$106:EX$202,154,FALSE)),0,(VLOOKUP($A9,'Import Peak'!$A$3:EX$99,154,FALSE)-VLOOKUP($A9,'Import Peak Change'!$A$106:EX$202,154,FALSE)))</f>
        <v>-6140.944899999944</v>
      </c>
      <c r="EY9" s="6">
        <f>IF(ISERROR(VLOOKUP($A9,'Import Peak'!$A$3:EY$99,155,FALSE)-VLOOKUP($A9,'Import Peak Change'!$A$106:EY$202,155,FALSE)),0,(VLOOKUP($A9,'Import Peak'!$A$3:EY$99,155,FALSE)-VLOOKUP($A9,'Import Peak Change'!$A$106:EY$202,155,FALSE)))</f>
        <v>-5514.1429999999818</v>
      </c>
      <c r="EZ9" s="6">
        <f>IF(ISERROR(VLOOKUP($A9,'Import Peak'!$A$3:EZ$99,156,FALSE)-VLOOKUP($A9,'Import Peak Change'!$A$106:EZ$202,156,FALSE)),0,(VLOOKUP($A9,'Import Peak'!$A$3:EZ$99,156,FALSE)-VLOOKUP($A9,'Import Peak Change'!$A$106:EZ$202,156,FALSE)))</f>
        <v>-6072.0522000000346</v>
      </c>
      <c r="FA9" s="6">
        <f>IF(ISERROR(VLOOKUP($A9,'Import Peak'!$A$3:FA$99,157,FALSE)-VLOOKUP($A9,'Import Peak Change'!$A$106:FA$202,157,FALSE)),0,(VLOOKUP($A9,'Import Peak'!$A$3:FA$99,157,FALSE)-VLOOKUP($A9,'Import Peak Change'!$A$106:FA$202,157,FALSE)))</f>
        <v>-5840.5448000000324</v>
      </c>
      <c r="FB9" s="6">
        <f>IF(ISERROR(VLOOKUP($A9,'Import Peak'!$A$3:FB$99,158,FALSE)-VLOOKUP($A9,'Import Peak Change'!$A$106:FB$202,158,FALSE)),0,(VLOOKUP($A9,'Import Peak'!$A$3:FB$99,158,FALSE)-VLOOKUP($A9,'Import Peak Change'!$A$106:FB$202,158,FALSE)))</f>
        <v>-5999.1975999999559</v>
      </c>
      <c r="FC9" s="6">
        <f>IF(ISERROR(VLOOKUP($A9,'Import Peak'!$A$3:FC$99,159,FALSE)-VLOOKUP($A9,'Import Peak Change'!$A$106:FC$202,159,FALSE)),0,(VLOOKUP($A9,'Import Peak'!$A$3:FC$99,159,FALSE)-VLOOKUP($A9,'Import Peak Change'!$A$106:FC$202,159,FALSE)))</f>
        <v>-5769.2540999999619</v>
      </c>
      <c r="FD9" s="6">
        <f>IF(ISERROR(VLOOKUP($A9,'Import Peak'!$A$3:FD$99,160,FALSE)-VLOOKUP($A9,'Import Peak Change'!$A$106:FD$202,160,FALSE)),0,(VLOOKUP($A9,'Import Peak'!$A$3:FD$99,160,FALSE)-VLOOKUP($A9,'Import Peak Change'!$A$106:FD$202,160,FALSE)))</f>
        <v>-5924.7631000000401</v>
      </c>
      <c r="FE9" s="6">
        <f>IF(ISERROR(VLOOKUP($A9,'Import Peak'!$A$3:FE$99,161,FALSE)-VLOOKUP($A9,'Import Peak Change'!$A$106:FE$202,161,FALSE)),0,(VLOOKUP($A9,'Import Peak'!$A$3:FE$99,161,FALSE)-VLOOKUP($A9,'Import Peak Change'!$A$106:FE$202,161,FALSE)))</f>
        <v>-5886.3543999999529</v>
      </c>
      <c r="FF9" s="6">
        <f>IF(ISERROR(VLOOKUP($A9,'Import Peak'!$A$3:FF$99,162,FALSE)-VLOOKUP($A9,'Import Peak Change'!$A$106:FF$202,162,FALSE)),0,(VLOOKUP($A9,'Import Peak'!$A$3:FF$99,162,FALSE)-VLOOKUP($A9,'Import Peak Change'!$A$106:FF$202,162,FALSE)))</f>
        <v>-5658.9353000000119</v>
      </c>
      <c r="FG9" s="6">
        <f>IF(ISERROR(VLOOKUP($A9,'Import Peak'!$A$3:FG$99,163,FALSE)-VLOOKUP($A9,'Import Peak Change'!$A$106:FG$202,163,FALSE)),0,(VLOOKUP($A9,'Import Peak'!$A$3:FG$99,163,FALSE)-VLOOKUP($A9,'Import Peak Change'!$A$106:FG$202,163,FALSE)))</f>
        <v>-5809.6777000000002</v>
      </c>
      <c r="FH9" s="6">
        <f>IF(ISERROR(VLOOKUP($A9,'Import Peak'!$A$3:FH$99,164,FALSE)-VLOOKUP($A9,'Import Peak Change'!$A$106:FH$202,164,FALSE)),0,(VLOOKUP($A9,'Import Peak'!$A$3:FH$99,164,FALSE)-VLOOKUP($A9,'Import Peak Change'!$A$106:FH$202,164,FALSE)))</f>
        <v>-5584.0366999999969</v>
      </c>
      <c r="FI9" s="6">
        <f>IF(ISERROR(VLOOKUP($A9,'Import Peak'!$A$3:FI$99,165,FALSE)-VLOOKUP($A9,'Import Peak Change'!$A$106:FI$202,165,FALSE)),0,(VLOOKUP($A9,'Import Peak'!$A$3:FI$99,165,FALSE)-VLOOKUP($A9,'Import Peak Change'!$A$106:FI$202,165,FALSE)))</f>
        <v>-5731.6043999999529</v>
      </c>
      <c r="FJ9" s="6">
        <f>IF(ISERROR(VLOOKUP($A9,'Import Peak'!$A$3:FJ$99,166,FALSE)-VLOOKUP($A9,'Import Peak Change'!$A$106:FJ$202,166,FALSE)),0,(VLOOKUP($A9,'Import Peak'!$A$3:FJ$99,166,FALSE)-VLOOKUP($A9,'Import Peak Change'!$A$106:FJ$202,166,FALSE)))</f>
        <v>-5691.4155000000028</v>
      </c>
      <c r="FK9" s="6">
        <f>IF(ISERROR(VLOOKUP($A9,'Import Peak'!$A$3:FK$99,167,FALSE)-VLOOKUP($A9,'Import Peak Change'!$A$106:FK$202,167,FALSE)),0,(VLOOKUP($A9,'Import Peak'!$A$3:FK$99,167,FALSE)-VLOOKUP($A9,'Import Peak Change'!$A$106:FK$202,167,FALSE)))</f>
        <v>-5104.0326999999816</v>
      </c>
      <c r="FL9" s="6">
        <f>IF(ISERROR(VLOOKUP($A9,'Import Peak'!$A$3:FL$99,168,FALSE)-VLOOKUP($A9,'Import Peak Change'!$A$106:FL$202,168,FALSE)),0,(VLOOKUP($A9,'Import Peak'!$A$3:FL$99,168,FALSE)-VLOOKUP($A9,'Import Peak Change'!$A$106:FL$202,168,FALSE)))</f>
        <v>-5614.0140000000247</v>
      </c>
      <c r="FM9" s="6">
        <f>IF(ISERROR(VLOOKUP($A9,'Import Peak'!$A$3:FM$99,169,FALSE)-VLOOKUP($A9,'Import Peak Change'!$A$106:FM$202,169,FALSE)),0,(VLOOKUP($A9,'Import Peak'!$A$3:FM$99,169,FALSE)-VLOOKUP($A9,'Import Peak Change'!$A$106:FM$202,169,FALSE)))</f>
        <v>-5393.1120000000228</v>
      </c>
      <c r="FN9" s="6">
        <f>IF(ISERROR(VLOOKUP($A9,'Import Peak'!$A$3:FN$99,170,FALSE)-VLOOKUP($A9,'Import Peak Change'!$A$106:FN$202,170,FALSE)),0,(VLOOKUP($A9,'Import Peak'!$A$3:FN$99,170,FALSE)-VLOOKUP($A9,'Import Peak Change'!$A$106:FN$202,170,FALSE)))</f>
        <v>-5532.7854999999981</v>
      </c>
      <c r="FO9" s="6">
        <f>IF(ISERROR(VLOOKUP($A9,'Import Peak'!$A$3:FO$99,171,FALSE)-VLOOKUP($A9,'Import Peak Change'!$A$106:FO$202,171,FALSE)),0,(VLOOKUP($A9,'Import Peak'!$A$3:FO$99,171,FALSE)-VLOOKUP($A9,'Import Peak Change'!$A$106:FO$202,171,FALSE)))</f>
        <v>-5313.9273000000394</v>
      </c>
      <c r="FP9" s="6">
        <f>IF(ISERROR(VLOOKUP($A9,'Import Peak'!$A$3:FP$99,172,FALSE)-VLOOKUP($A9,'Import Peak Change'!$A$106:FP$202,172,FALSE)),0,(VLOOKUP($A9,'Import Peak'!$A$3:FP$99,172,FALSE)-VLOOKUP($A9,'Import Peak Change'!$A$106:FP$202,172,FALSE)))</f>
        <v>-5450.4012999999686</v>
      </c>
      <c r="FQ9" s="6">
        <f>IF(ISERROR(VLOOKUP($A9,'Import Peak'!$A$3:FQ$99,173,FALSE)-VLOOKUP($A9,'Import Peak Change'!$A$106:FQ$202,173,FALSE)),0,(VLOOKUP($A9,'Import Peak'!$A$3:FQ$99,173,FALSE)-VLOOKUP($A9,'Import Peak Change'!$A$106:FQ$202,173,FALSE)))</f>
        <v>-5408.1120999999694</v>
      </c>
      <c r="FR9" s="6">
        <f>IF(ISERROR(VLOOKUP($A9,'Import Peak'!$A$3:FR$99,174,FALSE)-VLOOKUP($A9,'Import Peak Change'!$A$106:FR$202,174,FALSE)),0,(VLOOKUP($A9,'Import Peak'!$A$3:FR$99,174,FALSE)-VLOOKUP($A9,'Import Peak Change'!$A$106:FR$202,174,FALSE)))</f>
        <v>-5192.4679999999935</v>
      </c>
      <c r="FS9" s="6">
        <f>IF(ISERROR(VLOOKUP($A9,'Import Peak'!$A$3:FS$99,175,FALSE)-VLOOKUP($A9,'Import Peak Change'!$A$106:FS$202,175,FALSE)),0,(VLOOKUP($A9,'Import Peak'!$A$3:FS$99,175,FALSE)-VLOOKUP($A9,'Import Peak Change'!$A$106:FS$202,175,FALSE)))</f>
        <v>-5324.109199999948</v>
      </c>
      <c r="FT9" s="6">
        <f>IF(ISERROR(VLOOKUP($A9,'Import Peak'!$A$3:FT$99,176,FALSE)-VLOOKUP($A9,'Import Peak Change'!$A$106:FT$202,176,FALSE)),0,(VLOOKUP($A9,'Import Peak'!$A$3:FT$99,176,FALSE)-VLOOKUP($A9,'Import Peak Change'!$A$106:FT$202,176,FALSE)))</f>
        <v>-5110.6792000000132</v>
      </c>
      <c r="FU9" s="6">
        <f>IF(ISERROR(VLOOKUP($A9,'Import Peak'!$A$3:FU$99,177,FALSE)-VLOOKUP($A9,'Import Peak Change'!$A$106:FU$202,177,FALSE)),0,(VLOOKUP($A9,'Import Peak'!$A$3:FU$99,177,FALSE)-VLOOKUP($A9,'Import Peak Change'!$A$106:FU$202,177,FALSE)))</f>
        <v>-5239.1145000000251</v>
      </c>
      <c r="FV9" s="6">
        <f>IF(ISERROR(VLOOKUP($A9,'Import Peak'!$A$3:FV$99,178,FALSE)-VLOOKUP($A9,'Import Peak Change'!$A$106:FV$202,178,FALSE)),0,(VLOOKUP($A9,'Import Peak'!$A$3:FV$99,178,FALSE)-VLOOKUP($A9,'Import Peak Change'!$A$106:FV$202,178,FALSE)))</f>
        <v>0</v>
      </c>
      <c r="FW9" s="6">
        <f>IF(ISERROR(VLOOKUP($A9,'Import Peak'!$A$3:FW$99,179,FALSE)-VLOOKUP($A9,'Import Peak Change'!$A$106:FW$202,179,FALSE)),0,(VLOOKUP($A9,'Import Peak'!$A$3:FW$99,179,FALSE)-VLOOKUP($A9,'Import Peak Change'!$A$106:FW$202,179,FALSE)))</f>
        <v>0</v>
      </c>
      <c r="FX9" s="6">
        <f>IF(ISERROR(VLOOKUP($A9,'Import Peak'!$A$3:FX$99,180,FALSE)-VLOOKUP($A9,'Import Peak Change'!$A$106:FX$202,180,FALSE)),0,(VLOOKUP($A9,'Import Peak'!$A$3:FX$99,180,FALSE)-VLOOKUP($A9,'Import Peak Change'!$A$106:FX$202,180,FALSE)))</f>
        <v>0</v>
      </c>
      <c r="FY9" s="6">
        <f>IF(ISERROR(VLOOKUP($A9,'Import Peak'!$A$3:FY$99,181,FALSE)-VLOOKUP($A9,'Import Peak Change'!$A$106:FY$202,181,FALSE)),0,(VLOOKUP($A9,'Import Peak'!$A$3:FY$99,181,FALSE)-VLOOKUP($A9,'Import Peak Change'!$A$106:FY$202,181,FALSE)))</f>
        <v>0</v>
      </c>
      <c r="FZ9" s="6">
        <f>IF(ISERROR(VLOOKUP($A9,'Import Peak'!$A$3:FZ$99,182,FALSE)-VLOOKUP($A9,'Import Peak Change'!$A$106:FZ$202,182,FALSE)),0,(VLOOKUP($A9,'Import Peak'!$A$3:FZ$99,182,FALSE)-VLOOKUP($A9,'Import Peak Change'!$A$106:FZ$202,182,FALSE)))</f>
        <v>0</v>
      </c>
      <c r="GA9" s="6">
        <f>IF(ISERROR(VLOOKUP($A9,'Import Peak'!$A$3:GA$99,183,FALSE)-VLOOKUP($A9,'Import Peak Change'!$A$106:GA$202,183,FALSE)),0,(VLOOKUP($A9,'Import Peak'!$A$3:GA$99,183,FALSE)-VLOOKUP($A9,'Import Peak Change'!$A$106:GA$202,183,FALSE)))</f>
        <v>0</v>
      </c>
      <c r="GB9" s="6">
        <f>IF(ISERROR(VLOOKUP($A9,'Import Peak'!$A$3:GB$99,184,FALSE)-VLOOKUP($A9,'Import Peak Change'!$A$106:GB$202,184,FALSE)),0,(VLOOKUP($A9,'Import Peak'!$A$3:GB$99,184,FALSE)-VLOOKUP($A9,'Import Peak Change'!$A$106:GB$202,184,FALSE)))</f>
        <v>0</v>
      </c>
      <c r="GC9" s="6">
        <f>IF(ISERROR(VLOOKUP($A9,'Import Peak'!$A$3:GC$99,185,FALSE)-VLOOKUP($A9,'Import Peak Change'!$A$106:GC$202,185,FALSE)),0,(VLOOKUP($A9,'Import Peak'!$A$3:GC$99,185,FALSE)-VLOOKUP($A9,'Import Peak Change'!$A$106:GC$202,185,FALSE)))</f>
        <v>0</v>
      </c>
      <c r="GD9" s="6">
        <f>IF(ISERROR(VLOOKUP($A9,'Import Peak'!$A$3:GD$99,186,FALSE)-VLOOKUP($A9,'Import Peak Change'!$A$106:GD$202,186,FALSE)),0,(VLOOKUP($A9,'Import Peak'!$A$3:GD$99,186,FALSE)-VLOOKUP($A9,'Import Peak Change'!$A$106:GD$202,186,FALSE)))</f>
        <v>0</v>
      </c>
      <c r="GE9" s="6">
        <f>IF(ISERROR(VLOOKUP($A9,'Import Peak'!$A$3:GE$99,187,FALSE)-VLOOKUP($A9,'Import Peak Change'!$A$106:GE$202,187,FALSE)),0,(VLOOKUP($A9,'Import Peak'!$A$3:GE$99,187,FALSE)-VLOOKUP($A9,'Import Peak Change'!$A$106:GE$202,187,FALSE)))</f>
        <v>0</v>
      </c>
      <c r="GF9" s="6">
        <f>IF(ISERROR(VLOOKUP($A9,'Import Peak'!$A$3:GF$99,188,FALSE)-VLOOKUP($A9,'Import Peak Change'!$A$106:GF$202,188,FALSE)),0,(VLOOKUP($A9,'Import Peak'!$A$3:GF$99,188,FALSE)-VLOOKUP($A9,'Import Peak Change'!$A$106:GF$202,188,FALSE)))</f>
        <v>0</v>
      </c>
      <c r="GG9" s="6">
        <f>IF(ISERROR(VLOOKUP($A9,'Import Peak'!$A$3:GG$99,189,FALSE)-VLOOKUP($A9,'Import Peak Change'!$A$106:GG$202,189,FALSE)),0,(VLOOKUP($A9,'Import Peak'!$A$3:GG$99,189,FALSE)-VLOOKUP($A9,'Import Peak Change'!$A$106:GG$202,189,FALSE)))</f>
        <v>0</v>
      </c>
      <c r="GH9" s="6">
        <f>IF(ISERROR(VLOOKUP($A9,'Import Peak'!$A$3:GH$99,190,FALSE)-VLOOKUP($A9,'Import Peak Change'!$A$106:GH$202,190,FALSE)),0,(VLOOKUP($A9,'Import Peak'!$A$3:GH$99,190,FALSE)-VLOOKUP($A9,'Import Peak Change'!$A$106:GH$202,190,FALSE)))</f>
        <v>0</v>
      </c>
      <c r="GI9" s="6">
        <f>IF(ISERROR(VLOOKUP($A9,'Import Peak'!$A$3:GI$99,191,FALSE)-VLOOKUP($A9,'Import Peak Change'!$A$106:GI$202,191,FALSE)),0,(VLOOKUP($A9,'Import Peak'!$A$3:GI$99,191,FALSE)-VLOOKUP($A9,'Import Peak Change'!$A$106:GI$202,191,FALSE)))</f>
        <v>0</v>
      </c>
      <c r="GJ9" s="6">
        <f>IF(ISERROR(VLOOKUP($A9,'Import Peak'!$A$3:GJ$99,192,FALSE)-VLOOKUP($A9,'Import Peak Change'!$A$106:GJ$202,192,FALSE)),0,(VLOOKUP($A9,'Import Peak'!$A$3:GJ$99,192,FALSE)-VLOOKUP($A9,'Import Peak Change'!$A$106:GJ$202,192,FALSE)))</f>
        <v>0</v>
      </c>
      <c r="GK9" s="6">
        <f>IF(ISERROR(VLOOKUP($A9,'Import Peak'!$A$3:GK$99,193,FALSE)-VLOOKUP($A9,'Import Peak Change'!$A$106:GK$202,193,FALSE)),0,(VLOOKUP($A9,'Import Peak'!$A$3:GK$99,193,FALSE)-VLOOKUP($A9,'Import Peak Change'!$A$106:GK$202,193,FALSE)))</f>
        <v>0</v>
      </c>
      <c r="GL9" s="6">
        <f>IF(ISERROR(VLOOKUP($A9,'Import Peak'!$A$3:GL$99,194,FALSE)-VLOOKUP($A9,'Import Peak Change'!$A$106:GL$202,194,FALSE)),0,(VLOOKUP($A9,'Import Peak'!$A$3:GL$99,194,FALSE)-VLOOKUP($A9,'Import Peak Change'!$A$106:GL$202,194,FALSE)))</f>
        <v>0</v>
      </c>
      <c r="GM9" s="6">
        <f>IF(ISERROR(VLOOKUP($A9,'Import Peak'!$A$3:GM$99,195,FALSE)-VLOOKUP($A9,'Import Peak Change'!$A$106:GM$202,195,FALSE)),0,(VLOOKUP($A9,'Import Peak'!$A$3:GM$99,195,FALSE)-VLOOKUP($A9,'Import Peak Change'!$A$106:GM$202,195,FALSE)))</f>
        <v>0</v>
      </c>
      <c r="GN9" s="6">
        <f>IF(ISERROR(VLOOKUP($A9,'Import Peak'!$A$3:GN$99,196,FALSE)-VLOOKUP($A9,'Import Peak Change'!$A$106:GN$202,196,FALSE)),0,(VLOOKUP($A9,'Import Peak'!$A$3:GN$99,196,FALSE)-VLOOKUP($A9,'Import Peak Change'!$A$106:GN$202,196,FALSE)))</f>
        <v>0</v>
      </c>
      <c r="GO9" s="6">
        <f>IF(ISERROR(VLOOKUP($A9,'Import Peak'!$A$3:GO$99,197,FALSE)-VLOOKUP($A9,'Import Peak Change'!$A$106:GO$202,197,FALSE)),0,(VLOOKUP($A9,'Import Peak'!$A$3:GO$99,197,FALSE)-VLOOKUP($A9,'Import Peak Change'!$A$106:GO$202,197,FALSE)))</f>
        <v>0</v>
      </c>
      <c r="GP9" s="6">
        <f>IF(ISERROR(VLOOKUP($A9,'Import Peak'!$A$3:GP$99,198,FALSE)-VLOOKUP($A9,'Import Peak Change'!$A$106:GP$202,198,FALSE)),0,(VLOOKUP($A9,'Import Peak'!$A$3:GP$99,198,FALSE)-VLOOKUP($A9,'Import Peak Change'!$A$106:GP$202,198,FALSE)))</f>
        <v>0</v>
      </c>
      <c r="GQ9" s="6">
        <f>IF(ISERROR(VLOOKUP($A9,'Import Peak'!$A$3:GQ$99,199,FALSE)-VLOOKUP($A9,'Import Peak Change'!$A$106:GQ$202,199,FALSE)),0,(VLOOKUP($A9,'Import Peak'!$A$3:GQ$99,199,FALSE)-VLOOKUP($A9,'Import Peak Change'!$A$106:GQ$202,199,FALSE)))</f>
        <v>0</v>
      </c>
      <c r="GR9" s="6">
        <f>IF(ISERROR(VLOOKUP($A9,'Import Peak'!$A$3:GR$99,200,FALSE)-VLOOKUP($A9,'Import Peak Change'!$A$106:GR$202,200,FALSE)),0,(VLOOKUP($A9,'Import Peak'!$A$3:GR$99,200,FALSE)-VLOOKUP($A9,'Import Peak Change'!$A$106:GR$202,200,FALSE)))</f>
        <v>0</v>
      </c>
      <c r="GS9" s="6">
        <f>IF(ISERROR(VLOOKUP($A9,'Import Peak'!$A$3:GS$99,201,FALSE)-VLOOKUP($A9,'Import Peak Change'!$A$106:GS$202,201,FALSE)),0,(VLOOKUP($A9,'Import Peak'!$A$3:GS$99,201,FALSE)-VLOOKUP($A9,'Import Peak Change'!$A$106:GS$202,201,FALSE)))</f>
        <v>0</v>
      </c>
      <c r="GT9" s="6">
        <f>IF(ISERROR(VLOOKUP($A9,'Import Peak'!$A$3:GT$99,202,FALSE)-VLOOKUP($A9,'Import Peak Change'!$A$106:GT$202,202,FALSE)),0,(VLOOKUP($A9,'Import Peak'!$A$3:GT$99,202,FALSE)-VLOOKUP($A9,'Import Peak Change'!$A$106:GT$202,202,FALSE)))</f>
        <v>0</v>
      </c>
      <c r="GU9" s="6">
        <f>IF(ISERROR(VLOOKUP($A9,'Import Peak'!$A$3:GU$99,203,FALSE)-VLOOKUP($A9,'Import Peak Change'!$A$106:GU$202,203,FALSE)),0,(VLOOKUP($A9,'Import Peak'!$A$3:GU$99,203,FALSE)-VLOOKUP($A9,'Import Peak Change'!$A$106:GU$202,203,FALSE)))</f>
        <v>0</v>
      </c>
      <c r="GV9" s="6">
        <f>IF(ISERROR(VLOOKUP($A9,'Import Peak'!$A$3:GV$99,204,FALSE)-VLOOKUP($A9,'Import Peak Change'!$A$106:GV$202,204,FALSE)),0,(VLOOKUP($A9,'Import Peak'!$A$3:GV$99,204,FALSE)-VLOOKUP($A9,'Import Peak Change'!$A$106:GV$202,204,FALSE)))</f>
        <v>0</v>
      </c>
      <c r="GW9" s="6">
        <f>IF(ISERROR(VLOOKUP($A9,'Import Peak'!$A$3:GW$99,205,FALSE)-VLOOKUP($A9,'Import Peak Change'!$A$106:GW$202,205,FALSE)),0,(VLOOKUP($A9,'Import Peak'!$A$3:GW$99,205,FALSE)-VLOOKUP($A9,'Import Peak Change'!$A$106:GW$202,205,FALSE)))</f>
        <v>0</v>
      </c>
      <c r="GX9" s="6">
        <f>IF(ISERROR(VLOOKUP($A9,'Import Peak'!$A$3:GX$99,206,FALSE)-VLOOKUP($A9,'Import Peak Change'!$A$106:GX$202,206,FALSE)),0,(VLOOKUP($A9,'Import Peak'!$A$3:GX$99,206,FALSE)-VLOOKUP($A9,'Import Peak Change'!$A$106:GX$202,206,FALSE)))</f>
        <v>0</v>
      </c>
      <c r="GY9" s="6">
        <f>IF(ISERROR(VLOOKUP($A9,'Import Peak'!$A$3:GY$99,207,FALSE)-VLOOKUP($A9,'Import Peak Change'!$A$106:GY$202,207,FALSE)),0,(VLOOKUP($A9,'Import Peak'!$A$3:GY$99,207,FALSE)-VLOOKUP($A9,'Import Peak Change'!$A$106:GY$202,207,FALSE)))</f>
        <v>0</v>
      </c>
      <c r="GZ9" s="6">
        <f>IF(ISERROR(VLOOKUP($A9,'Import Peak'!$A$3:GZ$99,208,FALSE)-VLOOKUP($A9,'Import Peak Change'!$A$106:GZ$202,208,FALSE)),0,(VLOOKUP($A9,'Import Peak'!$A$3:GZ$99,208,FALSE)-VLOOKUP($A9,'Import Peak Change'!$A$106:GZ$202,208,FALSE)))</f>
        <v>0</v>
      </c>
      <c r="HA9" s="6">
        <f>IF(ISERROR(VLOOKUP($A9,'Import Peak'!$A$3:HA$99,209,FALSE)-VLOOKUP($A9,'Import Peak Change'!$A$106:HA$202,209,FALSE)),0,(VLOOKUP($A9,'Import Peak'!$A$3:HA$99,209,FALSE)-VLOOKUP($A9,'Import Peak Change'!$A$106:HA$202,209,FALSE)))</f>
        <v>0</v>
      </c>
      <c r="HB9" s="6">
        <f>IF(ISERROR(VLOOKUP($A9,'Import Peak'!$A$3:HB$99,210,FALSE)-VLOOKUP($A9,'Import Peak Change'!$A$106:HB$202,210,FALSE)),0,(VLOOKUP($A9,'Import Peak'!$A$3:HB$99,210,FALSE)-VLOOKUP($A9,'Import Peak Change'!$A$106:HB$202,210,FALSE)))</f>
        <v>0</v>
      </c>
      <c r="HC9" s="6">
        <f>IF(ISERROR(VLOOKUP($A9,'Import Peak'!$A$3:HC$99,211,FALSE)-VLOOKUP($A9,'Import Peak Change'!$A$106:HC$202,211,FALSE)),0,(VLOOKUP($A9,'Import Peak'!$A$3:HC$99,211,FALSE)-VLOOKUP($A9,'Import Peak Change'!$A$106:HC$202,211,FALSE)))</f>
        <v>0</v>
      </c>
      <c r="HD9" s="6">
        <f>IF(ISERROR(VLOOKUP($A9,'Import Peak'!$A$3:HD$99,212,FALSE)-VLOOKUP($A9,'Import Peak Change'!$A$106:HD$202,212,FALSE)),0,(VLOOKUP($A9,'Import Peak'!$A$3:HD$99,212,FALSE)-VLOOKUP($A9,'Import Peak Change'!$A$106:HD$202,212,FALSE)))</f>
        <v>0</v>
      </c>
      <c r="HE9" s="6">
        <f>IF(ISERROR(VLOOKUP($A9,'Import Peak'!$A$3:HE$99,213,FALSE)-VLOOKUP($A9,'Import Peak Change'!$A$106:HE$202,213,FALSE)),0,(VLOOKUP($A9,'Import Peak'!$A$3:HE$99,213,FALSE)-VLOOKUP($A9,'Import Peak Change'!$A$106:HE$202,213,FALSE)))</f>
        <v>0</v>
      </c>
      <c r="HF9" s="6">
        <f>IF(ISERROR(VLOOKUP($A9,'Import Peak'!$A$3:HF$99,214,FALSE)-VLOOKUP($A9,'Import Peak Change'!$A$106:HF$202,214,FALSE)),0,(VLOOKUP($A9,'Import Peak'!$A$3:HF$99,214,FALSE)-VLOOKUP($A9,'Import Peak Change'!$A$106:HF$202,214,FALSE)))</f>
        <v>0</v>
      </c>
      <c r="HG9" s="6">
        <f>IF(ISERROR(VLOOKUP($A9,'Import Peak'!$A$3:HG$99,215,FALSE)-VLOOKUP($A9,'Import Peak Change'!$A$106:HG$202,215,FALSE)),0,(VLOOKUP($A9,'Import Peak'!$A$3:HG$99,215,FALSE)-VLOOKUP($A9,'Import Peak Change'!$A$106:HG$202,215,FALSE)))</f>
        <v>0</v>
      </c>
      <c r="HH9" s="6">
        <f>IF(ISERROR(VLOOKUP($A9,'Import Peak'!$A$3:HH$99,216,FALSE)-VLOOKUP($A9,'Import Peak Change'!$A$106:HH$202,216,FALSE)),0,(VLOOKUP($A9,'Import Peak'!$A$3:HH$99,216,FALSE)-VLOOKUP($A9,'Import Peak Change'!$A$106:HH$202,216,FALSE)))</f>
        <v>0</v>
      </c>
      <c r="HI9" s="6">
        <f>IF(ISERROR(VLOOKUP($A9,'Import Peak'!$A$3:HI$99,217,FALSE)-VLOOKUP($A9,'Import Peak Change'!$A$106:HI$202,217,FALSE)),0,(VLOOKUP($A9,'Import Peak'!$A$3:HI$99,217,FALSE)-VLOOKUP($A9,'Import Peak Change'!$A$106:HI$202,217,FALSE)))</f>
        <v>0</v>
      </c>
      <c r="HJ9" s="6">
        <f>IF(ISERROR(VLOOKUP($A9,'Import Peak'!$A$3:HJ$99,218,FALSE)-VLOOKUP($A9,'Import Peak Change'!$A$106:HJ$202,218,FALSE)),0,(VLOOKUP($A9,'Import Peak'!$A$3:HJ$99,218,FALSE)-VLOOKUP($A9,'Import Peak Change'!$A$106:HJ$202,218,FALSE)))</f>
        <v>0</v>
      </c>
      <c r="HK9" s="6">
        <f>IF(ISERROR(VLOOKUP($A9,'Import Peak'!$A$3:HK$99,219,FALSE)-VLOOKUP($A9,'Import Peak Change'!$A$106:HK$202,219,FALSE)),0,(VLOOKUP($A9,'Import Peak'!$A$3:HK$99,219,FALSE)-VLOOKUP($A9,'Import Peak Change'!$A$106:HK$202,219,FALSE)))</f>
        <v>0</v>
      </c>
      <c r="HL9" s="6">
        <f>IF(ISERROR(VLOOKUP($A9,'Import Peak'!$A$3:HL$99,220,FALSE)-VLOOKUP($A9,'Import Peak Change'!$A$106:HL$202,220,FALSE)),0,(VLOOKUP($A9,'Import Peak'!$A$3:HL$99,220,FALSE)-VLOOKUP($A9,'Import Peak Change'!$A$106:HL$202,220,FALSE)))</f>
        <v>0</v>
      </c>
      <c r="HM9" s="6">
        <f>IF(ISERROR(VLOOKUP($A9,'Import Peak'!$A$3:HM$99,221,FALSE)-VLOOKUP($A9,'Import Peak Change'!$A$106:HM$202,221,FALSE)),0,(VLOOKUP($A9,'Import Peak'!$A$3:HM$99,221,FALSE)-VLOOKUP($A9,'Import Peak Change'!$A$106:HM$202,221,FALSE)))</f>
        <v>0</v>
      </c>
      <c r="HN9" s="6">
        <f>IF(ISERROR(VLOOKUP($A9,'Import Peak'!$A$3:HN$99,222,FALSE)-VLOOKUP($A9,'Import Peak Change'!$A$106:HN$202,222,FALSE)),0,(VLOOKUP($A9,'Import Peak'!$A$3:HN$99,222,FALSE)-VLOOKUP($A9,'Import Peak Change'!$A$106:HN$202,222,FALSE)))</f>
        <v>0</v>
      </c>
      <c r="HO9" s="6">
        <f>IF(ISERROR(VLOOKUP($A9,'Import Peak'!$A$3:HO$99,223,FALSE)-VLOOKUP($A9,'Import Peak Change'!$A$106:HO$202,223,FALSE)),0,(VLOOKUP($A9,'Import Peak'!$A$3:HO$99,223,FALSE)-VLOOKUP($A9,'Import Peak Change'!$A$106:HO$202,223,FALSE)))</f>
        <v>0</v>
      </c>
      <c r="HP9" s="6">
        <f>IF(ISERROR(VLOOKUP($A9,'Import Peak'!$A$3:HP$99,224,FALSE)-VLOOKUP($A9,'Import Peak Change'!$A$106:HP$202,224,FALSE)),0,(VLOOKUP($A9,'Import Peak'!$A$3:HP$99,224,FALSE)-VLOOKUP($A9,'Import Peak Change'!$A$106:HP$202,224,FALSE)))</f>
        <v>0</v>
      </c>
      <c r="HQ9" s="6">
        <f>IF(ISERROR(VLOOKUP($A9,'Import Peak'!$A$3:HQ$99,225,FALSE)-VLOOKUP($A9,'Import Peak Change'!$A$106:HQ$202,225,FALSE)),0,(VLOOKUP($A9,'Import Peak'!$A$3:HQ$99,225,FALSE)-VLOOKUP($A9,'Import Peak Change'!$A$106:HQ$202,225,FALSE)))</f>
        <v>0</v>
      </c>
      <c r="HR9" s="6">
        <f>IF(ISERROR(VLOOKUP($A9,'Import Peak'!$A$3:HR$99,226,FALSE)-VLOOKUP($A9,'Import Peak Change'!$A$106:HR$202,226,FALSE)),0,(VLOOKUP($A9,'Import Peak'!$A$3:HR$99,226,FALSE)-VLOOKUP($A9,'Import Peak Change'!$A$106:HR$202,226,FALSE)))</f>
        <v>0</v>
      </c>
      <c r="HS9" s="6">
        <f>IF(ISERROR(VLOOKUP($A9,'Import Peak'!$A$3:HS$99,227,FALSE)-VLOOKUP($A9,'Import Peak Change'!$A$106:HS$202,227,FALSE)),0,(VLOOKUP($A9,'Import Peak'!$A$3:HS$99,227,FALSE)-VLOOKUP($A9,'Import Peak Change'!$A$106:HS$202,227,FALSE)))</f>
        <v>0</v>
      </c>
      <c r="HT9" s="6">
        <f>IF(ISERROR(VLOOKUP($A9,'Import Peak'!$A$3:HT$99,228,FALSE)-VLOOKUP($A9,'Import Peak Change'!$A$106:HT$202,228,FALSE)),0,(VLOOKUP($A9,'Import Peak'!$A$3:HT$99,228,FALSE)-VLOOKUP($A9,'Import Peak Change'!$A$106:HT$202,228,FALSE)))</f>
        <v>0</v>
      </c>
      <c r="HU9" s="6">
        <f>IF(ISERROR(VLOOKUP($A9,'Import Peak'!$A$3:HU$99,229,FALSE)-VLOOKUP($A9,'Import Peak Change'!$A$106:HU$202,229,FALSE)),0,(VLOOKUP($A9,'Import Peak'!$A$3:HU$99,229,FALSE)-VLOOKUP($A9,'Import Peak Change'!$A$106:HU$202,229,FALSE)))</f>
        <v>0</v>
      </c>
      <c r="HV9" s="6">
        <f>IF(ISERROR(VLOOKUP($A9,'Import Peak'!$A$3:HV$99,230,FALSE)-VLOOKUP($A9,'Import Peak Change'!$A$106:HV$202,230,FALSE)),0,(VLOOKUP($A9,'Import Peak'!$A$3:HV$99,230,FALSE)-VLOOKUP($A9,'Import Peak Change'!$A$106:HV$202,230,FALSE)))</f>
        <v>0</v>
      </c>
      <c r="HW9" s="6">
        <f>IF(ISERROR(VLOOKUP($A9,'Import Peak'!$A$3:HW$99,231,FALSE)-VLOOKUP($A9,'Import Peak Change'!$A$106:HW$202,231,FALSE)),0,(VLOOKUP($A9,'Import Peak'!$A$3:HW$99,231,FALSE)-VLOOKUP($A9,'Import Peak Change'!$A$106:HW$202,231,FALSE)))</f>
        <v>0</v>
      </c>
      <c r="HX9" s="6">
        <f>IF(ISERROR(VLOOKUP($A9,'Import Peak'!$A$3:HX$99,232,FALSE)-VLOOKUP($A9,'Import Peak Change'!$A$106:HX$202,232,FALSE)),0,(VLOOKUP($A9,'Import Peak'!$A$3:HX$99,232,FALSE)-VLOOKUP($A9,'Import Peak Change'!$A$106:HX$202,232,FALSE)))</f>
        <v>0</v>
      </c>
      <c r="HY9" s="6">
        <f>IF(ISERROR(VLOOKUP($A9,'Import Peak'!$A$3:HY$99,233,FALSE)-VLOOKUP($A9,'Import Peak Change'!$A$106:HY$202,233,FALSE)),0,(VLOOKUP($A9,'Import Peak'!$A$3:HY$99,233,FALSE)-VLOOKUP($A9,'Import Peak Change'!$A$106:HY$202,233,FALSE)))</f>
        <v>0</v>
      </c>
      <c r="HZ9" s="6">
        <f>IF(ISERROR(VLOOKUP($A9,'Import Peak'!$A$3:HZ$99,234,FALSE)-VLOOKUP($A9,'Import Peak Change'!$A$106:HZ$202,234,FALSE)),0,(VLOOKUP($A9,'Import Peak'!$A$3:HZ$99,234,FALSE)-VLOOKUP($A9,'Import Peak Change'!$A$106:HZ$202,234,FALSE)))</f>
        <v>0</v>
      </c>
      <c r="IA9" s="6">
        <f>IF(ISERROR(VLOOKUP($A9,'Import Peak'!$A$3:IA$99,235,FALSE)-VLOOKUP($A9,'Import Peak Change'!$A$106:IA$202,235,FALSE)),0,(VLOOKUP($A9,'Import Peak'!$A$3:IA$99,235,FALSE)-VLOOKUP($A9,'Import Peak Change'!$A$106:IA$202,235,FALSE)))</f>
        <v>0</v>
      </c>
      <c r="IB9" s="6">
        <f>IF(ISERROR(VLOOKUP($A9,'Import Peak'!$A$3:IB$99,236,FALSE)-VLOOKUP($A9,'Import Peak Change'!$A$106:IB$202,236,FALSE)),0,(VLOOKUP($A9,'Import Peak'!$A$3:IB$99,236,FALSE)-VLOOKUP($A9,'Import Peak Change'!$A$106:IB$202,236,FALSE)))</f>
        <v>0</v>
      </c>
      <c r="IC9" s="6">
        <f>IF(ISERROR(VLOOKUP($A9,'Import Peak'!$A$3:IC$99,237,FALSE)-VLOOKUP($A9,'Import Peak Change'!$A$106:IC$202,237,FALSE)),0,(VLOOKUP($A9,'Import Peak'!$A$3:IC$99,237,FALSE)-VLOOKUP($A9,'Import Peak Change'!$A$106:IC$202,237,FALSE)))</f>
        <v>0</v>
      </c>
      <c r="ID9" s="6">
        <f>IF(ISERROR(VLOOKUP($A9,'Import Peak'!$A$3:ID$99,238,FALSE)-VLOOKUP($A9,'Import Peak Change'!$A$106:ID$202,238,FALSE)),0,(VLOOKUP($A9,'Import Peak'!$A$3:ID$99,238,FALSE)-VLOOKUP($A9,'Import Peak Change'!$A$106:ID$202,238,FALSE)))</f>
        <v>-7192699.7547999024</v>
      </c>
      <c r="IE9" s="6">
        <f>IF(ISERROR(VLOOKUP($A9,'Import Peak'!$A$3:IE$99,239,FALSE)-VLOOKUP($A9,'Import Peak Change'!$A$106:IE$202,239,FALSE)),0,(VLOOKUP($A9,'Import Peak'!$A$3:IE$99,239,FALSE)-VLOOKUP($A9,'Import Peak Change'!$A$106:IE$202,239,FALSE)))</f>
        <v>-7192699.7547999024</v>
      </c>
      <c r="IF9" s="6"/>
      <c r="II9" s="6"/>
    </row>
    <row r="10" spans="1:243" s="27" customFormat="1">
      <c r="A10" s="168" t="str">
        <f>IF('Import Peak'!A7=0,"",'Import Peak'!A7)</f>
        <v>ECC-ST-TRANS</v>
      </c>
      <c r="B10" s="6"/>
      <c r="C10" s="6"/>
      <c r="D10" s="6"/>
      <c r="E10" s="6"/>
      <c r="F10" s="6"/>
      <c r="G10" s="6">
        <f>IF(ISERROR(VLOOKUP($A10,'Import Peak'!$A$3:G$99,7,FALSE)-VLOOKUP($A10,'Import Peak Change'!$A$106:G$202,7,FALSE)),0,(VLOOKUP($A10,'Import Peak'!$A$3:G$99,7,FALSE)-VLOOKUP($A10,'Import Peak Change'!$A$106:G$202,7,FALSE)))</f>
        <v>0</v>
      </c>
      <c r="H10" s="6">
        <f>IF(ISERROR(VLOOKUP($A10,'Import Peak'!$A$3:H$99,8,FALSE)-VLOOKUP($A10,'Import Peak Change'!$A$106:H$202,8,FALSE)),0,(VLOOKUP($A10,'Import Peak'!$A$3:H$99,8,FALSE)-VLOOKUP($A10,'Import Peak Change'!$A$106:H$202,8,FALSE)))</f>
        <v>0</v>
      </c>
      <c r="I10" s="6">
        <f>IF(ISERROR(VLOOKUP($A10,'Import Peak'!$A$3:I$99,9,FALSE)-VLOOKUP($A10,'Import Peak Change'!$A$106:I$202,9,FALSE)),0,(VLOOKUP($A10,'Import Peak'!$A$3:I$99,9,FALSE)-VLOOKUP($A10,'Import Peak Change'!$A$106:I$202,9,FALSE)))</f>
        <v>0</v>
      </c>
      <c r="J10" s="6">
        <f>IF(ISERROR(VLOOKUP($A10,'Import Peak'!$A$3:J$99,10,FALSE)-VLOOKUP($A10,'Import Peak Change'!$A$106:J$202,10,FALSE)),0,(VLOOKUP($A10,'Import Peak'!$A$3:J$99,10,FALSE)-VLOOKUP($A10,'Import Peak Change'!$A$106:J$202,10,FALSE)))</f>
        <v>0</v>
      </c>
      <c r="K10" s="6">
        <f>IF(ISERROR(VLOOKUP($A10,'Import Peak'!$A$3:K$99,11,FALSE)-VLOOKUP($A10,'Import Peak Change'!$A$106:K$202,11,FALSE)),0,(VLOOKUP($A10,'Import Peak'!$A$3:K$99,11,FALSE)-VLOOKUP($A10,'Import Peak Change'!$A$106:K$202,11,FALSE)))</f>
        <v>0</v>
      </c>
      <c r="L10" s="6">
        <f>IF(ISERROR(VLOOKUP($A10,'Import Peak'!$A$3:L$99,12,FALSE)-VLOOKUP($A10,'Import Peak Change'!$A$106:L$202,12,FALSE)),0,(VLOOKUP($A10,'Import Peak'!$A$3:L$99,12,FALSE)-VLOOKUP($A10,'Import Peak Change'!$A$106:L$202,12,FALSE)))</f>
        <v>0</v>
      </c>
      <c r="M10" s="6">
        <f>IF(ISERROR(VLOOKUP($A10,'Import Peak'!$A$3:M$99,13,FALSE)-VLOOKUP($A10,'Import Peak Change'!$A$106:M$202,13,FALSE)),0,(VLOOKUP($A10,'Import Peak'!$A$3:M$99,13,FALSE)-VLOOKUP($A10,'Import Peak Change'!$A$106:M$202,13,FALSE)))</f>
        <v>0</v>
      </c>
      <c r="N10" s="6">
        <f>IF(ISERROR(VLOOKUP($A10,'Import Peak'!$A$3:N$99,14,FALSE)-VLOOKUP($A10,'Import Peak Change'!$A$106:N$202,14,FALSE)),0,(VLOOKUP($A10,'Import Peak'!$A$3:N$99,14,FALSE)-VLOOKUP($A10,'Import Peak Change'!$A$106:N$202,14,FALSE)))</f>
        <v>0</v>
      </c>
      <c r="O10" s="6">
        <f>IF(ISERROR(VLOOKUP($A10,'Import Peak'!$A$3:O$99,15,FALSE)-VLOOKUP($A10,'Import Peak Change'!$A$106:O$202,15,FALSE)),0,(VLOOKUP($A10,'Import Peak'!$A$3:O$99,15,FALSE)-VLOOKUP($A10,'Import Peak Change'!$A$106:O$202,15,FALSE)))</f>
        <v>0</v>
      </c>
      <c r="P10" s="6">
        <f>IF(ISERROR(VLOOKUP($A10,'Import Peak'!$A$3:P$99,16,FALSE)-VLOOKUP($A10,'Import Peak Change'!$A$106:P$202,16,FALSE)),0,(VLOOKUP($A10,'Import Peak'!$A$3:P$99,16,FALSE)-VLOOKUP($A10,'Import Peak Change'!$A$106:P$202,16,FALSE)))</f>
        <v>0</v>
      </c>
      <c r="Q10" s="6">
        <f>IF(ISERROR(VLOOKUP($A10,'Import Peak'!$A$3:Q$99,17,FALSE)-VLOOKUP($A10,'Import Peak Change'!$A$106:Q$202,17,FALSE)),0,(VLOOKUP($A10,'Import Peak'!$A$3:Q$99,17,FALSE)-VLOOKUP($A10,'Import Peak Change'!$A$106:Q$202,17,FALSE)))</f>
        <v>0</v>
      </c>
      <c r="R10" s="6">
        <f>IF(ISERROR(VLOOKUP($A10,'Import Peak'!$A$3:R$99,18,FALSE)-VLOOKUP($A10,'Import Peak Change'!$A$106:R$202,18,FALSE)),0,(VLOOKUP($A10,'Import Peak'!$A$3:R$99,18,FALSE)-VLOOKUP($A10,'Import Peak Change'!$A$106:R$202,18,FALSE)))</f>
        <v>0</v>
      </c>
      <c r="S10" s="6">
        <f>IF(ISERROR(VLOOKUP($A10,'Import Peak'!$A$3:S$99,19,FALSE)-VLOOKUP($A10,'Import Peak Change'!$A$106:S$202,19,FALSE)),0,(VLOOKUP($A10,'Import Peak'!$A$3:S$99,19,FALSE)-VLOOKUP($A10,'Import Peak Change'!$A$106:S$202,19,FALSE)))</f>
        <v>0</v>
      </c>
      <c r="T10" s="6">
        <f>IF(ISERROR(VLOOKUP($A10,'Import Peak'!$A$3:T$99,20,FALSE)-VLOOKUP($A10,'Import Peak Change'!$A$106:T$202,20,FALSE)),0,(VLOOKUP($A10,'Import Peak'!$A$3:T$99,20,FALSE)-VLOOKUP($A10,'Import Peak Change'!$A$106:T$202,20,FALSE)))</f>
        <v>0</v>
      </c>
      <c r="U10" s="6">
        <f>IF(ISERROR(VLOOKUP($A10,'Import Peak'!$A$3:U$99,21,FALSE)-VLOOKUP($A10,'Import Peak Change'!$A$106:U$202,21,FALSE)),0,(VLOOKUP($A10,'Import Peak'!$A$3:U$99,21,FALSE)-VLOOKUP($A10,'Import Peak Change'!$A$106:U$202,21,FALSE)))</f>
        <v>0</v>
      </c>
      <c r="V10" s="6">
        <f>IF(ISERROR(VLOOKUP($A10,'Import Peak'!$A$3:V$99,22,FALSE)-VLOOKUP($A10,'Import Peak Change'!$A$106:V$202,22,FALSE)),0,(VLOOKUP($A10,'Import Peak'!$A$3:V$99,22,FALSE)-VLOOKUP($A10,'Import Peak Change'!$A$106:V$202,22,FALSE)))</f>
        <v>0</v>
      </c>
      <c r="W10" s="6">
        <f>IF(ISERROR(VLOOKUP($A10,'Import Peak'!$A$3:W$99,23,FALSE)-VLOOKUP($A10,'Import Peak Change'!$A$106:W$202,23,FALSE)),0,(VLOOKUP($A10,'Import Peak'!$A$3:W$99,23,FALSE)-VLOOKUP($A10,'Import Peak Change'!$A$106:W$202,23,FALSE)))</f>
        <v>0</v>
      </c>
      <c r="X10" s="6">
        <f>IF(ISERROR(VLOOKUP($A10,'Import Peak'!$A$3:X$99,24,FALSE)-VLOOKUP($A10,'Import Peak Change'!$A$106:X$202,24,FALSE)),0,(VLOOKUP($A10,'Import Peak'!$A$3:X$99,24,FALSE)-VLOOKUP($A10,'Import Peak Change'!$A$106:X$202,24,FALSE)))</f>
        <v>0</v>
      </c>
      <c r="Y10" s="6">
        <f>IF(ISERROR(VLOOKUP($A10,'Import Peak'!$A$3:Y$99,25,FALSE)-VLOOKUP($A10,'Import Peak Change'!$A$106:Y$202,25,FALSE)),0,(VLOOKUP($A10,'Import Peak'!$A$3:Y$99,25,FALSE)-VLOOKUP($A10,'Import Peak Change'!$A$106:Y$202,25,FALSE)))</f>
        <v>0</v>
      </c>
      <c r="Z10" s="6">
        <f>IF(ISERROR(VLOOKUP($A10,'Import Peak'!$A$3:Z$99,26,FALSE)-VLOOKUP($A10,'Import Peak Change'!$A$106:Z$202,26,FALSE)),0,(VLOOKUP($A10,'Import Peak'!$A$3:Z$99,26,FALSE)-VLOOKUP($A10,'Import Peak Change'!$A$106:Z$202,26,FALSE)))</f>
        <v>0</v>
      </c>
      <c r="AA10" s="6">
        <f>IF(ISERROR(VLOOKUP($A10,'Import Peak'!$A$3:AA$99,27,FALSE)-VLOOKUP($A10,'Import Peak Change'!$A$106:AA$202,27,FALSE)),0,(VLOOKUP($A10,'Import Peak'!$A$3:AA$99,27,FALSE)-VLOOKUP($A10,'Import Peak Change'!$A$106:AA$202,27,FALSE)))</f>
        <v>0</v>
      </c>
      <c r="AB10" s="6">
        <f>IF(ISERROR(VLOOKUP($A10,'Import Peak'!$A$3:AB$99,28,FALSE)-VLOOKUP($A10,'Import Peak Change'!$A$106:AB$202,28,FALSE)),0,(VLOOKUP($A10,'Import Peak'!$A$3:AB$99,28,FALSE)-VLOOKUP($A10,'Import Peak Change'!$A$106:AB$202,28,FALSE)))</f>
        <v>0</v>
      </c>
      <c r="AC10" s="6">
        <f>IF(ISERROR(VLOOKUP($A10,'Import Peak'!$A$3:AC$99,29,FALSE)-VLOOKUP($A10,'Import Peak Change'!$A$106:AC$202,29,FALSE)),0,(VLOOKUP($A10,'Import Peak'!$A$3:AC$99,29,FALSE)-VLOOKUP($A10,'Import Peak Change'!$A$106:AC$202,29,FALSE)))</f>
        <v>0</v>
      </c>
      <c r="AD10" s="6">
        <f>IF(ISERROR(VLOOKUP($A10,'Import Peak'!$A$3:AD$99,30,FALSE)-VLOOKUP($A10,'Import Peak Change'!$A$106:AD$202,30,FALSE)),0,(VLOOKUP($A10,'Import Peak'!$A$3:AD$99,30,FALSE)-VLOOKUP($A10,'Import Peak Change'!$A$106:AD$202,30,FALSE)))</f>
        <v>0</v>
      </c>
      <c r="AE10" s="6">
        <f>IF(ISERROR(VLOOKUP($A10,'Import Peak'!$A$3:AE$99,31,FALSE)-VLOOKUP($A10,'Import Peak Change'!$A$106:AE$202,31,FALSE)),0,(VLOOKUP($A10,'Import Peak'!$A$3:AE$99,31,FALSE)-VLOOKUP($A10,'Import Peak Change'!$A$106:AE$202,31,FALSE)))</f>
        <v>0</v>
      </c>
      <c r="AF10" s="6">
        <f>IF(ISERROR(VLOOKUP($A10,'Import Peak'!$A$3:AF$99,32,FALSE)-VLOOKUP($A10,'Import Peak Change'!$A$106:AF$202,32,FALSE)),0,(VLOOKUP($A10,'Import Peak'!$A$3:AF$99,32,FALSE)-VLOOKUP($A10,'Import Peak Change'!$A$106:AF$202,32,FALSE)))</f>
        <v>0</v>
      </c>
      <c r="AG10" s="6">
        <f>IF(ISERROR(VLOOKUP($A10,'Import Peak'!$A$3:AG$99,33,FALSE)-VLOOKUP($A10,'Import Peak Change'!$A$106:AG$202,33,FALSE)),0,(VLOOKUP($A10,'Import Peak'!$A$3:AG$99,33,FALSE)-VLOOKUP($A10,'Import Peak Change'!$A$106:AG$202,33,FALSE)))</f>
        <v>0</v>
      </c>
      <c r="AH10" s="6">
        <f>IF(ISERROR(VLOOKUP($A10,'Import Peak'!$A$3:AH$99,34,FALSE)-VLOOKUP($A10,'Import Peak Change'!$A$106:AH$202,34,FALSE)),0,(VLOOKUP($A10,'Import Peak'!$A$3:AH$99,34,FALSE)-VLOOKUP($A10,'Import Peak Change'!$A$106:AH$202,34,FALSE)))</f>
        <v>0</v>
      </c>
      <c r="AI10" s="6">
        <f>IF(ISERROR(VLOOKUP($A10,'Import Peak'!$A$3:AI$99,35,FALSE)-VLOOKUP($A10,'Import Peak Change'!$A$106:AI$202,35,FALSE)),0,(VLOOKUP($A10,'Import Peak'!$A$3:AI$99,35,FALSE)-VLOOKUP($A10,'Import Peak Change'!$A$106:AI$202,35,FALSE)))</f>
        <v>0</v>
      </c>
      <c r="AJ10" s="6">
        <f>IF(ISERROR(VLOOKUP($A10,'Import Peak'!$A$3:AJ$99,36,FALSE)-VLOOKUP($A10,'Import Peak Change'!$A$106:AJ$202,36,FALSE)),0,(VLOOKUP($A10,'Import Peak'!$A$3:AJ$99,36,FALSE)-VLOOKUP($A10,'Import Peak Change'!$A$106:AJ$202,36,FALSE)))</f>
        <v>0</v>
      </c>
      <c r="AK10" s="6">
        <f>IF(ISERROR(VLOOKUP($A10,'Import Peak'!$A$3:AK$99,37,FALSE)-VLOOKUP($A10,'Import Peak Change'!$A$106:AK$202,37,FALSE)),0,(VLOOKUP($A10,'Import Peak'!$A$3:AK$99,37,FALSE)-VLOOKUP($A10,'Import Peak Change'!$A$106:AK$202,37,FALSE)))</f>
        <v>0</v>
      </c>
      <c r="AL10" s="6">
        <f>IF(ISERROR(VLOOKUP($A10,'Import Peak'!$A$3:AL$99,38,FALSE)-VLOOKUP($A10,'Import Peak Change'!$A$106:AL$202,38,FALSE)),0,(VLOOKUP($A10,'Import Peak'!$A$3:AL$99,38,FALSE)-VLOOKUP($A10,'Import Peak Change'!$A$106:AL$202,38,FALSE)))</f>
        <v>0</v>
      </c>
      <c r="AM10" s="6">
        <f>IF(ISERROR(VLOOKUP($A10,'Import Peak'!$A$3:AM$99,39,FALSE)-VLOOKUP($A10,'Import Peak Change'!$A$106:AM$202,39,FALSE)),0,(VLOOKUP($A10,'Import Peak'!$A$3:AM$99,39,FALSE)-VLOOKUP($A10,'Import Peak Change'!$A$106:AM$202,39,FALSE)))</f>
        <v>0</v>
      </c>
      <c r="AN10" s="6">
        <f>IF(ISERROR(VLOOKUP($A10,'Import Peak'!$A$3:AN$99,40,FALSE)-VLOOKUP($A10,'Import Peak Change'!$A$106:AN$202,40,FALSE)),0,(VLOOKUP($A10,'Import Peak'!$A$3:AN$99,40,FALSE)-VLOOKUP($A10,'Import Peak Change'!$A$106:AN$202,40,FALSE)))</f>
        <v>0</v>
      </c>
      <c r="AO10" s="6">
        <f>IF(ISERROR(VLOOKUP($A10,'Import Peak'!$A$3:AO$99,41,FALSE)-VLOOKUP($A10,'Import Peak Change'!$A$106:AO$202,41,FALSE)),0,(VLOOKUP($A10,'Import Peak'!$A$3:AO$99,41,FALSE)-VLOOKUP($A10,'Import Peak Change'!$A$106:AO$202,41,FALSE)))</f>
        <v>0</v>
      </c>
      <c r="AP10" s="6">
        <f>IF(ISERROR(VLOOKUP($A10,'Import Peak'!$A$3:AP$99,42,FALSE)-VLOOKUP($A10,'Import Peak Change'!$A$106:AP$202,42,FALSE)),0,(VLOOKUP($A10,'Import Peak'!$A$3:AP$99,42,FALSE)-VLOOKUP($A10,'Import Peak Change'!$A$106:AP$202,42,FALSE)))</f>
        <v>0</v>
      </c>
      <c r="AQ10" s="6">
        <f>IF(ISERROR(VLOOKUP($A10,'Import Peak'!$A$3:AQ$99,43,FALSE)-VLOOKUP($A10,'Import Peak Change'!$A$106:AQ$202,43,FALSE)),0,(VLOOKUP($A10,'Import Peak'!$A$3:AQ$99,43,FALSE)-VLOOKUP($A10,'Import Peak Change'!$A$106:AQ$202,43,FALSE)))</f>
        <v>0</v>
      </c>
      <c r="AR10" s="6">
        <f>IF(ISERROR(VLOOKUP($A10,'Import Peak'!$A$3:AR$99,44,FALSE)-VLOOKUP($A10,'Import Peak Change'!$A$106:AR$202,44,FALSE)),0,(VLOOKUP($A10,'Import Peak'!$A$3:AR$99,44,FALSE)-VLOOKUP($A10,'Import Peak Change'!$A$106:AR$202,44,FALSE)))</f>
        <v>0</v>
      </c>
      <c r="AS10" s="6">
        <f>IF(ISERROR(VLOOKUP($A10,'Import Peak'!$A$3:AS$99,45,FALSE)-VLOOKUP($A10,'Import Peak Change'!$A$106:AS$202,45,FALSE)),0,(VLOOKUP($A10,'Import Peak'!$A$3:AS$99,45,FALSE)-VLOOKUP($A10,'Import Peak Change'!$A$106:AS$202,45,FALSE)))</f>
        <v>0</v>
      </c>
      <c r="AT10" s="6">
        <f>IF(ISERROR(VLOOKUP($A10,'Import Peak'!$A$3:AT$99,46,FALSE)-VLOOKUP($A10,'Import Peak Change'!$A$106:AT$202,46,FALSE)),0,(VLOOKUP($A10,'Import Peak'!$A$3:AT$99,46,FALSE)-VLOOKUP($A10,'Import Peak Change'!$A$106:AT$202,46,FALSE)))</f>
        <v>0</v>
      </c>
      <c r="AU10" s="6">
        <f>IF(ISERROR(VLOOKUP($A10,'Import Peak'!$A$3:AU$99,47,FALSE)-VLOOKUP($A10,'Import Peak Change'!$A$106:AU$202,47,FALSE)),0,(VLOOKUP($A10,'Import Peak'!$A$3:AU$99,47,FALSE)-VLOOKUP($A10,'Import Peak Change'!$A$106:AU$202,47,FALSE)))</f>
        <v>0</v>
      </c>
      <c r="AV10" s="6">
        <f>IF(ISERROR(VLOOKUP($A10,'Import Peak'!$A$3:AV$99,48,FALSE)-VLOOKUP($A10,'Import Peak Change'!$A$106:AV$202,48,FALSE)),0,(VLOOKUP($A10,'Import Peak'!$A$3:AV$99,48,FALSE)-VLOOKUP($A10,'Import Peak Change'!$A$106:AV$202,48,FALSE)))</f>
        <v>0</v>
      </c>
      <c r="AW10" s="6">
        <f>IF(ISERROR(VLOOKUP($A10,'Import Peak'!$A$3:AW$99,49,FALSE)-VLOOKUP($A10,'Import Peak Change'!$A$106:AW$202,49,FALSE)),0,(VLOOKUP($A10,'Import Peak'!$A$3:AW$99,49,FALSE)-VLOOKUP($A10,'Import Peak Change'!$A$106:AW$202,49,FALSE)))</f>
        <v>0</v>
      </c>
      <c r="AX10" s="6">
        <f>IF(ISERROR(VLOOKUP($A10,'Import Peak'!$A$3:AX$99,50,FALSE)-VLOOKUP($A10,'Import Peak Change'!$A$106:AX$202,50,FALSE)),0,(VLOOKUP($A10,'Import Peak'!$A$3:AX$99,50,FALSE)-VLOOKUP($A10,'Import Peak Change'!$A$106:AX$202,50,FALSE)))</f>
        <v>0</v>
      </c>
      <c r="AY10" s="6">
        <f>IF(ISERROR(VLOOKUP($A10,'Import Peak'!$A$3:AY$99,51,FALSE)-VLOOKUP($A10,'Import Peak Change'!$A$106:AY$202,51,FALSE)),0,(VLOOKUP($A10,'Import Peak'!$A$3:AY$99,51,FALSE)-VLOOKUP($A10,'Import Peak Change'!$A$106:AY$202,51,FALSE)))</f>
        <v>0</v>
      </c>
      <c r="AZ10" s="6">
        <f>IF(ISERROR(VLOOKUP($A10,'Import Peak'!$A$3:AZ$99,52,FALSE)-VLOOKUP($A10,'Import Peak Change'!$A$106:AZ$202,52,FALSE)),0,(VLOOKUP($A10,'Import Peak'!$A$3:AZ$99,52,FALSE)-VLOOKUP($A10,'Import Peak Change'!$A$106:AZ$202,52,FALSE)))</f>
        <v>0</v>
      </c>
      <c r="BA10" s="6">
        <f>IF(ISERROR(VLOOKUP($A10,'Import Peak'!$A$3:BA$99,53,FALSE)-VLOOKUP($A10,'Import Peak Change'!$A$106:BA$202,53,FALSE)),0,(VLOOKUP($A10,'Import Peak'!$A$3:BA$99,53,FALSE)-VLOOKUP($A10,'Import Peak Change'!$A$106:BA$202,53,FALSE)))</f>
        <v>0</v>
      </c>
      <c r="BB10" s="6">
        <f>IF(ISERROR(VLOOKUP($A10,'Import Peak'!$A$3:BB$99,54,FALSE)-VLOOKUP($A10,'Import Peak Change'!$A$106:BB$202,54,FALSE)),0,(VLOOKUP($A10,'Import Peak'!$A$3:BB$99,54,FALSE)-VLOOKUP($A10,'Import Peak Change'!$A$106:BB$202,54,FALSE)))</f>
        <v>0</v>
      </c>
      <c r="BC10" s="6">
        <f>IF(ISERROR(VLOOKUP($A10,'Import Peak'!$A$3:BC$99,55,FALSE)-VLOOKUP($A10,'Import Peak Change'!$A$106:BC$202,55,FALSE)),0,(VLOOKUP($A10,'Import Peak'!$A$3:BC$99,55,FALSE)-VLOOKUP($A10,'Import Peak Change'!$A$106:BC$202,55,FALSE)))</f>
        <v>0</v>
      </c>
      <c r="BD10" s="6">
        <f>IF(ISERROR(VLOOKUP($A10,'Import Peak'!$A$3:BD$99,56,FALSE)-VLOOKUP($A10,'Import Peak Change'!$A$106:BD$202,56,FALSE)),0,(VLOOKUP($A10,'Import Peak'!$A$3:BD$99,56,FALSE)-VLOOKUP($A10,'Import Peak Change'!$A$106:BD$202,56,FALSE)))</f>
        <v>0</v>
      </c>
      <c r="BE10" s="6">
        <f>IF(ISERROR(VLOOKUP($A10,'Import Peak'!$A$3:BE$99,57,FALSE)-VLOOKUP($A10,'Import Peak Change'!$A$106:BE$202,57,FALSE)),0,(VLOOKUP($A10,'Import Peak'!$A$3:BE$99,57,FALSE)-VLOOKUP($A10,'Import Peak Change'!$A$106:BE$202,57,FALSE)))</f>
        <v>0</v>
      </c>
      <c r="BF10" s="6">
        <f>IF(ISERROR(VLOOKUP($A10,'Import Peak'!$A$3:BF$99,58,FALSE)-VLOOKUP($A10,'Import Peak Change'!$A$106:BF$202,58,FALSE)),0,(VLOOKUP($A10,'Import Peak'!$A$3:BF$99,58,FALSE)-VLOOKUP($A10,'Import Peak Change'!$A$106:BF$202,58,FALSE)))</f>
        <v>0</v>
      </c>
      <c r="BG10" s="6">
        <f>IF(ISERROR(VLOOKUP($A10,'Import Peak'!$A$3:BG$99,59,FALSE)-VLOOKUP($A10,'Import Peak Change'!$A$106:BG$202,59,FALSE)),0,(VLOOKUP($A10,'Import Peak'!$A$3:BG$99,59,FALSE)-VLOOKUP($A10,'Import Peak Change'!$A$106:BG$202,59,FALSE)))</f>
        <v>0</v>
      </c>
      <c r="BH10" s="6">
        <f>IF(ISERROR(VLOOKUP($A10,'Import Peak'!$A$3:BH$99,60,FALSE)-VLOOKUP($A10,'Import Peak Change'!$A$106:BH$202,60,FALSE)),0,(VLOOKUP($A10,'Import Peak'!$A$3:BH$99,60,FALSE)-VLOOKUP($A10,'Import Peak Change'!$A$106:BH$202,60,FALSE)))</f>
        <v>0</v>
      </c>
      <c r="BI10" s="6">
        <f>IF(ISERROR(VLOOKUP($A10,'Import Peak'!$A$3:BI$99,61,FALSE)-VLOOKUP($A10,'Import Peak Change'!$A$106:BI$202,61,FALSE)),0,(VLOOKUP($A10,'Import Peak'!$A$3:BI$99,61,FALSE)-VLOOKUP($A10,'Import Peak Change'!$A$106:BI$202,61,FALSE)))</f>
        <v>0</v>
      </c>
      <c r="BJ10" s="6">
        <f>IF(ISERROR(VLOOKUP($A10,'Import Peak'!$A$3:BJ$99,62,FALSE)-VLOOKUP($A10,'Import Peak Change'!$A$106:BJ$202,62,FALSE)),0,(VLOOKUP($A10,'Import Peak'!$A$3:BJ$99,62,FALSE)-VLOOKUP($A10,'Import Peak Change'!$A$106:BJ$202,62,FALSE)))</f>
        <v>0</v>
      </c>
      <c r="BK10" s="6">
        <f>IF(ISERROR(VLOOKUP($A10,'Import Peak'!$A$3:BK$99,63,FALSE)-VLOOKUP($A10,'Import Peak Change'!$A$106:BK$202,63,FALSE)),0,(VLOOKUP($A10,'Import Peak'!$A$3:BK$99,63,FALSE)-VLOOKUP($A10,'Import Peak Change'!$A$106:BK$202,63,FALSE)))</f>
        <v>0</v>
      </c>
      <c r="BL10" s="6">
        <f>IF(ISERROR(VLOOKUP($A10,'Import Peak'!$A$3:BL$99,64,FALSE)-VLOOKUP($A10,'Import Peak Change'!$A$106:BL$202,64,FALSE)),0,(VLOOKUP($A10,'Import Peak'!$A$3:BL$99,64,FALSE)-VLOOKUP($A10,'Import Peak Change'!$A$106:BL$202,64,FALSE)))</f>
        <v>0</v>
      </c>
      <c r="BM10" s="6">
        <f>IF(ISERROR(VLOOKUP($A10,'Import Peak'!$A$3:BM$99,65,FALSE)-VLOOKUP($A10,'Import Peak Change'!$A$106:BM$202,65,FALSE)),0,(VLOOKUP($A10,'Import Peak'!$A$3:BM$99,65,FALSE)-VLOOKUP($A10,'Import Peak Change'!$A$106:BM$202,65,FALSE)))</f>
        <v>0</v>
      </c>
      <c r="BN10" s="6">
        <f>IF(ISERROR(VLOOKUP($A10,'Import Peak'!$A$3:BN$99,66,FALSE)-VLOOKUP($A10,'Import Peak Change'!$A$106:BN$202,66,FALSE)),0,(VLOOKUP($A10,'Import Peak'!$A$3:BN$99,66,FALSE)-VLOOKUP($A10,'Import Peak Change'!$A$106:BN$202,66,FALSE)))</f>
        <v>0</v>
      </c>
      <c r="BO10" s="6">
        <f>IF(ISERROR(VLOOKUP($A10,'Import Peak'!$A$3:BO$99,67,FALSE)-VLOOKUP($A10,'Import Peak Change'!$A$106:BO$202,67,FALSE)),0,(VLOOKUP($A10,'Import Peak'!$A$3:BO$99,67,FALSE)-VLOOKUP($A10,'Import Peak Change'!$A$106:BO$202,67,FALSE)))</f>
        <v>0</v>
      </c>
      <c r="BP10" s="6">
        <f>IF(ISERROR(VLOOKUP($A10,'Import Peak'!$A$3:BP$99,68,FALSE)-VLOOKUP($A10,'Import Peak Change'!$A$106:BP$202,68,FALSE)),0,(VLOOKUP($A10,'Import Peak'!$A$3:BP$99,68,FALSE)-VLOOKUP($A10,'Import Peak Change'!$A$106:BP$202,68,FALSE)))</f>
        <v>0</v>
      </c>
      <c r="BQ10" s="6">
        <f>IF(ISERROR(VLOOKUP($A10,'Import Peak'!$A$3:BQ$99,69,FALSE)-VLOOKUP($A10,'Import Peak Change'!$A$106:BQ$202,69,FALSE)),0,(VLOOKUP($A10,'Import Peak'!$A$3:BQ$99,69,FALSE)-VLOOKUP($A10,'Import Peak Change'!$A$106:BQ$202,69,FALSE)))</f>
        <v>0</v>
      </c>
      <c r="BR10" s="6">
        <f>IF(ISERROR(VLOOKUP($A10,'Import Peak'!$A$3:BR$99,70,FALSE)-VLOOKUP($A10,'Import Peak Change'!$A$106:BR$202,70,FALSE)),0,(VLOOKUP($A10,'Import Peak'!$A$3:BR$99,70,FALSE)-VLOOKUP($A10,'Import Peak Change'!$A$106:BR$202,70,FALSE)))</f>
        <v>0</v>
      </c>
      <c r="BS10" s="6">
        <f>IF(ISERROR(VLOOKUP($A10,'Import Peak'!$A$3:BS$99,71,FALSE)-VLOOKUP($A10,'Import Peak Change'!$A$106:BS$202,71,FALSE)),0,(VLOOKUP($A10,'Import Peak'!$A$3:BS$99,71,FALSE)-VLOOKUP($A10,'Import Peak Change'!$A$106:BS$202,71,FALSE)))</f>
        <v>0</v>
      </c>
      <c r="BT10" s="6">
        <f>IF(ISERROR(VLOOKUP($A10,'Import Peak'!$A$3:BT$99,72,FALSE)-VLOOKUP($A10,'Import Peak Change'!$A$106:BT$202,72,FALSE)),0,(VLOOKUP($A10,'Import Peak'!$A$3:BT$99,72,FALSE)-VLOOKUP($A10,'Import Peak Change'!$A$106:BT$202,72,FALSE)))</f>
        <v>0</v>
      </c>
      <c r="BU10" s="6">
        <f>IF(ISERROR(VLOOKUP($A10,'Import Peak'!$A$3:BU$99,73,FALSE)-VLOOKUP($A10,'Import Peak Change'!$A$106:BU$202,73,FALSE)),0,(VLOOKUP($A10,'Import Peak'!$A$3:BU$99,73,FALSE)-VLOOKUP($A10,'Import Peak Change'!$A$106:BU$202,73,FALSE)))</f>
        <v>0</v>
      </c>
      <c r="BV10" s="6">
        <f>IF(ISERROR(VLOOKUP($A10,'Import Peak'!$A$3:BV$99,74,FALSE)-VLOOKUP($A10,'Import Peak Change'!$A$106:BV$202,74,FALSE)),0,(VLOOKUP($A10,'Import Peak'!$A$3:BV$99,74,FALSE)-VLOOKUP($A10,'Import Peak Change'!$A$106:BV$202,74,FALSE)))</f>
        <v>0</v>
      </c>
      <c r="BW10" s="6">
        <f>IF(ISERROR(VLOOKUP($A10,'Import Peak'!$A$3:BW$99,75,FALSE)-VLOOKUP($A10,'Import Peak Change'!$A$106:BW$202,75,FALSE)),0,(VLOOKUP($A10,'Import Peak'!$A$3:BW$99,75,FALSE)-VLOOKUP($A10,'Import Peak Change'!$A$106:BW$202,75,FALSE)))</f>
        <v>0</v>
      </c>
      <c r="BX10" s="6">
        <f>IF(ISERROR(VLOOKUP($A10,'Import Peak'!$A$3:BX$99,76,FALSE)-VLOOKUP($A10,'Import Peak Change'!$A$106:BX$202,76,FALSE)),0,(VLOOKUP($A10,'Import Peak'!$A$3:BX$99,76,FALSE)-VLOOKUP($A10,'Import Peak Change'!$A$106:BX$202,76,FALSE)))</f>
        <v>0</v>
      </c>
      <c r="BY10" s="6">
        <f>IF(ISERROR(VLOOKUP($A10,'Import Peak'!$A$3:BY$99,77,FALSE)-VLOOKUP($A10,'Import Peak Change'!$A$106:BY$202,77,FALSE)),0,(VLOOKUP($A10,'Import Peak'!$A$3:BY$99,77,FALSE)-VLOOKUP($A10,'Import Peak Change'!$A$106:BY$202,77,FALSE)))</f>
        <v>0</v>
      </c>
      <c r="BZ10" s="6">
        <f>IF(ISERROR(VLOOKUP($A10,'Import Peak'!$A$3:BZ$99,78,FALSE)-VLOOKUP($A10,'Import Peak Change'!$A$106:BZ$202,78,FALSE)),0,(VLOOKUP($A10,'Import Peak'!$A$3:BZ$99,78,FALSE)-VLOOKUP($A10,'Import Peak Change'!$A$106:BZ$202,78,FALSE)))</f>
        <v>0</v>
      </c>
      <c r="CA10" s="6">
        <f>IF(ISERROR(VLOOKUP($A10,'Import Peak'!$A$3:CA$99,79,FALSE)-VLOOKUP($A10,'Import Peak Change'!$A$106:CA$202,79,FALSE)),0,(VLOOKUP($A10,'Import Peak'!$A$3:CA$99,79,FALSE)-VLOOKUP($A10,'Import Peak Change'!$A$106:CA$202,79,FALSE)))</f>
        <v>0</v>
      </c>
      <c r="CB10" s="6">
        <f>IF(ISERROR(VLOOKUP($A10,'Import Peak'!$A$3:CB$99,80,FALSE)-VLOOKUP($A10,'Import Peak Change'!$A$106:CB$202,80,FALSE)),0,(VLOOKUP($A10,'Import Peak'!$A$3:CB$99,80,FALSE)-VLOOKUP($A10,'Import Peak Change'!$A$106:CB$202,80,FALSE)))</f>
        <v>0</v>
      </c>
      <c r="CC10" s="6">
        <f>IF(ISERROR(VLOOKUP($A10,'Import Peak'!$A$3:CC$99,81,FALSE)-VLOOKUP($A10,'Import Peak Change'!$A$106:CC$202,81,FALSE)),0,(VLOOKUP($A10,'Import Peak'!$A$3:CC$99,81,FALSE)-VLOOKUP($A10,'Import Peak Change'!$A$106:CC$202,81,FALSE)))</f>
        <v>0</v>
      </c>
      <c r="CD10" s="6">
        <f>IF(ISERROR(VLOOKUP($A10,'Import Peak'!$A$3:CD$99,82,FALSE)-VLOOKUP($A10,'Import Peak Change'!$A$106:CD$202,82,FALSE)),0,(VLOOKUP($A10,'Import Peak'!$A$3:CD$99,82,FALSE)-VLOOKUP($A10,'Import Peak Change'!$A$106:CD$202,82,FALSE)))</f>
        <v>0</v>
      </c>
      <c r="CE10" s="6">
        <f>IF(ISERROR(VLOOKUP($A10,'Import Peak'!$A$3:CE$99,83,FALSE)-VLOOKUP($A10,'Import Peak Change'!$A$106:CE$202,83,FALSE)),0,(VLOOKUP($A10,'Import Peak'!$A$3:CE$99,83,FALSE)-VLOOKUP($A10,'Import Peak Change'!$A$106:CE$202,83,FALSE)))</f>
        <v>0</v>
      </c>
      <c r="CF10" s="6">
        <f>IF(ISERROR(VLOOKUP($A10,'Import Peak'!$A$3:CF$99,84,FALSE)-VLOOKUP($A10,'Import Peak Change'!$A$106:CF$202,84,FALSE)),0,(VLOOKUP($A10,'Import Peak'!$A$3:CF$99,84,FALSE)-VLOOKUP($A10,'Import Peak Change'!$A$106:CF$202,84,FALSE)))</f>
        <v>0</v>
      </c>
      <c r="CG10" s="6">
        <f>IF(ISERROR(VLOOKUP($A10,'Import Peak'!$A$3:CG$99,85,FALSE)-VLOOKUP($A10,'Import Peak Change'!$A$106:CG$202,85,FALSE)),0,(VLOOKUP($A10,'Import Peak'!$A$3:CG$99,85,FALSE)-VLOOKUP($A10,'Import Peak Change'!$A$106:CG$202,85,FALSE)))</f>
        <v>0</v>
      </c>
      <c r="CH10" s="6">
        <f>IF(ISERROR(VLOOKUP($A10,'Import Peak'!$A$3:CH$99,86,FALSE)-VLOOKUP($A10,'Import Peak Change'!$A$106:CH$202,86,FALSE)),0,(VLOOKUP($A10,'Import Peak'!$A$3:CH$99,86,FALSE)-VLOOKUP($A10,'Import Peak Change'!$A$106:CH$202,86,FALSE)))</f>
        <v>0</v>
      </c>
      <c r="CI10" s="6">
        <f>IF(ISERROR(VLOOKUP($A10,'Import Peak'!$A$3:CI$99,87,FALSE)-VLOOKUP($A10,'Import Peak Change'!$A$106:CI$202,87,FALSE)),0,(VLOOKUP($A10,'Import Peak'!$A$3:CI$99,87,FALSE)-VLOOKUP($A10,'Import Peak Change'!$A$106:CI$202,87,FALSE)))</f>
        <v>0</v>
      </c>
      <c r="CJ10" s="6">
        <f>IF(ISERROR(VLOOKUP($A10,'Import Peak'!$A$3:CJ$99,88,FALSE)-VLOOKUP($A10,'Import Peak Change'!$A$106:CJ$202,88,FALSE)),0,(VLOOKUP($A10,'Import Peak'!$A$3:CJ$99,88,FALSE)-VLOOKUP($A10,'Import Peak Change'!$A$106:CJ$202,88,FALSE)))</f>
        <v>0</v>
      </c>
      <c r="CK10" s="6">
        <f>IF(ISERROR(VLOOKUP($A10,'Import Peak'!$A$3:CK$99,89,FALSE)-VLOOKUP($A10,'Import Peak Change'!$A$106:CK$202,89,FALSE)),0,(VLOOKUP($A10,'Import Peak'!$A$3:CK$99,89,FALSE)-VLOOKUP($A10,'Import Peak Change'!$A$106:CK$202,89,FALSE)))</f>
        <v>0</v>
      </c>
      <c r="CL10" s="6">
        <f>IF(ISERROR(VLOOKUP($A10,'Import Peak'!$A$3:CL$99,90,FALSE)-VLOOKUP($A10,'Import Peak Change'!$A$106:CL$202,90,FALSE)),0,(VLOOKUP($A10,'Import Peak'!$A$3:CL$99,90,FALSE)-VLOOKUP($A10,'Import Peak Change'!$A$106:CL$202,90,FALSE)))</f>
        <v>0</v>
      </c>
      <c r="CM10" s="6">
        <f>IF(ISERROR(VLOOKUP($A10,'Import Peak'!$A$3:CM$99,91,FALSE)-VLOOKUP($A10,'Import Peak Change'!$A$106:CM$202,91,FALSE)),0,(VLOOKUP($A10,'Import Peak'!$A$3:CM$99,91,FALSE)-VLOOKUP($A10,'Import Peak Change'!$A$106:CM$202,91,FALSE)))</f>
        <v>0</v>
      </c>
      <c r="CN10" s="6">
        <f>IF(ISERROR(VLOOKUP($A10,'Import Peak'!$A$3:CN$99,92,FALSE)-VLOOKUP($A10,'Import Peak Change'!$A$106:CN$202,92,FALSE)),0,(VLOOKUP($A10,'Import Peak'!$A$3:CN$99,92,FALSE)-VLOOKUP($A10,'Import Peak Change'!$A$106:CN$202,92,FALSE)))</f>
        <v>0</v>
      </c>
      <c r="CO10" s="6">
        <f>IF(ISERROR(VLOOKUP($A10,'Import Peak'!$A$3:CO$99,93,FALSE)-VLOOKUP($A10,'Import Peak Change'!$A$106:CO$202,93,FALSE)),0,(VLOOKUP($A10,'Import Peak'!$A$3:CO$99,93,FALSE)-VLOOKUP($A10,'Import Peak Change'!$A$106:CO$202,93,FALSE)))</f>
        <v>0</v>
      </c>
      <c r="CP10" s="6">
        <f>IF(ISERROR(VLOOKUP($A10,'Import Peak'!$A$3:CP$99,94,FALSE)-VLOOKUP($A10,'Import Peak Change'!$A$106:CP$202,94,FALSE)),0,(VLOOKUP($A10,'Import Peak'!$A$3:CP$99,94,FALSE)-VLOOKUP($A10,'Import Peak Change'!$A$106:CP$202,94,FALSE)))</f>
        <v>0</v>
      </c>
      <c r="CQ10" s="6">
        <f>IF(ISERROR(VLOOKUP($A10,'Import Peak'!$A$3:CQ$99,95,FALSE)-VLOOKUP($A10,'Import Peak Change'!$A$106:CQ$202,95,FALSE)),0,(VLOOKUP($A10,'Import Peak'!$A$3:CQ$99,95,FALSE)-VLOOKUP($A10,'Import Peak Change'!$A$106:CQ$202,95,FALSE)))</f>
        <v>0</v>
      </c>
      <c r="CR10" s="6">
        <f>IF(ISERROR(VLOOKUP($A10,'Import Peak'!$A$3:CR$99,96,FALSE)-VLOOKUP($A10,'Import Peak Change'!$A$106:CR$202,96,FALSE)),0,(VLOOKUP($A10,'Import Peak'!$A$3:CR$99,96,FALSE)-VLOOKUP($A10,'Import Peak Change'!$A$106:CR$202,96,FALSE)))</f>
        <v>0</v>
      </c>
      <c r="CS10" s="6">
        <f>IF(ISERROR(VLOOKUP($A10,'Import Peak'!$A$3:CS$99,97,FALSE)-VLOOKUP($A10,'Import Peak Change'!$A$106:CS$202,97,FALSE)),0,(VLOOKUP($A10,'Import Peak'!$A$3:CS$99,97,FALSE)-VLOOKUP($A10,'Import Peak Change'!$A$106:CS$202,97,FALSE)))</f>
        <v>0</v>
      </c>
      <c r="CT10" s="6">
        <f>IF(ISERROR(VLOOKUP($A10,'Import Peak'!$A$3:CT$99,98,FALSE)-VLOOKUP($A10,'Import Peak Change'!$A$106:CT$202,98,FALSE)),0,(VLOOKUP($A10,'Import Peak'!$A$3:CT$99,98,FALSE)-VLOOKUP($A10,'Import Peak Change'!$A$106:CT$202,98,FALSE)))</f>
        <v>0</v>
      </c>
      <c r="CU10" s="6">
        <f>IF(ISERROR(VLOOKUP($A10,'Import Peak'!$A$3:CU$99,99,FALSE)-VLOOKUP($A10,'Import Peak Change'!$A$106:CU$202,99,FALSE)),0,(VLOOKUP($A10,'Import Peak'!$A$3:CU$99,99,FALSE)-VLOOKUP($A10,'Import Peak Change'!$A$106:CU$202,99,FALSE)))</f>
        <v>0</v>
      </c>
      <c r="CV10" s="6">
        <f>IF(ISERROR(VLOOKUP($A10,'Import Peak'!$A$3:CV$99,100,FALSE)-VLOOKUP($A10,'Import Peak Change'!$A$106:CV$202,100,FALSE)),0,(VLOOKUP($A10,'Import Peak'!$A$3:CV$99,100,FALSE)-VLOOKUP($A10,'Import Peak Change'!$A$106:CV$202,100,FALSE)))</f>
        <v>0</v>
      </c>
      <c r="CW10" s="6">
        <f>IF(ISERROR(VLOOKUP($A10,'Import Peak'!$A$3:CW$99,101,FALSE)-VLOOKUP($A10,'Import Peak Change'!$A$106:CW$202,101,FALSE)),0,(VLOOKUP($A10,'Import Peak'!$A$3:CW$99,101,FALSE)-VLOOKUP($A10,'Import Peak Change'!$A$106:CW$202,101,FALSE)))</f>
        <v>0</v>
      </c>
      <c r="CX10" s="6">
        <f>IF(ISERROR(VLOOKUP($A10,'Import Peak'!$A$3:CX$99,102,FALSE)-VLOOKUP($A10,'Import Peak Change'!$A$106:CX$202,102,FALSE)),0,(VLOOKUP($A10,'Import Peak'!$A$3:CX$99,102,FALSE)-VLOOKUP($A10,'Import Peak Change'!$A$106:CX$202,102,FALSE)))</f>
        <v>0</v>
      </c>
      <c r="CY10" s="6">
        <f>IF(ISERROR(VLOOKUP($A10,'Import Peak'!$A$3:CY$99,103,FALSE)-VLOOKUP($A10,'Import Peak Change'!$A$106:CY$202,103,FALSE)),0,(VLOOKUP($A10,'Import Peak'!$A$3:CY$99,103,FALSE)-VLOOKUP($A10,'Import Peak Change'!$A$106:CY$202,103,FALSE)))</f>
        <v>0</v>
      </c>
      <c r="CZ10" s="6">
        <f>IF(ISERROR(VLOOKUP($A10,'Import Peak'!$A$3:CZ$99,104,FALSE)-VLOOKUP($A10,'Import Peak Change'!$A$106:CZ$202,104,FALSE)),0,(VLOOKUP($A10,'Import Peak'!$A$3:CZ$99,104,FALSE)-VLOOKUP($A10,'Import Peak Change'!$A$106:CZ$202,104,FALSE)))</f>
        <v>0</v>
      </c>
      <c r="DA10" s="6">
        <f>IF(ISERROR(VLOOKUP($A10,'Import Peak'!$A$3:DA$99,105,FALSE)-VLOOKUP($A10,'Import Peak Change'!$A$106:DA$202,105,FALSE)),0,(VLOOKUP($A10,'Import Peak'!$A$3:DA$99,105,FALSE)-VLOOKUP($A10,'Import Peak Change'!$A$106:DA$202,105,FALSE)))</f>
        <v>0</v>
      </c>
      <c r="DB10" s="6">
        <f>IF(ISERROR(VLOOKUP($A10,'Import Peak'!$A$3:DB$99,106,FALSE)-VLOOKUP($A10,'Import Peak Change'!$A$106:DB$202,106,FALSE)),0,(VLOOKUP($A10,'Import Peak'!$A$3:DB$99,106,FALSE)-VLOOKUP($A10,'Import Peak Change'!$A$106:DB$202,106,FALSE)))</f>
        <v>0</v>
      </c>
      <c r="DC10" s="6">
        <f>IF(ISERROR(VLOOKUP($A10,'Import Peak'!$A$3:DC$99,107,FALSE)-VLOOKUP($A10,'Import Peak Change'!$A$106:DC$202,107,FALSE)),0,(VLOOKUP($A10,'Import Peak'!$A$3:DC$99,107,FALSE)-VLOOKUP($A10,'Import Peak Change'!$A$106:DC$202,107,FALSE)))</f>
        <v>0</v>
      </c>
      <c r="DD10" s="6">
        <f>IF(ISERROR(VLOOKUP($A10,'Import Peak'!$A$3:DD$99,108,FALSE)-VLOOKUP($A10,'Import Peak Change'!$A$106:DD$202,108,FALSE)),0,(VLOOKUP($A10,'Import Peak'!$A$3:DD$99,108,FALSE)-VLOOKUP($A10,'Import Peak Change'!$A$106:DD$202,108,FALSE)))</f>
        <v>0</v>
      </c>
      <c r="DE10" s="6">
        <f>IF(ISERROR(VLOOKUP($A10,'Import Peak'!$A$3:DE$99,109,FALSE)-VLOOKUP($A10,'Import Peak Change'!$A$106:DE$202,109,FALSE)),0,(VLOOKUP($A10,'Import Peak'!$A$3:DE$99,109,FALSE)-VLOOKUP($A10,'Import Peak Change'!$A$106:DE$202,109,FALSE)))</f>
        <v>0</v>
      </c>
      <c r="DF10" s="6">
        <f>IF(ISERROR(VLOOKUP($A10,'Import Peak'!$A$3:DF$99,110,FALSE)-VLOOKUP($A10,'Import Peak Change'!$A$106:DF$202,110,FALSE)),0,(VLOOKUP($A10,'Import Peak'!$A$3:DF$99,110,FALSE)-VLOOKUP($A10,'Import Peak Change'!$A$106:DF$202,110,FALSE)))</f>
        <v>0</v>
      </c>
      <c r="DG10" s="6">
        <f>IF(ISERROR(VLOOKUP($A10,'Import Peak'!$A$3:DG$99,111,FALSE)-VLOOKUP($A10,'Import Peak Change'!$A$106:DG$202,111,FALSE)),0,(VLOOKUP($A10,'Import Peak'!$A$3:DG$99,111,FALSE)-VLOOKUP($A10,'Import Peak Change'!$A$106:DG$202,111,FALSE)))</f>
        <v>0</v>
      </c>
      <c r="DH10" s="6">
        <f>IF(ISERROR(VLOOKUP($A10,'Import Peak'!$A$3:DH$99,112,FALSE)-VLOOKUP($A10,'Import Peak Change'!$A$106:DH$202,112,FALSE)),0,(VLOOKUP($A10,'Import Peak'!$A$3:DH$99,112,FALSE)-VLOOKUP($A10,'Import Peak Change'!$A$106:DH$202,112,FALSE)))</f>
        <v>0</v>
      </c>
      <c r="DI10" s="6">
        <f>IF(ISERROR(VLOOKUP($A10,'Import Peak'!$A$3:DI$99,113,FALSE)-VLOOKUP($A10,'Import Peak Change'!$A$106:DI$202,113,FALSE)),0,(VLOOKUP($A10,'Import Peak'!$A$3:DI$99,113,FALSE)-VLOOKUP($A10,'Import Peak Change'!$A$106:DI$202,113,FALSE)))</f>
        <v>0</v>
      </c>
      <c r="DJ10" s="6">
        <f>IF(ISERROR(VLOOKUP($A10,'Import Peak'!$A$3:DJ$99,114,FALSE)-VLOOKUP($A10,'Import Peak Change'!$A$106:DJ$202,114,FALSE)),0,(VLOOKUP($A10,'Import Peak'!$A$3:DJ$99,114,FALSE)-VLOOKUP($A10,'Import Peak Change'!$A$106:DJ$202,114,FALSE)))</f>
        <v>0</v>
      </c>
      <c r="DK10" s="6">
        <f>IF(ISERROR(VLOOKUP($A10,'Import Peak'!$A$3:DK$99,115,FALSE)-VLOOKUP($A10,'Import Peak Change'!$A$106:DK$202,115,FALSE)),0,(VLOOKUP($A10,'Import Peak'!$A$3:DK$99,115,FALSE)-VLOOKUP($A10,'Import Peak Change'!$A$106:DK$202,115,FALSE)))</f>
        <v>0</v>
      </c>
      <c r="DL10" s="6">
        <f>IF(ISERROR(VLOOKUP($A10,'Import Peak'!$A$3:DL$99,116,FALSE)-VLOOKUP($A10,'Import Peak Change'!$A$106:DL$202,116,FALSE)),0,(VLOOKUP($A10,'Import Peak'!$A$3:DL$99,116,FALSE)-VLOOKUP($A10,'Import Peak Change'!$A$106:DL$202,116,FALSE)))</f>
        <v>0</v>
      </c>
      <c r="DM10" s="6">
        <f>IF(ISERROR(VLOOKUP($A10,'Import Peak'!$A$3:DM$99,117,FALSE)-VLOOKUP($A10,'Import Peak Change'!$A$106:DM$202,117,FALSE)),0,(VLOOKUP($A10,'Import Peak'!$A$3:DM$99,117,FALSE)-VLOOKUP($A10,'Import Peak Change'!$A$106:DM$202,117,FALSE)))</f>
        <v>0</v>
      </c>
      <c r="DN10" s="6">
        <f>IF(ISERROR(VLOOKUP($A10,'Import Peak'!$A$3:DN$99,118,FALSE)-VLOOKUP($A10,'Import Peak Change'!$A$106:DN$202,118,FALSE)),0,(VLOOKUP($A10,'Import Peak'!$A$3:DN$99,118,FALSE)-VLOOKUP($A10,'Import Peak Change'!$A$106:DN$202,118,FALSE)))</f>
        <v>0</v>
      </c>
      <c r="DO10" s="6">
        <f>IF(ISERROR(VLOOKUP($A10,'Import Peak'!$A$3:DO$99,119,FALSE)-VLOOKUP($A10,'Import Peak Change'!$A$106:DO$202,119,FALSE)),0,(VLOOKUP($A10,'Import Peak'!$A$3:DO$99,119,FALSE)-VLOOKUP($A10,'Import Peak Change'!$A$106:DO$202,119,FALSE)))</f>
        <v>0</v>
      </c>
      <c r="DP10" s="6">
        <f>IF(ISERROR(VLOOKUP($A10,'Import Peak'!$A$3:DP$99,120,FALSE)-VLOOKUP($A10,'Import Peak Change'!$A$106:DP$202,120,FALSE)),0,(VLOOKUP($A10,'Import Peak'!$A$3:DP$99,120,FALSE)-VLOOKUP($A10,'Import Peak Change'!$A$106:DP$202,120,FALSE)))</f>
        <v>0</v>
      </c>
      <c r="DQ10" s="6">
        <f>IF(ISERROR(VLOOKUP($A10,'Import Peak'!$A$3:DQ$99,121,FALSE)-VLOOKUP($A10,'Import Peak Change'!$A$106:DQ$202,121,FALSE)),0,(VLOOKUP($A10,'Import Peak'!$A$3:DQ$99,121,FALSE)-VLOOKUP($A10,'Import Peak Change'!$A$106:DQ$202,121,FALSE)))</f>
        <v>0</v>
      </c>
      <c r="DR10" s="6">
        <f>IF(ISERROR(VLOOKUP($A10,'Import Peak'!$A$3:DR$99,122,FALSE)-VLOOKUP($A10,'Import Peak Change'!$A$106:DR$202,122,FALSE)),0,(VLOOKUP($A10,'Import Peak'!$A$3:DR$99,122,FALSE)-VLOOKUP($A10,'Import Peak Change'!$A$106:DR$202,122,FALSE)))</f>
        <v>0</v>
      </c>
      <c r="DS10" s="6">
        <f>IF(ISERROR(VLOOKUP($A10,'Import Peak'!$A$3:DS$99,123,FALSE)-VLOOKUP($A10,'Import Peak Change'!$A$106:DS$202,123,FALSE)),0,(VLOOKUP($A10,'Import Peak'!$A$3:DS$99,123,FALSE)-VLOOKUP($A10,'Import Peak Change'!$A$106:DS$202,123,FALSE)))</f>
        <v>0</v>
      </c>
      <c r="DT10" s="6">
        <f>IF(ISERROR(VLOOKUP($A10,'Import Peak'!$A$3:DT$99,124,FALSE)-VLOOKUP($A10,'Import Peak Change'!$A$106:DT$202,124,FALSE)),0,(VLOOKUP($A10,'Import Peak'!$A$3:DT$99,124,FALSE)-VLOOKUP($A10,'Import Peak Change'!$A$106:DT$202,124,FALSE)))</f>
        <v>0</v>
      </c>
      <c r="DU10" s="6">
        <f>IF(ISERROR(VLOOKUP($A10,'Import Peak'!$A$3:DU$99,125,FALSE)-VLOOKUP($A10,'Import Peak Change'!$A$106:DU$202,125,FALSE)),0,(VLOOKUP($A10,'Import Peak'!$A$3:DU$99,125,FALSE)-VLOOKUP($A10,'Import Peak Change'!$A$106:DU$202,125,FALSE)))</f>
        <v>0</v>
      </c>
      <c r="DV10" s="6">
        <f>IF(ISERROR(VLOOKUP($A10,'Import Peak'!$A$3:DV$99,126,FALSE)-VLOOKUP($A10,'Import Peak Change'!$A$106:DV$202,126,FALSE)),0,(VLOOKUP($A10,'Import Peak'!$A$3:DV$99,126,FALSE)-VLOOKUP($A10,'Import Peak Change'!$A$106:DV$202,126,FALSE)))</f>
        <v>0</v>
      </c>
      <c r="DW10" s="6">
        <f>IF(ISERROR(VLOOKUP($A10,'Import Peak'!$A$3:DW$99,127,FALSE)-VLOOKUP($A10,'Import Peak Change'!$A$106:DW$202,127,FALSE)),0,(VLOOKUP($A10,'Import Peak'!$A$3:DW$99,127,FALSE)-VLOOKUP($A10,'Import Peak Change'!$A$106:DW$202,127,FALSE)))</f>
        <v>0</v>
      </c>
      <c r="DX10" s="6">
        <f>IF(ISERROR(VLOOKUP($A10,'Import Peak'!$A$3:DX$99,128,FALSE)-VLOOKUP($A10,'Import Peak Change'!$A$106:DX$202,128,FALSE)),0,(VLOOKUP($A10,'Import Peak'!$A$3:DX$99,128,FALSE)-VLOOKUP($A10,'Import Peak Change'!$A$106:DX$202,128,FALSE)))</f>
        <v>0</v>
      </c>
      <c r="DY10" s="6">
        <f>IF(ISERROR(VLOOKUP($A10,'Import Peak'!$A$3:DY$99,129,FALSE)-VLOOKUP($A10,'Import Peak Change'!$A$106:DY$202,129,FALSE)),0,(VLOOKUP($A10,'Import Peak'!$A$3:DY$99,129,FALSE)-VLOOKUP($A10,'Import Peak Change'!$A$106:DY$202,129,FALSE)))</f>
        <v>0</v>
      </c>
      <c r="DZ10" s="6">
        <f>IF(ISERROR(VLOOKUP($A10,'Import Peak'!$A$3:DZ$99,130,FALSE)-VLOOKUP($A10,'Import Peak Change'!$A$106:DZ$202,130,FALSE)),0,(VLOOKUP($A10,'Import Peak'!$A$3:DZ$99,130,FALSE)-VLOOKUP($A10,'Import Peak Change'!$A$106:DZ$202,130,FALSE)))</f>
        <v>0</v>
      </c>
      <c r="EA10" s="6">
        <f>IF(ISERROR(VLOOKUP($A10,'Import Peak'!$A$3:EA$99,131,FALSE)-VLOOKUP($A10,'Import Peak Change'!$A$106:EA$202,131,FALSE)),0,(VLOOKUP($A10,'Import Peak'!$A$3:EA$99,131,FALSE)-VLOOKUP($A10,'Import Peak Change'!$A$106:EA$202,131,FALSE)))</f>
        <v>0</v>
      </c>
      <c r="EB10" s="6">
        <f>IF(ISERROR(VLOOKUP($A10,'Import Peak'!$A$3:EB$99,132,FALSE)-VLOOKUP($A10,'Import Peak Change'!$A$106:EB$202,132,FALSE)),0,(VLOOKUP($A10,'Import Peak'!$A$3:EB$99,132,FALSE)-VLOOKUP($A10,'Import Peak Change'!$A$106:EB$202,132,FALSE)))</f>
        <v>0</v>
      </c>
      <c r="EC10" s="6">
        <f>IF(ISERROR(VLOOKUP($A10,'Import Peak'!$A$3:EC$99,133,FALSE)-VLOOKUP($A10,'Import Peak Change'!$A$106:EC$202,133,FALSE)),0,(VLOOKUP($A10,'Import Peak'!$A$3:EC$99,133,FALSE)-VLOOKUP($A10,'Import Peak Change'!$A$106:EC$202,133,FALSE)))</f>
        <v>0</v>
      </c>
      <c r="ED10" s="6">
        <f>IF(ISERROR(VLOOKUP($A10,'Import Peak'!$A$3:ED$99,134,FALSE)-VLOOKUP($A10,'Import Peak Change'!$A$106:ED$202,134,FALSE)),0,(VLOOKUP($A10,'Import Peak'!$A$3:ED$99,134,FALSE)-VLOOKUP($A10,'Import Peak Change'!$A$106:ED$202,134,FALSE)))</f>
        <v>0</v>
      </c>
      <c r="EE10" s="6">
        <f>IF(ISERROR(VLOOKUP($A10,'Import Peak'!$A$3:EE$99,135,FALSE)-VLOOKUP($A10,'Import Peak Change'!$A$106:EE$202,135,FALSE)),0,(VLOOKUP($A10,'Import Peak'!$A$3:EE$99,135,FALSE)-VLOOKUP($A10,'Import Peak Change'!$A$106:EE$202,135,FALSE)))</f>
        <v>0</v>
      </c>
      <c r="EF10" s="6">
        <f>IF(ISERROR(VLOOKUP($A10,'Import Peak'!$A$3:EF$99,136,FALSE)-VLOOKUP($A10,'Import Peak Change'!$A$106:EF$202,136,FALSE)),0,(VLOOKUP($A10,'Import Peak'!$A$3:EF$99,136,FALSE)-VLOOKUP($A10,'Import Peak Change'!$A$106:EF$202,136,FALSE)))</f>
        <v>0</v>
      </c>
      <c r="EG10" s="6">
        <f>IF(ISERROR(VLOOKUP($A10,'Import Peak'!$A$3:EG$99,137,FALSE)-VLOOKUP($A10,'Import Peak Change'!$A$106:EG$202,137,FALSE)),0,(VLOOKUP($A10,'Import Peak'!$A$3:EG$99,137,FALSE)-VLOOKUP($A10,'Import Peak Change'!$A$106:EG$202,137,FALSE)))</f>
        <v>0</v>
      </c>
      <c r="EH10" s="6">
        <f>IF(ISERROR(VLOOKUP($A10,'Import Peak'!$A$3:EH$99,138,FALSE)-VLOOKUP($A10,'Import Peak Change'!$A$106:EH$202,138,FALSE)),0,(VLOOKUP($A10,'Import Peak'!$A$3:EH$99,138,FALSE)-VLOOKUP($A10,'Import Peak Change'!$A$106:EH$202,138,FALSE)))</f>
        <v>0</v>
      </c>
      <c r="EI10" s="6">
        <f>IF(ISERROR(VLOOKUP($A10,'Import Peak'!$A$3:EI$99,139,FALSE)-VLOOKUP($A10,'Import Peak Change'!$A$106:EI$202,139,FALSE)),0,(VLOOKUP($A10,'Import Peak'!$A$3:EI$99,139,FALSE)-VLOOKUP($A10,'Import Peak Change'!$A$106:EI$202,139,FALSE)))</f>
        <v>0</v>
      </c>
      <c r="EJ10" s="6">
        <f>IF(ISERROR(VLOOKUP($A10,'Import Peak'!$A$3:EJ$99,140,FALSE)-VLOOKUP($A10,'Import Peak Change'!$A$106:EJ$202,140,FALSE)),0,(VLOOKUP($A10,'Import Peak'!$A$3:EJ$99,140,FALSE)-VLOOKUP($A10,'Import Peak Change'!$A$106:EJ$202,140,FALSE)))</f>
        <v>0</v>
      </c>
      <c r="EK10" s="6">
        <f>IF(ISERROR(VLOOKUP($A10,'Import Peak'!$A$3:EK$99,141,FALSE)-VLOOKUP($A10,'Import Peak Change'!$A$106:EK$202,141,FALSE)),0,(VLOOKUP($A10,'Import Peak'!$A$3:EK$99,141,FALSE)-VLOOKUP($A10,'Import Peak Change'!$A$106:EK$202,141,FALSE)))</f>
        <v>0</v>
      </c>
      <c r="EL10" s="6">
        <f>IF(ISERROR(VLOOKUP($A10,'Import Peak'!$A$3:EL$99,142,FALSE)-VLOOKUP($A10,'Import Peak Change'!$A$106:EL$202,142,FALSE)),0,(VLOOKUP($A10,'Import Peak'!$A$3:EL$99,142,FALSE)-VLOOKUP($A10,'Import Peak Change'!$A$106:EL$202,142,FALSE)))</f>
        <v>0</v>
      </c>
      <c r="EM10" s="6">
        <f>IF(ISERROR(VLOOKUP($A10,'Import Peak'!$A$3:EM$99,143,FALSE)-VLOOKUP($A10,'Import Peak Change'!$A$106:EM$202,143,FALSE)),0,(VLOOKUP($A10,'Import Peak'!$A$3:EM$99,143,FALSE)-VLOOKUP($A10,'Import Peak Change'!$A$106:EM$202,143,FALSE)))</f>
        <v>0</v>
      </c>
      <c r="EN10" s="6">
        <f>IF(ISERROR(VLOOKUP($A10,'Import Peak'!$A$3:EN$99,144,FALSE)-VLOOKUP($A10,'Import Peak Change'!$A$106:EN$202,144,FALSE)),0,(VLOOKUP($A10,'Import Peak'!$A$3:EN$99,144,FALSE)-VLOOKUP($A10,'Import Peak Change'!$A$106:EN$202,144,FALSE)))</f>
        <v>0</v>
      </c>
      <c r="EO10" s="6">
        <f>IF(ISERROR(VLOOKUP($A10,'Import Peak'!$A$3:EO$99,145,FALSE)-VLOOKUP($A10,'Import Peak Change'!$A$106:EO$202,145,FALSE)),0,(VLOOKUP($A10,'Import Peak'!$A$3:EO$99,145,FALSE)-VLOOKUP($A10,'Import Peak Change'!$A$106:EO$202,145,FALSE)))</f>
        <v>0</v>
      </c>
      <c r="EP10" s="6">
        <f>IF(ISERROR(VLOOKUP($A10,'Import Peak'!$A$3:EP$99,146,FALSE)-VLOOKUP($A10,'Import Peak Change'!$A$106:EP$202,146,FALSE)),0,(VLOOKUP($A10,'Import Peak'!$A$3:EP$99,146,FALSE)-VLOOKUP($A10,'Import Peak Change'!$A$106:EP$202,146,FALSE)))</f>
        <v>0</v>
      </c>
      <c r="EQ10" s="6">
        <f>IF(ISERROR(VLOOKUP($A10,'Import Peak'!$A$3:EQ$99,147,FALSE)-VLOOKUP($A10,'Import Peak Change'!$A$106:EQ$202,147,FALSE)),0,(VLOOKUP($A10,'Import Peak'!$A$3:EQ$99,147,FALSE)-VLOOKUP($A10,'Import Peak Change'!$A$106:EQ$202,147,FALSE)))</f>
        <v>0</v>
      </c>
      <c r="ER10" s="6">
        <f>IF(ISERROR(VLOOKUP($A10,'Import Peak'!$A$3:ER$99,148,FALSE)-VLOOKUP($A10,'Import Peak Change'!$A$106:ER$202,148,FALSE)),0,(VLOOKUP($A10,'Import Peak'!$A$3:ER$99,148,FALSE)-VLOOKUP($A10,'Import Peak Change'!$A$106:ER$202,148,FALSE)))</f>
        <v>0</v>
      </c>
      <c r="ES10" s="6">
        <f>IF(ISERROR(VLOOKUP($A10,'Import Peak'!$A$3:ES$99,149,FALSE)-VLOOKUP($A10,'Import Peak Change'!$A$106:ES$202,149,FALSE)),0,(VLOOKUP($A10,'Import Peak'!$A$3:ES$99,149,FALSE)-VLOOKUP($A10,'Import Peak Change'!$A$106:ES$202,149,FALSE)))</f>
        <v>0</v>
      </c>
      <c r="ET10" s="6">
        <f>IF(ISERROR(VLOOKUP($A10,'Import Peak'!$A$3:ET$99,150,FALSE)-VLOOKUP($A10,'Import Peak Change'!$A$106:ET$202,150,FALSE)),0,(VLOOKUP($A10,'Import Peak'!$A$3:ET$99,150,FALSE)-VLOOKUP($A10,'Import Peak Change'!$A$106:ET$202,150,FALSE)))</f>
        <v>0</v>
      </c>
      <c r="EU10" s="6">
        <f>IF(ISERROR(VLOOKUP($A10,'Import Peak'!$A$3:EU$99,151,FALSE)-VLOOKUP($A10,'Import Peak Change'!$A$106:EU$202,151,FALSE)),0,(VLOOKUP($A10,'Import Peak'!$A$3:EU$99,151,FALSE)-VLOOKUP($A10,'Import Peak Change'!$A$106:EU$202,151,FALSE)))</f>
        <v>0</v>
      </c>
      <c r="EV10" s="6">
        <f>IF(ISERROR(VLOOKUP($A10,'Import Peak'!$A$3:EV$99,152,FALSE)-VLOOKUP($A10,'Import Peak Change'!$A$106:EV$202,152,FALSE)),0,(VLOOKUP($A10,'Import Peak'!$A$3:EV$99,152,FALSE)-VLOOKUP($A10,'Import Peak Change'!$A$106:EV$202,152,FALSE)))</f>
        <v>0</v>
      </c>
      <c r="EW10" s="6">
        <f>IF(ISERROR(VLOOKUP($A10,'Import Peak'!$A$3:EW$99,153,FALSE)-VLOOKUP($A10,'Import Peak Change'!$A$106:EW$202,153,FALSE)),0,(VLOOKUP($A10,'Import Peak'!$A$3:EW$99,153,FALSE)-VLOOKUP($A10,'Import Peak Change'!$A$106:EW$202,153,FALSE)))</f>
        <v>0</v>
      </c>
      <c r="EX10" s="6">
        <f>IF(ISERROR(VLOOKUP($A10,'Import Peak'!$A$3:EX$99,154,FALSE)-VLOOKUP($A10,'Import Peak Change'!$A$106:EX$202,154,FALSE)),0,(VLOOKUP($A10,'Import Peak'!$A$3:EX$99,154,FALSE)-VLOOKUP($A10,'Import Peak Change'!$A$106:EX$202,154,FALSE)))</f>
        <v>0</v>
      </c>
      <c r="EY10" s="6">
        <f>IF(ISERROR(VLOOKUP($A10,'Import Peak'!$A$3:EY$99,155,FALSE)-VLOOKUP($A10,'Import Peak Change'!$A$106:EY$202,155,FALSE)),0,(VLOOKUP($A10,'Import Peak'!$A$3:EY$99,155,FALSE)-VLOOKUP($A10,'Import Peak Change'!$A$106:EY$202,155,FALSE)))</f>
        <v>0</v>
      </c>
      <c r="EZ10" s="6">
        <f>IF(ISERROR(VLOOKUP($A10,'Import Peak'!$A$3:EZ$99,156,FALSE)-VLOOKUP($A10,'Import Peak Change'!$A$106:EZ$202,156,FALSE)),0,(VLOOKUP($A10,'Import Peak'!$A$3:EZ$99,156,FALSE)-VLOOKUP($A10,'Import Peak Change'!$A$106:EZ$202,156,FALSE)))</f>
        <v>0</v>
      </c>
      <c r="FA10" s="6">
        <f>IF(ISERROR(VLOOKUP($A10,'Import Peak'!$A$3:FA$99,157,FALSE)-VLOOKUP($A10,'Import Peak Change'!$A$106:FA$202,157,FALSE)),0,(VLOOKUP($A10,'Import Peak'!$A$3:FA$99,157,FALSE)-VLOOKUP($A10,'Import Peak Change'!$A$106:FA$202,157,FALSE)))</f>
        <v>0</v>
      </c>
      <c r="FB10" s="6">
        <f>IF(ISERROR(VLOOKUP($A10,'Import Peak'!$A$3:FB$99,158,FALSE)-VLOOKUP($A10,'Import Peak Change'!$A$106:FB$202,158,FALSE)),0,(VLOOKUP($A10,'Import Peak'!$A$3:FB$99,158,FALSE)-VLOOKUP($A10,'Import Peak Change'!$A$106:FB$202,158,FALSE)))</f>
        <v>0</v>
      </c>
      <c r="FC10" s="6">
        <f>IF(ISERROR(VLOOKUP($A10,'Import Peak'!$A$3:FC$99,159,FALSE)-VLOOKUP($A10,'Import Peak Change'!$A$106:FC$202,159,FALSE)),0,(VLOOKUP($A10,'Import Peak'!$A$3:FC$99,159,FALSE)-VLOOKUP($A10,'Import Peak Change'!$A$106:FC$202,159,FALSE)))</f>
        <v>0</v>
      </c>
      <c r="FD10" s="6">
        <f>IF(ISERROR(VLOOKUP($A10,'Import Peak'!$A$3:FD$99,160,FALSE)-VLOOKUP($A10,'Import Peak Change'!$A$106:FD$202,160,FALSE)),0,(VLOOKUP($A10,'Import Peak'!$A$3:FD$99,160,FALSE)-VLOOKUP($A10,'Import Peak Change'!$A$106:FD$202,160,FALSE)))</f>
        <v>0</v>
      </c>
      <c r="FE10" s="6">
        <f>IF(ISERROR(VLOOKUP($A10,'Import Peak'!$A$3:FE$99,161,FALSE)-VLOOKUP($A10,'Import Peak Change'!$A$106:FE$202,161,FALSE)),0,(VLOOKUP($A10,'Import Peak'!$A$3:FE$99,161,FALSE)-VLOOKUP($A10,'Import Peak Change'!$A$106:FE$202,161,FALSE)))</f>
        <v>0</v>
      </c>
      <c r="FF10" s="6">
        <f>IF(ISERROR(VLOOKUP($A10,'Import Peak'!$A$3:FF$99,162,FALSE)-VLOOKUP($A10,'Import Peak Change'!$A$106:FF$202,162,FALSE)),0,(VLOOKUP($A10,'Import Peak'!$A$3:FF$99,162,FALSE)-VLOOKUP($A10,'Import Peak Change'!$A$106:FF$202,162,FALSE)))</f>
        <v>0</v>
      </c>
      <c r="FG10" s="6">
        <f>IF(ISERROR(VLOOKUP($A10,'Import Peak'!$A$3:FG$99,163,FALSE)-VLOOKUP($A10,'Import Peak Change'!$A$106:FG$202,163,FALSE)),0,(VLOOKUP($A10,'Import Peak'!$A$3:FG$99,163,FALSE)-VLOOKUP($A10,'Import Peak Change'!$A$106:FG$202,163,FALSE)))</f>
        <v>0</v>
      </c>
      <c r="FH10" s="6">
        <f>IF(ISERROR(VLOOKUP($A10,'Import Peak'!$A$3:FH$99,164,FALSE)-VLOOKUP($A10,'Import Peak Change'!$A$106:FH$202,164,FALSE)),0,(VLOOKUP($A10,'Import Peak'!$A$3:FH$99,164,FALSE)-VLOOKUP($A10,'Import Peak Change'!$A$106:FH$202,164,FALSE)))</f>
        <v>0</v>
      </c>
      <c r="FI10" s="6">
        <f>IF(ISERROR(VLOOKUP($A10,'Import Peak'!$A$3:FI$99,165,FALSE)-VLOOKUP($A10,'Import Peak Change'!$A$106:FI$202,165,FALSE)),0,(VLOOKUP($A10,'Import Peak'!$A$3:FI$99,165,FALSE)-VLOOKUP($A10,'Import Peak Change'!$A$106:FI$202,165,FALSE)))</f>
        <v>0</v>
      </c>
      <c r="FJ10" s="6">
        <f>IF(ISERROR(VLOOKUP($A10,'Import Peak'!$A$3:FJ$99,166,FALSE)-VLOOKUP($A10,'Import Peak Change'!$A$106:FJ$202,166,FALSE)),0,(VLOOKUP($A10,'Import Peak'!$A$3:FJ$99,166,FALSE)-VLOOKUP($A10,'Import Peak Change'!$A$106:FJ$202,166,FALSE)))</f>
        <v>0</v>
      </c>
      <c r="FK10" s="6">
        <f>IF(ISERROR(VLOOKUP($A10,'Import Peak'!$A$3:FK$99,167,FALSE)-VLOOKUP($A10,'Import Peak Change'!$A$106:FK$202,167,FALSE)),0,(VLOOKUP($A10,'Import Peak'!$A$3:FK$99,167,FALSE)-VLOOKUP($A10,'Import Peak Change'!$A$106:FK$202,167,FALSE)))</f>
        <v>0</v>
      </c>
      <c r="FL10" s="6">
        <f>IF(ISERROR(VLOOKUP($A10,'Import Peak'!$A$3:FL$99,168,FALSE)-VLOOKUP($A10,'Import Peak Change'!$A$106:FL$202,168,FALSE)),0,(VLOOKUP($A10,'Import Peak'!$A$3:FL$99,168,FALSE)-VLOOKUP($A10,'Import Peak Change'!$A$106:FL$202,168,FALSE)))</f>
        <v>0</v>
      </c>
      <c r="FM10" s="6">
        <f>IF(ISERROR(VLOOKUP($A10,'Import Peak'!$A$3:FM$99,169,FALSE)-VLOOKUP($A10,'Import Peak Change'!$A$106:FM$202,169,FALSE)),0,(VLOOKUP($A10,'Import Peak'!$A$3:FM$99,169,FALSE)-VLOOKUP($A10,'Import Peak Change'!$A$106:FM$202,169,FALSE)))</f>
        <v>0</v>
      </c>
      <c r="FN10" s="6">
        <f>IF(ISERROR(VLOOKUP($A10,'Import Peak'!$A$3:FN$99,170,FALSE)-VLOOKUP($A10,'Import Peak Change'!$A$106:FN$202,170,FALSE)),0,(VLOOKUP($A10,'Import Peak'!$A$3:FN$99,170,FALSE)-VLOOKUP($A10,'Import Peak Change'!$A$106:FN$202,170,FALSE)))</f>
        <v>0</v>
      </c>
      <c r="FO10" s="6">
        <f>IF(ISERROR(VLOOKUP($A10,'Import Peak'!$A$3:FO$99,171,FALSE)-VLOOKUP($A10,'Import Peak Change'!$A$106:FO$202,171,FALSE)),0,(VLOOKUP($A10,'Import Peak'!$A$3:FO$99,171,FALSE)-VLOOKUP($A10,'Import Peak Change'!$A$106:FO$202,171,FALSE)))</f>
        <v>0</v>
      </c>
      <c r="FP10" s="6">
        <f>IF(ISERROR(VLOOKUP($A10,'Import Peak'!$A$3:FP$99,172,FALSE)-VLOOKUP($A10,'Import Peak Change'!$A$106:FP$202,172,FALSE)),0,(VLOOKUP($A10,'Import Peak'!$A$3:FP$99,172,FALSE)-VLOOKUP($A10,'Import Peak Change'!$A$106:FP$202,172,FALSE)))</f>
        <v>0</v>
      </c>
      <c r="FQ10" s="6">
        <f>IF(ISERROR(VLOOKUP($A10,'Import Peak'!$A$3:FQ$99,173,FALSE)-VLOOKUP($A10,'Import Peak Change'!$A$106:FQ$202,173,FALSE)),0,(VLOOKUP($A10,'Import Peak'!$A$3:FQ$99,173,FALSE)-VLOOKUP($A10,'Import Peak Change'!$A$106:FQ$202,173,FALSE)))</f>
        <v>0</v>
      </c>
      <c r="FR10" s="6">
        <f>IF(ISERROR(VLOOKUP($A10,'Import Peak'!$A$3:FR$99,174,FALSE)-VLOOKUP($A10,'Import Peak Change'!$A$106:FR$202,174,FALSE)),0,(VLOOKUP($A10,'Import Peak'!$A$3:FR$99,174,FALSE)-VLOOKUP($A10,'Import Peak Change'!$A$106:FR$202,174,FALSE)))</f>
        <v>0</v>
      </c>
      <c r="FS10" s="6">
        <f>IF(ISERROR(VLOOKUP($A10,'Import Peak'!$A$3:FS$99,175,FALSE)-VLOOKUP($A10,'Import Peak Change'!$A$106:FS$202,175,FALSE)),0,(VLOOKUP($A10,'Import Peak'!$A$3:FS$99,175,FALSE)-VLOOKUP($A10,'Import Peak Change'!$A$106:FS$202,175,FALSE)))</f>
        <v>0</v>
      </c>
      <c r="FT10" s="6">
        <f>IF(ISERROR(VLOOKUP($A10,'Import Peak'!$A$3:FT$99,176,FALSE)-VLOOKUP($A10,'Import Peak Change'!$A$106:FT$202,176,FALSE)),0,(VLOOKUP($A10,'Import Peak'!$A$3:FT$99,176,FALSE)-VLOOKUP($A10,'Import Peak Change'!$A$106:FT$202,176,FALSE)))</f>
        <v>0</v>
      </c>
      <c r="FU10" s="6">
        <f>IF(ISERROR(VLOOKUP($A10,'Import Peak'!$A$3:FU$99,177,FALSE)-VLOOKUP($A10,'Import Peak Change'!$A$106:FU$202,177,FALSE)),0,(VLOOKUP($A10,'Import Peak'!$A$3:FU$99,177,FALSE)-VLOOKUP($A10,'Import Peak Change'!$A$106:FU$202,177,FALSE)))</f>
        <v>0</v>
      </c>
      <c r="FV10" s="6">
        <f>IF(ISERROR(VLOOKUP($A10,'Import Peak'!$A$3:FV$99,178,FALSE)-VLOOKUP($A10,'Import Peak Change'!$A$106:FV$202,178,FALSE)),0,(VLOOKUP($A10,'Import Peak'!$A$3:FV$99,178,FALSE)-VLOOKUP($A10,'Import Peak Change'!$A$106:FV$202,178,FALSE)))</f>
        <v>0</v>
      </c>
      <c r="FW10" s="6">
        <f>IF(ISERROR(VLOOKUP($A10,'Import Peak'!$A$3:FW$99,179,FALSE)-VLOOKUP($A10,'Import Peak Change'!$A$106:FW$202,179,FALSE)),0,(VLOOKUP($A10,'Import Peak'!$A$3:FW$99,179,FALSE)-VLOOKUP($A10,'Import Peak Change'!$A$106:FW$202,179,FALSE)))</f>
        <v>0</v>
      </c>
      <c r="FX10" s="6">
        <f>IF(ISERROR(VLOOKUP($A10,'Import Peak'!$A$3:FX$99,180,FALSE)-VLOOKUP($A10,'Import Peak Change'!$A$106:FX$202,180,FALSE)),0,(VLOOKUP($A10,'Import Peak'!$A$3:FX$99,180,FALSE)-VLOOKUP($A10,'Import Peak Change'!$A$106:FX$202,180,FALSE)))</f>
        <v>0</v>
      </c>
      <c r="FY10" s="6">
        <f>IF(ISERROR(VLOOKUP($A10,'Import Peak'!$A$3:FY$99,181,FALSE)-VLOOKUP($A10,'Import Peak Change'!$A$106:FY$202,181,FALSE)),0,(VLOOKUP($A10,'Import Peak'!$A$3:FY$99,181,FALSE)-VLOOKUP($A10,'Import Peak Change'!$A$106:FY$202,181,FALSE)))</f>
        <v>0</v>
      </c>
      <c r="FZ10" s="6">
        <f>IF(ISERROR(VLOOKUP($A10,'Import Peak'!$A$3:FZ$99,182,FALSE)-VLOOKUP($A10,'Import Peak Change'!$A$106:FZ$202,182,FALSE)),0,(VLOOKUP($A10,'Import Peak'!$A$3:FZ$99,182,FALSE)-VLOOKUP($A10,'Import Peak Change'!$A$106:FZ$202,182,FALSE)))</f>
        <v>0</v>
      </c>
      <c r="GA10" s="6">
        <f>IF(ISERROR(VLOOKUP($A10,'Import Peak'!$A$3:GA$99,183,FALSE)-VLOOKUP($A10,'Import Peak Change'!$A$106:GA$202,183,FALSE)),0,(VLOOKUP($A10,'Import Peak'!$A$3:GA$99,183,FALSE)-VLOOKUP($A10,'Import Peak Change'!$A$106:GA$202,183,FALSE)))</f>
        <v>0</v>
      </c>
      <c r="GB10" s="6">
        <f>IF(ISERROR(VLOOKUP($A10,'Import Peak'!$A$3:GB$99,184,FALSE)-VLOOKUP($A10,'Import Peak Change'!$A$106:GB$202,184,FALSE)),0,(VLOOKUP($A10,'Import Peak'!$A$3:GB$99,184,FALSE)-VLOOKUP($A10,'Import Peak Change'!$A$106:GB$202,184,FALSE)))</f>
        <v>0</v>
      </c>
      <c r="GC10" s="6">
        <f>IF(ISERROR(VLOOKUP($A10,'Import Peak'!$A$3:GC$99,185,FALSE)-VLOOKUP($A10,'Import Peak Change'!$A$106:GC$202,185,FALSE)),0,(VLOOKUP($A10,'Import Peak'!$A$3:GC$99,185,FALSE)-VLOOKUP($A10,'Import Peak Change'!$A$106:GC$202,185,FALSE)))</f>
        <v>0</v>
      </c>
      <c r="GD10" s="6">
        <f>IF(ISERROR(VLOOKUP($A10,'Import Peak'!$A$3:GD$99,186,FALSE)-VLOOKUP($A10,'Import Peak Change'!$A$106:GD$202,186,FALSE)),0,(VLOOKUP($A10,'Import Peak'!$A$3:GD$99,186,FALSE)-VLOOKUP($A10,'Import Peak Change'!$A$106:GD$202,186,FALSE)))</f>
        <v>0</v>
      </c>
      <c r="GE10" s="6">
        <f>IF(ISERROR(VLOOKUP($A10,'Import Peak'!$A$3:GE$99,187,FALSE)-VLOOKUP($A10,'Import Peak Change'!$A$106:GE$202,187,FALSE)),0,(VLOOKUP($A10,'Import Peak'!$A$3:GE$99,187,FALSE)-VLOOKUP($A10,'Import Peak Change'!$A$106:GE$202,187,FALSE)))</f>
        <v>0</v>
      </c>
      <c r="GF10" s="6">
        <f>IF(ISERROR(VLOOKUP($A10,'Import Peak'!$A$3:GF$99,188,FALSE)-VLOOKUP($A10,'Import Peak Change'!$A$106:GF$202,188,FALSE)),0,(VLOOKUP($A10,'Import Peak'!$A$3:GF$99,188,FALSE)-VLOOKUP($A10,'Import Peak Change'!$A$106:GF$202,188,FALSE)))</f>
        <v>0</v>
      </c>
      <c r="GG10" s="6">
        <f>IF(ISERROR(VLOOKUP($A10,'Import Peak'!$A$3:GG$99,189,FALSE)-VLOOKUP($A10,'Import Peak Change'!$A$106:GG$202,189,FALSE)),0,(VLOOKUP($A10,'Import Peak'!$A$3:GG$99,189,FALSE)-VLOOKUP($A10,'Import Peak Change'!$A$106:GG$202,189,FALSE)))</f>
        <v>0</v>
      </c>
      <c r="GH10" s="6">
        <f>IF(ISERROR(VLOOKUP($A10,'Import Peak'!$A$3:GH$99,190,FALSE)-VLOOKUP($A10,'Import Peak Change'!$A$106:GH$202,190,FALSE)),0,(VLOOKUP($A10,'Import Peak'!$A$3:GH$99,190,FALSE)-VLOOKUP($A10,'Import Peak Change'!$A$106:GH$202,190,FALSE)))</f>
        <v>0</v>
      </c>
      <c r="GI10" s="6">
        <f>IF(ISERROR(VLOOKUP($A10,'Import Peak'!$A$3:GI$99,191,FALSE)-VLOOKUP($A10,'Import Peak Change'!$A$106:GI$202,191,FALSE)),0,(VLOOKUP($A10,'Import Peak'!$A$3:GI$99,191,FALSE)-VLOOKUP($A10,'Import Peak Change'!$A$106:GI$202,191,FALSE)))</f>
        <v>0</v>
      </c>
      <c r="GJ10" s="6">
        <f>IF(ISERROR(VLOOKUP($A10,'Import Peak'!$A$3:GJ$99,192,FALSE)-VLOOKUP($A10,'Import Peak Change'!$A$106:GJ$202,192,FALSE)),0,(VLOOKUP($A10,'Import Peak'!$A$3:GJ$99,192,FALSE)-VLOOKUP($A10,'Import Peak Change'!$A$106:GJ$202,192,FALSE)))</f>
        <v>0</v>
      </c>
      <c r="GK10" s="6">
        <f>IF(ISERROR(VLOOKUP($A10,'Import Peak'!$A$3:GK$99,193,FALSE)-VLOOKUP($A10,'Import Peak Change'!$A$106:GK$202,193,FALSE)),0,(VLOOKUP($A10,'Import Peak'!$A$3:GK$99,193,FALSE)-VLOOKUP($A10,'Import Peak Change'!$A$106:GK$202,193,FALSE)))</f>
        <v>0</v>
      </c>
      <c r="GL10" s="6">
        <f>IF(ISERROR(VLOOKUP($A10,'Import Peak'!$A$3:GL$99,194,FALSE)-VLOOKUP($A10,'Import Peak Change'!$A$106:GL$202,194,FALSE)),0,(VLOOKUP($A10,'Import Peak'!$A$3:GL$99,194,FALSE)-VLOOKUP($A10,'Import Peak Change'!$A$106:GL$202,194,FALSE)))</f>
        <v>0</v>
      </c>
      <c r="GM10" s="6">
        <f>IF(ISERROR(VLOOKUP($A10,'Import Peak'!$A$3:GM$99,195,FALSE)-VLOOKUP($A10,'Import Peak Change'!$A$106:GM$202,195,FALSE)),0,(VLOOKUP($A10,'Import Peak'!$A$3:GM$99,195,FALSE)-VLOOKUP($A10,'Import Peak Change'!$A$106:GM$202,195,FALSE)))</f>
        <v>0</v>
      </c>
      <c r="GN10" s="6">
        <f>IF(ISERROR(VLOOKUP($A10,'Import Peak'!$A$3:GN$99,196,FALSE)-VLOOKUP($A10,'Import Peak Change'!$A$106:GN$202,196,FALSE)),0,(VLOOKUP($A10,'Import Peak'!$A$3:GN$99,196,FALSE)-VLOOKUP($A10,'Import Peak Change'!$A$106:GN$202,196,FALSE)))</f>
        <v>0</v>
      </c>
      <c r="GO10" s="6">
        <f>IF(ISERROR(VLOOKUP($A10,'Import Peak'!$A$3:GO$99,197,FALSE)-VLOOKUP($A10,'Import Peak Change'!$A$106:GO$202,197,FALSE)),0,(VLOOKUP($A10,'Import Peak'!$A$3:GO$99,197,FALSE)-VLOOKUP($A10,'Import Peak Change'!$A$106:GO$202,197,FALSE)))</f>
        <v>0</v>
      </c>
      <c r="GP10" s="6">
        <f>IF(ISERROR(VLOOKUP($A10,'Import Peak'!$A$3:GP$99,198,FALSE)-VLOOKUP($A10,'Import Peak Change'!$A$106:GP$202,198,FALSE)),0,(VLOOKUP($A10,'Import Peak'!$A$3:GP$99,198,FALSE)-VLOOKUP($A10,'Import Peak Change'!$A$106:GP$202,198,FALSE)))</f>
        <v>0</v>
      </c>
      <c r="GQ10" s="6">
        <f>IF(ISERROR(VLOOKUP($A10,'Import Peak'!$A$3:GQ$99,199,FALSE)-VLOOKUP($A10,'Import Peak Change'!$A$106:GQ$202,199,FALSE)),0,(VLOOKUP($A10,'Import Peak'!$A$3:GQ$99,199,FALSE)-VLOOKUP($A10,'Import Peak Change'!$A$106:GQ$202,199,FALSE)))</f>
        <v>0</v>
      </c>
      <c r="GR10" s="6">
        <f>IF(ISERROR(VLOOKUP($A10,'Import Peak'!$A$3:GR$99,200,FALSE)-VLOOKUP($A10,'Import Peak Change'!$A$106:GR$202,200,FALSE)),0,(VLOOKUP($A10,'Import Peak'!$A$3:GR$99,200,FALSE)-VLOOKUP($A10,'Import Peak Change'!$A$106:GR$202,200,FALSE)))</f>
        <v>0</v>
      </c>
      <c r="GS10" s="6">
        <f>IF(ISERROR(VLOOKUP($A10,'Import Peak'!$A$3:GS$99,201,FALSE)-VLOOKUP($A10,'Import Peak Change'!$A$106:GS$202,201,FALSE)),0,(VLOOKUP($A10,'Import Peak'!$A$3:GS$99,201,FALSE)-VLOOKUP($A10,'Import Peak Change'!$A$106:GS$202,201,FALSE)))</f>
        <v>0</v>
      </c>
      <c r="GT10" s="6">
        <f>IF(ISERROR(VLOOKUP($A10,'Import Peak'!$A$3:GT$99,202,FALSE)-VLOOKUP($A10,'Import Peak Change'!$A$106:GT$202,202,FALSE)),0,(VLOOKUP($A10,'Import Peak'!$A$3:GT$99,202,FALSE)-VLOOKUP($A10,'Import Peak Change'!$A$106:GT$202,202,FALSE)))</f>
        <v>0</v>
      </c>
      <c r="GU10" s="6">
        <f>IF(ISERROR(VLOOKUP($A10,'Import Peak'!$A$3:GU$99,203,FALSE)-VLOOKUP($A10,'Import Peak Change'!$A$106:GU$202,203,FALSE)),0,(VLOOKUP($A10,'Import Peak'!$A$3:GU$99,203,FALSE)-VLOOKUP($A10,'Import Peak Change'!$A$106:GU$202,203,FALSE)))</f>
        <v>0</v>
      </c>
      <c r="GV10" s="6">
        <f>IF(ISERROR(VLOOKUP($A10,'Import Peak'!$A$3:GV$99,204,FALSE)-VLOOKUP($A10,'Import Peak Change'!$A$106:GV$202,204,FALSE)),0,(VLOOKUP($A10,'Import Peak'!$A$3:GV$99,204,FALSE)-VLOOKUP($A10,'Import Peak Change'!$A$106:GV$202,204,FALSE)))</f>
        <v>0</v>
      </c>
      <c r="GW10" s="6">
        <f>IF(ISERROR(VLOOKUP($A10,'Import Peak'!$A$3:GW$99,205,FALSE)-VLOOKUP($A10,'Import Peak Change'!$A$106:GW$202,205,FALSE)),0,(VLOOKUP($A10,'Import Peak'!$A$3:GW$99,205,FALSE)-VLOOKUP($A10,'Import Peak Change'!$A$106:GW$202,205,FALSE)))</f>
        <v>0</v>
      </c>
      <c r="GX10" s="6">
        <f>IF(ISERROR(VLOOKUP($A10,'Import Peak'!$A$3:GX$99,206,FALSE)-VLOOKUP($A10,'Import Peak Change'!$A$106:GX$202,206,FALSE)),0,(VLOOKUP($A10,'Import Peak'!$A$3:GX$99,206,FALSE)-VLOOKUP($A10,'Import Peak Change'!$A$106:GX$202,206,FALSE)))</f>
        <v>0</v>
      </c>
      <c r="GY10" s="6">
        <f>IF(ISERROR(VLOOKUP($A10,'Import Peak'!$A$3:GY$99,207,FALSE)-VLOOKUP($A10,'Import Peak Change'!$A$106:GY$202,207,FALSE)),0,(VLOOKUP($A10,'Import Peak'!$A$3:GY$99,207,FALSE)-VLOOKUP($A10,'Import Peak Change'!$A$106:GY$202,207,FALSE)))</f>
        <v>0</v>
      </c>
      <c r="GZ10" s="6">
        <f>IF(ISERROR(VLOOKUP($A10,'Import Peak'!$A$3:GZ$99,208,FALSE)-VLOOKUP($A10,'Import Peak Change'!$A$106:GZ$202,208,FALSE)),0,(VLOOKUP($A10,'Import Peak'!$A$3:GZ$99,208,FALSE)-VLOOKUP($A10,'Import Peak Change'!$A$106:GZ$202,208,FALSE)))</f>
        <v>0</v>
      </c>
      <c r="HA10" s="6">
        <f>IF(ISERROR(VLOOKUP($A10,'Import Peak'!$A$3:HA$99,209,FALSE)-VLOOKUP($A10,'Import Peak Change'!$A$106:HA$202,209,FALSE)),0,(VLOOKUP($A10,'Import Peak'!$A$3:HA$99,209,FALSE)-VLOOKUP($A10,'Import Peak Change'!$A$106:HA$202,209,FALSE)))</f>
        <v>0</v>
      </c>
      <c r="HB10" s="6">
        <f>IF(ISERROR(VLOOKUP($A10,'Import Peak'!$A$3:HB$99,210,FALSE)-VLOOKUP($A10,'Import Peak Change'!$A$106:HB$202,210,FALSE)),0,(VLOOKUP($A10,'Import Peak'!$A$3:HB$99,210,FALSE)-VLOOKUP($A10,'Import Peak Change'!$A$106:HB$202,210,FALSE)))</f>
        <v>0</v>
      </c>
      <c r="HC10" s="6">
        <f>IF(ISERROR(VLOOKUP($A10,'Import Peak'!$A$3:HC$99,211,FALSE)-VLOOKUP($A10,'Import Peak Change'!$A$106:HC$202,211,FALSE)),0,(VLOOKUP($A10,'Import Peak'!$A$3:HC$99,211,FALSE)-VLOOKUP($A10,'Import Peak Change'!$A$106:HC$202,211,FALSE)))</f>
        <v>0</v>
      </c>
      <c r="HD10" s="6">
        <f>IF(ISERROR(VLOOKUP($A10,'Import Peak'!$A$3:HD$99,212,FALSE)-VLOOKUP($A10,'Import Peak Change'!$A$106:HD$202,212,FALSE)),0,(VLOOKUP($A10,'Import Peak'!$A$3:HD$99,212,FALSE)-VLOOKUP($A10,'Import Peak Change'!$A$106:HD$202,212,FALSE)))</f>
        <v>0</v>
      </c>
      <c r="HE10" s="6">
        <f>IF(ISERROR(VLOOKUP($A10,'Import Peak'!$A$3:HE$99,213,FALSE)-VLOOKUP($A10,'Import Peak Change'!$A$106:HE$202,213,FALSE)),0,(VLOOKUP($A10,'Import Peak'!$A$3:HE$99,213,FALSE)-VLOOKUP($A10,'Import Peak Change'!$A$106:HE$202,213,FALSE)))</f>
        <v>0</v>
      </c>
      <c r="HF10" s="6">
        <f>IF(ISERROR(VLOOKUP($A10,'Import Peak'!$A$3:HF$99,214,FALSE)-VLOOKUP($A10,'Import Peak Change'!$A$106:HF$202,214,FALSE)),0,(VLOOKUP($A10,'Import Peak'!$A$3:HF$99,214,FALSE)-VLOOKUP($A10,'Import Peak Change'!$A$106:HF$202,214,FALSE)))</f>
        <v>0</v>
      </c>
      <c r="HG10" s="6">
        <f>IF(ISERROR(VLOOKUP($A10,'Import Peak'!$A$3:HG$99,215,FALSE)-VLOOKUP($A10,'Import Peak Change'!$A$106:HG$202,215,FALSE)),0,(VLOOKUP($A10,'Import Peak'!$A$3:HG$99,215,FALSE)-VLOOKUP($A10,'Import Peak Change'!$A$106:HG$202,215,FALSE)))</f>
        <v>0</v>
      </c>
      <c r="HH10" s="6">
        <f>IF(ISERROR(VLOOKUP($A10,'Import Peak'!$A$3:HH$99,216,FALSE)-VLOOKUP($A10,'Import Peak Change'!$A$106:HH$202,216,FALSE)),0,(VLOOKUP($A10,'Import Peak'!$A$3:HH$99,216,FALSE)-VLOOKUP($A10,'Import Peak Change'!$A$106:HH$202,216,FALSE)))</f>
        <v>0</v>
      </c>
      <c r="HI10" s="6">
        <f>IF(ISERROR(VLOOKUP($A10,'Import Peak'!$A$3:HI$99,217,FALSE)-VLOOKUP($A10,'Import Peak Change'!$A$106:HI$202,217,FALSE)),0,(VLOOKUP($A10,'Import Peak'!$A$3:HI$99,217,FALSE)-VLOOKUP($A10,'Import Peak Change'!$A$106:HI$202,217,FALSE)))</f>
        <v>0</v>
      </c>
      <c r="HJ10" s="6">
        <f>IF(ISERROR(VLOOKUP($A10,'Import Peak'!$A$3:HJ$99,218,FALSE)-VLOOKUP($A10,'Import Peak Change'!$A$106:HJ$202,218,FALSE)),0,(VLOOKUP($A10,'Import Peak'!$A$3:HJ$99,218,FALSE)-VLOOKUP($A10,'Import Peak Change'!$A$106:HJ$202,218,FALSE)))</f>
        <v>0</v>
      </c>
      <c r="HK10" s="6">
        <f>IF(ISERROR(VLOOKUP($A10,'Import Peak'!$A$3:HK$99,219,FALSE)-VLOOKUP($A10,'Import Peak Change'!$A$106:HK$202,219,FALSE)),0,(VLOOKUP($A10,'Import Peak'!$A$3:HK$99,219,FALSE)-VLOOKUP($A10,'Import Peak Change'!$A$106:HK$202,219,FALSE)))</f>
        <v>0</v>
      </c>
      <c r="HL10" s="6">
        <f>IF(ISERROR(VLOOKUP($A10,'Import Peak'!$A$3:HL$99,220,FALSE)-VLOOKUP($A10,'Import Peak Change'!$A$106:HL$202,220,FALSE)),0,(VLOOKUP($A10,'Import Peak'!$A$3:HL$99,220,FALSE)-VLOOKUP($A10,'Import Peak Change'!$A$106:HL$202,220,FALSE)))</f>
        <v>0</v>
      </c>
      <c r="HM10" s="6">
        <f>IF(ISERROR(VLOOKUP($A10,'Import Peak'!$A$3:HM$99,221,FALSE)-VLOOKUP($A10,'Import Peak Change'!$A$106:HM$202,221,FALSE)),0,(VLOOKUP($A10,'Import Peak'!$A$3:HM$99,221,FALSE)-VLOOKUP($A10,'Import Peak Change'!$A$106:HM$202,221,FALSE)))</f>
        <v>0</v>
      </c>
      <c r="HN10" s="6">
        <f>IF(ISERROR(VLOOKUP($A10,'Import Peak'!$A$3:HN$99,222,FALSE)-VLOOKUP($A10,'Import Peak Change'!$A$106:HN$202,222,FALSE)),0,(VLOOKUP($A10,'Import Peak'!$A$3:HN$99,222,FALSE)-VLOOKUP($A10,'Import Peak Change'!$A$106:HN$202,222,FALSE)))</f>
        <v>0</v>
      </c>
      <c r="HO10" s="6">
        <f>IF(ISERROR(VLOOKUP($A10,'Import Peak'!$A$3:HO$99,223,FALSE)-VLOOKUP($A10,'Import Peak Change'!$A$106:HO$202,223,FALSE)),0,(VLOOKUP($A10,'Import Peak'!$A$3:HO$99,223,FALSE)-VLOOKUP($A10,'Import Peak Change'!$A$106:HO$202,223,FALSE)))</f>
        <v>0</v>
      </c>
      <c r="HP10" s="6">
        <f>IF(ISERROR(VLOOKUP($A10,'Import Peak'!$A$3:HP$99,224,FALSE)-VLOOKUP($A10,'Import Peak Change'!$A$106:HP$202,224,FALSE)),0,(VLOOKUP($A10,'Import Peak'!$A$3:HP$99,224,FALSE)-VLOOKUP($A10,'Import Peak Change'!$A$106:HP$202,224,FALSE)))</f>
        <v>0</v>
      </c>
      <c r="HQ10" s="6">
        <f>IF(ISERROR(VLOOKUP($A10,'Import Peak'!$A$3:HQ$99,225,FALSE)-VLOOKUP($A10,'Import Peak Change'!$A$106:HQ$202,225,FALSE)),0,(VLOOKUP($A10,'Import Peak'!$A$3:HQ$99,225,FALSE)-VLOOKUP($A10,'Import Peak Change'!$A$106:HQ$202,225,FALSE)))</f>
        <v>0</v>
      </c>
      <c r="HR10" s="6">
        <f>IF(ISERROR(VLOOKUP($A10,'Import Peak'!$A$3:HR$99,226,FALSE)-VLOOKUP($A10,'Import Peak Change'!$A$106:HR$202,226,FALSE)),0,(VLOOKUP($A10,'Import Peak'!$A$3:HR$99,226,FALSE)-VLOOKUP($A10,'Import Peak Change'!$A$106:HR$202,226,FALSE)))</f>
        <v>0</v>
      </c>
      <c r="HS10" s="6">
        <f>IF(ISERROR(VLOOKUP($A10,'Import Peak'!$A$3:HS$99,227,FALSE)-VLOOKUP($A10,'Import Peak Change'!$A$106:HS$202,227,FALSE)),0,(VLOOKUP($A10,'Import Peak'!$A$3:HS$99,227,FALSE)-VLOOKUP($A10,'Import Peak Change'!$A$106:HS$202,227,FALSE)))</f>
        <v>0</v>
      </c>
      <c r="HT10" s="6">
        <f>IF(ISERROR(VLOOKUP($A10,'Import Peak'!$A$3:HT$99,228,FALSE)-VLOOKUP($A10,'Import Peak Change'!$A$106:HT$202,228,FALSE)),0,(VLOOKUP($A10,'Import Peak'!$A$3:HT$99,228,FALSE)-VLOOKUP($A10,'Import Peak Change'!$A$106:HT$202,228,FALSE)))</f>
        <v>0</v>
      </c>
      <c r="HU10" s="6">
        <f>IF(ISERROR(VLOOKUP($A10,'Import Peak'!$A$3:HU$99,229,FALSE)-VLOOKUP($A10,'Import Peak Change'!$A$106:HU$202,229,FALSE)),0,(VLOOKUP($A10,'Import Peak'!$A$3:HU$99,229,FALSE)-VLOOKUP($A10,'Import Peak Change'!$A$106:HU$202,229,FALSE)))</f>
        <v>0</v>
      </c>
      <c r="HV10" s="6">
        <f>IF(ISERROR(VLOOKUP($A10,'Import Peak'!$A$3:HV$99,230,FALSE)-VLOOKUP($A10,'Import Peak Change'!$A$106:HV$202,230,FALSE)),0,(VLOOKUP($A10,'Import Peak'!$A$3:HV$99,230,FALSE)-VLOOKUP($A10,'Import Peak Change'!$A$106:HV$202,230,FALSE)))</f>
        <v>0</v>
      </c>
      <c r="HW10" s="6">
        <f>IF(ISERROR(VLOOKUP($A10,'Import Peak'!$A$3:HW$99,231,FALSE)-VLOOKUP($A10,'Import Peak Change'!$A$106:HW$202,231,FALSE)),0,(VLOOKUP($A10,'Import Peak'!$A$3:HW$99,231,FALSE)-VLOOKUP($A10,'Import Peak Change'!$A$106:HW$202,231,FALSE)))</f>
        <v>0</v>
      </c>
      <c r="HX10" s="6">
        <f>IF(ISERROR(VLOOKUP($A10,'Import Peak'!$A$3:HX$99,232,FALSE)-VLOOKUP($A10,'Import Peak Change'!$A$106:HX$202,232,FALSE)),0,(VLOOKUP($A10,'Import Peak'!$A$3:HX$99,232,FALSE)-VLOOKUP($A10,'Import Peak Change'!$A$106:HX$202,232,FALSE)))</f>
        <v>0</v>
      </c>
      <c r="HY10" s="6">
        <f>IF(ISERROR(VLOOKUP($A10,'Import Peak'!$A$3:HY$99,233,FALSE)-VLOOKUP($A10,'Import Peak Change'!$A$106:HY$202,233,FALSE)),0,(VLOOKUP($A10,'Import Peak'!$A$3:HY$99,233,FALSE)-VLOOKUP($A10,'Import Peak Change'!$A$106:HY$202,233,FALSE)))</f>
        <v>0</v>
      </c>
      <c r="HZ10" s="6">
        <f>IF(ISERROR(VLOOKUP($A10,'Import Peak'!$A$3:HZ$99,234,FALSE)-VLOOKUP($A10,'Import Peak Change'!$A$106:HZ$202,234,FALSE)),0,(VLOOKUP($A10,'Import Peak'!$A$3:HZ$99,234,FALSE)-VLOOKUP($A10,'Import Peak Change'!$A$106:HZ$202,234,FALSE)))</f>
        <v>0</v>
      </c>
      <c r="IA10" s="6">
        <f>IF(ISERROR(VLOOKUP($A10,'Import Peak'!$A$3:IA$99,235,FALSE)-VLOOKUP($A10,'Import Peak Change'!$A$106:IA$202,235,FALSE)),0,(VLOOKUP($A10,'Import Peak'!$A$3:IA$99,235,FALSE)-VLOOKUP($A10,'Import Peak Change'!$A$106:IA$202,235,FALSE)))</f>
        <v>0</v>
      </c>
      <c r="IB10" s="6">
        <f>IF(ISERROR(VLOOKUP($A10,'Import Peak'!$A$3:IB$99,236,FALSE)-VLOOKUP($A10,'Import Peak Change'!$A$106:IB$202,236,FALSE)),0,(VLOOKUP($A10,'Import Peak'!$A$3:IB$99,236,FALSE)-VLOOKUP($A10,'Import Peak Change'!$A$106:IB$202,236,FALSE)))</f>
        <v>0</v>
      </c>
      <c r="IC10" s="6">
        <f>IF(ISERROR(VLOOKUP($A10,'Import Peak'!$A$3:IC$99,237,FALSE)-VLOOKUP($A10,'Import Peak Change'!$A$106:IC$202,237,FALSE)),0,(VLOOKUP($A10,'Import Peak'!$A$3:IC$99,237,FALSE)-VLOOKUP($A10,'Import Peak Change'!$A$106:IC$202,237,FALSE)))</f>
        <v>0</v>
      </c>
      <c r="ID10" s="6">
        <f>IF(ISERROR(VLOOKUP($A10,'Import Peak'!$A$3:ID$99,238,FALSE)-VLOOKUP($A10,'Import Peak Change'!$A$106:ID$202,238,FALSE)),0,(VLOOKUP($A10,'Import Peak'!$A$3:ID$99,238,FALSE)-VLOOKUP($A10,'Import Peak Change'!$A$106:ID$202,238,FALSE)))</f>
        <v>0</v>
      </c>
      <c r="IE10" s="6">
        <f>IF(ISERROR(VLOOKUP($A10,'Import Peak'!$A$3:IE$99,239,FALSE)-VLOOKUP($A10,'Import Peak Change'!$A$106:IE$202,239,FALSE)),0,(VLOOKUP($A10,'Import Peak'!$A$3:IE$99,239,FALSE)-VLOOKUP($A10,'Import Peak Change'!$A$106:IE$202,239,FALSE)))</f>
        <v>0</v>
      </c>
      <c r="IF10" s="6"/>
      <c r="IG10"/>
      <c r="II10" s="6"/>
    </row>
    <row r="11" spans="1:243" s="27" customFormat="1">
      <c r="A11" s="168" t="str">
        <f>IF('Import Peak'!A8=0,"",'Import Peak'!A8)</f>
        <v>ECPC</v>
      </c>
      <c r="B11" s="6"/>
      <c r="C11" s="6"/>
      <c r="D11" s="6"/>
      <c r="E11" s="6"/>
      <c r="F11" s="6"/>
      <c r="G11" s="6">
        <f>IF(ISERROR(VLOOKUP($A11,'Import Peak'!$A$3:G$99,7,FALSE)-VLOOKUP($A11,'Import Peak Change'!$A$106:G$202,7,FALSE)),0,(VLOOKUP($A11,'Import Peak'!$A$3:G$99,7,FALSE)-VLOOKUP($A11,'Import Peak Change'!$A$106:G$202,7,FALSE)))</f>
        <v>0</v>
      </c>
      <c r="H11" s="6">
        <f>IF(ISERROR(VLOOKUP($A11,'Import Peak'!$A$3:H$99,8,FALSE)-VLOOKUP($A11,'Import Peak Change'!$A$106:H$202,8,FALSE)),0,(VLOOKUP($A11,'Import Peak'!$A$3:H$99,8,FALSE)-VLOOKUP($A11,'Import Peak Change'!$A$106:H$202,8,FALSE)))</f>
        <v>0</v>
      </c>
      <c r="I11" s="6">
        <f>IF(ISERROR(VLOOKUP($A11,'Import Peak'!$A$3:I$99,9,FALSE)-VLOOKUP($A11,'Import Peak Change'!$A$106:I$202,9,FALSE)),0,(VLOOKUP($A11,'Import Peak'!$A$3:I$99,9,FALSE)-VLOOKUP($A11,'Import Peak Change'!$A$106:I$202,9,FALSE)))</f>
        <v>0</v>
      </c>
      <c r="J11" s="6">
        <f>IF(ISERROR(VLOOKUP($A11,'Import Peak'!$A$3:J$99,10,FALSE)-VLOOKUP($A11,'Import Peak Change'!$A$106:J$202,10,FALSE)),0,(VLOOKUP($A11,'Import Peak'!$A$3:J$99,10,FALSE)-VLOOKUP($A11,'Import Peak Change'!$A$106:J$202,10,FALSE)))</f>
        <v>0</v>
      </c>
      <c r="K11" s="6">
        <f>IF(ISERROR(VLOOKUP($A11,'Import Peak'!$A$3:K$99,11,FALSE)-VLOOKUP($A11,'Import Peak Change'!$A$106:K$202,11,FALSE)),0,(VLOOKUP($A11,'Import Peak'!$A$3:K$99,11,FALSE)-VLOOKUP($A11,'Import Peak Change'!$A$106:K$202,11,FALSE)))</f>
        <v>0</v>
      </c>
      <c r="L11" s="6">
        <f>IF(ISERROR(VLOOKUP($A11,'Import Peak'!$A$3:L$99,12,FALSE)-VLOOKUP($A11,'Import Peak Change'!$A$106:L$202,12,FALSE)),0,(VLOOKUP($A11,'Import Peak'!$A$3:L$99,12,FALSE)-VLOOKUP($A11,'Import Peak Change'!$A$106:L$202,12,FALSE)))</f>
        <v>0</v>
      </c>
      <c r="M11" s="6">
        <f>IF(ISERROR(VLOOKUP($A11,'Import Peak'!$A$3:M$99,13,FALSE)-VLOOKUP($A11,'Import Peak Change'!$A$106:M$202,13,FALSE)),0,(VLOOKUP($A11,'Import Peak'!$A$3:M$99,13,FALSE)-VLOOKUP($A11,'Import Peak Change'!$A$106:M$202,13,FALSE)))</f>
        <v>0</v>
      </c>
      <c r="N11" s="6">
        <f>IF(ISERROR(VLOOKUP($A11,'Import Peak'!$A$3:N$99,14,FALSE)-VLOOKUP($A11,'Import Peak Change'!$A$106:N$202,14,FALSE)),0,(VLOOKUP($A11,'Import Peak'!$A$3:N$99,14,FALSE)-VLOOKUP($A11,'Import Peak Change'!$A$106:N$202,14,FALSE)))</f>
        <v>0</v>
      </c>
      <c r="O11" s="6">
        <f>IF(ISERROR(VLOOKUP($A11,'Import Peak'!$A$3:O$99,15,FALSE)-VLOOKUP($A11,'Import Peak Change'!$A$106:O$202,15,FALSE)),0,(VLOOKUP($A11,'Import Peak'!$A$3:O$99,15,FALSE)-VLOOKUP($A11,'Import Peak Change'!$A$106:O$202,15,FALSE)))</f>
        <v>0</v>
      </c>
      <c r="P11" s="6">
        <f>IF(ISERROR(VLOOKUP($A11,'Import Peak'!$A$3:P$99,16,FALSE)-VLOOKUP($A11,'Import Peak Change'!$A$106:P$202,16,FALSE)),0,(VLOOKUP($A11,'Import Peak'!$A$3:P$99,16,FALSE)-VLOOKUP($A11,'Import Peak Change'!$A$106:P$202,16,FALSE)))</f>
        <v>0</v>
      </c>
      <c r="Q11" s="6">
        <f>IF(ISERROR(VLOOKUP($A11,'Import Peak'!$A$3:Q$99,17,FALSE)-VLOOKUP($A11,'Import Peak Change'!$A$106:Q$202,17,FALSE)),0,(VLOOKUP($A11,'Import Peak'!$A$3:Q$99,17,FALSE)-VLOOKUP($A11,'Import Peak Change'!$A$106:Q$202,17,FALSE)))</f>
        <v>0</v>
      </c>
      <c r="R11" s="6">
        <f>IF(ISERROR(VLOOKUP($A11,'Import Peak'!$A$3:R$99,18,FALSE)-VLOOKUP($A11,'Import Peak Change'!$A$106:R$202,18,FALSE)),0,(VLOOKUP($A11,'Import Peak'!$A$3:R$99,18,FALSE)-VLOOKUP($A11,'Import Peak Change'!$A$106:R$202,18,FALSE)))</f>
        <v>0</v>
      </c>
      <c r="S11" s="6">
        <f>IF(ISERROR(VLOOKUP($A11,'Import Peak'!$A$3:S$99,19,FALSE)-VLOOKUP($A11,'Import Peak Change'!$A$106:S$202,19,FALSE)),0,(VLOOKUP($A11,'Import Peak'!$A$3:S$99,19,FALSE)-VLOOKUP($A11,'Import Peak Change'!$A$106:S$202,19,FALSE)))</f>
        <v>0</v>
      </c>
      <c r="T11" s="6">
        <f>IF(ISERROR(VLOOKUP($A11,'Import Peak'!$A$3:T$99,20,FALSE)-VLOOKUP($A11,'Import Peak Change'!$A$106:T$202,20,FALSE)),0,(VLOOKUP($A11,'Import Peak'!$A$3:T$99,20,FALSE)-VLOOKUP($A11,'Import Peak Change'!$A$106:T$202,20,FALSE)))</f>
        <v>0</v>
      </c>
      <c r="U11" s="6">
        <f>IF(ISERROR(VLOOKUP($A11,'Import Peak'!$A$3:U$99,21,FALSE)-VLOOKUP($A11,'Import Peak Change'!$A$106:U$202,21,FALSE)),0,(VLOOKUP($A11,'Import Peak'!$A$3:U$99,21,FALSE)-VLOOKUP($A11,'Import Peak Change'!$A$106:U$202,21,FALSE)))</f>
        <v>0</v>
      </c>
      <c r="V11" s="6">
        <f>IF(ISERROR(VLOOKUP($A11,'Import Peak'!$A$3:V$99,22,FALSE)-VLOOKUP($A11,'Import Peak Change'!$A$106:V$202,22,FALSE)),0,(VLOOKUP($A11,'Import Peak'!$A$3:V$99,22,FALSE)-VLOOKUP($A11,'Import Peak Change'!$A$106:V$202,22,FALSE)))</f>
        <v>0</v>
      </c>
      <c r="W11" s="6">
        <f>IF(ISERROR(VLOOKUP($A11,'Import Peak'!$A$3:W$99,23,FALSE)-VLOOKUP($A11,'Import Peak Change'!$A$106:W$202,23,FALSE)),0,(VLOOKUP($A11,'Import Peak'!$A$3:W$99,23,FALSE)-VLOOKUP($A11,'Import Peak Change'!$A$106:W$202,23,FALSE)))</f>
        <v>0</v>
      </c>
      <c r="X11" s="6">
        <f>IF(ISERROR(VLOOKUP($A11,'Import Peak'!$A$3:X$99,24,FALSE)-VLOOKUP($A11,'Import Peak Change'!$A$106:X$202,24,FALSE)),0,(VLOOKUP($A11,'Import Peak'!$A$3:X$99,24,FALSE)-VLOOKUP($A11,'Import Peak Change'!$A$106:X$202,24,FALSE)))</f>
        <v>0</v>
      </c>
      <c r="Y11" s="6">
        <f>IF(ISERROR(VLOOKUP($A11,'Import Peak'!$A$3:Y$99,25,FALSE)-VLOOKUP($A11,'Import Peak Change'!$A$106:Y$202,25,FALSE)),0,(VLOOKUP($A11,'Import Peak'!$A$3:Y$99,25,FALSE)-VLOOKUP($A11,'Import Peak Change'!$A$106:Y$202,25,FALSE)))</f>
        <v>0</v>
      </c>
      <c r="Z11" s="6">
        <f>IF(ISERROR(VLOOKUP($A11,'Import Peak'!$A$3:Z$99,26,FALSE)-VLOOKUP($A11,'Import Peak Change'!$A$106:Z$202,26,FALSE)),0,(VLOOKUP($A11,'Import Peak'!$A$3:Z$99,26,FALSE)-VLOOKUP($A11,'Import Peak Change'!$A$106:Z$202,26,FALSE)))</f>
        <v>0</v>
      </c>
      <c r="AA11" s="6">
        <f>IF(ISERROR(VLOOKUP($A11,'Import Peak'!$A$3:AA$99,27,FALSE)-VLOOKUP($A11,'Import Peak Change'!$A$106:AA$202,27,FALSE)),0,(VLOOKUP($A11,'Import Peak'!$A$3:AA$99,27,FALSE)-VLOOKUP($A11,'Import Peak Change'!$A$106:AA$202,27,FALSE)))</f>
        <v>0</v>
      </c>
      <c r="AB11" s="6">
        <f>IF(ISERROR(VLOOKUP($A11,'Import Peak'!$A$3:AB$99,28,FALSE)-VLOOKUP($A11,'Import Peak Change'!$A$106:AB$202,28,FALSE)),0,(VLOOKUP($A11,'Import Peak'!$A$3:AB$99,28,FALSE)-VLOOKUP($A11,'Import Peak Change'!$A$106:AB$202,28,FALSE)))</f>
        <v>0</v>
      </c>
      <c r="AC11" s="6">
        <f>IF(ISERROR(VLOOKUP($A11,'Import Peak'!$A$3:AC$99,29,FALSE)-VLOOKUP($A11,'Import Peak Change'!$A$106:AC$202,29,FALSE)),0,(VLOOKUP($A11,'Import Peak'!$A$3:AC$99,29,FALSE)-VLOOKUP($A11,'Import Peak Change'!$A$106:AC$202,29,FALSE)))</f>
        <v>0</v>
      </c>
      <c r="AD11" s="6">
        <f>IF(ISERROR(VLOOKUP($A11,'Import Peak'!$A$3:AD$99,30,FALSE)-VLOOKUP($A11,'Import Peak Change'!$A$106:AD$202,30,FALSE)),0,(VLOOKUP($A11,'Import Peak'!$A$3:AD$99,30,FALSE)-VLOOKUP($A11,'Import Peak Change'!$A$106:AD$202,30,FALSE)))</f>
        <v>0</v>
      </c>
      <c r="AE11" s="6">
        <f>IF(ISERROR(VLOOKUP($A11,'Import Peak'!$A$3:AE$99,31,FALSE)-VLOOKUP($A11,'Import Peak Change'!$A$106:AE$202,31,FALSE)),0,(VLOOKUP($A11,'Import Peak'!$A$3:AE$99,31,FALSE)-VLOOKUP($A11,'Import Peak Change'!$A$106:AE$202,31,FALSE)))</f>
        <v>0</v>
      </c>
      <c r="AF11" s="6">
        <f>IF(ISERROR(VLOOKUP($A11,'Import Peak'!$A$3:AF$99,32,FALSE)-VLOOKUP($A11,'Import Peak Change'!$A$106:AF$202,32,FALSE)),0,(VLOOKUP($A11,'Import Peak'!$A$3:AF$99,32,FALSE)-VLOOKUP($A11,'Import Peak Change'!$A$106:AF$202,32,FALSE)))</f>
        <v>0</v>
      </c>
      <c r="AG11" s="6">
        <f>IF(ISERROR(VLOOKUP($A11,'Import Peak'!$A$3:AG$99,33,FALSE)-VLOOKUP($A11,'Import Peak Change'!$A$106:AG$202,33,FALSE)),0,(VLOOKUP($A11,'Import Peak'!$A$3:AG$99,33,FALSE)-VLOOKUP($A11,'Import Peak Change'!$A$106:AG$202,33,FALSE)))</f>
        <v>0</v>
      </c>
      <c r="AH11" s="6">
        <f>IF(ISERROR(VLOOKUP($A11,'Import Peak'!$A$3:AH$99,34,FALSE)-VLOOKUP($A11,'Import Peak Change'!$A$106:AH$202,34,FALSE)),0,(VLOOKUP($A11,'Import Peak'!$A$3:AH$99,34,FALSE)-VLOOKUP($A11,'Import Peak Change'!$A$106:AH$202,34,FALSE)))</f>
        <v>0</v>
      </c>
      <c r="AI11" s="6">
        <f>IF(ISERROR(VLOOKUP($A11,'Import Peak'!$A$3:AI$99,35,FALSE)-VLOOKUP($A11,'Import Peak Change'!$A$106:AI$202,35,FALSE)),0,(VLOOKUP($A11,'Import Peak'!$A$3:AI$99,35,FALSE)-VLOOKUP($A11,'Import Peak Change'!$A$106:AI$202,35,FALSE)))</f>
        <v>0</v>
      </c>
      <c r="AJ11" s="6">
        <f>IF(ISERROR(VLOOKUP($A11,'Import Peak'!$A$3:AJ$99,36,FALSE)-VLOOKUP($A11,'Import Peak Change'!$A$106:AJ$202,36,FALSE)),0,(VLOOKUP($A11,'Import Peak'!$A$3:AJ$99,36,FALSE)-VLOOKUP($A11,'Import Peak Change'!$A$106:AJ$202,36,FALSE)))</f>
        <v>0</v>
      </c>
      <c r="AK11" s="6">
        <f>IF(ISERROR(VLOOKUP($A11,'Import Peak'!$A$3:AK$99,37,FALSE)-VLOOKUP($A11,'Import Peak Change'!$A$106:AK$202,37,FALSE)),0,(VLOOKUP($A11,'Import Peak'!$A$3:AK$99,37,FALSE)-VLOOKUP($A11,'Import Peak Change'!$A$106:AK$202,37,FALSE)))</f>
        <v>0</v>
      </c>
      <c r="AL11" s="6">
        <f>IF(ISERROR(VLOOKUP($A11,'Import Peak'!$A$3:AL$99,38,FALSE)-VLOOKUP($A11,'Import Peak Change'!$A$106:AL$202,38,FALSE)),0,(VLOOKUP($A11,'Import Peak'!$A$3:AL$99,38,FALSE)-VLOOKUP($A11,'Import Peak Change'!$A$106:AL$202,38,FALSE)))</f>
        <v>0</v>
      </c>
      <c r="AM11" s="6">
        <f>IF(ISERROR(VLOOKUP($A11,'Import Peak'!$A$3:AM$99,39,FALSE)-VLOOKUP($A11,'Import Peak Change'!$A$106:AM$202,39,FALSE)),0,(VLOOKUP($A11,'Import Peak'!$A$3:AM$99,39,FALSE)-VLOOKUP($A11,'Import Peak Change'!$A$106:AM$202,39,FALSE)))</f>
        <v>0</v>
      </c>
      <c r="AN11" s="6">
        <f>IF(ISERROR(VLOOKUP($A11,'Import Peak'!$A$3:AN$99,40,FALSE)-VLOOKUP($A11,'Import Peak Change'!$A$106:AN$202,40,FALSE)),0,(VLOOKUP($A11,'Import Peak'!$A$3:AN$99,40,FALSE)-VLOOKUP($A11,'Import Peak Change'!$A$106:AN$202,40,FALSE)))</f>
        <v>0</v>
      </c>
      <c r="AO11" s="6">
        <f>IF(ISERROR(VLOOKUP($A11,'Import Peak'!$A$3:AO$99,41,FALSE)-VLOOKUP($A11,'Import Peak Change'!$A$106:AO$202,41,FALSE)),0,(VLOOKUP($A11,'Import Peak'!$A$3:AO$99,41,FALSE)-VLOOKUP($A11,'Import Peak Change'!$A$106:AO$202,41,FALSE)))</f>
        <v>0</v>
      </c>
      <c r="AP11" s="6">
        <f>IF(ISERROR(VLOOKUP($A11,'Import Peak'!$A$3:AP$99,42,FALSE)-VLOOKUP($A11,'Import Peak Change'!$A$106:AP$202,42,FALSE)),0,(VLOOKUP($A11,'Import Peak'!$A$3:AP$99,42,FALSE)-VLOOKUP($A11,'Import Peak Change'!$A$106:AP$202,42,FALSE)))</f>
        <v>0</v>
      </c>
      <c r="AQ11" s="6">
        <f>IF(ISERROR(VLOOKUP($A11,'Import Peak'!$A$3:AQ$99,43,FALSE)-VLOOKUP($A11,'Import Peak Change'!$A$106:AQ$202,43,FALSE)),0,(VLOOKUP($A11,'Import Peak'!$A$3:AQ$99,43,FALSE)-VLOOKUP($A11,'Import Peak Change'!$A$106:AQ$202,43,FALSE)))</f>
        <v>0</v>
      </c>
      <c r="AR11" s="6">
        <f>IF(ISERROR(VLOOKUP($A11,'Import Peak'!$A$3:AR$99,44,FALSE)-VLOOKUP($A11,'Import Peak Change'!$A$106:AR$202,44,FALSE)),0,(VLOOKUP($A11,'Import Peak'!$A$3:AR$99,44,FALSE)-VLOOKUP($A11,'Import Peak Change'!$A$106:AR$202,44,FALSE)))</f>
        <v>0</v>
      </c>
      <c r="AS11" s="6">
        <f>IF(ISERROR(VLOOKUP($A11,'Import Peak'!$A$3:AS$99,45,FALSE)-VLOOKUP($A11,'Import Peak Change'!$A$106:AS$202,45,FALSE)),0,(VLOOKUP($A11,'Import Peak'!$A$3:AS$99,45,FALSE)-VLOOKUP($A11,'Import Peak Change'!$A$106:AS$202,45,FALSE)))</f>
        <v>0</v>
      </c>
      <c r="AT11" s="6">
        <f>IF(ISERROR(VLOOKUP($A11,'Import Peak'!$A$3:AT$99,46,FALSE)-VLOOKUP($A11,'Import Peak Change'!$A$106:AT$202,46,FALSE)),0,(VLOOKUP($A11,'Import Peak'!$A$3:AT$99,46,FALSE)-VLOOKUP($A11,'Import Peak Change'!$A$106:AT$202,46,FALSE)))</f>
        <v>0</v>
      </c>
      <c r="AU11" s="6">
        <f>IF(ISERROR(VLOOKUP($A11,'Import Peak'!$A$3:AU$99,47,FALSE)-VLOOKUP($A11,'Import Peak Change'!$A$106:AU$202,47,FALSE)),0,(VLOOKUP($A11,'Import Peak'!$A$3:AU$99,47,FALSE)-VLOOKUP($A11,'Import Peak Change'!$A$106:AU$202,47,FALSE)))</f>
        <v>0</v>
      </c>
      <c r="AV11" s="6">
        <f>IF(ISERROR(VLOOKUP($A11,'Import Peak'!$A$3:AV$99,48,FALSE)-VLOOKUP($A11,'Import Peak Change'!$A$106:AV$202,48,FALSE)),0,(VLOOKUP($A11,'Import Peak'!$A$3:AV$99,48,FALSE)-VLOOKUP($A11,'Import Peak Change'!$A$106:AV$202,48,FALSE)))</f>
        <v>0</v>
      </c>
      <c r="AW11" s="6">
        <f>IF(ISERROR(VLOOKUP($A11,'Import Peak'!$A$3:AW$99,49,FALSE)-VLOOKUP($A11,'Import Peak Change'!$A$106:AW$202,49,FALSE)),0,(VLOOKUP($A11,'Import Peak'!$A$3:AW$99,49,FALSE)-VLOOKUP($A11,'Import Peak Change'!$A$106:AW$202,49,FALSE)))</f>
        <v>0</v>
      </c>
      <c r="AX11" s="6">
        <f>IF(ISERROR(VLOOKUP($A11,'Import Peak'!$A$3:AX$99,50,FALSE)-VLOOKUP($A11,'Import Peak Change'!$A$106:AX$202,50,FALSE)),0,(VLOOKUP($A11,'Import Peak'!$A$3:AX$99,50,FALSE)-VLOOKUP($A11,'Import Peak Change'!$A$106:AX$202,50,FALSE)))</f>
        <v>0</v>
      </c>
      <c r="AY11" s="6">
        <f>IF(ISERROR(VLOOKUP($A11,'Import Peak'!$A$3:AY$99,51,FALSE)-VLOOKUP($A11,'Import Peak Change'!$A$106:AY$202,51,FALSE)),0,(VLOOKUP($A11,'Import Peak'!$A$3:AY$99,51,FALSE)-VLOOKUP($A11,'Import Peak Change'!$A$106:AY$202,51,FALSE)))</f>
        <v>0</v>
      </c>
      <c r="AZ11" s="6">
        <f>IF(ISERROR(VLOOKUP($A11,'Import Peak'!$A$3:AZ$99,52,FALSE)-VLOOKUP($A11,'Import Peak Change'!$A$106:AZ$202,52,FALSE)),0,(VLOOKUP($A11,'Import Peak'!$A$3:AZ$99,52,FALSE)-VLOOKUP($A11,'Import Peak Change'!$A$106:AZ$202,52,FALSE)))</f>
        <v>0</v>
      </c>
      <c r="BA11" s="6">
        <f>IF(ISERROR(VLOOKUP($A11,'Import Peak'!$A$3:BA$99,53,FALSE)-VLOOKUP($A11,'Import Peak Change'!$A$106:BA$202,53,FALSE)),0,(VLOOKUP($A11,'Import Peak'!$A$3:BA$99,53,FALSE)-VLOOKUP($A11,'Import Peak Change'!$A$106:BA$202,53,FALSE)))</f>
        <v>0</v>
      </c>
      <c r="BB11" s="6">
        <f>IF(ISERROR(VLOOKUP($A11,'Import Peak'!$A$3:BB$99,54,FALSE)-VLOOKUP($A11,'Import Peak Change'!$A$106:BB$202,54,FALSE)),0,(VLOOKUP($A11,'Import Peak'!$A$3:BB$99,54,FALSE)-VLOOKUP($A11,'Import Peak Change'!$A$106:BB$202,54,FALSE)))</f>
        <v>0</v>
      </c>
      <c r="BC11" s="6">
        <f>IF(ISERROR(VLOOKUP($A11,'Import Peak'!$A$3:BC$99,55,FALSE)-VLOOKUP($A11,'Import Peak Change'!$A$106:BC$202,55,FALSE)),0,(VLOOKUP($A11,'Import Peak'!$A$3:BC$99,55,FALSE)-VLOOKUP($A11,'Import Peak Change'!$A$106:BC$202,55,FALSE)))</f>
        <v>0</v>
      </c>
      <c r="BD11" s="6">
        <f>IF(ISERROR(VLOOKUP($A11,'Import Peak'!$A$3:BD$99,56,FALSE)-VLOOKUP($A11,'Import Peak Change'!$A$106:BD$202,56,FALSE)),0,(VLOOKUP($A11,'Import Peak'!$A$3:BD$99,56,FALSE)-VLOOKUP($A11,'Import Peak Change'!$A$106:BD$202,56,FALSE)))</f>
        <v>0</v>
      </c>
      <c r="BE11" s="6">
        <f>IF(ISERROR(VLOOKUP($A11,'Import Peak'!$A$3:BE$99,57,FALSE)-VLOOKUP($A11,'Import Peak Change'!$A$106:BE$202,57,FALSE)),0,(VLOOKUP($A11,'Import Peak'!$A$3:BE$99,57,FALSE)-VLOOKUP($A11,'Import Peak Change'!$A$106:BE$202,57,FALSE)))</f>
        <v>0</v>
      </c>
      <c r="BF11" s="6">
        <f>IF(ISERROR(VLOOKUP($A11,'Import Peak'!$A$3:BF$99,58,FALSE)-VLOOKUP($A11,'Import Peak Change'!$A$106:BF$202,58,FALSE)),0,(VLOOKUP($A11,'Import Peak'!$A$3:BF$99,58,FALSE)-VLOOKUP($A11,'Import Peak Change'!$A$106:BF$202,58,FALSE)))</f>
        <v>0</v>
      </c>
      <c r="BG11" s="6">
        <f>IF(ISERROR(VLOOKUP($A11,'Import Peak'!$A$3:BG$99,59,FALSE)-VLOOKUP($A11,'Import Peak Change'!$A$106:BG$202,59,FALSE)),0,(VLOOKUP($A11,'Import Peak'!$A$3:BG$99,59,FALSE)-VLOOKUP($A11,'Import Peak Change'!$A$106:BG$202,59,FALSE)))</f>
        <v>0</v>
      </c>
      <c r="BH11" s="6">
        <f>IF(ISERROR(VLOOKUP($A11,'Import Peak'!$A$3:BH$99,60,FALSE)-VLOOKUP($A11,'Import Peak Change'!$A$106:BH$202,60,FALSE)),0,(VLOOKUP($A11,'Import Peak'!$A$3:BH$99,60,FALSE)-VLOOKUP($A11,'Import Peak Change'!$A$106:BH$202,60,FALSE)))</f>
        <v>0</v>
      </c>
      <c r="BI11" s="6">
        <f>IF(ISERROR(VLOOKUP($A11,'Import Peak'!$A$3:BI$99,61,FALSE)-VLOOKUP($A11,'Import Peak Change'!$A$106:BI$202,61,FALSE)),0,(VLOOKUP($A11,'Import Peak'!$A$3:BI$99,61,FALSE)-VLOOKUP($A11,'Import Peak Change'!$A$106:BI$202,61,FALSE)))</f>
        <v>0</v>
      </c>
      <c r="BJ11" s="6">
        <f>IF(ISERROR(VLOOKUP($A11,'Import Peak'!$A$3:BJ$99,62,FALSE)-VLOOKUP($A11,'Import Peak Change'!$A$106:BJ$202,62,FALSE)),0,(VLOOKUP($A11,'Import Peak'!$A$3:BJ$99,62,FALSE)-VLOOKUP($A11,'Import Peak Change'!$A$106:BJ$202,62,FALSE)))</f>
        <v>0</v>
      </c>
      <c r="BK11" s="6">
        <f>IF(ISERROR(VLOOKUP($A11,'Import Peak'!$A$3:BK$99,63,FALSE)-VLOOKUP($A11,'Import Peak Change'!$A$106:BK$202,63,FALSE)),0,(VLOOKUP($A11,'Import Peak'!$A$3:BK$99,63,FALSE)-VLOOKUP($A11,'Import Peak Change'!$A$106:BK$202,63,FALSE)))</f>
        <v>0</v>
      </c>
      <c r="BL11" s="6">
        <f>IF(ISERROR(VLOOKUP($A11,'Import Peak'!$A$3:BL$99,64,FALSE)-VLOOKUP($A11,'Import Peak Change'!$A$106:BL$202,64,FALSE)),0,(VLOOKUP($A11,'Import Peak'!$A$3:BL$99,64,FALSE)-VLOOKUP($A11,'Import Peak Change'!$A$106:BL$202,64,FALSE)))</f>
        <v>0</v>
      </c>
      <c r="BM11" s="6">
        <f>IF(ISERROR(VLOOKUP($A11,'Import Peak'!$A$3:BM$99,65,FALSE)-VLOOKUP($A11,'Import Peak Change'!$A$106:BM$202,65,FALSE)),0,(VLOOKUP($A11,'Import Peak'!$A$3:BM$99,65,FALSE)-VLOOKUP($A11,'Import Peak Change'!$A$106:BM$202,65,FALSE)))</f>
        <v>0</v>
      </c>
      <c r="BN11" s="6">
        <f>IF(ISERROR(VLOOKUP($A11,'Import Peak'!$A$3:BN$99,66,FALSE)-VLOOKUP($A11,'Import Peak Change'!$A$106:BN$202,66,FALSE)),0,(VLOOKUP($A11,'Import Peak'!$A$3:BN$99,66,FALSE)-VLOOKUP($A11,'Import Peak Change'!$A$106:BN$202,66,FALSE)))</f>
        <v>0</v>
      </c>
      <c r="BO11" s="6">
        <f>IF(ISERROR(VLOOKUP($A11,'Import Peak'!$A$3:BO$99,67,FALSE)-VLOOKUP($A11,'Import Peak Change'!$A$106:BO$202,67,FALSE)),0,(VLOOKUP($A11,'Import Peak'!$A$3:BO$99,67,FALSE)-VLOOKUP($A11,'Import Peak Change'!$A$106:BO$202,67,FALSE)))</f>
        <v>0</v>
      </c>
      <c r="BP11" s="6">
        <f>IF(ISERROR(VLOOKUP($A11,'Import Peak'!$A$3:BP$99,68,FALSE)-VLOOKUP($A11,'Import Peak Change'!$A$106:BP$202,68,FALSE)),0,(VLOOKUP($A11,'Import Peak'!$A$3:BP$99,68,FALSE)-VLOOKUP($A11,'Import Peak Change'!$A$106:BP$202,68,FALSE)))</f>
        <v>0</v>
      </c>
      <c r="BQ11" s="6">
        <f>IF(ISERROR(VLOOKUP($A11,'Import Peak'!$A$3:BQ$99,69,FALSE)-VLOOKUP($A11,'Import Peak Change'!$A$106:BQ$202,69,FALSE)),0,(VLOOKUP($A11,'Import Peak'!$A$3:BQ$99,69,FALSE)-VLOOKUP($A11,'Import Peak Change'!$A$106:BQ$202,69,FALSE)))</f>
        <v>0</v>
      </c>
      <c r="BR11" s="6">
        <f>IF(ISERROR(VLOOKUP($A11,'Import Peak'!$A$3:BR$99,70,FALSE)-VLOOKUP($A11,'Import Peak Change'!$A$106:BR$202,70,FALSE)),0,(VLOOKUP($A11,'Import Peak'!$A$3:BR$99,70,FALSE)-VLOOKUP($A11,'Import Peak Change'!$A$106:BR$202,70,FALSE)))</f>
        <v>0</v>
      </c>
      <c r="BS11" s="6">
        <f>IF(ISERROR(VLOOKUP($A11,'Import Peak'!$A$3:BS$99,71,FALSE)-VLOOKUP($A11,'Import Peak Change'!$A$106:BS$202,71,FALSE)),0,(VLOOKUP($A11,'Import Peak'!$A$3:BS$99,71,FALSE)-VLOOKUP($A11,'Import Peak Change'!$A$106:BS$202,71,FALSE)))</f>
        <v>0</v>
      </c>
      <c r="BT11" s="6">
        <f>IF(ISERROR(VLOOKUP($A11,'Import Peak'!$A$3:BT$99,72,FALSE)-VLOOKUP($A11,'Import Peak Change'!$A$106:BT$202,72,FALSE)),0,(VLOOKUP($A11,'Import Peak'!$A$3:BT$99,72,FALSE)-VLOOKUP($A11,'Import Peak Change'!$A$106:BT$202,72,FALSE)))</f>
        <v>0</v>
      </c>
      <c r="BU11" s="6">
        <f>IF(ISERROR(VLOOKUP($A11,'Import Peak'!$A$3:BU$99,73,FALSE)-VLOOKUP($A11,'Import Peak Change'!$A$106:BU$202,73,FALSE)),0,(VLOOKUP($A11,'Import Peak'!$A$3:BU$99,73,FALSE)-VLOOKUP($A11,'Import Peak Change'!$A$106:BU$202,73,FALSE)))</f>
        <v>0</v>
      </c>
      <c r="BV11" s="6">
        <f>IF(ISERROR(VLOOKUP($A11,'Import Peak'!$A$3:BV$99,74,FALSE)-VLOOKUP($A11,'Import Peak Change'!$A$106:BV$202,74,FALSE)),0,(VLOOKUP($A11,'Import Peak'!$A$3:BV$99,74,FALSE)-VLOOKUP($A11,'Import Peak Change'!$A$106:BV$202,74,FALSE)))</f>
        <v>0</v>
      </c>
      <c r="BW11" s="6">
        <f>IF(ISERROR(VLOOKUP($A11,'Import Peak'!$A$3:BW$99,75,FALSE)-VLOOKUP($A11,'Import Peak Change'!$A$106:BW$202,75,FALSE)),0,(VLOOKUP($A11,'Import Peak'!$A$3:BW$99,75,FALSE)-VLOOKUP($A11,'Import Peak Change'!$A$106:BW$202,75,FALSE)))</f>
        <v>0</v>
      </c>
      <c r="BX11" s="6">
        <f>IF(ISERROR(VLOOKUP($A11,'Import Peak'!$A$3:BX$99,76,FALSE)-VLOOKUP($A11,'Import Peak Change'!$A$106:BX$202,76,FALSE)),0,(VLOOKUP($A11,'Import Peak'!$A$3:BX$99,76,FALSE)-VLOOKUP($A11,'Import Peak Change'!$A$106:BX$202,76,FALSE)))</f>
        <v>0</v>
      </c>
      <c r="BY11" s="6">
        <f>IF(ISERROR(VLOOKUP($A11,'Import Peak'!$A$3:BY$99,77,FALSE)-VLOOKUP($A11,'Import Peak Change'!$A$106:BY$202,77,FALSE)),0,(VLOOKUP($A11,'Import Peak'!$A$3:BY$99,77,FALSE)-VLOOKUP($A11,'Import Peak Change'!$A$106:BY$202,77,FALSE)))</f>
        <v>0</v>
      </c>
      <c r="BZ11" s="6">
        <f>IF(ISERROR(VLOOKUP($A11,'Import Peak'!$A$3:BZ$99,78,FALSE)-VLOOKUP($A11,'Import Peak Change'!$A$106:BZ$202,78,FALSE)),0,(VLOOKUP($A11,'Import Peak'!$A$3:BZ$99,78,FALSE)-VLOOKUP($A11,'Import Peak Change'!$A$106:BZ$202,78,FALSE)))</f>
        <v>0</v>
      </c>
      <c r="CA11" s="6">
        <f>IF(ISERROR(VLOOKUP($A11,'Import Peak'!$A$3:CA$99,79,FALSE)-VLOOKUP($A11,'Import Peak Change'!$A$106:CA$202,79,FALSE)),0,(VLOOKUP($A11,'Import Peak'!$A$3:CA$99,79,FALSE)-VLOOKUP($A11,'Import Peak Change'!$A$106:CA$202,79,FALSE)))</f>
        <v>0</v>
      </c>
      <c r="CB11" s="6">
        <f>IF(ISERROR(VLOOKUP($A11,'Import Peak'!$A$3:CB$99,80,FALSE)-VLOOKUP($A11,'Import Peak Change'!$A$106:CB$202,80,FALSE)),0,(VLOOKUP($A11,'Import Peak'!$A$3:CB$99,80,FALSE)-VLOOKUP($A11,'Import Peak Change'!$A$106:CB$202,80,FALSE)))</f>
        <v>0</v>
      </c>
      <c r="CC11" s="6">
        <f>IF(ISERROR(VLOOKUP($A11,'Import Peak'!$A$3:CC$99,81,FALSE)-VLOOKUP($A11,'Import Peak Change'!$A$106:CC$202,81,FALSE)),0,(VLOOKUP($A11,'Import Peak'!$A$3:CC$99,81,FALSE)-VLOOKUP($A11,'Import Peak Change'!$A$106:CC$202,81,FALSE)))</f>
        <v>0</v>
      </c>
      <c r="CD11" s="6">
        <f>IF(ISERROR(VLOOKUP($A11,'Import Peak'!$A$3:CD$99,82,FALSE)-VLOOKUP($A11,'Import Peak Change'!$A$106:CD$202,82,FALSE)),0,(VLOOKUP($A11,'Import Peak'!$A$3:CD$99,82,FALSE)-VLOOKUP($A11,'Import Peak Change'!$A$106:CD$202,82,FALSE)))</f>
        <v>0</v>
      </c>
      <c r="CE11" s="6">
        <f>IF(ISERROR(VLOOKUP($A11,'Import Peak'!$A$3:CE$99,83,FALSE)-VLOOKUP($A11,'Import Peak Change'!$A$106:CE$202,83,FALSE)),0,(VLOOKUP($A11,'Import Peak'!$A$3:CE$99,83,FALSE)-VLOOKUP($A11,'Import Peak Change'!$A$106:CE$202,83,FALSE)))</f>
        <v>0</v>
      </c>
      <c r="CF11" s="6">
        <f>IF(ISERROR(VLOOKUP($A11,'Import Peak'!$A$3:CF$99,84,FALSE)-VLOOKUP($A11,'Import Peak Change'!$A$106:CF$202,84,FALSE)),0,(VLOOKUP($A11,'Import Peak'!$A$3:CF$99,84,FALSE)-VLOOKUP($A11,'Import Peak Change'!$A$106:CF$202,84,FALSE)))</f>
        <v>0</v>
      </c>
      <c r="CG11" s="6">
        <f>IF(ISERROR(VLOOKUP($A11,'Import Peak'!$A$3:CG$99,85,FALSE)-VLOOKUP($A11,'Import Peak Change'!$A$106:CG$202,85,FALSE)),0,(VLOOKUP($A11,'Import Peak'!$A$3:CG$99,85,FALSE)-VLOOKUP($A11,'Import Peak Change'!$A$106:CG$202,85,FALSE)))</f>
        <v>0</v>
      </c>
      <c r="CH11" s="6">
        <f>IF(ISERROR(VLOOKUP($A11,'Import Peak'!$A$3:CH$99,86,FALSE)-VLOOKUP($A11,'Import Peak Change'!$A$106:CH$202,86,FALSE)),0,(VLOOKUP($A11,'Import Peak'!$A$3:CH$99,86,FALSE)-VLOOKUP($A11,'Import Peak Change'!$A$106:CH$202,86,FALSE)))</f>
        <v>0</v>
      </c>
      <c r="CI11" s="6">
        <f>IF(ISERROR(VLOOKUP($A11,'Import Peak'!$A$3:CI$99,87,FALSE)-VLOOKUP($A11,'Import Peak Change'!$A$106:CI$202,87,FALSE)),0,(VLOOKUP($A11,'Import Peak'!$A$3:CI$99,87,FALSE)-VLOOKUP($A11,'Import Peak Change'!$A$106:CI$202,87,FALSE)))</f>
        <v>0</v>
      </c>
      <c r="CJ11" s="6">
        <f>IF(ISERROR(VLOOKUP($A11,'Import Peak'!$A$3:CJ$99,88,FALSE)-VLOOKUP($A11,'Import Peak Change'!$A$106:CJ$202,88,FALSE)),0,(VLOOKUP($A11,'Import Peak'!$A$3:CJ$99,88,FALSE)-VLOOKUP($A11,'Import Peak Change'!$A$106:CJ$202,88,FALSE)))</f>
        <v>0</v>
      </c>
      <c r="CK11" s="6">
        <f>IF(ISERROR(VLOOKUP($A11,'Import Peak'!$A$3:CK$99,89,FALSE)-VLOOKUP($A11,'Import Peak Change'!$A$106:CK$202,89,FALSE)),0,(VLOOKUP($A11,'Import Peak'!$A$3:CK$99,89,FALSE)-VLOOKUP($A11,'Import Peak Change'!$A$106:CK$202,89,FALSE)))</f>
        <v>0</v>
      </c>
      <c r="CL11" s="6">
        <f>IF(ISERROR(VLOOKUP($A11,'Import Peak'!$A$3:CL$99,90,FALSE)-VLOOKUP($A11,'Import Peak Change'!$A$106:CL$202,90,FALSE)),0,(VLOOKUP($A11,'Import Peak'!$A$3:CL$99,90,FALSE)-VLOOKUP($A11,'Import Peak Change'!$A$106:CL$202,90,FALSE)))</f>
        <v>0</v>
      </c>
      <c r="CM11" s="6">
        <f>IF(ISERROR(VLOOKUP($A11,'Import Peak'!$A$3:CM$99,91,FALSE)-VLOOKUP($A11,'Import Peak Change'!$A$106:CM$202,91,FALSE)),0,(VLOOKUP($A11,'Import Peak'!$A$3:CM$99,91,FALSE)-VLOOKUP($A11,'Import Peak Change'!$A$106:CM$202,91,FALSE)))</f>
        <v>0</v>
      </c>
      <c r="CN11" s="6">
        <f>IF(ISERROR(VLOOKUP($A11,'Import Peak'!$A$3:CN$99,92,FALSE)-VLOOKUP($A11,'Import Peak Change'!$A$106:CN$202,92,FALSE)),0,(VLOOKUP($A11,'Import Peak'!$A$3:CN$99,92,FALSE)-VLOOKUP($A11,'Import Peak Change'!$A$106:CN$202,92,FALSE)))</f>
        <v>0</v>
      </c>
      <c r="CO11" s="6">
        <f>IF(ISERROR(VLOOKUP($A11,'Import Peak'!$A$3:CO$99,93,FALSE)-VLOOKUP($A11,'Import Peak Change'!$A$106:CO$202,93,FALSE)),0,(VLOOKUP($A11,'Import Peak'!$A$3:CO$99,93,FALSE)-VLOOKUP($A11,'Import Peak Change'!$A$106:CO$202,93,FALSE)))</f>
        <v>0</v>
      </c>
      <c r="CP11" s="6">
        <f>IF(ISERROR(VLOOKUP($A11,'Import Peak'!$A$3:CP$99,94,FALSE)-VLOOKUP($A11,'Import Peak Change'!$A$106:CP$202,94,FALSE)),0,(VLOOKUP($A11,'Import Peak'!$A$3:CP$99,94,FALSE)-VLOOKUP($A11,'Import Peak Change'!$A$106:CP$202,94,FALSE)))</f>
        <v>0</v>
      </c>
      <c r="CQ11" s="6">
        <f>IF(ISERROR(VLOOKUP($A11,'Import Peak'!$A$3:CQ$99,95,FALSE)-VLOOKUP($A11,'Import Peak Change'!$A$106:CQ$202,95,FALSE)),0,(VLOOKUP($A11,'Import Peak'!$A$3:CQ$99,95,FALSE)-VLOOKUP($A11,'Import Peak Change'!$A$106:CQ$202,95,FALSE)))</f>
        <v>0</v>
      </c>
      <c r="CR11" s="6">
        <f>IF(ISERROR(VLOOKUP($A11,'Import Peak'!$A$3:CR$99,96,FALSE)-VLOOKUP($A11,'Import Peak Change'!$A$106:CR$202,96,FALSE)),0,(VLOOKUP($A11,'Import Peak'!$A$3:CR$99,96,FALSE)-VLOOKUP($A11,'Import Peak Change'!$A$106:CR$202,96,FALSE)))</f>
        <v>0</v>
      </c>
      <c r="CS11" s="6">
        <f>IF(ISERROR(VLOOKUP($A11,'Import Peak'!$A$3:CS$99,97,FALSE)-VLOOKUP($A11,'Import Peak Change'!$A$106:CS$202,97,FALSE)),0,(VLOOKUP($A11,'Import Peak'!$A$3:CS$99,97,FALSE)-VLOOKUP($A11,'Import Peak Change'!$A$106:CS$202,97,FALSE)))</f>
        <v>0</v>
      </c>
      <c r="CT11" s="6">
        <f>IF(ISERROR(VLOOKUP($A11,'Import Peak'!$A$3:CT$99,98,FALSE)-VLOOKUP($A11,'Import Peak Change'!$A$106:CT$202,98,FALSE)),0,(VLOOKUP($A11,'Import Peak'!$A$3:CT$99,98,FALSE)-VLOOKUP($A11,'Import Peak Change'!$A$106:CT$202,98,FALSE)))</f>
        <v>0</v>
      </c>
      <c r="CU11" s="6">
        <f>IF(ISERROR(VLOOKUP($A11,'Import Peak'!$A$3:CU$99,99,FALSE)-VLOOKUP($A11,'Import Peak Change'!$A$106:CU$202,99,FALSE)),0,(VLOOKUP($A11,'Import Peak'!$A$3:CU$99,99,FALSE)-VLOOKUP($A11,'Import Peak Change'!$A$106:CU$202,99,FALSE)))</f>
        <v>0</v>
      </c>
      <c r="CV11" s="6">
        <f>IF(ISERROR(VLOOKUP($A11,'Import Peak'!$A$3:CV$99,100,FALSE)-VLOOKUP($A11,'Import Peak Change'!$A$106:CV$202,100,FALSE)),0,(VLOOKUP($A11,'Import Peak'!$A$3:CV$99,100,FALSE)-VLOOKUP($A11,'Import Peak Change'!$A$106:CV$202,100,FALSE)))</f>
        <v>0</v>
      </c>
      <c r="CW11" s="6">
        <f>IF(ISERROR(VLOOKUP($A11,'Import Peak'!$A$3:CW$99,101,FALSE)-VLOOKUP($A11,'Import Peak Change'!$A$106:CW$202,101,FALSE)),0,(VLOOKUP($A11,'Import Peak'!$A$3:CW$99,101,FALSE)-VLOOKUP($A11,'Import Peak Change'!$A$106:CW$202,101,FALSE)))</f>
        <v>0</v>
      </c>
      <c r="CX11" s="6">
        <f>IF(ISERROR(VLOOKUP($A11,'Import Peak'!$A$3:CX$99,102,FALSE)-VLOOKUP($A11,'Import Peak Change'!$A$106:CX$202,102,FALSE)),0,(VLOOKUP($A11,'Import Peak'!$A$3:CX$99,102,FALSE)-VLOOKUP($A11,'Import Peak Change'!$A$106:CX$202,102,FALSE)))</f>
        <v>0</v>
      </c>
      <c r="CY11" s="6">
        <f>IF(ISERROR(VLOOKUP($A11,'Import Peak'!$A$3:CY$99,103,FALSE)-VLOOKUP($A11,'Import Peak Change'!$A$106:CY$202,103,FALSE)),0,(VLOOKUP($A11,'Import Peak'!$A$3:CY$99,103,FALSE)-VLOOKUP($A11,'Import Peak Change'!$A$106:CY$202,103,FALSE)))</f>
        <v>0</v>
      </c>
      <c r="CZ11" s="6">
        <f>IF(ISERROR(VLOOKUP($A11,'Import Peak'!$A$3:CZ$99,104,FALSE)-VLOOKUP($A11,'Import Peak Change'!$A$106:CZ$202,104,FALSE)),0,(VLOOKUP($A11,'Import Peak'!$A$3:CZ$99,104,FALSE)-VLOOKUP($A11,'Import Peak Change'!$A$106:CZ$202,104,FALSE)))</f>
        <v>0</v>
      </c>
      <c r="DA11" s="6">
        <f>IF(ISERROR(VLOOKUP($A11,'Import Peak'!$A$3:DA$99,105,FALSE)-VLOOKUP($A11,'Import Peak Change'!$A$106:DA$202,105,FALSE)),0,(VLOOKUP($A11,'Import Peak'!$A$3:DA$99,105,FALSE)-VLOOKUP($A11,'Import Peak Change'!$A$106:DA$202,105,FALSE)))</f>
        <v>0</v>
      </c>
      <c r="DB11" s="6">
        <f>IF(ISERROR(VLOOKUP($A11,'Import Peak'!$A$3:DB$99,106,FALSE)-VLOOKUP($A11,'Import Peak Change'!$A$106:DB$202,106,FALSE)),0,(VLOOKUP($A11,'Import Peak'!$A$3:DB$99,106,FALSE)-VLOOKUP($A11,'Import Peak Change'!$A$106:DB$202,106,FALSE)))</f>
        <v>0</v>
      </c>
      <c r="DC11" s="6">
        <f>IF(ISERROR(VLOOKUP($A11,'Import Peak'!$A$3:DC$99,107,FALSE)-VLOOKUP($A11,'Import Peak Change'!$A$106:DC$202,107,FALSE)),0,(VLOOKUP($A11,'Import Peak'!$A$3:DC$99,107,FALSE)-VLOOKUP($A11,'Import Peak Change'!$A$106:DC$202,107,FALSE)))</f>
        <v>0</v>
      </c>
      <c r="DD11" s="6">
        <f>IF(ISERROR(VLOOKUP($A11,'Import Peak'!$A$3:DD$99,108,FALSE)-VLOOKUP($A11,'Import Peak Change'!$A$106:DD$202,108,FALSE)),0,(VLOOKUP($A11,'Import Peak'!$A$3:DD$99,108,FALSE)-VLOOKUP($A11,'Import Peak Change'!$A$106:DD$202,108,FALSE)))</f>
        <v>0</v>
      </c>
      <c r="DE11" s="6">
        <f>IF(ISERROR(VLOOKUP($A11,'Import Peak'!$A$3:DE$99,109,FALSE)-VLOOKUP($A11,'Import Peak Change'!$A$106:DE$202,109,FALSE)),0,(VLOOKUP($A11,'Import Peak'!$A$3:DE$99,109,FALSE)-VLOOKUP($A11,'Import Peak Change'!$A$106:DE$202,109,FALSE)))</f>
        <v>0</v>
      </c>
      <c r="DF11" s="6">
        <f>IF(ISERROR(VLOOKUP($A11,'Import Peak'!$A$3:DF$99,110,FALSE)-VLOOKUP($A11,'Import Peak Change'!$A$106:DF$202,110,FALSE)),0,(VLOOKUP($A11,'Import Peak'!$A$3:DF$99,110,FALSE)-VLOOKUP($A11,'Import Peak Change'!$A$106:DF$202,110,FALSE)))</f>
        <v>0</v>
      </c>
      <c r="DG11" s="6">
        <f>IF(ISERROR(VLOOKUP($A11,'Import Peak'!$A$3:DG$99,111,FALSE)-VLOOKUP($A11,'Import Peak Change'!$A$106:DG$202,111,FALSE)),0,(VLOOKUP($A11,'Import Peak'!$A$3:DG$99,111,FALSE)-VLOOKUP($A11,'Import Peak Change'!$A$106:DG$202,111,FALSE)))</f>
        <v>0</v>
      </c>
      <c r="DH11" s="6">
        <f>IF(ISERROR(VLOOKUP($A11,'Import Peak'!$A$3:DH$99,112,FALSE)-VLOOKUP($A11,'Import Peak Change'!$A$106:DH$202,112,FALSE)),0,(VLOOKUP($A11,'Import Peak'!$A$3:DH$99,112,FALSE)-VLOOKUP($A11,'Import Peak Change'!$A$106:DH$202,112,FALSE)))</f>
        <v>0</v>
      </c>
      <c r="DI11" s="6">
        <f>IF(ISERROR(VLOOKUP($A11,'Import Peak'!$A$3:DI$99,113,FALSE)-VLOOKUP($A11,'Import Peak Change'!$A$106:DI$202,113,FALSE)),0,(VLOOKUP($A11,'Import Peak'!$A$3:DI$99,113,FALSE)-VLOOKUP($A11,'Import Peak Change'!$A$106:DI$202,113,FALSE)))</f>
        <v>0</v>
      </c>
      <c r="DJ11" s="6">
        <f>IF(ISERROR(VLOOKUP($A11,'Import Peak'!$A$3:DJ$99,114,FALSE)-VLOOKUP($A11,'Import Peak Change'!$A$106:DJ$202,114,FALSE)),0,(VLOOKUP($A11,'Import Peak'!$A$3:DJ$99,114,FALSE)-VLOOKUP($A11,'Import Peak Change'!$A$106:DJ$202,114,FALSE)))</f>
        <v>0</v>
      </c>
      <c r="DK11" s="6">
        <f>IF(ISERROR(VLOOKUP($A11,'Import Peak'!$A$3:DK$99,115,FALSE)-VLOOKUP($A11,'Import Peak Change'!$A$106:DK$202,115,FALSE)),0,(VLOOKUP($A11,'Import Peak'!$A$3:DK$99,115,FALSE)-VLOOKUP($A11,'Import Peak Change'!$A$106:DK$202,115,FALSE)))</f>
        <v>0</v>
      </c>
      <c r="DL11" s="6">
        <f>IF(ISERROR(VLOOKUP($A11,'Import Peak'!$A$3:DL$99,116,FALSE)-VLOOKUP($A11,'Import Peak Change'!$A$106:DL$202,116,FALSE)),0,(VLOOKUP($A11,'Import Peak'!$A$3:DL$99,116,FALSE)-VLOOKUP($A11,'Import Peak Change'!$A$106:DL$202,116,FALSE)))</f>
        <v>0</v>
      </c>
      <c r="DM11" s="6">
        <f>IF(ISERROR(VLOOKUP($A11,'Import Peak'!$A$3:DM$99,117,FALSE)-VLOOKUP($A11,'Import Peak Change'!$A$106:DM$202,117,FALSE)),0,(VLOOKUP($A11,'Import Peak'!$A$3:DM$99,117,FALSE)-VLOOKUP($A11,'Import Peak Change'!$A$106:DM$202,117,FALSE)))</f>
        <v>0</v>
      </c>
      <c r="DN11" s="6">
        <f>IF(ISERROR(VLOOKUP($A11,'Import Peak'!$A$3:DN$99,118,FALSE)-VLOOKUP($A11,'Import Peak Change'!$A$106:DN$202,118,FALSE)),0,(VLOOKUP($A11,'Import Peak'!$A$3:DN$99,118,FALSE)-VLOOKUP($A11,'Import Peak Change'!$A$106:DN$202,118,FALSE)))</f>
        <v>0</v>
      </c>
      <c r="DO11" s="6">
        <f>IF(ISERROR(VLOOKUP($A11,'Import Peak'!$A$3:DO$99,119,FALSE)-VLOOKUP($A11,'Import Peak Change'!$A$106:DO$202,119,FALSE)),0,(VLOOKUP($A11,'Import Peak'!$A$3:DO$99,119,FALSE)-VLOOKUP($A11,'Import Peak Change'!$A$106:DO$202,119,FALSE)))</f>
        <v>0</v>
      </c>
      <c r="DP11" s="6">
        <f>IF(ISERROR(VLOOKUP($A11,'Import Peak'!$A$3:DP$99,120,FALSE)-VLOOKUP($A11,'Import Peak Change'!$A$106:DP$202,120,FALSE)),0,(VLOOKUP($A11,'Import Peak'!$A$3:DP$99,120,FALSE)-VLOOKUP($A11,'Import Peak Change'!$A$106:DP$202,120,FALSE)))</f>
        <v>0</v>
      </c>
      <c r="DQ11" s="6">
        <f>IF(ISERROR(VLOOKUP($A11,'Import Peak'!$A$3:DQ$99,121,FALSE)-VLOOKUP($A11,'Import Peak Change'!$A$106:DQ$202,121,FALSE)),0,(VLOOKUP($A11,'Import Peak'!$A$3:DQ$99,121,FALSE)-VLOOKUP($A11,'Import Peak Change'!$A$106:DQ$202,121,FALSE)))</f>
        <v>0</v>
      </c>
      <c r="DR11" s="6">
        <f>IF(ISERROR(VLOOKUP($A11,'Import Peak'!$A$3:DR$99,122,FALSE)-VLOOKUP($A11,'Import Peak Change'!$A$106:DR$202,122,FALSE)),0,(VLOOKUP($A11,'Import Peak'!$A$3:DR$99,122,FALSE)-VLOOKUP($A11,'Import Peak Change'!$A$106:DR$202,122,FALSE)))</f>
        <v>0</v>
      </c>
      <c r="DS11" s="6">
        <f>IF(ISERROR(VLOOKUP($A11,'Import Peak'!$A$3:DS$99,123,FALSE)-VLOOKUP($A11,'Import Peak Change'!$A$106:DS$202,123,FALSE)),0,(VLOOKUP($A11,'Import Peak'!$A$3:DS$99,123,FALSE)-VLOOKUP($A11,'Import Peak Change'!$A$106:DS$202,123,FALSE)))</f>
        <v>0</v>
      </c>
      <c r="DT11" s="6">
        <f>IF(ISERROR(VLOOKUP($A11,'Import Peak'!$A$3:DT$99,124,FALSE)-VLOOKUP($A11,'Import Peak Change'!$A$106:DT$202,124,FALSE)),0,(VLOOKUP($A11,'Import Peak'!$A$3:DT$99,124,FALSE)-VLOOKUP($A11,'Import Peak Change'!$A$106:DT$202,124,FALSE)))</f>
        <v>0</v>
      </c>
      <c r="DU11" s="6">
        <f>IF(ISERROR(VLOOKUP($A11,'Import Peak'!$A$3:DU$99,125,FALSE)-VLOOKUP($A11,'Import Peak Change'!$A$106:DU$202,125,FALSE)),0,(VLOOKUP($A11,'Import Peak'!$A$3:DU$99,125,FALSE)-VLOOKUP($A11,'Import Peak Change'!$A$106:DU$202,125,FALSE)))</f>
        <v>0</v>
      </c>
      <c r="DV11" s="6">
        <f>IF(ISERROR(VLOOKUP($A11,'Import Peak'!$A$3:DV$99,126,FALSE)-VLOOKUP($A11,'Import Peak Change'!$A$106:DV$202,126,FALSE)),0,(VLOOKUP($A11,'Import Peak'!$A$3:DV$99,126,FALSE)-VLOOKUP($A11,'Import Peak Change'!$A$106:DV$202,126,FALSE)))</f>
        <v>0</v>
      </c>
      <c r="DW11" s="6">
        <f>IF(ISERROR(VLOOKUP($A11,'Import Peak'!$A$3:DW$99,127,FALSE)-VLOOKUP($A11,'Import Peak Change'!$A$106:DW$202,127,FALSE)),0,(VLOOKUP($A11,'Import Peak'!$A$3:DW$99,127,FALSE)-VLOOKUP($A11,'Import Peak Change'!$A$106:DW$202,127,FALSE)))</f>
        <v>0</v>
      </c>
      <c r="DX11" s="6">
        <f>IF(ISERROR(VLOOKUP($A11,'Import Peak'!$A$3:DX$99,128,FALSE)-VLOOKUP($A11,'Import Peak Change'!$A$106:DX$202,128,FALSE)),0,(VLOOKUP($A11,'Import Peak'!$A$3:DX$99,128,FALSE)-VLOOKUP($A11,'Import Peak Change'!$A$106:DX$202,128,FALSE)))</f>
        <v>0</v>
      </c>
      <c r="DY11" s="6">
        <f>IF(ISERROR(VLOOKUP($A11,'Import Peak'!$A$3:DY$99,129,FALSE)-VLOOKUP($A11,'Import Peak Change'!$A$106:DY$202,129,FALSE)),0,(VLOOKUP($A11,'Import Peak'!$A$3:DY$99,129,FALSE)-VLOOKUP($A11,'Import Peak Change'!$A$106:DY$202,129,FALSE)))</f>
        <v>0</v>
      </c>
      <c r="DZ11" s="6">
        <f>IF(ISERROR(VLOOKUP($A11,'Import Peak'!$A$3:DZ$99,130,FALSE)-VLOOKUP($A11,'Import Peak Change'!$A$106:DZ$202,130,FALSE)),0,(VLOOKUP($A11,'Import Peak'!$A$3:DZ$99,130,FALSE)-VLOOKUP($A11,'Import Peak Change'!$A$106:DZ$202,130,FALSE)))</f>
        <v>0</v>
      </c>
      <c r="EA11" s="6">
        <f>IF(ISERROR(VLOOKUP($A11,'Import Peak'!$A$3:EA$99,131,FALSE)-VLOOKUP($A11,'Import Peak Change'!$A$106:EA$202,131,FALSE)),0,(VLOOKUP($A11,'Import Peak'!$A$3:EA$99,131,FALSE)-VLOOKUP($A11,'Import Peak Change'!$A$106:EA$202,131,FALSE)))</f>
        <v>0</v>
      </c>
      <c r="EB11" s="6">
        <f>IF(ISERROR(VLOOKUP($A11,'Import Peak'!$A$3:EB$99,132,FALSE)-VLOOKUP($A11,'Import Peak Change'!$A$106:EB$202,132,FALSE)),0,(VLOOKUP($A11,'Import Peak'!$A$3:EB$99,132,FALSE)-VLOOKUP($A11,'Import Peak Change'!$A$106:EB$202,132,FALSE)))</f>
        <v>0</v>
      </c>
      <c r="EC11" s="6">
        <f>IF(ISERROR(VLOOKUP($A11,'Import Peak'!$A$3:EC$99,133,FALSE)-VLOOKUP($A11,'Import Peak Change'!$A$106:EC$202,133,FALSE)),0,(VLOOKUP($A11,'Import Peak'!$A$3:EC$99,133,FALSE)-VLOOKUP($A11,'Import Peak Change'!$A$106:EC$202,133,FALSE)))</f>
        <v>0</v>
      </c>
      <c r="ED11" s="6">
        <f>IF(ISERROR(VLOOKUP($A11,'Import Peak'!$A$3:ED$99,134,FALSE)-VLOOKUP($A11,'Import Peak Change'!$A$106:ED$202,134,FALSE)),0,(VLOOKUP($A11,'Import Peak'!$A$3:ED$99,134,FALSE)-VLOOKUP($A11,'Import Peak Change'!$A$106:ED$202,134,FALSE)))</f>
        <v>0</v>
      </c>
      <c r="EE11" s="6">
        <f>IF(ISERROR(VLOOKUP($A11,'Import Peak'!$A$3:EE$99,135,FALSE)-VLOOKUP($A11,'Import Peak Change'!$A$106:EE$202,135,FALSE)),0,(VLOOKUP($A11,'Import Peak'!$A$3:EE$99,135,FALSE)-VLOOKUP($A11,'Import Peak Change'!$A$106:EE$202,135,FALSE)))</f>
        <v>0</v>
      </c>
      <c r="EF11" s="6">
        <f>IF(ISERROR(VLOOKUP($A11,'Import Peak'!$A$3:EF$99,136,FALSE)-VLOOKUP($A11,'Import Peak Change'!$A$106:EF$202,136,FALSE)),0,(VLOOKUP($A11,'Import Peak'!$A$3:EF$99,136,FALSE)-VLOOKUP($A11,'Import Peak Change'!$A$106:EF$202,136,FALSE)))</f>
        <v>0</v>
      </c>
      <c r="EG11" s="6">
        <f>IF(ISERROR(VLOOKUP($A11,'Import Peak'!$A$3:EG$99,137,FALSE)-VLOOKUP($A11,'Import Peak Change'!$A$106:EG$202,137,FALSE)),0,(VLOOKUP($A11,'Import Peak'!$A$3:EG$99,137,FALSE)-VLOOKUP($A11,'Import Peak Change'!$A$106:EG$202,137,FALSE)))</f>
        <v>0</v>
      </c>
      <c r="EH11" s="6">
        <f>IF(ISERROR(VLOOKUP($A11,'Import Peak'!$A$3:EH$99,138,FALSE)-VLOOKUP($A11,'Import Peak Change'!$A$106:EH$202,138,FALSE)),0,(VLOOKUP($A11,'Import Peak'!$A$3:EH$99,138,FALSE)-VLOOKUP($A11,'Import Peak Change'!$A$106:EH$202,138,FALSE)))</f>
        <v>0</v>
      </c>
      <c r="EI11" s="6">
        <f>IF(ISERROR(VLOOKUP($A11,'Import Peak'!$A$3:EI$99,139,FALSE)-VLOOKUP($A11,'Import Peak Change'!$A$106:EI$202,139,FALSE)),0,(VLOOKUP($A11,'Import Peak'!$A$3:EI$99,139,FALSE)-VLOOKUP($A11,'Import Peak Change'!$A$106:EI$202,139,FALSE)))</f>
        <v>0</v>
      </c>
      <c r="EJ11" s="6">
        <f>IF(ISERROR(VLOOKUP($A11,'Import Peak'!$A$3:EJ$99,140,FALSE)-VLOOKUP($A11,'Import Peak Change'!$A$106:EJ$202,140,FALSE)),0,(VLOOKUP($A11,'Import Peak'!$A$3:EJ$99,140,FALSE)-VLOOKUP($A11,'Import Peak Change'!$A$106:EJ$202,140,FALSE)))</f>
        <v>0</v>
      </c>
      <c r="EK11" s="6">
        <f>IF(ISERROR(VLOOKUP($A11,'Import Peak'!$A$3:EK$99,141,FALSE)-VLOOKUP($A11,'Import Peak Change'!$A$106:EK$202,141,FALSE)),0,(VLOOKUP($A11,'Import Peak'!$A$3:EK$99,141,FALSE)-VLOOKUP($A11,'Import Peak Change'!$A$106:EK$202,141,FALSE)))</f>
        <v>0</v>
      </c>
      <c r="EL11" s="6">
        <f>IF(ISERROR(VLOOKUP($A11,'Import Peak'!$A$3:EL$99,142,FALSE)-VLOOKUP($A11,'Import Peak Change'!$A$106:EL$202,142,FALSE)),0,(VLOOKUP($A11,'Import Peak'!$A$3:EL$99,142,FALSE)-VLOOKUP($A11,'Import Peak Change'!$A$106:EL$202,142,FALSE)))</f>
        <v>0</v>
      </c>
      <c r="EM11" s="6">
        <f>IF(ISERROR(VLOOKUP($A11,'Import Peak'!$A$3:EM$99,143,FALSE)-VLOOKUP($A11,'Import Peak Change'!$A$106:EM$202,143,FALSE)),0,(VLOOKUP($A11,'Import Peak'!$A$3:EM$99,143,FALSE)-VLOOKUP($A11,'Import Peak Change'!$A$106:EM$202,143,FALSE)))</f>
        <v>0</v>
      </c>
      <c r="EN11" s="6">
        <f>IF(ISERROR(VLOOKUP($A11,'Import Peak'!$A$3:EN$99,144,FALSE)-VLOOKUP($A11,'Import Peak Change'!$A$106:EN$202,144,FALSE)),0,(VLOOKUP($A11,'Import Peak'!$A$3:EN$99,144,FALSE)-VLOOKUP($A11,'Import Peak Change'!$A$106:EN$202,144,FALSE)))</f>
        <v>0</v>
      </c>
      <c r="EO11" s="6">
        <f>IF(ISERROR(VLOOKUP($A11,'Import Peak'!$A$3:EO$99,145,FALSE)-VLOOKUP($A11,'Import Peak Change'!$A$106:EO$202,145,FALSE)),0,(VLOOKUP($A11,'Import Peak'!$A$3:EO$99,145,FALSE)-VLOOKUP($A11,'Import Peak Change'!$A$106:EO$202,145,FALSE)))</f>
        <v>0</v>
      </c>
      <c r="EP11" s="6">
        <f>IF(ISERROR(VLOOKUP($A11,'Import Peak'!$A$3:EP$99,146,FALSE)-VLOOKUP($A11,'Import Peak Change'!$A$106:EP$202,146,FALSE)),0,(VLOOKUP($A11,'Import Peak'!$A$3:EP$99,146,FALSE)-VLOOKUP($A11,'Import Peak Change'!$A$106:EP$202,146,FALSE)))</f>
        <v>0</v>
      </c>
      <c r="EQ11" s="6">
        <f>IF(ISERROR(VLOOKUP($A11,'Import Peak'!$A$3:EQ$99,147,FALSE)-VLOOKUP($A11,'Import Peak Change'!$A$106:EQ$202,147,FALSE)),0,(VLOOKUP($A11,'Import Peak'!$A$3:EQ$99,147,FALSE)-VLOOKUP($A11,'Import Peak Change'!$A$106:EQ$202,147,FALSE)))</f>
        <v>0</v>
      </c>
      <c r="ER11" s="6">
        <f>IF(ISERROR(VLOOKUP($A11,'Import Peak'!$A$3:ER$99,148,FALSE)-VLOOKUP($A11,'Import Peak Change'!$A$106:ER$202,148,FALSE)),0,(VLOOKUP($A11,'Import Peak'!$A$3:ER$99,148,FALSE)-VLOOKUP($A11,'Import Peak Change'!$A$106:ER$202,148,FALSE)))</f>
        <v>0</v>
      </c>
      <c r="ES11" s="6">
        <f>IF(ISERROR(VLOOKUP($A11,'Import Peak'!$A$3:ES$99,149,FALSE)-VLOOKUP($A11,'Import Peak Change'!$A$106:ES$202,149,FALSE)),0,(VLOOKUP($A11,'Import Peak'!$A$3:ES$99,149,FALSE)-VLOOKUP($A11,'Import Peak Change'!$A$106:ES$202,149,FALSE)))</f>
        <v>0</v>
      </c>
      <c r="ET11" s="6">
        <f>IF(ISERROR(VLOOKUP($A11,'Import Peak'!$A$3:ET$99,150,FALSE)-VLOOKUP($A11,'Import Peak Change'!$A$106:ET$202,150,FALSE)),0,(VLOOKUP($A11,'Import Peak'!$A$3:ET$99,150,FALSE)-VLOOKUP($A11,'Import Peak Change'!$A$106:ET$202,150,FALSE)))</f>
        <v>0</v>
      </c>
      <c r="EU11" s="6">
        <f>IF(ISERROR(VLOOKUP($A11,'Import Peak'!$A$3:EU$99,151,FALSE)-VLOOKUP($A11,'Import Peak Change'!$A$106:EU$202,151,FALSE)),0,(VLOOKUP($A11,'Import Peak'!$A$3:EU$99,151,FALSE)-VLOOKUP($A11,'Import Peak Change'!$A$106:EU$202,151,FALSE)))</f>
        <v>0</v>
      </c>
      <c r="EV11" s="6">
        <f>IF(ISERROR(VLOOKUP($A11,'Import Peak'!$A$3:EV$99,152,FALSE)-VLOOKUP($A11,'Import Peak Change'!$A$106:EV$202,152,FALSE)),0,(VLOOKUP($A11,'Import Peak'!$A$3:EV$99,152,FALSE)-VLOOKUP($A11,'Import Peak Change'!$A$106:EV$202,152,FALSE)))</f>
        <v>0</v>
      </c>
      <c r="EW11" s="6">
        <f>IF(ISERROR(VLOOKUP($A11,'Import Peak'!$A$3:EW$99,153,FALSE)-VLOOKUP($A11,'Import Peak Change'!$A$106:EW$202,153,FALSE)),0,(VLOOKUP($A11,'Import Peak'!$A$3:EW$99,153,FALSE)-VLOOKUP($A11,'Import Peak Change'!$A$106:EW$202,153,FALSE)))</f>
        <v>0</v>
      </c>
      <c r="EX11" s="6">
        <f>IF(ISERROR(VLOOKUP($A11,'Import Peak'!$A$3:EX$99,154,FALSE)-VLOOKUP($A11,'Import Peak Change'!$A$106:EX$202,154,FALSE)),0,(VLOOKUP($A11,'Import Peak'!$A$3:EX$99,154,FALSE)-VLOOKUP($A11,'Import Peak Change'!$A$106:EX$202,154,FALSE)))</f>
        <v>0</v>
      </c>
      <c r="EY11" s="6">
        <f>IF(ISERROR(VLOOKUP($A11,'Import Peak'!$A$3:EY$99,155,FALSE)-VLOOKUP($A11,'Import Peak Change'!$A$106:EY$202,155,FALSE)),0,(VLOOKUP($A11,'Import Peak'!$A$3:EY$99,155,FALSE)-VLOOKUP($A11,'Import Peak Change'!$A$106:EY$202,155,FALSE)))</f>
        <v>0</v>
      </c>
      <c r="EZ11" s="6">
        <f>IF(ISERROR(VLOOKUP($A11,'Import Peak'!$A$3:EZ$99,156,FALSE)-VLOOKUP($A11,'Import Peak Change'!$A$106:EZ$202,156,FALSE)),0,(VLOOKUP($A11,'Import Peak'!$A$3:EZ$99,156,FALSE)-VLOOKUP($A11,'Import Peak Change'!$A$106:EZ$202,156,FALSE)))</f>
        <v>0</v>
      </c>
      <c r="FA11" s="6">
        <f>IF(ISERROR(VLOOKUP($A11,'Import Peak'!$A$3:FA$99,157,FALSE)-VLOOKUP($A11,'Import Peak Change'!$A$106:FA$202,157,FALSE)),0,(VLOOKUP($A11,'Import Peak'!$A$3:FA$99,157,FALSE)-VLOOKUP($A11,'Import Peak Change'!$A$106:FA$202,157,FALSE)))</f>
        <v>0</v>
      </c>
      <c r="FB11" s="6">
        <f>IF(ISERROR(VLOOKUP($A11,'Import Peak'!$A$3:FB$99,158,FALSE)-VLOOKUP($A11,'Import Peak Change'!$A$106:FB$202,158,FALSE)),0,(VLOOKUP($A11,'Import Peak'!$A$3:FB$99,158,FALSE)-VLOOKUP($A11,'Import Peak Change'!$A$106:FB$202,158,FALSE)))</f>
        <v>0</v>
      </c>
      <c r="FC11" s="6">
        <f>IF(ISERROR(VLOOKUP($A11,'Import Peak'!$A$3:FC$99,159,FALSE)-VLOOKUP($A11,'Import Peak Change'!$A$106:FC$202,159,FALSE)),0,(VLOOKUP($A11,'Import Peak'!$A$3:FC$99,159,FALSE)-VLOOKUP($A11,'Import Peak Change'!$A$106:FC$202,159,FALSE)))</f>
        <v>0</v>
      </c>
      <c r="FD11" s="6">
        <f>IF(ISERROR(VLOOKUP($A11,'Import Peak'!$A$3:FD$99,160,FALSE)-VLOOKUP($A11,'Import Peak Change'!$A$106:FD$202,160,FALSE)),0,(VLOOKUP($A11,'Import Peak'!$A$3:FD$99,160,FALSE)-VLOOKUP($A11,'Import Peak Change'!$A$106:FD$202,160,FALSE)))</f>
        <v>0</v>
      </c>
      <c r="FE11" s="6">
        <f>IF(ISERROR(VLOOKUP($A11,'Import Peak'!$A$3:FE$99,161,FALSE)-VLOOKUP($A11,'Import Peak Change'!$A$106:FE$202,161,FALSE)),0,(VLOOKUP($A11,'Import Peak'!$A$3:FE$99,161,FALSE)-VLOOKUP($A11,'Import Peak Change'!$A$106:FE$202,161,FALSE)))</f>
        <v>0</v>
      </c>
      <c r="FF11" s="6">
        <f>IF(ISERROR(VLOOKUP($A11,'Import Peak'!$A$3:FF$99,162,FALSE)-VLOOKUP($A11,'Import Peak Change'!$A$106:FF$202,162,FALSE)),0,(VLOOKUP($A11,'Import Peak'!$A$3:FF$99,162,FALSE)-VLOOKUP($A11,'Import Peak Change'!$A$106:FF$202,162,FALSE)))</f>
        <v>0</v>
      </c>
      <c r="FG11" s="6">
        <f>IF(ISERROR(VLOOKUP($A11,'Import Peak'!$A$3:FG$99,163,FALSE)-VLOOKUP($A11,'Import Peak Change'!$A$106:FG$202,163,FALSE)),0,(VLOOKUP($A11,'Import Peak'!$A$3:FG$99,163,FALSE)-VLOOKUP($A11,'Import Peak Change'!$A$106:FG$202,163,FALSE)))</f>
        <v>0</v>
      </c>
      <c r="FH11" s="6">
        <f>IF(ISERROR(VLOOKUP($A11,'Import Peak'!$A$3:FH$99,164,FALSE)-VLOOKUP($A11,'Import Peak Change'!$A$106:FH$202,164,FALSE)),0,(VLOOKUP($A11,'Import Peak'!$A$3:FH$99,164,FALSE)-VLOOKUP($A11,'Import Peak Change'!$A$106:FH$202,164,FALSE)))</f>
        <v>0</v>
      </c>
      <c r="FI11" s="6">
        <f>IF(ISERROR(VLOOKUP($A11,'Import Peak'!$A$3:FI$99,165,FALSE)-VLOOKUP($A11,'Import Peak Change'!$A$106:FI$202,165,FALSE)),0,(VLOOKUP($A11,'Import Peak'!$A$3:FI$99,165,FALSE)-VLOOKUP($A11,'Import Peak Change'!$A$106:FI$202,165,FALSE)))</f>
        <v>0</v>
      </c>
      <c r="FJ11" s="6">
        <f>IF(ISERROR(VLOOKUP($A11,'Import Peak'!$A$3:FJ$99,166,FALSE)-VLOOKUP($A11,'Import Peak Change'!$A$106:FJ$202,166,FALSE)),0,(VLOOKUP($A11,'Import Peak'!$A$3:FJ$99,166,FALSE)-VLOOKUP($A11,'Import Peak Change'!$A$106:FJ$202,166,FALSE)))</f>
        <v>0</v>
      </c>
      <c r="FK11" s="6">
        <f>IF(ISERROR(VLOOKUP($A11,'Import Peak'!$A$3:FK$99,167,FALSE)-VLOOKUP($A11,'Import Peak Change'!$A$106:FK$202,167,FALSE)),0,(VLOOKUP($A11,'Import Peak'!$A$3:FK$99,167,FALSE)-VLOOKUP($A11,'Import Peak Change'!$A$106:FK$202,167,FALSE)))</f>
        <v>0</v>
      </c>
      <c r="FL11" s="6">
        <f>IF(ISERROR(VLOOKUP($A11,'Import Peak'!$A$3:FL$99,168,FALSE)-VLOOKUP($A11,'Import Peak Change'!$A$106:FL$202,168,FALSE)),0,(VLOOKUP($A11,'Import Peak'!$A$3:FL$99,168,FALSE)-VLOOKUP($A11,'Import Peak Change'!$A$106:FL$202,168,FALSE)))</f>
        <v>0</v>
      </c>
      <c r="FM11" s="6">
        <f>IF(ISERROR(VLOOKUP($A11,'Import Peak'!$A$3:FM$99,169,FALSE)-VLOOKUP($A11,'Import Peak Change'!$A$106:FM$202,169,FALSE)),0,(VLOOKUP($A11,'Import Peak'!$A$3:FM$99,169,FALSE)-VLOOKUP($A11,'Import Peak Change'!$A$106:FM$202,169,FALSE)))</f>
        <v>0</v>
      </c>
      <c r="FN11" s="6">
        <f>IF(ISERROR(VLOOKUP($A11,'Import Peak'!$A$3:FN$99,170,FALSE)-VLOOKUP($A11,'Import Peak Change'!$A$106:FN$202,170,FALSE)),0,(VLOOKUP($A11,'Import Peak'!$A$3:FN$99,170,FALSE)-VLOOKUP($A11,'Import Peak Change'!$A$106:FN$202,170,FALSE)))</f>
        <v>0</v>
      </c>
      <c r="FO11" s="6">
        <f>IF(ISERROR(VLOOKUP($A11,'Import Peak'!$A$3:FO$99,171,FALSE)-VLOOKUP($A11,'Import Peak Change'!$A$106:FO$202,171,FALSE)),0,(VLOOKUP($A11,'Import Peak'!$A$3:FO$99,171,FALSE)-VLOOKUP($A11,'Import Peak Change'!$A$106:FO$202,171,FALSE)))</f>
        <v>0</v>
      </c>
      <c r="FP11" s="6">
        <f>IF(ISERROR(VLOOKUP($A11,'Import Peak'!$A$3:FP$99,172,FALSE)-VLOOKUP($A11,'Import Peak Change'!$A$106:FP$202,172,FALSE)),0,(VLOOKUP($A11,'Import Peak'!$A$3:FP$99,172,FALSE)-VLOOKUP($A11,'Import Peak Change'!$A$106:FP$202,172,FALSE)))</f>
        <v>0</v>
      </c>
      <c r="FQ11" s="6">
        <f>IF(ISERROR(VLOOKUP($A11,'Import Peak'!$A$3:FQ$99,173,FALSE)-VLOOKUP($A11,'Import Peak Change'!$A$106:FQ$202,173,FALSE)),0,(VLOOKUP($A11,'Import Peak'!$A$3:FQ$99,173,FALSE)-VLOOKUP($A11,'Import Peak Change'!$A$106:FQ$202,173,FALSE)))</f>
        <v>0</v>
      </c>
      <c r="FR11" s="6">
        <f>IF(ISERROR(VLOOKUP($A11,'Import Peak'!$A$3:FR$99,174,FALSE)-VLOOKUP($A11,'Import Peak Change'!$A$106:FR$202,174,FALSE)),0,(VLOOKUP($A11,'Import Peak'!$A$3:FR$99,174,FALSE)-VLOOKUP($A11,'Import Peak Change'!$A$106:FR$202,174,FALSE)))</f>
        <v>0</v>
      </c>
      <c r="FS11" s="6">
        <f>IF(ISERROR(VLOOKUP($A11,'Import Peak'!$A$3:FS$99,175,FALSE)-VLOOKUP($A11,'Import Peak Change'!$A$106:FS$202,175,FALSE)),0,(VLOOKUP($A11,'Import Peak'!$A$3:FS$99,175,FALSE)-VLOOKUP($A11,'Import Peak Change'!$A$106:FS$202,175,FALSE)))</f>
        <v>0</v>
      </c>
      <c r="FT11" s="6">
        <f>IF(ISERROR(VLOOKUP($A11,'Import Peak'!$A$3:FT$99,176,FALSE)-VLOOKUP($A11,'Import Peak Change'!$A$106:FT$202,176,FALSE)),0,(VLOOKUP($A11,'Import Peak'!$A$3:FT$99,176,FALSE)-VLOOKUP($A11,'Import Peak Change'!$A$106:FT$202,176,FALSE)))</f>
        <v>0</v>
      </c>
      <c r="FU11" s="6">
        <f>IF(ISERROR(VLOOKUP($A11,'Import Peak'!$A$3:FU$99,177,FALSE)-VLOOKUP($A11,'Import Peak Change'!$A$106:FU$202,177,FALSE)),0,(VLOOKUP($A11,'Import Peak'!$A$3:FU$99,177,FALSE)-VLOOKUP($A11,'Import Peak Change'!$A$106:FU$202,177,FALSE)))</f>
        <v>0</v>
      </c>
      <c r="FV11" s="6">
        <f>IF(ISERROR(VLOOKUP($A11,'Import Peak'!$A$3:FV$99,178,FALSE)-VLOOKUP($A11,'Import Peak Change'!$A$106:FV$202,178,FALSE)),0,(VLOOKUP($A11,'Import Peak'!$A$3:FV$99,178,FALSE)-VLOOKUP($A11,'Import Peak Change'!$A$106:FV$202,178,FALSE)))</f>
        <v>0</v>
      </c>
      <c r="FW11" s="6">
        <f>IF(ISERROR(VLOOKUP($A11,'Import Peak'!$A$3:FW$99,179,FALSE)-VLOOKUP($A11,'Import Peak Change'!$A$106:FW$202,179,FALSE)),0,(VLOOKUP($A11,'Import Peak'!$A$3:FW$99,179,FALSE)-VLOOKUP($A11,'Import Peak Change'!$A$106:FW$202,179,FALSE)))</f>
        <v>0</v>
      </c>
      <c r="FX11" s="6">
        <f>IF(ISERROR(VLOOKUP($A11,'Import Peak'!$A$3:FX$99,180,FALSE)-VLOOKUP($A11,'Import Peak Change'!$A$106:FX$202,180,FALSE)),0,(VLOOKUP($A11,'Import Peak'!$A$3:FX$99,180,FALSE)-VLOOKUP($A11,'Import Peak Change'!$A$106:FX$202,180,FALSE)))</f>
        <v>0</v>
      </c>
      <c r="FY11" s="6">
        <f>IF(ISERROR(VLOOKUP($A11,'Import Peak'!$A$3:FY$99,181,FALSE)-VLOOKUP($A11,'Import Peak Change'!$A$106:FY$202,181,FALSE)),0,(VLOOKUP($A11,'Import Peak'!$A$3:FY$99,181,FALSE)-VLOOKUP($A11,'Import Peak Change'!$A$106:FY$202,181,FALSE)))</f>
        <v>0</v>
      </c>
      <c r="FZ11" s="6">
        <f>IF(ISERROR(VLOOKUP($A11,'Import Peak'!$A$3:FZ$99,182,FALSE)-VLOOKUP($A11,'Import Peak Change'!$A$106:FZ$202,182,FALSE)),0,(VLOOKUP($A11,'Import Peak'!$A$3:FZ$99,182,FALSE)-VLOOKUP($A11,'Import Peak Change'!$A$106:FZ$202,182,FALSE)))</f>
        <v>0</v>
      </c>
      <c r="GA11" s="6">
        <f>IF(ISERROR(VLOOKUP($A11,'Import Peak'!$A$3:GA$99,183,FALSE)-VLOOKUP($A11,'Import Peak Change'!$A$106:GA$202,183,FALSE)),0,(VLOOKUP($A11,'Import Peak'!$A$3:GA$99,183,FALSE)-VLOOKUP($A11,'Import Peak Change'!$A$106:GA$202,183,FALSE)))</f>
        <v>0</v>
      </c>
      <c r="GB11" s="6">
        <f>IF(ISERROR(VLOOKUP($A11,'Import Peak'!$A$3:GB$99,184,FALSE)-VLOOKUP($A11,'Import Peak Change'!$A$106:GB$202,184,FALSE)),0,(VLOOKUP($A11,'Import Peak'!$A$3:GB$99,184,FALSE)-VLOOKUP($A11,'Import Peak Change'!$A$106:GB$202,184,FALSE)))</f>
        <v>0</v>
      </c>
      <c r="GC11" s="6">
        <f>IF(ISERROR(VLOOKUP($A11,'Import Peak'!$A$3:GC$99,185,FALSE)-VLOOKUP($A11,'Import Peak Change'!$A$106:GC$202,185,FALSE)),0,(VLOOKUP($A11,'Import Peak'!$A$3:GC$99,185,FALSE)-VLOOKUP($A11,'Import Peak Change'!$A$106:GC$202,185,FALSE)))</f>
        <v>0</v>
      </c>
      <c r="GD11" s="6">
        <f>IF(ISERROR(VLOOKUP($A11,'Import Peak'!$A$3:GD$99,186,FALSE)-VLOOKUP($A11,'Import Peak Change'!$A$106:GD$202,186,FALSE)),0,(VLOOKUP($A11,'Import Peak'!$A$3:GD$99,186,FALSE)-VLOOKUP($A11,'Import Peak Change'!$A$106:GD$202,186,FALSE)))</f>
        <v>0</v>
      </c>
      <c r="GE11" s="6">
        <f>IF(ISERROR(VLOOKUP($A11,'Import Peak'!$A$3:GE$99,187,FALSE)-VLOOKUP($A11,'Import Peak Change'!$A$106:GE$202,187,FALSE)),0,(VLOOKUP($A11,'Import Peak'!$A$3:GE$99,187,FALSE)-VLOOKUP($A11,'Import Peak Change'!$A$106:GE$202,187,FALSE)))</f>
        <v>0</v>
      </c>
      <c r="GF11" s="6">
        <f>IF(ISERROR(VLOOKUP($A11,'Import Peak'!$A$3:GF$99,188,FALSE)-VLOOKUP($A11,'Import Peak Change'!$A$106:GF$202,188,FALSE)),0,(VLOOKUP($A11,'Import Peak'!$A$3:GF$99,188,FALSE)-VLOOKUP($A11,'Import Peak Change'!$A$106:GF$202,188,FALSE)))</f>
        <v>0</v>
      </c>
      <c r="GG11" s="6">
        <f>IF(ISERROR(VLOOKUP($A11,'Import Peak'!$A$3:GG$99,189,FALSE)-VLOOKUP($A11,'Import Peak Change'!$A$106:GG$202,189,FALSE)),0,(VLOOKUP($A11,'Import Peak'!$A$3:GG$99,189,FALSE)-VLOOKUP($A11,'Import Peak Change'!$A$106:GG$202,189,FALSE)))</f>
        <v>0</v>
      </c>
      <c r="GH11" s="6">
        <f>IF(ISERROR(VLOOKUP($A11,'Import Peak'!$A$3:GH$99,190,FALSE)-VLOOKUP($A11,'Import Peak Change'!$A$106:GH$202,190,FALSE)),0,(VLOOKUP($A11,'Import Peak'!$A$3:GH$99,190,FALSE)-VLOOKUP($A11,'Import Peak Change'!$A$106:GH$202,190,FALSE)))</f>
        <v>0</v>
      </c>
      <c r="GI11" s="6">
        <f>IF(ISERROR(VLOOKUP($A11,'Import Peak'!$A$3:GI$99,191,FALSE)-VLOOKUP($A11,'Import Peak Change'!$A$106:GI$202,191,FALSE)),0,(VLOOKUP($A11,'Import Peak'!$A$3:GI$99,191,FALSE)-VLOOKUP($A11,'Import Peak Change'!$A$106:GI$202,191,FALSE)))</f>
        <v>0</v>
      </c>
      <c r="GJ11" s="6">
        <f>IF(ISERROR(VLOOKUP($A11,'Import Peak'!$A$3:GJ$99,192,FALSE)-VLOOKUP($A11,'Import Peak Change'!$A$106:GJ$202,192,FALSE)),0,(VLOOKUP($A11,'Import Peak'!$A$3:GJ$99,192,FALSE)-VLOOKUP($A11,'Import Peak Change'!$A$106:GJ$202,192,FALSE)))</f>
        <v>0</v>
      </c>
      <c r="GK11" s="6">
        <f>IF(ISERROR(VLOOKUP($A11,'Import Peak'!$A$3:GK$99,193,FALSE)-VLOOKUP($A11,'Import Peak Change'!$A$106:GK$202,193,FALSE)),0,(VLOOKUP($A11,'Import Peak'!$A$3:GK$99,193,FALSE)-VLOOKUP($A11,'Import Peak Change'!$A$106:GK$202,193,FALSE)))</f>
        <v>0</v>
      </c>
      <c r="GL11" s="6">
        <f>IF(ISERROR(VLOOKUP($A11,'Import Peak'!$A$3:GL$99,194,FALSE)-VLOOKUP($A11,'Import Peak Change'!$A$106:GL$202,194,FALSE)),0,(VLOOKUP($A11,'Import Peak'!$A$3:GL$99,194,FALSE)-VLOOKUP($A11,'Import Peak Change'!$A$106:GL$202,194,FALSE)))</f>
        <v>0</v>
      </c>
      <c r="GM11" s="6">
        <f>IF(ISERROR(VLOOKUP($A11,'Import Peak'!$A$3:GM$99,195,FALSE)-VLOOKUP($A11,'Import Peak Change'!$A$106:GM$202,195,FALSE)),0,(VLOOKUP($A11,'Import Peak'!$A$3:GM$99,195,FALSE)-VLOOKUP($A11,'Import Peak Change'!$A$106:GM$202,195,FALSE)))</f>
        <v>0</v>
      </c>
      <c r="GN11" s="6">
        <f>IF(ISERROR(VLOOKUP($A11,'Import Peak'!$A$3:GN$99,196,FALSE)-VLOOKUP($A11,'Import Peak Change'!$A$106:GN$202,196,FALSE)),0,(VLOOKUP($A11,'Import Peak'!$A$3:GN$99,196,FALSE)-VLOOKUP($A11,'Import Peak Change'!$A$106:GN$202,196,FALSE)))</f>
        <v>0</v>
      </c>
      <c r="GO11" s="6">
        <f>IF(ISERROR(VLOOKUP($A11,'Import Peak'!$A$3:GO$99,197,FALSE)-VLOOKUP($A11,'Import Peak Change'!$A$106:GO$202,197,FALSE)),0,(VLOOKUP($A11,'Import Peak'!$A$3:GO$99,197,FALSE)-VLOOKUP($A11,'Import Peak Change'!$A$106:GO$202,197,FALSE)))</f>
        <v>0</v>
      </c>
      <c r="GP11" s="6">
        <f>IF(ISERROR(VLOOKUP($A11,'Import Peak'!$A$3:GP$99,198,FALSE)-VLOOKUP($A11,'Import Peak Change'!$A$106:GP$202,198,FALSE)),0,(VLOOKUP($A11,'Import Peak'!$A$3:GP$99,198,FALSE)-VLOOKUP($A11,'Import Peak Change'!$A$106:GP$202,198,FALSE)))</f>
        <v>0</v>
      </c>
      <c r="GQ11" s="6">
        <f>IF(ISERROR(VLOOKUP($A11,'Import Peak'!$A$3:GQ$99,199,FALSE)-VLOOKUP($A11,'Import Peak Change'!$A$106:GQ$202,199,FALSE)),0,(VLOOKUP($A11,'Import Peak'!$A$3:GQ$99,199,FALSE)-VLOOKUP($A11,'Import Peak Change'!$A$106:GQ$202,199,FALSE)))</f>
        <v>0</v>
      </c>
      <c r="GR11" s="6">
        <f>IF(ISERROR(VLOOKUP($A11,'Import Peak'!$A$3:GR$99,200,FALSE)-VLOOKUP($A11,'Import Peak Change'!$A$106:GR$202,200,FALSE)),0,(VLOOKUP($A11,'Import Peak'!$A$3:GR$99,200,FALSE)-VLOOKUP($A11,'Import Peak Change'!$A$106:GR$202,200,FALSE)))</f>
        <v>0</v>
      </c>
      <c r="GS11" s="6">
        <f>IF(ISERROR(VLOOKUP($A11,'Import Peak'!$A$3:GS$99,201,FALSE)-VLOOKUP($A11,'Import Peak Change'!$A$106:GS$202,201,FALSE)),0,(VLOOKUP($A11,'Import Peak'!$A$3:GS$99,201,FALSE)-VLOOKUP($A11,'Import Peak Change'!$A$106:GS$202,201,FALSE)))</f>
        <v>0</v>
      </c>
      <c r="GT11" s="6">
        <f>IF(ISERROR(VLOOKUP($A11,'Import Peak'!$A$3:GT$99,202,FALSE)-VLOOKUP($A11,'Import Peak Change'!$A$106:GT$202,202,FALSE)),0,(VLOOKUP($A11,'Import Peak'!$A$3:GT$99,202,FALSE)-VLOOKUP($A11,'Import Peak Change'!$A$106:GT$202,202,FALSE)))</f>
        <v>0</v>
      </c>
      <c r="GU11" s="6">
        <f>IF(ISERROR(VLOOKUP($A11,'Import Peak'!$A$3:GU$99,203,FALSE)-VLOOKUP($A11,'Import Peak Change'!$A$106:GU$202,203,FALSE)),0,(VLOOKUP($A11,'Import Peak'!$A$3:GU$99,203,FALSE)-VLOOKUP($A11,'Import Peak Change'!$A$106:GU$202,203,FALSE)))</f>
        <v>0</v>
      </c>
      <c r="GV11" s="6">
        <f>IF(ISERROR(VLOOKUP($A11,'Import Peak'!$A$3:GV$99,204,FALSE)-VLOOKUP($A11,'Import Peak Change'!$A$106:GV$202,204,FALSE)),0,(VLOOKUP($A11,'Import Peak'!$A$3:GV$99,204,FALSE)-VLOOKUP($A11,'Import Peak Change'!$A$106:GV$202,204,FALSE)))</f>
        <v>0</v>
      </c>
      <c r="GW11" s="6">
        <f>IF(ISERROR(VLOOKUP($A11,'Import Peak'!$A$3:GW$99,205,FALSE)-VLOOKUP($A11,'Import Peak Change'!$A$106:GW$202,205,FALSE)),0,(VLOOKUP($A11,'Import Peak'!$A$3:GW$99,205,FALSE)-VLOOKUP($A11,'Import Peak Change'!$A$106:GW$202,205,FALSE)))</f>
        <v>0</v>
      </c>
      <c r="GX11" s="6">
        <f>IF(ISERROR(VLOOKUP($A11,'Import Peak'!$A$3:GX$99,206,FALSE)-VLOOKUP($A11,'Import Peak Change'!$A$106:GX$202,206,FALSE)),0,(VLOOKUP($A11,'Import Peak'!$A$3:GX$99,206,FALSE)-VLOOKUP($A11,'Import Peak Change'!$A$106:GX$202,206,FALSE)))</f>
        <v>0</v>
      </c>
      <c r="GY11" s="6">
        <f>IF(ISERROR(VLOOKUP($A11,'Import Peak'!$A$3:GY$99,207,FALSE)-VLOOKUP($A11,'Import Peak Change'!$A$106:GY$202,207,FALSE)),0,(VLOOKUP($A11,'Import Peak'!$A$3:GY$99,207,FALSE)-VLOOKUP($A11,'Import Peak Change'!$A$106:GY$202,207,FALSE)))</f>
        <v>0</v>
      </c>
      <c r="GZ11" s="6">
        <f>IF(ISERROR(VLOOKUP($A11,'Import Peak'!$A$3:GZ$99,208,FALSE)-VLOOKUP($A11,'Import Peak Change'!$A$106:GZ$202,208,FALSE)),0,(VLOOKUP($A11,'Import Peak'!$A$3:GZ$99,208,FALSE)-VLOOKUP($A11,'Import Peak Change'!$A$106:GZ$202,208,FALSE)))</f>
        <v>0</v>
      </c>
      <c r="HA11" s="6">
        <f>IF(ISERROR(VLOOKUP($A11,'Import Peak'!$A$3:HA$99,209,FALSE)-VLOOKUP($A11,'Import Peak Change'!$A$106:HA$202,209,FALSE)),0,(VLOOKUP($A11,'Import Peak'!$A$3:HA$99,209,FALSE)-VLOOKUP($A11,'Import Peak Change'!$A$106:HA$202,209,FALSE)))</f>
        <v>0</v>
      </c>
      <c r="HB11" s="6">
        <f>IF(ISERROR(VLOOKUP($A11,'Import Peak'!$A$3:HB$99,210,FALSE)-VLOOKUP($A11,'Import Peak Change'!$A$106:HB$202,210,FALSE)),0,(VLOOKUP($A11,'Import Peak'!$A$3:HB$99,210,FALSE)-VLOOKUP($A11,'Import Peak Change'!$A$106:HB$202,210,FALSE)))</f>
        <v>0</v>
      </c>
      <c r="HC11" s="6">
        <f>IF(ISERROR(VLOOKUP($A11,'Import Peak'!$A$3:HC$99,211,FALSE)-VLOOKUP($A11,'Import Peak Change'!$A$106:HC$202,211,FALSE)),0,(VLOOKUP($A11,'Import Peak'!$A$3:HC$99,211,FALSE)-VLOOKUP($A11,'Import Peak Change'!$A$106:HC$202,211,FALSE)))</f>
        <v>0</v>
      </c>
      <c r="HD11" s="6">
        <f>IF(ISERROR(VLOOKUP($A11,'Import Peak'!$A$3:HD$99,212,FALSE)-VLOOKUP($A11,'Import Peak Change'!$A$106:HD$202,212,FALSE)),0,(VLOOKUP($A11,'Import Peak'!$A$3:HD$99,212,FALSE)-VLOOKUP($A11,'Import Peak Change'!$A$106:HD$202,212,FALSE)))</f>
        <v>0</v>
      </c>
      <c r="HE11" s="6">
        <f>IF(ISERROR(VLOOKUP($A11,'Import Peak'!$A$3:HE$99,213,FALSE)-VLOOKUP($A11,'Import Peak Change'!$A$106:HE$202,213,FALSE)),0,(VLOOKUP($A11,'Import Peak'!$A$3:HE$99,213,FALSE)-VLOOKUP($A11,'Import Peak Change'!$A$106:HE$202,213,FALSE)))</f>
        <v>0</v>
      </c>
      <c r="HF11" s="6">
        <f>IF(ISERROR(VLOOKUP($A11,'Import Peak'!$A$3:HF$99,214,FALSE)-VLOOKUP($A11,'Import Peak Change'!$A$106:HF$202,214,FALSE)),0,(VLOOKUP($A11,'Import Peak'!$A$3:HF$99,214,FALSE)-VLOOKUP($A11,'Import Peak Change'!$A$106:HF$202,214,FALSE)))</f>
        <v>0</v>
      </c>
      <c r="HG11" s="6">
        <f>IF(ISERROR(VLOOKUP($A11,'Import Peak'!$A$3:HG$99,215,FALSE)-VLOOKUP($A11,'Import Peak Change'!$A$106:HG$202,215,FALSE)),0,(VLOOKUP($A11,'Import Peak'!$A$3:HG$99,215,FALSE)-VLOOKUP($A11,'Import Peak Change'!$A$106:HG$202,215,FALSE)))</f>
        <v>0</v>
      </c>
      <c r="HH11" s="6">
        <f>IF(ISERROR(VLOOKUP($A11,'Import Peak'!$A$3:HH$99,216,FALSE)-VLOOKUP($A11,'Import Peak Change'!$A$106:HH$202,216,FALSE)),0,(VLOOKUP($A11,'Import Peak'!$A$3:HH$99,216,FALSE)-VLOOKUP($A11,'Import Peak Change'!$A$106:HH$202,216,FALSE)))</f>
        <v>0</v>
      </c>
      <c r="HI11" s="6">
        <f>IF(ISERROR(VLOOKUP($A11,'Import Peak'!$A$3:HI$99,217,FALSE)-VLOOKUP($A11,'Import Peak Change'!$A$106:HI$202,217,FALSE)),0,(VLOOKUP($A11,'Import Peak'!$A$3:HI$99,217,FALSE)-VLOOKUP($A11,'Import Peak Change'!$A$106:HI$202,217,FALSE)))</f>
        <v>0</v>
      </c>
      <c r="HJ11" s="6">
        <f>IF(ISERROR(VLOOKUP($A11,'Import Peak'!$A$3:HJ$99,218,FALSE)-VLOOKUP($A11,'Import Peak Change'!$A$106:HJ$202,218,FALSE)),0,(VLOOKUP($A11,'Import Peak'!$A$3:HJ$99,218,FALSE)-VLOOKUP($A11,'Import Peak Change'!$A$106:HJ$202,218,FALSE)))</f>
        <v>0</v>
      </c>
      <c r="HK11" s="6">
        <f>IF(ISERROR(VLOOKUP($A11,'Import Peak'!$A$3:HK$99,219,FALSE)-VLOOKUP($A11,'Import Peak Change'!$A$106:HK$202,219,FALSE)),0,(VLOOKUP($A11,'Import Peak'!$A$3:HK$99,219,FALSE)-VLOOKUP($A11,'Import Peak Change'!$A$106:HK$202,219,FALSE)))</f>
        <v>0</v>
      </c>
      <c r="HL11" s="6">
        <f>IF(ISERROR(VLOOKUP($A11,'Import Peak'!$A$3:HL$99,220,FALSE)-VLOOKUP($A11,'Import Peak Change'!$A$106:HL$202,220,FALSE)),0,(VLOOKUP($A11,'Import Peak'!$A$3:HL$99,220,FALSE)-VLOOKUP($A11,'Import Peak Change'!$A$106:HL$202,220,FALSE)))</f>
        <v>0</v>
      </c>
      <c r="HM11" s="6">
        <f>IF(ISERROR(VLOOKUP($A11,'Import Peak'!$A$3:HM$99,221,FALSE)-VLOOKUP($A11,'Import Peak Change'!$A$106:HM$202,221,FALSE)),0,(VLOOKUP($A11,'Import Peak'!$A$3:HM$99,221,FALSE)-VLOOKUP($A11,'Import Peak Change'!$A$106:HM$202,221,FALSE)))</f>
        <v>0</v>
      </c>
      <c r="HN11" s="6">
        <f>IF(ISERROR(VLOOKUP($A11,'Import Peak'!$A$3:HN$99,222,FALSE)-VLOOKUP($A11,'Import Peak Change'!$A$106:HN$202,222,FALSE)),0,(VLOOKUP($A11,'Import Peak'!$A$3:HN$99,222,FALSE)-VLOOKUP($A11,'Import Peak Change'!$A$106:HN$202,222,FALSE)))</f>
        <v>0</v>
      </c>
      <c r="HO11" s="6">
        <f>IF(ISERROR(VLOOKUP($A11,'Import Peak'!$A$3:HO$99,223,FALSE)-VLOOKUP($A11,'Import Peak Change'!$A$106:HO$202,223,FALSE)),0,(VLOOKUP($A11,'Import Peak'!$A$3:HO$99,223,FALSE)-VLOOKUP($A11,'Import Peak Change'!$A$106:HO$202,223,FALSE)))</f>
        <v>0</v>
      </c>
      <c r="HP11" s="6">
        <f>IF(ISERROR(VLOOKUP($A11,'Import Peak'!$A$3:HP$99,224,FALSE)-VLOOKUP($A11,'Import Peak Change'!$A$106:HP$202,224,FALSE)),0,(VLOOKUP($A11,'Import Peak'!$A$3:HP$99,224,FALSE)-VLOOKUP($A11,'Import Peak Change'!$A$106:HP$202,224,FALSE)))</f>
        <v>0</v>
      </c>
      <c r="HQ11" s="6">
        <f>IF(ISERROR(VLOOKUP($A11,'Import Peak'!$A$3:HQ$99,225,FALSE)-VLOOKUP($A11,'Import Peak Change'!$A$106:HQ$202,225,FALSE)),0,(VLOOKUP($A11,'Import Peak'!$A$3:HQ$99,225,FALSE)-VLOOKUP($A11,'Import Peak Change'!$A$106:HQ$202,225,FALSE)))</f>
        <v>0</v>
      </c>
      <c r="HR11" s="6">
        <f>IF(ISERROR(VLOOKUP($A11,'Import Peak'!$A$3:HR$99,226,FALSE)-VLOOKUP($A11,'Import Peak Change'!$A$106:HR$202,226,FALSE)),0,(VLOOKUP($A11,'Import Peak'!$A$3:HR$99,226,FALSE)-VLOOKUP($A11,'Import Peak Change'!$A$106:HR$202,226,FALSE)))</f>
        <v>0</v>
      </c>
      <c r="HS11" s="6">
        <f>IF(ISERROR(VLOOKUP($A11,'Import Peak'!$A$3:HS$99,227,FALSE)-VLOOKUP($A11,'Import Peak Change'!$A$106:HS$202,227,FALSE)),0,(VLOOKUP($A11,'Import Peak'!$A$3:HS$99,227,FALSE)-VLOOKUP($A11,'Import Peak Change'!$A$106:HS$202,227,FALSE)))</f>
        <v>0</v>
      </c>
      <c r="HT11" s="6">
        <f>IF(ISERROR(VLOOKUP($A11,'Import Peak'!$A$3:HT$99,228,FALSE)-VLOOKUP($A11,'Import Peak Change'!$A$106:HT$202,228,FALSE)),0,(VLOOKUP($A11,'Import Peak'!$A$3:HT$99,228,FALSE)-VLOOKUP($A11,'Import Peak Change'!$A$106:HT$202,228,FALSE)))</f>
        <v>0</v>
      </c>
      <c r="HU11" s="6">
        <f>IF(ISERROR(VLOOKUP($A11,'Import Peak'!$A$3:HU$99,229,FALSE)-VLOOKUP($A11,'Import Peak Change'!$A$106:HU$202,229,FALSE)),0,(VLOOKUP($A11,'Import Peak'!$A$3:HU$99,229,FALSE)-VLOOKUP($A11,'Import Peak Change'!$A$106:HU$202,229,FALSE)))</f>
        <v>0</v>
      </c>
      <c r="HV11" s="6">
        <f>IF(ISERROR(VLOOKUP($A11,'Import Peak'!$A$3:HV$99,230,FALSE)-VLOOKUP($A11,'Import Peak Change'!$A$106:HV$202,230,FALSE)),0,(VLOOKUP($A11,'Import Peak'!$A$3:HV$99,230,FALSE)-VLOOKUP($A11,'Import Peak Change'!$A$106:HV$202,230,FALSE)))</f>
        <v>0</v>
      </c>
      <c r="HW11" s="6">
        <f>IF(ISERROR(VLOOKUP($A11,'Import Peak'!$A$3:HW$99,231,FALSE)-VLOOKUP($A11,'Import Peak Change'!$A$106:HW$202,231,FALSE)),0,(VLOOKUP($A11,'Import Peak'!$A$3:HW$99,231,FALSE)-VLOOKUP($A11,'Import Peak Change'!$A$106:HW$202,231,FALSE)))</f>
        <v>0</v>
      </c>
      <c r="HX11" s="6">
        <f>IF(ISERROR(VLOOKUP($A11,'Import Peak'!$A$3:HX$99,232,FALSE)-VLOOKUP($A11,'Import Peak Change'!$A$106:HX$202,232,FALSE)),0,(VLOOKUP($A11,'Import Peak'!$A$3:HX$99,232,FALSE)-VLOOKUP($A11,'Import Peak Change'!$A$106:HX$202,232,FALSE)))</f>
        <v>0</v>
      </c>
      <c r="HY11" s="6">
        <f>IF(ISERROR(VLOOKUP($A11,'Import Peak'!$A$3:HY$99,233,FALSE)-VLOOKUP($A11,'Import Peak Change'!$A$106:HY$202,233,FALSE)),0,(VLOOKUP($A11,'Import Peak'!$A$3:HY$99,233,FALSE)-VLOOKUP($A11,'Import Peak Change'!$A$106:HY$202,233,FALSE)))</f>
        <v>0</v>
      </c>
      <c r="HZ11" s="6">
        <f>IF(ISERROR(VLOOKUP($A11,'Import Peak'!$A$3:HZ$99,234,FALSE)-VLOOKUP($A11,'Import Peak Change'!$A$106:HZ$202,234,FALSE)),0,(VLOOKUP($A11,'Import Peak'!$A$3:HZ$99,234,FALSE)-VLOOKUP($A11,'Import Peak Change'!$A$106:HZ$202,234,FALSE)))</f>
        <v>0</v>
      </c>
      <c r="IA11" s="6">
        <f>IF(ISERROR(VLOOKUP($A11,'Import Peak'!$A$3:IA$99,235,FALSE)-VLOOKUP($A11,'Import Peak Change'!$A$106:IA$202,235,FALSE)),0,(VLOOKUP($A11,'Import Peak'!$A$3:IA$99,235,FALSE)-VLOOKUP($A11,'Import Peak Change'!$A$106:IA$202,235,FALSE)))</f>
        <v>0</v>
      </c>
      <c r="IB11" s="6">
        <f>IF(ISERROR(VLOOKUP($A11,'Import Peak'!$A$3:IB$99,236,FALSE)-VLOOKUP($A11,'Import Peak Change'!$A$106:IB$202,236,FALSE)),0,(VLOOKUP($A11,'Import Peak'!$A$3:IB$99,236,FALSE)-VLOOKUP($A11,'Import Peak Change'!$A$106:IB$202,236,FALSE)))</f>
        <v>0</v>
      </c>
      <c r="IC11" s="6">
        <f>IF(ISERROR(VLOOKUP($A11,'Import Peak'!$A$3:IC$99,237,FALSE)-VLOOKUP($A11,'Import Peak Change'!$A$106:IC$202,237,FALSE)),0,(VLOOKUP($A11,'Import Peak'!$A$3:IC$99,237,FALSE)-VLOOKUP($A11,'Import Peak Change'!$A$106:IC$202,237,FALSE)))</f>
        <v>0</v>
      </c>
      <c r="ID11" s="6">
        <f>IF(ISERROR(VLOOKUP($A11,'Import Peak'!$A$3:ID$99,238,FALSE)-VLOOKUP($A11,'Import Peak Change'!$A$106:ID$202,238,FALSE)),0,(VLOOKUP($A11,'Import Peak'!$A$3:ID$99,238,FALSE)-VLOOKUP($A11,'Import Peak Change'!$A$106:ID$202,238,FALSE)))</f>
        <v>0</v>
      </c>
      <c r="IE11" s="6">
        <f>IF(ISERROR(VLOOKUP($A11,'Import Peak'!$A$3:IE$99,239,FALSE)-VLOOKUP($A11,'Import Peak Change'!$A$106:IE$202,239,FALSE)),0,(VLOOKUP($A11,'Import Peak'!$A$3:IE$99,239,FALSE)-VLOOKUP($A11,'Import Peak Change'!$A$106:IE$202,239,FALSE)))</f>
        <v>0</v>
      </c>
      <c r="IF11" s="6"/>
      <c r="IG11"/>
      <c r="II11" s="6"/>
    </row>
    <row r="12" spans="1:243" s="27" customFormat="1">
      <c r="A12" s="168" t="str">
        <f>IF('Import Peak'!A9=0,"",'Import Peak'!A9)</f>
        <v>FT-CAND-PWR</v>
      </c>
      <c r="B12" s="6"/>
      <c r="C12" s="6"/>
      <c r="D12" s="6"/>
      <c r="E12" s="6"/>
      <c r="F12" s="6"/>
      <c r="G12" s="6">
        <f>IF(ISERROR(VLOOKUP($A12,'Import Peak'!$A$3:G$99,7,FALSE)-VLOOKUP($A12,'Import Peak Change'!$A$106:G$202,7,FALSE)),0,(VLOOKUP($A12,'Import Peak'!$A$3:G$99,7,FALSE)-VLOOKUP($A12,'Import Peak Change'!$A$106:G$202,7,FALSE)))</f>
        <v>0</v>
      </c>
      <c r="H12" s="6">
        <f>IF(ISERROR(VLOOKUP($A12,'Import Peak'!$A$3:H$99,8,FALSE)-VLOOKUP($A12,'Import Peak Change'!$A$106:H$202,8,FALSE)),0,(VLOOKUP($A12,'Import Peak'!$A$3:H$99,8,FALSE)-VLOOKUP($A12,'Import Peak Change'!$A$106:H$202,8,FALSE)))</f>
        <v>-5349.4790833334409</v>
      </c>
      <c r="I12" s="6">
        <f>IF(ISERROR(VLOOKUP($A12,'Import Peak'!$A$3:I$99,9,FALSE)-VLOOKUP($A12,'Import Peak Change'!$A$106:I$202,9,FALSE)),0,(VLOOKUP($A12,'Import Peak'!$A$3:I$99,9,FALSE)-VLOOKUP($A12,'Import Peak Change'!$A$106:I$202,9,FALSE)))</f>
        <v>2.3099999999999454E-2</v>
      </c>
      <c r="J12" s="6">
        <f>IF(ISERROR(VLOOKUP($A12,'Import Peak'!$A$3:J$99,10,FALSE)-VLOOKUP($A12,'Import Peak Change'!$A$106:J$202,10,FALSE)),0,(VLOOKUP($A12,'Import Peak'!$A$3:J$99,10,FALSE)-VLOOKUP($A12,'Import Peak Change'!$A$106:J$202,10,FALSE)))</f>
        <v>0</v>
      </c>
      <c r="K12" s="6">
        <f>IF(ISERROR(VLOOKUP($A12,'Import Peak'!$A$3:K$99,11,FALSE)-VLOOKUP($A12,'Import Peak Change'!$A$106:K$202,11,FALSE)),0,(VLOOKUP($A12,'Import Peak'!$A$3:K$99,11,FALSE)-VLOOKUP($A12,'Import Peak Change'!$A$106:K$202,11,FALSE)))</f>
        <v>0</v>
      </c>
      <c r="L12" s="6">
        <f>IF(ISERROR(VLOOKUP($A12,'Import Peak'!$A$3:L$99,12,FALSE)-VLOOKUP($A12,'Import Peak Change'!$A$106:L$202,12,FALSE)),0,(VLOOKUP($A12,'Import Peak'!$A$3:L$99,12,FALSE)-VLOOKUP($A12,'Import Peak Change'!$A$106:L$202,12,FALSE)))</f>
        <v>0</v>
      </c>
      <c r="M12" s="6">
        <f>IF(ISERROR(VLOOKUP($A12,'Import Peak'!$A$3:M$99,13,FALSE)-VLOOKUP($A12,'Import Peak Change'!$A$106:M$202,13,FALSE)),0,(VLOOKUP($A12,'Import Peak'!$A$3:M$99,13,FALSE)-VLOOKUP($A12,'Import Peak Change'!$A$106:M$202,13,FALSE)))</f>
        <v>-460.72050000005402</v>
      </c>
      <c r="N12" s="6">
        <f>IF(ISERROR(VLOOKUP($A12,'Import Peak'!$A$3:N$99,14,FALSE)-VLOOKUP($A12,'Import Peak Change'!$A$106:N$202,14,FALSE)),0,(VLOOKUP($A12,'Import Peak'!$A$3:N$99,14,FALSE)-VLOOKUP($A12,'Import Peak Change'!$A$106:N$202,14,FALSE)))</f>
        <v>-586.62659999995958</v>
      </c>
      <c r="O12" s="6">
        <f>IF(ISERROR(VLOOKUP($A12,'Import Peak'!$A$3:O$99,15,FALSE)-VLOOKUP($A12,'Import Peak Change'!$A$106:O$202,15,FALSE)),0,(VLOOKUP($A12,'Import Peak'!$A$3:O$99,15,FALSE)-VLOOKUP($A12,'Import Peak Change'!$A$106:O$202,15,FALSE)))</f>
        <v>-691.94150000007357</v>
      </c>
      <c r="P12" s="6">
        <f>IF(ISERROR(VLOOKUP($A12,'Import Peak'!$A$3:P$99,16,FALSE)-VLOOKUP($A12,'Import Peak Change'!$A$106:P$202,16,FALSE)),0,(VLOOKUP($A12,'Import Peak'!$A$3:P$99,16,FALSE)-VLOOKUP($A12,'Import Peak Change'!$A$106:P$202,16,FALSE)))</f>
        <v>-834.25900000007823</v>
      </c>
      <c r="Q12" s="6">
        <f>IF(ISERROR(VLOOKUP($A12,'Import Peak'!$A$3:Q$99,17,FALSE)-VLOOKUP($A12,'Import Peak Change'!$A$106:Q$202,17,FALSE)),0,(VLOOKUP($A12,'Import Peak'!$A$3:Q$99,17,FALSE)-VLOOKUP($A12,'Import Peak Change'!$A$106:Q$202,17,FALSE)))</f>
        <v>-940.09230000001844</v>
      </c>
      <c r="R12" s="6">
        <f>IF(ISERROR(VLOOKUP($A12,'Import Peak'!$A$3:R$99,18,FALSE)-VLOOKUP($A12,'Import Peak Change'!$A$106:R$202,18,FALSE)),0,(VLOOKUP($A12,'Import Peak'!$A$3:R$99,18,FALSE)-VLOOKUP($A12,'Import Peak Change'!$A$106:R$202,18,FALSE)))</f>
        <v>-1014.3647000000346</v>
      </c>
      <c r="S12" s="6">
        <f>IF(ISERROR(VLOOKUP($A12,'Import Peak'!$A$3:S$99,19,FALSE)-VLOOKUP($A12,'Import Peak Change'!$A$106:S$202,19,FALSE)),0,(VLOOKUP($A12,'Import Peak'!$A$3:S$99,19,FALSE)-VLOOKUP($A12,'Import Peak Change'!$A$106:S$202,19,FALSE)))</f>
        <v>-1156.7060000000056</v>
      </c>
      <c r="T12" s="6">
        <f>IF(ISERROR(VLOOKUP($A12,'Import Peak'!$A$3:T$99,20,FALSE)-VLOOKUP($A12,'Import Peak Change'!$A$106:T$202,20,FALSE)),0,(VLOOKUP($A12,'Import Peak'!$A$3:T$99,20,FALSE)-VLOOKUP($A12,'Import Peak Change'!$A$106:T$202,20,FALSE)))</f>
        <v>-4189.3799000000581</v>
      </c>
      <c r="U12" s="6">
        <f>IF(ISERROR(VLOOKUP($A12,'Import Peak'!$A$3:U$99,21,FALSE)-VLOOKUP($A12,'Import Peak Change'!$A$106:U$202,21,FALSE)),0,(VLOOKUP($A12,'Import Peak'!$A$3:U$99,21,FALSE)-VLOOKUP($A12,'Import Peak Change'!$A$106:U$202,21,FALSE)))</f>
        <v>-4720.4731000000611</v>
      </c>
      <c r="V12" s="6">
        <f>IF(ISERROR(VLOOKUP($A12,'Import Peak'!$A$3:V$99,22,FALSE)-VLOOKUP($A12,'Import Peak Change'!$A$106:V$202,22,FALSE)),0,(VLOOKUP($A12,'Import Peak'!$A$3:V$99,22,FALSE)-VLOOKUP($A12,'Import Peak Change'!$A$106:V$202,22,FALSE)))</f>
        <v>-7779.0101999999024</v>
      </c>
      <c r="W12" s="6">
        <f>IF(ISERROR(VLOOKUP($A12,'Import Peak'!$A$3:W$99,23,FALSE)-VLOOKUP($A12,'Import Peak Change'!$A$106:W$202,23,FALSE)),0,(VLOOKUP($A12,'Import Peak'!$A$3:W$99,23,FALSE)-VLOOKUP($A12,'Import Peak Change'!$A$106:W$202,23,FALSE)))</f>
        <v>-7467.7848000000231</v>
      </c>
      <c r="X12" s="6">
        <f>IF(ISERROR(VLOOKUP($A12,'Import Peak'!$A$3:X$99,24,FALSE)-VLOOKUP($A12,'Import Peak Change'!$A$106:X$202,24,FALSE)),0,(VLOOKUP($A12,'Import Peak'!$A$3:X$99,24,FALSE)-VLOOKUP($A12,'Import Peak Change'!$A$106:X$202,24,FALSE)))</f>
        <v>-8702.0124999997206</v>
      </c>
      <c r="Y12" s="6">
        <f>IF(ISERROR(VLOOKUP($A12,'Import Peak'!$A$3:Y$99,25,FALSE)-VLOOKUP($A12,'Import Peak Change'!$A$106:Y$202,25,FALSE)),0,(VLOOKUP($A12,'Import Peak'!$A$3:Y$99,25,FALSE)-VLOOKUP($A12,'Import Peak Change'!$A$106:Y$202,25,FALSE)))</f>
        <v>-7853.8947000000626</v>
      </c>
      <c r="Z12" s="6">
        <f>IF(ISERROR(VLOOKUP($A12,'Import Peak'!$A$3:Z$99,26,FALSE)-VLOOKUP($A12,'Import Peak Change'!$A$106:Z$202,26,FALSE)),0,(VLOOKUP($A12,'Import Peak'!$A$3:Z$99,26,FALSE)-VLOOKUP($A12,'Import Peak Change'!$A$106:Z$202,26,FALSE)))</f>
        <v>-8512.4794000000693</v>
      </c>
      <c r="AA12" s="6">
        <f>IF(ISERROR(VLOOKUP($A12,'Import Peak'!$A$3:AA$99,27,FALSE)-VLOOKUP($A12,'Import Peak Change'!$A$106:AA$202,27,FALSE)),0,(VLOOKUP($A12,'Import Peak'!$A$3:AA$99,27,FALSE)-VLOOKUP($A12,'Import Peak Change'!$A$106:AA$202,27,FALSE)))</f>
        <v>-8627.1019000001252</v>
      </c>
      <c r="AB12" s="6">
        <f>IF(ISERROR(VLOOKUP($A12,'Import Peak'!$A$3:AB$99,28,FALSE)-VLOOKUP($A12,'Import Peak Change'!$A$106:AB$202,28,FALSE)),0,(VLOOKUP($A12,'Import Peak'!$A$3:AB$99,28,FALSE)-VLOOKUP($A12,'Import Peak Change'!$A$106:AB$202,28,FALSE)))</f>
        <v>-9296.2431999999098</v>
      </c>
      <c r="AC12" s="6">
        <f>IF(ISERROR(VLOOKUP($A12,'Import Peak'!$A$3:AC$99,29,FALSE)-VLOOKUP($A12,'Import Peak Change'!$A$106:AC$202,29,FALSE)),0,(VLOOKUP($A12,'Import Peak'!$A$3:AC$99,29,FALSE)-VLOOKUP($A12,'Import Peak Change'!$A$106:AC$202,29,FALSE)))</f>
        <v>-9682.5583999999799</v>
      </c>
      <c r="AD12" s="6">
        <f>IF(ISERROR(VLOOKUP($A12,'Import Peak'!$A$3:AD$99,30,FALSE)-VLOOKUP($A12,'Import Peak Change'!$A$106:AD$202,30,FALSE)),0,(VLOOKUP($A12,'Import Peak'!$A$3:AD$99,30,FALSE)-VLOOKUP($A12,'Import Peak Change'!$A$106:AD$202,30,FALSE)))</f>
        <v>-9736.1625000000931</v>
      </c>
      <c r="AE12" s="6">
        <f>IF(ISERROR(VLOOKUP($A12,'Import Peak'!$A$3:AE$99,31,FALSE)-VLOOKUP($A12,'Import Peak Change'!$A$106:AE$202,31,FALSE)),0,(VLOOKUP($A12,'Import Peak'!$A$3:AE$99,31,FALSE)-VLOOKUP($A12,'Import Peak Change'!$A$106:AE$202,31,FALSE)))</f>
        <v>-10418.802500000224</v>
      </c>
      <c r="AF12" s="6">
        <f>IF(ISERROR(VLOOKUP($A12,'Import Peak'!$A$3:AF$99,32,FALSE)-VLOOKUP($A12,'Import Peak Change'!$A$106:AF$202,32,FALSE)),0,(VLOOKUP($A12,'Import Peak'!$A$3:AF$99,32,FALSE)-VLOOKUP($A12,'Import Peak Change'!$A$106:AF$202,32,FALSE)))</f>
        <v>-13154.542300000321</v>
      </c>
      <c r="AG12" s="6">
        <f>IF(ISERROR(VLOOKUP($A12,'Import Peak'!$A$3:AG$99,33,FALSE)-VLOOKUP($A12,'Import Peak Change'!$A$106:AG$202,33,FALSE)),0,(VLOOKUP($A12,'Import Peak'!$A$3:AG$99,33,FALSE)-VLOOKUP($A12,'Import Peak Change'!$A$106:AG$202,33,FALSE)))</f>
        <v>-13901.251900000498</v>
      </c>
      <c r="AH12" s="6">
        <f>IF(ISERROR(VLOOKUP($A12,'Import Peak'!$A$3:AH$99,34,FALSE)-VLOOKUP($A12,'Import Peak Change'!$A$106:AH$202,34,FALSE)),0,(VLOOKUP($A12,'Import Peak'!$A$3:AH$99,34,FALSE)-VLOOKUP($A12,'Import Peak Change'!$A$106:AH$202,34,FALSE)))</f>
        <v>-6399.3488000000361</v>
      </c>
      <c r="AI12" s="6">
        <f>IF(ISERROR(VLOOKUP($A12,'Import Peak'!$A$3:AI$99,35,FALSE)-VLOOKUP($A12,'Import Peak Change'!$A$106:AI$202,35,FALSE)),0,(VLOOKUP($A12,'Import Peak'!$A$3:AI$99,35,FALSE)-VLOOKUP($A12,'Import Peak Change'!$A$106:AI$202,35,FALSE)))</f>
        <v>-6137.6458000000566</v>
      </c>
      <c r="AJ12" s="6">
        <f>IF(ISERROR(VLOOKUP($A12,'Import Peak'!$A$3:AJ$99,36,FALSE)-VLOOKUP($A12,'Import Peak Change'!$A$106:AJ$202,36,FALSE)),0,(VLOOKUP($A12,'Import Peak'!$A$3:AJ$99,36,FALSE)-VLOOKUP($A12,'Import Peak Change'!$A$106:AJ$202,36,FALSE)))</f>
        <v>-6706.5247000001837</v>
      </c>
      <c r="AK12" s="6">
        <f>IF(ISERROR(VLOOKUP($A12,'Import Peak'!$A$3:AK$99,37,FALSE)-VLOOKUP($A12,'Import Peak Change'!$A$106:AK$202,37,FALSE)),0,(VLOOKUP($A12,'Import Peak'!$A$3:AK$99,37,FALSE)-VLOOKUP($A12,'Import Peak Change'!$A$106:AK$202,37,FALSE)))</f>
        <v>-6635.061999999918</v>
      </c>
      <c r="AL12" s="6">
        <f>IF(ISERROR(VLOOKUP($A12,'Import Peak'!$A$3:AL$99,38,FALSE)-VLOOKUP($A12,'Import Peak Change'!$A$106:AL$202,38,FALSE)),0,(VLOOKUP($A12,'Import Peak'!$A$3:AL$99,38,FALSE)-VLOOKUP($A12,'Import Peak Change'!$A$106:AL$202,38,FALSE)))</f>
        <v>-6995.2965000001714</v>
      </c>
      <c r="AM12" s="6">
        <f>IF(ISERROR(VLOOKUP($A12,'Import Peak'!$A$3:AM$99,39,FALSE)-VLOOKUP($A12,'Import Peak Change'!$A$106:AM$202,39,FALSE)),0,(VLOOKUP($A12,'Import Peak'!$A$3:AM$99,39,FALSE)-VLOOKUP($A12,'Import Peak Change'!$A$106:AM$202,39,FALSE)))</f>
        <v>-6902.9262999999337</v>
      </c>
      <c r="AN12" s="6">
        <f>IF(ISERROR(VLOOKUP($A12,'Import Peak'!$A$3:AN$99,40,FALSE)-VLOOKUP($A12,'Import Peak Change'!$A$106:AN$202,40,FALSE)),0,(VLOOKUP($A12,'Import Peak'!$A$3:AN$99,40,FALSE)-VLOOKUP($A12,'Import Peak Change'!$A$106:AN$202,40,FALSE)))</f>
        <v>-7260.5547999998089</v>
      </c>
      <c r="AO12" s="6">
        <f>IF(ISERROR(VLOOKUP($A12,'Import Peak'!$A$3:AO$99,41,FALSE)-VLOOKUP($A12,'Import Peak Change'!$A$106:AO$202,41,FALSE)),0,(VLOOKUP($A12,'Import Peak'!$A$3:AO$99,41,FALSE)-VLOOKUP($A12,'Import Peak Change'!$A$106:AO$202,41,FALSE)))</f>
        <v>-7386.4230000001844</v>
      </c>
      <c r="AP12" s="6">
        <f>IF(ISERROR(VLOOKUP($A12,'Import Peak'!$A$3:AP$99,42,FALSE)-VLOOKUP($A12,'Import Peak Change'!$A$106:AP$202,42,FALSE)),0,(VLOOKUP($A12,'Import Peak'!$A$3:AP$99,42,FALSE)-VLOOKUP($A12,'Import Peak Change'!$A$106:AP$202,42,FALSE)))</f>
        <v>-7264.1753000000026</v>
      </c>
      <c r="AQ12" s="6">
        <f>IF(ISERROR(VLOOKUP($A12,'Import Peak'!$A$3:AQ$99,43,FALSE)-VLOOKUP($A12,'Import Peak Change'!$A$106:AQ$202,43,FALSE)),0,(VLOOKUP($A12,'Import Peak'!$A$3:AQ$99,43,FALSE)-VLOOKUP($A12,'Import Peak Change'!$A$106:AQ$202,43,FALSE)))</f>
        <v>-7616.6844000001438</v>
      </c>
      <c r="AR12" s="6">
        <f>IF(ISERROR(VLOOKUP($A12,'Import Peak'!$A$3:AR$99,44,FALSE)-VLOOKUP($A12,'Import Peak Change'!$A$106:AR$202,44,FALSE)),0,(VLOOKUP($A12,'Import Peak'!$A$3:AR$99,44,FALSE)-VLOOKUP($A12,'Import Peak Change'!$A$106:AR$202,44,FALSE)))</f>
        <v>-7475.7382000000216</v>
      </c>
      <c r="AS12" s="6">
        <f>IF(ISERROR(VLOOKUP($A12,'Import Peak'!$A$3:AS$99,45,FALSE)-VLOOKUP($A12,'Import Peak Change'!$A$106:AS$202,45,FALSE)),0,(VLOOKUP($A12,'Import Peak'!$A$3:AS$99,45,FALSE)-VLOOKUP($A12,'Import Peak Change'!$A$106:AS$202,45,FALSE)))</f>
        <v>-7770.031100000022</v>
      </c>
      <c r="AT12" s="6">
        <f>IF(ISERROR(VLOOKUP($A12,'Import Peak'!$A$3:AT$99,46,FALSE)-VLOOKUP($A12,'Import Peak Change'!$A$106:AT$202,46,FALSE)),0,(VLOOKUP($A12,'Import Peak'!$A$3:AT$99,46,FALSE)-VLOOKUP($A12,'Import Peak Change'!$A$106:AT$202,46,FALSE)))</f>
        <v>-7305.9573999999557</v>
      </c>
      <c r="AU12" s="6">
        <f>IF(ISERROR(VLOOKUP($A12,'Import Peak'!$A$3:AU$99,47,FALSE)-VLOOKUP($A12,'Import Peak Change'!$A$106:AU$202,47,FALSE)),0,(VLOOKUP($A12,'Import Peak'!$A$3:AU$99,47,FALSE)-VLOOKUP($A12,'Import Peak Change'!$A$106:AU$202,47,FALSE)))</f>
        <v>-6716.8334000001196</v>
      </c>
      <c r="AV12" s="6">
        <f>IF(ISERROR(VLOOKUP($A12,'Import Peak'!$A$3:AV$99,48,FALSE)-VLOOKUP($A12,'Import Peak Change'!$A$106:AV$202,48,FALSE)),0,(VLOOKUP($A12,'Import Peak'!$A$3:AV$99,48,FALSE)-VLOOKUP($A12,'Import Peak Change'!$A$106:AV$202,48,FALSE)))</f>
        <v>-7551.751200000057</v>
      </c>
      <c r="AW12" s="6">
        <f>IF(ISERROR(VLOOKUP($A12,'Import Peak'!$A$3:AW$99,49,FALSE)-VLOOKUP($A12,'Import Peak Change'!$A$106:AW$202,49,FALSE)),0,(VLOOKUP($A12,'Import Peak'!$A$3:AW$99,49,FALSE)-VLOOKUP($A12,'Import Peak Change'!$A$106:AW$202,49,FALSE)))</f>
        <v>-7428.8027999999467</v>
      </c>
      <c r="AX12" s="6">
        <f>IF(ISERROR(VLOOKUP($A12,'Import Peak'!$A$3:AX$99,50,FALSE)-VLOOKUP($A12,'Import Peak Change'!$A$106:AX$202,50,FALSE)),0,(VLOOKUP($A12,'Import Peak'!$A$3:AX$99,50,FALSE)-VLOOKUP($A12,'Import Peak Change'!$A$106:AX$202,50,FALSE)))</f>
        <v>-7794.1607999999542</v>
      </c>
      <c r="AY12" s="6">
        <f>IF(ISERROR(VLOOKUP($A12,'Import Peak'!$A$3:AY$99,51,FALSE)-VLOOKUP($A12,'Import Peak Change'!$A$106:AY$202,51,FALSE)),0,(VLOOKUP($A12,'Import Peak'!$A$3:AY$99,51,FALSE)-VLOOKUP($A12,'Import Peak Change'!$A$106:AY$202,51,FALSE)))</f>
        <v>-7657.5479999999516</v>
      </c>
      <c r="AZ12" s="6">
        <f>IF(ISERROR(VLOOKUP($A12,'Import Peak'!$A$3:AZ$99,52,FALSE)-VLOOKUP($A12,'Import Peak Change'!$A$106:AZ$202,52,FALSE)),0,(VLOOKUP($A12,'Import Peak'!$A$3:AZ$99,52,FALSE)-VLOOKUP($A12,'Import Peak Change'!$A$106:AZ$202,52,FALSE)))</f>
        <v>-8024.6988000001293</v>
      </c>
      <c r="BA12" s="6">
        <f>IF(ISERROR(VLOOKUP($A12,'Import Peak'!$A$3:BA$99,53,FALSE)-VLOOKUP($A12,'Import Peak Change'!$A$106:BA$202,53,FALSE)),0,(VLOOKUP($A12,'Import Peak'!$A$3:BA$99,53,FALSE)-VLOOKUP($A12,'Import Peak Change'!$A$106:BA$202,53,FALSE)))</f>
        <v>-8137.3237999998964</v>
      </c>
      <c r="BB12" s="6">
        <f>IF(ISERROR(VLOOKUP($A12,'Import Peak'!$A$3:BB$99,54,FALSE)-VLOOKUP($A12,'Import Peak Change'!$A$106:BB$202,54,FALSE)),0,(VLOOKUP($A12,'Import Peak'!$A$3:BB$99,54,FALSE)-VLOOKUP($A12,'Import Peak Change'!$A$106:BB$202,54,FALSE)))</f>
        <v>-7980.875800000038</v>
      </c>
      <c r="BC12" s="6">
        <f>IF(ISERROR(VLOOKUP($A12,'Import Peak'!$A$3:BC$99,55,FALSE)-VLOOKUP($A12,'Import Peak Change'!$A$106:BC$202,55,FALSE)),0,(VLOOKUP($A12,'Import Peak'!$A$3:BC$99,55,FALSE)-VLOOKUP($A12,'Import Peak Change'!$A$106:BC$202,55,FALSE)))</f>
        <v>-8350.0600000000559</v>
      </c>
      <c r="BD12" s="6">
        <f>IF(ISERROR(VLOOKUP($A12,'Import Peak'!$A$3:BD$99,56,FALSE)-VLOOKUP($A12,'Import Peak Change'!$A$106:BD$202,56,FALSE)),0,(VLOOKUP($A12,'Import Peak'!$A$3:BD$99,56,FALSE)-VLOOKUP($A12,'Import Peak Change'!$A$106:BD$202,56,FALSE)))</f>
        <v>-7499.2301999998745</v>
      </c>
      <c r="BE12" s="6">
        <f>IF(ISERROR(VLOOKUP($A12,'Import Peak'!$A$3:BE$99,57,FALSE)-VLOOKUP($A12,'Import Peak Change'!$A$106:BE$202,57,FALSE)),0,(VLOOKUP($A12,'Import Peak'!$A$3:BE$99,57,FALSE)-VLOOKUP($A12,'Import Peak Change'!$A$106:BE$202,57,FALSE)))</f>
        <v>-7838.4908999998588</v>
      </c>
      <c r="BF12" s="6">
        <f>IF(ISERROR(VLOOKUP($A12,'Import Peak'!$A$3:BF$99,58,FALSE)-VLOOKUP($A12,'Import Peak Change'!$A$106:BF$202,58,FALSE)),0,(VLOOKUP($A12,'Import Peak'!$A$3:BF$99,58,FALSE)-VLOOKUP($A12,'Import Peak Change'!$A$106:BF$202,58,FALSE)))</f>
        <v>-6486.5808000001125</v>
      </c>
      <c r="BG12" s="6">
        <f>IF(ISERROR(VLOOKUP($A12,'Import Peak'!$A$3:BG$99,59,FALSE)-VLOOKUP($A12,'Import Peak Change'!$A$106:BG$202,59,FALSE)),0,(VLOOKUP($A12,'Import Peak'!$A$3:BG$99,59,FALSE)-VLOOKUP($A12,'Import Peak Change'!$A$106:BG$202,59,FALSE)))</f>
        <v>-5922.9997999999905</v>
      </c>
      <c r="BH12" s="6">
        <f>IF(ISERROR(VLOOKUP($A12,'Import Peak'!$A$3:BH$99,60,FALSE)-VLOOKUP($A12,'Import Peak Change'!$A$106:BH$202,60,FALSE)),0,(VLOOKUP($A12,'Import Peak'!$A$3:BH$99,60,FALSE)-VLOOKUP($A12,'Import Peak Change'!$A$106:BH$202,60,FALSE)))</f>
        <v>-6619.8367000001017</v>
      </c>
      <c r="BI12" s="6">
        <f>IF(ISERROR(VLOOKUP($A12,'Import Peak'!$A$3:BI$99,61,FALSE)-VLOOKUP($A12,'Import Peak Change'!$A$106:BI$202,61,FALSE)),0,(VLOOKUP($A12,'Import Peak'!$A$3:BI$99,61,FALSE)-VLOOKUP($A12,'Import Peak Change'!$A$106:BI$202,61,FALSE)))</f>
        <v>-6470.9199999999255</v>
      </c>
      <c r="BJ12" s="6">
        <f>IF(ISERROR(VLOOKUP($A12,'Import Peak'!$A$3:BJ$99,62,FALSE)-VLOOKUP($A12,'Import Peak Change'!$A$106:BJ$202,62,FALSE)),0,(VLOOKUP($A12,'Import Peak'!$A$3:BJ$99,62,FALSE)-VLOOKUP($A12,'Import Peak Change'!$A$106:BJ$202,62,FALSE)))</f>
        <v>-6749.1340999999084</v>
      </c>
      <c r="BK12" s="6">
        <f>IF(ISERROR(VLOOKUP($A12,'Import Peak'!$A$3:BK$99,63,FALSE)-VLOOKUP($A12,'Import Peak Change'!$A$106:BK$202,63,FALSE)),0,(VLOOKUP($A12,'Import Peak'!$A$3:BK$99,63,FALSE)-VLOOKUP($A12,'Import Peak Change'!$A$106:BK$202,63,FALSE)))</f>
        <v>-6591.8368000001647</v>
      </c>
      <c r="BL12" s="6">
        <f>IF(ISERROR(VLOOKUP($A12,'Import Peak'!$A$3:BL$99,64,FALSE)-VLOOKUP($A12,'Import Peak Change'!$A$106:BL$202,64,FALSE)),0,(VLOOKUP($A12,'Import Peak'!$A$3:BL$99,64,FALSE)-VLOOKUP($A12,'Import Peak Change'!$A$106:BL$202,64,FALSE)))</f>
        <v>-6869.8935000000056</v>
      </c>
      <c r="BM12" s="6">
        <f>IF(ISERROR(VLOOKUP($A12,'Import Peak'!$A$3:BM$99,65,FALSE)-VLOOKUP($A12,'Import Peak Change'!$A$106:BM$202,65,FALSE)),0,(VLOOKUP($A12,'Import Peak'!$A$3:BM$99,65,FALSE)-VLOOKUP($A12,'Import Peak Change'!$A$106:BM$202,65,FALSE)))</f>
        <v>-6928.0200000000186</v>
      </c>
      <c r="BN12" s="6">
        <f>IF(ISERROR(VLOOKUP($A12,'Import Peak'!$A$3:BN$99,66,FALSE)-VLOOKUP($A12,'Import Peak Change'!$A$106:BN$202,66,FALSE)),0,(VLOOKUP($A12,'Import Peak'!$A$3:BN$99,66,FALSE)-VLOOKUP($A12,'Import Peak Change'!$A$106:BN$202,66,FALSE)))</f>
        <v>-6758.6883999998681</v>
      </c>
      <c r="BO12" s="6">
        <f>IF(ISERROR(VLOOKUP($A12,'Import Peak'!$A$3:BO$99,67,FALSE)-VLOOKUP($A12,'Import Peak Change'!$A$106:BO$202,67,FALSE)),0,(VLOOKUP($A12,'Import Peak'!$A$3:BO$99,67,FALSE)-VLOOKUP($A12,'Import Peak Change'!$A$106:BO$202,67,FALSE)))</f>
        <v>-7036.0775000001304</v>
      </c>
      <c r="BP12" s="6">
        <f>IF(ISERROR(VLOOKUP($A12,'Import Peak'!$A$3:BP$99,68,FALSE)-VLOOKUP($A12,'Import Peak Change'!$A$106:BP$202,68,FALSE)),0,(VLOOKUP($A12,'Import Peak'!$A$3:BP$99,68,FALSE)-VLOOKUP($A12,'Import Peak Change'!$A$106:BP$202,68,FALSE)))</f>
        <v>-6859.1663999999873</v>
      </c>
      <c r="BQ12" s="6">
        <f>IF(ISERROR(VLOOKUP($A12,'Import Peak'!$A$3:BQ$99,69,FALSE)-VLOOKUP($A12,'Import Peak Change'!$A$106:BQ$202,69,FALSE)),0,(VLOOKUP($A12,'Import Peak'!$A$3:BQ$99,69,FALSE)-VLOOKUP($A12,'Import Peak Change'!$A$106:BQ$202,69,FALSE)))</f>
        <v>-7013.3209999999963</v>
      </c>
      <c r="BR12" s="6">
        <f>IF(ISERROR(VLOOKUP($A12,'Import Peak'!$A$3:BR$99,70,FALSE)-VLOOKUP($A12,'Import Peak Change'!$A$106:BR$202,70,FALSE)),0,(VLOOKUP($A12,'Import Peak'!$A$3:BR$99,70,FALSE)-VLOOKUP($A12,'Import Peak Change'!$A$106:BR$202,70,FALSE)))</f>
        <v>-6340.9738000000361</v>
      </c>
      <c r="BS12" s="6">
        <f>IF(ISERROR(VLOOKUP($A12,'Import Peak'!$A$3:BS$99,71,FALSE)-VLOOKUP($A12,'Import Peak Change'!$A$106:BS$202,71,FALSE)),0,(VLOOKUP($A12,'Import Peak'!$A$3:BS$99,71,FALSE)-VLOOKUP($A12,'Import Peak Change'!$A$106:BS$202,71,FALSE)))</f>
        <v>-5823.7935999999754</v>
      </c>
      <c r="BT12" s="6">
        <f>IF(ISERROR(VLOOKUP($A12,'Import Peak'!$A$3:BT$99,72,FALSE)-VLOOKUP($A12,'Import Peak Change'!$A$106:BT$202,72,FALSE)),0,(VLOOKUP($A12,'Import Peak'!$A$3:BT$99,72,FALSE)-VLOOKUP($A12,'Import Peak Change'!$A$106:BT$202,72,FALSE)))</f>
        <v>-6544.1208000000333</v>
      </c>
      <c r="BU12" s="6">
        <f>IF(ISERROR(VLOOKUP($A12,'Import Peak'!$A$3:BU$99,73,FALSE)-VLOOKUP($A12,'Import Peak Change'!$A$106:BU$202,73,FALSE)),0,(VLOOKUP($A12,'Import Peak'!$A$3:BU$99,73,FALSE)-VLOOKUP($A12,'Import Peak Change'!$A$106:BU$202,73,FALSE)))</f>
        <v>-6436.1143999999622</v>
      </c>
      <c r="BV12" s="6">
        <f>IF(ISERROR(VLOOKUP($A12,'Import Peak'!$A$3:BV$99,74,FALSE)-VLOOKUP($A12,'Import Peak Change'!$A$106:BV$202,74,FALSE)),0,(VLOOKUP($A12,'Import Peak'!$A$3:BV$99,74,FALSE)-VLOOKUP($A12,'Import Peak Change'!$A$106:BV$202,74,FALSE)))</f>
        <v>-6753.5881000000518</v>
      </c>
      <c r="BW12" s="6">
        <f>IF(ISERROR(VLOOKUP($A12,'Import Peak'!$A$3:BW$99,75,FALSE)-VLOOKUP($A12,'Import Peak Change'!$A$106:BW$202,75,FALSE)),0,(VLOOKUP($A12,'Import Peak'!$A$3:BW$99,75,FALSE)-VLOOKUP($A12,'Import Peak Change'!$A$106:BW$202,75,FALSE)))</f>
        <v>-6638.4928000000073</v>
      </c>
      <c r="BX12" s="6">
        <f>IF(ISERROR(VLOOKUP($A12,'Import Peak'!$A$3:BX$99,76,FALSE)-VLOOKUP($A12,'Import Peak Change'!$A$106:BX$202,76,FALSE)),0,(VLOOKUP($A12,'Import Peak'!$A$3:BX$99,76,FALSE)-VLOOKUP($A12,'Import Peak Change'!$A$106:BX$202,76,FALSE)))</f>
        <v>-6962.3480999999447</v>
      </c>
      <c r="BY12" s="6">
        <f>IF(ISERROR(VLOOKUP($A12,'Import Peak'!$A$3:BY$99,77,FALSE)-VLOOKUP($A12,'Import Peak Change'!$A$106:BY$202,77,FALSE)),0,(VLOOKUP($A12,'Import Peak'!$A$3:BY$99,77,FALSE)-VLOOKUP($A12,'Import Peak Change'!$A$106:BY$202,77,FALSE)))</f>
        <v>-7068.1261999999406</v>
      </c>
      <c r="BZ12" s="6">
        <f>IF(ISERROR(VLOOKUP($A12,'Import Peak'!$A$3:BZ$99,78,FALSE)-VLOOKUP($A12,'Import Peak Change'!$A$106:BZ$202,78,FALSE)),0,(VLOOKUP($A12,'Import Peak'!$A$3:BZ$99,78,FALSE)-VLOOKUP($A12,'Import Peak Change'!$A$106:BZ$202,78,FALSE)))</f>
        <v>-6942.2608000000473</v>
      </c>
      <c r="CA12" s="6">
        <f>IF(ISERROR(VLOOKUP($A12,'Import Peak'!$A$3:CA$99,79,FALSE)-VLOOKUP($A12,'Import Peak Change'!$A$106:CA$202,79,FALSE)),0,(VLOOKUP($A12,'Import Peak'!$A$3:CA$99,79,FALSE)-VLOOKUP($A12,'Import Peak Change'!$A$106:CA$202,79,FALSE)))</f>
        <v>-7275.5695999999298</v>
      </c>
      <c r="CB12" s="6">
        <f>IF(ISERROR(VLOOKUP($A12,'Import Peak'!$A$3:CB$99,80,FALSE)-VLOOKUP($A12,'Import Peak Change'!$A$106:CB$202,80,FALSE)),0,(VLOOKUP($A12,'Import Peak'!$A$3:CB$99,80,FALSE)-VLOOKUP($A12,'Import Peak Change'!$A$106:CB$202,80,FALSE)))</f>
        <v>-7142.5191999999806</v>
      </c>
      <c r="CC12" s="6">
        <f>IF(ISERROR(VLOOKUP($A12,'Import Peak'!$A$3:CC$99,81,FALSE)-VLOOKUP($A12,'Import Peak Change'!$A$106:CC$202,81,FALSE)),0,(VLOOKUP($A12,'Import Peak'!$A$3:CC$99,81,FALSE)-VLOOKUP($A12,'Import Peak Change'!$A$106:CC$202,81,FALSE)))</f>
        <v>-7481.9777999999933</v>
      </c>
      <c r="CD12" s="6">
        <f>IF(ISERROR(VLOOKUP($A12,'Import Peak'!$A$3:CD$99,82,FALSE)-VLOOKUP($A12,'Import Peak Change'!$A$106:CD$202,82,FALSE)),0,(VLOOKUP($A12,'Import Peak'!$A$3:CD$99,82,FALSE)-VLOOKUP($A12,'Import Peak Change'!$A$106:CD$202,82,FALSE)))</f>
        <v>-7586.4375</v>
      </c>
      <c r="CE12" s="6">
        <f>IF(ISERROR(VLOOKUP($A12,'Import Peak'!$A$3:CE$99,83,FALSE)-VLOOKUP($A12,'Import Peak Change'!$A$106:CE$202,83,FALSE)),0,(VLOOKUP($A12,'Import Peak'!$A$3:CE$99,83,FALSE)-VLOOKUP($A12,'Import Peak Change'!$A$106:CE$202,83,FALSE)))</f>
        <v>-7194.4135999999708</v>
      </c>
      <c r="CF12" s="6">
        <f>IF(ISERROR(VLOOKUP($A12,'Import Peak'!$A$3:CF$99,84,FALSE)-VLOOKUP($A12,'Import Peak Change'!$A$106:CF$202,84,FALSE)),0,(VLOOKUP($A12,'Import Peak'!$A$3:CF$99,84,FALSE)-VLOOKUP($A12,'Import Peak Change'!$A$106:CF$202,84,FALSE)))</f>
        <v>-7787.702500000014</v>
      </c>
      <c r="CG12" s="6">
        <f>IF(ISERROR(VLOOKUP($A12,'Import Peak'!$A$3:CG$99,85,FALSE)-VLOOKUP($A12,'Import Peak Change'!$A$106:CG$202,85,FALSE)),0,(VLOOKUP($A12,'Import Peak'!$A$3:CG$99,85,FALSE)-VLOOKUP($A12,'Import Peak Change'!$A$106:CG$202,85,FALSE)))</f>
        <v>-7636.6334999999963</v>
      </c>
      <c r="CH12" s="6">
        <f>IF(ISERROR(VLOOKUP($A12,'Import Peak'!$A$3:CH$99,86,FALSE)-VLOOKUP($A12,'Import Peak Change'!$A$106:CH$202,86,FALSE)),0,(VLOOKUP($A12,'Import Peak'!$A$3:CH$99,86,FALSE)-VLOOKUP($A12,'Import Peak Change'!$A$106:CH$202,86,FALSE)))</f>
        <v>-7990.9879000000656</v>
      </c>
      <c r="CI12" s="6">
        <f>IF(ISERROR(VLOOKUP($A12,'Import Peak'!$A$3:CI$99,87,FALSE)-VLOOKUP($A12,'Import Peak Change'!$A$106:CI$202,87,FALSE)),0,(VLOOKUP($A12,'Import Peak'!$A$3:CI$99,87,FALSE)-VLOOKUP($A12,'Import Peak Change'!$A$106:CI$202,87,FALSE)))</f>
        <v>-7832.6536000000779</v>
      </c>
      <c r="CJ12" s="6">
        <f>IF(ISERROR(VLOOKUP($A12,'Import Peak'!$A$3:CJ$99,88,FALSE)-VLOOKUP($A12,'Import Peak Change'!$A$106:CJ$202,88,FALSE)),0,(VLOOKUP($A12,'Import Peak'!$A$3:CJ$99,88,FALSE)-VLOOKUP($A12,'Import Peak Change'!$A$106:CJ$202,88,FALSE)))</f>
        <v>-8192.8064000000013</v>
      </c>
      <c r="CK12" s="6">
        <f>IF(ISERROR(VLOOKUP($A12,'Import Peak'!$A$3:CK$99,89,FALSE)-VLOOKUP($A12,'Import Peak Change'!$A$106:CK$202,89,FALSE)),0,(VLOOKUP($A12,'Import Peak'!$A$3:CK$99,89,FALSE)-VLOOKUP($A12,'Import Peak Change'!$A$106:CK$202,89,FALSE)))</f>
        <v>-8294.7703999999212</v>
      </c>
      <c r="CL12" s="6">
        <f>IF(ISERROR(VLOOKUP($A12,'Import Peak'!$A$3:CL$99,90,FALSE)-VLOOKUP($A12,'Import Peak Change'!$A$106:CL$202,90,FALSE)),0,(VLOOKUP($A12,'Import Peak'!$A$3:CL$99,90,FALSE)-VLOOKUP($A12,'Import Peak Change'!$A$106:CL$202,90,FALSE)))</f>
        <v>-8125.4607000000542</v>
      </c>
      <c r="CM12" s="6">
        <f>IF(ISERROR(VLOOKUP($A12,'Import Peak'!$A$3:CM$99,91,FALSE)-VLOOKUP($A12,'Import Peak Change'!$A$106:CM$202,91,FALSE)),0,(VLOOKUP($A12,'Import Peak'!$A$3:CM$99,91,FALSE)-VLOOKUP($A12,'Import Peak Change'!$A$106:CM$202,91,FALSE)))</f>
        <v>-8494.1550999999745</v>
      </c>
      <c r="CN12" s="6">
        <f>IF(ISERROR(VLOOKUP($A12,'Import Peak'!$A$3:CN$99,92,FALSE)-VLOOKUP($A12,'Import Peak Change'!$A$106:CN$202,92,FALSE)),0,(VLOOKUP($A12,'Import Peak'!$A$3:CN$99,92,FALSE)-VLOOKUP($A12,'Import Peak Change'!$A$106:CN$202,92,FALSE)))</f>
        <v>-8317.5625</v>
      </c>
      <c r="CO12" s="6">
        <f>IF(ISERROR(VLOOKUP($A12,'Import Peak'!$A$3:CO$99,93,FALSE)-VLOOKUP($A12,'Import Peak Change'!$A$106:CO$202,93,FALSE)),0,(VLOOKUP($A12,'Import Peak'!$A$3:CO$99,93,FALSE)-VLOOKUP($A12,'Import Peak Change'!$A$106:CO$202,93,FALSE)))</f>
        <v>-8691.7815999999875</v>
      </c>
      <c r="CP12" s="6">
        <f>IF(ISERROR(VLOOKUP($A12,'Import Peak'!$A$3:CP$99,94,FALSE)-VLOOKUP($A12,'Import Peak Change'!$A$106:CP$202,94,FALSE)),0,(VLOOKUP($A12,'Import Peak'!$A$3:CP$99,94,FALSE)-VLOOKUP($A12,'Import Peak Change'!$A$106:CP$202,94,FALSE)))</f>
        <v>-8791.5056999999797</v>
      </c>
      <c r="CQ12" s="6">
        <f>IF(ISERROR(VLOOKUP($A12,'Import Peak'!$A$3:CQ$99,95,FALSE)-VLOOKUP($A12,'Import Peak Change'!$A$106:CQ$202,95,FALSE)),0,(VLOOKUP($A12,'Import Peak'!$A$3:CQ$99,95,FALSE)-VLOOKUP($A12,'Import Peak Change'!$A$106:CQ$202,95,FALSE)))</f>
        <v>-8030.3392000000458</v>
      </c>
      <c r="CR12" s="6">
        <f>IF(ISERROR(VLOOKUP($A12,'Import Peak'!$A$3:CR$99,96,FALSE)-VLOOKUP($A12,'Import Peak Change'!$A$106:CR$202,96,FALSE)),0,(VLOOKUP($A12,'Import Peak'!$A$3:CR$99,96,FALSE)-VLOOKUP($A12,'Import Peak Change'!$A$106:CR$202,96,FALSE)))</f>
        <v>-8979.9176000000443</v>
      </c>
      <c r="CS12" s="6">
        <f>IF(ISERROR(VLOOKUP($A12,'Import Peak'!$A$3:CS$99,97,FALSE)-VLOOKUP($A12,'Import Peak Change'!$A$106:CS$202,97,FALSE)),0,(VLOOKUP($A12,'Import Peak'!$A$3:CS$99,97,FALSE)-VLOOKUP($A12,'Import Peak Change'!$A$106:CS$202,97,FALSE)))</f>
        <v>-8785.3151999999536</v>
      </c>
      <c r="CT12" s="6">
        <f>IF(ISERROR(VLOOKUP($A12,'Import Peak'!$A$3:CT$99,98,FALSE)-VLOOKUP($A12,'Import Peak Change'!$A$106:CT$202,98,FALSE)),0,(VLOOKUP($A12,'Import Peak'!$A$3:CT$99,98,FALSE)-VLOOKUP($A12,'Import Peak Change'!$A$106:CT$202,98,FALSE)))</f>
        <v>-9172.7199000000255</v>
      </c>
      <c r="CU12" s="6">
        <f>IF(ISERROR(VLOOKUP($A12,'Import Peak'!$A$3:CU$99,99,FALSE)-VLOOKUP($A12,'Import Peak Change'!$A$106:CU$202,99,FALSE)),0,(VLOOKUP($A12,'Import Peak'!$A$3:CU$99,99,FALSE)-VLOOKUP($A12,'Import Peak Change'!$A$106:CU$202,99,FALSE)))</f>
        <v>-8970.8613999999361</v>
      </c>
      <c r="CV12" s="6">
        <f>IF(ISERROR(VLOOKUP($A12,'Import Peak'!$A$3:CV$99,100,FALSE)-VLOOKUP($A12,'Import Peak Change'!$A$106:CV$202,100,FALSE)),0,(VLOOKUP($A12,'Import Peak'!$A$3:CV$99,100,FALSE)-VLOOKUP($A12,'Import Peak Change'!$A$106:CV$202,100,FALSE)))</f>
        <v>-9363.3872999999439</v>
      </c>
      <c r="CW12" s="6">
        <f>IF(ISERROR(VLOOKUP($A12,'Import Peak'!$A$3:CW$99,101,FALSE)-VLOOKUP($A12,'Import Peak Change'!$A$106:CW$202,101,FALSE)),0,(VLOOKUP($A12,'Import Peak'!$A$3:CW$99,101,FALSE)-VLOOKUP($A12,'Import Peak Change'!$A$106:CW$202,101,FALSE)))</f>
        <v>-9459.4342999999644</v>
      </c>
      <c r="CX12" s="6">
        <f>IF(ISERROR(VLOOKUP($A12,'Import Peak'!$A$3:CX$99,102,FALSE)-VLOOKUP($A12,'Import Peak Change'!$A$106:CX$202,102,FALSE)),0,(VLOOKUP($A12,'Import Peak'!$A$3:CX$99,102,FALSE)-VLOOKUP($A12,'Import Peak Change'!$A$106:CX$202,102,FALSE)))</f>
        <v>-9246.6672000000253</v>
      </c>
      <c r="CY12" s="6">
        <f>IF(ISERROR(VLOOKUP($A12,'Import Peak'!$A$3:CY$99,103,FALSE)-VLOOKUP($A12,'Import Peak Change'!$A$106:CY$202,103,FALSE)),0,(VLOOKUP($A12,'Import Peak'!$A$3:CY$99,103,FALSE)-VLOOKUP($A12,'Import Peak Change'!$A$106:CY$202,103,FALSE)))</f>
        <v>-9646.6910999999382</v>
      </c>
      <c r="CZ12" s="6">
        <f>IF(ISERROR(VLOOKUP($A12,'Import Peak'!$A$3:CZ$99,104,FALSE)-VLOOKUP($A12,'Import Peak Change'!$A$106:CZ$202,104,FALSE)),0,(VLOOKUP($A12,'Import Peak'!$A$3:CZ$99,104,FALSE)-VLOOKUP($A12,'Import Peak Change'!$A$106:CZ$202,104,FALSE)))</f>
        <v>-9426.7223999999696</v>
      </c>
      <c r="DA12" s="6">
        <f>IF(ISERROR(VLOOKUP($A12,'Import Peak'!$A$3:DA$99,105,FALSE)-VLOOKUP($A12,'Import Peak Change'!$A$106:DA$202,105,FALSE)),0,(VLOOKUP($A12,'Import Peak'!$A$3:DA$99,105,FALSE)-VLOOKUP($A12,'Import Peak Change'!$A$106:DA$202,105,FALSE)))</f>
        <v>-9831.5638000000035</v>
      </c>
      <c r="DB12" s="6">
        <f>IF(ISERROR(VLOOKUP($A12,'Import Peak'!$A$3:DB$99,106,FALSE)-VLOOKUP($A12,'Import Peak Change'!$A$106:DB$202,106,FALSE)),0,(VLOOKUP($A12,'Import Peak'!$A$3:DB$99,106,FALSE)-VLOOKUP($A12,'Import Peak Change'!$A$106:DB$202,106,FALSE)))</f>
        <v>-9924.5698000000557</v>
      </c>
      <c r="DC12" s="6">
        <f>IF(ISERROR(VLOOKUP($A12,'Import Peak'!$A$3:DC$99,107,FALSE)-VLOOKUP($A12,'Import Peak Change'!$A$106:DC$202,107,FALSE)),0,(VLOOKUP($A12,'Import Peak'!$A$3:DC$99,107,FALSE)-VLOOKUP($A12,'Import Peak Change'!$A$106:DC$202,107,FALSE)))</f>
        <v>-9047.5442000000039</v>
      </c>
      <c r="DD12" s="6">
        <f>IF(ISERROR(VLOOKUP($A12,'Import Peak'!$A$3:DD$99,108,FALSE)-VLOOKUP($A12,'Import Peak Change'!$A$106:DD$202,108,FALSE)),0,(VLOOKUP($A12,'Import Peak'!$A$3:DD$99,108,FALSE)-VLOOKUP($A12,'Import Peak Change'!$A$106:DD$202,108,FALSE)))</f>
        <v>-10099.769700000063</v>
      </c>
      <c r="DE12" s="6">
        <f>IF(ISERROR(VLOOKUP($A12,'Import Peak'!$A$3:DE$99,109,FALSE)-VLOOKUP($A12,'Import Peak Change'!$A$106:DE$202,109,FALSE)),0,(VLOOKUP($A12,'Import Peak'!$A$3:DE$99,109,FALSE)-VLOOKUP($A12,'Import Peak Change'!$A$106:DE$202,109,FALSE)))</f>
        <v>-9862.1112999999896</v>
      </c>
      <c r="DF12" s="6">
        <f>IF(ISERROR(VLOOKUP($A12,'Import Peak'!$A$3:DF$99,110,FALSE)-VLOOKUP($A12,'Import Peak Change'!$A$106:DF$202,110,FALSE)),0,(VLOOKUP($A12,'Import Peak'!$A$3:DF$99,110,FALSE)-VLOOKUP($A12,'Import Peak Change'!$A$106:DF$202,110,FALSE)))</f>
        <v>-10278.335199999972</v>
      </c>
      <c r="DG12" s="6">
        <f>IF(ISERROR(VLOOKUP($A12,'Import Peak'!$A$3:DG$99,111,FALSE)-VLOOKUP($A12,'Import Peak Change'!$A$106:DG$202,111,FALSE)),0,(VLOOKUP($A12,'Import Peak'!$A$3:DG$99,111,FALSE)-VLOOKUP($A12,'Import Peak Change'!$A$106:DG$202,111,FALSE)))</f>
        <v>-10033.598200000008</v>
      </c>
      <c r="DH12" s="6">
        <f>IF(ISERROR(VLOOKUP($A12,'Import Peak'!$A$3:DH$99,112,FALSE)-VLOOKUP($A12,'Import Peak Change'!$A$106:DH$202,112,FALSE)),0,(VLOOKUP($A12,'Import Peak'!$A$3:DH$99,112,FALSE)-VLOOKUP($A12,'Import Peak Change'!$A$106:DH$202,112,FALSE)))</f>
        <v>-10454.196899999981</v>
      </c>
      <c r="DI12" s="6">
        <f>IF(ISERROR(VLOOKUP($A12,'Import Peak'!$A$3:DI$99,113,FALSE)-VLOOKUP($A12,'Import Peak Change'!$A$106:DI$202,113,FALSE)),0,(VLOOKUP($A12,'Import Peak'!$A$3:DI$99,113,FALSE)-VLOOKUP($A12,'Import Peak Change'!$A$106:DI$202,113,FALSE)))</f>
        <v>-10542.506999999983</v>
      </c>
      <c r="DJ12" s="6">
        <f>IF(ISERROR(VLOOKUP($A12,'Import Peak'!$A$3:DJ$99,114,FALSE)-VLOOKUP($A12,'Import Peak Change'!$A$106:DJ$202,114,FALSE)),0,(VLOOKUP($A12,'Import Peak'!$A$3:DJ$99,114,FALSE)-VLOOKUP($A12,'Import Peak Change'!$A$106:DJ$202,114,FALSE)))</f>
        <v>-10287.17909999995</v>
      </c>
      <c r="DK12" s="6">
        <f>IF(ISERROR(VLOOKUP($A12,'Import Peak'!$A$3:DK$99,115,FALSE)-VLOOKUP($A12,'Import Peak Change'!$A$106:DK$202,115,FALSE)),0,(VLOOKUP($A12,'Import Peak'!$A$3:DK$99,115,FALSE)-VLOOKUP($A12,'Import Peak Change'!$A$106:DK$202,115,FALSE)))</f>
        <v>-10714.131900000037</v>
      </c>
      <c r="DL12" s="6">
        <f>IF(ISERROR(VLOOKUP($A12,'Import Peak'!$A$3:DL$99,116,FALSE)-VLOOKUP($A12,'Import Peak Change'!$A$106:DL$202,116,FALSE)),0,(VLOOKUP($A12,'Import Peak'!$A$3:DL$99,116,FALSE)-VLOOKUP($A12,'Import Peak Change'!$A$106:DL$202,116,FALSE)))</f>
        <v>-10451.845000000088</v>
      </c>
      <c r="DM12" s="6">
        <f>IF(ISERROR(VLOOKUP($A12,'Import Peak'!$A$3:DM$99,117,FALSE)-VLOOKUP($A12,'Import Peak Change'!$A$106:DM$202,117,FALSE)),0,(VLOOKUP($A12,'Import Peak'!$A$3:DM$99,117,FALSE)-VLOOKUP($A12,'Import Peak Change'!$A$106:DM$202,117,FALSE)))</f>
        <v>-10882.845600000001</v>
      </c>
      <c r="DN12" s="6">
        <f>IF(ISERROR(VLOOKUP($A12,'Import Peak'!$A$3:DN$99,118,FALSE)-VLOOKUP($A12,'Import Peak Change'!$A$106:DN$202,118,FALSE)),0,(VLOOKUP($A12,'Import Peak'!$A$3:DN$99,118,FALSE)-VLOOKUP($A12,'Import Peak Change'!$A$106:DN$202,118,FALSE)))</f>
        <v>0</v>
      </c>
      <c r="DO12" s="6">
        <f>IF(ISERROR(VLOOKUP($A12,'Import Peak'!$A$3:DO$99,119,FALSE)-VLOOKUP($A12,'Import Peak Change'!$A$106:DO$202,119,FALSE)),0,(VLOOKUP($A12,'Import Peak'!$A$3:DO$99,119,FALSE)-VLOOKUP($A12,'Import Peak Change'!$A$106:DO$202,119,FALSE)))</f>
        <v>0</v>
      </c>
      <c r="DP12" s="6">
        <f>IF(ISERROR(VLOOKUP($A12,'Import Peak'!$A$3:DP$99,120,FALSE)-VLOOKUP($A12,'Import Peak Change'!$A$106:DP$202,120,FALSE)),0,(VLOOKUP($A12,'Import Peak'!$A$3:DP$99,120,FALSE)-VLOOKUP($A12,'Import Peak Change'!$A$106:DP$202,120,FALSE)))</f>
        <v>0</v>
      </c>
      <c r="DQ12" s="6">
        <f>IF(ISERROR(VLOOKUP($A12,'Import Peak'!$A$3:DQ$99,121,FALSE)-VLOOKUP($A12,'Import Peak Change'!$A$106:DQ$202,121,FALSE)),0,(VLOOKUP($A12,'Import Peak'!$A$3:DQ$99,121,FALSE)-VLOOKUP($A12,'Import Peak Change'!$A$106:DQ$202,121,FALSE)))</f>
        <v>0</v>
      </c>
      <c r="DR12" s="6">
        <f>IF(ISERROR(VLOOKUP($A12,'Import Peak'!$A$3:DR$99,122,FALSE)-VLOOKUP($A12,'Import Peak Change'!$A$106:DR$202,122,FALSE)),0,(VLOOKUP($A12,'Import Peak'!$A$3:DR$99,122,FALSE)-VLOOKUP($A12,'Import Peak Change'!$A$106:DR$202,122,FALSE)))</f>
        <v>0</v>
      </c>
      <c r="DS12" s="6">
        <f>IF(ISERROR(VLOOKUP($A12,'Import Peak'!$A$3:DS$99,123,FALSE)-VLOOKUP($A12,'Import Peak Change'!$A$106:DS$202,123,FALSE)),0,(VLOOKUP($A12,'Import Peak'!$A$3:DS$99,123,FALSE)-VLOOKUP($A12,'Import Peak Change'!$A$106:DS$202,123,FALSE)))</f>
        <v>0</v>
      </c>
      <c r="DT12" s="6">
        <f>IF(ISERROR(VLOOKUP($A12,'Import Peak'!$A$3:DT$99,124,FALSE)-VLOOKUP($A12,'Import Peak Change'!$A$106:DT$202,124,FALSE)),0,(VLOOKUP($A12,'Import Peak'!$A$3:DT$99,124,FALSE)-VLOOKUP($A12,'Import Peak Change'!$A$106:DT$202,124,FALSE)))</f>
        <v>0</v>
      </c>
      <c r="DU12" s="6">
        <f>IF(ISERROR(VLOOKUP($A12,'Import Peak'!$A$3:DU$99,125,FALSE)-VLOOKUP($A12,'Import Peak Change'!$A$106:DU$202,125,FALSE)),0,(VLOOKUP($A12,'Import Peak'!$A$3:DU$99,125,FALSE)-VLOOKUP($A12,'Import Peak Change'!$A$106:DU$202,125,FALSE)))</f>
        <v>0</v>
      </c>
      <c r="DV12" s="6">
        <f>IF(ISERROR(VLOOKUP($A12,'Import Peak'!$A$3:DV$99,126,FALSE)-VLOOKUP($A12,'Import Peak Change'!$A$106:DV$202,126,FALSE)),0,(VLOOKUP($A12,'Import Peak'!$A$3:DV$99,126,FALSE)-VLOOKUP($A12,'Import Peak Change'!$A$106:DV$202,126,FALSE)))</f>
        <v>0</v>
      </c>
      <c r="DW12" s="6">
        <f>IF(ISERROR(VLOOKUP($A12,'Import Peak'!$A$3:DW$99,127,FALSE)-VLOOKUP($A12,'Import Peak Change'!$A$106:DW$202,127,FALSE)),0,(VLOOKUP($A12,'Import Peak'!$A$3:DW$99,127,FALSE)-VLOOKUP($A12,'Import Peak Change'!$A$106:DW$202,127,FALSE)))</f>
        <v>0</v>
      </c>
      <c r="DX12" s="6">
        <f>IF(ISERROR(VLOOKUP($A12,'Import Peak'!$A$3:DX$99,128,FALSE)-VLOOKUP($A12,'Import Peak Change'!$A$106:DX$202,128,FALSE)),0,(VLOOKUP($A12,'Import Peak'!$A$3:DX$99,128,FALSE)-VLOOKUP($A12,'Import Peak Change'!$A$106:DX$202,128,FALSE)))</f>
        <v>0</v>
      </c>
      <c r="DY12" s="6">
        <f>IF(ISERROR(VLOOKUP($A12,'Import Peak'!$A$3:DY$99,129,FALSE)-VLOOKUP($A12,'Import Peak Change'!$A$106:DY$202,129,FALSE)),0,(VLOOKUP($A12,'Import Peak'!$A$3:DY$99,129,FALSE)-VLOOKUP($A12,'Import Peak Change'!$A$106:DY$202,129,FALSE)))</f>
        <v>0</v>
      </c>
      <c r="DZ12" s="6">
        <f>IF(ISERROR(VLOOKUP($A12,'Import Peak'!$A$3:DZ$99,130,FALSE)-VLOOKUP($A12,'Import Peak Change'!$A$106:DZ$202,130,FALSE)),0,(VLOOKUP($A12,'Import Peak'!$A$3:DZ$99,130,FALSE)-VLOOKUP($A12,'Import Peak Change'!$A$106:DZ$202,130,FALSE)))</f>
        <v>0</v>
      </c>
      <c r="EA12" s="6">
        <f>IF(ISERROR(VLOOKUP($A12,'Import Peak'!$A$3:EA$99,131,FALSE)-VLOOKUP($A12,'Import Peak Change'!$A$106:EA$202,131,FALSE)),0,(VLOOKUP($A12,'Import Peak'!$A$3:EA$99,131,FALSE)-VLOOKUP($A12,'Import Peak Change'!$A$106:EA$202,131,FALSE)))</f>
        <v>0</v>
      </c>
      <c r="EB12" s="6">
        <f>IF(ISERROR(VLOOKUP($A12,'Import Peak'!$A$3:EB$99,132,FALSE)-VLOOKUP($A12,'Import Peak Change'!$A$106:EB$202,132,FALSE)),0,(VLOOKUP($A12,'Import Peak'!$A$3:EB$99,132,FALSE)-VLOOKUP($A12,'Import Peak Change'!$A$106:EB$202,132,FALSE)))</f>
        <v>0</v>
      </c>
      <c r="EC12" s="6">
        <f>IF(ISERROR(VLOOKUP($A12,'Import Peak'!$A$3:EC$99,133,FALSE)-VLOOKUP($A12,'Import Peak Change'!$A$106:EC$202,133,FALSE)),0,(VLOOKUP($A12,'Import Peak'!$A$3:EC$99,133,FALSE)-VLOOKUP($A12,'Import Peak Change'!$A$106:EC$202,133,FALSE)))</f>
        <v>0</v>
      </c>
      <c r="ED12" s="6">
        <f>IF(ISERROR(VLOOKUP($A12,'Import Peak'!$A$3:ED$99,134,FALSE)-VLOOKUP($A12,'Import Peak Change'!$A$106:ED$202,134,FALSE)),0,(VLOOKUP($A12,'Import Peak'!$A$3:ED$99,134,FALSE)-VLOOKUP($A12,'Import Peak Change'!$A$106:ED$202,134,FALSE)))</f>
        <v>0</v>
      </c>
      <c r="EE12" s="6">
        <f>IF(ISERROR(VLOOKUP($A12,'Import Peak'!$A$3:EE$99,135,FALSE)-VLOOKUP($A12,'Import Peak Change'!$A$106:EE$202,135,FALSE)),0,(VLOOKUP($A12,'Import Peak'!$A$3:EE$99,135,FALSE)-VLOOKUP($A12,'Import Peak Change'!$A$106:EE$202,135,FALSE)))</f>
        <v>0</v>
      </c>
      <c r="EF12" s="6">
        <f>IF(ISERROR(VLOOKUP($A12,'Import Peak'!$A$3:EF$99,136,FALSE)-VLOOKUP($A12,'Import Peak Change'!$A$106:EF$202,136,FALSE)),0,(VLOOKUP($A12,'Import Peak'!$A$3:EF$99,136,FALSE)-VLOOKUP($A12,'Import Peak Change'!$A$106:EF$202,136,FALSE)))</f>
        <v>0</v>
      </c>
      <c r="EG12" s="6">
        <f>IF(ISERROR(VLOOKUP($A12,'Import Peak'!$A$3:EG$99,137,FALSE)-VLOOKUP($A12,'Import Peak Change'!$A$106:EG$202,137,FALSE)),0,(VLOOKUP($A12,'Import Peak'!$A$3:EG$99,137,FALSE)-VLOOKUP($A12,'Import Peak Change'!$A$106:EG$202,137,FALSE)))</f>
        <v>0</v>
      </c>
      <c r="EH12" s="6">
        <f>IF(ISERROR(VLOOKUP($A12,'Import Peak'!$A$3:EH$99,138,FALSE)-VLOOKUP($A12,'Import Peak Change'!$A$106:EH$202,138,FALSE)),0,(VLOOKUP($A12,'Import Peak'!$A$3:EH$99,138,FALSE)-VLOOKUP($A12,'Import Peak Change'!$A$106:EH$202,138,FALSE)))</f>
        <v>0</v>
      </c>
      <c r="EI12" s="6">
        <f>IF(ISERROR(VLOOKUP($A12,'Import Peak'!$A$3:EI$99,139,FALSE)-VLOOKUP($A12,'Import Peak Change'!$A$106:EI$202,139,FALSE)),0,(VLOOKUP($A12,'Import Peak'!$A$3:EI$99,139,FALSE)-VLOOKUP($A12,'Import Peak Change'!$A$106:EI$202,139,FALSE)))</f>
        <v>0</v>
      </c>
      <c r="EJ12" s="6">
        <f>IF(ISERROR(VLOOKUP($A12,'Import Peak'!$A$3:EJ$99,140,FALSE)-VLOOKUP($A12,'Import Peak Change'!$A$106:EJ$202,140,FALSE)),0,(VLOOKUP($A12,'Import Peak'!$A$3:EJ$99,140,FALSE)-VLOOKUP($A12,'Import Peak Change'!$A$106:EJ$202,140,FALSE)))</f>
        <v>0</v>
      </c>
      <c r="EK12" s="6">
        <f>IF(ISERROR(VLOOKUP($A12,'Import Peak'!$A$3:EK$99,141,FALSE)-VLOOKUP($A12,'Import Peak Change'!$A$106:EK$202,141,FALSE)),0,(VLOOKUP($A12,'Import Peak'!$A$3:EK$99,141,FALSE)-VLOOKUP($A12,'Import Peak Change'!$A$106:EK$202,141,FALSE)))</f>
        <v>0</v>
      </c>
      <c r="EL12" s="6">
        <f>IF(ISERROR(VLOOKUP($A12,'Import Peak'!$A$3:EL$99,142,FALSE)-VLOOKUP($A12,'Import Peak Change'!$A$106:EL$202,142,FALSE)),0,(VLOOKUP($A12,'Import Peak'!$A$3:EL$99,142,FALSE)-VLOOKUP($A12,'Import Peak Change'!$A$106:EL$202,142,FALSE)))</f>
        <v>0</v>
      </c>
      <c r="EM12" s="6">
        <f>IF(ISERROR(VLOOKUP($A12,'Import Peak'!$A$3:EM$99,143,FALSE)-VLOOKUP($A12,'Import Peak Change'!$A$106:EM$202,143,FALSE)),0,(VLOOKUP($A12,'Import Peak'!$A$3:EM$99,143,FALSE)-VLOOKUP($A12,'Import Peak Change'!$A$106:EM$202,143,FALSE)))</f>
        <v>0</v>
      </c>
      <c r="EN12" s="6">
        <f>IF(ISERROR(VLOOKUP($A12,'Import Peak'!$A$3:EN$99,144,FALSE)-VLOOKUP($A12,'Import Peak Change'!$A$106:EN$202,144,FALSE)),0,(VLOOKUP($A12,'Import Peak'!$A$3:EN$99,144,FALSE)-VLOOKUP($A12,'Import Peak Change'!$A$106:EN$202,144,FALSE)))</f>
        <v>0</v>
      </c>
      <c r="EO12" s="6">
        <f>IF(ISERROR(VLOOKUP($A12,'Import Peak'!$A$3:EO$99,145,FALSE)-VLOOKUP($A12,'Import Peak Change'!$A$106:EO$202,145,FALSE)),0,(VLOOKUP($A12,'Import Peak'!$A$3:EO$99,145,FALSE)-VLOOKUP($A12,'Import Peak Change'!$A$106:EO$202,145,FALSE)))</f>
        <v>0</v>
      </c>
      <c r="EP12" s="6">
        <f>IF(ISERROR(VLOOKUP($A12,'Import Peak'!$A$3:EP$99,146,FALSE)-VLOOKUP($A12,'Import Peak Change'!$A$106:EP$202,146,FALSE)),0,(VLOOKUP($A12,'Import Peak'!$A$3:EP$99,146,FALSE)-VLOOKUP($A12,'Import Peak Change'!$A$106:EP$202,146,FALSE)))</f>
        <v>0</v>
      </c>
      <c r="EQ12" s="6">
        <f>IF(ISERROR(VLOOKUP($A12,'Import Peak'!$A$3:EQ$99,147,FALSE)-VLOOKUP($A12,'Import Peak Change'!$A$106:EQ$202,147,FALSE)),0,(VLOOKUP($A12,'Import Peak'!$A$3:EQ$99,147,FALSE)-VLOOKUP($A12,'Import Peak Change'!$A$106:EQ$202,147,FALSE)))</f>
        <v>0</v>
      </c>
      <c r="ER12" s="6">
        <f>IF(ISERROR(VLOOKUP($A12,'Import Peak'!$A$3:ER$99,148,FALSE)-VLOOKUP($A12,'Import Peak Change'!$A$106:ER$202,148,FALSE)),0,(VLOOKUP($A12,'Import Peak'!$A$3:ER$99,148,FALSE)-VLOOKUP($A12,'Import Peak Change'!$A$106:ER$202,148,FALSE)))</f>
        <v>0</v>
      </c>
      <c r="ES12" s="6">
        <f>IF(ISERROR(VLOOKUP($A12,'Import Peak'!$A$3:ES$99,149,FALSE)-VLOOKUP($A12,'Import Peak Change'!$A$106:ES$202,149,FALSE)),0,(VLOOKUP($A12,'Import Peak'!$A$3:ES$99,149,FALSE)-VLOOKUP($A12,'Import Peak Change'!$A$106:ES$202,149,FALSE)))</f>
        <v>0</v>
      </c>
      <c r="ET12" s="6">
        <f>IF(ISERROR(VLOOKUP($A12,'Import Peak'!$A$3:ET$99,150,FALSE)-VLOOKUP($A12,'Import Peak Change'!$A$106:ET$202,150,FALSE)),0,(VLOOKUP($A12,'Import Peak'!$A$3:ET$99,150,FALSE)-VLOOKUP($A12,'Import Peak Change'!$A$106:ET$202,150,FALSE)))</f>
        <v>0</v>
      </c>
      <c r="EU12" s="6">
        <f>IF(ISERROR(VLOOKUP($A12,'Import Peak'!$A$3:EU$99,151,FALSE)-VLOOKUP($A12,'Import Peak Change'!$A$106:EU$202,151,FALSE)),0,(VLOOKUP($A12,'Import Peak'!$A$3:EU$99,151,FALSE)-VLOOKUP($A12,'Import Peak Change'!$A$106:EU$202,151,FALSE)))</f>
        <v>0</v>
      </c>
      <c r="EV12" s="6">
        <f>IF(ISERROR(VLOOKUP($A12,'Import Peak'!$A$3:EV$99,152,FALSE)-VLOOKUP($A12,'Import Peak Change'!$A$106:EV$202,152,FALSE)),0,(VLOOKUP($A12,'Import Peak'!$A$3:EV$99,152,FALSE)-VLOOKUP($A12,'Import Peak Change'!$A$106:EV$202,152,FALSE)))</f>
        <v>0</v>
      </c>
      <c r="EW12" s="6">
        <f>IF(ISERROR(VLOOKUP($A12,'Import Peak'!$A$3:EW$99,153,FALSE)-VLOOKUP($A12,'Import Peak Change'!$A$106:EW$202,153,FALSE)),0,(VLOOKUP($A12,'Import Peak'!$A$3:EW$99,153,FALSE)-VLOOKUP($A12,'Import Peak Change'!$A$106:EW$202,153,FALSE)))</f>
        <v>0</v>
      </c>
      <c r="EX12" s="6">
        <f>IF(ISERROR(VLOOKUP($A12,'Import Peak'!$A$3:EX$99,154,FALSE)-VLOOKUP($A12,'Import Peak Change'!$A$106:EX$202,154,FALSE)),0,(VLOOKUP($A12,'Import Peak'!$A$3:EX$99,154,FALSE)-VLOOKUP($A12,'Import Peak Change'!$A$106:EX$202,154,FALSE)))</f>
        <v>0</v>
      </c>
      <c r="EY12" s="6">
        <f>IF(ISERROR(VLOOKUP($A12,'Import Peak'!$A$3:EY$99,155,FALSE)-VLOOKUP($A12,'Import Peak Change'!$A$106:EY$202,155,FALSE)),0,(VLOOKUP($A12,'Import Peak'!$A$3:EY$99,155,FALSE)-VLOOKUP($A12,'Import Peak Change'!$A$106:EY$202,155,FALSE)))</f>
        <v>0</v>
      </c>
      <c r="EZ12" s="6">
        <f>IF(ISERROR(VLOOKUP($A12,'Import Peak'!$A$3:EZ$99,156,FALSE)-VLOOKUP($A12,'Import Peak Change'!$A$106:EZ$202,156,FALSE)),0,(VLOOKUP($A12,'Import Peak'!$A$3:EZ$99,156,FALSE)-VLOOKUP($A12,'Import Peak Change'!$A$106:EZ$202,156,FALSE)))</f>
        <v>0</v>
      </c>
      <c r="FA12" s="6">
        <f>IF(ISERROR(VLOOKUP($A12,'Import Peak'!$A$3:FA$99,157,FALSE)-VLOOKUP($A12,'Import Peak Change'!$A$106:FA$202,157,FALSE)),0,(VLOOKUP($A12,'Import Peak'!$A$3:FA$99,157,FALSE)-VLOOKUP($A12,'Import Peak Change'!$A$106:FA$202,157,FALSE)))</f>
        <v>0</v>
      </c>
      <c r="FB12" s="6">
        <f>IF(ISERROR(VLOOKUP($A12,'Import Peak'!$A$3:FB$99,158,FALSE)-VLOOKUP($A12,'Import Peak Change'!$A$106:FB$202,158,FALSE)),0,(VLOOKUP($A12,'Import Peak'!$A$3:FB$99,158,FALSE)-VLOOKUP($A12,'Import Peak Change'!$A$106:FB$202,158,FALSE)))</f>
        <v>0</v>
      </c>
      <c r="FC12" s="6">
        <f>IF(ISERROR(VLOOKUP($A12,'Import Peak'!$A$3:FC$99,159,FALSE)-VLOOKUP($A12,'Import Peak Change'!$A$106:FC$202,159,FALSE)),0,(VLOOKUP($A12,'Import Peak'!$A$3:FC$99,159,FALSE)-VLOOKUP($A12,'Import Peak Change'!$A$106:FC$202,159,FALSE)))</f>
        <v>0</v>
      </c>
      <c r="FD12" s="6">
        <f>IF(ISERROR(VLOOKUP($A12,'Import Peak'!$A$3:FD$99,160,FALSE)-VLOOKUP($A12,'Import Peak Change'!$A$106:FD$202,160,FALSE)),0,(VLOOKUP($A12,'Import Peak'!$A$3:FD$99,160,FALSE)-VLOOKUP($A12,'Import Peak Change'!$A$106:FD$202,160,FALSE)))</f>
        <v>0</v>
      </c>
      <c r="FE12" s="6">
        <f>IF(ISERROR(VLOOKUP($A12,'Import Peak'!$A$3:FE$99,161,FALSE)-VLOOKUP($A12,'Import Peak Change'!$A$106:FE$202,161,FALSE)),0,(VLOOKUP($A12,'Import Peak'!$A$3:FE$99,161,FALSE)-VLOOKUP($A12,'Import Peak Change'!$A$106:FE$202,161,FALSE)))</f>
        <v>0</v>
      </c>
      <c r="FF12" s="6">
        <f>IF(ISERROR(VLOOKUP($A12,'Import Peak'!$A$3:FF$99,162,FALSE)-VLOOKUP($A12,'Import Peak Change'!$A$106:FF$202,162,FALSE)),0,(VLOOKUP($A12,'Import Peak'!$A$3:FF$99,162,FALSE)-VLOOKUP($A12,'Import Peak Change'!$A$106:FF$202,162,FALSE)))</f>
        <v>0</v>
      </c>
      <c r="FG12" s="6">
        <f>IF(ISERROR(VLOOKUP($A12,'Import Peak'!$A$3:FG$99,163,FALSE)-VLOOKUP($A12,'Import Peak Change'!$A$106:FG$202,163,FALSE)),0,(VLOOKUP($A12,'Import Peak'!$A$3:FG$99,163,FALSE)-VLOOKUP($A12,'Import Peak Change'!$A$106:FG$202,163,FALSE)))</f>
        <v>0</v>
      </c>
      <c r="FH12" s="6">
        <f>IF(ISERROR(VLOOKUP($A12,'Import Peak'!$A$3:FH$99,164,FALSE)-VLOOKUP($A12,'Import Peak Change'!$A$106:FH$202,164,FALSE)),0,(VLOOKUP($A12,'Import Peak'!$A$3:FH$99,164,FALSE)-VLOOKUP($A12,'Import Peak Change'!$A$106:FH$202,164,FALSE)))</f>
        <v>0</v>
      </c>
      <c r="FI12" s="6">
        <f>IF(ISERROR(VLOOKUP($A12,'Import Peak'!$A$3:FI$99,165,FALSE)-VLOOKUP($A12,'Import Peak Change'!$A$106:FI$202,165,FALSE)),0,(VLOOKUP($A12,'Import Peak'!$A$3:FI$99,165,FALSE)-VLOOKUP($A12,'Import Peak Change'!$A$106:FI$202,165,FALSE)))</f>
        <v>0</v>
      </c>
      <c r="FJ12" s="6">
        <f>IF(ISERROR(VLOOKUP($A12,'Import Peak'!$A$3:FJ$99,166,FALSE)-VLOOKUP($A12,'Import Peak Change'!$A$106:FJ$202,166,FALSE)),0,(VLOOKUP($A12,'Import Peak'!$A$3:FJ$99,166,FALSE)-VLOOKUP($A12,'Import Peak Change'!$A$106:FJ$202,166,FALSE)))</f>
        <v>0</v>
      </c>
      <c r="FK12" s="6">
        <f>IF(ISERROR(VLOOKUP($A12,'Import Peak'!$A$3:FK$99,167,FALSE)-VLOOKUP($A12,'Import Peak Change'!$A$106:FK$202,167,FALSE)),0,(VLOOKUP($A12,'Import Peak'!$A$3:FK$99,167,FALSE)-VLOOKUP($A12,'Import Peak Change'!$A$106:FK$202,167,FALSE)))</f>
        <v>0</v>
      </c>
      <c r="FL12" s="6">
        <f>IF(ISERROR(VLOOKUP($A12,'Import Peak'!$A$3:FL$99,168,FALSE)-VLOOKUP($A12,'Import Peak Change'!$A$106:FL$202,168,FALSE)),0,(VLOOKUP($A12,'Import Peak'!$A$3:FL$99,168,FALSE)-VLOOKUP($A12,'Import Peak Change'!$A$106:FL$202,168,FALSE)))</f>
        <v>0</v>
      </c>
      <c r="FM12" s="6">
        <f>IF(ISERROR(VLOOKUP($A12,'Import Peak'!$A$3:FM$99,169,FALSE)-VLOOKUP($A12,'Import Peak Change'!$A$106:FM$202,169,FALSE)),0,(VLOOKUP($A12,'Import Peak'!$A$3:FM$99,169,FALSE)-VLOOKUP($A12,'Import Peak Change'!$A$106:FM$202,169,FALSE)))</f>
        <v>0</v>
      </c>
      <c r="FN12" s="6">
        <f>IF(ISERROR(VLOOKUP($A12,'Import Peak'!$A$3:FN$99,170,FALSE)-VLOOKUP($A12,'Import Peak Change'!$A$106:FN$202,170,FALSE)),0,(VLOOKUP($A12,'Import Peak'!$A$3:FN$99,170,FALSE)-VLOOKUP($A12,'Import Peak Change'!$A$106:FN$202,170,FALSE)))</f>
        <v>0</v>
      </c>
      <c r="FO12" s="6">
        <f>IF(ISERROR(VLOOKUP($A12,'Import Peak'!$A$3:FO$99,171,FALSE)-VLOOKUP($A12,'Import Peak Change'!$A$106:FO$202,171,FALSE)),0,(VLOOKUP($A12,'Import Peak'!$A$3:FO$99,171,FALSE)-VLOOKUP($A12,'Import Peak Change'!$A$106:FO$202,171,FALSE)))</f>
        <v>0</v>
      </c>
      <c r="FP12" s="6">
        <f>IF(ISERROR(VLOOKUP($A12,'Import Peak'!$A$3:FP$99,172,FALSE)-VLOOKUP($A12,'Import Peak Change'!$A$106:FP$202,172,FALSE)),0,(VLOOKUP($A12,'Import Peak'!$A$3:FP$99,172,FALSE)-VLOOKUP($A12,'Import Peak Change'!$A$106:FP$202,172,FALSE)))</f>
        <v>0</v>
      </c>
      <c r="FQ12" s="6">
        <f>IF(ISERROR(VLOOKUP($A12,'Import Peak'!$A$3:FQ$99,173,FALSE)-VLOOKUP($A12,'Import Peak Change'!$A$106:FQ$202,173,FALSE)),0,(VLOOKUP($A12,'Import Peak'!$A$3:FQ$99,173,FALSE)-VLOOKUP($A12,'Import Peak Change'!$A$106:FQ$202,173,FALSE)))</f>
        <v>0</v>
      </c>
      <c r="FR12" s="6">
        <f>IF(ISERROR(VLOOKUP($A12,'Import Peak'!$A$3:FR$99,174,FALSE)-VLOOKUP($A12,'Import Peak Change'!$A$106:FR$202,174,FALSE)),0,(VLOOKUP($A12,'Import Peak'!$A$3:FR$99,174,FALSE)-VLOOKUP($A12,'Import Peak Change'!$A$106:FR$202,174,FALSE)))</f>
        <v>0</v>
      </c>
      <c r="FS12" s="6">
        <f>IF(ISERROR(VLOOKUP($A12,'Import Peak'!$A$3:FS$99,175,FALSE)-VLOOKUP($A12,'Import Peak Change'!$A$106:FS$202,175,FALSE)),0,(VLOOKUP($A12,'Import Peak'!$A$3:FS$99,175,FALSE)-VLOOKUP($A12,'Import Peak Change'!$A$106:FS$202,175,FALSE)))</f>
        <v>0</v>
      </c>
      <c r="FT12" s="6">
        <f>IF(ISERROR(VLOOKUP($A12,'Import Peak'!$A$3:FT$99,176,FALSE)-VLOOKUP($A12,'Import Peak Change'!$A$106:FT$202,176,FALSE)),0,(VLOOKUP($A12,'Import Peak'!$A$3:FT$99,176,FALSE)-VLOOKUP($A12,'Import Peak Change'!$A$106:FT$202,176,FALSE)))</f>
        <v>0</v>
      </c>
      <c r="FU12" s="6">
        <f>IF(ISERROR(VLOOKUP($A12,'Import Peak'!$A$3:FU$99,177,FALSE)-VLOOKUP($A12,'Import Peak Change'!$A$106:FU$202,177,FALSE)),0,(VLOOKUP($A12,'Import Peak'!$A$3:FU$99,177,FALSE)-VLOOKUP($A12,'Import Peak Change'!$A$106:FU$202,177,FALSE)))</f>
        <v>0</v>
      </c>
      <c r="FV12" s="6">
        <f>IF(ISERROR(VLOOKUP($A12,'Import Peak'!$A$3:FV$99,178,FALSE)-VLOOKUP($A12,'Import Peak Change'!$A$106:FV$202,178,FALSE)),0,(VLOOKUP($A12,'Import Peak'!$A$3:FV$99,178,FALSE)-VLOOKUP($A12,'Import Peak Change'!$A$106:FV$202,178,FALSE)))</f>
        <v>0</v>
      </c>
      <c r="FW12" s="6">
        <f>IF(ISERROR(VLOOKUP($A12,'Import Peak'!$A$3:FW$99,179,FALSE)-VLOOKUP($A12,'Import Peak Change'!$A$106:FW$202,179,FALSE)),0,(VLOOKUP($A12,'Import Peak'!$A$3:FW$99,179,FALSE)-VLOOKUP($A12,'Import Peak Change'!$A$106:FW$202,179,FALSE)))</f>
        <v>0</v>
      </c>
      <c r="FX12" s="6">
        <f>IF(ISERROR(VLOOKUP($A12,'Import Peak'!$A$3:FX$99,180,FALSE)-VLOOKUP($A12,'Import Peak Change'!$A$106:FX$202,180,FALSE)),0,(VLOOKUP($A12,'Import Peak'!$A$3:FX$99,180,FALSE)-VLOOKUP($A12,'Import Peak Change'!$A$106:FX$202,180,FALSE)))</f>
        <v>0</v>
      </c>
      <c r="FY12" s="6">
        <f>IF(ISERROR(VLOOKUP($A12,'Import Peak'!$A$3:FY$99,181,FALSE)-VLOOKUP($A12,'Import Peak Change'!$A$106:FY$202,181,FALSE)),0,(VLOOKUP($A12,'Import Peak'!$A$3:FY$99,181,FALSE)-VLOOKUP($A12,'Import Peak Change'!$A$106:FY$202,181,FALSE)))</f>
        <v>0</v>
      </c>
      <c r="FZ12" s="6">
        <f>IF(ISERROR(VLOOKUP($A12,'Import Peak'!$A$3:FZ$99,182,FALSE)-VLOOKUP($A12,'Import Peak Change'!$A$106:FZ$202,182,FALSE)),0,(VLOOKUP($A12,'Import Peak'!$A$3:FZ$99,182,FALSE)-VLOOKUP($A12,'Import Peak Change'!$A$106:FZ$202,182,FALSE)))</f>
        <v>0</v>
      </c>
      <c r="GA12" s="6">
        <f>IF(ISERROR(VLOOKUP($A12,'Import Peak'!$A$3:GA$99,183,FALSE)-VLOOKUP($A12,'Import Peak Change'!$A$106:GA$202,183,FALSE)),0,(VLOOKUP($A12,'Import Peak'!$A$3:GA$99,183,FALSE)-VLOOKUP($A12,'Import Peak Change'!$A$106:GA$202,183,FALSE)))</f>
        <v>0</v>
      </c>
      <c r="GB12" s="6">
        <f>IF(ISERROR(VLOOKUP($A12,'Import Peak'!$A$3:GB$99,184,FALSE)-VLOOKUP($A12,'Import Peak Change'!$A$106:GB$202,184,FALSE)),0,(VLOOKUP($A12,'Import Peak'!$A$3:GB$99,184,FALSE)-VLOOKUP($A12,'Import Peak Change'!$A$106:GB$202,184,FALSE)))</f>
        <v>0</v>
      </c>
      <c r="GC12" s="6">
        <f>IF(ISERROR(VLOOKUP($A12,'Import Peak'!$A$3:GC$99,185,FALSE)-VLOOKUP($A12,'Import Peak Change'!$A$106:GC$202,185,FALSE)),0,(VLOOKUP($A12,'Import Peak'!$A$3:GC$99,185,FALSE)-VLOOKUP($A12,'Import Peak Change'!$A$106:GC$202,185,FALSE)))</f>
        <v>0</v>
      </c>
      <c r="GD12" s="6">
        <f>IF(ISERROR(VLOOKUP($A12,'Import Peak'!$A$3:GD$99,186,FALSE)-VLOOKUP($A12,'Import Peak Change'!$A$106:GD$202,186,FALSE)),0,(VLOOKUP($A12,'Import Peak'!$A$3:GD$99,186,FALSE)-VLOOKUP($A12,'Import Peak Change'!$A$106:GD$202,186,FALSE)))</f>
        <v>0</v>
      </c>
      <c r="GE12" s="6">
        <f>IF(ISERROR(VLOOKUP($A12,'Import Peak'!$A$3:GE$99,187,FALSE)-VLOOKUP($A12,'Import Peak Change'!$A$106:GE$202,187,FALSE)),0,(VLOOKUP($A12,'Import Peak'!$A$3:GE$99,187,FALSE)-VLOOKUP($A12,'Import Peak Change'!$A$106:GE$202,187,FALSE)))</f>
        <v>0</v>
      </c>
      <c r="GF12" s="6">
        <f>IF(ISERROR(VLOOKUP($A12,'Import Peak'!$A$3:GF$99,188,FALSE)-VLOOKUP($A12,'Import Peak Change'!$A$106:GF$202,188,FALSE)),0,(VLOOKUP($A12,'Import Peak'!$A$3:GF$99,188,FALSE)-VLOOKUP($A12,'Import Peak Change'!$A$106:GF$202,188,FALSE)))</f>
        <v>0</v>
      </c>
      <c r="GG12" s="6">
        <f>IF(ISERROR(VLOOKUP($A12,'Import Peak'!$A$3:GG$99,189,FALSE)-VLOOKUP($A12,'Import Peak Change'!$A$106:GG$202,189,FALSE)),0,(VLOOKUP($A12,'Import Peak'!$A$3:GG$99,189,FALSE)-VLOOKUP($A12,'Import Peak Change'!$A$106:GG$202,189,FALSE)))</f>
        <v>0</v>
      </c>
      <c r="GH12" s="6">
        <f>IF(ISERROR(VLOOKUP($A12,'Import Peak'!$A$3:GH$99,190,FALSE)-VLOOKUP($A12,'Import Peak Change'!$A$106:GH$202,190,FALSE)),0,(VLOOKUP($A12,'Import Peak'!$A$3:GH$99,190,FALSE)-VLOOKUP($A12,'Import Peak Change'!$A$106:GH$202,190,FALSE)))</f>
        <v>0</v>
      </c>
      <c r="GI12" s="6">
        <f>IF(ISERROR(VLOOKUP($A12,'Import Peak'!$A$3:GI$99,191,FALSE)-VLOOKUP($A12,'Import Peak Change'!$A$106:GI$202,191,FALSE)),0,(VLOOKUP($A12,'Import Peak'!$A$3:GI$99,191,FALSE)-VLOOKUP($A12,'Import Peak Change'!$A$106:GI$202,191,FALSE)))</f>
        <v>0</v>
      </c>
      <c r="GJ12" s="6">
        <f>IF(ISERROR(VLOOKUP($A12,'Import Peak'!$A$3:GJ$99,192,FALSE)-VLOOKUP($A12,'Import Peak Change'!$A$106:GJ$202,192,FALSE)),0,(VLOOKUP($A12,'Import Peak'!$A$3:GJ$99,192,FALSE)-VLOOKUP($A12,'Import Peak Change'!$A$106:GJ$202,192,FALSE)))</f>
        <v>0</v>
      </c>
      <c r="GK12" s="6">
        <f>IF(ISERROR(VLOOKUP($A12,'Import Peak'!$A$3:GK$99,193,FALSE)-VLOOKUP($A12,'Import Peak Change'!$A$106:GK$202,193,FALSE)),0,(VLOOKUP($A12,'Import Peak'!$A$3:GK$99,193,FALSE)-VLOOKUP($A12,'Import Peak Change'!$A$106:GK$202,193,FALSE)))</f>
        <v>0</v>
      </c>
      <c r="GL12" s="6">
        <f>IF(ISERROR(VLOOKUP($A12,'Import Peak'!$A$3:GL$99,194,FALSE)-VLOOKUP($A12,'Import Peak Change'!$A$106:GL$202,194,FALSE)),0,(VLOOKUP($A12,'Import Peak'!$A$3:GL$99,194,FALSE)-VLOOKUP($A12,'Import Peak Change'!$A$106:GL$202,194,FALSE)))</f>
        <v>0</v>
      </c>
      <c r="GM12" s="6">
        <f>IF(ISERROR(VLOOKUP($A12,'Import Peak'!$A$3:GM$99,195,FALSE)-VLOOKUP($A12,'Import Peak Change'!$A$106:GM$202,195,FALSE)),0,(VLOOKUP($A12,'Import Peak'!$A$3:GM$99,195,FALSE)-VLOOKUP($A12,'Import Peak Change'!$A$106:GM$202,195,FALSE)))</f>
        <v>0</v>
      </c>
      <c r="GN12" s="6">
        <f>IF(ISERROR(VLOOKUP($A12,'Import Peak'!$A$3:GN$99,196,FALSE)-VLOOKUP($A12,'Import Peak Change'!$A$106:GN$202,196,FALSE)),0,(VLOOKUP($A12,'Import Peak'!$A$3:GN$99,196,FALSE)-VLOOKUP($A12,'Import Peak Change'!$A$106:GN$202,196,FALSE)))</f>
        <v>0</v>
      </c>
      <c r="GO12" s="6">
        <f>IF(ISERROR(VLOOKUP($A12,'Import Peak'!$A$3:GO$99,197,FALSE)-VLOOKUP($A12,'Import Peak Change'!$A$106:GO$202,197,FALSE)),0,(VLOOKUP($A12,'Import Peak'!$A$3:GO$99,197,FALSE)-VLOOKUP($A12,'Import Peak Change'!$A$106:GO$202,197,FALSE)))</f>
        <v>0</v>
      </c>
      <c r="GP12" s="6">
        <f>IF(ISERROR(VLOOKUP($A12,'Import Peak'!$A$3:GP$99,198,FALSE)-VLOOKUP($A12,'Import Peak Change'!$A$106:GP$202,198,FALSE)),0,(VLOOKUP($A12,'Import Peak'!$A$3:GP$99,198,FALSE)-VLOOKUP($A12,'Import Peak Change'!$A$106:GP$202,198,FALSE)))</f>
        <v>0</v>
      </c>
      <c r="GQ12" s="6">
        <f>IF(ISERROR(VLOOKUP($A12,'Import Peak'!$A$3:GQ$99,199,FALSE)-VLOOKUP($A12,'Import Peak Change'!$A$106:GQ$202,199,FALSE)),0,(VLOOKUP($A12,'Import Peak'!$A$3:GQ$99,199,FALSE)-VLOOKUP($A12,'Import Peak Change'!$A$106:GQ$202,199,FALSE)))</f>
        <v>0</v>
      </c>
      <c r="GR12" s="6">
        <f>IF(ISERROR(VLOOKUP($A12,'Import Peak'!$A$3:GR$99,200,FALSE)-VLOOKUP($A12,'Import Peak Change'!$A$106:GR$202,200,FALSE)),0,(VLOOKUP($A12,'Import Peak'!$A$3:GR$99,200,FALSE)-VLOOKUP($A12,'Import Peak Change'!$A$106:GR$202,200,FALSE)))</f>
        <v>0</v>
      </c>
      <c r="GS12" s="6">
        <f>IF(ISERROR(VLOOKUP($A12,'Import Peak'!$A$3:GS$99,201,FALSE)-VLOOKUP($A12,'Import Peak Change'!$A$106:GS$202,201,FALSE)),0,(VLOOKUP($A12,'Import Peak'!$A$3:GS$99,201,FALSE)-VLOOKUP($A12,'Import Peak Change'!$A$106:GS$202,201,FALSE)))</f>
        <v>0</v>
      </c>
      <c r="GT12" s="6">
        <f>IF(ISERROR(VLOOKUP($A12,'Import Peak'!$A$3:GT$99,202,FALSE)-VLOOKUP($A12,'Import Peak Change'!$A$106:GT$202,202,FALSE)),0,(VLOOKUP($A12,'Import Peak'!$A$3:GT$99,202,FALSE)-VLOOKUP($A12,'Import Peak Change'!$A$106:GT$202,202,FALSE)))</f>
        <v>0</v>
      </c>
      <c r="GU12" s="6">
        <f>IF(ISERROR(VLOOKUP($A12,'Import Peak'!$A$3:GU$99,203,FALSE)-VLOOKUP($A12,'Import Peak Change'!$A$106:GU$202,203,FALSE)),0,(VLOOKUP($A12,'Import Peak'!$A$3:GU$99,203,FALSE)-VLOOKUP($A12,'Import Peak Change'!$A$106:GU$202,203,FALSE)))</f>
        <v>0</v>
      </c>
      <c r="GV12" s="6">
        <f>IF(ISERROR(VLOOKUP($A12,'Import Peak'!$A$3:GV$99,204,FALSE)-VLOOKUP($A12,'Import Peak Change'!$A$106:GV$202,204,FALSE)),0,(VLOOKUP($A12,'Import Peak'!$A$3:GV$99,204,FALSE)-VLOOKUP($A12,'Import Peak Change'!$A$106:GV$202,204,FALSE)))</f>
        <v>0</v>
      </c>
      <c r="GW12" s="6">
        <f>IF(ISERROR(VLOOKUP($A12,'Import Peak'!$A$3:GW$99,205,FALSE)-VLOOKUP($A12,'Import Peak Change'!$A$106:GW$202,205,FALSE)),0,(VLOOKUP($A12,'Import Peak'!$A$3:GW$99,205,FALSE)-VLOOKUP($A12,'Import Peak Change'!$A$106:GW$202,205,FALSE)))</f>
        <v>0</v>
      </c>
      <c r="GX12" s="6">
        <f>IF(ISERROR(VLOOKUP($A12,'Import Peak'!$A$3:GX$99,206,FALSE)-VLOOKUP($A12,'Import Peak Change'!$A$106:GX$202,206,FALSE)),0,(VLOOKUP($A12,'Import Peak'!$A$3:GX$99,206,FALSE)-VLOOKUP($A12,'Import Peak Change'!$A$106:GX$202,206,FALSE)))</f>
        <v>0</v>
      </c>
      <c r="GY12" s="6">
        <f>IF(ISERROR(VLOOKUP($A12,'Import Peak'!$A$3:GY$99,207,FALSE)-VLOOKUP($A12,'Import Peak Change'!$A$106:GY$202,207,FALSE)),0,(VLOOKUP($A12,'Import Peak'!$A$3:GY$99,207,FALSE)-VLOOKUP($A12,'Import Peak Change'!$A$106:GY$202,207,FALSE)))</f>
        <v>0</v>
      </c>
      <c r="GZ12" s="6">
        <f>IF(ISERROR(VLOOKUP($A12,'Import Peak'!$A$3:GZ$99,208,FALSE)-VLOOKUP($A12,'Import Peak Change'!$A$106:GZ$202,208,FALSE)),0,(VLOOKUP($A12,'Import Peak'!$A$3:GZ$99,208,FALSE)-VLOOKUP($A12,'Import Peak Change'!$A$106:GZ$202,208,FALSE)))</f>
        <v>0</v>
      </c>
      <c r="HA12" s="6">
        <f>IF(ISERROR(VLOOKUP($A12,'Import Peak'!$A$3:HA$99,209,FALSE)-VLOOKUP($A12,'Import Peak Change'!$A$106:HA$202,209,FALSE)),0,(VLOOKUP($A12,'Import Peak'!$A$3:HA$99,209,FALSE)-VLOOKUP($A12,'Import Peak Change'!$A$106:HA$202,209,FALSE)))</f>
        <v>0</v>
      </c>
      <c r="HB12" s="6">
        <f>IF(ISERROR(VLOOKUP($A12,'Import Peak'!$A$3:HB$99,210,FALSE)-VLOOKUP($A12,'Import Peak Change'!$A$106:HB$202,210,FALSE)),0,(VLOOKUP($A12,'Import Peak'!$A$3:HB$99,210,FALSE)-VLOOKUP($A12,'Import Peak Change'!$A$106:HB$202,210,FALSE)))</f>
        <v>0</v>
      </c>
      <c r="HC12" s="6">
        <f>IF(ISERROR(VLOOKUP($A12,'Import Peak'!$A$3:HC$99,211,FALSE)-VLOOKUP($A12,'Import Peak Change'!$A$106:HC$202,211,FALSE)),0,(VLOOKUP($A12,'Import Peak'!$A$3:HC$99,211,FALSE)-VLOOKUP($A12,'Import Peak Change'!$A$106:HC$202,211,FALSE)))</f>
        <v>0</v>
      </c>
      <c r="HD12" s="6">
        <f>IF(ISERROR(VLOOKUP($A12,'Import Peak'!$A$3:HD$99,212,FALSE)-VLOOKUP($A12,'Import Peak Change'!$A$106:HD$202,212,FALSE)),0,(VLOOKUP($A12,'Import Peak'!$A$3:HD$99,212,FALSE)-VLOOKUP($A12,'Import Peak Change'!$A$106:HD$202,212,FALSE)))</f>
        <v>0</v>
      </c>
      <c r="HE12" s="6">
        <f>IF(ISERROR(VLOOKUP($A12,'Import Peak'!$A$3:HE$99,213,FALSE)-VLOOKUP($A12,'Import Peak Change'!$A$106:HE$202,213,FALSE)),0,(VLOOKUP($A12,'Import Peak'!$A$3:HE$99,213,FALSE)-VLOOKUP($A12,'Import Peak Change'!$A$106:HE$202,213,FALSE)))</f>
        <v>0</v>
      </c>
      <c r="HF12" s="6">
        <f>IF(ISERROR(VLOOKUP($A12,'Import Peak'!$A$3:HF$99,214,FALSE)-VLOOKUP($A12,'Import Peak Change'!$A$106:HF$202,214,FALSE)),0,(VLOOKUP($A12,'Import Peak'!$A$3:HF$99,214,FALSE)-VLOOKUP($A12,'Import Peak Change'!$A$106:HF$202,214,FALSE)))</f>
        <v>0</v>
      </c>
      <c r="HG12" s="6">
        <f>IF(ISERROR(VLOOKUP($A12,'Import Peak'!$A$3:HG$99,215,FALSE)-VLOOKUP($A12,'Import Peak Change'!$A$106:HG$202,215,FALSE)),0,(VLOOKUP($A12,'Import Peak'!$A$3:HG$99,215,FALSE)-VLOOKUP($A12,'Import Peak Change'!$A$106:HG$202,215,FALSE)))</f>
        <v>0</v>
      </c>
      <c r="HH12" s="6">
        <f>IF(ISERROR(VLOOKUP($A12,'Import Peak'!$A$3:HH$99,216,FALSE)-VLOOKUP($A12,'Import Peak Change'!$A$106:HH$202,216,FALSE)),0,(VLOOKUP($A12,'Import Peak'!$A$3:HH$99,216,FALSE)-VLOOKUP($A12,'Import Peak Change'!$A$106:HH$202,216,FALSE)))</f>
        <v>0</v>
      </c>
      <c r="HI12" s="6">
        <f>IF(ISERROR(VLOOKUP($A12,'Import Peak'!$A$3:HI$99,217,FALSE)-VLOOKUP($A12,'Import Peak Change'!$A$106:HI$202,217,FALSE)),0,(VLOOKUP($A12,'Import Peak'!$A$3:HI$99,217,FALSE)-VLOOKUP($A12,'Import Peak Change'!$A$106:HI$202,217,FALSE)))</f>
        <v>0</v>
      </c>
      <c r="HJ12" s="6">
        <f>IF(ISERROR(VLOOKUP($A12,'Import Peak'!$A$3:HJ$99,218,FALSE)-VLOOKUP($A12,'Import Peak Change'!$A$106:HJ$202,218,FALSE)),0,(VLOOKUP($A12,'Import Peak'!$A$3:HJ$99,218,FALSE)-VLOOKUP($A12,'Import Peak Change'!$A$106:HJ$202,218,FALSE)))</f>
        <v>0</v>
      </c>
      <c r="HK12" s="6">
        <f>IF(ISERROR(VLOOKUP($A12,'Import Peak'!$A$3:HK$99,219,FALSE)-VLOOKUP($A12,'Import Peak Change'!$A$106:HK$202,219,FALSE)),0,(VLOOKUP($A12,'Import Peak'!$A$3:HK$99,219,FALSE)-VLOOKUP($A12,'Import Peak Change'!$A$106:HK$202,219,FALSE)))</f>
        <v>0</v>
      </c>
      <c r="HL12" s="6">
        <f>IF(ISERROR(VLOOKUP($A12,'Import Peak'!$A$3:HL$99,220,FALSE)-VLOOKUP($A12,'Import Peak Change'!$A$106:HL$202,220,FALSE)),0,(VLOOKUP($A12,'Import Peak'!$A$3:HL$99,220,FALSE)-VLOOKUP($A12,'Import Peak Change'!$A$106:HL$202,220,FALSE)))</f>
        <v>0</v>
      </c>
      <c r="HM12" s="6">
        <f>IF(ISERROR(VLOOKUP($A12,'Import Peak'!$A$3:HM$99,221,FALSE)-VLOOKUP($A12,'Import Peak Change'!$A$106:HM$202,221,FALSE)),0,(VLOOKUP($A12,'Import Peak'!$A$3:HM$99,221,FALSE)-VLOOKUP($A12,'Import Peak Change'!$A$106:HM$202,221,FALSE)))</f>
        <v>0</v>
      </c>
      <c r="HN12" s="6">
        <f>IF(ISERROR(VLOOKUP($A12,'Import Peak'!$A$3:HN$99,222,FALSE)-VLOOKUP($A12,'Import Peak Change'!$A$106:HN$202,222,FALSE)),0,(VLOOKUP($A12,'Import Peak'!$A$3:HN$99,222,FALSE)-VLOOKUP($A12,'Import Peak Change'!$A$106:HN$202,222,FALSE)))</f>
        <v>0</v>
      </c>
      <c r="HO12" s="6">
        <f>IF(ISERROR(VLOOKUP($A12,'Import Peak'!$A$3:HO$99,223,FALSE)-VLOOKUP($A12,'Import Peak Change'!$A$106:HO$202,223,FALSE)),0,(VLOOKUP($A12,'Import Peak'!$A$3:HO$99,223,FALSE)-VLOOKUP($A12,'Import Peak Change'!$A$106:HO$202,223,FALSE)))</f>
        <v>0</v>
      </c>
      <c r="HP12" s="6">
        <f>IF(ISERROR(VLOOKUP($A12,'Import Peak'!$A$3:HP$99,224,FALSE)-VLOOKUP($A12,'Import Peak Change'!$A$106:HP$202,224,FALSE)),0,(VLOOKUP($A12,'Import Peak'!$A$3:HP$99,224,FALSE)-VLOOKUP($A12,'Import Peak Change'!$A$106:HP$202,224,FALSE)))</f>
        <v>0</v>
      </c>
      <c r="HQ12" s="6">
        <f>IF(ISERROR(VLOOKUP($A12,'Import Peak'!$A$3:HQ$99,225,FALSE)-VLOOKUP($A12,'Import Peak Change'!$A$106:HQ$202,225,FALSE)),0,(VLOOKUP($A12,'Import Peak'!$A$3:HQ$99,225,FALSE)-VLOOKUP($A12,'Import Peak Change'!$A$106:HQ$202,225,FALSE)))</f>
        <v>0</v>
      </c>
      <c r="HR12" s="6">
        <f>IF(ISERROR(VLOOKUP($A12,'Import Peak'!$A$3:HR$99,226,FALSE)-VLOOKUP($A12,'Import Peak Change'!$A$106:HR$202,226,FALSE)),0,(VLOOKUP($A12,'Import Peak'!$A$3:HR$99,226,FALSE)-VLOOKUP($A12,'Import Peak Change'!$A$106:HR$202,226,FALSE)))</f>
        <v>0</v>
      </c>
      <c r="HS12" s="6">
        <f>IF(ISERROR(VLOOKUP($A12,'Import Peak'!$A$3:HS$99,227,FALSE)-VLOOKUP($A12,'Import Peak Change'!$A$106:HS$202,227,FALSE)),0,(VLOOKUP($A12,'Import Peak'!$A$3:HS$99,227,FALSE)-VLOOKUP($A12,'Import Peak Change'!$A$106:HS$202,227,FALSE)))</f>
        <v>0</v>
      </c>
      <c r="HT12" s="6">
        <f>IF(ISERROR(VLOOKUP($A12,'Import Peak'!$A$3:HT$99,228,FALSE)-VLOOKUP($A12,'Import Peak Change'!$A$106:HT$202,228,FALSE)),0,(VLOOKUP($A12,'Import Peak'!$A$3:HT$99,228,FALSE)-VLOOKUP($A12,'Import Peak Change'!$A$106:HT$202,228,FALSE)))</f>
        <v>0</v>
      </c>
      <c r="HU12" s="6">
        <f>IF(ISERROR(VLOOKUP($A12,'Import Peak'!$A$3:HU$99,229,FALSE)-VLOOKUP($A12,'Import Peak Change'!$A$106:HU$202,229,FALSE)),0,(VLOOKUP($A12,'Import Peak'!$A$3:HU$99,229,FALSE)-VLOOKUP($A12,'Import Peak Change'!$A$106:HU$202,229,FALSE)))</f>
        <v>0</v>
      </c>
      <c r="HV12" s="6">
        <f>IF(ISERROR(VLOOKUP($A12,'Import Peak'!$A$3:HV$99,230,FALSE)-VLOOKUP($A12,'Import Peak Change'!$A$106:HV$202,230,FALSE)),0,(VLOOKUP($A12,'Import Peak'!$A$3:HV$99,230,FALSE)-VLOOKUP($A12,'Import Peak Change'!$A$106:HV$202,230,FALSE)))</f>
        <v>0</v>
      </c>
      <c r="HW12" s="6">
        <f>IF(ISERROR(VLOOKUP($A12,'Import Peak'!$A$3:HW$99,231,FALSE)-VLOOKUP($A12,'Import Peak Change'!$A$106:HW$202,231,FALSE)),0,(VLOOKUP($A12,'Import Peak'!$A$3:HW$99,231,FALSE)-VLOOKUP($A12,'Import Peak Change'!$A$106:HW$202,231,FALSE)))</f>
        <v>0</v>
      </c>
      <c r="HX12" s="6">
        <f>IF(ISERROR(VLOOKUP($A12,'Import Peak'!$A$3:HX$99,232,FALSE)-VLOOKUP($A12,'Import Peak Change'!$A$106:HX$202,232,FALSE)),0,(VLOOKUP($A12,'Import Peak'!$A$3:HX$99,232,FALSE)-VLOOKUP($A12,'Import Peak Change'!$A$106:HX$202,232,FALSE)))</f>
        <v>0</v>
      </c>
      <c r="HY12" s="6">
        <f>IF(ISERROR(VLOOKUP($A12,'Import Peak'!$A$3:HY$99,233,FALSE)-VLOOKUP($A12,'Import Peak Change'!$A$106:HY$202,233,FALSE)),0,(VLOOKUP($A12,'Import Peak'!$A$3:HY$99,233,FALSE)-VLOOKUP($A12,'Import Peak Change'!$A$106:HY$202,233,FALSE)))</f>
        <v>0</v>
      </c>
      <c r="HZ12" s="6">
        <f>IF(ISERROR(VLOOKUP($A12,'Import Peak'!$A$3:HZ$99,234,FALSE)-VLOOKUP($A12,'Import Peak Change'!$A$106:HZ$202,234,FALSE)),0,(VLOOKUP($A12,'Import Peak'!$A$3:HZ$99,234,FALSE)-VLOOKUP($A12,'Import Peak Change'!$A$106:HZ$202,234,FALSE)))</f>
        <v>0</v>
      </c>
      <c r="IA12" s="6">
        <f>IF(ISERROR(VLOOKUP($A12,'Import Peak'!$A$3:IA$99,235,FALSE)-VLOOKUP($A12,'Import Peak Change'!$A$106:IA$202,235,FALSE)),0,(VLOOKUP($A12,'Import Peak'!$A$3:IA$99,235,FALSE)-VLOOKUP($A12,'Import Peak Change'!$A$106:IA$202,235,FALSE)))</f>
        <v>0</v>
      </c>
      <c r="IB12" s="6">
        <f>IF(ISERROR(VLOOKUP($A12,'Import Peak'!$A$3:IB$99,236,FALSE)-VLOOKUP($A12,'Import Peak Change'!$A$106:IB$202,236,FALSE)),0,(VLOOKUP($A12,'Import Peak'!$A$3:IB$99,236,FALSE)-VLOOKUP($A12,'Import Peak Change'!$A$106:IB$202,236,FALSE)))</f>
        <v>0</v>
      </c>
      <c r="IC12" s="6">
        <f>IF(ISERROR(VLOOKUP($A12,'Import Peak'!$A$3:IC$99,237,FALSE)-VLOOKUP($A12,'Import Peak Change'!$A$106:IC$202,237,FALSE)),0,(VLOOKUP($A12,'Import Peak'!$A$3:IC$99,237,FALSE)-VLOOKUP($A12,'Import Peak Change'!$A$106:IC$202,237,FALSE)))</f>
        <v>0</v>
      </c>
      <c r="ID12" s="6">
        <f>IF(ISERROR(VLOOKUP($A12,'Import Peak'!$A$3:ID$99,238,FALSE)-VLOOKUP($A12,'Import Peak Change'!$A$106:ID$202,238,FALSE)),0,(VLOOKUP($A12,'Import Peak'!$A$3:ID$99,238,FALSE)-VLOOKUP($A12,'Import Peak Change'!$A$106:ID$202,238,FALSE)))</f>
        <v>-802057.49238327146</v>
      </c>
      <c r="IE12" s="6">
        <f>IF(ISERROR(VLOOKUP($A12,'Import Peak'!$A$3:IE$99,239,FALSE)-VLOOKUP($A12,'Import Peak Change'!$A$106:IE$202,239,FALSE)),0,(VLOOKUP($A12,'Import Peak'!$A$3:IE$99,239,FALSE)-VLOOKUP($A12,'Import Peak Change'!$A$106:IE$202,239,FALSE)))</f>
        <v>-802057.49238327146</v>
      </c>
      <c r="IF12" s="6"/>
      <c r="IG12"/>
      <c r="II12" s="6"/>
    </row>
    <row r="13" spans="1:243" s="27" customFormat="1">
      <c r="A13" s="168" t="str">
        <f>IF('Import Peak'!A10=0,"",'Import Peak'!A10)</f>
        <v>FT-CND-PWR-DT</v>
      </c>
      <c r="B13" s="6"/>
      <c r="C13" s="6"/>
      <c r="D13" s="6"/>
      <c r="E13" s="6"/>
      <c r="F13" s="6"/>
      <c r="G13" s="6">
        <f>IF(ISERROR(VLOOKUP($A13,'Import Peak'!$A$3:G$99,7,FALSE)-VLOOKUP($A13,'Import Peak Change'!$A$106:G$202,7,FALSE)),0,(VLOOKUP($A13,'Import Peak'!$A$3:G$99,7,FALSE)-VLOOKUP($A13,'Import Peak Change'!$A$106:G$202,7,FALSE)))</f>
        <v>0</v>
      </c>
      <c r="H13" s="6">
        <f>IF(ISERROR(VLOOKUP($A13,'Import Peak'!$A$3:H$99,8,FALSE)-VLOOKUP($A13,'Import Peak Change'!$A$106:H$202,8,FALSE)),0,(VLOOKUP($A13,'Import Peak'!$A$3:H$99,8,FALSE)-VLOOKUP($A13,'Import Peak Change'!$A$106:H$202,8,FALSE)))</f>
        <v>-203276.66666666669</v>
      </c>
      <c r="I13" s="6">
        <f>IF(ISERROR(VLOOKUP($A13,'Import Peak'!$A$3:I$99,9,FALSE)-VLOOKUP($A13,'Import Peak Change'!$A$106:I$202,9,FALSE)),0,(VLOOKUP($A13,'Import Peak'!$A$3:I$99,9,FALSE)-VLOOKUP($A13,'Import Peak Change'!$A$106:I$202,9,FALSE)))</f>
        <v>108413.74559999999</v>
      </c>
      <c r="J13" s="6">
        <f>IF(ISERROR(VLOOKUP($A13,'Import Peak'!$A$3:J$99,10,FALSE)-VLOOKUP($A13,'Import Peak Change'!$A$106:J$202,10,FALSE)),0,(VLOOKUP($A13,'Import Peak'!$A$3:J$99,10,FALSE)-VLOOKUP($A13,'Import Peak Change'!$A$106:J$202,10,FALSE)))</f>
        <v>0</v>
      </c>
      <c r="K13" s="6">
        <f>IF(ISERROR(VLOOKUP($A13,'Import Peak'!$A$3:K$99,11,FALSE)-VLOOKUP($A13,'Import Peak Change'!$A$106:K$202,11,FALSE)),0,(VLOOKUP($A13,'Import Peak'!$A$3:K$99,11,FALSE)-VLOOKUP($A13,'Import Peak Change'!$A$106:K$202,11,FALSE)))</f>
        <v>0</v>
      </c>
      <c r="L13" s="6">
        <f>IF(ISERROR(VLOOKUP($A13,'Import Peak'!$A$3:L$99,12,FALSE)-VLOOKUP($A13,'Import Peak Change'!$A$106:L$202,12,FALSE)),0,(VLOOKUP($A13,'Import Peak'!$A$3:L$99,12,FALSE)-VLOOKUP($A13,'Import Peak Change'!$A$106:L$202,12,FALSE)))</f>
        <v>0</v>
      </c>
      <c r="M13" s="6">
        <f>IF(ISERROR(VLOOKUP($A13,'Import Peak'!$A$3:M$99,13,FALSE)-VLOOKUP($A13,'Import Peak Change'!$A$106:M$202,13,FALSE)),0,(VLOOKUP($A13,'Import Peak'!$A$3:M$99,13,FALSE)-VLOOKUP($A13,'Import Peak Change'!$A$106:M$202,13,FALSE)))</f>
        <v>0</v>
      </c>
      <c r="N13" s="6">
        <f>IF(ISERROR(VLOOKUP($A13,'Import Peak'!$A$3:N$99,14,FALSE)-VLOOKUP($A13,'Import Peak Change'!$A$106:N$202,14,FALSE)),0,(VLOOKUP($A13,'Import Peak'!$A$3:N$99,14,FALSE)-VLOOKUP($A13,'Import Peak Change'!$A$106:N$202,14,FALSE)))</f>
        <v>0</v>
      </c>
      <c r="O13" s="6">
        <f>IF(ISERROR(VLOOKUP($A13,'Import Peak'!$A$3:O$99,15,FALSE)-VLOOKUP($A13,'Import Peak Change'!$A$106:O$202,15,FALSE)),0,(VLOOKUP($A13,'Import Peak'!$A$3:O$99,15,FALSE)-VLOOKUP($A13,'Import Peak Change'!$A$106:O$202,15,FALSE)))</f>
        <v>0</v>
      </c>
      <c r="P13" s="6">
        <f>IF(ISERROR(VLOOKUP($A13,'Import Peak'!$A$3:P$99,16,FALSE)-VLOOKUP($A13,'Import Peak Change'!$A$106:P$202,16,FALSE)),0,(VLOOKUP($A13,'Import Peak'!$A$3:P$99,16,FALSE)-VLOOKUP($A13,'Import Peak Change'!$A$106:P$202,16,FALSE)))</f>
        <v>0</v>
      </c>
      <c r="Q13" s="6">
        <f>IF(ISERROR(VLOOKUP($A13,'Import Peak'!$A$3:Q$99,17,FALSE)-VLOOKUP($A13,'Import Peak Change'!$A$106:Q$202,17,FALSE)),0,(VLOOKUP($A13,'Import Peak'!$A$3:Q$99,17,FALSE)-VLOOKUP($A13,'Import Peak Change'!$A$106:Q$202,17,FALSE)))</f>
        <v>0</v>
      </c>
      <c r="R13" s="6">
        <f>IF(ISERROR(VLOOKUP($A13,'Import Peak'!$A$3:R$99,18,FALSE)-VLOOKUP($A13,'Import Peak Change'!$A$106:R$202,18,FALSE)),0,(VLOOKUP($A13,'Import Peak'!$A$3:R$99,18,FALSE)-VLOOKUP($A13,'Import Peak Change'!$A$106:R$202,18,FALSE)))</f>
        <v>0</v>
      </c>
      <c r="S13" s="6">
        <f>IF(ISERROR(VLOOKUP($A13,'Import Peak'!$A$3:S$99,19,FALSE)-VLOOKUP($A13,'Import Peak Change'!$A$106:S$202,19,FALSE)),0,(VLOOKUP($A13,'Import Peak'!$A$3:S$99,19,FALSE)-VLOOKUP($A13,'Import Peak Change'!$A$106:S$202,19,FALSE)))</f>
        <v>0</v>
      </c>
      <c r="T13" s="6">
        <f>IF(ISERROR(VLOOKUP($A13,'Import Peak'!$A$3:T$99,20,FALSE)-VLOOKUP($A13,'Import Peak Change'!$A$106:T$202,20,FALSE)),0,(VLOOKUP($A13,'Import Peak'!$A$3:T$99,20,FALSE)-VLOOKUP($A13,'Import Peak Change'!$A$106:T$202,20,FALSE)))</f>
        <v>0</v>
      </c>
      <c r="U13" s="6">
        <f>IF(ISERROR(VLOOKUP($A13,'Import Peak'!$A$3:U$99,21,FALSE)-VLOOKUP($A13,'Import Peak Change'!$A$106:U$202,21,FALSE)),0,(VLOOKUP($A13,'Import Peak'!$A$3:U$99,21,FALSE)-VLOOKUP($A13,'Import Peak Change'!$A$106:U$202,21,FALSE)))</f>
        <v>0</v>
      </c>
      <c r="V13" s="6">
        <f>IF(ISERROR(VLOOKUP($A13,'Import Peak'!$A$3:V$99,22,FALSE)-VLOOKUP($A13,'Import Peak Change'!$A$106:V$202,22,FALSE)),0,(VLOOKUP($A13,'Import Peak'!$A$3:V$99,22,FALSE)-VLOOKUP($A13,'Import Peak Change'!$A$106:V$202,22,FALSE)))</f>
        <v>0</v>
      </c>
      <c r="W13" s="6">
        <f>IF(ISERROR(VLOOKUP($A13,'Import Peak'!$A$3:W$99,23,FALSE)-VLOOKUP($A13,'Import Peak Change'!$A$106:W$202,23,FALSE)),0,(VLOOKUP($A13,'Import Peak'!$A$3:W$99,23,FALSE)-VLOOKUP($A13,'Import Peak Change'!$A$106:W$202,23,FALSE)))</f>
        <v>0</v>
      </c>
      <c r="X13" s="6">
        <f>IF(ISERROR(VLOOKUP($A13,'Import Peak'!$A$3:X$99,24,FALSE)-VLOOKUP($A13,'Import Peak Change'!$A$106:X$202,24,FALSE)),0,(VLOOKUP($A13,'Import Peak'!$A$3:X$99,24,FALSE)-VLOOKUP($A13,'Import Peak Change'!$A$106:X$202,24,FALSE)))</f>
        <v>0</v>
      </c>
      <c r="Y13" s="6">
        <f>IF(ISERROR(VLOOKUP($A13,'Import Peak'!$A$3:Y$99,25,FALSE)-VLOOKUP($A13,'Import Peak Change'!$A$106:Y$202,25,FALSE)),0,(VLOOKUP($A13,'Import Peak'!$A$3:Y$99,25,FALSE)-VLOOKUP($A13,'Import Peak Change'!$A$106:Y$202,25,FALSE)))</f>
        <v>0</v>
      </c>
      <c r="Z13" s="6">
        <f>IF(ISERROR(VLOOKUP($A13,'Import Peak'!$A$3:Z$99,26,FALSE)-VLOOKUP($A13,'Import Peak Change'!$A$106:Z$202,26,FALSE)),0,(VLOOKUP($A13,'Import Peak'!$A$3:Z$99,26,FALSE)-VLOOKUP($A13,'Import Peak Change'!$A$106:Z$202,26,FALSE)))</f>
        <v>0</v>
      </c>
      <c r="AA13" s="6">
        <f>IF(ISERROR(VLOOKUP($A13,'Import Peak'!$A$3:AA$99,27,FALSE)-VLOOKUP($A13,'Import Peak Change'!$A$106:AA$202,27,FALSE)),0,(VLOOKUP($A13,'Import Peak'!$A$3:AA$99,27,FALSE)-VLOOKUP($A13,'Import Peak Change'!$A$106:AA$202,27,FALSE)))</f>
        <v>0</v>
      </c>
      <c r="AB13" s="6">
        <f>IF(ISERROR(VLOOKUP($A13,'Import Peak'!$A$3:AB$99,28,FALSE)-VLOOKUP($A13,'Import Peak Change'!$A$106:AB$202,28,FALSE)),0,(VLOOKUP($A13,'Import Peak'!$A$3:AB$99,28,FALSE)-VLOOKUP($A13,'Import Peak Change'!$A$106:AB$202,28,FALSE)))</f>
        <v>0</v>
      </c>
      <c r="AC13" s="6">
        <f>IF(ISERROR(VLOOKUP($A13,'Import Peak'!$A$3:AC$99,29,FALSE)-VLOOKUP($A13,'Import Peak Change'!$A$106:AC$202,29,FALSE)),0,(VLOOKUP($A13,'Import Peak'!$A$3:AC$99,29,FALSE)-VLOOKUP($A13,'Import Peak Change'!$A$106:AC$202,29,FALSE)))</f>
        <v>0</v>
      </c>
      <c r="AD13" s="6">
        <f>IF(ISERROR(VLOOKUP($A13,'Import Peak'!$A$3:AD$99,30,FALSE)-VLOOKUP($A13,'Import Peak Change'!$A$106:AD$202,30,FALSE)),0,(VLOOKUP($A13,'Import Peak'!$A$3:AD$99,30,FALSE)-VLOOKUP($A13,'Import Peak Change'!$A$106:AD$202,30,FALSE)))</f>
        <v>0</v>
      </c>
      <c r="AE13" s="6">
        <f>IF(ISERROR(VLOOKUP($A13,'Import Peak'!$A$3:AE$99,31,FALSE)-VLOOKUP($A13,'Import Peak Change'!$A$106:AE$202,31,FALSE)),0,(VLOOKUP($A13,'Import Peak'!$A$3:AE$99,31,FALSE)-VLOOKUP($A13,'Import Peak Change'!$A$106:AE$202,31,FALSE)))</f>
        <v>0</v>
      </c>
      <c r="AF13" s="6">
        <f>IF(ISERROR(VLOOKUP($A13,'Import Peak'!$A$3:AF$99,32,FALSE)-VLOOKUP($A13,'Import Peak Change'!$A$106:AF$202,32,FALSE)),0,(VLOOKUP($A13,'Import Peak'!$A$3:AF$99,32,FALSE)-VLOOKUP($A13,'Import Peak Change'!$A$106:AF$202,32,FALSE)))</f>
        <v>0</v>
      </c>
      <c r="AG13" s="6">
        <f>IF(ISERROR(VLOOKUP($A13,'Import Peak'!$A$3:AG$99,33,FALSE)-VLOOKUP($A13,'Import Peak Change'!$A$106:AG$202,33,FALSE)),0,(VLOOKUP($A13,'Import Peak'!$A$3:AG$99,33,FALSE)-VLOOKUP($A13,'Import Peak Change'!$A$106:AG$202,33,FALSE)))</f>
        <v>0</v>
      </c>
      <c r="AH13" s="6">
        <f>IF(ISERROR(VLOOKUP($A13,'Import Peak'!$A$3:AH$99,34,FALSE)-VLOOKUP($A13,'Import Peak Change'!$A$106:AH$202,34,FALSE)),0,(VLOOKUP($A13,'Import Peak'!$A$3:AH$99,34,FALSE)-VLOOKUP($A13,'Import Peak Change'!$A$106:AH$202,34,FALSE)))</f>
        <v>0</v>
      </c>
      <c r="AI13" s="6">
        <f>IF(ISERROR(VLOOKUP($A13,'Import Peak'!$A$3:AI$99,35,FALSE)-VLOOKUP($A13,'Import Peak Change'!$A$106:AI$202,35,FALSE)),0,(VLOOKUP($A13,'Import Peak'!$A$3:AI$99,35,FALSE)-VLOOKUP($A13,'Import Peak Change'!$A$106:AI$202,35,FALSE)))</f>
        <v>0</v>
      </c>
      <c r="AJ13" s="6">
        <f>IF(ISERROR(VLOOKUP($A13,'Import Peak'!$A$3:AJ$99,36,FALSE)-VLOOKUP($A13,'Import Peak Change'!$A$106:AJ$202,36,FALSE)),0,(VLOOKUP($A13,'Import Peak'!$A$3:AJ$99,36,FALSE)-VLOOKUP($A13,'Import Peak Change'!$A$106:AJ$202,36,FALSE)))</f>
        <v>0</v>
      </c>
      <c r="AK13" s="6">
        <f>IF(ISERROR(VLOOKUP($A13,'Import Peak'!$A$3:AK$99,37,FALSE)-VLOOKUP($A13,'Import Peak Change'!$A$106:AK$202,37,FALSE)),0,(VLOOKUP($A13,'Import Peak'!$A$3:AK$99,37,FALSE)-VLOOKUP($A13,'Import Peak Change'!$A$106:AK$202,37,FALSE)))</f>
        <v>0</v>
      </c>
      <c r="AL13" s="6">
        <f>IF(ISERROR(VLOOKUP($A13,'Import Peak'!$A$3:AL$99,38,FALSE)-VLOOKUP($A13,'Import Peak Change'!$A$106:AL$202,38,FALSE)),0,(VLOOKUP($A13,'Import Peak'!$A$3:AL$99,38,FALSE)-VLOOKUP($A13,'Import Peak Change'!$A$106:AL$202,38,FALSE)))</f>
        <v>0</v>
      </c>
      <c r="AM13" s="6">
        <f>IF(ISERROR(VLOOKUP($A13,'Import Peak'!$A$3:AM$99,39,FALSE)-VLOOKUP($A13,'Import Peak Change'!$A$106:AM$202,39,FALSE)),0,(VLOOKUP($A13,'Import Peak'!$A$3:AM$99,39,FALSE)-VLOOKUP($A13,'Import Peak Change'!$A$106:AM$202,39,FALSE)))</f>
        <v>0</v>
      </c>
      <c r="AN13" s="6">
        <f>IF(ISERROR(VLOOKUP($A13,'Import Peak'!$A$3:AN$99,40,FALSE)-VLOOKUP($A13,'Import Peak Change'!$A$106:AN$202,40,FALSE)),0,(VLOOKUP($A13,'Import Peak'!$A$3:AN$99,40,FALSE)-VLOOKUP($A13,'Import Peak Change'!$A$106:AN$202,40,FALSE)))</f>
        <v>0</v>
      </c>
      <c r="AO13" s="6">
        <f>IF(ISERROR(VLOOKUP($A13,'Import Peak'!$A$3:AO$99,41,FALSE)-VLOOKUP($A13,'Import Peak Change'!$A$106:AO$202,41,FALSE)),0,(VLOOKUP($A13,'Import Peak'!$A$3:AO$99,41,FALSE)-VLOOKUP($A13,'Import Peak Change'!$A$106:AO$202,41,FALSE)))</f>
        <v>0</v>
      </c>
      <c r="AP13" s="6">
        <f>IF(ISERROR(VLOOKUP($A13,'Import Peak'!$A$3:AP$99,42,FALSE)-VLOOKUP($A13,'Import Peak Change'!$A$106:AP$202,42,FALSE)),0,(VLOOKUP($A13,'Import Peak'!$A$3:AP$99,42,FALSE)-VLOOKUP($A13,'Import Peak Change'!$A$106:AP$202,42,FALSE)))</f>
        <v>0</v>
      </c>
      <c r="AQ13" s="6">
        <f>IF(ISERROR(VLOOKUP($A13,'Import Peak'!$A$3:AQ$99,43,FALSE)-VLOOKUP($A13,'Import Peak Change'!$A$106:AQ$202,43,FALSE)),0,(VLOOKUP($A13,'Import Peak'!$A$3:AQ$99,43,FALSE)-VLOOKUP($A13,'Import Peak Change'!$A$106:AQ$202,43,FALSE)))</f>
        <v>0</v>
      </c>
      <c r="AR13" s="6">
        <f>IF(ISERROR(VLOOKUP($A13,'Import Peak'!$A$3:AR$99,44,FALSE)-VLOOKUP($A13,'Import Peak Change'!$A$106:AR$202,44,FALSE)),0,(VLOOKUP($A13,'Import Peak'!$A$3:AR$99,44,FALSE)-VLOOKUP($A13,'Import Peak Change'!$A$106:AR$202,44,FALSE)))</f>
        <v>0</v>
      </c>
      <c r="AS13" s="6">
        <f>IF(ISERROR(VLOOKUP($A13,'Import Peak'!$A$3:AS$99,45,FALSE)-VLOOKUP($A13,'Import Peak Change'!$A$106:AS$202,45,FALSE)),0,(VLOOKUP($A13,'Import Peak'!$A$3:AS$99,45,FALSE)-VLOOKUP($A13,'Import Peak Change'!$A$106:AS$202,45,FALSE)))</f>
        <v>0</v>
      </c>
      <c r="AT13" s="6">
        <f>IF(ISERROR(VLOOKUP($A13,'Import Peak'!$A$3:AT$99,46,FALSE)-VLOOKUP($A13,'Import Peak Change'!$A$106:AT$202,46,FALSE)),0,(VLOOKUP($A13,'Import Peak'!$A$3:AT$99,46,FALSE)-VLOOKUP($A13,'Import Peak Change'!$A$106:AT$202,46,FALSE)))</f>
        <v>0</v>
      </c>
      <c r="AU13" s="6">
        <f>IF(ISERROR(VLOOKUP($A13,'Import Peak'!$A$3:AU$99,47,FALSE)-VLOOKUP($A13,'Import Peak Change'!$A$106:AU$202,47,FALSE)),0,(VLOOKUP($A13,'Import Peak'!$A$3:AU$99,47,FALSE)-VLOOKUP($A13,'Import Peak Change'!$A$106:AU$202,47,FALSE)))</f>
        <v>0</v>
      </c>
      <c r="AV13" s="6">
        <f>IF(ISERROR(VLOOKUP($A13,'Import Peak'!$A$3:AV$99,48,FALSE)-VLOOKUP($A13,'Import Peak Change'!$A$106:AV$202,48,FALSE)),0,(VLOOKUP($A13,'Import Peak'!$A$3:AV$99,48,FALSE)-VLOOKUP($A13,'Import Peak Change'!$A$106:AV$202,48,FALSE)))</f>
        <v>0</v>
      </c>
      <c r="AW13" s="6">
        <f>IF(ISERROR(VLOOKUP($A13,'Import Peak'!$A$3:AW$99,49,FALSE)-VLOOKUP($A13,'Import Peak Change'!$A$106:AW$202,49,FALSE)),0,(VLOOKUP($A13,'Import Peak'!$A$3:AW$99,49,FALSE)-VLOOKUP($A13,'Import Peak Change'!$A$106:AW$202,49,FALSE)))</f>
        <v>0</v>
      </c>
      <c r="AX13" s="6">
        <f>IF(ISERROR(VLOOKUP($A13,'Import Peak'!$A$3:AX$99,50,FALSE)-VLOOKUP($A13,'Import Peak Change'!$A$106:AX$202,50,FALSE)),0,(VLOOKUP($A13,'Import Peak'!$A$3:AX$99,50,FALSE)-VLOOKUP($A13,'Import Peak Change'!$A$106:AX$202,50,FALSE)))</f>
        <v>0</v>
      </c>
      <c r="AY13" s="6">
        <f>IF(ISERROR(VLOOKUP($A13,'Import Peak'!$A$3:AY$99,51,FALSE)-VLOOKUP($A13,'Import Peak Change'!$A$106:AY$202,51,FALSE)),0,(VLOOKUP($A13,'Import Peak'!$A$3:AY$99,51,FALSE)-VLOOKUP($A13,'Import Peak Change'!$A$106:AY$202,51,FALSE)))</f>
        <v>0</v>
      </c>
      <c r="AZ13" s="6">
        <f>IF(ISERROR(VLOOKUP($A13,'Import Peak'!$A$3:AZ$99,52,FALSE)-VLOOKUP($A13,'Import Peak Change'!$A$106:AZ$202,52,FALSE)),0,(VLOOKUP($A13,'Import Peak'!$A$3:AZ$99,52,FALSE)-VLOOKUP($A13,'Import Peak Change'!$A$106:AZ$202,52,FALSE)))</f>
        <v>0</v>
      </c>
      <c r="BA13" s="6">
        <f>IF(ISERROR(VLOOKUP($A13,'Import Peak'!$A$3:BA$99,53,FALSE)-VLOOKUP($A13,'Import Peak Change'!$A$106:BA$202,53,FALSE)),0,(VLOOKUP($A13,'Import Peak'!$A$3:BA$99,53,FALSE)-VLOOKUP($A13,'Import Peak Change'!$A$106:BA$202,53,FALSE)))</f>
        <v>0</v>
      </c>
      <c r="BB13" s="6">
        <f>IF(ISERROR(VLOOKUP($A13,'Import Peak'!$A$3:BB$99,54,FALSE)-VLOOKUP($A13,'Import Peak Change'!$A$106:BB$202,54,FALSE)),0,(VLOOKUP($A13,'Import Peak'!$A$3:BB$99,54,FALSE)-VLOOKUP($A13,'Import Peak Change'!$A$106:BB$202,54,FALSE)))</f>
        <v>0</v>
      </c>
      <c r="BC13" s="6">
        <f>IF(ISERROR(VLOOKUP($A13,'Import Peak'!$A$3:BC$99,55,FALSE)-VLOOKUP($A13,'Import Peak Change'!$A$106:BC$202,55,FALSE)),0,(VLOOKUP($A13,'Import Peak'!$A$3:BC$99,55,FALSE)-VLOOKUP($A13,'Import Peak Change'!$A$106:BC$202,55,FALSE)))</f>
        <v>0</v>
      </c>
      <c r="BD13" s="6">
        <f>IF(ISERROR(VLOOKUP($A13,'Import Peak'!$A$3:BD$99,56,FALSE)-VLOOKUP($A13,'Import Peak Change'!$A$106:BD$202,56,FALSE)),0,(VLOOKUP($A13,'Import Peak'!$A$3:BD$99,56,FALSE)-VLOOKUP($A13,'Import Peak Change'!$A$106:BD$202,56,FALSE)))</f>
        <v>0</v>
      </c>
      <c r="BE13" s="6">
        <f>IF(ISERROR(VLOOKUP($A13,'Import Peak'!$A$3:BE$99,57,FALSE)-VLOOKUP($A13,'Import Peak Change'!$A$106:BE$202,57,FALSE)),0,(VLOOKUP($A13,'Import Peak'!$A$3:BE$99,57,FALSE)-VLOOKUP($A13,'Import Peak Change'!$A$106:BE$202,57,FALSE)))</f>
        <v>0</v>
      </c>
      <c r="BF13" s="6">
        <f>IF(ISERROR(VLOOKUP($A13,'Import Peak'!$A$3:BF$99,58,FALSE)-VLOOKUP($A13,'Import Peak Change'!$A$106:BF$202,58,FALSE)),0,(VLOOKUP($A13,'Import Peak'!$A$3:BF$99,58,FALSE)-VLOOKUP($A13,'Import Peak Change'!$A$106:BF$202,58,FALSE)))</f>
        <v>0</v>
      </c>
      <c r="BG13" s="6">
        <f>IF(ISERROR(VLOOKUP($A13,'Import Peak'!$A$3:BG$99,59,FALSE)-VLOOKUP($A13,'Import Peak Change'!$A$106:BG$202,59,FALSE)),0,(VLOOKUP($A13,'Import Peak'!$A$3:BG$99,59,FALSE)-VLOOKUP($A13,'Import Peak Change'!$A$106:BG$202,59,FALSE)))</f>
        <v>0</v>
      </c>
      <c r="BH13" s="6">
        <f>IF(ISERROR(VLOOKUP($A13,'Import Peak'!$A$3:BH$99,60,FALSE)-VLOOKUP($A13,'Import Peak Change'!$A$106:BH$202,60,FALSE)),0,(VLOOKUP($A13,'Import Peak'!$A$3:BH$99,60,FALSE)-VLOOKUP($A13,'Import Peak Change'!$A$106:BH$202,60,FALSE)))</f>
        <v>0</v>
      </c>
      <c r="BI13" s="6">
        <f>IF(ISERROR(VLOOKUP($A13,'Import Peak'!$A$3:BI$99,61,FALSE)-VLOOKUP($A13,'Import Peak Change'!$A$106:BI$202,61,FALSE)),0,(VLOOKUP($A13,'Import Peak'!$A$3:BI$99,61,FALSE)-VLOOKUP($A13,'Import Peak Change'!$A$106:BI$202,61,FALSE)))</f>
        <v>0</v>
      </c>
      <c r="BJ13" s="6">
        <f>IF(ISERROR(VLOOKUP($A13,'Import Peak'!$A$3:BJ$99,62,FALSE)-VLOOKUP($A13,'Import Peak Change'!$A$106:BJ$202,62,FALSE)),0,(VLOOKUP($A13,'Import Peak'!$A$3:BJ$99,62,FALSE)-VLOOKUP($A13,'Import Peak Change'!$A$106:BJ$202,62,FALSE)))</f>
        <v>0</v>
      </c>
      <c r="BK13" s="6">
        <f>IF(ISERROR(VLOOKUP($A13,'Import Peak'!$A$3:BK$99,63,FALSE)-VLOOKUP($A13,'Import Peak Change'!$A$106:BK$202,63,FALSE)),0,(VLOOKUP($A13,'Import Peak'!$A$3:BK$99,63,FALSE)-VLOOKUP($A13,'Import Peak Change'!$A$106:BK$202,63,FALSE)))</f>
        <v>0</v>
      </c>
      <c r="BL13" s="6">
        <f>IF(ISERROR(VLOOKUP($A13,'Import Peak'!$A$3:BL$99,64,FALSE)-VLOOKUP($A13,'Import Peak Change'!$A$106:BL$202,64,FALSE)),0,(VLOOKUP($A13,'Import Peak'!$A$3:BL$99,64,FALSE)-VLOOKUP($A13,'Import Peak Change'!$A$106:BL$202,64,FALSE)))</f>
        <v>0</v>
      </c>
      <c r="BM13" s="6">
        <f>IF(ISERROR(VLOOKUP($A13,'Import Peak'!$A$3:BM$99,65,FALSE)-VLOOKUP($A13,'Import Peak Change'!$A$106:BM$202,65,FALSE)),0,(VLOOKUP($A13,'Import Peak'!$A$3:BM$99,65,FALSE)-VLOOKUP($A13,'Import Peak Change'!$A$106:BM$202,65,FALSE)))</f>
        <v>0</v>
      </c>
      <c r="BN13" s="6">
        <f>IF(ISERROR(VLOOKUP($A13,'Import Peak'!$A$3:BN$99,66,FALSE)-VLOOKUP($A13,'Import Peak Change'!$A$106:BN$202,66,FALSE)),0,(VLOOKUP($A13,'Import Peak'!$A$3:BN$99,66,FALSE)-VLOOKUP($A13,'Import Peak Change'!$A$106:BN$202,66,FALSE)))</f>
        <v>0</v>
      </c>
      <c r="BO13" s="6">
        <f>IF(ISERROR(VLOOKUP($A13,'Import Peak'!$A$3:BO$99,67,FALSE)-VLOOKUP($A13,'Import Peak Change'!$A$106:BO$202,67,FALSE)),0,(VLOOKUP($A13,'Import Peak'!$A$3:BO$99,67,FALSE)-VLOOKUP($A13,'Import Peak Change'!$A$106:BO$202,67,FALSE)))</f>
        <v>0</v>
      </c>
      <c r="BP13" s="6">
        <f>IF(ISERROR(VLOOKUP($A13,'Import Peak'!$A$3:BP$99,68,FALSE)-VLOOKUP($A13,'Import Peak Change'!$A$106:BP$202,68,FALSE)),0,(VLOOKUP($A13,'Import Peak'!$A$3:BP$99,68,FALSE)-VLOOKUP($A13,'Import Peak Change'!$A$106:BP$202,68,FALSE)))</f>
        <v>0</v>
      </c>
      <c r="BQ13" s="6">
        <f>IF(ISERROR(VLOOKUP($A13,'Import Peak'!$A$3:BQ$99,69,FALSE)-VLOOKUP($A13,'Import Peak Change'!$A$106:BQ$202,69,FALSE)),0,(VLOOKUP($A13,'Import Peak'!$A$3:BQ$99,69,FALSE)-VLOOKUP($A13,'Import Peak Change'!$A$106:BQ$202,69,FALSE)))</f>
        <v>0</v>
      </c>
      <c r="BR13" s="6">
        <f>IF(ISERROR(VLOOKUP($A13,'Import Peak'!$A$3:BR$99,70,FALSE)-VLOOKUP($A13,'Import Peak Change'!$A$106:BR$202,70,FALSE)),0,(VLOOKUP($A13,'Import Peak'!$A$3:BR$99,70,FALSE)-VLOOKUP($A13,'Import Peak Change'!$A$106:BR$202,70,FALSE)))</f>
        <v>0</v>
      </c>
      <c r="BS13" s="6">
        <f>IF(ISERROR(VLOOKUP($A13,'Import Peak'!$A$3:BS$99,71,FALSE)-VLOOKUP($A13,'Import Peak Change'!$A$106:BS$202,71,FALSE)),0,(VLOOKUP($A13,'Import Peak'!$A$3:BS$99,71,FALSE)-VLOOKUP($A13,'Import Peak Change'!$A$106:BS$202,71,FALSE)))</f>
        <v>0</v>
      </c>
      <c r="BT13" s="6">
        <f>IF(ISERROR(VLOOKUP($A13,'Import Peak'!$A$3:BT$99,72,FALSE)-VLOOKUP($A13,'Import Peak Change'!$A$106:BT$202,72,FALSE)),0,(VLOOKUP($A13,'Import Peak'!$A$3:BT$99,72,FALSE)-VLOOKUP($A13,'Import Peak Change'!$A$106:BT$202,72,FALSE)))</f>
        <v>0</v>
      </c>
      <c r="BU13" s="6">
        <f>IF(ISERROR(VLOOKUP($A13,'Import Peak'!$A$3:BU$99,73,FALSE)-VLOOKUP($A13,'Import Peak Change'!$A$106:BU$202,73,FALSE)),0,(VLOOKUP($A13,'Import Peak'!$A$3:BU$99,73,FALSE)-VLOOKUP($A13,'Import Peak Change'!$A$106:BU$202,73,FALSE)))</f>
        <v>0</v>
      </c>
      <c r="BV13" s="6">
        <f>IF(ISERROR(VLOOKUP($A13,'Import Peak'!$A$3:BV$99,74,FALSE)-VLOOKUP($A13,'Import Peak Change'!$A$106:BV$202,74,FALSE)),0,(VLOOKUP($A13,'Import Peak'!$A$3:BV$99,74,FALSE)-VLOOKUP($A13,'Import Peak Change'!$A$106:BV$202,74,FALSE)))</f>
        <v>0</v>
      </c>
      <c r="BW13" s="6">
        <f>IF(ISERROR(VLOOKUP($A13,'Import Peak'!$A$3:BW$99,75,FALSE)-VLOOKUP($A13,'Import Peak Change'!$A$106:BW$202,75,FALSE)),0,(VLOOKUP($A13,'Import Peak'!$A$3:BW$99,75,FALSE)-VLOOKUP($A13,'Import Peak Change'!$A$106:BW$202,75,FALSE)))</f>
        <v>0</v>
      </c>
      <c r="BX13" s="6">
        <f>IF(ISERROR(VLOOKUP($A13,'Import Peak'!$A$3:BX$99,76,FALSE)-VLOOKUP($A13,'Import Peak Change'!$A$106:BX$202,76,FALSE)),0,(VLOOKUP($A13,'Import Peak'!$A$3:BX$99,76,FALSE)-VLOOKUP($A13,'Import Peak Change'!$A$106:BX$202,76,FALSE)))</f>
        <v>0</v>
      </c>
      <c r="BY13" s="6">
        <f>IF(ISERROR(VLOOKUP($A13,'Import Peak'!$A$3:BY$99,77,FALSE)-VLOOKUP($A13,'Import Peak Change'!$A$106:BY$202,77,FALSE)),0,(VLOOKUP($A13,'Import Peak'!$A$3:BY$99,77,FALSE)-VLOOKUP($A13,'Import Peak Change'!$A$106:BY$202,77,FALSE)))</f>
        <v>0</v>
      </c>
      <c r="BZ13" s="6">
        <f>IF(ISERROR(VLOOKUP($A13,'Import Peak'!$A$3:BZ$99,78,FALSE)-VLOOKUP($A13,'Import Peak Change'!$A$106:BZ$202,78,FALSE)),0,(VLOOKUP($A13,'Import Peak'!$A$3:BZ$99,78,FALSE)-VLOOKUP($A13,'Import Peak Change'!$A$106:BZ$202,78,FALSE)))</f>
        <v>0</v>
      </c>
      <c r="CA13" s="6">
        <f>IF(ISERROR(VLOOKUP($A13,'Import Peak'!$A$3:CA$99,79,FALSE)-VLOOKUP($A13,'Import Peak Change'!$A$106:CA$202,79,FALSE)),0,(VLOOKUP($A13,'Import Peak'!$A$3:CA$99,79,FALSE)-VLOOKUP($A13,'Import Peak Change'!$A$106:CA$202,79,FALSE)))</f>
        <v>0</v>
      </c>
      <c r="CB13" s="6">
        <f>IF(ISERROR(VLOOKUP($A13,'Import Peak'!$A$3:CB$99,80,FALSE)-VLOOKUP($A13,'Import Peak Change'!$A$106:CB$202,80,FALSE)),0,(VLOOKUP($A13,'Import Peak'!$A$3:CB$99,80,FALSE)-VLOOKUP($A13,'Import Peak Change'!$A$106:CB$202,80,FALSE)))</f>
        <v>0</v>
      </c>
      <c r="CC13" s="6">
        <f>IF(ISERROR(VLOOKUP($A13,'Import Peak'!$A$3:CC$99,81,FALSE)-VLOOKUP($A13,'Import Peak Change'!$A$106:CC$202,81,FALSE)),0,(VLOOKUP($A13,'Import Peak'!$A$3:CC$99,81,FALSE)-VLOOKUP($A13,'Import Peak Change'!$A$106:CC$202,81,FALSE)))</f>
        <v>0</v>
      </c>
      <c r="CD13" s="6">
        <f>IF(ISERROR(VLOOKUP($A13,'Import Peak'!$A$3:CD$99,82,FALSE)-VLOOKUP($A13,'Import Peak Change'!$A$106:CD$202,82,FALSE)),0,(VLOOKUP($A13,'Import Peak'!$A$3:CD$99,82,FALSE)-VLOOKUP($A13,'Import Peak Change'!$A$106:CD$202,82,FALSE)))</f>
        <v>0</v>
      </c>
      <c r="CE13" s="6">
        <f>IF(ISERROR(VLOOKUP($A13,'Import Peak'!$A$3:CE$99,83,FALSE)-VLOOKUP($A13,'Import Peak Change'!$A$106:CE$202,83,FALSE)),0,(VLOOKUP($A13,'Import Peak'!$A$3:CE$99,83,FALSE)-VLOOKUP($A13,'Import Peak Change'!$A$106:CE$202,83,FALSE)))</f>
        <v>0</v>
      </c>
      <c r="CF13" s="6">
        <f>IF(ISERROR(VLOOKUP($A13,'Import Peak'!$A$3:CF$99,84,FALSE)-VLOOKUP($A13,'Import Peak Change'!$A$106:CF$202,84,FALSE)),0,(VLOOKUP($A13,'Import Peak'!$A$3:CF$99,84,FALSE)-VLOOKUP($A13,'Import Peak Change'!$A$106:CF$202,84,FALSE)))</f>
        <v>0</v>
      </c>
      <c r="CG13" s="6">
        <f>IF(ISERROR(VLOOKUP($A13,'Import Peak'!$A$3:CG$99,85,FALSE)-VLOOKUP($A13,'Import Peak Change'!$A$106:CG$202,85,FALSE)),0,(VLOOKUP($A13,'Import Peak'!$A$3:CG$99,85,FALSE)-VLOOKUP($A13,'Import Peak Change'!$A$106:CG$202,85,FALSE)))</f>
        <v>0</v>
      </c>
      <c r="CH13" s="6">
        <f>IF(ISERROR(VLOOKUP($A13,'Import Peak'!$A$3:CH$99,86,FALSE)-VLOOKUP($A13,'Import Peak Change'!$A$106:CH$202,86,FALSE)),0,(VLOOKUP($A13,'Import Peak'!$A$3:CH$99,86,FALSE)-VLOOKUP($A13,'Import Peak Change'!$A$106:CH$202,86,FALSE)))</f>
        <v>0</v>
      </c>
      <c r="CI13" s="6">
        <f>IF(ISERROR(VLOOKUP($A13,'Import Peak'!$A$3:CI$99,87,FALSE)-VLOOKUP($A13,'Import Peak Change'!$A$106:CI$202,87,FALSE)),0,(VLOOKUP($A13,'Import Peak'!$A$3:CI$99,87,FALSE)-VLOOKUP($A13,'Import Peak Change'!$A$106:CI$202,87,FALSE)))</f>
        <v>0</v>
      </c>
      <c r="CJ13" s="6">
        <f>IF(ISERROR(VLOOKUP($A13,'Import Peak'!$A$3:CJ$99,88,FALSE)-VLOOKUP($A13,'Import Peak Change'!$A$106:CJ$202,88,FALSE)),0,(VLOOKUP($A13,'Import Peak'!$A$3:CJ$99,88,FALSE)-VLOOKUP($A13,'Import Peak Change'!$A$106:CJ$202,88,FALSE)))</f>
        <v>0</v>
      </c>
      <c r="CK13" s="6">
        <f>IF(ISERROR(VLOOKUP($A13,'Import Peak'!$A$3:CK$99,89,FALSE)-VLOOKUP($A13,'Import Peak Change'!$A$106:CK$202,89,FALSE)),0,(VLOOKUP($A13,'Import Peak'!$A$3:CK$99,89,FALSE)-VLOOKUP($A13,'Import Peak Change'!$A$106:CK$202,89,FALSE)))</f>
        <v>0</v>
      </c>
      <c r="CL13" s="6">
        <f>IF(ISERROR(VLOOKUP($A13,'Import Peak'!$A$3:CL$99,90,FALSE)-VLOOKUP($A13,'Import Peak Change'!$A$106:CL$202,90,FALSE)),0,(VLOOKUP($A13,'Import Peak'!$A$3:CL$99,90,FALSE)-VLOOKUP($A13,'Import Peak Change'!$A$106:CL$202,90,FALSE)))</f>
        <v>0</v>
      </c>
      <c r="CM13" s="6">
        <f>IF(ISERROR(VLOOKUP($A13,'Import Peak'!$A$3:CM$99,91,FALSE)-VLOOKUP($A13,'Import Peak Change'!$A$106:CM$202,91,FALSE)),0,(VLOOKUP($A13,'Import Peak'!$A$3:CM$99,91,FALSE)-VLOOKUP($A13,'Import Peak Change'!$A$106:CM$202,91,FALSE)))</f>
        <v>0</v>
      </c>
      <c r="CN13" s="6">
        <f>IF(ISERROR(VLOOKUP($A13,'Import Peak'!$A$3:CN$99,92,FALSE)-VLOOKUP($A13,'Import Peak Change'!$A$106:CN$202,92,FALSE)),0,(VLOOKUP($A13,'Import Peak'!$A$3:CN$99,92,FALSE)-VLOOKUP($A13,'Import Peak Change'!$A$106:CN$202,92,FALSE)))</f>
        <v>0</v>
      </c>
      <c r="CO13" s="6">
        <f>IF(ISERROR(VLOOKUP($A13,'Import Peak'!$A$3:CO$99,93,FALSE)-VLOOKUP($A13,'Import Peak Change'!$A$106:CO$202,93,FALSE)),0,(VLOOKUP($A13,'Import Peak'!$A$3:CO$99,93,FALSE)-VLOOKUP($A13,'Import Peak Change'!$A$106:CO$202,93,FALSE)))</f>
        <v>0</v>
      </c>
      <c r="CP13" s="6">
        <f>IF(ISERROR(VLOOKUP($A13,'Import Peak'!$A$3:CP$99,94,FALSE)-VLOOKUP($A13,'Import Peak Change'!$A$106:CP$202,94,FALSE)),0,(VLOOKUP($A13,'Import Peak'!$A$3:CP$99,94,FALSE)-VLOOKUP($A13,'Import Peak Change'!$A$106:CP$202,94,FALSE)))</f>
        <v>0</v>
      </c>
      <c r="CQ13" s="6">
        <f>IF(ISERROR(VLOOKUP($A13,'Import Peak'!$A$3:CQ$99,95,FALSE)-VLOOKUP($A13,'Import Peak Change'!$A$106:CQ$202,95,FALSE)),0,(VLOOKUP($A13,'Import Peak'!$A$3:CQ$99,95,FALSE)-VLOOKUP($A13,'Import Peak Change'!$A$106:CQ$202,95,FALSE)))</f>
        <v>0</v>
      </c>
      <c r="CR13" s="6">
        <f>IF(ISERROR(VLOOKUP($A13,'Import Peak'!$A$3:CR$99,96,FALSE)-VLOOKUP($A13,'Import Peak Change'!$A$106:CR$202,96,FALSE)),0,(VLOOKUP($A13,'Import Peak'!$A$3:CR$99,96,FALSE)-VLOOKUP($A13,'Import Peak Change'!$A$106:CR$202,96,FALSE)))</f>
        <v>0</v>
      </c>
      <c r="CS13" s="6">
        <f>IF(ISERROR(VLOOKUP($A13,'Import Peak'!$A$3:CS$99,97,FALSE)-VLOOKUP($A13,'Import Peak Change'!$A$106:CS$202,97,FALSE)),0,(VLOOKUP($A13,'Import Peak'!$A$3:CS$99,97,FALSE)-VLOOKUP($A13,'Import Peak Change'!$A$106:CS$202,97,FALSE)))</f>
        <v>0</v>
      </c>
      <c r="CT13" s="6">
        <f>IF(ISERROR(VLOOKUP($A13,'Import Peak'!$A$3:CT$99,98,FALSE)-VLOOKUP($A13,'Import Peak Change'!$A$106:CT$202,98,FALSE)),0,(VLOOKUP($A13,'Import Peak'!$A$3:CT$99,98,FALSE)-VLOOKUP($A13,'Import Peak Change'!$A$106:CT$202,98,FALSE)))</f>
        <v>0</v>
      </c>
      <c r="CU13" s="6">
        <f>IF(ISERROR(VLOOKUP($A13,'Import Peak'!$A$3:CU$99,99,FALSE)-VLOOKUP($A13,'Import Peak Change'!$A$106:CU$202,99,FALSE)),0,(VLOOKUP($A13,'Import Peak'!$A$3:CU$99,99,FALSE)-VLOOKUP($A13,'Import Peak Change'!$A$106:CU$202,99,FALSE)))</f>
        <v>0</v>
      </c>
      <c r="CV13" s="6">
        <f>IF(ISERROR(VLOOKUP($A13,'Import Peak'!$A$3:CV$99,100,FALSE)-VLOOKUP($A13,'Import Peak Change'!$A$106:CV$202,100,FALSE)),0,(VLOOKUP($A13,'Import Peak'!$A$3:CV$99,100,FALSE)-VLOOKUP($A13,'Import Peak Change'!$A$106:CV$202,100,FALSE)))</f>
        <v>0</v>
      </c>
      <c r="CW13" s="6">
        <f>IF(ISERROR(VLOOKUP($A13,'Import Peak'!$A$3:CW$99,101,FALSE)-VLOOKUP($A13,'Import Peak Change'!$A$106:CW$202,101,FALSE)),0,(VLOOKUP($A13,'Import Peak'!$A$3:CW$99,101,FALSE)-VLOOKUP($A13,'Import Peak Change'!$A$106:CW$202,101,FALSE)))</f>
        <v>0</v>
      </c>
      <c r="CX13" s="6">
        <f>IF(ISERROR(VLOOKUP($A13,'Import Peak'!$A$3:CX$99,102,FALSE)-VLOOKUP($A13,'Import Peak Change'!$A$106:CX$202,102,FALSE)),0,(VLOOKUP($A13,'Import Peak'!$A$3:CX$99,102,FALSE)-VLOOKUP($A13,'Import Peak Change'!$A$106:CX$202,102,FALSE)))</f>
        <v>0</v>
      </c>
      <c r="CY13" s="6">
        <f>IF(ISERROR(VLOOKUP($A13,'Import Peak'!$A$3:CY$99,103,FALSE)-VLOOKUP($A13,'Import Peak Change'!$A$106:CY$202,103,FALSE)),0,(VLOOKUP($A13,'Import Peak'!$A$3:CY$99,103,FALSE)-VLOOKUP($A13,'Import Peak Change'!$A$106:CY$202,103,FALSE)))</f>
        <v>0</v>
      </c>
      <c r="CZ13" s="6">
        <f>IF(ISERROR(VLOOKUP($A13,'Import Peak'!$A$3:CZ$99,104,FALSE)-VLOOKUP($A13,'Import Peak Change'!$A$106:CZ$202,104,FALSE)),0,(VLOOKUP($A13,'Import Peak'!$A$3:CZ$99,104,FALSE)-VLOOKUP($A13,'Import Peak Change'!$A$106:CZ$202,104,FALSE)))</f>
        <v>0</v>
      </c>
      <c r="DA13" s="6">
        <f>IF(ISERROR(VLOOKUP($A13,'Import Peak'!$A$3:DA$99,105,FALSE)-VLOOKUP($A13,'Import Peak Change'!$A$106:DA$202,105,FALSE)),0,(VLOOKUP($A13,'Import Peak'!$A$3:DA$99,105,FALSE)-VLOOKUP($A13,'Import Peak Change'!$A$106:DA$202,105,FALSE)))</f>
        <v>0</v>
      </c>
      <c r="DB13" s="6">
        <f>IF(ISERROR(VLOOKUP($A13,'Import Peak'!$A$3:DB$99,106,FALSE)-VLOOKUP($A13,'Import Peak Change'!$A$106:DB$202,106,FALSE)),0,(VLOOKUP($A13,'Import Peak'!$A$3:DB$99,106,FALSE)-VLOOKUP($A13,'Import Peak Change'!$A$106:DB$202,106,FALSE)))</f>
        <v>0</v>
      </c>
      <c r="DC13" s="6">
        <f>IF(ISERROR(VLOOKUP($A13,'Import Peak'!$A$3:DC$99,107,FALSE)-VLOOKUP($A13,'Import Peak Change'!$A$106:DC$202,107,FALSE)),0,(VLOOKUP($A13,'Import Peak'!$A$3:DC$99,107,FALSE)-VLOOKUP($A13,'Import Peak Change'!$A$106:DC$202,107,FALSE)))</f>
        <v>0</v>
      </c>
      <c r="DD13" s="6">
        <f>IF(ISERROR(VLOOKUP($A13,'Import Peak'!$A$3:DD$99,108,FALSE)-VLOOKUP($A13,'Import Peak Change'!$A$106:DD$202,108,FALSE)),0,(VLOOKUP($A13,'Import Peak'!$A$3:DD$99,108,FALSE)-VLOOKUP($A13,'Import Peak Change'!$A$106:DD$202,108,FALSE)))</f>
        <v>0</v>
      </c>
      <c r="DE13" s="6">
        <f>IF(ISERROR(VLOOKUP($A13,'Import Peak'!$A$3:DE$99,109,FALSE)-VLOOKUP($A13,'Import Peak Change'!$A$106:DE$202,109,FALSE)),0,(VLOOKUP($A13,'Import Peak'!$A$3:DE$99,109,FALSE)-VLOOKUP($A13,'Import Peak Change'!$A$106:DE$202,109,FALSE)))</f>
        <v>0</v>
      </c>
      <c r="DF13" s="6">
        <f>IF(ISERROR(VLOOKUP($A13,'Import Peak'!$A$3:DF$99,110,FALSE)-VLOOKUP($A13,'Import Peak Change'!$A$106:DF$202,110,FALSE)),0,(VLOOKUP($A13,'Import Peak'!$A$3:DF$99,110,FALSE)-VLOOKUP($A13,'Import Peak Change'!$A$106:DF$202,110,FALSE)))</f>
        <v>0</v>
      </c>
      <c r="DG13" s="6">
        <f>IF(ISERROR(VLOOKUP($A13,'Import Peak'!$A$3:DG$99,111,FALSE)-VLOOKUP($A13,'Import Peak Change'!$A$106:DG$202,111,FALSE)),0,(VLOOKUP($A13,'Import Peak'!$A$3:DG$99,111,FALSE)-VLOOKUP($A13,'Import Peak Change'!$A$106:DG$202,111,FALSE)))</f>
        <v>0</v>
      </c>
      <c r="DH13" s="6">
        <f>IF(ISERROR(VLOOKUP($A13,'Import Peak'!$A$3:DH$99,112,FALSE)-VLOOKUP($A13,'Import Peak Change'!$A$106:DH$202,112,FALSE)),0,(VLOOKUP($A13,'Import Peak'!$A$3:DH$99,112,FALSE)-VLOOKUP($A13,'Import Peak Change'!$A$106:DH$202,112,FALSE)))</f>
        <v>0</v>
      </c>
      <c r="DI13" s="6">
        <f>IF(ISERROR(VLOOKUP($A13,'Import Peak'!$A$3:DI$99,113,FALSE)-VLOOKUP($A13,'Import Peak Change'!$A$106:DI$202,113,FALSE)),0,(VLOOKUP($A13,'Import Peak'!$A$3:DI$99,113,FALSE)-VLOOKUP($A13,'Import Peak Change'!$A$106:DI$202,113,FALSE)))</f>
        <v>0</v>
      </c>
      <c r="DJ13" s="6">
        <f>IF(ISERROR(VLOOKUP($A13,'Import Peak'!$A$3:DJ$99,114,FALSE)-VLOOKUP($A13,'Import Peak Change'!$A$106:DJ$202,114,FALSE)),0,(VLOOKUP($A13,'Import Peak'!$A$3:DJ$99,114,FALSE)-VLOOKUP($A13,'Import Peak Change'!$A$106:DJ$202,114,FALSE)))</f>
        <v>0</v>
      </c>
      <c r="DK13" s="6">
        <f>IF(ISERROR(VLOOKUP($A13,'Import Peak'!$A$3:DK$99,115,FALSE)-VLOOKUP($A13,'Import Peak Change'!$A$106:DK$202,115,FALSE)),0,(VLOOKUP($A13,'Import Peak'!$A$3:DK$99,115,FALSE)-VLOOKUP($A13,'Import Peak Change'!$A$106:DK$202,115,FALSE)))</f>
        <v>0</v>
      </c>
      <c r="DL13" s="6">
        <f>IF(ISERROR(VLOOKUP($A13,'Import Peak'!$A$3:DL$99,116,FALSE)-VLOOKUP($A13,'Import Peak Change'!$A$106:DL$202,116,FALSE)),0,(VLOOKUP($A13,'Import Peak'!$A$3:DL$99,116,FALSE)-VLOOKUP($A13,'Import Peak Change'!$A$106:DL$202,116,FALSE)))</f>
        <v>0</v>
      </c>
      <c r="DM13" s="6">
        <f>IF(ISERROR(VLOOKUP($A13,'Import Peak'!$A$3:DM$99,117,FALSE)-VLOOKUP($A13,'Import Peak Change'!$A$106:DM$202,117,FALSE)),0,(VLOOKUP($A13,'Import Peak'!$A$3:DM$99,117,FALSE)-VLOOKUP($A13,'Import Peak Change'!$A$106:DM$202,117,FALSE)))</f>
        <v>0</v>
      </c>
      <c r="DN13" s="6">
        <f>IF(ISERROR(VLOOKUP($A13,'Import Peak'!$A$3:DN$99,118,FALSE)-VLOOKUP($A13,'Import Peak Change'!$A$106:DN$202,118,FALSE)),0,(VLOOKUP($A13,'Import Peak'!$A$3:DN$99,118,FALSE)-VLOOKUP($A13,'Import Peak Change'!$A$106:DN$202,118,FALSE)))</f>
        <v>0</v>
      </c>
      <c r="DO13" s="6">
        <f>IF(ISERROR(VLOOKUP($A13,'Import Peak'!$A$3:DO$99,119,FALSE)-VLOOKUP($A13,'Import Peak Change'!$A$106:DO$202,119,FALSE)),0,(VLOOKUP($A13,'Import Peak'!$A$3:DO$99,119,FALSE)-VLOOKUP($A13,'Import Peak Change'!$A$106:DO$202,119,FALSE)))</f>
        <v>0</v>
      </c>
      <c r="DP13" s="6">
        <f>IF(ISERROR(VLOOKUP($A13,'Import Peak'!$A$3:DP$99,120,FALSE)-VLOOKUP($A13,'Import Peak Change'!$A$106:DP$202,120,FALSE)),0,(VLOOKUP($A13,'Import Peak'!$A$3:DP$99,120,FALSE)-VLOOKUP($A13,'Import Peak Change'!$A$106:DP$202,120,FALSE)))</f>
        <v>0</v>
      </c>
      <c r="DQ13" s="6">
        <f>IF(ISERROR(VLOOKUP($A13,'Import Peak'!$A$3:DQ$99,121,FALSE)-VLOOKUP($A13,'Import Peak Change'!$A$106:DQ$202,121,FALSE)),0,(VLOOKUP($A13,'Import Peak'!$A$3:DQ$99,121,FALSE)-VLOOKUP($A13,'Import Peak Change'!$A$106:DQ$202,121,FALSE)))</f>
        <v>0</v>
      </c>
      <c r="DR13" s="6">
        <f>IF(ISERROR(VLOOKUP($A13,'Import Peak'!$A$3:DR$99,122,FALSE)-VLOOKUP($A13,'Import Peak Change'!$A$106:DR$202,122,FALSE)),0,(VLOOKUP($A13,'Import Peak'!$A$3:DR$99,122,FALSE)-VLOOKUP($A13,'Import Peak Change'!$A$106:DR$202,122,FALSE)))</f>
        <v>0</v>
      </c>
      <c r="DS13" s="6">
        <f>IF(ISERROR(VLOOKUP($A13,'Import Peak'!$A$3:DS$99,123,FALSE)-VLOOKUP($A13,'Import Peak Change'!$A$106:DS$202,123,FALSE)),0,(VLOOKUP($A13,'Import Peak'!$A$3:DS$99,123,FALSE)-VLOOKUP($A13,'Import Peak Change'!$A$106:DS$202,123,FALSE)))</f>
        <v>0</v>
      </c>
      <c r="DT13" s="6">
        <f>IF(ISERROR(VLOOKUP($A13,'Import Peak'!$A$3:DT$99,124,FALSE)-VLOOKUP($A13,'Import Peak Change'!$A$106:DT$202,124,FALSE)),0,(VLOOKUP($A13,'Import Peak'!$A$3:DT$99,124,FALSE)-VLOOKUP($A13,'Import Peak Change'!$A$106:DT$202,124,FALSE)))</f>
        <v>0</v>
      </c>
      <c r="DU13" s="6">
        <f>IF(ISERROR(VLOOKUP($A13,'Import Peak'!$A$3:DU$99,125,FALSE)-VLOOKUP($A13,'Import Peak Change'!$A$106:DU$202,125,FALSE)),0,(VLOOKUP($A13,'Import Peak'!$A$3:DU$99,125,FALSE)-VLOOKUP($A13,'Import Peak Change'!$A$106:DU$202,125,FALSE)))</f>
        <v>0</v>
      </c>
      <c r="DV13" s="6">
        <f>IF(ISERROR(VLOOKUP($A13,'Import Peak'!$A$3:DV$99,126,FALSE)-VLOOKUP($A13,'Import Peak Change'!$A$106:DV$202,126,FALSE)),0,(VLOOKUP($A13,'Import Peak'!$A$3:DV$99,126,FALSE)-VLOOKUP($A13,'Import Peak Change'!$A$106:DV$202,126,FALSE)))</f>
        <v>0</v>
      </c>
      <c r="DW13" s="6">
        <f>IF(ISERROR(VLOOKUP($A13,'Import Peak'!$A$3:DW$99,127,FALSE)-VLOOKUP($A13,'Import Peak Change'!$A$106:DW$202,127,FALSE)),0,(VLOOKUP($A13,'Import Peak'!$A$3:DW$99,127,FALSE)-VLOOKUP($A13,'Import Peak Change'!$A$106:DW$202,127,FALSE)))</f>
        <v>0</v>
      </c>
      <c r="DX13" s="6">
        <f>IF(ISERROR(VLOOKUP($A13,'Import Peak'!$A$3:DX$99,128,FALSE)-VLOOKUP($A13,'Import Peak Change'!$A$106:DX$202,128,FALSE)),0,(VLOOKUP($A13,'Import Peak'!$A$3:DX$99,128,FALSE)-VLOOKUP($A13,'Import Peak Change'!$A$106:DX$202,128,FALSE)))</f>
        <v>0</v>
      </c>
      <c r="DY13" s="6">
        <f>IF(ISERROR(VLOOKUP($A13,'Import Peak'!$A$3:DY$99,129,FALSE)-VLOOKUP($A13,'Import Peak Change'!$A$106:DY$202,129,FALSE)),0,(VLOOKUP($A13,'Import Peak'!$A$3:DY$99,129,FALSE)-VLOOKUP($A13,'Import Peak Change'!$A$106:DY$202,129,FALSE)))</f>
        <v>0</v>
      </c>
      <c r="DZ13" s="6">
        <f>IF(ISERROR(VLOOKUP($A13,'Import Peak'!$A$3:DZ$99,130,FALSE)-VLOOKUP($A13,'Import Peak Change'!$A$106:DZ$202,130,FALSE)),0,(VLOOKUP($A13,'Import Peak'!$A$3:DZ$99,130,FALSE)-VLOOKUP($A13,'Import Peak Change'!$A$106:DZ$202,130,FALSE)))</f>
        <v>0</v>
      </c>
      <c r="EA13" s="6">
        <f>IF(ISERROR(VLOOKUP($A13,'Import Peak'!$A$3:EA$99,131,FALSE)-VLOOKUP($A13,'Import Peak Change'!$A$106:EA$202,131,FALSE)),0,(VLOOKUP($A13,'Import Peak'!$A$3:EA$99,131,FALSE)-VLOOKUP($A13,'Import Peak Change'!$A$106:EA$202,131,FALSE)))</f>
        <v>0</v>
      </c>
      <c r="EB13" s="6">
        <f>IF(ISERROR(VLOOKUP($A13,'Import Peak'!$A$3:EB$99,132,FALSE)-VLOOKUP($A13,'Import Peak Change'!$A$106:EB$202,132,FALSE)),0,(VLOOKUP($A13,'Import Peak'!$A$3:EB$99,132,FALSE)-VLOOKUP($A13,'Import Peak Change'!$A$106:EB$202,132,FALSE)))</f>
        <v>0</v>
      </c>
      <c r="EC13" s="6">
        <f>IF(ISERROR(VLOOKUP($A13,'Import Peak'!$A$3:EC$99,133,FALSE)-VLOOKUP($A13,'Import Peak Change'!$A$106:EC$202,133,FALSE)),0,(VLOOKUP($A13,'Import Peak'!$A$3:EC$99,133,FALSE)-VLOOKUP($A13,'Import Peak Change'!$A$106:EC$202,133,FALSE)))</f>
        <v>0</v>
      </c>
      <c r="ED13" s="6">
        <f>IF(ISERROR(VLOOKUP($A13,'Import Peak'!$A$3:ED$99,134,FALSE)-VLOOKUP($A13,'Import Peak Change'!$A$106:ED$202,134,FALSE)),0,(VLOOKUP($A13,'Import Peak'!$A$3:ED$99,134,FALSE)-VLOOKUP($A13,'Import Peak Change'!$A$106:ED$202,134,FALSE)))</f>
        <v>0</v>
      </c>
      <c r="EE13" s="6">
        <f>IF(ISERROR(VLOOKUP($A13,'Import Peak'!$A$3:EE$99,135,FALSE)-VLOOKUP($A13,'Import Peak Change'!$A$106:EE$202,135,FALSE)),0,(VLOOKUP($A13,'Import Peak'!$A$3:EE$99,135,FALSE)-VLOOKUP($A13,'Import Peak Change'!$A$106:EE$202,135,FALSE)))</f>
        <v>0</v>
      </c>
      <c r="EF13" s="6">
        <f>IF(ISERROR(VLOOKUP($A13,'Import Peak'!$A$3:EF$99,136,FALSE)-VLOOKUP($A13,'Import Peak Change'!$A$106:EF$202,136,FALSE)),0,(VLOOKUP($A13,'Import Peak'!$A$3:EF$99,136,FALSE)-VLOOKUP($A13,'Import Peak Change'!$A$106:EF$202,136,FALSE)))</f>
        <v>0</v>
      </c>
      <c r="EG13" s="6">
        <f>IF(ISERROR(VLOOKUP($A13,'Import Peak'!$A$3:EG$99,137,FALSE)-VLOOKUP($A13,'Import Peak Change'!$A$106:EG$202,137,FALSE)),0,(VLOOKUP($A13,'Import Peak'!$A$3:EG$99,137,FALSE)-VLOOKUP($A13,'Import Peak Change'!$A$106:EG$202,137,FALSE)))</f>
        <v>0</v>
      </c>
      <c r="EH13" s="6">
        <f>IF(ISERROR(VLOOKUP($A13,'Import Peak'!$A$3:EH$99,138,FALSE)-VLOOKUP($A13,'Import Peak Change'!$A$106:EH$202,138,FALSE)),0,(VLOOKUP($A13,'Import Peak'!$A$3:EH$99,138,FALSE)-VLOOKUP($A13,'Import Peak Change'!$A$106:EH$202,138,FALSE)))</f>
        <v>0</v>
      </c>
      <c r="EI13" s="6">
        <f>IF(ISERROR(VLOOKUP($A13,'Import Peak'!$A$3:EI$99,139,FALSE)-VLOOKUP($A13,'Import Peak Change'!$A$106:EI$202,139,FALSE)),0,(VLOOKUP($A13,'Import Peak'!$A$3:EI$99,139,FALSE)-VLOOKUP($A13,'Import Peak Change'!$A$106:EI$202,139,FALSE)))</f>
        <v>0</v>
      </c>
      <c r="EJ13" s="6">
        <f>IF(ISERROR(VLOOKUP($A13,'Import Peak'!$A$3:EJ$99,140,FALSE)-VLOOKUP($A13,'Import Peak Change'!$A$106:EJ$202,140,FALSE)),0,(VLOOKUP($A13,'Import Peak'!$A$3:EJ$99,140,FALSE)-VLOOKUP($A13,'Import Peak Change'!$A$106:EJ$202,140,FALSE)))</f>
        <v>0</v>
      </c>
      <c r="EK13" s="6">
        <f>IF(ISERROR(VLOOKUP($A13,'Import Peak'!$A$3:EK$99,141,FALSE)-VLOOKUP($A13,'Import Peak Change'!$A$106:EK$202,141,FALSE)),0,(VLOOKUP($A13,'Import Peak'!$A$3:EK$99,141,FALSE)-VLOOKUP($A13,'Import Peak Change'!$A$106:EK$202,141,FALSE)))</f>
        <v>0</v>
      </c>
      <c r="EL13" s="6">
        <f>IF(ISERROR(VLOOKUP($A13,'Import Peak'!$A$3:EL$99,142,FALSE)-VLOOKUP($A13,'Import Peak Change'!$A$106:EL$202,142,FALSE)),0,(VLOOKUP($A13,'Import Peak'!$A$3:EL$99,142,FALSE)-VLOOKUP($A13,'Import Peak Change'!$A$106:EL$202,142,FALSE)))</f>
        <v>0</v>
      </c>
      <c r="EM13" s="6">
        <f>IF(ISERROR(VLOOKUP($A13,'Import Peak'!$A$3:EM$99,143,FALSE)-VLOOKUP($A13,'Import Peak Change'!$A$106:EM$202,143,FALSE)),0,(VLOOKUP($A13,'Import Peak'!$A$3:EM$99,143,FALSE)-VLOOKUP($A13,'Import Peak Change'!$A$106:EM$202,143,FALSE)))</f>
        <v>0</v>
      </c>
      <c r="EN13" s="6">
        <f>IF(ISERROR(VLOOKUP($A13,'Import Peak'!$A$3:EN$99,144,FALSE)-VLOOKUP($A13,'Import Peak Change'!$A$106:EN$202,144,FALSE)),0,(VLOOKUP($A13,'Import Peak'!$A$3:EN$99,144,FALSE)-VLOOKUP($A13,'Import Peak Change'!$A$106:EN$202,144,FALSE)))</f>
        <v>0</v>
      </c>
      <c r="EO13" s="6">
        <f>IF(ISERROR(VLOOKUP($A13,'Import Peak'!$A$3:EO$99,145,FALSE)-VLOOKUP($A13,'Import Peak Change'!$A$106:EO$202,145,FALSE)),0,(VLOOKUP($A13,'Import Peak'!$A$3:EO$99,145,FALSE)-VLOOKUP($A13,'Import Peak Change'!$A$106:EO$202,145,FALSE)))</f>
        <v>0</v>
      </c>
      <c r="EP13" s="6">
        <f>IF(ISERROR(VLOOKUP($A13,'Import Peak'!$A$3:EP$99,146,FALSE)-VLOOKUP($A13,'Import Peak Change'!$A$106:EP$202,146,FALSE)),0,(VLOOKUP($A13,'Import Peak'!$A$3:EP$99,146,FALSE)-VLOOKUP($A13,'Import Peak Change'!$A$106:EP$202,146,FALSE)))</f>
        <v>0</v>
      </c>
      <c r="EQ13" s="6">
        <f>IF(ISERROR(VLOOKUP($A13,'Import Peak'!$A$3:EQ$99,147,FALSE)-VLOOKUP($A13,'Import Peak Change'!$A$106:EQ$202,147,FALSE)),0,(VLOOKUP($A13,'Import Peak'!$A$3:EQ$99,147,FALSE)-VLOOKUP($A13,'Import Peak Change'!$A$106:EQ$202,147,FALSE)))</f>
        <v>0</v>
      </c>
      <c r="ER13" s="6">
        <f>IF(ISERROR(VLOOKUP($A13,'Import Peak'!$A$3:ER$99,148,FALSE)-VLOOKUP($A13,'Import Peak Change'!$A$106:ER$202,148,FALSE)),0,(VLOOKUP($A13,'Import Peak'!$A$3:ER$99,148,FALSE)-VLOOKUP($A13,'Import Peak Change'!$A$106:ER$202,148,FALSE)))</f>
        <v>0</v>
      </c>
      <c r="ES13" s="6">
        <f>IF(ISERROR(VLOOKUP($A13,'Import Peak'!$A$3:ES$99,149,FALSE)-VLOOKUP($A13,'Import Peak Change'!$A$106:ES$202,149,FALSE)),0,(VLOOKUP($A13,'Import Peak'!$A$3:ES$99,149,FALSE)-VLOOKUP($A13,'Import Peak Change'!$A$106:ES$202,149,FALSE)))</f>
        <v>0</v>
      </c>
      <c r="ET13" s="6">
        <f>IF(ISERROR(VLOOKUP($A13,'Import Peak'!$A$3:ET$99,150,FALSE)-VLOOKUP($A13,'Import Peak Change'!$A$106:ET$202,150,FALSE)),0,(VLOOKUP($A13,'Import Peak'!$A$3:ET$99,150,FALSE)-VLOOKUP($A13,'Import Peak Change'!$A$106:ET$202,150,FALSE)))</f>
        <v>0</v>
      </c>
      <c r="EU13" s="6">
        <f>IF(ISERROR(VLOOKUP($A13,'Import Peak'!$A$3:EU$99,151,FALSE)-VLOOKUP($A13,'Import Peak Change'!$A$106:EU$202,151,FALSE)),0,(VLOOKUP($A13,'Import Peak'!$A$3:EU$99,151,FALSE)-VLOOKUP($A13,'Import Peak Change'!$A$106:EU$202,151,FALSE)))</f>
        <v>0</v>
      </c>
      <c r="EV13" s="6">
        <f>IF(ISERROR(VLOOKUP($A13,'Import Peak'!$A$3:EV$99,152,FALSE)-VLOOKUP($A13,'Import Peak Change'!$A$106:EV$202,152,FALSE)),0,(VLOOKUP($A13,'Import Peak'!$A$3:EV$99,152,FALSE)-VLOOKUP($A13,'Import Peak Change'!$A$106:EV$202,152,FALSE)))</f>
        <v>0</v>
      </c>
      <c r="EW13" s="6">
        <f>IF(ISERROR(VLOOKUP($A13,'Import Peak'!$A$3:EW$99,153,FALSE)-VLOOKUP($A13,'Import Peak Change'!$A$106:EW$202,153,FALSE)),0,(VLOOKUP($A13,'Import Peak'!$A$3:EW$99,153,FALSE)-VLOOKUP($A13,'Import Peak Change'!$A$106:EW$202,153,FALSE)))</f>
        <v>0</v>
      </c>
      <c r="EX13" s="6">
        <f>IF(ISERROR(VLOOKUP($A13,'Import Peak'!$A$3:EX$99,154,FALSE)-VLOOKUP($A13,'Import Peak Change'!$A$106:EX$202,154,FALSE)),0,(VLOOKUP($A13,'Import Peak'!$A$3:EX$99,154,FALSE)-VLOOKUP($A13,'Import Peak Change'!$A$106:EX$202,154,FALSE)))</f>
        <v>0</v>
      </c>
      <c r="EY13" s="6">
        <f>IF(ISERROR(VLOOKUP($A13,'Import Peak'!$A$3:EY$99,155,FALSE)-VLOOKUP($A13,'Import Peak Change'!$A$106:EY$202,155,FALSE)),0,(VLOOKUP($A13,'Import Peak'!$A$3:EY$99,155,FALSE)-VLOOKUP($A13,'Import Peak Change'!$A$106:EY$202,155,FALSE)))</f>
        <v>0</v>
      </c>
      <c r="EZ13" s="6">
        <f>IF(ISERROR(VLOOKUP($A13,'Import Peak'!$A$3:EZ$99,156,FALSE)-VLOOKUP($A13,'Import Peak Change'!$A$106:EZ$202,156,FALSE)),0,(VLOOKUP($A13,'Import Peak'!$A$3:EZ$99,156,FALSE)-VLOOKUP($A13,'Import Peak Change'!$A$106:EZ$202,156,FALSE)))</f>
        <v>0</v>
      </c>
      <c r="FA13" s="6">
        <f>IF(ISERROR(VLOOKUP($A13,'Import Peak'!$A$3:FA$99,157,FALSE)-VLOOKUP($A13,'Import Peak Change'!$A$106:FA$202,157,FALSE)),0,(VLOOKUP($A13,'Import Peak'!$A$3:FA$99,157,FALSE)-VLOOKUP($A13,'Import Peak Change'!$A$106:FA$202,157,FALSE)))</f>
        <v>0</v>
      </c>
      <c r="FB13" s="6">
        <f>IF(ISERROR(VLOOKUP($A13,'Import Peak'!$A$3:FB$99,158,FALSE)-VLOOKUP($A13,'Import Peak Change'!$A$106:FB$202,158,FALSE)),0,(VLOOKUP($A13,'Import Peak'!$A$3:FB$99,158,FALSE)-VLOOKUP($A13,'Import Peak Change'!$A$106:FB$202,158,FALSE)))</f>
        <v>0</v>
      </c>
      <c r="FC13" s="6">
        <f>IF(ISERROR(VLOOKUP($A13,'Import Peak'!$A$3:FC$99,159,FALSE)-VLOOKUP($A13,'Import Peak Change'!$A$106:FC$202,159,FALSE)),0,(VLOOKUP($A13,'Import Peak'!$A$3:FC$99,159,FALSE)-VLOOKUP($A13,'Import Peak Change'!$A$106:FC$202,159,FALSE)))</f>
        <v>0</v>
      </c>
      <c r="FD13" s="6">
        <f>IF(ISERROR(VLOOKUP($A13,'Import Peak'!$A$3:FD$99,160,FALSE)-VLOOKUP($A13,'Import Peak Change'!$A$106:FD$202,160,FALSE)),0,(VLOOKUP($A13,'Import Peak'!$A$3:FD$99,160,FALSE)-VLOOKUP($A13,'Import Peak Change'!$A$106:FD$202,160,FALSE)))</f>
        <v>0</v>
      </c>
      <c r="FE13" s="6">
        <f>IF(ISERROR(VLOOKUP($A13,'Import Peak'!$A$3:FE$99,161,FALSE)-VLOOKUP($A13,'Import Peak Change'!$A$106:FE$202,161,FALSE)),0,(VLOOKUP($A13,'Import Peak'!$A$3:FE$99,161,FALSE)-VLOOKUP($A13,'Import Peak Change'!$A$106:FE$202,161,FALSE)))</f>
        <v>0</v>
      </c>
      <c r="FF13" s="6">
        <f>IF(ISERROR(VLOOKUP($A13,'Import Peak'!$A$3:FF$99,162,FALSE)-VLOOKUP($A13,'Import Peak Change'!$A$106:FF$202,162,FALSE)),0,(VLOOKUP($A13,'Import Peak'!$A$3:FF$99,162,FALSE)-VLOOKUP($A13,'Import Peak Change'!$A$106:FF$202,162,FALSE)))</f>
        <v>0</v>
      </c>
      <c r="FG13" s="6">
        <f>IF(ISERROR(VLOOKUP($A13,'Import Peak'!$A$3:FG$99,163,FALSE)-VLOOKUP($A13,'Import Peak Change'!$A$106:FG$202,163,FALSE)),0,(VLOOKUP($A13,'Import Peak'!$A$3:FG$99,163,FALSE)-VLOOKUP($A13,'Import Peak Change'!$A$106:FG$202,163,FALSE)))</f>
        <v>0</v>
      </c>
      <c r="FH13" s="6">
        <f>IF(ISERROR(VLOOKUP($A13,'Import Peak'!$A$3:FH$99,164,FALSE)-VLOOKUP($A13,'Import Peak Change'!$A$106:FH$202,164,FALSE)),0,(VLOOKUP($A13,'Import Peak'!$A$3:FH$99,164,FALSE)-VLOOKUP($A13,'Import Peak Change'!$A$106:FH$202,164,FALSE)))</f>
        <v>0</v>
      </c>
      <c r="FI13" s="6">
        <f>IF(ISERROR(VLOOKUP($A13,'Import Peak'!$A$3:FI$99,165,FALSE)-VLOOKUP($A13,'Import Peak Change'!$A$106:FI$202,165,FALSE)),0,(VLOOKUP($A13,'Import Peak'!$A$3:FI$99,165,FALSE)-VLOOKUP($A13,'Import Peak Change'!$A$106:FI$202,165,FALSE)))</f>
        <v>0</v>
      </c>
      <c r="FJ13" s="6">
        <f>IF(ISERROR(VLOOKUP($A13,'Import Peak'!$A$3:FJ$99,166,FALSE)-VLOOKUP($A13,'Import Peak Change'!$A$106:FJ$202,166,FALSE)),0,(VLOOKUP($A13,'Import Peak'!$A$3:FJ$99,166,FALSE)-VLOOKUP($A13,'Import Peak Change'!$A$106:FJ$202,166,FALSE)))</f>
        <v>0</v>
      </c>
      <c r="FK13" s="6">
        <f>IF(ISERROR(VLOOKUP($A13,'Import Peak'!$A$3:FK$99,167,FALSE)-VLOOKUP($A13,'Import Peak Change'!$A$106:FK$202,167,FALSE)),0,(VLOOKUP($A13,'Import Peak'!$A$3:FK$99,167,FALSE)-VLOOKUP($A13,'Import Peak Change'!$A$106:FK$202,167,FALSE)))</f>
        <v>0</v>
      </c>
      <c r="FL13" s="6">
        <f>IF(ISERROR(VLOOKUP($A13,'Import Peak'!$A$3:FL$99,168,FALSE)-VLOOKUP($A13,'Import Peak Change'!$A$106:FL$202,168,FALSE)),0,(VLOOKUP($A13,'Import Peak'!$A$3:FL$99,168,FALSE)-VLOOKUP($A13,'Import Peak Change'!$A$106:FL$202,168,FALSE)))</f>
        <v>0</v>
      </c>
      <c r="FM13" s="6">
        <f>IF(ISERROR(VLOOKUP($A13,'Import Peak'!$A$3:FM$99,169,FALSE)-VLOOKUP($A13,'Import Peak Change'!$A$106:FM$202,169,FALSE)),0,(VLOOKUP($A13,'Import Peak'!$A$3:FM$99,169,FALSE)-VLOOKUP($A13,'Import Peak Change'!$A$106:FM$202,169,FALSE)))</f>
        <v>0</v>
      </c>
      <c r="FN13" s="6">
        <f>IF(ISERROR(VLOOKUP($A13,'Import Peak'!$A$3:FN$99,170,FALSE)-VLOOKUP($A13,'Import Peak Change'!$A$106:FN$202,170,FALSE)),0,(VLOOKUP($A13,'Import Peak'!$A$3:FN$99,170,FALSE)-VLOOKUP($A13,'Import Peak Change'!$A$106:FN$202,170,FALSE)))</f>
        <v>0</v>
      </c>
      <c r="FO13" s="6">
        <f>IF(ISERROR(VLOOKUP($A13,'Import Peak'!$A$3:FO$99,171,FALSE)-VLOOKUP($A13,'Import Peak Change'!$A$106:FO$202,171,FALSE)),0,(VLOOKUP($A13,'Import Peak'!$A$3:FO$99,171,FALSE)-VLOOKUP($A13,'Import Peak Change'!$A$106:FO$202,171,FALSE)))</f>
        <v>0</v>
      </c>
      <c r="FP13" s="6">
        <f>IF(ISERROR(VLOOKUP($A13,'Import Peak'!$A$3:FP$99,172,FALSE)-VLOOKUP($A13,'Import Peak Change'!$A$106:FP$202,172,FALSE)),0,(VLOOKUP($A13,'Import Peak'!$A$3:FP$99,172,FALSE)-VLOOKUP($A13,'Import Peak Change'!$A$106:FP$202,172,FALSE)))</f>
        <v>0</v>
      </c>
      <c r="FQ13" s="6">
        <f>IF(ISERROR(VLOOKUP($A13,'Import Peak'!$A$3:FQ$99,173,FALSE)-VLOOKUP($A13,'Import Peak Change'!$A$106:FQ$202,173,FALSE)),0,(VLOOKUP($A13,'Import Peak'!$A$3:FQ$99,173,FALSE)-VLOOKUP($A13,'Import Peak Change'!$A$106:FQ$202,173,FALSE)))</f>
        <v>0</v>
      </c>
      <c r="FR13" s="6">
        <f>IF(ISERROR(VLOOKUP($A13,'Import Peak'!$A$3:FR$99,174,FALSE)-VLOOKUP($A13,'Import Peak Change'!$A$106:FR$202,174,FALSE)),0,(VLOOKUP($A13,'Import Peak'!$A$3:FR$99,174,FALSE)-VLOOKUP($A13,'Import Peak Change'!$A$106:FR$202,174,FALSE)))</f>
        <v>0</v>
      </c>
      <c r="FS13" s="6">
        <f>IF(ISERROR(VLOOKUP($A13,'Import Peak'!$A$3:FS$99,175,FALSE)-VLOOKUP($A13,'Import Peak Change'!$A$106:FS$202,175,FALSE)),0,(VLOOKUP($A13,'Import Peak'!$A$3:FS$99,175,FALSE)-VLOOKUP($A13,'Import Peak Change'!$A$106:FS$202,175,FALSE)))</f>
        <v>0</v>
      </c>
      <c r="FT13" s="6">
        <f>IF(ISERROR(VLOOKUP($A13,'Import Peak'!$A$3:FT$99,176,FALSE)-VLOOKUP($A13,'Import Peak Change'!$A$106:FT$202,176,FALSE)),0,(VLOOKUP($A13,'Import Peak'!$A$3:FT$99,176,FALSE)-VLOOKUP($A13,'Import Peak Change'!$A$106:FT$202,176,FALSE)))</f>
        <v>0</v>
      </c>
      <c r="FU13" s="6">
        <f>IF(ISERROR(VLOOKUP($A13,'Import Peak'!$A$3:FU$99,177,FALSE)-VLOOKUP($A13,'Import Peak Change'!$A$106:FU$202,177,FALSE)),0,(VLOOKUP($A13,'Import Peak'!$A$3:FU$99,177,FALSE)-VLOOKUP($A13,'Import Peak Change'!$A$106:FU$202,177,FALSE)))</f>
        <v>0</v>
      </c>
      <c r="FV13" s="6">
        <f>IF(ISERROR(VLOOKUP($A13,'Import Peak'!$A$3:FV$99,178,FALSE)-VLOOKUP($A13,'Import Peak Change'!$A$106:FV$202,178,FALSE)),0,(VLOOKUP($A13,'Import Peak'!$A$3:FV$99,178,FALSE)-VLOOKUP($A13,'Import Peak Change'!$A$106:FV$202,178,FALSE)))</f>
        <v>0</v>
      </c>
      <c r="FW13" s="6">
        <f>IF(ISERROR(VLOOKUP($A13,'Import Peak'!$A$3:FW$99,179,FALSE)-VLOOKUP($A13,'Import Peak Change'!$A$106:FW$202,179,FALSE)),0,(VLOOKUP($A13,'Import Peak'!$A$3:FW$99,179,FALSE)-VLOOKUP($A13,'Import Peak Change'!$A$106:FW$202,179,FALSE)))</f>
        <v>0</v>
      </c>
      <c r="FX13" s="6">
        <f>IF(ISERROR(VLOOKUP($A13,'Import Peak'!$A$3:FX$99,180,FALSE)-VLOOKUP($A13,'Import Peak Change'!$A$106:FX$202,180,FALSE)),0,(VLOOKUP($A13,'Import Peak'!$A$3:FX$99,180,FALSE)-VLOOKUP($A13,'Import Peak Change'!$A$106:FX$202,180,FALSE)))</f>
        <v>0</v>
      </c>
      <c r="FY13" s="6">
        <f>IF(ISERROR(VLOOKUP($A13,'Import Peak'!$A$3:FY$99,181,FALSE)-VLOOKUP($A13,'Import Peak Change'!$A$106:FY$202,181,FALSE)),0,(VLOOKUP($A13,'Import Peak'!$A$3:FY$99,181,FALSE)-VLOOKUP($A13,'Import Peak Change'!$A$106:FY$202,181,FALSE)))</f>
        <v>0</v>
      </c>
      <c r="FZ13" s="6">
        <f>IF(ISERROR(VLOOKUP($A13,'Import Peak'!$A$3:FZ$99,182,FALSE)-VLOOKUP($A13,'Import Peak Change'!$A$106:FZ$202,182,FALSE)),0,(VLOOKUP($A13,'Import Peak'!$A$3:FZ$99,182,FALSE)-VLOOKUP($A13,'Import Peak Change'!$A$106:FZ$202,182,FALSE)))</f>
        <v>0</v>
      </c>
      <c r="GA13" s="6">
        <f>IF(ISERROR(VLOOKUP($A13,'Import Peak'!$A$3:GA$99,183,FALSE)-VLOOKUP($A13,'Import Peak Change'!$A$106:GA$202,183,FALSE)),0,(VLOOKUP($A13,'Import Peak'!$A$3:GA$99,183,FALSE)-VLOOKUP($A13,'Import Peak Change'!$A$106:GA$202,183,FALSE)))</f>
        <v>0</v>
      </c>
      <c r="GB13" s="6">
        <f>IF(ISERROR(VLOOKUP($A13,'Import Peak'!$A$3:GB$99,184,FALSE)-VLOOKUP($A13,'Import Peak Change'!$A$106:GB$202,184,FALSE)),0,(VLOOKUP($A13,'Import Peak'!$A$3:GB$99,184,FALSE)-VLOOKUP($A13,'Import Peak Change'!$A$106:GB$202,184,FALSE)))</f>
        <v>0</v>
      </c>
      <c r="GC13" s="6">
        <f>IF(ISERROR(VLOOKUP($A13,'Import Peak'!$A$3:GC$99,185,FALSE)-VLOOKUP($A13,'Import Peak Change'!$A$106:GC$202,185,FALSE)),0,(VLOOKUP($A13,'Import Peak'!$A$3:GC$99,185,FALSE)-VLOOKUP($A13,'Import Peak Change'!$A$106:GC$202,185,FALSE)))</f>
        <v>0</v>
      </c>
      <c r="GD13" s="6">
        <f>IF(ISERROR(VLOOKUP($A13,'Import Peak'!$A$3:GD$99,186,FALSE)-VLOOKUP($A13,'Import Peak Change'!$A$106:GD$202,186,FALSE)),0,(VLOOKUP($A13,'Import Peak'!$A$3:GD$99,186,FALSE)-VLOOKUP($A13,'Import Peak Change'!$A$106:GD$202,186,FALSE)))</f>
        <v>0</v>
      </c>
      <c r="GE13" s="6">
        <f>IF(ISERROR(VLOOKUP($A13,'Import Peak'!$A$3:GE$99,187,FALSE)-VLOOKUP($A13,'Import Peak Change'!$A$106:GE$202,187,FALSE)),0,(VLOOKUP($A13,'Import Peak'!$A$3:GE$99,187,FALSE)-VLOOKUP($A13,'Import Peak Change'!$A$106:GE$202,187,FALSE)))</f>
        <v>0</v>
      </c>
      <c r="GF13" s="6">
        <f>IF(ISERROR(VLOOKUP($A13,'Import Peak'!$A$3:GF$99,188,FALSE)-VLOOKUP($A13,'Import Peak Change'!$A$106:GF$202,188,FALSE)),0,(VLOOKUP($A13,'Import Peak'!$A$3:GF$99,188,FALSE)-VLOOKUP($A13,'Import Peak Change'!$A$106:GF$202,188,FALSE)))</f>
        <v>0</v>
      </c>
      <c r="GG13" s="6">
        <f>IF(ISERROR(VLOOKUP($A13,'Import Peak'!$A$3:GG$99,189,FALSE)-VLOOKUP($A13,'Import Peak Change'!$A$106:GG$202,189,FALSE)),0,(VLOOKUP($A13,'Import Peak'!$A$3:GG$99,189,FALSE)-VLOOKUP($A13,'Import Peak Change'!$A$106:GG$202,189,FALSE)))</f>
        <v>0</v>
      </c>
      <c r="GH13" s="6">
        <f>IF(ISERROR(VLOOKUP($A13,'Import Peak'!$A$3:GH$99,190,FALSE)-VLOOKUP($A13,'Import Peak Change'!$A$106:GH$202,190,FALSE)),0,(VLOOKUP($A13,'Import Peak'!$A$3:GH$99,190,FALSE)-VLOOKUP($A13,'Import Peak Change'!$A$106:GH$202,190,FALSE)))</f>
        <v>0</v>
      </c>
      <c r="GI13" s="6">
        <f>IF(ISERROR(VLOOKUP($A13,'Import Peak'!$A$3:GI$99,191,FALSE)-VLOOKUP($A13,'Import Peak Change'!$A$106:GI$202,191,FALSE)),0,(VLOOKUP($A13,'Import Peak'!$A$3:GI$99,191,FALSE)-VLOOKUP($A13,'Import Peak Change'!$A$106:GI$202,191,FALSE)))</f>
        <v>0</v>
      </c>
      <c r="GJ13" s="6">
        <f>IF(ISERROR(VLOOKUP($A13,'Import Peak'!$A$3:GJ$99,192,FALSE)-VLOOKUP($A13,'Import Peak Change'!$A$106:GJ$202,192,FALSE)),0,(VLOOKUP($A13,'Import Peak'!$A$3:GJ$99,192,FALSE)-VLOOKUP($A13,'Import Peak Change'!$A$106:GJ$202,192,FALSE)))</f>
        <v>0</v>
      </c>
      <c r="GK13" s="6">
        <f>IF(ISERROR(VLOOKUP($A13,'Import Peak'!$A$3:GK$99,193,FALSE)-VLOOKUP($A13,'Import Peak Change'!$A$106:GK$202,193,FALSE)),0,(VLOOKUP($A13,'Import Peak'!$A$3:GK$99,193,FALSE)-VLOOKUP($A13,'Import Peak Change'!$A$106:GK$202,193,FALSE)))</f>
        <v>0</v>
      </c>
      <c r="GL13" s="6">
        <f>IF(ISERROR(VLOOKUP($A13,'Import Peak'!$A$3:GL$99,194,FALSE)-VLOOKUP($A13,'Import Peak Change'!$A$106:GL$202,194,FALSE)),0,(VLOOKUP($A13,'Import Peak'!$A$3:GL$99,194,FALSE)-VLOOKUP($A13,'Import Peak Change'!$A$106:GL$202,194,FALSE)))</f>
        <v>0</v>
      </c>
      <c r="GM13" s="6">
        <f>IF(ISERROR(VLOOKUP($A13,'Import Peak'!$A$3:GM$99,195,FALSE)-VLOOKUP($A13,'Import Peak Change'!$A$106:GM$202,195,FALSE)),0,(VLOOKUP($A13,'Import Peak'!$A$3:GM$99,195,FALSE)-VLOOKUP($A13,'Import Peak Change'!$A$106:GM$202,195,FALSE)))</f>
        <v>0</v>
      </c>
      <c r="GN13" s="6">
        <f>IF(ISERROR(VLOOKUP($A13,'Import Peak'!$A$3:GN$99,196,FALSE)-VLOOKUP($A13,'Import Peak Change'!$A$106:GN$202,196,FALSE)),0,(VLOOKUP($A13,'Import Peak'!$A$3:GN$99,196,FALSE)-VLOOKUP($A13,'Import Peak Change'!$A$106:GN$202,196,FALSE)))</f>
        <v>0</v>
      </c>
      <c r="GO13" s="6">
        <f>IF(ISERROR(VLOOKUP($A13,'Import Peak'!$A$3:GO$99,197,FALSE)-VLOOKUP($A13,'Import Peak Change'!$A$106:GO$202,197,FALSE)),0,(VLOOKUP($A13,'Import Peak'!$A$3:GO$99,197,FALSE)-VLOOKUP($A13,'Import Peak Change'!$A$106:GO$202,197,FALSE)))</f>
        <v>0</v>
      </c>
      <c r="GP13" s="6">
        <f>IF(ISERROR(VLOOKUP($A13,'Import Peak'!$A$3:GP$99,198,FALSE)-VLOOKUP($A13,'Import Peak Change'!$A$106:GP$202,198,FALSE)),0,(VLOOKUP($A13,'Import Peak'!$A$3:GP$99,198,FALSE)-VLOOKUP($A13,'Import Peak Change'!$A$106:GP$202,198,FALSE)))</f>
        <v>0</v>
      </c>
      <c r="GQ13" s="6">
        <f>IF(ISERROR(VLOOKUP($A13,'Import Peak'!$A$3:GQ$99,199,FALSE)-VLOOKUP($A13,'Import Peak Change'!$A$106:GQ$202,199,FALSE)),0,(VLOOKUP($A13,'Import Peak'!$A$3:GQ$99,199,FALSE)-VLOOKUP($A13,'Import Peak Change'!$A$106:GQ$202,199,FALSE)))</f>
        <v>0</v>
      </c>
      <c r="GR13" s="6">
        <f>IF(ISERROR(VLOOKUP($A13,'Import Peak'!$A$3:GR$99,200,FALSE)-VLOOKUP($A13,'Import Peak Change'!$A$106:GR$202,200,FALSE)),0,(VLOOKUP($A13,'Import Peak'!$A$3:GR$99,200,FALSE)-VLOOKUP($A13,'Import Peak Change'!$A$106:GR$202,200,FALSE)))</f>
        <v>0</v>
      </c>
      <c r="GS13" s="6">
        <f>IF(ISERROR(VLOOKUP($A13,'Import Peak'!$A$3:GS$99,201,FALSE)-VLOOKUP($A13,'Import Peak Change'!$A$106:GS$202,201,FALSE)),0,(VLOOKUP($A13,'Import Peak'!$A$3:GS$99,201,FALSE)-VLOOKUP($A13,'Import Peak Change'!$A$106:GS$202,201,FALSE)))</f>
        <v>0</v>
      </c>
      <c r="GT13" s="6">
        <f>IF(ISERROR(VLOOKUP($A13,'Import Peak'!$A$3:GT$99,202,FALSE)-VLOOKUP($A13,'Import Peak Change'!$A$106:GT$202,202,FALSE)),0,(VLOOKUP($A13,'Import Peak'!$A$3:GT$99,202,FALSE)-VLOOKUP($A13,'Import Peak Change'!$A$106:GT$202,202,FALSE)))</f>
        <v>0</v>
      </c>
      <c r="GU13" s="6">
        <f>IF(ISERROR(VLOOKUP($A13,'Import Peak'!$A$3:GU$99,203,FALSE)-VLOOKUP($A13,'Import Peak Change'!$A$106:GU$202,203,FALSE)),0,(VLOOKUP($A13,'Import Peak'!$A$3:GU$99,203,FALSE)-VLOOKUP($A13,'Import Peak Change'!$A$106:GU$202,203,FALSE)))</f>
        <v>0</v>
      </c>
      <c r="GV13" s="6">
        <f>IF(ISERROR(VLOOKUP($A13,'Import Peak'!$A$3:GV$99,204,FALSE)-VLOOKUP($A13,'Import Peak Change'!$A$106:GV$202,204,FALSE)),0,(VLOOKUP($A13,'Import Peak'!$A$3:GV$99,204,FALSE)-VLOOKUP($A13,'Import Peak Change'!$A$106:GV$202,204,FALSE)))</f>
        <v>0</v>
      </c>
      <c r="GW13" s="6">
        <f>IF(ISERROR(VLOOKUP($A13,'Import Peak'!$A$3:GW$99,205,FALSE)-VLOOKUP($A13,'Import Peak Change'!$A$106:GW$202,205,FALSE)),0,(VLOOKUP($A13,'Import Peak'!$A$3:GW$99,205,FALSE)-VLOOKUP($A13,'Import Peak Change'!$A$106:GW$202,205,FALSE)))</f>
        <v>0</v>
      </c>
      <c r="GX13" s="6">
        <f>IF(ISERROR(VLOOKUP($A13,'Import Peak'!$A$3:GX$99,206,FALSE)-VLOOKUP($A13,'Import Peak Change'!$A$106:GX$202,206,FALSE)),0,(VLOOKUP($A13,'Import Peak'!$A$3:GX$99,206,FALSE)-VLOOKUP($A13,'Import Peak Change'!$A$106:GX$202,206,FALSE)))</f>
        <v>0</v>
      </c>
      <c r="GY13" s="6">
        <f>IF(ISERROR(VLOOKUP($A13,'Import Peak'!$A$3:GY$99,207,FALSE)-VLOOKUP($A13,'Import Peak Change'!$A$106:GY$202,207,FALSE)),0,(VLOOKUP($A13,'Import Peak'!$A$3:GY$99,207,FALSE)-VLOOKUP($A13,'Import Peak Change'!$A$106:GY$202,207,FALSE)))</f>
        <v>0</v>
      </c>
      <c r="GZ13" s="6">
        <f>IF(ISERROR(VLOOKUP($A13,'Import Peak'!$A$3:GZ$99,208,FALSE)-VLOOKUP($A13,'Import Peak Change'!$A$106:GZ$202,208,FALSE)),0,(VLOOKUP($A13,'Import Peak'!$A$3:GZ$99,208,FALSE)-VLOOKUP($A13,'Import Peak Change'!$A$106:GZ$202,208,FALSE)))</f>
        <v>0</v>
      </c>
      <c r="HA13" s="6">
        <f>IF(ISERROR(VLOOKUP($A13,'Import Peak'!$A$3:HA$99,209,FALSE)-VLOOKUP($A13,'Import Peak Change'!$A$106:HA$202,209,FALSE)),0,(VLOOKUP($A13,'Import Peak'!$A$3:HA$99,209,FALSE)-VLOOKUP($A13,'Import Peak Change'!$A$106:HA$202,209,FALSE)))</f>
        <v>0</v>
      </c>
      <c r="HB13" s="6">
        <f>IF(ISERROR(VLOOKUP($A13,'Import Peak'!$A$3:HB$99,210,FALSE)-VLOOKUP($A13,'Import Peak Change'!$A$106:HB$202,210,FALSE)),0,(VLOOKUP($A13,'Import Peak'!$A$3:HB$99,210,FALSE)-VLOOKUP($A13,'Import Peak Change'!$A$106:HB$202,210,FALSE)))</f>
        <v>0</v>
      </c>
      <c r="HC13" s="6">
        <f>IF(ISERROR(VLOOKUP($A13,'Import Peak'!$A$3:HC$99,211,FALSE)-VLOOKUP($A13,'Import Peak Change'!$A$106:HC$202,211,FALSE)),0,(VLOOKUP($A13,'Import Peak'!$A$3:HC$99,211,FALSE)-VLOOKUP($A13,'Import Peak Change'!$A$106:HC$202,211,FALSE)))</f>
        <v>0</v>
      </c>
      <c r="HD13" s="6">
        <f>IF(ISERROR(VLOOKUP($A13,'Import Peak'!$A$3:HD$99,212,FALSE)-VLOOKUP($A13,'Import Peak Change'!$A$106:HD$202,212,FALSE)),0,(VLOOKUP($A13,'Import Peak'!$A$3:HD$99,212,FALSE)-VLOOKUP($A13,'Import Peak Change'!$A$106:HD$202,212,FALSE)))</f>
        <v>0</v>
      </c>
      <c r="HE13" s="6">
        <f>IF(ISERROR(VLOOKUP($A13,'Import Peak'!$A$3:HE$99,213,FALSE)-VLOOKUP($A13,'Import Peak Change'!$A$106:HE$202,213,FALSE)),0,(VLOOKUP($A13,'Import Peak'!$A$3:HE$99,213,FALSE)-VLOOKUP($A13,'Import Peak Change'!$A$106:HE$202,213,FALSE)))</f>
        <v>0</v>
      </c>
      <c r="HF13" s="6">
        <f>IF(ISERROR(VLOOKUP($A13,'Import Peak'!$A$3:HF$99,214,FALSE)-VLOOKUP($A13,'Import Peak Change'!$A$106:HF$202,214,FALSE)),0,(VLOOKUP($A13,'Import Peak'!$A$3:HF$99,214,FALSE)-VLOOKUP($A13,'Import Peak Change'!$A$106:HF$202,214,FALSE)))</f>
        <v>0</v>
      </c>
      <c r="HG13" s="6">
        <f>IF(ISERROR(VLOOKUP($A13,'Import Peak'!$A$3:HG$99,215,FALSE)-VLOOKUP($A13,'Import Peak Change'!$A$106:HG$202,215,FALSE)),0,(VLOOKUP($A13,'Import Peak'!$A$3:HG$99,215,FALSE)-VLOOKUP($A13,'Import Peak Change'!$A$106:HG$202,215,FALSE)))</f>
        <v>0</v>
      </c>
      <c r="HH13" s="6">
        <f>IF(ISERROR(VLOOKUP($A13,'Import Peak'!$A$3:HH$99,216,FALSE)-VLOOKUP($A13,'Import Peak Change'!$A$106:HH$202,216,FALSE)),0,(VLOOKUP($A13,'Import Peak'!$A$3:HH$99,216,FALSE)-VLOOKUP($A13,'Import Peak Change'!$A$106:HH$202,216,FALSE)))</f>
        <v>0</v>
      </c>
      <c r="HI13" s="6">
        <f>IF(ISERROR(VLOOKUP($A13,'Import Peak'!$A$3:HI$99,217,FALSE)-VLOOKUP($A13,'Import Peak Change'!$A$106:HI$202,217,FALSE)),0,(VLOOKUP($A13,'Import Peak'!$A$3:HI$99,217,FALSE)-VLOOKUP($A13,'Import Peak Change'!$A$106:HI$202,217,FALSE)))</f>
        <v>0</v>
      </c>
      <c r="HJ13" s="6">
        <f>IF(ISERROR(VLOOKUP($A13,'Import Peak'!$A$3:HJ$99,218,FALSE)-VLOOKUP($A13,'Import Peak Change'!$A$106:HJ$202,218,FALSE)),0,(VLOOKUP($A13,'Import Peak'!$A$3:HJ$99,218,FALSE)-VLOOKUP($A13,'Import Peak Change'!$A$106:HJ$202,218,FALSE)))</f>
        <v>0</v>
      </c>
      <c r="HK13" s="6">
        <f>IF(ISERROR(VLOOKUP($A13,'Import Peak'!$A$3:HK$99,219,FALSE)-VLOOKUP($A13,'Import Peak Change'!$A$106:HK$202,219,FALSE)),0,(VLOOKUP($A13,'Import Peak'!$A$3:HK$99,219,FALSE)-VLOOKUP($A13,'Import Peak Change'!$A$106:HK$202,219,FALSE)))</f>
        <v>0</v>
      </c>
      <c r="HL13" s="6">
        <f>IF(ISERROR(VLOOKUP($A13,'Import Peak'!$A$3:HL$99,220,FALSE)-VLOOKUP($A13,'Import Peak Change'!$A$106:HL$202,220,FALSE)),0,(VLOOKUP($A13,'Import Peak'!$A$3:HL$99,220,FALSE)-VLOOKUP($A13,'Import Peak Change'!$A$106:HL$202,220,FALSE)))</f>
        <v>0</v>
      </c>
      <c r="HM13" s="6">
        <f>IF(ISERROR(VLOOKUP($A13,'Import Peak'!$A$3:HM$99,221,FALSE)-VLOOKUP($A13,'Import Peak Change'!$A$106:HM$202,221,FALSE)),0,(VLOOKUP($A13,'Import Peak'!$A$3:HM$99,221,FALSE)-VLOOKUP($A13,'Import Peak Change'!$A$106:HM$202,221,FALSE)))</f>
        <v>0</v>
      </c>
      <c r="HN13" s="6">
        <f>IF(ISERROR(VLOOKUP($A13,'Import Peak'!$A$3:HN$99,222,FALSE)-VLOOKUP($A13,'Import Peak Change'!$A$106:HN$202,222,FALSE)),0,(VLOOKUP($A13,'Import Peak'!$A$3:HN$99,222,FALSE)-VLOOKUP($A13,'Import Peak Change'!$A$106:HN$202,222,FALSE)))</f>
        <v>0</v>
      </c>
      <c r="HO13" s="6">
        <f>IF(ISERROR(VLOOKUP($A13,'Import Peak'!$A$3:HO$99,223,FALSE)-VLOOKUP($A13,'Import Peak Change'!$A$106:HO$202,223,FALSE)),0,(VLOOKUP($A13,'Import Peak'!$A$3:HO$99,223,FALSE)-VLOOKUP($A13,'Import Peak Change'!$A$106:HO$202,223,FALSE)))</f>
        <v>0</v>
      </c>
      <c r="HP13" s="6">
        <f>IF(ISERROR(VLOOKUP($A13,'Import Peak'!$A$3:HP$99,224,FALSE)-VLOOKUP($A13,'Import Peak Change'!$A$106:HP$202,224,FALSE)),0,(VLOOKUP($A13,'Import Peak'!$A$3:HP$99,224,FALSE)-VLOOKUP($A13,'Import Peak Change'!$A$106:HP$202,224,FALSE)))</f>
        <v>0</v>
      </c>
      <c r="HQ13" s="6">
        <f>IF(ISERROR(VLOOKUP($A13,'Import Peak'!$A$3:HQ$99,225,FALSE)-VLOOKUP($A13,'Import Peak Change'!$A$106:HQ$202,225,FALSE)),0,(VLOOKUP($A13,'Import Peak'!$A$3:HQ$99,225,FALSE)-VLOOKUP($A13,'Import Peak Change'!$A$106:HQ$202,225,FALSE)))</f>
        <v>0</v>
      </c>
      <c r="HR13" s="6">
        <f>IF(ISERROR(VLOOKUP($A13,'Import Peak'!$A$3:HR$99,226,FALSE)-VLOOKUP($A13,'Import Peak Change'!$A$106:HR$202,226,FALSE)),0,(VLOOKUP($A13,'Import Peak'!$A$3:HR$99,226,FALSE)-VLOOKUP($A13,'Import Peak Change'!$A$106:HR$202,226,FALSE)))</f>
        <v>0</v>
      </c>
      <c r="HS13" s="6">
        <f>IF(ISERROR(VLOOKUP($A13,'Import Peak'!$A$3:HS$99,227,FALSE)-VLOOKUP($A13,'Import Peak Change'!$A$106:HS$202,227,FALSE)),0,(VLOOKUP($A13,'Import Peak'!$A$3:HS$99,227,FALSE)-VLOOKUP($A13,'Import Peak Change'!$A$106:HS$202,227,FALSE)))</f>
        <v>0</v>
      </c>
      <c r="HT13" s="6">
        <f>IF(ISERROR(VLOOKUP($A13,'Import Peak'!$A$3:HT$99,228,FALSE)-VLOOKUP($A13,'Import Peak Change'!$A$106:HT$202,228,FALSE)),0,(VLOOKUP($A13,'Import Peak'!$A$3:HT$99,228,FALSE)-VLOOKUP($A13,'Import Peak Change'!$A$106:HT$202,228,FALSE)))</f>
        <v>0</v>
      </c>
      <c r="HU13" s="6">
        <f>IF(ISERROR(VLOOKUP($A13,'Import Peak'!$A$3:HU$99,229,FALSE)-VLOOKUP($A13,'Import Peak Change'!$A$106:HU$202,229,FALSE)),0,(VLOOKUP($A13,'Import Peak'!$A$3:HU$99,229,FALSE)-VLOOKUP($A13,'Import Peak Change'!$A$106:HU$202,229,FALSE)))</f>
        <v>0</v>
      </c>
      <c r="HV13" s="6">
        <f>IF(ISERROR(VLOOKUP($A13,'Import Peak'!$A$3:HV$99,230,FALSE)-VLOOKUP($A13,'Import Peak Change'!$A$106:HV$202,230,FALSE)),0,(VLOOKUP($A13,'Import Peak'!$A$3:HV$99,230,FALSE)-VLOOKUP($A13,'Import Peak Change'!$A$106:HV$202,230,FALSE)))</f>
        <v>0</v>
      </c>
      <c r="HW13" s="6">
        <f>IF(ISERROR(VLOOKUP($A13,'Import Peak'!$A$3:HW$99,231,FALSE)-VLOOKUP($A13,'Import Peak Change'!$A$106:HW$202,231,FALSE)),0,(VLOOKUP($A13,'Import Peak'!$A$3:HW$99,231,FALSE)-VLOOKUP($A13,'Import Peak Change'!$A$106:HW$202,231,FALSE)))</f>
        <v>0</v>
      </c>
      <c r="HX13" s="6">
        <f>IF(ISERROR(VLOOKUP($A13,'Import Peak'!$A$3:HX$99,232,FALSE)-VLOOKUP($A13,'Import Peak Change'!$A$106:HX$202,232,FALSE)),0,(VLOOKUP($A13,'Import Peak'!$A$3:HX$99,232,FALSE)-VLOOKUP($A13,'Import Peak Change'!$A$106:HX$202,232,FALSE)))</f>
        <v>0</v>
      </c>
      <c r="HY13" s="6">
        <f>IF(ISERROR(VLOOKUP($A13,'Import Peak'!$A$3:HY$99,233,FALSE)-VLOOKUP($A13,'Import Peak Change'!$A$106:HY$202,233,FALSE)),0,(VLOOKUP($A13,'Import Peak'!$A$3:HY$99,233,FALSE)-VLOOKUP($A13,'Import Peak Change'!$A$106:HY$202,233,FALSE)))</f>
        <v>0</v>
      </c>
      <c r="HZ13" s="6">
        <f>IF(ISERROR(VLOOKUP($A13,'Import Peak'!$A$3:HZ$99,234,FALSE)-VLOOKUP($A13,'Import Peak Change'!$A$106:HZ$202,234,FALSE)),0,(VLOOKUP($A13,'Import Peak'!$A$3:HZ$99,234,FALSE)-VLOOKUP($A13,'Import Peak Change'!$A$106:HZ$202,234,FALSE)))</f>
        <v>0</v>
      </c>
      <c r="IA13" s="6">
        <f>IF(ISERROR(VLOOKUP($A13,'Import Peak'!$A$3:IA$99,235,FALSE)-VLOOKUP($A13,'Import Peak Change'!$A$106:IA$202,235,FALSE)),0,(VLOOKUP($A13,'Import Peak'!$A$3:IA$99,235,FALSE)-VLOOKUP($A13,'Import Peak Change'!$A$106:IA$202,235,FALSE)))</f>
        <v>0</v>
      </c>
      <c r="IB13" s="6">
        <f>IF(ISERROR(VLOOKUP($A13,'Import Peak'!$A$3:IB$99,236,FALSE)-VLOOKUP($A13,'Import Peak Change'!$A$106:IB$202,236,FALSE)),0,(VLOOKUP($A13,'Import Peak'!$A$3:IB$99,236,FALSE)-VLOOKUP($A13,'Import Peak Change'!$A$106:IB$202,236,FALSE)))</f>
        <v>0</v>
      </c>
      <c r="IC13" s="6">
        <f>IF(ISERROR(VLOOKUP($A13,'Import Peak'!$A$3:IC$99,237,FALSE)-VLOOKUP($A13,'Import Peak Change'!$A$106:IC$202,237,FALSE)),0,(VLOOKUP($A13,'Import Peak'!$A$3:IC$99,237,FALSE)-VLOOKUP($A13,'Import Peak Change'!$A$106:IC$202,237,FALSE)))</f>
        <v>0</v>
      </c>
      <c r="ID13" s="6">
        <f>IF(ISERROR(VLOOKUP($A13,'Import Peak'!$A$3:ID$99,238,FALSE)-VLOOKUP($A13,'Import Peak Change'!$A$106:ID$202,238,FALSE)),0,(VLOOKUP($A13,'Import Peak'!$A$3:ID$99,238,FALSE)-VLOOKUP($A13,'Import Peak Change'!$A$106:ID$202,238,FALSE)))</f>
        <v>-94862.921066666677</v>
      </c>
      <c r="IE13" s="6">
        <f>IF(ISERROR(VLOOKUP($A13,'Import Peak'!$A$3:IE$99,239,FALSE)-VLOOKUP($A13,'Import Peak Change'!$A$106:IE$202,239,FALSE)),0,(VLOOKUP($A13,'Import Peak'!$A$3:IE$99,239,FALSE)-VLOOKUP($A13,'Import Peak Change'!$A$106:IE$202,239,FALSE)))</f>
        <v>-94862.921066666677</v>
      </c>
      <c r="IF13" s="6"/>
      <c r="IG13"/>
      <c r="II13" s="6"/>
    </row>
    <row r="14" spans="1:243" s="27" customFormat="1">
      <c r="A14" s="168" t="str">
        <f>IF('Import Peak'!A11=0,"",'Import Peak'!A11)</f>
        <v>HEDGECDN</v>
      </c>
      <c r="B14" s="6"/>
      <c r="C14" s="6"/>
      <c r="D14" s="6"/>
      <c r="E14" s="6"/>
      <c r="F14" s="6"/>
      <c r="G14" s="6">
        <f>IF(ISERROR(VLOOKUP($A14,'Import Peak'!$A$3:G$99,7,FALSE)-VLOOKUP($A14,'Import Peak Change'!$A$106:G$202,7,FALSE)),0,(VLOOKUP($A14,'Import Peak'!$A$3:G$99,7,FALSE)-VLOOKUP($A14,'Import Peak Change'!$A$106:G$202,7,FALSE)))</f>
        <v>0</v>
      </c>
      <c r="H14" s="6">
        <f>IF(ISERROR(VLOOKUP($A14,'Import Peak'!$A$3:H$99,8,FALSE)-VLOOKUP($A14,'Import Peak Change'!$A$106:H$202,8,FALSE)),0,(VLOOKUP($A14,'Import Peak'!$A$3:H$99,8,FALSE)-VLOOKUP($A14,'Import Peak Change'!$A$106:H$202,8,FALSE)))</f>
        <v>0</v>
      </c>
      <c r="I14" s="6">
        <f>IF(ISERROR(VLOOKUP($A14,'Import Peak'!$A$3:I$99,9,FALSE)-VLOOKUP($A14,'Import Peak Change'!$A$106:I$202,9,FALSE)),0,(VLOOKUP($A14,'Import Peak'!$A$3:I$99,9,FALSE)-VLOOKUP($A14,'Import Peak Change'!$A$106:I$202,9,FALSE)))</f>
        <v>0</v>
      </c>
      <c r="J14" s="6">
        <f>IF(ISERROR(VLOOKUP($A14,'Import Peak'!$A$3:J$99,10,FALSE)-VLOOKUP($A14,'Import Peak Change'!$A$106:J$202,10,FALSE)),0,(VLOOKUP($A14,'Import Peak'!$A$3:J$99,10,FALSE)-VLOOKUP($A14,'Import Peak Change'!$A$106:J$202,10,FALSE)))</f>
        <v>0</v>
      </c>
      <c r="K14" s="6">
        <f>IF(ISERROR(VLOOKUP($A14,'Import Peak'!$A$3:K$99,11,FALSE)-VLOOKUP($A14,'Import Peak Change'!$A$106:K$202,11,FALSE)),0,(VLOOKUP($A14,'Import Peak'!$A$3:K$99,11,FALSE)-VLOOKUP($A14,'Import Peak Change'!$A$106:K$202,11,FALSE)))</f>
        <v>0</v>
      </c>
      <c r="L14" s="6">
        <f>IF(ISERROR(VLOOKUP($A14,'Import Peak'!$A$3:L$99,12,FALSE)-VLOOKUP($A14,'Import Peak Change'!$A$106:L$202,12,FALSE)),0,(VLOOKUP($A14,'Import Peak'!$A$3:L$99,12,FALSE)-VLOOKUP($A14,'Import Peak Change'!$A$106:L$202,12,FALSE)))</f>
        <v>0</v>
      </c>
      <c r="M14" s="6">
        <f>IF(ISERROR(VLOOKUP($A14,'Import Peak'!$A$3:M$99,13,FALSE)-VLOOKUP($A14,'Import Peak Change'!$A$106:M$202,13,FALSE)),0,(VLOOKUP($A14,'Import Peak'!$A$3:M$99,13,FALSE)-VLOOKUP($A14,'Import Peak Change'!$A$106:M$202,13,FALSE)))</f>
        <v>0</v>
      </c>
      <c r="N14" s="6">
        <f>IF(ISERROR(VLOOKUP($A14,'Import Peak'!$A$3:N$99,14,FALSE)-VLOOKUP($A14,'Import Peak Change'!$A$106:N$202,14,FALSE)),0,(VLOOKUP($A14,'Import Peak'!$A$3:N$99,14,FALSE)-VLOOKUP($A14,'Import Peak Change'!$A$106:N$202,14,FALSE)))</f>
        <v>0</v>
      </c>
      <c r="O14" s="6">
        <f>IF(ISERROR(VLOOKUP($A14,'Import Peak'!$A$3:O$99,15,FALSE)-VLOOKUP($A14,'Import Peak Change'!$A$106:O$202,15,FALSE)),0,(VLOOKUP($A14,'Import Peak'!$A$3:O$99,15,FALSE)-VLOOKUP($A14,'Import Peak Change'!$A$106:O$202,15,FALSE)))</f>
        <v>0</v>
      </c>
      <c r="P14" s="6">
        <f>IF(ISERROR(VLOOKUP($A14,'Import Peak'!$A$3:P$99,16,FALSE)-VLOOKUP($A14,'Import Peak Change'!$A$106:P$202,16,FALSE)),0,(VLOOKUP($A14,'Import Peak'!$A$3:P$99,16,FALSE)-VLOOKUP($A14,'Import Peak Change'!$A$106:P$202,16,FALSE)))</f>
        <v>0</v>
      </c>
      <c r="Q14" s="6">
        <f>IF(ISERROR(VLOOKUP($A14,'Import Peak'!$A$3:Q$99,17,FALSE)-VLOOKUP($A14,'Import Peak Change'!$A$106:Q$202,17,FALSE)),0,(VLOOKUP($A14,'Import Peak'!$A$3:Q$99,17,FALSE)-VLOOKUP($A14,'Import Peak Change'!$A$106:Q$202,17,FALSE)))</f>
        <v>0</v>
      </c>
      <c r="R14" s="6">
        <f>IF(ISERROR(VLOOKUP($A14,'Import Peak'!$A$3:R$99,18,FALSE)-VLOOKUP($A14,'Import Peak Change'!$A$106:R$202,18,FALSE)),0,(VLOOKUP($A14,'Import Peak'!$A$3:R$99,18,FALSE)-VLOOKUP($A14,'Import Peak Change'!$A$106:R$202,18,FALSE)))</f>
        <v>0</v>
      </c>
      <c r="S14" s="6">
        <f>IF(ISERROR(VLOOKUP($A14,'Import Peak'!$A$3:S$99,19,FALSE)-VLOOKUP($A14,'Import Peak Change'!$A$106:S$202,19,FALSE)),0,(VLOOKUP($A14,'Import Peak'!$A$3:S$99,19,FALSE)-VLOOKUP($A14,'Import Peak Change'!$A$106:S$202,19,FALSE)))</f>
        <v>0</v>
      </c>
      <c r="T14" s="6">
        <f>IF(ISERROR(VLOOKUP($A14,'Import Peak'!$A$3:T$99,20,FALSE)-VLOOKUP($A14,'Import Peak Change'!$A$106:T$202,20,FALSE)),0,(VLOOKUP($A14,'Import Peak'!$A$3:T$99,20,FALSE)-VLOOKUP($A14,'Import Peak Change'!$A$106:T$202,20,FALSE)))</f>
        <v>0</v>
      </c>
      <c r="U14" s="6">
        <f>IF(ISERROR(VLOOKUP($A14,'Import Peak'!$A$3:U$99,21,FALSE)-VLOOKUP($A14,'Import Peak Change'!$A$106:U$202,21,FALSE)),0,(VLOOKUP($A14,'Import Peak'!$A$3:U$99,21,FALSE)-VLOOKUP($A14,'Import Peak Change'!$A$106:U$202,21,FALSE)))</f>
        <v>0</v>
      </c>
      <c r="V14" s="6">
        <f>IF(ISERROR(VLOOKUP($A14,'Import Peak'!$A$3:V$99,22,FALSE)-VLOOKUP($A14,'Import Peak Change'!$A$106:V$202,22,FALSE)),0,(VLOOKUP($A14,'Import Peak'!$A$3:V$99,22,FALSE)-VLOOKUP($A14,'Import Peak Change'!$A$106:V$202,22,FALSE)))</f>
        <v>0</v>
      </c>
      <c r="W14" s="6">
        <f>IF(ISERROR(VLOOKUP($A14,'Import Peak'!$A$3:W$99,23,FALSE)-VLOOKUP($A14,'Import Peak Change'!$A$106:W$202,23,FALSE)),0,(VLOOKUP($A14,'Import Peak'!$A$3:W$99,23,FALSE)-VLOOKUP($A14,'Import Peak Change'!$A$106:W$202,23,FALSE)))</f>
        <v>0</v>
      </c>
      <c r="X14" s="6">
        <f>IF(ISERROR(VLOOKUP($A14,'Import Peak'!$A$3:X$99,24,FALSE)-VLOOKUP($A14,'Import Peak Change'!$A$106:X$202,24,FALSE)),0,(VLOOKUP($A14,'Import Peak'!$A$3:X$99,24,FALSE)-VLOOKUP($A14,'Import Peak Change'!$A$106:X$202,24,FALSE)))</f>
        <v>0</v>
      </c>
      <c r="Y14" s="6">
        <f>IF(ISERROR(VLOOKUP($A14,'Import Peak'!$A$3:Y$99,25,FALSE)-VLOOKUP($A14,'Import Peak Change'!$A$106:Y$202,25,FALSE)),0,(VLOOKUP($A14,'Import Peak'!$A$3:Y$99,25,FALSE)-VLOOKUP($A14,'Import Peak Change'!$A$106:Y$202,25,FALSE)))</f>
        <v>0</v>
      </c>
      <c r="Z14" s="6">
        <f>IF(ISERROR(VLOOKUP($A14,'Import Peak'!$A$3:Z$99,26,FALSE)-VLOOKUP($A14,'Import Peak Change'!$A$106:Z$202,26,FALSE)),0,(VLOOKUP($A14,'Import Peak'!$A$3:Z$99,26,FALSE)-VLOOKUP($A14,'Import Peak Change'!$A$106:Z$202,26,FALSE)))</f>
        <v>0</v>
      </c>
      <c r="AA14" s="6">
        <f>IF(ISERROR(VLOOKUP($A14,'Import Peak'!$A$3:AA$99,27,FALSE)-VLOOKUP($A14,'Import Peak Change'!$A$106:AA$202,27,FALSE)),0,(VLOOKUP($A14,'Import Peak'!$A$3:AA$99,27,FALSE)-VLOOKUP($A14,'Import Peak Change'!$A$106:AA$202,27,FALSE)))</f>
        <v>0</v>
      </c>
      <c r="AB14" s="6">
        <f>IF(ISERROR(VLOOKUP($A14,'Import Peak'!$A$3:AB$99,28,FALSE)-VLOOKUP($A14,'Import Peak Change'!$A$106:AB$202,28,FALSE)),0,(VLOOKUP($A14,'Import Peak'!$A$3:AB$99,28,FALSE)-VLOOKUP($A14,'Import Peak Change'!$A$106:AB$202,28,FALSE)))</f>
        <v>0</v>
      </c>
      <c r="AC14" s="6">
        <f>IF(ISERROR(VLOOKUP($A14,'Import Peak'!$A$3:AC$99,29,FALSE)-VLOOKUP($A14,'Import Peak Change'!$A$106:AC$202,29,FALSE)),0,(VLOOKUP($A14,'Import Peak'!$A$3:AC$99,29,FALSE)-VLOOKUP($A14,'Import Peak Change'!$A$106:AC$202,29,FALSE)))</f>
        <v>0</v>
      </c>
      <c r="AD14" s="6">
        <f>IF(ISERROR(VLOOKUP($A14,'Import Peak'!$A$3:AD$99,30,FALSE)-VLOOKUP($A14,'Import Peak Change'!$A$106:AD$202,30,FALSE)),0,(VLOOKUP($A14,'Import Peak'!$A$3:AD$99,30,FALSE)-VLOOKUP($A14,'Import Peak Change'!$A$106:AD$202,30,FALSE)))</f>
        <v>0</v>
      </c>
      <c r="AE14" s="6">
        <f>IF(ISERROR(VLOOKUP($A14,'Import Peak'!$A$3:AE$99,31,FALSE)-VLOOKUP($A14,'Import Peak Change'!$A$106:AE$202,31,FALSE)),0,(VLOOKUP($A14,'Import Peak'!$A$3:AE$99,31,FALSE)-VLOOKUP($A14,'Import Peak Change'!$A$106:AE$202,31,FALSE)))</f>
        <v>0</v>
      </c>
      <c r="AF14" s="6">
        <f>IF(ISERROR(VLOOKUP($A14,'Import Peak'!$A$3:AF$99,32,FALSE)-VLOOKUP($A14,'Import Peak Change'!$A$106:AF$202,32,FALSE)),0,(VLOOKUP($A14,'Import Peak'!$A$3:AF$99,32,FALSE)-VLOOKUP($A14,'Import Peak Change'!$A$106:AF$202,32,FALSE)))</f>
        <v>0</v>
      </c>
      <c r="AG14" s="6">
        <f>IF(ISERROR(VLOOKUP($A14,'Import Peak'!$A$3:AG$99,33,FALSE)-VLOOKUP($A14,'Import Peak Change'!$A$106:AG$202,33,FALSE)),0,(VLOOKUP($A14,'Import Peak'!$A$3:AG$99,33,FALSE)-VLOOKUP($A14,'Import Peak Change'!$A$106:AG$202,33,FALSE)))</f>
        <v>0</v>
      </c>
      <c r="AH14" s="6">
        <f>IF(ISERROR(VLOOKUP($A14,'Import Peak'!$A$3:AH$99,34,FALSE)-VLOOKUP($A14,'Import Peak Change'!$A$106:AH$202,34,FALSE)),0,(VLOOKUP($A14,'Import Peak'!$A$3:AH$99,34,FALSE)-VLOOKUP($A14,'Import Peak Change'!$A$106:AH$202,34,FALSE)))</f>
        <v>0</v>
      </c>
      <c r="AI14" s="6">
        <f>IF(ISERROR(VLOOKUP($A14,'Import Peak'!$A$3:AI$99,35,FALSE)-VLOOKUP($A14,'Import Peak Change'!$A$106:AI$202,35,FALSE)),0,(VLOOKUP($A14,'Import Peak'!$A$3:AI$99,35,FALSE)-VLOOKUP($A14,'Import Peak Change'!$A$106:AI$202,35,FALSE)))</f>
        <v>0</v>
      </c>
      <c r="AJ14" s="6">
        <f>IF(ISERROR(VLOOKUP($A14,'Import Peak'!$A$3:AJ$99,36,FALSE)-VLOOKUP($A14,'Import Peak Change'!$A$106:AJ$202,36,FALSE)),0,(VLOOKUP($A14,'Import Peak'!$A$3:AJ$99,36,FALSE)-VLOOKUP($A14,'Import Peak Change'!$A$106:AJ$202,36,FALSE)))</f>
        <v>0</v>
      </c>
      <c r="AK14" s="6">
        <f>IF(ISERROR(VLOOKUP($A14,'Import Peak'!$A$3:AK$99,37,FALSE)-VLOOKUP($A14,'Import Peak Change'!$A$106:AK$202,37,FALSE)),0,(VLOOKUP($A14,'Import Peak'!$A$3:AK$99,37,FALSE)-VLOOKUP($A14,'Import Peak Change'!$A$106:AK$202,37,FALSE)))</f>
        <v>0</v>
      </c>
      <c r="AL14" s="6">
        <f>IF(ISERROR(VLOOKUP($A14,'Import Peak'!$A$3:AL$99,38,FALSE)-VLOOKUP($A14,'Import Peak Change'!$A$106:AL$202,38,FALSE)),0,(VLOOKUP($A14,'Import Peak'!$A$3:AL$99,38,FALSE)-VLOOKUP($A14,'Import Peak Change'!$A$106:AL$202,38,FALSE)))</f>
        <v>0</v>
      </c>
      <c r="AM14" s="6">
        <f>IF(ISERROR(VLOOKUP($A14,'Import Peak'!$A$3:AM$99,39,FALSE)-VLOOKUP($A14,'Import Peak Change'!$A$106:AM$202,39,FALSE)),0,(VLOOKUP($A14,'Import Peak'!$A$3:AM$99,39,FALSE)-VLOOKUP($A14,'Import Peak Change'!$A$106:AM$202,39,FALSE)))</f>
        <v>0</v>
      </c>
      <c r="AN14" s="6">
        <f>IF(ISERROR(VLOOKUP($A14,'Import Peak'!$A$3:AN$99,40,FALSE)-VLOOKUP($A14,'Import Peak Change'!$A$106:AN$202,40,FALSE)),0,(VLOOKUP($A14,'Import Peak'!$A$3:AN$99,40,FALSE)-VLOOKUP($A14,'Import Peak Change'!$A$106:AN$202,40,FALSE)))</f>
        <v>0</v>
      </c>
      <c r="AO14" s="6">
        <f>IF(ISERROR(VLOOKUP($A14,'Import Peak'!$A$3:AO$99,41,FALSE)-VLOOKUP($A14,'Import Peak Change'!$A$106:AO$202,41,FALSE)),0,(VLOOKUP($A14,'Import Peak'!$A$3:AO$99,41,FALSE)-VLOOKUP($A14,'Import Peak Change'!$A$106:AO$202,41,FALSE)))</f>
        <v>0</v>
      </c>
      <c r="AP14" s="6">
        <f>IF(ISERROR(VLOOKUP($A14,'Import Peak'!$A$3:AP$99,42,FALSE)-VLOOKUP($A14,'Import Peak Change'!$A$106:AP$202,42,FALSE)),0,(VLOOKUP($A14,'Import Peak'!$A$3:AP$99,42,FALSE)-VLOOKUP($A14,'Import Peak Change'!$A$106:AP$202,42,FALSE)))</f>
        <v>0</v>
      </c>
      <c r="AQ14" s="6">
        <f>IF(ISERROR(VLOOKUP($A14,'Import Peak'!$A$3:AQ$99,43,FALSE)-VLOOKUP($A14,'Import Peak Change'!$A$106:AQ$202,43,FALSE)),0,(VLOOKUP($A14,'Import Peak'!$A$3:AQ$99,43,FALSE)-VLOOKUP($A14,'Import Peak Change'!$A$106:AQ$202,43,FALSE)))</f>
        <v>0</v>
      </c>
      <c r="AR14" s="6">
        <f>IF(ISERROR(VLOOKUP($A14,'Import Peak'!$A$3:AR$99,44,FALSE)-VLOOKUP($A14,'Import Peak Change'!$A$106:AR$202,44,FALSE)),0,(VLOOKUP($A14,'Import Peak'!$A$3:AR$99,44,FALSE)-VLOOKUP($A14,'Import Peak Change'!$A$106:AR$202,44,FALSE)))</f>
        <v>0</v>
      </c>
      <c r="AS14" s="6">
        <f>IF(ISERROR(VLOOKUP($A14,'Import Peak'!$A$3:AS$99,45,FALSE)-VLOOKUP($A14,'Import Peak Change'!$A$106:AS$202,45,FALSE)),0,(VLOOKUP($A14,'Import Peak'!$A$3:AS$99,45,FALSE)-VLOOKUP($A14,'Import Peak Change'!$A$106:AS$202,45,FALSE)))</f>
        <v>0</v>
      </c>
      <c r="AT14" s="6">
        <f>IF(ISERROR(VLOOKUP($A14,'Import Peak'!$A$3:AT$99,46,FALSE)-VLOOKUP($A14,'Import Peak Change'!$A$106:AT$202,46,FALSE)),0,(VLOOKUP($A14,'Import Peak'!$A$3:AT$99,46,FALSE)-VLOOKUP($A14,'Import Peak Change'!$A$106:AT$202,46,FALSE)))</f>
        <v>0</v>
      </c>
      <c r="AU14" s="6">
        <f>IF(ISERROR(VLOOKUP($A14,'Import Peak'!$A$3:AU$99,47,FALSE)-VLOOKUP($A14,'Import Peak Change'!$A$106:AU$202,47,FALSE)),0,(VLOOKUP($A14,'Import Peak'!$A$3:AU$99,47,FALSE)-VLOOKUP($A14,'Import Peak Change'!$A$106:AU$202,47,FALSE)))</f>
        <v>0</v>
      </c>
      <c r="AV14" s="6">
        <f>IF(ISERROR(VLOOKUP($A14,'Import Peak'!$A$3:AV$99,48,FALSE)-VLOOKUP($A14,'Import Peak Change'!$A$106:AV$202,48,FALSE)),0,(VLOOKUP($A14,'Import Peak'!$A$3:AV$99,48,FALSE)-VLOOKUP($A14,'Import Peak Change'!$A$106:AV$202,48,FALSE)))</f>
        <v>0</v>
      </c>
      <c r="AW14" s="6">
        <f>IF(ISERROR(VLOOKUP($A14,'Import Peak'!$A$3:AW$99,49,FALSE)-VLOOKUP($A14,'Import Peak Change'!$A$106:AW$202,49,FALSE)),0,(VLOOKUP($A14,'Import Peak'!$A$3:AW$99,49,FALSE)-VLOOKUP($A14,'Import Peak Change'!$A$106:AW$202,49,FALSE)))</f>
        <v>0</v>
      </c>
      <c r="AX14" s="6">
        <f>IF(ISERROR(VLOOKUP($A14,'Import Peak'!$A$3:AX$99,50,FALSE)-VLOOKUP($A14,'Import Peak Change'!$A$106:AX$202,50,FALSE)),0,(VLOOKUP($A14,'Import Peak'!$A$3:AX$99,50,FALSE)-VLOOKUP($A14,'Import Peak Change'!$A$106:AX$202,50,FALSE)))</f>
        <v>0</v>
      </c>
      <c r="AY14" s="6">
        <f>IF(ISERROR(VLOOKUP($A14,'Import Peak'!$A$3:AY$99,51,FALSE)-VLOOKUP($A14,'Import Peak Change'!$A$106:AY$202,51,FALSE)),0,(VLOOKUP($A14,'Import Peak'!$A$3:AY$99,51,FALSE)-VLOOKUP($A14,'Import Peak Change'!$A$106:AY$202,51,FALSE)))</f>
        <v>0</v>
      </c>
      <c r="AZ14" s="6">
        <f>IF(ISERROR(VLOOKUP($A14,'Import Peak'!$A$3:AZ$99,52,FALSE)-VLOOKUP($A14,'Import Peak Change'!$A$106:AZ$202,52,FALSE)),0,(VLOOKUP($A14,'Import Peak'!$A$3:AZ$99,52,FALSE)-VLOOKUP($A14,'Import Peak Change'!$A$106:AZ$202,52,FALSE)))</f>
        <v>0</v>
      </c>
      <c r="BA14" s="6">
        <f>IF(ISERROR(VLOOKUP($A14,'Import Peak'!$A$3:BA$99,53,FALSE)-VLOOKUP($A14,'Import Peak Change'!$A$106:BA$202,53,FALSE)),0,(VLOOKUP($A14,'Import Peak'!$A$3:BA$99,53,FALSE)-VLOOKUP($A14,'Import Peak Change'!$A$106:BA$202,53,FALSE)))</f>
        <v>0</v>
      </c>
      <c r="BB14" s="6">
        <f>IF(ISERROR(VLOOKUP($A14,'Import Peak'!$A$3:BB$99,54,FALSE)-VLOOKUP($A14,'Import Peak Change'!$A$106:BB$202,54,FALSE)),0,(VLOOKUP($A14,'Import Peak'!$A$3:BB$99,54,FALSE)-VLOOKUP($A14,'Import Peak Change'!$A$106:BB$202,54,FALSE)))</f>
        <v>0</v>
      </c>
      <c r="BC14" s="6">
        <f>IF(ISERROR(VLOOKUP($A14,'Import Peak'!$A$3:BC$99,55,FALSE)-VLOOKUP($A14,'Import Peak Change'!$A$106:BC$202,55,FALSE)),0,(VLOOKUP($A14,'Import Peak'!$A$3:BC$99,55,FALSE)-VLOOKUP($A14,'Import Peak Change'!$A$106:BC$202,55,FALSE)))</f>
        <v>0</v>
      </c>
      <c r="BD14" s="6">
        <f>IF(ISERROR(VLOOKUP($A14,'Import Peak'!$A$3:BD$99,56,FALSE)-VLOOKUP($A14,'Import Peak Change'!$A$106:BD$202,56,FALSE)),0,(VLOOKUP($A14,'Import Peak'!$A$3:BD$99,56,FALSE)-VLOOKUP($A14,'Import Peak Change'!$A$106:BD$202,56,FALSE)))</f>
        <v>0</v>
      </c>
      <c r="BE14" s="6">
        <f>IF(ISERROR(VLOOKUP($A14,'Import Peak'!$A$3:BE$99,57,FALSE)-VLOOKUP($A14,'Import Peak Change'!$A$106:BE$202,57,FALSE)),0,(VLOOKUP($A14,'Import Peak'!$A$3:BE$99,57,FALSE)-VLOOKUP($A14,'Import Peak Change'!$A$106:BE$202,57,FALSE)))</f>
        <v>0</v>
      </c>
      <c r="BF14" s="6">
        <f>IF(ISERROR(VLOOKUP($A14,'Import Peak'!$A$3:BF$99,58,FALSE)-VLOOKUP($A14,'Import Peak Change'!$A$106:BF$202,58,FALSE)),0,(VLOOKUP($A14,'Import Peak'!$A$3:BF$99,58,FALSE)-VLOOKUP($A14,'Import Peak Change'!$A$106:BF$202,58,FALSE)))</f>
        <v>0</v>
      </c>
      <c r="BG14" s="6">
        <f>IF(ISERROR(VLOOKUP($A14,'Import Peak'!$A$3:BG$99,59,FALSE)-VLOOKUP($A14,'Import Peak Change'!$A$106:BG$202,59,FALSE)),0,(VLOOKUP($A14,'Import Peak'!$A$3:BG$99,59,FALSE)-VLOOKUP($A14,'Import Peak Change'!$A$106:BG$202,59,FALSE)))</f>
        <v>0</v>
      </c>
      <c r="BH14" s="6">
        <f>IF(ISERROR(VLOOKUP($A14,'Import Peak'!$A$3:BH$99,60,FALSE)-VLOOKUP($A14,'Import Peak Change'!$A$106:BH$202,60,FALSE)),0,(VLOOKUP($A14,'Import Peak'!$A$3:BH$99,60,FALSE)-VLOOKUP($A14,'Import Peak Change'!$A$106:BH$202,60,FALSE)))</f>
        <v>0</v>
      </c>
      <c r="BI14" s="6">
        <f>IF(ISERROR(VLOOKUP($A14,'Import Peak'!$A$3:BI$99,61,FALSE)-VLOOKUP($A14,'Import Peak Change'!$A$106:BI$202,61,FALSE)),0,(VLOOKUP($A14,'Import Peak'!$A$3:BI$99,61,FALSE)-VLOOKUP($A14,'Import Peak Change'!$A$106:BI$202,61,FALSE)))</f>
        <v>0</v>
      </c>
      <c r="BJ14" s="6">
        <f>IF(ISERROR(VLOOKUP($A14,'Import Peak'!$A$3:BJ$99,62,FALSE)-VLOOKUP($A14,'Import Peak Change'!$A$106:BJ$202,62,FALSE)),0,(VLOOKUP($A14,'Import Peak'!$A$3:BJ$99,62,FALSE)-VLOOKUP($A14,'Import Peak Change'!$A$106:BJ$202,62,FALSE)))</f>
        <v>0</v>
      </c>
      <c r="BK14" s="6">
        <f>IF(ISERROR(VLOOKUP($A14,'Import Peak'!$A$3:BK$99,63,FALSE)-VLOOKUP($A14,'Import Peak Change'!$A$106:BK$202,63,FALSE)),0,(VLOOKUP($A14,'Import Peak'!$A$3:BK$99,63,FALSE)-VLOOKUP($A14,'Import Peak Change'!$A$106:BK$202,63,FALSE)))</f>
        <v>0</v>
      </c>
      <c r="BL14" s="6">
        <f>IF(ISERROR(VLOOKUP($A14,'Import Peak'!$A$3:BL$99,64,FALSE)-VLOOKUP($A14,'Import Peak Change'!$A$106:BL$202,64,FALSE)),0,(VLOOKUP($A14,'Import Peak'!$A$3:BL$99,64,FALSE)-VLOOKUP($A14,'Import Peak Change'!$A$106:BL$202,64,FALSE)))</f>
        <v>0</v>
      </c>
      <c r="BM14" s="6">
        <f>IF(ISERROR(VLOOKUP($A14,'Import Peak'!$A$3:BM$99,65,FALSE)-VLOOKUP($A14,'Import Peak Change'!$A$106:BM$202,65,FALSE)),0,(VLOOKUP($A14,'Import Peak'!$A$3:BM$99,65,FALSE)-VLOOKUP($A14,'Import Peak Change'!$A$106:BM$202,65,FALSE)))</f>
        <v>0</v>
      </c>
      <c r="BN14" s="6">
        <f>IF(ISERROR(VLOOKUP($A14,'Import Peak'!$A$3:BN$99,66,FALSE)-VLOOKUP($A14,'Import Peak Change'!$A$106:BN$202,66,FALSE)),0,(VLOOKUP($A14,'Import Peak'!$A$3:BN$99,66,FALSE)-VLOOKUP($A14,'Import Peak Change'!$A$106:BN$202,66,FALSE)))</f>
        <v>0</v>
      </c>
      <c r="BO14" s="6">
        <f>IF(ISERROR(VLOOKUP($A14,'Import Peak'!$A$3:BO$99,67,FALSE)-VLOOKUP($A14,'Import Peak Change'!$A$106:BO$202,67,FALSE)),0,(VLOOKUP($A14,'Import Peak'!$A$3:BO$99,67,FALSE)-VLOOKUP($A14,'Import Peak Change'!$A$106:BO$202,67,FALSE)))</f>
        <v>0</v>
      </c>
      <c r="BP14" s="6">
        <f>IF(ISERROR(VLOOKUP($A14,'Import Peak'!$A$3:BP$99,68,FALSE)-VLOOKUP($A14,'Import Peak Change'!$A$106:BP$202,68,FALSE)),0,(VLOOKUP($A14,'Import Peak'!$A$3:BP$99,68,FALSE)-VLOOKUP($A14,'Import Peak Change'!$A$106:BP$202,68,FALSE)))</f>
        <v>0</v>
      </c>
      <c r="BQ14" s="6">
        <f>IF(ISERROR(VLOOKUP($A14,'Import Peak'!$A$3:BQ$99,69,FALSE)-VLOOKUP($A14,'Import Peak Change'!$A$106:BQ$202,69,FALSE)),0,(VLOOKUP($A14,'Import Peak'!$A$3:BQ$99,69,FALSE)-VLOOKUP($A14,'Import Peak Change'!$A$106:BQ$202,69,FALSE)))</f>
        <v>0</v>
      </c>
      <c r="BR14" s="6">
        <f>IF(ISERROR(VLOOKUP($A14,'Import Peak'!$A$3:BR$99,70,FALSE)-VLOOKUP($A14,'Import Peak Change'!$A$106:BR$202,70,FALSE)),0,(VLOOKUP($A14,'Import Peak'!$A$3:BR$99,70,FALSE)-VLOOKUP($A14,'Import Peak Change'!$A$106:BR$202,70,FALSE)))</f>
        <v>0</v>
      </c>
      <c r="BS14" s="6">
        <f>IF(ISERROR(VLOOKUP($A14,'Import Peak'!$A$3:BS$99,71,FALSE)-VLOOKUP($A14,'Import Peak Change'!$A$106:BS$202,71,FALSE)),0,(VLOOKUP($A14,'Import Peak'!$A$3:BS$99,71,FALSE)-VLOOKUP($A14,'Import Peak Change'!$A$106:BS$202,71,FALSE)))</f>
        <v>0</v>
      </c>
      <c r="BT14" s="6">
        <f>IF(ISERROR(VLOOKUP($A14,'Import Peak'!$A$3:BT$99,72,FALSE)-VLOOKUP($A14,'Import Peak Change'!$A$106:BT$202,72,FALSE)),0,(VLOOKUP($A14,'Import Peak'!$A$3:BT$99,72,FALSE)-VLOOKUP($A14,'Import Peak Change'!$A$106:BT$202,72,FALSE)))</f>
        <v>0</v>
      </c>
      <c r="BU14" s="6">
        <f>IF(ISERROR(VLOOKUP($A14,'Import Peak'!$A$3:BU$99,73,FALSE)-VLOOKUP($A14,'Import Peak Change'!$A$106:BU$202,73,FALSE)),0,(VLOOKUP($A14,'Import Peak'!$A$3:BU$99,73,FALSE)-VLOOKUP($A14,'Import Peak Change'!$A$106:BU$202,73,FALSE)))</f>
        <v>0</v>
      </c>
      <c r="BV14" s="6">
        <f>IF(ISERROR(VLOOKUP($A14,'Import Peak'!$A$3:BV$99,74,FALSE)-VLOOKUP($A14,'Import Peak Change'!$A$106:BV$202,74,FALSE)),0,(VLOOKUP($A14,'Import Peak'!$A$3:BV$99,74,FALSE)-VLOOKUP($A14,'Import Peak Change'!$A$106:BV$202,74,FALSE)))</f>
        <v>0</v>
      </c>
      <c r="BW14" s="6">
        <f>IF(ISERROR(VLOOKUP($A14,'Import Peak'!$A$3:BW$99,75,FALSE)-VLOOKUP($A14,'Import Peak Change'!$A$106:BW$202,75,FALSE)),0,(VLOOKUP($A14,'Import Peak'!$A$3:BW$99,75,FALSE)-VLOOKUP($A14,'Import Peak Change'!$A$106:BW$202,75,FALSE)))</f>
        <v>0</v>
      </c>
      <c r="BX14" s="6">
        <f>IF(ISERROR(VLOOKUP($A14,'Import Peak'!$A$3:BX$99,76,FALSE)-VLOOKUP($A14,'Import Peak Change'!$A$106:BX$202,76,FALSE)),0,(VLOOKUP($A14,'Import Peak'!$A$3:BX$99,76,FALSE)-VLOOKUP($A14,'Import Peak Change'!$A$106:BX$202,76,FALSE)))</f>
        <v>0</v>
      </c>
      <c r="BY14" s="6">
        <f>IF(ISERROR(VLOOKUP($A14,'Import Peak'!$A$3:BY$99,77,FALSE)-VLOOKUP($A14,'Import Peak Change'!$A$106:BY$202,77,FALSE)),0,(VLOOKUP($A14,'Import Peak'!$A$3:BY$99,77,FALSE)-VLOOKUP($A14,'Import Peak Change'!$A$106:BY$202,77,FALSE)))</f>
        <v>0</v>
      </c>
      <c r="BZ14" s="6">
        <f>IF(ISERROR(VLOOKUP($A14,'Import Peak'!$A$3:BZ$99,78,FALSE)-VLOOKUP($A14,'Import Peak Change'!$A$106:BZ$202,78,FALSE)),0,(VLOOKUP($A14,'Import Peak'!$A$3:BZ$99,78,FALSE)-VLOOKUP($A14,'Import Peak Change'!$A$106:BZ$202,78,FALSE)))</f>
        <v>0</v>
      </c>
      <c r="CA14" s="6">
        <f>IF(ISERROR(VLOOKUP($A14,'Import Peak'!$A$3:CA$99,79,FALSE)-VLOOKUP($A14,'Import Peak Change'!$A$106:CA$202,79,FALSE)),0,(VLOOKUP($A14,'Import Peak'!$A$3:CA$99,79,FALSE)-VLOOKUP($A14,'Import Peak Change'!$A$106:CA$202,79,FALSE)))</f>
        <v>0</v>
      </c>
      <c r="CB14" s="6">
        <f>IF(ISERROR(VLOOKUP($A14,'Import Peak'!$A$3:CB$99,80,FALSE)-VLOOKUP($A14,'Import Peak Change'!$A$106:CB$202,80,FALSE)),0,(VLOOKUP($A14,'Import Peak'!$A$3:CB$99,80,FALSE)-VLOOKUP($A14,'Import Peak Change'!$A$106:CB$202,80,FALSE)))</f>
        <v>0</v>
      </c>
      <c r="CC14" s="6">
        <f>IF(ISERROR(VLOOKUP($A14,'Import Peak'!$A$3:CC$99,81,FALSE)-VLOOKUP($A14,'Import Peak Change'!$A$106:CC$202,81,FALSE)),0,(VLOOKUP($A14,'Import Peak'!$A$3:CC$99,81,FALSE)-VLOOKUP($A14,'Import Peak Change'!$A$106:CC$202,81,FALSE)))</f>
        <v>0</v>
      </c>
      <c r="CD14" s="6">
        <f>IF(ISERROR(VLOOKUP($A14,'Import Peak'!$A$3:CD$99,82,FALSE)-VLOOKUP($A14,'Import Peak Change'!$A$106:CD$202,82,FALSE)),0,(VLOOKUP($A14,'Import Peak'!$A$3:CD$99,82,FALSE)-VLOOKUP($A14,'Import Peak Change'!$A$106:CD$202,82,FALSE)))</f>
        <v>0</v>
      </c>
      <c r="CE14" s="6">
        <f>IF(ISERROR(VLOOKUP($A14,'Import Peak'!$A$3:CE$99,83,FALSE)-VLOOKUP($A14,'Import Peak Change'!$A$106:CE$202,83,FALSE)),0,(VLOOKUP($A14,'Import Peak'!$A$3:CE$99,83,FALSE)-VLOOKUP($A14,'Import Peak Change'!$A$106:CE$202,83,FALSE)))</f>
        <v>0</v>
      </c>
      <c r="CF14" s="6">
        <f>IF(ISERROR(VLOOKUP($A14,'Import Peak'!$A$3:CF$99,84,FALSE)-VLOOKUP($A14,'Import Peak Change'!$A$106:CF$202,84,FALSE)),0,(VLOOKUP($A14,'Import Peak'!$A$3:CF$99,84,FALSE)-VLOOKUP($A14,'Import Peak Change'!$A$106:CF$202,84,FALSE)))</f>
        <v>0</v>
      </c>
      <c r="CG14" s="6">
        <f>IF(ISERROR(VLOOKUP($A14,'Import Peak'!$A$3:CG$99,85,FALSE)-VLOOKUP($A14,'Import Peak Change'!$A$106:CG$202,85,FALSE)),0,(VLOOKUP($A14,'Import Peak'!$A$3:CG$99,85,FALSE)-VLOOKUP($A14,'Import Peak Change'!$A$106:CG$202,85,FALSE)))</f>
        <v>0</v>
      </c>
      <c r="CH14" s="6">
        <f>IF(ISERROR(VLOOKUP($A14,'Import Peak'!$A$3:CH$99,86,FALSE)-VLOOKUP($A14,'Import Peak Change'!$A$106:CH$202,86,FALSE)),0,(VLOOKUP($A14,'Import Peak'!$A$3:CH$99,86,FALSE)-VLOOKUP($A14,'Import Peak Change'!$A$106:CH$202,86,FALSE)))</f>
        <v>0</v>
      </c>
      <c r="CI14" s="6">
        <f>IF(ISERROR(VLOOKUP($A14,'Import Peak'!$A$3:CI$99,87,FALSE)-VLOOKUP($A14,'Import Peak Change'!$A$106:CI$202,87,FALSE)),0,(VLOOKUP($A14,'Import Peak'!$A$3:CI$99,87,FALSE)-VLOOKUP($A14,'Import Peak Change'!$A$106:CI$202,87,FALSE)))</f>
        <v>0</v>
      </c>
      <c r="CJ14" s="6">
        <f>IF(ISERROR(VLOOKUP($A14,'Import Peak'!$A$3:CJ$99,88,FALSE)-VLOOKUP($A14,'Import Peak Change'!$A$106:CJ$202,88,FALSE)),0,(VLOOKUP($A14,'Import Peak'!$A$3:CJ$99,88,FALSE)-VLOOKUP($A14,'Import Peak Change'!$A$106:CJ$202,88,FALSE)))</f>
        <v>0</v>
      </c>
      <c r="CK14" s="6">
        <f>IF(ISERROR(VLOOKUP($A14,'Import Peak'!$A$3:CK$99,89,FALSE)-VLOOKUP($A14,'Import Peak Change'!$A$106:CK$202,89,FALSE)),0,(VLOOKUP($A14,'Import Peak'!$A$3:CK$99,89,FALSE)-VLOOKUP($A14,'Import Peak Change'!$A$106:CK$202,89,FALSE)))</f>
        <v>0</v>
      </c>
      <c r="CL14" s="6">
        <f>IF(ISERROR(VLOOKUP($A14,'Import Peak'!$A$3:CL$99,90,FALSE)-VLOOKUP($A14,'Import Peak Change'!$A$106:CL$202,90,FALSE)),0,(VLOOKUP($A14,'Import Peak'!$A$3:CL$99,90,FALSE)-VLOOKUP($A14,'Import Peak Change'!$A$106:CL$202,90,FALSE)))</f>
        <v>0</v>
      </c>
      <c r="CM14" s="6">
        <f>IF(ISERROR(VLOOKUP($A14,'Import Peak'!$A$3:CM$99,91,FALSE)-VLOOKUP($A14,'Import Peak Change'!$A$106:CM$202,91,FALSE)),0,(VLOOKUP($A14,'Import Peak'!$A$3:CM$99,91,FALSE)-VLOOKUP($A14,'Import Peak Change'!$A$106:CM$202,91,FALSE)))</f>
        <v>0</v>
      </c>
      <c r="CN14" s="6">
        <f>IF(ISERROR(VLOOKUP($A14,'Import Peak'!$A$3:CN$99,92,FALSE)-VLOOKUP($A14,'Import Peak Change'!$A$106:CN$202,92,FALSE)),0,(VLOOKUP($A14,'Import Peak'!$A$3:CN$99,92,FALSE)-VLOOKUP($A14,'Import Peak Change'!$A$106:CN$202,92,FALSE)))</f>
        <v>0</v>
      </c>
      <c r="CO14" s="6">
        <f>IF(ISERROR(VLOOKUP($A14,'Import Peak'!$A$3:CO$99,93,FALSE)-VLOOKUP($A14,'Import Peak Change'!$A$106:CO$202,93,FALSE)),0,(VLOOKUP($A14,'Import Peak'!$A$3:CO$99,93,FALSE)-VLOOKUP($A14,'Import Peak Change'!$A$106:CO$202,93,FALSE)))</f>
        <v>0</v>
      </c>
      <c r="CP14" s="6">
        <f>IF(ISERROR(VLOOKUP($A14,'Import Peak'!$A$3:CP$99,94,FALSE)-VLOOKUP($A14,'Import Peak Change'!$A$106:CP$202,94,FALSE)),0,(VLOOKUP($A14,'Import Peak'!$A$3:CP$99,94,FALSE)-VLOOKUP($A14,'Import Peak Change'!$A$106:CP$202,94,FALSE)))</f>
        <v>0</v>
      </c>
      <c r="CQ14" s="6">
        <f>IF(ISERROR(VLOOKUP($A14,'Import Peak'!$A$3:CQ$99,95,FALSE)-VLOOKUP($A14,'Import Peak Change'!$A$106:CQ$202,95,FALSE)),0,(VLOOKUP($A14,'Import Peak'!$A$3:CQ$99,95,FALSE)-VLOOKUP($A14,'Import Peak Change'!$A$106:CQ$202,95,FALSE)))</f>
        <v>0</v>
      </c>
      <c r="CR14" s="6">
        <f>IF(ISERROR(VLOOKUP($A14,'Import Peak'!$A$3:CR$99,96,FALSE)-VLOOKUP($A14,'Import Peak Change'!$A$106:CR$202,96,FALSE)),0,(VLOOKUP($A14,'Import Peak'!$A$3:CR$99,96,FALSE)-VLOOKUP($A14,'Import Peak Change'!$A$106:CR$202,96,FALSE)))</f>
        <v>0</v>
      </c>
      <c r="CS14" s="6">
        <f>IF(ISERROR(VLOOKUP($A14,'Import Peak'!$A$3:CS$99,97,FALSE)-VLOOKUP($A14,'Import Peak Change'!$A$106:CS$202,97,FALSE)),0,(VLOOKUP($A14,'Import Peak'!$A$3:CS$99,97,FALSE)-VLOOKUP($A14,'Import Peak Change'!$A$106:CS$202,97,FALSE)))</f>
        <v>0</v>
      </c>
      <c r="CT14" s="6">
        <f>IF(ISERROR(VLOOKUP($A14,'Import Peak'!$A$3:CT$99,98,FALSE)-VLOOKUP($A14,'Import Peak Change'!$A$106:CT$202,98,FALSE)),0,(VLOOKUP($A14,'Import Peak'!$A$3:CT$99,98,FALSE)-VLOOKUP($A14,'Import Peak Change'!$A$106:CT$202,98,FALSE)))</f>
        <v>0</v>
      </c>
      <c r="CU14" s="6">
        <f>IF(ISERROR(VLOOKUP($A14,'Import Peak'!$A$3:CU$99,99,FALSE)-VLOOKUP($A14,'Import Peak Change'!$A$106:CU$202,99,FALSE)),0,(VLOOKUP($A14,'Import Peak'!$A$3:CU$99,99,FALSE)-VLOOKUP($A14,'Import Peak Change'!$A$106:CU$202,99,FALSE)))</f>
        <v>0</v>
      </c>
      <c r="CV14" s="6">
        <f>IF(ISERROR(VLOOKUP($A14,'Import Peak'!$A$3:CV$99,100,FALSE)-VLOOKUP($A14,'Import Peak Change'!$A$106:CV$202,100,FALSE)),0,(VLOOKUP($A14,'Import Peak'!$A$3:CV$99,100,FALSE)-VLOOKUP($A14,'Import Peak Change'!$A$106:CV$202,100,FALSE)))</f>
        <v>0</v>
      </c>
      <c r="CW14" s="6">
        <f>IF(ISERROR(VLOOKUP($A14,'Import Peak'!$A$3:CW$99,101,FALSE)-VLOOKUP($A14,'Import Peak Change'!$A$106:CW$202,101,FALSE)),0,(VLOOKUP($A14,'Import Peak'!$A$3:CW$99,101,FALSE)-VLOOKUP($A14,'Import Peak Change'!$A$106:CW$202,101,FALSE)))</f>
        <v>0</v>
      </c>
      <c r="CX14" s="6">
        <f>IF(ISERROR(VLOOKUP($A14,'Import Peak'!$A$3:CX$99,102,FALSE)-VLOOKUP($A14,'Import Peak Change'!$A$106:CX$202,102,FALSE)),0,(VLOOKUP($A14,'Import Peak'!$A$3:CX$99,102,FALSE)-VLOOKUP($A14,'Import Peak Change'!$A$106:CX$202,102,FALSE)))</f>
        <v>0</v>
      </c>
      <c r="CY14" s="6">
        <f>IF(ISERROR(VLOOKUP($A14,'Import Peak'!$A$3:CY$99,103,FALSE)-VLOOKUP($A14,'Import Peak Change'!$A$106:CY$202,103,FALSE)),0,(VLOOKUP($A14,'Import Peak'!$A$3:CY$99,103,FALSE)-VLOOKUP($A14,'Import Peak Change'!$A$106:CY$202,103,FALSE)))</f>
        <v>0</v>
      </c>
      <c r="CZ14" s="6">
        <f>IF(ISERROR(VLOOKUP($A14,'Import Peak'!$A$3:CZ$99,104,FALSE)-VLOOKUP($A14,'Import Peak Change'!$A$106:CZ$202,104,FALSE)),0,(VLOOKUP($A14,'Import Peak'!$A$3:CZ$99,104,FALSE)-VLOOKUP($A14,'Import Peak Change'!$A$106:CZ$202,104,FALSE)))</f>
        <v>0</v>
      </c>
      <c r="DA14" s="6">
        <f>IF(ISERROR(VLOOKUP($A14,'Import Peak'!$A$3:DA$99,105,FALSE)-VLOOKUP($A14,'Import Peak Change'!$A$106:DA$202,105,FALSE)),0,(VLOOKUP($A14,'Import Peak'!$A$3:DA$99,105,FALSE)-VLOOKUP($A14,'Import Peak Change'!$A$106:DA$202,105,FALSE)))</f>
        <v>0</v>
      </c>
      <c r="DB14" s="6">
        <f>IF(ISERROR(VLOOKUP($A14,'Import Peak'!$A$3:DB$99,106,FALSE)-VLOOKUP($A14,'Import Peak Change'!$A$106:DB$202,106,FALSE)),0,(VLOOKUP($A14,'Import Peak'!$A$3:DB$99,106,FALSE)-VLOOKUP($A14,'Import Peak Change'!$A$106:DB$202,106,FALSE)))</f>
        <v>0</v>
      </c>
      <c r="DC14" s="6">
        <f>IF(ISERROR(VLOOKUP($A14,'Import Peak'!$A$3:DC$99,107,FALSE)-VLOOKUP($A14,'Import Peak Change'!$A$106:DC$202,107,FALSE)),0,(VLOOKUP($A14,'Import Peak'!$A$3:DC$99,107,FALSE)-VLOOKUP($A14,'Import Peak Change'!$A$106:DC$202,107,FALSE)))</f>
        <v>0</v>
      </c>
      <c r="DD14" s="6">
        <f>IF(ISERROR(VLOOKUP($A14,'Import Peak'!$A$3:DD$99,108,FALSE)-VLOOKUP($A14,'Import Peak Change'!$A$106:DD$202,108,FALSE)),0,(VLOOKUP($A14,'Import Peak'!$A$3:DD$99,108,FALSE)-VLOOKUP($A14,'Import Peak Change'!$A$106:DD$202,108,FALSE)))</f>
        <v>0</v>
      </c>
      <c r="DE14" s="6">
        <f>IF(ISERROR(VLOOKUP($A14,'Import Peak'!$A$3:DE$99,109,FALSE)-VLOOKUP($A14,'Import Peak Change'!$A$106:DE$202,109,FALSE)),0,(VLOOKUP($A14,'Import Peak'!$A$3:DE$99,109,FALSE)-VLOOKUP($A14,'Import Peak Change'!$A$106:DE$202,109,FALSE)))</f>
        <v>0</v>
      </c>
      <c r="DF14" s="6">
        <f>IF(ISERROR(VLOOKUP($A14,'Import Peak'!$A$3:DF$99,110,FALSE)-VLOOKUP($A14,'Import Peak Change'!$A$106:DF$202,110,FALSE)),0,(VLOOKUP($A14,'Import Peak'!$A$3:DF$99,110,FALSE)-VLOOKUP($A14,'Import Peak Change'!$A$106:DF$202,110,FALSE)))</f>
        <v>0</v>
      </c>
      <c r="DG14" s="6">
        <f>IF(ISERROR(VLOOKUP($A14,'Import Peak'!$A$3:DG$99,111,FALSE)-VLOOKUP($A14,'Import Peak Change'!$A$106:DG$202,111,FALSE)),0,(VLOOKUP($A14,'Import Peak'!$A$3:DG$99,111,FALSE)-VLOOKUP($A14,'Import Peak Change'!$A$106:DG$202,111,FALSE)))</f>
        <v>0</v>
      </c>
      <c r="DH14" s="6">
        <f>IF(ISERROR(VLOOKUP($A14,'Import Peak'!$A$3:DH$99,112,FALSE)-VLOOKUP($A14,'Import Peak Change'!$A$106:DH$202,112,FALSE)),0,(VLOOKUP($A14,'Import Peak'!$A$3:DH$99,112,FALSE)-VLOOKUP($A14,'Import Peak Change'!$A$106:DH$202,112,FALSE)))</f>
        <v>0</v>
      </c>
      <c r="DI14" s="6">
        <f>IF(ISERROR(VLOOKUP($A14,'Import Peak'!$A$3:DI$99,113,FALSE)-VLOOKUP($A14,'Import Peak Change'!$A$106:DI$202,113,FALSE)),0,(VLOOKUP($A14,'Import Peak'!$A$3:DI$99,113,FALSE)-VLOOKUP($A14,'Import Peak Change'!$A$106:DI$202,113,FALSE)))</f>
        <v>0</v>
      </c>
      <c r="DJ14" s="6">
        <f>IF(ISERROR(VLOOKUP($A14,'Import Peak'!$A$3:DJ$99,114,FALSE)-VLOOKUP($A14,'Import Peak Change'!$A$106:DJ$202,114,FALSE)),0,(VLOOKUP($A14,'Import Peak'!$A$3:DJ$99,114,FALSE)-VLOOKUP($A14,'Import Peak Change'!$A$106:DJ$202,114,FALSE)))</f>
        <v>0</v>
      </c>
      <c r="DK14" s="6">
        <f>IF(ISERROR(VLOOKUP($A14,'Import Peak'!$A$3:DK$99,115,FALSE)-VLOOKUP($A14,'Import Peak Change'!$A$106:DK$202,115,FALSE)),0,(VLOOKUP($A14,'Import Peak'!$A$3:DK$99,115,FALSE)-VLOOKUP($A14,'Import Peak Change'!$A$106:DK$202,115,FALSE)))</f>
        <v>0</v>
      </c>
      <c r="DL14" s="6">
        <f>IF(ISERROR(VLOOKUP($A14,'Import Peak'!$A$3:DL$99,116,FALSE)-VLOOKUP($A14,'Import Peak Change'!$A$106:DL$202,116,FALSE)),0,(VLOOKUP($A14,'Import Peak'!$A$3:DL$99,116,FALSE)-VLOOKUP($A14,'Import Peak Change'!$A$106:DL$202,116,FALSE)))</f>
        <v>0</v>
      </c>
      <c r="DM14" s="6">
        <f>IF(ISERROR(VLOOKUP($A14,'Import Peak'!$A$3:DM$99,117,FALSE)-VLOOKUP($A14,'Import Peak Change'!$A$106:DM$202,117,FALSE)),0,(VLOOKUP($A14,'Import Peak'!$A$3:DM$99,117,FALSE)-VLOOKUP($A14,'Import Peak Change'!$A$106:DM$202,117,FALSE)))</f>
        <v>0</v>
      </c>
      <c r="DN14" s="6">
        <f>IF(ISERROR(VLOOKUP($A14,'Import Peak'!$A$3:DN$99,118,FALSE)-VLOOKUP($A14,'Import Peak Change'!$A$106:DN$202,118,FALSE)),0,(VLOOKUP($A14,'Import Peak'!$A$3:DN$99,118,FALSE)-VLOOKUP($A14,'Import Peak Change'!$A$106:DN$202,118,FALSE)))</f>
        <v>0</v>
      </c>
      <c r="DO14" s="6">
        <f>IF(ISERROR(VLOOKUP($A14,'Import Peak'!$A$3:DO$99,119,FALSE)-VLOOKUP($A14,'Import Peak Change'!$A$106:DO$202,119,FALSE)),0,(VLOOKUP($A14,'Import Peak'!$A$3:DO$99,119,FALSE)-VLOOKUP($A14,'Import Peak Change'!$A$106:DO$202,119,FALSE)))</f>
        <v>0</v>
      </c>
      <c r="DP14" s="6">
        <f>IF(ISERROR(VLOOKUP($A14,'Import Peak'!$A$3:DP$99,120,FALSE)-VLOOKUP($A14,'Import Peak Change'!$A$106:DP$202,120,FALSE)),0,(VLOOKUP($A14,'Import Peak'!$A$3:DP$99,120,FALSE)-VLOOKUP($A14,'Import Peak Change'!$A$106:DP$202,120,FALSE)))</f>
        <v>0</v>
      </c>
      <c r="DQ14" s="6">
        <f>IF(ISERROR(VLOOKUP($A14,'Import Peak'!$A$3:DQ$99,121,FALSE)-VLOOKUP($A14,'Import Peak Change'!$A$106:DQ$202,121,FALSE)),0,(VLOOKUP($A14,'Import Peak'!$A$3:DQ$99,121,FALSE)-VLOOKUP($A14,'Import Peak Change'!$A$106:DQ$202,121,FALSE)))</f>
        <v>0</v>
      </c>
      <c r="DR14" s="6">
        <f>IF(ISERROR(VLOOKUP($A14,'Import Peak'!$A$3:DR$99,122,FALSE)-VLOOKUP($A14,'Import Peak Change'!$A$106:DR$202,122,FALSE)),0,(VLOOKUP($A14,'Import Peak'!$A$3:DR$99,122,FALSE)-VLOOKUP($A14,'Import Peak Change'!$A$106:DR$202,122,FALSE)))</f>
        <v>0</v>
      </c>
      <c r="DS14" s="6">
        <f>IF(ISERROR(VLOOKUP($A14,'Import Peak'!$A$3:DS$99,123,FALSE)-VLOOKUP($A14,'Import Peak Change'!$A$106:DS$202,123,FALSE)),0,(VLOOKUP($A14,'Import Peak'!$A$3:DS$99,123,FALSE)-VLOOKUP($A14,'Import Peak Change'!$A$106:DS$202,123,FALSE)))</f>
        <v>0</v>
      </c>
      <c r="DT14" s="6">
        <f>IF(ISERROR(VLOOKUP($A14,'Import Peak'!$A$3:DT$99,124,FALSE)-VLOOKUP($A14,'Import Peak Change'!$A$106:DT$202,124,FALSE)),0,(VLOOKUP($A14,'Import Peak'!$A$3:DT$99,124,FALSE)-VLOOKUP($A14,'Import Peak Change'!$A$106:DT$202,124,FALSE)))</f>
        <v>0</v>
      </c>
      <c r="DU14" s="6">
        <f>IF(ISERROR(VLOOKUP($A14,'Import Peak'!$A$3:DU$99,125,FALSE)-VLOOKUP($A14,'Import Peak Change'!$A$106:DU$202,125,FALSE)),0,(VLOOKUP($A14,'Import Peak'!$A$3:DU$99,125,FALSE)-VLOOKUP($A14,'Import Peak Change'!$A$106:DU$202,125,FALSE)))</f>
        <v>0</v>
      </c>
      <c r="DV14" s="6">
        <f>IF(ISERROR(VLOOKUP($A14,'Import Peak'!$A$3:DV$99,126,FALSE)-VLOOKUP($A14,'Import Peak Change'!$A$106:DV$202,126,FALSE)),0,(VLOOKUP($A14,'Import Peak'!$A$3:DV$99,126,FALSE)-VLOOKUP($A14,'Import Peak Change'!$A$106:DV$202,126,FALSE)))</f>
        <v>0</v>
      </c>
      <c r="DW14" s="6">
        <f>IF(ISERROR(VLOOKUP($A14,'Import Peak'!$A$3:DW$99,127,FALSE)-VLOOKUP($A14,'Import Peak Change'!$A$106:DW$202,127,FALSE)),0,(VLOOKUP($A14,'Import Peak'!$A$3:DW$99,127,FALSE)-VLOOKUP($A14,'Import Peak Change'!$A$106:DW$202,127,FALSE)))</f>
        <v>0</v>
      </c>
      <c r="DX14" s="6">
        <f>IF(ISERROR(VLOOKUP($A14,'Import Peak'!$A$3:DX$99,128,FALSE)-VLOOKUP($A14,'Import Peak Change'!$A$106:DX$202,128,FALSE)),0,(VLOOKUP($A14,'Import Peak'!$A$3:DX$99,128,FALSE)-VLOOKUP($A14,'Import Peak Change'!$A$106:DX$202,128,FALSE)))</f>
        <v>0</v>
      </c>
      <c r="DY14" s="6">
        <f>IF(ISERROR(VLOOKUP($A14,'Import Peak'!$A$3:DY$99,129,FALSE)-VLOOKUP($A14,'Import Peak Change'!$A$106:DY$202,129,FALSE)),0,(VLOOKUP($A14,'Import Peak'!$A$3:DY$99,129,FALSE)-VLOOKUP($A14,'Import Peak Change'!$A$106:DY$202,129,FALSE)))</f>
        <v>0</v>
      </c>
      <c r="DZ14" s="6">
        <f>IF(ISERROR(VLOOKUP($A14,'Import Peak'!$A$3:DZ$99,130,FALSE)-VLOOKUP($A14,'Import Peak Change'!$A$106:DZ$202,130,FALSE)),0,(VLOOKUP($A14,'Import Peak'!$A$3:DZ$99,130,FALSE)-VLOOKUP($A14,'Import Peak Change'!$A$106:DZ$202,130,FALSE)))</f>
        <v>0</v>
      </c>
      <c r="EA14" s="6">
        <f>IF(ISERROR(VLOOKUP($A14,'Import Peak'!$A$3:EA$99,131,FALSE)-VLOOKUP($A14,'Import Peak Change'!$A$106:EA$202,131,FALSE)),0,(VLOOKUP($A14,'Import Peak'!$A$3:EA$99,131,FALSE)-VLOOKUP($A14,'Import Peak Change'!$A$106:EA$202,131,FALSE)))</f>
        <v>0</v>
      </c>
      <c r="EB14" s="6">
        <f>IF(ISERROR(VLOOKUP($A14,'Import Peak'!$A$3:EB$99,132,FALSE)-VLOOKUP($A14,'Import Peak Change'!$A$106:EB$202,132,FALSE)),0,(VLOOKUP($A14,'Import Peak'!$A$3:EB$99,132,FALSE)-VLOOKUP($A14,'Import Peak Change'!$A$106:EB$202,132,FALSE)))</f>
        <v>0</v>
      </c>
      <c r="EC14" s="6">
        <f>IF(ISERROR(VLOOKUP($A14,'Import Peak'!$A$3:EC$99,133,FALSE)-VLOOKUP($A14,'Import Peak Change'!$A$106:EC$202,133,FALSE)),0,(VLOOKUP($A14,'Import Peak'!$A$3:EC$99,133,FALSE)-VLOOKUP($A14,'Import Peak Change'!$A$106:EC$202,133,FALSE)))</f>
        <v>0</v>
      </c>
      <c r="ED14" s="6">
        <f>IF(ISERROR(VLOOKUP($A14,'Import Peak'!$A$3:ED$99,134,FALSE)-VLOOKUP($A14,'Import Peak Change'!$A$106:ED$202,134,FALSE)),0,(VLOOKUP($A14,'Import Peak'!$A$3:ED$99,134,FALSE)-VLOOKUP($A14,'Import Peak Change'!$A$106:ED$202,134,FALSE)))</f>
        <v>0</v>
      </c>
      <c r="EE14" s="6">
        <f>IF(ISERROR(VLOOKUP($A14,'Import Peak'!$A$3:EE$99,135,FALSE)-VLOOKUP($A14,'Import Peak Change'!$A$106:EE$202,135,FALSE)),0,(VLOOKUP($A14,'Import Peak'!$A$3:EE$99,135,FALSE)-VLOOKUP($A14,'Import Peak Change'!$A$106:EE$202,135,FALSE)))</f>
        <v>0</v>
      </c>
      <c r="EF14" s="6">
        <f>IF(ISERROR(VLOOKUP($A14,'Import Peak'!$A$3:EF$99,136,FALSE)-VLOOKUP($A14,'Import Peak Change'!$A$106:EF$202,136,FALSE)),0,(VLOOKUP($A14,'Import Peak'!$A$3:EF$99,136,FALSE)-VLOOKUP($A14,'Import Peak Change'!$A$106:EF$202,136,FALSE)))</f>
        <v>0</v>
      </c>
      <c r="EG14" s="6">
        <f>IF(ISERROR(VLOOKUP($A14,'Import Peak'!$A$3:EG$99,137,FALSE)-VLOOKUP($A14,'Import Peak Change'!$A$106:EG$202,137,FALSE)),0,(VLOOKUP($A14,'Import Peak'!$A$3:EG$99,137,FALSE)-VLOOKUP($A14,'Import Peak Change'!$A$106:EG$202,137,FALSE)))</f>
        <v>0</v>
      </c>
      <c r="EH14" s="6">
        <f>IF(ISERROR(VLOOKUP($A14,'Import Peak'!$A$3:EH$99,138,FALSE)-VLOOKUP($A14,'Import Peak Change'!$A$106:EH$202,138,FALSE)),0,(VLOOKUP($A14,'Import Peak'!$A$3:EH$99,138,FALSE)-VLOOKUP($A14,'Import Peak Change'!$A$106:EH$202,138,FALSE)))</f>
        <v>0</v>
      </c>
      <c r="EI14" s="6">
        <f>IF(ISERROR(VLOOKUP($A14,'Import Peak'!$A$3:EI$99,139,FALSE)-VLOOKUP($A14,'Import Peak Change'!$A$106:EI$202,139,FALSE)),0,(VLOOKUP($A14,'Import Peak'!$A$3:EI$99,139,FALSE)-VLOOKUP($A14,'Import Peak Change'!$A$106:EI$202,139,FALSE)))</f>
        <v>0</v>
      </c>
      <c r="EJ14" s="6">
        <f>IF(ISERROR(VLOOKUP($A14,'Import Peak'!$A$3:EJ$99,140,FALSE)-VLOOKUP($A14,'Import Peak Change'!$A$106:EJ$202,140,FALSE)),0,(VLOOKUP($A14,'Import Peak'!$A$3:EJ$99,140,FALSE)-VLOOKUP($A14,'Import Peak Change'!$A$106:EJ$202,140,FALSE)))</f>
        <v>0</v>
      </c>
      <c r="EK14" s="6">
        <f>IF(ISERROR(VLOOKUP($A14,'Import Peak'!$A$3:EK$99,141,FALSE)-VLOOKUP($A14,'Import Peak Change'!$A$106:EK$202,141,FALSE)),0,(VLOOKUP($A14,'Import Peak'!$A$3:EK$99,141,FALSE)-VLOOKUP($A14,'Import Peak Change'!$A$106:EK$202,141,FALSE)))</f>
        <v>0</v>
      </c>
      <c r="EL14" s="6">
        <f>IF(ISERROR(VLOOKUP($A14,'Import Peak'!$A$3:EL$99,142,FALSE)-VLOOKUP($A14,'Import Peak Change'!$A$106:EL$202,142,FALSE)),0,(VLOOKUP($A14,'Import Peak'!$A$3:EL$99,142,FALSE)-VLOOKUP($A14,'Import Peak Change'!$A$106:EL$202,142,FALSE)))</f>
        <v>0</v>
      </c>
      <c r="EM14" s="6">
        <f>IF(ISERROR(VLOOKUP($A14,'Import Peak'!$A$3:EM$99,143,FALSE)-VLOOKUP($A14,'Import Peak Change'!$A$106:EM$202,143,FALSE)),0,(VLOOKUP($A14,'Import Peak'!$A$3:EM$99,143,FALSE)-VLOOKUP($A14,'Import Peak Change'!$A$106:EM$202,143,FALSE)))</f>
        <v>0</v>
      </c>
      <c r="EN14" s="6">
        <f>IF(ISERROR(VLOOKUP($A14,'Import Peak'!$A$3:EN$99,144,FALSE)-VLOOKUP($A14,'Import Peak Change'!$A$106:EN$202,144,FALSE)),0,(VLOOKUP($A14,'Import Peak'!$A$3:EN$99,144,FALSE)-VLOOKUP($A14,'Import Peak Change'!$A$106:EN$202,144,FALSE)))</f>
        <v>0</v>
      </c>
      <c r="EO14" s="6">
        <f>IF(ISERROR(VLOOKUP($A14,'Import Peak'!$A$3:EO$99,145,FALSE)-VLOOKUP($A14,'Import Peak Change'!$A$106:EO$202,145,FALSE)),0,(VLOOKUP($A14,'Import Peak'!$A$3:EO$99,145,FALSE)-VLOOKUP($A14,'Import Peak Change'!$A$106:EO$202,145,FALSE)))</f>
        <v>0</v>
      </c>
      <c r="EP14" s="6">
        <f>IF(ISERROR(VLOOKUP($A14,'Import Peak'!$A$3:EP$99,146,FALSE)-VLOOKUP($A14,'Import Peak Change'!$A$106:EP$202,146,FALSE)),0,(VLOOKUP($A14,'Import Peak'!$A$3:EP$99,146,FALSE)-VLOOKUP($A14,'Import Peak Change'!$A$106:EP$202,146,FALSE)))</f>
        <v>0</v>
      </c>
      <c r="EQ14" s="6">
        <f>IF(ISERROR(VLOOKUP($A14,'Import Peak'!$A$3:EQ$99,147,FALSE)-VLOOKUP($A14,'Import Peak Change'!$A$106:EQ$202,147,FALSE)),0,(VLOOKUP($A14,'Import Peak'!$A$3:EQ$99,147,FALSE)-VLOOKUP($A14,'Import Peak Change'!$A$106:EQ$202,147,FALSE)))</f>
        <v>0</v>
      </c>
      <c r="ER14" s="6">
        <f>IF(ISERROR(VLOOKUP($A14,'Import Peak'!$A$3:ER$99,148,FALSE)-VLOOKUP($A14,'Import Peak Change'!$A$106:ER$202,148,FALSE)),0,(VLOOKUP($A14,'Import Peak'!$A$3:ER$99,148,FALSE)-VLOOKUP($A14,'Import Peak Change'!$A$106:ER$202,148,FALSE)))</f>
        <v>0</v>
      </c>
      <c r="ES14" s="6">
        <f>IF(ISERROR(VLOOKUP($A14,'Import Peak'!$A$3:ES$99,149,FALSE)-VLOOKUP($A14,'Import Peak Change'!$A$106:ES$202,149,FALSE)),0,(VLOOKUP($A14,'Import Peak'!$A$3:ES$99,149,FALSE)-VLOOKUP($A14,'Import Peak Change'!$A$106:ES$202,149,FALSE)))</f>
        <v>0</v>
      </c>
      <c r="ET14" s="6">
        <f>IF(ISERROR(VLOOKUP($A14,'Import Peak'!$A$3:ET$99,150,FALSE)-VLOOKUP($A14,'Import Peak Change'!$A$106:ET$202,150,FALSE)),0,(VLOOKUP($A14,'Import Peak'!$A$3:ET$99,150,FALSE)-VLOOKUP($A14,'Import Peak Change'!$A$106:ET$202,150,FALSE)))</f>
        <v>0</v>
      </c>
      <c r="EU14" s="6">
        <f>IF(ISERROR(VLOOKUP($A14,'Import Peak'!$A$3:EU$99,151,FALSE)-VLOOKUP($A14,'Import Peak Change'!$A$106:EU$202,151,FALSE)),0,(VLOOKUP($A14,'Import Peak'!$A$3:EU$99,151,FALSE)-VLOOKUP($A14,'Import Peak Change'!$A$106:EU$202,151,FALSE)))</f>
        <v>0</v>
      </c>
      <c r="EV14" s="6">
        <f>IF(ISERROR(VLOOKUP($A14,'Import Peak'!$A$3:EV$99,152,FALSE)-VLOOKUP($A14,'Import Peak Change'!$A$106:EV$202,152,FALSE)),0,(VLOOKUP($A14,'Import Peak'!$A$3:EV$99,152,FALSE)-VLOOKUP($A14,'Import Peak Change'!$A$106:EV$202,152,FALSE)))</f>
        <v>0</v>
      </c>
      <c r="EW14" s="6">
        <f>IF(ISERROR(VLOOKUP($A14,'Import Peak'!$A$3:EW$99,153,FALSE)-VLOOKUP($A14,'Import Peak Change'!$A$106:EW$202,153,FALSE)),0,(VLOOKUP($A14,'Import Peak'!$A$3:EW$99,153,FALSE)-VLOOKUP($A14,'Import Peak Change'!$A$106:EW$202,153,FALSE)))</f>
        <v>0</v>
      </c>
      <c r="EX14" s="6">
        <f>IF(ISERROR(VLOOKUP($A14,'Import Peak'!$A$3:EX$99,154,FALSE)-VLOOKUP($A14,'Import Peak Change'!$A$106:EX$202,154,FALSE)),0,(VLOOKUP($A14,'Import Peak'!$A$3:EX$99,154,FALSE)-VLOOKUP($A14,'Import Peak Change'!$A$106:EX$202,154,FALSE)))</f>
        <v>0</v>
      </c>
      <c r="EY14" s="6">
        <f>IF(ISERROR(VLOOKUP($A14,'Import Peak'!$A$3:EY$99,155,FALSE)-VLOOKUP($A14,'Import Peak Change'!$A$106:EY$202,155,FALSE)),0,(VLOOKUP($A14,'Import Peak'!$A$3:EY$99,155,FALSE)-VLOOKUP($A14,'Import Peak Change'!$A$106:EY$202,155,FALSE)))</f>
        <v>0</v>
      </c>
      <c r="EZ14" s="6">
        <f>IF(ISERROR(VLOOKUP($A14,'Import Peak'!$A$3:EZ$99,156,FALSE)-VLOOKUP($A14,'Import Peak Change'!$A$106:EZ$202,156,FALSE)),0,(VLOOKUP($A14,'Import Peak'!$A$3:EZ$99,156,FALSE)-VLOOKUP($A14,'Import Peak Change'!$A$106:EZ$202,156,FALSE)))</f>
        <v>0</v>
      </c>
      <c r="FA14" s="6">
        <f>IF(ISERROR(VLOOKUP($A14,'Import Peak'!$A$3:FA$99,157,FALSE)-VLOOKUP($A14,'Import Peak Change'!$A$106:FA$202,157,FALSE)),0,(VLOOKUP($A14,'Import Peak'!$A$3:FA$99,157,FALSE)-VLOOKUP($A14,'Import Peak Change'!$A$106:FA$202,157,FALSE)))</f>
        <v>0</v>
      </c>
      <c r="FB14" s="6">
        <f>IF(ISERROR(VLOOKUP($A14,'Import Peak'!$A$3:FB$99,158,FALSE)-VLOOKUP($A14,'Import Peak Change'!$A$106:FB$202,158,FALSE)),0,(VLOOKUP($A14,'Import Peak'!$A$3:FB$99,158,FALSE)-VLOOKUP($A14,'Import Peak Change'!$A$106:FB$202,158,FALSE)))</f>
        <v>0</v>
      </c>
      <c r="FC14" s="6">
        <f>IF(ISERROR(VLOOKUP($A14,'Import Peak'!$A$3:FC$99,159,FALSE)-VLOOKUP($A14,'Import Peak Change'!$A$106:FC$202,159,FALSE)),0,(VLOOKUP($A14,'Import Peak'!$A$3:FC$99,159,FALSE)-VLOOKUP($A14,'Import Peak Change'!$A$106:FC$202,159,FALSE)))</f>
        <v>0</v>
      </c>
      <c r="FD14" s="6">
        <f>IF(ISERROR(VLOOKUP($A14,'Import Peak'!$A$3:FD$99,160,FALSE)-VLOOKUP($A14,'Import Peak Change'!$A$106:FD$202,160,FALSE)),0,(VLOOKUP($A14,'Import Peak'!$A$3:FD$99,160,FALSE)-VLOOKUP($A14,'Import Peak Change'!$A$106:FD$202,160,FALSE)))</f>
        <v>0</v>
      </c>
      <c r="FE14" s="6">
        <f>IF(ISERROR(VLOOKUP($A14,'Import Peak'!$A$3:FE$99,161,FALSE)-VLOOKUP($A14,'Import Peak Change'!$A$106:FE$202,161,FALSE)),0,(VLOOKUP($A14,'Import Peak'!$A$3:FE$99,161,FALSE)-VLOOKUP($A14,'Import Peak Change'!$A$106:FE$202,161,FALSE)))</f>
        <v>0</v>
      </c>
      <c r="FF14" s="6">
        <f>IF(ISERROR(VLOOKUP($A14,'Import Peak'!$A$3:FF$99,162,FALSE)-VLOOKUP($A14,'Import Peak Change'!$A$106:FF$202,162,FALSE)),0,(VLOOKUP($A14,'Import Peak'!$A$3:FF$99,162,FALSE)-VLOOKUP($A14,'Import Peak Change'!$A$106:FF$202,162,FALSE)))</f>
        <v>0</v>
      </c>
      <c r="FG14" s="6">
        <f>IF(ISERROR(VLOOKUP($A14,'Import Peak'!$A$3:FG$99,163,FALSE)-VLOOKUP($A14,'Import Peak Change'!$A$106:FG$202,163,FALSE)),0,(VLOOKUP($A14,'Import Peak'!$A$3:FG$99,163,FALSE)-VLOOKUP($A14,'Import Peak Change'!$A$106:FG$202,163,FALSE)))</f>
        <v>0</v>
      </c>
      <c r="FH14" s="6">
        <f>IF(ISERROR(VLOOKUP($A14,'Import Peak'!$A$3:FH$99,164,FALSE)-VLOOKUP($A14,'Import Peak Change'!$A$106:FH$202,164,FALSE)),0,(VLOOKUP($A14,'Import Peak'!$A$3:FH$99,164,FALSE)-VLOOKUP($A14,'Import Peak Change'!$A$106:FH$202,164,FALSE)))</f>
        <v>0</v>
      </c>
      <c r="FI14" s="6">
        <f>IF(ISERROR(VLOOKUP($A14,'Import Peak'!$A$3:FI$99,165,FALSE)-VLOOKUP($A14,'Import Peak Change'!$A$106:FI$202,165,FALSE)),0,(VLOOKUP($A14,'Import Peak'!$A$3:FI$99,165,FALSE)-VLOOKUP($A14,'Import Peak Change'!$A$106:FI$202,165,FALSE)))</f>
        <v>0</v>
      </c>
      <c r="FJ14" s="6">
        <f>IF(ISERROR(VLOOKUP($A14,'Import Peak'!$A$3:FJ$99,166,FALSE)-VLOOKUP($A14,'Import Peak Change'!$A$106:FJ$202,166,FALSE)),0,(VLOOKUP($A14,'Import Peak'!$A$3:FJ$99,166,FALSE)-VLOOKUP($A14,'Import Peak Change'!$A$106:FJ$202,166,FALSE)))</f>
        <v>0</v>
      </c>
      <c r="FK14" s="6">
        <f>IF(ISERROR(VLOOKUP($A14,'Import Peak'!$A$3:FK$99,167,FALSE)-VLOOKUP($A14,'Import Peak Change'!$A$106:FK$202,167,FALSE)),0,(VLOOKUP($A14,'Import Peak'!$A$3:FK$99,167,FALSE)-VLOOKUP($A14,'Import Peak Change'!$A$106:FK$202,167,FALSE)))</f>
        <v>0</v>
      </c>
      <c r="FL14" s="6">
        <f>IF(ISERROR(VLOOKUP($A14,'Import Peak'!$A$3:FL$99,168,FALSE)-VLOOKUP($A14,'Import Peak Change'!$A$106:FL$202,168,FALSE)),0,(VLOOKUP($A14,'Import Peak'!$A$3:FL$99,168,FALSE)-VLOOKUP($A14,'Import Peak Change'!$A$106:FL$202,168,FALSE)))</f>
        <v>0</v>
      </c>
      <c r="FM14" s="6">
        <f>IF(ISERROR(VLOOKUP($A14,'Import Peak'!$A$3:FM$99,169,FALSE)-VLOOKUP($A14,'Import Peak Change'!$A$106:FM$202,169,FALSE)),0,(VLOOKUP($A14,'Import Peak'!$A$3:FM$99,169,FALSE)-VLOOKUP($A14,'Import Peak Change'!$A$106:FM$202,169,FALSE)))</f>
        <v>0</v>
      </c>
      <c r="FN14" s="6">
        <f>IF(ISERROR(VLOOKUP($A14,'Import Peak'!$A$3:FN$99,170,FALSE)-VLOOKUP($A14,'Import Peak Change'!$A$106:FN$202,170,FALSE)),0,(VLOOKUP($A14,'Import Peak'!$A$3:FN$99,170,FALSE)-VLOOKUP($A14,'Import Peak Change'!$A$106:FN$202,170,FALSE)))</f>
        <v>0</v>
      </c>
      <c r="FO14" s="6">
        <f>IF(ISERROR(VLOOKUP($A14,'Import Peak'!$A$3:FO$99,171,FALSE)-VLOOKUP($A14,'Import Peak Change'!$A$106:FO$202,171,FALSE)),0,(VLOOKUP($A14,'Import Peak'!$A$3:FO$99,171,FALSE)-VLOOKUP($A14,'Import Peak Change'!$A$106:FO$202,171,FALSE)))</f>
        <v>0</v>
      </c>
      <c r="FP14" s="6">
        <f>IF(ISERROR(VLOOKUP($A14,'Import Peak'!$A$3:FP$99,172,FALSE)-VLOOKUP($A14,'Import Peak Change'!$A$106:FP$202,172,FALSE)),0,(VLOOKUP($A14,'Import Peak'!$A$3:FP$99,172,FALSE)-VLOOKUP($A14,'Import Peak Change'!$A$106:FP$202,172,FALSE)))</f>
        <v>0</v>
      </c>
      <c r="FQ14" s="6">
        <f>IF(ISERROR(VLOOKUP($A14,'Import Peak'!$A$3:FQ$99,173,FALSE)-VLOOKUP($A14,'Import Peak Change'!$A$106:FQ$202,173,FALSE)),0,(VLOOKUP($A14,'Import Peak'!$A$3:FQ$99,173,FALSE)-VLOOKUP($A14,'Import Peak Change'!$A$106:FQ$202,173,FALSE)))</f>
        <v>0</v>
      </c>
      <c r="FR14" s="6">
        <f>IF(ISERROR(VLOOKUP($A14,'Import Peak'!$A$3:FR$99,174,FALSE)-VLOOKUP($A14,'Import Peak Change'!$A$106:FR$202,174,FALSE)),0,(VLOOKUP($A14,'Import Peak'!$A$3:FR$99,174,FALSE)-VLOOKUP($A14,'Import Peak Change'!$A$106:FR$202,174,FALSE)))</f>
        <v>0</v>
      </c>
      <c r="FS14" s="6">
        <f>IF(ISERROR(VLOOKUP($A14,'Import Peak'!$A$3:FS$99,175,FALSE)-VLOOKUP($A14,'Import Peak Change'!$A$106:FS$202,175,FALSE)),0,(VLOOKUP($A14,'Import Peak'!$A$3:FS$99,175,FALSE)-VLOOKUP($A14,'Import Peak Change'!$A$106:FS$202,175,FALSE)))</f>
        <v>0</v>
      </c>
      <c r="FT14" s="6">
        <f>IF(ISERROR(VLOOKUP($A14,'Import Peak'!$A$3:FT$99,176,FALSE)-VLOOKUP($A14,'Import Peak Change'!$A$106:FT$202,176,FALSE)),0,(VLOOKUP($A14,'Import Peak'!$A$3:FT$99,176,FALSE)-VLOOKUP($A14,'Import Peak Change'!$A$106:FT$202,176,FALSE)))</f>
        <v>0</v>
      </c>
      <c r="FU14" s="6">
        <f>IF(ISERROR(VLOOKUP($A14,'Import Peak'!$A$3:FU$99,177,FALSE)-VLOOKUP($A14,'Import Peak Change'!$A$106:FU$202,177,FALSE)),0,(VLOOKUP($A14,'Import Peak'!$A$3:FU$99,177,FALSE)-VLOOKUP($A14,'Import Peak Change'!$A$106:FU$202,177,FALSE)))</f>
        <v>0</v>
      </c>
      <c r="FV14" s="6">
        <f>IF(ISERROR(VLOOKUP($A14,'Import Peak'!$A$3:FV$99,178,FALSE)-VLOOKUP($A14,'Import Peak Change'!$A$106:FV$202,178,FALSE)),0,(VLOOKUP($A14,'Import Peak'!$A$3:FV$99,178,FALSE)-VLOOKUP($A14,'Import Peak Change'!$A$106:FV$202,178,FALSE)))</f>
        <v>0</v>
      </c>
      <c r="FW14" s="6">
        <f>IF(ISERROR(VLOOKUP($A14,'Import Peak'!$A$3:FW$99,179,FALSE)-VLOOKUP($A14,'Import Peak Change'!$A$106:FW$202,179,FALSE)),0,(VLOOKUP($A14,'Import Peak'!$A$3:FW$99,179,FALSE)-VLOOKUP($A14,'Import Peak Change'!$A$106:FW$202,179,FALSE)))</f>
        <v>0</v>
      </c>
      <c r="FX14" s="6">
        <f>IF(ISERROR(VLOOKUP($A14,'Import Peak'!$A$3:FX$99,180,FALSE)-VLOOKUP($A14,'Import Peak Change'!$A$106:FX$202,180,FALSE)),0,(VLOOKUP($A14,'Import Peak'!$A$3:FX$99,180,FALSE)-VLOOKUP($A14,'Import Peak Change'!$A$106:FX$202,180,FALSE)))</f>
        <v>0</v>
      </c>
      <c r="FY14" s="6">
        <f>IF(ISERROR(VLOOKUP($A14,'Import Peak'!$A$3:FY$99,181,FALSE)-VLOOKUP($A14,'Import Peak Change'!$A$106:FY$202,181,FALSE)),0,(VLOOKUP($A14,'Import Peak'!$A$3:FY$99,181,FALSE)-VLOOKUP($A14,'Import Peak Change'!$A$106:FY$202,181,FALSE)))</f>
        <v>0</v>
      </c>
      <c r="FZ14" s="6">
        <f>IF(ISERROR(VLOOKUP($A14,'Import Peak'!$A$3:FZ$99,182,FALSE)-VLOOKUP($A14,'Import Peak Change'!$A$106:FZ$202,182,FALSE)),0,(VLOOKUP($A14,'Import Peak'!$A$3:FZ$99,182,FALSE)-VLOOKUP($A14,'Import Peak Change'!$A$106:FZ$202,182,FALSE)))</f>
        <v>0</v>
      </c>
      <c r="GA14" s="6">
        <f>IF(ISERROR(VLOOKUP($A14,'Import Peak'!$A$3:GA$99,183,FALSE)-VLOOKUP($A14,'Import Peak Change'!$A$106:GA$202,183,FALSE)),0,(VLOOKUP($A14,'Import Peak'!$A$3:GA$99,183,FALSE)-VLOOKUP($A14,'Import Peak Change'!$A$106:GA$202,183,FALSE)))</f>
        <v>0</v>
      </c>
      <c r="GB14" s="6">
        <f>IF(ISERROR(VLOOKUP($A14,'Import Peak'!$A$3:GB$99,184,FALSE)-VLOOKUP($A14,'Import Peak Change'!$A$106:GB$202,184,FALSE)),0,(VLOOKUP($A14,'Import Peak'!$A$3:GB$99,184,FALSE)-VLOOKUP($A14,'Import Peak Change'!$A$106:GB$202,184,FALSE)))</f>
        <v>0</v>
      </c>
      <c r="GC14" s="6">
        <f>IF(ISERROR(VLOOKUP($A14,'Import Peak'!$A$3:GC$99,185,FALSE)-VLOOKUP($A14,'Import Peak Change'!$A$106:GC$202,185,FALSE)),0,(VLOOKUP($A14,'Import Peak'!$A$3:GC$99,185,FALSE)-VLOOKUP($A14,'Import Peak Change'!$A$106:GC$202,185,FALSE)))</f>
        <v>0</v>
      </c>
      <c r="GD14" s="6">
        <f>IF(ISERROR(VLOOKUP($A14,'Import Peak'!$A$3:GD$99,186,FALSE)-VLOOKUP($A14,'Import Peak Change'!$A$106:GD$202,186,FALSE)),0,(VLOOKUP($A14,'Import Peak'!$A$3:GD$99,186,FALSE)-VLOOKUP($A14,'Import Peak Change'!$A$106:GD$202,186,FALSE)))</f>
        <v>0</v>
      </c>
      <c r="GE14" s="6">
        <f>IF(ISERROR(VLOOKUP($A14,'Import Peak'!$A$3:GE$99,187,FALSE)-VLOOKUP($A14,'Import Peak Change'!$A$106:GE$202,187,FALSE)),0,(VLOOKUP($A14,'Import Peak'!$A$3:GE$99,187,FALSE)-VLOOKUP($A14,'Import Peak Change'!$A$106:GE$202,187,FALSE)))</f>
        <v>0</v>
      </c>
      <c r="GF14" s="6">
        <f>IF(ISERROR(VLOOKUP($A14,'Import Peak'!$A$3:GF$99,188,FALSE)-VLOOKUP($A14,'Import Peak Change'!$A$106:GF$202,188,FALSE)),0,(VLOOKUP($A14,'Import Peak'!$A$3:GF$99,188,FALSE)-VLOOKUP($A14,'Import Peak Change'!$A$106:GF$202,188,FALSE)))</f>
        <v>0</v>
      </c>
      <c r="GG14" s="6">
        <f>IF(ISERROR(VLOOKUP($A14,'Import Peak'!$A$3:GG$99,189,FALSE)-VLOOKUP($A14,'Import Peak Change'!$A$106:GG$202,189,FALSE)),0,(VLOOKUP($A14,'Import Peak'!$A$3:GG$99,189,FALSE)-VLOOKUP($A14,'Import Peak Change'!$A$106:GG$202,189,FALSE)))</f>
        <v>0</v>
      </c>
      <c r="GH14" s="6">
        <f>IF(ISERROR(VLOOKUP($A14,'Import Peak'!$A$3:GH$99,190,FALSE)-VLOOKUP($A14,'Import Peak Change'!$A$106:GH$202,190,FALSE)),0,(VLOOKUP($A14,'Import Peak'!$A$3:GH$99,190,FALSE)-VLOOKUP($A14,'Import Peak Change'!$A$106:GH$202,190,FALSE)))</f>
        <v>0</v>
      </c>
      <c r="GI14" s="6">
        <f>IF(ISERROR(VLOOKUP($A14,'Import Peak'!$A$3:GI$99,191,FALSE)-VLOOKUP($A14,'Import Peak Change'!$A$106:GI$202,191,FALSE)),0,(VLOOKUP($A14,'Import Peak'!$A$3:GI$99,191,FALSE)-VLOOKUP($A14,'Import Peak Change'!$A$106:GI$202,191,FALSE)))</f>
        <v>0</v>
      </c>
      <c r="GJ14" s="6">
        <f>IF(ISERROR(VLOOKUP($A14,'Import Peak'!$A$3:GJ$99,192,FALSE)-VLOOKUP($A14,'Import Peak Change'!$A$106:GJ$202,192,FALSE)),0,(VLOOKUP($A14,'Import Peak'!$A$3:GJ$99,192,FALSE)-VLOOKUP($A14,'Import Peak Change'!$A$106:GJ$202,192,FALSE)))</f>
        <v>0</v>
      </c>
      <c r="GK14" s="6">
        <f>IF(ISERROR(VLOOKUP($A14,'Import Peak'!$A$3:GK$99,193,FALSE)-VLOOKUP($A14,'Import Peak Change'!$A$106:GK$202,193,FALSE)),0,(VLOOKUP($A14,'Import Peak'!$A$3:GK$99,193,FALSE)-VLOOKUP($A14,'Import Peak Change'!$A$106:GK$202,193,FALSE)))</f>
        <v>0</v>
      </c>
      <c r="GL14" s="6">
        <f>IF(ISERROR(VLOOKUP($A14,'Import Peak'!$A$3:GL$99,194,FALSE)-VLOOKUP($A14,'Import Peak Change'!$A$106:GL$202,194,FALSE)),0,(VLOOKUP($A14,'Import Peak'!$A$3:GL$99,194,FALSE)-VLOOKUP($A14,'Import Peak Change'!$A$106:GL$202,194,FALSE)))</f>
        <v>0</v>
      </c>
      <c r="GM14" s="6">
        <f>IF(ISERROR(VLOOKUP($A14,'Import Peak'!$A$3:GM$99,195,FALSE)-VLOOKUP($A14,'Import Peak Change'!$A$106:GM$202,195,FALSE)),0,(VLOOKUP($A14,'Import Peak'!$A$3:GM$99,195,FALSE)-VLOOKUP($A14,'Import Peak Change'!$A$106:GM$202,195,FALSE)))</f>
        <v>0</v>
      </c>
      <c r="GN14" s="6">
        <f>IF(ISERROR(VLOOKUP($A14,'Import Peak'!$A$3:GN$99,196,FALSE)-VLOOKUP($A14,'Import Peak Change'!$A$106:GN$202,196,FALSE)),0,(VLOOKUP($A14,'Import Peak'!$A$3:GN$99,196,FALSE)-VLOOKUP($A14,'Import Peak Change'!$A$106:GN$202,196,FALSE)))</f>
        <v>0</v>
      </c>
      <c r="GO14" s="6">
        <f>IF(ISERROR(VLOOKUP($A14,'Import Peak'!$A$3:GO$99,197,FALSE)-VLOOKUP($A14,'Import Peak Change'!$A$106:GO$202,197,FALSE)),0,(VLOOKUP($A14,'Import Peak'!$A$3:GO$99,197,FALSE)-VLOOKUP($A14,'Import Peak Change'!$A$106:GO$202,197,FALSE)))</f>
        <v>0</v>
      </c>
      <c r="GP14" s="6">
        <f>IF(ISERROR(VLOOKUP($A14,'Import Peak'!$A$3:GP$99,198,FALSE)-VLOOKUP($A14,'Import Peak Change'!$A$106:GP$202,198,FALSE)),0,(VLOOKUP($A14,'Import Peak'!$A$3:GP$99,198,FALSE)-VLOOKUP($A14,'Import Peak Change'!$A$106:GP$202,198,FALSE)))</f>
        <v>0</v>
      </c>
      <c r="GQ14" s="6">
        <f>IF(ISERROR(VLOOKUP($A14,'Import Peak'!$A$3:GQ$99,199,FALSE)-VLOOKUP($A14,'Import Peak Change'!$A$106:GQ$202,199,FALSE)),0,(VLOOKUP($A14,'Import Peak'!$A$3:GQ$99,199,FALSE)-VLOOKUP($A14,'Import Peak Change'!$A$106:GQ$202,199,FALSE)))</f>
        <v>0</v>
      </c>
      <c r="GR14" s="6">
        <f>IF(ISERROR(VLOOKUP($A14,'Import Peak'!$A$3:GR$99,200,FALSE)-VLOOKUP($A14,'Import Peak Change'!$A$106:GR$202,200,FALSE)),0,(VLOOKUP($A14,'Import Peak'!$A$3:GR$99,200,FALSE)-VLOOKUP($A14,'Import Peak Change'!$A$106:GR$202,200,FALSE)))</f>
        <v>0</v>
      </c>
      <c r="GS14" s="6">
        <f>IF(ISERROR(VLOOKUP($A14,'Import Peak'!$A$3:GS$99,201,FALSE)-VLOOKUP($A14,'Import Peak Change'!$A$106:GS$202,201,FALSE)),0,(VLOOKUP($A14,'Import Peak'!$A$3:GS$99,201,FALSE)-VLOOKUP($A14,'Import Peak Change'!$A$106:GS$202,201,FALSE)))</f>
        <v>0</v>
      </c>
      <c r="GT14" s="6">
        <f>IF(ISERROR(VLOOKUP($A14,'Import Peak'!$A$3:GT$99,202,FALSE)-VLOOKUP($A14,'Import Peak Change'!$A$106:GT$202,202,FALSE)),0,(VLOOKUP($A14,'Import Peak'!$A$3:GT$99,202,FALSE)-VLOOKUP($A14,'Import Peak Change'!$A$106:GT$202,202,FALSE)))</f>
        <v>0</v>
      </c>
      <c r="GU14" s="6">
        <f>IF(ISERROR(VLOOKUP($A14,'Import Peak'!$A$3:GU$99,203,FALSE)-VLOOKUP($A14,'Import Peak Change'!$A$106:GU$202,203,FALSE)),0,(VLOOKUP($A14,'Import Peak'!$A$3:GU$99,203,FALSE)-VLOOKUP($A14,'Import Peak Change'!$A$106:GU$202,203,FALSE)))</f>
        <v>0</v>
      </c>
      <c r="GV14" s="6">
        <f>IF(ISERROR(VLOOKUP($A14,'Import Peak'!$A$3:GV$99,204,FALSE)-VLOOKUP($A14,'Import Peak Change'!$A$106:GV$202,204,FALSE)),0,(VLOOKUP($A14,'Import Peak'!$A$3:GV$99,204,FALSE)-VLOOKUP($A14,'Import Peak Change'!$A$106:GV$202,204,FALSE)))</f>
        <v>0</v>
      </c>
      <c r="GW14" s="6">
        <f>IF(ISERROR(VLOOKUP($A14,'Import Peak'!$A$3:GW$99,205,FALSE)-VLOOKUP($A14,'Import Peak Change'!$A$106:GW$202,205,FALSE)),0,(VLOOKUP($A14,'Import Peak'!$A$3:GW$99,205,FALSE)-VLOOKUP($A14,'Import Peak Change'!$A$106:GW$202,205,FALSE)))</f>
        <v>0</v>
      </c>
      <c r="GX14" s="6">
        <f>IF(ISERROR(VLOOKUP($A14,'Import Peak'!$A$3:GX$99,206,FALSE)-VLOOKUP($A14,'Import Peak Change'!$A$106:GX$202,206,FALSE)),0,(VLOOKUP($A14,'Import Peak'!$A$3:GX$99,206,FALSE)-VLOOKUP($A14,'Import Peak Change'!$A$106:GX$202,206,FALSE)))</f>
        <v>0</v>
      </c>
      <c r="GY14" s="6">
        <f>IF(ISERROR(VLOOKUP($A14,'Import Peak'!$A$3:GY$99,207,FALSE)-VLOOKUP($A14,'Import Peak Change'!$A$106:GY$202,207,FALSE)),0,(VLOOKUP($A14,'Import Peak'!$A$3:GY$99,207,FALSE)-VLOOKUP($A14,'Import Peak Change'!$A$106:GY$202,207,FALSE)))</f>
        <v>0</v>
      </c>
      <c r="GZ14" s="6">
        <f>IF(ISERROR(VLOOKUP($A14,'Import Peak'!$A$3:GZ$99,208,FALSE)-VLOOKUP($A14,'Import Peak Change'!$A$106:GZ$202,208,FALSE)),0,(VLOOKUP($A14,'Import Peak'!$A$3:GZ$99,208,FALSE)-VLOOKUP($A14,'Import Peak Change'!$A$106:GZ$202,208,FALSE)))</f>
        <v>0</v>
      </c>
      <c r="HA14" s="6">
        <f>IF(ISERROR(VLOOKUP($A14,'Import Peak'!$A$3:HA$99,209,FALSE)-VLOOKUP($A14,'Import Peak Change'!$A$106:HA$202,209,FALSE)),0,(VLOOKUP($A14,'Import Peak'!$A$3:HA$99,209,FALSE)-VLOOKUP($A14,'Import Peak Change'!$A$106:HA$202,209,FALSE)))</f>
        <v>0</v>
      </c>
      <c r="HB14" s="6">
        <f>IF(ISERROR(VLOOKUP($A14,'Import Peak'!$A$3:HB$99,210,FALSE)-VLOOKUP($A14,'Import Peak Change'!$A$106:HB$202,210,FALSE)),0,(VLOOKUP($A14,'Import Peak'!$A$3:HB$99,210,FALSE)-VLOOKUP($A14,'Import Peak Change'!$A$106:HB$202,210,FALSE)))</f>
        <v>0</v>
      </c>
      <c r="HC14" s="6">
        <f>IF(ISERROR(VLOOKUP($A14,'Import Peak'!$A$3:HC$99,211,FALSE)-VLOOKUP($A14,'Import Peak Change'!$A$106:HC$202,211,FALSE)),0,(VLOOKUP($A14,'Import Peak'!$A$3:HC$99,211,FALSE)-VLOOKUP($A14,'Import Peak Change'!$A$106:HC$202,211,FALSE)))</f>
        <v>0</v>
      </c>
      <c r="HD14" s="6">
        <f>IF(ISERROR(VLOOKUP($A14,'Import Peak'!$A$3:HD$99,212,FALSE)-VLOOKUP($A14,'Import Peak Change'!$A$106:HD$202,212,FALSE)),0,(VLOOKUP($A14,'Import Peak'!$A$3:HD$99,212,FALSE)-VLOOKUP($A14,'Import Peak Change'!$A$106:HD$202,212,FALSE)))</f>
        <v>0</v>
      </c>
      <c r="HE14" s="6">
        <f>IF(ISERROR(VLOOKUP($A14,'Import Peak'!$A$3:HE$99,213,FALSE)-VLOOKUP($A14,'Import Peak Change'!$A$106:HE$202,213,FALSE)),0,(VLOOKUP($A14,'Import Peak'!$A$3:HE$99,213,FALSE)-VLOOKUP($A14,'Import Peak Change'!$A$106:HE$202,213,FALSE)))</f>
        <v>0</v>
      </c>
      <c r="HF14" s="6">
        <f>IF(ISERROR(VLOOKUP($A14,'Import Peak'!$A$3:HF$99,214,FALSE)-VLOOKUP($A14,'Import Peak Change'!$A$106:HF$202,214,FALSE)),0,(VLOOKUP($A14,'Import Peak'!$A$3:HF$99,214,FALSE)-VLOOKUP($A14,'Import Peak Change'!$A$106:HF$202,214,FALSE)))</f>
        <v>0</v>
      </c>
      <c r="HG14" s="6">
        <f>IF(ISERROR(VLOOKUP($A14,'Import Peak'!$A$3:HG$99,215,FALSE)-VLOOKUP($A14,'Import Peak Change'!$A$106:HG$202,215,FALSE)),0,(VLOOKUP($A14,'Import Peak'!$A$3:HG$99,215,FALSE)-VLOOKUP($A14,'Import Peak Change'!$A$106:HG$202,215,FALSE)))</f>
        <v>0</v>
      </c>
      <c r="HH14" s="6">
        <f>IF(ISERROR(VLOOKUP($A14,'Import Peak'!$A$3:HH$99,216,FALSE)-VLOOKUP($A14,'Import Peak Change'!$A$106:HH$202,216,FALSE)),0,(VLOOKUP($A14,'Import Peak'!$A$3:HH$99,216,FALSE)-VLOOKUP($A14,'Import Peak Change'!$A$106:HH$202,216,FALSE)))</f>
        <v>0</v>
      </c>
      <c r="HI14" s="6">
        <f>IF(ISERROR(VLOOKUP($A14,'Import Peak'!$A$3:HI$99,217,FALSE)-VLOOKUP($A14,'Import Peak Change'!$A$106:HI$202,217,FALSE)),0,(VLOOKUP($A14,'Import Peak'!$A$3:HI$99,217,FALSE)-VLOOKUP($A14,'Import Peak Change'!$A$106:HI$202,217,FALSE)))</f>
        <v>0</v>
      </c>
      <c r="HJ14" s="6">
        <f>IF(ISERROR(VLOOKUP($A14,'Import Peak'!$A$3:HJ$99,218,FALSE)-VLOOKUP($A14,'Import Peak Change'!$A$106:HJ$202,218,FALSE)),0,(VLOOKUP($A14,'Import Peak'!$A$3:HJ$99,218,FALSE)-VLOOKUP($A14,'Import Peak Change'!$A$106:HJ$202,218,FALSE)))</f>
        <v>0</v>
      </c>
      <c r="HK14" s="6">
        <f>IF(ISERROR(VLOOKUP($A14,'Import Peak'!$A$3:HK$99,219,FALSE)-VLOOKUP($A14,'Import Peak Change'!$A$106:HK$202,219,FALSE)),0,(VLOOKUP($A14,'Import Peak'!$A$3:HK$99,219,FALSE)-VLOOKUP($A14,'Import Peak Change'!$A$106:HK$202,219,FALSE)))</f>
        <v>0</v>
      </c>
      <c r="HL14" s="6">
        <f>IF(ISERROR(VLOOKUP($A14,'Import Peak'!$A$3:HL$99,220,FALSE)-VLOOKUP($A14,'Import Peak Change'!$A$106:HL$202,220,FALSE)),0,(VLOOKUP($A14,'Import Peak'!$A$3:HL$99,220,FALSE)-VLOOKUP($A14,'Import Peak Change'!$A$106:HL$202,220,FALSE)))</f>
        <v>0</v>
      </c>
      <c r="HM14" s="6">
        <f>IF(ISERROR(VLOOKUP($A14,'Import Peak'!$A$3:HM$99,221,FALSE)-VLOOKUP($A14,'Import Peak Change'!$A$106:HM$202,221,FALSE)),0,(VLOOKUP($A14,'Import Peak'!$A$3:HM$99,221,FALSE)-VLOOKUP($A14,'Import Peak Change'!$A$106:HM$202,221,FALSE)))</f>
        <v>0</v>
      </c>
      <c r="HN14" s="6">
        <f>IF(ISERROR(VLOOKUP($A14,'Import Peak'!$A$3:HN$99,222,FALSE)-VLOOKUP($A14,'Import Peak Change'!$A$106:HN$202,222,FALSE)),0,(VLOOKUP($A14,'Import Peak'!$A$3:HN$99,222,FALSE)-VLOOKUP($A14,'Import Peak Change'!$A$106:HN$202,222,FALSE)))</f>
        <v>0</v>
      </c>
      <c r="HO14" s="6">
        <f>IF(ISERROR(VLOOKUP($A14,'Import Peak'!$A$3:HO$99,223,FALSE)-VLOOKUP($A14,'Import Peak Change'!$A$106:HO$202,223,FALSE)),0,(VLOOKUP($A14,'Import Peak'!$A$3:HO$99,223,FALSE)-VLOOKUP($A14,'Import Peak Change'!$A$106:HO$202,223,FALSE)))</f>
        <v>0</v>
      </c>
      <c r="HP14" s="6">
        <f>IF(ISERROR(VLOOKUP($A14,'Import Peak'!$A$3:HP$99,224,FALSE)-VLOOKUP($A14,'Import Peak Change'!$A$106:HP$202,224,FALSE)),0,(VLOOKUP($A14,'Import Peak'!$A$3:HP$99,224,FALSE)-VLOOKUP($A14,'Import Peak Change'!$A$106:HP$202,224,FALSE)))</f>
        <v>0</v>
      </c>
      <c r="HQ14" s="6">
        <f>IF(ISERROR(VLOOKUP($A14,'Import Peak'!$A$3:HQ$99,225,FALSE)-VLOOKUP($A14,'Import Peak Change'!$A$106:HQ$202,225,FALSE)),0,(VLOOKUP($A14,'Import Peak'!$A$3:HQ$99,225,FALSE)-VLOOKUP($A14,'Import Peak Change'!$A$106:HQ$202,225,FALSE)))</f>
        <v>0</v>
      </c>
      <c r="HR14" s="6">
        <f>IF(ISERROR(VLOOKUP($A14,'Import Peak'!$A$3:HR$99,226,FALSE)-VLOOKUP($A14,'Import Peak Change'!$A$106:HR$202,226,FALSE)),0,(VLOOKUP($A14,'Import Peak'!$A$3:HR$99,226,FALSE)-VLOOKUP($A14,'Import Peak Change'!$A$106:HR$202,226,FALSE)))</f>
        <v>0</v>
      </c>
      <c r="HS14" s="6">
        <f>IF(ISERROR(VLOOKUP($A14,'Import Peak'!$A$3:HS$99,227,FALSE)-VLOOKUP($A14,'Import Peak Change'!$A$106:HS$202,227,FALSE)),0,(VLOOKUP($A14,'Import Peak'!$A$3:HS$99,227,FALSE)-VLOOKUP($A14,'Import Peak Change'!$A$106:HS$202,227,FALSE)))</f>
        <v>0</v>
      </c>
      <c r="HT14" s="6">
        <f>IF(ISERROR(VLOOKUP($A14,'Import Peak'!$A$3:HT$99,228,FALSE)-VLOOKUP($A14,'Import Peak Change'!$A$106:HT$202,228,FALSE)),0,(VLOOKUP($A14,'Import Peak'!$A$3:HT$99,228,FALSE)-VLOOKUP($A14,'Import Peak Change'!$A$106:HT$202,228,FALSE)))</f>
        <v>0</v>
      </c>
      <c r="HU14" s="6">
        <f>IF(ISERROR(VLOOKUP($A14,'Import Peak'!$A$3:HU$99,229,FALSE)-VLOOKUP($A14,'Import Peak Change'!$A$106:HU$202,229,FALSE)),0,(VLOOKUP($A14,'Import Peak'!$A$3:HU$99,229,FALSE)-VLOOKUP($A14,'Import Peak Change'!$A$106:HU$202,229,FALSE)))</f>
        <v>0</v>
      </c>
      <c r="HV14" s="6">
        <f>IF(ISERROR(VLOOKUP($A14,'Import Peak'!$A$3:HV$99,230,FALSE)-VLOOKUP($A14,'Import Peak Change'!$A$106:HV$202,230,FALSE)),0,(VLOOKUP($A14,'Import Peak'!$A$3:HV$99,230,FALSE)-VLOOKUP($A14,'Import Peak Change'!$A$106:HV$202,230,FALSE)))</f>
        <v>0</v>
      </c>
      <c r="HW14" s="6">
        <f>IF(ISERROR(VLOOKUP($A14,'Import Peak'!$A$3:HW$99,231,FALSE)-VLOOKUP($A14,'Import Peak Change'!$A$106:HW$202,231,FALSE)),0,(VLOOKUP($A14,'Import Peak'!$A$3:HW$99,231,FALSE)-VLOOKUP($A14,'Import Peak Change'!$A$106:HW$202,231,FALSE)))</f>
        <v>0</v>
      </c>
      <c r="HX14" s="6">
        <f>IF(ISERROR(VLOOKUP($A14,'Import Peak'!$A$3:HX$99,232,FALSE)-VLOOKUP($A14,'Import Peak Change'!$A$106:HX$202,232,FALSE)),0,(VLOOKUP($A14,'Import Peak'!$A$3:HX$99,232,FALSE)-VLOOKUP($A14,'Import Peak Change'!$A$106:HX$202,232,FALSE)))</f>
        <v>0</v>
      </c>
      <c r="HY14" s="6">
        <f>IF(ISERROR(VLOOKUP($A14,'Import Peak'!$A$3:HY$99,233,FALSE)-VLOOKUP($A14,'Import Peak Change'!$A$106:HY$202,233,FALSE)),0,(VLOOKUP($A14,'Import Peak'!$A$3:HY$99,233,FALSE)-VLOOKUP($A14,'Import Peak Change'!$A$106:HY$202,233,FALSE)))</f>
        <v>0</v>
      </c>
      <c r="HZ14" s="6">
        <f>IF(ISERROR(VLOOKUP($A14,'Import Peak'!$A$3:HZ$99,234,FALSE)-VLOOKUP($A14,'Import Peak Change'!$A$106:HZ$202,234,FALSE)),0,(VLOOKUP($A14,'Import Peak'!$A$3:HZ$99,234,FALSE)-VLOOKUP($A14,'Import Peak Change'!$A$106:HZ$202,234,FALSE)))</f>
        <v>0</v>
      </c>
      <c r="IA14" s="6">
        <f>IF(ISERROR(VLOOKUP($A14,'Import Peak'!$A$3:IA$99,235,FALSE)-VLOOKUP($A14,'Import Peak Change'!$A$106:IA$202,235,FALSE)),0,(VLOOKUP($A14,'Import Peak'!$A$3:IA$99,235,FALSE)-VLOOKUP($A14,'Import Peak Change'!$A$106:IA$202,235,FALSE)))</f>
        <v>0</v>
      </c>
      <c r="IB14" s="6">
        <f>IF(ISERROR(VLOOKUP($A14,'Import Peak'!$A$3:IB$99,236,FALSE)-VLOOKUP($A14,'Import Peak Change'!$A$106:IB$202,236,FALSE)),0,(VLOOKUP($A14,'Import Peak'!$A$3:IB$99,236,FALSE)-VLOOKUP($A14,'Import Peak Change'!$A$106:IB$202,236,FALSE)))</f>
        <v>0</v>
      </c>
      <c r="IC14" s="6">
        <f>IF(ISERROR(VLOOKUP($A14,'Import Peak'!$A$3:IC$99,237,FALSE)-VLOOKUP($A14,'Import Peak Change'!$A$106:IC$202,237,FALSE)),0,(VLOOKUP($A14,'Import Peak'!$A$3:IC$99,237,FALSE)-VLOOKUP($A14,'Import Peak Change'!$A$106:IC$202,237,FALSE)))</f>
        <v>0</v>
      </c>
      <c r="ID14" s="6">
        <f>IF(ISERROR(VLOOKUP($A14,'Import Peak'!$A$3:ID$99,238,FALSE)-VLOOKUP($A14,'Import Peak Change'!$A$106:ID$202,238,FALSE)),0,(VLOOKUP($A14,'Import Peak'!$A$3:ID$99,238,FALSE)-VLOOKUP($A14,'Import Peak Change'!$A$106:ID$202,238,FALSE)))</f>
        <v>0</v>
      </c>
      <c r="IE14" s="6">
        <f>IF(ISERROR(VLOOKUP($A14,'Import Peak'!$A$3:IE$99,239,FALSE)-VLOOKUP($A14,'Import Peak Change'!$A$106:IE$202,239,FALSE)),0,(VLOOKUP($A14,'Import Peak'!$A$3:IE$99,239,FALSE)-VLOOKUP($A14,'Import Peak Change'!$A$106:IE$202,239,FALSE)))</f>
        <v>0</v>
      </c>
      <c r="IF14" s="6"/>
    </row>
    <row r="15" spans="1:243" s="27" customFormat="1">
      <c r="A15" s="168" t="str">
        <f>IF('Import Peak'!A12=0,"",'Import Peak'!A12)</f>
        <v>HEDGEUS</v>
      </c>
      <c r="B15" s="6"/>
      <c r="C15" s="6"/>
      <c r="D15" s="6"/>
      <c r="E15" s="6"/>
      <c r="F15" s="6"/>
      <c r="G15" s="6">
        <f>IF(ISERROR(VLOOKUP($A15,'Import Peak'!$A$3:G$99,7,FALSE)-VLOOKUP($A15,'Import Peak Change'!$A$106:G$202,7,FALSE)),0,(VLOOKUP($A15,'Import Peak'!$A$3:G$99,7,FALSE)-VLOOKUP($A15,'Import Peak Change'!$A$106:G$202,7,FALSE)))</f>
        <v>0</v>
      </c>
      <c r="H15" s="6">
        <f>IF(ISERROR(VLOOKUP($A15,'Import Peak'!$A$3:H$99,8,FALSE)-VLOOKUP($A15,'Import Peak Change'!$A$106:H$202,8,FALSE)),0,(VLOOKUP($A15,'Import Peak'!$A$3:H$99,8,FALSE)-VLOOKUP($A15,'Import Peak Change'!$A$106:H$202,8,FALSE)))</f>
        <v>0</v>
      </c>
      <c r="I15" s="6">
        <f>IF(ISERROR(VLOOKUP($A15,'Import Peak'!$A$3:I$99,9,FALSE)-VLOOKUP($A15,'Import Peak Change'!$A$106:I$202,9,FALSE)),0,(VLOOKUP($A15,'Import Peak'!$A$3:I$99,9,FALSE)-VLOOKUP($A15,'Import Peak Change'!$A$106:I$202,9,FALSE)))</f>
        <v>0</v>
      </c>
      <c r="J15" s="6">
        <f>IF(ISERROR(VLOOKUP($A15,'Import Peak'!$A$3:J$99,10,FALSE)-VLOOKUP($A15,'Import Peak Change'!$A$106:J$202,10,FALSE)),0,(VLOOKUP($A15,'Import Peak'!$A$3:J$99,10,FALSE)-VLOOKUP($A15,'Import Peak Change'!$A$106:J$202,10,FALSE)))</f>
        <v>0</v>
      </c>
      <c r="K15" s="6">
        <f>IF(ISERROR(VLOOKUP($A15,'Import Peak'!$A$3:K$99,11,FALSE)-VLOOKUP($A15,'Import Peak Change'!$A$106:K$202,11,FALSE)),0,(VLOOKUP($A15,'Import Peak'!$A$3:K$99,11,FALSE)-VLOOKUP($A15,'Import Peak Change'!$A$106:K$202,11,FALSE)))</f>
        <v>0</v>
      </c>
      <c r="L15" s="6">
        <f>IF(ISERROR(VLOOKUP($A15,'Import Peak'!$A$3:L$99,12,FALSE)-VLOOKUP($A15,'Import Peak Change'!$A$106:L$202,12,FALSE)),0,(VLOOKUP($A15,'Import Peak'!$A$3:L$99,12,FALSE)-VLOOKUP($A15,'Import Peak Change'!$A$106:L$202,12,FALSE)))</f>
        <v>0</v>
      </c>
      <c r="M15" s="6">
        <f>IF(ISERROR(VLOOKUP($A15,'Import Peak'!$A$3:M$99,13,FALSE)-VLOOKUP($A15,'Import Peak Change'!$A$106:M$202,13,FALSE)),0,(VLOOKUP($A15,'Import Peak'!$A$3:M$99,13,FALSE)-VLOOKUP($A15,'Import Peak Change'!$A$106:M$202,13,FALSE)))</f>
        <v>0</v>
      </c>
      <c r="N15" s="6">
        <f>IF(ISERROR(VLOOKUP($A15,'Import Peak'!$A$3:N$99,14,FALSE)-VLOOKUP($A15,'Import Peak Change'!$A$106:N$202,14,FALSE)),0,(VLOOKUP($A15,'Import Peak'!$A$3:N$99,14,FALSE)-VLOOKUP($A15,'Import Peak Change'!$A$106:N$202,14,FALSE)))</f>
        <v>0</v>
      </c>
      <c r="O15" s="6">
        <f>IF(ISERROR(VLOOKUP($A15,'Import Peak'!$A$3:O$99,15,FALSE)-VLOOKUP($A15,'Import Peak Change'!$A$106:O$202,15,FALSE)),0,(VLOOKUP($A15,'Import Peak'!$A$3:O$99,15,FALSE)-VLOOKUP($A15,'Import Peak Change'!$A$106:O$202,15,FALSE)))</f>
        <v>0</v>
      </c>
      <c r="P15" s="6">
        <f>IF(ISERROR(VLOOKUP($A15,'Import Peak'!$A$3:P$99,16,FALSE)-VLOOKUP($A15,'Import Peak Change'!$A$106:P$202,16,FALSE)),0,(VLOOKUP($A15,'Import Peak'!$A$3:P$99,16,FALSE)-VLOOKUP($A15,'Import Peak Change'!$A$106:P$202,16,FALSE)))</f>
        <v>0</v>
      </c>
      <c r="Q15" s="6">
        <f>IF(ISERROR(VLOOKUP($A15,'Import Peak'!$A$3:Q$99,17,FALSE)-VLOOKUP($A15,'Import Peak Change'!$A$106:Q$202,17,FALSE)),0,(VLOOKUP($A15,'Import Peak'!$A$3:Q$99,17,FALSE)-VLOOKUP($A15,'Import Peak Change'!$A$106:Q$202,17,FALSE)))</f>
        <v>0</v>
      </c>
      <c r="R15" s="6">
        <f>IF(ISERROR(VLOOKUP($A15,'Import Peak'!$A$3:R$99,18,FALSE)-VLOOKUP($A15,'Import Peak Change'!$A$106:R$202,18,FALSE)),0,(VLOOKUP($A15,'Import Peak'!$A$3:R$99,18,FALSE)-VLOOKUP($A15,'Import Peak Change'!$A$106:R$202,18,FALSE)))</f>
        <v>0</v>
      </c>
      <c r="S15" s="6">
        <f>IF(ISERROR(VLOOKUP($A15,'Import Peak'!$A$3:S$99,19,FALSE)-VLOOKUP($A15,'Import Peak Change'!$A$106:S$202,19,FALSE)),0,(VLOOKUP($A15,'Import Peak'!$A$3:S$99,19,FALSE)-VLOOKUP($A15,'Import Peak Change'!$A$106:S$202,19,FALSE)))</f>
        <v>0</v>
      </c>
      <c r="T15" s="6">
        <f>IF(ISERROR(VLOOKUP($A15,'Import Peak'!$A$3:T$99,20,FALSE)-VLOOKUP($A15,'Import Peak Change'!$A$106:T$202,20,FALSE)),0,(VLOOKUP($A15,'Import Peak'!$A$3:T$99,20,FALSE)-VLOOKUP($A15,'Import Peak Change'!$A$106:T$202,20,FALSE)))</f>
        <v>0</v>
      </c>
      <c r="U15" s="6">
        <f>IF(ISERROR(VLOOKUP($A15,'Import Peak'!$A$3:U$99,21,FALSE)-VLOOKUP($A15,'Import Peak Change'!$A$106:U$202,21,FALSE)),0,(VLOOKUP($A15,'Import Peak'!$A$3:U$99,21,FALSE)-VLOOKUP($A15,'Import Peak Change'!$A$106:U$202,21,FALSE)))</f>
        <v>0</v>
      </c>
      <c r="V15" s="6">
        <f>IF(ISERROR(VLOOKUP($A15,'Import Peak'!$A$3:V$99,22,FALSE)-VLOOKUP($A15,'Import Peak Change'!$A$106:V$202,22,FALSE)),0,(VLOOKUP($A15,'Import Peak'!$A$3:V$99,22,FALSE)-VLOOKUP($A15,'Import Peak Change'!$A$106:V$202,22,FALSE)))</f>
        <v>0</v>
      </c>
      <c r="W15" s="6">
        <f>IF(ISERROR(VLOOKUP($A15,'Import Peak'!$A$3:W$99,23,FALSE)-VLOOKUP($A15,'Import Peak Change'!$A$106:W$202,23,FALSE)),0,(VLOOKUP($A15,'Import Peak'!$A$3:W$99,23,FALSE)-VLOOKUP($A15,'Import Peak Change'!$A$106:W$202,23,FALSE)))</f>
        <v>0</v>
      </c>
      <c r="X15" s="6">
        <f>IF(ISERROR(VLOOKUP($A15,'Import Peak'!$A$3:X$99,24,FALSE)-VLOOKUP($A15,'Import Peak Change'!$A$106:X$202,24,FALSE)),0,(VLOOKUP($A15,'Import Peak'!$A$3:X$99,24,FALSE)-VLOOKUP($A15,'Import Peak Change'!$A$106:X$202,24,FALSE)))</f>
        <v>0</v>
      </c>
      <c r="Y15" s="6">
        <f>IF(ISERROR(VLOOKUP($A15,'Import Peak'!$A$3:Y$99,25,FALSE)-VLOOKUP($A15,'Import Peak Change'!$A$106:Y$202,25,FALSE)),0,(VLOOKUP($A15,'Import Peak'!$A$3:Y$99,25,FALSE)-VLOOKUP($A15,'Import Peak Change'!$A$106:Y$202,25,FALSE)))</f>
        <v>0</v>
      </c>
      <c r="Z15" s="6">
        <f>IF(ISERROR(VLOOKUP($A15,'Import Peak'!$A$3:Z$99,26,FALSE)-VLOOKUP($A15,'Import Peak Change'!$A$106:Z$202,26,FALSE)),0,(VLOOKUP($A15,'Import Peak'!$A$3:Z$99,26,FALSE)-VLOOKUP($A15,'Import Peak Change'!$A$106:Z$202,26,FALSE)))</f>
        <v>0</v>
      </c>
      <c r="AA15" s="6">
        <f>IF(ISERROR(VLOOKUP($A15,'Import Peak'!$A$3:AA$99,27,FALSE)-VLOOKUP($A15,'Import Peak Change'!$A$106:AA$202,27,FALSE)),0,(VLOOKUP($A15,'Import Peak'!$A$3:AA$99,27,FALSE)-VLOOKUP($A15,'Import Peak Change'!$A$106:AA$202,27,FALSE)))</f>
        <v>0</v>
      </c>
      <c r="AB15" s="6">
        <f>IF(ISERROR(VLOOKUP($A15,'Import Peak'!$A$3:AB$99,28,FALSE)-VLOOKUP($A15,'Import Peak Change'!$A$106:AB$202,28,FALSE)),0,(VLOOKUP($A15,'Import Peak'!$A$3:AB$99,28,FALSE)-VLOOKUP($A15,'Import Peak Change'!$A$106:AB$202,28,FALSE)))</f>
        <v>0</v>
      </c>
      <c r="AC15" s="6">
        <f>IF(ISERROR(VLOOKUP($A15,'Import Peak'!$A$3:AC$99,29,FALSE)-VLOOKUP($A15,'Import Peak Change'!$A$106:AC$202,29,FALSE)),0,(VLOOKUP($A15,'Import Peak'!$A$3:AC$99,29,FALSE)-VLOOKUP($A15,'Import Peak Change'!$A$106:AC$202,29,FALSE)))</f>
        <v>0</v>
      </c>
      <c r="AD15" s="6">
        <f>IF(ISERROR(VLOOKUP($A15,'Import Peak'!$A$3:AD$99,30,FALSE)-VLOOKUP($A15,'Import Peak Change'!$A$106:AD$202,30,FALSE)),0,(VLOOKUP($A15,'Import Peak'!$A$3:AD$99,30,FALSE)-VLOOKUP($A15,'Import Peak Change'!$A$106:AD$202,30,FALSE)))</f>
        <v>0</v>
      </c>
      <c r="AE15" s="6">
        <f>IF(ISERROR(VLOOKUP($A15,'Import Peak'!$A$3:AE$99,31,FALSE)-VLOOKUP($A15,'Import Peak Change'!$A$106:AE$202,31,FALSE)),0,(VLOOKUP($A15,'Import Peak'!$A$3:AE$99,31,FALSE)-VLOOKUP($A15,'Import Peak Change'!$A$106:AE$202,31,FALSE)))</f>
        <v>0</v>
      </c>
      <c r="AF15" s="6">
        <f>IF(ISERROR(VLOOKUP($A15,'Import Peak'!$A$3:AF$99,32,FALSE)-VLOOKUP($A15,'Import Peak Change'!$A$106:AF$202,32,FALSE)),0,(VLOOKUP($A15,'Import Peak'!$A$3:AF$99,32,FALSE)-VLOOKUP($A15,'Import Peak Change'!$A$106:AF$202,32,FALSE)))</f>
        <v>0</v>
      </c>
      <c r="AG15" s="6">
        <f>IF(ISERROR(VLOOKUP($A15,'Import Peak'!$A$3:AG$99,33,FALSE)-VLOOKUP($A15,'Import Peak Change'!$A$106:AG$202,33,FALSE)),0,(VLOOKUP($A15,'Import Peak'!$A$3:AG$99,33,FALSE)-VLOOKUP($A15,'Import Peak Change'!$A$106:AG$202,33,FALSE)))</f>
        <v>0</v>
      </c>
      <c r="AH15" s="6">
        <f>IF(ISERROR(VLOOKUP($A15,'Import Peak'!$A$3:AH$99,34,FALSE)-VLOOKUP($A15,'Import Peak Change'!$A$106:AH$202,34,FALSE)),0,(VLOOKUP($A15,'Import Peak'!$A$3:AH$99,34,FALSE)-VLOOKUP($A15,'Import Peak Change'!$A$106:AH$202,34,FALSE)))</f>
        <v>0</v>
      </c>
      <c r="AI15" s="6">
        <f>IF(ISERROR(VLOOKUP($A15,'Import Peak'!$A$3:AI$99,35,FALSE)-VLOOKUP($A15,'Import Peak Change'!$A$106:AI$202,35,FALSE)),0,(VLOOKUP($A15,'Import Peak'!$A$3:AI$99,35,FALSE)-VLOOKUP($A15,'Import Peak Change'!$A$106:AI$202,35,FALSE)))</f>
        <v>0</v>
      </c>
      <c r="AJ15" s="6">
        <f>IF(ISERROR(VLOOKUP($A15,'Import Peak'!$A$3:AJ$99,36,FALSE)-VLOOKUP($A15,'Import Peak Change'!$A$106:AJ$202,36,FALSE)),0,(VLOOKUP($A15,'Import Peak'!$A$3:AJ$99,36,FALSE)-VLOOKUP($A15,'Import Peak Change'!$A$106:AJ$202,36,FALSE)))</f>
        <v>0</v>
      </c>
      <c r="AK15" s="6">
        <f>IF(ISERROR(VLOOKUP($A15,'Import Peak'!$A$3:AK$99,37,FALSE)-VLOOKUP($A15,'Import Peak Change'!$A$106:AK$202,37,FALSE)),0,(VLOOKUP($A15,'Import Peak'!$A$3:AK$99,37,FALSE)-VLOOKUP($A15,'Import Peak Change'!$A$106:AK$202,37,FALSE)))</f>
        <v>0</v>
      </c>
      <c r="AL15" s="6">
        <f>IF(ISERROR(VLOOKUP($A15,'Import Peak'!$A$3:AL$99,38,FALSE)-VLOOKUP($A15,'Import Peak Change'!$A$106:AL$202,38,FALSE)),0,(VLOOKUP($A15,'Import Peak'!$A$3:AL$99,38,FALSE)-VLOOKUP($A15,'Import Peak Change'!$A$106:AL$202,38,FALSE)))</f>
        <v>0</v>
      </c>
      <c r="AM15" s="6">
        <f>IF(ISERROR(VLOOKUP($A15,'Import Peak'!$A$3:AM$99,39,FALSE)-VLOOKUP($A15,'Import Peak Change'!$A$106:AM$202,39,FALSE)),0,(VLOOKUP($A15,'Import Peak'!$A$3:AM$99,39,FALSE)-VLOOKUP($A15,'Import Peak Change'!$A$106:AM$202,39,FALSE)))</f>
        <v>0</v>
      </c>
      <c r="AN15" s="6">
        <f>IF(ISERROR(VLOOKUP($A15,'Import Peak'!$A$3:AN$99,40,FALSE)-VLOOKUP($A15,'Import Peak Change'!$A$106:AN$202,40,FALSE)),0,(VLOOKUP($A15,'Import Peak'!$A$3:AN$99,40,FALSE)-VLOOKUP($A15,'Import Peak Change'!$A$106:AN$202,40,FALSE)))</f>
        <v>0</v>
      </c>
      <c r="AO15" s="6">
        <f>IF(ISERROR(VLOOKUP($A15,'Import Peak'!$A$3:AO$99,41,FALSE)-VLOOKUP($A15,'Import Peak Change'!$A$106:AO$202,41,FALSE)),0,(VLOOKUP($A15,'Import Peak'!$A$3:AO$99,41,FALSE)-VLOOKUP($A15,'Import Peak Change'!$A$106:AO$202,41,FALSE)))</f>
        <v>0</v>
      </c>
      <c r="AP15" s="6">
        <f>IF(ISERROR(VLOOKUP($A15,'Import Peak'!$A$3:AP$99,42,FALSE)-VLOOKUP($A15,'Import Peak Change'!$A$106:AP$202,42,FALSE)),0,(VLOOKUP($A15,'Import Peak'!$A$3:AP$99,42,FALSE)-VLOOKUP($A15,'Import Peak Change'!$A$106:AP$202,42,FALSE)))</f>
        <v>0</v>
      </c>
      <c r="AQ15" s="6">
        <f>IF(ISERROR(VLOOKUP($A15,'Import Peak'!$A$3:AQ$99,43,FALSE)-VLOOKUP($A15,'Import Peak Change'!$A$106:AQ$202,43,FALSE)),0,(VLOOKUP($A15,'Import Peak'!$A$3:AQ$99,43,FALSE)-VLOOKUP($A15,'Import Peak Change'!$A$106:AQ$202,43,FALSE)))</f>
        <v>0</v>
      </c>
      <c r="AR15" s="6">
        <f>IF(ISERROR(VLOOKUP($A15,'Import Peak'!$A$3:AR$99,44,FALSE)-VLOOKUP($A15,'Import Peak Change'!$A$106:AR$202,44,FALSE)),0,(VLOOKUP($A15,'Import Peak'!$A$3:AR$99,44,FALSE)-VLOOKUP($A15,'Import Peak Change'!$A$106:AR$202,44,FALSE)))</f>
        <v>0</v>
      </c>
      <c r="AS15" s="6">
        <f>IF(ISERROR(VLOOKUP($A15,'Import Peak'!$A$3:AS$99,45,FALSE)-VLOOKUP($A15,'Import Peak Change'!$A$106:AS$202,45,FALSE)),0,(VLOOKUP($A15,'Import Peak'!$A$3:AS$99,45,FALSE)-VLOOKUP($A15,'Import Peak Change'!$A$106:AS$202,45,FALSE)))</f>
        <v>0</v>
      </c>
      <c r="AT15" s="6">
        <f>IF(ISERROR(VLOOKUP($A15,'Import Peak'!$A$3:AT$99,46,FALSE)-VLOOKUP($A15,'Import Peak Change'!$A$106:AT$202,46,FALSE)),0,(VLOOKUP($A15,'Import Peak'!$A$3:AT$99,46,FALSE)-VLOOKUP($A15,'Import Peak Change'!$A$106:AT$202,46,FALSE)))</f>
        <v>0</v>
      </c>
      <c r="AU15" s="6">
        <f>IF(ISERROR(VLOOKUP($A15,'Import Peak'!$A$3:AU$99,47,FALSE)-VLOOKUP($A15,'Import Peak Change'!$A$106:AU$202,47,FALSE)),0,(VLOOKUP($A15,'Import Peak'!$A$3:AU$99,47,FALSE)-VLOOKUP($A15,'Import Peak Change'!$A$106:AU$202,47,FALSE)))</f>
        <v>0</v>
      </c>
      <c r="AV15" s="6">
        <f>IF(ISERROR(VLOOKUP($A15,'Import Peak'!$A$3:AV$99,48,FALSE)-VLOOKUP($A15,'Import Peak Change'!$A$106:AV$202,48,FALSE)),0,(VLOOKUP($A15,'Import Peak'!$A$3:AV$99,48,FALSE)-VLOOKUP($A15,'Import Peak Change'!$A$106:AV$202,48,FALSE)))</f>
        <v>0</v>
      </c>
      <c r="AW15" s="6">
        <f>IF(ISERROR(VLOOKUP($A15,'Import Peak'!$A$3:AW$99,49,FALSE)-VLOOKUP($A15,'Import Peak Change'!$A$106:AW$202,49,FALSE)),0,(VLOOKUP($A15,'Import Peak'!$A$3:AW$99,49,FALSE)-VLOOKUP($A15,'Import Peak Change'!$A$106:AW$202,49,FALSE)))</f>
        <v>0</v>
      </c>
      <c r="AX15" s="6">
        <f>IF(ISERROR(VLOOKUP($A15,'Import Peak'!$A$3:AX$99,50,FALSE)-VLOOKUP($A15,'Import Peak Change'!$A$106:AX$202,50,FALSE)),0,(VLOOKUP($A15,'Import Peak'!$A$3:AX$99,50,FALSE)-VLOOKUP($A15,'Import Peak Change'!$A$106:AX$202,50,FALSE)))</f>
        <v>0</v>
      </c>
      <c r="AY15" s="6">
        <f>IF(ISERROR(VLOOKUP($A15,'Import Peak'!$A$3:AY$99,51,FALSE)-VLOOKUP($A15,'Import Peak Change'!$A$106:AY$202,51,FALSE)),0,(VLOOKUP($A15,'Import Peak'!$A$3:AY$99,51,FALSE)-VLOOKUP($A15,'Import Peak Change'!$A$106:AY$202,51,FALSE)))</f>
        <v>0</v>
      </c>
      <c r="AZ15" s="6">
        <f>IF(ISERROR(VLOOKUP($A15,'Import Peak'!$A$3:AZ$99,52,FALSE)-VLOOKUP($A15,'Import Peak Change'!$A$106:AZ$202,52,FALSE)),0,(VLOOKUP($A15,'Import Peak'!$A$3:AZ$99,52,FALSE)-VLOOKUP($A15,'Import Peak Change'!$A$106:AZ$202,52,FALSE)))</f>
        <v>0</v>
      </c>
      <c r="BA15" s="6">
        <f>IF(ISERROR(VLOOKUP($A15,'Import Peak'!$A$3:BA$99,53,FALSE)-VLOOKUP($A15,'Import Peak Change'!$A$106:BA$202,53,FALSE)),0,(VLOOKUP($A15,'Import Peak'!$A$3:BA$99,53,FALSE)-VLOOKUP($A15,'Import Peak Change'!$A$106:BA$202,53,FALSE)))</f>
        <v>0</v>
      </c>
      <c r="BB15" s="6">
        <f>IF(ISERROR(VLOOKUP($A15,'Import Peak'!$A$3:BB$99,54,FALSE)-VLOOKUP($A15,'Import Peak Change'!$A$106:BB$202,54,FALSE)),0,(VLOOKUP($A15,'Import Peak'!$A$3:BB$99,54,FALSE)-VLOOKUP($A15,'Import Peak Change'!$A$106:BB$202,54,FALSE)))</f>
        <v>0</v>
      </c>
      <c r="BC15" s="6">
        <f>IF(ISERROR(VLOOKUP($A15,'Import Peak'!$A$3:BC$99,55,FALSE)-VLOOKUP($A15,'Import Peak Change'!$A$106:BC$202,55,FALSE)),0,(VLOOKUP($A15,'Import Peak'!$A$3:BC$99,55,FALSE)-VLOOKUP($A15,'Import Peak Change'!$A$106:BC$202,55,FALSE)))</f>
        <v>0</v>
      </c>
      <c r="BD15" s="6">
        <f>IF(ISERROR(VLOOKUP($A15,'Import Peak'!$A$3:BD$99,56,FALSE)-VLOOKUP($A15,'Import Peak Change'!$A$106:BD$202,56,FALSE)),0,(VLOOKUP($A15,'Import Peak'!$A$3:BD$99,56,FALSE)-VLOOKUP($A15,'Import Peak Change'!$A$106:BD$202,56,FALSE)))</f>
        <v>0</v>
      </c>
      <c r="BE15" s="6">
        <f>IF(ISERROR(VLOOKUP($A15,'Import Peak'!$A$3:BE$99,57,FALSE)-VLOOKUP($A15,'Import Peak Change'!$A$106:BE$202,57,FALSE)),0,(VLOOKUP($A15,'Import Peak'!$A$3:BE$99,57,FALSE)-VLOOKUP($A15,'Import Peak Change'!$A$106:BE$202,57,FALSE)))</f>
        <v>0</v>
      </c>
      <c r="BF15" s="6">
        <f>IF(ISERROR(VLOOKUP($A15,'Import Peak'!$A$3:BF$99,58,FALSE)-VLOOKUP($A15,'Import Peak Change'!$A$106:BF$202,58,FALSE)),0,(VLOOKUP($A15,'Import Peak'!$A$3:BF$99,58,FALSE)-VLOOKUP($A15,'Import Peak Change'!$A$106:BF$202,58,FALSE)))</f>
        <v>0</v>
      </c>
      <c r="BG15" s="6">
        <f>IF(ISERROR(VLOOKUP($A15,'Import Peak'!$A$3:BG$99,59,FALSE)-VLOOKUP($A15,'Import Peak Change'!$A$106:BG$202,59,FALSE)),0,(VLOOKUP($A15,'Import Peak'!$A$3:BG$99,59,FALSE)-VLOOKUP($A15,'Import Peak Change'!$A$106:BG$202,59,FALSE)))</f>
        <v>0</v>
      </c>
      <c r="BH15" s="6">
        <f>IF(ISERROR(VLOOKUP($A15,'Import Peak'!$A$3:BH$99,60,FALSE)-VLOOKUP($A15,'Import Peak Change'!$A$106:BH$202,60,FALSE)),0,(VLOOKUP($A15,'Import Peak'!$A$3:BH$99,60,FALSE)-VLOOKUP($A15,'Import Peak Change'!$A$106:BH$202,60,FALSE)))</f>
        <v>0</v>
      </c>
      <c r="BI15" s="6">
        <f>IF(ISERROR(VLOOKUP($A15,'Import Peak'!$A$3:BI$99,61,FALSE)-VLOOKUP($A15,'Import Peak Change'!$A$106:BI$202,61,FALSE)),0,(VLOOKUP($A15,'Import Peak'!$A$3:BI$99,61,FALSE)-VLOOKUP($A15,'Import Peak Change'!$A$106:BI$202,61,FALSE)))</f>
        <v>0</v>
      </c>
      <c r="BJ15" s="6">
        <f>IF(ISERROR(VLOOKUP($A15,'Import Peak'!$A$3:BJ$99,62,FALSE)-VLOOKUP($A15,'Import Peak Change'!$A$106:BJ$202,62,FALSE)),0,(VLOOKUP($A15,'Import Peak'!$A$3:BJ$99,62,FALSE)-VLOOKUP($A15,'Import Peak Change'!$A$106:BJ$202,62,FALSE)))</f>
        <v>0</v>
      </c>
      <c r="BK15" s="6">
        <f>IF(ISERROR(VLOOKUP($A15,'Import Peak'!$A$3:BK$99,63,FALSE)-VLOOKUP($A15,'Import Peak Change'!$A$106:BK$202,63,FALSE)),0,(VLOOKUP($A15,'Import Peak'!$A$3:BK$99,63,FALSE)-VLOOKUP($A15,'Import Peak Change'!$A$106:BK$202,63,FALSE)))</f>
        <v>0</v>
      </c>
      <c r="BL15" s="6">
        <f>IF(ISERROR(VLOOKUP($A15,'Import Peak'!$A$3:BL$99,64,FALSE)-VLOOKUP($A15,'Import Peak Change'!$A$106:BL$202,64,FALSE)),0,(VLOOKUP($A15,'Import Peak'!$A$3:BL$99,64,FALSE)-VLOOKUP($A15,'Import Peak Change'!$A$106:BL$202,64,FALSE)))</f>
        <v>0</v>
      </c>
      <c r="BM15" s="6">
        <f>IF(ISERROR(VLOOKUP($A15,'Import Peak'!$A$3:BM$99,65,FALSE)-VLOOKUP($A15,'Import Peak Change'!$A$106:BM$202,65,FALSE)),0,(VLOOKUP($A15,'Import Peak'!$A$3:BM$99,65,FALSE)-VLOOKUP($A15,'Import Peak Change'!$A$106:BM$202,65,FALSE)))</f>
        <v>0</v>
      </c>
      <c r="BN15" s="6">
        <f>IF(ISERROR(VLOOKUP($A15,'Import Peak'!$A$3:BN$99,66,FALSE)-VLOOKUP($A15,'Import Peak Change'!$A$106:BN$202,66,FALSE)),0,(VLOOKUP($A15,'Import Peak'!$A$3:BN$99,66,FALSE)-VLOOKUP($A15,'Import Peak Change'!$A$106:BN$202,66,FALSE)))</f>
        <v>0</v>
      </c>
      <c r="BO15" s="6">
        <f>IF(ISERROR(VLOOKUP($A15,'Import Peak'!$A$3:BO$99,67,FALSE)-VLOOKUP($A15,'Import Peak Change'!$A$106:BO$202,67,FALSE)),0,(VLOOKUP($A15,'Import Peak'!$A$3:BO$99,67,FALSE)-VLOOKUP($A15,'Import Peak Change'!$A$106:BO$202,67,FALSE)))</f>
        <v>0</v>
      </c>
      <c r="BP15" s="6">
        <f>IF(ISERROR(VLOOKUP($A15,'Import Peak'!$A$3:BP$99,68,FALSE)-VLOOKUP($A15,'Import Peak Change'!$A$106:BP$202,68,FALSE)),0,(VLOOKUP($A15,'Import Peak'!$A$3:BP$99,68,FALSE)-VLOOKUP($A15,'Import Peak Change'!$A$106:BP$202,68,FALSE)))</f>
        <v>0</v>
      </c>
      <c r="BQ15" s="6">
        <f>IF(ISERROR(VLOOKUP($A15,'Import Peak'!$A$3:BQ$99,69,FALSE)-VLOOKUP($A15,'Import Peak Change'!$A$106:BQ$202,69,FALSE)),0,(VLOOKUP($A15,'Import Peak'!$A$3:BQ$99,69,FALSE)-VLOOKUP($A15,'Import Peak Change'!$A$106:BQ$202,69,FALSE)))</f>
        <v>0</v>
      </c>
      <c r="BR15" s="6">
        <f>IF(ISERROR(VLOOKUP($A15,'Import Peak'!$A$3:BR$99,70,FALSE)-VLOOKUP($A15,'Import Peak Change'!$A$106:BR$202,70,FALSE)),0,(VLOOKUP($A15,'Import Peak'!$A$3:BR$99,70,FALSE)-VLOOKUP($A15,'Import Peak Change'!$A$106:BR$202,70,FALSE)))</f>
        <v>0</v>
      </c>
      <c r="BS15" s="6">
        <f>IF(ISERROR(VLOOKUP($A15,'Import Peak'!$A$3:BS$99,71,FALSE)-VLOOKUP($A15,'Import Peak Change'!$A$106:BS$202,71,FALSE)),0,(VLOOKUP($A15,'Import Peak'!$A$3:BS$99,71,FALSE)-VLOOKUP($A15,'Import Peak Change'!$A$106:BS$202,71,FALSE)))</f>
        <v>0</v>
      </c>
      <c r="BT15" s="6">
        <f>IF(ISERROR(VLOOKUP($A15,'Import Peak'!$A$3:BT$99,72,FALSE)-VLOOKUP($A15,'Import Peak Change'!$A$106:BT$202,72,FALSE)),0,(VLOOKUP($A15,'Import Peak'!$A$3:BT$99,72,FALSE)-VLOOKUP($A15,'Import Peak Change'!$A$106:BT$202,72,FALSE)))</f>
        <v>0</v>
      </c>
      <c r="BU15" s="6">
        <f>IF(ISERROR(VLOOKUP($A15,'Import Peak'!$A$3:BU$99,73,FALSE)-VLOOKUP($A15,'Import Peak Change'!$A$106:BU$202,73,FALSE)),0,(VLOOKUP($A15,'Import Peak'!$A$3:BU$99,73,FALSE)-VLOOKUP($A15,'Import Peak Change'!$A$106:BU$202,73,FALSE)))</f>
        <v>0</v>
      </c>
      <c r="BV15" s="6">
        <f>IF(ISERROR(VLOOKUP($A15,'Import Peak'!$A$3:BV$99,74,FALSE)-VLOOKUP($A15,'Import Peak Change'!$A$106:BV$202,74,FALSE)),0,(VLOOKUP($A15,'Import Peak'!$A$3:BV$99,74,FALSE)-VLOOKUP($A15,'Import Peak Change'!$A$106:BV$202,74,FALSE)))</f>
        <v>0</v>
      </c>
      <c r="BW15" s="6">
        <f>IF(ISERROR(VLOOKUP($A15,'Import Peak'!$A$3:BW$99,75,FALSE)-VLOOKUP($A15,'Import Peak Change'!$A$106:BW$202,75,FALSE)),0,(VLOOKUP($A15,'Import Peak'!$A$3:BW$99,75,FALSE)-VLOOKUP($A15,'Import Peak Change'!$A$106:BW$202,75,FALSE)))</f>
        <v>0</v>
      </c>
      <c r="BX15" s="6">
        <f>IF(ISERROR(VLOOKUP($A15,'Import Peak'!$A$3:BX$99,76,FALSE)-VLOOKUP($A15,'Import Peak Change'!$A$106:BX$202,76,FALSE)),0,(VLOOKUP($A15,'Import Peak'!$A$3:BX$99,76,FALSE)-VLOOKUP($A15,'Import Peak Change'!$A$106:BX$202,76,FALSE)))</f>
        <v>0</v>
      </c>
      <c r="BY15" s="6">
        <f>IF(ISERROR(VLOOKUP($A15,'Import Peak'!$A$3:BY$99,77,FALSE)-VLOOKUP($A15,'Import Peak Change'!$A$106:BY$202,77,FALSE)),0,(VLOOKUP($A15,'Import Peak'!$A$3:BY$99,77,FALSE)-VLOOKUP($A15,'Import Peak Change'!$A$106:BY$202,77,FALSE)))</f>
        <v>0</v>
      </c>
      <c r="BZ15" s="6">
        <f>IF(ISERROR(VLOOKUP($A15,'Import Peak'!$A$3:BZ$99,78,FALSE)-VLOOKUP($A15,'Import Peak Change'!$A$106:BZ$202,78,FALSE)),0,(VLOOKUP($A15,'Import Peak'!$A$3:BZ$99,78,FALSE)-VLOOKUP($A15,'Import Peak Change'!$A$106:BZ$202,78,FALSE)))</f>
        <v>0</v>
      </c>
      <c r="CA15" s="6">
        <f>IF(ISERROR(VLOOKUP($A15,'Import Peak'!$A$3:CA$99,79,FALSE)-VLOOKUP($A15,'Import Peak Change'!$A$106:CA$202,79,FALSE)),0,(VLOOKUP($A15,'Import Peak'!$A$3:CA$99,79,FALSE)-VLOOKUP($A15,'Import Peak Change'!$A$106:CA$202,79,FALSE)))</f>
        <v>0</v>
      </c>
      <c r="CB15" s="6">
        <f>IF(ISERROR(VLOOKUP($A15,'Import Peak'!$A$3:CB$99,80,FALSE)-VLOOKUP($A15,'Import Peak Change'!$A$106:CB$202,80,FALSE)),0,(VLOOKUP($A15,'Import Peak'!$A$3:CB$99,80,FALSE)-VLOOKUP($A15,'Import Peak Change'!$A$106:CB$202,80,FALSE)))</f>
        <v>0</v>
      </c>
      <c r="CC15" s="6">
        <f>IF(ISERROR(VLOOKUP($A15,'Import Peak'!$A$3:CC$99,81,FALSE)-VLOOKUP($A15,'Import Peak Change'!$A$106:CC$202,81,FALSE)),0,(VLOOKUP($A15,'Import Peak'!$A$3:CC$99,81,FALSE)-VLOOKUP($A15,'Import Peak Change'!$A$106:CC$202,81,FALSE)))</f>
        <v>0</v>
      </c>
      <c r="CD15" s="6">
        <f>IF(ISERROR(VLOOKUP($A15,'Import Peak'!$A$3:CD$99,82,FALSE)-VLOOKUP($A15,'Import Peak Change'!$A$106:CD$202,82,FALSE)),0,(VLOOKUP($A15,'Import Peak'!$A$3:CD$99,82,FALSE)-VLOOKUP($A15,'Import Peak Change'!$A$106:CD$202,82,FALSE)))</f>
        <v>0</v>
      </c>
      <c r="CE15" s="6">
        <f>IF(ISERROR(VLOOKUP($A15,'Import Peak'!$A$3:CE$99,83,FALSE)-VLOOKUP($A15,'Import Peak Change'!$A$106:CE$202,83,FALSE)),0,(VLOOKUP($A15,'Import Peak'!$A$3:CE$99,83,FALSE)-VLOOKUP($A15,'Import Peak Change'!$A$106:CE$202,83,FALSE)))</f>
        <v>0</v>
      </c>
      <c r="CF15" s="6">
        <f>IF(ISERROR(VLOOKUP($A15,'Import Peak'!$A$3:CF$99,84,FALSE)-VLOOKUP($A15,'Import Peak Change'!$A$106:CF$202,84,FALSE)),0,(VLOOKUP($A15,'Import Peak'!$A$3:CF$99,84,FALSE)-VLOOKUP($A15,'Import Peak Change'!$A$106:CF$202,84,FALSE)))</f>
        <v>0</v>
      </c>
      <c r="CG15" s="6">
        <f>IF(ISERROR(VLOOKUP($A15,'Import Peak'!$A$3:CG$99,85,FALSE)-VLOOKUP($A15,'Import Peak Change'!$A$106:CG$202,85,FALSE)),0,(VLOOKUP($A15,'Import Peak'!$A$3:CG$99,85,FALSE)-VLOOKUP($A15,'Import Peak Change'!$A$106:CG$202,85,FALSE)))</f>
        <v>0</v>
      </c>
      <c r="CH15" s="6">
        <f>IF(ISERROR(VLOOKUP($A15,'Import Peak'!$A$3:CH$99,86,FALSE)-VLOOKUP($A15,'Import Peak Change'!$A$106:CH$202,86,FALSE)),0,(VLOOKUP($A15,'Import Peak'!$A$3:CH$99,86,FALSE)-VLOOKUP($A15,'Import Peak Change'!$A$106:CH$202,86,FALSE)))</f>
        <v>0</v>
      </c>
      <c r="CI15" s="6">
        <f>IF(ISERROR(VLOOKUP($A15,'Import Peak'!$A$3:CI$99,87,FALSE)-VLOOKUP($A15,'Import Peak Change'!$A$106:CI$202,87,FALSE)),0,(VLOOKUP($A15,'Import Peak'!$A$3:CI$99,87,FALSE)-VLOOKUP($A15,'Import Peak Change'!$A$106:CI$202,87,FALSE)))</f>
        <v>0</v>
      </c>
      <c r="CJ15" s="6">
        <f>IF(ISERROR(VLOOKUP($A15,'Import Peak'!$A$3:CJ$99,88,FALSE)-VLOOKUP($A15,'Import Peak Change'!$A$106:CJ$202,88,FALSE)),0,(VLOOKUP($A15,'Import Peak'!$A$3:CJ$99,88,FALSE)-VLOOKUP($A15,'Import Peak Change'!$A$106:CJ$202,88,FALSE)))</f>
        <v>0</v>
      </c>
      <c r="CK15" s="6">
        <f>IF(ISERROR(VLOOKUP($A15,'Import Peak'!$A$3:CK$99,89,FALSE)-VLOOKUP($A15,'Import Peak Change'!$A$106:CK$202,89,FALSE)),0,(VLOOKUP($A15,'Import Peak'!$A$3:CK$99,89,FALSE)-VLOOKUP($A15,'Import Peak Change'!$A$106:CK$202,89,FALSE)))</f>
        <v>0</v>
      </c>
      <c r="CL15" s="6">
        <f>IF(ISERROR(VLOOKUP($A15,'Import Peak'!$A$3:CL$99,90,FALSE)-VLOOKUP($A15,'Import Peak Change'!$A$106:CL$202,90,FALSE)),0,(VLOOKUP($A15,'Import Peak'!$A$3:CL$99,90,FALSE)-VLOOKUP($A15,'Import Peak Change'!$A$106:CL$202,90,FALSE)))</f>
        <v>0</v>
      </c>
      <c r="CM15" s="6">
        <f>IF(ISERROR(VLOOKUP($A15,'Import Peak'!$A$3:CM$99,91,FALSE)-VLOOKUP($A15,'Import Peak Change'!$A$106:CM$202,91,FALSE)),0,(VLOOKUP($A15,'Import Peak'!$A$3:CM$99,91,FALSE)-VLOOKUP($A15,'Import Peak Change'!$A$106:CM$202,91,FALSE)))</f>
        <v>0</v>
      </c>
      <c r="CN15" s="6">
        <f>IF(ISERROR(VLOOKUP($A15,'Import Peak'!$A$3:CN$99,92,FALSE)-VLOOKUP($A15,'Import Peak Change'!$A$106:CN$202,92,FALSE)),0,(VLOOKUP($A15,'Import Peak'!$A$3:CN$99,92,FALSE)-VLOOKUP($A15,'Import Peak Change'!$A$106:CN$202,92,FALSE)))</f>
        <v>0</v>
      </c>
      <c r="CO15" s="6">
        <f>IF(ISERROR(VLOOKUP($A15,'Import Peak'!$A$3:CO$99,93,FALSE)-VLOOKUP($A15,'Import Peak Change'!$A$106:CO$202,93,FALSE)),0,(VLOOKUP($A15,'Import Peak'!$A$3:CO$99,93,FALSE)-VLOOKUP($A15,'Import Peak Change'!$A$106:CO$202,93,FALSE)))</f>
        <v>0</v>
      </c>
      <c r="CP15" s="6">
        <f>IF(ISERROR(VLOOKUP($A15,'Import Peak'!$A$3:CP$99,94,FALSE)-VLOOKUP($A15,'Import Peak Change'!$A$106:CP$202,94,FALSE)),0,(VLOOKUP($A15,'Import Peak'!$A$3:CP$99,94,FALSE)-VLOOKUP($A15,'Import Peak Change'!$A$106:CP$202,94,FALSE)))</f>
        <v>0</v>
      </c>
      <c r="CQ15" s="6">
        <f>IF(ISERROR(VLOOKUP($A15,'Import Peak'!$A$3:CQ$99,95,FALSE)-VLOOKUP($A15,'Import Peak Change'!$A$106:CQ$202,95,FALSE)),0,(VLOOKUP($A15,'Import Peak'!$A$3:CQ$99,95,FALSE)-VLOOKUP($A15,'Import Peak Change'!$A$106:CQ$202,95,FALSE)))</f>
        <v>0</v>
      </c>
      <c r="CR15" s="6">
        <f>IF(ISERROR(VLOOKUP($A15,'Import Peak'!$A$3:CR$99,96,FALSE)-VLOOKUP($A15,'Import Peak Change'!$A$106:CR$202,96,FALSE)),0,(VLOOKUP($A15,'Import Peak'!$A$3:CR$99,96,FALSE)-VLOOKUP($A15,'Import Peak Change'!$A$106:CR$202,96,FALSE)))</f>
        <v>0</v>
      </c>
      <c r="CS15" s="6">
        <f>IF(ISERROR(VLOOKUP($A15,'Import Peak'!$A$3:CS$99,97,FALSE)-VLOOKUP($A15,'Import Peak Change'!$A$106:CS$202,97,FALSE)),0,(VLOOKUP($A15,'Import Peak'!$A$3:CS$99,97,FALSE)-VLOOKUP($A15,'Import Peak Change'!$A$106:CS$202,97,FALSE)))</f>
        <v>0</v>
      </c>
      <c r="CT15" s="6">
        <f>IF(ISERROR(VLOOKUP($A15,'Import Peak'!$A$3:CT$99,98,FALSE)-VLOOKUP($A15,'Import Peak Change'!$A$106:CT$202,98,FALSE)),0,(VLOOKUP($A15,'Import Peak'!$A$3:CT$99,98,FALSE)-VLOOKUP($A15,'Import Peak Change'!$A$106:CT$202,98,FALSE)))</f>
        <v>0</v>
      </c>
      <c r="CU15" s="6">
        <f>IF(ISERROR(VLOOKUP($A15,'Import Peak'!$A$3:CU$99,99,FALSE)-VLOOKUP($A15,'Import Peak Change'!$A$106:CU$202,99,FALSE)),0,(VLOOKUP($A15,'Import Peak'!$A$3:CU$99,99,FALSE)-VLOOKUP($A15,'Import Peak Change'!$A$106:CU$202,99,FALSE)))</f>
        <v>0</v>
      </c>
      <c r="CV15" s="6">
        <f>IF(ISERROR(VLOOKUP($A15,'Import Peak'!$A$3:CV$99,100,FALSE)-VLOOKUP($A15,'Import Peak Change'!$A$106:CV$202,100,FALSE)),0,(VLOOKUP($A15,'Import Peak'!$A$3:CV$99,100,FALSE)-VLOOKUP($A15,'Import Peak Change'!$A$106:CV$202,100,FALSE)))</f>
        <v>0</v>
      </c>
      <c r="CW15" s="6">
        <f>IF(ISERROR(VLOOKUP($A15,'Import Peak'!$A$3:CW$99,101,FALSE)-VLOOKUP($A15,'Import Peak Change'!$A$106:CW$202,101,FALSE)),0,(VLOOKUP($A15,'Import Peak'!$A$3:CW$99,101,FALSE)-VLOOKUP($A15,'Import Peak Change'!$A$106:CW$202,101,FALSE)))</f>
        <v>0</v>
      </c>
      <c r="CX15" s="6">
        <f>IF(ISERROR(VLOOKUP($A15,'Import Peak'!$A$3:CX$99,102,FALSE)-VLOOKUP($A15,'Import Peak Change'!$A$106:CX$202,102,FALSE)),0,(VLOOKUP($A15,'Import Peak'!$A$3:CX$99,102,FALSE)-VLOOKUP($A15,'Import Peak Change'!$A$106:CX$202,102,FALSE)))</f>
        <v>0</v>
      </c>
      <c r="CY15" s="6">
        <f>IF(ISERROR(VLOOKUP($A15,'Import Peak'!$A$3:CY$99,103,FALSE)-VLOOKUP($A15,'Import Peak Change'!$A$106:CY$202,103,FALSE)),0,(VLOOKUP($A15,'Import Peak'!$A$3:CY$99,103,FALSE)-VLOOKUP($A15,'Import Peak Change'!$A$106:CY$202,103,FALSE)))</f>
        <v>0</v>
      </c>
      <c r="CZ15" s="6">
        <f>IF(ISERROR(VLOOKUP($A15,'Import Peak'!$A$3:CZ$99,104,FALSE)-VLOOKUP($A15,'Import Peak Change'!$A$106:CZ$202,104,FALSE)),0,(VLOOKUP($A15,'Import Peak'!$A$3:CZ$99,104,FALSE)-VLOOKUP($A15,'Import Peak Change'!$A$106:CZ$202,104,FALSE)))</f>
        <v>0</v>
      </c>
      <c r="DA15" s="6">
        <f>IF(ISERROR(VLOOKUP($A15,'Import Peak'!$A$3:DA$99,105,FALSE)-VLOOKUP($A15,'Import Peak Change'!$A$106:DA$202,105,FALSE)),0,(VLOOKUP($A15,'Import Peak'!$A$3:DA$99,105,FALSE)-VLOOKUP($A15,'Import Peak Change'!$A$106:DA$202,105,FALSE)))</f>
        <v>0</v>
      </c>
      <c r="DB15" s="6">
        <f>IF(ISERROR(VLOOKUP($A15,'Import Peak'!$A$3:DB$99,106,FALSE)-VLOOKUP($A15,'Import Peak Change'!$A$106:DB$202,106,FALSE)),0,(VLOOKUP($A15,'Import Peak'!$A$3:DB$99,106,FALSE)-VLOOKUP($A15,'Import Peak Change'!$A$106:DB$202,106,FALSE)))</f>
        <v>0</v>
      </c>
      <c r="DC15" s="6">
        <f>IF(ISERROR(VLOOKUP($A15,'Import Peak'!$A$3:DC$99,107,FALSE)-VLOOKUP($A15,'Import Peak Change'!$A$106:DC$202,107,FALSE)),0,(VLOOKUP($A15,'Import Peak'!$A$3:DC$99,107,FALSE)-VLOOKUP($A15,'Import Peak Change'!$A$106:DC$202,107,FALSE)))</f>
        <v>0</v>
      </c>
      <c r="DD15" s="6">
        <f>IF(ISERROR(VLOOKUP($A15,'Import Peak'!$A$3:DD$99,108,FALSE)-VLOOKUP($A15,'Import Peak Change'!$A$106:DD$202,108,FALSE)),0,(VLOOKUP($A15,'Import Peak'!$A$3:DD$99,108,FALSE)-VLOOKUP($A15,'Import Peak Change'!$A$106:DD$202,108,FALSE)))</f>
        <v>0</v>
      </c>
      <c r="DE15" s="6">
        <f>IF(ISERROR(VLOOKUP($A15,'Import Peak'!$A$3:DE$99,109,FALSE)-VLOOKUP($A15,'Import Peak Change'!$A$106:DE$202,109,FALSE)),0,(VLOOKUP($A15,'Import Peak'!$A$3:DE$99,109,FALSE)-VLOOKUP($A15,'Import Peak Change'!$A$106:DE$202,109,FALSE)))</f>
        <v>0</v>
      </c>
      <c r="DF15" s="6">
        <f>IF(ISERROR(VLOOKUP($A15,'Import Peak'!$A$3:DF$99,110,FALSE)-VLOOKUP($A15,'Import Peak Change'!$A$106:DF$202,110,FALSE)),0,(VLOOKUP($A15,'Import Peak'!$A$3:DF$99,110,FALSE)-VLOOKUP($A15,'Import Peak Change'!$A$106:DF$202,110,FALSE)))</f>
        <v>0</v>
      </c>
      <c r="DG15" s="6">
        <f>IF(ISERROR(VLOOKUP($A15,'Import Peak'!$A$3:DG$99,111,FALSE)-VLOOKUP($A15,'Import Peak Change'!$A$106:DG$202,111,FALSE)),0,(VLOOKUP($A15,'Import Peak'!$A$3:DG$99,111,FALSE)-VLOOKUP($A15,'Import Peak Change'!$A$106:DG$202,111,FALSE)))</f>
        <v>0</v>
      </c>
      <c r="DH15" s="6">
        <f>IF(ISERROR(VLOOKUP($A15,'Import Peak'!$A$3:DH$99,112,FALSE)-VLOOKUP($A15,'Import Peak Change'!$A$106:DH$202,112,FALSE)),0,(VLOOKUP($A15,'Import Peak'!$A$3:DH$99,112,FALSE)-VLOOKUP($A15,'Import Peak Change'!$A$106:DH$202,112,FALSE)))</f>
        <v>0</v>
      </c>
      <c r="DI15" s="6">
        <f>IF(ISERROR(VLOOKUP($A15,'Import Peak'!$A$3:DI$99,113,FALSE)-VLOOKUP($A15,'Import Peak Change'!$A$106:DI$202,113,FALSE)),0,(VLOOKUP($A15,'Import Peak'!$A$3:DI$99,113,FALSE)-VLOOKUP($A15,'Import Peak Change'!$A$106:DI$202,113,FALSE)))</f>
        <v>0</v>
      </c>
      <c r="DJ15" s="6">
        <f>IF(ISERROR(VLOOKUP($A15,'Import Peak'!$A$3:DJ$99,114,FALSE)-VLOOKUP($A15,'Import Peak Change'!$A$106:DJ$202,114,FALSE)),0,(VLOOKUP($A15,'Import Peak'!$A$3:DJ$99,114,FALSE)-VLOOKUP($A15,'Import Peak Change'!$A$106:DJ$202,114,FALSE)))</f>
        <v>0</v>
      </c>
      <c r="DK15" s="6">
        <f>IF(ISERROR(VLOOKUP($A15,'Import Peak'!$A$3:DK$99,115,FALSE)-VLOOKUP($A15,'Import Peak Change'!$A$106:DK$202,115,FALSE)),0,(VLOOKUP($A15,'Import Peak'!$A$3:DK$99,115,FALSE)-VLOOKUP($A15,'Import Peak Change'!$A$106:DK$202,115,FALSE)))</f>
        <v>0</v>
      </c>
      <c r="DL15" s="6">
        <f>IF(ISERROR(VLOOKUP($A15,'Import Peak'!$A$3:DL$99,116,FALSE)-VLOOKUP($A15,'Import Peak Change'!$A$106:DL$202,116,FALSE)),0,(VLOOKUP($A15,'Import Peak'!$A$3:DL$99,116,FALSE)-VLOOKUP($A15,'Import Peak Change'!$A$106:DL$202,116,FALSE)))</f>
        <v>0</v>
      </c>
      <c r="DM15" s="6">
        <f>IF(ISERROR(VLOOKUP($A15,'Import Peak'!$A$3:DM$99,117,FALSE)-VLOOKUP($A15,'Import Peak Change'!$A$106:DM$202,117,FALSE)),0,(VLOOKUP($A15,'Import Peak'!$A$3:DM$99,117,FALSE)-VLOOKUP($A15,'Import Peak Change'!$A$106:DM$202,117,FALSE)))</f>
        <v>0</v>
      </c>
      <c r="DN15" s="6">
        <f>IF(ISERROR(VLOOKUP($A15,'Import Peak'!$A$3:DN$99,118,FALSE)-VLOOKUP($A15,'Import Peak Change'!$A$106:DN$202,118,FALSE)),0,(VLOOKUP($A15,'Import Peak'!$A$3:DN$99,118,FALSE)-VLOOKUP($A15,'Import Peak Change'!$A$106:DN$202,118,FALSE)))</f>
        <v>0</v>
      </c>
      <c r="DO15" s="6">
        <f>IF(ISERROR(VLOOKUP($A15,'Import Peak'!$A$3:DO$99,119,FALSE)-VLOOKUP($A15,'Import Peak Change'!$A$106:DO$202,119,FALSE)),0,(VLOOKUP($A15,'Import Peak'!$A$3:DO$99,119,FALSE)-VLOOKUP($A15,'Import Peak Change'!$A$106:DO$202,119,FALSE)))</f>
        <v>0</v>
      </c>
      <c r="DP15" s="6">
        <f>IF(ISERROR(VLOOKUP($A15,'Import Peak'!$A$3:DP$99,120,FALSE)-VLOOKUP($A15,'Import Peak Change'!$A$106:DP$202,120,FALSE)),0,(VLOOKUP($A15,'Import Peak'!$A$3:DP$99,120,FALSE)-VLOOKUP($A15,'Import Peak Change'!$A$106:DP$202,120,FALSE)))</f>
        <v>0</v>
      </c>
      <c r="DQ15" s="6">
        <f>IF(ISERROR(VLOOKUP($A15,'Import Peak'!$A$3:DQ$99,121,FALSE)-VLOOKUP($A15,'Import Peak Change'!$A$106:DQ$202,121,FALSE)),0,(VLOOKUP($A15,'Import Peak'!$A$3:DQ$99,121,FALSE)-VLOOKUP($A15,'Import Peak Change'!$A$106:DQ$202,121,FALSE)))</f>
        <v>0</v>
      </c>
      <c r="DR15" s="6">
        <f>IF(ISERROR(VLOOKUP($A15,'Import Peak'!$A$3:DR$99,122,FALSE)-VLOOKUP($A15,'Import Peak Change'!$A$106:DR$202,122,FALSE)),0,(VLOOKUP($A15,'Import Peak'!$A$3:DR$99,122,FALSE)-VLOOKUP($A15,'Import Peak Change'!$A$106:DR$202,122,FALSE)))</f>
        <v>0</v>
      </c>
      <c r="DS15" s="6">
        <f>IF(ISERROR(VLOOKUP($A15,'Import Peak'!$A$3:DS$99,123,FALSE)-VLOOKUP($A15,'Import Peak Change'!$A$106:DS$202,123,FALSE)),0,(VLOOKUP($A15,'Import Peak'!$A$3:DS$99,123,FALSE)-VLOOKUP($A15,'Import Peak Change'!$A$106:DS$202,123,FALSE)))</f>
        <v>0</v>
      </c>
      <c r="DT15" s="6">
        <f>IF(ISERROR(VLOOKUP($A15,'Import Peak'!$A$3:DT$99,124,FALSE)-VLOOKUP($A15,'Import Peak Change'!$A$106:DT$202,124,FALSE)),0,(VLOOKUP($A15,'Import Peak'!$A$3:DT$99,124,FALSE)-VLOOKUP($A15,'Import Peak Change'!$A$106:DT$202,124,FALSE)))</f>
        <v>0</v>
      </c>
      <c r="DU15" s="6">
        <f>IF(ISERROR(VLOOKUP($A15,'Import Peak'!$A$3:DU$99,125,FALSE)-VLOOKUP($A15,'Import Peak Change'!$A$106:DU$202,125,FALSE)),0,(VLOOKUP($A15,'Import Peak'!$A$3:DU$99,125,FALSE)-VLOOKUP($A15,'Import Peak Change'!$A$106:DU$202,125,FALSE)))</f>
        <v>0</v>
      </c>
      <c r="DV15" s="6">
        <f>IF(ISERROR(VLOOKUP($A15,'Import Peak'!$A$3:DV$99,126,FALSE)-VLOOKUP($A15,'Import Peak Change'!$A$106:DV$202,126,FALSE)),0,(VLOOKUP($A15,'Import Peak'!$A$3:DV$99,126,FALSE)-VLOOKUP($A15,'Import Peak Change'!$A$106:DV$202,126,FALSE)))</f>
        <v>0</v>
      </c>
      <c r="DW15" s="6">
        <f>IF(ISERROR(VLOOKUP($A15,'Import Peak'!$A$3:DW$99,127,FALSE)-VLOOKUP($A15,'Import Peak Change'!$A$106:DW$202,127,FALSE)),0,(VLOOKUP($A15,'Import Peak'!$A$3:DW$99,127,FALSE)-VLOOKUP($A15,'Import Peak Change'!$A$106:DW$202,127,FALSE)))</f>
        <v>0</v>
      </c>
      <c r="DX15" s="6">
        <f>IF(ISERROR(VLOOKUP($A15,'Import Peak'!$A$3:DX$99,128,FALSE)-VLOOKUP($A15,'Import Peak Change'!$A$106:DX$202,128,FALSE)),0,(VLOOKUP($A15,'Import Peak'!$A$3:DX$99,128,FALSE)-VLOOKUP($A15,'Import Peak Change'!$A$106:DX$202,128,FALSE)))</f>
        <v>0</v>
      </c>
      <c r="DY15" s="6">
        <f>IF(ISERROR(VLOOKUP($A15,'Import Peak'!$A$3:DY$99,129,FALSE)-VLOOKUP($A15,'Import Peak Change'!$A$106:DY$202,129,FALSE)),0,(VLOOKUP($A15,'Import Peak'!$A$3:DY$99,129,FALSE)-VLOOKUP($A15,'Import Peak Change'!$A$106:DY$202,129,FALSE)))</f>
        <v>0</v>
      </c>
      <c r="DZ15" s="6">
        <f>IF(ISERROR(VLOOKUP($A15,'Import Peak'!$A$3:DZ$99,130,FALSE)-VLOOKUP($A15,'Import Peak Change'!$A$106:DZ$202,130,FALSE)),0,(VLOOKUP($A15,'Import Peak'!$A$3:DZ$99,130,FALSE)-VLOOKUP($A15,'Import Peak Change'!$A$106:DZ$202,130,FALSE)))</f>
        <v>0</v>
      </c>
      <c r="EA15" s="6">
        <f>IF(ISERROR(VLOOKUP($A15,'Import Peak'!$A$3:EA$99,131,FALSE)-VLOOKUP($A15,'Import Peak Change'!$A$106:EA$202,131,FALSE)),0,(VLOOKUP($A15,'Import Peak'!$A$3:EA$99,131,FALSE)-VLOOKUP($A15,'Import Peak Change'!$A$106:EA$202,131,FALSE)))</f>
        <v>0</v>
      </c>
      <c r="EB15" s="6">
        <f>IF(ISERROR(VLOOKUP($A15,'Import Peak'!$A$3:EB$99,132,FALSE)-VLOOKUP($A15,'Import Peak Change'!$A$106:EB$202,132,FALSE)),0,(VLOOKUP($A15,'Import Peak'!$A$3:EB$99,132,FALSE)-VLOOKUP($A15,'Import Peak Change'!$A$106:EB$202,132,FALSE)))</f>
        <v>0</v>
      </c>
      <c r="EC15" s="6">
        <f>IF(ISERROR(VLOOKUP($A15,'Import Peak'!$A$3:EC$99,133,FALSE)-VLOOKUP($A15,'Import Peak Change'!$A$106:EC$202,133,FALSE)),0,(VLOOKUP($A15,'Import Peak'!$A$3:EC$99,133,FALSE)-VLOOKUP($A15,'Import Peak Change'!$A$106:EC$202,133,FALSE)))</f>
        <v>0</v>
      </c>
      <c r="ED15" s="6">
        <f>IF(ISERROR(VLOOKUP($A15,'Import Peak'!$A$3:ED$99,134,FALSE)-VLOOKUP($A15,'Import Peak Change'!$A$106:ED$202,134,FALSE)),0,(VLOOKUP($A15,'Import Peak'!$A$3:ED$99,134,FALSE)-VLOOKUP($A15,'Import Peak Change'!$A$106:ED$202,134,FALSE)))</f>
        <v>0</v>
      </c>
      <c r="EE15" s="6">
        <f>IF(ISERROR(VLOOKUP($A15,'Import Peak'!$A$3:EE$99,135,FALSE)-VLOOKUP($A15,'Import Peak Change'!$A$106:EE$202,135,FALSE)),0,(VLOOKUP($A15,'Import Peak'!$A$3:EE$99,135,FALSE)-VLOOKUP($A15,'Import Peak Change'!$A$106:EE$202,135,FALSE)))</f>
        <v>0</v>
      </c>
      <c r="EF15" s="6">
        <f>IF(ISERROR(VLOOKUP($A15,'Import Peak'!$A$3:EF$99,136,FALSE)-VLOOKUP($A15,'Import Peak Change'!$A$106:EF$202,136,FALSE)),0,(VLOOKUP($A15,'Import Peak'!$A$3:EF$99,136,FALSE)-VLOOKUP($A15,'Import Peak Change'!$A$106:EF$202,136,FALSE)))</f>
        <v>0</v>
      </c>
      <c r="EG15" s="6">
        <f>IF(ISERROR(VLOOKUP($A15,'Import Peak'!$A$3:EG$99,137,FALSE)-VLOOKUP($A15,'Import Peak Change'!$A$106:EG$202,137,FALSE)),0,(VLOOKUP($A15,'Import Peak'!$A$3:EG$99,137,FALSE)-VLOOKUP($A15,'Import Peak Change'!$A$106:EG$202,137,FALSE)))</f>
        <v>0</v>
      </c>
      <c r="EH15" s="6">
        <f>IF(ISERROR(VLOOKUP($A15,'Import Peak'!$A$3:EH$99,138,FALSE)-VLOOKUP($A15,'Import Peak Change'!$A$106:EH$202,138,FALSE)),0,(VLOOKUP($A15,'Import Peak'!$A$3:EH$99,138,FALSE)-VLOOKUP($A15,'Import Peak Change'!$A$106:EH$202,138,FALSE)))</f>
        <v>0</v>
      </c>
      <c r="EI15" s="6">
        <f>IF(ISERROR(VLOOKUP($A15,'Import Peak'!$A$3:EI$99,139,FALSE)-VLOOKUP($A15,'Import Peak Change'!$A$106:EI$202,139,FALSE)),0,(VLOOKUP($A15,'Import Peak'!$A$3:EI$99,139,FALSE)-VLOOKUP($A15,'Import Peak Change'!$A$106:EI$202,139,FALSE)))</f>
        <v>0</v>
      </c>
      <c r="EJ15" s="6">
        <f>IF(ISERROR(VLOOKUP($A15,'Import Peak'!$A$3:EJ$99,140,FALSE)-VLOOKUP($A15,'Import Peak Change'!$A$106:EJ$202,140,FALSE)),0,(VLOOKUP($A15,'Import Peak'!$A$3:EJ$99,140,FALSE)-VLOOKUP($A15,'Import Peak Change'!$A$106:EJ$202,140,FALSE)))</f>
        <v>0</v>
      </c>
      <c r="EK15" s="6">
        <f>IF(ISERROR(VLOOKUP($A15,'Import Peak'!$A$3:EK$99,141,FALSE)-VLOOKUP($A15,'Import Peak Change'!$A$106:EK$202,141,FALSE)),0,(VLOOKUP($A15,'Import Peak'!$A$3:EK$99,141,FALSE)-VLOOKUP($A15,'Import Peak Change'!$A$106:EK$202,141,FALSE)))</f>
        <v>0</v>
      </c>
      <c r="EL15" s="6">
        <f>IF(ISERROR(VLOOKUP($A15,'Import Peak'!$A$3:EL$99,142,FALSE)-VLOOKUP($A15,'Import Peak Change'!$A$106:EL$202,142,FALSE)),0,(VLOOKUP($A15,'Import Peak'!$A$3:EL$99,142,FALSE)-VLOOKUP($A15,'Import Peak Change'!$A$106:EL$202,142,FALSE)))</f>
        <v>0</v>
      </c>
      <c r="EM15" s="6">
        <f>IF(ISERROR(VLOOKUP($A15,'Import Peak'!$A$3:EM$99,143,FALSE)-VLOOKUP($A15,'Import Peak Change'!$A$106:EM$202,143,FALSE)),0,(VLOOKUP($A15,'Import Peak'!$A$3:EM$99,143,FALSE)-VLOOKUP($A15,'Import Peak Change'!$A$106:EM$202,143,FALSE)))</f>
        <v>0</v>
      </c>
      <c r="EN15" s="6">
        <f>IF(ISERROR(VLOOKUP($A15,'Import Peak'!$A$3:EN$99,144,FALSE)-VLOOKUP($A15,'Import Peak Change'!$A$106:EN$202,144,FALSE)),0,(VLOOKUP($A15,'Import Peak'!$A$3:EN$99,144,FALSE)-VLOOKUP($A15,'Import Peak Change'!$A$106:EN$202,144,FALSE)))</f>
        <v>0</v>
      </c>
      <c r="EO15" s="6">
        <f>IF(ISERROR(VLOOKUP($A15,'Import Peak'!$A$3:EO$99,145,FALSE)-VLOOKUP($A15,'Import Peak Change'!$A$106:EO$202,145,FALSE)),0,(VLOOKUP($A15,'Import Peak'!$A$3:EO$99,145,FALSE)-VLOOKUP($A15,'Import Peak Change'!$A$106:EO$202,145,FALSE)))</f>
        <v>0</v>
      </c>
      <c r="EP15" s="6">
        <f>IF(ISERROR(VLOOKUP($A15,'Import Peak'!$A$3:EP$99,146,FALSE)-VLOOKUP($A15,'Import Peak Change'!$A$106:EP$202,146,FALSE)),0,(VLOOKUP($A15,'Import Peak'!$A$3:EP$99,146,FALSE)-VLOOKUP($A15,'Import Peak Change'!$A$106:EP$202,146,FALSE)))</f>
        <v>0</v>
      </c>
      <c r="EQ15" s="6">
        <f>IF(ISERROR(VLOOKUP($A15,'Import Peak'!$A$3:EQ$99,147,FALSE)-VLOOKUP($A15,'Import Peak Change'!$A$106:EQ$202,147,FALSE)),0,(VLOOKUP($A15,'Import Peak'!$A$3:EQ$99,147,FALSE)-VLOOKUP($A15,'Import Peak Change'!$A$106:EQ$202,147,FALSE)))</f>
        <v>0</v>
      </c>
      <c r="ER15" s="6">
        <f>IF(ISERROR(VLOOKUP($A15,'Import Peak'!$A$3:ER$99,148,FALSE)-VLOOKUP($A15,'Import Peak Change'!$A$106:ER$202,148,FALSE)),0,(VLOOKUP($A15,'Import Peak'!$A$3:ER$99,148,FALSE)-VLOOKUP($A15,'Import Peak Change'!$A$106:ER$202,148,FALSE)))</f>
        <v>0</v>
      </c>
      <c r="ES15" s="6">
        <f>IF(ISERROR(VLOOKUP($A15,'Import Peak'!$A$3:ES$99,149,FALSE)-VLOOKUP($A15,'Import Peak Change'!$A$106:ES$202,149,FALSE)),0,(VLOOKUP($A15,'Import Peak'!$A$3:ES$99,149,FALSE)-VLOOKUP($A15,'Import Peak Change'!$A$106:ES$202,149,FALSE)))</f>
        <v>0</v>
      </c>
      <c r="ET15" s="6">
        <f>IF(ISERROR(VLOOKUP($A15,'Import Peak'!$A$3:ET$99,150,FALSE)-VLOOKUP($A15,'Import Peak Change'!$A$106:ET$202,150,FALSE)),0,(VLOOKUP($A15,'Import Peak'!$A$3:ET$99,150,FALSE)-VLOOKUP($A15,'Import Peak Change'!$A$106:ET$202,150,FALSE)))</f>
        <v>0</v>
      </c>
      <c r="EU15" s="6">
        <f>IF(ISERROR(VLOOKUP($A15,'Import Peak'!$A$3:EU$99,151,FALSE)-VLOOKUP($A15,'Import Peak Change'!$A$106:EU$202,151,FALSE)),0,(VLOOKUP($A15,'Import Peak'!$A$3:EU$99,151,FALSE)-VLOOKUP($A15,'Import Peak Change'!$A$106:EU$202,151,FALSE)))</f>
        <v>0</v>
      </c>
      <c r="EV15" s="6">
        <f>IF(ISERROR(VLOOKUP($A15,'Import Peak'!$A$3:EV$99,152,FALSE)-VLOOKUP($A15,'Import Peak Change'!$A$106:EV$202,152,FALSE)),0,(VLOOKUP($A15,'Import Peak'!$A$3:EV$99,152,FALSE)-VLOOKUP($A15,'Import Peak Change'!$A$106:EV$202,152,FALSE)))</f>
        <v>0</v>
      </c>
      <c r="EW15" s="6">
        <f>IF(ISERROR(VLOOKUP($A15,'Import Peak'!$A$3:EW$99,153,FALSE)-VLOOKUP($A15,'Import Peak Change'!$A$106:EW$202,153,FALSE)),0,(VLOOKUP($A15,'Import Peak'!$A$3:EW$99,153,FALSE)-VLOOKUP($A15,'Import Peak Change'!$A$106:EW$202,153,FALSE)))</f>
        <v>0</v>
      </c>
      <c r="EX15" s="6">
        <f>IF(ISERROR(VLOOKUP($A15,'Import Peak'!$A$3:EX$99,154,FALSE)-VLOOKUP($A15,'Import Peak Change'!$A$106:EX$202,154,FALSE)),0,(VLOOKUP($A15,'Import Peak'!$A$3:EX$99,154,FALSE)-VLOOKUP($A15,'Import Peak Change'!$A$106:EX$202,154,FALSE)))</f>
        <v>0</v>
      </c>
      <c r="EY15" s="6">
        <f>IF(ISERROR(VLOOKUP($A15,'Import Peak'!$A$3:EY$99,155,FALSE)-VLOOKUP($A15,'Import Peak Change'!$A$106:EY$202,155,FALSE)),0,(VLOOKUP($A15,'Import Peak'!$A$3:EY$99,155,FALSE)-VLOOKUP($A15,'Import Peak Change'!$A$106:EY$202,155,FALSE)))</f>
        <v>0</v>
      </c>
      <c r="EZ15" s="6">
        <f>IF(ISERROR(VLOOKUP($A15,'Import Peak'!$A$3:EZ$99,156,FALSE)-VLOOKUP($A15,'Import Peak Change'!$A$106:EZ$202,156,FALSE)),0,(VLOOKUP($A15,'Import Peak'!$A$3:EZ$99,156,FALSE)-VLOOKUP($A15,'Import Peak Change'!$A$106:EZ$202,156,FALSE)))</f>
        <v>0</v>
      </c>
      <c r="FA15" s="6">
        <f>IF(ISERROR(VLOOKUP($A15,'Import Peak'!$A$3:FA$99,157,FALSE)-VLOOKUP($A15,'Import Peak Change'!$A$106:FA$202,157,FALSE)),0,(VLOOKUP($A15,'Import Peak'!$A$3:FA$99,157,FALSE)-VLOOKUP($A15,'Import Peak Change'!$A$106:FA$202,157,FALSE)))</f>
        <v>0</v>
      </c>
      <c r="FB15" s="6">
        <f>IF(ISERROR(VLOOKUP($A15,'Import Peak'!$A$3:FB$99,158,FALSE)-VLOOKUP($A15,'Import Peak Change'!$A$106:FB$202,158,FALSE)),0,(VLOOKUP($A15,'Import Peak'!$A$3:FB$99,158,FALSE)-VLOOKUP($A15,'Import Peak Change'!$A$106:FB$202,158,FALSE)))</f>
        <v>0</v>
      </c>
      <c r="FC15" s="6">
        <f>IF(ISERROR(VLOOKUP($A15,'Import Peak'!$A$3:FC$99,159,FALSE)-VLOOKUP($A15,'Import Peak Change'!$A$106:FC$202,159,FALSE)),0,(VLOOKUP($A15,'Import Peak'!$A$3:FC$99,159,FALSE)-VLOOKUP($A15,'Import Peak Change'!$A$106:FC$202,159,FALSE)))</f>
        <v>0</v>
      </c>
      <c r="FD15" s="6">
        <f>IF(ISERROR(VLOOKUP($A15,'Import Peak'!$A$3:FD$99,160,FALSE)-VLOOKUP($A15,'Import Peak Change'!$A$106:FD$202,160,FALSE)),0,(VLOOKUP($A15,'Import Peak'!$A$3:FD$99,160,FALSE)-VLOOKUP($A15,'Import Peak Change'!$A$106:FD$202,160,FALSE)))</f>
        <v>0</v>
      </c>
      <c r="FE15" s="6">
        <f>IF(ISERROR(VLOOKUP($A15,'Import Peak'!$A$3:FE$99,161,FALSE)-VLOOKUP($A15,'Import Peak Change'!$A$106:FE$202,161,FALSE)),0,(VLOOKUP($A15,'Import Peak'!$A$3:FE$99,161,FALSE)-VLOOKUP($A15,'Import Peak Change'!$A$106:FE$202,161,FALSE)))</f>
        <v>0</v>
      </c>
      <c r="FF15" s="6">
        <f>IF(ISERROR(VLOOKUP($A15,'Import Peak'!$A$3:FF$99,162,FALSE)-VLOOKUP($A15,'Import Peak Change'!$A$106:FF$202,162,FALSE)),0,(VLOOKUP($A15,'Import Peak'!$A$3:FF$99,162,FALSE)-VLOOKUP($A15,'Import Peak Change'!$A$106:FF$202,162,FALSE)))</f>
        <v>0</v>
      </c>
      <c r="FG15" s="6">
        <f>IF(ISERROR(VLOOKUP($A15,'Import Peak'!$A$3:FG$99,163,FALSE)-VLOOKUP($A15,'Import Peak Change'!$A$106:FG$202,163,FALSE)),0,(VLOOKUP($A15,'Import Peak'!$A$3:FG$99,163,FALSE)-VLOOKUP($A15,'Import Peak Change'!$A$106:FG$202,163,FALSE)))</f>
        <v>0</v>
      </c>
      <c r="FH15" s="6">
        <f>IF(ISERROR(VLOOKUP($A15,'Import Peak'!$A$3:FH$99,164,FALSE)-VLOOKUP($A15,'Import Peak Change'!$A$106:FH$202,164,FALSE)),0,(VLOOKUP($A15,'Import Peak'!$A$3:FH$99,164,FALSE)-VLOOKUP($A15,'Import Peak Change'!$A$106:FH$202,164,FALSE)))</f>
        <v>0</v>
      </c>
      <c r="FI15" s="6">
        <f>IF(ISERROR(VLOOKUP($A15,'Import Peak'!$A$3:FI$99,165,FALSE)-VLOOKUP($A15,'Import Peak Change'!$A$106:FI$202,165,FALSE)),0,(VLOOKUP($A15,'Import Peak'!$A$3:FI$99,165,FALSE)-VLOOKUP($A15,'Import Peak Change'!$A$106:FI$202,165,FALSE)))</f>
        <v>0</v>
      </c>
      <c r="FJ15" s="6">
        <f>IF(ISERROR(VLOOKUP($A15,'Import Peak'!$A$3:FJ$99,166,FALSE)-VLOOKUP($A15,'Import Peak Change'!$A$106:FJ$202,166,FALSE)),0,(VLOOKUP($A15,'Import Peak'!$A$3:FJ$99,166,FALSE)-VLOOKUP($A15,'Import Peak Change'!$A$106:FJ$202,166,FALSE)))</f>
        <v>0</v>
      </c>
      <c r="FK15" s="6">
        <f>IF(ISERROR(VLOOKUP($A15,'Import Peak'!$A$3:FK$99,167,FALSE)-VLOOKUP($A15,'Import Peak Change'!$A$106:FK$202,167,FALSE)),0,(VLOOKUP($A15,'Import Peak'!$A$3:FK$99,167,FALSE)-VLOOKUP($A15,'Import Peak Change'!$A$106:FK$202,167,FALSE)))</f>
        <v>0</v>
      </c>
      <c r="FL15" s="6">
        <f>IF(ISERROR(VLOOKUP($A15,'Import Peak'!$A$3:FL$99,168,FALSE)-VLOOKUP($A15,'Import Peak Change'!$A$106:FL$202,168,FALSE)),0,(VLOOKUP($A15,'Import Peak'!$A$3:FL$99,168,FALSE)-VLOOKUP($A15,'Import Peak Change'!$A$106:FL$202,168,FALSE)))</f>
        <v>0</v>
      </c>
      <c r="FM15" s="6">
        <f>IF(ISERROR(VLOOKUP($A15,'Import Peak'!$A$3:FM$99,169,FALSE)-VLOOKUP($A15,'Import Peak Change'!$A$106:FM$202,169,FALSE)),0,(VLOOKUP($A15,'Import Peak'!$A$3:FM$99,169,FALSE)-VLOOKUP($A15,'Import Peak Change'!$A$106:FM$202,169,FALSE)))</f>
        <v>0</v>
      </c>
      <c r="FN15" s="6">
        <f>IF(ISERROR(VLOOKUP($A15,'Import Peak'!$A$3:FN$99,170,FALSE)-VLOOKUP($A15,'Import Peak Change'!$A$106:FN$202,170,FALSE)),0,(VLOOKUP($A15,'Import Peak'!$A$3:FN$99,170,FALSE)-VLOOKUP($A15,'Import Peak Change'!$A$106:FN$202,170,FALSE)))</f>
        <v>0</v>
      </c>
      <c r="FO15" s="6">
        <f>IF(ISERROR(VLOOKUP($A15,'Import Peak'!$A$3:FO$99,171,FALSE)-VLOOKUP($A15,'Import Peak Change'!$A$106:FO$202,171,FALSE)),0,(VLOOKUP($A15,'Import Peak'!$A$3:FO$99,171,FALSE)-VLOOKUP($A15,'Import Peak Change'!$A$106:FO$202,171,FALSE)))</f>
        <v>0</v>
      </c>
      <c r="FP15" s="6">
        <f>IF(ISERROR(VLOOKUP($A15,'Import Peak'!$A$3:FP$99,172,FALSE)-VLOOKUP($A15,'Import Peak Change'!$A$106:FP$202,172,FALSE)),0,(VLOOKUP($A15,'Import Peak'!$A$3:FP$99,172,FALSE)-VLOOKUP($A15,'Import Peak Change'!$A$106:FP$202,172,FALSE)))</f>
        <v>0</v>
      </c>
      <c r="FQ15" s="6">
        <f>IF(ISERROR(VLOOKUP($A15,'Import Peak'!$A$3:FQ$99,173,FALSE)-VLOOKUP($A15,'Import Peak Change'!$A$106:FQ$202,173,FALSE)),0,(VLOOKUP($A15,'Import Peak'!$A$3:FQ$99,173,FALSE)-VLOOKUP($A15,'Import Peak Change'!$A$106:FQ$202,173,FALSE)))</f>
        <v>0</v>
      </c>
      <c r="FR15" s="6">
        <f>IF(ISERROR(VLOOKUP($A15,'Import Peak'!$A$3:FR$99,174,FALSE)-VLOOKUP($A15,'Import Peak Change'!$A$106:FR$202,174,FALSE)),0,(VLOOKUP($A15,'Import Peak'!$A$3:FR$99,174,FALSE)-VLOOKUP($A15,'Import Peak Change'!$A$106:FR$202,174,FALSE)))</f>
        <v>0</v>
      </c>
      <c r="FS15" s="6">
        <f>IF(ISERROR(VLOOKUP($A15,'Import Peak'!$A$3:FS$99,175,FALSE)-VLOOKUP($A15,'Import Peak Change'!$A$106:FS$202,175,FALSE)),0,(VLOOKUP($A15,'Import Peak'!$A$3:FS$99,175,FALSE)-VLOOKUP($A15,'Import Peak Change'!$A$106:FS$202,175,FALSE)))</f>
        <v>0</v>
      </c>
      <c r="FT15" s="6">
        <f>IF(ISERROR(VLOOKUP($A15,'Import Peak'!$A$3:FT$99,176,FALSE)-VLOOKUP($A15,'Import Peak Change'!$A$106:FT$202,176,FALSE)),0,(VLOOKUP($A15,'Import Peak'!$A$3:FT$99,176,FALSE)-VLOOKUP($A15,'Import Peak Change'!$A$106:FT$202,176,FALSE)))</f>
        <v>0</v>
      </c>
      <c r="FU15" s="6">
        <f>IF(ISERROR(VLOOKUP($A15,'Import Peak'!$A$3:FU$99,177,FALSE)-VLOOKUP($A15,'Import Peak Change'!$A$106:FU$202,177,FALSE)),0,(VLOOKUP($A15,'Import Peak'!$A$3:FU$99,177,FALSE)-VLOOKUP($A15,'Import Peak Change'!$A$106:FU$202,177,FALSE)))</f>
        <v>0</v>
      </c>
      <c r="FV15" s="6">
        <f>IF(ISERROR(VLOOKUP($A15,'Import Peak'!$A$3:FV$99,178,FALSE)-VLOOKUP($A15,'Import Peak Change'!$A$106:FV$202,178,FALSE)),0,(VLOOKUP($A15,'Import Peak'!$A$3:FV$99,178,FALSE)-VLOOKUP($A15,'Import Peak Change'!$A$106:FV$202,178,FALSE)))</f>
        <v>0</v>
      </c>
      <c r="FW15" s="6">
        <f>IF(ISERROR(VLOOKUP($A15,'Import Peak'!$A$3:FW$99,179,FALSE)-VLOOKUP($A15,'Import Peak Change'!$A$106:FW$202,179,FALSE)),0,(VLOOKUP($A15,'Import Peak'!$A$3:FW$99,179,FALSE)-VLOOKUP($A15,'Import Peak Change'!$A$106:FW$202,179,FALSE)))</f>
        <v>0</v>
      </c>
      <c r="FX15" s="6">
        <f>IF(ISERROR(VLOOKUP($A15,'Import Peak'!$A$3:FX$99,180,FALSE)-VLOOKUP($A15,'Import Peak Change'!$A$106:FX$202,180,FALSE)),0,(VLOOKUP($A15,'Import Peak'!$A$3:FX$99,180,FALSE)-VLOOKUP($A15,'Import Peak Change'!$A$106:FX$202,180,FALSE)))</f>
        <v>0</v>
      </c>
      <c r="FY15" s="6">
        <f>IF(ISERROR(VLOOKUP($A15,'Import Peak'!$A$3:FY$99,181,FALSE)-VLOOKUP($A15,'Import Peak Change'!$A$106:FY$202,181,FALSE)),0,(VLOOKUP($A15,'Import Peak'!$A$3:FY$99,181,FALSE)-VLOOKUP($A15,'Import Peak Change'!$A$106:FY$202,181,FALSE)))</f>
        <v>0</v>
      </c>
      <c r="FZ15" s="6">
        <f>IF(ISERROR(VLOOKUP($A15,'Import Peak'!$A$3:FZ$99,182,FALSE)-VLOOKUP($A15,'Import Peak Change'!$A$106:FZ$202,182,FALSE)),0,(VLOOKUP($A15,'Import Peak'!$A$3:FZ$99,182,FALSE)-VLOOKUP($A15,'Import Peak Change'!$A$106:FZ$202,182,FALSE)))</f>
        <v>0</v>
      </c>
      <c r="GA15" s="6">
        <f>IF(ISERROR(VLOOKUP($A15,'Import Peak'!$A$3:GA$99,183,FALSE)-VLOOKUP($A15,'Import Peak Change'!$A$106:GA$202,183,FALSE)),0,(VLOOKUP($A15,'Import Peak'!$A$3:GA$99,183,FALSE)-VLOOKUP($A15,'Import Peak Change'!$A$106:GA$202,183,FALSE)))</f>
        <v>0</v>
      </c>
      <c r="GB15" s="6">
        <f>IF(ISERROR(VLOOKUP($A15,'Import Peak'!$A$3:GB$99,184,FALSE)-VLOOKUP($A15,'Import Peak Change'!$A$106:GB$202,184,FALSE)),0,(VLOOKUP($A15,'Import Peak'!$A$3:GB$99,184,FALSE)-VLOOKUP($A15,'Import Peak Change'!$A$106:GB$202,184,FALSE)))</f>
        <v>0</v>
      </c>
      <c r="GC15" s="6">
        <f>IF(ISERROR(VLOOKUP($A15,'Import Peak'!$A$3:GC$99,185,FALSE)-VLOOKUP($A15,'Import Peak Change'!$A$106:GC$202,185,FALSE)),0,(VLOOKUP($A15,'Import Peak'!$A$3:GC$99,185,FALSE)-VLOOKUP($A15,'Import Peak Change'!$A$106:GC$202,185,FALSE)))</f>
        <v>0</v>
      </c>
      <c r="GD15" s="6">
        <f>IF(ISERROR(VLOOKUP($A15,'Import Peak'!$A$3:GD$99,186,FALSE)-VLOOKUP($A15,'Import Peak Change'!$A$106:GD$202,186,FALSE)),0,(VLOOKUP($A15,'Import Peak'!$A$3:GD$99,186,FALSE)-VLOOKUP($A15,'Import Peak Change'!$A$106:GD$202,186,FALSE)))</f>
        <v>0</v>
      </c>
      <c r="GE15" s="6">
        <f>IF(ISERROR(VLOOKUP($A15,'Import Peak'!$A$3:GE$99,187,FALSE)-VLOOKUP($A15,'Import Peak Change'!$A$106:GE$202,187,FALSE)),0,(VLOOKUP($A15,'Import Peak'!$A$3:GE$99,187,FALSE)-VLOOKUP($A15,'Import Peak Change'!$A$106:GE$202,187,FALSE)))</f>
        <v>0</v>
      </c>
      <c r="GF15" s="6">
        <f>IF(ISERROR(VLOOKUP($A15,'Import Peak'!$A$3:GF$99,188,FALSE)-VLOOKUP($A15,'Import Peak Change'!$A$106:GF$202,188,FALSE)),0,(VLOOKUP($A15,'Import Peak'!$A$3:GF$99,188,FALSE)-VLOOKUP($A15,'Import Peak Change'!$A$106:GF$202,188,FALSE)))</f>
        <v>0</v>
      </c>
      <c r="GG15" s="6">
        <f>IF(ISERROR(VLOOKUP($A15,'Import Peak'!$A$3:GG$99,189,FALSE)-VLOOKUP($A15,'Import Peak Change'!$A$106:GG$202,189,FALSE)),0,(VLOOKUP($A15,'Import Peak'!$A$3:GG$99,189,FALSE)-VLOOKUP($A15,'Import Peak Change'!$A$106:GG$202,189,FALSE)))</f>
        <v>0</v>
      </c>
      <c r="GH15" s="6">
        <f>IF(ISERROR(VLOOKUP($A15,'Import Peak'!$A$3:GH$99,190,FALSE)-VLOOKUP($A15,'Import Peak Change'!$A$106:GH$202,190,FALSE)),0,(VLOOKUP($A15,'Import Peak'!$A$3:GH$99,190,FALSE)-VLOOKUP($A15,'Import Peak Change'!$A$106:GH$202,190,FALSE)))</f>
        <v>0</v>
      </c>
      <c r="GI15" s="6">
        <f>IF(ISERROR(VLOOKUP($A15,'Import Peak'!$A$3:GI$99,191,FALSE)-VLOOKUP($A15,'Import Peak Change'!$A$106:GI$202,191,FALSE)),0,(VLOOKUP($A15,'Import Peak'!$A$3:GI$99,191,FALSE)-VLOOKUP($A15,'Import Peak Change'!$A$106:GI$202,191,FALSE)))</f>
        <v>0</v>
      </c>
      <c r="GJ15" s="6">
        <f>IF(ISERROR(VLOOKUP($A15,'Import Peak'!$A$3:GJ$99,192,FALSE)-VLOOKUP($A15,'Import Peak Change'!$A$106:GJ$202,192,FALSE)),0,(VLOOKUP($A15,'Import Peak'!$A$3:GJ$99,192,FALSE)-VLOOKUP($A15,'Import Peak Change'!$A$106:GJ$202,192,FALSE)))</f>
        <v>0</v>
      </c>
      <c r="GK15" s="6">
        <f>IF(ISERROR(VLOOKUP($A15,'Import Peak'!$A$3:GK$99,193,FALSE)-VLOOKUP($A15,'Import Peak Change'!$A$106:GK$202,193,FALSE)),0,(VLOOKUP($A15,'Import Peak'!$A$3:GK$99,193,FALSE)-VLOOKUP($A15,'Import Peak Change'!$A$106:GK$202,193,FALSE)))</f>
        <v>0</v>
      </c>
      <c r="GL15" s="6">
        <f>IF(ISERROR(VLOOKUP($A15,'Import Peak'!$A$3:GL$99,194,FALSE)-VLOOKUP($A15,'Import Peak Change'!$A$106:GL$202,194,FALSE)),0,(VLOOKUP($A15,'Import Peak'!$A$3:GL$99,194,FALSE)-VLOOKUP($A15,'Import Peak Change'!$A$106:GL$202,194,FALSE)))</f>
        <v>0</v>
      </c>
      <c r="GM15" s="6">
        <f>IF(ISERROR(VLOOKUP($A15,'Import Peak'!$A$3:GM$99,195,FALSE)-VLOOKUP($A15,'Import Peak Change'!$A$106:GM$202,195,FALSE)),0,(VLOOKUP($A15,'Import Peak'!$A$3:GM$99,195,FALSE)-VLOOKUP($A15,'Import Peak Change'!$A$106:GM$202,195,FALSE)))</f>
        <v>0</v>
      </c>
      <c r="GN15" s="6">
        <f>IF(ISERROR(VLOOKUP($A15,'Import Peak'!$A$3:GN$99,196,FALSE)-VLOOKUP($A15,'Import Peak Change'!$A$106:GN$202,196,FALSE)),0,(VLOOKUP($A15,'Import Peak'!$A$3:GN$99,196,FALSE)-VLOOKUP($A15,'Import Peak Change'!$A$106:GN$202,196,FALSE)))</f>
        <v>0</v>
      </c>
      <c r="GO15" s="6">
        <f>IF(ISERROR(VLOOKUP($A15,'Import Peak'!$A$3:GO$99,197,FALSE)-VLOOKUP($A15,'Import Peak Change'!$A$106:GO$202,197,FALSE)),0,(VLOOKUP($A15,'Import Peak'!$A$3:GO$99,197,FALSE)-VLOOKUP($A15,'Import Peak Change'!$A$106:GO$202,197,FALSE)))</f>
        <v>0</v>
      </c>
      <c r="GP15" s="6">
        <f>IF(ISERROR(VLOOKUP($A15,'Import Peak'!$A$3:GP$99,198,FALSE)-VLOOKUP($A15,'Import Peak Change'!$A$106:GP$202,198,FALSE)),0,(VLOOKUP($A15,'Import Peak'!$A$3:GP$99,198,FALSE)-VLOOKUP($A15,'Import Peak Change'!$A$106:GP$202,198,FALSE)))</f>
        <v>0</v>
      </c>
      <c r="GQ15" s="6">
        <f>IF(ISERROR(VLOOKUP($A15,'Import Peak'!$A$3:GQ$99,199,FALSE)-VLOOKUP($A15,'Import Peak Change'!$A$106:GQ$202,199,FALSE)),0,(VLOOKUP($A15,'Import Peak'!$A$3:GQ$99,199,FALSE)-VLOOKUP($A15,'Import Peak Change'!$A$106:GQ$202,199,FALSE)))</f>
        <v>0</v>
      </c>
      <c r="GR15" s="6">
        <f>IF(ISERROR(VLOOKUP($A15,'Import Peak'!$A$3:GR$99,200,FALSE)-VLOOKUP($A15,'Import Peak Change'!$A$106:GR$202,200,FALSE)),0,(VLOOKUP($A15,'Import Peak'!$A$3:GR$99,200,FALSE)-VLOOKUP($A15,'Import Peak Change'!$A$106:GR$202,200,FALSE)))</f>
        <v>0</v>
      </c>
      <c r="GS15" s="6">
        <f>IF(ISERROR(VLOOKUP($A15,'Import Peak'!$A$3:GS$99,201,FALSE)-VLOOKUP($A15,'Import Peak Change'!$A$106:GS$202,201,FALSE)),0,(VLOOKUP($A15,'Import Peak'!$A$3:GS$99,201,FALSE)-VLOOKUP($A15,'Import Peak Change'!$A$106:GS$202,201,FALSE)))</f>
        <v>0</v>
      </c>
      <c r="GT15" s="6">
        <f>IF(ISERROR(VLOOKUP($A15,'Import Peak'!$A$3:GT$99,202,FALSE)-VLOOKUP($A15,'Import Peak Change'!$A$106:GT$202,202,FALSE)),0,(VLOOKUP($A15,'Import Peak'!$A$3:GT$99,202,FALSE)-VLOOKUP($A15,'Import Peak Change'!$A$106:GT$202,202,FALSE)))</f>
        <v>0</v>
      </c>
      <c r="GU15" s="6">
        <f>IF(ISERROR(VLOOKUP($A15,'Import Peak'!$A$3:GU$99,203,FALSE)-VLOOKUP($A15,'Import Peak Change'!$A$106:GU$202,203,FALSE)),0,(VLOOKUP($A15,'Import Peak'!$A$3:GU$99,203,FALSE)-VLOOKUP($A15,'Import Peak Change'!$A$106:GU$202,203,FALSE)))</f>
        <v>0</v>
      </c>
      <c r="GV15" s="6">
        <f>IF(ISERROR(VLOOKUP($A15,'Import Peak'!$A$3:GV$99,204,FALSE)-VLOOKUP($A15,'Import Peak Change'!$A$106:GV$202,204,FALSE)),0,(VLOOKUP($A15,'Import Peak'!$A$3:GV$99,204,FALSE)-VLOOKUP($A15,'Import Peak Change'!$A$106:GV$202,204,FALSE)))</f>
        <v>0</v>
      </c>
      <c r="GW15" s="6">
        <f>IF(ISERROR(VLOOKUP($A15,'Import Peak'!$A$3:GW$99,205,FALSE)-VLOOKUP($A15,'Import Peak Change'!$A$106:GW$202,205,FALSE)),0,(VLOOKUP($A15,'Import Peak'!$A$3:GW$99,205,FALSE)-VLOOKUP($A15,'Import Peak Change'!$A$106:GW$202,205,FALSE)))</f>
        <v>0</v>
      </c>
      <c r="GX15" s="6">
        <f>IF(ISERROR(VLOOKUP($A15,'Import Peak'!$A$3:GX$99,206,FALSE)-VLOOKUP($A15,'Import Peak Change'!$A$106:GX$202,206,FALSE)),0,(VLOOKUP($A15,'Import Peak'!$A$3:GX$99,206,FALSE)-VLOOKUP($A15,'Import Peak Change'!$A$106:GX$202,206,FALSE)))</f>
        <v>0</v>
      </c>
      <c r="GY15" s="6">
        <f>IF(ISERROR(VLOOKUP($A15,'Import Peak'!$A$3:GY$99,207,FALSE)-VLOOKUP($A15,'Import Peak Change'!$A$106:GY$202,207,FALSE)),0,(VLOOKUP($A15,'Import Peak'!$A$3:GY$99,207,FALSE)-VLOOKUP($A15,'Import Peak Change'!$A$106:GY$202,207,FALSE)))</f>
        <v>0</v>
      </c>
      <c r="GZ15" s="6">
        <f>IF(ISERROR(VLOOKUP($A15,'Import Peak'!$A$3:GZ$99,208,FALSE)-VLOOKUP($A15,'Import Peak Change'!$A$106:GZ$202,208,FALSE)),0,(VLOOKUP($A15,'Import Peak'!$A$3:GZ$99,208,FALSE)-VLOOKUP($A15,'Import Peak Change'!$A$106:GZ$202,208,FALSE)))</f>
        <v>0</v>
      </c>
      <c r="HA15" s="6">
        <f>IF(ISERROR(VLOOKUP($A15,'Import Peak'!$A$3:HA$99,209,FALSE)-VLOOKUP($A15,'Import Peak Change'!$A$106:HA$202,209,FALSE)),0,(VLOOKUP($A15,'Import Peak'!$A$3:HA$99,209,FALSE)-VLOOKUP($A15,'Import Peak Change'!$A$106:HA$202,209,FALSE)))</f>
        <v>0</v>
      </c>
      <c r="HB15" s="6">
        <f>IF(ISERROR(VLOOKUP($A15,'Import Peak'!$A$3:HB$99,210,FALSE)-VLOOKUP($A15,'Import Peak Change'!$A$106:HB$202,210,FALSE)),0,(VLOOKUP($A15,'Import Peak'!$A$3:HB$99,210,FALSE)-VLOOKUP($A15,'Import Peak Change'!$A$106:HB$202,210,FALSE)))</f>
        <v>0</v>
      </c>
      <c r="HC15" s="6">
        <f>IF(ISERROR(VLOOKUP($A15,'Import Peak'!$A$3:HC$99,211,FALSE)-VLOOKUP($A15,'Import Peak Change'!$A$106:HC$202,211,FALSE)),0,(VLOOKUP($A15,'Import Peak'!$A$3:HC$99,211,FALSE)-VLOOKUP($A15,'Import Peak Change'!$A$106:HC$202,211,FALSE)))</f>
        <v>0</v>
      </c>
      <c r="HD15" s="6">
        <f>IF(ISERROR(VLOOKUP($A15,'Import Peak'!$A$3:HD$99,212,FALSE)-VLOOKUP($A15,'Import Peak Change'!$A$106:HD$202,212,FALSE)),0,(VLOOKUP($A15,'Import Peak'!$A$3:HD$99,212,FALSE)-VLOOKUP($A15,'Import Peak Change'!$A$106:HD$202,212,FALSE)))</f>
        <v>0</v>
      </c>
      <c r="HE15" s="6">
        <f>IF(ISERROR(VLOOKUP($A15,'Import Peak'!$A$3:HE$99,213,FALSE)-VLOOKUP($A15,'Import Peak Change'!$A$106:HE$202,213,FALSE)),0,(VLOOKUP($A15,'Import Peak'!$A$3:HE$99,213,FALSE)-VLOOKUP($A15,'Import Peak Change'!$A$106:HE$202,213,FALSE)))</f>
        <v>0</v>
      </c>
      <c r="HF15" s="6">
        <f>IF(ISERROR(VLOOKUP($A15,'Import Peak'!$A$3:HF$99,214,FALSE)-VLOOKUP($A15,'Import Peak Change'!$A$106:HF$202,214,FALSE)),0,(VLOOKUP($A15,'Import Peak'!$A$3:HF$99,214,FALSE)-VLOOKUP($A15,'Import Peak Change'!$A$106:HF$202,214,FALSE)))</f>
        <v>0</v>
      </c>
      <c r="HG15" s="6">
        <f>IF(ISERROR(VLOOKUP($A15,'Import Peak'!$A$3:HG$99,215,FALSE)-VLOOKUP($A15,'Import Peak Change'!$A$106:HG$202,215,FALSE)),0,(VLOOKUP($A15,'Import Peak'!$A$3:HG$99,215,FALSE)-VLOOKUP($A15,'Import Peak Change'!$A$106:HG$202,215,FALSE)))</f>
        <v>0</v>
      </c>
      <c r="HH15" s="6">
        <f>IF(ISERROR(VLOOKUP($A15,'Import Peak'!$A$3:HH$99,216,FALSE)-VLOOKUP($A15,'Import Peak Change'!$A$106:HH$202,216,FALSE)),0,(VLOOKUP($A15,'Import Peak'!$A$3:HH$99,216,FALSE)-VLOOKUP($A15,'Import Peak Change'!$A$106:HH$202,216,FALSE)))</f>
        <v>0</v>
      </c>
      <c r="HI15" s="6">
        <f>IF(ISERROR(VLOOKUP($A15,'Import Peak'!$A$3:HI$99,217,FALSE)-VLOOKUP($A15,'Import Peak Change'!$A$106:HI$202,217,FALSE)),0,(VLOOKUP($A15,'Import Peak'!$A$3:HI$99,217,FALSE)-VLOOKUP($A15,'Import Peak Change'!$A$106:HI$202,217,FALSE)))</f>
        <v>0</v>
      </c>
      <c r="HJ15" s="6">
        <f>IF(ISERROR(VLOOKUP($A15,'Import Peak'!$A$3:HJ$99,218,FALSE)-VLOOKUP($A15,'Import Peak Change'!$A$106:HJ$202,218,FALSE)),0,(VLOOKUP($A15,'Import Peak'!$A$3:HJ$99,218,FALSE)-VLOOKUP($A15,'Import Peak Change'!$A$106:HJ$202,218,FALSE)))</f>
        <v>0</v>
      </c>
      <c r="HK15" s="6">
        <f>IF(ISERROR(VLOOKUP($A15,'Import Peak'!$A$3:HK$99,219,FALSE)-VLOOKUP($A15,'Import Peak Change'!$A$106:HK$202,219,FALSE)),0,(VLOOKUP($A15,'Import Peak'!$A$3:HK$99,219,FALSE)-VLOOKUP($A15,'Import Peak Change'!$A$106:HK$202,219,FALSE)))</f>
        <v>0</v>
      </c>
      <c r="HL15" s="6">
        <f>IF(ISERROR(VLOOKUP($A15,'Import Peak'!$A$3:HL$99,220,FALSE)-VLOOKUP($A15,'Import Peak Change'!$A$106:HL$202,220,FALSE)),0,(VLOOKUP($A15,'Import Peak'!$A$3:HL$99,220,FALSE)-VLOOKUP($A15,'Import Peak Change'!$A$106:HL$202,220,FALSE)))</f>
        <v>0</v>
      </c>
      <c r="HM15" s="6">
        <f>IF(ISERROR(VLOOKUP($A15,'Import Peak'!$A$3:HM$99,221,FALSE)-VLOOKUP($A15,'Import Peak Change'!$A$106:HM$202,221,FALSE)),0,(VLOOKUP($A15,'Import Peak'!$A$3:HM$99,221,FALSE)-VLOOKUP($A15,'Import Peak Change'!$A$106:HM$202,221,FALSE)))</f>
        <v>0</v>
      </c>
      <c r="HN15" s="6">
        <f>IF(ISERROR(VLOOKUP($A15,'Import Peak'!$A$3:HN$99,222,FALSE)-VLOOKUP($A15,'Import Peak Change'!$A$106:HN$202,222,FALSE)),0,(VLOOKUP($A15,'Import Peak'!$A$3:HN$99,222,FALSE)-VLOOKUP($A15,'Import Peak Change'!$A$106:HN$202,222,FALSE)))</f>
        <v>0</v>
      </c>
      <c r="HO15" s="6">
        <f>IF(ISERROR(VLOOKUP($A15,'Import Peak'!$A$3:HO$99,223,FALSE)-VLOOKUP($A15,'Import Peak Change'!$A$106:HO$202,223,FALSE)),0,(VLOOKUP($A15,'Import Peak'!$A$3:HO$99,223,FALSE)-VLOOKUP($A15,'Import Peak Change'!$A$106:HO$202,223,FALSE)))</f>
        <v>0</v>
      </c>
      <c r="HP15" s="6">
        <f>IF(ISERROR(VLOOKUP($A15,'Import Peak'!$A$3:HP$99,224,FALSE)-VLOOKUP($A15,'Import Peak Change'!$A$106:HP$202,224,FALSE)),0,(VLOOKUP($A15,'Import Peak'!$A$3:HP$99,224,FALSE)-VLOOKUP($A15,'Import Peak Change'!$A$106:HP$202,224,FALSE)))</f>
        <v>0</v>
      </c>
      <c r="HQ15" s="6">
        <f>IF(ISERROR(VLOOKUP($A15,'Import Peak'!$A$3:HQ$99,225,FALSE)-VLOOKUP($A15,'Import Peak Change'!$A$106:HQ$202,225,FALSE)),0,(VLOOKUP($A15,'Import Peak'!$A$3:HQ$99,225,FALSE)-VLOOKUP($A15,'Import Peak Change'!$A$106:HQ$202,225,FALSE)))</f>
        <v>0</v>
      </c>
      <c r="HR15" s="6">
        <f>IF(ISERROR(VLOOKUP($A15,'Import Peak'!$A$3:HR$99,226,FALSE)-VLOOKUP($A15,'Import Peak Change'!$A$106:HR$202,226,FALSE)),0,(VLOOKUP($A15,'Import Peak'!$A$3:HR$99,226,FALSE)-VLOOKUP($A15,'Import Peak Change'!$A$106:HR$202,226,FALSE)))</f>
        <v>0</v>
      </c>
      <c r="HS15" s="6">
        <f>IF(ISERROR(VLOOKUP($A15,'Import Peak'!$A$3:HS$99,227,FALSE)-VLOOKUP($A15,'Import Peak Change'!$A$106:HS$202,227,FALSE)),0,(VLOOKUP($A15,'Import Peak'!$A$3:HS$99,227,FALSE)-VLOOKUP($A15,'Import Peak Change'!$A$106:HS$202,227,FALSE)))</f>
        <v>0</v>
      </c>
      <c r="HT15" s="6">
        <f>IF(ISERROR(VLOOKUP($A15,'Import Peak'!$A$3:HT$99,228,FALSE)-VLOOKUP($A15,'Import Peak Change'!$A$106:HT$202,228,FALSE)),0,(VLOOKUP($A15,'Import Peak'!$A$3:HT$99,228,FALSE)-VLOOKUP($A15,'Import Peak Change'!$A$106:HT$202,228,FALSE)))</f>
        <v>0</v>
      </c>
      <c r="HU15" s="6">
        <f>IF(ISERROR(VLOOKUP($A15,'Import Peak'!$A$3:HU$99,229,FALSE)-VLOOKUP($A15,'Import Peak Change'!$A$106:HU$202,229,FALSE)),0,(VLOOKUP($A15,'Import Peak'!$A$3:HU$99,229,FALSE)-VLOOKUP($A15,'Import Peak Change'!$A$106:HU$202,229,FALSE)))</f>
        <v>0</v>
      </c>
      <c r="HV15" s="6">
        <f>IF(ISERROR(VLOOKUP($A15,'Import Peak'!$A$3:HV$99,230,FALSE)-VLOOKUP($A15,'Import Peak Change'!$A$106:HV$202,230,FALSE)),0,(VLOOKUP($A15,'Import Peak'!$A$3:HV$99,230,FALSE)-VLOOKUP($A15,'Import Peak Change'!$A$106:HV$202,230,FALSE)))</f>
        <v>0</v>
      </c>
      <c r="HW15" s="6">
        <f>IF(ISERROR(VLOOKUP($A15,'Import Peak'!$A$3:HW$99,231,FALSE)-VLOOKUP($A15,'Import Peak Change'!$A$106:HW$202,231,FALSE)),0,(VLOOKUP($A15,'Import Peak'!$A$3:HW$99,231,FALSE)-VLOOKUP($A15,'Import Peak Change'!$A$106:HW$202,231,FALSE)))</f>
        <v>0</v>
      </c>
      <c r="HX15" s="6">
        <f>IF(ISERROR(VLOOKUP($A15,'Import Peak'!$A$3:HX$99,232,FALSE)-VLOOKUP($A15,'Import Peak Change'!$A$106:HX$202,232,FALSE)),0,(VLOOKUP($A15,'Import Peak'!$A$3:HX$99,232,FALSE)-VLOOKUP($A15,'Import Peak Change'!$A$106:HX$202,232,FALSE)))</f>
        <v>0</v>
      </c>
      <c r="HY15" s="6">
        <f>IF(ISERROR(VLOOKUP($A15,'Import Peak'!$A$3:HY$99,233,FALSE)-VLOOKUP($A15,'Import Peak Change'!$A$106:HY$202,233,FALSE)),0,(VLOOKUP($A15,'Import Peak'!$A$3:HY$99,233,FALSE)-VLOOKUP($A15,'Import Peak Change'!$A$106:HY$202,233,FALSE)))</f>
        <v>0</v>
      </c>
      <c r="HZ15" s="6">
        <f>IF(ISERROR(VLOOKUP($A15,'Import Peak'!$A$3:HZ$99,234,FALSE)-VLOOKUP($A15,'Import Peak Change'!$A$106:HZ$202,234,FALSE)),0,(VLOOKUP($A15,'Import Peak'!$A$3:HZ$99,234,FALSE)-VLOOKUP($A15,'Import Peak Change'!$A$106:HZ$202,234,FALSE)))</f>
        <v>0</v>
      </c>
      <c r="IA15" s="6">
        <f>IF(ISERROR(VLOOKUP($A15,'Import Peak'!$A$3:IA$99,235,FALSE)-VLOOKUP($A15,'Import Peak Change'!$A$106:IA$202,235,FALSE)),0,(VLOOKUP($A15,'Import Peak'!$A$3:IA$99,235,FALSE)-VLOOKUP($A15,'Import Peak Change'!$A$106:IA$202,235,FALSE)))</f>
        <v>0</v>
      </c>
      <c r="IB15" s="6">
        <f>IF(ISERROR(VLOOKUP($A15,'Import Peak'!$A$3:IB$99,236,FALSE)-VLOOKUP($A15,'Import Peak Change'!$A$106:IB$202,236,FALSE)),0,(VLOOKUP($A15,'Import Peak'!$A$3:IB$99,236,FALSE)-VLOOKUP($A15,'Import Peak Change'!$A$106:IB$202,236,FALSE)))</f>
        <v>0</v>
      </c>
      <c r="IC15" s="6">
        <f>IF(ISERROR(VLOOKUP($A15,'Import Peak'!$A$3:IC$99,237,FALSE)-VLOOKUP($A15,'Import Peak Change'!$A$106:IC$202,237,FALSE)),0,(VLOOKUP($A15,'Import Peak'!$A$3:IC$99,237,FALSE)-VLOOKUP($A15,'Import Peak Change'!$A$106:IC$202,237,FALSE)))</f>
        <v>0</v>
      </c>
      <c r="ID15" s="6">
        <f>IF(ISERROR(VLOOKUP($A15,'Import Peak'!$A$3:ID$99,238,FALSE)-VLOOKUP($A15,'Import Peak Change'!$A$106:ID$202,238,FALSE)),0,(VLOOKUP($A15,'Import Peak'!$A$3:ID$99,238,FALSE)-VLOOKUP($A15,'Import Peak Change'!$A$106:ID$202,238,FALSE)))</f>
        <v>0</v>
      </c>
      <c r="IE15" s="6">
        <f>IF(ISERROR(VLOOKUP($A15,'Import Peak'!$A$3:IE$99,239,FALSE)-VLOOKUP($A15,'Import Peak Change'!$A$106:IE$202,239,FALSE)),0,(VLOOKUP($A15,'Import Peak'!$A$3:IE$99,239,FALSE)-VLOOKUP($A15,'Import Peak Change'!$A$106:IE$202,239,FALSE)))</f>
        <v>0</v>
      </c>
      <c r="IF15" s="6"/>
    </row>
    <row r="16" spans="1:243" s="27" customFormat="1">
      <c r="A16" s="168" t="str">
        <f>IF('Import Peak'!A13=0,"",'Import Peak'!A13)</f>
        <v>ST ALBERTA</v>
      </c>
      <c r="B16" s="6"/>
      <c r="C16" s="6"/>
      <c r="D16" s="6"/>
      <c r="E16" s="6"/>
      <c r="F16" s="6"/>
      <c r="G16" s="6">
        <f>IF(ISERROR(VLOOKUP($A16,'Import Peak'!$A$3:G$99,7,FALSE)-VLOOKUP($A16,'Import Peak Change'!$A$106:G$202,7,FALSE)),0,(VLOOKUP($A16,'Import Peak'!$A$3:G$99,7,FALSE)-VLOOKUP($A16,'Import Peak Change'!$A$106:G$202,7,FALSE)))</f>
        <v>0</v>
      </c>
      <c r="H16" s="6">
        <f>IF(ISERROR(VLOOKUP($A16,'Import Peak'!$A$3:H$99,8,FALSE)-VLOOKUP($A16,'Import Peak Change'!$A$106:H$202,8,FALSE)),0,(VLOOKUP($A16,'Import Peak'!$A$3:H$99,8,FALSE)-VLOOKUP($A16,'Import Peak Change'!$A$106:H$202,8,FALSE)))</f>
        <v>0</v>
      </c>
      <c r="I16" s="6">
        <f>IF(ISERROR(VLOOKUP($A16,'Import Peak'!$A$3:I$99,9,FALSE)-VLOOKUP($A16,'Import Peak Change'!$A$106:I$202,9,FALSE)),0,(VLOOKUP($A16,'Import Peak'!$A$3:I$99,9,FALSE)-VLOOKUP($A16,'Import Peak Change'!$A$106:I$202,9,FALSE)))</f>
        <v>0</v>
      </c>
      <c r="J16" s="6">
        <f>IF(ISERROR(VLOOKUP($A16,'Import Peak'!$A$3:J$99,10,FALSE)-VLOOKUP($A16,'Import Peak Change'!$A$106:J$202,10,FALSE)),0,(VLOOKUP($A16,'Import Peak'!$A$3:J$99,10,FALSE)-VLOOKUP($A16,'Import Peak Change'!$A$106:J$202,10,FALSE)))</f>
        <v>0</v>
      </c>
      <c r="K16" s="6">
        <f>IF(ISERROR(VLOOKUP($A16,'Import Peak'!$A$3:K$99,11,FALSE)-VLOOKUP($A16,'Import Peak Change'!$A$106:K$202,11,FALSE)),0,(VLOOKUP($A16,'Import Peak'!$A$3:K$99,11,FALSE)-VLOOKUP($A16,'Import Peak Change'!$A$106:K$202,11,FALSE)))</f>
        <v>0</v>
      </c>
      <c r="L16" s="6">
        <f>IF(ISERROR(VLOOKUP($A16,'Import Peak'!$A$3:L$99,12,FALSE)-VLOOKUP($A16,'Import Peak Change'!$A$106:L$202,12,FALSE)),0,(VLOOKUP($A16,'Import Peak'!$A$3:L$99,12,FALSE)-VLOOKUP($A16,'Import Peak Change'!$A$106:L$202,12,FALSE)))</f>
        <v>0</v>
      </c>
      <c r="M16" s="6">
        <f>IF(ISERROR(VLOOKUP($A16,'Import Peak'!$A$3:M$99,13,FALSE)-VLOOKUP($A16,'Import Peak Change'!$A$106:M$202,13,FALSE)),0,(VLOOKUP($A16,'Import Peak'!$A$3:M$99,13,FALSE)-VLOOKUP($A16,'Import Peak Change'!$A$106:M$202,13,FALSE)))</f>
        <v>0</v>
      </c>
      <c r="N16" s="6">
        <f>IF(ISERROR(VLOOKUP($A16,'Import Peak'!$A$3:N$99,14,FALSE)-VLOOKUP($A16,'Import Peak Change'!$A$106:N$202,14,FALSE)),0,(VLOOKUP($A16,'Import Peak'!$A$3:N$99,14,FALSE)-VLOOKUP($A16,'Import Peak Change'!$A$106:N$202,14,FALSE)))</f>
        <v>0</v>
      </c>
      <c r="O16" s="6">
        <f>IF(ISERROR(VLOOKUP($A16,'Import Peak'!$A$3:O$99,15,FALSE)-VLOOKUP($A16,'Import Peak Change'!$A$106:O$202,15,FALSE)),0,(VLOOKUP($A16,'Import Peak'!$A$3:O$99,15,FALSE)-VLOOKUP($A16,'Import Peak Change'!$A$106:O$202,15,FALSE)))</f>
        <v>0</v>
      </c>
      <c r="P16" s="6">
        <f>IF(ISERROR(VLOOKUP($A16,'Import Peak'!$A$3:P$99,16,FALSE)-VLOOKUP($A16,'Import Peak Change'!$A$106:P$202,16,FALSE)),0,(VLOOKUP($A16,'Import Peak'!$A$3:P$99,16,FALSE)-VLOOKUP($A16,'Import Peak Change'!$A$106:P$202,16,FALSE)))</f>
        <v>0</v>
      </c>
      <c r="Q16" s="6">
        <f>IF(ISERROR(VLOOKUP($A16,'Import Peak'!$A$3:Q$99,17,FALSE)-VLOOKUP($A16,'Import Peak Change'!$A$106:Q$202,17,FALSE)),0,(VLOOKUP($A16,'Import Peak'!$A$3:Q$99,17,FALSE)-VLOOKUP($A16,'Import Peak Change'!$A$106:Q$202,17,FALSE)))</f>
        <v>0</v>
      </c>
      <c r="R16" s="6">
        <f>IF(ISERROR(VLOOKUP($A16,'Import Peak'!$A$3:R$99,18,FALSE)-VLOOKUP($A16,'Import Peak Change'!$A$106:R$202,18,FALSE)),0,(VLOOKUP($A16,'Import Peak'!$A$3:R$99,18,FALSE)-VLOOKUP($A16,'Import Peak Change'!$A$106:R$202,18,FALSE)))</f>
        <v>0</v>
      </c>
      <c r="S16" s="6">
        <f>IF(ISERROR(VLOOKUP($A16,'Import Peak'!$A$3:S$99,19,FALSE)-VLOOKUP($A16,'Import Peak Change'!$A$106:S$202,19,FALSE)),0,(VLOOKUP($A16,'Import Peak'!$A$3:S$99,19,FALSE)-VLOOKUP($A16,'Import Peak Change'!$A$106:S$202,19,FALSE)))</f>
        <v>0</v>
      </c>
      <c r="T16" s="6">
        <f>IF(ISERROR(VLOOKUP($A16,'Import Peak'!$A$3:T$99,20,FALSE)-VLOOKUP($A16,'Import Peak Change'!$A$106:T$202,20,FALSE)),0,(VLOOKUP($A16,'Import Peak'!$A$3:T$99,20,FALSE)-VLOOKUP($A16,'Import Peak Change'!$A$106:T$202,20,FALSE)))</f>
        <v>0</v>
      </c>
      <c r="U16" s="6">
        <f>IF(ISERROR(VLOOKUP($A16,'Import Peak'!$A$3:U$99,21,FALSE)-VLOOKUP($A16,'Import Peak Change'!$A$106:U$202,21,FALSE)),0,(VLOOKUP($A16,'Import Peak'!$A$3:U$99,21,FALSE)-VLOOKUP($A16,'Import Peak Change'!$A$106:U$202,21,FALSE)))</f>
        <v>0</v>
      </c>
      <c r="V16" s="6">
        <f>IF(ISERROR(VLOOKUP($A16,'Import Peak'!$A$3:V$99,22,FALSE)-VLOOKUP($A16,'Import Peak Change'!$A$106:V$202,22,FALSE)),0,(VLOOKUP($A16,'Import Peak'!$A$3:V$99,22,FALSE)-VLOOKUP($A16,'Import Peak Change'!$A$106:V$202,22,FALSE)))</f>
        <v>0</v>
      </c>
      <c r="W16" s="6">
        <f>IF(ISERROR(VLOOKUP($A16,'Import Peak'!$A$3:W$99,23,FALSE)-VLOOKUP($A16,'Import Peak Change'!$A$106:W$202,23,FALSE)),0,(VLOOKUP($A16,'Import Peak'!$A$3:W$99,23,FALSE)-VLOOKUP($A16,'Import Peak Change'!$A$106:W$202,23,FALSE)))</f>
        <v>0</v>
      </c>
      <c r="X16" s="6">
        <f>IF(ISERROR(VLOOKUP($A16,'Import Peak'!$A$3:X$99,24,FALSE)-VLOOKUP($A16,'Import Peak Change'!$A$106:X$202,24,FALSE)),0,(VLOOKUP($A16,'Import Peak'!$A$3:X$99,24,FALSE)-VLOOKUP($A16,'Import Peak Change'!$A$106:X$202,24,FALSE)))</f>
        <v>0</v>
      </c>
      <c r="Y16" s="6">
        <f>IF(ISERROR(VLOOKUP($A16,'Import Peak'!$A$3:Y$99,25,FALSE)-VLOOKUP($A16,'Import Peak Change'!$A$106:Y$202,25,FALSE)),0,(VLOOKUP($A16,'Import Peak'!$A$3:Y$99,25,FALSE)-VLOOKUP($A16,'Import Peak Change'!$A$106:Y$202,25,FALSE)))</f>
        <v>0</v>
      </c>
      <c r="Z16" s="6">
        <f>IF(ISERROR(VLOOKUP($A16,'Import Peak'!$A$3:Z$99,26,FALSE)-VLOOKUP($A16,'Import Peak Change'!$A$106:Z$202,26,FALSE)),0,(VLOOKUP($A16,'Import Peak'!$A$3:Z$99,26,FALSE)-VLOOKUP($A16,'Import Peak Change'!$A$106:Z$202,26,FALSE)))</f>
        <v>0</v>
      </c>
      <c r="AA16" s="6">
        <f>IF(ISERROR(VLOOKUP($A16,'Import Peak'!$A$3:AA$99,27,FALSE)-VLOOKUP($A16,'Import Peak Change'!$A$106:AA$202,27,FALSE)),0,(VLOOKUP($A16,'Import Peak'!$A$3:AA$99,27,FALSE)-VLOOKUP($A16,'Import Peak Change'!$A$106:AA$202,27,FALSE)))</f>
        <v>0</v>
      </c>
      <c r="AB16" s="6">
        <f>IF(ISERROR(VLOOKUP($A16,'Import Peak'!$A$3:AB$99,28,FALSE)-VLOOKUP($A16,'Import Peak Change'!$A$106:AB$202,28,FALSE)),0,(VLOOKUP($A16,'Import Peak'!$A$3:AB$99,28,FALSE)-VLOOKUP($A16,'Import Peak Change'!$A$106:AB$202,28,FALSE)))</f>
        <v>0</v>
      </c>
      <c r="AC16" s="6">
        <f>IF(ISERROR(VLOOKUP($A16,'Import Peak'!$A$3:AC$99,29,FALSE)-VLOOKUP($A16,'Import Peak Change'!$A$106:AC$202,29,FALSE)),0,(VLOOKUP($A16,'Import Peak'!$A$3:AC$99,29,FALSE)-VLOOKUP($A16,'Import Peak Change'!$A$106:AC$202,29,FALSE)))</f>
        <v>0</v>
      </c>
      <c r="AD16" s="6">
        <f>IF(ISERROR(VLOOKUP($A16,'Import Peak'!$A$3:AD$99,30,FALSE)-VLOOKUP($A16,'Import Peak Change'!$A$106:AD$202,30,FALSE)),0,(VLOOKUP($A16,'Import Peak'!$A$3:AD$99,30,FALSE)-VLOOKUP($A16,'Import Peak Change'!$A$106:AD$202,30,FALSE)))</f>
        <v>0</v>
      </c>
      <c r="AE16" s="6">
        <f>IF(ISERROR(VLOOKUP($A16,'Import Peak'!$A$3:AE$99,31,FALSE)-VLOOKUP($A16,'Import Peak Change'!$A$106:AE$202,31,FALSE)),0,(VLOOKUP($A16,'Import Peak'!$A$3:AE$99,31,FALSE)-VLOOKUP($A16,'Import Peak Change'!$A$106:AE$202,31,FALSE)))</f>
        <v>0</v>
      </c>
      <c r="AF16" s="6">
        <f>IF(ISERROR(VLOOKUP($A16,'Import Peak'!$A$3:AF$99,32,FALSE)-VLOOKUP($A16,'Import Peak Change'!$A$106:AF$202,32,FALSE)),0,(VLOOKUP($A16,'Import Peak'!$A$3:AF$99,32,FALSE)-VLOOKUP($A16,'Import Peak Change'!$A$106:AF$202,32,FALSE)))</f>
        <v>0</v>
      </c>
      <c r="AG16" s="6">
        <f>IF(ISERROR(VLOOKUP($A16,'Import Peak'!$A$3:AG$99,33,FALSE)-VLOOKUP($A16,'Import Peak Change'!$A$106:AG$202,33,FALSE)),0,(VLOOKUP($A16,'Import Peak'!$A$3:AG$99,33,FALSE)-VLOOKUP($A16,'Import Peak Change'!$A$106:AG$202,33,FALSE)))</f>
        <v>0</v>
      </c>
      <c r="AH16" s="6">
        <f>IF(ISERROR(VLOOKUP($A16,'Import Peak'!$A$3:AH$99,34,FALSE)-VLOOKUP($A16,'Import Peak Change'!$A$106:AH$202,34,FALSE)),0,(VLOOKUP($A16,'Import Peak'!$A$3:AH$99,34,FALSE)-VLOOKUP($A16,'Import Peak Change'!$A$106:AH$202,34,FALSE)))</f>
        <v>0</v>
      </c>
      <c r="AI16" s="6">
        <f>IF(ISERROR(VLOOKUP($A16,'Import Peak'!$A$3:AI$99,35,FALSE)-VLOOKUP($A16,'Import Peak Change'!$A$106:AI$202,35,FALSE)),0,(VLOOKUP($A16,'Import Peak'!$A$3:AI$99,35,FALSE)-VLOOKUP($A16,'Import Peak Change'!$A$106:AI$202,35,FALSE)))</f>
        <v>0</v>
      </c>
      <c r="AJ16" s="6">
        <f>IF(ISERROR(VLOOKUP($A16,'Import Peak'!$A$3:AJ$99,36,FALSE)-VLOOKUP($A16,'Import Peak Change'!$A$106:AJ$202,36,FALSE)),0,(VLOOKUP($A16,'Import Peak'!$A$3:AJ$99,36,FALSE)-VLOOKUP($A16,'Import Peak Change'!$A$106:AJ$202,36,FALSE)))</f>
        <v>0</v>
      </c>
      <c r="AK16" s="6">
        <f>IF(ISERROR(VLOOKUP($A16,'Import Peak'!$A$3:AK$99,37,FALSE)-VLOOKUP($A16,'Import Peak Change'!$A$106:AK$202,37,FALSE)),0,(VLOOKUP($A16,'Import Peak'!$A$3:AK$99,37,FALSE)-VLOOKUP($A16,'Import Peak Change'!$A$106:AK$202,37,FALSE)))</f>
        <v>0</v>
      </c>
      <c r="AL16" s="6">
        <f>IF(ISERROR(VLOOKUP($A16,'Import Peak'!$A$3:AL$99,38,FALSE)-VLOOKUP($A16,'Import Peak Change'!$A$106:AL$202,38,FALSE)),0,(VLOOKUP($A16,'Import Peak'!$A$3:AL$99,38,FALSE)-VLOOKUP($A16,'Import Peak Change'!$A$106:AL$202,38,FALSE)))</f>
        <v>0</v>
      </c>
      <c r="AM16" s="6">
        <f>IF(ISERROR(VLOOKUP($A16,'Import Peak'!$A$3:AM$99,39,FALSE)-VLOOKUP($A16,'Import Peak Change'!$A$106:AM$202,39,FALSE)),0,(VLOOKUP($A16,'Import Peak'!$A$3:AM$99,39,FALSE)-VLOOKUP($A16,'Import Peak Change'!$A$106:AM$202,39,FALSE)))</f>
        <v>0</v>
      </c>
      <c r="AN16" s="6">
        <f>IF(ISERROR(VLOOKUP($A16,'Import Peak'!$A$3:AN$99,40,FALSE)-VLOOKUP($A16,'Import Peak Change'!$A$106:AN$202,40,FALSE)),0,(VLOOKUP($A16,'Import Peak'!$A$3:AN$99,40,FALSE)-VLOOKUP($A16,'Import Peak Change'!$A$106:AN$202,40,FALSE)))</f>
        <v>0</v>
      </c>
      <c r="AO16" s="6">
        <f>IF(ISERROR(VLOOKUP($A16,'Import Peak'!$A$3:AO$99,41,FALSE)-VLOOKUP($A16,'Import Peak Change'!$A$106:AO$202,41,FALSE)),0,(VLOOKUP($A16,'Import Peak'!$A$3:AO$99,41,FALSE)-VLOOKUP($A16,'Import Peak Change'!$A$106:AO$202,41,FALSE)))</f>
        <v>0</v>
      </c>
      <c r="AP16" s="6">
        <f>IF(ISERROR(VLOOKUP($A16,'Import Peak'!$A$3:AP$99,42,FALSE)-VLOOKUP($A16,'Import Peak Change'!$A$106:AP$202,42,FALSE)),0,(VLOOKUP($A16,'Import Peak'!$A$3:AP$99,42,FALSE)-VLOOKUP($A16,'Import Peak Change'!$A$106:AP$202,42,FALSE)))</f>
        <v>0</v>
      </c>
      <c r="AQ16" s="6">
        <f>IF(ISERROR(VLOOKUP($A16,'Import Peak'!$A$3:AQ$99,43,FALSE)-VLOOKUP($A16,'Import Peak Change'!$A$106:AQ$202,43,FALSE)),0,(VLOOKUP($A16,'Import Peak'!$A$3:AQ$99,43,FALSE)-VLOOKUP($A16,'Import Peak Change'!$A$106:AQ$202,43,FALSE)))</f>
        <v>0</v>
      </c>
      <c r="AR16" s="6">
        <f>IF(ISERROR(VLOOKUP($A16,'Import Peak'!$A$3:AR$99,44,FALSE)-VLOOKUP($A16,'Import Peak Change'!$A$106:AR$202,44,FALSE)),0,(VLOOKUP($A16,'Import Peak'!$A$3:AR$99,44,FALSE)-VLOOKUP($A16,'Import Peak Change'!$A$106:AR$202,44,FALSE)))</f>
        <v>0</v>
      </c>
      <c r="AS16" s="6">
        <f>IF(ISERROR(VLOOKUP($A16,'Import Peak'!$A$3:AS$99,45,FALSE)-VLOOKUP($A16,'Import Peak Change'!$A$106:AS$202,45,FALSE)),0,(VLOOKUP($A16,'Import Peak'!$A$3:AS$99,45,FALSE)-VLOOKUP($A16,'Import Peak Change'!$A$106:AS$202,45,FALSE)))</f>
        <v>0</v>
      </c>
      <c r="AT16" s="6">
        <f>IF(ISERROR(VLOOKUP($A16,'Import Peak'!$A$3:AT$99,46,FALSE)-VLOOKUP($A16,'Import Peak Change'!$A$106:AT$202,46,FALSE)),0,(VLOOKUP($A16,'Import Peak'!$A$3:AT$99,46,FALSE)-VLOOKUP($A16,'Import Peak Change'!$A$106:AT$202,46,FALSE)))</f>
        <v>0</v>
      </c>
      <c r="AU16" s="6">
        <f>IF(ISERROR(VLOOKUP($A16,'Import Peak'!$A$3:AU$99,47,FALSE)-VLOOKUP($A16,'Import Peak Change'!$A$106:AU$202,47,FALSE)),0,(VLOOKUP($A16,'Import Peak'!$A$3:AU$99,47,FALSE)-VLOOKUP($A16,'Import Peak Change'!$A$106:AU$202,47,FALSE)))</f>
        <v>0</v>
      </c>
      <c r="AV16" s="6">
        <f>IF(ISERROR(VLOOKUP($A16,'Import Peak'!$A$3:AV$99,48,FALSE)-VLOOKUP($A16,'Import Peak Change'!$A$106:AV$202,48,FALSE)),0,(VLOOKUP($A16,'Import Peak'!$A$3:AV$99,48,FALSE)-VLOOKUP($A16,'Import Peak Change'!$A$106:AV$202,48,FALSE)))</f>
        <v>0</v>
      </c>
      <c r="AW16" s="6">
        <f>IF(ISERROR(VLOOKUP($A16,'Import Peak'!$A$3:AW$99,49,FALSE)-VLOOKUP($A16,'Import Peak Change'!$A$106:AW$202,49,FALSE)),0,(VLOOKUP($A16,'Import Peak'!$A$3:AW$99,49,FALSE)-VLOOKUP($A16,'Import Peak Change'!$A$106:AW$202,49,FALSE)))</f>
        <v>0</v>
      </c>
      <c r="AX16" s="6">
        <f>IF(ISERROR(VLOOKUP($A16,'Import Peak'!$A$3:AX$99,50,FALSE)-VLOOKUP($A16,'Import Peak Change'!$A$106:AX$202,50,FALSE)),0,(VLOOKUP($A16,'Import Peak'!$A$3:AX$99,50,FALSE)-VLOOKUP($A16,'Import Peak Change'!$A$106:AX$202,50,FALSE)))</f>
        <v>0</v>
      </c>
      <c r="AY16" s="6">
        <f>IF(ISERROR(VLOOKUP($A16,'Import Peak'!$A$3:AY$99,51,FALSE)-VLOOKUP($A16,'Import Peak Change'!$A$106:AY$202,51,FALSE)),0,(VLOOKUP($A16,'Import Peak'!$A$3:AY$99,51,FALSE)-VLOOKUP($A16,'Import Peak Change'!$A$106:AY$202,51,FALSE)))</f>
        <v>0</v>
      </c>
      <c r="AZ16" s="6">
        <f>IF(ISERROR(VLOOKUP($A16,'Import Peak'!$A$3:AZ$99,52,FALSE)-VLOOKUP($A16,'Import Peak Change'!$A$106:AZ$202,52,FALSE)),0,(VLOOKUP($A16,'Import Peak'!$A$3:AZ$99,52,FALSE)-VLOOKUP($A16,'Import Peak Change'!$A$106:AZ$202,52,FALSE)))</f>
        <v>0</v>
      </c>
      <c r="BA16" s="6">
        <f>IF(ISERROR(VLOOKUP($A16,'Import Peak'!$A$3:BA$99,53,FALSE)-VLOOKUP($A16,'Import Peak Change'!$A$106:BA$202,53,FALSE)),0,(VLOOKUP($A16,'Import Peak'!$A$3:BA$99,53,FALSE)-VLOOKUP($A16,'Import Peak Change'!$A$106:BA$202,53,FALSE)))</f>
        <v>0</v>
      </c>
      <c r="BB16" s="6">
        <f>IF(ISERROR(VLOOKUP($A16,'Import Peak'!$A$3:BB$99,54,FALSE)-VLOOKUP($A16,'Import Peak Change'!$A$106:BB$202,54,FALSE)),0,(VLOOKUP($A16,'Import Peak'!$A$3:BB$99,54,FALSE)-VLOOKUP($A16,'Import Peak Change'!$A$106:BB$202,54,FALSE)))</f>
        <v>0</v>
      </c>
      <c r="BC16" s="6">
        <f>IF(ISERROR(VLOOKUP($A16,'Import Peak'!$A$3:BC$99,55,FALSE)-VLOOKUP($A16,'Import Peak Change'!$A$106:BC$202,55,FALSE)),0,(VLOOKUP($A16,'Import Peak'!$A$3:BC$99,55,FALSE)-VLOOKUP($A16,'Import Peak Change'!$A$106:BC$202,55,FALSE)))</f>
        <v>0</v>
      </c>
      <c r="BD16" s="6">
        <f>IF(ISERROR(VLOOKUP($A16,'Import Peak'!$A$3:BD$99,56,FALSE)-VLOOKUP($A16,'Import Peak Change'!$A$106:BD$202,56,FALSE)),0,(VLOOKUP($A16,'Import Peak'!$A$3:BD$99,56,FALSE)-VLOOKUP($A16,'Import Peak Change'!$A$106:BD$202,56,FALSE)))</f>
        <v>0</v>
      </c>
      <c r="BE16" s="6">
        <f>IF(ISERROR(VLOOKUP($A16,'Import Peak'!$A$3:BE$99,57,FALSE)-VLOOKUP($A16,'Import Peak Change'!$A$106:BE$202,57,FALSE)),0,(VLOOKUP($A16,'Import Peak'!$A$3:BE$99,57,FALSE)-VLOOKUP($A16,'Import Peak Change'!$A$106:BE$202,57,FALSE)))</f>
        <v>0</v>
      </c>
      <c r="BF16" s="6">
        <f>IF(ISERROR(VLOOKUP($A16,'Import Peak'!$A$3:BF$99,58,FALSE)-VLOOKUP($A16,'Import Peak Change'!$A$106:BF$202,58,FALSE)),0,(VLOOKUP($A16,'Import Peak'!$A$3:BF$99,58,FALSE)-VLOOKUP($A16,'Import Peak Change'!$A$106:BF$202,58,FALSE)))</f>
        <v>0</v>
      </c>
      <c r="BG16" s="6">
        <f>IF(ISERROR(VLOOKUP($A16,'Import Peak'!$A$3:BG$99,59,FALSE)-VLOOKUP($A16,'Import Peak Change'!$A$106:BG$202,59,FALSE)),0,(VLOOKUP($A16,'Import Peak'!$A$3:BG$99,59,FALSE)-VLOOKUP($A16,'Import Peak Change'!$A$106:BG$202,59,FALSE)))</f>
        <v>0</v>
      </c>
      <c r="BH16" s="6">
        <f>IF(ISERROR(VLOOKUP($A16,'Import Peak'!$A$3:BH$99,60,FALSE)-VLOOKUP($A16,'Import Peak Change'!$A$106:BH$202,60,FALSE)),0,(VLOOKUP($A16,'Import Peak'!$A$3:BH$99,60,FALSE)-VLOOKUP($A16,'Import Peak Change'!$A$106:BH$202,60,FALSE)))</f>
        <v>0</v>
      </c>
      <c r="BI16" s="6">
        <f>IF(ISERROR(VLOOKUP($A16,'Import Peak'!$A$3:BI$99,61,FALSE)-VLOOKUP($A16,'Import Peak Change'!$A$106:BI$202,61,FALSE)),0,(VLOOKUP($A16,'Import Peak'!$A$3:BI$99,61,FALSE)-VLOOKUP($A16,'Import Peak Change'!$A$106:BI$202,61,FALSE)))</f>
        <v>0</v>
      </c>
      <c r="BJ16" s="6">
        <f>IF(ISERROR(VLOOKUP($A16,'Import Peak'!$A$3:BJ$99,62,FALSE)-VLOOKUP($A16,'Import Peak Change'!$A$106:BJ$202,62,FALSE)),0,(VLOOKUP($A16,'Import Peak'!$A$3:BJ$99,62,FALSE)-VLOOKUP($A16,'Import Peak Change'!$A$106:BJ$202,62,FALSE)))</f>
        <v>0</v>
      </c>
      <c r="BK16" s="6">
        <f>IF(ISERROR(VLOOKUP($A16,'Import Peak'!$A$3:BK$99,63,FALSE)-VLOOKUP($A16,'Import Peak Change'!$A$106:BK$202,63,FALSE)),0,(VLOOKUP($A16,'Import Peak'!$A$3:BK$99,63,FALSE)-VLOOKUP($A16,'Import Peak Change'!$A$106:BK$202,63,FALSE)))</f>
        <v>0</v>
      </c>
      <c r="BL16" s="6">
        <f>IF(ISERROR(VLOOKUP($A16,'Import Peak'!$A$3:BL$99,64,FALSE)-VLOOKUP($A16,'Import Peak Change'!$A$106:BL$202,64,FALSE)),0,(VLOOKUP($A16,'Import Peak'!$A$3:BL$99,64,FALSE)-VLOOKUP($A16,'Import Peak Change'!$A$106:BL$202,64,FALSE)))</f>
        <v>0</v>
      </c>
      <c r="BM16" s="6">
        <f>IF(ISERROR(VLOOKUP($A16,'Import Peak'!$A$3:BM$99,65,FALSE)-VLOOKUP($A16,'Import Peak Change'!$A$106:BM$202,65,FALSE)),0,(VLOOKUP($A16,'Import Peak'!$A$3:BM$99,65,FALSE)-VLOOKUP($A16,'Import Peak Change'!$A$106:BM$202,65,FALSE)))</f>
        <v>0</v>
      </c>
      <c r="BN16" s="6">
        <f>IF(ISERROR(VLOOKUP($A16,'Import Peak'!$A$3:BN$99,66,FALSE)-VLOOKUP($A16,'Import Peak Change'!$A$106:BN$202,66,FALSE)),0,(VLOOKUP($A16,'Import Peak'!$A$3:BN$99,66,FALSE)-VLOOKUP($A16,'Import Peak Change'!$A$106:BN$202,66,FALSE)))</f>
        <v>0</v>
      </c>
      <c r="BO16" s="6">
        <f>IF(ISERROR(VLOOKUP($A16,'Import Peak'!$A$3:BO$99,67,FALSE)-VLOOKUP($A16,'Import Peak Change'!$A$106:BO$202,67,FALSE)),0,(VLOOKUP($A16,'Import Peak'!$A$3:BO$99,67,FALSE)-VLOOKUP($A16,'Import Peak Change'!$A$106:BO$202,67,FALSE)))</f>
        <v>0</v>
      </c>
      <c r="BP16" s="6">
        <f>IF(ISERROR(VLOOKUP($A16,'Import Peak'!$A$3:BP$99,68,FALSE)-VLOOKUP($A16,'Import Peak Change'!$A$106:BP$202,68,FALSE)),0,(VLOOKUP($A16,'Import Peak'!$A$3:BP$99,68,FALSE)-VLOOKUP($A16,'Import Peak Change'!$A$106:BP$202,68,FALSE)))</f>
        <v>0</v>
      </c>
      <c r="BQ16" s="6">
        <f>IF(ISERROR(VLOOKUP($A16,'Import Peak'!$A$3:BQ$99,69,FALSE)-VLOOKUP($A16,'Import Peak Change'!$A$106:BQ$202,69,FALSE)),0,(VLOOKUP($A16,'Import Peak'!$A$3:BQ$99,69,FALSE)-VLOOKUP($A16,'Import Peak Change'!$A$106:BQ$202,69,FALSE)))</f>
        <v>0</v>
      </c>
      <c r="BR16" s="6">
        <f>IF(ISERROR(VLOOKUP($A16,'Import Peak'!$A$3:BR$99,70,FALSE)-VLOOKUP($A16,'Import Peak Change'!$A$106:BR$202,70,FALSE)),0,(VLOOKUP($A16,'Import Peak'!$A$3:BR$99,70,FALSE)-VLOOKUP($A16,'Import Peak Change'!$A$106:BR$202,70,FALSE)))</f>
        <v>0</v>
      </c>
      <c r="BS16" s="6">
        <f>IF(ISERROR(VLOOKUP($A16,'Import Peak'!$A$3:BS$99,71,FALSE)-VLOOKUP($A16,'Import Peak Change'!$A$106:BS$202,71,FALSE)),0,(VLOOKUP($A16,'Import Peak'!$A$3:BS$99,71,FALSE)-VLOOKUP($A16,'Import Peak Change'!$A$106:BS$202,71,FALSE)))</f>
        <v>0</v>
      </c>
      <c r="BT16" s="6">
        <f>IF(ISERROR(VLOOKUP($A16,'Import Peak'!$A$3:BT$99,72,FALSE)-VLOOKUP($A16,'Import Peak Change'!$A$106:BT$202,72,FALSE)),0,(VLOOKUP($A16,'Import Peak'!$A$3:BT$99,72,FALSE)-VLOOKUP($A16,'Import Peak Change'!$A$106:BT$202,72,FALSE)))</f>
        <v>0</v>
      </c>
      <c r="BU16" s="6">
        <f>IF(ISERROR(VLOOKUP($A16,'Import Peak'!$A$3:BU$99,73,FALSE)-VLOOKUP($A16,'Import Peak Change'!$A$106:BU$202,73,FALSE)),0,(VLOOKUP($A16,'Import Peak'!$A$3:BU$99,73,FALSE)-VLOOKUP($A16,'Import Peak Change'!$A$106:BU$202,73,FALSE)))</f>
        <v>0</v>
      </c>
      <c r="BV16" s="6">
        <f>IF(ISERROR(VLOOKUP($A16,'Import Peak'!$A$3:BV$99,74,FALSE)-VLOOKUP($A16,'Import Peak Change'!$A$106:BV$202,74,FALSE)),0,(VLOOKUP($A16,'Import Peak'!$A$3:BV$99,74,FALSE)-VLOOKUP($A16,'Import Peak Change'!$A$106:BV$202,74,FALSE)))</f>
        <v>0</v>
      </c>
      <c r="BW16" s="6">
        <f>IF(ISERROR(VLOOKUP($A16,'Import Peak'!$A$3:BW$99,75,FALSE)-VLOOKUP($A16,'Import Peak Change'!$A$106:BW$202,75,FALSE)),0,(VLOOKUP($A16,'Import Peak'!$A$3:BW$99,75,FALSE)-VLOOKUP($A16,'Import Peak Change'!$A$106:BW$202,75,FALSE)))</f>
        <v>0</v>
      </c>
      <c r="BX16" s="6">
        <f>IF(ISERROR(VLOOKUP($A16,'Import Peak'!$A$3:BX$99,76,FALSE)-VLOOKUP($A16,'Import Peak Change'!$A$106:BX$202,76,FALSE)),0,(VLOOKUP($A16,'Import Peak'!$A$3:BX$99,76,FALSE)-VLOOKUP($A16,'Import Peak Change'!$A$106:BX$202,76,FALSE)))</f>
        <v>0</v>
      </c>
      <c r="BY16" s="6">
        <f>IF(ISERROR(VLOOKUP($A16,'Import Peak'!$A$3:BY$99,77,FALSE)-VLOOKUP($A16,'Import Peak Change'!$A$106:BY$202,77,FALSE)),0,(VLOOKUP($A16,'Import Peak'!$A$3:BY$99,77,FALSE)-VLOOKUP($A16,'Import Peak Change'!$A$106:BY$202,77,FALSE)))</f>
        <v>0</v>
      </c>
      <c r="BZ16" s="6">
        <f>IF(ISERROR(VLOOKUP($A16,'Import Peak'!$A$3:BZ$99,78,FALSE)-VLOOKUP($A16,'Import Peak Change'!$A$106:BZ$202,78,FALSE)),0,(VLOOKUP($A16,'Import Peak'!$A$3:BZ$99,78,FALSE)-VLOOKUP($A16,'Import Peak Change'!$A$106:BZ$202,78,FALSE)))</f>
        <v>0</v>
      </c>
      <c r="CA16" s="6">
        <f>IF(ISERROR(VLOOKUP($A16,'Import Peak'!$A$3:CA$99,79,FALSE)-VLOOKUP($A16,'Import Peak Change'!$A$106:CA$202,79,FALSE)),0,(VLOOKUP($A16,'Import Peak'!$A$3:CA$99,79,FALSE)-VLOOKUP($A16,'Import Peak Change'!$A$106:CA$202,79,FALSE)))</f>
        <v>0</v>
      </c>
      <c r="CB16" s="6">
        <f>IF(ISERROR(VLOOKUP($A16,'Import Peak'!$A$3:CB$99,80,FALSE)-VLOOKUP($A16,'Import Peak Change'!$A$106:CB$202,80,FALSE)),0,(VLOOKUP($A16,'Import Peak'!$A$3:CB$99,80,FALSE)-VLOOKUP($A16,'Import Peak Change'!$A$106:CB$202,80,FALSE)))</f>
        <v>0</v>
      </c>
      <c r="CC16" s="6">
        <f>IF(ISERROR(VLOOKUP($A16,'Import Peak'!$A$3:CC$99,81,FALSE)-VLOOKUP($A16,'Import Peak Change'!$A$106:CC$202,81,FALSE)),0,(VLOOKUP($A16,'Import Peak'!$A$3:CC$99,81,FALSE)-VLOOKUP($A16,'Import Peak Change'!$A$106:CC$202,81,FALSE)))</f>
        <v>0</v>
      </c>
      <c r="CD16" s="6">
        <f>IF(ISERROR(VLOOKUP($A16,'Import Peak'!$A$3:CD$99,82,FALSE)-VLOOKUP($A16,'Import Peak Change'!$A$106:CD$202,82,FALSE)),0,(VLOOKUP($A16,'Import Peak'!$A$3:CD$99,82,FALSE)-VLOOKUP($A16,'Import Peak Change'!$A$106:CD$202,82,FALSE)))</f>
        <v>0</v>
      </c>
      <c r="CE16" s="6">
        <f>IF(ISERROR(VLOOKUP($A16,'Import Peak'!$A$3:CE$99,83,FALSE)-VLOOKUP($A16,'Import Peak Change'!$A$106:CE$202,83,FALSE)),0,(VLOOKUP($A16,'Import Peak'!$A$3:CE$99,83,FALSE)-VLOOKUP($A16,'Import Peak Change'!$A$106:CE$202,83,FALSE)))</f>
        <v>0</v>
      </c>
      <c r="CF16" s="6">
        <f>IF(ISERROR(VLOOKUP($A16,'Import Peak'!$A$3:CF$99,84,FALSE)-VLOOKUP($A16,'Import Peak Change'!$A$106:CF$202,84,FALSE)),0,(VLOOKUP($A16,'Import Peak'!$A$3:CF$99,84,FALSE)-VLOOKUP($A16,'Import Peak Change'!$A$106:CF$202,84,FALSE)))</f>
        <v>0</v>
      </c>
      <c r="CG16" s="6">
        <f>IF(ISERROR(VLOOKUP($A16,'Import Peak'!$A$3:CG$99,85,FALSE)-VLOOKUP($A16,'Import Peak Change'!$A$106:CG$202,85,FALSE)),0,(VLOOKUP($A16,'Import Peak'!$A$3:CG$99,85,FALSE)-VLOOKUP($A16,'Import Peak Change'!$A$106:CG$202,85,FALSE)))</f>
        <v>0</v>
      </c>
      <c r="CH16" s="6">
        <f>IF(ISERROR(VLOOKUP($A16,'Import Peak'!$A$3:CH$99,86,FALSE)-VLOOKUP($A16,'Import Peak Change'!$A$106:CH$202,86,FALSE)),0,(VLOOKUP($A16,'Import Peak'!$A$3:CH$99,86,FALSE)-VLOOKUP($A16,'Import Peak Change'!$A$106:CH$202,86,FALSE)))</f>
        <v>0</v>
      </c>
      <c r="CI16" s="6">
        <f>IF(ISERROR(VLOOKUP($A16,'Import Peak'!$A$3:CI$99,87,FALSE)-VLOOKUP($A16,'Import Peak Change'!$A$106:CI$202,87,FALSE)),0,(VLOOKUP($A16,'Import Peak'!$A$3:CI$99,87,FALSE)-VLOOKUP($A16,'Import Peak Change'!$A$106:CI$202,87,FALSE)))</f>
        <v>0</v>
      </c>
      <c r="CJ16" s="6">
        <f>IF(ISERROR(VLOOKUP($A16,'Import Peak'!$A$3:CJ$99,88,FALSE)-VLOOKUP($A16,'Import Peak Change'!$A$106:CJ$202,88,FALSE)),0,(VLOOKUP($A16,'Import Peak'!$A$3:CJ$99,88,FALSE)-VLOOKUP($A16,'Import Peak Change'!$A$106:CJ$202,88,FALSE)))</f>
        <v>0</v>
      </c>
      <c r="CK16" s="6">
        <f>IF(ISERROR(VLOOKUP($A16,'Import Peak'!$A$3:CK$99,89,FALSE)-VLOOKUP($A16,'Import Peak Change'!$A$106:CK$202,89,FALSE)),0,(VLOOKUP($A16,'Import Peak'!$A$3:CK$99,89,FALSE)-VLOOKUP($A16,'Import Peak Change'!$A$106:CK$202,89,FALSE)))</f>
        <v>0</v>
      </c>
      <c r="CL16" s="6">
        <f>IF(ISERROR(VLOOKUP($A16,'Import Peak'!$A$3:CL$99,90,FALSE)-VLOOKUP($A16,'Import Peak Change'!$A$106:CL$202,90,FALSE)),0,(VLOOKUP($A16,'Import Peak'!$A$3:CL$99,90,FALSE)-VLOOKUP($A16,'Import Peak Change'!$A$106:CL$202,90,FALSE)))</f>
        <v>0</v>
      </c>
      <c r="CM16" s="6">
        <f>IF(ISERROR(VLOOKUP($A16,'Import Peak'!$A$3:CM$99,91,FALSE)-VLOOKUP($A16,'Import Peak Change'!$A$106:CM$202,91,FALSE)),0,(VLOOKUP($A16,'Import Peak'!$A$3:CM$99,91,FALSE)-VLOOKUP($A16,'Import Peak Change'!$A$106:CM$202,91,FALSE)))</f>
        <v>0</v>
      </c>
      <c r="CN16" s="6">
        <f>IF(ISERROR(VLOOKUP($A16,'Import Peak'!$A$3:CN$99,92,FALSE)-VLOOKUP($A16,'Import Peak Change'!$A$106:CN$202,92,FALSE)),0,(VLOOKUP($A16,'Import Peak'!$A$3:CN$99,92,FALSE)-VLOOKUP($A16,'Import Peak Change'!$A$106:CN$202,92,FALSE)))</f>
        <v>0</v>
      </c>
      <c r="CO16" s="6">
        <f>IF(ISERROR(VLOOKUP($A16,'Import Peak'!$A$3:CO$99,93,FALSE)-VLOOKUP($A16,'Import Peak Change'!$A$106:CO$202,93,FALSE)),0,(VLOOKUP($A16,'Import Peak'!$A$3:CO$99,93,FALSE)-VLOOKUP($A16,'Import Peak Change'!$A$106:CO$202,93,FALSE)))</f>
        <v>0</v>
      </c>
      <c r="CP16" s="6">
        <f>IF(ISERROR(VLOOKUP($A16,'Import Peak'!$A$3:CP$99,94,FALSE)-VLOOKUP($A16,'Import Peak Change'!$A$106:CP$202,94,FALSE)),0,(VLOOKUP($A16,'Import Peak'!$A$3:CP$99,94,FALSE)-VLOOKUP($A16,'Import Peak Change'!$A$106:CP$202,94,FALSE)))</f>
        <v>0</v>
      </c>
      <c r="CQ16" s="6">
        <f>IF(ISERROR(VLOOKUP($A16,'Import Peak'!$A$3:CQ$99,95,FALSE)-VLOOKUP($A16,'Import Peak Change'!$A$106:CQ$202,95,FALSE)),0,(VLOOKUP($A16,'Import Peak'!$A$3:CQ$99,95,FALSE)-VLOOKUP($A16,'Import Peak Change'!$A$106:CQ$202,95,FALSE)))</f>
        <v>0</v>
      </c>
      <c r="CR16" s="6">
        <f>IF(ISERROR(VLOOKUP($A16,'Import Peak'!$A$3:CR$99,96,FALSE)-VLOOKUP($A16,'Import Peak Change'!$A$106:CR$202,96,FALSE)),0,(VLOOKUP($A16,'Import Peak'!$A$3:CR$99,96,FALSE)-VLOOKUP($A16,'Import Peak Change'!$A$106:CR$202,96,FALSE)))</f>
        <v>0</v>
      </c>
      <c r="CS16" s="6">
        <f>IF(ISERROR(VLOOKUP($A16,'Import Peak'!$A$3:CS$99,97,FALSE)-VLOOKUP($A16,'Import Peak Change'!$A$106:CS$202,97,FALSE)),0,(VLOOKUP($A16,'Import Peak'!$A$3:CS$99,97,FALSE)-VLOOKUP($A16,'Import Peak Change'!$A$106:CS$202,97,FALSE)))</f>
        <v>0</v>
      </c>
      <c r="CT16" s="6">
        <f>IF(ISERROR(VLOOKUP($A16,'Import Peak'!$A$3:CT$99,98,FALSE)-VLOOKUP($A16,'Import Peak Change'!$A$106:CT$202,98,FALSE)),0,(VLOOKUP($A16,'Import Peak'!$A$3:CT$99,98,FALSE)-VLOOKUP($A16,'Import Peak Change'!$A$106:CT$202,98,FALSE)))</f>
        <v>0</v>
      </c>
      <c r="CU16" s="6">
        <f>IF(ISERROR(VLOOKUP($A16,'Import Peak'!$A$3:CU$99,99,FALSE)-VLOOKUP($A16,'Import Peak Change'!$A$106:CU$202,99,FALSE)),0,(VLOOKUP($A16,'Import Peak'!$A$3:CU$99,99,FALSE)-VLOOKUP($A16,'Import Peak Change'!$A$106:CU$202,99,FALSE)))</f>
        <v>0</v>
      </c>
      <c r="CV16" s="6">
        <f>IF(ISERROR(VLOOKUP($A16,'Import Peak'!$A$3:CV$99,100,FALSE)-VLOOKUP($A16,'Import Peak Change'!$A$106:CV$202,100,FALSE)),0,(VLOOKUP($A16,'Import Peak'!$A$3:CV$99,100,FALSE)-VLOOKUP($A16,'Import Peak Change'!$A$106:CV$202,100,FALSE)))</f>
        <v>0</v>
      </c>
      <c r="CW16" s="6">
        <f>IF(ISERROR(VLOOKUP($A16,'Import Peak'!$A$3:CW$99,101,FALSE)-VLOOKUP($A16,'Import Peak Change'!$A$106:CW$202,101,FALSE)),0,(VLOOKUP($A16,'Import Peak'!$A$3:CW$99,101,FALSE)-VLOOKUP($A16,'Import Peak Change'!$A$106:CW$202,101,FALSE)))</f>
        <v>0</v>
      </c>
      <c r="CX16" s="6">
        <f>IF(ISERROR(VLOOKUP($A16,'Import Peak'!$A$3:CX$99,102,FALSE)-VLOOKUP($A16,'Import Peak Change'!$A$106:CX$202,102,FALSE)),0,(VLOOKUP($A16,'Import Peak'!$A$3:CX$99,102,FALSE)-VLOOKUP($A16,'Import Peak Change'!$A$106:CX$202,102,FALSE)))</f>
        <v>0</v>
      </c>
      <c r="CY16" s="6">
        <f>IF(ISERROR(VLOOKUP($A16,'Import Peak'!$A$3:CY$99,103,FALSE)-VLOOKUP($A16,'Import Peak Change'!$A$106:CY$202,103,FALSE)),0,(VLOOKUP($A16,'Import Peak'!$A$3:CY$99,103,FALSE)-VLOOKUP($A16,'Import Peak Change'!$A$106:CY$202,103,FALSE)))</f>
        <v>0</v>
      </c>
      <c r="CZ16" s="6">
        <f>IF(ISERROR(VLOOKUP($A16,'Import Peak'!$A$3:CZ$99,104,FALSE)-VLOOKUP($A16,'Import Peak Change'!$A$106:CZ$202,104,FALSE)),0,(VLOOKUP($A16,'Import Peak'!$A$3:CZ$99,104,FALSE)-VLOOKUP($A16,'Import Peak Change'!$A$106:CZ$202,104,FALSE)))</f>
        <v>0</v>
      </c>
      <c r="DA16" s="6">
        <f>IF(ISERROR(VLOOKUP($A16,'Import Peak'!$A$3:DA$99,105,FALSE)-VLOOKUP($A16,'Import Peak Change'!$A$106:DA$202,105,FALSE)),0,(VLOOKUP($A16,'Import Peak'!$A$3:DA$99,105,FALSE)-VLOOKUP($A16,'Import Peak Change'!$A$106:DA$202,105,FALSE)))</f>
        <v>0</v>
      </c>
      <c r="DB16" s="6">
        <f>IF(ISERROR(VLOOKUP($A16,'Import Peak'!$A$3:DB$99,106,FALSE)-VLOOKUP($A16,'Import Peak Change'!$A$106:DB$202,106,FALSE)),0,(VLOOKUP($A16,'Import Peak'!$A$3:DB$99,106,FALSE)-VLOOKUP($A16,'Import Peak Change'!$A$106:DB$202,106,FALSE)))</f>
        <v>0</v>
      </c>
      <c r="DC16" s="6">
        <f>IF(ISERROR(VLOOKUP($A16,'Import Peak'!$A$3:DC$99,107,FALSE)-VLOOKUP($A16,'Import Peak Change'!$A$106:DC$202,107,FALSE)),0,(VLOOKUP($A16,'Import Peak'!$A$3:DC$99,107,FALSE)-VLOOKUP($A16,'Import Peak Change'!$A$106:DC$202,107,FALSE)))</f>
        <v>0</v>
      </c>
      <c r="DD16" s="6">
        <f>IF(ISERROR(VLOOKUP($A16,'Import Peak'!$A$3:DD$99,108,FALSE)-VLOOKUP($A16,'Import Peak Change'!$A$106:DD$202,108,FALSE)),0,(VLOOKUP($A16,'Import Peak'!$A$3:DD$99,108,FALSE)-VLOOKUP($A16,'Import Peak Change'!$A$106:DD$202,108,FALSE)))</f>
        <v>0</v>
      </c>
      <c r="DE16" s="6">
        <f>IF(ISERROR(VLOOKUP($A16,'Import Peak'!$A$3:DE$99,109,FALSE)-VLOOKUP($A16,'Import Peak Change'!$A$106:DE$202,109,FALSE)),0,(VLOOKUP($A16,'Import Peak'!$A$3:DE$99,109,FALSE)-VLOOKUP($A16,'Import Peak Change'!$A$106:DE$202,109,FALSE)))</f>
        <v>0</v>
      </c>
      <c r="DF16" s="6">
        <f>IF(ISERROR(VLOOKUP($A16,'Import Peak'!$A$3:DF$99,110,FALSE)-VLOOKUP($A16,'Import Peak Change'!$A$106:DF$202,110,FALSE)),0,(VLOOKUP($A16,'Import Peak'!$A$3:DF$99,110,FALSE)-VLOOKUP($A16,'Import Peak Change'!$A$106:DF$202,110,FALSE)))</f>
        <v>0</v>
      </c>
      <c r="DG16" s="6">
        <f>IF(ISERROR(VLOOKUP($A16,'Import Peak'!$A$3:DG$99,111,FALSE)-VLOOKUP($A16,'Import Peak Change'!$A$106:DG$202,111,FALSE)),0,(VLOOKUP($A16,'Import Peak'!$A$3:DG$99,111,FALSE)-VLOOKUP($A16,'Import Peak Change'!$A$106:DG$202,111,FALSE)))</f>
        <v>0</v>
      </c>
      <c r="DH16" s="6">
        <f>IF(ISERROR(VLOOKUP($A16,'Import Peak'!$A$3:DH$99,112,FALSE)-VLOOKUP($A16,'Import Peak Change'!$A$106:DH$202,112,FALSE)),0,(VLOOKUP($A16,'Import Peak'!$A$3:DH$99,112,FALSE)-VLOOKUP($A16,'Import Peak Change'!$A$106:DH$202,112,FALSE)))</f>
        <v>0</v>
      </c>
      <c r="DI16" s="6">
        <f>IF(ISERROR(VLOOKUP($A16,'Import Peak'!$A$3:DI$99,113,FALSE)-VLOOKUP($A16,'Import Peak Change'!$A$106:DI$202,113,FALSE)),0,(VLOOKUP($A16,'Import Peak'!$A$3:DI$99,113,FALSE)-VLOOKUP($A16,'Import Peak Change'!$A$106:DI$202,113,FALSE)))</f>
        <v>0</v>
      </c>
      <c r="DJ16" s="6">
        <f>IF(ISERROR(VLOOKUP($A16,'Import Peak'!$A$3:DJ$99,114,FALSE)-VLOOKUP($A16,'Import Peak Change'!$A$106:DJ$202,114,FALSE)),0,(VLOOKUP($A16,'Import Peak'!$A$3:DJ$99,114,FALSE)-VLOOKUP($A16,'Import Peak Change'!$A$106:DJ$202,114,FALSE)))</f>
        <v>0</v>
      </c>
      <c r="DK16" s="6">
        <f>IF(ISERROR(VLOOKUP($A16,'Import Peak'!$A$3:DK$99,115,FALSE)-VLOOKUP($A16,'Import Peak Change'!$A$106:DK$202,115,FALSE)),0,(VLOOKUP($A16,'Import Peak'!$A$3:DK$99,115,FALSE)-VLOOKUP($A16,'Import Peak Change'!$A$106:DK$202,115,FALSE)))</f>
        <v>0</v>
      </c>
      <c r="DL16" s="6">
        <f>IF(ISERROR(VLOOKUP($A16,'Import Peak'!$A$3:DL$99,116,FALSE)-VLOOKUP($A16,'Import Peak Change'!$A$106:DL$202,116,FALSE)),0,(VLOOKUP($A16,'Import Peak'!$A$3:DL$99,116,FALSE)-VLOOKUP($A16,'Import Peak Change'!$A$106:DL$202,116,FALSE)))</f>
        <v>0</v>
      </c>
      <c r="DM16" s="6">
        <f>IF(ISERROR(VLOOKUP($A16,'Import Peak'!$A$3:DM$99,117,FALSE)-VLOOKUP($A16,'Import Peak Change'!$A$106:DM$202,117,FALSE)),0,(VLOOKUP($A16,'Import Peak'!$A$3:DM$99,117,FALSE)-VLOOKUP($A16,'Import Peak Change'!$A$106:DM$202,117,FALSE)))</f>
        <v>0</v>
      </c>
      <c r="DN16" s="6">
        <f>IF(ISERROR(VLOOKUP($A16,'Import Peak'!$A$3:DN$99,118,FALSE)-VLOOKUP($A16,'Import Peak Change'!$A$106:DN$202,118,FALSE)),0,(VLOOKUP($A16,'Import Peak'!$A$3:DN$99,118,FALSE)-VLOOKUP($A16,'Import Peak Change'!$A$106:DN$202,118,FALSE)))</f>
        <v>0</v>
      </c>
      <c r="DO16" s="6">
        <f>IF(ISERROR(VLOOKUP($A16,'Import Peak'!$A$3:DO$99,119,FALSE)-VLOOKUP($A16,'Import Peak Change'!$A$106:DO$202,119,FALSE)),0,(VLOOKUP($A16,'Import Peak'!$A$3:DO$99,119,FALSE)-VLOOKUP($A16,'Import Peak Change'!$A$106:DO$202,119,FALSE)))</f>
        <v>0</v>
      </c>
      <c r="DP16" s="6">
        <f>IF(ISERROR(VLOOKUP($A16,'Import Peak'!$A$3:DP$99,120,FALSE)-VLOOKUP($A16,'Import Peak Change'!$A$106:DP$202,120,FALSE)),0,(VLOOKUP($A16,'Import Peak'!$A$3:DP$99,120,FALSE)-VLOOKUP($A16,'Import Peak Change'!$A$106:DP$202,120,FALSE)))</f>
        <v>0</v>
      </c>
      <c r="DQ16" s="6">
        <f>IF(ISERROR(VLOOKUP($A16,'Import Peak'!$A$3:DQ$99,121,FALSE)-VLOOKUP($A16,'Import Peak Change'!$A$106:DQ$202,121,FALSE)),0,(VLOOKUP($A16,'Import Peak'!$A$3:DQ$99,121,FALSE)-VLOOKUP($A16,'Import Peak Change'!$A$106:DQ$202,121,FALSE)))</f>
        <v>0</v>
      </c>
      <c r="DR16" s="6">
        <f>IF(ISERROR(VLOOKUP($A16,'Import Peak'!$A$3:DR$99,122,FALSE)-VLOOKUP($A16,'Import Peak Change'!$A$106:DR$202,122,FALSE)),0,(VLOOKUP($A16,'Import Peak'!$A$3:DR$99,122,FALSE)-VLOOKUP($A16,'Import Peak Change'!$A$106:DR$202,122,FALSE)))</f>
        <v>0</v>
      </c>
      <c r="DS16" s="6">
        <f>IF(ISERROR(VLOOKUP($A16,'Import Peak'!$A$3:DS$99,123,FALSE)-VLOOKUP($A16,'Import Peak Change'!$A$106:DS$202,123,FALSE)),0,(VLOOKUP($A16,'Import Peak'!$A$3:DS$99,123,FALSE)-VLOOKUP($A16,'Import Peak Change'!$A$106:DS$202,123,FALSE)))</f>
        <v>0</v>
      </c>
      <c r="DT16" s="6">
        <f>IF(ISERROR(VLOOKUP($A16,'Import Peak'!$A$3:DT$99,124,FALSE)-VLOOKUP($A16,'Import Peak Change'!$A$106:DT$202,124,FALSE)),0,(VLOOKUP($A16,'Import Peak'!$A$3:DT$99,124,FALSE)-VLOOKUP($A16,'Import Peak Change'!$A$106:DT$202,124,FALSE)))</f>
        <v>0</v>
      </c>
      <c r="DU16" s="6">
        <f>IF(ISERROR(VLOOKUP($A16,'Import Peak'!$A$3:DU$99,125,FALSE)-VLOOKUP($A16,'Import Peak Change'!$A$106:DU$202,125,FALSE)),0,(VLOOKUP($A16,'Import Peak'!$A$3:DU$99,125,FALSE)-VLOOKUP($A16,'Import Peak Change'!$A$106:DU$202,125,FALSE)))</f>
        <v>0</v>
      </c>
      <c r="DV16" s="6">
        <f>IF(ISERROR(VLOOKUP($A16,'Import Peak'!$A$3:DV$99,126,FALSE)-VLOOKUP($A16,'Import Peak Change'!$A$106:DV$202,126,FALSE)),0,(VLOOKUP($A16,'Import Peak'!$A$3:DV$99,126,FALSE)-VLOOKUP($A16,'Import Peak Change'!$A$106:DV$202,126,FALSE)))</f>
        <v>0</v>
      </c>
      <c r="DW16" s="6">
        <f>IF(ISERROR(VLOOKUP($A16,'Import Peak'!$A$3:DW$99,127,FALSE)-VLOOKUP($A16,'Import Peak Change'!$A$106:DW$202,127,FALSE)),0,(VLOOKUP($A16,'Import Peak'!$A$3:DW$99,127,FALSE)-VLOOKUP($A16,'Import Peak Change'!$A$106:DW$202,127,FALSE)))</f>
        <v>0</v>
      </c>
      <c r="DX16" s="6">
        <f>IF(ISERROR(VLOOKUP($A16,'Import Peak'!$A$3:DX$99,128,FALSE)-VLOOKUP($A16,'Import Peak Change'!$A$106:DX$202,128,FALSE)),0,(VLOOKUP($A16,'Import Peak'!$A$3:DX$99,128,FALSE)-VLOOKUP($A16,'Import Peak Change'!$A$106:DX$202,128,FALSE)))</f>
        <v>0</v>
      </c>
      <c r="DY16" s="6">
        <f>IF(ISERROR(VLOOKUP($A16,'Import Peak'!$A$3:DY$99,129,FALSE)-VLOOKUP($A16,'Import Peak Change'!$A$106:DY$202,129,FALSE)),0,(VLOOKUP($A16,'Import Peak'!$A$3:DY$99,129,FALSE)-VLOOKUP($A16,'Import Peak Change'!$A$106:DY$202,129,FALSE)))</f>
        <v>0</v>
      </c>
      <c r="DZ16" s="6">
        <f>IF(ISERROR(VLOOKUP($A16,'Import Peak'!$A$3:DZ$99,130,FALSE)-VLOOKUP($A16,'Import Peak Change'!$A$106:DZ$202,130,FALSE)),0,(VLOOKUP($A16,'Import Peak'!$A$3:DZ$99,130,FALSE)-VLOOKUP($A16,'Import Peak Change'!$A$106:DZ$202,130,FALSE)))</f>
        <v>0</v>
      </c>
      <c r="EA16" s="6">
        <f>IF(ISERROR(VLOOKUP($A16,'Import Peak'!$A$3:EA$99,131,FALSE)-VLOOKUP($A16,'Import Peak Change'!$A$106:EA$202,131,FALSE)),0,(VLOOKUP($A16,'Import Peak'!$A$3:EA$99,131,FALSE)-VLOOKUP($A16,'Import Peak Change'!$A$106:EA$202,131,FALSE)))</f>
        <v>0</v>
      </c>
      <c r="EB16" s="6">
        <f>IF(ISERROR(VLOOKUP($A16,'Import Peak'!$A$3:EB$99,132,FALSE)-VLOOKUP($A16,'Import Peak Change'!$A$106:EB$202,132,FALSE)),0,(VLOOKUP($A16,'Import Peak'!$A$3:EB$99,132,FALSE)-VLOOKUP($A16,'Import Peak Change'!$A$106:EB$202,132,FALSE)))</f>
        <v>0</v>
      </c>
      <c r="EC16" s="6">
        <f>IF(ISERROR(VLOOKUP($A16,'Import Peak'!$A$3:EC$99,133,FALSE)-VLOOKUP($A16,'Import Peak Change'!$A$106:EC$202,133,FALSE)),0,(VLOOKUP($A16,'Import Peak'!$A$3:EC$99,133,FALSE)-VLOOKUP($A16,'Import Peak Change'!$A$106:EC$202,133,FALSE)))</f>
        <v>0</v>
      </c>
      <c r="ED16" s="6">
        <f>IF(ISERROR(VLOOKUP($A16,'Import Peak'!$A$3:ED$99,134,FALSE)-VLOOKUP($A16,'Import Peak Change'!$A$106:ED$202,134,FALSE)),0,(VLOOKUP($A16,'Import Peak'!$A$3:ED$99,134,FALSE)-VLOOKUP($A16,'Import Peak Change'!$A$106:ED$202,134,FALSE)))</f>
        <v>0</v>
      </c>
      <c r="EE16" s="6">
        <f>IF(ISERROR(VLOOKUP($A16,'Import Peak'!$A$3:EE$99,135,FALSE)-VLOOKUP($A16,'Import Peak Change'!$A$106:EE$202,135,FALSE)),0,(VLOOKUP($A16,'Import Peak'!$A$3:EE$99,135,FALSE)-VLOOKUP($A16,'Import Peak Change'!$A$106:EE$202,135,FALSE)))</f>
        <v>0</v>
      </c>
      <c r="EF16" s="6">
        <f>IF(ISERROR(VLOOKUP($A16,'Import Peak'!$A$3:EF$99,136,FALSE)-VLOOKUP($A16,'Import Peak Change'!$A$106:EF$202,136,FALSE)),0,(VLOOKUP($A16,'Import Peak'!$A$3:EF$99,136,FALSE)-VLOOKUP($A16,'Import Peak Change'!$A$106:EF$202,136,FALSE)))</f>
        <v>0</v>
      </c>
      <c r="EG16" s="6">
        <f>IF(ISERROR(VLOOKUP($A16,'Import Peak'!$A$3:EG$99,137,FALSE)-VLOOKUP($A16,'Import Peak Change'!$A$106:EG$202,137,FALSE)),0,(VLOOKUP($A16,'Import Peak'!$A$3:EG$99,137,FALSE)-VLOOKUP($A16,'Import Peak Change'!$A$106:EG$202,137,FALSE)))</f>
        <v>0</v>
      </c>
      <c r="EH16" s="6">
        <f>IF(ISERROR(VLOOKUP($A16,'Import Peak'!$A$3:EH$99,138,FALSE)-VLOOKUP($A16,'Import Peak Change'!$A$106:EH$202,138,FALSE)),0,(VLOOKUP($A16,'Import Peak'!$A$3:EH$99,138,FALSE)-VLOOKUP($A16,'Import Peak Change'!$A$106:EH$202,138,FALSE)))</f>
        <v>0</v>
      </c>
      <c r="EI16" s="6">
        <f>IF(ISERROR(VLOOKUP($A16,'Import Peak'!$A$3:EI$99,139,FALSE)-VLOOKUP($A16,'Import Peak Change'!$A$106:EI$202,139,FALSE)),0,(VLOOKUP($A16,'Import Peak'!$A$3:EI$99,139,FALSE)-VLOOKUP($A16,'Import Peak Change'!$A$106:EI$202,139,FALSE)))</f>
        <v>0</v>
      </c>
      <c r="EJ16" s="6">
        <f>IF(ISERROR(VLOOKUP($A16,'Import Peak'!$A$3:EJ$99,140,FALSE)-VLOOKUP($A16,'Import Peak Change'!$A$106:EJ$202,140,FALSE)),0,(VLOOKUP($A16,'Import Peak'!$A$3:EJ$99,140,FALSE)-VLOOKUP($A16,'Import Peak Change'!$A$106:EJ$202,140,FALSE)))</f>
        <v>0</v>
      </c>
      <c r="EK16" s="6">
        <f>IF(ISERROR(VLOOKUP($A16,'Import Peak'!$A$3:EK$99,141,FALSE)-VLOOKUP($A16,'Import Peak Change'!$A$106:EK$202,141,FALSE)),0,(VLOOKUP($A16,'Import Peak'!$A$3:EK$99,141,FALSE)-VLOOKUP($A16,'Import Peak Change'!$A$106:EK$202,141,FALSE)))</f>
        <v>0</v>
      </c>
      <c r="EL16" s="6">
        <f>IF(ISERROR(VLOOKUP($A16,'Import Peak'!$A$3:EL$99,142,FALSE)-VLOOKUP($A16,'Import Peak Change'!$A$106:EL$202,142,FALSE)),0,(VLOOKUP($A16,'Import Peak'!$A$3:EL$99,142,FALSE)-VLOOKUP($A16,'Import Peak Change'!$A$106:EL$202,142,FALSE)))</f>
        <v>0</v>
      </c>
      <c r="EM16" s="6">
        <f>IF(ISERROR(VLOOKUP($A16,'Import Peak'!$A$3:EM$99,143,FALSE)-VLOOKUP($A16,'Import Peak Change'!$A$106:EM$202,143,FALSE)),0,(VLOOKUP($A16,'Import Peak'!$A$3:EM$99,143,FALSE)-VLOOKUP($A16,'Import Peak Change'!$A$106:EM$202,143,FALSE)))</f>
        <v>0</v>
      </c>
      <c r="EN16" s="6">
        <f>IF(ISERROR(VLOOKUP($A16,'Import Peak'!$A$3:EN$99,144,FALSE)-VLOOKUP($A16,'Import Peak Change'!$A$106:EN$202,144,FALSE)),0,(VLOOKUP($A16,'Import Peak'!$A$3:EN$99,144,FALSE)-VLOOKUP($A16,'Import Peak Change'!$A$106:EN$202,144,FALSE)))</f>
        <v>0</v>
      </c>
      <c r="EO16" s="6">
        <f>IF(ISERROR(VLOOKUP($A16,'Import Peak'!$A$3:EO$99,145,FALSE)-VLOOKUP($A16,'Import Peak Change'!$A$106:EO$202,145,FALSE)),0,(VLOOKUP($A16,'Import Peak'!$A$3:EO$99,145,FALSE)-VLOOKUP($A16,'Import Peak Change'!$A$106:EO$202,145,FALSE)))</f>
        <v>0</v>
      </c>
      <c r="EP16" s="6">
        <f>IF(ISERROR(VLOOKUP($A16,'Import Peak'!$A$3:EP$99,146,FALSE)-VLOOKUP($A16,'Import Peak Change'!$A$106:EP$202,146,FALSE)),0,(VLOOKUP($A16,'Import Peak'!$A$3:EP$99,146,FALSE)-VLOOKUP($A16,'Import Peak Change'!$A$106:EP$202,146,FALSE)))</f>
        <v>0</v>
      </c>
      <c r="EQ16" s="6">
        <f>IF(ISERROR(VLOOKUP($A16,'Import Peak'!$A$3:EQ$99,147,FALSE)-VLOOKUP($A16,'Import Peak Change'!$A$106:EQ$202,147,FALSE)),0,(VLOOKUP($A16,'Import Peak'!$A$3:EQ$99,147,FALSE)-VLOOKUP($A16,'Import Peak Change'!$A$106:EQ$202,147,FALSE)))</f>
        <v>0</v>
      </c>
      <c r="ER16" s="6">
        <f>IF(ISERROR(VLOOKUP($A16,'Import Peak'!$A$3:ER$99,148,FALSE)-VLOOKUP($A16,'Import Peak Change'!$A$106:ER$202,148,FALSE)),0,(VLOOKUP($A16,'Import Peak'!$A$3:ER$99,148,FALSE)-VLOOKUP($A16,'Import Peak Change'!$A$106:ER$202,148,FALSE)))</f>
        <v>0</v>
      </c>
      <c r="ES16" s="6">
        <f>IF(ISERROR(VLOOKUP($A16,'Import Peak'!$A$3:ES$99,149,FALSE)-VLOOKUP($A16,'Import Peak Change'!$A$106:ES$202,149,FALSE)),0,(VLOOKUP($A16,'Import Peak'!$A$3:ES$99,149,FALSE)-VLOOKUP($A16,'Import Peak Change'!$A$106:ES$202,149,FALSE)))</f>
        <v>0</v>
      </c>
      <c r="ET16" s="6">
        <f>IF(ISERROR(VLOOKUP($A16,'Import Peak'!$A$3:ET$99,150,FALSE)-VLOOKUP($A16,'Import Peak Change'!$A$106:ET$202,150,FALSE)),0,(VLOOKUP($A16,'Import Peak'!$A$3:ET$99,150,FALSE)-VLOOKUP($A16,'Import Peak Change'!$A$106:ET$202,150,FALSE)))</f>
        <v>0</v>
      </c>
      <c r="EU16" s="6">
        <f>IF(ISERROR(VLOOKUP($A16,'Import Peak'!$A$3:EU$99,151,FALSE)-VLOOKUP($A16,'Import Peak Change'!$A$106:EU$202,151,FALSE)),0,(VLOOKUP($A16,'Import Peak'!$A$3:EU$99,151,FALSE)-VLOOKUP($A16,'Import Peak Change'!$A$106:EU$202,151,FALSE)))</f>
        <v>0</v>
      </c>
      <c r="EV16" s="6">
        <f>IF(ISERROR(VLOOKUP($A16,'Import Peak'!$A$3:EV$99,152,FALSE)-VLOOKUP($A16,'Import Peak Change'!$A$106:EV$202,152,FALSE)),0,(VLOOKUP($A16,'Import Peak'!$A$3:EV$99,152,FALSE)-VLOOKUP($A16,'Import Peak Change'!$A$106:EV$202,152,FALSE)))</f>
        <v>0</v>
      </c>
      <c r="EW16" s="6">
        <f>IF(ISERROR(VLOOKUP($A16,'Import Peak'!$A$3:EW$99,153,FALSE)-VLOOKUP($A16,'Import Peak Change'!$A$106:EW$202,153,FALSE)),0,(VLOOKUP($A16,'Import Peak'!$A$3:EW$99,153,FALSE)-VLOOKUP($A16,'Import Peak Change'!$A$106:EW$202,153,FALSE)))</f>
        <v>0</v>
      </c>
      <c r="EX16" s="6">
        <f>IF(ISERROR(VLOOKUP($A16,'Import Peak'!$A$3:EX$99,154,FALSE)-VLOOKUP($A16,'Import Peak Change'!$A$106:EX$202,154,FALSE)),0,(VLOOKUP($A16,'Import Peak'!$A$3:EX$99,154,FALSE)-VLOOKUP($A16,'Import Peak Change'!$A$106:EX$202,154,FALSE)))</f>
        <v>0</v>
      </c>
      <c r="EY16" s="6">
        <f>IF(ISERROR(VLOOKUP($A16,'Import Peak'!$A$3:EY$99,155,FALSE)-VLOOKUP($A16,'Import Peak Change'!$A$106:EY$202,155,FALSE)),0,(VLOOKUP($A16,'Import Peak'!$A$3:EY$99,155,FALSE)-VLOOKUP($A16,'Import Peak Change'!$A$106:EY$202,155,FALSE)))</f>
        <v>0</v>
      </c>
      <c r="EZ16" s="6">
        <f>IF(ISERROR(VLOOKUP($A16,'Import Peak'!$A$3:EZ$99,156,FALSE)-VLOOKUP($A16,'Import Peak Change'!$A$106:EZ$202,156,FALSE)),0,(VLOOKUP($A16,'Import Peak'!$A$3:EZ$99,156,FALSE)-VLOOKUP($A16,'Import Peak Change'!$A$106:EZ$202,156,FALSE)))</f>
        <v>0</v>
      </c>
      <c r="FA16" s="6">
        <f>IF(ISERROR(VLOOKUP($A16,'Import Peak'!$A$3:FA$99,157,FALSE)-VLOOKUP($A16,'Import Peak Change'!$A$106:FA$202,157,FALSE)),0,(VLOOKUP($A16,'Import Peak'!$A$3:FA$99,157,FALSE)-VLOOKUP($A16,'Import Peak Change'!$A$106:FA$202,157,FALSE)))</f>
        <v>0</v>
      </c>
      <c r="FB16" s="6">
        <f>IF(ISERROR(VLOOKUP($A16,'Import Peak'!$A$3:FB$99,158,FALSE)-VLOOKUP($A16,'Import Peak Change'!$A$106:FB$202,158,FALSE)),0,(VLOOKUP($A16,'Import Peak'!$A$3:FB$99,158,FALSE)-VLOOKUP($A16,'Import Peak Change'!$A$106:FB$202,158,FALSE)))</f>
        <v>0</v>
      </c>
      <c r="FC16" s="6">
        <f>IF(ISERROR(VLOOKUP($A16,'Import Peak'!$A$3:FC$99,159,FALSE)-VLOOKUP($A16,'Import Peak Change'!$A$106:FC$202,159,FALSE)),0,(VLOOKUP($A16,'Import Peak'!$A$3:FC$99,159,FALSE)-VLOOKUP($A16,'Import Peak Change'!$A$106:FC$202,159,FALSE)))</f>
        <v>0</v>
      </c>
      <c r="FD16" s="6">
        <f>IF(ISERROR(VLOOKUP($A16,'Import Peak'!$A$3:FD$99,160,FALSE)-VLOOKUP($A16,'Import Peak Change'!$A$106:FD$202,160,FALSE)),0,(VLOOKUP($A16,'Import Peak'!$A$3:FD$99,160,FALSE)-VLOOKUP($A16,'Import Peak Change'!$A$106:FD$202,160,FALSE)))</f>
        <v>0</v>
      </c>
      <c r="FE16" s="6">
        <f>IF(ISERROR(VLOOKUP($A16,'Import Peak'!$A$3:FE$99,161,FALSE)-VLOOKUP($A16,'Import Peak Change'!$A$106:FE$202,161,FALSE)),0,(VLOOKUP($A16,'Import Peak'!$A$3:FE$99,161,FALSE)-VLOOKUP($A16,'Import Peak Change'!$A$106:FE$202,161,FALSE)))</f>
        <v>0</v>
      </c>
      <c r="FF16" s="6">
        <f>IF(ISERROR(VLOOKUP($A16,'Import Peak'!$A$3:FF$99,162,FALSE)-VLOOKUP($A16,'Import Peak Change'!$A$106:FF$202,162,FALSE)),0,(VLOOKUP($A16,'Import Peak'!$A$3:FF$99,162,FALSE)-VLOOKUP($A16,'Import Peak Change'!$A$106:FF$202,162,FALSE)))</f>
        <v>0</v>
      </c>
      <c r="FG16" s="6">
        <f>IF(ISERROR(VLOOKUP($A16,'Import Peak'!$A$3:FG$99,163,FALSE)-VLOOKUP($A16,'Import Peak Change'!$A$106:FG$202,163,FALSE)),0,(VLOOKUP($A16,'Import Peak'!$A$3:FG$99,163,FALSE)-VLOOKUP($A16,'Import Peak Change'!$A$106:FG$202,163,FALSE)))</f>
        <v>0</v>
      </c>
      <c r="FH16" s="6">
        <f>IF(ISERROR(VLOOKUP($A16,'Import Peak'!$A$3:FH$99,164,FALSE)-VLOOKUP($A16,'Import Peak Change'!$A$106:FH$202,164,FALSE)),0,(VLOOKUP($A16,'Import Peak'!$A$3:FH$99,164,FALSE)-VLOOKUP($A16,'Import Peak Change'!$A$106:FH$202,164,FALSE)))</f>
        <v>0</v>
      </c>
      <c r="FI16" s="6">
        <f>IF(ISERROR(VLOOKUP($A16,'Import Peak'!$A$3:FI$99,165,FALSE)-VLOOKUP($A16,'Import Peak Change'!$A$106:FI$202,165,FALSE)),0,(VLOOKUP($A16,'Import Peak'!$A$3:FI$99,165,FALSE)-VLOOKUP($A16,'Import Peak Change'!$A$106:FI$202,165,FALSE)))</f>
        <v>0</v>
      </c>
      <c r="FJ16" s="6">
        <f>IF(ISERROR(VLOOKUP($A16,'Import Peak'!$A$3:FJ$99,166,FALSE)-VLOOKUP($A16,'Import Peak Change'!$A$106:FJ$202,166,FALSE)),0,(VLOOKUP($A16,'Import Peak'!$A$3:FJ$99,166,FALSE)-VLOOKUP($A16,'Import Peak Change'!$A$106:FJ$202,166,FALSE)))</f>
        <v>0</v>
      </c>
      <c r="FK16" s="6">
        <f>IF(ISERROR(VLOOKUP($A16,'Import Peak'!$A$3:FK$99,167,FALSE)-VLOOKUP($A16,'Import Peak Change'!$A$106:FK$202,167,FALSE)),0,(VLOOKUP($A16,'Import Peak'!$A$3:FK$99,167,FALSE)-VLOOKUP($A16,'Import Peak Change'!$A$106:FK$202,167,FALSE)))</f>
        <v>0</v>
      </c>
      <c r="FL16" s="6">
        <f>IF(ISERROR(VLOOKUP($A16,'Import Peak'!$A$3:FL$99,168,FALSE)-VLOOKUP($A16,'Import Peak Change'!$A$106:FL$202,168,FALSE)),0,(VLOOKUP($A16,'Import Peak'!$A$3:FL$99,168,FALSE)-VLOOKUP($A16,'Import Peak Change'!$A$106:FL$202,168,FALSE)))</f>
        <v>0</v>
      </c>
      <c r="FM16" s="6">
        <f>IF(ISERROR(VLOOKUP($A16,'Import Peak'!$A$3:FM$99,169,FALSE)-VLOOKUP($A16,'Import Peak Change'!$A$106:FM$202,169,FALSE)),0,(VLOOKUP($A16,'Import Peak'!$A$3:FM$99,169,FALSE)-VLOOKUP($A16,'Import Peak Change'!$A$106:FM$202,169,FALSE)))</f>
        <v>0</v>
      </c>
      <c r="FN16" s="6">
        <f>IF(ISERROR(VLOOKUP($A16,'Import Peak'!$A$3:FN$99,170,FALSE)-VLOOKUP($A16,'Import Peak Change'!$A$106:FN$202,170,FALSE)),0,(VLOOKUP($A16,'Import Peak'!$A$3:FN$99,170,FALSE)-VLOOKUP($A16,'Import Peak Change'!$A$106:FN$202,170,FALSE)))</f>
        <v>0</v>
      </c>
      <c r="FO16" s="6">
        <f>IF(ISERROR(VLOOKUP($A16,'Import Peak'!$A$3:FO$99,171,FALSE)-VLOOKUP($A16,'Import Peak Change'!$A$106:FO$202,171,FALSE)),0,(VLOOKUP($A16,'Import Peak'!$A$3:FO$99,171,FALSE)-VLOOKUP($A16,'Import Peak Change'!$A$106:FO$202,171,FALSE)))</f>
        <v>0</v>
      </c>
      <c r="FP16" s="6">
        <f>IF(ISERROR(VLOOKUP($A16,'Import Peak'!$A$3:FP$99,172,FALSE)-VLOOKUP($A16,'Import Peak Change'!$A$106:FP$202,172,FALSE)),0,(VLOOKUP($A16,'Import Peak'!$A$3:FP$99,172,FALSE)-VLOOKUP($A16,'Import Peak Change'!$A$106:FP$202,172,FALSE)))</f>
        <v>0</v>
      </c>
      <c r="FQ16" s="6">
        <f>IF(ISERROR(VLOOKUP($A16,'Import Peak'!$A$3:FQ$99,173,FALSE)-VLOOKUP($A16,'Import Peak Change'!$A$106:FQ$202,173,FALSE)),0,(VLOOKUP($A16,'Import Peak'!$A$3:FQ$99,173,FALSE)-VLOOKUP($A16,'Import Peak Change'!$A$106:FQ$202,173,FALSE)))</f>
        <v>0</v>
      </c>
      <c r="FR16" s="6">
        <f>IF(ISERROR(VLOOKUP($A16,'Import Peak'!$A$3:FR$99,174,FALSE)-VLOOKUP($A16,'Import Peak Change'!$A$106:FR$202,174,FALSE)),0,(VLOOKUP($A16,'Import Peak'!$A$3:FR$99,174,FALSE)-VLOOKUP($A16,'Import Peak Change'!$A$106:FR$202,174,FALSE)))</f>
        <v>0</v>
      </c>
      <c r="FS16" s="6">
        <f>IF(ISERROR(VLOOKUP($A16,'Import Peak'!$A$3:FS$99,175,FALSE)-VLOOKUP($A16,'Import Peak Change'!$A$106:FS$202,175,FALSE)),0,(VLOOKUP($A16,'Import Peak'!$A$3:FS$99,175,FALSE)-VLOOKUP($A16,'Import Peak Change'!$A$106:FS$202,175,FALSE)))</f>
        <v>0</v>
      </c>
      <c r="FT16" s="6">
        <f>IF(ISERROR(VLOOKUP($A16,'Import Peak'!$A$3:FT$99,176,FALSE)-VLOOKUP($A16,'Import Peak Change'!$A$106:FT$202,176,FALSE)),0,(VLOOKUP($A16,'Import Peak'!$A$3:FT$99,176,FALSE)-VLOOKUP($A16,'Import Peak Change'!$A$106:FT$202,176,FALSE)))</f>
        <v>0</v>
      </c>
      <c r="FU16" s="6">
        <f>IF(ISERROR(VLOOKUP($A16,'Import Peak'!$A$3:FU$99,177,FALSE)-VLOOKUP($A16,'Import Peak Change'!$A$106:FU$202,177,FALSE)),0,(VLOOKUP($A16,'Import Peak'!$A$3:FU$99,177,FALSE)-VLOOKUP($A16,'Import Peak Change'!$A$106:FU$202,177,FALSE)))</f>
        <v>0</v>
      </c>
      <c r="FV16" s="6">
        <f>IF(ISERROR(VLOOKUP($A16,'Import Peak'!$A$3:FV$99,178,FALSE)-VLOOKUP($A16,'Import Peak Change'!$A$106:FV$202,178,FALSE)),0,(VLOOKUP($A16,'Import Peak'!$A$3:FV$99,178,FALSE)-VLOOKUP($A16,'Import Peak Change'!$A$106:FV$202,178,FALSE)))</f>
        <v>0</v>
      </c>
      <c r="FW16" s="6">
        <f>IF(ISERROR(VLOOKUP($A16,'Import Peak'!$A$3:FW$99,179,FALSE)-VLOOKUP($A16,'Import Peak Change'!$A$106:FW$202,179,FALSE)),0,(VLOOKUP($A16,'Import Peak'!$A$3:FW$99,179,FALSE)-VLOOKUP($A16,'Import Peak Change'!$A$106:FW$202,179,FALSE)))</f>
        <v>0</v>
      </c>
      <c r="FX16" s="6">
        <f>IF(ISERROR(VLOOKUP($A16,'Import Peak'!$A$3:FX$99,180,FALSE)-VLOOKUP($A16,'Import Peak Change'!$A$106:FX$202,180,FALSE)),0,(VLOOKUP($A16,'Import Peak'!$A$3:FX$99,180,FALSE)-VLOOKUP($A16,'Import Peak Change'!$A$106:FX$202,180,FALSE)))</f>
        <v>0</v>
      </c>
      <c r="FY16" s="6">
        <f>IF(ISERROR(VLOOKUP($A16,'Import Peak'!$A$3:FY$99,181,FALSE)-VLOOKUP($A16,'Import Peak Change'!$A$106:FY$202,181,FALSE)),0,(VLOOKUP($A16,'Import Peak'!$A$3:FY$99,181,FALSE)-VLOOKUP($A16,'Import Peak Change'!$A$106:FY$202,181,FALSE)))</f>
        <v>0</v>
      </c>
      <c r="FZ16" s="6">
        <f>IF(ISERROR(VLOOKUP($A16,'Import Peak'!$A$3:FZ$99,182,FALSE)-VLOOKUP($A16,'Import Peak Change'!$A$106:FZ$202,182,FALSE)),0,(VLOOKUP($A16,'Import Peak'!$A$3:FZ$99,182,FALSE)-VLOOKUP($A16,'Import Peak Change'!$A$106:FZ$202,182,FALSE)))</f>
        <v>0</v>
      </c>
      <c r="GA16" s="6">
        <f>IF(ISERROR(VLOOKUP($A16,'Import Peak'!$A$3:GA$99,183,FALSE)-VLOOKUP($A16,'Import Peak Change'!$A$106:GA$202,183,FALSE)),0,(VLOOKUP($A16,'Import Peak'!$A$3:GA$99,183,FALSE)-VLOOKUP($A16,'Import Peak Change'!$A$106:GA$202,183,FALSE)))</f>
        <v>0</v>
      </c>
      <c r="GB16" s="6">
        <f>IF(ISERROR(VLOOKUP($A16,'Import Peak'!$A$3:GB$99,184,FALSE)-VLOOKUP($A16,'Import Peak Change'!$A$106:GB$202,184,FALSE)),0,(VLOOKUP($A16,'Import Peak'!$A$3:GB$99,184,FALSE)-VLOOKUP($A16,'Import Peak Change'!$A$106:GB$202,184,FALSE)))</f>
        <v>0</v>
      </c>
      <c r="GC16" s="6">
        <f>IF(ISERROR(VLOOKUP($A16,'Import Peak'!$A$3:GC$99,185,FALSE)-VLOOKUP($A16,'Import Peak Change'!$A$106:GC$202,185,FALSE)),0,(VLOOKUP($A16,'Import Peak'!$A$3:GC$99,185,FALSE)-VLOOKUP($A16,'Import Peak Change'!$A$106:GC$202,185,FALSE)))</f>
        <v>0</v>
      </c>
      <c r="GD16" s="6">
        <f>IF(ISERROR(VLOOKUP($A16,'Import Peak'!$A$3:GD$99,186,FALSE)-VLOOKUP($A16,'Import Peak Change'!$A$106:GD$202,186,FALSE)),0,(VLOOKUP($A16,'Import Peak'!$A$3:GD$99,186,FALSE)-VLOOKUP($A16,'Import Peak Change'!$A$106:GD$202,186,FALSE)))</f>
        <v>0</v>
      </c>
      <c r="GE16" s="6">
        <f>IF(ISERROR(VLOOKUP($A16,'Import Peak'!$A$3:GE$99,187,FALSE)-VLOOKUP($A16,'Import Peak Change'!$A$106:GE$202,187,FALSE)),0,(VLOOKUP($A16,'Import Peak'!$A$3:GE$99,187,FALSE)-VLOOKUP($A16,'Import Peak Change'!$A$106:GE$202,187,FALSE)))</f>
        <v>0</v>
      </c>
      <c r="GF16" s="6">
        <f>IF(ISERROR(VLOOKUP($A16,'Import Peak'!$A$3:GF$99,188,FALSE)-VLOOKUP($A16,'Import Peak Change'!$A$106:GF$202,188,FALSE)),0,(VLOOKUP($A16,'Import Peak'!$A$3:GF$99,188,FALSE)-VLOOKUP($A16,'Import Peak Change'!$A$106:GF$202,188,FALSE)))</f>
        <v>0</v>
      </c>
      <c r="GG16" s="6">
        <f>IF(ISERROR(VLOOKUP($A16,'Import Peak'!$A$3:GG$99,189,FALSE)-VLOOKUP($A16,'Import Peak Change'!$A$106:GG$202,189,FALSE)),0,(VLOOKUP($A16,'Import Peak'!$A$3:GG$99,189,FALSE)-VLOOKUP($A16,'Import Peak Change'!$A$106:GG$202,189,FALSE)))</f>
        <v>0</v>
      </c>
      <c r="GH16" s="6">
        <f>IF(ISERROR(VLOOKUP($A16,'Import Peak'!$A$3:GH$99,190,FALSE)-VLOOKUP($A16,'Import Peak Change'!$A$106:GH$202,190,FALSE)),0,(VLOOKUP($A16,'Import Peak'!$A$3:GH$99,190,FALSE)-VLOOKUP($A16,'Import Peak Change'!$A$106:GH$202,190,FALSE)))</f>
        <v>0</v>
      </c>
      <c r="GI16" s="6">
        <f>IF(ISERROR(VLOOKUP($A16,'Import Peak'!$A$3:GI$99,191,FALSE)-VLOOKUP($A16,'Import Peak Change'!$A$106:GI$202,191,FALSE)),0,(VLOOKUP($A16,'Import Peak'!$A$3:GI$99,191,FALSE)-VLOOKUP($A16,'Import Peak Change'!$A$106:GI$202,191,FALSE)))</f>
        <v>0</v>
      </c>
      <c r="GJ16" s="6">
        <f>IF(ISERROR(VLOOKUP($A16,'Import Peak'!$A$3:GJ$99,192,FALSE)-VLOOKUP($A16,'Import Peak Change'!$A$106:GJ$202,192,FALSE)),0,(VLOOKUP($A16,'Import Peak'!$A$3:GJ$99,192,FALSE)-VLOOKUP($A16,'Import Peak Change'!$A$106:GJ$202,192,FALSE)))</f>
        <v>0</v>
      </c>
      <c r="GK16" s="6">
        <f>IF(ISERROR(VLOOKUP($A16,'Import Peak'!$A$3:GK$99,193,FALSE)-VLOOKUP($A16,'Import Peak Change'!$A$106:GK$202,193,FALSE)),0,(VLOOKUP($A16,'Import Peak'!$A$3:GK$99,193,FALSE)-VLOOKUP($A16,'Import Peak Change'!$A$106:GK$202,193,FALSE)))</f>
        <v>0</v>
      </c>
      <c r="GL16" s="6">
        <f>IF(ISERROR(VLOOKUP($A16,'Import Peak'!$A$3:GL$99,194,FALSE)-VLOOKUP($A16,'Import Peak Change'!$A$106:GL$202,194,FALSE)),0,(VLOOKUP($A16,'Import Peak'!$A$3:GL$99,194,FALSE)-VLOOKUP($A16,'Import Peak Change'!$A$106:GL$202,194,FALSE)))</f>
        <v>0</v>
      </c>
      <c r="GM16" s="6">
        <f>IF(ISERROR(VLOOKUP($A16,'Import Peak'!$A$3:GM$99,195,FALSE)-VLOOKUP($A16,'Import Peak Change'!$A$106:GM$202,195,FALSE)),0,(VLOOKUP($A16,'Import Peak'!$A$3:GM$99,195,FALSE)-VLOOKUP($A16,'Import Peak Change'!$A$106:GM$202,195,FALSE)))</f>
        <v>0</v>
      </c>
      <c r="GN16" s="6">
        <f>IF(ISERROR(VLOOKUP($A16,'Import Peak'!$A$3:GN$99,196,FALSE)-VLOOKUP($A16,'Import Peak Change'!$A$106:GN$202,196,FALSE)),0,(VLOOKUP($A16,'Import Peak'!$A$3:GN$99,196,FALSE)-VLOOKUP($A16,'Import Peak Change'!$A$106:GN$202,196,FALSE)))</f>
        <v>0</v>
      </c>
      <c r="GO16" s="6">
        <f>IF(ISERROR(VLOOKUP($A16,'Import Peak'!$A$3:GO$99,197,FALSE)-VLOOKUP($A16,'Import Peak Change'!$A$106:GO$202,197,FALSE)),0,(VLOOKUP($A16,'Import Peak'!$A$3:GO$99,197,FALSE)-VLOOKUP($A16,'Import Peak Change'!$A$106:GO$202,197,FALSE)))</f>
        <v>0</v>
      </c>
      <c r="GP16" s="6">
        <f>IF(ISERROR(VLOOKUP($A16,'Import Peak'!$A$3:GP$99,198,FALSE)-VLOOKUP($A16,'Import Peak Change'!$A$106:GP$202,198,FALSE)),0,(VLOOKUP($A16,'Import Peak'!$A$3:GP$99,198,FALSE)-VLOOKUP($A16,'Import Peak Change'!$A$106:GP$202,198,FALSE)))</f>
        <v>0</v>
      </c>
      <c r="GQ16" s="6">
        <f>IF(ISERROR(VLOOKUP($A16,'Import Peak'!$A$3:GQ$99,199,FALSE)-VLOOKUP($A16,'Import Peak Change'!$A$106:GQ$202,199,FALSE)),0,(VLOOKUP($A16,'Import Peak'!$A$3:GQ$99,199,FALSE)-VLOOKUP($A16,'Import Peak Change'!$A$106:GQ$202,199,FALSE)))</f>
        <v>0</v>
      </c>
      <c r="GR16" s="6">
        <f>IF(ISERROR(VLOOKUP($A16,'Import Peak'!$A$3:GR$99,200,FALSE)-VLOOKUP($A16,'Import Peak Change'!$A$106:GR$202,200,FALSE)),0,(VLOOKUP($A16,'Import Peak'!$A$3:GR$99,200,FALSE)-VLOOKUP($A16,'Import Peak Change'!$A$106:GR$202,200,FALSE)))</f>
        <v>0</v>
      </c>
      <c r="GS16" s="6">
        <f>IF(ISERROR(VLOOKUP($A16,'Import Peak'!$A$3:GS$99,201,FALSE)-VLOOKUP($A16,'Import Peak Change'!$A$106:GS$202,201,FALSE)),0,(VLOOKUP($A16,'Import Peak'!$A$3:GS$99,201,FALSE)-VLOOKUP($A16,'Import Peak Change'!$A$106:GS$202,201,FALSE)))</f>
        <v>0</v>
      </c>
      <c r="GT16" s="6">
        <f>IF(ISERROR(VLOOKUP($A16,'Import Peak'!$A$3:GT$99,202,FALSE)-VLOOKUP($A16,'Import Peak Change'!$A$106:GT$202,202,FALSE)),0,(VLOOKUP($A16,'Import Peak'!$A$3:GT$99,202,FALSE)-VLOOKUP($A16,'Import Peak Change'!$A$106:GT$202,202,FALSE)))</f>
        <v>0</v>
      </c>
      <c r="GU16" s="6">
        <f>IF(ISERROR(VLOOKUP($A16,'Import Peak'!$A$3:GU$99,203,FALSE)-VLOOKUP($A16,'Import Peak Change'!$A$106:GU$202,203,FALSE)),0,(VLOOKUP($A16,'Import Peak'!$A$3:GU$99,203,FALSE)-VLOOKUP($A16,'Import Peak Change'!$A$106:GU$202,203,FALSE)))</f>
        <v>0</v>
      </c>
      <c r="GV16" s="6">
        <f>IF(ISERROR(VLOOKUP($A16,'Import Peak'!$A$3:GV$99,204,FALSE)-VLOOKUP($A16,'Import Peak Change'!$A$106:GV$202,204,FALSE)),0,(VLOOKUP($A16,'Import Peak'!$A$3:GV$99,204,FALSE)-VLOOKUP($A16,'Import Peak Change'!$A$106:GV$202,204,FALSE)))</f>
        <v>0</v>
      </c>
      <c r="GW16" s="6">
        <f>IF(ISERROR(VLOOKUP($A16,'Import Peak'!$A$3:GW$99,205,FALSE)-VLOOKUP($A16,'Import Peak Change'!$A$106:GW$202,205,FALSE)),0,(VLOOKUP($A16,'Import Peak'!$A$3:GW$99,205,FALSE)-VLOOKUP($A16,'Import Peak Change'!$A$106:GW$202,205,FALSE)))</f>
        <v>0</v>
      </c>
      <c r="GX16" s="6">
        <f>IF(ISERROR(VLOOKUP($A16,'Import Peak'!$A$3:GX$99,206,FALSE)-VLOOKUP($A16,'Import Peak Change'!$A$106:GX$202,206,FALSE)),0,(VLOOKUP($A16,'Import Peak'!$A$3:GX$99,206,FALSE)-VLOOKUP($A16,'Import Peak Change'!$A$106:GX$202,206,FALSE)))</f>
        <v>0</v>
      </c>
      <c r="GY16" s="6">
        <f>IF(ISERROR(VLOOKUP($A16,'Import Peak'!$A$3:GY$99,207,FALSE)-VLOOKUP($A16,'Import Peak Change'!$A$106:GY$202,207,FALSE)),0,(VLOOKUP($A16,'Import Peak'!$A$3:GY$99,207,FALSE)-VLOOKUP($A16,'Import Peak Change'!$A$106:GY$202,207,FALSE)))</f>
        <v>0</v>
      </c>
      <c r="GZ16" s="6">
        <f>IF(ISERROR(VLOOKUP($A16,'Import Peak'!$A$3:GZ$99,208,FALSE)-VLOOKUP($A16,'Import Peak Change'!$A$106:GZ$202,208,FALSE)),0,(VLOOKUP($A16,'Import Peak'!$A$3:GZ$99,208,FALSE)-VLOOKUP($A16,'Import Peak Change'!$A$106:GZ$202,208,FALSE)))</f>
        <v>0</v>
      </c>
      <c r="HA16" s="6">
        <f>IF(ISERROR(VLOOKUP($A16,'Import Peak'!$A$3:HA$99,209,FALSE)-VLOOKUP($A16,'Import Peak Change'!$A$106:HA$202,209,FALSE)),0,(VLOOKUP($A16,'Import Peak'!$A$3:HA$99,209,FALSE)-VLOOKUP($A16,'Import Peak Change'!$A$106:HA$202,209,FALSE)))</f>
        <v>0</v>
      </c>
      <c r="HB16" s="6">
        <f>IF(ISERROR(VLOOKUP($A16,'Import Peak'!$A$3:HB$99,210,FALSE)-VLOOKUP($A16,'Import Peak Change'!$A$106:HB$202,210,FALSE)),0,(VLOOKUP($A16,'Import Peak'!$A$3:HB$99,210,FALSE)-VLOOKUP($A16,'Import Peak Change'!$A$106:HB$202,210,FALSE)))</f>
        <v>0</v>
      </c>
      <c r="HC16" s="6">
        <f>IF(ISERROR(VLOOKUP($A16,'Import Peak'!$A$3:HC$99,211,FALSE)-VLOOKUP($A16,'Import Peak Change'!$A$106:HC$202,211,FALSE)),0,(VLOOKUP($A16,'Import Peak'!$A$3:HC$99,211,FALSE)-VLOOKUP($A16,'Import Peak Change'!$A$106:HC$202,211,FALSE)))</f>
        <v>0</v>
      </c>
      <c r="HD16" s="6">
        <f>IF(ISERROR(VLOOKUP($A16,'Import Peak'!$A$3:HD$99,212,FALSE)-VLOOKUP($A16,'Import Peak Change'!$A$106:HD$202,212,FALSE)),0,(VLOOKUP($A16,'Import Peak'!$A$3:HD$99,212,FALSE)-VLOOKUP($A16,'Import Peak Change'!$A$106:HD$202,212,FALSE)))</f>
        <v>0</v>
      </c>
      <c r="HE16" s="6">
        <f>IF(ISERROR(VLOOKUP($A16,'Import Peak'!$A$3:HE$99,213,FALSE)-VLOOKUP($A16,'Import Peak Change'!$A$106:HE$202,213,FALSE)),0,(VLOOKUP($A16,'Import Peak'!$A$3:HE$99,213,FALSE)-VLOOKUP($A16,'Import Peak Change'!$A$106:HE$202,213,FALSE)))</f>
        <v>0</v>
      </c>
      <c r="HF16" s="6">
        <f>IF(ISERROR(VLOOKUP($A16,'Import Peak'!$A$3:HF$99,214,FALSE)-VLOOKUP($A16,'Import Peak Change'!$A$106:HF$202,214,FALSE)),0,(VLOOKUP($A16,'Import Peak'!$A$3:HF$99,214,FALSE)-VLOOKUP($A16,'Import Peak Change'!$A$106:HF$202,214,FALSE)))</f>
        <v>0</v>
      </c>
      <c r="HG16" s="6">
        <f>IF(ISERROR(VLOOKUP($A16,'Import Peak'!$A$3:HG$99,215,FALSE)-VLOOKUP($A16,'Import Peak Change'!$A$106:HG$202,215,FALSE)),0,(VLOOKUP($A16,'Import Peak'!$A$3:HG$99,215,FALSE)-VLOOKUP($A16,'Import Peak Change'!$A$106:HG$202,215,FALSE)))</f>
        <v>0</v>
      </c>
      <c r="HH16" s="6">
        <f>IF(ISERROR(VLOOKUP($A16,'Import Peak'!$A$3:HH$99,216,FALSE)-VLOOKUP($A16,'Import Peak Change'!$A$106:HH$202,216,FALSE)),0,(VLOOKUP($A16,'Import Peak'!$A$3:HH$99,216,FALSE)-VLOOKUP($A16,'Import Peak Change'!$A$106:HH$202,216,FALSE)))</f>
        <v>0</v>
      </c>
      <c r="HI16" s="6">
        <f>IF(ISERROR(VLOOKUP($A16,'Import Peak'!$A$3:HI$99,217,FALSE)-VLOOKUP($A16,'Import Peak Change'!$A$106:HI$202,217,FALSE)),0,(VLOOKUP($A16,'Import Peak'!$A$3:HI$99,217,FALSE)-VLOOKUP($A16,'Import Peak Change'!$A$106:HI$202,217,FALSE)))</f>
        <v>0</v>
      </c>
      <c r="HJ16" s="6">
        <f>IF(ISERROR(VLOOKUP($A16,'Import Peak'!$A$3:HJ$99,218,FALSE)-VLOOKUP($A16,'Import Peak Change'!$A$106:HJ$202,218,FALSE)),0,(VLOOKUP($A16,'Import Peak'!$A$3:HJ$99,218,FALSE)-VLOOKUP($A16,'Import Peak Change'!$A$106:HJ$202,218,FALSE)))</f>
        <v>0</v>
      </c>
      <c r="HK16" s="6">
        <f>IF(ISERROR(VLOOKUP($A16,'Import Peak'!$A$3:HK$99,219,FALSE)-VLOOKUP($A16,'Import Peak Change'!$A$106:HK$202,219,FALSE)),0,(VLOOKUP($A16,'Import Peak'!$A$3:HK$99,219,FALSE)-VLOOKUP($A16,'Import Peak Change'!$A$106:HK$202,219,FALSE)))</f>
        <v>0</v>
      </c>
      <c r="HL16" s="6">
        <f>IF(ISERROR(VLOOKUP($A16,'Import Peak'!$A$3:HL$99,220,FALSE)-VLOOKUP($A16,'Import Peak Change'!$A$106:HL$202,220,FALSE)),0,(VLOOKUP($A16,'Import Peak'!$A$3:HL$99,220,FALSE)-VLOOKUP($A16,'Import Peak Change'!$A$106:HL$202,220,FALSE)))</f>
        <v>0</v>
      </c>
      <c r="HM16" s="6">
        <f>IF(ISERROR(VLOOKUP($A16,'Import Peak'!$A$3:HM$99,221,FALSE)-VLOOKUP($A16,'Import Peak Change'!$A$106:HM$202,221,FALSE)),0,(VLOOKUP($A16,'Import Peak'!$A$3:HM$99,221,FALSE)-VLOOKUP($A16,'Import Peak Change'!$A$106:HM$202,221,FALSE)))</f>
        <v>0</v>
      </c>
      <c r="HN16" s="6">
        <f>IF(ISERROR(VLOOKUP($A16,'Import Peak'!$A$3:HN$99,222,FALSE)-VLOOKUP($A16,'Import Peak Change'!$A$106:HN$202,222,FALSE)),0,(VLOOKUP($A16,'Import Peak'!$A$3:HN$99,222,FALSE)-VLOOKUP($A16,'Import Peak Change'!$A$106:HN$202,222,FALSE)))</f>
        <v>0</v>
      </c>
      <c r="HO16" s="6">
        <f>IF(ISERROR(VLOOKUP($A16,'Import Peak'!$A$3:HO$99,223,FALSE)-VLOOKUP($A16,'Import Peak Change'!$A$106:HO$202,223,FALSE)),0,(VLOOKUP($A16,'Import Peak'!$A$3:HO$99,223,FALSE)-VLOOKUP($A16,'Import Peak Change'!$A$106:HO$202,223,FALSE)))</f>
        <v>0</v>
      </c>
      <c r="HP16" s="6">
        <f>IF(ISERROR(VLOOKUP($A16,'Import Peak'!$A$3:HP$99,224,FALSE)-VLOOKUP($A16,'Import Peak Change'!$A$106:HP$202,224,FALSE)),0,(VLOOKUP($A16,'Import Peak'!$A$3:HP$99,224,FALSE)-VLOOKUP($A16,'Import Peak Change'!$A$106:HP$202,224,FALSE)))</f>
        <v>0</v>
      </c>
      <c r="HQ16" s="6">
        <f>IF(ISERROR(VLOOKUP($A16,'Import Peak'!$A$3:HQ$99,225,FALSE)-VLOOKUP($A16,'Import Peak Change'!$A$106:HQ$202,225,FALSE)),0,(VLOOKUP($A16,'Import Peak'!$A$3:HQ$99,225,FALSE)-VLOOKUP($A16,'Import Peak Change'!$A$106:HQ$202,225,FALSE)))</f>
        <v>0</v>
      </c>
      <c r="HR16" s="6">
        <f>IF(ISERROR(VLOOKUP($A16,'Import Peak'!$A$3:HR$99,226,FALSE)-VLOOKUP($A16,'Import Peak Change'!$A$106:HR$202,226,FALSE)),0,(VLOOKUP($A16,'Import Peak'!$A$3:HR$99,226,FALSE)-VLOOKUP($A16,'Import Peak Change'!$A$106:HR$202,226,FALSE)))</f>
        <v>0</v>
      </c>
      <c r="HS16" s="6">
        <f>IF(ISERROR(VLOOKUP($A16,'Import Peak'!$A$3:HS$99,227,FALSE)-VLOOKUP($A16,'Import Peak Change'!$A$106:HS$202,227,FALSE)),0,(VLOOKUP($A16,'Import Peak'!$A$3:HS$99,227,FALSE)-VLOOKUP($A16,'Import Peak Change'!$A$106:HS$202,227,FALSE)))</f>
        <v>0</v>
      </c>
      <c r="HT16" s="6">
        <f>IF(ISERROR(VLOOKUP($A16,'Import Peak'!$A$3:HT$99,228,FALSE)-VLOOKUP($A16,'Import Peak Change'!$A$106:HT$202,228,FALSE)),0,(VLOOKUP($A16,'Import Peak'!$A$3:HT$99,228,FALSE)-VLOOKUP($A16,'Import Peak Change'!$A$106:HT$202,228,FALSE)))</f>
        <v>0</v>
      </c>
      <c r="HU16" s="6">
        <f>IF(ISERROR(VLOOKUP($A16,'Import Peak'!$A$3:HU$99,229,FALSE)-VLOOKUP($A16,'Import Peak Change'!$A$106:HU$202,229,FALSE)),0,(VLOOKUP($A16,'Import Peak'!$A$3:HU$99,229,FALSE)-VLOOKUP($A16,'Import Peak Change'!$A$106:HU$202,229,FALSE)))</f>
        <v>0</v>
      </c>
      <c r="HV16" s="6">
        <f>IF(ISERROR(VLOOKUP($A16,'Import Peak'!$A$3:HV$99,230,FALSE)-VLOOKUP($A16,'Import Peak Change'!$A$106:HV$202,230,FALSE)),0,(VLOOKUP($A16,'Import Peak'!$A$3:HV$99,230,FALSE)-VLOOKUP($A16,'Import Peak Change'!$A$106:HV$202,230,FALSE)))</f>
        <v>0</v>
      </c>
      <c r="HW16" s="6">
        <f>IF(ISERROR(VLOOKUP($A16,'Import Peak'!$A$3:HW$99,231,FALSE)-VLOOKUP($A16,'Import Peak Change'!$A$106:HW$202,231,FALSE)),0,(VLOOKUP($A16,'Import Peak'!$A$3:HW$99,231,FALSE)-VLOOKUP($A16,'Import Peak Change'!$A$106:HW$202,231,FALSE)))</f>
        <v>0</v>
      </c>
      <c r="HX16" s="6">
        <f>IF(ISERROR(VLOOKUP($A16,'Import Peak'!$A$3:HX$99,232,FALSE)-VLOOKUP($A16,'Import Peak Change'!$A$106:HX$202,232,FALSE)),0,(VLOOKUP($A16,'Import Peak'!$A$3:HX$99,232,FALSE)-VLOOKUP($A16,'Import Peak Change'!$A$106:HX$202,232,FALSE)))</f>
        <v>0</v>
      </c>
      <c r="HY16" s="6">
        <f>IF(ISERROR(VLOOKUP($A16,'Import Peak'!$A$3:HY$99,233,FALSE)-VLOOKUP($A16,'Import Peak Change'!$A$106:HY$202,233,FALSE)),0,(VLOOKUP($A16,'Import Peak'!$A$3:HY$99,233,FALSE)-VLOOKUP($A16,'Import Peak Change'!$A$106:HY$202,233,FALSE)))</f>
        <v>0</v>
      </c>
      <c r="HZ16" s="6">
        <f>IF(ISERROR(VLOOKUP($A16,'Import Peak'!$A$3:HZ$99,234,FALSE)-VLOOKUP($A16,'Import Peak Change'!$A$106:HZ$202,234,FALSE)),0,(VLOOKUP($A16,'Import Peak'!$A$3:HZ$99,234,FALSE)-VLOOKUP($A16,'Import Peak Change'!$A$106:HZ$202,234,FALSE)))</f>
        <v>0</v>
      </c>
      <c r="IA16" s="6">
        <f>IF(ISERROR(VLOOKUP($A16,'Import Peak'!$A$3:IA$99,235,FALSE)-VLOOKUP($A16,'Import Peak Change'!$A$106:IA$202,235,FALSE)),0,(VLOOKUP($A16,'Import Peak'!$A$3:IA$99,235,FALSE)-VLOOKUP($A16,'Import Peak Change'!$A$106:IA$202,235,FALSE)))</f>
        <v>0</v>
      </c>
      <c r="IB16" s="6">
        <f>IF(ISERROR(VLOOKUP($A16,'Import Peak'!$A$3:IB$99,236,FALSE)-VLOOKUP($A16,'Import Peak Change'!$A$106:IB$202,236,FALSE)),0,(VLOOKUP($A16,'Import Peak'!$A$3:IB$99,236,FALSE)-VLOOKUP($A16,'Import Peak Change'!$A$106:IB$202,236,FALSE)))</f>
        <v>0</v>
      </c>
      <c r="IC16" s="6">
        <f>IF(ISERROR(VLOOKUP($A16,'Import Peak'!$A$3:IC$99,237,FALSE)-VLOOKUP($A16,'Import Peak Change'!$A$106:IC$202,237,FALSE)),0,(VLOOKUP($A16,'Import Peak'!$A$3:IC$99,237,FALSE)-VLOOKUP($A16,'Import Peak Change'!$A$106:IC$202,237,FALSE)))</f>
        <v>0</v>
      </c>
      <c r="ID16" s="6">
        <f>IF(ISERROR(VLOOKUP($A16,'Import Peak'!$A$3:ID$99,238,FALSE)-VLOOKUP($A16,'Import Peak Change'!$A$106:ID$202,238,FALSE)),0,(VLOOKUP($A16,'Import Peak'!$A$3:ID$99,238,FALSE)-VLOOKUP($A16,'Import Peak Change'!$A$106:ID$202,238,FALSE)))</f>
        <v>0</v>
      </c>
      <c r="IE16" s="6">
        <f>IF(ISERROR(VLOOKUP($A16,'Import Peak'!$A$3:IE$99,239,FALSE)-VLOOKUP($A16,'Import Peak Change'!$A$106:IE$202,239,FALSE)),0,(VLOOKUP($A16,'Import Peak'!$A$3:IE$99,239,FALSE)-VLOOKUP($A16,'Import Peak Change'!$A$106:IE$202,239,FALSE)))</f>
        <v>0</v>
      </c>
      <c r="IF16" s="6"/>
    </row>
    <row r="17" spans="1:240" s="27" customFormat="1">
      <c r="A17" s="168" t="str">
        <f>IF('Import Peak'!A14=0,"",'Import Peak'!A14)</f>
        <v>SUNDANCE3</v>
      </c>
      <c r="B17" s="6"/>
      <c r="C17" s="6"/>
      <c r="D17" s="6"/>
      <c r="E17" s="6"/>
      <c r="F17" s="6"/>
      <c r="G17" s="6">
        <f>IF(ISERROR(VLOOKUP($A17,'Import Peak'!$A$3:G$99,7,FALSE)-VLOOKUP($A17,'Import Peak Change'!$A$106:G$202,7,FALSE)),0,(VLOOKUP($A17,'Import Peak'!$A$3:G$99,7,FALSE)-VLOOKUP($A17,'Import Peak Change'!$A$106:G$202,7,FALSE)))</f>
        <v>0</v>
      </c>
      <c r="H17" s="6">
        <f>IF(ISERROR(VLOOKUP($A17,'Import Peak'!$A$3:H$99,8,FALSE)-VLOOKUP($A17,'Import Peak Change'!$A$106:H$202,8,FALSE)),0,(VLOOKUP($A17,'Import Peak'!$A$3:H$99,8,FALSE)-VLOOKUP($A17,'Import Peak Change'!$A$106:H$202,8,FALSE)))</f>
        <v>0</v>
      </c>
      <c r="I17" s="6">
        <f>IF(ISERROR(VLOOKUP($A17,'Import Peak'!$A$3:I$99,9,FALSE)-VLOOKUP($A17,'Import Peak Change'!$A$106:I$202,9,FALSE)),0,(VLOOKUP($A17,'Import Peak'!$A$3:I$99,9,FALSE)-VLOOKUP($A17,'Import Peak Change'!$A$106:I$202,9,FALSE)))</f>
        <v>0</v>
      </c>
      <c r="J17" s="6">
        <f>IF(ISERROR(VLOOKUP($A17,'Import Peak'!$A$3:J$99,10,FALSE)-VLOOKUP($A17,'Import Peak Change'!$A$106:J$202,10,FALSE)),0,(VLOOKUP($A17,'Import Peak'!$A$3:J$99,10,FALSE)-VLOOKUP($A17,'Import Peak Change'!$A$106:J$202,10,FALSE)))</f>
        <v>0</v>
      </c>
      <c r="K17" s="6">
        <f>IF(ISERROR(VLOOKUP($A17,'Import Peak'!$A$3:K$99,11,FALSE)-VLOOKUP($A17,'Import Peak Change'!$A$106:K$202,11,FALSE)),0,(VLOOKUP($A17,'Import Peak'!$A$3:K$99,11,FALSE)-VLOOKUP($A17,'Import Peak Change'!$A$106:K$202,11,FALSE)))</f>
        <v>0</v>
      </c>
      <c r="L17" s="6">
        <f>IF(ISERROR(VLOOKUP($A17,'Import Peak'!$A$3:L$99,12,FALSE)-VLOOKUP($A17,'Import Peak Change'!$A$106:L$202,12,FALSE)),0,(VLOOKUP($A17,'Import Peak'!$A$3:L$99,12,FALSE)-VLOOKUP($A17,'Import Peak Change'!$A$106:L$202,12,FALSE)))</f>
        <v>0</v>
      </c>
      <c r="M17" s="6">
        <f>IF(ISERROR(VLOOKUP($A17,'Import Peak'!$A$3:M$99,13,FALSE)-VLOOKUP($A17,'Import Peak Change'!$A$106:M$202,13,FALSE)),0,(VLOOKUP($A17,'Import Peak'!$A$3:M$99,13,FALSE)-VLOOKUP($A17,'Import Peak Change'!$A$106:M$202,13,FALSE)))</f>
        <v>0</v>
      </c>
      <c r="N17" s="6">
        <f>IF(ISERROR(VLOOKUP($A17,'Import Peak'!$A$3:N$99,14,FALSE)-VLOOKUP($A17,'Import Peak Change'!$A$106:N$202,14,FALSE)),0,(VLOOKUP($A17,'Import Peak'!$A$3:N$99,14,FALSE)-VLOOKUP($A17,'Import Peak Change'!$A$106:N$202,14,FALSE)))</f>
        <v>0</v>
      </c>
      <c r="O17" s="6">
        <f>IF(ISERROR(VLOOKUP($A17,'Import Peak'!$A$3:O$99,15,FALSE)-VLOOKUP($A17,'Import Peak Change'!$A$106:O$202,15,FALSE)),0,(VLOOKUP($A17,'Import Peak'!$A$3:O$99,15,FALSE)-VLOOKUP($A17,'Import Peak Change'!$A$106:O$202,15,FALSE)))</f>
        <v>0</v>
      </c>
      <c r="P17" s="6">
        <f>IF(ISERROR(VLOOKUP($A17,'Import Peak'!$A$3:P$99,16,FALSE)-VLOOKUP($A17,'Import Peak Change'!$A$106:P$202,16,FALSE)),0,(VLOOKUP($A17,'Import Peak'!$A$3:P$99,16,FALSE)-VLOOKUP($A17,'Import Peak Change'!$A$106:P$202,16,FALSE)))</f>
        <v>0</v>
      </c>
      <c r="Q17" s="6">
        <f>IF(ISERROR(VLOOKUP($A17,'Import Peak'!$A$3:Q$99,17,FALSE)-VLOOKUP($A17,'Import Peak Change'!$A$106:Q$202,17,FALSE)),0,(VLOOKUP($A17,'Import Peak'!$A$3:Q$99,17,FALSE)-VLOOKUP($A17,'Import Peak Change'!$A$106:Q$202,17,FALSE)))</f>
        <v>0</v>
      </c>
      <c r="R17" s="6">
        <f>IF(ISERROR(VLOOKUP($A17,'Import Peak'!$A$3:R$99,18,FALSE)-VLOOKUP($A17,'Import Peak Change'!$A$106:R$202,18,FALSE)),0,(VLOOKUP($A17,'Import Peak'!$A$3:R$99,18,FALSE)-VLOOKUP($A17,'Import Peak Change'!$A$106:R$202,18,FALSE)))</f>
        <v>0</v>
      </c>
      <c r="S17" s="6">
        <f>IF(ISERROR(VLOOKUP($A17,'Import Peak'!$A$3:S$99,19,FALSE)-VLOOKUP($A17,'Import Peak Change'!$A$106:S$202,19,FALSE)),0,(VLOOKUP($A17,'Import Peak'!$A$3:S$99,19,FALSE)-VLOOKUP($A17,'Import Peak Change'!$A$106:S$202,19,FALSE)))</f>
        <v>0</v>
      </c>
      <c r="T17" s="6">
        <f>IF(ISERROR(VLOOKUP($A17,'Import Peak'!$A$3:T$99,20,FALSE)-VLOOKUP($A17,'Import Peak Change'!$A$106:T$202,20,FALSE)),0,(VLOOKUP($A17,'Import Peak'!$A$3:T$99,20,FALSE)-VLOOKUP($A17,'Import Peak Change'!$A$106:T$202,20,FALSE)))</f>
        <v>0</v>
      </c>
      <c r="U17" s="6">
        <f>IF(ISERROR(VLOOKUP($A17,'Import Peak'!$A$3:U$99,21,FALSE)-VLOOKUP($A17,'Import Peak Change'!$A$106:U$202,21,FALSE)),0,(VLOOKUP($A17,'Import Peak'!$A$3:U$99,21,FALSE)-VLOOKUP($A17,'Import Peak Change'!$A$106:U$202,21,FALSE)))</f>
        <v>0</v>
      </c>
      <c r="V17" s="6">
        <f>IF(ISERROR(VLOOKUP($A17,'Import Peak'!$A$3:V$99,22,FALSE)-VLOOKUP($A17,'Import Peak Change'!$A$106:V$202,22,FALSE)),0,(VLOOKUP($A17,'Import Peak'!$A$3:V$99,22,FALSE)-VLOOKUP($A17,'Import Peak Change'!$A$106:V$202,22,FALSE)))</f>
        <v>0</v>
      </c>
      <c r="W17" s="6">
        <f>IF(ISERROR(VLOOKUP($A17,'Import Peak'!$A$3:W$99,23,FALSE)-VLOOKUP($A17,'Import Peak Change'!$A$106:W$202,23,FALSE)),0,(VLOOKUP($A17,'Import Peak'!$A$3:W$99,23,FALSE)-VLOOKUP($A17,'Import Peak Change'!$A$106:W$202,23,FALSE)))</f>
        <v>0</v>
      </c>
      <c r="X17" s="6">
        <f>IF(ISERROR(VLOOKUP($A17,'Import Peak'!$A$3:X$99,24,FALSE)-VLOOKUP($A17,'Import Peak Change'!$A$106:X$202,24,FALSE)),0,(VLOOKUP($A17,'Import Peak'!$A$3:X$99,24,FALSE)-VLOOKUP($A17,'Import Peak Change'!$A$106:X$202,24,FALSE)))</f>
        <v>0</v>
      </c>
      <c r="Y17" s="6">
        <f>IF(ISERROR(VLOOKUP($A17,'Import Peak'!$A$3:Y$99,25,FALSE)-VLOOKUP($A17,'Import Peak Change'!$A$106:Y$202,25,FALSE)),0,(VLOOKUP($A17,'Import Peak'!$A$3:Y$99,25,FALSE)-VLOOKUP($A17,'Import Peak Change'!$A$106:Y$202,25,FALSE)))</f>
        <v>0</v>
      </c>
      <c r="Z17" s="6">
        <f>IF(ISERROR(VLOOKUP($A17,'Import Peak'!$A$3:Z$99,26,FALSE)-VLOOKUP($A17,'Import Peak Change'!$A$106:Z$202,26,FALSE)),0,(VLOOKUP($A17,'Import Peak'!$A$3:Z$99,26,FALSE)-VLOOKUP($A17,'Import Peak Change'!$A$106:Z$202,26,FALSE)))</f>
        <v>0</v>
      </c>
      <c r="AA17" s="6">
        <f>IF(ISERROR(VLOOKUP($A17,'Import Peak'!$A$3:AA$99,27,FALSE)-VLOOKUP($A17,'Import Peak Change'!$A$106:AA$202,27,FALSE)),0,(VLOOKUP($A17,'Import Peak'!$A$3:AA$99,27,FALSE)-VLOOKUP($A17,'Import Peak Change'!$A$106:AA$202,27,FALSE)))</f>
        <v>0</v>
      </c>
      <c r="AB17" s="6">
        <f>IF(ISERROR(VLOOKUP($A17,'Import Peak'!$A$3:AB$99,28,FALSE)-VLOOKUP($A17,'Import Peak Change'!$A$106:AB$202,28,FALSE)),0,(VLOOKUP($A17,'Import Peak'!$A$3:AB$99,28,FALSE)-VLOOKUP($A17,'Import Peak Change'!$A$106:AB$202,28,FALSE)))</f>
        <v>0</v>
      </c>
      <c r="AC17" s="6">
        <f>IF(ISERROR(VLOOKUP($A17,'Import Peak'!$A$3:AC$99,29,FALSE)-VLOOKUP($A17,'Import Peak Change'!$A$106:AC$202,29,FALSE)),0,(VLOOKUP($A17,'Import Peak'!$A$3:AC$99,29,FALSE)-VLOOKUP($A17,'Import Peak Change'!$A$106:AC$202,29,FALSE)))</f>
        <v>0</v>
      </c>
      <c r="AD17" s="6">
        <f>IF(ISERROR(VLOOKUP($A17,'Import Peak'!$A$3:AD$99,30,FALSE)-VLOOKUP($A17,'Import Peak Change'!$A$106:AD$202,30,FALSE)),0,(VLOOKUP($A17,'Import Peak'!$A$3:AD$99,30,FALSE)-VLOOKUP($A17,'Import Peak Change'!$A$106:AD$202,30,FALSE)))</f>
        <v>0</v>
      </c>
      <c r="AE17" s="6">
        <f>IF(ISERROR(VLOOKUP($A17,'Import Peak'!$A$3:AE$99,31,FALSE)-VLOOKUP($A17,'Import Peak Change'!$A$106:AE$202,31,FALSE)),0,(VLOOKUP($A17,'Import Peak'!$A$3:AE$99,31,FALSE)-VLOOKUP($A17,'Import Peak Change'!$A$106:AE$202,31,FALSE)))</f>
        <v>0</v>
      </c>
      <c r="AF17" s="6">
        <f>IF(ISERROR(VLOOKUP($A17,'Import Peak'!$A$3:AF$99,32,FALSE)-VLOOKUP($A17,'Import Peak Change'!$A$106:AF$202,32,FALSE)),0,(VLOOKUP($A17,'Import Peak'!$A$3:AF$99,32,FALSE)-VLOOKUP($A17,'Import Peak Change'!$A$106:AF$202,32,FALSE)))</f>
        <v>0</v>
      </c>
      <c r="AG17" s="6">
        <f>IF(ISERROR(VLOOKUP($A17,'Import Peak'!$A$3:AG$99,33,FALSE)-VLOOKUP($A17,'Import Peak Change'!$A$106:AG$202,33,FALSE)),0,(VLOOKUP($A17,'Import Peak'!$A$3:AG$99,33,FALSE)-VLOOKUP($A17,'Import Peak Change'!$A$106:AG$202,33,FALSE)))</f>
        <v>0</v>
      </c>
      <c r="AH17" s="6">
        <f>IF(ISERROR(VLOOKUP($A17,'Import Peak'!$A$3:AH$99,34,FALSE)-VLOOKUP($A17,'Import Peak Change'!$A$106:AH$202,34,FALSE)),0,(VLOOKUP($A17,'Import Peak'!$A$3:AH$99,34,FALSE)-VLOOKUP($A17,'Import Peak Change'!$A$106:AH$202,34,FALSE)))</f>
        <v>0</v>
      </c>
      <c r="AI17" s="6">
        <f>IF(ISERROR(VLOOKUP($A17,'Import Peak'!$A$3:AI$99,35,FALSE)-VLOOKUP($A17,'Import Peak Change'!$A$106:AI$202,35,FALSE)),0,(VLOOKUP($A17,'Import Peak'!$A$3:AI$99,35,FALSE)-VLOOKUP($A17,'Import Peak Change'!$A$106:AI$202,35,FALSE)))</f>
        <v>0</v>
      </c>
      <c r="AJ17" s="6">
        <f>IF(ISERROR(VLOOKUP($A17,'Import Peak'!$A$3:AJ$99,36,FALSE)-VLOOKUP($A17,'Import Peak Change'!$A$106:AJ$202,36,FALSE)),0,(VLOOKUP($A17,'Import Peak'!$A$3:AJ$99,36,FALSE)-VLOOKUP($A17,'Import Peak Change'!$A$106:AJ$202,36,FALSE)))</f>
        <v>0</v>
      </c>
      <c r="AK17" s="6">
        <f>IF(ISERROR(VLOOKUP($A17,'Import Peak'!$A$3:AK$99,37,FALSE)-VLOOKUP($A17,'Import Peak Change'!$A$106:AK$202,37,FALSE)),0,(VLOOKUP($A17,'Import Peak'!$A$3:AK$99,37,FALSE)-VLOOKUP($A17,'Import Peak Change'!$A$106:AK$202,37,FALSE)))</f>
        <v>0</v>
      </c>
      <c r="AL17" s="6">
        <f>IF(ISERROR(VLOOKUP($A17,'Import Peak'!$A$3:AL$99,38,FALSE)-VLOOKUP($A17,'Import Peak Change'!$A$106:AL$202,38,FALSE)),0,(VLOOKUP($A17,'Import Peak'!$A$3:AL$99,38,FALSE)-VLOOKUP($A17,'Import Peak Change'!$A$106:AL$202,38,FALSE)))</f>
        <v>0</v>
      </c>
      <c r="AM17" s="6">
        <f>IF(ISERROR(VLOOKUP($A17,'Import Peak'!$A$3:AM$99,39,FALSE)-VLOOKUP($A17,'Import Peak Change'!$A$106:AM$202,39,FALSE)),0,(VLOOKUP($A17,'Import Peak'!$A$3:AM$99,39,FALSE)-VLOOKUP($A17,'Import Peak Change'!$A$106:AM$202,39,FALSE)))</f>
        <v>0</v>
      </c>
      <c r="AN17" s="6">
        <f>IF(ISERROR(VLOOKUP($A17,'Import Peak'!$A$3:AN$99,40,FALSE)-VLOOKUP($A17,'Import Peak Change'!$A$106:AN$202,40,FALSE)),0,(VLOOKUP($A17,'Import Peak'!$A$3:AN$99,40,FALSE)-VLOOKUP($A17,'Import Peak Change'!$A$106:AN$202,40,FALSE)))</f>
        <v>0</v>
      </c>
      <c r="AO17" s="6">
        <f>IF(ISERROR(VLOOKUP($A17,'Import Peak'!$A$3:AO$99,41,FALSE)-VLOOKUP($A17,'Import Peak Change'!$A$106:AO$202,41,FALSE)),0,(VLOOKUP($A17,'Import Peak'!$A$3:AO$99,41,FALSE)-VLOOKUP($A17,'Import Peak Change'!$A$106:AO$202,41,FALSE)))</f>
        <v>0</v>
      </c>
      <c r="AP17" s="6">
        <f>IF(ISERROR(VLOOKUP($A17,'Import Peak'!$A$3:AP$99,42,FALSE)-VLOOKUP($A17,'Import Peak Change'!$A$106:AP$202,42,FALSE)),0,(VLOOKUP($A17,'Import Peak'!$A$3:AP$99,42,FALSE)-VLOOKUP($A17,'Import Peak Change'!$A$106:AP$202,42,FALSE)))</f>
        <v>0</v>
      </c>
      <c r="AQ17" s="6">
        <f>IF(ISERROR(VLOOKUP($A17,'Import Peak'!$A$3:AQ$99,43,FALSE)-VLOOKUP($A17,'Import Peak Change'!$A$106:AQ$202,43,FALSE)),0,(VLOOKUP($A17,'Import Peak'!$A$3:AQ$99,43,FALSE)-VLOOKUP($A17,'Import Peak Change'!$A$106:AQ$202,43,FALSE)))</f>
        <v>0</v>
      </c>
      <c r="AR17" s="6">
        <f>IF(ISERROR(VLOOKUP($A17,'Import Peak'!$A$3:AR$99,44,FALSE)-VLOOKUP($A17,'Import Peak Change'!$A$106:AR$202,44,FALSE)),0,(VLOOKUP($A17,'Import Peak'!$A$3:AR$99,44,FALSE)-VLOOKUP($A17,'Import Peak Change'!$A$106:AR$202,44,FALSE)))</f>
        <v>0</v>
      </c>
      <c r="AS17" s="6">
        <f>IF(ISERROR(VLOOKUP($A17,'Import Peak'!$A$3:AS$99,45,FALSE)-VLOOKUP($A17,'Import Peak Change'!$A$106:AS$202,45,FALSE)),0,(VLOOKUP($A17,'Import Peak'!$A$3:AS$99,45,FALSE)-VLOOKUP($A17,'Import Peak Change'!$A$106:AS$202,45,FALSE)))</f>
        <v>0</v>
      </c>
      <c r="AT17" s="6">
        <f>IF(ISERROR(VLOOKUP($A17,'Import Peak'!$A$3:AT$99,46,FALSE)-VLOOKUP($A17,'Import Peak Change'!$A$106:AT$202,46,FALSE)),0,(VLOOKUP($A17,'Import Peak'!$A$3:AT$99,46,FALSE)-VLOOKUP($A17,'Import Peak Change'!$A$106:AT$202,46,FALSE)))</f>
        <v>0</v>
      </c>
      <c r="AU17" s="6">
        <f>IF(ISERROR(VLOOKUP($A17,'Import Peak'!$A$3:AU$99,47,FALSE)-VLOOKUP($A17,'Import Peak Change'!$A$106:AU$202,47,FALSE)),0,(VLOOKUP($A17,'Import Peak'!$A$3:AU$99,47,FALSE)-VLOOKUP($A17,'Import Peak Change'!$A$106:AU$202,47,FALSE)))</f>
        <v>0</v>
      </c>
      <c r="AV17" s="6">
        <f>IF(ISERROR(VLOOKUP($A17,'Import Peak'!$A$3:AV$99,48,FALSE)-VLOOKUP($A17,'Import Peak Change'!$A$106:AV$202,48,FALSE)),0,(VLOOKUP($A17,'Import Peak'!$A$3:AV$99,48,FALSE)-VLOOKUP($A17,'Import Peak Change'!$A$106:AV$202,48,FALSE)))</f>
        <v>0</v>
      </c>
      <c r="AW17" s="6">
        <f>IF(ISERROR(VLOOKUP($A17,'Import Peak'!$A$3:AW$99,49,FALSE)-VLOOKUP($A17,'Import Peak Change'!$A$106:AW$202,49,FALSE)),0,(VLOOKUP($A17,'Import Peak'!$A$3:AW$99,49,FALSE)-VLOOKUP($A17,'Import Peak Change'!$A$106:AW$202,49,FALSE)))</f>
        <v>0</v>
      </c>
      <c r="AX17" s="6">
        <f>IF(ISERROR(VLOOKUP($A17,'Import Peak'!$A$3:AX$99,50,FALSE)-VLOOKUP($A17,'Import Peak Change'!$A$106:AX$202,50,FALSE)),0,(VLOOKUP($A17,'Import Peak'!$A$3:AX$99,50,FALSE)-VLOOKUP($A17,'Import Peak Change'!$A$106:AX$202,50,FALSE)))</f>
        <v>0</v>
      </c>
      <c r="AY17" s="6">
        <f>IF(ISERROR(VLOOKUP($A17,'Import Peak'!$A$3:AY$99,51,FALSE)-VLOOKUP($A17,'Import Peak Change'!$A$106:AY$202,51,FALSE)),0,(VLOOKUP($A17,'Import Peak'!$A$3:AY$99,51,FALSE)-VLOOKUP($A17,'Import Peak Change'!$A$106:AY$202,51,FALSE)))</f>
        <v>0</v>
      </c>
      <c r="AZ17" s="6">
        <f>IF(ISERROR(VLOOKUP($A17,'Import Peak'!$A$3:AZ$99,52,FALSE)-VLOOKUP($A17,'Import Peak Change'!$A$106:AZ$202,52,FALSE)),0,(VLOOKUP($A17,'Import Peak'!$A$3:AZ$99,52,FALSE)-VLOOKUP($A17,'Import Peak Change'!$A$106:AZ$202,52,FALSE)))</f>
        <v>0</v>
      </c>
      <c r="BA17" s="6">
        <f>IF(ISERROR(VLOOKUP($A17,'Import Peak'!$A$3:BA$99,53,FALSE)-VLOOKUP($A17,'Import Peak Change'!$A$106:BA$202,53,FALSE)),0,(VLOOKUP($A17,'Import Peak'!$A$3:BA$99,53,FALSE)-VLOOKUP($A17,'Import Peak Change'!$A$106:BA$202,53,FALSE)))</f>
        <v>0</v>
      </c>
      <c r="BB17" s="6">
        <f>IF(ISERROR(VLOOKUP($A17,'Import Peak'!$A$3:BB$99,54,FALSE)-VLOOKUP($A17,'Import Peak Change'!$A$106:BB$202,54,FALSE)),0,(VLOOKUP($A17,'Import Peak'!$A$3:BB$99,54,FALSE)-VLOOKUP($A17,'Import Peak Change'!$A$106:BB$202,54,FALSE)))</f>
        <v>0</v>
      </c>
      <c r="BC17" s="6">
        <f>IF(ISERROR(VLOOKUP($A17,'Import Peak'!$A$3:BC$99,55,FALSE)-VLOOKUP($A17,'Import Peak Change'!$A$106:BC$202,55,FALSE)),0,(VLOOKUP($A17,'Import Peak'!$A$3:BC$99,55,FALSE)-VLOOKUP($A17,'Import Peak Change'!$A$106:BC$202,55,FALSE)))</f>
        <v>0</v>
      </c>
      <c r="BD17" s="6">
        <f>IF(ISERROR(VLOOKUP($A17,'Import Peak'!$A$3:BD$99,56,FALSE)-VLOOKUP($A17,'Import Peak Change'!$A$106:BD$202,56,FALSE)),0,(VLOOKUP($A17,'Import Peak'!$A$3:BD$99,56,FALSE)-VLOOKUP($A17,'Import Peak Change'!$A$106:BD$202,56,FALSE)))</f>
        <v>0</v>
      </c>
      <c r="BE17" s="6">
        <f>IF(ISERROR(VLOOKUP($A17,'Import Peak'!$A$3:BE$99,57,FALSE)-VLOOKUP($A17,'Import Peak Change'!$A$106:BE$202,57,FALSE)),0,(VLOOKUP($A17,'Import Peak'!$A$3:BE$99,57,FALSE)-VLOOKUP($A17,'Import Peak Change'!$A$106:BE$202,57,FALSE)))</f>
        <v>0</v>
      </c>
      <c r="BF17" s="6">
        <f>IF(ISERROR(VLOOKUP($A17,'Import Peak'!$A$3:BF$99,58,FALSE)-VLOOKUP($A17,'Import Peak Change'!$A$106:BF$202,58,FALSE)),0,(VLOOKUP($A17,'Import Peak'!$A$3:BF$99,58,FALSE)-VLOOKUP($A17,'Import Peak Change'!$A$106:BF$202,58,FALSE)))</f>
        <v>0</v>
      </c>
      <c r="BG17" s="6">
        <f>IF(ISERROR(VLOOKUP($A17,'Import Peak'!$A$3:BG$99,59,FALSE)-VLOOKUP($A17,'Import Peak Change'!$A$106:BG$202,59,FALSE)),0,(VLOOKUP($A17,'Import Peak'!$A$3:BG$99,59,FALSE)-VLOOKUP($A17,'Import Peak Change'!$A$106:BG$202,59,FALSE)))</f>
        <v>0</v>
      </c>
      <c r="BH17" s="6">
        <f>IF(ISERROR(VLOOKUP($A17,'Import Peak'!$A$3:BH$99,60,FALSE)-VLOOKUP($A17,'Import Peak Change'!$A$106:BH$202,60,FALSE)),0,(VLOOKUP($A17,'Import Peak'!$A$3:BH$99,60,FALSE)-VLOOKUP($A17,'Import Peak Change'!$A$106:BH$202,60,FALSE)))</f>
        <v>0</v>
      </c>
      <c r="BI17" s="6">
        <f>IF(ISERROR(VLOOKUP($A17,'Import Peak'!$A$3:BI$99,61,FALSE)-VLOOKUP($A17,'Import Peak Change'!$A$106:BI$202,61,FALSE)),0,(VLOOKUP($A17,'Import Peak'!$A$3:BI$99,61,FALSE)-VLOOKUP($A17,'Import Peak Change'!$A$106:BI$202,61,FALSE)))</f>
        <v>0</v>
      </c>
      <c r="BJ17" s="6">
        <f>IF(ISERROR(VLOOKUP($A17,'Import Peak'!$A$3:BJ$99,62,FALSE)-VLOOKUP($A17,'Import Peak Change'!$A$106:BJ$202,62,FALSE)),0,(VLOOKUP($A17,'Import Peak'!$A$3:BJ$99,62,FALSE)-VLOOKUP($A17,'Import Peak Change'!$A$106:BJ$202,62,FALSE)))</f>
        <v>0</v>
      </c>
      <c r="BK17" s="6">
        <f>IF(ISERROR(VLOOKUP($A17,'Import Peak'!$A$3:BK$99,63,FALSE)-VLOOKUP($A17,'Import Peak Change'!$A$106:BK$202,63,FALSE)),0,(VLOOKUP($A17,'Import Peak'!$A$3:BK$99,63,FALSE)-VLOOKUP($A17,'Import Peak Change'!$A$106:BK$202,63,FALSE)))</f>
        <v>0</v>
      </c>
      <c r="BL17" s="6">
        <f>IF(ISERROR(VLOOKUP($A17,'Import Peak'!$A$3:BL$99,64,FALSE)-VLOOKUP($A17,'Import Peak Change'!$A$106:BL$202,64,FALSE)),0,(VLOOKUP($A17,'Import Peak'!$A$3:BL$99,64,FALSE)-VLOOKUP($A17,'Import Peak Change'!$A$106:BL$202,64,FALSE)))</f>
        <v>0</v>
      </c>
      <c r="BM17" s="6">
        <f>IF(ISERROR(VLOOKUP($A17,'Import Peak'!$A$3:BM$99,65,FALSE)-VLOOKUP($A17,'Import Peak Change'!$A$106:BM$202,65,FALSE)),0,(VLOOKUP($A17,'Import Peak'!$A$3:BM$99,65,FALSE)-VLOOKUP($A17,'Import Peak Change'!$A$106:BM$202,65,FALSE)))</f>
        <v>0</v>
      </c>
      <c r="BN17" s="6">
        <f>IF(ISERROR(VLOOKUP($A17,'Import Peak'!$A$3:BN$99,66,FALSE)-VLOOKUP($A17,'Import Peak Change'!$A$106:BN$202,66,FALSE)),0,(VLOOKUP($A17,'Import Peak'!$A$3:BN$99,66,FALSE)-VLOOKUP($A17,'Import Peak Change'!$A$106:BN$202,66,FALSE)))</f>
        <v>0</v>
      </c>
      <c r="BO17" s="6">
        <f>IF(ISERROR(VLOOKUP($A17,'Import Peak'!$A$3:BO$99,67,FALSE)-VLOOKUP($A17,'Import Peak Change'!$A$106:BO$202,67,FALSE)),0,(VLOOKUP($A17,'Import Peak'!$A$3:BO$99,67,FALSE)-VLOOKUP($A17,'Import Peak Change'!$A$106:BO$202,67,FALSE)))</f>
        <v>0</v>
      </c>
      <c r="BP17" s="6">
        <f>IF(ISERROR(VLOOKUP($A17,'Import Peak'!$A$3:BP$99,68,FALSE)-VLOOKUP($A17,'Import Peak Change'!$A$106:BP$202,68,FALSE)),0,(VLOOKUP($A17,'Import Peak'!$A$3:BP$99,68,FALSE)-VLOOKUP($A17,'Import Peak Change'!$A$106:BP$202,68,FALSE)))</f>
        <v>0</v>
      </c>
      <c r="BQ17" s="6">
        <f>IF(ISERROR(VLOOKUP($A17,'Import Peak'!$A$3:BQ$99,69,FALSE)-VLOOKUP($A17,'Import Peak Change'!$A$106:BQ$202,69,FALSE)),0,(VLOOKUP($A17,'Import Peak'!$A$3:BQ$99,69,FALSE)-VLOOKUP($A17,'Import Peak Change'!$A$106:BQ$202,69,FALSE)))</f>
        <v>0</v>
      </c>
      <c r="BR17" s="6">
        <f>IF(ISERROR(VLOOKUP($A17,'Import Peak'!$A$3:BR$99,70,FALSE)-VLOOKUP($A17,'Import Peak Change'!$A$106:BR$202,70,FALSE)),0,(VLOOKUP($A17,'Import Peak'!$A$3:BR$99,70,FALSE)-VLOOKUP($A17,'Import Peak Change'!$A$106:BR$202,70,FALSE)))</f>
        <v>0</v>
      </c>
      <c r="BS17" s="6">
        <f>IF(ISERROR(VLOOKUP($A17,'Import Peak'!$A$3:BS$99,71,FALSE)-VLOOKUP($A17,'Import Peak Change'!$A$106:BS$202,71,FALSE)),0,(VLOOKUP($A17,'Import Peak'!$A$3:BS$99,71,FALSE)-VLOOKUP($A17,'Import Peak Change'!$A$106:BS$202,71,FALSE)))</f>
        <v>0</v>
      </c>
      <c r="BT17" s="6">
        <f>IF(ISERROR(VLOOKUP($A17,'Import Peak'!$A$3:BT$99,72,FALSE)-VLOOKUP($A17,'Import Peak Change'!$A$106:BT$202,72,FALSE)),0,(VLOOKUP($A17,'Import Peak'!$A$3:BT$99,72,FALSE)-VLOOKUP($A17,'Import Peak Change'!$A$106:BT$202,72,FALSE)))</f>
        <v>0</v>
      </c>
      <c r="BU17" s="6">
        <f>IF(ISERROR(VLOOKUP($A17,'Import Peak'!$A$3:BU$99,73,FALSE)-VLOOKUP($A17,'Import Peak Change'!$A$106:BU$202,73,FALSE)),0,(VLOOKUP($A17,'Import Peak'!$A$3:BU$99,73,FALSE)-VLOOKUP($A17,'Import Peak Change'!$A$106:BU$202,73,FALSE)))</f>
        <v>0</v>
      </c>
      <c r="BV17" s="6">
        <f>IF(ISERROR(VLOOKUP($A17,'Import Peak'!$A$3:BV$99,74,FALSE)-VLOOKUP($A17,'Import Peak Change'!$A$106:BV$202,74,FALSE)),0,(VLOOKUP($A17,'Import Peak'!$A$3:BV$99,74,FALSE)-VLOOKUP($A17,'Import Peak Change'!$A$106:BV$202,74,FALSE)))</f>
        <v>0</v>
      </c>
      <c r="BW17" s="6">
        <f>IF(ISERROR(VLOOKUP($A17,'Import Peak'!$A$3:BW$99,75,FALSE)-VLOOKUP($A17,'Import Peak Change'!$A$106:BW$202,75,FALSE)),0,(VLOOKUP($A17,'Import Peak'!$A$3:BW$99,75,FALSE)-VLOOKUP($A17,'Import Peak Change'!$A$106:BW$202,75,FALSE)))</f>
        <v>0</v>
      </c>
      <c r="BX17" s="6">
        <f>IF(ISERROR(VLOOKUP($A17,'Import Peak'!$A$3:BX$99,76,FALSE)-VLOOKUP($A17,'Import Peak Change'!$A$106:BX$202,76,FALSE)),0,(VLOOKUP($A17,'Import Peak'!$A$3:BX$99,76,FALSE)-VLOOKUP($A17,'Import Peak Change'!$A$106:BX$202,76,FALSE)))</f>
        <v>0</v>
      </c>
      <c r="BY17" s="6">
        <f>IF(ISERROR(VLOOKUP($A17,'Import Peak'!$A$3:BY$99,77,FALSE)-VLOOKUP($A17,'Import Peak Change'!$A$106:BY$202,77,FALSE)),0,(VLOOKUP($A17,'Import Peak'!$A$3:BY$99,77,FALSE)-VLOOKUP($A17,'Import Peak Change'!$A$106:BY$202,77,FALSE)))</f>
        <v>0</v>
      </c>
      <c r="BZ17" s="6">
        <f>IF(ISERROR(VLOOKUP($A17,'Import Peak'!$A$3:BZ$99,78,FALSE)-VLOOKUP($A17,'Import Peak Change'!$A$106:BZ$202,78,FALSE)),0,(VLOOKUP($A17,'Import Peak'!$A$3:BZ$99,78,FALSE)-VLOOKUP($A17,'Import Peak Change'!$A$106:BZ$202,78,FALSE)))</f>
        <v>0</v>
      </c>
      <c r="CA17" s="6">
        <f>IF(ISERROR(VLOOKUP($A17,'Import Peak'!$A$3:CA$99,79,FALSE)-VLOOKUP($A17,'Import Peak Change'!$A$106:CA$202,79,FALSE)),0,(VLOOKUP($A17,'Import Peak'!$A$3:CA$99,79,FALSE)-VLOOKUP($A17,'Import Peak Change'!$A$106:CA$202,79,FALSE)))</f>
        <v>0</v>
      </c>
      <c r="CB17" s="6">
        <f>IF(ISERROR(VLOOKUP($A17,'Import Peak'!$A$3:CB$99,80,FALSE)-VLOOKUP($A17,'Import Peak Change'!$A$106:CB$202,80,FALSE)),0,(VLOOKUP($A17,'Import Peak'!$A$3:CB$99,80,FALSE)-VLOOKUP($A17,'Import Peak Change'!$A$106:CB$202,80,FALSE)))</f>
        <v>0</v>
      </c>
      <c r="CC17" s="6">
        <f>IF(ISERROR(VLOOKUP($A17,'Import Peak'!$A$3:CC$99,81,FALSE)-VLOOKUP($A17,'Import Peak Change'!$A$106:CC$202,81,FALSE)),0,(VLOOKUP($A17,'Import Peak'!$A$3:CC$99,81,FALSE)-VLOOKUP($A17,'Import Peak Change'!$A$106:CC$202,81,FALSE)))</f>
        <v>0</v>
      </c>
      <c r="CD17" s="6">
        <f>IF(ISERROR(VLOOKUP($A17,'Import Peak'!$A$3:CD$99,82,FALSE)-VLOOKUP($A17,'Import Peak Change'!$A$106:CD$202,82,FALSE)),0,(VLOOKUP($A17,'Import Peak'!$A$3:CD$99,82,FALSE)-VLOOKUP($A17,'Import Peak Change'!$A$106:CD$202,82,FALSE)))</f>
        <v>0</v>
      </c>
      <c r="CE17" s="6">
        <f>IF(ISERROR(VLOOKUP($A17,'Import Peak'!$A$3:CE$99,83,FALSE)-VLOOKUP($A17,'Import Peak Change'!$A$106:CE$202,83,FALSE)),0,(VLOOKUP($A17,'Import Peak'!$A$3:CE$99,83,FALSE)-VLOOKUP($A17,'Import Peak Change'!$A$106:CE$202,83,FALSE)))</f>
        <v>0</v>
      </c>
      <c r="CF17" s="6">
        <f>IF(ISERROR(VLOOKUP($A17,'Import Peak'!$A$3:CF$99,84,FALSE)-VLOOKUP($A17,'Import Peak Change'!$A$106:CF$202,84,FALSE)),0,(VLOOKUP($A17,'Import Peak'!$A$3:CF$99,84,FALSE)-VLOOKUP($A17,'Import Peak Change'!$A$106:CF$202,84,FALSE)))</f>
        <v>0</v>
      </c>
      <c r="CG17" s="6">
        <f>IF(ISERROR(VLOOKUP($A17,'Import Peak'!$A$3:CG$99,85,FALSE)-VLOOKUP($A17,'Import Peak Change'!$A$106:CG$202,85,FALSE)),0,(VLOOKUP($A17,'Import Peak'!$A$3:CG$99,85,FALSE)-VLOOKUP($A17,'Import Peak Change'!$A$106:CG$202,85,FALSE)))</f>
        <v>0</v>
      </c>
      <c r="CH17" s="6">
        <f>IF(ISERROR(VLOOKUP($A17,'Import Peak'!$A$3:CH$99,86,FALSE)-VLOOKUP($A17,'Import Peak Change'!$A$106:CH$202,86,FALSE)),0,(VLOOKUP($A17,'Import Peak'!$A$3:CH$99,86,FALSE)-VLOOKUP($A17,'Import Peak Change'!$A$106:CH$202,86,FALSE)))</f>
        <v>0</v>
      </c>
      <c r="CI17" s="6">
        <f>IF(ISERROR(VLOOKUP($A17,'Import Peak'!$A$3:CI$99,87,FALSE)-VLOOKUP($A17,'Import Peak Change'!$A$106:CI$202,87,FALSE)),0,(VLOOKUP($A17,'Import Peak'!$A$3:CI$99,87,FALSE)-VLOOKUP($A17,'Import Peak Change'!$A$106:CI$202,87,FALSE)))</f>
        <v>0</v>
      </c>
      <c r="CJ17" s="6">
        <f>IF(ISERROR(VLOOKUP($A17,'Import Peak'!$A$3:CJ$99,88,FALSE)-VLOOKUP($A17,'Import Peak Change'!$A$106:CJ$202,88,FALSE)),0,(VLOOKUP($A17,'Import Peak'!$A$3:CJ$99,88,FALSE)-VLOOKUP($A17,'Import Peak Change'!$A$106:CJ$202,88,FALSE)))</f>
        <v>0</v>
      </c>
      <c r="CK17" s="6">
        <f>IF(ISERROR(VLOOKUP($A17,'Import Peak'!$A$3:CK$99,89,FALSE)-VLOOKUP($A17,'Import Peak Change'!$A$106:CK$202,89,FALSE)),0,(VLOOKUP($A17,'Import Peak'!$A$3:CK$99,89,FALSE)-VLOOKUP($A17,'Import Peak Change'!$A$106:CK$202,89,FALSE)))</f>
        <v>0</v>
      </c>
      <c r="CL17" s="6">
        <f>IF(ISERROR(VLOOKUP($A17,'Import Peak'!$A$3:CL$99,90,FALSE)-VLOOKUP($A17,'Import Peak Change'!$A$106:CL$202,90,FALSE)),0,(VLOOKUP($A17,'Import Peak'!$A$3:CL$99,90,FALSE)-VLOOKUP($A17,'Import Peak Change'!$A$106:CL$202,90,FALSE)))</f>
        <v>0</v>
      </c>
      <c r="CM17" s="6">
        <f>IF(ISERROR(VLOOKUP($A17,'Import Peak'!$A$3:CM$99,91,FALSE)-VLOOKUP($A17,'Import Peak Change'!$A$106:CM$202,91,FALSE)),0,(VLOOKUP($A17,'Import Peak'!$A$3:CM$99,91,FALSE)-VLOOKUP($A17,'Import Peak Change'!$A$106:CM$202,91,FALSE)))</f>
        <v>0</v>
      </c>
      <c r="CN17" s="6">
        <f>IF(ISERROR(VLOOKUP($A17,'Import Peak'!$A$3:CN$99,92,FALSE)-VLOOKUP($A17,'Import Peak Change'!$A$106:CN$202,92,FALSE)),0,(VLOOKUP($A17,'Import Peak'!$A$3:CN$99,92,FALSE)-VLOOKUP($A17,'Import Peak Change'!$A$106:CN$202,92,FALSE)))</f>
        <v>0</v>
      </c>
      <c r="CO17" s="6">
        <f>IF(ISERROR(VLOOKUP($A17,'Import Peak'!$A$3:CO$99,93,FALSE)-VLOOKUP($A17,'Import Peak Change'!$A$106:CO$202,93,FALSE)),0,(VLOOKUP($A17,'Import Peak'!$A$3:CO$99,93,FALSE)-VLOOKUP($A17,'Import Peak Change'!$A$106:CO$202,93,FALSE)))</f>
        <v>0</v>
      </c>
      <c r="CP17" s="6">
        <f>IF(ISERROR(VLOOKUP($A17,'Import Peak'!$A$3:CP$99,94,FALSE)-VLOOKUP($A17,'Import Peak Change'!$A$106:CP$202,94,FALSE)),0,(VLOOKUP($A17,'Import Peak'!$A$3:CP$99,94,FALSE)-VLOOKUP($A17,'Import Peak Change'!$A$106:CP$202,94,FALSE)))</f>
        <v>0</v>
      </c>
      <c r="CQ17" s="6">
        <f>IF(ISERROR(VLOOKUP($A17,'Import Peak'!$A$3:CQ$99,95,FALSE)-VLOOKUP($A17,'Import Peak Change'!$A$106:CQ$202,95,FALSE)),0,(VLOOKUP($A17,'Import Peak'!$A$3:CQ$99,95,FALSE)-VLOOKUP($A17,'Import Peak Change'!$A$106:CQ$202,95,FALSE)))</f>
        <v>0</v>
      </c>
      <c r="CR17" s="6">
        <f>IF(ISERROR(VLOOKUP($A17,'Import Peak'!$A$3:CR$99,96,FALSE)-VLOOKUP($A17,'Import Peak Change'!$A$106:CR$202,96,FALSE)),0,(VLOOKUP($A17,'Import Peak'!$A$3:CR$99,96,FALSE)-VLOOKUP($A17,'Import Peak Change'!$A$106:CR$202,96,FALSE)))</f>
        <v>0</v>
      </c>
      <c r="CS17" s="6">
        <f>IF(ISERROR(VLOOKUP($A17,'Import Peak'!$A$3:CS$99,97,FALSE)-VLOOKUP($A17,'Import Peak Change'!$A$106:CS$202,97,FALSE)),0,(VLOOKUP($A17,'Import Peak'!$A$3:CS$99,97,FALSE)-VLOOKUP($A17,'Import Peak Change'!$A$106:CS$202,97,FALSE)))</f>
        <v>0</v>
      </c>
      <c r="CT17" s="6">
        <f>IF(ISERROR(VLOOKUP($A17,'Import Peak'!$A$3:CT$99,98,FALSE)-VLOOKUP($A17,'Import Peak Change'!$A$106:CT$202,98,FALSE)),0,(VLOOKUP($A17,'Import Peak'!$A$3:CT$99,98,FALSE)-VLOOKUP($A17,'Import Peak Change'!$A$106:CT$202,98,FALSE)))</f>
        <v>0</v>
      </c>
      <c r="CU17" s="6">
        <f>IF(ISERROR(VLOOKUP($A17,'Import Peak'!$A$3:CU$99,99,FALSE)-VLOOKUP($A17,'Import Peak Change'!$A$106:CU$202,99,FALSE)),0,(VLOOKUP($A17,'Import Peak'!$A$3:CU$99,99,FALSE)-VLOOKUP($A17,'Import Peak Change'!$A$106:CU$202,99,FALSE)))</f>
        <v>0</v>
      </c>
      <c r="CV17" s="6">
        <f>IF(ISERROR(VLOOKUP($A17,'Import Peak'!$A$3:CV$99,100,FALSE)-VLOOKUP($A17,'Import Peak Change'!$A$106:CV$202,100,FALSE)),0,(VLOOKUP($A17,'Import Peak'!$A$3:CV$99,100,FALSE)-VLOOKUP($A17,'Import Peak Change'!$A$106:CV$202,100,FALSE)))</f>
        <v>0</v>
      </c>
      <c r="CW17" s="6">
        <f>IF(ISERROR(VLOOKUP($A17,'Import Peak'!$A$3:CW$99,101,FALSE)-VLOOKUP($A17,'Import Peak Change'!$A$106:CW$202,101,FALSE)),0,(VLOOKUP($A17,'Import Peak'!$A$3:CW$99,101,FALSE)-VLOOKUP($A17,'Import Peak Change'!$A$106:CW$202,101,FALSE)))</f>
        <v>0</v>
      </c>
      <c r="CX17" s="6">
        <f>IF(ISERROR(VLOOKUP($A17,'Import Peak'!$A$3:CX$99,102,FALSE)-VLOOKUP($A17,'Import Peak Change'!$A$106:CX$202,102,FALSE)),0,(VLOOKUP($A17,'Import Peak'!$A$3:CX$99,102,FALSE)-VLOOKUP($A17,'Import Peak Change'!$A$106:CX$202,102,FALSE)))</f>
        <v>0</v>
      </c>
      <c r="CY17" s="6">
        <f>IF(ISERROR(VLOOKUP($A17,'Import Peak'!$A$3:CY$99,103,FALSE)-VLOOKUP($A17,'Import Peak Change'!$A$106:CY$202,103,FALSE)),0,(VLOOKUP($A17,'Import Peak'!$A$3:CY$99,103,FALSE)-VLOOKUP($A17,'Import Peak Change'!$A$106:CY$202,103,FALSE)))</f>
        <v>0</v>
      </c>
      <c r="CZ17" s="6">
        <f>IF(ISERROR(VLOOKUP($A17,'Import Peak'!$A$3:CZ$99,104,FALSE)-VLOOKUP($A17,'Import Peak Change'!$A$106:CZ$202,104,FALSE)),0,(VLOOKUP($A17,'Import Peak'!$A$3:CZ$99,104,FALSE)-VLOOKUP($A17,'Import Peak Change'!$A$106:CZ$202,104,FALSE)))</f>
        <v>0</v>
      </c>
      <c r="DA17" s="6">
        <f>IF(ISERROR(VLOOKUP($A17,'Import Peak'!$A$3:DA$99,105,FALSE)-VLOOKUP($A17,'Import Peak Change'!$A$106:DA$202,105,FALSE)),0,(VLOOKUP($A17,'Import Peak'!$A$3:DA$99,105,FALSE)-VLOOKUP($A17,'Import Peak Change'!$A$106:DA$202,105,FALSE)))</f>
        <v>0</v>
      </c>
      <c r="DB17" s="6">
        <f>IF(ISERROR(VLOOKUP($A17,'Import Peak'!$A$3:DB$99,106,FALSE)-VLOOKUP($A17,'Import Peak Change'!$A$106:DB$202,106,FALSE)),0,(VLOOKUP($A17,'Import Peak'!$A$3:DB$99,106,FALSE)-VLOOKUP($A17,'Import Peak Change'!$A$106:DB$202,106,FALSE)))</f>
        <v>0</v>
      </c>
      <c r="DC17" s="6">
        <f>IF(ISERROR(VLOOKUP($A17,'Import Peak'!$A$3:DC$99,107,FALSE)-VLOOKUP($A17,'Import Peak Change'!$A$106:DC$202,107,FALSE)),0,(VLOOKUP($A17,'Import Peak'!$A$3:DC$99,107,FALSE)-VLOOKUP($A17,'Import Peak Change'!$A$106:DC$202,107,FALSE)))</f>
        <v>0</v>
      </c>
      <c r="DD17" s="6">
        <f>IF(ISERROR(VLOOKUP($A17,'Import Peak'!$A$3:DD$99,108,FALSE)-VLOOKUP($A17,'Import Peak Change'!$A$106:DD$202,108,FALSE)),0,(VLOOKUP($A17,'Import Peak'!$A$3:DD$99,108,FALSE)-VLOOKUP($A17,'Import Peak Change'!$A$106:DD$202,108,FALSE)))</f>
        <v>0</v>
      </c>
      <c r="DE17" s="6">
        <f>IF(ISERROR(VLOOKUP($A17,'Import Peak'!$A$3:DE$99,109,FALSE)-VLOOKUP($A17,'Import Peak Change'!$A$106:DE$202,109,FALSE)),0,(VLOOKUP($A17,'Import Peak'!$A$3:DE$99,109,FALSE)-VLOOKUP($A17,'Import Peak Change'!$A$106:DE$202,109,FALSE)))</f>
        <v>0</v>
      </c>
      <c r="DF17" s="6">
        <f>IF(ISERROR(VLOOKUP($A17,'Import Peak'!$A$3:DF$99,110,FALSE)-VLOOKUP($A17,'Import Peak Change'!$A$106:DF$202,110,FALSE)),0,(VLOOKUP($A17,'Import Peak'!$A$3:DF$99,110,FALSE)-VLOOKUP($A17,'Import Peak Change'!$A$106:DF$202,110,FALSE)))</f>
        <v>0</v>
      </c>
      <c r="DG17" s="6">
        <f>IF(ISERROR(VLOOKUP($A17,'Import Peak'!$A$3:DG$99,111,FALSE)-VLOOKUP($A17,'Import Peak Change'!$A$106:DG$202,111,FALSE)),0,(VLOOKUP($A17,'Import Peak'!$A$3:DG$99,111,FALSE)-VLOOKUP($A17,'Import Peak Change'!$A$106:DG$202,111,FALSE)))</f>
        <v>0</v>
      </c>
      <c r="DH17" s="6">
        <f>IF(ISERROR(VLOOKUP($A17,'Import Peak'!$A$3:DH$99,112,FALSE)-VLOOKUP($A17,'Import Peak Change'!$A$106:DH$202,112,FALSE)),0,(VLOOKUP($A17,'Import Peak'!$A$3:DH$99,112,FALSE)-VLOOKUP($A17,'Import Peak Change'!$A$106:DH$202,112,FALSE)))</f>
        <v>0</v>
      </c>
      <c r="DI17" s="6">
        <f>IF(ISERROR(VLOOKUP($A17,'Import Peak'!$A$3:DI$99,113,FALSE)-VLOOKUP($A17,'Import Peak Change'!$A$106:DI$202,113,FALSE)),0,(VLOOKUP($A17,'Import Peak'!$A$3:DI$99,113,FALSE)-VLOOKUP($A17,'Import Peak Change'!$A$106:DI$202,113,FALSE)))</f>
        <v>0</v>
      </c>
      <c r="DJ17" s="6">
        <f>IF(ISERROR(VLOOKUP($A17,'Import Peak'!$A$3:DJ$99,114,FALSE)-VLOOKUP($A17,'Import Peak Change'!$A$106:DJ$202,114,FALSE)),0,(VLOOKUP($A17,'Import Peak'!$A$3:DJ$99,114,FALSE)-VLOOKUP($A17,'Import Peak Change'!$A$106:DJ$202,114,FALSE)))</f>
        <v>0</v>
      </c>
      <c r="DK17" s="6">
        <f>IF(ISERROR(VLOOKUP($A17,'Import Peak'!$A$3:DK$99,115,FALSE)-VLOOKUP($A17,'Import Peak Change'!$A$106:DK$202,115,FALSE)),0,(VLOOKUP($A17,'Import Peak'!$A$3:DK$99,115,FALSE)-VLOOKUP($A17,'Import Peak Change'!$A$106:DK$202,115,FALSE)))</f>
        <v>0</v>
      </c>
      <c r="DL17" s="6">
        <f>IF(ISERROR(VLOOKUP($A17,'Import Peak'!$A$3:DL$99,116,FALSE)-VLOOKUP($A17,'Import Peak Change'!$A$106:DL$202,116,FALSE)),0,(VLOOKUP($A17,'Import Peak'!$A$3:DL$99,116,FALSE)-VLOOKUP($A17,'Import Peak Change'!$A$106:DL$202,116,FALSE)))</f>
        <v>0</v>
      </c>
      <c r="DM17" s="6">
        <f>IF(ISERROR(VLOOKUP($A17,'Import Peak'!$A$3:DM$99,117,FALSE)-VLOOKUP($A17,'Import Peak Change'!$A$106:DM$202,117,FALSE)),0,(VLOOKUP($A17,'Import Peak'!$A$3:DM$99,117,FALSE)-VLOOKUP($A17,'Import Peak Change'!$A$106:DM$202,117,FALSE)))</f>
        <v>0</v>
      </c>
      <c r="DN17" s="6">
        <f>IF(ISERROR(VLOOKUP($A17,'Import Peak'!$A$3:DN$99,118,FALSE)-VLOOKUP($A17,'Import Peak Change'!$A$106:DN$202,118,FALSE)),0,(VLOOKUP($A17,'Import Peak'!$A$3:DN$99,118,FALSE)-VLOOKUP($A17,'Import Peak Change'!$A$106:DN$202,118,FALSE)))</f>
        <v>0</v>
      </c>
      <c r="DO17" s="6">
        <f>IF(ISERROR(VLOOKUP($A17,'Import Peak'!$A$3:DO$99,119,FALSE)-VLOOKUP($A17,'Import Peak Change'!$A$106:DO$202,119,FALSE)),0,(VLOOKUP($A17,'Import Peak'!$A$3:DO$99,119,FALSE)-VLOOKUP($A17,'Import Peak Change'!$A$106:DO$202,119,FALSE)))</f>
        <v>0</v>
      </c>
      <c r="DP17" s="6">
        <f>IF(ISERROR(VLOOKUP($A17,'Import Peak'!$A$3:DP$99,120,FALSE)-VLOOKUP($A17,'Import Peak Change'!$A$106:DP$202,120,FALSE)),0,(VLOOKUP($A17,'Import Peak'!$A$3:DP$99,120,FALSE)-VLOOKUP($A17,'Import Peak Change'!$A$106:DP$202,120,FALSE)))</f>
        <v>0</v>
      </c>
      <c r="DQ17" s="6">
        <f>IF(ISERROR(VLOOKUP($A17,'Import Peak'!$A$3:DQ$99,121,FALSE)-VLOOKUP($A17,'Import Peak Change'!$A$106:DQ$202,121,FALSE)),0,(VLOOKUP($A17,'Import Peak'!$A$3:DQ$99,121,FALSE)-VLOOKUP($A17,'Import Peak Change'!$A$106:DQ$202,121,FALSE)))</f>
        <v>0</v>
      </c>
      <c r="DR17" s="6">
        <f>IF(ISERROR(VLOOKUP($A17,'Import Peak'!$A$3:DR$99,122,FALSE)-VLOOKUP($A17,'Import Peak Change'!$A$106:DR$202,122,FALSE)),0,(VLOOKUP($A17,'Import Peak'!$A$3:DR$99,122,FALSE)-VLOOKUP($A17,'Import Peak Change'!$A$106:DR$202,122,FALSE)))</f>
        <v>0</v>
      </c>
      <c r="DS17" s="6">
        <f>IF(ISERROR(VLOOKUP($A17,'Import Peak'!$A$3:DS$99,123,FALSE)-VLOOKUP($A17,'Import Peak Change'!$A$106:DS$202,123,FALSE)),0,(VLOOKUP($A17,'Import Peak'!$A$3:DS$99,123,FALSE)-VLOOKUP($A17,'Import Peak Change'!$A$106:DS$202,123,FALSE)))</f>
        <v>0</v>
      </c>
      <c r="DT17" s="6">
        <f>IF(ISERROR(VLOOKUP($A17,'Import Peak'!$A$3:DT$99,124,FALSE)-VLOOKUP($A17,'Import Peak Change'!$A$106:DT$202,124,FALSE)),0,(VLOOKUP($A17,'Import Peak'!$A$3:DT$99,124,FALSE)-VLOOKUP($A17,'Import Peak Change'!$A$106:DT$202,124,FALSE)))</f>
        <v>0</v>
      </c>
      <c r="DU17" s="6">
        <f>IF(ISERROR(VLOOKUP($A17,'Import Peak'!$A$3:DU$99,125,FALSE)-VLOOKUP($A17,'Import Peak Change'!$A$106:DU$202,125,FALSE)),0,(VLOOKUP($A17,'Import Peak'!$A$3:DU$99,125,FALSE)-VLOOKUP($A17,'Import Peak Change'!$A$106:DU$202,125,FALSE)))</f>
        <v>0</v>
      </c>
      <c r="DV17" s="6">
        <f>IF(ISERROR(VLOOKUP($A17,'Import Peak'!$A$3:DV$99,126,FALSE)-VLOOKUP($A17,'Import Peak Change'!$A$106:DV$202,126,FALSE)),0,(VLOOKUP($A17,'Import Peak'!$A$3:DV$99,126,FALSE)-VLOOKUP($A17,'Import Peak Change'!$A$106:DV$202,126,FALSE)))</f>
        <v>0</v>
      </c>
      <c r="DW17" s="6">
        <f>IF(ISERROR(VLOOKUP($A17,'Import Peak'!$A$3:DW$99,127,FALSE)-VLOOKUP($A17,'Import Peak Change'!$A$106:DW$202,127,FALSE)),0,(VLOOKUP($A17,'Import Peak'!$A$3:DW$99,127,FALSE)-VLOOKUP($A17,'Import Peak Change'!$A$106:DW$202,127,FALSE)))</f>
        <v>0</v>
      </c>
      <c r="DX17" s="6">
        <f>IF(ISERROR(VLOOKUP($A17,'Import Peak'!$A$3:DX$99,128,FALSE)-VLOOKUP($A17,'Import Peak Change'!$A$106:DX$202,128,FALSE)),0,(VLOOKUP($A17,'Import Peak'!$A$3:DX$99,128,FALSE)-VLOOKUP($A17,'Import Peak Change'!$A$106:DX$202,128,FALSE)))</f>
        <v>0</v>
      </c>
      <c r="DY17" s="6">
        <f>IF(ISERROR(VLOOKUP($A17,'Import Peak'!$A$3:DY$99,129,FALSE)-VLOOKUP($A17,'Import Peak Change'!$A$106:DY$202,129,FALSE)),0,(VLOOKUP($A17,'Import Peak'!$A$3:DY$99,129,FALSE)-VLOOKUP($A17,'Import Peak Change'!$A$106:DY$202,129,FALSE)))</f>
        <v>0</v>
      </c>
      <c r="DZ17" s="6">
        <f>IF(ISERROR(VLOOKUP($A17,'Import Peak'!$A$3:DZ$99,130,FALSE)-VLOOKUP($A17,'Import Peak Change'!$A$106:DZ$202,130,FALSE)),0,(VLOOKUP($A17,'Import Peak'!$A$3:DZ$99,130,FALSE)-VLOOKUP($A17,'Import Peak Change'!$A$106:DZ$202,130,FALSE)))</f>
        <v>0</v>
      </c>
      <c r="EA17" s="6">
        <f>IF(ISERROR(VLOOKUP($A17,'Import Peak'!$A$3:EA$99,131,FALSE)-VLOOKUP($A17,'Import Peak Change'!$A$106:EA$202,131,FALSE)),0,(VLOOKUP($A17,'Import Peak'!$A$3:EA$99,131,FALSE)-VLOOKUP($A17,'Import Peak Change'!$A$106:EA$202,131,FALSE)))</f>
        <v>0</v>
      </c>
      <c r="EB17" s="6">
        <f>IF(ISERROR(VLOOKUP($A17,'Import Peak'!$A$3:EB$99,132,FALSE)-VLOOKUP($A17,'Import Peak Change'!$A$106:EB$202,132,FALSE)),0,(VLOOKUP($A17,'Import Peak'!$A$3:EB$99,132,FALSE)-VLOOKUP($A17,'Import Peak Change'!$A$106:EB$202,132,FALSE)))</f>
        <v>0</v>
      </c>
      <c r="EC17" s="6">
        <f>IF(ISERROR(VLOOKUP($A17,'Import Peak'!$A$3:EC$99,133,FALSE)-VLOOKUP($A17,'Import Peak Change'!$A$106:EC$202,133,FALSE)),0,(VLOOKUP($A17,'Import Peak'!$A$3:EC$99,133,FALSE)-VLOOKUP($A17,'Import Peak Change'!$A$106:EC$202,133,FALSE)))</f>
        <v>0</v>
      </c>
      <c r="ED17" s="6">
        <f>IF(ISERROR(VLOOKUP($A17,'Import Peak'!$A$3:ED$99,134,FALSE)-VLOOKUP($A17,'Import Peak Change'!$A$106:ED$202,134,FALSE)),0,(VLOOKUP($A17,'Import Peak'!$A$3:ED$99,134,FALSE)-VLOOKUP($A17,'Import Peak Change'!$A$106:ED$202,134,FALSE)))</f>
        <v>0</v>
      </c>
      <c r="EE17" s="6">
        <f>IF(ISERROR(VLOOKUP($A17,'Import Peak'!$A$3:EE$99,135,FALSE)-VLOOKUP($A17,'Import Peak Change'!$A$106:EE$202,135,FALSE)),0,(VLOOKUP($A17,'Import Peak'!$A$3:EE$99,135,FALSE)-VLOOKUP($A17,'Import Peak Change'!$A$106:EE$202,135,FALSE)))</f>
        <v>0</v>
      </c>
      <c r="EF17" s="6">
        <f>IF(ISERROR(VLOOKUP($A17,'Import Peak'!$A$3:EF$99,136,FALSE)-VLOOKUP($A17,'Import Peak Change'!$A$106:EF$202,136,FALSE)),0,(VLOOKUP($A17,'Import Peak'!$A$3:EF$99,136,FALSE)-VLOOKUP($A17,'Import Peak Change'!$A$106:EF$202,136,FALSE)))</f>
        <v>0</v>
      </c>
      <c r="EG17" s="6">
        <f>IF(ISERROR(VLOOKUP($A17,'Import Peak'!$A$3:EG$99,137,FALSE)-VLOOKUP($A17,'Import Peak Change'!$A$106:EG$202,137,FALSE)),0,(VLOOKUP($A17,'Import Peak'!$A$3:EG$99,137,FALSE)-VLOOKUP($A17,'Import Peak Change'!$A$106:EG$202,137,FALSE)))</f>
        <v>0</v>
      </c>
      <c r="EH17" s="6">
        <f>IF(ISERROR(VLOOKUP($A17,'Import Peak'!$A$3:EH$99,138,FALSE)-VLOOKUP($A17,'Import Peak Change'!$A$106:EH$202,138,FALSE)),0,(VLOOKUP($A17,'Import Peak'!$A$3:EH$99,138,FALSE)-VLOOKUP($A17,'Import Peak Change'!$A$106:EH$202,138,FALSE)))</f>
        <v>0</v>
      </c>
      <c r="EI17" s="6">
        <f>IF(ISERROR(VLOOKUP($A17,'Import Peak'!$A$3:EI$99,139,FALSE)-VLOOKUP($A17,'Import Peak Change'!$A$106:EI$202,139,FALSE)),0,(VLOOKUP($A17,'Import Peak'!$A$3:EI$99,139,FALSE)-VLOOKUP($A17,'Import Peak Change'!$A$106:EI$202,139,FALSE)))</f>
        <v>0</v>
      </c>
      <c r="EJ17" s="6">
        <f>IF(ISERROR(VLOOKUP($A17,'Import Peak'!$A$3:EJ$99,140,FALSE)-VLOOKUP($A17,'Import Peak Change'!$A$106:EJ$202,140,FALSE)),0,(VLOOKUP($A17,'Import Peak'!$A$3:EJ$99,140,FALSE)-VLOOKUP($A17,'Import Peak Change'!$A$106:EJ$202,140,FALSE)))</f>
        <v>0</v>
      </c>
      <c r="EK17" s="6">
        <f>IF(ISERROR(VLOOKUP($A17,'Import Peak'!$A$3:EK$99,141,FALSE)-VLOOKUP($A17,'Import Peak Change'!$A$106:EK$202,141,FALSE)),0,(VLOOKUP($A17,'Import Peak'!$A$3:EK$99,141,FALSE)-VLOOKUP($A17,'Import Peak Change'!$A$106:EK$202,141,FALSE)))</f>
        <v>0</v>
      </c>
      <c r="EL17" s="6">
        <f>IF(ISERROR(VLOOKUP($A17,'Import Peak'!$A$3:EL$99,142,FALSE)-VLOOKUP($A17,'Import Peak Change'!$A$106:EL$202,142,FALSE)),0,(VLOOKUP($A17,'Import Peak'!$A$3:EL$99,142,FALSE)-VLOOKUP($A17,'Import Peak Change'!$A$106:EL$202,142,FALSE)))</f>
        <v>0</v>
      </c>
      <c r="EM17" s="6">
        <f>IF(ISERROR(VLOOKUP($A17,'Import Peak'!$A$3:EM$99,143,FALSE)-VLOOKUP($A17,'Import Peak Change'!$A$106:EM$202,143,FALSE)),0,(VLOOKUP($A17,'Import Peak'!$A$3:EM$99,143,FALSE)-VLOOKUP($A17,'Import Peak Change'!$A$106:EM$202,143,FALSE)))</f>
        <v>0</v>
      </c>
      <c r="EN17" s="6">
        <f>IF(ISERROR(VLOOKUP($A17,'Import Peak'!$A$3:EN$99,144,FALSE)-VLOOKUP($A17,'Import Peak Change'!$A$106:EN$202,144,FALSE)),0,(VLOOKUP($A17,'Import Peak'!$A$3:EN$99,144,FALSE)-VLOOKUP($A17,'Import Peak Change'!$A$106:EN$202,144,FALSE)))</f>
        <v>0</v>
      </c>
      <c r="EO17" s="6">
        <f>IF(ISERROR(VLOOKUP($A17,'Import Peak'!$A$3:EO$99,145,FALSE)-VLOOKUP($A17,'Import Peak Change'!$A$106:EO$202,145,FALSE)),0,(VLOOKUP($A17,'Import Peak'!$A$3:EO$99,145,FALSE)-VLOOKUP($A17,'Import Peak Change'!$A$106:EO$202,145,FALSE)))</f>
        <v>0</v>
      </c>
      <c r="EP17" s="6">
        <f>IF(ISERROR(VLOOKUP($A17,'Import Peak'!$A$3:EP$99,146,FALSE)-VLOOKUP($A17,'Import Peak Change'!$A$106:EP$202,146,FALSE)),0,(VLOOKUP($A17,'Import Peak'!$A$3:EP$99,146,FALSE)-VLOOKUP($A17,'Import Peak Change'!$A$106:EP$202,146,FALSE)))</f>
        <v>0</v>
      </c>
      <c r="EQ17" s="6">
        <f>IF(ISERROR(VLOOKUP($A17,'Import Peak'!$A$3:EQ$99,147,FALSE)-VLOOKUP($A17,'Import Peak Change'!$A$106:EQ$202,147,FALSE)),0,(VLOOKUP($A17,'Import Peak'!$A$3:EQ$99,147,FALSE)-VLOOKUP($A17,'Import Peak Change'!$A$106:EQ$202,147,FALSE)))</f>
        <v>0</v>
      </c>
      <c r="ER17" s="6">
        <f>IF(ISERROR(VLOOKUP($A17,'Import Peak'!$A$3:ER$99,148,FALSE)-VLOOKUP($A17,'Import Peak Change'!$A$106:ER$202,148,FALSE)),0,(VLOOKUP($A17,'Import Peak'!$A$3:ER$99,148,FALSE)-VLOOKUP($A17,'Import Peak Change'!$A$106:ER$202,148,FALSE)))</f>
        <v>0</v>
      </c>
      <c r="ES17" s="6">
        <f>IF(ISERROR(VLOOKUP($A17,'Import Peak'!$A$3:ES$99,149,FALSE)-VLOOKUP($A17,'Import Peak Change'!$A$106:ES$202,149,FALSE)),0,(VLOOKUP($A17,'Import Peak'!$A$3:ES$99,149,FALSE)-VLOOKUP($A17,'Import Peak Change'!$A$106:ES$202,149,FALSE)))</f>
        <v>0</v>
      </c>
      <c r="ET17" s="6">
        <f>IF(ISERROR(VLOOKUP($A17,'Import Peak'!$A$3:ET$99,150,FALSE)-VLOOKUP($A17,'Import Peak Change'!$A$106:ET$202,150,FALSE)),0,(VLOOKUP($A17,'Import Peak'!$A$3:ET$99,150,FALSE)-VLOOKUP($A17,'Import Peak Change'!$A$106:ET$202,150,FALSE)))</f>
        <v>0</v>
      </c>
      <c r="EU17" s="6">
        <f>IF(ISERROR(VLOOKUP($A17,'Import Peak'!$A$3:EU$99,151,FALSE)-VLOOKUP($A17,'Import Peak Change'!$A$106:EU$202,151,FALSE)),0,(VLOOKUP($A17,'Import Peak'!$A$3:EU$99,151,FALSE)-VLOOKUP($A17,'Import Peak Change'!$A$106:EU$202,151,FALSE)))</f>
        <v>0</v>
      </c>
      <c r="EV17" s="6">
        <f>IF(ISERROR(VLOOKUP($A17,'Import Peak'!$A$3:EV$99,152,FALSE)-VLOOKUP($A17,'Import Peak Change'!$A$106:EV$202,152,FALSE)),0,(VLOOKUP($A17,'Import Peak'!$A$3:EV$99,152,FALSE)-VLOOKUP($A17,'Import Peak Change'!$A$106:EV$202,152,FALSE)))</f>
        <v>0</v>
      </c>
      <c r="EW17" s="6">
        <f>IF(ISERROR(VLOOKUP($A17,'Import Peak'!$A$3:EW$99,153,FALSE)-VLOOKUP($A17,'Import Peak Change'!$A$106:EW$202,153,FALSE)),0,(VLOOKUP($A17,'Import Peak'!$A$3:EW$99,153,FALSE)-VLOOKUP($A17,'Import Peak Change'!$A$106:EW$202,153,FALSE)))</f>
        <v>0</v>
      </c>
      <c r="EX17" s="6">
        <f>IF(ISERROR(VLOOKUP($A17,'Import Peak'!$A$3:EX$99,154,FALSE)-VLOOKUP($A17,'Import Peak Change'!$A$106:EX$202,154,FALSE)),0,(VLOOKUP($A17,'Import Peak'!$A$3:EX$99,154,FALSE)-VLOOKUP($A17,'Import Peak Change'!$A$106:EX$202,154,FALSE)))</f>
        <v>0</v>
      </c>
      <c r="EY17" s="6">
        <f>IF(ISERROR(VLOOKUP($A17,'Import Peak'!$A$3:EY$99,155,FALSE)-VLOOKUP($A17,'Import Peak Change'!$A$106:EY$202,155,FALSE)),0,(VLOOKUP($A17,'Import Peak'!$A$3:EY$99,155,FALSE)-VLOOKUP($A17,'Import Peak Change'!$A$106:EY$202,155,FALSE)))</f>
        <v>0</v>
      </c>
      <c r="EZ17" s="6">
        <f>IF(ISERROR(VLOOKUP($A17,'Import Peak'!$A$3:EZ$99,156,FALSE)-VLOOKUP($A17,'Import Peak Change'!$A$106:EZ$202,156,FALSE)),0,(VLOOKUP($A17,'Import Peak'!$A$3:EZ$99,156,FALSE)-VLOOKUP($A17,'Import Peak Change'!$A$106:EZ$202,156,FALSE)))</f>
        <v>0</v>
      </c>
      <c r="FA17" s="6">
        <f>IF(ISERROR(VLOOKUP($A17,'Import Peak'!$A$3:FA$99,157,FALSE)-VLOOKUP($A17,'Import Peak Change'!$A$106:FA$202,157,FALSE)),0,(VLOOKUP($A17,'Import Peak'!$A$3:FA$99,157,FALSE)-VLOOKUP($A17,'Import Peak Change'!$A$106:FA$202,157,FALSE)))</f>
        <v>0</v>
      </c>
      <c r="FB17" s="6">
        <f>IF(ISERROR(VLOOKUP($A17,'Import Peak'!$A$3:FB$99,158,FALSE)-VLOOKUP($A17,'Import Peak Change'!$A$106:FB$202,158,FALSE)),0,(VLOOKUP($A17,'Import Peak'!$A$3:FB$99,158,FALSE)-VLOOKUP($A17,'Import Peak Change'!$A$106:FB$202,158,FALSE)))</f>
        <v>0</v>
      </c>
      <c r="FC17" s="6">
        <f>IF(ISERROR(VLOOKUP($A17,'Import Peak'!$A$3:FC$99,159,FALSE)-VLOOKUP($A17,'Import Peak Change'!$A$106:FC$202,159,FALSE)),0,(VLOOKUP($A17,'Import Peak'!$A$3:FC$99,159,FALSE)-VLOOKUP($A17,'Import Peak Change'!$A$106:FC$202,159,FALSE)))</f>
        <v>0</v>
      </c>
      <c r="FD17" s="6">
        <f>IF(ISERROR(VLOOKUP($A17,'Import Peak'!$A$3:FD$99,160,FALSE)-VLOOKUP($A17,'Import Peak Change'!$A$106:FD$202,160,FALSE)),0,(VLOOKUP($A17,'Import Peak'!$A$3:FD$99,160,FALSE)-VLOOKUP($A17,'Import Peak Change'!$A$106:FD$202,160,FALSE)))</f>
        <v>0</v>
      </c>
      <c r="FE17" s="6">
        <f>IF(ISERROR(VLOOKUP($A17,'Import Peak'!$A$3:FE$99,161,FALSE)-VLOOKUP($A17,'Import Peak Change'!$A$106:FE$202,161,FALSE)),0,(VLOOKUP($A17,'Import Peak'!$A$3:FE$99,161,FALSE)-VLOOKUP($A17,'Import Peak Change'!$A$106:FE$202,161,FALSE)))</f>
        <v>0</v>
      </c>
      <c r="FF17" s="6">
        <f>IF(ISERROR(VLOOKUP($A17,'Import Peak'!$A$3:FF$99,162,FALSE)-VLOOKUP($A17,'Import Peak Change'!$A$106:FF$202,162,FALSE)),0,(VLOOKUP($A17,'Import Peak'!$A$3:FF$99,162,FALSE)-VLOOKUP($A17,'Import Peak Change'!$A$106:FF$202,162,FALSE)))</f>
        <v>0</v>
      </c>
      <c r="FG17" s="6">
        <f>IF(ISERROR(VLOOKUP($A17,'Import Peak'!$A$3:FG$99,163,FALSE)-VLOOKUP($A17,'Import Peak Change'!$A$106:FG$202,163,FALSE)),0,(VLOOKUP($A17,'Import Peak'!$A$3:FG$99,163,FALSE)-VLOOKUP($A17,'Import Peak Change'!$A$106:FG$202,163,FALSE)))</f>
        <v>0</v>
      </c>
      <c r="FH17" s="6">
        <f>IF(ISERROR(VLOOKUP($A17,'Import Peak'!$A$3:FH$99,164,FALSE)-VLOOKUP($A17,'Import Peak Change'!$A$106:FH$202,164,FALSE)),0,(VLOOKUP($A17,'Import Peak'!$A$3:FH$99,164,FALSE)-VLOOKUP($A17,'Import Peak Change'!$A$106:FH$202,164,FALSE)))</f>
        <v>0</v>
      </c>
      <c r="FI17" s="6">
        <f>IF(ISERROR(VLOOKUP($A17,'Import Peak'!$A$3:FI$99,165,FALSE)-VLOOKUP($A17,'Import Peak Change'!$A$106:FI$202,165,FALSE)),0,(VLOOKUP($A17,'Import Peak'!$A$3:FI$99,165,FALSE)-VLOOKUP($A17,'Import Peak Change'!$A$106:FI$202,165,FALSE)))</f>
        <v>0</v>
      </c>
      <c r="FJ17" s="6">
        <f>IF(ISERROR(VLOOKUP($A17,'Import Peak'!$A$3:FJ$99,166,FALSE)-VLOOKUP($A17,'Import Peak Change'!$A$106:FJ$202,166,FALSE)),0,(VLOOKUP($A17,'Import Peak'!$A$3:FJ$99,166,FALSE)-VLOOKUP($A17,'Import Peak Change'!$A$106:FJ$202,166,FALSE)))</f>
        <v>0</v>
      </c>
      <c r="FK17" s="6">
        <f>IF(ISERROR(VLOOKUP($A17,'Import Peak'!$A$3:FK$99,167,FALSE)-VLOOKUP($A17,'Import Peak Change'!$A$106:FK$202,167,FALSE)),0,(VLOOKUP($A17,'Import Peak'!$A$3:FK$99,167,FALSE)-VLOOKUP($A17,'Import Peak Change'!$A$106:FK$202,167,FALSE)))</f>
        <v>0</v>
      </c>
      <c r="FL17" s="6">
        <f>IF(ISERROR(VLOOKUP($A17,'Import Peak'!$A$3:FL$99,168,FALSE)-VLOOKUP($A17,'Import Peak Change'!$A$106:FL$202,168,FALSE)),0,(VLOOKUP($A17,'Import Peak'!$A$3:FL$99,168,FALSE)-VLOOKUP($A17,'Import Peak Change'!$A$106:FL$202,168,FALSE)))</f>
        <v>0</v>
      </c>
      <c r="FM17" s="6">
        <f>IF(ISERROR(VLOOKUP($A17,'Import Peak'!$A$3:FM$99,169,FALSE)-VLOOKUP($A17,'Import Peak Change'!$A$106:FM$202,169,FALSE)),0,(VLOOKUP($A17,'Import Peak'!$A$3:FM$99,169,FALSE)-VLOOKUP($A17,'Import Peak Change'!$A$106:FM$202,169,FALSE)))</f>
        <v>0</v>
      </c>
      <c r="FN17" s="6">
        <f>IF(ISERROR(VLOOKUP($A17,'Import Peak'!$A$3:FN$99,170,FALSE)-VLOOKUP($A17,'Import Peak Change'!$A$106:FN$202,170,FALSE)),0,(VLOOKUP($A17,'Import Peak'!$A$3:FN$99,170,FALSE)-VLOOKUP($A17,'Import Peak Change'!$A$106:FN$202,170,FALSE)))</f>
        <v>0</v>
      </c>
      <c r="FO17" s="6">
        <f>IF(ISERROR(VLOOKUP($A17,'Import Peak'!$A$3:FO$99,171,FALSE)-VLOOKUP($A17,'Import Peak Change'!$A$106:FO$202,171,FALSE)),0,(VLOOKUP($A17,'Import Peak'!$A$3:FO$99,171,FALSE)-VLOOKUP($A17,'Import Peak Change'!$A$106:FO$202,171,FALSE)))</f>
        <v>0</v>
      </c>
      <c r="FP17" s="6">
        <f>IF(ISERROR(VLOOKUP($A17,'Import Peak'!$A$3:FP$99,172,FALSE)-VLOOKUP($A17,'Import Peak Change'!$A$106:FP$202,172,FALSE)),0,(VLOOKUP($A17,'Import Peak'!$A$3:FP$99,172,FALSE)-VLOOKUP($A17,'Import Peak Change'!$A$106:FP$202,172,FALSE)))</f>
        <v>0</v>
      </c>
      <c r="FQ17" s="6">
        <f>IF(ISERROR(VLOOKUP($A17,'Import Peak'!$A$3:FQ$99,173,FALSE)-VLOOKUP($A17,'Import Peak Change'!$A$106:FQ$202,173,FALSE)),0,(VLOOKUP($A17,'Import Peak'!$A$3:FQ$99,173,FALSE)-VLOOKUP($A17,'Import Peak Change'!$A$106:FQ$202,173,FALSE)))</f>
        <v>0</v>
      </c>
      <c r="FR17" s="6">
        <f>IF(ISERROR(VLOOKUP($A17,'Import Peak'!$A$3:FR$99,174,FALSE)-VLOOKUP($A17,'Import Peak Change'!$A$106:FR$202,174,FALSE)),0,(VLOOKUP($A17,'Import Peak'!$A$3:FR$99,174,FALSE)-VLOOKUP($A17,'Import Peak Change'!$A$106:FR$202,174,FALSE)))</f>
        <v>0</v>
      </c>
      <c r="FS17" s="6">
        <f>IF(ISERROR(VLOOKUP($A17,'Import Peak'!$A$3:FS$99,175,FALSE)-VLOOKUP($A17,'Import Peak Change'!$A$106:FS$202,175,FALSE)),0,(VLOOKUP($A17,'Import Peak'!$A$3:FS$99,175,FALSE)-VLOOKUP($A17,'Import Peak Change'!$A$106:FS$202,175,FALSE)))</f>
        <v>0</v>
      </c>
      <c r="FT17" s="6">
        <f>IF(ISERROR(VLOOKUP($A17,'Import Peak'!$A$3:FT$99,176,FALSE)-VLOOKUP($A17,'Import Peak Change'!$A$106:FT$202,176,FALSE)),0,(VLOOKUP($A17,'Import Peak'!$A$3:FT$99,176,FALSE)-VLOOKUP($A17,'Import Peak Change'!$A$106:FT$202,176,FALSE)))</f>
        <v>0</v>
      </c>
      <c r="FU17" s="6">
        <f>IF(ISERROR(VLOOKUP($A17,'Import Peak'!$A$3:FU$99,177,FALSE)-VLOOKUP($A17,'Import Peak Change'!$A$106:FU$202,177,FALSE)),0,(VLOOKUP($A17,'Import Peak'!$A$3:FU$99,177,FALSE)-VLOOKUP($A17,'Import Peak Change'!$A$106:FU$202,177,FALSE)))</f>
        <v>0</v>
      </c>
      <c r="FV17" s="6">
        <f>IF(ISERROR(VLOOKUP($A17,'Import Peak'!$A$3:FV$99,178,FALSE)-VLOOKUP($A17,'Import Peak Change'!$A$106:FV$202,178,FALSE)),0,(VLOOKUP($A17,'Import Peak'!$A$3:FV$99,178,FALSE)-VLOOKUP($A17,'Import Peak Change'!$A$106:FV$202,178,FALSE)))</f>
        <v>0</v>
      </c>
      <c r="FW17" s="6">
        <f>IF(ISERROR(VLOOKUP($A17,'Import Peak'!$A$3:FW$99,179,FALSE)-VLOOKUP($A17,'Import Peak Change'!$A$106:FW$202,179,FALSE)),0,(VLOOKUP($A17,'Import Peak'!$A$3:FW$99,179,FALSE)-VLOOKUP($A17,'Import Peak Change'!$A$106:FW$202,179,FALSE)))</f>
        <v>0</v>
      </c>
      <c r="FX17" s="6">
        <f>IF(ISERROR(VLOOKUP($A17,'Import Peak'!$A$3:FX$99,180,FALSE)-VLOOKUP($A17,'Import Peak Change'!$A$106:FX$202,180,FALSE)),0,(VLOOKUP($A17,'Import Peak'!$A$3:FX$99,180,FALSE)-VLOOKUP($A17,'Import Peak Change'!$A$106:FX$202,180,FALSE)))</f>
        <v>0</v>
      </c>
      <c r="FY17" s="6">
        <f>IF(ISERROR(VLOOKUP($A17,'Import Peak'!$A$3:FY$99,181,FALSE)-VLOOKUP($A17,'Import Peak Change'!$A$106:FY$202,181,FALSE)),0,(VLOOKUP($A17,'Import Peak'!$A$3:FY$99,181,FALSE)-VLOOKUP($A17,'Import Peak Change'!$A$106:FY$202,181,FALSE)))</f>
        <v>0</v>
      </c>
      <c r="FZ17" s="6">
        <f>IF(ISERROR(VLOOKUP($A17,'Import Peak'!$A$3:FZ$99,182,FALSE)-VLOOKUP($A17,'Import Peak Change'!$A$106:FZ$202,182,FALSE)),0,(VLOOKUP($A17,'Import Peak'!$A$3:FZ$99,182,FALSE)-VLOOKUP($A17,'Import Peak Change'!$A$106:FZ$202,182,FALSE)))</f>
        <v>0</v>
      </c>
      <c r="GA17" s="6">
        <f>IF(ISERROR(VLOOKUP($A17,'Import Peak'!$A$3:GA$99,183,FALSE)-VLOOKUP($A17,'Import Peak Change'!$A$106:GA$202,183,FALSE)),0,(VLOOKUP($A17,'Import Peak'!$A$3:GA$99,183,FALSE)-VLOOKUP($A17,'Import Peak Change'!$A$106:GA$202,183,FALSE)))</f>
        <v>0</v>
      </c>
      <c r="GB17" s="6">
        <f>IF(ISERROR(VLOOKUP($A17,'Import Peak'!$A$3:GB$99,184,FALSE)-VLOOKUP($A17,'Import Peak Change'!$A$106:GB$202,184,FALSE)),0,(VLOOKUP($A17,'Import Peak'!$A$3:GB$99,184,FALSE)-VLOOKUP($A17,'Import Peak Change'!$A$106:GB$202,184,FALSE)))</f>
        <v>0</v>
      </c>
      <c r="GC17" s="6">
        <f>IF(ISERROR(VLOOKUP($A17,'Import Peak'!$A$3:GC$99,185,FALSE)-VLOOKUP($A17,'Import Peak Change'!$A$106:GC$202,185,FALSE)),0,(VLOOKUP($A17,'Import Peak'!$A$3:GC$99,185,FALSE)-VLOOKUP($A17,'Import Peak Change'!$A$106:GC$202,185,FALSE)))</f>
        <v>0</v>
      </c>
      <c r="GD17" s="6">
        <f>IF(ISERROR(VLOOKUP($A17,'Import Peak'!$A$3:GD$99,186,FALSE)-VLOOKUP($A17,'Import Peak Change'!$A$106:GD$202,186,FALSE)),0,(VLOOKUP($A17,'Import Peak'!$A$3:GD$99,186,FALSE)-VLOOKUP($A17,'Import Peak Change'!$A$106:GD$202,186,FALSE)))</f>
        <v>0</v>
      </c>
      <c r="GE17" s="6">
        <f>IF(ISERROR(VLOOKUP($A17,'Import Peak'!$A$3:GE$99,187,FALSE)-VLOOKUP($A17,'Import Peak Change'!$A$106:GE$202,187,FALSE)),0,(VLOOKUP($A17,'Import Peak'!$A$3:GE$99,187,FALSE)-VLOOKUP($A17,'Import Peak Change'!$A$106:GE$202,187,FALSE)))</f>
        <v>0</v>
      </c>
      <c r="GF17" s="6">
        <f>IF(ISERROR(VLOOKUP($A17,'Import Peak'!$A$3:GF$99,188,FALSE)-VLOOKUP($A17,'Import Peak Change'!$A$106:GF$202,188,FALSE)),0,(VLOOKUP($A17,'Import Peak'!$A$3:GF$99,188,FALSE)-VLOOKUP($A17,'Import Peak Change'!$A$106:GF$202,188,FALSE)))</f>
        <v>0</v>
      </c>
      <c r="GG17" s="6">
        <f>IF(ISERROR(VLOOKUP($A17,'Import Peak'!$A$3:GG$99,189,FALSE)-VLOOKUP($A17,'Import Peak Change'!$A$106:GG$202,189,FALSE)),0,(VLOOKUP($A17,'Import Peak'!$A$3:GG$99,189,FALSE)-VLOOKUP($A17,'Import Peak Change'!$A$106:GG$202,189,FALSE)))</f>
        <v>0</v>
      </c>
      <c r="GH17" s="6">
        <f>IF(ISERROR(VLOOKUP($A17,'Import Peak'!$A$3:GH$99,190,FALSE)-VLOOKUP($A17,'Import Peak Change'!$A$106:GH$202,190,FALSE)),0,(VLOOKUP($A17,'Import Peak'!$A$3:GH$99,190,FALSE)-VLOOKUP($A17,'Import Peak Change'!$A$106:GH$202,190,FALSE)))</f>
        <v>0</v>
      </c>
      <c r="GI17" s="6">
        <f>IF(ISERROR(VLOOKUP($A17,'Import Peak'!$A$3:GI$99,191,FALSE)-VLOOKUP($A17,'Import Peak Change'!$A$106:GI$202,191,FALSE)),0,(VLOOKUP($A17,'Import Peak'!$A$3:GI$99,191,FALSE)-VLOOKUP($A17,'Import Peak Change'!$A$106:GI$202,191,FALSE)))</f>
        <v>0</v>
      </c>
      <c r="GJ17" s="6">
        <f>IF(ISERROR(VLOOKUP($A17,'Import Peak'!$A$3:GJ$99,192,FALSE)-VLOOKUP($A17,'Import Peak Change'!$A$106:GJ$202,192,FALSE)),0,(VLOOKUP($A17,'Import Peak'!$A$3:GJ$99,192,FALSE)-VLOOKUP($A17,'Import Peak Change'!$A$106:GJ$202,192,FALSE)))</f>
        <v>0</v>
      </c>
      <c r="GK17" s="6">
        <f>IF(ISERROR(VLOOKUP($A17,'Import Peak'!$A$3:GK$99,193,FALSE)-VLOOKUP($A17,'Import Peak Change'!$A$106:GK$202,193,FALSE)),0,(VLOOKUP($A17,'Import Peak'!$A$3:GK$99,193,FALSE)-VLOOKUP($A17,'Import Peak Change'!$A$106:GK$202,193,FALSE)))</f>
        <v>0</v>
      </c>
      <c r="GL17" s="6">
        <f>IF(ISERROR(VLOOKUP($A17,'Import Peak'!$A$3:GL$99,194,FALSE)-VLOOKUP($A17,'Import Peak Change'!$A$106:GL$202,194,FALSE)),0,(VLOOKUP($A17,'Import Peak'!$A$3:GL$99,194,FALSE)-VLOOKUP($A17,'Import Peak Change'!$A$106:GL$202,194,FALSE)))</f>
        <v>0</v>
      </c>
      <c r="GM17" s="6">
        <f>IF(ISERROR(VLOOKUP($A17,'Import Peak'!$A$3:GM$99,195,FALSE)-VLOOKUP($A17,'Import Peak Change'!$A$106:GM$202,195,FALSE)),0,(VLOOKUP($A17,'Import Peak'!$A$3:GM$99,195,FALSE)-VLOOKUP($A17,'Import Peak Change'!$A$106:GM$202,195,FALSE)))</f>
        <v>0</v>
      </c>
      <c r="GN17" s="6">
        <f>IF(ISERROR(VLOOKUP($A17,'Import Peak'!$A$3:GN$99,196,FALSE)-VLOOKUP($A17,'Import Peak Change'!$A$106:GN$202,196,FALSE)),0,(VLOOKUP($A17,'Import Peak'!$A$3:GN$99,196,FALSE)-VLOOKUP($A17,'Import Peak Change'!$A$106:GN$202,196,FALSE)))</f>
        <v>0</v>
      </c>
      <c r="GO17" s="6">
        <f>IF(ISERROR(VLOOKUP($A17,'Import Peak'!$A$3:GO$99,197,FALSE)-VLOOKUP($A17,'Import Peak Change'!$A$106:GO$202,197,FALSE)),0,(VLOOKUP($A17,'Import Peak'!$A$3:GO$99,197,FALSE)-VLOOKUP($A17,'Import Peak Change'!$A$106:GO$202,197,FALSE)))</f>
        <v>0</v>
      </c>
      <c r="GP17" s="6">
        <f>IF(ISERROR(VLOOKUP($A17,'Import Peak'!$A$3:GP$99,198,FALSE)-VLOOKUP($A17,'Import Peak Change'!$A$106:GP$202,198,FALSE)),0,(VLOOKUP($A17,'Import Peak'!$A$3:GP$99,198,FALSE)-VLOOKUP($A17,'Import Peak Change'!$A$106:GP$202,198,FALSE)))</f>
        <v>0</v>
      </c>
      <c r="GQ17" s="6">
        <f>IF(ISERROR(VLOOKUP($A17,'Import Peak'!$A$3:GQ$99,199,FALSE)-VLOOKUP($A17,'Import Peak Change'!$A$106:GQ$202,199,FALSE)),0,(VLOOKUP($A17,'Import Peak'!$A$3:GQ$99,199,FALSE)-VLOOKUP($A17,'Import Peak Change'!$A$106:GQ$202,199,FALSE)))</f>
        <v>0</v>
      </c>
      <c r="GR17" s="6">
        <f>IF(ISERROR(VLOOKUP($A17,'Import Peak'!$A$3:GR$99,200,FALSE)-VLOOKUP($A17,'Import Peak Change'!$A$106:GR$202,200,FALSE)),0,(VLOOKUP($A17,'Import Peak'!$A$3:GR$99,200,FALSE)-VLOOKUP($A17,'Import Peak Change'!$A$106:GR$202,200,FALSE)))</f>
        <v>0</v>
      </c>
      <c r="GS17" s="6">
        <f>IF(ISERROR(VLOOKUP($A17,'Import Peak'!$A$3:GS$99,201,FALSE)-VLOOKUP($A17,'Import Peak Change'!$A$106:GS$202,201,FALSE)),0,(VLOOKUP($A17,'Import Peak'!$A$3:GS$99,201,FALSE)-VLOOKUP($A17,'Import Peak Change'!$A$106:GS$202,201,FALSE)))</f>
        <v>0</v>
      </c>
      <c r="GT17" s="6">
        <f>IF(ISERROR(VLOOKUP($A17,'Import Peak'!$A$3:GT$99,202,FALSE)-VLOOKUP($A17,'Import Peak Change'!$A$106:GT$202,202,FALSE)),0,(VLOOKUP($A17,'Import Peak'!$A$3:GT$99,202,FALSE)-VLOOKUP($A17,'Import Peak Change'!$A$106:GT$202,202,FALSE)))</f>
        <v>0</v>
      </c>
      <c r="GU17" s="6">
        <f>IF(ISERROR(VLOOKUP($A17,'Import Peak'!$A$3:GU$99,203,FALSE)-VLOOKUP($A17,'Import Peak Change'!$A$106:GU$202,203,FALSE)),0,(VLOOKUP($A17,'Import Peak'!$A$3:GU$99,203,FALSE)-VLOOKUP($A17,'Import Peak Change'!$A$106:GU$202,203,FALSE)))</f>
        <v>0</v>
      </c>
      <c r="GV17" s="6">
        <f>IF(ISERROR(VLOOKUP($A17,'Import Peak'!$A$3:GV$99,204,FALSE)-VLOOKUP($A17,'Import Peak Change'!$A$106:GV$202,204,FALSE)),0,(VLOOKUP($A17,'Import Peak'!$A$3:GV$99,204,FALSE)-VLOOKUP($A17,'Import Peak Change'!$A$106:GV$202,204,FALSE)))</f>
        <v>0</v>
      </c>
      <c r="GW17" s="6">
        <f>IF(ISERROR(VLOOKUP($A17,'Import Peak'!$A$3:GW$99,205,FALSE)-VLOOKUP($A17,'Import Peak Change'!$A$106:GW$202,205,FALSE)),0,(VLOOKUP($A17,'Import Peak'!$A$3:GW$99,205,FALSE)-VLOOKUP($A17,'Import Peak Change'!$A$106:GW$202,205,FALSE)))</f>
        <v>0</v>
      </c>
      <c r="GX17" s="6">
        <f>IF(ISERROR(VLOOKUP($A17,'Import Peak'!$A$3:GX$99,206,FALSE)-VLOOKUP($A17,'Import Peak Change'!$A$106:GX$202,206,FALSE)),0,(VLOOKUP($A17,'Import Peak'!$A$3:GX$99,206,FALSE)-VLOOKUP($A17,'Import Peak Change'!$A$106:GX$202,206,FALSE)))</f>
        <v>0</v>
      </c>
      <c r="GY17" s="6">
        <f>IF(ISERROR(VLOOKUP($A17,'Import Peak'!$A$3:GY$99,207,FALSE)-VLOOKUP($A17,'Import Peak Change'!$A$106:GY$202,207,FALSE)),0,(VLOOKUP($A17,'Import Peak'!$A$3:GY$99,207,FALSE)-VLOOKUP($A17,'Import Peak Change'!$A$106:GY$202,207,FALSE)))</f>
        <v>0</v>
      </c>
      <c r="GZ17" s="6">
        <f>IF(ISERROR(VLOOKUP($A17,'Import Peak'!$A$3:GZ$99,208,FALSE)-VLOOKUP($A17,'Import Peak Change'!$A$106:GZ$202,208,FALSE)),0,(VLOOKUP($A17,'Import Peak'!$A$3:GZ$99,208,FALSE)-VLOOKUP($A17,'Import Peak Change'!$A$106:GZ$202,208,FALSE)))</f>
        <v>0</v>
      </c>
      <c r="HA17" s="6">
        <f>IF(ISERROR(VLOOKUP($A17,'Import Peak'!$A$3:HA$99,209,FALSE)-VLOOKUP($A17,'Import Peak Change'!$A$106:HA$202,209,FALSE)),0,(VLOOKUP($A17,'Import Peak'!$A$3:HA$99,209,FALSE)-VLOOKUP($A17,'Import Peak Change'!$A$106:HA$202,209,FALSE)))</f>
        <v>0</v>
      </c>
      <c r="HB17" s="6">
        <f>IF(ISERROR(VLOOKUP($A17,'Import Peak'!$A$3:HB$99,210,FALSE)-VLOOKUP($A17,'Import Peak Change'!$A$106:HB$202,210,FALSE)),0,(VLOOKUP($A17,'Import Peak'!$A$3:HB$99,210,FALSE)-VLOOKUP($A17,'Import Peak Change'!$A$106:HB$202,210,FALSE)))</f>
        <v>0</v>
      </c>
      <c r="HC17" s="6">
        <f>IF(ISERROR(VLOOKUP($A17,'Import Peak'!$A$3:HC$99,211,FALSE)-VLOOKUP($A17,'Import Peak Change'!$A$106:HC$202,211,FALSE)),0,(VLOOKUP($A17,'Import Peak'!$A$3:HC$99,211,FALSE)-VLOOKUP($A17,'Import Peak Change'!$A$106:HC$202,211,FALSE)))</f>
        <v>0</v>
      </c>
      <c r="HD17" s="6">
        <f>IF(ISERROR(VLOOKUP($A17,'Import Peak'!$A$3:HD$99,212,FALSE)-VLOOKUP($A17,'Import Peak Change'!$A$106:HD$202,212,FALSE)),0,(VLOOKUP($A17,'Import Peak'!$A$3:HD$99,212,FALSE)-VLOOKUP($A17,'Import Peak Change'!$A$106:HD$202,212,FALSE)))</f>
        <v>0</v>
      </c>
      <c r="HE17" s="6">
        <f>IF(ISERROR(VLOOKUP($A17,'Import Peak'!$A$3:HE$99,213,FALSE)-VLOOKUP($A17,'Import Peak Change'!$A$106:HE$202,213,FALSE)),0,(VLOOKUP($A17,'Import Peak'!$A$3:HE$99,213,FALSE)-VLOOKUP($A17,'Import Peak Change'!$A$106:HE$202,213,FALSE)))</f>
        <v>0</v>
      </c>
      <c r="HF17" s="6">
        <f>IF(ISERROR(VLOOKUP($A17,'Import Peak'!$A$3:HF$99,214,FALSE)-VLOOKUP($A17,'Import Peak Change'!$A$106:HF$202,214,FALSE)),0,(VLOOKUP($A17,'Import Peak'!$A$3:HF$99,214,FALSE)-VLOOKUP($A17,'Import Peak Change'!$A$106:HF$202,214,FALSE)))</f>
        <v>0</v>
      </c>
      <c r="HG17" s="6">
        <f>IF(ISERROR(VLOOKUP($A17,'Import Peak'!$A$3:HG$99,215,FALSE)-VLOOKUP($A17,'Import Peak Change'!$A$106:HG$202,215,FALSE)),0,(VLOOKUP($A17,'Import Peak'!$A$3:HG$99,215,FALSE)-VLOOKUP($A17,'Import Peak Change'!$A$106:HG$202,215,FALSE)))</f>
        <v>0</v>
      </c>
      <c r="HH17" s="6">
        <f>IF(ISERROR(VLOOKUP($A17,'Import Peak'!$A$3:HH$99,216,FALSE)-VLOOKUP($A17,'Import Peak Change'!$A$106:HH$202,216,FALSE)),0,(VLOOKUP($A17,'Import Peak'!$A$3:HH$99,216,FALSE)-VLOOKUP($A17,'Import Peak Change'!$A$106:HH$202,216,FALSE)))</f>
        <v>0</v>
      </c>
      <c r="HI17" s="6">
        <f>IF(ISERROR(VLOOKUP($A17,'Import Peak'!$A$3:HI$99,217,FALSE)-VLOOKUP($A17,'Import Peak Change'!$A$106:HI$202,217,FALSE)),0,(VLOOKUP($A17,'Import Peak'!$A$3:HI$99,217,FALSE)-VLOOKUP($A17,'Import Peak Change'!$A$106:HI$202,217,FALSE)))</f>
        <v>0</v>
      </c>
      <c r="HJ17" s="6">
        <f>IF(ISERROR(VLOOKUP($A17,'Import Peak'!$A$3:HJ$99,218,FALSE)-VLOOKUP($A17,'Import Peak Change'!$A$106:HJ$202,218,FALSE)),0,(VLOOKUP($A17,'Import Peak'!$A$3:HJ$99,218,FALSE)-VLOOKUP($A17,'Import Peak Change'!$A$106:HJ$202,218,FALSE)))</f>
        <v>0</v>
      </c>
      <c r="HK17" s="6">
        <f>IF(ISERROR(VLOOKUP($A17,'Import Peak'!$A$3:HK$99,219,FALSE)-VLOOKUP($A17,'Import Peak Change'!$A$106:HK$202,219,FALSE)),0,(VLOOKUP($A17,'Import Peak'!$A$3:HK$99,219,FALSE)-VLOOKUP($A17,'Import Peak Change'!$A$106:HK$202,219,FALSE)))</f>
        <v>0</v>
      </c>
      <c r="HL17" s="6">
        <f>IF(ISERROR(VLOOKUP($A17,'Import Peak'!$A$3:HL$99,220,FALSE)-VLOOKUP($A17,'Import Peak Change'!$A$106:HL$202,220,FALSE)),0,(VLOOKUP($A17,'Import Peak'!$A$3:HL$99,220,FALSE)-VLOOKUP($A17,'Import Peak Change'!$A$106:HL$202,220,FALSE)))</f>
        <v>0</v>
      </c>
      <c r="HM17" s="6">
        <f>IF(ISERROR(VLOOKUP($A17,'Import Peak'!$A$3:HM$99,221,FALSE)-VLOOKUP($A17,'Import Peak Change'!$A$106:HM$202,221,FALSE)),0,(VLOOKUP($A17,'Import Peak'!$A$3:HM$99,221,FALSE)-VLOOKUP($A17,'Import Peak Change'!$A$106:HM$202,221,FALSE)))</f>
        <v>0</v>
      </c>
      <c r="HN17" s="6">
        <f>IF(ISERROR(VLOOKUP($A17,'Import Peak'!$A$3:HN$99,222,FALSE)-VLOOKUP($A17,'Import Peak Change'!$A$106:HN$202,222,FALSE)),0,(VLOOKUP($A17,'Import Peak'!$A$3:HN$99,222,FALSE)-VLOOKUP($A17,'Import Peak Change'!$A$106:HN$202,222,FALSE)))</f>
        <v>0</v>
      </c>
      <c r="HO17" s="6">
        <f>IF(ISERROR(VLOOKUP($A17,'Import Peak'!$A$3:HO$99,223,FALSE)-VLOOKUP($A17,'Import Peak Change'!$A$106:HO$202,223,FALSE)),0,(VLOOKUP($A17,'Import Peak'!$A$3:HO$99,223,FALSE)-VLOOKUP($A17,'Import Peak Change'!$A$106:HO$202,223,FALSE)))</f>
        <v>0</v>
      </c>
      <c r="HP17" s="6">
        <f>IF(ISERROR(VLOOKUP($A17,'Import Peak'!$A$3:HP$99,224,FALSE)-VLOOKUP($A17,'Import Peak Change'!$A$106:HP$202,224,FALSE)),0,(VLOOKUP($A17,'Import Peak'!$A$3:HP$99,224,FALSE)-VLOOKUP($A17,'Import Peak Change'!$A$106:HP$202,224,FALSE)))</f>
        <v>0</v>
      </c>
      <c r="HQ17" s="6">
        <f>IF(ISERROR(VLOOKUP($A17,'Import Peak'!$A$3:HQ$99,225,FALSE)-VLOOKUP($A17,'Import Peak Change'!$A$106:HQ$202,225,FALSE)),0,(VLOOKUP($A17,'Import Peak'!$A$3:HQ$99,225,FALSE)-VLOOKUP($A17,'Import Peak Change'!$A$106:HQ$202,225,FALSE)))</f>
        <v>0</v>
      </c>
      <c r="HR17" s="6">
        <f>IF(ISERROR(VLOOKUP($A17,'Import Peak'!$A$3:HR$99,226,FALSE)-VLOOKUP($A17,'Import Peak Change'!$A$106:HR$202,226,FALSE)),0,(VLOOKUP($A17,'Import Peak'!$A$3:HR$99,226,FALSE)-VLOOKUP($A17,'Import Peak Change'!$A$106:HR$202,226,FALSE)))</f>
        <v>0</v>
      </c>
      <c r="HS17" s="6">
        <f>IF(ISERROR(VLOOKUP($A17,'Import Peak'!$A$3:HS$99,227,FALSE)-VLOOKUP($A17,'Import Peak Change'!$A$106:HS$202,227,FALSE)),0,(VLOOKUP($A17,'Import Peak'!$A$3:HS$99,227,FALSE)-VLOOKUP($A17,'Import Peak Change'!$A$106:HS$202,227,FALSE)))</f>
        <v>0</v>
      </c>
      <c r="HT17" s="6">
        <f>IF(ISERROR(VLOOKUP($A17,'Import Peak'!$A$3:HT$99,228,FALSE)-VLOOKUP($A17,'Import Peak Change'!$A$106:HT$202,228,FALSE)),0,(VLOOKUP($A17,'Import Peak'!$A$3:HT$99,228,FALSE)-VLOOKUP($A17,'Import Peak Change'!$A$106:HT$202,228,FALSE)))</f>
        <v>0</v>
      </c>
      <c r="HU17" s="6">
        <f>IF(ISERROR(VLOOKUP($A17,'Import Peak'!$A$3:HU$99,229,FALSE)-VLOOKUP($A17,'Import Peak Change'!$A$106:HU$202,229,FALSE)),0,(VLOOKUP($A17,'Import Peak'!$A$3:HU$99,229,FALSE)-VLOOKUP($A17,'Import Peak Change'!$A$106:HU$202,229,FALSE)))</f>
        <v>0</v>
      </c>
      <c r="HV17" s="6">
        <f>IF(ISERROR(VLOOKUP($A17,'Import Peak'!$A$3:HV$99,230,FALSE)-VLOOKUP($A17,'Import Peak Change'!$A$106:HV$202,230,FALSE)),0,(VLOOKUP($A17,'Import Peak'!$A$3:HV$99,230,FALSE)-VLOOKUP($A17,'Import Peak Change'!$A$106:HV$202,230,FALSE)))</f>
        <v>0</v>
      </c>
      <c r="HW17" s="6">
        <f>IF(ISERROR(VLOOKUP($A17,'Import Peak'!$A$3:HW$99,231,FALSE)-VLOOKUP($A17,'Import Peak Change'!$A$106:HW$202,231,FALSE)),0,(VLOOKUP($A17,'Import Peak'!$A$3:HW$99,231,FALSE)-VLOOKUP($A17,'Import Peak Change'!$A$106:HW$202,231,FALSE)))</f>
        <v>0</v>
      </c>
      <c r="HX17" s="6">
        <f>IF(ISERROR(VLOOKUP($A17,'Import Peak'!$A$3:HX$99,232,FALSE)-VLOOKUP($A17,'Import Peak Change'!$A$106:HX$202,232,FALSE)),0,(VLOOKUP($A17,'Import Peak'!$A$3:HX$99,232,FALSE)-VLOOKUP($A17,'Import Peak Change'!$A$106:HX$202,232,FALSE)))</f>
        <v>0</v>
      </c>
      <c r="HY17" s="6">
        <f>IF(ISERROR(VLOOKUP($A17,'Import Peak'!$A$3:HY$99,233,FALSE)-VLOOKUP($A17,'Import Peak Change'!$A$106:HY$202,233,FALSE)),0,(VLOOKUP($A17,'Import Peak'!$A$3:HY$99,233,FALSE)-VLOOKUP($A17,'Import Peak Change'!$A$106:HY$202,233,FALSE)))</f>
        <v>0</v>
      </c>
      <c r="HZ17" s="6">
        <f>IF(ISERROR(VLOOKUP($A17,'Import Peak'!$A$3:HZ$99,234,FALSE)-VLOOKUP($A17,'Import Peak Change'!$A$106:HZ$202,234,FALSE)),0,(VLOOKUP($A17,'Import Peak'!$A$3:HZ$99,234,FALSE)-VLOOKUP($A17,'Import Peak Change'!$A$106:HZ$202,234,FALSE)))</f>
        <v>0</v>
      </c>
      <c r="IA17" s="6">
        <f>IF(ISERROR(VLOOKUP($A17,'Import Peak'!$A$3:IA$99,235,FALSE)-VLOOKUP($A17,'Import Peak Change'!$A$106:IA$202,235,FALSE)),0,(VLOOKUP($A17,'Import Peak'!$A$3:IA$99,235,FALSE)-VLOOKUP($A17,'Import Peak Change'!$A$106:IA$202,235,FALSE)))</f>
        <v>0</v>
      </c>
      <c r="IB17" s="6">
        <f>IF(ISERROR(VLOOKUP($A17,'Import Peak'!$A$3:IB$99,236,FALSE)-VLOOKUP($A17,'Import Peak Change'!$A$106:IB$202,236,FALSE)),0,(VLOOKUP($A17,'Import Peak'!$A$3:IB$99,236,FALSE)-VLOOKUP($A17,'Import Peak Change'!$A$106:IB$202,236,FALSE)))</f>
        <v>0</v>
      </c>
      <c r="IC17" s="6">
        <f>IF(ISERROR(VLOOKUP($A17,'Import Peak'!$A$3:IC$99,237,FALSE)-VLOOKUP($A17,'Import Peak Change'!$A$106:IC$202,237,FALSE)),0,(VLOOKUP($A17,'Import Peak'!$A$3:IC$99,237,FALSE)-VLOOKUP($A17,'Import Peak Change'!$A$106:IC$202,237,FALSE)))</f>
        <v>0</v>
      </c>
      <c r="ID17" s="6">
        <f>IF(ISERROR(VLOOKUP($A17,'Import Peak'!$A$3:ID$99,238,FALSE)-VLOOKUP($A17,'Import Peak Change'!$A$106:ID$202,238,FALSE)),0,(VLOOKUP($A17,'Import Peak'!$A$3:ID$99,238,FALSE)-VLOOKUP($A17,'Import Peak Change'!$A$106:ID$202,238,FALSE)))</f>
        <v>0</v>
      </c>
      <c r="IE17" s="6">
        <f>IF(ISERROR(VLOOKUP($A17,'Import Peak'!$A$3:IE$99,239,FALSE)-VLOOKUP($A17,'Import Peak Change'!$A$106:IE$202,239,FALSE)),0,(VLOOKUP($A17,'Import Peak'!$A$3:IE$99,239,FALSE)-VLOOKUP($A17,'Import Peak Change'!$A$106:IE$202,239,FALSE)))</f>
        <v>0</v>
      </c>
      <c r="IF17" s="6"/>
    </row>
    <row r="18" spans="1:240" s="27" customFormat="1">
      <c r="A18" s="168" t="str">
        <f>IF('Import Peak'!A15=0,"",'Import Peak'!A15)</f>
        <v>SUNDANCE4</v>
      </c>
      <c r="B18" s="6"/>
      <c r="C18" s="6"/>
      <c r="D18" s="6"/>
      <c r="E18" s="28"/>
      <c r="F18" s="6"/>
      <c r="G18" s="6">
        <f>IF(ISERROR(VLOOKUP($A18,'Import Peak'!$A$3:G$99,7,FALSE)-VLOOKUP($A18,'Import Peak Change'!$A$106:G$202,7,FALSE)),0,(VLOOKUP($A18,'Import Peak'!$A$3:G$99,7,FALSE)-VLOOKUP($A18,'Import Peak Change'!$A$106:G$202,7,FALSE)))</f>
        <v>0</v>
      </c>
      <c r="H18" s="6">
        <f>IF(ISERROR(VLOOKUP($A18,'Import Peak'!$A$3:H$99,8,FALSE)-VLOOKUP($A18,'Import Peak Change'!$A$106:H$202,8,FALSE)),0,(VLOOKUP($A18,'Import Peak'!$A$3:H$99,8,FALSE)-VLOOKUP($A18,'Import Peak Change'!$A$106:H$202,8,FALSE)))</f>
        <v>0</v>
      </c>
      <c r="I18" s="6">
        <f>IF(ISERROR(VLOOKUP($A18,'Import Peak'!$A$3:I$99,9,FALSE)-VLOOKUP($A18,'Import Peak Change'!$A$106:I$202,9,FALSE)),0,(VLOOKUP($A18,'Import Peak'!$A$3:I$99,9,FALSE)-VLOOKUP($A18,'Import Peak Change'!$A$106:I$202,9,FALSE)))</f>
        <v>0</v>
      </c>
      <c r="J18" s="6">
        <f>IF(ISERROR(VLOOKUP($A18,'Import Peak'!$A$3:J$99,10,FALSE)-VLOOKUP($A18,'Import Peak Change'!$A$106:J$202,10,FALSE)),0,(VLOOKUP($A18,'Import Peak'!$A$3:J$99,10,FALSE)-VLOOKUP($A18,'Import Peak Change'!$A$106:J$202,10,FALSE)))</f>
        <v>0</v>
      </c>
      <c r="K18" s="6">
        <f>IF(ISERROR(VLOOKUP($A18,'Import Peak'!$A$3:K$99,11,FALSE)-VLOOKUP($A18,'Import Peak Change'!$A$106:K$202,11,FALSE)),0,(VLOOKUP($A18,'Import Peak'!$A$3:K$99,11,FALSE)-VLOOKUP($A18,'Import Peak Change'!$A$106:K$202,11,FALSE)))</f>
        <v>0</v>
      </c>
      <c r="L18" s="6">
        <f>IF(ISERROR(VLOOKUP($A18,'Import Peak'!$A$3:L$99,12,FALSE)-VLOOKUP($A18,'Import Peak Change'!$A$106:L$202,12,FALSE)),0,(VLOOKUP($A18,'Import Peak'!$A$3:L$99,12,FALSE)-VLOOKUP($A18,'Import Peak Change'!$A$106:L$202,12,FALSE)))</f>
        <v>0</v>
      </c>
      <c r="M18" s="6">
        <f>IF(ISERROR(VLOOKUP($A18,'Import Peak'!$A$3:M$99,13,FALSE)-VLOOKUP($A18,'Import Peak Change'!$A$106:M$202,13,FALSE)),0,(VLOOKUP($A18,'Import Peak'!$A$3:M$99,13,FALSE)-VLOOKUP($A18,'Import Peak Change'!$A$106:M$202,13,FALSE)))</f>
        <v>0</v>
      </c>
      <c r="N18" s="6">
        <f>IF(ISERROR(VLOOKUP($A18,'Import Peak'!$A$3:N$99,14,FALSE)-VLOOKUP($A18,'Import Peak Change'!$A$106:N$202,14,FALSE)),0,(VLOOKUP($A18,'Import Peak'!$A$3:N$99,14,FALSE)-VLOOKUP($A18,'Import Peak Change'!$A$106:N$202,14,FALSE)))</f>
        <v>0</v>
      </c>
      <c r="O18" s="6">
        <f>IF(ISERROR(VLOOKUP($A18,'Import Peak'!$A$3:O$99,15,FALSE)-VLOOKUP($A18,'Import Peak Change'!$A$106:O$202,15,FALSE)),0,(VLOOKUP($A18,'Import Peak'!$A$3:O$99,15,FALSE)-VLOOKUP($A18,'Import Peak Change'!$A$106:O$202,15,FALSE)))</f>
        <v>0</v>
      </c>
      <c r="P18" s="6">
        <f>IF(ISERROR(VLOOKUP($A18,'Import Peak'!$A$3:P$99,16,FALSE)-VLOOKUP($A18,'Import Peak Change'!$A$106:P$202,16,FALSE)),0,(VLOOKUP($A18,'Import Peak'!$A$3:P$99,16,FALSE)-VLOOKUP($A18,'Import Peak Change'!$A$106:P$202,16,FALSE)))</f>
        <v>0</v>
      </c>
      <c r="Q18" s="6">
        <f>IF(ISERROR(VLOOKUP($A18,'Import Peak'!$A$3:Q$99,17,FALSE)-VLOOKUP($A18,'Import Peak Change'!$A$106:Q$202,17,FALSE)),0,(VLOOKUP($A18,'Import Peak'!$A$3:Q$99,17,FALSE)-VLOOKUP($A18,'Import Peak Change'!$A$106:Q$202,17,FALSE)))</f>
        <v>0</v>
      </c>
      <c r="R18" s="6">
        <f>IF(ISERROR(VLOOKUP($A18,'Import Peak'!$A$3:R$99,18,FALSE)-VLOOKUP($A18,'Import Peak Change'!$A$106:R$202,18,FALSE)),0,(VLOOKUP($A18,'Import Peak'!$A$3:R$99,18,FALSE)-VLOOKUP($A18,'Import Peak Change'!$A$106:R$202,18,FALSE)))</f>
        <v>0</v>
      </c>
      <c r="S18" s="6">
        <f>IF(ISERROR(VLOOKUP($A18,'Import Peak'!$A$3:S$99,19,FALSE)-VLOOKUP($A18,'Import Peak Change'!$A$106:S$202,19,FALSE)),0,(VLOOKUP($A18,'Import Peak'!$A$3:S$99,19,FALSE)-VLOOKUP($A18,'Import Peak Change'!$A$106:S$202,19,FALSE)))</f>
        <v>0</v>
      </c>
      <c r="T18" s="6">
        <f>IF(ISERROR(VLOOKUP($A18,'Import Peak'!$A$3:T$99,20,FALSE)-VLOOKUP($A18,'Import Peak Change'!$A$106:T$202,20,FALSE)),0,(VLOOKUP($A18,'Import Peak'!$A$3:T$99,20,FALSE)-VLOOKUP($A18,'Import Peak Change'!$A$106:T$202,20,FALSE)))</f>
        <v>0</v>
      </c>
      <c r="U18" s="6">
        <f>IF(ISERROR(VLOOKUP($A18,'Import Peak'!$A$3:U$99,21,FALSE)-VLOOKUP($A18,'Import Peak Change'!$A$106:U$202,21,FALSE)),0,(VLOOKUP($A18,'Import Peak'!$A$3:U$99,21,FALSE)-VLOOKUP($A18,'Import Peak Change'!$A$106:U$202,21,FALSE)))</f>
        <v>0</v>
      </c>
      <c r="V18" s="6">
        <f>IF(ISERROR(VLOOKUP($A18,'Import Peak'!$A$3:V$99,22,FALSE)-VLOOKUP($A18,'Import Peak Change'!$A$106:V$202,22,FALSE)),0,(VLOOKUP($A18,'Import Peak'!$A$3:V$99,22,FALSE)-VLOOKUP($A18,'Import Peak Change'!$A$106:V$202,22,FALSE)))</f>
        <v>0</v>
      </c>
      <c r="W18" s="6">
        <f>IF(ISERROR(VLOOKUP($A18,'Import Peak'!$A$3:W$99,23,FALSE)-VLOOKUP($A18,'Import Peak Change'!$A$106:W$202,23,FALSE)),0,(VLOOKUP($A18,'Import Peak'!$A$3:W$99,23,FALSE)-VLOOKUP($A18,'Import Peak Change'!$A$106:W$202,23,FALSE)))</f>
        <v>0</v>
      </c>
      <c r="X18" s="6">
        <f>IF(ISERROR(VLOOKUP($A18,'Import Peak'!$A$3:X$99,24,FALSE)-VLOOKUP($A18,'Import Peak Change'!$A$106:X$202,24,FALSE)),0,(VLOOKUP($A18,'Import Peak'!$A$3:X$99,24,FALSE)-VLOOKUP($A18,'Import Peak Change'!$A$106:X$202,24,FALSE)))</f>
        <v>0</v>
      </c>
      <c r="Y18" s="6">
        <f>IF(ISERROR(VLOOKUP($A18,'Import Peak'!$A$3:Y$99,25,FALSE)-VLOOKUP($A18,'Import Peak Change'!$A$106:Y$202,25,FALSE)),0,(VLOOKUP($A18,'Import Peak'!$A$3:Y$99,25,FALSE)-VLOOKUP($A18,'Import Peak Change'!$A$106:Y$202,25,FALSE)))</f>
        <v>0</v>
      </c>
      <c r="Z18" s="6">
        <f>IF(ISERROR(VLOOKUP($A18,'Import Peak'!$A$3:Z$99,26,FALSE)-VLOOKUP($A18,'Import Peak Change'!$A$106:Z$202,26,FALSE)),0,(VLOOKUP($A18,'Import Peak'!$A$3:Z$99,26,FALSE)-VLOOKUP($A18,'Import Peak Change'!$A$106:Z$202,26,FALSE)))</f>
        <v>0</v>
      </c>
      <c r="AA18" s="6">
        <f>IF(ISERROR(VLOOKUP($A18,'Import Peak'!$A$3:AA$99,27,FALSE)-VLOOKUP($A18,'Import Peak Change'!$A$106:AA$202,27,FALSE)),0,(VLOOKUP($A18,'Import Peak'!$A$3:AA$99,27,FALSE)-VLOOKUP($A18,'Import Peak Change'!$A$106:AA$202,27,FALSE)))</f>
        <v>0</v>
      </c>
      <c r="AB18" s="6">
        <f>IF(ISERROR(VLOOKUP($A18,'Import Peak'!$A$3:AB$99,28,FALSE)-VLOOKUP($A18,'Import Peak Change'!$A$106:AB$202,28,FALSE)),0,(VLOOKUP($A18,'Import Peak'!$A$3:AB$99,28,FALSE)-VLOOKUP($A18,'Import Peak Change'!$A$106:AB$202,28,FALSE)))</f>
        <v>0</v>
      </c>
      <c r="AC18" s="6">
        <f>IF(ISERROR(VLOOKUP($A18,'Import Peak'!$A$3:AC$99,29,FALSE)-VLOOKUP($A18,'Import Peak Change'!$A$106:AC$202,29,FALSE)),0,(VLOOKUP($A18,'Import Peak'!$A$3:AC$99,29,FALSE)-VLOOKUP($A18,'Import Peak Change'!$A$106:AC$202,29,FALSE)))</f>
        <v>0</v>
      </c>
      <c r="AD18" s="6">
        <f>IF(ISERROR(VLOOKUP($A18,'Import Peak'!$A$3:AD$99,30,FALSE)-VLOOKUP($A18,'Import Peak Change'!$A$106:AD$202,30,FALSE)),0,(VLOOKUP($A18,'Import Peak'!$A$3:AD$99,30,FALSE)-VLOOKUP($A18,'Import Peak Change'!$A$106:AD$202,30,FALSE)))</f>
        <v>0</v>
      </c>
      <c r="AE18" s="6">
        <f>IF(ISERROR(VLOOKUP($A18,'Import Peak'!$A$3:AE$99,31,FALSE)-VLOOKUP($A18,'Import Peak Change'!$A$106:AE$202,31,FALSE)),0,(VLOOKUP($A18,'Import Peak'!$A$3:AE$99,31,FALSE)-VLOOKUP($A18,'Import Peak Change'!$A$106:AE$202,31,FALSE)))</f>
        <v>0</v>
      </c>
      <c r="AF18" s="6">
        <f>IF(ISERROR(VLOOKUP($A18,'Import Peak'!$A$3:AF$99,32,FALSE)-VLOOKUP($A18,'Import Peak Change'!$A$106:AF$202,32,FALSE)),0,(VLOOKUP($A18,'Import Peak'!$A$3:AF$99,32,FALSE)-VLOOKUP($A18,'Import Peak Change'!$A$106:AF$202,32,FALSE)))</f>
        <v>0</v>
      </c>
      <c r="AG18" s="6">
        <f>IF(ISERROR(VLOOKUP($A18,'Import Peak'!$A$3:AG$99,33,FALSE)-VLOOKUP($A18,'Import Peak Change'!$A$106:AG$202,33,FALSE)),0,(VLOOKUP($A18,'Import Peak'!$A$3:AG$99,33,FALSE)-VLOOKUP($A18,'Import Peak Change'!$A$106:AG$202,33,FALSE)))</f>
        <v>0</v>
      </c>
      <c r="AH18" s="6">
        <f>IF(ISERROR(VLOOKUP($A18,'Import Peak'!$A$3:AH$99,34,FALSE)-VLOOKUP($A18,'Import Peak Change'!$A$106:AH$202,34,FALSE)),0,(VLOOKUP($A18,'Import Peak'!$A$3:AH$99,34,FALSE)-VLOOKUP($A18,'Import Peak Change'!$A$106:AH$202,34,FALSE)))</f>
        <v>0</v>
      </c>
      <c r="AI18" s="6">
        <f>IF(ISERROR(VLOOKUP($A18,'Import Peak'!$A$3:AI$99,35,FALSE)-VLOOKUP($A18,'Import Peak Change'!$A$106:AI$202,35,FALSE)),0,(VLOOKUP($A18,'Import Peak'!$A$3:AI$99,35,FALSE)-VLOOKUP($A18,'Import Peak Change'!$A$106:AI$202,35,FALSE)))</f>
        <v>0</v>
      </c>
      <c r="AJ18" s="6">
        <f>IF(ISERROR(VLOOKUP($A18,'Import Peak'!$A$3:AJ$99,36,FALSE)-VLOOKUP($A18,'Import Peak Change'!$A$106:AJ$202,36,FALSE)),0,(VLOOKUP($A18,'Import Peak'!$A$3:AJ$99,36,FALSE)-VLOOKUP($A18,'Import Peak Change'!$A$106:AJ$202,36,FALSE)))</f>
        <v>0</v>
      </c>
      <c r="AK18" s="6">
        <f>IF(ISERROR(VLOOKUP($A18,'Import Peak'!$A$3:AK$99,37,FALSE)-VLOOKUP($A18,'Import Peak Change'!$A$106:AK$202,37,FALSE)),0,(VLOOKUP($A18,'Import Peak'!$A$3:AK$99,37,FALSE)-VLOOKUP($A18,'Import Peak Change'!$A$106:AK$202,37,FALSE)))</f>
        <v>0</v>
      </c>
      <c r="AL18" s="6">
        <f>IF(ISERROR(VLOOKUP($A18,'Import Peak'!$A$3:AL$99,38,FALSE)-VLOOKUP($A18,'Import Peak Change'!$A$106:AL$202,38,FALSE)),0,(VLOOKUP($A18,'Import Peak'!$A$3:AL$99,38,FALSE)-VLOOKUP($A18,'Import Peak Change'!$A$106:AL$202,38,FALSE)))</f>
        <v>0</v>
      </c>
      <c r="AM18" s="6">
        <f>IF(ISERROR(VLOOKUP($A18,'Import Peak'!$A$3:AM$99,39,FALSE)-VLOOKUP($A18,'Import Peak Change'!$A$106:AM$202,39,FALSE)),0,(VLOOKUP($A18,'Import Peak'!$A$3:AM$99,39,FALSE)-VLOOKUP($A18,'Import Peak Change'!$A$106:AM$202,39,FALSE)))</f>
        <v>0</v>
      </c>
      <c r="AN18" s="6">
        <f>IF(ISERROR(VLOOKUP($A18,'Import Peak'!$A$3:AN$99,40,FALSE)-VLOOKUP($A18,'Import Peak Change'!$A$106:AN$202,40,FALSE)),0,(VLOOKUP($A18,'Import Peak'!$A$3:AN$99,40,FALSE)-VLOOKUP($A18,'Import Peak Change'!$A$106:AN$202,40,FALSE)))</f>
        <v>0</v>
      </c>
      <c r="AO18" s="6">
        <f>IF(ISERROR(VLOOKUP($A18,'Import Peak'!$A$3:AO$99,41,FALSE)-VLOOKUP($A18,'Import Peak Change'!$A$106:AO$202,41,FALSE)),0,(VLOOKUP($A18,'Import Peak'!$A$3:AO$99,41,FALSE)-VLOOKUP($A18,'Import Peak Change'!$A$106:AO$202,41,FALSE)))</f>
        <v>0</v>
      </c>
      <c r="AP18" s="6">
        <f>IF(ISERROR(VLOOKUP($A18,'Import Peak'!$A$3:AP$99,42,FALSE)-VLOOKUP($A18,'Import Peak Change'!$A$106:AP$202,42,FALSE)),0,(VLOOKUP($A18,'Import Peak'!$A$3:AP$99,42,FALSE)-VLOOKUP($A18,'Import Peak Change'!$A$106:AP$202,42,FALSE)))</f>
        <v>0</v>
      </c>
      <c r="AQ18" s="6">
        <f>IF(ISERROR(VLOOKUP($A18,'Import Peak'!$A$3:AQ$99,43,FALSE)-VLOOKUP($A18,'Import Peak Change'!$A$106:AQ$202,43,FALSE)),0,(VLOOKUP($A18,'Import Peak'!$A$3:AQ$99,43,FALSE)-VLOOKUP($A18,'Import Peak Change'!$A$106:AQ$202,43,FALSE)))</f>
        <v>0</v>
      </c>
      <c r="AR18" s="6">
        <f>IF(ISERROR(VLOOKUP($A18,'Import Peak'!$A$3:AR$99,44,FALSE)-VLOOKUP($A18,'Import Peak Change'!$A$106:AR$202,44,FALSE)),0,(VLOOKUP($A18,'Import Peak'!$A$3:AR$99,44,FALSE)-VLOOKUP($A18,'Import Peak Change'!$A$106:AR$202,44,FALSE)))</f>
        <v>0</v>
      </c>
      <c r="AS18" s="6">
        <f>IF(ISERROR(VLOOKUP($A18,'Import Peak'!$A$3:AS$99,45,FALSE)-VLOOKUP($A18,'Import Peak Change'!$A$106:AS$202,45,FALSE)),0,(VLOOKUP($A18,'Import Peak'!$A$3:AS$99,45,FALSE)-VLOOKUP($A18,'Import Peak Change'!$A$106:AS$202,45,FALSE)))</f>
        <v>0</v>
      </c>
      <c r="AT18" s="6">
        <f>IF(ISERROR(VLOOKUP($A18,'Import Peak'!$A$3:AT$99,46,FALSE)-VLOOKUP($A18,'Import Peak Change'!$A$106:AT$202,46,FALSE)),0,(VLOOKUP($A18,'Import Peak'!$A$3:AT$99,46,FALSE)-VLOOKUP($A18,'Import Peak Change'!$A$106:AT$202,46,FALSE)))</f>
        <v>0</v>
      </c>
      <c r="AU18" s="6">
        <f>IF(ISERROR(VLOOKUP($A18,'Import Peak'!$A$3:AU$99,47,FALSE)-VLOOKUP($A18,'Import Peak Change'!$A$106:AU$202,47,FALSE)),0,(VLOOKUP($A18,'Import Peak'!$A$3:AU$99,47,FALSE)-VLOOKUP($A18,'Import Peak Change'!$A$106:AU$202,47,FALSE)))</f>
        <v>0</v>
      </c>
      <c r="AV18" s="6">
        <f>IF(ISERROR(VLOOKUP($A18,'Import Peak'!$A$3:AV$99,48,FALSE)-VLOOKUP($A18,'Import Peak Change'!$A$106:AV$202,48,FALSE)),0,(VLOOKUP($A18,'Import Peak'!$A$3:AV$99,48,FALSE)-VLOOKUP($A18,'Import Peak Change'!$A$106:AV$202,48,FALSE)))</f>
        <v>0</v>
      </c>
      <c r="AW18" s="6">
        <f>IF(ISERROR(VLOOKUP($A18,'Import Peak'!$A$3:AW$99,49,FALSE)-VLOOKUP($A18,'Import Peak Change'!$A$106:AW$202,49,FALSE)),0,(VLOOKUP($A18,'Import Peak'!$A$3:AW$99,49,FALSE)-VLOOKUP($A18,'Import Peak Change'!$A$106:AW$202,49,FALSE)))</f>
        <v>0</v>
      </c>
      <c r="AX18" s="6">
        <f>IF(ISERROR(VLOOKUP($A18,'Import Peak'!$A$3:AX$99,50,FALSE)-VLOOKUP($A18,'Import Peak Change'!$A$106:AX$202,50,FALSE)),0,(VLOOKUP($A18,'Import Peak'!$A$3:AX$99,50,FALSE)-VLOOKUP($A18,'Import Peak Change'!$A$106:AX$202,50,FALSE)))</f>
        <v>0</v>
      </c>
      <c r="AY18" s="6">
        <f>IF(ISERROR(VLOOKUP($A18,'Import Peak'!$A$3:AY$99,51,FALSE)-VLOOKUP($A18,'Import Peak Change'!$A$106:AY$202,51,FALSE)),0,(VLOOKUP($A18,'Import Peak'!$A$3:AY$99,51,FALSE)-VLOOKUP($A18,'Import Peak Change'!$A$106:AY$202,51,FALSE)))</f>
        <v>0</v>
      </c>
      <c r="AZ18" s="6">
        <f>IF(ISERROR(VLOOKUP($A18,'Import Peak'!$A$3:AZ$99,52,FALSE)-VLOOKUP($A18,'Import Peak Change'!$A$106:AZ$202,52,FALSE)),0,(VLOOKUP($A18,'Import Peak'!$A$3:AZ$99,52,FALSE)-VLOOKUP($A18,'Import Peak Change'!$A$106:AZ$202,52,FALSE)))</f>
        <v>0</v>
      </c>
      <c r="BA18" s="6">
        <f>IF(ISERROR(VLOOKUP($A18,'Import Peak'!$A$3:BA$99,53,FALSE)-VLOOKUP($A18,'Import Peak Change'!$A$106:BA$202,53,FALSE)),0,(VLOOKUP($A18,'Import Peak'!$A$3:BA$99,53,FALSE)-VLOOKUP($A18,'Import Peak Change'!$A$106:BA$202,53,FALSE)))</f>
        <v>0</v>
      </c>
      <c r="BB18" s="6">
        <f>IF(ISERROR(VLOOKUP($A18,'Import Peak'!$A$3:BB$99,54,FALSE)-VLOOKUP($A18,'Import Peak Change'!$A$106:BB$202,54,FALSE)),0,(VLOOKUP($A18,'Import Peak'!$A$3:BB$99,54,FALSE)-VLOOKUP($A18,'Import Peak Change'!$A$106:BB$202,54,FALSE)))</f>
        <v>0</v>
      </c>
      <c r="BC18" s="6">
        <f>IF(ISERROR(VLOOKUP($A18,'Import Peak'!$A$3:BC$99,55,FALSE)-VLOOKUP($A18,'Import Peak Change'!$A$106:BC$202,55,FALSE)),0,(VLOOKUP($A18,'Import Peak'!$A$3:BC$99,55,FALSE)-VLOOKUP($A18,'Import Peak Change'!$A$106:BC$202,55,FALSE)))</f>
        <v>0</v>
      </c>
      <c r="BD18" s="6">
        <f>IF(ISERROR(VLOOKUP($A18,'Import Peak'!$A$3:BD$99,56,FALSE)-VLOOKUP($A18,'Import Peak Change'!$A$106:BD$202,56,FALSE)),0,(VLOOKUP($A18,'Import Peak'!$A$3:BD$99,56,FALSE)-VLOOKUP($A18,'Import Peak Change'!$A$106:BD$202,56,FALSE)))</f>
        <v>0</v>
      </c>
      <c r="BE18" s="6">
        <f>IF(ISERROR(VLOOKUP($A18,'Import Peak'!$A$3:BE$99,57,FALSE)-VLOOKUP($A18,'Import Peak Change'!$A$106:BE$202,57,FALSE)),0,(VLOOKUP($A18,'Import Peak'!$A$3:BE$99,57,FALSE)-VLOOKUP($A18,'Import Peak Change'!$A$106:BE$202,57,FALSE)))</f>
        <v>0</v>
      </c>
      <c r="BF18" s="6">
        <f>IF(ISERROR(VLOOKUP($A18,'Import Peak'!$A$3:BF$99,58,FALSE)-VLOOKUP($A18,'Import Peak Change'!$A$106:BF$202,58,FALSE)),0,(VLOOKUP($A18,'Import Peak'!$A$3:BF$99,58,FALSE)-VLOOKUP($A18,'Import Peak Change'!$A$106:BF$202,58,FALSE)))</f>
        <v>0</v>
      </c>
      <c r="BG18" s="6">
        <f>IF(ISERROR(VLOOKUP($A18,'Import Peak'!$A$3:BG$99,59,FALSE)-VLOOKUP($A18,'Import Peak Change'!$A$106:BG$202,59,FALSE)),0,(VLOOKUP($A18,'Import Peak'!$A$3:BG$99,59,FALSE)-VLOOKUP($A18,'Import Peak Change'!$A$106:BG$202,59,FALSE)))</f>
        <v>0</v>
      </c>
      <c r="BH18" s="6">
        <f>IF(ISERROR(VLOOKUP($A18,'Import Peak'!$A$3:BH$99,60,FALSE)-VLOOKUP($A18,'Import Peak Change'!$A$106:BH$202,60,FALSE)),0,(VLOOKUP($A18,'Import Peak'!$A$3:BH$99,60,FALSE)-VLOOKUP($A18,'Import Peak Change'!$A$106:BH$202,60,FALSE)))</f>
        <v>0</v>
      </c>
      <c r="BI18" s="6">
        <f>IF(ISERROR(VLOOKUP($A18,'Import Peak'!$A$3:BI$99,61,FALSE)-VLOOKUP($A18,'Import Peak Change'!$A$106:BI$202,61,FALSE)),0,(VLOOKUP($A18,'Import Peak'!$A$3:BI$99,61,FALSE)-VLOOKUP($A18,'Import Peak Change'!$A$106:BI$202,61,FALSE)))</f>
        <v>0</v>
      </c>
      <c r="BJ18" s="6">
        <f>IF(ISERROR(VLOOKUP($A18,'Import Peak'!$A$3:BJ$99,62,FALSE)-VLOOKUP($A18,'Import Peak Change'!$A$106:BJ$202,62,FALSE)),0,(VLOOKUP($A18,'Import Peak'!$A$3:BJ$99,62,FALSE)-VLOOKUP($A18,'Import Peak Change'!$A$106:BJ$202,62,FALSE)))</f>
        <v>0</v>
      </c>
      <c r="BK18" s="6">
        <f>IF(ISERROR(VLOOKUP($A18,'Import Peak'!$A$3:BK$99,63,FALSE)-VLOOKUP($A18,'Import Peak Change'!$A$106:BK$202,63,FALSE)),0,(VLOOKUP($A18,'Import Peak'!$A$3:BK$99,63,FALSE)-VLOOKUP($A18,'Import Peak Change'!$A$106:BK$202,63,FALSE)))</f>
        <v>0</v>
      </c>
      <c r="BL18" s="6">
        <f>IF(ISERROR(VLOOKUP($A18,'Import Peak'!$A$3:BL$99,64,FALSE)-VLOOKUP($A18,'Import Peak Change'!$A$106:BL$202,64,FALSE)),0,(VLOOKUP($A18,'Import Peak'!$A$3:BL$99,64,FALSE)-VLOOKUP($A18,'Import Peak Change'!$A$106:BL$202,64,FALSE)))</f>
        <v>0</v>
      </c>
      <c r="BM18" s="6">
        <f>IF(ISERROR(VLOOKUP($A18,'Import Peak'!$A$3:BM$99,65,FALSE)-VLOOKUP($A18,'Import Peak Change'!$A$106:BM$202,65,FALSE)),0,(VLOOKUP($A18,'Import Peak'!$A$3:BM$99,65,FALSE)-VLOOKUP($A18,'Import Peak Change'!$A$106:BM$202,65,FALSE)))</f>
        <v>0</v>
      </c>
      <c r="BN18" s="6">
        <f>IF(ISERROR(VLOOKUP($A18,'Import Peak'!$A$3:BN$99,66,FALSE)-VLOOKUP($A18,'Import Peak Change'!$A$106:BN$202,66,FALSE)),0,(VLOOKUP($A18,'Import Peak'!$A$3:BN$99,66,FALSE)-VLOOKUP($A18,'Import Peak Change'!$A$106:BN$202,66,FALSE)))</f>
        <v>0</v>
      </c>
      <c r="BO18" s="6">
        <f>IF(ISERROR(VLOOKUP($A18,'Import Peak'!$A$3:BO$99,67,FALSE)-VLOOKUP($A18,'Import Peak Change'!$A$106:BO$202,67,FALSE)),0,(VLOOKUP($A18,'Import Peak'!$A$3:BO$99,67,FALSE)-VLOOKUP($A18,'Import Peak Change'!$A$106:BO$202,67,FALSE)))</f>
        <v>0</v>
      </c>
      <c r="BP18" s="6">
        <f>IF(ISERROR(VLOOKUP($A18,'Import Peak'!$A$3:BP$99,68,FALSE)-VLOOKUP($A18,'Import Peak Change'!$A$106:BP$202,68,FALSE)),0,(VLOOKUP($A18,'Import Peak'!$A$3:BP$99,68,FALSE)-VLOOKUP($A18,'Import Peak Change'!$A$106:BP$202,68,FALSE)))</f>
        <v>0</v>
      </c>
      <c r="BQ18" s="6">
        <f>IF(ISERROR(VLOOKUP($A18,'Import Peak'!$A$3:BQ$99,69,FALSE)-VLOOKUP($A18,'Import Peak Change'!$A$106:BQ$202,69,FALSE)),0,(VLOOKUP($A18,'Import Peak'!$A$3:BQ$99,69,FALSE)-VLOOKUP($A18,'Import Peak Change'!$A$106:BQ$202,69,FALSE)))</f>
        <v>0</v>
      </c>
      <c r="BR18" s="6">
        <f>IF(ISERROR(VLOOKUP($A18,'Import Peak'!$A$3:BR$99,70,FALSE)-VLOOKUP($A18,'Import Peak Change'!$A$106:BR$202,70,FALSE)),0,(VLOOKUP($A18,'Import Peak'!$A$3:BR$99,70,FALSE)-VLOOKUP($A18,'Import Peak Change'!$A$106:BR$202,70,FALSE)))</f>
        <v>0</v>
      </c>
      <c r="BS18" s="6">
        <f>IF(ISERROR(VLOOKUP($A18,'Import Peak'!$A$3:BS$99,71,FALSE)-VLOOKUP($A18,'Import Peak Change'!$A$106:BS$202,71,FALSE)),0,(VLOOKUP($A18,'Import Peak'!$A$3:BS$99,71,FALSE)-VLOOKUP($A18,'Import Peak Change'!$A$106:BS$202,71,FALSE)))</f>
        <v>0</v>
      </c>
      <c r="BT18" s="6">
        <f>IF(ISERROR(VLOOKUP($A18,'Import Peak'!$A$3:BT$99,72,FALSE)-VLOOKUP($A18,'Import Peak Change'!$A$106:BT$202,72,FALSE)),0,(VLOOKUP($A18,'Import Peak'!$A$3:BT$99,72,FALSE)-VLOOKUP($A18,'Import Peak Change'!$A$106:BT$202,72,FALSE)))</f>
        <v>0</v>
      </c>
      <c r="BU18" s="6">
        <f>IF(ISERROR(VLOOKUP($A18,'Import Peak'!$A$3:BU$99,73,FALSE)-VLOOKUP($A18,'Import Peak Change'!$A$106:BU$202,73,FALSE)),0,(VLOOKUP($A18,'Import Peak'!$A$3:BU$99,73,FALSE)-VLOOKUP($A18,'Import Peak Change'!$A$106:BU$202,73,FALSE)))</f>
        <v>0</v>
      </c>
      <c r="BV18" s="6">
        <f>IF(ISERROR(VLOOKUP($A18,'Import Peak'!$A$3:BV$99,74,FALSE)-VLOOKUP($A18,'Import Peak Change'!$A$106:BV$202,74,FALSE)),0,(VLOOKUP($A18,'Import Peak'!$A$3:BV$99,74,FALSE)-VLOOKUP($A18,'Import Peak Change'!$A$106:BV$202,74,FALSE)))</f>
        <v>0</v>
      </c>
      <c r="BW18" s="6">
        <f>IF(ISERROR(VLOOKUP($A18,'Import Peak'!$A$3:BW$99,75,FALSE)-VLOOKUP($A18,'Import Peak Change'!$A$106:BW$202,75,FALSE)),0,(VLOOKUP($A18,'Import Peak'!$A$3:BW$99,75,FALSE)-VLOOKUP($A18,'Import Peak Change'!$A$106:BW$202,75,FALSE)))</f>
        <v>0</v>
      </c>
      <c r="BX18" s="6">
        <f>IF(ISERROR(VLOOKUP($A18,'Import Peak'!$A$3:BX$99,76,FALSE)-VLOOKUP($A18,'Import Peak Change'!$A$106:BX$202,76,FALSE)),0,(VLOOKUP($A18,'Import Peak'!$A$3:BX$99,76,FALSE)-VLOOKUP($A18,'Import Peak Change'!$A$106:BX$202,76,FALSE)))</f>
        <v>0</v>
      </c>
      <c r="BY18" s="6">
        <f>IF(ISERROR(VLOOKUP($A18,'Import Peak'!$A$3:BY$99,77,FALSE)-VLOOKUP($A18,'Import Peak Change'!$A$106:BY$202,77,FALSE)),0,(VLOOKUP($A18,'Import Peak'!$A$3:BY$99,77,FALSE)-VLOOKUP($A18,'Import Peak Change'!$A$106:BY$202,77,FALSE)))</f>
        <v>0</v>
      </c>
      <c r="BZ18" s="6">
        <f>IF(ISERROR(VLOOKUP($A18,'Import Peak'!$A$3:BZ$99,78,FALSE)-VLOOKUP($A18,'Import Peak Change'!$A$106:BZ$202,78,FALSE)),0,(VLOOKUP($A18,'Import Peak'!$A$3:BZ$99,78,FALSE)-VLOOKUP($A18,'Import Peak Change'!$A$106:BZ$202,78,FALSE)))</f>
        <v>0</v>
      </c>
      <c r="CA18" s="6">
        <f>IF(ISERROR(VLOOKUP($A18,'Import Peak'!$A$3:CA$99,79,FALSE)-VLOOKUP($A18,'Import Peak Change'!$A$106:CA$202,79,FALSE)),0,(VLOOKUP($A18,'Import Peak'!$A$3:CA$99,79,FALSE)-VLOOKUP($A18,'Import Peak Change'!$A$106:CA$202,79,FALSE)))</f>
        <v>0</v>
      </c>
      <c r="CB18" s="6">
        <f>IF(ISERROR(VLOOKUP($A18,'Import Peak'!$A$3:CB$99,80,FALSE)-VLOOKUP($A18,'Import Peak Change'!$A$106:CB$202,80,FALSE)),0,(VLOOKUP($A18,'Import Peak'!$A$3:CB$99,80,FALSE)-VLOOKUP($A18,'Import Peak Change'!$A$106:CB$202,80,FALSE)))</f>
        <v>0</v>
      </c>
      <c r="CC18" s="6">
        <f>IF(ISERROR(VLOOKUP($A18,'Import Peak'!$A$3:CC$99,81,FALSE)-VLOOKUP($A18,'Import Peak Change'!$A$106:CC$202,81,FALSE)),0,(VLOOKUP($A18,'Import Peak'!$A$3:CC$99,81,FALSE)-VLOOKUP($A18,'Import Peak Change'!$A$106:CC$202,81,FALSE)))</f>
        <v>0</v>
      </c>
      <c r="CD18" s="6">
        <f>IF(ISERROR(VLOOKUP($A18,'Import Peak'!$A$3:CD$99,82,FALSE)-VLOOKUP($A18,'Import Peak Change'!$A$106:CD$202,82,FALSE)),0,(VLOOKUP($A18,'Import Peak'!$A$3:CD$99,82,FALSE)-VLOOKUP($A18,'Import Peak Change'!$A$106:CD$202,82,FALSE)))</f>
        <v>0</v>
      </c>
      <c r="CE18" s="6">
        <f>IF(ISERROR(VLOOKUP($A18,'Import Peak'!$A$3:CE$99,83,FALSE)-VLOOKUP($A18,'Import Peak Change'!$A$106:CE$202,83,FALSE)),0,(VLOOKUP($A18,'Import Peak'!$A$3:CE$99,83,FALSE)-VLOOKUP($A18,'Import Peak Change'!$A$106:CE$202,83,FALSE)))</f>
        <v>0</v>
      </c>
      <c r="CF18" s="6">
        <f>IF(ISERROR(VLOOKUP($A18,'Import Peak'!$A$3:CF$99,84,FALSE)-VLOOKUP($A18,'Import Peak Change'!$A$106:CF$202,84,FALSE)),0,(VLOOKUP($A18,'Import Peak'!$A$3:CF$99,84,FALSE)-VLOOKUP($A18,'Import Peak Change'!$A$106:CF$202,84,FALSE)))</f>
        <v>0</v>
      </c>
      <c r="CG18" s="6">
        <f>IF(ISERROR(VLOOKUP($A18,'Import Peak'!$A$3:CG$99,85,FALSE)-VLOOKUP($A18,'Import Peak Change'!$A$106:CG$202,85,FALSE)),0,(VLOOKUP($A18,'Import Peak'!$A$3:CG$99,85,FALSE)-VLOOKUP($A18,'Import Peak Change'!$A$106:CG$202,85,FALSE)))</f>
        <v>0</v>
      </c>
      <c r="CH18" s="6">
        <f>IF(ISERROR(VLOOKUP($A18,'Import Peak'!$A$3:CH$99,86,FALSE)-VLOOKUP($A18,'Import Peak Change'!$A$106:CH$202,86,FALSE)),0,(VLOOKUP($A18,'Import Peak'!$A$3:CH$99,86,FALSE)-VLOOKUP($A18,'Import Peak Change'!$A$106:CH$202,86,FALSE)))</f>
        <v>0</v>
      </c>
      <c r="CI18" s="6">
        <f>IF(ISERROR(VLOOKUP($A18,'Import Peak'!$A$3:CI$99,87,FALSE)-VLOOKUP($A18,'Import Peak Change'!$A$106:CI$202,87,FALSE)),0,(VLOOKUP($A18,'Import Peak'!$A$3:CI$99,87,FALSE)-VLOOKUP($A18,'Import Peak Change'!$A$106:CI$202,87,FALSE)))</f>
        <v>0</v>
      </c>
      <c r="CJ18" s="6">
        <f>IF(ISERROR(VLOOKUP($A18,'Import Peak'!$A$3:CJ$99,88,FALSE)-VLOOKUP($A18,'Import Peak Change'!$A$106:CJ$202,88,FALSE)),0,(VLOOKUP($A18,'Import Peak'!$A$3:CJ$99,88,FALSE)-VLOOKUP($A18,'Import Peak Change'!$A$106:CJ$202,88,FALSE)))</f>
        <v>0</v>
      </c>
      <c r="CK18" s="6">
        <f>IF(ISERROR(VLOOKUP($A18,'Import Peak'!$A$3:CK$99,89,FALSE)-VLOOKUP($A18,'Import Peak Change'!$A$106:CK$202,89,FALSE)),0,(VLOOKUP($A18,'Import Peak'!$A$3:CK$99,89,FALSE)-VLOOKUP($A18,'Import Peak Change'!$A$106:CK$202,89,FALSE)))</f>
        <v>0</v>
      </c>
      <c r="CL18" s="6">
        <f>IF(ISERROR(VLOOKUP($A18,'Import Peak'!$A$3:CL$99,90,FALSE)-VLOOKUP($A18,'Import Peak Change'!$A$106:CL$202,90,FALSE)),0,(VLOOKUP($A18,'Import Peak'!$A$3:CL$99,90,FALSE)-VLOOKUP($A18,'Import Peak Change'!$A$106:CL$202,90,FALSE)))</f>
        <v>0</v>
      </c>
      <c r="CM18" s="6">
        <f>IF(ISERROR(VLOOKUP($A18,'Import Peak'!$A$3:CM$99,91,FALSE)-VLOOKUP($A18,'Import Peak Change'!$A$106:CM$202,91,FALSE)),0,(VLOOKUP($A18,'Import Peak'!$A$3:CM$99,91,FALSE)-VLOOKUP($A18,'Import Peak Change'!$A$106:CM$202,91,FALSE)))</f>
        <v>0</v>
      </c>
      <c r="CN18" s="6">
        <f>IF(ISERROR(VLOOKUP($A18,'Import Peak'!$A$3:CN$99,92,FALSE)-VLOOKUP($A18,'Import Peak Change'!$A$106:CN$202,92,FALSE)),0,(VLOOKUP($A18,'Import Peak'!$A$3:CN$99,92,FALSE)-VLOOKUP($A18,'Import Peak Change'!$A$106:CN$202,92,FALSE)))</f>
        <v>0</v>
      </c>
      <c r="CO18" s="6">
        <f>IF(ISERROR(VLOOKUP($A18,'Import Peak'!$A$3:CO$99,93,FALSE)-VLOOKUP($A18,'Import Peak Change'!$A$106:CO$202,93,FALSE)),0,(VLOOKUP($A18,'Import Peak'!$A$3:CO$99,93,FALSE)-VLOOKUP($A18,'Import Peak Change'!$A$106:CO$202,93,FALSE)))</f>
        <v>0</v>
      </c>
      <c r="CP18" s="6">
        <f>IF(ISERROR(VLOOKUP($A18,'Import Peak'!$A$3:CP$99,94,FALSE)-VLOOKUP($A18,'Import Peak Change'!$A$106:CP$202,94,FALSE)),0,(VLOOKUP($A18,'Import Peak'!$A$3:CP$99,94,FALSE)-VLOOKUP($A18,'Import Peak Change'!$A$106:CP$202,94,FALSE)))</f>
        <v>0</v>
      </c>
      <c r="CQ18" s="6">
        <f>IF(ISERROR(VLOOKUP($A18,'Import Peak'!$A$3:CQ$99,95,FALSE)-VLOOKUP($A18,'Import Peak Change'!$A$106:CQ$202,95,FALSE)),0,(VLOOKUP($A18,'Import Peak'!$A$3:CQ$99,95,FALSE)-VLOOKUP($A18,'Import Peak Change'!$A$106:CQ$202,95,FALSE)))</f>
        <v>0</v>
      </c>
      <c r="CR18" s="6">
        <f>IF(ISERROR(VLOOKUP($A18,'Import Peak'!$A$3:CR$99,96,FALSE)-VLOOKUP($A18,'Import Peak Change'!$A$106:CR$202,96,FALSE)),0,(VLOOKUP($A18,'Import Peak'!$A$3:CR$99,96,FALSE)-VLOOKUP($A18,'Import Peak Change'!$A$106:CR$202,96,FALSE)))</f>
        <v>0</v>
      </c>
      <c r="CS18" s="6">
        <f>IF(ISERROR(VLOOKUP($A18,'Import Peak'!$A$3:CS$99,97,FALSE)-VLOOKUP($A18,'Import Peak Change'!$A$106:CS$202,97,FALSE)),0,(VLOOKUP($A18,'Import Peak'!$A$3:CS$99,97,FALSE)-VLOOKUP($A18,'Import Peak Change'!$A$106:CS$202,97,FALSE)))</f>
        <v>0</v>
      </c>
      <c r="CT18" s="6">
        <f>IF(ISERROR(VLOOKUP($A18,'Import Peak'!$A$3:CT$99,98,FALSE)-VLOOKUP($A18,'Import Peak Change'!$A$106:CT$202,98,FALSE)),0,(VLOOKUP($A18,'Import Peak'!$A$3:CT$99,98,FALSE)-VLOOKUP($A18,'Import Peak Change'!$A$106:CT$202,98,FALSE)))</f>
        <v>0</v>
      </c>
      <c r="CU18" s="6">
        <f>IF(ISERROR(VLOOKUP($A18,'Import Peak'!$A$3:CU$99,99,FALSE)-VLOOKUP($A18,'Import Peak Change'!$A$106:CU$202,99,FALSE)),0,(VLOOKUP($A18,'Import Peak'!$A$3:CU$99,99,FALSE)-VLOOKUP($A18,'Import Peak Change'!$A$106:CU$202,99,FALSE)))</f>
        <v>0</v>
      </c>
      <c r="CV18" s="6">
        <f>IF(ISERROR(VLOOKUP($A18,'Import Peak'!$A$3:CV$99,100,FALSE)-VLOOKUP($A18,'Import Peak Change'!$A$106:CV$202,100,FALSE)),0,(VLOOKUP($A18,'Import Peak'!$A$3:CV$99,100,FALSE)-VLOOKUP($A18,'Import Peak Change'!$A$106:CV$202,100,FALSE)))</f>
        <v>0</v>
      </c>
      <c r="CW18" s="6">
        <f>IF(ISERROR(VLOOKUP($A18,'Import Peak'!$A$3:CW$99,101,FALSE)-VLOOKUP($A18,'Import Peak Change'!$A$106:CW$202,101,FALSE)),0,(VLOOKUP($A18,'Import Peak'!$A$3:CW$99,101,FALSE)-VLOOKUP($A18,'Import Peak Change'!$A$106:CW$202,101,FALSE)))</f>
        <v>0</v>
      </c>
      <c r="CX18" s="6">
        <f>IF(ISERROR(VLOOKUP($A18,'Import Peak'!$A$3:CX$99,102,FALSE)-VLOOKUP($A18,'Import Peak Change'!$A$106:CX$202,102,FALSE)),0,(VLOOKUP($A18,'Import Peak'!$A$3:CX$99,102,FALSE)-VLOOKUP($A18,'Import Peak Change'!$A$106:CX$202,102,FALSE)))</f>
        <v>0</v>
      </c>
      <c r="CY18" s="6">
        <f>IF(ISERROR(VLOOKUP($A18,'Import Peak'!$A$3:CY$99,103,FALSE)-VLOOKUP($A18,'Import Peak Change'!$A$106:CY$202,103,FALSE)),0,(VLOOKUP($A18,'Import Peak'!$A$3:CY$99,103,FALSE)-VLOOKUP($A18,'Import Peak Change'!$A$106:CY$202,103,FALSE)))</f>
        <v>0</v>
      </c>
      <c r="CZ18" s="6">
        <f>IF(ISERROR(VLOOKUP($A18,'Import Peak'!$A$3:CZ$99,104,FALSE)-VLOOKUP($A18,'Import Peak Change'!$A$106:CZ$202,104,FALSE)),0,(VLOOKUP($A18,'Import Peak'!$A$3:CZ$99,104,FALSE)-VLOOKUP($A18,'Import Peak Change'!$A$106:CZ$202,104,FALSE)))</f>
        <v>0</v>
      </c>
      <c r="DA18" s="6">
        <f>IF(ISERROR(VLOOKUP($A18,'Import Peak'!$A$3:DA$99,105,FALSE)-VLOOKUP($A18,'Import Peak Change'!$A$106:DA$202,105,FALSE)),0,(VLOOKUP($A18,'Import Peak'!$A$3:DA$99,105,FALSE)-VLOOKUP($A18,'Import Peak Change'!$A$106:DA$202,105,FALSE)))</f>
        <v>0</v>
      </c>
      <c r="DB18" s="6">
        <f>IF(ISERROR(VLOOKUP($A18,'Import Peak'!$A$3:DB$99,106,FALSE)-VLOOKUP($A18,'Import Peak Change'!$A$106:DB$202,106,FALSE)),0,(VLOOKUP($A18,'Import Peak'!$A$3:DB$99,106,FALSE)-VLOOKUP($A18,'Import Peak Change'!$A$106:DB$202,106,FALSE)))</f>
        <v>0</v>
      </c>
      <c r="DC18" s="6">
        <f>IF(ISERROR(VLOOKUP($A18,'Import Peak'!$A$3:DC$99,107,FALSE)-VLOOKUP($A18,'Import Peak Change'!$A$106:DC$202,107,FALSE)),0,(VLOOKUP($A18,'Import Peak'!$A$3:DC$99,107,FALSE)-VLOOKUP($A18,'Import Peak Change'!$A$106:DC$202,107,FALSE)))</f>
        <v>0</v>
      </c>
      <c r="DD18" s="6">
        <f>IF(ISERROR(VLOOKUP($A18,'Import Peak'!$A$3:DD$99,108,FALSE)-VLOOKUP($A18,'Import Peak Change'!$A$106:DD$202,108,FALSE)),0,(VLOOKUP($A18,'Import Peak'!$A$3:DD$99,108,FALSE)-VLOOKUP($A18,'Import Peak Change'!$A$106:DD$202,108,FALSE)))</f>
        <v>0</v>
      </c>
      <c r="DE18" s="6">
        <f>IF(ISERROR(VLOOKUP($A18,'Import Peak'!$A$3:DE$99,109,FALSE)-VLOOKUP($A18,'Import Peak Change'!$A$106:DE$202,109,FALSE)),0,(VLOOKUP($A18,'Import Peak'!$A$3:DE$99,109,FALSE)-VLOOKUP($A18,'Import Peak Change'!$A$106:DE$202,109,FALSE)))</f>
        <v>0</v>
      </c>
      <c r="DF18" s="6">
        <f>IF(ISERROR(VLOOKUP($A18,'Import Peak'!$A$3:DF$99,110,FALSE)-VLOOKUP($A18,'Import Peak Change'!$A$106:DF$202,110,FALSE)),0,(VLOOKUP($A18,'Import Peak'!$A$3:DF$99,110,FALSE)-VLOOKUP($A18,'Import Peak Change'!$A$106:DF$202,110,FALSE)))</f>
        <v>0</v>
      </c>
      <c r="DG18" s="6">
        <f>IF(ISERROR(VLOOKUP($A18,'Import Peak'!$A$3:DG$99,111,FALSE)-VLOOKUP($A18,'Import Peak Change'!$A$106:DG$202,111,FALSE)),0,(VLOOKUP($A18,'Import Peak'!$A$3:DG$99,111,FALSE)-VLOOKUP($A18,'Import Peak Change'!$A$106:DG$202,111,FALSE)))</f>
        <v>0</v>
      </c>
      <c r="DH18" s="6">
        <f>IF(ISERROR(VLOOKUP($A18,'Import Peak'!$A$3:DH$99,112,FALSE)-VLOOKUP($A18,'Import Peak Change'!$A$106:DH$202,112,FALSE)),0,(VLOOKUP($A18,'Import Peak'!$A$3:DH$99,112,FALSE)-VLOOKUP($A18,'Import Peak Change'!$A$106:DH$202,112,FALSE)))</f>
        <v>0</v>
      </c>
      <c r="DI18" s="6">
        <f>IF(ISERROR(VLOOKUP($A18,'Import Peak'!$A$3:DI$99,113,FALSE)-VLOOKUP($A18,'Import Peak Change'!$A$106:DI$202,113,FALSE)),0,(VLOOKUP($A18,'Import Peak'!$A$3:DI$99,113,FALSE)-VLOOKUP($A18,'Import Peak Change'!$A$106:DI$202,113,FALSE)))</f>
        <v>0</v>
      </c>
      <c r="DJ18" s="6">
        <f>IF(ISERROR(VLOOKUP($A18,'Import Peak'!$A$3:DJ$99,114,FALSE)-VLOOKUP($A18,'Import Peak Change'!$A$106:DJ$202,114,FALSE)),0,(VLOOKUP($A18,'Import Peak'!$A$3:DJ$99,114,FALSE)-VLOOKUP($A18,'Import Peak Change'!$A$106:DJ$202,114,FALSE)))</f>
        <v>0</v>
      </c>
      <c r="DK18" s="6">
        <f>IF(ISERROR(VLOOKUP($A18,'Import Peak'!$A$3:DK$99,115,FALSE)-VLOOKUP($A18,'Import Peak Change'!$A$106:DK$202,115,FALSE)),0,(VLOOKUP($A18,'Import Peak'!$A$3:DK$99,115,FALSE)-VLOOKUP($A18,'Import Peak Change'!$A$106:DK$202,115,FALSE)))</f>
        <v>0</v>
      </c>
      <c r="DL18" s="6">
        <f>IF(ISERROR(VLOOKUP($A18,'Import Peak'!$A$3:DL$99,116,FALSE)-VLOOKUP($A18,'Import Peak Change'!$A$106:DL$202,116,FALSE)),0,(VLOOKUP($A18,'Import Peak'!$A$3:DL$99,116,FALSE)-VLOOKUP($A18,'Import Peak Change'!$A$106:DL$202,116,FALSE)))</f>
        <v>0</v>
      </c>
      <c r="DM18" s="6">
        <f>IF(ISERROR(VLOOKUP($A18,'Import Peak'!$A$3:DM$99,117,FALSE)-VLOOKUP($A18,'Import Peak Change'!$A$106:DM$202,117,FALSE)),0,(VLOOKUP($A18,'Import Peak'!$A$3:DM$99,117,FALSE)-VLOOKUP($A18,'Import Peak Change'!$A$106:DM$202,117,FALSE)))</f>
        <v>0</v>
      </c>
      <c r="DN18" s="6">
        <f>IF(ISERROR(VLOOKUP($A18,'Import Peak'!$A$3:DN$99,118,FALSE)-VLOOKUP($A18,'Import Peak Change'!$A$106:DN$202,118,FALSE)),0,(VLOOKUP($A18,'Import Peak'!$A$3:DN$99,118,FALSE)-VLOOKUP($A18,'Import Peak Change'!$A$106:DN$202,118,FALSE)))</f>
        <v>0</v>
      </c>
      <c r="DO18" s="6">
        <f>IF(ISERROR(VLOOKUP($A18,'Import Peak'!$A$3:DO$99,119,FALSE)-VLOOKUP($A18,'Import Peak Change'!$A$106:DO$202,119,FALSE)),0,(VLOOKUP($A18,'Import Peak'!$A$3:DO$99,119,FALSE)-VLOOKUP($A18,'Import Peak Change'!$A$106:DO$202,119,FALSE)))</f>
        <v>0</v>
      </c>
      <c r="DP18" s="6">
        <f>IF(ISERROR(VLOOKUP($A18,'Import Peak'!$A$3:DP$99,120,FALSE)-VLOOKUP($A18,'Import Peak Change'!$A$106:DP$202,120,FALSE)),0,(VLOOKUP($A18,'Import Peak'!$A$3:DP$99,120,FALSE)-VLOOKUP($A18,'Import Peak Change'!$A$106:DP$202,120,FALSE)))</f>
        <v>0</v>
      </c>
      <c r="DQ18" s="6">
        <f>IF(ISERROR(VLOOKUP($A18,'Import Peak'!$A$3:DQ$99,121,FALSE)-VLOOKUP($A18,'Import Peak Change'!$A$106:DQ$202,121,FALSE)),0,(VLOOKUP($A18,'Import Peak'!$A$3:DQ$99,121,FALSE)-VLOOKUP($A18,'Import Peak Change'!$A$106:DQ$202,121,FALSE)))</f>
        <v>0</v>
      </c>
      <c r="DR18" s="6">
        <f>IF(ISERROR(VLOOKUP($A18,'Import Peak'!$A$3:DR$99,122,FALSE)-VLOOKUP($A18,'Import Peak Change'!$A$106:DR$202,122,FALSE)),0,(VLOOKUP($A18,'Import Peak'!$A$3:DR$99,122,FALSE)-VLOOKUP($A18,'Import Peak Change'!$A$106:DR$202,122,FALSE)))</f>
        <v>0</v>
      </c>
      <c r="DS18" s="6">
        <f>IF(ISERROR(VLOOKUP($A18,'Import Peak'!$A$3:DS$99,123,FALSE)-VLOOKUP($A18,'Import Peak Change'!$A$106:DS$202,123,FALSE)),0,(VLOOKUP($A18,'Import Peak'!$A$3:DS$99,123,FALSE)-VLOOKUP($A18,'Import Peak Change'!$A$106:DS$202,123,FALSE)))</f>
        <v>0</v>
      </c>
      <c r="DT18" s="6">
        <f>IF(ISERROR(VLOOKUP($A18,'Import Peak'!$A$3:DT$99,124,FALSE)-VLOOKUP($A18,'Import Peak Change'!$A$106:DT$202,124,FALSE)),0,(VLOOKUP($A18,'Import Peak'!$A$3:DT$99,124,FALSE)-VLOOKUP($A18,'Import Peak Change'!$A$106:DT$202,124,FALSE)))</f>
        <v>0</v>
      </c>
      <c r="DU18" s="6">
        <f>IF(ISERROR(VLOOKUP($A18,'Import Peak'!$A$3:DU$99,125,FALSE)-VLOOKUP($A18,'Import Peak Change'!$A$106:DU$202,125,FALSE)),0,(VLOOKUP($A18,'Import Peak'!$A$3:DU$99,125,FALSE)-VLOOKUP($A18,'Import Peak Change'!$A$106:DU$202,125,FALSE)))</f>
        <v>0</v>
      </c>
      <c r="DV18" s="6">
        <f>IF(ISERROR(VLOOKUP($A18,'Import Peak'!$A$3:DV$99,126,FALSE)-VLOOKUP($A18,'Import Peak Change'!$A$106:DV$202,126,FALSE)),0,(VLOOKUP($A18,'Import Peak'!$A$3:DV$99,126,FALSE)-VLOOKUP($A18,'Import Peak Change'!$A$106:DV$202,126,FALSE)))</f>
        <v>0</v>
      </c>
      <c r="DW18" s="6">
        <f>IF(ISERROR(VLOOKUP($A18,'Import Peak'!$A$3:DW$99,127,FALSE)-VLOOKUP($A18,'Import Peak Change'!$A$106:DW$202,127,FALSE)),0,(VLOOKUP($A18,'Import Peak'!$A$3:DW$99,127,FALSE)-VLOOKUP($A18,'Import Peak Change'!$A$106:DW$202,127,FALSE)))</f>
        <v>0</v>
      </c>
      <c r="DX18" s="6">
        <f>IF(ISERROR(VLOOKUP($A18,'Import Peak'!$A$3:DX$99,128,FALSE)-VLOOKUP($A18,'Import Peak Change'!$A$106:DX$202,128,FALSE)),0,(VLOOKUP($A18,'Import Peak'!$A$3:DX$99,128,FALSE)-VLOOKUP($A18,'Import Peak Change'!$A$106:DX$202,128,FALSE)))</f>
        <v>0</v>
      </c>
      <c r="DY18" s="6">
        <f>IF(ISERROR(VLOOKUP($A18,'Import Peak'!$A$3:DY$99,129,FALSE)-VLOOKUP($A18,'Import Peak Change'!$A$106:DY$202,129,FALSE)),0,(VLOOKUP($A18,'Import Peak'!$A$3:DY$99,129,FALSE)-VLOOKUP($A18,'Import Peak Change'!$A$106:DY$202,129,FALSE)))</f>
        <v>0</v>
      </c>
      <c r="DZ18" s="6">
        <f>IF(ISERROR(VLOOKUP($A18,'Import Peak'!$A$3:DZ$99,130,FALSE)-VLOOKUP($A18,'Import Peak Change'!$A$106:DZ$202,130,FALSE)),0,(VLOOKUP($A18,'Import Peak'!$A$3:DZ$99,130,FALSE)-VLOOKUP($A18,'Import Peak Change'!$A$106:DZ$202,130,FALSE)))</f>
        <v>0</v>
      </c>
      <c r="EA18" s="6">
        <f>IF(ISERROR(VLOOKUP($A18,'Import Peak'!$A$3:EA$99,131,FALSE)-VLOOKUP($A18,'Import Peak Change'!$A$106:EA$202,131,FALSE)),0,(VLOOKUP($A18,'Import Peak'!$A$3:EA$99,131,FALSE)-VLOOKUP($A18,'Import Peak Change'!$A$106:EA$202,131,FALSE)))</f>
        <v>0</v>
      </c>
      <c r="EB18" s="6">
        <f>IF(ISERROR(VLOOKUP($A18,'Import Peak'!$A$3:EB$99,132,FALSE)-VLOOKUP($A18,'Import Peak Change'!$A$106:EB$202,132,FALSE)),0,(VLOOKUP($A18,'Import Peak'!$A$3:EB$99,132,FALSE)-VLOOKUP($A18,'Import Peak Change'!$A$106:EB$202,132,FALSE)))</f>
        <v>0</v>
      </c>
      <c r="EC18" s="6">
        <f>IF(ISERROR(VLOOKUP($A18,'Import Peak'!$A$3:EC$99,133,FALSE)-VLOOKUP($A18,'Import Peak Change'!$A$106:EC$202,133,FALSE)),0,(VLOOKUP($A18,'Import Peak'!$A$3:EC$99,133,FALSE)-VLOOKUP($A18,'Import Peak Change'!$A$106:EC$202,133,FALSE)))</f>
        <v>0</v>
      </c>
      <c r="ED18" s="6">
        <f>IF(ISERROR(VLOOKUP($A18,'Import Peak'!$A$3:ED$99,134,FALSE)-VLOOKUP($A18,'Import Peak Change'!$A$106:ED$202,134,FALSE)),0,(VLOOKUP($A18,'Import Peak'!$A$3:ED$99,134,FALSE)-VLOOKUP($A18,'Import Peak Change'!$A$106:ED$202,134,FALSE)))</f>
        <v>0</v>
      </c>
      <c r="EE18" s="6">
        <f>IF(ISERROR(VLOOKUP($A18,'Import Peak'!$A$3:EE$99,135,FALSE)-VLOOKUP($A18,'Import Peak Change'!$A$106:EE$202,135,FALSE)),0,(VLOOKUP($A18,'Import Peak'!$A$3:EE$99,135,FALSE)-VLOOKUP($A18,'Import Peak Change'!$A$106:EE$202,135,FALSE)))</f>
        <v>0</v>
      </c>
      <c r="EF18" s="6">
        <f>IF(ISERROR(VLOOKUP($A18,'Import Peak'!$A$3:EF$99,136,FALSE)-VLOOKUP($A18,'Import Peak Change'!$A$106:EF$202,136,FALSE)),0,(VLOOKUP($A18,'Import Peak'!$A$3:EF$99,136,FALSE)-VLOOKUP($A18,'Import Peak Change'!$A$106:EF$202,136,FALSE)))</f>
        <v>0</v>
      </c>
      <c r="EG18" s="6">
        <f>IF(ISERROR(VLOOKUP($A18,'Import Peak'!$A$3:EG$99,137,FALSE)-VLOOKUP($A18,'Import Peak Change'!$A$106:EG$202,137,FALSE)),0,(VLOOKUP($A18,'Import Peak'!$A$3:EG$99,137,FALSE)-VLOOKUP($A18,'Import Peak Change'!$A$106:EG$202,137,FALSE)))</f>
        <v>0</v>
      </c>
      <c r="EH18" s="6">
        <f>IF(ISERROR(VLOOKUP($A18,'Import Peak'!$A$3:EH$99,138,FALSE)-VLOOKUP($A18,'Import Peak Change'!$A$106:EH$202,138,FALSE)),0,(VLOOKUP($A18,'Import Peak'!$A$3:EH$99,138,FALSE)-VLOOKUP($A18,'Import Peak Change'!$A$106:EH$202,138,FALSE)))</f>
        <v>0</v>
      </c>
      <c r="EI18" s="6">
        <f>IF(ISERROR(VLOOKUP($A18,'Import Peak'!$A$3:EI$99,139,FALSE)-VLOOKUP($A18,'Import Peak Change'!$A$106:EI$202,139,FALSE)),0,(VLOOKUP($A18,'Import Peak'!$A$3:EI$99,139,FALSE)-VLOOKUP($A18,'Import Peak Change'!$A$106:EI$202,139,FALSE)))</f>
        <v>0</v>
      </c>
      <c r="EJ18" s="6">
        <f>IF(ISERROR(VLOOKUP($A18,'Import Peak'!$A$3:EJ$99,140,FALSE)-VLOOKUP($A18,'Import Peak Change'!$A$106:EJ$202,140,FALSE)),0,(VLOOKUP($A18,'Import Peak'!$A$3:EJ$99,140,FALSE)-VLOOKUP($A18,'Import Peak Change'!$A$106:EJ$202,140,FALSE)))</f>
        <v>0</v>
      </c>
      <c r="EK18" s="6">
        <f>IF(ISERROR(VLOOKUP($A18,'Import Peak'!$A$3:EK$99,141,FALSE)-VLOOKUP($A18,'Import Peak Change'!$A$106:EK$202,141,FALSE)),0,(VLOOKUP($A18,'Import Peak'!$A$3:EK$99,141,FALSE)-VLOOKUP($A18,'Import Peak Change'!$A$106:EK$202,141,FALSE)))</f>
        <v>0</v>
      </c>
      <c r="EL18" s="6">
        <f>IF(ISERROR(VLOOKUP($A18,'Import Peak'!$A$3:EL$99,142,FALSE)-VLOOKUP($A18,'Import Peak Change'!$A$106:EL$202,142,FALSE)),0,(VLOOKUP($A18,'Import Peak'!$A$3:EL$99,142,FALSE)-VLOOKUP($A18,'Import Peak Change'!$A$106:EL$202,142,FALSE)))</f>
        <v>0</v>
      </c>
      <c r="EM18" s="6">
        <f>IF(ISERROR(VLOOKUP($A18,'Import Peak'!$A$3:EM$99,143,FALSE)-VLOOKUP($A18,'Import Peak Change'!$A$106:EM$202,143,FALSE)),0,(VLOOKUP($A18,'Import Peak'!$A$3:EM$99,143,FALSE)-VLOOKUP($A18,'Import Peak Change'!$A$106:EM$202,143,FALSE)))</f>
        <v>0</v>
      </c>
      <c r="EN18" s="6">
        <f>IF(ISERROR(VLOOKUP($A18,'Import Peak'!$A$3:EN$99,144,FALSE)-VLOOKUP($A18,'Import Peak Change'!$A$106:EN$202,144,FALSE)),0,(VLOOKUP($A18,'Import Peak'!$A$3:EN$99,144,FALSE)-VLOOKUP($A18,'Import Peak Change'!$A$106:EN$202,144,FALSE)))</f>
        <v>0</v>
      </c>
      <c r="EO18" s="6">
        <f>IF(ISERROR(VLOOKUP($A18,'Import Peak'!$A$3:EO$99,145,FALSE)-VLOOKUP($A18,'Import Peak Change'!$A$106:EO$202,145,FALSE)),0,(VLOOKUP($A18,'Import Peak'!$A$3:EO$99,145,FALSE)-VLOOKUP($A18,'Import Peak Change'!$A$106:EO$202,145,FALSE)))</f>
        <v>0</v>
      </c>
      <c r="EP18" s="6">
        <f>IF(ISERROR(VLOOKUP($A18,'Import Peak'!$A$3:EP$99,146,FALSE)-VLOOKUP($A18,'Import Peak Change'!$A$106:EP$202,146,FALSE)),0,(VLOOKUP($A18,'Import Peak'!$A$3:EP$99,146,FALSE)-VLOOKUP($A18,'Import Peak Change'!$A$106:EP$202,146,FALSE)))</f>
        <v>0</v>
      </c>
      <c r="EQ18" s="6">
        <f>IF(ISERROR(VLOOKUP($A18,'Import Peak'!$A$3:EQ$99,147,FALSE)-VLOOKUP($A18,'Import Peak Change'!$A$106:EQ$202,147,FALSE)),0,(VLOOKUP($A18,'Import Peak'!$A$3:EQ$99,147,FALSE)-VLOOKUP($A18,'Import Peak Change'!$A$106:EQ$202,147,FALSE)))</f>
        <v>0</v>
      </c>
      <c r="ER18" s="6">
        <f>IF(ISERROR(VLOOKUP($A18,'Import Peak'!$A$3:ER$99,148,FALSE)-VLOOKUP($A18,'Import Peak Change'!$A$106:ER$202,148,FALSE)),0,(VLOOKUP($A18,'Import Peak'!$A$3:ER$99,148,FALSE)-VLOOKUP($A18,'Import Peak Change'!$A$106:ER$202,148,FALSE)))</f>
        <v>0</v>
      </c>
      <c r="ES18" s="6">
        <f>IF(ISERROR(VLOOKUP($A18,'Import Peak'!$A$3:ES$99,149,FALSE)-VLOOKUP($A18,'Import Peak Change'!$A$106:ES$202,149,FALSE)),0,(VLOOKUP($A18,'Import Peak'!$A$3:ES$99,149,FALSE)-VLOOKUP($A18,'Import Peak Change'!$A$106:ES$202,149,FALSE)))</f>
        <v>0</v>
      </c>
      <c r="ET18" s="6">
        <f>IF(ISERROR(VLOOKUP($A18,'Import Peak'!$A$3:ET$99,150,FALSE)-VLOOKUP($A18,'Import Peak Change'!$A$106:ET$202,150,FALSE)),0,(VLOOKUP($A18,'Import Peak'!$A$3:ET$99,150,FALSE)-VLOOKUP($A18,'Import Peak Change'!$A$106:ET$202,150,FALSE)))</f>
        <v>0</v>
      </c>
      <c r="EU18" s="6">
        <f>IF(ISERROR(VLOOKUP($A18,'Import Peak'!$A$3:EU$99,151,FALSE)-VLOOKUP($A18,'Import Peak Change'!$A$106:EU$202,151,FALSE)),0,(VLOOKUP($A18,'Import Peak'!$A$3:EU$99,151,FALSE)-VLOOKUP($A18,'Import Peak Change'!$A$106:EU$202,151,FALSE)))</f>
        <v>0</v>
      </c>
      <c r="EV18" s="6">
        <f>IF(ISERROR(VLOOKUP($A18,'Import Peak'!$A$3:EV$99,152,FALSE)-VLOOKUP($A18,'Import Peak Change'!$A$106:EV$202,152,FALSE)),0,(VLOOKUP($A18,'Import Peak'!$A$3:EV$99,152,FALSE)-VLOOKUP($A18,'Import Peak Change'!$A$106:EV$202,152,FALSE)))</f>
        <v>0</v>
      </c>
      <c r="EW18" s="6">
        <f>IF(ISERROR(VLOOKUP($A18,'Import Peak'!$A$3:EW$99,153,FALSE)-VLOOKUP($A18,'Import Peak Change'!$A$106:EW$202,153,FALSE)),0,(VLOOKUP($A18,'Import Peak'!$A$3:EW$99,153,FALSE)-VLOOKUP($A18,'Import Peak Change'!$A$106:EW$202,153,FALSE)))</f>
        <v>0</v>
      </c>
      <c r="EX18" s="6">
        <f>IF(ISERROR(VLOOKUP($A18,'Import Peak'!$A$3:EX$99,154,FALSE)-VLOOKUP($A18,'Import Peak Change'!$A$106:EX$202,154,FALSE)),0,(VLOOKUP($A18,'Import Peak'!$A$3:EX$99,154,FALSE)-VLOOKUP($A18,'Import Peak Change'!$A$106:EX$202,154,FALSE)))</f>
        <v>0</v>
      </c>
      <c r="EY18" s="6">
        <f>IF(ISERROR(VLOOKUP($A18,'Import Peak'!$A$3:EY$99,155,FALSE)-VLOOKUP($A18,'Import Peak Change'!$A$106:EY$202,155,FALSE)),0,(VLOOKUP($A18,'Import Peak'!$A$3:EY$99,155,FALSE)-VLOOKUP($A18,'Import Peak Change'!$A$106:EY$202,155,FALSE)))</f>
        <v>0</v>
      </c>
      <c r="EZ18" s="6">
        <f>IF(ISERROR(VLOOKUP($A18,'Import Peak'!$A$3:EZ$99,156,FALSE)-VLOOKUP($A18,'Import Peak Change'!$A$106:EZ$202,156,FALSE)),0,(VLOOKUP($A18,'Import Peak'!$A$3:EZ$99,156,FALSE)-VLOOKUP($A18,'Import Peak Change'!$A$106:EZ$202,156,FALSE)))</f>
        <v>0</v>
      </c>
      <c r="FA18" s="6">
        <f>IF(ISERROR(VLOOKUP($A18,'Import Peak'!$A$3:FA$99,157,FALSE)-VLOOKUP($A18,'Import Peak Change'!$A$106:FA$202,157,FALSE)),0,(VLOOKUP($A18,'Import Peak'!$A$3:FA$99,157,FALSE)-VLOOKUP($A18,'Import Peak Change'!$A$106:FA$202,157,FALSE)))</f>
        <v>0</v>
      </c>
      <c r="FB18" s="6">
        <f>IF(ISERROR(VLOOKUP($A18,'Import Peak'!$A$3:FB$99,158,FALSE)-VLOOKUP($A18,'Import Peak Change'!$A$106:FB$202,158,FALSE)),0,(VLOOKUP($A18,'Import Peak'!$A$3:FB$99,158,FALSE)-VLOOKUP($A18,'Import Peak Change'!$A$106:FB$202,158,FALSE)))</f>
        <v>0</v>
      </c>
      <c r="FC18" s="6">
        <f>IF(ISERROR(VLOOKUP($A18,'Import Peak'!$A$3:FC$99,159,FALSE)-VLOOKUP($A18,'Import Peak Change'!$A$106:FC$202,159,FALSE)),0,(VLOOKUP($A18,'Import Peak'!$A$3:FC$99,159,FALSE)-VLOOKUP($A18,'Import Peak Change'!$A$106:FC$202,159,FALSE)))</f>
        <v>0</v>
      </c>
      <c r="FD18" s="6">
        <f>IF(ISERROR(VLOOKUP($A18,'Import Peak'!$A$3:FD$99,160,FALSE)-VLOOKUP($A18,'Import Peak Change'!$A$106:FD$202,160,FALSE)),0,(VLOOKUP($A18,'Import Peak'!$A$3:FD$99,160,FALSE)-VLOOKUP($A18,'Import Peak Change'!$A$106:FD$202,160,FALSE)))</f>
        <v>0</v>
      </c>
      <c r="FE18" s="6">
        <f>IF(ISERROR(VLOOKUP($A18,'Import Peak'!$A$3:FE$99,161,FALSE)-VLOOKUP($A18,'Import Peak Change'!$A$106:FE$202,161,FALSE)),0,(VLOOKUP($A18,'Import Peak'!$A$3:FE$99,161,FALSE)-VLOOKUP($A18,'Import Peak Change'!$A$106:FE$202,161,FALSE)))</f>
        <v>0</v>
      </c>
      <c r="FF18" s="6">
        <f>IF(ISERROR(VLOOKUP($A18,'Import Peak'!$A$3:FF$99,162,FALSE)-VLOOKUP($A18,'Import Peak Change'!$A$106:FF$202,162,FALSE)),0,(VLOOKUP($A18,'Import Peak'!$A$3:FF$99,162,FALSE)-VLOOKUP($A18,'Import Peak Change'!$A$106:FF$202,162,FALSE)))</f>
        <v>0</v>
      </c>
      <c r="FG18" s="6">
        <f>IF(ISERROR(VLOOKUP($A18,'Import Peak'!$A$3:FG$99,163,FALSE)-VLOOKUP($A18,'Import Peak Change'!$A$106:FG$202,163,FALSE)),0,(VLOOKUP($A18,'Import Peak'!$A$3:FG$99,163,FALSE)-VLOOKUP($A18,'Import Peak Change'!$A$106:FG$202,163,FALSE)))</f>
        <v>0</v>
      </c>
      <c r="FH18" s="6">
        <f>IF(ISERROR(VLOOKUP($A18,'Import Peak'!$A$3:FH$99,164,FALSE)-VLOOKUP($A18,'Import Peak Change'!$A$106:FH$202,164,FALSE)),0,(VLOOKUP($A18,'Import Peak'!$A$3:FH$99,164,FALSE)-VLOOKUP($A18,'Import Peak Change'!$A$106:FH$202,164,FALSE)))</f>
        <v>0</v>
      </c>
      <c r="FI18" s="6">
        <f>IF(ISERROR(VLOOKUP($A18,'Import Peak'!$A$3:FI$99,165,FALSE)-VLOOKUP($A18,'Import Peak Change'!$A$106:FI$202,165,FALSE)),0,(VLOOKUP($A18,'Import Peak'!$A$3:FI$99,165,FALSE)-VLOOKUP($A18,'Import Peak Change'!$A$106:FI$202,165,FALSE)))</f>
        <v>0</v>
      </c>
      <c r="FJ18" s="6">
        <f>IF(ISERROR(VLOOKUP($A18,'Import Peak'!$A$3:FJ$99,166,FALSE)-VLOOKUP($A18,'Import Peak Change'!$A$106:FJ$202,166,FALSE)),0,(VLOOKUP($A18,'Import Peak'!$A$3:FJ$99,166,FALSE)-VLOOKUP($A18,'Import Peak Change'!$A$106:FJ$202,166,FALSE)))</f>
        <v>0</v>
      </c>
      <c r="FK18" s="6">
        <f>IF(ISERROR(VLOOKUP($A18,'Import Peak'!$A$3:FK$99,167,FALSE)-VLOOKUP($A18,'Import Peak Change'!$A$106:FK$202,167,FALSE)),0,(VLOOKUP($A18,'Import Peak'!$A$3:FK$99,167,FALSE)-VLOOKUP($A18,'Import Peak Change'!$A$106:FK$202,167,FALSE)))</f>
        <v>0</v>
      </c>
      <c r="FL18" s="6">
        <f>IF(ISERROR(VLOOKUP($A18,'Import Peak'!$A$3:FL$99,168,FALSE)-VLOOKUP($A18,'Import Peak Change'!$A$106:FL$202,168,FALSE)),0,(VLOOKUP($A18,'Import Peak'!$A$3:FL$99,168,FALSE)-VLOOKUP($A18,'Import Peak Change'!$A$106:FL$202,168,FALSE)))</f>
        <v>0</v>
      </c>
      <c r="FM18" s="6">
        <f>IF(ISERROR(VLOOKUP($A18,'Import Peak'!$A$3:FM$99,169,FALSE)-VLOOKUP($A18,'Import Peak Change'!$A$106:FM$202,169,FALSE)),0,(VLOOKUP($A18,'Import Peak'!$A$3:FM$99,169,FALSE)-VLOOKUP($A18,'Import Peak Change'!$A$106:FM$202,169,FALSE)))</f>
        <v>0</v>
      </c>
      <c r="FN18" s="6">
        <f>IF(ISERROR(VLOOKUP($A18,'Import Peak'!$A$3:FN$99,170,FALSE)-VLOOKUP($A18,'Import Peak Change'!$A$106:FN$202,170,FALSE)),0,(VLOOKUP($A18,'Import Peak'!$A$3:FN$99,170,FALSE)-VLOOKUP($A18,'Import Peak Change'!$A$106:FN$202,170,FALSE)))</f>
        <v>0</v>
      </c>
      <c r="FO18" s="6">
        <f>IF(ISERROR(VLOOKUP($A18,'Import Peak'!$A$3:FO$99,171,FALSE)-VLOOKUP($A18,'Import Peak Change'!$A$106:FO$202,171,FALSE)),0,(VLOOKUP($A18,'Import Peak'!$A$3:FO$99,171,FALSE)-VLOOKUP($A18,'Import Peak Change'!$A$106:FO$202,171,FALSE)))</f>
        <v>0</v>
      </c>
      <c r="FP18" s="6">
        <f>IF(ISERROR(VLOOKUP($A18,'Import Peak'!$A$3:FP$99,172,FALSE)-VLOOKUP($A18,'Import Peak Change'!$A$106:FP$202,172,FALSE)),0,(VLOOKUP($A18,'Import Peak'!$A$3:FP$99,172,FALSE)-VLOOKUP($A18,'Import Peak Change'!$A$106:FP$202,172,FALSE)))</f>
        <v>0</v>
      </c>
      <c r="FQ18" s="6">
        <f>IF(ISERROR(VLOOKUP($A18,'Import Peak'!$A$3:FQ$99,173,FALSE)-VLOOKUP($A18,'Import Peak Change'!$A$106:FQ$202,173,FALSE)),0,(VLOOKUP($A18,'Import Peak'!$A$3:FQ$99,173,FALSE)-VLOOKUP($A18,'Import Peak Change'!$A$106:FQ$202,173,FALSE)))</f>
        <v>0</v>
      </c>
      <c r="FR18" s="6">
        <f>IF(ISERROR(VLOOKUP($A18,'Import Peak'!$A$3:FR$99,174,FALSE)-VLOOKUP($A18,'Import Peak Change'!$A$106:FR$202,174,FALSE)),0,(VLOOKUP($A18,'Import Peak'!$A$3:FR$99,174,FALSE)-VLOOKUP($A18,'Import Peak Change'!$A$106:FR$202,174,FALSE)))</f>
        <v>0</v>
      </c>
      <c r="FS18" s="6">
        <f>IF(ISERROR(VLOOKUP($A18,'Import Peak'!$A$3:FS$99,175,FALSE)-VLOOKUP($A18,'Import Peak Change'!$A$106:FS$202,175,FALSE)),0,(VLOOKUP($A18,'Import Peak'!$A$3:FS$99,175,FALSE)-VLOOKUP($A18,'Import Peak Change'!$A$106:FS$202,175,FALSE)))</f>
        <v>0</v>
      </c>
      <c r="FT18" s="6">
        <f>IF(ISERROR(VLOOKUP($A18,'Import Peak'!$A$3:FT$99,176,FALSE)-VLOOKUP($A18,'Import Peak Change'!$A$106:FT$202,176,FALSE)),0,(VLOOKUP($A18,'Import Peak'!$A$3:FT$99,176,FALSE)-VLOOKUP($A18,'Import Peak Change'!$A$106:FT$202,176,FALSE)))</f>
        <v>0</v>
      </c>
      <c r="FU18" s="6">
        <f>IF(ISERROR(VLOOKUP($A18,'Import Peak'!$A$3:FU$99,177,FALSE)-VLOOKUP($A18,'Import Peak Change'!$A$106:FU$202,177,FALSE)),0,(VLOOKUP($A18,'Import Peak'!$A$3:FU$99,177,FALSE)-VLOOKUP($A18,'Import Peak Change'!$A$106:FU$202,177,FALSE)))</f>
        <v>0</v>
      </c>
      <c r="FV18" s="6">
        <f>IF(ISERROR(VLOOKUP($A18,'Import Peak'!$A$3:FV$99,178,FALSE)-VLOOKUP($A18,'Import Peak Change'!$A$106:FV$202,178,FALSE)),0,(VLOOKUP($A18,'Import Peak'!$A$3:FV$99,178,FALSE)-VLOOKUP($A18,'Import Peak Change'!$A$106:FV$202,178,FALSE)))</f>
        <v>0</v>
      </c>
      <c r="FW18" s="6">
        <f>IF(ISERROR(VLOOKUP($A18,'Import Peak'!$A$3:FW$99,179,FALSE)-VLOOKUP($A18,'Import Peak Change'!$A$106:FW$202,179,FALSE)),0,(VLOOKUP($A18,'Import Peak'!$A$3:FW$99,179,FALSE)-VLOOKUP($A18,'Import Peak Change'!$A$106:FW$202,179,FALSE)))</f>
        <v>0</v>
      </c>
      <c r="FX18" s="6">
        <f>IF(ISERROR(VLOOKUP($A18,'Import Peak'!$A$3:FX$99,180,FALSE)-VLOOKUP($A18,'Import Peak Change'!$A$106:FX$202,180,FALSE)),0,(VLOOKUP($A18,'Import Peak'!$A$3:FX$99,180,FALSE)-VLOOKUP($A18,'Import Peak Change'!$A$106:FX$202,180,FALSE)))</f>
        <v>0</v>
      </c>
      <c r="FY18" s="6">
        <f>IF(ISERROR(VLOOKUP($A18,'Import Peak'!$A$3:FY$99,181,FALSE)-VLOOKUP($A18,'Import Peak Change'!$A$106:FY$202,181,FALSE)),0,(VLOOKUP($A18,'Import Peak'!$A$3:FY$99,181,FALSE)-VLOOKUP($A18,'Import Peak Change'!$A$106:FY$202,181,FALSE)))</f>
        <v>0</v>
      </c>
      <c r="FZ18" s="6">
        <f>IF(ISERROR(VLOOKUP($A18,'Import Peak'!$A$3:FZ$99,182,FALSE)-VLOOKUP($A18,'Import Peak Change'!$A$106:FZ$202,182,FALSE)),0,(VLOOKUP($A18,'Import Peak'!$A$3:FZ$99,182,FALSE)-VLOOKUP($A18,'Import Peak Change'!$A$106:FZ$202,182,FALSE)))</f>
        <v>0</v>
      </c>
      <c r="GA18" s="6">
        <f>IF(ISERROR(VLOOKUP($A18,'Import Peak'!$A$3:GA$99,183,FALSE)-VLOOKUP($A18,'Import Peak Change'!$A$106:GA$202,183,FALSE)),0,(VLOOKUP($A18,'Import Peak'!$A$3:GA$99,183,FALSE)-VLOOKUP($A18,'Import Peak Change'!$A$106:GA$202,183,FALSE)))</f>
        <v>0</v>
      </c>
      <c r="GB18" s="6">
        <f>IF(ISERROR(VLOOKUP($A18,'Import Peak'!$A$3:GB$99,184,FALSE)-VLOOKUP($A18,'Import Peak Change'!$A$106:GB$202,184,FALSE)),0,(VLOOKUP($A18,'Import Peak'!$A$3:GB$99,184,FALSE)-VLOOKUP($A18,'Import Peak Change'!$A$106:GB$202,184,FALSE)))</f>
        <v>0</v>
      </c>
      <c r="GC18" s="6">
        <f>IF(ISERROR(VLOOKUP($A18,'Import Peak'!$A$3:GC$99,185,FALSE)-VLOOKUP($A18,'Import Peak Change'!$A$106:GC$202,185,FALSE)),0,(VLOOKUP($A18,'Import Peak'!$A$3:GC$99,185,FALSE)-VLOOKUP($A18,'Import Peak Change'!$A$106:GC$202,185,FALSE)))</f>
        <v>0</v>
      </c>
      <c r="GD18" s="6">
        <f>IF(ISERROR(VLOOKUP($A18,'Import Peak'!$A$3:GD$99,186,FALSE)-VLOOKUP($A18,'Import Peak Change'!$A$106:GD$202,186,FALSE)),0,(VLOOKUP($A18,'Import Peak'!$A$3:GD$99,186,FALSE)-VLOOKUP($A18,'Import Peak Change'!$A$106:GD$202,186,FALSE)))</f>
        <v>0</v>
      </c>
      <c r="GE18" s="6">
        <f>IF(ISERROR(VLOOKUP($A18,'Import Peak'!$A$3:GE$99,187,FALSE)-VLOOKUP($A18,'Import Peak Change'!$A$106:GE$202,187,FALSE)),0,(VLOOKUP($A18,'Import Peak'!$A$3:GE$99,187,FALSE)-VLOOKUP($A18,'Import Peak Change'!$A$106:GE$202,187,FALSE)))</f>
        <v>0</v>
      </c>
      <c r="GF18" s="6">
        <f>IF(ISERROR(VLOOKUP($A18,'Import Peak'!$A$3:GF$99,188,FALSE)-VLOOKUP($A18,'Import Peak Change'!$A$106:GF$202,188,FALSE)),0,(VLOOKUP($A18,'Import Peak'!$A$3:GF$99,188,FALSE)-VLOOKUP($A18,'Import Peak Change'!$A$106:GF$202,188,FALSE)))</f>
        <v>0</v>
      </c>
      <c r="GG18" s="6">
        <f>IF(ISERROR(VLOOKUP($A18,'Import Peak'!$A$3:GG$99,189,FALSE)-VLOOKUP($A18,'Import Peak Change'!$A$106:GG$202,189,FALSE)),0,(VLOOKUP($A18,'Import Peak'!$A$3:GG$99,189,FALSE)-VLOOKUP($A18,'Import Peak Change'!$A$106:GG$202,189,FALSE)))</f>
        <v>0</v>
      </c>
      <c r="GH18" s="6">
        <f>IF(ISERROR(VLOOKUP($A18,'Import Peak'!$A$3:GH$99,190,FALSE)-VLOOKUP($A18,'Import Peak Change'!$A$106:GH$202,190,FALSE)),0,(VLOOKUP($A18,'Import Peak'!$A$3:GH$99,190,FALSE)-VLOOKUP($A18,'Import Peak Change'!$A$106:GH$202,190,FALSE)))</f>
        <v>0</v>
      </c>
      <c r="GI18" s="6">
        <f>IF(ISERROR(VLOOKUP($A18,'Import Peak'!$A$3:GI$99,191,FALSE)-VLOOKUP($A18,'Import Peak Change'!$A$106:GI$202,191,FALSE)),0,(VLOOKUP($A18,'Import Peak'!$A$3:GI$99,191,FALSE)-VLOOKUP($A18,'Import Peak Change'!$A$106:GI$202,191,FALSE)))</f>
        <v>0</v>
      </c>
      <c r="GJ18" s="6">
        <f>IF(ISERROR(VLOOKUP($A18,'Import Peak'!$A$3:GJ$99,192,FALSE)-VLOOKUP($A18,'Import Peak Change'!$A$106:GJ$202,192,FALSE)),0,(VLOOKUP($A18,'Import Peak'!$A$3:GJ$99,192,FALSE)-VLOOKUP($A18,'Import Peak Change'!$A$106:GJ$202,192,FALSE)))</f>
        <v>0</v>
      </c>
      <c r="GK18" s="6">
        <f>IF(ISERROR(VLOOKUP($A18,'Import Peak'!$A$3:GK$99,193,FALSE)-VLOOKUP($A18,'Import Peak Change'!$A$106:GK$202,193,FALSE)),0,(VLOOKUP($A18,'Import Peak'!$A$3:GK$99,193,FALSE)-VLOOKUP($A18,'Import Peak Change'!$A$106:GK$202,193,FALSE)))</f>
        <v>0</v>
      </c>
      <c r="GL18" s="6">
        <f>IF(ISERROR(VLOOKUP($A18,'Import Peak'!$A$3:GL$99,194,FALSE)-VLOOKUP($A18,'Import Peak Change'!$A$106:GL$202,194,FALSE)),0,(VLOOKUP($A18,'Import Peak'!$A$3:GL$99,194,FALSE)-VLOOKUP($A18,'Import Peak Change'!$A$106:GL$202,194,FALSE)))</f>
        <v>0</v>
      </c>
      <c r="GM18" s="6">
        <f>IF(ISERROR(VLOOKUP($A18,'Import Peak'!$A$3:GM$99,195,FALSE)-VLOOKUP($A18,'Import Peak Change'!$A$106:GM$202,195,FALSE)),0,(VLOOKUP($A18,'Import Peak'!$A$3:GM$99,195,FALSE)-VLOOKUP($A18,'Import Peak Change'!$A$106:GM$202,195,FALSE)))</f>
        <v>0</v>
      </c>
      <c r="GN18" s="6">
        <f>IF(ISERROR(VLOOKUP($A18,'Import Peak'!$A$3:GN$99,196,FALSE)-VLOOKUP($A18,'Import Peak Change'!$A$106:GN$202,196,FALSE)),0,(VLOOKUP($A18,'Import Peak'!$A$3:GN$99,196,FALSE)-VLOOKUP($A18,'Import Peak Change'!$A$106:GN$202,196,FALSE)))</f>
        <v>0</v>
      </c>
      <c r="GO18" s="6">
        <f>IF(ISERROR(VLOOKUP($A18,'Import Peak'!$A$3:GO$99,197,FALSE)-VLOOKUP($A18,'Import Peak Change'!$A$106:GO$202,197,FALSE)),0,(VLOOKUP($A18,'Import Peak'!$A$3:GO$99,197,FALSE)-VLOOKUP($A18,'Import Peak Change'!$A$106:GO$202,197,FALSE)))</f>
        <v>0</v>
      </c>
      <c r="GP18" s="6">
        <f>IF(ISERROR(VLOOKUP($A18,'Import Peak'!$A$3:GP$99,198,FALSE)-VLOOKUP($A18,'Import Peak Change'!$A$106:GP$202,198,FALSE)),0,(VLOOKUP($A18,'Import Peak'!$A$3:GP$99,198,FALSE)-VLOOKUP($A18,'Import Peak Change'!$A$106:GP$202,198,FALSE)))</f>
        <v>0</v>
      </c>
      <c r="GQ18" s="6">
        <f>IF(ISERROR(VLOOKUP($A18,'Import Peak'!$A$3:GQ$99,199,FALSE)-VLOOKUP($A18,'Import Peak Change'!$A$106:GQ$202,199,FALSE)),0,(VLOOKUP($A18,'Import Peak'!$A$3:GQ$99,199,FALSE)-VLOOKUP($A18,'Import Peak Change'!$A$106:GQ$202,199,FALSE)))</f>
        <v>0</v>
      </c>
      <c r="GR18" s="6">
        <f>IF(ISERROR(VLOOKUP($A18,'Import Peak'!$A$3:GR$99,200,FALSE)-VLOOKUP($A18,'Import Peak Change'!$A$106:GR$202,200,FALSE)),0,(VLOOKUP($A18,'Import Peak'!$A$3:GR$99,200,FALSE)-VLOOKUP($A18,'Import Peak Change'!$A$106:GR$202,200,FALSE)))</f>
        <v>0</v>
      </c>
      <c r="GS18" s="6">
        <f>IF(ISERROR(VLOOKUP($A18,'Import Peak'!$A$3:GS$99,201,FALSE)-VLOOKUP($A18,'Import Peak Change'!$A$106:GS$202,201,FALSE)),0,(VLOOKUP($A18,'Import Peak'!$A$3:GS$99,201,FALSE)-VLOOKUP($A18,'Import Peak Change'!$A$106:GS$202,201,FALSE)))</f>
        <v>0</v>
      </c>
      <c r="GT18" s="6">
        <f>IF(ISERROR(VLOOKUP($A18,'Import Peak'!$A$3:GT$99,202,FALSE)-VLOOKUP($A18,'Import Peak Change'!$A$106:GT$202,202,FALSE)),0,(VLOOKUP($A18,'Import Peak'!$A$3:GT$99,202,FALSE)-VLOOKUP($A18,'Import Peak Change'!$A$106:GT$202,202,FALSE)))</f>
        <v>0</v>
      </c>
      <c r="GU18" s="6">
        <f>IF(ISERROR(VLOOKUP($A18,'Import Peak'!$A$3:GU$99,203,FALSE)-VLOOKUP($A18,'Import Peak Change'!$A$106:GU$202,203,FALSE)),0,(VLOOKUP($A18,'Import Peak'!$A$3:GU$99,203,FALSE)-VLOOKUP($A18,'Import Peak Change'!$A$106:GU$202,203,FALSE)))</f>
        <v>0</v>
      </c>
      <c r="GV18" s="6">
        <f>IF(ISERROR(VLOOKUP($A18,'Import Peak'!$A$3:GV$99,204,FALSE)-VLOOKUP($A18,'Import Peak Change'!$A$106:GV$202,204,FALSE)),0,(VLOOKUP($A18,'Import Peak'!$A$3:GV$99,204,FALSE)-VLOOKUP($A18,'Import Peak Change'!$A$106:GV$202,204,FALSE)))</f>
        <v>0</v>
      </c>
      <c r="GW18" s="6">
        <f>IF(ISERROR(VLOOKUP($A18,'Import Peak'!$A$3:GW$99,205,FALSE)-VLOOKUP($A18,'Import Peak Change'!$A$106:GW$202,205,FALSE)),0,(VLOOKUP($A18,'Import Peak'!$A$3:GW$99,205,FALSE)-VLOOKUP($A18,'Import Peak Change'!$A$106:GW$202,205,FALSE)))</f>
        <v>0</v>
      </c>
      <c r="GX18" s="6">
        <f>IF(ISERROR(VLOOKUP($A18,'Import Peak'!$A$3:GX$99,206,FALSE)-VLOOKUP($A18,'Import Peak Change'!$A$106:GX$202,206,FALSE)),0,(VLOOKUP($A18,'Import Peak'!$A$3:GX$99,206,FALSE)-VLOOKUP($A18,'Import Peak Change'!$A$106:GX$202,206,FALSE)))</f>
        <v>0</v>
      </c>
      <c r="GY18" s="6">
        <f>IF(ISERROR(VLOOKUP($A18,'Import Peak'!$A$3:GY$99,207,FALSE)-VLOOKUP($A18,'Import Peak Change'!$A$106:GY$202,207,FALSE)),0,(VLOOKUP($A18,'Import Peak'!$A$3:GY$99,207,FALSE)-VLOOKUP($A18,'Import Peak Change'!$A$106:GY$202,207,FALSE)))</f>
        <v>0</v>
      </c>
      <c r="GZ18" s="6">
        <f>IF(ISERROR(VLOOKUP($A18,'Import Peak'!$A$3:GZ$99,208,FALSE)-VLOOKUP($A18,'Import Peak Change'!$A$106:GZ$202,208,FALSE)),0,(VLOOKUP($A18,'Import Peak'!$A$3:GZ$99,208,FALSE)-VLOOKUP($A18,'Import Peak Change'!$A$106:GZ$202,208,FALSE)))</f>
        <v>0</v>
      </c>
      <c r="HA18" s="6">
        <f>IF(ISERROR(VLOOKUP($A18,'Import Peak'!$A$3:HA$99,209,FALSE)-VLOOKUP($A18,'Import Peak Change'!$A$106:HA$202,209,FALSE)),0,(VLOOKUP($A18,'Import Peak'!$A$3:HA$99,209,FALSE)-VLOOKUP($A18,'Import Peak Change'!$A$106:HA$202,209,FALSE)))</f>
        <v>0</v>
      </c>
      <c r="HB18" s="6">
        <f>IF(ISERROR(VLOOKUP($A18,'Import Peak'!$A$3:HB$99,210,FALSE)-VLOOKUP($A18,'Import Peak Change'!$A$106:HB$202,210,FALSE)),0,(VLOOKUP($A18,'Import Peak'!$A$3:HB$99,210,FALSE)-VLOOKUP($A18,'Import Peak Change'!$A$106:HB$202,210,FALSE)))</f>
        <v>0</v>
      </c>
      <c r="HC18" s="6">
        <f>IF(ISERROR(VLOOKUP($A18,'Import Peak'!$A$3:HC$99,211,FALSE)-VLOOKUP($A18,'Import Peak Change'!$A$106:HC$202,211,FALSE)),0,(VLOOKUP($A18,'Import Peak'!$A$3:HC$99,211,FALSE)-VLOOKUP($A18,'Import Peak Change'!$A$106:HC$202,211,FALSE)))</f>
        <v>0</v>
      </c>
      <c r="HD18" s="6">
        <f>IF(ISERROR(VLOOKUP($A18,'Import Peak'!$A$3:HD$99,212,FALSE)-VLOOKUP($A18,'Import Peak Change'!$A$106:HD$202,212,FALSE)),0,(VLOOKUP($A18,'Import Peak'!$A$3:HD$99,212,FALSE)-VLOOKUP($A18,'Import Peak Change'!$A$106:HD$202,212,FALSE)))</f>
        <v>0</v>
      </c>
      <c r="HE18" s="6">
        <f>IF(ISERROR(VLOOKUP($A18,'Import Peak'!$A$3:HE$99,213,FALSE)-VLOOKUP($A18,'Import Peak Change'!$A$106:HE$202,213,FALSE)),0,(VLOOKUP($A18,'Import Peak'!$A$3:HE$99,213,FALSE)-VLOOKUP($A18,'Import Peak Change'!$A$106:HE$202,213,FALSE)))</f>
        <v>0</v>
      </c>
      <c r="HF18" s="6">
        <f>IF(ISERROR(VLOOKUP($A18,'Import Peak'!$A$3:HF$99,214,FALSE)-VLOOKUP($A18,'Import Peak Change'!$A$106:HF$202,214,FALSE)),0,(VLOOKUP($A18,'Import Peak'!$A$3:HF$99,214,FALSE)-VLOOKUP($A18,'Import Peak Change'!$A$106:HF$202,214,FALSE)))</f>
        <v>0</v>
      </c>
      <c r="HG18" s="6">
        <f>IF(ISERROR(VLOOKUP($A18,'Import Peak'!$A$3:HG$99,215,FALSE)-VLOOKUP($A18,'Import Peak Change'!$A$106:HG$202,215,FALSE)),0,(VLOOKUP($A18,'Import Peak'!$A$3:HG$99,215,FALSE)-VLOOKUP($A18,'Import Peak Change'!$A$106:HG$202,215,FALSE)))</f>
        <v>0</v>
      </c>
      <c r="HH18" s="6">
        <f>IF(ISERROR(VLOOKUP($A18,'Import Peak'!$A$3:HH$99,216,FALSE)-VLOOKUP($A18,'Import Peak Change'!$A$106:HH$202,216,FALSE)),0,(VLOOKUP($A18,'Import Peak'!$A$3:HH$99,216,FALSE)-VLOOKUP($A18,'Import Peak Change'!$A$106:HH$202,216,FALSE)))</f>
        <v>0</v>
      </c>
      <c r="HI18" s="6">
        <f>IF(ISERROR(VLOOKUP($A18,'Import Peak'!$A$3:HI$99,217,FALSE)-VLOOKUP($A18,'Import Peak Change'!$A$106:HI$202,217,FALSE)),0,(VLOOKUP($A18,'Import Peak'!$A$3:HI$99,217,FALSE)-VLOOKUP($A18,'Import Peak Change'!$A$106:HI$202,217,FALSE)))</f>
        <v>0</v>
      </c>
      <c r="HJ18" s="6">
        <f>IF(ISERROR(VLOOKUP($A18,'Import Peak'!$A$3:HJ$99,218,FALSE)-VLOOKUP($A18,'Import Peak Change'!$A$106:HJ$202,218,FALSE)),0,(VLOOKUP($A18,'Import Peak'!$A$3:HJ$99,218,FALSE)-VLOOKUP($A18,'Import Peak Change'!$A$106:HJ$202,218,FALSE)))</f>
        <v>0</v>
      </c>
      <c r="HK18" s="6">
        <f>IF(ISERROR(VLOOKUP($A18,'Import Peak'!$A$3:HK$99,219,FALSE)-VLOOKUP($A18,'Import Peak Change'!$A$106:HK$202,219,FALSE)),0,(VLOOKUP($A18,'Import Peak'!$A$3:HK$99,219,FALSE)-VLOOKUP($A18,'Import Peak Change'!$A$106:HK$202,219,FALSE)))</f>
        <v>0</v>
      </c>
      <c r="HL18" s="6">
        <f>IF(ISERROR(VLOOKUP($A18,'Import Peak'!$A$3:HL$99,220,FALSE)-VLOOKUP($A18,'Import Peak Change'!$A$106:HL$202,220,FALSE)),0,(VLOOKUP($A18,'Import Peak'!$A$3:HL$99,220,FALSE)-VLOOKUP($A18,'Import Peak Change'!$A$106:HL$202,220,FALSE)))</f>
        <v>0</v>
      </c>
      <c r="HM18" s="6">
        <f>IF(ISERROR(VLOOKUP($A18,'Import Peak'!$A$3:HM$99,221,FALSE)-VLOOKUP($A18,'Import Peak Change'!$A$106:HM$202,221,FALSE)),0,(VLOOKUP($A18,'Import Peak'!$A$3:HM$99,221,FALSE)-VLOOKUP($A18,'Import Peak Change'!$A$106:HM$202,221,FALSE)))</f>
        <v>0</v>
      </c>
      <c r="HN18" s="6">
        <f>IF(ISERROR(VLOOKUP($A18,'Import Peak'!$A$3:HN$99,222,FALSE)-VLOOKUP($A18,'Import Peak Change'!$A$106:HN$202,222,FALSE)),0,(VLOOKUP($A18,'Import Peak'!$A$3:HN$99,222,FALSE)-VLOOKUP($A18,'Import Peak Change'!$A$106:HN$202,222,FALSE)))</f>
        <v>0</v>
      </c>
      <c r="HO18" s="6">
        <f>IF(ISERROR(VLOOKUP($A18,'Import Peak'!$A$3:HO$99,223,FALSE)-VLOOKUP($A18,'Import Peak Change'!$A$106:HO$202,223,FALSE)),0,(VLOOKUP($A18,'Import Peak'!$A$3:HO$99,223,FALSE)-VLOOKUP($A18,'Import Peak Change'!$A$106:HO$202,223,FALSE)))</f>
        <v>0</v>
      </c>
      <c r="HP18" s="6">
        <f>IF(ISERROR(VLOOKUP($A18,'Import Peak'!$A$3:HP$99,224,FALSE)-VLOOKUP($A18,'Import Peak Change'!$A$106:HP$202,224,FALSE)),0,(VLOOKUP($A18,'Import Peak'!$A$3:HP$99,224,FALSE)-VLOOKUP($A18,'Import Peak Change'!$A$106:HP$202,224,FALSE)))</f>
        <v>0</v>
      </c>
      <c r="HQ18" s="6">
        <f>IF(ISERROR(VLOOKUP($A18,'Import Peak'!$A$3:HQ$99,225,FALSE)-VLOOKUP($A18,'Import Peak Change'!$A$106:HQ$202,225,FALSE)),0,(VLOOKUP($A18,'Import Peak'!$A$3:HQ$99,225,FALSE)-VLOOKUP($A18,'Import Peak Change'!$A$106:HQ$202,225,FALSE)))</f>
        <v>0</v>
      </c>
      <c r="HR18" s="6">
        <f>IF(ISERROR(VLOOKUP($A18,'Import Peak'!$A$3:HR$99,226,FALSE)-VLOOKUP($A18,'Import Peak Change'!$A$106:HR$202,226,FALSE)),0,(VLOOKUP($A18,'Import Peak'!$A$3:HR$99,226,FALSE)-VLOOKUP($A18,'Import Peak Change'!$A$106:HR$202,226,FALSE)))</f>
        <v>0</v>
      </c>
      <c r="HS18" s="6">
        <f>IF(ISERROR(VLOOKUP($A18,'Import Peak'!$A$3:HS$99,227,FALSE)-VLOOKUP($A18,'Import Peak Change'!$A$106:HS$202,227,FALSE)),0,(VLOOKUP($A18,'Import Peak'!$A$3:HS$99,227,FALSE)-VLOOKUP($A18,'Import Peak Change'!$A$106:HS$202,227,FALSE)))</f>
        <v>0</v>
      </c>
      <c r="HT18" s="6">
        <f>IF(ISERROR(VLOOKUP($A18,'Import Peak'!$A$3:HT$99,228,FALSE)-VLOOKUP($A18,'Import Peak Change'!$A$106:HT$202,228,FALSE)),0,(VLOOKUP($A18,'Import Peak'!$A$3:HT$99,228,FALSE)-VLOOKUP($A18,'Import Peak Change'!$A$106:HT$202,228,FALSE)))</f>
        <v>0</v>
      </c>
      <c r="HU18" s="6">
        <f>IF(ISERROR(VLOOKUP($A18,'Import Peak'!$A$3:HU$99,229,FALSE)-VLOOKUP($A18,'Import Peak Change'!$A$106:HU$202,229,FALSE)),0,(VLOOKUP($A18,'Import Peak'!$A$3:HU$99,229,FALSE)-VLOOKUP($A18,'Import Peak Change'!$A$106:HU$202,229,FALSE)))</f>
        <v>0</v>
      </c>
      <c r="HV18" s="6">
        <f>IF(ISERROR(VLOOKUP($A18,'Import Peak'!$A$3:HV$99,230,FALSE)-VLOOKUP($A18,'Import Peak Change'!$A$106:HV$202,230,FALSE)),0,(VLOOKUP($A18,'Import Peak'!$A$3:HV$99,230,FALSE)-VLOOKUP($A18,'Import Peak Change'!$A$106:HV$202,230,FALSE)))</f>
        <v>0</v>
      </c>
      <c r="HW18" s="6">
        <f>IF(ISERROR(VLOOKUP($A18,'Import Peak'!$A$3:HW$99,231,FALSE)-VLOOKUP($A18,'Import Peak Change'!$A$106:HW$202,231,FALSE)),0,(VLOOKUP($A18,'Import Peak'!$A$3:HW$99,231,FALSE)-VLOOKUP($A18,'Import Peak Change'!$A$106:HW$202,231,FALSE)))</f>
        <v>0</v>
      </c>
      <c r="HX18" s="6">
        <f>IF(ISERROR(VLOOKUP($A18,'Import Peak'!$A$3:HX$99,232,FALSE)-VLOOKUP($A18,'Import Peak Change'!$A$106:HX$202,232,FALSE)),0,(VLOOKUP($A18,'Import Peak'!$A$3:HX$99,232,FALSE)-VLOOKUP($A18,'Import Peak Change'!$A$106:HX$202,232,FALSE)))</f>
        <v>0</v>
      </c>
      <c r="HY18" s="6">
        <f>IF(ISERROR(VLOOKUP($A18,'Import Peak'!$A$3:HY$99,233,FALSE)-VLOOKUP($A18,'Import Peak Change'!$A$106:HY$202,233,FALSE)),0,(VLOOKUP($A18,'Import Peak'!$A$3:HY$99,233,FALSE)-VLOOKUP($A18,'Import Peak Change'!$A$106:HY$202,233,FALSE)))</f>
        <v>0</v>
      </c>
      <c r="HZ18" s="6">
        <f>IF(ISERROR(VLOOKUP($A18,'Import Peak'!$A$3:HZ$99,234,FALSE)-VLOOKUP($A18,'Import Peak Change'!$A$106:HZ$202,234,FALSE)),0,(VLOOKUP($A18,'Import Peak'!$A$3:HZ$99,234,FALSE)-VLOOKUP($A18,'Import Peak Change'!$A$106:HZ$202,234,FALSE)))</f>
        <v>0</v>
      </c>
      <c r="IA18" s="6">
        <f>IF(ISERROR(VLOOKUP($A18,'Import Peak'!$A$3:IA$99,235,FALSE)-VLOOKUP($A18,'Import Peak Change'!$A$106:IA$202,235,FALSE)),0,(VLOOKUP($A18,'Import Peak'!$A$3:IA$99,235,FALSE)-VLOOKUP($A18,'Import Peak Change'!$A$106:IA$202,235,FALSE)))</f>
        <v>0</v>
      </c>
      <c r="IB18" s="6">
        <f>IF(ISERROR(VLOOKUP($A18,'Import Peak'!$A$3:IB$99,236,FALSE)-VLOOKUP($A18,'Import Peak Change'!$A$106:IB$202,236,FALSE)),0,(VLOOKUP($A18,'Import Peak'!$A$3:IB$99,236,FALSE)-VLOOKUP($A18,'Import Peak Change'!$A$106:IB$202,236,FALSE)))</f>
        <v>0</v>
      </c>
      <c r="IC18" s="6">
        <f>IF(ISERROR(VLOOKUP($A18,'Import Peak'!$A$3:IC$99,237,FALSE)-VLOOKUP($A18,'Import Peak Change'!$A$106:IC$202,237,FALSE)),0,(VLOOKUP($A18,'Import Peak'!$A$3:IC$99,237,FALSE)-VLOOKUP($A18,'Import Peak Change'!$A$106:IC$202,237,FALSE)))</f>
        <v>0</v>
      </c>
      <c r="ID18" s="6">
        <f>IF(ISERROR(VLOOKUP($A18,'Import Peak'!$A$3:ID$99,238,FALSE)-VLOOKUP($A18,'Import Peak Change'!$A$106:ID$202,238,FALSE)),0,(VLOOKUP($A18,'Import Peak'!$A$3:ID$99,238,FALSE)-VLOOKUP($A18,'Import Peak Change'!$A$106:ID$202,238,FALSE)))</f>
        <v>0</v>
      </c>
      <c r="IE18" s="6">
        <f>IF(ISERROR(VLOOKUP($A18,'Import Peak'!$A$3:IE$99,239,FALSE)-VLOOKUP($A18,'Import Peak Change'!$A$106:IE$202,239,FALSE)),0,(VLOOKUP($A18,'Import Peak'!$A$3:IE$99,239,FALSE)-VLOOKUP($A18,'Import Peak Change'!$A$106:IE$202,239,FALSE)))</f>
        <v>0</v>
      </c>
      <c r="IF18" s="6"/>
    </row>
    <row r="19" spans="1:240" s="27" customFormat="1">
      <c r="A19" s="168" t="str">
        <f>IF('Import Peak'!A16=0,"",'Import Peak'!A16)</f>
        <v>EPMI-LT-CALI</v>
      </c>
      <c r="B19" s="6"/>
      <c r="C19" s="6"/>
      <c r="D19" s="6"/>
      <c r="E19" s="6"/>
      <c r="F19" s="6"/>
      <c r="G19" s="6">
        <f>IF(ISERROR(VLOOKUP($A19,'Import Peak'!$A$3:G$99,7,FALSE)-VLOOKUP($A19,'Import Peak Change'!$A$106:G$202,7,FALSE)),0,(VLOOKUP($A19,'Import Peak'!$A$3:G$99,7,FALSE)-VLOOKUP($A19,'Import Peak Change'!$A$106:G$202,7,FALSE)))</f>
        <v>0</v>
      </c>
      <c r="H19" s="6">
        <f>IF(ISERROR(VLOOKUP($A19,'Import Peak'!$A$3:H$99,8,FALSE)-VLOOKUP($A19,'Import Peak Change'!$A$106:H$202,8,FALSE)),0,(VLOOKUP($A19,'Import Peak'!$A$3:H$99,8,FALSE)-VLOOKUP($A19,'Import Peak Change'!$A$106:H$202,8,FALSE)))</f>
        <v>542.10654783041696</v>
      </c>
      <c r="I19" s="6">
        <f>IF(ISERROR(VLOOKUP($A19,'Import Peak'!$A$3:I$99,9,FALSE)-VLOOKUP($A19,'Import Peak Change'!$A$106:I$202,9,FALSE)),0,(VLOOKUP($A19,'Import Peak'!$A$3:I$99,9,FALSE)-VLOOKUP($A19,'Import Peak Change'!$A$106:I$202,9,FALSE)))</f>
        <v>-11960.283442110333</v>
      </c>
      <c r="J19" s="6">
        <f>IF(ISERROR(VLOOKUP($A19,'Import Peak'!$A$3:J$99,10,FALSE)-VLOOKUP($A19,'Import Peak Change'!$A$106:J$202,10,FALSE)),0,(VLOOKUP($A19,'Import Peak'!$A$3:J$99,10,FALSE)-VLOOKUP($A19,'Import Peak Change'!$A$106:J$202,10,FALSE)))</f>
        <v>1.284628768600669</v>
      </c>
      <c r="K19" s="6">
        <f>IF(ISERROR(VLOOKUP($A19,'Import Peak'!$A$3:K$99,11,FALSE)-VLOOKUP($A19,'Import Peak Change'!$A$106:K$202,11,FALSE)),0,(VLOOKUP($A19,'Import Peak'!$A$3:K$99,11,FALSE)-VLOOKUP($A19,'Import Peak Change'!$A$106:K$202,11,FALSE)))</f>
        <v>28598.089696650924</v>
      </c>
      <c r="L19" s="6">
        <f>IF(ISERROR(VLOOKUP($A19,'Import Peak'!$A$3:L$99,12,FALSE)-VLOOKUP($A19,'Import Peak Change'!$A$106:L$202,12,FALSE)),0,(VLOOKUP($A19,'Import Peak'!$A$3:L$99,12,FALSE)-VLOOKUP($A19,'Import Peak Change'!$A$106:L$202,12,FALSE)))</f>
        <v>-1.3535310775805556</v>
      </c>
      <c r="M19" s="6">
        <f>IF(ISERROR(VLOOKUP($A19,'Import Peak'!$A$3:M$99,13,FALSE)-VLOOKUP($A19,'Import Peak Change'!$A$106:M$202,13,FALSE)),0,(VLOOKUP($A19,'Import Peak'!$A$3:M$99,13,FALSE)-VLOOKUP($A19,'Import Peak Change'!$A$106:M$202,13,FALSE)))</f>
        <v>10287.201765432248</v>
      </c>
      <c r="N19" s="6">
        <f>IF(ISERROR(VLOOKUP($A19,'Import Peak'!$A$3:N$99,14,FALSE)-VLOOKUP($A19,'Import Peak Change'!$A$106:N$202,14,FALSE)),0,(VLOOKUP($A19,'Import Peak'!$A$3:N$99,14,FALSE)-VLOOKUP($A19,'Import Peak Change'!$A$106:N$202,14,FALSE)))</f>
        <v>10268.705542928379</v>
      </c>
      <c r="O19" s="6">
        <f>IF(ISERROR(VLOOKUP($A19,'Import Peak'!$A$3:O$99,15,FALSE)-VLOOKUP($A19,'Import Peak Change'!$A$106:O$202,15,FALSE)),0,(VLOOKUP($A19,'Import Peak'!$A$3:O$99,15,FALSE)-VLOOKUP($A19,'Import Peak Change'!$A$106:O$202,15,FALSE)))</f>
        <v>9855.8440405771544</v>
      </c>
      <c r="P19" s="6">
        <f>IF(ISERROR(VLOOKUP($A19,'Import Peak'!$A$3:P$99,16,FALSE)-VLOOKUP($A19,'Import Peak Change'!$A$106:P$202,16,FALSE)),0,(VLOOKUP($A19,'Import Peak'!$A$3:P$99,16,FALSE)-VLOOKUP($A19,'Import Peak Change'!$A$106:P$202,16,FALSE)))</f>
        <v>10232.497130548363</v>
      </c>
      <c r="Q19" s="6">
        <f>IF(ISERROR(VLOOKUP($A19,'Import Peak'!$A$3:Q$99,17,FALSE)-VLOOKUP($A19,'Import Peak Change'!$A$106:Q$202,17,FALSE)),0,(VLOOKUP($A19,'Import Peak'!$A$3:Q$99,17,FALSE)-VLOOKUP($A19,'Import Peak Change'!$A$106:Q$202,17,FALSE)))</f>
        <v>10605.488283020488</v>
      </c>
      <c r="R19" s="6">
        <f>IF(ISERROR(VLOOKUP($A19,'Import Peak'!$A$3:R$99,18,FALSE)-VLOOKUP($A19,'Import Peak Change'!$A$106:R$202,18,FALSE)),0,(VLOOKUP($A19,'Import Peak'!$A$3:R$99,18,FALSE)-VLOOKUP($A19,'Import Peak Change'!$A$106:R$202,18,FALSE)))</f>
        <v>9407.856106155974</v>
      </c>
      <c r="S19" s="6">
        <f>IF(ISERROR(VLOOKUP($A19,'Import Peak'!$A$3:S$99,19,FALSE)-VLOOKUP($A19,'Import Peak Change'!$A$106:S$202,19,FALSE)),0,(VLOOKUP($A19,'Import Peak'!$A$3:S$99,19,FALSE)-VLOOKUP($A19,'Import Peak Change'!$A$106:S$202,19,FALSE)))</f>
        <v>21058.161169862848</v>
      </c>
      <c r="T19" s="6">
        <f>IF(ISERROR(VLOOKUP($A19,'Import Peak'!$A$3:T$99,20,FALSE)-VLOOKUP($A19,'Import Peak Change'!$A$106:T$202,20,FALSE)),0,(VLOOKUP($A19,'Import Peak'!$A$3:T$99,20,FALSE)-VLOOKUP($A19,'Import Peak Change'!$A$106:T$202,20,FALSE)))</f>
        <v>19442.833344050719</v>
      </c>
      <c r="U19" s="6">
        <f>IF(ISERROR(VLOOKUP($A19,'Import Peak'!$A$3:U$99,21,FALSE)-VLOOKUP($A19,'Import Peak Change'!$A$106:U$202,21,FALSE)),0,(VLOOKUP($A19,'Import Peak'!$A$3:U$99,21,FALSE)-VLOOKUP($A19,'Import Peak Change'!$A$106:U$202,21,FALSE)))</f>
        <v>19382.405692073786</v>
      </c>
      <c r="V19" s="6">
        <f>IF(ISERROR(VLOOKUP($A19,'Import Peak'!$A$3:V$99,22,FALSE)-VLOOKUP($A19,'Import Peak Change'!$A$106:V$202,22,FALSE)),0,(VLOOKUP($A19,'Import Peak'!$A$3:V$99,22,FALSE)-VLOOKUP($A19,'Import Peak Change'!$A$106:V$202,22,FALSE)))</f>
        <v>20124.306086721495</v>
      </c>
      <c r="W19" s="6">
        <f>IF(ISERROR(VLOOKUP($A19,'Import Peak'!$A$3:W$99,23,FALSE)-VLOOKUP($A19,'Import Peak Change'!$A$106:W$202,23,FALSE)),0,(VLOOKUP($A19,'Import Peak'!$A$3:W$99,23,FALSE)-VLOOKUP($A19,'Import Peak Change'!$A$106:W$202,23,FALSE)))</f>
        <v>18523.055846468997</v>
      </c>
      <c r="X19" s="6">
        <f>IF(ISERROR(VLOOKUP($A19,'Import Peak'!$A$3:X$99,24,FALSE)-VLOOKUP($A19,'Import Peak Change'!$A$106:X$202,24,FALSE)),0,(VLOOKUP($A19,'Import Peak'!$A$3:X$99,24,FALSE)-VLOOKUP($A19,'Import Peak Change'!$A$106:X$202,24,FALSE)))</f>
        <v>19998.94809659533</v>
      </c>
      <c r="Y19" s="6">
        <f>IF(ISERROR(VLOOKUP($A19,'Import Peak'!$A$3:Y$99,25,FALSE)-VLOOKUP($A19,'Import Peak Change'!$A$106:Y$202,25,FALSE)),0,(VLOOKUP($A19,'Import Peak'!$A$3:Y$99,25,FALSE)-VLOOKUP($A19,'Import Peak Change'!$A$106:Y$202,25,FALSE)))</f>
        <v>19927.977181344264</v>
      </c>
      <c r="Z19" s="6">
        <f>IF(ISERROR(VLOOKUP($A19,'Import Peak'!$A$3:Z$99,26,FALSE)-VLOOKUP($A19,'Import Peak Change'!$A$106:Z$202,26,FALSE)),0,(VLOOKUP($A19,'Import Peak'!$A$3:Z$99,26,FALSE)-VLOOKUP($A19,'Import Peak Change'!$A$106:Z$202,26,FALSE)))</f>
        <v>19857.567126085771</v>
      </c>
      <c r="AA19" s="6">
        <f>IF(ISERROR(VLOOKUP($A19,'Import Peak'!$A$3:AA$99,27,FALSE)-VLOOKUP($A19,'Import Peak Change'!$A$106:AA$202,27,FALSE)),0,(VLOOKUP($A19,'Import Peak'!$A$3:AA$99,27,FALSE)-VLOOKUP($A19,'Import Peak Change'!$A$106:AA$202,27,FALSE)))</f>
        <v>19026.480189680595</v>
      </c>
      <c r="AB19" s="6">
        <f>IF(ISERROR(VLOOKUP($A19,'Import Peak'!$A$3:AB$99,28,FALSE)-VLOOKUP($A19,'Import Peak Change'!$A$106:AB$202,28,FALSE)),0,(VLOOKUP($A19,'Import Peak'!$A$3:AB$99,28,FALSE)-VLOOKUP($A19,'Import Peak Change'!$A$106:AB$202,28,FALSE)))</f>
        <v>19714.192969595875</v>
      </c>
      <c r="AC19" s="6">
        <f>IF(ISERROR(VLOOKUP($A19,'Import Peak'!$A$3:AC$99,29,FALSE)-VLOOKUP($A19,'Import Peak Change'!$A$106:AC$202,29,FALSE)),0,(VLOOKUP($A19,'Import Peak'!$A$3:AC$99,29,FALSE)-VLOOKUP($A19,'Import Peak Change'!$A$106:AC$202,29,FALSE)))</f>
        <v>19638.706022822265</v>
      </c>
      <c r="AD19" s="6">
        <f>IF(ISERROR(VLOOKUP($A19,'Import Peak'!$A$3:AD$99,30,FALSE)-VLOOKUP($A19,'Import Peak Change'!$A$106:AD$202,30,FALSE)),0,(VLOOKUP($A19,'Import Peak'!$A$3:AD$99,30,FALSE)-VLOOKUP($A19,'Import Peak Change'!$A$106:AD$202,30,FALSE)))</f>
        <v>18813.07007342509</v>
      </c>
      <c r="AE19" s="6">
        <f>IF(ISERROR(VLOOKUP($A19,'Import Peak'!$A$3:AE$99,31,FALSE)-VLOOKUP($A19,'Import Peak Change'!$A$106:AE$202,31,FALSE)),0,(VLOOKUP($A19,'Import Peak'!$A$3:AE$99,31,FALSE)-VLOOKUP($A19,'Import Peak Change'!$A$106:AE$202,31,FALSE)))</f>
        <v>20228.210707837763</v>
      </c>
      <c r="AF19" s="6">
        <f>IF(ISERROR(VLOOKUP($A19,'Import Peak'!$A$3:AF$99,32,FALSE)-VLOOKUP($A19,'Import Peak Change'!$A$106:AF$202,32,FALSE)),0,(VLOOKUP($A19,'Import Peak'!$A$3:AF$99,32,FALSE)-VLOOKUP($A19,'Import Peak Change'!$A$106:AF$202,32,FALSE)))</f>
        <v>17907.962411082321</v>
      </c>
      <c r="AG19" s="6">
        <f>IF(ISERROR(VLOOKUP($A19,'Import Peak'!$A$3:AG$99,33,FALSE)-VLOOKUP($A19,'Import Peak Change'!$A$106:AG$202,33,FALSE)),0,(VLOOKUP($A19,'Import Peak'!$A$3:AG$99,33,FALSE)-VLOOKUP($A19,'Import Peak Change'!$A$106:AG$202,33,FALSE)))</f>
        <v>19318.690850726693</v>
      </c>
      <c r="AH19" s="6">
        <f>IF(ISERROR(VLOOKUP($A19,'Import Peak'!$A$3:AH$99,34,FALSE)-VLOOKUP($A19,'Import Peak Change'!$A$106:AH$202,34,FALSE)),0,(VLOOKUP($A19,'Import Peak'!$A$3:AH$99,34,FALSE)-VLOOKUP($A19,'Import Peak Change'!$A$106:AH$202,34,FALSE)))</f>
        <v>0.48830768980201356</v>
      </c>
      <c r="AI19" s="6">
        <f>IF(ISERROR(VLOOKUP($A19,'Import Peak'!$A$3:AI$99,35,FALSE)-VLOOKUP($A19,'Import Peak Change'!$A$106:AI$202,35,FALSE)),0,(VLOOKUP($A19,'Import Peak'!$A$3:AI$99,35,FALSE)-VLOOKUP($A19,'Import Peak Change'!$A$106:AI$202,35,FALSE)))</f>
        <v>6.7880165494134417</v>
      </c>
      <c r="AJ19" s="6">
        <f>IF(ISERROR(VLOOKUP($A19,'Import Peak'!$A$3:AJ$99,36,FALSE)-VLOOKUP($A19,'Import Peak Change'!$A$106:AJ$202,36,FALSE)),0,(VLOOKUP($A19,'Import Peak'!$A$3:AJ$99,36,FALSE)-VLOOKUP($A19,'Import Peak Change'!$A$106:AJ$202,36,FALSE)))</f>
        <v>3.9716742025530039</v>
      </c>
      <c r="AK19" s="6">
        <f>IF(ISERROR(VLOOKUP($A19,'Import Peak'!$A$3:AK$99,37,FALSE)-VLOOKUP($A19,'Import Peak Change'!$A$106:AK$202,37,FALSE)),0,(VLOOKUP($A19,'Import Peak'!$A$3:AK$99,37,FALSE)-VLOOKUP($A19,'Import Peak Change'!$A$106:AK$202,37,FALSE)))</f>
        <v>4.0814607797051394</v>
      </c>
      <c r="AL19" s="6">
        <f>IF(ISERROR(VLOOKUP($A19,'Import Peak'!$A$3:AL$99,38,FALSE)-VLOOKUP($A19,'Import Peak Change'!$A$106:AL$202,38,FALSE)),0,(VLOOKUP($A19,'Import Peak'!$A$3:AL$99,38,FALSE)-VLOOKUP($A19,'Import Peak Change'!$A$106:AL$202,38,FALSE)))</f>
        <v>5.1822889500608653</v>
      </c>
      <c r="AM19" s="6">
        <f>IF(ISERROR(VLOOKUP($A19,'Import Peak'!$A$3:AM$99,39,FALSE)-VLOOKUP($A19,'Import Peak Change'!$A$106:AM$202,39,FALSE)),0,(VLOOKUP($A19,'Import Peak'!$A$3:AM$99,39,FALSE)-VLOOKUP($A19,'Import Peak Change'!$A$106:AM$202,39,FALSE)))</f>
        <v>-1.3643313297100121</v>
      </c>
      <c r="AN19" s="6">
        <f>IF(ISERROR(VLOOKUP($A19,'Import Peak'!$A$3:AN$99,40,FALSE)-VLOOKUP($A19,'Import Peak Change'!$A$106:AN$202,40,FALSE)),0,(VLOOKUP($A19,'Import Peak'!$A$3:AN$99,40,FALSE)-VLOOKUP($A19,'Import Peak Change'!$A$106:AN$202,40,FALSE)))</f>
        <v>11.799740374907742</v>
      </c>
      <c r="AO19" s="6">
        <f>IF(ISERROR(VLOOKUP($A19,'Import Peak'!$A$3:AO$99,41,FALSE)-VLOOKUP($A19,'Import Peak Change'!$A$106:AO$202,41,FALSE)),0,(VLOOKUP($A19,'Import Peak'!$A$3:AO$99,41,FALSE)-VLOOKUP($A19,'Import Peak Change'!$A$106:AO$202,41,FALSE)))</f>
        <v>13.713304064474869</v>
      </c>
      <c r="AP19" s="6">
        <f>IF(ISERROR(VLOOKUP($A19,'Import Peak'!$A$3:AP$99,42,FALSE)-VLOOKUP($A19,'Import Peak Change'!$A$106:AP$202,42,FALSE)),0,(VLOOKUP($A19,'Import Peak'!$A$3:AP$99,42,FALSE)-VLOOKUP($A19,'Import Peak Change'!$A$106:AP$202,42,FALSE)))</f>
        <v>16.874837887960894</v>
      </c>
      <c r="AQ19" s="6">
        <f>IF(ISERROR(VLOOKUP($A19,'Import Peak'!$A$3:AQ$99,43,FALSE)-VLOOKUP($A19,'Import Peak Change'!$A$106:AQ$202,43,FALSE)),0,(VLOOKUP($A19,'Import Peak'!$A$3:AQ$99,43,FALSE)-VLOOKUP($A19,'Import Peak Change'!$A$106:AQ$202,43,FALSE)))</f>
        <v>-27.678837364586798</v>
      </c>
      <c r="AR19" s="6">
        <f>IF(ISERROR(VLOOKUP($A19,'Import Peak'!$A$3:AR$99,44,FALSE)-VLOOKUP($A19,'Import Peak Change'!$A$106:AR$202,44,FALSE)),0,(VLOOKUP($A19,'Import Peak'!$A$3:AR$99,44,FALSE)-VLOOKUP($A19,'Import Peak Change'!$A$106:AR$202,44,FALSE)))</f>
        <v>-29.033502433801914</v>
      </c>
      <c r="AS19" s="6">
        <f>IF(ISERROR(VLOOKUP($A19,'Import Peak'!$A$3:AS$99,45,FALSE)-VLOOKUP($A19,'Import Peak Change'!$A$106:AS$202,45,FALSE)),0,(VLOOKUP($A19,'Import Peak'!$A$3:AS$99,45,FALSE)-VLOOKUP($A19,'Import Peak Change'!$A$106:AS$202,45,FALSE)))</f>
        <v>-30.711917594157057</v>
      </c>
      <c r="AT19" s="6">
        <f>IF(ISERROR(VLOOKUP($A19,'Import Peak'!$A$3:AT$99,46,FALSE)-VLOOKUP($A19,'Import Peak Change'!$A$106:AT$202,46,FALSE)),0,(VLOOKUP($A19,'Import Peak'!$A$3:AT$99,46,FALSE)-VLOOKUP($A19,'Import Peak Change'!$A$106:AT$202,46,FALSE)))</f>
        <v>24.577958243427929</v>
      </c>
      <c r="AU19" s="6">
        <f>IF(ISERROR(VLOOKUP($A19,'Import Peak'!$A$3:AU$99,47,FALSE)-VLOOKUP($A19,'Import Peak Change'!$A$106:AU$202,47,FALSE)),0,(VLOOKUP($A19,'Import Peak'!$A$3:AU$99,47,FALSE)-VLOOKUP($A19,'Import Peak Change'!$A$106:AU$202,47,FALSE)))</f>
        <v>17.941900937457831</v>
      </c>
      <c r="AV19" s="6">
        <f>IF(ISERROR(VLOOKUP($A19,'Import Peak'!$A$3:AV$99,48,FALSE)-VLOOKUP($A19,'Import Peak Change'!$A$106:AV$202,48,FALSE)),0,(VLOOKUP($A19,'Import Peak'!$A$3:AV$99,48,FALSE)-VLOOKUP($A19,'Import Peak Change'!$A$106:AV$202,48,FALSE)))</f>
        <v>13.382058154014885</v>
      </c>
      <c r="AW19" s="6">
        <f>IF(ISERROR(VLOOKUP($A19,'Import Peak'!$A$3:AW$99,49,FALSE)-VLOOKUP($A19,'Import Peak Change'!$A$106:AW$202,49,FALSE)),0,(VLOOKUP($A19,'Import Peak'!$A$3:AW$99,49,FALSE)-VLOOKUP($A19,'Import Peak Change'!$A$106:AW$202,49,FALSE)))</f>
        <v>4.9600521321926863</v>
      </c>
      <c r="AX19" s="6">
        <f>IF(ISERROR(VLOOKUP($A19,'Import Peak'!$A$3:AX$99,50,FALSE)-VLOOKUP($A19,'Import Peak Change'!$A$106:AX$202,50,FALSE)),0,(VLOOKUP($A19,'Import Peak'!$A$3:AX$99,50,FALSE)-VLOOKUP($A19,'Import Peak Change'!$A$106:AX$202,50,FALSE)))</f>
        <v>6.6131646267099313</v>
      </c>
      <c r="AY19" s="6">
        <f>IF(ISERROR(VLOOKUP($A19,'Import Peak'!$A$3:AY$99,51,FALSE)-VLOOKUP($A19,'Import Peak Change'!$A$106:AY$202,51,FALSE)),0,(VLOOKUP($A19,'Import Peak'!$A$3:AY$99,51,FALSE)-VLOOKUP($A19,'Import Peak Change'!$A$106:AY$202,51,FALSE)))</f>
        <v>8.0095775401428</v>
      </c>
      <c r="AZ19" s="6">
        <f>IF(ISERROR(VLOOKUP($A19,'Import Peak'!$A$3:AZ$99,52,FALSE)-VLOOKUP($A19,'Import Peak Change'!$A$106:AZ$202,52,FALSE)),0,(VLOOKUP($A19,'Import Peak'!$A$3:AZ$99,52,FALSE)-VLOOKUP($A19,'Import Peak Change'!$A$106:AZ$202,52,FALSE)))</f>
        <v>-0.60442619200998138</v>
      </c>
      <c r="BA19" s="6">
        <f>IF(ISERROR(VLOOKUP($A19,'Import Peak'!$A$3:BA$99,53,FALSE)-VLOOKUP($A19,'Import Peak Change'!$A$106:BA$202,53,FALSE)),0,(VLOOKUP($A19,'Import Peak'!$A$3:BA$99,53,FALSE)-VLOOKUP($A19,'Import Peak Change'!$A$106:BA$202,53,FALSE)))</f>
        <v>-23.892024244702043</v>
      </c>
      <c r="BB19" s="6">
        <f>IF(ISERROR(VLOOKUP($A19,'Import Peak'!$A$3:BB$99,54,FALSE)-VLOOKUP($A19,'Import Peak Change'!$A$106:BB$202,54,FALSE)),0,(VLOOKUP($A19,'Import Peak'!$A$3:BB$99,54,FALSE)-VLOOKUP($A19,'Import Peak Change'!$A$106:BB$202,54,FALSE)))</f>
        <v>-18.042986725581613</v>
      </c>
      <c r="BC19" s="6">
        <f>IF(ISERROR(VLOOKUP($A19,'Import Peak'!$A$3:BC$99,55,FALSE)-VLOOKUP($A19,'Import Peak Change'!$A$106:BC$202,55,FALSE)),0,(VLOOKUP($A19,'Import Peak'!$A$3:BC$99,55,FALSE)-VLOOKUP($A19,'Import Peak Change'!$A$106:BC$202,55,FALSE)))</f>
        <v>-20.327614422158149</v>
      </c>
      <c r="BD19" s="6">
        <f>IF(ISERROR(VLOOKUP($A19,'Import Peak'!$A$3:BD$99,56,FALSE)-VLOOKUP($A19,'Import Peak Change'!$A$106:BD$202,56,FALSE)),0,(VLOOKUP($A19,'Import Peak'!$A$3:BD$99,56,FALSE)-VLOOKUP($A19,'Import Peak Change'!$A$106:BD$202,56,FALSE)))</f>
        <v>-21.71892949039011</v>
      </c>
      <c r="BE19" s="6">
        <f>IF(ISERROR(VLOOKUP($A19,'Import Peak'!$A$3:BE$99,57,FALSE)-VLOOKUP($A19,'Import Peak Change'!$A$106:BE$202,57,FALSE)),0,(VLOOKUP($A19,'Import Peak'!$A$3:BE$99,57,FALSE)-VLOOKUP($A19,'Import Peak Change'!$A$106:BE$202,57,FALSE)))</f>
        <v>-20.971081885241802</v>
      </c>
      <c r="BF19" s="6">
        <f>IF(ISERROR(VLOOKUP($A19,'Import Peak'!$A$3:BF$99,58,FALSE)-VLOOKUP($A19,'Import Peak Change'!$A$106:BF$202,58,FALSE)),0,(VLOOKUP($A19,'Import Peak'!$A$3:BF$99,58,FALSE)-VLOOKUP($A19,'Import Peak Change'!$A$106:BF$202,58,FALSE)))</f>
        <v>-12.816168311272122</v>
      </c>
      <c r="BG19" s="6">
        <f>IF(ISERROR(VLOOKUP($A19,'Import Peak'!$A$3:BG$99,59,FALSE)-VLOOKUP($A19,'Import Peak Change'!$A$106:BG$202,59,FALSE)),0,(VLOOKUP($A19,'Import Peak'!$A$3:BG$99,59,FALSE)-VLOOKUP($A19,'Import Peak Change'!$A$106:BG$202,59,FALSE)))</f>
        <v>-10.923036535948086</v>
      </c>
      <c r="BH19" s="6">
        <f>IF(ISERROR(VLOOKUP($A19,'Import Peak'!$A$3:BH$99,60,FALSE)-VLOOKUP($A19,'Import Peak Change'!$A$106:BH$202,60,FALSE)),0,(VLOOKUP($A19,'Import Peak'!$A$3:BH$99,60,FALSE)-VLOOKUP($A19,'Import Peak Change'!$A$106:BH$202,60,FALSE)))</f>
        <v>-19.781240259654624</v>
      </c>
      <c r="BI19" s="6">
        <f>IF(ISERROR(VLOOKUP($A19,'Import Peak'!$A$3:BI$99,61,FALSE)-VLOOKUP($A19,'Import Peak Change'!$A$106:BI$202,61,FALSE)),0,(VLOOKUP($A19,'Import Peak'!$A$3:BI$99,61,FALSE)-VLOOKUP($A19,'Import Peak Change'!$A$106:BI$202,61,FALSE)))</f>
        <v>-17.291413026048758</v>
      </c>
      <c r="BJ19" s="6">
        <f>IF(ISERROR(VLOOKUP($A19,'Import Peak'!$A$3:BJ$99,62,FALSE)-VLOOKUP($A19,'Import Peak Change'!$A$106:BJ$202,62,FALSE)),0,(VLOOKUP($A19,'Import Peak'!$A$3:BJ$99,62,FALSE)-VLOOKUP($A19,'Import Peak Change'!$A$106:BJ$202,62,FALSE)))</f>
        <v>-15.330222462714119</v>
      </c>
      <c r="BK19" s="6">
        <f>IF(ISERROR(VLOOKUP($A19,'Import Peak'!$A$3:BK$99,63,FALSE)-VLOOKUP($A19,'Import Peak Change'!$A$106:BK$202,63,FALSE)),0,(VLOOKUP($A19,'Import Peak'!$A$3:BK$99,63,FALSE)-VLOOKUP($A19,'Import Peak Change'!$A$106:BK$202,63,FALSE)))</f>
        <v>-20.818964054687967</v>
      </c>
      <c r="BL19" s="6">
        <f>IF(ISERROR(VLOOKUP($A19,'Import Peak'!$A$3:BL$99,64,FALSE)-VLOOKUP($A19,'Import Peak Change'!$A$106:BL$202,64,FALSE)),0,(VLOOKUP($A19,'Import Peak'!$A$3:BL$99,64,FALSE)-VLOOKUP($A19,'Import Peak Change'!$A$106:BL$202,64,FALSE)))</f>
        <v>-18.470177971057637</v>
      </c>
      <c r="BM19" s="6">
        <f>IF(ISERROR(VLOOKUP($A19,'Import Peak'!$A$3:BM$99,65,FALSE)-VLOOKUP($A19,'Import Peak Change'!$A$106:BM$202,65,FALSE)),0,(VLOOKUP($A19,'Import Peak'!$A$3:BM$99,65,FALSE)-VLOOKUP($A19,'Import Peak Change'!$A$106:BM$202,65,FALSE)))</f>
        <v>-16.992358181803866</v>
      </c>
      <c r="BN19" s="6">
        <f>IF(ISERROR(VLOOKUP($A19,'Import Peak'!$A$3:BN$99,66,FALSE)-VLOOKUP($A19,'Import Peak Change'!$A$106:BN$202,66,FALSE)),0,(VLOOKUP($A19,'Import Peak'!$A$3:BN$99,66,FALSE)-VLOOKUP($A19,'Import Peak Change'!$A$106:BN$202,66,FALSE)))</f>
        <v>-14.257274820889506</v>
      </c>
      <c r="BO19" s="6">
        <f>IF(ISERROR(VLOOKUP($A19,'Import Peak'!$A$3:BO$99,67,FALSE)-VLOOKUP($A19,'Import Peak Change'!$A$106:BO$202,67,FALSE)),0,(VLOOKUP($A19,'Import Peak'!$A$3:BO$99,67,FALSE)-VLOOKUP($A19,'Import Peak Change'!$A$106:BO$202,67,FALSE)))</f>
        <v>-16.030668652840177</v>
      </c>
      <c r="BP19" s="6">
        <f>IF(ISERROR(VLOOKUP($A19,'Import Peak'!$A$3:BP$99,68,FALSE)-VLOOKUP($A19,'Import Peak Change'!$A$106:BP$202,68,FALSE)),0,(VLOOKUP($A19,'Import Peak'!$A$3:BP$99,68,FALSE)-VLOOKUP($A19,'Import Peak Change'!$A$106:BP$202,68,FALSE)))</f>
        <v>-15.700995683069777</v>
      </c>
      <c r="BQ19" s="6">
        <f>IF(ISERROR(VLOOKUP($A19,'Import Peak'!$A$3:BQ$99,69,FALSE)-VLOOKUP($A19,'Import Peak Change'!$A$106:BQ$202,69,FALSE)),0,(VLOOKUP($A19,'Import Peak'!$A$3:BQ$99,69,FALSE)-VLOOKUP($A19,'Import Peak Change'!$A$106:BQ$202,69,FALSE)))</f>
        <v>-16.391653687769576</v>
      </c>
      <c r="BR19" s="6">
        <f>IF(ISERROR(VLOOKUP($A19,'Import Peak'!$A$3:BR$99,70,FALSE)-VLOOKUP($A19,'Import Peak Change'!$A$106:BR$202,70,FALSE)),0,(VLOOKUP($A19,'Import Peak'!$A$3:BR$99,70,FALSE)-VLOOKUP($A19,'Import Peak Change'!$A$106:BR$202,70,FALSE)))</f>
        <v>29.744304518790159</v>
      </c>
      <c r="BS19" s="6">
        <f>IF(ISERROR(VLOOKUP($A19,'Import Peak'!$A$3:BS$99,71,FALSE)-VLOOKUP($A19,'Import Peak Change'!$A$106:BS$202,71,FALSE)),0,(VLOOKUP($A19,'Import Peak'!$A$3:BS$99,71,FALSE)-VLOOKUP($A19,'Import Peak Change'!$A$106:BS$202,71,FALSE)))</f>
        <v>28.488462233221071</v>
      </c>
      <c r="BT19" s="6">
        <f>IF(ISERROR(VLOOKUP($A19,'Import Peak'!$A$3:BT$99,72,FALSE)-VLOOKUP($A19,'Import Peak Change'!$A$106:BT$202,72,FALSE)),0,(VLOOKUP($A19,'Import Peak'!$A$3:BT$99,72,FALSE)-VLOOKUP($A19,'Import Peak Change'!$A$106:BT$202,72,FALSE)))</f>
        <v>33.348598758460867</v>
      </c>
      <c r="BU19" s="6">
        <f>IF(ISERROR(VLOOKUP($A19,'Import Peak'!$A$3:BU$99,73,FALSE)-VLOOKUP($A19,'Import Peak Change'!$A$106:BU$202,73,FALSE)),0,(VLOOKUP($A19,'Import Peak'!$A$3:BU$99,73,FALSE)-VLOOKUP($A19,'Import Peak Change'!$A$106:BU$202,73,FALSE)))</f>
        <v>32.054468564749186</v>
      </c>
      <c r="BV19" s="6">
        <f>IF(ISERROR(VLOOKUP($A19,'Import Peak'!$A$3:BV$99,74,FALSE)-VLOOKUP($A19,'Import Peak Change'!$A$106:BV$202,74,FALSE)),0,(VLOOKUP($A19,'Import Peak'!$A$3:BV$99,74,FALSE)-VLOOKUP($A19,'Import Peak Change'!$A$106:BV$202,74,FALSE)))</f>
        <v>34.613167819090449</v>
      </c>
      <c r="BW19" s="6">
        <f>IF(ISERROR(VLOOKUP($A19,'Import Peak'!$A$3:BW$99,75,FALSE)-VLOOKUP($A19,'Import Peak Change'!$A$106:BW$202,75,FALSE)),0,(VLOOKUP($A19,'Import Peak'!$A$3:BW$99,75,FALSE)-VLOOKUP($A19,'Import Peak Change'!$A$106:BW$202,75,FALSE)))</f>
        <v>35.860266380470421</v>
      </c>
      <c r="BX19" s="6">
        <f>IF(ISERROR(VLOOKUP($A19,'Import Peak'!$A$3:BX$99,76,FALSE)-VLOOKUP($A19,'Import Peak Change'!$A$106:BX$202,76,FALSE)),0,(VLOOKUP($A19,'Import Peak'!$A$3:BX$99,76,FALSE)-VLOOKUP($A19,'Import Peak Change'!$A$106:BX$202,76,FALSE)))</f>
        <v>35.731405551419812</v>
      </c>
      <c r="BY19" s="6">
        <f>IF(ISERROR(VLOOKUP($A19,'Import Peak'!$A$3:BY$99,77,FALSE)-VLOOKUP($A19,'Import Peak Change'!$A$106:BY$202,77,FALSE)),0,(VLOOKUP($A19,'Import Peak'!$A$3:BY$99,77,FALSE)-VLOOKUP($A19,'Import Peak Change'!$A$106:BY$202,77,FALSE)))</f>
        <v>39.952263255421713</v>
      </c>
      <c r="BZ19" s="6">
        <f>IF(ISERROR(VLOOKUP($A19,'Import Peak'!$A$3:BZ$99,78,FALSE)-VLOOKUP($A19,'Import Peak Change'!$A$106:BZ$202,78,FALSE)),0,(VLOOKUP($A19,'Import Peak'!$A$3:BZ$99,78,FALSE)-VLOOKUP($A19,'Import Peak Change'!$A$106:BZ$202,78,FALSE)))</f>
        <v>36.694760148349815</v>
      </c>
      <c r="CA19" s="6">
        <f>IF(ISERROR(VLOOKUP($A19,'Import Peak'!$A$3:CA$99,79,FALSE)-VLOOKUP($A19,'Import Peak Change'!$A$106:CA$202,79,FALSE)),0,(VLOOKUP($A19,'Import Peak'!$A$3:CA$99,79,FALSE)-VLOOKUP($A19,'Import Peak Change'!$A$106:CA$202,79,FALSE)))</f>
        <v>42.666134116421745</v>
      </c>
      <c r="CB19" s="6">
        <f>IF(ISERROR(VLOOKUP($A19,'Import Peak'!$A$3:CB$99,80,FALSE)-VLOOKUP($A19,'Import Peak Change'!$A$106:CB$202,80,FALSE)),0,(VLOOKUP($A19,'Import Peak'!$A$3:CB$99,80,FALSE)-VLOOKUP($A19,'Import Peak Change'!$A$106:CB$202,80,FALSE)))</f>
        <v>40.755660604390869</v>
      </c>
      <c r="CC19" s="6">
        <f>IF(ISERROR(VLOOKUP($A19,'Import Peak'!$A$3:CC$99,81,FALSE)-VLOOKUP($A19,'Import Peak Change'!$A$106:CC$202,81,FALSE)),0,(VLOOKUP($A19,'Import Peak'!$A$3:CC$99,81,FALSE)-VLOOKUP($A19,'Import Peak Change'!$A$106:CC$202,81,FALSE)))</f>
        <v>42.056586123930174</v>
      </c>
      <c r="CD19" s="6">
        <f>IF(ISERROR(VLOOKUP($A19,'Import Peak'!$A$3:CD$99,82,FALSE)-VLOOKUP($A19,'Import Peak Change'!$A$106:CD$202,82,FALSE)),0,(VLOOKUP($A19,'Import Peak'!$A$3:CD$99,82,FALSE)-VLOOKUP($A19,'Import Peak Change'!$A$106:CD$202,82,FALSE)))</f>
        <v>10.407969759879961</v>
      </c>
      <c r="CE19" s="6">
        <f>IF(ISERROR(VLOOKUP($A19,'Import Peak'!$A$3:CE$99,83,FALSE)-VLOOKUP($A19,'Import Peak Change'!$A$106:CE$202,83,FALSE)),0,(VLOOKUP($A19,'Import Peak'!$A$3:CE$99,83,FALSE)-VLOOKUP($A19,'Import Peak Change'!$A$106:CE$202,83,FALSE)))</f>
        <v>10.292261076920113</v>
      </c>
      <c r="CF19" s="6">
        <f>IF(ISERROR(VLOOKUP($A19,'Import Peak'!$A$3:CF$99,84,FALSE)-VLOOKUP($A19,'Import Peak Change'!$A$106:CF$202,84,FALSE)),0,(VLOOKUP($A19,'Import Peak'!$A$3:CF$99,84,FALSE)-VLOOKUP($A19,'Import Peak Change'!$A$106:CF$202,84,FALSE)))</f>
        <v>11.022259603199927</v>
      </c>
      <c r="CG19" s="6">
        <f>IF(ISERROR(VLOOKUP($A19,'Import Peak'!$A$3:CG$99,85,FALSE)-VLOOKUP($A19,'Import Peak Change'!$A$106:CG$202,85,FALSE)),0,(VLOOKUP($A19,'Import Peak'!$A$3:CG$99,85,FALSE)-VLOOKUP($A19,'Import Peak Change'!$A$106:CG$202,85,FALSE)))</f>
        <v>26.44155289047012</v>
      </c>
      <c r="CH19" s="6">
        <f>IF(ISERROR(VLOOKUP($A19,'Import Peak'!$A$3:CH$99,86,FALSE)-VLOOKUP($A19,'Import Peak Change'!$A$106:CH$202,86,FALSE)),0,(VLOOKUP($A19,'Import Peak'!$A$3:CH$99,86,FALSE)-VLOOKUP($A19,'Import Peak Change'!$A$106:CH$202,86,FALSE)))</f>
        <v>27.192707780677665</v>
      </c>
      <c r="CI19" s="6">
        <f>IF(ISERROR(VLOOKUP($A19,'Import Peak'!$A$3:CI$99,87,FALSE)-VLOOKUP($A19,'Import Peak Change'!$A$106:CI$202,87,FALSE)),0,(VLOOKUP($A19,'Import Peak'!$A$3:CI$99,87,FALSE)-VLOOKUP($A19,'Import Peak Change'!$A$106:CI$202,87,FALSE)))</f>
        <v>26.849425181078004</v>
      </c>
      <c r="CJ19" s="6">
        <f>IF(ISERROR(VLOOKUP($A19,'Import Peak'!$A$3:CJ$99,88,FALSE)-VLOOKUP($A19,'Import Peak Change'!$A$106:CJ$202,88,FALSE)),0,(VLOOKUP($A19,'Import Peak'!$A$3:CJ$99,88,FALSE)-VLOOKUP($A19,'Import Peak Change'!$A$106:CJ$202,88,FALSE)))</f>
        <v>28.682134421769661</v>
      </c>
      <c r="CK19" s="6">
        <f>IF(ISERROR(VLOOKUP($A19,'Import Peak'!$A$3:CK$99,89,FALSE)-VLOOKUP($A19,'Import Peak Change'!$A$106:CK$202,89,FALSE)),0,(VLOOKUP($A19,'Import Peak'!$A$3:CK$99,89,FALSE)-VLOOKUP($A19,'Import Peak Change'!$A$106:CK$202,89,FALSE)))</f>
        <v>29.444391448462738</v>
      </c>
      <c r="CL19" s="6">
        <f>IF(ISERROR(VLOOKUP($A19,'Import Peak'!$A$3:CL$99,90,FALSE)-VLOOKUP($A19,'Import Peak Change'!$A$106:CL$202,90,FALSE)),0,(VLOOKUP($A19,'Import Peak'!$A$3:CL$99,90,FALSE)-VLOOKUP($A19,'Import Peak Change'!$A$106:CL$202,90,FALSE)))</f>
        <v>29.024240693522188</v>
      </c>
      <c r="CM19" s="6">
        <f>IF(ISERROR(VLOOKUP($A19,'Import Peak'!$A$3:CM$99,91,FALSE)-VLOOKUP($A19,'Import Peak Change'!$A$106:CM$202,91,FALSE)),0,(VLOOKUP($A19,'Import Peak'!$A$3:CM$99,91,FALSE)-VLOOKUP($A19,'Import Peak Change'!$A$106:CM$202,91,FALSE)))</f>
        <v>32.418044881089372</v>
      </c>
      <c r="CN19" s="6">
        <f>IF(ISERROR(VLOOKUP($A19,'Import Peak'!$A$3:CN$99,92,FALSE)-VLOOKUP($A19,'Import Peak Change'!$A$106:CN$202,92,FALSE)),0,(VLOOKUP($A19,'Import Peak'!$A$3:CN$99,92,FALSE)-VLOOKUP($A19,'Import Peak Change'!$A$106:CN$202,92,FALSE)))</f>
        <v>29.665311335010301</v>
      </c>
      <c r="CO19" s="6">
        <f>IF(ISERROR(VLOOKUP($A19,'Import Peak'!$A$3:CO$99,93,FALSE)-VLOOKUP($A19,'Import Peak Change'!$A$106:CO$202,93,FALSE)),0,(VLOOKUP($A19,'Import Peak'!$A$3:CO$99,93,FALSE)-VLOOKUP($A19,'Import Peak Change'!$A$106:CO$202,93,FALSE)))</f>
        <v>32.945021770371568</v>
      </c>
      <c r="CP19" s="6">
        <f>IF(ISERROR(VLOOKUP($A19,'Import Peak'!$A$3:CP$99,94,FALSE)-VLOOKUP($A19,'Import Peak Change'!$A$106:CP$202,94,FALSE)),0,(VLOOKUP($A19,'Import Peak'!$A$3:CP$99,94,FALSE)-VLOOKUP($A19,'Import Peak Change'!$A$106:CP$202,94,FALSE)))</f>
        <v>7.2335311438300778</v>
      </c>
      <c r="CQ19" s="6">
        <f>IF(ISERROR(VLOOKUP($A19,'Import Peak'!$A$3:CQ$99,95,FALSE)-VLOOKUP($A19,'Import Peak Change'!$A$106:CQ$202,95,FALSE)),0,(VLOOKUP($A19,'Import Peak'!$A$3:CQ$99,95,FALSE)-VLOOKUP($A19,'Import Peak Change'!$A$106:CQ$202,95,FALSE)))</f>
        <v>6.8227066192159782</v>
      </c>
      <c r="CR19" s="6">
        <f>IF(ISERROR(VLOOKUP($A19,'Import Peak'!$A$3:CR$99,96,FALSE)-VLOOKUP($A19,'Import Peak Change'!$A$106:CR$202,96,FALSE)),0,(VLOOKUP($A19,'Import Peak'!$A$3:CR$99,96,FALSE)-VLOOKUP($A19,'Import Peak Change'!$A$106:CR$202,96,FALSE)))</f>
        <v>7.5666156679919823</v>
      </c>
      <c r="CS19" s="6">
        <f>IF(ISERROR(VLOOKUP($A19,'Import Peak'!$A$3:CS$99,97,FALSE)-VLOOKUP($A19,'Import Peak Change'!$A$106:CS$202,97,FALSE)),0,(VLOOKUP($A19,'Import Peak'!$A$3:CS$99,97,FALSE)-VLOOKUP($A19,'Import Peak Change'!$A$106:CS$202,97,FALSE)))</f>
        <v>7.7369909242358972</v>
      </c>
      <c r="CT19" s="6">
        <f>IF(ISERROR(VLOOKUP($A19,'Import Peak'!$A$3:CT$99,98,FALSE)-VLOOKUP($A19,'Import Peak Change'!$A$106:CT$202,98,FALSE)),0,(VLOOKUP($A19,'Import Peak'!$A$3:CT$99,98,FALSE)-VLOOKUP($A19,'Import Peak Change'!$A$106:CT$202,98,FALSE)))</f>
        <v>7.609339421544064</v>
      </c>
      <c r="CU19" s="6">
        <f>IF(ISERROR(VLOOKUP($A19,'Import Peak'!$A$3:CU$99,99,FALSE)-VLOOKUP($A19,'Import Peak Change'!$A$106:CU$202,99,FALSE)),0,(VLOOKUP($A19,'Import Peak'!$A$3:CU$99,99,FALSE)-VLOOKUP($A19,'Import Peak Change'!$A$106:CU$202,99,FALSE)))</f>
        <v>8.0853456693159842</v>
      </c>
      <c r="CV19" s="6">
        <f>IF(ISERROR(VLOOKUP($A19,'Import Peak'!$A$3:CV$99,100,FALSE)-VLOOKUP($A19,'Import Peak Change'!$A$106:CV$202,100,FALSE)),0,(VLOOKUP($A19,'Import Peak'!$A$3:CV$99,100,FALSE)-VLOOKUP($A19,'Import Peak Change'!$A$106:CV$202,100,FALSE)))</f>
        <v>8.2632950365059514</v>
      </c>
      <c r="CW19" s="6">
        <f>IF(ISERROR(VLOOKUP($A19,'Import Peak'!$A$3:CW$99,101,FALSE)-VLOOKUP($A19,'Import Peak Change'!$A$106:CW$202,101,FALSE)),0,(VLOOKUP($A19,'Import Peak'!$A$3:CW$99,101,FALSE)-VLOOKUP($A19,'Import Peak Change'!$A$106:CW$202,101,FALSE)))</f>
        <v>8.4418133882020356</v>
      </c>
      <c r="CX19" s="6">
        <f>IF(ISERROR(VLOOKUP($A19,'Import Peak'!$A$3:CX$99,102,FALSE)-VLOOKUP($A19,'Import Peak Change'!$A$106:CX$202,102,FALSE)),0,(VLOOKUP($A19,'Import Peak'!$A$3:CX$99,102,FALSE)-VLOOKUP($A19,'Import Peak Change'!$A$106:CX$202,102,FALSE)))</f>
        <v>8.2837312083720462</v>
      </c>
      <c r="CY19" s="6">
        <f>IF(ISERROR(VLOOKUP($A19,'Import Peak'!$A$3:CY$99,103,FALSE)-VLOOKUP($A19,'Import Peak Change'!$A$106:CY$202,103,FALSE)),0,(VLOOKUP($A19,'Import Peak'!$A$3:CY$99,103,FALSE)-VLOOKUP($A19,'Import Peak Change'!$A$106:CY$202,103,FALSE)))</f>
        <v>9.1328664530099104</v>
      </c>
      <c r="CZ19" s="6">
        <f>IF(ISERROR(VLOOKUP($A19,'Import Peak'!$A$3:CZ$99,104,FALSE)-VLOOKUP($A19,'Import Peak Change'!$A$106:CZ$202,104,FALSE)),0,(VLOOKUP($A19,'Import Peak'!$A$3:CZ$99,104,FALSE)-VLOOKUP($A19,'Import Peak Change'!$A$106:CZ$202,104,FALSE)))</f>
        <v>8.2788851875561704</v>
      </c>
      <c r="DA19" s="6">
        <f>IF(ISERROR(VLOOKUP($A19,'Import Peak'!$A$3:DA$99,105,FALSE)-VLOOKUP($A19,'Import Peak Change'!$A$106:DA$202,105,FALSE)),0,(VLOOKUP($A19,'Import Peak'!$A$3:DA$99,105,FALSE)-VLOOKUP($A19,'Import Peak Change'!$A$106:DA$202,105,FALSE)))</f>
        <v>0</v>
      </c>
      <c r="DB19" s="6">
        <f>IF(ISERROR(VLOOKUP($A19,'Import Peak'!$A$3:DB$99,106,FALSE)-VLOOKUP($A19,'Import Peak Change'!$A$106:DB$202,106,FALSE)),0,(VLOOKUP($A19,'Import Peak'!$A$3:DB$99,106,FALSE)-VLOOKUP($A19,'Import Peak Change'!$A$106:DB$202,106,FALSE)))</f>
        <v>5.9807666036640512</v>
      </c>
      <c r="DC19" s="6">
        <f>IF(ISERROR(VLOOKUP($A19,'Import Peak'!$A$3:DC$99,107,FALSE)-VLOOKUP($A19,'Import Peak Change'!$A$106:DC$202,107,FALSE)),0,(VLOOKUP($A19,'Import Peak'!$A$3:DC$99,107,FALSE)-VLOOKUP($A19,'Import Peak Change'!$A$106:DC$202,107,FALSE)))</f>
        <v>5.842218198985961</v>
      </c>
      <c r="DD19" s="6">
        <f>IF(ISERROR(VLOOKUP($A19,'Import Peak'!$A$3:DD$99,108,FALSE)-VLOOKUP($A19,'Import Peak Change'!$A$106:DD$202,108,FALSE)),0,(VLOOKUP($A19,'Import Peak'!$A$3:DD$99,108,FALSE)-VLOOKUP($A19,'Import Peak Change'!$A$106:DD$202,108,FALSE)))</f>
        <v>6.6981124026440284</v>
      </c>
      <c r="DE19" s="6">
        <f>IF(ISERROR(VLOOKUP($A19,'Import Peak'!$A$3:DE$99,109,FALSE)-VLOOKUP($A19,'Import Peak Change'!$A$106:DE$202,109,FALSE)),0,(VLOOKUP($A19,'Import Peak'!$A$3:DE$99,109,FALSE)-VLOOKUP($A19,'Import Peak Change'!$A$106:DE$202,109,FALSE)))</f>
        <v>6.5672813890378166</v>
      </c>
      <c r="DF19" s="6">
        <f>IF(ISERROR(VLOOKUP($A19,'Import Peak'!$A$3:DF$99,110,FALSE)-VLOOKUP($A19,'Import Peak Change'!$A$106:DF$202,110,FALSE)),0,(VLOOKUP($A19,'Import Peak'!$A$3:DF$99,110,FALSE)-VLOOKUP($A19,'Import Peak Change'!$A$106:DF$202,110,FALSE)))</f>
        <v>6.4313516379120301</v>
      </c>
      <c r="DG19" s="6">
        <f>IF(ISERROR(VLOOKUP($A19,'Import Peak'!$A$3:DG$99,111,FALSE)-VLOOKUP($A19,'Import Peak Change'!$A$106:DG$202,111,FALSE)),0,(VLOOKUP($A19,'Import Peak'!$A$3:DG$99,111,FALSE)-VLOOKUP($A19,'Import Peak Change'!$A$106:DG$202,111,FALSE)))</f>
        <v>6.8061587048639467</v>
      </c>
      <c r="DH19" s="6">
        <f>IF(ISERROR(VLOOKUP($A19,'Import Peak'!$A$3:DH$99,112,FALSE)-VLOOKUP($A19,'Import Peak Change'!$A$106:DH$202,112,FALSE)),0,(VLOOKUP($A19,'Import Peak'!$A$3:DH$99,112,FALSE)-VLOOKUP($A19,'Import Peak Change'!$A$106:DH$202,112,FALSE)))</f>
        <v>6.9277554876259728</v>
      </c>
      <c r="DI19" s="6">
        <f>IF(ISERROR(VLOOKUP($A19,'Import Peak'!$A$3:DI$99,113,FALSE)-VLOOKUP($A19,'Import Peak Change'!$A$106:DI$202,113,FALSE)),0,(VLOOKUP($A19,'Import Peak'!$A$3:DI$99,113,FALSE)-VLOOKUP($A19,'Import Peak Change'!$A$106:DI$202,113,FALSE)))</f>
        <v>7.0494577461240624</v>
      </c>
      <c r="DJ19" s="6">
        <f>IF(ISERROR(VLOOKUP($A19,'Import Peak'!$A$3:DJ$99,114,FALSE)-VLOOKUP($A19,'Import Peak Change'!$A$106:DJ$202,114,FALSE)),0,(VLOOKUP($A19,'Import Peak'!$A$3:DJ$99,114,FALSE)-VLOOKUP($A19,'Import Peak Change'!$A$106:DJ$202,114,FALSE)))</f>
        <v>6.8916479487660354</v>
      </c>
      <c r="DK19" s="6">
        <f>IF(ISERROR(VLOOKUP($A19,'Import Peak'!$A$3:DK$99,115,FALSE)-VLOOKUP($A19,'Import Peak Change'!$A$106:DK$202,115,FALSE)),0,(VLOOKUP($A19,'Import Peak'!$A$3:DK$99,115,FALSE)-VLOOKUP($A19,'Import Peak Change'!$A$106:DK$202,115,FALSE)))</f>
        <v>-14.578319498540168</v>
      </c>
      <c r="DL19" s="6">
        <f>IF(ISERROR(VLOOKUP($A19,'Import Peak'!$A$3:DL$99,116,FALSE)-VLOOKUP($A19,'Import Peak Change'!$A$106:DL$202,116,FALSE)),0,(VLOOKUP($A19,'Import Peak'!$A$3:DL$99,116,FALSE)-VLOOKUP($A19,'Import Peak Change'!$A$106:DL$202,116,FALSE)))</f>
        <v>-14.244450561302074</v>
      </c>
      <c r="DM19" s="6">
        <f>IF(ISERROR(VLOOKUP($A19,'Import Peak'!$A$3:DM$99,117,FALSE)-VLOOKUP($A19,'Import Peak Change'!$A$106:DM$202,117,FALSE)),0,(VLOOKUP($A19,'Import Peak'!$A$3:DM$99,117,FALSE)-VLOOKUP($A19,'Import Peak Change'!$A$106:DM$202,117,FALSE)))</f>
        <v>-15.058040712939828</v>
      </c>
      <c r="DN19" s="6">
        <f>IF(ISERROR(VLOOKUP($A19,'Import Peak'!$A$3:DN$99,118,FALSE)-VLOOKUP($A19,'Import Peak Change'!$A$106:DN$202,118,FALSE)),0,(VLOOKUP($A19,'Import Peak'!$A$3:DN$99,118,FALSE)-VLOOKUP($A19,'Import Peak Change'!$A$106:DN$202,118,FALSE)))</f>
        <v>-7.3566591727339983</v>
      </c>
      <c r="DO19" s="6">
        <f>IF(ISERROR(VLOOKUP($A19,'Import Peak'!$A$3:DO$99,119,FALSE)-VLOOKUP($A19,'Import Peak Change'!$A$106:DO$202,119,FALSE)),0,(VLOOKUP($A19,'Import Peak'!$A$3:DO$99,119,FALSE)-VLOOKUP($A19,'Import Peak Change'!$A$106:DO$202,119,FALSE)))</f>
        <v>-7.1640141041659717</v>
      </c>
      <c r="DP19" s="6">
        <f>IF(ISERROR(VLOOKUP($A19,'Import Peak'!$A$3:DP$99,120,FALSE)-VLOOKUP($A19,'Import Peak Change'!$A$106:DP$202,120,FALSE)),0,(VLOOKUP($A19,'Import Peak'!$A$3:DP$99,120,FALSE)-VLOOKUP($A19,'Import Peak Change'!$A$106:DP$202,120,FALSE)))</f>
        <v>-8.1860481157480081</v>
      </c>
      <c r="DQ19" s="6">
        <f>IF(ISERROR(VLOOKUP($A19,'Import Peak'!$A$3:DQ$99,121,FALSE)-VLOOKUP($A19,'Import Peak Change'!$A$106:DQ$202,121,FALSE)),0,(VLOOKUP($A19,'Import Peak'!$A$3:DQ$99,121,FALSE)-VLOOKUP($A19,'Import Peak Change'!$A$106:DQ$202,121,FALSE)))</f>
        <v>-8.000718588034033</v>
      </c>
      <c r="DR19" s="6">
        <f>IF(ISERROR(VLOOKUP($A19,'Import Peak'!$A$3:DR$99,122,FALSE)-VLOOKUP($A19,'Import Peak Change'!$A$106:DR$202,122,FALSE)),0,(VLOOKUP($A19,'Import Peak'!$A$3:DR$99,122,FALSE)-VLOOKUP($A19,'Import Peak Change'!$A$106:DR$202,122,FALSE)))</f>
        <v>-7.8100240293799743</v>
      </c>
      <c r="DS19" s="6">
        <f>IF(ISERROR(VLOOKUP($A19,'Import Peak'!$A$3:DS$99,123,FALSE)-VLOOKUP($A19,'Import Peak Change'!$A$106:DS$202,123,FALSE)),0,(VLOOKUP($A19,'Import Peak'!$A$3:DS$99,123,FALSE)-VLOOKUP($A19,'Import Peak Change'!$A$106:DS$202,123,FALSE)))</f>
        <v>-8.240109602063967</v>
      </c>
      <c r="DT19" s="6">
        <f>IF(ISERROR(VLOOKUP($A19,'Import Peak'!$A$3:DT$99,124,FALSE)-VLOOKUP($A19,'Import Peak Change'!$A$106:DT$202,124,FALSE)),0,(VLOOKUP($A19,'Import Peak'!$A$3:DT$99,124,FALSE)-VLOOKUP($A19,'Import Peak Change'!$A$106:DT$202,124,FALSE)))</f>
        <v>-8.0399987531139914</v>
      </c>
      <c r="DU19" s="6">
        <f>IF(ISERROR(VLOOKUP($A19,'Import Peak'!$A$3:DU$99,125,FALSE)-VLOOKUP($A19,'Import Peak Change'!$A$106:DU$202,125,FALSE)),0,(VLOOKUP($A19,'Import Peak'!$A$3:DU$99,125,FALSE)-VLOOKUP($A19,'Import Peak Change'!$A$106:DU$202,125,FALSE)))</f>
        <v>-8.8092153009299636</v>
      </c>
      <c r="DV19" s="6">
        <f>IF(ISERROR(VLOOKUP($A19,'Import Peak'!$A$3:DV$99,126,FALSE)-VLOOKUP($A19,'Import Peak Change'!$A$106:DV$202,126,FALSE)),0,(VLOOKUP($A19,'Import Peak'!$A$3:DV$99,126,FALSE)-VLOOKUP($A19,'Import Peak Change'!$A$106:DV$202,126,FALSE)))</f>
        <v>0</v>
      </c>
      <c r="DW19" s="6">
        <f>IF(ISERROR(VLOOKUP($A19,'Import Peak'!$A$3:DW$99,127,FALSE)-VLOOKUP($A19,'Import Peak Change'!$A$106:DW$202,127,FALSE)),0,(VLOOKUP($A19,'Import Peak'!$A$3:DW$99,127,FALSE)-VLOOKUP($A19,'Import Peak Change'!$A$106:DW$202,127,FALSE)))</f>
        <v>0</v>
      </c>
      <c r="DX19" s="6">
        <f>IF(ISERROR(VLOOKUP($A19,'Import Peak'!$A$3:DX$99,128,FALSE)-VLOOKUP($A19,'Import Peak Change'!$A$106:DX$202,128,FALSE)),0,(VLOOKUP($A19,'Import Peak'!$A$3:DX$99,128,FALSE)-VLOOKUP($A19,'Import Peak Change'!$A$106:DX$202,128,FALSE)))</f>
        <v>0</v>
      </c>
      <c r="DY19" s="6">
        <f>IF(ISERROR(VLOOKUP($A19,'Import Peak'!$A$3:DY$99,129,FALSE)-VLOOKUP($A19,'Import Peak Change'!$A$106:DY$202,129,FALSE)),0,(VLOOKUP($A19,'Import Peak'!$A$3:DY$99,129,FALSE)-VLOOKUP($A19,'Import Peak Change'!$A$106:DY$202,129,FALSE)))</f>
        <v>0</v>
      </c>
      <c r="DZ19" s="6">
        <f>IF(ISERROR(VLOOKUP($A19,'Import Peak'!$A$3:DZ$99,130,FALSE)-VLOOKUP($A19,'Import Peak Change'!$A$106:DZ$202,130,FALSE)),0,(VLOOKUP($A19,'Import Peak'!$A$3:DZ$99,130,FALSE)-VLOOKUP($A19,'Import Peak Change'!$A$106:DZ$202,130,FALSE)))</f>
        <v>0</v>
      </c>
      <c r="EA19" s="6">
        <f>IF(ISERROR(VLOOKUP($A19,'Import Peak'!$A$3:EA$99,131,FALSE)-VLOOKUP($A19,'Import Peak Change'!$A$106:EA$202,131,FALSE)),0,(VLOOKUP($A19,'Import Peak'!$A$3:EA$99,131,FALSE)-VLOOKUP($A19,'Import Peak Change'!$A$106:EA$202,131,FALSE)))</f>
        <v>0</v>
      </c>
      <c r="EB19" s="6">
        <f>IF(ISERROR(VLOOKUP($A19,'Import Peak'!$A$3:EB$99,132,FALSE)-VLOOKUP($A19,'Import Peak Change'!$A$106:EB$202,132,FALSE)),0,(VLOOKUP($A19,'Import Peak'!$A$3:EB$99,132,FALSE)-VLOOKUP($A19,'Import Peak Change'!$A$106:EB$202,132,FALSE)))</f>
        <v>0</v>
      </c>
      <c r="EC19" s="6">
        <f>IF(ISERROR(VLOOKUP($A19,'Import Peak'!$A$3:EC$99,133,FALSE)-VLOOKUP($A19,'Import Peak Change'!$A$106:EC$202,133,FALSE)),0,(VLOOKUP($A19,'Import Peak'!$A$3:EC$99,133,FALSE)-VLOOKUP($A19,'Import Peak Change'!$A$106:EC$202,133,FALSE)))</f>
        <v>0</v>
      </c>
      <c r="ED19" s="6">
        <f>IF(ISERROR(VLOOKUP($A19,'Import Peak'!$A$3:ED$99,134,FALSE)-VLOOKUP($A19,'Import Peak Change'!$A$106:ED$202,134,FALSE)),0,(VLOOKUP($A19,'Import Peak'!$A$3:ED$99,134,FALSE)-VLOOKUP($A19,'Import Peak Change'!$A$106:ED$202,134,FALSE)))</f>
        <v>0</v>
      </c>
      <c r="EE19" s="6">
        <f>IF(ISERROR(VLOOKUP($A19,'Import Peak'!$A$3:EE$99,135,FALSE)-VLOOKUP($A19,'Import Peak Change'!$A$106:EE$202,135,FALSE)),0,(VLOOKUP($A19,'Import Peak'!$A$3:EE$99,135,FALSE)-VLOOKUP($A19,'Import Peak Change'!$A$106:EE$202,135,FALSE)))</f>
        <v>0</v>
      </c>
      <c r="EF19" s="6">
        <f>IF(ISERROR(VLOOKUP($A19,'Import Peak'!$A$3:EF$99,136,FALSE)-VLOOKUP($A19,'Import Peak Change'!$A$106:EF$202,136,FALSE)),0,(VLOOKUP($A19,'Import Peak'!$A$3:EF$99,136,FALSE)-VLOOKUP($A19,'Import Peak Change'!$A$106:EF$202,136,FALSE)))</f>
        <v>0</v>
      </c>
      <c r="EG19" s="6">
        <f>IF(ISERROR(VLOOKUP($A19,'Import Peak'!$A$3:EG$99,137,FALSE)-VLOOKUP($A19,'Import Peak Change'!$A$106:EG$202,137,FALSE)),0,(VLOOKUP($A19,'Import Peak'!$A$3:EG$99,137,FALSE)-VLOOKUP($A19,'Import Peak Change'!$A$106:EG$202,137,FALSE)))</f>
        <v>0</v>
      </c>
      <c r="EH19" s="6">
        <f>IF(ISERROR(VLOOKUP($A19,'Import Peak'!$A$3:EH$99,138,FALSE)-VLOOKUP($A19,'Import Peak Change'!$A$106:EH$202,138,FALSE)),0,(VLOOKUP($A19,'Import Peak'!$A$3:EH$99,138,FALSE)-VLOOKUP($A19,'Import Peak Change'!$A$106:EH$202,138,FALSE)))</f>
        <v>0</v>
      </c>
      <c r="EI19" s="6">
        <f>IF(ISERROR(VLOOKUP($A19,'Import Peak'!$A$3:EI$99,139,FALSE)-VLOOKUP($A19,'Import Peak Change'!$A$106:EI$202,139,FALSE)),0,(VLOOKUP($A19,'Import Peak'!$A$3:EI$99,139,FALSE)-VLOOKUP($A19,'Import Peak Change'!$A$106:EI$202,139,FALSE)))</f>
        <v>0</v>
      </c>
      <c r="EJ19" s="6">
        <f>IF(ISERROR(VLOOKUP($A19,'Import Peak'!$A$3:EJ$99,140,FALSE)-VLOOKUP($A19,'Import Peak Change'!$A$106:EJ$202,140,FALSE)),0,(VLOOKUP($A19,'Import Peak'!$A$3:EJ$99,140,FALSE)-VLOOKUP($A19,'Import Peak Change'!$A$106:EJ$202,140,FALSE)))</f>
        <v>0</v>
      </c>
      <c r="EK19" s="6">
        <f>IF(ISERROR(VLOOKUP($A19,'Import Peak'!$A$3:EK$99,141,FALSE)-VLOOKUP($A19,'Import Peak Change'!$A$106:EK$202,141,FALSE)),0,(VLOOKUP($A19,'Import Peak'!$A$3:EK$99,141,FALSE)-VLOOKUP($A19,'Import Peak Change'!$A$106:EK$202,141,FALSE)))</f>
        <v>0</v>
      </c>
      <c r="EL19" s="6">
        <f>IF(ISERROR(VLOOKUP($A19,'Import Peak'!$A$3:EL$99,142,FALSE)-VLOOKUP($A19,'Import Peak Change'!$A$106:EL$202,142,FALSE)),0,(VLOOKUP($A19,'Import Peak'!$A$3:EL$99,142,FALSE)-VLOOKUP($A19,'Import Peak Change'!$A$106:EL$202,142,FALSE)))</f>
        <v>0</v>
      </c>
      <c r="EM19" s="6">
        <f>IF(ISERROR(VLOOKUP($A19,'Import Peak'!$A$3:EM$99,143,FALSE)-VLOOKUP($A19,'Import Peak Change'!$A$106:EM$202,143,FALSE)),0,(VLOOKUP($A19,'Import Peak'!$A$3:EM$99,143,FALSE)-VLOOKUP($A19,'Import Peak Change'!$A$106:EM$202,143,FALSE)))</f>
        <v>0</v>
      </c>
      <c r="EN19" s="6">
        <f>IF(ISERROR(VLOOKUP($A19,'Import Peak'!$A$3:EN$99,144,FALSE)-VLOOKUP($A19,'Import Peak Change'!$A$106:EN$202,144,FALSE)),0,(VLOOKUP($A19,'Import Peak'!$A$3:EN$99,144,FALSE)-VLOOKUP($A19,'Import Peak Change'!$A$106:EN$202,144,FALSE)))</f>
        <v>0</v>
      </c>
      <c r="EO19" s="6">
        <f>IF(ISERROR(VLOOKUP($A19,'Import Peak'!$A$3:EO$99,145,FALSE)-VLOOKUP($A19,'Import Peak Change'!$A$106:EO$202,145,FALSE)),0,(VLOOKUP($A19,'Import Peak'!$A$3:EO$99,145,FALSE)-VLOOKUP($A19,'Import Peak Change'!$A$106:EO$202,145,FALSE)))</f>
        <v>0</v>
      </c>
      <c r="EP19" s="6">
        <f>IF(ISERROR(VLOOKUP($A19,'Import Peak'!$A$3:EP$99,146,FALSE)-VLOOKUP($A19,'Import Peak Change'!$A$106:EP$202,146,FALSE)),0,(VLOOKUP($A19,'Import Peak'!$A$3:EP$99,146,FALSE)-VLOOKUP($A19,'Import Peak Change'!$A$106:EP$202,146,FALSE)))</f>
        <v>0</v>
      </c>
      <c r="EQ19" s="6">
        <f>IF(ISERROR(VLOOKUP($A19,'Import Peak'!$A$3:EQ$99,147,FALSE)-VLOOKUP($A19,'Import Peak Change'!$A$106:EQ$202,147,FALSE)),0,(VLOOKUP($A19,'Import Peak'!$A$3:EQ$99,147,FALSE)-VLOOKUP($A19,'Import Peak Change'!$A$106:EQ$202,147,FALSE)))</f>
        <v>0</v>
      </c>
      <c r="ER19" s="6">
        <f>IF(ISERROR(VLOOKUP($A19,'Import Peak'!$A$3:ER$99,148,FALSE)-VLOOKUP($A19,'Import Peak Change'!$A$106:ER$202,148,FALSE)),0,(VLOOKUP($A19,'Import Peak'!$A$3:ER$99,148,FALSE)-VLOOKUP($A19,'Import Peak Change'!$A$106:ER$202,148,FALSE)))</f>
        <v>0</v>
      </c>
      <c r="ES19" s="6">
        <f>IF(ISERROR(VLOOKUP($A19,'Import Peak'!$A$3:ES$99,149,FALSE)-VLOOKUP($A19,'Import Peak Change'!$A$106:ES$202,149,FALSE)),0,(VLOOKUP($A19,'Import Peak'!$A$3:ES$99,149,FALSE)-VLOOKUP($A19,'Import Peak Change'!$A$106:ES$202,149,FALSE)))</f>
        <v>0</v>
      </c>
      <c r="ET19" s="6">
        <f>IF(ISERROR(VLOOKUP($A19,'Import Peak'!$A$3:ET$99,150,FALSE)-VLOOKUP($A19,'Import Peak Change'!$A$106:ET$202,150,FALSE)),0,(VLOOKUP($A19,'Import Peak'!$A$3:ET$99,150,FALSE)-VLOOKUP($A19,'Import Peak Change'!$A$106:ET$202,150,FALSE)))</f>
        <v>0</v>
      </c>
      <c r="EU19" s="6">
        <f>IF(ISERROR(VLOOKUP($A19,'Import Peak'!$A$3:EU$99,151,FALSE)-VLOOKUP($A19,'Import Peak Change'!$A$106:EU$202,151,FALSE)),0,(VLOOKUP($A19,'Import Peak'!$A$3:EU$99,151,FALSE)-VLOOKUP($A19,'Import Peak Change'!$A$106:EU$202,151,FALSE)))</f>
        <v>0</v>
      </c>
      <c r="EV19" s="6">
        <f>IF(ISERROR(VLOOKUP($A19,'Import Peak'!$A$3:EV$99,152,FALSE)-VLOOKUP($A19,'Import Peak Change'!$A$106:EV$202,152,FALSE)),0,(VLOOKUP($A19,'Import Peak'!$A$3:EV$99,152,FALSE)-VLOOKUP($A19,'Import Peak Change'!$A$106:EV$202,152,FALSE)))</f>
        <v>0</v>
      </c>
      <c r="EW19" s="6">
        <f>IF(ISERROR(VLOOKUP($A19,'Import Peak'!$A$3:EW$99,153,FALSE)-VLOOKUP($A19,'Import Peak Change'!$A$106:EW$202,153,FALSE)),0,(VLOOKUP($A19,'Import Peak'!$A$3:EW$99,153,FALSE)-VLOOKUP($A19,'Import Peak Change'!$A$106:EW$202,153,FALSE)))</f>
        <v>0</v>
      </c>
      <c r="EX19" s="6">
        <f>IF(ISERROR(VLOOKUP($A19,'Import Peak'!$A$3:EX$99,154,FALSE)-VLOOKUP($A19,'Import Peak Change'!$A$106:EX$202,154,FALSE)),0,(VLOOKUP($A19,'Import Peak'!$A$3:EX$99,154,FALSE)-VLOOKUP($A19,'Import Peak Change'!$A$106:EX$202,154,FALSE)))</f>
        <v>0</v>
      </c>
      <c r="EY19" s="6">
        <f>IF(ISERROR(VLOOKUP($A19,'Import Peak'!$A$3:EY$99,155,FALSE)-VLOOKUP($A19,'Import Peak Change'!$A$106:EY$202,155,FALSE)),0,(VLOOKUP($A19,'Import Peak'!$A$3:EY$99,155,FALSE)-VLOOKUP($A19,'Import Peak Change'!$A$106:EY$202,155,FALSE)))</f>
        <v>0</v>
      </c>
      <c r="EZ19" s="6">
        <f>IF(ISERROR(VLOOKUP($A19,'Import Peak'!$A$3:EZ$99,156,FALSE)-VLOOKUP($A19,'Import Peak Change'!$A$106:EZ$202,156,FALSE)),0,(VLOOKUP($A19,'Import Peak'!$A$3:EZ$99,156,FALSE)-VLOOKUP($A19,'Import Peak Change'!$A$106:EZ$202,156,FALSE)))</f>
        <v>0</v>
      </c>
      <c r="FA19" s="6">
        <f>IF(ISERROR(VLOOKUP($A19,'Import Peak'!$A$3:FA$99,157,FALSE)-VLOOKUP($A19,'Import Peak Change'!$A$106:FA$202,157,FALSE)),0,(VLOOKUP($A19,'Import Peak'!$A$3:FA$99,157,FALSE)-VLOOKUP($A19,'Import Peak Change'!$A$106:FA$202,157,FALSE)))</f>
        <v>0</v>
      </c>
      <c r="FB19" s="6">
        <f>IF(ISERROR(VLOOKUP($A19,'Import Peak'!$A$3:FB$99,158,FALSE)-VLOOKUP($A19,'Import Peak Change'!$A$106:FB$202,158,FALSE)),0,(VLOOKUP($A19,'Import Peak'!$A$3:FB$99,158,FALSE)-VLOOKUP($A19,'Import Peak Change'!$A$106:FB$202,158,FALSE)))</f>
        <v>0</v>
      </c>
      <c r="FC19" s="6">
        <f>IF(ISERROR(VLOOKUP($A19,'Import Peak'!$A$3:FC$99,159,FALSE)-VLOOKUP($A19,'Import Peak Change'!$A$106:FC$202,159,FALSE)),0,(VLOOKUP($A19,'Import Peak'!$A$3:FC$99,159,FALSE)-VLOOKUP($A19,'Import Peak Change'!$A$106:FC$202,159,FALSE)))</f>
        <v>0</v>
      </c>
      <c r="FD19" s="6">
        <f>IF(ISERROR(VLOOKUP($A19,'Import Peak'!$A$3:FD$99,160,FALSE)-VLOOKUP($A19,'Import Peak Change'!$A$106:FD$202,160,FALSE)),0,(VLOOKUP($A19,'Import Peak'!$A$3:FD$99,160,FALSE)-VLOOKUP($A19,'Import Peak Change'!$A$106:FD$202,160,FALSE)))</f>
        <v>0</v>
      </c>
      <c r="FE19" s="6">
        <f>IF(ISERROR(VLOOKUP($A19,'Import Peak'!$A$3:FE$99,161,FALSE)-VLOOKUP($A19,'Import Peak Change'!$A$106:FE$202,161,FALSE)),0,(VLOOKUP($A19,'Import Peak'!$A$3:FE$99,161,FALSE)-VLOOKUP($A19,'Import Peak Change'!$A$106:FE$202,161,FALSE)))</f>
        <v>0</v>
      </c>
      <c r="FF19" s="6">
        <f>IF(ISERROR(VLOOKUP($A19,'Import Peak'!$A$3:FF$99,162,FALSE)-VLOOKUP($A19,'Import Peak Change'!$A$106:FF$202,162,FALSE)),0,(VLOOKUP($A19,'Import Peak'!$A$3:FF$99,162,FALSE)-VLOOKUP($A19,'Import Peak Change'!$A$106:FF$202,162,FALSE)))</f>
        <v>0</v>
      </c>
      <c r="FG19" s="6">
        <f>IF(ISERROR(VLOOKUP($A19,'Import Peak'!$A$3:FG$99,163,FALSE)-VLOOKUP($A19,'Import Peak Change'!$A$106:FG$202,163,FALSE)),0,(VLOOKUP($A19,'Import Peak'!$A$3:FG$99,163,FALSE)-VLOOKUP($A19,'Import Peak Change'!$A$106:FG$202,163,FALSE)))</f>
        <v>0</v>
      </c>
      <c r="FH19" s="6">
        <f>IF(ISERROR(VLOOKUP($A19,'Import Peak'!$A$3:FH$99,164,FALSE)-VLOOKUP($A19,'Import Peak Change'!$A$106:FH$202,164,FALSE)),0,(VLOOKUP($A19,'Import Peak'!$A$3:FH$99,164,FALSE)-VLOOKUP($A19,'Import Peak Change'!$A$106:FH$202,164,FALSE)))</f>
        <v>0</v>
      </c>
      <c r="FI19" s="6">
        <f>IF(ISERROR(VLOOKUP($A19,'Import Peak'!$A$3:FI$99,165,FALSE)-VLOOKUP($A19,'Import Peak Change'!$A$106:FI$202,165,FALSE)),0,(VLOOKUP($A19,'Import Peak'!$A$3:FI$99,165,FALSE)-VLOOKUP($A19,'Import Peak Change'!$A$106:FI$202,165,FALSE)))</f>
        <v>0</v>
      </c>
      <c r="FJ19" s="6">
        <f>IF(ISERROR(VLOOKUP($A19,'Import Peak'!$A$3:FJ$99,166,FALSE)-VLOOKUP($A19,'Import Peak Change'!$A$106:FJ$202,166,FALSE)),0,(VLOOKUP($A19,'Import Peak'!$A$3:FJ$99,166,FALSE)-VLOOKUP($A19,'Import Peak Change'!$A$106:FJ$202,166,FALSE)))</f>
        <v>0</v>
      </c>
      <c r="FK19" s="6">
        <f>IF(ISERROR(VLOOKUP($A19,'Import Peak'!$A$3:FK$99,167,FALSE)-VLOOKUP($A19,'Import Peak Change'!$A$106:FK$202,167,FALSE)),0,(VLOOKUP($A19,'Import Peak'!$A$3:FK$99,167,FALSE)-VLOOKUP($A19,'Import Peak Change'!$A$106:FK$202,167,FALSE)))</f>
        <v>0</v>
      </c>
      <c r="FL19" s="6">
        <f>IF(ISERROR(VLOOKUP($A19,'Import Peak'!$A$3:FL$99,168,FALSE)-VLOOKUP($A19,'Import Peak Change'!$A$106:FL$202,168,FALSE)),0,(VLOOKUP($A19,'Import Peak'!$A$3:FL$99,168,FALSE)-VLOOKUP($A19,'Import Peak Change'!$A$106:FL$202,168,FALSE)))</f>
        <v>0</v>
      </c>
      <c r="FM19" s="6">
        <f>IF(ISERROR(VLOOKUP($A19,'Import Peak'!$A$3:FM$99,169,FALSE)-VLOOKUP($A19,'Import Peak Change'!$A$106:FM$202,169,FALSE)),0,(VLOOKUP($A19,'Import Peak'!$A$3:FM$99,169,FALSE)-VLOOKUP($A19,'Import Peak Change'!$A$106:FM$202,169,FALSE)))</f>
        <v>0</v>
      </c>
      <c r="FN19" s="6">
        <f>IF(ISERROR(VLOOKUP($A19,'Import Peak'!$A$3:FN$99,170,FALSE)-VLOOKUP($A19,'Import Peak Change'!$A$106:FN$202,170,FALSE)),0,(VLOOKUP($A19,'Import Peak'!$A$3:FN$99,170,FALSE)-VLOOKUP($A19,'Import Peak Change'!$A$106:FN$202,170,FALSE)))</f>
        <v>0</v>
      </c>
      <c r="FO19" s="6">
        <f>IF(ISERROR(VLOOKUP($A19,'Import Peak'!$A$3:FO$99,171,FALSE)-VLOOKUP($A19,'Import Peak Change'!$A$106:FO$202,171,FALSE)),0,(VLOOKUP($A19,'Import Peak'!$A$3:FO$99,171,FALSE)-VLOOKUP($A19,'Import Peak Change'!$A$106:FO$202,171,FALSE)))</f>
        <v>0</v>
      </c>
      <c r="FP19" s="6">
        <f>IF(ISERROR(VLOOKUP($A19,'Import Peak'!$A$3:FP$99,172,FALSE)-VLOOKUP($A19,'Import Peak Change'!$A$106:FP$202,172,FALSE)),0,(VLOOKUP($A19,'Import Peak'!$A$3:FP$99,172,FALSE)-VLOOKUP($A19,'Import Peak Change'!$A$106:FP$202,172,FALSE)))</f>
        <v>0</v>
      </c>
      <c r="FQ19" s="6">
        <f>IF(ISERROR(VLOOKUP($A19,'Import Peak'!$A$3:FQ$99,173,FALSE)-VLOOKUP($A19,'Import Peak Change'!$A$106:FQ$202,173,FALSE)),0,(VLOOKUP($A19,'Import Peak'!$A$3:FQ$99,173,FALSE)-VLOOKUP($A19,'Import Peak Change'!$A$106:FQ$202,173,FALSE)))</f>
        <v>0</v>
      </c>
      <c r="FR19" s="6">
        <f>IF(ISERROR(VLOOKUP($A19,'Import Peak'!$A$3:FR$99,174,FALSE)-VLOOKUP($A19,'Import Peak Change'!$A$106:FR$202,174,FALSE)),0,(VLOOKUP($A19,'Import Peak'!$A$3:FR$99,174,FALSE)-VLOOKUP($A19,'Import Peak Change'!$A$106:FR$202,174,FALSE)))</f>
        <v>0</v>
      </c>
      <c r="FS19" s="6">
        <f>IF(ISERROR(VLOOKUP($A19,'Import Peak'!$A$3:FS$99,175,FALSE)-VLOOKUP($A19,'Import Peak Change'!$A$106:FS$202,175,FALSE)),0,(VLOOKUP($A19,'Import Peak'!$A$3:FS$99,175,FALSE)-VLOOKUP($A19,'Import Peak Change'!$A$106:FS$202,175,FALSE)))</f>
        <v>0</v>
      </c>
      <c r="FT19" s="6">
        <f>IF(ISERROR(VLOOKUP($A19,'Import Peak'!$A$3:FT$99,176,FALSE)-VLOOKUP($A19,'Import Peak Change'!$A$106:FT$202,176,FALSE)),0,(VLOOKUP($A19,'Import Peak'!$A$3:FT$99,176,FALSE)-VLOOKUP($A19,'Import Peak Change'!$A$106:FT$202,176,FALSE)))</f>
        <v>0</v>
      </c>
      <c r="FU19" s="6">
        <f>IF(ISERROR(VLOOKUP($A19,'Import Peak'!$A$3:FU$99,177,FALSE)-VLOOKUP($A19,'Import Peak Change'!$A$106:FU$202,177,FALSE)),0,(VLOOKUP($A19,'Import Peak'!$A$3:FU$99,177,FALSE)-VLOOKUP($A19,'Import Peak Change'!$A$106:FU$202,177,FALSE)))</f>
        <v>0</v>
      </c>
      <c r="FV19" s="6">
        <f>IF(ISERROR(VLOOKUP($A19,'Import Peak'!$A$3:FV$99,178,FALSE)-VLOOKUP($A19,'Import Peak Change'!$A$106:FV$202,178,FALSE)),0,(VLOOKUP($A19,'Import Peak'!$A$3:FV$99,178,FALSE)-VLOOKUP($A19,'Import Peak Change'!$A$106:FV$202,178,FALSE)))</f>
        <v>0</v>
      </c>
      <c r="FW19" s="6">
        <f>IF(ISERROR(VLOOKUP($A19,'Import Peak'!$A$3:FW$99,179,FALSE)-VLOOKUP($A19,'Import Peak Change'!$A$106:FW$202,179,FALSE)),0,(VLOOKUP($A19,'Import Peak'!$A$3:FW$99,179,FALSE)-VLOOKUP($A19,'Import Peak Change'!$A$106:FW$202,179,FALSE)))</f>
        <v>0</v>
      </c>
      <c r="FX19" s="6">
        <f>IF(ISERROR(VLOOKUP($A19,'Import Peak'!$A$3:FX$99,180,FALSE)-VLOOKUP($A19,'Import Peak Change'!$A$106:FX$202,180,FALSE)),0,(VLOOKUP($A19,'Import Peak'!$A$3:FX$99,180,FALSE)-VLOOKUP($A19,'Import Peak Change'!$A$106:FX$202,180,FALSE)))</f>
        <v>0</v>
      </c>
      <c r="FY19" s="6">
        <f>IF(ISERROR(VLOOKUP($A19,'Import Peak'!$A$3:FY$99,181,FALSE)-VLOOKUP($A19,'Import Peak Change'!$A$106:FY$202,181,FALSE)),0,(VLOOKUP($A19,'Import Peak'!$A$3:FY$99,181,FALSE)-VLOOKUP($A19,'Import Peak Change'!$A$106:FY$202,181,FALSE)))</f>
        <v>0</v>
      </c>
      <c r="FZ19" s="6">
        <f>IF(ISERROR(VLOOKUP($A19,'Import Peak'!$A$3:FZ$99,182,FALSE)-VLOOKUP($A19,'Import Peak Change'!$A$106:FZ$202,182,FALSE)),0,(VLOOKUP($A19,'Import Peak'!$A$3:FZ$99,182,FALSE)-VLOOKUP($A19,'Import Peak Change'!$A$106:FZ$202,182,FALSE)))</f>
        <v>0</v>
      </c>
      <c r="GA19" s="6">
        <f>IF(ISERROR(VLOOKUP($A19,'Import Peak'!$A$3:GA$99,183,FALSE)-VLOOKUP($A19,'Import Peak Change'!$A$106:GA$202,183,FALSE)),0,(VLOOKUP($A19,'Import Peak'!$A$3:GA$99,183,FALSE)-VLOOKUP($A19,'Import Peak Change'!$A$106:GA$202,183,FALSE)))</f>
        <v>0</v>
      </c>
      <c r="GB19" s="6">
        <f>IF(ISERROR(VLOOKUP($A19,'Import Peak'!$A$3:GB$99,184,FALSE)-VLOOKUP($A19,'Import Peak Change'!$A$106:GB$202,184,FALSE)),0,(VLOOKUP($A19,'Import Peak'!$A$3:GB$99,184,FALSE)-VLOOKUP($A19,'Import Peak Change'!$A$106:GB$202,184,FALSE)))</f>
        <v>0</v>
      </c>
      <c r="GC19" s="6">
        <f>IF(ISERROR(VLOOKUP($A19,'Import Peak'!$A$3:GC$99,185,FALSE)-VLOOKUP($A19,'Import Peak Change'!$A$106:GC$202,185,FALSE)),0,(VLOOKUP($A19,'Import Peak'!$A$3:GC$99,185,FALSE)-VLOOKUP($A19,'Import Peak Change'!$A$106:GC$202,185,FALSE)))</f>
        <v>0</v>
      </c>
      <c r="GD19" s="6">
        <f>IF(ISERROR(VLOOKUP($A19,'Import Peak'!$A$3:GD$99,186,FALSE)-VLOOKUP($A19,'Import Peak Change'!$A$106:GD$202,186,FALSE)),0,(VLOOKUP($A19,'Import Peak'!$A$3:GD$99,186,FALSE)-VLOOKUP($A19,'Import Peak Change'!$A$106:GD$202,186,FALSE)))</f>
        <v>0</v>
      </c>
      <c r="GE19" s="6">
        <f>IF(ISERROR(VLOOKUP($A19,'Import Peak'!$A$3:GE$99,187,FALSE)-VLOOKUP($A19,'Import Peak Change'!$A$106:GE$202,187,FALSE)),0,(VLOOKUP($A19,'Import Peak'!$A$3:GE$99,187,FALSE)-VLOOKUP($A19,'Import Peak Change'!$A$106:GE$202,187,FALSE)))</f>
        <v>0</v>
      </c>
      <c r="GF19" s="6">
        <f>IF(ISERROR(VLOOKUP($A19,'Import Peak'!$A$3:GF$99,188,FALSE)-VLOOKUP($A19,'Import Peak Change'!$A$106:GF$202,188,FALSE)),0,(VLOOKUP($A19,'Import Peak'!$A$3:GF$99,188,FALSE)-VLOOKUP($A19,'Import Peak Change'!$A$106:GF$202,188,FALSE)))</f>
        <v>0</v>
      </c>
      <c r="GG19" s="6">
        <f>IF(ISERROR(VLOOKUP($A19,'Import Peak'!$A$3:GG$99,189,FALSE)-VLOOKUP($A19,'Import Peak Change'!$A$106:GG$202,189,FALSE)),0,(VLOOKUP($A19,'Import Peak'!$A$3:GG$99,189,FALSE)-VLOOKUP($A19,'Import Peak Change'!$A$106:GG$202,189,FALSE)))</f>
        <v>0</v>
      </c>
      <c r="GH19" s="6">
        <f>IF(ISERROR(VLOOKUP($A19,'Import Peak'!$A$3:GH$99,190,FALSE)-VLOOKUP($A19,'Import Peak Change'!$A$106:GH$202,190,FALSE)),0,(VLOOKUP($A19,'Import Peak'!$A$3:GH$99,190,FALSE)-VLOOKUP($A19,'Import Peak Change'!$A$106:GH$202,190,FALSE)))</f>
        <v>0</v>
      </c>
      <c r="GI19" s="6">
        <f>IF(ISERROR(VLOOKUP($A19,'Import Peak'!$A$3:GI$99,191,FALSE)-VLOOKUP($A19,'Import Peak Change'!$A$106:GI$202,191,FALSE)),0,(VLOOKUP($A19,'Import Peak'!$A$3:GI$99,191,FALSE)-VLOOKUP($A19,'Import Peak Change'!$A$106:GI$202,191,FALSE)))</f>
        <v>0</v>
      </c>
      <c r="GJ19" s="6">
        <f>IF(ISERROR(VLOOKUP($A19,'Import Peak'!$A$3:GJ$99,192,FALSE)-VLOOKUP($A19,'Import Peak Change'!$A$106:GJ$202,192,FALSE)),0,(VLOOKUP($A19,'Import Peak'!$A$3:GJ$99,192,FALSE)-VLOOKUP($A19,'Import Peak Change'!$A$106:GJ$202,192,FALSE)))</f>
        <v>0</v>
      </c>
      <c r="GK19" s="6">
        <f>IF(ISERROR(VLOOKUP($A19,'Import Peak'!$A$3:GK$99,193,FALSE)-VLOOKUP($A19,'Import Peak Change'!$A$106:GK$202,193,FALSE)),0,(VLOOKUP($A19,'Import Peak'!$A$3:GK$99,193,FALSE)-VLOOKUP($A19,'Import Peak Change'!$A$106:GK$202,193,FALSE)))</f>
        <v>0</v>
      </c>
      <c r="GL19" s="6">
        <f>IF(ISERROR(VLOOKUP($A19,'Import Peak'!$A$3:GL$99,194,FALSE)-VLOOKUP($A19,'Import Peak Change'!$A$106:GL$202,194,FALSE)),0,(VLOOKUP($A19,'Import Peak'!$A$3:GL$99,194,FALSE)-VLOOKUP($A19,'Import Peak Change'!$A$106:GL$202,194,FALSE)))</f>
        <v>0</v>
      </c>
      <c r="GM19" s="6">
        <f>IF(ISERROR(VLOOKUP($A19,'Import Peak'!$A$3:GM$99,195,FALSE)-VLOOKUP($A19,'Import Peak Change'!$A$106:GM$202,195,FALSE)),0,(VLOOKUP($A19,'Import Peak'!$A$3:GM$99,195,FALSE)-VLOOKUP($A19,'Import Peak Change'!$A$106:GM$202,195,FALSE)))</f>
        <v>0</v>
      </c>
      <c r="GN19" s="6">
        <f>IF(ISERROR(VLOOKUP($A19,'Import Peak'!$A$3:GN$99,196,FALSE)-VLOOKUP($A19,'Import Peak Change'!$A$106:GN$202,196,FALSE)),0,(VLOOKUP($A19,'Import Peak'!$A$3:GN$99,196,FALSE)-VLOOKUP($A19,'Import Peak Change'!$A$106:GN$202,196,FALSE)))</f>
        <v>0</v>
      </c>
      <c r="GO19" s="6">
        <f>IF(ISERROR(VLOOKUP($A19,'Import Peak'!$A$3:GO$99,197,FALSE)-VLOOKUP($A19,'Import Peak Change'!$A$106:GO$202,197,FALSE)),0,(VLOOKUP($A19,'Import Peak'!$A$3:GO$99,197,FALSE)-VLOOKUP($A19,'Import Peak Change'!$A$106:GO$202,197,FALSE)))</f>
        <v>0</v>
      </c>
      <c r="GP19" s="6">
        <f>IF(ISERROR(VLOOKUP($A19,'Import Peak'!$A$3:GP$99,198,FALSE)-VLOOKUP($A19,'Import Peak Change'!$A$106:GP$202,198,FALSE)),0,(VLOOKUP($A19,'Import Peak'!$A$3:GP$99,198,FALSE)-VLOOKUP($A19,'Import Peak Change'!$A$106:GP$202,198,FALSE)))</f>
        <v>0</v>
      </c>
      <c r="GQ19" s="6">
        <f>IF(ISERROR(VLOOKUP($A19,'Import Peak'!$A$3:GQ$99,199,FALSE)-VLOOKUP($A19,'Import Peak Change'!$A$106:GQ$202,199,FALSE)),0,(VLOOKUP($A19,'Import Peak'!$A$3:GQ$99,199,FALSE)-VLOOKUP($A19,'Import Peak Change'!$A$106:GQ$202,199,FALSE)))</f>
        <v>0</v>
      </c>
      <c r="GR19" s="6">
        <f>IF(ISERROR(VLOOKUP($A19,'Import Peak'!$A$3:GR$99,200,FALSE)-VLOOKUP($A19,'Import Peak Change'!$A$106:GR$202,200,FALSE)),0,(VLOOKUP($A19,'Import Peak'!$A$3:GR$99,200,FALSE)-VLOOKUP($A19,'Import Peak Change'!$A$106:GR$202,200,FALSE)))</f>
        <v>0</v>
      </c>
      <c r="GS19" s="6">
        <f>IF(ISERROR(VLOOKUP($A19,'Import Peak'!$A$3:GS$99,201,FALSE)-VLOOKUP($A19,'Import Peak Change'!$A$106:GS$202,201,FALSE)),0,(VLOOKUP($A19,'Import Peak'!$A$3:GS$99,201,FALSE)-VLOOKUP($A19,'Import Peak Change'!$A$106:GS$202,201,FALSE)))</f>
        <v>0</v>
      </c>
      <c r="GT19" s="6">
        <f>IF(ISERROR(VLOOKUP($A19,'Import Peak'!$A$3:GT$99,202,FALSE)-VLOOKUP($A19,'Import Peak Change'!$A$106:GT$202,202,FALSE)),0,(VLOOKUP($A19,'Import Peak'!$A$3:GT$99,202,FALSE)-VLOOKUP($A19,'Import Peak Change'!$A$106:GT$202,202,FALSE)))</f>
        <v>0</v>
      </c>
      <c r="GU19" s="6">
        <f>IF(ISERROR(VLOOKUP($A19,'Import Peak'!$A$3:GU$99,203,FALSE)-VLOOKUP($A19,'Import Peak Change'!$A$106:GU$202,203,FALSE)),0,(VLOOKUP($A19,'Import Peak'!$A$3:GU$99,203,FALSE)-VLOOKUP($A19,'Import Peak Change'!$A$106:GU$202,203,FALSE)))</f>
        <v>0</v>
      </c>
      <c r="GV19" s="6">
        <f>IF(ISERROR(VLOOKUP($A19,'Import Peak'!$A$3:GV$99,204,FALSE)-VLOOKUP($A19,'Import Peak Change'!$A$106:GV$202,204,FALSE)),0,(VLOOKUP($A19,'Import Peak'!$A$3:GV$99,204,FALSE)-VLOOKUP($A19,'Import Peak Change'!$A$106:GV$202,204,FALSE)))</f>
        <v>0</v>
      </c>
      <c r="GW19" s="6">
        <f>IF(ISERROR(VLOOKUP($A19,'Import Peak'!$A$3:GW$99,205,FALSE)-VLOOKUP($A19,'Import Peak Change'!$A$106:GW$202,205,FALSE)),0,(VLOOKUP($A19,'Import Peak'!$A$3:GW$99,205,FALSE)-VLOOKUP($A19,'Import Peak Change'!$A$106:GW$202,205,FALSE)))</f>
        <v>0</v>
      </c>
      <c r="GX19" s="6">
        <f>IF(ISERROR(VLOOKUP($A19,'Import Peak'!$A$3:GX$99,206,FALSE)-VLOOKUP($A19,'Import Peak Change'!$A$106:GX$202,206,FALSE)),0,(VLOOKUP($A19,'Import Peak'!$A$3:GX$99,206,FALSE)-VLOOKUP($A19,'Import Peak Change'!$A$106:GX$202,206,FALSE)))</f>
        <v>0</v>
      </c>
      <c r="GY19" s="6">
        <f>IF(ISERROR(VLOOKUP($A19,'Import Peak'!$A$3:GY$99,207,FALSE)-VLOOKUP($A19,'Import Peak Change'!$A$106:GY$202,207,FALSE)),0,(VLOOKUP($A19,'Import Peak'!$A$3:GY$99,207,FALSE)-VLOOKUP($A19,'Import Peak Change'!$A$106:GY$202,207,FALSE)))</f>
        <v>0</v>
      </c>
      <c r="GZ19" s="6">
        <f>IF(ISERROR(VLOOKUP($A19,'Import Peak'!$A$3:GZ$99,208,FALSE)-VLOOKUP($A19,'Import Peak Change'!$A$106:GZ$202,208,FALSE)),0,(VLOOKUP($A19,'Import Peak'!$A$3:GZ$99,208,FALSE)-VLOOKUP($A19,'Import Peak Change'!$A$106:GZ$202,208,FALSE)))</f>
        <v>0</v>
      </c>
      <c r="HA19" s="6">
        <f>IF(ISERROR(VLOOKUP($A19,'Import Peak'!$A$3:HA$99,209,FALSE)-VLOOKUP($A19,'Import Peak Change'!$A$106:HA$202,209,FALSE)),0,(VLOOKUP($A19,'Import Peak'!$A$3:HA$99,209,FALSE)-VLOOKUP($A19,'Import Peak Change'!$A$106:HA$202,209,FALSE)))</f>
        <v>0</v>
      </c>
      <c r="HB19" s="6">
        <f>IF(ISERROR(VLOOKUP($A19,'Import Peak'!$A$3:HB$99,210,FALSE)-VLOOKUP($A19,'Import Peak Change'!$A$106:HB$202,210,FALSE)),0,(VLOOKUP($A19,'Import Peak'!$A$3:HB$99,210,FALSE)-VLOOKUP($A19,'Import Peak Change'!$A$106:HB$202,210,FALSE)))</f>
        <v>0</v>
      </c>
      <c r="HC19" s="6">
        <f>IF(ISERROR(VLOOKUP($A19,'Import Peak'!$A$3:HC$99,211,FALSE)-VLOOKUP($A19,'Import Peak Change'!$A$106:HC$202,211,FALSE)),0,(VLOOKUP($A19,'Import Peak'!$A$3:HC$99,211,FALSE)-VLOOKUP($A19,'Import Peak Change'!$A$106:HC$202,211,FALSE)))</f>
        <v>0</v>
      </c>
      <c r="HD19" s="6">
        <f>IF(ISERROR(VLOOKUP($A19,'Import Peak'!$A$3:HD$99,212,FALSE)-VLOOKUP($A19,'Import Peak Change'!$A$106:HD$202,212,FALSE)),0,(VLOOKUP($A19,'Import Peak'!$A$3:HD$99,212,FALSE)-VLOOKUP($A19,'Import Peak Change'!$A$106:HD$202,212,FALSE)))</f>
        <v>0</v>
      </c>
      <c r="HE19" s="6">
        <f>IF(ISERROR(VLOOKUP($A19,'Import Peak'!$A$3:HE$99,213,FALSE)-VLOOKUP($A19,'Import Peak Change'!$A$106:HE$202,213,FALSE)),0,(VLOOKUP($A19,'Import Peak'!$A$3:HE$99,213,FALSE)-VLOOKUP($A19,'Import Peak Change'!$A$106:HE$202,213,FALSE)))</f>
        <v>0</v>
      </c>
      <c r="HF19" s="6">
        <f>IF(ISERROR(VLOOKUP($A19,'Import Peak'!$A$3:HF$99,214,FALSE)-VLOOKUP($A19,'Import Peak Change'!$A$106:HF$202,214,FALSE)),0,(VLOOKUP($A19,'Import Peak'!$A$3:HF$99,214,FALSE)-VLOOKUP($A19,'Import Peak Change'!$A$106:HF$202,214,FALSE)))</f>
        <v>0</v>
      </c>
      <c r="HG19" s="6">
        <f>IF(ISERROR(VLOOKUP($A19,'Import Peak'!$A$3:HG$99,215,FALSE)-VLOOKUP($A19,'Import Peak Change'!$A$106:HG$202,215,FALSE)),0,(VLOOKUP($A19,'Import Peak'!$A$3:HG$99,215,FALSE)-VLOOKUP($A19,'Import Peak Change'!$A$106:HG$202,215,FALSE)))</f>
        <v>0</v>
      </c>
      <c r="HH19" s="6">
        <f>IF(ISERROR(VLOOKUP($A19,'Import Peak'!$A$3:HH$99,216,FALSE)-VLOOKUP($A19,'Import Peak Change'!$A$106:HH$202,216,FALSE)),0,(VLOOKUP($A19,'Import Peak'!$A$3:HH$99,216,FALSE)-VLOOKUP($A19,'Import Peak Change'!$A$106:HH$202,216,FALSE)))</f>
        <v>0</v>
      </c>
      <c r="HI19" s="6">
        <f>IF(ISERROR(VLOOKUP($A19,'Import Peak'!$A$3:HI$99,217,FALSE)-VLOOKUP($A19,'Import Peak Change'!$A$106:HI$202,217,FALSE)),0,(VLOOKUP($A19,'Import Peak'!$A$3:HI$99,217,FALSE)-VLOOKUP($A19,'Import Peak Change'!$A$106:HI$202,217,FALSE)))</f>
        <v>0</v>
      </c>
      <c r="HJ19" s="6">
        <f>IF(ISERROR(VLOOKUP($A19,'Import Peak'!$A$3:HJ$99,218,FALSE)-VLOOKUP($A19,'Import Peak Change'!$A$106:HJ$202,218,FALSE)),0,(VLOOKUP($A19,'Import Peak'!$A$3:HJ$99,218,FALSE)-VLOOKUP($A19,'Import Peak Change'!$A$106:HJ$202,218,FALSE)))</f>
        <v>0</v>
      </c>
      <c r="HK19" s="6">
        <f>IF(ISERROR(VLOOKUP($A19,'Import Peak'!$A$3:HK$99,219,FALSE)-VLOOKUP($A19,'Import Peak Change'!$A$106:HK$202,219,FALSE)),0,(VLOOKUP($A19,'Import Peak'!$A$3:HK$99,219,FALSE)-VLOOKUP($A19,'Import Peak Change'!$A$106:HK$202,219,FALSE)))</f>
        <v>0</v>
      </c>
      <c r="HL19" s="6">
        <f>IF(ISERROR(VLOOKUP($A19,'Import Peak'!$A$3:HL$99,220,FALSE)-VLOOKUP($A19,'Import Peak Change'!$A$106:HL$202,220,FALSE)),0,(VLOOKUP($A19,'Import Peak'!$A$3:HL$99,220,FALSE)-VLOOKUP($A19,'Import Peak Change'!$A$106:HL$202,220,FALSE)))</f>
        <v>0</v>
      </c>
      <c r="HM19" s="6">
        <f>IF(ISERROR(VLOOKUP($A19,'Import Peak'!$A$3:HM$99,221,FALSE)-VLOOKUP($A19,'Import Peak Change'!$A$106:HM$202,221,FALSE)),0,(VLOOKUP($A19,'Import Peak'!$A$3:HM$99,221,FALSE)-VLOOKUP($A19,'Import Peak Change'!$A$106:HM$202,221,FALSE)))</f>
        <v>0</v>
      </c>
      <c r="HN19" s="6">
        <f>IF(ISERROR(VLOOKUP($A19,'Import Peak'!$A$3:HN$99,222,FALSE)-VLOOKUP($A19,'Import Peak Change'!$A$106:HN$202,222,FALSE)),0,(VLOOKUP($A19,'Import Peak'!$A$3:HN$99,222,FALSE)-VLOOKUP($A19,'Import Peak Change'!$A$106:HN$202,222,FALSE)))</f>
        <v>0</v>
      </c>
      <c r="HO19" s="6">
        <f>IF(ISERROR(VLOOKUP($A19,'Import Peak'!$A$3:HO$99,223,FALSE)-VLOOKUP($A19,'Import Peak Change'!$A$106:HO$202,223,FALSE)),0,(VLOOKUP($A19,'Import Peak'!$A$3:HO$99,223,FALSE)-VLOOKUP($A19,'Import Peak Change'!$A$106:HO$202,223,FALSE)))</f>
        <v>0</v>
      </c>
      <c r="HP19" s="6">
        <f>IF(ISERROR(VLOOKUP($A19,'Import Peak'!$A$3:HP$99,224,FALSE)-VLOOKUP($A19,'Import Peak Change'!$A$106:HP$202,224,FALSE)),0,(VLOOKUP($A19,'Import Peak'!$A$3:HP$99,224,FALSE)-VLOOKUP($A19,'Import Peak Change'!$A$106:HP$202,224,FALSE)))</f>
        <v>0</v>
      </c>
      <c r="HQ19" s="6">
        <f>IF(ISERROR(VLOOKUP($A19,'Import Peak'!$A$3:HQ$99,225,FALSE)-VLOOKUP($A19,'Import Peak Change'!$A$106:HQ$202,225,FALSE)),0,(VLOOKUP($A19,'Import Peak'!$A$3:HQ$99,225,FALSE)-VLOOKUP($A19,'Import Peak Change'!$A$106:HQ$202,225,FALSE)))</f>
        <v>0</v>
      </c>
      <c r="HR19" s="6">
        <f>IF(ISERROR(VLOOKUP($A19,'Import Peak'!$A$3:HR$99,226,FALSE)-VLOOKUP($A19,'Import Peak Change'!$A$106:HR$202,226,FALSE)),0,(VLOOKUP($A19,'Import Peak'!$A$3:HR$99,226,FALSE)-VLOOKUP($A19,'Import Peak Change'!$A$106:HR$202,226,FALSE)))</f>
        <v>0</v>
      </c>
      <c r="HS19" s="6">
        <f>IF(ISERROR(VLOOKUP($A19,'Import Peak'!$A$3:HS$99,227,FALSE)-VLOOKUP($A19,'Import Peak Change'!$A$106:HS$202,227,FALSE)),0,(VLOOKUP($A19,'Import Peak'!$A$3:HS$99,227,FALSE)-VLOOKUP($A19,'Import Peak Change'!$A$106:HS$202,227,FALSE)))</f>
        <v>0</v>
      </c>
      <c r="HT19" s="6">
        <f>IF(ISERROR(VLOOKUP($A19,'Import Peak'!$A$3:HT$99,228,FALSE)-VLOOKUP($A19,'Import Peak Change'!$A$106:HT$202,228,FALSE)),0,(VLOOKUP($A19,'Import Peak'!$A$3:HT$99,228,FALSE)-VLOOKUP($A19,'Import Peak Change'!$A$106:HT$202,228,FALSE)))</f>
        <v>0</v>
      </c>
      <c r="HU19" s="6">
        <f>IF(ISERROR(VLOOKUP($A19,'Import Peak'!$A$3:HU$99,229,FALSE)-VLOOKUP($A19,'Import Peak Change'!$A$106:HU$202,229,FALSE)),0,(VLOOKUP($A19,'Import Peak'!$A$3:HU$99,229,FALSE)-VLOOKUP($A19,'Import Peak Change'!$A$106:HU$202,229,FALSE)))</f>
        <v>0</v>
      </c>
      <c r="HV19" s="6">
        <f>IF(ISERROR(VLOOKUP($A19,'Import Peak'!$A$3:HV$99,230,FALSE)-VLOOKUP($A19,'Import Peak Change'!$A$106:HV$202,230,FALSE)),0,(VLOOKUP($A19,'Import Peak'!$A$3:HV$99,230,FALSE)-VLOOKUP($A19,'Import Peak Change'!$A$106:HV$202,230,FALSE)))</f>
        <v>0</v>
      </c>
      <c r="HW19" s="6">
        <f>IF(ISERROR(VLOOKUP($A19,'Import Peak'!$A$3:HW$99,231,FALSE)-VLOOKUP($A19,'Import Peak Change'!$A$106:HW$202,231,FALSE)),0,(VLOOKUP($A19,'Import Peak'!$A$3:HW$99,231,FALSE)-VLOOKUP($A19,'Import Peak Change'!$A$106:HW$202,231,FALSE)))</f>
        <v>0</v>
      </c>
      <c r="HX19" s="6">
        <f>IF(ISERROR(VLOOKUP($A19,'Import Peak'!$A$3:HX$99,232,FALSE)-VLOOKUP($A19,'Import Peak Change'!$A$106:HX$202,232,FALSE)),0,(VLOOKUP($A19,'Import Peak'!$A$3:HX$99,232,FALSE)-VLOOKUP($A19,'Import Peak Change'!$A$106:HX$202,232,FALSE)))</f>
        <v>0</v>
      </c>
      <c r="HY19" s="6">
        <f>IF(ISERROR(VLOOKUP($A19,'Import Peak'!$A$3:HY$99,233,FALSE)-VLOOKUP($A19,'Import Peak Change'!$A$106:HY$202,233,FALSE)),0,(VLOOKUP($A19,'Import Peak'!$A$3:HY$99,233,FALSE)-VLOOKUP($A19,'Import Peak Change'!$A$106:HY$202,233,FALSE)))</f>
        <v>0</v>
      </c>
      <c r="HZ19" s="6">
        <f>IF(ISERROR(VLOOKUP($A19,'Import Peak'!$A$3:HZ$99,234,FALSE)-VLOOKUP($A19,'Import Peak Change'!$A$106:HZ$202,234,FALSE)),0,(VLOOKUP($A19,'Import Peak'!$A$3:HZ$99,234,FALSE)-VLOOKUP($A19,'Import Peak Change'!$A$106:HZ$202,234,FALSE)))</f>
        <v>0</v>
      </c>
      <c r="IA19" s="6">
        <f>IF(ISERROR(VLOOKUP($A19,'Import Peak'!$A$3:IA$99,235,FALSE)-VLOOKUP($A19,'Import Peak Change'!$A$106:IA$202,235,FALSE)),0,(VLOOKUP($A19,'Import Peak'!$A$3:IA$99,235,FALSE)-VLOOKUP($A19,'Import Peak Change'!$A$106:IA$202,235,FALSE)))</f>
        <v>0</v>
      </c>
      <c r="IB19" s="6">
        <f>IF(ISERROR(VLOOKUP($A19,'Import Peak'!$A$3:IB$99,236,FALSE)-VLOOKUP($A19,'Import Peak Change'!$A$106:IB$202,236,FALSE)),0,(VLOOKUP($A19,'Import Peak'!$A$3:IB$99,236,FALSE)-VLOOKUP($A19,'Import Peak Change'!$A$106:IB$202,236,FALSE)))</f>
        <v>0</v>
      </c>
      <c r="IC19" s="6">
        <f>IF(ISERROR(VLOOKUP($A19,'Import Peak'!$A$3:IC$99,237,FALSE)-VLOOKUP($A19,'Import Peak Change'!$A$106:IC$202,237,FALSE)),0,(VLOOKUP($A19,'Import Peak'!$A$3:IC$99,237,FALSE)-VLOOKUP($A19,'Import Peak Change'!$A$106:IC$202,237,FALSE)))</f>
        <v>0</v>
      </c>
      <c r="ID19" s="6">
        <f>IF(ISERROR(VLOOKUP($A19,'Import Peak'!$A$3:ID$99,238,FALSE)-VLOOKUP($A19,'Import Peak Change'!$A$106:ID$202,238,FALSE)),0,(VLOOKUP($A19,'Import Peak'!$A$3:ID$99,238,FALSE)-VLOOKUP($A19,'Import Peak Change'!$A$106:ID$202,238,FALSE)))</f>
        <v>371314.752725219</v>
      </c>
      <c r="IE19" s="6">
        <f>IF(ISERROR(VLOOKUP($A19,'Import Peak'!$A$3:IE$99,239,FALSE)-VLOOKUP($A19,'Import Peak Change'!$A$106:IE$202,239,FALSE)),0,(VLOOKUP($A19,'Import Peak'!$A$3:IE$99,239,FALSE)-VLOOKUP($A19,'Import Peak Change'!$A$106:IE$202,239,FALSE)))</f>
        <v>371314.752725219</v>
      </c>
      <c r="IF19" s="6"/>
    </row>
    <row r="20" spans="1:240" s="27" customFormat="1">
      <c r="A20" s="168" t="str">
        <f>IF('Import Peak'!A17=0,"",'Import Peak'!A17)</f>
        <v>EPMI-LT-NW</v>
      </c>
      <c r="B20" s="6"/>
      <c r="C20" s="6"/>
      <c r="D20" s="6"/>
      <c r="E20" s="6"/>
      <c r="F20" s="6"/>
      <c r="G20" s="6">
        <f>IF(ISERROR(VLOOKUP($A20,'Import Peak'!$A$3:G$99,7,FALSE)-VLOOKUP($A20,'Import Peak Change'!$A$106:G$202,7,FALSE)),0,(VLOOKUP($A20,'Import Peak'!$A$3:G$99,7,FALSE)-VLOOKUP($A20,'Import Peak Change'!$A$106:G$202,7,FALSE)))</f>
        <v>0</v>
      </c>
      <c r="H20" s="6">
        <f>IF(ISERROR(VLOOKUP($A20,'Import Peak'!$A$3:H$99,8,FALSE)-VLOOKUP($A20,'Import Peak Change'!$A$106:H$202,8,FALSE)),0,(VLOOKUP($A20,'Import Peak'!$A$3:H$99,8,FALSE)-VLOOKUP($A20,'Import Peak Change'!$A$106:H$202,8,FALSE)))</f>
        <v>-9413.5896548128767</v>
      </c>
      <c r="I20" s="6">
        <f>IF(ISERROR(VLOOKUP($A20,'Import Peak'!$A$3:I$99,9,FALSE)-VLOOKUP($A20,'Import Peak Change'!$A$106:I$202,9,FALSE)),0,(VLOOKUP($A20,'Import Peak'!$A$3:I$99,9,FALSE)-VLOOKUP($A20,'Import Peak Change'!$A$106:I$202,9,FALSE)))</f>
        <v>8272.6640725057405</v>
      </c>
      <c r="J20" s="6">
        <f>IF(ISERROR(VLOOKUP($A20,'Import Peak'!$A$3:J$99,10,FALSE)-VLOOKUP($A20,'Import Peak Change'!$A$106:J$202,10,FALSE)),0,(VLOOKUP($A20,'Import Peak'!$A$3:J$99,10,FALSE)-VLOOKUP($A20,'Import Peak Change'!$A$106:J$202,10,FALSE)))</f>
        <v>-15356.082359149033</v>
      </c>
      <c r="K20" s="6">
        <f>IF(ISERROR(VLOOKUP($A20,'Import Peak'!$A$3:K$99,11,FALSE)-VLOOKUP($A20,'Import Peak Change'!$A$106:K$202,11,FALSE)),0,(VLOOKUP($A20,'Import Peak'!$A$3:K$99,11,FALSE)-VLOOKUP($A20,'Import Peak Change'!$A$106:K$202,11,FALSE)))</f>
        <v>-4076.1532275881764</v>
      </c>
      <c r="L20" s="6">
        <f>IF(ISERROR(VLOOKUP($A20,'Import Peak'!$A$3:L$99,12,FALSE)-VLOOKUP($A20,'Import Peak Change'!$A$106:L$202,12,FALSE)),0,(VLOOKUP($A20,'Import Peak'!$A$3:L$99,12,FALSE)-VLOOKUP($A20,'Import Peak Change'!$A$106:L$202,12,FALSE)))</f>
        <v>-4406.1962778993184</v>
      </c>
      <c r="M20" s="6">
        <f>IF(ISERROR(VLOOKUP($A20,'Import Peak'!$A$3:M$99,13,FALSE)-VLOOKUP($A20,'Import Peak Change'!$A$106:M$202,13,FALSE)),0,(VLOOKUP($A20,'Import Peak'!$A$3:M$99,13,FALSE)-VLOOKUP($A20,'Import Peak Change'!$A$106:M$202,13,FALSE)))</f>
        <v>-4413.968371939889</v>
      </c>
      <c r="N20" s="6">
        <f>IF(ISERROR(VLOOKUP($A20,'Import Peak'!$A$3:N$99,14,FALSE)-VLOOKUP($A20,'Import Peak Change'!$A$106:N$202,14,FALSE)),0,(VLOOKUP($A20,'Import Peak'!$A$3:N$99,14,FALSE)-VLOOKUP($A20,'Import Peak Change'!$A$106:N$202,14,FALSE)))</f>
        <v>-4397.8094705534249</v>
      </c>
      <c r="O20" s="6">
        <f>IF(ISERROR(VLOOKUP($A20,'Import Peak'!$A$3:O$99,15,FALSE)-VLOOKUP($A20,'Import Peak Change'!$A$106:O$202,15,FALSE)),0,(VLOOKUP($A20,'Import Peak'!$A$3:O$99,15,FALSE)-VLOOKUP($A20,'Import Peak Change'!$A$106:O$202,15,FALSE)))</f>
        <v>-4221.4979344355233</v>
      </c>
      <c r="P20" s="6">
        <f>IF(ISERROR(VLOOKUP($A20,'Import Peak'!$A$3:P$99,16,FALSE)-VLOOKUP($A20,'Import Peak Change'!$A$106:P$202,16,FALSE)),0,(VLOOKUP($A20,'Import Peak'!$A$3:P$99,16,FALSE)-VLOOKUP($A20,'Import Peak Change'!$A$106:P$202,16,FALSE)))</f>
        <v>-5161.6744626193249</v>
      </c>
      <c r="Q20" s="6">
        <f>IF(ISERROR(VLOOKUP($A20,'Import Peak'!$A$3:Q$99,17,FALSE)-VLOOKUP($A20,'Import Peak Change'!$A$106:Q$202,17,FALSE)),0,(VLOOKUP($A20,'Import Peak'!$A$3:Q$99,17,FALSE)-VLOOKUP($A20,'Import Peak Change'!$A$106:Q$202,17,FALSE)))</f>
        <v>-5341.7413901158143</v>
      </c>
      <c r="R20" s="6">
        <f>IF(ISERROR(VLOOKUP($A20,'Import Peak'!$A$3:R$99,18,FALSE)-VLOOKUP($A20,'Import Peak Change'!$A$106:R$202,18,FALSE)),0,(VLOOKUP($A20,'Import Peak'!$A$3:R$99,18,FALSE)-VLOOKUP($A20,'Import Peak Change'!$A$106:R$202,18,FALSE)))</f>
        <v>-4727.6201768755855</v>
      </c>
      <c r="S20" s="6">
        <f>IF(ISERROR(VLOOKUP($A20,'Import Peak'!$A$3:S$99,19,FALSE)-VLOOKUP($A20,'Import Peak Change'!$A$106:S$202,19,FALSE)),0,(VLOOKUP($A20,'Import Peak'!$A$3:S$99,19,FALSE)-VLOOKUP($A20,'Import Peak Change'!$A$106:S$202,19,FALSE)))</f>
        <v>-4483.8010430846043</v>
      </c>
      <c r="T20" s="6">
        <f>IF(ISERROR(VLOOKUP($A20,'Import Peak'!$A$3:T$99,20,FALSE)-VLOOKUP($A20,'Import Peak Change'!$A$106:T$202,20,FALSE)),0,(VLOOKUP($A20,'Import Peak'!$A$3:T$99,20,FALSE)-VLOOKUP($A20,'Import Peak Change'!$A$106:T$202,20,FALSE)))</f>
        <v>-4135.3940903999755</v>
      </c>
      <c r="U20" s="6">
        <f>IF(ISERROR(VLOOKUP($A20,'Import Peak'!$A$3:U$99,21,FALSE)-VLOOKUP($A20,'Import Peak Change'!$A$106:U$202,21,FALSE)),0,(VLOOKUP($A20,'Import Peak'!$A$3:U$99,21,FALSE)-VLOOKUP($A20,'Import Peak Change'!$A$106:U$202,21,FALSE)))</f>
        <v>-4122.564063812024</v>
      </c>
      <c r="V20" s="6">
        <f>IF(ISERROR(VLOOKUP($A20,'Import Peak'!$A$3:V$99,22,FALSE)-VLOOKUP($A20,'Import Peak Change'!$A$106:V$202,22,FALSE)),0,(VLOOKUP($A20,'Import Peak'!$A$3:V$99,22,FALSE)-VLOOKUP($A20,'Import Peak Change'!$A$106:V$202,22,FALSE)))</f>
        <v>291.96987788155093</v>
      </c>
      <c r="W20" s="6">
        <f>IF(ISERROR(VLOOKUP($A20,'Import Peak'!$A$3:W$99,23,FALSE)-VLOOKUP($A20,'Import Peak Change'!$A$106:W$202,23,FALSE)),0,(VLOOKUP($A20,'Import Peak'!$A$3:W$99,23,FALSE)-VLOOKUP($A20,'Import Peak Change'!$A$106:W$202,23,FALSE)))</f>
        <v>270.38703801326483</v>
      </c>
      <c r="X20" s="6">
        <f>IF(ISERROR(VLOOKUP($A20,'Import Peak'!$A$3:X$99,24,FALSE)-VLOOKUP($A20,'Import Peak Change'!$A$106:X$202,24,FALSE)),0,(VLOOKUP($A20,'Import Peak'!$A$3:X$99,24,FALSE)-VLOOKUP($A20,'Import Peak Change'!$A$106:X$202,24,FALSE)))</f>
        <v>302.27883867183118</v>
      </c>
      <c r="Y20" s="6">
        <f>IF(ISERROR(VLOOKUP($A20,'Import Peak'!$A$3:Y$99,25,FALSE)-VLOOKUP($A20,'Import Peak Change'!$A$106:Y$202,25,FALSE)),0,(VLOOKUP($A20,'Import Peak'!$A$3:Y$99,25,FALSE)-VLOOKUP($A20,'Import Peak Change'!$A$106:Y$202,25,FALSE)))</f>
        <v>272.22809446565589</v>
      </c>
      <c r="Z20" s="6">
        <f>IF(ISERROR(VLOOKUP($A20,'Import Peak'!$A$3:Z$99,26,FALSE)-VLOOKUP($A20,'Import Peak Change'!$A$106:Z$202,26,FALSE)),0,(VLOOKUP($A20,'Import Peak'!$A$3:Z$99,26,FALSE)-VLOOKUP($A20,'Import Peak Change'!$A$106:Z$202,26,FALSE)))</f>
        <v>248.56103437193451</v>
      </c>
      <c r="AA20" s="6">
        <f>IF(ISERROR(VLOOKUP($A20,'Import Peak'!$A$3:AA$99,27,FALSE)-VLOOKUP($A20,'Import Peak Change'!$A$106:AA$202,27,FALSE)),0,(VLOOKUP($A20,'Import Peak'!$A$3:AA$99,27,FALSE)-VLOOKUP($A20,'Import Peak Change'!$A$106:AA$202,27,FALSE)))</f>
        <v>252.51379414823168</v>
      </c>
      <c r="AB20" s="6">
        <f>IF(ISERROR(VLOOKUP($A20,'Import Peak'!$A$3:AB$99,28,FALSE)-VLOOKUP($A20,'Import Peak Change'!$A$106:AB$202,28,FALSE)),0,(VLOOKUP($A20,'Import Peak'!$A$3:AB$99,28,FALSE)-VLOOKUP($A20,'Import Peak Change'!$A$106:AB$202,28,FALSE)))</f>
        <v>-536.15303678007058</v>
      </c>
      <c r="AC20" s="6">
        <f>IF(ISERROR(VLOOKUP($A20,'Import Peak'!$A$3:AC$99,29,FALSE)-VLOOKUP($A20,'Import Peak Change'!$A$106:AC$202,29,FALSE)),0,(VLOOKUP($A20,'Import Peak'!$A$3:AC$99,29,FALSE)-VLOOKUP($A20,'Import Peak Change'!$A$106:AC$202,29,FALSE)))</f>
        <v>-532.02140523202297</v>
      </c>
      <c r="AD20" s="6">
        <f>IF(ISERROR(VLOOKUP($A20,'Import Peak'!$A$3:AD$99,30,FALSE)-VLOOKUP($A20,'Import Peak Change'!$A$106:AD$202,30,FALSE)),0,(VLOOKUP($A20,'Import Peak'!$A$3:AD$99,30,FALSE)-VLOOKUP($A20,'Import Peak Change'!$A$106:AD$202,30,FALSE)))</f>
        <v>-526.33626178674967</v>
      </c>
      <c r="AE20" s="6">
        <f>IF(ISERROR(VLOOKUP($A20,'Import Peak'!$A$3:AE$99,31,FALSE)-VLOOKUP($A20,'Import Peak Change'!$A$106:AE$202,31,FALSE)),0,(VLOOKUP($A20,'Import Peak'!$A$3:AE$99,31,FALSE)-VLOOKUP($A20,'Import Peak Change'!$A$106:AE$202,31,FALSE)))</f>
        <v>252.19831640323901</v>
      </c>
      <c r="AF20" s="6">
        <f>IF(ISERROR(VLOOKUP($A20,'Import Peak'!$A$3:AF$99,32,FALSE)-VLOOKUP($A20,'Import Peak Change'!$A$106:AF$202,32,FALSE)),0,(VLOOKUP($A20,'Import Peak'!$A$3:AF$99,32,FALSE)-VLOOKUP($A20,'Import Peak Change'!$A$106:AF$202,32,FALSE)))</f>
        <v>220.36165865706425</v>
      </c>
      <c r="AG20" s="6">
        <f>IF(ISERROR(VLOOKUP($A20,'Import Peak'!$A$3:AG$99,33,FALSE)-VLOOKUP($A20,'Import Peak Change'!$A$106:AG$202,33,FALSE)),0,(VLOOKUP($A20,'Import Peak'!$A$3:AG$99,33,FALSE)-VLOOKUP($A20,'Import Peak Change'!$A$106:AG$202,33,FALSE)))</f>
        <v>228.95282083013808</v>
      </c>
      <c r="AH20" s="6">
        <f>IF(ISERROR(VLOOKUP($A20,'Import Peak'!$A$3:AH$99,34,FALSE)-VLOOKUP($A20,'Import Peak Change'!$A$106:AH$202,34,FALSE)),0,(VLOOKUP($A20,'Import Peak'!$A$3:AH$99,34,FALSE)-VLOOKUP($A20,'Import Peak Change'!$A$106:AH$202,34,FALSE)))</f>
        <v>118.39884776245162</v>
      </c>
      <c r="AI20" s="6">
        <f>IF(ISERROR(VLOOKUP($A20,'Import Peak'!$A$3:AI$99,35,FALSE)-VLOOKUP($A20,'Import Peak Change'!$A$106:AI$202,35,FALSE)),0,(VLOOKUP($A20,'Import Peak'!$A$3:AI$99,35,FALSE)-VLOOKUP($A20,'Import Peak Change'!$A$106:AI$202,35,FALSE)))</f>
        <v>113.04142723151017</v>
      </c>
      <c r="AJ20" s="6">
        <f>IF(ISERROR(VLOOKUP($A20,'Import Peak'!$A$3:AJ$99,36,FALSE)-VLOOKUP($A20,'Import Peak Change'!$A$106:AJ$202,36,FALSE)),0,(VLOOKUP($A20,'Import Peak'!$A$3:AJ$99,36,FALSE)-VLOOKUP($A20,'Import Peak Change'!$A$106:AJ$202,36,FALSE)))</f>
        <v>136.68728574078705</v>
      </c>
      <c r="AK20" s="6">
        <f>IF(ISERROR(VLOOKUP($A20,'Import Peak'!$A$3:AK$99,37,FALSE)-VLOOKUP($A20,'Import Peak Change'!$A$106:AK$202,37,FALSE)),0,(VLOOKUP($A20,'Import Peak'!$A$3:AK$99,37,FALSE)-VLOOKUP($A20,'Import Peak Change'!$A$106:AK$202,37,FALSE)))</f>
        <v>88.004260208625055</v>
      </c>
      <c r="AL20" s="6">
        <f>IF(ISERROR(VLOOKUP($A20,'Import Peak'!$A$3:AL$99,38,FALSE)-VLOOKUP($A20,'Import Peak Change'!$A$106:AL$202,38,FALSE)),0,(VLOOKUP($A20,'Import Peak'!$A$3:AL$99,38,FALSE)-VLOOKUP($A20,'Import Peak Change'!$A$106:AL$202,38,FALSE)))</f>
        <v>38.700776751690228</v>
      </c>
      <c r="AM20" s="6">
        <f>IF(ISERROR(VLOOKUP($A20,'Import Peak'!$A$3:AM$99,39,FALSE)-VLOOKUP($A20,'Import Peak Change'!$A$106:AM$202,39,FALSE)),0,(VLOOKUP($A20,'Import Peak'!$A$3:AM$99,39,FALSE)-VLOOKUP($A20,'Import Peak Change'!$A$106:AM$202,39,FALSE)))</f>
        <v>39.937065228268693</v>
      </c>
      <c r="AN20" s="6">
        <f>IF(ISERROR(VLOOKUP($A20,'Import Peak'!$A$3:AN$99,40,FALSE)-VLOOKUP($A20,'Import Peak Change'!$A$106:AN$202,40,FALSE)),0,(VLOOKUP($A20,'Import Peak'!$A$3:AN$99,40,FALSE)-VLOOKUP($A20,'Import Peak Change'!$A$106:AN$202,40,FALSE)))</f>
        <v>130.33559633751429</v>
      </c>
      <c r="AO20" s="6">
        <f>IF(ISERROR(VLOOKUP($A20,'Import Peak'!$A$3:AO$99,41,FALSE)-VLOOKUP($A20,'Import Peak Change'!$A$106:AO$202,41,FALSE)),0,(VLOOKUP($A20,'Import Peak'!$A$3:AO$99,41,FALSE)-VLOOKUP($A20,'Import Peak Change'!$A$106:AO$202,41,FALSE)))</f>
        <v>134.26488935307862</v>
      </c>
      <c r="AP20" s="6">
        <f>IF(ISERROR(VLOOKUP($A20,'Import Peak'!$A$3:AP$99,42,FALSE)-VLOOKUP($A20,'Import Peak Change'!$A$106:AP$202,42,FALSE)),0,(VLOOKUP($A20,'Import Peak'!$A$3:AP$99,42,FALSE)-VLOOKUP($A20,'Import Peak Change'!$A$106:AP$202,42,FALSE)))</f>
        <v>127.41893030707433</v>
      </c>
      <c r="AQ20" s="6">
        <f>IF(ISERROR(VLOOKUP($A20,'Import Peak'!$A$3:AQ$99,43,FALSE)-VLOOKUP($A20,'Import Peak Change'!$A$106:AQ$202,43,FALSE)),0,(VLOOKUP($A20,'Import Peak'!$A$3:AQ$99,43,FALSE)-VLOOKUP($A20,'Import Peak Change'!$A$106:AQ$202,43,FALSE)))</f>
        <v>180.7333726282086</v>
      </c>
      <c r="AR20" s="6">
        <f>IF(ISERROR(VLOOKUP($A20,'Import Peak'!$A$3:AR$99,44,FALSE)-VLOOKUP($A20,'Import Peak Change'!$A$106:AR$202,44,FALSE)),0,(VLOOKUP($A20,'Import Peak'!$A$3:AR$99,44,FALSE)-VLOOKUP($A20,'Import Peak Change'!$A$106:AR$202,44,FALSE)))</f>
        <v>196.20559415647585</v>
      </c>
      <c r="AS20" s="6">
        <f>IF(ISERROR(VLOOKUP($A20,'Import Peak'!$A$3:AS$99,45,FALSE)-VLOOKUP($A20,'Import Peak Change'!$A$106:AS$202,45,FALSE)),0,(VLOOKUP($A20,'Import Peak'!$A$3:AS$99,45,FALSE)-VLOOKUP($A20,'Import Peak Change'!$A$106:AS$202,45,FALSE)))</f>
        <v>227.5159919012076</v>
      </c>
      <c r="AT20" s="6">
        <f>IF(ISERROR(VLOOKUP($A20,'Import Peak'!$A$3:AT$99,46,FALSE)-VLOOKUP($A20,'Import Peak Change'!$A$106:AT$202,46,FALSE)),0,(VLOOKUP($A20,'Import Peak'!$A$3:AT$99,46,FALSE)-VLOOKUP($A20,'Import Peak Change'!$A$106:AT$202,46,FALSE)))</f>
        <v>79.381230243143364</v>
      </c>
      <c r="AU20" s="6">
        <f>IF(ISERROR(VLOOKUP($A20,'Import Peak'!$A$3:AU$99,47,FALSE)-VLOOKUP($A20,'Import Peak Change'!$A$106:AU$202,47,FALSE)),0,(VLOOKUP($A20,'Import Peak'!$A$3:AU$99,47,FALSE)-VLOOKUP($A20,'Import Peak Change'!$A$106:AU$202,47,FALSE)))</f>
        <v>76.69688463408238</v>
      </c>
      <c r="AV20" s="6">
        <f>IF(ISERROR(VLOOKUP($A20,'Import Peak'!$A$3:AV$99,48,FALSE)-VLOOKUP($A20,'Import Peak Change'!$A$106:AV$202,48,FALSE)),0,(VLOOKUP($A20,'Import Peak'!$A$3:AV$99,48,FALSE)-VLOOKUP($A20,'Import Peak Change'!$A$106:AV$202,48,FALSE)))</f>
        <v>91.133551311620977</v>
      </c>
      <c r="AW20" s="6">
        <f>IF(ISERROR(VLOOKUP($A20,'Import Peak'!$A$3:AW$99,49,FALSE)-VLOOKUP($A20,'Import Peak Change'!$A$106:AW$202,49,FALSE)),0,(VLOOKUP($A20,'Import Peak'!$A$3:AW$99,49,FALSE)-VLOOKUP($A20,'Import Peak Change'!$A$106:AW$202,49,FALSE)))</f>
        <v>-37.239172785342816</v>
      </c>
      <c r="AX20" s="6">
        <f>IF(ISERROR(VLOOKUP($A20,'Import Peak'!$A$3:AX$99,50,FALSE)-VLOOKUP($A20,'Import Peak Change'!$A$106:AX$202,50,FALSE)),0,(VLOOKUP($A20,'Import Peak'!$A$3:AX$99,50,FALSE)-VLOOKUP($A20,'Import Peak Change'!$A$106:AX$202,50,FALSE)))</f>
        <v>-121.18615208801202</v>
      </c>
      <c r="AY20" s="6">
        <f>IF(ISERROR(VLOOKUP($A20,'Import Peak'!$A$3:AY$99,51,FALSE)-VLOOKUP($A20,'Import Peak Change'!$A$106:AY$202,51,FALSE)),0,(VLOOKUP($A20,'Import Peak'!$A$3:AY$99,51,FALSE)-VLOOKUP($A20,'Import Peak Change'!$A$106:AY$202,51,FALSE)))</f>
        <v>-127.23910200754472</v>
      </c>
      <c r="AZ20" s="6">
        <f>IF(ISERROR(VLOOKUP($A20,'Import Peak'!$A$3:AZ$99,52,FALSE)-VLOOKUP($A20,'Import Peak Change'!$A$106:AZ$202,52,FALSE)),0,(VLOOKUP($A20,'Import Peak'!$A$3:AZ$99,52,FALSE)-VLOOKUP($A20,'Import Peak Change'!$A$106:AZ$202,52,FALSE)))</f>
        <v>72.463855753136158</v>
      </c>
      <c r="BA20" s="6">
        <f>IF(ISERROR(VLOOKUP($A20,'Import Peak'!$A$3:BA$99,53,FALSE)-VLOOKUP($A20,'Import Peak Change'!$A$106:BA$202,53,FALSE)),0,(VLOOKUP($A20,'Import Peak'!$A$3:BA$99,53,FALSE)-VLOOKUP($A20,'Import Peak Change'!$A$106:BA$202,53,FALSE)))</f>
        <v>78.314330089311625</v>
      </c>
      <c r="BB20" s="6">
        <f>IF(ISERROR(VLOOKUP($A20,'Import Peak'!$A$3:BB$99,54,FALSE)-VLOOKUP($A20,'Import Peak Change'!$A$106:BB$202,54,FALSE)),0,(VLOOKUP($A20,'Import Peak'!$A$3:BB$99,54,FALSE)-VLOOKUP($A20,'Import Peak Change'!$A$106:BB$202,54,FALSE)))</f>
        <v>48.787771058267026</v>
      </c>
      <c r="BC20" s="6">
        <f>IF(ISERROR(VLOOKUP($A20,'Import Peak'!$A$3:BC$99,55,FALSE)-VLOOKUP($A20,'Import Peak Change'!$A$106:BC$202,55,FALSE)),0,(VLOOKUP($A20,'Import Peak'!$A$3:BC$99,55,FALSE)-VLOOKUP($A20,'Import Peak Change'!$A$106:BC$202,55,FALSE)))</f>
        <v>63.090385902962225</v>
      </c>
      <c r="BD20" s="6">
        <f>IF(ISERROR(VLOOKUP($A20,'Import Peak'!$A$3:BD$99,56,FALSE)-VLOOKUP($A20,'Import Peak Change'!$A$106:BD$202,56,FALSE)),0,(VLOOKUP($A20,'Import Peak'!$A$3:BD$99,56,FALSE)-VLOOKUP($A20,'Import Peak Change'!$A$106:BD$202,56,FALSE)))</f>
        <v>61.787623286796588</v>
      </c>
      <c r="BE20" s="6">
        <f>IF(ISERROR(VLOOKUP($A20,'Import Peak'!$A$3:BE$99,57,FALSE)-VLOOKUP($A20,'Import Peak Change'!$A$106:BE$202,57,FALSE)),0,(VLOOKUP($A20,'Import Peak'!$A$3:BE$99,57,FALSE)-VLOOKUP($A20,'Import Peak Change'!$A$106:BE$202,57,FALSE)))</f>
        <v>62.437339200236238</v>
      </c>
      <c r="BF20" s="6">
        <f>IF(ISERROR(VLOOKUP($A20,'Import Peak'!$A$3:BF$99,58,FALSE)-VLOOKUP($A20,'Import Peak Change'!$A$106:BF$202,58,FALSE)),0,(VLOOKUP($A20,'Import Peak'!$A$3:BF$99,58,FALSE)-VLOOKUP($A20,'Import Peak Change'!$A$106:BF$202,58,FALSE)))</f>
        <v>-28.763980547177198</v>
      </c>
      <c r="BG20" s="6">
        <f>IF(ISERROR(VLOOKUP($A20,'Import Peak'!$A$3:BG$99,59,FALSE)-VLOOKUP($A20,'Import Peak Change'!$A$106:BG$202,59,FALSE)),0,(VLOOKUP($A20,'Import Peak'!$A$3:BG$99,59,FALSE)-VLOOKUP($A20,'Import Peak Change'!$A$106:BG$202,59,FALSE)))</f>
        <v>-25.943832888431643</v>
      </c>
      <c r="BH20" s="6">
        <f>IF(ISERROR(VLOOKUP($A20,'Import Peak'!$A$3:BH$99,60,FALSE)-VLOOKUP($A20,'Import Peak Change'!$A$106:BH$202,60,FALSE)),0,(VLOOKUP($A20,'Import Peak'!$A$3:BH$99,60,FALSE)-VLOOKUP($A20,'Import Peak Change'!$A$106:BH$202,60,FALSE)))</f>
        <v>-21.349020844609186</v>
      </c>
      <c r="BI20" s="6">
        <f>IF(ISERROR(VLOOKUP($A20,'Import Peak'!$A$3:BI$99,61,FALSE)-VLOOKUP($A20,'Import Peak Change'!$A$106:BI$202,61,FALSE)),0,(VLOOKUP($A20,'Import Peak'!$A$3:BI$99,61,FALSE)-VLOOKUP($A20,'Import Peak Change'!$A$106:BI$202,61,FALSE)))</f>
        <v>-133.99847320647677</v>
      </c>
      <c r="BJ20" s="6">
        <f>IF(ISERROR(VLOOKUP($A20,'Import Peak'!$A$3:BJ$99,62,FALSE)-VLOOKUP($A20,'Import Peak Change'!$A$106:BJ$202,62,FALSE)),0,(VLOOKUP($A20,'Import Peak'!$A$3:BJ$99,62,FALSE)-VLOOKUP($A20,'Import Peak Change'!$A$106:BJ$202,62,FALSE)))</f>
        <v>-244.39867115553352</v>
      </c>
      <c r="BK20" s="6">
        <f>IF(ISERROR(VLOOKUP($A20,'Import Peak'!$A$3:BK$99,63,FALSE)-VLOOKUP($A20,'Import Peak Change'!$A$106:BK$202,63,FALSE)),0,(VLOOKUP($A20,'Import Peak'!$A$3:BK$99,63,FALSE)-VLOOKUP($A20,'Import Peak Change'!$A$106:BK$202,63,FALSE)))</f>
        <v>-230.29507833953539</v>
      </c>
      <c r="BL20" s="6">
        <f>IF(ISERROR(VLOOKUP($A20,'Import Peak'!$A$3:BL$99,64,FALSE)-VLOOKUP($A20,'Import Peak Change'!$A$106:BL$202,64,FALSE)),0,(VLOOKUP($A20,'Import Peak'!$A$3:BL$99,64,FALSE)-VLOOKUP($A20,'Import Peak Change'!$A$106:BL$202,64,FALSE)))</f>
        <v>2.8351808872303081</v>
      </c>
      <c r="BM20" s="6">
        <f>IF(ISERROR(VLOOKUP($A20,'Import Peak'!$A$3:BM$99,65,FALSE)-VLOOKUP($A20,'Import Peak Change'!$A$106:BM$202,65,FALSE)),0,(VLOOKUP($A20,'Import Peak'!$A$3:BM$99,65,FALSE)-VLOOKUP($A20,'Import Peak Change'!$A$106:BM$202,65,FALSE)))</f>
        <v>36.864970868729188</v>
      </c>
      <c r="BN20" s="6">
        <f>IF(ISERROR(VLOOKUP($A20,'Import Peak'!$A$3:BN$99,66,FALSE)-VLOOKUP($A20,'Import Peak Change'!$A$106:BN$202,66,FALSE)),0,(VLOOKUP($A20,'Import Peak'!$A$3:BN$99,66,FALSE)-VLOOKUP($A20,'Import Peak Change'!$A$106:BN$202,66,FALSE)))</f>
        <v>31.911816905795376</v>
      </c>
      <c r="BO20" s="6">
        <f>IF(ISERROR(VLOOKUP($A20,'Import Peak'!$A$3:BO$99,67,FALSE)-VLOOKUP($A20,'Import Peak Change'!$A$106:BO$202,67,FALSE)),0,(VLOOKUP($A20,'Import Peak'!$A$3:BO$99,67,FALSE)-VLOOKUP($A20,'Import Peak Change'!$A$106:BO$202,67,FALSE)))</f>
        <v>-98.50709016872861</v>
      </c>
      <c r="BP20" s="6">
        <f>IF(ISERROR(VLOOKUP($A20,'Import Peak'!$A$3:BP$99,68,FALSE)-VLOOKUP($A20,'Import Peak Change'!$A$106:BP$202,68,FALSE)),0,(VLOOKUP($A20,'Import Peak'!$A$3:BP$99,68,FALSE)-VLOOKUP($A20,'Import Peak Change'!$A$106:BP$202,68,FALSE)))</f>
        <v>-96.552049301957595</v>
      </c>
      <c r="BQ20" s="6">
        <f>IF(ISERROR(VLOOKUP($A20,'Import Peak'!$A$3:BQ$99,69,FALSE)-VLOOKUP($A20,'Import Peak Change'!$A$106:BQ$202,69,FALSE)),0,(VLOOKUP($A20,'Import Peak'!$A$3:BQ$99,69,FALSE)-VLOOKUP($A20,'Import Peak Change'!$A$106:BQ$202,69,FALSE)))</f>
        <v>-102.53475048004475</v>
      </c>
      <c r="BR20" s="6">
        <f>IF(ISERROR(VLOOKUP($A20,'Import Peak'!$A$3:BR$99,70,FALSE)-VLOOKUP($A20,'Import Peak Change'!$A$106:BR$202,70,FALSE)),0,(VLOOKUP($A20,'Import Peak'!$A$3:BR$99,70,FALSE)-VLOOKUP($A20,'Import Peak Change'!$A$106:BR$202,70,FALSE)))</f>
        <v>-18.876193252279336</v>
      </c>
      <c r="BS20" s="6">
        <f>IF(ISERROR(VLOOKUP($A20,'Import Peak'!$A$3:BS$99,71,FALSE)-VLOOKUP($A20,'Import Peak Change'!$A$106:BS$202,71,FALSE)),0,(VLOOKUP($A20,'Import Peak'!$A$3:BS$99,71,FALSE)-VLOOKUP($A20,'Import Peak Change'!$A$106:BS$202,71,FALSE)))</f>
        <v>-18.079216417230782</v>
      </c>
      <c r="BT20" s="6">
        <f>IF(ISERROR(VLOOKUP($A20,'Import Peak'!$A$3:BT$99,72,FALSE)-VLOOKUP($A20,'Import Peak Change'!$A$106:BT$202,72,FALSE)),0,(VLOOKUP($A20,'Import Peak'!$A$3:BT$99,72,FALSE)-VLOOKUP($A20,'Import Peak Change'!$A$106:BT$202,72,FALSE)))</f>
        <v>-18.598256999850491</v>
      </c>
      <c r="BU20" s="6">
        <f>IF(ISERROR(VLOOKUP($A20,'Import Peak'!$A$3:BU$99,73,FALSE)-VLOOKUP($A20,'Import Peak Change'!$A$106:BU$202,73,FALSE)),0,(VLOOKUP($A20,'Import Peak'!$A$3:BU$99,73,FALSE)-VLOOKUP($A20,'Import Peak Change'!$A$106:BU$202,73,FALSE)))</f>
        <v>-33.28733273999751</v>
      </c>
      <c r="BV20" s="6">
        <f>IF(ISERROR(VLOOKUP($A20,'Import Peak'!$A$3:BV$99,74,FALSE)-VLOOKUP($A20,'Import Peak Change'!$A$106:BV$202,74,FALSE)),0,(VLOOKUP($A20,'Import Peak'!$A$3:BV$99,74,FALSE)-VLOOKUP($A20,'Import Peak Change'!$A$106:BV$202,74,FALSE)))</f>
        <v>-35.944443504322408</v>
      </c>
      <c r="BW20" s="6">
        <f>IF(ISERROR(VLOOKUP($A20,'Import Peak'!$A$3:BW$99,75,FALSE)-VLOOKUP($A20,'Import Peak Change'!$A$106:BW$202,75,FALSE)),0,(VLOOKUP($A20,'Import Peak'!$A$3:BW$99,75,FALSE)-VLOOKUP($A20,'Import Peak Change'!$A$106:BW$202,75,FALSE)))</f>
        <v>-37.239507394959219</v>
      </c>
      <c r="BX20" s="6">
        <f>IF(ISERROR(VLOOKUP($A20,'Import Peak'!$A$3:BX$99,76,FALSE)-VLOOKUP($A20,'Import Peak Change'!$A$106:BX$202,76,FALSE)),0,(VLOOKUP($A20,'Import Peak'!$A$3:BX$99,76,FALSE)-VLOOKUP($A20,'Import Peak Change'!$A$106:BX$202,76,FALSE)))</f>
        <v>-65.278529372837511</v>
      </c>
      <c r="BY20" s="6">
        <f>IF(ISERROR(VLOOKUP($A20,'Import Peak'!$A$3:BY$99,77,FALSE)-VLOOKUP($A20,'Import Peak Change'!$A$106:BY$202,77,FALSE)),0,(VLOOKUP($A20,'Import Peak'!$A$3:BY$99,77,FALSE)-VLOOKUP($A20,'Import Peak Change'!$A$106:BY$202,77,FALSE)))</f>
        <v>-72.989711716629245</v>
      </c>
      <c r="BZ20" s="6">
        <f>IF(ISERROR(VLOOKUP($A20,'Import Peak'!$A$3:BZ$99,78,FALSE)-VLOOKUP($A20,'Import Peak Change'!$A$106:BZ$202,78,FALSE)),0,(VLOOKUP($A20,'Import Peak'!$A$3:BZ$99,78,FALSE)-VLOOKUP($A20,'Import Peak Change'!$A$106:BZ$202,78,FALSE)))</f>
        <v>-67.038504117139382</v>
      </c>
      <c r="CA20" s="6">
        <f>IF(ISERROR(VLOOKUP($A20,'Import Peak'!$A$3:CA$99,79,FALSE)-VLOOKUP($A20,'Import Peak Change'!$A$106:CA$202,79,FALSE)),0,(VLOOKUP($A20,'Import Peak'!$A$3:CA$99,79,FALSE)-VLOOKUP($A20,'Import Peak Change'!$A$106:CA$202,79,FALSE)))</f>
        <v>-49.230154749700887</v>
      </c>
      <c r="CB20" s="6">
        <f>IF(ISERROR(VLOOKUP($A20,'Import Peak'!$A$3:CB$99,80,FALSE)-VLOOKUP($A20,'Import Peak Change'!$A$106:CB$202,80,FALSE)),0,(VLOOKUP($A20,'Import Peak'!$A$3:CB$99,80,FALSE)-VLOOKUP($A20,'Import Peak Change'!$A$106:CB$202,80,FALSE)))</f>
        <v>-47.02576223610231</v>
      </c>
      <c r="CC20" s="6">
        <f>IF(ISERROR(VLOOKUP($A20,'Import Peak'!$A$3:CC$99,81,FALSE)-VLOOKUP($A20,'Import Peak Change'!$A$106:CC$202,81,FALSE)),0,(VLOOKUP($A20,'Import Peak'!$A$3:CC$99,81,FALSE)-VLOOKUP($A20,'Import Peak Change'!$A$106:CC$202,81,FALSE)))</f>
        <v>-48.526830143218831</v>
      </c>
      <c r="CD20" s="6">
        <f>IF(ISERROR(VLOOKUP($A20,'Import Peak'!$A$3:CD$99,82,FALSE)-VLOOKUP($A20,'Import Peak Change'!$A$106:CD$202,82,FALSE)),0,(VLOOKUP($A20,'Import Peak'!$A$3:CD$99,82,FALSE)-VLOOKUP($A20,'Import Peak Change'!$A$106:CD$202,82,FALSE)))</f>
        <v>0.86733081331300355</v>
      </c>
      <c r="CE20" s="6">
        <f>IF(ISERROR(VLOOKUP($A20,'Import Peak'!$A$3:CE$99,83,FALSE)-VLOOKUP($A20,'Import Peak Change'!$A$106:CE$202,83,FALSE)),0,(VLOOKUP($A20,'Import Peak'!$A$3:CE$99,83,FALSE)-VLOOKUP($A20,'Import Peak Change'!$A$106:CE$202,83,FALSE)))</f>
        <v>0.85768842313700588</v>
      </c>
      <c r="CF20" s="6">
        <f>IF(ISERROR(VLOOKUP($A20,'Import Peak'!$A$3:CF$99,84,FALSE)-VLOOKUP($A20,'Import Peak Change'!$A$106:CF$202,84,FALSE)),0,(VLOOKUP($A20,'Import Peak'!$A$3:CF$99,84,FALSE)-VLOOKUP($A20,'Import Peak Change'!$A$106:CF$202,84,FALSE)))</f>
        <v>1.8370432671790695</v>
      </c>
      <c r="CG20" s="6">
        <f>IF(ISERROR(VLOOKUP($A20,'Import Peak'!$A$3:CG$99,85,FALSE)-VLOOKUP($A20,'Import Peak Change'!$A$106:CG$202,85,FALSE)),0,(VLOOKUP($A20,'Import Peak'!$A$3:CG$99,85,FALSE)-VLOOKUP($A20,'Import Peak Change'!$A$106:CG$202,85,FALSE)))</f>
        <v>16.053799969199645</v>
      </c>
      <c r="CH20" s="6">
        <f>IF(ISERROR(VLOOKUP($A20,'Import Peak'!$A$3:CH$99,86,FALSE)-VLOOKUP($A20,'Import Peak Change'!$A$106:CH$202,86,FALSE)),0,(VLOOKUP($A20,'Import Peak'!$A$3:CH$99,86,FALSE)-VLOOKUP($A20,'Import Peak Change'!$A$106:CH$202,86,FALSE)))</f>
        <v>16.509858295139566</v>
      </c>
      <c r="CI20" s="6">
        <f>IF(ISERROR(VLOOKUP($A20,'Import Peak'!$A$3:CI$99,87,FALSE)-VLOOKUP($A20,'Import Peak Change'!$A$106:CI$202,87,FALSE)),0,(VLOOKUP($A20,'Import Peak'!$A$3:CI$99,87,FALSE)-VLOOKUP($A20,'Import Peak Change'!$A$106:CI$202,87,FALSE)))</f>
        <v>17.260344759146392</v>
      </c>
      <c r="CJ20" s="6">
        <f>IF(ISERROR(VLOOKUP($A20,'Import Peak'!$A$3:CJ$99,88,FALSE)-VLOOKUP($A20,'Import Peak Change'!$A$106:CJ$202,88,FALSE)),0,(VLOOKUP($A20,'Import Peak'!$A$3:CJ$99,88,FALSE)-VLOOKUP($A20,'Import Peak Change'!$A$106:CJ$202,88,FALSE)))</f>
        <v>17.414153042030193</v>
      </c>
      <c r="CK20" s="6">
        <f>IF(ISERROR(VLOOKUP($A20,'Import Peak'!$A$3:CK$99,89,FALSE)-VLOOKUP($A20,'Import Peak Change'!$A$106:CK$202,89,FALSE)),0,(VLOOKUP($A20,'Import Peak'!$A$3:CK$99,89,FALSE)-VLOOKUP($A20,'Import Peak Change'!$A$106:CK$202,89,FALSE)))</f>
        <v>17.876951950975126</v>
      </c>
      <c r="CL20" s="6">
        <f>IF(ISERROR(VLOOKUP($A20,'Import Peak'!$A$3:CL$99,90,FALSE)-VLOOKUP($A20,'Import Peak Change'!$A$106:CL$202,90,FALSE)),0,(VLOOKUP($A20,'Import Peak'!$A$3:CL$99,90,FALSE)-VLOOKUP($A20,'Import Peak Change'!$A$106:CL$202,90,FALSE)))</f>
        <v>17.621860421223573</v>
      </c>
      <c r="CM20" s="6">
        <f>IF(ISERROR(VLOOKUP($A20,'Import Peak'!$A$3:CM$99,91,FALSE)-VLOOKUP($A20,'Import Peak Change'!$A$106:CM$202,91,FALSE)),0,(VLOOKUP($A20,'Import Peak'!$A$3:CM$99,91,FALSE)-VLOOKUP($A20,'Import Peak Change'!$A$106:CM$202,91,FALSE)))</f>
        <v>19.682384392133827</v>
      </c>
      <c r="CN20" s="6">
        <f>IF(ISERROR(VLOOKUP($A20,'Import Peak'!$A$3:CN$99,92,FALSE)-VLOOKUP($A20,'Import Peak Change'!$A$106:CN$202,92,FALSE)),0,(VLOOKUP($A20,'Import Peak'!$A$3:CN$99,92,FALSE)-VLOOKUP($A20,'Import Peak Change'!$A$106:CN$202,92,FALSE)))</f>
        <v>18.011081881826613</v>
      </c>
      <c r="CO20" s="6">
        <f>IF(ISERROR(VLOOKUP($A20,'Import Peak'!$A$3:CO$99,93,FALSE)-VLOOKUP($A20,'Import Peak Change'!$A$106:CO$202,93,FALSE)),0,(VLOOKUP($A20,'Import Peak'!$A$3:CO$99,93,FALSE)-VLOOKUP($A20,'Import Peak Change'!$A$106:CO$202,93,FALSE)))</f>
        <v>20.002334646440431</v>
      </c>
      <c r="CP20" s="6">
        <f>IF(ISERROR(VLOOKUP($A20,'Import Peak'!$A$3:CP$99,94,FALSE)-VLOOKUP($A20,'Import Peak Change'!$A$106:CP$202,94,FALSE)),0,(VLOOKUP($A20,'Import Peak'!$A$3:CP$99,94,FALSE)-VLOOKUP($A20,'Import Peak Change'!$A$106:CP$202,94,FALSE)))</f>
        <v>68.718545866646309</v>
      </c>
      <c r="CQ20" s="6">
        <f>IF(ISERROR(VLOOKUP($A20,'Import Peak'!$A$3:CQ$99,95,FALSE)-VLOOKUP($A20,'Import Peak Change'!$A$106:CQ$202,95,FALSE)),0,(VLOOKUP($A20,'Import Peak'!$A$3:CQ$99,95,FALSE)-VLOOKUP($A20,'Import Peak Change'!$A$106:CQ$202,95,FALSE)))</f>
        <v>64.815712882387743</v>
      </c>
      <c r="CR20" s="6">
        <f>IF(ISERROR(VLOOKUP($A20,'Import Peak'!$A$3:CR$99,96,FALSE)-VLOOKUP($A20,'Import Peak Change'!$A$106:CR$202,96,FALSE)),0,(VLOOKUP($A20,'Import Peak'!$A$3:CR$99,96,FALSE)-VLOOKUP($A20,'Import Peak Change'!$A$106:CR$202,96,FALSE)))</f>
        <v>71.882848845958506</v>
      </c>
      <c r="CS20" s="6">
        <f>IF(ISERROR(VLOOKUP($A20,'Import Peak'!$A$3:CS$99,97,FALSE)-VLOOKUP($A20,'Import Peak Change'!$A$106:CS$202,97,FALSE)),0,(VLOOKUP($A20,'Import Peak'!$A$3:CS$99,97,FALSE)-VLOOKUP($A20,'Import Peak Change'!$A$106:CS$202,97,FALSE)))</f>
        <v>73.501413780051735</v>
      </c>
      <c r="CT20" s="6">
        <f>IF(ISERROR(VLOOKUP($A20,'Import Peak'!$A$3:CT$99,98,FALSE)-VLOOKUP($A20,'Import Peak Change'!$A$106:CT$202,98,FALSE)),0,(VLOOKUP($A20,'Import Peak'!$A$3:CT$99,98,FALSE)-VLOOKUP($A20,'Import Peak Change'!$A$106:CT$202,98,FALSE)))</f>
        <v>72.288724504485799</v>
      </c>
      <c r="CU20" s="6">
        <f>IF(ISERROR(VLOOKUP($A20,'Import Peak'!$A$3:CU$99,99,FALSE)-VLOOKUP($A20,'Import Peak Change'!$A$106:CU$202,99,FALSE)),0,(VLOOKUP($A20,'Import Peak'!$A$3:CU$99,99,FALSE)-VLOOKUP($A20,'Import Peak Change'!$A$106:CU$202,99,FALSE)))</f>
        <v>76.810783858651121</v>
      </c>
      <c r="CV20" s="6">
        <f>IF(ISERROR(VLOOKUP($A20,'Import Peak'!$A$3:CV$99,100,FALSE)-VLOOKUP($A20,'Import Peak Change'!$A$106:CV$202,100,FALSE)),0,(VLOOKUP($A20,'Import Peak'!$A$3:CV$99,100,FALSE)-VLOOKUP($A20,'Import Peak Change'!$A$106:CV$202,100,FALSE)))</f>
        <v>78.501302846842009</v>
      </c>
      <c r="CW20" s="6">
        <f>IF(ISERROR(VLOOKUP($A20,'Import Peak'!$A$3:CW$99,101,FALSE)-VLOOKUP($A20,'Import Peak Change'!$A$106:CW$202,101,FALSE)),0,(VLOOKUP($A20,'Import Peak'!$A$3:CW$99,101,FALSE)-VLOOKUP($A20,'Import Peak Change'!$A$106:CW$202,101,FALSE)))</f>
        <v>80.197227188094985</v>
      </c>
      <c r="CX20" s="6">
        <f>IF(ISERROR(VLOOKUP($A20,'Import Peak'!$A$3:CX$99,102,FALSE)-VLOOKUP($A20,'Import Peak Change'!$A$106:CX$202,102,FALSE)),0,(VLOOKUP($A20,'Import Peak'!$A$3:CX$99,102,FALSE)-VLOOKUP($A20,'Import Peak Change'!$A$106:CX$202,102,FALSE)))</f>
        <v>78.695446479569</v>
      </c>
      <c r="CY20" s="6">
        <f>IF(ISERROR(VLOOKUP($A20,'Import Peak'!$A$3:CY$99,103,FALSE)-VLOOKUP($A20,'Import Peak Change'!$A$106:CY$202,103,FALSE)),0,(VLOOKUP($A20,'Import Peak'!$A$3:CY$99,103,FALSE)-VLOOKUP($A20,'Import Peak Change'!$A$106:CY$202,103,FALSE)))</f>
        <v>86.762231303480803</v>
      </c>
      <c r="CZ20" s="6">
        <f>IF(ISERROR(VLOOKUP($A20,'Import Peak'!$A$3:CZ$99,104,FALSE)-VLOOKUP($A20,'Import Peak Change'!$A$106:CZ$202,104,FALSE)),0,(VLOOKUP($A20,'Import Peak'!$A$3:CZ$99,104,FALSE)-VLOOKUP($A20,'Import Peak Change'!$A$106:CZ$202,104,FALSE)))</f>
        <v>78.649409281842964</v>
      </c>
      <c r="DA20" s="6">
        <f>IF(ISERROR(VLOOKUP($A20,'Import Peak'!$A$3:DA$99,105,FALSE)-VLOOKUP($A20,'Import Peak Change'!$A$106:DA$202,105,FALSE)),0,(VLOOKUP($A20,'Import Peak'!$A$3:DA$99,105,FALSE)-VLOOKUP($A20,'Import Peak Change'!$A$106:DA$202,105,FALSE)))</f>
        <v>77.768184969014328</v>
      </c>
      <c r="DB20" s="6">
        <f>IF(ISERROR(VLOOKUP($A20,'Import Peak'!$A$3:DB$99,106,FALSE)-VLOOKUP($A20,'Import Peak Change'!$A$106:DB$202,106,FALSE)),0,(VLOOKUP($A20,'Import Peak'!$A$3:DB$99,106,FALSE)-VLOOKUP($A20,'Import Peak Change'!$A$106:DB$202,106,FALSE)))</f>
        <v>-106.15860721527497</v>
      </c>
      <c r="DC20" s="6">
        <f>IF(ISERROR(VLOOKUP($A20,'Import Peak'!$A$3:DC$99,107,FALSE)-VLOOKUP($A20,'Import Peak Change'!$A$106:DC$202,107,FALSE)),0,(VLOOKUP($A20,'Import Peak'!$A$3:DC$99,107,FALSE)-VLOOKUP($A20,'Import Peak Change'!$A$106:DC$202,107,FALSE)))</f>
        <v>-103.69937303191546</v>
      </c>
      <c r="DD20" s="6">
        <f>IF(ISERROR(VLOOKUP($A20,'Import Peak'!$A$3:DD$99,108,FALSE)-VLOOKUP($A20,'Import Peak Change'!$A$106:DD$202,108,FALSE)),0,(VLOOKUP($A20,'Import Peak'!$A$3:DD$99,108,FALSE)-VLOOKUP($A20,'Import Peak Change'!$A$106:DD$202,108,FALSE)))</f>
        <v>-118.89149514719975</v>
      </c>
      <c r="DE20" s="6">
        <f>IF(ISERROR(VLOOKUP($A20,'Import Peak'!$A$3:DE$99,109,FALSE)-VLOOKUP($A20,'Import Peak Change'!$A$106:DE$202,109,FALSE)),0,(VLOOKUP($A20,'Import Peak'!$A$3:DE$99,109,FALSE)-VLOOKUP($A20,'Import Peak Change'!$A$106:DE$202,109,FALSE)))</f>
        <v>-118.21106500273891</v>
      </c>
      <c r="DF20" s="6">
        <f>IF(ISERROR(VLOOKUP($A20,'Import Peak'!$A$3:DF$99,110,FALSE)-VLOOKUP($A20,'Import Peak Change'!$A$106:DF$202,110,FALSE)),0,(VLOOKUP($A20,'Import Peak'!$A$3:DF$99,110,FALSE)-VLOOKUP($A20,'Import Peak Change'!$A$106:DF$202,110,FALSE)))</f>
        <v>-115.76432948243382</v>
      </c>
      <c r="DG20" s="6">
        <f>IF(ISERROR(VLOOKUP($A20,'Import Peak'!$A$3:DG$99,111,FALSE)-VLOOKUP($A20,'Import Peak Change'!$A$106:DG$202,111,FALSE)),0,(VLOOKUP($A20,'Import Peak'!$A$3:DG$99,111,FALSE)-VLOOKUP($A20,'Import Peak Change'!$A$106:DG$202,111,FALSE)))</f>
        <v>-122.51085668746964</v>
      </c>
      <c r="DH20" s="6">
        <f>IF(ISERROR(VLOOKUP($A20,'Import Peak'!$A$3:DH$99,112,FALSE)-VLOOKUP($A20,'Import Peak Change'!$A$106:DH$202,112,FALSE)),0,(VLOOKUP($A20,'Import Peak'!$A$3:DH$99,112,FALSE)-VLOOKUP($A20,'Import Peak Change'!$A$106:DH$202,112,FALSE)))</f>
        <v>-131.62735426518702</v>
      </c>
      <c r="DI20" s="6">
        <f>IF(ISERROR(VLOOKUP($A20,'Import Peak'!$A$3:DI$99,113,FALSE)-VLOOKUP($A20,'Import Peak Change'!$A$106:DI$202,113,FALSE)),0,(VLOOKUP($A20,'Import Peak'!$A$3:DI$99,113,FALSE)-VLOOKUP($A20,'Import Peak Change'!$A$106:DI$202,113,FALSE)))</f>
        <v>-133.93969717639629</v>
      </c>
      <c r="DJ20" s="6">
        <f>IF(ISERROR(VLOOKUP($A20,'Import Peak'!$A$3:DJ$99,114,FALSE)-VLOOKUP($A20,'Import Peak Change'!$A$106:DJ$202,114,FALSE)),0,(VLOOKUP($A20,'Import Peak'!$A$3:DJ$99,114,FALSE)-VLOOKUP($A20,'Import Peak Change'!$A$106:DJ$202,114,FALSE)))</f>
        <v>-139.55587096271847</v>
      </c>
      <c r="DK20" s="6">
        <f>IF(ISERROR(VLOOKUP($A20,'Import Peak'!$A$3:DK$99,115,FALSE)-VLOOKUP($A20,'Import Peak Change'!$A$106:DK$202,115,FALSE)),0,(VLOOKUP($A20,'Import Peak'!$A$3:DK$99,115,FALSE)-VLOOKUP($A20,'Import Peak Change'!$A$106:DK$202,115,FALSE)))</f>
        <v>-171.295254107863</v>
      </c>
      <c r="DL20" s="6">
        <f>IF(ISERROR(VLOOKUP($A20,'Import Peak'!$A$3:DL$99,116,FALSE)-VLOOKUP($A20,'Import Peak Change'!$A$106:DL$202,116,FALSE)),0,(VLOOKUP($A20,'Import Peak'!$A$3:DL$99,116,FALSE)-VLOOKUP($A20,'Import Peak Change'!$A$106:DL$202,116,FALSE)))</f>
        <v>-167.37229409505744</v>
      </c>
      <c r="DM20" s="6">
        <f>IF(ISERROR(VLOOKUP($A20,'Import Peak'!$A$3:DM$99,117,FALSE)-VLOOKUP($A20,'Import Peak Change'!$A$106:DM$202,117,FALSE)),0,(VLOOKUP($A20,'Import Peak'!$A$3:DM$99,117,FALSE)-VLOOKUP($A20,'Import Peak Change'!$A$106:DM$202,117,FALSE)))</f>
        <v>-176.9319783770552</v>
      </c>
      <c r="DN20" s="6">
        <f>IF(ISERROR(VLOOKUP($A20,'Import Peak'!$A$3:DN$99,118,FALSE)-VLOOKUP($A20,'Import Peak Change'!$A$106:DN$202,118,FALSE)),0,(VLOOKUP($A20,'Import Peak'!$A$3:DN$99,118,FALSE)-VLOOKUP($A20,'Import Peak Change'!$A$106:DN$202,118,FALSE)))</f>
        <v>174.72065535243746</v>
      </c>
      <c r="DO20" s="6">
        <f>IF(ISERROR(VLOOKUP($A20,'Import Peak'!$A$3:DO$99,119,FALSE)-VLOOKUP($A20,'Import Peak Change'!$A$106:DO$202,119,FALSE)),0,(VLOOKUP($A20,'Import Peak'!$A$3:DO$99,119,FALSE)-VLOOKUP($A20,'Import Peak Change'!$A$106:DO$202,119,FALSE)))</f>
        <v>170.14533497390221</v>
      </c>
      <c r="DP20" s="6">
        <f>IF(ISERROR(VLOOKUP($A20,'Import Peak'!$A$3:DP$99,120,FALSE)-VLOOKUP($A20,'Import Peak Change'!$A$106:DP$202,120,FALSE)),0,(VLOOKUP($A20,'Import Peak'!$A$3:DP$99,120,FALSE)-VLOOKUP($A20,'Import Peak Change'!$A$106:DP$202,120,FALSE)))</f>
        <v>194.41864274897307</v>
      </c>
      <c r="DQ20" s="6">
        <f>IF(ISERROR(VLOOKUP($A20,'Import Peak'!$A$3:DQ$99,121,FALSE)-VLOOKUP($A20,'Import Peak Change'!$A$106:DQ$202,121,FALSE)),0,(VLOOKUP($A20,'Import Peak'!$A$3:DQ$99,121,FALSE)-VLOOKUP($A20,'Import Peak Change'!$A$106:DQ$202,121,FALSE)))</f>
        <v>190.01706646577804</v>
      </c>
      <c r="DR20" s="6">
        <f>IF(ISERROR(VLOOKUP($A20,'Import Peak'!$A$3:DR$99,122,FALSE)-VLOOKUP($A20,'Import Peak Change'!$A$106:DR$202,122,FALSE)),0,(VLOOKUP($A20,'Import Peak'!$A$3:DR$99,122,FALSE)-VLOOKUP($A20,'Import Peak Change'!$A$106:DR$202,122,FALSE)))</f>
        <v>185.48807069774193</v>
      </c>
      <c r="DS20" s="6">
        <f>IF(ISERROR(VLOOKUP($A20,'Import Peak'!$A$3:DS$99,123,FALSE)-VLOOKUP($A20,'Import Peak Change'!$A$106:DS$202,123,FALSE)),0,(VLOOKUP($A20,'Import Peak'!$A$3:DS$99,123,FALSE)-VLOOKUP($A20,'Import Peak Change'!$A$106:DS$202,123,FALSE)))</f>
        <v>195.70260304896874</v>
      </c>
      <c r="DT20" s="6">
        <f>IF(ISERROR(VLOOKUP($A20,'Import Peak'!$A$3:DT$99,124,FALSE)-VLOOKUP($A20,'Import Peak Change'!$A$106:DT$202,124,FALSE)),0,(VLOOKUP($A20,'Import Peak'!$A$3:DT$99,124,FALSE)-VLOOKUP($A20,'Import Peak Change'!$A$106:DT$202,124,FALSE)))</f>
        <v>178.88997225681669</v>
      </c>
      <c r="DU20" s="6">
        <f>IF(ISERROR(VLOOKUP($A20,'Import Peak'!$A$3:DU$99,125,FALSE)-VLOOKUP($A20,'Import Peak Change'!$A$106:DU$202,125,FALSE)),0,(VLOOKUP($A20,'Import Peak'!$A$3:DU$99,125,FALSE)-VLOOKUP($A20,'Import Peak Change'!$A$106:DU$202,125,FALSE)))</f>
        <v>196.00504044572881</v>
      </c>
      <c r="DV20" s="6">
        <f>IF(ISERROR(VLOOKUP($A20,'Import Peak'!$A$3:DV$99,126,FALSE)-VLOOKUP($A20,'Import Peak Change'!$A$106:DV$202,126,FALSE)),0,(VLOOKUP($A20,'Import Peak'!$A$3:DV$99,126,FALSE)-VLOOKUP($A20,'Import Peak Change'!$A$106:DV$202,126,FALSE)))</f>
        <v>227.40996896459183</v>
      </c>
      <c r="DW20" s="6">
        <f>IF(ISERROR(VLOOKUP($A20,'Import Peak'!$A$3:DW$99,127,FALSE)-VLOOKUP($A20,'Import Peak Change'!$A$106:DW$202,127,FALSE)),0,(VLOOKUP($A20,'Import Peak'!$A$3:DW$99,127,FALSE)-VLOOKUP($A20,'Import Peak Change'!$A$106:DW$202,127,FALSE)))</f>
        <v>239.98979407529987</v>
      </c>
      <c r="DX20" s="6">
        <f>IF(ISERROR(VLOOKUP($A20,'Import Peak'!$A$3:DX$99,128,FALSE)-VLOOKUP($A20,'Import Peak Change'!$A$106:DX$202,128,FALSE)),0,(VLOOKUP($A20,'Import Peak'!$A$3:DX$99,128,FALSE)-VLOOKUP($A20,'Import Peak Change'!$A$106:DX$202,128,FALSE)))</f>
        <v>232.50937647431056</v>
      </c>
      <c r="DY20" s="6">
        <f>IF(ISERROR(VLOOKUP($A20,'Import Peak'!$A$3:DY$99,129,FALSE)-VLOOKUP($A20,'Import Peak Change'!$A$106:DY$202,129,FALSE)),0,(VLOOKUP($A20,'Import Peak'!$A$3:DY$99,129,FALSE)-VLOOKUP($A20,'Import Peak Change'!$A$106:DY$202,129,FALSE)))</f>
        <v>242.69378558090102</v>
      </c>
      <c r="DZ20" s="6">
        <f>IF(ISERROR(VLOOKUP($A20,'Import Peak'!$A$3:DZ$99,130,FALSE)-VLOOKUP($A20,'Import Peak Change'!$A$106:DZ$202,130,FALSE)),0,(VLOOKUP($A20,'Import Peak'!$A$3:DZ$99,130,FALSE)-VLOOKUP($A20,'Import Peak Change'!$A$106:DZ$202,130,FALSE)))</f>
        <v>234.19397794269025</v>
      </c>
      <c r="EA20" s="6">
        <f>IF(ISERROR(VLOOKUP($A20,'Import Peak'!$A$3:EA$99,131,FALSE)-VLOOKUP($A20,'Import Peak Change'!$A$106:EA$202,131,FALSE)),0,(VLOOKUP($A20,'Import Peak'!$A$3:EA$99,131,FALSE)-VLOOKUP($A20,'Import Peak Change'!$A$106:EA$202,131,FALSE)))</f>
        <v>234.96078785340069</v>
      </c>
      <c r="EB20" s="6">
        <f>IF(ISERROR(VLOOKUP($A20,'Import Peak'!$A$3:EB$99,132,FALSE)-VLOOKUP($A20,'Import Peak Change'!$A$106:EB$202,132,FALSE)),0,(VLOOKUP($A20,'Import Peak'!$A$3:EB$99,132,FALSE)-VLOOKUP($A20,'Import Peak Change'!$A$106:EB$202,132,FALSE)))</f>
        <v>254.62695113823793</v>
      </c>
      <c r="EC20" s="6">
        <f>IF(ISERROR(VLOOKUP($A20,'Import Peak'!$A$3:EC$99,133,FALSE)-VLOOKUP($A20,'Import Peak Change'!$A$106:EC$202,133,FALSE)),0,(VLOOKUP($A20,'Import Peak'!$A$3:EC$99,133,FALSE)-VLOOKUP($A20,'Import Peak Change'!$A$106:EC$202,133,FALSE)))</f>
        <v>236.53017828593875</v>
      </c>
      <c r="ED20" s="6">
        <f>IF(ISERROR(VLOOKUP($A20,'Import Peak'!$A$3:ED$99,134,FALSE)-VLOOKUP($A20,'Import Peak Change'!$A$106:ED$202,134,FALSE)),0,(VLOOKUP($A20,'Import Peak'!$A$3:ED$99,134,FALSE)-VLOOKUP($A20,'Import Peak Change'!$A$106:ED$202,134,FALSE)))</f>
        <v>246.79750539142697</v>
      </c>
      <c r="EE20" s="6">
        <f>IF(ISERROR(VLOOKUP($A20,'Import Peak'!$A$3:EE$99,135,FALSE)-VLOOKUP($A20,'Import Peak Change'!$A$106:EE$202,135,FALSE)),0,(VLOOKUP($A20,'Import Peak'!$A$3:EE$99,135,FALSE)-VLOOKUP($A20,'Import Peak Change'!$A$106:EE$202,135,FALSE)))</f>
        <v>247.56276686588171</v>
      </c>
      <c r="EF20" s="6">
        <f>IF(ISERROR(VLOOKUP($A20,'Import Peak'!$A$3:EF$99,136,FALSE)-VLOOKUP($A20,'Import Peak Change'!$A$106:EF$202,136,FALSE)),0,(VLOOKUP($A20,'Import Peak'!$A$3:EF$99,136,FALSE)-VLOOKUP($A20,'Import Peak Change'!$A$106:EF$202,136,FALSE)))</f>
        <v>238.78681017257986</v>
      </c>
      <c r="EG20" s="6">
        <f>IF(ISERROR(VLOOKUP($A20,'Import Peak'!$A$3:EG$99,137,FALSE)-VLOOKUP($A20,'Import Peak Change'!$A$106:EG$202,137,FALSE)),0,(VLOOKUP($A20,'Import Peak'!$A$3:EG$99,137,FALSE)-VLOOKUP($A20,'Import Peak Change'!$A$106:EG$202,137,FALSE)))</f>
        <v>258.67909779241018</v>
      </c>
      <c r="EH20" s="6">
        <f>IF(ISERROR(VLOOKUP($A20,'Import Peak'!$A$3:EH$99,138,FALSE)-VLOOKUP($A20,'Import Peak Change'!$A$106:EH$202,138,FALSE)),0,(VLOOKUP($A20,'Import Peak'!$A$3:EH$99,138,FALSE)-VLOOKUP($A20,'Import Peak Change'!$A$106:EH$202,138,FALSE)))</f>
        <v>230.60252343958928</v>
      </c>
      <c r="EI20" s="6">
        <f>IF(ISERROR(VLOOKUP($A20,'Import Peak'!$A$3:EI$99,139,FALSE)-VLOOKUP($A20,'Import Peak Change'!$A$106:EI$202,139,FALSE)),0,(VLOOKUP($A20,'Import Peak'!$A$3:EI$99,139,FALSE)-VLOOKUP($A20,'Import Peak Change'!$A$106:EI$202,139,FALSE)))</f>
        <v>260.18599280441777</v>
      </c>
      <c r="EJ20" s="6">
        <f>IF(ISERROR(VLOOKUP($A20,'Import Peak'!$A$3:EJ$99,140,FALSE)-VLOOKUP($A20,'Import Peak Change'!$A$106:EJ$202,140,FALSE)),0,(VLOOKUP($A20,'Import Peak'!$A$3:EJ$99,140,FALSE)-VLOOKUP($A20,'Import Peak Change'!$A$106:EJ$202,140,FALSE)))</f>
        <v>241.5784635093114</v>
      </c>
      <c r="EK20" s="6">
        <f>IF(ISERROR(VLOOKUP($A20,'Import Peak'!$A$3:EK$99,141,FALSE)-VLOOKUP($A20,'Import Peak Change'!$A$106:EK$202,141,FALSE)),0,(VLOOKUP($A20,'Import Peak'!$A$3:EK$99,141,FALSE)-VLOOKUP($A20,'Import Peak Change'!$A$106:EK$202,141,FALSE)))</f>
        <v>242.25194161363106</v>
      </c>
      <c r="EL20" s="6">
        <f>IF(ISERROR(VLOOKUP($A20,'Import Peak'!$A$3:EL$99,142,FALSE)-VLOOKUP($A20,'Import Peak Change'!$A$106:EL$202,142,FALSE)),0,(VLOOKUP($A20,'Import Peak'!$A$3:EL$99,142,FALSE)-VLOOKUP($A20,'Import Peak Change'!$A$106:EL$202,142,FALSE)))</f>
        <v>252.62750895630961</v>
      </c>
      <c r="EM20" s="6">
        <f>IF(ISERROR(VLOOKUP($A20,'Import Peak'!$A$3:EM$99,143,FALSE)-VLOOKUP($A20,'Import Peak Change'!$A$106:EM$202,143,FALSE)),0,(VLOOKUP($A20,'Import Peak'!$A$3:EM$99,143,FALSE)-VLOOKUP($A20,'Import Peak Change'!$A$106:EM$202,143,FALSE)))</f>
        <v>233.75437931005945</v>
      </c>
      <c r="EN20" s="6">
        <f>IF(ISERROR(VLOOKUP($A20,'Import Peak'!$A$3:EN$99,144,FALSE)-VLOOKUP($A20,'Import Peak Change'!$A$106:EN$202,144,FALSE)),0,(VLOOKUP($A20,'Import Peak'!$A$3:EN$99,144,FALSE)-VLOOKUP($A20,'Import Peak Change'!$A$106:EN$202,144,FALSE)))</f>
        <v>253.89125746627178</v>
      </c>
      <c r="EO20" s="6">
        <f>IF(ISERROR(VLOOKUP($A20,'Import Peak'!$A$3:EO$99,145,FALSE)-VLOOKUP($A20,'Import Peak Change'!$A$106:EO$202,145,FALSE)),0,(VLOOKUP($A20,'Import Peak'!$A$3:EO$99,145,FALSE)-VLOOKUP($A20,'Import Peak Change'!$A$106:EO$202,145,FALSE)))</f>
        <v>254.51345249063888</v>
      </c>
      <c r="EP20" s="6">
        <f>IF(ISERROR(VLOOKUP($A20,'Import Peak'!$A$3:EP$99,146,FALSE)-VLOOKUP($A20,'Import Peak Change'!$A$106:EP$202,146,FALSE)),0,(VLOOKUP($A20,'Import Peak'!$A$3:EP$99,146,FALSE)-VLOOKUP($A20,'Import Peak Change'!$A$106:EP$202,146,FALSE)))</f>
        <v>255.14206941857992</v>
      </c>
      <c r="EQ20" s="6">
        <f>IF(ISERROR(VLOOKUP($A20,'Import Peak'!$A$3:EQ$99,147,FALSE)-VLOOKUP($A20,'Import Peak Change'!$A$106:EQ$202,147,FALSE)),0,(VLOOKUP($A20,'Import Peak'!$A$3:EQ$99,147,FALSE)-VLOOKUP($A20,'Import Peak Change'!$A$106:EQ$202,147,FALSE)))</f>
        <v>245.90061721577877</v>
      </c>
      <c r="ER20" s="6">
        <f>IF(ISERROR(VLOOKUP($A20,'Import Peak'!$A$3:ER$99,148,FALSE)-VLOOKUP($A20,'Import Peak Change'!$A$106:ER$202,148,FALSE)),0,(VLOOKUP($A20,'Import Peak'!$A$3:ER$99,148,FALSE)-VLOOKUP($A20,'Import Peak Change'!$A$106:ER$202,148,FALSE)))</f>
        <v>256.33690153033967</v>
      </c>
      <c r="ES20" s="6">
        <f>IF(ISERROR(VLOOKUP($A20,'Import Peak'!$A$3:ES$99,149,FALSE)-VLOOKUP($A20,'Import Peak Change'!$A$106:ES$202,149,FALSE)),0,(VLOOKUP($A20,'Import Peak'!$A$3:ES$99,149,FALSE)-VLOOKUP($A20,'Import Peak Change'!$A$106:ES$202,149,FALSE)))</f>
        <v>266.80454201539033</v>
      </c>
      <c r="ET20" s="6">
        <f>IF(ISERROR(VLOOKUP($A20,'Import Peak'!$A$3:ET$99,150,FALSE)-VLOOKUP($A20,'Import Peak Change'!$A$106:ET$202,150,FALSE)),0,(VLOOKUP($A20,'Import Peak'!$A$3:ET$99,150,FALSE)-VLOOKUP($A20,'Import Peak Change'!$A$106:ET$202,150,FALSE)))</f>
        <v>237.67060096974092</v>
      </c>
      <c r="EU20" s="6">
        <f>IF(ISERROR(VLOOKUP($A20,'Import Peak'!$A$3:EU$99,151,FALSE)-VLOOKUP($A20,'Import Peak Change'!$A$106:EU$202,151,FALSE)),0,(VLOOKUP($A20,'Import Peak'!$A$3:EU$99,151,FALSE)-VLOOKUP($A20,'Import Peak Change'!$A$106:EU$202,151,FALSE)))</f>
        <v>267.95908741464882</v>
      </c>
      <c r="EV20" s="6">
        <f>IF(ISERROR(VLOOKUP($A20,'Import Peak'!$A$3:EV$99,152,FALSE)-VLOOKUP($A20,'Import Peak Change'!$A$106:EV$202,152,FALSE)),0,(VLOOKUP($A20,'Import Peak'!$A$3:EV$99,152,FALSE)-VLOOKUP($A20,'Import Peak Change'!$A$106:EV$202,152,FALSE)))</f>
        <v>248.61687095375964</v>
      </c>
      <c r="EW20" s="6">
        <f>IF(ISERROR(VLOOKUP($A20,'Import Peak'!$A$3:EW$99,153,FALSE)-VLOOKUP($A20,'Import Peak Change'!$A$106:EW$202,153,FALSE)),0,(VLOOKUP($A20,'Import Peak'!$A$3:EW$99,153,FALSE)-VLOOKUP($A20,'Import Peak Change'!$A$106:EW$202,153,FALSE)))</f>
        <v>249.12721977752881</v>
      </c>
      <c r="EX20" s="6">
        <f>IF(ISERROR(VLOOKUP($A20,'Import Peak'!$A$3:EX$99,154,FALSE)-VLOOKUP($A20,'Import Peak Change'!$A$106:EX$202,154,FALSE)),0,(VLOOKUP($A20,'Import Peak'!$A$3:EX$99,154,FALSE)-VLOOKUP($A20,'Import Peak Change'!$A$106:EX$202,154,FALSE)))</f>
        <v>259.60927256750074</v>
      </c>
      <c r="EY20" s="6">
        <f>IF(ISERROR(VLOOKUP($A20,'Import Peak'!$A$3:EY$99,155,FALSE)-VLOOKUP($A20,'Import Peak Change'!$A$106:EY$202,155,FALSE)),0,(VLOOKUP($A20,'Import Peak'!$A$3:EY$99,155,FALSE)-VLOOKUP($A20,'Import Peak Change'!$A$106:EY$202,155,FALSE)))</f>
        <v>240.059470333832</v>
      </c>
      <c r="EZ20" s="6">
        <f>IF(ISERROR(VLOOKUP($A20,'Import Peak'!$A$3:EZ$99,156,FALSE)-VLOOKUP($A20,'Import Peak Change'!$A$106:EZ$202,156,FALSE)),0,(VLOOKUP($A20,'Import Peak'!$A$3:EZ$99,156,FALSE)-VLOOKUP($A20,'Import Peak Change'!$A$106:EZ$202,156,FALSE)))</f>
        <v>260.55538937688834</v>
      </c>
      <c r="FA20" s="6">
        <f>IF(ISERROR(VLOOKUP($A20,'Import Peak'!$A$3:FA$99,157,FALSE)-VLOOKUP($A20,'Import Peak Change'!$A$106:FA$202,157,FALSE)),0,(VLOOKUP($A20,'Import Peak'!$A$3:FA$99,157,FALSE)-VLOOKUP($A20,'Import Peak Change'!$A$106:FA$202,157,FALSE)))</f>
        <v>261.0176369542678</v>
      </c>
      <c r="FB20" s="6">
        <f>IF(ISERROR(VLOOKUP($A20,'Import Peak'!$A$3:FB$99,158,FALSE)-VLOOKUP($A20,'Import Peak Change'!$A$106:FB$202,158,FALSE)),0,(VLOOKUP($A20,'Import Peak'!$A$3:FB$99,158,FALSE)-VLOOKUP($A20,'Import Peak Change'!$A$106:FB$202,158,FALSE)))</f>
        <v>261.48207700363128</v>
      </c>
      <c r="FC20" s="6">
        <f>IF(ISERROR(VLOOKUP($A20,'Import Peak'!$A$3:FC$99,159,FALSE)-VLOOKUP($A20,'Import Peak Change'!$A$106:FC$202,159,FALSE)),0,(VLOOKUP($A20,'Import Peak'!$A$3:FC$99,159,FALSE)-VLOOKUP($A20,'Import Peak Change'!$A$106:FC$202,159,FALSE)))</f>
        <v>251.84503184123969</v>
      </c>
      <c r="FD20" s="6">
        <f>IF(ISERROR(VLOOKUP($A20,'Import Peak'!$A$3:FD$99,160,FALSE)-VLOOKUP($A20,'Import Peak Change'!$A$106:FD$202,160,FALSE)),0,(VLOOKUP($A20,'Import Peak'!$A$3:FD$99,160,FALSE)-VLOOKUP($A20,'Import Peak Change'!$A$106:FD$202,160,FALSE)))</f>
        <v>262.35711353537044</v>
      </c>
      <c r="FE20" s="6">
        <f>IF(ISERROR(VLOOKUP($A20,'Import Peak'!$A$3:FE$99,161,FALSE)-VLOOKUP($A20,'Import Peak Change'!$A$106:FE$202,161,FALSE)),0,(VLOOKUP($A20,'Import Peak'!$A$3:FE$99,161,FALSE)-VLOOKUP($A20,'Import Peak Change'!$A$106:FE$202,161,FALSE)))</f>
        <v>262.78223851284929</v>
      </c>
      <c r="FF20" s="6">
        <f>IF(ISERROR(VLOOKUP($A20,'Import Peak'!$A$3:FF$99,162,FALSE)-VLOOKUP($A20,'Import Peak Change'!$A$106:FF$202,162,FALSE)),0,(VLOOKUP($A20,'Import Peak'!$A$3:FF$99,162,FALSE)-VLOOKUP($A20,'Import Peak Change'!$A$106:FF$202,162,FALSE)))</f>
        <v>253.05885758131262</v>
      </c>
      <c r="FG20" s="6">
        <f>IF(ISERROR(VLOOKUP($A20,'Import Peak'!$A$3:FG$99,163,FALSE)-VLOOKUP($A20,'Import Peak Change'!$A$106:FG$202,163,FALSE)),0,(VLOOKUP($A20,'Import Peak'!$A$3:FG$99,163,FALSE)-VLOOKUP($A20,'Import Peak Change'!$A$106:FG$202,163,FALSE)))</f>
        <v>273.71844252525989</v>
      </c>
      <c r="FH20" s="6">
        <f>IF(ISERROR(VLOOKUP($A20,'Import Peak'!$A$3:FH$99,164,FALSE)-VLOOKUP($A20,'Import Peak Change'!$A$106:FH$202,164,FALSE)),0,(VLOOKUP($A20,'Import Peak'!$A$3:FH$99,164,FALSE)-VLOOKUP($A20,'Import Peak Change'!$A$106:FH$202,164,FALSE)))</f>
        <v>188.27565272659922</v>
      </c>
      <c r="FI20" s="6">
        <f>IF(ISERROR(VLOOKUP($A20,'Import Peak'!$A$3:FI$99,165,FALSE)-VLOOKUP($A20,'Import Peak Change'!$A$106:FI$202,165,FALSE)),0,(VLOOKUP($A20,'Import Peak'!$A$3:FI$99,165,FALSE)-VLOOKUP($A20,'Import Peak Change'!$A$106:FI$202,165,FALSE)))</f>
        <v>204.25448791870076</v>
      </c>
      <c r="FJ20" s="6">
        <f>IF(ISERROR(VLOOKUP($A20,'Import Peak'!$A$3:FJ$99,166,FALSE)-VLOOKUP($A20,'Import Peak Change'!$A$106:FJ$202,166,FALSE)),0,(VLOOKUP($A20,'Import Peak'!$A$3:FJ$99,166,FALSE)-VLOOKUP($A20,'Import Peak Change'!$A$106:FJ$202,166,FALSE)))</f>
        <v>0</v>
      </c>
      <c r="FK20" s="6">
        <f>IF(ISERROR(VLOOKUP($A20,'Import Peak'!$A$3:FK$99,167,FALSE)-VLOOKUP($A20,'Import Peak Change'!$A$106:FK$202,167,FALSE)),0,(VLOOKUP($A20,'Import Peak'!$A$3:FK$99,167,FALSE)-VLOOKUP($A20,'Import Peak Change'!$A$106:FK$202,167,FALSE)))</f>
        <v>0</v>
      </c>
      <c r="FL20" s="6">
        <f>IF(ISERROR(VLOOKUP($A20,'Import Peak'!$A$3:FL$99,168,FALSE)-VLOOKUP($A20,'Import Peak Change'!$A$106:FL$202,168,FALSE)),0,(VLOOKUP($A20,'Import Peak'!$A$3:FL$99,168,FALSE)-VLOOKUP($A20,'Import Peak Change'!$A$106:FL$202,168,FALSE)))</f>
        <v>0</v>
      </c>
      <c r="FM20" s="6">
        <f>IF(ISERROR(VLOOKUP($A20,'Import Peak'!$A$3:FM$99,169,FALSE)-VLOOKUP($A20,'Import Peak Change'!$A$106:FM$202,169,FALSE)),0,(VLOOKUP($A20,'Import Peak'!$A$3:FM$99,169,FALSE)-VLOOKUP($A20,'Import Peak Change'!$A$106:FM$202,169,FALSE)))</f>
        <v>0</v>
      </c>
      <c r="FN20" s="6">
        <f>IF(ISERROR(VLOOKUP($A20,'Import Peak'!$A$3:FN$99,170,FALSE)-VLOOKUP($A20,'Import Peak Change'!$A$106:FN$202,170,FALSE)),0,(VLOOKUP($A20,'Import Peak'!$A$3:FN$99,170,FALSE)-VLOOKUP($A20,'Import Peak Change'!$A$106:FN$202,170,FALSE)))</f>
        <v>0</v>
      </c>
      <c r="FO20" s="6">
        <f>IF(ISERROR(VLOOKUP($A20,'Import Peak'!$A$3:FO$99,171,FALSE)-VLOOKUP($A20,'Import Peak Change'!$A$106:FO$202,171,FALSE)),0,(VLOOKUP($A20,'Import Peak'!$A$3:FO$99,171,FALSE)-VLOOKUP($A20,'Import Peak Change'!$A$106:FO$202,171,FALSE)))</f>
        <v>0</v>
      </c>
      <c r="FP20" s="6">
        <f>IF(ISERROR(VLOOKUP($A20,'Import Peak'!$A$3:FP$99,172,FALSE)-VLOOKUP($A20,'Import Peak Change'!$A$106:FP$202,172,FALSE)),0,(VLOOKUP($A20,'Import Peak'!$A$3:FP$99,172,FALSE)-VLOOKUP($A20,'Import Peak Change'!$A$106:FP$202,172,FALSE)))</f>
        <v>0</v>
      </c>
      <c r="FQ20" s="6">
        <f>IF(ISERROR(VLOOKUP($A20,'Import Peak'!$A$3:FQ$99,173,FALSE)-VLOOKUP($A20,'Import Peak Change'!$A$106:FQ$202,173,FALSE)),0,(VLOOKUP($A20,'Import Peak'!$A$3:FQ$99,173,FALSE)-VLOOKUP($A20,'Import Peak Change'!$A$106:FQ$202,173,FALSE)))</f>
        <v>0</v>
      </c>
      <c r="FR20" s="6">
        <f>IF(ISERROR(VLOOKUP($A20,'Import Peak'!$A$3:FR$99,174,FALSE)-VLOOKUP($A20,'Import Peak Change'!$A$106:FR$202,174,FALSE)),0,(VLOOKUP($A20,'Import Peak'!$A$3:FR$99,174,FALSE)-VLOOKUP($A20,'Import Peak Change'!$A$106:FR$202,174,FALSE)))</f>
        <v>0</v>
      </c>
      <c r="FS20" s="6">
        <f>IF(ISERROR(VLOOKUP($A20,'Import Peak'!$A$3:FS$99,175,FALSE)-VLOOKUP($A20,'Import Peak Change'!$A$106:FS$202,175,FALSE)),0,(VLOOKUP($A20,'Import Peak'!$A$3:FS$99,175,FALSE)-VLOOKUP($A20,'Import Peak Change'!$A$106:FS$202,175,FALSE)))</f>
        <v>0</v>
      </c>
      <c r="FT20" s="6">
        <f>IF(ISERROR(VLOOKUP($A20,'Import Peak'!$A$3:FT$99,176,FALSE)-VLOOKUP($A20,'Import Peak Change'!$A$106:FT$202,176,FALSE)),0,(VLOOKUP($A20,'Import Peak'!$A$3:FT$99,176,FALSE)-VLOOKUP($A20,'Import Peak Change'!$A$106:FT$202,176,FALSE)))</f>
        <v>0</v>
      </c>
      <c r="FU20" s="6">
        <f>IF(ISERROR(VLOOKUP($A20,'Import Peak'!$A$3:FU$99,177,FALSE)-VLOOKUP($A20,'Import Peak Change'!$A$106:FU$202,177,FALSE)),0,(VLOOKUP($A20,'Import Peak'!$A$3:FU$99,177,FALSE)-VLOOKUP($A20,'Import Peak Change'!$A$106:FU$202,177,FALSE)))</f>
        <v>0</v>
      </c>
      <c r="FV20" s="6">
        <f>IF(ISERROR(VLOOKUP($A20,'Import Peak'!$A$3:FV$99,178,FALSE)-VLOOKUP($A20,'Import Peak Change'!$A$106:FV$202,178,FALSE)),0,(VLOOKUP($A20,'Import Peak'!$A$3:FV$99,178,FALSE)-VLOOKUP($A20,'Import Peak Change'!$A$106:FV$202,178,FALSE)))</f>
        <v>0</v>
      </c>
      <c r="FW20" s="6">
        <f>IF(ISERROR(VLOOKUP($A20,'Import Peak'!$A$3:FW$99,179,FALSE)-VLOOKUP($A20,'Import Peak Change'!$A$106:FW$202,179,FALSE)),0,(VLOOKUP($A20,'Import Peak'!$A$3:FW$99,179,FALSE)-VLOOKUP($A20,'Import Peak Change'!$A$106:FW$202,179,FALSE)))</f>
        <v>0</v>
      </c>
      <c r="FX20" s="6">
        <f>IF(ISERROR(VLOOKUP($A20,'Import Peak'!$A$3:FX$99,180,FALSE)-VLOOKUP($A20,'Import Peak Change'!$A$106:FX$202,180,FALSE)),0,(VLOOKUP($A20,'Import Peak'!$A$3:FX$99,180,FALSE)-VLOOKUP($A20,'Import Peak Change'!$A$106:FX$202,180,FALSE)))</f>
        <v>0</v>
      </c>
      <c r="FY20" s="6">
        <f>IF(ISERROR(VLOOKUP($A20,'Import Peak'!$A$3:FY$99,181,FALSE)-VLOOKUP($A20,'Import Peak Change'!$A$106:FY$202,181,FALSE)),0,(VLOOKUP($A20,'Import Peak'!$A$3:FY$99,181,FALSE)-VLOOKUP($A20,'Import Peak Change'!$A$106:FY$202,181,FALSE)))</f>
        <v>0</v>
      </c>
      <c r="FZ20" s="6">
        <f>IF(ISERROR(VLOOKUP($A20,'Import Peak'!$A$3:FZ$99,182,FALSE)-VLOOKUP($A20,'Import Peak Change'!$A$106:FZ$202,182,FALSE)),0,(VLOOKUP($A20,'Import Peak'!$A$3:FZ$99,182,FALSE)-VLOOKUP($A20,'Import Peak Change'!$A$106:FZ$202,182,FALSE)))</f>
        <v>0</v>
      </c>
      <c r="GA20" s="6">
        <f>IF(ISERROR(VLOOKUP($A20,'Import Peak'!$A$3:GA$99,183,FALSE)-VLOOKUP($A20,'Import Peak Change'!$A$106:GA$202,183,FALSE)),0,(VLOOKUP($A20,'Import Peak'!$A$3:GA$99,183,FALSE)-VLOOKUP($A20,'Import Peak Change'!$A$106:GA$202,183,FALSE)))</f>
        <v>0</v>
      </c>
      <c r="GB20" s="6">
        <f>IF(ISERROR(VLOOKUP($A20,'Import Peak'!$A$3:GB$99,184,FALSE)-VLOOKUP($A20,'Import Peak Change'!$A$106:GB$202,184,FALSE)),0,(VLOOKUP($A20,'Import Peak'!$A$3:GB$99,184,FALSE)-VLOOKUP($A20,'Import Peak Change'!$A$106:GB$202,184,FALSE)))</f>
        <v>0</v>
      </c>
      <c r="GC20" s="6">
        <f>IF(ISERROR(VLOOKUP($A20,'Import Peak'!$A$3:GC$99,185,FALSE)-VLOOKUP($A20,'Import Peak Change'!$A$106:GC$202,185,FALSE)),0,(VLOOKUP($A20,'Import Peak'!$A$3:GC$99,185,FALSE)-VLOOKUP($A20,'Import Peak Change'!$A$106:GC$202,185,FALSE)))</f>
        <v>0</v>
      </c>
      <c r="GD20" s="6">
        <f>IF(ISERROR(VLOOKUP($A20,'Import Peak'!$A$3:GD$99,186,FALSE)-VLOOKUP($A20,'Import Peak Change'!$A$106:GD$202,186,FALSE)),0,(VLOOKUP($A20,'Import Peak'!$A$3:GD$99,186,FALSE)-VLOOKUP($A20,'Import Peak Change'!$A$106:GD$202,186,FALSE)))</f>
        <v>0</v>
      </c>
      <c r="GE20" s="6">
        <f>IF(ISERROR(VLOOKUP($A20,'Import Peak'!$A$3:GE$99,187,FALSE)-VLOOKUP($A20,'Import Peak Change'!$A$106:GE$202,187,FALSE)),0,(VLOOKUP($A20,'Import Peak'!$A$3:GE$99,187,FALSE)-VLOOKUP($A20,'Import Peak Change'!$A$106:GE$202,187,FALSE)))</f>
        <v>0</v>
      </c>
      <c r="GF20" s="6">
        <f>IF(ISERROR(VLOOKUP($A20,'Import Peak'!$A$3:GF$99,188,FALSE)-VLOOKUP($A20,'Import Peak Change'!$A$106:GF$202,188,FALSE)),0,(VLOOKUP($A20,'Import Peak'!$A$3:GF$99,188,FALSE)-VLOOKUP($A20,'Import Peak Change'!$A$106:GF$202,188,FALSE)))</f>
        <v>0</v>
      </c>
      <c r="GG20" s="6">
        <f>IF(ISERROR(VLOOKUP($A20,'Import Peak'!$A$3:GG$99,189,FALSE)-VLOOKUP($A20,'Import Peak Change'!$A$106:GG$202,189,FALSE)),0,(VLOOKUP($A20,'Import Peak'!$A$3:GG$99,189,FALSE)-VLOOKUP($A20,'Import Peak Change'!$A$106:GG$202,189,FALSE)))</f>
        <v>0</v>
      </c>
      <c r="GH20" s="6">
        <f>IF(ISERROR(VLOOKUP($A20,'Import Peak'!$A$3:GH$99,190,FALSE)-VLOOKUP($A20,'Import Peak Change'!$A$106:GH$202,190,FALSE)),0,(VLOOKUP($A20,'Import Peak'!$A$3:GH$99,190,FALSE)-VLOOKUP($A20,'Import Peak Change'!$A$106:GH$202,190,FALSE)))</f>
        <v>0</v>
      </c>
      <c r="GI20" s="6">
        <f>IF(ISERROR(VLOOKUP($A20,'Import Peak'!$A$3:GI$99,191,FALSE)-VLOOKUP($A20,'Import Peak Change'!$A$106:GI$202,191,FALSE)),0,(VLOOKUP($A20,'Import Peak'!$A$3:GI$99,191,FALSE)-VLOOKUP($A20,'Import Peak Change'!$A$106:GI$202,191,FALSE)))</f>
        <v>0</v>
      </c>
      <c r="GJ20" s="6">
        <f>IF(ISERROR(VLOOKUP($A20,'Import Peak'!$A$3:GJ$99,192,FALSE)-VLOOKUP($A20,'Import Peak Change'!$A$106:GJ$202,192,FALSE)),0,(VLOOKUP($A20,'Import Peak'!$A$3:GJ$99,192,FALSE)-VLOOKUP($A20,'Import Peak Change'!$A$106:GJ$202,192,FALSE)))</f>
        <v>0</v>
      </c>
      <c r="GK20" s="6">
        <f>IF(ISERROR(VLOOKUP($A20,'Import Peak'!$A$3:GK$99,193,FALSE)-VLOOKUP($A20,'Import Peak Change'!$A$106:GK$202,193,FALSE)),0,(VLOOKUP($A20,'Import Peak'!$A$3:GK$99,193,FALSE)-VLOOKUP($A20,'Import Peak Change'!$A$106:GK$202,193,FALSE)))</f>
        <v>0</v>
      </c>
      <c r="GL20" s="6">
        <f>IF(ISERROR(VLOOKUP($A20,'Import Peak'!$A$3:GL$99,194,FALSE)-VLOOKUP($A20,'Import Peak Change'!$A$106:GL$202,194,FALSE)),0,(VLOOKUP($A20,'Import Peak'!$A$3:GL$99,194,FALSE)-VLOOKUP($A20,'Import Peak Change'!$A$106:GL$202,194,FALSE)))</f>
        <v>0</v>
      </c>
      <c r="GM20" s="6">
        <f>IF(ISERROR(VLOOKUP($A20,'Import Peak'!$A$3:GM$99,195,FALSE)-VLOOKUP($A20,'Import Peak Change'!$A$106:GM$202,195,FALSE)),0,(VLOOKUP($A20,'Import Peak'!$A$3:GM$99,195,FALSE)-VLOOKUP($A20,'Import Peak Change'!$A$106:GM$202,195,FALSE)))</f>
        <v>0</v>
      </c>
      <c r="GN20" s="6">
        <f>IF(ISERROR(VLOOKUP($A20,'Import Peak'!$A$3:GN$99,196,FALSE)-VLOOKUP($A20,'Import Peak Change'!$A$106:GN$202,196,FALSE)),0,(VLOOKUP($A20,'Import Peak'!$A$3:GN$99,196,FALSE)-VLOOKUP($A20,'Import Peak Change'!$A$106:GN$202,196,FALSE)))</f>
        <v>0</v>
      </c>
      <c r="GO20" s="6">
        <f>IF(ISERROR(VLOOKUP($A20,'Import Peak'!$A$3:GO$99,197,FALSE)-VLOOKUP($A20,'Import Peak Change'!$A$106:GO$202,197,FALSE)),0,(VLOOKUP($A20,'Import Peak'!$A$3:GO$99,197,FALSE)-VLOOKUP($A20,'Import Peak Change'!$A$106:GO$202,197,FALSE)))</f>
        <v>0</v>
      </c>
      <c r="GP20" s="6">
        <f>IF(ISERROR(VLOOKUP($A20,'Import Peak'!$A$3:GP$99,198,FALSE)-VLOOKUP($A20,'Import Peak Change'!$A$106:GP$202,198,FALSE)),0,(VLOOKUP($A20,'Import Peak'!$A$3:GP$99,198,FALSE)-VLOOKUP($A20,'Import Peak Change'!$A$106:GP$202,198,FALSE)))</f>
        <v>0</v>
      </c>
      <c r="GQ20" s="6">
        <f>IF(ISERROR(VLOOKUP($A20,'Import Peak'!$A$3:GQ$99,199,FALSE)-VLOOKUP($A20,'Import Peak Change'!$A$106:GQ$202,199,FALSE)),0,(VLOOKUP($A20,'Import Peak'!$A$3:GQ$99,199,FALSE)-VLOOKUP($A20,'Import Peak Change'!$A$106:GQ$202,199,FALSE)))</f>
        <v>0</v>
      </c>
      <c r="GR20" s="6">
        <f>IF(ISERROR(VLOOKUP($A20,'Import Peak'!$A$3:GR$99,200,FALSE)-VLOOKUP($A20,'Import Peak Change'!$A$106:GR$202,200,FALSE)),0,(VLOOKUP($A20,'Import Peak'!$A$3:GR$99,200,FALSE)-VLOOKUP($A20,'Import Peak Change'!$A$106:GR$202,200,FALSE)))</f>
        <v>0</v>
      </c>
      <c r="GS20" s="6">
        <f>IF(ISERROR(VLOOKUP($A20,'Import Peak'!$A$3:GS$99,201,FALSE)-VLOOKUP($A20,'Import Peak Change'!$A$106:GS$202,201,FALSE)),0,(VLOOKUP($A20,'Import Peak'!$A$3:GS$99,201,FALSE)-VLOOKUP($A20,'Import Peak Change'!$A$106:GS$202,201,FALSE)))</f>
        <v>0</v>
      </c>
      <c r="GT20" s="6">
        <f>IF(ISERROR(VLOOKUP($A20,'Import Peak'!$A$3:GT$99,202,FALSE)-VLOOKUP($A20,'Import Peak Change'!$A$106:GT$202,202,FALSE)),0,(VLOOKUP($A20,'Import Peak'!$A$3:GT$99,202,FALSE)-VLOOKUP($A20,'Import Peak Change'!$A$106:GT$202,202,FALSE)))</f>
        <v>0</v>
      </c>
      <c r="GU20" s="6">
        <f>IF(ISERROR(VLOOKUP($A20,'Import Peak'!$A$3:GU$99,203,FALSE)-VLOOKUP($A20,'Import Peak Change'!$A$106:GU$202,203,FALSE)),0,(VLOOKUP($A20,'Import Peak'!$A$3:GU$99,203,FALSE)-VLOOKUP($A20,'Import Peak Change'!$A$106:GU$202,203,FALSE)))</f>
        <v>0</v>
      </c>
      <c r="GV20" s="6">
        <f>IF(ISERROR(VLOOKUP($A20,'Import Peak'!$A$3:GV$99,204,FALSE)-VLOOKUP($A20,'Import Peak Change'!$A$106:GV$202,204,FALSE)),0,(VLOOKUP($A20,'Import Peak'!$A$3:GV$99,204,FALSE)-VLOOKUP($A20,'Import Peak Change'!$A$106:GV$202,204,FALSE)))</f>
        <v>0</v>
      </c>
      <c r="GW20" s="6">
        <f>IF(ISERROR(VLOOKUP($A20,'Import Peak'!$A$3:GW$99,205,FALSE)-VLOOKUP($A20,'Import Peak Change'!$A$106:GW$202,205,FALSE)),0,(VLOOKUP($A20,'Import Peak'!$A$3:GW$99,205,FALSE)-VLOOKUP($A20,'Import Peak Change'!$A$106:GW$202,205,FALSE)))</f>
        <v>0</v>
      </c>
      <c r="GX20" s="6">
        <f>IF(ISERROR(VLOOKUP($A20,'Import Peak'!$A$3:GX$99,206,FALSE)-VLOOKUP($A20,'Import Peak Change'!$A$106:GX$202,206,FALSE)),0,(VLOOKUP($A20,'Import Peak'!$A$3:GX$99,206,FALSE)-VLOOKUP($A20,'Import Peak Change'!$A$106:GX$202,206,FALSE)))</f>
        <v>0</v>
      </c>
      <c r="GY20" s="6">
        <f>IF(ISERROR(VLOOKUP($A20,'Import Peak'!$A$3:GY$99,207,FALSE)-VLOOKUP($A20,'Import Peak Change'!$A$106:GY$202,207,FALSE)),0,(VLOOKUP($A20,'Import Peak'!$A$3:GY$99,207,FALSE)-VLOOKUP($A20,'Import Peak Change'!$A$106:GY$202,207,FALSE)))</f>
        <v>0</v>
      </c>
      <c r="GZ20" s="6">
        <f>IF(ISERROR(VLOOKUP($A20,'Import Peak'!$A$3:GZ$99,208,FALSE)-VLOOKUP($A20,'Import Peak Change'!$A$106:GZ$202,208,FALSE)),0,(VLOOKUP($A20,'Import Peak'!$A$3:GZ$99,208,FALSE)-VLOOKUP($A20,'Import Peak Change'!$A$106:GZ$202,208,FALSE)))</f>
        <v>0</v>
      </c>
      <c r="HA20" s="6">
        <f>IF(ISERROR(VLOOKUP($A20,'Import Peak'!$A$3:HA$99,209,FALSE)-VLOOKUP($A20,'Import Peak Change'!$A$106:HA$202,209,FALSE)),0,(VLOOKUP($A20,'Import Peak'!$A$3:HA$99,209,FALSE)-VLOOKUP($A20,'Import Peak Change'!$A$106:HA$202,209,FALSE)))</f>
        <v>0</v>
      </c>
      <c r="HB20" s="6">
        <f>IF(ISERROR(VLOOKUP($A20,'Import Peak'!$A$3:HB$99,210,FALSE)-VLOOKUP($A20,'Import Peak Change'!$A$106:HB$202,210,FALSE)),0,(VLOOKUP($A20,'Import Peak'!$A$3:HB$99,210,FALSE)-VLOOKUP($A20,'Import Peak Change'!$A$106:HB$202,210,FALSE)))</f>
        <v>0</v>
      </c>
      <c r="HC20" s="6">
        <f>IF(ISERROR(VLOOKUP($A20,'Import Peak'!$A$3:HC$99,211,FALSE)-VLOOKUP($A20,'Import Peak Change'!$A$106:HC$202,211,FALSE)),0,(VLOOKUP($A20,'Import Peak'!$A$3:HC$99,211,FALSE)-VLOOKUP($A20,'Import Peak Change'!$A$106:HC$202,211,FALSE)))</f>
        <v>0</v>
      </c>
      <c r="HD20" s="6">
        <f>IF(ISERROR(VLOOKUP($A20,'Import Peak'!$A$3:HD$99,212,FALSE)-VLOOKUP($A20,'Import Peak Change'!$A$106:HD$202,212,FALSE)),0,(VLOOKUP($A20,'Import Peak'!$A$3:HD$99,212,FALSE)-VLOOKUP($A20,'Import Peak Change'!$A$106:HD$202,212,FALSE)))</f>
        <v>0</v>
      </c>
      <c r="HE20" s="6">
        <f>IF(ISERROR(VLOOKUP($A20,'Import Peak'!$A$3:HE$99,213,FALSE)-VLOOKUP($A20,'Import Peak Change'!$A$106:HE$202,213,FALSE)),0,(VLOOKUP($A20,'Import Peak'!$A$3:HE$99,213,FALSE)-VLOOKUP($A20,'Import Peak Change'!$A$106:HE$202,213,FALSE)))</f>
        <v>0</v>
      </c>
      <c r="HF20" s="6">
        <f>IF(ISERROR(VLOOKUP($A20,'Import Peak'!$A$3:HF$99,214,FALSE)-VLOOKUP($A20,'Import Peak Change'!$A$106:HF$202,214,FALSE)),0,(VLOOKUP($A20,'Import Peak'!$A$3:HF$99,214,FALSE)-VLOOKUP($A20,'Import Peak Change'!$A$106:HF$202,214,FALSE)))</f>
        <v>0</v>
      </c>
      <c r="HG20" s="6">
        <f>IF(ISERROR(VLOOKUP($A20,'Import Peak'!$A$3:HG$99,215,FALSE)-VLOOKUP($A20,'Import Peak Change'!$A$106:HG$202,215,FALSE)),0,(VLOOKUP($A20,'Import Peak'!$A$3:HG$99,215,FALSE)-VLOOKUP($A20,'Import Peak Change'!$A$106:HG$202,215,FALSE)))</f>
        <v>0</v>
      </c>
      <c r="HH20" s="6">
        <f>IF(ISERROR(VLOOKUP($A20,'Import Peak'!$A$3:HH$99,216,FALSE)-VLOOKUP($A20,'Import Peak Change'!$A$106:HH$202,216,FALSE)),0,(VLOOKUP($A20,'Import Peak'!$A$3:HH$99,216,FALSE)-VLOOKUP($A20,'Import Peak Change'!$A$106:HH$202,216,FALSE)))</f>
        <v>0</v>
      </c>
      <c r="HI20" s="6">
        <f>IF(ISERROR(VLOOKUP($A20,'Import Peak'!$A$3:HI$99,217,FALSE)-VLOOKUP($A20,'Import Peak Change'!$A$106:HI$202,217,FALSE)),0,(VLOOKUP($A20,'Import Peak'!$A$3:HI$99,217,FALSE)-VLOOKUP($A20,'Import Peak Change'!$A$106:HI$202,217,FALSE)))</f>
        <v>0</v>
      </c>
      <c r="HJ20" s="6">
        <f>IF(ISERROR(VLOOKUP($A20,'Import Peak'!$A$3:HJ$99,218,FALSE)-VLOOKUP($A20,'Import Peak Change'!$A$106:HJ$202,218,FALSE)),0,(VLOOKUP($A20,'Import Peak'!$A$3:HJ$99,218,FALSE)-VLOOKUP($A20,'Import Peak Change'!$A$106:HJ$202,218,FALSE)))</f>
        <v>0</v>
      </c>
      <c r="HK20" s="6">
        <f>IF(ISERROR(VLOOKUP($A20,'Import Peak'!$A$3:HK$99,219,FALSE)-VLOOKUP($A20,'Import Peak Change'!$A$106:HK$202,219,FALSE)),0,(VLOOKUP($A20,'Import Peak'!$A$3:HK$99,219,FALSE)-VLOOKUP($A20,'Import Peak Change'!$A$106:HK$202,219,FALSE)))</f>
        <v>0</v>
      </c>
      <c r="HL20" s="6">
        <f>IF(ISERROR(VLOOKUP($A20,'Import Peak'!$A$3:HL$99,220,FALSE)-VLOOKUP($A20,'Import Peak Change'!$A$106:HL$202,220,FALSE)),0,(VLOOKUP($A20,'Import Peak'!$A$3:HL$99,220,FALSE)-VLOOKUP($A20,'Import Peak Change'!$A$106:HL$202,220,FALSE)))</f>
        <v>0</v>
      </c>
      <c r="HM20" s="6">
        <f>IF(ISERROR(VLOOKUP($A20,'Import Peak'!$A$3:HM$99,221,FALSE)-VLOOKUP($A20,'Import Peak Change'!$A$106:HM$202,221,FALSE)),0,(VLOOKUP($A20,'Import Peak'!$A$3:HM$99,221,FALSE)-VLOOKUP($A20,'Import Peak Change'!$A$106:HM$202,221,FALSE)))</f>
        <v>0</v>
      </c>
      <c r="HN20" s="6">
        <f>IF(ISERROR(VLOOKUP($A20,'Import Peak'!$A$3:HN$99,222,FALSE)-VLOOKUP($A20,'Import Peak Change'!$A$106:HN$202,222,FALSE)),0,(VLOOKUP($A20,'Import Peak'!$A$3:HN$99,222,FALSE)-VLOOKUP($A20,'Import Peak Change'!$A$106:HN$202,222,FALSE)))</f>
        <v>0</v>
      </c>
      <c r="HO20" s="6">
        <f>IF(ISERROR(VLOOKUP($A20,'Import Peak'!$A$3:HO$99,223,FALSE)-VLOOKUP($A20,'Import Peak Change'!$A$106:HO$202,223,FALSE)),0,(VLOOKUP($A20,'Import Peak'!$A$3:HO$99,223,FALSE)-VLOOKUP($A20,'Import Peak Change'!$A$106:HO$202,223,FALSE)))</f>
        <v>0</v>
      </c>
      <c r="HP20" s="6">
        <f>IF(ISERROR(VLOOKUP($A20,'Import Peak'!$A$3:HP$99,224,FALSE)-VLOOKUP($A20,'Import Peak Change'!$A$106:HP$202,224,FALSE)),0,(VLOOKUP($A20,'Import Peak'!$A$3:HP$99,224,FALSE)-VLOOKUP($A20,'Import Peak Change'!$A$106:HP$202,224,FALSE)))</f>
        <v>0</v>
      </c>
      <c r="HQ20" s="6">
        <f>IF(ISERROR(VLOOKUP($A20,'Import Peak'!$A$3:HQ$99,225,FALSE)-VLOOKUP($A20,'Import Peak Change'!$A$106:HQ$202,225,FALSE)),0,(VLOOKUP($A20,'Import Peak'!$A$3:HQ$99,225,FALSE)-VLOOKUP($A20,'Import Peak Change'!$A$106:HQ$202,225,FALSE)))</f>
        <v>0</v>
      </c>
      <c r="HR20" s="6">
        <f>IF(ISERROR(VLOOKUP($A20,'Import Peak'!$A$3:HR$99,226,FALSE)-VLOOKUP($A20,'Import Peak Change'!$A$106:HR$202,226,FALSE)),0,(VLOOKUP($A20,'Import Peak'!$A$3:HR$99,226,FALSE)-VLOOKUP($A20,'Import Peak Change'!$A$106:HR$202,226,FALSE)))</f>
        <v>0</v>
      </c>
      <c r="HS20" s="6">
        <f>IF(ISERROR(VLOOKUP($A20,'Import Peak'!$A$3:HS$99,227,FALSE)-VLOOKUP($A20,'Import Peak Change'!$A$106:HS$202,227,FALSE)),0,(VLOOKUP($A20,'Import Peak'!$A$3:HS$99,227,FALSE)-VLOOKUP($A20,'Import Peak Change'!$A$106:HS$202,227,FALSE)))</f>
        <v>0</v>
      </c>
      <c r="HT20" s="6">
        <f>IF(ISERROR(VLOOKUP($A20,'Import Peak'!$A$3:HT$99,228,FALSE)-VLOOKUP($A20,'Import Peak Change'!$A$106:HT$202,228,FALSE)),0,(VLOOKUP($A20,'Import Peak'!$A$3:HT$99,228,FALSE)-VLOOKUP($A20,'Import Peak Change'!$A$106:HT$202,228,FALSE)))</f>
        <v>0</v>
      </c>
      <c r="HU20" s="6">
        <f>IF(ISERROR(VLOOKUP($A20,'Import Peak'!$A$3:HU$99,229,FALSE)-VLOOKUP($A20,'Import Peak Change'!$A$106:HU$202,229,FALSE)),0,(VLOOKUP($A20,'Import Peak'!$A$3:HU$99,229,FALSE)-VLOOKUP($A20,'Import Peak Change'!$A$106:HU$202,229,FALSE)))</f>
        <v>0</v>
      </c>
      <c r="HV20" s="6">
        <f>IF(ISERROR(VLOOKUP($A20,'Import Peak'!$A$3:HV$99,230,FALSE)-VLOOKUP($A20,'Import Peak Change'!$A$106:HV$202,230,FALSE)),0,(VLOOKUP($A20,'Import Peak'!$A$3:HV$99,230,FALSE)-VLOOKUP($A20,'Import Peak Change'!$A$106:HV$202,230,FALSE)))</f>
        <v>0</v>
      </c>
      <c r="HW20" s="6">
        <f>IF(ISERROR(VLOOKUP($A20,'Import Peak'!$A$3:HW$99,231,FALSE)-VLOOKUP($A20,'Import Peak Change'!$A$106:HW$202,231,FALSE)),0,(VLOOKUP($A20,'Import Peak'!$A$3:HW$99,231,FALSE)-VLOOKUP($A20,'Import Peak Change'!$A$106:HW$202,231,FALSE)))</f>
        <v>0</v>
      </c>
      <c r="HX20" s="6">
        <f>IF(ISERROR(VLOOKUP($A20,'Import Peak'!$A$3:HX$99,232,FALSE)-VLOOKUP($A20,'Import Peak Change'!$A$106:HX$202,232,FALSE)),0,(VLOOKUP($A20,'Import Peak'!$A$3:HX$99,232,FALSE)-VLOOKUP($A20,'Import Peak Change'!$A$106:HX$202,232,FALSE)))</f>
        <v>0</v>
      </c>
      <c r="HY20" s="6">
        <f>IF(ISERROR(VLOOKUP($A20,'Import Peak'!$A$3:HY$99,233,FALSE)-VLOOKUP($A20,'Import Peak Change'!$A$106:HY$202,233,FALSE)),0,(VLOOKUP($A20,'Import Peak'!$A$3:HY$99,233,FALSE)-VLOOKUP($A20,'Import Peak Change'!$A$106:HY$202,233,FALSE)))</f>
        <v>0</v>
      </c>
      <c r="HZ20" s="6">
        <f>IF(ISERROR(VLOOKUP($A20,'Import Peak'!$A$3:HZ$99,234,FALSE)-VLOOKUP($A20,'Import Peak Change'!$A$106:HZ$202,234,FALSE)),0,(VLOOKUP($A20,'Import Peak'!$A$3:HZ$99,234,FALSE)-VLOOKUP($A20,'Import Peak Change'!$A$106:HZ$202,234,FALSE)))</f>
        <v>0</v>
      </c>
      <c r="IA20" s="6">
        <f>IF(ISERROR(VLOOKUP($A20,'Import Peak'!$A$3:IA$99,235,FALSE)-VLOOKUP($A20,'Import Peak Change'!$A$106:IA$202,235,FALSE)),0,(VLOOKUP($A20,'Import Peak'!$A$3:IA$99,235,FALSE)-VLOOKUP($A20,'Import Peak Change'!$A$106:IA$202,235,FALSE)))</f>
        <v>0</v>
      </c>
      <c r="IB20" s="6">
        <f>IF(ISERROR(VLOOKUP($A20,'Import Peak'!$A$3:IB$99,236,FALSE)-VLOOKUP($A20,'Import Peak Change'!$A$106:IB$202,236,FALSE)),0,(VLOOKUP($A20,'Import Peak'!$A$3:IB$99,236,FALSE)-VLOOKUP($A20,'Import Peak Change'!$A$106:IB$202,236,FALSE)))</f>
        <v>0</v>
      </c>
      <c r="IC20" s="6">
        <f>IF(ISERROR(VLOOKUP($A20,'Import Peak'!$A$3:IC$99,237,FALSE)-VLOOKUP($A20,'Import Peak Change'!$A$106:IC$202,237,FALSE)),0,(VLOOKUP($A20,'Import Peak'!$A$3:IC$99,237,FALSE)-VLOOKUP($A20,'Import Peak Change'!$A$106:IC$202,237,FALSE)))</f>
        <v>0</v>
      </c>
      <c r="ID20" s="6">
        <f>IF(ISERROR(VLOOKUP($A20,'Import Peak'!$A$3:ID$99,238,FALSE)-VLOOKUP($A20,'Import Peak Change'!$A$106:ID$202,238,FALSE)),0,(VLOOKUP($A20,'Import Peak'!$A$3:ID$99,238,FALSE)-VLOOKUP($A20,'Import Peak Change'!$A$106:ID$202,238,FALSE)))</f>
        <v>-53960.924545435701</v>
      </c>
      <c r="IE20" s="6">
        <f>IF(ISERROR(VLOOKUP($A20,'Import Peak'!$A$3:IE$99,239,FALSE)-VLOOKUP($A20,'Import Peak Change'!$A$106:IE$202,239,FALSE)),0,(VLOOKUP($A20,'Import Peak'!$A$3:IE$99,239,FALSE)-VLOOKUP($A20,'Import Peak Change'!$A$106:IE$202,239,FALSE)))</f>
        <v>-53960.924545435701</v>
      </c>
      <c r="IF20" s="6"/>
    </row>
    <row r="21" spans="1:240">
      <c r="A21" s="168" t="str">
        <f>IF('Import Peak'!A18=0,"",'Import Peak'!A18)</f>
        <v>EPMI-LT-SW</v>
      </c>
      <c r="B21" s="6"/>
      <c r="C21" s="6"/>
      <c r="D21" s="6"/>
      <c r="E21" s="6"/>
      <c r="F21" s="6"/>
      <c r="G21" s="6">
        <f>IF(ISERROR(VLOOKUP($A21,'Import Peak'!$A$3:G$99,7,FALSE)-VLOOKUP($A21,'Import Peak Change'!$A$106:G$202,7,FALSE)),0,(VLOOKUP($A21,'Import Peak'!$A$3:G$99,7,FALSE)-VLOOKUP($A21,'Import Peak Change'!$A$106:G$202,7,FALSE)))</f>
        <v>0</v>
      </c>
      <c r="H21" s="6">
        <f>IF(ISERROR(VLOOKUP($A21,'Import Peak'!$A$3:H$99,8,FALSE)-VLOOKUP($A21,'Import Peak Change'!$A$106:H$202,8,FALSE)),0,(VLOOKUP($A21,'Import Peak'!$A$3:H$99,8,FALSE)-VLOOKUP($A21,'Import Peak Change'!$A$106:H$202,8,FALSE)))</f>
        <v>1097.3471212287529</v>
      </c>
      <c r="I21" s="6">
        <f>IF(ISERROR(VLOOKUP($A21,'Import Peak'!$A$3:I$99,9,FALSE)-VLOOKUP($A21,'Import Peak Change'!$A$106:I$202,9,FALSE)),0,(VLOOKUP($A21,'Import Peak'!$A$3:I$99,9,FALSE)-VLOOKUP($A21,'Import Peak Change'!$A$106:I$202,9,FALSE)))</f>
        <v>-40269.631599817119</v>
      </c>
      <c r="J21" s="6">
        <f>IF(ISERROR(VLOOKUP($A21,'Import Peak'!$A$3:J$99,10,FALSE)-VLOOKUP($A21,'Import Peak Change'!$A$106:J$202,10,FALSE)),0,(VLOOKUP($A21,'Import Peak'!$A$3:J$99,10,FALSE)-VLOOKUP($A21,'Import Peak Change'!$A$106:J$202,10,FALSE)))</f>
        <v>-995.74389538350806</v>
      </c>
      <c r="K21" s="6">
        <f>IF(ISERROR(VLOOKUP($A21,'Import Peak'!$A$3:K$99,11,FALSE)-VLOOKUP($A21,'Import Peak Change'!$A$106:K$202,11,FALSE)),0,(VLOOKUP($A21,'Import Peak'!$A$3:K$99,11,FALSE)-VLOOKUP($A21,'Import Peak Change'!$A$106:K$202,11,FALSE)))</f>
        <v>-1130.0225152266576</v>
      </c>
      <c r="L21" s="6">
        <f>IF(ISERROR(VLOOKUP($A21,'Import Peak'!$A$3:L$99,12,FALSE)-VLOOKUP($A21,'Import Peak Change'!$A$106:L$202,12,FALSE)),0,(VLOOKUP($A21,'Import Peak'!$A$3:L$99,12,FALSE)-VLOOKUP($A21,'Import Peak Change'!$A$106:L$202,12,FALSE)))</f>
        <v>-897.26040335867765</v>
      </c>
      <c r="M21" s="6">
        <f>IF(ISERROR(VLOOKUP($A21,'Import Peak'!$A$3:M$99,13,FALSE)-VLOOKUP($A21,'Import Peak Change'!$A$106:M$202,13,FALSE)),0,(VLOOKUP($A21,'Import Peak'!$A$3:M$99,13,FALSE)-VLOOKUP($A21,'Import Peak Change'!$A$106:M$202,13,FALSE)))</f>
        <v>9211.4100902027276</v>
      </c>
      <c r="N21" s="6">
        <f>IF(ISERROR(VLOOKUP($A21,'Import Peak'!$A$3:N$99,14,FALSE)-VLOOKUP($A21,'Import Peak Change'!$A$106:N$202,14,FALSE)),0,(VLOOKUP($A21,'Import Peak'!$A$3:N$99,14,FALSE)-VLOOKUP($A21,'Import Peak Change'!$A$106:N$202,14,FALSE)))</f>
        <v>9540.0572255512525</v>
      </c>
      <c r="O21" s="6">
        <f>IF(ISERROR(VLOOKUP($A21,'Import Peak'!$A$3:O$99,15,FALSE)-VLOOKUP($A21,'Import Peak Change'!$A$106:O$202,15,FALSE)),0,(VLOOKUP($A21,'Import Peak'!$A$3:O$99,15,FALSE)-VLOOKUP($A21,'Import Peak Change'!$A$106:O$202,15,FALSE)))</f>
        <v>9401.8411290518561</v>
      </c>
      <c r="P21" s="6">
        <f>IF(ISERROR(VLOOKUP($A21,'Import Peak'!$A$3:P$99,16,FALSE)-VLOOKUP($A21,'Import Peak Change'!$A$106:P$202,16,FALSE)),0,(VLOOKUP($A21,'Import Peak'!$A$3:P$99,16,FALSE)-VLOOKUP($A21,'Import Peak Change'!$A$106:P$202,16,FALSE)))</f>
        <v>-256.94675642374204</v>
      </c>
      <c r="Q21" s="6">
        <f>IF(ISERROR(VLOOKUP($A21,'Import Peak'!$A$3:Q$99,17,FALSE)-VLOOKUP($A21,'Import Peak Change'!$A$106:Q$202,17,FALSE)),0,(VLOOKUP($A21,'Import Peak'!$A$3:Q$99,17,FALSE)-VLOOKUP($A21,'Import Peak Change'!$A$106:Q$202,17,FALSE)))</f>
        <v>-80.958451140788384</v>
      </c>
      <c r="R21" s="6">
        <f>IF(ISERROR(VLOOKUP($A21,'Import Peak'!$A$3:R$99,18,FALSE)-VLOOKUP($A21,'Import Peak Change'!$A$106:R$202,18,FALSE)),0,(VLOOKUP($A21,'Import Peak'!$A$3:R$99,18,FALSE)-VLOOKUP($A21,'Import Peak Change'!$A$106:R$202,18,FALSE)))</f>
        <v>-348.5722682751657</v>
      </c>
      <c r="S21" s="6">
        <f>IF(ISERROR(VLOOKUP($A21,'Import Peak'!$A$3:S$99,19,FALSE)-VLOOKUP($A21,'Import Peak Change'!$A$106:S$202,19,FALSE)),0,(VLOOKUP($A21,'Import Peak'!$A$3:S$99,19,FALSE)-VLOOKUP($A21,'Import Peak Change'!$A$106:S$202,19,FALSE)))</f>
        <v>-10825.837004497575</v>
      </c>
      <c r="T21" s="6">
        <f>IF(ISERROR(VLOOKUP($A21,'Import Peak'!$A$3:T$99,20,FALSE)-VLOOKUP($A21,'Import Peak Change'!$A$106:T$202,20,FALSE)),0,(VLOOKUP($A21,'Import Peak'!$A$3:T$99,20,FALSE)-VLOOKUP($A21,'Import Peak Change'!$A$106:T$202,20,FALSE)))</f>
        <v>-10020.772825068576</v>
      </c>
      <c r="U21" s="6">
        <f>IF(ISERROR(VLOOKUP($A21,'Import Peak'!$A$3:U$99,21,FALSE)-VLOOKUP($A21,'Import Peak Change'!$A$106:U$202,21,FALSE)),0,(VLOOKUP($A21,'Import Peak'!$A$3:U$99,21,FALSE)-VLOOKUP($A21,'Import Peak Change'!$A$106:U$202,21,FALSE)))</f>
        <v>-9866.5253754440055</v>
      </c>
      <c r="V21" s="6">
        <f>IF(ISERROR(VLOOKUP($A21,'Import Peak'!$A$3:V$99,22,FALSE)-VLOOKUP($A21,'Import Peak Change'!$A$106:V$202,22,FALSE)),0,(VLOOKUP($A21,'Import Peak'!$A$3:V$99,22,FALSE)-VLOOKUP($A21,'Import Peak Change'!$A$106:V$202,22,FALSE)))</f>
        <v>117.38206245654146</v>
      </c>
      <c r="W21" s="6">
        <f>IF(ISERROR(VLOOKUP($A21,'Import Peak'!$A$3:W$99,23,FALSE)-VLOOKUP($A21,'Import Peak Change'!$A$106:W$202,23,FALSE)),0,(VLOOKUP($A21,'Import Peak'!$A$3:W$99,23,FALSE)-VLOOKUP($A21,'Import Peak Change'!$A$106:W$202,23,FALSE)))</f>
        <v>100.04193590505747</v>
      </c>
      <c r="X21" s="6">
        <f>IF(ISERROR(VLOOKUP($A21,'Import Peak'!$A$3:X$99,24,FALSE)-VLOOKUP($A21,'Import Peak Change'!$A$106:X$202,24,FALSE)),0,(VLOOKUP($A21,'Import Peak'!$A$3:X$99,24,FALSE)-VLOOKUP($A21,'Import Peak Change'!$A$106:X$202,24,FALSE)))</f>
        <v>114.98681973628118</v>
      </c>
      <c r="Y21" s="6">
        <f>IF(ISERROR(VLOOKUP($A21,'Import Peak'!$A$3:Y$99,25,FALSE)-VLOOKUP($A21,'Import Peak Change'!$A$106:Y$202,25,FALSE)),0,(VLOOKUP($A21,'Import Peak'!$A$3:Y$99,25,FALSE)-VLOOKUP($A21,'Import Peak Change'!$A$106:Y$202,25,FALSE)))</f>
        <v>87.033564149067388</v>
      </c>
      <c r="Z21" s="6">
        <f>IF(ISERROR(VLOOKUP($A21,'Import Peak'!$A$3:Z$99,26,FALSE)-VLOOKUP($A21,'Import Peak Change'!$A$106:Z$202,26,FALSE)),0,(VLOOKUP($A21,'Import Peak'!$A$3:Z$99,26,FALSE)-VLOOKUP($A21,'Import Peak Change'!$A$106:Z$202,26,FALSE)))</f>
        <v>137.3580716810975</v>
      </c>
      <c r="AA21" s="6">
        <f>IF(ISERROR(VLOOKUP($A21,'Import Peak'!$A$3:AA$99,27,FALSE)-VLOOKUP($A21,'Import Peak Change'!$A$106:AA$202,27,FALSE)),0,(VLOOKUP($A21,'Import Peak'!$A$3:AA$99,27,FALSE)-VLOOKUP($A21,'Import Peak Change'!$A$106:AA$202,27,FALSE)))</f>
        <v>218.36371777585009</v>
      </c>
      <c r="AB21" s="6">
        <f>IF(ISERROR(VLOOKUP($A21,'Import Peak'!$A$3:AB$99,28,FALSE)-VLOOKUP($A21,'Import Peak Change'!$A$106:AB$202,28,FALSE)),0,(VLOOKUP($A21,'Import Peak'!$A$3:AB$99,28,FALSE)-VLOOKUP($A21,'Import Peak Change'!$A$106:AB$202,28,FALSE)))</f>
        <v>330.73641468209098</v>
      </c>
      <c r="AC21" s="6">
        <f>IF(ISERROR(VLOOKUP($A21,'Import Peak'!$A$3:AC$99,29,FALSE)-VLOOKUP($A21,'Import Peak Change'!$A$106:AC$202,29,FALSE)),0,(VLOOKUP($A21,'Import Peak'!$A$3:AC$99,29,FALSE)-VLOOKUP($A21,'Import Peak Change'!$A$106:AC$202,29,FALSE)))</f>
        <v>363.35072015665355</v>
      </c>
      <c r="AD21" s="6">
        <f>IF(ISERROR(VLOOKUP($A21,'Import Peak'!$A$3:AD$99,30,FALSE)-VLOOKUP($A21,'Import Peak Change'!$A$106:AD$202,30,FALSE)),0,(VLOOKUP($A21,'Import Peak'!$A$3:AD$99,30,FALSE)-VLOOKUP($A21,'Import Peak Change'!$A$106:AD$202,30,FALSE)))</f>
        <v>318.83057073464443</v>
      </c>
      <c r="AE21" s="6">
        <f>IF(ISERROR(VLOOKUP($A21,'Import Peak'!$A$3:AE$99,31,FALSE)-VLOOKUP($A21,'Import Peak Change'!$A$106:AE$202,31,FALSE)),0,(VLOOKUP($A21,'Import Peak'!$A$3:AE$99,31,FALSE)-VLOOKUP($A21,'Import Peak Change'!$A$106:AE$202,31,FALSE)))</f>
        <v>353.96060720726382</v>
      </c>
      <c r="AF21" s="6">
        <f>IF(ISERROR(VLOOKUP($A21,'Import Peak'!$A$3:AF$99,32,FALSE)-VLOOKUP($A21,'Import Peak Change'!$A$106:AF$202,32,FALSE)),0,(VLOOKUP($A21,'Import Peak'!$A$3:AF$99,32,FALSE)-VLOOKUP($A21,'Import Peak Change'!$A$106:AF$202,32,FALSE)))</f>
        <v>316.94020757525868</v>
      </c>
      <c r="AG21" s="6">
        <f>IF(ISERROR(VLOOKUP($A21,'Import Peak'!$A$3:AG$99,33,FALSE)-VLOOKUP($A21,'Import Peak Change'!$A$106:AG$202,33,FALSE)),0,(VLOOKUP($A21,'Import Peak'!$A$3:AG$99,33,FALSE)-VLOOKUP($A21,'Import Peak Change'!$A$106:AG$202,33,FALSE)))</f>
        <v>346.42008679683204</v>
      </c>
      <c r="AH21" s="6">
        <f>IF(ISERROR(VLOOKUP($A21,'Import Peak'!$A$3:AH$99,34,FALSE)-VLOOKUP($A21,'Import Peak Change'!$A$106:AH$202,34,FALSE)),0,(VLOOKUP($A21,'Import Peak'!$A$3:AH$99,34,FALSE)-VLOOKUP($A21,'Import Peak Change'!$A$106:AH$202,34,FALSE)))</f>
        <v>55.658062014073948</v>
      </c>
      <c r="AI21" s="6">
        <f>IF(ISERROR(VLOOKUP($A21,'Import Peak'!$A$3:AI$99,35,FALSE)-VLOOKUP($A21,'Import Peak Change'!$A$106:AI$202,35,FALSE)),0,(VLOOKUP($A21,'Import Peak'!$A$3:AI$99,35,FALSE)-VLOOKUP($A21,'Import Peak Change'!$A$106:AI$202,35,FALSE)))</f>
        <v>52.930942090337339</v>
      </c>
      <c r="AJ21" s="6">
        <f>IF(ISERROR(VLOOKUP($A21,'Import Peak'!$A$3:AJ$99,36,FALSE)-VLOOKUP($A21,'Import Peak Change'!$A$106:AJ$202,36,FALSE)),0,(VLOOKUP($A21,'Import Peak'!$A$3:AJ$99,36,FALSE)-VLOOKUP($A21,'Import Peak Change'!$A$106:AJ$202,36,FALSE)))</f>
        <v>61.594610543928866</v>
      </c>
      <c r="AK21" s="6">
        <f>IF(ISERROR(VLOOKUP($A21,'Import Peak'!$A$3:AK$99,37,FALSE)-VLOOKUP($A21,'Import Peak Change'!$A$106:AK$202,37,FALSE)),0,(VLOOKUP($A21,'Import Peak'!$A$3:AK$99,37,FALSE)-VLOOKUP($A21,'Import Peak Change'!$A$106:AK$202,37,FALSE)))</f>
        <v>36.350291161910718</v>
      </c>
      <c r="AL21" s="6">
        <f>IF(ISERROR(VLOOKUP($A21,'Import Peak'!$A$3:AL$99,38,FALSE)-VLOOKUP($A21,'Import Peak Change'!$A$106:AL$202,38,FALSE)),0,(VLOOKUP($A21,'Import Peak'!$A$3:AL$99,38,FALSE)-VLOOKUP($A21,'Import Peak Change'!$A$106:AL$202,38,FALSE)))</f>
        <v>49.601456769967626</v>
      </c>
      <c r="AM21" s="6">
        <f>IF(ISERROR(VLOOKUP($A21,'Import Peak'!$A$3:AM$99,39,FALSE)-VLOOKUP($A21,'Import Peak Change'!$A$106:AM$202,39,FALSE)),0,(VLOOKUP($A21,'Import Peak'!$A$3:AM$99,39,FALSE)-VLOOKUP($A21,'Import Peak Change'!$A$106:AM$202,39,FALSE)))</f>
        <v>74.325846589119465</v>
      </c>
      <c r="AN21" s="6">
        <f>IF(ISERROR(VLOOKUP($A21,'Import Peak'!$A$3:AN$99,40,FALSE)-VLOOKUP($A21,'Import Peak Change'!$A$106:AN$202,40,FALSE)),0,(VLOOKUP($A21,'Import Peak'!$A$3:AN$99,40,FALSE)-VLOOKUP($A21,'Import Peak Change'!$A$106:AN$202,40,FALSE)))</f>
        <v>185.03077812377887</v>
      </c>
      <c r="AO21" s="6">
        <f>IF(ISERROR(VLOOKUP($A21,'Import Peak'!$A$3:AO$99,41,FALSE)-VLOOKUP($A21,'Import Peak Change'!$A$106:AO$202,41,FALSE)),0,(VLOOKUP($A21,'Import Peak'!$A$3:AO$99,41,FALSE)-VLOOKUP($A21,'Import Peak Change'!$A$106:AO$202,41,FALSE)))</f>
        <v>194.36720935889753</v>
      </c>
      <c r="AP21" s="6">
        <f>IF(ISERROR(VLOOKUP($A21,'Import Peak'!$A$3:AP$99,42,FALSE)-VLOOKUP($A21,'Import Peak Change'!$A$106:AP$202,42,FALSE)),0,(VLOOKUP($A21,'Import Peak'!$A$3:AP$99,42,FALSE)-VLOOKUP($A21,'Import Peak Change'!$A$106:AP$202,42,FALSE)))</f>
        <v>158.99115183651156</v>
      </c>
      <c r="AQ21" s="6">
        <f>IF(ISERROR(VLOOKUP($A21,'Import Peak'!$A$3:AQ$99,43,FALSE)-VLOOKUP($A21,'Import Peak Change'!$A$106:AQ$202,43,FALSE)),0,(VLOOKUP($A21,'Import Peak'!$A$3:AQ$99,43,FALSE)-VLOOKUP($A21,'Import Peak Change'!$A$106:AQ$202,43,FALSE)))</f>
        <v>86.374006564881711</v>
      </c>
      <c r="AR21" s="6">
        <f>IF(ISERROR(VLOOKUP($A21,'Import Peak'!$A$3:AR$99,44,FALSE)-VLOOKUP($A21,'Import Peak Change'!$A$106:AR$202,44,FALSE)),0,(VLOOKUP($A21,'Import Peak'!$A$3:AR$99,44,FALSE)-VLOOKUP($A21,'Import Peak Change'!$A$106:AR$202,44,FALSE)))</f>
        <v>86.580345907677838</v>
      </c>
      <c r="AS21" s="6">
        <f>IF(ISERROR(VLOOKUP($A21,'Import Peak'!$A$3:AS$99,45,FALSE)-VLOOKUP($A21,'Import Peak Change'!$A$106:AS$202,45,FALSE)),0,(VLOOKUP($A21,'Import Peak'!$A$3:AS$99,45,FALSE)-VLOOKUP($A21,'Import Peak Change'!$A$106:AS$202,45,FALSE)))</f>
        <v>104.76372397231171</v>
      </c>
      <c r="AT21" s="6">
        <f>IF(ISERROR(VLOOKUP($A21,'Import Peak'!$A$3:AT$99,46,FALSE)-VLOOKUP($A21,'Import Peak Change'!$A$106:AT$202,46,FALSE)),0,(VLOOKUP($A21,'Import Peak'!$A$3:AT$99,46,FALSE)-VLOOKUP($A21,'Import Peak Change'!$A$106:AT$202,46,FALSE)))</f>
        <v>-36.165350913281145</v>
      </c>
      <c r="AU21" s="6">
        <f>IF(ISERROR(VLOOKUP($A21,'Import Peak'!$A$3:AU$99,47,FALSE)-VLOOKUP($A21,'Import Peak Change'!$A$106:AU$202,47,FALSE)),0,(VLOOKUP($A21,'Import Peak'!$A$3:AU$99,47,FALSE)-VLOOKUP($A21,'Import Peak Change'!$A$106:AU$202,47,FALSE)))</f>
        <v>-39.663625433968264</v>
      </c>
      <c r="AV21" s="6">
        <f>IF(ISERROR(VLOOKUP($A21,'Import Peak'!$A$3:AV$99,48,FALSE)-VLOOKUP($A21,'Import Peak Change'!$A$106:AV$202,48,FALSE)),0,(VLOOKUP($A21,'Import Peak'!$A$3:AV$99,48,FALSE)-VLOOKUP($A21,'Import Peak Change'!$A$106:AV$202,48,FALSE)))</f>
        <v>-54.440819466442917</v>
      </c>
      <c r="AW21" s="6">
        <f>IF(ISERROR(VLOOKUP($A21,'Import Peak'!$A$3:AW$99,49,FALSE)-VLOOKUP($A21,'Import Peak Change'!$A$106:AW$202,49,FALSE)),0,(VLOOKUP($A21,'Import Peak'!$A$3:AW$99,49,FALSE)-VLOOKUP($A21,'Import Peak Change'!$A$106:AW$202,49,FALSE)))</f>
        <v>-117.21235124042869</v>
      </c>
      <c r="AX21" s="6">
        <f>IF(ISERROR(VLOOKUP($A21,'Import Peak'!$A$3:AX$99,50,FALSE)-VLOOKUP($A21,'Import Peak Change'!$A$106:AX$202,50,FALSE)),0,(VLOOKUP($A21,'Import Peak'!$A$3:AX$99,50,FALSE)-VLOOKUP($A21,'Import Peak Change'!$A$106:AX$202,50,FALSE)))</f>
        <v>-91.633528607519111</v>
      </c>
      <c r="AY21" s="6">
        <f>IF(ISERROR(VLOOKUP($A21,'Import Peak'!$A$3:AY$99,51,FALSE)-VLOOKUP($A21,'Import Peak Change'!$A$106:AY$202,51,FALSE)),0,(VLOOKUP($A21,'Import Peak'!$A$3:AY$99,51,FALSE)-VLOOKUP($A21,'Import Peak Change'!$A$106:AY$202,51,FALSE)))</f>
        <v>-76.827455066297262</v>
      </c>
      <c r="AZ21" s="6">
        <f>IF(ISERROR(VLOOKUP($A21,'Import Peak'!$A$3:AZ$99,52,FALSE)-VLOOKUP($A21,'Import Peak Change'!$A$106:AZ$202,52,FALSE)),0,(VLOOKUP($A21,'Import Peak'!$A$3:AZ$99,52,FALSE)-VLOOKUP($A21,'Import Peak Change'!$A$106:AZ$202,52,FALSE)))</f>
        <v>-67.430645149161137</v>
      </c>
      <c r="BA21" s="6">
        <f>IF(ISERROR(VLOOKUP($A21,'Import Peak'!$A$3:BA$99,53,FALSE)-VLOOKUP($A21,'Import Peak Change'!$A$106:BA$202,53,FALSE)),0,(VLOOKUP($A21,'Import Peak'!$A$3:BA$99,53,FALSE)-VLOOKUP($A21,'Import Peak Change'!$A$106:BA$202,53,FALSE)))</f>
        <v>-70.088921809576277</v>
      </c>
      <c r="BB21" s="6">
        <f>IF(ISERROR(VLOOKUP($A21,'Import Peak'!$A$3:BB$99,54,FALSE)-VLOOKUP($A21,'Import Peak Change'!$A$106:BB$202,54,FALSE)),0,(VLOOKUP($A21,'Import Peak'!$A$3:BB$99,54,FALSE)-VLOOKUP($A21,'Import Peak Change'!$A$106:BB$202,54,FALSE)))</f>
        <v>-87.737025590933627</v>
      </c>
      <c r="BC21" s="6">
        <f>IF(ISERROR(VLOOKUP($A21,'Import Peak'!$A$3:BC$99,55,FALSE)-VLOOKUP($A21,'Import Peak Change'!$A$106:BC$202,55,FALSE)),0,(VLOOKUP($A21,'Import Peak'!$A$3:BC$99,55,FALSE)-VLOOKUP($A21,'Import Peak Change'!$A$106:BC$202,55,FALSE)))</f>
        <v>-128.37040251047438</v>
      </c>
      <c r="BD21" s="6">
        <f>IF(ISERROR(VLOOKUP($A21,'Import Peak'!$A$3:BD$99,56,FALSE)-VLOOKUP($A21,'Import Peak Change'!$A$106:BD$202,56,FALSE)),0,(VLOOKUP($A21,'Import Peak'!$A$3:BD$99,56,FALSE)-VLOOKUP($A21,'Import Peak Change'!$A$106:BD$202,56,FALSE)))</f>
        <v>-124.88860371324699</v>
      </c>
      <c r="BE21" s="6">
        <f>IF(ISERROR(VLOOKUP($A21,'Import Peak'!$A$3:BE$99,57,FALSE)-VLOOKUP($A21,'Import Peak Change'!$A$106:BE$202,57,FALSE)),0,(VLOOKUP($A21,'Import Peak'!$A$3:BE$99,57,FALSE)-VLOOKUP($A21,'Import Peak Change'!$A$106:BE$202,57,FALSE)))</f>
        <v>-111.17065383749286</v>
      </c>
      <c r="BF21" s="6">
        <f>IF(ISERROR(VLOOKUP($A21,'Import Peak'!$A$3:BF$99,58,FALSE)-VLOOKUP($A21,'Import Peak Change'!$A$106:BF$202,58,FALSE)),0,(VLOOKUP($A21,'Import Peak'!$A$3:BF$99,58,FALSE)-VLOOKUP($A21,'Import Peak Change'!$A$106:BF$202,58,FALSE)))</f>
        <v>-50.044422873477743</v>
      </c>
      <c r="BG21" s="6">
        <f>IF(ISERROR(VLOOKUP($A21,'Import Peak'!$A$3:BG$99,59,FALSE)-VLOOKUP($A21,'Import Peak Change'!$A$106:BG$202,59,FALSE)),0,(VLOOKUP($A21,'Import Peak'!$A$3:BG$99,59,FALSE)-VLOOKUP($A21,'Import Peak Change'!$A$106:BG$202,59,FALSE)))</f>
        <v>-54.586229159867798</v>
      </c>
      <c r="BH21" s="6">
        <f>IF(ISERROR(VLOOKUP($A21,'Import Peak'!$A$3:BH$99,60,FALSE)-VLOOKUP($A21,'Import Peak Change'!$A$106:BH$202,60,FALSE)),0,(VLOOKUP($A21,'Import Peak'!$A$3:BH$99,60,FALSE)-VLOOKUP($A21,'Import Peak Change'!$A$106:BH$202,60,FALSE)))</f>
        <v>-62.430771237646695</v>
      </c>
      <c r="BI21" s="6">
        <f>IF(ISERROR(VLOOKUP($A21,'Import Peak'!$A$3:BI$99,61,FALSE)-VLOOKUP($A21,'Import Peak Change'!$A$106:BI$202,61,FALSE)),0,(VLOOKUP($A21,'Import Peak'!$A$3:BI$99,61,FALSE)-VLOOKUP($A21,'Import Peak Change'!$A$106:BI$202,61,FALSE)))</f>
        <v>-55.368291063114157</v>
      </c>
      <c r="BJ21" s="6">
        <f>IF(ISERROR(VLOOKUP($A21,'Import Peak'!$A$3:BJ$99,62,FALSE)-VLOOKUP($A21,'Import Peak Change'!$A$106:BJ$202,62,FALSE)),0,(VLOOKUP($A21,'Import Peak'!$A$3:BJ$99,62,FALSE)-VLOOKUP($A21,'Import Peak Change'!$A$106:BJ$202,62,FALSE)))</f>
        <v>-34.748310390739789</v>
      </c>
      <c r="BK21" s="6">
        <f>IF(ISERROR(VLOOKUP($A21,'Import Peak'!$A$3:BK$99,63,FALSE)-VLOOKUP($A21,'Import Peak Change'!$A$106:BK$202,63,FALSE)),0,(VLOOKUP($A21,'Import Peak'!$A$3:BK$99,63,FALSE)-VLOOKUP($A21,'Import Peak Change'!$A$106:BK$202,63,FALSE)))</f>
        <v>-20.215459935874605</v>
      </c>
      <c r="BL21" s="6">
        <f>IF(ISERROR(VLOOKUP($A21,'Import Peak'!$A$3:BL$99,64,FALSE)-VLOOKUP($A21,'Import Peak Change'!$A$106:BL$202,64,FALSE)),0,(VLOOKUP($A21,'Import Peak'!$A$3:BL$99,64,FALSE)-VLOOKUP($A21,'Import Peak Change'!$A$106:BL$202,64,FALSE)))</f>
        <v>8.5837920098465474</v>
      </c>
      <c r="BM21" s="6">
        <f>IF(ISERROR(VLOOKUP($A21,'Import Peak'!$A$3:BM$99,65,FALSE)-VLOOKUP($A21,'Import Peak Change'!$A$106:BM$202,65,FALSE)),0,(VLOOKUP($A21,'Import Peak'!$A$3:BM$99,65,FALSE)-VLOOKUP($A21,'Import Peak Change'!$A$106:BM$202,65,FALSE)))</f>
        <v>-4.1810344030009219</v>
      </c>
      <c r="BN21" s="6">
        <f>IF(ISERROR(VLOOKUP($A21,'Import Peak'!$A$3:BN$99,66,FALSE)-VLOOKUP($A21,'Import Peak Change'!$A$106:BN$202,66,FALSE)),0,(VLOOKUP($A21,'Import Peak'!$A$3:BN$99,66,FALSE)-VLOOKUP($A21,'Import Peak Change'!$A$106:BN$202,66,FALSE)))</f>
        <v>-14.741755441949863</v>
      </c>
      <c r="BO21" s="6">
        <f>IF(ISERROR(VLOOKUP($A21,'Import Peak'!$A$3:BO$99,67,FALSE)-VLOOKUP($A21,'Import Peak Change'!$A$106:BO$202,67,FALSE)),0,(VLOOKUP($A21,'Import Peak'!$A$3:BO$99,67,FALSE)-VLOOKUP($A21,'Import Peak Change'!$A$106:BO$202,67,FALSE)))</f>
        <v>-71.428728898950794</v>
      </c>
      <c r="BP21" s="6">
        <f>IF(ISERROR(VLOOKUP($A21,'Import Peak'!$A$3:BP$99,68,FALSE)-VLOOKUP($A21,'Import Peak Change'!$A$106:BP$202,68,FALSE)),0,(VLOOKUP($A21,'Import Peak'!$A$3:BP$99,68,FALSE)-VLOOKUP($A21,'Import Peak Change'!$A$106:BP$202,68,FALSE)))</f>
        <v>-67.186039385342156</v>
      </c>
      <c r="BQ21" s="6">
        <f>IF(ISERROR(VLOOKUP($A21,'Import Peak'!$A$3:BQ$99,69,FALSE)-VLOOKUP($A21,'Import Peak Change'!$A$106:BQ$202,69,FALSE)),0,(VLOOKUP($A21,'Import Peak'!$A$3:BQ$99,69,FALSE)-VLOOKUP($A21,'Import Peak Change'!$A$106:BQ$202,69,FALSE)))</f>
        <v>-62.198432035278529</v>
      </c>
      <c r="BR21" s="6">
        <f>IF(ISERROR(VLOOKUP($A21,'Import Peak'!$A$3:BR$99,70,FALSE)-VLOOKUP($A21,'Import Peak Change'!$A$106:BR$202,70,FALSE)),0,(VLOOKUP($A21,'Import Peak'!$A$3:BR$99,70,FALSE)-VLOOKUP($A21,'Import Peak Change'!$A$106:BR$202,70,FALSE)))</f>
        <v>115.86262188851833</v>
      </c>
      <c r="BS21" s="6">
        <f>IF(ISERROR(VLOOKUP($A21,'Import Peak'!$A$3:BS$99,71,FALSE)-VLOOKUP($A21,'Import Peak Change'!$A$106:BS$202,71,FALSE)),0,(VLOOKUP($A21,'Import Peak'!$A$3:BS$99,71,FALSE)-VLOOKUP($A21,'Import Peak Change'!$A$106:BS$202,71,FALSE)))</f>
        <v>110.86368275526183</v>
      </c>
      <c r="BT21" s="6">
        <f>IF(ISERROR(VLOOKUP($A21,'Import Peak'!$A$3:BT$99,72,FALSE)-VLOOKUP($A21,'Import Peak Change'!$A$106:BT$202,72,FALSE)),0,(VLOOKUP($A21,'Import Peak'!$A$3:BT$99,72,FALSE)-VLOOKUP($A21,'Import Peak Change'!$A$106:BT$202,72,FALSE)))</f>
        <v>129.96485143672908</v>
      </c>
      <c r="BU21" s="6">
        <f>IF(ISERROR(VLOOKUP($A21,'Import Peak'!$A$3:BU$99,73,FALSE)-VLOOKUP($A21,'Import Peak Change'!$A$106:BU$202,73,FALSE)),0,(VLOOKUP($A21,'Import Peak'!$A$3:BU$99,73,FALSE)-VLOOKUP($A21,'Import Peak Change'!$A$106:BU$202,73,FALSE)))</f>
        <v>110.06921618078195</v>
      </c>
      <c r="BV21" s="6">
        <f>IF(ISERROR(VLOOKUP($A21,'Import Peak'!$A$3:BV$99,74,FALSE)-VLOOKUP($A21,'Import Peak Change'!$A$106:BV$202,74,FALSE)),0,(VLOOKUP($A21,'Import Peak'!$A$3:BV$99,74,FALSE)-VLOOKUP($A21,'Import Peak Change'!$A$106:BV$202,74,FALSE)))</f>
        <v>132.16883341989887</v>
      </c>
      <c r="BW21" s="6">
        <f>IF(ISERROR(VLOOKUP($A21,'Import Peak'!$A$3:BW$99,75,FALSE)-VLOOKUP($A21,'Import Peak Change'!$A$106:BW$202,75,FALSE)),0,(VLOOKUP($A21,'Import Peak'!$A$3:BW$99,75,FALSE)-VLOOKUP($A21,'Import Peak Change'!$A$106:BW$202,75,FALSE)))</f>
        <v>141.14150661067106</v>
      </c>
      <c r="BX21" s="6">
        <f>IF(ISERROR(VLOOKUP($A21,'Import Peak'!$A$3:BX$99,76,FALSE)-VLOOKUP($A21,'Import Peak Change'!$A$106:BX$202,76,FALSE)),0,(VLOOKUP($A21,'Import Peak'!$A$3:BX$99,76,FALSE)-VLOOKUP($A21,'Import Peak Change'!$A$106:BX$202,76,FALSE)))</f>
        <v>233.46268431072531</v>
      </c>
      <c r="BY21" s="6">
        <f>IF(ISERROR(VLOOKUP($A21,'Import Peak'!$A$3:BY$99,77,FALSE)-VLOOKUP($A21,'Import Peak Change'!$A$106:BY$202,77,FALSE)),0,(VLOOKUP($A21,'Import Peak'!$A$3:BY$99,77,FALSE)-VLOOKUP($A21,'Import Peak Change'!$A$106:BY$202,77,FALSE)))</f>
        <v>261.04894180769043</v>
      </c>
      <c r="BZ21" s="6">
        <f>IF(ISERROR(VLOOKUP($A21,'Import Peak'!$A$3:BZ$99,78,FALSE)-VLOOKUP($A21,'Import Peak Change'!$A$106:BZ$202,78,FALSE)),0,(VLOOKUP($A21,'Import Peak'!$A$3:BZ$99,78,FALSE)-VLOOKUP($A21,'Import Peak Change'!$A$106:BZ$202,78,FALSE)))</f>
        <v>228.39414389200101</v>
      </c>
      <c r="CA21" s="6">
        <f>IF(ISERROR(VLOOKUP($A21,'Import Peak'!$A$3:CA$99,79,FALSE)-VLOOKUP($A21,'Import Peak Change'!$A$106:CA$202,79,FALSE)),0,(VLOOKUP($A21,'Import Peak'!$A$3:CA$99,79,FALSE)-VLOOKUP($A21,'Import Peak Change'!$A$106:CA$202,79,FALSE)))</f>
        <v>146.59359546253108</v>
      </c>
      <c r="CB21" s="6">
        <f>IF(ISERROR(VLOOKUP($A21,'Import Peak'!$A$3:CB$99,80,FALSE)-VLOOKUP($A21,'Import Peak Change'!$A$106:CB$202,80,FALSE)),0,(VLOOKUP($A21,'Import Peak'!$A$3:CB$99,80,FALSE)-VLOOKUP($A21,'Import Peak Change'!$A$106:CB$202,80,FALSE)))</f>
        <v>139.87554818420176</v>
      </c>
      <c r="CC21" s="6">
        <f>IF(ISERROR(VLOOKUP($A21,'Import Peak'!$A$3:CC$99,81,FALSE)-VLOOKUP($A21,'Import Peak Change'!$A$106:CC$202,81,FALSE)),0,(VLOOKUP($A21,'Import Peak'!$A$3:CC$99,81,FALSE)-VLOOKUP($A21,'Import Peak Change'!$A$106:CC$202,81,FALSE)))</f>
        <v>144.42296385625377</v>
      </c>
      <c r="CD21" s="6">
        <f>IF(ISERROR(VLOOKUP($A21,'Import Peak'!$A$3:CD$99,82,FALSE)-VLOOKUP($A21,'Import Peak Change'!$A$106:CD$202,82,FALSE)),0,(VLOOKUP($A21,'Import Peak'!$A$3:CD$99,82,FALSE)-VLOOKUP($A21,'Import Peak Change'!$A$106:CD$202,82,FALSE)))</f>
        <v>2.2264388426580126</v>
      </c>
      <c r="CE21" s="6">
        <f>IF(ISERROR(VLOOKUP($A21,'Import Peak'!$A$3:CE$99,83,FALSE)-VLOOKUP($A21,'Import Peak Change'!$A$106:CE$202,83,FALSE)),0,(VLOOKUP($A21,'Import Peak'!$A$3:CE$99,83,FALSE)-VLOOKUP($A21,'Import Peak Change'!$A$106:CE$202,83,FALSE)))</f>
        <v>2.0328944406950313</v>
      </c>
      <c r="CF21" s="6">
        <f>IF(ISERROR(VLOOKUP($A21,'Import Peak'!$A$3:CF$99,84,FALSE)-VLOOKUP($A21,'Import Peak Change'!$A$106:CF$202,84,FALSE)),0,(VLOOKUP($A21,'Import Peak'!$A$3:CF$99,84,FALSE)-VLOOKUP($A21,'Import Peak Change'!$A$106:CF$202,84,FALSE)))</f>
        <v>2.4499216623700022</v>
      </c>
      <c r="CG21" s="6">
        <f>IF(ISERROR(VLOOKUP($A21,'Import Peak'!$A$3:CG$99,85,FALSE)-VLOOKUP($A21,'Import Peak Change'!$A$106:CG$202,85,FALSE)),0,(VLOOKUP($A21,'Import Peak'!$A$3:CG$99,85,FALSE)-VLOOKUP($A21,'Import Peak Change'!$A$106:CG$202,85,FALSE)))</f>
        <v>17.535610111182905</v>
      </c>
      <c r="CH21" s="6">
        <f>IF(ISERROR(VLOOKUP($A21,'Import Peak'!$A$3:CH$99,86,FALSE)-VLOOKUP($A21,'Import Peak Change'!$A$106:CH$202,86,FALSE)),0,(VLOOKUP($A21,'Import Peak'!$A$3:CH$99,86,FALSE)-VLOOKUP($A21,'Import Peak Change'!$A$106:CH$202,86,FALSE)))</f>
        <v>37.455543231695628</v>
      </c>
      <c r="CI21" s="6">
        <f>IF(ISERROR(VLOOKUP($A21,'Import Peak'!$A$3:CI$99,87,FALSE)-VLOOKUP($A21,'Import Peak Change'!$A$106:CI$202,87,FALSE)),0,(VLOOKUP($A21,'Import Peak'!$A$3:CI$99,87,FALSE)-VLOOKUP($A21,'Import Peak Change'!$A$106:CI$202,87,FALSE)))</f>
        <v>37.082601253239773</v>
      </c>
      <c r="CJ21" s="6">
        <f>IF(ISERROR(VLOOKUP($A21,'Import Peak'!$A$3:CJ$99,88,FALSE)-VLOOKUP($A21,'Import Peak Change'!$A$106:CJ$202,88,FALSE)),0,(VLOOKUP($A21,'Import Peak'!$A$3:CJ$99,88,FALSE)-VLOOKUP($A21,'Import Peak Change'!$A$106:CJ$202,88,FALSE)))</f>
        <v>24.34795228123312</v>
      </c>
      <c r="CK21" s="6">
        <f>IF(ISERROR(VLOOKUP($A21,'Import Peak'!$A$3:CK$99,89,FALSE)-VLOOKUP($A21,'Import Peak Change'!$A$106:CK$202,89,FALSE)),0,(VLOOKUP($A21,'Import Peak'!$A$3:CK$99,89,FALSE)-VLOOKUP($A21,'Import Peak Change'!$A$106:CK$202,89,FALSE)))</f>
        <v>24.998185586896398</v>
      </c>
      <c r="CL21" s="6">
        <f>IF(ISERROR(VLOOKUP($A21,'Import Peak'!$A$3:CL$99,90,FALSE)-VLOOKUP($A21,'Import Peak Change'!$A$106:CL$202,90,FALSE)),0,(VLOOKUP($A21,'Import Peak'!$A$3:CL$99,90,FALSE)-VLOOKUP($A21,'Import Peak Change'!$A$106:CL$202,90,FALSE)))</f>
        <v>14.171347209483883</v>
      </c>
      <c r="CM21" s="6">
        <f>IF(ISERROR(VLOOKUP($A21,'Import Peak'!$A$3:CM$99,91,FALSE)-VLOOKUP($A21,'Import Peak Change'!$A$106:CM$202,91,FALSE)),0,(VLOOKUP($A21,'Import Peak'!$A$3:CM$99,91,FALSE)-VLOOKUP($A21,'Import Peak Change'!$A$106:CM$202,91,FALSE)))</f>
        <v>21.600227062528575</v>
      </c>
      <c r="CN21" s="6">
        <f>IF(ISERROR(VLOOKUP($A21,'Import Peak'!$A$3:CN$99,92,FALSE)-VLOOKUP($A21,'Import Peak Change'!$A$106:CN$202,92,FALSE)),0,(VLOOKUP($A21,'Import Peak'!$A$3:CN$99,92,FALSE)-VLOOKUP($A21,'Import Peak Change'!$A$106:CN$202,92,FALSE)))</f>
        <v>19.568206783993446</v>
      </c>
      <c r="CO21" s="6">
        <f>IF(ISERROR(VLOOKUP($A21,'Import Peak'!$A$3:CO$99,93,FALSE)-VLOOKUP($A21,'Import Peak Change'!$A$106:CO$202,93,FALSE)),0,(VLOOKUP($A21,'Import Peak'!$A$3:CO$99,93,FALSE)-VLOOKUP($A21,'Import Peak Change'!$A$106:CO$202,93,FALSE)))</f>
        <v>24.652857921113537</v>
      </c>
      <c r="CP21" s="6">
        <f>IF(ISERROR(VLOOKUP($A21,'Import Peak'!$A$3:CP$99,94,FALSE)-VLOOKUP($A21,'Import Peak Change'!$A$106:CP$202,94,FALSE)),0,(VLOOKUP($A21,'Import Peak'!$A$3:CP$99,94,FALSE)-VLOOKUP($A21,'Import Peak Change'!$A$106:CP$202,94,FALSE)))</f>
        <v>-110.22486319689051</v>
      </c>
      <c r="CQ21" s="6">
        <f>IF(ISERROR(VLOOKUP($A21,'Import Peak'!$A$3:CQ$99,95,FALSE)-VLOOKUP($A21,'Import Peak Change'!$A$106:CQ$202,95,FALSE)),0,(VLOOKUP($A21,'Import Peak'!$A$3:CQ$99,95,FALSE)-VLOOKUP($A21,'Import Peak Change'!$A$106:CQ$202,95,FALSE)))</f>
        <v>-104.18913692151182</v>
      </c>
      <c r="CR21" s="6">
        <f>IF(ISERROR(VLOOKUP($A21,'Import Peak'!$A$3:CR$99,96,FALSE)-VLOOKUP($A21,'Import Peak Change'!$A$106:CR$202,96,FALSE)),0,(VLOOKUP($A21,'Import Peak'!$A$3:CR$99,96,FALSE)-VLOOKUP($A21,'Import Peak Change'!$A$106:CR$202,96,FALSE)))</f>
        <v>-115.17179886205122</v>
      </c>
      <c r="CS21" s="6">
        <f>IF(ISERROR(VLOOKUP($A21,'Import Peak'!$A$3:CS$99,97,FALSE)-VLOOKUP($A21,'Import Peak Change'!$A$106:CS$202,97,FALSE)),0,(VLOOKUP($A21,'Import Peak'!$A$3:CS$99,97,FALSE)-VLOOKUP($A21,'Import Peak Change'!$A$106:CS$202,97,FALSE)))</f>
        <v>-117.89218912933211</v>
      </c>
      <c r="CT21" s="6">
        <f>IF(ISERROR(VLOOKUP($A21,'Import Peak'!$A$3:CT$99,98,FALSE)-VLOOKUP($A21,'Import Peak Change'!$A$106:CT$202,98,FALSE)),0,(VLOOKUP($A21,'Import Peak'!$A$3:CT$99,98,FALSE)-VLOOKUP($A21,'Import Peak Change'!$A$106:CT$202,98,FALSE)))</f>
        <v>-90.586802909740072</v>
      </c>
      <c r="CU21" s="6">
        <f>IF(ISERROR(VLOOKUP($A21,'Import Peak'!$A$3:CU$99,99,FALSE)-VLOOKUP($A21,'Import Peak Change'!$A$106:CU$202,99,FALSE)),0,(VLOOKUP($A21,'Import Peak'!$A$3:CU$99,99,FALSE)-VLOOKUP($A21,'Import Peak Change'!$A$106:CU$202,99,FALSE)))</f>
        <v>-96.114358302991604</v>
      </c>
      <c r="CV21" s="6">
        <f>IF(ISERROR(VLOOKUP($A21,'Import Peak'!$A$3:CV$99,100,FALSE)-VLOOKUP($A21,'Import Peak Change'!$A$106:CV$202,100,FALSE)),0,(VLOOKUP($A21,'Import Peak'!$A$3:CV$99,100,FALSE)-VLOOKUP($A21,'Import Peak Change'!$A$106:CV$202,100,FALSE)))</f>
        <v>-84.320467185192683</v>
      </c>
      <c r="CW21" s="6">
        <f>IF(ISERROR(VLOOKUP($A21,'Import Peak'!$A$3:CW$99,101,FALSE)-VLOOKUP($A21,'Import Peak Change'!$A$106:CW$202,101,FALSE)),0,(VLOOKUP($A21,'Import Peak'!$A$3:CW$99,101,FALSE)-VLOOKUP($A21,'Import Peak Change'!$A$106:CW$202,101,FALSE)))</f>
        <v>-86.138775445215288</v>
      </c>
      <c r="CX21" s="6">
        <f>IF(ISERROR(VLOOKUP($A21,'Import Peak'!$A$3:CX$99,102,FALSE)-VLOOKUP($A21,'Import Peak Change'!$A$106:CX$202,102,FALSE)),0,(VLOOKUP($A21,'Import Peak'!$A$3:CX$99,102,FALSE)-VLOOKUP($A21,'Import Peak Change'!$A$106:CX$202,102,FALSE)))</f>
        <v>-98.470852348324115</v>
      </c>
      <c r="CY21" s="6">
        <f>IF(ISERROR(VLOOKUP($A21,'Import Peak'!$A$3:CY$99,103,FALSE)-VLOOKUP($A21,'Import Peak Change'!$A$106:CY$202,103,FALSE)),0,(VLOOKUP($A21,'Import Peak'!$A$3:CY$99,103,FALSE)-VLOOKUP($A21,'Import Peak Change'!$A$106:CY$202,103,FALSE)))</f>
        <v>-139.00970099506958</v>
      </c>
      <c r="CZ21" s="6">
        <f>IF(ISERROR(VLOOKUP($A21,'Import Peak'!$A$3:CZ$99,104,FALSE)-VLOOKUP($A21,'Import Peak Change'!$A$106:CZ$202,104,FALSE)),0,(VLOOKUP($A21,'Import Peak'!$A$3:CZ$99,104,FALSE)-VLOOKUP($A21,'Import Peak Change'!$A$106:CZ$202,104,FALSE)))</f>
        <v>-126.28204874739458</v>
      </c>
      <c r="DA21" s="6">
        <f>IF(ISERROR(VLOOKUP($A21,'Import Peak'!$A$3:DA$99,105,FALSE)-VLOOKUP($A21,'Import Peak Change'!$A$106:DA$202,105,FALSE)),0,(VLOOKUP($A21,'Import Peak'!$A$3:DA$99,105,FALSE)-VLOOKUP($A21,'Import Peak Change'!$A$106:DA$202,105,FALSE)))</f>
        <v>-152.48663719420438</v>
      </c>
      <c r="DB21" s="6">
        <f>IF(ISERROR(VLOOKUP($A21,'Import Peak'!$A$3:DB$99,106,FALSE)-VLOOKUP($A21,'Import Peak Change'!$A$106:DB$202,106,FALSE)),0,(VLOOKUP($A21,'Import Peak'!$A$3:DB$99,106,FALSE)-VLOOKUP($A21,'Import Peak Change'!$A$106:DB$202,106,FALSE)))</f>
        <v>-146.52878178966785</v>
      </c>
      <c r="DC21" s="6">
        <f>IF(ISERROR(VLOOKUP($A21,'Import Peak'!$A$3:DC$99,107,FALSE)-VLOOKUP($A21,'Import Peak Change'!$A$106:DC$202,107,FALSE)),0,(VLOOKUP($A21,'Import Peak'!$A$3:DC$99,107,FALSE)-VLOOKUP($A21,'Import Peak Change'!$A$106:DC$202,107,FALSE)))</f>
        <v>-143.1343458752599</v>
      </c>
      <c r="DD21" s="6">
        <f>IF(ISERROR(VLOOKUP($A21,'Import Peak'!$A$3:DD$99,108,FALSE)-VLOOKUP($A21,'Import Peak Change'!$A$106:DD$202,108,FALSE)),0,(VLOOKUP($A21,'Import Peak'!$A$3:DD$99,108,FALSE)-VLOOKUP($A21,'Import Peak Change'!$A$106:DD$202,108,FALSE)))</f>
        <v>-164.10375386474698</v>
      </c>
      <c r="DE21" s="6">
        <f>IF(ISERROR(VLOOKUP($A21,'Import Peak'!$A$3:DE$99,109,FALSE)-VLOOKUP($A21,'Import Peak Change'!$A$106:DE$202,109,FALSE)),0,(VLOOKUP($A21,'Import Peak'!$A$3:DE$99,109,FALSE)-VLOOKUP($A21,'Import Peak Change'!$A$106:DE$202,109,FALSE)))</f>
        <v>-160.8983940315411</v>
      </c>
      <c r="DF21" s="6">
        <f>IF(ISERROR(VLOOKUP($A21,'Import Peak'!$A$3:DF$99,110,FALSE)-VLOOKUP($A21,'Import Peak Change'!$A$106:DF$202,110,FALSE)),0,(VLOOKUP($A21,'Import Peak'!$A$3:DF$99,110,FALSE)-VLOOKUP($A21,'Import Peak Change'!$A$106:DF$202,110,FALSE)))</f>
        <v>-125.41135693942124</v>
      </c>
      <c r="DG21" s="6">
        <f>IF(ISERROR(VLOOKUP($A21,'Import Peak'!$A$3:DG$99,111,FALSE)-VLOOKUP($A21,'Import Peak Change'!$A$106:DG$202,111,FALSE)),0,(VLOOKUP($A21,'Import Peak'!$A$3:DG$99,111,FALSE)-VLOOKUP($A21,'Import Peak Change'!$A$106:DG$202,111,FALSE)))</f>
        <v>-132.72009474471633</v>
      </c>
      <c r="DH21" s="6">
        <f>IF(ISERROR(VLOOKUP($A21,'Import Peak'!$A$3:DH$99,112,FALSE)-VLOOKUP($A21,'Import Peak Change'!$A$106:DH$202,112,FALSE)),0,(VLOOKUP($A21,'Import Peak'!$A$3:DH$99,112,FALSE)-VLOOKUP($A21,'Import Peak Change'!$A$106:DH$202,112,FALSE)))</f>
        <v>-124.69959877709698</v>
      </c>
      <c r="DI21" s="6">
        <f>IF(ISERROR(VLOOKUP($A21,'Import Peak'!$A$3:DI$99,113,FALSE)-VLOOKUP($A21,'Import Peak Change'!$A$106:DI$202,113,FALSE)),0,(VLOOKUP($A21,'Import Peak'!$A$3:DI$99,113,FALSE)-VLOOKUP($A21,'Import Peak Change'!$A$106:DI$202,113,FALSE)))</f>
        <v>-126.89023943011853</v>
      </c>
      <c r="DJ21" s="6">
        <f>IF(ISERROR(VLOOKUP($A21,'Import Peak'!$A$3:DJ$99,114,FALSE)-VLOOKUP($A21,'Import Peak Change'!$A$106:DJ$202,114,FALSE)),0,(VLOOKUP($A21,'Import Peak'!$A$3:DJ$99,114,FALSE)-VLOOKUP($A21,'Import Peak Change'!$A$106:DJ$202,114,FALSE)))</f>
        <v>-141.27878294978655</v>
      </c>
      <c r="DK21" s="6">
        <f>IF(ISERROR(VLOOKUP($A21,'Import Peak'!$A$3:DK$99,115,FALSE)-VLOOKUP($A21,'Import Peak Change'!$A$106:DK$202,115,FALSE)),0,(VLOOKUP($A21,'Import Peak'!$A$3:DK$99,115,FALSE)-VLOOKUP($A21,'Import Peak Change'!$A$106:DK$202,115,FALSE)))</f>
        <v>-209.56334279165458</v>
      </c>
      <c r="DL21" s="6">
        <f>IF(ISERROR(VLOOKUP($A21,'Import Peak'!$A$3:DL$99,116,FALSE)-VLOOKUP($A21,'Import Peak Change'!$A$106:DL$202,116,FALSE)),0,(VLOOKUP($A21,'Import Peak'!$A$3:DL$99,116,FALSE)-VLOOKUP($A21,'Import Peak Change'!$A$106:DL$202,116,FALSE)))</f>
        <v>-204.76397681878007</v>
      </c>
      <c r="DM21" s="6">
        <f>IF(ISERROR(VLOOKUP($A21,'Import Peak'!$A$3:DM$99,117,FALSE)-VLOOKUP($A21,'Import Peak Change'!$A$106:DM$202,117,FALSE)),0,(VLOOKUP($A21,'Import Peak'!$A$3:DM$99,117,FALSE)-VLOOKUP($A21,'Import Peak Change'!$A$106:DM$202,117,FALSE)))</f>
        <v>-216.45933524839347</v>
      </c>
      <c r="DN21" s="6">
        <f>IF(ISERROR(VLOOKUP($A21,'Import Peak'!$A$3:DN$99,118,FALSE)-VLOOKUP($A21,'Import Peak Change'!$A$106:DN$202,118,FALSE)),0,(VLOOKUP($A21,'Import Peak'!$A$3:DN$99,118,FALSE)-VLOOKUP($A21,'Import Peak Change'!$A$106:DN$202,118,FALSE)))</f>
        <v>45.979119829589763</v>
      </c>
      <c r="DO21" s="6">
        <f>IF(ISERROR(VLOOKUP($A21,'Import Peak'!$A$3:DO$99,119,FALSE)-VLOOKUP($A21,'Import Peak Change'!$A$106:DO$202,119,FALSE)),0,(VLOOKUP($A21,'Import Peak'!$A$3:DO$99,119,FALSE)-VLOOKUP($A21,'Import Peak Change'!$A$106:DO$202,119,FALSE)))</f>
        <v>44.775088151035561</v>
      </c>
      <c r="DP21" s="6">
        <f>IF(ISERROR(VLOOKUP($A21,'Import Peak'!$A$3:DP$99,120,FALSE)-VLOOKUP($A21,'Import Peak Change'!$A$106:DP$202,120,FALSE)),0,(VLOOKUP($A21,'Import Peak'!$A$3:DP$99,120,FALSE)-VLOOKUP($A21,'Import Peak Change'!$A$106:DP$202,120,FALSE)))</f>
        <v>51.162800723429427</v>
      </c>
      <c r="DQ21" s="6">
        <f>IF(ISERROR(VLOOKUP($A21,'Import Peak'!$A$3:DQ$99,121,FALSE)-VLOOKUP($A21,'Import Peak Change'!$A$106:DQ$202,121,FALSE)),0,(VLOOKUP($A21,'Import Peak'!$A$3:DQ$99,121,FALSE)-VLOOKUP($A21,'Import Peak Change'!$A$106:DQ$202,121,FALSE)))</f>
        <v>48.004311528186008</v>
      </c>
      <c r="DR21" s="6">
        <f>IF(ISERROR(VLOOKUP($A21,'Import Peak'!$A$3:DR$99,122,FALSE)-VLOOKUP($A21,'Import Peak Change'!$A$106:DR$202,122,FALSE)),0,(VLOOKUP($A21,'Import Peak'!$A$3:DR$99,122,FALSE)-VLOOKUP($A21,'Import Peak Change'!$A$106:DR$202,122,FALSE)))</f>
        <v>85.91026432318904</v>
      </c>
      <c r="DS21" s="6">
        <f>IF(ISERROR(VLOOKUP($A21,'Import Peak'!$A$3:DS$99,123,FALSE)-VLOOKUP($A21,'Import Peak Change'!$A$106:DS$202,123,FALSE)),0,(VLOOKUP($A21,'Import Peak'!$A$3:DS$99,123,FALSE)-VLOOKUP($A21,'Import Peak Change'!$A$106:DS$202,123,FALSE)))</f>
        <v>90.641205622685447</v>
      </c>
      <c r="DT21" s="6">
        <f>IF(ISERROR(VLOOKUP($A21,'Import Peak'!$A$3:DT$99,124,FALSE)-VLOOKUP($A21,'Import Peak Change'!$A$106:DT$202,124,FALSE)),0,(VLOOKUP($A21,'Import Peak'!$A$3:DT$99,124,FALSE)-VLOOKUP($A21,'Import Peak Change'!$A$106:DT$202,124,FALSE)))</f>
        <v>108.53998316704565</v>
      </c>
      <c r="DU21" s="6">
        <f>IF(ISERROR(VLOOKUP($A21,'Import Peak'!$A$3:DU$99,125,FALSE)-VLOOKUP($A21,'Import Peak Change'!$A$106:DU$202,125,FALSE)),0,(VLOOKUP($A21,'Import Peak'!$A$3:DU$99,125,FALSE)-VLOOKUP($A21,'Import Peak Change'!$A$106:DU$202,125,FALSE)))</f>
        <v>118.92440656251893</v>
      </c>
      <c r="DV21" s="6">
        <f>IF(ISERROR(VLOOKUP($A21,'Import Peak'!$A$3:DV$99,126,FALSE)-VLOOKUP($A21,'Import Peak Change'!$A$106:DV$202,126,FALSE)),0,(VLOOKUP($A21,'Import Peak'!$A$3:DV$99,126,FALSE)-VLOOKUP($A21,'Import Peak Change'!$A$106:DV$202,126,FALSE)))</f>
        <v>134.37861802456064</v>
      </c>
      <c r="DW21" s="6">
        <f>IF(ISERROR(VLOOKUP($A21,'Import Peak'!$A$3:DW$99,127,FALSE)-VLOOKUP($A21,'Import Peak Change'!$A$106:DW$202,127,FALSE)),0,(VLOOKUP($A21,'Import Peak'!$A$3:DW$99,127,FALSE)-VLOOKUP($A21,'Import Peak Change'!$A$106:DW$202,127,FALSE)))</f>
        <v>98.177643030780018</v>
      </c>
      <c r="DX21" s="6">
        <f>IF(ISERROR(VLOOKUP($A21,'Import Peak'!$A$3:DX$99,128,FALSE)-VLOOKUP($A21,'Import Peak Change'!$A$106:DX$202,128,FALSE)),0,(VLOOKUP($A21,'Import Peak'!$A$3:DX$99,128,FALSE)-VLOOKUP($A21,'Import Peak Change'!$A$106:DX$202,128,FALSE)))</f>
        <v>95.117472194049697</v>
      </c>
      <c r="DY21" s="6">
        <f>IF(ISERROR(VLOOKUP($A21,'Import Peak'!$A$3:DY$99,129,FALSE)-VLOOKUP($A21,'Import Peak Change'!$A$106:DY$202,129,FALSE)),0,(VLOOKUP($A21,'Import Peak'!$A$3:DY$99,129,FALSE)-VLOOKUP($A21,'Import Peak Change'!$A$106:DY$202,129,FALSE)))</f>
        <v>99.283821373990577</v>
      </c>
      <c r="DZ21" s="6">
        <f>IF(ISERROR(VLOOKUP($A21,'Import Peak'!$A$3:DZ$99,130,FALSE)-VLOOKUP($A21,'Import Peak Change'!$A$106:DZ$202,130,FALSE)),0,(VLOOKUP($A21,'Import Peak'!$A$3:DZ$99,130,FALSE)-VLOOKUP($A21,'Import Peak Change'!$A$106:DZ$202,130,FALSE)))</f>
        <v>95.806627340220075</v>
      </c>
      <c r="EA21" s="6">
        <f>IF(ISERROR(VLOOKUP($A21,'Import Peak'!$A$3:EA$99,131,FALSE)-VLOOKUP($A21,'Import Peak Change'!$A$106:EA$202,131,FALSE)),0,(VLOOKUP($A21,'Import Peak'!$A$3:EA$99,131,FALSE)-VLOOKUP($A21,'Import Peak Change'!$A$106:EA$202,131,FALSE)))</f>
        <v>96.120322303690045</v>
      </c>
      <c r="EB21" s="6">
        <f>IF(ISERROR(VLOOKUP($A21,'Import Peak'!$A$3:EB$99,132,FALSE)-VLOOKUP($A21,'Import Peak Change'!$A$106:EB$202,132,FALSE)),0,(VLOOKUP($A21,'Import Peak'!$A$3:EB$99,132,FALSE)-VLOOKUP($A21,'Import Peak Change'!$A$106:EB$202,132,FALSE)))</f>
        <v>104.16557092020957</v>
      </c>
      <c r="EC21" s="6">
        <f>IF(ISERROR(VLOOKUP($A21,'Import Peak'!$A$3:EC$99,133,FALSE)-VLOOKUP($A21,'Import Peak Change'!$A$106:EC$202,133,FALSE)),0,(VLOOKUP($A21,'Import Peak'!$A$3:EC$99,133,FALSE)-VLOOKUP($A21,'Import Peak Change'!$A$106:EC$202,133,FALSE)))</f>
        <v>96.762345662420557</v>
      </c>
      <c r="ED21" s="6">
        <f>IF(ISERROR(VLOOKUP($A21,'Import Peak'!$A$3:ED$99,134,FALSE)-VLOOKUP($A21,'Import Peak Change'!$A$106:ED$202,134,FALSE)),0,(VLOOKUP($A21,'Import Peak'!$A$3:ED$99,134,FALSE)-VLOOKUP($A21,'Import Peak Change'!$A$106:ED$202,134,FALSE)))</f>
        <v>145.83488954950008</v>
      </c>
      <c r="EE21" s="6">
        <f>IF(ISERROR(VLOOKUP($A21,'Import Peak'!$A$3:EE$99,135,FALSE)-VLOOKUP($A21,'Import Peak Change'!$A$106:EE$202,135,FALSE)),0,(VLOOKUP($A21,'Import Peak'!$A$3:EE$99,135,FALSE)-VLOOKUP($A21,'Import Peak Change'!$A$106:EE$202,135,FALSE)))</f>
        <v>146.28708951162116</v>
      </c>
      <c r="EF21" s="6">
        <f>IF(ISERROR(VLOOKUP($A21,'Import Peak'!$A$3:EF$99,136,FALSE)-VLOOKUP($A21,'Import Peak Change'!$A$106:EF$202,136,FALSE)),0,(VLOOKUP($A21,'Import Peak'!$A$3:EF$99,136,FALSE)-VLOOKUP($A21,'Import Peak Change'!$A$106:EF$202,136,FALSE)))</f>
        <v>162.80918875404859</v>
      </c>
      <c r="EG21" s="6">
        <f>IF(ISERROR(VLOOKUP($A21,'Import Peak'!$A$3:EG$99,137,FALSE)-VLOOKUP($A21,'Import Peak Change'!$A$106:EG$202,137,FALSE)),0,(VLOOKUP($A21,'Import Peak'!$A$3:EG$99,137,FALSE)-VLOOKUP($A21,'Import Peak Change'!$A$106:EG$202,137,FALSE)))</f>
        <v>176.37211213116097</v>
      </c>
      <c r="EH21" s="6">
        <f>IF(ISERROR(VLOOKUP($A21,'Import Peak'!$A$3:EH$99,138,FALSE)-VLOOKUP($A21,'Import Peak Change'!$A$106:EH$202,138,FALSE)),0,(VLOOKUP($A21,'Import Peak'!$A$3:EH$99,138,FALSE)-VLOOKUP($A21,'Import Peak Change'!$A$106:EH$202,138,FALSE)))</f>
        <v>136.26512748702044</v>
      </c>
      <c r="EI21" s="6">
        <f>IF(ISERROR(VLOOKUP($A21,'Import Peak'!$A$3:EI$99,139,FALSE)-VLOOKUP($A21,'Import Peak Change'!$A$106:EI$202,139,FALSE)),0,(VLOOKUP($A21,'Import Peak'!$A$3:EI$99,139,FALSE)-VLOOKUP($A21,'Import Peak Change'!$A$106:EI$202,139,FALSE)))</f>
        <v>106.43972432908049</v>
      </c>
      <c r="EJ21" s="6">
        <f>IF(ISERROR(VLOOKUP($A21,'Import Peak'!$A$3:EJ$99,140,FALSE)-VLOOKUP($A21,'Import Peak Change'!$A$106:EJ$202,140,FALSE)),0,(VLOOKUP($A21,'Import Peak'!$A$3:EJ$99,140,FALSE)-VLOOKUP($A21,'Import Peak Change'!$A$106:EJ$202,140,FALSE)))</f>
        <v>98.827553253799124</v>
      </c>
      <c r="EK21" s="6">
        <f>IF(ISERROR(VLOOKUP($A21,'Import Peak'!$A$3:EK$99,141,FALSE)-VLOOKUP($A21,'Import Peak Change'!$A$106:EK$202,141,FALSE)),0,(VLOOKUP($A21,'Import Peak'!$A$3:EK$99,141,FALSE)-VLOOKUP($A21,'Import Peak Change'!$A$106:EK$202,141,FALSE)))</f>
        <v>99.103067023739641</v>
      </c>
      <c r="EL21" s="6">
        <f>IF(ISERROR(VLOOKUP($A21,'Import Peak'!$A$3:EL$99,142,FALSE)-VLOOKUP($A21,'Import Peak Change'!$A$106:EL$202,142,FALSE)),0,(VLOOKUP($A21,'Import Peak'!$A$3:EL$99,142,FALSE)-VLOOKUP($A21,'Import Peak Change'!$A$106:EL$202,142,FALSE)))</f>
        <v>45.932274355700429</v>
      </c>
      <c r="EM21" s="6">
        <f>IF(ISERROR(VLOOKUP($A21,'Import Peak'!$A$3:EM$99,143,FALSE)-VLOOKUP($A21,'Import Peak Change'!$A$106:EM$202,143,FALSE)),0,(VLOOKUP($A21,'Import Peak'!$A$3:EM$99,143,FALSE)-VLOOKUP($A21,'Import Peak Change'!$A$106:EM$202,143,FALSE)))</f>
        <v>42.500796238199655</v>
      </c>
      <c r="EN21" s="6">
        <f>IF(ISERROR(VLOOKUP($A21,'Import Peak'!$A$3:EN$99,144,FALSE)-VLOOKUP($A21,'Import Peak Change'!$A$106:EN$202,144,FALSE)),0,(VLOOKUP($A21,'Import Peak'!$A$3:EN$99,144,FALSE)-VLOOKUP($A21,'Import Peak Change'!$A$106:EN$202,144,FALSE)))</f>
        <v>46.162046812059998</v>
      </c>
      <c r="EO21" s="6">
        <f>IF(ISERROR(VLOOKUP($A21,'Import Peak'!$A$3:EO$99,145,FALSE)-VLOOKUP($A21,'Import Peak Change'!$A$106:EO$202,145,FALSE)),0,(VLOOKUP($A21,'Import Peak'!$A$3:EO$99,145,FALSE)-VLOOKUP($A21,'Import Peak Change'!$A$106:EO$202,145,FALSE)))</f>
        <v>46.27517318010996</v>
      </c>
      <c r="EP21" s="6">
        <f>IF(ISERROR(VLOOKUP($A21,'Import Peak'!$A$3:EP$99,146,FALSE)-VLOOKUP($A21,'Import Peak Change'!$A$106:EP$202,146,FALSE)),0,(VLOOKUP($A21,'Import Peak'!$A$3:EP$99,146,FALSE)-VLOOKUP($A21,'Import Peak Change'!$A$106:EP$202,146,FALSE)))</f>
        <v>46.389467167029579</v>
      </c>
      <c r="EQ21" s="6">
        <f>IF(ISERROR(VLOOKUP($A21,'Import Peak'!$A$3:EQ$99,147,FALSE)-VLOOKUP($A21,'Import Peak Change'!$A$106:EQ$202,147,FALSE)),0,(VLOOKUP($A21,'Import Peak'!$A$3:EQ$99,147,FALSE)-VLOOKUP($A21,'Import Peak Change'!$A$106:EQ$202,147,FALSE)))</f>
        <v>0</v>
      </c>
      <c r="ER21" s="6">
        <f>IF(ISERROR(VLOOKUP($A21,'Import Peak'!$A$3:ER$99,148,FALSE)-VLOOKUP($A21,'Import Peak Change'!$A$106:ER$202,148,FALSE)),0,(VLOOKUP($A21,'Import Peak'!$A$3:ER$99,148,FALSE)-VLOOKUP($A21,'Import Peak Change'!$A$106:ER$202,148,FALSE)))</f>
        <v>0</v>
      </c>
      <c r="ES21" s="6">
        <f>IF(ISERROR(VLOOKUP($A21,'Import Peak'!$A$3:ES$99,149,FALSE)-VLOOKUP($A21,'Import Peak Change'!$A$106:ES$202,149,FALSE)),0,(VLOOKUP($A21,'Import Peak'!$A$3:ES$99,149,FALSE)-VLOOKUP($A21,'Import Peak Change'!$A$106:ES$202,149,FALSE)))</f>
        <v>0</v>
      </c>
      <c r="ET21" s="6">
        <f>IF(ISERROR(VLOOKUP($A21,'Import Peak'!$A$3:ET$99,150,FALSE)-VLOOKUP($A21,'Import Peak Change'!$A$106:ET$202,150,FALSE)),0,(VLOOKUP($A21,'Import Peak'!$A$3:ET$99,150,FALSE)-VLOOKUP($A21,'Import Peak Change'!$A$106:ET$202,150,FALSE)))</f>
        <v>0</v>
      </c>
      <c r="EU21" s="6">
        <f>IF(ISERROR(VLOOKUP($A21,'Import Peak'!$A$3:EU$99,151,FALSE)-VLOOKUP($A21,'Import Peak Change'!$A$106:EU$202,151,FALSE)),0,(VLOOKUP($A21,'Import Peak'!$A$3:EU$99,151,FALSE)-VLOOKUP($A21,'Import Peak Change'!$A$106:EU$202,151,FALSE)))</f>
        <v>0</v>
      </c>
      <c r="EV21" s="6">
        <f>IF(ISERROR(VLOOKUP($A21,'Import Peak'!$A$3:EV$99,152,FALSE)-VLOOKUP($A21,'Import Peak Change'!$A$106:EV$202,152,FALSE)),0,(VLOOKUP($A21,'Import Peak'!$A$3:EV$99,152,FALSE)-VLOOKUP($A21,'Import Peak Change'!$A$106:EV$202,152,FALSE)))</f>
        <v>0</v>
      </c>
      <c r="EW21" s="6">
        <f>IF(ISERROR(VLOOKUP($A21,'Import Peak'!$A$3:EW$99,153,FALSE)-VLOOKUP($A21,'Import Peak Change'!$A$106:EW$202,153,FALSE)),0,(VLOOKUP($A21,'Import Peak'!$A$3:EW$99,153,FALSE)-VLOOKUP($A21,'Import Peak Change'!$A$106:EW$202,153,FALSE)))</f>
        <v>0</v>
      </c>
      <c r="EX21" s="6">
        <f>IF(ISERROR(VLOOKUP($A21,'Import Peak'!$A$3:EX$99,154,FALSE)-VLOOKUP($A21,'Import Peak Change'!$A$106:EX$202,154,FALSE)),0,(VLOOKUP($A21,'Import Peak'!$A$3:EX$99,154,FALSE)-VLOOKUP($A21,'Import Peak Change'!$A$106:EX$202,154,FALSE)))</f>
        <v>0</v>
      </c>
      <c r="EY21" s="6">
        <f>IF(ISERROR(VLOOKUP($A21,'Import Peak'!$A$3:EY$99,155,FALSE)-VLOOKUP($A21,'Import Peak Change'!$A$106:EY$202,155,FALSE)),0,(VLOOKUP($A21,'Import Peak'!$A$3:EY$99,155,FALSE)-VLOOKUP($A21,'Import Peak Change'!$A$106:EY$202,155,FALSE)))</f>
        <v>0</v>
      </c>
      <c r="EZ21" s="6">
        <f>IF(ISERROR(VLOOKUP($A21,'Import Peak'!$A$3:EZ$99,156,FALSE)-VLOOKUP($A21,'Import Peak Change'!$A$106:EZ$202,156,FALSE)),0,(VLOOKUP($A21,'Import Peak'!$A$3:EZ$99,156,FALSE)-VLOOKUP($A21,'Import Peak Change'!$A$106:EZ$202,156,FALSE)))</f>
        <v>0</v>
      </c>
      <c r="FA21" s="6">
        <f>IF(ISERROR(VLOOKUP($A21,'Import Peak'!$A$3:FA$99,157,FALSE)-VLOOKUP($A21,'Import Peak Change'!$A$106:FA$202,157,FALSE)),0,(VLOOKUP($A21,'Import Peak'!$A$3:FA$99,157,FALSE)-VLOOKUP($A21,'Import Peak Change'!$A$106:FA$202,157,FALSE)))</f>
        <v>0</v>
      </c>
      <c r="FB21" s="6">
        <f>IF(ISERROR(VLOOKUP($A21,'Import Peak'!$A$3:FB$99,158,FALSE)-VLOOKUP($A21,'Import Peak Change'!$A$106:FB$202,158,FALSE)),0,(VLOOKUP($A21,'Import Peak'!$A$3:FB$99,158,FALSE)-VLOOKUP($A21,'Import Peak Change'!$A$106:FB$202,158,FALSE)))</f>
        <v>0</v>
      </c>
      <c r="FC21" s="6">
        <f>IF(ISERROR(VLOOKUP($A21,'Import Peak'!$A$3:FC$99,159,FALSE)-VLOOKUP($A21,'Import Peak Change'!$A$106:FC$202,159,FALSE)),0,(VLOOKUP($A21,'Import Peak'!$A$3:FC$99,159,FALSE)-VLOOKUP($A21,'Import Peak Change'!$A$106:FC$202,159,FALSE)))</f>
        <v>0</v>
      </c>
      <c r="FD21" s="6">
        <f>IF(ISERROR(VLOOKUP($A21,'Import Peak'!$A$3:FD$99,160,FALSE)-VLOOKUP($A21,'Import Peak Change'!$A$106:FD$202,160,FALSE)),0,(VLOOKUP($A21,'Import Peak'!$A$3:FD$99,160,FALSE)-VLOOKUP($A21,'Import Peak Change'!$A$106:FD$202,160,FALSE)))</f>
        <v>0</v>
      </c>
      <c r="FE21" s="6">
        <f>IF(ISERROR(VLOOKUP($A21,'Import Peak'!$A$3:FE$99,161,FALSE)-VLOOKUP($A21,'Import Peak Change'!$A$106:FE$202,161,FALSE)),0,(VLOOKUP($A21,'Import Peak'!$A$3:FE$99,161,FALSE)-VLOOKUP($A21,'Import Peak Change'!$A$106:FE$202,161,FALSE)))</f>
        <v>0</v>
      </c>
      <c r="FF21" s="6">
        <f>IF(ISERROR(VLOOKUP($A21,'Import Peak'!$A$3:FF$99,162,FALSE)-VLOOKUP($A21,'Import Peak Change'!$A$106:FF$202,162,FALSE)),0,(VLOOKUP($A21,'Import Peak'!$A$3:FF$99,162,FALSE)-VLOOKUP($A21,'Import Peak Change'!$A$106:FF$202,162,FALSE)))</f>
        <v>0</v>
      </c>
      <c r="FG21" s="6">
        <f>IF(ISERROR(VLOOKUP($A21,'Import Peak'!$A$3:FG$99,163,FALSE)-VLOOKUP($A21,'Import Peak Change'!$A$106:FG$202,163,FALSE)),0,(VLOOKUP($A21,'Import Peak'!$A$3:FG$99,163,FALSE)-VLOOKUP($A21,'Import Peak Change'!$A$106:FG$202,163,FALSE)))</f>
        <v>0</v>
      </c>
      <c r="FH21" s="6">
        <f>IF(ISERROR(VLOOKUP($A21,'Import Peak'!$A$3:FH$99,164,FALSE)-VLOOKUP($A21,'Import Peak Change'!$A$106:FH$202,164,FALSE)),0,(VLOOKUP($A21,'Import Peak'!$A$3:FH$99,164,FALSE)-VLOOKUP($A21,'Import Peak Change'!$A$106:FH$202,164,FALSE)))</f>
        <v>0</v>
      </c>
      <c r="FI21" s="6">
        <f>IF(ISERROR(VLOOKUP($A21,'Import Peak'!$A$3:FI$99,165,FALSE)-VLOOKUP($A21,'Import Peak Change'!$A$106:FI$202,165,FALSE)),0,(VLOOKUP($A21,'Import Peak'!$A$3:FI$99,165,FALSE)-VLOOKUP($A21,'Import Peak Change'!$A$106:FI$202,165,FALSE)))</f>
        <v>0</v>
      </c>
      <c r="FJ21" s="6">
        <f>IF(ISERROR(VLOOKUP($A21,'Import Peak'!$A$3:FJ$99,166,FALSE)-VLOOKUP($A21,'Import Peak Change'!$A$106:FJ$202,166,FALSE)),0,(VLOOKUP($A21,'Import Peak'!$A$3:FJ$99,166,FALSE)-VLOOKUP($A21,'Import Peak Change'!$A$106:FJ$202,166,FALSE)))</f>
        <v>0</v>
      </c>
      <c r="FK21" s="6">
        <f>IF(ISERROR(VLOOKUP($A21,'Import Peak'!$A$3:FK$99,167,FALSE)-VLOOKUP($A21,'Import Peak Change'!$A$106:FK$202,167,FALSE)),0,(VLOOKUP($A21,'Import Peak'!$A$3:FK$99,167,FALSE)-VLOOKUP($A21,'Import Peak Change'!$A$106:FK$202,167,FALSE)))</f>
        <v>0</v>
      </c>
      <c r="FL21" s="6">
        <f>IF(ISERROR(VLOOKUP($A21,'Import Peak'!$A$3:FL$99,168,FALSE)-VLOOKUP($A21,'Import Peak Change'!$A$106:FL$202,168,FALSE)),0,(VLOOKUP($A21,'Import Peak'!$A$3:FL$99,168,FALSE)-VLOOKUP($A21,'Import Peak Change'!$A$106:FL$202,168,FALSE)))</f>
        <v>0</v>
      </c>
      <c r="FM21" s="6">
        <f>IF(ISERROR(VLOOKUP($A21,'Import Peak'!$A$3:FM$99,169,FALSE)-VLOOKUP($A21,'Import Peak Change'!$A$106:FM$202,169,FALSE)),0,(VLOOKUP($A21,'Import Peak'!$A$3:FM$99,169,FALSE)-VLOOKUP($A21,'Import Peak Change'!$A$106:FM$202,169,FALSE)))</f>
        <v>0</v>
      </c>
      <c r="FN21" s="6">
        <f>IF(ISERROR(VLOOKUP($A21,'Import Peak'!$A$3:FN$99,170,FALSE)-VLOOKUP($A21,'Import Peak Change'!$A$106:FN$202,170,FALSE)),0,(VLOOKUP($A21,'Import Peak'!$A$3:FN$99,170,FALSE)-VLOOKUP($A21,'Import Peak Change'!$A$106:FN$202,170,FALSE)))</f>
        <v>0</v>
      </c>
      <c r="FO21" s="6">
        <f>IF(ISERROR(VLOOKUP($A21,'Import Peak'!$A$3:FO$99,171,FALSE)-VLOOKUP($A21,'Import Peak Change'!$A$106:FO$202,171,FALSE)),0,(VLOOKUP($A21,'Import Peak'!$A$3:FO$99,171,FALSE)-VLOOKUP($A21,'Import Peak Change'!$A$106:FO$202,171,FALSE)))</f>
        <v>0</v>
      </c>
      <c r="FP21" s="6">
        <f>IF(ISERROR(VLOOKUP($A21,'Import Peak'!$A$3:FP$99,172,FALSE)-VLOOKUP($A21,'Import Peak Change'!$A$106:FP$202,172,FALSE)),0,(VLOOKUP($A21,'Import Peak'!$A$3:FP$99,172,FALSE)-VLOOKUP($A21,'Import Peak Change'!$A$106:FP$202,172,FALSE)))</f>
        <v>0</v>
      </c>
      <c r="FQ21" s="6">
        <f>IF(ISERROR(VLOOKUP($A21,'Import Peak'!$A$3:FQ$99,173,FALSE)-VLOOKUP($A21,'Import Peak Change'!$A$106:FQ$202,173,FALSE)),0,(VLOOKUP($A21,'Import Peak'!$A$3:FQ$99,173,FALSE)-VLOOKUP($A21,'Import Peak Change'!$A$106:FQ$202,173,FALSE)))</f>
        <v>0</v>
      </c>
      <c r="FR21" s="6">
        <f>IF(ISERROR(VLOOKUP($A21,'Import Peak'!$A$3:FR$99,174,FALSE)-VLOOKUP($A21,'Import Peak Change'!$A$106:FR$202,174,FALSE)),0,(VLOOKUP($A21,'Import Peak'!$A$3:FR$99,174,FALSE)-VLOOKUP($A21,'Import Peak Change'!$A$106:FR$202,174,FALSE)))</f>
        <v>0</v>
      </c>
      <c r="FS21" s="6">
        <f>IF(ISERROR(VLOOKUP($A21,'Import Peak'!$A$3:FS$99,175,FALSE)-VLOOKUP($A21,'Import Peak Change'!$A$106:FS$202,175,FALSE)),0,(VLOOKUP($A21,'Import Peak'!$A$3:FS$99,175,FALSE)-VLOOKUP($A21,'Import Peak Change'!$A$106:FS$202,175,FALSE)))</f>
        <v>0</v>
      </c>
      <c r="FT21" s="6">
        <f>IF(ISERROR(VLOOKUP($A21,'Import Peak'!$A$3:FT$99,176,FALSE)-VLOOKUP($A21,'Import Peak Change'!$A$106:FT$202,176,FALSE)),0,(VLOOKUP($A21,'Import Peak'!$A$3:FT$99,176,FALSE)-VLOOKUP($A21,'Import Peak Change'!$A$106:FT$202,176,FALSE)))</f>
        <v>0</v>
      </c>
      <c r="FU21" s="6">
        <f>IF(ISERROR(VLOOKUP($A21,'Import Peak'!$A$3:FU$99,177,FALSE)-VLOOKUP($A21,'Import Peak Change'!$A$106:FU$202,177,FALSE)),0,(VLOOKUP($A21,'Import Peak'!$A$3:FU$99,177,FALSE)-VLOOKUP($A21,'Import Peak Change'!$A$106:FU$202,177,FALSE)))</f>
        <v>0</v>
      </c>
      <c r="FV21" s="6">
        <f>IF(ISERROR(VLOOKUP($A21,'Import Peak'!$A$3:FV$99,178,FALSE)-VLOOKUP($A21,'Import Peak Change'!$A$106:FV$202,178,FALSE)),0,(VLOOKUP($A21,'Import Peak'!$A$3:FV$99,178,FALSE)-VLOOKUP($A21,'Import Peak Change'!$A$106:FV$202,178,FALSE)))</f>
        <v>0</v>
      </c>
      <c r="FW21" s="6">
        <f>IF(ISERROR(VLOOKUP($A21,'Import Peak'!$A$3:FW$99,179,FALSE)-VLOOKUP($A21,'Import Peak Change'!$A$106:FW$202,179,FALSE)),0,(VLOOKUP($A21,'Import Peak'!$A$3:FW$99,179,FALSE)-VLOOKUP($A21,'Import Peak Change'!$A$106:FW$202,179,FALSE)))</f>
        <v>0</v>
      </c>
      <c r="FX21" s="6">
        <f>IF(ISERROR(VLOOKUP($A21,'Import Peak'!$A$3:FX$99,180,FALSE)-VLOOKUP($A21,'Import Peak Change'!$A$106:FX$202,180,FALSE)),0,(VLOOKUP($A21,'Import Peak'!$A$3:FX$99,180,FALSE)-VLOOKUP($A21,'Import Peak Change'!$A$106:FX$202,180,FALSE)))</f>
        <v>0</v>
      </c>
      <c r="FY21" s="6">
        <f>IF(ISERROR(VLOOKUP($A21,'Import Peak'!$A$3:FY$99,181,FALSE)-VLOOKUP($A21,'Import Peak Change'!$A$106:FY$202,181,FALSE)),0,(VLOOKUP($A21,'Import Peak'!$A$3:FY$99,181,FALSE)-VLOOKUP($A21,'Import Peak Change'!$A$106:FY$202,181,FALSE)))</f>
        <v>0</v>
      </c>
      <c r="FZ21" s="6">
        <f>IF(ISERROR(VLOOKUP($A21,'Import Peak'!$A$3:FZ$99,182,FALSE)-VLOOKUP($A21,'Import Peak Change'!$A$106:FZ$202,182,FALSE)),0,(VLOOKUP($A21,'Import Peak'!$A$3:FZ$99,182,FALSE)-VLOOKUP($A21,'Import Peak Change'!$A$106:FZ$202,182,FALSE)))</f>
        <v>0</v>
      </c>
      <c r="GA21" s="6">
        <f>IF(ISERROR(VLOOKUP($A21,'Import Peak'!$A$3:GA$99,183,FALSE)-VLOOKUP($A21,'Import Peak Change'!$A$106:GA$202,183,FALSE)),0,(VLOOKUP($A21,'Import Peak'!$A$3:GA$99,183,FALSE)-VLOOKUP($A21,'Import Peak Change'!$A$106:GA$202,183,FALSE)))</f>
        <v>0</v>
      </c>
      <c r="GB21" s="6">
        <f>IF(ISERROR(VLOOKUP($A21,'Import Peak'!$A$3:GB$99,184,FALSE)-VLOOKUP($A21,'Import Peak Change'!$A$106:GB$202,184,FALSE)),0,(VLOOKUP($A21,'Import Peak'!$A$3:GB$99,184,FALSE)-VLOOKUP($A21,'Import Peak Change'!$A$106:GB$202,184,FALSE)))</f>
        <v>0</v>
      </c>
      <c r="GC21" s="6">
        <f>IF(ISERROR(VLOOKUP($A21,'Import Peak'!$A$3:GC$99,185,FALSE)-VLOOKUP($A21,'Import Peak Change'!$A$106:GC$202,185,FALSE)),0,(VLOOKUP($A21,'Import Peak'!$A$3:GC$99,185,FALSE)-VLOOKUP($A21,'Import Peak Change'!$A$106:GC$202,185,FALSE)))</f>
        <v>0</v>
      </c>
      <c r="GD21" s="6">
        <f>IF(ISERROR(VLOOKUP($A21,'Import Peak'!$A$3:GD$99,186,FALSE)-VLOOKUP($A21,'Import Peak Change'!$A$106:GD$202,186,FALSE)),0,(VLOOKUP($A21,'Import Peak'!$A$3:GD$99,186,FALSE)-VLOOKUP($A21,'Import Peak Change'!$A$106:GD$202,186,FALSE)))</f>
        <v>0</v>
      </c>
      <c r="GE21" s="6">
        <f>IF(ISERROR(VLOOKUP($A21,'Import Peak'!$A$3:GE$99,187,FALSE)-VLOOKUP($A21,'Import Peak Change'!$A$106:GE$202,187,FALSE)),0,(VLOOKUP($A21,'Import Peak'!$A$3:GE$99,187,FALSE)-VLOOKUP($A21,'Import Peak Change'!$A$106:GE$202,187,FALSE)))</f>
        <v>0</v>
      </c>
      <c r="GF21" s="6">
        <f>IF(ISERROR(VLOOKUP($A21,'Import Peak'!$A$3:GF$99,188,FALSE)-VLOOKUP($A21,'Import Peak Change'!$A$106:GF$202,188,FALSE)),0,(VLOOKUP($A21,'Import Peak'!$A$3:GF$99,188,FALSE)-VLOOKUP($A21,'Import Peak Change'!$A$106:GF$202,188,FALSE)))</f>
        <v>0</v>
      </c>
      <c r="GG21" s="6">
        <f>IF(ISERROR(VLOOKUP($A21,'Import Peak'!$A$3:GG$99,189,FALSE)-VLOOKUP($A21,'Import Peak Change'!$A$106:GG$202,189,FALSE)),0,(VLOOKUP($A21,'Import Peak'!$A$3:GG$99,189,FALSE)-VLOOKUP($A21,'Import Peak Change'!$A$106:GG$202,189,FALSE)))</f>
        <v>0</v>
      </c>
      <c r="GH21" s="6">
        <f>IF(ISERROR(VLOOKUP($A21,'Import Peak'!$A$3:GH$99,190,FALSE)-VLOOKUP($A21,'Import Peak Change'!$A$106:GH$202,190,FALSE)),0,(VLOOKUP($A21,'Import Peak'!$A$3:GH$99,190,FALSE)-VLOOKUP($A21,'Import Peak Change'!$A$106:GH$202,190,FALSE)))</f>
        <v>0</v>
      </c>
      <c r="GI21" s="6">
        <f>IF(ISERROR(VLOOKUP($A21,'Import Peak'!$A$3:GI$99,191,FALSE)-VLOOKUP($A21,'Import Peak Change'!$A$106:GI$202,191,FALSE)),0,(VLOOKUP($A21,'Import Peak'!$A$3:GI$99,191,FALSE)-VLOOKUP($A21,'Import Peak Change'!$A$106:GI$202,191,FALSE)))</f>
        <v>0</v>
      </c>
      <c r="GJ21" s="6">
        <f>IF(ISERROR(VLOOKUP($A21,'Import Peak'!$A$3:GJ$99,192,FALSE)-VLOOKUP($A21,'Import Peak Change'!$A$106:GJ$202,192,FALSE)),0,(VLOOKUP($A21,'Import Peak'!$A$3:GJ$99,192,FALSE)-VLOOKUP($A21,'Import Peak Change'!$A$106:GJ$202,192,FALSE)))</f>
        <v>0</v>
      </c>
      <c r="GK21" s="6">
        <f>IF(ISERROR(VLOOKUP($A21,'Import Peak'!$A$3:GK$99,193,FALSE)-VLOOKUP($A21,'Import Peak Change'!$A$106:GK$202,193,FALSE)),0,(VLOOKUP($A21,'Import Peak'!$A$3:GK$99,193,FALSE)-VLOOKUP($A21,'Import Peak Change'!$A$106:GK$202,193,FALSE)))</f>
        <v>0</v>
      </c>
      <c r="GL21" s="6">
        <f>IF(ISERROR(VLOOKUP($A21,'Import Peak'!$A$3:GL$99,194,FALSE)-VLOOKUP($A21,'Import Peak Change'!$A$106:GL$202,194,FALSE)),0,(VLOOKUP($A21,'Import Peak'!$A$3:GL$99,194,FALSE)-VLOOKUP($A21,'Import Peak Change'!$A$106:GL$202,194,FALSE)))</f>
        <v>0</v>
      </c>
      <c r="GM21" s="6">
        <f>IF(ISERROR(VLOOKUP($A21,'Import Peak'!$A$3:GM$99,195,FALSE)-VLOOKUP($A21,'Import Peak Change'!$A$106:GM$202,195,FALSE)),0,(VLOOKUP($A21,'Import Peak'!$A$3:GM$99,195,FALSE)-VLOOKUP($A21,'Import Peak Change'!$A$106:GM$202,195,FALSE)))</f>
        <v>0</v>
      </c>
      <c r="GN21" s="6">
        <f>IF(ISERROR(VLOOKUP($A21,'Import Peak'!$A$3:GN$99,196,FALSE)-VLOOKUP($A21,'Import Peak Change'!$A$106:GN$202,196,FALSE)),0,(VLOOKUP($A21,'Import Peak'!$A$3:GN$99,196,FALSE)-VLOOKUP($A21,'Import Peak Change'!$A$106:GN$202,196,FALSE)))</f>
        <v>0</v>
      </c>
      <c r="GO21" s="6">
        <f>IF(ISERROR(VLOOKUP($A21,'Import Peak'!$A$3:GO$99,197,FALSE)-VLOOKUP($A21,'Import Peak Change'!$A$106:GO$202,197,FALSE)),0,(VLOOKUP($A21,'Import Peak'!$A$3:GO$99,197,FALSE)-VLOOKUP($A21,'Import Peak Change'!$A$106:GO$202,197,FALSE)))</f>
        <v>0</v>
      </c>
      <c r="GP21" s="6">
        <f>IF(ISERROR(VLOOKUP($A21,'Import Peak'!$A$3:GP$99,198,FALSE)-VLOOKUP($A21,'Import Peak Change'!$A$106:GP$202,198,FALSE)),0,(VLOOKUP($A21,'Import Peak'!$A$3:GP$99,198,FALSE)-VLOOKUP($A21,'Import Peak Change'!$A$106:GP$202,198,FALSE)))</f>
        <v>0</v>
      </c>
      <c r="GQ21" s="6">
        <f>IF(ISERROR(VLOOKUP($A21,'Import Peak'!$A$3:GQ$99,199,FALSE)-VLOOKUP($A21,'Import Peak Change'!$A$106:GQ$202,199,FALSE)),0,(VLOOKUP($A21,'Import Peak'!$A$3:GQ$99,199,FALSE)-VLOOKUP($A21,'Import Peak Change'!$A$106:GQ$202,199,FALSE)))</f>
        <v>0</v>
      </c>
      <c r="GR21" s="6">
        <f>IF(ISERROR(VLOOKUP($A21,'Import Peak'!$A$3:GR$99,200,FALSE)-VLOOKUP($A21,'Import Peak Change'!$A$106:GR$202,200,FALSE)),0,(VLOOKUP($A21,'Import Peak'!$A$3:GR$99,200,FALSE)-VLOOKUP($A21,'Import Peak Change'!$A$106:GR$202,200,FALSE)))</f>
        <v>0</v>
      </c>
      <c r="GS21" s="6">
        <f>IF(ISERROR(VLOOKUP($A21,'Import Peak'!$A$3:GS$99,201,FALSE)-VLOOKUP($A21,'Import Peak Change'!$A$106:GS$202,201,FALSE)),0,(VLOOKUP($A21,'Import Peak'!$A$3:GS$99,201,FALSE)-VLOOKUP($A21,'Import Peak Change'!$A$106:GS$202,201,FALSE)))</f>
        <v>0</v>
      </c>
      <c r="GT21" s="6">
        <f>IF(ISERROR(VLOOKUP($A21,'Import Peak'!$A$3:GT$99,202,FALSE)-VLOOKUP($A21,'Import Peak Change'!$A$106:GT$202,202,FALSE)),0,(VLOOKUP($A21,'Import Peak'!$A$3:GT$99,202,FALSE)-VLOOKUP($A21,'Import Peak Change'!$A$106:GT$202,202,FALSE)))</f>
        <v>0</v>
      </c>
      <c r="GU21" s="6">
        <f>IF(ISERROR(VLOOKUP($A21,'Import Peak'!$A$3:GU$99,203,FALSE)-VLOOKUP($A21,'Import Peak Change'!$A$106:GU$202,203,FALSE)),0,(VLOOKUP($A21,'Import Peak'!$A$3:GU$99,203,FALSE)-VLOOKUP($A21,'Import Peak Change'!$A$106:GU$202,203,FALSE)))</f>
        <v>0</v>
      </c>
      <c r="GV21" s="6">
        <f>IF(ISERROR(VLOOKUP($A21,'Import Peak'!$A$3:GV$99,204,FALSE)-VLOOKUP($A21,'Import Peak Change'!$A$106:GV$202,204,FALSE)),0,(VLOOKUP($A21,'Import Peak'!$A$3:GV$99,204,FALSE)-VLOOKUP($A21,'Import Peak Change'!$A$106:GV$202,204,FALSE)))</f>
        <v>0</v>
      </c>
      <c r="GW21" s="6">
        <f>IF(ISERROR(VLOOKUP($A21,'Import Peak'!$A$3:GW$99,205,FALSE)-VLOOKUP($A21,'Import Peak Change'!$A$106:GW$202,205,FALSE)),0,(VLOOKUP($A21,'Import Peak'!$A$3:GW$99,205,FALSE)-VLOOKUP($A21,'Import Peak Change'!$A$106:GW$202,205,FALSE)))</f>
        <v>0</v>
      </c>
      <c r="GX21" s="6">
        <f>IF(ISERROR(VLOOKUP($A21,'Import Peak'!$A$3:GX$99,206,FALSE)-VLOOKUP($A21,'Import Peak Change'!$A$106:GX$202,206,FALSE)),0,(VLOOKUP($A21,'Import Peak'!$A$3:GX$99,206,FALSE)-VLOOKUP($A21,'Import Peak Change'!$A$106:GX$202,206,FALSE)))</f>
        <v>0</v>
      </c>
      <c r="GY21" s="6">
        <f>IF(ISERROR(VLOOKUP($A21,'Import Peak'!$A$3:GY$99,207,FALSE)-VLOOKUP($A21,'Import Peak Change'!$A$106:GY$202,207,FALSE)),0,(VLOOKUP($A21,'Import Peak'!$A$3:GY$99,207,FALSE)-VLOOKUP($A21,'Import Peak Change'!$A$106:GY$202,207,FALSE)))</f>
        <v>0</v>
      </c>
      <c r="GZ21" s="6">
        <f>IF(ISERROR(VLOOKUP($A21,'Import Peak'!$A$3:GZ$99,208,FALSE)-VLOOKUP($A21,'Import Peak Change'!$A$106:GZ$202,208,FALSE)),0,(VLOOKUP($A21,'Import Peak'!$A$3:GZ$99,208,FALSE)-VLOOKUP($A21,'Import Peak Change'!$A$106:GZ$202,208,FALSE)))</f>
        <v>0</v>
      </c>
      <c r="HA21" s="6">
        <f>IF(ISERROR(VLOOKUP($A21,'Import Peak'!$A$3:HA$99,209,FALSE)-VLOOKUP($A21,'Import Peak Change'!$A$106:HA$202,209,FALSE)),0,(VLOOKUP($A21,'Import Peak'!$A$3:HA$99,209,FALSE)-VLOOKUP($A21,'Import Peak Change'!$A$106:HA$202,209,FALSE)))</f>
        <v>0</v>
      </c>
      <c r="HB21" s="6">
        <f>IF(ISERROR(VLOOKUP($A21,'Import Peak'!$A$3:HB$99,210,FALSE)-VLOOKUP($A21,'Import Peak Change'!$A$106:HB$202,210,FALSE)),0,(VLOOKUP($A21,'Import Peak'!$A$3:HB$99,210,FALSE)-VLOOKUP($A21,'Import Peak Change'!$A$106:HB$202,210,FALSE)))</f>
        <v>0</v>
      </c>
      <c r="HC21" s="6">
        <f>IF(ISERROR(VLOOKUP($A21,'Import Peak'!$A$3:HC$99,211,FALSE)-VLOOKUP($A21,'Import Peak Change'!$A$106:HC$202,211,FALSE)),0,(VLOOKUP($A21,'Import Peak'!$A$3:HC$99,211,FALSE)-VLOOKUP($A21,'Import Peak Change'!$A$106:HC$202,211,FALSE)))</f>
        <v>0</v>
      </c>
      <c r="HD21" s="6">
        <f>IF(ISERROR(VLOOKUP($A21,'Import Peak'!$A$3:HD$99,212,FALSE)-VLOOKUP($A21,'Import Peak Change'!$A$106:HD$202,212,FALSE)),0,(VLOOKUP($A21,'Import Peak'!$A$3:HD$99,212,FALSE)-VLOOKUP($A21,'Import Peak Change'!$A$106:HD$202,212,FALSE)))</f>
        <v>0</v>
      </c>
      <c r="HE21" s="6">
        <f>IF(ISERROR(VLOOKUP($A21,'Import Peak'!$A$3:HE$99,213,FALSE)-VLOOKUP($A21,'Import Peak Change'!$A$106:HE$202,213,FALSE)),0,(VLOOKUP($A21,'Import Peak'!$A$3:HE$99,213,FALSE)-VLOOKUP($A21,'Import Peak Change'!$A$106:HE$202,213,FALSE)))</f>
        <v>0</v>
      </c>
      <c r="HF21" s="6">
        <f>IF(ISERROR(VLOOKUP($A21,'Import Peak'!$A$3:HF$99,214,FALSE)-VLOOKUP($A21,'Import Peak Change'!$A$106:HF$202,214,FALSE)),0,(VLOOKUP($A21,'Import Peak'!$A$3:HF$99,214,FALSE)-VLOOKUP($A21,'Import Peak Change'!$A$106:HF$202,214,FALSE)))</f>
        <v>0</v>
      </c>
      <c r="HG21" s="6">
        <f>IF(ISERROR(VLOOKUP($A21,'Import Peak'!$A$3:HG$99,215,FALSE)-VLOOKUP($A21,'Import Peak Change'!$A$106:HG$202,215,FALSE)),0,(VLOOKUP($A21,'Import Peak'!$A$3:HG$99,215,FALSE)-VLOOKUP($A21,'Import Peak Change'!$A$106:HG$202,215,FALSE)))</f>
        <v>0</v>
      </c>
      <c r="HH21" s="6">
        <f>IF(ISERROR(VLOOKUP($A21,'Import Peak'!$A$3:HH$99,216,FALSE)-VLOOKUP($A21,'Import Peak Change'!$A$106:HH$202,216,FALSE)),0,(VLOOKUP($A21,'Import Peak'!$A$3:HH$99,216,FALSE)-VLOOKUP($A21,'Import Peak Change'!$A$106:HH$202,216,FALSE)))</f>
        <v>0</v>
      </c>
      <c r="HI21" s="6">
        <f>IF(ISERROR(VLOOKUP($A21,'Import Peak'!$A$3:HI$99,217,FALSE)-VLOOKUP($A21,'Import Peak Change'!$A$106:HI$202,217,FALSE)),0,(VLOOKUP($A21,'Import Peak'!$A$3:HI$99,217,FALSE)-VLOOKUP($A21,'Import Peak Change'!$A$106:HI$202,217,FALSE)))</f>
        <v>0</v>
      </c>
      <c r="HJ21" s="6">
        <f>IF(ISERROR(VLOOKUP($A21,'Import Peak'!$A$3:HJ$99,218,FALSE)-VLOOKUP($A21,'Import Peak Change'!$A$106:HJ$202,218,FALSE)),0,(VLOOKUP($A21,'Import Peak'!$A$3:HJ$99,218,FALSE)-VLOOKUP($A21,'Import Peak Change'!$A$106:HJ$202,218,FALSE)))</f>
        <v>0</v>
      </c>
      <c r="HK21" s="6">
        <f>IF(ISERROR(VLOOKUP($A21,'Import Peak'!$A$3:HK$99,219,FALSE)-VLOOKUP($A21,'Import Peak Change'!$A$106:HK$202,219,FALSE)),0,(VLOOKUP($A21,'Import Peak'!$A$3:HK$99,219,FALSE)-VLOOKUP($A21,'Import Peak Change'!$A$106:HK$202,219,FALSE)))</f>
        <v>0</v>
      </c>
      <c r="HL21" s="6">
        <f>IF(ISERROR(VLOOKUP($A21,'Import Peak'!$A$3:HL$99,220,FALSE)-VLOOKUP($A21,'Import Peak Change'!$A$106:HL$202,220,FALSE)),0,(VLOOKUP($A21,'Import Peak'!$A$3:HL$99,220,FALSE)-VLOOKUP($A21,'Import Peak Change'!$A$106:HL$202,220,FALSE)))</f>
        <v>0</v>
      </c>
      <c r="HM21" s="6">
        <f>IF(ISERROR(VLOOKUP($A21,'Import Peak'!$A$3:HM$99,221,FALSE)-VLOOKUP($A21,'Import Peak Change'!$A$106:HM$202,221,FALSE)),0,(VLOOKUP($A21,'Import Peak'!$A$3:HM$99,221,FALSE)-VLOOKUP($A21,'Import Peak Change'!$A$106:HM$202,221,FALSE)))</f>
        <v>0</v>
      </c>
      <c r="HN21" s="6">
        <f>IF(ISERROR(VLOOKUP($A21,'Import Peak'!$A$3:HN$99,222,FALSE)-VLOOKUP($A21,'Import Peak Change'!$A$106:HN$202,222,FALSE)),0,(VLOOKUP($A21,'Import Peak'!$A$3:HN$99,222,FALSE)-VLOOKUP($A21,'Import Peak Change'!$A$106:HN$202,222,FALSE)))</f>
        <v>0</v>
      </c>
      <c r="HO21" s="6">
        <f>IF(ISERROR(VLOOKUP($A21,'Import Peak'!$A$3:HO$99,223,FALSE)-VLOOKUP($A21,'Import Peak Change'!$A$106:HO$202,223,FALSE)),0,(VLOOKUP($A21,'Import Peak'!$A$3:HO$99,223,FALSE)-VLOOKUP($A21,'Import Peak Change'!$A$106:HO$202,223,FALSE)))</f>
        <v>0</v>
      </c>
      <c r="HP21" s="6">
        <f>IF(ISERROR(VLOOKUP($A21,'Import Peak'!$A$3:HP$99,224,FALSE)-VLOOKUP($A21,'Import Peak Change'!$A$106:HP$202,224,FALSE)),0,(VLOOKUP($A21,'Import Peak'!$A$3:HP$99,224,FALSE)-VLOOKUP($A21,'Import Peak Change'!$A$106:HP$202,224,FALSE)))</f>
        <v>0</v>
      </c>
      <c r="HQ21" s="6">
        <f>IF(ISERROR(VLOOKUP($A21,'Import Peak'!$A$3:HQ$99,225,FALSE)-VLOOKUP($A21,'Import Peak Change'!$A$106:HQ$202,225,FALSE)),0,(VLOOKUP($A21,'Import Peak'!$A$3:HQ$99,225,FALSE)-VLOOKUP($A21,'Import Peak Change'!$A$106:HQ$202,225,FALSE)))</f>
        <v>0</v>
      </c>
      <c r="HR21" s="6">
        <f>IF(ISERROR(VLOOKUP($A21,'Import Peak'!$A$3:HR$99,226,FALSE)-VLOOKUP($A21,'Import Peak Change'!$A$106:HR$202,226,FALSE)),0,(VLOOKUP($A21,'Import Peak'!$A$3:HR$99,226,FALSE)-VLOOKUP($A21,'Import Peak Change'!$A$106:HR$202,226,FALSE)))</f>
        <v>0</v>
      </c>
      <c r="HS21" s="6">
        <f>IF(ISERROR(VLOOKUP($A21,'Import Peak'!$A$3:HS$99,227,FALSE)-VLOOKUP($A21,'Import Peak Change'!$A$106:HS$202,227,FALSE)),0,(VLOOKUP($A21,'Import Peak'!$A$3:HS$99,227,FALSE)-VLOOKUP($A21,'Import Peak Change'!$A$106:HS$202,227,FALSE)))</f>
        <v>0</v>
      </c>
      <c r="HT21" s="6">
        <f>IF(ISERROR(VLOOKUP($A21,'Import Peak'!$A$3:HT$99,228,FALSE)-VLOOKUP($A21,'Import Peak Change'!$A$106:HT$202,228,FALSE)),0,(VLOOKUP($A21,'Import Peak'!$A$3:HT$99,228,FALSE)-VLOOKUP($A21,'Import Peak Change'!$A$106:HT$202,228,FALSE)))</f>
        <v>0</v>
      </c>
      <c r="HU21" s="6">
        <f>IF(ISERROR(VLOOKUP($A21,'Import Peak'!$A$3:HU$99,229,FALSE)-VLOOKUP($A21,'Import Peak Change'!$A$106:HU$202,229,FALSE)),0,(VLOOKUP($A21,'Import Peak'!$A$3:HU$99,229,FALSE)-VLOOKUP($A21,'Import Peak Change'!$A$106:HU$202,229,FALSE)))</f>
        <v>0</v>
      </c>
      <c r="HV21" s="6">
        <f>IF(ISERROR(VLOOKUP($A21,'Import Peak'!$A$3:HV$99,230,FALSE)-VLOOKUP($A21,'Import Peak Change'!$A$106:HV$202,230,FALSE)),0,(VLOOKUP($A21,'Import Peak'!$A$3:HV$99,230,FALSE)-VLOOKUP($A21,'Import Peak Change'!$A$106:HV$202,230,FALSE)))</f>
        <v>0</v>
      </c>
      <c r="HW21" s="6">
        <f>IF(ISERROR(VLOOKUP($A21,'Import Peak'!$A$3:HW$99,231,FALSE)-VLOOKUP($A21,'Import Peak Change'!$A$106:HW$202,231,FALSE)),0,(VLOOKUP($A21,'Import Peak'!$A$3:HW$99,231,FALSE)-VLOOKUP($A21,'Import Peak Change'!$A$106:HW$202,231,FALSE)))</f>
        <v>0</v>
      </c>
      <c r="HX21" s="6">
        <f>IF(ISERROR(VLOOKUP($A21,'Import Peak'!$A$3:HX$99,232,FALSE)-VLOOKUP($A21,'Import Peak Change'!$A$106:HX$202,232,FALSE)),0,(VLOOKUP($A21,'Import Peak'!$A$3:HX$99,232,FALSE)-VLOOKUP($A21,'Import Peak Change'!$A$106:HX$202,232,FALSE)))</f>
        <v>0</v>
      </c>
      <c r="HY21" s="6">
        <f>IF(ISERROR(VLOOKUP($A21,'Import Peak'!$A$3:HY$99,233,FALSE)-VLOOKUP($A21,'Import Peak Change'!$A$106:HY$202,233,FALSE)),0,(VLOOKUP($A21,'Import Peak'!$A$3:HY$99,233,FALSE)-VLOOKUP($A21,'Import Peak Change'!$A$106:HY$202,233,FALSE)))</f>
        <v>0</v>
      </c>
      <c r="HZ21" s="6">
        <f>IF(ISERROR(VLOOKUP($A21,'Import Peak'!$A$3:HZ$99,234,FALSE)-VLOOKUP($A21,'Import Peak Change'!$A$106:HZ$202,234,FALSE)),0,(VLOOKUP($A21,'Import Peak'!$A$3:HZ$99,234,FALSE)-VLOOKUP($A21,'Import Peak Change'!$A$106:HZ$202,234,FALSE)))</f>
        <v>0</v>
      </c>
      <c r="IA21" s="6">
        <f>IF(ISERROR(VLOOKUP($A21,'Import Peak'!$A$3:IA$99,235,FALSE)-VLOOKUP($A21,'Import Peak Change'!$A$106:IA$202,235,FALSE)),0,(VLOOKUP($A21,'Import Peak'!$A$3:IA$99,235,FALSE)-VLOOKUP($A21,'Import Peak Change'!$A$106:IA$202,235,FALSE)))</f>
        <v>0</v>
      </c>
      <c r="IB21" s="6">
        <f>IF(ISERROR(VLOOKUP($A21,'Import Peak'!$A$3:IB$99,236,FALSE)-VLOOKUP($A21,'Import Peak Change'!$A$106:IB$202,236,FALSE)),0,(VLOOKUP($A21,'Import Peak'!$A$3:IB$99,236,FALSE)-VLOOKUP($A21,'Import Peak Change'!$A$106:IB$202,236,FALSE)))</f>
        <v>0</v>
      </c>
      <c r="IC21" s="6">
        <f>IF(ISERROR(VLOOKUP($A21,'Import Peak'!$A$3:IC$99,237,FALSE)-VLOOKUP($A21,'Import Peak Change'!$A$106:IC$202,237,FALSE)),0,(VLOOKUP($A21,'Import Peak'!$A$3:IC$99,237,FALSE)-VLOOKUP($A21,'Import Peak Change'!$A$106:IC$202,237,FALSE)))</f>
        <v>0</v>
      </c>
      <c r="ID21" s="6">
        <f>IF(ISERROR(VLOOKUP($A21,'Import Peak'!$A$3:ID$99,238,FALSE)-VLOOKUP($A21,'Import Peak Change'!$A$106:ID$202,238,FALSE)),0,(VLOOKUP($A21,'Import Peak'!$A$3:ID$99,238,FALSE)-VLOOKUP($A21,'Import Peak Change'!$A$106:ID$202,238,FALSE)))</f>
        <v>-41366.218538724352</v>
      </c>
      <c r="IE21" s="6">
        <f>IF(ISERROR(VLOOKUP($A21,'Import Peak'!$A$3:IE$99,239,FALSE)-VLOOKUP($A21,'Import Peak Change'!$A$106:IE$202,239,FALSE)),0,(VLOOKUP($A21,'Import Peak'!$A$3:IE$99,239,FALSE)-VLOOKUP($A21,'Import Peak Change'!$A$106:IE$202,239,FALSE)))</f>
        <v>-41366.218538724352</v>
      </c>
      <c r="IF21" s="6"/>
    </row>
    <row r="22" spans="1:240">
      <c r="A22" s="168" t="str">
        <f>IF('Import Peak'!A19=0,"",'Import Peak'!A19)</f>
        <v>EPMI-LT-WESTMGM</v>
      </c>
      <c r="B22" s="6"/>
      <c r="C22" s="6"/>
      <c r="D22" s="6"/>
      <c r="E22" s="6"/>
      <c r="F22" s="6"/>
      <c r="G22" s="6">
        <f>IF(ISERROR(VLOOKUP($A22,'Import Peak'!$A$3:G$99,7,FALSE)-VLOOKUP($A22,'Import Peak Change'!$A$106:G$202,7,FALSE)),0,(VLOOKUP($A22,'Import Peak'!$A$3:G$99,7,FALSE)-VLOOKUP($A22,'Import Peak Change'!$A$106:G$202,7,FALSE)))</f>
        <v>0</v>
      </c>
      <c r="H22" s="6">
        <f>IF(ISERROR(VLOOKUP($A22,'Import Peak'!$A$3:H$99,8,FALSE)-VLOOKUP($A22,'Import Peak Change'!$A$106:H$202,8,FALSE)),0,(VLOOKUP($A22,'Import Peak'!$A$3:H$99,8,FALSE)-VLOOKUP($A22,'Import Peak Change'!$A$106:H$202,8,FALSE)))</f>
        <v>-3905.8385635825034</v>
      </c>
      <c r="I22" s="6">
        <f>IF(ISERROR(VLOOKUP($A22,'Import Peak'!$A$3:I$99,9,FALSE)-VLOOKUP($A22,'Import Peak Change'!$A$106:I$202,9,FALSE)),0,(VLOOKUP($A22,'Import Peak'!$A$3:I$99,9,FALSE)-VLOOKUP($A22,'Import Peak Change'!$A$106:I$202,9,FALSE)))</f>
        <v>-9972.3044734468276</v>
      </c>
      <c r="J22" s="6">
        <f>IF(ISERROR(VLOOKUP($A22,'Import Peak'!$A$3:J$99,10,FALSE)-VLOOKUP($A22,'Import Peak Change'!$A$106:J$202,10,FALSE)),0,(VLOOKUP($A22,'Import Peak'!$A$3:J$99,10,FALSE)-VLOOKUP($A22,'Import Peak Change'!$A$106:J$202,10,FALSE)))</f>
        <v>-1.3470559776851587</v>
      </c>
      <c r="K22" s="6">
        <f>IF(ISERROR(VLOOKUP($A22,'Import Peak'!$A$3:K$99,11,FALSE)-VLOOKUP($A22,'Import Peak Change'!$A$106:K$202,11,FALSE)),0,(VLOOKUP($A22,'Import Peak'!$A$3:K$99,11,FALSE)-VLOOKUP($A22,'Import Peak Change'!$A$106:K$202,11,FALSE)))</f>
        <v>-1.3098091238006759E-2</v>
      </c>
      <c r="L22" s="6">
        <f>IF(ISERROR(VLOOKUP($A22,'Import Peak'!$A$3:L$99,12,FALSE)-VLOOKUP($A22,'Import Peak Change'!$A$106:L$202,12,FALSE)),0,(VLOOKUP($A22,'Import Peak'!$A$3:L$99,12,FALSE)-VLOOKUP($A22,'Import Peak Change'!$A$106:L$202,12,FALSE)))</f>
        <v>-0.96767409899257473</v>
      </c>
      <c r="M22" s="6">
        <f>IF(ISERROR(VLOOKUP($A22,'Import Peak'!$A$3:M$99,13,FALSE)-VLOOKUP($A22,'Import Peak Change'!$A$106:M$202,13,FALSE)),0,(VLOOKUP($A22,'Import Peak'!$A$3:M$99,13,FALSE)-VLOOKUP($A22,'Import Peak Change'!$A$106:M$202,13,FALSE)))</f>
        <v>-10291.379869794328</v>
      </c>
      <c r="N22" s="6">
        <f>IF(ISERROR(VLOOKUP($A22,'Import Peak'!$A$3:N$99,14,FALSE)-VLOOKUP($A22,'Import Peak Change'!$A$106:N$202,14,FALSE)),0,(VLOOKUP($A22,'Import Peak'!$A$3:N$99,14,FALSE)-VLOOKUP($A22,'Import Peak Change'!$A$106:N$202,14,FALSE)))</f>
        <v>-10264.111502689222</v>
      </c>
      <c r="O22" s="6">
        <f>IF(ISERROR(VLOOKUP($A22,'Import Peak'!$A$3:O$99,15,FALSE)-VLOOKUP($A22,'Import Peak Change'!$A$106:O$202,15,FALSE)),0,(VLOOKUP($A22,'Import Peak'!$A$3:O$99,15,FALSE)-VLOOKUP($A22,'Import Peak Change'!$A$106:O$202,15,FALSE)))</f>
        <v>-9841.9975236156315</v>
      </c>
      <c r="P22" s="6">
        <f>IF(ISERROR(VLOOKUP($A22,'Import Peak'!$A$3:P$99,16,FALSE)-VLOOKUP($A22,'Import Peak Change'!$A$106:P$202,16,FALSE)),0,(VLOOKUP($A22,'Import Peak'!$A$3:P$99,16,FALSE)-VLOOKUP($A22,'Import Peak Change'!$A$106:P$202,16,FALSE)))</f>
        <v>4.43355288697785</v>
      </c>
      <c r="Q22" s="6">
        <f>IF(ISERROR(VLOOKUP($A22,'Import Peak'!$A$3:Q$99,17,FALSE)-VLOOKUP($A22,'Import Peak Change'!$A$106:Q$202,17,FALSE)),0,(VLOOKUP($A22,'Import Peak'!$A$3:Q$99,17,FALSE)-VLOOKUP($A22,'Import Peak Change'!$A$106:Q$202,17,FALSE)))</f>
        <v>6.6982527678846964</v>
      </c>
      <c r="R22" s="6">
        <f>IF(ISERROR(VLOOKUP($A22,'Import Peak'!$A$3:R$99,18,FALSE)-VLOOKUP($A22,'Import Peak Change'!$A$106:R$202,18,FALSE)),0,(VLOOKUP($A22,'Import Peak'!$A$3:R$99,18,FALSE)-VLOOKUP($A22,'Import Peak Change'!$A$106:R$202,18,FALSE)))</f>
        <v>7.5370021024646121</v>
      </c>
      <c r="S22" s="6">
        <f>IF(ISERROR(VLOOKUP($A22,'Import Peak'!$A$3:S$99,19,FALSE)-VLOOKUP($A22,'Import Peak Change'!$A$106:S$202,19,FALSE)),0,(VLOOKUP($A22,'Import Peak'!$A$3:S$99,19,FALSE)-VLOOKUP($A22,'Import Peak Change'!$A$106:S$202,19,FALSE)))</f>
        <v>5.1497676991784829</v>
      </c>
      <c r="T22" s="6">
        <f>IF(ISERROR(VLOOKUP($A22,'Import Peak'!$A$3:T$99,20,FALSE)-VLOOKUP($A22,'Import Peak Change'!$A$106:T$202,20,FALSE)),0,(VLOOKUP($A22,'Import Peak'!$A$3:T$99,20,FALSE)-VLOOKUP($A22,'Import Peak Change'!$A$106:T$202,20,FALSE)))</f>
        <v>5.5688422431885556</v>
      </c>
      <c r="U22" s="6">
        <f>IF(ISERROR(VLOOKUP($A22,'Import Peak'!$A$3:U$99,21,FALSE)-VLOOKUP($A22,'Import Peak Change'!$A$106:U$202,21,FALSE)),0,(VLOOKUP($A22,'Import Peak'!$A$3:U$99,21,FALSE)-VLOOKUP($A22,'Import Peak Change'!$A$106:U$202,21,FALSE)))</f>
        <v>6.3120513447393023</v>
      </c>
      <c r="V22" s="6">
        <f>IF(ISERROR(VLOOKUP($A22,'Import Peak'!$A$3:V$99,22,FALSE)-VLOOKUP($A22,'Import Peak Change'!$A$106:V$202,22,FALSE)),0,(VLOOKUP($A22,'Import Peak'!$A$3:V$99,22,FALSE)-VLOOKUP($A22,'Import Peak Change'!$A$106:V$202,22,FALSE)))</f>
        <v>18.248262024950236</v>
      </c>
      <c r="W22" s="6">
        <f>IF(ISERROR(VLOOKUP($A22,'Import Peak'!$A$3:W$99,23,FALSE)-VLOOKUP($A22,'Import Peak Change'!$A$106:W$202,23,FALSE)),0,(VLOOKUP($A22,'Import Peak'!$A$3:W$99,23,FALSE)-VLOOKUP($A22,'Import Peak Change'!$A$106:W$202,23,FALSE)))</f>
        <v>18.471688674173492</v>
      </c>
      <c r="X22" s="6">
        <f>IF(ISERROR(VLOOKUP($A22,'Import Peak'!$A$3:X$99,24,FALSE)-VLOOKUP($A22,'Import Peak Change'!$A$106:X$202,24,FALSE)),0,(VLOOKUP($A22,'Import Peak'!$A$3:X$99,24,FALSE)-VLOOKUP($A22,'Import Peak Change'!$A$106:X$202,24,FALSE)))</f>
        <v>22.026917480412521</v>
      </c>
      <c r="Y22" s="6">
        <f>IF(ISERROR(VLOOKUP($A22,'Import Peak'!$A$3:Y$99,25,FALSE)-VLOOKUP($A22,'Import Peak Change'!$A$106:Y$202,25,FALSE)),0,(VLOOKUP($A22,'Import Peak'!$A$3:Y$99,25,FALSE)-VLOOKUP($A22,'Import Peak Change'!$A$106:Y$202,25,FALSE)))</f>
        <v>4.8618232686894771</v>
      </c>
      <c r="Z22" s="6">
        <f>IF(ISERROR(VLOOKUP($A22,'Import Peak'!$A$3:Z$99,26,FALSE)-VLOOKUP($A22,'Import Peak Change'!$A$106:Z$202,26,FALSE)),0,(VLOOKUP($A22,'Import Peak'!$A$3:Z$99,26,FALSE)-VLOOKUP($A22,'Import Peak Change'!$A$106:Z$202,26,FALSE)))</f>
        <v>5.317950145847135</v>
      </c>
      <c r="AA22" s="6">
        <f>IF(ISERROR(VLOOKUP($A22,'Import Peak'!$A$3:AA$99,27,FALSE)-VLOOKUP($A22,'Import Peak Change'!$A$106:AA$202,27,FALSE)),0,(VLOOKUP($A22,'Import Peak'!$A$3:AA$99,27,FALSE)-VLOOKUP($A22,'Import Peak Change'!$A$106:AA$202,27,FALSE)))</f>
        <v>5.5718858103700768</v>
      </c>
      <c r="AB22" s="6">
        <f>IF(ISERROR(VLOOKUP($A22,'Import Peak'!$A$3:AB$99,28,FALSE)-VLOOKUP($A22,'Import Peak Change'!$A$106:AB$202,28,FALSE)),0,(VLOOKUP($A22,'Import Peak'!$A$3:AB$99,28,FALSE)-VLOOKUP($A22,'Import Peak Change'!$A$106:AB$202,28,FALSE)))</f>
        <v>12.45662212850948</v>
      </c>
      <c r="AC22" s="6">
        <f>IF(ISERROR(VLOOKUP($A22,'Import Peak'!$A$3:AC$99,29,FALSE)-VLOOKUP($A22,'Import Peak Change'!$A$106:AC$202,29,FALSE)),0,(VLOOKUP($A22,'Import Peak'!$A$3:AC$99,29,FALSE)-VLOOKUP($A22,'Import Peak Change'!$A$106:AC$202,29,FALSE)))</f>
        <v>13.492997491739516</v>
      </c>
      <c r="AD22" s="6">
        <f>IF(ISERROR(VLOOKUP($A22,'Import Peak'!$A$3:AD$99,30,FALSE)-VLOOKUP($A22,'Import Peak Change'!$A$106:AD$202,30,FALSE)),0,(VLOOKUP($A22,'Import Peak'!$A$3:AD$99,30,FALSE)-VLOOKUP($A22,'Import Peak Change'!$A$106:AD$202,30,FALSE)))</f>
        <v>14.065515269430762</v>
      </c>
      <c r="AE22" s="6">
        <f>IF(ISERROR(VLOOKUP($A22,'Import Peak'!$A$3:AE$99,31,FALSE)-VLOOKUP($A22,'Import Peak Change'!$A$106:AE$202,31,FALSE)),0,(VLOOKUP($A22,'Import Peak'!$A$3:AE$99,31,FALSE)-VLOOKUP($A22,'Import Peak Change'!$A$106:AE$202,31,FALSE)))</f>
        <v>24.675960134241905</v>
      </c>
      <c r="AF22" s="6">
        <f>IF(ISERROR(VLOOKUP($A22,'Import Peak'!$A$3:AF$99,32,FALSE)-VLOOKUP($A22,'Import Peak Change'!$A$106:AF$202,32,FALSE)),0,(VLOOKUP($A22,'Import Peak'!$A$3:AF$99,32,FALSE)-VLOOKUP($A22,'Import Peak Change'!$A$106:AF$202,32,FALSE)))</f>
        <v>23.73385191334819</v>
      </c>
      <c r="AG22" s="6">
        <f>IF(ISERROR(VLOOKUP($A22,'Import Peak'!$A$3:AG$99,33,FALSE)-VLOOKUP($A22,'Import Peak Change'!$A$106:AG$202,33,FALSE)),0,(VLOOKUP($A22,'Import Peak'!$A$3:AG$99,33,FALSE)-VLOOKUP($A22,'Import Peak Change'!$A$106:AG$202,33,FALSE)))</f>
        <v>27.814846986468183</v>
      </c>
      <c r="AH22" s="6">
        <f>IF(ISERROR(VLOOKUP($A22,'Import Peak'!$A$3:AH$99,34,FALSE)-VLOOKUP($A22,'Import Peak Change'!$A$106:AH$202,34,FALSE)),0,(VLOOKUP($A22,'Import Peak'!$A$3:AH$99,34,FALSE)-VLOOKUP($A22,'Import Peak Change'!$A$106:AH$202,34,FALSE)))</f>
        <v>-9.8594075970249833</v>
      </c>
      <c r="AI22" s="6">
        <f>IF(ISERROR(VLOOKUP($A22,'Import Peak'!$A$3:AI$99,35,FALSE)-VLOOKUP($A22,'Import Peak Change'!$A$106:AI$202,35,FALSE)),0,(VLOOKUP($A22,'Import Peak'!$A$3:AI$99,35,FALSE)-VLOOKUP($A22,'Import Peak Change'!$A$106:AI$202,35,FALSE)))</f>
        <v>-9.7390223690745188</v>
      </c>
      <c r="AJ22" s="6">
        <f>IF(ISERROR(VLOOKUP($A22,'Import Peak'!$A$3:AJ$99,36,FALSE)-VLOOKUP($A22,'Import Peak Change'!$A$106:AJ$202,36,FALSE)),0,(VLOOKUP($A22,'Import Peak'!$A$3:AJ$99,36,FALSE)-VLOOKUP($A22,'Import Peak Change'!$A$106:AJ$202,36,FALSE)))</f>
        <v>-11.676097793828376</v>
      </c>
      <c r="AK22" s="6">
        <f>IF(ISERROR(VLOOKUP($A22,'Import Peak'!$A$3:AK$99,37,FALSE)-VLOOKUP($A22,'Import Peak Change'!$A$106:AK$202,37,FALSE)),0,(VLOOKUP($A22,'Import Peak'!$A$3:AK$99,37,FALSE)-VLOOKUP($A22,'Import Peak Change'!$A$106:AK$202,37,FALSE)))</f>
        <v>-36.272391666490876</v>
      </c>
      <c r="AL22" s="6">
        <f>IF(ISERROR(VLOOKUP($A22,'Import Peak'!$A$3:AL$99,38,FALSE)-VLOOKUP($A22,'Import Peak Change'!$A$106:AL$202,38,FALSE)),0,(VLOOKUP($A22,'Import Peak'!$A$3:AL$99,38,FALSE)-VLOOKUP($A22,'Import Peak Change'!$A$106:AL$202,38,FALSE)))</f>
        <v>-37.023510752387665</v>
      </c>
      <c r="AM22" s="6">
        <f>IF(ISERROR(VLOOKUP($A22,'Import Peak'!$A$3:AM$99,39,FALSE)-VLOOKUP($A22,'Import Peak Change'!$A$106:AM$202,39,FALSE)),0,(VLOOKUP($A22,'Import Peak'!$A$3:AM$99,39,FALSE)-VLOOKUP($A22,'Import Peak Change'!$A$106:AM$202,39,FALSE)))</f>
        <v>-40.654971335221489</v>
      </c>
      <c r="AN22" s="6">
        <f>IF(ISERROR(VLOOKUP($A22,'Import Peak'!$A$3:AN$99,40,FALSE)-VLOOKUP($A22,'Import Peak Change'!$A$106:AN$202,40,FALSE)),0,(VLOOKUP($A22,'Import Peak'!$A$3:AN$99,40,FALSE)-VLOOKUP($A22,'Import Peak Change'!$A$106:AN$202,40,FALSE)))</f>
        <v>-14.03752448591149</v>
      </c>
      <c r="AO22" s="6">
        <f>IF(ISERROR(VLOOKUP($A22,'Import Peak'!$A$3:AO$99,41,FALSE)-VLOOKUP($A22,'Import Peak Change'!$A$106:AO$202,41,FALSE)),0,(VLOOKUP($A22,'Import Peak'!$A$3:AO$99,41,FALSE)-VLOOKUP($A22,'Import Peak Change'!$A$106:AO$202,41,FALSE)))</f>
        <v>-14.842181556265132</v>
      </c>
      <c r="AP22" s="6">
        <f>IF(ISERROR(VLOOKUP($A22,'Import Peak'!$A$3:AP$99,42,FALSE)-VLOOKUP($A22,'Import Peak Change'!$A$106:AP$202,42,FALSE)),0,(VLOOKUP($A22,'Import Peak'!$A$3:AP$99,42,FALSE)-VLOOKUP($A22,'Import Peak Change'!$A$106:AP$202,42,FALSE)))</f>
        <v>-15.011993512011031</v>
      </c>
      <c r="AQ22" s="6">
        <f>IF(ISERROR(VLOOKUP($A22,'Import Peak'!$A$3:AQ$99,43,FALSE)-VLOOKUP($A22,'Import Peak Change'!$A$106:AQ$202,43,FALSE)),0,(VLOOKUP($A22,'Import Peak'!$A$3:AQ$99,43,FALSE)-VLOOKUP($A22,'Import Peak Change'!$A$106:AQ$202,43,FALSE)))</f>
        <v>-16.412431364960867</v>
      </c>
      <c r="AR22" s="6">
        <f>IF(ISERROR(VLOOKUP($A22,'Import Peak'!$A$3:AR$99,44,FALSE)-VLOOKUP($A22,'Import Peak Change'!$A$106:AR$202,44,FALSE)),0,(VLOOKUP($A22,'Import Peak'!$A$3:AR$99,44,FALSE)-VLOOKUP($A22,'Import Peak Change'!$A$106:AR$202,44,FALSE)))</f>
        <v>-16.45892068762987</v>
      </c>
      <c r="AS22" s="6">
        <f>IF(ISERROR(VLOOKUP($A22,'Import Peak'!$A$3:AS$99,45,FALSE)-VLOOKUP($A22,'Import Peak Change'!$A$106:AS$202,45,FALSE)),0,(VLOOKUP($A22,'Import Peak'!$A$3:AS$99,45,FALSE)-VLOOKUP($A22,'Import Peak Change'!$A$106:AS$202,45,FALSE)))</f>
        <v>-17.902112629422845</v>
      </c>
      <c r="AT22" s="6">
        <f>IF(ISERROR(VLOOKUP($A22,'Import Peak'!$A$3:AT$99,46,FALSE)-VLOOKUP($A22,'Import Peak Change'!$A$106:AT$202,46,FALSE)),0,(VLOOKUP($A22,'Import Peak'!$A$3:AT$99,46,FALSE)-VLOOKUP($A22,'Import Peak Change'!$A$106:AT$202,46,FALSE)))</f>
        <v>18.328940297325971</v>
      </c>
      <c r="AU22" s="6">
        <f>IF(ISERROR(VLOOKUP($A22,'Import Peak'!$A$3:AU$99,47,FALSE)-VLOOKUP($A22,'Import Peak Change'!$A$106:AU$202,47,FALSE)),0,(VLOOKUP($A22,'Import Peak'!$A$3:AU$99,47,FALSE)-VLOOKUP($A22,'Import Peak Change'!$A$106:AU$202,47,FALSE)))</f>
        <v>18.211025242666437</v>
      </c>
      <c r="AV22" s="6">
        <f>IF(ISERROR(VLOOKUP($A22,'Import Peak'!$A$3:AV$99,48,FALSE)-VLOOKUP($A22,'Import Peak Change'!$A$106:AV$202,48,FALSE)),0,(VLOOKUP($A22,'Import Peak'!$A$3:AV$99,48,FALSE)-VLOOKUP($A22,'Import Peak Change'!$A$106:AV$202,48,FALSE)))</f>
        <v>21.340310061408672</v>
      </c>
      <c r="AW22" s="6">
        <f>IF(ISERROR(VLOOKUP($A22,'Import Peak'!$A$3:AW$99,49,FALSE)-VLOOKUP($A22,'Import Peak Change'!$A$106:AW$202,49,FALSE)),0,(VLOOKUP($A22,'Import Peak'!$A$3:AW$99,49,FALSE)-VLOOKUP($A22,'Import Peak Change'!$A$106:AW$202,49,FALSE)))</f>
        <v>-20.615387394629579</v>
      </c>
      <c r="AX22" s="6">
        <f>IF(ISERROR(VLOOKUP($A22,'Import Peak'!$A$3:AX$99,50,FALSE)-VLOOKUP($A22,'Import Peak Change'!$A$106:AX$202,50,FALSE)),0,(VLOOKUP($A22,'Import Peak'!$A$3:AX$99,50,FALSE)-VLOOKUP($A22,'Import Peak Change'!$A$106:AX$202,50,FALSE)))</f>
        <v>-20.442377241492068</v>
      </c>
      <c r="AY22" s="6">
        <f>IF(ISERROR(VLOOKUP($A22,'Import Peak'!$A$3:AY$99,51,FALSE)-VLOOKUP($A22,'Import Peak Change'!$A$106:AY$202,51,FALSE)),0,(VLOOKUP($A22,'Import Peak'!$A$3:AY$99,51,FALSE)-VLOOKUP($A22,'Import Peak Change'!$A$106:AY$202,51,FALSE)))</f>
        <v>-21.878527160377416</v>
      </c>
      <c r="AZ22" s="6">
        <f>IF(ISERROR(VLOOKUP($A22,'Import Peak'!$A$3:AZ$99,52,FALSE)-VLOOKUP($A22,'Import Peak Change'!$A$106:AZ$202,52,FALSE)),0,(VLOOKUP($A22,'Import Peak'!$A$3:AZ$99,52,FALSE)-VLOOKUP($A22,'Import Peak Change'!$A$106:AZ$202,52,FALSE)))</f>
        <v>22.882910535117844</v>
      </c>
      <c r="BA22" s="6">
        <f>IF(ISERROR(VLOOKUP($A22,'Import Peak'!$A$3:BA$99,53,FALSE)-VLOOKUP($A22,'Import Peak Change'!$A$106:BA$202,53,FALSE)),0,(VLOOKUP($A22,'Import Peak'!$A$3:BA$99,53,FALSE)-VLOOKUP($A22,'Import Peak Change'!$A$106:BA$202,53,FALSE)))</f>
        <v>25.414091927772461</v>
      </c>
      <c r="BB22" s="6">
        <f>IF(ISERROR(VLOOKUP($A22,'Import Peak'!$A$3:BB$99,54,FALSE)-VLOOKUP($A22,'Import Peak Change'!$A$106:BB$202,54,FALSE)),0,(VLOOKUP($A22,'Import Peak'!$A$3:BB$99,54,FALSE)-VLOOKUP($A22,'Import Peak Change'!$A$106:BB$202,54,FALSE)))</f>
        <v>24.131815703634857</v>
      </c>
      <c r="BC22" s="6">
        <f>IF(ISERROR(VLOOKUP($A22,'Import Peak'!$A$3:BC$99,55,FALSE)-VLOOKUP($A22,'Import Peak Change'!$A$106:BC$202,55,FALSE)),0,(VLOOKUP($A22,'Import Peak'!$A$3:BC$99,55,FALSE)-VLOOKUP($A22,'Import Peak Change'!$A$106:BC$202,55,FALSE)))</f>
        <v>25.734128836276795</v>
      </c>
      <c r="BD22" s="6">
        <f>IF(ISERROR(VLOOKUP($A22,'Import Peak'!$A$3:BD$99,56,FALSE)-VLOOKUP($A22,'Import Peak Change'!$A$106:BD$202,56,FALSE)),0,(VLOOKUP($A22,'Import Peak'!$A$3:BD$99,56,FALSE)-VLOOKUP($A22,'Import Peak Change'!$A$106:BD$202,56,FALSE)))</f>
        <v>25.064808814382559</v>
      </c>
      <c r="BE22" s="6">
        <f>IF(ISERROR(VLOOKUP($A22,'Import Peak'!$A$3:BE$99,57,FALSE)-VLOOKUP($A22,'Import Peak Change'!$A$106:BE$202,57,FALSE)),0,(VLOOKUP($A22,'Import Peak'!$A$3:BE$99,57,FALSE)-VLOOKUP($A22,'Import Peak Change'!$A$106:BE$202,57,FALSE)))</f>
        <v>25.359768035104935</v>
      </c>
      <c r="BF22" s="6">
        <f>IF(ISERROR(VLOOKUP($A22,'Import Peak'!$A$3:BF$99,58,FALSE)-VLOOKUP($A22,'Import Peak Change'!$A$106:BF$202,58,FALSE)),0,(VLOOKUP($A22,'Import Peak'!$A$3:BF$99,58,FALSE)-VLOOKUP($A22,'Import Peak Change'!$A$106:BF$202,58,FALSE)))</f>
        <v>23.326661488816171</v>
      </c>
      <c r="BG22" s="6">
        <f>IF(ISERROR(VLOOKUP($A22,'Import Peak'!$A$3:BG$99,59,FALSE)-VLOOKUP($A22,'Import Peak Change'!$A$106:BG$202,59,FALSE)),0,(VLOOKUP($A22,'Import Peak'!$A$3:BG$99,59,FALSE)-VLOOKUP($A22,'Import Peak Change'!$A$106:BG$202,59,FALSE)))</f>
        <v>21.436049649239067</v>
      </c>
      <c r="BH22" s="6">
        <f>IF(ISERROR(VLOOKUP($A22,'Import Peak'!$A$3:BH$99,60,FALSE)-VLOOKUP($A22,'Import Peak Change'!$A$106:BH$202,60,FALSE)),0,(VLOOKUP($A22,'Import Peak'!$A$3:BH$99,60,FALSE)-VLOOKUP($A22,'Import Peak Change'!$A$106:BH$202,60,FALSE)))</f>
        <v>22.966855701080931</v>
      </c>
      <c r="BI22" s="6">
        <f>IF(ISERROR(VLOOKUP($A22,'Import Peak'!$A$3:BI$99,61,FALSE)-VLOOKUP($A22,'Import Peak Change'!$A$106:BI$202,61,FALSE)),0,(VLOOKUP($A22,'Import Peak'!$A$3:BI$99,61,FALSE)-VLOOKUP($A22,'Import Peak Change'!$A$106:BI$202,61,FALSE)))</f>
        <v>-19.454680120584271</v>
      </c>
      <c r="BJ22" s="6">
        <f>IF(ISERROR(VLOOKUP($A22,'Import Peak'!$A$3:BJ$99,62,FALSE)-VLOOKUP($A22,'Import Peak Change'!$A$106:BJ$202,62,FALSE)),0,(VLOOKUP($A22,'Import Peak'!$A$3:BJ$99,62,FALSE)-VLOOKUP($A22,'Import Peak Change'!$A$106:BJ$202,62,FALSE)))</f>
        <v>-18.900980636581153</v>
      </c>
      <c r="BK22" s="6">
        <f>IF(ISERROR(VLOOKUP($A22,'Import Peak'!$A$3:BK$99,63,FALSE)-VLOOKUP($A22,'Import Peak Change'!$A$106:BK$202,63,FALSE)),0,(VLOOKUP($A22,'Import Peak'!$A$3:BK$99,63,FALSE)-VLOOKUP($A22,'Import Peak Change'!$A$106:BK$202,63,FALSE)))</f>
        <v>-17.578696644904085</v>
      </c>
      <c r="BL22" s="6">
        <f>IF(ISERROR(VLOOKUP($A22,'Import Peak'!$A$3:BL$99,64,FALSE)-VLOOKUP($A22,'Import Peak Change'!$A$106:BL$202,64,FALSE)),0,(VLOOKUP($A22,'Import Peak'!$A$3:BL$99,64,FALSE)-VLOOKUP($A22,'Import Peak Change'!$A$106:BL$202,64,FALSE)))</f>
        <v>16.482226817422998</v>
      </c>
      <c r="BM22" s="6">
        <f>IF(ISERROR(VLOOKUP($A22,'Import Peak'!$A$3:BM$99,65,FALSE)-VLOOKUP($A22,'Import Peak Change'!$A$106:BM$202,65,FALSE)),0,(VLOOKUP($A22,'Import Peak'!$A$3:BM$99,65,FALSE)-VLOOKUP($A22,'Import Peak Change'!$A$106:BM$202,65,FALSE)))</f>
        <v>16.233167538814087</v>
      </c>
      <c r="BN22" s="6">
        <f>IF(ISERROR(VLOOKUP($A22,'Import Peak'!$A$3:BN$99,66,FALSE)-VLOOKUP($A22,'Import Peak Change'!$A$106:BN$202,66,FALSE)),0,(VLOOKUP($A22,'Import Peak'!$A$3:BN$99,66,FALSE)-VLOOKUP($A22,'Import Peak Change'!$A$106:BN$202,66,FALSE)))</f>
        <v>13.597549560597145</v>
      </c>
      <c r="BO22" s="6">
        <f>IF(ISERROR(VLOOKUP($A22,'Import Peak'!$A$3:BO$99,67,FALSE)-VLOOKUP($A22,'Import Peak Change'!$A$106:BO$202,67,FALSE)),0,(VLOOKUP($A22,'Import Peak'!$A$3:BO$99,67,FALSE)-VLOOKUP($A22,'Import Peak Change'!$A$106:BO$202,67,FALSE)))</f>
        <v>0.210887358101985</v>
      </c>
      <c r="BP22" s="6">
        <f>IF(ISERROR(VLOOKUP($A22,'Import Peak'!$A$3:BP$99,68,FALSE)-VLOOKUP($A22,'Import Peak Change'!$A$106:BP$202,68,FALSE)),0,(VLOOKUP($A22,'Import Peak'!$A$3:BP$99,68,FALSE)-VLOOKUP($A22,'Import Peak Change'!$A$106:BP$202,68,FALSE)))</f>
        <v>0.19827234233800084</v>
      </c>
      <c r="BQ22" s="6">
        <f>IF(ISERROR(VLOOKUP($A22,'Import Peak'!$A$3:BQ$99,69,FALSE)-VLOOKUP($A22,'Import Peak Change'!$A$106:BQ$202,69,FALSE)),0,(VLOOKUP($A22,'Import Peak'!$A$3:BQ$99,69,FALSE)-VLOOKUP($A22,'Import Peak Change'!$A$106:BQ$202,69,FALSE)))</f>
        <v>0.1555998922596018</v>
      </c>
      <c r="BR22" s="6">
        <f>IF(ISERROR(VLOOKUP($A22,'Import Peak'!$A$3:BR$99,70,FALSE)-VLOOKUP($A22,'Import Peak Change'!$A$106:BR$202,70,FALSE)),0,(VLOOKUP($A22,'Import Peak'!$A$3:BR$99,70,FALSE)-VLOOKUP($A22,'Import Peak Change'!$A$106:BR$202,70,FALSE)))</f>
        <v>-14.13151748065593</v>
      </c>
      <c r="BS22" s="6">
        <f>IF(ISERROR(VLOOKUP($A22,'Import Peak'!$A$3:BS$99,71,FALSE)-VLOOKUP($A22,'Import Peak Change'!$A$106:BS$202,71,FALSE)),0,(VLOOKUP($A22,'Import Peak'!$A$3:BS$99,71,FALSE)-VLOOKUP($A22,'Import Peak Change'!$A$106:BS$202,71,FALSE)))</f>
        <v>-13.534791802931068</v>
      </c>
      <c r="BT22" s="6">
        <f>IF(ISERROR(VLOOKUP($A22,'Import Peak'!$A$3:BT$99,72,FALSE)-VLOOKUP($A22,'Import Peak Change'!$A$106:BT$202,72,FALSE)),0,(VLOOKUP($A22,'Import Peak'!$A$3:BT$99,72,FALSE)-VLOOKUP($A22,'Import Peak Change'!$A$106:BT$202,72,FALSE)))</f>
        <v>-15.780978682272689</v>
      </c>
      <c r="BU22" s="6">
        <f>IF(ISERROR(VLOOKUP($A22,'Import Peak'!$A$3:BU$99,73,FALSE)-VLOOKUP($A22,'Import Peak Change'!$A$106:BU$202,73,FALSE)),0,(VLOOKUP($A22,'Import Peak'!$A$3:BU$99,73,FALSE)-VLOOKUP($A22,'Import Peak Change'!$A$106:BU$202,73,FALSE)))</f>
        <v>-15.168160851378161</v>
      </c>
      <c r="BV22" s="6">
        <f>IF(ISERROR(VLOOKUP($A22,'Import Peak'!$A$3:BV$99,74,FALSE)-VLOOKUP($A22,'Import Peak Change'!$A$106:BV$202,74,FALSE)),0,(VLOOKUP($A22,'Import Peak'!$A$3:BV$99,74,FALSE)-VLOOKUP($A22,'Import Peak Change'!$A$106:BV$202,74,FALSE)))</f>
        <v>-16.313289094638094</v>
      </c>
      <c r="BW22" s="6">
        <f>IF(ISERROR(VLOOKUP($A22,'Import Peak'!$A$3:BW$99,75,FALSE)-VLOOKUP($A22,'Import Peak Change'!$A$106:BW$202,75,FALSE)),0,(VLOOKUP($A22,'Import Peak'!$A$3:BW$99,75,FALSE)-VLOOKUP($A22,'Import Peak Change'!$A$106:BW$202,75,FALSE)))</f>
        <v>-16.832031764553903</v>
      </c>
      <c r="BX22" s="6">
        <f>IF(ISERROR(VLOOKUP($A22,'Import Peak'!$A$3:BX$99,76,FALSE)-VLOOKUP($A22,'Import Peak Change'!$A$106:BX$202,76,FALSE)),0,(VLOOKUP($A22,'Import Peak'!$A$3:BX$99,76,FALSE)-VLOOKUP($A22,'Import Peak Change'!$A$106:BX$202,76,FALSE)))</f>
        <v>-16.704637701041975</v>
      </c>
      <c r="BY22" s="6">
        <f>IF(ISERROR(VLOOKUP($A22,'Import Peak'!$A$3:BY$99,77,FALSE)-VLOOKUP($A22,'Import Peak Change'!$A$106:BY$202,77,FALSE)),0,(VLOOKUP($A22,'Import Peak'!$A$3:BY$99,77,FALSE)-VLOOKUP($A22,'Import Peak Change'!$A$106:BY$202,77,FALSE)))</f>
        <v>-18.751916715163134</v>
      </c>
      <c r="BZ22" s="6">
        <f>IF(ISERROR(VLOOKUP($A22,'Import Peak'!$A$3:BZ$99,78,FALSE)-VLOOKUP($A22,'Import Peak Change'!$A$106:BZ$202,78,FALSE)),0,(VLOOKUP($A22,'Import Peak'!$A$3:BZ$99,78,FALSE)-VLOOKUP($A22,'Import Peak Change'!$A$106:BZ$202,78,FALSE)))</f>
        <v>-17.294569605642209</v>
      </c>
      <c r="CA22" s="6">
        <f>IF(ISERROR(VLOOKUP($A22,'Import Peak'!$A$3:CA$99,79,FALSE)-VLOOKUP($A22,'Import Peak Change'!$A$106:CA$202,79,FALSE)),0,(VLOOKUP($A22,'Import Peak'!$A$3:CA$99,79,FALSE)-VLOOKUP($A22,'Import Peak Change'!$A$106:CA$202,79,FALSE)))</f>
        <v>-20.188839807922704</v>
      </c>
      <c r="CB22" s="6">
        <f>IF(ISERROR(VLOOKUP($A22,'Import Peak'!$A$3:CB$99,80,FALSE)-VLOOKUP($A22,'Import Peak Change'!$A$106:CB$202,80,FALSE)),0,(VLOOKUP($A22,'Import Peak'!$A$3:CB$99,80,FALSE)-VLOOKUP($A22,'Import Peak Change'!$A$106:CB$202,80,FALSE)))</f>
        <v>-19.284737631461212</v>
      </c>
      <c r="CC22" s="6">
        <f>IF(ISERROR(VLOOKUP($A22,'Import Peak'!$A$3:CC$99,81,FALSE)-VLOOKUP($A22,'Import Peak Change'!$A$106:CC$202,81,FALSE)),0,(VLOOKUP($A22,'Import Peak'!$A$3:CC$99,81,FALSE)-VLOOKUP($A22,'Import Peak Change'!$A$106:CC$202,81,FALSE)))</f>
        <v>-19.97979000918167</v>
      </c>
      <c r="CD22" s="6">
        <f>IF(ISERROR(VLOOKUP($A22,'Import Peak'!$A$3:CD$99,82,FALSE)-VLOOKUP($A22,'Import Peak Change'!$A$106:CD$202,82,FALSE)),0,(VLOOKUP($A22,'Import Peak'!$A$3:CD$99,82,FALSE)-VLOOKUP($A22,'Import Peak Change'!$A$106:CD$202,82,FALSE)))</f>
        <v>-21.426373543549744</v>
      </c>
      <c r="CE22" s="6">
        <f>IF(ISERROR(VLOOKUP($A22,'Import Peak'!$A$3:CE$99,83,FALSE)-VLOOKUP($A22,'Import Peak Change'!$A$106:CE$202,83,FALSE)),0,(VLOOKUP($A22,'Import Peak'!$A$3:CE$99,83,FALSE)-VLOOKUP($A22,'Import Peak Change'!$A$106:CE$202,83,FALSE)))</f>
        <v>-21.188098771825025</v>
      </c>
      <c r="CF22" s="6">
        <f>IF(ISERROR(VLOOKUP($A22,'Import Peak'!$A$3:CF$99,84,FALSE)-VLOOKUP($A22,'Import Peak Change'!$A$106:CF$202,84,FALSE)),0,(VLOOKUP($A22,'Import Peak'!$A$3:CF$99,84,FALSE)-VLOOKUP($A22,'Import Peak Change'!$A$106:CF$202,84,FALSE)))</f>
        <v>-22.600089482662042</v>
      </c>
      <c r="CG22" s="6">
        <f>IF(ISERROR(VLOOKUP($A22,'Import Peak'!$A$3:CG$99,85,FALSE)-VLOOKUP($A22,'Import Peak Change'!$A$106:CG$202,85,FALSE)),0,(VLOOKUP($A22,'Import Peak'!$A$3:CG$99,85,FALSE)-VLOOKUP($A22,'Import Peak Change'!$A$106:CG$202,85,FALSE)))</f>
        <v>-23.235275317785636</v>
      </c>
      <c r="CH22" s="6">
        <f>IF(ISERROR(VLOOKUP($A22,'Import Peak'!$A$3:CH$99,86,FALSE)-VLOOKUP($A22,'Import Peak Change'!$A$106:CH$202,86,FALSE)),0,(VLOOKUP($A22,'Import Peak'!$A$3:CH$99,86,FALSE)-VLOOKUP($A22,'Import Peak Change'!$A$106:CH$202,86,FALSE)))</f>
        <v>-23.799685996609696</v>
      </c>
      <c r="CI22" s="6">
        <f>IF(ISERROR(VLOOKUP($A22,'Import Peak'!$A$3:CI$99,87,FALSE)-VLOOKUP($A22,'Import Peak Change'!$A$106:CI$202,87,FALSE)),0,(VLOOKUP($A22,'Import Peak'!$A$3:CI$99,87,FALSE)-VLOOKUP($A22,'Import Peak Change'!$A$106:CI$202,87,FALSE)))</f>
        <v>-23.403387335710249</v>
      </c>
      <c r="CJ22" s="6">
        <f>IF(ISERROR(VLOOKUP($A22,'Import Peak'!$A$3:CJ$99,88,FALSE)-VLOOKUP($A22,'Import Peak Change'!$A$106:CJ$202,88,FALSE)),0,(VLOOKUP($A22,'Import Peak'!$A$3:CJ$99,88,FALSE)-VLOOKUP($A22,'Import Peak Change'!$A$106:CJ$202,88,FALSE)))</f>
        <v>-24.899960724666926</v>
      </c>
      <c r="CK22" s="6">
        <f>IF(ISERROR(VLOOKUP($A22,'Import Peak'!$A$3:CK$99,89,FALSE)-VLOOKUP($A22,'Import Peak Change'!$A$106:CK$202,89,FALSE)),0,(VLOOKUP($A22,'Import Peak'!$A$3:CK$99,89,FALSE)-VLOOKUP($A22,'Import Peak Change'!$A$106:CK$202,89,FALSE)))</f>
        <v>-25.66501550740486</v>
      </c>
      <c r="CL22" s="6">
        <f>IF(ISERROR(VLOOKUP($A22,'Import Peak'!$A$3:CL$99,90,FALSE)-VLOOKUP($A22,'Import Peak Change'!$A$106:CL$202,90,FALSE)),0,(VLOOKUP($A22,'Import Peak'!$A$3:CL$99,90,FALSE)-VLOOKUP($A22,'Import Peak Change'!$A$106:CL$202,90,FALSE)))</f>
        <v>-25.401728964219728</v>
      </c>
      <c r="CM22" s="6">
        <f>IF(ISERROR(VLOOKUP($A22,'Import Peak'!$A$3:CM$99,91,FALSE)-VLOOKUP($A22,'Import Peak Change'!$A$106:CM$202,91,FALSE)),0,(VLOOKUP($A22,'Import Peak'!$A$3:CM$99,91,FALSE)-VLOOKUP($A22,'Import Peak Change'!$A$106:CM$202,91,FALSE)))</f>
        <v>-28.489034042489948</v>
      </c>
      <c r="CN22" s="6">
        <f>IF(ISERROR(VLOOKUP($A22,'Import Peak'!$A$3:CN$99,92,FALSE)-VLOOKUP($A22,'Import Peak Change'!$A$106:CN$202,92,FALSE)),0,(VLOOKUP($A22,'Import Peak'!$A$3:CN$99,92,FALSE)-VLOOKUP($A22,'Import Peak Change'!$A$106:CN$202,92,FALSE)))</f>
        <v>-26.06822907145397</v>
      </c>
      <c r="CO22" s="6">
        <f>IF(ISERROR(VLOOKUP($A22,'Import Peak'!$A$3:CO$99,93,FALSE)-VLOOKUP($A22,'Import Peak Change'!$A$106:CO$202,93,FALSE)),0,(VLOOKUP($A22,'Import Peak'!$A$3:CO$99,93,FALSE)-VLOOKUP($A22,'Import Peak Change'!$A$106:CO$202,93,FALSE)))</f>
        <v>-29.065570137555369</v>
      </c>
      <c r="CP22" s="6">
        <f>IF(ISERROR(VLOOKUP($A22,'Import Peak'!$A$3:CP$99,94,FALSE)-VLOOKUP($A22,'Import Peak Change'!$A$106:CP$202,94,FALSE)),0,(VLOOKUP($A22,'Import Peak'!$A$3:CP$99,94,FALSE)-VLOOKUP($A22,'Import Peak Change'!$A$106:CP$202,94,FALSE)))</f>
        <v>-29.781967938905836</v>
      </c>
      <c r="CQ22" s="6">
        <f>IF(ISERROR(VLOOKUP($A22,'Import Peak'!$A$3:CQ$99,95,FALSE)-VLOOKUP($A22,'Import Peak Change'!$A$106:CQ$202,95,FALSE)),0,(VLOOKUP($A22,'Import Peak'!$A$3:CQ$99,95,FALSE)-VLOOKUP($A22,'Import Peak Change'!$A$106:CQ$202,95,FALSE)))</f>
        <v>-28.090452565978921</v>
      </c>
      <c r="CR22" s="6">
        <f>IF(ISERROR(VLOOKUP($A22,'Import Peak'!$A$3:CR$99,96,FALSE)-VLOOKUP($A22,'Import Peak Change'!$A$106:CR$202,96,FALSE)),0,(VLOOKUP($A22,'Import Peak'!$A$3:CR$99,96,FALSE)-VLOOKUP($A22,'Import Peak Change'!$A$106:CR$202,96,FALSE)))</f>
        <v>-31.028032453208652</v>
      </c>
      <c r="CS22" s="6">
        <f>IF(ISERROR(VLOOKUP($A22,'Import Peak'!$A$3:CS$99,97,FALSE)-VLOOKUP($A22,'Import Peak Change'!$A$106:CS$202,97,FALSE)),0,(VLOOKUP($A22,'Import Peak'!$A$3:CS$99,97,FALSE)-VLOOKUP($A22,'Import Peak Change'!$A$106:CS$202,97,FALSE)))</f>
        <v>-31.726590079113521</v>
      </c>
      <c r="CT22" s="6">
        <f>IF(ISERROR(VLOOKUP($A22,'Import Peak'!$A$3:CT$99,98,FALSE)-VLOOKUP($A22,'Import Peak Change'!$A$106:CT$202,98,FALSE)),0,(VLOOKUP($A22,'Import Peak'!$A$3:CT$99,98,FALSE)-VLOOKUP($A22,'Import Peak Change'!$A$106:CT$202,98,FALSE)))</f>
        <v>-31.078327726393582</v>
      </c>
      <c r="CU22" s="6">
        <f>IF(ISERROR(VLOOKUP($A22,'Import Peak'!$A$3:CU$99,99,FALSE)-VLOOKUP($A22,'Import Peak Change'!$A$106:CU$202,99,FALSE)),0,(VLOOKUP($A22,'Import Peak'!$A$3:CU$99,99,FALSE)-VLOOKUP($A22,'Import Peak Change'!$A$106:CU$202,99,FALSE)))</f>
        <v>-32.887850299534875</v>
      </c>
      <c r="CV22" s="6">
        <f>IF(ISERROR(VLOOKUP($A22,'Import Peak'!$A$3:CV$99,100,FALSE)-VLOOKUP($A22,'Import Peak Change'!$A$106:CV$202,100,FALSE)),0,(VLOOKUP($A22,'Import Peak'!$A$3:CV$99,100,FALSE)-VLOOKUP($A22,'Import Peak Change'!$A$106:CV$202,100,FALSE)))</f>
        <v>-34.430395985439645</v>
      </c>
      <c r="CW22" s="6">
        <f>IF(ISERROR(VLOOKUP($A22,'Import Peak'!$A$3:CW$99,101,FALSE)-VLOOKUP($A22,'Import Peak Change'!$A$106:CW$202,101,FALSE)),0,(VLOOKUP($A22,'Import Peak'!$A$3:CW$99,101,FALSE)-VLOOKUP($A22,'Import Peak Change'!$A$106:CW$202,101,FALSE)))</f>
        <v>-35.174222450839807</v>
      </c>
      <c r="CX22" s="6">
        <f>IF(ISERROR(VLOOKUP($A22,'Import Peak'!$A$3:CX$99,102,FALSE)-VLOOKUP($A22,'Import Peak Change'!$A$106:CX$202,102,FALSE)),0,(VLOOKUP($A22,'Import Peak'!$A$3:CX$99,102,FALSE)-VLOOKUP($A22,'Import Peak Change'!$A$106:CX$202,102,FALSE)))</f>
        <v>-34.515546701539279</v>
      </c>
      <c r="CY22" s="6">
        <f>IF(ISERROR(VLOOKUP($A22,'Import Peak'!$A$3:CY$99,103,FALSE)-VLOOKUP($A22,'Import Peak Change'!$A$106:CY$202,103,FALSE)),0,(VLOOKUP($A22,'Import Peak'!$A$3:CY$99,103,FALSE)-VLOOKUP($A22,'Import Peak Change'!$A$106:CY$202,103,FALSE)))</f>
        <v>-38.053610220859809</v>
      </c>
      <c r="CZ22" s="6">
        <f>IF(ISERROR(VLOOKUP($A22,'Import Peak'!$A$3:CZ$99,104,FALSE)-VLOOKUP($A22,'Import Peak Change'!$A$106:CZ$202,104,FALSE)),0,(VLOOKUP($A22,'Import Peak'!$A$3:CZ$99,104,FALSE)-VLOOKUP($A22,'Import Peak Change'!$A$106:CZ$202,104,FALSE)))</f>
        <v>-34.495354948149725</v>
      </c>
      <c r="DA22" s="6">
        <f>IF(ISERROR(VLOOKUP($A22,'Import Peak'!$A$3:DA$99,105,FALSE)-VLOOKUP($A22,'Import Peak Change'!$A$106:DA$202,105,FALSE)),0,(VLOOKUP($A22,'Import Peak'!$A$3:DA$99,105,FALSE)-VLOOKUP($A22,'Import Peak Change'!$A$106:DA$202,105,FALSE)))</f>
        <v>-38.121659298549275</v>
      </c>
      <c r="DB22" s="6">
        <f>IF(ISERROR(VLOOKUP($A22,'Import Peak'!$A$3:DB$99,106,FALSE)-VLOOKUP($A22,'Import Peak Change'!$A$106:DB$202,106,FALSE)),0,(VLOOKUP($A22,'Import Peak'!$A$3:DB$99,106,FALSE)-VLOOKUP($A22,'Import Peak Change'!$A$106:DB$202,106,FALSE)))</f>
        <v>-37.379791272909642</v>
      </c>
      <c r="DC22" s="6">
        <f>IF(ISERROR(VLOOKUP($A22,'Import Peak'!$A$3:DC$99,107,FALSE)-VLOOKUP($A22,'Import Peak Change'!$A$106:DC$202,107,FALSE)),0,(VLOOKUP($A22,'Import Peak'!$A$3:DC$99,107,FALSE)-VLOOKUP($A22,'Import Peak Change'!$A$106:DC$202,107,FALSE)))</f>
        <v>-36.513863743670299</v>
      </c>
      <c r="DD22" s="6">
        <f>IF(ISERROR(VLOOKUP($A22,'Import Peak'!$A$3:DD$99,108,FALSE)-VLOOKUP($A22,'Import Peak Change'!$A$106:DD$202,108,FALSE)),0,(VLOOKUP($A22,'Import Peak'!$A$3:DD$99,108,FALSE)-VLOOKUP($A22,'Import Peak Change'!$A$106:DD$202,108,FALSE)))</f>
        <v>-41.863202516509773</v>
      </c>
      <c r="DE22" s="6">
        <f>IF(ISERROR(VLOOKUP($A22,'Import Peak'!$A$3:DE$99,109,FALSE)-VLOOKUP($A22,'Import Peak Change'!$A$106:DE$202,109,FALSE)),0,(VLOOKUP($A22,'Import Peak'!$A$3:DE$99,109,FALSE)-VLOOKUP($A22,'Import Peak Change'!$A$106:DE$202,109,FALSE)))</f>
        <v>-41.045508681479987</v>
      </c>
      <c r="DF22" s="6">
        <f>IF(ISERROR(VLOOKUP($A22,'Import Peak'!$A$3:DF$99,110,FALSE)-VLOOKUP($A22,'Import Peak Change'!$A$106:DF$202,110,FALSE)),0,(VLOOKUP($A22,'Import Peak'!$A$3:DF$99,110,FALSE)-VLOOKUP($A22,'Import Peak Change'!$A$106:DF$202,110,FALSE)))</f>
        <v>-40.19594773694007</v>
      </c>
      <c r="DG22" s="6">
        <f>IF(ISERROR(VLOOKUP($A22,'Import Peak'!$A$3:DG$99,111,FALSE)-VLOOKUP($A22,'Import Peak Change'!$A$106:DG$202,111,FALSE)),0,(VLOOKUP($A22,'Import Peak'!$A$3:DG$99,111,FALSE)-VLOOKUP($A22,'Import Peak Change'!$A$106:DG$202,111,FALSE)))</f>
        <v>-42.538491905400406</v>
      </c>
      <c r="DH22" s="6">
        <f>IF(ISERROR(VLOOKUP($A22,'Import Peak'!$A$3:DH$99,112,FALSE)-VLOOKUP($A22,'Import Peak Change'!$A$106:DH$202,112,FALSE)),0,(VLOOKUP($A22,'Import Peak'!$A$3:DH$99,112,FALSE)-VLOOKUP($A22,'Import Peak Change'!$A$106:DH$202,112,FALSE)))</f>
        <v>-43.298471797659658</v>
      </c>
      <c r="DI22" s="6">
        <f>IF(ISERROR(VLOOKUP($A22,'Import Peak'!$A$3:DI$99,113,FALSE)-VLOOKUP($A22,'Import Peak Change'!$A$106:DI$202,113,FALSE)),0,(VLOOKUP($A22,'Import Peak'!$A$3:DI$99,113,FALSE)-VLOOKUP($A22,'Import Peak Change'!$A$106:DI$202,113,FALSE)))</f>
        <v>-44.059110913280165</v>
      </c>
      <c r="DJ22" s="6">
        <f>IF(ISERROR(VLOOKUP($A22,'Import Peak'!$A$3:DJ$99,114,FALSE)-VLOOKUP($A22,'Import Peak Change'!$A$106:DJ$202,114,FALSE)),0,(VLOOKUP($A22,'Import Peak'!$A$3:DJ$99,114,FALSE)-VLOOKUP($A22,'Import Peak Change'!$A$106:DJ$202,114,FALSE)))</f>
        <v>-43.072799679790478</v>
      </c>
      <c r="DK22" s="6">
        <f>IF(ISERROR(VLOOKUP($A22,'Import Peak'!$A$3:DK$99,115,FALSE)-VLOOKUP($A22,'Import Peak Change'!$A$106:DK$202,115,FALSE)),0,(VLOOKUP($A22,'Import Peak'!$A$3:DK$99,115,FALSE)-VLOOKUP($A22,'Import Peak Change'!$A$106:DK$202,115,FALSE)))</f>
        <v>-45.557248432949564</v>
      </c>
      <c r="DL22" s="6">
        <f>IF(ISERROR(VLOOKUP($A22,'Import Peak'!$A$3:DL$99,116,FALSE)-VLOOKUP($A22,'Import Peak Change'!$A$106:DL$202,116,FALSE)),0,(VLOOKUP($A22,'Import Peak'!$A$3:DL$99,116,FALSE)-VLOOKUP($A22,'Import Peak Change'!$A$106:DL$202,116,FALSE)))</f>
        <v>-44.51390800406989</v>
      </c>
      <c r="DM22" s="6">
        <f>IF(ISERROR(VLOOKUP($A22,'Import Peak'!$A$3:DM$99,117,FALSE)-VLOOKUP($A22,'Import Peak Change'!$A$106:DM$202,117,FALSE)),0,(VLOOKUP($A22,'Import Peak'!$A$3:DM$99,117,FALSE)-VLOOKUP($A22,'Import Peak Change'!$A$106:DM$202,117,FALSE)))</f>
        <v>-47.05637722793017</v>
      </c>
      <c r="DN22" s="6">
        <f>IF(ISERROR(VLOOKUP($A22,'Import Peak'!$A$3:DN$99,118,FALSE)-VLOOKUP($A22,'Import Peak Change'!$A$106:DN$202,118,FALSE)),0,(VLOOKUP($A22,'Import Peak'!$A$3:DN$99,118,FALSE)-VLOOKUP($A22,'Import Peak Change'!$A$106:DN$202,118,FALSE)))</f>
        <v>0</v>
      </c>
      <c r="DO22" s="6">
        <f>IF(ISERROR(VLOOKUP($A22,'Import Peak'!$A$3:DO$99,119,FALSE)-VLOOKUP($A22,'Import Peak Change'!$A$106:DO$202,119,FALSE)),0,(VLOOKUP($A22,'Import Peak'!$A$3:DO$99,119,FALSE)-VLOOKUP($A22,'Import Peak Change'!$A$106:DO$202,119,FALSE)))</f>
        <v>0</v>
      </c>
      <c r="DP22" s="6">
        <f>IF(ISERROR(VLOOKUP($A22,'Import Peak'!$A$3:DP$99,120,FALSE)-VLOOKUP($A22,'Import Peak Change'!$A$106:DP$202,120,FALSE)),0,(VLOOKUP($A22,'Import Peak'!$A$3:DP$99,120,FALSE)-VLOOKUP($A22,'Import Peak Change'!$A$106:DP$202,120,FALSE)))</f>
        <v>0</v>
      </c>
      <c r="DQ22" s="6">
        <f>IF(ISERROR(VLOOKUP($A22,'Import Peak'!$A$3:DQ$99,121,FALSE)-VLOOKUP($A22,'Import Peak Change'!$A$106:DQ$202,121,FALSE)),0,(VLOOKUP($A22,'Import Peak'!$A$3:DQ$99,121,FALSE)-VLOOKUP($A22,'Import Peak Change'!$A$106:DQ$202,121,FALSE)))</f>
        <v>0</v>
      </c>
      <c r="DR22" s="6">
        <f>IF(ISERROR(VLOOKUP($A22,'Import Peak'!$A$3:DR$99,122,FALSE)-VLOOKUP($A22,'Import Peak Change'!$A$106:DR$202,122,FALSE)),0,(VLOOKUP($A22,'Import Peak'!$A$3:DR$99,122,FALSE)-VLOOKUP($A22,'Import Peak Change'!$A$106:DR$202,122,FALSE)))</f>
        <v>0</v>
      </c>
      <c r="DS22" s="6">
        <f>IF(ISERROR(VLOOKUP($A22,'Import Peak'!$A$3:DS$99,123,FALSE)-VLOOKUP($A22,'Import Peak Change'!$A$106:DS$202,123,FALSE)),0,(VLOOKUP($A22,'Import Peak'!$A$3:DS$99,123,FALSE)-VLOOKUP($A22,'Import Peak Change'!$A$106:DS$202,123,FALSE)))</f>
        <v>0</v>
      </c>
      <c r="DT22" s="6">
        <f>IF(ISERROR(VLOOKUP($A22,'Import Peak'!$A$3:DT$99,124,FALSE)-VLOOKUP($A22,'Import Peak Change'!$A$106:DT$202,124,FALSE)),0,(VLOOKUP($A22,'Import Peak'!$A$3:DT$99,124,FALSE)-VLOOKUP($A22,'Import Peak Change'!$A$106:DT$202,124,FALSE)))</f>
        <v>0</v>
      </c>
      <c r="DU22" s="6">
        <f>IF(ISERROR(VLOOKUP($A22,'Import Peak'!$A$3:DU$99,125,FALSE)-VLOOKUP($A22,'Import Peak Change'!$A$106:DU$202,125,FALSE)),0,(VLOOKUP($A22,'Import Peak'!$A$3:DU$99,125,FALSE)-VLOOKUP($A22,'Import Peak Change'!$A$106:DU$202,125,FALSE)))</f>
        <v>0</v>
      </c>
      <c r="DV22" s="6">
        <f>IF(ISERROR(VLOOKUP($A22,'Import Peak'!$A$3:DV$99,126,FALSE)-VLOOKUP($A22,'Import Peak Change'!$A$106:DV$202,126,FALSE)),0,(VLOOKUP($A22,'Import Peak'!$A$3:DV$99,126,FALSE)-VLOOKUP($A22,'Import Peak Change'!$A$106:DV$202,126,FALSE)))</f>
        <v>0</v>
      </c>
      <c r="DW22" s="6">
        <f>IF(ISERROR(VLOOKUP($A22,'Import Peak'!$A$3:DW$99,127,FALSE)-VLOOKUP($A22,'Import Peak Change'!$A$106:DW$202,127,FALSE)),0,(VLOOKUP($A22,'Import Peak'!$A$3:DW$99,127,FALSE)-VLOOKUP($A22,'Import Peak Change'!$A$106:DW$202,127,FALSE)))</f>
        <v>0</v>
      </c>
      <c r="DX22" s="6">
        <f>IF(ISERROR(VLOOKUP($A22,'Import Peak'!$A$3:DX$99,128,FALSE)-VLOOKUP($A22,'Import Peak Change'!$A$106:DX$202,128,FALSE)),0,(VLOOKUP($A22,'Import Peak'!$A$3:DX$99,128,FALSE)-VLOOKUP($A22,'Import Peak Change'!$A$106:DX$202,128,FALSE)))</f>
        <v>0</v>
      </c>
      <c r="DY22" s="6">
        <f>IF(ISERROR(VLOOKUP($A22,'Import Peak'!$A$3:DY$99,129,FALSE)-VLOOKUP($A22,'Import Peak Change'!$A$106:DY$202,129,FALSE)),0,(VLOOKUP($A22,'Import Peak'!$A$3:DY$99,129,FALSE)-VLOOKUP($A22,'Import Peak Change'!$A$106:DY$202,129,FALSE)))</f>
        <v>0</v>
      </c>
      <c r="DZ22" s="6">
        <f>IF(ISERROR(VLOOKUP($A22,'Import Peak'!$A$3:DZ$99,130,FALSE)-VLOOKUP($A22,'Import Peak Change'!$A$106:DZ$202,130,FALSE)),0,(VLOOKUP($A22,'Import Peak'!$A$3:DZ$99,130,FALSE)-VLOOKUP($A22,'Import Peak Change'!$A$106:DZ$202,130,FALSE)))</f>
        <v>0</v>
      </c>
      <c r="EA22" s="6">
        <f>IF(ISERROR(VLOOKUP($A22,'Import Peak'!$A$3:EA$99,131,FALSE)-VLOOKUP($A22,'Import Peak Change'!$A$106:EA$202,131,FALSE)),0,(VLOOKUP($A22,'Import Peak'!$A$3:EA$99,131,FALSE)-VLOOKUP($A22,'Import Peak Change'!$A$106:EA$202,131,FALSE)))</f>
        <v>0</v>
      </c>
      <c r="EB22" s="6">
        <f>IF(ISERROR(VLOOKUP($A22,'Import Peak'!$A$3:EB$99,132,FALSE)-VLOOKUP($A22,'Import Peak Change'!$A$106:EB$202,132,FALSE)),0,(VLOOKUP($A22,'Import Peak'!$A$3:EB$99,132,FALSE)-VLOOKUP($A22,'Import Peak Change'!$A$106:EB$202,132,FALSE)))</f>
        <v>0</v>
      </c>
      <c r="EC22" s="6">
        <f>IF(ISERROR(VLOOKUP($A22,'Import Peak'!$A$3:EC$99,133,FALSE)-VLOOKUP($A22,'Import Peak Change'!$A$106:EC$202,133,FALSE)),0,(VLOOKUP($A22,'Import Peak'!$A$3:EC$99,133,FALSE)-VLOOKUP($A22,'Import Peak Change'!$A$106:EC$202,133,FALSE)))</f>
        <v>0</v>
      </c>
      <c r="ED22" s="6">
        <f>IF(ISERROR(VLOOKUP($A22,'Import Peak'!$A$3:ED$99,134,FALSE)-VLOOKUP($A22,'Import Peak Change'!$A$106:ED$202,134,FALSE)),0,(VLOOKUP($A22,'Import Peak'!$A$3:ED$99,134,FALSE)-VLOOKUP($A22,'Import Peak Change'!$A$106:ED$202,134,FALSE)))</f>
        <v>0</v>
      </c>
      <c r="EE22" s="6">
        <f>IF(ISERROR(VLOOKUP($A22,'Import Peak'!$A$3:EE$99,135,FALSE)-VLOOKUP($A22,'Import Peak Change'!$A$106:EE$202,135,FALSE)),0,(VLOOKUP($A22,'Import Peak'!$A$3:EE$99,135,FALSE)-VLOOKUP($A22,'Import Peak Change'!$A$106:EE$202,135,FALSE)))</f>
        <v>0</v>
      </c>
      <c r="EF22" s="6">
        <f>IF(ISERROR(VLOOKUP($A22,'Import Peak'!$A$3:EF$99,136,FALSE)-VLOOKUP($A22,'Import Peak Change'!$A$106:EF$202,136,FALSE)),0,(VLOOKUP($A22,'Import Peak'!$A$3:EF$99,136,FALSE)-VLOOKUP($A22,'Import Peak Change'!$A$106:EF$202,136,FALSE)))</f>
        <v>0</v>
      </c>
      <c r="EG22" s="6">
        <f>IF(ISERROR(VLOOKUP($A22,'Import Peak'!$A$3:EG$99,137,FALSE)-VLOOKUP($A22,'Import Peak Change'!$A$106:EG$202,137,FALSE)),0,(VLOOKUP($A22,'Import Peak'!$A$3:EG$99,137,FALSE)-VLOOKUP($A22,'Import Peak Change'!$A$106:EG$202,137,FALSE)))</f>
        <v>0</v>
      </c>
      <c r="EH22" s="6">
        <f>IF(ISERROR(VLOOKUP($A22,'Import Peak'!$A$3:EH$99,138,FALSE)-VLOOKUP($A22,'Import Peak Change'!$A$106:EH$202,138,FALSE)),0,(VLOOKUP($A22,'Import Peak'!$A$3:EH$99,138,FALSE)-VLOOKUP($A22,'Import Peak Change'!$A$106:EH$202,138,FALSE)))</f>
        <v>0</v>
      </c>
      <c r="EI22" s="6">
        <f>IF(ISERROR(VLOOKUP($A22,'Import Peak'!$A$3:EI$99,139,FALSE)-VLOOKUP($A22,'Import Peak Change'!$A$106:EI$202,139,FALSE)),0,(VLOOKUP($A22,'Import Peak'!$A$3:EI$99,139,FALSE)-VLOOKUP($A22,'Import Peak Change'!$A$106:EI$202,139,FALSE)))</f>
        <v>0</v>
      </c>
      <c r="EJ22" s="6">
        <f>IF(ISERROR(VLOOKUP($A22,'Import Peak'!$A$3:EJ$99,140,FALSE)-VLOOKUP($A22,'Import Peak Change'!$A$106:EJ$202,140,FALSE)),0,(VLOOKUP($A22,'Import Peak'!$A$3:EJ$99,140,FALSE)-VLOOKUP($A22,'Import Peak Change'!$A$106:EJ$202,140,FALSE)))</f>
        <v>0</v>
      </c>
      <c r="EK22" s="6">
        <f>IF(ISERROR(VLOOKUP($A22,'Import Peak'!$A$3:EK$99,141,FALSE)-VLOOKUP($A22,'Import Peak Change'!$A$106:EK$202,141,FALSE)),0,(VLOOKUP($A22,'Import Peak'!$A$3:EK$99,141,FALSE)-VLOOKUP($A22,'Import Peak Change'!$A$106:EK$202,141,FALSE)))</f>
        <v>0</v>
      </c>
      <c r="EL22" s="6">
        <f>IF(ISERROR(VLOOKUP($A22,'Import Peak'!$A$3:EL$99,142,FALSE)-VLOOKUP($A22,'Import Peak Change'!$A$106:EL$202,142,FALSE)),0,(VLOOKUP($A22,'Import Peak'!$A$3:EL$99,142,FALSE)-VLOOKUP($A22,'Import Peak Change'!$A$106:EL$202,142,FALSE)))</f>
        <v>0</v>
      </c>
      <c r="EM22" s="6">
        <f>IF(ISERROR(VLOOKUP($A22,'Import Peak'!$A$3:EM$99,143,FALSE)-VLOOKUP($A22,'Import Peak Change'!$A$106:EM$202,143,FALSE)),0,(VLOOKUP($A22,'Import Peak'!$A$3:EM$99,143,FALSE)-VLOOKUP($A22,'Import Peak Change'!$A$106:EM$202,143,FALSE)))</f>
        <v>0</v>
      </c>
      <c r="EN22" s="6">
        <f>IF(ISERROR(VLOOKUP($A22,'Import Peak'!$A$3:EN$99,144,FALSE)-VLOOKUP($A22,'Import Peak Change'!$A$106:EN$202,144,FALSE)),0,(VLOOKUP($A22,'Import Peak'!$A$3:EN$99,144,FALSE)-VLOOKUP($A22,'Import Peak Change'!$A$106:EN$202,144,FALSE)))</f>
        <v>0</v>
      </c>
      <c r="EO22" s="6">
        <f>IF(ISERROR(VLOOKUP($A22,'Import Peak'!$A$3:EO$99,145,FALSE)-VLOOKUP($A22,'Import Peak Change'!$A$106:EO$202,145,FALSE)),0,(VLOOKUP($A22,'Import Peak'!$A$3:EO$99,145,FALSE)-VLOOKUP($A22,'Import Peak Change'!$A$106:EO$202,145,FALSE)))</f>
        <v>0</v>
      </c>
      <c r="EP22" s="6">
        <f>IF(ISERROR(VLOOKUP($A22,'Import Peak'!$A$3:EP$99,146,FALSE)-VLOOKUP($A22,'Import Peak Change'!$A$106:EP$202,146,FALSE)),0,(VLOOKUP($A22,'Import Peak'!$A$3:EP$99,146,FALSE)-VLOOKUP($A22,'Import Peak Change'!$A$106:EP$202,146,FALSE)))</f>
        <v>0</v>
      </c>
      <c r="EQ22" s="6">
        <f>IF(ISERROR(VLOOKUP($A22,'Import Peak'!$A$3:EQ$99,147,FALSE)-VLOOKUP($A22,'Import Peak Change'!$A$106:EQ$202,147,FALSE)),0,(VLOOKUP($A22,'Import Peak'!$A$3:EQ$99,147,FALSE)-VLOOKUP($A22,'Import Peak Change'!$A$106:EQ$202,147,FALSE)))</f>
        <v>0</v>
      </c>
      <c r="ER22" s="6">
        <f>IF(ISERROR(VLOOKUP($A22,'Import Peak'!$A$3:ER$99,148,FALSE)-VLOOKUP($A22,'Import Peak Change'!$A$106:ER$202,148,FALSE)),0,(VLOOKUP($A22,'Import Peak'!$A$3:ER$99,148,FALSE)-VLOOKUP($A22,'Import Peak Change'!$A$106:ER$202,148,FALSE)))</f>
        <v>0</v>
      </c>
      <c r="ES22" s="6">
        <f>IF(ISERROR(VLOOKUP($A22,'Import Peak'!$A$3:ES$99,149,FALSE)-VLOOKUP($A22,'Import Peak Change'!$A$106:ES$202,149,FALSE)),0,(VLOOKUP($A22,'Import Peak'!$A$3:ES$99,149,FALSE)-VLOOKUP($A22,'Import Peak Change'!$A$106:ES$202,149,FALSE)))</f>
        <v>0</v>
      </c>
      <c r="ET22" s="6">
        <f>IF(ISERROR(VLOOKUP($A22,'Import Peak'!$A$3:ET$99,150,FALSE)-VLOOKUP($A22,'Import Peak Change'!$A$106:ET$202,150,FALSE)),0,(VLOOKUP($A22,'Import Peak'!$A$3:ET$99,150,FALSE)-VLOOKUP($A22,'Import Peak Change'!$A$106:ET$202,150,FALSE)))</f>
        <v>0</v>
      </c>
      <c r="EU22" s="6">
        <f>IF(ISERROR(VLOOKUP($A22,'Import Peak'!$A$3:EU$99,151,FALSE)-VLOOKUP($A22,'Import Peak Change'!$A$106:EU$202,151,FALSE)),0,(VLOOKUP($A22,'Import Peak'!$A$3:EU$99,151,FALSE)-VLOOKUP($A22,'Import Peak Change'!$A$106:EU$202,151,FALSE)))</f>
        <v>0</v>
      </c>
      <c r="EV22" s="6">
        <f>IF(ISERROR(VLOOKUP($A22,'Import Peak'!$A$3:EV$99,152,FALSE)-VLOOKUP($A22,'Import Peak Change'!$A$106:EV$202,152,FALSE)),0,(VLOOKUP($A22,'Import Peak'!$A$3:EV$99,152,FALSE)-VLOOKUP($A22,'Import Peak Change'!$A$106:EV$202,152,FALSE)))</f>
        <v>0</v>
      </c>
      <c r="EW22" s="6">
        <f>IF(ISERROR(VLOOKUP($A22,'Import Peak'!$A$3:EW$99,153,FALSE)-VLOOKUP($A22,'Import Peak Change'!$A$106:EW$202,153,FALSE)),0,(VLOOKUP($A22,'Import Peak'!$A$3:EW$99,153,FALSE)-VLOOKUP($A22,'Import Peak Change'!$A$106:EW$202,153,FALSE)))</f>
        <v>0</v>
      </c>
      <c r="EX22" s="6">
        <f>IF(ISERROR(VLOOKUP($A22,'Import Peak'!$A$3:EX$99,154,FALSE)-VLOOKUP($A22,'Import Peak Change'!$A$106:EX$202,154,FALSE)),0,(VLOOKUP($A22,'Import Peak'!$A$3:EX$99,154,FALSE)-VLOOKUP($A22,'Import Peak Change'!$A$106:EX$202,154,FALSE)))</f>
        <v>0</v>
      </c>
      <c r="EY22" s="6">
        <f>IF(ISERROR(VLOOKUP($A22,'Import Peak'!$A$3:EY$99,155,FALSE)-VLOOKUP($A22,'Import Peak Change'!$A$106:EY$202,155,FALSE)),0,(VLOOKUP($A22,'Import Peak'!$A$3:EY$99,155,FALSE)-VLOOKUP($A22,'Import Peak Change'!$A$106:EY$202,155,FALSE)))</f>
        <v>0</v>
      </c>
      <c r="EZ22" s="6">
        <f>IF(ISERROR(VLOOKUP($A22,'Import Peak'!$A$3:EZ$99,156,FALSE)-VLOOKUP($A22,'Import Peak Change'!$A$106:EZ$202,156,FALSE)),0,(VLOOKUP($A22,'Import Peak'!$A$3:EZ$99,156,FALSE)-VLOOKUP($A22,'Import Peak Change'!$A$106:EZ$202,156,FALSE)))</f>
        <v>0</v>
      </c>
      <c r="FA22" s="6">
        <f>IF(ISERROR(VLOOKUP($A22,'Import Peak'!$A$3:FA$99,157,FALSE)-VLOOKUP($A22,'Import Peak Change'!$A$106:FA$202,157,FALSE)),0,(VLOOKUP($A22,'Import Peak'!$A$3:FA$99,157,FALSE)-VLOOKUP($A22,'Import Peak Change'!$A$106:FA$202,157,FALSE)))</f>
        <v>0</v>
      </c>
      <c r="FB22" s="6">
        <f>IF(ISERROR(VLOOKUP($A22,'Import Peak'!$A$3:FB$99,158,FALSE)-VLOOKUP($A22,'Import Peak Change'!$A$106:FB$202,158,FALSE)),0,(VLOOKUP($A22,'Import Peak'!$A$3:FB$99,158,FALSE)-VLOOKUP($A22,'Import Peak Change'!$A$106:FB$202,158,FALSE)))</f>
        <v>0</v>
      </c>
      <c r="FC22" s="6">
        <f>IF(ISERROR(VLOOKUP($A22,'Import Peak'!$A$3:FC$99,159,FALSE)-VLOOKUP($A22,'Import Peak Change'!$A$106:FC$202,159,FALSE)),0,(VLOOKUP($A22,'Import Peak'!$A$3:FC$99,159,FALSE)-VLOOKUP($A22,'Import Peak Change'!$A$106:FC$202,159,FALSE)))</f>
        <v>0</v>
      </c>
      <c r="FD22" s="6">
        <f>IF(ISERROR(VLOOKUP($A22,'Import Peak'!$A$3:FD$99,160,FALSE)-VLOOKUP($A22,'Import Peak Change'!$A$106:FD$202,160,FALSE)),0,(VLOOKUP($A22,'Import Peak'!$A$3:FD$99,160,FALSE)-VLOOKUP($A22,'Import Peak Change'!$A$106:FD$202,160,FALSE)))</f>
        <v>0</v>
      </c>
      <c r="FE22" s="6">
        <f>IF(ISERROR(VLOOKUP($A22,'Import Peak'!$A$3:FE$99,161,FALSE)-VLOOKUP($A22,'Import Peak Change'!$A$106:FE$202,161,FALSE)),0,(VLOOKUP($A22,'Import Peak'!$A$3:FE$99,161,FALSE)-VLOOKUP($A22,'Import Peak Change'!$A$106:FE$202,161,FALSE)))</f>
        <v>0</v>
      </c>
      <c r="FF22" s="6">
        <f>IF(ISERROR(VLOOKUP($A22,'Import Peak'!$A$3:FF$99,162,FALSE)-VLOOKUP($A22,'Import Peak Change'!$A$106:FF$202,162,FALSE)),0,(VLOOKUP($A22,'Import Peak'!$A$3:FF$99,162,FALSE)-VLOOKUP($A22,'Import Peak Change'!$A$106:FF$202,162,FALSE)))</f>
        <v>0</v>
      </c>
      <c r="FG22" s="6">
        <f>IF(ISERROR(VLOOKUP($A22,'Import Peak'!$A$3:FG$99,163,FALSE)-VLOOKUP($A22,'Import Peak Change'!$A$106:FG$202,163,FALSE)),0,(VLOOKUP($A22,'Import Peak'!$A$3:FG$99,163,FALSE)-VLOOKUP($A22,'Import Peak Change'!$A$106:FG$202,163,FALSE)))</f>
        <v>0</v>
      </c>
      <c r="FH22" s="6">
        <f>IF(ISERROR(VLOOKUP($A22,'Import Peak'!$A$3:FH$99,164,FALSE)-VLOOKUP($A22,'Import Peak Change'!$A$106:FH$202,164,FALSE)),0,(VLOOKUP($A22,'Import Peak'!$A$3:FH$99,164,FALSE)-VLOOKUP($A22,'Import Peak Change'!$A$106:FH$202,164,FALSE)))</f>
        <v>0</v>
      </c>
      <c r="FI22" s="6">
        <f>IF(ISERROR(VLOOKUP($A22,'Import Peak'!$A$3:FI$99,165,FALSE)-VLOOKUP($A22,'Import Peak Change'!$A$106:FI$202,165,FALSE)),0,(VLOOKUP($A22,'Import Peak'!$A$3:FI$99,165,FALSE)-VLOOKUP($A22,'Import Peak Change'!$A$106:FI$202,165,FALSE)))</f>
        <v>0</v>
      </c>
      <c r="FJ22" s="6">
        <f>IF(ISERROR(VLOOKUP($A22,'Import Peak'!$A$3:FJ$99,166,FALSE)-VLOOKUP($A22,'Import Peak Change'!$A$106:FJ$202,166,FALSE)),0,(VLOOKUP($A22,'Import Peak'!$A$3:FJ$99,166,FALSE)-VLOOKUP($A22,'Import Peak Change'!$A$106:FJ$202,166,FALSE)))</f>
        <v>0</v>
      </c>
      <c r="FK22" s="6">
        <f>IF(ISERROR(VLOOKUP($A22,'Import Peak'!$A$3:FK$99,167,FALSE)-VLOOKUP($A22,'Import Peak Change'!$A$106:FK$202,167,FALSE)),0,(VLOOKUP($A22,'Import Peak'!$A$3:FK$99,167,FALSE)-VLOOKUP($A22,'Import Peak Change'!$A$106:FK$202,167,FALSE)))</f>
        <v>0</v>
      </c>
      <c r="FL22" s="6">
        <f>IF(ISERROR(VLOOKUP($A22,'Import Peak'!$A$3:FL$99,168,FALSE)-VLOOKUP($A22,'Import Peak Change'!$A$106:FL$202,168,FALSE)),0,(VLOOKUP($A22,'Import Peak'!$A$3:FL$99,168,FALSE)-VLOOKUP($A22,'Import Peak Change'!$A$106:FL$202,168,FALSE)))</f>
        <v>0</v>
      </c>
      <c r="FM22" s="6">
        <f>IF(ISERROR(VLOOKUP($A22,'Import Peak'!$A$3:FM$99,169,FALSE)-VLOOKUP($A22,'Import Peak Change'!$A$106:FM$202,169,FALSE)),0,(VLOOKUP($A22,'Import Peak'!$A$3:FM$99,169,FALSE)-VLOOKUP($A22,'Import Peak Change'!$A$106:FM$202,169,FALSE)))</f>
        <v>0</v>
      </c>
      <c r="FN22" s="6">
        <f>IF(ISERROR(VLOOKUP($A22,'Import Peak'!$A$3:FN$99,170,FALSE)-VLOOKUP($A22,'Import Peak Change'!$A$106:FN$202,170,FALSE)),0,(VLOOKUP($A22,'Import Peak'!$A$3:FN$99,170,FALSE)-VLOOKUP($A22,'Import Peak Change'!$A$106:FN$202,170,FALSE)))</f>
        <v>0</v>
      </c>
      <c r="FO22" s="6">
        <f>IF(ISERROR(VLOOKUP($A22,'Import Peak'!$A$3:FO$99,171,FALSE)-VLOOKUP($A22,'Import Peak Change'!$A$106:FO$202,171,FALSE)),0,(VLOOKUP($A22,'Import Peak'!$A$3:FO$99,171,FALSE)-VLOOKUP($A22,'Import Peak Change'!$A$106:FO$202,171,FALSE)))</f>
        <v>0</v>
      </c>
      <c r="FP22" s="6">
        <f>IF(ISERROR(VLOOKUP($A22,'Import Peak'!$A$3:FP$99,172,FALSE)-VLOOKUP($A22,'Import Peak Change'!$A$106:FP$202,172,FALSE)),0,(VLOOKUP($A22,'Import Peak'!$A$3:FP$99,172,FALSE)-VLOOKUP($A22,'Import Peak Change'!$A$106:FP$202,172,FALSE)))</f>
        <v>0</v>
      </c>
      <c r="FQ22" s="6">
        <f>IF(ISERROR(VLOOKUP($A22,'Import Peak'!$A$3:FQ$99,173,FALSE)-VLOOKUP($A22,'Import Peak Change'!$A$106:FQ$202,173,FALSE)),0,(VLOOKUP($A22,'Import Peak'!$A$3:FQ$99,173,FALSE)-VLOOKUP($A22,'Import Peak Change'!$A$106:FQ$202,173,FALSE)))</f>
        <v>0</v>
      </c>
      <c r="FR22" s="6">
        <f>IF(ISERROR(VLOOKUP($A22,'Import Peak'!$A$3:FR$99,174,FALSE)-VLOOKUP($A22,'Import Peak Change'!$A$106:FR$202,174,FALSE)),0,(VLOOKUP($A22,'Import Peak'!$A$3:FR$99,174,FALSE)-VLOOKUP($A22,'Import Peak Change'!$A$106:FR$202,174,FALSE)))</f>
        <v>0</v>
      </c>
      <c r="FS22" s="6">
        <f>IF(ISERROR(VLOOKUP($A22,'Import Peak'!$A$3:FS$99,175,FALSE)-VLOOKUP($A22,'Import Peak Change'!$A$106:FS$202,175,FALSE)),0,(VLOOKUP($A22,'Import Peak'!$A$3:FS$99,175,FALSE)-VLOOKUP($A22,'Import Peak Change'!$A$106:FS$202,175,FALSE)))</f>
        <v>0</v>
      </c>
      <c r="FT22" s="6">
        <f>IF(ISERROR(VLOOKUP($A22,'Import Peak'!$A$3:FT$99,176,FALSE)-VLOOKUP($A22,'Import Peak Change'!$A$106:FT$202,176,FALSE)),0,(VLOOKUP($A22,'Import Peak'!$A$3:FT$99,176,FALSE)-VLOOKUP($A22,'Import Peak Change'!$A$106:FT$202,176,FALSE)))</f>
        <v>0</v>
      </c>
      <c r="FU22" s="6">
        <f>IF(ISERROR(VLOOKUP($A22,'Import Peak'!$A$3:FU$99,177,FALSE)-VLOOKUP($A22,'Import Peak Change'!$A$106:FU$202,177,FALSE)),0,(VLOOKUP($A22,'Import Peak'!$A$3:FU$99,177,FALSE)-VLOOKUP($A22,'Import Peak Change'!$A$106:FU$202,177,FALSE)))</f>
        <v>0</v>
      </c>
      <c r="FV22" s="6">
        <f>IF(ISERROR(VLOOKUP($A22,'Import Peak'!$A$3:FV$99,178,FALSE)-VLOOKUP($A22,'Import Peak Change'!$A$106:FV$202,178,FALSE)),0,(VLOOKUP($A22,'Import Peak'!$A$3:FV$99,178,FALSE)-VLOOKUP($A22,'Import Peak Change'!$A$106:FV$202,178,FALSE)))</f>
        <v>0</v>
      </c>
      <c r="FW22" s="6">
        <f>IF(ISERROR(VLOOKUP($A22,'Import Peak'!$A$3:FW$99,179,FALSE)-VLOOKUP($A22,'Import Peak Change'!$A$106:FW$202,179,FALSE)),0,(VLOOKUP($A22,'Import Peak'!$A$3:FW$99,179,FALSE)-VLOOKUP($A22,'Import Peak Change'!$A$106:FW$202,179,FALSE)))</f>
        <v>0</v>
      </c>
      <c r="FX22" s="6">
        <f>IF(ISERROR(VLOOKUP($A22,'Import Peak'!$A$3:FX$99,180,FALSE)-VLOOKUP($A22,'Import Peak Change'!$A$106:FX$202,180,FALSE)),0,(VLOOKUP($A22,'Import Peak'!$A$3:FX$99,180,FALSE)-VLOOKUP($A22,'Import Peak Change'!$A$106:FX$202,180,FALSE)))</f>
        <v>0</v>
      </c>
      <c r="FY22" s="6">
        <f>IF(ISERROR(VLOOKUP($A22,'Import Peak'!$A$3:FY$99,181,FALSE)-VLOOKUP($A22,'Import Peak Change'!$A$106:FY$202,181,FALSE)),0,(VLOOKUP($A22,'Import Peak'!$A$3:FY$99,181,FALSE)-VLOOKUP($A22,'Import Peak Change'!$A$106:FY$202,181,FALSE)))</f>
        <v>0</v>
      </c>
      <c r="FZ22" s="6">
        <f>IF(ISERROR(VLOOKUP($A22,'Import Peak'!$A$3:FZ$99,182,FALSE)-VLOOKUP($A22,'Import Peak Change'!$A$106:FZ$202,182,FALSE)),0,(VLOOKUP($A22,'Import Peak'!$A$3:FZ$99,182,FALSE)-VLOOKUP($A22,'Import Peak Change'!$A$106:FZ$202,182,FALSE)))</f>
        <v>0</v>
      </c>
      <c r="GA22" s="6">
        <f>IF(ISERROR(VLOOKUP($A22,'Import Peak'!$A$3:GA$99,183,FALSE)-VLOOKUP($A22,'Import Peak Change'!$A$106:GA$202,183,FALSE)),0,(VLOOKUP($A22,'Import Peak'!$A$3:GA$99,183,FALSE)-VLOOKUP($A22,'Import Peak Change'!$A$106:GA$202,183,FALSE)))</f>
        <v>0</v>
      </c>
      <c r="GB22" s="6">
        <f>IF(ISERROR(VLOOKUP($A22,'Import Peak'!$A$3:GB$99,184,FALSE)-VLOOKUP($A22,'Import Peak Change'!$A$106:GB$202,184,FALSE)),0,(VLOOKUP($A22,'Import Peak'!$A$3:GB$99,184,FALSE)-VLOOKUP($A22,'Import Peak Change'!$A$106:GB$202,184,FALSE)))</f>
        <v>0</v>
      </c>
      <c r="GC22" s="6">
        <f>IF(ISERROR(VLOOKUP($A22,'Import Peak'!$A$3:GC$99,185,FALSE)-VLOOKUP($A22,'Import Peak Change'!$A$106:GC$202,185,FALSE)),0,(VLOOKUP($A22,'Import Peak'!$A$3:GC$99,185,FALSE)-VLOOKUP($A22,'Import Peak Change'!$A$106:GC$202,185,FALSE)))</f>
        <v>0</v>
      </c>
      <c r="GD22" s="6">
        <f>IF(ISERROR(VLOOKUP($A22,'Import Peak'!$A$3:GD$99,186,FALSE)-VLOOKUP($A22,'Import Peak Change'!$A$106:GD$202,186,FALSE)),0,(VLOOKUP($A22,'Import Peak'!$A$3:GD$99,186,FALSE)-VLOOKUP($A22,'Import Peak Change'!$A$106:GD$202,186,FALSE)))</f>
        <v>0</v>
      </c>
      <c r="GE22" s="6">
        <f>IF(ISERROR(VLOOKUP($A22,'Import Peak'!$A$3:GE$99,187,FALSE)-VLOOKUP($A22,'Import Peak Change'!$A$106:GE$202,187,FALSE)),0,(VLOOKUP($A22,'Import Peak'!$A$3:GE$99,187,FALSE)-VLOOKUP($A22,'Import Peak Change'!$A$106:GE$202,187,FALSE)))</f>
        <v>0</v>
      </c>
      <c r="GF22" s="6">
        <f>IF(ISERROR(VLOOKUP($A22,'Import Peak'!$A$3:GF$99,188,FALSE)-VLOOKUP($A22,'Import Peak Change'!$A$106:GF$202,188,FALSE)),0,(VLOOKUP($A22,'Import Peak'!$A$3:GF$99,188,FALSE)-VLOOKUP($A22,'Import Peak Change'!$A$106:GF$202,188,FALSE)))</f>
        <v>0</v>
      </c>
      <c r="GG22" s="6">
        <f>IF(ISERROR(VLOOKUP($A22,'Import Peak'!$A$3:GG$99,189,FALSE)-VLOOKUP($A22,'Import Peak Change'!$A$106:GG$202,189,FALSE)),0,(VLOOKUP($A22,'Import Peak'!$A$3:GG$99,189,FALSE)-VLOOKUP($A22,'Import Peak Change'!$A$106:GG$202,189,FALSE)))</f>
        <v>0</v>
      </c>
      <c r="GH22" s="6">
        <f>IF(ISERROR(VLOOKUP($A22,'Import Peak'!$A$3:GH$99,190,FALSE)-VLOOKUP($A22,'Import Peak Change'!$A$106:GH$202,190,FALSE)),0,(VLOOKUP($A22,'Import Peak'!$A$3:GH$99,190,FALSE)-VLOOKUP($A22,'Import Peak Change'!$A$106:GH$202,190,FALSE)))</f>
        <v>0</v>
      </c>
      <c r="GI22" s="6">
        <f>IF(ISERROR(VLOOKUP($A22,'Import Peak'!$A$3:GI$99,191,FALSE)-VLOOKUP($A22,'Import Peak Change'!$A$106:GI$202,191,FALSE)),0,(VLOOKUP($A22,'Import Peak'!$A$3:GI$99,191,FALSE)-VLOOKUP($A22,'Import Peak Change'!$A$106:GI$202,191,FALSE)))</f>
        <v>0</v>
      </c>
      <c r="GJ22" s="6">
        <f>IF(ISERROR(VLOOKUP($A22,'Import Peak'!$A$3:GJ$99,192,FALSE)-VLOOKUP($A22,'Import Peak Change'!$A$106:GJ$202,192,FALSE)),0,(VLOOKUP($A22,'Import Peak'!$A$3:GJ$99,192,FALSE)-VLOOKUP($A22,'Import Peak Change'!$A$106:GJ$202,192,FALSE)))</f>
        <v>0</v>
      </c>
      <c r="GK22" s="6">
        <f>IF(ISERROR(VLOOKUP($A22,'Import Peak'!$A$3:GK$99,193,FALSE)-VLOOKUP($A22,'Import Peak Change'!$A$106:GK$202,193,FALSE)),0,(VLOOKUP($A22,'Import Peak'!$A$3:GK$99,193,FALSE)-VLOOKUP($A22,'Import Peak Change'!$A$106:GK$202,193,FALSE)))</f>
        <v>0</v>
      </c>
      <c r="GL22" s="6">
        <f>IF(ISERROR(VLOOKUP($A22,'Import Peak'!$A$3:GL$99,194,FALSE)-VLOOKUP($A22,'Import Peak Change'!$A$106:GL$202,194,FALSE)),0,(VLOOKUP($A22,'Import Peak'!$A$3:GL$99,194,FALSE)-VLOOKUP($A22,'Import Peak Change'!$A$106:GL$202,194,FALSE)))</f>
        <v>0</v>
      </c>
      <c r="GM22" s="6">
        <f>IF(ISERROR(VLOOKUP($A22,'Import Peak'!$A$3:GM$99,195,FALSE)-VLOOKUP($A22,'Import Peak Change'!$A$106:GM$202,195,FALSE)),0,(VLOOKUP($A22,'Import Peak'!$A$3:GM$99,195,FALSE)-VLOOKUP($A22,'Import Peak Change'!$A$106:GM$202,195,FALSE)))</f>
        <v>0</v>
      </c>
      <c r="GN22" s="6">
        <f>IF(ISERROR(VLOOKUP($A22,'Import Peak'!$A$3:GN$99,196,FALSE)-VLOOKUP($A22,'Import Peak Change'!$A$106:GN$202,196,FALSE)),0,(VLOOKUP($A22,'Import Peak'!$A$3:GN$99,196,FALSE)-VLOOKUP($A22,'Import Peak Change'!$A$106:GN$202,196,FALSE)))</f>
        <v>0</v>
      </c>
      <c r="GO22" s="6">
        <f>IF(ISERROR(VLOOKUP($A22,'Import Peak'!$A$3:GO$99,197,FALSE)-VLOOKUP($A22,'Import Peak Change'!$A$106:GO$202,197,FALSE)),0,(VLOOKUP($A22,'Import Peak'!$A$3:GO$99,197,FALSE)-VLOOKUP($A22,'Import Peak Change'!$A$106:GO$202,197,FALSE)))</f>
        <v>0</v>
      </c>
      <c r="GP22" s="6">
        <f>IF(ISERROR(VLOOKUP($A22,'Import Peak'!$A$3:GP$99,198,FALSE)-VLOOKUP($A22,'Import Peak Change'!$A$106:GP$202,198,FALSE)),0,(VLOOKUP($A22,'Import Peak'!$A$3:GP$99,198,FALSE)-VLOOKUP($A22,'Import Peak Change'!$A$106:GP$202,198,FALSE)))</f>
        <v>0</v>
      </c>
      <c r="GQ22" s="6">
        <f>IF(ISERROR(VLOOKUP($A22,'Import Peak'!$A$3:GQ$99,199,FALSE)-VLOOKUP($A22,'Import Peak Change'!$A$106:GQ$202,199,FALSE)),0,(VLOOKUP($A22,'Import Peak'!$A$3:GQ$99,199,FALSE)-VLOOKUP($A22,'Import Peak Change'!$A$106:GQ$202,199,FALSE)))</f>
        <v>0</v>
      </c>
      <c r="GR22" s="6">
        <f>IF(ISERROR(VLOOKUP($A22,'Import Peak'!$A$3:GR$99,200,FALSE)-VLOOKUP($A22,'Import Peak Change'!$A$106:GR$202,200,FALSE)),0,(VLOOKUP($A22,'Import Peak'!$A$3:GR$99,200,FALSE)-VLOOKUP($A22,'Import Peak Change'!$A$106:GR$202,200,FALSE)))</f>
        <v>0</v>
      </c>
      <c r="GS22" s="6">
        <f>IF(ISERROR(VLOOKUP($A22,'Import Peak'!$A$3:GS$99,201,FALSE)-VLOOKUP($A22,'Import Peak Change'!$A$106:GS$202,201,FALSE)),0,(VLOOKUP($A22,'Import Peak'!$A$3:GS$99,201,FALSE)-VLOOKUP($A22,'Import Peak Change'!$A$106:GS$202,201,FALSE)))</f>
        <v>0</v>
      </c>
      <c r="GT22" s="6">
        <f>IF(ISERROR(VLOOKUP($A22,'Import Peak'!$A$3:GT$99,202,FALSE)-VLOOKUP($A22,'Import Peak Change'!$A$106:GT$202,202,FALSE)),0,(VLOOKUP($A22,'Import Peak'!$A$3:GT$99,202,FALSE)-VLOOKUP($A22,'Import Peak Change'!$A$106:GT$202,202,FALSE)))</f>
        <v>0</v>
      </c>
      <c r="GU22" s="6">
        <f>IF(ISERROR(VLOOKUP($A22,'Import Peak'!$A$3:GU$99,203,FALSE)-VLOOKUP($A22,'Import Peak Change'!$A$106:GU$202,203,FALSE)),0,(VLOOKUP($A22,'Import Peak'!$A$3:GU$99,203,FALSE)-VLOOKUP($A22,'Import Peak Change'!$A$106:GU$202,203,FALSE)))</f>
        <v>0</v>
      </c>
      <c r="GV22" s="6">
        <f>IF(ISERROR(VLOOKUP($A22,'Import Peak'!$A$3:GV$99,204,FALSE)-VLOOKUP($A22,'Import Peak Change'!$A$106:GV$202,204,FALSE)),0,(VLOOKUP($A22,'Import Peak'!$A$3:GV$99,204,FALSE)-VLOOKUP($A22,'Import Peak Change'!$A$106:GV$202,204,FALSE)))</f>
        <v>0</v>
      </c>
      <c r="GW22" s="6">
        <f>IF(ISERROR(VLOOKUP($A22,'Import Peak'!$A$3:GW$99,205,FALSE)-VLOOKUP($A22,'Import Peak Change'!$A$106:GW$202,205,FALSE)),0,(VLOOKUP($A22,'Import Peak'!$A$3:GW$99,205,FALSE)-VLOOKUP($A22,'Import Peak Change'!$A$106:GW$202,205,FALSE)))</f>
        <v>0</v>
      </c>
      <c r="GX22" s="6">
        <f>IF(ISERROR(VLOOKUP($A22,'Import Peak'!$A$3:GX$99,206,FALSE)-VLOOKUP($A22,'Import Peak Change'!$A$106:GX$202,206,FALSE)),0,(VLOOKUP($A22,'Import Peak'!$A$3:GX$99,206,FALSE)-VLOOKUP($A22,'Import Peak Change'!$A$106:GX$202,206,FALSE)))</f>
        <v>0</v>
      </c>
      <c r="GY22" s="6">
        <f>IF(ISERROR(VLOOKUP($A22,'Import Peak'!$A$3:GY$99,207,FALSE)-VLOOKUP($A22,'Import Peak Change'!$A$106:GY$202,207,FALSE)),0,(VLOOKUP($A22,'Import Peak'!$A$3:GY$99,207,FALSE)-VLOOKUP($A22,'Import Peak Change'!$A$106:GY$202,207,FALSE)))</f>
        <v>0</v>
      </c>
      <c r="GZ22" s="6">
        <f>IF(ISERROR(VLOOKUP($A22,'Import Peak'!$A$3:GZ$99,208,FALSE)-VLOOKUP($A22,'Import Peak Change'!$A$106:GZ$202,208,FALSE)),0,(VLOOKUP($A22,'Import Peak'!$A$3:GZ$99,208,FALSE)-VLOOKUP($A22,'Import Peak Change'!$A$106:GZ$202,208,FALSE)))</f>
        <v>0</v>
      </c>
      <c r="HA22" s="6">
        <f>IF(ISERROR(VLOOKUP($A22,'Import Peak'!$A$3:HA$99,209,FALSE)-VLOOKUP($A22,'Import Peak Change'!$A$106:HA$202,209,FALSE)),0,(VLOOKUP($A22,'Import Peak'!$A$3:HA$99,209,FALSE)-VLOOKUP($A22,'Import Peak Change'!$A$106:HA$202,209,FALSE)))</f>
        <v>0</v>
      </c>
      <c r="HB22" s="6">
        <f>IF(ISERROR(VLOOKUP($A22,'Import Peak'!$A$3:HB$99,210,FALSE)-VLOOKUP($A22,'Import Peak Change'!$A$106:HB$202,210,FALSE)),0,(VLOOKUP($A22,'Import Peak'!$A$3:HB$99,210,FALSE)-VLOOKUP($A22,'Import Peak Change'!$A$106:HB$202,210,FALSE)))</f>
        <v>0</v>
      </c>
      <c r="HC22" s="6">
        <f>IF(ISERROR(VLOOKUP($A22,'Import Peak'!$A$3:HC$99,211,FALSE)-VLOOKUP($A22,'Import Peak Change'!$A$106:HC$202,211,FALSE)),0,(VLOOKUP($A22,'Import Peak'!$A$3:HC$99,211,FALSE)-VLOOKUP($A22,'Import Peak Change'!$A$106:HC$202,211,FALSE)))</f>
        <v>0</v>
      </c>
      <c r="HD22" s="6">
        <f>IF(ISERROR(VLOOKUP($A22,'Import Peak'!$A$3:HD$99,212,FALSE)-VLOOKUP($A22,'Import Peak Change'!$A$106:HD$202,212,FALSE)),0,(VLOOKUP($A22,'Import Peak'!$A$3:HD$99,212,FALSE)-VLOOKUP($A22,'Import Peak Change'!$A$106:HD$202,212,FALSE)))</f>
        <v>0</v>
      </c>
      <c r="HE22" s="6">
        <f>IF(ISERROR(VLOOKUP($A22,'Import Peak'!$A$3:HE$99,213,FALSE)-VLOOKUP($A22,'Import Peak Change'!$A$106:HE$202,213,FALSE)),0,(VLOOKUP($A22,'Import Peak'!$A$3:HE$99,213,FALSE)-VLOOKUP($A22,'Import Peak Change'!$A$106:HE$202,213,FALSE)))</f>
        <v>0</v>
      </c>
      <c r="HF22" s="6">
        <f>IF(ISERROR(VLOOKUP($A22,'Import Peak'!$A$3:HF$99,214,FALSE)-VLOOKUP($A22,'Import Peak Change'!$A$106:HF$202,214,FALSE)),0,(VLOOKUP($A22,'Import Peak'!$A$3:HF$99,214,FALSE)-VLOOKUP($A22,'Import Peak Change'!$A$106:HF$202,214,FALSE)))</f>
        <v>0</v>
      </c>
      <c r="HG22" s="6">
        <f>IF(ISERROR(VLOOKUP($A22,'Import Peak'!$A$3:HG$99,215,FALSE)-VLOOKUP($A22,'Import Peak Change'!$A$106:HG$202,215,FALSE)),0,(VLOOKUP($A22,'Import Peak'!$A$3:HG$99,215,FALSE)-VLOOKUP($A22,'Import Peak Change'!$A$106:HG$202,215,FALSE)))</f>
        <v>0</v>
      </c>
      <c r="HH22" s="6">
        <f>IF(ISERROR(VLOOKUP($A22,'Import Peak'!$A$3:HH$99,216,FALSE)-VLOOKUP($A22,'Import Peak Change'!$A$106:HH$202,216,FALSE)),0,(VLOOKUP($A22,'Import Peak'!$A$3:HH$99,216,FALSE)-VLOOKUP($A22,'Import Peak Change'!$A$106:HH$202,216,FALSE)))</f>
        <v>0</v>
      </c>
      <c r="HI22" s="6">
        <f>IF(ISERROR(VLOOKUP($A22,'Import Peak'!$A$3:HI$99,217,FALSE)-VLOOKUP($A22,'Import Peak Change'!$A$106:HI$202,217,FALSE)),0,(VLOOKUP($A22,'Import Peak'!$A$3:HI$99,217,FALSE)-VLOOKUP($A22,'Import Peak Change'!$A$106:HI$202,217,FALSE)))</f>
        <v>0</v>
      </c>
      <c r="HJ22" s="6">
        <f>IF(ISERROR(VLOOKUP($A22,'Import Peak'!$A$3:HJ$99,218,FALSE)-VLOOKUP($A22,'Import Peak Change'!$A$106:HJ$202,218,FALSE)),0,(VLOOKUP($A22,'Import Peak'!$A$3:HJ$99,218,FALSE)-VLOOKUP($A22,'Import Peak Change'!$A$106:HJ$202,218,FALSE)))</f>
        <v>0</v>
      </c>
      <c r="HK22" s="6">
        <f>IF(ISERROR(VLOOKUP($A22,'Import Peak'!$A$3:HK$99,219,FALSE)-VLOOKUP($A22,'Import Peak Change'!$A$106:HK$202,219,FALSE)),0,(VLOOKUP($A22,'Import Peak'!$A$3:HK$99,219,FALSE)-VLOOKUP($A22,'Import Peak Change'!$A$106:HK$202,219,FALSE)))</f>
        <v>0</v>
      </c>
      <c r="HL22" s="6">
        <f>IF(ISERROR(VLOOKUP($A22,'Import Peak'!$A$3:HL$99,220,FALSE)-VLOOKUP($A22,'Import Peak Change'!$A$106:HL$202,220,FALSE)),0,(VLOOKUP($A22,'Import Peak'!$A$3:HL$99,220,FALSE)-VLOOKUP($A22,'Import Peak Change'!$A$106:HL$202,220,FALSE)))</f>
        <v>0</v>
      </c>
      <c r="HM22" s="6">
        <f>IF(ISERROR(VLOOKUP($A22,'Import Peak'!$A$3:HM$99,221,FALSE)-VLOOKUP($A22,'Import Peak Change'!$A$106:HM$202,221,FALSE)),0,(VLOOKUP($A22,'Import Peak'!$A$3:HM$99,221,FALSE)-VLOOKUP($A22,'Import Peak Change'!$A$106:HM$202,221,FALSE)))</f>
        <v>0</v>
      </c>
      <c r="HN22" s="6">
        <f>IF(ISERROR(VLOOKUP($A22,'Import Peak'!$A$3:HN$99,222,FALSE)-VLOOKUP($A22,'Import Peak Change'!$A$106:HN$202,222,FALSE)),0,(VLOOKUP($A22,'Import Peak'!$A$3:HN$99,222,FALSE)-VLOOKUP($A22,'Import Peak Change'!$A$106:HN$202,222,FALSE)))</f>
        <v>0</v>
      </c>
      <c r="HO22" s="6">
        <f>IF(ISERROR(VLOOKUP($A22,'Import Peak'!$A$3:HO$99,223,FALSE)-VLOOKUP($A22,'Import Peak Change'!$A$106:HO$202,223,FALSE)),0,(VLOOKUP($A22,'Import Peak'!$A$3:HO$99,223,FALSE)-VLOOKUP($A22,'Import Peak Change'!$A$106:HO$202,223,FALSE)))</f>
        <v>0</v>
      </c>
      <c r="HP22" s="6">
        <f>IF(ISERROR(VLOOKUP($A22,'Import Peak'!$A$3:HP$99,224,FALSE)-VLOOKUP($A22,'Import Peak Change'!$A$106:HP$202,224,FALSE)),0,(VLOOKUP($A22,'Import Peak'!$A$3:HP$99,224,FALSE)-VLOOKUP($A22,'Import Peak Change'!$A$106:HP$202,224,FALSE)))</f>
        <v>0</v>
      </c>
      <c r="HQ22" s="6">
        <f>IF(ISERROR(VLOOKUP($A22,'Import Peak'!$A$3:HQ$99,225,FALSE)-VLOOKUP($A22,'Import Peak Change'!$A$106:HQ$202,225,FALSE)),0,(VLOOKUP($A22,'Import Peak'!$A$3:HQ$99,225,FALSE)-VLOOKUP($A22,'Import Peak Change'!$A$106:HQ$202,225,FALSE)))</f>
        <v>0</v>
      </c>
      <c r="HR22" s="6">
        <f>IF(ISERROR(VLOOKUP($A22,'Import Peak'!$A$3:HR$99,226,FALSE)-VLOOKUP($A22,'Import Peak Change'!$A$106:HR$202,226,FALSE)),0,(VLOOKUP($A22,'Import Peak'!$A$3:HR$99,226,FALSE)-VLOOKUP($A22,'Import Peak Change'!$A$106:HR$202,226,FALSE)))</f>
        <v>0</v>
      </c>
      <c r="HS22" s="6">
        <f>IF(ISERROR(VLOOKUP($A22,'Import Peak'!$A$3:HS$99,227,FALSE)-VLOOKUP($A22,'Import Peak Change'!$A$106:HS$202,227,FALSE)),0,(VLOOKUP($A22,'Import Peak'!$A$3:HS$99,227,FALSE)-VLOOKUP($A22,'Import Peak Change'!$A$106:HS$202,227,FALSE)))</f>
        <v>0</v>
      </c>
      <c r="HT22" s="6">
        <f>IF(ISERROR(VLOOKUP($A22,'Import Peak'!$A$3:HT$99,228,FALSE)-VLOOKUP($A22,'Import Peak Change'!$A$106:HT$202,228,FALSE)),0,(VLOOKUP($A22,'Import Peak'!$A$3:HT$99,228,FALSE)-VLOOKUP($A22,'Import Peak Change'!$A$106:HT$202,228,FALSE)))</f>
        <v>0</v>
      </c>
      <c r="HU22" s="6">
        <f>IF(ISERROR(VLOOKUP($A22,'Import Peak'!$A$3:HU$99,229,FALSE)-VLOOKUP($A22,'Import Peak Change'!$A$106:HU$202,229,FALSE)),0,(VLOOKUP($A22,'Import Peak'!$A$3:HU$99,229,FALSE)-VLOOKUP($A22,'Import Peak Change'!$A$106:HU$202,229,FALSE)))</f>
        <v>0</v>
      </c>
      <c r="HV22" s="6">
        <f>IF(ISERROR(VLOOKUP($A22,'Import Peak'!$A$3:HV$99,230,FALSE)-VLOOKUP($A22,'Import Peak Change'!$A$106:HV$202,230,FALSE)),0,(VLOOKUP($A22,'Import Peak'!$A$3:HV$99,230,FALSE)-VLOOKUP($A22,'Import Peak Change'!$A$106:HV$202,230,FALSE)))</f>
        <v>0</v>
      </c>
      <c r="HW22" s="6">
        <f>IF(ISERROR(VLOOKUP($A22,'Import Peak'!$A$3:HW$99,231,FALSE)-VLOOKUP($A22,'Import Peak Change'!$A$106:HW$202,231,FALSE)),0,(VLOOKUP($A22,'Import Peak'!$A$3:HW$99,231,FALSE)-VLOOKUP($A22,'Import Peak Change'!$A$106:HW$202,231,FALSE)))</f>
        <v>0</v>
      </c>
      <c r="HX22" s="6">
        <f>IF(ISERROR(VLOOKUP($A22,'Import Peak'!$A$3:HX$99,232,FALSE)-VLOOKUP($A22,'Import Peak Change'!$A$106:HX$202,232,FALSE)),0,(VLOOKUP($A22,'Import Peak'!$A$3:HX$99,232,FALSE)-VLOOKUP($A22,'Import Peak Change'!$A$106:HX$202,232,FALSE)))</f>
        <v>0</v>
      </c>
      <c r="HY22" s="6">
        <f>IF(ISERROR(VLOOKUP($A22,'Import Peak'!$A$3:HY$99,233,FALSE)-VLOOKUP($A22,'Import Peak Change'!$A$106:HY$202,233,FALSE)),0,(VLOOKUP($A22,'Import Peak'!$A$3:HY$99,233,FALSE)-VLOOKUP($A22,'Import Peak Change'!$A$106:HY$202,233,FALSE)))</f>
        <v>0</v>
      </c>
      <c r="HZ22" s="6">
        <f>IF(ISERROR(VLOOKUP($A22,'Import Peak'!$A$3:HZ$99,234,FALSE)-VLOOKUP($A22,'Import Peak Change'!$A$106:HZ$202,234,FALSE)),0,(VLOOKUP($A22,'Import Peak'!$A$3:HZ$99,234,FALSE)-VLOOKUP($A22,'Import Peak Change'!$A$106:HZ$202,234,FALSE)))</f>
        <v>0</v>
      </c>
      <c r="IA22" s="6">
        <f>IF(ISERROR(VLOOKUP($A22,'Import Peak'!$A$3:IA$99,235,FALSE)-VLOOKUP($A22,'Import Peak Change'!$A$106:IA$202,235,FALSE)),0,(VLOOKUP($A22,'Import Peak'!$A$3:IA$99,235,FALSE)-VLOOKUP($A22,'Import Peak Change'!$A$106:IA$202,235,FALSE)))</f>
        <v>0</v>
      </c>
      <c r="IB22" s="6">
        <f>IF(ISERROR(VLOOKUP($A22,'Import Peak'!$A$3:IB$99,236,FALSE)-VLOOKUP($A22,'Import Peak Change'!$A$106:IB$202,236,FALSE)),0,(VLOOKUP($A22,'Import Peak'!$A$3:IB$99,236,FALSE)-VLOOKUP($A22,'Import Peak Change'!$A$106:IB$202,236,FALSE)))</f>
        <v>0</v>
      </c>
      <c r="IC22" s="6">
        <f>IF(ISERROR(VLOOKUP($A22,'Import Peak'!$A$3:IC$99,237,FALSE)-VLOOKUP($A22,'Import Peak Change'!$A$106:IC$202,237,FALSE)),0,(VLOOKUP($A22,'Import Peak'!$A$3:IC$99,237,FALSE)-VLOOKUP($A22,'Import Peak Change'!$A$106:IC$202,237,FALSE)))</f>
        <v>0</v>
      </c>
      <c r="ID22" s="6">
        <f>IF(ISERROR(VLOOKUP($A22,'Import Peak'!$A$3:ID$99,238,FALSE)-VLOOKUP($A22,'Import Peak Change'!$A$106:ID$202,238,FALSE)),0,(VLOOKUP($A22,'Import Peak'!$A$3:ID$99,238,FALSE)-VLOOKUP($A22,'Import Peak Change'!$A$106:ID$202,238,FALSE)))</f>
        <v>-45494.894558693864</v>
      </c>
      <c r="IE22" s="6">
        <f>IF(ISERROR(VLOOKUP($A22,'Import Peak'!$A$3:IE$99,239,FALSE)-VLOOKUP($A22,'Import Peak Change'!$A$106:IE$202,239,FALSE)),0,(VLOOKUP($A22,'Import Peak'!$A$3:IE$99,239,FALSE)-VLOOKUP($A22,'Import Peak Change'!$A$106:IE$202,239,FALSE)))</f>
        <v>-45494.894558693864</v>
      </c>
      <c r="IF22" s="6"/>
    </row>
    <row r="23" spans="1:240">
      <c r="A23" s="168" t="str">
        <f>IF('Import Peak'!A20=0,"",'Import Peak'!A20)</f>
        <v>EPMI-LT-WOPTS</v>
      </c>
      <c r="B23" s="6"/>
      <c r="C23" s="6"/>
      <c r="D23" s="6"/>
      <c r="E23" s="6"/>
      <c r="F23" s="6"/>
      <c r="G23" s="6">
        <f>IF(ISERROR(VLOOKUP($A23,'Import Peak'!$A$3:G$99,7,FALSE)-VLOOKUP($A23,'Import Peak Change'!$A$106:G$202,7,FALSE)),0,(VLOOKUP($A23,'Import Peak'!$A$3:G$99,7,FALSE)-VLOOKUP($A23,'Import Peak Change'!$A$106:G$202,7,FALSE)))</f>
        <v>0</v>
      </c>
      <c r="H23" s="6">
        <f>IF(ISERROR(VLOOKUP($A23,'Import Peak'!$A$3:H$99,8,FALSE)-VLOOKUP($A23,'Import Peak Change'!$A$106:H$202,8,FALSE)),0,(VLOOKUP($A23,'Import Peak'!$A$3:H$99,8,FALSE)-VLOOKUP($A23,'Import Peak Change'!$A$106:H$202,8,FALSE)))</f>
        <v>0</v>
      </c>
      <c r="I23" s="6">
        <f>IF(ISERROR(VLOOKUP($A23,'Import Peak'!$A$3:I$99,9,FALSE)-VLOOKUP($A23,'Import Peak Change'!$A$106:I$202,9,FALSE)),0,(VLOOKUP($A23,'Import Peak'!$A$3:I$99,9,FALSE)-VLOOKUP($A23,'Import Peak Change'!$A$106:I$202,9,FALSE)))</f>
        <v>-95.509447853687675</v>
      </c>
      <c r="J23" s="6">
        <f>IF(ISERROR(VLOOKUP($A23,'Import Peak'!$A$3:J$99,10,FALSE)-VLOOKUP($A23,'Import Peak Change'!$A$106:J$202,10,FALSE)),0,(VLOOKUP($A23,'Import Peak'!$A$3:J$99,10,FALSE)-VLOOKUP($A23,'Import Peak Change'!$A$106:J$202,10,FALSE)))</f>
        <v>250.47150469185999</v>
      </c>
      <c r="K23" s="6">
        <f>IF(ISERROR(VLOOKUP($A23,'Import Peak'!$A$3:K$99,11,FALSE)-VLOOKUP($A23,'Import Peak Change'!$A$106:K$202,11,FALSE)),0,(VLOOKUP($A23,'Import Peak'!$A$3:K$99,11,FALSE)-VLOOKUP($A23,'Import Peak Change'!$A$106:K$202,11,FALSE)))</f>
        <v>345.00653720259993</v>
      </c>
      <c r="L23" s="6">
        <f>IF(ISERROR(VLOOKUP($A23,'Import Peak'!$A$3:L$99,12,FALSE)-VLOOKUP($A23,'Import Peak Change'!$A$106:L$202,12,FALSE)),0,(VLOOKUP($A23,'Import Peak'!$A$3:L$99,12,FALSE)-VLOOKUP($A23,'Import Peak Change'!$A$106:L$202,12,FALSE)))</f>
        <v>285.95846789811003</v>
      </c>
      <c r="M23" s="6">
        <f>IF(ISERROR(VLOOKUP($A23,'Import Peak'!$A$3:M$99,13,FALSE)-VLOOKUP($A23,'Import Peak Change'!$A$106:M$202,13,FALSE)),0,(VLOOKUP($A23,'Import Peak'!$A$3:M$99,13,FALSE)-VLOOKUP($A23,'Import Peak Change'!$A$106:M$202,13,FALSE)))</f>
        <v>-13.505600373010111</v>
      </c>
      <c r="N23" s="6">
        <f>IF(ISERROR(VLOOKUP($A23,'Import Peak'!$A$3:N$99,14,FALSE)-VLOOKUP($A23,'Import Peak Change'!$A$106:N$202,14,FALSE)),0,(VLOOKUP($A23,'Import Peak'!$A$3:N$99,14,FALSE)-VLOOKUP($A23,'Import Peak Change'!$A$106:N$202,14,FALSE)))</f>
        <v>-13.524576630740057</v>
      </c>
      <c r="O23" s="6">
        <f>IF(ISERROR(VLOOKUP($A23,'Import Peak'!$A$3:O$99,15,FALSE)-VLOOKUP($A23,'Import Peak Change'!$A$106:O$202,15,FALSE)),0,(VLOOKUP($A23,'Import Peak'!$A$3:O$99,15,FALSE)-VLOOKUP($A23,'Import Peak Change'!$A$106:O$202,15,FALSE)))</f>
        <v>-13.024824693240134</v>
      </c>
      <c r="P23" s="6">
        <f>IF(ISERROR(VLOOKUP($A23,'Import Peak'!$A$3:P$99,16,FALSE)-VLOOKUP($A23,'Import Peak Change'!$A$106:P$202,16,FALSE)),0,(VLOOKUP($A23,'Import Peak'!$A$3:P$99,16,FALSE)-VLOOKUP($A23,'Import Peak Change'!$A$106:P$202,16,FALSE)))</f>
        <v>0</v>
      </c>
      <c r="Q23" s="6">
        <f>IF(ISERROR(VLOOKUP($A23,'Import Peak'!$A$3:Q$99,17,FALSE)-VLOOKUP($A23,'Import Peak Change'!$A$106:Q$202,17,FALSE)),0,(VLOOKUP($A23,'Import Peak'!$A$3:Q$99,17,FALSE)-VLOOKUP($A23,'Import Peak Change'!$A$106:Q$202,17,FALSE)))</f>
        <v>0</v>
      </c>
      <c r="R23" s="6">
        <f>IF(ISERROR(VLOOKUP($A23,'Import Peak'!$A$3:R$99,18,FALSE)-VLOOKUP($A23,'Import Peak Change'!$A$106:R$202,18,FALSE)),0,(VLOOKUP($A23,'Import Peak'!$A$3:R$99,18,FALSE)-VLOOKUP($A23,'Import Peak Change'!$A$106:R$202,18,FALSE)))</f>
        <v>0</v>
      </c>
      <c r="S23" s="6">
        <f>IF(ISERROR(VLOOKUP($A23,'Import Peak'!$A$3:S$99,19,FALSE)-VLOOKUP($A23,'Import Peak Change'!$A$106:S$202,19,FALSE)),0,(VLOOKUP($A23,'Import Peak'!$A$3:S$99,19,FALSE)-VLOOKUP($A23,'Import Peak Change'!$A$106:S$202,19,FALSE)))</f>
        <v>-742.52016051435999</v>
      </c>
      <c r="T23" s="6">
        <f>IF(ISERROR(VLOOKUP($A23,'Import Peak'!$A$3:T$99,20,FALSE)-VLOOKUP($A23,'Import Peak Change'!$A$106:T$202,20,FALSE)),0,(VLOOKUP($A23,'Import Peak'!$A$3:T$99,20,FALSE)-VLOOKUP($A23,'Import Peak Change'!$A$106:T$202,20,FALSE)))</f>
        <v>-733.47633912572007</v>
      </c>
      <c r="U23" s="6">
        <f>IF(ISERROR(VLOOKUP($A23,'Import Peak'!$A$3:U$99,21,FALSE)-VLOOKUP($A23,'Import Peak Change'!$A$106:U$202,21,FALSE)),0,(VLOOKUP($A23,'Import Peak'!$A$3:U$99,21,FALSE)-VLOOKUP($A23,'Import Peak Change'!$A$106:U$202,21,FALSE)))</f>
        <v>-477.72196407439998</v>
      </c>
      <c r="V23" s="6">
        <f>IF(ISERROR(VLOOKUP($A23,'Import Peak'!$A$3:V$99,22,FALSE)-VLOOKUP($A23,'Import Peak Change'!$A$106:V$202,22,FALSE)),0,(VLOOKUP($A23,'Import Peak'!$A$3:V$99,22,FALSE)-VLOOKUP($A23,'Import Peak Change'!$A$106:V$202,22,FALSE)))</f>
        <v>0</v>
      </c>
      <c r="W23" s="6">
        <f>IF(ISERROR(VLOOKUP($A23,'Import Peak'!$A$3:W$99,23,FALSE)-VLOOKUP($A23,'Import Peak Change'!$A$106:W$202,23,FALSE)),0,(VLOOKUP($A23,'Import Peak'!$A$3:W$99,23,FALSE)-VLOOKUP($A23,'Import Peak Change'!$A$106:W$202,23,FALSE)))</f>
        <v>0</v>
      </c>
      <c r="X23" s="6">
        <f>IF(ISERROR(VLOOKUP($A23,'Import Peak'!$A$3:X$99,24,FALSE)-VLOOKUP($A23,'Import Peak Change'!$A$106:X$202,24,FALSE)),0,(VLOOKUP($A23,'Import Peak'!$A$3:X$99,24,FALSE)-VLOOKUP($A23,'Import Peak Change'!$A$106:X$202,24,FALSE)))</f>
        <v>0</v>
      </c>
      <c r="Y23" s="6">
        <f>IF(ISERROR(VLOOKUP($A23,'Import Peak'!$A$3:Y$99,25,FALSE)-VLOOKUP($A23,'Import Peak Change'!$A$106:Y$202,25,FALSE)),0,(VLOOKUP($A23,'Import Peak'!$A$3:Y$99,25,FALSE)-VLOOKUP($A23,'Import Peak Change'!$A$106:Y$202,25,FALSE)))</f>
        <v>0</v>
      </c>
      <c r="Z23" s="6">
        <f>IF(ISERROR(VLOOKUP($A23,'Import Peak'!$A$3:Z$99,26,FALSE)-VLOOKUP($A23,'Import Peak Change'!$A$106:Z$202,26,FALSE)),0,(VLOOKUP($A23,'Import Peak'!$A$3:Z$99,26,FALSE)-VLOOKUP($A23,'Import Peak Change'!$A$106:Z$202,26,FALSE)))</f>
        <v>0</v>
      </c>
      <c r="AA23" s="6">
        <f>IF(ISERROR(VLOOKUP($A23,'Import Peak'!$A$3:AA$99,27,FALSE)-VLOOKUP($A23,'Import Peak Change'!$A$106:AA$202,27,FALSE)),0,(VLOOKUP($A23,'Import Peak'!$A$3:AA$99,27,FALSE)-VLOOKUP($A23,'Import Peak Change'!$A$106:AA$202,27,FALSE)))</f>
        <v>0</v>
      </c>
      <c r="AB23" s="6">
        <f>IF(ISERROR(VLOOKUP($A23,'Import Peak'!$A$3:AB$99,28,FALSE)-VLOOKUP($A23,'Import Peak Change'!$A$106:AB$202,28,FALSE)),0,(VLOOKUP($A23,'Import Peak'!$A$3:AB$99,28,FALSE)-VLOOKUP($A23,'Import Peak Change'!$A$106:AB$202,28,FALSE)))</f>
        <v>0</v>
      </c>
      <c r="AC23" s="6">
        <f>IF(ISERROR(VLOOKUP($A23,'Import Peak'!$A$3:AC$99,29,FALSE)-VLOOKUP($A23,'Import Peak Change'!$A$106:AC$202,29,FALSE)),0,(VLOOKUP($A23,'Import Peak'!$A$3:AC$99,29,FALSE)-VLOOKUP($A23,'Import Peak Change'!$A$106:AC$202,29,FALSE)))</f>
        <v>0</v>
      </c>
      <c r="AD23" s="6">
        <f>IF(ISERROR(VLOOKUP($A23,'Import Peak'!$A$3:AD$99,30,FALSE)-VLOOKUP($A23,'Import Peak Change'!$A$106:AD$202,30,FALSE)),0,(VLOOKUP($A23,'Import Peak'!$A$3:AD$99,30,FALSE)-VLOOKUP($A23,'Import Peak Change'!$A$106:AD$202,30,FALSE)))</f>
        <v>0</v>
      </c>
      <c r="AE23" s="6">
        <f>IF(ISERROR(VLOOKUP($A23,'Import Peak'!$A$3:AE$99,31,FALSE)-VLOOKUP($A23,'Import Peak Change'!$A$106:AE$202,31,FALSE)),0,(VLOOKUP($A23,'Import Peak'!$A$3:AE$99,31,FALSE)-VLOOKUP($A23,'Import Peak Change'!$A$106:AE$202,31,FALSE)))</f>
        <v>0</v>
      </c>
      <c r="AF23" s="6">
        <f>IF(ISERROR(VLOOKUP($A23,'Import Peak'!$A$3:AF$99,32,FALSE)-VLOOKUP($A23,'Import Peak Change'!$A$106:AF$202,32,FALSE)),0,(VLOOKUP($A23,'Import Peak'!$A$3:AF$99,32,FALSE)-VLOOKUP($A23,'Import Peak Change'!$A$106:AF$202,32,FALSE)))</f>
        <v>0</v>
      </c>
      <c r="AG23" s="6">
        <f>IF(ISERROR(VLOOKUP($A23,'Import Peak'!$A$3:AG$99,33,FALSE)-VLOOKUP($A23,'Import Peak Change'!$A$106:AG$202,33,FALSE)),0,(VLOOKUP($A23,'Import Peak'!$A$3:AG$99,33,FALSE)-VLOOKUP($A23,'Import Peak Change'!$A$106:AG$202,33,FALSE)))</f>
        <v>0</v>
      </c>
      <c r="AH23" s="6">
        <f>IF(ISERROR(VLOOKUP($A23,'Import Peak'!$A$3:AH$99,34,FALSE)-VLOOKUP($A23,'Import Peak Change'!$A$106:AH$202,34,FALSE)),0,(VLOOKUP($A23,'Import Peak'!$A$3:AH$99,34,FALSE)-VLOOKUP($A23,'Import Peak Change'!$A$106:AH$202,34,FALSE)))</f>
        <v>0</v>
      </c>
      <c r="AI23" s="6">
        <f>IF(ISERROR(VLOOKUP($A23,'Import Peak'!$A$3:AI$99,35,FALSE)-VLOOKUP($A23,'Import Peak Change'!$A$106:AI$202,35,FALSE)),0,(VLOOKUP($A23,'Import Peak'!$A$3:AI$99,35,FALSE)-VLOOKUP($A23,'Import Peak Change'!$A$106:AI$202,35,FALSE)))</f>
        <v>0</v>
      </c>
      <c r="AJ23" s="6">
        <f>IF(ISERROR(VLOOKUP($A23,'Import Peak'!$A$3:AJ$99,36,FALSE)-VLOOKUP($A23,'Import Peak Change'!$A$106:AJ$202,36,FALSE)),0,(VLOOKUP($A23,'Import Peak'!$A$3:AJ$99,36,FALSE)-VLOOKUP($A23,'Import Peak Change'!$A$106:AJ$202,36,FALSE)))</f>
        <v>0</v>
      </c>
      <c r="AK23" s="6">
        <f>IF(ISERROR(VLOOKUP($A23,'Import Peak'!$A$3:AK$99,37,FALSE)-VLOOKUP($A23,'Import Peak Change'!$A$106:AK$202,37,FALSE)),0,(VLOOKUP($A23,'Import Peak'!$A$3:AK$99,37,FALSE)-VLOOKUP($A23,'Import Peak Change'!$A$106:AK$202,37,FALSE)))</f>
        <v>0</v>
      </c>
      <c r="AL23" s="6">
        <f>IF(ISERROR(VLOOKUP($A23,'Import Peak'!$A$3:AL$99,38,FALSE)-VLOOKUP($A23,'Import Peak Change'!$A$106:AL$202,38,FALSE)),0,(VLOOKUP($A23,'Import Peak'!$A$3:AL$99,38,FALSE)-VLOOKUP($A23,'Import Peak Change'!$A$106:AL$202,38,FALSE)))</f>
        <v>0</v>
      </c>
      <c r="AM23" s="6">
        <f>IF(ISERROR(VLOOKUP($A23,'Import Peak'!$A$3:AM$99,39,FALSE)-VLOOKUP($A23,'Import Peak Change'!$A$106:AM$202,39,FALSE)),0,(VLOOKUP($A23,'Import Peak'!$A$3:AM$99,39,FALSE)-VLOOKUP($A23,'Import Peak Change'!$A$106:AM$202,39,FALSE)))</f>
        <v>0</v>
      </c>
      <c r="AN23" s="6">
        <f>IF(ISERROR(VLOOKUP($A23,'Import Peak'!$A$3:AN$99,40,FALSE)-VLOOKUP($A23,'Import Peak Change'!$A$106:AN$202,40,FALSE)),0,(VLOOKUP($A23,'Import Peak'!$A$3:AN$99,40,FALSE)-VLOOKUP($A23,'Import Peak Change'!$A$106:AN$202,40,FALSE)))</f>
        <v>0</v>
      </c>
      <c r="AO23" s="6">
        <f>IF(ISERROR(VLOOKUP($A23,'Import Peak'!$A$3:AO$99,41,FALSE)-VLOOKUP($A23,'Import Peak Change'!$A$106:AO$202,41,FALSE)),0,(VLOOKUP($A23,'Import Peak'!$A$3:AO$99,41,FALSE)-VLOOKUP($A23,'Import Peak Change'!$A$106:AO$202,41,FALSE)))</f>
        <v>0</v>
      </c>
      <c r="AP23" s="6">
        <f>IF(ISERROR(VLOOKUP($A23,'Import Peak'!$A$3:AP$99,42,FALSE)-VLOOKUP($A23,'Import Peak Change'!$A$106:AP$202,42,FALSE)),0,(VLOOKUP($A23,'Import Peak'!$A$3:AP$99,42,FALSE)-VLOOKUP($A23,'Import Peak Change'!$A$106:AP$202,42,FALSE)))</f>
        <v>0</v>
      </c>
      <c r="AQ23" s="6">
        <f>IF(ISERROR(VLOOKUP($A23,'Import Peak'!$A$3:AQ$99,43,FALSE)-VLOOKUP($A23,'Import Peak Change'!$A$106:AQ$202,43,FALSE)),0,(VLOOKUP($A23,'Import Peak'!$A$3:AQ$99,43,FALSE)-VLOOKUP($A23,'Import Peak Change'!$A$106:AQ$202,43,FALSE)))</f>
        <v>0</v>
      </c>
      <c r="AR23" s="6">
        <f>IF(ISERROR(VLOOKUP($A23,'Import Peak'!$A$3:AR$99,44,FALSE)-VLOOKUP($A23,'Import Peak Change'!$A$106:AR$202,44,FALSE)),0,(VLOOKUP($A23,'Import Peak'!$A$3:AR$99,44,FALSE)-VLOOKUP($A23,'Import Peak Change'!$A$106:AR$202,44,FALSE)))</f>
        <v>0</v>
      </c>
      <c r="AS23" s="6">
        <f>IF(ISERROR(VLOOKUP($A23,'Import Peak'!$A$3:AS$99,45,FALSE)-VLOOKUP($A23,'Import Peak Change'!$A$106:AS$202,45,FALSE)),0,(VLOOKUP($A23,'Import Peak'!$A$3:AS$99,45,FALSE)-VLOOKUP($A23,'Import Peak Change'!$A$106:AS$202,45,FALSE)))</f>
        <v>0</v>
      </c>
      <c r="AT23" s="6">
        <f>IF(ISERROR(VLOOKUP($A23,'Import Peak'!$A$3:AT$99,46,FALSE)-VLOOKUP($A23,'Import Peak Change'!$A$106:AT$202,46,FALSE)),0,(VLOOKUP($A23,'Import Peak'!$A$3:AT$99,46,FALSE)-VLOOKUP($A23,'Import Peak Change'!$A$106:AT$202,46,FALSE)))</f>
        <v>0</v>
      </c>
      <c r="AU23" s="6">
        <f>IF(ISERROR(VLOOKUP($A23,'Import Peak'!$A$3:AU$99,47,FALSE)-VLOOKUP($A23,'Import Peak Change'!$A$106:AU$202,47,FALSE)),0,(VLOOKUP($A23,'Import Peak'!$A$3:AU$99,47,FALSE)-VLOOKUP($A23,'Import Peak Change'!$A$106:AU$202,47,FALSE)))</f>
        <v>0</v>
      </c>
      <c r="AV23" s="6">
        <f>IF(ISERROR(VLOOKUP($A23,'Import Peak'!$A$3:AV$99,48,FALSE)-VLOOKUP($A23,'Import Peak Change'!$A$106:AV$202,48,FALSE)),0,(VLOOKUP($A23,'Import Peak'!$A$3:AV$99,48,FALSE)-VLOOKUP($A23,'Import Peak Change'!$A$106:AV$202,48,FALSE)))</f>
        <v>0</v>
      </c>
      <c r="AW23" s="6">
        <f>IF(ISERROR(VLOOKUP($A23,'Import Peak'!$A$3:AW$99,49,FALSE)-VLOOKUP($A23,'Import Peak Change'!$A$106:AW$202,49,FALSE)),0,(VLOOKUP($A23,'Import Peak'!$A$3:AW$99,49,FALSE)-VLOOKUP($A23,'Import Peak Change'!$A$106:AW$202,49,FALSE)))</f>
        <v>0</v>
      </c>
      <c r="AX23" s="6">
        <f>IF(ISERROR(VLOOKUP($A23,'Import Peak'!$A$3:AX$99,50,FALSE)-VLOOKUP($A23,'Import Peak Change'!$A$106:AX$202,50,FALSE)),0,(VLOOKUP($A23,'Import Peak'!$A$3:AX$99,50,FALSE)-VLOOKUP($A23,'Import Peak Change'!$A$106:AX$202,50,FALSE)))</f>
        <v>0</v>
      </c>
      <c r="AY23" s="6">
        <f>IF(ISERROR(VLOOKUP($A23,'Import Peak'!$A$3:AY$99,51,FALSE)-VLOOKUP($A23,'Import Peak Change'!$A$106:AY$202,51,FALSE)),0,(VLOOKUP($A23,'Import Peak'!$A$3:AY$99,51,FALSE)-VLOOKUP($A23,'Import Peak Change'!$A$106:AY$202,51,FALSE)))</f>
        <v>0</v>
      </c>
      <c r="AZ23" s="6">
        <f>IF(ISERROR(VLOOKUP($A23,'Import Peak'!$A$3:AZ$99,52,FALSE)-VLOOKUP($A23,'Import Peak Change'!$A$106:AZ$202,52,FALSE)),0,(VLOOKUP($A23,'Import Peak'!$A$3:AZ$99,52,FALSE)-VLOOKUP($A23,'Import Peak Change'!$A$106:AZ$202,52,FALSE)))</f>
        <v>0</v>
      </c>
      <c r="BA23" s="6">
        <f>IF(ISERROR(VLOOKUP($A23,'Import Peak'!$A$3:BA$99,53,FALSE)-VLOOKUP($A23,'Import Peak Change'!$A$106:BA$202,53,FALSE)),0,(VLOOKUP($A23,'Import Peak'!$A$3:BA$99,53,FALSE)-VLOOKUP($A23,'Import Peak Change'!$A$106:BA$202,53,FALSE)))</f>
        <v>0</v>
      </c>
      <c r="BB23" s="6">
        <f>IF(ISERROR(VLOOKUP($A23,'Import Peak'!$A$3:BB$99,54,FALSE)-VLOOKUP($A23,'Import Peak Change'!$A$106:BB$202,54,FALSE)),0,(VLOOKUP($A23,'Import Peak'!$A$3:BB$99,54,FALSE)-VLOOKUP($A23,'Import Peak Change'!$A$106:BB$202,54,FALSE)))</f>
        <v>0</v>
      </c>
      <c r="BC23" s="6">
        <f>IF(ISERROR(VLOOKUP($A23,'Import Peak'!$A$3:BC$99,55,FALSE)-VLOOKUP($A23,'Import Peak Change'!$A$106:BC$202,55,FALSE)),0,(VLOOKUP($A23,'Import Peak'!$A$3:BC$99,55,FALSE)-VLOOKUP($A23,'Import Peak Change'!$A$106:BC$202,55,FALSE)))</f>
        <v>0</v>
      </c>
      <c r="BD23" s="6">
        <f>IF(ISERROR(VLOOKUP($A23,'Import Peak'!$A$3:BD$99,56,FALSE)-VLOOKUP($A23,'Import Peak Change'!$A$106:BD$202,56,FALSE)),0,(VLOOKUP($A23,'Import Peak'!$A$3:BD$99,56,FALSE)-VLOOKUP($A23,'Import Peak Change'!$A$106:BD$202,56,FALSE)))</f>
        <v>0</v>
      </c>
      <c r="BE23" s="6">
        <f>IF(ISERROR(VLOOKUP($A23,'Import Peak'!$A$3:BE$99,57,FALSE)-VLOOKUP($A23,'Import Peak Change'!$A$106:BE$202,57,FALSE)),0,(VLOOKUP($A23,'Import Peak'!$A$3:BE$99,57,FALSE)-VLOOKUP($A23,'Import Peak Change'!$A$106:BE$202,57,FALSE)))</f>
        <v>0</v>
      </c>
      <c r="BF23" s="6">
        <f>IF(ISERROR(VLOOKUP($A23,'Import Peak'!$A$3:BF$99,58,FALSE)-VLOOKUP($A23,'Import Peak Change'!$A$106:BF$202,58,FALSE)),0,(VLOOKUP($A23,'Import Peak'!$A$3:BF$99,58,FALSE)-VLOOKUP($A23,'Import Peak Change'!$A$106:BF$202,58,FALSE)))</f>
        <v>0</v>
      </c>
      <c r="BG23" s="6">
        <f>IF(ISERROR(VLOOKUP($A23,'Import Peak'!$A$3:BG$99,59,FALSE)-VLOOKUP($A23,'Import Peak Change'!$A$106:BG$202,59,FALSE)),0,(VLOOKUP($A23,'Import Peak'!$A$3:BG$99,59,FALSE)-VLOOKUP($A23,'Import Peak Change'!$A$106:BG$202,59,FALSE)))</f>
        <v>0</v>
      </c>
      <c r="BH23" s="6">
        <f>IF(ISERROR(VLOOKUP($A23,'Import Peak'!$A$3:BH$99,60,FALSE)-VLOOKUP($A23,'Import Peak Change'!$A$106:BH$202,60,FALSE)),0,(VLOOKUP($A23,'Import Peak'!$A$3:BH$99,60,FALSE)-VLOOKUP($A23,'Import Peak Change'!$A$106:BH$202,60,FALSE)))</f>
        <v>0</v>
      </c>
      <c r="BI23" s="6">
        <f>IF(ISERROR(VLOOKUP($A23,'Import Peak'!$A$3:BI$99,61,FALSE)-VLOOKUP($A23,'Import Peak Change'!$A$106:BI$202,61,FALSE)),0,(VLOOKUP($A23,'Import Peak'!$A$3:BI$99,61,FALSE)-VLOOKUP($A23,'Import Peak Change'!$A$106:BI$202,61,FALSE)))</f>
        <v>0</v>
      </c>
      <c r="BJ23" s="6">
        <f>IF(ISERROR(VLOOKUP($A23,'Import Peak'!$A$3:BJ$99,62,FALSE)-VLOOKUP($A23,'Import Peak Change'!$A$106:BJ$202,62,FALSE)),0,(VLOOKUP($A23,'Import Peak'!$A$3:BJ$99,62,FALSE)-VLOOKUP($A23,'Import Peak Change'!$A$106:BJ$202,62,FALSE)))</f>
        <v>0</v>
      </c>
      <c r="BK23" s="6">
        <f>IF(ISERROR(VLOOKUP($A23,'Import Peak'!$A$3:BK$99,63,FALSE)-VLOOKUP($A23,'Import Peak Change'!$A$106:BK$202,63,FALSE)),0,(VLOOKUP($A23,'Import Peak'!$A$3:BK$99,63,FALSE)-VLOOKUP($A23,'Import Peak Change'!$A$106:BK$202,63,FALSE)))</f>
        <v>0</v>
      </c>
      <c r="BL23" s="6">
        <f>IF(ISERROR(VLOOKUP($A23,'Import Peak'!$A$3:BL$99,64,FALSE)-VLOOKUP($A23,'Import Peak Change'!$A$106:BL$202,64,FALSE)),0,(VLOOKUP($A23,'Import Peak'!$A$3:BL$99,64,FALSE)-VLOOKUP($A23,'Import Peak Change'!$A$106:BL$202,64,FALSE)))</f>
        <v>0</v>
      </c>
      <c r="BM23" s="6">
        <f>IF(ISERROR(VLOOKUP($A23,'Import Peak'!$A$3:BM$99,65,FALSE)-VLOOKUP($A23,'Import Peak Change'!$A$106:BM$202,65,FALSE)),0,(VLOOKUP($A23,'Import Peak'!$A$3:BM$99,65,FALSE)-VLOOKUP($A23,'Import Peak Change'!$A$106:BM$202,65,FALSE)))</f>
        <v>0</v>
      </c>
      <c r="BN23" s="6">
        <f>IF(ISERROR(VLOOKUP($A23,'Import Peak'!$A$3:BN$99,66,FALSE)-VLOOKUP($A23,'Import Peak Change'!$A$106:BN$202,66,FALSE)),0,(VLOOKUP($A23,'Import Peak'!$A$3:BN$99,66,FALSE)-VLOOKUP($A23,'Import Peak Change'!$A$106:BN$202,66,FALSE)))</f>
        <v>0</v>
      </c>
      <c r="BO23" s="6">
        <f>IF(ISERROR(VLOOKUP($A23,'Import Peak'!$A$3:BO$99,67,FALSE)-VLOOKUP($A23,'Import Peak Change'!$A$106:BO$202,67,FALSE)),0,(VLOOKUP($A23,'Import Peak'!$A$3:BO$99,67,FALSE)-VLOOKUP($A23,'Import Peak Change'!$A$106:BO$202,67,FALSE)))</f>
        <v>0</v>
      </c>
      <c r="BP23" s="6">
        <f>IF(ISERROR(VLOOKUP($A23,'Import Peak'!$A$3:BP$99,68,FALSE)-VLOOKUP($A23,'Import Peak Change'!$A$106:BP$202,68,FALSE)),0,(VLOOKUP($A23,'Import Peak'!$A$3:BP$99,68,FALSE)-VLOOKUP($A23,'Import Peak Change'!$A$106:BP$202,68,FALSE)))</f>
        <v>0</v>
      </c>
      <c r="BQ23" s="6">
        <f>IF(ISERROR(VLOOKUP($A23,'Import Peak'!$A$3:BQ$99,69,FALSE)-VLOOKUP($A23,'Import Peak Change'!$A$106:BQ$202,69,FALSE)),0,(VLOOKUP($A23,'Import Peak'!$A$3:BQ$99,69,FALSE)-VLOOKUP($A23,'Import Peak Change'!$A$106:BQ$202,69,FALSE)))</f>
        <v>0</v>
      </c>
      <c r="BR23" s="6">
        <f>IF(ISERROR(VLOOKUP($A23,'Import Peak'!$A$3:BR$99,70,FALSE)-VLOOKUP($A23,'Import Peak Change'!$A$106:BR$202,70,FALSE)),0,(VLOOKUP($A23,'Import Peak'!$A$3:BR$99,70,FALSE)-VLOOKUP($A23,'Import Peak Change'!$A$106:BR$202,70,FALSE)))</f>
        <v>0</v>
      </c>
      <c r="BS23" s="6">
        <f>IF(ISERROR(VLOOKUP($A23,'Import Peak'!$A$3:BS$99,71,FALSE)-VLOOKUP($A23,'Import Peak Change'!$A$106:BS$202,71,FALSE)),0,(VLOOKUP($A23,'Import Peak'!$A$3:BS$99,71,FALSE)-VLOOKUP($A23,'Import Peak Change'!$A$106:BS$202,71,FALSE)))</f>
        <v>0</v>
      </c>
      <c r="BT23" s="6">
        <f>IF(ISERROR(VLOOKUP($A23,'Import Peak'!$A$3:BT$99,72,FALSE)-VLOOKUP($A23,'Import Peak Change'!$A$106:BT$202,72,FALSE)),0,(VLOOKUP($A23,'Import Peak'!$A$3:BT$99,72,FALSE)-VLOOKUP($A23,'Import Peak Change'!$A$106:BT$202,72,FALSE)))</f>
        <v>0</v>
      </c>
      <c r="BU23" s="6">
        <f>IF(ISERROR(VLOOKUP($A23,'Import Peak'!$A$3:BU$99,73,FALSE)-VLOOKUP($A23,'Import Peak Change'!$A$106:BU$202,73,FALSE)),0,(VLOOKUP($A23,'Import Peak'!$A$3:BU$99,73,FALSE)-VLOOKUP($A23,'Import Peak Change'!$A$106:BU$202,73,FALSE)))</f>
        <v>0</v>
      </c>
      <c r="BV23" s="6">
        <f>IF(ISERROR(VLOOKUP($A23,'Import Peak'!$A$3:BV$99,74,FALSE)-VLOOKUP($A23,'Import Peak Change'!$A$106:BV$202,74,FALSE)),0,(VLOOKUP($A23,'Import Peak'!$A$3:BV$99,74,FALSE)-VLOOKUP($A23,'Import Peak Change'!$A$106:BV$202,74,FALSE)))</f>
        <v>0</v>
      </c>
      <c r="BW23" s="6">
        <f>IF(ISERROR(VLOOKUP($A23,'Import Peak'!$A$3:BW$99,75,FALSE)-VLOOKUP($A23,'Import Peak Change'!$A$106:BW$202,75,FALSE)),0,(VLOOKUP($A23,'Import Peak'!$A$3:BW$99,75,FALSE)-VLOOKUP($A23,'Import Peak Change'!$A$106:BW$202,75,FALSE)))</f>
        <v>0</v>
      </c>
      <c r="BX23" s="6">
        <f>IF(ISERROR(VLOOKUP($A23,'Import Peak'!$A$3:BX$99,76,FALSE)-VLOOKUP($A23,'Import Peak Change'!$A$106:BX$202,76,FALSE)),0,(VLOOKUP($A23,'Import Peak'!$A$3:BX$99,76,FALSE)-VLOOKUP($A23,'Import Peak Change'!$A$106:BX$202,76,FALSE)))</f>
        <v>0</v>
      </c>
      <c r="BY23" s="6">
        <f>IF(ISERROR(VLOOKUP($A23,'Import Peak'!$A$3:BY$99,77,FALSE)-VLOOKUP($A23,'Import Peak Change'!$A$106:BY$202,77,FALSE)),0,(VLOOKUP($A23,'Import Peak'!$A$3:BY$99,77,FALSE)-VLOOKUP($A23,'Import Peak Change'!$A$106:BY$202,77,FALSE)))</f>
        <v>0</v>
      </c>
      <c r="BZ23" s="6">
        <f>IF(ISERROR(VLOOKUP($A23,'Import Peak'!$A$3:BZ$99,78,FALSE)-VLOOKUP($A23,'Import Peak Change'!$A$106:BZ$202,78,FALSE)),0,(VLOOKUP($A23,'Import Peak'!$A$3:BZ$99,78,FALSE)-VLOOKUP($A23,'Import Peak Change'!$A$106:BZ$202,78,FALSE)))</f>
        <v>0</v>
      </c>
      <c r="CA23" s="6">
        <f>IF(ISERROR(VLOOKUP($A23,'Import Peak'!$A$3:CA$99,79,FALSE)-VLOOKUP($A23,'Import Peak Change'!$A$106:CA$202,79,FALSE)),0,(VLOOKUP($A23,'Import Peak'!$A$3:CA$99,79,FALSE)-VLOOKUP($A23,'Import Peak Change'!$A$106:CA$202,79,FALSE)))</f>
        <v>0</v>
      </c>
      <c r="CB23" s="6">
        <f>IF(ISERROR(VLOOKUP($A23,'Import Peak'!$A$3:CB$99,80,FALSE)-VLOOKUP($A23,'Import Peak Change'!$A$106:CB$202,80,FALSE)),0,(VLOOKUP($A23,'Import Peak'!$A$3:CB$99,80,FALSE)-VLOOKUP($A23,'Import Peak Change'!$A$106:CB$202,80,FALSE)))</f>
        <v>0</v>
      </c>
      <c r="CC23" s="6">
        <f>IF(ISERROR(VLOOKUP($A23,'Import Peak'!$A$3:CC$99,81,FALSE)-VLOOKUP($A23,'Import Peak Change'!$A$106:CC$202,81,FALSE)),0,(VLOOKUP($A23,'Import Peak'!$A$3:CC$99,81,FALSE)-VLOOKUP($A23,'Import Peak Change'!$A$106:CC$202,81,FALSE)))</f>
        <v>0</v>
      </c>
      <c r="CD23" s="6">
        <f>IF(ISERROR(VLOOKUP($A23,'Import Peak'!$A$3:CD$99,82,FALSE)-VLOOKUP($A23,'Import Peak Change'!$A$106:CD$202,82,FALSE)),0,(VLOOKUP($A23,'Import Peak'!$A$3:CD$99,82,FALSE)-VLOOKUP($A23,'Import Peak Change'!$A$106:CD$202,82,FALSE)))</f>
        <v>0</v>
      </c>
      <c r="CE23" s="6">
        <f>IF(ISERROR(VLOOKUP($A23,'Import Peak'!$A$3:CE$99,83,FALSE)-VLOOKUP($A23,'Import Peak Change'!$A$106:CE$202,83,FALSE)),0,(VLOOKUP($A23,'Import Peak'!$A$3:CE$99,83,FALSE)-VLOOKUP($A23,'Import Peak Change'!$A$106:CE$202,83,FALSE)))</f>
        <v>0</v>
      </c>
      <c r="CF23" s="6">
        <f>IF(ISERROR(VLOOKUP($A23,'Import Peak'!$A$3:CF$99,84,FALSE)-VLOOKUP($A23,'Import Peak Change'!$A$106:CF$202,84,FALSE)),0,(VLOOKUP($A23,'Import Peak'!$A$3:CF$99,84,FALSE)-VLOOKUP($A23,'Import Peak Change'!$A$106:CF$202,84,FALSE)))</f>
        <v>0</v>
      </c>
      <c r="CG23" s="6">
        <f>IF(ISERROR(VLOOKUP($A23,'Import Peak'!$A$3:CG$99,85,FALSE)-VLOOKUP($A23,'Import Peak Change'!$A$106:CG$202,85,FALSE)),0,(VLOOKUP($A23,'Import Peak'!$A$3:CG$99,85,FALSE)-VLOOKUP($A23,'Import Peak Change'!$A$106:CG$202,85,FALSE)))</f>
        <v>0</v>
      </c>
      <c r="CH23" s="6">
        <f>IF(ISERROR(VLOOKUP($A23,'Import Peak'!$A$3:CH$99,86,FALSE)-VLOOKUP($A23,'Import Peak Change'!$A$106:CH$202,86,FALSE)),0,(VLOOKUP($A23,'Import Peak'!$A$3:CH$99,86,FALSE)-VLOOKUP($A23,'Import Peak Change'!$A$106:CH$202,86,FALSE)))</f>
        <v>0</v>
      </c>
      <c r="CI23" s="6">
        <f>IF(ISERROR(VLOOKUP($A23,'Import Peak'!$A$3:CI$99,87,FALSE)-VLOOKUP($A23,'Import Peak Change'!$A$106:CI$202,87,FALSE)),0,(VLOOKUP($A23,'Import Peak'!$A$3:CI$99,87,FALSE)-VLOOKUP($A23,'Import Peak Change'!$A$106:CI$202,87,FALSE)))</f>
        <v>0</v>
      </c>
      <c r="CJ23" s="6">
        <f>IF(ISERROR(VLOOKUP($A23,'Import Peak'!$A$3:CJ$99,88,FALSE)-VLOOKUP($A23,'Import Peak Change'!$A$106:CJ$202,88,FALSE)),0,(VLOOKUP($A23,'Import Peak'!$A$3:CJ$99,88,FALSE)-VLOOKUP($A23,'Import Peak Change'!$A$106:CJ$202,88,FALSE)))</f>
        <v>0</v>
      </c>
      <c r="CK23" s="6">
        <f>IF(ISERROR(VLOOKUP($A23,'Import Peak'!$A$3:CK$99,89,FALSE)-VLOOKUP($A23,'Import Peak Change'!$A$106:CK$202,89,FALSE)),0,(VLOOKUP($A23,'Import Peak'!$A$3:CK$99,89,FALSE)-VLOOKUP($A23,'Import Peak Change'!$A$106:CK$202,89,FALSE)))</f>
        <v>0</v>
      </c>
      <c r="CL23" s="6">
        <f>IF(ISERROR(VLOOKUP($A23,'Import Peak'!$A$3:CL$99,90,FALSE)-VLOOKUP($A23,'Import Peak Change'!$A$106:CL$202,90,FALSE)),0,(VLOOKUP($A23,'Import Peak'!$A$3:CL$99,90,FALSE)-VLOOKUP($A23,'Import Peak Change'!$A$106:CL$202,90,FALSE)))</f>
        <v>0</v>
      </c>
      <c r="CM23" s="6">
        <f>IF(ISERROR(VLOOKUP($A23,'Import Peak'!$A$3:CM$99,91,FALSE)-VLOOKUP($A23,'Import Peak Change'!$A$106:CM$202,91,FALSE)),0,(VLOOKUP($A23,'Import Peak'!$A$3:CM$99,91,FALSE)-VLOOKUP($A23,'Import Peak Change'!$A$106:CM$202,91,FALSE)))</f>
        <v>0</v>
      </c>
      <c r="CN23" s="6">
        <f>IF(ISERROR(VLOOKUP($A23,'Import Peak'!$A$3:CN$99,92,FALSE)-VLOOKUP($A23,'Import Peak Change'!$A$106:CN$202,92,FALSE)),0,(VLOOKUP($A23,'Import Peak'!$A$3:CN$99,92,FALSE)-VLOOKUP($A23,'Import Peak Change'!$A$106:CN$202,92,FALSE)))</f>
        <v>0</v>
      </c>
      <c r="CO23" s="6">
        <f>IF(ISERROR(VLOOKUP($A23,'Import Peak'!$A$3:CO$99,93,FALSE)-VLOOKUP($A23,'Import Peak Change'!$A$106:CO$202,93,FALSE)),0,(VLOOKUP($A23,'Import Peak'!$A$3:CO$99,93,FALSE)-VLOOKUP($A23,'Import Peak Change'!$A$106:CO$202,93,FALSE)))</f>
        <v>0</v>
      </c>
      <c r="CP23" s="6">
        <f>IF(ISERROR(VLOOKUP($A23,'Import Peak'!$A$3:CP$99,94,FALSE)-VLOOKUP($A23,'Import Peak Change'!$A$106:CP$202,94,FALSE)),0,(VLOOKUP($A23,'Import Peak'!$A$3:CP$99,94,FALSE)-VLOOKUP($A23,'Import Peak Change'!$A$106:CP$202,94,FALSE)))</f>
        <v>0</v>
      </c>
      <c r="CQ23" s="6">
        <f>IF(ISERROR(VLOOKUP($A23,'Import Peak'!$A$3:CQ$99,95,FALSE)-VLOOKUP($A23,'Import Peak Change'!$A$106:CQ$202,95,FALSE)),0,(VLOOKUP($A23,'Import Peak'!$A$3:CQ$99,95,FALSE)-VLOOKUP($A23,'Import Peak Change'!$A$106:CQ$202,95,FALSE)))</f>
        <v>0</v>
      </c>
      <c r="CR23" s="6">
        <f>IF(ISERROR(VLOOKUP($A23,'Import Peak'!$A$3:CR$99,96,FALSE)-VLOOKUP($A23,'Import Peak Change'!$A$106:CR$202,96,FALSE)),0,(VLOOKUP($A23,'Import Peak'!$A$3:CR$99,96,FALSE)-VLOOKUP($A23,'Import Peak Change'!$A$106:CR$202,96,FALSE)))</f>
        <v>0</v>
      </c>
      <c r="CS23" s="6">
        <f>IF(ISERROR(VLOOKUP($A23,'Import Peak'!$A$3:CS$99,97,FALSE)-VLOOKUP($A23,'Import Peak Change'!$A$106:CS$202,97,FALSE)),0,(VLOOKUP($A23,'Import Peak'!$A$3:CS$99,97,FALSE)-VLOOKUP($A23,'Import Peak Change'!$A$106:CS$202,97,FALSE)))</f>
        <v>0</v>
      </c>
      <c r="CT23" s="6">
        <f>IF(ISERROR(VLOOKUP($A23,'Import Peak'!$A$3:CT$99,98,FALSE)-VLOOKUP($A23,'Import Peak Change'!$A$106:CT$202,98,FALSE)),0,(VLOOKUP($A23,'Import Peak'!$A$3:CT$99,98,FALSE)-VLOOKUP($A23,'Import Peak Change'!$A$106:CT$202,98,FALSE)))</f>
        <v>0</v>
      </c>
      <c r="CU23" s="6">
        <f>IF(ISERROR(VLOOKUP($A23,'Import Peak'!$A$3:CU$99,99,FALSE)-VLOOKUP($A23,'Import Peak Change'!$A$106:CU$202,99,FALSE)),0,(VLOOKUP($A23,'Import Peak'!$A$3:CU$99,99,FALSE)-VLOOKUP($A23,'Import Peak Change'!$A$106:CU$202,99,FALSE)))</f>
        <v>0</v>
      </c>
      <c r="CV23" s="6">
        <f>IF(ISERROR(VLOOKUP($A23,'Import Peak'!$A$3:CV$99,100,FALSE)-VLOOKUP($A23,'Import Peak Change'!$A$106:CV$202,100,FALSE)),0,(VLOOKUP($A23,'Import Peak'!$A$3:CV$99,100,FALSE)-VLOOKUP($A23,'Import Peak Change'!$A$106:CV$202,100,FALSE)))</f>
        <v>0</v>
      </c>
      <c r="CW23" s="6">
        <f>IF(ISERROR(VLOOKUP($A23,'Import Peak'!$A$3:CW$99,101,FALSE)-VLOOKUP($A23,'Import Peak Change'!$A$106:CW$202,101,FALSE)),0,(VLOOKUP($A23,'Import Peak'!$A$3:CW$99,101,FALSE)-VLOOKUP($A23,'Import Peak Change'!$A$106:CW$202,101,FALSE)))</f>
        <v>0</v>
      </c>
      <c r="CX23" s="6">
        <f>IF(ISERROR(VLOOKUP($A23,'Import Peak'!$A$3:CX$99,102,FALSE)-VLOOKUP($A23,'Import Peak Change'!$A$106:CX$202,102,FALSE)),0,(VLOOKUP($A23,'Import Peak'!$A$3:CX$99,102,FALSE)-VLOOKUP($A23,'Import Peak Change'!$A$106:CX$202,102,FALSE)))</f>
        <v>0</v>
      </c>
      <c r="CY23" s="6">
        <f>IF(ISERROR(VLOOKUP($A23,'Import Peak'!$A$3:CY$99,103,FALSE)-VLOOKUP($A23,'Import Peak Change'!$A$106:CY$202,103,FALSE)),0,(VLOOKUP($A23,'Import Peak'!$A$3:CY$99,103,FALSE)-VLOOKUP($A23,'Import Peak Change'!$A$106:CY$202,103,FALSE)))</f>
        <v>0</v>
      </c>
      <c r="CZ23" s="6">
        <f>IF(ISERROR(VLOOKUP($A23,'Import Peak'!$A$3:CZ$99,104,FALSE)-VLOOKUP($A23,'Import Peak Change'!$A$106:CZ$202,104,FALSE)),0,(VLOOKUP($A23,'Import Peak'!$A$3:CZ$99,104,FALSE)-VLOOKUP($A23,'Import Peak Change'!$A$106:CZ$202,104,FALSE)))</f>
        <v>0</v>
      </c>
      <c r="DA23" s="6">
        <f>IF(ISERROR(VLOOKUP($A23,'Import Peak'!$A$3:DA$99,105,FALSE)-VLOOKUP($A23,'Import Peak Change'!$A$106:DA$202,105,FALSE)),0,(VLOOKUP($A23,'Import Peak'!$A$3:DA$99,105,FALSE)-VLOOKUP($A23,'Import Peak Change'!$A$106:DA$202,105,FALSE)))</f>
        <v>0</v>
      </c>
      <c r="DB23" s="6">
        <f>IF(ISERROR(VLOOKUP($A23,'Import Peak'!$A$3:DB$99,106,FALSE)-VLOOKUP($A23,'Import Peak Change'!$A$106:DB$202,106,FALSE)),0,(VLOOKUP($A23,'Import Peak'!$A$3:DB$99,106,FALSE)-VLOOKUP($A23,'Import Peak Change'!$A$106:DB$202,106,FALSE)))</f>
        <v>0</v>
      </c>
      <c r="DC23" s="6">
        <f>IF(ISERROR(VLOOKUP($A23,'Import Peak'!$A$3:DC$99,107,FALSE)-VLOOKUP($A23,'Import Peak Change'!$A$106:DC$202,107,FALSE)),0,(VLOOKUP($A23,'Import Peak'!$A$3:DC$99,107,FALSE)-VLOOKUP($A23,'Import Peak Change'!$A$106:DC$202,107,FALSE)))</f>
        <v>0</v>
      </c>
      <c r="DD23" s="6">
        <f>IF(ISERROR(VLOOKUP($A23,'Import Peak'!$A$3:DD$99,108,FALSE)-VLOOKUP($A23,'Import Peak Change'!$A$106:DD$202,108,FALSE)),0,(VLOOKUP($A23,'Import Peak'!$A$3:DD$99,108,FALSE)-VLOOKUP($A23,'Import Peak Change'!$A$106:DD$202,108,FALSE)))</f>
        <v>0</v>
      </c>
      <c r="DE23" s="6">
        <f>IF(ISERROR(VLOOKUP($A23,'Import Peak'!$A$3:DE$99,109,FALSE)-VLOOKUP($A23,'Import Peak Change'!$A$106:DE$202,109,FALSE)),0,(VLOOKUP($A23,'Import Peak'!$A$3:DE$99,109,FALSE)-VLOOKUP($A23,'Import Peak Change'!$A$106:DE$202,109,FALSE)))</f>
        <v>0</v>
      </c>
      <c r="DF23" s="6">
        <f>IF(ISERROR(VLOOKUP($A23,'Import Peak'!$A$3:DF$99,110,FALSE)-VLOOKUP($A23,'Import Peak Change'!$A$106:DF$202,110,FALSE)),0,(VLOOKUP($A23,'Import Peak'!$A$3:DF$99,110,FALSE)-VLOOKUP($A23,'Import Peak Change'!$A$106:DF$202,110,FALSE)))</f>
        <v>0</v>
      </c>
      <c r="DG23" s="6">
        <f>IF(ISERROR(VLOOKUP($A23,'Import Peak'!$A$3:DG$99,111,FALSE)-VLOOKUP($A23,'Import Peak Change'!$A$106:DG$202,111,FALSE)),0,(VLOOKUP($A23,'Import Peak'!$A$3:DG$99,111,FALSE)-VLOOKUP($A23,'Import Peak Change'!$A$106:DG$202,111,FALSE)))</f>
        <v>0</v>
      </c>
      <c r="DH23" s="6">
        <f>IF(ISERROR(VLOOKUP($A23,'Import Peak'!$A$3:DH$99,112,FALSE)-VLOOKUP($A23,'Import Peak Change'!$A$106:DH$202,112,FALSE)),0,(VLOOKUP($A23,'Import Peak'!$A$3:DH$99,112,FALSE)-VLOOKUP($A23,'Import Peak Change'!$A$106:DH$202,112,FALSE)))</f>
        <v>0</v>
      </c>
      <c r="DI23" s="6">
        <f>IF(ISERROR(VLOOKUP($A23,'Import Peak'!$A$3:DI$99,113,FALSE)-VLOOKUP($A23,'Import Peak Change'!$A$106:DI$202,113,FALSE)),0,(VLOOKUP($A23,'Import Peak'!$A$3:DI$99,113,FALSE)-VLOOKUP($A23,'Import Peak Change'!$A$106:DI$202,113,FALSE)))</f>
        <v>0</v>
      </c>
      <c r="DJ23" s="6">
        <f>IF(ISERROR(VLOOKUP($A23,'Import Peak'!$A$3:DJ$99,114,FALSE)-VLOOKUP($A23,'Import Peak Change'!$A$106:DJ$202,114,FALSE)),0,(VLOOKUP($A23,'Import Peak'!$A$3:DJ$99,114,FALSE)-VLOOKUP($A23,'Import Peak Change'!$A$106:DJ$202,114,FALSE)))</f>
        <v>0</v>
      </c>
      <c r="DK23" s="6">
        <f>IF(ISERROR(VLOOKUP($A23,'Import Peak'!$A$3:DK$99,115,FALSE)-VLOOKUP($A23,'Import Peak Change'!$A$106:DK$202,115,FALSE)),0,(VLOOKUP($A23,'Import Peak'!$A$3:DK$99,115,FALSE)-VLOOKUP($A23,'Import Peak Change'!$A$106:DK$202,115,FALSE)))</f>
        <v>0</v>
      </c>
      <c r="DL23" s="6">
        <f>IF(ISERROR(VLOOKUP($A23,'Import Peak'!$A$3:DL$99,116,FALSE)-VLOOKUP($A23,'Import Peak Change'!$A$106:DL$202,116,FALSE)),0,(VLOOKUP($A23,'Import Peak'!$A$3:DL$99,116,FALSE)-VLOOKUP($A23,'Import Peak Change'!$A$106:DL$202,116,FALSE)))</f>
        <v>0</v>
      </c>
      <c r="DM23" s="6">
        <f>IF(ISERROR(VLOOKUP($A23,'Import Peak'!$A$3:DM$99,117,FALSE)-VLOOKUP($A23,'Import Peak Change'!$A$106:DM$202,117,FALSE)),0,(VLOOKUP($A23,'Import Peak'!$A$3:DM$99,117,FALSE)-VLOOKUP($A23,'Import Peak Change'!$A$106:DM$202,117,FALSE)))</f>
        <v>0</v>
      </c>
      <c r="DN23" s="6">
        <f>IF(ISERROR(VLOOKUP($A23,'Import Peak'!$A$3:DN$99,118,FALSE)-VLOOKUP($A23,'Import Peak Change'!$A$106:DN$202,118,FALSE)),0,(VLOOKUP($A23,'Import Peak'!$A$3:DN$99,118,FALSE)-VLOOKUP($A23,'Import Peak Change'!$A$106:DN$202,118,FALSE)))</f>
        <v>0</v>
      </c>
      <c r="DO23" s="6">
        <f>IF(ISERROR(VLOOKUP($A23,'Import Peak'!$A$3:DO$99,119,FALSE)-VLOOKUP($A23,'Import Peak Change'!$A$106:DO$202,119,FALSE)),0,(VLOOKUP($A23,'Import Peak'!$A$3:DO$99,119,FALSE)-VLOOKUP($A23,'Import Peak Change'!$A$106:DO$202,119,FALSE)))</f>
        <v>0</v>
      </c>
      <c r="DP23" s="6">
        <f>IF(ISERROR(VLOOKUP($A23,'Import Peak'!$A$3:DP$99,120,FALSE)-VLOOKUP($A23,'Import Peak Change'!$A$106:DP$202,120,FALSE)),0,(VLOOKUP($A23,'Import Peak'!$A$3:DP$99,120,FALSE)-VLOOKUP($A23,'Import Peak Change'!$A$106:DP$202,120,FALSE)))</f>
        <v>0</v>
      </c>
      <c r="DQ23" s="6">
        <f>IF(ISERROR(VLOOKUP($A23,'Import Peak'!$A$3:DQ$99,121,FALSE)-VLOOKUP($A23,'Import Peak Change'!$A$106:DQ$202,121,FALSE)),0,(VLOOKUP($A23,'Import Peak'!$A$3:DQ$99,121,FALSE)-VLOOKUP($A23,'Import Peak Change'!$A$106:DQ$202,121,FALSE)))</f>
        <v>0</v>
      </c>
      <c r="DR23" s="6">
        <f>IF(ISERROR(VLOOKUP($A23,'Import Peak'!$A$3:DR$99,122,FALSE)-VLOOKUP($A23,'Import Peak Change'!$A$106:DR$202,122,FALSE)),0,(VLOOKUP($A23,'Import Peak'!$A$3:DR$99,122,FALSE)-VLOOKUP($A23,'Import Peak Change'!$A$106:DR$202,122,FALSE)))</f>
        <v>0</v>
      </c>
      <c r="DS23" s="6">
        <f>IF(ISERROR(VLOOKUP($A23,'Import Peak'!$A$3:DS$99,123,FALSE)-VLOOKUP($A23,'Import Peak Change'!$A$106:DS$202,123,FALSE)),0,(VLOOKUP($A23,'Import Peak'!$A$3:DS$99,123,FALSE)-VLOOKUP($A23,'Import Peak Change'!$A$106:DS$202,123,FALSE)))</f>
        <v>0</v>
      </c>
      <c r="DT23" s="6">
        <f>IF(ISERROR(VLOOKUP($A23,'Import Peak'!$A$3:DT$99,124,FALSE)-VLOOKUP($A23,'Import Peak Change'!$A$106:DT$202,124,FALSE)),0,(VLOOKUP($A23,'Import Peak'!$A$3:DT$99,124,FALSE)-VLOOKUP($A23,'Import Peak Change'!$A$106:DT$202,124,FALSE)))</f>
        <v>0</v>
      </c>
      <c r="DU23" s="6">
        <f>IF(ISERROR(VLOOKUP($A23,'Import Peak'!$A$3:DU$99,125,FALSE)-VLOOKUP($A23,'Import Peak Change'!$A$106:DU$202,125,FALSE)),0,(VLOOKUP($A23,'Import Peak'!$A$3:DU$99,125,FALSE)-VLOOKUP($A23,'Import Peak Change'!$A$106:DU$202,125,FALSE)))</f>
        <v>0</v>
      </c>
      <c r="DV23" s="6">
        <f>IF(ISERROR(VLOOKUP($A23,'Import Peak'!$A$3:DV$99,126,FALSE)-VLOOKUP($A23,'Import Peak Change'!$A$106:DV$202,126,FALSE)),0,(VLOOKUP($A23,'Import Peak'!$A$3:DV$99,126,FALSE)-VLOOKUP($A23,'Import Peak Change'!$A$106:DV$202,126,FALSE)))</f>
        <v>0</v>
      </c>
      <c r="DW23" s="6">
        <f>IF(ISERROR(VLOOKUP($A23,'Import Peak'!$A$3:DW$99,127,FALSE)-VLOOKUP($A23,'Import Peak Change'!$A$106:DW$202,127,FALSE)),0,(VLOOKUP($A23,'Import Peak'!$A$3:DW$99,127,FALSE)-VLOOKUP($A23,'Import Peak Change'!$A$106:DW$202,127,FALSE)))</f>
        <v>0</v>
      </c>
      <c r="DX23" s="6">
        <f>IF(ISERROR(VLOOKUP($A23,'Import Peak'!$A$3:DX$99,128,FALSE)-VLOOKUP($A23,'Import Peak Change'!$A$106:DX$202,128,FALSE)),0,(VLOOKUP($A23,'Import Peak'!$A$3:DX$99,128,FALSE)-VLOOKUP($A23,'Import Peak Change'!$A$106:DX$202,128,FALSE)))</f>
        <v>0</v>
      </c>
      <c r="DY23" s="6">
        <f>IF(ISERROR(VLOOKUP($A23,'Import Peak'!$A$3:DY$99,129,FALSE)-VLOOKUP($A23,'Import Peak Change'!$A$106:DY$202,129,FALSE)),0,(VLOOKUP($A23,'Import Peak'!$A$3:DY$99,129,FALSE)-VLOOKUP($A23,'Import Peak Change'!$A$106:DY$202,129,FALSE)))</f>
        <v>0</v>
      </c>
      <c r="DZ23" s="6">
        <f>IF(ISERROR(VLOOKUP($A23,'Import Peak'!$A$3:DZ$99,130,FALSE)-VLOOKUP($A23,'Import Peak Change'!$A$106:DZ$202,130,FALSE)),0,(VLOOKUP($A23,'Import Peak'!$A$3:DZ$99,130,FALSE)-VLOOKUP($A23,'Import Peak Change'!$A$106:DZ$202,130,FALSE)))</f>
        <v>0</v>
      </c>
      <c r="EA23" s="6">
        <f>IF(ISERROR(VLOOKUP($A23,'Import Peak'!$A$3:EA$99,131,FALSE)-VLOOKUP($A23,'Import Peak Change'!$A$106:EA$202,131,FALSE)),0,(VLOOKUP($A23,'Import Peak'!$A$3:EA$99,131,FALSE)-VLOOKUP($A23,'Import Peak Change'!$A$106:EA$202,131,FALSE)))</f>
        <v>0</v>
      </c>
      <c r="EB23" s="6">
        <f>IF(ISERROR(VLOOKUP($A23,'Import Peak'!$A$3:EB$99,132,FALSE)-VLOOKUP($A23,'Import Peak Change'!$A$106:EB$202,132,FALSE)),0,(VLOOKUP($A23,'Import Peak'!$A$3:EB$99,132,FALSE)-VLOOKUP($A23,'Import Peak Change'!$A$106:EB$202,132,FALSE)))</f>
        <v>0</v>
      </c>
      <c r="EC23" s="6">
        <f>IF(ISERROR(VLOOKUP($A23,'Import Peak'!$A$3:EC$99,133,FALSE)-VLOOKUP($A23,'Import Peak Change'!$A$106:EC$202,133,FALSE)),0,(VLOOKUP($A23,'Import Peak'!$A$3:EC$99,133,FALSE)-VLOOKUP($A23,'Import Peak Change'!$A$106:EC$202,133,FALSE)))</f>
        <v>0</v>
      </c>
      <c r="ED23" s="6">
        <f>IF(ISERROR(VLOOKUP($A23,'Import Peak'!$A$3:ED$99,134,FALSE)-VLOOKUP($A23,'Import Peak Change'!$A$106:ED$202,134,FALSE)),0,(VLOOKUP($A23,'Import Peak'!$A$3:ED$99,134,FALSE)-VLOOKUP($A23,'Import Peak Change'!$A$106:ED$202,134,FALSE)))</f>
        <v>0</v>
      </c>
      <c r="EE23" s="6">
        <f>IF(ISERROR(VLOOKUP($A23,'Import Peak'!$A$3:EE$99,135,FALSE)-VLOOKUP($A23,'Import Peak Change'!$A$106:EE$202,135,FALSE)),0,(VLOOKUP($A23,'Import Peak'!$A$3:EE$99,135,FALSE)-VLOOKUP($A23,'Import Peak Change'!$A$106:EE$202,135,FALSE)))</f>
        <v>0</v>
      </c>
      <c r="EF23" s="6">
        <f>IF(ISERROR(VLOOKUP($A23,'Import Peak'!$A$3:EF$99,136,FALSE)-VLOOKUP($A23,'Import Peak Change'!$A$106:EF$202,136,FALSE)),0,(VLOOKUP($A23,'Import Peak'!$A$3:EF$99,136,FALSE)-VLOOKUP($A23,'Import Peak Change'!$A$106:EF$202,136,FALSE)))</f>
        <v>0</v>
      </c>
      <c r="EG23" s="6">
        <f>IF(ISERROR(VLOOKUP($A23,'Import Peak'!$A$3:EG$99,137,FALSE)-VLOOKUP($A23,'Import Peak Change'!$A$106:EG$202,137,FALSE)),0,(VLOOKUP($A23,'Import Peak'!$A$3:EG$99,137,FALSE)-VLOOKUP($A23,'Import Peak Change'!$A$106:EG$202,137,FALSE)))</f>
        <v>0</v>
      </c>
      <c r="EH23" s="6">
        <f>IF(ISERROR(VLOOKUP($A23,'Import Peak'!$A$3:EH$99,138,FALSE)-VLOOKUP($A23,'Import Peak Change'!$A$106:EH$202,138,FALSE)),0,(VLOOKUP($A23,'Import Peak'!$A$3:EH$99,138,FALSE)-VLOOKUP($A23,'Import Peak Change'!$A$106:EH$202,138,FALSE)))</f>
        <v>0</v>
      </c>
      <c r="EI23" s="6">
        <f>IF(ISERROR(VLOOKUP($A23,'Import Peak'!$A$3:EI$99,139,FALSE)-VLOOKUP($A23,'Import Peak Change'!$A$106:EI$202,139,FALSE)),0,(VLOOKUP($A23,'Import Peak'!$A$3:EI$99,139,FALSE)-VLOOKUP($A23,'Import Peak Change'!$A$106:EI$202,139,FALSE)))</f>
        <v>0</v>
      </c>
      <c r="EJ23" s="6">
        <f>IF(ISERROR(VLOOKUP($A23,'Import Peak'!$A$3:EJ$99,140,FALSE)-VLOOKUP($A23,'Import Peak Change'!$A$106:EJ$202,140,FALSE)),0,(VLOOKUP($A23,'Import Peak'!$A$3:EJ$99,140,FALSE)-VLOOKUP($A23,'Import Peak Change'!$A$106:EJ$202,140,FALSE)))</f>
        <v>0</v>
      </c>
      <c r="EK23" s="6">
        <f>IF(ISERROR(VLOOKUP($A23,'Import Peak'!$A$3:EK$99,141,FALSE)-VLOOKUP($A23,'Import Peak Change'!$A$106:EK$202,141,FALSE)),0,(VLOOKUP($A23,'Import Peak'!$A$3:EK$99,141,FALSE)-VLOOKUP($A23,'Import Peak Change'!$A$106:EK$202,141,FALSE)))</f>
        <v>0</v>
      </c>
      <c r="EL23" s="6">
        <f>IF(ISERROR(VLOOKUP($A23,'Import Peak'!$A$3:EL$99,142,FALSE)-VLOOKUP($A23,'Import Peak Change'!$A$106:EL$202,142,FALSE)),0,(VLOOKUP($A23,'Import Peak'!$A$3:EL$99,142,FALSE)-VLOOKUP($A23,'Import Peak Change'!$A$106:EL$202,142,FALSE)))</f>
        <v>0</v>
      </c>
      <c r="EM23" s="6">
        <f>IF(ISERROR(VLOOKUP($A23,'Import Peak'!$A$3:EM$99,143,FALSE)-VLOOKUP($A23,'Import Peak Change'!$A$106:EM$202,143,FALSE)),0,(VLOOKUP($A23,'Import Peak'!$A$3:EM$99,143,FALSE)-VLOOKUP($A23,'Import Peak Change'!$A$106:EM$202,143,FALSE)))</f>
        <v>0</v>
      </c>
      <c r="EN23" s="6">
        <f>IF(ISERROR(VLOOKUP($A23,'Import Peak'!$A$3:EN$99,144,FALSE)-VLOOKUP($A23,'Import Peak Change'!$A$106:EN$202,144,FALSE)),0,(VLOOKUP($A23,'Import Peak'!$A$3:EN$99,144,FALSE)-VLOOKUP($A23,'Import Peak Change'!$A$106:EN$202,144,FALSE)))</f>
        <v>0</v>
      </c>
      <c r="EO23" s="6">
        <f>IF(ISERROR(VLOOKUP($A23,'Import Peak'!$A$3:EO$99,145,FALSE)-VLOOKUP($A23,'Import Peak Change'!$A$106:EO$202,145,FALSE)),0,(VLOOKUP($A23,'Import Peak'!$A$3:EO$99,145,FALSE)-VLOOKUP($A23,'Import Peak Change'!$A$106:EO$202,145,FALSE)))</f>
        <v>0</v>
      </c>
      <c r="EP23" s="6">
        <f>IF(ISERROR(VLOOKUP($A23,'Import Peak'!$A$3:EP$99,146,FALSE)-VLOOKUP($A23,'Import Peak Change'!$A$106:EP$202,146,FALSE)),0,(VLOOKUP($A23,'Import Peak'!$A$3:EP$99,146,FALSE)-VLOOKUP($A23,'Import Peak Change'!$A$106:EP$202,146,FALSE)))</f>
        <v>0</v>
      </c>
      <c r="EQ23" s="6">
        <f>IF(ISERROR(VLOOKUP($A23,'Import Peak'!$A$3:EQ$99,147,FALSE)-VLOOKUP($A23,'Import Peak Change'!$A$106:EQ$202,147,FALSE)),0,(VLOOKUP($A23,'Import Peak'!$A$3:EQ$99,147,FALSE)-VLOOKUP($A23,'Import Peak Change'!$A$106:EQ$202,147,FALSE)))</f>
        <v>0</v>
      </c>
      <c r="ER23" s="6">
        <f>IF(ISERROR(VLOOKUP($A23,'Import Peak'!$A$3:ER$99,148,FALSE)-VLOOKUP($A23,'Import Peak Change'!$A$106:ER$202,148,FALSE)),0,(VLOOKUP($A23,'Import Peak'!$A$3:ER$99,148,FALSE)-VLOOKUP($A23,'Import Peak Change'!$A$106:ER$202,148,FALSE)))</f>
        <v>0</v>
      </c>
      <c r="ES23" s="6">
        <f>IF(ISERROR(VLOOKUP($A23,'Import Peak'!$A$3:ES$99,149,FALSE)-VLOOKUP($A23,'Import Peak Change'!$A$106:ES$202,149,FALSE)),0,(VLOOKUP($A23,'Import Peak'!$A$3:ES$99,149,FALSE)-VLOOKUP($A23,'Import Peak Change'!$A$106:ES$202,149,FALSE)))</f>
        <v>0</v>
      </c>
      <c r="ET23" s="6">
        <f>IF(ISERROR(VLOOKUP($A23,'Import Peak'!$A$3:ET$99,150,FALSE)-VLOOKUP($A23,'Import Peak Change'!$A$106:ET$202,150,FALSE)),0,(VLOOKUP($A23,'Import Peak'!$A$3:ET$99,150,FALSE)-VLOOKUP($A23,'Import Peak Change'!$A$106:ET$202,150,FALSE)))</f>
        <v>0</v>
      </c>
      <c r="EU23" s="6">
        <f>IF(ISERROR(VLOOKUP($A23,'Import Peak'!$A$3:EU$99,151,FALSE)-VLOOKUP($A23,'Import Peak Change'!$A$106:EU$202,151,FALSE)),0,(VLOOKUP($A23,'Import Peak'!$A$3:EU$99,151,FALSE)-VLOOKUP($A23,'Import Peak Change'!$A$106:EU$202,151,FALSE)))</f>
        <v>0</v>
      </c>
      <c r="EV23" s="6">
        <f>IF(ISERROR(VLOOKUP($A23,'Import Peak'!$A$3:EV$99,152,FALSE)-VLOOKUP($A23,'Import Peak Change'!$A$106:EV$202,152,FALSE)),0,(VLOOKUP($A23,'Import Peak'!$A$3:EV$99,152,FALSE)-VLOOKUP($A23,'Import Peak Change'!$A$106:EV$202,152,FALSE)))</f>
        <v>0</v>
      </c>
      <c r="EW23" s="6">
        <f>IF(ISERROR(VLOOKUP($A23,'Import Peak'!$A$3:EW$99,153,FALSE)-VLOOKUP($A23,'Import Peak Change'!$A$106:EW$202,153,FALSE)),0,(VLOOKUP($A23,'Import Peak'!$A$3:EW$99,153,FALSE)-VLOOKUP($A23,'Import Peak Change'!$A$106:EW$202,153,FALSE)))</f>
        <v>0</v>
      </c>
      <c r="EX23" s="6">
        <f>IF(ISERROR(VLOOKUP($A23,'Import Peak'!$A$3:EX$99,154,FALSE)-VLOOKUP($A23,'Import Peak Change'!$A$106:EX$202,154,FALSE)),0,(VLOOKUP($A23,'Import Peak'!$A$3:EX$99,154,FALSE)-VLOOKUP($A23,'Import Peak Change'!$A$106:EX$202,154,FALSE)))</f>
        <v>0</v>
      </c>
      <c r="EY23" s="6">
        <f>IF(ISERROR(VLOOKUP($A23,'Import Peak'!$A$3:EY$99,155,FALSE)-VLOOKUP($A23,'Import Peak Change'!$A$106:EY$202,155,FALSE)),0,(VLOOKUP($A23,'Import Peak'!$A$3:EY$99,155,FALSE)-VLOOKUP($A23,'Import Peak Change'!$A$106:EY$202,155,FALSE)))</f>
        <v>0</v>
      </c>
      <c r="EZ23" s="6">
        <f>IF(ISERROR(VLOOKUP($A23,'Import Peak'!$A$3:EZ$99,156,FALSE)-VLOOKUP($A23,'Import Peak Change'!$A$106:EZ$202,156,FALSE)),0,(VLOOKUP($A23,'Import Peak'!$A$3:EZ$99,156,FALSE)-VLOOKUP($A23,'Import Peak Change'!$A$106:EZ$202,156,FALSE)))</f>
        <v>0</v>
      </c>
      <c r="FA23" s="6">
        <f>IF(ISERROR(VLOOKUP($A23,'Import Peak'!$A$3:FA$99,157,FALSE)-VLOOKUP($A23,'Import Peak Change'!$A$106:FA$202,157,FALSE)),0,(VLOOKUP($A23,'Import Peak'!$A$3:FA$99,157,FALSE)-VLOOKUP($A23,'Import Peak Change'!$A$106:FA$202,157,FALSE)))</f>
        <v>0</v>
      </c>
      <c r="FB23" s="6">
        <f>IF(ISERROR(VLOOKUP($A23,'Import Peak'!$A$3:FB$99,158,FALSE)-VLOOKUP($A23,'Import Peak Change'!$A$106:FB$202,158,FALSE)),0,(VLOOKUP($A23,'Import Peak'!$A$3:FB$99,158,FALSE)-VLOOKUP($A23,'Import Peak Change'!$A$106:FB$202,158,FALSE)))</f>
        <v>0</v>
      </c>
      <c r="FC23" s="6">
        <f>IF(ISERROR(VLOOKUP($A23,'Import Peak'!$A$3:FC$99,159,FALSE)-VLOOKUP($A23,'Import Peak Change'!$A$106:FC$202,159,FALSE)),0,(VLOOKUP($A23,'Import Peak'!$A$3:FC$99,159,FALSE)-VLOOKUP($A23,'Import Peak Change'!$A$106:FC$202,159,FALSE)))</f>
        <v>0</v>
      </c>
      <c r="FD23" s="6">
        <f>IF(ISERROR(VLOOKUP($A23,'Import Peak'!$A$3:FD$99,160,FALSE)-VLOOKUP($A23,'Import Peak Change'!$A$106:FD$202,160,FALSE)),0,(VLOOKUP($A23,'Import Peak'!$A$3:FD$99,160,FALSE)-VLOOKUP($A23,'Import Peak Change'!$A$106:FD$202,160,FALSE)))</f>
        <v>0</v>
      </c>
      <c r="FE23" s="6">
        <f>IF(ISERROR(VLOOKUP($A23,'Import Peak'!$A$3:FE$99,161,FALSE)-VLOOKUP($A23,'Import Peak Change'!$A$106:FE$202,161,FALSE)),0,(VLOOKUP($A23,'Import Peak'!$A$3:FE$99,161,FALSE)-VLOOKUP($A23,'Import Peak Change'!$A$106:FE$202,161,FALSE)))</f>
        <v>0</v>
      </c>
      <c r="FF23" s="6">
        <f>IF(ISERROR(VLOOKUP($A23,'Import Peak'!$A$3:FF$99,162,FALSE)-VLOOKUP($A23,'Import Peak Change'!$A$106:FF$202,162,FALSE)),0,(VLOOKUP($A23,'Import Peak'!$A$3:FF$99,162,FALSE)-VLOOKUP($A23,'Import Peak Change'!$A$106:FF$202,162,FALSE)))</f>
        <v>0</v>
      </c>
      <c r="FG23" s="6">
        <f>IF(ISERROR(VLOOKUP($A23,'Import Peak'!$A$3:FG$99,163,FALSE)-VLOOKUP($A23,'Import Peak Change'!$A$106:FG$202,163,FALSE)),0,(VLOOKUP($A23,'Import Peak'!$A$3:FG$99,163,FALSE)-VLOOKUP($A23,'Import Peak Change'!$A$106:FG$202,163,FALSE)))</f>
        <v>0</v>
      </c>
      <c r="FH23" s="6">
        <f>IF(ISERROR(VLOOKUP($A23,'Import Peak'!$A$3:FH$99,164,FALSE)-VLOOKUP($A23,'Import Peak Change'!$A$106:FH$202,164,FALSE)),0,(VLOOKUP($A23,'Import Peak'!$A$3:FH$99,164,FALSE)-VLOOKUP($A23,'Import Peak Change'!$A$106:FH$202,164,FALSE)))</f>
        <v>0</v>
      </c>
      <c r="FI23" s="6">
        <f>IF(ISERROR(VLOOKUP($A23,'Import Peak'!$A$3:FI$99,165,FALSE)-VLOOKUP($A23,'Import Peak Change'!$A$106:FI$202,165,FALSE)),0,(VLOOKUP($A23,'Import Peak'!$A$3:FI$99,165,FALSE)-VLOOKUP($A23,'Import Peak Change'!$A$106:FI$202,165,FALSE)))</f>
        <v>0</v>
      </c>
      <c r="FJ23" s="6">
        <f>IF(ISERROR(VLOOKUP($A23,'Import Peak'!$A$3:FJ$99,166,FALSE)-VLOOKUP($A23,'Import Peak Change'!$A$106:FJ$202,166,FALSE)),0,(VLOOKUP($A23,'Import Peak'!$A$3:FJ$99,166,FALSE)-VLOOKUP($A23,'Import Peak Change'!$A$106:FJ$202,166,FALSE)))</f>
        <v>0</v>
      </c>
      <c r="FK23" s="6">
        <f>IF(ISERROR(VLOOKUP($A23,'Import Peak'!$A$3:FK$99,167,FALSE)-VLOOKUP($A23,'Import Peak Change'!$A$106:FK$202,167,FALSE)),0,(VLOOKUP($A23,'Import Peak'!$A$3:FK$99,167,FALSE)-VLOOKUP($A23,'Import Peak Change'!$A$106:FK$202,167,FALSE)))</f>
        <v>0</v>
      </c>
      <c r="FL23" s="6">
        <f>IF(ISERROR(VLOOKUP($A23,'Import Peak'!$A$3:FL$99,168,FALSE)-VLOOKUP($A23,'Import Peak Change'!$A$106:FL$202,168,FALSE)),0,(VLOOKUP($A23,'Import Peak'!$A$3:FL$99,168,FALSE)-VLOOKUP($A23,'Import Peak Change'!$A$106:FL$202,168,FALSE)))</f>
        <v>0</v>
      </c>
      <c r="FM23" s="6">
        <f>IF(ISERROR(VLOOKUP($A23,'Import Peak'!$A$3:FM$99,169,FALSE)-VLOOKUP($A23,'Import Peak Change'!$A$106:FM$202,169,FALSE)),0,(VLOOKUP($A23,'Import Peak'!$A$3:FM$99,169,FALSE)-VLOOKUP($A23,'Import Peak Change'!$A$106:FM$202,169,FALSE)))</f>
        <v>0</v>
      </c>
      <c r="FN23" s="6">
        <f>IF(ISERROR(VLOOKUP($A23,'Import Peak'!$A$3:FN$99,170,FALSE)-VLOOKUP($A23,'Import Peak Change'!$A$106:FN$202,170,FALSE)),0,(VLOOKUP($A23,'Import Peak'!$A$3:FN$99,170,FALSE)-VLOOKUP($A23,'Import Peak Change'!$A$106:FN$202,170,FALSE)))</f>
        <v>0</v>
      </c>
      <c r="FO23" s="6">
        <f>IF(ISERROR(VLOOKUP($A23,'Import Peak'!$A$3:FO$99,171,FALSE)-VLOOKUP($A23,'Import Peak Change'!$A$106:FO$202,171,FALSE)),0,(VLOOKUP($A23,'Import Peak'!$A$3:FO$99,171,FALSE)-VLOOKUP($A23,'Import Peak Change'!$A$106:FO$202,171,FALSE)))</f>
        <v>0</v>
      </c>
      <c r="FP23" s="6">
        <f>IF(ISERROR(VLOOKUP($A23,'Import Peak'!$A$3:FP$99,172,FALSE)-VLOOKUP($A23,'Import Peak Change'!$A$106:FP$202,172,FALSE)),0,(VLOOKUP($A23,'Import Peak'!$A$3:FP$99,172,FALSE)-VLOOKUP($A23,'Import Peak Change'!$A$106:FP$202,172,FALSE)))</f>
        <v>0</v>
      </c>
      <c r="FQ23" s="6">
        <f>IF(ISERROR(VLOOKUP($A23,'Import Peak'!$A$3:FQ$99,173,FALSE)-VLOOKUP($A23,'Import Peak Change'!$A$106:FQ$202,173,FALSE)),0,(VLOOKUP($A23,'Import Peak'!$A$3:FQ$99,173,FALSE)-VLOOKUP($A23,'Import Peak Change'!$A$106:FQ$202,173,FALSE)))</f>
        <v>0</v>
      </c>
      <c r="FR23" s="6">
        <f>IF(ISERROR(VLOOKUP($A23,'Import Peak'!$A$3:FR$99,174,FALSE)-VLOOKUP($A23,'Import Peak Change'!$A$106:FR$202,174,FALSE)),0,(VLOOKUP($A23,'Import Peak'!$A$3:FR$99,174,FALSE)-VLOOKUP($A23,'Import Peak Change'!$A$106:FR$202,174,FALSE)))</f>
        <v>0</v>
      </c>
      <c r="FS23" s="6">
        <f>IF(ISERROR(VLOOKUP($A23,'Import Peak'!$A$3:FS$99,175,FALSE)-VLOOKUP($A23,'Import Peak Change'!$A$106:FS$202,175,FALSE)),0,(VLOOKUP($A23,'Import Peak'!$A$3:FS$99,175,FALSE)-VLOOKUP($A23,'Import Peak Change'!$A$106:FS$202,175,FALSE)))</f>
        <v>0</v>
      </c>
      <c r="FT23" s="6">
        <f>IF(ISERROR(VLOOKUP($A23,'Import Peak'!$A$3:FT$99,176,FALSE)-VLOOKUP($A23,'Import Peak Change'!$A$106:FT$202,176,FALSE)),0,(VLOOKUP($A23,'Import Peak'!$A$3:FT$99,176,FALSE)-VLOOKUP($A23,'Import Peak Change'!$A$106:FT$202,176,FALSE)))</f>
        <v>0</v>
      </c>
      <c r="FU23" s="6">
        <f>IF(ISERROR(VLOOKUP($A23,'Import Peak'!$A$3:FU$99,177,FALSE)-VLOOKUP($A23,'Import Peak Change'!$A$106:FU$202,177,FALSE)),0,(VLOOKUP($A23,'Import Peak'!$A$3:FU$99,177,FALSE)-VLOOKUP($A23,'Import Peak Change'!$A$106:FU$202,177,FALSE)))</f>
        <v>0</v>
      </c>
      <c r="FV23" s="6">
        <f>IF(ISERROR(VLOOKUP($A23,'Import Peak'!$A$3:FV$99,178,FALSE)-VLOOKUP($A23,'Import Peak Change'!$A$106:FV$202,178,FALSE)),0,(VLOOKUP($A23,'Import Peak'!$A$3:FV$99,178,FALSE)-VLOOKUP($A23,'Import Peak Change'!$A$106:FV$202,178,FALSE)))</f>
        <v>0</v>
      </c>
      <c r="FW23" s="6">
        <f>IF(ISERROR(VLOOKUP($A23,'Import Peak'!$A$3:FW$99,179,FALSE)-VLOOKUP($A23,'Import Peak Change'!$A$106:FW$202,179,FALSE)),0,(VLOOKUP($A23,'Import Peak'!$A$3:FW$99,179,FALSE)-VLOOKUP($A23,'Import Peak Change'!$A$106:FW$202,179,FALSE)))</f>
        <v>0</v>
      </c>
      <c r="FX23" s="6">
        <f>IF(ISERROR(VLOOKUP($A23,'Import Peak'!$A$3:FX$99,180,FALSE)-VLOOKUP($A23,'Import Peak Change'!$A$106:FX$202,180,FALSE)),0,(VLOOKUP($A23,'Import Peak'!$A$3:FX$99,180,FALSE)-VLOOKUP($A23,'Import Peak Change'!$A$106:FX$202,180,FALSE)))</f>
        <v>0</v>
      </c>
      <c r="FY23" s="6">
        <f>IF(ISERROR(VLOOKUP($A23,'Import Peak'!$A$3:FY$99,181,FALSE)-VLOOKUP($A23,'Import Peak Change'!$A$106:FY$202,181,FALSE)),0,(VLOOKUP($A23,'Import Peak'!$A$3:FY$99,181,FALSE)-VLOOKUP($A23,'Import Peak Change'!$A$106:FY$202,181,FALSE)))</f>
        <v>0</v>
      </c>
      <c r="FZ23" s="6">
        <f>IF(ISERROR(VLOOKUP($A23,'Import Peak'!$A$3:FZ$99,182,FALSE)-VLOOKUP($A23,'Import Peak Change'!$A$106:FZ$202,182,FALSE)),0,(VLOOKUP($A23,'Import Peak'!$A$3:FZ$99,182,FALSE)-VLOOKUP($A23,'Import Peak Change'!$A$106:FZ$202,182,FALSE)))</f>
        <v>0</v>
      </c>
      <c r="GA23" s="6">
        <f>IF(ISERROR(VLOOKUP($A23,'Import Peak'!$A$3:GA$99,183,FALSE)-VLOOKUP($A23,'Import Peak Change'!$A$106:GA$202,183,FALSE)),0,(VLOOKUP($A23,'Import Peak'!$A$3:GA$99,183,FALSE)-VLOOKUP($A23,'Import Peak Change'!$A$106:GA$202,183,FALSE)))</f>
        <v>0</v>
      </c>
      <c r="GB23" s="6">
        <f>IF(ISERROR(VLOOKUP($A23,'Import Peak'!$A$3:GB$99,184,FALSE)-VLOOKUP($A23,'Import Peak Change'!$A$106:GB$202,184,FALSE)),0,(VLOOKUP($A23,'Import Peak'!$A$3:GB$99,184,FALSE)-VLOOKUP($A23,'Import Peak Change'!$A$106:GB$202,184,FALSE)))</f>
        <v>0</v>
      </c>
      <c r="GC23" s="6">
        <f>IF(ISERROR(VLOOKUP($A23,'Import Peak'!$A$3:GC$99,185,FALSE)-VLOOKUP($A23,'Import Peak Change'!$A$106:GC$202,185,FALSE)),0,(VLOOKUP($A23,'Import Peak'!$A$3:GC$99,185,FALSE)-VLOOKUP($A23,'Import Peak Change'!$A$106:GC$202,185,FALSE)))</f>
        <v>0</v>
      </c>
      <c r="GD23" s="6">
        <f>IF(ISERROR(VLOOKUP($A23,'Import Peak'!$A$3:GD$99,186,FALSE)-VLOOKUP($A23,'Import Peak Change'!$A$106:GD$202,186,FALSE)),0,(VLOOKUP($A23,'Import Peak'!$A$3:GD$99,186,FALSE)-VLOOKUP($A23,'Import Peak Change'!$A$106:GD$202,186,FALSE)))</f>
        <v>0</v>
      </c>
      <c r="GE23" s="6">
        <f>IF(ISERROR(VLOOKUP($A23,'Import Peak'!$A$3:GE$99,187,FALSE)-VLOOKUP($A23,'Import Peak Change'!$A$106:GE$202,187,FALSE)),0,(VLOOKUP($A23,'Import Peak'!$A$3:GE$99,187,FALSE)-VLOOKUP($A23,'Import Peak Change'!$A$106:GE$202,187,FALSE)))</f>
        <v>0</v>
      </c>
      <c r="GF23" s="6">
        <f>IF(ISERROR(VLOOKUP($A23,'Import Peak'!$A$3:GF$99,188,FALSE)-VLOOKUP($A23,'Import Peak Change'!$A$106:GF$202,188,FALSE)),0,(VLOOKUP($A23,'Import Peak'!$A$3:GF$99,188,FALSE)-VLOOKUP($A23,'Import Peak Change'!$A$106:GF$202,188,FALSE)))</f>
        <v>0</v>
      </c>
      <c r="GG23" s="6">
        <f>IF(ISERROR(VLOOKUP($A23,'Import Peak'!$A$3:GG$99,189,FALSE)-VLOOKUP($A23,'Import Peak Change'!$A$106:GG$202,189,FALSE)),0,(VLOOKUP($A23,'Import Peak'!$A$3:GG$99,189,FALSE)-VLOOKUP($A23,'Import Peak Change'!$A$106:GG$202,189,FALSE)))</f>
        <v>0</v>
      </c>
      <c r="GH23" s="6">
        <f>IF(ISERROR(VLOOKUP($A23,'Import Peak'!$A$3:GH$99,190,FALSE)-VLOOKUP($A23,'Import Peak Change'!$A$106:GH$202,190,FALSE)),0,(VLOOKUP($A23,'Import Peak'!$A$3:GH$99,190,FALSE)-VLOOKUP($A23,'Import Peak Change'!$A$106:GH$202,190,FALSE)))</f>
        <v>0</v>
      </c>
      <c r="GI23" s="6">
        <f>IF(ISERROR(VLOOKUP($A23,'Import Peak'!$A$3:GI$99,191,FALSE)-VLOOKUP($A23,'Import Peak Change'!$A$106:GI$202,191,FALSE)),0,(VLOOKUP($A23,'Import Peak'!$A$3:GI$99,191,FALSE)-VLOOKUP($A23,'Import Peak Change'!$A$106:GI$202,191,FALSE)))</f>
        <v>0</v>
      </c>
      <c r="GJ23" s="6">
        <f>IF(ISERROR(VLOOKUP($A23,'Import Peak'!$A$3:GJ$99,192,FALSE)-VLOOKUP($A23,'Import Peak Change'!$A$106:GJ$202,192,FALSE)),0,(VLOOKUP($A23,'Import Peak'!$A$3:GJ$99,192,FALSE)-VLOOKUP($A23,'Import Peak Change'!$A$106:GJ$202,192,FALSE)))</f>
        <v>0</v>
      </c>
      <c r="GK23" s="6">
        <f>IF(ISERROR(VLOOKUP($A23,'Import Peak'!$A$3:GK$99,193,FALSE)-VLOOKUP($A23,'Import Peak Change'!$A$106:GK$202,193,FALSE)),0,(VLOOKUP($A23,'Import Peak'!$A$3:GK$99,193,FALSE)-VLOOKUP($A23,'Import Peak Change'!$A$106:GK$202,193,FALSE)))</f>
        <v>0</v>
      </c>
      <c r="GL23" s="6">
        <f>IF(ISERROR(VLOOKUP($A23,'Import Peak'!$A$3:GL$99,194,FALSE)-VLOOKUP($A23,'Import Peak Change'!$A$106:GL$202,194,FALSE)),0,(VLOOKUP($A23,'Import Peak'!$A$3:GL$99,194,FALSE)-VLOOKUP($A23,'Import Peak Change'!$A$106:GL$202,194,FALSE)))</f>
        <v>0</v>
      </c>
      <c r="GM23" s="6">
        <f>IF(ISERROR(VLOOKUP($A23,'Import Peak'!$A$3:GM$99,195,FALSE)-VLOOKUP($A23,'Import Peak Change'!$A$106:GM$202,195,FALSE)),0,(VLOOKUP($A23,'Import Peak'!$A$3:GM$99,195,FALSE)-VLOOKUP($A23,'Import Peak Change'!$A$106:GM$202,195,FALSE)))</f>
        <v>0</v>
      </c>
      <c r="GN23" s="6">
        <f>IF(ISERROR(VLOOKUP($A23,'Import Peak'!$A$3:GN$99,196,FALSE)-VLOOKUP($A23,'Import Peak Change'!$A$106:GN$202,196,FALSE)),0,(VLOOKUP($A23,'Import Peak'!$A$3:GN$99,196,FALSE)-VLOOKUP($A23,'Import Peak Change'!$A$106:GN$202,196,FALSE)))</f>
        <v>0</v>
      </c>
      <c r="GO23" s="6">
        <f>IF(ISERROR(VLOOKUP($A23,'Import Peak'!$A$3:GO$99,197,FALSE)-VLOOKUP($A23,'Import Peak Change'!$A$106:GO$202,197,FALSE)),0,(VLOOKUP($A23,'Import Peak'!$A$3:GO$99,197,FALSE)-VLOOKUP($A23,'Import Peak Change'!$A$106:GO$202,197,FALSE)))</f>
        <v>0</v>
      </c>
      <c r="GP23" s="6">
        <f>IF(ISERROR(VLOOKUP($A23,'Import Peak'!$A$3:GP$99,198,FALSE)-VLOOKUP($A23,'Import Peak Change'!$A$106:GP$202,198,FALSE)),0,(VLOOKUP($A23,'Import Peak'!$A$3:GP$99,198,FALSE)-VLOOKUP($A23,'Import Peak Change'!$A$106:GP$202,198,FALSE)))</f>
        <v>0</v>
      </c>
      <c r="GQ23" s="6">
        <f>IF(ISERROR(VLOOKUP($A23,'Import Peak'!$A$3:GQ$99,199,FALSE)-VLOOKUP($A23,'Import Peak Change'!$A$106:GQ$202,199,FALSE)),0,(VLOOKUP($A23,'Import Peak'!$A$3:GQ$99,199,FALSE)-VLOOKUP($A23,'Import Peak Change'!$A$106:GQ$202,199,FALSE)))</f>
        <v>0</v>
      </c>
      <c r="GR23" s="6">
        <f>IF(ISERROR(VLOOKUP($A23,'Import Peak'!$A$3:GR$99,200,FALSE)-VLOOKUP($A23,'Import Peak Change'!$A$106:GR$202,200,FALSE)),0,(VLOOKUP($A23,'Import Peak'!$A$3:GR$99,200,FALSE)-VLOOKUP($A23,'Import Peak Change'!$A$106:GR$202,200,FALSE)))</f>
        <v>0</v>
      </c>
      <c r="GS23" s="6">
        <f>IF(ISERROR(VLOOKUP($A23,'Import Peak'!$A$3:GS$99,201,FALSE)-VLOOKUP($A23,'Import Peak Change'!$A$106:GS$202,201,FALSE)),0,(VLOOKUP($A23,'Import Peak'!$A$3:GS$99,201,FALSE)-VLOOKUP($A23,'Import Peak Change'!$A$106:GS$202,201,FALSE)))</f>
        <v>0</v>
      </c>
      <c r="GT23" s="6">
        <f>IF(ISERROR(VLOOKUP($A23,'Import Peak'!$A$3:GT$99,202,FALSE)-VLOOKUP($A23,'Import Peak Change'!$A$106:GT$202,202,FALSE)),0,(VLOOKUP($A23,'Import Peak'!$A$3:GT$99,202,FALSE)-VLOOKUP($A23,'Import Peak Change'!$A$106:GT$202,202,FALSE)))</f>
        <v>0</v>
      </c>
      <c r="GU23" s="6">
        <f>IF(ISERROR(VLOOKUP($A23,'Import Peak'!$A$3:GU$99,203,FALSE)-VLOOKUP($A23,'Import Peak Change'!$A$106:GU$202,203,FALSE)),0,(VLOOKUP($A23,'Import Peak'!$A$3:GU$99,203,FALSE)-VLOOKUP($A23,'Import Peak Change'!$A$106:GU$202,203,FALSE)))</f>
        <v>0</v>
      </c>
      <c r="GV23" s="6">
        <f>IF(ISERROR(VLOOKUP($A23,'Import Peak'!$A$3:GV$99,204,FALSE)-VLOOKUP($A23,'Import Peak Change'!$A$106:GV$202,204,FALSE)),0,(VLOOKUP($A23,'Import Peak'!$A$3:GV$99,204,FALSE)-VLOOKUP($A23,'Import Peak Change'!$A$106:GV$202,204,FALSE)))</f>
        <v>0</v>
      </c>
      <c r="GW23" s="6">
        <f>IF(ISERROR(VLOOKUP($A23,'Import Peak'!$A$3:GW$99,205,FALSE)-VLOOKUP($A23,'Import Peak Change'!$A$106:GW$202,205,FALSE)),0,(VLOOKUP($A23,'Import Peak'!$A$3:GW$99,205,FALSE)-VLOOKUP($A23,'Import Peak Change'!$A$106:GW$202,205,FALSE)))</f>
        <v>0</v>
      </c>
      <c r="GX23" s="6">
        <f>IF(ISERROR(VLOOKUP($A23,'Import Peak'!$A$3:GX$99,206,FALSE)-VLOOKUP($A23,'Import Peak Change'!$A$106:GX$202,206,FALSE)),0,(VLOOKUP($A23,'Import Peak'!$A$3:GX$99,206,FALSE)-VLOOKUP($A23,'Import Peak Change'!$A$106:GX$202,206,FALSE)))</f>
        <v>0</v>
      </c>
      <c r="GY23" s="6">
        <f>IF(ISERROR(VLOOKUP($A23,'Import Peak'!$A$3:GY$99,207,FALSE)-VLOOKUP($A23,'Import Peak Change'!$A$106:GY$202,207,FALSE)),0,(VLOOKUP($A23,'Import Peak'!$A$3:GY$99,207,FALSE)-VLOOKUP($A23,'Import Peak Change'!$A$106:GY$202,207,FALSE)))</f>
        <v>0</v>
      </c>
      <c r="GZ23" s="6">
        <f>IF(ISERROR(VLOOKUP($A23,'Import Peak'!$A$3:GZ$99,208,FALSE)-VLOOKUP($A23,'Import Peak Change'!$A$106:GZ$202,208,FALSE)),0,(VLOOKUP($A23,'Import Peak'!$A$3:GZ$99,208,FALSE)-VLOOKUP($A23,'Import Peak Change'!$A$106:GZ$202,208,FALSE)))</f>
        <v>0</v>
      </c>
      <c r="HA23" s="6">
        <f>IF(ISERROR(VLOOKUP($A23,'Import Peak'!$A$3:HA$99,209,FALSE)-VLOOKUP($A23,'Import Peak Change'!$A$106:HA$202,209,FALSE)),0,(VLOOKUP($A23,'Import Peak'!$A$3:HA$99,209,FALSE)-VLOOKUP($A23,'Import Peak Change'!$A$106:HA$202,209,FALSE)))</f>
        <v>0</v>
      </c>
      <c r="HB23" s="6">
        <f>IF(ISERROR(VLOOKUP($A23,'Import Peak'!$A$3:HB$99,210,FALSE)-VLOOKUP($A23,'Import Peak Change'!$A$106:HB$202,210,FALSE)),0,(VLOOKUP($A23,'Import Peak'!$A$3:HB$99,210,FALSE)-VLOOKUP($A23,'Import Peak Change'!$A$106:HB$202,210,FALSE)))</f>
        <v>0</v>
      </c>
      <c r="HC23" s="6">
        <f>IF(ISERROR(VLOOKUP($A23,'Import Peak'!$A$3:HC$99,211,FALSE)-VLOOKUP($A23,'Import Peak Change'!$A$106:HC$202,211,FALSE)),0,(VLOOKUP($A23,'Import Peak'!$A$3:HC$99,211,FALSE)-VLOOKUP($A23,'Import Peak Change'!$A$106:HC$202,211,FALSE)))</f>
        <v>0</v>
      </c>
      <c r="HD23" s="6">
        <f>IF(ISERROR(VLOOKUP($A23,'Import Peak'!$A$3:HD$99,212,FALSE)-VLOOKUP($A23,'Import Peak Change'!$A$106:HD$202,212,FALSE)),0,(VLOOKUP($A23,'Import Peak'!$A$3:HD$99,212,FALSE)-VLOOKUP($A23,'Import Peak Change'!$A$106:HD$202,212,FALSE)))</f>
        <v>0</v>
      </c>
      <c r="HE23" s="6">
        <f>IF(ISERROR(VLOOKUP($A23,'Import Peak'!$A$3:HE$99,213,FALSE)-VLOOKUP($A23,'Import Peak Change'!$A$106:HE$202,213,FALSE)),0,(VLOOKUP($A23,'Import Peak'!$A$3:HE$99,213,FALSE)-VLOOKUP($A23,'Import Peak Change'!$A$106:HE$202,213,FALSE)))</f>
        <v>0</v>
      </c>
      <c r="HF23" s="6">
        <f>IF(ISERROR(VLOOKUP($A23,'Import Peak'!$A$3:HF$99,214,FALSE)-VLOOKUP($A23,'Import Peak Change'!$A$106:HF$202,214,FALSE)),0,(VLOOKUP($A23,'Import Peak'!$A$3:HF$99,214,FALSE)-VLOOKUP($A23,'Import Peak Change'!$A$106:HF$202,214,FALSE)))</f>
        <v>0</v>
      </c>
      <c r="HG23" s="6">
        <f>IF(ISERROR(VLOOKUP($A23,'Import Peak'!$A$3:HG$99,215,FALSE)-VLOOKUP($A23,'Import Peak Change'!$A$106:HG$202,215,FALSE)),0,(VLOOKUP($A23,'Import Peak'!$A$3:HG$99,215,FALSE)-VLOOKUP($A23,'Import Peak Change'!$A$106:HG$202,215,FALSE)))</f>
        <v>0</v>
      </c>
      <c r="HH23" s="6">
        <f>IF(ISERROR(VLOOKUP($A23,'Import Peak'!$A$3:HH$99,216,FALSE)-VLOOKUP($A23,'Import Peak Change'!$A$106:HH$202,216,FALSE)),0,(VLOOKUP($A23,'Import Peak'!$A$3:HH$99,216,FALSE)-VLOOKUP($A23,'Import Peak Change'!$A$106:HH$202,216,FALSE)))</f>
        <v>0</v>
      </c>
      <c r="HI23" s="6">
        <f>IF(ISERROR(VLOOKUP($A23,'Import Peak'!$A$3:HI$99,217,FALSE)-VLOOKUP($A23,'Import Peak Change'!$A$106:HI$202,217,FALSE)),0,(VLOOKUP($A23,'Import Peak'!$A$3:HI$99,217,FALSE)-VLOOKUP($A23,'Import Peak Change'!$A$106:HI$202,217,FALSE)))</f>
        <v>0</v>
      </c>
      <c r="HJ23" s="6">
        <f>IF(ISERROR(VLOOKUP($A23,'Import Peak'!$A$3:HJ$99,218,FALSE)-VLOOKUP($A23,'Import Peak Change'!$A$106:HJ$202,218,FALSE)),0,(VLOOKUP($A23,'Import Peak'!$A$3:HJ$99,218,FALSE)-VLOOKUP($A23,'Import Peak Change'!$A$106:HJ$202,218,FALSE)))</f>
        <v>0</v>
      </c>
      <c r="HK23" s="6">
        <f>IF(ISERROR(VLOOKUP($A23,'Import Peak'!$A$3:HK$99,219,FALSE)-VLOOKUP($A23,'Import Peak Change'!$A$106:HK$202,219,FALSE)),0,(VLOOKUP($A23,'Import Peak'!$A$3:HK$99,219,FALSE)-VLOOKUP($A23,'Import Peak Change'!$A$106:HK$202,219,FALSE)))</f>
        <v>0</v>
      </c>
      <c r="HL23" s="6">
        <f>IF(ISERROR(VLOOKUP($A23,'Import Peak'!$A$3:HL$99,220,FALSE)-VLOOKUP($A23,'Import Peak Change'!$A$106:HL$202,220,FALSE)),0,(VLOOKUP($A23,'Import Peak'!$A$3:HL$99,220,FALSE)-VLOOKUP($A23,'Import Peak Change'!$A$106:HL$202,220,FALSE)))</f>
        <v>0</v>
      </c>
      <c r="HM23" s="6">
        <f>IF(ISERROR(VLOOKUP($A23,'Import Peak'!$A$3:HM$99,221,FALSE)-VLOOKUP($A23,'Import Peak Change'!$A$106:HM$202,221,FALSE)),0,(VLOOKUP($A23,'Import Peak'!$A$3:HM$99,221,FALSE)-VLOOKUP($A23,'Import Peak Change'!$A$106:HM$202,221,FALSE)))</f>
        <v>0</v>
      </c>
      <c r="HN23" s="6">
        <f>IF(ISERROR(VLOOKUP($A23,'Import Peak'!$A$3:HN$99,222,FALSE)-VLOOKUP($A23,'Import Peak Change'!$A$106:HN$202,222,FALSE)),0,(VLOOKUP($A23,'Import Peak'!$A$3:HN$99,222,FALSE)-VLOOKUP($A23,'Import Peak Change'!$A$106:HN$202,222,FALSE)))</f>
        <v>0</v>
      </c>
      <c r="HO23" s="6">
        <f>IF(ISERROR(VLOOKUP($A23,'Import Peak'!$A$3:HO$99,223,FALSE)-VLOOKUP($A23,'Import Peak Change'!$A$106:HO$202,223,FALSE)),0,(VLOOKUP($A23,'Import Peak'!$A$3:HO$99,223,FALSE)-VLOOKUP($A23,'Import Peak Change'!$A$106:HO$202,223,FALSE)))</f>
        <v>0</v>
      </c>
      <c r="HP23" s="6">
        <f>IF(ISERROR(VLOOKUP($A23,'Import Peak'!$A$3:HP$99,224,FALSE)-VLOOKUP($A23,'Import Peak Change'!$A$106:HP$202,224,FALSE)),0,(VLOOKUP($A23,'Import Peak'!$A$3:HP$99,224,FALSE)-VLOOKUP($A23,'Import Peak Change'!$A$106:HP$202,224,FALSE)))</f>
        <v>0</v>
      </c>
      <c r="HQ23" s="6">
        <f>IF(ISERROR(VLOOKUP($A23,'Import Peak'!$A$3:HQ$99,225,FALSE)-VLOOKUP($A23,'Import Peak Change'!$A$106:HQ$202,225,FALSE)),0,(VLOOKUP($A23,'Import Peak'!$A$3:HQ$99,225,FALSE)-VLOOKUP($A23,'Import Peak Change'!$A$106:HQ$202,225,FALSE)))</f>
        <v>0</v>
      </c>
      <c r="HR23" s="6">
        <f>IF(ISERROR(VLOOKUP($A23,'Import Peak'!$A$3:HR$99,226,FALSE)-VLOOKUP($A23,'Import Peak Change'!$A$106:HR$202,226,FALSE)),0,(VLOOKUP($A23,'Import Peak'!$A$3:HR$99,226,FALSE)-VLOOKUP($A23,'Import Peak Change'!$A$106:HR$202,226,FALSE)))</f>
        <v>0</v>
      </c>
      <c r="HS23" s="6">
        <f>IF(ISERROR(VLOOKUP($A23,'Import Peak'!$A$3:HS$99,227,FALSE)-VLOOKUP($A23,'Import Peak Change'!$A$106:HS$202,227,FALSE)),0,(VLOOKUP($A23,'Import Peak'!$A$3:HS$99,227,FALSE)-VLOOKUP($A23,'Import Peak Change'!$A$106:HS$202,227,FALSE)))</f>
        <v>0</v>
      </c>
      <c r="HT23" s="6">
        <f>IF(ISERROR(VLOOKUP($A23,'Import Peak'!$A$3:HT$99,228,FALSE)-VLOOKUP($A23,'Import Peak Change'!$A$106:HT$202,228,FALSE)),0,(VLOOKUP($A23,'Import Peak'!$A$3:HT$99,228,FALSE)-VLOOKUP($A23,'Import Peak Change'!$A$106:HT$202,228,FALSE)))</f>
        <v>0</v>
      </c>
      <c r="HU23" s="6">
        <f>IF(ISERROR(VLOOKUP($A23,'Import Peak'!$A$3:HU$99,229,FALSE)-VLOOKUP($A23,'Import Peak Change'!$A$106:HU$202,229,FALSE)),0,(VLOOKUP($A23,'Import Peak'!$A$3:HU$99,229,FALSE)-VLOOKUP($A23,'Import Peak Change'!$A$106:HU$202,229,FALSE)))</f>
        <v>0</v>
      </c>
      <c r="HV23" s="6">
        <f>IF(ISERROR(VLOOKUP($A23,'Import Peak'!$A$3:HV$99,230,FALSE)-VLOOKUP($A23,'Import Peak Change'!$A$106:HV$202,230,FALSE)),0,(VLOOKUP($A23,'Import Peak'!$A$3:HV$99,230,FALSE)-VLOOKUP($A23,'Import Peak Change'!$A$106:HV$202,230,FALSE)))</f>
        <v>0</v>
      </c>
      <c r="HW23" s="6">
        <f>IF(ISERROR(VLOOKUP($A23,'Import Peak'!$A$3:HW$99,231,FALSE)-VLOOKUP($A23,'Import Peak Change'!$A$106:HW$202,231,FALSE)),0,(VLOOKUP($A23,'Import Peak'!$A$3:HW$99,231,FALSE)-VLOOKUP($A23,'Import Peak Change'!$A$106:HW$202,231,FALSE)))</f>
        <v>0</v>
      </c>
      <c r="HX23" s="6">
        <f>IF(ISERROR(VLOOKUP($A23,'Import Peak'!$A$3:HX$99,232,FALSE)-VLOOKUP($A23,'Import Peak Change'!$A$106:HX$202,232,FALSE)),0,(VLOOKUP($A23,'Import Peak'!$A$3:HX$99,232,FALSE)-VLOOKUP($A23,'Import Peak Change'!$A$106:HX$202,232,FALSE)))</f>
        <v>0</v>
      </c>
      <c r="HY23" s="6">
        <f>IF(ISERROR(VLOOKUP($A23,'Import Peak'!$A$3:HY$99,233,FALSE)-VLOOKUP($A23,'Import Peak Change'!$A$106:HY$202,233,FALSE)),0,(VLOOKUP($A23,'Import Peak'!$A$3:HY$99,233,FALSE)-VLOOKUP($A23,'Import Peak Change'!$A$106:HY$202,233,FALSE)))</f>
        <v>0</v>
      </c>
      <c r="HZ23" s="6">
        <f>IF(ISERROR(VLOOKUP($A23,'Import Peak'!$A$3:HZ$99,234,FALSE)-VLOOKUP($A23,'Import Peak Change'!$A$106:HZ$202,234,FALSE)),0,(VLOOKUP($A23,'Import Peak'!$A$3:HZ$99,234,FALSE)-VLOOKUP($A23,'Import Peak Change'!$A$106:HZ$202,234,FALSE)))</f>
        <v>0</v>
      </c>
      <c r="IA23" s="6">
        <f>IF(ISERROR(VLOOKUP($A23,'Import Peak'!$A$3:IA$99,235,FALSE)-VLOOKUP($A23,'Import Peak Change'!$A$106:IA$202,235,FALSE)),0,(VLOOKUP($A23,'Import Peak'!$A$3:IA$99,235,FALSE)-VLOOKUP($A23,'Import Peak Change'!$A$106:IA$202,235,FALSE)))</f>
        <v>0</v>
      </c>
      <c r="IB23" s="6">
        <f>IF(ISERROR(VLOOKUP($A23,'Import Peak'!$A$3:IB$99,236,FALSE)-VLOOKUP($A23,'Import Peak Change'!$A$106:IB$202,236,FALSE)),0,(VLOOKUP($A23,'Import Peak'!$A$3:IB$99,236,FALSE)-VLOOKUP($A23,'Import Peak Change'!$A$106:IB$202,236,FALSE)))</f>
        <v>0</v>
      </c>
      <c r="IC23" s="6">
        <f>IF(ISERROR(VLOOKUP($A23,'Import Peak'!$A$3:IC$99,237,FALSE)-VLOOKUP($A23,'Import Peak Change'!$A$106:IC$202,237,FALSE)),0,(VLOOKUP($A23,'Import Peak'!$A$3:IC$99,237,FALSE)-VLOOKUP($A23,'Import Peak Change'!$A$106:IC$202,237,FALSE)))</f>
        <v>0</v>
      </c>
      <c r="ID23" s="6">
        <f>IF(ISERROR(VLOOKUP($A23,'Import Peak'!$A$3:ID$99,238,FALSE)-VLOOKUP($A23,'Import Peak Change'!$A$106:ID$202,238,FALSE)),0,(VLOOKUP($A23,'Import Peak'!$A$3:ID$99,238,FALSE)-VLOOKUP($A23,'Import Peak Change'!$A$106:ID$202,238,FALSE)))</f>
        <v>-1207.8464034725876</v>
      </c>
      <c r="IE23" s="6">
        <f>IF(ISERROR(VLOOKUP($A23,'Import Peak'!$A$3:IE$99,239,FALSE)-VLOOKUP($A23,'Import Peak Change'!$A$106:IE$202,239,FALSE)),0,(VLOOKUP($A23,'Import Peak'!$A$3:IE$99,239,FALSE)-VLOOKUP($A23,'Import Peak Change'!$A$106:IE$202,239,FALSE)))</f>
        <v>-1207.8464034725876</v>
      </c>
      <c r="IF23" s="6"/>
    </row>
    <row r="24" spans="1:240">
      <c r="A24" s="168" t="str">
        <f>IF('Import Peak'!A21=0,"",'Import Peak'!A21)</f>
        <v>EPMI-ST-CA</v>
      </c>
      <c r="B24" s="6"/>
      <c r="C24" s="6"/>
      <c r="D24" s="6"/>
      <c r="E24" s="6"/>
      <c r="F24" s="6"/>
      <c r="G24" s="6">
        <f>IF(ISERROR(VLOOKUP($A24,'Import Peak'!$A$3:G$99,7,FALSE)-VLOOKUP($A24,'Import Peak Change'!$A$106:G$202,7,FALSE)),0,(VLOOKUP($A24,'Import Peak'!$A$3:G$99,7,FALSE)-VLOOKUP($A24,'Import Peak Change'!$A$106:G$202,7,FALSE)))</f>
        <v>0</v>
      </c>
      <c r="H24" s="6">
        <f>IF(ISERROR(VLOOKUP($A24,'Import Peak'!$A$3:H$99,8,FALSE)-VLOOKUP($A24,'Import Peak Change'!$A$106:H$202,8,FALSE)),0,(VLOOKUP($A24,'Import Peak'!$A$3:H$99,8,FALSE)-VLOOKUP($A24,'Import Peak Change'!$A$106:H$202,8,FALSE)))</f>
        <v>10028.504048491319</v>
      </c>
      <c r="I24" s="6">
        <f>IF(ISERROR(VLOOKUP($A24,'Import Peak'!$A$3:I$99,9,FALSE)-VLOOKUP($A24,'Import Peak Change'!$A$106:I$202,9,FALSE)),0,(VLOOKUP($A24,'Import Peak'!$A$3:I$99,9,FALSE)-VLOOKUP($A24,'Import Peak Change'!$A$106:I$202,9,FALSE)))</f>
        <v>9962.2716783712258</v>
      </c>
      <c r="J24" s="6">
        <f>IF(ISERROR(VLOOKUP($A24,'Import Peak'!$A$3:J$99,10,FALSE)-VLOOKUP($A24,'Import Peak Change'!$A$106:J$202,10,FALSE)),0,(VLOOKUP($A24,'Import Peak'!$A$3:J$99,10,FALSE)-VLOOKUP($A24,'Import Peak Change'!$A$106:J$202,10,FALSE)))</f>
        <v>0.13082571134918908</v>
      </c>
      <c r="K24" s="6">
        <f>IF(ISERROR(VLOOKUP($A24,'Import Peak'!$A$3:K$99,11,FALSE)-VLOOKUP($A24,'Import Peak Change'!$A$106:K$202,11,FALSE)),0,(VLOOKUP($A24,'Import Peak'!$A$3:K$99,11,FALSE)-VLOOKUP($A24,'Import Peak Change'!$A$106:K$202,11,FALSE)))</f>
        <v>7.0829095503995632E-2</v>
      </c>
      <c r="L24" s="6">
        <f>IF(ISERROR(VLOOKUP($A24,'Import Peak'!$A$3:L$99,12,FALSE)-VLOOKUP($A24,'Import Peak Change'!$A$106:L$202,12,FALSE)),0,(VLOOKUP($A24,'Import Peak'!$A$3:L$99,12,FALSE)-VLOOKUP($A24,'Import Peak Change'!$A$106:L$202,12,FALSE)))</f>
        <v>0.52006479078045231</v>
      </c>
      <c r="M24" s="6">
        <f>IF(ISERROR(VLOOKUP($A24,'Import Peak'!$A$3:M$99,13,FALSE)-VLOOKUP($A24,'Import Peak Change'!$A$106:M$202,13,FALSE)),0,(VLOOKUP($A24,'Import Peak'!$A$3:M$99,13,FALSE)-VLOOKUP($A24,'Import Peak Change'!$A$106:M$202,13,FALSE)))</f>
        <v>-0.37763806372822728</v>
      </c>
      <c r="N24" s="6">
        <f>IF(ISERROR(VLOOKUP($A24,'Import Peak'!$A$3:N$99,14,FALSE)-VLOOKUP($A24,'Import Peak Change'!$A$106:N$202,14,FALSE)),0,(VLOOKUP($A24,'Import Peak'!$A$3:N$99,14,FALSE)-VLOOKUP($A24,'Import Peak Change'!$A$106:N$202,14,FALSE)))</f>
        <v>0.41665198881310062</v>
      </c>
      <c r="O24" s="6">
        <f>IF(ISERROR(VLOOKUP($A24,'Import Peak'!$A$3:O$99,15,FALSE)-VLOOKUP($A24,'Import Peak Change'!$A$106:O$202,15,FALSE)),0,(VLOOKUP($A24,'Import Peak'!$A$3:O$99,15,FALSE)-VLOOKUP($A24,'Import Peak Change'!$A$106:O$202,15,FALSE)))</f>
        <v>1.2189695913621108</v>
      </c>
      <c r="P24" s="6">
        <f>IF(ISERROR(VLOOKUP($A24,'Import Peak'!$A$3:P$99,16,FALSE)-VLOOKUP($A24,'Import Peak Change'!$A$106:P$202,16,FALSE)),0,(VLOOKUP($A24,'Import Peak'!$A$3:P$99,16,FALSE)-VLOOKUP($A24,'Import Peak Change'!$A$106:P$202,16,FALSE)))</f>
        <v>1.1021510927985219</v>
      </c>
      <c r="Q24" s="6">
        <f>IF(ISERROR(VLOOKUP($A24,'Import Peak'!$A$3:Q$99,17,FALSE)-VLOOKUP($A24,'Import Peak Change'!$A$106:Q$202,17,FALSE)),0,(VLOOKUP($A24,'Import Peak'!$A$3:Q$99,17,FALSE)-VLOOKUP($A24,'Import Peak Change'!$A$106:Q$202,17,FALSE)))</f>
        <v>1.6656508100986684</v>
      </c>
      <c r="R24" s="6">
        <f>IF(ISERROR(VLOOKUP($A24,'Import Peak'!$A$3:R$99,18,FALSE)-VLOOKUP($A24,'Import Peak Change'!$A$106:R$202,18,FALSE)),0,(VLOOKUP($A24,'Import Peak'!$A$3:R$99,18,FALSE)-VLOOKUP($A24,'Import Peak Change'!$A$106:R$202,18,FALSE)))</f>
        <v>1.8756594246497116</v>
      </c>
      <c r="S24" s="6">
        <f>IF(ISERROR(VLOOKUP($A24,'Import Peak'!$A$3:S$99,19,FALSE)-VLOOKUP($A24,'Import Peak Change'!$A$106:S$202,19,FALSE)),0,(VLOOKUP($A24,'Import Peak'!$A$3:S$99,19,FALSE)-VLOOKUP($A24,'Import Peak Change'!$A$106:S$202,19,FALSE)))</f>
        <v>-0.20447711751398856</v>
      </c>
      <c r="T24" s="6">
        <f>IF(ISERROR(VLOOKUP($A24,'Import Peak'!$A$3:T$99,20,FALSE)-VLOOKUP($A24,'Import Peak Change'!$A$106:T$202,20,FALSE)),0,(VLOOKUP($A24,'Import Peak'!$A$3:T$99,20,FALSE)-VLOOKUP($A24,'Import Peak Change'!$A$106:T$202,20,FALSE)))</f>
        <v>-0.22110016084195649</v>
      </c>
      <c r="U24" s="6">
        <f>IF(ISERROR(VLOOKUP($A24,'Import Peak'!$A$3:U$99,21,FALSE)-VLOOKUP($A24,'Import Peak Change'!$A$106:U$202,21,FALSE)),0,(VLOOKUP($A24,'Import Peak'!$A$3:U$99,21,FALSE)-VLOOKUP($A24,'Import Peak Change'!$A$106:U$202,21,FALSE)))</f>
        <v>-0.25104163686899028</v>
      </c>
      <c r="V24" s="6">
        <f>IF(ISERROR(VLOOKUP($A24,'Import Peak'!$A$3:V$99,22,FALSE)-VLOOKUP($A24,'Import Peak Change'!$A$106:V$202,22,FALSE)),0,(VLOOKUP($A24,'Import Peak'!$A$3:V$99,22,FALSE)-VLOOKUP($A24,'Import Peak Change'!$A$106:V$202,22,FALSE)))</f>
        <v>0</v>
      </c>
      <c r="W24" s="6">
        <f>IF(ISERROR(VLOOKUP($A24,'Import Peak'!$A$3:W$99,23,FALSE)-VLOOKUP($A24,'Import Peak Change'!$A$106:W$202,23,FALSE)),0,(VLOOKUP($A24,'Import Peak'!$A$3:W$99,23,FALSE)-VLOOKUP($A24,'Import Peak Change'!$A$106:W$202,23,FALSE)))</f>
        <v>0</v>
      </c>
      <c r="X24" s="6">
        <f>IF(ISERROR(VLOOKUP($A24,'Import Peak'!$A$3:X$99,24,FALSE)-VLOOKUP($A24,'Import Peak Change'!$A$106:X$202,24,FALSE)),0,(VLOOKUP($A24,'Import Peak'!$A$3:X$99,24,FALSE)-VLOOKUP($A24,'Import Peak Change'!$A$106:X$202,24,FALSE)))</f>
        <v>0</v>
      </c>
      <c r="Y24" s="6">
        <f>IF(ISERROR(VLOOKUP($A24,'Import Peak'!$A$3:Y$99,25,FALSE)-VLOOKUP($A24,'Import Peak Change'!$A$106:Y$202,25,FALSE)),0,(VLOOKUP($A24,'Import Peak'!$A$3:Y$99,25,FALSE)-VLOOKUP($A24,'Import Peak Change'!$A$106:Y$202,25,FALSE)))</f>
        <v>0</v>
      </c>
      <c r="Z24" s="6">
        <f>IF(ISERROR(VLOOKUP($A24,'Import Peak'!$A$3:Z$99,26,FALSE)-VLOOKUP($A24,'Import Peak Change'!$A$106:Z$202,26,FALSE)),0,(VLOOKUP($A24,'Import Peak'!$A$3:Z$99,26,FALSE)-VLOOKUP($A24,'Import Peak Change'!$A$106:Z$202,26,FALSE)))</f>
        <v>0</v>
      </c>
      <c r="AA24" s="6">
        <f>IF(ISERROR(VLOOKUP($A24,'Import Peak'!$A$3:AA$99,27,FALSE)-VLOOKUP($A24,'Import Peak Change'!$A$106:AA$202,27,FALSE)),0,(VLOOKUP($A24,'Import Peak'!$A$3:AA$99,27,FALSE)-VLOOKUP($A24,'Import Peak Change'!$A$106:AA$202,27,FALSE)))</f>
        <v>0</v>
      </c>
      <c r="AB24" s="6">
        <f>IF(ISERROR(VLOOKUP($A24,'Import Peak'!$A$3:AB$99,28,FALSE)-VLOOKUP($A24,'Import Peak Change'!$A$106:AB$202,28,FALSE)),0,(VLOOKUP($A24,'Import Peak'!$A$3:AB$99,28,FALSE)-VLOOKUP($A24,'Import Peak Change'!$A$106:AB$202,28,FALSE)))</f>
        <v>0</v>
      </c>
      <c r="AC24" s="6">
        <f>IF(ISERROR(VLOOKUP($A24,'Import Peak'!$A$3:AC$99,29,FALSE)-VLOOKUP($A24,'Import Peak Change'!$A$106:AC$202,29,FALSE)),0,(VLOOKUP($A24,'Import Peak'!$A$3:AC$99,29,FALSE)-VLOOKUP($A24,'Import Peak Change'!$A$106:AC$202,29,FALSE)))</f>
        <v>0</v>
      </c>
      <c r="AD24" s="6">
        <f>IF(ISERROR(VLOOKUP($A24,'Import Peak'!$A$3:AD$99,30,FALSE)-VLOOKUP($A24,'Import Peak Change'!$A$106:AD$202,30,FALSE)),0,(VLOOKUP($A24,'Import Peak'!$A$3:AD$99,30,FALSE)-VLOOKUP($A24,'Import Peak Change'!$A$106:AD$202,30,FALSE)))</f>
        <v>0</v>
      </c>
      <c r="AE24" s="6">
        <f>IF(ISERROR(VLOOKUP($A24,'Import Peak'!$A$3:AE$99,31,FALSE)-VLOOKUP($A24,'Import Peak Change'!$A$106:AE$202,31,FALSE)),0,(VLOOKUP($A24,'Import Peak'!$A$3:AE$99,31,FALSE)-VLOOKUP($A24,'Import Peak Change'!$A$106:AE$202,31,FALSE)))</f>
        <v>0</v>
      </c>
      <c r="AF24" s="6">
        <f>IF(ISERROR(VLOOKUP($A24,'Import Peak'!$A$3:AF$99,32,FALSE)-VLOOKUP($A24,'Import Peak Change'!$A$106:AF$202,32,FALSE)),0,(VLOOKUP($A24,'Import Peak'!$A$3:AF$99,32,FALSE)-VLOOKUP($A24,'Import Peak Change'!$A$106:AF$202,32,FALSE)))</f>
        <v>0</v>
      </c>
      <c r="AG24" s="6">
        <f>IF(ISERROR(VLOOKUP($A24,'Import Peak'!$A$3:AG$99,33,FALSE)-VLOOKUP($A24,'Import Peak Change'!$A$106:AG$202,33,FALSE)),0,(VLOOKUP($A24,'Import Peak'!$A$3:AG$99,33,FALSE)-VLOOKUP($A24,'Import Peak Change'!$A$106:AG$202,33,FALSE)))</f>
        <v>0</v>
      </c>
      <c r="AH24" s="6">
        <f>IF(ISERROR(VLOOKUP($A24,'Import Peak'!$A$3:AH$99,34,FALSE)-VLOOKUP($A24,'Import Peak Change'!$A$106:AH$202,34,FALSE)),0,(VLOOKUP($A24,'Import Peak'!$A$3:AH$99,34,FALSE)-VLOOKUP($A24,'Import Peak Change'!$A$106:AH$202,34,FALSE)))</f>
        <v>0</v>
      </c>
      <c r="AI24" s="6">
        <f>IF(ISERROR(VLOOKUP($A24,'Import Peak'!$A$3:AI$99,35,FALSE)-VLOOKUP($A24,'Import Peak Change'!$A$106:AI$202,35,FALSE)),0,(VLOOKUP($A24,'Import Peak'!$A$3:AI$99,35,FALSE)-VLOOKUP($A24,'Import Peak Change'!$A$106:AI$202,35,FALSE)))</f>
        <v>0</v>
      </c>
      <c r="AJ24" s="6">
        <f>IF(ISERROR(VLOOKUP($A24,'Import Peak'!$A$3:AJ$99,36,FALSE)-VLOOKUP($A24,'Import Peak Change'!$A$106:AJ$202,36,FALSE)),0,(VLOOKUP($A24,'Import Peak'!$A$3:AJ$99,36,FALSE)-VLOOKUP($A24,'Import Peak Change'!$A$106:AJ$202,36,FALSE)))</f>
        <v>0</v>
      </c>
      <c r="AK24" s="6">
        <f>IF(ISERROR(VLOOKUP($A24,'Import Peak'!$A$3:AK$99,37,FALSE)-VLOOKUP($A24,'Import Peak Change'!$A$106:AK$202,37,FALSE)),0,(VLOOKUP($A24,'Import Peak'!$A$3:AK$99,37,FALSE)-VLOOKUP($A24,'Import Peak Change'!$A$106:AK$202,37,FALSE)))</f>
        <v>0</v>
      </c>
      <c r="AL24" s="6">
        <f>IF(ISERROR(VLOOKUP($A24,'Import Peak'!$A$3:AL$99,38,FALSE)-VLOOKUP($A24,'Import Peak Change'!$A$106:AL$202,38,FALSE)),0,(VLOOKUP($A24,'Import Peak'!$A$3:AL$99,38,FALSE)-VLOOKUP($A24,'Import Peak Change'!$A$106:AL$202,38,FALSE)))</f>
        <v>0</v>
      </c>
      <c r="AM24" s="6">
        <f>IF(ISERROR(VLOOKUP($A24,'Import Peak'!$A$3:AM$99,39,FALSE)-VLOOKUP($A24,'Import Peak Change'!$A$106:AM$202,39,FALSE)),0,(VLOOKUP($A24,'Import Peak'!$A$3:AM$99,39,FALSE)-VLOOKUP($A24,'Import Peak Change'!$A$106:AM$202,39,FALSE)))</f>
        <v>0</v>
      </c>
      <c r="AN24" s="6">
        <f>IF(ISERROR(VLOOKUP($A24,'Import Peak'!$A$3:AN$99,40,FALSE)-VLOOKUP($A24,'Import Peak Change'!$A$106:AN$202,40,FALSE)),0,(VLOOKUP($A24,'Import Peak'!$A$3:AN$99,40,FALSE)-VLOOKUP($A24,'Import Peak Change'!$A$106:AN$202,40,FALSE)))</f>
        <v>0</v>
      </c>
      <c r="AO24" s="6">
        <f>IF(ISERROR(VLOOKUP($A24,'Import Peak'!$A$3:AO$99,41,FALSE)-VLOOKUP($A24,'Import Peak Change'!$A$106:AO$202,41,FALSE)),0,(VLOOKUP($A24,'Import Peak'!$A$3:AO$99,41,FALSE)-VLOOKUP($A24,'Import Peak Change'!$A$106:AO$202,41,FALSE)))</f>
        <v>0</v>
      </c>
      <c r="AP24" s="6">
        <f>IF(ISERROR(VLOOKUP($A24,'Import Peak'!$A$3:AP$99,42,FALSE)-VLOOKUP($A24,'Import Peak Change'!$A$106:AP$202,42,FALSE)),0,(VLOOKUP($A24,'Import Peak'!$A$3:AP$99,42,FALSE)-VLOOKUP($A24,'Import Peak Change'!$A$106:AP$202,42,FALSE)))</f>
        <v>0</v>
      </c>
      <c r="AQ24" s="6">
        <f>IF(ISERROR(VLOOKUP($A24,'Import Peak'!$A$3:AQ$99,43,FALSE)-VLOOKUP($A24,'Import Peak Change'!$A$106:AQ$202,43,FALSE)),0,(VLOOKUP($A24,'Import Peak'!$A$3:AQ$99,43,FALSE)-VLOOKUP($A24,'Import Peak Change'!$A$106:AQ$202,43,FALSE)))</f>
        <v>0</v>
      </c>
      <c r="AR24" s="6">
        <f>IF(ISERROR(VLOOKUP($A24,'Import Peak'!$A$3:AR$99,44,FALSE)-VLOOKUP($A24,'Import Peak Change'!$A$106:AR$202,44,FALSE)),0,(VLOOKUP($A24,'Import Peak'!$A$3:AR$99,44,FALSE)-VLOOKUP($A24,'Import Peak Change'!$A$106:AR$202,44,FALSE)))</f>
        <v>0</v>
      </c>
      <c r="AS24" s="6">
        <f>IF(ISERROR(VLOOKUP($A24,'Import Peak'!$A$3:AS$99,45,FALSE)-VLOOKUP($A24,'Import Peak Change'!$A$106:AS$202,45,FALSE)),0,(VLOOKUP($A24,'Import Peak'!$A$3:AS$99,45,FALSE)-VLOOKUP($A24,'Import Peak Change'!$A$106:AS$202,45,FALSE)))</f>
        <v>0</v>
      </c>
      <c r="AT24" s="6">
        <f>IF(ISERROR(VLOOKUP($A24,'Import Peak'!$A$3:AT$99,46,FALSE)-VLOOKUP($A24,'Import Peak Change'!$A$106:AT$202,46,FALSE)),0,(VLOOKUP($A24,'Import Peak'!$A$3:AT$99,46,FALSE)-VLOOKUP($A24,'Import Peak Change'!$A$106:AT$202,46,FALSE)))</f>
        <v>0</v>
      </c>
      <c r="AU24" s="6">
        <f>IF(ISERROR(VLOOKUP($A24,'Import Peak'!$A$3:AU$99,47,FALSE)-VLOOKUP($A24,'Import Peak Change'!$A$106:AU$202,47,FALSE)),0,(VLOOKUP($A24,'Import Peak'!$A$3:AU$99,47,FALSE)-VLOOKUP($A24,'Import Peak Change'!$A$106:AU$202,47,FALSE)))</f>
        <v>0</v>
      </c>
      <c r="AV24" s="6">
        <f>IF(ISERROR(VLOOKUP($A24,'Import Peak'!$A$3:AV$99,48,FALSE)-VLOOKUP($A24,'Import Peak Change'!$A$106:AV$202,48,FALSE)),0,(VLOOKUP($A24,'Import Peak'!$A$3:AV$99,48,FALSE)-VLOOKUP($A24,'Import Peak Change'!$A$106:AV$202,48,FALSE)))</f>
        <v>0</v>
      </c>
      <c r="AW24" s="6">
        <f>IF(ISERROR(VLOOKUP($A24,'Import Peak'!$A$3:AW$99,49,FALSE)-VLOOKUP($A24,'Import Peak Change'!$A$106:AW$202,49,FALSE)),0,(VLOOKUP($A24,'Import Peak'!$A$3:AW$99,49,FALSE)-VLOOKUP($A24,'Import Peak Change'!$A$106:AW$202,49,FALSE)))</f>
        <v>0</v>
      </c>
      <c r="AX24" s="6">
        <f>IF(ISERROR(VLOOKUP($A24,'Import Peak'!$A$3:AX$99,50,FALSE)-VLOOKUP($A24,'Import Peak Change'!$A$106:AX$202,50,FALSE)),0,(VLOOKUP($A24,'Import Peak'!$A$3:AX$99,50,FALSE)-VLOOKUP($A24,'Import Peak Change'!$A$106:AX$202,50,FALSE)))</f>
        <v>0</v>
      </c>
      <c r="AY24" s="6">
        <f>IF(ISERROR(VLOOKUP($A24,'Import Peak'!$A$3:AY$99,51,FALSE)-VLOOKUP($A24,'Import Peak Change'!$A$106:AY$202,51,FALSE)),0,(VLOOKUP($A24,'Import Peak'!$A$3:AY$99,51,FALSE)-VLOOKUP($A24,'Import Peak Change'!$A$106:AY$202,51,FALSE)))</f>
        <v>0</v>
      </c>
      <c r="AZ24" s="6">
        <f>IF(ISERROR(VLOOKUP($A24,'Import Peak'!$A$3:AZ$99,52,FALSE)-VLOOKUP($A24,'Import Peak Change'!$A$106:AZ$202,52,FALSE)),0,(VLOOKUP($A24,'Import Peak'!$A$3:AZ$99,52,FALSE)-VLOOKUP($A24,'Import Peak Change'!$A$106:AZ$202,52,FALSE)))</f>
        <v>0</v>
      </c>
      <c r="BA24" s="6">
        <f>IF(ISERROR(VLOOKUP($A24,'Import Peak'!$A$3:BA$99,53,FALSE)-VLOOKUP($A24,'Import Peak Change'!$A$106:BA$202,53,FALSE)),0,(VLOOKUP($A24,'Import Peak'!$A$3:BA$99,53,FALSE)-VLOOKUP($A24,'Import Peak Change'!$A$106:BA$202,53,FALSE)))</f>
        <v>0</v>
      </c>
      <c r="BB24" s="6">
        <f>IF(ISERROR(VLOOKUP($A24,'Import Peak'!$A$3:BB$99,54,FALSE)-VLOOKUP($A24,'Import Peak Change'!$A$106:BB$202,54,FALSE)),0,(VLOOKUP($A24,'Import Peak'!$A$3:BB$99,54,FALSE)-VLOOKUP($A24,'Import Peak Change'!$A$106:BB$202,54,FALSE)))</f>
        <v>0</v>
      </c>
      <c r="BC24" s="6">
        <f>IF(ISERROR(VLOOKUP($A24,'Import Peak'!$A$3:BC$99,55,FALSE)-VLOOKUP($A24,'Import Peak Change'!$A$106:BC$202,55,FALSE)),0,(VLOOKUP($A24,'Import Peak'!$A$3:BC$99,55,FALSE)-VLOOKUP($A24,'Import Peak Change'!$A$106:BC$202,55,FALSE)))</f>
        <v>0</v>
      </c>
      <c r="BD24" s="6">
        <f>IF(ISERROR(VLOOKUP($A24,'Import Peak'!$A$3:BD$99,56,FALSE)-VLOOKUP($A24,'Import Peak Change'!$A$106:BD$202,56,FALSE)),0,(VLOOKUP($A24,'Import Peak'!$A$3:BD$99,56,FALSE)-VLOOKUP($A24,'Import Peak Change'!$A$106:BD$202,56,FALSE)))</f>
        <v>0</v>
      </c>
      <c r="BE24" s="6">
        <f>IF(ISERROR(VLOOKUP($A24,'Import Peak'!$A$3:BE$99,57,FALSE)-VLOOKUP($A24,'Import Peak Change'!$A$106:BE$202,57,FALSE)),0,(VLOOKUP($A24,'Import Peak'!$A$3:BE$99,57,FALSE)-VLOOKUP($A24,'Import Peak Change'!$A$106:BE$202,57,FALSE)))</f>
        <v>0</v>
      </c>
      <c r="BF24" s="6">
        <f>IF(ISERROR(VLOOKUP($A24,'Import Peak'!$A$3:BF$99,58,FALSE)-VLOOKUP($A24,'Import Peak Change'!$A$106:BF$202,58,FALSE)),0,(VLOOKUP($A24,'Import Peak'!$A$3:BF$99,58,FALSE)-VLOOKUP($A24,'Import Peak Change'!$A$106:BF$202,58,FALSE)))</f>
        <v>0</v>
      </c>
      <c r="BG24" s="6">
        <f>IF(ISERROR(VLOOKUP($A24,'Import Peak'!$A$3:BG$99,59,FALSE)-VLOOKUP($A24,'Import Peak Change'!$A$106:BG$202,59,FALSE)),0,(VLOOKUP($A24,'Import Peak'!$A$3:BG$99,59,FALSE)-VLOOKUP($A24,'Import Peak Change'!$A$106:BG$202,59,FALSE)))</f>
        <v>0</v>
      </c>
      <c r="BH24" s="6">
        <f>IF(ISERROR(VLOOKUP($A24,'Import Peak'!$A$3:BH$99,60,FALSE)-VLOOKUP($A24,'Import Peak Change'!$A$106:BH$202,60,FALSE)),0,(VLOOKUP($A24,'Import Peak'!$A$3:BH$99,60,FALSE)-VLOOKUP($A24,'Import Peak Change'!$A$106:BH$202,60,FALSE)))</f>
        <v>0</v>
      </c>
      <c r="BI24" s="6">
        <f>IF(ISERROR(VLOOKUP($A24,'Import Peak'!$A$3:BI$99,61,FALSE)-VLOOKUP($A24,'Import Peak Change'!$A$106:BI$202,61,FALSE)),0,(VLOOKUP($A24,'Import Peak'!$A$3:BI$99,61,FALSE)-VLOOKUP($A24,'Import Peak Change'!$A$106:BI$202,61,FALSE)))</f>
        <v>0</v>
      </c>
      <c r="BJ24" s="6">
        <f>IF(ISERROR(VLOOKUP($A24,'Import Peak'!$A$3:BJ$99,62,FALSE)-VLOOKUP($A24,'Import Peak Change'!$A$106:BJ$202,62,FALSE)),0,(VLOOKUP($A24,'Import Peak'!$A$3:BJ$99,62,FALSE)-VLOOKUP($A24,'Import Peak Change'!$A$106:BJ$202,62,FALSE)))</f>
        <v>0</v>
      </c>
      <c r="BK24" s="6">
        <f>IF(ISERROR(VLOOKUP($A24,'Import Peak'!$A$3:BK$99,63,FALSE)-VLOOKUP($A24,'Import Peak Change'!$A$106:BK$202,63,FALSE)),0,(VLOOKUP($A24,'Import Peak'!$A$3:BK$99,63,FALSE)-VLOOKUP($A24,'Import Peak Change'!$A$106:BK$202,63,FALSE)))</f>
        <v>0</v>
      </c>
      <c r="BL24" s="6">
        <f>IF(ISERROR(VLOOKUP($A24,'Import Peak'!$A$3:BL$99,64,FALSE)-VLOOKUP($A24,'Import Peak Change'!$A$106:BL$202,64,FALSE)),0,(VLOOKUP($A24,'Import Peak'!$A$3:BL$99,64,FALSE)-VLOOKUP($A24,'Import Peak Change'!$A$106:BL$202,64,FALSE)))</f>
        <v>0</v>
      </c>
      <c r="BM24" s="6">
        <f>IF(ISERROR(VLOOKUP($A24,'Import Peak'!$A$3:BM$99,65,FALSE)-VLOOKUP($A24,'Import Peak Change'!$A$106:BM$202,65,FALSE)),0,(VLOOKUP($A24,'Import Peak'!$A$3:BM$99,65,FALSE)-VLOOKUP($A24,'Import Peak Change'!$A$106:BM$202,65,FALSE)))</f>
        <v>0</v>
      </c>
      <c r="BN24" s="6">
        <f>IF(ISERROR(VLOOKUP($A24,'Import Peak'!$A$3:BN$99,66,FALSE)-VLOOKUP($A24,'Import Peak Change'!$A$106:BN$202,66,FALSE)),0,(VLOOKUP($A24,'Import Peak'!$A$3:BN$99,66,FALSE)-VLOOKUP($A24,'Import Peak Change'!$A$106:BN$202,66,FALSE)))</f>
        <v>0</v>
      </c>
      <c r="BO24" s="6">
        <f>IF(ISERROR(VLOOKUP($A24,'Import Peak'!$A$3:BO$99,67,FALSE)-VLOOKUP($A24,'Import Peak Change'!$A$106:BO$202,67,FALSE)),0,(VLOOKUP($A24,'Import Peak'!$A$3:BO$99,67,FALSE)-VLOOKUP($A24,'Import Peak Change'!$A$106:BO$202,67,FALSE)))</f>
        <v>0</v>
      </c>
      <c r="BP24" s="6">
        <f>IF(ISERROR(VLOOKUP($A24,'Import Peak'!$A$3:BP$99,68,FALSE)-VLOOKUP($A24,'Import Peak Change'!$A$106:BP$202,68,FALSE)),0,(VLOOKUP($A24,'Import Peak'!$A$3:BP$99,68,FALSE)-VLOOKUP($A24,'Import Peak Change'!$A$106:BP$202,68,FALSE)))</f>
        <v>0</v>
      </c>
      <c r="BQ24" s="6">
        <f>IF(ISERROR(VLOOKUP($A24,'Import Peak'!$A$3:BQ$99,69,FALSE)-VLOOKUP($A24,'Import Peak Change'!$A$106:BQ$202,69,FALSE)),0,(VLOOKUP($A24,'Import Peak'!$A$3:BQ$99,69,FALSE)-VLOOKUP($A24,'Import Peak Change'!$A$106:BQ$202,69,FALSE)))</f>
        <v>0</v>
      </c>
      <c r="BR24" s="6">
        <f>IF(ISERROR(VLOOKUP($A24,'Import Peak'!$A$3:BR$99,70,FALSE)-VLOOKUP($A24,'Import Peak Change'!$A$106:BR$202,70,FALSE)),0,(VLOOKUP($A24,'Import Peak'!$A$3:BR$99,70,FALSE)-VLOOKUP($A24,'Import Peak Change'!$A$106:BR$202,70,FALSE)))</f>
        <v>0</v>
      </c>
      <c r="BS24" s="6">
        <f>IF(ISERROR(VLOOKUP($A24,'Import Peak'!$A$3:BS$99,71,FALSE)-VLOOKUP($A24,'Import Peak Change'!$A$106:BS$202,71,FALSE)),0,(VLOOKUP($A24,'Import Peak'!$A$3:BS$99,71,FALSE)-VLOOKUP($A24,'Import Peak Change'!$A$106:BS$202,71,FALSE)))</f>
        <v>0</v>
      </c>
      <c r="BT24" s="6">
        <f>IF(ISERROR(VLOOKUP($A24,'Import Peak'!$A$3:BT$99,72,FALSE)-VLOOKUP($A24,'Import Peak Change'!$A$106:BT$202,72,FALSE)),0,(VLOOKUP($A24,'Import Peak'!$A$3:BT$99,72,FALSE)-VLOOKUP($A24,'Import Peak Change'!$A$106:BT$202,72,FALSE)))</f>
        <v>0</v>
      </c>
      <c r="BU24" s="6">
        <f>IF(ISERROR(VLOOKUP($A24,'Import Peak'!$A$3:BU$99,73,FALSE)-VLOOKUP($A24,'Import Peak Change'!$A$106:BU$202,73,FALSE)),0,(VLOOKUP($A24,'Import Peak'!$A$3:BU$99,73,FALSE)-VLOOKUP($A24,'Import Peak Change'!$A$106:BU$202,73,FALSE)))</f>
        <v>0</v>
      </c>
      <c r="BV24" s="6">
        <f>IF(ISERROR(VLOOKUP($A24,'Import Peak'!$A$3:BV$99,74,FALSE)-VLOOKUP($A24,'Import Peak Change'!$A$106:BV$202,74,FALSE)),0,(VLOOKUP($A24,'Import Peak'!$A$3:BV$99,74,FALSE)-VLOOKUP($A24,'Import Peak Change'!$A$106:BV$202,74,FALSE)))</f>
        <v>0</v>
      </c>
      <c r="BW24" s="6">
        <f>IF(ISERROR(VLOOKUP($A24,'Import Peak'!$A$3:BW$99,75,FALSE)-VLOOKUP($A24,'Import Peak Change'!$A$106:BW$202,75,FALSE)),0,(VLOOKUP($A24,'Import Peak'!$A$3:BW$99,75,FALSE)-VLOOKUP($A24,'Import Peak Change'!$A$106:BW$202,75,FALSE)))</f>
        <v>0</v>
      </c>
      <c r="BX24" s="6">
        <f>IF(ISERROR(VLOOKUP($A24,'Import Peak'!$A$3:BX$99,76,FALSE)-VLOOKUP($A24,'Import Peak Change'!$A$106:BX$202,76,FALSE)),0,(VLOOKUP($A24,'Import Peak'!$A$3:BX$99,76,FALSE)-VLOOKUP($A24,'Import Peak Change'!$A$106:BX$202,76,FALSE)))</f>
        <v>0</v>
      </c>
      <c r="BY24" s="6">
        <f>IF(ISERROR(VLOOKUP($A24,'Import Peak'!$A$3:BY$99,77,FALSE)-VLOOKUP($A24,'Import Peak Change'!$A$106:BY$202,77,FALSE)),0,(VLOOKUP($A24,'Import Peak'!$A$3:BY$99,77,FALSE)-VLOOKUP($A24,'Import Peak Change'!$A$106:BY$202,77,FALSE)))</f>
        <v>0</v>
      </c>
      <c r="BZ24" s="6">
        <f>IF(ISERROR(VLOOKUP($A24,'Import Peak'!$A$3:BZ$99,78,FALSE)-VLOOKUP($A24,'Import Peak Change'!$A$106:BZ$202,78,FALSE)),0,(VLOOKUP($A24,'Import Peak'!$A$3:BZ$99,78,FALSE)-VLOOKUP($A24,'Import Peak Change'!$A$106:BZ$202,78,FALSE)))</f>
        <v>0</v>
      </c>
      <c r="CA24" s="6">
        <f>IF(ISERROR(VLOOKUP($A24,'Import Peak'!$A$3:CA$99,79,FALSE)-VLOOKUP($A24,'Import Peak Change'!$A$106:CA$202,79,FALSE)),0,(VLOOKUP($A24,'Import Peak'!$A$3:CA$99,79,FALSE)-VLOOKUP($A24,'Import Peak Change'!$A$106:CA$202,79,FALSE)))</f>
        <v>0</v>
      </c>
      <c r="CB24" s="6">
        <f>IF(ISERROR(VLOOKUP($A24,'Import Peak'!$A$3:CB$99,80,FALSE)-VLOOKUP($A24,'Import Peak Change'!$A$106:CB$202,80,FALSE)),0,(VLOOKUP($A24,'Import Peak'!$A$3:CB$99,80,FALSE)-VLOOKUP($A24,'Import Peak Change'!$A$106:CB$202,80,FALSE)))</f>
        <v>0</v>
      </c>
      <c r="CC24" s="6">
        <f>IF(ISERROR(VLOOKUP($A24,'Import Peak'!$A$3:CC$99,81,FALSE)-VLOOKUP($A24,'Import Peak Change'!$A$106:CC$202,81,FALSE)),0,(VLOOKUP($A24,'Import Peak'!$A$3:CC$99,81,FALSE)-VLOOKUP($A24,'Import Peak Change'!$A$106:CC$202,81,FALSE)))</f>
        <v>0</v>
      </c>
      <c r="CD24" s="6">
        <f>IF(ISERROR(VLOOKUP($A24,'Import Peak'!$A$3:CD$99,82,FALSE)-VLOOKUP($A24,'Import Peak Change'!$A$106:CD$202,82,FALSE)),0,(VLOOKUP($A24,'Import Peak'!$A$3:CD$99,82,FALSE)-VLOOKUP($A24,'Import Peak Change'!$A$106:CD$202,82,FALSE)))</f>
        <v>0</v>
      </c>
      <c r="CE24" s="6">
        <f>IF(ISERROR(VLOOKUP($A24,'Import Peak'!$A$3:CE$99,83,FALSE)-VLOOKUP($A24,'Import Peak Change'!$A$106:CE$202,83,FALSE)),0,(VLOOKUP($A24,'Import Peak'!$A$3:CE$99,83,FALSE)-VLOOKUP($A24,'Import Peak Change'!$A$106:CE$202,83,FALSE)))</f>
        <v>0</v>
      </c>
      <c r="CF24" s="6">
        <f>IF(ISERROR(VLOOKUP($A24,'Import Peak'!$A$3:CF$99,84,FALSE)-VLOOKUP($A24,'Import Peak Change'!$A$106:CF$202,84,FALSE)),0,(VLOOKUP($A24,'Import Peak'!$A$3:CF$99,84,FALSE)-VLOOKUP($A24,'Import Peak Change'!$A$106:CF$202,84,FALSE)))</f>
        <v>0</v>
      </c>
      <c r="CG24" s="6">
        <f>IF(ISERROR(VLOOKUP($A24,'Import Peak'!$A$3:CG$99,85,FALSE)-VLOOKUP($A24,'Import Peak Change'!$A$106:CG$202,85,FALSE)),0,(VLOOKUP($A24,'Import Peak'!$A$3:CG$99,85,FALSE)-VLOOKUP($A24,'Import Peak Change'!$A$106:CG$202,85,FALSE)))</f>
        <v>0</v>
      </c>
      <c r="CH24" s="6">
        <f>IF(ISERROR(VLOOKUP($A24,'Import Peak'!$A$3:CH$99,86,FALSE)-VLOOKUP($A24,'Import Peak Change'!$A$106:CH$202,86,FALSE)),0,(VLOOKUP($A24,'Import Peak'!$A$3:CH$99,86,FALSE)-VLOOKUP($A24,'Import Peak Change'!$A$106:CH$202,86,FALSE)))</f>
        <v>0</v>
      </c>
      <c r="CI24" s="6">
        <f>IF(ISERROR(VLOOKUP($A24,'Import Peak'!$A$3:CI$99,87,FALSE)-VLOOKUP($A24,'Import Peak Change'!$A$106:CI$202,87,FALSE)),0,(VLOOKUP($A24,'Import Peak'!$A$3:CI$99,87,FALSE)-VLOOKUP($A24,'Import Peak Change'!$A$106:CI$202,87,FALSE)))</f>
        <v>0</v>
      </c>
      <c r="CJ24" s="6">
        <f>IF(ISERROR(VLOOKUP($A24,'Import Peak'!$A$3:CJ$99,88,FALSE)-VLOOKUP($A24,'Import Peak Change'!$A$106:CJ$202,88,FALSE)),0,(VLOOKUP($A24,'Import Peak'!$A$3:CJ$99,88,FALSE)-VLOOKUP($A24,'Import Peak Change'!$A$106:CJ$202,88,FALSE)))</f>
        <v>0</v>
      </c>
      <c r="CK24" s="6">
        <f>IF(ISERROR(VLOOKUP($A24,'Import Peak'!$A$3:CK$99,89,FALSE)-VLOOKUP($A24,'Import Peak Change'!$A$106:CK$202,89,FALSE)),0,(VLOOKUP($A24,'Import Peak'!$A$3:CK$99,89,FALSE)-VLOOKUP($A24,'Import Peak Change'!$A$106:CK$202,89,FALSE)))</f>
        <v>0</v>
      </c>
      <c r="CL24" s="6">
        <f>IF(ISERROR(VLOOKUP($A24,'Import Peak'!$A$3:CL$99,90,FALSE)-VLOOKUP($A24,'Import Peak Change'!$A$106:CL$202,90,FALSE)),0,(VLOOKUP($A24,'Import Peak'!$A$3:CL$99,90,FALSE)-VLOOKUP($A24,'Import Peak Change'!$A$106:CL$202,90,FALSE)))</f>
        <v>0</v>
      </c>
      <c r="CM24" s="6">
        <f>IF(ISERROR(VLOOKUP($A24,'Import Peak'!$A$3:CM$99,91,FALSE)-VLOOKUP($A24,'Import Peak Change'!$A$106:CM$202,91,FALSE)),0,(VLOOKUP($A24,'Import Peak'!$A$3:CM$99,91,FALSE)-VLOOKUP($A24,'Import Peak Change'!$A$106:CM$202,91,FALSE)))</f>
        <v>0</v>
      </c>
      <c r="CN24" s="6">
        <f>IF(ISERROR(VLOOKUP($A24,'Import Peak'!$A$3:CN$99,92,FALSE)-VLOOKUP($A24,'Import Peak Change'!$A$106:CN$202,92,FALSE)),0,(VLOOKUP($A24,'Import Peak'!$A$3:CN$99,92,FALSE)-VLOOKUP($A24,'Import Peak Change'!$A$106:CN$202,92,FALSE)))</f>
        <v>0</v>
      </c>
      <c r="CO24" s="6">
        <f>IF(ISERROR(VLOOKUP($A24,'Import Peak'!$A$3:CO$99,93,FALSE)-VLOOKUP($A24,'Import Peak Change'!$A$106:CO$202,93,FALSE)),0,(VLOOKUP($A24,'Import Peak'!$A$3:CO$99,93,FALSE)-VLOOKUP($A24,'Import Peak Change'!$A$106:CO$202,93,FALSE)))</f>
        <v>0</v>
      </c>
      <c r="CP24" s="6">
        <f>IF(ISERROR(VLOOKUP($A24,'Import Peak'!$A$3:CP$99,94,FALSE)-VLOOKUP($A24,'Import Peak Change'!$A$106:CP$202,94,FALSE)),0,(VLOOKUP($A24,'Import Peak'!$A$3:CP$99,94,FALSE)-VLOOKUP($A24,'Import Peak Change'!$A$106:CP$202,94,FALSE)))</f>
        <v>0</v>
      </c>
      <c r="CQ24" s="6">
        <f>IF(ISERROR(VLOOKUP($A24,'Import Peak'!$A$3:CQ$99,95,FALSE)-VLOOKUP($A24,'Import Peak Change'!$A$106:CQ$202,95,FALSE)),0,(VLOOKUP($A24,'Import Peak'!$A$3:CQ$99,95,FALSE)-VLOOKUP($A24,'Import Peak Change'!$A$106:CQ$202,95,FALSE)))</f>
        <v>0</v>
      </c>
      <c r="CR24" s="6">
        <f>IF(ISERROR(VLOOKUP($A24,'Import Peak'!$A$3:CR$99,96,FALSE)-VLOOKUP($A24,'Import Peak Change'!$A$106:CR$202,96,FALSE)),0,(VLOOKUP($A24,'Import Peak'!$A$3:CR$99,96,FALSE)-VLOOKUP($A24,'Import Peak Change'!$A$106:CR$202,96,FALSE)))</f>
        <v>0</v>
      </c>
      <c r="CS24" s="6">
        <f>IF(ISERROR(VLOOKUP($A24,'Import Peak'!$A$3:CS$99,97,FALSE)-VLOOKUP($A24,'Import Peak Change'!$A$106:CS$202,97,FALSE)),0,(VLOOKUP($A24,'Import Peak'!$A$3:CS$99,97,FALSE)-VLOOKUP($A24,'Import Peak Change'!$A$106:CS$202,97,FALSE)))</f>
        <v>0</v>
      </c>
      <c r="CT24" s="6">
        <f>IF(ISERROR(VLOOKUP($A24,'Import Peak'!$A$3:CT$99,98,FALSE)-VLOOKUP($A24,'Import Peak Change'!$A$106:CT$202,98,FALSE)),0,(VLOOKUP($A24,'Import Peak'!$A$3:CT$99,98,FALSE)-VLOOKUP($A24,'Import Peak Change'!$A$106:CT$202,98,FALSE)))</f>
        <v>0</v>
      </c>
      <c r="CU24" s="6">
        <f>IF(ISERROR(VLOOKUP($A24,'Import Peak'!$A$3:CU$99,99,FALSE)-VLOOKUP($A24,'Import Peak Change'!$A$106:CU$202,99,FALSE)),0,(VLOOKUP($A24,'Import Peak'!$A$3:CU$99,99,FALSE)-VLOOKUP($A24,'Import Peak Change'!$A$106:CU$202,99,FALSE)))</f>
        <v>0</v>
      </c>
      <c r="CV24" s="6">
        <f>IF(ISERROR(VLOOKUP($A24,'Import Peak'!$A$3:CV$99,100,FALSE)-VLOOKUP($A24,'Import Peak Change'!$A$106:CV$202,100,FALSE)),0,(VLOOKUP($A24,'Import Peak'!$A$3:CV$99,100,FALSE)-VLOOKUP($A24,'Import Peak Change'!$A$106:CV$202,100,FALSE)))</f>
        <v>0</v>
      </c>
      <c r="CW24" s="6">
        <f>IF(ISERROR(VLOOKUP($A24,'Import Peak'!$A$3:CW$99,101,FALSE)-VLOOKUP($A24,'Import Peak Change'!$A$106:CW$202,101,FALSE)),0,(VLOOKUP($A24,'Import Peak'!$A$3:CW$99,101,FALSE)-VLOOKUP($A24,'Import Peak Change'!$A$106:CW$202,101,FALSE)))</f>
        <v>0</v>
      </c>
      <c r="CX24" s="6">
        <f>IF(ISERROR(VLOOKUP($A24,'Import Peak'!$A$3:CX$99,102,FALSE)-VLOOKUP($A24,'Import Peak Change'!$A$106:CX$202,102,FALSE)),0,(VLOOKUP($A24,'Import Peak'!$A$3:CX$99,102,FALSE)-VLOOKUP($A24,'Import Peak Change'!$A$106:CX$202,102,FALSE)))</f>
        <v>0</v>
      </c>
      <c r="CY24" s="6">
        <f>IF(ISERROR(VLOOKUP($A24,'Import Peak'!$A$3:CY$99,103,FALSE)-VLOOKUP($A24,'Import Peak Change'!$A$106:CY$202,103,FALSE)),0,(VLOOKUP($A24,'Import Peak'!$A$3:CY$99,103,FALSE)-VLOOKUP($A24,'Import Peak Change'!$A$106:CY$202,103,FALSE)))</f>
        <v>0</v>
      </c>
      <c r="CZ24" s="6">
        <f>IF(ISERROR(VLOOKUP($A24,'Import Peak'!$A$3:CZ$99,104,FALSE)-VLOOKUP($A24,'Import Peak Change'!$A$106:CZ$202,104,FALSE)),0,(VLOOKUP($A24,'Import Peak'!$A$3:CZ$99,104,FALSE)-VLOOKUP($A24,'Import Peak Change'!$A$106:CZ$202,104,FALSE)))</f>
        <v>0</v>
      </c>
      <c r="DA24" s="6">
        <f>IF(ISERROR(VLOOKUP($A24,'Import Peak'!$A$3:DA$99,105,FALSE)-VLOOKUP($A24,'Import Peak Change'!$A$106:DA$202,105,FALSE)),0,(VLOOKUP($A24,'Import Peak'!$A$3:DA$99,105,FALSE)-VLOOKUP($A24,'Import Peak Change'!$A$106:DA$202,105,FALSE)))</f>
        <v>0</v>
      </c>
      <c r="DB24" s="6">
        <f>IF(ISERROR(VLOOKUP($A24,'Import Peak'!$A$3:DB$99,106,FALSE)-VLOOKUP($A24,'Import Peak Change'!$A$106:DB$202,106,FALSE)),0,(VLOOKUP($A24,'Import Peak'!$A$3:DB$99,106,FALSE)-VLOOKUP($A24,'Import Peak Change'!$A$106:DB$202,106,FALSE)))</f>
        <v>0</v>
      </c>
      <c r="DC24" s="6">
        <f>IF(ISERROR(VLOOKUP($A24,'Import Peak'!$A$3:DC$99,107,FALSE)-VLOOKUP($A24,'Import Peak Change'!$A$106:DC$202,107,FALSE)),0,(VLOOKUP($A24,'Import Peak'!$A$3:DC$99,107,FALSE)-VLOOKUP($A24,'Import Peak Change'!$A$106:DC$202,107,FALSE)))</f>
        <v>0</v>
      </c>
      <c r="DD24" s="6">
        <f>IF(ISERROR(VLOOKUP($A24,'Import Peak'!$A$3:DD$99,108,FALSE)-VLOOKUP($A24,'Import Peak Change'!$A$106:DD$202,108,FALSE)),0,(VLOOKUP($A24,'Import Peak'!$A$3:DD$99,108,FALSE)-VLOOKUP($A24,'Import Peak Change'!$A$106:DD$202,108,FALSE)))</f>
        <v>0</v>
      </c>
      <c r="DE24" s="6">
        <f>IF(ISERROR(VLOOKUP($A24,'Import Peak'!$A$3:DE$99,109,FALSE)-VLOOKUP($A24,'Import Peak Change'!$A$106:DE$202,109,FALSE)),0,(VLOOKUP($A24,'Import Peak'!$A$3:DE$99,109,FALSE)-VLOOKUP($A24,'Import Peak Change'!$A$106:DE$202,109,FALSE)))</f>
        <v>0</v>
      </c>
      <c r="DF24" s="6">
        <f>IF(ISERROR(VLOOKUP($A24,'Import Peak'!$A$3:DF$99,110,FALSE)-VLOOKUP($A24,'Import Peak Change'!$A$106:DF$202,110,FALSE)),0,(VLOOKUP($A24,'Import Peak'!$A$3:DF$99,110,FALSE)-VLOOKUP($A24,'Import Peak Change'!$A$106:DF$202,110,FALSE)))</f>
        <v>0</v>
      </c>
      <c r="DG24" s="6">
        <f>IF(ISERROR(VLOOKUP($A24,'Import Peak'!$A$3:DG$99,111,FALSE)-VLOOKUP($A24,'Import Peak Change'!$A$106:DG$202,111,FALSE)),0,(VLOOKUP($A24,'Import Peak'!$A$3:DG$99,111,FALSE)-VLOOKUP($A24,'Import Peak Change'!$A$106:DG$202,111,FALSE)))</f>
        <v>0</v>
      </c>
      <c r="DH24" s="6">
        <f>IF(ISERROR(VLOOKUP($A24,'Import Peak'!$A$3:DH$99,112,FALSE)-VLOOKUP($A24,'Import Peak Change'!$A$106:DH$202,112,FALSE)),0,(VLOOKUP($A24,'Import Peak'!$A$3:DH$99,112,FALSE)-VLOOKUP($A24,'Import Peak Change'!$A$106:DH$202,112,FALSE)))</f>
        <v>0</v>
      </c>
      <c r="DI24" s="6">
        <f>IF(ISERROR(VLOOKUP($A24,'Import Peak'!$A$3:DI$99,113,FALSE)-VLOOKUP($A24,'Import Peak Change'!$A$106:DI$202,113,FALSE)),0,(VLOOKUP($A24,'Import Peak'!$A$3:DI$99,113,FALSE)-VLOOKUP($A24,'Import Peak Change'!$A$106:DI$202,113,FALSE)))</f>
        <v>0</v>
      </c>
      <c r="DJ24" s="6">
        <f>IF(ISERROR(VLOOKUP($A24,'Import Peak'!$A$3:DJ$99,114,FALSE)-VLOOKUP($A24,'Import Peak Change'!$A$106:DJ$202,114,FALSE)),0,(VLOOKUP($A24,'Import Peak'!$A$3:DJ$99,114,FALSE)-VLOOKUP($A24,'Import Peak Change'!$A$106:DJ$202,114,FALSE)))</f>
        <v>0</v>
      </c>
      <c r="DK24" s="6">
        <f>IF(ISERROR(VLOOKUP($A24,'Import Peak'!$A$3:DK$99,115,FALSE)-VLOOKUP($A24,'Import Peak Change'!$A$106:DK$202,115,FALSE)),0,(VLOOKUP($A24,'Import Peak'!$A$3:DK$99,115,FALSE)-VLOOKUP($A24,'Import Peak Change'!$A$106:DK$202,115,FALSE)))</f>
        <v>0</v>
      </c>
      <c r="DL24" s="6">
        <f>IF(ISERROR(VLOOKUP($A24,'Import Peak'!$A$3:DL$99,116,FALSE)-VLOOKUP($A24,'Import Peak Change'!$A$106:DL$202,116,FALSE)),0,(VLOOKUP($A24,'Import Peak'!$A$3:DL$99,116,FALSE)-VLOOKUP($A24,'Import Peak Change'!$A$106:DL$202,116,FALSE)))</f>
        <v>0</v>
      </c>
      <c r="DM24" s="6">
        <f>IF(ISERROR(VLOOKUP($A24,'Import Peak'!$A$3:DM$99,117,FALSE)-VLOOKUP($A24,'Import Peak Change'!$A$106:DM$202,117,FALSE)),0,(VLOOKUP($A24,'Import Peak'!$A$3:DM$99,117,FALSE)-VLOOKUP($A24,'Import Peak Change'!$A$106:DM$202,117,FALSE)))</f>
        <v>0</v>
      </c>
      <c r="DN24" s="6">
        <f>IF(ISERROR(VLOOKUP($A24,'Import Peak'!$A$3:DN$99,118,FALSE)-VLOOKUP($A24,'Import Peak Change'!$A$106:DN$202,118,FALSE)),0,(VLOOKUP($A24,'Import Peak'!$A$3:DN$99,118,FALSE)-VLOOKUP($A24,'Import Peak Change'!$A$106:DN$202,118,FALSE)))</f>
        <v>0</v>
      </c>
      <c r="DO24" s="6">
        <f>IF(ISERROR(VLOOKUP($A24,'Import Peak'!$A$3:DO$99,119,FALSE)-VLOOKUP($A24,'Import Peak Change'!$A$106:DO$202,119,FALSE)),0,(VLOOKUP($A24,'Import Peak'!$A$3:DO$99,119,FALSE)-VLOOKUP($A24,'Import Peak Change'!$A$106:DO$202,119,FALSE)))</f>
        <v>0</v>
      </c>
      <c r="DP24" s="6">
        <f>IF(ISERROR(VLOOKUP($A24,'Import Peak'!$A$3:DP$99,120,FALSE)-VLOOKUP($A24,'Import Peak Change'!$A$106:DP$202,120,FALSE)),0,(VLOOKUP($A24,'Import Peak'!$A$3:DP$99,120,FALSE)-VLOOKUP($A24,'Import Peak Change'!$A$106:DP$202,120,FALSE)))</f>
        <v>0</v>
      </c>
      <c r="DQ24" s="6">
        <f>IF(ISERROR(VLOOKUP($A24,'Import Peak'!$A$3:DQ$99,121,FALSE)-VLOOKUP($A24,'Import Peak Change'!$A$106:DQ$202,121,FALSE)),0,(VLOOKUP($A24,'Import Peak'!$A$3:DQ$99,121,FALSE)-VLOOKUP($A24,'Import Peak Change'!$A$106:DQ$202,121,FALSE)))</f>
        <v>0</v>
      </c>
      <c r="DR24" s="6">
        <f>IF(ISERROR(VLOOKUP($A24,'Import Peak'!$A$3:DR$99,122,FALSE)-VLOOKUP($A24,'Import Peak Change'!$A$106:DR$202,122,FALSE)),0,(VLOOKUP($A24,'Import Peak'!$A$3:DR$99,122,FALSE)-VLOOKUP($A24,'Import Peak Change'!$A$106:DR$202,122,FALSE)))</f>
        <v>0</v>
      </c>
      <c r="DS24" s="6">
        <f>IF(ISERROR(VLOOKUP($A24,'Import Peak'!$A$3:DS$99,123,FALSE)-VLOOKUP($A24,'Import Peak Change'!$A$106:DS$202,123,FALSE)),0,(VLOOKUP($A24,'Import Peak'!$A$3:DS$99,123,FALSE)-VLOOKUP($A24,'Import Peak Change'!$A$106:DS$202,123,FALSE)))</f>
        <v>0</v>
      </c>
      <c r="DT24" s="6">
        <f>IF(ISERROR(VLOOKUP($A24,'Import Peak'!$A$3:DT$99,124,FALSE)-VLOOKUP($A24,'Import Peak Change'!$A$106:DT$202,124,FALSE)),0,(VLOOKUP($A24,'Import Peak'!$A$3:DT$99,124,FALSE)-VLOOKUP($A24,'Import Peak Change'!$A$106:DT$202,124,FALSE)))</f>
        <v>0</v>
      </c>
      <c r="DU24" s="6">
        <f>IF(ISERROR(VLOOKUP($A24,'Import Peak'!$A$3:DU$99,125,FALSE)-VLOOKUP($A24,'Import Peak Change'!$A$106:DU$202,125,FALSE)),0,(VLOOKUP($A24,'Import Peak'!$A$3:DU$99,125,FALSE)-VLOOKUP($A24,'Import Peak Change'!$A$106:DU$202,125,FALSE)))</f>
        <v>0</v>
      </c>
      <c r="DV24" s="6">
        <f>IF(ISERROR(VLOOKUP($A24,'Import Peak'!$A$3:DV$99,126,FALSE)-VLOOKUP($A24,'Import Peak Change'!$A$106:DV$202,126,FALSE)),0,(VLOOKUP($A24,'Import Peak'!$A$3:DV$99,126,FALSE)-VLOOKUP($A24,'Import Peak Change'!$A$106:DV$202,126,FALSE)))</f>
        <v>0</v>
      </c>
      <c r="DW24" s="6">
        <f>IF(ISERROR(VLOOKUP($A24,'Import Peak'!$A$3:DW$99,127,FALSE)-VLOOKUP($A24,'Import Peak Change'!$A$106:DW$202,127,FALSE)),0,(VLOOKUP($A24,'Import Peak'!$A$3:DW$99,127,FALSE)-VLOOKUP($A24,'Import Peak Change'!$A$106:DW$202,127,FALSE)))</f>
        <v>0</v>
      </c>
      <c r="DX24" s="6">
        <f>IF(ISERROR(VLOOKUP($A24,'Import Peak'!$A$3:DX$99,128,FALSE)-VLOOKUP($A24,'Import Peak Change'!$A$106:DX$202,128,FALSE)),0,(VLOOKUP($A24,'Import Peak'!$A$3:DX$99,128,FALSE)-VLOOKUP($A24,'Import Peak Change'!$A$106:DX$202,128,FALSE)))</f>
        <v>0</v>
      </c>
      <c r="DY24" s="6">
        <f>IF(ISERROR(VLOOKUP($A24,'Import Peak'!$A$3:DY$99,129,FALSE)-VLOOKUP($A24,'Import Peak Change'!$A$106:DY$202,129,FALSE)),0,(VLOOKUP($A24,'Import Peak'!$A$3:DY$99,129,FALSE)-VLOOKUP($A24,'Import Peak Change'!$A$106:DY$202,129,FALSE)))</f>
        <v>0</v>
      </c>
      <c r="DZ24" s="6">
        <f>IF(ISERROR(VLOOKUP($A24,'Import Peak'!$A$3:DZ$99,130,FALSE)-VLOOKUP($A24,'Import Peak Change'!$A$106:DZ$202,130,FALSE)),0,(VLOOKUP($A24,'Import Peak'!$A$3:DZ$99,130,FALSE)-VLOOKUP($A24,'Import Peak Change'!$A$106:DZ$202,130,FALSE)))</f>
        <v>0</v>
      </c>
      <c r="EA24" s="6">
        <f>IF(ISERROR(VLOOKUP($A24,'Import Peak'!$A$3:EA$99,131,FALSE)-VLOOKUP($A24,'Import Peak Change'!$A$106:EA$202,131,FALSE)),0,(VLOOKUP($A24,'Import Peak'!$A$3:EA$99,131,FALSE)-VLOOKUP($A24,'Import Peak Change'!$A$106:EA$202,131,FALSE)))</f>
        <v>0</v>
      </c>
      <c r="EB24" s="6">
        <f>IF(ISERROR(VLOOKUP($A24,'Import Peak'!$A$3:EB$99,132,FALSE)-VLOOKUP($A24,'Import Peak Change'!$A$106:EB$202,132,FALSE)),0,(VLOOKUP($A24,'Import Peak'!$A$3:EB$99,132,FALSE)-VLOOKUP($A24,'Import Peak Change'!$A$106:EB$202,132,FALSE)))</f>
        <v>0</v>
      </c>
      <c r="EC24" s="6">
        <f>IF(ISERROR(VLOOKUP($A24,'Import Peak'!$A$3:EC$99,133,FALSE)-VLOOKUP($A24,'Import Peak Change'!$A$106:EC$202,133,FALSE)),0,(VLOOKUP($A24,'Import Peak'!$A$3:EC$99,133,FALSE)-VLOOKUP($A24,'Import Peak Change'!$A$106:EC$202,133,FALSE)))</f>
        <v>0</v>
      </c>
      <c r="ED24" s="6">
        <f>IF(ISERROR(VLOOKUP($A24,'Import Peak'!$A$3:ED$99,134,FALSE)-VLOOKUP($A24,'Import Peak Change'!$A$106:ED$202,134,FALSE)),0,(VLOOKUP($A24,'Import Peak'!$A$3:ED$99,134,FALSE)-VLOOKUP($A24,'Import Peak Change'!$A$106:ED$202,134,FALSE)))</f>
        <v>0</v>
      </c>
      <c r="EE24" s="6">
        <f>IF(ISERROR(VLOOKUP($A24,'Import Peak'!$A$3:EE$99,135,FALSE)-VLOOKUP($A24,'Import Peak Change'!$A$106:EE$202,135,FALSE)),0,(VLOOKUP($A24,'Import Peak'!$A$3:EE$99,135,FALSE)-VLOOKUP($A24,'Import Peak Change'!$A$106:EE$202,135,FALSE)))</f>
        <v>0</v>
      </c>
      <c r="EF24" s="6">
        <f>IF(ISERROR(VLOOKUP($A24,'Import Peak'!$A$3:EF$99,136,FALSE)-VLOOKUP($A24,'Import Peak Change'!$A$106:EF$202,136,FALSE)),0,(VLOOKUP($A24,'Import Peak'!$A$3:EF$99,136,FALSE)-VLOOKUP($A24,'Import Peak Change'!$A$106:EF$202,136,FALSE)))</f>
        <v>0</v>
      </c>
      <c r="EG24" s="6">
        <f>IF(ISERROR(VLOOKUP($A24,'Import Peak'!$A$3:EG$99,137,FALSE)-VLOOKUP($A24,'Import Peak Change'!$A$106:EG$202,137,FALSE)),0,(VLOOKUP($A24,'Import Peak'!$A$3:EG$99,137,FALSE)-VLOOKUP($A24,'Import Peak Change'!$A$106:EG$202,137,FALSE)))</f>
        <v>0</v>
      </c>
      <c r="EH24" s="6">
        <f>IF(ISERROR(VLOOKUP($A24,'Import Peak'!$A$3:EH$99,138,FALSE)-VLOOKUP($A24,'Import Peak Change'!$A$106:EH$202,138,FALSE)),0,(VLOOKUP($A24,'Import Peak'!$A$3:EH$99,138,FALSE)-VLOOKUP($A24,'Import Peak Change'!$A$106:EH$202,138,FALSE)))</f>
        <v>0</v>
      </c>
      <c r="EI24" s="6">
        <f>IF(ISERROR(VLOOKUP($A24,'Import Peak'!$A$3:EI$99,139,FALSE)-VLOOKUP($A24,'Import Peak Change'!$A$106:EI$202,139,FALSE)),0,(VLOOKUP($A24,'Import Peak'!$A$3:EI$99,139,FALSE)-VLOOKUP($A24,'Import Peak Change'!$A$106:EI$202,139,FALSE)))</f>
        <v>0</v>
      </c>
      <c r="EJ24" s="6">
        <f>IF(ISERROR(VLOOKUP($A24,'Import Peak'!$A$3:EJ$99,140,FALSE)-VLOOKUP($A24,'Import Peak Change'!$A$106:EJ$202,140,FALSE)),0,(VLOOKUP($A24,'Import Peak'!$A$3:EJ$99,140,FALSE)-VLOOKUP($A24,'Import Peak Change'!$A$106:EJ$202,140,FALSE)))</f>
        <v>0</v>
      </c>
      <c r="EK24" s="6">
        <f>IF(ISERROR(VLOOKUP($A24,'Import Peak'!$A$3:EK$99,141,FALSE)-VLOOKUP($A24,'Import Peak Change'!$A$106:EK$202,141,FALSE)),0,(VLOOKUP($A24,'Import Peak'!$A$3:EK$99,141,FALSE)-VLOOKUP($A24,'Import Peak Change'!$A$106:EK$202,141,FALSE)))</f>
        <v>0</v>
      </c>
      <c r="EL24" s="6">
        <f>IF(ISERROR(VLOOKUP($A24,'Import Peak'!$A$3:EL$99,142,FALSE)-VLOOKUP($A24,'Import Peak Change'!$A$106:EL$202,142,FALSE)),0,(VLOOKUP($A24,'Import Peak'!$A$3:EL$99,142,FALSE)-VLOOKUP($A24,'Import Peak Change'!$A$106:EL$202,142,FALSE)))</f>
        <v>0</v>
      </c>
      <c r="EM24" s="6">
        <f>IF(ISERROR(VLOOKUP($A24,'Import Peak'!$A$3:EM$99,143,FALSE)-VLOOKUP($A24,'Import Peak Change'!$A$106:EM$202,143,FALSE)),0,(VLOOKUP($A24,'Import Peak'!$A$3:EM$99,143,FALSE)-VLOOKUP($A24,'Import Peak Change'!$A$106:EM$202,143,FALSE)))</f>
        <v>0</v>
      </c>
      <c r="EN24" s="6">
        <f>IF(ISERROR(VLOOKUP($A24,'Import Peak'!$A$3:EN$99,144,FALSE)-VLOOKUP($A24,'Import Peak Change'!$A$106:EN$202,144,FALSE)),0,(VLOOKUP($A24,'Import Peak'!$A$3:EN$99,144,FALSE)-VLOOKUP($A24,'Import Peak Change'!$A$106:EN$202,144,FALSE)))</f>
        <v>0</v>
      </c>
      <c r="EO24" s="6">
        <f>IF(ISERROR(VLOOKUP($A24,'Import Peak'!$A$3:EO$99,145,FALSE)-VLOOKUP($A24,'Import Peak Change'!$A$106:EO$202,145,FALSE)),0,(VLOOKUP($A24,'Import Peak'!$A$3:EO$99,145,FALSE)-VLOOKUP($A24,'Import Peak Change'!$A$106:EO$202,145,FALSE)))</f>
        <v>0</v>
      </c>
      <c r="EP24" s="6">
        <f>IF(ISERROR(VLOOKUP($A24,'Import Peak'!$A$3:EP$99,146,FALSE)-VLOOKUP($A24,'Import Peak Change'!$A$106:EP$202,146,FALSE)),0,(VLOOKUP($A24,'Import Peak'!$A$3:EP$99,146,FALSE)-VLOOKUP($A24,'Import Peak Change'!$A$106:EP$202,146,FALSE)))</f>
        <v>0</v>
      </c>
      <c r="EQ24" s="6">
        <f>IF(ISERROR(VLOOKUP($A24,'Import Peak'!$A$3:EQ$99,147,FALSE)-VLOOKUP($A24,'Import Peak Change'!$A$106:EQ$202,147,FALSE)),0,(VLOOKUP($A24,'Import Peak'!$A$3:EQ$99,147,FALSE)-VLOOKUP($A24,'Import Peak Change'!$A$106:EQ$202,147,FALSE)))</f>
        <v>0</v>
      </c>
      <c r="ER24" s="6">
        <f>IF(ISERROR(VLOOKUP($A24,'Import Peak'!$A$3:ER$99,148,FALSE)-VLOOKUP($A24,'Import Peak Change'!$A$106:ER$202,148,FALSE)),0,(VLOOKUP($A24,'Import Peak'!$A$3:ER$99,148,FALSE)-VLOOKUP($A24,'Import Peak Change'!$A$106:ER$202,148,FALSE)))</f>
        <v>0</v>
      </c>
      <c r="ES24" s="6">
        <f>IF(ISERROR(VLOOKUP($A24,'Import Peak'!$A$3:ES$99,149,FALSE)-VLOOKUP($A24,'Import Peak Change'!$A$106:ES$202,149,FALSE)),0,(VLOOKUP($A24,'Import Peak'!$A$3:ES$99,149,FALSE)-VLOOKUP($A24,'Import Peak Change'!$A$106:ES$202,149,FALSE)))</f>
        <v>0</v>
      </c>
      <c r="ET24" s="6">
        <f>IF(ISERROR(VLOOKUP($A24,'Import Peak'!$A$3:ET$99,150,FALSE)-VLOOKUP($A24,'Import Peak Change'!$A$106:ET$202,150,FALSE)),0,(VLOOKUP($A24,'Import Peak'!$A$3:ET$99,150,FALSE)-VLOOKUP($A24,'Import Peak Change'!$A$106:ET$202,150,FALSE)))</f>
        <v>0</v>
      </c>
      <c r="EU24" s="6">
        <f>IF(ISERROR(VLOOKUP($A24,'Import Peak'!$A$3:EU$99,151,FALSE)-VLOOKUP($A24,'Import Peak Change'!$A$106:EU$202,151,FALSE)),0,(VLOOKUP($A24,'Import Peak'!$A$3:EU$99,151,FALSE)-VLOOKUP($A24,'Import Peak Change'!$A$106:EU$202,151,FALSE)))</f>
        <v>0</v>
      </c>
      <c r="EV24" s="6">
        <f>IF(ISERROR(VLOOKUP($A24,'Import Peak'!$A$3:EV$99,152,FALSE)-VLOOKUP($A24,'Import Peak Change'!$A$106:EV$202,152,FALSE)),0,(VLOOKUP($A24,'Import Peak'!$A$3:EV$99,152,FALSE)-VLOOKUP($A24,'Import Peak Change'!$A$106:EV$202,152,FALSE)))</f>
        <v>0</v>
      </c>
      <c r="EW24" s="6">
        <f>IF(ISERROR(VLOOKUP($A24,'Import Peak'!$A$3:EW$99,153,FALSE)-VLOOKUP($A24,'Import Peak Change'!$A$106:EW$202,153,FALSE)),0,(VLOOKUP($A24,'Import Peak'!$A$3:EW$99,153,FALSE)-VLOOKUP($A24,'Import Peak Change'!$A$106:EW$202,153,FALSE)))</f>
        <v>0</v>
      </c>
      <c r="EX24" s="6">
        <f>IF(ISERROR(VLOOKUP($A24,'Import Peak'!$A$3:EX$99,154,FALSE)-VLOOKUP($A24,'Import Peak Change'!$A$106:EX$202,154,FALSE)),0,(VLOOKUP($A24,'Import Peak'!$A$3:EX$99,154,FALSE)-VLOOKUP($A24,'Import Peak Change'!$A$106:EX$202,154,FALSE)))</f>
        <v>0</v>
      </c>
      <c r="EY24" s="6">
        <f>IF(ISERROR(VLOOKUP($A24,'Import Peak'!$A$3:EY$99,155,FALSE)-VLOOKUP($A24,'Import Peak Change'!$A$106:EY$202,155,FALSE)),0,(VLOOKUP($A24,'Import Peak'!$A$3:EY$99,155,FALSE)-VLOOKUP($A24,'Import Peak Change'!$A$106:EY$202,155,FALSE)))</f>
        <v>0</v>
      </c>
      <c r="EZ24" s="6">
        <f>IF(ISERROR(VLOOKUP($A24,'Import Peak'!$A$3:EZ$99,156,FALSE)-VLOOKUP($A24,'Import Peak Change'!$A$106:EZ$202,156,FALSE)),0,(VLOOKUP($A24,'Import Peak'!$A$3:EZ$99,156,FALSE)-VLOOKUP($A24,'Import Peak Change'!$A$106:EZ$202,156,FALSE)))</f>
        <v>0</v>
      </c>
      <c r="FA24" s="6">
        <f>IF(ISERROR(VLOOKUP($A24,'Import Peak'!$A$3:FA$99,157,FALSE)-VLOOKUP($A24,'Import Peak Change'!$A$106:FA$202,157,FALSE)),0,(VLOOKUP($A24,'Import Peak'!$A$3:FA$99,157,FALSE)-VLOOKUP($A24,'Import Peak Change'!$A$106:FA$202,157,FALSE)))</f>
        <v>0</v>
      </c>
      <c r="FB24" s="6">
        <f>IF(ISERROR(VLOOKUP($A24,'Import Peak'!$A$3:FB$99,158,FALSE)-VLOOKUP($A24,'Import Peak Change'!$A$106:FB$202,158,FALSE)),0,(VLOOKUP($A24,'Import Peak'!$A$3:FB$99,158,FALSE)-VLOOKUP($A24,'Import Peak Change'!$A$106:FB$202,158,FALSE)))</f>
        <v>0</v>
      </c>
      <c r="FC24" s="6">
        <f>IF(ISERROR(VLOOKUP($A24,'Import Peak'!$A$3:FC$99,159,FALSE)-VLOOKUP($A24,'Import Peak Change'!$A$106:FC$202,159,FALSE)),0,(VLOOKUP($A24,'Import Peak'!$A$3:FC$99,159,FALSE)-VLOOKUP($A24,'Import Peak Change'!$A$106:FC$202,159,FALSE)))</f>
        <v>0</v>
      </c>
      <c r="FD24" s="6">
        <f>IF(ISERROR(VLOOKUP($A24,'Import Peak'!$A$3:FD$99,160,FALSE)-VLOOKUP($A24,'Import Peak Change'!$A$106:FD$202,160,FALSE)),0,(VLOOKUP($A24,'Import Peak'!$A$3:FD$99,160,FALSE)-VLOOKUP($A24,'Import Peak Change'!$A$106:FD$202,160,FALSE)))</f>
        <v>0</v>
      </c>
      <c r="FE24" s="6">
        <f>IF(ISERROR(VLOOKUP($A24,'Import Peak'!$A$3:FE$99,161,FALSE)-VLOOKUP($A24,'Import Peak Change'!$A$106:FE$202,161,FALSE)),0,(VLOOKUP($A24,'Import Peak'!$A$3:FE$99,161,FALSE)-VLOOKUP($A24,'Import Peak Change'!$A$106:FE$202,161,FALSE)))</f>
        <v>0</v>
      </c>
      <c r="FF24" s="6">
        <f>IF(ISERROR(VLOOKUP($A24,'Import Peak'!$A$3:FF$99,162,FALSE)-VLOOKUP($A24,'Import Peak Change'!$A$106:FF$202,162,FALSE)),0,(VLOOKUP($A24,'Import Peak'!$A$3:FF$99,162,FALSE)-VLOOKUP($A24,'Import Peak Change'!$A$106:FF$202,162,FALSE)))</f>
        <v>0</v>
      </c>
      <c r="FG24" s="6">
        <f>IF(ISERROR(VLOOKUP($A24,'Import Peak'!$A$3:FG$99,163,FALSE)-VLOOKUP($A24,'Import Peak Change'!$A$106:FG$202,163,FALSE)),0,(VLOOKUP($A24,'Import Peak'!$A$3:FG$99,163,FALSE)-VLOOKUP($A24,'Import Peak Change'!$A$106:FG$202,163,FALSE)))</f>
        <v>0</v>
      </c>
      <c r="FH24" s="6">
        <f>IF(ISERROR(VLOOKUP($A24,'Import Peak'!$A$3:FH$99,164,FALSE)-VLOOKUP($A24,'Import Peak Change'!$A$106:FH$202,164,FALSE)),0,(VLOOKUP($A24,'Import Peak'!$A$3:FH$99,164,FALSE)-VLOOKUP($A24,'Import Peak Change'!$A$106:FH$202,164,FALSE)))</f>
        <v>0</v>
      </c>
      <c r="FI24" s="6">
        <f>IF(ISERROR(VLOOKUP($A24,'Import Peak'!$A$3:FI$99,165,FALSE)-VLOOKUP($A24,'Import Peak Change'!$A$106:FI$202,165,FALSE)),0,(VLOOKUP($A24,'Import Peak'!$A$3:FI$99,165,FALSE)-VLOOKUP($A24,'Import Peak Change'!$A$106:FI$202,165,FALSE)))</f>
        <v>0</v>
      </c>
      <c r="FJ24" s="6">
        <f>IF(ISERROR(VLOOKUP($A24,'Import Peak'!$A$3:FJ$99,166,FALSE)-VLOOKUP($A24,'Import Peak Change'!$A$106:FJ$202,166,FALSE)),0,(VLOOKUP($A24,'Import Peak'!$A$3:FJ$99,166,FALSE)-VLOOKUP($A24,'Import Peak Change'!$A$106:FJ$202,166,FALSE)))</f>
        <v>0</v>
      </c>
      <c r="FK24" s="6">
        <f>IF(ISERROR(VLOOKUP($A24,'Import Peak'!$A$3:FK$99,167,FALSE)-VLOOKUP($A24,'Import Peak Change'!$A$106:FK$202,167,FALSE)),0,(VLOOKUP($A24,'Import Peak'!$A$3:FK$99,167,FALSE)-VLOOKUP($A24,'Import Peak Change'!$A$106:FK$202,167,FALSE)))</f>
        <v>0</v>
      </c>
      <c r="FL24" s="6">
        <f>IF(ISERROR(VLOOKUP($A24,'Import Peak'!$A$3:FL$99,168,FALSE)-VLOOKUP($A24,'Import Peak Change'!$A$106:FL$202,168,FALSE)),0,(VLOOKUP($A24,'Import Peak'!$A$3:FL$99,168,FALSE)-VLOOKUP($A24,'Import Peak Change'!$A$106:FL$202,168,FALSE)))</f>
        <v>0</v>
      </c>
      <c r="FM24" s="6">
        <f>IF(ISERROR(VLOOKUP($A24,'Import Peak'!$A$3:FM$99,169,FALSE)-VLOOKUP($A24,'Import Peak Change'!$A$106:FM$202,169,FALSE)),0,(VLOOKUP($A24,'Import Peak'!$A$3:FM$99,169,FALSE)-VLOOKUP($A24,'Import Peak Change'!$A$106:FM$202,169,FALSE)))</f>
        <v>0</v>
      </c>
      <c r="FN24" s="6">
        <f>IF(ISERROR(VLOOKUP($A24,'Import Peak'!$A$3:FN$99,170,FALSE)-VLOOKUP($A24,'Import Peak Change'!$A$106:FN$202,170,FALSE)),0,(VLOOKUP($A24,'Import Peak'!$A$3:FN$99,170,FALSE)-VLOOKUP($A24,'Import Peak Change'!$A$106:FN$202,170,FALSE)))</f>
        <v>0</v>
      </c>
      <c r="FO24" s="6">
        <f>IF(ISERROR(VLOOKUP($A24,'Import Peak'!$A$3:FO$99,171,FALSE)-VLOOKUP($A24,'Import Peak Change'!$A$106:FO$202,171,FALSE)),0,(VLOOKUP($A24,'Import Peak'!$A$3:FO$99,171,FALSE)-VLOOKUP($A24,'Import Peak Change'!$A$106:FO$202,171,FALSE)))</f>
        <v>0</v>
      </c>
      <c r="FP24" s="6">
        <f>IF(ISERROR(VLOOKUP($A24,'Import Peak'!$A$3:FP$99,172,FALSE)-VLOOKUP($A24,'Import Peak Change'!$A$106:FP$202,172,FALSE)),0,(VLOOKUP($A24,'Import Peak'!$A$3:FP$99,172,FALSE)-VLOOKUP($A24,'Import Peak Change'!$A$106:FP$202,172,FALSE)))</f>
        <v>0</v>
      </c>
      <c r="FQ24" s="6">
        <f>IF(ISERROR(VLOOKUP($A24,'Import Peak'!$A$3:FQ$99,173,FALSE)-VLOOKUP($A24,'Import Peak Change'!$A$106:FQ$202,173,FALSE)),0,(VLOOKUP($A24,'Import Peak'!$A$3:FQ$99,173,FALSE)-VLOOKUP($A24,'Import Peak Change'!$A$106:FQ$202,173,FALSE)))</f>
        <v>0</v>
      </c>
      <c r="FR24" s="6">
        <f>IF(ISERROR(VLOOKUP($A24,'Import Peak'!$A$3:FR$99,174,FALSE)-VLOOKUP($A24,'Import Peak Change'!$A$106:FR$202,174,FALSE)),0,(VLOOKUP($A24,'Import Peak'!$A$3:FR$99,174,FALSE)-VLOOKUP($A24,'Import Peak Change'!$A$106:FR$202,174,FALSE)))</f>
        <v>0</v>
      </c>
      <c r="FS24" s="6">
        <f>IF(ISERROR(VLOOKUP($A24,'Import Peak'!$A$3:FS$99,175,FALSE)-VLOOKUP($A24,'Import Peak Change'!$A$106:FS$202,175,FALSE)),0,(VLOOKUP($A24,'Import Peak'!$A$3:FS$99,175,FALSE)-VLOOKUP($A24,'Import Peak Change'!$A$106:FS$202,175,FALSE)))</f>
        <v>0</v>
      </c>
      <c r="FT24" s="6">
        <f>IF(ISERROR(VLOOKUP($A24,'Import Peak'!$A$3:FT$99,176,FALSE)-VLOOKUP($A24,'Import Peak Change'!$A$106:FT$202,176,FALSE)),0,(VLOOKUP($A24,'Import Peak'!$A$3:FT$99,176,FALSE)-VLOOKUP($A24,'Import Peak Change'!$A$106:FT$202,176,FALSE)))</f>
        <v>0</v>
      </c>
      <c r="FU24" s="6">
        <f>IF(ISERROR(VLOOKUP($A24,'Import Peak'!$A$3:FU$99,177,FALSE)-VLOOKUP($A24,'Import Peak Change'!$A$106:FU$202,177,FALSE)),0,(VLOOKUP($A24,'Import Peak'!$A$3:FU$99,177,FALSE)-VLOOKUP($A24,'Import Peak Change'!$A$106:FU$202,177,FALSE)))</f>
        <v>0</v>
      </c>
      <c r="FV24" s="6">
        <f>IF(ISERROR(VLOOKUP($A24,'Import Peak'!$A$3:FV$99,178,FALSE)-VLOOKUP($A24,'Import Peak Change'!$A$106:FV$202,178,FALSE)),0,(VLOOKUP($A24,'Import Peak'!$A$3:FV$99,178,FALSE)-VLOOKUP($A24,'Import Peak Change'!$A$106:FV$202,178,FALSE)))</f>
        <v>0</v>
      </c>
      <c r="FW24" s="6">
        <f>IF(ISERROR(VLOOKUP($A24,'Import Peak'!$A$3:FW$99,179,FALSE)-VLOOKUP($A24,'Import Peak Change'!$A$106:FW$202,179,FALSE)),0,(VLOOKUP($A24,'Import Peak'!$A$3:FW$99,179,FALSE)-VLOOKUP($A24,'Import Peak Change'!$A$106:FW$202,179,FALSE)))</f>
        <v>0</v>
      </c>
      <c r="FX24" s="6">
        <f>IF(ISERROR(VLOOKUP($A24,'Import Peak'!$A$3:FX$99,180,FALSE)-VLOOKUP($A24,'Import Peak Change'!$A$106:FX$202,180,FALSE)),0,(VLOOKUP($A24,'Import Peak'!$A$3:FX$99,180,FALSE)-VLOOKUP($A24,'Import Peak Change'!$A$106:FX$202,180,FALSE)))</f>
        <v>0</v>
      </c>
      <c r="FY24" s="6">
        <f>IF(ISERROR(VLOOKUP($A24,'Import Peak'!$A$3:FY$99,181,FALSE)-VLOOKUP($A24,'Import Peak Change'!$A$106:FY$202,181,FALSE)),0,(VLOOKUP($A24,'Import Peak'!$A$3:FY$99,181,FALSE)-VLOOKUP($A24,'Import Peak Change'!$A$106:FY$202,181,FALSE)))</f>
        <v>0</v>
      </c>
      <c r="FZ24" s="6">
        <f>IF(ISERROR(VLOOKUP($A24,'Import Peak'!$A$3:FZ$99,182,FALSE)-VLOOKUP($A24,'Import Peak Change'!$A$106:FZ$202,182,FALSE)),0,(VLOOKUP($A24,'Import Peak'!$A$3:FZ$99,182,FALSE)-VLOOKUP($A24,'Import Peak Change'!$A$106:FZ$202,182,FALSE)))</f>
        <v>0</v>
      </c>
      <c r="GA24" s="6">
        <f>IF(ISERROR(VLOOKUP($A24,'Import Peak'!$A$3:GA$99,183,FALSE)-VLOOKUP($A24,'Import Peak Change'!$A$106:GA$202,183,FALSE)),0,(VLOOKUP($A24,'Import Peak'!$A$3:GA$99,183,FALSE)-VLOOKUP($A24,'Import Peak Change'!$A$106:GA$202,183,FALSE)))</f>
        <v>0</v>
      </c>
      <c r="GB24" s="6">
        <f>IF(ISERROR(VLOOKUP($A24,'Import Peak'!$A$3:GB$99,184,FALSE)-VLOOKUP($A24,'Import Peak Change'!$A$106:GB$202,184,FALSE)),0,(VLOOKUP($A24,'Import Peak'!$A$3:GB$99,184,FALSE)-VLOOKUP($A24,'Import Peak Change'!$A$106:GB$202,184,FALSE)))</f>
        <v>0</v>
      </c>
      <c r="GC24" s="6">
        <f>IF(ISERROR(VLOOKUP($A24,'Import Peak'!$A$3:GC$99,185,FALSE)-VLOOKUP($A24,'Import Peak Change'!$A$106:GC$202,185,FALSE)),0,(VLOOKUP($A24,'Import Peak'!$A$3:GC$99,185,FALSE)-VLOOKUP($A24,'Import Peak Change'!$A$106:GC$202,185,FALSE)))</f>
        <v>0</v>
      </c>
      <c r="GD24" s="6">
        <f>IF(ISERROR(VLOOKUP($A24,'Import Peak'!$A$3:GD$99,186,FALSE)-VLOOKUP($A24,'Import Peak Change'!$A$106:GD$202,186,FALSE)),0,(VLOOKUP($A24,'Import Peak'!$A$3:GD$99,186,FALSE)-VLOOKUP($A24,'Import Peak Change'!$A$106:GD$202,186,FALSE)))</f>
        <v>0</v>
      </c>
      <c r="GE24" s="6">
        <f>IF(ISERROR(VLOOKUP($A24,'Import Peak'!$A$3:GE$99,187,FALSE)-VLOOKUP($A24,'Import Peak Change'!$A$106:GE$202,187,FALSE)),0,(VLOOKUP($A24,'Import Peak'!$A$3:GE$99,187,FALSE)-VLOOKUP($A24,'Import Peak Change'!$A$106:GE$202,187,FALSE)))</f>
        <v>0</v>
      </c>
      <c r="GF24" s="6">
        <f>IF(ISERROR(VLOOKUP($A24,'Import Peak'!$A$3:GF$99,188,FALSE)-VLOOKUP($A24,'Import Peak Change'!$A$106:GF$202,188,FALSE)),0,(VLOOKUP($A24,'Import Peak'!$A$3:GF$99,188,FALSE)-VLOOKUP($A24,'Import Peak Change'!$A$106:GF$202,188,FALSE)))</f>
        <v>0</v>
      </c>
      <c r="GG24" s="6">
        <f>IF(ISERROR(VLOOKUP($A24,'Import Peak'!$A$3:GG$99,189,FALSE)-VLOOKUP($A24,'Import Peak Change'!$A$106:GG$202,189,FALSE)),0,(VLOOKUP($A24,'Import Peak'!$A$3:GG$99,189,FALSE)-VLOOKUP($A24,'Import Peak Change'!$A$106:GG$202,189,FALSE)))</f>
        <v>0</v>
      </c>
      <c r="GH24" s="6">
        <f>IF(ISERROR(VLOOKUP($A24,'Import Peak'!$A$3:GH$99,190,FALSE)-VLOOKUP($A24,'Import Peak Change'!$A$106:GH$202,190,FALSE)),0,(VLOOKUP($A24,'Import Peak'!$A$3:GH$99,190,FALSE)-VLOOKUP($A24,'Import Peak Change'!$A$106:GH$202,190,FALSE)))</f>
        <v>0</v>
      </c>
      <c r="GI24" s="6">
        <f>IF(ISERROR(VLOOKUP($A24,'Import Peak'!$A$3:GI$99,191,FALSE)-VLOOKUP($A24,'Import Peak Change'!$A$106:GI$202,191,FALSE)),0,(VLOOKUP($A24,'Import Peak'!$A$3:GI$99,191,FALSE)-VLOOKUP($A24,'Import Peak Change'!$A$106:GI$202,191,FALSE)))</f>
        <v>0</v>
      </c>
      <c r="GJ24" s="6">
        <f>IF(ISERROR(VLOOKUP($A24,'Import Peak'!$A$3:GJ$99,192,FALSE)-VLOOKUP($A24,'Import Peak Change'!$A$106:GJ$202,192,FALSE)),0,(VLOOKUP($A24,'Import Peak'!$A$3:GJ$99,192,FALSE)-VLOOKUP($A24,'Import Peak Change'!$A$106:GJ$202,192,FALSE)))</f>
        <v>0</v>
      </c>
      <c r="GK24" s="6">
        <f>IF(ISERROR(VLOOKUP($A24,'Import Peak'!$A$3:GK$99,193,FALSE)-VLOOKUP($A24,'Import Peak Change'!$A$106:GK$202,193,FALSE)),0,(VLOOKUP($A24,'Import Peak'!$A$3:GK$99,193,FALSE)-VLOOKUP($A24,'Import Peak Change'!$A$106:GK$202,193,FALSE)))</f>
        <v>0</v>
      </c>
      <c r="GL24" s="6">
        <f>IF(ISERROR(VLOOKUP($A24,'Import Peak'!$A$3:GL$99,194,FALSE)-VLOOKUP($A24,'Import Peak Change'!$A$106:GL$202,194,FALSE)),0,(VLOOKUP($A24,'Import Peak'!$A$3:GL$99,194,FALSE)-VLOOKUP($A24,'Import Peak Change'!$A$106:GL$202,194,FALSE)))</f>
        <v>0</v>
      </c>
      <c r="GM24" s="6">
        <f>IF(ISERROR(VLOOKUP($A24,'Import Peak'!$A$3:GM$99,195,FALSE)-VLOOKUP($A24,'Import Peak Change'!$A$106:GM$202,195,FALSE)),0,(VLOOKUP($A24,'Import Peak'!$A$3:GM$99,195,FALSE)-VLOOKUP($A24,'Import Peak Change'!$A$106:GM$202,195,FALSE)))</f>
        <v>0</v>
      </c>
      <c r="GN24" s="6">
        <f>IF(ISERROR(VLOOKUP($A24,'Import Peak'!$A$3:GN$99,196,FALSE)-VLOOKUP($A24,'Import Peak Change'!$A$106:GN$202,196,FALSE)),0,(VLOOKUP($A24,'Import Peak'!$A$3:GN$99,196,FALSE)-VLOOKUP($A24,'Import Peak Change'!$A$106:GN$202,196,FALSE)))</f>
        <v>0</v>
      </c>
      <c r="GO24" s="6">
        <f>IF(ISERROR(VLOOKUP($A24,'Import Peak'!$A$3:GO$99,197,FALSE)-VLOOKUP($A24,'Import Peak Change'!$A$106:GO$202,197,FALSE)),0,(VLOOKUP($A24,'Import Peak'!$A$3:GO$99,197,FALSE)-VLOOKUP($A24,'Import Peak Change'!$A$106:GO$202,197,FALSE)))</f>
        <v>0</v>
      </c>
      <c r="GP24" s="6">
        <f>IF(ISERROR(VLOOKUP($A24,'Import Peak'!$A$3:GP$99,198,FALSE)-VLOOKUP($A24,'Import Peak Change'!$A$106:GP$202,198,FALSE)),0,(VLOOKUP($A24,'Import Peak'!$A$3:GP$99,198,FALSE)-VLOOKUP($A24,'Import Peak Change'!$A$106:GP$202,198,FALSE)))</f>
        <v>0</v>
      </c>
      <c r="GQ24" s="6">
        <f>IF(ISERROR(VLOOKUP($A24,'Import Peak'!$A$3:GQ$99,199,FALSE)-VLOOKUP($A24,'Import Peak Change'!$A$106:GQ$202,199,FALSE)),0,(VLOOKUP($A24,'Import Peak'!$A$3:GQ$99,199,FALSE)-VLOOKUP($A24,'Import Peak Change'!$A$106:GQ$202,199,FALSE)))</f>
        <v>0</v>
      </c>
      <c r="GR24" s="6">
        <f>IF(ISERROR(VLOOKUP($A24,'Import Peak'!$A$3:GR$99,200,FALSE)-VLOOKUP($A24,'Import Peak Change'!$A$106:GR$202,200,FALSE)),0,(VLOOKUP($A24,'Import Peak'!$A$3:GR$99,200,FALSE)-VLOOKUP($A24,'Import Peak Change'!$A$106:GR$202,200,FALSE)))</f>
        <v>0</v>
      </c>
      <c r="GS24" s="6">
        <f>IF(ISERROR(VLOOKUP($A24,'Import Peak'!$A$3:GS$99,201,FALSE)-VLOOKUP($A24,'Import Peak Change'!$A$106:GS$202,201,FALSE)),0,(VLOOKUP($A24,'Import Peak'!$A$3:GS$99,201,FALSE)-VLOOKUP($A24,'Import Peak Change'!$A$106:GS$202,201,FALSE)))</f>
        <v>0</v>
      </c>
      <c r="GT24" s="6">
        <f>IF(ISERROR(VLOOKUP($A24,'Import Peak'!$A$3:GT$99,202,FALSE)-VLOOKUP($A24,'Import Peak Change'!$A$106:GT$202,202,FALSE)),0,(VLOOKUP($A24,'Import Peak'!$A$3:GT$99,202,FALSE)-VLOOKUP($A24,'Import Peak Change'!$A$106:GT$202,202,FALSE)))</f>
        <v>0</v>
      </c>
      <c r="GU24" s="6">
        <f>IF(ISERROR(VLOOKUP($A24,'Import Peak'!$A$3:GU$99,203,FALSE)-VLOOKUP($A24,'Import Peak Change'!$A$106:GU$202,203,FALSE)),0,(VLOOKUP($A24,'Import Peak'!$A$3:GU$99,203,FALSE)-VLOOKUP($A24,'Import Peak Change'!$A$106:GU$202,203,FALSE)))</f>
        <v>0</v>
      </c>
      <c r="GV24" s="6">
        <f>IF(ISERROR(VLOOKUP($A24,'Import Peak'!$A$3:GV$99,204,FALSE)-VLOOKUP($A24,'Import Peak Change'!$A$106:GV$202,204,FALSE)),0,(VLOOKUP($A24,'Import Peak'!$A$3:GV$99,204,FALSE)-VLOOKUP($A24,'Import Peak Change'!$A$106:GV$202,204,FALSE)))</f>
        <v>0</v>
      </c>
      <c r="GW24" s="6">
        <f>IF(ISERROR(VLOOKUP($A24,'Import Peak'!$A$3:GW$99,205,FALSE)-VLOOKUP($A24,'Import Peak Change'!$A$106:GW$202,205,FALSE)),0,(VLOOKUP($A24,'Import Peak'!$A$3:GW$99,205,FALSE)-VLOOKUP($A24,'Import Peak Change'!$A$106:GW$202,205,FALSE)))</f>
        <v>0</v>
      </c>
      <c r="GX24" s="6">
        <f>IF(ISERROR(VLOOKUP($A24,'Import Peak'!$A$3:GX$99,206,FALSE)-VLOOKUP($A24,'Import Peak Change'!$A$106:GX$202,206,FALSE)),0,(VLOOKUP($A24,'Import Peak'!$A$3:GX$99,206,FALSE)-VLOOKUP($A24,'Import Peak Change'!$A$106:GX$202,206,FALSE)))</f>
        <v>0</v>
      </c>
      <c r="GY24" s="6">
        <f>IF(ISERROR(VLOOKUP($A24,'Import Peak'!$A$3:GY$99,207,FALSE)-VLOOKUP($A24,'Import Peak Change'!$A$106:GY$202,207,FALSE)),0,(VLOOKUP($A24,'Import Peak'!$A$3:GY$99,207,FALSE)-VLOOKUP($A24,'Import Peak Change'!$A$106:GY$202,207,FALSE)))</f>
        <v>0</v>
      </c>
      <c r="GZ24" s="6">
        <f>IF(ISERROR(VLOOKUP($A24,'Import Peak'!$A$3:GZ$99,208,FALSE)-VLOOKUP($A24,'Import Peak Change'!$A$106:GZ$202,208,FALSE)),0,(VLOOKUP($A24,'Import Peak'!$A$3:GZ$99,208,FALSE)-VLOOKUP($A24,'Import Peak Change'!$A$106:GZ$202,208,FALSE)))</f>
        <v>0</v>
      </c>
      <c r="HA24" s="6">
        <f>IF(ISERROR(VLOOKUP($A24,'Import Peak'!$A$3:HA$99,209,FALSE)-VLOOKUP($A24,'Import Peak Change'!$A$106:HA$202,209,FALSE)),0,(VLOOKUP($A24,'Import Peak'!$A$3:HA$99,209,FALSE)-VLOOKUP($A24,'Import Peak Change'!$A$106:HA$202,209,FALSE)))</f>
        <v>0</v>
      </c>
      <c r="HB24" s="6">
        <f>IF(ISERROR(VLOOKUP($A24,'Import Peak'!$A$3:HB$99,210,FALSE)-VLOOKUP($A24,'Import Peak Change'!$A$106:HB$202,210,FALSE)),0,(VLOOKUP($A24,'Import Peak'!$A$3:HB$99,210,FALSE)-VLOOKUP($A24,'Import Peak Change'!$A$106:HB$202,210,FALSE)))</f>
        <v>0</v>
      </c>
      <c r="HC24" s="6">
        <f>IF(ISERROR(VLOOKUP($A24,'Import Peak'!$A$3:HC$99,211,FALSE)-VLOOKUP($A24,'Import Peak Change'!$A$106:HC$202,211,FALSE)),0,(VLOOKUP($A24,'Import Peak'!$A$3:HC$99,211,FALSE)-VLOOKUP($A24,'Import Peak Change'!$A$106:HC$202,211,FALSE)))</f>
        <v>0</v>
      </c>
      <c r="HD24" s="6">
        <f>IF(ISERROR(VLOOKUP($A24,'Import Peak'!$A$3:HD$99,212,FALSE)-VLOOKUP($A24,'Import Peak Change'!$A$106:HD$202,212,FALSE)),0,(VLOOKUP($A24,'Import Peak'!$A$3:HD$99,212,FALSE)-VLOOKUP($A24,'Import Peak Change'!$A$106:HD$202,212,FALSE)))</f>
        <v>0</v>
      </c>
      <c r="HE24" s="6">
        <f>IF(ISERROR(VLOOKUP($A24,'Import Peak'!$A$3:HE$99,213,FALSE)-VLOOKUP($A24,'Import Peak Change'!$A$106:HE$202,213,FALSE)),0,(VLOOKUP($A24,'Import Peak'!$A$3:HE$99,213,FALSE)-VLOOKUP($A24,'Import Peak Change'!$A$106:HE$202,213,FALSE)))</f>
        <v>0</v>
      </c>
      <c r="HF24" s="6">
        <f>IF(ISERROR(VLOOKUP($A24,'Import Peak'!$A$3:HF$99,214,FALSE)-VLOOKUP($A24,'Import Peak Change'!$A$106:HF$202,214,FALSE)),0,(VLOOKUP($A24,'Import Peak'!$A$3:HF$99,214,FALSE)-VLOOKUP($A24,'Import Peak Change'!$A$106:HF$202,214,FALSE)))</f>
        <v>0</v>
      </c>
      <c r="HG24" s="6">
        <f>IF(ISERROR(VLOOKUP($A24,'Import Peak'!$A$3:HG$99,215,FALSE)-VLOOKUP($A24,'Import Peak Change'!$A$106:HG$202,215,FALSE)),0,(VLOOKUP($A24,'Import Peak'!$A$3:HG$99,215,FALSE)-VLOOKUP($A24,'Import Peak Change'!$A$106:HG$202,215,FALSE)))</f>
        <v>0</v>
      </c>
      <c r="HH24" s="6">
        <f>IF(ISERROR(VLOOKUP($A24,'Import Peak'!$A$3:HH$99,216,FALSE)-VLOOKUP($A24,'Import Peak Change'!$A$106:HH$202,216,FALSE)),0,(VLOOKUP($A24,'Import Peak'!$A$3:HH$99,216,FALSE)-VLOOKUP($A24,'Import Peak Change'!$A$106:HH$202,216,FALSE)))</f>
        <v>0</v>
      </c>
      <c r="HI24" s="6">
        <f>IF(ISERROR(VLOOKUP($A24,'Import Peak'!$A$3:HI$99,217,FALSE)-VLOOKUP($A24,'Import Peak Change'!$A$106:HI$202,217,FALSE)),0,(VLOOKUP($A24,'Import Peak'!$A$3:HI$99,217,FALSE)-VLOOKUP($A24,'Import Peak Change'!$A$106:HI$202,217,FALSE)))</f>
        <v>0</v>
      </c>
      <c r="HJ24" s="6">
        <f>IF(ISERROR(VLOOKUP($A24,'Import Peak'!$A$3:HJ$99,218,FALSE)-VLOOKUP($A24,'Import Peak Change'!$A$106:HJ$202,218,FALSE)),0,(VLOOKUP($A24,'Import Peak'!$A$3:HJ$99,218,FALSE)-VLOOKUP($A24,'Import Peak Change'!$A$106:HJ$202,218,FALSE)))</f>
        <v>0</v>
      </c>
      <c r="HK24" s="6">
        <f>IF(ISERROR(VLOOKUP($A24,'Import Peak'!$A$3:HK$99,219,FALSE)-VLOOKUP($A24,'Import Peak Change'!$A$106:HK$202,219,FALSE)),0,(VLOOKUP($A24,'Import Peak'!$A$3:HK$99,219,FALSE)-VLOOKUP($A24,'Import Peak Change'!$A$106:HK$202,219,FALSE)))</f>
        <v>0</v>
      </c>
      <c r="HL24" s="6">
        <f>IF(ISERROR(VLOOKUP($A24,'Import Peak'!$A$3:HL$99,220,FALSE)-VLOOKUP($A24,'Import Peak Change'!$A$106:HL$202,220,FALSE)),0,(VLOOKUP($A24,'Import Peak'!$A$3:HL$99,220,FALSE)-VLOOKUP($A24,'Import Peak Change'!$A$106:HL$202,220,FALSE)))</f>
        <v>0</v>
      </c>
      <c r="HM24" s="6">
        <f>IF(ISERROR(VLOOKUP($A24,'Import Peak'!$A$3:HM$99,221,FALSE)-VLOOKUP($A24,'Import Peak Change'!$A$106:HM$202,221,FALSE)),0,(VLOOKUP($A24,'Import Peak'!$A$3:HM$99,221,FALSE)-VLOOKUP($A24,'Import Peak Change'!$A$106:HM$202,221,FALSE)))</f>
        <v>0</v>
      </c>
      <c r="HN24" s="6">
        <f>IF(ISERROR(VLOOKUP($A24,'Import Peak'!$A$3:HN$99,222,FALSE)-VLOOKUP($A24,'Import Peak Change'!$A$106:HN$202,222,FALSE)),0,(VLOOKUP($A24,'Import Peak'!$A$3:HN$99,222,FALSE)-VLOOKUP($A24,'Import Peak Change'!$A$106:HN$202,222,FALSE)))</f>
        <v>0</v>
      </c>
      <c r="HO24" s="6">
        <f>IF(ISERROR(VLOOKUP($A24,'Import Peak'!$A$3:HO$99,223,FALSE)-VLOOKUP($A24,'Import Peak Change'!$A$106:HO$202,223,FALSE)),0,(VLOOKUP($A24,'Import Peak'!$A$3:HO$99,223,FALSE)-VLOOKUP($A24,'Import Peak Change'!$A$106:HO$202,223,FALSE)))</f>
        <v>0</v>
      </c>
      <c r="HP24" s="6">
        <f>IF(ISERROR(VLOOKUP($A24,'Import Peak'!$A$3:HP$99,224,FALSE)-VLOOKUP($A24,'Import Peak Change'!$A$106:HP$202,224,FALSE)),0,(VLOOKUP($A24,'Import Peak'!$A$3:HP$99,224,FALSE)-VLOOKUP($A24,'Import Peak Change'!$A$106:HP$202,224,FALSE)))</f>
        <v>0</v>
      </c>
      <c r="HQ24" s="6">
        <f>IF(ISERROR(VLOOKUP($A24,'Import Peak'!$A$3:HQ$99,225,FALSE)-VLOOKUP($A24,'Import Peak Change'!$A$106:HQ$202,225,FALSE)),0,(VLOOKUP($A24,'Import Peak'!$A$3:HQ$99,225,FALSE)-VLOOKUP($A24,'Import Peak Change'!$A$106:HQ$202,225,FALSE)))</f>
        <v>0</v>
      </c>
      <c r="HR24" s="6">
        <f>IF(ISERROR(VLOOKUP($A24,'Import Peak'!$A$3:HR$99,226,FALSE)-VLOOKUP($A24,'Import Peak Change'!$A$106:HR$202,226,FALSE)),0,(VLOOKUP($A24,'Import Peak'!$A$3:HR$99,226,FALSE)-VLOOKUP($A24,'Import Peak Change'!$A$106:HR$202,226,FALSE)))</f>
        <v>0</v>
      </c>
      <c r="HS24" s="6">
        <f>IF(ISERROR(VLOOKUP($A24,'Import Peak'!$A$3:HS$99,227,FALSE)-VLOOKUP($A24,'Import Peak Change'!$A$106:HS$202,227,FALSE)),0,(VLOOKUP($A24,'Import Peak'!$A$3:HS$99,227,FALSE)-VLOOKUP($A24,'Import Peak Change'!$A$106:HS$202,227,FALSE)))</f>
        <v>0</v>
      </c>
      <c r="HT24" s="6">
        <f>IF(ISERROR(VLOOKUP($A24,'Import Peak'!$A$3:HT$99,228,FALSE)-VLOOKUP($A24,'Import Peak Change'!$A$106:HT$202,228,FALSE)),0,(VLOOKUP($A24,'Import Peak'!$A$3:HT$99,228,FALSE)-VLOOKUP($A24,'Import Peak Change'!$A$106:HT$202,228,FALSE)))</f>
        <v>0</v>
      </c>
      <c r="HU24" s="6">
        <f>IF(ISERROR(VLOOKUP($A24,'Import Peak'!$A$3:HU$99,229,FALSE)-VLOOKUP($A24,'Import Peak Change'!$A$106:HU$202,229,FALSE)),0,(VLOOKUP($A24,'Import Peak'!$A$3:HU$99,229,FALSE)-VLOOKUP($A24,'Import Peak Change'!$A$106:HU$202,229,FALSE)))</f>
        <v>0</v>
      </c>
      <c r="HV24" s="6">
        <f>IF(ISERROR(VLOOKUP($A24,'Import Peak'!$A$3:HV$99,230,FALSE)-VLOOKUP($A24,'Import Peak Change'!$A$106:HV$202,230,FALSE)),0,(VLOOKUP($A24,'Import Peak'!$A$3:HV$99,230,FALSE)-VLOOKUP($A24,'Import Peak Change'!$A$106:HV$202,230,FALSE)))</f>
        <v>0</v>
      </c>
      <c r="HW24" s="6">
        <f>IF(ISERROR(VLOOKUP($A24,'Import Peak'!$A$3:HW$99,231,FALSE)-VLOOKUP($A24,'Import Peak Change'!$A$106:HW$202,231,FALSE)),0,(VLOOKUP($A24,'Import Peak'!$A$3:HW$99,231,FALSE)-VLOOKUP($A24,'Import Peak Change'!$A$106:HW$202,231,FALSE)))</f>
        <v>0</v>
      </c>
      <c r="HX24" s="6">
        <f>IF(ISERROR(VLOOKUP($A24,'Import Peak'!$A$3:HX$99,232,FALSE)-VLOOKUP($A24,'Import Peak Change'!$A$106:HX$202,232,FALSE)),0,(VLOOKUP($A24,'Import Peak'!$A$3:HX$99,232,FALSE)-VLOOKUP($A24,'Import Peak Change'!$A$106:HX$202,232,FALSE)))</f>
        <v>0</v>
      </c>
      <c r="HY24" s="6">
        <f>IF(ISERROR(VLOOKUP($A24,'Import Peak'!$A$3:HY$99,233,FALSE)-VLOOKUP($A24,'Import Peak Change'!$A$106:HY$202,233,FALSE)),0,(VLOOKUP($A24,'Import Peak'!$A$3:HY$99,233,FALSE)-VLOOKUP($A24,'Import Peak Change'!$A$106:HY$202,233,FALSE)))</f>
        <v>0</v>
      </c>
      <c r="HZ24" s="6">
        <f>IF(ISERROR(VLOOKUP($A24,'Import Peak'!$A$3:HZ$99,234,FALSE)-VLOOKUP($A24,'Import Peak Change'!$A$106:HZ$202,234,FALSE)),0,(VLOOKUP($A24,'Import Peak'!$A$3:HZ$99,234,FALSE)-VLOOKUP($A24,'Import Peak Change'!$A$106:HZ$202,234,FALSE)))</f>
        <v>0</v>
      </c>
      <c r="IA24" s="6">
        <f>IF(ISERROR(VLOOKUP($A24,'Import Peak'!$A$3:IA$99,235,FALSE)-VLOOKUP($A24,'Import Peak Change'!$A$106:IA$202,235,FALSE)),0,(VLOOKUP($A24,'Import Peak'!$A$3:IA$99,235,FALSE)-VLOOKUP($A24,'Import Peak Change'!$A$106:IA$202,235,FALSE)))</f>
        <v>0</v>
      </c>
      <c r="IB24" s="6">
        <f>IF(ISERROR(VLOOKUP($A24,'Import Peak'!$A$3:IB$99,236,FALSE)-VLOOKUP($A24,'Import Peak Change'!$A$106:IB$202,236,FALSE)),0,(VLOOKUP($A24,'Import Peak'!$A$3:IB$99,236,FALSE)-VLOOKUP($A24,'Import Peak Change'!$A$106:IB$202,236,FALSE)))</f>
        <v>0</v>
      </c>
      <c r="IC24" s="6">
        <f>IF(ISERROR(VLOOKUP($A24,'Import Peak'!$A$3:IC$99,237,FALSE)-VLOOKUP($A24,'Import Peak Change'!$A$106:IC$202,237,FALSE)),0,(VLOOKUP($A24,'Import Peak'!$A$3:IC$99,237,FALSE)-VLOOKUP($A24,'Import Peak Change'!$A$106:IC$202,237,FALSE)))</f>
        <v>0</v>
      </c>
      <c r="ID24" s="6">
        <f>IF(ISERROR(VLOOKUP($A24,'Import Peak'!$A$3:ID$99,238,FALSE)-VLOOKUP($A24,'Import Peak Change'!$A$106:ID$202,238,FALSE)),0,(VLOOKUP($A24,'Import Peak'!$A$3:ID$99,238,FALSE)-VLOOKUP($A24,'Import Peak Change'!$A$106:ID$202,238,FALSE)))</f>
        <v>19996.722272388957</v>
      </c>
      <c r="IE24" s="6">
        <f>IF(ISERROR(VLOOKUP($A24,'Import Peak'!$A$3:IE$99,239,FALSE)-VLOOKUP($A24,'Import Peak Change'!$A$106:IE$202,239,FALSE)),0,(VLOOKUP($A24,'Import Peak'!$A$3:IE$99,239,FALSE)-VLOOKUP($A24,'Import Peak Change'!$A$106:IE$202,239,FALSE)))</f>
        <v>19996.722272388957</v>
      </c>
      <c r="IF24" s="6"/>
    </row>
    <row r="25" spans="1:240">
      <c r="A25" s="168" t="str">
        <f>IF('Import Peak'!A22=0,"",'Import Peak'!A22)</f>
        <v>EPMI-ST-NW</v>
      </c>
      <c r="B25" s="6"/>
      <c r="C25" s="6"/>
      <c r="D25" s="6"/>
      <c r="E25" s="6"/>
      <c r="F25" s="6"/>
      <c r="G25" s="6">
        <f>IF(ISERROR(VLOOKUP($A25,'Import Peak'!$A$3:G$99,7,FALSE)-VLOOKUP($A25,'Import Peak Change'!$A$106:G$202,7,FALSE)),0,(VLOOKUP($A25,'Import Peak'!$A$3:G$99,7,FALSE)-VLOOKUP($A25,'Import Peak Change'!$A$106:G$202,7,FALSE)))</f>
        <v>0</v>
      </c>
      <c r="H25" s="6">
        <f>IF(ISERROR(VLOOKUP($A25,'Import Peak'!$A$3:H$99,8,FALSE)-VLOOKUP($A25,'Import Peak Change'!$A$106:H$202,8,FALSE)),0,(VLOOKUP($A25,'Import Peak'!$A$3:H$99,8,FALSE)-VLOOKUP($A25,'Import Peak Change'!$A$106:H$202,8,FALSE)))</f>
        <v>14128.112009067576</v>
      </c>
      <c r="I25" s="6">
        <f>IF(ISERROR(VLOOKUP($A25,'Import Peak'!$A$3:I$99,9,FALSE)-VLOOKUP($A25,'Import Peak Change'!$A$106:I$202,9,FALSE)),0,(VLOOKUP($A25,'Import Peak'!$A$3:I$99,9,FALSE)-VLOOKUP($A25,'Import Peak Change'!$A$106:I$202,9,FALSE)))</f>
        <v>-23.872434664721368</v>
      </c>
      <c r="J25" s="6">
        <f>IF(ISERROR(VLOOKUP($A25,'Import Peak'!$A$3:J$99,10,FALSE)-VLOOKUP($A25,'Import Peak Change'!$A$106:J$202,10,FALSE)),0,(VLOOKUP($A25,'Import Peak'!$A$3:J$99,10,FALSE)-VLOOKUP($A25,'Import Peak Change'!$A$106:J$202,10,FALSE)))</f>
        <v>0</v>
      </c>
      <c r="K25" s="6">
        <f>IF(ISERROR(VLOOKUP($A25,'Import Peak'!$A$3:K$99,11,FALSE)-VLOOKUP($A25,'Import Peak Change'!$A$106:K$202,11,FALSE)),0,(VLOOKUP($A25,'Import Peak'!$A$3:K$99,11,FALSE)-VLOOKUP($A25,'Import Peak Change'!$A$106:K$202,11,FALSE)))</f>
        <v>-1.7039943961208337</v>
      </c>
      <c r="L25" s="6">
        <f>IF(ISERROR(VLOOKUP($A25,'Import Peak'!$A$3:L$99,12,FALSE)-VLOOKUP($A25,'Import Peak Change'!$A$106:L$202,12,FALSE)),0,(VLOOKUP($A25,'Import Peak'!$A$3:L$99,12,FALSE)-VLOOKUP($A25,'Import Peak Change'!$A$106:L$202,12,FALSE)))</f>
        <v>0</v>
      </c>
      <c r="M25" s="6">
        <f>IF(ISERROR(VLOOKUP($A25,'Import Peak'!$A$3:M$99,13,FALSE)-VLOOKUP($A25,'Import Peak Change'!$A$106:M$202,13,FALSE)),0,(VLOOKUP($A25,'Import Peak'!$A$3:M$99,13,FALSE)-VLOOKUP($A25,'Import Peak Change'!$A$106:M$202,13,FALSE)))</f>
        <v>-0.17920609040083946</v>
      </c>
      <c r="N25" s="6">
        <f>IF(ISERROR(VLOOKUP($A25,'Import Peak'!$A$3:N$99,14,FALSE)-VLOOKUP($A25,'Import Peak Change'!$A$106:N$202,14,FALSE)),0,(VLOOKUP($A25,'Import Peak'!$A$3:N$99,14,FALSE)-VLOOKUP($A25,'Import Peak Change'!$A$106:N$202,14,FALSE)))</f>
        <v>0.20716083570005139</v>
      </c>
      <c r="O25" s="6">
        <f>IF(ISERROR(VLOOKUP($A25,'Import Peak'!$A$3:O$99,15,FALSE)-VLOOKUP($A25,'Import Peak Change'!$A$106:O$202,15,FALSE)),0,(VLOOKUP($A25,'Import Peak'!$A$3:O$99,15,FALSE)-VLOOKUP($A25,'Import Peak Change'!$A$106:O$202,15,FALSE)))</f>
        <v>1.1927934465820726</v>
      </c>
      <c r="P25" s="6">
        <f>IF(ISERROR(VLOOKUP($A25,'Import Peak'!$A$3:P$99,16,FALSE)-VLOOKUP($A25,'Import Peak Change'!$A$106:P$202,16,FALSE)),0,(VLOOKUP($A25,'Import Peak'!$A$3:P$99,16,FALSE)-VLOOKUP($A25,'Import Peak Change'!$A$106:P$202,16,FALSE)))</f>
        <v>2.0279580107708171</v>
      </c>
      <c r="Q25" s="6">
        <f>IF(ISERROR(VLOOKUP($A25,'Import Peak'!$A$3:Q$99,17,FALSE)-VLOOKUP($A25,'Import Peak Change'!$A$106:Q$202,17,FALSE)),0,(VLOOKUP($A25,'Import Peak'!$A$3:Q$99,17,FALSE)-VLOOKUP($A25,'Import Peak Change'!$A$106:Q$202,17,FALSE)))</f>
        <v>3.0647974905587034</v>
      </c>
      <c r="R25" s="6">
        <f>IF(ISERROR(VLOOKUP($A25,'Import Peak'!$A$3:R$99,18,FALSE)-VLOOKUP($A25,'Import Peak Change'!$A$106:R$202,18,FALSE)),0,(VLOOKUP($A25,'Import Peak'!$A$3:R$99,18,FALSE)-VLOOKUP($A25,'Import Peak Change'!$A$106:R$202,18,FALSE)))</f>
        <v>5.3268727660215518</v>
      </c>
      <c r="S25" s="6">
        <f>IF(ISERROR(VLOOKUP($A25,'Import Peak'!$A$3:S$99,19,FALSE)-VLOOKUP($A25,'Import Peak Change'!$A$106:S$202,19,FALSE)),0,(VLOOKUP($A25,'Import Peak'!$A$3:S$99,19,FALSE)-VLOOKUP($A25,'Import Peak Change'!$A$106:S$202,19,FALSE)))</f>
        <v>0</v>
      </c>
      <c r="T25" s="6">
        <f>IF(ISERROR(VLOOKUP($A25,'Import Peak'!$A$3:T$99,20,FALSE)-VLOOKUP($A25,'Import Peak Change'!$A$106:T$202,20,FALSE)),0,(VLOOKUP($A25,'Import Peak'!$A$3:T$99,20,FALSE)-VLOOKUP($A25,'Import Peak Change'!$A$106:T$202,20,FALSE)))</f>
        <v>0</v>
      </c>
      <c r="U25" s="6">
        <f>IF(ISERROR(VLOOKUP($A25,'Import Peak'!$A$3:U$99,21,FALSE)-VLOOKUP($A25,'Import Peak Change'!$A$106:U$202,21,FALSE)),0,(VLOOKUP($A25,'Import Peak'!$A$3:U$99,21,FALSE)-VLOOKUP($A25,'Import Peak Change'!$A$106:U$202,21,FALSE)))</f>
        <v>0</v>
      </c>
      <c r="V25" s="6">
        <f>IF(ISERROR(VLOOKUP($A25,'Import Peak'!$A$3:V$99,22,FALSE)-VLOOKUP($A25,'Import Peak Change'!$A$106:V$202,22,FALSE)),0,(VLOOKUP($A25,'Import Peak'!$A$3:V$99,22,FALSE)-VLOOKUP($A25,'Import Peak Change'!$A$106:V$202,22,FALSE)))</f>
        <v>0</v>
      </c>
      <c r="W25" s="6">
        <f>IF(ISERROR(VLOOKUP($A25,'Import Peak'!$A$3:W$99,23,FALSE)-VLOOKUP($A25,'Import Peak Change'!$A$106:W$202,23,FALSE)),0,(VLOOKUP($A25,'Import Peak'!$A$3:W$99,23,FALSE)-VLOOKUP($A25,'Import Peak Change'!$A$106:W$202,23,FALSE)))</f>
        <v>0</v>
      </c>
      <c r="X25" s="6">
        <f>IF(ISERROR(VLOOKUP($A25,'Import Peak'!$A$3:X$99,24,FALSE)-VLOOKUP($A25,'Import Peak Change'!$A$106:X$202,24,FALSE)),0,(VLOOKUP($A25,'Import Peak'!$A$3:X$99,24,FALSE)-VLOOKUP($A25,'Import Peak Change'!$A$106:X$202,24,FALSE)))</f>
        <v>0</v>
      </c>
      <c r="Y25" s="6">
        <f>IF(ISERROR(VLOOKUP($A25,'Import Peak'!$A$3:Y$99,25,FALSE)-VLOOKUP($A25,'Import Peak Change'!$A$106:Y$202,25,FALSE)),0,(VLOOKUP($A25,'Import Peak'!$A$3:Y$99,25,FALSE)-VLOOKUP($A25,'Import Peak Change'!$A$106:Y$202,25,FALSE)))</f>
        <v>0</v>
      </c>
      <c r="Z25" s="6">
        <f>IF(ISERROR(VLOOKUP($A25,'Import Peak'!$A$3:Z$99,26,FALSE)-VLOOKUP($A25,'Import Peak Change'!$A$106:Z$202,26,FALSE)),0,(VLOOKUP($A25,'Import Peak'!$A$3:Z$99,26,FALSE)-VLOOKUP($A25,'Import Peak Change'!$A$106:Z$202,26,FALSE)))</f>
        <v>0</v>
      </c>
      <c r="AA25" s="6">
        <f>IF(ISERROR(VLOOKUP($A25,'Import Peak'!$A$3:AA$99,27,FALSE)-VLOOKUP($A25,'Import Peak Change'!$A$106:AA$202,27,FALSE)),0,(VLOOKUP($A25,'Import Peak'!$A$3:AA$99,27,FALSE)-VLOOKUP($A25,'Import Peak Change'!$A$106:AA$202,27,FALSE)))</f>
        <v>0</v>
      </c>
      <c r="AB25" s="6">
        <f>IF(ISERROR(VLOOKUP($A25,'Import Peak'!$A$3:AB$99,28,FALSE)-VLOOKUP($A25,'Import Peak Change'!$A$106:AB$202,28,FALSE)),0,(VLOOKUP($A25,'Import Peak'!$A$3:AB$99,28,FALSE)-VLOOKUP($A25,'Import Peak Change'!$A$106:AB$202,28,FALSE)))</f>
        <v>0</v>
      </c>
      <c r="AC25" s="6">
        <f>IF(ISERROR(VLOOKUP($A25,'Import Peak'!$A$3:AC$99,29,FALSE)-VLOOKUP($A25,'Import Peak Change'!$A$106:AC$202,29,FALSE)),0,(VLOOKUP($A25,'Import Peak'!$A$3:AC$99,29,FALSE)-VLOOKUP($A25,'Import Peak Change'!$A$106:AC$202,29,FALSE)))</f>
        <v>0</v>
      </c>
      <c r="AD25" s="6">
        <f>IF(ISERROR(VLOOKUP($A25,'Import Peak'!$A$3:AD$99,30,FALSE)-VLOOKUP($A25,'Import Peak Change'!$A$106:AD$202,30,FALSE)),0,(VLOOKUP($A25,'Import Peak'!$A$3:AD$99,30,FALSE)-VLOOKUP($A25,'Import Peak Change'!$A$106:AD$202,30,FALSE)))</f>
        <v>0</v>
      </c>
      <c r="AE25" s="6">
        <f>IF(ISERROR(VLOOKUP($A25,'Import Peak'!$A$3:AE$99,31,FALSE)-VLOOKUP($A25,'Import Peak Change'!$A$106:AE$202,31,FALSE)),0,(VLOOKUP($A25,'Import Peak'!$A$3:AE$99,31,FALSE)-VLOOKUP($A25,'Import Peak Change'!$A$106:AE$202,31,FALSE)))</f>
        <v>0</v>
      </c>
      <c r="AF25" s="6">
        <f>IF(ISERROR(VLOOKUP($A25,'Import Peak'!$A$3:AF$99,32,FALSE)-VLOOKUP($A25,'Import Peak Change'!$A$106:AF$202,32,FALSE)),0,(VLOOKUP($A25,'Import Peak'!$A$3:AF$99,32,FALSE)-VLOOKUP($A25,'Import Peak Change'!$A$106:AF$202,32,FALSE)))</f>
        <v>0</v>
      </c>
      <c r="AG25" s="6">
        <f>IF(ISERROR(VLOOKUP($A25,'Import Peak'!$A$3:AG$99,33,FALSE)-VLOOKUP($A25,'Import Peak Change'!$A$106:AG$202,33,FALSE)),0,(VLOOKUP($A25,'Import Peak'!$A$3:AG$99,33,FALSE)-VLOOKUP($A25,'Import Peak Change'!$A$106:AG$202,33,FALSE)))</f>
        <v>0</v>
      </c>
      <c r="AH25" s="6">
        <f>IF(ISERROR(VLOOKUP($A25,'Import Peak'!$A$3:AH$99,34,FALSE)-VLOOKUP($A25,'Import Peak Change'!$A$106:AH$202,34,FALSE)),0,(VLOOKUP($A25,'Import Peak'!$A$3:AH$99,34,FALSE)-VLOOKUP($A25,'Import Peak Change'!$A$106:AH$202,34,FALSE)))</f>
        <v>0</v>
      </c>
      <c r="AI25" s="6">
        <f>IF(ISERROR(VLOOKUP($A25,'Import Peak'!$A$3:AI$99,35,FALSE)-VLOOKUP($A25,'Import Peak Change'!$A$106:AI$202,35,FALSE)),0,(VLOOKUP($A25,'Import Peak'!$A$3:AI$99,35,FALSE)-VLOOKUP($A25,'Import Peak Change'!$A$106:AI$202,35,FALSE)))</f>
        <v>0</v>
      </c>
      <c r="AJ25" s="6">
        <f>IF(ISERROR(VLOOKUP($A25,'Import Peak'!$A$3:AJ$99,36,FALSE)-VLOOKUP($A25,'Import Peak Change'!$A$106:AJ$202,36,FALSE)),0,(VLOOKUP($A25,'Import Peak'!$A$3:AJ$99,36,FALSE)-VLOOKUP($A25,'Import Peak Change'!$A$106:AJ$202,36,FALSE)))</f>
        <v>0</v>
      </c>
      <c r="AK25" s="6">
        <f>IF(ISERROR(VLOOKUP($A25,'Import Peak'!$A$3:AK$99,37,FALSE)-VLOOKUP($A25,'Import Peak Change'!$A$106:AK$202,37,FALSE)),0,(VLOOKUP($A25,'Import Peak'!$A$3:AK$99,37,FALSE)-VLOOKUP($A25,'Import Peak Change'!$A$106:AK$202,37,FALSE)))</f>
        <v>0</v>
      </c>
      <c r="AL25" s="6">
        <f>IF(ISERROR(VLOOKUP($A25,'Import Peak'!$A$3:AL$99,38,FALSE)-VLOOKUP($A25,'Import Peak Change'!$A$106:AL$202,38,FALSE)),0,(VLOOKUP($A25,'Import Peak'!$A$3:AL$99,38,FALSE)-VLOOKUP($A25,'Import Peak Change'!$A$106:AL$202,38,FALSE)))</f>
        <v>0</v>
      </c>
      <c r="AM25" s="6">
        <f>IF(ISERROR(VLOOKUP($A25,'Import Peak'!$A$3:AM$99,39,FALSE)-VLOOKUP($A25,'Import Peak Change'!$A$106:AM$202,39,FALSE)),0,(VLOOKUP($A25,'Import Peak'!$A$3:AM$99,39,FALSE)-VLOOKUP($A25,'Import Peak Change'!$A$106:AM$202,39,FALSE)))</f>
        <v>0</v>
      </c>
      <c r="AN25" s="6">
        <f>IF(ISERROR(VLOOKUP($A25,'Import Peak'!$A$3:AN$99,40,FALSE)-VLOOKUP($A25,'Import Peak Change'!$A$106:AN$202,40,FALSE)),0,(VLOOKUP($A25,'Import Peak'!$A$3:AN$99,40,FALSE)-VLOOKUP($A25,'Import Peak Change'!$A$106:AN$202,40,FALSE)))</f>
        <v>0</v>
      </c>
      <c r="AO25" s="6">
        <f>IF(ISERROR(VLOOKUP($A25,'Import Peak'!$A$3:AO$99,41,FALSE)-VLOOKUP($A25,'Import Peak Change'!$A$106:AO$202,41,FALSE)),0,(VLOOKUP($A25,'Import Peak'!$A$3:AO$99,41,FALSE)-VLOOKUP($A25,'Import Peak Change'!$A$106:AO$202,41,FALSE)))</f>
        <v>0</v>
      </c>
      <c r="AP25" s="6">
        <f>IF(ISERROR(VLOOKUP($A25,'Import Peak'!$A$3:AP$99,42,FALSE)-VLOOKUP($A25,'Import Peak Change'!$A$106:AP$202,42,FALSE)),0,(VLOOKUP($A25,'Import Peak'!$A$3:AP$99,42,FALSE)-VLOOKUP($A25,'Import Peak Change'!$A$106:AP$202,42,FALSE)))</f>
        <v>0</v>
      </c>
      <c r="AQ25" s="6">
        <f>IF(ISERROR(VLOOKUP($A25,'Import Peak'!$A$3:AQ$99,43,FALSE)-VLOOKUP($A25,'Import Peak Change'!$A$106:AQ$202,43,FALSE)),0,(VLOOKUP($A25,'Import Peak'!$A$3:AQ$99,43,FALSE)-VLOOKUP($A25,'Import Peak Change'!$A$106:AQ$202,43,FALSE)))</f>
        <v>0</v>
      </c>
      <c r="AR25" s="6">
        <f>IF(ISERROR(VLOOKUP($A25,'Import Peak'!$A$3:AR$99,44,FALSE)-VLOOKUP($A25,'Import Peak Change'!$A$106:AR$202,44,FALSE)),0,(VLOOKUP($A25,'Import Peak'!$A$3:AR$99,44,FALSE)-VLOOKUP($A25,'Import Peak Change'!$A$106:AR$202,44,FALSE)))</f>
        <v>0</v>
      </c>
      <c r="AS25" s="6">
        <f>IF(ISERROR(VLOOKUP($A25,'Import Peak'!$A$3:AS$99,45,FALSE)-VLOOKUP($A25,'Import Peak Change'!$A$106:AS$202,45,FALSE)),0,(VLOOKUP($A25,'Import Peak'!$A$3:AS$99,45,FALSE)-VLOOKUP($A25,'Import Peak Change'!$A$106:AS$202,45,FALSE)))</f>
        <v>0</v>
      </c>
      <c r="AT25" s="6">
        <f>IF(ISERROR(VLOOKUP($A25,'Import Peak'!$A$3:AT$99,46,FALSE)-VLOOKUP($A25,'Import Peak Change'!$A$106:AT$202,46,FALSE)),0,(VLOOKUP($A25,'Import Peak'!$A$3:AT$99,46,FALSE)-VLOOKUP($A25,'Import Peak Change'!$A$106:AT$202,46,FALSE)))</f>
        <v>0</v>
      </c>
      <c r="AU25" s="6">
        <f>IF(ISERROR(VLOOKUP($A25,'Import Peak'!$A$3:AU$99,47,FALSE)-VLOOKUP($A25,'Import Peak Change'!$A$106:AU$202,47,FALSE)),0,(VLOOKUP($A25,'Import Peak'!$A$3:AU$99,47,FALSE)-VLOOKUP($A25,'Import Peak Change'!$A$106:AU$202,47,FALSE)))</f>
        <v>0</v>
      </c>
      <c r="AV25" s="6">
        <f>IF(ISERROR(VLOOKUP($A25,'Import Peak'!$A$3:AV$99,48,FALSE)-VLOOKUP($A25,'Import Peak Change'!$A$106:AV$202,48,FALSE)),0,(VLOOKUP($A25,'Import Peak'!$A$3:AV$99,48,FALSE)-VLOOKUP($A25,'Import Peak Change'!$A$106:AV$202,48,FALSE)))</f>
        <v>0</v>
      </c>
      <c r="AW25" s="6">
        <f>IF(ISERROR(VLOOKUP($A25,'Import Peak'!$A$3:AW$99,49,FALSE)-VLOOKUP($A25,'Import Peak Change'!$A$106:AW$202,49,FALSE)),0,(VLOOKUP($A25,'Import Peak'!$A$3:AW$99,49,FALSE)-VLOOKUP($A25,'Import Peak Change'!$A$106:AW$202,49,FALSE)))</f>
        <v>0</v>
      </c>
      <c r="AX25" s="6">
        <f>IF(ISERROR(VLOOKUP($A25,'Import Peak'!$A$3:AX$99,50,FALSE)-VLOOKUP($A25,'Import Peak Change'!$A$106:AX$202,50,FALSE)),0,(VLOOKUP($A25,'Import Peak'!$A$3:AX$99,50,FALSE)-VLOOKUP($A25,'Import Peak Change'!$A$106:AX$202,50,FALSE)))</f>
        <v>0</v>
      </c>
      <c r="AY25" s="6">
        <f>IF(ISERROR(VLOOKUP($A25,'Import Peak'!$A$3:AY$99,51,FALSE)-VLOOKUP($A25,'Import Peak Change'!$A$106:AY$202,51,FALSE)),0,(VLOOKUP($A25,'Import Peak'!$A$3:AY$99,51,FALSE)-VLOOKUP($A25,'Import Peak Change'!$A$106:AY$202,51,FALSE)))</f>
        <v>0</v>
      </c>
      <c r="AZ25" s="6">
        <f>IF(ISERROR(VLOOKUP($A25,'Import Peak'!$A$3:AZ$99,52,FALSE)-VLOOKUP($A25,'Import Peak Change'!$A$106:AZ$202,52,FALSE)),0,(VLOOKUP($A25,'Import Peak'!$A$3:AZ$99,52,FALSE)-VLOOKUP($A25,'Import Peak Change'!$A$106:AZ$202,52,FALSE)))</f>
        <v>0</v>
      </c>
      <c r="BA25" s="6">
        <f>IF(ISERROR(VLOOKUP($A25,'Import Peak'!$A$3:BA$99,53,FALSE)-VLOOKUP($A25,'Import Peak Change'!$A$106:BA$202,53,FALSE)),0,(VLOOKUP($A25,'Import Peak'!$A$3:BA$99,53,FALSE)-VLOOKUP($A25,'Import Peak Change'!$A$106:BA$202,53,FALSE)))</f>
        <v>0</v>
      </c>
      <c r="BB25" s="6">
        <f>IF(ISERROR(VLOOKUP($A25,'Import Peak'!$A$3:BB$99,54,FALSE)-VLOOKUP($A25,'Import Peak Change'!$A$106:BB$202,54,FALSE)),0,(VLOOKUP($A25,'Import Peak'!$A$3:BB$99,54,FALSE)-VLOOKUP($A25,'Import Peak Change'!$A$106:BB$202,54,FALSE)))</f>
        <v>0</v>
      </c>
      <c r="BC25" s="6">
        <f>IF(ISERROR(VLOOKUP($A25,'Import Peak'!$A$3:BC$99,55,FALSE)-VLOOKUP($A25,'Import Peak Change'!$A$106:BC$202,55,FALSE)),0,(VLOOKUP($A25,'Import Peak'!$A$3:BC$99,55,FALSE)-VLOOKUP($A25,'Import Peak Change'!$A$106:BC$202,55,FALSE)))</f>
        <v>0</v>
      </c>
      <c r="BD25" s="6">
        <f>IF(ISERROR(VLOOKUP($A25,'Import Peak'!$A$3:BD$99,56,FALSE)-VLOOKUP($A25,'Import Peak Change'!$A$106:BD$202,56,FALSE)),0,(VLOOKUP($A25,'Import Peak'!$A$3:BD$99,56,FALSE)-VLOOKUP($A25,'Import Peak Change'!$A$106:BD$202,56,FALSE)))</f>
        <v>0</v>
      </c>
      <c r="BE25" s="6">
        <f>IF(ISERROR(VLOOKUP($A25,'Import Peak'!$A$3:BE$99,57,FALSE)-VLOOKUP($A25,'Import Peak Change'!$A$106:BE$202,57,FALSE)),0,(VLOOKUP($A25,'Import Peak'!$A$3:BE$99,57,FALSE)-VLOOKUP($A25,'Import Peak Change'!$A$106:BE$202,57,FALSE)))</f>
        <v>0</v>
      </c>
      <c r="BF25" s="6">
        <f>IF(ISERROR(VLOOKUP($A25,'Import Peak'!$A$3:BF$99,58,FALSE)-VLOOKUP($A25,'Import Peak Change'!$A$106:BF$202,58,FALSE)),0,(VLOOKUP($A25,'Import Peak'!$A$3:BF$99,58,FALSE)-VLOOKUP($A25,'Import Peak Change'!$A$106:BF$202,58,FALSE)))</f>
        <v>0</v>
      </c>
      <c r="BG25" s="6">
        <f>IF(ISERROR(VLOOKUP($A25,'Import Peak'!$A$3:BG$99,59,FALSE)-VLOOKUP($A25,'Import Peak Change'!$A$106:BG$202,59,FALSE)),0,(VLOOKUP($A25,'Import Peak'!$A$3:BG$99,59,FALSE)-VLOOKUP($A25,'Import Peak Change'!$A$106:BG$202,59,FALSE)))</f>
        <v>0</v>
      </c>
      <c r="BH25" s="6">
        <f>IF(ISERROR(VLOOKUP($A25,'Import Peak'!$A$3:BH$99,60,FALSE)-VLOOKUP($A25,'Import Peak Change'!$A$106:BH$202,60,FALSE)),0,(VLOOKUP($A25,'Import Peak'!$A$3:BH$99,60,FALSE)-VLOOKUP($A25,'Import Peak Change'!$A$106:BH$202,60,FALSE)))</f>
        <v>0</v>
      </c>
      <c r="BI25" s="6">
        <f>IF(ISERROR(VLOOKUP($A25,'Import Peak'!$A$3:BI$99,61,FALSE)-VLOOKUP($A25,'Import Peak Change'!$A$106:BI$202,61,FALSE)),0,(VLOOKUP($A25,'Import Peak'!$A$3:BI$99,61,FALSE)-VLOOKUP($A25,'Import Peak Change'!$A$106:BI$202,61,FALSE)))</f>
        <v>0</v>
      </c>
      <c r="BJ25" s="6">
        <f>IF(ISERROR(VLOOKUP($A25,'Import Peak'!$A$3:BJ$99,62,FALSE)-VLOOKUP($A25,'Import Peak Change'!$A$106:BJ$202,62,FALSE)),0,(VLOOKUP($A25,'Import Peak'!$A$3:BJ$99,62,FALSE)-VLOOKUP($A25,'Import Peak Change'!$A$106:BJ$202,62,FALSE)))</f>
        <v>0</v>
      </c>
      <c r="BK25" s="6">
        <f>IF(ISERROR(VLOOKUP($A25,'Import Peak'!$A$3:BK$99,63,FALSE)-VLOOKUP($A25,'Import Peak Change'!$A$106:BK$202,63,FALSE)),0,(VLOOKUP($A25,'Import Peak'!$A$3:BK$99,63,FALSE)-VLOOKUP($A25,'Import Peak Change'!$A$106:BK$202,63,FALSE)))</f>
        <v>0</v>
      </c>
      <c r="BL25" s="6">
        <f>IF(ISERROR(VLOOKUP($A25,'Import Peak'!$A$3:BL$99,64,FALSE)-VLOOKUP($A25,'Import Peak Change'!$A$106:BL$202,64,FALSE)),0,(VLOOKUP($A25,'Import Peak'!$A$3:BL$99,64,FALSE)-VLOOKUP($A25,'Import Peak Change'!$A$106:BL$202,64,FALSE)))</f>
        <v>0</v>
      </c>
      <c r="BM25" s="6">
        <f>IF(ISERROR(VLOOKUP($A25,'Import Peak'!$A$3:BM$99,65,FALSE)-VLOOKUP($A25,'Import Peak Change'!$A$106:BM$202,65,FALSE)),0,(VLOOKUP($A25,'Import Peak'!$A$3:BM$99,65,FALSE)-VLOOKUP($A25,'Import Peak Change'!$A$106:BM$202,65,FALSE)))</f>
        <v>0</v>
      </c>
      <c r="BN25" s="6">
        <f>IF(ISERROR(VLOOKUP($A25,'Import Peak'!$A$3:BN$99,66,FALSE)-VLOOKUP($A25,'Import Peak Change'!$A$106:BN$202,66,FALSE)),0,(VLOOKUP($A25,'Import Peak'!$A$3:BN$99,66,FALSE)-VLOOKUP($A25,'Import Peak Change'!$A$106:BN$202,66,FALSE)))</f>
        <v>0</v>
      </c>
      <c r="BO25" s="6">
        <f>IF(ISERROR(VLOOKUP($A25,'Import Peak'!$A$3:BO$99,67,FALSE)-VLOOKUP($A25,'Import Peak Change'!$A$106:BO$202,67,FALSE)),0,(VLOOKUP($A25,'Import Peak'!$A$3:BO$99,67,FALSE)-VLOOKUP($A25,'Import Peak Change'!$A$106:BO$202,67,FALSE)))</f>
        <v>0</v>
      </c>
      <c r="BP25" s="6">
        <f>IF(ISERROR(VLOOKUP($A25,'Import Peak'!$A$3:BP$99,68,FALSE)-VLOOKUP($A25,'Import Peak Change'!$A$106:BP$202,68,FALSE)),0,(VLOOKUP($A25,'Import Peak'!$A$3:BP$99,68,FALSE)-VLOOKUP($A25,'Import Peak Change'!$A$106:BP$202,68,FALSE)))</f>
        <v>0</v>
      </c>
      <c r="BQ25" s="6">
        <f>IF(ISERROR(VLOOKUP($A25,'Import Peak'!$A$3:BQ$99,69,FALSE)-VLOOKUP($A25,'Import Peak Change'!$A$106:BQ$202,69,FALSE)),0,(VLOOKUP($A25,'Import Peak'!$A$3:BQ$99,69,FALSE)-VLOOKUP($A25,'Import Peak Change'!$A$106:BQ$202,69,FALSE)))</f>
        <v>0</v>
      </c>
      <c r="BR25" s="6">
        <f>IF(ISERROR(VLOOKUP($A25,'Import Peak'!$A$3:BR$99,70,FALSE)-VLOOKUP($A25,'Import Peak Change'!$A$106:BR$202,70,FALSE)),0,(VLOOKUP($A25,'Import Peak'!$A$3:BR$99,70,FALSE)-VLOOKUP($A25,'Import Peak Change'!$A$106:BR$202,70,FALSE)))</f>
        <v>0</v>
      </c>
      <c r="BS25" s="6">
        <f>IF(ISERROR(VLOOKUP($A25,'Import Peak'!$A$3:BS$99,71,FALSE)-VLOOKUP($A25,'Import Peak Change'!$A$106:BS$202,71,FALSE)),0,(VLOOKUP($A25,'Import Peak'!$A$3:BS$99,71,FALSE)-VLOOKUP($A25,'Import Peak Change'!$A$106:BS$202,71,FALSE)))</f>
        <v>0</v>
      </c>
      <c r="BT25" s="6">
        <f>IF(ISERROR(VLOOKUP($A25,'Import Peak'!$A$3:BT$99,72,FALSE)-VLOOKUP($A25,'Import Peak Change'!$A$106:BT$202,72,FALSE)),0,(VLOOKUP($A25,'Import Peak'!$A$3:BT$99,72,FALSE)-VLOOKUP($A25,'Import Peak Change'!$A$106:BT$202,72,FALSE)))</f>
        <v>0</v>
      </c>
      <c r="BU25" s="6">
        <f>IF(ISERROR(VLOOKUP($A25,'Import Peak'!$A$3:BU$99,73,FALSE)-VLOOKUP($A25,'Import Peak Change'!$A$106:BU$202,73,FALSE)),0,(VLOOKUP($A25,'Import Peak'!$A$3:BU$99,73,FALSE)-VLOOKUP($A25,'Import Peak Change'!$A$106:BU$202,73,FALSE)))</f>
        <v>0</v>
      </c>
      <c r="BV25" s="6">
        <f>IF(ISERROR(VLOOKUP($A25,'Import Peak'!$A$3:BV$99,74,FALSE)-VLOOKUP($A25,'Import Peak Change'!$A$106:BV$202,74,FALSE)),0,(VLOOKUP($A25,'Import Peak'!$A$3:BV$99,74,FALSE)-VLOOKUP($A25,'Import Peak Change'!$A$106:BV$202,74,FALSE)))</f>
        <v>0</v>
      </c>
      <c r="BW25" s="6">
        <f>IF(ISERROR(VLOOKUP($A25,'Import Peak'!$A$3:BW$99,75,FALSE)-VLOOKUP($A25,'Import Peak Change'!$A$106:BW$202,75,FALSE)),0,(VLOOKUP($A25,'Import Peak'!$A$3:BW$99,75,FALSE)-VLOOKUP($A25,'Import Peak Change'!$A$106:BW$202,75,FALSE)))</f>
        <v>0</v>
      </c>
      <c r="BX25" s="6">
        <f>IF(ISERROR(VLOOKUP($A25,'Import Peak'!$A$3:BX$99,76,FALSE)-VLOOKUP($A25,'Import Peak Change'!$A$106:BX$202,76,FALSE)),0,(VLOOKUP($A25,'Import Peak'!$A$3:BX$99,76,FALSE)-VLOOKUP($A25,'Import Peak Change'!$A$106:BX$202,76,FALSE)))</f>
        <v>0</v>
      </c>
      <c r="BY25" s="6">
        <f>IF(ISERROR(VLOOKUP($A25,'Import Peak'!$A$3:BY$99,77,FALSE)-VLOOKUP($A25,'Import Peak Change'!$A$106:BY$202,77,FALSE)),0,(VLOOKUP($A25,'Import Peak'!$A$3:BY$99,77,FALSE)-VLOOKUP($A25,'Import Peak Change'!$A$106:BY$202,77,FALSE)))</f>
        <v>0</v>
      </c>
      <c r="BZ25" s="6">
        <f>IF(ISERROR(VLOOKUP($A25,'Import Peak'!$A$3:BZ$99,78,FALSE)-VLOOKUP($A25,'Import Peak Change'!$A$106:BZ$202,78,FALSE)),0,(VLOOKUP($A25,'Import Peak'!$A$3:BZ$99,78,FALSE)-VLOOKUP($A25,'Import Peak Change'!$A$106:BZ$202,78,FALSE)))</f>
        <v>0</v>
      </c>
      <c r="CA25" s="6">
        <f>IF(ISERROR(VLOOKUP($A25,'Import Peak'!$A$3:CA$99,79,FALSE)-VLOOKUP($A25,'Import Peak Change'!$A$106:CA$202,79,FALSE)),0,(VLOOKUP($A25,'Import Peak'!$A$3:CA$99,79,FALSE)-VLOOKUP($A25,'Import Peak Change'!$A$106:CA$202,79,FALSE)))</f>
        <v>0</v>
      </c>
      <c r="CB25" s="6">
        <f>IF(ISERROR(VLOOKUP($A25,'Import Peak'!$A$3:CB$99,80,FALSE)-VLOOKUP($A25,'Import Peak Change'!$A$106:CB$202,80,FALSE)),0,(VLOOKUP($A25,'Import Peak'!$A$3:CB$99,80,FALSE)-VLOOKUP($A25,'Import Peak Change'!$A$106:CB$202,80,FALSE)))</f>
        <v>0</v>
      </c>
      <c r="CC25" s="6">
        <f>IF(ISERROR(VLOOKUP($A25,'Import Peak'!$A$3:CC$99,81,FALSE)-VLOOKUP($A25,'Import Peak Change'!$A$106:CC$202,81,FALSE)),0,(VLOOKUP($A25,'Import Peak'!$A$3:CC$99,81,FALSE)-VLOOKUP($A25,'Import Peak Change'!$A$106:CC$202,81,FALSE)))</f>
        <v>0</v>
      </c>
      <c r="CD25" s="6">
        <f>IF(ISERROR(VLOOKUP($A25,'Import Peak'!$A$3:CD$99,82,FALSE)-VLOOKUP($A25,'Import Peak Change'!$A$106:CD$202,82,FALSE)),0,(VLOOKUP($A25,'Import Peak'!$A$3:CD$99,82,FALSE)-VLOOKUP($A25,'Import Peak Change'!$A$106:CD$202,82,FALSE)))</f>
        <v>0</v>
      </c>
      <c r="CE25" s="6">
        <f>IF(ISERROR(VLOOKUP($A25,'Import Peak'!$A$3:CE$99,83,FALSE)-VLOOKUP($A25,'Import Peak Change'!$A$106:CE$202,83,FALSE)),0,(VLOOKUP($A25,'Import Peak'!$A$3:CE$99,83,FALSE)-VLOOKUP($A25,'Import Peak Change'!$A$106:CE$202,83,FALSE)))</f>
        <v>0</v>
      </c>
      <c r="CF25" s="6">
        <f>IF(ISERROR(VLOOKUP($A25,'Import Peak'!$A$3:CF$99,84,FALSE)-VLOOKUP($A25,'Import Peak Change'!$A$106:CF$202,84,FALSE)),0,(VLOOKUP($A25,'Import Peak'!$A$3:CF$99,84,FALSE)-VLOOKUP($A25,'Import Peak Change'!$A$106:CF$202,84,FALSE)))</f>
        <v>0</v>
      </c>
      <c r="CG25" s="6">
        <f>IF(ISERROR(VLOOKUP($A25,'Import Peak'!$A$3:CG$99,85,FALSE)-VLOOKUP($A25,'Import Peak Change'!$A$106:CG$202,85,FALSE)),0,(VLOOKUP($A25,'Import Peak'!$A$3:CG$99,85,FALSE)-VLOOKUP($A25,'Import Peak Change'!$A$106:CG$202,85,FALSE)))</f>
        <v>0</v>
      </c>
      <c r="CH25" s="6">
        <f>IF(ISERROR(VLOOKUP($A25,'Import Peak'!$A$3:CH$99,86,FALSE)-VLOOKUP($A25,'Import Peak Change'!$A$106:CH$202,86,FALSE)),0,(VLOOKUP($A25,'Import Peak'!$A$3:CH$99,86,FALSE)-VLOOKUP($A25,'Import Peak Change'!$A$106:CH$202,86,FALSE)))</f>
        <v>0</v>
      </c>
      <c r="CI25" s="6">
        <f>IF(ISERROR(VLOOKUP($A25,'Import Peak'!$A$3:CI$99,87,FALSE)-VLOOKUP($A25,'Import Peak Change'!$A$106:CI$202,87,FALSE)),0,(VLOOKUP($A25,'Import Peak'!$A$3:CI$99,87,FALSE)-VLOOKUP($A25,'Import Peak Change'!$A$106:CI$202,87,FALSE)))</f>
        <v>0</v>
      </c>
      <c r="CJ25" s="6">
        <f>IF(ISERROR(VLOOKUP($A25,'Import Peak'!$A$3:CJ$99,88,FALSE)-VLOOKUP($A25,'Import Peak Change'!$A$106:CJ$202,88,FALSE)),0,(VLOOKUP($A25,'Import Peak'!$A$3:CJ$99,88,FALSE)-VLOOKUP($A25,'Import Peak Change'!$A$106:CJ$202,88,FALSE)))</f>
        <v>0</v>
      </c>
      <c r="CK25" s="6">
        <f>IF(ISERROR(VLOOKUP($A25,'Import Peak'!$A$3:CK$99,89,FALSE)-VLOOKUP($A25,'Import Peak Change'!$A$106:CK$202,89,FALSE)),0,(VLOOKUP($A25,'Import Peak'!$A$3:CK$99,89,FALSE)-VLOOKUP($A25,'Import Peak Change'!$A$106:CK$202,89,FALSE)))</f>
        <v>0</v>
      </c>
      <c r="CL25" s="6">
        <f>IF(ISERROR(VLOOKUP($A25,'Import Peak'!$A$3:CL$99,90,FALSE)-VLOOKUP($A25,'Import Peak Change'!$A$106:CL$202,90,FALSE)),0,(VLOOKUP($A25,'Import Peak'!$A$3:CL$99,90,FALSE)-VLOOKUP($A25,'Import Peak Change'!$A$106:CL$202,90,FALSE)))</f>
        <v>0</v>
      </c>
      <c r="CM25" s="6">
        <f>IF(ISERROR(VLOOKUP($A25,'Import Peak'!$A$3:CM$99,91,FALSE)-VLOOKUP($A25,'Import Peak Change'!$A$106:CM$202,91,FALSE)),0,(VLOOKUP($A25,'Import Peak'!$A$3:CM$99,91,FALSE)-VLOOKUP($A25,'Import Peak Change'!$A$106:CM$202,91,FALSE)))</f>
        <v>0</v>
      </c>
      <c r="CN25" s="6">
        <f>IF(ISERROR(VLOOKUP($A25,'Import Peak'!$A$3:CN$99,92,FALSE)-VLOOKUP($A25,'Import Peak Change'!$A$106:CN$202,92,FALSE)),0,(VLOOKUP($A25,'Import Peak'!$A$3:CN$99,92,FALSE)-VLOOKUP($A25,'Import Peak Change'!$A$106:CN$202,92,FALSE)))</f>
        <v>0</v>
      </c>
      <c r="CO25" s="6">
        <f>IF(ISERROR(VLOOKUP($A25,'Import Peak'!$A$3:CO$99,93,FALSE)-VLOOKUP($A25,'Import Peak Change'!$A$106:CO$202,93,FALSE)),0,(VLOOKUP($A25,'Import Peak'!$A$3:CO$99,93,FALSE)-VLOOKUP($A25,'Import Peak Change'!$A$106:CO$202,93,FALSE)))</f>
        <v>0</v>
      </c>
      <c r="CP25" s="6">
        <f>IF(ISERROR(VLOOKUP($A25,'Import Peak'!$A$3:CP$99,94,FALSE)-VLOOKUP($A25,'Import Peak Change'!$A$106:CP$202,94,FALSE)),0,(VLOOKUP($A25,'Import Peak'!$A$3:CP$99,94,FALSE)-VLOOKUP($A25,'Import Peak Change'!$A$106:CP$202,94,FALSE)))</f>
        <v>0</v>
      </c>
      <c r="CQ25" s="6">
        <f>IF(ISERROR(VLOOKUP($A25,'Import Peak'!$A$3:CQ$99,95,FALSE)-VLOOKUP($A25,'Import Peak Change'!$A$106:CQ$202,95,FALSE)),0,(VLOOKUP($A25,'Import Peak'!$A$3:CQ$99,95,FALSE)-VLOOKUP($A25,'Import Peak Change'!$A$106:CQ$202,95,FALSE)))</f>
        <v>0</v>
      </c>
      <c r="CR25" s="6">
        <f>IF(ISERROR(VLOOKUP($A25,'Import Peak'!$A$3:CR$99,96,FALSE)-VLOOKUP($A25,'Import Peak Change'!$A$106:CR$202,96,FALSE)),0,(VLOOKUP($A25,'Import Peak'!$A$3:CR$99,96,FALSE)-VLOOKUP($A25,'Import Peak Change'!$A$106:CR$202,96,FALSE)))</f>
        <v>0</v>
      </c>
      <c r="CS25" s="6">
        <f>IF(ISERROR(VLOOKUP($A25,'Import Peak'!$A$3:CS$99,97,FALSE)-VLOOKUP($A25,'Import Peak Change'!$A$106:CS$202,97,FALSE)),0,(VLOOKUP($A25,'Import Peak'!$A$3:CS$99,97,FALSE)-VLOOKUP($A25,'Import Peak Change'!$A$106:CS$202,97,FALSE)))</f>
        <v>0</v>
      </c>
      <c r="CT25" s="6">
        <f>IF(ISERROR(VLOOKUP($A25,'Import Peak'!$A$3:CT$99,98,FALSE)-VLOOKUP($A25,'Import Peak Change'!$A$106:CT$202,98,FALSE)),0,(VLOOKUP($A25,'Import Peak'!$A$3:CT$99,98,FALSE)-VLOOKUP($A25,'Import Peak Change'!$A$106:CT$202,98,FALSE)))</f>
        <v>0</v>
      </c>
      <c r="CU25" s="6">
        <f>IF(ISERROR(VLOOKUP($A25,'Import Peak'!$A$3:CU$99,99,FALSE)-VLOOKUP($A25,'Import Peak Change'!$A$106:CU$202,99,FALSE)),0,(VLOOKUP($A25,'Import Peak'!$A$3:CU$99,99,FALSE)-VLOOKUP($A25,'Import Peak Change'!$A$106:CU$202,99,FALSE)))</f>
        <v>0</v>
      </c>
      <c r="CV25" s="6">
        <f>IF(ISERROR(VLOOKUP($A25,'Import Peak'!$A$3:CV$99,100,FALSE)-VLOOKUP($A25,'Import Peak Change'!$A$106:CV$202,100,FALSE)),0,(VLOOKUP($A25,'Import Peak'!$A$3:CV$99,100,FALSE)-VLOOKUP($A25,'Import Peak Change'!$A$106:CV$202,100,FALSE)))</f>
        <v>0</v>
      </c>
      <c r="CW25" s="6">
        <f>IF(ISERROR(VLOOKUP($A25,'Import Peak'!$A$3:CW$99,101,FALSE)-VLOOKUP($A25,'Import Peak Change'!$A$106:CW$202,101,FALSE)),0,(VLOOKUP($A25,'Import Peak'!$A$3:CW$99,101,FALSE)-VLOOKUP($A25,'Import Peak Change'!$A$106:CW$202,101,FALSE)))</f>
        <v>0</v>
      </c>
      <c r="CX25" s="6">
        <f>IF(ISERROR(VLOOKUP($A25,'Import Peak'!$A$3:CX$99,102,FALSE)-VLOOKUP($A25,'Import Peak Change'!$A$106:CX$202,102,FALSE)),0,(VLOOKUP($A25,'Import Peak'!$A$3:CX$99,102,FALSE)-VLOOKUP($A25,'Import Peak Change'!$A$106:CX$202,102,FALSE)))</f>
        <v>0</v>
      </c>
      <c r="CY25" s="6">
        <f>IF(ISERROR(VLOOKUP($A25,'Import Peak'!$A$3:CY$99,103,FALSE)-VLOOKUP($A25,'Import Peak Change'!$A$106:CY$202,103,FALSE)),0,(VLOOKUP($A25,'Import Peak'!$A$3:CY$99,103,FALSE)-VLOOKUP($A25,'Import Peak Change'!$A$106:CY$202,103,FALSE)))</f>
        <v>0</v>
      </c>
      <c r="CZ25" s="6">
        <f>IF(ISERROR(VLOOKUP($A25,'Import Peak'!$A$3:CZ$99,104,FALSE)-VLOOKUP($A25,'Import Peak Change'!$A$106:CZ$202,104,FALSE)),0,(VLOOKUP($A25,'Import Peak'!$A$3:CZ$99,104,FALSE)-VLOOKUP($A25,'Import Peak Change'!$A$106:CZ$202,104,FALSE)))</f>
        <v>0</v>
      </c>
      <c r="DA25" s="6">
        <f>IF(ISERROR(VLOOKUP($A25,'Import Peak'!$A$3:DA$99,105,FALSE)-VLOOKUP($A25,'Import Peak Change'!$A$106:DA$202,105,FALSE)),0,(VLOOKUP($A25,'Import Peak'!$A$3:DA$99,105,FALSE)-VLOOKUP($A25,'Import Peak Change'!$A$106:DA$202,105,FALSE)))</f>
        <v>0</v>
      </c>
      <c r="DB25" s="6">
        <f>IF(ISERROR(VLOOKUP($A25,'Import Peak'!$A$3:DB$99,106,FALSE)-VLOOKUP($A25,'Import Peak Change'!$A$106:DB$202,106,FALSE)),0,(VLOOKUP($A25,'Import Peak'!$A$3:DB$99,106,FALSE)-VLOOKUP($A25,'Import Peak Change'!$A$106:DB$202,106,FALSE)))</f>
        <v>0</v>
      </c>
      <c r="DC25" s="6">
        <f>IF(ISERROR(VLOOKUP($A25,'Import Peak'!$A$3:DC$99,107,FALSE)-VLOOKUP($A25,'Import Peak Change'!$A$106:DC$202,107,FALSE)),0,(VLOOKUP($A25,'Import Peak'!$A$3:DC$99,107,FALSE)-VLOOKUP($A25,'Import Peak Change'!$A$106:DC$202,107,FALSE)))</f>
        <v>0</v>
      </c>
      <c r="DD25" s="6">
        <f>IF(ISERROR(VLOOKUP($A25,'Import Peak'!$A$3:DD$99,108,FALSE)-VLOOKUP($A25,'Import Peak Change'!$A$106:DD$202,108,FALSE)),0,(VLOOKUP($A25,'Import Peak'!$A$3:DD$99,108,FALSE)-VLOOKUP($A25,'Import Peak Change'!$A$106:DD$202,108,FALSE)))</f>
        <v>0</v>
      </c>
      <c r="DE25" s="6">
        <f>IF(ISERROR(VLOOKUP($A25,'Import Peak'!$A$3:DE$99,109,FALSE)-VLOOKUP($A25,'Import Peak Change'!$A$106:DE$202,109,FALSE)),0,(VLOOKUP($A25,'Import Peak'!$A$3:DE$99,109,FALSE)-VLOOKUP($A25,'Import Peak Change'!$A$106:DE$202,109,FALSE)))</f>
        <v>0</v>
      </c>
      <c r="DF25" s="6">
        <f>IF(ISERROR(VLOOKUP($A25,'Import Peak'!$A$3:DF$99,110,FALSE)-VLOOKUP($A25,'Import Peak Change'!$A$106:DF$202,110,FALSE)),0,(VLOOKUP($A25,'Import Peak'!$A$3:DF$99,110,FALSE)-VLOOKUP($A25,'Import Peak Change'!$A$106:DF$202,110,FALSE)))</f>
        <v>0</v>
      </c>
      <c r="DG25" s="6">
        <f>IF(ISERROR(VLOOKUP($A25,'Import Peak'!$A$3:DG$99,111,FALSE)-VLOOKUP($A25,'Import Peak Change'!$A$106:DG$202,111,FALSE)),0,(VLOOKUP($A25,'Import Peak'!$A$3:DG$99,111,FALSE)-VLOOKUP($A25,'Import Peak Change'!$A$106:DG$202,111,FALSE)))</f>
        <v>0</v>
      </c>
      <c r="DH25" s="6">
        <f>IF(ISERROR(VLOOKUP($A25,'Import Peak'!$A$3:DH$99,112,FALSE)-VLOOKUP($A25,'Import Peak Change'!$A$106:DH$202,112,FALSE)),0,(VLOOKUP($A25,'Import Peak'!$A$3:DH$99,112,FALSE)-VLOOKUP($A25,'Import Peak Change'!$A$106:DH$202,112,FALSE)))</f>
        <v>0</v>
      </c>
      <c r="DI25" s="6">
        <f>IF(ISERROR(VLOOKUP($A25,'Import Peak'!$A$3:DI$99,113,FALSE)-VLOOKUP($A25,'Import Peak Change'!$A$106:DI$202,113,FALSE)),0,(VLOOKUP($A25,'Import Peak'!$A$3:DI$99,113,FALSE)-VLOOKUP($A25,'Import Peak Change'!$A$106:DI$202,113,FALSE)))</f>
        <v>0</v>
      </c>
      <c r="DJ25" s="6">
        <f>IF(ISERROR(VLOOKUP($A25,'Import Peak'!$A$3:DJ$99,114,FALSE)-VLOOKUP($A25,'Import Peak Change'!$A$106:DJ$202,114,FALSE)),0,(VLOOKUP($A25,'Import Peak'!$A$3:DJ$99,114,FALSE)-VLOOKUP($A25,'Import Peak Change'!$A$106:DJ$202,114,FALSE)))</f>
        <v>0</v>
      </c>
      <c r="DK25" s="6">
        <f>IF(ISERROR(VLOOKUP($A25,'Import Peak'!$A$3:DK$99,115,FALSE)-VLOOKUP($A25,'Import Peak Change'!$A$106:DK$202,115,FALSE)),0,(VLOOKUP($A25,'Import Peak'!$A$3:DK$99,115,FALSE)-VLOOKUP($A25,'Import Peak Change'!$A$106:DK$202,115,FALSE)))</f>
        <v>0</v>
      </c>
      <c r="DL25" s="6">
        <f>IF(ISERROR(VLOOKUP($A25,'Import Peak'!$A$3:DL$99,116,FALSE)-VLOOKUP($A25,'Import Peak Change'!$A$106:DL$202,116,FALSE)),0,(VLOOKUP($A25,'Import Peak'!$A$3:DL$99,116,FALSE)-VLOOKUP($A25,'Import Peak Change'!$A$106:DL$202,116,FALSE)))</f>
        <v>0</v>
      </c>
      <c r="DM25" s="6">
        <f>IF(ISERROR(VLOOKUP($A25,'Import Peak'!$A$3:DM$99,117,FALSE)-VLOOKUP($A25,'Import Peak Change'!$A$106:DM$202,117,FALSE)),0,(VLOOKUP($A25,'Import Peak'!$A$3:DM$99,117,FALSE)-VLOOKUP($A25,'Import Peak Change'!$A$106:DM$202,117,FALSE)))</f>
        <v>0</v>
      </c>
      <c r="DN25" s="6">
        <f>IF(ISERROR(VLOOKUP($A25,'Import Peak'!$A$3:DN$99,118,FALSE)-VLOOKUP($A25,'Import Peak Change'!$A$106:DN$202,118,FALSE)),0,(VLOOKUP($A25,'Import Peak'!$A$3:DN$99,118,FALSE)-VLOOKUP($A25,'Import Peak Change'!$A$106:DN$202,118,FALSE)))</f>
        <v>0</v>
      </c>
      <c r="DO25" s="6">
        <f>IF(ISERROR(VLOOKUP($A25,'Import Peak'!$A$3:DO$99,119,FALSE)-VLOOKUP($A25,'Import Peak Change'!$A$106:DO$202,119,FALSE)),0,(VLOOKUP($A25,'Import Peak'!$A$3:DO$99,119,FALSE)-VLOOKUP($A25,'Import Peak Change'!$A$106:DO$202,119,FALSE)))</f>
        <v>0</v>
      </c>
      <c r="DP25" s="6">
        <f>IF(ISERROR(VLOOKUP($A25,'Import Peak'!$A$3:DP$99,120,FALSE)-VLOOKUP($A25,'Import Peak Change'!$A$106:DP$202,120,FALSE)),0,(VLOOKUP($A25,'Import Peak'!$A$3:DP$99,120,FALSE)-VLOOKUP($A25,'Import Peak Change'!$A$106:DP$202,120,FALSE)))</f>
        <v>0</v>
      </c>
      <c r="DQ25" s="6">
        <f>IF(ISERROR(VLOOKUP($A25,'Import Peak'!$A$3:DQ$99,121,FALSE)-VLOOKUP($A25,'Import Peak Change'!$A$106:DQ$202,121,FALSE)),0,(VLOOKUP($A25,'Import Peak'!$A$3:DQ$99,121,FALSE)-VLOOKUP($A25,'Import Peak Change'!$A$106:DQ$202,121,FALSE)))</f>
        <v>0</v>
      </c>
      <c r="DR25" s="6">
        <f>IF(ISERROR(VLOOKUP($A25,'Import Peak'!$A$3:DR$99,122,FALSE)-VLOOKUP($A25,'Import Peak Change'!$A$106:DR$202,122,FALSE)),0,(VLOOKUP($A25,'Import Peak'!$A$3:DR$99,122,FALSE)-VLOOKUP($A25,'Import Peak Change'!$A$106:DR$202,122,FALSE)))</f>
        <v>0</v>
      </c>
      <c r="DS25" s="6">
        <f>IF(ISERROR(VLOOKUP($A25,'Import Peak'!$A$3:DS$99,123,FALSE)-VLOOKUP($A25,'Import Peak Change'!$A$106:DS$202,123,FALSE)),0,(VLOOKUP($A25,'Import Peak'!$A$3:DS$99,123,FALSE)-VLOOKUP($A25,'Import Peak Change'!$A$106:DS$202,123,FALSE)))</f>
        <v>0</v>
      </c>
      <c r="DT25" s="6">
        <f>IF(ISERROR(VLOOKUP($A25,'Import Peak'!$A$3:DT$99,124,FALSE)-VLOOKUP($A25,'Import Peak Change'!$A$106:DT$202,124,FALSE)),0,(VLOOKUP($A25,'Import Peak'!$A$3:DT$99,124,FALSE)-VLOOKUP($A25,'Import Peak Change'!$A$106:DT$202,124,FALSE)))</f>
        <v>0</v>
      </c>
      <c r="DU25" s="6">
        <f>IF(ISERROR(VLOOKUP($A25,'Import Peak'!$A$3:DU$99,125,FALSE)-VLOOKUP($A25,'Import Peak Change'!$A$106:DU$202,125,FALSE)),0,(VLOOKUP($A25,'Import Peak'!$A$3:DU$99,125,FALSE)-VLOOKUP($A25,'Import Peak Change'!$A$106:DU$202,125,FALSE)))</f>
        <v>0</v>
      </c>
      <c r="DV25" s="6">
        <f>IF(ISERROR(VLOOKUP($A25,'Import Peak'!$A$3:DV$99,126,FALSE)-VLOOKUP($A25,'Import Peak Change'!$A$106:DV$202,126,FALSE)),0,(VLOOKUP($A25,'Import Peak'!$A$3:DV$99,126,FALSE)-VLOOKUP($A25,'Import Peak Change'!$A$106:DV$202,126,FALSE)))</f>
        <v>0</v>
      </c>
      <c r="DW25" s="6">
        <f>IF(ISERROR(VLOOKUP($A25,'Import Peak'!$A$3:DW$99,127,FALSE)-VLOOKUP($A25,'Import Peak Change'!$A$106:DW$202,127,FALSE)),0,(VLOOKUP($A25,'Import Peak'!$A$3:DW$99,127,FALSE)-VLOOKUP($A25,'Import Peak Change'!$A$106:DW$202,127,FALSE)))</f>
        <v>0</v>
      </c>
      <c r="DX25" s="6">
        <f>IF(ISERROR(VLOOKUP($A25,'Import Peak'!$A$3:DX$99,128,FALSE)-VLOOKUP($A25,'Import Peak Change'!$A$106:DX$202,128,FALSE)),0,(VLOOKUP($A25,'Import Peak'!$A$3:DX$99,128,FALSE)-VLOOKUP($A25,'Import Peak Change'!$A$106:DX$202,128,FALSE)))</f>
        <v>0</v>
      </c>
      <c r="DY25" s="6">
        <f>IF(ISERROR(VLOOKUP($A25,'Import Peak'!$A$3:DY$99,129,FALSE)-VLOOKUP($A25,'Import Peak Change'!$A$106:DY$202,129,FALSE)),0,(VLOOKUP($A25,'Import Peak'!$A$3:DY$99,129,FALSE)-VLOOKUP($A25,'Import Peak Change'!$A$106:DY$202,129,FALSE)))</f>
        <v>0</v>
      </c>
      <c r="DZ25" s="6">
        <f>IF(ISERROR(VLOOKUP($A25,'Import Peak'!$A$3:DZ$99,130,FALSE)-VLOOKUP($A25,'Import Peak Change'!$A$106:DZ$202,130,FALSE)),0,(VLOOKUP($A25,'Import Peak'!$A$3:DZ$99,130,FALSE)-VLOOKUP($A25,'Import Peak Change'!$A$106:DZ$202,130,FALSE)))</f>
        <v>0</v>
      </c>
      <c r="EA25" s="6">
        <f>IF(ISERROR(VLOOKUP($A25,'Import Peak'!$A$3:EA$99,131,FALSE)-VLOOKUP($A25,'Import Peak Change'!$A$106:EA$202,131,FALSE)),0,(VLOOKUP($A25,'Import Peak'!$A$3:EA$99,131,FALSE)-VLOOKUP($A25,'Import Peak Change'!$A$106:EA$202,131,FALSE)))</f>
        <v>0</v>
      </c>
      <c r="EB25" s="6">
        <f>IF(ISERROR(VLOOKUP($A25,'Import Peak'!$A$3:EB$99,132,FALSE)-VLOOKUP($A25,'Import Peak Change'!$A$106:EB$202,132,FALSE)),0,(VLOOKUP($A25,'Import Peak'!$A$3:EB$99,132,FALSE)-VLOOKUP($A25,'Import Peak Change'!$A$106:EB$202,132,FALSE)))</f>
        <v>0</v>
      </c>
      <c r="EC25" s="6">
        <f>IF(ISERROR(VLOOKUP($A25,'Import Peak'!$A$3:EC$99,133,FALSE)-VLOOKUP($A25,'Import Peak Change'!$A$106:EC$202,133,FALSE)),0,(VLOOKUP($A25,'Import Peak'!$A$3:EC$99,133,FALSE)-VLOOKUP($A25,'Import Peak Change'!$A$106:EC$202,133,FALSE)))</f>
        <v>0</v>
      </c>
      <c r="ED25" s="6">
        <f>IF(ISERROR(VLOOKUP($A25,'Import Peak'!$A$3:ED$99,134,FALSE)-VLOOKUP($A25,'Import Peak Change'!$A$106:ED$202,134,FALSE)),0,(VLOOKUP($A25,'Import Peak'!$A$3:ED$99,134,FALSE)-VLOOKUP($A25,'Import Peak Change'!$A$106:ED$202,134,FALSE)))</f>
        <v>0</v>
      </c>
      <c r="EE25" s="6">
        <f>IF(ISERROR(VLOOKUP($A25,'Import Peak'!$A$3:EE$99,135,FALSE)-VLOOKUP($A25,'Import Peak Change'!$A$106:EE$202,135,FALSE)),0,(VLOOKUP($A25,'Import Peak'!$A$3:EE$99,135,FALSE)-VLOOKUP($A25,'Import Peak Change'!$A$106:EE$202,135,FALSE)))</f>
        <v>0</v>
      </c>
      <c r="EF25" s="6">
        <f>IF(ISERROR(VLOOKUP($A25,'Import Peak'!$A$3:EF$99,136,FALSE)-VLOOKUP($A25,'Import Peak Change'!$A$106:EF$202,136,FALSE)),0,(VLOOKUP($A25,'Import Peak'!$A$3:EF$99,136,FALSE)-VLOOKUP($A25,'Import Peak Change'!$A$106:EF$202,136,FALSE)))</f>
        <v>0</v>
      </c>
      <c r="EG25" s="6">
        <f>IF(ISERROR(VLOOKUP($A25,'Import Peak'!$A$3:EG$99,137,FALSE)-VLOOKUP($A25,'Import Peak Change'!$A$106:EG$202,137,FALSE)),0,(VLOOKUP($A25,'Import Peak'!$A$3:EG$99,137,FALSE)-VLOOKUP($A25,'Import Peak Change'!$A$106:EG$202,137,FALSE)))</f>
        <v>0</v>
      </c>
      <c r="EH25" s="6">
        <f>IF(ISERROR(VLOOKUP($A25,'Import Peak'!$A$3:EH$99,138,FALSE)-VLOOKUP($A25,'Import Peak Change'!$A$106:EH$202,138,FALSE)),0,(VLOOKUP($A25,'Import Peak'!$A$3:EH$99,138,FALSE)-VLOOKUP($A25,'Import Peak Change'!$A$106:EH$202,138,FALSE)))</f>
        <v>0</v>
      </c>
      <c r="EI25" s="6">
        <f>IF(ISERROR(VLOOKUP($A25,'Import Peak'!$A$3:EI$99,139,FALSE)-VLOOKUP($A25,'Import Peak Change'!$A$106:EI$202,139,FALSE)),0,(VLOOKUP($A25,'Import Peak'!$A$3:EI$99,139,FALSE)-VLOOKUP($A25,'Import Peak Change'!$A$106:EI$202,139,FALSE)))</f>
        <v>0</v>
      </c>
      <c r="EJ25" s="6">
        <f>IF(ISERROR(VLOOKUP($A25,'Import Peak'!$A$3:EJ$99,140,FALSE)-VLOOKUP($A25,'Import Peak Change'!$A$106:EJ$202,140,FALSE)),0,(VLOOKUP($A25,'Import Peak'!$A$3:EJ$99,140,FALSE)-VLOOKUP($A25,'Import Peak Change'!$A$106:EJ$202,140,FALSE)))</f>
        <v>0</v>
      </c>
      <c r="EK25" s="6">
        <f>IF(ISERROR(VLOOKUP($A25,'Import Peak'!$A$3:EK$99,141,FALSE)-VLOOKUP($A25,'Import Peak Change'!$A$106:EK$202,141,FALSE)),0,(VLOOKUP($A25,'Import Peak'!$A$3:EK$99,141,FALSE)-VLOOKUP($A25,'Import Peak Change'!$A$106:EK$202,141,FALSE)))</f>
        <v>0</v>
      </c>
      <c r="EL25" s="6">
        <f>IF(ISERROR(VLOOKUP($A25,'Import Peak'!$A$3:EL$99,142,FALSE)-VLOOKUP($A25,'Import Peak Change'!$A$106:EL$202,142,FALSE)),0,(VLOOKUP($A25,'Import Peak'!$A$3:EL$99,142,FALSE)-VLOOKUP($A25,'Import Peak Change'!$A$106:EL$202,142,FALSE)))</f>
        <v>0</v>
      </c>
      <c r="EM25" s="6">
        <f>IF(ISERROR(VLOOKUP($A25,'Import Peak'!$A$3:EM$99,143,FALSE)-VLOOKUP($A25,'Import Peak Change'!$A$106:EM$202,143,FALSE)),0,(VLOOKUP($A25,'Import Peak'!$A$3:EM$99,143,FALSE)-VLOOKUP($A25,'Import Peak Change'!$A$106:EM$202,143,FALSE)))</f>
        <v>0</v>
      </c>
      <c r="EN25" s="6">
        <f>IF(ISERROR(VLOOKUP($A25,'Import Peak'!$A$3:EN$99,144,FALSE)-VLOOKUP($A25,'Import Peak Change'!$A$106:EN$202,144,FALSE)),0,(VLOOKUP($A25,'Import Peak'!$A$3:EN$99,144,FALSE)-VLOOKUP($A25,'Import Peak Change'!$A$106:EN$202,144,FALSE)))</f>
        <v>0</v>
      </c>
      <c r="EO25" s="6">
        <f>IF(ISERROR(VLOOKUP($A25,'Import Peak'!$A$3:EO$99,145,FALSE)-VLOOKUP($A25,'Import Peak Change'!$A$106:EO$202,145,FALSE)),0,(VLOOKUP($A25,'Import Peak'!$A$3:EO$99,145,FALSE)-VLOOKUP($A25,'Import Peak Change'!$A$106:EO$202,145,FALSE)))</f>
        <v>0</v>
      </c>
      <c r="EP25" s="6">
        <f>IF(ISERROR(VLOOKUP($A25,'Import Peak'!$A$3:EP$99,146,FALSE)-VLOOKUP($A25,'Import Peak Change'!$A$106:EP$202,146,FALSE)),0,(VLOOKUP($A25,'Import Peak'!$A$3:EP$99,146,FALSE)-VLOOKUP($A25,'Import Peak Change'!$A$106:EP$202,146,FALSE)))</f>
        <v>0</v>
      </c>
      <c r="EQ25" s="6">
        <f>IF(ISERROR(VLOOKUP($A25,'Import Peak'!$A$3:EQ$99,147,FALSE)-VLOOKUP($A25,'Import Peak Change'!$A$106:EQ$202,147,FALSE)),0,(VLOOKUP($A25,'Import Peak'!$A$3:EQ$99,147,FALSE)-VLOOKUP($A25,'Import Peak Change'!$A$106:EQ$202,147,FALSE)))</f>
        <v>0</v>
      </c>
      <c r="ER25" s="6">
        <f>IF(ISERROR(VLOOKUP($A25,'Import Peak'!$A$3:ER$99,148,FALSE)-VLOOKUP($A25,'Import Peak Change'!$A$106:ER$202,148,FALSE)),0,(VLOOKUP($A25,'Import Peak'!$A$3:ER$99,148,FALSE)-VLOOKUP($A25,'Import Peak Change'!$A$106:ER$202,148,FALSE)))</f>
        <v>0</v>
      </c>
      <c r="ES25" s="6">
        <f>IF(ISERROR(VLOOKUP($A25,'Import Peak'!$A$3:ES$99,149,FALSE)-VLOOKUP($A25,'Import Peak Change'!$A$106:ES$202,149,FALSE)),0,(VLOOKUP($A25,'Import Peak'!$A$3:ES$99,149,FALSE)-VLOOKUP($A25,'Import Peak Change'!$A$106:ES$202,149,FALSE)))</f>
        <v>0</v>
      </c>
      <c r="ET25" s="6">
        <f>IF(ISERROR(VLOOKUP($A25,'Import Peak'!$A$3:ET$99,150,FALSE)-VLOOKUP($A25,'Import Peak Change'!$A$106:ET$202,150,FALSE)),0,(VLOOKUP($A25,'Import Peak'!$A$3:ET$99,150,FALSE)-VLOOKUP($A25,'Import Peak Change'!$A$106:ET$202,150,FALSE)))</f>
        <v>0</v>
      </c>
      <c r="EU25" s="6">
        <f>IF(ISERROR(VLOOKUP($A25,'Import Peak'!$A$3:EU$99,151,FALSE)-VLOOKUP($A25,'Import Peak Change'!$A$106:EU$202,151,FALSE)),0,(VLOOKUP($A25,'Import Peak'!$A$3:EU$99,151,FALSE)-VLOOKUP($A25,'Import Peak Change'!$A$106:EU$202,151,FALSE)))</f>
        <v>0</v>
      </c>
      <c r="EV25" s="6">
        <f>IF(ISERROR(VLOOKUP($A25,'Import Peak'!$A$3:EV$99,152,FALSE)-VLOOKUP($A25,'Import Peak Change'!$A$106:EV$202,152,FALSE)),0,(VLOOKUP($A25,'Import Peak'!$A$3:EV$99,152,FALSE)-VLOOKUP($A25,'Import Peak Change'!$A$106:EV$202,152,FALSE)))</f>
        <v>0</v>
      </c>
      <c r="EW25" s="6">
        <f>IF(ISERROR(VLOOKUP($A25,'Import Peak'!$A$3:EW$99,153,FALSE)-VLOOKUP($A25,'Import Peak Change'!$A$106:EW$202,153,FALSE)),0,(VLOOKUP($A25,'Import Peak'!$A$3:EW$99,153,FALSE)-VLOOKUP($A25,'Import Peak Change'!$A$106:EW$202,153,FALSE)))</f>
        <v>0</v>
      </c>
      <c r="EX25" s="6">
        <f>IF(ISERROR(VLOOKUP($A25,'Import Peak'!$A$3:EX$99,154,FALSE)-VLOOKUP($A25,'Import Peak Change'!$A$106:EX$202,154,FALSE)),0,(VLOOKUP($A25,'Import Peak'!$A$3:EX$99,154,FALSE)-VLOOKUP($A25,'Import Peak Change'!$A$106:EX$202,154,FALSE)))</f>
        <v>0</v>
      </c>
      <c r="EY25" s="6">
        <f>IF(ISERROR(VLOOKUP($A25,'Import Peak'!$A$3:EY$99,155,FALSE)-VLOOKUP($A25,'Import Peak Change'!$A$106:EY$202,155,FALSE)),0,(VLOOKUP($A25,'Import Peak'!$A$3:EY$99,155,FALSE)-VLOOKUP($A25,'Import Peak Change'!$A$106:EY$202,155,FALSE)))</f>
        <v>0</v>
      </c>
      <c r="EZ25" s="6">
        <f>IF(ISERROR(VLOOKUP($A25,'Import Peak'!$A$3:EZ$99,156,FALSE)-VLOOKUP($A25,'Import Peak Change'!$A$106:EZ$202,156,FALSE)),0,(VLOOKUP($A25,'Import Peak'!$A$3:EZ$99,156,FALSE)-VLOOKUP($A25,'Import Peak Change'!$A$106:EZ$202,156,FALSE)))</f>
        <v>0</v>
      </c>
      <c r="FA25" s="6">
        <f>IF(ISERROR(VLOOKUP($A25,'Import Peak'!$A$3:FA$99,157,FALSE)-VLOOKUP($A25,'Import Peak Change'!$A$106:FA$202,157,FALSE)),0,(VLOOKUP($A25,'Import Peak'!$A$3:FA$99,157,FALSE)-VLOOKUP($A25,'Import Peak Change'!$A$106:FA$202,157,FALSE)))</f>
        <v>0</v>
      </c>
      <c r="FB25" s="6">
        <f>IF(ISERROR(VLOOKUP($A25,'Import Peak'!$A$3:FB$99,158,FALSE)-VLOOKUP($A25,'Import Peak Change'!$A$106:FB$202,158,FALSE)),0,(VLOOKUP($A25,'Import Peak'!$A$3:FB$99,158,FALSE)-VLOOKUP($A25,'Import Peak Change'!$A$106:FB$202,158,FALSE)))</f>
        <v>0</v>
      </c>
      <c r="FC25" s="6">
        <f>IF(ISERROR(VLOOKUP($A25,'Import Peak'!$A$3:FC$99,159,FALSE)-VLOOKUP($A25,'Import Peak Change'!$A$106:FC$202,159,FALSE)),0,(VLOOKUP($A25,'Import Peak'!$A$3:FC$99,159,FALSE)-VLOOKUP($A25,'Import Peak Change'!$A$106:FC$202,159,FALSE)))</f>
        <v>0</v>
      </c>
      <c r="FD25" s="6">
        <f>IF(ISERROR(VLOOKUP($A25,'Import Peak'!$A$3:FD$99,160,FALSE)-VLOOKUP($A25,'Import Peak Change'!$A$106:FD$202,160,FALSE)),0,(VLOOKUP($A25,'Import Peak'!$A$3:FD$99,160,FALSE)-VLOOKUP($A25,'Import Peak Change'!$A$106:FD$202,160,FALSE)))</f>
        <v>0</v>
      </c>
      <c r="FE25" s="6">
        <f>IF(ISERROR(VLOOKUP($A25,'Import Peak'!$A$3:FE$99,161,FALSE)-VLOOKUP($A25,'Import Peak Change'!$A$106:FE$202,161,FALSE)),0,(VLOOKUP($A25,'Import Peak'!$A$3:FE$99,161,FALSE)-VLOOKUP($A25,'Import Peak Change'!$A$106:FE$202,161,FALSE)))</f>
        <v>0</v>
      </c>
      <c r="FF25" s="6">
        <f>IF(ISERROR(VLOOKUP($A25,'Import Peak'!$A$3:FF$99,162,FALSE)-VLOOKUP($A25,'Import Peak Change'!$A$106:FF$202,162,FALSE)),0,(VLOOKUP($A25,'Import Peak'!$A$3:FF$99,162,FALSE)-VLOOKUP($A25,'Import Peak Change'!$A$106:FF$202,162,FALSE)))</f>
        <v>0</v>
      </c>
      <c r="FG25" s="6">
        <f>IF(ISERROR(VLOOKUP($A25,'Import Peak'!$A$3:FG$99,163,FALSE)-VLOOKUP($A25,'Import Peak Change'!$A$106:FG$202,163,FALSE)),0,(VLOOKUP($A25,'Import Peak'!$A$3:FG$99,163,FALSE)-VLOOKUP($A25,'Import Peak Change'!$A$106:FG$202,163,FALSE)))</f>
        <v>0</v>
      </c>
      <c r="FH25" s="6">
        <f>IF(ISERROR(VLOOKUP($A25,'Import Peak'!$A$3:FH$99,164,FALSE)-VLOOKUP($A25,'Import Peak Change'!$A$106:FH$202,164,FALSE)),0,(VLOOKUP($A25,'Import Peak'!$A$3:FH$99,164,FALSE)-VLOOKUP($A25,'Import Peak Change'!$A$106:FH$202,164,FALSE)))</f>
        <v>0</v>
      </c>
      <c r="FI25" s="6">
        <f>IF(ISERROR(VLOOKUP($A25,'Import Peak'!$A$3:FI$99,165,FALSE)-VLOOKUP($A25,'Import Peak Change'!$A$106:FI$202,165,FALSE)),0,(VLOOKUP($A25,'Import Peak'!$A$3:FI$99,165,FALSE)-VLOOKUP($A25,'Import Peak Change'!$A$106:FI$202,165,FALSE)))</f>
        <v>0</v>
      </c>
      <c r="FJ25" s="6">
        <f>IF(ISERROR(VLOOKUP($A25,'Import Peak'!$A$3:FJ$99,166,FALSE)-VLOOKUP($A25,'Import Peak Change'!$A$106:FJ$202,166,FALSE)),0,(VLOOKUP($A25,'Import Peak'!$A$3:FJ$99,166,FALSE)-VLOOKUP($A25,'Import Peak Change'!$A$106:FJ$202,166,FALSE)))</f>
        <v>0</v>
      </c>
      <c r="FK25" s="6">
        <f>IF(ISERROR(VLOOKUP($A25,'Import Peak'!$A$3:FK$99,167,FALSE)-VLOOKUP($A25,'Import Peak Change'!$A$106:FK$202,167,FALSE)),0,(VLOOKUP($A25,'Import Peak'!$A$3:FK$99,167,FALSE)-VLOOKUP($A25,'Import Peak Change'!$A$106:FK$202,167,FALSE)))</f>
        <v>0</v>
      </c>
      <c r="FL25" s="6">
        <f>IF(ISERROR(VLOOKUP($A25,'Import Peak'!$A$3:FL$99,168,FALSE)-VLOOKUP($A25,'Import Peak Change'!$A$106:FL$202,168,FALSE)),0,(VLOOKUP($A25,'Import Peak'!$A$3:FL$99,168,FALSE)-VLOOKUP($A25,'Import Peak Change'!$A$106:FL$202,168,FALSE)))</f>
        <v>0</v>
      </c>
      <c r="FM25" s="6">
        <f>IF(ISERROR(VLOOKUP($A25,'Import Peak'!$A$3:FM$99,169,FALSE)-VLOOKUP($A25,'Import Peak Change'!$A$106:FM$202,169,FALSE)),0,(VLOOKUP($A25,'Import Peak'!$A$3:FM$99,169,FALSE)-VLOOKUP($A25,'Import Peak Change'!$A$106:FM$202,169,FALSE)))</f>
        <v>0</v>
      </c>
      <c r="FN25" s="6">
        <f>IF(ISERROR(VLOOKUP($A25,'Import Peak'!$A$3:FN$99,170,FALSE)-VLOOKUP($A25,'Import Peak Change'!$A$106:FN$202,170,FALSE)),0,(VLOOKUP($A25,'Import Peak'!$A$3:FN$99,170,FALSE)-VLOOKUP($A25,'Import Peak Change'!$A$106:FN$202,170,FALSE)))</f>
        <v>0</v>
      </c>
      <c r="FO25" s="6">
        <f>IF(ISERROR(VLOOKUP($A25,'Import Peak'!$A$3:FO$99,171,FALSE)-VLOOKUP($A25,'Import Peak Change'!$A$106:FO$202,171,FALSE)),0,(VLOOKUP($A25,'Import Peak'!$A$3:FO$99,171,FALSE)-VLOOKUP($A25,'Import Peak Change'!$A$106:FO$202,171,FALSE)))</f>
        <v>0</v>
      </c>
      <c r="FP25" s="6">
        <f>IF(ISERROR(VLOOKUP($A25,'Import Peak'!$A$3:FP$99,172,FALSE)-VLOOKUP($A25,'Import Peak Change'!$A$106:FP$202,172,FALSE)),0,(VLOOKUP($A25,'Import Peak'!$A$3:FP$99,172,FALSE)-VLOOKUP($A25,'Import Peak Change'!$A$106:FP$202,172,FALSE)))</f>
        <v>0</v>
      </c>
      <c r="FQ25" s="6">
        <f>IF(ISERROR(VLOOKUP($A25,'Import Peak'!$A$3:FQ$99,173,FALSE)-VLOOKUP($A25,'Import Peak Change'!$A$106:FQ$202,173,FALSE)),0,(VLOOKUP($A25,'Import Peak'!$A$3:FQ$99,173,FALSE)-VLOOKUP($A25,'Import Peak Change'!$A$106:FQ$202,173,FALSE)))</f>
        <v>0</v>
      </c>
      <c r="FR25" s="6">
        <f>IF(ISERROR(VLOOKUP($A25,'Import Peak'!$A$3:FR$99,174,FALSE)-VLOOKUP($A25,'Import Peak Change'!$A$106:FR$202,174,FALSE)),0,(VLOOKUP($A25,'Import Peak'!$A$3:FR$99,174,FALSE)-VLOOKUP($A25,'Import Peak Change'!$A$106:FR$202,174,FALSE)))</f>
        <v>0</v>
      </c>
      <c r="FS25" s="6">
        <f>IF(ISERROR(VLOOKUP($A25,'Import Peak'!$A$3:FS$99,175,FALSE)-VLOOKUP($A25,'Import Peak Change'!$A$106:FS$202,175,FALSE)),0,(VLOOKUP($A25,'Import Peak'!$A$3:FS$99,175,FALSE)-VLOOKUP($A25,'Import Peak Change'!$A$106:FS$202,175,FALSE)))</f>
        <v>0</v>
      </c>
      <c r="FT25" s="6">
        <f>IF(ISERROR(VLOOKUP($A25,'Import Peak'!$A$3:FT$99,176,FALSE)-VLOOKUP($A25,'Import Peak Change'!$A$106:FT$202,176,FALSE)),0,(VLOOKUP($A25,'Import Peak'!$A$3:FT$99,176,FALSE)-VLOOKUP($A25,'Import Peak Change'!$A$106:FT$202,176,FALSE)))</f>
        <v>0</v>
      </c>
      <c r="FU25" s="6">
        <f>IF(ISERROR(VLOOKUP($A25,'Import Peak'!$A$3:FU$99,177,FALSE)-VLOOKUP($A25,'Import Peak Change'!$A$106:FU$202,177,FALSE)),0,(VLOOKUP($A25,'Import Peak'!$A$3:FU$99,177,FALSE)-VLOOKUP($A25,'Import Peak Change'!$A$106:FU$202,177,FALSE)))</f>
        <v>0</v>
      </c>
      <c r="FV25" s="6">
        <f>IF(ISERROR(VLOOKUP($A25,'Import Peak'!$A$3:FV$99,178,FALSE)-VLOOKUP($A25,'Import Peak Change'!$A$106:FV$202,178,FALSE)),0,(VLOOKUP($A25,'Import Peak'!$A$3:FV$99,178,FALSE)-VLOOKUP($A25,'Import Peak Change'!$A$106:FV$202,178,FALSE)))</f>
        <v>0</v>
      </c>
      <c r="FW25" s="6">
        <f>IF(ISERROR(VLOOKUP($A25,'Import Peak'!$A$3:FW$99,179,FALSE)-VLOOKUP($A25,'Import Peak Change'!$A$106:FW$202,179,FALSE)),0,(VLOOKUP($A25,'Import Peak'!$A$3:FW$99,179,FALSE)-VLOOKUP($A25,'Import Peak Change'!$A$106:FW$202,179,FALSE)))</f>
        <v>0</v>
      </c>
      <c r="FX25" s="6">
        <f>IF(ISERROR(VLOOKUP($A25,'Import Peak'!$A$3:FX$99,180,FALSE)-VLOOKUP($A25,'Import Peak Change'!$A$106:FX$202,180,FALSE)),0,(VLOOKUP($A25,'Import Peak'!$A$3:FX$99,180,FALSE)-VLOOKUP($A25,'Import Peak Change'!$A$106:FX$202,180,FALSE)))</f>
        <v>0</v>
      </c>
      <c r="FY25" s="6">
        <f>IF(ISERROR(VLOOKUP($A25,'Import Peak'!$A$3:FY$99,181,FALSE)-VLOOKUP($A25,'Import Peak Change'!$A$106:FY$202,181,FALSE)),0,(VLOOKUP($A25,'Import Peak'!$A$3:FY$99,181,FALSE)-VLOOKUP($A25,'Import Peak Change'!$A$106:FY$202,181,FALSE)))</f>
        <v>0</v>
      </c>
      <c r="FZ25" s="6">
        <f>IF(ISERROR(VLOOKUP($A25,'Import Peak'!$A$3:FZ$99,182,FALSE)-VLOOKUP($A25,'Import Peak Change'!$A$106:FZ$202,182,FALSE)),0,(VLOOKUP($A25,'Import Peak'!$A$3:FZ$99,182,FALSE)-VLOOKUP($A25,'Import Peak Change'!$A$106:FZ$202,182,FALSE)))</f>
        <v>0</v>
      </c>
      <c r="GA25" s="6">
        <f>IF(ISERROR(VLOOKUP($A25,'Import Peak'!$A$3:GA$99,183,FALSE)-VLOOKUP($A25,'Import Peak Change'!$A$106:GA$202,183,FALSE)),0,(VLOOKUP($A25,'Import Peak'!$A$3:GA$99,183,FALSE)-VLOOKUP($A25,'Import Peak Change'!$A$106:GA$202,183,FALSE)))</f>
        <v>0</v>
      </c>
      <c r="GB25" s="6">
        <f>IF(ISERROR(VLOOKUP($A25,'Import Peak'!$A$3:GB$99,184,FALSE)-VLOOKUP($A25,'Import Peak Change'!$A$106:GB$202,184,FALSE)),0,(VLOOKUP($A25,'Import Peak'!$A$3:GB$99,184,FALSE)-VLOOKUP($A25,'Import Peak Change'!$A$106:GB$202,184,FALSE)))</f>
        <v>0</v>
      </c>
      <c r="GC25" s="6">
        <f>IF(ISERROR(VLOOKUP($A25,'Import Peak'!$A$3:GC$99,185,FALSE)-VLOOKUP($A25,'Import Peak Change'!$A$106:GC$202,185,FALSE)),0,(VLOOKUP($A25,'Import Peak'!$A$3:GC$99,185,FALSE)-VLOOKUP($A25,'Import Peak Change'!$A$106:GC$202,185,FALSE)))</f>
        <v>0</v>
      </c>
      <c r="GD25" s="6">
        <f>IF(ISERROR(VLOOKUP($A25,'Import Peak'!$A$3:GD$99,186,FALSE)-VLOOKUP($A25,'Import Peak Change'!$A$106:GD$202,186,FALSE)),0,(VLOOKUP($A25,'Import Peak'!$A$3:GD$99,186,FALSE)-VLOOKUP($A25,'Import Peak Change'!$A$106:GD$202,186,FALSE)))</f>
        <v>0</v>
      </c>
      <c r="GE25" s="6">
        <f>IF(ISERROR(VLOOKUP($A25,'Import Peak'!$A$3:GE$99,187,FALSE)-VLOOKUP($A25,'Import Peak Change'!$A$106:GE$202,187,FALSE)),0,(VLOOKUP($A25,'Import Peak'!$A$3:GE$99,187,FALSE)-VLOOKUP($A25,'Import Peak Change'!$A$106:GE$202,187,FALSE)))</f>
        <v>0</v>
      </c>
      <c r="GF25" s="6">
        <f>IF(ISERROR(VLOOKUP($A25,'Import Peak'!$A$3:GF$99,188,FALSE)-VLOOKUP($A25,'Import Peak Change'!$A$106:GF$202,188,FALSE)),0,(VLOOKUP($A25,'Import Peak'!$A$3:GF$99,188,FALSE)-VLOOKUP($A25,'Import Peak Change'!$A$106:GF$202,188,FALSE)))</f>
        <v>0</v>
      </c>
      <c r="GG25" s="6">
        <f>IF(ISERROR(VLOOKUP($A25,'Import Peak'!$A$3:GG$99,189,FALSE)-VLOOKUP($A25,'Import Peak Change'!$A$106:GG$202,189,FALSE)),0,(VLOOKUP($A25,'Import Peak'!$A$3:GG$99,189,FALSE)-VLOOKUP($A25,'Import Peak Change'!$A$106:GG$202,189,FALSE)))</f>
        <v>0</v>
      </c>
      <c r="GH25" s="6">
        <f>IF(ISERROR(VLOOKUP($A25,'Import Peak'!$A$3:GH$99,190,FALSE)-VLOOKUP($A25,'Import Peak Change'!$A$106:GH$202,190,FALSE)),0,(VLOOKUP($A25,'Import Peak'!$A$3:GH$99,190,FALSE)-VLOOKUP($A25,'Import Peak Change'!$A$106:GH$202,190,FALSE)))</f>
        <v>0</v>
      </c>
      <c r="GI25" s="6">
        <f>IF(ISERROR(VLOOKUP($A25,'Import Peak'!$A$3:GI$99,191,FALSE)-VLOOKUP($A25,'Import Peak Change'!$A$106:GI$202,191,FALSE)),0,(VLOOKUP($A25,'Import Peak'!$A$3:GI$99,191,FALSE)-VLOOKUP($A25,'Import Peak Change'!$A$106:GI$202,191,FALSE)))</f>
        <v>0</v>
      </c>
      <c r="GJ25" s="6">
        <f>IF(ISERROR(VLOOKUP($A25,'Import Peak'!$A$3:GJ$99,192,FALSE)-VLOOKUP($A25,'Import Peak Change'!$A$106:GJ$202,192,FALSE)),0,(VLOOKUP($A25,'Import Peak'!$A$3:GJ$99,192,FALSE)-VLOOKUP($A25,'Import Peak Change'!$A$106:GJ$202,192,FALSE)))</f>
        <v>0</v>
      </c>
      <c r="GK25" s="6">
        <f>IF(ISERROR(VLOOKUP($A25,'Import Peak'!$A$3:GK$99,193,FALSE)-VLOOKUP($A25,'Import Peak Change'!$A$106:GK$202,193,FALSE)),0,(VLOOKUP($A25,'Import Peak'!$A$3:GK$99,193,FALSE)-VLOOKUP($A25,'Import Peak Change'!$A$106:GK$202,193,FALSE)))</f>
        <v>0</v>
      </c>
      <c r="GL25" s="6">
        <f>IF(ISERROR(VLOOKUP($A25,'Import Peak'!$A$3:GL$99,194,FALSE)-VLOOKUP($A25,'Import Peak Change'!$A$106:GL$202,194,FALSE)),0,(VLOOKUP($A25,'Import Peak'!$A$3:GL$99,194,FALSE)-VLOOKUP($A25,'Import Peak Change'!$A$106:GL$202,194,FALSE)))</f>
        <v>0</v>
      </c>
      <c r="GM25" s="6">
        <f>IF(ISERROR(VLOOKUP($A25,'Import Peak'!$A$3:GM$99,195,FALSE)-VLOOKUP($A25,'Import Peak Change'!$A$106:GM$202,195,FALSE)),0,(VLOOKUP($A25,'Import Peak'!$A$3:GM$99,195,FALSE)-VLOOKUP($A25,'Import Peak Change'!$A$106:GM$202,195,FALSE)))</f>
        <v>0</v>
      </c>
      <c r="GN25" s="6">
        <f>IF(ISERROR(VLOOKUP($A25,'Import Peak'!$A$3:GN$99,196,FALSE)-VLOOKUP($A25,'Import Peak Change'!$A$106:GN$202,196,FALSE)),0,(VLOOKUP($A25,'Import Peak'!$A$3:GN$99,196,FALSE)-VLOOKUP($A25,'Import Peak Change'!$A$106:GN$202,196,FALSE)))</f>
        <v>0</v>
      </c>
      <c r="GO25" s="6">
        <f>IF(ISERROR(VLOOKUP($A25,'Import Peak'!$A$3:GO$99,197,FALSE)-VLOOKUP($A25,'Import Peak Change'!$A$106:GO$202,197,FALSE)),0,(VLOOKUP($A25,'Import Peak'!$A$3:GO$99,197,FALSE)-VLOOKUP($A25,'Import Peak Change'!$A$106:GO$202,197,FALSE)))</f>
        <v>0</v>
      </c>
      <c r="GP25" s="6">
        <f>IF(ISERROR(VLOOKUP($A25,'Import Peak'!$A$3:GP$99,198,FALSE)-VLOOKUP($A25,'Import Peak Change'!$A$106:GP$202,198,FALSE)),0,(VLOOKUP($A25,'Import Peak'!$A$3:GP$99,198,FALSE)-VLOOKUP($A25,'Import Peak Change'!$A$106:GP$202,198,FALSE)))</f>
        <v>0</v>
      </c>
      <c r="GQ25" s="6">
        <f>IF(ISERROR(VLOOKUP($A25,'Import Peak'!$A$3:GQ$99,199,FALSE)-VLOOKUP($A25,'Import Peak Change'!$A$106:GQ$202,199,FALSE)),0,(VLOOKUP($A25,'Import Peak'!$A$3:GQ$99,199,FALSE)-VLOOKUP($A25,'Import Peak Change'!$A$106:GQ$202,199,FALSE)))</f>
        <v>0</v>
      </c>
      <c r="GR25" s="6">
        <f>IF(ISERROR(VLOOKUP($A25,'Import Peak'!$A$3:GR$99,200,FALSE)-VLOOKUP($A25,'Import Peak Change'!$A$106:GR$202,200,FALSE)),0,(VLOOKUP($A25,'Import Peak'!$A$3:GR$99,200,FALSE)-VLOOKUP($A25,'Import Peak Change'!$A$106:GR$202,200,FALSE)))</f>
        <v>0</v>
      </c>
      <c r="GS25" s="6">
        <f>IF(ISERROR(VLOOKUP($A25,'Import Peak'!$A$3:GS$99,201,FALSE)-VLOOKUP($A25,'Import Peak Change'!$A$106:GS$202,201,FALSE)),0,(VLOOKUP($A25,'Import Peak'!$A$3:GS$99,201,FALSE)-VLOOKUP($A25,'Import Peak Change'!$A$106:GS$202,201,FALSE)))</f>
        <v>0</v>
      </c>
      <c r="GT25" s="6">
        <f>IF(ISERROR(VLOOKUP($A25,'Import Peak'!$A$3:GT$99,202,FALSE)-VLOOKUP($A25,'Import Peak Change'!$A$106:GT$202,202,FALSE)),0,(VLOOKUP($A25,'Import Peak'!$A$3:GT$99,202,FALSE)-VLOOKUP($A25,'Import Peak Change'!$A$106:GT$202,202,FALSE)))</f>
        <v>0</v>
      </c>
      <c r="GU25" s="6">
        <f>IF(ISERROR(VLOOKUP($A25,'Import Peak'!$A$3:GU$99,203,FALSE)-VLOOKUP($A25,'Import Peak Change'!$A$106:GU$202,203,FALSE)),0,(VLOOKUP($A25,'Import Peak'!$A$3:GU$99,203,FALSE)-VLOOKUP($A25,'Import Peak Change'!$A$106:GU$202,203,FALSE)))</f>
        <v>0</v>
      </c>
      <c r="GV25" s="6">
        <f>IF(ISERROR(VLOOKUP($A25,'Import Peak'!$A$3:GV$99,204,FALSE)-VLOOKUP($A25,'Import Peak Change'!$A$106:GV$202,204,FALSE)),0,(VLOOKUP($A25,'Import Peak'!$A$3:GV$99,204,FALSE)-VLOOKUP($A25,'Import Peak Change'!$A$106:GV$202,204,FALSE)))</f>
        <v>0</v>
      </c>
      <c r="GW25" s="6">
        <f>IF(ISERROR(VLOOKUP($A25,'Import Peak'!$A$3:GW$99,205,FALSE)-VLOOKUP($A25,'Import Peak Change'!$A$106:GW$202,205,FALSE)),0,(VLOOKUP($A25,'Import Peak'!$A$3:GW$99,205,FALSE)-VLOOKUP($A25,'Import Peak Change'!$A$106:GW$202,205,FALSE)))</f>
        <v>0</v>
      </c>
      <c r="GX25" s="6">
        <f>IF(ISERROR(VLOOKUP($A25,'Import Peak'!$A$3:GX$99,206,FALSE)-VLOOKUP($A25,'Import Peak Change'!$A$106:GX$202,206,FALSE)),0,(VLOOKUP($A25,'Import Peak'!$A$3:GX$99,206,FALSE)-VLOOKUP($A25,'Import Peak Change'!$A$106:GX$202,206,FALSE)))</f>
        <v>0</v>
      </c>
      <c r="GY25" s="6">
        <f>IF(ISERROR(VLOOKUP($A25,'Import Peak'!$A$3:GY$99,207,FALSE)-VLOOKUP($A25,'Import Peak Change'!$A$106:GY$202,207,FALSE)),0,(VLOOKUP($A25,'Import Peak'!$A$3:GY$99,207,FALSE)-VLOOKUP($A25,'Import Peak Change'!$A$106:GY$202,207,FALSE)))</f>
        <v>0</v>
      </c>
      <c r="GZ25" s="6">
        <f>IF(ISERROR(VLOOKUP($A25,'Import Peak'!$A$3:GZ$99,208,FALSE)-VLOOKUP($A25,'Import Peak Change'!$A$106:GZ$202,208,FALSE)),0,(VLOOKUP($A25,'Import Peak'!$A$3:GZ$99,208,FALSE)-VLOOKUP($A25,'Import Peak Change'!$A$106:GZ$202,208,FALSE)))</f>
        <v>0</v>
      </c>
      <c r="HA25" s="6">
        <f>IF(ISERROR(VLOOKUP($A25,'Import Peak'!$A$3:HA$99,209,FALSE)-VLOOKUP($A25,'Import Peak Change'!$A$106:HA$202,209,FALSE)),0,(VLOOKUP($A25,'Import Peak'!$A$3:HA$99,209,FALSE)-VLOOKUP($A25,'Import Peak Change'!$A$106:HA$202,209,FALSE)))</f>
        <v>0</v>
      </c>
      <c r="HB25" s="6">
        <f>IF(ISERROR(VLOOKUP($A25,'Import Peak'!$A$3:HB$99,210,FALSE)-VLOOKUP($A25,'Import Peak Change'!$A$106:HB$202,210,FALSE)),0,(VLOOKUP($A25,'Import Peak'!$A$3:HB$99,210,FALSE)-VLOOKUP($A25,'Import Peak Change'!$A$106:HB$202,210,FALSE)))</f>
        <v>0</v>
      </c>
      <c r="HC25" s="6">
        <f>IF(ISERROR(VLOOKUP($A25,'Import Peak'!$A$3:HC$99,211,FALSE)-VLOOKUP($A25,'Import Peak Change'!$A$106:HC$202,211,FALSE)),0,(VLOOKUP($A25,'Import Peak'!$A$3:HC$99,211,FALSE)-VLOOKUP($A25,'Import Peak Change'!$A$106:HC$202,211,FALSE)))</f>
        <v>0</v>
      </c>
      <c r="HD25" s="6">
        <f>IF(ISERROR(VLOOKUP($A25,'Import Peak'!$A$3:HD$99,212,FALSE)-VLOOKUP($A25,'Import Peak Change'!$A$106:HD$202,212,FALSE)),0,(VLOOKUP($A25,'Import Peak'!$A$3:HD$99,212,FALSE)-VLOOKUP($A25,'Import Peak Change'!$A$106:HD$202,212,FALSE)))</f>
        <v>0</v>
      </c>
      <c r="HE25" s="6">
        <f>IF(ISERROR(VLOOKUP($A25,'Import Peak'!$A$3:HE$99,213,FALSE)-VLOOKUP($A25,'Import Peak Change'!$A$106:HE$202,213,FALSE)),0,(VLOOKUP($A25,'Import Peak'!$A$3:HE$99,213,FALSE)-VLOOKUP($A25,'Import Peak Change'!$A$106:HE$202,213,FALSE)))</f>
        <v>0</v>
      </c>
      <c r="HF25" s="6">
        <f>IF(ISERROR(VLOOKUP($A25,'Import Peak'!$A$3:HF$99,214,FALSE)-VLOOKUP($A25,'Import Peak Change'!$A$106:HF$202,214,FALSE)),0,(VLOOKUP($A25,'Import Peak'!$A$3:HF$99,214,FALSE)-VLOOKUP($A25,'Import Peak Change'!$A$106:HF$202,214,FALSE)))</f>
        <v>0</v>
      </c>
      <c r="HG25" s="6">
        <f>IF(ISERROR(VLOOKUP($A25,'Import Peak'!$A$3:HG$99,215,FALSE)-VLOOKUP($A25,'Import Peak Change'!$A$106:HG$202,215,FALSE)),0,(VLOOKUP($A25,'Import Peak'!$A$3:HG$99,215,FALSE)-VLOOKUP($A25,'Import Peak Change'!$A$106:HG$202,215,FALSE)))</f>
        <v>0</v>
      </c>
      <c r="HH25" s="6">
        <f>IF(ISERROR(VLOOKUP($A25,'Import Peak'!$A$3:HH$99,216,FALSE)-VLOOKUP($A25,'Import Peak Change'!$A$106:HH$202,216,FALSE)),0,(VLOOKUP($A25,'Import Peak'!$A$3:HH$99,216,FALSE)-VLOOKUP($A25,'Import Peak Change'!$A$106:HH$202,216,FALSE)))</f>
        <v>0</v>
      </c>
      <c r="HI25" s="6">
        <f>IF(ISERROR(VLOOKUP($A25,'Import Peak'!$A$3:HI$99,217,FALSE)-VLOOKUP($A25,'Import Peak Change'!$A$106:HI$202,217,FALSE)),0,(VLOOKUP($A25,'Import Peak'!$A$3:HI$99,217,FALSE)-VLOOKUP($A25,'Import Peak Change'!$A$106:HI$202,217,FALSE)))</f>
        <v>0</v>
      </c>
      <c r="HJ25" s="6">
        <f>IF(ISERROR(VLOOKUP($A25,'Import Peak'!$A$3:HJ$99,218,FALSE)-VLOOKUP($A25,'Import Peak Change'!$A$106:HJ$202,218,FALSE)),0,(VLOOKUP($A25,'Import Peak'!$A$3:HJ$99,218,FALSE)-VLOOKUP($A25,'Import Peak Change'!$A$106:HJ$202,218,FALSE)))</f>
        <v>0</v>
      </c>
      <c r="HK25" s="6">
        <f>IF(ISERROR(VLOOKUP($A25,'Import Peak'!$A$3:HK$99,219,FALSE)-VLOOKUP($A25,'Import Peak Change'!$A$106:HK$202,219,FALSE)),0,(VLOOKUP($A25,'Import Peak'!$A$3:HK$99,219,FALSE)-VLOOKUP($A25,'Import Peak Change'!$A$106:HK$202,219,FALSE)))</f>
        <v>0</v>
      </c>
      <c r="HL25" s="6">
        <f>IF(ISERROR(VLOOKUP($A25,'Import Peak'!$A$3:HL$99,220,FALSE)-VLOOKUP($A25,'Import Peak Change'!$A$106:HL$202,220,FALSE)),0,(VLOOKUP($A25,'Import Peak'!$A$3:HL$99,220,FALSE)-VLOOKUP($A25,'Import Peak Change'!$A$106:HL$202,220,FALSE)))</f>
        <v>0</v>
      </c>
      <c r="HM25" s="6">
        <f>IF(ISERROR(VLOOKUP($A25,'Import Peak'!$A$3:HM$99,221,FALSE)-VLOOKUP($A25,'Import Peak Change'!$A$106:HM$202,221,FALSE)),0,(VLOOKUP($A25,'Import Peak'!$A$3:HM$99,221,FALSE)-VLOOKUP($A25,'Import Peak Change'!$A$106:HM$202,221,FALSE)))</f>
        <v>0</v>
      </c>
      <c r="HN25" s="6">
        <f>IF(ISERROR(VLOOKUP($A25,'Import Peak'!$A$3:HN$99,222,FALSE)-VLOOKUP($A25,'Import Peak Change'!$A$106:HN$202,222,FALSE)),0,(VLOOKUP($A25,'Import Peak'!$A$3:HN$99,222,FALSE)-VLOOKUP($A25,'Import Peak Change'!$A$106:HN$202,222,FALSE)))</f>
        <v>0</v>
      </c>
      <c r="HO25" s="6">
        <f>IF(ISERROR(VLOOKUP($A25,'Import Peak'!$A$3:HO$99,223,FALSE)-VLOOKUP($A25,'Import Peak Change'!$A$106:HO$202,223,FALSE)),0,(VLOOKUP($A25,'Import Peak'!$A$3:HO$99,223,FALSE)-VLOOKUP($A25,'Import Peak Change'!$A$106:HO$202,223,FALSE)))</f>
        <v>0</v>
      </c>
      <c r="HP25" s="6">
        <f>IF(ISERROR(VLOOKUP($A25,'Import Peak'!$A$3:HP$99,224,FALSE)-VLOOKUP($A25,'Import Peak Change'!$A$106:HP$202,224,FALSE)),0,(VLOOKUP($A25,'Import Peak'!$A$3:HP$99,224,FALSE)-VLOOKUP($A25,'Import Peak Change'!$A$106:HP$202,224,FALSE)))</f>
        <v>0</v>
      </c>
      <c r="HQ25" s="6">
        <f>IF(ISERROR(VLOOKUP($A25,'Import Peak'!$A$3:HQ$99,225,FALSE)-VLOOKUP($A25,'Import Peak Change'!$A$106:HQ$202,225,FALSE)),0,(VLOOKUP($A25,'Import Peak'!$A$3:HQ$99,225,FALSE)-VLOOKUP($A25,'Import Peak Change'!$A$106:HQ$202,225,FALSE)))</f>
        <v>0</v>
      </c>
      <c r="HR25" s="6">
        <f>IF(ISERROR(VLOOKUP($A25,'Import Peak'!$A$3:HR$99,226,FALSE)-VLOOKUP($A25,'Import Peak Change'!$A$106:HR$202,226,FALSE)),0,(VLOOKUP($A25,'Import Peak'!$A$3:HR$99,226,FALSE)-VLOOKUP($A25,'Import Peak Change'!$A$106:HR$202,226,FALSE)))</f>
        <v>0</v>
      </c>
      <c r="HS25" s="6">
        <f>IF(ISERROR(VLOOKUP($A25,'Import Peak'!$A$3:HS$99,227,FALSE)-VLOOKUP($A25,'Import Peak Change'!$A$106:HS$202,227,FALSE)),0,(VLOOKUP($A25,'Import Peak'!$A$3:HS$99,227,FALSE)-VLOOKUP($A25,'Import Peak Change'!$A$106:HS$202,227,FALSE)))</f>
        <v>0</v>
      </c>
      <c r="HT25" s="6">
        <f>IF(ISERROR(VLOOKUP($A25,'Import Peak'!$A$3:HT$99,228,FALSE)-VLOOKUP($A25,'Import Peak Change'!$A$106:HT$202,228,FALSE)),0,(VLOOKUP($A25,'Import Peak'!$A$3:HT$99,228,FALSE)-VLOOKUP($A25,'Import Peak Change'!$A$106:HT$202,228,FALSE)))</f>
        <v>0</v>
      </c>
      <c r="HU25" s="6">
        <f>IF(ISERROR(VLOOKUP($A25,'Import Peak'!$A$3:HU$99,229,FALSE)-VLOOKUP($A25,'Import Peak Change'!$A$106:HU$202,229,FALSE)),0,(VLOOKUP($A25,'Import Peak'!$A$3:HU$99,229,FALSE)-VLOOKUP($A25,'Import Peak Change'!$A$106:HU$202,229,FALSE)))</f>
        <v>0</v>
      </c>
      <c r="HV25" s="6">
        <f>IF(ISERROR(VLOOKUP($A25,'Import Peak'!$A$3:HV$99,230,FALSE)-VLOOKUP($A25,'Import Peak Change'!$A$106:HV$202,230,FALSE)),0,(VLOOKUP($A25,'Import Peak'!$A$3:HV$99,230,FALSE)-VLOOKUP($A25,'Import Peak Change'!$A$106:HV$202,230,FALSE)))</f>
        <v>0</v>
      </c>
      <c r="HW25" s="6">
        <f>IF(ISERROR(VLOOKUP($A25,'Import Peak'!$A$3:HW$99,231,FALSE)-VLOOKUP($A25,'Import Peak Change'!$A$106:HW$202,231,FALSE)),0,(VLOOKUP($A25,'Import Peak'!$A$3:HW$99,231,FALSE)-VLOOKUP($A25,'Import Peak Change'!$A$106:HW$202,231,FALSE)))</f>
        <v>0</v>
      </c>
      <c r="HX25" s="6">
        <f>IF(ISERROR(VLOOKUP($A25,'Import Peak'!$A$3:HX$99,232,FALSE)-VLOOKUP($A25,'Import Peak Change'!$A$106:HX$202,232,FALSE)),0,(VLOOKUP($A25,'Import Peak'!$A$3:HX$99,232,FALSE)-VLOOKUP($A25,'Import Peak Change'!$A$106:HX$202,232,FALSE)))</f>
        <v>0</v>
      </c>
      <c r="HY25" s="6">
        <f>IF(ISERROR(VLOOKUP($A25,'Import Peak'!$A$3:HY$99,233,FALSE)-VLOOKUP($A25,'Import Peak Change'!$A$106:HY$202,233,FALSE)),0,(VLOOKUP($A25,'Import Peak'!$A$3:HY$99,233,FALSE)-VLOOKUP($A25,'Import Peak Change'!$A$106:HY$202,233,FALSE)))</f>
        <v>0</v>
      </c>
      <c r="HZ25" s="6">
        <f>IF(ISERROR(VLOOKUP($A25,'Import Peak'!$A$3:HZ$99,234,FALSE)-VLOOKUP($A25,'Import Peak Change'!$A$106:HZ$202,234,FALSE)),0,(VLOOKUP($A25,'Import Peak'!$A$3:HZ$99,234,FALSE)-VLOOKUP($A25,'Import Peak Change'!$A$106:HZ$202,234,FALSE)))</f>
        <v>0</v>
      </c>
      <c r="IA25" s="6">
        <f>IF(ISERROR(VLOOKUP($A25,'Import Peak'!$A$3:IA$99,235,FALSE)-VLOOKUP($A25,'Import Peak Change'!$A$106:IA$202,235,FALSE)),0,(VLOOKUP($A25,'Import Peak'!$A$3:IA$99,235,FALSE)-VLOOKUP($A25,'Import Peak Change'!$A$106:IA$202,235,FALSE)))</f>
        <v>0</v>
      </c>
      <c r="IB25" s="6">
        <f>IF(ISERROR(VLOOKUP($A25,'Import Peak'!$A$3:IB$99,236,FALSE)-VLOOKUP($A25,'Import Peak Change'!$A$106:IB$202,236,FALSE)),0,(VLOOKUP($A25,'Import Peak'!$A$3:IB$99,236,FALSE)-VLOOKUP($A25,'Import Peak Change'!$A$106:IB$202,236,FALSE)))</f>
        <v>0</v>
      </c>
      <c r="IC25" s="6">
        <f>IF(ISERROR(VLOOKUP($A25,'Import Peak'!$A$3:IC$99,237,FALSE)-VLOOKUP($A25,'Import Peak Change'!$A$106:IC$202,237,FALSE)),0,(VLOOKUP($A25,'Import Peak'!$A$3:IC$99,237,FALSE)-VLOOKUP($A25,'Import Peak Change'!$A$106:IC$202,237,FALSE)))</f>
        <v>0</v>
      </c>
      <c r="ID25" s="6">
        <f>IF(ISERROR(VLOOKUP($A25,'Import Peak'!$A$3:ID$99,238,FALSE)-VLOOKUP($A25,'Import Peak Change'!$A$106:ID$202,238,FALSE)),0,(VLOOKUP($A25,'Import Peak'!$A$3:ID$99,238,FALSE)-VLOOKUP($A25,'Import Peak Change'!$A$106:ID$202,238,FALSE)))</f>
        <v>14114.175956465959</v>
      </c>
      <c r="IE25" s="6">
        <f>IF(ISERROR(VLOOKUP($A25,'Import Peak'!$A$3:IE$99,239,FALSE)-VLOOKUP($A25,'Import Peak Change'!$A$106:IE$202,239,FALSE)),0,(VLOOKUP($A25,'Import Peak'!$A$3:IE$99,239,FALSE)-VLOOKUP($A25,'Import Peak Change'!$A$106:IE$202,239,FALSE)))</f>
        <v>14114.175956465959</v>
      </c>
      <c r="IF25" s="6"/>
    </row>
    <row r="26" spans="1:240">
      <c r="A26" s="168" t="str">
        <f>IF('Import Peak'!A23=0,"",'Import Peak'!A23)</f>
        <v>EPMI-ST-PLT</v>
      </c>
      <c r="B26" s="6"/>
      <c r="C26" s="6"/>
      <c r="D26" s="6"/>
      <c r="E26" s="6"/>
      <c r="F26" s="6"/>
      <c r="G26" s="6">
        <f>IF(ISERROR(VLOOKUP($A26,'Import Peak'!$A$3:G$99,7,FALSE)-VLOOKUP($A26,'Import Peak Change'!$A$106:G$202,7,FALSE)),0,(VLOOKUP($A26,'Import Peak'!$A$3:G$99,7,FALSE)-VLOOKUP($A26,'Import Peak Change'!$A$106:G$202,7,FALSE)))</f>
        <v>0</v>
      </c>
      <c r="H26" s="6">
        <f>IF(ISERROR(VLOOKUP($A26,'Import Peak'!$A$3:H$99,8,FALSE)-VLOOKUP($A26,'Import Peak Change'!$A$106:H$202,8,FALSE)),0,(VLOOKUP($A26,'Import Peak'!$A$3:H$99,8,FALSE)-VLOOKUP($A26,'Import Peak Change'!$A$106:H$202,8,FALSE)))</f>
        <v>0</v>
      </c>
      <c r="I26" s="6">
        <f>IF(ISERROR(VLOOKUP($A26,'Import Peak'!$A$3:I$99,9,FALSE)-VLOOKUP($A26,'Import Peak Change'!$A$106:I$202,9,FALSE)),0,(VLOOKUP($A26,'Import Peak'!$A$3:I$99,9,FALSE)-VLOOKUP($A26,'Import Peak Change'!$A$106:I$202,9,FALSE)))</f>
        <v>0</v>
      </c>
      <c r="J26" s="6">
        <f>IF(ISERROR(VLOOKUP($A26,'Import Peak'!$A$3:J$99,10,FALSE)-VLOOKUP($A26,'Import Peak Change'!$A$106:J$202,10,FALSE)),0,(VLOOKUP($A26,'Import Peak'!$A$3:J$99,10,FALSE)-VLOOKUP($A26,'Import Peak Change'!$A$106:J$202,10,FALSE)))</f>
        <v>0</v>
      </c>
      <c r="K26" s="6">
        <f>IF(ISERROR(VLOOKUP($A26,'Import Peak'!$A$3:K$99,11,FALSE)-VLOOKUP($A26,'Import Peak Change'!$A$106:K$202,11,FALSE)),0,(VLOOKUP($A26,'Import Peak'!$A$3:K$99,11,FALSE)-VLOOKUP($A26,'Import Peak Change'!$A$106:K$202,11,FALSE)))</f>
        <v>0</v>
      </c>
      <c r="L26" s="6">
        <f>IF(ISERROR(VLOOKUP($A26,'Import Peak'!$A$3:L$99,12,FALSE)-VLOOKUP($A26,'Import Peak Change'!$A$106:L$202,12,FALSE)),0,(VLOOKUP($A26,'Import Peak'!$A$3:L$99,12,FALSE)-VLOOKUP($A26,'Import Peak Change'!$A$106:L$202,12,FALSE)))</f>
        <v>0</v>
      </c>
      <c r="M26" s="6">
        <f>IF(ISERROR(VLOOKUP($A26,'Import Peak'!$A$3:M$99,13,FALSE)-VLOOKUP($A26,'Import Peak Change'!$A$106:M$202,13,FALSE)),0,(VLOOKUP($A26,'Import Peak'!$A$3:M$99,13,FALSE)-VLOOKUP($A26,'Import Peak Change'!$A$106:M$202,13,FALSE)))</f>
        <v>0</v>
      </c>
      <c r="N26" s="6">
        <f>IF(ISERROR(VLOOKUP($A26,'Import Peak'!$A$3:N$99,14,FALSE)-VLOOKUP($A26,'Import Peak Change'!$A$106:N$202,14,FALSE)),0,(VLOOKUP($A26,'Import Peak'!$A$3:N$99,14,FALSE)-VLOOKUP($A26,'Import Peak Change'!$A$106:N$202,14,FALSE)))</f>
        <v>0</v>
      </c>
      <c r="O26" s="6">
        <f>IF(ISERROR(VLOOKUP($A26,'Import Peak'!$A$3:O$99,15,FALSE)-VLOOKUP($A26,'Import Peak Change'!$A$106:O$202,15,FALSE)),0,(VLOOKUP($A26,'Import Peak'!$A$3:O$99,15,FALSE)-VLOOKUP($A26,'Import Peak Change'!$A$106:O$202,15,FALSE)))</f>
        <v>0</v>
      </c>
      <c r="P26" s="6">
        <f>IF(ISERROR(VLOOKUP($A26,'Import Peak'!$A$3:P$99,16,FALSE)-VLOOKUP($A26,'Import Peak Change'!$A$106:P$202,16,FALSE)),0,(VLOOKUP($A26,'Import Peak'!$A$3:P$99,16,FALSE)-VLOOKUP($A26,'Import Peak Change'!$A$106:P$202,16,FALSE)))</f>
        <v>0</v>
      </c>
      <c r="Q26" s="6">
        <f>IF(ISERROR(VLOOKUP($A26,'Import Peak'!$A$3:Q$99,17,FALSE)-VLOOKUP($A26,'Import Peak Change'!$A$106:Q$202,17,FALSE)),0,(VLOOKUP($A26,'Import Peak'!$A$3:Q$99,17,FALSE)-VLOOKUP($A26,'Import Peak Change'!$A$106:Q$202,17,FALSE)))</f>
        <v>0</v>
      </c>
      <c r="R26" s="6">
        <f>IF(ISERROR(VLOOKUP($A26,'Import Peak'!$A$3:R$99,18,FALSE)-VLOOKUP($A26,'Import Peak Change'!$A$106:R$202,18,FALSE)),0,(VLOOKUP($A26,'Import Peak'!$A$3:R$99,18,FALSE)-VLOOKUP($A26,'Import Peak Change'!$A$106:R$202,18,FALSE)))</f>
        <v>0</v>
      </c>
      <c r="S26" s="6">
        <f>IF(ISERROR(VLOOKUP($A26,'Import Peak'!$A$3:S$99,19,FALSE)-VLOOKUP($A26,'Import Peak Change'!$A$106:S$202,19,FALSE)),0,(VLOOKUP($A26,'Import Peak'!$A$3:S$99,19,FALSE)-VLOOKUP($A26,'Import Peak Change'!$A$106:S$202,19,FALSE)))</f>
        <v>0</v>
      </c>
      <c r="T26" s="6">
        <f>IF(ISERROR(VLOOKUP($A26,'Import Peak'!$A$3:T$99,20,FALSE)-VLOOKUP($A26,'Import Peak Change'!$A$106:T$202,20,FALSE)),0,(VLOOKUP($A26,'Import Peak'!$A$3:T$99,20,FALSE)-VLOOKUP($A26,'Import Peak Change'!$A$106:T$202,20,FALSE)))</f>
        <v>0</v>
      </c>
      <c r="U26" s="6">
        <f>IF(ISERROR(VLOOKUP($A26,'Import Peak'!$A$3:U$99,21,FALSE)-VLOOKUP($A26,'Import Peak Change'!$A$106:U$202,21,FALSE)),0,(VLOOKUP($A26,'Import Peak'!$A$3:U$99,21,FALSE)-VLOOKUP($A26,'Import Peak Change'!$A$106:U$202,21,FALSE)))</f>
        <v>0</v>
      </c>
      <c r="V26" s="6">
        <f>IF(ISERROR(VLOOKUP($A26,'Import Peak'!$A$3:V$99,22,FALSE)-VLOOKUP($A26,'Import Peak Change'!$A$106:V$202,22,FALSE)),0,(VLOOKUP($A26,'Import Peak'!$A$3:V$99,22,FALSE)-VLOOKUP($A26,'Import Peak Change'!$A$106:V$202,22,FALSE)))</f>
        <v>0</v>
      </c>
      <c r="W26" s="6">
        <f>IF(ISERROR(VLOOKUP($A26,'Import Peak'!$A$3:W$99,23,FALSE)-VLOOKUP($A26,'Import Peak Change'!$A$106:W$202,23,FALSE)),0,(VLOOKUP($A26,'Import Peak'!$A$3:W$99,23,FALSE)-VLOOKUP($A26,'Import Peak Change'!$A$106:W$202,23,FALSE)))</f>
        <v>0</v>
      </c>
      <c r="X26" s="6">
        <f>IF(ISERROR(VLOOKUP($A26,'Import Peak'!$A$3:X$99,24,FALSE)-VLOOKUP($A26,'Import Peak Change'!$A$106:X$202,24,FALSE)),0,(VLOOKUP($A26,'Import Peak'!$A$3:X$99,24,FALSE)-VLOOKUP($A26,'Import Peak Change'!$A$106:X$202,24,FALSE)))</f>
        <v>0</v>
      </c>
      <c r="Y26" s="6">
        <f>IF(ISERROR(VLOOKUP($A26,'Import Peak'!$A$3:Y$99,25,FALSE)-VLOOKUP($A26,'Import Peak Change'!$A$106:Y$202,25,FALSE)),0,(VLOOKUP($A26,'Import Peak'!$A$3:Y$99,25,FALSE)-VLOOKUP($A26,'Import Peak Change'!$A$106:Y$202,25,FALSE)))</f>
        <v>0</v>
      </c>
      <c r="Z26" s="6">
        <f>IF(ISERROR(VLOOKUP($A26,'Import Peak'!$A$3:Z$99,26,FALSE)-VLOOKUP($A26,'Import Peak Change'!$A$106:Z$202,26,FALSE)),0,(VLOOKUP($A26,'Import Peak'!$A$3:Z$99,26,FALSE)-VLOOKUP($A26,'Import Peak Change'!$A$106:Z$202,26,FALSE)))</f>
        <v>0</v>
      </c>
      <c r="AA26" s="6">
        <f>IF(ISERROR(VLOOKUP($A26,'Import Peak'!$A$3:AA$99,27,FALSE)-VLOOKUP($A26,'Import Peak Change'!$A$106:AA$202,27,FALSE)),0,(VLOOKUP($A26,'Import Peak'!$A$3:AA$99,27,FALSE)-VLOOKUP($A26,'Import Peak Change'!$A$106:AA$202,27,FALSE)))</f>
        <v>0</v>
      </c>
      <c r="AB26" s="6">
        <f>IF(ISERROR(VLOOKUP($A26,'Import Peak'!$A$3:AB$99,28,FALSE)-VLOOKUP($A26,'Import Peak Change'!$A$106:AB$202,28,FALSE)),0,(VLOOKUP($A26,'Import Peak'!$A$3:AB$99,28,FALSE)-VLOOKUP($A26,'Import Peak Change'!$A$106:AB$202,28,FALSE)))</f>
        <v>0</v>
      </c>
      <c r="AC26" s="6">
        <f>IF(ISERROR(VLOOKUP($A26,'Import Peak'!$A$3:AC$99,29,FALSE)-VLOOKUP($A26,'Import Peak Change'!$A$106:AC$202,29,FALSE)),0,(VLOOKUP($A26,'Import Peak'!$A$3:AC$99,29,FALSE)-VLOOKUP($A26,'Import Peak Change'!$A$106:AC$202,29,FALSE)))</f>
        <v>0</v>
      </c>
      <c r="AD26" s="6">
        <f>IF(ISERROR(VLOOKUP($A26,'Import Peak'!$A$3:AD$99,30,FALSE)-VLOOKUP($A26,'Import Peak Change'!$A$106:AD$202,30,FALSE)),0,(VLOOKUP($A26,'Import Peak'!$A$3:AD$99,30,FALSE)-VLOOKUP($A26,'Import Peak Change'!$A$106:AD$202,30,FALSE)))</f>
        <v>0</v>
      </c>
      <c r="AE26" s="6">
        <f>IF(ISERROR(VLOOKUP($A26,'Import Peak'!$A$3:AE$99,31,FALSE)-VLOOKUP($A26,'Import Peak Change'!$A$106:AE$202,31,FALSE)),0,(VLOOKUP($A26,'Import Peak'!$A$3:AE$99,31,FALSE)-VLOOKUP($A26,'Import Peak Change'!$A$106:AE$202,31,FALSE)))</f>
        <v>0</v>
      </c>
      <c r="AF26" s="6">
        <f>IF(ISERROR(VLOOKUP($A26,'Import Peak'!$A$3:AF$99,32,FALSE)-VLOOKUP($A26,'Import Peak Change'!$A$106:AF$202,32,FALSE)),0,(VLOOKUP($A26,'Import Peak'!$A$3:AF$99,32,FALSE)-VLOOKUP($A26,'Import Peak Change'!$A$106:AF$202,32,FALSE)))</f>
        <v>0</v>
      </c>
      <c r="AG26" s="6">
        <f>IF(ISERROR(VLOOKUP($A26,'Import Peak'!$A$3:AG$99,33,FALSE)-VLOOKUP($A26,'Import Peak Change'!$A$106:AG$202,33,FALSE)),0,(VLOOKUP($A26,'Import Peak'!$A$3:AG$99,33,FALSE)-VLOOKUP($A26,'Import Peak Change'!$A$106:AG$202,33,FALSE)))</f>
        <v>0</v>
      </c>
      <c r="AH26" s="6">
        <f>IF(ISERROR(VLOOKUP($A26,'Import Peak'!$A$3:AH$99,34,FALSE)-VLOOKUP($A26,'Import Peak Change'!$A$106:AH$202,34,FALSE)),0,(VLOOKUP($A26,'Import Peak'!$A$3:AH$99,34,FALSE)-VLOOKUP($A26,'Import Peak Change'!$A$106:AH$202,34,FALSE)))</f>
        <v>0</v>
      </c>
      <c r="AI26" s="6">
        <f>IF(ISERROR(VLOOKUP($A26,'Import Peak'!$A$3:AI$99,35,FALSE)-VLOOKUP($A26,'Import Peak Change'!$A$106:AI$202,35,FALSE)),0,(VLOOKUP($A26,'Import Peak'!$A$3:AI$99,35,FALSE)-VLOOKUP($A26,'Import Peak Change'!$A$106:AI$202,35,FALSE)))</f>
        <v>0</v>
      </c>
      <c r="AJ26" s="6">
        <f>IF(ISERROR(VLOOKUP($A26,'Import Peak'!$A$3:AJ$99,36,FALSE)-VLOOKUP($A26,'Import Peak Change'!$A$106:AJ$202,36,FALSE)),0,(VLOOKUP($A26,'Import Peak'!$A$3:AJ$99,36,FALSE)-VLOOKUP($A26,'Import Peak Change'!$A$106:AJ$202,36,FALSE)))</f>
        <v>0</v>
      </c>
      <c r="AK26" s="6">
        <f>IF(ISERROR(VLOOKUP($A26,'Import Peak'!$A$3:AK$99,37,FALSE)-VLOOKUP($A26,'Import Peak Change'!$A$106:AK$202,37,FALSE)),0,(VLOOKUP($A26,'Import Peak'!$A$3:AK$99,37,FALSE)-VLOOKUP($A26,'Import Peak Change'!$A$106:AK$202,37,FALSE)))</f>
        <v>0</v>
      </c>
      <c r="AL26" s="6">
        <f>IF(ISERROR(VLOOKUP($A26,'Import Peak'!$A$3:AL$99,38,FALSE)-VLOOKUP($A26,'Import Peak Change'!$A$106:AL$202,38,FALSE)),0,(VLOOKUP($A26,'Import Peak'!$A$3:AL$99,38,FALSE)-VLOOKUP($A26,'Import Peak Change'!$A$106:AL$202,38,FALSE)))</f>
        <v>0</v>
      </c>
      <c r="AM26" s="6">
        <f>IF(ISERROR(VLOOKUP($A26,'Import Peak'!$A$3:AM$99,39,FALSE)-VLOOKUP($A26,'Import Peak Change'!$A$106:AM$202,39,FALSE)),0,(VLOOKUP($A26,'Import Peak'!$A$3:AM$99,39,FALSE)-VLOOKUP($A26,'Import Peak Change'!$A$106:AM$202,39,FALSE)))</f>
        <v>0</v>
      </c>
      <c r="AN26" s="6">
        <f>IF(ISERROR(VLOOKUP($A26,'Import Peak'!$A$3:AN$99,40,FALSE)-VLOOKUP($A26,'Import Peak Change'!$A$106:AN$202,40,FALSE)),0,(VLOOKUP($A26,'Import Peak'!$A$3:AN$99,40,FALSE)-VLOOKUP($A26,'Import Peak Change'!$A$106:AN$202,40,FALSE)))</f>
        <v>0</v>
      </c>
      <c r="AO26" s="6">
        <f>IF(ISERROR(VLOOKUP($A26,'Import Peak'!$A$3:AO$99,41,FALSE)-VLOOKUP($A26,'Import Peak Change'!$A$106:AO$202,41,FALSE)),0,(VLOOKUP($A26,'Import Peak'!$A$3:AO$99,41,FALSE)-VLOOKUP($A26,'Import Peak Change'!$A$106:AO$202,41,FALSE)))</f>
        <v>0</v>
      </c>
      <c r="AP26" s="6">
        <f>IF(ISERROR(VLOOKUP($A26,'Import Peak'!$A$3:AP$99,42,FALSE)-VLOOKUP($A26,'Import Peak Change'!$A$106:AP$202,42,FALSE)),0,(VLOOKUP($A26,'Import Peak'!$A$3:AP$99,42,FALSE)-VLOOKUP($A26,'Import Peak Change'!$A$106:AP$202,42,FALSE)))</f>
        <v>0</v>
      </c>
      <c r="AQ26" s="6">
        <f>IF(ISERROR(VLOOKUP($A26,'Import Peak'!$A$3:AQ$99,43,FALSE)-VLOOKUP($A26,'Import Peak Change'!$A$106:AQ$202,43,FALSE)),0,(VLOOKUP($A26,'Import Peak'!$A$3:AQ$99,43,FALSE)-VLOOKUP($A26,'Import Peak Change'!$A$106:AQ$202,43,FALSE)))</f>
        <v>0</v>
      </c>
      <c r="AR26" s="6">
        <f>IF(ISERROR(VLOOKUP($A26,'Import Peak'!$A$3:AR$99,44,FALSE)-VLOOKUP($A26,'Import Peak Change'!$A$106:AR$202,44,FALSE)),0,(VLOOKUP($A26,'Import Peak'!$A$3:AR$99,44,FALSE)-VLOOKUP($A26,'Import Peak Change'!$A$106:AR$202,44,FALSE)))</f>
        <v>0</v>
      </c>
      <c r="AS26" s="6">
        <f>IF(ISERROR(VLOOKUP($A26,'Import Peak'!$A$3:AS$99,45,FALSE)-VLOOKUP($A26,'Import Peak Change'!$A$106:AS$202,45,FALSE)),0,(VLOOKUP($A26,'Import Peak'!$A$3:AS$99,45,FALSE)-VLOOKUP($A26,'Import Peak Change'!$A$106:AS$202,45,FALSE)))</f>
        <v>0</v>
      </c>
      <c r="AT26" s="6">
        <f>IF(ISERROR(VLOOKUP($A26,'Import Peak'!$A$3:AT$99,46,FALSE)-VLOOKUP($A26,'Import Peak Change'!$A$106:AT$202,46,FALSE)),0,(VLOOKUP($A26,'Import Peak'!$A$3:AT$99,46,FALSE)-VLOOKUP($A26,'Import Peak Change'!$A$106:AT$202,46,FALSE)))</f>
        <v>0</v>
      </c>
      <c r="AU26" s="6">
        <f>IF(ISERROR(VLOOKUP($A26,'Import Peak'!$A$3:AU$99,47,FALSE)-VLOOKUP($A26,'Import Peak Change'!$A$106:AU$202,47,FALSE)),0,(VLOOKUP($A26,'Import Peak'!$A$3:AU$99,47,FALSE)-VLOOKUP($A26,'Import Peak Change'!$A$106:AU$202,47,FALSE)))</f>
        <v>0</v>
      </c>
      <c r="AV26" s="6">
        <f>IF(ISERROR(VLOOKUP($A26,'Import Peak'!$A$3:AV$99,48,FALSE)-VLOOKUP($A26,'Import Peak Change'!$A$106:AV$202,48,FALSE)),0,(VLOOKUP($A26,'Import Peak'!$A$3:AV$99,48,FALSE)-VLOOKUP($A26,'Import Peak Change'!$A$106:AV$202,48,FALSE)))</f>
        <v>0</v>
      </c>
      <c r="AW26" s="6">
        <f>IF(ISERROR(VLOOKUP($A26,'Import Peak'!$A$3:AW$99,49,FALSE)-VLOOKUP($A26,'Import Peak Change'!$A$106:AW$202,49,FALSE)),0,(VLOOKUP($A26,'Import Peak'!$A$3:AW$99,49,FALSE)-VLOOKUP($A26,'Import Peak Change'!$A$106:AW$202,49,FALSE)))</f>
        <v>0</v>
      </c>
      <c r="AX26" s="6">
        <f>IF(ISERROR(VLOOKUP($A26,'Import Peak'!$A$3:AX$99,50,FALSE)-VLOOKUP($A26,'Import Peak Change'!$A$106:AX$202,50,FALSE)),0,(VLOOKUP($A26,'Import Peak'!$A$3:AX$99,50,FALSE)-VLOOKUP($A26,'Import Peak Change'!$A$106:AX$202,50,FALSE)))</f>
        <v>0</v>
      </c>
      <c r="AY26" s="6">
        <f>IF(ISERROR(VLOOKUP($A26,'Import Peak'!$A$3:AY$99,51,FALSE)-VLOOKUP($A26,'Import Peak Change'!$A$106:AY$202,51,FALSE)),0,(VLOOKUP($A26,'Import Peak'!$A$3:AY$99,51,FALSE)-VLOOKUP($A26,'Import Peak Change'!$A$106:AY$202,51,FALSE)))</f>
        <v>0</v>
      </c>
      <c r="AZ26" s="6">
        <f>IF(ISERROR(VLOOKUP($A26,'Import Peak'!$A$3:AZ$99,52,FALSE)-VLOOKUP($A26,'Import Peak Change'!$A$106:AZ$202,52,FALSE)),0,(VLOOKUP($A26,'Import Peak'!$A$3:AZ$99,52,FALSE)-VLOOKUP($A26,'Import Peak Change'!$A$106:AZ$202,52,FALSE)))</f>
        <v>0</v>
      </c>
      <c r="BA26" s="6">
        <f>IF(ISERROR(VLOOKUP($A26,'Import Peak'!$A$3:BA$99,53,FALSE)-VLOOKUP($A26,'Import Peak Change'!$A$106:BA$202,53,FALSE)),0,(VLOOKUP($A26,'Import Peak'!$A$3:BA$99,53,FALSE)-VLOOKUP($A26,'Import Peak Change'!$A$106:BA$202,53,FALSE)))</f>
        <v>0</v>
      </c>
      <c r="BB26" s="6">
        <f>IF(ISERROR(VLOOKUP($A26,'Import Peak'!$A$3:BB$99,54,FALSE)-VLOOKUP($A26,'Import Peak Change'!$A$106:BB$202,54,FALSE)),0,(VLOOKUP($A26,'Import Peak'!$A$3:BB$99,54,FALSE)-VLOOKUP($A26,'Import Peak Change'!$A$106:BB$202,54,FALSE)))</f>
        <v>0</v>
      </c>
      <c r="BC26" s="6">
        <f>IF(ISERROR(VLOOKUP($A26,'Import Peak'!$A$3:BC$99,55,FALSE)-VLOOKUP($A26,'Import Peak Change'!$A$106:BC$202,55,FALSE)),0,(VLOOKUP($A26,'Import Peak'!$A$3:BC$99,55,FALSE)-VLOOKUP($A26,'Import Peak Change'!$A$106:BC$202,55,FALSE)))</f>
        <v>0</v>
      </c>
      <c r="BD26" s="6">
        <f>IF(ISERROR(VLOOKUP($A26,'Import Peak'!$A$3:BD$99,56,FALSE)-VLOOKUP($A26,'Import Peak Change'!$A$106:BD$202,56,FALSE)),0,(VLOOKUP($A26,'Import Peak'!$A$3:BD$99,56,FALSE)-VLOOKUP($A26,'Import Peak Change'!$A$106:BD$202,56,FALSE)))</f>
        <v>0</v>
      </c>
      <c r="BE26" s="6">
        <f>IF(ISERROR(VLOOKUP($A26,'Import Peak'!$A$3:BE$99,57,FALSE)-VLOOKUP($A26,'Import Peak Change'!$A$106:BE$202,57,FALSE)),0,(VLOOKUP($A26,'Import Peak'!$A$3:BE$99,57,FALSE)-VLOOKUP($A26,'Import Peak Change'!$A$106:BE$202,57,FALSE)))</f>
        <v>0</v>
      </c>
      <c r="BF26" s="6">
        <f>IF(ISERROR(VLOOKUP($A26,'Import Peak'!$A$3:BF$99,58,FALSE)-VLOOKUP($A26,'Import Peak Change'!$A$106:BF$202,58,FALSE)),0,(VLOOKUP($A26,'Import Peak'!$A$3:BF$99,58,FALSE)-VLOOKUP($A26,'Import Peak Change'!$A$106:BF$202,58,FALSE)))</f>
        <v>0</v>
      </c>
      <c r="BG26" s="6">
        <f>IF(ISERROR(VLOOKUP($A26,'Import Peak'!$A$3:BG$99,59,FALSE)-VLOOKUP($A26,'Import Peak Change'!$A$106:BG$202,59,FALSE)),0,(VLOOKUP($A26,'Import Peak'!$A$3:BG$99,59,FALSE)-VLOOKUP($A26,'Import Peak Change'!$A$106:BG$202,59,FALSE)))</f>
        <v>0</v>
      </c>
      <c r="BH26" s="6">
        <f>IF(ISERROR(VLOOKUP($A26,'Import Peak'!$A$3:BH$99,60,FALSE)-VLOOKUP($A26,'Import Peak Change'!$A$106:BH$202,60,FALSE)),0,(VLOOKUP($A26,'Import Peak'!$A$3:BH$99,60,FALSE)-VLOOKUP($A26,'Import Peak Change'!$A$106:BH$202,60,FALSE)))</f>
        <v>0</v>
      </c>
      <c r="BI26" s="6">
        <f>IF(ISERROR(VLOOKUP($A26,'Import Peak'!$A$3:BI$99,61,FALSE)-VLOOKUP($A26,'Import Peak Change'!$A$106:BI$202,61,FALSE)),0,(VLOOKUP($A26,'Import Peak'!$A$3:BI$99,61,FALSE)-VLOOKUP($A26,'Import Peak Change'!$A$106:BI$202,61,FALSE)))</f>
        <v>0</v>
      </c>
      <c r="BJ26" s="6">
        <f>IF(ISERROR(VLOOKUP($A26,'Import Peak'!$A$3:BJ$99,62,FALSE)-VLOOKUP($A26,'Import Peak Change'!$A$106:BJ$202,62,FALSE)),0,(VLOOKUP($A26,'Import Peak'!$A$3:BJ$99,62,FALSE)-VLOOKUP($A26,'Import Peak Change'!$A$106:BJ$202,62,FALSE)))</f>
        <v>0</v>
      </c>
      <c r="BK26" s="6">
        <f>IF(ISERROR(VLOOKUP($A26,'Import Peak'!$A$3:BK$99,63,FALSE)-VLOOKUP($A26,'Import Peak Change'!$A$106:BK$202,63,FALSE)),0,(VLOOKUP($A26,'Import Peak'!$A$3:BK$99,63,FALSE)-VLOOKUP($A26,'Import Peak Change'!$A$106:BK$202,63,FALSE)))</f>
        <v>0</v>
      </c>
      <c r="BL26" s="6">
        <f>IF(ISERROR(VLOOKUP($A26,'Import Peak'!$A$3:BL$99,64,FALSE)-VLOOKUP($A26,'Import Peak Change'!$A$106:BL$202,64,FALSE)),0,(VLOOKUP($A26,'Import Peak'!$A$3:BL$99,64,FALSE)-VLOOKUP($A26,'Import Peak Change'!$A$106:BL$202,64,FALSE)))</f>
        <v>0</v>
      </c>
      <c r="BM26" s="6">
        <f>IF(ISERROR(VLOOKUP($A26,'Import Peak'!$A$3:BM$99,65,FALSE)-VLOOKUP($A26,'Import Peak Change'!$A$106:BM$202,65,FALSE)),0,(VLOOKUP($A26,'Import Peak'!$A$3:BM$99,65,FALSE)-VLOOKUP($A26,'Import Peak Change'!$A$106:BM$202,65,FALSE)))</f>
        <v>0</v>
      </c>
      <c r="BN26" s="6">
        <f>IF(ISERROR(VLOOKUP($A26,'Import Peak'!$A$3:BN$99,66,FALSE)-VLOOKUP($A26,'Import Peak Change'!$A$106:BN$202,66,FALSE)),0,(VLOOKUP($A26,'Import Peak'!$A$3:BN$99,66,FALSE)-VLOOKUP($A26,'Import Peak Change'!$A$106:BN$202,66,FALSE)))</f>
        <v>0</v>
      </c>
      <c r="BO26" s="6">
        <f>IF(ISERROR(VLOOKUP($A26,'Import Peak'!$A$3:BO$99,67,FALSE)-VLOOKUP($A26,'Import Peak Change'!$A$106:BO$202,67,FALSE)),0,(VLOOKUP($A26,'Import Peak'!$A$3:BO$99,67,FALSE)-VLOOKUP($A26,'Import Peak Change'!$A$106:BO$202,67,FALSE)))</f>
        <v>0</v>
      </c>
      <c r="BP26" s="6">
        <f>IF(ISERROR(VLOOKUP($A26,'Import Peak'!$A$3:BP$99,68,FALSE)-VLOOKUP($A26,'Import Peak Change'!$A$106:BP$202,68,FALSE)),0,(VLOOKUP($A26,'Import Peak'!$A$3:BP$99,68,FALSE)-VLOOKUP($A26,'Import Peak Change'!$A$106:BP$202,68,FALSE)))</f>
        <v>0</v>
      </c>
      <c r="BQ26" s="6">
        <f>IF(ISERROR(VLOOKUP($A26,'Import Peak'!$A$3:BQ$99,69,FALSE)-VLOOKUP($A26,'Import Peak Change'!$A$106:BQ$202,69,FALSE)),0,(VLOOKUP($A26,'Import Peak'!$A$3:BQ$99,69,FALSE)-VLOOKUP($A26,'Import Peak Change'!$A$106:BQ$202,69,FALSE)))</f>
        <v>0</v>
      </c>
      <c r="BR26" s="6">
        <f>IF(ISERROR(VLOOKUP($A26,'Import Peak'!$A$3:BR$99,70,FALSE)-VLOOKUP($A26,'Import Peak Change'!$A$106:BR$202,70,FALSE)),0,(VLOOKUP($A26,'Import Peak'!$A$3:BR$99,70,FALSE)-VLOOKUP($A26,'Import Peak Change'!$A$106:BR$202,70,FALSE)))</f>
        <v>0</v>
      </c>
      <c r="BS26" s="6">
        <f>IF(ISERROR(VLOOKUP($A26,'Import Peak'!$A$3:BS$99,71,FALSE)-VLOOKUP($A26,'Import Peak Change'!$A$106:BS$202,71,FALSE)),0,(VLOOKUP($A26,'Import Peak'!$A$3:BS$99,71,FALSE)-VLOOKUP($A26,'Import Peak Change'!$A$106:BS$202,71,FALSE)))</f>
        <v>0</v>
      </c>
      <c r="BT26" s="6">
        <f>IF(ISERROR(VLOOKUP($A26,'Import Peak'!$A$3:BT$99,72,FALSE)-VLOOKUP($A26,'Import Peak Change'!$A$106:BT$202,72,FALSE)),0,(VLOOKUP($A26,'Import Peak'!$A$3:BT$99,72,FALSE)-VLOOKUP($A26,'Import Peak Change'!$A$106:BT$202,72,FALSE)))</f>
        <v>0</v>
      </c>
      <c r="BU26" s="6">
        <f>IF(ISERROR(VLOOKUP($A26,'Import Peak'!$A$3:BU$99,73,FALSE)-VLOOKUP($A26,'Import Peak Change'!$A$106:BU$202,73,FALSE)),0,(VLOOKUP($A26,'Import Peak'!$A$3:BU$99,73,FALSE)-VLOOKUP($A26,'Import Peak Change'!$A$106:BU$202,73,FALSE)))</f>
        <v>0</v>
      </c>
      <c r="BV26" s="6">
        <f>IF(ISERROR(VLOOKUP($A26,'Import Peak'!$A$3:BV$99,74,FALSE)-VLOOKUP($A26,'Import Peak Change'!$A$106:BV$202,74,FALSE)),0,(VLOOKUP($A26,'Import Peak'!$A$3:BV$99,74,FALSE)-VLOOKUP($A26,'Import Peak Change'!$A$106:BV$202,74,FALSE)))</f>
        <v>0</v>
      </c>
      <c r="BW26" s="6">
        <f>IF(ISERROR(VLOOKUP($A26,'Import Peak'!$A$3:BW$99,75,FALSE)-VLOOKUP($A26,'Import Peak Change'!$A$106:BW$202,75,FALSE)),0,(VLOOKUP($A26,'Import Peak'!$A$3:BW$99,75,FALSE)-VLOOKUP($A26,'Import Peak Change'!$A$106:BW$202,75,FALSE)))</f>
        <v>0</v>
      </c>
      <c r="BX26" s="6">
        <f>IF(ISERROR(VLOOKUP($A26,'Import Peak'!$A$3:BX$99,76,FALSE)-VLOOKUP($A26,'Import Peak Change'!$A$106:BX$202,76,FALSE)),0,(VLOOKUP($A26,'Import Peak'!$A$3:BX$99,76,FALSE)-VLOOKUP($A26,'Import Peak Change'!$A$106:BX$202,76,FALSE)))</f>
        <v>0</v>
      </c>
      <c r="BY26" s="6">
        <f>IF(ISERROR(VLOOKUP($A26,'Import Peak'!$A$3:BY$99,77,FALSE)-VLOOKUP($A26,'Import Peak Change'!$A$106:BY$202,77,FALSE)),0,(VLOOKUP($A26,'Import Peak'!$A$3:BY$99,77,FALSE)-VLOOKUP($A26,'Import Peak Change'!$A$106:BY$202,77,FALSE)))</f>
        <v>0</v>
      </c>
      <c r="BZ26" s="6">
        <f>IF(ISERROR(VLOOKUP($A26,'Import Peak'!$A$3:BZ$99,78,FALSE)-VLOOKUP($A26,'Import Peak Change'!$A$106:BZ$202,78,FALSE)),0,(VLOOKUP($A26,'Import Peak'!$A$3:BZ$99,78,FALSE)-VLOOKUP($A26,'Import Peak Change'!$A$106:BZ$202,78,FALSE)))</f>
        <v>0</v>
      </c>
      <c r="CA26" s="6">
        <f>IF(ISERROR(VLOOKUP($A26,'Import Peak'!$A$3:CA$99,79,FALSE)-VLOOKUP($A26,'Import Peak Change'!$A$106:CA$202,79,FALSE)),0,(VLOOKUP($A26,'Import Peak'!$A$3:CA$99,79,FALSE)-VLOOKUP($A26,'Import Peak Change'!$A$106:CA$202,79,FALSE)))</f>
        <v>0</v>
      </c>
      <c r="CB26" s="6">
        <f>IF(ISERROR(VLOOKUP($A26,'Import Peak'!$A$3:CB$99,80,FALSE)-VLOOKUP($A26,'Import Peak Change'!$A$106:CB$202,80,FALSE)),0,(VLOOKUP($A26,'Import Peak'!$A$3:CB$99,80,FALSE)-VLOOKUP($A26,'Import Peak Change'!$A$106:CB$202,80,FALSE)))</f>
        <v>0</v>
      </c>
      <c r="CC26" s="6">
        <f>IF(ISERROR(VLOOKUP($A26,'Import Peak'!$A$3:CC$99,81,FALSE)-VLOOKUP($A26,'Import Peak Change'!$A$106:CC$202,81,FALSE)),0,(VLOOKUP($A26,'Import Peak'!$A$3:CC$99,81,FALSE)-VLOOKUP($A26,'Import Peak Change'!$A$106:CC$202,81,FALSE)))</f>
        <v>0</v>
      </c>
      <c r="CD26" s="6">
        <f>IF(ISERROR(VLOOKUP($A26,'Import Peak'!$A$3:CD$99,82,FALSE)-VLOOKUP($A26,'Import Peak Change'!$A$106:CD$202,82,FALSE)),0,(VLOOKUP($A26,'Import Peak'!$A$3:CD$99,82,FALSE)-VLOOKUP($A26,'Import Peak Change'!$A$106:CD$202,82,FALSE)))</f>
        <v>0</v>
      </c>
      <c r="CE26" s="6">
        <f>IF(ISERROR(VLOOKUP($A26,'Import Peak'!$A$3:CE$99,83,FALSE)-VLOOKUP($A26,'Import Peak Change'!$A$106:CE$202,83,FALSE)),0,(VLOOKUP($A26,'Import Peak'!$A$3:CE$99,83,FALSE)-VLOOKUP($A26,'Import Peak Change'!$A$106:CE$202,83,FALSE)))</f>
        <v>0</v>
      </c>
      <c r="CF26" s="6">
        <f>IF(ISERROR(VLOOKUP($A26,'Import Peak'!$A$3:CF$99,84,FALSE)-VLOOKUP($A26,'Import Peak Change'!$A$106:CF$202,84,FALSE)),0,(VLOOKUP($A26,'Import Peak'!$A$3:CF$99,84,FALSE)-VLOOKUP($A26,'Import Peak Change'!$A$106:CF$202,84,FALSE)))</f>
        <v>0</v>
      </c>
      <c r="CG26" s="6">
        <f>IF(ISERROR(VLOOKUP($A26,'Import Peak'!$A$3:CG$99,85,FALSE)-VLOOKUP($A26,'Import Peak Change'!$A$106:CG$202,85,FALSE)),0,(VLOOKUP($A26,'Import Peak'!$A$3:CG$99,85,FALSE)-VLOOKUP($A26,'Import Peak Change'!$A$106:CG$202,85,FALSE)))</f>
        <v>0</v>
      </c>
      <c r="CH26" s="6">
        <f>IF(ISERROR(VLOOKUP($A26,'Import Peak'!$A$3:CH$99,86,FALSE)-VLOOKUP($A26,'Import Peak Change'!$A$106:CH$202,86,FALSE)),0,(VLOOKUP($A26,'Import Peak'!$A$3:CH$99,86,FALSE)-VLOOKUP($A26,'Import Peak Change'!$A$106:CH$202,86,FALSE)))</f>
        <v>0</v>
      </c>
      <c r="CI26" s="6">
        <f>IF(ISERROR(VLOOKUP($A26,'Import Peak'!$A$3:CI$99,87,FALSE)-VLOOKUP($A26,'Import Peak Change'!$A$106:CI$202,87,FALSE)),0,(VLOOKUP($A26,'Import Peak'!$A$3:CI$99,87,FALSE)-VLOOKUP($A26,'Import Peak Change'!$A$106:CI$202,87,FALSE)))</f>
        <v>0</v>
      </c>
      <c r="CJ26" s="6">
        <f>IF(ISERROR(VLOOKUP($A26,'Import Peak'!$A$3:CJ$99,88,FALSE)-VLOOKUP($A26,'Import Peak Change'!$A$106:CJ$202,88,FALSE)),0,(VLOOKUP($A26,'Import Peak'!$A$3:CJ$99,88,FALSE)-VLOOKUP($A26,'Import Peak Change'!$A$106:CJ$202,88,FALSE)))</f>
        <v>0</v>
      </c>
      <c r="CK26" s="6">
        <f>IF(ISERROR(VLOOKUP($A26,'Import Peak'!$A$3:CK$99,89,FALSE)-VLOOKUP($A26,'Import Peak Change'!$A$106:CK$202,89,FALSE)),0,(VLOOKUP($A26,'Import Peak'!$A$3:CK$99,89,FALSE)-VLOOKUP($A26,'Import Peak Change'!$A$106:CK$202,89,FALSE)))</f>
        <v>0</v>
      </c>
      <c r="CL26" s="6">
        <f>IF(ISERROR(VLOOKUP($A26,'Import Peak'!$A$3:CL$99,90,FALSE)-VLOOKUP($A26,'Import Peak Change'!$A$106:CL$202,90,FALSE)),0,(VLOOKUP($A26,'Import Peak'!$A$3:CL$99,90,FALSE)-VLOOKUP($A26,'Import Peak Change'!$A$106:CL$202,90,FALSE)))</f>
        <v>0</v>
      </c>
      <c r="CM26" s="6">
        <f>IF(ISERROR(VLOOKUP($A26,'Import Peak'!$A$3:CM$99,91,FALSE)-VLOOKUP($A26,'Import Peak Change'!$A$106:CM$202,91,FALSE)),0,(VLOOKUP($A26,'Import Peak'!$A$3:CM$99,91,FALSE)-VLOOKUP($A26,'Import Peak Change'!$A$106:CM$202,91,FALSE)))</f>
        <v>0</v>
      </c>
      <c r="CN26" s="6">
        <f>IF(ISERROR(VLOOKUP($A26,'Import Peak'!$A$3:CN$99,92,FALSE)-VLOOKUP($A26,'Import Peak Change'!$A$106:CN$202,92,FALSE)),0,(VLOOKUP($A26,'Import Peak'!$A$3:CN$99,92,FALSE)-VLOOKUP($A26,'Import Peak Change'!$A$106:CN$202,92,FALSE)))</f>
        <v>0</v>
      </c>
      <c r="CO26" s="6">
        <f>IF(ISERROR(VLOOKUP($A26,'Import Peak'!$A$3:CO$99,93,FALSE)-VLOOKUP($A26,'Import Peak Change'!$A$106:CO$202,93,FALSE)),0,(VLOOKUP($A26,'Import Peak'!$A$3:CO$99,93,FALSE)-VLOOKUP($A26,'Import Peak Change'!$A$106:CO$202,93,FALSE)))</f>
        <v>0</v>
      </c>
      <c r="CP26" s="6">
        <f>IF(ISERROR(VLOOKUP($A26,'Import Peak'!$A$3:CP$99,94,FALSE)-VLOOKUP($A26,'Import Peak Change'!$A$106:CP$202,94,FALSE)),0,(VLOOKUP($A26,'Import Peak'!$A$3:CP$99,94,FALSE)-VLOOKUP($A26,'Import Peak Change'!$A$106:CP$202,94,FALSE)))</f>
        <v>0</v>
      </c>
      <c r="CQ26" s="6">
        <f>IF(ISERROR(VLOOKUP($A26,'Import Peak'!$A$3:CQ$99,95,FALSE)-VLOOKUP($A26,'Import Peak Change'!$A$106:CQ$202,95,FALSE)),0,(VLOOKUP($A26,'Import Peak'!$A$3:CQ$99,95,FALSE)-VLOOKUP($A26,'Import Peak Change'!$A$106:CQ$202,95,FALSE)))</f>
        <v>0</v>
      </c>
      <c r="CR26" s="6">
        <f>IF(ISERROR(VLOOKUP($A26,'Import Peak'!$A$3:CR$99,96,FALSE)-VLOOKUP($A26,'Import Peak Change'!$A$106:CR$202,96,FALSE)),0,(VLOOKUP($A26,'Import Peak'!$A$3:CR$99,96,FALSE)-VLOOKUP($A26,'Import Peak Change'!$A$106:CR$202,96,FALSE)))</f>
        <v>0</v>
      </c>
      <c r="CS26" s="6">
        <f>IF(ISERROR(VLOOKUP($A26,'Import Peak'!$A$3:CS$99,97,FALSE)-VLOOKUP($A26,'Import Peak Change'!$A$106:CS$202,97,FALSE)),0,(VLOOKUP($A26,'Import Peak'!$A$3:CS$99,97,FALSE)-VLOOKUP($A26,'Import Peak Change'!$A$106:CS$202,97,FALSE)))</f>
        <v>0</v>
      </c>
      <c r="CT26" s="6">
        <f>IF(ISERROR(VLOOKUP($A26,'Import Peak'!$A$3:CT$99,98,FALSE)-VLOOKUP($A26,'Import Peak Change'!$A$106:CT$202,98,FALSE)),0,(VLOOKUP($A26,'Import Peak'!$A$3:CT$99,98,FALSE)-VLOOKUP($A26,'Import Peak Change'!$A$106:CT$202,98,FALSE)))</f>
        <v>0</v>
      </c>
      <c r="CU26" s="6">
        <f>IF(ISERROR(VLOOKUP($A26,'Import Peak'!$A$3:CU$99,99,FALSE)-VLOOKUP($A26,'Import Peak Change'!$A$106:CU$202,99,FALSE)),0,(VLOOKUP($A26,'Import Peak'!$A$3:CU$99,99,FALSE)-VLOOKUP($A26,'Import Peak Change'!$A$106:CU$202,99,FALSE)))</f>
        <v>0</v>
      </c>
      <c r="CV26" s="6">
        <f>IF(ISERROR(VLOOKUP($A26,'Import Peak'!$A$3:CV$99,100,FALSE)-VLOOKUP($A26,'Import Peak Change'!$A$106:CV$202,100,FALSE)),0,(VLOOKUP($A26,'Import Peak'!$A$3:CV$99,100,FALSE)-VLOOKUP($A26,'Import Peak Change'!$A$106:CV$202,100,FALSE)))</f>
        <v>0</v>
      </c>
      <c r="CW26" s="6">
        <f>IF(ISERROR(VLOOKUP($A26,'Import Peak'!$A$3:CW$99,101,FALSE)-VLOOKUP($A26,'Import Peak Change'!$A$106:CW$202,101,FALSE)),0,(VLOOKUP($A26,'Import Peak'!$A$3:CW$99,101,FALSE)-VLOOKUP($A26,'Import Peak Change'!$A$106:CW$202,101,FALSE)))</f>
        <v>0</v>
      </c>
      <c r="CX26" s="6">
        <f>IF(ISERROR(VLOOKUP($A26,'Import Peak'!$A$3:CX$99,102,FALSE)-VLOOKUP($A26,'Import Peak Change'!$A$106:CX$202,102,FALSE)),0,(VLOOKUP($A26,'Import Peak'!$A$3:CX$99,102,FALSE)-VLOOKUP($A26,'Import Peak Change'!$A$106:CX$202,102,FALSE)))</f>
        <v>0</v>
      </c>
      <c r="CY26" s="6">
        <f>IF(ISERROR(VLOOKUP($A26,'Import Peak'!$A$3:CY$99,103,FALSE)-VLOOKUP($A26,'Import Peak Change'!$A$106:CY$202,103,FALSE)),0,(VLOOKUP($A26,'Import Peak'!$A$3:CY$99,103,FALSE)-VLOOKUP($A26,'Import Peak Change'!$A$106:CY$202,103,FALSE)))</f>
        <v>0</v>
      </c>
      <c r="CZ26" s="6">
        <f>IF(ISERROR(VLOOKUP($A26,'Import Peak'!$A$3:CZ$99,104,FALSE)-VLOOKUP($A26,'Import Peak Change'!$A$106:CZ$202,104,FALSE)),0,(VLOOKUP($A26,'Import Peak'!$A$3:CZ$99,104,FALSE)-VLOOKUP($A26,'Import Peak Change'!$A$106:CZ$202,104,FALSE)))</f>
        <v>0</v>
      </c>
      <c r="DA26" s="6">
        <f>IF(ISERROR(VLOOKUP($A26,'Import Peak'!$A$3:DA$99,105,FALSE)-VLOOKUP($A26,'Import Peak Change'!$A$106:DA$202,105,FALSE)),0,(VLOOKUP($A26,'Import Peak'!$A$3:DA$99,105,FALSE)-VLOOKUP($A26,'Import Peak Change'!$A$106:DA$202,105,FALSE)))</f>
        <v>0</v>
      </c>
      <c r="DB26" s="6">
        <f>IF(ISERROR(VLOOKUP($A26,'Import Peak'!$A$3:DB$99,106,FALSE)-VLOOKUP($A26,'Import Peak Change'!$A$106:DB$202,106,FALSE)),0,(VLOOKUP($A26,'Import Peak'!$A$3:DB$99,106,FALSE)-VLOOKUP($A26,'Import Peak Change'!$A$106:DB$202,106,FALSE)))</f>
        <v>0</v>
      </c>
      <c r="DC26" s="6">
        <f>IF(ISERROR(VLOOKUP($A26,'Import Peak'!$A$3:DC$99,107,FALSE)-VLOOKUP($A26,'Import Peak Change'!$A$106:DC$202,107,FALSE)),0,(VLOOKUP($A26,'Import Peak'!$A$3:DC$99,107,FALSE)-VLOOKUP($A26,'Import Peak Change'!$A$106:DC$202,107,FALSE)))</f>
        <v>0</v>
      </c>
      <c r="DD26" s="6">
        <f>IF(ISERROR(VLOOKUP($A26,'Import Peak'!$A$3:DD$99,108,FALSE)-VLOOKUP($A26,'Import Peak Change'!$A$106:DD$202,108,FALSE)),0,(VLOOKUP($A26,'Import Peak'!$A$3:DD$99,108,FALSE)-VLOOKUP($A26,'Import Peak Change'!$A$106:DD$202,108,FALSE)))</f>
        <v>0</v>
      </c>
      <c r="DE26" s="6">
        <f>IF(ISERROR(VLOOKUP($A26,'Import Peak'!$A$3:DE$99,109,FALSE)-VLOOKUP($A26,'Import Peak Change'!$A$106:DE$202,109,FALSE)),0,(VLOOKUP($A26,'Import Peak'!$A$3:DE$99,109,FALSE)-VLOOKUP($A26,'Import Peak Change'!$A$106:DE$202,109,FALSE)))</f>
        <v>0</v>
      </c>
      <c r="DF26" s="6">
        <f>IF(ISERROR(VLOOKUP($A26,'Import Peak'!$A$3:DF$99,110,FALSE)-VLOOKUP($A26,'Import Peak Change'!$A$106:DF$202,110,FALSE)),0,(VLOOKUP($A26,'Import Peak'!$A$3:DF$99,110,FALSE)-VLOOKUP($A26,'Import Peak Change'!$A$106:DF$202,110,FALSE)))</f>
        <v>0</v>
      </c>
      <c r="DG26" s="6">
        <f>IF(ISERROR(VLOOKUP($A26,'Import Peak'!$A$3:DG$99,111,FALSE)-VLOOKUP($A26,'Import Peak Change'!$A$106:DG$202,111,FALSE)),0,(VLOOKUP($A26,'Import Peak'!$A$3:DG$99,111,FALSE)-VLOOKUP($A26,'Import Peak Change'!$A$106:DG$202,111,FALSE)))</f>
        <v>0</v>
      </c>
      <c r="DH26" s="6">
        <f>IF(ISERROR(VLOOKUP($A26,'Import Peak'!$A$3:DH$99,112,FALSE)-VLOOKUP($A26,'Import Peak Change'!$A$106:DH$202,112,FALSE)),0,(VLOOKUP($A26,'Import Peak'!$A$3:DH$99,112,FALSE)-VLOOKUP($A26,'Import Peak Change'!$A$106:DH$202,112,FALSE)))</f>
        <v>0</v>
      </c>
      <c r="DI26" s="6">
        <f>IF(ISERROR(VLOOKUP($A26,'Import Peak'!$A$3:DI$99,113,FALSE)-VLOOKUP($A26,'Import Peak Change'!$A$106:DI$202,113,FALSE)),0,(VLOOKUP($A26,'Import Peak'!$A$3:DI$99,113,FALSE)-VLOOKUP($A26,'Import Peak Change'!$A$106:DI$202,113,FALSE)))</f>
        <v>0</v>
      </c>
      <c r="DJ26" s="6">
        <f>IF(ISERROR(VLOOKUP($A26,'Import Peak'!$A$3:DJ$99,114,FALSE)-VLOOKUP($A26,'Import Peak Change'!$A$106:DJ$202,114,FALSE)),0,(VLOOKUP($A26,'Import Peak'!$A$3:DJ$99,114,FALSE)-VLOOKUP($A26,'Import Peak Change'!$A$106:DJ$202,114,FALSE)))</f>
        <v>0</v>
      </c>
      <c r="DK26" s="6">
        <f>IF(ISERROR(VLOOKUP($A26,'Import Peak'!$A$3:DK$99,115,FALSE)-VLOOKUP($A26,'Import Peak Change'!$A$106:DK$202,115,FALSE)),0,(VLOOKUP($A26,'Import Peak'!$A$3:DK$99,115,FALSE)-VLOOKUP($A26,'Import Peak Change'!$A$106:DK$202,115,FALSE)))</f>
        <v>0</v>
      </c>
      <c r="DL26" s="6">
        <f>IF(ISERROR(VLOOKUP($A26,'Import Peak'!$A$3:DL$99,116,FALSE)-VLOOKUP($A26,'Import Peak Change'!$A$106:DL$202,116,FALSE)),0,(VLOOKUP($A26,'Import Peak'!$A$3:DL$99,116,FALSE)-VLOOKUP($A26,'Import Peak Change'!$A$106:DL$202,116,FALSE)))</f>
        <v>0</v>
      </c>
      <c r="DM26" s="6">
        <f>IF(ISERROR(VLOOKUP($A26,'Import Peak'!$A$3:DM$99,117,FALSE)-VLOOKUP($A26,'Import Peak Change'!$A$106:DM$202,117,FALSE)),0,(VLOOKUP($A26,'Import Peak'!$A$3:DM$99,117,FALSE)-VLOOKUP($A26,'Import Peak Change'!$A$106:DM$202,117,FALSE)))</f>
        <v>0</v>
      </c>
      <c r="DN26" s="6">
        <f>IF(ISERROR(VLOOKUP($A26,'Import Peak'!$A$3:DN$99,118,FALSE)-VLOOKUP($A26,'Import Peak Change'!$A$106:DN$202,118,FALSE)),0,(VLOOKUP($A26,'Import Peak'!$A$3:DN$99,118,FALSE)-VLOOKUP($A26,'Import Peak Change'!$A$106:DN$202,118,FALSE)))</f>
        <v>0</v>
      </c>
      <c r="DO26" s="6">
        <f>IF(ISERROR(VLOOKUP($A26,'Import Peak'!$A$3:DO$99,119,FALSE)-VLOOKUP($A26,'Import Peak Change'!$A$106:DO$202,119,FALSE)),0,(VLOOKUP($A26,'Import Peak'!$A$3:DO$99,119,FALSE)-VLOOKUP($A26,'Import Peak Change'!$A$106:DO$202,119,FALSE)))</f>
        <v>0</v>
      </c>
      <c r="DP26" s="6">
        <f>IF(ISERROR(VLOOKUP($A26,'Import Peak'!$A$3:DP$99,120,FALSE)-VLOOKUP($A26,'Import Peak Change'!$A$106:DP$202,120,FALSE)),0,(VLOOKUP($A26,'Import Peak'!$A$3:DP$99,120,FALSE)-VLOOKUP($A26,'Import Peak Change'!$A$106:DP$202,120,FALSE)))</f>
        <v>0</v>
      </c>
      <c r="DQ26" s="6">
        <f>IF(ISERROR(VLOOKUP($A26,'Import Peak'!$A$3:DQ$99,121,FALSE)-VLOOKUP($A26,'Import Peak Change'!$A$106:DQ$202,121,FALSE)),0,(VLOOKUP($A26,'Import Peak'!$A$3:DQ$99,121,FALSE)-VLOOKUP($A26,'Import Peak Change'!$A$106:DQ$202,121,FALSE)))</f>
        <v>0</v>
      </c>
      <c r="DR26" s="6">
        <f>IF(ISERROR(VLOOKUP($A26,'Import Peak'!$A$3:DR$99,122,FALSE)-VLOOKUP($A26,'Import Peak Change'!$A$106:DR$202,122,FALSE)),0,(VLOOKUP($A26,'Import Peak'!$A$3:DR$99,122,FALSE)-VLOOKUP($A26,'Import Peak Change'!$A$106:DR$202,122,FALSE)))</f>
        <v>0</v>
      </c>
      <c r="DS26" s="6">
        <f>IF(ISERROR(VLOOKUP($A26,'Import Peak'!$A$3:DS$99,123,FALSE)-VLOOKUP($A26,'Import Peak Change'!$A$106:DS$202,123,FALSE)),0,(VLOOKUP($A26,'Import Peak'!$A$3:DS$99,123,FALSE)-VLOOKUP($A26,'Import Peak Change'!$A$106:DS$202,123,FALSE)))</f>
        <v>0</v>
      </c>
      <c r="DT26" s="6">
        <f>IF(ISERROR(VLOOKUP($A26,'Import Peak'!$A$3:DT$99,124,FALSE)-VLOOKUP($A26,'Import Peak Change'!$A$106:DT$202,124,FALSE)),0,(VLOOKUP($A26,'Import Peak'!$A$3:DT$99,124,FALSE)-VLOOKUP($A26,'Import Peak Change'!$A$106:DT$202,124,FALSE)))</f>
        <v>0</v>
      </c>
      <c r="DU26" s="6">
        <f>IF(ISERROR(VLOOKUP($A26,'Import Peak'!$A$3:DU$99,125,FALSE)-VLOOKUP($A26,'Import Peak Change'!$A$106:DU$202,125,FALSE)),0,(VLOOKUP($A26,'Import Peak'!$A$3:DU$99,125,FALSE)-VLOOKUP($A26,'Import Peak Change'!$A$106:DU$202,125,FALSE)))</f>
        <v>0</v>
      </c>
      <c r="DV26" s="6">
        <f>IF(ISERROR(VLOOKUP($A26,'Import Peak'!$A$3:DV$99,126,FALSE)-VLOOKUP($A26,'Import Peak Change'!$A$106:DV$202,126,FALSE)),0,(VLOOKUP($A26,'Import Peak'!$A$3:DV$99,126,FALSE)-VLOOKUP($A26,'Import Peak Change'!$A$106:DV$202,126,FALSE)))</f>
        <v>0</v>
      </c>
      <c r="DW26" s="6">
        <f>IF(ISERROR(VLOOKUP($A26,'Import Peak'!$A$3:DW$99,127,FALSE)-VLOOKUP($A26,'Import Peak Change'!$A$106:DW$202,127,FALSE)),0,(VLOOKUP($A26,'Import Peak'!$A$3:DW$99,127,FALSE)-VLOOKUP($A26,'Import Peak Change'!$A$106:DW$202,127,FALSE)))</f>
        <v>0</v>
      </c>
      <c r="DX26" s="6">
        <f>IF(ISERROR(VLOOKUP($A26,'Import Peak'!$A$3:DX$99,128,FALSE)-VLOOKUP($A26,'Import Peak Change'!$A$106:DX$202,128,FALSE)),0,(VLOOKUP($A26,'Import Peak'!$A$3:DX$99,128,FALSE)-VLOOKUP($A26,'Import Peak Change'!$A$106:DX$202,128,FALSE)))</f>
        <v>0</v>
      </c>
      <c r="DY26" s="6">
        <f>IF(ISERROR(VLOOKUP($A26,'Import Peak'!$A$3:DY$99,129,FALSE)-VLOOKUP($A26,'Import Peak Change'!$A$106:DY$202,129,FALSE)),0,(VLOOKUP($A26,'Import Peak'!$A$3:DY$99,129,FALSE)-VLOOKUP($A26,'Import Peak Change'!$A$106:DY$202,129,FALSE)))</f>
        <v>0</v>
      </c>
      <c r="DZ26" s="6">
        <f>IF(ISERROR(VLOOKUP($A26,'Import Peak'!$A$3:DZ$99,130,FALSE)-VLOOKUP($A26,'Import Peak Change'!$A$106:DZ$202,130,FALSE)),0,(VLOOKUP($A26,'Import Peak'!$A$3:DZ$99,130,FALSE)-VLOOKUP($A26,'Import Peak Change'!$A$106:DZ$202,130,FALSE)))</f>
        <v>0</v>
      </c>
      <c r="EA26" s="6">
        <f>IF(ISERROR(VLOOKUP($A26,'Import Peak'!$A$3:EA$99,131,FALSE)-VLOOKUP($A26,'Import Peak Change'!$A$106:EA$202,131,FALSE)),0,(VLOOKUP($A26,'Import Peak'!$A$3:EA$99,131,FALSE)-VLOOKUP($A26,'Import Peak Change'!$A$106:EA$202,131,FALSE)))</f>
        <v>0</v>
      </c>
      <c r="EB26" s="6">
        <f>IF(ISERROR(VLOOKUP($A26,'Import Peak'!$A$3:EB$99,132,FALSE)-VLOOKUP($A26,'Import Peak Change'!$A$106:EB$202,132,FALSE)),0,(VLOOKUP($A26,'Import Peak'!$A$3:EB$99,132,FALSE)-VLOOKUP($A26,'Import Peak Change'!$A$106:EB$202,132,FALSE)))</f>
        <v>0</v>
      </c>
      <c r="EC26" s="6">
        <f>IF(ISERROR(VLOOKUP($A26,'Import Peak'!$A$3:EC$99,133,FALSE)-VLOOKUP($A26,'Import Peak Change'!$A$106:EC$202,133,FALSE)),0,(VLOOKUP($A26,'Import Peak'!$A$3:EC$99,133,FALSE)-VLOOKUP($A26,'Import Peak Change'!$A$106:EC$202,133,FALSE)))</f>
        <v>0</v>
      </c>
      <c r="ED26" s="6">
        <f>IF(ISERROR(VLOOKUP($A26,'Import Peak'!$A$3:ED$99,134,FALSE)-VLOOKUP($A26,'Import Peak Change'!$A$106:ED$202,134,FALSE)),0,(VLOOKUP($A26,'Import Peak'!$A$3:ED$99,134,FALSE)-VLOOKUP($A26,'Import Peak Change'!$A$106:ED$202,134,FALSE)))</f>
        <v>0</v>
      </c>
      <c r="EE26" s="6">
        <f>IF(ISERROR(VLOOKUP($A26,'Import Peak'!$A$3:EE$99,135,FALSE)-VLOOKUP($A26,'Import Peak Change'!$A$106:EE$202,135,FALSE)),0,(VLOOKUP($A26,'Import Peak'!$A$3:EE$99,135,FALSE)-VLOOKUP($A26,'Import Peak Change'!$A$106:EE$202,135,FALSE)))</f>
        <v>0</v>
      </c>
      <c r="EF26" s="6">
        <f>IF(ISERROR(VLOOKUP($A26,'Import Peak'!$A$3:EF$99,136,FALSE)-VLOOKUP($A26,'Import Peak Change'!$A$106:EF$202,136,FALSE)),0,(VLOOKUP($A26,'Import Peak'!$A$3:EF$99,136,FALSE)-VLOOKUP($A26,'Import Peak Change'!$A$106:EF$202,136,FALSE)))</f>
        <v>0</v>
      </c>
      <c r="EG26" s="6">
        <f>IF(ISERROR(VLOOKUP($A26,'Import Peak'!$A$3:EG$99,137,FALSE)-VLOOKUP($A26,'Import Peak Change'!$A$106:EG$202,137,FALSE)),0,(VLOOKUP($A26,'Import Peak'!$A$3:EG$99,137,FALSE)-VLOOKUP($A26,'Import Peak Change'!$A$106:EG$202,137,FALSE)))</f>
        <v>0</v>
      </c>
      <c r="EH26" s="6">
        <f>IF(ISERROR(VLOOKUP($A26,'Import Peak'!$A$3:EH$99,138,FALSE)-VLOOKUP($A26,'Import Peak Change'!$A$106:EH$202,138,FALSE)),0,(VLOOKUP($A26,'Import Peak'!$A$3:EH$99,138,FALSE)-VLOOKUP($A26,'Import Peak Change'!$A$106:EH$202,138,FALSE)))</f>
        <v>0</v>
      </c>
      <c r="EI26" s="6">
        <f>IF(ISERROR(VLOOKUP($A26,'Import Peak'!$A$3:EI$99,139,FALSE)-VLOOKUP($A26,'Import Peak Change'!$A$106:EI$202,139,FALSE)),0,(VLOOKUP($A26,'Import Peak'!$A$3:EI$99,139,FALSE)-VLOOKUP($A26,'Import Peak Change'!$A$106:EI$202,139,FALSE)))</f>
        <v>0</v>
      </c>
      <c r="EJ26" s="6">
        <f>IF(ISERROR(VLOOKUP($A26,'Import Peak'!$A$3:EJ$99,140,FALSE)-VLOOKUP($A26,'Import Peak Change'!$A$106:EJ$202,140,FALSE)),0,(VLOOKUP($A26,'Import Peak'!$A$3:EJ$99,140,FALSE)-VLOOKUP($A26,'Import Peak Change'!$A$106:EJ$202,140,FALSE)))</f>
        <v>0</v>
      </c>
      <c r="EK26" s="6">
        <f>IF(ISERROR(VLOOKUP($A26,'Import Peak'!$A$3:EK$99,141,FALSE)-VLOOKUP($A26,'Import Peak Change'!$A$106:EK$202,141,FALSE)),0,(VLOOKUP($A26,'Import Peak'!$A$3:EK$99,141,FALSE)-VLOOKUP($A26,'Import Peak Change'!$A$106:EK$202,141,FALSE)))</f>
        <v>0</v>
      </c>
      <c r="EL26" s="6">
        <f>IF(ISERROR(VLOOKUP($A26,'Import Peak'!$A$3:EL$99,142,FALSE)-VLOOKUP($A26,'Import Peak Change'!$A$106:EL$202,142,FALSE)),0,(VLOOKUP($A26,'Import Peak'!$A$3:EL$99,142,FALSE)-VLOOKUP($A26,'Import Peak Change'!$A$106:EL$202,142,FALSE)))</f>
        <v>0</v>
      </c>
      <c r="EM26" s="6">
        <f>IF(ISERROR(VLOOKUP($A26,'Import Peak'!$A$3:EM$99,143,FALSE)-VLOOKUP($A26,'Import Peak Change'!$A$106:EM$202,143,FALSE)),0,(VLOOKUP($A26,'Import Peak'!$A$3:EM$99,143,FALSE)-VLOOKUP($A26,'Import Peak Change'!$A$106:EM$202,143,FALSE)))</f>
        <v>0</v>
      </c>
      <c r="EN26" s="6">
        <f>IF(ISERROR(VLOOKUP($A26,'Import Peak'!$A$3:EN$99,144,FALSE)-VLOOKUP($A26,'Import Peak Change'!$A$106:EN$202,144,FALSE)),0,(VLOOKUP($A26,'Import Peak'!$A$3:EN$99,144,FALSE)-VLOOKUP($A26,'Import Peak Change'!$A$106:EN$202,144,FALSE)))</f>
        <v>0</v>
      </c>
      <c r="EO26" s="6">
        <f>IF(ISERROR(VLOOKUP($A26,'Import Peak'!$A$3:EO$99,145,FALSE)-VLOOKUP($A26,'Import Peak Change'!$A$106:EO$202,145,FALSE)),0,(VLOOKUP($A26,'Import Peak'!$A$3:EO$99,145,FALSE)-VLOOKUP($A26,'Import Peak Change'!$A$106:EO$202,145,FALSE)))</f>
        <v>0</v>
      </c>
      <c r="EP26" s="6">
        <f>IF(ISERROR(VLOOKUP($A26,'Import Peak'!$A$3:EP$99,146,FALSE)-VLOOKUP($A26,'Import Peak Change'!$A$106:EP$202,146,FALSE)),0,(VLOOKUP($A26,'Import Peak'!$A$3:EP$99,146,FALSE)-VLOOKUP($A26,'Import Peak Change'!$A$106:EP$202,146,FALSE)))</f>
        <v>0</v>
      </c>
      <c r="EQ26" s="6">
        <f>IF(ISERROR(VLOOKUP($A26,'Import Peak'!$A$3:EQ$99,147,FALSE)-VLOOKUP($A26,'Import Peak Change'!$A$106:EQ$202,147,FALSE)),0,(VLOOKUP($A26,'Import Peak'!$A$3:EQ$99,147,FALSE)-VLOOKUP($A26,'Import Peak Change'!$A$106:EQ$202,147,FALSE)))</f>
        <v>0</v>
      </c>
      <c r="ER26" s="6">
        <f>IF(ISERROR(VLOOKUP($A26,'Import Peak'!$A$3:ER$99,148,FALSE)-VLOOKUP($A26,'Import Peak Change'!$A$106:ER$202,148,FALSE)),0,(VLOOKUP($A26,'Import Peak'!$A$3:ER$99,148,FALSE)-VLOOKUP($A26,'Import Peak Change'!$A$106:ER$202,148,FALSE)))</f>
        <v>0</v>
      </c>
      <c r="ES26" s="6">
        <f>IF(ISERROR(VLOOKUP($A26,'Import Peak'!$A$3:ES$99,149,FALSE)-VLOOKUP($A26,'Import Peak Change'!$A$106:ES$202,149,FALSE)),0,(VLOOKUP($A26,'Import Peak'!$A$3:ES$99,149,FALSE)-VLOOKUP($A26,'Import Peak Change'!$A$106:ES$202,149,FALSE)))</f>
        <v>0</v>
      </c>
      <c r="ET26" s="6">
        <f>IF(ISERROR(VLOOKUP($A26,'Import Peak'!$A$3:ET$99,150,FALSE)-VLOOKUP($A26,'Import Peak Change'!$A$106:ET$202,150,FALSE)),0,(VLOOKUP($A26,'Import Peak'!$A$3:ET$99,150,FALSE)-VLOOKUP($A26,'Import Peak Change'!$A$106:ET$202,150,FALSE)))</f>
        <v>0</v>
      </c>
      <c r="EU26" s="6">
        <f>IF(ISERROR(VLOOKUP($A26,'Import Peak'!$A$3:EU$99,151,FALSE)-VLOOKUP($A26,'Import Peak Change'!$A$106:EU$202,151,FALSE)),0,(VLOOKUP($A26,'Import Peak'!$A$3:EU$99,151,FALSE)-VLOOKUP($A26,'Import Peak Change'!$A$106:EU$202,151,FALSE)))</f>
        <v>0</v>
      </c>
      <c r="EV26" s="6">
        <f>IF(ISERROR(VLOOKUP($A26,'Import Peak'!$A$3:EV$99,152,FALSE)-VLOOKUP($A26,'Import Peak Change'!$A$106:EV$202,152,FALSE)),0,(VLOOKUP($A26,'Import Peak'!$A$3:EV$99,152,FALSE)-VLOOKUP($A26,'Import Peak Change'!$A$106:EV$202,152,FALSE)))</f>
        <v>0</v>
      </c>
      <c r="EW26" s="6">
        <f>IF(ISERROR(VLOOKUP($A26,'Import Peak'!$A$3:EW$99,153,FALSE)-VLOOKUP($A26,'Import Peak Change'!$A$106:EW$202,153,FALSE)),0,(VLOOKUP($A26,'Import Peak'!$A$3:EW$99,153,FALSE)-VLOOKUP($A26,'Import Peak Change'!$A$106:EW$202,153,FALSE)))</f>
        <v>0</v>
      </c>
      <c r="EX26" s="6">
        <f>IF(ISERROR(VLOOKUP($A26,'Import Peak'!$A$3:EX$99,154,FALSE)-VLOOKUP($A26,'Import Peak Change'!$A$106:EX$202,154,FALSE)),0,(VLOOKUP($A26,'Import Peak'!$A$3:EX$99,154,FALSE)-VLOOKUP($A26,'Import Peak Change'!$A$106:EX$202,154,FALSE)))</f>
        <v>0</v>
      </c>
      <c r="EY26" s="6">
        <f>IF(ISERROR(VLOOKUP($A26,'Import Peak'!$A$3:EY$99,155,FALSE)-VLOOKUP($A26,'Import Peak Change'!$A$106:EY$202,155,FALSE)),0,(VLOOKUP($A26,'Import Peak'!$A$3:EY$99,155,FALSE)-VLOOKUP($A26,'Import Peak Change'!$A$106:EY$202,155,FALSE)))</f>
        <v>0</v>
      </c>
      <c r="EZ26" s="6">
        <f>IF(ISERROR(VLOOKUP($A26,'Import Peak'!$A$3:EZ$99,156,FALSE)-VLOOKUP($A26,'Import Peak Change'!$A$106:EZ$202,156,FALSE)),0,(VLOOKUP($A26,'Import Peak'!$A$3:EZ$99,156,FALSE)-VLOOKUP($A26,'Import Peak Change'!$A$106:EZ$202,156,FALSE)))</f>
        <v>0</v>
      </c>
      <c r="FA26" s="6">
        <f>IF(ISERROR(VLOOKUP($A26,'Import Peak'!$A$3:FA$99,157,FALSE)-VLOOKUP($A26,'Import Peak Change'!$A$106:FA$202,157,FALSE)),0,(VLOOKUP($A26,'Import Peak'!$A$3:FA$99,157,FALSE)-VLOOKUP($A26,'Import Peak Change'!$A$106:FA$202,157,FALSE)))</f>
        <v>0</v>
      </c>
      <c r="FB26" s="6">
        <f>IF(ISERROR(VLOOKUP($A26,'Import Peak'!$A$3:FB$99,158,FALSE)-VLOOKUP($A26,'Import Peak Change'!$A$106:FB$202,158,FALSE)),0,(VLOOKUP($A26,'Import Peak'!$A$3:FB$99,158,FALSE)-VLOOKUP($A26,'Import Peak Change'!$A$106:FB$202,158,FALSE)))</f>
        <v>0</v>
      </c>
      <c r="FC26" s="6">
        <f>IF(ISERROR(VLOOKUP($A26,'Import Peak'!$A$3:FC$99,159,FALSE)-VLOOKUP($A26,'Import Peak Change'!$A$106:FC$202,159,FALSE)),0,(VLOOKUP($A26,'Import Peak'!$A$3:FC$99,159,FALSE)-VLOOKUP($A26,'Import Peak Change'!$A$106:FC$202,159,FALSE)))</f>
        <v>0</v>
      </c>
      <c r="FD26" s="6">
        <f>IF(ISERROR(VLOOKUP($A26,'Import Peak'!$A$3:FD$99,160,FALSE)-VLOOKUP($A26,'Import Peak Change'!$A$106:FD$202,160,FALSE)),0,(VLOOKUP($A26,'Import Peak'!$A$3:FD$99,160,FALSE)-VLOOKUP($A26,'Import Peak Change'!$A$106:FD$202,160,FALSE)))</f>
        <v>0</v>
      </c>
      <c r="FE26" s="6">
        <f>IF(ISERROR(VLOOKUP($A26,'Import Peak'!$A$3:FE$99,161,FALSE)-VLOOKUP($A26,'Import Peak Change'!$A$106:FE$202,161,FALSE)),0,(VLOOKUP($A26,'Import Peak'!$A$3:FE$99,161,FALSE)-VLOOKUP($A26,'Import Peak Change'!$A$106:FE$202,161,FALSE)))</f>
        <v>0</v>
      </c>
      <c r="FF26" s="6">
        <f>IF(ISERROR(VLOOKUP($A26,'Import Peak'!$A$3:FF$99,162,FALSE)-VLOOKUP($A26,'Import Peak Change'!$A$106:FF$202,162,FALSE)),0,(VLOOKUP($A26,'Import Peak'!$A$3:FF$99,162,FALSE)-VLOOKUP($A26,'Import Peak Change'!$A$106:FF$202,162,FALSE)))</f>
        <v>0</v>
      </c>
      <c r="FG26" s="6">
        <f>IF(ISERROR(VLOOKUP($A26,'Import Peak'!$A$3:FG$99,163,FALSE)-VLOOKUP($A26,'Import Peak Change'!$A$106:FG$202,163,FALSE)),0,(VLOOKUP($A26,'Import Peak'!$A$3:FG$99,163,FALSE)-VLOOKUP($A26,'Import Peak Change'!$A$106:FG$202,163,FALSE)))</f>
        <v>0</v>
      </c>
      <c r="FH26" s="6">
        <f>IF(ISERROR(VLOOKUP($A26,'Import Peak'!$A$3:FH$99,164,FALSE)-VLOOKUP($A26,'Import Peak Change'!$A$106:FH$202,164,FALSE)),0,(VLOOKUP($A26,'Import Peak'!$A$3:FH$99,164,FALSE)-VLOOKUP($A26,'Import Peak Change'!$A$106:FH$202,164,FALSE)))</f>
        <v>0</v>
      </c>
      <c r="FI26" s="6">
        <f>IF(ISERROR(VLOOKUP($A26,'Import Peak'!$A$3:FI$99,165,FALSE)-VLOOKUP($A26,'Import Peak Change'!$A$106:FI$202,165,FALSE)),0,(VLOOKUP($A26,'Import Peak'!$A$3:FI$99,165,FALSE)-VLOOKUP($A26,'Import Peak Change'!$A$106:FI$202,165,FALSE)))</f>
        <v>0</v>
      </c>
      <c r="FJ26" s="6">
        <f>IF(ISERROR(VLOOKUP($A26,'Import Peak'!$A$3:FJ$99,166,FALSE)-VLOOKUP($A26,'Import Peak Change'!$A$106:FJ$202,166,FALSE)),0,(VLOOKUP($A26,'Import Peak'!$A$3:FJ$99,166,FALSE)-VLOOKUP($A26,'Import Peak Change'!$A$106:FJ$202,166,FALSE)))</f>
        <v>0</v>
      </c>
      <c r="FK26" s="6">
        <f>IF(ISERROR(VLOOKUP($A26,'Import Peak'!$A$3:FK$99,167,FALSE)-VLOOKUP($A26,'Import Peak Change'!$A$106:FK$202,167,FALSE)),0,(VLOOKUP($A26,'Import Peak'!$A$3:FK$99,167,FALSE)-VLOOKUP($A26,'Import Peak Change'!$A$106:FK$202,167,FALSE)))</f>
        <v>0</v>
      </c>
      <c r="FL26" s="6">
        <f>IF(ISERROR(VLOOKUP($A26,'Import Peak'!$A$3:FL$99,168,FALSE)-VLOOKUP($A26,'Import Peak Change'!$A$106:FL$202,168,FALSE)),0,(VLOOKUP($A26,'Import Peak'!$A$3:FL$99,168,FALSE)-VLOOKUP($A26,'Import Peak Change'!$A$106:FL$202,168,FALSE)))</f>
        <v>0</v>
      </c>
      <c r="FM26" s="6">
        <f>IF(ISERROR(VLOOKUP($A26,'Import Peak'!$A$3:FM$99,169,FALSE)-VLOOKUP($A26,'Import Peak Change'!$A$106:FM$202,169,FALSE)),0,(VLOOKUP($A26,'Import Peak'!$A$3:FM$99,169,FALSE)-VLOOKUP($A26,'Import Peak Change'!$A$106:FM$202,169,FALSE)))</f>
        <v>0</v>
      </c>
      <c r="FN26" s="6">
        <f>IF(ISERROR(VLOOKUP($A26,'Import Peak'!$A$3:FN$99,170,FALSE)-VLOOKUP($A26,'Import Peak Change'!$A$106:FN$202,170,FALSE)),0,(VLOOKUP($A26,'Import Peak'!$A$3:FN$99,170,FALSE)-VLOOKUP($A26,'Import Peak Change'!$A$106:FN$202,170,FALSE)))</f>
        <v>0</v>
      </c>
      <c r="FO26" s="6">
        <f>IF(ISERROR(VLOOKUP($A26,'Import Peak'!$A$3:FO$99,171,FALSE)-VLOOKUP($A26,'Import Peak Change'!$A$106:FO$202,171,FALSE)),0,(VLOOKUP($A26,'Import Peak'!$A$3:FO$99,171,FALSE)-VLOOKUP($A26,'Import Peak Change'!$A$106:FO$202,171,FALSE)))</f>
        <v>0</v>
      </c>
      <c r="FP26" s="6">
        <f>IF(ISERROR(VLOOKUP($A26,'Import Peak'!$A$3:FP$99,172,FALSE)-VLOOKUP($A26,'Import Peak Change'!$A$106:FP$202,172,FALSE)),0,(VLOOKUP($A26,'Import Peak'!$A$3:FP$99,172,FALSE)-VLOOKUP($A26,'Import Peak Change'!$A$106:FP$202,172,FALSE)))</f>
        <v>0</v>
      </c>
      <c r="FQ26" s="6">
        <f>IF(ISERROR(VLOOKUP($A26,'Import Peak'!$A$3:FQ$99,173,FALSE)-VLOOKUP($A26,'Import Peak Change'!$A$106:FQ$202,173,FALSE)),0,(VLOOKUP($A26,'Import Peak'!$A$3:FQ$99,173,FALSE)-VLOOKUP($A26,'Import Peak Change'!$A$106:FQ$202,173,FALSE)))</f>
        <v>0</v>
      </c>
      <c r="FR26" s="6">
        <f>IF(ISERROR(VLOOKUP($A26,'Import Peak'!$A$3:FR$99,174,FALSE)-VLOOKUP($A26,'Import Peak Change'!$A$106:FR$202,174,FALSE)),0,(VLOOKUP($A26,'Import Peak'!$A$3:FR$99,174,FALSE)-VLOOKUP($A26,'Import Peak Change'!$A$106:FR$202,174,FALSE)))</f>
        <v>0</v>
      </c>
      <c r="FS26" s="6">
        <f>IF(ISERROR(VLOOKUP($A26,'Import Peak'!$A$3:FS$99,175,FALSE)-VLOOKUP($A26,'Import Peak Change'!$A$106:FS$202,175,FALSE)),0,(VLOOKUP($A26,'Import Peak'!$A$3:FS$99,175,FALSE)-VLOOKUP($A26,'Import Peak Change'!$A$106:FS$202,175,FALSE)))</f>
        <v>0</v>
      </c>
      <c r="FT26" s="6">
        <f>IF(ISERROR(VLOOKUP($A26,'Import Peak'!$A$3:FT$99,176,FALSE)-VLOOKUP($A26,'Import Peak Change'!$A$106:FT$202,176,FALSE)),0,(VLOOKUP($A26,'Import Peak'!$A$3:FT$99,176,FALSE)-VLOOKUP($A26,'Import Peak Change'!$A$106:FT$202,176,FALSE)))</f>
        <v>0</v>
      </c>
      <c r="FU26" s="6">
        <f>IF(ISERROR(VLOOKUP($A26,'Import Peak'!$A$3:FU$99,177,FALSE)-VLOOKUP($A26,'Import Peak Change'!$A$106:FU$202,177,FALSE)),0,(VLOOKUP($A26,'Import Peak'!$A$3:FU$99,177,FALSE)-VLOOKUP($A26,'Import Peak Change'!$A$106:FU$202,177,FALSE)))</f>
        <v>0</v>
      </c>
      <c r="FV26" s="6">
        <f>IF(ISERROR(VLOOKUP($A26,'Import Peak'!$A$3:FV$99,178,FALSE)-VLOOKUP($A26,'Import Peak Change'!$A$106:FV$202,178,FALSE)),0,(VLOOKUP($A26,'Import Peak'!$A$3:FV$99,178,FALSE)-VLOOKUP($A26,'Import Peak Change'!$A$106:FV$202,178,FALSE)))</f>
        <v>0</v>
      </c>
      <c r="FW26" s="6">
        <f>IF(ISERROR(VLOOKUP($A26,'Import Peak'!$A$3:FW$99,179,FALSE)-VLOOKUP($A26,'Import Peak Change'!$A$106:FW$202,179,FALSE)),0,(VLOOKUP($A26,'Import Peak'!$A$3:FW$99,179,FALSE)-VLOOKUP($A26,'Import Peak Change'!$A$106:FW$202,179,FALSE)))</f>
        <v>0</v>
      </c>
      <c r="FX26" s="6">
        <f>IF(ISERROR(VLOOKUP($A26,'Import Peak'!$A$3:FX$99,180,FALSE)-VLOOKUP($A26,'Import Peak Change'!$A$106:FX$202,180,FALSE)),0,(VLOOKUP($A26,'Import Peak'!$A$3:FX$99,180,FALSE)-VLOOKUP($A26,'Import Peak Change'!$A$106:FX$202,180,FALSE)))</f>
        <v>0</v>
      </c>
      <c r="FY26" s="6">
        <f>IF(ISERROR(VLOOKUP($A26,'Import Peak'!$A$3:FY$99,181,FALSE)-VLOOKUP($A26,'Import Peak Change'!$A$106:FY$202,181,FALSE)),0,(VLOOKUP($A26,'Import Peak'!$A$3:FY$99,181,FALSE)-VLOOKUP($A26,'Import Peak Change'!$A$106:FY$202,181,FALSE)))</f>
        <v>0</v>
      </c>
      <c r="FZ26" s="6">
        <f>IF(ISERROR(VLOOKUP($A26,'Import Peak'!$A$3:FZ$99,182,FALSE)-VLOOKUP($A26,'Import Peak Change'!$A$106:FZ$202,182,FALSE)),0,(VLOOKUP($A26,'Import Peak'!$A$3:FZ$99,182,FALSE)-VLOOKUP($A26,'Import Peak Change'!$A$106:FZ$202,182,FALSE)))</f>
        <v>0</v>
      </c>
      <c r="GA26" s="6">
        <f>IF(ISERROR(VLOOKUP($A26,'Import Peak'!$A$3:GA$99,183,FALSE)-VLOOKUP($A26,'Import Peak Change'!$A$106:GA$202,183,FALSE)),0,(VLOOKUP($A26,'Import Peak'!$A$3:GA$99,183,FALSE)-VLOOKUP($A26,'Import Peak Change'!$A$106:GA$202,183,FALSE)))</f>
        <v>0</v>
      </c>
      <c r="GB26" s="6">
        <f>IF(ISERROR(VLOOKUP($A26,'Import Peak'!$A$3:GB$99,184,FALSE)-VLOOKUP($A26,'Import Peak Change'!$A$106:GB$202,184,FALSE)),0,(VLOOKUP($A26,'Import Peak'!$A$3:GB$99,184,FALSE)-VLOOKUP($A26,'Import Peak Change'!$A$106:GB$202,184,FALSE)))</f>
        <v>0</v>
      </c>
      <c r="GC26" s="6">
        <f>IF(ISERROR(VLOOKUP($A26,'Import Peak'!$A$3:GC$99,185,FALSE)-VLOOKUP($A26,'Import Peak Change'!$A$106:GC$202,185,FALSE)),0,(VLOOKUP($A26,'Import Peak'!$A$3:GC$99,185,FALSE)-VLOOKUP($A26,'Import Peak Change'!$A$106:GC$202,185,FALSE)))</f>
        <v>0</v>
      </c>
      <c r="GD26" s="6">
        <f>IF(ISERROR(VLOOKUP($A26,'Import Peak'!$A$3:GD$99,186,FALSE)-VLOOKUP($A26,'Import Peak Change'!$A$106:GD$202,186,FALSE)),0,(VLOOKUP($A26,'Import Peak'!$A$3:GD$99,186,FALSE)-VLOOKUP($A26,'Import Peak Change'!$A$106:GD$202,186,FALSE)))</f>
        <v>0</v>
      </c>
      <c r="GE26" s="6">
        <f>IF(ISERROR(VLOOKUP($A26,'Import Peak'!$A$3:GE$99,187,FALSE)-VLOOKUP($A26,'Import Peak Change'!$A$106:GE$202,187,FALSE)),0,(VLOOKUP($A26,'Import Peak'!$A$3:GE$99,187,FALSE)-VLOOKUP($A26,'Import Peak Change'!$A$106:GE$202,187,FALSE)))</f>
        <v>0</v>
      </c>
      <c r="GF26" s="6">
        <f>IF(ISERROR(VLOOKUP($A26,'Import Peak'!$A$3:GF$99,188,FALSE)-VLOOKUP($A26,'Import Peak Change'!$A$106:GF$202,188,FALSE)),0,(VLOOKUP($A26,'Import Peak'!$A$3:GF$99,188,FALSE)-VLOOKUP($A26,'Import Peak Change'!$A$106:GF$202,188,FALSE)))</f>
        <v>0</v>
      </c>
      <c r="GG26" s="6">
        <f>IF(ISERROR(VLOOKUP($A26,'Import Peak'!$A$3:GG$99,189,FALSE)-VLOOKUP($A26,'Import Peak Change'!$A$106:GG$202,189,FALSE)),0,(VLOOKUP($A26,'Import Peak'!$A$3:GG$99,189,FALSE)-VLOOKUP($A26,'Import Peak Change'!$A$106:GG$202,189,FALSE)))</f>
        <v>0</v>
      </c>
      <c r="GH26" s="6">
        <f>IF(ISERROR(VLOOKUP($A26,'Import Peak'!$A$3:GH$99,190,FALSE)-VLOOKUP($A26,'Import Peak Change'!$A$106:GH$202,190,FALSE)),0,(VLOOKUP($A26,'Import Peak'!$A$3:GH$99,190,FALSE)-VLOOKUP($A26,'Import Peak Change'!$A$106:GH$202,190,FALSE)))</f>
        <v>0</v>
      </c>
      <c r="GI26" s="6">
        <f>IF(ISERROR(VLOOKUP($A26,'Import Peak'!$A$3:GI$99,191,FALSE)-VLOOKUP($A26,'Import Peak Change'!$A$106:GI$202,191,FALSE)),0,(VLOOKUP($A26,'Import Peak'!$A$3:GI$99,191,FALSE)-VLOOKUP($A26,'Import Peak Change'!$A$106:GI$202,191,FALSE)))</f>
        <v>0</v>
      </c>
      <c r="GJ26" s="6">
        <f>IF(ISERROR(VLOOKUP($A26,'Import Peak'!$A$3:GJ$99,192,FALSE)-VLOOKUP($A26,'Import Peak Change'!$A$106:GJ$202,192,FALSE)),0,(VLOOKUP($A26,'Import Peak'!$A$3:GJ$99,192,FALSE)-VLOOKUP($A26,'Import Peak Change'!$A$106:GJ$202,192,FALSE)))</f>
        <v>0</v>
      </c>
      <c r="GK26" s="6">
        <f>IF(ISERROR(VLOOKUP($A26,'Import Peak'!$A$3:GK$99,193,FALSE)-VLOOKUP($A26,'Import Peak Change'!$A$106:GK$202,193,FALSE)),0,(VLOOKUP($A26,'Import Peak'!$A$3:GK$99,193,FALSE)-VLOOKUP($A26,'Import Peak Change'!$A$106:GK$202,193,FALSE)))</f>
        <v>0</v>
      </c>
      <c r="GL26" s="6">
        <f>IF(ISERROR(VLOOKUP($A26,'Import Peak'!$A$3:GL$99,194,FALSE)-VLOOKUP($A26,'Import Peak Change'!$A$106:GL$202,194,FALSE)),0,(VLOOKUP($A26,'Import Peak'!$A$3:GL$99,194,FALSE)-VLOOKUP($A26,'Import Peak Change'!$A$106:GL$202,194,FALSE)))</f>
        <v>0</v>
      </c>
      <c r="GM26" s="6">
        <f>IF(ISERROR(VLOOKUP($A26,'Import Peak'!$A$3:GM$99,195,FALSE)-VLOOKUP($A26,'Import Peak Change'!$A$106:GM$202,195,FALSE)),0,(VLOOKUP($A26,'Import Peak'!$A$3:GM$99,195,FALSE)-VLOOKUP($A26,'Import Peak Change'!$A$106:GM$202,195,FALSE)))</f>
        <v>0</v>
      </c>
      <c r="GN26" s="6">
        <f>IF(ISERROR(VLOOKUP($A26,'Import Peak'!$A$3:GN$99,196,FALSE)-VLOOKUP($A26,'Import Peak Change'!$A$106:GN$202,196,FALSE)),0,(VLOOKUP($A26,'Import Peak'!$A$3:GN$99,196,FALSE)-VLOOKUP($A26,'Import Peak Change'!$A$106:GN$202,196,FALSE)))</f>
        <v>0</v>
      </c>
      <c r="GO26" s="6">
        <f>IF(ISERROR(VLOOKUP($A26,'Import Peak'!$A$3:GO$99,197,FALSE)-VLOOKUP($A26,'Import Peak Change'!$A$106:GO$202,197,FALSE)),0,(VLOOKUP($A26,'Import Peak'!$A$3:GO$99,197,FALSE)-VLOOKUP($A26,'Import Peak Change'!$A$106:GO$202,197,FALSE)))</f>
        <v>0</v>
      </c>
      <c r="GP26" s="6">
        <f>IF(ISERROR(VLOOKUP($A26,'Import Peak'!$A$3:GP$99,198,FALSE)-VLOOKUP($A26,'Import Peak Change'!$A$106:GP$202,198,FALSE)),0,(VLOOKUP($A26,'Import Peak'!$A$3:GP$99,198,FALSE)-VLOOKUP($A26,'Import Peak Change'!$A$106:GP$202,198,FALSE)))</f>
        <v>0</v>
      </c>
      <c r="GQ26" s="6">
        <f>IF(ISERROR(VLOOKUP($A26,'Import Peak'!$A$3:GQ$99,199,FALSE)-VLOOKUP($A26,'Import Peak Change'!$A$106:GQ$202,199,FALSE)),0,(VLOOKUP($A26,'Import Peak'!$A$3:GQ$99,199,FALSE)-VLOOKUP($A26,'Import Peak Change'!$A$106:GQ$202,199,FALSE)))</f>
        <v>0</v>
      </c>
      <c r="GR26" s="6">
        <f>IF(ISERROR(VLOOKUP($A26,'Import Peak'!$A$3:GR$99,200,FALSE)-VLOOKUP($A26,'Import Peak Change'!$A$106:GR$202,200,FALSE)),0,(VLOOKUP($A26,'Import Peak'!$A$3:GR$99,200,FALSE)-VLOOKUP($A26,'Import Peak Change'!$A$106:GR$202,200,FALSE)))</f>
        <v>0</v>
      </c>
      <c r="GS26" s="6">
        <f>IF(ISERROR(VLOOKUP($A26,'Import Peak'!$A$3:GS$99,201,FALSE)-VLOOKUP($A26,'Import Peak Change'!$A$106:GS$202,201,FALSE)),0,(VLOOKUP($A26,'Import Peak'!$A$3:GS$99,201,FALSE)-VLOOKUP($A26,'Import Peak Change'!$A$106:GS$202,201,FALSE)))</f>
        <v>0</v>
      </c>
      <c r="GT26" s="6">
        <f>IF(ISERROR(VLOOKUP($A26,'Import Peak'!$A$3:GT$99,202,FALSE)-VLOOKUP($A26,'Import Peak Change'!$A$106:GT$202,202,FALSE)),0,(VLOOKUP($A26,'Import Peak'!$A$3:GT$99,202,FALSE)-VLOOKUP($A26,'Import Peak Change'!$A$106:GT$202,202,FALSE)))</f>
        <v>0</v>
      </c>
      <c r="GU26" s="6">
        <f>IF(ISERROR(VLOOKUP($A26,'Import Peak'!$A$3:GU$99,203,FALSE)-VLOOKUP($A26,'Import Peak Change'!$A$106:GU$202,203,FALSE)),0,(VLOOKUP($A26,'Import Peak'!$A$3:GU$99,203,FALSE)-VLOOKUP($A26,'Import Peak Change'!$A$106:GU$202,203,FALSE)))</f>
        <v>0</v>
      </c>
      <c r="GV26" s="6">
        <f>IF(ISERROR(VLOOKUP($A26,'Import Peak'!$A$3:GV$99,204,FALSE)-VLOOKUP($A26,'Import Peak Change'!$A$106:GV$202,204,FALSE)),0,(VLOOKUP($A26,'Import Peak'!$A$3:GV$99,204,FALSE)-VLOOKUP($A26,'Import Peak Change'!$A$106:GV$202,204,FALSE)))</f>
        <v>0</v>
      </c>
      <c r="GW26" s="6">
        <f>IF(ISERROR(VLOOKUP($A26,'Import Peak'!$A$3:GW$99,205,FALSE)-VLOOKUP($A26,'Import Peak Change'!$A$106:GW$202,205,FALSE)),0,(VLOOKUP($A26,'Import Peak'!$A$3:GW$99,205,FALSE)-VLOOKUP($A26,'Import Peak Change'!$A$106:GW$202,205,FALSE)))</f>
        <v>0</v>
      </c>
      <c r="GX26" s="6">
        <f>IF(ISERROR(VLOOKUP($A26,'Import Peak'!$A$3:GX$99,206,FALSE)-VLOOKUP($A26,'Import Peak Change'!$A$106:GX$202,206,FALSE)),0,(VLOOKUP($A26,'Import Peak'!$A$3:GX$99,206,FALSE)-VLOOKUP($A26,'Import Peak Change'!$A$106:GX$202,206,FALSE)))</f>
        <v>0</v>
      </c>
      <c r="GY26" s="6">
        <f>IF(ISERROR(VLOOKUP($A26,'Import Peak'!$A$3:GY$99,207,FALSE)-VLOOKUP($A26,'Import Peak Change'!$A$106:GY$202,207,FALSE)),0,(VLOOKUP($A26,'Import Peak'!$A$3:GY$99,207,FALSE)-VLOOKUP($A26,'Import Peak Change'!$A$106:GY$202,207,FALSE)))</f>
        <v>0</v>
      </c>
      <c r="GZ26" s="6">
        <f>IF(ISERROR(VLOOKUP($A26,'Import Peak'!$A$3:GZ$99,208,FALSE)-VLOOKUP($A26,'Import Peak Change'!$A$106:GZ$202,208,FALSE)),0,(VLOOKUP($A26,'Import Peak'!$A$3:GZ$99,208,FALSE)-VLOOKUP($A26,'Import Peak Change'!$A$106:GZ$202,208,FALSE)))</f>
        <v>0</v>
      </c>
      <c r="HA26" s="6">
        <f>IF(ISERROR(VLOOKUP($A26,'Import Peak'!$A$3:HA$99,209,FALSE)-VLOOKUP($A26,'Import Peak Change'!$A$106:HA$202,209,FALSE)),0,(VLOOKUP($A26,'Import Peak'!$A$3:HA$99,209,FALSE)-VLOOKUP($A26,'Import Peak Change'!$A$106:HA$202,209,FALSE)))</f>
        <v>0</v>
      </c>
      <c r="HB26" s="6">
        <f>IF(ISERROR(VLOOKUP($A26,'Import Peak'!$A$3:HB$99,210,FALSE)-VLOOKUP($A26,'Import Peak Change'!$A$106:HB$202,210,FALSE)),0,(VLOOKUP($A26,'Import Peak'!$A$3:HB$99,210,FALSE)-VLOOKUP($A26,'Import Peak Change'!$A$106:HB$202,210,FALSE)))</f>
        <v>0</v>
      </c>
      <c r="HC26" s="6">
        <f>IF(ISERROR(VLOOKUP($A26,'Import Peak'!$A$3:HC$99,211,FALSE)-VLOOKUP($A26,'Import Peak Change'!$A$106:HC$202,211,FALSE)),0,(VLOOKUP($A26,'Import Peak'!$A$3:HC$99,211,FALSE)-VLOOKUP($A26,'Import Peak Change'!$A$106:HC$202,211,FALSE)))</f>
        <v>0</v>
      </c>
      <c r="HD26" s="6">
        <f>IF(ISERROR(VLOOKUP($A26,'Import Peak'!$A$3:HD$99,212,FALSE)-VLOOKUP($A26,'Import Peak Change'!$A$106:HD$202,212,FALSE)),0,(VLOOKUP($A26,'Import Peak'!$A$3:HD$99,212,FALSE)-VLOOKUP($A26,'Import Peak Change'!$A$106:HD$202,212,FALSE)))</f>
        <v>0</v>
      </c>
      <c r="HE26" s="6">
        <f>IF(ISERROR(VLOOKUP($A26,'Import Peak'!$A$3:HE$99,213,FALSE)-VLOOKUP($A26,'Import Peak Change'!$A$106:HE$202,213,FALSE)),0,(VLOOKUP($A26,'Import Peak'!$A$3:HE$99,213,FALSE)-VLOOKUP($A26,'Import Peak Change'!$A$106:HE$202,213,FALSE)))</f>
        <v>0</v>
      </c>
      <c r="HF26" s="6">
        <f>IF(ISERROR(VLOOKUP($A26,'Import Peak'!$A$3:HF$99,214,FALSE)-VLOOKUP($A26,'Import Peak Change'!$A$106:HF$202,214,FALSE)),0,(VLOOKUP($A26,'Import Peak'!$A$3:HF$99,214,FALSE)-VLOOKUP($A26,'Import Peak Change'!$A$106:HF$202,214,FALSE)))</f>
        <v>0</v>
      </c>
      <c r="HG26" s="6">
        <f>IF(ISERROR(VLOOKUP($A26,'Import Peak'!$A$3:HG$99,215,FALSE)-VLOOKUP($A26,'Import Peak Change'!$A$106:HG$202,215,FALSE)),0,(VLOOKUP($A26,'Import Peak'!$A$3:HG$99,215,FALSE)-VLOOKUP($A26,'Import Peak Change'!$A$106:HG$202,215,FALSE)))</f>
        <v>0</v>
      </c>
      <c r="HH26" s="6">
        <f>IF(ISERROR(VLOOKUP($A26,'Import Peak'!$A$3:HH$99,216,FALSE)-VLOOKUP($A26,'Import Peak Change'!$A$106:HH$202,216,FALSE)),0,(VLOOKUP($A26,'Import Peak'!$A$3:HH$99,216,FALSE)-VLOOKUP($A26,'Import Peak Change'!$A$106:HH$202,216,FALSE)))</f>
        <v>0</v>
      </c>
      <c r="HI26" s="6">
        <f>IF(ISERROR(VLOOKUP($A26,'Import Peak'!$A$3:HI$99,217,FALSE)-VLOOKUP($A26,'Import Peak Change'!$A$106:HI$202,217,FALSE)),0,(VLOOKUP($A26,'Import Peak'!$A$3:HI$99,217,FALSE)-VLOOKUP($A26,'Import Peak Change'!$A$106:HI$202,217,FALSE)))</f>
        <v>0</v>
      </c>
      <c r="HJ26" s="6">
        <f>IF(ISERROR(VLOOKUP($A26,'Import Peak'!$A$3:HJ$99,218,FALSE)-VLOOKUP($A26,'Import Peak Change'!$A$106:HJ$202,218,FALSE)),0,(VLOOKUP($A26,'Import Peak'!$A$3:HJ$99,218,FALSE)-VLOOKUP($A26,'Import Peak Change'!$A$106:HJ$202,218,FALSE)))</f>
        <v>0</v>
      </c>
      <c r="HK26" s="6">
        <f>IF(ISERROR(VLOOKUP($A26,'Import Peak'!$A$3:HK$99,219,FALSE)-VLOOKUP($A26,'Import Peak Change'!$A$106:HK$202,219,FALSE)),0,(VLOOKUP($A26,'Import Peak'!$A$3:HK$99,219,FALSE)-VLOOKUP($A26,'Import Peak Change'!$A$106:HK$202,219,FALSE)))</f>
        <v>0</v>
      </c>
      <c r="HL26" s="6">
        <f>IF(ISERROR(VLOOKUP($A26,'Import Peak'!$A$3:HL$99,220,FALSE)-VLOOKUP($A26,'Import Peak Change'!$A$106:HL$202,220,FALSE)),0,(VLOOKUP($A26,'Import Peak'!$A$3:HL$99,220,FALSE)-VLOOKUP($A26,'Import Peak Change'!$A$106:HL$202,220,FALSE)))</f>
        <v>0</v>
      </c>
      <c r="HM26" s="6">
        <f>IF(ISERROR(VLOOKUP($A26,'Import Peak'!$A$3:HM$99,221,FALSE)-VLOOKUP($A26,'Import Peak Change'!$A$106:HM$202,221,FALSE)),0,(VLOOKUP($A26,'Import Peak'!$A$3:HM$99,221,FALSE)-VLOOKUP($A26,'Import Peak Change'!$A$106:HM$202,221,FALSE)))</f>
        <v>0</v>
      </c>
      <c r="HN26" s="6">
        <f>IF(ISERROR(VLOOKUP($A26,'Import Peak'!$A$3:HN$99,222,FALSE)-VLOOKUP($A26,'Import Peak Change'!$A$106:HN$202,222,FALSE)),0,(VLOOKUP($A26,'Import Peak'!$A$3:HN$99,222,FALSE)-VLOOKUP($A26,'Import Peak Change'!$A$106:HN$202,222,FALSE)))</f>
        <v>0</v>
      </c>
      <c r="HO26" s="6">
        <f>IF(ISERROR(VLOOKUP($A26,'Import Peak'!$A$3:HO$99,223,FALSE)-VLOOKUP($A26,'Import Peak Change'!$A$106:HO$202,223,FALSE)),0,(VLOOKUP($A26,'Import Peak'!$A$3:HO$99,223,FALSE)-VLOOKUP($A26,'Import Peak Change'!$A$106:HO$202,223,FALSE)))</f>
        <v>0</v>
      </c>
      <c r="HP26" s="6">
        <f>IF(ISERROR(VLOOKUP($A26,'Import Peak'!$A$3:HP$99,224,FALSE)-VLOOKUP($A26,'Import Peak Change'!$A$106:HP$202,224,FALSE)),0,(VLOOKUP($A26,'Import Peak'!$A$3:HP$99,224,FALSE)-VLOOKUP($A26,'Import Peak Change'!$A$106:HP$202,224,FALSE)))</f>
        <v>0</v>
      </c>
      <c r="HQ26" s="6">
        <f>IF(ISERROR(VLOOKUP($A26,'Import Peak'!$A$3:HQ$99,225,FALSE)-VLOOKUP($A26,'Import Peak Change'!$A$106:HQ$202,225,FALSE)),0,(VLOOKUP($A26,'Import Peak'!$A$3:HQ$99,225,FALSE)-VLOOKUP($A26,'Import Peak Change'!$A$106:HQ$202,225,FALSE)))</f>
        <v>0</v>
      </c>
      <c r="HR26" s="6">
        <f>IF(ISERROR(VLOOKUP($A26,'Import Peak'!$A$3:HR$99,226,FALSE)-VLOOKUP($A26,'Import Peak Change'!$A$106:HR$202,226,FALSE)),0,(VLOOKUP($A26,'Import Peak'!$A$3:HR$99,226,FALSE)-VLOOKUP($A26,'Import Peak Change'!$A$106:HR$202,226,FALSE)))</f>
        <v>0</v>
      </c>
      <c r="HS26" s="6">
        <f>IF(ISERROR(VLOOKUP($A26,'Import Peak'!$A$3:HS$99,227,FALSE)-VLOOKUP($A26,'Import Peak Change'!$A$106:HS$202,227,FALSE)),0,(VLOOKUP($A26,'Import Peak'!$A$3:HS$99,227,FALSE)-VLOOKUP($A26,'Import Peak Change'!$A$106:HS$202,227,FALSE)))</f>
        <v>0</v>
      </c>
      <c r="HT26" s="6">
        <f>IF(ISERROR(VLOOKUP($A26,'Import Peak'!$A$3:HT$99,228,FALSE)-VLOOKUP($A26,'Import Peak Change'!$A$106:HT$202,228,FALSE)),0,(VLOOKUP($A26,'Import Peak'!$A$3:HT$99,228,FALSE)-VLOOKUP($A26,'Import Peak Change'!$A$106:HT$202,228,FALSE)))</f>
        <v>0</v>
      </c>
      <c r="HU26" s="6">
        <f>IF(ISERROR(VLOOKUP($A26,'Import Peak'!$A$3:HU$99,229,FALSE)-VLOOKUP($A26,'Import Peak Change'!$A$106:HU$202,229,FALSE)),0,(VLOOKUP($A26,'Import Peak'!$A$3:HU$99,229,FALSE)-VLOOKUP($A26,'Import Peak Change'!$A$106:HU$202,229,FALSE)))</f>
        <v>0</v>
      </c>
      <c r="HV26" s="6">
        <f>IF(ISERROR(VLOOKUP($A26,'Import Peak'!$A$3:HV$99,230,FALSE)-VLOOKUP($A26,'Import Peak Change'!$A$106:HV$202,230,FALSE)),0,(VLOOKUP($A26,'Import Peak'!$A$3:HV$99,230,FALSE)-VLOOKUP($A26,'Import Peak Change'!$A$106:HV$202,230,FALSE)))</f>
        <v>0</v>
      </c>
      <c r="HW26" s="6">
        <f>IF(ISERROR(VLOOKUP($A26,'Import Peak'!$A$3:HW$99,231,FALSE)-VLOOKUP($A26,'Import Peak Change'!$A$106:HW$202,231,FALSE)),0,(VLOOKUP($A26,'Import Peak'!$A$3:HW$99,231,FALSE)-VLOOKUP($A26,'Import Peak Change'!$A$106:HW$202,231,FALSE)))</f>
        <v>0</v>
      </c>
      <c r="HX26" s="6">
        <f>IF(ISERROR(VLOOKUP($A26,'Import Peak'!$A$3:HX$99,232,FALSE)-VLOOKUP($A26,'Import Peak Change'!$A$106:HX$202,232,FALSE)),0,(VLOOKUP($A26,'Import Peak'!$A$3:HX$99,232,FALSE)-VLOOKUP($A26,'Import Peak Change'!$A$106:HX$202,232,FALSE)))</f>
        <v>0</v>
      </c>
      <c r="HY26" s="6">
        <f>IF(ISERROR(VLOOKUP($A26,'Import Peak'!$A$3:HY$99,233,FALSE)-VLOOKUP($A26,'Import Peak Change'!$A$106:HY$202,233,FALSE)),0,(VLOOKUP($A26,'Import Peak'!$A$3:HY$99,233,FALSE)-VLOOKUP($A26,'Import Peak Change'!$A$106:HY$202,233,FALSE)))</f>
        <v>0</v>
      </c>
      <c r="HZ26" s="6">
        <f>IF(ISERROR(VLOOKUP($A26,'Import Peak'!$A$3:HZ$99,234,FALSE)-VLOOKUP($A26,'Import Peak Change'!$A$106:HZ$202,234,FALSE)),0,(VLOOKUP($A26,'Import Peak'!$A$3:HZ$99,234,FALSE)-VLOOKUP($A26,'Import Peak Change'!$A$106:HZ$202,234,FALSE)))</f>
        <v>0</v>
      </c>
      <c r="IA26" s="6">
        <f>IF(ISERROR(VLOOKUP($A26,'Import Peak'!$A$3:IA$99,235,FALSE)-VLOOKUP($A26,'Import Peak Change'!$A$106:IA$202,235,FALSE)),0,(VLOOKUP($A26,'Import Peak'!$A$3:IA$99,235,FALSE)-VLOOKUP($A26,'Import Peak Change'!$A$106:IA$202,235,FALSE)))</f>
        <v>0</v>
      </c>
      <c r="IB26" s="6">
        <f>IF(ISERROR(VLOOKUP($A26,'Import Peak'!$A$3:IB$99,236,FALSE)-VLOOKUP($A26,'Import Peak Change'!$A$106:IB$202,236,FALSE)),0,(VLOOKUP($A26,'Import Peak'!$A$3:IB$99,236,FALSE)-VLOOKUP($A26,'Import Peak Change'!$A$106:IB$202,236,FALSE)))</f>
        <v>0</v>
      </c>
      <c r="IC26" s="6">
        <f>IF(ISERROR(VLOOKUP($A26,'Import Peak'!$A$3:IC$99,237,FALSE)-VLOOKUP($A26,'Import Peak Change'!$A$106:IC$202,237,FALSE)),0,(VLOOKUP($A26,'Import Peak'!$A$3:IC$99,237,FALSE)-VLOOKUP($A26,'Import Peak Change'!$A$106:IC$202,237,FALSE)))</f>
        <v>0</v>
      </c>
      <c r="ID26" s="6">
        <f>IF(ISERROR(VLOOKUP($A26,'Import Peak'!$A$3:ID$99,238,FALSE)-VLOOKUP($A26,'Import Peak Change'!$A$106:ID$202,238,FALSE)),0,(VLOOKUP($A26,'Import Peak'!$A$3:ID$99,238,FALSE)-VLOOKUP($A26,'Import Peak Change'!$A$106:ID$202,238,FALSE)))</f>
        <v>0</v>
      </c>
      <c r="IE26" s="6">
        <f>IF(ISERROR(VLOOKUP($A26,'Import Peak'!$A$3:IE$99,239,FALSE)-VLOOKUP($A26,'Import Peak Change'!$A$106:IE$202,239,FALSE)),0,(VLOOKUP($A26,'Import Peak'!$A$3:IE$99,239,FALSE)-VLOOKUP($A26,'Import Peak Change'!$A$106:IE$202,239,FALSE)))</f>
        <v>0</v>
      </c>
    </row>
    <row r="27" spans="1:240">
      <c r="A27" s="168" t="str">
        <f>IF('Import Peak'!A24=0,"",'Import Peak'!A24)</f>
        <v>EPMI-ST-SW</v>
      </c>
      <c r="B27" s="6"/>
      <c r="C27" s="6"/>
      <c r="D27" s="6"/>
      <c r="E27" s="6"/>
      <c r="F27" s="6"/>
      <c r="G27" s="6">
        <f>IF(ISERROR(VLOOKUP($A27,'Import Peak'!$A$3:G$99,7,FALSE)-VLOOKUP($A27,'Import Peak Change'!$A$106:G$202,7,FALSE)),0,(VLOOKUP($A27,'Import Peak'!$A$3:G$99,7,FALSE)-VLOOKUP($A27,'Import Peak Change'!$A$106:G$202,7,FALSE)))</f>
        <v>0</v>
      </c>
      <c r="H27" s="6">
        <f>IF(ISERROR(VLOOKUP($A27,'Import Peak'!$A$3:H$99,8,FALSE)-VLOOKUP($A27,'Import Peak Change'!$A$106:H$202,8,FALSE)),0,(VLOOKUP($A27,'Import Peak'!$A$3:H$99,8,FALSE)-VLOOKUP($A27,'Import Peak Change'!$A$106:H$202,8,FALSE)))</f>
        <v>8354.0715136183553</v>
      </c>
      <c r="I27" s="6">
        <f>IF(ISERROR(VLOOKUP($A27,'Import Peak'!$A$3:I$99,9,FALSE)-VLOOKUP($A27,'Import Peak Change'!$A$106:I$202,9,FALSE)),0,(VLOOKUP($A27,'Import Peak'!$A$3:I$99,9,FALSE)-VLOOKUP($A27,'Import Peak Change'!$A$106:I$202,9,FALSE)))</f>
        <v>-19923.006830616039</v>
      </c>
      <c r="J27" s="6">
        <f>IF(ISERROR(VLOOKUP($A27,'Import Peak'!$A$3:J$99,10,FALSE)-VLOOKUP($A27,'Import Peak Change'!$A$106:J$202,10,FALSE)),0,(VLOOKUP($A27,'Import Peak'!$A$3:J$99,10,FALSE)-VLOOKUP($A27,'Import Peak Change'!$A$106:J$202,10,FALSE)))</f>
        <v>20688.544728858</v>
      </c>
      <c r="K27" s="6">
        <f>IF(ISERROR(VLOOKUP($A27,'Import Peak'!$A$3:K$99,11,FALSE)-VLOOKUP($A27,'Import Peak Change'!$A$106:K$202,11,FALSE)),0,(VLOOKUP($A27,'Import Peak'!$A$3:K$99,11,FALSE)-VLOOKUP($A27,'Import Peak Change'!$A$106:K$202,11,FALSE)))</f>
        <v>19066.930236592259</v>
      </c>
      <c r="L27" s="6">
        <f>IF(ISERROR(VLOOKUP($A27,'Import Peak'!$A$3:L$99,12,FALSE)-VLOOKUP($A27,'Import Peak Change'!$A$106:L$202,12,FALSE)),0,(VLOOKUP($A27,'Import Peak'!$A$3:L$99,12,FALSE)-VLOOKUP($A27,'Import Peak Change'!$A$106:L$202,12,FALSE)))</f>
        <v>20616.713606571699</v>
      </c>
      <c r="M27" s="6">
        <f>IF(ISERROR(VLOOKUP($A27,'Import Peak'!$A$3:M$99,13,FALSE)-VLOOKUP($A27,'Import Peak Change'!$A$106:M$202,13,FALSE)),0,(VLOOKUP($A27,'Import Peak'!$A$3:M$99,13,FALSE)-VLOOKUP($A27,'Import Peak Change'!$A$106:M$202,13,FALSE)))</f>
        <v>0</v>
      </c>
      <c r="N27" s="6">
        <f>IF(ISERROR(VLOOKUP($A27,'Import Peak'!$A$3:N$99,14,FALSE)-VLOOKUP($A27,'Import Peak Change'!$A$106:N$202,14,FALSE)),0,(VLOOKUP($A27,'Import Peak'!$A$3:N$99,14,FALSE)-VLOOKUP($A27,'Import Peak Change'!$A$106:N$202,14,FALSE)))</f>
        <v>0</v>
      </c>
      <c r="O27" s="6">
        <f>IF(ISERROR(VLOOKUP($A27,'Import Peak'!$A$3:O$99,15,FALSE)-VLOOKUP($A27,'Import Peak Change'!$A$106:O$202,15,FALSE)),0,(VLOOKUP($A27,'Import Peak'!$A$3:O$99,15,FALSE)-VLOOKUP($A27,'Import Peak Change'!$A$106:O$202,15,FALSE)))</f>
        <v>0.59639672329103632</v>
      </c>
      <c r="P27" s="6">
        <f>IF(ISERROR(VLOOKUP($A27,'Import Peak'!$A$3:P$99,16,FALSE)-VLOOKUP($A27,'Import Peak Change'!$A$106:P$202,16,FALSE)),0,(VLOOKUP($A27,'Import Peak'!$A$3:P$99,16,FALSE)-VLOOKUP($A27,'Import Peak Change'!$A$106:P$202,16,FALSE)))</f>
        <v>4.8494648083287757</v>
      </c>
      <c r="Q27" s="6">
        <f>IF(ISERROR(VLOOKUP($A27,'Import Peak'!$A$3:Q$99,17,FALSE)-VLOOKUP($A27,'Import Peak Change'!$A$106:Q$202,17,FALSE)),0,(VLOOKUP($A27,'Import Peak'!$A$3:Q$99,17,FALSE)-VLOOKUP($A27,'Import Peak Change'!$A$106:Q$202,17,FALSE)))</f>
        <v>7.3288635644275928</v>
      </c>
      <c r="R27" s="6">
        <f>IF(ISERROR(VLOOKUP($A27,'Import Peak'!$A$3:R$99,18,FALSE)-VLOOKUP($A27,'Import Peak Change'!$A$106:R$202,18,FALSE)),0,(VLOOKUP($A27,'Import Peak'!$A$3:R$99,18,FALSE)-VLOOKUP($A27,'Import Peak Change'!$A$106:R$202,18,FALSE)))</f>
        <v>8.252901468455093</v>
      </c>
      <c r="S27" s="6">
        <f>IF(ISERROR(VLOOKUP($A27,'Import Peak'!$A$3:S$99,19,FALSE)-VLOOKUP($A27,'Import Peak Change'!$A$106:S$202,19,FALSE)),0,(VLOOKUP($A27,'Import Peak'!$A$3:S$99,19,FALSE)-VLOOKUP($A27,'Import Peak Change'!$A$106:S$202,19,FALSE)))</f>
        <v>2.5559639688999596</v>
      </c>
      <c r="T27" s="6">
        <f>IF(ISERROR(VLOOKUP($A27,'Import Peak'!$A$3:T$99,20,FALSE)-VLOOKUP($A27,'Import Peak Change'!$A$106:T$202,20,FALSE)),0,(VLOOKUP($A27,'Import Peak'!$A$3:T$99,20,FALSE)-VLOOKUP($A27,'Import Peak Change'!$A$106:T$202,20,FALSE)))</f>
        <v>2.7637520105290605</v>
      </c>
      <c r="U27" s="6">
        <f>IF(ISERROR(VLOOKUP($A27,'Import Peak'!$A$3:U$99,21,FALSE)-VLOOKUP($A27,'Import Peak Change'!$A$106:U$202,21,FALSE)),0,(VLOOKUP($A27,'Import Peak'!$A$3:U$99,21,FALSE)-VLOOKUP($A27,'Import Peak Change'!$A$106:U$202,21,FALSE)))</f>
        <v>3.1380204608703934</v>
      </c>
      <c r="V27" s="6">
        <f>IF(ISERROR(VLOOKUP($A27,'Import Peak'!$A$3:V$99,22,FALSE)-VLOOKUP($A27,'Import Peak Change'!$A$106:V$202,22,FALSE)),0,(VLOOKUP($A27,'Import Peak'!$A$3:V$99,22,FALSE)-VLOOKUP($A27,'Import Peak Change'!$A$106:V$202,22,FALSE)))</f>
        <v>0</v>
      </c>
      <c r="W27" s="6">
        <f>IF(ISERROR(VLOOKUP($A27,'Import Peak'!$A$3:W$99,23,FALSE)-VLOOKUP($A27,'Import Peak Change'!$A$106:W$202,23,FALSE)),0,(VLOOKUP($A27,'Import Peak'!$A$3:W$99,23,FALSE)-VLOOKUP($A27,'Import Peak Change'!$A$106:W$202,23,FALSE)))</f>
        <v>0</v>
      </c>
      <c r="X27" s="6">
        <f>IF(ISERROR(VLOOKUP($A27,'Import Peak'!$A$3:X$99,24,FALSE)-VLOOKUP($A27,'Import Peak Change'!$A$106:X$202,24,FALSE)),0,(VLOOKUP($A27,'Import Peak'!$A$3:X$99,24,FALSE)-VLOOKUP($A27,'Import Peak Change'!$A$106:X$202,24,FALSE)))</f>
        <v>0</v>
      </c>
      <c r="Y27" s="6">
        <f>IF(ISERROR(VLOOKUP($A27,'Import Peak'!$A$3:Y$99,25,FALSE)-VLOOKUP($A27,'Import Peak Change'!$A$106:Y$202,25,FALSE)),0,(VLOOKUP($A27,'Import Peak'!$A$3:Y$99,25,FALSE)-VLOOKUP($A27,'Import Peak Change'!$A$106:Y$202,25,FALSE)))</f>
        <v>0</v>
      </c>
      <c r="Z27" s="6">
        <f>IF(ISERROR(VLOOKUP($A27,'Import Peak'!$A$3:Z$99,26,FALSE)-VLOOKUP($A27,'Import Peak Change'!$A$106:Z$202,26,FALSE)),0,(VLOOKUP($A27,'Import Peak'!$A$3:Z$99,26,FALSE)-VLOOKUP($A27,'Import Peak Change'!$A$106:Z$202,26,FALSE)))</f>
        <v>0</v>
      </c>
      <c r="AA27" s="6">
        <f>IF(ISERROR(VLOOKUP($A27,'Import Peak'!$A$3:AA$99,27,FALSE)-VLOOKUP($A27,'Import Peak Change'!$A$106:AA$202,27,FALSE)),0,(VLOOKUP($A27,'Import Peak'!$A$3:AA$99,27,FALSE)-VLOOKUP($A27,'Import Peak Change'!$A$106:AA$202,27,FALSE)))</f>
        <v>0</v>
      </c>
      <c r="AB27" s="6">
        <f>IF(ISERROR(VLOOKUP($A27,'Import Peak'!$A$3:AB$99,28,FALSE)-VLOOKUP($A27,'Import Peak Change'!$A$106:AB$202,28,FALSE)),0,(VLOOKUP($A27,'Import Peak'!$A$3:AB$99,28,FALSE)-VLOOKUP($A27,'Import Peak Change'!$A$106:AB$202,28,FALSE)))</f>
        <v>0</v>
      </c>
      <c r="AC27" s="6">
        <f>IF(ISERROR(VLOOKUP($A27,'Import Peak'!$A$3:AC$99,29,FALSE)-VLOOKUP($A27,'Import Peak Change'!$A$106:AC$202,29,FALSE)),0,(VLOOKUP($A27,'Import Peak'!$A$3:AC$99,29,FALSE)-VLOOKUP($A27,'Import Peak Change'!$A$106:AC$202,29,FALSE)))</f>
        <v>0</v>
      </c>
      <c r="AD27" s="6">
        <f>IF(ISERROR(VLOOKUP($A27,'Import Peak'!$A$3:AD$99,30,FALSE)-VLOOKUP($A27,'Import Peak Change'!$A$106:AD$202,30,FALSE)),0,(VLOOKUP($A27,'Import Peak'!$A$3:AD$99,30,FALSE)-VLOOKUP($A27,'Import Peak Change'!$A$106:AD$202,30,FALSE)))</f>
        <v>0</v>
      </c>
      <c r="AE27" s="6">
        <f>IF(ISERROR(VLOOKUP($A27,'Import Peak'!$A$3:AE$99,31,FALSE)-VLOOKUP($A27,'Import Peak Change'!$A$106:AE$202,31,FALSE)),0,(VLOOKUP($A27,'Import Peak'!$A$3:AE$99,31,FALSE)-VLOOKUP($A27,'Import Peak Change'!$A$106:AE$202,31,FALSE)))</f>
        <v>0</v>
      </c>
      <c r="AF27" s="6">
        <f>IF(ISERROR(VLOOKUP($A27,'Import Peak'!$A$3:AF$99,32,FALSE)-VLOOKUP($A27,'Import Peak Change'!$A$106:AF$202,32,FALSE)),0,(VLOOKUP($A27,'Import Peak'!$A$3:AF$99,32,FALSE)-VLOOKUP($A27,'Import Peak Change'!$A$106:AF$202,32,FALSE)))</f>
        <v>0</v>
      </c>
      <c r="AG27" s="6">
        <f>IF(ISERROR(VLOOKUP($A27,'Import Peak'!$A$3:AG$99,33,FALSE)-VLOOKUP($A27,'Import Peak Change'!$A$106:AG$202,33,FALSE)),0,(VLOOKUP($A27,'Import Peak'!$A$3:AG$99,33,FALSE)-VLOOKUP($A27,'Import Peak Change'!$A$106:AG$202,33,FALSE)))</f>
        <v>0</v>
      </c>
      <c r="AH27" s="6">
        <f>IF(ISERROR(VLOOKUP($A27,'Import Peak'!$A$3:AH$99,34,FALSE)-VLOOKUP($A27,'Import Peak Change'!$A$106:AH$202,34,FALSE)),0,(VLOOKUP($A27,'Import Peak'!$A$3:AH$99,34,FALSE)-VLOOKUP($A27,'Import Peak Change'!$A$106:AH$202,34,FALSE)))</f>
        <v>0</v>
      </c>
      <c r="AI27" s="6">
        <f>IF(ISERROR(VLOOKUP($A27,'Import Peak'!$A$3:AI$99,35,FALSE)-VLOOKUP($A27,'Import Peak Change'!$A$106:AI$202,35,FALSE)),0,(VLOOKUP($A27,'Import Peak'!$A$3:AI$99,35,FALSE)-VLOOKUP($A27,'Import Peak Change'!$A$106:AI$202,35,FALSE)))</f>
        <v>0</v>
      </c>
      <c r="AJ27" s="6">
        <f>IF(ISERROR(VLOOKUP($A27,'Import Peak'!$A$3:AJ$99,36,FALSE)-VLOOKUP($A27,'Import Peak Change'!$A$106:AJ$202,36,FALSE)),0,(VLOOKUP($A27,'Import Peak'!$A$3:AJ$99,36,FALSE)-VLOOKUP($A27,'Import Peak Change'!$A$106:AJ$202,36,FALSE)))</f>
        <v>0</v>
      </c>
      <c r="AK27" s="6">
        <f>IF(ISERROR(VLOOKUP($A27,'Import Peak'!$A$3:AK$99,37,FALSE)-VLOOKUP($A27,'Import Peak Change'!$A$106:AK$202,37,FALSE)),0,(VLOOKUP($A27,'Import Peak'!$A$3:AK$99,37,FALSE)-VLOOKUP($A27,'Import Peak Change'!$A$106:AK$202,37,FALSE)))</f>
        <v>0</v>
      </c>
      <c r="AL27" s="6">
        <f>IF(ISERROR(VLOOKUP($A27,'Import Peak'!$A$3:AL$99,38,FALSE)-VLOOKUP($A27,'Import Peak Change'!$A$106:AL$202,38,FALSE)),0,(VLOOKUP($A27,'Import Peak'!$A$3:AL$99,38,FALSE)-VLOOKUP($A27,'Import Peak Change'!$A$106:AL$202,38,FALSE)))</f>
        <v>0</v>
      </c>
      <c r="AM27" s="6">
        <f>IF(ISERROR(VLOOKUP($A27,'Import Peak'!$A$3:AM$99,39,FALSE)-VLOOKUP($A27,'Import Peak Change'!$A$106:AM$202,39,FALSE)),0,(VLOOKUP($A27,'Import Peak'!$A$3:AM$99,39,FALSE)-VLOOKUP($A27,'Import Peak Change'!$A$106:AM$202,39,FALSE)))</f>
        <v>0</v>
      </c>
      <c r="AN27" s="6">
        <f>IF(ISERROR(VLOOKUP($A27,'Import Peak'!$A$3:AN$99,40,FALSE)-VLOOKUP($A27,'Import Peak Change'!$A$106:AN$202,40,FALSE)),0,(VLOOKUP($A27,'Import Peak'!$A$3:AN$99,40,FALSE)-VLOOKUP($A27,'Import Peak Change'!$A$106:AN$202,40,FALSE)))</f>
        <v>0</v>
      </c>
      <c r="AO27" s="6">
        <f>IF(ISERROR(VLOOKUP($A27,'Import Peak'!$A$3:AO$99,41,FALSE)-VLOOKUP($A27,'Import Peak Change'!$A$106:AO$202,41,FALSE)),0,(VLOOKUP($A27,'Import Peak'!$A$3:AO$99,41,FALSE)-VLOOKUP($A27,'Import Peak Change'!$A$106:AO$202,41,FALSE)))</f>
        <v>0</v>
      </c>
      <c r="AP27" s="6">
        <f>IF(ISERROR(VLOOKUP($A27,'Import Peak'!$A$3:AP$99,42,FALSE)-VLOOKUP($A27,'Import Peak Change'!$A$106:AP$202,42,FALSE)),0,(VLOOKUP($A27,'Import Peak'!$A$3:AP$99,42,FALSE)-VLOOKUP($A27,'Import Peak Change'!$A$106:AP$202,42,FALSE)))</f>
        <v>0</v>
      </c>
      <c r="AQ27" s="6">
        <f>IF(ISERROR(VLOOKUP($A27,'Import Peak'!$A$3:AQ$99,43,FALSE)-VLOOKUP($A27,'Import Peak Change'!$A$106:AQ$202,43,FALSE)),0,(VLOOKUP($A27,'Import Peak'!$A$3:AQ$99,43,FALSE)-VLOOKUP($A27,'Import Peak Change'!$A$106:AQ$202,43,FALSE)))</f>
        <v>0</v>
      </c>
      <c r="AR27" s="6">
        <f>IF(ISERROR(VLOOKUP($A27,'Import Peak'!$A$3:AR$99,44,FALSE)-VLOOKUP($A27,'Import Peak Change'!$A$106:AR$202,44,FALSE)),0,(VLOOKUP($A27,'Import Peak'!$A$3:AR$99,44,FALSE)-VLOOKUP($A27,'Import Peak Change'!$A$106:AR$202,44,FALSE)))</f>
        <v>0</v>
      </c>
      <c r="AS27" s="6">
        <f>IF(ISERROR(VLOOKUP($A27,'Import Peak'!$A$3:AS$99,45,FALSE)-VLOOKUP($A27,'Import Peak Change'!$A$106:AS$202,45,FALSE)),0,(VLOOKUP($A27,'Import Peak'!$A$3:AS$99,45,FALSE)-VLOOKUP($A27,'Import Peak Change'!$A$106:AS$202,45,FALSE)))</f>
        <v>0</v>
      </c>
      <c r="AT27" s="6">
        <f>IF(ISERROR(VLOOKUP($A27,'Import Peak'!$A$3:AT$99,46,FALSE)-VLOOKUP($A27,'Import Peak Change'!$A$106:AT$202,46,FALSE)),0,(VLOOKUP($A27,'Import Peak'!$A$3:AT$99,46,FALSE)-VLOOKUP($A27,'Import Peak Change'!$A$106:AT$202,46,FALSE)))</f>
        <v>0</v>
      </c>
      <c r="AU27" s="6">
        <f>IF(ISERROR(VLOOKUP($A27,'Import Peak'!$A$3:AU$99,47,FALSE)-VLOOKUP($A27,'Import Peak Change'!$A$106:AU$202,47,FALSE)),0,(VLOOKUP($A27,'Import Peak'!$A$3:AU$99,47,FALSE)-VLOOKUP($A27,'Import Peak Change'!$A$106:AU$202,47,FALSE)))</f>
        <v>0</v>
      </c>
      <c r="AV27" s="6">
        <f>IF(ISERROR(VLOOKUP($A27,'Import Peak'!$A$3:AV$99,48,FALSE)-VLOOKUP($A27,'Import Peak Change'!$A$106:AV$202,48,FALSE)),0,(VLOOKUP($A27,'Import Peak'!$A$3:AV$99,48,FALSE)-VLOOKUP($A27,'Import Peak Change'!$A$106:AV$202,48,FALSE)))</f>
        <v>0</v>
      </c>
      <c r="AW27" s="6">
        <f>IF(ISERROR(VLOOKUP($A27,'Import Peak'!$A$3:AW$99,49,FALSE)-VLOOKUP($A27,'Import Peak Change'!$A$106:AW$202,49,FALSE)),0,(VLOOKUP($A27,'Import Peak'!$A$3:AW$99,49,FALSE)-VLOOKUP($A27,'Import Peak Change'!$A$106:AW$202,49,FALSE)))</f>
        <v>0</v>
      </c>
      <c r="AX27" s="6">
        <f>IF(ISERROR(VLOOKUP($A27,'Import Peak'!$A$3:AX$99,50,FALSE)-VLOOKUP($A27,'Import Peak Change'!$A$106:AX$202,50,FALSE)),0,(VLOOKUP($A27,'Import Peak'!$A$3:AX$99,50,FALSE)-VLOOKUP($A27,'Import Peak Change'!$A$106:AX$202,50,FALSE)))</f>
        <v>0</v>
      </c>
      <c r="AY27" s="6">
        <f>IF(ISERROR(VLOOKUP($A27,'Import Peak'!$A$3:AY$99,51,FALSE)-VLOOKUP($A27,'Import Peak Change'!$A$106:AY$202,51,FALSE)),0,(VLOOKUP($A27,'Import Peak'!$A$3:AY$99,51,FALSE)-VLOOKUP($A27,'Import Peak Change'!$A$106:AY$202,51,FALSE)))</f>
        <v>0</v>
      </c>
      <c r="AZ27" s="6">
        <f>IF(ISERROR(VLOOKUP($A27,'Import Peak'!$A$3:AZ$99,52,FALSE)-VLOOKUP($A27,'Import Peak Change'!$A$106:AZ$202,52,FALSE)),0,(VLOOKUP($A27,'Import Peak'!$A$3:AZ$99,52,FALSE)-VLOOKUP($A27,'Import Peak Change'!$A$106:AZ$202,52,FALSE)))</f>
        <v>0</v>
      </c>
      <c r="BA27" s="6">
        <f>IF(ISERROR(VLOOKUP($A27,'Import Peak'!$A$3:BA$99,53,FALSE)-VLOOKUP($A27,'Import Peak Change'!$A$106:BA$202,53,FALSE)),0,(VLOOKUP($A27,'Import Peak'!$A$3:BA$99,53,FALSE)-VLOOKUP($A27,'Import Peak Change'!$A$106:BA$202,53,FALSE)))</f>
        <v>0</v>
      </c>
      <c r="BB27" s="6">
        <f>IF(ISERROR(VLOOKUP($A27,'Import Peak'!$A$3:BB$99,54,FALSE)-VLOOKUP($A27,'Import Peak Change'!$A$106:BB$202,54,FALSE)),0,(VLOOKUP($A27,'Import Peak'!$A$3:BB$99,54,FALSE)-VLOOKUP($A27,'Import Peak Change'!$A$106:BB$202,54,FALSE)))</f>
        <v>0</v>
      </c>
      <c r="BC27" s="6">
        <f>IF(ISERROR(VLOOKUP($A27,'Import Peak'!$A$3:BC$99,55,FALSE)-VLOOKUP($A27,'Import Peak Change'!$A$106:BC$202,55,FALSE)),0,(VLOOKUP($A27,'Import Peak'!$A$3:BC$99,55,FALSE)-VLOOKUP($A27,'Import Peak Change'!$A$106:BC$202,55,FALSE)))</f>
        <v>0</v>
      </c>
      <c r="BD27" s="6">
        <f>IF(ISERROR(VLOOKUP($A27,'Import Peak'!$A$3:BD$99,56,FALSE)-VLOOKUP($A27,'Import Peak Change'!$A$106:BD$202,56,FALSE)),0,(VLOOKUP($A27,'Import Peak'!$A$3:BD$99,56,FALSE)-VLOOKUP($A27,'Import Peak Change'!$A$106:BD$202,56,FALSE)))</f>
        <v>0</v>
      </c>
      <c r="BE27" s="6">
        <f>IF(ISERROR(VLOOKUP($A27,'Import Peak'!$A$3:BE$99,57,FALSE)-VLOOKUP($A27,'Import Peak Change'!$A$106:BE$202,57,FALSE)),0,(VLOOKUP($A27,'Import Peak'!$A$3:BE$99,57,FALSE)-VLOOKUP($A27,'Import Peak Change'!$A$106:BE$202,57,FALSE)))</f>
        <v>0</v>
      </c>
      <c r="BF27" s="6">
        <f>IF(ISERROR(VLOOKUP($A27,'Import Peak'!$A$3:BF$99,58,FALSE)-VLOOKUP($A27,'Import Peak Change'!$A$106:BF$202,58,FALSE)),0,(VLOOKUP($A27,'Import Peak'!$A$3:BF$99,58,FALSE)-VLOOKUP($A27,'Import Peak Change'!$A$106:BF$202,58,FALSE)))</f>
        <v>0</v>
      </c>
      <c r="BG27" s="6">
        <f>IF(ISERROR(VLOOKUP($A27,'Import Peak'!$A$3:BG$99,59,FALSE)-VLOOKUP($A27,'Import Peak Change'!$A$106:BG$202,59,FALSE)),0,(VLOOKUP($A27,'Import Peak'!$A$3:BG$99,59,FALSE)-VLOOKUP($A27,'Import Peak Change'!$A$106:BG$202,59,FALSE)))</f>
        <v>0</v>
      </c>
      <c r="BH27" s="6">
        <f>IF(ISERROR(VLOOKUP($A27,'Import Peak'!$A$3:BH$99,60,FALSE)-VLOOKUP($A27,'Import Peak Change'!$A$106:BH$202,60,FALSE)),0,(VLOOKUP($A27,'Import Peak'!$A$3:BH$99,60,FALSE)-VLOOKUP($A27,'Import Peak Change'!$A$106:BH$202,60,FALSE)))</f>
        <v>0</v>
      </c>
      <c r="BI27" s="6">
        <f>IF(ISERROR(VLOOKUP($A27,'Import Peak'!$A$3:BI$99,61,FALSE)-VLOOKUP($A27,'Import Peak Change'!$A$106:BI$202,61,FALSE)),0,(VLOOKUP($A27,'Import Peak'!$A$3:BI$99,61,FALSE)-VLOOKUP($A27,'Import Peak Change'!$A$106:BI$202,61,FALSE)))</f>
        <v>0</v>
      </c>
      <c r="BJ27" s="6">
        <f>IF(ISERROR(VLOOKUP($A27,'Import Peak'!$A$3:BJ$99,62,FALSE)-VLOOKUP($A27,'Import Peak Change'!$A$106:BJ$202,62,FALSE)),0,(VLOOKUP($A27,'Import Peak'!$A$3:BJ$99,62,FALSE)-VLOOKUP($A27,'Import Peak Change'!$A$106:BJ$202,62,FALSE)))</f>
        <v>0</v>
      </c>
      <c r="BK27" s="6">
        <f>IF(ISERROR(VLOOKUP($A27,'Import Peak'!$A$3:BK$99,63,FALSE)-VLOOKUP($A27,'Import Peak Change'!$A$106:BK$202,63,FALSE)),0,(VLOOKUP($A27,'Import Peak'!$A$3:BK$99,63,FALSE)-VLOOKUP($A27,'Import Peak Change'!$A$106:BK$202,63,FALSE)))</f>
        <v>0</v>
      </c>
      <c r="BL27" s="6">
        <f>IF(ISERROR(VLOOKUP($A27,'Import Peak'!$A$3:BL$99,64,FALSE)-VLOOKUP($A27,'Import Peak Change'!$A$106:BL$202,64,FALSE)),0,(VLOOKUP($A27,'Import Peak'!$A$3:BL$99,64,FALSE)-VLOOKUP($A27,'Import Peak Change'!$A$106:BL$202,64,FALSE)))</f>
        <v>0</v>
      </c>
      <c r="BM27" s="6">
        <f>IF(ISERROR(VLOOKUP($A27,'Import Peak'!$A$3:BM$99,65,FALSE)-VLOOKUP($A27,'Import Peak Change'!$A$106:BM$202,65,FALSE)),0,(VLOOKUP($A27,'Import Peak'!$A$3:BM$99,65,FALSE)-VLOOKUP($A27,'Import Peak Change'!$A$106:BM$202,65,FALSE)))</f>
        <v>0</v>
      </c>
      <c r="BN27" s="6">
        <f>IF(ISERROR(VLOOKUP($A27,'Import Peak'!$A$3:BN$99,66,FALSE)-VLOOKUP($A27,'Import Peak Change'!$A$106:BN$202,66,FALSE)),0,(VLOOKUP($A27,'Import Peak'!$A$3:BN$99,66,FALSE)-VLOOKUP($A27,'Import Peak Change'!$A$106:BN$202,66,FALSE)))</f>
        <v>0</v>
      </c>
      <c r="BO27" s="6">
        <f>IF(ISERROR(VLOOKUP($A27,'Import Peak'!$A$3:BO$99,67,FALSE)-VLOOKUP($A27,'Import Peak Change'!$A$106:BO$202,67,FALSE)),0,(VLOOKUP($A27,'Import Peak'!$A$3:BO$99,67,FALSE)-VLOOKUP($A27,'Import Peak Change'!$A$106:BO$202,67,FALSE)))</f>
        <v>0</v>
      </c>
      <c r="BP27" s="6">
        <f>IF(ISERROR(VLOOKUP($A27,'Import Peak'!$A$3:BP$99,68,FALSE)-VLOOKUP($A27,'Import Peak Change'!$A$106:BP$202,68,FALSE)),0,(VLOOKUP($A27,'Import Peak'!$A$3:BP$99,68,FALSE)-VLOOKUP($A27,'Import Peak Change'!$A$106:BP$202,68,FALSE)))</f>
        <v>0</v>
      </c>
      <c r="BQ27" s="6">
        <f>IF(ISERROR(VLOOKUP($A27,'Import Peak'!$A$3:BQ$99,69,FALSE)-VLOOKUP($A27,'Import Peak Change'!$A$106:BQ$202,69,FALSE)),0,(VLOOKUP($A27,'Import Peak'!$A$3:BQ$99,69,FALSE)-VLOOKUP($A27,'Import Peak Change'!$A$106:BQ$202,69,FALSE)))</f>
        <v>0</v>
      </c>
      <c r="BR27" s="6">
        <f>IF(ISERROR(VLOOKUP($A27,'Import Peak'!$A$3:BR$99,70,FALSE)-VLOOKUP($A27,'Import Peak Change'!$A$106:BR$202,70,FALSE)),0,(VLOOKUP($A27,'Import Peak'!$A$3:BR$99,70,FALSE)-VLOOKUP($A27,'Import Peak Change'!$A$106:BR$202,70,FALSE)))</f>
        <v>0</v>
      </c>
      <c r="BS27" s="6">
        <f>IF(ISERROR(VLOOKUP($A27,'Import Peak'!$A$3:BS$99,71,FALSE)-VLOOKUP($A27,'Import Peak Change'!$A$106:BS$202,71,FALSE)),0,(VLOOKUP($A27,'Import Peak'!$A$3:BS$99,71,FALSE)-VLOOKUP($A27,'Import Peak Change'!$A$106:BS$202,71,FALSE)))</f>
        <v>0</v>
      </c>
      <c r="BT27" s="6">
        <f>IF(ISERROR(VLOOKUP($A27,'Import Peak'!$A$3:BT$99,72,FALSE)-VLOOKUP($A27,'Import Peak Change'!$A$106:BT$202,72,FALSE)),0,(VLOOKUP($A27,'Import Peak'!$A$3:BT$99,72,FALSE)-VLOOKUP($A27,'Import Peak Change'!$A$106:BT$202,72,FALSE)))</f>
        <v>0</v>
      </c>
      <c r="BU27" s="6">
        <f>IF(ISERROR(VLOOKUP($A27,'Import Peak'!$A$3:BU$99,73,FALSE)-VLOOKUP($A27,'Import Peak Change'!$A$106:BU$202,73,FALSE)),0,(VLOOKUP($A27,'Import Peak'!$A$3:BU$99,73,FALSE)-VLOOKUP($A27,'Import Peak Change'!$A$106:BU$202,73,FALSE)))</f>
        <v>0</v>
      </c>
      <c r="BV27" s="6">
        <f>IF(ISERROR(VLOOKUP($A27,'Import Peak'!$A$3:BV$99,74,FALSE)-VLOOKUP($A27,'Import Peak Change'!$A$106:BV$202,74,FALSE)),0,(VLOOKUP($A27,'Import Peak'!$A$3:BV$99,74,FALSE)-VLOOKUP($A27,'Import Peak Change'!$A$106:BV$202,74,FALSE)))</f>
        <v>0</v>
      </c>
      <c r="BW27" s="6">
        <f>IF(ISERROR(VLOOKUP($A27,'Import Peak'!$A$3:BW$99,75,FALSE)-VLOOKUP($A27,'Import Peak Change'!$A$106:BW$202,75,FALSE)),0,(VLOOKUP($A27,'Import Peak'!$A$3:BW$99,75,FALSE)-VLOOKUP($A27,'Import Peak Change'!$A$106:BW$202,75,FALSE)))</f>
        <v>0</v>
      </c>
      <c r="BX27" s="6">
        <f>IF(ISERROR(VLOOKUP($A27,'Import Peak'!$A$3:BX$99,76,FALSE)-VLOOKUP($A27,'Import Peak Change'!$A$106:BX$202,76,FALSE)),0,(VLOOKUP($A27,'Import Peak'!$A$3:BX$99,76,FALSE)-VLOOKUP($A27,'Import Peak Change'!$A$106:BX$202,76,FALSE)))</f>
        <v>0</v>
      </c>
      <c r="BY27" s="6">
        <f>IF(ISERROR(VLOOKUP($A27,'Import Peak'!$A$3:BY$99,77,FALSE)-VLOOKUP($A27,'Import Peak Change'!$A$106:BY$202,77,FALSE)),0,(VLOOKUP($A27,'Import Peak'!$A$3:BY$99,77,FALSE)-VLOOKUP($A27,'Import Peak Change'!$A$106:BY$202,77,FALSE)))</f>
        <v>0</v>
      </c>
      <c r="BZ27" s="6">
        <f>IF(ISERROR(VLOOKUP($A27,'Import Peak'!$A$3:BZ$99,78,FALSE)-VLOOKUP($A27,'Import Peak Change'!$A$106:BZ$202,78,FALSE)),0,(VLOOKUP($A27,'Import Peak'!$A$3:BZ$99,78,FALSE)-VLOOKUP($A27,'Import Peak Change'!$A$106:BZ$202,78,FALSE)))</f>
        <v>0</v>
      </c>
      <c r="CA27" s="6">
        <f>IF(ISERROR(VLOOKUP($A27,'Import Peak'!$A$3:CA$99,79,FALSE)-VLOOKUP($A27,'Import Peak Change'!$A$106:CA$202,79,FALSE)),0,(VLOOKUP($A27,'Import Peak'!$A$3:CA$99,79,FALSE)-VLOOKUP($A27,'Import Peak Change'!$A$106:CA$202,79,FALSE)))</f>
        <v>0</v>
      </c>
      <c r="CB27" s="6">
        <f>IF(ISERROR(VLOOKUP($A27,'Import Peak'!$A$3:CB$99,80,FALSE)-VLOOKUP($A27,'Import Peak Change'!$A$106:CB$202,80,FALSE)),0,(VLOOKUP($A27,'Import Peak'!$A$3:CB$99,80,FALSE)-VLOOKUP($A27,'Import Peak Change'!$A$106:CB$202,80,FALSE)))</f>
        <v>0</v>
      </c>
      <c r="CC27" s="6">
        <f>IF(ISERROR(VLOOKUP($A27,'Import Peak'!$A$3:CC$99,81,FALSE)-VLOOKUP($A27,'Import Peak Change'!$A$106:CC$202,81,FALSE)),0,(VLOOKUP($A27,'Import Peak'!$A$3:CC$99,81,FALSE)-VLOOKUP($A27,'Import Peak Change'!$A$106:CC$202,81,FALSE)))</f>
        <v>0</v>
      </c>
      <c r="CD27" s="6">
        <f>IF(ISERROR(VLOOKUP($A27,'Import Peak'!$A$3:CD$99,82,FALSE)-VLOOKUP($A27,'Import Peak Change'!$A$106:CD$202,82,FALSE)),0,(VLOOKUP($A27,'Import Peak'!$A$3:CD$99,82,FALSE)-VLOOKUP($A27,'Import Peak Change'!$A$106:CD$202,82,FALSE)))</f>
        <v>0</v>
      </c>
      <c r="CE27" s="6">
        <f>IF(ISERROR(VLOOKUP($A27,'Import Peak'!$A$3:CE$99,83,FALSE)-VLOOKUP($A27,'Import Peak Change'!$A$106:CE$202,83,FALSE)),0,(VLOOKUP($A27,'Import Peak'!$A$3:CE$99,83,FALSE)-VLOOKUP($A27,'Import Peak Change'!$A$106:CE$202,83,FALSE)))</f>
        <v>0</v>
      </c>
      <c r="CF27" s="6">
        <f>IF(ISERROR(VLOOKUP($A27,'Import Peak'!$A$3:CF$99,84,FALSE)-VLOOKUP($A27,'Import Peak Change'!$A$106:CF$202,84,FALSE)),0,(VLOOKUP($A27,'Import Peak'!$A$3:CF$99,84,FALSE)-VLOOKUP($A27,'Import Peak Change'!$A$106:CF$202,84,FALSE)))</f>
        <v>0</v>
      </c>
      <c r="CG27" s="6">
        <f>IF(ISERROR(VLOOKUP($A27,'Import Peak'!$A$3:CG$99,85,FALSE)-VLOOKUP($A27,'Import Peak Change'!$A$106:CG$202,85,FALSE)),0,(VLOOKUP($A27,'Import Peak'!$A$3:CG$99,85,FALSE)-VLOOKUP($A27,'Import Peak Change'!$A$106:CG$202,85,FALSE)))</f>
        <v>0</v>
      </c>
      <c r="CH27" s="6">
        <f>IF(ISERROR(VLOOKUP($A27,'Import Peak'!$A$3:CH$99,86,FALSE)-VLOOKUP($A27,'Import Peak Change'!$A$106:CH$202,86,FALSE)),0,(VLOOKUP($A27,'Import Peak'!$A$3:CH$99,86,FALSE)-VLOOKUP($A27,'Import Peak Change'!$A$106:CH$202,86,FALSE)))</f>
        <v>0</v>
      </c>
      <c r="CI27" s="6">
        <f>IF(ISERROR(VLOOKUP($A27,'Import Peak'!$A$3:CI$99,87,FALSE)-VLOOKUP($A27,'Import Peak Change'!$A$106:CI$202,87,FALSE)),0,(VLOOKUP($A27,'Import Peak'!$A$3:CI$99,87,FALSE)-VLOOKUP($A27,'Import Peak Change'!$A$106:CI$202,87,FALSE)))</f>
        <v>0</v>
      </c>
      <c r="CJ27" s="6">
        <f>IF(ISERROR(VLOOKUP($A27,'Import Peak'!$A$3:CJ$99,88,FALSE)-VLOOKUP($A27,'Import Peak Change'!$A$106:CJ$202,88,FALSE)),0,(VLOOKUP($A27,'Import Peak'!$A$3:CJ$99,88,FALSE)-VLOOKUP($A27,'Import Peak Change'!$A$106:CJ$202,88,FALSE)))</f>
        <v>0</v>
      </c>
      <c r="CK27" s="6">
        <f>IF(ISERROR(VLOOKUP($A27,'Import Peak'!$A$3:CK$99,89,FALSE)-VLOOKUP($A27,'Import Peak Change'!$A$106:CK$202,89,FALSE)),0,(VLOOKUP($A27,'Import Peak'!$A$3:CK$99,89,FALSE)-VLOOKUP($A27,'Import Peak Change'!$A$106:CK$202,89,FALSE)))</f>
        <v>0</v>
      </c>
      <c r="CL27" s="6">
        <f>IF(ISERROR(VLOOKUP($A27,'Import Peak'!$A$3:CL$99,90,FALSE)-VLOOKUP($A27,'Import Peak Change'!$A$106:CL$202,90,FALSE)),0,(VLOOKUP($A27,'Import Peak'!$A$3:CL$99,90,FALSE)-VLOOKUP($A27,'Import Peak Change'!$A$106:CL$202,90,FALSE)))</f>
        <v>0</v>
      </c>
      <c r="CM27" s="6">
        <f>IF(ISERROR(VLOOKUP($A27,'Import Peak'!$A$3:CM$99,91,FALSE)-VLOOKUP($A27,'Import Peak Change'!$A$106:CM$202,91,FALSE)),0,(VLOOKUP($A27,'Import Peak'!$A$3:CM$99,91,FALSE)-VLOOKUP($A27,'Import Peak Change'!$A$106:CM$202,91,FALSE)))</f>
        <v>0</v>
      </c>
      <c r="CN27" s="6">
        <f>IF(ISERROR(VLOOKUP($A27,'Import Peak'!$A$3:CN$99,92,FALSE)-VLOOKUP($A27,'Import Peak Change'!$A$106:CN$202,92,FALSE)),0,(VLOOKUP($A27,'Import Peak'!$A$3:CN$99,92,FALSE)-VLOOKUP($A27,'Import Peak Change'!$A$106:CN$202,92,FALSE)))</f>
        <v>0</v>
      </c>
      <c r="CO27" s="6">
        <f>IF(ISERROR(VLOOKUP($A27,'Import Peak'!$A$3:CO$99,93,FALSE)-VLOOKUP($A27,'Import Peak Change'!$A$106:CO$202,93,FALSE)),0,(VLOOKUP($A27,'Import Peak'!$A$3:CO$99,93,FALSE)-VLOOKUP($A27,'Import Peak Change'!$A$106:CO$202,93,FALSE)))</f>
        <v>0</v>
      </c>
      <c r="CP27" s="6">
        <f>IF(ISERROR(VLOOKUP($A27,'Import Peak'!$A$3:CP$99,94,FALSE)-VLOOKUP($A27,'Import Peak Change'!$A$106:CP$202,94,FALSE)),0,(VLOOKUP($A27,'Import Peak'!$A$3:CP$99,94,FALSE)-VLOOKUP($A27,'Import Peak Change'!$A$106:CP$202,94,FALSE)))</f>
        <v>0</v>
      </c>
      <c r="CQ27" s="6">
        <f>IF(ISERROR(VLOOKUP($A27,'Import Peak'!$A$3:CQ$99,95,FALSE)-VLOOKUP($A27,'Import Peak Change'!$A$106:CQ$202,95,FALSE)),0,(VLOOKUP($A27,'Import Peak'!$A$3:CQ$99,95,FALSE)-VLOOKUP($A27,'Import Peak Change'!$A$106:CQ$202,95,FALSE)))</f>
        <v>0</v>
      </c>
      <c r="CR27" s="6">
        <f>IF(ISERROR(VLOOKUP($A27,'Import Peak'!$A$3:CR$99,96,FALSE)-VLOOKUP($A27,'Import Peak Change'!$A$106:CR$202,96,FALSE)),0,(VLOOKUP($A27,'Import Peak'!$A$3:CR$99,96,FALSE)-VLOOKUP($A27,'Import Peak Change'!$A$106:CR$202,96,FALSE)))</f>
        <v>0</v>
      </c>
      <c r="CS27" s="6">
        <f>IF(ISERROR(VLOOKUP($A27,'Import Peak'!$A$3:CS$99,97,FALSE)-VLOOKUP($A27,'Import Peak Change'!$A$106:CS$202,97,FALSE)),0,(VLOOKUP($A27,'Import Peak'!$A$3:CS$99,97,FALSE)-VLOOKUP($A27,'Import Peak Change'!$A$106:CS$202,97,FALSE)))</f>
        <v>0</v>
      </c>
      <c r="CT27" s="6">
        <f>IF(ISERROR(VLOOKUP($A27,'Import Peak'!$A$3:CT$99,98,FALSE)-VLOOKUP($A27,'Import Peak Change'!$A$106:CT$202,98,FALSE)),0,(VLOOKUP($A27,'Import Peak'!$A$3:CT$99,98,FALSE)-VLOOKUP($A27,'Import Peak Change'!$A$106:CT$202,98,FALSE)))</f>
        <v>0</v>
      </c>
      <c r="CU27" s="6">
        <f>IF(ISERROR(VLOOKUP($A27,'Import Peak'!$A$3:CU$99,99,FALSE)-VLOOKUP($A27,'Import Peak Change'!$A$106:CU$202,99,FALSE)),0,(VLOOKUP($A27,'Import Peak'!$A$3:CU$99,99,FALSE)-VLOOKUP($A27,'Import Peak Change'!$A$106:CU$202,99,FALSE)))</f>
        <v>0</v>
      </c>
      <c r="CV27" s="6">
        <f>IF(ISERROR(VLOOKUP($A27,'Import Peak'!$A$3:CV$99,100,FALSE)-VLOOKUP($A27,'Import Peak Change'!$A$106:CV$202,100,FALSE)),0,(VLOOKUP($A27,'Import Peak'!$A$3:CV$99,100,FALSE)-VLOOKUP($A27,'Import Peak Change'!$A$106:CV$202,100,FALSE)))</f>
        <v>0</v>
      </c>
      <c r="CW27" s="6">
        <f>IF(ISERROR(VLOOKUP($A27,'Import Peak'!$A$3:CW$99,101,FALSE)-VLOOKUP($A27,'Import Peak Change'!$A$106:CW$202,101,FALSE)),0,(VLOOKUP($A27,'Import Peak'!$A$3:CW$99,101,FALSE)-VLOOKUP($A27,'Import Peak Change'!$A$106:CW$202,101,FALSE)))</f>
        <v>0</v>
      </c>
      <c r="CX27" s="6">
        <f>IF(ISERROR(VLOOKUP($A27,'Import Peak'!$A$3:CX$99,102,FALSE)-VLOOKUP($A27,'Import Peak Change'!$A$106:CX$202,102,FALSE)),0,(VLOOKUP($A27,'Import Peak'!$A$3:CX$99,102,FALSE)-VLOOKUP($A27,'Import Peak Change'!$A$106:CX$202,102,FALSE)))</f>
        <v>0</v>
      </c>
      <c r="CY27" s="6">
        <f>IF(ISERROR(VLOOKUP($A27,'Import Peak'!$A$3:CY$99,103,FALSE)-VLOOKUP($A27,'Import Peak Change'!$A$106:CY$202,103,FALSE)),0,(VLOOKUP($A27,'Import Peak'!$A$3:CY$99,103,FALSE)-VLOOKUP($A27,'Import Peak Change'!$A$106:CY$202,103,FALSE)))</f>
        <v>0</v>
      </c>
      <c r="CZ27" s="6">
        <f>IF(ISERROR(VLOOKUP($A27,'Import Peak'!$A$3:CZ$99,104,FALSE)-VLOOKUP($A27,'Import Peak Change'!$A$106:CZ$202,104,FALSE)),0,(VLOOKUP($A27,'Import Peak'!$A$3:CZ$99,104,FALSE)-VLOOKUP($A27,'Import Peak Change'!$A$106:CZ$202,104,FALSE)))</f>
        <v>0</v>
      </c>
      <c r="DA27" s="6">
        <f>IF(ISERROR(VLOOKUP($A27,'Import Peak'!$A$3:DA$99,105,FALSE)-VLOOKUP($A27,'Import Peak Change'!$A$106:DA$202,105,FALSE)),0,(VLOOKUP($A27,'Import Peak'!$A$3:DA$99,105,FALSE)-VLOOKUP($A27,'Import Peak Change'!$A$106:DA$202,105,FALSE)))</f>
        <v>0</v>
      </c>
      <c r="DB27" s="6">
        <f>IF(ISERROR(VLOOKUP($A27,'Import Peak'!$A$3:DB$99,106,FALSE)-VLOOKUP($A27,'Import Peak Change'!$A$106:DB$202,106,FALSE)),0,(VLOOKUP($A27,'Import Peak'!$A$3:DB$99,106,FALSE)-VLOOKUP($A27,'Import Peak Change'!$A$106:DB$202,106,FALSE)))</f>
        <v>0</v>
      </c>
      <c r="DC27" s="6">
        <f>IF(ISERROR(VLOOKUP($A27,'Import Peak'!$A$3:DC$99,107,FALSE)-VLOOKUP($A27,'Import Peak Change'!$A$106:DC$202,107,FALSE)),0,(VLOOKUP($A27,'Import Peak'!$A$3:DC$99,107,FALSE)-VLOOKUP($A27,'Import Peak Change'!$A$106:DC$202,107,FALSE)))</f>
        <v>0</v>
      </c>
      <c r="DD27" s="6">
        <f>IF(ISERROR(VLOOKUP($A27,'Import Peak'!$A$3:DD$99,108,FALSE)-VLOOKUP($A27,'Import Peak Change'!$A$106:DD$202,108,FALSE)),0,(VLOOKUP($A27,'Import Peak'!$A$3:DD$99,108,FALSE)-VLOOKUP($A27,'Import Peak Change'!$A$106:DD$202,108,FALSE)))</f>
        <v>0</v>
      </c>
      <c r="DE27" s="6">
        <f>IF(ISERROR(VLOOKUP($A27,'Import Peak'!$A$3:DE$99,109,FALSE)-VLOOKUP($A27,'Import Peak Change'!$A$106:DE$202,109,FALSE)),0,(VLOOKUP($A27,'Import Peak'!$A$3:DE$99,109,FALSE)-VLOOKUP($A27,'Import Peak Change'!$A$106:DE$202,109,FALSE)))</f>
        <v>0</v>
      </c>
      <c r="DF27" s="6">
        <f>IF(ISERROR(VLOOKUP($A27,'Import Peak'!$A$3:DF$99,110,FALSE)-VLOOKUP($A27,'Import Peak Change'!$A$106:DF$202,110,FALSE)),0,(VLOOKUP($A27,'Import Peak'!$A$3:DF$99,110,FALSE)-VLOOKUP($A27,'Import Peak Change'!$A$106:DF$202,110,FALSE)))</f>
        <v>0</v>
      </c>
      <c r="DG27" s="6">
        <f>IF(ISERROR(VLOOKUP($A27,'Import Peak'!$A$3:DG$99,111,FALSE)-VLOOKUP($A27,'Import Peak Change'!$A$106:DG$202,111,FALSE)),0,(VLOOKUP($A27,'Import Peak'!$A$3:DG$99,111,FALSE)-VLOOKUP($A27,'Import Peak Change'!$A$106:DG$202,111,FALSE)))</f>
        <v>0</v>
      </c>
      <c r="DH27" s="6">
        <f>IF(ISERROR(VLOOKUP($A27,'Import Peak'!$A$3:DH$99,112,FALSE)-VLOOKUP($A27,'Import Peak Change'!$A$106:DH$202,112,FALSE)),0,(VLOOKUP($A27,'Import Peak'!$A$3:DH$99,112,FALSE)-VLOOKUP($A27,'Import Peak Change'!$A$106:DH$202,112,FALSE)))</f>
        <v>0</v>
      </c>
      <c r="DI27" s="6">
        <f>IF(ISERROR(VLOOKUP($A27,'Import Peak'!$A$3:DI$99,113,FALSE)-VLOOKUP($A27,'Import Peak Change'!$A$106:DI$202,113,FALSE)),0,(VLOOKUP($A27,'Import Peak'!$A$3:DI$99,113,FALSE)-VLOOKUP($A27,'Import Peak Change'!$A$106:DI$202,113,FALSE)))</f>
        <v>0</v>
      </c>
      <c r="DJ27" s="6">
        <f>IF(ISERROR(VLOOKUP($A27,'Import Peak'!$A$3:DJ$99,114,FALSE)-VLOOKUP($A27,'Import Peak Change'!$A$106:DJ$202,114,FALSE)),0,(VLOOKUP($A27,'Import Peak'!$A$3:DJ$99,114,FALSE)-VLOOKUP($A27,'Import Peak Change'!$A$106:DJ$202,114,FALSE)))</f>
        <v>0</v>
      </c>
      <c r="DK27" s="6">
        <f>IF(ISERROR(VLOOKUP($A27,'Import Peak'!$A$3:DK$99,115,FALSE)-VLOOKUP($A27,'Import Peak Change'!$A$106:DK$202,115,FALSE)),0,(VLOOKUP($A27,'Import Peak'!$A$3:DK$99,115,FALSE)-VLOOKUP($A27,'Import Peak Change'!$A$106:DK$202,115,FALSE)))</f>
        <v>0</v>
      </c>
      <c r="DL27" s="6">
        <f>IF(ISERROR(VLOOKUP($A27,'Import Peak'!$A$3:DL$99,116,FALSE)-VLOOKUP($A27,'Import Peak Change'!$A$106:DL$202,116,FALSE)),0,(VLOOKUP($A27,'Import Peak'!$A$3:DL$99,116,FALSE)-VLOOKUP($A27,'Import Peak Change'!$A$106:DL$202,116,FALSE)))</f>
        <v>0</v>
      </c>
      <c r="DM27" s="6">
        <f>IF(ISERROR(VLOOKUP($A27,'Import Peak'!$A$3:DM$99,117,FALSE)-VLOOKUP($A27,'Import Peak Change'!$A$106:DM$202,117,FALSE)),0,(VLOOKUP($A27,'Import Peak'!$A$3:DM$99,117,FALSE)-VLOOKUP($A27,'Import Peak Change'!$A$106:DM$202,117,FALSE)))</f>
        <v>0</v>
      </c>
      <c r="DN27" s="6">
        <f>IF(ISERROR(VLOOKUP($A27,'Import Peak'!$A$3:DN$99,118,FALSE)-VLOOKUP($A27,'Import Peak Change'!$A$106:DN$202,118,FALSE)),0,(VLOOKUP($A27,'Import Peak'!$A$3:DN$99,118,FALSE)-VLOOKUP($A27,'Import Peak Change'!$A$106:DN$202,118,FALSE)))</f>
        <v>0</v>
      </c>
      <c r="DO27" s="6">
        <f>IF(ISERROR(VLOOKUP($A27,'Import Peak'!$A$3:DO$99,119,FALSE)-VLOOKUP($A27,'Import Peak Change'!$A$106:DO$202,119,FALSE)),0,(VLOOKUP($A27,'Import Peak'!$A$3:DO$99,119,FALSE)-VLOOKUP($A27,'Import Peak Change'!$A$106:DO$202,119,FALSE)))</f>
        <v>0</v>
      </c>
      <c r="DP27" s="6">
        <f>IF(ISERROR(VLOOKUP($A27,'Import Peak'!$A$3:DP$99,120,FALSE)-VLOOKUP($A27,'Import Peak Change'!$A$106:DP$202,120,FALSE)),0,(VLOOKUP($A27,'Import Peak'!$A$3:DP$99,120,FALSE)-VLOOKUP($A27,'Import Peak Change'!$A$106:DP$202,120,FALSE)))</f>
        <v>0</v>
      </c>
      <c r="DQ27" s="6">
        <f>IF(ISERROR(VLOOKUP($A27,'Import Peak'!$A$3:DQ$99,121,FALSE)-VLOOKUP($A27,'Import Peak Change'!$A$106:DQ$202,121,FALSE)),0,(VLOOKUP($A27,'Import Peak'!$A$3:DQ$99,121,FALSE)-VLOOKUP($A27,'Import Peak Change'!$A$106:DQ$202,121,FALSE)))</f>
        <v>0</v>
      </c>
      <c r="DR27" s="6">
        <f>IF(ISERROR(VLOOKUP($A27,'Import Peak'!$A$3:DR$99,122,FALSE)-VLOOKUP($A27,'Import Peak Change'!$A$106:DR$202,122,FALSE)),0,(VLOOKUP($A27,'Import Peak'!$A$3:DR$99,122,FALSE)-VLOOKUP($A27,'Import Peak Change'!$A$106:DR$202,122,FALSE)))</f>
        <v>0</v>
      </c>
      <c r="DS27" s="6">
        <f>IF(ISERROR(VLOOKUP($A27,'Import Peak'!$A$3:DS$99,123,FALSE)-VLOOKUP($A27,'Import Peak Change'!$A$106:DS$202,123,FALSE)),0,(VLOOKUP($A27,'Import Peak'!$A$3:DS$99,123,FALSE)-VLOOKUP($A27,'Import Peak Change'!$A$106:DS$202,123,FALSE)))</f>
        <v>0</v>
      </c>
      <c r="DT27" s="6">
        <f>IF(ISERROR(VLOOKUP($A27,'Import Peak'!$A$3:DT$99,124,FALSE)-VLOOKUP($A27,'Import Peak Change'!$A$106:DT$202,124,FALSE)),0,(VLOOKUP($A27,'Import Peak'!$A$3:DT$99,124,FALSE)-VLOOKUP($A27,'Import Peak Change'!$A$106:DT$202,124,FALSE)))</f>
        <v>0</v>
      </c>
      <c r="DU27" s="6">
        <f>IF(ISERROR(VLOOKUP($A27,'Import Peak'!$A$3:DU$99,125,FALSE)-VLOOKUP($A27,'Import Peak Change'!$A$106:DU$202,125,FALSE)),0,(VLOOKUP($A27,'Import Peak'!$A$3:DU$99,125,FALSE)-VLOOKUP($A27,'Import Peak Change'!$A$106:DU$202,125,FALSE)))</f>
        <v>0</v>
      </c>
      <c r="DV27" s="6">
        <f>IF(ISERROR(VLOOKUP($A27,'Import Peak'!$A$3:DV$99,126,FALSE)-VLOOKUP($A27,'Import Peak Change'!$A$106:DV$202,126,FALSE)),0,(VLOOKUP($A27,'Import Peak'!$A$3:DV$99,126,FALSE)-VLOOKUP($A27,'Import Peak Change'!$A$106:DV$202,126,FALSE)))</f>
        <v>0</v>
      </c>
      <c r="DW27" s="6">
        <f>IF(ISERROR(VLOOKUP($A27,'Import Peak'!$A$3:DW$99,127,FALSE)-VLOOKUP($A27,'Import Peak Change'!$A$106:DW$202,127,FALSE)),0,(VLOOKUP($A27,'Import Peak'!$A$3:DW$99,127,FALSE)-VLOOKUP($A27,'Import Peak Change'!$A$106:DW$202,127,FALSE)))</f>
        <v>0</v>
      </c>
      <c r="DX27" s="6">
        <f>IF(ISERROR(VLOOKUP($A27,'Import Peak'!$A$3:DX$99,128,FALSE)-VLOOKUP($A27,'Import Peak Change'!$A$106:DX$202,128,FALSE)),0,(VLOOKUP($A27,'Import Peak'!$A$3:DX$99,128,FALSE)-VLOOKUP($A27,'Import Peak Change'!$A$106:DX$202,128,FALSE)))</f>
        <v>0</v>
      </c>
      <c r="DY27" s="6">
        <f>IF(ISERROR(VLOOKUP($A27,'Import Peak'!$A$3:DY$99,129,FALSE)-VLOOKUP($A27,'Import Peak Change'!$A$106:DY$202,129,FALSE)),0,(VLOOKUP($A27,'Import Peak'!$A$3:DY$99,129,FALSE)-VLOOKUP($A27,'Import Peak Change'!$A$106:DY$202,129,FALSE)))</f>
        <v>0</v>
      </c>
      <c r="DZ27" s="6">
        <f>IF(ISERROR(VLOOKUP($A27,'Import Peak'!$A$3:DZ$99,130,FALSE)-VLOOKUP($A27,'Import Peak Change'!$A$106:DZ$202,130,FALSE)),0,(VLOOKUP($A27,'Import Peak'!$A$3:DZ$99,130,FALSE)-VLOOKUP($A27,'Import Peak Change'!$A$106:DZ$202,130,FALSE)))</f>
        <v>0</v>
      </c>
      <c r="EA27" s="6">
        <f>IF(ISERROR(VLOOKUP($A27,'Import Peak'!$A$3:EA$99,131,FALSE)-VLOOKUP($A27,'Import Peak Change'!$A$106:EA$202,131,FALSE)),0,(VLOOKUP($A27,'Import Peak'!$A$3:EA$99,131,FALSE)-VLOOKUP($A27,'Import Peak Change'!$A$106:EA$202,131,FALSE)))</f>
        <v>0</v>
      </c>
      <c r="EB27" s="6">
        <f>IF(ISERROR(VLOOKUP($A27,'Import Peak'!$A$3:EB$99,132,FALSE)-VLOOKUP($A27,'Import Peak Change'!$A$106:EB$202,132,FALSE)),0,(VLOOKUP($A27,'Import Peak'!$A$3:EB$99,132,FALSE)-VLOOKUP($A27,'Import Peak Change'!$A$106:EB$202,132,FALSE)))</f>
        <v>0</v>
      </c>
      <c r="EC27" s="6">
        <f>IF(ISERROR(VLOOKUP($A27,'Import Peak'!$A$3:EC$99,133,FALSE)-VLOOKUP($A27,'Import Peak Change'!$A$106:EC$202,133,FALSE)),0,(VLOOKUP($A27,'Import Peak'!$A$3:EC$99,133,FALSE)-VLOOKUP($A27,'Import Peak Change'!$A$106:EC$202,133,FALSE)))</f>
        <v>0</v>
      </c>
      <c r="ED27" s="6">
        <f>IF(ISERROR(VLOOKUP($A27,'Import Peak'!$A$3:ED$99,134,FALSE)-VLOOKUP($A27,'Import Peak Change'!$A$106:ED$202,134,FALSE)),0,(VLOOKUP($A27,'Import Peak'!$A$3:ED$99,134,FALSE)-VLOOKUP($A27,'Import Peak Change'!$A$106:ED$202,134,FALSE)))</f>
        <v>0</v>
      </c>
      <c r="EE27" s="6">
        <f>IF(ISERROR(VLOOKUP($A27,'Import Peak'!$A$3:EE$99,135,FALSE)-VLOOKUP($A27,'Import Peak Change'!$A$106:EE$202,135,FALSE)),0,(VLOOKUP($A27,'Import Peak'!$A$3:EE$99,135,FALSE)-VLOOKUP($A27,'Import Peak Change'!$A$106:EE$202,135,FALSE)))</f>
        <v>0</v>
      </c>
      <c r="EF27" s="6">
        <f>IF(ISERROR(VLOOKUP($A27,'Import Peak'!$A$3:EF$99,136,FALSE)-VLOOKUP($A27,'Import Peak Change'!$A$106:EF$202,136,FALSE)),0,(VLOOKUP($A27,'Import Peak'!$A$3:EF$99,136,FALSE)-VLOOKUP($A27,'Import Peak Change'!$A$106:EF$202,136,FALSE)))</f>
        <v>0</v>
      </c>
      <c r="EG27" s="6">
        <f>IF(ISERROR(VLOOKUP($A27,'Import Peak'!$A$3:EG$99,137,FALSE)-VLOOKUP($A27,'Import Peak Change'!$A$106:EG$202,137,FALSE)),0,(VLOOKUP($A27,'Import Peak'!$A$3:EG$99,137,FALSE)-VLOOKUP($A27,'Import Peak Change'!$A$106:EG$202,137,FALSE)))</f>
        <v>0</v>
      </c>
      <c r="EH27" s="6">
        <f>IF(ISERROR(VLOOKUP($A27,'Import Peak'!$A$3:EH$99,138,FALSE)-VLOOKUP($A27,'Import Peak Change'!$A$106:EH$202,138,FALSE)),0,(VLOOKUP($A27,'Import Peak'!$A$3:EH$99,138,FALSE)-VLOOKUP($A27,'Import Peak Change'!$A$106:EH$202,138,FALSE)))</f>
        <v>0</v>
      </c>
      <c r="EI27" s="6">
        <f>IF(ISERROR(VLOOKUP($A27,'Import Peak'!$A$3:EI$99,139,FALSE)-VLOOKUP($A27,'Import Peak Change'!$A$106:EI$202,139,FALSE)),0,(VLOOKUP($A27,'Import Peak'!$A$3:EI$99,139,FALSE)-VLOOKUP($A27,'Import Peak Change'!$A$106:EI$202,139,FALSE)))</f>
        <v>0</v>
      </c>
      <c r="EJ27" s="6">
        <f>IF(ISERROR(VLOOKUP($A27,'Import Peak'!$A$3:EJ$99,140,FALSE)-VLOOKUP($A27,'Import Peak Change'!$A$106:EJ$202,140,FALSE)),0,(VLOOKUP($A27,'Import Peak'!$A$3:EJ$99,140,FALSE)-VLOOKUP($A27,'Import Peak Change'!$A$106:EJ$202,140,FALSE)))</f>
        <v>0</v>
      </c>
      <c r="EK27" s="6">
        <f>IF(ISERROR(VLOOKUP($A27,'Import Peak'!$A$3:EK$99,141,FALSE)-VLOOKUP($A27,'Import Peak Change'!$A$106:EK$202,141,FALSE)),0,(VLOOKUP($A27,'Import Peak'!$A$3:EK$99,141,FALSE)-VLOOKUP($A27,'Import Peak Change'!$A$106:EK$202,141,FALSE)))</f>
        <v>0</v>
      </c>
      <c r="EL27" s="6">
        <f>IF(ISERROR(VLOOKUP($A27,'Import Peak'!$A$3:EL$99,142,FALSE)-VLOOKUP($A27,'Import Peak Change'!$A$106:EL$202,142,FALSE)),0,(VLOOKUP($A27,'Import Peak'!$A$3:EL$99,142,FALSE)-VLOOKUP($A27,'Import Peak Change'!$A$106:EL$202,142,FALSE)))</f>
        <v>0</v>
      </c>
      <c r="EM27" s="6">
        <f>IF(ISERROR(VLOOKUP($A27,'Import Peak'!$A$3:EM$99,143,FALSE)-VLOOKUP($A27,'Import Peak Change'!$A$106:EM$202,143,FALSE)),0,(VLOOKUP($A27,'Import Peak'!$A$3:EM$99,143,FALSE)-VLOOKUP($A27,'Import Peak Change'!$A$106:EM$202,143,FALSE)))</f>
        <v>0</v>
      </c>
      <c r="EN27" s="6">
        <f>IF(ISERROR(VLOOKUP($A27,'Import Peak'!$A$3:EN$99,144,FALSE)-VLOOKUP($A27,'Import Peak Change'!$A$106:EN$202,144,FALSE)),0,(VLOOKUP($A27,'Import Peak'!$A$3:EN$99,144,FALSE)-VLOOKUP($A27,'Import Peak Change'!$A$106:EN$202,144,FALSE)))</f>
        <v>0</v>
      </c>
      <c r="EO27" s="6">
        <f>IF(ISERROR(VLOOKUP($A27,'Import Peak'!$A$3:EO$99,145,FALSE)-VLOOKUP($A27,'Import Peak Change'!$A$106:EO$202,145,FALSE)),0,(VLOOKUP($A27,'Import Peak'!$A$3:EO$99,145,FALSE)-VLOOKUP($A27,'Import Peak Change'!$A$106:EO$202,145,FALSE)))</f>
        <v>0</v>
      </c>
      <c r="EP27" s="6">
        <f>IF(ISERROR(VLOOKUP($A27,'Import Peak'!$A$3:EP$99,146,FALSE)-VLOOKUP($A27,'Import Peak Change'!$A$106:EP$202,146,FALSE)),0,(VLOOKUP($A27,'Import Peak'!$A$3:EP$99,146,FALSE)-VLOOKUP($A27,'Import Peak Change'!$A$106:EP$202,146,FALSE)))</f>
        <v>0</v>
      </c>
      <c r="EQ27" s="6">
        <f>IF(ISERROR(VLOOKUP($A27,'Import Peak'!$A$3:EQ$99,147,FALSE)-VLOOKUP($A27,'Import Peak Change'!$A$106:EQ$202,147,FALSE)),0,(VLOOKUP($A27,'Import Peak'!$A$3:EQ$99,147,FALSE)-VLOOKUP($A27,'Import Peak Change'!$A$106:EQ$202,147,FALSE)))</f>
        <v>0</v>
      </c>
      <c r="ER27" s="6">
        <f>IF(ISERROR(VLOOKUP($A27,'Import Peak'!$A$3:ER$99,148,FALSE)-VLOOKUP($A27,'Import Peak Change'!$A$106:ER$202,148,FALSE)),0,(VLOOKUP($A27,'Import Peak'!$A$3:ER$99,148,FALSE)-VLOOKUP($A27,'Import Peak Change'!$A$106:ER$202,148,FALSE)))</f>
        <v>0</v>
      </c>
      <c r="ES27" s="6">
        <f>IF(ISERROR(VLOOKUP($A27,'Import Peak'!$A$3:ES$99,149,FALSE)-VLOOKUP($A27,'Import Peak Change'!$A$106:ES$202,149,FALSE)),0,(VLOOKUP($A27,'Import Peak'!$A$3:ES$99,149,FALSE)-VLOOKUP($A27,'Import Peak Change'!$A$106:ES$202,149,FALSE)))</f>
        <v>0</v>
      </c>
      <c r="ET27" s="6">
        <f>IF(ISERROR(VLOOKUP($A27,'Import Peak'!$A$3:ET$99,150,FALSE)-VLOOKUP($A27,'Import Peak Change'!$A$106:ET$202,150,FALSE)),0,(VLOOKUP($A27,'Import Peak'!$A$3:ET$99,150,FALSE)-VLOOKUP($A27,'Import Peak Change'!$A$106:ET$202,150,FALSE)))</f>
        <v>0</v>
      </c>
      <c r="EU27" s="6">
        <f>IF(ISERROR(VLOOKUP($A27,'Import Peak'!$A$3:EU$99,151,FALSE)-VLOOKUP($A27,'Import Peak Change'!$A$106:EU$202,151,FALSE)),0,(VLOOKUP($A27,'Import Peak'!$A$3:EU$99,151,FALSE)-VLOOKUP($A27,'Import Peak Change'!$A$106:EU$202,151,FALSE)))</f>
        <v>0</v>
      </c>
      <c r="EV27" s="6">
        <f>IF(ISERROR(VLOOKUP($A27,'Import Peak'!$A$3:EV$99,152,FALSE)-VLOOKUP($A27,'Import Peak Change'!$A$106:EV$202,152,FALSE)),0,(VLOOKUP($A27,'Import Peak'!$A$3:EV$99,152,FALSE)-VLOOKUP($A27,'Import Peak Change'!$A$106:EV$202,152,FALSE)))</f>
        <v>0</v>
      </c>
      <c r="EW27" s="6">
        <f>IF(ISERROR(VLOOKUP($A27,'Import Peak'!$A$3:EW$99,153,FALSE)-VLOOKUP($A27,'Import Peak Change'!$A$106:EW$202,153,FALSE)),0,(VLOOKUP($A27,'Import Peak'!$A$3:EW$99,153,FALSE)-VLOOKUP($A27,'Import Peak Change'!$A$106:EW$202,153,FALSE)))</f>
        <v>0</v>
      </c>
      <c r="EX27" s="6">
        <f>IF(ISERROR(VLOOKUP($A27,'Import Peak'!$A$3:EX$99,154,FALSE)-VLOOKUP($A27,'Import Peak Change'!$A$106:EX$202,154,FALSE)),0,(VLOOKUP($A27,'Import Peak'!$A$3:EX$99,154,FALSE)-VLOOKUP($A27,'Import Peak Change'!$A$106:EX$202,154,FALSE)))</f>
        <v>0</v>
      </c>
      <c r="EY27" s="6">
        <f>IF(ISERROR(VLOOKUP($A27,'Import Peak'!$A$3:EY$99,155,FALSE)-VLOOKUP($A27,'Import Peak Change'!$A$106:EY$202,155,FALSE)),0,(VLOOKUP($A27,'Import Peak'!$A$3:EY$99,155,FALSE)-VLOOKUP($A27,'Import Peak Change'!$A$106:EY$202,155,FALSE)))</f>
        <v>0</v>
      </c>
      <c r="EZ27" s="6">
        <f>IF(ISERROR(VLOOKUP($A27,'Import Peak'!$A$3:EZ$99,156,FALSE)-VLOOKUP($A27,'Import Peak Change'!$A$106:EZ$202,156,FALSE)),0,(VLOOKUP($A27,'Import Peak'!$A$3:EZ$99,156,FALSE)-VLOOKUP($A27,'Import Peak Change'!$A$106:EZ$202,156,FALSE)))</f>
        <v>0</v>
      </c>
      <c r="FA27" s="6">
        <f>IF(ISERROR(VLOOKUP($A27,'Import Peak'!$A$3:FA$99,157,FALSE)-VLOOKUP($A27,'Import Peak Change'!$A$106:FA$202,157,FALSE)),0,(VLOOKUP($A27,'Import Peak'!$A$3:FA$99,157,FALSE)-VLOOKUP($A27,'Import Peak Change'!$A$106:FA$202,157,FALSE)))</f>
        <v>0</v>
      </c>
      <c r="FB27" s="6">
        <f>IF(ISERROR(VLOOKUP($A27,'Import Peak'!$A$3:FB$99,158,FALSE)-VLOOKUP($A27,'Import Peak Change'!$A$106:FB$202,158,FALSE)),0,(VLOOKUP($A27,'Import Peak'!$A$3:FB$99,158,FALSE)-VLOOKUP($A27,'Import Peak Change'!$A$106:FB$202,158,FALSE)))</f>
        <v>0</v>
      </c>
      <c r="FC27" s="6">
        <f>IF(ISERROR(VLOOKUP($A27,'Import Peak'!$A$3:FC$99,159,FALSE)-VLOOKUP($A27,'Import Peak Change'!$A$106:FC$202,159,FALSE)),0,(VLOOKUP($A27,'Import Peak'!$A$3:FC$99,159,FALSE)-VLOOKUP($A27,'Import Peak Change'!$A$106:FC$202,159,FALSE)))</f>
        <v>0</v>
      </c>
      <c r="FD27" s="6">
        <f>IF(ISERROR(VLOOKUP($A27,'Import Peak'!$A$3:FD$99,160,FALSE)-VLOOKUP($A27,'Import Peak Change'!$A$106:FD$202,160,FALSE)),0,(VLOOKUP($A27,'Import Peak'!$A$3:FD$99,160,FALSE)-VLOOKUP($A27,'Import Peak Change'!$A$106:FD$202,160,FALSE)))</f>
        <v>0</v>
      </c>
      <c r="FE27" s="6">
        <f>IF(ISERROR(VLOOKUP($A27,'Import Peak'!$A$3:FE$99,161,FALSE)-VLOOKUP($A27,'Import Peak Change'!$A$106:FE$202,161,FALSE)),0,(VLOOKUP($A27,'Import Peak'!$A$3:FE$99,161,FALSE)-VLOOKUP($A27,'Import Peak Change'!$A$106:FE$202,161,FALSE)))</f>
        <v>0</v>
      </c>
      <c r="FF27" s="6">
        <f>IF(ISERROR(VLOOKUP($A27,'Import Peak'!$A$3:FF$99,162,FALSE)-VLOOKUP($A27,'Import Peak Change'!$A$106:FF$202,162,FALSE)),0,(VLOOKUP($A27,'Import Peak'!$A$3:FF$99,162,FALSE)-VLOOKUP($A27,'Import Peak Change'!$A$106:FF$202,162,FALSE)))</f>
        <v>0</v>
      </c>
      <c r="FG27" s="6">
        <f>IF(ISERROR(VLOOKUP($A27,'Import Peak'!$A$3:FG$99,163,FALSE)-VLOOKUP($A27,'Import Peak Change'!$A$106:FG$202,163,FALSE)),0,(VLOOKUP($A27,'Import Peak'!$A$3:FG$99,163,FALSE)-VLOOKUP($A27,'Import Peak Change'!$A$106:FG$202,163,FALSE)))</f>
        <v>0</v>
      </c>
      <c r="FH27" s="6">
        <f>IF(ISERROR(VLOOKUP($A27,'Import Peak'!$A$3:FH$99,164,FALSE)-VLOOKUP($A27,'Import Peak Change'!$A$106:FH$202,164,FALSE)),0,(VLOOKUP($A27,'Import Peak'!$A$3:FH$99,164,FALSE)-VLOOKUP($A27,'Import Peak Change'!$A$106:FH$202,164,FALSE)))</f>
        <v>0</v>
      </c>
      <c r="FI27" s="6">
        <f>IF(ISERROR(VLOOKUP($A27,'Import Peak'!$A$3:FI$99,165,FALSE)-VLOOKUP($A27,'Import Peak Change'!$A$106:FI$202,165,FALSE)),0,(VLOOKUP($A27,'Import Peak'!$A$3:FI$99,165,FALSE)-VLOOKUP($A27,'Import Peak Change'!$A$106:FI$202,165,FALSE)))</f>
        <v>0</v>
      </c>
      <c r="FJ27" s="6">
        <f>IF(ISERROR(VLOOKUP($A27,'Import Peak'!$A$3:FJ$99,166,FALSE)-VLOOKUP($A27,'Import Peak Change'!$A$106:FJ$202,166,FALSE)),0,(VLOOKUP($A27,'Import Peak'!$A$3:FJ$99,166,FALSE)-VLOOKUP($A27,'Import Peak Change'!$A$106:FJ$202,166,FALSE)))</f>
        <v>0</v>
      </c>
      <c r="FK27" s="6">
        <f>IF(ISERROR(VLOOKUP($A27,'Import Peak'!$A$3:FK$99,167,FALSE)-VLOOKUP($A27,'Import Peak Change'!$A$106:FK$202,167,FALSE)),0,(VLOOKUP($A27,'Import Peak'!$A$3:FK$99,167,FALSE)-VLOOKUP($A27,'Import Peak Change'!$A$106:FK$202,167,FALSE)))</f>
        <v>0</v>
      </c>
      <c r="FL27" s="6">
        <f>IF(ISERROR(VLOOKUP($A27,'Import Peak'!$A$3:FL$99,168,FALSE)-VLOOKUP($A27,'Import Peak Change'!$A$106:FL$202,168,FALSE)),0,(VLOOKUP($A27,'Import Peak'!$A$3:FL$99,168,FALSE)-VLOOKUP($A27,'Import Peak Change'!$A$106:FL$202,168,FALSE)))</f>
        <v>0</v>
      </c>
      <c r="FM27" s="6">
        <f>IF(ISERROR(VLOOKUP($A27,'Import Peak'!$A$3:FM$99,169,FALSE)-VLOOKUP($A27,'Import Peak Change'!$A$106:FM$202,169,FALSE)),0,(VLOOKUP($A27,'Import Peak'!$A$3:FM$99,169,FALSE)-VLOOKUP($A27,'Import Peak Change'!$A$106:FM$202,169,FALSE)))</f>
        <v>0</v>
      </c>
      <c r="FN27" s="6">
        <f>IF(ISERROR(VLOOKUP($A27,'Import Peak'!$A$3:FN$99,170,FALSE)-VLOOKUP($A27,'Import Peak Change'!$A$106:FN$202,170,FALSE)),0,(VLOOKUP($A27,'Import Peak'!$A$3:FN$99,170,FALSE)-VLOOKUP($A27,'Import Peak Change'!$A$106:FN$202,170,FALSE)))</f>
        <v>0</v>
      </c>
      <c r="FO27" s="6">
        <f>IF(ISERROR(VLOOKUP($A27,'Import Peak'!$A$3:FO$99,171,FALSE)-VLOOKUP($A27,'Import Peak Change'!$A$106:FO$202,171,FALSE)),0,(VLOOKUP($A27,'Import Peak'!$A$3:FO$99,171,FALSE)-VLOOKUP($A27,'Import Peak Change'!$A$106:FO$202,171,FALSE)))</f>
        <v>0</v>
      </c>
      <c r="FP27" s="6">
        <f>IF(ISERROR(VLOOKUP($A27,'Import Peak'!$A$3:FP$99,172,FALSE)-VLOOKUP($A27,'Import Peak Change'!$A$106:FP$202,172,FALSE)),0,(VLOOKUP($A27,'Import Peak'!$A$3:FP$99,172,FALSE)-VLOOKUP($A27,'Import Peak Change'!$A$106:FP$202,172,FALSE)))</f>
        <v>0</v>
      </c>
      <c r="FQ27" s="6">
        <f>IF(ISERROR(VLOOKUP($A27,'Import Peak'!$A$3:FQ$99,173,FALSE)-VLOOKUP($A27,'Import Peak Change'!$A$106:FQ$202,173,FALSE)),0,(VLOOKUP($A27,'Import Peak'!$A$3:FQ$99,173,FALSE)-VLOOKUP($A27,'Import Peak Change'!$A$106:FQ$202,173,FALSE)))</f>
        <v>0</v>
      </c>
      <c r="FR27" s="6">
        <f>IF(ISERROR(VLOOKUP($A27,'Import Peak'!$A$3:FR$99,174,FALSE)-VLOOKUP($A27,'Import Peak Change'!$A$106:FR$202,174,FALSE)),0,(VLOOKUP($A27,'Import Peak'!$A$3:FR$99,174,FALSE)-VLOOKUP($A27,'Import Peak Change'!$A$106:FR$202,174,FALSE)))</f>
        <v>0</v>
      </c>
      <c r="FS27" s="6">
        <f>IF(ISERROR(VLOOKUP($A27,'Import Peak'!$A$3:FS$99,175,FALSE)-VLOOKUP($A27,'Import Peak Change'!$A$106:FS$202,175,FALSE)),0,(VLOOKUP($A27,'Import Peak'!$A$3:FS$99,175,FALSE)-VLOOKUP($A27,'Import Peak Change'!$A$106:FS$202,175,FALSE)))</f>
        <v>0</v>
      </c>
      <c r="FT27" s="6">
        <f>IF(ISERROR(VLOOKUP($A27,'Import Peak'!$A$3:FT$99,176,FALSE)-VLOOKUP($A27,'Import Peak Change'!$A$106:FT$202,176,FALSE)),0,(VLOOKUP($A27,'Import Peak'!$A$3:FT$99,176,FALSE)-VLOOKUP($A27,'Import Peak Change'!$A$106:FT$202,176,FALSE)))</f>
        <v>0</v>
      </c>
      <c r="FU27" s="6">
        <f>IF(ISERROR(VLOOKUP($A27,'Import Peak'!$A$3:FU$99,177,FALSE)-VLOOKUP($A27,'Import Peak Change'!$A$106:FU$202,177,FALSE)),0,(VLOOKUP($A27,'Import Peak'!$A$3:FU$99,177,FALSE)-VLOOKUP($A27,'Import Peak Change'!$A$106:FU$202,177,FALSE)))</f>
        <v>0</v>
      </c>
      <c r="FV27" s="6">
        <f>IF(ISERROR(VLOOKUP($A27,'Import Peak'!$A$3:FV$99,178,FALSE)-VLOOKUP($A27,'Import Peak Change'!$A$106:FV$202,178,FALSE)),0,(VLOOKUP($A27,'Import Peak'!$A$3:FV$99,178,FALSE)-VLOOKUP($A27,'Import Peak Change'!$A$106:FV$202,178,FALSE)))</f>
        <v>0</v>
      </c>
      <c r="FW27" s="6">
        <f>IF(ISERROR(VLOOKUP($A27,'Import Peak'!$A$3:FW$99,179,FALSE)-VLOOKUP($A27,'Import Peak Change'!$A$106:FW$202,179,FALSE)),0,(VLOOKUP($A27,'Import Peak'!$A$3:FW$99,179,FALSE)-VLOOKUP($A27,'Import Peak Change'!$A$106:FW$202,179,FALSE)))</f>
        <v>0</v>
      </c>
      <c r="FX27" s="6">
        <f>IF(ISERROR(VLOOKUP($A27,'Import Peak'!$A$3:FX$99,180,FALSE)-VLOOKUP($A27,'Import Peak Change'!$A$106:FX$202,180,FALSE)),0,(VLOOKUP($A27,'Import Peak'!$A$3:FX$99,180,FALSE)-VLOOKUP($A27,'Import Peak Change'!$A$106:FX$202,180,FALSE)))</f>
        <v>0</v>
      </c>
      <c r="FY27" s="6">
        <f>IF(ISERROR(VLOOKUP($A27,'Import Peak'!$A$3:FY$99,181,FALSE)-VLOOKUP($A27,'Import Peak Change'!$A$106:FY$202,181,FALSE)),0,(VLOOKUP($A27,'Import Peak'!$A$3:FY$99,181,FALSE)-VLOOKUP($A27,'Import Peak Change'!$A$106:FY$202,181,FALSE)))</f>
        <v>0</v>
      </c>
      <c r="FZ27" s="6">
        <f>IF(ISERROR(VLOOKUP($A27,'Import Peak'!$A$3:FZ$99,182,FALSE)-VLOOKUP($A27,'Import Peak Change'!$A$106:FZ$202,182,FALSE)),0,(VLOOKUP($A27,'Import Peak'!$A$3:FZ$99,182,FALSE)-VLOOKUP($A27,'Import Peak Change'!$A$106:FZ$202,182,FALSE)))</f>
        <v>0</v>
      </c>
      <c r="GA27" s="6">
        <f>IF(ISERROR(VLOOKUP($A27,'Import Peak'!$A$3:GA$99,183,FALSE)-VLOOKUP($A27,'Import Peak Change'!$A$106:GA$202,183,FALSE)),0,(VLOOKUP($A27,'Import Peak'!$A$3:GA$99,183,FALSE)-VLOOKUP($A27,'Import Peak Change'!$A$106:GA$202,183,FALSE)))</f>
        <v>0</v>
      </c>
      <c r="GB27" s="6">
        <f>IF(ISERROR(VLOOKUP($A27,'Import Peak'!$A$3:GB$99,184,FALSE)-VLOOKUP($A27,'Import Peak Change'!$A$106:GB$202,184,FALSE)),0,(VLOOKUP($A27,'Import Peak'!$A$3:GB$99,184,FALSE)-VLOOKUP($A27,'Import Peak Change'!$A$106:GB$202,184,FALSE)))</f>
        <v>0</v>
      </c>
      <c r="GC27" s="6">
        <f>IF(ISERROR(VLOOKUP($A27,'Import Peak'!$A$3:GC$99,185,FALSE)-VLOOKUP($A27,'Import Peak Change'!$A$106:GC$202,185,FALSE)),0,(VLOOKUP($A27,'Import Peak'!$A$3:GC$99,185,FALSE)-VLOOKUP($A27,'Import Peak Change'!$A$106:GC$202,185,FALSE)))</f>
        <v>0</v>
      </c>
      <c r="GD27" s="6">
        <f>IF(ISERROR(VLOOKUP($A27,'Import Peak'!$A$3:GD$99,186,FALSE)-VLOOKUP($A27,'Import Peak Change'!$A$106:GD$202,186,FALSE)),0,(VLOOKUP($A27,'Import Peak'!$A$3:GD$99,186,FALSE)-VLOOKUP($A27,'Import Peak Change'!$A$106:GD$202,186,FALSE)))</f>
        <v>0</v>
      </c>
      <c r="GE27" s="6">
        <f>IF(ISERROR(VLOOKUP($A27,'Import Peak'!$A$3:GE$99,187,FALSE)-VLOOKUP($A27,'Import Peak Change'!$A$106:GE$202,187,FALSE)),0,(VLOOKUP($A27,'Import Peak'!$A$3:GE$99,187,FALSE)-VLOOKUP($A27,'Import Peak Change'!$A$106:GE$202,187,FALSE)))</f>
        <v>0</v>
      </c>
      <c r="GF27" s="6">
        <f>IF(ISERROR(VLOOKUP($A27,'Import Peak'!$A$3:GF$99,188,FALSE)-VLOOKUP($A27,'Import Peak Change'!$A$106:GF$202,188,FALSE)),0,(VLOOKUP($A27,'Import Peak'!$A$3:GF$99,188,FALSE)-VLOOKUP($A27,'Import Peak Change'!$A$106:GF$202,188,FALSE)))</f>
        <v>0</v>
      </c>
      <c r="GG27" s="6">
        <f>IF(ISERROR(VLOOKUP($A27,'Import Peak'!$A$3:GG$99,189,FALSE)-VLOOKUP($A27,'Import Peak Change'!$A$106:GG$202,189,FALSE)),0,(VLOOKUP($A27,'Import Peak'!$A$3:GG$99,189,FALSE)-VLOOKUP($A27,'Import Peak Change'!$A$106:GG$202,189,FALSE)))</f>
        <v>0</v>
      </c>
      <c r="GH27" s="6">
        <f>IF(ISERROR(VLOOKUP($A27,'Import Peak'!$A$3:GH$99,190,FALSE)-VLOOKUP($A27,'Import Peak Change'!$A$106:GH$202,190,FALSE)),0,(VLOOKUP($A27,'Import Peak'!$A$3:GH$99,190,FALSE)-VLOOKUP($A27,'Import Peak Change'!$A$106:GH$202,190,FALSE)))</f>
        <v>0</v>
      </c>
      <c r="GI27" s="6">
        <f>IF(ISERROR(VLOOKUP($A27,'Import Peak'!$A$3:GI$99,191,FALSE)-VLOOKUP($A27,'Import Peak Change'!$A$106:GI$202,191,FALSE)),0,(VLOOKUP($A27,'Import Peak'!$A$3:GI$99,191,FALSE)-VLOOKUP($A27,'Import Peak Change'!$A$106:GI$202,191,FALSE)))</f>
        <v>0</v>
      </c>
      <c r="GJ27" s="6">
        <f>IF(ISERROR(VLOOKUP($A27,'Import Peak'!$A$3:GJ$99,192,FALSE)-VLOOKUP($A27,'Import Peak Change'!$A$106:GJ$202,192,FALSE)),0,(VLOOKUP($A27,'Import Peak'!$A$3:GJ$99,192,FALSE)-VLOOKUP($A27,'Import Peak Change'!$A$106:GJ$202,192,FALSE)))</f>
        <v>0</v>
      </c>
      <c r="GK27" s="6">
        <f>IF(ISERROR(VLOOKUP($A27,'Import Peak'!$A$3:GK$99,193,FALSE)-VLOOKUP($A27,'Import Peak Change'!$A$106:GK$202,193,FALSE)),0,(VLOOKUP($A27,'Import Peak'!$A$3:GK$99,193,FALSE)-VLOOKUP($A27,'Import Peak Change'!$A$106:GK$202,193,FALSE)))</f>
        <v>0</v>
      </c>
      <c r="GL27" s="6">
        <f>IF(ISERROR(VLOOKUP($A27,'Import Peak'!$A$3:GL$99,194,FALSE)-VLOOKUP($A27,'Import Peak Change'!$A$106:GL$202,194,FALSE)),0,(VLOOKUP($A27,'Import Peak'!$A$3:GL$99,194,FALSE)-VLOOKUP($A27,'Import Peak Change'!$A$106:GL$202,194,FALSE)))</f>
        <v>0</v>
      </c>
      <c r="GM27" s="6">
        <f>IF(ISERROR(VLOOKUP($A27,'Import Peak'!$A$3:GM$99,195,FALSE)-VLOOKUP($A27,'Import Peak Change'!$A$106:GM$202,195,FALSE)),0,(VLOOKUP($A27,'Import Peak'!$A$3:GM$99,195,FALSE)-VLOOKUP($A27,'Import Peak Change'!$A$106:GM$202,195,FALSE)))</f>
        <v>0</v>
      </c>
      <c r="GN27" s="6">
        <f>IF(ISERROR(VLOOKUP($A27,'Import Peak'!$A$3:GN$99,196,FALSE)-VLOOKUP($A27,'Import Peak Change'!$A$106:GN$202,196,FALSE)),0,(VLOOKUP($A27,'Import Peak'!$A$3:GN$99,196,FALSE)-VLOOKUP($A27,'Import Peak Change'!$A$106:GN$202,196,FALSE)))</f>
        <v>0</v>
      </c>
      <c r="GO27" s="6">
        <f>IF(ISERROR(VLOOKUP($A27,'Import Peak'!$A$3:GO$99,197,FALSE)-VLOOKUP($A27,'Import Peak Change'!$A$106:GO$202,197,FALSE)),0,(VLOOKUP($A27,'Import Peak'!$A$3:GO$99,197,FALSE)-VLOOKUP($A27,'Import Peak Change'!$A$106:GO$202,197,FALSE)))</f>
        <v>0</v>
      </c>
      <c r="GP27" s="6">
        <f>IF(ISERROR(VLOOKUP($A27,'Import Peak'!$A$3:GP$99,198,FALSE)-VLOOKUP($A27,'Import Peak Change'!$A$106:GP$202,198,FALSE)),0,(VLOOKUP($A27,'Import Peak'!$A$3:GP$99,198,FALSE)-VLOOKUP($A27,'Import Peak Change'!$A$106:GP$202,198,FALSE)))</f>
        <v>0</v>
      </c>
      <c r="GQ27" s="6">
        <f>IF(ISERROR(VLOOKUP($A27,'Import Peak'!$A$3:GQ$99,199,FALSE)-VLOOKUP($A27,'Import Peak Change'!$A$106:GQ$202,199,FALSE)),0,(VLOOKUP($A27,'Import Peak'!$A$3:GQ$99,199,FALSE)-VLOOKUP($A27,'Import Peak Change'!$A$106:GQ$202,199,FALSE)))</f>
        <v>0</v>
      </c>
      <c r="GR27" s="6">
        <f>IF(ISERROR(VLOOKUP($A27,'Import Peak'!$A$3:GR$99,200,FALSE)-VLOOKUP($A27,'Import Peak Change'!$A$106:GR$202,200,FALSE)),0,(VLOOKUP($A27,'Import Peak'!$A$3:GR$99,200,FALSE)-VLOOKUP($A27,'Import Peak Change'!$A$106:GR$202,200,FALSE)))</f>
        <v>0</v>
      </c>
      <c r="GS27" s="6">
        <f>IF(ISERROR(VLOOKUP($A27,'Import Peak'!$A$3:GS$99,201,FALSE)-VLOOKUP($A27,'Import Peak Change'!$A$106:GS$202,201,FALSE)),0,(VLOOKUP($A27,'Import Peak'!$A$3:GS$99,201,FALSE)-VLOOKUP($A27,'Import Peak Change'!$A$106:GS$202,201,FALSE)))</f>
        <v>0</v>
      </c>
      <c r="GT27" s="6">
        <f>IF(ISERROR(VLOOKUP($A27,'Import Peak'!$A$3:GT$99,202,FALSE)-VLOOKUP($A27,'Import Peak Change'!$A$106:GT$202,202,FALSE)),0,(VLOOKUP($A27,'Import Peak'!$A$3:GT$99,202,FALSE)-VLOOKUP($A27,'Import Peak Change'!$A$106:GT$202,202,FALSE)))</f>
        <v>0</v>
      </c>
      <c r="GU27" s="6">
        <f>IF(ISERROR(VLOOKUP($A27,'Import Peak'!$A$3:GU$99,203,FALSE)-VLOOKUP($A27,'Import Peak Change'!$A$106:GU$202,203,FALSE)),0,(VLOOKUP($A27,'Import Peak'!$A$3:GU$99,203,FALSE)-VLOOKUP($A27,'Import Peak Change'!$A$106:GU$202,203,FALSE)))</f>
        <v>0</v>
      </c>
      <c r="GV27" s="6">
        <f>IF(ISERROR(VLOOKUP($A27,'Import Peak'!$A$3:GV$99,204,FALSE)-VLOOKUP($A27,'Import Peak Change'!$A$106:GV$202,204,FALSE)),0,(VLOOKUP($A27,'Import Peak'!$A$3:GV$99,204,FALSE)-VLOOKUP($A27,'Import Peak Change'!$A$106:GV$202,204,FALSE)))</f>
        <v>0</v>
      </c>
      <c r="GW27" s="6">
        <f>IF(ISERROR(VLOOKUP($A27,'Import Peak'!$A$3:GW$99,205,FALSE)-VLOOKUP($A27,'Import Peak Change'!$A$106:GW$202,205,FALSE)),0,(VLOOKUP($A27,'Import Peak'!$A$3:GW$99,205,FALSE)-VLOOKUP($A27,'Import Peak Change'!$A$106:GW$202,205,FALSE)))</f>
        <v>0</v>
      </c>
      <c r="GX27" s="6">
        <f>IF(ISERROR(VLOOKUP($A27,'Import Peak'!$A$3:GX$99,206,FALSE)-VLOOKUP($A27,'Import Peak Change'!$A$106:GX$202,206,FALSE)),0,(VLOOKUP($A27,'Import Peak'!$A$3:GX$99,206,FALSE)-VLOOKUP($A27,'Import Peak Change'!$A$106:GX$202,206,FALSE)))</f>
        <v>0</v>
      </c>
      <c r="GY27" s="6">
        <f>IF(ISERROR(VLOOKUP($A27,'Import Peak'!$A$3:GY$99,207,FALSE)-VLOOKUP($A27,'Import Peak Change'!$A$106:GY$202,207,FALSE)),0,(VLOOKUP($A27,'Import Peak'!$A$3:GY$99,207,FALSE)-VLOOKUP($A27,'Import Peak Change'!$A$106:GY$202,207,FALSE)))</f>
        <v>0</v>
      </c>
      <c r="GZ27" s="6">
        <f>IF(ISERROR(VLOOKUP($A27,'Import Peak'!$A$3:GZ$99,208,FALSE)-VLOOKUP($A27,'Import Peak Change'!$A$106:GZ$202,208,FALSE)),0,(VLOOKUP($A27,'Import Peak'!$A$3:GZ$99,208,FALSE)-VLOOKUP($A27,'Import Peak Change'!$A$106:GZ$202,208,FALSE)))</f>
        <v>0</v>
      </c>
      <c r="HA27" s="6">
        <f>IF(ISERROR(VLOOKUP($A27,'Import Peak'!$A$3:HA$99,209,FALSE)-VLOOKUP($A27,'Import Peak Change'!$A$106:HA$202,209,FALSE)),0,(VLOOKUP($A27,'Import Peak'!$A$3:HA$99,209,FALSE)-VLOOKUP($A27,'Import Peak Change'!$A$106:HA$202,209,FALSE)))</f>
        <v>0</v>
      </c>
      <c r="HB27" s="6">
        <f>IF(ISERROR(VLOOKUP($A27,'Import Peak'!$A$3:HB$99,210,FALSE)-VLOOKUP($A27,'Import Peak Change'!$A$106:HB$202,210,FALSE)),0,(VLOOKUP($A27,'Import Peak'!$A$3:HB$99,210,FALSE)-VLOOKUP($A27,'Import Peak Change'!$A$106:HB$202,210,FALSE)))</f>
        <v>0</v>
      </c>
      <c r="HC27" s="6">
        <f>IF(ISERROR(VLOOKUP($A27,'Import Peak'!$A$3:HC$99,211,FALSE)-VLOOKUP($A27,'Import Peak Change'!$A$106:HC$202,211,FALSE)),0,(VLOOKUP($A27,'Import Peak'!$A$3:HC$99,211,FALSE)-VLOOKUP($A27,'Import Peak Change'!$A$106:HC$202,211,FALSE)))</f>
        <v>0</v>
      </c>
      <c r="HD27" s="6">
        <f>IF(ISERROR(VLOOKUP($A27,'Import Peak'!$A$3:HD$99,212,FALSE)-VLOOKUP($A27,'Import Peak Change'!$A$106:HD$202,212,FALSE)),0,(VLOOKUP($A27,'Import Peak'!$A$3:HD$99,212,FALSE)-VLOOKUP($A27,'Import Peak Change'!$A$106:HD$202,212,FALSE)))</f>
        <v>0</v>
      </c>
      <c r="HE27" s="6">
        <f>IF(ISERROR(VLOOKUP($A27,'Import Peak'!$A$3:HE$99,213,FALSE)-VLOOKUP($A27,'Import Peak Change'!$A$106:HE$202,213,FALSE)),0,(VLOOKUP($A27,'Import Peak'!$A$3:HE$99,213,FALSE)-VLOOKUP($A27,'Import Peak Change'!$A$106:HE$202,213,FALSE)))</f>
        <v>0</v>
      </c>
      <c r="HF27" s="6">
        <f>IF(ISERROR(VLOOKUP($A27,'Import Peak'!$A$3:HF$99,214,FALSE)-VLOOKUP($A27,'Import Peak Change'!$A$106:HF$202,214,FALSE)),0,(VLOOKUP($A27,'Import Peak'!$A$3:HF$99,214,FALSE)-VLOOKUP($A27,'Import Peak Change'!$A$106:HF$202,214,FALSE)))</f>
        <v>0</v>
      </c>
      <c r="HG27" s="6">
        <f>IF(ISERROR(VLOOKUP($A27,'Import Peak'!$A$3:HG$99,215,FALSE)-VLOOKUP($A27,'Import Peak Change'!$A$106:HG$202,215,FALSE)),0,(VLOOKUP($A27,'Import Peak'!$A$3:HG$99,215,FALSE)-VLOOKUP($A27,'Import Peak Change'!$A$106:HG$202,215,FALSE)))</f>
        <v>0</v>
      </c>
      <c r="HH27" s="6">
        <f>IF(ISERROR(VLOOKUP($A27,'Import Peak'!$A$3:HH$99,216,FALSE)-VLOOKUP($A27,'Import Peak Change'!$A$106:HH$202,216,FALSE)),0,(VLOOKUP($A27,'Import Peak'!$A$3:HH$99,216,FALSE)-VLOOKUP($A27,'Import Peak Change'!$A$106:HH$202,216,FALSE)))</f>
        <v>0</v>
      </c>
      <c r="HI27" s="6">
        <f>IF(ISERROR(VLOOKUP($A27,'Import Peak'!$A$3:HI$99,217,FALSE)-VLOOKUP($A27,'Import Peak Change'!$A$106:HI$202,217,FALSE)),0,(VLOOKUP($A27,'Import Peak'!$A$3:HI$99,217,FALSE)-VLOOKUP($A27,'Import Peak Change'!$A$106:HI$202,217,FALSE)))</f>
        <v>0</v>
      </c>
      <c r="HJ27" s="6">
        <f>IF(ISERROR(VLOOKUP($A27,'Import Peak'!$A$3:HJ$99,218,FALSE)-VLOOKUP($A27,'Import Peak Change'!$A$106:HJ$202,218,FALSE)),0,(VLOOKUP($A27,'Import Peak'!$A$3:HJ$99,218,FALSE)-VLOOKUP($A27,'Import Peak Change'!$A$106:HJ$202,218,FALSE)))</f>
        <v>0</v>
      </c>
      <c r="HK27" s="6">
        <f>IF(ISERROR(VLOOKUP($A27,'Import Peak'!$A$3:HK$99,219,FALSE)-VLOOKUP($A27,'Import Peak Change'!$A$106:HK$202,219,FALSE)),0,(VLOOKUP($A27,'Import Peak'!$A$3:HK$99,219,FALSE)-VLOOKUP($A27,'Import Peak Change'!$A$106:HK$202,219,FALSE)))</f>
        <v>0</v>
      </c>
      <c r="HL27" s="6">
        <f>IF(ISERROR(VLOOKUP($A27,'Import Peak'!$A$3:HL$99,220,FALSE)-VLOOKUP($A27,'Import Peak Change'!$A$106:HL$202,220,FALSE)),0,(VLOOKUP($A27,'Import Peak'!$A$3:HL$99,220,FALSE)-VLOOKUP($A27,'Import Peak Change'!$A$106:HL$202,220,FALSE)))</f>
        <v>0</v>
      </c>
      <c r="HM27" s="6">
        <f>IF(ISERROR(VLOOKUP($A27,'Import Peak'!$A$3:HM$99,221,FALSE)-VLOOKUP($A27,'Import Peak Change'!$A$106:HM$202,221,FALSE)),0,(VLOOKUP($A27,'Import Peak'!$A$3:HM$99,221,FALSE)-VLOOKUP($A27,'Import Peak Change'!$A$106:HM$202,221,FALSE)))</f>
        <v>0</v>
      </c>
      <c r="HN27" s="6">
        <f>IF(ISERROR(VLOOKUP($A27,'Import Peak'!$A$3:HN$99,222,FALSE)-VLOOKUP($A27,'Import Peak Change'!$A$106:HN$202,222,FALSE)),0,(VLOOKUP($A27,'Import Peak'!$A$3:HN$99,222,FALSE)-VLOOKUP($A27,'Import Peak Change'!$A$106:HN$202,222,FALSE)))</f>
        <v>0</v>
      </c>
      <c r="HO27" s="6">
        <f>IF(ISERROR(VLOOKUP($A27,'Import Peak'!$A$3:HO$99,223,FALSE)-VLOOKUP($A27,'Import Peak Change'!$A$106:HO$202,223,FALSE)),0,(VLOOKUP($A27,'Import Peak'!$A$3:HO$99,223,FALSE)-VLOOKUP($A27,'Import Peak Change'!$A$106:HO$202,223,FALSE)))</f>
        <v>0</v>
      </c>
      <c r="HP27" s="6">
        <f>IF(ISERROR(VLOOKUP($A27,'Import Peak'!$A$3:HP$99,224,FALSE)-VLOOKUP($A27,'Import Peak Change'!$A$106:HP$202,224,FALSE)),0,(VLOOKUP($A27,'Import Peak'!$A$3:HP$99,224,FALSE)-VLOOKUP($A27,'Import Peak Change'!$A$106:HP$202,224,FALSE)))</f>
        <v>0</v>
      </c>
      <c r="HQ27" s="6">
        <f>IF(ISERROR(VLOOKUP($A27,'Import Peak'!$A$3:HQ$99,225,FALSE)-VLOOKUP($A27,'Import Peak Change'!$A$106:HQ$202,225,FALSE)),0,(VLOOKUP($A27,'Import Peak'!$A$3:HQ$99,225,FALSE)-VLOOKUP($A27,'Import Peak Change'!$A$106:HQ$202,225,FALSE)))</f>
        <v>0</v>
      </c>
      <c r="HR27" s="6">
        <f>IF(ISERROR(VLOOKUP($A27,'Import Peak'!$A$3:HR$99,226,FALSE)-VLOOKUP($A27,'Import Peak Change'!$A$106:HR$202,226,FALSE)),0,(VLOOKUP($A27,'Import Peak'!$A$3:HR$99,226,FALSE)-VLOOKUP($A27,'Import Peak Change'!$A$106:HR$202,226,FALSE)))</f>
        <v>0</v>
      </c>
      <c r="HS27" s="6">
        <f>IF(ISERROR(VLOOKUP($A27,'Import Peak'!$A$3:HS$99,227,FALSE)-VLOOKUP($A27,'Import Peak Change'!$A$106:HS$202,227,FALSE)),0,(VLOOKUP($A27,'Import Peak'!$A$3:HS$99,227,FALSE)-VLOOKUP($A27,'Import Peak Change'!$A$106:HS$202,227,FALSE)))</f>
        <v>0</v>
      </c>
      <c r="HT27" s="6">
        <f>IF(ISERROR(VLOOKUP($A27,'Import Peak'!$A$3:HT$99,228,FALSE)-VLOOKUP($A27,'Import Peak Change'!$A$106:HT$202,228,FALSE)),0,(VLOOKUP($A27,'Import Peak'!$A$3:HT$99,228,FALSE)-VLOOKUP($A27,'Import Peak Change'!$A$106:HT$202,228,FALSE)))</f>
        <v>0</v>
      </c>
      <c r="HU27" s="6">
        <f>IF(ISERROR(VLOOKUP($A27,'Import Peak'!$A$3:HU$99,229,FALSE)-VLOOKUP($A27,'Import Peak Change'!$A$106:HU$202,229,FALSE)),0,(VLOOKUP($A27,'Import Peak'!$A$3:HU$99,229,FALSE)-VLOOKUP($A27,'Import Peak Change'!$A$106:HU$202,229,FALSE)))</f>
        <v>0</v>
      </c>
      <c r="HV27" s="6">
        <f>IF(ISERROR(VLOOKUP($A27,'Import Peak'!$A$3:HV$99,230,FALSE)-VLOOKUP($A27,'Import Peak Change'!$A$106:HV$202,230,FALSE)),0,(VLOOKUP($A27,'Import Peak'!$A$3:HV$99,230,FALSE)-VLOOKUP($A27,'Import Peak Change'!$A$106:HV$202,230,FALSE)))</f>
        <v>0</v>
      </c>
      <c r="HW27" s="6">
        <f>IF(ISERROR(VLOOKUP($A27,'Import Peak'!$A$3:HW$99,231,FALSE)-VLOOKUP($A27,'Import Peak Change'!$A$106:HW$202,231,FALSE)),0,(VLOOKUP($A27,'Import Peak'!$A$3:HW$99,231,FALSE)-VLOOKUP($A27,'Import Peak Change'!$A$106:HW$202,231,FALSE)))</f>
        <v>0</v>
      </c>
      <c r="HX27" s="6">
        <f>IF(ISERROR(VLOOKUP($A27,'Import Peak'!$A$3:HX$99,232,FALSE)-VLOOKUP($A27,'Import Peak Change'!$A$106:HX$202,232,FALSE)),0,(VLOOKUP($A27,'Import Peak'!$A$3:HX$99,232,FALSE)-VLOOKUP($A27,'Import Peak Change'!$A$106:HX$202,232,FALSE)))</f>
        <v>0</v>
      </c>
      <c r="HY27" s="6">
        <f>IF(ISERROR(VLOOKUP($A27,'Import Peak'!$A$3:HY$99,233,FALSE)-VLOOKUP($A27,'Import Peak Change'!$A$106:HY$202,233,FALSE)),0,(VLOOKUP($A27,'Import Peak'!$A$3:HY$99,233,FALSE)-VLOOKUP($A27,'Import Peak Change'!$A$106:HY$202,233,FALSE)))</f>
        <v>0</v>
      </c>
      <c r="HZ27" s="6">
        <f>IF(ISERROR(VLOOKUP($A27,'Import Peak'!$A$3:HZ$99,234,FALSE)-VLOOKUP($A27,'Import Peak Change'!$A$106:HZ$202,234,FALSE)),0,(VLOOKUP($A27,'Import Peak'!$A$3:HZ$99,234,FALSE)-VLOOKUP($A27,'Import Peak Change'!$A$106:HZ$202,234,FALSE)))</f>
        <v>0</v>
      </c>
      <c r="IA27" s="6">
        <f>IF(ISERROR(VLOOKUP($A27,'Import Peak'!$A$3:IA$99,235,FALSE)-VLOOKUP($A27,'Import Peak Change'!$A$106:IA$202,235,FALSE)),0,(VLOOKUP($A27,'Import Peak'!$A$3:IA$99,235,FALSE)-VLOOKUP($A27,'Import Peak Change'!$A$106:IA$202,235,FALSE)))</f>
        <v>0</v>
      </c>
      <c r="IB27" s="6">
        <f>IF(ISERROR(VLOOKUP($A27,'Import Peak'!$A$3:IB$99,236,FALSE)-VLOOKUP($A27,'Import Peak Change'!$A$106:IB$202,236,FALSE)),0,(VLOOKUP($A27,'Import Peak'!$A$3:IB$99,236,FALSE)-VLOOKUP($A27,'Import Peak Change'!$A$106:IB$202,236,FALSE)))</f>
        <v>0</v>
      </c>
      <c r="IC27" s="6">
        <f>IF(ISERROR(VLOOKUP($A27,'Import Peak'!$A$3:IC$99,237,FALSE)-VLOOKUP($A27,'Import Peak Change'!$A$106:IC$202,237,FALSE)),0,(VLOOKUP($A27,'Import Peak'!$A$3:IC$99,237,FALSE)-VLOOKUP($A27,'Import Peak Change'!$A$106:IC$202,237,FALSE)))</f>
        <v>0</v>
      </c>
      <c r="ID27" s="6">
        <f>IF(ISERROR(VLOOKUP($A27,'Import Peak'!$A$3:ID$99,238,FALSE)-VLOOKUP($A27,'Import Peak Change'!$A$106:ID$202,238,FALSE)),0,(VLOOKUP($A27,'Import Peak'!$A$3:ID$99,238,FALSE)-VLOOKUP($A27,'Import Peak Change'!$A$106:ID$202,238,FALSE)))</f>
        <v>48832.738618029063</v>
      </c>
      <c r="IE27" s="6">
        <f>IF(ISERROR(VLOOKUP($A27,'Import Peak'!$A$3:IE$99,239,FALSE)-VLOOKUP($A27,'Import Peak Change'!$A$106:IE$202,239,FALSE)),0,(VLOOKUP($A27,'Import Peak'!$A$3:IE$99,239,FALSE)-VLOOKUP($A27,'Import Peak Change'!$A$106:IE$202,239,FALSE)))</f>
        <v>48832.738618029063</v>
      </c>
    </row>
    <row r="28" spans="1:240">
      <c r="A28" s="168" t="str">
        <f>IF('Import Peak'!A25=0,"",'Import Peak'!A25)</f>
        <v>EPMI-ST-WBOM</v>
      </c>
      <c r="B28" s="6"/>
      <c r="C28" s="6"/>
      <c r="D28" s="6"/>
      <c r="E28" s="6"/>
      <c r="F28" s="6"/>
      <c r="G28" s="6">
        <f>IF(ISERROR(VLOOKUP($A28,'Import Peak'!$A$3:G$99,7,FALSE)-VLOOKUP($A28,'Import Peak Change'!$A$106:G$202,7,FALSE)),0,(VLOOKUP($A28,'Import Peak'!$A$3:G$99,7,FALSE)-VLOOKUP($A28,'Import Peak Change'!$A$106:G$202,7,FALSE)))</f>
        <v>0</v>
      </c>
      <c r="H28" s="6">
        <f>IF(ISERROR(VLOOKUP($A28,'Import Peak'!$A$3:H$99,8,FALSE)-VLOOKUP($A28,'Import Peak Change'!$A$106:H$202,8,FALSE)),0,(VLOOKUP($A28,'Import Peak'!$A$3:H$99,8,FALSE)-VLOOKUP($A28,'Import Peak Change'!$A$106:H$202,8,FALSE)))</f>
        <v>1596.8305463905676</v>
      </c>
      <c r="I28" s="6">
        <f>IF(ISERROR(VLOOKUP($A28,'Import Peak'!$A$3:I$99,9,FALSE)-VLOOKUP($A28,'Import Peak Change'!$A$106:I$202,9,FALSE)),0,(VLOOKUP($A28,'Import Peak'!$A$3:I$99,9,FALSE)-VLOOKUP($A28,'Import Peak Change'!$A$106:I$202,9,FALSE)))</f>
        <v>0</v>
      </c>
      <c r="J28" s="6">
        <f>IF(ISERROR(VLOOKUP($A28,'Import Peak'!$A$3:J$99,10,FALSE)-VLOOKUP($A28,'Import Peak Change'!$A$106:J$202,10,FALSE)),0,(VLOOKUP($A28,'Import Peak'!$A$3:J$99,10,FALSE)-VLOOKUP($A28,'Import Peak Change'!$A$106:J$202,10,FALSE)))</f>
        <v>0</v>
      </c>
      <c r="K28" s="6">
        <f>IF(ISERROR(VLOOKUP($A28,'Import Peak'!$A$3:K$99,11,FALSE)-VLOOKUP($A28,'Import Peak Change'!$A$106:K$202,11,FALSE)),0,(VLOOKUP($A28,'Import Peak'!$A$3:K$99,11,FALSE)-VLOOKUP($A28,'Import Peak Change'!$A$106:K$202,11,FALSE)))</f>
        <v>0</v>
      </c>
      <c r="L28" s="6">
        <f>IF(ISERROR(VLOOKUP($A28,'Import Peak'!$A$3:L$99,12,FALSE)-VLOOKUP($A28,'Import Peak Change'!$A$106:L$202,12,FALSE)),0,(VLOOKUP($A28,'Import Peak'!$A$3:L$99,12,FALSE)-VLOOKUP($A28,'Import Peak Change'!$A$106:L$202,12,FALSE)))</f>
        <v>0</v>
      </c>
      <c r="M28" s="6">
        <f>IF(ISERROR(VLOOKUP($A28,'Import Peak'!$A$3:M$99,13,FALSE)-VLOOKUP($A28,'Import Peak Change'!$A$106:M$202,13,FALSE)),0,(VLOOKUP($A28,'Import Peak'!$A$3:M$99,13,FALSE)-VLOOKUP($A28,'Import Peak Change'!$A$106:M$202,13,FALSE)))</f>
        <v>0</v>
      </c>
      <c r="N28" s="6">
        <f>IF(ISERROR(VLOOKUP($A28,'Import Peak'!$A$3:N$99,14,FALSE)-VLOOKUP($A28,'Import Peak Change'!$A$106:N$202,14,FALSE)),0,(VLOOKUP($A28,'Import Peak'!$A$3:N$99,14,FALSE)-VLOOKUP($A28,'Import Peak Change'!$A$106:N$202,14,FALSE)))</f>
        <v>0</v>
      </c>
      <c r="O28" s="6">
        <f>IF(ISERROR(VLOOKUP($A28,'Import Peak'!$A$3:O$99,15,FALSE)-VLOOKUP($A28,'Import Peak Change'!$A$106:O$202,15,FALSE)),0,(VLOOKUP($A28,'Import Peak'!$A$3:O$99,15,FALSE)-VLOOKUP($A28,'Import Peak Change'!$A$106:O$202,15,FALSE)))</f>
        <v>0</v>
      </c>
      <c r="P28" s="6">
        <f>IF(ISERROR(VLOOKUP($A28,'Import Peak'!$A$3:P$99,16,FALSE)-VLOOKUP($A28,'Import Peak Change'!$A$106:P$202,16,FALSE)),0,(VLOOKUP($A28,'Import Peak'!$A$3:P$99,16,FALSE)-VLOOKUP($A28,'Import Peak Change'!$A$106:P$202,16,FALSE)))</f>
        <v>0</v>
      </c>
      <c r="Q28" s="6">
        <f>IF(ISERROR(VLOOKUP($A28,'Import Peak'!$A$3:Q$99,17,FALSE)-VLOOKUP($A28,'Import Peak Change'!$A$106:Q$202,17,FALSE)),0,(VLOOKUP($A28,'Import Peak'!$A$3:Q$99,17,FALSE)-VLOOKUP($A28,'Import Peak Change'!$A$106:Q$202,17,FALSE)))</f>
        <v>0</v>
      </c>
      <c r="R28" s="6">
        <f>IF(ISERROR(VLOOKUP($A28,'Import Peak'!$A$3:R$99,18,FALSE)-VLOOKUP($A28,'Import Peak Change'!$A$106:R$202,18,FALSE)),0,(VLOOKUP($A28,'Import Peak'!$A$3:R$99,18,FALSE)-VLOOKUP($A28,'Import Peak Change'!$A$106:R$202,18,FALSE)))</f>
        <v>0</v>
      </c>
      <c r="S28" s="6">
        <f>IF(ISERROR(VLOOKUP($A28,'Import Peak'!$A$3:S$99,19,FALSE)-VLOOKUP($A28,'Import Peak Change'!$A$106:S$202,19,FALSE)),0,(VLOOKUP($A28,'Import Peak'!$A$3:S$99,19,FALSE)-VLOOKUP($A28,'Import Peak Change'!$A$106:S$202,19,FALSE)))</f>
        <v>0</v>
      </c>
      <c r="T28" s="6">
        <f>IF(ISERROR(VLOOKUP($A28,'Import Peak'!$A$3:T$99,20,FALSE)-VLOOKUP($A28,'Import Peak Change'!$A$106:T$202,20,FALSE)),0,(VLOOKUP($A28,'Import Peak'!$A$3:T$99,20,FALSE)-VLOOKUP($A28,'Import Peak Change'!$A$106:T$202,20,FALSE)))</f>
        <v>0</v>
      </c>
      <c r="U28" s="6">
        <f>IF(ISERROR(VLOOKUP($A28,'Import Peak'!$A$3:U$99,21,FALSE)-VLOOKUP($A28,'Import Peak Change'!$A$106:U$202,21,FALSE)),0,(VLOOKUP($A28,'Import Peak'!$A$3:U$99,21,FALSE)-VLOOKUP($A28,'Import Peak Change'!$A$106:U$202,21,FALSE)))</f>
        <v>0</v>
      </c>
      <c r="V28" s="6">
        <f>IF(ISERROR(VLOOKUP($A28,'Import Peak'!$A$3:V$99,22,FALSE)-VLOOKUP($A28,'Import Peak Change'!$A$106:V$202,22,FALSE)),0,(VLOOKUP($A28,'Import Peak'!$A$3:V$99,22,FALSE)-VLOOKUP($A28,'Import Peak Change'!$A$106:V$202,22,FALSE)))</f>
        <v>0</v>
      </c>
      <c r="W28" s="6">
        <f>IF(ISERROR(VLOOKUP($A28,'Import Peak'!$A$3:W$99,23,FALSE)-VLOOKUP($A28,'Import Peak Change'!$A$106:W$202,23,FALSE)),0,(VLOOKUP($A28,'Import Peak'!$A$3:W$99,23,FALSE)-VLOOKUP($A28,'Import Peak Change'!$A$106:W$202,23,FALSE)))</f>
        <v>0</v>
      </c>
      <c r="X28" s="6">
        <f>IF(ISERROR(VLOOKUP($A28,'Import Peak'!$A$3:X$99,24,FALSE)-VLOOKUP($A28,'Import Peak Change'!$A$106:X$202,24,FALSE)),0,(VLOOKUP($A28,'Import Peak'!$A$3:X$99,24,FALSE)-VLOOKUP($A28,'Import Peak Change'!$A$106:X$202,24,FALSE)))</f>
        <v>0</v>
      </c>
      <c r="Y28" s="6">
        <f>IF(ISERROR(VLOOKUP($A28,'Import Peak'!$A$3:Y$99,25,FALSE)-VLOOKUP($A28,'Import Peak Change'!$A$106:Y$202,25,FALSE)),0,(VLOOKUP($A28,'Import Peak'!$A$3:Y$99,25,FALSE)-VLOOKUP($A28,'Import Peak Change'!$A$106:Y$202,25,FALSE)))</f>
        <v>0</v>
      </c>
      <c r="Z28" s="6">
        <f>IF(ISERROR(VLOOKUP($A28,'Import Peak'!$A$3:Z$99,26,FALSE)-VLOOKUP($A28,'Import Peak Change'!$A$106:Z$202,26,FALSE)),0,(VLOOKUP($A28,'Import Peak'!$A$3:Z$99,26,FALSE)-VLOOKUP($A28,'Import Peak Change'!$A$106:Z$202,26,FALSE)))</f>
        <v>0</v>
      </c>
      <c r="AA28" s="6">
        <f>IF(ISERROR(VLOOKUP($A28,'Import Peak'!$A$3:AA$99,27,FALSE)-VLOOKUP($A28,'Import Peak Change'!$A$106:AA$202,27,FALSE)),0,(VLOOKUP($A28,'Import Peak'!$A$3:AA$99,27,FALSE)-VLOOKUP($A28,'Import Peak Change'!$A$106:AA$202,27,FALSE)))</f>
        <v>0</v>
      </c>
      <c r="AB28" s="6">
        <f>IF(ISERROR(VLOOKUP($A28,'Import Peak'!$A$3:AB$99,28,FALSE)-VLOOKUP($A28,'Import Peak Change'!$A$106:AB$202,28,FALSE)),0,(VLOOKUP($A28,'Import Peak'!$A$3:AB$99,28,FALSE)-VLOOKUP($A28,'Import Peak Change'!$A$106:AB$202,28,FALSE)))</f>
        <v>0</v>
      </c>
      <c r="AC28" s="6">
        <f>IF(ISERROR(VLOOKUP($A28,'Import Peak'!$A$3:AC$99,29,FALSE)-VLOOKUP($A28,'Import Peak Change'!$A$106:AC$202,29,FALSE)),0,(VLOOKUP($A28,'Import Peak'!$A$3:AC$99,29,FALSE)-VLOOKUP($A28,'Import Peak Change'!$A$106:AC$202,29,FALSE)))</f>
        <v>0</v>
      </c>
      <c r="AD28" s="6">
        <f>IF(ISERROR(VLOOKUP($A28,'Import Peak'!$A$3:AD$99,30,FALSE)-VLOOKUP($A28,'Import Peak Change'!$A$106:AD$202,30,FALSE)),0,(VLOOKUP($A28,'Import Peak'!$A$3:AD$99,30,FALSE)-VLOOKUP($A28,'Import Peak Change'!$A$106:AD$202,30,FALSE)))</f>
        <v>0</v>
      </c>
      <c r="AE28" s="6">
        <f>IF(ISERROR(VLOOKUP($A28,'Import Peak'!$A$3:AE$99,31,FALSE)-VLOOKUP($A28,'Import Peak Change'!$A$106:AE$202,31,FALSE)),0,(VLOOKUP($A28,'Import Peak'!$A$3:AE$99,31,FALSE)-VLOOKUP($A28,'Import Peak Change'!$A$106:AE$202,31,FALSE)))</f>
        <v>0</v>
      </c>
      <c r="AF28" s="6">
        <f>IF(ISERROR(VLOOKUP($A28,'Import Peak'!$A$3:AF$99,32,FALSE)-VLOOKUP($A28,'Import Peak Change'!$A$106:AF$202,32,FALSE)),0,(VLOOKUP($A28,'Import Peak'!$A$3:AF$99,32,FALSE)-VLOOKUP($A28,'Import Peak Change'!$A$106:AF$202,32,FALSE)))</f>
        <v>0</v>
      </c>
      <c r="AG28" s="6">
        <f>IF(ISERROR(VLOOKUP($A28,'Import Peak'!$A$3:AG$99,33,FALSE)-VLOOKUP($A28,'Import Peak Change'!$A$106:AG$202,33,FALSE)),0,(VLOOKUP($A28,'Import Peak'!$A$3:AG$99,33,FALSE)-VLOOKUP($A28,'Import Peak Change'!$A$106:AG$202,33,FALSE)))</f>
        <v>0</v>
      </c>
      <c r="AH28" s="6">
        <f>IF(ISERROR(VLOOKUP($A28,'Import Peak'!$A$3:AH$99,34,FALSE)-VLOOKUP($A28,'Import Peak Change'!$A$106:AH$202,34,FALSE)),0,(VLOOKUP($A28,'Import Peak'!$A$3:AH$99,34,FALSE)-VLOOKUP($A28,'Import Peak Change'!$A$106:AH$202,34,FALSE)))</f>
        <v>0</v>
      </c>
      <c r="AI28" s="6">
        <f>IF(ISERROR(VLOOKUP($A28,'Import Peak'!$A$3:AI$99,35,FALSE)-VLOOKUP($A28,'Import Peak Change'!$A$106:AI$202,35,FALSE)),0,(VLOOKUP($A28,'Import Peak'!$A$3:AI$99,35,FALSE)-VLOOKUP($A28,'Import Peak Change'!$A$106:AI$202,35,FALSE)))</f>
        <v>0</v>
      </c>
      <c r="AJ28" s="6">
        <f>IF(ISERROR(VLOOKUP($A28,'Import Peak'!$A$3:AJ$99,36,FALSE)-VLOOKUP($A28,'Import Peak Change'!$A$106:AJ$202,36,FALSE)),0,(VLOOKUP($A28,'Import Peak'!$A$3:AJ$99,36,FALSE)-VLOOKUP($A28,'Import Peak Change'!$A$106:AJ$202,36,FALSE)))</f>
        <v>0</v>
      </c>
      <c r="AK28" s="6">
        <f>IF(ISERROR(VLOOKUP($A28,'Import Peak'!$A$3:AK$99,37,FALSE)-VLOOKUP($A28,'Import Peak Change'!$A$106:AK$202,37,FALSE)),0,(VLOOKUP($A28,'Import Peak'!$A$3:AK$99,37,FALSE)-VLOOKUP($A28,'Import Peak Change'!$A$106:AK$202,37,FALSE)))</f>
        <v>0</v>
      </c>
      <c r="AL28" s="6">
        <f>IF(ISERROR(VLOOKUP($A28,'Import Peak'!$A$3:AL$99,38,FALSE)-VLOOKUP($A28,'Import Peak Change'!$A$106:AL$202,38,FALSE)),0,(VLOOKUP($A28,'Import Peak'!$A$3:AL$99,38,FALSE)-VLOOKUP($A28,'Import Peak Change'!$A$106:AL$202,38,FALSE)))</f>
        <v>0</v>
      </c>
      <c r="AM28" s="6">
        <f>IF(ISERROR(VLOOKUP($A28,'Import Peak'!$A$3:AM$99,39,FALSE)-VLOOKUP($A28,'Import Peak Change'!$A$106:AM$202,39,FALSE)),0,(VLOOKUP($A28,'Import Peak'!$A$3:AM$99,39,FALSE)-VLOOKUP($A28,'Import Peak Change'!$A$106:AM$202,39,FALSE)))</f>
        <v>0</v>
      </c>
      <c r="AN28" s="6">
        <f>IF(ISERROR(VLOOKUP($A28,'Import Peak'!$A$3:AN$99,40,FALSE)-VLOOKUP($A28,'Import Peak Change'!$A$106:AN$202,40,FALSE)),0,(VLOOKUP($A28,'Import Peak'!$A$3:AN$99,40,FALSE)-VLOOKUP($A28,'Import Peak Change'!$A$106:AN$202,40,FALSE)))</f>
        <v>0</v>
      </c>
      <c r="AO28" s="6">
        <f>IF(ISERROR(VLOOKUP($A28,'Import Peak'!$A$3:AO$99,41,FALSE)-VLOOKUP($A28,'Import Peak Change'!$A$106:AO$202,41,FALSE)),0,(VLOOKUP($A28,'Import Peak'!$A$3:AO$99,41,FALSE)-VLOOKUP($A28,'Import Peak Change'!$A$106:AO$202,41,FALSE)))</f>
        <v>0</v>
      </c>
      <c r="AP28" s="6">
        <f>IF(ISERROR(VLOOKUP($A28,'Import Peak'!$A$3:AP$99,42,FALSE)-VLOOKUP($A28,'Import Peak Change'!$A$106:AP$202,42,FALSE)),0,(VLOOKUP($A28,'Import Peak'!$A$3:AP$99,42,FALSE)-VLOOKUP($A28,'Import Peak Change'!$A$106:AP$202,42,FALSE)))</f>
        <v>0</v>
      </c>
      <c r="AQ28" s="6">
        <f>IF(ISERROR(VLOOKUP($A28,'Import Peak'!$A$3:AQ$99,43,FALSE)-VLOOKUP($A28,'Import Peak Change'!$A$106:AQ$202,43,FALSE)),0,(VLOOKUP($A28,'Import Peak'!$A$3:AQ$99,43,FALSE)-VLOOKUP($A28,'Import Peak Change'!$A$106:AQ$202,43,FALSE)))</f>
        <v>0</v>
      </c>
      <c r="AR28" s="6">
        <f>IF(ISERROR(VLOOKUP($A28,'Import Peak'!$A$3:AR$99,44,FALSE)-VLOOKUP($A28,'Import Peak Change'!$A$106:AR$202,44,FALSE)),0,(VLOOKUP($A28,'Import Peak'!$A$3:AR$99,44,FALSE)-VLOOKUP($A28,'Import Peak Change'!$A$106:AR$202,44,FALSE)))</f>
        <v>0</v>
      </c>
      <c r="AS28" s="6">
        <f>IF(ISERROR(VLOOKUP($A28,'Import Peak'!$A$3:AS$99,45,FALSE)-VLOOKUP($A28,'Import Peak Change'!$A$106:AS$202,45,FALSE)),0,(VLOOKUP($A28,'Import Peak'!$A$3:AS$99,45,FALSE)-VLOOKUP($A28,'Import Peak Change'!$A$106:AS$202,45,FALSE)))</f>
        <v>0</v>
      </c>
      <c r="AT28" s="6">
        <f>IF(ISERROR(VLOOKUP($A28,'Import Peak'!$A$3:AT$99,46,FALSE)-VLOOKUP($A28,'Import Peak Change'!$A$106:AT$202,46,FALSE)),0,(VLOOKUP($A28,'Import Peak'!$A$3:AT$99,46,FALSE)-VLOOKUP($A28,'Import Peak Change'!$A$106:AT$202,46,FALSE)))</f>
        <v>0</v>
      </c>
      <c r="AU28" s="6">
        <f>IF(ISERROR(VLOOKUP($A28,'Import Peak'!$A$3:AU$99,47,FALSE)-VLOOKUP($A28,'Import Peak Change'!$A$106:AU$202,47,FALSE)),0,(VLOOKUP($A28,'Import Peak'!$A$3:AU$99,47,FALSE)-VLOOKUP($A28,'Import Peak Change'!$A$106:AU$202,47,FALSE)))</f>
        <v>0</v>
      </c>
      <c r="AV28" s="6">
        <f>IF(ISERROR(VLOOKUP($A28,'Import Peak'!$A$3:AV$99,48,FALSE)-VLOOKUP($A28,'Import Peak Change'!$A$106:AV$202,48,FALSE)),0,(VLOOKUP($A28,'Import Peak'!$A$3:AV$99,48,FALSE)-VLOOKUP($A28,'Import Peak Change'!$A$106:AV$202,48,FALSE)))</f>
        <v>0</v>
      </c>
      <c r="AW28" s="6">
        <f>IF(ISERROR(VLOOKUP($A28,'Import Peak'!$A$3:AW$99,49,FALSE)-VLOOKUP($A28,'Import Peak Change'!$A$106:AW$202,49,FALSE)),0,(VLOOKUP($A28,'Import Peak'!$A$3:AW$99,49,FALSE)-VLOOKUP($A28,'Import Peak Change'!$A$106:AW$202,49,FALSE)))</f>
        <v>0</v>
      </c>
      <c r="AX28" s="6">
        <f>IF(ISERROR(VLOOKUP($A28,'Import Peak'!$A$3:AX$99,50,FALSE)-VLOOKUP($A28,'Import Peak Change'!$A$106:AX$202,50,FALSE)),0,(VLOOKUP($A28,'Import Peak'!$A$3:AX$99,50,FALSE)-VLOOKUP($A28,'Import Peak Change'!$A$106:AX$202,50,FALSE)))</f>
        <v>0</v>
      </c>
      <c r="AY28" s="6">
        <f>IF(ISERROR(VLOOKUP($A28,'Import Peak'!$A$3:AY$99,51,FALSE)-VLOOKUP($A28,'Import Peak Change'!$A$106:AY$202,51,FALSE)),0,(VLOOKUP($A28,'Import Peak'!$A$3:AY$99,51,FALSE)-VLOOKUP($A28,'Import Peak Change'!$A$106:AY$202,51,FALSE)))</f>
        <v>0</v>
      </c>
      <c r="AZ28" s="6">
        <f>IF(ISERROR(VLOOKUP($A28,'Import Peak'!$A$3:AZ$99,52,FALSE)-VLOOKUP($A28,'Import Peak Change'!$A$106:AZ$202,52,FALSE)),0,(VLOOKUP($A28,'Import Peak'!$A$3:AZ$99,52,FALSE)-VLOOKUP($A28,'Import Peak Change'!$A$106:AZ$202,52,FALSE)))</f>
        <v>0</v>
      </c>
      <c r="BA28" s="6">
        <f>IF(ISERROR(VLOOKUP($A28,'Import Peak'!$A$3:BA$99,53,FALSE)-VLOOKUP($A28,'Import Peak Change'!$A$106:BA$202,53,FALSE)),0,(VLOOKUP($A28,'Import Peak'!$A$3:BA$99,53,FALSE)-VLOOKUP($A28,'Import Peak Change'!$A$106:BA$202,53,FALSE)))</f>
        <v>0</v>
      </c>
      <c r="BB28" s="6">
        <f>IF(ISERROR(VLOOKUP($A28,'Import Peak'!$A$3:BB$99,54,FALSE)-VLOOKUP($A28,'Import Peak Change'!$A$106:BB$202,54,FALSE)),0,(VLOOKUP($A28,'Import Peak'!$A$3:BB$99,54,FALSE)-VLOOKUP($A28,'Import Peak Change'!$A$106:BB$202,54,FALSE)))</f>
        <v>0</v>
      </c>
      <c r="BC28" s="6">
        <f>IF(ISERROR(VLOOKUP($A28,'Import Peak'!$A$3:BC$99,55,FALSE)-VLOOKUP($A28,'Import Peak Change'!$A$106:BC$202,55,FALSE)),0,(VLOOKUP($A28,'Import Peak'!$A$3:BC$99,55,FALSE)-VLOOKUP($A28,'Import Peak Change'!$A$106:BC$202,55,FALSE)))</f>
        <v>0</v>
      </c>
      <c r="BD28" s="6">
        <f>IF(ISERROR(VLOOKUP($A28,'Import Peak'!$A$3:BD$99,56,FALSE)-VLOOKUP($A28,'Import Peak Change'!$A$106:BD$202,56,FALSE)),0,(VLOOKUP($A28,'Import Peak'!$A$3:BD$99,56,FALSE)-VLOOKUP($A28,'Import Peak Change'!$A$106:BD$202,56,FALSE)))</f>
        <v>0</v>
      </c>
      <c r="BE28" s="6">
        <f>IF(ISERROR(VLOOKUP($A28,'Import Peak'!$A$3:BE$99,57,FALSE)-VLOOKUP($A28,'Import Peak Change'!$A$106:BE$202,57,FALSE)),0,(VLOOKUP($A28,'Import Peak'!$A$3:BE$99,57,FALSE)-VLOOKUP($A28,'Import Peak Change'!$A$106:BE$202,57,FALSE)))</f>
        <v>0</v>
      </c>
      <c r="BF28" s="6">
        <f>IF(ISERROR(VLOOKUP($A28,'Import Peak'!$A$3:BF$99,58,FALSE)-VLOOKUP($A28,'Import Peak Change'!$A$106:BF$202,58,FALSE)),0,(VLOOKUP($A28,'Import Peak'!$A$3:BF$99,58,FALSE)-VLOOKUP($A28,'Import Peak Change'!$A$106:BF$202,58,FALSE)))</f>
        <v>0</v>
      </c>
      <c r="BG28" s="6">
        <f>IF(ISERROR(VLOOKUP($A28,'Import Peak'!$A$3:BG$99,59,FALSE)-VLOOKUP($A28,'Import Peak Change'!$A$106:BG$202,59,FALSE)),0,(VLOOKUP($A28,'Import Peak'!$A$3:BG$99,59,FALSE)-VLOOKUP($A28,'Import Peak Change'!$A$106:BG$202,59,FALSE)))</f>
        <v>0</v>
      </c>
      <c r="BH28" s="6">
        <f>IF(ISERROR(VLOOKUP($A28,'Import Peak'!$A$3:BH$99,60,FALSE)-VLOOKUP($A28,'Import Peak Change'!$A$106:BH$202,60,FALSE)),0,(VLOOKUP($A28,'Import Peak'!$A$3:BH$99,60,FALSE)-VLOOKUP($A28,'Import Peak Change'!$A$106:BH$202,60,FALSE)))</f>
        <v>0</v>
      </c>
      <c r="BI28" s="6">
        <f>IF(ISERROR(VLOOKUP($A28,'Import Peak'!$A$3:BI$99,61,FALSE)-VLOOKUP($A28,'Import Peak Change'!$A$106:BI$202,61,FALSE)),0,(VLOOKUP($A28,'Import Peak'!$A$3:BI$99,61,FALSE)-VLOOKUP($A28,'Import Peak Change'!$A$106:BI$202,61,FALSE)))</f>
        <v>0</v>
      </c>
      <c r="BJ28" s="6">
        <f>IF(ISERROR(VLOOKUP($A28,'Import Peak'!$A$3:BJ$99,62,FALSE)-VLOOKUP($A28,'Import Peak Change'!$A$106:BJ$202,62,FALSE)),0,(VLOOKUP($A28,'Import Peak'!$A$3:BJ$99,62,FALSE)-VLOOKUP($A28,'Import Peak Change'!$A$106:BJ$202,62,FALSE)))</f>
        <v>0</v>
      </c>
      <c r="BK28" s="6">
        <f>IF(ISERROR(VLOOKUP($A28,'Import Peak'!$A$3:BK$99,63,FALSE)-VLOOKUP($A28,'Import Peak Change'!$A$106:BK$202,63,FALSE)),0,(VLOOKUP($A28,'Import Peak'!$A$3:BK$99,63,FALSE)-VLOOKUP($A28,'Import Peak Change'!$A$106:BK$202,63,FALSE)))</f>
        <v>0</v>
      </c>
      <c r="BL28" s="6">
        <f>IF(ISERROR(VLOOKUP($A28,'Import Peak'!$A$3:BL$99,64,FALSE)-VLOOKUP($A28,'Import Peak Change'!$A$106:BL$202,64,FALSE)),0,(VLOOKUP($A28,'Import Peak'!$A$3:BL$99,64,FALSE)-VLOOKUP($A28,'Import Peak Change'!$A$106:BL$202,64,FALSE)))</f>
        <v>0</v>
      </c>
      <c r="BM28" s="6">
        <f>IF(ISERROR(VLOOKUP($A28,'Import Peak'!$A$3:BM$99,65,FALSE)-VLOOKUP($A28,'Import Peak Change'!$A$106:BM$202,65,FALSE)),0,(VLOOKUP($A28,'Import Peak'!$A$3:BM$99,65,FALSE)-VLOOKUP($A28,'Import Peak Change'!$A$106:BM$202,65,FALSE)))</f>
        <v>0</v>
      </c>
      <c r="BN28" s="6">
        <f>IF(ISERROR(VLOOKUP($A28,'Import Peak'!$A$3:BN$99,66,FALSE)-VLOOKUP($A28,'Import Peak Change'!$A$106:BN$202,66,FALSE)),0,(VLOOKUP($A28,'Import Peak'!$A$3:BN$99,66,FALSE)-VLOOKUP($A28,'Import Peak Change'!$A$106:BN$202,66,FALSE)))</f>
        <v>0</v>
      </c>
      <c r="BO28" s="6">
        <f>IF(ISERROR(VLOOKUP($A28,'Import Peak'!$A$3:BO$99,67,FALSE)-VLOOKUP($A28,'Import Peak Change'!$A$106:BO$202,67,FALSE)),0,(VLOOKUP($A28,'Import Peak'!$A$3:BO$99,67,FALSE)-VLOOKUP($A28,'Import Peak Change'!$A$106:BO$202,67,FALSE)))</f>
        <v>0</v>
      </c>
      <c r="BP28" s="6">
        <f>IF(ISERROR(VLOOKUP($A28,'Import Peak'!$A$3:BP$99,68,FALSE)-VLOOKUP($A28,'Import Peak Change'!$A$106:BP$202,68,FALSE)),0,(VLOOKUP($A28,'Import Peak'!$A$3:BP$99,68,FALSE)-VLOOKUP($A28,'Import Peak Change'!$A$106:BP$202,68,FALSE)))</f>
        <v>0</v>
      </c>
      <c r="BQ28" s="6">
        <f>IF(ISERROR(VLOOKUP($A28,'Import Peak'!$A$3:BQ$99,69,FALSE)-VLOOKUP($A28,'Import Peak Change'!$A$106:BQ$202,69,FALSE)),0,(VLOOKUP($A28,'Import Peak'!$A$3:BQ$99,69,FALSE)-VLOOKUP($A28,'Import Peak Change'!$A$106:BQ$202,69,FALSE)))</f>
        <v>0</v>
      </c>
      <c r="BR28" s="6">
        <f>IF(ISERROR(VLOOKUP($A28,'Import Peak'!$A$3:BR$99,70,FALSE)-VLOOKUP($A28,'Import Peak Change'!$A$106:BR$202,70,FALSE)),0,(VLOOKUP($A28,'Import Peak'!$A$3:BR$99,70,FALSE)-VLOOKUP($A28,'Import Peak Change'!$A$106:BR$202,70,FALSE)))</f>
        <v>0</v>
      </c>
      <c r="BS28" s="6">
        <f>IF(ISERROR(VLOOKUP($A28,'Import Peak'!$A$3:BS$99,71,FALSE)-VLOOKUP($A28,'Import Peak Change'!$A$106:BS$202,71,FALSE)),0,(VLOOKUP($A28,'Import Peak'!$A$3:BS$99,71,FALSE)-VLOOKUP($A28,'Import Peak Change'!$A$106:BS$202,71,FALSE)))</f>
        <v>0</v>
      </c>
      <c r="BT28" s="6">
        <f>IF(ISERROR(VLOOKUP($A28,'Import Peak'!$A$3:BT$99,72,FALSE)-VLOOKUP($A28,'Import Peak Change'!$A$106:BT$202,72,FALSE)),0,(VLOOKUP($A28,'Import Peak'!$A$3:BT$99,72,FALSE)-VLOOKUP($A28,'Import Peak Change'!$A$106:BT$202,72,FALSE)))</f>
        <v>0</v>
      </c>
      <c r="BU28" s="6">
        <f>IF(ISERROR(VLOOKUP($A28,'Import Peak'!$A$3:BU$99,73,FALSE)-VLOOKUP($A28,'Import Peak Change'!$A$106:BU$202,73,FALSE)),0,(VLOOKUP($A28,'Import Peak'!$A$3:BU$99,73,FALSE)-VLOOKUP($A28,'Import Peak Change'!$A$106:BU$202,73,FALSE)))</f>
        <v>0</v>
      </c>
      <c r="BV28" s="6">
        <f>IF(ISERROR(VLOOKUP($A28,'Import Peak'!$A$3:BV$99,74,FALSE)-VLOOKUP($A28,'Import Peak Change'!$A$106:BV$202,74,FALSE)),0,(VLOOKUP($A28,'Import Peak'!$A$3:BV$99,74,FALSE)-VLOOKUP($A28,'Import Peak Change'!$A$106:BV$202,74,FALSE)))</f>
        <v>0</v>
      </c>
      <c r="BW28" s="6">
        <f>IF(ISERROR(VLOOKUP($A28,'Import Peak'!$A$3:BW$99,75,FALSE)-VLOOKUP($A28,'Import Peak Change'!$A$106:BW$202,75,FALSE)),0,(VLOOKUP($A28,'Import Peak'!$A$3:BW$99,75,FALSE)-VLOOKUP($A28,'Import Peak Change'!$A$106:BW$202,75,FALSE)))</f>
        <v>0</v>
      </c>
      <c r="BX28" s="6">
        <f>IF(ISERROR(VLOOKUP($A28,'Import Peak'!$A$3:BX$99,76,FALSE)-VLOOKUP($A28,'Import Peak Change'!$A$106:BX$202,76,FALSE)),0,(VLOOKUP($A28,'Import Peak'!$A$3:BX$99,76,FALSE)-VLOOKUP($A28,'Import Peak Change'!$A$106:BX$202,76,FALSE)))</f>
        <v>0</v>
      </c>
      <c r="BY28" s="6">
        <f>IF(ISERROR(VLOOKUP($A28,'Import Peak'!$A$3:BY$99,77,FALSE)-VLOOKUP($A28,'Import Peak Change'!$A$106:BY$202,77,FALSE)),0,(VLOOKUP($A28,'Import Peak'!$A$3:BY$99,77,FALSE)-VLOOKUP($A28,'Import Peak Change'!$A$106:BY$202,77,FALSE)))</f>
        <v>0</v>
      </c>
      <c r="BZ28" s="6">
        <f>IF(ISERROR(VLOOKUP($A28,'Import Peak'!$A$3:BZ$99,78,FALSE)-VLOOKUP($A28,'Import Peak Change'!$A$106:BZ$202,78,FALSE)),0,(VLOOKUP($A28,'Import Peak'!$A$3:BZ$99,78,FALSE)-VLOOKUP($A28,'Import Peak Change'!$A$106:BZ$202,78,FALSE)))</f>
        <v>0</v>
      </c>
      <c r="CA28" s="6">
        <f>IF(ISERROR(VLOOKUP($A28,'Import Peak'!$A$3:CA$99,79,FALSE)-VLOOKUP($A28,'Import Peak Change'!$A$106:CA$202,79,FALSE)),0,(VLOOKUP($A28,'Import Peak'!$A$3:CA$99,79,FALSE)-VLOOKUP($A28,'Import Peak Change'!$A$106:CA$202,79,FALSE)))</f>
        <v>0</v>
      </c>
      <c r="CB28" s="6">
        <f>IF(ISERROR(VLOOKUP($A28,'Import Peak'!$A$3:CB$99,80,FALSE)-VLOOKUP($A28,'Import Peak Change'!$A$106:CB$202,80,FALSE)),0,(VLOOKUP($A28,'Import Peak'!$A$3:CB$99,80,FALSE)-VLOOKUP($A28,'Import Peak Change'!$A$106:CB$202,80,FALSE)))</f>
        <v>0</v>
      </c>
      <c r="CC28" s="6">
        <f>IF(ISERROR(VLOOKUP($A28,'Import Peak'!$A$3:CC$99,81,FALSE)-VLOOKUP($A28,'Import Peak Change'!$A$106:CC$202,81,FALSE)),0,(VLOOKUP($A28,'Import Peak'!$A$3:CC$99,81,FALSE)-VLOOKUP($A28,'Import Peak Change'!$A$106:CC$202,81,FALSE)))</f>
        <v>0</v>
      </c>
      <c r="CD28" s="6">
        <f>IF(ISERROR(VLOOKUP($A28,'Import Peak'!$A$3:CD$99,82,FALSE)-VLOOKUP($A28,'Import Peak Change'!$A$106:CD$202,82,FALSE)),0,(VLOOKUP($A28,'Import Peak'!$A$3:CD$99,82,FALSE)-VLOOKUP($A28,'Import Peak Change'!$A$106:CD$202,82,FALSE)))</f>
        <v>0</v>
      </c>
      <c r="CE28" s="6">
        <f>IF(ISERROR(VLOOKUP($A28,'Import Peak'!$A$3:CE$99,83,FALSE)-VLOOKUP($A28,'Import Peak Change'!$A$106:CE$202,83,FALSE)),0,(VLOOKUP($A28,'Import Peak'!$A$3:CE$99,83,FALSE)-VLOOKUP($A28,'Import Peak Change'!$A$106:CE$202,83,FALSE)))</f>
        <v>0</v>
      </c>
      <c r="CF28" s="6">
        <f>IF(ISERROR(VLOOKUP($A28,'Import Peak'!$A$3:CF$99,84,FALSE)-VLOOKUP($A28,'Import Peak Change'!$A$106:CF$202,84,FALSE)),0,(VLOOKUP($A28,'Import Peak'!$A$3:CF$99,84,FALSE)-VLOOKUP($A28,'Import Peak Change'!$A$106:CF$202,84,FALSE)))</f>
        <v>0</v>
      </c>
      <c r="CG28" s="6">
        <f>IF(ISERROR(VLOOKUP($A28,'Import Peak'!$A$3:CG$99,85,FALSE)-VLOOKUP($A28,'Import Peak Change'!$A$106:CG$202,85,FALSE)),0,(VLOOKUP($A28,'Import Peak'!$A$3:CG$99,85,FALSE)-VLOOKUP($A28,'Import Peak Change'!$A$106:CG$202,85,FALSE)))</f>
        <v>0</v>
      </c>
      <c r="CH28" s="6">
        <f>IF(ISERROR(VLOOKUP($A28,'Import Peak'!$A$3:CH$99,86,FALSE)-VLOOKUP($A28,'Import Peak Change'!$A$106:CH$202,86,FALSE)),0,(VLOOKUP($A28,'Import Peak'!$A$3:CH$99,86,FALSE)-VLOOKUP($A28,'Import Peak Change'!$A$106:CH$202,86,FALSE)))</f>
        <v>0</v>
      </c>
      <c r="CI28" s="6">
        <f>IF(ISERROR(VLOOKUP($A28,'Import Peak'!$A$3:CI$99,87,FALSE)-VLOOKUP($A28,'Import Peak Change'!$A$106:CI$202,87,FALSE)),0,(VLOOKUP($A28,'Import Peak'!$A$3:CI$99,87,FALSE)-VLOOKUP($A28,'Import Peak Change'!$A$106:CI$202,87,FALSE)))</f>
        <v>0</v>
      </c>
      <c r="CJ28" s="6">
        <f>IF(ISERROR(VLOOKUP($A28,'Import Peak'!$A$3:CJ$99,88,FALSE)-VLOOKUP($A28,'Import Peak Change'!$A$106:CJ$202,88,FALSE)),0,(VLOOKUP($A28,'Import Peak'!$A$3:CJ$99,88,FALSE)-VLOOKUP($A28,'Import Peak Change'!$A$106:CJ$202,88,FALSE)))</f>
        <v>0</v>
      </c>
      <c r="CK28" s="6">
        <f>IF(ISERROR(VLOOKUP($A28,'Import Peak'!$A$3:CK$99,89,FALSE)-VLOOKUP($A28,'Import Peak Change'!$A$106:CK$202,89,FALSE)),0,(VLOOKUP($A28,'Import Peak'!$A$3:CK$99,89,FALSE)-VLOOKUP($A28,'Import Peak Change'!$A$106:CK$202,89,FALSE)))</f>
        <v>0</v>
      </c>
      <c r="CL28" s="6">
        <f>IF(ISERROR(VLOOKUP($A28,'Import Peak'!$A$3:CL$99,90,FALSE)-VLOOKUP($A28,'Import Peak Change'!$A$106:CL$202,90,FALSE)),0,(VLOOKUP($A28,'Import Peak'!$A$3:CL$99,90,FALSE)-VLOOKUP($A28,'Import Peak Change'!$A$106:CL$202,90,FALSE)))</f>
        <v>0</v>
      </c>
      <c r="CM28" s="6">
        <f>IF(ISERROR(VLOOKUP($A28,'Import Peak'!$A$3:CM$99,91,FALSE)-VLOOKUP($A28,'Import Peak Change'!$A$106:CM$202,91,FALSE)),0,(VLOOKUP($A28,'Import Peak'!$A$3:CM$99,91,FALSE)-VLOOKUP($A28,'Import Peak Change'!$A$106:CM$202,91,FALSE)))</f>
        <v>0</v>
      </c>
      <c r="CN28" s="6">
        <f>IF(ISERROR(VLOOKUP($A28,'Import Peak'!$A$3:CN$99,92,FALSE)-VLOOKUP($A28,'Import Peak Change'!$A$106:CN$202,92,FALSE)),0,(VLOOKUP($A28,'Import Peak'!$A$3:CN$99,92,FALSE)-VLOOKUP($A28,'Import Peak Change'!$A$106:CN$202,92,FALSE)))</f>
        <v>0</v>
      </c>
      <c r="CO28" s="6">
        <f>IF(ISERROR(VLOOKUP($A28,'Import Peak'!$A$3:CO$99,93,FALSE)-VLOOKUP($A28,'Import Peak Change'!$A$106:CO$202,93,FALSE)),0,(VLOOKUP($A28,'Import Peak'!$A$3:CO$99,93,FALSE)-VLOOKUP($A28,'Import Peak Change'!$A$106:CO$202,93,FALSE)))</f>
        <v>0</v>
      </c>
      <c r="CP28" s="6">
        <f>IF(ISERROR(VLOOKUP($A28,'Import Peak'!$A$3:CP$99,94,FALSE)-VLOOKUP($A28,'Import Peak Change'!$A$106:CP$202,94,FALSE)),0,(VLOOKUP($A28,'Import Peak'!$A$3:CP$99,94,FALSE)-VLOOKUP($A28,'Import Peak Change'!$A$106:CP$202,94,FALSE)))</f>
        <v>0</v>
      </c>
      <c r="CQ28" s="6">
        <f>IF(ISERROR(VLOOKUP($A28,'Import Peak'!$A$3:CQ$99,95,FALSE)-VLOOKUP($A28,'Import Peak Change'!$A$106:CQ$202,95,FALSE)),0,(VLOOKUP($A28,'Import Peak'!$A$3:CQ$99,95,FALSE)-VLOOKUP($A28,'Import Peak Change'!$A$106:CQ$202,95,FALSE)))</f>
        <v>0</v>
      </c>
      <c r="CR28" s="6">
        <f>IF(ISERROR(VLOOKUP($A28,'Import Peak'!$A$3:CR$99,96,FALSE)-VLOOKUP($A28,'Import Peak Change'!$A$106:CR$202,96,FALSE)),0,(VLOOKUP($A28,'Import Peak'!$A$3:CR$99,96,FALSE)-VLOOKUP($A28,'Import Peak Change'!$A$106:CR$202,96,FALSE)))</f>
        <v>0</v>
      </c>
      <c r="CS28" s="6">
        <f>IF(ISERROR(VLOOKUP($A28,'Import Peak'!$A$3:CS$99,97,FALSE)-VLOOKUP($A28,'Import Peak Change'!$A$106:CS$202,97,FALSE)),0,(VLOOKUP($A28,'Import Peak'!$A$3:CS$99,97,FALSE)-VLOOKUP($A28,'Import Peak Change'!$A$106:CS$202,97,FALSE)))</f>
        <v>0</v>
      </c>
      <c r="CT28" s="6">
        <f>IF(ISERROR(VLOOKUP($A28,'Import Peak'!$A$3:CT$99,98,FALSE)-VLOOKUP($A28,'Import Peak Change'!$A$106:CT$202,98,FALSE)),0,(VLOOKUP($A28,'Import Peak'!$A$3:CT$99,98,FALSE)-VLOOKUP($A28,'Import Peak Change'!$A$106:CT$202,98,FALSE)))</f>
        <v>0</v>
      </c>
      <c r="CU28" s="6">
        <f>IF(ISERROR(VLOOKUP($A28,'Import Peak'!$A$3:CU$99,99,FALSE)-VLOOKUP($A28,'Import Peak Change'!$A$106:CU$202,99,FALSE)),0,(VLOOKUP($A28,'Import Peak'!$A$3:CU$99,99,FALSE)-VLOOKUP($A28,'Import Peak Change'!$A$106:CU$202,99,FALSE)))</f>
        <v>0</v>
      </c>
      <c r="CV28" s="6">
        <f>IF(ISERROR(VLOOKUP($A28,'Import Peak'!$A$3:CV$99,100,FALSE)-VLOOKUP($A28,'Import Peak Change'!$A$106:CV$202,100,FALSE)),0,(VLOOKUP($A28,'Import Peak'!$A$3:CV$99,100,FALSE)-VLOOKUP($A28,'Import Peak Change'!$A$106:CV$202,100,FALSE)))</f>
        <v>0</v>
      </c>
      <c r="CW28" s="6">
        <f>IF(ISERROR(VLOOKUP($A28,'Import Peak'!$A$3:CW$99,101,FALSE)-VLOOKUP($A28,'Import Peak Change'!$A$106:CW$202,101,FALSE)),0,(VLOOKUP($A28,'Import Peak'!$A$3:CW$99,101,FALSE)-VLOOKUP($A28,'Import Peak Change'!$A$106:CW$202,101,FALSE)))</f>
        <v>0</v>
      </c>
      <c r="CX28" s="6">
        <f>IF(ISERROR(VLOOKUP($A28,'Import Peak'!$A$3:CX$99,102,FALSE)-VLOOKUP($A28,'Import Peak Change'!$A$106:CX$202,102,FALSE)),0,(VLOOKUP($A28,'Import Peak'!$A$3:CX$99,102,FALSE)-VLOOKUP($A28,'Import Peak Change'!$A$106:CX$202,102,FALSE)))</f>
        <v>0</v>
      </c>
      <c r="CY28" s="6">
        <f>IF(ISERROR(VLOOKUP($A28,'Import Peak'!$A$3:CY$99,103,FALSE)-VLOOKUP($A28,'Import Peak Change'!$A$106:CY$202,103,FALSE)),0,(VLOOKUP($A28,'Import Peak'!$A$3:CY$99,103,FALSE)-VLOOKUP($A28,'Import Peak Change'!$A$106:CY$202,103,FALSE)))</f>
        <v>0</v>
      </c>
      <c r="CZ28" s="6">
        <f>IF(ISERROR(VLOOKUP($A28,'Import Peak'!$A$3:CZ$99,104,FALSE)-VLOOKUP($A28,'Import Peak Change'!$A$106:CZ$202,104,FALSE)),0,(VLOOKUP($A28,'Import Peak'!$A$3:CZ$99,104,FALSE)-VLOOKUP($A28,'Import Peak Change'!$A$106:CZ$202,104,FALSE)))</f>
        <v>0</v>
      </c>
      <c r="DA28" s="6">
        <f>IF(ISERROR(VLOOKUP($A28,'Import Peak'!$A$3:DA$99,105,FALSE)-VLOOKUP($A28,'Import Peak Change'!$A$106:DA$202,105,FALSE)),0,(VLOOKUP($A28,'Import Peak'!$A$3:DA$99,105,FALSE)-VLOOKUP($A28,'Import Peak Change'!$A$106:DA$202,105,FALSE)))</f>
        <v>0</v>
      </c>
      <c r="DB28" s="6">
        <f>IF(ISERROR(VLOOKUP($A28,'Import Peak'!$A$3:DB$99,106,FALSE)-VLOOKUP($A28,'Import Peak Change'!$A$106:DB$202,106,FALSE)),0,(VLOOKUP($A28,'Import Peak'!$A$3:DB$99,106,FALSE)-VLOOKUP($A28,'Import Peak Change'!$A$106:DB$202,106,FALSE)))</f>
        <v>0</v>
      </c>
      <c r="DC28" s="6">
        <f>IF(ISERROR(VLOOKUP($A28,'Import Peak'!$A$3:DC$99,107,FALSE)-VLOOKUP($A28,'Import Peak Change'!$A$106:DC$202,107,FALSE)),0,(VLOOKUP($A28,'Import Peak'!$A$3:DC$99,107,FALSE)-VLOOKUP($A28,'Import Peak Change'!$A$106:DC$202,107,FALSE)))</f>
        <v>0</v>
      </c>
      <c r="DD28" s="6">
        <f>IF(ISERROR(VLOOKUP($A28,'Import Peak'!$A$3:DD$99,108,FALSE)-VLOOKUP($A28,'Import Peak Change'!$A$106:DD$202,108,FALSE)),0,(VLOOKUP($A28,'Import Peak'!$A$3:DD$99,108,FALSE)-VLOOKUP($A28,'Import Peak Change'!$A$106:DD$202,108,FALSE)))</f>
        <v>0</v>
      </c>
      <c r="DE28" s="6">
        <f>IF(ISERROR(VLOOKUP($A28,'Import Peak'!$A$3:DE$99,109,FALSE)-VLOOKUP($A28,'Import Peak Change'!$A$106:DE$202,109,FALSE)),0,(VLOOKUP($A28,'Import Peak'!$A$3:DE$99,109,FALSE)-VLOOKUP($A28,'Import Peak Change'!$A$106:DE$202,109,FALSE)))</f>
        <v>0</v>
      </c>
      <c r="DF28" s="6">
        <f>IF(ISERROR(VLOOKUP($A28,'Import Peak'!$A$3:DF$99,110,FALSE)-VLOOKUP($A28,'Import Peak Change'!$A$106:DF$202,110,FALSE)),0,(VLOOKUP($A28,'Import Peak'!$A$3:DF$99,110,FALSE)-VLOOKUP($A28,'Import Peak Change'!$A$106:DF$202,110,FALSE)))</f>
        <v>0</v>
      </c>
      <c r="DG28" s="6">
        <f>IF(ISERROR(VLOOKUP($A28,'Import Peak'!$A$3:DG$99,111,FALSE)-VLOOKUP($A28,'Import Peak Change'!$A$106:DG$202,111,FALSE)),0,(VLOOKUP($A28,'Import Peak'!$A$3:DG$99,111,FALSE)-VLOOKUP($A28,'Import Peak Change'!$A$106:DG$202,111,FALSE)))</f>
        <v>0</v>
      </c>
      <c r="DH28" s="6">
        <f>IF(ISERROR(VLOOKUP($A28,'Import Peak'!$A$3:DH$99,112,FALSE)-VLOOKUP($A28,'Import Peak Change'!$A$106:DH$202,112,FALSE)),0,(VLOOKUP($A28,'Import Peak'!$A$3:DH$99,112,FALSE)-VLOOKUP($A28,'Import Peak Change'!$A$106:DH$202,112,FALSE)))</f>
        <v>0</v>
      </c>
      <c r="DI28" s="6">
        <f>IF(ISERROR(VLOOKUP($A28,'Import Peak'!$A$3:DI$99,113,FALSE)-VLOOKUP($A28,'Import Peak Change'!$A$106:DI$202,113,FALSE)),0,(VLOOKUP($A28,'Import Peak'!$A$3:DI$99,113,FALSE)-VLOOKUP($A28,'Import Peak Change'!$A$106:DI$202,113,FALSE)))</f>
        <v>0</v>
      </c>
      <c r="DJ28" s="6">
        <f>IF(ISERROR(VLOOKUP($A28,'Import Peak'!$A$3:DJ$99,114,FALSE)-VLOOKUP($A28,'Import Peak Change'!$A$106:DJ$202,114,FALSE)),0,(VLOOKUP($A28,'Import Peak'!$A$3:DJ$99,114,FALSE)-VLOOKUP($A28,'Import Peak Change'!$A$106:DJ$202,114,FALSE)))</f>
        <v>0</v>
      </c>
      <c r="DK28" s="6">
        <f>IF(ISERROR(VLOOKUP($A28,'Import Peak'!$A$3:DK$99,115,FALSE)-VLOOKUP($A28,'Import Peak Change'!$A$106:DK$202,115,FALSE)),0,(VLOOKUP($A28,'Import Peak'!$A$3:DK$99,115,FALSE)-VLOOKUP($A28,'Import Peak Change'!$A$106:DK$202,115,FALSE)))</f>
        <v>0</v>
      </c>
      <c r="DL28" s="6">
        <f>IF(ISERROR(VLOOKUP($A28,'Import Peak'!$A$3:DL$99,116,FALSE)-VLOOKUP($A28,'Import Peak Change'!$A$106:DL$202,116,FALSE)),0,(VLOOKUP($A28,'Import Peak'!$A$3:DL$99,116,FALSE)-VLOOKUP($A28,'Import Peak Change'!$A$106:DL$202,116,FALSE)))</f>
        <v>0</v>
      </c>
      <c r="DM28" s="6">
        <f>IF(ISERROR(VLOOKUP($A28,'Import Peak'!$A$3:DM$99,117,FALSE)-VLOOKUP($A28,'Import Peak Change'!$A$106:DM$202,117,FALSE)),0,(VLOOKUP($A28,'Import Peak'!$A$3:DM$99,117,FALSE)-VLOOKUP($A28,'Import Peak Change'!$A$106:DM$202,117,FALSE)))</f>
        <v>0</v>
      </c>
      <c r="DN28" s="6">
        <f>IF(ISERROR(VLOOKUP($A28,'Import Peak'!$A$3:DN$99,118,FALSE)-VLOOKUP($A28,'Import Peak Change'!$A$106:DN$202,118,FALSE)),0,(VLOOKUP($A28,'Import Peak'!$A$3:DN$99,118,FALSE)-VLOOKUP($A28,'Import Peak Change'!$A$106:DN$202,118,FALSE)))</f>
        <v>0</v>
      </c>
      <c r="DO28" s="6">
        <f>IF(ISERROR(VLOOKUP($A28,'Import Peak'!$A$3:DO$99,119,FALSE)-VLOOKUP($A28,'Import Peak Change'!$A$106:DO$202,119,FALSE)),0,(VLOOKUP($A28,'Import Peak'!$A$3:DO$99,119,FALSE)-VLOOKUP($A28,'Import Peak Change'!$A$106:DO$202,119,FALSE)))</f>
        <v>0</v>
      </c>
      <c r="DP28" s="6">
        <f>IF(ISERROR(VLOOKUP($A28,'Import Peak'!$A$3:DP$99,120,FALSE)-VLOOKUP($A28,'Import Peak Change'!$A$106:DP$202,120,FALSE)),0,(VLOOKUP($A28,'Import Peak'!$A$3:DP$99,120,FALSE)-VLOOKUP($A28,'Import Peak Change'!$A$106:DP$202,120,FALSE)))</f>
        <v>0</v>
      </c>
      <c r="DQ28" s="6">
        <f>IF(ISERROR(VLOOKUP($A28,'Import Peak'!$A$3:DQ$99,121,FALSE)-VLOOKUP($A28,'Import Peak Change'!$A$106:DQ$202,121,FALSE)),0,(VLOOKUP($A28,'Import Peak'!$A$3:DQ$99,121,FALSE)-VLOOKUP($A28,'Import Peak Change'!$A$106:DQ$202,121,FALSE)))</f>
        <v>0</v>
      </c>
      <c r="DR28" s="6">
        <f>IF(ISERROR(VLOOKUP($A28,'Import Peak'!$A$3:DR$99,122,FALSE)-VLOOKUP($A28,'Import Peak Change'!$A$106:DR$202,122,FALSE)),0,(VLOOKUP($A28,'Import Peak'!$A$3:DR$99,122,FALSE)-VLOOKUP($A28,'Import Peak Change'!$A$106:DR$202,122,FALSE)))</f>
        <v>0</v>
      </c>
      <c r="DS28" s="6">
        <f>IF(ISERROR(VLOOKUP($A28,'Import Peak'!$A$3:DS$99,123,FALSE)-VLOOKUP($A28,'Import Peak Change'!$A$106:DS$202,123,FALSE)),0,(VLOOKUP($A28,'Import Peak'!$A$3:DS$99,123,FALSE)-VLOOKUP($A28,'Import Peak Change'!$A$106:DS$202,123,FALSE)))</f>
        <v>0</v>
      </c>
      <c r="DT28" s="6">
        <f>IF(ISERROR(VLOOKUP($A28,'Import Peak'!$A$3:DT$99,124,FALSE)-VLOOKUP($A28,'Import Peak Change'!$A$106:DT$202,124,FALSE)),0,(VLOOKUP($A28,'Import Peak'!$A$3:DT$99,124,FALSE)-VLOOKUP($A28,'Import Peak Change'!$A$106:DT$202,124,FALSE)))</f>
        <v>0</v>
      </c>
      <c r="DU28" s="6">
        <f>IF(ISERROR(VLOOKUP($A28,'Import Peak'!$A$3:DU$99,125,FALSE)-VLOOKUP($A28,'Import Peak Change'!$A$106:DU$202,125,FALSE)),0,(VLOOKUP($A28,'Import Peak'!$A$3:DU$99,125,FALSE)-VLOOKUP($A28,'Import Peak Change'!$A$106:DU$202,125,FALSE)))</f>
        <v>0</v>
      </c>
      <c r="DV28" s="6">
        <f>IF(ISERROR(VLOOKUP($A28,'Import Peak'!$A$3:DV$99,126,FALSE)-VLOOKUP($A28,'Import Peak Change'!$A$106:DV$202,126,FALSE)),0,(VLOOKUP($A28,'Import Peak'!$A$3:DV$99,126,FALSE)-VLOOKUP($A28,'Import Peak Change'!$A$106:DV$202,126,FALSE)))</f>
        <v>0</v>
      </c>
      <c r="DW28" s="6">
        <f>IF(ISERROR(VLOOKUP($A28,'Import Peak'!$A$3:DW$99,127,FALSE)-VLOOKUP($A28,'Import Peak Change'!$A$106:DW$202,127,FALSE)),0,(VLOOKUP($A28,'Import Peak'!$A$3:DW$99,127,FALSE)-VLOOKUP($A28,'Import Peak Change'!$A$106:DW$202,127,FALSE)))</f>
        <v>0</v>
      </c>
      <c r="DX28" s="6">
        <f>IF(ISERROR(VLOOKUP($A28,'Import Peak'!$A$3:DX$99,128,FALSE)-VLOOKUP($A28,'Import Peak Change'!$A$106:DX$202,128,FALSE)),0,(VLOOKUP($A28,'Import Peak'!$A$3:DX$99,128,FALSE)-VLOOKUP($A28,'Import Peak Change'!$A$106:DX$202,128,FALSE)))</f>
        <v>0</v>
      </c>
      <c r="DY28" s="6">
        <f>IF(ISERROR(VLOOKUP($A28,'Import Peak'!$A$3:DY$99,129,FALSE)-VLOOKUP($A28,'Import Peak Change'!$A$106:DY$202,129,FALSE)),0,(VLOOKUP($A28,'Import Peak'!$A$3:DY$99,129,FALSE)-VLOOKUP($A28,'Import Peak Change'!$A$106:DY$202,129,FALSE)))</f>
        <v>0</v>
      </c>
      <c r="DZ28" s="6">
        <f>IF(ISERROR(VLOOKUP($A28,'Import Peak'!$A$3:DZ$99,130,FALSE)-VLOOKUP($A28,'Import Peak Change'!$A$106:DZ$202,130,FALSE)),0,(VLOOKUP($A28,'Import Peak'!$A$3:DZ$99,130,FALSE)-VLOOKUP($A28,'Import Peak Change'!$A$106:DZ$202,130,FALSE)))</f>
        <v>0</v>
      </c>
      <c r="EA28" s="6">
        <f>IF(ISERROR(VLOOKUP($A28,'Import Peak'!$A$3:EA$99,131,FALSE)-VLOOKUP($A28,'Import Peak Change'!$A$106:EA$202,131,FALSE)),0,(VLOOKUP($A28,'Import Peak'!$A$3:EA$99,131,FALSE)-VLOOKUP($A28,'Import Peak Change'!$A$106:EA$202,131,FALSE)))</f>
        <v>0</v>
      </c>
      <c r="EB28" s="6">
        <f>IF(ISERROR(VLOOKUP($A28,'Import Peak'!$A$3:EB$99,132,FALSE)-VLOOKUP($A28,'Import Peak Change'!$A$106:EB$202,132,FALSE)),0,(VLOOKUP($A28,'Import Peak'!$A$3:EB$99,132,FALSE)-VLOOKUP($A28,'Import Peak Change'!$A$106:EB$202,132,FALSE)))</f>
        <v>0</v>
      </c>
      <c r="EC28" s="6">
        <f>IF(ISERROR(VLOOKUP($A28,'Import Peak'!$A$3:EC$99,133,FALSE)-VLOOKUP($A28,'Import Peak Change'!$A$106:EC$202,133,FALSE)),0,(VLOOKUP($A28,'Import Peak'!$A$3:EC$99,133,FALSE)-VLOOKUP($A28,'Import Peak Change'!$A$106:EC$202,133,FALSE)))</f>
        <v>0</v>
      </c>
      <c r="ED28" s="6">
        <f>IF(ISERROR(VLOOKUP($A28,'Import Peak'!$A$3:ED$99,134,FALSE)-VLOOKUP($A28,'Import Peak Change'!$A$106:ED$202,134,FALSE)),0,(VLOOKUP($A28,'Import Peak'!$A$3:ED$99,134,FALSE)-VLOOKUP($A28,'Import Peak Change'!$A$106:ED$202,134,FALSE)))</f>
        <v>0</v>
      </c>
      <c r="EE28" s="6">
        <f>IF(ISERROR(VLOOKUP($A28,'Import Peak'!$A$3:EE$99,135,FALSE)-VLOOKUP($A28,'Import Peak Change'!$A$106:EE$202,135,FALSE)),0,(VLOOKUP($A28,'Import Peak'!$A$3:EE$99,135,FALSE)-VLOOKUP($A28,'Import Peak Change'!$A$106:EE$202,135,FALSE)))</f>
        <v>0</v>
      </c>
      <c r="EF28" s="6">
        <f>IF(ISERROR(VLOOKUP($A28,'Import Peak'!$A$3:EF$99,136,FALSE)-VLOOKUP($A28,'Import Peak Change'!$A$106:EF$202,136,FALSE)),0,(VLOOKUP($A28,'Import Peak'!$A$3:EF$99,136,FALSE)-VLOOKUP($A28,'Import Peak Change'!$A$106:EF$202,136,FALSE)))</f>
        <v>0</v>
      </c>
      <c r="EG28" s="6">
        <f>IF(ISERROR(VLOOKUP($A28,'Import Peak'!$A$3:EG$99,137,FALSE)-VLOOKUP($A28,'Import Peak Change'!$A$106:EG$202,137,FALSE)),0,(VLOOKUP($A28,'Import Peak'!$A$3:EG$99,137,FALSE)-VLOOKUP($A28,'Import Peak Change'!$A$106:EG$202,137,FALSE)))</f>
        <v>0</v>
      </c>
      <c r="EH28" s="6">
        <f>IF(ISERROR(VLOOKUP($A28,'Import Peak'!$A$3:EH$99,138,FALSE)-VLOOKUP($A28,'Import Peak Change'!$A$106:EH$202,138,FALSE)),0,(VLOOKUP($A28,'Import Peak'!$A$3:EH$99,138,FALSE)-VLOOKUP($A28,'Import Peak Change'!$A$106:EH$202,138,FALSE)))</f>
        <v>0</v>
      </c>
      <c r="EI28" s="6">
        <f>IF(ISERROR(VLOOKUP($A28,'Import Peak'!$A$3:EI$99,139,FALSE)-VLOOKUP($A28,'Import Peak Change'!$A$106:EI$202,139,FALSE)),0,(VLOOKUP($A28,'Import Peak'!$A$3:EI$99,139,FALSE)-VLOOKUP($A28,'Import Peak Change'!$A$106:EI$202,139,FALSE)))</f>
        <v>0</v>
      </c>
      <c r="EJ28" s="6">
        <f>IF(ISERROR(VLOOKUP($A28,'Import Peak'!$A$3:EJ$99,140,FALSE)-VLOOKUP($A28,'Import Peak Change'!$A$106:EJ$202,140,FALSE)),0,(VLOOKUP($A28,'Import Peak'!$A$3:EJ$99,140,FALSE)-VLOOKUP($A28,'Import Peak Change'!$A$106:EJ$202,140,FALSE)))</f>
        <v>0</v>
      </c>
      <c r="EK28" s="6">
        <f>IF(ISERROR(VLOOKUP($A28,'Import Peak'!$A$3:EK$99,141,FALSE)-VLOOKUP($A28,'Import Peak Change'!$A$106:EK$202,141,FALSE)),0,(VLOOKUP($A28,'Import Peak'!$A$3:EK$99,141,FALSE)-VLOOKUP($A28,'Import Peak Change'!$A$106:EK$202,141,FALSE)))</f>
        <v>0</v>
      </c>
      <c r="EL28" s="6">
        <f>IF(ISERROR(VLOOKUP($A28,'Import Peak'!$A$3:EL$99,142,FALSE)-VLOOKUP($A28,'Import Peak Change'!$A$106:EL$202,142,FALSE)),0,(VLOOKUP($A28,'Import Peak'!$A$3:EL$99,142,FALSE)-VLOOKUP($A28,'Import Peak Change'!$A$106:EL$202,142,FALSE)))</f>
        <v>0</v>
      </c>
      <c r="EM28" s="6">
        <f>IF(ISERROR(VLOOKUP($A28,'Import Peak'!$A$3:EM$99,143,FALSE)-VLOOKUP($A28,'Import Peak Change'!$A$106:EM$202,143,FALSE)),0,(VLOOKUP($A28,'Import Peak'!$A$3:EM$99,143,FALSE)-VLOOKUP($A28,'Import Peak Change'!$A$106:EM$202,143,FALSE)))</f>
        <v>0</v>
      </c>
      <c r="EN28" s="6">
        <f>IF(ISERROR(VLOOKUP($A28,'Import Peak'!$A$3:EN$99,144,FALSE)-VLOOKUP($A28,'Import Peak Change'!$A$106:EN$202,144,FALSE)),0,(VLOOKUP($A28,'Import Peak'!$A$3:EN$99,144,FALSE)-VLOOKUP($A28,'Import Peak Change'!$A$106:EN$202,144,FALSE)))</f>
        <v>0</v>
      </c>
      <c r="EO28" s="6">
        <f>IF(ISERROR(VLOOKUP($A28,'Import Peak'!$A$3:EO$99,145,FALSE)-VLOOKUP($A28,'Import Peak Change'!$A$106:EO$202,145,FALSE)),0,(VLOOKUP($A28,'Import Peak'!$A$3:EO$99,145,FALSE)-VLOOKUP($A28,'Import Peak Change'!$A$106:EO$202,145,FALSE)))</f>
        <v>0</v>
      </c>
      <c r="EP28" s="6">
        <f>IF(ISERROR(VLOOKUP($A28,'Import Peak'!$A$3:EP$99,146,FALSE)-VLOOKUP($A28,'Import Peak Change'!$A$106:EP$202,146,FALSE)),0,(VLOOKUP($A28,'Import Peak'!$A$3:EP$99,146,FALSE)-VLOOKUP($A28,'Import Peak Change'!$A$106:EP$202,146,FALSE)))</f>
        <v>0</v>
      </c>
      <c r="EQ28" s="6">
        <f>IF(ISERROR(VLOOKUP($A28,'Import Peak'!$A$3:EQ$99,147,FALSE)-VLOOKUP($A28,'Import Peak Change'!$A$106:EQ$202,147,FALSE)),0,(VLOOKUP($A28,'Import Peak'!$A$3:EQ$99,147,FALSE)-VLOOKUP($A28,'Import Peak Change'!$A$106:EQ$202,147,FALSE)))</f>
        <v>0</v>
      </c>
      <c r="ER28" s="6">
        <f>IF(ISERROR(VLOOKUP($A28,'Import Peak'!$A$3:ER$99,148,FALSE)-VLOOKUP($A28,'Import Peak Change'!$A$106:ER$202,148,FALSE)),0,(VLOOKUP($A28,'Import Peak'!$A$3:ER$99,148,FALSE)-VLOOKUP($A28,'Import Peak Change'!$A$106:ER$202,148,FALSE)))</f>
        <v>0</v>
      </c>
      <c r="ES28" s="6">
        <f>IF(ISERROR(VLOOKUP($A28,'Import Peak'!$A$3:ES$99,149,FALSE)-VLOOKUP($A28,'Import Peak Change'!$A$106:ES$202,149,FALSE)),0,(VLOOKUP($A28,'Import Peak'!$A$3:ES$99,149,FALSE)-VLOOKUP($A28,'Import Peak Change'!$A$106:ES$202,149,FALSE)))</f>
        <v>0</v>
      </c>
      <c r="ET28" s="6">
        <f>IF(ISERROR(VLOOKUP($A28,'Import Peak'!$A$3:ET$99,150,FALSE)-VLOOKUP($A28,'Import Peak Change'!$A$106:ET$202,150,FALSE)),0,(VLOOKUP($A28,'Import Peak'!$A$3:ET$99,150,FALSE)-VLOOKUP($A28,'Import Peak Change'!$A$106:ET$202,150,FALSE)))</f>
        <v>0</v>
      </c>
      <c r="EU28" s="6">
        <f>IF(ISERROR(VLOOKUP($A28,'Import Peak'!$A$3:EU$99,151,FALSE)-VLOOKUP($A28,'Import Peak Change'!$A$106:EU$202,151,FALSE)),0,(VLOOKUP($A28,'Import Peak'!$A$3:EU$99,151,FALSE)-VLOOKUP($A28,'Import Peak Change'!$A$106:EU$202,151,FALSE)))</f>
        <v>0</v>
      </c>
      <c r="EV28" s="6">
        <f>IF(ISERROR(VLOOKUP($A28,'Import Peak'!$A$3:EV$99,152,FALSE)-VLOOKUP($A28,'Import Peak Change'!$A$106:EV$202,152,FALSE)),0,(VLOOKUP($A28,'Import Peak'!$A$3:EV$99,152,FALSE)-VLOOKUP($A28,'Import Peak Change'!$A$106:EV$202,152,FALSE)))</f>
        <v>0</v>
      </c>
      <c r="EW28" s="6">
        <f>IF(ISERROR(VLOOKUP($A28,'Import Peak'!$A$3:EW$99,153,FALSE)-VLOOKUP($A28,'Import Peak Change'!$A$106:EW$202,153,FALSE)),0,(VLOOKUP($A28,'Import Peak'!$A$3:EW$99,153,FALSE)-VLOOKUP($A28,'Import Peak Change'!$A$106:EW$202,153,FALSE)))</f>
        <v>0</v>
      </c>
      <c r="EX28" s="6">
        <f>IF(ISERROR(VLOOKUP($A28,'Import Peak'!$A$3:EX$99,154,FALSE)-VLOOKUP($A28,'Import Peak Change'!$A$106:EX$202,154,FALSE)),0,(VLOOKUP($A28,'Import Peak'!$A$3:EX$99,154,FALSE)-VLOOKUP($A28,'Import Peak Change'!$A$106:EX$202,154,FALSE)))</f>
        <v>0</v>
      </c>
      <c r="EY28" s="6">
        <f>IF(ISERROR(VLOOKUP($A28,'Import Peak'!$A$3:EY$99,155,FALSE)-VLOOKUP($A28,'Import Peak Change'!$A$106:EY$202,155,FALSE)),0,(VLOOKUP($A28,'Import Peak'!$A$3:EY$99,155,FALSE)-VLOOKUP($A28,'Import Peak Change'!$A$106:EY$202,155,FALSE)))</f>
        <v>0</v>
      </c>
      <c r="EZ28" s="6">
        <f>IF(ISERROR(VLOOKUP($A28,'Import Peak'!$A$3:EZ$99,156,FALSE)-VLOOKUP($A28,'Import Peak Change'!$A$106:EZ$202,156,FALSE)),0,(VLOOKUP($A28,'Import Peak'!$A$3:EZ$99,156,FALSE)-VLOOKUP($A28,'Import Peak Change'!$A$106:EZ$202,156,FALSE)))</f>
        <v>0</v>
      </c>
      <c r="FA28" s="6">
        <f>IF(ISERROR(VLOOKUP($A28,'Import Peak'!$A$3:FA$99,157,FALSE)-VLOOKUP($A28,'Import Peak Change'!$A$106:FA$202,157,FALSE)),0,(VLOOKUP($A28,'Import Peak'!$A$3:FA$99,157,FALSE)-VLOOKUP($A28,'Import Peak Change'!$A$106:FA$202,157,FALSE)))</f>
        <v>0</v>
      </c>
      <c r="FB28" s="6">
        <f>IF(ISERROR(VLOOKUP($A28,'Import Peak'!$A$3:FB$99,158,FALSE)-VLOOKUP($A28,'Import Peak Change'!$A$106:FB$202,158,FALSE)),0,(VLOOKUP($A28,'Import Peak'!$A$3:FB$99,158,FALSE)-VLOOKUP($A28,'Import Peak Change'!$A$106:FB$202,158,FALSE)))</f>
        <v>0</v>
      </c>
      <c r="FC28" s="6">
        <f>IF(ISERROR(VLOOKUP($A28,'Import Peak'!$A$3:FC$99,159,FALSE)-VLOOKUP($A28,'Import Peak Change'!$A$106:FC$202,159,FALSE)),0,(VLOOKUP($A28,'Import Peak'!$A$3:FC$99,159,FALSE)-VLOOKUP($A28,'Import Peak Change'!$A$106:FC$202,159,FALSE)))</f>
        <v>0</v>
      </c>
      <c r="FD28" s="6">
        <f>IF(ISERROR(VLOOKUP($A28,'Import Peak'!$A$3:FD$99,160,FALSE)-VLOOKUP($A28,'Import Peak Change'!$A$106:FD$202,160,FALSE)),0,(VLOOKUP($A28,'Import Peak'!$A$3:FD$99,160,FALSE)-VLOOKUP($A28,'Import Peak Change'!$A$106:FD$202,160,FALSE)))</f>
        <v>0</v>
      </c>
      <c r="FE28" s="6">
        <f>IF(ISERROR(VLOOKUP($A28,'Import Peak'!$A$3:FE$99,161,FALSE)-VLOOKUP($A28,'Import Peak Change'!$A$106:FE$202,161,FALSE)),0,(VLOOKUP($A28,'Import Peak'!$A$3:FE$99,161,FALSE)-VLOOKUP($A28,'Import Peak Change'!$A$106:FE$202,161,FALSE)))</f>
        <v>0</v>
      </c>
      <c r="FF28" s="6">
        <f>IF(ISERROR(VLOOKUP($A28,'Import Peak'!$A$3:FF$99,162,FALSE)-VLOOKUP($A28,'Import Peak Change'!$A$106:FF$202,162,FALSE)),0,(VLOOKUP($A28,'Import Peak'!$A$3:FF$99,162,FALSE)-VLOOKUP($A28,'Import Peak Change'!$A$106:FF$202,162,FALSE)))</f>
        <v>0</v>
      </c>
      <c r="FG28" s="6">
        <f>IF(ISERROR(VLOOKUP($A28,'Import Peak'!$A$3:FG$99,163,FALSE)-VLOOKUP($A28,'Import Peak Change'!$A$106:FG$202,163,FALSE)),0,(VLOOKUP($A28,'Import Peak'!$A$3:FG$99,163,FALSE)-VLOOKUP($A28,'Import Peak Change'!$A$106:FG$202,163,FALSE)))</f>
        <v>0</v>
      </c>
      <c r="FH28" s="6">
        <f>IF(ISERROR(VLOOKUP($A28,'Import Peak'!$A$3:FH$99,164,FALSE)-VLOOKUP($A28,'Import Peak Change'!$A$106:FH$202,164,FALSE)),0,(VLOOKUP($A28,'Import Peak'!$A$3:FH$99,164,FALSE)-VLOOKUP($A28,'Import Peak Change'!$A$106:FH$202,164,FALSE)))</f>
        <v>0</v>
      </c>
      <c r="FI28" s="6">
        <f>IF(ISERROR(VLOOKUP($A28,'Import Peak'!$A$3:FI$99,165,FALSE)-VLOOKUP($A28,'Import Peak Change'!$A$106:FI$202,165,FALSE)),0,(VLOOKUP($A28,'Import Peak'!$A$3:FI$99,165,FALSE)-VLOOKUP($A28,'Import Peak Change'!$A$106:FI$202,165,FALSE)))</f>
        <v>0</v>
      </c>
      <c r="FJ28" s="6">
        <f>IF(ISERROR(VLOOKUP($A28,'Import Peak'!$A$3:FJ$99,166,FALSE)-VLOOKUP($A28,'Import Peak Change'!$A$106:FJ$202,166,FALSE)),0,(VLOOKUP($A28,'Import Peak'!$A$3:FJ$99,166,FALSE)-VLOOKUP($A28,'Import Peak Change'!$A$106:FJ$202,166,FALSE)))</f>
        <v>0</v>
      </c>
      <c r="FK28" s="6">
        <f>IF(ISERROR(VLOOKUP($A28,'Import Peak'!$A$3:FK$99,167,FALSE)-VLOOKUP($A28,'Import Peak Change'!$A$106:FK$202,167,FALSE)),0,(VLOOKUP($A28,'Import Peak'!$A$3:FK$99,167,FALSE)-VLOOKUP($A28,'Import Peak Change'!$A$106:FK$202,167,FALSE)))</f>
        <v>0</v>
      </c>
      <c r="FL28" s="6">
        <f>IF(ISERROR(VLOOKUP($A28,'Import Peak'!$A$3:FL$99,168,FALSE)-VLOOKUP($A28,'Import Peak Change'!$A$106:FL$202,168,FALSE)),0,(VLOOKUP($A28,'Import Peak'!$A$3:FL$99,168,FALSE)-VLOOKUP($A28,'Import Peak Change'!$A$106:FL$202,168,FALSE)))</f>
        <v>0</v>
      </c>
      <c r="FM28" s="6">
        <f>IF(ISERROR(VLOOKUP($A28,'Import Peak'!$A$3:FM$99,169,FALSE)-VLOOKUP($A28,'Import Peak Change'!$A$106:FM$202,169,FALSE)),0,(VLOOKUP($A28,'Import Peak'!$A$3:FM$99,169,FALSE)-VLOOKUP($A28,'Import Peak Change'!$A$106:FM$202,169,FALSE)))</f>
        <v>0</v>
      </c>
      <c r="FN28" s="6">
        <f>IF(ISERROR(VLOOKUP($A28,'Import Peak'!$A$3:FN$99,170,FALSE)-VLOOKUP($A28,'Import Peak Change'!$A$106:FN$202,170,FALSE)),0,(VLOOKUP($A28,'Import Peak'!$A$3:FN$99,170,FALSE)-VLOOKUP($A28,'Import Peak Change'!$A$106:FN$202,170,FALSE)))</f>
        <v>0</v>
      </c>
      <c r="FO28" s="6">
        <f>IF(ISERROR(VLOOKUP($A28,'Import Peak'!$A$3:FO$99,171,FALSE)-VLOOKUP($A28,'Import Peak Change'!$A$106:FO$202,171,FALSE)),0,(VLOOKUP($A28,'Import Peak'!$A$3:FO$99,171,FALSE)-VLOOKUP($A28,'Import Peak Change'!$A$106:FO$202,171,FALSE)))</f>
        <v>0</v>
      </c>
      <c r="FP28" s="6">
        <f>IF(ISERROR(VLOOKUP($A28,'Import Peak'!$A$3:FP$99,172,FALSE)-VLOOKUP($A28,'Import Peak Change'!$A$106:FP$202,172,FALSE)),0,(VLOOKUP($A28,'Import Peak'!$A$3:FP$99,172,FALSE)-VLOOKUP($A28,'Import Peak Change'!$A$106:FP$202,172,FALSE)))</f>
        <v>0</v>
      </c>
      <c r="FQ28" s="6">
        <f>IF(ISERROR(VLOOKUP($A28,'Import Peak'!$A$3:FQ$99,173,FALSE)-VLOOKUP($A28,'Import Peak Change'!$A$106:FQ$202,173,FALSE)),0,(VLOOKUP($A28,'Import Peak'!$A$3:FQ$99,173,FALSE)-VLOOKUP($A28,'Import Peak Change'!$A$106:FQ$202,173,FALSE)))</f>
        <v>0</v>
      </c>
      <c r="FR28" s="6">
        <f>IF(ISERROR(VLOOKUP($A28,'Import Peak'!$A$3:FR$99,174,FALSE)-VLOOKUP($A28,'Import Peak Change'!$A$106:FR$202,174,FALSE)),0,(VLOOKUP($A28,'Import Peak'!$A$3:FR$99,174,FALSE)-VLOOKUP($A28,'Import Peak Change'!$A$106:FR$202,174,FALSE)))</f>
        <v>0</v>
      </c>
      <c r="FS28" s="6">
        <f>IF(ISERROR(VLOOKUP($A28,'Import Peak'!$A$3:FS$99,175,FALSE)-VLOOKUP($A28,'Import Peak Change'!$A$106:FS$202,175,FALSE)),0,(VLOOKUP($A28,'Import Peak'!$A$3:FS$99,175,FALSE)-VLOOKUP($A28,'Import Peak Change'!$A$106:FS$202,175,FALSE)))</f>
        <v>0</v>
      </c>
      <c r="FT28" s="6">
        <f>IF(ISERROR(VLOOKUP($A28,'Import Peak'!$A$3:FT$99,176,FALSE)-VLOOKUP($A28,'Import Peak Change'!$A$106:FT$202,176,FALSE)),0,(VLOOKUP($A28,'Import Peak'!$A$3:FT$99,176,FALSE)-VLOOKUP($A28,'Import Peak Change'!$A$106:FT$202,176,FALSE)))</f>
        <v>0</v>
      </c>
      <c r="FU28" s="6">
        <f>IF(ISERROR(VLOOKUP($A28,'Import Peak'!$A$3:FU$99,177,FALSE)-VLOOKUP($A28,'Import Peak Change'!$A$106:FU$202,177,FALSE)),0,(VLOOKUP($A28,'Import Peak'!$A$3:FU$99,177,FALSE)-VLOOKUP($A28,'Import Peak Change'!$A$106:FU$202,177,FALSE)))</f>
        <v>0</v>
      </c>
      <c r="FV28" s="6">
        <f>IF(ISERROR(VLOOKUP($A28,'Import Peak'!$A$3:FV$99,178,FALSE)-VLOOKUP($A28,'Import Peak Change'!$A$106:FV$202,178,FALSE)),0,(VLOOKUP($A28,'Import Peak'!$A$3:FV$99,178,FALSE)-VLOOKUP($A28,'Import Peak Change'!$A$106:FV$202,178,FALSE)))</f>
        <v>0</v>
      </c>
      <c r="FW28" s="6">
        <f>IF(ISERROR(VLOOKUP($A28,'Import Peak'!$A$3:FW$99,179,FALSE)-VLOOKUP($A28,'Import Peak Change'!$A$106:FW$202,179,FALSE)),0,(VLOOKUP($A28,'Import Peak'!$A$3:FW$99,179,FALSE)-VLOOKUP($A28,'Import Peak Change'!$A$106:FW$202,179,FALSE)))</f>
        <v>0</v>
      </c>
      <c r="FX28" s="6">
        <f>IF(ISERROR(VLOOKUP($A28,'Import Peak'!$A$3:FX$99,180,FALSE)-VLOOKUP($A28,'Import Peak Change'!$A$106:FX$202,180,FALSE)),0,(VLOOKUP($A28,'Import Peak'!$A$3:FX$99,180,FALSE)-VLOOKUP($A28,'Import Peak Change'!$A$106:FX$202,180,FALSE)))</f>
        <v>0</v>
      </c>
      <c r="FY28" s="6">
        <f>IF(ISERROR(VLOOKUP($A28,'Import Peak'!$A$3:FY$99,181,FALSE)-VLOOKUP($A28,'Import Peak Change'!$A$106:FY$202,181,FALSE)),0,(VLOOKUP($A28,'Import Peak'!$A$3:FY$99,181,FALSE)-VLOOKUP($A28,'Import Peak Change'!$A$106:FY$202,181,FALSE)))</f>
        <v>0</v>
      </c>
      <c r="FZ28" s="6">
        <f>IF(ISERROR(VLOOKUP($A28,'Import Peak'!$A$3:FZ$99,182,FALSE)-VLOOKUP($A28,'Import Peak Change'!$A$106:FZ$202,182,FALSE)),0,(VLOOKUP($A28,'Import Peak'!$A$3:FZ$99,182,FALSE)-VLOOKUP($A28,'Import Peak Change'!$A$106:FZ$202,182,FALSE)))</f>
        <v>0</v>
      </c>
      <c r="GA28" s="6">
        <f>IF(ISERROR(VLOOKUP($A28,'Import Peak'!$A$3:GA$99,183,FALSE)-VLOOKUP($A28,'Import Peak Change'!$A$106:GA$202,183,FALSE)),0,(VLOOKUP($A28,'Import Peak'!$A$3:GA$99,183,FALSE)-VLOOKUP($A28,'Import Peak Change'!$A$106:GA$202,183,FALSE)))</f>
        <v>0</v>
      </c>
      <c r="GB28" s="6">
        <f>IF(ISERROR(VLOOKUP($A28,'Import Peak'!$A$3:GB$99,184,FALSE)-VLOOKUP($A28,'Import Peak Change'!$A$106:GB$202,184,FALSE)),0,(VLOOKUP($A28,'Import Peak'!$A$3:GB$99,184,FALSE)-VLOOKUP($A28,'Import Peak Change'!$A$106:GB$202,184,FALSE)))</f>
        <v>0</v>
      </c>
      <c r="GC28" s="6">
        <f>IF(ISERROR(VLOOKUP($A28,'Import Peak'!$A$3:GC$99,185,FALSE)-VLOOKUP($A28,'Import Peak Change'!$A$106:GC$202,185,FALSE)),0,(VLOOKUP($A28,'Import Peak'!$A$3:GC$99,185,FALSE)-VLOOKUP($A28,'Import Peak Change'!$A$106:GC$202,185,FALSE)))</f>
        <v>0</v>
      </c>
      <c r="GD28" s="6">
        <f>IF(ISERROR(VLOOKUP($A28,'Import Peak'!$A$3:GD$99,186,FALSE)-VLOOKUP($A28,'Import Peak Change'!$A$106:GD$202,186,FALSE)),0,(VLOOKUP($A28,'Import Peak'!$A$3:GD$99,186,FALSE)-VLOOKUP($A28,'Import Peak Change'!$A$106:GD$202,186,FALSE)))</f>
        <v>0</v>
      </c>
      <c r="GE28" s="6">
        <f>IF(ISERROR(VLOOKUP($A28,'Import Peak'!$A$3:GE$99,187,FALSE)-VLOOKUP($A28,'Import Peak Change'!$A$106:GE$202,187,FALSE)),0,(VLOOKUP($A28,'Import Peak'!$A$3:GE$99,187,FALSE)-VLOOKUP($A28,'Import Peak Change'!$A$106:GE$202,187,FALSE)))</f>
        <v>0</v>
      </c>
      <c r="GF28" s="6">
        <f>IF(ISERROR(VLOOKUP($A28,'Import Peak'!$A$3:GF$99,188,FALSE)-VLOOKUP($A28,'Import Peak Change'!$A$106:GF$202,188,FALSE)),0,(VLOOKUP($A28,'Import Peak'!$A$3:GF$99,188,FALSE)-VLOOKUP($A28,'Import Peak Change'!$A$106:GF$202,188,FALSE)))</f>
        <v>0</v>
      </c>
      <c r="GG28" s="6">
        <f>IF(ISERROR(VLOOKUP($A28,'Import Peak'!$A$3:GG$99,189,FALSE)-VLOOKUP($A28,'Import Peak Change'!$A$106:GG$202,189,FALSE)),0,(VLOOKUP($A28,'Import Peak'!$A$3:GG$99,189,FALSE)-VLOOKUP($A28,'Import Peak Change'!$A$106:GG$202,189,FALSE)))</f>
        <v>0</v>
      </c>
      <c r="GH28" s="6">
        <f>IF(ISERROR(VLOOKUP($A28,'Import Peak'!$A$3:GH$99,190,FALSE)-VLOOKUP($A28,'Import Peak Change'!$A$106:GH$202,190,FALSE)),0,(VLOOKUP($A28,'Import Peak'!$A$3:GH$99,190,FALSE)-VLOOKUP($A28,'Import Peak Change'!$A$106:GH$202,190,FALSE)))</f>
        <v>0</v>
      </c>
      <c r="GI28" s="6">
        <f>IF(ISERROR(VLOOKUP($A28,'Import Peak'!$A$3:GI$99,191,FALSE)-VLOOKUP($A28,'Import Peak Change'!$A$106:GI$202,191,FALSE)),0,(VLOOKUP($A28,'Import Peak'!$A$3:GI$99,191,FALSE)-VLOOKUP($A28,'Import Peak Change'!$A$106:GI$202,191,FALSE)))</f>
        <v>0</v>
      </c>
      <c r="GJ28" s="6">
        <f>IF(ISERROR(VLOOKUP($A28,'Import Peak'!$A$3:GJ$99,192,FALSE)-VLOOKUP($A28,'Import Peak Change'!$A$106:GJ$202,192,FALSE)),0,(VLOOKUP($A28,'Import Peak'!$A$3:GJ$99,192,FALSE)-VLOOKUP($A28,'Import Peak Change'!$A$106:GJ$202,192,FALSE)))</f>
        <v>0</v>
      </c>
      <c r="GK28" s="6">
        <f>IF(ISERROR(VLOOKUP($A28,'Import Peak'!$A$3:GK$99,193,FALSE)-VLOOKUP($A28,'Import Peak Change'!$A$106:GK$202,193,FALSE)),0,(VLOOKUP($A28,'Import Peak'!$A$3:GK$99,193,FALSE)-VLOOKUP($A28,'Import Peak Change'!$A$106:GK$202,193,FALSE)))</f>
        <v>0</v>
      </c>
      <c r="GL28" s="6">
        <f>IF(ISERROR(VLOOKUP($A28,'Import Peak'!$A$3:GL$99,194,FALSE)-VLOOKUP($A28,'Import Peak Change'!$A$106:GL$202,194,FALSE)),0,(VLOOKUP($A28,'Import Peak'!$A$3:GL$99,194,FALSE)-VLOOKUP($A28,'Import Peak Change'!$A$106:GL$202,194,FALSE)))</f>
        <v>0</v>
      </c>
      <c r="GM28" s="6">
        <f>IF(ISERROR(VLOOKUP($A28,'Import Peak'!$A$3:GM$99,195,FALSE)-VLOOKUP($A28,'Import Peak Change'!$A$106:GM$202,195,FALSE)),0,(VLOOKUP($A28,'Import Peak'!$A$3:GM$99,195,FALSE)-VLOOKUP($A28,'Import Peak Change'!$A$106:GM$202,195,FALSE)))</f>
        <v>0</v>
      </c>
      <c r="GN28" s="6">
        <f>IF(ISERROR(VLOOKUP($A28,'Import Peak'!$A$3:GN$99,196,FALSE)-VLOOKUP($A28,'Import Peak Change'!$A$106:GN$202,196,FALSE)),0,(VLOOKUP($A28,'Import Peak'!$A$3:GN$99,196,FALSE)-VLOOKUP($A28,'Import Peak Change'!$A$106:GN$202,196,FALSE)))</f>
        <v>0</v>
      </c>
      <c r="GO28" s="6">
        <f>IF(ISERROR(VLOOKUP($A28,'Import Peak'!$A$3:GO$99,197,FALSE)-VLOOKUP($A28,'Import Peak Change'!$A$106:GO$202,197,FALSE)),0,(VLOOKUP($A28,'Import Peak'!$A$3:GO$99,197,FALSE)-VLOOKUP($A28,'Import Peak Change'!$A$106:GO$202,197,FALSE)))</f>
        <v>0</v>
      </c>
      <c r="GP28" s="6">
        <f>IF(ISERROR(VLOOKUP($A28,'Import Peak'!$A$3:GP$99,198,FALSE)-VLOOKUP($A28,'Import Peak Change'!$A$106:GP$202,198,FALSE)),0,(VLOOKUP($A28,'Import Peak'!$A$3:GP$99,198,FALSE)-VLOOKUP($A28,'Import Peak Change'!$A$106:GP$202,198,FALSE)))</f>
        <v>0</v>
      </c>
      <c r="GQ28" s="6">
        <f>IF(ISERROR(VLOOKUP($A28,'Import Peak'!$A$3:GQ$99,199,FALSE)-VLOOKUP($A28,'Import Peak Change'!$A$106:GQ$202,199,FALSE)),0,(VLOOKUP($A28,'Import Peak'!$A$3:GQ$99,199,FALSE)-VLOOKUP($A28,'Import Peak Change'!$A$106:GQ$202,199,FALSE)))</f>
        <v>0</v>
      </c>
      <c r="GR28" s="6">
        <f>IF(ISERROR(VLOOKUP($A28,'Import Peak'!$A$3:GR$99,200,FALSE)-VLOOKUP($A28,'Import Peak Change'!$A$106:GR$202,200,FALSE)),0,(VLOOKUP($A28,'Import Peak'!$A$3:GR$99,200,FALSE)-VLOOKUP($A28,'Import Peak Change'!$A$106:GR$202,200,FALSE)))</f>
        <v>0</v>
      </c>
      <c r="GS28" s="6">
        <f>IF(ISERROR(VLOOKUP($A28,'Import Peak'!$A$3:GS$99,201,FALSE)-VLOOKUP($A28,'Import Peak Change'!$A$106:GS$202,201,FALSE)),0,(VLOOKUP($A28,'Import Peak'!$A$3:GS$99,201,FALSE)-VLOOKUP($A28,'Import Peak Change'!$A$106:GS$202,201,FALSE)))</f>
        <v>0</v>
      </c>
      <c r="GT28" s="6">
        <f>IF(ISERROR(VLOOKUP($A28,'Import Peak'!$A$3:GT$99,202,FALSE)-VLOOKUP($A28,'Import Peak Change'!$A$106:GT$202,202,FALSE)),0,(VLOOKUP($A28,'Import Peak'!$A$3:GT$99,202,FALSE)-VLOOKUP($A28,'Import Peak Change'!$A$106:GT$202,202,FALSE)))</f>
        <v>0</v>
      </c>
      <c r="GU28" s="6">
        <f>IF(ISERROR(VLOOKUP($A28,'Import Peak'!$A$3:GU$99,203,FALSE)-VLOOKUP($A28,'Import Peak Change'!$A$106:GU$202,203,FALSE)),0,(VLOOKUP($A28,'Import Peak'!$A$3:GU$99,203,FALSE)-VLOOKUP($A28,'Import Peak Change'!$A$106:GU$202,203,FALSE)))</f>
        <v>0</v>
      </c>
      <c r="GV28" s="6">
        <f>IF(ISERROR(VLOOKUP($A28,'Import Peak'!$A$3:GV$99,204,FALSE)-VLOOKUP($A28,'Import Peak Change'!$A$106:GV$202,204,FALSE)),0,(VLOOKUP($A28,'Import Peak'!$A$3:GV$99,204,FALSE)-VLOOKUP($A28,'Import Peak Change'!$A$106:GV$202,204,FALSE)))</f>
        <v>0</v>
      </c>
      <c r="GW28" s="6">
        <f>IF(ISERROR(VLOOKUP($A28,'Import Peak'!$A$3:GW$99,205,FALSE)-VLOOKUP($A28,'Import Peak Change'!$A$106:GW$202,205,FALSE)),0,(VLOOKUP($A28,'Import Peak'!$A$3:GW$99,205,FALSE)-VLOOKUP($A28,'Import Peak Change'!$A$106:GW$202,205,FALSE)))</f>
        <v>0</v>
      </c>
      <c r="GX28" s="6">
        <f>IF(ISERROR(VLOOKUP($A28,'Import Peak'!$A$3:GX$99,206,FALSE)-VLOOKUP($A28,'Import Peak Change'!$A$106:GX$202,206,FALSE)),0,(VLOOKUP($A28,'Import Peak'!$A$3:GX$99,206,FALSE)-VLOOKUP($A28,'Import Peak Change'!$A$106:GX$202,206,FALSE)))</f>
        <v>0</v>
      </c>
      <c r="GY28" s="6">
        <f>IF(ISERROR(VLOOKUP($A28,'Import Peak'!$A$3:GY$99,207,FALSE)-VLOOKUP($A28,'Import Peak Change'!$A$106:GY$202,207,FALSE)),0,(VLOOKUP($A28,'Import Peak'!$A$3:GY$99,207,FALSE)-VLOOKUP($A28,'Import Peak Change'!$A$106:GY$202,207,FALSE)))</f>
        <v>0</v>
      </c>
      <c r="GZ28" s="6">
        <f>IF(ISERROR(VLOOKUP($A28,'Import Peak'!$A$3:GZ$99,208,FALSE)-VLOOKUP($A28,'Import Peak Change'!$A$106:GZ$202,208,FALSE)),0,(VLOOKUP($A28,'Import Peak'!$A$3:GZ$99,208,FALSE)-VLOOKUP($A28,'Import Peak Change'!$A$106:GZ$202,208,FALSE)))</f>
        <v>0</v>
      </c>
      <c r="HA28" s="6">
        <f>IF(ISERROR(VLOOKUP($A28,'Import Peak'!$A$3:HA$99,209,FALSE)-VLOOKUP($A28,'Import Peak Change'!$A$106:HA$202,209,FALSE)),0,(VLOOKUP($A28,'Import Peak'!$A$3:HA$99,209,FALSE)-VLOOKUP($A28,'Import Peak Change'!$A$106:HA$202,209,FALSE)))</f>
        <v>0</v>
      </c>
      <c r="HB28" s="6">
        <f>IF(ISERROR(VLOOKUP($A28,'Import Peak'!$A$3:HB$99,210,FALSE)-VLOOKUP($A28,'Import Peak Change'!$A$106:HB$202,210,FALSE)),0,(VLOOKUP($A28,'Import Peak'!$A$3:HB$99,210,FALSE)-VLOOKUP($A28,'Import Peak Change'!$A$106:HB$202,210,FALSE)))</f>
        <v>0</v>
      </c>
      <c r="HC28" s="6">
        <f>IF(ISERROR(VLOOKUP($A28,'Import Peak'!$A$3:HC$99,211,FALSE)-VLOOKUP($A28,'Import Peak Change'!$A$106:HC$202,211,FALSE)),0,(VLOOKUP($A28,'Import Peak'!$A$3:HC$99,211,FALSE)-VLOOKUP($A28,'Import Peak Change'!$A$106:HC$202,211,FALSE)))</f>
        <v>0</v>
      </c>
      <c r="HD28" s="6">
        <f>IF(ISERROR(VLOOKUP($A28,'Import Peak'!$A$3:HD$99,212,FALSE)-VLOOKUP($A28,'Import Peak Change'!$A$106:HD$202,212,FALSE)),0,(VLOOKUP($A28,'Import Peak'!$A$3:HD$99,212,FALSE)-VLOOKUP($A28,'Import Peak Change'!$A$106:HD$202,212,FALSE)))</f>
        <v>0</v>
      </c>
      <c r="HE28" s="6">
        <f>IF(ISERROR(VLOOKUP($A28,'Import Peak'!$A$3:HE$99,213,FALSE)-VLOOKUP($A28,'Import Peak Change'!$A$106:HE$202,213,FALSE)),0,(VLOOKUP($A28,'Import Peak'!$A$3:HE$99,213,FALSE)-VLOOKUP($A28,'Import Peak Change'!$A$106:HE$202,213,FALSE)))</f>
        <v>0</v>
      </c>
      <c r="HF28" s="6">
        <f>IF(ISERROR(VLOOKUP($A28,'Import Peak'!$A$3:HF$99,214,FALSE)-VLOOKUP($A28,'Import Peak Change'!$A$106:HF$202,214,FALSE)),0,(VLOOKUP($A28,'Import Peak'!$A$3:HF$99,214,FALSE)-VLOOKUP($A28,'Import Peak Change'!$A$106:HF$202,214,FALSE)))</f>
        <v>0</v>
      </c>
      <c r="HG28" s="6">
        <f>IF(ISERROR(VLOOKUP($A28,'Import Peak'!$A$3:HG$99,215,FALSE)-VLOOKUP($A28,'Import Peak Change'!$A$106:HG$202,215,FALSE)),0,(VLOOKUP($A28,'Import Peak'!$A$3:HG$99,215,FALSE)-VLOOKUP($A28,'Import Peak Change'!$A$106:HG$202,215,FALSE)))</f>
        <v>0</v>
      </c>
      <c r="HH28" s="6">
        <f>IF(ISERROR(VLOOKUP($A28,'Import Peak'!$A$3:HH$99,216,FALSE)-VLOOKUP($A28,'Import Peak Change'!$A$106:HH$202,216,FALSE)),0,(VLOOKUP($A28,'Import Peak'!$A$3:HH$99,216,FALSE)-VLOOKUP($A28,'Import Peak Change'!$A$106:HH$202,216,FALSE)))</f>
        <v>0</v>
      </c>
      <c r="HI28" s="6">
        <f>IF(ISERROR(VLOOKUP($A28,'Import Peak'!$A$3:HI$99,217,FALSE)-VLOOKUP($A28,'Import Peak Change'!$A$106:HI$202,217,FALSE)),0,(VLOOKUP($A28,'Import Peak'!$A$3:HI$99,217,FALSE)-VLOOKUP($A28,'Import Peak Change'!$A$106:HI$202,217,FALSE)))</f>
        <v>0</v>
      </c>
      <c r="HJ28" s="6">
        <f>IF(ISERROR(VLOOKUP($A28,'Import Peak'!$A$3:HJ$99,218,FALSE)-VLOOKUP($A28,'Import Peak Change'!$A$106:HJ$202,218,FALSE)),0,(VLOOKUP($A28,'Import Peak'!$A$3:HJ$99,218,FALSE)-VLOOKUP($A28,'Import Peak Change'!$A$106:HJ$202,218,FALSE)))</f>
        <v>0</v>
      </c>
      <c r="HK28" s="6">
        <f>IF(ISERROR(VLOOKUP($A28,'Import Peak'!$A$3:HK$99,219,FALSE)-VLOOKUP($A28,'Import Peak Change'!$A$106:HK$202,219,FALSE)),0,(VLOOKUP($A28,'Import Peak'!$A$3:HK$99,219,FALSE)-VLOOKUP($A28,'Import Peak Change'!$A$106:HK$202,219,FALSE)))</f>
        <v>0</v>
      </c>
      <c r="HL28" s="6">
        <f>IF(ISERROR(VLOOKUP($A28,'Import Peak'!$A$3:HL$99,220,FALSE)-VLOOKUP($A28,'Import Peak Change'!$A$106:HL$202,220,FALSE)),0,(VLOOKUP($A28,'Import Peak'!$A$3:HL$99,220,FALSE)-VLOOKUP($A28,'Import Peak Change'!$A$106:HL$202,220,FALSE)))</f>
        <v>0</v>
      </c>
      <c r="HM28" s="6">
        <f>IF(ISERROR(VLOOKUP($A28,'Import Peak'!$A$3:HM$99,221,FALSE)-VLOOKUP($A28,'Import Peak Change'!$A$106:HM$202,221,FALSE)),0,(VLOOKUP($A28,'Import Peak'!$A$3:HM$99,221,FALSE)-VLOOKUP($A28,'Import Peak Change'!$A$106:HM$202,221,FALSE)))</f>
        <v>0</v>
      </c>
      <c r="HN28" s="6">
        <f>IF(ISERROR(VLOOKUP($A28,'Import Peak'!$A$3:HN$99,222,FALSE)-VLOOKUP($A28,'Import Peak Change'!$A$106:HN$202,222,FALSE)),0,(VLOOKUP($A28,'Import Peak'!$A$3:HN$99,222,FALSE)-VLOOKUP($A28,'Import Peak Change'!$A$106:HN$202,222,FALSE)))</f>
        <v>0</v>
      </c>
      <c r="HO28" s="6">
        <f>IF(ISERROR(VLOOKUP($A28,'Import Peak'!$A$3:HO$99,223,FALSE)-VLOOKUP($A28,'Import Peak Change'!$A$106:HO$202,223,FALSE)),0,(VLOOKUP($A28,'Import Peak'!$A$3:HO$99,223,FALSE)-VLOOKUP($A28,'Import Peak Change'!$A$106:HO$202,223,FALSE)))</f>
        <v>0</v>
      </c>
      <c r="HP28" s="6">
        <f>IF(ISERROR(VLOOKUP($A28,'Import Peak'!$A$3:HP$99,224,FALSE)-VLOOKUP($A28,'Import Peak Change'!$A$106:HP$202,224,FALSE)),0,(VLOOKUP($A28,'Import Peak'!$A$3:HP$99,224,FALSE)-VLOOKUP($A28,'Import Peak Change'!$A$106:HP$202,224,FALSE)))</f>
        <v>0</v>
      </c>
      <c r="HQ28" s="6">
        <f>IF(ISERROR(VLOOKUP($A28,'Import Peak'!$A$3:HQ$99,225,FALSE)-VLOOKUP($A28,'Import Peak Change'!$A$106:HQ$202,225,FALSE)),0,(VLOOKUP($A28,'Import Peak'!$A$3:HQ$99,225,FALSE)-VLOOKUP($A28,'Import Peak Change'!$A$106:HQ$202,225,FALSE)))</f>
        <v>0</v>
      </c>
      <c r="HR28" s="6">
        <f>IF(ISERROR(VLOOKUP($A28,'Import Peak'!$A$3:HR$99,226,FALSE)-VLOOKUP($A28,'Import Peak Change'!$A$106:HR$202,226,FALSE)),0,(VLOOKUP($A28,'Import Peak'!$A$3:HR$99,226,FALSE)-VLOOKUP($A28,'Import Peak Change'!$A$106:HR$202,226,FALSE)))</f>
        <v>0</v>
      </c>
      <c r="HS28" s="6">
        <f>IF(ISERROR(VLOOKUP($A28,'Import Peak'!$A$3:HS$99,227,FALSE)-VLOOKUP($A28,'Import Peak Change'!$A$106:HS$202,227,FALSE)),0,(VLOOKUP($A28,'Import Peak'!$A$3:HS$99,227,FALSE)-VLOOKUP($A28,'Import Peak Change'!$A$106:HS$202,227,FALSE)))</f>
        <v>0</v>
      </c>
      <c r="HT28" s="6">
        <f>IF(ISERROR(VLOOKUP($A28,'Import Peak'!$A$3:HT$99,228,FALSE)-VLOOKUP($A28,'Import Peak Change'!$A$106:HT$202,228,FALSE)),0,(VLOOKUP($A28,'Import Peak'!$A$3:HT$99,228,FALSE)-VLOOKUP($A28,'Import Peak Change'!$A$106:HT$202,228,FALSE)))</f>
        <v>0</v>
      </c>
      <c r="HU28" s="6">
        <f>IF(ISERROR(VLOOKUP($A28,'Import Peak'!$A$3:HU$99,229,FALSE)-VLOOKUP($A28,'Import Peak Change'!$A$106:HU$202,229,FALSE)),0,(VLOOKUP($A28,'Import Peak'!$A$3:HU$99,229,FALSE)-VLOOKUP($A28,'Import Peak Change'!$A$106:HU$202,229,FALSE)))</f>
        <v>0</v>
      </c>
      <c r="HV28" s="6">
        <f>IF(ISERROR(VLOOKUP($A28,'Import Peak'!$A$3:HV$99,230,FALSE)-VLOOKUP($A28,'Import Peak Change'!$A$106:HV$202,230,FALSE)),0,(VLOOKUP($A28,'Import Peak'!$A$3:HV$99,230,FALSE)-VLOOKUP($A28,'Import Peak Change'!$A$106:HV$202,230,FALSE)))</f>
        <v>0</v>
      </c>
      <c r="HW28" s="6">
        <f>IF(ISERROR(VLOOKUP($A28,'Import Peak'!$A$3:HW$99,231,FALSE)-VLOOKUP($A28,'Import Peak Change'!$A$106:HW$202,231,FALSE)),0,(VLOOKUP($A28,'Import Peak'!$A$3:HW$99,231,FALSE)-VLOOKUP($A28,'Import Peak Change'!$A$106:HW$202,231,FALSE)))</f>
        <v>0</v>
      </c>
      <c r="HX28" s="6">
        <f>IF(ISERROR(VLOOKUP($A28,'Import Peak'!$A$3:HX$99,232,FALSE)-VLOOKUP($A28,'Import Peak Change'!$A$106:HX$202,232,FALSE)),0,(VLOOKUP($A28,'Import Peak'!$A$3:HX$99,232,FALSE)-VLOOKUP($A28,'Import Peak Change'!$A$106:HX$202,232,FALSE)))</f>
        <v>0</v>
      </c>
      <c r="HY28" s="6">
        <f>IF(ISERROR(VLOOKUP($A28,'Import Peak'!$A$3:HY$99,233,FALSE)-VLOOKUP($A28,'Import Peak Change'!$A$106:HY$202,233,FALSE)),0,(VLOOKUP($A28,'Import Peak'!$A$3:HY$99,233,FALSE)-VLOOKUP($A28,'Import Peak Change'!$A$106:HY$202,233,FALSE)))</f>
        <v>0</v>
      </c>
      <c r="HZ28" s="6">
        <f>IF(ISERROR(VLOOKUP($A28,'Import Peak'!$A$3:HZ$99,234,FALSE)-VLOOKUP($A28,'Import Peak Change'!$A$106:HZ$202,234,FALSE)),0,(VLOOKUP($A28,'Import Peak'!$A$3:HZ$99,234,FALSE)-VLOOKUP($A28,'Import Peak Change'!$A$106:HZ$202,234,FALSE)))</f>
        <v>0</v>
      </c>
      <c r="IA28" s="6">
        <f>IF(ISERROR(VLOOKUP($A28,'Import Peak'!$A$3:IA$99,235,FALSE)-VLOOKUP($A28,'Import Peak Change'!$A$106:IA$202,235,FALSE)),0,(VLOOKUP($A28,'Import Peak'!$A$3:IA$99,235,FALSE)-VLOOKUP($A28,'Import Peak Change'!$A$106:IA$202,235,FALSE)))</f>
        <v>0</v>
      </c>
      <c r="IB28" s="6">
        <f>IF(ISERROR(VLOOKUP($A28,'Import Peak'!$A$3:IB$99,236,FALSE)-VLOOKUP($A28,'Import Peak Change'!$A$106:IB$202,236,FALSE)),0,(VLOOKUP($A28,'Import Peak'!$A$3:IB$99,236,FALSE)-VLOOKUP($A28,'Import Peak Change'!$A$106:IB$202,236,FALSE)))</f>
        <v>0</v>
      </c>
      <c r="IC28" s="6">
        <f>IF(ISERROR(VLOOKUP($A28,'Import Peak'!$A$3:IC$99,237,FALSE)-VLOOKUP($A28,'Import Peak Change'!$A$106:IC$202,237,FALSE)),0,(VLOOKUP($A28,'Import Peak'!$A$3:IC$99,237,FALSE)-VLOOKUP($A28,'Import Peak Change'!$A$106:IC$202,237,FALSE)))</f>
        <v>0</v>
      </c>
      <c r="ID28" s="6">
        <f>IF(ISERROR(VLOOKUP($A28,'Import Peak'!$A$3:ID$99,238,FALSE)-VLOOKUP($A28,'Import Peak Change'!$A$106:ID$202,238,FALSE)),0,(VLOOKUP($A28,'Import Peak'!$A$3:ID$99,238,FALSE)-VLOOKUP($A28,'Import Peak Change'!$A$106:ID$202,238,FALSE)))</f>
        <v>1596.8305463905676</v>
      </c>
      <c r="IE28" s="6">
        <f>IF(ISERROR(VLOOKUP($A28,'Import Peak'!$A$3:IE$99,239,FALSE)-VLOOKUP($A28,'Import Peak Change'!$A$106:IE$202,239,FALSE)),0,(VLOOKUP($A28,'Import Peak'!$A$3:IE$99,239,FALSE)-VLOOKUP($A28,'Import Peak Change'!$A$106:IE$202,239,FALSE)))</f>
        <v>1596.8305463905676</v>
      </c>
    </row>
    <row r="29" spans="1:240">
      <c r="A29" s="168" t="str">
        <f>IF('Import Peak'!A26=0,"",'Import Peak'!A26)</f>
        <v>EPMI-ST-WHOURLY</v>
      </c>
      <c r="B29" s="6"/>
      <c r="C29" s="6"/>
      <c r="D29" s="6"/>
      <c r="E29" s="6"/>
      <c r="F29" s="6"/>
      <c r="G29" s="6">
        <f>IF(ISERROR(VLOOKUP($A29,'Import Peak'!$A$3:G$99,7,FALSE)-VLOOKUP($A29,'Import Peak Change'!$A$106:G$202,7,FALSE)),0,(VLOOKUP($A29,'Import Peak'!$A$3:G$99,7,FALSE)-VLOOKUP($A29,'Import Peak Change'!$A$106:G$202,7,FALSE)))</f>
        <v>0</v>
      </c>
      <c r="H29" s="6">
        <f>IF(ISERROR(VLOOKUP($A29,'Import Peak'!$A$3:H$99,8,FALSE)-VLOOKUP($A29,'Import Peak Change'!$A$106:H$202,8,FALSE)),0,(VLOOKUP($A29,'Import Peak'!$A$3:H$99,8,FALSE)-VLOOKUP($A29,'Import Peak Change'!$A$106:H$202,8,FALSE)))</f>
        <v>0</v>
      </c>
      <c r="I29" s="6">
        <f>IF(ISERROR(VLOOKUP($A29,'Import Peak'!$A$3:I$99,9,FALSE)-VLOOKUP($A29,'Import Peak Change'!$A$106:I$202,9,FALSE)),0,(VLOOKUP($A29,'Import Peak'!$A$3:I$99,9,FALSE)-VLOOKUP($A29,'Import Peak Change'!$A$106:I$202,9,FALSE)))</f>
        <v>0</v>
      </c>
      <c r="J29" s="6">
        <f>IF(ISERROR(VLOOKUP($A29,'Import Peak'!$A$3:J$99,10,FALSE)-VLOOKUP($A29,'Import Peak Change'!$A$106:J$202,10,FALSE)),0,(VLOOKUP($A29,'Import Peak'!$A$3:J$99,10,FALSE)-VLOOKUP($A29,'Import Peak Change'!$A$106:J$202,10,FALSE)))</f>
        <v>0</v>
      </c>
      <c r="K29" s="6">
        <f>IF(ISERROR(VLOOKUP($A29,'Import Peak'!$A$3:K$99,11,FALSE)-VLOOKUP($A29,'Import Peak Change'!$A$106:K$202,11,FALSE)),0,(VLOOKUP($A29,'Import Peak'!$A$3:K$99,11,FALSE)-VLOOKUP($A29,'Import Peak Change'!$A$106:K$202,11,FALSE)))</f>
        <v>0</v>
      </c>
      <c r="L29" s="6">
        <f>IF(ISERROR(VLOOKUP($A29,'Import Peak'!$A$3:L$99,12,FALSE)-VLOOKUP($A29,'Import Peak Change'!$A$106:L$202,12,FALSE)),0,(VLOOKUP($A29,'Import Peak'!$A$3:L$99,12,FALSE)-VLOOKUP($A29,'Import Peak Change'!$A$106:L$202,12,FALSE)))</f>
        <v>0</v>
      </c>
      <c r="M29" s="6">
        <f>IF(ISERROR(VLOOKUP($A29,'Import Peak'!$A$3:M$99,13,FALSE)-VLOOKUP($A29,'Import Peak Change'!$A$106:M$202,13,FALSE)),0,(VLOOKUP($A29,'Import Peak'!$A$3:M$99,13,FALSE)-VLOOKUP($A29,'Import Peak Change'!$A$106:M$202,13,FALSE)))</f>
        <v>0</v>
      </c>
      <c r="N29" s="6">
        <f>IF(ISERROR(VLOOKUP($A29,'Import Peak'!$A$3:N$99,14,FALSE)-VLOOKUP($A29,'Import Peak Change'!$A$106:N$202,14,FALSE)),0,(VLOOKUP($A29,'Import Peak'!$A$3:N$99,14,FALSE)-VLOOKUP($A29,'Import Peak Change'!$A$106:N$202,14,FALSE)))</f>
        <v>0</v>
      </c>
      <c r="O29" s="6">
        <f>IF(ISERROR(VLOOKUP($A29,'Import Peak'!$A$3:O$99,15,FALSE)-VLOOKUP($A29,'Import Peak Change'!$A$106:O$202,15,FALSE)),0,(VLOOKUP($A29,'Import Peak'!$A$3:O$99,15,FALSE)-VLOOKUP($A29,'Import Peak Change'!$A$106:O$202,15,FALSE)))</f>
        <v>0</v>
      </c>
      <c r="P29" s="6">
        <f>IF(ISERROR(VLOOKUP($A29,'Import Peak'!$A$3:P$99,16,FALSE)-VLOOKUP($A29,'Import Peak Change'!$A$106:P$202,16,FALSE)),0,(VLOOKUP($A29,'Import Peak'!$A$3:P$99,16,FALSE)-VLOOKUP($A29,'Import Peak Change'!$A$106:P$202,16,FALSE)))</f>
        <v>0</v>
      </c>
      <c r="Q29" s="6">
        <f>IF(ISERROR(VLOOKUP($A29,'Import Peak'!$A$3:Q$99,17,FALSE)-VLOOKUP($A29,'Import Peak Change'!$A$106:Q$202,17,FALSE)),0,(VLOOKUP($A29,'Import Peak'!$A$3:Q$99,17,FALSE)-VLOOKUP($A29,'Import Peak Change'!$A$106:Q$202,17,FALSE)))</f>
        <v>0</v>
      </c>
      <c r="R29" s="6">
        <f>IF(ISERROR(VLOOKUP($A29,'Import Peak'!$A$3:R$99,18,FALSE)-VLOOKUP($A29,'Import Peak Change'!$A$106:R$202,18,FALSE)),0,(VLOOKUP($A29,'Import Peak'!$A$3:R$99,18,FALSE)-VLOOKUP($A29,'Import Peak Change'!$A$106:R$202,18,FALSE)))</f>
        <v>0</v>
      </c>
      <c r="S29" s="6">
        <f>IF(ISERROR(VLOOKUP($A29,'Import Peak'!$A$3:S$99,19,FALSE)-VLOOKUP($A29,'Import Peak Change'!$A$106:S$202,19,FALSE)),0,(VLOOKUP($A29,'Import Peak'!$A$3:S$99,19,FALSE)-VLOOKUP($A29,'Import Peak Change'!$A$106:S$202,19,FALSE)))</f>
        <v>0</v>
      </c>
      <c r="T29" s="6">
        <f>IF(ISERROR(VLOOKUP($A29,'Import Peak'!$A$3:T$99,20,FALSE)-VLOOKUP($A29,'Import Peak Change'!$A$106:T$202,20,FALSE)),0,(VLOOKUP($A29,'Import Peak'!$A$3:T$99,20,FALSE)-VLOOKUP($A29,'Import Peak Change'!$A$106:T$202,20,FALSE)))</f>
        <v>0</v>
      </c>
      <c r="U29" s="6">
        <f>IF(ISERROR(VLOOKUP($A29,'Import Peak'!$A$3:U$99,21,FALSE)-VLOOKUP($A29,'Import Peak Change'!$A$106:U$202,21,FALSE)),0,(VLOOKUP($A29,'Import Peak'!$A$3:U$99,21,FALSE)-VLOOKUP($A29,'Import Peak Change'!$A$106:U$202,21,FALSE)))</f>
        <v>0</v>
      </c>
      <c r="V29" s="6">
        <f>IF(ISERROR(VLOOKUP($A29,'Import Peak'!$A$3:V$99,22,FALSE)-VLOOKUP($A29,'Import Peak Change'!$A$106:V$202,22,FALSE)),0,(VLOOKUP($A29,'Import Peak'!$A$3:V$99,22,FALSE)-VLOOKUP($A29,'Import Peak Change'!$A$106:V$202,22,FALSE)))</f>
        <v>0</v>
      </c>
      <c r="W29" s="6">
        <f>IF(ISERROR(VLOOKUP($A29,'Import Peak'!$A$3:W$99,23,FALSE)-VLOOKUP($A29,'Import Peak Change'!$A$106:W$202,23,FALSE)),0,(VLOOKUP($A29,'Import Peak'!$A$3:W$99,23,FALSE)-VLOOKUP($A29,'Import Peak Change'!$A$106:W$202,23,FALSE)))</f>
        <v>0</v>
      </c>
      <c r="X29" s="6">
        <f>IF(ISERROR(VLOOKUP($A29,'Import Peak'!$A$3:X$99,24,FALSE)-VLOOKUP($A29,'Import Peak Change'!$A$106:X$202,24,FALSE)),0,(VLOOKUP($A29,'Import Peak'!$A$3:X$99,24,FALSE)-VLOOKUP($A29,'Import Peak Change'!$A$106:X$202,24,FALSE)))</f>
        <v>0</v>
      </c>
      <c r="Y29" s="6">
        <f>IF(ISERROR(VLOOKUP($A29,'Import Peak'!$A$3:Y$99,25,FALSE)-VLOOKUP($A29,'Import Peak Change'!$A$106:Y$202,25,FALSE)),0,(VLOOKUP($A29,'Import Peak'!$A$3:Y$99,25,FALSE)-VLOOKUP($A29,'Import Peak Change'!$A$106:Y$202,25,FALSE)))</f>
        <v>0</v>
      </c>
      <c r="Z29" s="6">
        <f>IF(ISERROR(VLOOKUP($A29,'Import Peak'!$A$3:Z$99,26,FALSE)-VLOOKUP($A29,'Import Peak Change'!$A$106:Z$202,26,FALSE)),0,(VLOOKUP($A29,'Import Peak'!$A$3:Z$99,26,FALSE)-VLOOKUP($A29,'Import Peak Change'!$A$106:Z$202,26,FALSE)))</f>
        <v>0</v>
      </c>
      <c r="AA29" s="6">
        <f>IF(ISERROR(VLOOKUP($A29,'Import Peak'!$A$3:AA$99,27,FALSE)-VLOOKUP($A29,'Import Peak Change'!$A$106:AA$202,27,FALSE)),0,(VLOOKUP($A29,'Import Peak'!$A$3:AA$99,27,FALSE)-VLOOKUP($A29,'Import Peak Change'!$A$106:AA$202,27,FALSE)))</f>
        <v>0</v>
      </c>
      <c r="AB29" s="6">
        <f>IF(ISERROR(VLOOKUP($A29,'Import Peak'!$A$3:AB$99,28,FALSE)-VLOOKUP($A29,'Import Peak Change'!$A$106:AB$202,28,FALSE)),0,(VLOOKUP($A29,'Import Peak'!$A$3:AB$99,28,FALSE)-VLOOKUP($A29,'Import Peak Change'!$A$106:AB$202,28,FALSE)))</f>
        <v>0</v>
      </c>
      <c r="AC29" s="6">
        <f>IF(ISERROR(VLOOKUP($A29,'Import Peak'!$A$3:AC$99,29,FALSE)-VLOOKUP($A29,'Import Peak Change'!$A$106:AC$202,29,FALSE)),0,(VLOOKUP($A29,'Import Peak'!$A$3:AC$99,29,FALSE)-VLOOKUP($A29,'Import Peak Change'!$A$106:AC$202,29,FALSE)))</f>
        <v>0</v>
      </c>
      <c r="AD29" s="6">
        <f>IF(ISERROR(VLOOKUP($A29,'Import Peak'!$A$3:AD$99,30,FALSE)-VLOOKUP($A29,'Import Peak Change'!$A$106:AD$202,30,FALSE)),0,(VLOOKUP($A29,'Import Peak'!$A$3:AD$99,30,FALSE)-VLOOKUP($A29,'Import Peak Change'!$A$106:AD$202,30,FALSE)))</f>
        <v>0</v>
      </c>
      <c r="AE29" s="6">
        <f>IF(ISERROR(VLOOKUP($A29,'Import Peak'!$A$3:AE$99,31,FALSE)-VLOOKUP($A29,'Import Peak Change'!$A$106:AE$202,31,FALSE)),0,(VLOOKUP($A29,'Import Peak'!$A$3:AE$99,31,FALSE)-VLOOKUP($A29,'Import Peak Change'!$A$106:AE$202,31,FALSE)))</f>
        <v>0</v>
      </c>
      <c r="AF29" s="6">
        <f>IF(ISERROR(VLOOKUP($A29,'Import Peak'!$A$3:AF$99,32,FALSE)-VLOOKUP($A29,'Import Peak Change'!$A$106:AF$202,32,FALSE)),0,(VLOOKUP($A29,'Import Peak'!$A$3:AF$99,32,FALSE)-VLOOKUP($A29,'Import Peak Change'!$A$106:AF$202,32,FALSE)))</f>
        <v>0</v>
      </c>
      <c r="AG29" s="6">
        <f>IF(ISERROR(VLOOKUP($A29,'Import Peak'!$A$3:AG$99,33,FALSE)-VLOOKUP($A29,'Import Peak Change'!$A$106:AG$202,33,FALSE)),0,(VLOOKUP($A29,'Import Peak'!$A$3:AG$99,33,FALSE)-VLOOKUP($A29,'Import Peak Change'!$A$106:AG$202,33,FALSE)))</f>
        <v>0</v>
      </c>
      <c r="AH29" s="6">
        <f>IF(ISERROR(VLOOKUP($A29,'Import Peak'!$A$3:AH$99,34,FALSE)-VLOOKUP($A29,'Import Peak Change'!$A$106:AH$202,34,FALSE)),0,(VLOOKUP($A29,'Import Peak'!$A$3:AH$99,34,FALSE)-VLOOKUP($A29,'Import Peak Change'!$A$106:AH$202,34,FALSE)))</f>
        <v>0</v>
      </c>
      <c r="AI29" s="6">
        <f>IF(ISERROR(VLOOKUP($A29,'Import Peak'!$A$3:AI$99,35,FALSE)-VLOOKUP($A29,'Import Peak Change'!$A$106:AI$202,35,FALSE)),0,(VLOOKUP($A29,'Import Peak'!$A$3:AI$99,35,FALSE)-VLOOKUP($A29,'Import Peak Change'!$A$106:AI$202,35,FALSE)))</f>
        <v>0</v>
      </c>
      <c r="AJ29" s="6">
        <f>IF(ISERROR(VLOOKUP($A29,'Import Peak'!$A$3:AJ$99,36,FALSE)-VLOOKUP($A29,'Import Peak Change'!$A$106:AJ$202,36,FALSE)),0,(VLOOKUP($A29,'Import Peak'!$A$3:AJ$99,36,FALSE)-VLOOKUP($A29,'Import Peak Change'!$A$106:AJ$202,36,FALSE)))</f>
        <v>0</v>
      </c>
      <c r="AK29" s="6">
        <f>IF(ISERROR(VLOOKUP($A29,'Import Peak'!$A$3:AK$99,37,FALSE)-VLOOKUP($A29,'Import Peak Change'!$A$106:AK$202,37,FALSE)),0,(VLOOKUP($A29,'Import Peak'!$A$3:AK$99,37,FALSE)-VLOOKUP($A29,'Import Peak Change'!$A$106:AK$202,37,FALSE)))</f>
        <v>0</v>
      </c>
      <c r="AL29" s="6">
        <f>IF(ISERROR(VLOOKUP($A29,'Import Peak'!$A$3:AL$99,38,FALSE)-VLOOKUP($A29,'Import Peak Change'!$A$106:AL$202,38,FALSE)),0,(VLOOKUP($A29,'Import Peak'!$A$3:AL$99,38,FALSE)-VLOOKUP($A29,'Import Peak Change'!$A$106:AL$202,38,FALSE)))</f>
        <v>0</v>
      </c>
      <c r="AM29" s="6">
        <f>IF(ISERROR(VLOOKUP($A29,'Import Peak'!$A$3:AM$99,39,FALSE)-VLOOKUP($A29,'Import Peak Change'!$A$106:AM$202,39,FALSE)),0,(VLOOKUP($A29,'Import Peak'!$A$3:AM$99,39,FALSE)-VLOOKUP($A29,'Import Peak Change'!$A$106:AM$202,39,FALSE)))</f>
        <v>0</v>
      </c>
      <c r="AN29" s="6">
        <f>IF(ISERROR(VLOOKUP($A29,'Import Peak'!$A$3:AN$99,40,FALSE)-VLOOKUP($A29,'Import Peak Change'!$A$106:AN$202,40,FALSE)),0,(VLOOKUP($A29,'Import Peak'!$A$3:AN$99,40,FALSE)-VLOOKUP($A29,'Import Peak Change'!$A$106:AN$202,40,FALSE)))</f>
        <v>0</v>
      </c>
      <c r="AO29" s="6">
        <f>IF(ISERROR(VLOOKUP($A29,'Import Peak'!$A$3:AO$99,41,FALSE)-VLOOKUP($A29,'Import Peak Change'!$A$106:AO$202,41,FALSE)),0,(VLOOKUP($A29,'Import Peak'!$A$3:AO$99,41,FALSE)-VLOOKUP($A29,'Import Peak Change'!$A$106:AO$202,41,FALSE)))</f>
        <v>0</v>
      </c>
      <c r="AP29" s="6">
        <f>IF(ISERROR(VLOOKUP($A29,'Import Peak'!$A$3:AP$99,42,FALSE)-VLOOKUP($A29,'Import Peak Change'!$A$106:AP$202,42,FALSE)),0,(VLOOKUP($A29,'Import Peak'!$A$3:AP$99,42,FALSE)-VLOOKUP($A29,'Import Peak Change'!$A$106:AP$202,42,FALSE)))</f>
        <v>0</v>
      </c>
      <c r="AQ29" s="6">
        <f>IF(ISERROR(VLOOKUP($A29,'Import Peak'!$A$3:AQ$99,43,FALSE)-VLOOKUP($A29,'Import Peak Change'!$A$106:AQ$202,43,FALSE)),0,(VLOOKUP($A29,'Import Peak'!$A$3:AQ$99,43,FALSE)-VLOOKUP($A29,'Import Peak Change'!$A$106:AQ$202,43,FALSE)))</f>
        <v>0</v>
      </c>
      <c r="AR29" s="6">
        <f>IF(ISERROR(VLOOKUP($A29,'Import Peak'!$A$3:AR$99,44,FALSE)-VLOOKUP($A29,'Import Peak Change'!$A$106:AR$202,44,FALSE)),0,(VLOOKUP($A29,'Import Peak'!$A$3:AR$99,44,FALSE)-VLOOKUP($A29,'Import Peak Change'!$A$106:AR$202,44,FALSE)))</f>
        <v>0</v>
      </c>
      <c r="AS29" s="6">
        <f>IF(ISERROR(VLOOKUP($A29,'Import Peak'!$A$3:AS$99,45,FALSE)-VLOOKUP($A29,'Import Peak Change'!$A$106:AS$202,45,FALSE)),0,(VLOOKUP($A29,'Import Peak'!$A$3:AS$99,45,FALSE)-VLOOKUP($A29,'Import Peak Change'!$A$106:AS$202,45,FALSE)))</f>
        <v>0</v>
      </c>
      <c r="AT29" s="6">
        <f>IF(ISERROR(VLOOKUP($A29,'Import Peak'!$A$3:AT$99,46,FALSE)-VLOOKUP($A29,'Import Peak Change'!$A$106:AT$202,46,FALSE)),0,(VLOOKUP($A29,'Import Peak'!$A$3:AT$99,46,FALSE)-VLOOKUP($A29,'Import Peak Change'!$A$106:AT$202,46,FALSE)))</f>
        <v>0</v>
      </c>
      <c r="AU29" s="6">
        <f>IF(ISERROR(VLOOKUP($A29,'Import Peak'!$A$3:AU$99,47,FALSE)-VLOOKUP($A29,'Import Peak Change'!$A$106:AU$202,47,FALSE)),0,(VLOOKUP($A29,'Import Peak'!$A$3:AU$99,47,FALSE)-VLOOKUP($A29,'Import Peak Change'!$A$106:AU$202,47,FALSE)))</f>
        <v>0</v>
      </c>
      <c r="AV29" s="6">
        <f>IF(ISERROR(VLOOKUP($A29,'Import Peak'!$A$3:AV$99,48,FALSE)-VLOOKUP($A29,'Import Peak Change'!$A$106:AV$202,48,FALSE)),0,(VLOOKUP($A29,'Import Peak'!$A$3:AV$99,48,FALSE)-VLOOKUP($A29,'Import Peak Change'!$A$106:AV$202,48,FALSE)))</f>
        <v>0</v>
      </c>
      <c r="AW29" s="6">
        <f>IF(ISERROR(VLOOKUP($A29,'Import Peak'!$A$3:AW$99,49,FALSE)-VLOOKUP($A29,'Import Peak Change'!$A$106:AW$202,49,FALSE)),0,(VLOOKUP($A29,'Import Peak'!$A$3:AW$99,49,FALSE)-VLOOKUP($A29,'Import Peak Change'!$A$106:AW$202,49,FALSE)))</f>
        <v>0</v>
      </c>
      <c r="AX29" s="6">
        <f>IF(ISERROR(VLOOKUP($A29,'Import Peak'!$A$3:AX$99,50,FALSE)-VLOOKUP($A29,'Import Peak Change'!$A$106:AX$202,50,FALSE)),0,(VLOOKUP($A29,'Import Peak'!$A$3:AX$99,50,FALSE)-VLOOKUP($A29,'Import Peak Change'!$A$106:AX$202,50,FALSE)))</f>
        <v>0</v>
      </c>
      <c r="AY29" s="6">
        <f>IF(ISERROR(VLOOKUP($A29,'Import Peak'!$A$3:AY$99,51,FALSE)-VLOOKUP($A29,'Import Peak Change'!$A$106:AY$202,51,FALSE)),0,(VLOOKUP($A29,'Import Peak'!$A$3:AY$99,51,FALSE)-VLOOKUP($A29,'Import Peak Change'!$A$106:AY$202,51,FALSE)))</f>
        <v>0</v>
      </c>
      <c r="AZ29" s="6">
        <f>IF(ISERROR(VLOOKUP($A29,'Import Peak'!$A$3:AZ$99,52,FALSE)-VLOOKUP($A29,'Import Peak Change'!$A$106:AZ$202,52,FALSE)),0,(VLOOKUP($A29,'Import Peak'!$A$3:AZ$99,52,FALSE)-VLOOKUP($A29,'Import Peak Change'!$A$106:AZ$202,52,FALSE)))</f>
        <v>0</v>
      </c>
      <c r="BA29" s="6">
        <f>IF(ISERROR(VLOOKUP($A29,'Import Peak'!$A$3:BA$99,53,FALSE)-VLOOKUP($A29,'Import Peak Change'!$A$106:BA$202,53,FALSE)),0,(VLOOKUP($A29,'Import Peak'!$A$3:BA$99,53,FALSE)-VLOOKUP($A29,'Import Peak Change'!$A$106:BA$202,53,FALSE)))</f>
        <v>0</v>
      </c>
      <c r="BB29" s="6">
        <f>IF(ISERROR(VLOOKUP($A29,'Import Peak'!$A$3:BB$99,54,FALSE)-VLOOKUP($A29,'Import Peak Change'!$A$106:BB$202,54,FALSE)),0,(VLOOKUP($A29,'Import Peak'!$A$3:BB$99,54,FALSE)-VLOOKUP($A29,'Import Peak Change'!$A$106:BB$202,54,FALSE)))</f>
        <v>0</v>
      </c>
      <c r="BC29" s="6">
        <f>IF(ISERROR(VLOOKUP($A29,'Import Peak'!$A$3:BC$99,55,FALSE)-VLOOKUP($A29,'Import Peak Change'!$A$106:BC$202,55,FALSE)),0,(VLOOKUP($A29,'Import Peak'!$A$3:BC$99,55,FALSE)-VLOOKUP($A29,'Import Peak Change'!$A$106:BC$202,55,FALSE)))</f>
        <v>0</v>
      </c>
      <c r="BD29" s="6">
        <f>IF(ISERROR(VLOOKUP($A29,'Import Peak'!$A$3:BD$99,56,FALSE)-VLOOKUP($A29,'Import Peak Change'!$A$106:BD$202,56,FALSE)),0,(VLOOKUP($A29,'Import Peak'!$A$3:BD$99,56,FALSE)-VLOOKUP($A29,'Import Peak Change'!$A$106:BD$202,56,FALSE)))</f>
        <v>0</v>
      </c>
      <c r="BE29" s="6">
        <f>IF(ISERROR(VLOOKUP($A29,'Import Peak'!$A$3:BE$99,57,FALSE)-VLOOKUP($A29,'Import Peak Change'!$A$106:BE$202,57,FALSE)),0,(VLOOKUP($A29,'Import Peak'!$A$3:BE$99,57,FALSE)-VLOOKUP($A29,'Import Peak Change'!$A$106:BE$202,57,FALSE)))</f>
        <v>0</v>
      </c>
      <c r="BF29" s="6">
        <f>IF(ISERROR(VLOOKUP($A29,'Import Peak'!$A$3:BF$99,58,FALSE)-VLOOKUP($A29,'Import Peak Change'!$A$106:BF$202,58,FALSE)),0,(VLOOKUP($A29,'Import Peak'!$A$3:BF$99,58,FALSE)-VLOOKUP($A29,'Import Peak Change'!$A$106:BF$202,58,FALSE)))</f>
        <v>0</v>
      </c>
      <c r="BG29" s="6">
        <f>IF(ISERROR(VLOOKUP($A29,'Import Peak'!$A$3:BG$99,59,FALSE)-VLOOKUP($A29,'Import Peak Change'!$A$106:BG$202,59,FALSE)),0,(VLOOKUP($A29,'Import Peak'!$A$3:BG$99,59,FALSE)-VLOOKUP($A29,'Import Peak Change'!$A$106:BG$202,59,FALSE)))</f>
        <v>0</v>
      </c>
      <c r="BH29" s="6">
        <f>IF(ISERROR(VLOOKUP($A29,'Import Peak'!$A$3:BH$99,60,FALSE)-VLOOKUP($A29,'Import Peak Change'!$A$106:BH$202,60,FALSE)),0,(VLOOKUP($A29,'Import Peak'!$A$3:BH$99,60,FALSE)-VLOOKUP($A29,'Import Peak Change'!$A$106:BH$202,60,FALSE)))</f>
        <v>0</v>
      </c>
      <c r="BI29" s="6">
        <f>IF(ISERROR(VLOOKUP($A29,'Import Peak'!$A$3:BI$99,61,FALSE)-VLOOKUP($A29,'Import Peak Change'!$A$106:BI$202,61,FALSE)),0,(VLOOKUP($A29,'Import Peak'!$A$3:BI$99,61,FALSE)-VLOOKUP($A29,'Import Peak Change'!$A$106:BI$202,61,FALSE)))</f>
        <v>0</v>
      </c>
      <c r="BJ29" s="6">
        <f>IF(ISERROR(VLOOKUP($A29,'Import Peak'!$A$3:BJ$99,62,FALSE)-VLOOKUP($A29,'Import Peak Change'!$A$106:BJ$202,62,FALSE)),0,(VLOOKUP($A29,'Import Peak'!$A$3:BJ$99,62,FALSE)-VLOOKUP($A29,'Import Peak Change'!$A$106:BJ$202,62,FALSE)))</f>
        <v>0</v>
      </c>
      <c r="BK29" s="6">
        <f>IF(ISERROR(VLOOKUP($A29,'Import Peak'!$A$3:BK$99,63,FALSE)-VLOOKUP($A29,'Import Peak Change'!$A$106:BK$202,63,FALSE)),0,(VLOOKUP($A29,'Import Peak'!$A$3:BK$99,63,FALSE)-VLOOKUP($A29,'Import Peak Change'!$A$106:BK$202,63,FALSE)))</f>
        <v>0</v>
      </c>
      <c r="BL29" s="6">
        <f>IF(ISERROR(VLOOKUP($A29,'Import Peak'!$A$3:BL$99,64,FALSE)-VLOOKUP($A29,'Import Peak Change'!$A$106:BL$202,64,FALSE)),0,(VLOOKUP($A29,'Import Peak'!$A$3:BL$99,64,FALSE)-VLOOKUP($A29,'Import Peak Change'!$A$106:BL$202,64,FALSE)))</f>
        <v>0</v>
      </c>
      <c r="BM29" s="6">
        <f>IF(ISERROR(VLOOKUP($A29,'Import Peak'!$A$3:BM$99,65,FALSE)-VLOOKUP($A29,'Import Peak Change'!$A$106:BM$202,65,FALSE)),0,(VLOOKUP($A29,'Import Peak'!$A$3:BM$99,65,FALSE)-VLOOKUP($A29,'Import Peak Change'!$A$106:BM$202,65,FALSE)))</f>
        <v>0</v>
      </c>
      <c r="BN29" s="6">
        <f>IF(ISERROR(VLOOKUP($A29,'Import Peak'!$A$3:BN$99,66,FALSE)-VLOOKUP($A29,'Import Peak Change'!$A$106:BN$202,66,FALSE)),0,(VLOOKUP($A29,'Import Peak'!$A$3:BN$99,66,FALSE)-VLOOKUP($A29,'Import Peak Change'!$A$106:BN$202,66,FALSE)))</f>
        <v>0</v>
      </c>
      <c r="BO29" s="6">
        <f>IF(ISERROR(VLOOKUP($A29,'Import Peak'!$A$3:BO$99,67,FALSE)-VLOOKUP($A29,'Import Peak Change'!$A$106:BO$202,67,FALSE)),0,(VLOOKUP($A29,'Import Peak'!$A$3:BO$99,67,FALSE)-VLOOKUP($A29,'Import Peak Change'!$A$106:BO$202,67,FALSE)))</f>
        <v>0</v>
      </c>
      <c r="BP29" s="6">
        <f>IF(ISERROR(VLOOKUP($A29,'Import Peak'!$A$3:BP$99,68,FALSE)-VLOOKUP($A29,'Import Peak Change'!$A$106:BP$202,68,FALSE)),0,(VLOOKUP($A29,'Import Peak'!$A$3:BP$99,68,FALSE)-VLOOKUP($A29,'Import Peak Change'!$A$106:BP$202,68,FALSE)))</f>
        <v>0</v>
      </c>
      <c r="BQ29" s="6">
        <f>IF(ISERROR(VLOOKUP($A29,'Import Peak'!$A$3:BQ$99,69,FALSE)-VLOOKUP($A29,'Import Peak Change'!$A$106:BQ$202,69,FALSE)),0,(VLOOKUP($A29,'Import Peak'!$A$3:BQ$99,69,FALSE)-VLOOKUP($A29,'Import Peak Change'!$A$106:BQ$202,69,FALSE)))</f>
        <v>0</v>
      </c>
      <c r="BR29" s="6">
        <f>IF(ISERROR(VLOOKUP($A29,'Import Peak'!$A$3:BR$99,70,FALSE)-VLOOKUP($A29,'Import Peak Change'!$A$106:BR$202,70,FALSE)),0,(VLOOKUP($A29,'Import Peak'!$A$3:BR$99,70,FALSE)-VLOOKUP($A29,'Import Peak Change'!$A$106:BR$202,70,FALSE)))</f>
        <v>0</v>
      </c>
      <c r="BS29" s="6">
        <f>IF(ISERROR(VLOOKUP($A29,'Import Peak'!$A$3:BS$99,71,FALSE)-VLOOKUP($A29,'Import Peak Change'!$A$106:BS$202,71,FALSE)),0,(VLOOKUP($A29,'Import Peak'!$A$3:BS$99,71,FALSE)-VLOOKUP($A29,'Import Peak Change'!$A$106:BS$202,71,FALSE)))</f>
        <v>0</v>
      </c>
      <c r="BT29" s="6">
        <f>IF(ISERROR(VLOOKUP($A29,'Import Peak'!$A$3:BT$99,72,FALSE)-VLOOKUP($A29,'Import Peak Change'!$A$106:BT$202,72,FALSE)),0,(VLOOKUP($A29,'Import Peak'!$A$3:BT$99,72,FALSE)-VLOOKUP($A29,'Import Peak Change'!$A$106:BT$202,72,FALSE)))</f>
        <v>0</v>
      </c>
      <c r="BU29" s="6">
        <f>IF(ISERROR(VLOOKUP($A29,'Import Peak'!$A$3:BU$99,73,FALSE)-VLOOKUP($A29,'Import Peak Change'!$A$106:BU$202,73,FALSE)),0,(VLOOKUP($A29,'Import Peak'!$A$3:BU$99,73,FALSE)-VLOOKUP($A29,'Import Peak Change'!$A$106:BU$202,73,FALSE)))</f>
        <v>0</v>
      </c>
      <c r="BV29" s="6">
        <f>IF(ISERROR(VLOOKUP($A29,'Import Peak'!$A$3:BV$99,74,FALSE)-VLOOKUP($A29,'Import Peak Change'!$A$106:BV$202,74,FALSE)),0,(VLOOKUP($A29,'Import Peak'!$A$3:BV$99,74,FALSE)-VLOOKUP($A29,'Import Peak Change'!$A$106:BV$202,74,FALSE)))</f>
        <v>0</v>
      </c>
      <c r="BW29" s="6">
        <f>IF(ISERROR(VLOOKUP($A29,'Import Peak'!$A$3:BW$99,75,FALSE)-VLOOKUP($A29,'Import Peak Change'!$A$106:BW$202,75,FALSE)),0,(VLOOKUP($A29,'Import Peak'!$A$3:BW$99,75,FALSE)-VLOOKUP($A29,'Import Peak Change'!$A$106:BW$202,75,FALSE)))</f>
        <v>0</v>
      </c>
      <c r="BX29" s="6">
        <f>IF(ISERROR(VLOOKUP($A29,'Import Peak'!$A$3:BX$99,76,FALSE)-VLOOKUP($A29,'Import Peak Change'!$A$106:BX$202,76,FALSE)),0,(VLOOKUP($A29,'Import Peak'!$A$3:BX$99,76,FALSE)-VLOOKUP($A29,'Import Peak Change'!$A$106:BX$202,76,FALSE)))</f>
        <v>0</v>
      </c>
      <c r="BY29" s="6">
        <f>IF(ISERROR(VLOOKUP($A29,'Import Peak'!$A$3:BY$99,77,FALSE)-VLOOKUP($A29,'Import Peak Change'!$A$106:BY$202,77,FALSE)),0,(VLOOKUP($A29,'Import Peak'!$A$3:BY$99,77,FALSE)-VLOOKUP($A29,'Import Peak Change'!$A$106:BY$202,77,FALSE)))</f>
        <v>0</v>
      </c>
      <c r="BZ29" s="6">
        <f>IF(ISERROR(VLOOKUP($A29,'Import Peak'!$A$3:BZ$99,78,FALSE)-VLOOKUP($A29,'Import Peak Change'!$A$106:BZ$202,78,FALSE)),0,(VLOOKUP($A29,'Import Peak'!$A$3:BZ$99,78,FALSE)-VLOOKUP($A29,'Import Peak Change'!$A$106:BZ$202,78,FALSE)))</f>
        <v>0</v>
      </c>
      <c r="CA29" s="6">
        <f>IF(ISERROR(VLOOKUP($A29,'Import Peak'!$A$3:CA$99,79,FALSE)-VLOOKUP($A29,'Import Peak Change'!$A$106:CA$202,79,FALSE)),0,(VLOOKUP($A29,'Import Peak'!$A$3:CA$99,79,FALSE)-VLOOKUP($A29,'Import Peak Change'!$A$106:CA$202,79,FALSE)))</f>
        <v>0</v>
      </c>
      <c r="CB29" s="6">
        <f>IF(ISERROR(VLOOKUP($A29,'Import Peak'!$A$3:CB$99,80,FALSE)-VLOOKUP($A29,'Import Peak Change'!$A$106:CB$202,80,FALSE)),0,(VLOOKUP($A29,'Import Peak'!$A$3:CB$99,80,FALSE)-VLOOKUP($A29,'Import Peak Change'!$A$106:CB$202,80,FALSE)))</f>
        <v>0</v>
      </c>
      <c r="CC29" s="6">
        <f>IF(ISERROR(VLOOKUP($A29,'Import Peak'!$A$3:CC$99,81,FALSE)-VLOOKUP($A29,'Import Peak Change'!$A$106:CC$202,81,FALSE)),0,(VLOOKUP($A29,'Import Peak'!$A$3:CC$99,81,FALSE)-VLOOKUP($A29,'Import Peak Change'!$A$106:CC$202,81,FALSE)))</f>
        <v>0</v>
      </c>
      <c r="CD29" s="6">
        <f>IF(ISERROR(VLOOKUP($A29,'Import Peak'!$A$3:CD$99,82,FALSE)-VLOOKUP($A29,'Import Peak Change'!$A$106:CD$202,82,FALSE)),0,(VLOOKUP($A29,'Import Peak'!$A$3:CD$99,82,FALSE)-VLOOKUP($A29,'Import Peak Change'!$A$106:CD$202,82,FALSE)))</f>
        <v>0</v>
      </c>
      <c r="CE29" s="6">
        <f>IF(ISERROR(VLOOKUP($A29,'Import Peak'!$A$3:CE$99,83,FALSE)-VLOOKUP($A29,'Import Peak Change'!$A$106:CE$202,83,FALSE)),0,(VLOOKUP($A29,'Import Peak'!$A$3:CE$99,83,FALSE)-VLOOKUP($A29,'Import Peak Change'!$A$106:CE$202,83,FALSE)))</f>
        <v>0</v>
      </c>
      <c r="CF29" s="6">
        <f>IF(ISERROR(VLOOKUP($A29,'Import Peak'!$A$3:CF$99,84,FALSE)-VLOOKUP($A29,'Import Peak Change'!$A$106:CF$202,84,FALSE)),0,(VLOOKUP($A29,'Import Peak'!$A$3:CF$99,84,FALSE)-VLOOKUP($A29,'Import Peak Change'!$A$106:CF$202,84,FALSE)))</f>
        <v>0</v>
      </c>
      <c r="CG29" s="6">
        <f>IF(ISERROR(VLOOKUP($A29,'Import Peak'!$A$3:CG$99,85,FALSE)-VLOOKUP($A29,'Import Peak Change'!$A$106:CG$202,85,FALSE)),0,(VLOOKUP($A29,'Import Peak'!$A$3:CG$99,85,FALSE)-VLOOKUP($A29,'Import Peak Change'!$A$106:CG$202,85,FALSE)))</f>
        <v>0</v>
      </c>
      <c r="CH29" s="6">
        <f>IF(ISERROR(VLOOKUP($A29,'Import Peak'!$A$3:CH$99,86,FALSE)-VLOOKUP($A29,'Import Peak Change'!$A$106:CH$202,86,FALSE)),0,(VLOOKUP($A29,'Import Peak'!$A$3:CH$99,86,FALSE)-VLOOKUP($A29,'Import Peak Change'!$A$106:CH$202,86,FALSE)))</f>
        <v>0</v>
      </c>
      <c r="CI29" s="6">
        <f>IF(ISERROR(VLOOKUP($A29,'Import Peak'!$A$3:CI$99,87,FALSE)-VLOOKUP($A29,'Import Peak Change'!$A$106:CI$202,87,FALSE)),0,(VLOOKUP($A29,'Import Peak'!$A$3:CI$99,87,FALSE)-VLOOKUP($A29,'Import Peak Change'!$A$106:CI$202,87,FALSE)))</f>
        <v>0</v>
      </c>
      <c r="CJ29" s="6">
        <f>IF(ISERROR(VLOOKUP($A29,'Import Peak'!$A$3:CJ$99,88,FALSE)-VLOOKUP($A29,'Import Peak Change'!$A$106:CJ$202,88,FALSE)),0,(VLOOKUP($A29,'Import Peak'!$A$3:CJ$99,88,FALSE)-VLOOKUP($A29,'Import Peak Change'!$A$106:CJ$202,88,FALSE)))</f>
        <v>0</v>
      </c>
      <c r="CK29" s="6">
        <f>IF(ISERROR(VLOOKUP($A29,'Import Peak'!$A$3:CK$99,89,FALSE)-VLOOKUP($A29,'Import Peak Change'!$A$106:CK$202,89,FALSE)),0,(VLOOKUP($A29,'Import Peak'!$A$3:CK$99,89,FALSE)-VLOOKUP($A29,'Import Peak Change'!$A$106:CK$202,89,FALSE)))</f>
        <v>0</v>
      </c>
      <c r="CL29" s="6">
        <f>IF(ISERROR(VLOOKUP($A29,'Import Peak'!$A$3:CL$99,90,FALSE)-VLOOKUP($A29,'Import Peak Change'!$A$106:CL$202,90,FALSE)),0,(VLOOKUP($A29,'Import Peak'!$A$3:CL$99,90,FALSE)-VLOOKUP($A29,'Import Peak Change'!$A$106:CL$202,90,FALSE)))</f>
        <v>0</v>
      </c>
      <c r="CM29" s="6">
        <f>IF(ISERROR(VLOOKUP($A29,'Import Peak'!$A$3:CM$99,91,FALSE)-VLOOKUP($A29,'Import Peak Change'!$A$106:CM$202,91,FALSE)),0,(VLOOKUP($A29,'Import Peak'!$A$3:CM$99,91,FALSE)-VLOOKUP($A29,'Import Peak Change'!$A$106:CM$202,91,FALSE)))</f>
        <v>0</v>
      </c>
      <c r="CN29" s="6">
        <f>IF(ISERROR(VLOOKUP($A29,'Import Peak'!$A$3:CN$99,92,FALSE)-VLOOKUP($A29,'Import Peak Change'!$A$106:CN$202,92,FALSE)),0,(VLOOKUP($A29,'Import Peak'!$A$3:CN$99,92,FALSE)-VLOOKUP($A29,'Import Peak Change'!$A$106:CN$202,92,FALSE)))</f>
        <v>0</v>
      </c>
      <c r="CO29" s="6">
        <f>IF(ISERROR(VLOOKUP($A29,'Import Peak'!$A$3:CO$99,93,FALSE)-VLOOKUP($A29,'Import Peak Change'!$A$106:CO$202,93,FALSE)),0,(VLOOKUP($A29,'Import Peak'!$A$3:CO$99,93,FALSE)-VLOOKUP($A29,'Import Peak Change'!$A$106:CO$202,93,FALSE)))</f>
        <v>0</v>
      </c>
      <c r="CP29" s="6">
        <f>IF(ISERROR(VLOOKUP($A29,'Import Peak'!$A$3:CP$99,94,FALSE)-VLOOKUP($A29,'Import Peak Change'!$A$106:CP$202,94,FALSE)),0,(VLOOKUP($A29,'Import Peak'!$A$3:CP$99,94,FALSE)-VLOOKUP($A29,'Import Peak Change'!$A$106:CP$202,94,FALSE)))</f>
        <v>0</v>
      </c>
      <c r="CQ29" s="6">
        <f>IF(ISERROR(VLOOKUP($A29,'Import Peak'!$A$3:CQ$99,95,FALSE)-VLOOKUP($A29,'Import Peak Change'!$A$106:CQ$202,95,FALSE)),0,(VLOOKUP($A29,'Import Peak'!$A$3:CQ$99,95,FALSE)-VLOOKUP($A29,'Import Peak Change'!$A$106:CQ$202,95,FALSE)))</f>
        <v>0</v>
      </c>
      <c r="CR29" s="6">
        <f>IF(ISERROR(VLOOKUP($A29,'Import Peak'!$A$3:CR$99,96,FALSE)-VLOOKUP($A29,'Import Peak Change'!$A$106:CR$202,96,FALSE)),0,(VLOOKUP($A29,'Import Peak'!$A$3:CR$99,96,FALSE)-VLOOKUP($A29,'Import Peak Change'!$A$106:CR$202,96,FALSE)))</f>
        <v>0</v>
      </c>
      <c r="CS29" s="6">
        <f>IF(ISERROR(VLOOKUP($A29,'Import Peak'!$A$3:CS$99,97,FALSE)-VLOOKUP($A29,'Import Peak Change'!$A$106:CS$202,97,FALSE)),0,(VLOOKUP($A29,'Import Peak'!$A$3:CS$99,97,FALSE)-VLOOKUP($A29,'Import Peak Change'!$A$106:CS$202,97,FALSE)))</f>
        <v>0</v>
      </c>
      <c r="CT29" s="6">
        <f>IF(ISERROR(VLOOKUP($A29,'Import Peak'!$A$3:CT$99,98,FALSE)-VLOOKUP($A29,'Import Peak Change'!$A$106:CT$202,98,FALSE)),0,(VLOOKUP($A29,'Import Peak'!$A$3:CT$99,98,FALSE)-VLOOKUP($A29,'Import Peak Change'!$A$106:CT$202,98,FALSE)))</f>
        <v>0</v>
      </c>
      <c r="CU29" s="6">
        <f>IF(ISERROR(VLOOKUP($A29,'Import Peak'!$A$3:CU$99,99,FALSE)-VLOOKUP($A29,'Import Peak Change'!$A$106:CU$202,99,FALSE)),0,(VLOOKUP($A29,'Import Peak'!$A$3:CU$99,99,FALSE)-VLOOKUP($A29,'Import Peak Change'!$A$106:CU$202,99,FALSE)))</f>
        <v>0</v>
      </c>
      <c r="CV29" s="6">
        <f>IF(ISERROR(VLOOKUP($A29,'Import Peak'!$A$3:CV$99,100,FALSE)-VLOOKUP($A29,'Import Peak Change'!$A$106:CV$202,100,FALSE)),0,(VLOOKUP($A29,'Import Peak'!$A$3:CV$99,100,FALSE)-VLOOKUP($A29,'Import Peak Change'!$A$106:CV$202,100,FALSE)))</f>
        <v>0</v>
      </c>
      <c r="CW29" s="6">
        <f>IF(ISERROR(VLOOKUP($A29,'Import Peak'!$A$3:CW$99,101,FALSE)-VLOOKUP($A29,'Import Peak Change'!$A$106:CW$202,101,FALSE)),0,(VLOOKUP($A29,'Import Peak'!$A$3:CW$99,101,FALSE)-VLOOKUP($A29,'Import Peak Change'!$A$106:CW$202,101,FALSE)))</f>
        <v>0</v>
      </c>
      <c r="CX29" s="6">
        <f>IF(ISERROR(VLOOKUP($A29,'Import Peak'!$A$3:CX$99,102,FALSE)-VLOOKUP($A29,'Import Peak Change'!$A$106:CX$202,102,FALSE)),0,(VLOOKUP($A29,'Import Peak'!$A$3:CX$99,102,FALSE)-VLOOKUP($A29,'Import Peak Change'!$A$106:CX$202,102,FALSE)))</f>
        <v>0</v>
      </c>
      <c r="CY29" s="6">
        <f>IF(ISERROR(VLOOKUP($A29,'Import Peak'!$A$3:CY$99,103,FALSE)-VLOOKUP($A29,'Import Peak Change'!$A$106:CY$202,103,FALSE)),0,(VLOOKUP($A29,'Import Peak'!$A$3:CY$99,103,FALSE)-VLOOKUP($A29,'Import Peak Change'!$A$106:CY$202,103,FALSE)))</f>
        <v>0</v>
      </c>
      <c r="CZ29" s="6">
        <f>IF(ISERROR(VLOOKUP($A29,'Import Peak'!$A$3:CZ$99,104,FALSE)-VLOOKUP($A29,'Import Peak Change'!$A$106:CZ$202,104,FALSE)),0,(VLOOKUP($A29,'Import Peak'!$A$3:CZ$99,104,FALSE)-VLOOKUP($A29,'Import Peak Change'!$A$106:CZ$202,104,FALSE)))</f>
        <v>0</v>
      </c>
      <c r="DA29" s="6">
        <f>IF(ISERROR(VLOOKUP($A29,'Import Peak'!$A$3:DA$99,105,FALSE)-VLOOKUP($A29,'Import Peak Change'!$A$106:DA$202,105,FALSE)),0,(VLOOKUP($A29,'Import Peak'!$A$3:DA$99,105,FALSE)-VLOOKUP($A29,'Import Peak Change'!$A$106:DA$202,105,FALSE)))</f>
        <v>0</v>
      </c>
      <c r="DB29" s="6">
        <f>IF(ISERROR(VLOOKUP($A29,'Import Peak'!$A$3:DB$99,106,FALSE)-VLOOKUP($A29,'Import Peak Change'!$A$106:DB$202,106,FALSE)),0,(VLOOKUP($A29,'Import Peak'!$A$3:DB$99,106,FALSE)-VLOOKUP($A29,'Import Peak Change'!$A$106:DB$202,106,FALSE)))</f>
        <v>0</v>
      </c>
      <c r="DC29" s="6">
        <f>IF(ISERROR(VLOOKUP($A29,'Import Peak'!$A$3:DC$99,107,FALSE)-VLOOKUP($A29,'Import Peak Change'!$A$106:DC$202,107,FALSE)),0,(VLOOKUP($A29,'Import Peak'!$A$3:DC$99,107,FALSE)-VLOOKUP($A29,'Import Peak Change'!$A$106:DC$202,107,FALSE)))</f>
        <v>0</v>
      </c>
      <c r="DD29" s="6">
        <f>IF(ISERROR(VLOOKUP($A29,'Import Peak'!$A$3:DD$99,108,FALSE)-VLOOKUP($A29,'Import Peak Change'!$A$106:DD$202,108,FALSE)),0,(VLOOKUP($A29,'Import Peak'!$A$3:DD$99,108,FALSE)-VLOOKUP($A29,'Import Peak Change'!$A$106:DD$202,108,FALSE)))</f>
        <v>0</v>
      </c>
      <c r="DE29" s="6">
        <f>IF(ISERROR(VLOOKUP($A29,'Import Peak'!$A$3:DE$99,109,FALSE)-VLOOKUP($A29,'Import Peak Change'!$A$106:DE$202,109,FALSE)),0,(VLOOKUP($A29,'Import Peak'!$A$3:DE$99,109,FALSE)-VLOOKUP($A29,'Import Peak Change'!$A$106:DE$202,109,FALSE)))</f>
        <v>0</v>
      </c>
      <c r="DF29" s="6">
        <f>IF(ISERROR(VLOOKUP($A29,'Import Peak'!$A$3:DF$99,110,FALSE)-VLOOKUP($A29,'Import Peak Change'!$A$106:DF$202,110,FALSE)),0,(VLOOKUP($A29,'Import Peak'!$A$3:DF$99,110,FALSE)-VLOOKUP($A29,'Import Peak Change'!$A$106:DF$202,110,FALSE)))</f>
        <v>0</v>
      </c>
      <c r="DG29" s="6">
        <f>IF(ISERROR(VLOOKUP($A29,'Import Peak'!$A$3:DG$99,111,FALSE)-VLOOKUP($A29,'Import Peak Change'!$A$106:DG$202,111,FALSE)),0,(VLOOKUP($A29,'Import Peak'!$A$3:DG$99,111,FALSE)-VLOOKUP($A29,'Import Peak Change'!$A$106:DG$202,111,FALSE)))</f>
        <v>0</v>
      </c>
      <c r="DH29" s="6">
        <f>IF(ISERROR(VLOOKUP($A29,'Import Peak'!$A$3:DH$99,112,FALSE)-VLOOKUP($A29,'Import Peak Change'!$A$106:DH$202,112,FALSE)),0,(VLOOKUP($A29,'Import Peak'!$A$3:DH$99,112,FALSE)-VLOOKUP($A29,'Import Peak Change'!$A$106:DH$202,112,FALSE)))</f>
        <v>0</v>
      </c>
      <c r="DI29" s="6">
        <f>IF(ISERROR(VLOOKUP($A29,'Import Peak'!$A$3:DI$99,113,FALSE)-VLOOKUP($A29,'Import Peak Change'!$A$106:DI$202,113,FALSE)),0,(VLOOKUP($A29,'Import Peak'!$A$3:DI$99,113,FALSE)-VLOOKUP($A29,'Import Peak Change'!$A$106:DI$202,113,FALSE)))</f>
        <v>0</v>
      </c>
      <c r="DJ29" s="6">
        <f>IF(ISERROR(VLOOKUP($A29,'Import Peak'!$A$3:DJ$99,114,FALSE)-VLOOKUP($A29,'Import Peak Change'!$A$106:DJ$202,114,FALSE)),0,(VLOOKUP($A29,'Import Peak'!$A$3:DJ$99,114,FALSE)-VLOOKUP($A29,'Import Peak Change'!$A$106:DJ$202,114,FALSE)))</f>
        <v>0</v>
      </c>
      <c r="DK29" s="6">
        <f>IF(ISERROR(VLOOKUP($A29,'Import Peak'!$A$3:DK$99,115,FALSE)-VLOOKUP($A29,'Import Peak Change'!$A$106:DK$202,115,FALSE)),0,(VLOOKUP($A29,'Import Peak'!$A$3:DK$99,115,FALSE)-VLOOKUP($A29,'Import Peak Change'!$A$106:DK$202,115,FALSE)))</f>
        <v>0</v>
      </c>
      <c r="DL29" s="6">
        <f>IF(ISERROR(VLOOKUP($A29,'Import Peak'!$A$3:DL$99,116,FALSE)-VLOOKUP($A29,'Import Peak Change'!$A$106:DL$202,116,FALSE)),0,(VLOOKUP($A29,'Import Peak'!$A$3:DL$99,116,FALSE)-VLOOKUP($A29,'Import Peak Change'!$A$106:DL$202,116,FALSE)))</f>
        <v>0</v>
      </c>
      <c r="DM29" s="6">
        <f>IF(ISERROR(VLOOKUP($A29,'Import Peak'!$A$3:DM$99,117,FALSE)-VLOOKUP($A29,'Import Peak Change'!$A$106:DM$202,117,FALSE)),0,(VLOOKUP($A29,'Import Peak'!$A$3:DM$99,117,FALSE)-VLOOKUP($A29,'Import Peak Change'!$A$106:DM$202,117,FALSE)))</f>
        <v>0</v>
      </c>
      <c r="DN29" s="6">
        <f>IF(ISERROR(VLOOKUP($A29,'Import Peak'!$A$3:DN$99,118,FALSE)-VLOOKUP($A29,'Import Peak Change'!$A$106:DN$202,118,FALSE)),0,(VLOOKUP($A29,'Import Peak'!$A$3:DN$99,118,FALSE)-VLOOKUP($A29,'Import Peak Change'!$A$106:DN$202,118,FALSE)))</f>
        <v>0</v>
      </c>
      <c r="DO29" s="6">
        <f>IF(ISERROR(VLOOKUP($A29,'Import Peak'!$A$3:DO$99,119,FALSE)-VLOOKUP($A29,'Import Peak Change'!$A$106:DO$202,119,FALSE)),0,(VLOOKUP($A29,'Import Peak'!$A$3:DO$99,119,FALSE)-VLOOKUP($A29,'Import Peak Change'!$A$106:DO$202,119,FALSE)))</f>
        <v>0</v>
      </c>
      <c r="DP29" s="6">
        <f>IF(ISERROR(VLOOKUP($A29,'Import Peak'!$A$3:DP$99,120,FALSE)-VLOOKUP($A29,'Import Peak Change'!$A$106:DP$202,120,FALSE)),0,(VLOOKUP($A29,'Import Peak'!$A$3:DP$99,120,FALSE)-VLOOKUP($A29,'Import Peak Change'!$A$106:DP$202,120,FALSE)))</f>
        <v>0</v>
      </c>
      <c r="DQ29" s="6">
        <f>IF(ISERROR(VLOOKUP($A29,'Import Peak'!$A$3:DQ$99,121,FALSE)-VLOOKUP($A29,'Import Peak Change'!$A$106:DQ$202,121,FALSE)),0,(VLOOKUP($A29,'Import Peak'!$A$3:DQ$99,121,FALSE)-VLOOKUP($A29,'Import Peak Change'!$A$106:DQ$202,121,FALSE)))</f>
        <v>0</v>
      </c>
      <c r="DR29" s="6">
        <f>IF(ISERROR(VLOOKUP($A29,'Import Peak'!$A$3:DR$99,122,FALSE)-VLOOKUP($A29,'Import Peak Change'!$A$106:DR$202,122,FALSE)),0,(VLOOKUP($A29,'Import Peak'!$A$3:DR$99,122,FALSE)-VLOOKUP($A29,'Import Peak Change'!$A$106:DR$202,122,FALSE)))</f>
        <v>0</v>
      </c>
      <c r="DS29" s="6">
        <f>IF(ISERROR(VLOOKUP($A29,'Import Peak'!$A$3:DS$99,123,FALSE)-VLOOKUP($A29,'Import Peak Change'!$A$106:DS$202,123,FALSE)),0,(VLOOKUP($A29,'Import Peak'!$A$3:DS$99,123,FALSE)-VLOOKUP($A29,'Import Peak Change'!$A$106:DS$202,123,FALSE)))</f>
        <v>0</v>
      </c>
      <c r="DT29" s="6">
        <f>IF(ISERROR(VLOOKUP($A29,'Import Peak'!$A$3:DT$99,124,FALSE)-VLOOKUP($A29,'Import Peak Change'!$A$106:DT$202,124,FALSE)),0,(VLOOKUP($A29,'Import Peak'!$A$3:DT$99,124,FALSE)-VLOOKUP($A29,'Import Peak Change'!$A$106:DT$202,124,FALSE)))</f>
        <v>0</v>
      </c>
      <c r="DU29" s="6">
        <f>IF(ISERROR(VLOOKUP($A29,'Import Peak'!$A$3:DU$99,125,FALSE)-VLOOKUP($A29,'Import Peak Change'!$A$106:DU$202,125,FALSE)),0,(VLOOKUP($A29,'Import Peak'!$A$3:DU$99,125,FALSE)-VLOOKUP($A29,'Import Peak Change'!$A$106:DU$202,125,FALSE)))</f>
        <v>0</v>
      </c>
      <c r="DV29" s="6">
        <f>IF(ISERROR(VLOOKUP($A29,'Import Peak'!$A$3:DV$99,126,FALSE)-VLOOKUP($A29,'Import Peak Change'!$A$106:DV$202,126,FALSE)),0,(VLOOKUP($A29,'Import Peak'!$A$3:DV$99,126,FALSE)-VLOOKUP($A29,'Import Peak Change'!$A$106:DV$202,126,FALSE)))</f>
        <v>0</v>
      </c>
      <c r="DW29" s="6">
        <f>IF(ISERROR(VLOOKUP($A29,'Import Peak'!$A$3:DW$99,127,FALSE)-VLOOKUP($A29,'Import Peak Change'!$A$106:DW$202,127,FALSE)),0,(VLOOKUP($A29,'Import Peak'!$A$3:DW$99,127,FALSE)-VLOOKUP($A29,'Import Peak Change'!$A$106:DW$202,127,FALSE)))</f>
        <v>0</v>
      </c>
      <c r="DX29" s="6">
        <f>IF(ISERROR(VLOOKUP($A29,'Import Peak'!$A$3:DX$99,128,FALSE)-VLOOKUP($A29,'Import Peak Change'!$A$106:DX$202,128,FALSE)),0,(VLOOKUP($A29,'Import Peak'!$A$3:DX$99,128,FALSE)-VLOOKUP($A29,'Import Peak Change'!$A$106:DX$202,128,FALSE)))</f>
        <v>0</v>
      </c>
      <c r="DY29" s="6">
        <f>IF(ISERROR(VLOOKUP($A29,'Import Peak'!$A$3:DY$99,129,FALSE)-VLOOKUP($A29,'Import Peak Change'!$A$106:DY$202,129,FALSE)),0,(VLOOKUP($A29,'Import Peak'!$A$3:DY$99,129,FALSE)-VLOOKUP($A29,'Import Peak Change'!$A$106:DY$202,129,FALSE)))</f>
        <v>0</v>
      </c>
      <c r="DZ29" s="6">
        <f>IF(ISERROR(VLOOKUP($A29,'Import Peak'!$A$3:DZ$99,130,FALSE)-VLOOKUP($A29,'Import Peak Change'!$A$106:DZ$202,130,FALSE)),0,(VLOOKUP($A29,'Import Peak'!$A$3:DZ$99,130,FALSE)-VLOOKUP($A29,'Import Peak Change'!$A$106:DZ$202,130,FALSE)))</f>
        <v>0</v>
      </c>
      <c r="EA29" s="6">
        <f>IF(ISERROR(VLOOKUP($A29,'Import Peak'!$A$3:EA$99,131,FALSE)-VLOOKUP($A29,'Import Peak Change'!$A$106:EA$202,131,FALSE)),0,(VLOOKUP($A29,'Import Peak'!$A$3:EA$99,131,FALSE)-VLOOKUP($A29,'Import Peak Change'!$A$106:EA$202,131,FALSE)))</f>
        <v>0</v>
      </c>
      <c r="EB29" s="6">
        <f>IF(ISERROR(VLOOKUP($A29,'Import Peak'!$A$3:EB$99,132,FALSE)-VLOOKUP($A29,'Import Peak Change'!$A$106:EB$202,132,FALSE)),0,(VLOOKUP($A29,'Import Peak'!$A$3:EB$99,132,FALSE)-VLOOKUP($A29,'Import Peak Change'!$A$106:EB$202,132,FALSE)))</f>
        <v>0</v>
      </c>
      <c r="EC29" s="6">
        <f>IF(ISERROR(VLOOKUP($A29,'Import Peak'!$A$3:EC$99,133,FALSE)-VLOOKUP($A29,'Import Peak Change'!$A$106:EC$202,133,FALSE)),0,(VLOOKUP($A29,'Import Peak'!$A$3:EC$99,133,FALSE)-VLOOKUP($A29,'Import Peak Change'!$A$106:EC$202,133,FALSE)))</f>
        <v>0</v>
      </c>
      <c r="ED29" s="6">
        <f>IF(ISERROR(VLOOKUP($A29,'Import Peak'!$A$3:ED$99,134,FALSE)-VLOOKUP($A29,'Import Peak Change'!$A$106:ED$202,134,FALSE)),0,(VLOOKUP($A29,'Import Peak'!$A$3:ED$99,134,FALSE)-VLOOKUP($A29,'Import Peak Change'!$A$106:ED$202,134,FALSE)))</f>
        <v>0</v>
      </c>
      <c r="EE29" s="6">
        <f>IF(ISERROR(VLOOKUP($A29,'Import Peak'!$A$3:EE$99,135,FALSE)-VLOOKUP($A29,'Import Peak Change'!$A$106:EE$202,135,FALSE)),0,(VLOOKUP($A29,'Import Peak'!$A$3:EE$99,135,FALSE)-VLOOKUP($A29,'Import Peak Change'!$A$106:EE$202,135,FALSE)))</f>
        <v>0</v>
      </c>
      <c r="EF29" s="6">
        <f>IF(ISERROR(VLOOKUP($A29,'Import Peak'!$A$3:EF$99,136,FALSE)-VLOOKUP($A29,'Import Peak Change'!$A$106:EF$202,136,FALSE)),0,(VLOOKUP($A29,'Import Peak'!$A$3:EF$99,136,FALSE)-VLOOKUP($A29,'Import Peak Change'!$A$106:EF$202,136,FALSE)))</f>
        <v>0</v>
      </c>
      <c r="EG29" s="6">
        <f>IF(ISERROR(VLOOKUP($A29,'Import Peak'!$A$3:EG$99,137,FALSE)-VLOOKUP($A29,'Import Peak Change'!$A$106:EG$202,137,FALSE)),0,(VLOOKUP($A29,'Import Peak'!$A$3:EG$99,137,FALSE)-VLOOKUP($A29,'Import Peak Change'!$A$106:EG$202,137,FALSE)))</f>
        <v>0</v>
      </c>
      <c r="EH29" s="6">
        <f>IF(ISERROR(VLOOKUP($A29,'Import Peak'!$A$3:EH$99,138,FALSE)-VLOOKUP($A29,'Import Peak Change'!$A$106:EH$202,138,FALSE)),0,(VLOOKUP($A29,'Import Peak'!$A$3:EH$99,138,FALSE)-VLOOKUP($A29,'Import Peak Change'!$A$106:EH$202,138,FALSE)))</f>
        <v>0</v>
      </c>
      <c r="EI29" s="6">
        <f>IF(ISERROR(VLOOKUP($A29,'Import Peak'!$A$3:EI$99,139,FALSE)-VLOOKUP($A29,'Import Peak Change'!$A$106:EI$202,139,FALSE)),0,(VLOOKUP($A29,'Import Peak'!$A$3:EI$99,139,FALSE)-VLOOKUP($A29,'Import Peak Change'!$A$106:EI$202,139,FALSE)))</f>
        <v>0</v>
      </c>
      <c r="EJ29" s="6">
        <f>IF(ISERROR(VLOOKUP($A29,'Import Peak'!$A$3:EJ$99,140,FALSE)-VLOOKUP($A29,'Import Peak Change'!$A$106:EJ$202,140,FALSE)),0,(VLOOKUP($A29,'Import Peak'!$A$3:EJ$99,140,FALSE)-VLOOKUP($A29,'Import Peak Change'!$A$106:EJ$202,140,FALSE)))</f>
        <v>0</v>
      </c>
      <c r="EK29" s="6">
        <f>IF(ISERROR(VLOOKUP($A29,'Import Peak'!$A$3:EK$99,141,FALSE)-VLOOKUP($A29,'Import Peak Change'!$A$106:EK$202,141,FALSE)),0,(VLOOKUP($A29,'Import Peak'!$A$3:EK$99,141,FALSE)-VLOOKUP($A29,'Import Peak Change'!$A$106:EK$202,141,FALSE)))</f>
        <v>0</v>
      </c>
      <c r="EL29" s="6">
        <f>IF(ISERROR(VLOOKUP($A29,'Import Peak'!$A$3:EL$99,142,FALSE)-VLOOKUP($A29,'Import Peak Change'!$A$106:EL$202,142,FALSE)),0,(VLOOKUP($A29,'Import Peak'!$A$3:EL$99,142,FALSE)-VLOOKUP($A29,'Import Peak Change'!$A$106:EL$202,142,FALSE)))</f>
        <v>0</v>
      </c>
      <c r="EM29" s="6">
        <f>IF(ISERROR(VLOOKUP($A29,'Import Peak'!$A$3:EM$99,143,FALSE)-VLOOKUP($A29,'Import Peak Change'!$A$106:EM$202,143,FALSE)),0,(VLOOKUP($A29,'Import Peak'!$A$3:EM$99,143,FALSE)-VLOOKUP($A29,'Import Peak Change'!$A$106:EM$202,143,FALSE)))</f>
        <v>0</v>
      </c>
      <c r="EN29" s="6">
        <f>IF(ISERROR(VLOOKUP($A29,'Import Peak'!$A$3:EN$99,144,FALSE)-VLOOKUP($A29,'Import Peak Change'!$A$106:EN$202,144,FALSE)),0,(VLOOKUP($A29,'Import Peak'!$A$3:EN$99,144,FALSE)-VLOOKUP($A29,'Import Peak Change'!$A$106:EN$202,144,FALSE)))</f>
        <v>0</v>
      </c>
      <c r="EO29" s="6">
        <f>IF(ISERROR(VLOOKUP($A29,'Import Peak'!$A$3:EO$99,145,FALSE)-VLOOKUP($A29,'Import Peak Change'!$A$106:EO$202,145,FALSE)),0,(VLOOKUP($A29,'Import Peak'!$A$3:EO$99,145,FALSE)-VLOOKUP($A29,'Import Peak Change'!$A$106:EO$202,145,FALSE)))</f>
        <v>0</v>
      </c>
      <c r="EP29" s="6">
        <f>IF(ISERROR(VLOOKUP($A29,'Import Peak'!$A$3:EP$99,146,FALSE)-VLOOKUP($A29,'Import Peak Change'!$A$106:EP$202,146,FALSE)),0,(VLOOKUP($A29,'Import Peak'!$A$3:EP$99,146,FALSE)-VLOOKUP($A29,'Import Peak Change'!$A$106:EP$202,146,FALSE)))</f>
        <v>0</v>
      </c>
      <c r="EQ29" s="6">
        <f>IF(ISERROR(VLOOKUP($A29,'Import Peak'!$A$3:EQ$99,147,FALSE)-VLOOKUP($A29,'Import Peak Change'!$A$106:EQ$202,147,FALSE)),0,(VLOOKUP($A29,'Import Peak'!$A$3:EQ$99,147,FALSE)-VLOOKUP($A29,'Import Peak Change'!$A$106:EQ$202,147,FALSE)))</f>
        <v>0</v>
      </c>
      <c r="ER29" s="6">
        <f>IF(ISERROR(VLOOKUP($A29,'Import Peak'!$A$3:ER$99,148,FALSE)-VLOOKUP($A29,'Import Peak Change'!$A$106:ER$202,148,FALSE)),0,(VLOOKUP($A29,'Import Peak'!$A$3:ER$99,148,FALSE)-VLOOKUP($A29,'Import Peak Change'!$A$106:ER$202,148,FALSE)))</f>
        <v>0</v>
      </c>
      <c r="ES29" s="6">
        <f>IF(ISERROR(VLOOKUP($A29,'Import Peak'!$A$3:ES$99,149,FALSE)-VLOOKUP($A29,'Import Peak Change'!$A$106:ES$202,149,FALSE)),0,(VLOOKUP($A29,'Import Peak'!$A$3:ES$99,149,FALSE)-VLOOKUP($A29,'Import Peak Change'!$A$106:ES$202,149,FALSE)))</f>
        <v>0</v>
      </c>
      <c r="ET29" s="6">
        <f>IF(ISERROR(VLOOKUP($A29,'Import Peak'!$A$3:ET$99,150,FALSE)-VLOOKUP($A29,'Import Peak Change'!$A$106:ET$202,150,FALSE)),0,(VLOOKUP($A29,'Import Peak'!$A$3:ET$99,150,FALSE)-VLOOKUP($A29,'Import Peak Change'!$A$106:ET$202,150,FALSE)))</f>
        <v>0</v>
      </c>
      <c r="EU29" s="6">
        <f>IF(ISERROR(VLOOKUP($A29,'Import Peak'!$A$3:EU$99,151,FALSE)-VLOOKUP($A29,'Import Peak Change'!$A$106:EU$202,151,FALSE)),0,(VLOOKUP($A29,'Import Peak'!$A$3:EU$99,151,FALSE)-VLOOKUP($A29,'Import Peak Change'!$A$106:EU$202,151,FALSE)))</f>
        <v>0</v>
      </c>
      <c r="EV29" s="6">
        <f>IF(ISERROR(VLOOKUP($A29,'Import Peak'!$A$3:EV$99,152,FALSE)-VLOOKUP($A29,'Import Peak Change'!$A$106:EV$202,152,FALSE)),0,(VLOOKUP($A29,'Import Peak'!$A$3:EV$99,152,FALSE)-VLOOKUP($A29,'Import Peak Change'!$A$106:EV$202,152,FALSE)))</f>
        <v>0</v>
      </c>
      <c r="EW29" s="6">
        <f>IF(ISERROR(VLOOKUP($A29,'Import Peak'!$A$3:EW$99,153,FALSE)-VLOOKUP($A29,'Import Peak Change'!$A$106:EW$202,153,FALSE)),0,(VLOOKUP($A29,'Import Peak'!$A$3:EW$99,153,FALSE)-VLOOKUP($A29,'Import Peak Change'!$A$106:EW$202,153,FALSE)))</f>
        <v>0</v>
      </c>
      <c r="EX29" s="6">
        <f>IF(ISERROR(VLOOKUP($A29,'Import Peak'!$A$3:EX$99,154,FALSE)-VLOOKUP($A29,'Import Peak Change'!$A$106:EX$202,154,FALSE)),0,(VLOOKUP($A29,'Import Peak'!$A$3:EX$99,154,FALSE)-VLOOKUP($A29,'Import Peak Change'!$A$106:EX$202,154,FALSE)))</f>
        <v>0</v>
      </c>
      <c r="EY29" s="6">
        <f>IF(ISERROR(VLOOKUP($A29,'Import Peak'!$A$3:EY$99,155,FALSE)-VLOOKUP($A29,'Import Peak Change'!$A$106:EY$202,155,FALSE)),0,(VLOOKUP($A29,'Import Peak'!$A$3:EY$99,155,FALSE)-VLOOKUP($A29,'Import Peak Change'!$A$106:EY$202,155,FALSE)))</f>
        <v>0</v>
      </c>
      <c r="EZ29" s="6">
        <f>IF(ISERROR(VLOOKUP($A29,'Import Peak'!$A$3:EZ$99,156,FALSE)-VLOOKUP($A29,'Import Peak Change'!$A$106:EZ$202,156,FALSE)),0,(VLOOKUP($A29,'Import Peak'!$A$3:EZ$99,156,FALSE)-VLOOKUP($A29,'Import Peak Change'!$A$106:EZ$202,156,FALSE)))</f>
        <v>0</v>
      </c>
      <c r="FA29" s="6">
        <f>IF(ISERROR(VLOOKUP($A29,'Import Peak'!$A$3:FA$99,157,FALSE)-VLOOKUP($A29,'Import Peak Change'!$A$106:FA$202,157,FALSE)),0,(VLOOKUP($A29,'Import Peak'!$A$3:FA$99,157,FALSE)-VLOOKUP($A29,'Import Peak Change'!$A$106:FA$202,157,FALSE)))</f>
        <v>0</v>
      </c>
      <c r="FB29" s="6">
        <f>IF(ISERROR(VLOOKUP($A29,'Import Peak'!$A$3:FB$99,158,FALSE)-VLOOKUP($A29,'Import Peak Change'!$A$106:FB$202,158,FALSE)),0,(VLOOKUP($A29,'Import Peak'!$A$3:FB$99,158,FALSE)-VLOOKUP($A29,'Import Peak Change'!$A$106:FB$202,158,FALSE)))</f>
        <v>0</v>
      </c>
      <c r="FC29" s="6">
        <f>IF(ISERROR(VLOOKUP($A29,'Import Peak'!$A$3:FC$99,159,FALSE)-VLOOKUP($A29,'Import Peak Change'!$A$106:FC$202,159,FALSE)),0,(VLOOKUP($A29,'Import Peak'!$A$3:FC$99,159,FALSE)-VLOOKUP($A29,'Import Peak Change'!$A$106:FC$202,159,FALSE)))</f>
        <v>0</v>
      </c>
      <c r="FD29" s="6">
        <f>IF(ISERROR(VLOOKUP($A29,'Import Peak'!$A$3:FD$99,160,FALSE)-VLOOKUP($A29,'Import Peak Change'!$A$106:FD$202,160,FALSE)),0,(VLOOKUP($A29,'Import Peak'!$A$3:FD$99,160,FALSE)-VLOOKUP($A29,'Import Peak Change'!$A$106:FD$202,160,FALSE)))</f>
        <v>0</v>
      </c>
      <c r="FE29" s="6">
        <f>IF(ISERROR(VLOOKUP($A29,'Import Peak'!$A$3:FE$99,161,FALSE)-VLOOKUP($A29,'Import Peak Change'!$A$106:FE$202,161,FALSE)),0,(VLOOKUP($A29,'Import Peak'!$A$3:FE$99,161,FALSE)-VLOOKUP($A29,'Import Peak Change'!$A$106:FE$202,161,FALSE)))</f>
        <v>0</v>
      </c>
      <c r="FF29" s="6">
        <f>IF(ISERROR(VLOOKUP($A29,'Import Peak'!$A$3:FF$99,162,FALSE)-VLOOKUP($A29,'Import Peak Change'!$A$106:FF$202,162,FALSE)),0,(VLOOKUP($A29,'Import Peak'!$A$3:FF$99,162,FALSE)-VLOOKUP($A29,'Import Peak Change'!$A$106:FF$202,162,FALSE)))</f>
        <v>0</v>
      </c>
      <c r="FG29" s="6">
        <f>IF(ISERROR(VLOOKUP($A29,'Import Peak'!$A$3:FG$99,163,FALSE)-VLOOKUP($A29,'Import Peak Change'!$A$106:FG$202,163,FALSE)),0,(VLOOKUP($A29,'Import Peak'!$A$3:FG$99,163,FALSE)-VLOOKUP($A29,'Import Peak Change'!$A$106:FG$202,163,FALSE)))</f>
        <v>0</v>
      </c>
      <c r="FH29" s="6">
        <f>IF(ISERROR(VLOOKUP($A29,'Import Peak'!$A$3:FH$99,164,FALSE)-VLOOKUP($A29,'Import Peak Change'!$A$106:FH$202,164,FALSE)),0,(VLOOKUP($A29,'Import Peak'!$A$3:FH$99,164,FALSE)-VLOOKUP($A29,'Import Peak Change'!$A$106:FH$202,164,FALSE)))</f>
        <v>0</v>
      </c>
      <c r="FI29" s="6">
        <f>IF(ISERROR(VLOOKUP($A29,'Import Peak'!$A$3:FI$99,165,FALSE)-VLOOKUP($A29,'Import Peak Change'!$A$106:FI$202,165,FALSE)),0,(VLOOKUP($A29,'Import Peak'!$A$3:FI$99,165,FALSE)-VLOOKUP($A29,'Import Peak Change'!$A$106:FI$202,165,FALSE)))</f>
        <v>0</v>
      </c>
      <c r="FJ29" s="6">
        <f>IF(ISERROR(VLOOKUP($A29,'Import Peak'!$A$3:FJ$99,166,FALSE)-VLOOKUP($A29,'Import Peak Change'!$A$106:FJ$202,166,FALSE)),0,(VLOOKUP($A29,'Import Peak'!$A$3:FJ$99,166,FALSE)-VLOOKUP($A29,'Import Peak Change'!$A$106:FJ$202,166,FALSE)))</f>
        <v>0</v>
      </c>
      <c r="FK29" s="6">
        <f>IF(ISERROR(VLOOKUP($A29,'Import Peak'!$A$3:FK$99,167,FALSE)-VLOOKUP($A29,'Import Peak Change'!$A$106:FK$202,167,FALSE)),0,(VLOOKUP($A29,'Import Peak'!$A$3:FK$99,167,FALSE)-VLOOKUP($A29,'Import Peak Change'!$A$106:FK$202,167,FALSE)))</f>
        <v>0</v>
      </c>
      <c r="FL29" s="6">
        <f>IF(ISERROR(VLOOKUP($A29,'Import Peak'!$A$3:FL$99,168,FALSE)-VLOOKUP($A29,'Import Peak Change'!$A$106:FL$202,168,FALSE)),0,(VLOOKUP($A29,'Import Peak'!$A$3:FL$99,168,FALSE)-VLOOKUP($A29,'Import Peak Change'!$A$106:FL$202,168,FALSE)))</f>
        <v>0</v>
      </c>
      <c r="FM29" s="6">
        <f>IF(ISERROR(VLOOKUP($A29,'Import Peak'!$A$3:FM$99,169,FALSE)-VLOOKUP($A29,'Import Peak Change'!$A$106:FM$202,169,FALSE)),0,(VLOOKUP($A29,'Import Peak'!$A$3:FM$99,169,FALSE)-VLOOKUP($A29,'Import Peak Change'!$A$106:FM$202,169,FALSE)))</f>
        <v>0</v>
      </c>
      <c r="FN29" s="6">
        <f>IF(ISERROR(VLOOKUP($A29,'Import Peak'!$A$3:FN$99,170,FALSE)-VLOOKUP($A29,'Import Peak Change'!$A$106:FN$202,170,FALSE)),0,(VLOOKUP($A29,'Import Peak'!$A$3:FN$99,170,FALSE)-VLOOKUP($A29,'Import Peak Change'!$A$106:FN$202,170,FALSE)))</f>
        <v>0</v>
      </c>
      <c r="FO29" s="6">
        <f>IF(ISERROR(VLOOKUP($A29,'Import Peak'!$A$3:FO$99,171,FALSE)-VLOOKUP($A29,'Import Peak Change'!$A$106:FO$202,171,FALSE)),0,(VLOOKUP($A29,'Import Peak'!$A$3:FO$99,171,FALSE)-VLOOKUP($A29,'Import Peak Change'!$A$106:FO$202,171,FALSE)))</f>
        <v>0</v>
      </c>
      <c r="FP29" s="6">
        <f>IF(ISERROR(VLOOKUP($A29,'Import Peak'!$A$3:FP$99,172,FALSE)-VLOOKUP($A29,'Import Peak Change'!$A$106:FP$202,172,FALSE)),0,(VLOOKUP($A29,'Import Peak'!$A$3:FP$99,172,FALSE)-VLOOKUP($A29,'Import Peak Change'!$A$106:FP$202,172,FALSE)))</f>
        <v>0</v>
      </c>
      <c r="FQ29" s="6">
        <f>IF(ISERROR(VLOOKUP($A29,'Import Peak'!$A$3:FQ$99,173,FALSE)-VLOOKUP($A29,'Import Peak Change'!$A$106:FQ$202,173,FALSE)),0,(VLOOKUP($A29,'Import Peak'!$A$3:FQ$99,173,FALSE)-VLOOKUP($A29,'Import Peak Change'!$A$106:FQ$202,173,FALSE)))</f>
        <v>0</v>
      </c>
      <c r="FR29" s="6">
        <f>IF(ISERROR(VLOOKUP($A29,'Import Peak'!$A$3:FR$99,174,FALSE)-VLOOKUP($A29,'Import Peak Change'!$A$106:FR$202,174,FALSE)),0,(VLOOKUP($A29,'Import Peak'!$A$3:FR$99,174,FALSE)-VLOOKUP($A29,'Import Peak Change'!$A$106:FR$202,174,FALSE)))</f>
        <v>0</v>
      </c>
      <c r="FS29" s="6">
        <f>IF(ISERROR(VLOOKUP($A29,'Import Peak'!$A$3:FS$99,175,FALSE)-VLOOKUP($A29,'Import Peak Change'!$A$106:FS$202,175,FALSE)),0,(VLOOKUP($A29,'Import Peak'!$A$3:FS$99,175,FALSE)-VLOOKUP($A29,'Import Peak Change'!$A$106:FS$202,175,FALSE)))</f>
        <v>0</v>
      </c>
      <c r="FT29" s="6">
        <f>IF(ISERROR(VLOOKUP($A29,'Import Peak'!$A$3:FT$99,176,FALSE)-VLOOKUP($A29,'Import Peak Change'!$A$106:FT$202,176,FALSE)),0,(VLOOKUP($A29,'Import Peak'!$A$3:FT$99,176,FALSE)-VLOOKUP($A29,'Import Peak Change'!$A$106:FT$202,176,FALSE)))</f>
        <v>0</v>
      </c>
      <c r="FU29" s="6">
        <f>IF(ISERROR(VLOOKUP($A29,'Import Peak'!$A$3:FU$99,177,FALSE)-VLOOKUP($A29,'Import Peak Change'!$A$106:FU$202,177,FALSE)),0,(VLOOKUP($A29,'Import Peak'!$A$3:FU$99,177,FALSE)-VLOOKUP($A29,'Import Peak Change'!$A$106:FU$202,177,FALSE)))</f>
        <v>0</v>
      </c>
      <c r="FV29" s="6">
        <f>IF(ISERROR(VLOOKUP($A29,'Import Peak'!$A$3:FV$99,178,FALSE)-VLOOKUP($A29,'Import Peak Change'!$A$106:FV$202,178,FALSE)),0,(VLOOKUP($A29,'Import Peak'!$A$3:FV$99,178,FALSE)-VLOOKUP($A29,'Import Peak Change'!$A$106:FV$202,178,FALSE)))</f>
        <v>0</v>
      </c>
      <c r="FW29" s="6">
        <f>IF(ISERROR(VLOOKUP($A29,'Import Peak'!$A$3:FW$99,179,FALSE)-VLOOKUP($A29,'Import Peak Change'!$A$106:FW$202,179,FALSE)),0,(VLOOKUP($A29,'Import Peak'!$A$3:FW$99,179,FALSE)-VLOOKUP($A29,'Import Peak Change'!$A$106:FW$202,179,FALSE)))</f>
        <v>0</v>
      </c>
      <c r="FX29" s="6">
        <f>IF(ISERROR(VLOOKUP($A29,'Import Peak'!$A$3:FX$99,180,FALSE)-VLOOKUP($A29,'Import Peak Change'!$A$106:FX$202,180,FALSE)),0,(VLOOKUP($A29,'Import Peak'!$A$3:FX$99,180,FALSE)-VLOOKUP($A29,'Import Peak Change'!$A$106:FX$202,180,FALSE)))</f>
        <v>0</v>
      </c>
      <c r="FY29" s="6">
        <f>IF(ISERROR(VLOOKUP($A29,'Import Peak'!$A$3:FY$99,181,FALSE)-VLOOKUP($A29,'Import Peak Change'!$A$106:FY$202,181,FALSE)),0,(VLOOKUP($A29,'Import Peak'!$A$3:FY$99,181,FALSE)-VLOOKUP($A29,'Import Peak Change'!$A$106:FY$202,181,FALSE)))</f>
        <v>0</v>
      </c>
      <c r="FZ29" s="6">
        <f>IF(ISERROR(VLOOKUP($A29,'Import Peak'!$A$3:FZ$99,182,FALSE)-VLOOKUP($A29,'Import Peak Change'!$A$106:FZ$202,182,FALSE)),0,(VLOOKUP($A29,'Import Peak'!$A$3:FZ$99,182,FALSE)-VLOOKUP($A29,'Import Peak Change'!$A$106:FZ$202,182,FALSE)))</f>
        <v>0</v>
      </c>
      <c r="GA29" s="6">
        <f>IF(ISERROR(VLOOKUP($A29,'Import Peak'!$A$3:GA$99,183,FALSE)-VLOOKUP($A29,'Import Peak Change'!$A$106:GA$202,183,FALSE)),0,(VLOOKUP($A29,'Import Peak'!$A$3:GA$99,183,FALSE)-VLOOKUP($A29,'Import Peak Change'!$A$106:GA$202,183,FALSE)))</f>
        <v>0</v>
      </c>
      <c r="GB29" s="6">
        <f>IF(ISERROR(VLOOKUP($A29,'Import Peak'!$A$3:GB$99,184,FALSE)-VLOOKUP($A29,'Import Peak Change'!$A$106:GB$202,184,FALSE)),0,(VLOOKUP($A29,'Import Peak'!$A$3:GB$99,184,FALSE)-VLOOKUP($A29,'Import Peak Change'!$A$106:GB$202,184,FALSE)))</f>
        <v>0</v>
      </c>
      <c r="GC29" s="6">
        <f>IF(ISERROR(VLOOKUP($A29,'Import Peak'!$A$3:GC$99,185,FALSE)-VLOOKUP($A29,'Import Peak Change'!$A$106:GC$202,185,FALSE)),0,(VLOOKUP($A29,'Import Peak'!$A$3:GC$99,185,FALSE)-VLOOKUP($A29,'Import Peak Change'!$A$106:GC$202,185,FALSE)))</f>
        <v>0</v>
      </c>
      <c r="GD29" s="6">
        <f>IF(ISERROR(VLOOKUP($A29,'Import Peak'!$A$3:GD$99,186,FALSE)-VLOOKUP($A29,'Import Peak Change'!$A$106:GD$202,186,FALSE)),0,(VLOOKUP($A29,'Import Peak'!$A$3:GD$99,186,FALSE)-VLOOKUP($A29,'Import Peak Change'!$A$106:GD$202,186,FALSE)))</f>
        <v>0</v>
      </c>
      <c r="GE29" s="6">
        <f>IF(ISERROR(VLOOKUP($A29,'Import Peak'!$A$3:GE$99,187,FALSE)-VLOOKUP($A29,'Import Peak Change'!$A$106:GE$202,187,FALSE)),0,(VLOOKUP($A29,'Import Peak'!$A$3:GE$99,187,FALSE)-VLOOKUP($A29,'Import Peak Change'!$A$106:GE$202,187,FALSE)))</f>
        <v>0</v>
      </c>
      <c r="GF29" s="6">
        <f>IF(ISERROR(VLOOKUP($A29,'Import Peak'!$A$3:GF$99,188,FALSE)-VLOOKUP($A29,'Import Peak Change'!$A$106:GF$202,188,FALSE)),0,(VLOOKUP($A29,'Import Peak'!$A$3:GF$99,188,FALSE)-VLOOKUP($A29,'Import Peak Change'!$A$106:GF$202,188,FALSE)))</f>
        <v>0</v>
      </c>
      <c r="GG29" s="6">
        <f>IF(ISERROR(VLOOKUP($A29,'Import Peak'!$A$3:GG$99,189,FALSE)-VLOOKUP($A29,'Import Peak Change'!$A$106:GG$202,189,FALSE)),0,(VLOOKUP($A29,'Import Peak'!$A$3:GG$99,189,FALSE)-VLOOKUP($A29,'Import Peak Change'!$A$106:GG$202,189,FALSE)))</f>
        <v>0</v>
      </c>
      <c r="GH29" s="6">
        <f>IF(ISERROR(VLOOKUP($A29,'Import Peak'!$A$3:GH$99,190,FALSE)-VLOOKUP($A29,'Import Peak Change'!$A$106:GH$202,190,FALSE)),0,(VLOOKUP($A29,'Import Peak'!$A$3:GH$99,190,FALSE)-VLOOKUP($A29,'Import Peak Change'!$A$106:GH$202,190,FALSE)))</f>
        <v>0</v>
      </c>
      <c r="GI29" s="6">
        <f>IF(ISERROR(VLOOKUP($A29,'Import Peak'!$A$3:GI$99,191,FALSE)-VLOOKUP($A29,'Import Peak Change'!$A$106:GI$202,191,FALSE)),0,(VLOOKUP($A29,'Import Peak'!$A$3:GI$99,191,FALSE)-VLOOKUP($A29,'Import Peak Change'!$A$106:GI$202,191,FALSE)))</f>
        <v>0</v>
      </c>
      <c r="GJ29" s="6">
        <f>IF(ISERROR(VLOOKUP($A29,'Import Peak'!$A$3:GJ$99,192,FALSE)-VLOOKUP($A29,'Import Peak Change'!$A$106:GJ$202,192,FALSE)),0,(VLOOKUP($A29,'Import Peak'!$A$3:GJ$99,192,FALSE)-VLOOKUP($A29,'Import Peak Change'!$A$106:GJ$202,192,FALSE)))</f>
        <v>0</v>
      </c>
      <c r="GK29" s="6">
        <f>IF(ISERROR(VLOOKUP($A29,'Import Peak'!$A$3:GK$99,193,FALSE)-VLOOKUP($A29,'Import Peak Change'!$A$106:GK$202,193,FALSE)),0,(VLOOKUP($A29,'Import Peak'!$A$3:GK$99,193,FALSE)-VLOOKUP($A29,'Import Peak Change'!$A$106:GK$202,193,FALSE)))</f>
        <v>0</v>
      </c>
      <c r="GL29" s="6">
        <f>IF(ISERROR(VLOOKUP($A29,'Import Peak'!$A$3:GL$99,194,FALSE)-VLOOKUP($A29,'Import Peak Change'!$A$106:GL$202,194,FALSE)),0,(VLOOKUP($A29,'Import Peak'!$A$3:GL$99,194,FALSE)-VLOOKUP($A29,'Import Peak Change'!$A$106:GL$202,194,FALSE)))</f>
        <v>0</v>
      </c>
      <c r="GM29" s="6">
        <f>IF(ISERROR(VLOOKUP($A29,'Import Peak'!$A$3:GM$99,195,FALSE)-VLOOKUP($A29,'Import Peak Change'!$A$106:GM$202,195,FALSE)),0,(VLOOKUP($A29,'Import Peak'!$A$3:GM$99,195,FALSE)-VLOOKUP($A29,'Import Peak Change'!$A$106:GM$202,195,FALSE)))</f>
        <v>0</v>
      </c>
      <c r="GN29" s="6">
        <f>IF(ISERROR(VLOOKUP($A29,'Import Peak'!$A$3:GN$99,196,FALSE)-VLOOKUP($A29,'Import Peak Change'!$A$106:GN$202,196,FALSE)),0,(VLOOKUP($A29,'Import Peak'!$A$3:GN$99,196,FALSE)-VLOOKUP($A29,'Import Peak Change'!$A$106:GN$202,196,FALSE)))</f>
        <v>0</v>
      </c>
      <c r="GO29" s="6">
        <f>IF(ISERROR(VLOOKUP($A29,'Import Peak'!$A$3:GO$99,197,FALSE)-VLOOKUP($A29,'Import Peak Change'!$A$106:GO$202,197,FALSE)),0,(VLOOKUP($A29,'Import Peak'!$A$3:GO$99,197,FALSE)-VLOOKUP($A29,'Import Peak Change'!$A$106:GO$202,197,FALSE)))</f>
        <v>0</v>
      </c>
      <c r="GP29" s="6">
        <f>IF(ISERROR(VLOOKUP($A29,'Import Peak'!$A$3:GP$99,198,FALSE)-VLOOKUP($A29,'Import Peak Change'!$A$106:GP$202,198,FALSE)),0,(VLOOKUP($A29,'Import Peak'!$A$3:GP$99,198,FALSE)-VLOOKUP($A29,'Import Peak Change'!$A$106:GP$202,198,FALSE)))</f>
        <v>0</v>
      </c>
      <c r="GQ29" s="6">
        <f>IF(ISERROR(VLOOKUP($A29,'Import Peak'!$A$3:GQ$99,199,FALSE)-VLOOKUP($A29,'Import Peak Change'!$A$106:GQ$202,199,FALSE)),0,(VLOOKUP($A29,'Import Peak'!$A$3:GQ$99,199,FALSE)-VLOOKUP($A29,'Import Peak Change'!$A$106:GQ$202,199,FALSE)))</f>
        <v>0</v>
      </c>
      <c r="GR29" s="6">
        <f>IF(ISERROR(VLOOKUP($A29,'Import Peak'!$A$3:GR$99,200,FALSE)-VLOOKUP($A29,'Import Peak Change'!$A$106:GR$202,200,FALSE)),0,(VLOOKUP($A29,'Import Peak'!$A$3:GR$99,200,FALSE)-VLOOKUP($A29,'Import Peak Change'!$A$106:GR$202,200,FALSE)))</f>
        <v>0</v>
      </c>
      <c r="GS29" s="6">
        <f>IF(ISERROR(VLOOKUP($A29,'Import Peak'!$A$3:GS$99,201,FALSE)-VLOOKUP($A29,'Import Peak Change'!$A$106:GS$202,201,FALSE)),0,(VLOOKUP($A29,'Import Peak'!$A$3:GS$99,201,FALSE)-VLOOKUP($A29,'Import Peak Change'!$A$106:GS$202,201,FALSE)))</f>
        <v>0</v>
      </c>
      <c r="GT29" s="6">
        <f>IF(ISERROR(VLOOKUP($A29,'Import Peak'!$A$3:GT$99,202,FALSE)-VLOOKUP($A29,'Import Peak Change'!$A$106:GT$202,202,FALSE)),0,(VLOOKUP($A29,'Import Peak'!$A$3:GT$99,202,FALSE)-VLOOKUP($A29,'Import Peak Change'!$A$106:GT$202,202,FALSE)))</f>
        <v>0</v>
      </c>
      <c r="GU29" s="6">
        <f>IF(ISERROR(VLOOKUP($A29,'Import Peak'!$A$3:GU$99,203,FALSE)-VLOOKUP($A29,'Import Peak Change'!$A$106:GU$202,203,FALSE)),0,(VLOOKUP($A29,'Import Peak'!$A$3:GU$99,203,FALSE)-VLOOKUP($A29,'Import Peak Change'!$A$106:GU$202,203,FALSE)))</f>
        <v>0</v>
      </c>
      <c r="GV29" s="6">
        <f>IF(ISERROR(VLOOKUP($A29,'Import Peak'!$A$3:GV$99,204,FALSE)-VLOOKUP($A29,'Import Peak Change'!$A$106:GV$202,204,FALSE)),0,(VLOOKUP($A29,'Import Peak'!$A$3:GV$99,204,FALSE)-VLOOKUP($A29,'Import Peak Change'!$A$106:GV$202,204,FALSE)))</f>
        <v>0</v>
      </c>
      <c r="GW29" s="6">
        <f>IF(ISERROR(VLOOKUP($A29,'Import Peak'!$A$3:GW$99,205,FALSE)-VLOOKUP($A29,'Import Peak Change'!$A$106:GW$202,205,FALSE)),0,(VLOOKUP($A29,'Import Peak'!$A$3:GW$99,205,FALSE)-VLOOKUP($A29,'Import Peak Change'!$A$106:GW$202,205,FALSE)))</f>
        <v>0</v>
      </c>
      <c r="GX29" s="6">
        <f>IF(ISERROR(VLOOKUP($A29,'Import Peak'!$A$3:GX$99,206,FALSE)-VLOOKUP($A29,'Import Peak Change'!$A$106:GX$202,206,FALSE)),0,(VLOOKUP($A29,'Import Peak'!$A$3:GX$99,206,FALSE)-VLOOKUP($A29,'Import Peak Change'!$A$106:GX$202,206,FALSE)))</f>
        <v>0</v>
      </c>
      <c r="GY29" s="6">
        <f>IF(ISERROR(VLOOKUP($A29,'Import Peak'!$A$3:GY$99,207,FALSE)-VLOOKUP($A29,'Import Peak Change'!$A$106:GY$202,207,FALSE)),0,(VLOOKUP($A29,'Import Peak'!$A$3:GY$99,207,FALSE)-VLOOKUP($A29,'Import Peak Change'!$A$106:GY$202,207,FALSE)))</f>
        <v>0</v>
      </c>
      <c r="GZ29" s="6">
        <f>IF(ISERROR(VLOOKUP($A29,'Import Peak'!$A$3:GZ$99,208,FALSE)-VLOOKUP($A29,'Import Peak Change'!$A$106:GZ$202,208,FALSE)),0,(VLOOKUP($A29,'Import Peak'!$A$3:GZ$99,208,FALSE)-VLOOKUP($A29,'Import Peak Change'!$A$106:GZ$202,208,FALSE)))</f>
        <v>0</v>
      </c>
      <c r="HA29" s="6">
        <f>IF(ISERROR(VLOOKUP($A29,'Import Peak'!$A$3:HA$99,209,FALSE)-VLOOKUP($A29,'Import Peak Change'!$A$106:HA$202,209,FALSE)),0,(VLOOKUP($A29,'Import Peak'!$A$3:HA$99,209,FALSE)-VLOOKUP($A29,'Import Peak Change'!$A$106:HA$202,209,FALSE)))</f>
        <v>0</v>
      </c>
      <c r="HB29" s="6">
        <f>IF(ISERROR(VLOOKUP($A29,'Import Peak'!$A$3:HB$99,210,FALSE)-VLOOKUP($A29,'Import Peak Change'!$A$106:HB$202,210,FALSE)),0,(VLOOKUP($A29,'Import Peak'!$A$3:HB$99,210,FALSE)-VLOOKUP($A29,'Import Peak Change'!$A$106:HB$202,210,FALSE)))</f>
        <v>0</v>
      </c>
      <c r="HC29" s="6">
        <f>IF(ISERROR(VLOOKUP($A29,'Import Peak'!$A$3:HC$99,211,FALSE)-VLOOKUP($A29,'Import Peak Change'!$A$106:HC$202,211,FALSE)),0,(VLOOKUP($A29,'Import Peak'!$A$3:HC$99,211,FALSE)-VLOOKUP($A29,'Import Peak Change'!$A$106:HC$202,211,FALSE)))</f>
        <v>0</v>
      </c>
      <c r="HD29" s="6">
        <f>IF(ISERROR(VLOOKUP($A29,'Import Peak'!$A$3:HD$99,212,FALSE)-VLOOKUP($A29,'Import Peak Change'!$A$106:HD$202,212,FALSE)),0,(VLOOKUP($A29,'Import Peak'!$A$3:HD$99,212,FALSE)-VLOOKUP($A29,'Import Peak Change'!$A$106:HD$202,212,FALSE)))</f>
        <v>0</v>
      </c>
      <c r="HE29" s="6">
        <f>IF(ISERROR(VLOOKUP($A29,'Import Peak'!$A$3:HE$99,213,FALSE)-VLOOKUP($A29,'Import Peak Change'!$A$106:HE$202,213,FALSE)),0,(VLOOKUP($A29,'Import Peak'!$A$3:HE$99,213,FALSE)-VLOOKUP($A29,'Import Peak Change'!$A$106:HE$202,213,FALSE)))</f>
        <v>0</v>
      </c>
      <c r="HF29" s="6">
        <f>IF(ISERROR(VLOOKUP($A29,'Import Peak'!$A$3:HF$99,214,FALSE)-VLOOKUP($A29,'Import Peak Change'!$A$106:HF$202,214,FALSE)),0,(VLOOKUP($A29,'Import Peak'!$A$3:HF$99,214,FALSE)-VLOOKUP($A29,'Import Peak Change'!$A$106:HF$202,214,FALSE)))</f>
        <v>0</v>
      </c>
      <c r="HG29" s="6">
        <f>IF(ISERROR(VLOOKUP($A29,'Import Peak'!$A$3:HG$99,215,FALSE)-VLOOKUP($A29,'Import Peak Change'!$A$106:HG$202,215,FALSE)),0,(VLOOKUP($A29,'Import Peak'!$A$3:HG$99,215,FALSE)-VLOOKUP($A29,'Import Peak Change'!$A$106:HG$202,215,FALSE)))</f>
        <v>0</v>
      </c>
      <c r="HH29" s="6">
        <f>IF(ISERROR(VLOOKUP($A29,'Import Peak'!$A$3:HH$99,216,FALSE)-VLOOKUP($A29,'Import Peak Change'!$A$106:HH$202,216,FALSE)),0,(VLOOKUP($A29,'Import Peak'!$A$3:HH$99,216,FALSE)-VLOOKUP($A29,'Import Peak Change'!$A$106:HH$202,216,FALSE)))</f>
        <v>0</v>
      </c>
      <c r="HI29" s="6">
        <f>IF(ISERROR(VLOOKUP($A29,'Import Peak'!$A$3:HI$99,217,FALSE)-VLOOKUP($A29,'Import Peak Change'!$A$106:HI$202,217,FALSE)),0,(VLOOKUP($A29,'Import Peak'!$A$3:HI$99,217,FALSE)-VLOOKUP($A29,'Import Peak Change'!$A$106:HI$202,217,FALSE)))</f>
        <v>0</v>
      </c>
      <c r="HJ29" s="6">
        <f>IF(ISERROR(VLOOKUP($A29,'Import Peak'!$A$3:HJ$99,218,FALSE)-VLOOKUP($A29,'Import Peak Change'!$A$106:HJ$202,218,FALSE)),0,(VLOOKUP($A29,'Import Peak'!$A$3:HJ$99,218,FALSE)-VLOOKUP($A29,'Import Peak Change'!$A$106:HJ$202,218,FALSE)))</f>
        <v>0</v>
      </c>
      <c r="HK29" s="6">
        <f>IF(ISERROR(VLOOKUP($A29,'Import Peak'!$A$3:HK$99,219,FALSE)-VLOOKUP($A29,'Import Peak Change'!$A$106:HK$202,219,FALSE)),0,(VLOOKUP($A29,'Import Peak'!$A$3:HK$99,219,FALSE)-VLOOKUP($A29,'Import Peak Change'!$A$106:HK$202,219,FALSE)))</f>
        <v>0</v>
      </c>
      <c r="HL29" s="6">
        <f>IF(ISERROR(VLOOKUP($A29,'Import Peak'!$A$3:HL$99,220,FALSE)-VLOOKUP($A29,'Import Peak Change'!$A$106:HL$202,220,FALSE)),0,(VLOOKUP($A29,'Import Peak'!$A$3:HL$99,220,FALSE)-VLOOKUP($A29,'Import Peak Change'!$A$106:HL$202,220,FALSE)))</f>
        <v>0</v>
      </c>
      <c r="HM29" s="6">
        <f>IF(ISERROR(VLOOKUP($A29,'Import Peak'!$A$3:HM$99,221,FALSE)-VLOOKUP($A29,'Import Peak Change'!$A$106:HM$202,221,FALSE)),0,(VLOOKUP($A29,'Import Peak'!$A$3:HM$99,221,FALSE)-VLOOKUP($A29,'Import Peak Change'!$A$106:HM$202,221,FALSE)))</f>
        <v>0</v>
      </c>
      <c r="HN29" s="6">
        <f>IF(ISERROR(VLOOKUP($A29,'Import Peak'!$A$3:HN$99,222,FALSE)-VLOOKUP($A29,'Import Peak Change'!$A$106:HN$202,222,FALSE)),0,(VLOOKUP($A29,'Import Peak'!$A$3:HN$99,222,FALSE)-VLOOKUP($A29,'Import Peak Change'!$A$106:HN$202,222,FALSE)))</f>
        <v>0</v>
      </c>
      <c r="HO29" s="6">
        <f>IF(ISERROR(VLOOKUP($A29,'Import Peak'!$A$3:HO$99,223,FALSE)-VLOOKUP($A29,'Import Peak Change'!$A$106:HO$202,223,FALSE)),0,(VLOOKUP($A29,'Import Peak'!$A$3:HO$99,223,FALSE)-VLOOKUP($A29,'Import Peak Change'!$A$106:HO$202,223,FALSE)))</f>
        <v>0</v>
      </c>
      <c r="HP29" s="6">
        <f>IF(ISERROR(VLOOKUP($A29,'Import Peak'!$A$3:HP$99,224,FALSE)-VLOOKUP($A29,'Import Peak Change'!$A$106:HP$202,224,FALSE)),0,(VLOOKUP($A29,'Import Peak'!$A$3:HP$99,224,FALSE)-VLOOKUP($A29,'Import Peak Change'!$A$106:HP$202,224,FALSE)))</f>
        <v>0</v>
      </c>
      <c r="HQ29" s="6">
        <f>IF(ISERROR(VLOOKUP($A29,'Import Peak'!$A$3:HQ$99,225,FALSE)-VLOOKUP($A29,'Import Peak Change'!$A$106:HQ$202,225,FALSE)),0,(VLOOKUP($A29,'Import Peak'!$A$3:HQ$99,225,FALSE)-VLOOKUP($A29,'Import Peak Change'!$A$106:HQ$202,225,FALSE)))</f>
        <v>0</v>
      </c>
      <c r="HR29" s="6">
        <f>IF(ISERROR(VLOOKUP($A29,'Import Peak'!$A$3:HR$99,226,FALSE)-VLOOKUP($A29,'Import Peak Change'!$A$106:HR$202,226,FALSE)),0,(VLOOKUP($A29,'Import Peak'!$A$3:HR$99,226,FALSE)-VLOOKUP($A29,'Import Peak Change'!$A$106:HR$202,226,FALSE)))</f>
        <v>0</v>
      </c>
      <c r="HS29" s="6">
        <f>IF(ISERROR(VLOOKUP($A29,'Import Peak'!$A$3:HS$99,227,FALSE)-VLOOKUP($A29,'Import Peak Change'!$A$106:HS$202,227,FALSE)),0,(VLOOKUP($A29,'Import Peak'!$A$3:HS$99,227,FALSE)-VLOOKUP($A29,'Import Peak Change'!$A$106:HS$202,227,FALSE)))</f>
        <v>0</v>
      </c>
      <c r="HT29" s="6">
        <f>IF(ISERROR(VLOOKUP($A29,'Import Peak'!$A$3:HT$99,228,FALSE)-VLOOKUP($A29,'Import Peak Change'!$A$106:HT$202,228,FALSE)),0,(VLOOKUP($A29,'Import Peak'!$A$3:HT$99,228,FALSE)-VLOOKUP($A29,'Import Peak Change'!$A$106:HT$202,228,FALSE)))</f>
        <v>0</v>
      </c>
      <c r="HU29" s="6">
        <f>IF(ISERROR(VLOOKUP($A29,'Import Peak'!$A$3:HU$99,229,FALSE)-VLOOKUP($A29,'Import Peak Change'!$A$106:HU$202,229,FALSE)),0,(VLOOKUP($A29,'Import Peak'!$A$3:HU$99,229,FALSE)-VLOOKUP($A29,'Import Peak Change'!$A$106:HU$202,229,FALSE)))</f>
        <v>0</v>
      </c>
      <c r="HV29" s="6">
        <f>IF(ISERROR(VLOOKUP($A29,'Import Peak'!$A$3:HV$99,230,FALSE)-VLOOKUP($A29,'Import Peak Change'!$A$106:HV$202,230,FALSE)),0,(VLOOKUP($A29,'Import Peak'!$A$3:HV$99,230,FALSE)-VLOOKUP($A29,'Import Peak Change'!$A$106:HV$202,230,FALSE)))</f>
        <v>0</v>
      </c>
      <c r="HW29" s="6">
        <f>IF(ISERROR(VLOOKUP($A29,'Import Peak'!$A$3:HW$99,231,FALSE)-VLOOKUP($A29,'Import Peak Change'!$A$106:HW$202,231,FALSE)),0,(VLOOKUP($A29,'Import Peak'!$A$3:HW$99,231,FALSE)-VLOOKUP($A29,'Import Peak Change'!$A$106:HW$202,231,FALSE)))</f>
        <v>0</v>
      </c>
      <c r="HX29" s="6">
        <f>IF(ISERROR(VLOOKUP($A29,'Import Peak'!$A$3:HX$99,232,FALSE)-VLOOKUP($A29,'Import Peak Change'!$A$106:HX$202,232,FALSE)),0,(VLOOKUP($A29,'Import Peak'!$A$3:HX$99,232,FALSE)-VLOOKUP($A29,'Import Peak Change'!$A$106:HX$202,232,FALSE)))</f>
        <v>0</v>
      </c>
      <c r="HY29" s="6">
        <f>IF(ISERROR(VLOOKUP($A29,'Import Peak'!$A$3:HY$99,233,FALSE)-VLOOKUP($A29,'Import Peak Change'!$A$106:HY$202,233,FALSE)),0,(VLOOKUP($A29,'Import Peak'!$A$3:HY$99,233,FALSE)-VLOOKUP($A29,'Import Peak Change'!$A$106:HY$202,233,FALSE)))</f>
        <v>0</v>
      </c>
      <c r="HZ29" s="6">
        <f>IF(ISERROR(VLOOKUP($A29,'Import Peak'!$A$3:HZ$99,234,FALSE)-VLOOKUP($A29,'Import Peak Change'!$A$106:HZ$202,234,FALSE)),0,(VLOOKUP($A29,'Import Peak'!$A$3:HZ$99,234,FALSE)-VLOOKUP($A29,'Import Peak Change'!$A$106:HZ$202,234,FALSE)))</f>
        <v>0</v>
      </c>
      <c r="IA29" s="6">
        <f>IF(ISERROR(VLOOKUP($A29,'Import Peak'!$A$3:IA$99,235,FALSE)-VLOOKUP($A29,'Import Peak Change'!$A$106:IA$202,235,FALSE)),0,(VLOOKUP($A29,'Import Peak'!$A$3:IA$99,235,FALSE)-VLOOKUP($A29,'Import Peak Change'!$A$106:IA$202,235,FALSE)))</f>
        <v>0</v>
      </c>
      <c r="IB29" s="6">
        <f>IF(ISERROR(VLOOKUP($A29,'Import Peak'!$A$3:IB$99,236,FALSE)-VLOOKUP($A29,'Import Peak Change'!$A$106:IB$202,236,FALSE)),0,(VLOOKUP($A29,'Import Peak'!$A$3:IB$99,236,FALSE)-VLOOKUP($A29,'Import Peak Change'!$A$106:IB$202,236,FALSE)))</f>
        <v>0</v>
      </c>
      <c r="IC29" s="6">
        <f>IF(ISERROR(VLOOKUP($A29,'Import Peak'!$A$3:IC$99,237,FALSE)-VLOOKUP($A29,'Import Peak Change'!$A$106:IC$202,237,FALSE)),0,(VLOOKUP($A29,'Import Peak'!$A$3:IC$99,237,FALSE)-VLOOKUP($A29,'Import Peak Change'!$A$106:IC$202,237,FALSE)))</f>
        <v>0</v>
      </c>
      <c r="ID29" s="6">
        <f>IF(ISERROR(VLOOKUP($A29,'Import Peak'!$A$3:ID$99,238,FALSE)-VLOOKUP($A29,'Import Peak Change'!$A$106:ID$202,238,FALSE)),0,(VLOOKUP($A29,'Import Peak'!$A$3:ID$99,238,FALSE)-VLOOKUP($A29,'Import Peak Change'!$A$106:ID$202,238,FALSE)))</f>
        <v>0</v>
      </c>
      <c r="IE29" s="6">
        <f>IF(ISERROR(VLOOKUP($A29,'Import Peak'!$A$3:IE$99,239,FALSE)-VLOOKUP($A29,'Import Peak Change'!$A$106:IE$202,239,FALSE)),0,(VLOOKUP($A29,'Import Peak'!$A$3:IE$99,239,FALSE)-VLOOKUP($A29,'Import Peak Change'!$A$106:IE$202,239,FALSE)))</f>
        <v>0</v>
      </c>
    </row>
    <row r="30" spans="1:240">
      <c r="A30" s="168" t="str">
        <f>IF('Import Peak'!A27=0,"",'Import Peak'!A27)</f>
        <v>EPMI-ST-WROCK</v>
      </c>
      <c r="B30" s="6"/>
      <c r="C30" s="6"/>
      <c r="D30" s="6"/>
      <c r="E30" s="6"/>
      <c r="F30" s="6"/>
      <c r="G30" s="6">
        <f>IF(ISERROR(VLOOKUP($A30,'Import Peak'!$A$3:G$99,7,FALSE)-VLOOKUP($A30,'Import Peak Change'!$A$106:G$202,7,FALSE)),0,(VLOOKUP($A30,'Import Peak'!$A$3:G$99,7,FALSE)-VLOOKUP($A30,'Import Peak Change'!$A$106:G$202,7,FALSE)))</f>
        <v>0</v>
      </c>
      <c r="H30" s="6">
        <f>IF(ISERROR(VLOOKUP($A30,'Import Peak'!$A$3:H$99,8,FALSE)-VLOOKUP($A30,'Import Peak Change'!$A$106:H$202,8,FALSE)),0,(VLOOKUP($A30,'Import Peak'!$A$3:H$99,8,FALSE)-VLOOKUP($A30,'Import Peak Change'!$A$106:H$202,8,FALSE)))</f>
        <v>-24.619324038613968</v>
      </c>
      <c r="I30" s="6">
        <f>IF(ISERROR(VLOOKUP($A30,'Import Peak'!$A$3:I$99,9,FALSE)-VLOOKUP($A30,'Import Peak Change'!$A$106:I$202,9,FALSE)),0,(VLOOKUP($A30,'Import Peak'!$A$3:I$99,9,FALSE)-VLOOKUP($A30,'Import Peak Change'!$A$106:I$202,9,FALSE)))</f>
        <v>0</v>
      </c>
      <c r="J30" s="6">
        <f>IF(ISERROR(VLOOKUP($A30,'Import Peak'!$A$3:J$99,10,FALSE)-VLOOKUP($A30,'Import Peak Change'!$A$106:J$202,10,FALSE)),0,(VLOOKUP($A30,'Import Peak'!$A$3:J$99,10,FALSE)-VLOOKUP($A30,'Import Peak Change'!$A$106:J$202,10,FALSE)))</f>
        <v>0</v>
      </c>
      <c r="K30" s="6">
        <f>IF(ISERROR(VLOOKUP($A30,'Import Peak'!$A$3:K$99,11,FALSE)-VLOOKUP($A30,'Import Peak Change'!$A$106:K$202,11,FALSE)),0,(VLOOKUP($A30,'Import Peak'!$A$3:K$99,11,FALSE)-VLOOKUP($A30,'Import Peak Change'!$A$106:K$202,11,FALSE)))</f>
        <v>0</v>
      </c>
      <c r="L30" s="6">
        <f>IF(ISERROR(VLOOKUP($A30,'Import Peak'!$A$3:L$99,12,FALSE)-VLOOKUP($A30,'Import Peak Change'!$A$106:L$202,12,FALSE)),0,(VLOOKUP($A30,'Import Peak'!$A$3:L$99,12,FALSE)-VLOOKUP($A30,'Import Peak Change'!$A$106:L$202,12,FALSE)))</f>
        <v>0</v>
      </c>
      <c r="M30" s="6">
        <f>IF(ISERROR(VLOOKUP($A30,'Import Peak'!$A$3:M$99,13,FALSE)-VLOOKUP($A30,'Import Peak Change'!$A$106:M$202,13,FALSE)),0,(VLOOKUP($A30,'Import Peak'!$A$3:M$99,13,FALSE)-VLOOKUP($A30,'Import Peak Change'!$A$106:M$202,13,FALSE)))</f>
        <v>0</v>
      </c>
      <c r="N30" s="6">
        <f>IF(ISERROR(VLOOKUP($A30,'Import Peak'!$A$3:N$99,14,FALSE)-VLOOKUP($A30,'Import Peak Change'!$A$106:N$202,14,FALSE)),0,(VLOOKUP($A30,'Import Peak'!$A$3:N$99,14,FALSE)-VLOOKUP($A30,'Import Peak Change'!$A$106:N$202,14,FALSE)))</f>
        <v>0</v>
      </c>
      <c r="O30" s="6">
        <f>IF(ISERROR(VLOOKUP($A30,'Import Peak'!$A$3:O$99,15,FALSE)-VLOOKUP($A30,'Import Peak Change'!$A$106:O$202,15,FALSE)),0,(VLOOKUP($A30,'Import Peak'!$A$3:O$99,15,FALSE)-VLOOKUP($A30,'Import Peak Change'!$A$106:O$202,15,FALSE)))</f>
        <v>0</v>
      </c>
      <c r="P30" s="6">
        <f>IF(ISERROR(VLOOKUP($A30,'Import Peak'!$A$3:P$99,16,FALSE)-VLOOKUP($A30,'Import Peak Change'!$A$106:P$202,16,FALSE)),0,(VLOOKUP($A30,'Import Peak'!$A$3:P$99,16,FALSE)-VLOOKUP($A30,'Import Peak Change'!$A$106:P$202,16,FALSE)))</f>
        <v>0</v>
      </c>
      <c r="Q30" s="6">
        <f>IF(ISERROR(VLOOKUP($A30,'Import Peak'!$A$3:Q$99,17,FALSE)-VLOOKUP($A30,'Import Peak Change'!$A$106:Q$202,17,FALSE)),0,(VLOOKUP($A30,'Import Peak'!$A$3:Q$99,17,FALSE)-VLOOKUP($A30,'Import Peak Change'!$A$106:Q$202,17,FALSE)))</f>
        <v>0</v>
      </c>
      <c r="R30" s="6">
        <f>IF(ISERROR(VLOOKUP($A30,'Import Peak'!$A$3:R$99,18,FALSE)-VLOOKUP($A30,'Import Peak Change'!$A$106:R$202,18,FALSE)),0,(VLOOKUP($A30,'Import Peak'!$A$3:R$99,18,FALSE)-VLOOKUP($A30,'Import Peak Change'!$A$106:R$202,18,FALSE)))</f>
        <v>0</v>
      </c>
      <c r="S30" s="6">
        <f>IF(ISERROR(VLOOKUP($A30,'Import Peak'!$A$3:S$99,19,FALSE)-VLOOKUP($A30,'Import Peak Change'!$A$106:S$202,19,FALSE)),0,(VLOOKUP($A30,'Import Peak'!$A$3:S$99,19,FALSE)-VLOOKUP($A30,'Import Peak Change'!$A$106:S$202,19,FALSE)))</f>
        <v>0</v>
      </c>
      <c r="T30" s="6">
        <f>IF(ISERROR(VLOOKUP($A30,'Import Peak'!$A$3:T$99,20,FALSE)-VLOOKUP($A30,'Import Peak Change'!$A$106:T$202,20,FALSE)),0,(VLOOKUP($A30,'Import Peak'!$A$3:T$99,20,FALSE)-VLOOKUP($A30,'Import Peak Change'!$A$106:T$202,20,FALSE)))</f>
        <v>0</v>
      </c>
      <c r="U30" s="6">
        <f>IF(ISERROR(VLOOKUP($A30,'Import Peak'!$A$3:U$99,21,FALSE)-VLOOKUP($A30,'Import Peak Change'!$A$106:U$202,21,FALSE)),0,(VLOOKUP($A30,'Import Peak'!$A$3:U$99,21,FALSE)-VLOOKUP($A30,'Import Peak Change'!$A$106:U$202,21,FALSE)))</f>
        <v>0</v>
      </c>
      <c r="V30" s="6">
        <f>IF(ISERROR(VLOOKUP($A30,'Import Peak'!$A$3:V$99,22,FALSE)-VLOOKUP($A30,'Import Peak Change'!$A$106:V$202,22,FALSE)),0,(VLOOKUP($A30,'Import Peak'!$A$3:V$99,22,FALSE)-VLOOKUP($A30,'Import Peak Change'!$A$106:V$202,22,FALSE)))</f>
        <v>0</v>
      </c>
      <c r="W30" s="6">
        <f>IF(ISERROR(VLOOKUP($A30,'Import Peak'!$A$3:W$99,23,FALSE)-VLOOKUP($A30,'Import Peak Change'!$A$106:W$202,23,FALSE)),0,(VLOOKUP($A30,'Import Peak'!$A$3:W$99,23,FALSE)-VLOOKUP($A30,'Import Peak Change'!$A$106:W$202,23,FALSE)))</f>
        <v>0</v>
      </c>
      <c r="X30" s="6">
        <f>IF(ISERROR(VLOOKUP($A30,'Import Peak'!$A$3:X$99,24,FALSE)-VLOOKUP($A30,'Import Peak Change'!$A$106:X$202,24,FALSE)),0,(VLOOKUP($A30,'Import Peak'!$A$3:X$99,24,FALSE)-VLOOKUP($A30,'Import Peak Change'!$A$106:X$202,24,FALSE)))</f>
        <v>0</v>
      </c>
      <c r="Y30" s="6">
        <f>IF(ISERROR(VLOOKUP($A30,'Import Peak'!$A$3:Y$99,25,FALSE)-VLOOKUP($A30,'Import Peak Change'!$A$106:Y$202,25,FALSE)),0,(VLOOKUP($A30,'Import Peak'!$A$3:Y$99,25,FALSE)-VLOOKUP($A30,'Import Peak Change'!$A$106:Y$202,25,FALSE)))</f>
        <v>0</v>
      </c>
      <c r="Z30" s="6">
        <f>IF(ISERROR(VLOOKUP($A30,'Import Peak'!$A$3:Z$99,26,FALSE)-VLOOKUP($A30,'Import Peak Change'!$A$106:Z$202,26,FALSE)),0,(VLOOKUP($A30,'Import Peak'!$A$3:Z$99,26,FALSE)-VLOOKUP($A30,'Import Peak Change'!$A$106:Z$202,26,FALSE)))</f>
        <v>0</v>
      </c>
      <c r="AA30" s="6">
        <f>IF(ISERROR(VLOOKUP($A30,'Import Peak'!$A$3:AA$99,27,FALSE)-VLOOKUP($A30,'Import Peak Change'!$A$106:AA$202,27,FALSE)),0,(VLOOKUP($A30,'Import Peak'!$A$3:AA$99,27,FALSE)-VLOOKUP($A30,'Import Peak Change'!$A$106:AA$202,27,FALSE)))</f>
        <v>0</v>
      </c>
      <c r="AB30" s="6">
        <f>IF(ISERROR(VLOOKUP($A30,'Import Peak'!$A$3:AB$99,28,FALSE)-VLOOKUP($A30,'Import Peak Change'!$A$106:AB$202,28,FALSE)),0,(VLOOKUP($A30,'Import Peak'!$A$3:AB$99,28,FALSE)-VLOOKUP($A30,'Import Peak Change'!$A$106:AB$202,28,FALSE)))</f>
        <v>0</v>
      </c>
      <c r="AC30" s="6">
        <f>IF(ISERROR(VLOOKUP($A30,'Import Peak'!$A$3:AC$99,29,FALSE)-VLOOKUP($A30,'Import Peak Change'!$A$106:AC$202,29,FALSE)),0,(VLOOKUP($A30,'Import Peak'!$A$3:AC$99,29,FALSE)-VLOOKUP($A30,'Import Peak Change'!$A$106:AC$202,29,FALSE)))</f>
        <v>0</v>
      </c>
      <c r="AD30" s="6">
        <f>IF(ISERROR(VLOOKUP($A30,'Import Peak'!$A$3:AD$99,30,FALSE)-VLOOKUP($A30,'Import Peak Change'!$A$106:AD$202,30,FALSE)),0,(VLOOKUP($A30,'Import Peak'!$A$3:AD$99,30,FALSE)-VLOOKUP($A30,'Import Peak Change'!$A$106:AD$202,30,FALSE)))</f>
        <v>0</v>
      </c>
      <c r="AE30" s="6">
        <f>IF(ISERROR(VLOOKUP($A30,'Import Peak'!$A$3:AE$99,31,FALSE)-VLOOKUP($A30,'Import Peak Change'!$A$106:AE$202,31,FALSE)),0,(VLOOKUP($A30,'Import Peak'!$A$3:AE$99,31,FALSE)-VLOOKUP($A30,'Import Peak Change'!$A$106:AE$202,31,FALSE)))</f>
        <v>0</v>
      </c>
      <c r="AF30" s="6">
        <f>IF(ISERROR(VLOOKUP($A30,'Import Peak'!$A$3:AF$99,32,FALSE)-VLOOKUP($A30,'Import Peak Change'!$A$106:AF$202,32,FALSE)),0,(VLOOKUP($A30,'Import Peak'!$A$3:AF$99,32,FALSE)-VLOOKUP($A30,'Import Peak Change'!$A$106:AF$202,32,FALSE)))</f>
        <v>0</v>
      </c>
      <c r="AG30" s="6">
        <f>IF(ISERROR(VLOOKUP($A30,'Import Peak'!$A$3:AG$99,33,FALSE)-VLOOKUP($A30,'Import Peak Change'!$A$106:AG$202,33,FALSE)),0,(VLOOKUP($A30,'Import Peak'!$A$3:AG$99,33,FALSE)-VLOOKUP($A30,'Import Peak Change'!$A$106:AG$202,33,FALSE)))</f>
        <v>0</v>
      </c>
      <c r="AH30" s="6">
        <f>IF(ISERROR(VLOOKUP($A30,'Import Peak'!$A$3:AH$99,34,FALSE)-VLOOKUP($A30,'Import Peak Change'!$A$106:AH$202,34,FALSE)),0,(VLOOKUP($A30,'Import Peak'!$A$3:AH$99,34,FALSE)-VLOOKUP($A30,'Import Peak Change'!$A$106:AH$202,34,FALSE)))</f>
        <v>0</v>
      </c>
      <c r="AI30" s="6">
        <f>IF(ISERROR(VLOOKUP($A30,'Import Peak'!$A$3:AI$99,35,FALSE)-VLOOKUP($A30,'Import Peak Change'!$A$106:AI$202,35,FALSE)),0,(VLOOKUP($A30,'Import Peak'!$A$3:AI$99,35,FALSE)-VLOOKUP($A30,'Import Peak Change'!$A$106:AI$202,35,FALSE)))</f>
        <v>0</v>
      </c>
      <c r="AJ30" s="6">
        <f>IF(ISERROR(VLOOKUP($A30,'Import Peak'!$A$3:AJ$99,36,FALSE)-VLOOKUP($A30,'Import Peak Change'!$A$106:AJ$202,36,FALSE)),0,(VLOOKUP($A30,'Import Peak'!$A$3:AJ$99,36,FALSE)-VLOOKUP($A30,'Import Peak Change'!$A$106:AJ$202,36,FALSE)))</f>
        <v>0</v>
      </c>
      <c r="AK30" s="6">
        <f>IF(ISERROR(VLOOKUP($A30,'Import Peak'!$A$3:AK$99,37,FALSE)-VLOOKUP($A30,'Import Peak Change'!$A$106:AK$202,37,FALSE)),0,(VLOOKUP($A30,'Import Peak'!$A$3:AK$99,37,FALSE)-VLOOKUP($A30,'Import Peak Change'!$A$106:AK$202,37,FALSE)))</f>
        <v>0</v>
      </c>
      <c r="AL30" s="6">
        <f>IF(ISERROR(VLOOKUP($A30,'Import Peak'!$A$3:AL$99,38,FALSE)-VLOOKUP($A30,'Import Peak Change'!$A$106:AL$202,38,FALSE)),0,(VLOOKUP($A30,'Import Peak'!$A$3:AL$99,38,FALSE)-VLOOKUP($A30,'Import Peak Change'!$A$106:AL$202,38,FALSE)))</f>
        <v>0</v>
      </c>
      <c r="AM30" s="6">
        <f>IF(ISERROR(VLOOKUP($A30,'Import Peak'!$A$3:AM$99,39,FALSE)-VLOOKUP($A30,'Import Peak Change'!$A$106:AM$202,39,FALSE)),0,(VLOOKUP($A30,'Import Peak'!$A$3:AM$99,39,FALSE)-VLOOKUP($A30,'Import Peak Change'!$A$106:AM$202,39,FALSE)))</f>
        <v>0</v>
      </c>
      <c r="AN30" s="6">
        <f>IF(ISERROR(VLOOKUP($A30,'Import Peak'!$A$3:AN$99,40,FALSE)-VLOOKUP($A30,'Import Peak Change'!$A$106:AN$202,40,FALSE)),0,(VLOOKUP($A30,'Import Peak'!$A$3:AN$99,40,FALSE)-VLOOKUP($A30,'Import Peak Change'!$A$106:AN$202,40,FALSE)))</f>
        <v>0</v>
      </c>
      <c r="AO30" s="6">
        <f>IF(ISERROR(VLOOKUP($A30,'Import Peak'!$A$3:AO$99,41,FALSE)-VLOOKUP($A30,'Import Peak Change'!$A$106:AO$202,41,FALSE)),0,(VLOOKUP($A30,'Import Peak'!$A$3:AO$99,41,FALSE)-VLOOKUP($A30,'Import Peak Change'!$A$106:AO$202,41,FALSE)))</f>
        <v>0</v>
      </c>
      <c r="AP30" s="6">
        <f>IF(ISERROR(VLOOKUP($A30,'Import Peak'!$A$3:AP$99,42,FALSE)-VLOOKUP($A30,'Import Peak Change'!$A$106:AP$202,42,FALSE)),0,(VLOOKUP($A30,'Import Peak'!$A$3:AP$99,42,FALSE)-VLOOKUP($A30,'Import Peak Change'!$A$106:AP$202,42,FALSE)))</f>
        <v>0</v>
      </c>
      <c r="AQ30" s="6">
        <f>IF(ISERROR(VLOOKUP($A30,'Import Peak'!$A$3:AQ$99,43,FALSE)-VLOOKUP($A30,'Import Peak Change'!$A$106:AQ$202,43,FALSE)),0,(VLOOKUP($A30,'Import Peak'!$A$3:AQ$99,43,FALSE)-VLOOKUP($A30,'Import Peak Change'!$A$106:AQ$202,43,FALSE)))</f>
        <v>0</v>
      </c>
      <c r="AR30" s="6">
        <f>IF(ISERROR(VLOOKUP($A30,'Import Peak'!$A$3:AR$99,44,FALSE)-VLOOKUP($A30,'Import Peak Change'!$A$106:AR$202,44,FALSE)),0,(VLOOKUP($A30,'Import Peak'!$A$3:AR$99,44,FALSE)-VLOOKUP($A30,'Import Peak Change'!$A$106:AR$202,44,FALSE)))</f>
        <v>0</v>
      </c>
      <c r="AS30" s="6">
        <f>IF(ISERROR(VLOOKUP($A30,'Import Peak'!$A$3:AS$99,45,FALSE)-VLOOKUP($A30,'Import Peak Change'!$A$106:AS$202,45,FALSE)),0,(VLOOKUP($A30,'Import Peak'!$A$3:AS$99,45,FALSE)-VLOOKUP($A30,'Import Peak Change'!$A$106:AS$202,45,FALSE)))</f>
        <v>0</v>
      </c>
      <c r="AT30" s="6">
        <f>IF(ISERROR(VLOOKUP($A30,'Import Peak'!$A$3:AT$99,46,FALSE)-VLOOKUP($A30,'Import Peak Change'!$A$106:AT$202,46,FALSE)),0,(VLOOKUP($A30,'Import Peak'!$A$3:AT$99,46,FALSE)-VLOOKUP($A30,'Import Peak Change'!$A$106:AT$202,46,FALSE)))</f>
        <v>0</v>
      </c>
      <c r="AU30" s="6">
        <f>IF(ISERROR(VLOOKUP($A30,'Import Peak'!$A$3:AU$99,47,FALSE)-VLOOKUP($A30,'Import Peak Change'!$A$106:AU$202,47,FALSE)),0,(VLOOKUP($A30,'Import Peak'!$A$3:AU$99,47,FALSE)-VLOOKUP($A30,'Import Peak Change'!$A$106:AU$202,47,FALSE)))</f>
        <v>0</v>
      </c>
      <c r="AV30" s="6">
        <f>IF(ISERROR(VLOOKUP($A30,'Import Peak'!$A$3:AV$99,48,FALSE)-VLOOKUP($A30,'Import Peak Change'!$A$106:AV$202,48,FALSE)),0,(VLOOKUP($A30,'Import Peak'!$A$3:AV$99,48,FALSE)-VLOOKUP($A30,'Import Peak Change'!$A$106:AV$202,48,FALSE)))</f>
        <v>0</v>
      </c>
      <c r="AW30" s="6">
        <f>IF(ISERROR(VLOOKUP($A30,'Import Peak'!$A$3:AW$99,49,FALSE)-VLOOKUP($A30,'Import Peak Change'!$A$106:AW$202,49,FALSE)),0,(VLOOKUP($A30,'Import Peak'!$A$3:AW$99,49,FALSE)-VLOOKUP($A30,'Import Peak Change'!$A$106:AW$202,49,FALSE)))</f>
        <v>0</v>
      </c>
      <c r="AX30" s="6">
        <f>IF(ISERROR(VLOOKUP($A30,'Import Peak'!$A$3:AX$99,50,FALSE)-VLOOKUP($A30,'Import Peak Change'!$A$106:AX$202,50,FALSE)),0,(VLOOKUP($A30,'Import Peak'!$A$3:AX$99,50,FALSE)-VLOOKUP($A30,'Import Peak Change'!$A$106:AX$202,50,FALSE)))</f>
        <v>0</v>
      </c>
      <c r="AY30" s="6">
        <f>IF(ISERROR(VLOOKUP($A30,'Import Peak'!$A$3:AY$99,51,FALSE)-VLOOKUP($A30,'Import Peak Change'!$A$106:AY$202,51,FALSE)),0,(VLOOKUP($A30,'Import Peak'!$A$3:AY$99,51,FALSE)-VLOOKUP($A30,'Import Peak Change'!$A$106:AY$202,51,FALSE)))</f>
        <v>0</v>
      </c>
      <c r="AZ30" s="6">
        <f>IF(ISERROR(VLOOKUP($A30,'Import Peak'!$A$3:AZ$99,52,FALSE)-VLOOKUP($A30,'Import Peak Change'!$A$106:AZ$202,52,FALSE)),0,(VLOOKUP($A30,'Import Peak'!$A$3:AZ$99,52,FALSE)-VLOOKUP($A30,'Import Peak Change'!$A$106:AZ$202,52,FALSE)))</f>
        <v>0</v>
      </c>
      <c r="BA30" s="6">
        <f>IF(ISERROR(VLOOKUP($A30,'Import Peak'!$A$3:BA$99,53,FALSE)-VLOOKUP($A30,'Import Peak Change'!$A$106:BA$202,53,FALSE)),0,(VLOOKUP($A30,'Import Peak'!$A$3:BA$99,53,FALSE)-VLOOKUP($A30,'Import Peak Change'!$A$106:BA$202,53,FALSE)))</f>
        <v>0</v>
      </c>
      <c r="BB30" s="6">
        <f>IF(ISERROR(VLOOKUP($A30,'Import Peak'!$A$3:BB$99,54,FALSE)-VLOOKUP($A30,'Import Peak Change'!$A$106:BB$202,54,FALSE)),0,(VLOOKUP($A30,'Import Peak'!$A$3:BB$99,54,FALSE)-VLOOKUP($A30,'Import Peak Change'!$A$106:BB$202,54,FALSE)))</f>
        <v>0</v>
      </c>
      <c r="BC30" s="6">
        <f>IF(ISERROR(VLOOKUP($A30,'Import Peak'!$A$3:BC$99,55,FALSE)-VLOOKUP($A30,'Import Peak Change'!$A$106:BC$202,55,FALSE)),0,(VLOOKUP($A30,'Import Peak'!$A$3:BC$99,55,FALSE)-VLOOKUP($A30,'Import Peak Change'!$A$106:BC$202,55,FALSE)))</f>
        <v>0</v>
      </c>
      <c r="BD30" s="6">
        <f>IF(ISERROR(VLOOKUP($A30,'Import Peak'!$A$3:BD$99,56,FALSE)-VLOOKUP($A30,'Import Peak Change'!$A$106:BD$202,56,FALSE)),0,(VLOOKUP($A30,'Import Peak'!$A$3:BD$99,56,FALSE)-VLOOKUP($A30,'Import Peak Change'!$A$106:BD$202,56,FALSE)))</f>
        <v>0</v>
      </c>
      <c r="BE30" s="6">
        <f>IF(ISERROR(VLOOKUP($A30,'Import Peak'!$A$3:BE$99,57,FALSE)-VLOOKUP($A30,'Import Peak Change'!$A$106:BE$202,57,FALSE)),0,(VLOOKUP($A30,'Import Peak'!$A$3:BE$99,57,FALSE)-VLOOKUP($A30,'Import Peak Change'!$A$106:BE$202,57,FALSE)))</f>
        <v>0</v>
      </c>
      <c r="BF30" s="6">
        <f>IF(ISERROR(VLOOKUP($A30,'Import Peak'!$A$3:BF$99,58,FALSE)-VLOOKUP($A30,'Import Peak Change'!$A$106:BF$202,58,FALSE)),0,(VLOOKUP($A30,'Import Peak'!$A$3:BF$99,58,FALSE)-VLOOKUP($A30,'Import Peak Change'!$A$106:BF$202,58,FALSE)))</f>
        <v>0</v>
      </c>
      <c r="BG30" s="6">
        <f>IF(ISERROR(VLOOKUP($A30,'Import Peak'!$A$3:BG$99,59,FALSE)-VLOOKUP($A30,'Import Peak Change'!$A$106:BG$202,59,FALSE)),0,(VLOOKUP($A30,'Import Peak'!$A$3:BG$99,59,FALSE)-VLOOKUP($A30,'Import Peak Change'!$A$106:BG$202,59,FALSE)))</f>
        <v>0</v>
      </c>
      <c r="BH30" s="6">
        <f>IF(ISERROR(VLOOKUP($A30,'Import Peak'!$A$3:BH$99,60,FALSE)-VLOOKUP($A30,'Import Peak Change'!$A$106:BH$202,60,FALSE)),0,(VLOOKUP($A30,'Import Peak'!$A$3:BH$99,60,FALSE)-VLOOKUP($A30,'Import Peak Change'!$A$106:BH$202,60,FALSE)))</f>
        <v>0</v>
      </c>
      <c r="BI30" s="6">
        <f>IF(ISERROR(VLOOKUP($A30,'Import Peak'!$A$3:BI$99,61,FALSE)-VLOOKUP($A30,'Import Peak Change'!$A$106:BI$202,61,FALSE)),0,(VLOOKUP($A30,'Import Peak'!$A$3:BI$99,61,FALSE)-VLOOKUP($A30,'Import Peak Change'!$A$106:BI$202,61,FALSE)))</f>
        <v>0</v>
      </c>
      <c r="BJ30" s="6">
        <f>IF(ISERROR(VLOOKUP($A30,'Import Peak'!$A$3:BJ$99,62,FALSE)-VLOOKUP($A30,'Import Peak Change'!$A$106:BJ$202,62,FALSE)),0,(VLOOKUP($A30,'Import Peak'!$A$3:BJ$99,62,FALSE)-VLOOKUP($A30,'Import Peak Change'!$A$106:BJ$202,62,FALSE)))</f>
        <v>0</v>
      </c>
      <c r="BK30" s="6">
        <f>IF(ISERROR(VLOOKUP($A30,'Import Peak'!$A$3:BK$99,63,FALSE)-VLOOKUP($A30,'Import Peak Change'!$A$106:BK$202,63,FALSE)),0,(VLOOKUP($A30,'Import Peak'!$A$3:BK$99,63,FALSE)-VLOOKUP($A30,'Import Peak Change'!$A$106:BK$202,63,FALSE)))</f>
        <v>0</v>
      </c>
      <c r="BL30" s="6">
        <f>IF(ISERROR(VLOOKUP($A30,'Import Peak'!$A$3:BL$99,64,FALSE)-VLOOKUP($A30,'Import Peak Change'!$A$106:BL$202,64,FALSE)),0,(VLOOKUP($A30,'Import Peak'!$A$3:BL$99,64,FALSE)-VLOOKUP($A30,'Import Peak Change'!$A$106:BL$202,64,FALSE)))</f>
        <v>0</v>
      </c>
      <c r="BM30" s="6">
        <f>IF(ISERROR(VLOOKUP($A30,'Import Peak'!$A$3:BM$99,65,FALSE)-VLOOKUP($A30,'Import Peak Change'!$A$106:BM$202,65,FALSE)),0,(VLOOKUP($A30,'Import Peak'!$A$3:BM$99,65,FALSE)-VLOOKUP($A30,'Import Peak Change'!$A$106:BM$202,65,FALSE)))</f>
        <v>0</v>
      </c>
      <c r="BN30" s="6">
        <f>IF(ISERROR(VLOOKUP($A30,'Import Peak'!$A$3:BN$99,66,FALSE)-VLOOKUP($A30,'Import Peak Change'!$A$106:BN$202,66,FALSE)),0,(VLOOKUP($A30,'Import Peak'!$A$3:BN$99,66,FALSE)-VLOOKUP($A30,'Import Peak Change'!$A$106:BN$202,66,FALSE)))</f>
        <v>0</v>
      </c>
      <c r="BO30" s="6">
        <f>IF(ISERROR(VLOOKUP($A30,'Import Peak'!$A$3:BO$99,67,FALSE)-VLOOKUP($A30,'Import Peak Change'!$A$106:BO$202,67,FALSE)),0,(VLOOKUP($A30,'Import Peak'!$A$3:BO$99,67,FALSE)-VLOOKUP($A30,'Import Peak Change'!$A$106:BO$202,67,FALSE)))</f>
        <v>0</v>
      </c>
      <c r="BP30" s="6">
        <f>IF(ISERROR(VLOOKUP($A30,'Import Peak'!$A$3:BP$99,68,FALSE)-VLOOKUP($A30,'Import Peak Change'!$A$106:BP$202,68,FALSE)),0,(VLOOKUP($A30,'Import Peak'!$A$3:BP$99,68,FALSE)-VLOOKUP($A30,'Import Peak Change'!$A$106:BP$202,68,FALSE)))</f>
        <v>0</v>
      </c>
      <c r="BQ30" s="6">
        <f>IF(ISERROR(VLOOKUP($A30,'Import Peak'!$A$3:BQ$99,69,FALSE)-VLOOKUP($A30,'Import Peak Change'!$A$106:BQ$202,69,FALSE)),0,(VLOOKUP($A30,'Import Peak'!$A$3:BQ$99,69,FALSE)-VLOOKUP($A30,'Import Peak Change'!$A$106:BQ$202,69,FALSE)))</f>
        <v>0</v>
      </c>
      <c r="BR30" s="6">
        <f>IF(ISERROR(VLOOKUP($A30,'Import Peak'!$A$3:BR$99,70,FALSE)-VLOOKUP($A30,'Import Peak Change'!$A$106:BR$202,70,FALSE)),0,(VLOOKUP($A30,'Import Peak'!$A$3:BR$99,70,FALSE)-VLOOKUP($A30,'Import Peak Change'!$A$106:BR$202,70,FALSE)))</f>
        <v>0</v>
      </c>
      <c r="BS30" s="6">
        <f>IF(ISERROR(VLOOKUP($A30,'Import Peak'!$A$3:BS$99,71,FALSE)-VLOOKUP($A30,'Import Peak Change'!$A$106:BS$202,71,FALSE)),0,(VLOOKUP($A30,'Import Peak'!$A$3:BS$99,71,FALSE)-VLOOKUP($A30,'Import Peak Change'!$A$106:BS$202,71,FALSE)))</f>
        <v>0</v>
      </c>
      <c r="BT30" s="6">
        <f>IF(ISERROR(VLOOKUP($A30,'Import Peak'!$A$3:BT$99,72,FALSE)-VLOOKUP($A30,'Import Peak Change'!$A$106:BT$202,72,FALSE)),0,(VLOOKUP($A30,'Import Peak'!$A$3:BT$99,72,FALSE)-VLOOKUP($A30,'Import Peak Change'!$A$106:BT$202,72,FALSE)))</f>
        <v>0</v>
      </c>
      <c r="BU30" s="6">
        <f>IF(ISERROR(VLOOKUP($A30,'Import Peak'!$A$3:BU$99,73,FALSE)-VLOOKUP($A30,'Import Peak Change'!$A$106:BU$202,73,FALSE)),0,(VLOOKUP($A30,'Import Peak'!$A$3:BU$99,73,FALSE)-VLOOKUP($A30,'Import Peak Change'!$A$106:BU$202,73,FALSE)))</f>
        <v>0</v>
      </c>
      <c r="BV30" s="6">
        <f>IF(ISERROR(VLOOKUP($A30,'Import Peak'!$A$3:BV$99,74,FALSE)-VLOOKUP($A30,'Import Peak Change'!$A$106:BV$202,74,FALSE)),0,(VLOOKUP($A30,'Import Peak'!$A$3:BV$99,74,FALSE)-VLOOKUP($A30,'Import Peak Change'!$A$106:BV$202,74,FALSE)))</f>
        <v>0</v>
      </c>
      <c r="BW30" s="6">
        <f>IF(ISERROR(VLOOKUP($A30,'Import Peak'!$A$3:BW$99,75,FALSE)-VLOOKUP($A30,'Import Peak Change'!$A$106:BW$202,75,FALSE)),0,(VLOOKUP($A30,'Import Peak'!$A$3:BW$99,75,FALSE)-VLOOKUP($A30,'Import Peak Change'!$A$106:BW$202,75,FALSE)))</f>
        <v>0</v>
      </c>
      <c r="BX30" s="6">
        <f>IF(ISERROR(VLOOKUP($A30,'Import Peak'!$A$3:BX$99,76,FALSE)-VLOOKUP($A30,'Import Peak Change'!$A$106:BX$202,76,FALSE)),0,(VLOOKUP($A30,'Import Peak'!$A$3:BX$99,76,FALSE)-VLOOKUP($A30,'Import Peak Change'!$A$106:BX$202,76,FALSE)))</f>
        <v>0</v>
      </c>
      <c r="BY30" s="6">
        <f>IF(ISERROR(VLOOKUP($A30,'Import Peak'!$A$3:BY$99,77,FALSE)-VLOOKUP($A30,'Import Peak Change'!$A$106:BY$202,77,FALSE)),0,(VLOOKUP($A30,'Import Peak'!$A$3:BY$99,77,FALSE)-VLOOKUP($A30,'Import Peak Change'!$A$106:BY$202,77,FALSE)))</f>
        <v>0</v>
      </c>
      <c r="BZ30" s="6">
        <f>IF(ISERROR(VLOOKUP($A30,'Import Peak'!$A$3:BZ$99,78,FALSE)-VLOOKUP($A30,'Import Peak Change'!$A$106:BZ$202,78,FALSE)),0,(VLOOKUP($A30,'Import Peak'!$A$3:BZ$99,78,FALSE)-VLOOKUP($A30,'Import Peak Change'!$A$106:BZ$202,78,FALSE)))</f>
        <v>0</v>
      </c>
      <c r="CA30" s="6">
        <f>IF(ISERROR(VLOOKUP($A30,'Import Peak'!$A$3:CA$99,79,FALSE)-VLOOKUP($A30,'Import Peak Change'!$A$106:CA$202,79,FALSE)),0,(VLOOKUP($A30,'Import Peak'!$A$3:CA$99,79,FALSE)-VLOOKUP($A30,'Import Peak Change'!$A$106:CA$202,79,FALSE)))</f>
        <v>0</v>
      </c>
      <c r="CB30" s="6">
        <f>IF(ISERROR(VLOOKUP($A30,'Import Peak'!$A$3:CB$99,80,FALSE)-VLOOKUP($A30,'Import Peak Change'!$A$106:CB$202,80,FALSE)),0,(VLOOKUP($A30,'Import Peak'!$A$3:CB$99,80,FALSE)-VLOOKUP($A30,'Import Peak Change'!$A$106:CB$202,80,FALSE)))</f>
        <v>0</v>
      </c>
      <c r="CC30" s="6">
        <f>IF(ISERROR(VLOOKUP($A30,'Import Peak'!$A$3:CC$99,81,FALSE)-VLOOKUP($A30,'Import Peak Change'!$A$106:CC$202,81,FALSE)),0,(VLOOKUP($A30,'Import Peak'!$A$3:CC$99,81,FALSE)-VLOOKUP($A30,'Import Peak Change'!$A$106:CC$202,81,FALSE)))</f>
        <v>0</v>
      </c>
      <c r="CD30" s="6">
        <f>IF(ISERROR(VLOOKUP($A30,'Import Peak'!$A$3:CD$99,82,FALSE)-VLOOKUP($A30,'Import Peak Change'!$A$106:CD$202,82,FALSE)),0,(VLOOKUP($A30,'Import Peak'!$A$3:CD$99,82,FALSE)-VLOOKUP($A30,'Import Peak Change'!$A$106:CD$202,82,FALSE)))</f>
        <v>0</v>
      </c>
      <c r="CE30" s="6">
        <f>IF(ISERROR(VLOOKUP($A30,'Import Peak'!$A$3:CE$99,83,FALSE)-VLOOKUP($A30,'Import Peak Change'!$A$106:CE$202,83,FALSE)),0,(VLOOKUP($A30,'Import Peak'!$A$3:CE$99,83,FALSE)-VLOOKUP($A30,'Import Peak Change'!$A$106:CE$202,83,FALSE)))</f>
        <v>0</v>
      </c>
      <c r="CF30" s="6">
        <f>IF(ISERROR(VLOOKUP($A30,'Import Peak'!$A$3:CF$99,84,FALSE)-VLOOKUP($A30,'Import Peak Change'!$A$106:CF$202,84,FALSE)),0,(VLOOKUP($A30,'Import Peak'!$A$3:CF$99,84,FALSE)-VLOOKUP($A30,'Import Peak Change'!$A$106:CF$202,84,FALSE)))</f>
        <v>0</v>
      </c>
      <c r="CG30" s="6">
        <f>IF(ISERROR(VLOOKUP($A30,'Import Peak'!$A$3:CG$99,85,FALSE)-VLOOKUP($A30,'Import Peak Change'!$A$106:CG$202,85,FALSE)),0,(VLOOKUP($A30,'Import Peak'!$A$3:CG$99,85,FALSE)-VLOOKUP($A30,'Import Peak Change'!$A$106:CG$202,85,FALSE)))</f>
        <v>0</v>
      </c>
      <c r="CH30" s="6">
        <f>IF(ISERROR(VLOOKUP($A30,'Import Peak'!$A$3:CH$99,86,FALSE)-VLOOKUP($A30,'Import Peak Change'!$A$106:CH$202,86,FALSE)),0,(VLOOKUP($A30,'Import Peak'!$A$3:CH$99,86,FALSE)-VLOOKUP($A30,'Import Peak Change'!$A$106:CH$202,86,FALSE)))</f>
        <v>0</v>
      </c>
      <c r="CI30" s="6">
        <f>IF(ISERROR(VLOOKUP($A30,'Import Peak'!$A$3:CI$99,87,FALSE)-VLOOKUP($A30,'Import Peak Change'!$A$106:CI$202,87,FALSE)),0,(VLOOKUP($A30,'Import Peak'!$A$3:CI$99,87,FALSE)-VLOOKUP($A30,'Import Peak Change'!$A$106:CI$202,87,FALSE)))</f>
        <v>0</v>
      </c>
      <c r="CJ30" s="6">
        <f>IF(ISERROR(VLOOKUP($A30,'Import Peak'!$A$3:CJ$99,88,FALSE)-VLOOKUP($A30,'Import Peak Change'!$A$106:CJ$202,88,FALSE)),0,(VLOOKUP($A30,'Import Peak'!$A$3:CJ$99,88,FALSE)-VLOOKUP($A30,'Import Peak Change'!$A$106:CJ$202,88,FALSE)))</f>
        <v>0</v>
      </c>
      <c r="CK30" s="6">
        <f>IF(ISERROR(VLOOKUP($A30,'Import Peak'!$A$3:CK$99,89,FALSE)-VLOOKUP($A30,'Import Peak Change'!$A$106:CK$202,89,FALSE)),0,(VLOOKUP($A30,'Import Peak'!$A$3:CK$99,89,FALSE)-VLOOKUP($A30,'Import Peak Change'!$A$106:CK$202,89,FALSE)))</f>
        <v>0</v>
      </c>
      <c r="CL30" s="6">
        <f>IF(ISERROR(VLOOKUP($A30,'Import Peak'!$A$3:CL$99,90,FALSE)-VLOOKUP($A30,'Import Peak Change'!$A$106:CL$202,90,FALSE)),0,(VLOOKUP($A30,'Import Peak'!$A$3:CL$99,90,FALSE)-VLOOKUP($A30,'Import Peak Change'!$A$106:CL$202,90,FALSE)))</f>
        <v>0</v>
      </c>
      <c r="CM30" s="6">
        <f>IF(ISERROR(VLOOKUP($A30,'Import Peak'!$A$3:CM$99,91,FALSE)-VLOOKUP($A30,'Import Peak Change'!$A$106:CM$202,91,FALSE)),0,(VLOOKUP($A30,'Import Peak'!$A$3:CM$99,91,FALSE)-VLOOKUP($A30,'Import Peak Change'!$A$106:CM$202,91,FALSE)))</f>
        <v>0</v>
      </c>
      <c r="CN30" s="6">
        <f>IF(ISERROR(VLOOKUP($A30,'Import Peak'!$A$3:CN$99,92,FALSE)-VLOOKUP($A30,'Import Peak Change'!$A$106:CN$202,92,FALSE)),0,(VLOOKUP($A30,'Import Peak'!$A$3:CN$99,92,FALSE)-VLOOKUP($A30,'Import Peak Change'!$A$106:CN$202,92,FALSE)))</f>
        <v>0</v>
      </c>
      <c r="CO30" s="6">
        <f>IF(ISERROR(VLOOKUP($A30,'Import Peak'!$A$3:CO$99,93,FALSE)-VLOOKUP($A30,'Import Peak Change'!$A$106:CO$202,93,FALSE)),0,(VLOOKUP($A30,'Import Peak'!$A$3:CO$99,93,FALSE)-VLOOKUP($A30,'Import Peak Change'!$A$106:CO$202,93,FALSE)))</f>
        <v>0</v>
      </c>
      <c r="CP30" s="6">
        <f>IF(ISERROR(VLOOKUP($A30,'Import Peak'!$A$3:CP$99,94,FALSE)-VLOOKUP($A30,'Import Peak Change'!$A$106:CP$202,94,FALSE)),0,(VLOOKUP($A30,'Import Peak'!$A$3:CP$99,94,FALSE)-VLOOKUP($A30,'Import Peak Change'!$A$106:CP$202,94,FALSE)))</f>
        <v>0</v>
      </c>
      <c r="CQ30" s="6">
        <f>IF(ISERROR(VLOOKUP($A30,'Import Peak'!$A$3:CQ$99,95,FALSE)-VLOOKUP($A30,'Import Peak Change'!$A$106:CQ$202,95,FALSE)),0,(VLOOKUP($A30,'Import Peak'!$A$3:CQ$99,95,FALSE)-VLOOKUP($A30,'Import Peak Change'!$A$106:CQ$202,95,FALSE)))</f>
        <v>0</v>
      </c>
      <c r="CR30" s="6">
        <f>IF(ISERROR(VLOOKUP($A30,'Import Peak'!$A$3:CR$99,96,FALSE)-VLOOKUP($A30,'Import Peak Change'!$A$106:CR$202,96,FALSE)),0,(VLOOKUP($A30,'Import Peak'!$A$3:CR$99,96,FALSE)-VLOOKUP($A30,'Import Peak Change'!$A$106:CR$202,96,FALSE)))</f>
        <v>0</v>
      </c>
      <c r="CS30" s="6">
        <f>IF(ISERROR(VLOOKUP($A30,'Import Peak'!$A$3:CS$99,97,FALSE)-VLOOKUP($A30,'Import Peak Change'!$A$106:CS$202,97,FALSE)),0,(VLOOKUP($A30,'Import Peak'!$A$3:CS$99,97,FALSE)-VLOOKUP($A30,'Import Peak Change'!$A$106:CS$202,97,FALSE)))</f>
        <v>0</v>
      </c>
      <c r="CT30" s="6">
        <f>IF(ISERROR(VLOOKUP($A30,'Import Peak'!$A$3:CT$99,98,FALSE)-VLOOKUP($A30,'Import Peak Change'!$A$106:CT$202,98,FALSE)),0,(VLOOKUP($A30,'Import Peak'!$A$3:CT$99,98,FALSE)-VLOOKUP($A30,'Import Peak Change'!$A$106:CT$202,98,FALSE)))</f>
        <v>0</v>
      </c>
      <c r="CU30" s="6">
        <f>IF(ISERROR(VLOOKUP($A30,'Import Peak'!$A$3:CU$99,99,FALSE)-VLOOKUP($A30,'Import Peak Change'!$A$106:CU$202,99,FALSE)),0,(VLOOKUP($A30,'Import Peak'!$A$3:CU$99,99,FALSE)-VLOOKUP($A30,'Import Peak Change'!$A$106:CU$202,99,FALSE)))</f>
        <v>0</v>
      </c>
      <c r="CV30" s="6">
        <f>IF(ISERROR(VLOOKUP($A30,'Import Peak'!$A$3:CV$99,100,FALSE)-VLOOKUP($A30,'Import Peak Change'!$A$106:CV$202,100,FALSE)),0,(VLOOKUP($A30,'Import Peak'!$A$3:CV$99,100,FALSE)-VLOOKUP($A30,'Import Peak Change'!$A$106:CV$202,100,FALSE)))</f>
        <v>0</v>
      </c>
      <c r="CW30" s="6">
        <f>IF(ISERROR(VLOOKUP($A30,'Import Peak'!$A$3:CW$99,101,FALSE)-VLOOKUP($A30,'Import Peak Change'!$A$106:CW$202,101,FALSE)),0,(VLOOKUP($A30,'Import Peak'!$A$3:CW$99,101,FALSE)-VLOOKUP($A30,'Import Peak Change'!$A$106:CW$202,101,FALSE)))</f>
        <v>0</v>
      </c>
      <c r="CX30" s="6">
        <f>IF(ISERROR(VLOOKUP($A30,'Import Peak'!$A$3:CX$99,102,FALSE)-VLOOKUP($A30,'Import Peak Change'!$A$106:CX$202,102,FALSE)),0,(VLOOKUP($A30,'Import Peak'!$A$3:CX$99,102,FALSE)-VLOOKUP($A30,'Import Peak Change'!$A$106:CX$202,102,FALSE)))</f>
        <v>0</v>
      </c>
      <c r="CY30" s="6">
        <f>IF(ISERROR(VLOOKUP($A30,'Import Peak'!$A$3:CY$99,103,FALSE)-VLOOKUP($A30,'Import Peak Change'!$A$106:CY$202,103,FALSE)),0,(VLOOKUP($A30,'Import Peak'!$A$3:CY$99,103,FALSE)-VLOOKUP($A30,'Import Peak Change'!$A$106:CY$202,103,FALSE)))</f>
        <v>0</v>
      </c>
      <c r="CZ30" s="6">
        <f>IF(ISERROR(VLOOKUP($A30,'Import Peak'!$A$3:CZ$99,104,FALSE)-VLOOKUP($A30,'Import Peak Change'!$A$106:CZ$202,104,FALSE)),0,(VLOOKUP($A30,'Import Peak'!$A$3:CZ$99,104,FALSE)-VLOOKUP($A30,'Import Peak Change'!$A$106:CZ$202,104,FALSE)))</f>
        <v>0</v>
      </c>
      <c r="DA30" s="6">
        <f>IF(ISERROR(VLOOKUP($A30,'Import Peak'!$A$3:DA$99,105,FALSE)-VLOOKUP($A30,'Import Peak Change'!$A$106:DA$202,105,FALSE)),0,(VLOOKUP($A30,'Import Peak'!$A$3:DA$99,105,FALSE)-VLOOKUP($A30,'Import Peak Change'!$A$106:DA$202,105,FALSE)))</f>
        <v>0</v>
      </c>
      <c r="DB30" s="6">
        <f>IF(ISERROR(VLOOKUP($A30,'Import Peak'!$A$3:DB$99,106,FALSE)-VLOOKUP($A30,'Import Peak Change'!$A$106:DB$202,106,FALSE)),0,(VLOOKUP($A30,'Import Peak'!$A$3:DB$99,106,FALSE)-VLOOKUP($A30,'Import Peak Change'!$A$106:DB$202,106,FALSE)))</f>
        <v>0</v>
      </c>
      <c r="DC30" s="6">
        <f>IF(ISERROR(VLOOKUP($A30,'Import Peak'!$A$3:DC$99,107,FALSE)-VLOOKUP($A30,'Import Peak Change'!$A$106:DC$202,107,FALSE)),0,(VLOOKUP($A30,'Import Peak'!$A$3:DC$99,107,FALSE)-VLOOKUP($A30,'Import Peak Change'!$A$106:DC$202,107,FALSE)))</f>
        <v>0</v>
      </c>
      <c r="DD30" s="6">
        <f>IF(ISERROR(VLOOKUP($A30,'Import Peak'!$A$3:DD$99,108,FALSE)-VLOOKUP($A30,'Import Peak Change'!$A$106:DD$202,108,FALSE)),0,(VLOOKUP($A30,'Import Peak'!$A$3:DD$99,108,FALSE)-VLOOKUP($A30,'Import Peak Change'!$A$106:DD$202,108,FALSE)))</f>
        <v>0</v>
      </c>
      <c r="DE30" s="6">
        <f>IF(ISERROR(VLOOKUP($A30,'Import Peak'!$A$3:DE$99,109,FALSE)-VLOOKUP($A30,'Import Peak Change'!$A$106:DE$202,109,FALSE)),0,(VLOOKUP($A30,'Import Peak'!$A$3:DE$99,109,FALSE)-VLOOKUP($A30,'Import Peak Change'!$A$106:DE$202,109,FALSE)))</f>
        <v>0</v>
      </c>
      <c r="DF30" s="6">
        <f>IF(ISERROR(VLOOKUP($A30,'Import Peak'!$A$3:DF$99,110,FALSE)-VLOOKUP($A30,'Import Peak Change'!$A$106:DF$202,110,FALSE)),0,(VLOOKUP($A30,'Import Peak'!$A$3:DF$99,110,FALSE)-VLOOKUP($A30,'Import Peak Change'!$A$106:DF$202,110,FALSE)))</f>
        <v>0</v>
      </c>
      <c r="DG30" s="6">
        <f>IF(ISERROR(VLOOKUP($A30,'Import Peak'!$A$3:DG$99,111,FALSE)-VLOOKUP($A30,'Import Peak Change'!$A$106:DG$202,111,FALSE)),0,(VLOOKUP($A30,'Import Peak'!$A$3:DG$99,111,FALSE)-VLOOKUP($A30,'Import Peak Change'!$A$106:DG$202,111,FALSE)))</f>
        <v>0</v>
      </c>
      <c r="DH30" s="6">
        <f>IF(ISERROR(VLOOKUP($A30,'Import Peak'!$A$3:DH$99,112,FALSE)-VLOOKUP($A30,'Import Peak Change'!$A$106:DH$202,112,FALSE)),0,(VLOOKUP($A30,'Import Peak'!$A$3:DH$99,112,FALSE)-VLOOKUP($A30,'Import Peak Change'!$A$106:DH$202,112,FALSE)))</f>
        <v>0</v>
      </c>
      <c r="DI30" s="6">
        <f>IF(ISERROR(VLOOKUP($A30,'Import Peak'!$A$3:DI$99,113,FALSE)-VLOOKUP($A30,'Import Peak Change'!$A$106:DI$202,113,FALSE)),0,(VLOOKUP($A30,'Import Peak'!$A$3:DI$99,113,FALSE)-VLOOKUP($A30,'Import Peak Change'!$A$106:DI$202,113,FALSE)))</f>
        <v>0</v>
      </c>
      <c r="DJ30" s="6">
        <f>IF(ISERROR(VLOOKUP($A30,'Import Peak'!$A$3:DJ$99,114,FALSE)-VLOOKUP($A30,'Import Peak Change'!$A$106:DJ$202,114,FALSE)),0,(VLOOKUP($A30,'Import Peak'!$A$3:DJ$99,114,FALSE)-VLOOKUP($A30,'Import Peak Change'!$A$106:DJ$202,114,FALSE)))</f>
        <v>0</v>
      </c>
      <c r="DK30" s="6">
        <f>IF(ISERROR(VLOOKUP($A30,'Import Peak'!$A$3:DK$99,115,FALSE)-VLOOKUP($A30,'Import Peak Change'!$A$106:DK$202,115,FALSE)),0,(VLOOKUP($A30,'Import Peak'!$A$3:DK$99,115,FALSE)-VLOOKUP($A30,'Import Peak Change'!$A$106:DK$202,115,FALSE)))</f>
        <v>0</v>
      </c>
      <c r="DL30" s="6">
        <f>IF(ISERROR(VLOOKUP($A30,'Import Peak'!$A$3:DL$99,116,FALSE)-VLOOKUP($A30,'Import Peak Change'!$A$106:DL$202,116,FALSE)),0,(VLOOKUP($A30,'Import Peak'!$A$3:DL$99,116,FALSE)-VLOOKUP($A30,'Import Peak Change'!$A$106:DL$202,116,FALSE)))</f>
        <v>0</v>
      </c>
      <c r="DM30" s="6">
        <f>IF(ISERROR(VLOOKUP($A30,'Import Peak'!$A$3:DM$99,117,FALSE)-VLOOKUP($A30,'Import Peak Change'!$A$106:DM$202,117,FALSE)),0,(VLOOKUP($A30,'Import Peak'!$A$3:DM$99,117,FALSE)-VLOOKUP($A30,'Import Peak Change'!$A$106:DM$202,117,FALSE)))</f>
        <v>0</v>
      </c>
      <c r="DN30" s="6">
        <f>IF(ISERROR(VLOOKUP($A30,'Import Peak'!$A$3:DN$99,118,FALSE)-VLOOKUP($A30,'Import Peak Change'!$A$106:DN$202,118,FALSE)),0,(VLOOKUP($A30,'Import Peak'!$A$3:DN$99,118,FALSE)-VLOOKUP($A30,'Import Peak Change'!$A$106:DN$202,118,FALSE)))</f>
        <v>0</v>
      </c>
      <c r="DO30" s="6">
        <f>IF(ISERROR(VLOOKUP($A30,'Import Peak'!$A$3:DO$99,119,FALSE)-VLOOKUP($A30,'Import Peak Change'!$A$106:DO$202,119,FALSE)),0,(VLOOKUP($A30,'Import Peak'!$A$3:DO$99,119,FALSE)-VLOOKUP($A30,'Import Peak Change'!$A$106:DO$202,119,FALSE)))</f>
        <v>0</v>
      </c>
      <c r="DP30" s="6">
        <f>IF(ISERROR(VLOOKUP($A30,'Import Peak'!$A$3:DP$99,120,FALSE)-VLOOKUP($A30,'Import Peak Change'!$A$106:DP$202,120,FALSE)),0,(VLOOKUP($A30,'Import Peak'!$A$3:DP$99,120,FALSE)-VLOOKUP($A30,'Import Peak Change'!$A$106:DP$202,120,FALSE)))</f>
        <v>0</v>
      </c>
      <c r="DQ30" s="6">
        <f>IF(ISERROR(VLOOKUP($A30,'Import Peak'!$A$3:DQ$99,121,FALSE)-VLOOKUP($A30,'Import Peak Change'!$A$106:DQ$202,121,FALSE)),0,(VLOOKUP($A30,'Import Peak'!$A$3:DQ$99,121,FALSE)-VLOOKUP($A30,'Import Peak Change'!$A$106:DQ$202,121,FALSE)))</f>
        <v>0</v>
      </c>
      <c r="DR30" s="6">
        <f>IF(ISERROR(VLOOKUP($A30,'Import Peak'!$A$3:DR$99,122,FALSE)-VLOOKUP($A30,'Import Peak Change'!$A$106:DR$202,122,FALSE)),0,(VLOOKUP($A30,'Import Peak'!$A$3:DR$99,122,FALSE)-VLOOKUP($A30,'Import Peak Change'!$A$106:DR$202,122,FALSE)))</f>
        <v>0</v>
      </c>
      <c r="DS30" s="6">
        <f>IF(ISERROR(VLOOKUP($A30,'Import Peak'!$A$3:DS$99,123,FALSE)-VLOOKUP($A30,'Import Peak Change'!$A$106:DS$202,123,FALSE)),0,(VLOOKUP($A30,'Import Peak'!$A$3:DS$99,123,FALSE)-VLOOKUP($A30,'Import Peak Change'!$A$106:DS$202,123,FALSE)))</f>
        <v>0</v>
      </c>
      <c r="DT30" s="6">
        <f>IF(ISERROR(VLOOKUP($A30,'Import Peak'!$A$3:DT$99,124,FALSE)-VLOOKUP($A30,'Import Peak Change'!$A$106:DT$202,124,FALSE)),0,(VLOOKUP($A30,'Import Peak'!$A$3:DT$99,124,FALSE)-VLOOKUP($A30,'Import Peak Change'!$A$106:DT$202,124,FALSE)))</f>
        <v>0</v>
      </c>
      <c r="DU30" s="6">
        <f>IF(ISERROR(VLOOKUP($A30,'Import Peak'!$A$3:DU$99,125,FALSE)-VLOOKUP($A30,'Import Peak Change'!$A$106:DU$202,125,FALSE)),0,(VLOOKUP($A30,'Import Peak'!$A$3:DU$99,125,FALSE)-VLOOKUP($A30,'Import Peak Change'!$A$106:DU$202,125,FALSE)))</f>
        <v>0</v>
      </c>
      <c r="DV30" s="6">
        <f>IF(ISERROR(VLOOKUP($A30,'Import Peak'!$A$3:DV$99,126,FALSE)-VLOOKUP($A30,'Import Peak Change'!$A$106:DV$202,126,FALSE)),0,(VLOOKUP($A30,'Import Peak'!$A$3:DV$99,126,FALSE)-VLOOKUP($A30,'Import Peak Change'!$A$106:DV$202,126,FALSE)))</f>
        <v>0</v>
      </c>
      <c r="DW30" s="6">
        <f>IF(ISERROR(VLOOKUP($A30,'Import Peak'!$A$3:DW$99,127,FALSE)-VLOOKUP($A30,'Import Peak Change'!$A$106:DW$202,127,FALSE)),0,(VLOOKUP($A30,'Import Peak'!$A$3:DW$99,127,FALSE)-VLOOKUP($A30,'Import Peak Change'!$A$106:DW$202,127,FALSE)))</f>
        <v>0</v>
      </c>
      <c r="DX30" s="6">
        <f>IF(ISERROR(VLOOKUP($A30,'Import Peak'!$A$3:DX$99,128,FALSE)-VLOOKUP($A30,'Import Peak Change'!$A$106:DX$202,128,FALSE)),0,(VLOOKUP($A30,'Import Peak'!$A$3:DX$99,128,FALSE)-VLOOKUP($A30,'Import Peak Change'!$A$106:DX$202,128,FALSE)))</f>
        <v>0</v>
      </c>
      <c r="DY30" s="6">
        <f>IF(ISERROR(VLOOKUP($A30,'Import Peak'!$A$3:DY$99,129,FALSE)-VLOOKUP($A30,'Import Peak Change'!$A$106:DY$202,129,FALSE)),0,(VLOOKUP($A30,'Import Peak'!$A$3:DY$99,129,FALSE)-VLOOKUP($A30,'Import Peak Change'!$A$106:DY$202,129,FALSE)))</f>
        <v>0</v>
      </c>
      <c r="DZ30" s="6">
        <f>IF(ISERROR(VLOOKUP($A30,'Import Peak'!$A$3:DZ$99,130,FALSE)-VLOOKUP($A30,'Import Peak Change'!$A$106:DZ$202,130,FALSE)),0,(VLOOKUP($A30,'Import Peak'!$A$3:DZ$99,130,FALSE)-VLOOKUP($A30,'Import Peak Change'!$A$106:DZ$202,130,FALSE)))</f>
        <v>0</v>
      </c>
      <c r="EA30" s="6">
        <f>IF(ISERROR(VLOOKUP($A30,'Import Peak'!$A$3:EA$99,131,FALSE)-VLOOKUP($A30,'Import Peak Change'!$A$106:EA$202,131,FALSE)),0,(VLOOKUP($A30,'Import Peak'!$A$3:EA$99,131,FALSE)-VLOOKUP($A30,'Import Peak Change'!$A$106:EA$202,131,FALSE)))</f>
        <v>0</v>
      </c>
      <c r="EB30" s="6">
        <f>IF(ISERROR(VLOOKUP($A30,'Import Peak'!$A$3:EB$99,132,FALSE)-VLOOKUP($A30,'Import Peak Change'!$A$106:EB$202,132,FALSE)),0,(VLOOKUP($A30,'Import Peak'!$A$3:EB$99,132,FALSE)-VLOOKUP($A30,'Import Peak Change'!$A$106:EB$202,132,FALSE)))</f>
        <v>0</v>
      </c>
      <c r="EC30" s="6">
        <f>IF(ISERROR(VLOOKUP($A30,'Import Peak'!$A$3:EC$99,133,FALSE)-VLOOKUP($A30,'Import Peak Change'!$A$106:EC$202,133,FALSE)),0,(VLOOKUP($A30,'Import Peak'!$A$3:EC$99,133,FALSE)-VLOOKUP($A30,'Import Peak Change'!$A$106:EC$202,133,FALSE)))</f>
        <v>0</v>
      </c>
      <c r="ED30" s="6">
        <f>IF(ISERROR(VLOOKUP($A30,'Import Peak'!$A$3:ED$99,134,FALSE)-VLOOKUP($A30,'Import Peak Change'!$A$106:ED$202,134,FALSE)),0,(VLOOKUP($A30,'Import Peak'!$A$3:ED$99,134,FALSE)-VLOOKUP($A30,'Import Peak Change'!$A$106:ED$202,134,FALSE)))</f>
        <v>0</v>
      </c>
      <c r="EE30" s="6">
        <f>IF(ISERROR(VLOOKUP($A30,'Import Peak'!$A$3:EE$99,135,FALSE)-VLOOKUP($A30,'Import Peak Change'!$A$106:EE$202,135,FALSE)),0,(VLOOKUP($A30,'Import Peak'!$A$3:EE$99,135,FALSE)-VLOOKUP($A30,'Import Peak Change'!$A$106:EE$202,135,FALSE)))</f>
        <v>0</v>
      </c>
      <c r="EF30" s="6">
        <f>IF(ISERROR(VLOOKUP($A30,'Import Peak'!$A$3:EF$99,136,FALSE)-VLOOKUP($A30,'Import Peak Change'!$A$106:EF$202,136,FALSE)),0,(VLOOKUP($A30,'Import Peak'!$A$3:EF$99,136,FALSE)-VLOOKUP($A30,'Import Peak Change'!$A$106:EF$202,136,FALSE)))</f>
        <v>0</v>
      </c>
      <c r="EG30" s="6">
        <f>IF(ISERROR(VLOOKUP($A30,'Import Peak'!$A$3:EG$99,137,FALSE)-VLOOKUP($A30,'Import Peak Change'!$A$106:EG$202,137,FALSE)),0,(VLOOKUP($A30,'Import Peak'!$A$3:EG$99,137,FALSE)-VLOOKUP($A30,'Import Peak Change'!$A$106:EG$202,137,FALSE)))</f>
        <v>0</v>
      </c>
      <c r="EH30" s="6">
        <f>IF(ISERROR(VLOOKUP($A30,'Import Peak'!$A$3:EH$99,138,FALSE)-VLOOKUP($A30,'Import Peak Change'!$A$106:EH$202,138,FALSE)),0,(VLOOKUP($A30,'Import Peak'!$A$3:EH$99,138,FALSE)-VLOOKUP($A30,'Import Peak Change'!$A$106:EH$202,138,FALSE)))</f>
        <v>0</v>
      </c>
      <c r="EI30" s="6">
        <f>IF(ISERROR(VLOOKUP($A30,'Import Peak'!$A$3:EI$99,139,FALSE)-VLOOKUP($A30,'Import Peak Change'!$A$106:EI$202,139,FALSE)),0,(VLOOKUP($A30,'Import Peak'!$A$3:EI$99,139,FALSE)-VLOOKUP($A30,'Import Peak Change'!$A$106:EI$202,139,FALSE)))</f>
        <v>0</v>
      </c>
      <c r="EJ30" s="6">
        <f>IF(ISERROR(VLOOKUP($A30,'Import Peak'!$A$3:EJ$99,140,FALSE)-VLOOKUP($A30,'Import Peak Change'!$A$106:EJ$202,140,FALSE)),0,(VLOOKUP($A30,'Import Peak'!$A$3:EJ$99,140,FALSE)-VLOOKUP($A30,'Import Peak Change'!$A$106:EJ$202,140,FALSE)))</f>
        <v>0</v>
      </c>
      <c r="EK30" s="6">
        <f>IF(ISERROR(VLOOKUP($A30,'Import Peak'!$A$3:EK$99,141,FALSE)-VLOOKUP($A30,'Import Peak Change'!$A$106:EK$202,141,FALSE)),0,(VLOOKUP($A30,'Import Peak'!$A$3:EK$99,141,FALSE)-VLOOKUP($A30,'Import Peak Change'!$A$106:EK$202,141,FALSE)))</f>
        <v>0</v>
      </c>
      <c r="EL30" s="6">
        <f>IF(ISERROR(VLOOKUP($A30,'Import Peak'!$A$3:EL$99,142,FALSE)-VLOOKUP($A30,'Import Peak Change'!$A$106:EL$202,142,FALSE)),0,(VLOOKUP($A30,'Import Peak'!$A$3:EL$99,142,FALSE)-VLOOKUP($A30,'Import Peak Change'!$A$106:EL$202,142,FALSE)))</f>
        <v>0</v>
      </c>
      <c r="EM30" s="6">
        <f>IF(ISERROR(VLOOKUP($A30,'Import Peak'!$A$3:EM$99,143,FALSE)-VLOOKUP($A30,'Import Peak Change'!$A$106:EM$202,143,FALSE)),0,(VLOOKUP($A30,'Import Peak'!$A$3:EM$99,143,FALSE)-VLOOKUP($A30,'Import Peak Change'!$A$106:EM$202,143,FALSE)))</f>
        <v>0</v>
      </c>
      <c r="EN30" s="6">
        <f>IF(ISERROR(VLOOKUP($A30,'Import Peak'!$A$3:EN$99,144,FALSE)-VLOOKUP($A30,'Import Peak Change'!$A$106:EN$202,144,FALSE)),0,(VLOOKUP($A30,'Import Peak'!$A$3:EN$99,144,FALSE)-VLOOKUP($A30,'Import Peak Change'!$A$106:EN$202,144,FALSE)))</f>
        <v>0</v>
      </c>
      <c r="EO30" s="6">
        <f>IF(ISERROR(VLOOKUP($A30,'Import Peak'!$A$3:EO$99,145,FALSE)-VLOOKUP($A30,'Import Peak Change'!$A$106:EO$202,145,FALSE)),0,(VLOOKUP($A30,'Import Peak'!$A$3:EO$99,145,FALSE)-VLOOKUP($A30,'Import Peak Change'!$A$106:EO$202,145,FALSE)))</f>
        <v>0</v>
      </c>
      <c r="EP30" s="6">
        <f>IF(ISERROR(VLOOKUP($A30,'Import Peak'!$A$3:EP$99,146,FALSE)-VLOOKUP($A30,'Import Peak Change'!$A$106:EP$202,146,FALSE)),0,(VLOOKUP($A30,'Import Peak'!$A$3:EP$99,146,FALSE)-VLOOKUP($A30,'Import Peak Change'!$A$106:EP$202,146,FALSE)))</f>
        <v>0</v>
      </c>
      <c r="EQ30" s="6">
        <f>IF(ISERROR(VLOOKUP($A30,'Import Peak'!$A$3:EQ$99,147,FALSE)-VLOOKUP($A30,'Import Peak Change'!$A$106:EQ$202,147,FALSE)),0,(VLOOKUP($A30,'Import Peak'!$A$3:EQ$99,147,FALSE)-VLOOKUP($A30,'Import Peak Change'!$A$106:EQ$202,147,FALSE)))</f>
        <v>0</v>
      </c>
      <c r="ER30" s="6">
        <f>IF(ISERROR(VLOOKUP($A30,'Import Peak'!$A$3:ER$99,148,FALSE)-VLOOKUP($A30,'Import Peak Change'!$A$106:ER$202,148,FALSE)),0,(VLOOKUP($A30,'Import Peak'!$A$3:ER$99,148,FALSE)-VLOOKUP($A30,'Import Peak Change'!$A$106:ER$202,148,FALSE)))</f>
        <v>0</v>
      </c>
      <c r="ES30" s="6">
        <f>IF(ISERROR(VLOOKUP($A30,'Import Peak'!$A$3:ES$99,149,FALSE)-VLOOKUP($A30,'Import Peak Change'!$A$106:ES$202,149,FALSE)),0,(VLOOKUP($A30,'Import Peak'!$A$3:ES$99,149,FALSE)-VLOOKUP($A30,'Import Peak Change'!$A$106:ES$202,149,FALSE)))</f>
        <v>0</v>
      </c>
      <c r="ET30" s="6">
        <f>IF(ISERROR(VLOOKUP($A30,'Import Peak'!$A$3:ET$99,150,FALSE)-VLOOKUP($A30,'Import Peak Change'!$A$106:ET$202,150,FALSE)),0,(VLOOKUP($A30,'Import Peak'!$A$3:ET$99,150,FALSE)-VLOOKUP($A30,'Import Peak Change'!$A$106:ET$202,150,FALSE)))</f>
        <v>0</v>
      </c>
      <c r="EU30" s="6">
        <f>IF(ISERROR(VLOOKUP($A30,'Import Peak'!$A$3:EU$99,151,FALSE)-VLOOKUP($A30,'Import Peak Change'!$A$106:EU$202,151,FALSE)),0,(VLOOKUP($A30,'Import Peak'!$A$3:EU$99,151,FALSE)-VLOOKUP($A30,'Import Peak Change'!$A$106:EU$202,151,FALSE)))</f>
        <v>0</v>
      </c>
      <c r="EV30" s="6">
        <f>IF(ISERROR(VLOOKUP($A30,'Import Peak'!$A$3:EV$99,152,FALSE)-VLOOKUP($A30,'Import Peak Change'!$A$106:EV$202,152,FALSE)),0,(VLOOKUP($A30,'Import Peak'!$A$3:EV$99,152,FALSE)-VLOOKUP($A30,'Import Peak Change'!$A$106:EV$202,152,FALSE)))</f>
        <v>0</v>
      </c>
      <c r="EW30" s="6">
        <f>IF(ISERROR(VLOOKUP($A30,'Import Peak'!$A$3:EW$99,153,FALSE)-VLOOKUP($A30,'Import Peak Change'!$A$106:EW$202,153,FALSE)),0,(VLOOKUP($A30,'Import Peak'!$A$3:EW$99,153,FALSE)-VLOOKUP($A30,'Import Peak Change'!$A$106:EW$202,153,FALSE)))</f>
        <v>0</v>
      </c>
      <c r="EX30" s="6">
        <f>IF(ISERROR(VLOOKUP($A30,'Import Peak'!$A$3:EX$99,154,FALSE)-VLOOKUP($A30,'Import Peak Change'!$A$106:EX$202,154,FALSE)),0,(VLOOKUP($A30,'Import Peak'!$A$3:EX$99,154,FALSE)-VLOOKUP($A30,'Import Peak Change'!$A$106:EX$202,154,FALSE)))</f>
        <v>0</v>
      </c>
      <c r="EY30" s="6">
        <f>IF(ISERROR(VLOOKUP($A30,'Import Peak'!$A$3:EY$99,155,FALSE)-VLOOKUP($A30,'Import Peak Change'!$A$106:EY$202,155,FALSE)),0,(VLOOKUP($A30,'Import Peak'!$A$3:EY$99,155,FALSE)-VLOOKUP($A30,'Import Peak Change'!$A$106:EY$202,155,FALSE)))</f>
        <v>0</v>
      </c>
      <c r="EZ30" s="6">
        <f>IF(ISERROR(VLOOKUP($A30,'Import Peak'!$A$3:EZ$99,156,FALSE)-VLOOKUP($A30,'Import Peak Change'!$A$106:EZ$202,156,FALSE)),0,(VLOOKUP($A30,'Import Peak'!$A$3:EZ$99,156,FALSE)-VLOOKUP($A30,'Import Peak Change'!$A$106:EZ$202,156,FALSE)))</f>
        <v>0</v>
      </c>
      <c r="FA30" s="6">
        <f>IF(ISERROR(VLOOKUP($A30,'Import Peak'!$A$3:FA$99,157,FALSE)-VLOOKUP($A30,'Import Peak Change'!$A$106:FA$202,157,FALSE)),0,(VLOOKUP($A30,'Import Peak'!$A$3:FA$99,157,FALSE)-VLOOKUP($A30,'Import Peak Change'!$A$106:FA$202,157,FALSE)))</f>
        <v>0</v>
      </c>
      <c r="FB30" s="6">
        <f>IF(ISERROR(VLOOKUP($A30,'Import Peak'!$A$3:FB$99,158,FALSE)-VLOOKUP($A30,'Import Peak Change'!$A$106:FB$202,158,FALSE)),0,(VLOOKUP($A30,'Import Peak'!$A$3:FB$99,158,FALSE)-VLOOKUP($A30,'Import Peak Change'!$A$106:FB$202,158,FALSE)))</f>
        <v>0</v>
      </c>
      <c r="FC30" s="6">
        <f>IF(ISERROR(VLOOKUP($A30,'Import Peak'!$A$3:FC$99,159,FALSE)-VLOOKUP($A30,'Import Peak Change'!$A$106:FC$202,159,FALSE)),0,(VLOOKUP($A30,'Import Peak'!$A$3:FC$99,159,FALSE)-VLOOKUP($A30,'Import Peak Change'!$A$106:FC$202,159,FALSE)))</f>
        <v>0</v>
      </c>
      <c r="FD30" s="6">
        <f>IF(ISERROR(VLOOKUP($A30,'Import Peak'!$A$3:FD$99,160,FALSE)-VLOOKUP($A30,'Import Peak Change'!$A$106:FD$202,160,FALSE)),0,(VLOOKUP($A30,'Import Peak'!$A$3:FD$99,160,FALSE)-VLOOKUP($A30,'Import Peak Change'!$A$106:FD$202,160,FALSE)))</f>
        <v>0</v>
      </c>
      <c r="FE30" s="6">
        <f>IF(ISERROR(VLOOKUP($A30,'Import Peak'!$A$3:FE$99,161,FALSE)-VLOOKUP($A30,'Import Peak Change'!$A$106:FE$202,161,FALSE)),0,(VLOOKUP($A30,'Import Peak'!$A$3:FE$99,161,FALSE)-VLOOKUP($A30,'Import Peak Change'!$A$106:FE$202,161,FALSE)))</f>
        <v>0</v>
      </c>
      <c r="FF30" s="6">
        <f>IF(ISERROR(VLOOKUP($A30,'Import Peak'!$A$3:FF$99,162,FALSE)-VLOOKUP($A30,'Import Peak Change'!$A$106:FF$202,162,FALSE)),0,(VLOOKUP($A30,'Import Peak'!$A$3:FF$99,162,FALSE)-VLOOKUP($A30,'Import Peak Change'!$A$106:FF$202,162,FALSE)))</f>
        <v>0</v>
      </c>
      <c r="FG30" s="6">
        <f>IF(ISERROR(VLOOKUP($A30,'Import Peak'!$A$3:FG$99,163,FALSE)-VLOOKUP($A30,'Import Peak Change'!$A$106:FG$202,163,FALSE)),0,(VLOOKUP($A30,'Import Peak'!$A$3:FG$99,163,FALSE)-VLOOKUP($A30,'Import Peak Change'!$A$106:FG$202,163,FALSE)))</f>
        <v>0</v>
      </c>
      <c r="FH30" s="6">
        <f>IF(ISERROR(VLOOKUP($A30,'Import Peak'!$A$3:FH$99,164,FALSE)-VLOOKUP($A30,'Import Peak Change'!$A$106:FH$202,164,FALSE)),0,(VLOOKUP($A30,'Import Peak'!$A$3:FH$99,164,FALSE)-VLOOKUP($A30,'Import Peak Change'!$A$106:FH$202,164,FALSE)))</f>
        <v>0</v>
      </c>
      <c r="FI30" s="6">
        <f>IF(ISERROR(VLOOKUP($A30,'Import Peak'!$A$3:FI$99,165,FALSE)-VLOOKUP($A30,'Import Peak Change'!$A$106:FI$202,165,FALSE)),0,(VLOOKUP($A30,'Import Peak'!$A$3:FI$99,165,FALSE)-VLOOKUP($A30,'Import Peak Change'!$A$106:FI$202,165,FALSE)))</f>
        <v>0</v>
      </c>
      <c r="FJ30" s="6">
        <f>IF(ISERROR(VLOOKUP($A30,'Import Peak'!$A$3:FJ$99,166,FALSE)-VLOOKUP($A30,'Import Peak Change'!$A$106:FJ$202,166,FALSE)),0,(VLOOKUP($A30,'Import Peak'!$A$3:FJ$99,166,FALSE)-VLOOKUP($A30,'Import Peak Change'!$A$106:FJ$202,166,FALSE)))</f>
        <v>0</v>
      </c>
      <c r="FK30" s="6">
        <f>IF(ISERROR(VLOOKUP($A30,'Import Peak'!$A$3:FK$99,167,FALSE)-VLOOKUP($A30,'Import Peak Change'!$A$106:FK$202,167,FALSE)),0,(VLOOKUP($A30,'Import Peak'!$A$3:FK$99,167,FALSE)-VLOOKUP($A30,'Import Peak Change'!$A$106:FK$202,167,FALSE)))</f>
        <v>0</v>
      </c>
      <c r="FL30" s="6">
        <f>IF(ISERROR(VLOOKUP($A30,'Import Peak'!$A$3:FL$99,168,FALSE)-VLOOKUP($A30,'Import Peak Change'!$A$106:FL$202,168,FALSE)),0,(VLOOKUP($A30,'Import Peak'!$A$3:FL$99,168,FALSE)-VLOOKUP($A30,'Import Peak Change'!$A$106:FL$202,168,FALSE)))</f>
        <v>0</v>
      </c>
      <c r="FM30" s="6">
        <f>IF(ISERROR(VLOOKUP($A30,'Import Peak'!$A$3:FM$99,169,FALSE)-VLOOKUP($A30,'Import Peak Change'!$A$106:FM$202,169,FALSE)),0,(VLOOKUP($A30,'Import Peak'!$A$3:FM$99,169,FALSE)-VLOOKUP($A30,'Import Peak Change'!$A$106:FM$202,169,FALSE)))</f>
        <v>0</v>
      </c>
      <c r="FN30" s="6">
        <f>IF(ISERROR(VLOOKUP($A30,'Import Peak'!$A$3:FN$99,170,FALSE)-VLOOKUP($A30,'Import Peak Change'!$A$106:FN$202,170,FALSE)),0,(VLOOKUP($A30,'Import Peak'!$A$3:FN$99,170,FALSE)-VLOOKUP($A30,'Import Peak Change'!$A$106:FN$202,170,FALSE)))</f>
        <v>0</v>
      </c>
      <c r="FO30" s="6">
        <f>IF(ISERROR(VLOOKUP($A30,'Import Peak'!$A$3:FO$99,171,FALSE)-VLOOKUP($A30,'Import Peak Change'!$A$106:FO$202,171,FALSE)),0,(VLOOKUP($A30,'Import Peak'!$A$3:FO$99,171,FALSE)-VLOOKUP($A30,'Import Peak Change'!$A$106:FO$202,171,FALSE)))</f>
        <v>0</v>
      </c>
      <c r="FP30" s="6">
        <f>IF(ISERROR(VLOOKUP($A30,'Import Peak'!$A$3:FP$99,172,FALSE)-VLOOKUP($A30,'Import Peak Change'!$A$106:FP$202,172,FALSE)),0,(VLOOKUP($A30,'Import Peak'!$A$3:FP$99,172,FALSE)-VLOOKUP($A30,'Import Peak Change'!$A$106:FP$202,172,FALSE)))</f>
        <v>0</v>
      </c>
      <c r="FQ30" s="6">
        <f>IF(ISERROR(VLOOKUP($A30,'Import Peak'!$A$3:FQ$99,173,FALSE)-VLOOKUP($A30,'Import Peak Change'!$A$106:FQ$202,173,FALSE)),0,(VLOOKUP($A30,'Import Peak'!$A$3:FQ$99,173,FALSE)-VLOOKUP($A30,'Import Peak Change'!$A$106:FQ$202,173,FALSE)))</f>
        <v>0</v>
      </c>
      <c r="FR30" s="6">
        <f>IF(ISERROR(VLOOKUP($A30,'Import Peak'!$A$3:FR$99,174,FALSE)-VLOOKUP($A30,'Import Peak Change'!$A$106:FR$202,174,FALSE)),0,(VLOOKUP($A30,'Import Peak'!$A$3:FR$99,174,FALSE)-VLOOKUP($A30,'Import Peak Change'!$A$106:FR$202,174,FALSE)))</f>
        <v>0</v>
      </c>
      <c r="FS30" s="6">
        <f>IF(ISERROR(VLOOKUP($A30,'Import Peak'!$A$3:FS$99,175,FALSE)-VLOOKUP($A30,'Import Peak Change'!$A$106:FS$202,175,FALSE)),0,(VLOOKUP($A30,'Import Peak'!$A$3:FS$99,175,FALSE)-VLOOKUP($A30,'Import Peak Change'!$A$106:FS$202,175,FALSE)))</f>
        <v>0</v>
      </c>
      <c r="FT30" s="6">
        <f>IF(ISERROR(VLOOKUP($A30,'Import Peak'!$A$3:FT$99,176,FALSE)-VLOOKUP($A30,'Import Peak Change'!$A$106:FT$202,176,FALSE)),0,(VLOOKUP($A30,'Import Peak'!$A$3:FT$99,176,FALSE)-VLOOKUP($A30,'Import Peak Change'!$A$106:FT$202,176,FALSE)))</f>
        <v>0</v>
      </c>
      <c r="FU30" s="6">
        <f>IF(ISERROR(VLOOKUP($A30,'Import Peak'!$A$3:FU$99,177,FALSE)-VLOOKUP($A30,'Import Peak Change'!$A$106:FU$202,177,FALSE)),0,(VLOOKUP($A30,'Import Peak'!$A$3:FU$99,177,FALSE)-VLOOKUP($A30,'Import Peak Change'!$A$106:FU$202,177,FALSE)))</f>
        <v>0</v>
      </c>
      <c r="FV30" s="6">
        <f>IF(ISERROR(VLOOKUP($A30,'Import Peak'!$A$3:FV$99,178,FALSE)-VLOOKUP($A30,'Import Peak Change'!$A$106:FV$202,178,FALSE)),0,(VLOOKUP($A30,'Import Peak'!$A$3:FV$99,178,FALSE)-VLOOKUP($A30,'Import Peak Change'!$A$106:FV$202,178,FALSE)))</f>
        <v>0</v>
      </c>
      <c r="FW30" s="6">
        <f>IF(ISERROR(VLOOKUP($A30,'Import Peak'!$A$3:FW$99,179,FALSE)-VLOOKUP($A30,'Import Peak Change'!$A$106:FW$202,179,FALSE)),0,(VLOOKUP($A30,'Import Peak'!$A$3:FW$99,179,FALSE)-VLOOKUP($A30,'Import Peak Change'!$A$106:FW$202,179,FALSE)))</f>
        <v>0</v>
      </c>
      <c r="FX30" s="6">
        <f>IF(ISERROR(VLOOKUP($A30,'Import Peak'!$A$3:FX$99,180,FALSE)-VLOOKUP($A30,'Import Peak Change'!$A$106:FX$202,180,FALSE)),0,(VLOOKUP($A30,'Import Peak'!$A$3:FX$99,180,FALSE)-VLOOKUP($A30,'Import Peak Change'!$A$106:FX$202,180,FALSE)))</f>
        <v>0</v>
      </c>
      <c r="FY30" s="6">
        <f>IF(ISERROR(VLOOKUP($A30,'Import Peak'!$A$3:FY$99,181,FALSE)-VLOOKUP($A30,'Import Peak Change'!$A$106:FY$202,181,FALSE)),0,(VLOOKUP($A30,'Import Peak'!$A$3:FY$99,181,FALSE)-VLOOKUP($A30,'Import Peak Change'!$A$106:FY$202,181,FALSE)))</f>
        <v>0</v>
      </c>
      <c r="FZ30" s="6">
        <f>IF(ISERROR(VLOOKUP($A30,'Import Peak'!$A$3:FZ$99,182,FALSE)-VLOOKUP($A30,'Import Peak Change'!$A$106:FZ$202,182,FALSE)),0,(VLOOKUP($A30,'Import Peak'!$A$3:FZ$99,182,FALSE)-VLOOKUP($A30,'Import Peak Change'!$A$106:FZ$202,182,FALSE)))</f>
        <v>0</v>
      </c>
      <c r="GA30" s="6">
        <f>IF(ISERROR(VLOOKUP($A30,'Import Peak'!$A$3:GA$99,183,FALSE)-VLOOKUP($A30,'Import Peak Change'!$A$106:GA$202,183,FALSE)),0,(VLOOKUP($A30,'Import Peak'!$A$3:GA$99,183,FALSE)-VLOOKUP($A30,'Import Peak Change'!$A$106:GA$202,183,FALSE)))</f>
        <v>0</v>
      </c>
      <c r="GB30" s="6">
        <f>IF(ISERROR(VLOOKUP($A30,'Import Peak'!$A$3:GB$99,184,FALSE)-VLOOKUP($A30,'Import Peak Change'!$A$106:GB$202,184,FALSE)),0,(VLOOKUP($A30,'Import Peak'!$A$3:GB$99,184,FALSE)-VLOOKUP($A30,'Import Peak Change'!$A$106:GB$202,184,FALSE)))</f>
        <v>0</v>
      </c>
      <c r="GC30" s="6">
        <f>IF(ISERROR(VLOOKUP($A30,'Import Peak'!$A$3:GC$99,185,FALSE)-VLOOKUP($A30,'Import Peak Change'!$A$106:GC$202,185,FALSE)),0,(VLOOKUP($A30,'Import Peak'!$A$3:GC$99,185,FALSE)-VLOOKUP($A30,'Import Peak Change'!$A$106:GC$202,185,FALSE)))</f>
        <v>0</v>
      </c>
      <c r="GD30" s="6">
        <f>IF(ISERROR(VLOOKUP($A30,'Import Peak'!$A$3:GD$99,186,FALSE)-VLOOKUP($A30,'Import Peak Change'!$A$106:GD$202,186,FALSE)),0,(VLOOKUP($A30,'Import Peak'!$A$3:GD$99,186,FALSE)-VLOOKUP($A30,'Import Peak Change'!$A$106:GD$202,186,FALSE)))</f>
        <v>0</v>
      </c>
      <c r="GE30" s="6">
        <f>IF(ISERROR(VLOOKUP($A30,'Import Peak'!$A$3:GE$99,187,FALSE)-VLOOKUP($A30,'Import Peak Change'!$A$106:GE$202,187,FALSE)),0,(VLOOKUP($A30,'Import Peak'!$A$3:GE$99,187,FALSE)-VLOOKUP($A30,'Import Peak Change'!$A$106:GE$202,187,FALSE)))</f>
        <v>0</v>
      </c>
      <c r="GF30" s="6">
        <f>IF(ISERROR(VLOOKUP($A30,'Import Peak'!$A$3:GF$99,188,FALSE)-VLOOKUP($A30,'Import Peak Change'!$A$106:GF$202,188,FALSE)),0,(VLOOKUP($A30,'Import Peak'!$A$3:GF$99,188,FALSE)-VLOOKUP($A30,'Import Peak Change'!$A$106:GF$202,188,FALSE)))</f>
        <v>0</v>
      </c>
      <c r="GG30" s="6">
        <f>IF(ISERROR(VLOOKUP($A30,'Import Peak'!$A$3:GG$99,189,FALSE)-VLOOKUP($A30,'Import Peak Change'!$A$106:GG$202,189,FALSE)),0,(VLOOKUP($A30,'Import Peak'!$A$3:GG$99,189,FALSE)-VLOOKUP($A30,'Import Peak Change'!$A$106:GG$202,189,FALSE)))</f>
        <v>0</v>
      </c>
      <c r="GH30" s="6">
        <f>IF(ISERROR(VLOOKUP($A30,'Import Peak'!$A$3:GH$99,190,FALSE)-VLOOKUP($A30,'Import Peak Change'!$A$106:GH$202,190,FALSE)),0,(VLOOKUP($A30,'Import Peak'!$A$3:GH$99,190,FALSE)-VLOOKUP($A30,'Import Peak Change'!$A$106:GH$202,190,FALSE)))</f>
        <v>0</v>
      </c>
      <c r="GI30" s="6">
        <f>IF(ISERROR(VLOOKUP($A30,'Import Peak'!$A$3:GI$99,191,FALSE)-VLOOKUP($A30,'Import Peak Change'!$A$106:GI$202,191,FALSE)),0,(VLOOKUP($A30,'Import Peak'!$A$3:GI$99,191,FALSE)-VLOOKUP($A30,'Import Peak Change'!$A$106:GI$202,191,FALSE)))</f>
        <v>0</v>
      </c>
      <c r="GJ30" s="6">
        <f>IF(ISERROR(VLOOKUP($A30,'Import Peak'!$A$3:GJ$99,192,FALSE)-VLOOKUP($A30,'Import Peak Change'!$A$106:GJ$202,192,FALSE)),0,(VLOOKUP($A30,'Import Peak'!$A$3:GJ$99,192,FALSE)-VLOOKUP($A30,'Import Peak Change'!$A$106:GJ$202,192,FALSE)))</f>
        <v>0</v>
      </c>
      <c r="GK30" s="6">
        <f>IF(ISERROR(VLOOKUP($A30,'Import Peak'!$A$3:GK$99,193,FALSE)-VLOOKUP($A30,'Import Peak Change'!$A$106:GK$202,193,FALSE)),0,(VLOOKUP($A30,'Import Peak'!$A$3:GK$99,193,FALSE)-VLOOKUP($A30,'Import Peak Change'!$A$106:GK$202,193,FALSE)))</f>
        <v>0</v>
      </c>
      <c r="GL30" s="6">
        <f>IF(ISERROR(VLOOKUP($A30,'Import Peak'!$A$3:GL$99,194,FALSE)-VLOOKUP($A30,'Import Peak Change'!$A$106:GL$202,194,FALSE)),0,(VLOOKUP($A30,'Import Peak'!$A$3:GL$99,194,FALSE)-VLOOKUP($A30,'Import Peak Change'!$A$106:GL$202,194,FALSE)))</f>
        <v>0</v>
      </c>
      <c r="GM30" s="6">
        <f>IF(ISERROR(VLOOKUP($A30,'Import Peak'!$A$3:GM$99,195,FALSE)-VLOOKUP($A30,'Import Peak Change'!$A$106:GM$202,195,FALSE)),0,(VLOOKUP($A30,'Import Peak'!$A$3:GM$99,195,FALSE)-VLOOKUP($A30,'Import Peak Change'!$A$106:GM$202,195,FALSE)))</f>
        <v>0</v>
      </c>
      <c r="GN30" s="6">
        <f>IF(ISERROR(VLOOKUP($A30,'Import Peak'!$A$3:GN$99,196,FALSE)-VLOOKUP($A30,'Import Peak Change'!$A$106:GN$202,196,FALSE)),0,(VLOOKUP($A30,'Import Peak'!$A$3:GN$99,196,FALSE)-VLOOKUP($A30,'Import Peak Change'!$A$106:GN$202,196,FALSE)))</f>
        <v>0</v>
      </c>
      <c r="GO30" s="6">
        <f>IF(ISERROR(VLOOKUP($A30,'Import Peak'!$A$3:GO$99,197,FALSE)-VLOOKUP($A30,'Import Peak Change'!$A$106:GO$202,197,FALSE)),0,(VLOOKUP($A30,'Import Peak'!$A$3:GO$99,197,FALSE)-VLOOKUP($A30,'Import Peak Change'!$A$106:GO$202,197,FALSE)))</f>
        <v>0</v>
      </c>
      <c r="GP30" s="6">
        <f>IF(ISERROR(VLOOKUP($A30,'Import Peak'!$A$3:GP$99,198,FALSE)-VLOOKUP($A30,'Import Peak Change'!$A$106:GP$202,198,FALSE)),0,(VLOOKUP($A30,'Import Peak'!$A$3:GP$99,198,FALSE)-VLOOKUP($A30,'Import Peak Change'!$A$106:GP$202,198,FALSE)))</f>
        <v>0</v>
      </c>
      <c r="GQ30" s="6">
        <f>IF(ISERROR(VLOOKUP($A30,'Import Peak'!$A$3:GQ$99,199,FALSE)-VLOOKUP($A30,'Import Peak Change'!$A$106:GQ$202,199,FALSE)),0,(VLOOKUP($A30,'Import Peak'!$A$3:GQ$99,199,FALSE)-VLOOKUP($A30,'Import Peak Change'!$A$106:GQ$202,199,FALSE)))</f>
        <v>0</v>
      </c>
      <c r="GR30" s="6">
        <f>IF(ISERROR(VLOOKUP($A30,'Import Peak'!$A$3:GR$99,200,FALSE)-VLOOKUP($A30,'Import Peak Change'!$A$106:GR$202,200,FALSE)),0,(VLOOKUP($A30,'Import Peak'!$A$3:GR$99,200,FALSE)-VLOOKUP($A30,'Import Peak Change'!$A$106:GR$202,200,FALSE)))</f>
        <v>0</v>
      </c>
      <c r="GS30" s="6">
        <f>IF(ISERROR(VLOOKUP($A30,'Import Peak'!$A$3:GS$99,201,FALSE)-VLOOKUP($A30,'Import Peak Change'!$A$106:GS$202,201,FALSE)),0,(VLOOKUP($A30,'Import Peak'!$A$3:GS$99,201,FALSE)-VLOOKUP($A30,'Import Peak Change'!$A$106:GS$202,201,FALSE)))</f>
        <v>0</v>
      </c>
      <c r="GT30" s="6">
        <f>IF(ISERROR(VLOOKUP($A30,'Import Peak'!$A$3:GT$99,202,FALSE)-VLOOKUP($A30,'Import Peak Change'!$A$106:GT$202,202,FALSE)),0,(VLOOKUP($A30,'Import Peak'!$A$3:GT$99,202,FALSE)-VLOOKUP($A30,'Import Peak Change'!$A$106:GT$202,202,FALSE)))</f>
        <v>0</v>
      </c>
      <c r="GU30" s="6">
        <f>IF(ISERROR(VLOOKUP($A30,'Import Peak'!$A$3:GU$99,203,FALSE)-VLOOKUP($A30,'Import Peak Change'!$A$106:GU$202,203,FALSE)),0,(VLOOKUP($A30,'Import Peak'!$A$3:GU$99,203,FALSE)-VLOOKUP($A30,'Import Peak Change'!$A$106:GU$202,203,FALSE)))</f>
        <v>0</v>
      </c>
      <c r="GV30" s="6">
        <f>IF(ISERROR(VLOOKUP($A30,'Import Peak'!$A$3:GV$99,204,FALSE)-VLOOKUP($A30,'Import Peak Change'!$A$106:GV$202,204,FALSE)),0,(VLOOKUP($A30,'Import Peak'!$A$3:GV$99,204,FALSE)-VLOOKUP($A30,'Import Peak Change'!$A$106:GV$202,204,FALSE)))</f>
        <v>0</v>
      </c>
      <c r="GW30" s="6">
        <f>IF(ISERROR(VLOOKUP($A30,'Import Peak'!$A$3:GW$99,205,FALSE)-VLOOKUP($A30,'Import Peak Change'!$A$106:GW$202,205,FALSE)),0,(VLOOKUP($A30,'Import Peak'!$A$3:GW$99,205,FALSE)-VLOOKUP($A30,'Import Peak Change'!$A$106:GW$202,205,FALSE)))</f>
        <v>0</v>
      </c>
      <c r="GX30" s="6">
        <f>IF(ISERROR(VLOOKUP($A30,'Import Peak'!$A$3:GX$99,206,FALSE)-VLOOKUP($A30,'Import Peak Change'!$A$106:GX$202,206,FALSE)),0,(VLOOKUP($A30,'Import Peak'!$A$3:GX$99,206,FALSE)-VLOOKUP($A30,'Import Peak Change'!$A$106:GX$202,206,FALSE)))</f>
        <v>0</v>
      </c>
      <c r="GY30" s="6">
        <f>IF(ISERROR(VLOOKUP($A30,'Import Peak'!$A$3:GY$99,207,FALSE)-VLOOKUP($A30,'Import Peak Change'!$A$106:GY$202,207,FALSE)),0,(VLOOKUP($A30,'Import Peak'!$A$3:GY$99,207,FALSE)-VLOOKUP($A30,'Import Peak Change'!$A$106:GY$202,207,FALSE)))</f>
        <v>0</v>
      </c>
      <c r="GZ30" s="6">
        <f>IF(ISERROR(VLOOKUP($A30,'Import Peak'!$A$3:GZ$99,208,FALSE)-VLOOKUP($A30,'Import Peak Change'!$A$106:GZ$202,208,FALSE)),0,(VLOOKUP($A30,'Import Peak'!$A$3:GZ$99,208,FALSE)-VLOOKUP($A30,'Import Peak Change'!$A$106:GZ$202,208,FALSE)))</f>
        <v>0</v>
      </c>
      <c r="HA30" s="6">
        <f>IF(ISERROR(VLOOKUP($A30,'Import Peak'!$A$3:HA$99,209,FALSE)-VLOOKUP($A30,'Import Peak Change'!$A$106:HA$202,209,FALSE)),0,(VLOOKUP($A30,'Import Peak'!$A$3:HA$99,209,FALSE)-VLOOKUP($A30,'Import Peak Change'!$A$106:HA$202,209,FALSE)))</f>
        <v>0</v>
      </c>
      <c r="HB30" s="6">
        <f>IF(ISERROR(VLOOKUP($A30,'Import Peak'!$A$3:HB$99,210,FALSE)-VLOOKUP($A30,'Import Peak Change'!$A$106:HB$202,210,FALSE)),0,(VLOOKUP($A30,'Import Peak'!$A$3:HB$99,210,FALSE)-VLOOKUP($A30,'Import Peak Change'!$A$106:HB$202,210,FALSE)))</f>
        <v>0</v>
      </c>
      <c r="HC30" s="6">
        <f>IF(ISERROR(VLOOKUP($A30,'Import Peak'!$A$3:HC$99,211,FALSE)-VLOOKUP($A30,'Import Peak Change'!$A$106:HC$202,211,FALSE)),0,(VLOOKUP($A30,'Import Peak'!$A$3:HC$99,211,FALSE)-VLOOKUP($A30,'Import Peak Change'!$A$106:HC$202,211,FALSE)))</f>
        <v>0</v>
      </c>
      <c r="HD30" s="6">
        <f>IF(ISERROR(VLOOKUP($A30,'Import Peak'!$A$3:HD$99,212,FALSE)-VLOOKUP($A30,'Import Peak Change'!$A$106:HD$202,212,FALSE)),0,(VLOOKUP($A30,'Import Peak'!$A$3:HD$99,212,FALSE)-VLOOKUP($A30,'Import Peak Change'!$A$106:HD$202,212,FALSE)))</f>
        <v>0</v>
      </c>
      <c r="HE30" s="6">
        <f>IF(ISERROR(VLOOKUP($A30,'Import Peak'!$A$3:HE$99,213,FALSE)-VLOOKUP($A30,'Import Peak Change'!$A$106:HE$202,213,FALSE)),0,(VLOOKUP($A30,'Import Peak'!$A$3:HE$99,213,FALSE)-VLOOKUP($A30,'Import Peak Change'!$A$106:HE$202,213,FALSE)))</f>
        <v>0</v>
      </c>
      <c r="HF30" s="6">
        <f>IF(ISERROR(VLOOKUP($A30,'Import Peak'!$A$3:HF$99,214,FALSE)-VLOOKUP($A30,'Import Peak Change'!$A$106:HF$202,214,FALSE)),0,(VLOOKUP($A30,'Import Peak'!$A$3:HF$99,214,FALSE)-VLOOKUP($A30,'Import Peak Change'!$A$106:HF$202,214,FALSE)))</f>
        <v>0</v>
      </c>
      <c r="HG30" s="6">
        <f>IF(ISERROR(VLOOKUP($A30,'Import Peak'!$A$3:HG$99,215,FALSE)-VLOOKUP($A30,'Import Peak Change'!$A$106:HG$202,215,FALSE)),0,(VLOOKUP($A30,'Import Peak'!$A$3:HG$99,215,FALSE)-VLOOKUP($A30,'Import Peak Change'!$A$106:HG$202,215,FALSE)))</f>
        <v>0</v>
      </c>
      <c r="HH30" s="6">
        <f>IF(ISERROR(VLOOKUP($A30,'Import Peak'!$A$3:HH$99,216,FALSE)-VLOOKUP($A30,'Import Peak Change'!$A$106:HH$202,216,FALSE)),0,(VLOOKUP($A30,'Import Peak'!$A$3:HH$99,216,FALSE)-VLOOKUP($A30,'Import Peak Change'!$A$106:HH$202,216,FALSE)))</f>
        <v>0</v>
      </c>
      <c r="HI30" s="6">
        <f>IF(ISERROR(VLOOKUP($A30,'Import Peak'!$A$3:HI$99,217,FALSE)-VLOOKUP($A30,'Import Peak Change'!$A$106:HI$202,217,FALSE)),0,(VLOOKUP($A30,'Import Peak'!$A$3:HI$99,217,FALSE)-VLOOKUP($A30,'Import Peak Change'!$A$106:HI$202,217,FALSE)))</f>
        <v>0</v>
      </c>
      <c r="HJ30" s="6">
        <f>IF(ISERROR(VLOOKUP($A30,'Import Peak'!$A$3:HJ$99,218,FALSE)-VLOOKUP($A30,'Import Peak Change'!$A$106:HJ$202,218,FALSE)),0,(VLOOKUP($A30,'Import Peak'!$A$3:HJ$99,218,FALSE)-VLOOKUP($A30,'Import Peak Change'!$A$106:HJ$202,218,FALSE)))</f>
        <v>0</v>
      </c>
      <c r="HK30" s="6">
        <f>IF(ISERROR(VLOOKUP($A30,'Import Peak'!$A$3:HK$99,219,FALSE)-VLOOKUP($A30,'Import Peak Change'!$A$106:HK$202,219,FALSE)),0,(VLOOKUP($A30,'Import Peak'!$A$3:HK$99,219,FALSE)-VLOOKUP($A30,'Import Peak Change'!$A$106:HK$202,219,FALSE)))</f>
        <v>0</v>
      </c>
      <c r="HL30" s="6">
        <f>IF(ISERROR(VLOOKUP($A30,'Import Peak'!$A$3:HL$99,220,FALSE)-VLOOKUP($A30,'Import Peak Change'!$A$106:HL$202,220,FALSE)),0,(VLOOKUP($A30,'Import Peak'!$A$3:HL$99,220,FALSE)-VLOOKUP($A30,'Import Peak Change'!$A$106:HL$202,220,FALSE)))</f>
        <v>0</v>
      </c>
      <c r="HM30" s="6">
        <f>IF(ISERROR(VLOOKUP($A30,'Import Peak'!$A$3:HM$99,221,FALSE)-VLOOKUP($A30,'Import Peak Change'!$A$106:HM$202,221,FALSE)),0,(VLOOKUP($A30,'Import Peak'!$A$3:HM$99,221,FALSE)-VLOOKUP($A30,'Import Peak Change'!$A$106:HM$202,221,FALSE)))</f>
        <v>0</v>
      </c>
      <c r="HN30" s="6">
        <f>IF(ISERROR(VLOOKUP($A30,'Import Peak'!$A$3:HN$99,222,FALSE)-VLOOKUP($A30,'Import Peak Change'!$A$106:HN$202,222,FALSE)),0,(VLOOKUP($A30,'Import Peak'!$A$3:HN$99,222,FALSE)-VLOOKUP($A30,'Import Peak Change'!$A$106:HN$202,222,FALSE)))</f>
        <v>0</v>
      </c>
      <c r="HO30" s="6">
        <f>IF(ISERROR(VLOOKUP($A30,'Import Peak'!$A$3:HO$99,223,FALSE)-VLOOKUP($A30,'Import Peak Change'!$A$106:HO$202,223,FALSE)),0,(VLOOKUP($A30,'Import Peak'!$A$3:HO$99,223,FALSE)-VLOOKUP($A30,'Import Peak Change'!$A$106:HO$202,223,FALSE)))</f>
        <v>0</v>
      </c>
      <c r="HP30" s="6">
        <f>IF(ISERROR(VLOOKUP($A30,'Import Peak'!$A$3:HP$99,224,FALSE)-VLOOKUP($A30,'Import Peak Change'!$A$106:HP$202,224,FALSE)),0,(VLOOKUP($A30,'Import Peak'!$A$3:HP$99,224,FALSE)-VLOOKUP($A30,'Import Peak Change'!$A$106:HP$202,224,FALSE)))</f>
        <v>0</v>
      </c>
      <c r="HQ30" s="6">
        <f>IF(ISERROR(VLOOKUP($A30,'Import Peak'!$A$3:HQ$99,225,FALSE)-VLOOKUP($A30,'Import Peak Change'!$A$106:HQ$202,225,FALSE)),0,(VLOOKUP($A30,'Import Peak'!$A$3:HQ$99,225,FALSE)-VLOOKUP($A30,'Import Peak Change'!$A$106:HQ$202,225,FALSE)))</f>
        <v>0</v>
      </c>
      <c r="HR30" s="6">
        <f>IF(ISERROR(VLOOKUP($A30,'Import Peak'!$A$3:HR$99,226,FALSE)-VLOOKUP($A30,'Import Peak Change'!$A$106:HR$202,226,FALSE)),0,(VLOOKUP($A30,'Import Peak'!$A$3:HR$99,226,FALSE)-VLOOKUP($A30,'Import Peak Change'!$A$106:HR$202,226,FALSE)))</f>
        <v>0</v>
      </c>
      <c r="HS30" s="6">
        <f>IF(ISERROR(VLOOKUP($A30,'Import Peak'!$A$3:HS$99,227,FALSE)-VLOOKUP($A30,'Import Peak Change'!$A$106:HS$202,227,FALSE)),0,(VLOOKUP($A30,'Import Peak'!$A$3:HS$99,227,FALSE)-VLOOKUP($A30,'Import Peak Change'!$A$106:HS$202,227,FALSE)))</f>
        <v>0</v>
      </c>
      <c r="HT30" s="6">
        <f>IF(ISERROR(VLOOKUP($A30,'Import Peak'!$A$3:HT$99,228,FALSE)-VLOOKUP($A30,'Import Peak Change'!$A$106:HT$202,228,FALSE)),0,(VLOOKUP($A30,'Import Peak'!$A$3:HT$99,228,FALSE)-VLOOKUP($A30,'Import Peak Change'!$A$106:HT$202,228,FALSE)))</f>
        <v>0</v>
      </c>
      <c r="HU30" s="6">
        <f>IF(ISERROR(VLOOKUP($A30,'Import Peak'!$A$3:HU$99,229,FALSE)-VLOOKUP($A30,'Import Peak Change'!$A$106:HU$202,229,FALSE)),0,(VLOOKUP($A30,'Import Peak'!$A$3:HU$99,229,FALSE)-VLOOKUP($A30,'Import Peak Change'!$A$106:HU$202,229,FALSE)))</f>
        <v>0</v>
      </c>
      <c r="HV30" s="6">
        <f>IF(ISERROR(VLOOKUP($A30,'Import Peak'!$A$3:HV$99,230,FALSE)-VLOOKUP($A30,'Import Peak Change'!$A$106:HV$202,230,FALSE)),0,(VLOOKUP($A30,'Import Peak'!$A$3:HV$99,230,FALSE)-VLOOKUP($A30,'Import Peak Change'!$A$106:HV$202,230,FALSE)))</f>
        <v>0</v>
      </c>
      <c r="HW30" s="6">
        <f>IF(ISERROR(VLOOKUP($A30,'Import Peak'!$A$3:HW$99,231,FALSE)-VLOOKUP($A30,'Import Peak Change'!$A$106:HW$202,231,FALSE)),0,(VLOOKUP($A30,'Import Peak'!$A$3:HW$99,231,FALSE)-VLOOKUP($A30,'Import Peak Change'!$A$106:HW$202,231,FALSE)))</f>
        <v>0</v>
      </c>
      <c r="HX30" s="6">
        <f>IF(ISERROR(VLOOKUP($A30,'Import Peak'!$A$3:HX$99,232,FALSE)-VLOOKUP($A30,'Import Peak Change'!$A$106:HX$202,232,FALSE)),0,(VLOOKUP($A30,'Import Peak'!$A$3:HX$99,232,FALSE)-VLOOKUP($A30,'Import Peak Change'!$A$106:HX$202,232,FALSE)))</f>
        <v>0</v>
      </c>
      <c r="HY30" s="6">
        <f>IF(ISERROR(VLOOKUP($A30,'Import Peak'!$A$3:HY$99,233,FALSE)-VLOOKUP($A30,'Import Peak Change'!$A$106:HY$202,233,FALSE)),0,(VLOOKUP($A30,'Import Peak'!$A$3:HY$99,233,FALSE)-VLOOKUP($A30,'Import Peak Change'!$A$106:HY$202,233,FALSE)))</f>
        <v>0</v>
      </c>
      <c r="HZ30" s="6">
        <f>IF(ISERROR(VLOOKUP($A30,'Import Peak'!$A$3:HZ$99,234,FALSE)-VLOOKUP($A30,'Import Peak Change'!$A$106:HZ$202,234,FALSE)),0,(VLOOKUP($A30,'Import Peak'!$A$3:HZ$99,234,FALSE)-VLOOKUP($A30,'Import Peak Change'!$A$106:HZ$202,234,FALSE)))</f>
        <v>0</v>
      </c>
      <c r="IA30" s="6">
        <f>IF(ISERROR(VLOOKUP($A30,'Import Peak'!$A$3:IA$99,235,FALSE)-VLOOKUP($A30,'Import Peak Change'!$A$106:IA$202,235,FALSE)),0,(VLOOKUP($A30,'Import Peak'!$A$3:IA$99,235,FALSE)-VLOOKUP($A30,'Import Peak Change'!$A$106:IA$202,235,FALSE)))</f>
        <v>0</v>
      </c>
      <c r="IB30" s="6">
        <f>IF(ISERROR(VLOOKUP($A30,'Import Peak'!$A$3:IB$99,236,FALSE)-VLOOKUP($A30,'Import Peak Change'!$A$106:IB$202,236,FALSE)),0,(VLOOKUP($A30,'Import Peak'!$A$3:IB$99,236,FALSE)-VLOOKUP($A30,'Import Peak Change'!$A$106:IB$202,236,FALSE)))</f>
        <v>0</v>
      </c>
      <c r="IC30" s="6">
        <f>IF(ISERROR(VLOOKUP($A30,'Import Peak'!$A$3:IC$99,237,FALSE)-VLOOKUP($A30,'Import Peak Change'!$A$106:IC$202,237,FALSE)),0,(VLOOKUP($A30,'Import Peak'!$A$3:IC$99,237,FALSE)-VLOOKUP($A30,'Import Peak Change'!$A$106:IC$202,237,FALSE)))</f>
        <v>0</v>
      </c>
      <c r="ID30" s="6">
        <f>IF(ISERROR(VLOOKUP($A30,'Import Peak'!$A$3:ID$99,238,FALSE)-VLOOKUP($A30,'Import Peak Change'!$A$106:ID$202,238,FALSE)),0,(VLOOKUP($A30,'Import Peak'!$A$3:ID$99,238,FALSE)-VLOOKUP($A30,'Import Peak Change'!$A$106:ID$202,238,FALSE)))</f>
        <v>-24.619324038613968</v>
      </c>
      <c r="IE30" s="6">
        <f>IF(ISERROR(VLOOKUP($A30,'Import Peak'!$A$3:IE$99,239,FALSE)-VLOOKUP($A30,'Import Peak Change'!$A$106:IE$202,239,FALSE)),0,(VLOOKUP($A30,'Import Peak'!$A$3:IE$99,239,FALSE)-VLOOKUP($A30,'Import Peak Change'!$A$106:IE$202,239,FALSE)))</f>
        <v>-24.619324038613968</v>
      </c>
    </row>
    <row r="31" spans="1:240">
      <c r="A31" s="168" t="str">
        <f>IF('Import Peak'!A28=0,"",'Import Peak'!A28)</f>
        <v>EPMI-ST-WSERV</v>
      </c>
      <c r="B31" s="6"/>
      <c r="C31" s="6"/>
      <c r="D31" s="6"/>
      <c r="E31" s="6"/>
      <c r="F31" s="6"/>
      <c r="G31" s="6">
        <f>IF(ISERROR(VLOOKUP($A31,'Import Peak'!$A$3:G$99,7,FALSE)-VLOOKUP($A31,'Import Peak Change'!$A$106:G$202,7,FALSE)),0,(VLOOKUP($A31,'Import Peak'!$A$3:G$99,7,FALSE)-VLOOKUP($A31,'Import Peak Change'!$A$106:G$202,7,FALSE)))</f>
        <v>0</v>
      </c>
      <c r="H31" s="6">
        <f>IF(ISERROR(VLOOKUP($A31,'Import Peak'!$A$3:H$99,8,FALSE)-VLOOKUP($A31,'Import Peak Change'!$A$106:H$202,8,FALSE)),0,(VLOOKUP($A31,'Import Peak'!$A$3:H$99,8,FALSE)-VLOOKUP($A31,'Import Peak Change'!$A$106:H$202,8,FALSE)))</f>
        <v>-63.886324153336403</v>
      </c>
      <c r="I31" s="6">
        <f>IF(ISERROR(VLOOKUP($A31,'Import Peak'!$A$3:I$99,9,FALSE)-VLOOKUP($A31,'Import Peak Change'!$A$106:I$202,9,FALSE)),0,(VLOOKUP($A31,'Import Peak'!$A$3:I$99,9,FALSE)-VLOOKUP($A31,'Import Peak Change'!$A$106:I$202,9,FALSE)))</f>
        <v>0</v>
      </c>
      <c r="J31" s="6">
        <f>IF(ISERROR(VLOOKUP($A31,'Import Peak'!$A$3:J$99,10,FALSE)-VLOOKUP($A31,'Import Peak Change'!$A$106:J$202,10,FALSE)),0,(VLOOKUP($A31,'Import Peak'!$A$3:J$99,10,FALSE)-VLOOKUP($A31,'Import Peak Change'!$A$106:J$202,10,FALSE)))</f>
        <v>0</v>
      </c>
      <c r="K31" s="6">
        <f>IF(ISERROR(VLOOKUP($A31,'Import Peak'!$A$3:K$99,11,FALSE)-VLOOKUP($A31,'Import Peak Change'!$A$106:K$202,11,FALSE)),0,(VLOOKUP($A31,'Import Peak'!$A$3:K$99,11,FALSE)-VLOOKUP($A31,'Import Peak Change'!$A$106:K$202,11,FALSE)))</f>
        <v>0</v>
      </c>
      <c r="L31" s="6">
        <f>IF(ISERROR(VLOOKUP($A31,'Import Peak'!$A$3:L$99,12,FALSE)-VLOOKUP($A31,'Import Peak Change'!$A$106:L$202,12,FALSE)),0,(VLOOKUP($A31,'Import Peak'!$A$3:L$99,12,FALSE)-VLOOKUP($A31,'Import Peak Change'!$A$106:L$202,12,FALSE)))</f>
        <v>0</v>
      </c>
      <c r="M31" s="6">
        <f>IF(ISERROR(VLOOKUP($A31,'Import Peak'!$A$3:M$99,13,FALSE)-VLOOKUP($A31,'Import Peak Change'!$A$106:M$202,13,FALSE)),0,(VLOOKUP($A31,'Import Peak'!$A$3:M$99,13,FALSE)-VLOOKUP($A31,'Import Peak Change'!$A$106:M$202,13,FALSE)))</f>
        <v>0</v>
      </c>
      <c r="N31" s="6">
        <f>IF(ISERROR(VLOOKUP($A31,'Import Peak'!$A$3:N$99,14,FALSE)-VLOOKUP($A31,'Import Peak Change'!$A$106:N$202,14,FALSE)),0,(VLOOKUP($A31,'Import Peak'!$A$3:N$99,14,FALSE)-VLOOKUP($A31,'Import Peak Change'!$A$106:N$202,14,FALSE)))</f>
        <v>0</v>
      </c>
      <c r="O31" s="6">
        <f>IF(ISERROR(VLOOKUP($A31,'Import Peak'!$A$3:O$99,15,FALSE)-VLOOKUP($A31,'Import Peak Change'!$A$106:O$202,15,FALSE)),0,(VLOOKUP($A31,'Import Peak'!$A$3:O$99,15,FALSE)-VLOOKUP($A31,'Import Peak Change'!$A$106:O$202,15,FALSE)))</f>
        <v>0</v>
      </c>
      <c r="P31" s="6">
        <f>IF(ISERROR(VLOOKUP($A31,'Import Peak'!$A$3:P$99,16,FALSE)-VLOOKUP($A31,'Import Peak Change'!$A$106:P$202,16,FALSE)),0,(VLOOKUP($A31,'Import Peak'!$A$3:P$99,16,FALSE)-VLOOKUP($A31,'Import Peak Change'!$A$106:P$202,16,FALSE)))</f>
        <v>0</v>
      </c>
      <c r="Q31" s="6">
        <f>IF(ISERROR(VLOOKUP($A31,'Import Peak'!$A$3:Q$99,17,FALSE)-VLOOKUP($A31,'Import Peak Change'!$A$106:Q$202,17,FALSE)),0,(VLOOKUP($A31,'Import Peak'!$A$3:Q$99,17,FALSE)-VLOOKUP($A31,'Import Peak Change'!$A$106:Q$202,17,FALSE)))</f>
        <v>0</v>
      </c>
      <c r="R31" s="6">
        <f>IF(ISERROR(VLOOKUP($A31,'Import Peak'!$A$3:R$99,18,FALSE)-VLOOKUP($A31,'Import Peak Change'!$A$106:R$202,18,FALSE)),0,(VLOOKUP($A31,'Import Peak'!$A$3:R$99,18,FALSE)-VLOOKUP($A31,'Import Peak Change'!$A$106:R$202,18,FALSE)))</f>
        <v>0</v>
      </c>
      <c r="S31" s="6">
        <f>IF(ISERROR(VLOOKUP($A31,'Import Peak'!$A$3:S$99,19,FALSE)-VLOOKUP($A31,'Import Peak Change'!$A$106:S$202,19,FALSE)),0,(VLOOKUP($A31,'Import Peak'!$A$3:S$99,19,FALSE)-VLOOKUP($A31,'Import Peak Change'!$A$106:S$202,19,FALSE)))</f>
        <v>0</v>
      </c>
      <c r="T31" s="6">
        <f>IF(ISERROR(VLOOKUP($A31,'Import Peak'!$A$3:T$99,20,FALSE)-VLOOKUP($A31,'Import Peak Change'!$A$106:T$202,20,FALSE)),0,(VLOOKUP($A31,'Import Peak'!$A$3:T$99,20,FALSE)-VLOOKUP($A31,'Import Peak Change'!$A$106:T$202,20,FALSE)))</f>
        <v>0</v>
      </c>
      <c r="U31" s="6">
        <f>IF(ISERROR(VLOOKUP($A31,'Import Peak'!$A$3:U$99,21,FALSE)-VLOOKUP($A31,'Import Peak Change'!$A$106:U$202,21,FALSE)),0,(VLOOKUP($A31,'Import Peak'!$A$3:U$99,21,FALSE)-VLOOKUP($A31,'Import Peak Change'!$A$106:U$202,21,FALSE)))</f>
        <v>0</v>
      </c>
      <c r="V31" s="6">
        <f>IF(ISERROR(VLOOKUP($A31,'Import Peak'!$A$3:V$99,22,FALSE)-VLOOKUP($A31,'Import Peak Change'!$A$106:V$202,22,FALSE)),0,(VLOOKUP($A31,'Import Peak'!$A$3:V$99,22,FALSE)-VLOOKUP($A31,'Import Peak Change'!$A$106:V$202,22,FALSE)))</f>
        <v>0</v>
      </c>
      <c r="W31" s="6">
        <f>IF(ISERROR(VLOOKUP($A31,'Import Peak'!$A$3:W$99,23,FALSE)-VLOOKUP($A31,'Import Peak Change'!$A$106:W$202,23,FALSE)),0,(VLOOKUP($A31,'Import Peak'!$A$3:W$99,23,FALSE)-VLOOKUP($A31,'Import Peak Change'!$A$106:W$202,23,FALSE)))</f>
        <v>0</v>
      </c>
      <c r="X31" s="6">
        <f>IF(ISERROR(VLOOKUP($A31,'Import Peak'!$A$3:X$99,24,FALSE)-VLOOKUP($A31,'Import Peak Change'!$A$106:X$202,24,FALSE)),0,(VLOOKUP($A31,'Import Peak'!$A$3:X$99,24,FALSE)-VLOOKUP($A31,'Import Peak Change'!$A$106:X$202,24,FALSE)))</f>
        <v>0</v>
      </c>
      <c r="Y31" s="6">
        <f>IF(ISERROR(VLOOKUP($A31,'Import Peak'!$A$3:Y$99,25,FALSE)-VLOOKUP($A31,'Import Peak Change'!$A$106:Y$202,25,FALSE)),0,(VLOOKUP($A31,'Import Peak'!$A$3:Y$99,25,FALSE)-VLOOKUP($A31,'Import Peak Change'!$A$106:Y$202,25,FALSE)))</f>
        <v>0</v>
      </c>
      <c r="Z31" s="6">
        <f>IF(ISERROR(VLOOKUP($A31,'Import Peak'!$A$3:Z$99,26,FALSE)-VLOOKUP($A31,'Import Peak Change'!$A$106:Z$202,26,FALSE)),0,(VLOOKUP($A31,'Import Peak'!$A$3:Z$99,26,FALSE)-VLOOKUP($A31,'Import Peak Change'!$A$106:Z$202,26,FALSE)))</f>
        <v>0</v>
      </c>
      <c r="AA31" s="6">
        <f>IF(ISERROR(VLOOKUP($A31,'Import Peak'!$A$3:AA$99,27,FALSE)-VLOOKUP($A31,'Import Peak Change'!$A$106:AA$202,27,FALSE)),0,(VLOOKUP($A31,'Import Peak'!$A$3:AA$99,27,FALSE)-VLOOKUP($A31,'Import Peak Change'!$A$106:AA$202,27,FALSE)))</f>
        <v>0</v>
      </c>
      <c r="AB31" s="6">
        <f>IF(ISERROR(VLOOKUP($A31,'Import Peak'!$A$3:AB$99,28,FALSE)-VLOOKUP($A31,'Import Peak Change'!$A$106:AB$202,28,FALSE)),0,(VLOOKUP($A31,'Import Peak'!$A$3:AB$99,28,FALSE)-VLOOKUP($A31,'Import Peak Change'!$A$106:AB$202,28,FALSE)))</f>
        <v>0</v>
      </c>
      <c r="AC31" s="6">
        <f>IF(ISERROR(VLOOKUP($A31,'Import Peak'!$A$3:AC$99,29,FALSE)-VLOOKUP($A31,'Import Peak Change'!$A$106:AC$202,29,FALSE)),0,(VLOOKUP($A31,'Import Peak'!$A$3:AC$99,29,FALSE)-VLOOKUP($A31,'Import Peak Change'!$A$106:AC$202,29,FALSE)))</f>
        <v>0</v>
      </c>
      <c r="AD31" s="6">
        <f>IF(ISERROR(VLOOKUP($A31,'Import Peak'!$A$3:AD$99,30,FALSE)-VLOOKUP($A31,'Import Peak Change'!$A$106:AD$202,30,FALSE)),0,(VLOOKUP($A31,'Import Peak'!$A$3:AD$99,30,FALSE)-VLOOKUP($A31,'Import Peak Change'!$A$106:AD$202,30,FALSE)))</f>
        <v>0</v>
      </c>
      <c r="AE31" s="6">
        <f>IF(ISERROR(VLOOKUP($A31,'Import Peak'!$A$3:AE$99,31,FALSE)-VLOOKUP($A31,'Import Peak Change'!$A$106:AE$202,31,FALSE)),0,(VLOOKUP($A31,'Import Peak'!$A$3:AE$99,31,FALSE)-VLOOKUP($A31,'Import Peak Change'!$A$106:AE$202,31,FALSE)))</f>
        <v>0</v>
      </c>
      <c r="AF31" s="6">
        <f>IF(ISERROR(VLOOKUP($A31,'Import Peak'!$A$3:AF$99,32,FALSE)-VLOOKUP($A31,'Import Peak Change'!$A$106:AF$202,32,FALSE)),0,(VLOOKUP($A31,'Import Peak'!$A$3:AF$99,32,FALSE)-VLOOKUP($A31,'Import Peak Change'!$A$106:AF$202,32,FALSE)))</f>
        <v>0</v>
      </c>
      <c r="AG31" s="6">
        <f>IF(ISERROR(VLOOKUP($A31,'Import Peak'!$A$3:AG$99,33,FALSE)-VLOOKUP($A31,'Import Peak Change'!$A$106:AG$202,33,FALSE)),0,(VLOOKUP($A31,'Import Peak'!$A$3:AG$99,33,FALSE)-VLOOKUP($A31,'Import Peak Change'!$A$106:AG$202,33,FALSE)))</f>
        <v>0</v>
      </c>
      <c r="AH31" s="6">
        <f>IF(ISERROR(VLOOKUP($A31,'Import Peak'!$A$3:AH$99,34,FALSE)-VLOOKUP($A31,'Import Peak Change'!$A$106:AH$202,34,FALSE)),0,(VLOOKUP($A31,'Import Peak'!$A$3:AH$99,34,FALSE)-VLOOKUP($A31,'Import Peak Change'!$A$106:AH$202,34,FALSE)))</f>
        <v>0</v>
      </c>
      <c r="AI31" s="6">
        <f>IF(ISERROR(VLOOKUP($A31,'Import Peak'!$A$3:AI$99,35,FALSE)-VLOOKUP($A31,'Import Peak Change'!$A$106:AI$202,35,FALSE)),0,(VLOOKUP($A31,'Import Peak'!$A$3:AI$99,35,FALSE)-VLOOKUP($A31,'Import Peak Change'!$A$106:AI$202,35,FALSE)))</f>
        <v>0</v>
      </c>
      <c r="AJ31" s="6">
        <f>IF(ISERROR(VLOOKUP($A31,'Import Peak'!$A$3:AJ$99,36,FALSE)-VLOOKUP($A31,'Import Peak Change'!$A$106:AJ$202,36,FALSE)),0,(VLOOKUP($A31,'Import Peak'!$A$3:AJ$99,36,FALSE)-VLOOKUP($A31,'Import Peak Change'!$A$106:AJ$202,36,FALSE)))</f>
        <v>0</v>
      </c>
      <c r="AK31" s="6">
        <f>IF(ISERROR(VLOOKUP($A31,'Import Peak'!$A$3:AK$99,37,FALSE)-VLOOKUP($A31,'Import Peak Change'!$A$106:AK$202,37,FALSE)),0,(VLOOKUP($A31,'Import Peak'!$A$3:AK$99,37,FALSE)-VLOOKUP($A31,'Import Peak Change'!$A$106:AK$202,37,FALSE)))</f>
        <v>0</v>
      </c>
      <c r="AL31" s="6">
        <f>IF(ISERROR(VLOOKUP($A31,'Import Peak'!$A$3:AL$99,38,FALSE)-VLOOKUP($A31,'Import Peak Change'!$A$106:AL$202,38,FALSE)),0,(VLOOKUP($A31,'Import Peak'!$A$3:AL$99,38,FALSE)-VLOOKUP($A31,'Import Peak Change'!$A$106:AL$202,38,FALSE)))</f>
        <v>0</v>
      </c>
      <c r="AM31" s="6">
        <f>IF(ISERROR(VLOOKUP($A31,'Import Peak'!$A$3:AM$99,39,FALSE)-VLOOKUP($A31,'Import Peak Change'!$A$106:AM$202,39,FALSE)),0,(VLOOKUP($A31,'Import Peak'!$A$3:AM$99,39,FALSE)-VLOOKUP($A31,'Import Peak Change'!$A$106:AM$202,39,FALSE)))</f>
        <v>0</v>
      </c>
      <c r="AN31" s="6">
        <f>IF(ISERROR(VLOOKUP($A31,'Import Peak'!$A$3:AN$99,40,FALSE)-VLOOKUP($A31,'Import Peak Change'!$A$106:AN$202,40,FALSE)),0,(VLOOKUP($A31,'Import Peak'!$A$3:AN$99,40,FALSE)-VLOOKUP($A31,'Import Peak Change'!$A$106:AN$202,40,FALSE)))</f>
        <v>0</v>
      </c>
      <c r="AO31" s="6">
        <f>IF(ISERROR(VLOOKUP($A31,'Import Peak'!$A$3:AO$99,41,FALSE)-VLOOKUP($A31,'Import Peak Change'!$A$106:AO$202,41,FALSE)),0,(VLOOKUP($A31,'Import Peak'!$A$3:AO$99,41,FALSE)-VLOOKUP($A31,'Import Peak Change'!$A$106:AO$202,41,FALSE)))</f>
        <v>0</v>
      </c>
      <c r="AP31" s="6">
        <f>IF(ISERROR(VLOOKUP($A31,'Import Peak'!$A$3:AP$99,42,FALSE)-VLOOKUP($A31,'Import Peak Change'!$A$106:AP$202,42,FALSE)),0,(VLOOKUP($A31,'Import Peak'!$A$3:AP$99,42,FALSE)-VLOOKUP($A31,'Import Peak Change'!$A$106:AP$202,42,FALSE)))</f>
        <v>0</v>
      </c>
      <c r="AQ31" s="6">
        <f>IF(ISERROR(VLOOKUP($A31,'Import Peak'!$A$3:AQ$99,43,FALSE)-VLOOKUP($A31,'Import Peak Change'!$A$106:AQ$202,43,FALSE)),0,(VLOOKUP($A31,'Import Peak'!$A$3:AQ$99,43,FALSE)-VLOOKUP($A31,'Import Peak Change'!$A$106:AQ$202,43,FALSE)))</f>
        <v>0</v>
      </c>
      <c r="AR31" s="6">
        <f>IF(ISERROR(VLOOKUP($A31,'Import Peak'!$A$3:AR$99,44,FALSE)-VLOOKUP($A31,'Import Peak Change'!$A$106:AR$202,44,FALSE)),0,(VLOOKUP($A31,'Import Peak'!$A$3:AR$99,44,FALSE)-VLOOKUP($A31,'Import Peak Change'!$A$106:AR$202,44,FALSE)))</f>
        <v>0</v>
      </c>
      <c r="AS31" s="6">
        <f>IF(ISERROR(VLOOKUP($A31,'Import Peak'!$A$3:AS$99,45,FALSE)-VLOOKUP($A31,'Import Peak Change'!$A$106:AS$202,45,FALSE)),0,(VLOOKUP($A31,'Import Peak'!$A$3:AS$99,45,FALSE)-VLOOKUP($A31,'Import Peak Change'!$A$106:AS$202,45,FALSE)))</f>
        <v>0</v>
      </c>
      <c r="AT31" s="6">
        <f>IF(ISERROR(VLOOKUP($A31,'Import Peak'!$A$3:AT$99,46,FALSE)-VLOOKUP($A31,'Import Peak Change'!$A$106:AT$202,46,FALSE)),0,(VLOOKUP($A31,'Import Peak'!$A$3:AT$99,46,FALSE)-VLOOKUP($A31,'Import Peak Change'!$A$106:AT$202,46,FALSE)))</f>
        <v>0</v>
      </c>
      <c r="AU31" s="6">
        <f>IF(ISERROR(VLOOKUP($A31,'Import Peak'!$A$3:AU$99,47,FALSE)-VLOOKUP($A31,'Import Peak Change'!$A$106:AU$202,47,FALSE)),0,(VLOOKUP($A31,'Import Peak'!$A$3:AU$99,47,FALSE)-VLOOKUP($A31,'Import Peak Change'!$A$106:AU$202,47,FALSE)))</f>
        <v>0</v>
      </c>
      <c r="AV31" s="6">
        <f>IF(ISERROR(VLOOKUP($A31,'Import Peak'!$A$3:AV$99,48,FALSE)-VLOOKUP($A31,'Import Peak Change'!$A$106:AV$202,48,FALSE)),0,(VLOOKUP($A31,'Import Peak'!$A$3:AV$99,48,FALSE)-VLOOKUP($A31,'Import Peak Change'!$A$106:AV$202,48,FALSE)))</f>
        <v>0</v>
      </c>
      <c r="AW31" s="6">
        <f>IF(ISERROR(VLOOKUP($A31,'Import Peak'!$A$3:AW$99,49,FALSE)-VLOOKUP($A31,'Import Peak Change'!$A$106:AW$202,49,FALSE)),0,(VLOOKUP($A31,'Import Peak'!$A$3:AW$99,49,FALSE)-VLOOKUP($A31,'Import Peak Change'!$A$106:AW$202,49,FALSE)))</f>
        <v>0</v>
      </c>
      <c r="AX31" s="6">
        <f>IF(ISERROR(VLOOKUP($A31,'Import Peak'!$A$3:AX$99,50,FALSE)-VLOOKUP($A31,'Import Peak Change'!$A$106:AX$202,50,FALSE)),0,(VLOOKUP($A31,'Import Peak'!$A$3:AX$99,50,FALSE)-VLOOKUP($A31,'Import Peak Change'!$A$106:AX$202,50,FALSE)))</f>
        <v>0</v>
      </c>
      <c r="AY31" s="6">
        <f>IF(ISERROR(VLOOKUP($A31,'Import Peak'!$A$3:AY$99,51,FALSE)-VLOOKUP($A31,'Import Peak Change'!$A$106:AY$202,51,FALSE)),0,(VLOOKUP($A31,'Import Peak'!$A$3:AY$99,51,FALSE)-VLOOKUP($A31,'Import Peak Change'!$A$106:AY$202,51,FALSE)))</f>
        <v>0</v>
      </c>
      <c r="AZ31" s="6">
        <f>IF(ISERROR(VLOOKUP($A31,'Import Peak'!$A$3:AZ$99,52,FALSE)-VLOOKUP($A31,'Import Peak Change'!$A$106:AZ$202,52,FALSE)),0,(VLOOKUP($A31,'Import Peak'!$A$3:AZ$99,52,FALSE)-VLOOKUP($A31,'Import Peak Change'!$A$106:AZ$202,52,FALSE)))</f>
        <v>0</v>
      </c>
      <c r="BA31" s="6">
        <f>IF(ISERROR(VLOOKUP($A31,'Import Peak'!$A$3:BA$99,53,FALSE)-VLOOKUP($A31,'Import Peak Change'!$A$106:BA$202,53,FALSE)),0,(VLOOKUP($A31,'Import Peak'!$A$3:BA$99,53,FALSE)-VLOOKUP($A31,'Import Peak Change'!$A$106:BA$202,53,FALSE)))</f>
        <v>0</v>
      </c>
      <c r="BB31" s="6">
        <f>IF(ISERROR(VLOOKUP($A31,'Import Peak'!$A$3:BB$99,54,FALSE)-VLOOKUP($A31,'Import Peak Change'!$A$106:BB$202,54,FALSE)),0,(VLOOKUP($A31,'Import Peak'!$A$3:BB$99,54,FALSE)-VLOOKUP($A31,'Import Peak Change'!$A$106:BB$202,54,FALSE)))</f>
        <v>0</v>
      </c>
      <c r="BC31" s="6">
        <f>IF(ISERROR(VLOOKUP($A31,'Import Peak'!$A$3:BC$99,55,FALSE)-VLOOKUP($A31,'Import Peak Change'!$A$106:BC$202,55,FALSE)),0,(VLOOKUP($A31,'Import Peak'!$A$3:BC$99,55,FALSE)-VLOOKUP($A31,'Import Peak Change'!$A$106:BC$202,55,FALSE)))</f>
        <v>0</v>
      </c>
      <c r="BD31" s="6">
        <f>IF(ISERROR(VLOOKUP($A31,'Import Peak'!$A$3:BD$99,56,FALSE)-VLOOKUP($A31,'Import Peak Change'!$A$106:BD$202,56,FALSE)),0,(VLOOKUP($A31,'Import Peak'!$A$3:BD$99,56,FALSE)-VLOOKUP($A31,'Import Peak Change'!$A$106:BD$202,56,FALSE)))</f>
        <v>0</v>
      </c>
      <c r="BE31" s="6">
        <f>IF(ISERROR(VLOOKUP($A31,'Import Peak'!$A$3:BE$99,57,FALSE)-VLOOKUP($A31,'Import Peak Change'!$A$106:BE$202,57,FALSE)),0,(VLOOKUP($A31,'Import Peak'!$A$3:BE$99,57,FALSE)-VLOOKUP($A31,'Import Peak Change'!$A$106:BE$202,57,FALSE)))</f>
        <v>0</v>
      </c>
      <c r="BF31" s="6">
        <f>IF(ISERROR(VLOOKUP($A31,'Import Peak'!$A$3:BF$99,58,FALSE)-VLOOKUP($A31,'Import Peak Change'!$A$106:BF$202,58,FALSE)),0,(VLOOKUP($A31,'Import Peak'!$A$3:BF$99,58,FALSE)-VLOOKUP($A31,'Import Peak Change'!$A$106:BF$202,58,FALSE)))</f>
        <v>0</v>
      </c>
      <c r="BG31" s="6">
        <f>IF(ISERROR(VLOOKUP($A31,'Import Peak'!$A$3:BG$99,59,FALSE)-VLOOKUP($A31,'Import Peak Change'!$A$106:BG$202,59,FALSE)),0,(VLOOKUP($A31,'Import Peak'!$A$3:BG$99,59,FALSE)-VLOOKUP($A31,'Import Peak Change'!$A$106:BG$202,59,FALSE)))</f>
        <v>0</v>
      </c>
      <c r="BH31" s="6">
        <f>IF(ISERROR(VLOOKUP($A31,'Import Peak'!$A$3:BH$99,60,FALSE)-VLOOKUP($A31,'Import Peak Change'!$A$106:BH$202,60,FALSE)),0,(VLOOKUP($A31,'Import Peak'!$A$3:BH$99,60,FALSE)-VLOOKUP($A31,'Import Peak Change'!$A$106:BH$202,60,FALSE)))</f>
        <v>0</v>
      </c>
      <c r="BI31" s="6">
        <f>IF(ISERROR(VLOOKUP($A31,'Import Peak'!$A$3:BI$99,61,FALSE)-VLOOKUP($A31,'Import Peak Change'!$A$106:BI$202,61,FALSE)),0,(VLOOKUP($A31,'Import Peak'!$A$3:BI$99,61,FALSE)-VLOOKUP($A31,'Import Peak Change'!$A$106:BI$202,61,FALSE)))</f>
        <v>0</v>
      </c>
      <c r="BJ31" s="6">
        <f>IF(ISERROR(VLOOKUP($A31,'Import Peak'!$A$3:BJ$99,62,FALSE)-VLOOKUP($A31,'Import Peak Change'!$A$106:BJ$202,62,FALSE)),0,(VLOOKUP($A31,'Import Peak'!$A$3:BJ$99,62,FALSE)-VLOOKUP($A31,'Import Peak Change'!$A$106:BJ$202,62,FALSE)))</f>
        <v>0</v>
      </c>
      <c r="BK31" s="6">
        <f>IF(ISERROR(VLOOKUP($A31,'Import Peak'!$A$3:BK$99,63,FALSE)-VLOOKUP($A31,'Import Peak Change'!$A$106:BK$202,63,FALSE)),0,(VLOOKUP($A31,'Import Peak'!$A$3:BK$99,63,FALSE)-VLOOKUP($A31,'Import Peak Change'!$A$106:BK$202,63,FALSE)))</f>
        <v>0</v>
      </c>
      <c r="BL31" s="6">
        <f>IF(ISERROR(VLOOKUP($A31,'Import Peak'!$A$3:BL$99,64,FALSE)-VLOOKUP($A31,'Import Peak Change'!$A$106:BL$202,64,FALSE)),0,(VLOOKUP($A31,'Import Peak'!$A$3:BL$99,64,FALSE)-VLOOKUP($A31,'Import Peak Change'!$A$106:BL$202,64,FALSE)))</f>
        <v>0</v>
      </c>
      <c r="BM31" s="6">
        <f>IF(ISERROR(VLOOKUP($A31,'Import Peak'!$A$3:BM$99,65,FALSE)-VLOOKUP($A31,'Import Peak Change'!$A$106:BM$202,65,FALSE)),0,(VLOOKUP($A31,'Import Peak'!$A$3:BM$99,65,FALSE)-VLOOKUP($A31,'Import Peak Change'!$A$106:BM$202,65,FALSE)))</f>
        <v>0</v>
      </c>
      <c r="BN31" s="6">
        <f>IF(ISERROR(VLOOKUP($A31,'Import Peak'!$A$3:BN$99,66,FALSE)-VLOOKUP($A31,'Import Peak Change'!$A$106:BN$202,66,FALSE)),0,(VLOOKUP($A31,'Import Peak'!$A$3:BN$99,66,FALSE)-VLOOKUP($A31,'Import Peak Change'!$A$106:BN$202,66,FALSE)))</f>
        <v>0</v>
      </c>
      <c r="BO31" s="6">
        <f>IF(ISERROR(VLOOKUP($A31,'Import Peak'!$A$3:BO$99,67,FALSE)-VLOOKUP($A31,'Import Peak Change'!$A$106:BO$202,67,FALSE)),0,(VLOOKUP($A31,'Import Peak'!$A$3:BO$99,67,FALSE)-VLOOKUP($A31,'Import Peak Change'!$A$106:BO$202,67,FALSE)))</f>
        <v>0</v>
      </c>
      <c r="BP31" s="6">
        <f>IF(ISERROR(VLOOKUP($A31,'Import Peak'!$A$3:BP$99,68,FALSE)-VLOOKUP($A31,'Import Peak Change'!$A$106:BP$202,68,FALSE)),0,(VLOOKUP($A31,'Import Peak'!$A$3:BP$99,68,FALSE)-VLOOKUP($A31,'Import Peak Change'!$A$106:BP$202,68,FALSE)))</f>
        <v>0</v>
      </c>
      <c r="BQ31" s="6">
        <f>IF(ISERROR(VLOOKUP($A31,'Import Peak'!$A$3:BQ$99,69,FALSE)-VLOOKUP($A31,'Import Peak Change'!$A$106:BQ$202,69,FALSE)),0,(VLOOKUP($A31,'Import Peak'!$A$3:BQ$99,69,FALSE)-VLOOKUP($A31,'Import Peak Change'!$A$106:BQ$202,69,FALSE)))</f>
        <v>0</v>
      </c>
      <c r="BR31" s="6">
        <f>IF(ISERROR(VLOOKUP($A31,'Import Peak'!$A$3:BR$99,70,FALSE)-VLOOKUP($A31,'Import Peak Change'!$A$106:BR$202,70,FALSE)),0,(VLOOKUP($A31,'Import Peak'!$A$3:BR$99,70,FALSE)-VLOOKUP($A31,'Import Peak Change'!$A$106:BR$202,70,FALSE)))</f>
        <v>0</v>
      </c>
      <c r="BS31" s="6">
        <f>IF(ISERROR(VLOOKUP($A31,'Import Peak'!$A$3:BS$99,71,FALSE)-VLOOKUP($A31,'Import Peak Change'!$A$106:BS$202,71,FALSE)),0,(VLOOKUP($A31,'Import Peak'!$A$3:BS$99,71,FALSE)-VLOOKUP($A31,'Import Peak Change'!$A$106:BS$202,71,FALSE)))</f>
        <v>0</v>
      </c>
      <c r="BT31" s="6">
        <f>IF(ISERROR(VLOOKUP($A31,'Import Peak'!$A$3:BT$99,72,FALSE)-VLOOKUP($A31,'Import Peak Change'!$A$106:BT$202,72,FALSE)),0,(VLOOKUP($A31,'Import Peak'!$A$3:BT$99,72,FALSE)-VLOOKUP($A31,'Import Peak Change'!$A$106:BT$202,72,FALSE)))</f>
        <v>0</v>
      </c>
      <c r="BU31" s="6">
        <f>IF(ISERROR(VLOOKUP($A31,'Import Peak'!$A$3:BU$99,73,FALSE)-VLOOKUP($A31,'Import Peak Change'!$A$106:BU$202,73,FALSE)),0,(VLOOKUP($A31,'Import Peak'!$A$3:BU$99,73,FALSE)-VLOOKUP($A31,'Import Peak Change'!$A$106:BU$202,73,FALSE)))</f>
        <v>0</v>
      </c>
      <c r="BV31" s="6">
        <f>IF(ISERROR(VLOOKUP($A31,'Import Peak'!$A$3:BV$99,74,FALSE)-VLOOKUP($A31,'Import Peak Change'!$A$106:BV$202,74,FALSE)),0,(VLOOKUP($A31,'Import Peak'!$A$3:BV$99,74,FALSE)-VLOOKUP($A31,'Import Peak Change'!$A$106:BV$202,74,FALSE)))</f>
        <v>0</v>
      </c>
      <c r="BW31" s="6">
        <f>IF(ISERROR(VLOOKUP($A31,'Import Peak'!$A$3:BW$99,75,FALSE)-VLOOKUP($A31,'Import Peak Change'!$A$106:BW$202,75,FALSE)),0,(VLOOKUP($A31,'Import Peak'!$A$3:BW$99,75,FALSE)-VLOOKUP($A31,'Import Peak Change'!$A$106:BW$202,75,FALSE)))</f>
        <v>0</v>
      </c>
      <c r="BX31" s="6">
        <f>IF(ISERROR(VLOOKUP($A31,'Import Peak'!$A$3:BX$99,76,FALSE)-VLOOKUP($A31,'Import Peak Change'!$A$106:BX$202,76,FALSE)),0,(VLOOKUP($A31,'Import Peak'!$A$3:BX$99,76,FALSE)-VLOOKUP($A31,'Import Peak Change'!$A$106:BX$202,76,FALSE)))</f>
        <v>0</v>
      </c>
      <c r="BY31" s="6">
        <f>IF(ISERROR(VLOOKUP($A31,'Import Peak'!$A$3:BY$99,77,FALSE)-VLOOKUP($A31,'Import Peak Change'!$A$106:BY$202,77,FALSE)),0,(VLOOKUP($A31,'Import Peak'!$A$3:BY$99,77,FALSE)-VLOOKUP($A31,'Import Peak Change'!$A$106:BY$202,77,FALSE)))</f>
        <v>0</v>
      </c>
      <c r="BZ31" s="6">
        <f>IF(ISERROR(VLOOKUP($A31,'Import Peak'!$A$3:BZ$99,78,FALSE)-VLOOKUP($A31,'Import Peak Change'!$A$106:BZ$202,78,FALSE)),0,(VLOOKUP($A31,'Import Peak'!$A$3:BZ$99,78,FALSE)-VLOOKUP($A31,'Import Peak Change'!$A$106:BZ$202,78,FALSE)))</f>
        <v>0</v>
      </c>
      <c r="CA31" s="6">
        <f>IF(ISERROR(VLOOKUP($A31,'Import Peak'!$A$3:CA$99,79,FALSE)-VLOOKUP($A31,'Import Peak Change'!$A$106:CA$202,79,FALSE)),0,(VLOOKUP($A31,'Import Peak'!$A$3:CA$99,79,FALSE)-VLOOKUP($A31,'Import Peak Change'!$A$106:CA$202,79,FALSE)))</f>
        <v>0</v>
      </c>
      <c r="CB31" s="6">
        <f>IF(ISERROR(VLOOKUP($A31,'Import Peak'!$A$3:CB$99,80,FALSE)-VLOOKUP($A31,'Import Peak Change'!$A$106:CB$202,80,FALSE)),0,(VLOOKUP($A31,'Import Peak'!$A$3:CB$99,80,FALSE)-VLOOKUP($A31,'Import Peak Change'!$A$106:CB$202,80,FALSE)))</f>
        <v>0</v>
      </c>
      <c r="CC31" s="6">
        <f>IF(ISERROR(VLOOKUP($A31,'Import Peak'!$A$3:CC$99,81,FALSE)-VLOOKUP($A31,'Import Peak Change'!$A$106:CC$202,81,FALSE)),0,(VLOOKUP($A31,'Import Peak'!$A$3:CC$99,81,FALSE)-VLOOKUP($A31,'Import Peak Change'!$A$106:CC$202,81,FALSE)))</f>
        <v>0</v>
      </c>
      <c r="CD31" s="6">
        <f>IF(ISERROR(VLOOKUP($A31,'Import Peak'!$A$3:CD$99,82,FALSE)-VLOOKUP($A31,'Import Peak Change'!$A$106:CD$202,82,FALSE)),0,(VLOOKUP($A31,'Import Peak'!$A$3:CD$99,82,FALSE)-VLOOKUP($A31,'Import Peak Change'!$A$106:CD$202,82,FALSE)))</f>
        <v>0</v>
      </c>
      <c r="CE31" s="6">
        <f>IF(ISERROR(VLOOKUP($A31,'Import Peak'!$A$3:CE$99,83,FALSE)-VLOOKUP($A31,'Import Peak Change'!$A$106:CE$202,83,FALSE)),0,(VLOOKUP($A31,'Import Peak'!$A$3:CE$99,83,FALSE)-VLOOKUP($A31,'Import Peak Change'!$A$106:CE$202,83,FALSE)))</f>
        <v>0</v>
      </c>
      <c r="CF31" s="6">
        <f>IF(ISERROR(VLOOKUP($A31,'Import Peak'!$A$3:CF$99,84,FALSE)-VLOOKUP($A31,'Import Peak Change'!$A$106:CF$202,84,FALSE)),0,(VLOOKUP($A31,'Import Peak'!$A$3:CF$99,84,FALSE)-VLOOKUP($A31,'Import Peak Change'!$A$106:CF$202,84,FALSE)))</f>
        <v>0</v>
      </c>
      <c r="CG31" s="6">
        <f>IF(ISERROR(VLOOKUP($A31,'Import Peak'!$A$3:CG$99,85,FALSE)-VLOOKUP($A31,'Import Peak Change'!$A$106:CG$202,85,FALSE)),0,(VLOOKUP($A31,'Import Peak'!$A$3:CG$99,85,FALSE)-VLOOKUP($A31,'Import Peak Change'!$A$106:CG$202,85,FALSE)))</f>
        <v>0</v>
      </c>
      <c r="CH31" s="6">
        <f>IF(ISERROR(VLOOKUP($A31,'Import Peak'!$A$3:CH$99,86,FALSE)-VLOOKUP($A31,'Import Peak Change'!$A$106:CH$202,86,FALSE)),0,(VLOOKUP($A31,'Import Peak'!$A$3:CH$99,86,FALSE)-VLOOKUP($A31,'Import Peak Change'!$A$106:CH$202,86,FALSE)))</f>
        <v>0</v>
      </c>
      <c r="CI31" s="6">
        <f>IF(ISERROR(VLOOKUP($A31,'Import Peak'!$A$3:CI$99,87,FALSE)-VLOOKUP($A31,'Import Peak Change'!$A$106:CI$202,87,FALSE)),0,(VLOOKUP($A31,'Import Peak'!$A$3:CI$99,87,FALSE)-VLOOKUP($A31,'Import Peak Change'!$A$106:CI$202,87,FALSE)))</f>
        <v>0</v>
      </c>
      <c r="CJ31" s="6">
        <f>IF(ISERROR(VLOOKUP($A31,'Import Peak'!$A$3:CJ$99,88,FALSE)-VLOOKUP($A31,'Import Peak Change'!$A$106:CJ$202,88,FALSE)),0,(VLOOKUP($A31,'Import Peak'!$A$3:CJ$99,88,FALSE)-VLOOKUP($A31,'Import Peak Change'!$A$106:CJ$202,88,FALSE)))</f>
        <v>0</v>
      </c>
      <c r="CK31" s="6">
        <f>IF(ISERROR(VLOOKUP($A31,'Import Peak'!$A$3:CK$99,89,FALSE)-VLOOKUP($A31,'Import Peak Change'!$A$106:CK$202,89,FALSE)),0,(VLOOKUP($A31,'Import Peak'!$A$3:CK$99,89,FALSE)-VLOOKUP($A31,'Import Peak Change'!$A$106:CK$202,89,FALSE)))</f>
        <v>0</v>
      </c>
      <c r="CL31" s="6">
        <f>IF(ISERROR(VLOOKUP($A31,'Import Peak'!$A$3:CL$99,90,FALSE)-VLOOKUP($A31,'Import Peak Change'!$A$106:CL$202,90,FALSE)),0,(VLOOKUP($A31,'Import Peak'!$A$3:CL$99,90,FALSE)-VLOOKUP($A31,'Import Peak Change'!$A$106:CL$202,90,FALSE)))</f>
        <v>0</v>
      </c>
      <c r="CM31" s="6">
        <f>IF(ISERROR(VLOOKUP($A31,'Import Peak'!$A$3:CM$99,91,FALSE)-VLOOKUP($A31,'Import Peak Change'!$A$106:CM$202,91,FALSE)),0,(VLOOKUP($A31,'Import Peak'!$A$3:CM$99,91,FALSE)-VLOOKUP($A31,'Import Peak Change'!$A$106:CM$202,91,FALSE)))</f>
        <v>0</v>
      </c>
      <c r="CN31" s="6">
        <f>IF(ISERROR(VLOOKUP($A31,'Import Peak'!$A$3:CN$99,92,FALSE)-VLOOKUP($A31,'Import Peak Change'!$A$106:CN$202,92,FALSE)),0,(VLOOKUP($A31,'Import Peak'!$A$3:CN$99,92,FALSE)-VLOOKUP($A31,'Import Peak Change'!$A$106:CN$202,92,FALSE)))</f>
        <v>0</v>
      </c>
      <c r="CO31" s="6">
        <f>IF(ISERROR(VLOOKUP($A31,'Import Peak'!$A$3:CO$99,93,FALSE)-VLOOKUP($A31,'Import Peak Change'!$A$106:CO$202,93,FALSE)),0,(VLOOKUP($A31,'Import Peak'!$A$3:CO$99,93,FALSE)-VLOOKUP($A31,'Import Peak Change'!$A$106:CO$202,93,FALSE)))</f>
        <v>0</v>
      </c>
      <c r="CP31" s="6">
        <f>IF(ISERROR(VLOOKUP($A31,'Import Peak'!$A$3:CP$99,94,FALSE)-VLOOKUP($A31,'Import Peak Change'!$A$106:CP$202,94,FALSE)),0,(VLOOKUP($A31,'Import Peak'!$A$3:CP$99,94,FALSE)-VLOOKUP($A31,'Import Peak Change'!$A$106:CP$202,94,FALSE)))</f>
        <v>0</v>
      </c>
      <c r="CQ31" s="6">
        <f>IF(ISERROR(VLOOKUP($A31,'Import Peak'!$A$3:CQ$99,95,FALSE)-VLOOKUP($A31,'Import Peak Change'!$A$106:CQ$202,95,FALSE)),0,(VLOOKUP($A31,'Import Peak'!$A$3:CQ$99,95,FALSE)-VLOOKUP($A31,'Import Peak Change'!$A$106:CQ$202,95,FALSE)))</f>
        <v>0</v>
      </c>
      <c r="CR31" s="6">
        <f>IF(ISERROR(VLOOKUP($A31,'Import Peak'!$A$3:CR$99,96,FALSE)-VLOOKUP($A31,'Import Peak Change'!$A$106:CR$202,96,FALSE)),0,(VLOOKUP($A31,'Import Peak'!$A$3:CR$99,96,FALSE)-VLOOKUP($A31,'Import Peak Change'!$A$106:CR$202,96,FALSE)))</f>
        <v>0</v>
      </c>
      <c r="CS31" s="6">
        <f>IF(ISERROR(VLOOKUP($A31,'Import Peak'!$A$3:CS$99,97,FALSE)-VLOOKUP($A31,'Import Peak Change'!$A$106:CS$202,97,FALSE)),0,(VLOOKUP($A31,'Import Peak'!$A$3:CS$99,97,FALSE)-VLOOKUP($A31,'Import Peak Change'!$A$106:CS$202,97,FALSE)))</f>
        <v>0</v>
      </c>
      <c r="CT31" s="6">
        <f>IF(ISERROR(VLOOKUP($A31,'Import Peak'!$A$3:CT$99,98,FALSE)-VLOOKUP($A31,'Import Peak Change'!$A$106:CT$202,98,FALSE)),0,(VLOOKUP($A31,'Import Peak'!$A$3:CT$99,98,FALSE)-VLOOKUP($A31,'Import Peak Change'!$A$106:CT$202,98,FALSE)))</f>
        <v>0</v>
      </c>
      <c r="CU31" s="6">
        <f>IF(ISERROR(VLOOKUP($A31,'Import Peak'!$A$3:CU$99,99,FALSE)-VLOOKUP($A31,'Import Peak Change'!$A$106:CU$202,99,FALSE)),0,(VLOOKUP($A31,'Import Peak'!$A$3:CU$99,99,FALSE)-VLOOKUP($A31,'Import Peak Change'!$A$106:CU$202,99,FALSE)))</f>
        <v>0</v>
      </c>
      <c r="CV31" s="6">
        <f>IF(ISERROR(VLOOKUP($A31,'Import Peak'!$A$3:CV$99,100,FALSE)-VLOOKUP($A31,'Import Peak Change'!$A$106:CV$202,100,FALSE)),0,(VLOOKUP($A31,'Import Peak'!$A$3:CV$99,100,FALSE)-VLOOKUP($A31,'Import Peak Change'!$A$106:CV$202,100,FALSE)))</f>
        <v>0</v>
      </c>
      <c r="CW31" s="6">
        <f>IF(ISERROR(VLOOKUP($A31,'Import Peak'!$A$3:CW$99,101,FALSE)-VLOOKUP($A31,'Import Peak Change'!$A$106:CW$202,101,FALSE)),0,(VLOOKUP($A31,'Import Peak'!$A$3:CW$99,101,FALSE)-VLOOKUP($A31,'Import Peak Change'!$A$106:CW$202,101,FALSE)))</f>
        <v>0</v>
      </c>
      <c r="CX31" s="6">
        <f>IF(ISERROR(VLOOKUP($A31,'Import Peak'!$A$3:CX$99,102,FALSE)-VLOOKUP($A31,'Import Peak Change'!$A$106:CX$202,102,FALSE)),0,(VLOOKUP($A31,'Import Peak'!$A$3:CX$99,102,FALSE)-VLOOKUP($A31,'Import Peak Change'!$A$106:CX$202,102,FALSE)))</f>
        <v>0</v>
      </c>
      <c r="CY31" s="6">
        <f>IF(ISERROR(VLOOKUP($A31,'Import Peak'!$A$3:CY$99,103,FALSE)-VLOOKUP($A31,'Import Peak Change'!$A$106:CY$202,103,FALSE)),0,(VLOOKUP($A31,'Import Peak'!$A$3:CY$99,103,FALSE)-VLOOKUP($A31,'Import Peak Change'!$A$106:CY$202,103,FALSE)))</f>
        <v>0</v>
      </c>
      <c r="CZ31" s="6">
        <f>IF(ISERROR(VLOOKUP($A31,'Import Peak'!$A$3:CZ$99,104,FALSE)-VLOOKUP($A31,'Import Peak Change'!$A$106:CZ$202,104,FALSE)),0,(VLOOKUP($A31,'Import Peak'!$A$3:CZ$99,104,FALSE)-VLOOKUP($A31,'Import Peak Change'!$A$106:CZ$202,104,FALSE)))</f>
        <v>0</v>
      </c>
      <c r="DA31" s="6">
        <f>IF(ISERROR(VLOOKUP($A31,'Import Peak'!$A$3:DA$99,105,FALSE)-VLOOKUP($A31,'Import Peak Change'!$A$106:DA$202,105,FALSE)),0,(VLOOKUP($A31,'Import Peak'!$A$3:DA$99,105,FALSE)-VLOOKUP($A31,'Import Peak Change'!$A$106:DA$202,105,FALSE)))</f>
        <v>0</v>
      </c>
      <c r="DB31" s="6">
        <f>IF(ISERROR(VLOOKUP($A31,'Import Peak'!$A$3:DB$99,106,FALSE)-VLOOKUP($A31,'Import Peak Change'!$A$106:DB$202,106,FALSE)),0,(VLOOKUP($A31,'Import Peak'!$A$3:DB$99,106,FALSE)-VLOOKUP($A31,'Import Peak Change'!$A$106:DB$202,106,FALSE)))</f>
        <v>0</v>
      </c>
      <c r="DC31" s="6">
        <f>IF(ISERROR(VLOOKUP($A31,'Import Peak'!$A$3:DC$99,107,FALSE)-VLOOKUP($A31,'Import Peak Change'!$A$106:DC$202,107,FALSE)),0,(VLOOKUP($A31,'Import Peak'!$A$3:DC$99,107,FALSE)-VLOOKUP($A31,'Import Peak Change'!$A$106:DC$202,107,FALSE)))</f>
        <v>0</v>
      </c>
      <c r="DD31" s="6">
        <f>IF(ISERROR(VLOOKUP($A31,'Import Peak'!$A$3:DD$99,108,FALSE)-VLOOKUP($A31,'Import Peak Change'!$A$106:DD$202,108,FALSE)),0,(VLOOKUP($A31,'Import Peak'!$A$3:DD$99,108,FALSE)-VLOOKUP($A31,'Import Peak Change'!$A$106:DD$202,108,FALSE)))</f>
        <v>0</v>
      </c>
      <c r="DE31" s="6">
        <f>IF(ISERROR(VLOOKUP($A31,'Import Peak'!$A$3:DE$99,109,FALSE)-VLOOKUP($A31,'Import Peak Change'!$A$106:DE$202,109,FALSE)),0,(VLOOKUP($A31,'Import Peak'!$A$3:DE$99,109,FALSE)-VLOOKUP($A31,'Import Peak Change'!$A$106:DE$202,109,FALSE)))</f>
        <v>0</v>
      </c>
      <c r="DF31" s="6">
        <f>IF(ISERROR(VLOOKUP($A31,'Import Peak'!$A$3:DF$99,110,FALSE)-VLOOKUP($A31,'Import Peak Change'!$A$106:DF$202,110,FALSE)),0,(VLOOKUP($A31,'Import Peak'!$A$3:DF$99,110,FALSE)-VLOOKUP($A31,'Import Peak Change'!$A$106:DF$202,110,FALSE)))</f>
        <v>0</v>
      </c>
      <c r="DG31" s="6">
        <f>IF(ISERROR(VLOOKUP($A31,'Import Peak'!$A$3:DG$99,111,FALSE)-VLOOKUP($A31,'Import Peak Change'!$A$106:DG$202,111,FALSE)),0,(VLOOKUP($A31,'Import Peak'!$A$3:DG$99,111,FALSE)-VLOOKUP($A31,'Import Peak Change'!$A$106:DG$202,111,FALSE)))</f>
        <v>0</v>
      </c>
      <c r="DH31" s="6">
        <f>IF(ISERROR(VLOOKUP($A31,'Import Peak'!$A$3:DH$99,112,FALSE)-VLOOKUP($A31,'Import Peak Change'!$A$106:DH$202,112,FALSE)),0,(VLOOKUP($A31,'Import Peak'!$A$3:DH$99,112,FALSE)-VLOOKUP($A31,'Import Peak Change'!$A$106:DH$202,112,FALSE)))</f>
        <v>0</v>
      </c>
      <c r="DI31" s="6">
        <f>IF(ISERROR(VLOOKUP($A31,'Import Peak'!$A$3:DI$99,113,FALSE)-VLOOKUP($A31,'Import Peak Change'!$A$106:DI$202,113,FALSE)),0,(VLOOKUP($A31,'Import Peak'!$A$3:DI$99,113,FALSE)-VLOOKUP($A31,'Import Peak Change'!$A$106:DI$202,113,FALSE)))</f>
        <v>0</v>
      </c>
      <c r="DJ31" s="6">
        <f>IF(ISERROR(VLOOKUP($A31,'Import Peak'!$A$3:DJ$99,114,FALSE)-VLOOKUP($A31,'Import Peak Change'!$A$106:DJ$202,114,FALSE)),0,(VLOOKUP($A31,'Import Peak'!$A$3:DJ$99,114,FALSE)-VLOOKUP($A31,'Import Peak Change'!$A$106:DJ$202,114,FALSE)))</f>
        <v>0</v>
      </c>
      <c r="DK31" s="6">
        <f>IF(ISERROR(VLOOKUP($A31,'Import Peak'!$A$3:DK$99,115,FALSE)-VLOOKUP($A31,'Import Peak Change'!$A$106:DK$202,115,FALSE)),0,(VLOOKUP($A31,'Import Peak'!$A$3:DK$99,115,FALSE)-VLOOKUP($A31,'Import Peak Change'!$A$106:DK$202,115,FALSE)))</f>
        <v>0</v>
      </c>
      <c r="DL31" s="6">
        <f>IF(ISERROR(VLOOKUP($A31,'Import Peak'!$A$3:DL$99,116,FALSE)-VLOOKUP($A31,'Import Peak Change'!$A$106:DL$202,116,FALSE)),0,(VLOOKUP($A31,'Import Peak'!$A$3:DL$99,116,FALSE)-VLOOKUP($A31,'Import Peak Change'!$A$106:DL$202,116,FALSE)))</f>
        <v>0</v>
      </c>
      <c r="DM31" s="6">
        <f>IF(ISERROR(VLOOKUP($A31,'Import Peak'!$A$3:DM$99,117,FALSE)-VLOOKUP($A31,'Import Peak Change'!$A$106:DM$202,117,FALSE)),0,(VLOOKUP($A31,'Import Peak'!$A$3:DM$99,117,FALSE)-VLOOKUP($A31,'Import Peak Change'!$A$106:DM$202,117,FALSE)))</f>
        <v>0</v>
      </c>
      <c r="DN31" s="6">
        <f>IF(ISERROR(VLOOKUP($A31,'Import Peak'!$A$3:DN$99,118,FALSE)-VLOOKUP($A31,'Import Peak Change'!$A$106:DN$202,118,FALSE)),0,(VLOOKUP($A31,'Import Peak'!$A$3:DN$99,118,FALSE)-VLOOKUP($A31,'Import Peak Change'!$A$106:DN$202,118,FALSE)))</f>
        <v>0</v>
      </c>
      <c r="DO31" s="6">
        <f>IF(ISERROR(VLOOKUP($A31,'Import Peak'!$A$3:DO$99,119,FALSE)-VLOOKUP($A31,'Import Peak Change'!$A$106:DO$202,119,FALSE)),0,(VLOOKUP($A31,'Import Peak'!$A$3:DO$99,119,FALSE)-VLOOKUP($A31,'Import Peak Change'!$A$106:DO$202,119,FALSE)))</f>
        <v>0</v>
      </c>
      <c r="DP31" s="6">
        <f>IF(ISERROR(VLOOKUP($A31,'Import Peak'!$A$3:DP$99,120,FALSE)-VLOOKUP($A31,'Import Peak Change'!$A$106:DP$202,120,FALSE)),0,(VLOOKUP($A31,'Import Peak'!$A$3:DP$99,120,FALSE)-VLOOKUP($A31,'Import Peak Change'!$A$106:DP$202,120,FALSE)))</f>
        <v>0</v>
      </c>
      <c r="DQ31" s="6">
        <f>IF(ISERROR(VLOOKUP($A31,'Import Peak'!$A$3:DQ$99,121,FALSE)-VLOOKUP($A31,'Import Peak Change'!$A$106:DQ$202,121,FALSE)),0,(VLOOKUP($A31,'Import Peak'!$A$3:DQ$99,121,FALSE)-VLOOKUP($A31,'Import Peak Change'!$A$106:DQ$202,121,FALSE)))</f>
        <v>0</v>
      </c>
      <c r="DR31" s="6">
        <f>IF(ISERROR(VLOOKUP($A31,'Import Peak'!$A$3:DR$99,122,FALSE)-VLOOKUP($A31,'Import Peak Change'!$A$106:DR$202,122,FALSE)),0,(VLOOKUP($A31,'Import Peak'!$A$3:DR$99,122,FALSE)-VLOOKUP($A31,'Import Peak Change'!$A$106:DR$202,122,FALSE)))</f>
        <v>0</v>
      </c>
      <c r="DS31" s="6">
        <f>IF(ISERROR(VLOOKUP($A31,'Import Peak'!$A$3:DS$99,123,FALSE)-VLOOKUP($A31,'Import Peak Change'!$A$106:DS$202,123,FALSE)),0,(VLOOKUP($A31,'Import Peak'!$A$3:DS$99,123,FALSE)-VLOOKUP($A31,'Import Peak Change'!$A$106:DS$202,123,FALSE)))</f>
        <v>0</v>
      </c>
      <c r="DT31" s="6">
        <f>IF(ISERROR(VLOOKUP($A31,'Import Peak'!$A$3:DT$99,124,FALSE)-VLOOKUP($A31,'Import Peak Change'!$A$106:DT$202,124,FALSE)),0,(VLOOKUP($A31,'Import Peak'!$A$3:DT$99,124,FALSE)-VLOOKUP($A31,'Import Peak Change'!$A$106:DT$202,124,FALSE)))</f>
        <v>0</v>
      </c>
      <c r="DU31" s="6">
        <f>IF(ISERROR(VLOOKUP($A31,'Import Peak'!$A$3:DU$99,125,FALSE)-VLOOKUP($A31,'Import Peak Change'!$A$106:DU$202,125,FALSE)),0,(VLOOKUP($A31,'Import Peak'!$A$3:DU$99,125,FALSE)-VLOOKUP($A31,'Import Peak Change'!$A$106:DU$202,125,FALSE)))</f>
        <v>0</v>
      </c>
      <c r="DV31" s="6">
        <f>IF(ISERROR(VLOOKUP($A31,'Import Peak'!$A$3:DV$99,126,FALSE)-VLOOKUP($A31,'Import Peak Change'!$A$106:DV$202,126,FALSE)),0,(VLOOKUP($A31,'Import Peak'!$A$3:DV$99,126,FALSE)-VLOOKUP($A31,'Import Peak Change'!$A$106:DV$202,126,FALSE)))</f>
        <v>0</v>
      </c>
      <c r="DW31" s="6">
        <f>IF(ISERROR(VLOOKUP($A31,'Import Peak'!$A$3:DW$99,127,FALSE)-VLOOKUP($A31,'Import Peak Change'!$A$106:DW$202,127,FALSE)),0,(VLOOKUP($A31,'Import Peak'!$A$3:DW$99,127,FALSE)-VLOOKUP($A31,'Import Peak Change'!$A$106:DW$202,127,FALSE)))</f>
        <v>0</v>
      </c>
      <c r="DX31" s="6">
        <f>IF(ISERROR(VLOOKUP($A31,'Import Peak'!$A$3:DX$99,128,FALSE)-VLOOKUP($A31,'Import Peak Change'!$A$106:DX$202,128,FALSE)),0,(VLOOKUP($A31,'Import Peak'!$A$3:DX$99,128,FALSE)-VLOOKUP($A31,'Import Peak Change'!$A$106:DX$202,128,FALSE)))</f>
        <v>0</v>
      </c>
      <c r="DY31" s="6">
        <f>IF(ISERROR(VLOOKUP($A31,'Import Peak'!$A$3:DY$99,129,FALSE)-VLOOKUP($A31,'Import Peak Change'!$A$106:DY$202,129,FALSE)),0,(VLOOKUP($A31,'Import Peak'!$A$3:DY$99,129,FALSE)-VLOOKUP($A31,'Import Peak Change'!$A$106:DY$202,129,FALSE)))</f>
        <v>0</v>
      </c>
      <c r="DZ31" s="6">
        <f>IF(ISERROR(VLOOKUP($A31,'Import Peak'!$A$3:DZ$99,130,FALSE)-VLOOKUP($A31,'Import Peak Change'!$A$106:DZ$202,130,FALSE)),0,(VLOOKUP($A31,'Import Peak'!$A$3:DZ$99,130,FALSE)-VLOOKUP($A31,'Import Peak Change'!$A$106:DZ$202,130,FALSE)))</f>
        <v>0</v>
      </c>
      <c r="EA31" s="6">
        <f>IF(ISERROR(VLOOKUP($A31,'Import Peak'!$A$3:EA$99,131,FALSE)-VLOOKUP($A31,'Import Peak Change'!$A$106:EA$202,131,FALSE)),0,(VLOOKUP($A31,'Import Peak'!$A$3:EA$99,131,FALSE)-VLOOKUP($A31,'Import Peak Change'!$A$106:EA$202,131,FALSE)))</f>
        <v>0</v>
      </c>
      <c r="EB31" s="6">
        <f>IF(ISERROR(VLOOKUP($A31,'Import Peak'!$A$3:EB$99,132,FALSE)-VLOOKUP($A31,'Import Peak Change'!$A$106:EB$202,132,FALSE)),0,(VLOOKUP($A31,'Import Peak'!$A$3:EB$99,132,FALSE)-VLOOKUP($A31,'Import Peak Change'!$A$106:EB$202,132,FALSE)))</f>
        <v>0</v>
      </c>
      <c r="EC31" s="6">
        <f>IF(ISERROR(VLOOKUP($A31,'Import Peak'!$A$3:EC$99,133,FALSE)-VLOOKUP($A31,'Import Peak Change'!$A$106:EC$202,133,FALSE)),0,(VLOOKUP($A31,'Import Peak'!$A$3:EC$99,133,FALSE)-VLOOKUP($A31,'Import Peak Change'!$A$106:EC$202,133,FALSE)))</f>
        <v>0</v>
      </c>
      <c r="ED31" s="6">
        <f>IF(ISERROR(VLOOKUP($A31,'Import Peak'!$A$3:ED$99,134,FALSE)-VLOOKUP($A31,'Import Peak Change'!$A$106:ED$202,134,FALSE)),0,(VLOOKUP($A31,'Import Peak'!$A$3:ED$99,134,FALSE)-VLOOKUP($A31,'Import Peak Change'!$A$106:ED$202,134,FALSE)))</f>
        <v>0</v>
      </c>
      <c r="EE31" s="6">
        <f>IF(ISERROR(VLOOKUP($A31,'Import Peak'!$A$3:EE$99,135,FALSE)-VLOOKUP($A31,'Import Peak Change'!$A$106:EE$202,135,FALSE)),0,(VLOOKUP($A31,'Import Peak'!$A$3:EE$99,135,FALSE)-VLOOKUP($A31,'Import Peak Change'!$A$106:EE$202,135,FALSE)))</f>
        <v>0</v>
      </c>
      <c r="EF31" s="6">
        <f>IF(ISERROR(VLOOKUP($A31,'Import Peak'!$A$3:EF$99,136,FALSE)-VLOOKUP($A31,'Import Peak Change'!$A$106:EF$202,136,FALSE)),0,(VLOOKUP($A31,'Import Peak'!$A$3:EF$99,136,FALSE)-VLOOKUP($A31,'Import Peak Change'!$A$106:EF$202,136,FALSE)))</f>
        <v>0</v>
      </c>
      <c r="EG31" s="6">
        <f>IF(ISERROR(VLOOKUP($A31,'Import Peak'!$A$3:EG$99,137,FALSE)-VLOOKUP($A31,'Import Peak Change'!$A$106:EG$202,137,FALSE)),0,(VLOOKUP($A31,'Import Peak'!$A$3:EG$99,137,FALSE)-VLOOKUP($A31,'Import Peak Change'!$A$106:EG$202,137,FALSE)))</f>
        <v>0</v>
      </c>
      <c r="EH31" s="6">
        <f>IF(ISERROR(VLOOKUP($A31,'Import Peak'!$A$3:EH$99,138,FALSE)-VLOOKUP($A31,'Import Peak Change'!$A$106:EH$202,138,FALSE)),0,(VLOOKUP($A31,'Import Peak'!$A$3:EH$99,138,FALSE)-VLOOKUP($A31,'Import Peak Change'!$A$106:EH$202,138,FALSE)))</f>
        <v>0</v>
      </c>
      <c r="EI31" s="6">
        <f>IF(ISERROR(VLOOKUP($A31,'Import Peak'!$A$3:EI$99,139,FALSE)-VLOOKUP($A31,'Import Peak Change'!$A$106:EI$202,139,FALSE)),0,(VLOOKUP($A31,'Import Peak'!$A$3:EI$99,139,FALSE)-VLOOKUP($A31,'Import Peak Change'!$A$106:EI$202,139,FALSE)))</f>
        <v>0</v>
      </c>
      <c r="EJ31" s="6">
        <f>IF(ISERROR(VLOOKUP($A31,'Import Peak'!$A$3:EJ$99,140,FALSE)-VLOOKUP($A31,'Import Peak Change'!$A$106:EJ$202,140,FALSE)),0,(VLOOKUP($A31,'Import Peak'!$A$3:EJ$99,140,FALSE)-VLOOKUP($A31,'Import Peak Change'!$A$106:EJ$202,140,FALSE)))</f>
        <v>0</v>
      </c>
      <c r="EK31" s="6">
        <f>IF(ISERROR(VLOOKUP($A31,'Import Peak'!$A$3:EK$99,141,FALSE)-VLOOKUP($A31,'Import Peak Change'!$A$106:EK$202,141,FALSE)),0,(VLOOKUP($A31,'Import Peak'!$A$3:EK$99,141,FALSE)-VLOOKUP($A31,'Import Peak Change'!$A$106:EK$202,141,FALSE)))</f>
        <v>0</v>
      </c>
      <c r="EL31" s="6">
        <f>IF(ISERROR(VLOOKUP($A31,'Import Peak'!$A$3:EL$99,142,FALSE)-VLOOKUP($A31,'Import Peak Change'!$A$106:EL$202,142,FALSE)),0,(VLOOKUP($A31,'Import Peak'!$A$3:EL$99,142,FALSE)-VLOOKUP($A31,'Import Peak Change'!$A$106:EL$202,142,FALSE)))</f>
        <v>0</v>
      </c>
      <c r="EM31" s="6">
        <f>IF(ISERROR(VLOOKUP($A31,'Import Peak'!$A$3:EM$99,143,FALSE)-VLOOKUP($A31,'Import Peak Change'!$A$106:EM$202,143,FALSE)),0,(VLOOKUP($A31,'Import Peak'!$A$3:EM$99,143,FALSE)-VLOOKUP($A31,'Import Peak Change'!$A$106:EM$202,143,FALSE)))</f>
        <v>0</v>
      </c>
      <c r="EN31" s="6">
        <f>IF(ISERROR(VLOOKUP($A31,'Import Peak'!$A$3:EN$99,144,FALSE)-VLOOKUP($A31,'Import Peak Change'!$A$106:EN$202,144,FALSE)),0,(VLOOKUP($A31,'Import Peak'!$A$3:EN$99,144,FALSE)-VLOOKUP($A31,'Import Peak Change'!$A$106:EN$202,144,FALSE)))</f>
        <v>0</v>
      </c>
      <c r="EO31" s="6">
        <f>IF(ISERROR(VLOOKUP($A31,'Import Peak'!$A$3:EO$99,145,FALSE)-VLOOKUP($A31,'Import Peak Change'!$A$106:EO$202,145,FALSE)),0,(VLOOKUP($A31,'Import Peak'!$A$3:EO$99,145,FALSE)-VLOOKUP($A31,'Import Peak Change'!$A$106:EO$202,145,FALSE)))</f>
        <v>0</v>
      </c>
      <c r="EP31" s="6">
        <f>IF(ISERROR(VLOOKUP($A31,'Import Peak'!$A$3:EP$99,146,FALSE)-VLOOKUP($A31,'Import Peak Change'!$A$106:EP$202,146,FALSE)),0,(VLOOKUP($A31,'Import Peak'!$A$3:EP$99,146,FALSE)-VLOOKUP($A31,'Import Peak Change'!$A$106:EP$202,146,FALSE)))</f>
        <v>0</v>
      </c>
      <c r="EQ31" s="6">
        <f>IF(ISERROR(VLOOKUP($A31,'Import Peak'!$A$3:EQ$99,147,FALSE)-VLOOKUP($A31,'Import Peak Change'!$A$106:EQ$202,147,FALSE)),0,(VLOOKUP($A31,'Import Peak'!$A$3:EQ$99,147,FALSE)-VLOOKUP($A31,'Import Peak Change'!$A$106:EQ$202,147,FALSE)))</f>
        <v>0</v>
      </c>
      <c r="ER31" s="6">
        <f>IF(ISERROR(VLOOKUP($A31,'Import Peak'!$A$3:ER$99,148,FALSE)-VLOOKUP($A31,'Import Peak Change'!$A$106:ER$202,148,FALSE)),0,(VLOOKUP($A31,'Import Peak'!$A$3:ER$99,148,FALSE)-VLOOKUP($A31,'Import Peak Change'!$A$106:ER$202,148,FALSE)))</f>
        <v>0</v>
      </c>
      <c r="ES31" s="6">
        <f>IF(ISERROR(VLOOKUP($A31,'Import Peak'!$A$3:ES$99,149,FALSE)-VLOOKUP($A31,'Import Peak Change'!$A$106:ES$202,149,FALSE)),0,(VLOOKUP($A31,'Import Peak'!$A$3:ES$99,149,FALSE)-VLOOKUP($A31,'Import Peak Change'!$A$106:ES$202,149,FALSE)))</f>
        <v>0</v>
      </c>
      <c r="ET31" s="6">
        <f>IF(ISERROR(VLOOKUP($A31,'Import Peak'!$A$3:ET$99,150,FALSE)-VLOOKUP($A31,'Import Peak Change'!$A$106:ET$202,150,FALSE)),0,(VLOOKUP($A31,'Import Peak'!$A$3:ET$99,150,FALSE)-VLOOKUP($A31,'Import Peak Change'!$A$106:ET$202,150,FALSE)))</f>
        <v>0</v>
      </c>
      <c r="EU31" s="6">
        <f>IF(ISERROR(VLOOKUP($A31,'Import Peak'!$A$3:EU$99,151,FALSE)-VLOOKUP($A31,'Import Peak Change'!$A$106:EU$202,151,FALSE)),0,(VLOOKUP($A31,'Import Peak'!$A$3:EU$99,151,FALSE)-VLOOKUP($A31,'Import Peak Change'!$A$106:EU$202,151,FALSE)))</f>
        <v>0</v>
      </c>
      <c r="EV31" s="6">
        <f>IF(ISERROR(VLOOKUP($A31,'Import Peak'!$A$3:EV$99,152,FALSE)-VLOOKUP($A31,'Import Peak Change'!$A$106:EV$202,152,FALSE)),0,(VLOOKUP($A31,'Import Peak'!$A$3:EV$99,152,FALSE)-VLOOKUP($A31,'Import Peak Change'!$A$106:EV$202,152,FALSE)))</f>
        <v>0</v>
      </c>
      <c r="EW31" s="6">
        <f>IF(ISERROR(VLOOKUP($A31,'Import Peak'!$A$3:EW$99,153,FALSE)-VLOOKUP($A31,'Import Peak Change'!$A$106:EW$202,153,FALSE)),0,(VLOOKUP($A31,'Import Peak'!$A$3:EW$99,153,FALSE)-VLOOKUP($A31,'Import Peak Change'!$A$106:EW$202,153,FALSE)))</f>
        <v>0</v>
      </c>
      <c r="EX31" s="6">
        <f>IF(ISERROR(VLOOKUP($A31,'Import Peak'!$A$3:EX$99,154,FALSE)-VLOOKUP($A31,'Import Peak Change'!$A$106:EX$202,154,FALSE)),0,(VLOOKUP($A31,'Import Peak'!$A$3:EX$99,154,FALSE)-VLOOKUP($A31,'Import Peak Change'!$A$106:EX$202,154,FALSE)))</f>
        <v>0</v>
      </c>
      <c r="EY31" s="6">
        <f>IF(ISERROR(VLOOKUP($A31,'Import Peak'!$A$3:EY$99,155,FALSE)-VLOOKUP($A31,'Import Peak Change'!$A$106:EY$202,155,FALSE)),0,(VLOOKUP($A31,'Import Peak'!$A$3:EY$99,155,FALSE)-VLOOKUP($A31,'Import Peak Change'!$A$106:EY$202,155,FALSE)))</f>
        <v>0</v>
      </c>
      <c r="EZ31" s="6">
        <f>IF(ISERROR(VLOOKUP($A31,'Import Peak'!$A$3:EZ$99,156,FALSE)-VLOOKUP($A31,'Import Peak Change'!$A$106:EZ$202,156,FALSE)),0,(VLOOKUP($A31,'Import Peak'!$A$3:EZ$99,156,FALSE)-VLOOKUP($A31,'Import Peak Change'!$A$106:EZ$202,156,FALSE)))</f>
        <v>0</v>
      </c>
      <c r="FA31" s="6">
        <f>IF(ISERROR(VLOOKUP($A31,'Import Peak'!$A$3:FA$99,157,FALSE)-VLOOKUP($A31,'Import Peak Change'!$A$106:FA$202,157,FALSE)),0,(VLOOKUP($A31,'Import Peak'!$A$3:FA$99,157,FALSE)-VLOOKUP($A31,'Import Peak Change'!$A$106:FA$202,157,FALSE)))</f>
        <v>0</v>
      </c>
      <c r="FB31" s="6">
        <f>IF(ISERROR(VLOOKUP($A31,'Import Peak'!$A$3:FB$99,158,FALSE)-VLOOKUP($A31,'Import Peak Change'!$A$106:FB$202,158,FALSE)),0,(VLOOKUP($A31,'Import Peak'!$A$3:FB$99,158,FALSE)-VLOOKUP($A31,'Import Peak Change'!$A$106:FB$202,158,FALSE)))</f>
        <v>0</v>
      </c>
      <c r="FC31" s="6">
        <f>IF(ISERROR(VLOOKUP($A31,'Import Peak'!$A$3:FC$99,159,FALSE)-VLOOKUP($A31,'Import Peak Change'!$A$106:FC$202,159,FALSE)),0,(VLOOKUP($A31,'Import Peak'!$A$3:FC$99,159,FALSE)-VLOOKUP($A31,'Import Peak Change'!$A$106:FC$202,159,FALSE)))</f>
        <v>0</v>
      </c>
      <c r="FD31" s="6">
        <f>IF(ISERROR(VLOOKUP($A31,'Import Peak'!$A$3:FD$99,160,FALSE)-VLOOKUP($A31,'Import Peak Change'!$A$106:FD$202,160,FALSE)),0,(VLOOKUP($A31,'Import Peak'!$A$3:FD$99,160,FALSE)-VLOOKUP($A31,'Import Peak Change'!$A$106:FD$202,160,FALSE)))</f>
        <v>0</v>
      </c>
      <c r="FE31" s="6">
        <f>IF(ISERROR(VLOOKUP($A31,'Import Peak'!$A$3:FE$99,161,FALSE)-VLOOKUP($A31,'Import Peak Change'!$A$106:FE$202,161,FALSE)),0,(VLOOKUP($A31,'Import Peak'!$A$3:FE$99,161,FALSE)-VLOOKUP($A31,'Import Peak Change'!$A$106:FE$202,161,FALSE)))</f>
        <v>0</v>
      </c>
      <c r="FF31" s="6">
        <f>IF(ISERROR(VLOOKUP($A31,'Import Peak'!$A$3:FF$99,162,FALSE)-VLOOKUP($A31,'Import Peak Change'!$A$106:FF$202,162,FALSE)),0,(VLOOKUP($A31,'Import Peak'!$A$3:FF$99,162,FALSE)-VLOOKUP($A31,'Import Peak Change'!$A$106:FF$202,162,FALSE)))</f>
        <v>0</v>
      </c>
      <c r="FG31" s="6">
        <f>IF(ISERROR(VLOOKUP($A31,'Import Peak'!$A$3:FG$99,163,FALSE)-VLOOKUP($A31,'Import Peak Change'!$A$106:FG$202,163,FALSE)),0,(VLOOKUP($A31,'Import Peak'!$A$3:FG$99,163,FALSE)-VLOOKUP($A31,'Import Peak Change'!$A$106:FG$202,163,FALSE)))</f>
        <v>0</v>
      </c>
      <c r="FH31" s="6">
        <f>IF(ISERROR(VLOOKUP($A31,'Import Peak'!$A$3:FH$99,164,FALSE)-VLOOKUP($A31,'Import Peak Change'!$A$106:FH$202,164,FALSE)),0,(VLOOKUP($A31,'Import Peak'!$A$3:FH$99,164,FALSE)-VLOOKUP($A31,'Import Peak Change'!$A$106:FH$202,164,FALSE)))</f>
        <v>0</v>
      </c>
      <c r="FI31" s="6">
        <f>IF(ISERROR(VLOOKUP($A31,'Import Peak'!$A$3:FI$99,165,FALSE)-VLOOKUP($A31,'Import Peak Change'!$A$106:FI$202,165,FALSE)),0,(VLOOKUP($A31,'Import Peak'!$A$3:FI$99,165,FALSE)-VLOOKUP($A31,'Import Peak Change'!$A$106:FI$202,165,FALSE)))</f>
        <v>0</v>
      </c>
      <c r="FJ31" s="6">
        <f>IF(ISERROR(VLOOKUP($A31,'Import Peak'!$A$3:FJ$99,166,FALSE)-VLOOKUP($A31,'Import Peak Change'!$A$106:FJ$202,166,FALSE)),0,(VLOOKUP($A31,'Import Peak'!$A$3:FJ$99,166,FALSE)-VLOOKUP($A31,'Import Peak Change'!$A$106:FJ$202,166,FALSE)))</f>
        <v>0</v>
      </c>
      <c r="FK31" s="6">
        <f>IF(ISERROR(VLOOKUP($A31,'Import Peak'!$A$3:FK$99,167,FALSE)-VLOOKUP($A31,'Import Peak Change'!$A$106:FK$202,167,FALSE)),0,(VLOOKUP($A31,'Import Peak'!$A$3:FK$99,167,FALSE)-VLOOKUP($A31,'Import Peak Change'!$A$106:FK$202,167,FALSE)))</f>
        <v>0</v>
      </c>
      <c r="FL31" s="6">
        <f>IF(ISERROR(VLOOKUP($A31,'Import Peak'!$A$3:FL$99,168,FALSE)-VLOOKUP($A31,'Import Peak Change'!$A$106:FL$202,168,FALSE)),0,(VLOOKUP($A31,'Import Peak'!$A$3:FL$99,168,FALSE)-VLOOKUP($A31,'Import Peak Change'!$A$106:FL$202,168,FALSE)))</f>
        <v>0</v>
      </c>
      <c r="FM31" s="6">
        <f>IF(ISERROR(VLOOKUP($A31,'Import Peak'!$A$3:FM$99,169,FALSE)-VLOOKUP($A31,'Import Peak Change'!$A$106:FM$202,169,FALSE)),0,(VLOOKUP($A31,'Import Peak'!$A$3:FM$99,169,FALSE)-VLOOKUP($A31,'Import Peak Change'!$A$106:FM$202,169,FALSE)))</f>
        <v>0</v>
      </c>
      <c r="FN31" s="6">
        <f>IF(ISERROR(VLOOKUP($A31,'Import Peak'!$A$3:FN$99,170,FALSE)-VLOOKUP($A31,'Import Peak Change'!$A$106:FN$202,170,FALSE)),0,(VLOOKUP($A31,'Import Peak'!$A$3:FN$99,170,FALSE)-VLOOKUP($A31,'Import Peak Change'!$A$106:FN$202,170,FALSE)))</f>
        <v>0</v>
      </c>
      <c r="FO31" s="6">
        <f>IF(ISERROR(VLOOKUP($A31,'Import Peak'!$A$3:FO$99,171,FALSE)-VLOOKUP($A31,'Import Peak Change'!$A$106:FO$202,171,FALSE)),0,(VLOOKUP($A31,'Import Peak'!$A$3:FO$99,171,FALSE)-VLOOKUP($A31,'Import Peak Change'!$A$106:FO$202,171,FALSE)))</f>
        <v>0</v>
      </c>
      <c r="FP31" s="6">
        <f>IF(ISERROR(VLOOKUP($A31,'Import Peak'!$A$3:FP$99,172,FALSE)-VLOOKUP($A31,'Import Peak Change'!$A$106:FP$202,172,FALSE)),0,(VLOOKUP($A31,'Import Peak'!$A$3:FP$99,172,FALSE)-VLOOKUP($A31,'Import Peak Change'!$A$106:FP$202,172,FALSE)))</f>
        <v>0</v>
      </c>
      <c r="FQ31" s="6">
        <f>IF(ISERROR(VLOOKUP($A31,'Import Peak'!$A$3:FQ$99,173,FALSE)-VLOOKUP($A31,'Import Peak Change'!$A$106:FQ$202,173,FALSE)),0,(VLOOKUP($A31,'Import Peak'!$A$3:FQ$99,173,FALSE)-VLOOKUP($A31,'Import Peak Change'!$A$106:FQ$202,173,FALSE)))</f>
        <v>0</v>
      </c>
      <c r="FR31" s="6">
        <f>IF(ISERROR(VLOOKUP($A31,'Import Peak'!$A$3:FR$99,174,FALSE)-VLOOKUP($A31,'Import Peak Change'!$A$106:FR$202,174,FALSE)),0,(VLOOKUP($A31,'Import Peak'!$A$3:FR$99,174,FALSE)-VLOOKUP($A31,'Import Peak Change'!$A$106:FR$202,174,FALSE)))</f>
        <v>0</v>
      </c>
      <c r="FS31" s="6">
        <f>IF(ISERROR(VLOOKUP($A31,'Import Peak'!$A$3:FS$99,175,FALSE)-VLOOKUP($A31,'Import Peak Change'!$A$106:FS$202,175,FALSE)),0,(VLOOKUP($A31,'Import Peak'!$A$3:FS$99,175,FALSE)-VLOOKUP($A31,'Import Peak Change'!$A$106:FS$202,175,FALSE)))</f>
        <v>0</v>
      </c>
      <c r="FT31" s="6">
        <f>IF(ISERROR(VLOOKUP($A31,'Import Peak'!$A$3:FT$99,176,FALSE)-VLOOKUP($A31,'Import Peak Change'!$A$106:FT$202,176,FALSE)),0,(VLOOKUP($A31,'Import Peak'!$A$3:FT$99,176,FALSE)-VLOOKUP($A31,'Import Peak Change'!$A$106:FT$202,176,FALSE)))</f>
        <v>0</v>
      </c>
      <c r="FU31" s="6">
        <f>IF(ISERROR(VLOOKUP($A31,'Import Peak'!$A$3:FU$99,177,FALSE)-VLOOKUP($A31,'Import Peak Change'!$A$106:FU$202,177,FALSE)),0,(VLOOKUP($A31,'Import Peak'!$A$3:FU$99,177,FALSE)-VLOOKUP($A31,'Import Peak Change'!$A$106:FU$202,177,FALSE)))</f>
        <v>0</v>
      </c>
      <c r="FV31" s="6">
        <f>IF(ISERROR(VLOOKUP($A31,'Import Peak'!$A$3:FV$99,178,FALSE)-VLOOKUP($A31,'Import Peak Change'!$A$106:FV$202,178,FALSE)),0,(VLOOKUP($A31,'Import Peak'!$A$3:FV$99,178,FALSE)-VLOOKUP($A31,'Import Peak Change'!$A$106:FV$202,178,FALSE)))</f>
        <v>0</v>
      </c>
      <c r="FW31" s="6">
        <f>IF(ISERROR(VLOOKUP($A31,'Import Peak'!$A$3:FW$99,179,FALSE)-VLOOKUP($A31,'Import Peak Change'!$A$106:FW$202,179,FALSE)),0,(VLOOKUP($A31,'Import Peak'!$A$3:FW$99,179,FALSE)-VLOOKUP($A31,'Import Peak Change'!$A$106:FW$202,179,FALSE)))</f>
        <v>0</v>
      </c>
      <c r="FX31" s="6">
        <f>IF(ISERROR(VLOOKUP($A31,'Import Peak'!$A$3:FX$99,180,FALSE)-VLOOKUP($A31,'Import Peak Change'!$A$106:FX$202,180,FALSE)),0,(VLOOKUP($A31,'Import Peak'!$A$3:FX$99,180,FALSE)-VLOOKUP($A31,'Import Peak Change'!$A$106:FX$202,180,FALSE)))</f>
        <v>0</v>
      </c>
      <c r="FY31" s="6">
        <f>IF(ISERROR(VLOOKUP($A31,'Import Peak'!$A$3:FY$99,181,FALSE)-VLOOKUP($A31,'Import Peak Change'!$A$106:FY$202,181,FALSE)),0,(VLOOKUP($A31,'Import Peak'!$A$3:FY$99,181,FALSE)-VLOOKUP($A31,'Import Peak Change'!$A$106:FY$202,181,FALSE)))</f>
        <v>0</v>
      </c>
      <c r="FZ31" s="6">
        <f>IF(ISERROR(VLOOKUP($A31,'Import Peak'!$A$3:FZ$99,182,FALSE)-VLOOKUP($A31,'Import Peak Change'!$A$106:FZ$202,182,FALSE)),0,(VLOOKUP($A31,'Import Peak'!$A$3:FZ$99,182,FALSE)-VLOOKUP($A31,'Import Peak Change'!$A$106:FZ$202,182,FALSE)))</f>
        <v>0</v>
      </c>
      <c r="GA31" s="6">
        <f>IF(ISERROR(VLOOKUP($A31,'Import Peak'!$A$3:GA$99,183,FALSE)-VLOOKUP($A31,'Import Peak Change'!$A$106:GA$202,183,FALSE)),0,(VLOOKUP($A31,'Import Peak'!$A$3:GA$99,183,FALSE)-VLOOKUP($A31,'Import Peak Change'!$A$106:GA$202,183,FALSE)))</f>
        <v>0</v>
      </c>
      <c r="GB31" s="6">
        <f>IF(ISERROR(VLOOKUP($A31,'Import Peak'!$A$3:GB$99,184,FALSE)-VLOOKUP($A31,'Import Peak Change'!$A$106:GB$202,184,FALSE)),0,(VLOOKUP($A31,'Import Peak'!$A$3:GB$99,184,FALSE)-VLOOKUP($A31,'Import Peak Change'!$A$106:GB$202,184,FALSE)))</f>
        <v>0</v>
      </c>
      <c r="GC31" s="6">
        <f>IF(ISERROR(VLOOKUP($A31,'Import Peak'!$A$3:GC$99,185,FALSE)-VLOOKUP($A31,'Import Peak Change'!$A$106:GC$202,185,FALSE)),0,(VLOOKUP($A31,'Import Peak'!$A$3:GC$99,185,FALSE)-VLOOKUP($A31,'Import Peak Change'!$A$106:GC$202,185,FALSE)))</f>
        <v>0</v>
      </c>
      <c r="GD31" s="6">
        <f>IF(ISERROR(VLOOKUP($A31,'Import Peak'!$A$3:GD$99,186,FALSE)-VLOOKUP($A31,'Import Peak Change'!$A$106:GD$202,186,FALSE)),0,(VLOOKUP($A31,'Import Peak'!$A$3:GD$99,186,FALSE)-VLOOKUP($A31,'Import Peak Change'!$A$106:GD$202,186,FALSE)))</f>
        <v>0</v>
      </c>
      <c r="GE31" s="6">
        <f>IF(ISERROR(VLOOKUP($A31,'Import Peak'!$A$3:GE$99,187,FALSE)-VLOOKUP($A31,'Import Peak Change'!$A$106:GE$202,187,FALSE)),0,(VLOOKUP($A31,'Import Peak'!$A$3:GE$99,187,FALSE)-VLOOKUP($A31,'Import Peak Change'!$A$106:GE$202,187,FALSE)))</f>
        <v>0</v>
      </c>
      <c r="GF31" s="6">
        <f>IF(ISERROR(VLOOKUP($A31,'Import Peak'!$A$3:GF$99,188,FALSE)-VLOOKUP($A31,'Import Peak Change'!$A$106:GF$202,188,FALSE)),0,(VLOOKUP($A31,'Import Peak'!$A$3:GF$99,188,FALSE)-VLOOKUP($A31,'Import Peak Change'!$A$106:GF$202,188,FALSE)))</f>
        <v>0</v>
      </c>
      <c r="GG31" s="6">
        <f>IF(ISERROR(VLOOKUP($A31,'Import Peak'!$A$3:GG$99,189,FALSE)-VLOOKUP($A31,'Import Peak Change'!$A$106:GG$202,189,FALSE)),0,(VLOOKUP($A31,'Import Peak'!$A$3:GG$99,189,FALSE)-VLOOKUP($A31,'Import Peak Change'!$A$106:GG$202,189,FALSE)))</f>
        <v>0</v>
      </c>
      <c r="GH31" s="6">
        <f>IF(ISERROR(VLOOKUP($A31,'Import Peak'!$A$3:GH$99,190,FALSE)-VLOOKUP($A31,'Import Peak Change'!$A$106:GH$202,190,FALSE)),0,(VLOOKUP($A31,'Import Peak'!$A$3:GH$99,190,FALSE)-VLOOKUP($A31,'Import Peak Change'!$A$106:GH$202,190,FALSE)))</f>
        <v>0</v>
      </c>
      <c r="GI31" s="6">
        <f>IF(ISERROR(VLOOKUP($A31,'Import Peak'!$A$3:GI$99,191,FALSE)-VLOOKUP($A31,'Import Peak Change'!$A$106:GI$202,191,FALSE)),0,(VLOOKUP($A31,'Import Peak'!$A$3:GI$99,191,FALSE)-VLOOKUP($A31,'Import Peak Change'!$A$106:GI$202,191,FALSE)))</f>
        <v>0</v>
      </c>
      <c r="GJ31" s="6">
        <f>IF(ISERROR(VLOOKUP($A31,'Import Peak'!$A$3:GJ$99,192,FALSE)-VLOOKUP($A31,'Import Peak Change'!$A$106:GJ$202,192,FALSE)),0,(VLOOKUP($A31,'Import Peak'!$A$3:GJ$99,192,FALSE)-VLOOKUP($A31,'Import Peak Change'!$A$106:GJ$202,192,FALSE)))</f>
        <v>0</v>
      </c>
      <c r="GK31" s="6">
        <f>IF(ISERROR(VLOOKUP($A31,'Import Peak'!$A$3:GK$99,193,FALSE)-VLOOKUP($A31,'Import Peak Change'!$A$106:GK$202,193,FALSE)),0,(VLOOKUP($A31,'Import Peak'!$A$3:GK$99,193,FALSE)-VLOOKUP($A31,'Import Peak Change'!$A$106:GK$202,193,FALSE)))</f>
        <v>0</v>
      </c>
      <c r="GL31" s="6">
        <f>IF(ISERROR(VLOOKUP($A31,'Import Peak'!$A$3:GL$99,194,FALSE)-VLOOKUP($A31,'Import Peak Change'!$A$106:GL$202,194,FALSE)),0,(VLOOKUP($A31,'Import Peak'!$A$3:GL$99,194,FALSE)-VLOOKUP($A31,'Import Peak Change'!$A$106:GL$202,194,FALSE)))</f>
        <v>0</v>
      </c>
      <c r="GM31" s="6">
        <f>IF(ISERROR(VLOOKUP($A31,'Import Peak'!$A$3:GM$99,195,FALSE)-VLOOKUP($A31,'Import Peak Change'!$A$106:GM$202,195,FALSE)),0,(VLOOKUP($A31,'Import Peak'!$A$3:GM$99,195,FALSE)-VLOOKUP($A31,'Import Peak Change'!$A$106:GM$202,195,FALSE)))</f>
        <v>0</v>
      </c>
      <c r="GN31" s="6">
        <f>IF(ISERROR(VLOOKUP($A31,'Import Peak'!$A$3:GN$99,196,FALSE)-VLOOKUP($A31,'Import Peak Change'!$A$106:GN$202,196,FALSE)),0,(VLOOKUP($A31,'Import Peak'!$A$3:GN$99,196,FALSE)-VLOOKUP($A31,'Import Peak Change'!$A$106:GN$202,196,FALSE)))</f>
        <v>0</v>
      </c>
      <c r="GO31" s="6">
        <f>IF(ISERROR(VLOOKUP($A31,'Import Peak'!$A$3:GO$99,197,FALSE)-VLOOKUP($A31,'Import Peak Change'!$A$106:GO$202,197,FALSE)),0,(VLOOKUP($A31,'Import Peak'!$A$3:GO$99,197,FALSE)-VLOOKUP($A31,'Import Peak Change'!$A$106:GO$202,197,FALSE)))</f>
        <v>0</v>
      </c>
      <c r="GP31" s="6">
        <f>IF(ISERROR(VLOOKUP($A31,'Import Peak'!$A$3:GP$99,198,FALSE)-VLOOKUP($A31,'Import Peak Change'!$A$106:GP$202,198,FALSE)),0,(VLOOKUP($A31,'Import Peak'!$A$3:GP$99,198,FALSE)-VLOOKUP($A31,'Import Peak Change'!$A$106:GP$202,198,FALSE)))</f>
        <v>0</v>
      </c>
      <c r="GQ31" s="6">
        <f>IF(ISERROR(VLOOKUP($A31,'Import Peak'!$A$3:GQ$99,199,FALSE)-VLOOKUP($A31,'Import Peak Change'!$A$106:GQ$202,199,FALSE)),0,(VLOOKUP($A31,'Import Peak'!$A$3:GQ$99,199,FALSE)-VLOOKUP($A31,'Import Peak Change'!$A$106:GQ$202,199,FALSE)))</f>
        <v>0</v>
      </c>
      <c r="GR31" s="6">
        <f>IF(ISERROR(VLOOKUP($A31,'Import Peak'!$A$3:GR$99,200,FALSE)-VLOOKUP($A31,'Import Peak Change'!$A$106:GR$202,200,FALSE)),0,(VLOOKUP($A31,'Import Peak'!$A$3:GR$99,200,FALSE)-VLOOKUP($A31,'Import Peak Change'!$A$106:GR$202,200,FALSE)))</f>
        <v>0</v>
      </c>
      <c r="GS31" s="6">
        <f>IF(ISERROR(VLOOKUP($A31,'Import Peak'!$A$3:GS$99,201,FALSE)-VLOOKUP($A31,'Import Peak Change'!$A$106:GS$202,201,FALSE)),0,(VLOOKUP($A31,'Import Peak'!$A$3:GS$99,201,FALSE)-VLOOKUP($A31,'Import Peak Change'!$A$106:GS$202,201,FALSE)))</f>
        <v>0</v>
      </c>
      <c r="GT31" s="6">
        <f>IF(ISERROR(VLOOKUP($A31,'Import Peak'!$A$3:GT$99,202,FALSE)-VLOOKUP($A31,'Import Peak Change'!$A$106:GT$202,202,FALSE)),0,(VLOOKUP($A31,'Import Peak'!$A$3:GT$99,202,FALSE)-VLOOKUP($A31,'Import Peak Change'!$A$106:GT$202,202,FALSE)))</f>
        <v>0</v>
      </c>
      <c r="GU31" s="6">
        <f>IF(ISERROR(VLOOKUP($A31,'Import Peak'!$A$3:GU$99,203,FALSE)-VLOOKUP($A31,'Import Peak Change'!$A$106:GU$202,203,FALSE)),0,(VLOOKUP($A31,'Import Peak'!$A$3:GU$99,203,FALSE)-VLOOKUP($A31,'Import Peak Change'!$A$106:GU$202,203,FALSE)))</f>
        <v>0</v>
      </c>
      <c r="GV31" s="6">
        <f>IF(ISERROR(VLOOKUP($A31,'Import Peak'!$A$3:GV$99,204,FALSE)-VLOOKUP($A31,'Import Peak Change'!$A$106:GV$202,204,FALSE)),0,(VLOOKUP($A31,'Import Peak'!$A$3:GV$99,204,FALSE)-VLOOKUP($A31,'Import Peak Change'!$A$106:GV$202,204,FALSE)))</f>
        <v>0</v>
      </c>
      <c r="GW31" s="6">
        <f>IF(ISERROR(VLOOKUP($A31,'Import Peak'!$A$3:GW$99,205,FALSE)-VLOOKUP($A31,'Import Peak Change'!$A$106:GW$202,205,FALSE)),0,(VLOOKUP($A31,'Import Peak'!$A$3:GW$99,205,FALSE)-VLOOKUP($A31,'Import Peak Change'!$A$106:GW$202,205,FALSE)))</f>
        <v>0</v>
      </c>
      <c r="GX31" s="6">
        <f>IF(ISERROR(VLOOKUP($A31,'Import Peak'!$A$3:GX$99,206,FALSE)-VLOOKUP($A31,'Import Peak Change'!$A$106:GX$202,206,FALSE)),0,(VLOOKUP($A31,'Import Peak'!$A$3:GX$99,206,FALSE)-VLOOKUP($A31,'Import Peak Change'!$A$106:GX$202,206,FALSE)))</f>
        <v>0</v>
      </c>
      <c r="GY31" s="6">
        <f>IF(ISERROR(VLOOKUP($A31,'Import Peak'!$A$3:GY$99,207,FALSE)-VLOOKUP($A31,'Import Peak Change'!$A$106:GY$202,207,FALSE)),0,(VLOOKUP($A31,'Import Peak'!$A$3:GY$99,207,FALSE)-VLOOKUP($A31,'Import Peak Change'!$A$106:GY$202,207,FALSE)))</f>
        <v>0</v>
      </c>
      <c r="GZ31" s="6">
        <f>IF(ISERROR(VLOOKUP($A31,'Import Peak'!$A$3:GZ$99,208,FALSE)-VLOOKUP($A31,'Import Peak Change'!$A$106:GZ$202,208,FALSE)),0,(VLOOKUP($A31,'Import Peak'!$A$3:GZ$99,208,FALSE)-VLOOKUP($A31,'Import Peak Change'!$A$106:GZ$202,208,FALSE)))</f>
        <v>0</v>
      </c>
      <c r="HA31" s="6">
        <f>IF(ISERROR(VLOOKUP($A31,'Import Peak'!$A$3:HA$99,209,FALSE)-VLOOKUP($A31,'Import Peak Change'!$A$106:HA$202,209,FALSE)),0,(VLOOKUP($A31,'Import Peak'!$A$3:HA$99,209,FALSE)-VLOOKUP($A31,'Import Peak Change'!$A$106:HA$202,209,FALSE)))</f>
        <v>0</v>
      </c>
      <c r="HB31" s="6">
        <f>IF(ISERROR(VLOOKUP($A31,'Import Peak'!$A$3:HB$99,210,FALSE)-VLOOKUP($A31,'Import Peak Change'!$A$106:HB$202,210,FALSE)),0,(VLOOKUP($A31,'Import Peak'!$A$3:HB$99,210,FALSE)-VLOOKUP($A31,'Import Peak Change'!$A$106:HB$202,210,FALSE)))</f>
        <v>0</v>
      </c>
      <c r="HC31" s="6">
        <f>IF(ISERROR(VLOOKUP($A31,'Import Peak'!$A$3:HC$99,211,FALSE)-VLOOKUP($A31,'Import Peak Change'!$A$106:HC$202,211,FALSE)),0,(VLOOKUP($A31,'Import Peak'!$A$3:HC$99,211,FALSE)-VLOOKUP($A31,'Import Peak Change'!$A$106:HC$202,211,FALSE)))</f>
        <v>0</v>
      </c>
      <c r="HD31" s="6">
        <f>IF(ISERROR(VLOOKUP($A31,'Import Peak'!$A$3:HD$99,212,FALSE)-VLOOKUP($A31,'Import Peak Change'!$A$106:HD$202,212,FALSE)),0,(VLOOKUP($A31,'Import Peak'!$A$3:HD$99,212,FALSE)-VLOOKUP($A31,'Import Peak Change'!$A$106:HD$202,212,FALSE)))</f>
        <v>0</v>
      </c>
      <c r="HE31" s="6">
        <f>IF(ISERROR(VLOOKUP($A31,'Import Peak'!$A$3:HE$99,213,FALSE)-VLOOKUP($A31,'Import Peak Change'!$A$106:HE$202,213,FALSE)),0,(VLOOKUP($A31,'Import Peak'!$A$3:HE$99,213,FALSE)-VLOOKUP($A31,'Import Peak Change'!$A$106:HE$202,213,FALSE)))</f>
        <v>0</v>
      </c>
      <c r="HF31" s="6">
        <f>IF(ISERROR(VLOOKUP($A31,'Import Peak'!$A$3:HF$99,214,FALSE)-VLOOKUP($A31,'Import Peak Change'!$A$106:HF$202,214,FALSE)),0,(VLOOKUP($A31,'Import Peak'!$A$3:HF$99,214,FALSE)-VLOOKUP($A31,'Import Peak Change'!$A$106:HF$202,214,FALSE)))</f>
        <v>0</v>
      </c>
      <c r="HG31" s="6">
        <f>IF(ISERROR(VLOOKUP($A31,'Import Peak'!$A$3:HG$99,215,FALSE)-VLOOKUP($A31,'Import Peak Change'!$A$106:HG$202,215,FALSE)),0,(VLOOKUP($A31,'Import Peak'!$A$3:HG$99,215,FALSE)-VLOOKUP($A31,'Import Peak Change'!$A$106:HG$202,215,FALSE)))</f>
        <v>0</v>
      </c>
      <c r="HH31" s="6">
        <f>IF(ISERROR(VLOOKUP($A31,'Import Peak'!$A$3:HH$99,216,FALSE)-VLOOKUP($A31,'Import Peak Change'!$A$106:HH$202,216,FALSE)),0,(VLOOKUP($A31,'Import Peak'!$A$3:HH$99,216,FALSE)-VLOOKUP($A31,'Import Peak Change'!$A$106:HH$202,216,FALSE)))</f>
        <v>0</v>
      </c>
      <c r="HI31" s="6">
        <f>IF(ISERROR(VLOOKUP($A31,'Import Peak'!$A$3:HI$99,217,FALSE)-VLOOKUP($A31,'Import Peak Change'!$A$106:HI$202,217,FALSE)),0,(VLOOKUP($A31,'Import Peak'!$A$3:HI$99,217,FALSE)-VLOOKUP($A31,'Import Peak Change'!$A$106:HI$202,217,FALSE)))</f>
        <v>0</v>
      </c>
      <c r="HJ31" s="6">
        <f>IF(ISERROR(VLOOKUP($A31,'Import Peak'!$A$3:HJ$99,218,FALSE)-VLOOKUP($A31,'Import Peak Change'!$A$106:HJ$202,218,FALSE)),0,(VLOOKUP($A31,'Import Peak'!$A$3:HJ$99,218,FALSE)-VLOOKUP($A31,'Import Peak Change'!$A$106:HJ$202,218,FALSE)))</f>
        <v>0</v>
      </c>
      <c r="HK31" s="6">
        <f>IF(ISERROR(VLOOKUP($A31,'Import Peak'!$A$3:HK$99,219,FALSE)-VLOOKUP($A31,'Import Peak Change'!$A$106:HK$202,219,FALSE)),0,(VLOOKUP($A31,'Import Peak'!$A$3:HK$99,219,FALSE)-VLOOKUP($A31,'Import Peak Change'!$A$106:HK$202,219,FALSE)))</f>
        <v>0</v>
      </c>
      <c r="HL31" s="6">
        <f>IF(ISERROR(VLOOKUP($A31,'Import Peak'!$A$3:HL$99,220,FALSE)-VLOOKUP($A31,'Import Peak Change'!$A$106:HL$202,220,FALSE)),0,(VLOOKUP($A31,'Import Peak'!$A$3:HL$99,220,FALSE)-VLOOKUP($A31,'Import Peak Change'!$A$106:HL$202,220,FALSE)))</f>
        <v>0</v>
      </c>
      <c r="HM31" s="6">
        <f>IF(ISERROR(VLOOKUP($A31,'Import Peak'!$A$3:HM$99,221,FALSE)-VLOOKUP($A31,'Import Peak Change'!$A$106:HM$202,221,FALSE)),0,(VLOOKUP($A31,'Import Peak'!$A$3:HM$99,221,FALSE)-VLOOKUP($A31,'Import Peak Change'!$A$106:HM$202,221,FALSE)))</f>
        <v>0</v>
      </c>
      <c r="HN31" s="6">
        <f>IF(ISERROR(VLOOKUP($A31,'Import Peak'!$A$3:HN$99,222,FALSE)-VLOOKUP($A31,'Import Peak Change'!$A$106:HN$202,222,FALSE)),0,(VLOOKUP($A31,'Import Peak'!$A$3:HN$99,222,FALSE)-VLOOKUP($A31,'Import Peak Change'!$A$106:HN$202,222,FALSE)))</f>
        <v>0</v>
      </c>
      <c r="HO31" s="6">
        <f>IF(ISERROR(VLOOKUP($A31,'Import Peak'!$A$3:HO$99,223,FALSE)-VLOOKUP($A31,'Import Peak Change'!$A$106:HO$202,223,FALSE)),0,(VLOOKUP($A31,'Import Peak'!$A$3:HO$99,223,FALSE)-VLOOKUP($A31,'Import Peak Change'!$A$106:HO$202,223,FALSE)))</f>
        <v>0</v>
      </c>
      <c r="HP31" s="6">
        <f>IF(ISERROR(VLOOKUP($A31,'Import Peak'!$A$3:HP$99,224,FALSE)-VLOOKUP($A31,'Import Peak Change'!$A$106:HP$202,224,FALSE)),0,(VLOOKUP($A31,'Import Peak'!$A$3:HP$99,224,FALSE)-VLOOKUP($A31,'Import Peak Change'!$A$106:HP$202,224,FALSE)))</f>
        <v>0</v>
      </c>
      <c r="HQ31" s="6">
        <f>IF(ISERROR(VLOOKUP($A31,'Import Peak'!$A$3:HQ$99,225,FALSE)-VLOOKUP($A31,'Import Peak Change'!$A$106:HQ$202,225,FALSE)),0,(VLOOKUP($A31,'Import Peak'!$A$3:HQ$99,225,FALSE)-VLOOKUP($A31,'Import Peak Change'!$A$106:HQ$202,225,FALSE)))</f>
        <v>0</v>
      </c>
      <c r="HR31" s="6">
        <f>IF(ISERROR(VLOOKUP($A31,'Import Peak'!$A$3:HR$99,226,FALSE)-VLOOKUP($A31,'Import Peak Change'!$A$106:HR$202,226,FALSE)),0,(VLOOKUP($A31,'Import Peak'!$A$3:HR$99,226,FALSE)-VLOOKUP($A31,'Import Peak Change'!$A$106:HR$202,226,FALSE)))</f>
        <v>0</v>
      </c>
      <c r="HS31" s="6">
        <f>IF(ISERROR(VLOOKUP($A31,'Import Peak'!$A$3:HS$99,227,FALSE)-VLOOKUP($A31,'Import Peak Change'!$A$106:HS$202,227,FALSE)),0,(VLOOKUP($A31,'Import Peak'!$A$3:HS$99,227,FALSE)-VLOOKUP($A31,'Import Peak Change'!$A$106:HS$202,227,FALSE)))</f>
        <v>0</v>
      </c>
      <c r="HT31" s="6">
        <f>IF(ISERROR(VLOOKUP($A31,'Import Peak'!$A$3:HT$99,228,FALSE)-VLOOKUP($A31,'Import Peak Change'!$A$106:HT$202,228,FALSE)),0,(VLOOKUP($A31,'Import Peak'!$A$3:HT$99,228,FALSE)-VLOOKUP($A31,'Import Peak Change'!$A$106:HT$202,228,FALSE)))</f>
        <v>0</v>
      </c>
      <c r="HU31" s="6">
        <f>IF(ISERROR(VLOOKUP($A31,'Import Peak'!$A$3:HU$99,229,FALSE)-VLOOKUP($A31,'Import Peak Change'!$A$106:HU$202,229,FALSE)),0,(VLOOKUP($A31,'Import Peak'!$A$3:HU$99,229,FALSE)-VLOOKUP($A31,'Import Peak Change'!$A$106:HU$202,229,FALSE)))</f>
        <v>0</v>
      </c>
      <c r="HV31" s="6">
        <f>IF(ISERROR(VLOOKUP($A31,'Import Peak'!$A$3:HV$99,230,FALSE)-VLOOKUP($A31,'Import Peak Change'!$A$106:HV$202,230,FALSE)),0,(VLOOKUP($A31,'Import Peak'!$A$3:HV$99,230,FALSE)-VLOOKUP($A31,'Import Peak Change'!$A$106:HV$202,230,FALSE)))</f>
        <v>0</v>
      </c>
      <c r="HW31" s="6">
        <f>IF(ISERROR(VLOOKUP($A31,'Import Peak'!$A$3:HW$99,231,FALSE)-VLOOKUP($A31,'Import Peak Change'!$A$106:HW$202,231,FALSE)),0,(VLOOKUP($A31,'Import Peak'!$A$3:HW$99,231,FALSE)-VLOOKUP($A31,'Import Peak Change'!$A$106:HW$202,231,FALSE)))</f>
        <v>0</v>
      </c>
      <c r="HX31" s="6">
        <f>IF(ISERROR(VLOOKUP($A31,'Import Peak'!$A$3:HX$99,232,FALSE)-VLOOKUP($A31,'Import Peak Change'!$A$106:HX$202,232,FALSE)),0,(VLOOKUP($A31,'Import Peak'!$A$3:HX$99,232,FALSE)-VLOOKUP($A31,'Import Peak Change'!$A$106:HX$202,232,FALSE)))</f>
        <v>0</v>
      </c>
      <c r="HY31" s="6">
        <f>IF(ISERROR(VLOOKUP($A31,'Import Peak'!$A$3:HY$99,233,FALSE)-VLOOKUP($A31,'Import Peak Change'!$A$106:HY$202,233,FALSE)),0,(VLOOKUP($A31,'Import Peak'!$A$3:HY$99,233,FALSE)-VLOOKUP($A31,'Import Peak Change'!$A$106:HY$202,233,FALSE)))</f>
        <v>0</v>
      </c>
      <c r="HZ31" s="6">
        <f>IF(ISERROR(VLOOKUP($A31,'Import Peak'!$A$3:HZ$99,234,FALSE)-VLOOKUP($A31,'Import Peak Change'!$A$106:HZ$202,234,FALSE)),0,(VLOOKUP($A31,'Import Peak'!$A$3:HZ$99,234,FALSE)-VLOOKUP($A31,'Import Peak Change'!$A$106:HZ$202,234,FALSE)))</f>
        <v>0</v>
      </c>
      <c r="IA31" s="6">
        <f>IF(ISERROR(VLOOKUP($A31,'Import Peak'!$A$3:IA$99,235,FALSE)-VLOOKUP($A31,'Import Peak Change'!$A$106:IA$202,235,FALSE)),0,(VLOOKUP($A31,'Import Peak'!$A$3:IA$99,235,FALSE)-VLOOKUP($A31,'Import Peak Change'!$A$106:IA$202,235,FALSE)))</f>
        <v>0</v>
      </c>
      <c r="IB31" s="6">
        <f>IF(ISERROR(VLOOKUP($A31,'Import Peak'!$A$3:IB$99,236,FALSE)-VLOOKUP($A31,'Import Peak Change'!$A$106:IB$202,236,FALSE)),0,(VLOOKUP($A31,'Import Peak'!$A$3:IB$99,236,FALSE)-VLOOKUP($A31,'Import Peak Change'!$A$106:IB$202,236,FALSE)))</f>
        <v>0</v>
      </c>
      <c r="IC31" s="6">
        <f>IF(ISERROR(VLOOKUP($A31,'Import Peak'!$A$3:IC$99,237,FALSE)-VLOOKUP($A31,'Import Peak Change'!$A$106:IC$202,237,FALSE)),0,(VLOOKUP($A31,'Import Peak'!$A$3:IC$99,237,FALSE)-VLOOKUP($A31,'Import Peak Change'!$A$106:IC$202,237,FALSE)))</f>
        <v>0</v>
      </c>
      <c r="ID31" s="6">
        <f>IF(ISERROR(VLOOKUP($A31,'Import Peak'!$A$3:ID$99,238,FALSE)-VLOOKUP($A31,'Import Peak Change'!$A$106:ID$202,238,FALSE)),0,(VLOOKUP($A31,'Import Peak'!$A$3:ID$99,238,FALSE)-VLOOKUP($A31,'Import Peak Change'!$A$106:ID$202,238,FALSE)))</f>
        <v>-63.886324153336403</v>
      </c>
      <c r="IE31" s="6">
        <f>IF(ISERROR(VLOOKUP($A31,'Import Peak'!$A$3:IE$99,239,FALSE)-VLOOKUP($A31,'Import Peak Change'!$A$106:IE$202,239,FALSE)),0,(VLOOKUP($A31,'Import Peak'!$A$3:IE$99,239,FALSE)-VLOOKUP($A31,'Import Peak Change'!$A$106:IE$202,239,FALSE)))</f>
        <v>-63.886324153336403</v>
      </c>
    </row>
    <row r="32" spans="1:240">
      <c r="A32" s="168" t="str">
        <f>IF('Import Peak'!A29=0,"",'Import Peak'!A29)</f>
        <v>PWR-NG-LT-WST</v>
      </c>
      <c r="B32" s="6"/>
      <c r="C32" s="6"/>
      <c r="D32" s="6"/>
      <c r="E32" s="6"/>
      <c r="F32" s="6"/>
      <c r="G32" s="6">
        <f>IF(ISERROR(VLOOKUP($A32,'Import Peak'!$A$3:G$99,7,FALSE)-VLOOKUP($A32,'Import Peak Change'!$A$106:G$202,7,FALSE)),0,(VLOOKUP($A32,'Import Peak'!$A$3:G$99,7,FALSE)-VLOOKUP($A32,'Import Peak Change'!$A$106:G$202,7,FALSE)))</f>
        <v>0</v>
      </c>
      <c r="H32" s="6">
        <f>IF(ISERROR(VLOOKUP($A32,'Import Peak'!$A$3:H$99,8,FALSE)-VLOOKUP($A32,'Import Peak Change'!$A$106:H$202,8,FALSE)),0,(VLOOKUP($A32,'Import Peak'!$A$3:H$99,8,FALSE)-VLOOKUP($A32,'Import Peak Change'!$A$106:H$202,8,FALSE)))</f>
        <v>0</v>
      </c>
      <c r="I32" s="6">
        <f>IF(ISERROR(VLOOKUP($A32,'Import Peak'!$A$3:I$99,9,FALSE)-VLOOKUP($A32,'Import Peak Change'!$A$106:I$202,9,FALSE)),0,(VLOOKUP($A32,'Import Peak'!$A$3:I$99,9,FALSE)-VLOOKUP($A32,'Import Peak Change'!$A$106:I$202,9,FALSE)))</f>
        <v>-154874.22029999999</v>
      </c>
      <c r="J32" s="6">
        <f>IF(ISERROR(VLOOKUP($A32,'Import Peak'!$A$3:J$99,10,FALSE)-VLOOKUP($A32,'Import Peak Change'!$A$106:J$202,10,FALSE)),0,(VLOOKUP($A32,'Import Peak'!$A$3:J$99,10,FALSE)-VLOOKUP($A32,'Import Peak Change'!$A$106:J$202,10,FALSE)))</f>
        <v>-154583.72020000004</v>
      </c>
      <c r="K32" s="6">
        <f>IF(ISERROR(VLOOKUP($A32,'Import Peak'!$A$3:K$99,11,FALSE)-VLOOKUP($A32,'Import Peak Change'!$A$106:K$202,11,FALSE)),0,(VLOOKUP($A32,'Import Peak'!$A$3:K$99,11,FALSE)-VLOOKUP($A32,'Import Peak Change'!$A$106:K$202,11,FALSE)))</f>
        <v>-139349.40629999997</v>
      </c>
      <c r="L32" s="6">
        <f>IF(ISERROR(VLOOKUP($A32,'Import Peak'!$A$3:L$99,12,FALSE)-VLOOKUP($A32,'Import Peak Change'!$A$106:L$202,12,FALSE)),0,(VLOOKUP($A32,'Import Peak'!$A$3:L$99,12,FALSE)-VLOOKUP($A32,'Import Peak Change'!$A$106:L$202,12,FALSE)))</f>
        <v>-154031.03719999996</v>
      </c>
      <c r="M32" s="6">
        <f>IF(ISERROR(VLOOKUP($A32,'Import Peak'!$A$3:M$99,13,FALSE)-VLOOKUP($A32,'Import Peak Change'!$A$106:M$202,13,FALSE)),0,(VLOOKUP($A32,'Import Peak'!$A$3:M$99,13,FALSE)-VLOOKUP($A32,'Import Peak Change'!$A$106:M$202,13,FALSE)))</f>
        <v>0</v>
      </c>
      <c r="N32" s="6">
        <f>IF(ISERROR(VLOOKUP($A32,'Import Peak'!$A$3:N$99,14,FALSE)-VLOOKUP($A32,'Import Peak Change'!$A$106:N$202,14,FALSE)),0,(VLOOKUP($A32,'Import Peak'!$A$3:N$99,14,FALSE)-VLOOKUP($A32,'Import Peak Change'!$A$106:N$202,14,FALSE)))</f>
        <v>0</v>
      </c>
      <c r="O32" s="6">
        <f>IF(ISERROR(VLOOKUP($A32,'Import Peak'!$A$3:O$99,15,FALSE)-VLOOKUP($A32,'Import Peak Change'!$A$106:O$202,15,FALSE)),0,(VLOOKUP($A32,'Import Peak'!$A$3:O$99,15,FALSE)-VLOOKUP($A32,'Import Peak Change'!$A$106:O$202,15,FALSE)))</f>
        <v>0</v>
      </c>
      <c r="P32" s="6">
        <f>IF(ISERROR(VLOOKUP($A32,'Import Peak'!$A$3:P$99,16,FALSE)-VLOOKUP($A32,'Import Peak Change'!$A$106:P$202,16,FALSE)),0,(VLOOKUP($A32,'Import Peak'!$A$3:P$99,16,FALSE)-VLOOKUP($A32,'Import Peak Change'!$A$106:P$202,16,FALSE)))</f>
        <v>0</v>
      </c>
      <c r="Q32" s="6">
        <f>IF(ISERROR(VLOOKUP($A32,'Import Peak'!$A$3:Q$99,17,FALSE)-VLOOKUP($A32,'Import Peak Change'!$A$106:Q$202,17,FALSE)),0,(VLOOKUP($A32,'Import Peak'!$A$3:Q$99,17,FALSE)-VLOOKUP($A32,'Import Peak Change'!$A$106:Q$202,17,FALSE)))</f>
        <v>0</v>
      </c>
      <c r="R32" s="6">
        <f>IF(ISERROR(VLOOKUP($A32,'Import Peak'!$A$3:R$99,18,FALSE)-VLOOKUP($A32,'Import Peak Change'!$A$106:R$202,18,FALSE)),0,(VLOOKUP($A32,'Import Peak'!$A$3:R$99,18,FALSE)-VLOOKUP($A32,'Import Peak Change'!$A$106:R$202,18,FALSE)))</f>
        <v>0</v>
      </c>
      <c r="S32" s="6">
        <f>IF(ISERROR(VLOOKUP($A32,'Import Peak'!$A$3:S$99,19,FALSE)-VLOOKUP($A32,'Import Peak Change'!$A$106:S$202,19,FALSE)),0,(VLOOKUP($A32,'Import Peak'!$A$3:S$99,19,FALSE)-VLOOKUP($A32,'Import Peak Change'!$A$106:S$202,19,FALSE)))</f>
        <v>0</v>
      </c>
      <c r="T32" s="6">
        <f>IF(ISERROR(VLOOKUP($A32,'Import Peak'!$A$3:T$99,20,FALSE)-VLOOKUP($A32,'Import Peak Change'!$A$106:T$202,20,FALSE)),0,(VLOOKUP($A32,'Import Peak'!$A$3:T$99,20,FALSE)-VLOOKUP($A32,'Import Peak Change'!$A$106:T$202,20,FALSE)))</f>
        <v>0</v>
      </c>
      <c r="U32" s="6">
        <f>IF(ISERROR(VLOOKUP($A32,'Import Peak'!$A$3:U$99,21,FALSE)-VLOOKUP($A32,'Import Peak Change'!$A$106:U$202,21,FALSE)),0,(VLOOKUP($A32,'Import Peak'!$A$3:U$99,21,FALSE)-VLOOKUP($A32,'Import Peak Change'!$A$106:U$202,21,FALSE)))</f>
        <v>0</v>
      </c>
      <c r="V32" s="6">
        <f>IF(ISERROR(VLOOKUP($A32,'Import Peak'!$A$3:V$99,22,FALSE)-VLOOKUP($A32,'Import Peak Change'!$A$106:V$202,22,FALSE)),0,(VLOOKUP($A32,'Import Peak'!$A$3:V$99,22,FALSE)-VLOOKUP($A32,'Import Peak Change'!$A$106:V$202,22,FALSE)))</f>
        <v>0</v>
      </c>
      <c r="W32" s="6">
        <f>IF(ISERROR(VLOOKUP($A32,'Import Peak'!$A$3:W$99,23,FALSE)-VLOOKUP($A32,'Import Peak Change'!$A$106:W$202,23,FALSE)),0,(VLOOKUP($A32,'Import Peak'!$A$3:W$99,23,FALSE)-VLOOKUP($A32,'Import Peak Change'!$A$106:W$202,23,FALSE)))</f>
        <v>0</v>
      </c>
      <c r="X32" s="6">
        <f>IF(ISERROR(VLOOKUP($A32,'Import Peak'!$A$3:X$99,24,FALSE)-VLOOKUP($A32,'Import Peak Change'!$A$106:X$202,24,FALSE)),0,(VLOOKUP($A32,'Import Peak'!$A$3:X$99,24,FALSE)-VLOOKUP($A32,'Import Peak Change'!$A$106:X$202,24,FALSE)))</f>
        <v>0</v>
      </c>
      <c r="Y32" s="6">
        <f>IF(ISERROR(VLOOKUP($A32,'Import Peak'!$A$3:Y$99,25,FALSE)-VLOOKUP($A32,'Import Peak Change'!$A$106:Y$202,25,FALSE)),0,(VLOOKUP($A32,'Import Peak'!$A$3:Y$99,25,FALSE)-VLOOKUP($A32,'Import Peak Change'!$A$106:Y$202,25,FALSE)))</f>
        <v>0</v>
      </c>
      <c r="Z32" s="6">
        <f>IF(ISERROR(VLOOKUP($A32,'Import Peak'!$A$3:Z$99,26,FALSE)-VLOOKUP($A32,'Import Peak Change'!$A$106:Z$202,26,FALSE)),0,(VLOOKUP($A32,'Import Peak'!$A$3:Z$99,26,FALSE)-VLOOKUP($A32,'Import Peak Change'!$A$106:Z$202,26,FALSE)))</f>
        <v>0</v>
      </c>
      <c r="AA32" s="6">
        <f>IF(ISERROR(VLOOKUP($A32,'Import Peak'!$A$3:AA$99,27,FALSE)-VLOOKUP($A32,'Import Peak Change'!$A$106:AA$202,27,FALSE)),0,(VLOOKUP($A32,'Import Peak'!$A$3:AA$99,27,FALSE)-VLOOKUP($A32,'Import Peak Change'!$A$106:AA$202,27,FALSE)))</f>
        <v>0</v>
      </c>
      <c r="AB32" s="6">
        <f>IF(ISERROR(VLOOKUP($A32,'Import Peak'!$A$3:AB$99,28,FALSE)-VLOOKUP($A32,'Import Peak Change'!$A$106:AB$202,28,FALSE)),0,(VLOOKUP($A32,'Import Peak'!$A$3:AB$99,28,FALSE)-VLOOKUP($A32,'Import Peak Change'!$A$106:AB$202,28,FALSE)))</f>
        <v>0</v>
      </c>
      <c r="AC32" s="6">
        <f>IF(ISERROR(VLOOKUP($A32,'Import Peak'!$A$3:AC$99,29,FALSE)-VLOOKUP($A32,'Import Peak Change'!$A$106:AC$202,29,FALSE)),0,(VLOOKUP($A32,'Import Peak'!$A$3:AC$99,29,FALSE)-VLOOKUP($A32,'Import Peak Change'!$A$106:AC$202,29,FALSE)))</f>
        <v>0</v>
      </c>
      <c r="AD32" s="6">
        <f>IF(ISERROR(VLOOKUP($A32,'Import Peak'!$A$3:AD$99,30,FALSE)-VLOOKUP($A32,'Import Peak Change'!$A$106:AD$202,30,FALSE)),0,(VLOOKUP($A32,'Import Peak'!$A$3:AD$99,30,FALSE)-VLOOKUP($A32,'Import Peak Change'!$A$106:AD$202,30,FALSE)))</f>
        <v>0</v>
      </c>
      <c r="AE32" s="6">
        <f>IF(ISERROR(VLOOKUP($A32,'Import Peak'!$A$3:AE$99,31,FALSE)-VLOOKUP($A32,'Import Peak Change'!$A$106:AE$202,31,FALSE)),0,(VLOOKUP($A32,'Import Peak'!$A$3:AE$99,31,FALSE)-VLOOKUP($A32,'Import Peak Change'!$A$106:AE$202,31,FALSE)))</f>
        <v>0</v>
      </c>
      <c r="AF32" s="6">
        <f>IF(ISERROR(VLOOKUP($A32,'Import Peak'!$A$3:AF$99,32,FALSE)-VLOOKUP($A32,'Import Peak Change'!$A$106:AF$202,32,FALSE)),0,(VLOOKUP($A32,'Import Peak'!$A$3:AF$99,32,FALSE)-VLOOKUP($A32,'Import Peak Change'!$A$106:AF$202,32,FALSE)))</f>
        <v>0</v>
      </c>
      <c r="AG32" s="6">
        <f>IF(ISERROR(VLOOKUP($A32,'Import Peak'!$A$3:AG$99,33,FALSE)-VLOOKUP($A32,'Import Peak Change'!$A$106:AG$202,33,FALSE)),0,(VLOOKUP($A32,'Import Peak'!$A$3:AG$99,33,FALSE)-VLOOKUP($A32,'Import Peak Change'!$A$106:AG$202,33,FALSE)))</f>
        <v>0</v>
      </c>
      <c r="AH32" s="6">
        <f>IF(ISERROR(VLOOKUP($A32,'Import Peak'!$A$3:AH$99,34,FALSE)-VLOOKUP($A32,'Import Peak Change'!$A$106:AH$202,34,FALSE)),0,(VLOOKUP($A32,'Import Peak'!$A$3:AH$99,34,FALSE)-VLOOKUP($A32,'Import Peak Change'!$A$106:AH$202,34,FALSE)))</f>
        <v>0</v>
      </c>
      <c r="AI32" s="6">
        <f>IF(ISERROR(VLOOKUP($A32,'Import Peak'!$A$3:AI$99,35,FALSE)-VLOOKUP($A32,'Import Peak Change'!$A$106:AI$202,35,FALSE)),0,(VLOOKUP($A32,'Import Peak'!$A$3:AI$99,35,FALSE)-VLOOKUP($A32,'Import Peak Change'!$A$106:AI$202,35,FALSE)))</f>
        <v>0</v>
      </c>
      <c r="AJ32" s="6">
        <f>IF(ISERROR(VLOOKUP($A32,'Import Peak'!$A$3:AJ$99,36,FALSE)-VLOOKUP($A32,'Import Peak Change'!$A$106:AJ$202,36,FALSE)),0,(VLOOKUP($A32,'Import Peak'!$A$3:AJ$99,36,FALSE)-VLOOKUP($A32,'Import Peak Change'!$A$106:AJ$202,36,FALSE)))</f>
        <v>0</v>
      </c>
      <c r="AK32" s="6">
        <f>IF(ISERROR(VLOOKUP($A32,'Import Peak'!$A$3:AK$99,37,FALSE)-VLOOKUP($A32,'Import Peak Change'!$A$106:AK$202,37,FALSE)),0,(VLOOKUP($A32,'Import Peak'!$A$3:AK$99,37,FALSE)-VLOOKUP($A32,'Import Peak Change'!$A$106:AK$202,37,FALSE)))</f>
        <v>0</v>
      </c>
      <c r="AL32" s="6">
        <f>IF(ISERROR(VLOOKUP($A32,'Import Peak'!$A$3:AL$99,38,FALSE)-VLOOKUP($A32,'Import Peak Change'!$A$106:AL$202,38,FALSE)),0,(VLOOKUP($A32,'Import Peak'!$A$3:AL$99,38,FALSE)-VLOOKUP($A32,'Import Peak Change'!$A$106:AL$202,38,FALSE)))</f>
        <v>0</v>
      </c>
      <c r="AM32" s="6">
        <f>IF(ISERROR(VLOOKUP($A32,'Import Peak'!$A$3:AM$99,39,FALSE)-VLOOKUP($A32,'Import Peak Change'!$A$106:AM$202,39,FALSE)),0,(VLOOKUP($A32,'Import Peak'!$A$3:AM$99,39,FALSE)-VLOOKUP($A32,'Import Peak Change'!$A$106:AM$202,39,FALSE)))</f>
        <v>0</v>
      </c>
      <c r="AN32" s="6">
        <f>IF(ISERROR(VLOOKUP($A32,'Import Peak'!$A$3:AN$99,40,FALSE)-VLOOKUP($A32,'Import Peak Change'!$A$106:AN$202,40,FALSE)),0,(VLOOKUP($A32,'Import Peak'!$A$3:AN$99,40,FALSE)-VLOOKUP($A32,'Import Peak Change'!$A$106:AN$202,40,FALSE)))</f>
        <v>0</v>
      </c>
      <c r="AO32" s="6">
        <f>IF(ISERROR(VLOOKUP($A32,'Import Peak'!$A$3:AO$99,41,FALSE)-VLOOKUP($A32,'Import Peak Change'!$A$106:AO$202,41,FALSE)),0,(VLOOKUP($A32,'Import Peak'!$A$3:AO$99,41,FALSE)-VLOOKUP($A32,'Import Peak Change'!$A$106:AO$202,41,FALSE)))</f>
        <v>0</v>
      </c>
      <c r="AP32" s="6">
        <f>IF(ISERROR(VLOOKUP($A32,'Import Peak'!$A$3:AP$99,42,FALSE)-VLOOKUP($A32,'Import Peak Change'!$A$106:AP$202,42,FALSE)),0,(VLOOKUP($A32,'Import Peak'!$A$3:AP$99,42,FALSE)-VLOOKUP($A32,'Import Peak Change'!$A$106:AP$202,42,FALSE)))</f>
        <v>0</v>
      </c>
      <c r="AQ32" s="6">
        <f>IF(ISERROR(VLOOKUP($A32,'Import Peak'!$A$3:AQ$99,43,FALSE)-VLOOKUP($A32,'Import Peak Change'!$A$106:AQ$202,43,FALSE)),0,(VLOOKUP($A32,'Import Peak'!$A$3:AQ$99,43,FALSE)-VLOOKUP($A32,'Import Peak Change'!$A$106:AQ$202,43,FALSE)))</f>
        <v>0</v>
      </c>
      <c r="AR32" s="6">
        <f>IF(ISERROR(VLOOKUP($A32,'Import Peak'!$A$3:AR$99,44,FALSE)-VLOOKUP($A32,'Import Peak Change'!$A$106:AR$202,44,FALSE)),0,(VLOOKUP($A32,'Import Peak'!$A$3:AR$99,44,FALSE)-VLOOKUP($A32,'Import Peak Change'!$A$106:AR$202,44,FALSE)))</f>
        <v>0</v>
      </c>
      <c r="AS32" s="6">
        <f>IF(ISERROR(VLOOKUP($A32,'Import Peak'!$A$3:AS$99,45,FALSE)-VLOOKUP($A32,'Import Peak Change'!$A$106:AS$202,45,FALSE)),0,(VLOOKUP($A32,'Import Peak'!$A$3:AS$99,45,FALSE)-VLOOKUP($A32,'Import Peak Change'!$A$106:AS$202,45,FALSE)))</f>
        <v>0</v>
      </c>
      <c r="AT32" s="6">
        <f>IF(ISERROR(VLOOKUP($A32,'Import Peak'!$A$3:AT$99,46,FALSE)-VLOOKUP($A32,'Import Peak Change'!$A$106:AT$202,46,FALSE)),0,(VLOOKUP($A32,'Import Peak'!$A$3:AT$99,46,FALSE)-VLOOKUP($A32,'Import Peak Change'!$A$106:AT$202,46,FALSE)))</f>
        <v>0</v>
      </c>
      <c r="AU32" s="6">
        <f>IF(ISERROR(VLOOKUP($A32,'Import Peak'!$A$3:AU$99,47,FALSE)-VLOOKUP($A32,'Import Peak Change'!$A$106:AU$202,47,FALSE)),0,(VLOOKUP($A32,'Import Peak'!$A$3:AU$99,47,FALSE)-VLOOKUP($A32,'Import Peak Change'!$A$106:AU$202,47,FALSE)))</f>
        <v>0</v>
      </c>
      <c r="AV32" s="6">
        <f>IF(ISERROR(VLOOKUP($A32,'Import Peak'!$A$3:AV$99,48,FALSE)-VLOOKUP($A32,'Import Peak Change'!$A$106:AV$202,48,FALSE)),0,(VLOOKUP($A32,'Import Peak'!$A$3:AV$99,48,FALSE)-VLOOKUP($A32,'Import Peak Change'!$A$106:AV$202,48,FALSE)))</f>
        <v>0</v>
      </c>
      <c r="AW32" s="6">
        <f>IF(ISERROR(VLOOKUP($A32,'Import Peak'!$A$3:AW$99,49,FALSE)-VLOOKUP($A32,'Import Peak Change'!$A$106:AW$202,49,FALSE)),0,(VLOOKUP($A32,'Import Peak'!$A$3:AW$99,49,FALSE)-VLOOKUP($A32,'Import Peak Change'!$A$106:AW$202,49,FALSE)))</f>
        <v>0</v>
      </c>
      <c r="AX32" s="6">
        <f>IF(ISERROR(VLOOKUP($A32,'Import Peak'!$A$3:AX$99,50,FALSE)-VLOOKUP($A32,'Import Peak Change'!$A$106:AX$202,50,FALSE)),0,(VLOOKUP($A32,'Import Peak'!$A$3:AX$99,50,FALSE)-VLOOKUP($A32,'Import Peak Change'!$A$106:AX$202,50,FALSE)))</f>
        <v>0</v>
      </c>
      <c r="AY32" s="6">
        <f>IF(ISERROR(VLOOKUP($A32,'Import Peak'!$A$3:AY$99,51,FALSE)-VLOOKUP($A32,'Import Peak Change'!$A$106:AY$202,51,FALSE)),0,(VLOOKUP($A32,'Import Peak'!$A$3:AY$99,51,FALSE)-VLOOKUP($A32,'Import Peak Change'!$A$106:AY$202,51,FALSE)))</f>
        <v>0</v>
      </c>
      <c r="AZ32" s="6">
        <f>IF(ISERROR(VLOOKUP($A32,'Import Peak'!$A$3:AZ$99,52,FALSE)-VLOOKUP($A32,'Import Peak Change'!$A$106:AZ$202,52,FALSE)),0,(VLOOKUP($A32,'Import Peak'!$A$3:AZ$99,52,FALSE)-VLOOKUP($A32,'Import Peak Change'!$A$106:AZ$202,52,FALSE)))</f>
        <v>0</v>
      </c>
      <c r="BA32" s="6">
        <f>IF(ISERROR(VLOOKUP($A32,'Import Peak'!$A$3:BA$99,53,FALSE)-VLOOKUP($A32,'Import Peak Change'!$A$106:BA$202,53,FALSE)),0,(VLOOKUP($A32,'Import Peak'!$A$3:BA$99,53,FALSE)-VLOOKUP($A32,'Import Peak Change'!$A$106:BA$202,53,FALSE)))</f>
        <v>0</v>
      </c>
      <c r="BB32" s="6">
        <f>IF(ISERROR(VLOOKUP($A32,'Import Peak'!$A$3:BB$99,54,FALSE)-VLOOKUP($A32,'Import Peak Change'!$A$106:BB$202,54,FALSE)),0,(VLOOKUP($A32,'Import Peak'!$A$3:BB$99,54,FALSE)-VLOOKUP($A32,'Import Peak Change'!$A$106:BB$202,54,FALSE)))</f>
        <v>0</v>
      </c>
      <c r="BC32" s="6">
        <f>IF(ISERROR(VLOOKUP($A32,'Import Peak'!$A$3:BC$99,55,FALSE)-VLOOKUP($A32,'Import Peak Change'!$A$106:BC$202,55,FALSE)),0,(VLOOKUP($A32,'Import Peak'!$A$3:BC$99,55,FALSE)-VLOOKUP($A32,'Import Peak Change'!$A$106:BC$202,55,FALSE)))</f>
        <v>0</v>
      </c>
      <c r="BD32" s="6">
        <f>IF(ISERROR(VLOOKUP($A32,'Import Peak'!$A$3:BD$99,56,FALSE)-VLOOKUP($A32,'Import Peak Change'!$A$106:BD$202,56,FALSE)),0,(VLOOKUP($A32,'Import Peak'!$A$3:BD$99,56,FALSE)-VLOOKUP($A32,'Import Peak Change'!$A$106:BD$202,56,FALSE)))</f>
        <v>0</v>
      </c>
      <c r="BE32" s="6">
        <f>IF(ISERROR(VLOOKUP($A32,'Import Peak'!$A$3:BE$99,57,FALSE)-VLOOKUP($A32,'Import Peak Change'!$A$106:BE$202,57,FALSE)),0,(VLOOKUP($A32,'Import Peak'!$A$3:BE$99,57,FALSE)-VLOOKUP($A32,'Import Peak Change'!$A$106:BE$202,57,FALSE)))</f>
        <v>0</v>
      </c>
      <c r="BF32" s="6">
        <f>IF(ISERROR(VLOOKUP($A32,'Import Peak'!$A$3:BF$99,58,FALSE)-VLOOKUP($A32,'Import Peak Change'!$A$106:BF$202,58,FALSE)),0,(VLOOKUP($A32,'Import Peak'!$A$3:BF$99,58,FALSE)-VLOOKUP($A32,'Import Peak Change'!$A$106:BF$202,58,FALSE)))</f>
        <v>0</v>
      </c>
      <c r="BG32" s="6">
        <f>IF(ISERROR(VLOOKUP($A32,'Import Peak'!$A$3:BG$99,59,FALSE)-VLOOKUP($A32,'Import Peak Change'!$A$106:BG$202,59,FALSE)),0,(VLOOKUP($A32,'Import Peak'!$A$3:BG$99,59,FALSE)-VLOOKUP($A32,'Import Peak Change'!$A$106:BG$202,59,FALSE)))</f>
        <v>0</v>
      </c>
      <c r="BH32" s="6">
        <f>IF(ISERROR(VLOOKUP($A32,'Import Peak'!$A$3:BH$99,60,FALSE)-VLOOKUP($A32,'Import Peak Change'!$A$106:BH$202,60,FALSE)),0,(VLOOKUP($A32,'Import Peak'!$A$3:BH$99,60,FALSE)-VLOOKUP($A32,'Import Peak Change'!$A$106:BH$202,60,FALSE)))</f>
        <v>0</v>
      </c>
      <c r="BI32" s="6">
        <f>IF(ISERROR(VLOOKUP($A32,'Import Peak'!$A$3:BI$99,61,FALSE)-VLOOKUP($A32,'Import Peak Change'!$A$106:BI$202,61,FALSE)),0,(VLOOKUP($A32,'Import Peak'!$A$3:BI$99,61,FALSE)-VLOOKUP($A32,'Import Peak Change'!$A$106:BI$202,61,FALSE)))</f>
        <v>0</v>
      </c>
      <c r="BJ32" s="6">
        <f>IF(ISERROR(VLOOKUP($A32,'Import Peak'!$A$3:BJ$99,62,FALSE)-VLOOKUP($A32,'Import Peak Change'!$A$106:BJ$202,62,FALSE)),0,(VLOOKUP($A32,'Import Peak'!$A$3:BJ$99,62,FALSE)-VLOOKUP($A32,'Import Peak Change'!$A$106:BJ$202,62,FALSE)))</f>
        <v>0</v>
      </c>
      <c r="BK32" s="6">
        <f>IF(ISERROR(VLOOKUP($A32,'Import Peak'!$A$3:BK$99,63,FALSE)-VLOOKUP($A32,'Import Peak Change'!$A$106:BK$202,63,FALSE)),0,(VLOOKUP($A32,'Import Peak'!$A$3:BK$99,63,FALSE)-VLOOKUP($A32,'Import Peak Change'!$A$106:BK$202,63,FALSE)))</f>
        <v>0</v>
      </c>
      <c r="BL32" s="6">
        <f>IF(ISERROR(VLOOKUP($A32,'Import Peak'!$A$3:BL$99,64,FALSE)-VLOOKUP($A32,'Import Peak Change'!$A$106:BL$202,64,FALSE)),0,(VLOOKUP($A32,'Import Peak'!$A$3:BL$99,64,FALSE)-VLOOKUP($A32,'Import Peak Change'!$A$106:BL$202,64,FALSE)))</f>
        <v>0</v>
      </c>
      <c r="BM32" s="6">
        <f>IF(ISERROR(VLOOKUP($A32,'Import Peak'!$A$3:BM$99,65,FALSE)-VLOOKUP($A32,'Import Peak Change'!$A$106:BM$202,65,FALSE)),0,(VLOOKUP($A32,'Import Peak'!$A$3:BM$99,65,FALSE)-VLOOKUP($A32,'Import Peak Change'!$A$106:BM$202,65,FALSE)))</f>
        <v>0</v>
      </c>
      <c r="BN32" s="6">
        <f>IF(ISERROR(VLOOKUP($A32,'Import Peak'!$A$3:BN$99,66,FALSE)-VLOOKUP($A32,'Import Peak Change'!$A$106:BN$202,66,FALSE)),0,(VLOOKUP($A32,'Import Peak'!$A$3:BN$99,66,FALSE)-VLOOKUP($A32,'Import Peak Change'!$A$106:BN$202,66,FALSE)))</f>
        <v>0</v>
      </c>
      <c r="BO32" s="6">
        <f>IF(ISERROR(VLOOKUP($A32,'Import Peak'!$A$3:BO$99,67,FALSE)-VLOOKUP($A32,'Import Peak Change'!$A$106:BO$202,67,FALSE)),0,(VLOOKUP($A32,'Import Peak'!$A$3:BO$99,67,FALSE)-VLOOKUP($A32,'Import Peak Change'!$A$106:BO$202,67,FALSE)))</f>
        <v>0</v>
      </c>
      <c r="BP32" s="6">
        <f>IF(ISERROR(VLOOKUP($A32,'Import Peak'!$A$3:BP$99,68,FALSE)-VLOOKUP($A32,'Import Peak Change'!$A$106:BP$202,68,FALSE)),0,(VLOOKUP($A32,'Import Peak'!$A$3:BP$99,68,FALSE)-VLOOKUP($A32,'Import Peak Change'!$A$106:BP$202,68,FALSE)))</f>
        <v>0</v>
      </c>
      <c r="BQ32" s="6">
        <f>IF(ISERROR(VLOOKUP($A32,'Import Peak'!$A$3:BQ$99,69,FALSE)-VLOOKUP($A32,'Import Peak Change'!$A$106:BQ$202,69,FALSE)),0,(VLOOKUP($A32,'Import Peak'!$A$3:BQ$99,69,FALSE)-VLOOKUP($A32,'Import Peak Change'!$A$106:BQ$202,69,FALSE)))</f>
        <v>0</v>
      </c>
      <c r="BR32" s="6">
        <f>IF(ISERROR(VLOOKUP($A32,'Import Peak'!$A$3:BR$99,70,FALSE)-VLOOKUP($A32,'Import Peak Change'!$A$106:BR$202,70,FALSE)),0,(VLOOKUP($A32,'Import Peak'!$A$3:BR$99,70,FALSE)-VLOOKUP($A32,'Import Peak Change'!$A$106:BR$202,70,FALSE)))</f>
        <v>0</v>
      </c>
      <c r="BS32" s="6">
        <f>IF(ISERROR(VLOOKUP($A32,'Import Peak'!$A$3:BS$99,71,FALSE)-VLOOKUP($A32,'Import Peak Change'!$A$106:BS$202,71,FALSE)),0,(VLOOKUP($A32,'Import Peak'!$A$3:BS$99,71,FALSE)-VLOOKUP($A32,'Import Peak Change'!$A$106:BS$202,71,FALSE)))</f>
        <v>0</v>
      </c>
      <c r="BT32" s="6">
        <f>IF(ISERROR(VLOOKUP($A32,'Import Peak'!$A$3:BT$99,72,FALSE)-VLOOKUP($A32,'Import Peak Change'!$A$106:BT$202,72,FALSE)),0,(VLOOKUP($A32,'Import Peak'!$A$3:BT$99,72,FALSE)-VLOOKUP($A32,'Import Peak Change'!$A$106:BT$202,72,FALSE)))</f>
        <v>0</v>
      </c>
      <c r="BU32" s="6">
        <f>IF(ISERROR(VLOOKUP($A32,'Import Peak'!$A$3:BU$99,73,FALSE)-VLOOKUP($A32,'Import Peak Change'!$A$106:BU$202,73,FALSE)),0,(VLOOKUP($A32,'Import Peak'!$A$3:BU$99,73,FALSE)-VLOOKUP($A32,'Import Peak Change'!$A$106:BU$202,73,FALSE)))</f>
        <v>0</v>
      </c>
      <c r="BV32" s="6">
        <f>IF(ISERROR(VLOOKUP($A32,'Import Peak'!$A$3:BV$99,74,FALSE)-VLOOKUP($A32,'Import Peak Change'!$A$106:BV$202,74,FALSE)),0,(VLOOKUP($A32,'Import Peak'!$A$3:BV$99,74,FALSE)-VLOOKUP($A32,'Import Peak Change'!$A$106:BV$202,74,FALSE)))</f>
        <v>0</v>
      </c>
      <c r="BW32" s="6">
        <f>IF(ISERROR(VLOOKUP($A32,'Import Peak'!$A$3:BW$99,75,FALSE)-VLOOKUP($A32,'Import Peak Change'!$A$106:BW$202,75,FALSE)),0,(VLOOKUP($A32,'Import Peak'!$A$3:BW$99,75,FALSE)-VLOOKUP($A32,'Import Peak Change'!$A$106:BW$202,75,FALSE)))</f>
        <v>0</v>
      </c>
      <c r="BX32" s="6">
        <f>IF(ISERROR(VLOOKUP($A32,'Import Peak'!$A$3:BX$99,76,FALSE)-VLOOKUP($A32,'Import Peak Change'!$A$106:BX$202,76,FALSE)),0,(VLOOKUP($A32,'Import Peak'!$A$3:BX$99,76,FALSE)-VLOOKUP($A32,'Import Peak Change'!$A$106:BX$202,76,FALSE)))</f>
        <v>0</v>
      </c>
      <c r="BY32" s="6">
        <f>IF(ISERROR(VLOOKUP($A32,'Import Peak'!$A$3:BY$99,77,FALSE)-VLOOKUP($A32,'Import Peak Change'!$A$106:BY$202,77,FALSE)),0,(VLOOKUP($A32,'Import Peak'!$A$3:BY$99,77,FALSE)-VLOOKUP($A32,'Import Peak Change'!$A$106:BY$202,77,FALSE)))</f>
        <v>0</v>
      </c>
      <c r="BZ32" s="6">
        <f>IF(ISERROR(VLOOKUP($A32,'Import Peak'!$A$3:BZ$99,78,FALSE)-VLOOKUP($A32,'Import Peak Change'!$A$106:BZ$202,78,FALSE)),0,(VLOOKUP($A32,'Import Peak'!$A$3:BZ$99,78,FALSE)-VLOOKUP($A32,'Import Peak Change'!$A$106:BZ$202,78,FALSE)))</f>
        <v>0</v>
      </c>
      <c r="CA32" s="6">
        <f>IF(ISERROR(VLOOKUP($A32,'Import Peak'!$A$3:CA$99,79,FALSE)-VLOOKUP($A32,'Import Peak Change'!$A$106:CA$202,79,FALSE)),0,(VLOOKUP($A32,'Import Peak'!$A$3:CA$99,79,FALSE)-VLOOKUP($A32,'Import Peak Change'!$A$106:CA$202,79,FALSE)))</f>
        <v>0</v>
      </c>
      <c r="CB32" s="6">
        <f>IF(ISERROR(VLOOKUP($A32,'Import Peak'!$A$3:CB$99,80,FALSE)-VLOOKUP($A32,'Import Peak Change'!$A$106:CB$202,80,FALSE)),0,(VLOOKUP($A32,'Import Peak'!$A$3:CB$99,80,FALSE)-VLOOKUP($A32,'Import Peak Change'!$A$106:CB$202,80,FALSE)))</f>
        <v>0</v>
      </c>
      <c r="CC32" s="6">
        <f>IF(ISERROR(VLOOKUP($A32,'Import Peak'!$A$3:CC$99,81,FALSE)-VLOOKUP($A32,'Import Peak Change'!$A$106:CC$202,81,FALSE)),0,(VLOOKUP($A32,'Import Peak'!$A$3:CC$99,81,FALSE)-VLOOKUP($A32,'Import Peak Change'!$A$106:CC$202,81,FALSE)))</f>
        <v>0</v>
      </c>
      <c r="CD32" s="6">
        <f>IF(ISERROR(VLOOKUP($A32,'Import Peak'!$A$3:CD$99,82,FALSE)-VLOOKUP($A32,'Import Peak Change'!$A$106:CD$202,82,FALSE)),0,(VLOOKUP($A32,'Import Peak'!$A$3:CD$99,82,FALSE)-VLOOKUP($A32,'Import Peak Change'!$A$106:CD$202,82,FALSE)))</f>
        <v>0</v>
      </c>
      <c r="CE32" s="6">
        <f>IF(ISERROR(VLOOKUP($A32,'Import Peak'!$A$3:CE$99,83,FALSE)-VLOOKUP($A32,'Import Peak Change'!$A$106:CE$202,83,FALSE)),0,(VLOOKUP($A32,'Import Peak'!$A$3:CE$99,83,FALSE)-VLOOKUP($A32,'Import Peak Change'!$A$106:CE$202,83,FALSE)))</f>
        <v>0</v>
      </c>
      <c r="CF32" s="6">
        <f>IF(ISERROR(VLOOKUP($A32,'Import Peak'!$A$3:CF$99,84,FALSE)-VLOOKUP($A32,'Import Peak Change'!$A$106:CF$202,84,FALSE)),0,(VLOOKUP($A32,'Import Peak'!$A$3:CF$99,84,FALSE)-VLOOKUP($A32,'Import Peak Change'!$A$106:CF$202,84,FALSE)))</f>
        <v>0</v>
      </c>
      <c r="CG32" s="6">
        <f>IF(ISERROR(VLOOKUP($A32,'Import Peak'!$A$3:CG$99,85,FALSE)-VLOOKUP($A32,'Import Peak Change'!$A$106:CG$202,85,FALSE)),0,(VLOOKUP($A32,'Import Peak'!$A$3:CG$99,85,FALSE)-VLOOKUP($A32,'Import Peak Change'!$A$106:CG$202,85,FALSE)))</f>
        <v>0</v>
      </c>
      <c r="CH32" s="6">
        <f>IF(ISERROR(VLOOKUP($A32,'Import Peak'!$A$3:CH$99,86,FALSE)-VLOOKUP($A32,'Import Peak Change'!$A$106:CH$202,86,FALSE)),0,(VLOOKUP($A32,'Import Peak'!$A$3:CH$99,86,FALSE)-VLOOKUP($A32,'Import Peak Change'!$A$106:CH$202,86,FALSE)))</f>
        <v>0</v>
      </c>
      <c r="CI32" s="6">
        <f>IF(ISERROR(VLOOKUP($A32,'Import Peak'!$A$3:CI$99,87,FALSE)-VLOOKUP($A32,'Import Peak Change'!$A$106:CI$202,87,FALSE)),0,(VLOOKUP($A32,'Import Peak'!$A$3:CI$99,87,FALSE)-VLOOKUP($A32,'Import Peak Change'!$A$106:CI$202,87,FALSE)))</f>
        <v>0</v>
      </c>
      <c r="CJ32" s="6">
        <f>IF(ISERROR(VLOOKUP($A32,'Import Peak'!$A$3:CJ$99,88,FALSE)-VLOOKUP($A32,'Import Peak Change'!$A$106:CJ$202,88,FALSE)),0,(VLOOKUP($A32,'Import Peak'!$A$3:CJ$99,88,FALSE)-VLOOKUP($A32,'Import Peak Change'!$A$106:CJ$202,88,FALSE)))</f>
        <v>0</v>
      </c>
      <c r="CK32" s="6">
        <f>IF(ISERROR(VLOOKUP($A32,'Import Peak'!$A$3:CK$99,89,FALSE)-VLOOKUP($A32,'Import Peak Change'!$A$106:CK$202,89,FALSE)),0,(VLOOKUP($A32,'Import Peak'!$A$3:CK$99,89,FALSE)-VLOOKUP($A32,'Import Peak Change'!$A$106:CK$202,89,FALSE)))</f>
        <v>0</v>
      </c>
      <c r="CL32" s="6">
        <f>IF(ISERROR(VLOOKUP($A32,'Import Peak'!$A$3:CL$99,90,FALSE)-VLOOKUP($A32,'Import Peak Change'!$A$106:CL$202,90,FALSE)),0,(VLOOKUP($A32,'Import Peak'!$A$3:CL$99,90,FALSE)-VLOOKUP($A32,'Import Peak Change'!$A$106:CL$202,90,FALSE)))</f>
        <v>0</v>
      </c>
      <c r="CM32" s="6">
        <f>IF(ISERROR(VLOOKUP($A32,'Import Peak'!$A$3:CM$99,91,FALSE)-VLOOKUP($A32,'Import Peak Change'!$A$106:CM$202,91,FALSE)),0,(VLOOKUP($A32,'Import Peak'!$A$3:CM$99,91,FALSE)-VLOOKUP($A32,'Import Peak Change'!$A$106:CM$202,91,FALSE)))</f>
        <v>0</v>
      </c>
      <c r="CN32" s="6">
        <f>IF(ISERROR(VLOOKUP($A32,'Import Peak'!$A$3:CN$99,92,FALSE)-VLOOKUP($A32,'Import Peak Change'!$A$106:CN$202,92,FALSE)),0,(VLOOKUP($A32,'Import Peak'!$A$3:CN$99,92,FALSE)-VLOOKUP($A32,'Import Peak Change'!$A$106:CN$202,92,FALSE)))</f>
        <v>0</v>
      </c>
      <c r="CO32" s="6">
        <f>IF(ISERROR(VLOOKUP($A32,'Import Peak'!$A$3:CO$99,93,FALSE)-VLOOKUP($A32,'Import Peak Change'!$A$106:CO$202,93,FALSE)),0,(VLOOKUP($A32,'Import Peak'!$A$3:CO$99,93,FALSE)-VLOOKUP($A32,'Import Peak Change'!$A$106:CO$202,93,FALSE)))</f>
        <v>0</v>
      </c>
      <c r="CP32" s="6">
        <f>IF(ISERROR(VLOOKUP($A32,'Import Peak'!$A$3:CP$99,94,FALSE)-VLOOKUP($A32,'Import Peak Change'!$A$106:CP$202,94,FALSE)),0,(VLOOKUP($A32,'Import Peak'!$A$3:CP$99,94,FALSE)-VLOOKUP($A32,'Import Peak Change'!$A$106:CP$202,94,FALSE)))</f>
        <v>0</v>
      </c>
      <c r="CQ32" s="6">
        <f>IF(ISERROR(VLOOKUP($A32,'Import Peak'!$A$3:CQ$99,95,FALSE)-VLOOKUP($A32,'Import Peak Change'!$A$106:CQ$202,95,FALSE)),0,(VLOOKUP($A32,'Import Peak'!$A$3:CQ$99,95,FALSE)-VLOOKUP($A32,'Import Peak Change'!$A$106:CQ$202,95,FALSE)))</f>
        <v>0</v>
      </c>
      <c r="CR32" s="6">
        <f>IF(ISERROR(VLOOKUP($A32,'Import Peak'!$A$3:CR$99,96,FALSE)-VLOOKUP($A32,'Import Peak Change'!$A$106:CR$202,96,FALSE)),0,(VLOOKUP($A32,'Import Peak'!$A$3:CR$99,96,FALSE)-VLOOKUP($A32,'Import Peak Change'!$A$106:CR$202,96,FALSE)))</f>
        <v>0</v>
      </c>
      <c r="CS32" s="6">
        <f>IF(ISERROR(VLOOKUP($A32,'Import Peak'!$A$3:CS$99,97,FALSE)-VLOOKUP($A32,'Import Peak Change'!$A$106:CS$202,97,FALSE)),0,(VLOOKUP($A32,'Import Peak'!$A$3:CS$99,97,FALSE)-VLOOKUP($A32,'Import Peak Change'!$A$106:CS$202,97,FALSE)))</f>
        <v>0</v>
      </c>
      <c r="CT32" s="6">
        <f>IF(ISERROR(VLOOKUP($A32,'Import Peak'!$A$3:CT$99,98,FALSE)-VLOOKUP($A32,'Import Peak Change'!$A$106:CT$202,98,FALSE)),0,(VLOOKUP($A32,'Import Peak'!$A$3:CT$99,98,FALSE)-VLOOKUP($A32,'Import Peak Change'!$A$106:CT$202,98,FALSE)))</f>
        <v>0</v>
      </c>
      <c r="CU32" s="6">
        <f>IF(ISERROR(VLOOKUP($A32,'Import Peak'!$A$3:CU$99,99,FALSE)-VLOOKUP($A32,'Import Peak Change'!$A$106:CU$202,99,FALSE)),0,(VLOOKUP($A32,'Import Peak'!$A$3:CU$99,99,FALSE)-VLOOKUP($A32,'Import Peak Change'!$A$106:CU$202,99,FALSE)))</f>
        <v>0</v>
      </c>
      <c r="CV32" s="6">
        <f>IF(ISERROR(VLOOKUP($A32,'Import Peak'!$A$3:CV$99,100,FALSE)-VLOOKUP($A32,'Import Peak Change'!$A$106:CV$202,100,FALSE)),0,(VLOOKUP($A32,'Import Peak'!$A$3:CV$99,100,FALSE)-VLOOKUP($A32,'Import Peak Change'!$A$106:CV$202,100,FALSE)))</f>
        <v>0</v>
      </c>
      <c r="CW32" s="6">
        <f>IF(ISERROR(VLOOKUP($A32,'Import Peak'!$A$3:CW$99,101,FALSE)-VLOOKUP($A32,'Import Peak Change'!$A$106:CW$202,101,FALSE)),0,(VLOOKUP($A32,'Import Peak'!$A$3:CW$99,101,FALSE)-VLOOKUP($A32,'Import Peak Change'!$A$106:CW$202,101,FALSE)))</f>
        <v>0</v>
      </c>
      <c r="CX32" s="6">
        <f>IF(ISERROR(VLOOKUP($A32,'Import Peak'!$A$3:CX$99,102,FALSE)-VLOOKUP($A32,'Import Peak Change'!$A$106:CX$202,102,FALSE)),0,(VLOOKUP($A32,'Import Peak'!$A$3:CX$99,102,FALSE)-VLOOKUP($A32,'Import Peak Change'!$A$106:CX$202,102,FALSE)))</f>
        <v>0</v>
      </c>
      <c r="CY32" s="6">
        <f>IF(ISERROR(VLOOKUP($A32,'Import Peak'!$A$3:CY$99,103,FALSE)-VLOOKUP($A32,'Import Peak Change'!$A$106:CY$202,103,FALSE)),0,(VLOOKUP($A32,'Import Peak'!$A$3:CY$99,103,FALSE)-VLOOKUP($A32,'Import Peak Change'!$A$106:CY$202,103,FALSE)))</f>
        <v>0</v>
      </c>
      <c r="CZ32" s="6">
        <f>IF(ISERROR(VLOOKUP($A32,'Import Peak'!$A$3:CZ$99,104,FALSE)-VLOOKUP($A32,'Import Peak Change'!$A$106:CZ$202,104,FALSE)),0,(VLOOKUP($A32,'Import Peak'!$A$3:CZ$99,104,FALSE)-VLOOKUP($A32,'Import Peak Change'!$A$106:CZ$202,104,FALSE)))</f>
        <v>0</v>
      </c>
      <c r="DA32" s="6">
        <f>IF(ISERROR(VLOOKUP($A32,'Import Peak'!$A$3:DA$99,105,FALSE)-VLOOKUP($A32,'Import Peak Change'!$A$106:DA$202,105,FALSE)),0,(VLOOKUP($A32,'Import Peak'!$A$3:DA$99,105,FALSE)-VLOOKUP($A32,'Import Peak Change'!$A$106:DA$202,105,FALSE)))</f>
        <v>0</v>
      </c>
      <c r="DB32" s="6">
        <f>IF(ISERROR(VLOOKUP($A32,'Import Peak'!$A$3:DB$99,106,FALSE)-VLOOKUP($A32,'Import Peak Change'!$A$106:DB$202,106,FALSE)),0,(VLOOKUP($A32,'Import Peak'!$A$3:DB$99,106,FALSE)-VLOOKUP($A32,'Import Peak Change'!$A$106:DB$202,106,FALSE)))</f>
        <v>0</v>
      </c>
      <c r="DC32" s="6">
        <f>IF(ISERROR(VLOOKUP($A32,'Import Peak'!$A$3:DC$99,107,FALSE)-VLOOKUP($A32,'Import Peak Change'!$A$106:DC$202,107,FALSE)),0,(VLOOKUP($A32,'Import Peak'!$A$3:DC$99,107,FALSE)-VLOOKUP($A32,'Import Peak Change'!$A$106:DC$202,107,FALSE)))</f>
        <v>0</v>
      </c>
      <c r="DD32" s="6">
        <f>IF(ISERROR(VLOOKUP($A32,'Import Peak'!$A$3:DD$99,108,FALSE)-VLOOKUP($A32,'Import Peak Change'!$A$106:DD$202,108,FALSE)),0,(VLOOKUP($A32,'Import Peak'!$A$3:DD$99,108,FALSE)-VLOOKUP($A32,'Import Peak Change'!$A$106:DD$202,108,FALSE)))</f>
        <v>0</v>
      </c>
      <c r="DE32" s="6">
        <f>IF(ISERROR(VLOOKUP($A32,'Import Peak'!$A$3:DE$99,109,FALSE)-VLOOKUP($A32,'Import Peak Change'!$A$106:DE$202,109,FALSE)),0,(VLOOKUP($A32,'Import Peak'!$A$3:DE$99,109,FALSE)-VLOOKUP($A32,'Import Peak Change'!$A$106:DE$202,109,FALSE)))</f>
        <v>0</v>
      </c>
      <c r="DF32" s="6">
        <f>IF(ISERROR(VLOOKUP($A32,'Import Peak'!$A$3:DF$99,110,FALSE)-VLOOKUP($A32,'Import Peak Change'!$A$106:DF$202,110,FALSE)),0,(VLOOKUP($A32,'Import Peak'!$A$3:DF$99,110,FALSE)-VLOOKUP($A32,'Import Peak Change'!$A$106:DF$202,110,FALSE)))</f>
        <v>0</v>
      </c>
      <c r="DG32" s="6">
        <f>IF(ISERROR(VLOOKUP($A32,'Import Peak'!$A$3:DG$99,111,FALSE)-VLOOKUP($A32,'Import Peak Change'!$A$106:DG$202,111,FALSE)),0,(VLOOKUP($A32,'Import Peak'!$A$3:DG$99,111,FALSE)-VLOOKUP($A32,'Import Peak Change'!$A$106:DG$202,111,FALSE)))</f>
        <v>0</v>
      </c>
      <c r="DH32" s="6">
        <f>IF(ISERROR(VLOOKUP($A32,'Import Peak'!$A$3:DH$99,112,FALSE)-VLOOKUP($A32,'Import Peak Change'!$A$106:DH$202,112,FALSE)),0,(VLOOKUP($A32,'Import Peak'!$A$3:DH$99,112,FALSE)-VLOOKUP($A32,'Import Peak Change'!$A$106:DH$202,112,FALSE)))</f>
        <v>0</v>
      </c>
      <c r="DI32" s="6">
        <f>IF(ISERROR(VLOOKUP($A32,'Import Peak'!$A$3:DI$99,113,FALSE)-VLOOKUP($A32,'Import Peak Change'!$A$106:DI$202,113,FALSE)),0,(VLOOKUP($A32,'Import Peak'!$A$3:DI$99,113,FALSE)-VLOOKUP($A32,'Import Peak Change'!$A$106:DI$202,113,FALSE)))</f>
        <v>0</v>
      </c>
      <c r="DJ32" s="6">
        <f>IF(ISERROR(VLOOKUP($A32,'Import Peak'!$A$3:DJ$99,114,FALSE)-VLOOKUP($A32,'Import Peak Change'!$A$106:DJ$202,114,FALSE)),0,(VLOOKUP($A32,'Import Peak'!$A$3:DJ$99,114,FALSE)-VLOOKUP($A32,'Import Peak Change'!$A$106:DJ$202,114,FALSE)))</f>
        <v>0</v>
      </c>
      <c r="DK32" s="6">
        <f>IF(ISERROR(VLOOKUP($A32,'Import Peak'!$A$3:DK$99,115,FALSE)-VLOOKUP($A32,'Import Peak Change'!$A$106:DK$202,115,FALSE)),0,(VLOOKUP($A32,'Import Peak'!$A$3:DK$99,115,FALSE)-VLOOKUP($A32,'Import Peak Change'!$A$106:DK$202,115,FALSE)))</f>
        <v>0</v>
      </c>
      <c r="DL32" s="6">
        <f>IF(ISERROR(VLOOKUP($A32,'Import Peak'!$A$3:DL$99,116,FALSE)-VLOOKUP($A32,'Import Peak Change'!$A$106:DL$202,116,FALSE)),0,(VLOOKUP($A32,'Import Peak'!$A$3:DL$99,116,FALSE)-VLOOKUP($A32,'Import Peak Change'!$A$106:DL$202,116,FALSE)))</f>
        <v>0</v>
      </c>
      <c r="DM32" s="6">
        <f>IF(ISERROR(VLOOKUP($A32,'Import Peak'!$A$3:DM$99,117,FALSE)-VLOOKUP($A32,'Import Peak Change'!$A$106:DM$202,117,FALSE)),0,(VLOOKUP($A32,'Import Peak'!$A$3:DM$99,117,FALSE)-VLOOKUP($A32,'Import Peak Change'!$A$106:DM$202,117,FALSE)))</f>
        <v>0</v>
      </c>
      <c r="DN32" s="6">
        <f>IF(ISERROR(VLOOKUP($A32,'Import Peak'!$A$3:DN$99,118,FALSE)-VLOOKUP($A32,'Import Peak Change'!$A$106:DN$202,118,FALSE)),0,(VLOOKUP($A32,'Import Peak'!$A$3:DN$99,118,FALSE)-VLOOKUP($A32,'Import Peak Change'!$A$106:DN$202,118,FALSE)))</f>
        <v>0</v>
      </c>
      <c r="DO32" s="6">
        <f>IF(ISERROR(VLOOKUP($A32,'Import Peak'!$A$3:DO$99,119,FALSE)-VLOOKUP($A32,'Import Peak Change'!$A$106:DO$202,119,FALSE)),0,(VLOOKUP($A32,'Import Peak'!$A$3:DO$99,119,FALSE)-VLOOKUP($A32,'Import Peak Change'!$A$106:DO$202,119,FALSE)))</f>
        <v>0</v>
      </c>
      <c r="DP32" s="6">
        <f>IF(ISERROR(VLOOKUP($A32,'Import Peak'!$A$3:DP$99,120,FALSE)-VLOOKUP($A32,'Import Peak Change'!$A$106:DP$202,120,FALSE)),0,(VLOOKUP($A32,'Import Peak'!$A$3:DP$99,120,FALSE)-VLOOKUP($A32,'Import Peak Change'!$A$106:DP$202,120,FALSE)))</f>
        <v>0</v>
      </c>
      <c r="DQ32" s="6">
        <f>IF(ISERROR(VLOOKUP($A32,'Import Peak'!$A$3:DQ$99,121,FALSE)-VLOOKUP($A32,'Import Peak Change'!$A$106:DQ$202,121,FALSE)),0,(VLOOKUP($A32,'Import Peak'!$A$3:DQ$99,121,FALSE)-VLOOKUP($A32,'Import Peak Change'!$A$106:DQ$202,121,FALSE)))</f>
        <v>0</v>
      </c>
      <c r="DR32" s="6">
        <f>IF(ISERROR(VLOOKUP($A32,'Import Peak'!$A$3:DR$99,122,FALSE)-VLOOKUP($A32,'Import Peak Change'!$A$106:DR$202,122,FALSE)),0,(VLOOKUP($A32,'Import Peak'!$A$3:DR$99,122,FALSE)-VLOOKUP($A32,'Import Peak Change'!$A$106:DR$202,122,FALSE)))</f>
        <v>0</v>
      </c>
      <c r="DS32" s="6">
        <f>IF(ISERROR(VLOOKUP($A32,'Import Peak'!$A$3:DS$99,123,FALSE)-VLOOKUP($A32,'Import Peak Change'!$A$106:DS$202,123,FALSE)),0,(VLOOKUP($A32,'Import Peak'!$A$3:DS$99,123,FALSE)-VLOOKUP($A32,'Import Peak Change'!$A$106:DS$202,123,FALSE)))</f>
        <v>0</v>
      </c>
      <c r="DT32" s="6">
        <f>IF(ISERROR(VLOOKUP($A32,'Import Peak'!$A$3:DT$99,124,FALSE)-VLOOKUP($A32,'Import Peak Change'!$A$106:DT$202,124,FALSE)),0,(VLOOKUP($A32,'Import Peak'!$A$3:DT$99,124,FALSE)-VLOOKUP($A32,'Import Peak Change'!$A$106:DT$202,124,FALSE)))</f>
        <v>0</v>
      </c>
      <c r="DU32" s="6">
        <f>IF(ISERROR(VLOOKUP($A32,'Import Peak'!$A$3:DU$99,125,FALSE)-VLOOKUP($A32,'Import Peak Change'!$A$106:DU$202,125,FALSE)),0,(VLOOKUP($A32,'Import Peak'!$A$3:DU$99,125,FALSE)-VLOOKUP($A32,'Import Peak Change'!$A$106:DU$202,125,FALSE)))</f>
        <v>0</v>
      </c>
      <c r="DV32" s="6">
        <f>IF(ISERROR(VLOOKUP($A32,'Import Peak'!$A$3:DV$99,126,FALSE)-VLOOKUP($A32,'Import Peak Change'!$A$106:DV$202,126,FALSE)),0,(VLOOKUP($A32,'Import Peak'!$A$3:DV$99,126,FALSE)-VLOOKUP($A32,'Import Peak Change'!$A$106:DV$202,126,FALSE)))</f>
        <v>0</v>
      </c>
      <c r="DW32" s="6">
        <f>IF(ISERROR(VLOOKUP($A32,'Import Peak'!$A$3:DW$99,127,FALSE)-VLOOKUP($A32,'Import Peak Change'!$A$106:DW$202,127,FALSE)),0,(VLOOKUP($A32,'Import Peak'!$A$3:DW$99,127,FALSE)-VLOOKUP($A32,'Import Peak Change'!$A$106:DW$202,127,FALSE)))</f>
        <v>0</v>
      </c>
      <c r="DX32" s="6">
        <f>IF(ISERROR(VLOOKUP($A32,'Import Peak'!$A$3:DX$99,128,FALSE)-VLOOKUP($A32,'Import Peak Change'!$A$106:DX$202,128,FALSE)),0,(VLOOKUP($A32,'Import Peak'!$A$3:DX$99,128,FALSE)-VLOOKUP($A32,'Import Peak Change'!$A$106:DX$202,128,FALSE)))</f>
        <v>0</v>
      </c>
      <c r="DY32" s="6">
        <f>IF(ISERROR(VLOOKUP($A32,'Import Peak'!$A$3:DY$99,129,FALSE)-VLOOKUP($A32,'Import Peak Change'!$A$106:DY$202,129,FALSE)),0,(VLOOKUP($A32,'Import Peak'!$A$3:DY$99,129,FALSE)-VLOOKUP($A32,'Import Peak Change'!$A$106:DY$202,129,FALSE)))</f>
        <v>0</v>
      </c>
      <c r="DZ32" s="6">
        <f>IF(ISERROR(VLOOKUP($A32,'Import Peak'!$A$3:DZ$99,130,FALSE)-VLOOKUP($A32,'Import Peak Change'!$A$106:DZ$202,130,FALSE)),0,(VLOOKUP($A32,'Import Peak'!$A$3:DZ$99,130,FALSE)-VLOOKUP($A32,'Import Peak Change'!$A$106:DZ$202,130,FALSE)))</f>
        <v>0</v>
      </c>
      <c r="EA32" s="6">
        <f>IF(ISERROR(VLOOKUP($A32,'Import Peak'!$A$3:EA$99,131,FALSE)-VLOOKUP($A32,'Import Peak Change'!$A$106:EA$202,131,FALSE)),0,(VLOOKUP($A32,'Import Peak'!$A$3:EA$99,131,FALSE)-VLOOKUP($A32,'Import Peak Change'!$A$106:EA$202,131,FALSE)))</f>
        <v>0</v>
      </c>
      <c r="EB32" s="6">
        <f>IF(ISERROR(VLOOKUP($A32,'Import Peak'!$A$3:EB$99,132,FALSE)-VLOOKUP($A32,'Import Peak Change'!$A$106:EB$202,132,FALSE)),0,(VLOOKUP($A32,'Import Peak'!$A$3:EB$99,132,FALSE)-VLOOKUP($A32,'Import Peak Change'!$A$106:EB$202,132,FALSE)))</f>
        <v>0</v>
      </c>
      <c r="EC32" s="6">
        <f>IF(ISERROR(VLOOKUP($A32,'Import Peak'!$A$3:EC$99,133,FALSE)-VLOOKUP($A32,'Import Peak Change'!$A$106:EC$202,133,FALSE)),0,(VLOOKUP($A32,'Import Peak'!$A$3:EC$99,133,FALSE)-VLOOKUP($A32,'Import Peak Change'!$A$106:EC$202,133,FALSE)))</f>
        <v>0</v>
      </c>
      <c r="ED32" s="6">
        <f>IF(ISERROR(VLOOKUP($A32,'Import Peak'!$A$3:ED$99,134,FALSE)-VLOOKUP($A32,'Import Peak Change'!$A$106:ED$202,134,FALSE)),0,(VLOOKUP($A32,'Import Peak'!$A$3:ED$99,134,FALSE)-VLOOKUP($A32,'Import Peak Change'!$A$106:ED$202,134,FALSE)))</f>
        <v>0</v>
      </c>
      <c r="EE32" s="6">
        <f>IF(ISERROR(VLOOKUP($A32,'Import Peak'!$A$3:EE$99,135,FALSE)-VLOOKUP($A32,'Import Peak Change'!$A$106:EE$202,135,FALSE)),0,(VLOOKUP($A32,'Import Peak'!$A$3:EE$99,135,FALSE)-VLOOKUP($A32,'Import Peak Change'!$A$106:EE$202,135,FALSE)))</f>
        <v>0</v>
      </c>
      <c r="EF32" s="6">
        <f>IF(ISERROR(VLOOKUP($A32,'Import Peak'!$A$3:EF$99,136,FALSE)-VLOOKUP($A32,'Import Peak Change'!$A$106:EF$202,136,FALSE)),0,(VLOOKUP($A32,'Import Peak'!$A$3:EF$99,136,FALSE)-VLOOKUP($A32,'Import Peak Change'!$A$106:EF$202,136,FALSE)))</f>
        <v>0</v>
      </c>
      <c r="EG32" s="6">
        <f>IF(ISERROR(VLOOKUP($A32,'Import Peak'!$A$3:EG$99,137,FALSE)-VLOOKUP($A32,'Import Peak Change'!$A$106:EG$202,137,FALSE)),0,(VLOOKUP($A32,'Import Peak'!$A$3:EG$99,137,FALSE)-VLOOKUP($A32,'Import Peak Change'!$A$106:EG$202,137,FALSE)))</f>
        <v>0</v>
      </c>
      <c r="EH32" s="6">
        <f>IF(ISERROR(VLOOKUP($A32,'Import Peak'!$A$3:EH$99,138,FALSE)-VLOOKUP($A32,'Import Peak Change'!$A$106:EH$202,138,FALSE)),0,(VLOOKUP($A32,'Import Peak'!$A$3:EH$99,138,FALSE)-VLOOKUP($A32,'Import Peak Change'!$A$106:EH$202,138,FALSE)))</f>
        <v>0</v>
      </c>
      <c r="EI32" s="6">
        <f>IF(ISERROR(VLOOKUP($A32,'Import Peak'!$A$3:EI$99,139,FALSE)-VLOOKUP($A32,'Import Peak Change'!$A$106:EI$202,139,FALSE)),0,(VLOOKUP($A32,'Import Peak'!$A$3:EI$99,139,FALSE)-VLOOKUP($A32,'Import Peak Change'!$A$106:EI$202,139,FALSE)))</f>
        <v>0</v>
      </c>
      <c r="EJ32" s="6">
        <f>IF(ISERROR(VLOOKUP($A32,'Import Peak'!$A$3:EJ$99,140,FALSE)-VLOOKUP($A32,'Import Peak Change'!$A$106:EJ$202,140,FALSE)),0,(VLOOKUP($A32,'Import Peak'!$A$3:EJ$99,140,FALSE)-VLOOKUP($A32,'Import Peak Change'!$A$106:EJ$202,140,FALSE)))</f>
        <v>0</v>
      </c>
      <c r="EK32" s="6">
        <f>IF(ISERROR(VLOOKUP($A32,'Import Peak'!$A$3:EK$99,141,FALSE)-VLOOKUP($A32,'Import Peak Change'!$A$106:EK$202,141,FALSE)),0,(VLOOKUP($A32,'Import Peak'!$A$3:EK$99,141,FALSE)-VLOOKUP($A32,'Import Peak Change'!$A$106:EK$202,141,FALSE)))</f>
        <v>0</v>
      </c>
      <c r="EL32" s="6">
        <f>IF(ISERROR(VLOOKUP($A32,'Import Peak'!$A$3:EL$99,142,FALSE)-VLOOKUP($A32,'Import Peak Change'!$A$106:EL$202,142,FALSE)),0,(VLOOKUP($A32,'Import Peak'!$A$3:EL$99,142,FALSE)-VLOOKUP($A32,'Import Peak Change'!$A$106:EL$202,142,FALSE)))</f>
        <v>0</v>
      </c>
      <c r="EM32" s="6">
        <f>IF(ISERROR(VLOOKUP($A32,'Import Peak'!$A$3:EM$99,143,FALSE)-VLOOKUP($A32,'Import Peak Change'!$A$106:EM$202,143,FALSE)),0,(VLOOKUP($A32,'Import Peak'!$A$3:EM$99,143,FALSE)-VLOOKUP($A32,'Import Peak Change'!$A$106:EM$202,143,FALSE)))</f>
        <v>0</v>
      </c>
      <c r="EN32" s="6">
        <f>IF(ISERROR(VLOOKUP($A32,'Import Peak'!$A$3:EN$99,144,FALSE)-VLOOKUP($A32,'Import Peak Change'!$A$106:EN$202,144,FALSE)),0,(VLOOKUP($A32,'Import Peak'!$A$3:EN$99,144,FALSE)-VLOOKUP($A32,'Import Peak Change'!$A$106:EN$202,144,FALSE)))</f>
        <v>0</v>
      </c>
      <c r="EO32" s="6">
        <f>IF(ISERROR(VLOOKUP($A32,'Import Peak'!$A$3:EO$99,145,FALSE)-VLOOKUP($A32,'Import Peak Change'!$A$106:EO$202,145,FALSE)),0,(VLOOKUP($A32,'Import Peak'!$A$3:EO$99,145,FALSE)-VLOOKUP($A32,'Import Peak Change'!$A$106:EO$202,145,FALSE)))</f>
        <v>0</v>
      </c>
      <c r="EP32" s="6">
        <f>IF(ISERROR(VLOOKUP($A32,'Import Peak'!$A$3:EP$99,146,FALSE)-VLOOKUP($A32,'Import Peak Change'!$A$106:EP$202,146,FALSE)),0,(VLOOKUP($A32,'Import Peak'!$A$3:EP$99,146,FALSE)-VLOOKUP($A32,'Import Peak Change'!$A$106:EP$202,146,FALSE)))</f>
        <v>0</v>
      </c>
      <c r="EQ32" s="6">
        <f>IF(ISERROR(VLOOKUP($A32,'Import Peak'!$A$3:EQ$99,147,FALSE)-VLOOKUP($A32,'Import Peak Change'!$A$106:EQ$202,147,FALSE)),0,(VLOOKUP($A32,'Import Peak'!$A$3:EQ$99,147,FALSE)-VLOOKUP($A32,'Import Peak Change'!$A$106:EQ$202,147,FALSE)))</f>
        <v>0</v>
      </c>
      <c r="ER32" s="6">
        <f>IF(ISERROR(VLOOKUP($A32,'Import Peak'!$A$3:ER$99,148,FALSE)-VLOOKUP($A32,'Import Peak Change'!$A$106:ER$202,148,FALSE)),0,(VLOOKUP($A32,'Import Peak'!$A$3:ER$99,148,FALSE)-VLOOKUP($A32,'Import Peak Change'!$A$106:ER$202,148,FALSE)))</f>
        <v>0</v>
      </c>
      <c r="ES32" s="6">
        <f>IF(ISERROR(VLOOKUP($A32,'Import Peak'!$A$3:ES$99,149,FALSE)-VLOOKUP($A32,'Import Peak Change'!$A$106:ES$202,149,FALSE)),0,(VLOOKUP($A32,'Import Peak'!$A$3:ES$99,149,FALSE)-VLOOKUP($A32,'Import Peak Change'!$A$106:ES$202,149,FALSE)))</f>
        <v>0</v>
      </c>
      <c r="ET32" s="6">
        <f>IF(ISERROR(VLOOKUP($A32,'Import Peak'!$A$3:ET$99,150,FALSE)-VLOOKUP($A32,'Import Peak Change'!$A$106:ET$202,150,FALSE)),0,(VLOOKUP($A32,'Import Peak'!$A$3:ET$99,150,FALSE)-VLOOKUP($A32,'Import Peak Change'!$A$106:ET$202,150,FALSE)))</f>
        <v>0</v>
      </c>
      <c r="EU32" s="6">
        <f>IF(ISERROR(VLOOKUP($A32,'Import Peak'!$A$3:EU$99,151,FALSE)-VLOOKUP($A32,'Import Peak Change'!$A$106:EU$202,151,FALSE)),0,(VLOOKUP($A32,'Import Peak'!$A$3:EU$99,151,FALSE)-VLOOKUP($A32,'Import Peak Change'!$A$106:EU$202,151,FALSE)))</f>
        <v>0</v>
      </c>
      <c r="EV32" s="6">
        <f>IF(ISERROR(VLOOKUP($A32,'Import Peak'!$A$3:EV$99,152,FALSE)-VLOOKUP($A32,'Import Peak Change'!$A$106:EV$202,152,FALSE)),0,(VLOOKUP($A32,'Import Peak'!$A$3:EV$99,152,FALSE)-VLOOKUP($A32,'Import Peak Change'!$A$106:EV$202,152,FALSE)))</f>
        <v>0</v>
      </c>
      <c r="EW32" s="6">
        <f>IF(ISERROR(VLOOKUP($A32,'Import Peak'!$A$3:EW$99,153,FALSE)-VLOOKUP($A32,'Import Peak Change'!$A$106:EW$202,153,FALSE)),0,(VLOOKUP($A32,'Import Peak'!$A$3:EW$99,153,FALSE)-VLOOKUP($A32,'Import Peak Change'!$A$106:EW$202,153,FALSE)))</f>
        <v>0</v>
      </c>
      <c r="EX32" s="6">
        <f>IF(ISERROR(VLOOKUP($A32,'Import Peak'!$A$3:EX$99,154,FALSE)-VLOOKUP($A32,'Import Peak Change'!$A$106:EX$202,154,FALSE)),0,(VLOOKUP($A32,'Import Peak'!$A$3:EX$99,154,FALSE)-VLOOKUP($A32,'Import Peak Change'!$A$106:EX$202,154,FALSE)))</f>
        <v>0</v>
      </c>
      <c r="EY32" s="6">
        <f>IF(ISERROR(VLOOKUP($A32,'Import Peak'!$A$3:EY$99,155,FALSE)-VLOOKUP($A32,'Import Peak Change'!$A$106:EY$202,155,FALSE)),0,(VLOOKUP($A32,'Import Peak'!$A$3:EY$99,155,FALSE)-VLOOKUP($A32,'Import Peak Change'!$A$106:EY$202,155,FALSE)))</f>
        <v>0</v>
      </c>
      <c r="EZ32" s="6">
        <f>IF(ISERROR(VLOOKUP($A32,'Import Peak'!$A$3:EZ$99,156,FALSE)-VLOOKUP($A32,'Import Peak Change'!$A$106:EZ$202,156,FALSE)),0,(VLOOKUP($A32,'Import Peak'!$A$3:EZ$99,156,FALSE)-VLOOKUP($A32,'Import Peak Change'!$A$106:EZ$202,156,FALSE)))</f>
        <v>0</v>
      </c>
      <c r="FA32" s="6">
        <f>IF(ISERROR(VLOOKUP($A32,'Import Peak'!$A$3:FA$99,157,FALSE)-VLOOKUP($A32,'Import Peak Change'!$A$106:FA$202,157,FALSE)),0,(VLOOKUP($A32,'Import Peak'!$A$3:FA$99,157,FALSE)-VLOOKUP($A32,'Import Peak Change'!$A$106:FA$202,157,FALSE)))</f>
        <v>0</v>
      </c>
      <c r="FB32" s="6">
        <f>IF(ISERROR(VLOOKUP($A32,'Import Peak'!$A$3:FB$99,158,FALSE)-VLOOKUP($A32,'Import Peak Change'!$A$106:FB$202,158,FALSE)),0,(VLOOKUP($A32,'Import Peak'!$A$3:FB$99,158,FALSE)-VLOOKUP($A32,'Import Peak Change'!$A$106:FB$202,158,FALSE)))</f>
        <v>0</v>
      </c>
      <c r="FC32" s="6">
        <f>IF(ISERROR(VLOOKUP($A32,'Import Peak'!$A$3:FC$99,159,FALSE)-VLOOKUP($A32,'Import Peak Change'!$A$106:FC$202,159,FALSE)),0,(VLOOKUP($A32,'Import Peak'!$A$3:FC$99,159,FALSE)-VLOOKUP($A32,'Import Peak Change'!$A$106:FC$202,159,FALSE)))</f>
        <v>0</v>
      </c>
      <c r="FD32" s="6">
        <f>IF(ISERROR(VLOOKUP($A32,'Import Peak'!$A$3:FD$99,160,FALSE)-VLOOKUP($A32,'Import Peak Change'!$A$106:FD$202,160,FALSE)),0,(VLOOKUP($A32,'Import Peak'!$A$3:FD$99,160,FALSE)-VLOOKUP($A32,'Import Peak Change'!$A$106:FD$202,160,FALSE)))</f>
        <v>0</v>
      </c>
      <c r="FE32" s="6">
        <f>IF(ISERROR(VLOOKUP($A32,'Import Peak'!$A$3:FE$99,161,FALSE)-VLOOKUP($A32,'Import Peak Change'!$A$106:FE$202,161,FALSE)),0,(VLOOKUP($A32,'Import Peak'!$A$3:FE$99,161,FALSE)-VLOOKUP($A32,'Import Peak Change'!$A$106:FE$202,161,FALSE)))</f>
        <v>0</v>
      </c>
      <c r="FF32" s="6">
        <f>IF(ISERROR(VLOOKUP($A32,'Import Peak'!$A$3:FF$99,162,FALSE)-VLOOKUP($A32,'Import Peak Change'!$A$106:FF$202,162,FALSE)),0,(VLOOKUP($A32,'Import Peak'!$A$3:FF$99,162,FALSE)-VLOOKUP($A32,'Import Peak Change'!$A$106:FF$202,162,FALSE)))</f>
        <v>0</v>
      </c>
      <c r="FG32" s="6">
        <f>IF(ISERROR(VLOOKUP($A32,'Import Peak'!$A$3:FG$99,163,FALSE)-VLOOKUP($A32,'Import Peak Change'!$A$106:FG$202,163,FALSE)),0,(VLOOKUP($A32,'Import Peak'!$A$3:FG$99,163,FALSE)-VLOOKUP($A32,'Import Peak Change'!$A$106:FG$202,163,FALSE)))</f>
        <v>0</v>
      </c>
      <c r="FH32" s="6">
        <f>IF(ISERROR(VLOOKUP($A32,'Import Peak'!$A$3:FH$99,164,FALSE)-VLOOKUP($A32,'Import Peak Change'!$A$106:FH$202,164,FALSE)),0,(VLOOKUP($A32,'Import Peak'!$A$3:FH$99,164,FALSE)-VLOOKUP($A32,'Import Peak Change'!$A$106:FH$202,164,FALSE)))</f>
        <v>0</v>
      </c>
      <c r="FI32" s="6">
        <f>IF(ISERROR(VLOOKUP($A32,'Import Peak'!$A$3:FI$99,165,FALSE)-VLOOKUP($A32,'Import Peak Change'!$A$106:FI$202,165,FALSE)),0,(VLOOKUP($A32,'Import Peak'!$A$3:FI$99,165,FALSE)-VLOOKUP($A32,'Import Peak Change'!$A$106:FI$202,165,FALSE)))</f>
        <v>0</v>
      </c>
      <c r="FJ32" s="6">
        <f>IF(ISERROR(VLOOKUP($A32,'Import Peak'!$A$3:FJ$99,166,FALSE)-VLOOKUP($A32,'Import Peak Change'!$A$106:FJ$202,166,FALSE)),0,(VLOOKUP($A32,'Import Peak'!$A$3:FJ$99,166,FALSE)-VLOOKUP($A32,'Import Peak Change'!$A$106:FJ$202,166,FALSE)))</f>
        <v>0</v>
      </c>
      <c r="FK32" s="6">
        <f>IF(ISERROR(VLOOKUP($A32,'Import Peak'!$A$3:FK$99,167,FALSE)-VLOOKUP($A32,'Import Peak Change'!$A$106:FK$202,167,FALSE)),0,(VLOOKUP($A32,'Import Peak'!$A$3:FK$99,167,FALSE)-VLOOKUP($A32,'Import Peak Change'!$A$106:FK$202,167,FALSE)))</f>
        <v>0</v>
      </c>
      <c r="FL32" s="6">
        <f>IF(ISERROR(VLOOKUP($A32,'Import Peak'!$A$3:FL$99,168,FALSE)-VLOOKUP($A32,'Import Peak Change'!$A$106:FL$202,168,FALSE)),0,(VLOOKUP($A32,'Import Peak'!$A$3:FL$99,168,FALSE)-VLOOKUP($A32,'Import Peak Change'!$A$106:FL$202,168,FALSE)))</f>
        <v>0</v>
      </c>
      <c r="FM32" s="6">
        <f>IF(ISERROR(VLOOKUP($A32,'Import Peak'!$A$3:FM$99,169,FALSE)-VLOOKUP($A32,'Import Peak Change'!$A$106:FM$202,169,FALSE)),0,(VLOOKUP($A32,'Import Peak'!$A$3:FM$99,169,FALSE)-VLOOKUP($A32,'Import Peak Change'!$A$106:FM$202,169,FALSE)))</f>
        <v>0</v>
      </c>
      <c r="FN32" s="6">
        <f>IF(ISERROR(VLOOKUP($A32,'Import Peak'!$A$3:FN$99,170,FALSE)-VLOOKUP($A32,'Import Peak Change'!$A$106:FN$202,170,FALSE)),0,(VLOOKUP($A32,'Import Peak'!$A$3:FN$99,170,FALSE)-VLOOKUP($A32,'Import Peak Change'!$A$106:FN$202,170,FALSE)))</f>
        <v>0</v>
      </c>
      <c r="FO32" s="6">
        <f>IF(ISERROR(VLOOKUP($A32,'Import Peak'!$A$3:FO$99,171,FALSE)-VLOOKUP($A32,'Import Peak Change'!$A$106:FO$202,171,FALSE)),0,(VLOOKUP($A32,'Import Peak'!$A$3:FO$99,171,FALSE)-VLOOKUP($A32,'Import Peak Change'!$A$106:FO$202,171,FALSE)))</f>
        <v>0</v>
      </c>
      <c r="FP32" s="6">
        <f>IF(ISERROR(VLOOKUP($A32,'Import Peak'!$A$3:FP$99,172,FALSE)-VLOOKUP($A32,'Import Peak Change'!$A$106:FP$202,172,FALSE)),0,(VLOOKUP($A32,'Import Peak'!$A$3:FP$99,172,FALSE)-VLOOKUP($A32,'Import Peak Change'!$A$106:FP$202,172,FALSE)))</f>
        <v>0</v>
      </c>
      <c r="FQ32" s="6">
        <f>IF(ISERROR(VLOOKUP($A32,'Import Peak'!$A$3:FQ$99,173,FALSE)-VLOOKUP($A32,'Import Peak Change'!$A$106:FQ$202,173,FALSE)),0,(VLOOKUP($A32,'Import Peak'!$A$3:FQ$99,173,FALSE)-VLOOKUP($A32,'Import Peak Change'!$A$106:FQ$202,173,FALSE)))</f>
        <v>0</v>
      </c>
      <c r="FR32" s="6">
        <f>IF(ISERROR(VLOOKUP($A32,'Import Peak'!$A$3:FR$99,174,FALSE)-VLOOKUP($A32,'Import Peak Change'!$A$106:FR$202,174,FALSE)),0,(VLOOKUP($A32,'Import Peak'!$A$3:FR$99,174,FALSE)-VLOOKUP($A32,'Import Peak Change'!$A$106:FR$202,174,FALSE)))</f>
        <v>0</v>
      </c>
      <c r="FS32" s="6">
        <f>IF(ISERROR(VLOOKUP($A32,'Import Peak'!$A$3:FS$99,175,FALSE)-VLOOKUP($A32,'Import Peak Change'!$A$106:FS$202,175,FALSE)),0,(VLOOKUP($A32,'Import Peak'!$A$3:FS$99,175,FALSE)-VLOOKUP($A32,'Import Peak Change'!$A$106:FS$202,175,FALSE)))</f>
        <v>0</v>
      </c>
      <c r="FT32" s="6">
        <f>IF(ISERROR(VLOOKUP($A32,'Import Peak'!$A$3:FT$99,176,FALSE)-VLOOKUP($A32,'Import Peak Change'!$A$106:FT$202,176,FALSE)),0,(VLOOKUP($A32,'Import Peak'!$A$3:FT$99,176,FALSE)-VLOOKUP($A32,'Import Peak Change'!$A$106:FT$202,176,FALSE)))</f>
        <v>0</v>
      </c>
      <c r="FU32" s="6">
        <f>IF(ISERROR(VLOOKUP($A32,'Import Peak'!$A$3:FU$99,177,FALSE)-VLOOKUP($A32,'Import Peak Change'!$A$106:FU$202,177,FALSE)),0,(VLOOKUP($A32,'Import Peak'!$A$3:FU$99,177,FALSE)-VLOOKUP($A32,'Import Peak Change'!$A$106:FU$202,177,FALSE)))</f>
        <v>0</v>
      </c>
      <c r="FV32" s="6">
        <f>IF(ISERROR(VLOOKUP($A32,'Import Peak'!$A$3:FV$99,178,FALSE)-VLOOKUP($A32,'Import Peak Change'!$A$106:FV$202,178,FALSE)),0,(VLOOKUP($A32,'Import Peak'!$A$3:FV$99,178,FALSE)-VLOOKUP($A32,'Import Peak Change'!$A$106:FV$202,178,FALSE)))</f>
        <v>0</v>
      </c>
      <c r="FW32" s="6">
        <f>IF(ISERROR(VLOOKUP($A32,'Import Peak'!$A$3:FW$99,179,FALSE)-VLOOKUP($A32,'Import Peak Change'!$A$106:FW$202,179,FALSE)),0,(VLOOKUP($A32,'Import Peak'!$A$3:FW$99,179,FALSE)-VLOOKUP($A32,'Import Peak Change'!$A$106:FW$202,179,FALSE)))</f>
        <v>0</v>
      </c>
      <c r="FX32" s="6">
        <f>IF(ISERROR(VLOOKUP($A32,'Import Peak'!$A$3:FX$99,180,FALSE)-VLOOKUP($A32,'Import Peak Change'!$A$106:FX$202,180,FALSE)),0,(VLOOKUP($A32,'Import Peak'!$A$3:FX$99,180,FALSE)-VLOOKUP($A32,'Import Peak Change'!$A$106:FX$202,180,FALSE)))</f>
        <v>0</v>
      </c>
      <c r="FY32" s="6">
        <f>IF(ISERROR(VLOOKUP($A32,'Import Peak'!$A$3:FY$99,181,FALSE)-VLOOKUP($A32,'Import Peak Change'!$A$106:FY$202,181,FALSE)),0,(VLOOKUP($A32,'Import Peak'!$A$3:FY$99,181,FALSE)-VLOOKUP($A32,'Import Peak Change'!$A$106:FY$202,181,FALSE)))</f>
        <v>0</v>
      </c>
      <c r="FZ32" s="6">
        <f>IF(ISERROR(VLOOKUP($A32,'Import Peak'!$A$3:FZ$99,182,FALSE)-VLOOKUP($A32,'Import Peak Change'!$A$106:FZ$202,182,FALSE)),0,(VLOOKUP($A32,'Import Peak'!$A$3:FZ$99,182,FALSE)-VLOOKUP($A32,'Import Peak Change'!$A$106:FZ$202,182,FALSE)))</f>
        <v>0</v>
      </c>
      <c r="GA32" s="6">
        <f>IF(ISERROR(VLOOKUP($A32,'Import Peak'!$A$3:GA$99,183,FALSE)-VLOOKUP($A32,'Import Peak Change'!$A$106:GA$202,183,FALSE)),0,(VLOOKUP($A32,'Import Peak'!$A$3:GA$99,183,FALSE)-VLOOKUP($A32,'Import Peak Change'!$A$106:GA$202,183,FALSE)))</f>
        <v>0</v>
      </c>
      <c r="GB32" s="6">
        <f>IF(ISERROR(VLOOKUP($A32,'Import Peak'!$A$3:GB$99,184,FALSE)-VLOOKUP($A32,'Import Peak Change'!$A$106:GB$202,184,FALSE)),0,(VLOOKUP($A32,'Import Peak'!$A$3:GB$99,184,FALSE)-VLOOKUP($A32,'Import Peak Change'!$A$106:GB$202,184,FALSE)))</f>
        <v>0</v>
      </c>
      <c r="GC32" s="6">
        <f>IF(ISERROR(VLOOKUP($A32,'Import Peak'!$A$3:GC$99,185,FALSE)-VLOOKUP($A32,'Import Peak Change'!$A$106:GC$202,185,FALSE)),0,(VLOOKUP($A32,'Import Peak'!$A$3:GC$99,185,FALSE)-VLOOKUP($A32,'Import Peak Change'!$A$106:GC$202,185,FALSE)))</f>
        <v>0</v>
      </c>
      <c r="GD32" s="6">
        <f>IF(ISERROR(VLOOKUP($A32,'Import Peak'!$A$3:GD$99,186,FALSE)-VLOOKUP($A32,'Import Peak Change'!$A$106:GD$202,186,FALSE)),0,(VLOOKUP($A32,'Import Peak'!$A$3:GD$99,186,FALSE)-VLOOKUP($A32,'Import Peak Change'!$A$106:GD$202,186,FALSE)))</f>
        <v>0</v>
      </c>
      <c r="GE32" s="6">
        <f>IF(ISERROR(VLOOKUP($A32,'Import Peak'!$A$3:GE$99,187,FALSE)-VLOOKUP($A32,'Import Peak Change'!$A$106:GE$202,187,FALSE)),0,(VLOOKUP($A32,'Import Peak'!$A$3:GE$99,187,FALSE)-VLOOKUP($A32,'Import Peak Change'!$A$106:GE$202,187,FALSE)))</f>
        <v>0</v>
      </c>
      <c r="GF32" s="6">
        <f>IF(ISERROR(VLOOKUP($A32,'Import Peak'!$A$3:GF$99,188,FALSE)-VLOOKUP($A32,'Import Peak Change'!$A$106:GF$202,188,FALSE)),0,(VLOOKUP($A32,'Import Peak'!$A$3:GF$99,188,FALSE)-VLOOKUP($A32,'Import Peak Change'!$A$106:GF$202,188,FALSE)))</f>
        <v>0</v>
      </c>
      <c r="GG32" s="6">
        <f>IF(ISERROR(VLOOKUP($A32,'Import Peak'!$A$3:GG$99,189,FALSE)-VLOOKUP($A32,'Import Peak Change'!$A$106:GG$202,189,FALSE)),0,(VLOOKUP($A32,'Import Peak'!$A$3:GG$99,189,FALSE)-VLOOKUP($A32,'Import Peak Change'!$A$106:GG$202,189,FALSE)))</f>
        <v>0</v>
      </c>
      <c r="GH32" s="6">
        <f>IF(ISERROR(VLOOKUP($A32,'Import Peak'!$A$3:GH$99,190,FALSE)-VLOOKUP($A32,'Import Peak Change'!$A$106:GH$202,190,FALSE)),0,(VLOOKUP($A32,'Import Peak'!$A$3:GH$99,190,FALSE)-VLOOKUP($A32,'Import Peak Change'!$A$106:GH$202,190,FALSE)))</f>
        <v>0</v>
      </c>
      <c r="GI32" s="6">
        <f>IF(ISERROR(VLOOKUP($A32,'Import Peak'!$A$3:GI$99,191,FALSE)-VLOOKUP($A32,'Import Peak Change'!$A$106:GI$202,191,FALSE)),0,(VLOOKUP($A32,'Import Peak'!$A$3:GI$99,191,FALSE)-VLOOKUP($A32,'Import Peak Change'!$A$106:GI$202,191,FALSE)))</f>
        <v>0</v>
      </c>
      <c r="GJ32" s="6">
        <f>IF(ISERROR(VLOOKUP($A32,'Import Peak'!$A$3:GJ$99,192,FALSE)-VLOOKUP($A32,'Import Peak Change'!$A$106:GJ$202,192,FALSE)),0,(VLOOKUP($A32,'Import Peak'!$A$3:GJ$99,192,FALSE)-VLOOKUP($A32,'Import Peak Change'!$A$106:GJ$202,192,FALSE)))</f>
        <v>0</v>
      </c>
      <c r="GK32" s="6">
        <f>IF(ISERROR(VLOOKUP($A32,'Import Peak'!$A$3:GK$99,193,FALSE)-VLOOKUP($A32,'Import Peak Change'!$A$106:GK$202,193,FALSE)),0,(VLOOKUP($A32,'Import Peak'!$A$3:GK$99,193,FALSE)-VLOOKUP($A32,'Import Peak Change'!$A$106:GK$202,193,FALSE)))</f>
        <v>0</v>
      </c>
      <c r="GL32" s="6">
        <f>IF(ISERROR(VLOOKUP($A32,'Import Peak'!$A$3:GL$99,194,FALSE)-VLOOKUP($A32,'Import Peak Change'!$A$106:GL$202,194,FALSE)),0,(VLOOKUP($A32,'Import Peak'!$A$3:GL$99,194,FALSE)-VLOOKUP($A32,'Import Peak Change'!$A$106:GL$202,194,FALSE)))</f>
        <v>0</v>
      </c>
      <c r="GM32" s="6">
        <f>IF(ISERROR(VLOOKUP($A32,'Import Peak'!$A$3:GM$99,195,FALSE)-VLOOKUP($A32,'Import Peak Change'!$A$106:GM$202,195,FALSE)),0,(VLOOKUP($A32,'Import Peak'!$A$3:GM$99,195,FALSE)-VLOOKUP($A32,'Import Peak Change'!$A$106:GM$202,195,FALSE)))</f>
        <v>0</v>
      </c>
      <c r="GN32" s="6">
        <f>IF(ISERROR(VLOOKUP($A32,'Import Peak'!$A$3:GN$99,196,FALSE)-VLOOKUP($A32,'Import Peak Change'!$A$106:GN$202,196,FALSE)),0,(VLOOKUP($A32,'Import Peak'!$A$3:GN$99,196,FALSE)-VLOOKUP($A32,'Import Peak Change'!$A$106:GN$202,196,FALSE)))</f>
        <v>0</v>
      </c>
      <c r="GO32" s="6">
        <f>IF(ISERROR(VLOOKUP($A32,'Import Peak'!$A$3:GO$99,197,FALSE)-VLOOKUP($A32,'Import Peak Change'!$A$106:GO$202,197,FALSE)),0,(VLOOKUP($A32,'Import Peak'!$A$3:GO$99,197,FALSE)-VLOOKUP($A32,'Import Peak Change'!$A$106:GO$202,197,FALSE)))</f>
        <v>0</v>
      </c>
      <c r="GP32" s="6">
        <f>IF(ISERROR(VLOOKUP($A32,'Import Peak'!$A$3:GP$99,198,FALSE)-VLOOKUP($A32,'Import Peak Change'!$A$106:GP$202,198,FALSE)),0,(VLOOKUP($A32,'Import Peak'!$A$3:GP$99,198,FALSE)-VLOOKUP($A32,'Import Peak Change'!$A$106:GP$202,198,FALSE)))</f>
        <v>0</v>
      </c>
      <c r="GQ32" s="6">
        <f>IF(ISERROR(VLOOKUP($A32,'Import Peak'!$A$3:GQ$99,199,FALSE)-VLOOKUP($A32,'Import Peak Change'!$A$106:GQ$202,199,FALSE)),0,(VLOOKUP($A32,'Import Peak'!$A$3:GQ$99,199,FALSE)-VLOOKUP($A32,'Import Peak Change'!$A$106:GQ$202,199,FALSE)))</f>
        <v>0</v>
      </c>
      <c r="GR32" s="6">
        <f>IF(ISERROR(VLOOKUP($A32,'Import Peak'!$A$3:GR$99,200,FALSE)-VLOOKUP($A32,'Import Peak Change'!$A$106:GR$202,200,FALSE)),0,(VLOOKUP($A32,'Import Peak'!$A$3:GR$99,200,FALSE)-VLOOKUP($A32,'Import Peak Change'!$A$106:GR$202,200,FALSE)))</f>
        <v>0</v>
      </c>
      <c r="GS32" s="6">
        <f>IF(ISERROR(VLOOKUP($A32,'Import Peak'!$A$3:GS$99,201,FALSE)-VLOOKUP($A32,'Import Peak Change'!$A$106:GS$202,201,FALSE)),0,(VLOOKUP($A32,'Import Peak'!$A$3:GS$99,201,FALSE)-VLOOKUP($A32,'Import Peak Change'!$A$106:GS$202,201,FALSE)))</f>
        <v>0</v>
      </c>
      <c r="GT32" s="6">
        <f>IF(ISERROR(VLOOKUP($A32,'Import Peak'!$A$3:GT$99,202,FALSE)-VLOOKUP($A32,'Import Peak Change'!$A$106:GT$202,202,FALSE)),0,(VLOOKUP($A32,'Import Peak'!$A$3:GT$99,202,FALSE)-VLOOKUP($A32,'Import Peak Change'!$A$106:GT$202,202,FALSE)))</f>
        <v>0</v>
      </c>
      <c r="GU32" s="6">
        <f>IF(ISERROR(VLOOKUP($A32,'Import Peak'!$A$3:GU$99,203,FALSE)-VLOOKUP($A32,'Import Peak Change'!$A$106:GU$202,203,FALSE)),0,(VLOOKUP($A32,'Import Peak'!$A$3:GU$99,203,FALSE)-VLOOKUP($A32,'Import Peak Change'!$A$106:GU$202,203,FALSE)))</f>
        <v>0</v>
      </c>
      <c r="GV32" s="6">
        <f>IF(ISERROR(VLOOKUP($A32,'Import Peak'!$A$3:GV$99,204,FALSE)-VLOOKUP($A32,'Import Peak Change'!$A$106:GV$202,204,FALSE)),0,(VLOOKUP($A32,'Import Peak'!$A$3:GV$99,204,FALSE)-VLOOKUP($A32,'Import Peak Change'!$A$106:GV$202,204,FALSE)))</f>
        <v>0</v>
      </c>
      <c r="GW32" s="6">
        <f>IF(ISERROR(VLOOKUP($A32,'Import Peak'!$A$3:GW$99,205,FALSE)-VLOOKUP($A32,'Import Peak Change'!$A$106:GW$202,205,FALSE)),0,(VLOOKUP($A32,'Import Peak'!$A$3:GW$99,205,FALSE)-VLOOKUP($A32,'Import Peak Change'!$A$106:GW$202,205,FALSE)))</f>
        <v>0</v>
      </c>
      <c r="GX32" s="6">
        <f>IF(ISERROR(VLOOKUP($A32,'Import Peak'!$A$3:GX$99,206,FALSE)-VLOOKUP($A32,'Import Peak Change'!$A$106:GX$202,206,FALSE)),0,(VLOOKUP($A32,'Import Peak'!$A$3:GX$99,206,FALSE)-VLOOKUP($A32,'Import Peak Change'!$A$106:GX$202,206,FALSE)))</f>
        <v>0</v>
      </c>
      <c r="GY32" s="6">
        <f>IF(ISERROR(VLOOKUP($A32,'Import Peak'!$A$3:GY$99,207,FALSE)-VLOOKUP($A32,'Import Peak Change'!$A$106:GY$202,207,FALSE)),0,(VLOOKUP($A32,'Import Peak'!$A$3:GY$99,207,FALSE)-VLOOKUP($A32,'Import Peak Change'!$A$106:GY$202,207,FALSE)))</f>
        <v>0</v>
      </c>
      <c r="GZ32" s="6">
        <f>IF(ISERROR(VLOOKUP($A32,'Import Peak'!$A$3:GZ$99,208,FALSE)-VLOOKUP($A32,'Import Peak Change'!$A$106:GZ$202,208,FALSE)),0,(VLOOKUP($A32,'Import Peak'!$A$3:GZ$99,208,FALSE)-VLOOKUP($A32,'Import Peak Change'!$A$106:GZ$202,208,FALSE)))</f>
        <v>0</v>
      </c>
      <c r="HA32" s="6">
        <f>IF(ISERROR(VLOOKUP($A32,'Import Peak'!$A$3:HA$99,209,FALSE)-VLOOKUP($A32,'Import Peak Change'!$A$106:HA$202,209,FALSE)),0,(VLOOKUP($A32,'Import Peak'!$A$3:HA$99,209,FALSE)-VLOOKUP($A32,'Import Peak Change'!$A$106:HA$202,209,FALSE)))</f>
        <v>0</v>
      </c>
      <c r="HB32" s="6">
        <f>IF(ISERROR(VLOOKUP($A32,'Import Peak'!$A$3:HB$99,210,FALSE)-VLOOKUP($A32,'Import Peak Change'!$A$106:HB$202,210,FALSE)),0,(VLOOKUP($A32,'Import Peak'!$A$3:HB$99,210,FALSE)-VLOOKUP($A32,'Import Peak Change'!$A$106:HB$202,210,FALSE)))</f>
        <v>0</v>
      </c>
      <c r="HC32" s="6">
        <f>IF(ISERROR(VLOOKUP($A32,'Import Peak'!$A$3:HC$99,211,FALSE)-VLOOKUP($A32,'Import Peak Change'!$A$106:HC$202,211,FALSE)),0,(VLOOKUP($A32,'Import Peak'!$A$3:HC$99,211,FALSE)-VLOOKUP($A32,'Import Peak Change'!$A$106:HC$202,211,FALSE)))</f>
        <v>0</v>
      </c>
      <c r="HD32" s="6">
        <f>IF(ISERROR(VLOOKUP($A32,'Import Peak'!$A$3:HD$99,212,FALSE)-VLOOKUP($A32,'Import Peak Change'!$A$106:HD$202,212,FALSE)),0,(VLOOKUP($A32,'Import Peak'!$A$3:HD$99,212,FALSE)-VLOOKUP($A32,'Import Peak Change'!$A$106:HD$202,212,FALSE)))</f>
        <v>0</v>
      </c>
      <c r="HE32" s="6">
        <f>IF(ISERROR(VLOOKUP($A32,'Import Peak'!$A$3:HE$99,213,FALSE)-VLOOKUP($A32,'Import Peak Change'!$A$106:HE$202,213,FALSE)),0,(VLOOKUP($A32,'Import Peak'!$A$3:HE$99,213,FALSE)-VLOOKUP($A32,'Import Peak Change'!$A$106:HE$202,213,FALSE)))</f>
        <v>0</v>
      </c>
      <c r="HF32" s="6">
        <f>IF(ISERROR(VLOOKUP($A32,'Import Peak'!$A$3:HF$99,214,FALSE)-VLOOKUP($A32,'Import Peak Change'!$A$106:HF$202,214,FALSE)),0,(VLOOKUP($A32,'Import Peak'!$A$3:HF$99,214,FALSE)-VLOOKUP($A32,'Import Peak Change'!$A$106:HF$202,214,FALSE)))</f>
        <v>0</v>
      </c>
      <c r="HG32" s="6">
        <f>IF(ISERROR(VLOOKUP($A32,'Import Peak'!$A$3:HG$99,215,FALSE)-VLOOKUP($A32,'Import Peak Change'!$A$106:HG$202,215,FALSE)),0,(VLOOKUP($A32,'Import Peak'!$A$3:HG$99,215,FALSE)-VLOOKUP($A32,'Import Peak Change'!$A$106:HG$202,215,FALSE)))</f>
        <v>0</v>
      </c>
      <c r="HH32" s="6">
        <f>IF(ISERROR(VLOOKUP($A32,'Import Peak'!$A$3:HH$99,216,FALSE)-VLOOKUP($A32,'Import Peak Change'!$A$106:HH$202,216,FALSE)),0,(VLOOKUP($A32,'Import Peak'!$A$3:HH$99,216,FALSE)-VLOOKUP($A32,'Import Peak Change'!$A$106:HH$202,216,FALSE)))</f>
        <v>0</v>
      </c>
      <c r="HI32" s="6">
        <f>IF(ISERROR(VLOOKUP($A32,'Import Peak'!$A$3:HI$99,217,FALSE)-VLOOKUP($A32,'Import Peak Change'!$A$106:HI$202,217,FALSE)),0,(VLOOKUP($A32,'Import Peak'!$A$3:HI$99,217,FALSE)-VLOOKUP($A32,'Import Peak Change'!$A$106:HI$202,217,FALSE)))</f>
        <v>0</v>
      </c>
      <c r="HJ32" s="6">
        <f>IF(ISERROR(VLOOKUP($A32,'Import Peak'!$A$3:HJ$99,218,FALSE)-VLOOKUP($A32,'Import Peak Change'!$A$106:HJ$202,218,FALSE)),0,(VLOOKUP($A32,'Import Peak'!$A$3:HJ$99,218,FALSE)-VLOOKUP($A32,'Import Peak Change'!$A$106:HJ$202,218,FALSE)))</f>
        <v>0</v>
      </c>
      <c r="HK32" s="6">
        <f>IF(ISERROR(VLOOKUP($A32,'Import Peak'!$A$3:HK$99,219,FALSE)-VLOOKUP($A32,'Import Peak Change'!$A$106:HK$202,219,FALSE)),0,(VLOOKUP($A32,'Import Peak'!$A$3:HK$99,219,FALSE)-VLOOKUP($A32,'Import Peak Change'!$A$106:HK$202,219,FALSE)))</f>
        <v>0</v>
      </c>
      <c r="HL32" s="6">
        <f>IF(ISERROR(VLOOKUP($A32,'Import Peak'!$A$3:HL$99,220,FALSE)-VLOOKUP($A32,'Import Peak Change'!$A$106:HL$202,220,FALSE)),0,(VLOOKUP($A32,'Import Peak'!$A$3:HL$99,220,FALSE)-VLOOKUP($A32,'Import Peak Change'!$A$106:HL$202,220,FALSE)))</f>
        <v>0</v>
      </c>
      <c r="HM32" s="6">
        <f>IF(ISERROR(VLOOKUP($A32,'Import Peak'!$A$3:HM$99,221,FALSE)-VLOOKUP($A32,'Import Peak Change'!$A$106:HM$202,221,FALSE)),0,(VLOOKUP($A32,'Import Peak'!$A$3:HM$99,221,FALSE)-VLOOKUP($A32,'Import Peak Change'!$A$106:HM$202,221,FALSE)))</f>
        <v>0</v>
      </c>
      <c r="HN32" s="6">
        <f>IF(ISERROR(VLOOKUP($A32,'Import Peak'!$A$3:HN$99,222,FALSE)-VLOOKUP($A32,'Import Peak Change'!$A$106:HN$202,222,FALSE)),0,(VLOOKUP($A32,'Import Peak'!$A$3:HN$99,222,FALSE)-VLOOKUP($A32,'Import Peak Change'!$A$106:HN$202,222,FALSE)))</f>
        <v>0</v>
      </c>
      <c r="HO32" s="6">
        <f>IF(ISERROR(VLOOKUP($A32,'Import Peak'!$A$3:HO$99,223,FALSE)-VLOOKUP($A32,'Import Peak Change'!$A$106:HO$202,223,FALSE)),0,(VLOOKUP($A32,'Import Peak'!$A$3:HO$99,223,FALSE)-VLOOKUP($A32,'Import Peak Change'!$A$106:HO$202,223,FALSE)))</f>
        <v>0</v>
      </c>
      <c r="HP32" s="6">
        <f>IF(ISERROR(VLOOKUP($A32,'Import Peak'!$A$3:HP$99,224,FALSE)-VLOOKUP($A32,'Import Peak Change'!$A$106:HP$202,224,FALSE)),0,(VLOOKUP($A32,'Import Peak'!$A$3:HP$99,224,FALSE)-VLOOKUP($A32,'Import Peak Change'!$A$106:HP$202,224,FALSE)))</f>
        <v>0</v>
      </c>
      <c r="HQ32" s="6">
        <f>IF(ISERROR(VLOOKUP($A32,'Import Peak'!$A$3:HQ$99,225,FALSE)-VLOOKUP($A32,'Import Peak Change'!$A$106:HQ$202,225,FALSE)),0,(VLOOKUP($A32,'Import Peak'!$A$3:HQ$99,225,FALSE)-VLOOKUP($A32,'Import Peak Change'!$A$106:HQ$202,225,FALSE)))</f>
        <v>0</v>
      </c>
      <c r="HR32" s="6">
        <f>IF(ISERROR(VLOOKUP($A32,'Import Peak'!$A$3:HR$99,226,FALSE)-VLOOKUP($A32,'Import Peak Change'!$A$106:HR$202,226,FALSE)),0,(VLOOKUP($A32,'Import Peak'!$A$3:HR$99,226,FALSE)-VLOOKUP($A32,'Import Peak Change'!$A$106:HR$202,226,FALSE)))</f>
        <v>0</v>
      </c>
      <c r="HS32" s="6">
        <f>IF(ISERROR(VLOOKUP($A32,'Import Peak'!$A$3:HS$99,227,FALSE)-VLOOKUP($A32,'Import Peak Change'!$A$106:HS$202,227,FALSE)),0,(VLOOKUP($A32,'Import Peak'!$A$3:HS$99,227,FALSE)-VLOOKUP($A32,'Import Peak Change'!$A$106:HS$202,227,FALSE)))</f>
        <v>0</v>
      </c>
      <c r="HT32" s="6">
        <f>IF(ISERROR(VLOOKUP($A32,'Import Peak'!$A$3:HT$99,228,FALSE)-VLOOKUP($A32,'Import Peak Change'!$A$106:HT$202,228,FALSE)),0,(VLOOKUP($A32,'Import Peak'!$A$3:HT$99,228,FALSE)-VLOOKUP($A32,'Import Peak Change'!$A$106:HT$202,228,FALSE)))</f>
        <v>0</v>
      </c>
      <c r="HU32" s="6">
        <f>IF(ISERROR(VLOOKUP($A32,'Import Peak'!$A$3:HU$99,229,FALSE)-VLOOKUP($A32,'Import Peak Change'!$A$106:HU$202,229,FALSE)),0,(VLOOKUP($A32,'Import Peak'!$A$3:HU$99,229,FALSE)-VLOOKUP($A32,'Import Peak Change'!$A$106:HU$202,229,FALSE)))</f>
        <v>0</v>
      </c>
      <c r="HV32" s="6">
        <f>IF(ISERROR(VLOOKUP($A32,'Import Peak'!$A$3:HV$99,230,FALSE)-VLOOKUP($A32,'Import Peak Change'!$A$106:HV$202,230,FALSE)),0,(VLOOKUP($A32,'Import Peak'!$A$3:HV$99,230,FALSE)-VLOOKUP($A32,'Import Peak Change'!$A$106:HV$202,230,FALSE)))</f>
        <v>0</v>
      </c>
      <c r="HW32" s="6">
        <f>IF(ISERROR(VLOOKUP($A32,'Import Peak'!$A$3:HW$99,231,FALSE)-VLOOKUP($A32,'Import Peak Change'!$A$106:HW$202,231,FALSE)),0,(VLOOKUP($A32,'Import Peak'!$A$3:HW$99,231,FALSE)-VLOOKUP($A32,'Import Peak Change'!$A$106:HW$202,231,FALSE)))</f>
        <v>0</v>
      </c>
      <c r="HX32" s="6">
        <f>IF(ISERROR(VLOOKUP($A32,'Import Peak'!$A$3:HX$99,232,FALSE)-VLOOKUP($A32,'Import Peak Change'!$A$106:HX$202,232,FALSE)),0,(VLOOKUP($A32,'Import Peak'!$A$3:HX$99,232,FALSE)-VLOOKUP($A32,'Import Peak Change'!$A$106:HX$202,232,FALSE)))</f>
        <v>0</v>
      </c>
      <c r="HY32" s="6">
        <f>IF(ISERROR(VLOOKUP($A32,'Import Peak'!$A$3:HY$99,233,FALSE)-VLOOKUP($A32,'Import Peak Change'!$A$106:HY$202,233,FALSE)),0,(VLOOKUP($A32,'Import Peak'!$A$3:HY$99,233,FALSE)-VLOOKUP($A32,'Import Peak Change'!$A$106:HY$202,233,FALSE)))</f>
        <v>0</v>
      </c>
      <c r="HZ32" s="6">
        <f>IF(ISERROR(VLOOKUP($A32,'Import Peak'!$A$3:HZ$99,234,FALSE)-VLOOKUP($A32,'Import Peak Change'!$A$106:HZ$202,234,FALSE)),0,(VLOOKUP($A32,'Import Peak'!$A$3:HZ$99,234,FALSE)-VLOOKUP($A32,'Import Peak Change'!$A$106:HZ$202,234,FALSE)))</f>
        <v>0</v>
      </c>
      <c r="IA32" s="6">
        <f>IF(ISERROR(VLOOKUP($A32,'Import Peak'!$A$3:IA$99,235,FALSE)-VLOOKUP($A32,'Import Peak Change'!$A$106:IA$202,235,FALSE)),0,(VLOOKUP($A32,'Import Peak'!$A$3:IA$99,235,FALSE)-VLOOKUP($A32,'Import Peak Change'!$A$106:IA$202,235,FALSE)))</f>
        <v>0</v>
      </c>
      <c r="IB32" s="6">
        <f>IF(ISERROR(VLOOKUP($A32,'Import Peak'!$A$3:IB$99,236,FALSE)-VLOOKUP($A32,'Import Peak Change'!$A$106:IB$202,236,FALSE)),0,(VLOOKUP($A32,'Import Peak'!$A$3:IB$99,236,FALSE)-VLOOKUP($A32,'Import Peak Change'!$A$106:IB$202,236,FALSE)))</f>
        <v>0</v>
      </c>
      <c r="IC32" s="6">
        <f>IF(ISERROR(VLOOKUP($A32,'Import Peak'!$A$3:IC$99,237,FALSE)-VLOOKUP($A32,'Import Peak Change'!$A$106:IC$202,237,FALSE)),0,(VLOOKUP($A32,'Import Peak'!$A$3:IC$99,237,FALSE)-VLOOKUP($A32,'Import Peak Change'!$A$106:IC$202,237,FALSE)))</f>
        <v>0</v>
      </c>
      <c r="ID32" s="6">
        <f>IF(ISERROR(VLOOKUP($A32,'Import Peak'!$A$3:ID$99,238,FALSE)-VLOOKUP($A32,'Import Peak Change'!$A$106:ID$202,238,FALSE)),0,(VLOOKUP($A32,'Import Peak'!$A$3:ID$99,238,FALSE)-VLOOKUP($A32,'Import Peak Change'!$A$106:ID$202,238,FALSE)))</f>
        <v>-602838.38400000008</v>
      </c>
      <c r="IE32" s="6">
        <f>IF(ISERROR(VLOOKUP($A32,'Import Peak'!$A$3:IE$99,239,FALSE)-VLOOKUP($A32,'Import Peak Change'!$A$106:IE$202,239,FALSE)),0,(VLOOKUP($A32,'Import Peak'!$A$3:IE$99,239,FALSE)-VLOOKUP($A32,'Import Peak Change'!$A$106:IE$202,239,FALSE)))</f>
        <v>-602838.38400000008</v>
      </c>
    </row>
    <row r="33" spans="1:239">
      <c r="A33" s="168" t="str">
        <f>IF('Import Peak'!A30=0,"",'Import Peak'!A30)</f>
        <v>PWR-NG-LTSW</v>
      </c>
      <c r="B33" s="6"/>
      <c r="C33" s="6"/>
      <c r="D33" s="6"/>
      <c r="E33" s="6"/>
      <c r="F33" s="6"/>
      <c r="G33" s="6">
        <f>IF(ISERROR(VLOOKUP($A33,'Import Peak'!$A$3:G$99,7,FALSE)-VLOOKUP($A33,'Import Peak Change'!$A$106:G$202,7,FALSE)),0,(VLOOKUP($A33,'Import Peak'!$A$3:G$99,7,FALSE)-VLOOKUP($A33,'Import Peak Change'!$A$106:G$202,7,FALSE)))</f>
        <v>0</v>
      </c>
      <c r="H33" s="6">
        <f>IF(ISERROR(VLOOKUP($A33,'Import Peak'!$A$3:H$99,8,FALSE)-VLOOKUP($A33,'Import Peak Change'!$A$106:H$202,8,FALSE)),0,(VLOOKUP($A33,'Import Peak'!$A$3:H$99,8,FALSE)-VLOOKUP($A33,'Import Peak Change'!$A$106:H$202,8,FALSE)))</f>
        <v>0</v>
      </c>
      <c r="I33" s="6">
        <f>IF(ISERROR(VLOOKUP($A33,'Import Peak'!$A$3:I$99,9,FALSE)-VLOOKUP($A33,'Import Peak Change'!$A$106:I$202,9,FALSE)),0,(VLOOKUP($A33,'Import Peak'!$A$3:I$99,9,FALSE)-VLOOKUP($A33,'Import Peak Change'!$A$106:I$202,9,FALSE)))</f>
        <v>-114.65910000004806</v>
      </c>
      <c r="J33" s="6">
        <f>IF(ISERROR(VLOOKUP($A33,'Import Peak'!$A$3:J$99,10,FALSE)-VLOOKUP($A33,'Import Peak Change'!$A$106:J$202,10,FALSE)),0,(VLOOKUP($A33,'Import Peak'!$A$3:J$99,10,FALSE)-VLOOKUP($A33,'Import Peak Change'!$A$106:J$202,10,FALSE)))</f>
        <v>140.02099999994971</v>
      </c>
      <c r="K33" s="6">
        <f>IF(ISERROR(VLOOKUP($A33,'Import Peak'!$A$3:K$99,11,FALSE)-VLOOKUP($A33,'Import Peak Change'!$A$106:K$202,11,FALSE)),0,(VLOOKUP($A33,'Import Peak'!$A$3:K$99,11,FALSE)-VLOOKUP($A33,'Import Peak Change'!$A$106:K$202,11,FALSE)))</f>
        <v>-36.885599999979604</v>
      </c>
      <c r="L33" s="6">
        <f>IF(ISERROR(VLOOKUP($A33,'Import Peak'!$A$3:L$99,12,FALSE)-VLOOKUP($A33,'Import Peak Change'!$A$106:L$202,12,FALSE)),0,(VLOOKUP($A33,'Import Peak'!$A$3:L$99,12,FALSE)-VLOOKUP($A33,'Import Peak Change'!$A$106:L$202,12,FALSE)))</f>
        <v>-38.111400000052527</v>
      </c>
      <c r="M33" s="6">
        <f>IF(ISERROR(VLOOKUP($A33,'Import Peak'!$A$3:M$99,13,FALSE)-VLOOKUP($A33,'Import Peak Change'!$A$106:M$202,13,FALSE)),0,(VLOOKUP($A33,'Import Peak'!$A$3:M$99,13,FALSE)-VLOOKUP($A33,'Import Peak Change'!$A$106:M$202,13,FALSE)))</f>
        <v>-17.923800000047777</v>
      </c>
      <c r="N33" s="6">
        <f>IF(ISERROR(VLOOKUP($A33,'Import Peak'!$A$3:N$99,14,FALSE)-VLOOKUP($A33,'Import Peak Change'!$A$106:N$202,14,FALSE)),0,(VLOOKUP($A33,'Import Peak'!$A$3:N$99,14,FALSE)-VLOOKUP($A33,'Import Peak Change'!$A$106:N$202,14,FALSE)))</f>
        <v>-11.320999999996275</v>
      </c>
      <c r="O33" s="6">
        <f>IF(ISERROR(VLOOKUP($A33,'Import Peak'!$A$3:O$99,15,FALSE)-VLOOKUP($A33,'Import Peak Change'!$A$106:O$202,15,FALSE)),0,(VLOOKUP($A33,'Import Peak'!$A$3:O$99,15,FALSE)-VLOOKUP($A33,'Import Peak Change'!$A$106:O$202,15,FALSE)))</f>
        <v>-0.96879999997327104</v>
      </c>
      <c r="P33" s="6">
        <f>IF(ISERROR(VLOOKUP($A33,'Import Peak'!$A$3:P$99,16,FALSE)-VLOOKUP($A33,'Import Peak Change'!$A$106:P$202,16,FALSE)),0,(VLOOKUP($A33,'Import Peak'!$A$3:P$99,16,FALSE)-VLOOKUP($A33,'Import Peak Change'!$A$106:P$202,16,FALSE)))</f>
        <v>10.783200000005309</v>
      </c>
      <c r="Q33" s="6">
        <f>IF(ISERROR(VLOOKUP($A33,'Import Peak'!$A$3:Q$99,17,FALSE)-VLOOKUP($A33,'Import Peak Change'!$A$106:Q$202,17,FALSE)),0,(VLOOKUP($A33,'Import Peak'!$A$3:Q$99,17,FALSE)-VLOOKUP($A33,'Import Peak Change'!$A$106:Q$202,17,FALSE)))</f>
        <v>23.785800000012387</v>
      </c>
      <c r="R33" s="6">
        <f>IF(ISERROR(VLOOKUP($A33,'Import Peak'!$A$3:R$99,18,FALSE)-VLOOKUP($A33,'Import Peak Change'!$A$106:R$202,18,FALSE)),0,(VLOOKUP($A33,'Import Peak'!$A$3:R$99,18,FALSE)-VLOOKUP($A33,'Import Peak Change'!$A$106:R$202,18,FALSE)))</f>
        <v>37.747600000002421</v>
      </c>
      <c r="S33" s="6">
        <f>IF(ISERROR(VLOOKUP($A33,'Import Peak'!$A$3:S$99,19,FALSE)-VLOOKUP($A33,'Import Peak Change'!$A$106:S$202,19,FALSE)),0,(VLOOKUP($A33,'Import Peak'!$A$3:S$99,19,FALSE)-VLOOKUP($A33,'Import Peak Change'!$A$106:S$202,19,FALSE)))</f>
        <v>53.194399999978486</v>
      </c>
      <c r="T33" s="6">
        <f>IF(ISERROR(VLOOKUP($A33,'Import Peak'!$A$3:T$99,20,FALSE)-VLOOKUP($A33,'Import Peak Change'!$A$106:T$202,20,FALSE)),0,(VLOOKUP($A33,'Import Peak'!$A$3:T$99,20,FALSE)-VLOOKUP($A33,'Import Peak Change'!$A$106:T$202,20,FALSE)))</f>
        <v>63.299800000037067</v>
      </c>
      <c r="U33" s="6">
        <f>IF(ISERROR(VLOOKUP($A33,'Import Peak'!$A$3:U$99,21,FALSE)-VLOOKUP($A33,'Import Peak Change'!$A$106:U$202,21,FALSE)),0,(VLOOKUP($A33,'Import Peak'!$A$3:U$99,21,FALSE)-VLOOKUP($A33,'Import Peak Change'!$A$106:U$202,21,FALSE)))</f>
        <v>78.133200000040233</v>
      </c>
      <c r="V33" s="6">
        <f>IF(ISERROR(VLOOKUP($A33,'Import Peak'!$A$3:V$99,22,FALSE)-VLOOKUP($A33,'Import Peak Change'!$A$106:V$202,22,FALSE)),0,(VLOOKUP($A33,'Import Peak'!$A$3:V$99,22,FALSE)-VLOOKUP($A33,'Import Peak Change'!$A$106:V$202,22,FALSE)))</f>
        <v>0</v>
      </c>
      <c r="W33" s="6">
        <f>IF(ISERROR(VLOOKUP($A33,'Import Peak'!$A$3:W$99,23,FALSE)-VLOOKUP($A33,'Import Peak Change'!$A$106:W$202,23,FALSE)),0,(VLOOKUP($A33,'Import Peak'!$A$3:W$99,23,FALSE)-VLOOKUP($A33,'Import Peak Change'!$A$106:W$202,23,FALSE)))</f>
        <v>0</v>
      </c>
      <c r="X33" s="6">
        <f>IF(ISERROR(VLOOKUP($A33,'Import Peak'!$A$3:X$99,24,FALSE)-VLOOKUP($A33,'Import Peak Change'!$A$106:X$202,24,FALSE)),0,(VLOOKUP($A33,'Import Peak'!$A$3:X$99,24,FALSE)-VLOOKUP($A33,'Import Peak Change'!$A$106:X$202,24,FALSE)))</f>
        <v>0</v>
      </c>
      <c r="Y33" s="6">
        <f>IF(ISERROR(VLOOKUP($A33,'Import Peak'!$A$3:Y$99,25,FALSE)-VLOOKUP($A33,'Import Peak Change'!$A$106:Y$202,25,FALSE)),0,(VLOOKUP($A33,'Import Peak'!$A$3:Y$99,25,FALSE)-VLOOKUP($A33,'Import Peak Change'!$A$106:Y$202,25,FALSE)))</f>
        <v>0</v>
      </c>
      <c r="Z33" s="6">
        <f>IF(ISERROR(VLOOKUP($A33,'Import Peak'!$A$3:Z$99,26,FALSE)-VLOOKUP($A33,'Import Peak Change'!$A$106:Z$202,26,FALSE)),0,(VLOOKUP($A33,'Import Peak'!$A$3:Z$99,26,FALSE)-VLOOKUP($A33,'Import Peak Change'!$A$106:Z$202,26,FALSE)))</f>
        <v>0</v>
      </c>
      <c r="AA33" s="6">
        <f>IF(ISERROR(VLOOKUP($A33,'Import Peak'!$A$3:AA$99,27,FALSE)-VLOOKUP($A33,'Import Peak Change'!$A$106:AA$202,27,FALSE)),0,(VLOOKUP($A33,'Import Peak'!$A$3:AA$99,27,FALSE)-VLOOKUP($A33,'Import Peak Change'!$A$106:AA$202,27,FALSE)))</f>
        <v>0</v>
      </c>
      <c r="AB33" s="6">
        <f>IF(ISERROR(VLOOKUP($A33,'Import Peak'!$A$3:AB$99,28,FALSE)-VLOOKUP($A33,'Import Peak Change'!$A$106:AB$202,28,FALSE)),0,(VLOOKUP($A33,'Import Peak'!$A$3:AB$99,28,FALSE)-VLOOKUP($A33,'Import Peak Change'!$A$106:AB$202,28,FALSE)))</f>
        <v>0</v>
      </c>
      <c r="AC33" s="6">
        <f>IF(ISERROR(VLOOKUP($A33,'Import Peak'!$A$3:AC$99,29,FALSE)-VLOOKUP($A33,'Import Peak Change'!$A$106:AC$202,29,FALSE)),0,(VLOOKUP($A33,'Import Peak'!$A$3:AC$99,29,FALSE)-VLOOKUP($A33,'Import Peak Change'!$A$106:AC$202,29,FALSE)))</f>
        <v>0</v>
      </c>
      <c r="AD33" s="6">
        <f>IF(ISERROR(VLOOKUP($A33,'Import Peak'!$A$3:AD$99,30,FALSE)-VLOOKUP($A33,'Import Peak Change'!$A$106:AD$202,30,FALSE)),0,(VLOOKUP($A33,'Import Peak'!$A$3:AD$99,30,FALSE)-VLOOKUP($A33,'Import Peak Change'!$A$106:AD$202,30,FALSE)))</f>
        <v>0</v>
      </c>
      <c r="AE33" s="6">
        <f>IF(ISERROR(VLOOKUP($A33,'Import Peak'!$A$3:AE$99,31,FALSE)-VLOOKUP($A33,'Import Peak Change'!$A$106:AE$202,31,FALSE)),0,(VLOOKUP($A33,'Import Peak'!$A$3:AE$99,31,FALSE)-VLOOKUP($A33,'Import Peak Change'!$A$106:AE$202,31,FALSE)))</f>
        <v>0</v>
      </c>
      <c r="AF33" s="6">
        <f>IF(ISERROR(VLOOKUP($A33,'Import Peak'!$A$3:AF$99,32,FALSE)-VLOOKUP($A33,'Import Peak Change'!$A$106:AF$202,32,FALSE)),0,(VLOOKUP($A33,'Import Peak'!$A$3:AF$99,32,FALSE)-VLOOKUP($A33,'Import Peak Change'!$A$106:AF$202,32,FALSE)))</f>
        <v>0</v>
      </c>
      <c r="AG33" s="6">
        <f>IF(ISERROR(VLOOKUP($A33,'Import Peak'!$A$3:AG$99,33,FALSE)-VLOOKUP($A33,'Import Peak Change'!$A$106:AG$202,33,FALSE)),0,(VLOOKUP($A33,'Import Peak'!$A$3:AG$99,33,FALSE)-VLOOKUP($A33,'Import Peak Change'!$A$106:AG$202,33,FALSE)))</f>
        <v>0</v>
      </c>
      <c r="AH33" s="6">
        <f>IF(ISERROR(VLOOKUP($A33,'Import Peak'!$A$3:AH$99,34,FALSE)-VLOOKUP($A33,'Import Peak Change'!$A$106:AH$202,34,FALSE)),0,(VLOOKUP($A33,'Import Peak'!$A$3:AH$99,34,FALSE)-VLOOKUP($A33,'Import Peak Change'!$A$106:AH$202,34,FALSE)))</f>
        <v>0</v>
      </c>
      <c r="AI33" s="6">
        <f>IF(ISERROR(VLOOKUP($A33,'Import Peak'!$A$3:AI$99,35,FALSE)-VLOOKUP($A33,'Import Peak Change'!$A$106:AI$202,35,FALSE)),0,(VLOOKUP($A33,'Import Peak'!$A$3:AI$99,35,FALSE)-VLOOKUP($A33,'Import Peak Change'!$A$106:AI$202,35,FALSE)))</f>
        <v>0</v>
      </c>
      <c r="AJ33" s="6">
        <f>IF(ISERROR(VLOOKUP($A33,'Import Peak'!$A$3:AJ$99,36,FALSE)-VLOOKUP($A33,'Import Peak Change'!$A$106:AJ$202,36,FALSE)),0,(VLOOKUP($A33,'Import Peak'!$A$3:AJ$99,36,FALSE)-VLOOKUP($A33,'Import Peak Change'!$A$106:AJ$202,36,FALSE)))</f>
        <v>0</v>
      </c>
      <c r="AK33" s="6">
        <f>IF(ISERROR(VLOOKUP($A33,'Import Peak'!$A$3:AK$99,37,FALSE)-VLOOKUP($A33,'Import Peak Change'!$A$106:AK$202,37,FALSE)),0,(VLOOKUP($A33,'Import Peak'!$A$3:AK$99,37,FALSE)-VLOOKUP($A33,'Import Peak Change'!$A$106:AK$202,37,FALSE)))</f>
        <v>0</v>
      </c>
      <c r="AL33" s="6">
        <f>IF(ISERROR(VLOOKUP($A33,'Import Peak'!$A$3:AL$99,38,FALSE)-VLOOKUP($A33,'Import Peak Change'!$A$106:AL$202,38,FALSE)),0,(VLOOKUP($A33,'Import Peak'!$A$3:AL$99,38,FALSE)-VLOOKUP($A33,'Import Peak Change'!$A$106:AL$202,38,FALSE)))</f>
        <v>0</v>
      </c>
      <c r="AM33" s="6">
        <f>IF(ISERROR(VLOOKUP($A33,'Import Peak'!$A$3:AM$99,39,FALSE)-VLOOKUP($A33,'Import Peak Change'!$A$106:AM$202,39,FALSE)),0,(VLOOKUP($A33,'Import Peak'!$A$3:AM$99,39,FALSE)-VLOOKUP($A33,'Import Peak Change'!$A$106:AM$202,39,FALSE)))</f>
        <v>0</v>
      </c>
      <c r="AN33" s="6">
        <f>IF(ISERROR(VLOOKUP($A33,'Import Peak'!$A$3:AN$99,40,FALSE)-VLOOKUP($A33,'Import Peak Change'!$A$106:AN$202,40,FALSE)),0,(VLOOKUP($A33,'Import Peak'!$A$3:AN$99,40,FALSE)-VLOOKUP($A33,'Import Peak Change'!$A$106:AN$202,40,FALSE)))</f>
        <v>0</v>
      </c>
      <c r="AO33" s="6">
        <f>IF(ISERROR(VLOOKUP($A33,'Import Peak'!$A$3:AO$99,41,FALSE)-VLOOKUP($A33,'Import Peak Change'!$A$106:AO$202,41,FALSE)),0,(VLOOKUP($A33,'Import Peak'!$A$3:AO$99,41,FALSE)-VLOOKUP($A33,'Import Peak Change'!$A$106:AO$202,41,FALSE)))</f>
        <v>0</v>
      </c>
      <c r="AP33" s="6">
        <f>IF(ISERROR(VLOOKUP($A33,'Import Peak'!$A$3:AP$99,42,FALSE)-VLOOKUP($A33,'Import Peak Change'!$A$106:AP$202,42,FALSE)),0,(VLOOKUP($A33,'Import Peak'!$A$3:AP$99,42,FALSE)-VLOOKUP($A33,'Import Peak Change'!$A$106:AP$202,42,FALSE)))</f>
        <v>0</v>
      </c>
      <c r="AQ33" s="6">
        <f>IF(ISERROR(VLOOKUP($A33,'Import Peak'!$A$3:AQ$99,43,FALSE)-VLOOKUP($A33,'Import Peak Change'!$A$106:AQ$202,43,FALSE)),0,(VLOOKUP($A33,'Import Peak'!$A$3:AQ$99,43,FALSE)-VLOOKUP($A33,'Import Peak Change'!$A$106:AQ$202,43,FALSE)))</f>
        <v>0</v>
      </c>
      <c r="AR33" s="6">
        <f>IF(ISERROR(VLOOKUP($A33,'Import Peak'!$A$3:AR$99,44,FALSE)-VLOOKUP($A33,'Import Peak Change'!$A$106:AR$202,44,FALSE)),0,(VLOOKUP($A33,'Import Peak'!$A$3:AR$99,44,FALSE)-VLOOKUP($A33,'Import Peak Change'!$A$106:AR$202,44,FALSE)))</f>
        <v>0</v>
      </c>
      <c r="AS33" s="6">
        <f>IF(ISERROR(VLOOKUP($A33,'Import Peak'!$A$3:AS$99,45,FALSE)-VLOOKUP($A33,'Import Peak Change'!$A$106:AS$202,45,FALSE)),0,(VLOOKUP($A33,'Import Peak'!$A$3:AS$99,45,FALSE)-VLOOKUP($A33,'Import Peak Change'!$A$106:AS$202,45,FALSE)))</f>
        <v>0</v>
      </c>
      <c r="AT33" s="6">
        <f>IF(ISERROR(VLOOKUP($A33,'Import Peak'!$A$3:AT$99,46,FALSE)-VLOOKUP($A33,'Import Peak Change'!$A$106:AT$202,46,FALSE)),0,(VLOOKUP($A33,'Import Peak'!$A$3:AT$99,46,FALSE)-VLOOKUP($A33,'Import Peak Change'!$A$106:AT$202,46,FALSE)))</f>
        <v>0</v>
      </c>
      <c r="AU33" s="6">
        <f>IF(ISERROR(VLOOKUP($A33,'Import Peak'!$A$3:AU$99,47,FALSE)-VLOOKUP($A33,'Import Peak Change'!$A$106:AU$202,47,FALSE)),0,(VLOOKUP($A33,'Import Peak'!$A$3:AU$99,47,FALSE)-VLOOKUP($A33,'Import Peak Change'!$A$106:AU$202,47,FALSE)))</f>
        <v>0</v>
      </c>
      <c r="AV33" s="6">
        <f>IF(ISERROR(VLOOKUP($A33,'Import Peak'!$A$3:AV$99,48,FALSE)-VLOOKUP($A33,'Import Peak Change'!$A$106:AV$202,48,FALSE)),0,(VLOOKUP($A33,'Import Peak'!$A$3:AV$99,48,FALSE)-VLOOKUP($A33,'Import Peak Change'!$A$106:AV$202,48,FALSE)))</f>
        <v>0</v>
      </c>
      <c r="AW33" s="6">
        <f>IF(ISERROR(VLOOKUP($A33,'Import Peak'!$A$3:AW$99,49,FALSE)-VLOOKUP($A33,'Import Peak Change'!$A$106:AW$202,49,FALSE)),0,(VLOOKUP($A33,'Import Peak'!$A$3:AW$99,49,FALSE)-VLOOKUP($A33,'Import Peak Change'!$A$106:AW$202,49,FALSE)))</f>
        <v>0</v>
      </c>
      <c r="AX33" s="6">
        <f>IF(ISERROR(VLOOKUP($A33,'Import Peak'!$A$3:AX$99,50,FALSE)-VLOOKUP($A33,'Import Peak Change'!$A$106:AX$202,50,FALSE)),0,(VLOOKUP($A33,'Import Peak'!$A$3:AX$99,50,FALSE)-VLOOKUP($A33,'Import Peak Change'!$A$106:AX$202,50,FALSE)))</f>
        <v>0</v>
      </c>
      <c r="AY33" s="6">
        <f>IF(ISERROR(VLOOKUP($A33,'Import Peak'!$A$3:AY$99,51,FALSE)-VLOOKUP($A33,'Import Peak Change'!$A$106:AY$202,51,FALSE)),0,(VLOOKUP($A33,'Import Peak'!$A$3:AY$99,51,FALSE)-VLOOKUP($A33,'Import Peak Change'!$A$106:AY$202,51,FALSE)))</f>
        <v>0</v>
      </c>
      <c r="AZ33" s="6">
        <f>IF(ISERROR(VLOOKUP($A33,'Import Peak'!$A$3:AZ$99,52,FALSE)-VLOOKUP($A33,'Import Peak Change'!$A$106:AZ$202,52,FALSE)),0,(VLOOKUP($A33,'Import Peak'!$A$3:AZ$99,52,FALSE)-VLOOKUP($A33,'Import Peak Change'!$A$106:AZ$202,52,FALSE)))</f>
        <v>0</v>
      </c>
      <c r="BA33" s="6">
        <f>IF(ISERROR(VLOOKUP($A33,'Import Peak'!$A$3:BA$99,53,FALSE)-VLOOKUP($A33,'Import Peak Change'!$A$106:BA$202,53,FALSE)),0,(VLOOKUP($A33,'Import Peak'!$A$3:BA$99,53,FALSE)-VLOOKUP($A33,'Import Peak Change'!$A$106:BA$202,53,FALSE)))</f>
        <v>0</v>
      </c>
      <c r="BB33" s="6">
        <f>IF(ISERROR(VLOOKUP($A33,'Import Peak'!$A$3:BB$99,54,FALSE)-VLOOKUP($A33,'Import Peak Change'!$A$106:BB$202,54,FALSE)),0,(VLOOKUP($A33,'Import Peak'!$A$3:BB$99,54,FALSE)-VLOOKUP($A33,'Import Peak Change'!$A$106:BB$202,54,FALSE)))</f>
        <v>0</v>
      </c>
      <c r="BC33" s="6">
        <f>IF(ISERROR(VLOOKUP($A33,'Import Peak'!$A$3:BC$99,55,FALSE)-VLOOKUP($A33,'Import Peak Change'!$A$106:BC$202,55,FALSE)),0,(VLOOKUP($A33,'Import Peak'!$A$3:BC$99,55,FALSE)-VLOOKUP($A33,'Import Peak Change'!$A$106:BC$202,55,FALSE)))</f>
        <v>0</v>
      </c>
      <c r="BD33" s="6">
        <f>IF(ISERROR(VLOOKUP($A33,'Import Peak'!$A$3:BD$99,56,FALSE)-VLOOKUP($A33,'Import Peak Change'!$A$106:BD$202,56,FALSE)),0,(VLOOKUP($A33,'Import Peak'!$A$3:BD$99,56,FALSE)-VLOOKUP($A33,'Import Peak Change'!$A$106:BD$202,56,FALSE)))</f>
        <v>0</v>
      </c>
      <c r="BE33" s="6">
        <f>IF(ISERROR(VLOOKUP($A33,'Import Peak'!$A$3:BE$99,57,FALSE)-VLOOKUP($A33,'Import Peak Change'!$A$106:BE$202,57,FALSE)),0,(VLOOKUP($A33,'Import Peak'!$A$3:BE$99,57,FALSE)-VLOOKUP($A33,'Import Peak Change'!$A$106:BE$202,57,FALSE)))</f>
        <v>0</v>
      </c>
      <c r="BF33" s="6">
        <f>IF(ISERROR(VLOOKUP($A33,'Import Peak'!$A$3:BF$99,58,FALSE)-VLOOKUP($A33,'Import Peak Change'!$A$106:BF$202,58,FALSE)),0,(VLOOKUP($A33,'Import Peak'!$A$3:BF$99,58,FALSE)-VLOOKUP($A33,'Import Peak Change'!$A$106:BF$202,58,FALSE)))</f>
        <v>0</v>
      </c>
      <c r="BG33" s="6">
        <f>IF(ISERROR(VLOOKUP($A33,'Import Peak'!$A$3:BG$99,59,FALSE)-VLOOKUP($A33,'Import Peak Change'!$A$106:BG$202,59,FALSE)),0,(VLOOKUP($A33,'Import Peak'!$A$3:BG$99,59,FALSE)-VLOOKUP($A33,'Import Peak Change'!$A$106:BG$202,59,FALSE)))</f>
        <v>0</v>
      </c>
      <c r="BH33" s="6">
        <f>IF(ISERROR(VLOOKUP($A33,'Import Peak'!$A$3:BH$99,60,FALSE)-VLOOKUP($A33,'Import Peak Change'!$A$106:BH$202,60,FALSE)),0,(VLOOKUP($A33,'Import Peak'!$A$3:BH$99,60,FALSE)-VLOOKUP($A33,'Import Peak Change'!$A$106:BH$202,60,FALSE)))</f>
        <v>0</v>
      </c>
      <c r="BI33" s="6">
        <f>IF(ISERROR(VLOOKUP($A33,'Import Peak'!$A$3:BI$99,61,FALSE)-VLOOKUP($A33,'Import Peak Change'!$A$106:BI$202,61,FALSE)),0,(VLOOKUP($A33,'Import Peak'!$A$3:BI$99,61,FALSE)-VLOOKUP($A33,'Import Peak Change'!$A$106:BI$202,61,FALSE)))</f>
        <v>0</v>
      </c>
      <c r="BJ33" s="6">
        <f>IF(ISERROR(VLOOKUP($A33,'Import Peak'!$A$3:BJ$99,62,FALSE)-VLOOKUP($A33,'Import Peak Change'!$A$106:BJ$202,62,FALSE)),0,(VLOOKUP($A33,'Import Peak'!$A$3:BJ$99,62,FALSE)-VLOOKUP($A33,'Import Peak Change'!$A$106:BJ$202,62,FALSE)))</f>
        <v>0</v>
      </c>
      <c r="BK33" s="6">
        <f>IF(ISERROR(VLOOKUP($A33,'Import Peak'!$A$3:BK$99,63,FALSE)-VLOOKUP($A33,'Import Peak Change'!$A$106:BK$202,63,FALSE)),0,(VLOOKUP($A33,'Import Peak'!$A$3:BK$99,63,FALSE)-VLOOKUP($A33,'Import Peak Change'!$A$106:BK$202,63,FALSE)))</f>
        <v>0</v>
      </c>
      <c r="BL33" s="6">
        <f>IF(ISERROR(VLOOKUP($A33,'Import Peak'!$A$3:BL$99,64,FALSE)-VLOOKUP($A33,'Import Peak Change'!$A$106:BL$202,64,FALSE)),0,(VLOOKUP($A33,'Import Peak'!$A$3:BL$99,64,FALSE)-VLOOKUP($A33,'Import Peak Change'!$A$106:BL$202,64,FALSE)))</f>
        <v>0</v>
      </c>
      <c r="BM33" s="6">
        <f>IF(ISERROR(VLOOKUP($A33,'Import Peak'!$A$3:BM$99,65,FALSE)-VLOOKUP($A33,'Import Peak Change'!$A$106:BM$202,65,FALSE)),0,(VLOOKUP($A33,'Import Peak'!$A$3:BM$99,65,FALSE)-VLOOKUP($A33,'Import Peak Change'!$A$106:BM$202,65,FALSE)))</f>
        <v>0</v>
      </c>
      <c r="BN33" s="6">
        <f>IF(ISERROR(VLOOKUP($A33,'Import Peak'!$A$3:BN$99,66,FALSE)-VLOOKUP($A33,'Import Peak Change'!$A$106:BN$202,66,FALSE)),0,(VLOOKUP($A33,'Import Peak'!$A$3:BN$99,66,FALSE)-VLOOKUP($A33,'Import Peak Change'!$A$106:BN$202,66,FALSE)))</f>
        <v>0</v>
      </c>
      <c r="BO33" s="6">
        <f>IF(ISERROR(VLOOKUP($A33,'Import Peak'!$A$3:BO$99,67,FALSE)-VLOOKUP($A33,'Import Peak Change'!$A$106:BO$202,67,FALSE)),0,(VLOOKUP($A33,'Import Peak'!$A$3:BO$99,67,FALSE)-VLOOKUP($A33,'Import Peak Change'!$A$106:BO$202,67,FALSE)))</f>
        <v>0</v>
      </c>
      <c r="BP33" s="6">
        <f>IF(ISERROR(VLOOKUP($A33,'Import Peak'!$A$3:BP$99,68,FALSE)-VLOOKUP($A33,'Import Peak Change'!$A$106:BP$202,68,FALSE)),0,(VLOOKUP($A33,'Import Peak'!$A$3:BP$99,68,FALSE)-VLOOKUP($A33,'Import Peak Change'!$A$106:BP$202,68,FALSE)))</f>
        <v>0</v>
      </c>
      <c r="BQ33" s="6">
        <f>IF(ISERROR(VLOOKUP($A33,'Import Peak'!$A$3:BQ$99,69,FALSE)-VLOOKUP($A33,'Import Peak Change'!$A$106:BQ$202,69,FALSE)),0,(VLOOKUP($A33,'Import Peak'!$A$3:BQ$99,69,FALSE)-VLOOKUP($A33,'Import Peak Change'!$A$106:BQ$202,69,FALSE)))</f>
        <v>0</v>
      </c>
      <c r="BR33" s="6">
        <f>IF(ISERROR(VLOOKUP($A33,'Import Peak'!$A$3:BR$99,70,FALSE)-VLOOKUP($A33,'Import Peak Change'!$A$106:BR$202,70,FALSE)),0,(VLOOKUP($A33,'Import Peak'!$A$3:BR$99,70,FALSE)-VLOOKUP($A33,'Import Peak Change'!$A$106:BR$202,70,FALSE)))</f>
        <v>0</v>
      </c>
      <c r="BS33" s="6">
        <f>IF(ISERROR(VLOOKUP($A33,'Import Peak'!$A$3:BS$99,71,FALSE)-VLOOKUP($A33,'Import Peak Change'!$A$106:BS$202,71,FALSE)),0,(VLOOKUP($A33,'Import Peak'!$A$3:BS$99,71,FALSE)-VLOOKUP($A33,'Import Peak Change'!$A$106:BS$202,71,FALSE)))</f>
        <v>0</v>
      </c>
      <c r="BT33" s="6">
        <f>IF(ISERROR(VLOOKUP($A33,'Import Peak'!$A$3:BT$99,72,FALSE)-VLOOKUP($A33,'Import Peak Change'!$A$106:BT$202,72,FALSE)),0,(VLOOKUP($A33,'Import Peak'!$A$3:BT$99,72,FALSE)-VLOOKUP($A33,'Import Peak Change'!$A$106:BT$202,72,FALSE)))</f>
        <v>0</v>
      </c>
      <c r="BU33" s="6">
        <f>IF(ISERROR(VLOOKUP($A33,'Import Peak'!$A$3:BU$99,73,FALSE)-VLOOKUP($A33,'Import Peak Change'!$A$106:BU$202,73,FALSE)),0,(VLOOKUP($A33,'Import Peak'!$A$3:BU$99,73,FALSE)-VLOOKUP($A33,'Import Peak Change'!$A$106:BU$202,73,FALSE)))</f>
        <v>0</v>
      </c>
      <c r="BV33" s="6">
        <f>IF(ISERROR(VLOOKUP($A33,'Import Peak'!$A$3:BV$99,74,FALSE)-VLOOKUP($A33,'Import Peak Change'!$A$106:BV$202,74,FALSE)),0,(VLOOKUP($A33,'Import Peak'!$A$3:BV$99,74,FALSE)-VLOOKUP($A33,'Import Peak Change'!$A$106:BV$202,74,FALSE)))</f>
        <v>0</v>
      </c>
      <c r="BW33" s="6">
        <f>IF(ISERROR(VLOOKUP($A33,'Import Peak'!$A$3:BW$99,75,FALSE)-VLOOKUP($A33,'Import Peak Change'!$A$106:BW$202,75,FALSE)),0,(VLOOKUP($A33,'Import Peak'!$A$3:BW$99,75,FALSE)-VLOOKUP($A33,'Import Peak Change'!$A$106:BW$202,75,FALSE)))</f>
        <v>0</v>
      </c>
      <c r="BX33" s="6">
        <f>IF(ISERROR(VLOOKUP($A33,'Import Peak'!$A$3:BX$99,76,FALSE)-VLOOKUP($A33,'Import Peak Change'!$A$106:BX$202,76,FALSE)),0,(VLOOKUP($A33,'Import Peak'!$A$3:BX$99,76,FALSE)-VLOOKUP($A33,'Import Peak Change'!$A$106:BX$202,76,FALSE)))</f>
        <v>0</v>
      </c>
      <c r="BY33" s="6">
        <f>IF(ISERROR(VLOOKUP($A33,'Import Peak'!$A$3:BY$99,77,FALSE)-VLOOKUP($A33,'Import Peak Change'!$A$106:BY$202,77,FALSE)),0,(VLOOKUP($A33,'Import Peak'!$A$3:BY$99,77,FALSE)-VLOOKUP($A33,'Import Peak Change'!$A$106:BY$202,77,FALSE)))</f>
        <v>0</v>
      </c>
      <c r="BZ33" s="6">
        <f>IF(ISERROR(VLOOKUP($A33,'Import Peak'!$A$3:BZ$99,78,FALSE)-VLOOKUP($A33,'Import Peak Change'!$A$106:BZ$202,78,FALSE)),0,(VLOOKUP($A33,'Import Peak'!$A$3:BZ$99,78,FALSE)-VLOOKUP($A33,'Import Peak Change'!$A$106:BZ$202,78,FALSE)))</f>
        <v>0</v>
      </c>
      <c r="CA33" s="6">
        <f>IF(ISERROR(VLOOKUP($A33,'Import Peak'!$A$3:CA$99,79,FALSE)-VLOOKUP($A33,'Import Peak Change'!$A$106:CA$202,79,FALSE)),0,(VLOOKUP($A33,'Import Peak'!$A$3:CA$99,79,FALSE)-VLOOKUP($A33,'Import Peak Change'!$A$106:CA$202,79,FALSE)))</f>
        <v>0</v>
      </c>
      <c r="CB33" s="6">
        <f>IF(ISERROR(VLOOKUP($A33,'Import Peak'!$A$3:CB$99,80,FALSE)-VLOOKUP($A33,'Import Peak Change'!$A$106:CB$202,80,FALSE)),0,(VLOOKUP($A33,'Import Peak'!$A$3:CB$99,80,FALSE)-VLOOKUP($A33,'Import Peak Change'!$A$106:CB$202,80,FALSE)))</f>
        <v>0</v>
      </c>
      <c r="CC33" s="6">
        <f>IF(ISERROR(VLOOKUP($A33,'Import Peak'!$A$3:CC$99,81,FALSE)-VLOOKUP($A33,'Import Peak Change'!$A$106:CC$202,81,FALSE)),0,(VLOOKUP($A33,'Import Peak'!$A$3:CC$99,81,FALSE)-VLOOKUP($A33,'Import Peak Change'!$A$106:CC$202,81,FALSE)))</f>
        <v>0</v>
      </c>
      <c r="CD33" s="6">
        <f>IF(ISERROR(VLOOKUP($A33,'Import Peak'!$A$3:CD$99,82,FALSE)-VLOOKUP($A33,'Import Peak Change'!$A$106:CD$202,82,FALSE)),0,(VLOOKUP($A33,'Import Peak'!$A$3:CD$99,82,FALSE)-VLOOKUP($A33,'Import Peak Change'!$A$106:CD$202,82,FALSE)))</f>
        <v>0</v>
      </c>
      <c r="CE33" s="6">
        <f>IF(ISERROR(VLOOKUP($A33,'Import Peak'!$A$3:CE$99,83,FALSE)-VLOOKUP($A33,'Import Peak Change'!$A$106:CE$202,83,FALSE)),0,(VLOOKUP($A33,'Import Peak'!$A$3:CE$99,83,FALSE)-VLOOKUP($A33,'Import Peak Change'!$A$106:CE$202,83,FALSE)))</f>
        <v>0</v>
      </c>
      <c r="CF33" s="6">
        <f>IF(ISERROR(VLOOKUP($A33,'Import Peak'!$A$3:CF$99,84,FALSE)-VLOOKUP($A33,'Import Peak Change'!$A$106:CF$202,84,FALSE)),0,(VLOOKUP($A33,'Import Peak'!$A$3:CF$99,84,FALSE)-VLOOKUP($A33,'Import Peak Change'!$A$106:CF$202,84,FALSE)))</f>
        <v>0</v>
      </c>
      <c r="CG33" s="6">
        <f>IF(ISERROR(VLOOKUP($A33,'Import Peak'!$A$3:CG$99,85,FALSE)-VLOOKUP($A33,'Import Peak Change'!$A$106:CG$202,85,FALSE)),0,(VLOOKUP($A33,'Import Peak'!$A$3:CG$99,85,FALSE)-VLOOKUP($A33,'Import Peak Change'!$A$106:CG$202,85,FALSE)))</f>
        <v>0</v>
      </c>
      <c r="CH33" s="6">
        <f>IF(ISERROR(VLOOKUP($A33,'Import Peak'!$A$3:CH$99,86,FALSE)-VLOOKUP($A33,'Import Peak Change'!$A$106:CH$202,86,FALSE)),0,(VLOOKUP($A33,'Import Peak'!$A$3:CH$99,86,FALSE)-VLOOKUP($A33,'Import Peak Change'!$A$106:CH$202,86,FALSE)))</f>
        <v>0</v>
      </c>
      <c r="CI33" s="6">
        <f>IF(ISERROR(VLOOKUP($A33,'Import Peak'!$A$3:CI$99,87,FALSE)-VLOOKUP($A33,'Import Peak Change'!$A$106:CI$202,87,FALSE)),0,(VLOOKUP($A33,'Import Peak'!$A$3:CI$99,87,FALSE)-VLOOKUP($A33,'Import Peak Change'!$A$106:CI$202,87,FALSE)))</f>
        <v>0</v>
      </c>
      <c r="CJ33" s="6">
        <f>IF(ISERROR(VLOOKUP($A33,'Import Peak'!$A$3:CJ$99,88,FALSE)-VLOOKUP($A33,'Import Peak Change'!$A$106:CJ$202,88,FALSE)),0,(VLOOKUP($A33,'Import Peak'!$A$3:CJ$99,88,FALSE)-VLOOKUP($A33,'Import Peak Change'!$A$106:CJ$202,88,FALSE)))</f>
        <v>0</v>
      </c>
      <c r="CK33" s="6">
        <f>IF(ISERROR(VLOOKUP($A33,'Import Peak'!$A$3:CK$99,89,FALSE)-VLOOKUP($A33,'Import Peak Change'!$A$106:CK$202,89,FALSE)),0,(VLOOKUP($A33,'Import Peak'!$A$3:CK$99,89,FALSE)-VLOOKUP($A33,'Import Peak Change'!$A$106:CK$202,89,FALSE)))</f>
        <v>0</v>
      </c>
      <c r="CL33" s="6">
        <f>IF(ISERROR(VLOOKUP($A33,'Import Peak'!$A$3:CL$99,90,FALSE)-VLOOKUP($A33,'Import Peak Change'!$A$106:CL$202,90,FALSE)),0,(VLOOKUP($A33,'Import Peak'!$A$3:CL$99,90,FALSE)-VLOOKUP($A33,'Import Peak Change'!$A$106:CL$202,90,FALSE)))</f>
        <v>0</v>
      </c>
      <c r="CM33" s="6">
        <f>IF(ISERROR(VLOOKUP($A33,'Import Peak'!$A$3:CM$99,91,FALSE)-VLOOKUP($A33,'Import Peak Change'!$A$106:CM$202,91,FALSE)),0,(VLOOKUP($A33,'Import Peak'!$A$3:CM$99,91,FALSE)-VLOOKUP($A33,'Import Peak Change'!$A$106:CM$202,91,FALSE)))</f>
        <v>0</v>
      </c>
      <c r="CN33" s="6">
        <f>IF(ISERROR(VLOOKUP($A33,'Import Peak'!$A$3:CN$99,92,FALSE)-VLOOKUP($A33,'Import Peak Change'!$A$106:CN$202,92,FALSE)),0,(VLOOKUP($A33,'Import Peak'!$A$3:CN$99,92,FALSE)-VLOOKUP($A33,'Import Peak Change'!$A$106:CN$202,92,FALSE)))</f>
        <v>0</v>
      </c>
      <c r="CO33" s="6">
        <f>IF(ISERROR(VLOOKUP($A33,'Import Peak'!$A$3:CO$99,93,FALSE)-VLOOKUP($A33,'Import Peak Change'!$A$106:CO$202,93,FALSE)),0,(VLOOKUP($A33,'Import Peak'!$A$3:CO$99,93,FALSE)-VLOOKUP($A33,'Import Peak Change'!$A$106:CO$202,93,FALSE)))</f>
        <v>0</v>
      </c>
      <c r="CP33" s="6">
        <f>IF(ISERROR(VLOOKUP($A33,'Import Peak'!$A$3:CP$99,94,FALSE)-VLOOKUP($A33,'Import Peak Change'!$A$106:CP$202,94,FALSE)),0,(VLOOKUP($A33,'Import Peak'!$A$3:CP$99,94,FALSE)-VLOOKUP($A33,'Import Peak Change'!$A$106:CP$202,94,FALSE)))</f>
        <v>0</v>
      </c>
      <c r="CQ33" s="6">
        <f>IF(ISERROR(VLOOKUP($A33,'Import Peak'!$A$3:CQ$99,95,FALSE)-VLOOKUP($A33,'Import Peak Change'!$A$106:CQ$202,95,FALSE)),0,(VLOOKUP($A33,'Import Peak'!$A$3:CQ$99,95,FALSE)-VLOOKUP($A33,'Import Peak Change'!$A$106:CQ$202,95,FALSE)))</f>
        <v>0</v>
      </c>
      <c r="CR33" s="6">
        <f>IF(ISERROR(VLOOKUP($A33,'Import Peak'!$A$3:CR$99,96,FALSE)-VLOOKUP($A33,'Import Peak Change'!$A$106:CR$202,96,FALSE)),0,(VLOOKUP($A33,'Import Peak'!$A$3:CR$99,96,FALSE)-VLOOKUP($A33,'Import Peak Change'!$A$106:CR$202,96,FALSE)))</f>
        <v>0</v>
      </c>
      <c r="CS33" s="6">
        <f>IF(ISERROR(VLOOKUP($A33,'Import Peak'!$A$3:CS$99,97,FALSE)-VLOOKUP($A33,'Import Peak Change'!$A$106:CS$202,97,FALSE)),0,(VLOOKUP($A33,'Import Peak'!$A$3:CS$99,97,FALSE)-VLOOKUP($A33,'Import Peak Change'!$A$106:CS$202,97,FALSE)))</f>
        <v>0</v>
      </c>
      <c r="CT33" s="6">
        <f>IF(ISERROR(VLOOKUP($A33,'Import Peak'!$A$3:CT$99,98,FALSE)-VLOOKUP($A33,'Import Peak Change'!$A$106:CT$202,98,FALSE)),0,(VLOOKUP($A33,'Import Peak'!$A$3:CT$99,98,FALSE)-VLOOKUP($A33,'Import Peak Change'!$A$106:CT$202,98,FALSE)))</f>
        <v>0</v>
      </c>
      <c r="CU33" s="6">
        <f>IF(ISERROR(VLOOKUP($A33,'Import Peak'!$A$3:CU$99,99,FALSE)-VLOOKUP($A33,'Import Peak Change'!$A$106:CU$202,99,FALSE)),0,(VLOOKUP($A33,'Import Peak'!$A$3:CU$99,99,FALSE)-VLOOKUP($A33,'Import Peak Change'!$A$106:CU$202,99,FALSE)))</f>
        <v>0</v>
      </c>
      <c r="CV33" s="6">
        <f>IF(ISERROR(VLOOKUP($A33,'Import Peak'!$A$3:CV$99,100,FALSE)-VLOOKUP($A33,'Import Peak Change'!$A$106:CV$202,100,FALSE)),0,(VLOOKUP($A33,'Import Peak'!$A$3:CV$99,100,FALSE)-VLOOKUP($A33,'Import Peak Change'!$A$106:CV$202,100,FALSE)))</f>
        <v>0</v>
      </c>
      <c r="CW33" s="6">
        <f>IF(ISERROR(VLOOKUP($A33,'Import Peak'!$A$3:CW$99,101,FALSE)-VLOOKUP($A33,'Import Peak Change'!$A$106:CW$202,101,FALSE)),0,(VLOOKUP($A33,'Import Peak'!$A$3:CW$99,101,FALSE)-VLOOKUP($A33,'Import Peak Change'!$A$106:CW$202,101,FALSE)))</f>
        <v>0</v>
      </c>
      <c r="CX33" s="6">
        <f>IF(ISERROR(VLOOKUP($A33,'Import Peak'!$A$3:CX$99,102,FALSE)-VLOOKUP($A33,'Import Peak Change'!$A$106:CX$202,102,FALSE)),0,(VLOOKUP($A33,'Import Peak'!$A$3:CX$99,102,FALSE)-VLOOKUP($A33,'Import Peak Change'!$A$106:CX$202,102,FALSE)))</f>
        <v>0</v>
      </c>
      <c r="CY33" s="6">
        <f>IF(ISERROR(VLOOKUP($A33,'Import Peak'!$A$3:CY$99,103,FALSE)-VLOOKUP($A33,'Import Peak Change'!$A$106:CY$202,103,FALSE)),0,(VLOOKUP($A33,'Import Peak'!$A$3:CY$99,103,FALSE)-VLOOKUP($A33,'Import Peak Change'!$A$106:CY$202,103,FALSE)))</f>
        <v>0</v>
      </c>
      <c r="CZ33" s="6">
        <f>IF(ISERROR(VLOOKUP($A33,'Import Peak'!$A$3:CZ$99,104,FALSE)-VLOOKUP($A33,'Import Peak Change'!$A$106:CZ$202,104,FALSE)),0,(VLOOKUP($A33,'Import Peak'!$A$3:CZ$99,104,FALSE)-VLOOKUP($A33,'Import Peak Change'!$A$106:CZ$202,104,FALSE)))</f>
        <v>0</v>
      </c>
      <c r="DA33" s="6">
        <f>IF(ISERROR(VLOOKUP($A33,'Import Peak'!$A$3:DA$99,105,FALSE)-VLOOKUP($A33,'Import Peak Change'!$A$106:DA$202,105,FALSE)),0,(VLOOKUP($A33,'Import Peak'!$A$3:DA$99,105,FALSE)-VLOOKUP($A33,'Import Peak Change'!$A$106:DA$202,105,FALSE)))</f>
        <v>0</v>
      </c>
      <c r="DB33" s="6">
        <f>IF(ISERROR(VLOOKUP($A33,'Import Peak'!$A$3:DB$99,106,FALSE)-VLOOKUP($A33,'Import Peak Change'!$A$106:DB$202,106,FALSE)),0,(VLOOKUP($A33,'Import Peak'!$A$3:DB$99,106,FALSE)-VLOOKUP($A33,'Import Peak Change'!$A$106:DB$202,106,FALSE)))</f>
        <v>0</v>
      </c>
      <c r="DC33" s="6">
        <f>IF(ISERROR(VLOOKUP($A33,'Import Peak'!$A$3:DC$99,107,FALSE)-VLOOKUP($A33,'Import Peak Change'!$A$106:DC$202,107,FALSE)),0,(VLOOKUP($A33,'Import Peak'!$A$3:DC$99,107,FALSE)-VLOOKUP($A33,'Import Peak Change'!$A$106:DC$202,107,FALSE)))</f>
        <v>0</v>
      </c>
      <c r="DD33" s="6">
        <f>IF(ISERROR(VLOOKUP($A33,'Import Peak'!$A$3:DD$99,108,FALSE)-VLOOKUP($A33,'Import Peak Change'!$A$106:DD$202,108,FALSE)),0,(VLOOKUP($A33,'Import Peak'!$A$3:DD$99,108,FALSE)-VLOOKUP($A33,'Import Peak Change'!$A$106:DD$202,108,FALSE)))</f>
        <v>0</v>
      </c>
      <c r="DE33" s="6">
        <f>IF(ISERROR(VLOOKUP($A33,'Import Peak'!$A$3:DE$99,109,FALSE)-VLOOKUP($A33,'Import Peak Change'!$A$106:DE$202,109,FALSE)),0,(VLOOKUP($A33,'Import Peak'!$A$3:DE$99,109,FALSE)-VLOOKUP($A33,'Import Peak Change'!$A$106:DE$202,109,FALSE)))</f>
        <v>0</v>
      </c>
      <c r="DF33" s="6">
        <f>IF(ISERROR(VLOOKUP($A33,'Import Peak'!$A$3:DF$99,110,FALSE)-VLOOKUP($A33,'Import Peak Change'!$A$106:DF$202,110,FALSE)),0,(VLOOKUP($A33,'Import Peak'!$A$3:DF$99,110,FALSE)-VLOOKUP($A33,'Import Peak Change'!$A$106:DF$202,110,FALSE)))</f>
        <v>0</v>
      </c>
      <c r="DG33" s="6">
        <f>IF(ISERROR(VLOOKUP($A33,'Import Peak'!$A$3:DG$99,111,FALSE)-VLOOKUP($A33,'Import Peak Change'!$A$106:DG$202,111,FALSE)),0,(VLOOKUP($A33,'Import Peak'!$A$3:DG$99,111,FALSE)-VLOOKUP($A33,'Import Peak Change'!$A$106:DG$202,111,FALSE)))</f>
        <v>0</v>
      </c>
      <c r="DH33" s="6">
        <f>IF(ISERROR(VLOOKUP($A33,'Import Peak'!$A$3:DH$99,112,FALSE)-VLOOKUP($A33,'Import Peak Change'!$A$106:DH$202,112,FALSE)),0,(VLOOKUP($A33,'Import Peak'!$A$3:DH$99,112,FALSE)-VLOOKUP($A33,'Import Peak Change'!$A$106:DH$202,112,FALSE)))</f>
        <v>0</v>
      </c>
      <c r="DI33" s="6">
        <f>IF(ISERROR(VLOOKUP($A33,'Import Peak'!$A$3:DI$99,113,FALSE)-VLOOKUP($A33,'Import Peak Change'!$A$106:DI$202,113,FALSE)),0,(VLOOKUP($A33,'Import Peak'!$A$3:DI$99,113,FALSE)-VLOOKUP($A33,'Import Peak Change'!$A$106:DI$202,113,FALSE)))</f>
        <v>0</v>
      </c>
      <c r="DJ33" s="6">
        <f>IF(ISERROR(VLOOKUP($A33,'Import Peak'!$A$3:DJ$99,114,FALSE)-VLOOKUP($A33,'Import Peak Change'!$A$106:DJ$202,114,FALSE)),0,(VLOOKUP($A33,'Import Peak'!$A$3:DJ$99,114,FALSE)-VLOOKUP($A33,'Import Peak Change'!$A$106:DJ$202,114,FALSE)))</f>
        <v>0</v>
      </c>
      <c r="DK33" s="6">
        <f>IF(ISERROR(VLOOKUP($A33,'Import Peak'!$A$3:DK$99,115,FALSE)-VLOOKUP($A33,'Import Peak Change'!$A$106:DK$202,115,FALSE)),0,(VLOOKUP($A33,'Import Peak'!$A$3:DK$99,115,FALSE)-VLOOKUP($A33,'Import Peak Change'!$A$106:DK$202,115,FALSE)))</f>
        <v>0</v>
      </c>
      <c r="DL33" s="6">
        <f>IF(ISERROR(VLOOKUP($A33,'Import Peak'!$A$3:DL$99,116,FALSE)-VLOOKUP($A33,'Import Peak Change'!$A$106:DL$202,116,FALSE)),0,(VLOOKUP($A33,'Import Peak'!$A$3:DL$99,116,FALSE)-VLOOKUP($A33,'Import Peak Change'!$A$106:DL$202,116,FALSE)))</f>
        <v>0</v>
      </c>
      <c r="DM33" s="6">
        <f>IF(ISERROR(VLOOKUP($A33,'Import Peak'!$A$3:DM$99,117,FALSE)-VLOOKUP($A33,'Import Peak Change'!$A$106:DM$202,117,FALSE)),0,(VLOOKUP($A33,'Import Peak'!$A$3:DM$99,117,FALSE)-VLOOKUP($A33,'Import Peak Change'!$A$106:DM$202,117,FALSE)))</f>
        <v>0</v>
      </c>
      <c r="DN33" s="6">
        <f>IF(ISERROR(VLOOKUP($A33,'Import Peak'!$A$3:DN$99,118,FALSE)-VLOOKUP($A33,'Import Peak Change'!$A$106:DN$202,118,FALSE)),0,(VLOOKUP($A33,'Import Peak'!$A$3:DN$99,118,FALSE)-VLOOKUP($A33,'Import Peak Change'!$A$106:DN$202,118,FALSE)))</f>
        <v>0</v>
      </c>
      <c r="DO33" s="6">
        <f>IF(ISERROR(VLOOKUP($A33,'Import Peak'!$A$3:DO$99,119,FALSE)-VLOOKUP($A33,'Import Peak Change'!$A$106:DO$202,119,FALSE)),0,(VLOOKUP($A33,'Import Peak'!$A$3:DO$99,119,FALSE)-VLOOKUP($A33,'Import Peak Change'!$A$106:DO$202,119,FALSE)))</f>
        <v>0</v>
      </c>
      <c r="DP33" s="6">
        <f>IF(ISERROR(VLOOKUP($A33,'Import Peak'!$A$3:DP$99,120,FALSE)-VLOOKUP($A33,'Import Peak Change'!$A$106:DP$202,120,FALSE)),0,(VLOOKUP($A33,'Import Peak'!$A$3:DP$99,120,FALSE)-VLOOKUP($A33,'Import Peak Change'!$A$106:DP$202,120,FALSE)))</f>
        <v>0</v>
      </c>
      <c r="DQ33" s="6">
        <f>IF(ISERROR(VLOOKUP($A33,'Import Peak'!$A$3:DQ$99,121,FALSE)-VLOOKUP($A33,'Import Peak Change'!$A$106:DQ$202,121,FALSE)),0,(VLOOKUP($A33,'Import Peak'!$A$3:DQ$99,121,FALSE)-VLOOKUP($A33,'Import Peak Change'!$A$106:DQ$202,121,FALSE)))</f>
        <v>0</v>
      </c>
      <c r="DR33" s="6">
        <f>IF(ISERROR(VLOOKUP($A33,'Import Peak'!$A$3:DR$99,122,FALSE)-VLOOKUP($A33,'Import Peak Change'!$A$106:DR$202,122,FALSE)),0,(VLOOKUP($A33,'Import Peak'!$A$3:DR$99,122,FALSE)-VLOOKUP($A33,'Import Peak Change'!$A$106:DR$202,122,FALSE)))</f>
        <v>0</v>
      </c>
      <c r="DS33" s="6">
        <f>IF(ISERROR(VLOOKUP($A33,'Import Peak'!$A$3:DS$99,123,FALSE)-VLOOKUP($A33,'Import Peak Change'!$A$106:DS$202,123,FALSE)),0,(VLOOKUP($A33,'Import Peak'!$A$3:DS$99,123,FALSE)-VLOOKUP($A33,'Import Peak Change'!$A$106:DS$202,123,FALSE)))</f>
        <v>0</v>
      </c>
      <c r="DT33" s="6">
        <f>IF(ISERROR(VLOOKUP($A33,'Import Peak'!$A$3:DT$99,124,FALSE)-VLOOKUP($A33,'Import Peak Change'!$A$106:DT$202,124,FALSE)),0,(VLOOKUP($A33,'Import Peak'!$A$3:DT$99,124,FALSE)-VLOOKUP($A33,'Import Peak Change'!$A$106:DT$202,124,FALSE)))</f>
        <v>0</v>
      </c>
      <c r="DU33" s="6">
        <f>IF(ISERROR(VLOOKUP($A33,'Import Peak'!$A$3:DU$99,125,FALSE)-VLOOKUP($A33,'Import Peak Change'!$A$106:DU$202,125,FALSE)),0,(VLOOKUP($A33,'Import Peak'!$A$3:DU$99,125,FALSE)-VLOOKUP($A33,'Import Peak Change'!$A$106:DU$202,125,FALSE)))</f>
        <v>0</v>
      </c>
      <c r="DV33" s="6">
        <f>IF(ISERROR(VLOOKUP($A33,'Import Peak'!$A$3:DV$99,126,FALSE)-VLOOKUP($A33,'Import Peak Change'!$A$106:DV$202,126,FALSE)),0,(VLOOKUP($A33,'Import Peak'!$A$3:DV$99,126,FALSE)-VLOOKUP($A33,'Import Peak Change'!$A$106:DV$202,126,FALSE)))</f>
        <v>0</v>
      </c>
      <c r="DW33" s="6">
        <f>IF(ISERROR(VLOOKUP($A33,'Import Peak'!$A$3:DW$99,127,FALSE)-VLOOKUP($A33,'Import Peak Change'!$A$106:DW$202,127,FALSE)),0,(VLOOKUP($A33,'Import Peak'!$A$3:DW$99,127,FALSE)-VLOOKUP($A33,'Import Peak Change'!$A$106:DW$202,127,FALSE)))</f>
        <v>0</v>
      </c>
      <c r="DX33" s="6">
        <f>IF(ISERROR(VLOOKUP($A33,'Import Peak'!$A$3:DX$99,128,FALSE)-VLOOKUP($A33,'Import Peak Change'!$A$106:DX$202,128,FALSE)),0,(VLOOKUP($A33,'Import Peak'!$A$3:DX$99,128,FALSE)-VLOOKUP($A33,'Import Peak Change'!$A$106:DX$202,128,FALSE)))</f>
        <v>0</v>
      </c>
      <c r="DY33" s="6">
        <f>IF(ISERROR(VLOOKUP($A33,'Import Peak'!$A$3:DY$99,129,FALSE)-VLOOKUP($A33,'Import Peak Change'!$A$106:DY$202,129,FALSE)),0,(VLOOKUP($A33,'Import Peak'!$A$3:DY$99,129,FALSE)-VLOOKUP($A33,'Import Peak Change'!$A$106:DY$202,129,FALSE)))</f>
        <v>0</v>
      </c>
      <c r="DZ33" s="6">
        <f>IF(ISERROR(VLOOKUP($A33,'Import Peak'!$A$3:DZ$99,130,FALSE)-VLOOKUP($A33,'Import Peak Change'!$A$106:DZ$202,130,FALSE)),0,(VLOOKUP($A33,'Import Peak'!$A$3:DZ$99,130,FALSE)-VLOOKUP($A33,'Import Peak Change'!$A$106:DZ$202,130,FALSE)))</f>
        <v>0</v>
      </c>
      <c r="EA33" s="6">
        <f>IF(ISERROR(VLOOKUP($A33,'Import Peak'!$A$3:EA$99,131,FALSE)-VLOOKUP($A33,'Import Peak Change'!$A$106:EA$202,131,FALSE)),0,(VLOOKUP($A33,'Import Peak'!$A$3:EA$99,131,FALSE)-VLOOKUP($A33,'Import Peak Change'!$A$106:EA$202,131,FALSE)))</f>
        <v>0</v>
      </c>
      <c r="EB33" s="6">
        <f>IF(ISERROR(VLOOKUP($A33,'Import Peak'!$A$3:EB$99,132,FALSE)-VLOOKUP($A33,'Import Peak Change'!$A$106:EB$202,132,FALSE)),0,(VLOOKUP($A33,'Import Peak'!$A$3:EB$99,132,FALSE)-VLOOKUP($A33,'Import Peak Change'!$A$106:EB$202,132,FALSE)))</f>
        <v>0</v>
      </c>
      <c r="EC33" s="6">
        <f>IF(ISERROR(VLOOKUP($A33,'Import Peak'!$A$3:EC$99,133,FALSE)-VLOOKUP($A33,'Import Peak Change'!$A$106:EC$202,133,FALSE)),0,(VLOOKUP($A33,'Import Peak'!$A$3:EC$99,133,FALSE)-VLOOKUP($A33,'Import Peak Change'!$A$106:EC$202,133,FALSE)))</f>
        <v>0</v>
      </c>
      <c r="ED33" s="6">
        <f>IF(ISERROR(VLOOKUP($A33,'Import Peak'!$A$3:ED$99,134,FALSE)-VLOOKUP($A33,'Import Peak Change'!$A$106:ED$202,134,FALSE)),0,(VLOOKUP($A33,'Import Peak'!$A$3:ED$99,134,FALSE)-VLOOKUP($A33,'Import Peak Change'!$A$106:ED$202,134,FALSE)))</f>
        <v>0</v>
      </c>
      <c r="EE33" s="6">
        <f>IF(ISERROR(VLOOKUP($A33,'Import Peak'!$A$3:EE$99,135,FALSE)-VLOOKUP($A33,'Import Peak Change'!$A$106:EE$202,135,FALSE)),0,(VLOOKUP($A33,'Import Peak'!$A$3:EE$99,135,FALSE)-VLOOKUP($A33,'Import Peak Change'!$A$106:EE$202,135,FALSE)))</f>
        <v>0</v>
      </c>
      <c r="EF33" s="6">
        <f>IF(ISERROR(VLOOKUP($A33,'Import Peak'!$A$3:EF$99,136,FALSE)-VLOOKUP($A33,'Import Peak Change'!$A$106:EF$202,136,FALSE)),0,(VLOOKUP($A33,'Import Peak'!$A$3:EF$99,136,FALSE)-VLOOKUP($A33,'Import Peak Change'!$A$106:EF$202,136,FALSE)))</f>
        <v>0</v>
      </c>
      <c r="EG33" s="6">
        <f>IF(ISERROR(VLOOKUP($A33,'Import Peak'!$A$3:EG$99,137,FALSE)-VLOOKUP($A33,'Import Peak Change'!$A$106:EG$202,137,FALSE)),0,(VLOOKUP($A33,'Import Peak'!$A$3:EG$99,137,FALSE)-VLOOKUP($A33,'Import Peak Change'!$A$106:EG$202,137,FALSE)))</f>
        <v>0</v>
      </c>
      <c r="EH33" s="6">
        <f>IF(ISERROR(VLOOKUP($A33,'Import Peak'!$A$3:EH$99,138,FALSE)-VLOOKUP($A33,'Import Peak Change'!$A$106:EH$202,138,FALSE)),0,(VLOOKUP($A33,'Import Peak'!$A$3:EH$99,138,FALSE)-VLOOKUP($A33,'Import Peak Change'!$A$106:EH$202,138,FALSE)))</f>
        <v>0</v>
      </c>
      <c r="EI33" s="6">
        <f>IF(ISERROR(VLOOKUP($A33,'Import Peak'!$A$3:EI$99,139,FALSE)-VLOOKUP($A33,'Import Peak Change'!$A$106:EI$202,139,FALSE)),0,(VLOOKUP($A33,'Import Peak'!$A$3:EI$99,139,FALSE)-VLOOKUP($A33,'Import Peak Change'!$A$106:EI$202,139,FALSE)))</f>
        <v>0</v>
      </c>
      <c r="EJ33" s="6">
        <f>IF(ISERROR(VLOOKUP($A33,'Import Peak'!$A$3:EJ$99,140,FALSE)-VLOOKUP($A33,'Import Peak Change'!$A$106:EJ$202,140,FALSE)),0,(VLOOKUP($A33,'Import Peak'!$A$3:EJ$99,140,FALSE)-VLOOKUP($A33,'Import Peak Change'!$A$106:EJ$202,140,FALSE)))</f>
        <v>0</v>
      </c>
      <c r="EK33" s="6">
        <f>IF(ISERROR(VLOOKUP($A33,'Import Peak'!$A$3:EK$99,141,FALSE)-VLOOKUP($A33,'Import Peak Change'!$A$106:EK$202,141,FALSE)),0,(VLOOKUP($A33,'Import Peak'!$A$3:EK$99,141,FALSE)-VLOOKUP($A33,'Import Peak Change'!$A$106:EK$202,141,FALSE)))</f>
        <v>0</v>
      </c>
      <c r="EL33" s="6">
        <f>IF(ISERROR(VLOOKUP($A33,'Import Peak'!$A$3:EL$99,142,FALSE)-VLOOKUP($A33,'Import Peak Change'!$A$106:EL$202,142,FALSE)),0,(VLOOKUP($A33,'Import Peak'!$A$3:EL$99,142,FALSE)-VLOOKUP($A33,'Import Peak Change'!$A$106:EL$202,142,FALSE)))</f>
        <v>0</v>
      </c>
      <c r="EM33" s="6">
        <f>IF(ISERROR(VLOOKUP($A33,'Import Peak'!$A$3:EM$99,143,FALSE)-VLOOKUP($A33,'Import Peak Change'!$A$106:EM$202,143,FALSE)),0,(VLOOKUP($A33,'Import Peak'!$A$3:EM$99,143,FALSE)-VLOOKUP($A33,'Import Peak Change'!$A$106:EM$202,143,FALSE)))</f>
        <v>0</v>
      </c>
      <c r="EN33" s="6">
        <f>IF(ISERROR(VLOOKUP($A33,'Import Peak'!$A$3:EN$99,144,FALSE)-VLOOKUP($A33,'Import Peak Change'!$A$106:EN$202,144,FALSE)),0,(VLOOKUP($A33,'Import Peak'!$A$3:EN$99,144,FALSE)-VLOOKUP($A33,'Import Peak Change'!$A$106:EN$202,144,FALSE)))</f>
        <v>0</v>
      </c>
      <c r="EO33" s="6">
        <f>IF(ISERROR(VLOOKUP($A33,'Import Peak'!$A$3:EO$99,145,FALSE)-VLOOKUP($A33,'Import Peak Change'!$A$106:EO$202,145,FALSE)),0,(VLOOKUP($A33,'Import Peak'!$A$3:EO$99,145,FALSE)-VLOOKUP($A33,'Import Peak Change'!$A$106:EO$202,145,FALSE)))</f>
        <v>0</v>
      </c>
      <c r="EP33" s="6">
        <f>IF(ISERROR(VLOOKUP($A33,'Import Peak'!$A$3:EP$99,146,FALSE)-VLOOKUP($A33,'Import Peak Change'!$A$106:EP$202,146,FALSE)),0,(VLOOKUP($A33,'Import Peak'!$A$3:EP$99,146,FALSE)-VLOOKUP($A33,'Import Peak Change'!$A$106:EP$202,146,FALSE)))</f>
        <v>0</v>
      </c>
      <c r="EQ33" s="6">
        <f>IF(ISERROR(VLOOKUP($A33,'Import Peak'!$A$3:EQ$99,147,FALSE)-VLOOKUP($A33,'Import Peak Change'!$A$106:EQ$202,147,FALSE)),0,(VLOOKUP($A33,'Import Peak'!$A$3:EQ$99,147,FALSE)-VLOOKUP($A33,'Import Peak Change'!$A$106:EQ$202,147,FALSE)))</f>
        <v>0</v>
      </c>
      <c r="ER33" s="6">
        <f>IF(ISERROR(VLOOKUP($A33,'Import Peak'!$A$3:ER$99,148,FALSE)-VLOOKUP($A33,'Import Peak Change'!$A$106:ER$202,148,FALSE)),0,(VLOOKUP($A33,'Import Peak'!$A$3:ER$99,148,FALSE)-VLOOKUP($A33,'Import Peak Change'!$A$106:ER$202,148,FALSE)))</f>
        <v>0</v>
      </c>
      <c r="ES33" s="6">
        <f>IF(ISERROR(VLOOKUP($A33,'Import Peak'!$A$3:ES$99,149,FALSE)-VLOOKUP($A33,'Import Peak Change'!$A$106:ES$202,149,FALSE)),0,(VLOOKUP($A33,'Import Peak'!$A$3:ES$99,149,FALSE)-VLOOKUP($A33,'Import Peak Change'!$A$106:ES$202,149,FALSE)))</f>
        <v>0</v>
      </c>
      <c r="ET33" s="6">
        <f>IF(ISERROR(VLOOKUP($A33,'Import Peak'!$A$3:ET$99,150,FALSE)-VLOOKUP($A33,'Import Peak Change'!$A$106:ET$202,150,FALSE)),0,(VLOOKUP($A33,'Import Peak'!$A$3:ET$99,150,FALSE)-VLOOKUP($A33,'Import Peak Change'!$A$106:ET$202,150,FALSE)))</f>
        <v>0</v>
      </c>
      <c r="EU33" s="6">
        <f>IF(ISERROR(VLOOKUP($A33,'Import Peak'!$A$3:EU$99,151,FALSE)-VLOOKUP($A33,'Import Peak Change'!$A$106:EU$202,151,FALSE)),0,(VLOOKUP($A33,'Import Peak'!$A$3:EU$99,151,FALSE)-VLOOKUP($A33,'Import Peak Change'!$A$106:EU$202,151,FALSE)))</f>
        <v>0</v>
      </c>
      <c r="EV33" s="6">
        <f>IF(ISERROR(VLOOKUP($A33,'Import Peak'!$A$3:EV$99,152,FALSE)-VLOOKUP($A33,'Import Peak Change'!$A$106:EV$202,152,FALSE)),0,(VLOOKUP($A33,'Import Peak'!$A$3:EV$99,152,FALSE)-VLOOKUP($A33,'Import Peak Change'!$A$106:EV$202,152,FALSE)))</f>
        <v>0</v>
      </c>
      <c r="EW33" s="6">
        <f>IF(ISERROR(VLOOKUP($A33,'Import Peak'!$A$3:EW$99,153,FALSE)-VLOOKUP($A33,'Import Peak Change'!$A$106:EW$202,153,FALSE)),0,(VLOOKUP($A33,'Import Peak'!$A$3:EW$99,153,FALSE)-VLOOKUP($A33,'Import Peak Change'!$A$106:EW$202,153,FALSE)))</f>
        <v>0</v>
      </c>
      <c r="EX33" s="6">
        <f>IF(ISERROR(VLOOKUP($A33,'Import Peak'!$A$3:EX$99,154,FALSE)-VLOOKUP($A33,'Import Peak Change'!$A$106:EX$202,154,FALSE)),0,(VLOOKUP($A33,'Import Peak'!$A$3:EX$99,154,FALSE)-VLOOKUP($A33,'Import Peak Change'!$A$106:EX$202,154,FALSE)))</f>
        <v>0</v>
      </c>
      <c r="EY33" s="6">
        <f>IF(ISERROR(VLOOKUP($A33,'Import Peak'!$A$3:EY$99,155,FALSE)-VLOOKUP($A33,'Import Peak Change'!$A$106:EY$202,155,FALSE)),0,(VLOOKUP($A33,'Import Peak'!$A$3:EY$99,155,FALSE)-VLOOKUP($A33,'Import Peak Change'!$A$106:EY$202,155,FALSE)))</f>
        <v>0</v>
      </c>
      <c r="EZ33" s="6">
        <f>IF(ISERROR(VLOOKUP($A33,'Import Peak'!$A$3:EZ$99,156,FALSE)-VLOOKUP($A33,'Import Peak Change'!$A$106:EZ$202,156,FALSE)),0,(VLOOKUP($A33,'Import Peak'!$A$3:EZ$99,156,FALSE)-VLOOKUP($A33,'Import Peak Change'!$A$106:EZ$202,156,FALSE)))</f>
        <v>0</v>
      </c>
      <c r="FA33" s="6">
        <f>IF(ISERROR(VLOOKUP($A33,'Import Peak'!$A$3:FA$99,157,FALSE)-VLOOKUP($A33,'Import Peak Change'!$A$106:FA$202,157,FALSE)),0,(VLOOKUP($A33,'Import Peak'!$A$3:FA$99,157,FALSE)-VLOOKUP($A33,'Import Peak Change'!$A$106:FA$202,157,FALSE)))</f>
        <v>0</v>
      </c>
      <c r="FB33" s="6">
        <f>IF(ISERROR(VLOOKUP($A33,'Import Peak'!$A$3:FB$99,158,FALSE)-VLOOKUP($A33,'Import Peak Change'!$A$106:FB$202,158,FALSE)),0,(VLOOKUP($A33,'Import Peak'!$A$3:FB$99,158,FALSE)-VLOOKUP($A33,'Import Peak Change'!$A$106:FB$202,158,FALSE)))</f>
        <v>0</v>
      </c>
      <c r="FC33" s="6">
        <f>IF(ISERROR(VLOOKUP($A33,'Import Peak'!$A$3:FC$99,159,FALSE)-VLOOKUP($A33,'Import Peak Change'!$A$106:FC$202,159,FALSE)),0,(VLOOKUP($A33,'Import Peak'!$A$3:FC$99,159,FALSE)-VLOOKUP($A33,'Import Peak Change'!$A$106:FC$202,159,FALSE)))</f>
        <v>0</v>
      </c>
      <c r="FD33" s="6">
        <f>IF(ISERROR(VLOOKUP($A33,'Import Peak'!$A$3:FD$99,160,FALSE)-VLOOKUP($A33,'Import Peak Change'!$A$106:FD$202,160,FALSE)),0,(VLOOKUP($A33,'Import Peak'!$A$3:FD$99,160,FALSE)-VLOOKUP($A33,'Import Peak Change'!$A$106:FD$202,160,FALSE)))</f>
        <v>0</v>
      </c>
      <c r="FE33" s="6">
        <f>IF(ISERROR(VLOOKUP($A33,'Import Peak'!$A$3:FE$99,161,FALSE)-VLOOKUP($A33,'Import Peak Change'!$A$106:FE$202,161,FALSE)),0,(VLOOKUP($A33,'Import Peak'!$A$3:FE$99,161,FALSE)-VLOOKUP($A33,'Import Peak Change'!$A$106:FE$202,161,FALSE)))</f>
        <v>0</v>
      </c>
      <c r="FF33" s="6">
        <f>IF(ISERROR(VLOOKUP($A33,'Import Peak'!$A$3:FF$99,162,FALSE)-VLOOKUP($A33,'Import Peak Change'!$A$106:FF$202,162,FALSE)),0,(VLOOKUP($A33,'Import Peak'!$A$3:FF$99,162,FALSE)-VLOOKUP($A33,'Import Peak Change'!$A$106:FF$202,162,FALSE)))</f>
        <v>0</v>
      </c>
      <c r="FG33" s="6">
        <f>IF(ISERROR(VLOOKUP($A33,'Import Peak'!$A$3:FG$99,163,FALSE)-VLOOKUP($A33,'Import Peak Change'!$A$106:FG$202,163,FALSE)),0,(VLOOKUP($A33,'Import Peak'!$A$3:FG$99,163,FALSE)-VLOOKUP($A33,'Import Peak Change'!$A$106:FG$202,163,FALSE)))</f>
        <v>0</v>
      </c>
      <c r="FH33" s="6">
        <f>IF(ISERROR(VLOOKUP($A33,'Import Peak'!$A$3:FH$99,164,FALSE)-VLOOKUP($A33,'Import Peak Change'!$A$106:FH$202,164,FALSE)),0,(VLOOKUP($A33,'Import Peak'!$A$3:FH$99,164,FALSE)-VLOOKUP($A33,'Import Peak Change'!$A$106:FH$202,164,FALSE)))</f>
        <v>0</v>
      </c>
      <c r="FI33" s="6">
        <f>IF(ISERROR(VLOOKUP($A33,'Import Peak'!$A$3:FI$99,165,FALSE)-VLOOKUP($A33,'Import Peak Change'!$A$106:FI$202,165,FALSE)),0,(VLOOKUP($A33,'Import Peak'!$A$3:FI$99,165,FALSE)-VLOOKUP($A33,'Import Peak Change'!$A$106:FI$202,165,FALSE)))</f>
        <v>0</v>
      </c>
      <c r="FJ33" s="6">
        <f>IF(ISERROR(VLOOKUP($A33,'Import Peak'!$A$3:FJ$99,166,FALSE)-VLOOKUP($A33,'Import Peak Change'!$A$106:FJ$202,166,FALSE)),0,(VLOOKUP($A33,'Import Peak'!$A$3:FJ$99,166,FALSE)-VLOOKUP($A33,'Import Peak Change'!$A$106:FJ$202,166,FALSE)))</f>
        <v>0</v>
      </c>
      <c r="FK33" s="6">
        <f>IF(ISERROR(VLOOKUP($A33,'Import Peak'!$A$3:FK$99,167,FALSE)-VLOOKUP($A33,'Import Peak Change'!$A$106:FK$202,167,FALSE)),0,(VLOOKUP($A33,'Import Peak'!$A$3:FK$99,167,FALSE)-VLOOKUP($A33,'Import Peak Change'!$A$106:FK$202,167,FALSE)))</f>
        <v>0</v>
      </c>
      <c r="FL33" s="6">
        <f>IF(ISERROR(VLOOKUP($A33,'Import Peak'!$A$3:FL$99,168,FALSE)-VLOOKUP($A33,'Import Peak Change'!$A$106:FL$202,168,FALSE)),0,(VLOOKUP($A33,'Import Peak'!$A$3:FL$99,168,FALSE)-VLOOKUP($A33,'Import Peak Change'!$A$106:FL$202,168,FALSE)))</f>
        <v>0</v>
      </c>
      <c r="FM33" s="6">
        <f>IF(ISERROR(VLOOKUP($A33,'Import Peak'!$A$3:FM$99,169,FALSE)-VLOOKUP($A33,'Import Peak Change'!$A$106:FM$202,169,FALSE)),0,(VLOOKUP($A33,'Import Peak'!$A$3:FM$99,169,FALSE)-VLOOKUP($A33,'Import Peak Change'!$A$106:FM$202,169,FALSE)))</f>
        <v>0</v>
      </c>
      <c r="FN33" s="6">
        <f>IF(ISERROR(VLOOKUP($A33,'Import Peak'!$A$3:FN$99,170,FALSE)-VLOOKUP($A33,'Import Peak Change'!$A$106:FN$202,170,FALSE)),0,(VLOOKUP($A33,'Import Peak'!$A$3:FN$99,170,FALSE)-VLOOKUP($A33,'Import Peak Change'!$A$106:FN$202,170,FALSE)))</f>
        <v>0</v>
      </c>
      <c r="FO33" s="6">
        <f>IF(ISERROR(VLOOKUP($A33,'Import Peak'!$A$3:FO$99,171,FALSE)-VLOOKUP($A33,'Import Peak Change'!$A$106:FO$202,171,FALSE)),0,(VLOOKUP($A33,'Import Peak'!$A$3:FO$99,171,FALSE)-VLOOKUP($A33,'Import Peak Change'!$A$106:FO$202,171,FALSE)))</f>
        <v>0</v>
      </c>
      <c r="FP33" s="6">
        <f>IF(ISERROR(VLOOKUP($A33,'Import Peak'!$A$3:FP$99,172,FALSE)-VLOOKUP($A33,'Import Peak Change'!$A$106:FP$202,172,FALSE)),0,(VLOOKUP($A33,'Import Peak'!$A$3:FP$99,172,FALSE)-VLOOKUP($A33,'Import Peak Change'!$A$106:FP$202,172,FALSE)))</f>
        <v>0</v>
      </c>
      <c r="FQ33" s="6">
        <f>IF(ISERROR(VLOOKUP($A33,'Import Peak'!$A$3:FQ$99,173,FALSE)-VLOOKUP($A33,'Import Peak Change'!$A$106:FQ$202,173,FALSE)),0,(VLOOKUP($A33,'Import Peak'!$A$3:FQ$99,173,FALSE)-VLOOKUP($A33,'Import Peak Change'!$A$106:FQ$202,173,FALSE)))</f>
        <v>0</v>
      </c>
      <c r="FR33" s="6">
        <f>IF(ISERROR(VLOOKUP($A33,'Import Peak'!$A$3:FR$99,174,FALSE)-VLOOKUP($A33,'Import Peak Change'!$A$106:FR$202,174,FALSE)),0,(VLOOKUP($A33,'Import Peak'!$A$3:FR$99,174,FALSE)-VLOOKUP($A33,'Import Peak Change'!$A$106:FR$202,174,FALSE)))</f>
        <v>0</v>
      </c>
      <c r="FS33" s="6">
        <f>IF(ISERROR(VLOOKUP($A33,'Import Peak'!$A$3:FS$99,175,FALSE)-VLOOKUP($A33,'Import Peak Change'!$A$106:FS$202,175,FALSE)),0,(VLOOKUP($A33,'Import Peak'!$A$3:FS$99,175,FALSE)-VLOOKUP($A33,'Import Peak Change'!$A$106:FS$202,175,FALSE)))</f>
        <v>0</v>
      </c>
      <c r="FT33" s="6">
        <f>IF(ISERROR(VLOOKUP($A33,'Import Peak'!$A$3:FT$99,176,FALSE)-VLOOKUP($A33,'Import Peak Change'!$A$106:FT$202,176,FALSE)),0,(VLOOKUP($A33,'Import Peak'!$A$3:FT$99,176,FALSE)-VLOOKUP($A33,'Import Peak Change'!$A$106:FT$202,176,FALSE)))</f>
        <v>0</v>
      </c>
      <c r="FU33" s="6">
        <f>IF(ISERROR(VLOOKUP($A33,'Import Peak'!$A$3:FU$99,177,FALSE)-VLOOKUP($A33,'Import Peak Change'!$A$106:FU$202,177,FALSE)),0,(VLOOKUP($A33,'Import Peak'!$A$3:FU$99,177,FALSE)-VLOOKUP($A33,'Import Peak Change'!$A$106:FU$202,177,FALSE)))</f>
        <v>0</v>
      </c>
      <c r="FV33" s="6">
        <f>IF(ISERROR(VLOOKUP($A33,'Import Peak'!$A$3:FV$99,178,FALSE)-VLOOKUP($A33,'Import Peak Change'!$A$106:FV$202,178,FALSE)),0,(VLOOKUP($A33,'Import Peak'!$A$3:FV$99,178,FALSE)-VLOOKUP($A33,'Import Peak Change'!$A$106:FV$202,178,FALSE)))</f>
        <v>0</v>
      </c>
      <c r="FW33" s="6">
        <f>IF(ISERROR(VLOOKUP($A33,'Import Peak'!$A$3:FW$99,179,FALSE)-VLOOKUP($A33,'Import Peak Change'!$A$106:FW$202,179,FALSE)),0,(VLOOKUP($A33,'Import Peak'!$A$3:FW$99,179,FALSE)-VLOOKUP($A33,'Import Peak Change'!$A$106:FW$202,179,FALSE)))</f>
        <v>0</v>
      </c>
      <c r="FX33" s="6">
        <f>IF(ISERROR(VLOOKUP($A33,'Import Peak'!$A$3:FX$99,180,FALSE)-VLOOKUP($A33,'Import Peak Change'!$A$106:FX$202,180,FALSE)),0,(VLOOKUP($A33,'Import Peak'!$A$3:FX$99,180,FALSE)-VLOOKUP($A33,'Import Peak Change'!$A$106:FX$202,180,FALSE)))</f>
        <v>0</v>
      </c>
      <c r="FY33" s="6">
        <f>IF(ISERROR(VLOOKUP($A33,'Import Peak'!$A$3:FY$99,181,FALSE)-VLOOKUP($A33,'Import Peak Change'!$A$106:FY$202,181,FALSE)),0,(VLOOKUP($A33,'Import Peak'!$A$3:FY$99,181,FALSE)-VLOOKUP($A33,'Import Peak Change'!$A$106:FY$202,181,FALSE)))</f>
        <v>0</v>
      </c>
      <c r="FZ33" s="6">
        <f>IF(ISERROR(VLOOKUP($A33,'Import Peak'!$A$3:FZ$99,182,FALSE)-VLOOKUP($A33,'Import Peak Change'!$A$106:FZ$202,182,FALSE)),0,(VLOOKUP($A33,'Import Peak'!$A$3:FZ$99,182,FALSE)-VLOOKUP($A33,'Import Peak Change'!$A$106:FZ$202,182,FALSE)))</f>
        <v>0</v>
      </c>
      <c r="GA33" s="6">
        <f>IF(ISERROR(VLOOKUP($A33,'Import Peak'!$A$3:GA$99,183,FALSE)-VLOOKUP($A33,'Import Peak Change'!$A$106:GA$202,183,FALSE)),0,(VLOOKUP($A33,'Import Peak'!$A$3:GA$99,183,FALSE)-VLOOKUP($A33,'Import Peak Change'!$A$106:GA$202,183,FALSE)))</f>
        <v>0</v>
      </c>
      <c r="GB33" s="6">
        <f>IF(ISERROR(VLOOKUP($A33,'Import Peak'!$A$3:GB$99,184,FALSE)-VLOOKUP($A33,'Import Peak Change'!$A$106:GB$202,184,FALSE)),0,(VLOOKUP($A33,'Import Peak'!$A$3:GB$99,184,FALSE)-VLOOKUP($A33,'Import Peak Change'!$A$106:GB$202,184,FALSE)))</f>
        <v>0</v>
      </c>
      <c r="GC33" s="6">
        <f>IF(ISERROR(VLOOKUP($A33,'Import Peak'!$A$3:GC$99,185,FALSE)-VLOOKUP($A33,'Import Peak Change'!$A$106:GC$202,185,FALSE)),0,(VLOOKUP($A33,'Import Peak'!$A$3:GC$99,185,FALSE)-VLOOKUP($A33,'Import Peak Change'!$A$106:GC$202,185,FALSE)))</f>
        <v>0</v>
      </c>
      <c r="GD33" s="6">
        <f>IF(ISERROR(VLOOKUP($A33,'Import Peak'!$A$3:GD$99,186,FALSE)-VLOOKUP($A33,'Import Peak Change'!$A$106:GD$202,186,FALSE)),0,(VLOOKUP($A33,'Import Peak'!$A$3:GD$99,186,FALSE)-VLOOKUP($A33,'Import Peak Change'!$A$106:GD$202,186,FALSE)))</f>
        <v>0</v>
      </c>
      <c r="GE33" s="6">
        <f>IF(ISERROR(VLOOKUP($A33,'Import Peak'!$A$3:GE$99,187,FALSE)-VLOOKUP($A33,'Import Peak Change'!$A$106:GE$202,187,FALSE)),0,(VLOOKUP($A33,'Import Peak'!$A$3:GE$99,187,FALSE)-VLOOKUP($A33,'Import Peak Change'!$A$106:GE$202,187,FALSE)))</f>
        <v>0</v>
      </c>
      <c r="GF33" s="6">
        <f>IF(ISERROR(VLOOKUP($A33,'Import Peak'!$A$3:GF$99,188,FALSE)-VLOOKUP($A33,'Import Peak Change'!$A$106:GF$202,188,FALSE)),0,(VLOOKUP($A33,'Import Peak'!$A$3:GF$99,188,FALSE)-VLOOKUP($A33,'Import Peak Change'!$A$106:GF$202,188,FALSE)))</f>
        <v>0</v>
      </c>
      <c r="GG33" s="6">
        <f>IF(ISERROR(VLOOKUP($A33,'Import Peak'!$A$3:GG$99,189,FALSE)-VLOOKUP($A33,'Import Peak Change'!$A$106:GG$202,189,FALSE)),0,(VLOOKUP($A33,'Import Peak'!$A$3:GG$99,189,FALSE)-VLOOKUP($A33,'Import Peak Change'!$A$106:GG$202,189,FALSE)))</f>
        <v>0</v>
      </c>
      <c r="GH33" s="6">
        <f>IF(ISERROR(VLOOKUP($A33,'Import Peak'!$A$3:GH$99,190,FALSE)-VLOOKUP($A33,'Import Peak Change'!$A$106:GH$202,190,FALSE)),0,(VLOOKUP($A33,'Import Peak'!$A$3:GH$99,190,FALSE)-VLOOKUP($A33,'Import Peak Change'!$A$106:GH$202,190,FALSE)))</f>
        <v>0</v>
      </c>
      <c r="GI33" s="6">
        <f>IF(ISERROR(VLOOKUP($A33,'Import Peak'!$A$3:GI$99,191,FALSE)-VLOOKUP($A33,'Import Peak Change'!$A$106:GI$202,191,FALSE)),0,(VLOOKUP($A33,'Import Peak'!$A$3:GI$99,191,FALSE)-VLOOKUP($A33,'Import Peak Change'!$A$106:GI$202,191,FALSE)))</f>
        <v>0</v>
      </c>
      <c r="GJ33" s="6">
        <f>IF(ISERROR(VLOOKUP($A33,'Import Peak'!$A$3:GJ$99,192,FALSE)-VLOOKUP($A33,'Import Peak Change'!$A$106:GJ$202,192,FALSE)),0,(VLOOKUP($A33,'Import Peak'!$A$3:GJ$99,192,FALSE)-VLOOKUP($A33,'Import Peak Change'!$A$106:GJ$202,192,FALSE)))</f>
        <v>0</v>
      </c>
      <c r="GK33" s="6">
        <f>IF(ISERROR(VLOOKUP($A33,'Import Peak'!$A$3:GK$99,193,FALSE)-VLOOKUP($A33,'Import Peak Change'!$A$106:GK$202,193,FALSE)),0,(VLOOKUP($A33,'Import Peak'!$A$3:GK$99,193,FALSE)-VLOOKUP($A33,'Import Peak Change'!$A$106:GK$202,193,FALSE)))</f>
        <v>0</v>
      </c>
      <c r="GL33" s="6">
        <f>IF(ISERROR(VLOOKUP($A33,'Import Peak'!$A$3:GL$99,194,FALSE)-VLOOKUP($A33,'Import Peak Change'!$A$106:GL$202,194,FALSE)),0,(VLOOKUP($A33,'Import Peak'!$A$3:GL$99,194,FALSE)-VLOOKUP($A33,'Import Peak Change'!$A$106:GL$202,194,FALSE)))</f>
        <v>0</v>
      </c>
      <c r="GM33" s="6">
        <f>IF(ISERROR(VLOOKUP($A33,'Import Peak'!$A$3:GM$99,195,FALSE)-VLOOKUP($A33,'Import Peak Change'!$A$106:GM$202,195,FALSE)),0,(VLOOKUP($A33,'Import Peak'!$A$3:GM$99,195,FALSE)-VLOOKUP($A33,'Import Peak Change'!$A$106:GM$202,195,FALSE)))</f>
        <v>0</v>
      </c>
      <c r="GN33" s="6">
        <f>IF(ISERROR(VLOOKUP($A33,'Import Peak'!$A$3:GN$99,196,FALSE)-VLOOKUP($A33,'Import Peak Change'!$A$106:GN$202,196,FALSE)),0,(VLOOKUP($A33,'Import Peak'!$A$3:GN$99,196,FALSE)-VLOOKUP($A33,'Import Peak Change'!$A$106:GN$202,196,FALSE)))</f>
        <v>0</v>
      </c>
      <c r="GO33" s="6">
        <f>IF(ISERROR(VLOOKUP($A33,'Import Peak'!$A$3:GO$99,197,FALSE)-VLOOKUP($A33,'Import Peak Change'!$A$106:GO$202,197,FALSE)),0,(VLOOKUP($A33,'Import Peak'!$A$3:GO$99,197,FALSE)-VLOOKUP($A33,'Import Peak Change'!$A$106:GO$202,197,FALSE)))</f>
        <v>0</v>
      </c>
      <c r="GP33" s="6">
        <f>IF(ISERROR(VLOOKUP($A33,'Import Peak'!$A$3:GP$99,198,FALSE)-VLOOKUP($A33,'Import Peak Change'!$A$106:GP$202,198,FALSE)),0,(VLOOKUP($A33,'Import Peak'!$A$3:GP$99,198,FALSE)-VLOOKUP($A33,'Import Peak Change'!$A$106:GP$202,198,FALSE)))</f>
        <v>0</v>
      </c>
      <c r="GQ33" s="6">
        <f>IF(ISERROR(VLOOKUP($A33,'Import Peak'!$A$3:GQ$99,199,FALSE)-VLOOKUP($A33,'Import Peak Change'!$A$106:GQ$202,199,FALSE)),0,(VLOOKUP($A33,'Import Peak'!$A$3:GQ$99,199,FALSE)-VLOOKUP($A33,'Import Peak Change'!$A$106:GQ$202,199,FALSE)))</f>
        <v>0</v>
      </c>
      <c r="GR33" s="6">
        <f>IF(ISERROR(VLOOKUP($A33,'Import Peak'!$A$3:GR$99,200,FALSE)-VLOOKUP($A33,'Import Peak Change'!$A$106:GR$202,200,FALSE)),0,(VLOOKUP($A33,'Import Peak'!$A$3:GR$99,200,FALSE)-VLOOKUP($A33,'Import Peak Change'!$A$106:GR$202,200,FALSE)))</f>
        <v>0</v>
      </c>
      <c r="GS33" s="6">
        <f>IF(ISERROR(VLOOKUP($A33,'Import Peak'!$A$3:GS$99,201,FALSE)-VLOOKUP($A33,'Import Peak Change'!$A$106:GS$202,201,FALSE)),0,(VLOOKUP($A33,'Import Peak'!$A$3:GS$99,201,FALSE)-VLOOKUP($A33,'Import Peak Change'!$A$106:GS$202,201,FALSE)))</f>
        <v>0</v>
      </c>
      <c r="GT33" s="6">
        <f>IF(ISERROR(VLOOKUP($A33,'Import Peak'!$A$3:GT$99,202,FALSE)-VLOOKUP($A33,'Import Peak Change'!$A$106:GT$202,202,FALSE)),0,(VLOOKUP($A33,'Import Peak'!$A$3:GT$99,202,FALSE)-VLOOKUP($A33,'Import Peak Change'!$A$106:GT$202,202,FALSE)))</f>
        <v>0</v>
      </c>
      <c r="GU33" s="6">
        <f>IF(ISERROR(VLOOKUP($A33,'Import Peak'!$A$3:GU$99,203,FALSE)-VLOOKUP($A33,'Import Peak Change'!$A$106:GU$202,203,FALSE)),0,(VLOOKUP($A33,'Import Peak'!$A$3:GU$99,203,FALSE)-VLOOKUP($A33,'Import Peak Change'!$A$106:GU$202,203,FALSE)))</f>
        <v>0</v>
      </c>
      <c r="GV33" s="6">
        <f>IF(ISERROR(VLOOKUP($A33,'Import Peak'!$A$3:GV$99,204,FALSE)-VLOOKUP($A33,'Import Peak Change'!$A$106:GV$202,204,FALSE)),0,(VLOOKUP($A33,'Import Peak'!$A$3:GV$99,204,FALSE)-VLOOKUP($A33,'Import Peak Change'!$A$106:GV$202,204,FALSE)))</f>
        <v>0</v>
      </c>
      <c r="GW33" s="6">
        <f>IF(ISERROR(VLOOKUP($A33,'Import Peak'!$A$3:GW$99,205,FALSE)-VLOOKUP($A33,'Import Peak Change'!$A$106:GW$202,205,FALSE)),0,(VLOOKUP($A33,'Import Peak'!$A$3:GW$99,205,FALSE)-VLOOKUP($A33,'Import Peak Change'!$A$106:GW$202,205,FALSE)))</f>
        <v>0</v>
      </c>
      <c r="GX33" s="6">
        <f>IF(ISERROR(VLOOKUP($A33,'Import Peak'!$A$3:GX$99,206,FALSE)-VLOOKUP($A33,'Import Peak Change'!$A$106:GX$202,206,FALSE)),0,(VLOOKUP($A33,'Import Peak'!$A$3:GX$99,206,FALSE)-VLOOKUP($A33,'Import Peak Change'!$A$106:GX$202,206,FALSE)))</f>
        <v>0</v>
      </c>
      <c r="GY33" s="6">
        <f>IF(ISERROR(VLOOKUP($A33,'Import Peak'!$A$3:GY$99,207,FALSE)-VLOOKUP($A33,'Import Peak Change'!$A$106:GY$202,207,FALSE)),0,(VLOOKUP($A33,'Import Peak'!$A$3:GY$99,207,FALSE)-VLOOKUP($A33,'Import Peak Change'!$A$106:GY$202,207,FALSE)))</f>
        <v>0</v>
      </c>
      <c r="GZ33" s="6">
        <f>IF(ISERROR(VLOOKUP($A33,'Import Peak'!$A$3:GZ$99,208,FALSE)-VLOOKUP($A33,'Import Peak Change'!$A$106:GZ$202,208,FALSE)),0,(VLOOKUP($A33,'Import Peak'!$A$3:GZ$99,208,FALSE)-VLOOKUP($A33,'Import Peak Change'!$A$106:GZ$202,208,FALSE)))</f>
        <v>0</v>
      </c>
      <c r="HA33" s="6">
        <f>IF(ISERROR(VLOOKUP($A33,'Import Peak'!$A$3:HA$99,209,FALSE)-VLOOKUP($A33,'Import Peak Change'!$A$106:HA$202,209,FALSE)),0,(VLOOKUP($A33,'Import Peak'!$A$3:HA$99,209,FALSE)-VLOOKUP($A33,'Import Peak Change'!$A$106:HA$202,209,FALSE)))</f>
        <v>0</v>
      </c>
      <c r="HB33" s="6">
        <f>IF(ISERROR(VLOOKUP($A33,'Import Peak'!$A$3:HB$99,210,FALSE)-VLOOKUP($A33,'Import Peak Change'!$A$106:HB$202,210,FALSE)),0,(VLOOKUP($A33,'Import Peak'!$A$3:HB$99,210,FALSE)-VLOOKUP($A33,'Import Peak Change'!$A$106:HB$202,210,FALSE)))</f>
        <v>0</v>
      </c>
      <c r="HC33" s="6">
        <f>IF(ISERROR(VLOOKUP($A33,'Import Peak'!$A$3:HC$99,211,FALSE)-VLOOKUP($A33,'Import Peak Change'!$A$106:HC$202,211,FALSE)),0,(VLOOKUP($A33,'Import Peak'!$A$3:HC$99,211,FALSE)-VLOOKUP($A33,'Import Peak Change'!$A$106:HC$202,211,FALSE)))</f>
        <v>0</v>
      </c>
      <c r="HD33" s="6">
        <f>IF(ISERROR(VLOOKUP($A33,'Import Peak'!$A$3:HD$99,212,FALSE)-VLOOKUP($A33,'Import Peak Change'!$A$106:HD$202,212,FALSE)),0,(VLOOKUP($A33,'Import Peak'!$A$3:HD$99,212,FALSE)-VLOOKUP($A33,'Import Peak Change'!$A$106:HD$202,212,FALSE)))</f>
        <v>0</v>
      </c>
      <c r="HE33" s="6">
        <f>IF(ISERROR(VLOOKUP($A33,'Import Peak'!$A$3:HE$99,213,FALSE)-VLOOKUP($A33,'Import Peak Change'!$A$106:HE$202,213,FALSE)),0,(VLOOKUP($A33,'Import Peak'!$A$3:HE$99,213,FALSE)-VLOOKUP($A33,'Import Peak Change'!$A$106:HE$202,213,FALSE)))</f>
        <v>0</v>
      </c>
      <c r="HF33" s="6">
        <f>IF(ISERROR(VLOOKUP($A33,'Import Peak'!$A$3:HF$99,214,FALSE)-VLOOKUP($A33,'Import Peak Change'!$A$106:HF$202,214,FALSE)),0,(VLOOKUP($A33,'Import Peak'!$A$3:HF$99,214,FALSE)-VLOOKUP($A33,'Import Peak Change'!$A$106:HF$202,214,FALSE)))</f>
        <v>0</v>
      </c>
      <c r="HG33" s="6">
        <f>IF(ISERROR(VLOOKUP($A33,'Import Peak'!$A$3:HG$99,215,FALSE)-VLOOKUP($A33,'Import Peak Change'!$A$106:HG$202,215,FALSE)),0,(VLOOKUP($A33,'Import Peak'!$A$3:HG$99,215,FALSE)-VLOOKUP($A33,'Import Peak Change'!$A$106:HG$202,215,FALSE)))</f>
        <v>0</v>
      </c>
      <c r="HH33" s="6">
        <f>IF(ISERROR(VLOOKUP($A33,'Import Peak'!$A$3:HH$99,216,FALSE)-VLOOKUP($A33,'Import Peak Change'!$A$106:HH$202,216,FALSE)),0,(VLOOKUP($A33,'Import Peak'!$A$3:HH$99,216,FALSE)-VLOOKUP($A33,'Import Peak Change'!$A$106:HH$202,216,FALSE)))</f>
        <v>0</v>
      </c>
      <c r="HI33" s="6">
        <f>IF(ISERROR(VLOOKUP($A33,'Import Peak'!$A$3:HI$99,217,FALSE)-VLOOKUP($A33,'Import Peak Change'!$A$106:HI$202,217,FALSE)),0,(VLOOKUP($A33,'Import Peak'!$A$3:HI$99,217,FALSE)-VLOOKUP($A33,'Import Peak Change'!$A$106:HI$202,217,FALSE)))</f>
        <v>0</v>
      </c>
      <c r="HJ33" s="6">
        <f>IF(ISERROR(VLOOKUP($A33,'Import Peak'!$A$3:HJ$99,218,FALSE)-VLOOKUP($A33,'Import Peak Change'!$A$106:HJ$202,218,FALSE)),0,(VLOOKUP($A33,'Import Peak'!$A$3:HJ$99,218,FALSE)-VLOOKUP($A33,'Import Peak Change'!$A$106:HJ$202,218,FALSE)))</f>
        <v>0</v>
      </c>
      <c r="HK33" s="6">
        <f>IF(ISERROR(VLOOKUP($A33,'Import Peak'!$A$3:HK$99,219,FALSE)-VLOOKUP($A33,'Import Peak Change'!$A$106:HK$202,219,FALSE)),0,(VLOOKUP($A33,'Import Peak'!$A$3:HK$99,219,FALSE)-VLOOKUP($A33,'Import Peak Change'!$A$106:HK$202,219,FALSE)))</f>
        <v>0</v>
      </c>
      <c r="HL33" s="6">
        <f>IF(ISERROR(VLOOKUP($A33,'Import Peak'!$A$3:HL$99,220,FALSE)-VLOOKUP($A33,'Import Peak Change'!$A$106:HL$202,220,FALSE)),0,(VLOOKUP($A33,'Import Peak'!$A$3:HL$99,220,FALSE)-VLOOKUP($A33,'Import Peak Change'!$A$106:HL$202,220,FALSE)))</f>
        <v>0</v>
      </c>
      <c r="HM33" s="6">
        <f>IF(ISERROR(VLOOKUP($A33,'Import Peak'!$A$3:HM$99,221,FALSE)-VLOOKUP($A33,'Import Peak Change'!$A$106:HM$202,221,FALSE)),0,(VLOOKUP($A33,'Import Peak'!$A$3:HM$99,221,FALSE)-VLOOKUP($A33,'Import Peak Change'!$A$106:HM$202,221,FALSE)))</f>
        <v>0</v>
      </c>
      <c r="HN33" s="6">
        <f>IF(ISERROR(VLOOKUP($A33,'Import Peak'!$A$3:HN$99,222,FALSE)-VLOOKUP($A33,'Import Peak Change'!$A$106:HN$202,222,FALSE)),0,(VLOOKUP($A33,'Import Peak'!$A$3:HN$99,222,FALSE)-VLOOKUP($A33,'Import Peak Change'!$A$106:HN$202,222,FALSE)))</f>
        <v>0</v>
      </c>
      <c r="HO33" s="6">
        <f>IF(ISERROR(VLOOKUP($A33,'Import Peak'!$A$3:HO$99,223,FALSE)-VLOOKUP($A33,'Import Peak Change'!$A$106:HO$202,223,FALSE)),0,(VLOOKUP($A33,'Import Peak'!$A$3:HO$99,223,FALSE)-VLOOKUP($A33,'Import Peak Change'!$A$106:HO$202,223,FALSE)))</f>
        <v>0</v>
      </c>
      <c r="HP33" s="6">
        <f>IF(ISERROR(VLOOKUP($A33,'Import Peak'!$A$3:HP$99,224,FALSE)-VLOOKUP($A33,'Import Peak Change'!$A$106:HP$202,224,FALSE)),0,(VLOOKUP($A33,'Import Peak'!$A$3:HP$99,224,FALSE)-VLOOKUP($A33,'Import Peak Change'!$A$106:HP$202,224,FALSE)))</f>
        <v>0</v>
      </c>
      <c r="HQ33" s="6">
        <f>IF(ISERROR(VLOOKUP($A33,'Import Peak'!$A$3:HQ$99,225,FALSE)-VLOOKUP($A33,'Import Peak Change'!$A$106:HQ$202,225,FALSE)),0,(VLOOKUP($A33,'Import Peak'!$A$3:HQ$99,225,FALSE)-VLOOKUP($A33,'Import Peak Change'!$A$106:HQ$202,225,FALSE)))</f>
        <v>0</v>
      </c>
      <c r="HR33" s="6">
        <f>IF(ISERROR(VLOOKUP($A33,'Import Peak'!$A$3:HR$99,226,FALSE)-VLOOKUP($A33,'Import Peak Change'!$A$106:HR$202,226,FALSE)),0,(VLOOKUP($A33,'Import Peak'!$A$3:HR$99,226,FALSE)-VLOOKUP($A33,'Import Peak Change'!$A$106:HR$202,226,FALSE)))</f>
        <v>0</v>
      </c>
      <c r="HS33" s="6">
        <f>IF(ISERROR(VLOOKUP($A33,'Import Peak'!$A$3:HS$99,227,FALSE)-VLOOKUP($A33,'Import Peak Change'!$A$106:HS$202,227,FALSE)),0,(VLOOKUP($A33,'Import Peak'!$A$3:HS$99,227,FALSE)-VLOOKUP($A33,'Import Peak Change'!$A$106:HS$202,227,FALSE)))</f>
        <v>0</v>
      </c>
      <c r="HT33" s="6">
        <f>IF(ISERROR(VLOOKUP($A33,'Import Peak'!$A$3:HT$99,228,FALSE)-VLOOKUP($A33,'Import Peak Change'!$A$106:HT$202,228,FALSE)),0,(VLOOKUP($A33,'Import Peak'!$A$3:HT$99,228,FALSE)-VLOOKUP($A33,'Import Peak Change'!$A$106:HT$202,228,FALSE)))</f>
        <v>0</v>
      </c>
      <c r="HU33" s="6">
        <f>IF(ISERROR(VLOOKUP($A33,'Import Peak'!$A$3:HU$99,229,FALSE)-VLOOKUP($A33,'Import Peak Change'!$A$106:HU$202,229,FALSE)),0,(VLOOKUP($A33,'Import Peak'!$A$3:HU$99,229,FALSE)-VLOOKUP($A33,'Import Peak Change'!$A$106:HU$202,229,FALSE)))</f>
        <v>0</v>
      </c>
      <c r="HV33" s="6">
        <f>IF(ISERROR(VLOOKUP($A33,'Import Peak'!$A$3:HV$99,230,FALSE)-VLOOKUP($A33,'Import Peak Change'!$A$106:HV$202,230,FALSE)),0,(VLOOKUP($A33,'Import Peak'!$A$3:HV$99,230,FALSE)-VLOOKUP($A33,'Import Peak Change'!$A$106:HV$202,230,FALSE)))</f>
        <v>0</v>
      </c>
      <c r="HW33" s="6">
        <f>IF(ISERROR(VLOOKUP($A33,'Import Peak'!$A$3:HW$99,231,FALSE)-VLOOKUP($A33,'Import Peak Change'!$A$106:HW$202,231,FALSE)),0,(VLOOKUP($A33,'Import Peak'!$A$3:HW$99,231,FALSE)-VLOOKUP($A33,'Import Peak Change'!$A$106:HW$202,231,FALSE)))</f>
        <v>0</v>
      </c>
      <c r="HX33" s="6">
        <f>IF(ISERROR(VLOOKUP($A33,'Import Peak'!$A$3:HX$99,232,FALSE)-VLOOKUP($A33,'Import Peak Change'!$A$106:HX$202,232,FALSE)),0,(VLOOKUP($A33,'Import Peak'!$A$3:HX$99,232,FALSE)-VLOOKUP($A33,'Import Peak Change'!$A$106:HX$202,232,FALSE)))</f>
        <v>0</v>
      </c>
      <c r="HY33" s="6">
        <f>IF(ISERROR(VLOOKUP($A33,'Import Peak'!$A$3:HY$99,233,FALSE)-VLOOKUP($A33,'Import Peak Change'!$A$106:HY$202,233,FALSE)),0,(VLOOKUP($A33,'Import Peak'!$A$3:HY$99,233,FALSE)-VLOOKUP($A33,'Import Peak Change'!$A$106:HY$202,233,FALSE)))</f>
        <v>0</v>
      </c>
      <c r="HZ33" s="6">
        <f>IF(ISERROR(VLOOKUP($A33,'Import Peak'!$A$3:HZ$99,234,FALSE)-VLOOKUP($A33,'Import Peak Change'!$A$106:HZ$202,234,FALSE)),0,(VLOOKUP($A33,'Import Peak'!$A$3:HZ$99,234,FALSE)-VLOOKUP($A33,'Import Peak Change'!$A$106:HZ$202,234,FALSE)))</f>
        <v>0</v>
      </c>
      <c r="IA33" s="6">
        <f>IF(ISERROR(VLOOKUP($A33,'Import Peak'!$A$3:IA$99,235,FALSE)-VLOOKUP($A33,'Import Peak Change'!$A$106:IA$202,235,FALSE)),0,(VLOOKUP($A33,'Import Peak'!$A$3:IA$99,235,FALSE)-VLOOKUP($A33,'Import Peak Change'!$A$106:IA$202,235,FALSE)))</f>
        <v>0</v>
      </c>
      <c r="IB33" s="6">
        <f>IF(ISERROR(VLOOKUP($A33,'Import Peak'!$A$3:IB$99,236,FALSE)-VLOOKUP($A33,'Import Peak Change'!$A$106:IB$202,236,FALSE)),0,(VLOOKUP($A33,'Import Peak'!$A$3:IB$99,236,FALSE)-VLOOKUP($A33,'Import Peak Change'!$A$106:IB$202,236,FALSE)))</f>
        <v>0</v>
      </c>
      <c r="IC33" s="6">
        <f>IF(ISERROR(VLOOKUP($A33,'Import Peak'!$A$3:IC$99,237,FALSE)-VLOOKUP($A33,'Import Peak Change'!$A$106:IC$202,237,FALSE)),0,(VLOOKUP($A33,'Import Peak'!$A$3:IC$99,237,FALSE)-VLOOKUP($A33,'Import Peak Change'!$A$106:IC$202,237,FALSE)))</f>
        <v>0</v>
      </c>
      <c r="ID33" s="6">
        <f>IF(ISERROR(VLOOKUP($A33,'Import Peak'!$A$3:ID$99,238,FALSE)-VLOOKUP($A33,'Import Peak Change'!$A$106:ID$202,238,FALSE)),0,(VLOOKUP($A33,'Import Peak'!$A$3:ID$99,238,FALSE)-VLOOKUP($A33,'Import Peak Change'!$A$106:ID$202,238,FALSE)))</f>
        <v>187.09529999969527</v>
      </c>
      <c r="IE33" s="6">
        <f>IF(ISERROR(VLOOKUP($A33,'Import Peak'!$A$3:IE$99,239,FALSE)-VLOOKUP($A33,'Import Peak Change'!$A$106:IE$202,239,FALSE)),0,(VLOOKUP($A33,'Import Peak'!$A$3:IE$99,239,FALSE)-VLOOKUP($A33,'Import Peak Change'!$A$106:IE$202,239,FALSE)))</f>
        <v>187.09529999969527</v>
      </c>
    </row>
    <row r="34" spans="1:239">
      <c r="A34" s="168" t="str">
        <f>IF('Import Peak'!A31=0,"",'Import Peak'!A31)</f>
        <v>PWR-NG-WEST</v>
      </c>
      <c r="B34" s="6"/>
      <c r="C34" s="6"/>
      <c r="D34" s="6"/>
      <c r="E34" s="6"/>
      <c r="F34" s="6"/>
      <c r="G34" s="6">
        <f>IF(ISERROR(VLOOKUP($A34,'Import Peak'!$A$3:G$99,7,FALSE)-VLOOKUP($A34,'Import Peak Change'!$A$106:G$202,7,FALSE)),0,(VLOOKUP($A34,'Import Peak'!$A$3:G$99,7,FALSE)-VLOOKUP($A34,'Import Peak Change'!$A$106:G$202,7,FALSE)))</f>
        <v>0</v>
      </c>
      <c r="H34" s="6">
        <f>IF(ISERROR(VLOOKUP($A34,'Import Peak'!$A$3:H$99,8,FALSE)-VLOOKUP($A34,'Import Peak Change'!$A$106:H$202,8,FALSE)),0,(VLOOKUP($A34,'Import Peak'!$A$3:H$99,8,FALSE)-VLOOKUP($A34,'Import Peak Change'!$A$106:H$202,8,FALSE)))</f>
        <v>-20000</v>
      </c>
      <c r="I34" s="6">
        <f>IF(ISERROR(VLOOKUP($A34,'Import Peak'!$A$3:I$99,9,FALSE)-VLOOKUP($A34,'Import Peak Change'!$A$106:I$202,9,FALSE)),0,(VLOOKUP($A34,'Import Peak'!$A$3:I$99,9,FALSE)-VLOOKUP($A34,'Import Peak Change'!$A$106:I$202,9,FALSE)))</f>
        <v>39.987599999993108</v>
      </c>
      <c r="J34" s="6">
        <f>IF(ISERROR(VLOOKUP($A34,'Import Peak'!$A$3:J$99,10,FALSE)-VLOOKUP($A34,'Import Peak Change'!$A$106:J$202,10,FALSE)),0,(VLOOKUP($A34,'Import Peak'!$A$3:J$99,10,FALSE)-VLOOKUP($A34,'Import Peak Change'!$A$106:J$202,10,FALSE)))</f>
        <v>0</v>
      </c>
      <c r="K34" s="6">
        <f>IF(ISERROR(VLOOKUP($A34,'Import Peak'!$A$3:K$99,11,FALSE)-VLOOKUP($A34,'Import Peak Change'!$A$106:K$202,11,FALSE)),0,(VLOOKUP($A34,'Import Peak'!$A$3:K$99,11,FALSE)-VLOOKUP($A34,'Import Peak Change'!$A$106:K$202,11,FALSE)))</f>
        <v>0</v>
      </c>
      <c r="L34" s="6">
        <f>IF(ISERROR(VLOOKUP($A34,'Import Peak'!$A$3:L$99,12,FALSE)-VLOOKUP($A34,'Import Peak Change'!$A$106:L$202,12,FALSE)),0,(VLOOKUP($A34,'Import Peak'!$A$3:L$99,12,FALSE)-VLOOKUP($A34,'Import Peak Change'!$A$106:L$202,12,FALSE)))</f>
        <v>-428.75290000019595</v>
      </c>
      <c r="M34" s="6">
        <f>IF(ISERROR(VLOOKUP($A34,'Import Peak'!$A$3:M$99,13,FALSE)-VLOOKUP($A34,'Import Peak Change'!$A$106:M$202,13,FALSE)),0,(VLOOKUP($A34,'Import Peak'!$A$3:M$99,13,FALSE)-VLOOKUP($A34,'Import Peak Change'!$A$106:M$202,13,FALSE)))</f>
        <v>-23.300799999968149</v>
      </c>
      <c r="N34" s="6">
        <f>IF(ISERROR(VLOOKUP($A34,'Import Peak'!$A$3:N$99,14,FALSE)-VLOOKUP($A34,'Import Peak Change'!$A$106:N$202,14,FALSE)),0,(VLOOKUP($A34,'Import Peak'!$A$3:N$99,14,FALSE)-VLOOKUP($A34,'Import Peak Change'!$A$106:N$202,14,FALSE)))</f>
        <v>-14.71740000002319</v>
      </c>
      <c r="O34" s="6">
        <f>IF(ISERROR(VLOOKUP($A34,'Import Peak'!$A$3:O$99,15,FALSE)-VLOOKUP($A34,'Import Peak Change'!$A$106:O$202,15,FALSE)),0,(VLOOKUP($A34,'Import Peak'!$A$3:O$99,15,FALSE)-VLOOKUP($A34,'Import Peak Change'!$A$106:O$202,15,FALSE)))</f>
        <v>-1.2595000000437722</v>
      </c>
      <c r="P34" s="6">
        <f>IF(ISERROR(VLOOKUP($A34,'Import Peak'!$A$3:P$99,16,FALSE)-VLOOKUP($A34,'Import Peak Change'!$A$106:P$202,16,FALSE)),0,(VLOOKUP($A34,'Import Peak'!$A$3:P$99,16,FALSE)-VLOOKUP($A34,'Import Peak Change'!$A$106:P$202,16,FALSE)))</f>
        <v>3.2348000000056345</v>
      </c>
      <c r="Q34" s="6">
        <f>IF(ISERROR(VLOOKUP($A34,'Import Peak'!$A$3:Q$99,17,FALSE)-VLOOKUP($A34,'Import Peak Change'!$A$106:Q$202,17,FALSE)),0,(VLOOKUP($A34,'Import Peak'!$A$3:Q$99,17,FALSE)-VLOOKUP($A34,'Import Peak Change'!$A$106:Q$202,17,FALSE)))</f>
        <v>7.1356999999989057</v>
      </c>
      <c r="R34" s="6">
        <f>IF(ISERROR(VLOOKUP($A34,'Import Peak'!$A$3:R$99,18,FALSE)-VLOOKUP($A34,'Import Peak Change'!$A$106:R$202,18,FALSE)),0,(VLOOKUP($A34,'Import Peak'!$A$3:R$99,18,FALSE)-VLOOKUP($A34,'Import Peak Change'!$A$106:R$202,18,FALSE)))</f>
        <v>11.32390000000305</v>
      </c>
      <c r="S34" s="6">
        <f>IF(ISERROR(VLOOKUP($A34,'Import Peak'!$A$3:S$99,19,FALSE)-VLOOKUP($A34,'Import Peak Change'!$A$106:S$202,19,FALSE)),0,(VLOOKUP($A34,'Import Peak'!$A$3:S$99,19,FALSE)-VLOOKUP($A34,'Import Peak Change'!$A$106:S$202,19,FALSE)))</f>
        <v>69.152700000035111</v>
      </c>
      <c r="T34" s="6">
        <f>IF(ISERROR(VLOOKUP($A34,'Import Peak'!$A$3:T$99,20,FALSE)-VLOOKUP($A34,'Import Peak Change'!$A$106:T$202,20,FALSE)),0,(VLOOKUP($A34,'Import Peak'!$A$3:T$99,20,FALSE)-VLOOKUP($A34,'Import Peak Change'!$A$106:T$202,20,FALSE)))</f>
        <v>0</v>
      </c>
      <c r="U34" s="6">
        <f>IF(ISERROR(VLOOKUP($A34,'Import Peak'!$A$3:U$99,21,FALSE)-VLOOKUP($A34,'Import Peak Change'!$A$106:U$202,21,FALSE)),0,(VLOOKUP($A34,'Import Peak'!$A$3:U$99,21,FALSE)-VLOOKUP($A34,'Import Peak Change'!$A$106:U$202,21,FALSE)))</f>
        <v>0</v>
      </c>
      <c r="V34" s="6">
        <f>IF(ISERROR(VLOOKUP($A34,'Import Peak'!$A$3:V$99,22,FALSE)-VLOOKUP($A34,'Import Peak Change'!$A$106:V$202,22,FALSE)),0,(VLOOKUP($A34,'Import Peak'!$A$3:V$99,22,FALSE)-VLOOKUP($A34,'Import Peak Change'!$A$106:V$202,22,FALSE)))</f>
        <v>0</v>
      </c>
      <c r="W34" s="6">
        <f>IF(ISERROR(VLOOKUP($A34,'Import Peak'!$A$3:W$99,23,FALSE)-VLOOKUP($A34,'Import Peak Change'!$A$106:W$202,23,FALSE)),0,(VLOOKUP($A34,'Import Peak'!$A$3:W$99,23,FALSE)-VLOOKUP($A34,'Import Peak Change'!$A$106:W$202,23,FALSE)))</f>
        <v>0</v>
      </c>
      <c r="X34" s="6">
        <f>IF(ISERROR(VLOOKUP($A34,'Import Peak'!$A$3:X$99,24,FALSE)-VLOOKUP($A34,'Import Peak Change'!$A$106:X$202,24,FALSE)),0,(VLOOKUP($A34,'Import Peak'!$A$3:X$99,24,FALSE)-VLOOKUP($A34,'Import Peak Change'!$A$106:X$202,24,FALSE)))</f>
        <v>0</v>
      </c>
      <c r="Y34" s="6">
        <f>IF(ISERROR(VLOOKUP($A34,'Import Peak'!$A$3:Y$99,25,FALSE)-VLOOKUP($A34,'Import Peak Change'!$A$106:Y$202,25,FALSE)),0,(VLOOKUP($A34,'Import Peak'!$A$3:Y$99,25,FALSE)-VLOOKUP($A34,'Import Peak Change'!$A$106:Y$202,25,FALSE)))</f>
        <v>0</v>
      </c>
      <c r="Z34" s="6">
        <f>IF(ISERROR(VLOOKUP($A34,'Import Peak'!$A$3:Z$99,26,FALSE)-VLOOKUP($A34,'Import Peak Change'!$A$106:Z$202,26,FALSE)),0,(VLOOKUP($A34,'Import Peak'!$A$3:Z$99,26,FALSE)-VLOOKUP($A34,'Import Peak Change'!$A$106:Z$202,26,FALSE)))</f>
        <v>0</v>
      </c>
      <c r="AA34" s="6">
        <f>IF(ISERROR(VLOOKUP($A34,'Import Peak'!$A$3:AA$99,27,FALSE)-VLOOKUP($A34,'Import Peak Change'!$A$106:AA$202,27,FALSE)),0,(VLOOKUP($A34,'Import Peak'!$A$3:AA$99,27,FALSE)-VLOOKUP($A34,'Import Peak Change'!$A$106:AA$202,27,FALSE)))</f>
        <v>0</v>
      </c>
      <c r="AB34" s="6">
        <f>IF(ISERROR(VLOOKUP($A34,'Import Peak'!$A$3:AB$99,28,FALSE)-VLOOKUP($A34,'Import Peak Change'!$A$106:AB$202,28,FALSE)),0,(VLOOKUP($A34,'Import Peak'!$A$3:AB$99,28,FALSE)-VLOOKUP($A34,'Import Peak Change'!$A$106:AB$202,28,FALSE)))</f>
        <v>0</v>
      </c>
      <c r="AC34" s="6">
        <f>IF(ISERROR(VLOOKUP($A34,'Import Peak'!$A$3:AC$99,29,FALSE)-VLOOKUP($A34,'Import Peak Change'!$A$106:AC$202,29,FALSE)),0,(VLOOKUP($A34,'Import Peak'!$A$3:AC$99,29,FALSE)-VLOOKUP($A34,'Import Peak Change'!$A$106:AC$202,29,FALSE)))</f>
        <v>0</v>
      </c>
      <c r="AD34" s="6">
        <f>IF(ISERROR(VLOOKUP($A34,'Import Peak'!$A$3:AD$99,30,FALSE)-VLOOKUP($A34,'Import Peak Change'!$A$106:AD$202,30,FALSE)),0,(VLOOKUP($A34,'Import Peak'!$A$3:AD$99,30,FALSE)-VLOOKUP($A34,'Import Peak Change'!$A$106:AD$202,30,FALSE)))</f>
        <v>0</v>
      </c>
      <c r="AE34" s="6">
        <f>IF(ISERROR(VLOOKUP($A34,'Import Peak'!$A$3:AE$99,31,FALSE)-VLOOKUP($A34,'Import Peak Change'!$A$106:AE$202,31,FALSE)),0,(VLOOKUP($A34,'Import Peak'!$A$3:AE$99,31,FALSE)-VLOOKUP($A34,'Import Peak Change'!$A$106:AE$202,31,FALSE)))</f>
        <v>0</v>
      </c>
      <c r="AF34" s="6">
        <f>IF(ISERROR(VLOOKUP($A34,'Import Peak'!$A$3:AF$99,32,FALSE)-VLOOKUP($A34,'Import Peak Change'!$A$106:AF$202,32,FALSE)),0,(VLOOKUP($A34,'Import Peak'!$A$3:AF$99,32,FALSE)-VLOOKUP($A34,'Import Peak Change'!$A$106:AF$202,32,FALSE)))</f>
        <v>0</v>
      </c>
      <c r="AG34" s="6">
        <f>IF(ISERROR(VLOOKUP($A34,'Import Peak'!$A$3:AG$99,33,FALSE)-VLOOKUP($A34,'Import Peak Change'!$A$106:AG$202,33,FALSE)),0,(VLOOKUP($A34,'Import Peak'!$A$3:AG$99,33,FALSE)-VLOOKUP($A34,'Import Peak Change'!$A$106:AG$202,33,FALSE)))</f>
        <v>0</v>
      </c>
      <c r="AH34" s="6">
        <f>IF(ISERROR(VLOOKUP($A34,'Import Peak'!$A$3:AH$99,34,FALSE)-VLOOKUP($A34,'Import Peak Change'!$A$106:AH$202,34,FALSE)),0,(VLOOKUP($A34,'Import Peak'!$A$3:AH$99,34,FALSE)-VLOOKUP($A34,'Import Peak Change'!$A$106:AH$202,34,FALSE)))</f>
        <v>0</v>
      </c>
      <c r="AI34" s="6">
        <f>IF(ISERROR(VLOOKUP($A34,'Import Peak'!$A$3:AI$99,35,FALSE)-VLOOKUP($A34,'Import Peak Change'!$A$106:AI$202,35,FALSE)),0,(VLOOKUP($A34,'Import Peak'!$A$3:AI$99,35,FALSE)-VLOOKUP($A34,'Import Peak Change'!$A$106:AI$202,35,FALSE)))</f>
        <v>0</v>
      </c>
      <c r="AJ34" s="6">
        <f>IF(ISERROR(VLOOKUP($A34,'Import Peak'!$A$3:AJ$99,36,FALSE)-VLOOKUP($A34,'Import Peak Change'!$A$106:AJ$202,36,FALSE)),0,(VLOOKUP($A34,'Import Peak'!$A$3:AJ$99,36,FALSE)-VLOOKUP($A34,'Import Peak Change'!$A$106:AJ$202,36,FALSE)))</f>
        <v>0</v>
      </c>
      <c r="AK34" s="6">
        <f>IF(ISERROR(VLOOKUP($A34,'Import Peak'!$A$3:AK$99,37,FALSE)-VLOOKUP($A34,'Import Peak Change'!$A$106:AK$202,37,FALSE)),0,(VLOOKUP($A34,'Import Peak'!$A$3:AK$99,37,FALSE)-VLOOKUP($A34,'Import Peak Change'!$A$106:AK$202,37,FALSE)))</f>
        <v>0</v>
      </c>
      <c r="AL34" s="6">
        <f>IF(ISERROR(VLOOKUP($A34,'Import Peak'!$A$3:AL$99,38,FALSE)-VLOOKUP($A34,'Import Peak Change'!$A$106:AL$202,38,FALSE)),0,(VLOOKUP($A34,'Import Peak'!$A$3:AL$99,38,FALSE)-VLOOKUP($A34,'Import Peak Change'!$A$106:AL$202,38,FALSE)))</f>
        <v>0</v>
      </c>
      <c r="AM34" s="6">
        <f>IF(ISERROR(VLOOKUP($A34,'Import Peak'!$A$3:AM$99,39,FALSE)-VLOOKUP($A34,'Import Peak Change'!$A$106:AM$202,39,FALSE)),0,(VLOOKUP($A34,'Import Peak'!$A$3:AM$99,39,FALSE)-VLOOKUP($A34,'Import Peak Change'!$A$106:AM$202,39,FALSE)))</f>
        <v>0</v>
      </c>
      <c r="AN34" s="6">
        <f>IF(ISERROR(VLOOKUP($A34,'Import Peak'!$A$3:AN$99,40,FALSE)-VLOOKUP($A34,'Import Peak Change'!$A$106:AN$202,40,FALSE)),0,(VLOOKUP($A34,'Import Peak'!$A$3:AN$99,40,FALSE)-VLOOKUP($A34,'Import Peak Change'!$A$106:AN$202,40,FALSE)))</f>
        <v>0</v>
      </c>
      <c r="AO34" s="6">
        <f>IF(ISERROR(VLOOKUP($A34,'Import Peak'!$A$3:AO$99,41,FALSE)-VLOOKUP($A34,'Import Peak Change'!$A$106:AO$202,41,FALSE)),0,(VLOOKUP($A34,'Import Peak'!$A$3:AO$99,41,FALSE)-VLOOKUP($A34,'Import Peak Change'!$A$106:AO$202,41,FALSE)))</f>
        <v>0</v>
      </c>
      <c r="AP34" s="6">
        <f>IF(ISERROR(VLOOKUP($A34,'Import Peak'!$A$3:AP$99,42,FALSE)-VLOOKUP($A34,'Import Peak Change'!$A$106:AP$202,42,FALSE)),0,(VLOOKUP($A34,'Import Peak'!$A$3:AP$99,42,FALSE)-VLOOKUP($A34,'Import Peak Change'!$A$106:AP$202,42,FALSE)))</f>
        <v>0</v>
      </c>
      <c r="AQ34" s="6">
        <f>IF(ISERROR(VLOOKUP($A34,'Import Peak'!$A$3:AQ$99,43,FALSE)-VLOOKUP($A34,'Import Peak Change'!$A$106:AQ$202,43,FALSE)),0,(VLOOKUP($A34,'Import Peak'!$A$3:AQ$99,43,FALSE)-VLOOKUP($A34,'Import Peak Change'!$A$106:AQ$202,43,FALSE)))</f>
        <v>0</v>
      </c>
      <c r="AR34" s="6">
        <f>IF(ISERROR(VLOOKUP($A34,'Import Peak'!$A$3:AR$99,44,FALSE)-VLOOKUP($A34,'Import Peak Change'!$A$106:AR$202,44,FALSE)),0,(VLOOKUP($A34,'Import Peak'!$A$3:AR$99,44,FALSE)-VLOOKUP($A34,'Import Peak Change'!$A$106:AR$202,44,FALSE)))</f>
        <v>0</v>
      </c>
      <c r="AS34" s="6">
        <f>IF(ISERROR(VLOOKUP($A34,'Import Peak'!$A$3:AS$99,45,FALSE)-VLOOKUP($A34,'Import Peak Change'!$A$106:AS$202,45,FALSE)),0,(VLOOKUP($A34,'Import Peak'!$A$3:AS$99,45,FALSE)-VLOOKUP($A34,'Import Peak Change'!$A$106:AS$202,45,FALSE)))</f>
        <v>0</v>
      </c>
      <c r="AT34" s="6">
        <f>IF(ISERROR(VLOOKUP($A34,'Import Peak'!$A$3:AT$99,46,FALSE)-VLOOKUP($A34,'Import Peak Change'!$A$106:AT$202,46,FALSE)),0,(VLOOKUP($A34,'Import Peak'!$A$3:AT$99,46,FALSE)-VLOOKUP($A34,'Import Peak Change'!$A$106:AT$202,46,FALSE)))</f>
        <v>0</v>
      </c>
      <c r="AU34" s="6">
        <f>IF(ISERROR(VLOOKUP($A34,'Import Peak'!$A$3:AU$99,47,FALSE)-VLOOKUP($A34,'Import Peak Change'!$A$106:AU$202,47,FALSE)),0,(VLOOKUP($A34,'Import Peak'!$A$3:AU$99,47,FALSE)-VLOOKUP($A34,'Import Peak Change'!$A$106:AU$202,47,FALSE)))</f>
        <v>0</v>
      </c>
      <c r="AV34" s="6">
        <f>IF(ISERROR(VLOOKUP($A34,'Import Peak'!$A$3:AV$99,48,FALSE)-VLOOKUP($A34,'Import Peak Change'!$A$106:AV$202,48,FALSE)),0,(VLOOKUP($A34,'Import Peak'!$A$3:AV$99,48,FALSE)-VLOOKUP($A34,'Import Peak Change'!$A$106:AV$202,48,FALSE)))</f>
        <v>0</v>
      </c>
      <c r="AW34" s="6">
        <f>IF(ISERROR(VLOOKUP($A34,'Import Peak'!$A$3:AW$99,49,FALSE)-VLOOKUP($A34,'Import Peak Change'!$A$106:AW$202,49,FALSE)),0,(VLOOKUP($A34,'Import Peak'!$A$3:AW$99,49,FALSE)-VLOOKUP($A34,'Import Peak Change'!$A$106:AW$202,49,FALSE)))</f>
        <v>0</v>
      </c>
      <c r="AX34" s="6">
        <f>IF(ISERROR(VLOOKUP($A34,'Import Peak'!$A$3:AX$99,50,FALSE)-VLOOKUP($A34,'Import Peak Change'!$A$106:AX$202,50,FALSE)),0,(VLOOKUP($A34,'Import Peak'!$A$3:AX$99,50,FALSE)-VLOOKUP($A34,'Import Peak Change'!$A$106:AX$202,50,FALSE)))</f>
        <v>0</v>
      </c>
      <c r="AY34" s="6">
        <f>IF(ISERROR(VLOOKUP($A34,'Import Peak'!$A$3:AY$99,51,FALSE)-VLOOKUP($A34,'Import Peak Change'!$A$106:AY$202,51,FALSE)),0,(VLOOKUP($A34,'Import Peak'!$A$3:AY$99,51,FALSE)-VLOOKUP($A34,'Import Peak Change'!$A$106:AY$202,51,FALSE)))</f>
        <v>0</v>
      </c>
      <c r="AZ34" s="6">
        <f>IF(ISERROR(VLOOKUP($A34,'Import Peak'!$A$3:AZ$99,52,FALSE)-VLOOKUP($A34,'Import Peak Change'!$A$106:AZ$202,52,FALSE)),0,(VLOOKUP($A34,'Import Peak'!$A$3:AZ$99,52,FALSE)-VLOOKUP($A34,'Import Peak Change'!$A$106:AZ$202,52,FALSE)))</f>
        <v>0</v>
      </c>
      <c r="BA34" s="6">
        <f>IF(ISERROR(VLOOKUP($A34,'Import Peak'!$A$3:BA$99,53,FALSE)-VLOOKUP($A34,'Import Peak Change'!$A$106:BA$202,53,FALSE)),0,(VLOOKUP($A34,'Import Peak'!$A$3:BA$99,53,FALSE)-VLOOKUP($A34,'Import Peak Change'!$A$106:BA$202,53,FALSE)))</f>
        <v>0</v>
      </c>
      <c r="BB34" s="6">
        <f>IF(ISERROR(VLOOKUP($A34,'Import Peak'!$A$3:BB$99,54,FALSE)-VLOOKUP($A34,'Import Peak Change'!$A$106:BB$202,54,FALSE)),0,(VLOOKUP($A34,'Import Peak'!$A$3:BB$99,54,FALSE)-VLOOKUP($A34,'Import Peak Change'!$A$106:BB$202,54,FALSE)))</f>
        <v>0</v>
      </c>
      <c r="BC34" s="6">
        <f>IF(ISERROR(VLOOKUP($A34,'Import Peak'!$A$3:BC$99,55,FALSE)-VLOOKUP($A34,'Import Peak Change'!$A$106:BC$202,55,FALSE)),0,(VLOOKUP($A34,'Import Peak'!$A$3:BC$99,55,FALSE)-VLOOKUP($A34,'Import Peak Change'!$A$106:BC$202,55,FALSE)))</f>
        <v>0</v>
      </c>
      <c r="BD34" s="6">
        <f>IF(ISERROR(VLOOKUP($A34,'Import Peak'!$A$3:BD$99,56,FALSE)-VLOOKUP($A34,'Import Peak Change'!$A$106:BD$202,56,FALSE)),0,(VLOOKUP($A34,'Import Peak'!$A$3:BD$99,56,FALSE)-VLOOKUP($A34,'Import Peak Change'!$A$106:BD$202,56,FALSE)))</f>
        <v>0</v>
      </c>
      <c r="BE34" s="6">
        <f>IF(ISERROR(VLOOKUP($A34,'Import Peak'!$A$3:BE$99,57,FALSE)-VLOOKUP($A34,'Import Peak Change'!$A$106:BE$202,57,FALSE)),0,(VLOOKUP($A34,'Import Peak'!$A$3:BE$99,57,FALSE)-VLOOKUP($A34,'Import Peak Change'!$A$106:BE$202,57,FALSE)))</f>
        <v>0</v>
      </c>
      <c r="BF34" s="6">
        <f>IF(ISERROR(VLOOKUP($A34,'Import Peak'!$A$3:BF$99,58,FALSE)-VLOOKUP($A34,'Import Peak Change'!$A$106:BF$202,58,FALSE)),0,(VLOOKUP($A34,'Import Peak'!$A$3:BF$99,58,FALSE)-VLOOKUP($A34,'Import Peak Change'!$A$106:BF$202,58,FALSE)))</f>
        <v>0</v>
      </c>
      <c r="BG34" s="6">
        <f>IF(ISERROR(VLOOKUP($A34,'Import Peak'!$A$3:BG$99,59,FALSE)-VLOOKUP($A34,'Import Peak Change'!$A$106:BG$202,59,FALSE)),0,(VLOOKUP($A34,'Import Peak'!$A$3:BG$99,59,FALSE)-VLOOKUP($A34,'Import Peak Change'!$A$106:BG$202,59,FALSE)))</f>
        <v>0</v>
      </c>
      <c r="BH34" s="6">
        <f>IF(ISERROR(VLOOKUP($A34,'Import Peak'!$A$3:BH$99,60,FALSE)-VLOOKUP($A34,'Import Peak Change'!$A$106:BH$202,60,FALSE)),0,(VLOOKUP($A34,'Import Peak'!$A$3:BH$99,60,FALSE)-VLOOKUP($A34,'Import Peak Change'!$A$106:BH$202,60,FALSE)))</f>
        <v>0</v>
      </c>
      <c r="BI34" s="6">
        <f>IF(ISERROR(VLOOKUP($A34,'Import Peak'!$A$3:BI$99,61,FALSE)-VLOOKUP($A34,'Import Peak Change'!$A$106:BI$202,61,FALSE)),0,(VLOOKUP($A34,'Import Peak'!$A$3:BI$99,61,FALSE)-VLOOKUP($A34,'Import Peak Change'!$A$106:BI$202,61,FALSE)))</f>
        <v>0</v>
      </c>
      <c r="BJ34" s="6">
        <f>IF(ISERROR(VLOOKUP($A34,'Import Peak'!$A$3:BJ$99,62,FALSE)-VLOOKUP($A34,'Import Peak Change'!$A$106:BJ$202,62,FALSE)),0,(VLOOKUP($A34,'Import Peak'!$A$3:BJ$99,62,FALSE)-VLOOKUP($A34,'Import Peak Change'!$A$106:BJ$202,62,FALSE)))</f>
        <v>0</v>
      </c>
      <c r="BK34" s="6">
        <f>IF(ISERROR(VLOOKUP($A34,'Import Peak'!$A$3:BK$99,63,FALSE)-VLOOKUP($A34,'Import Peak Change'!$A$106:BK$202,63,FALSE)),0,(VLOOKUP($A34,'Import Peak'!$A$3:BK$99,63,FALSE)-VLOOKUP($A34,'Import Peak Change'!$A$106:BK$202,63,FALSE)))</f>
        <v>0</v>
      </c>
      <c r="BL34" s="6">
        <f>IF(ISERROR(VLOOKUP($A34,'Import Peak'!$A$3:BL$99,64,FALSE)-VLOOKUP($A34,'Import Peak Change'!$A$106:BL$202,64,FALSE)),0,(VLOOKUP($A34,'Import Peak'!$A$3:BL$99,64,FALSE)-VLOOKUP($A34,'Import Peak Change'!$A$106:BL$202,64,FALSE)))</f>
        <v>0</v>
      </c>
      <c r="BM34" s="6">
        <f>IF(ISERROR(VLOOKUP($A34,'Import Peak'!$A$3:BM$99,65,FALSE)-VLOOKUP($A34,'Import Peak Change'!$A$106:BM$202,65,FALSE)),0,(VLOOKUP($A34,'Import Peak'!$A$3:BM$99,65,FALSE)-VLOOKUP($A34,'Import Peak Change'!$A$106:BM$202,65,FALSE)))</f>
        <v>0</v>
      </c>
      <c r="BN34" s="6">
        <f>IF(ISERROR(VLOOKUP($A34,'Import Peak'!$A$3:BN$99,66,FALSE)-VLOOKUP($A34,'Import Peak Change'!$A$106:BN$202,66,FALSE)),0,(VLOOKUP($A34,'Import Peak'!$A$3:BN$99,66,FALSE)-VLOOKUP($A34,'Import Peak Change'!$A$106:BN$202,66,FALSE)))</f>
        <v>0</v>
      </c>
      <c r="BO34" s="6">
        <f>IF(ISERROR(VLOOKUP($A34,'Import Peak'!$A$3:BO$99,67,FALSE)-VLOOKUP($A34,'Import Peak Change'!$A$106:BO$202,67,FALSE)),0,(VLOOKUP($A34,'Import Peak'!$A$3:BO$99,67,FALSE)-VLOOKUP($A34,'Import Peak Change'!$A$106:BO$202,67,FALSE)))</f>
        <v>0</v>
      </c>
      <c r="BP34" s="6">
        <f>IF(ISERROR(VLOOKUP($A34,'Import Peak'!$A$3:BP$99,68,FALSE)-VLOOKUP($A34,'Import Peak Change'!$A$106:BP$202,68,FALSE)),0,(VLOOKUP($A34,'Import Peak'!$A$3:BP$99,68,FALSE)-VLOOKUP($A34,'Import Peak Change'!$A$106:BP$202,68,FALSE)))</f>
        <v>0</v>
      </c>
      <c r="BQ34" s="6">
        <f>IF(ISERROR(VLOOKUP($A34,'Import Peak'!$A$3:BQ$99,69,FALSE)-VLOOKUP($A34,'Import Peak Change'!$A$106:BQ$202,69,FALSE)),0,(VLOOKUP($A34,'Import Peak'!$A$3:BQ$99,69,FALSE)-VLOOKUP($A34,'Import Peak Change'!$A$106:BQ$202,69,FALSE)))</f>
        <v>0</v>
      </c>
      <c r="BR34" s="6">
        <f>IF(ISERROR(VLOOKUP($A34,'Import Peak'!$A$3:BR$99,70,FALSE)-VLOOKUP($A34,'Import Peak Change'!$A$106:BR$202,70,FALSE)),0,(VLOOKUP($A34,'Import Peak'!$A$3:BR$99,70,FALSE)-VLOOKUP($A34,'Import Peak Change'!$A$106:BR$202,70,FALSE)))</f>
        <v>0</v>
      </c>
      <c r="BS34" s="6">
        <f>IF(ISERROR(VLOOKUP($A34,'Import Peak'!$A$3:BS$99,71,FALSE)-VLOOKUP($A34,'Import Peak Change'!$A$106:BS$202,71,FALSE)),0,(VLOOKUP($A34,'Import Peak'!$A$3:BS$99,71,FALSE)-VLOOKUP($A34,'Import Peak Change'!$A$106:BS$202,71,FALSE)))</f>
        <v>0</v>
      </c>
      <c r="BT34" s="6">
        <f>IF(ISERROR(VLOOKUP($A34,'Import Peak'!$A$3:BT$99,72,FALSE)-VLOOKUP($A34,'Import Peak Change'!$A$106:BT$202,72,FALSE)),0,(VLOOKUP($A34,'Import Peak'!$A$3:BT$99,72,FALSE)-VLOOKUP($A34,'Import Peak Change'!$A$106:BT$202,72,FALSE)))</f>
        <v>0</v>
      </c>
      <c r="BU34" s="6">
        <f>IF(ISERROR(VLOOKUP($A34,'Import Peak'!$A$3:BU$99,73,FALSE)-VLOOKUP($A34,'Import Peak Change'!$A$106:BU$202,73,FALSE)),0,(VLOOKUP($A34,'Import Peak'!$A$3:BU$99,73,FALSE)-VLOOKUP($A34,'Import Peak Change'!$A$106:BU$202,73,FALSE)))</f>
        <v>0</v>
      </c>
      <c r="BV34" s="6">
        <f>IF(ISERROR(VLOOKUP($A34,'Import Peak'!$A$3:BV$99,74,FALSE)-VLOOKUP($A34,'Import Peak Change'!$A$106:BV$202,74,FALSE)),0,(VLOOKUP($A34,'Import Peak'!$A$3:BV$99,74,FALSE)-VLOOKUP($A34,'Import Peak Change'!$A$106:BV$202,74,FALSE)))</f>
        <v>0</v>
      </c>
      <c r="BW34" s="6">
        <f>IF(ISERROR(VLOOKUP($A34,'Import Peak'!$A$3:BW$99,75,FALSE)-VLOOKUP($A34,'Import Peak Change'!$A$106:BW$202,75,FALSE)),0,(VLOOKUP($A34,'Import Peak'!$A$3:BW$99,75,FALSE)-VLOOKUP($A34,'Import Peak Change'!$A$106:BW$202,75,FALSE)))</f>
        <v>0</v>
      </c>
      <c r="BX34" s="6">
        <f>IF(ISERROR(VLOOKUP($A34,'Import Peak'!$A$3:BX$99,76,FALSE)-VLOOKUP($A34,'Import Peak Change'!$A$106:BX$202,76,FALSE)),0,(VLOOKUP($A34,'Import Peak'!$A$3:BX$99,76,FALSE)-VLOOKUP($A34,'Import Peak Change'!$A$106:BX$202,76,FALSE)))</f>
        <v>0</v>
      </c>
      <c r="BY34" s="6">
        <f>IF(ISERROR(VLOOKUP($A34,'Import Peak'!$A$3:BY$99,77,FALSE)-VLOOKUP($A34,'Import Peak Change'!$A$106:BY$202,77,FALSE)),0,(VLOOKUP($A34,'Import Peak'!$A$3:BY$99,77,FALSE)-VLOOKUP($A34,'Import Peak Change'!$A$106:BY$202,77,FALSE)))</f>
        <v>0</v>
      </c>
      <c r="BZ34" s="6">
        <f>IF(ISERROR(VLOOKUP($A34,'Import Peak'!$A$3:BZ$99,78,FALSE)-VLOOKUP($A34,'Import Peak Change'!$A$106:BZ$202,78,FALSE)),0,(VLOOKUP($A34,'Import Peak'!$A$3:BZ$99,78,FALSE)-VLOOKUP($A34,'Import Peak Change'!$A$106:BZ$202,78,FALSE)))</f>
        <v>0</v>
      </c>
      <c r="CA34" s="6">
        <f>IF(ISERROR(VLOOKUP($A34,'Import Peak'!$A$3:CA$99,79,FALSE)-VLOOKUP($A34,'Import Peak Change'!$A$106:CA$202,79,FALSE)),0,(VLOOKUP($A34,'Import Peak'!$A$3:CA$99,79,FALSE)-VLOOKUP($A34,'Import Peak Change'!$A$106:CA$202,79,FALSE)))</f>
        <v>0</v>
      </c>
      <c r="CB34" s="6">
        <f>IF(ISERROR(VLOOKUP($A34,'Import Peak'!$A$3:CB$99,80,FALSE)-VLOOKUP($A34,'Import Peak Change'!$A$106:CB$202,80,FALSE)),0,(VLOOKUP($A34,'Import Peak'!$A$3:CB$99,80,FALSE)-VLOOKUP($A34,'Import Peak Change'!$A$106:CB$202,80,FALSE)))</f>
        <v>0</v>
      </c>
      <c r="CC34" s="6">
        <f>IF(ISERROR(VLOOKUP($A34,'Import Peak'!$A$3:CC$99,81,FALSE)-VLOOKUP($A34,'Import Peak Change'!$A$106:CC$202,81,FALSE)),0,(VLOOKUP($A34,'Import Peak'!$A$3:CC$99,81,FALSE)-VLOOKUP($A34,'Import Peak Change'!$A$106:CC$202,81,FALSE)))</f>
        <v>0</v>
      </c>
      <c r="CD34" s="6">
        <f>IF(ISERROR(VLOOKUP($A34,'Import Peak'!$A$3:CD$99,82,FALSE)-VLOOKUP($A34,'Import Peak Change'!$A$106:CD$202,82,FALSE)),0,(VLOOKUP($A34,'Import Peak'!$A$3:CD$99,82,FALSE)-VLOOKUP($A34,'Import Peak Change'!$A$106:CD$202,82,FALSE)))</f>
        <v>0</v>
      </c>
      <c r="CE34" s="6">
        <f>IF(ISERROR(VLOOKUP($A34,'Import Peak'!$A$3:CE$99,83,FALSE)-VLOOKUP($A34,'Import Peak Change'!$A$106:CE$202,83,FALSE)),0,(VLOOKUP($A34,'Import Peak'!$A$3:CE$99,83,FALSE)-VLOOKUP($A34,'Import Peak Change'!$A$106:CE$202,83,FALSE)))</f>
        <v>0</v>
      </c>
      <c r="CF34" s="6">
        <f>IF(ISERROR(VLOOKUP($A34,'Import Peak'!$A$3:CF$99,84,FALSE)-VLOOKUP($A34,'Import Peak Change'!$A$106:CF$202,84,FALSE)),0,(VLOOKUP($A34,'Import Peak'!$A$3:CF$99,84,FALSE)-VLOOKUP($A34,'Import Peak Change'!$A$106:CF$202,84,FALSE)))</f>
        <v>0</v>
      </c>
      <c r="CG34" s="6">
        <f>IF(ISERROR(VLOOKUP($A34,'Import Peak'!$A$3:CG$99,85,FALSE)-VLOOKUP($A34,'Import Peak Change'!$A$106:CG$202,85,FALSE)),0,(VLOOKUP($A34,'Import Peak'!$A$3:CG$99,85,FALSE)-VLOOKUP($A34,'Import Peak Change'!$A$106:CG$202,85,FALSE)))</f>
        <v>0</v>
      </c>
      <c r="CH34" s="6">
        <f>IF(ISERROR(VLOOKUP($A34,'Import Peak'!$A$3:CH$99,86,FALSE)-VLOOKUP($A34,'Import Peak Change'!$A$106:CH$202,86,FALSE)),0,(VLOOKUP($A34,'Import Peak'!$A$3:CH$99,86,FALSE)-VLOOKUP($A34,'Import Peak Change'!$A$106:CH$202,86,FALSE)))</f>
        <v>0</v>
      </c>
      <c r="CI34" s="6">
        <f>IF(ISERROR(VLOOKUP($A34,'Import Peak'!$A$3:CI$99,87,FALSE)-VLOOKUP($A34,'Import Peak Change'!$A$106:CI$202,87,FALSE)),0,(VLOOKUP($A34,'Import Peak'!$A$3:CI$99,87,FALSE)-VLOOKUP($A34,'Import Peak Change'!$A$106:CI$202,87,FALSE)))</f>
        <v>0</v>
      </c>
      <c r="CJ34" s="6">
        <f>IF(ISERROR(VLOOKUP($A34,'Import Peak'!$A$3:CJ$99,88,FALSE)-VLOOKUP($A34,'Import Peak Change'!$A$106:CJ$202,88,FALSE)),0,(VLOOKUP($A34,'Import Peak'!$A$3:CJ$99,88,FALSE)-VLOOKUP($A34,'Import Peak Change'!$A$106:CJ$202,88,FALSE)))</f>
        <v>0</v>
      </c>
      <c r="CK34" s="6">
        <f>IF(ISERROR(VLOOKUP($A34,'Import Peak'!$A$3:CK$99,89,FALSE)-VLOOKUP($A34,'Import Peak Change'!$A$106:CK$202,89,FALSE)),0,(VLOOKUP($A34,'Import Peak'!$A$3:CK$99,89,FALSE)-VLOOKUP($A34,'Import Peak Change'!$A$106:CK$202,89,FALSE)))</f>
        <v>0</v>
      </c>
      <c r="CL34" s="6">
        <f>IF(ISERROR(VLOOKUP($A34,'Import Peak'!$A$3:CL$99,90,FALSE)-VLOOKUP($A34,'Import Peak Change'!$A$106:CL$202,90,FALSE)),0,(VLOOKUP($A34,'Import Peak'!$A$3:CL$99,90,FALSE)-VLOOKUP($A34,'Import Peak Change'!$A$106:CL$202,90,FALSE)))</f>
        <v>0</v>
      </c>
      <c r="CM34" s="6">
        <f>IF(ISERROR(VLOOKUP($A34,'Import Peak'!$A$3:CM$99,91,FALSE)-VLOOKUP($A34,'Import Peak Change'!$A$106:CM$202,91,FALSE)),0,(VLOOKUP($A34,'Import Peak'!$A$3:CM$99,91,FALSE)-VLOOKUP($A34,'Import Peak Change'!$A$106:CM$202,91,FALSE)))</f>
        <v>0</v>
      </c>
      <c r="CN34" s="6">
        <f>IF(ISERROR(VLOOKUP($A34,'Import Peak'!$A$3:CN$99,92,FALSE)-VLOOKUP($A34,'Import Peak Change'!$A$106:CN$202,92,FALSE)),0,(VLOOKUP($A34,'Import Peak'!$A$3:CN$99,92,FALSE)-VLOOKUP($A34,'Import Peak Change'!$A$106:CN$202,92,FALSE)))</f>
        <v>0</v>
      </c>
      <c r="CO34" s="6">
        <f>IF(ISERROR(VLOOKUP($A34,'Import Peak'!$A$3:CO$99,93,FALSE)-VLOOKUP($A34,'Import Peak Change'!$A$106:CO$202,93,FALSE)),0,(VLOOKUP($A34,'Import Peak'!$A$3:CO$99,93,FALSE)-VLOOKUP($A34,'Import Peak Change'!$A$106:CO$202,93,FALSE)))</f>
        <v>0</v>
      </c>
      <c r="CP34" s="6">
        <f>IF(ISERROR(VLOOKUP($A34,'Import Peak'!$A$3:CP$99,94,FALSE)-VLOOKUP($A34,'Import Peak Change'!$A$106:CP$202,94,FALSE)),0,(VLOOKUP($A34,'Import Peak'!$A$3:CP$99,94,FALSE)-VLOOKUP($A34,'Import Peak Change'!$A$106:CP$202,94,FALSE)))</f>
        <v>0</v>
      </c>
      <c r="CQ34" s="6">
        <f>IF(ISERROR(VLOOKUP($A34,'Import Peak'!$A$3:CQ$99,95,FALSE)-VLOOKUP($A34,'Import Peak Change'!$A$106:CQ$202,95,FALSE)),0,(VLOOKUP($A34,'Import Peak'!$A$3:CQ$99,95,FALSE)-VLOOKUP($A34,'Import Peak Change'!$A$106:CQ$202,95,FALSE)))</f>
        <v>0</v>
      </c>
      <c r="CR34" s="6">
        <f>IF(ISERROR(VLOOKUP($A34,'Import Peak'!$A$3:CR$99,96,FALSE)-VLOOKUP($A34,'Import Peak Change'!$A$106:CR$202,96,FALSE)),0,(VLOOKUP($A34,'Import Peak'!$A$3:CR$99,96,FALSE)-VLOOKUP($A34,'Import Peak Change'!$A$106:CR$202,96,FALSE)))</f>
        <v>0</v>
      </c>
      <c r="CS34" s="6">
        <f>IF(ISERROR(VLOOKUP($A34,'Import Peak'!$A$3:CS$99,97,FALSE)-VLOOKUP($A34,'Import Peak Change'!$A$106:CS$202,97,FALSE)),0,(VLOOKUP($A34,'Import Peak'!$A$3:CS$99,97,FALSE)-VLOOKUP($A34,'Import Peak Change'!$A$106:CS$202,97,FALSE)))</f>
        <v>0</v>
      </c>
      <c r="CT34" s="6">
        <f>IF(ISERROR(VLOOKUP($A34,'Import Peak'!$A$3:CT$99,98,FALSE)-VLOOKUP($A34,'Import Peak Change'!$A$106:CT$202,98,FALSE)),0,(VLOOKUP($A34,'Import Peak'!$A$3:CT$99,98,FALSE)-VLOOKUP($A34,'Import Peak Change'!$A$106:CT$202,98,FALSE)))</f>
        <v>0</v>
      </c>
      <c r="CU34" s="6">
        <f>IF(ISERROR(VLOOKUP($A34,'Import Peak'!$A$3:CU$99,99,FALSE)-VLOOKUP($A34,'Import Peak Change'!$A$106:CU$202,99,FALSE)),0,(VLOOKUP($A34,'Import Peak'!$A$3:CU$99,99,FALSE)-VLOOKUP($A34,'Import Peak Change'!$A$106:CU$202,99,FALSE)))</f>
        <v>0</v>
      </c>
      <c r="CV34" s="6">
        <f>IF(ISERROR(VLOOKUP($A34,'Import Peak'!$A$3:CV$99,100,FALSE)-VLOOKUP($A34,'Import Peak Change'!$A$106:CV$202,100,FALSE)),0,(VLOOKUP($A34,'Import Peak'!$A$3:CV$99,100,FALSE)-VLOOKUP($A34,'Import Peak Change'!$A$106:CV$202,100,FALSE)))</f>
        <v>0</v>
      </c>
      <c r="CW34" s="6">
        <f>IF(ISERROR(VLOOKUP($A34,'Import Peak'!$A$3:CW$99,101,FALSE)-VLOOKUP($A34,'Import Peak Change'!$A$106:CW$202,101,FALSE)),0,(VLOOKUP($A34,'Import Peak'!$A$3:CW$99,101,FALSE)-VLOOKUP($A34,'Import Peak Change'!$A$106:CW$202,101,FALSE)))</f>
        <v>0</v>
      </c>
      <c r="CX34" s="6">
        <f>IF(ISERROR(VLOOKUP($A34,'Import Peak'!$A$3:CX$99,102,FALSE)-VLOOKUP($A34,'Import Peak Change'!$A$106:CX$202,102,FALSE)),0,(VLOOKUP($A34,'Import Peak'!$A$3:CX$99,102,FALSE)-VLOOKUP($A34,'Import Peak Change'!$A$106:CX$202,102,FALSE)))</f>
        <v>0</v>
      </c>
      <c r="CY34" s="6">
        <f>IF(ISERROR(VLOOKUP($A34,'Import Peak'!$A$3:CY$99,103,FALSE)-VLOOKUP($A34,'Import Peak Change'!$A$106:CY$202,103,FALSE)),0,(VLOOKUP($A34,'Import Peak'!$A$3:CY$99,103,FALSE)-VLOOKUP($A34,'Import Peak Change'!$A$106:CY$202,103,FALSE)))</f>
        <v>0</v>
      </c>
      <c r="CZ34" s="6">
        <f>IF(ISERROR(VLOOKUP($A34,'Import Peak'!$A$3:CZ$99,104,FALSE)-VLOOKUP($A34,'Import Peak Change'!$A$106:CZ$202,104,FALSE)),0,(VLOOKUP($A34,'Import Peak'!$A$3:CZ$99,104,FALSE)-VLOOKUP($A34,'Import Peak Change'!$A$106:CZ$202,104,FALSE)))</f>
        <v>0</v>
      </c>
      <c r="DA34" s="6">
        <f>IF(ISERROR(VLOOKUP($A34,'Import Peak'!$A$3:DA$99,105,FALSE)-VLOOKUP($A34,'Import Peak Change'!$A$106:DA$202,105,FALSE)),0,(VLOOKUP($A34,'Import Peak'!$A$3:DA$99,105,FALSE)-VLOOKUP($A34,'Import Peak Change'!$A$106:DA$202,105,FALSE)))</f>
        <v>-2.3104999999999905</v>
      </c>
      <c r="DB34" s="6">
        <f>IF(ISERROR(VLOOKUP($A34,'Import Peak'!$A$3:DB$99,106,FALSE)-VLOOKUP($A34,'Import Peak Change'!$A$106:DB$202,106,FALSE)),0,(VLOOKUP($A34,'Import Peak'!$A$3:DB$99,106,FALSE)-VLOOKUP($A34,'Import Peak Change'!$A$106:DB$202,106,FALSE)))</f>
        <v>0</v>
      </c>
      <c r="DC34" s="6">
        <f>IF(ISERROR(VLOOKUP($A34,'Import Peak'!$A$3:DC$99,107,FALSE)-VLOOKUP($A34,'Import Peak Change'!$A$106:DC$202,107,FALSE)),0,(VLOOKUP($A34,'Import Peak'!$A$3:DC$99,107,FALSE)-VLOOKUP($A34,'Import Peak Change'!$A$106:DC$202,107,FALSE)))</f>
        <v>0</v>
      </c>
      <c r="DD34" s="6">
        <f>IF(ISERROR(VLOOKUP($A34,'Import Peak'!$A$3:DD$99,108,FALSE)-VLOOKUP($A34,'Import Peak Change'!$A$106:DD$202,108,FALSE)),0,(VLOOKUP($A34,'Import Peak'!$A$3:DD$99,108,FALSE)-VLOOKUP($A34,'Import Peak Change'!$A$106:DD$202,108,FALSE)))</f>
        <v>0</v>
      </c>
      <c r="DE34" s="6">
        <f>IF(ISERROR(VLOOKUP($A34,'Import Peak'!$A$3:DE$99,109,FALSE)-VLOOKUP($A34,'Import Peak Change'!$A$106:DE$202,109,FALSE)),0,(VLOOKUP($A34,'Import Peak'!$A$3:DE$99,109,FALSE)-VLOOKUP($A34,'Import Peak Change'!$A$106:DE$202,109,FALSE)))</f>
        <v>0</v>
      </c>
      <c r="DF34" s="6">
        <f>IF(ISERROR(VLOOKUP($A34,'Import Peak'!$A$3:DF$99,110,FALSE)-VLOOKUP($A34,'Import Peak Change'!$A$106:DF$202,110,FALSE)),0,(VLOOKUP($A34,'Import Peak'!$A$3:DF$99,110,FALSE)-VLOOKUP($A34,'Import Peak Change'!$A$106:DF$202,110,FALSE)))</f>
        <v>0</v>
      </c>
      <c r="DG34" s="6">
        <f>IF(ISERROR(VLOOKUP($A34,'Import Peak'!$A$3:DG$99,111,FALSE)-VLOOKUP($A34,'Import Peak Change'!$A$106:DG$202,111,FALSE)),0,(VLOOKUP($A34,'Import Peak'!$A$3:DG$99,111,FALSE)-VLOOKUP($A34,'Import Peak Change'!$A$106:DG$202,111,FALSE)))</f>
        <v>0</v>
      </c>
      <c r="DH34" s="6">
        <f>IF(ISERROR(VLOOKUP($A34,'Import Peak'!$A$3:DH$99,112,FALSE)-VLOOKUP($A34,'Import Peak Change'!$A$106:DH$202,112,FALSE)),0,(VLOOKUP($A34,'Import Peak'!$A$3:DH$99,112,FALSE)-VLOOKUP($A34,'Import Peak Change'!$A$106:DH$202,112,FALSE)))</f>
        <v>0</v>
      </c>
      <c r="DI34" s="6">
        <f>IF(ISERROR(VLOOKUP($A34,'Import Peak'!$A$3:DI$99,113,FALSE)-VLOOKUP($A34,'Import Peak Change'!$A$106:DI$202,113,FALSE)),0,(VLOOKUP($A34,'Import Peak'!$A$3:DI$99,113,FALSE)-VLOOKUP($A34,'Import Peak Change'!$A$106:DI$202,113,FALSE)))</f>
        <v>0</v>
      </c>
      <c r="DJ34" s="6">
        <f>IF(ISERROR(VLOOKUP($A34,'Import Peak'!$A$3:DJ$99,114,FALSE)-VLOOKUP($A34,'Import Peak Change'!$A$106:DJ$202,114,FALSE)),0,(VLOOKUP($A34,'Import Peak'!$A$3:DJ$99,114,FALSE)-VLOOKUP($A34,'Import Peak Change'!$A$106:DJ$202,114,FALSE)))</f>
        <v>0</v>
      </c>
      <c r="DK34" s="6">
        <f>IF(ISERROR(VLOOKUP($A34,'Import Peak'!$A$3:DK$99,115,FALSE)-VLOOKUP($A34,'Import Peak Change'!$A$106:DK$202,115,FALSE)),0,(VLOOKUP($A34,'Import Peak'!$A$3:DK$99,115,FALSE)-VLOOKUP($A34,'Import Peak Change'!$A$106:DK$202,115,FALSE)))</f>
        <v>0</v>
      </c>
      <c r="DL34" s="6">
        <f>IF(ISERROR(VLOOKUP($A34,'Import Peak'!$A$3:DL$99,116,FALSE)-VLOOKUP($A34,'Import Peak Change'!$A$106:DL$202,116,FALSE)),0,(VLOOKUP($A34,'Import Peak'!$A$3:DL$99,116,FALSE)-VLOOKUP($A34,'Import Peak Change'!$A$106:DL$202,116,FALSE)))</f>
        <v>0</v>
      </c>
      <c r="DM34" s="6">
        <f>IF(ISERROR(VLOOKUP($A34,'Import Peak'!$A$3:DM$99,117,FALSE)-VLOOKUP($A34,'Import Peak Change'!$A$106:DM$202,117,FALSE)),0,(VLOOKUP($A34,'Import Peak'!$A$3:DM$99,117,FALSE)-VLOOKUP($A34,'Import Peak Change'!$A$106:DM$202,117,FALSE)))</f>
        <v>0</v>
      </c>
      <c r="DN34" s="6">
        <f>IF(ISERROR(VLOOKUP($A34,'Import Peak'!$A$3:DN$99,118,FALSE)-VLOOKUP($A34,'Import Peak Change'!$A$106:DN$202,118,FALSE)),0,(VLOOKUP($A34,'Import Peak'!$A$3:DN$99,118,FALSE)-VLOOKUP($A34,'Import Peak Change'!$A$106:DN$202,118,FALSE)))</f>
        <v>0</v>
      </c>
      <c r="DO34" s="6">
        <f>IF(ISERROR(VLOOKUP($A34,'Import Peak'!$A$3:DO$99,119,FALSE)-VLOOKUP($A34,'Import Peak Change'!$A$106:DO$202,119,FALSE)),0,(VLOOKUP($A34,'Import Peak'!$A$3:DO$99,119,FALSE)-VLOOKUP($A34,'Import Peak Change'!$A$106:DO$202,119,FALSE)))</f>
        <v>0</v>
      </c>
      <c r="DP34" s="6">
        <f>IF(ISERROR(VLOOKUP($A34,'Import Peak'!$A$3:DP$99,120,FALSE)-VLOOKUP($A34,'Import Peak Change'!$A$106:DP$202,120,FALSE)),0,(VLOOKUP($A34,'Import Peak'!$A$3:DP$99,120,FALSE)-VLOOKUP($A34,'Import Peak Change'!$A$106:DP$202,120,FALSE)))</f>
        <v>0</v>
      </c>
      <c r="DQ34" s="6">
        <f>IF(ISERROR(VLOOKUP($A34,'Import Peak'!$A$3:DQ$99,121,FALSE)-VLOOKUP($A34,'Import Peak Change'!$A$106:DQ$202,121,FALSE)),0,(VLOOKUP($A34,'Import Peak'!$A$3:DQ$99,121,FALSE)-VLOOKUP($A34,'Import Peak Change'!$A$106:DQ$202,121,FALSE)))</f>
        <v>0</v>
      </c>
      <c r="DR34" s="6">
        <f>IF(ISERROR(VLOOKUP($A34,'Import Peak'!$A$3:DR$99,122,FALSE)-VLOOKUP($A34,'Import Peak Change'!$A$106:DR$202,122,FALSE)),0,(VLOOKUP($A34,'Import Peak'!$A$3:DR$99,122,FALSE)-VLOOKUP($A34,'Import Peak Change'!$A$106:DR$202,122,FALSE)))</f>
        <v>0</v>
      </c>
      <c r="DS34" s="6">
        <f>IF(ISERROR(VLOOKUP($A34,'Import Peak'!$A$3:DS$99,123,FALSE)-VLOOKUP($A34,'Import Peak Change'!$A$106:DS$202,123,FALSE)),0,(VLOOKUP($A34,'Import Peak'!$A$3:DS$99,123,FALSE)-VLOOKUP($A34,'Import Peak Change'!$A$106:DS$202,123,FALSE)))</f>
        <v>0</v>
      </c>
      <c r="DT34" s="6">
        <f>IF(ISERROR(VLOOKUP($A34,'Import Peak'!$A$3:DT$99,124,FALSE)-VLOOKUP($A34,'Import Peak Change'!$A$106:DT$202,124,FALSE)),0,(VLOOKUP($A34,'Import Peak'!$A$3:DT$99,124,FALSE)-VLOOKUP($A34,'Import Peak Change'!$A$106:DT$202,124,FALSE)))</f>
        <v>0</v>
      </c>
      <c r="DU34" s="6">
        <f>IF(ISERROR(VLOOKUP($A34,'Import Peak'!$A$3:DU$99,125,FALSE)-VLOOKUP($A34,'Import Peak Change'!$A$106:DU$202,125,FALSE)),0,(VLOOKUP($A34,'Import Peak'!$A$3:DU$99,125,FALSE)-VLOOKUP($A34,'Import Peak Change'!$A$106:DU$202,125,FALSE)))</f>
        <v>0</v>
      </c>
      <c r="DV34" s="6">
        <f>IF(ISERROR(VLOOKUP($A34,'Import Peak'!$A$3:DV$99,126,FALSE)-VLOOKUP($A34,'Import Peak Change'!$A$106:DV$202,126,FALSE)),0,(VLOOKUP($A34,'Import Peak'!$A$3:DV$99,126,FALSE)-VLOOKUP($A34,'Import Peak Change'!$A$106:DV$202,126,FALSE)))</f>
        <v>0</v>
      </c>
      <c r="DW34" s="6">
        <f>IF(ISERROR(VLOOKUP($A34,'Import Peak'!$A$3:DW$99,127,FALSE)-VLOOKUP($A34,'Import Peak Change'!$A$106:DW$202,127,FALSE)),0,(VLOOKUP($A34,'Import Peak'!$A$3:DW$99,127,FALSE)-VLOOKUP($A34,'Import Peak Change'!$A$106:DW$202,127,FALSE)))</f>
        <v>0</v>
      </c>
      <c r="DX34" s="6">
        <f>IF(ISERROR(VLOOKUP($A34,'Import Peak'!$A$3:DX$99,128,FALSE)-VLOOKUP($A34,'Import Peak Change'!$A$106:DX$202,128,FALSE)),0,(VLOOKUP($A34,'Import Peak'!$A$3:DX$99,128,FALSE)-VLOOKUP($A34,'Import Peak Change'!$A$106:DX$202,128,FALSE)))</f>
        <v>0</v>
      </c>
      <c r="DY34" s="6">
        <f>IF(ISERROR(VLOOKUP($A34,'Import Peak'!$A$3:DY$99,129,FALSE)-VLOOKUP($A34,'Import Peak Change'!$A$106:DY$202,129,FALSE)),0,(VLOOKUP($A34,'Import Peak'!$A$3:DY$99,129,FALSE)-VLOOKUP($A34,'Import Peak Change'!$A$106:DY$202,129,FALSE)))</f>
        <v>0</v>
      </c>
      <c r="DZ34" s="6">
        <f>IF(ISERROR(VLOOKUP($A34,'Import Peak'!$A$3:DZ$99,130,FALSE)-VLOOKUP($A34,'Import Peak Change'!$A$106:DZ$202,130,FALSE)),0,(VLOOKUP($A34,'Import Peak'!$A$3:DZ$99,130,FALSE)-VLOOKUP($A34,'Import Peak Change'!$A$106:DZ$202,130,FALSE)))</f>
        <v>0</v>
      </c>
      <c r="EA34" s="6">
        <f>IF(ISERROR(VLOOKUP($A34,'Import Peak'!$A$3:EA$99,131,FALSE)-VLOOKUP($A34,'Import Peak Change'!$A$106:EA$202,131,FALSE)),0,(VLOOKUP($A34,'Import Peak'!$A$3:EA$99,131,FALSE)-VLOOKUP($A34,'Import Peak Change'!$A$106:EA$202,131,FALSE)))</f>
        <v>0</v>
      </c>
      <c r="EB34" s="6">
        <f>IF(ISERROR(VLOOKUP($A34,'Import Peak'!$A$3:EB$99,132,FALSE)-VLOOKUP($A34,'Import Peak Change'!$A$106:EB$202,132,FALSE)),0,(VLOOKUP($A34,'Import Peak'!$A$3:EB$99,132,FALSE)-VLOOKUP($A34,'Import Peak Change'!$A$106:EB$202,132,FALSE)))</f>
        <v>0</v>
      </c>
      <c r="EC34" s="6">
        <f>IF(ISERROR(VLOOKUP($A34,'Import Peak'!$A$3:EC$99,133,FALSE)-VLOOKUP($A34,'Import Peak Change'!$A$106:EC$202,133,FALSE)),0,(VLOOKUP($A34,'Import Peak'!$A$3:EC$99,133,FALSE)-VLOOKUP($A34,'Import Peak Change'!$A$106:EC$202,133,FALSE)))</f>
        <v>0</v>
      </c>
      <c r="ED34" s="6">
        <f>IF(ISERROR(VLOOKUP($A34,'Import Peak'!$A$3:ED$99,134,FALSE)-VLOOKUP($A34,'Import Peak Change'!$A$106:ED$202,134,FALSE)),0,(VLOOKUP($A34,'Import Peak'!$A$3:ED$99,134,FALSE)-VLOOKUP($A34,'Import Peak Change'!$A$106:ED$202,134,FALSE)))</f>
        <v>0</v>
      </c>
      <c r="EE34" s="6">
        <f>IF(ISERROR(VLOOKUP($A34,'Import Peak'!$A$3:EE$99,135,FALSE)-VLOOKUP($A34,'Import Peak Change'!$A$106:EE$202,135,FALSE)),0,(VLOOKUP($A34,'Import Peak'!$A$3:EE$99,135,FALSE)-VLOOKUP($A34,'Import Peak Change'!$A$106:EE$202,135,FALSE)))</f>
        <v>0</v>
      </c>
      <c r="EF34" s="6">
        <f>IF(ISERROR(VLOOKUP($A34,'Import Peak'!$A$3:EF$99,136,FALSE)-VLOOKUP($A34,'Import Peak Change'!$A$106:EF$202,136,FALSE)),0,(VLOOKUP($A34,'Import Peak'!$A$3:EF$99,136,FALSE)-VLOOKUP($A34,'Import Peak Change'!$A$106:EF$202,136,FALSE)))</f>
        <v>0</v>
      </c>
      <c r="EG34" s="6">
        <f>IF(ISERROR(VLOOKUP($A34,'Import Peak'!$A$3:EG$99,137,FALSE)-VLOOKUP($A34,'Import Peak Change'!$A$106:EG$202,137,FALSE)),0,(VLOOKUP($A34,'Import Peak'!$A$3:EG$99,137,FALSE)-VLOOKUP($A34,'Import Peak Change'!$A$106:EG$202,137,FALSE)))</f>
        <v>0</v>
      </c>
      <c r="EH34" s="6">
        <f>IF(ISERROR(VLOOKUP($A34,'Import Peak'!$A$3:EH$99,138,FALSE)-VLOOKUP($A34,'Import Peak Change'!$A$106:EH$202,138,FALSE)),0,(VLOOKUP($A34,'Import Peak'!$A$3:EH$99,138,FALSE)-VLOOKUP($A34,'Import Peak Change'!$A$106:EH$202,138,FALSE)))</f>
        <v>0</v>
      </c>
      <c r="EI34" s="6">
        <f>IF(ISERROR(VLOOKUP($A34,'Import Peak'!$A$3:EI$99,139,FALSE)-VLOOKUP($A34,'Import Peak Change'!$A$106:EI$202,139,FALSE)),0,(VLOOKUP($A34,'Import Peak'!$A$3:EI$99,139,FALSE)-VLOOKUP($A34,'Import Peak Change'!$A$106:EI$202,139,FALSE)))</f>
        <v>0</v>
      </c>
      <c r="EJ34" s="6">
        <f>IF(ISERROR(VLOOKUP($A34,'Import Peak'!$A$3:EJ$99,140,FALSE)-VLOOKUP($A34,'Import Peak Change'!$A$106:EJ$202,140,FALSE)),0,(VLOOKUP($A34,'Import Peak'!$A$3:EJ$99,140,FALSE)-VLOOKUP($A34,'Import Peak Change'!$A$106:EJ$202,140,FALSE)))</f>
        <v>0</v>
      </c>
      <c r="EK34" s="6">
        <f>IF(ISERROR(VLOOKUP($A34,'Import Peak'!$A$3:EK$99,141,FALSE)-VLOOKUP($A34,'Import Peak Change'!$A$106:EK$202,141,FALSE)),0,(VLOOKUP($A34,'Import Peak'!$A$3:EK$99,141,FALSE)-VLOOKUP($A34,'Import Peak Change'!$A$106:EK$202,141,FALSE)))</f>
        <v>0</v>
      </c>
      <c r="EL34" s="6">
        <f>IF(ISERROR(VLOOKUP($A34,'Import Peak'!$A$3:EL$99,142,FALSE)-VLOOKUP($A34,'Import Peak Change'!$A$106:EL$202,142,FALSE)),0,(VLOOKUP($A34,'Import Peak'!$A$3:EL$99,142,FALSE)-VLOOKUP($A34,'Import Peak Change'!$A$106:EL$202,142,FALSE)))</f>
        <v>0</v>
      </c>
      <c r="EM34" s="6">
        <f>IF(ISERROR(VLOOKUP($A34,'Import Peak'!$A$3:EM$99,143,FALSE)-VLOOKUP($A34,'Import Peak Change'!$A$106:EM$202,143,FALSE)),0,(VLOOKUP($A34,'Import Peak'!$A$3:EM$99,143,FALSE)-VLOOKUP($A34,'Import Peak Change'!$A$106:EM$202,143,FALSE)))</f>
        <v>0</v>
      </c>
      <c r="EN34" s="6">
        <f>IF(ISERROR(VLOOKUP($A34,'Import Peak'!$A$3:EN$99,144,FALSE)-VLOOKUP($A34,'Import Peak Change'!$A$106:EN$202,144,FALSE)),0,(VLOOKUP($A34,'Import Peak'!$A$3:EN$99,144,FALSE)-VLOOKUP($A34,'Import Peak Change'!$A$106:EN$202,144,FALSE)))</f>
        <v>0</v>
      </c>
      <c r="EO34" s="6">
        <f>IF(ISERROR(VLOOKUP($A34,'Import Peak'!$A$3:EO$99,145,FALSE)-VLOOKUP($A34,'Import Peak Change'!$A$106:EO$202,145,FALSE)),0,(VLOOKUP($A34,'Import Peak'!$A$3:EO$99,145,FALSE)-VLOOKUP($A34,'Import Peak Change'!$A$106:EO$202,145,FALSE)))</f>
        <v>0</v>
      </c>
      <c r="EP34" s="6">
        <f>IF(ISERROR(VLOOKUP($A34,'Import Peak'!$A$3:EP$99,146,FALSE)-VLOOKUP($A34,'Import Peak Change'!$A$106:EP$202,146,FALSE)),0,(VLOOKUP($A34,'Import Peak'!$A$3:EP$99,146,FALSE)-VLOOKUP($A34,'Import Peak Change'!$A$106:EP$202,146,FALSE)))</f>
        <v>0</v>
      </c>
      <c r="EQ34" s="6">
        <f>IF(ISERROR(VLOOKUP($A34,'Import Peak'!$A$3:EQ$99,147,FALSE)-VLOOKUP($A34,'Import Peak Change'!$A$106:EQ$202,147,FALSE)),0,(VLOOKUP($A34,'Import Peak'!$A$3:EQ$99,147,FALSE)-VLOOKUP($A34,'Import Peak Change'!$A$106:EQ$202,147,FALSE)))</f>
        <v>0</v>
      </c>
      <c r="ER34" s="6">
        <f>IF(ISERROR(VLOOKUP($A34,'Import Peak'!$A$3:ER$99,148,FALSE)-VLOOKUP($A34,'Import Peak Change'!$A$106:ER$202,148,FALSE)),0,(VLOOKUP($A34,'Import Peak'!$A$3:ER$99,148,FALSE)-VLOOKUP($A34,'Import Peak Change'!$A$106:ER$202,148,FALSE)))</f>
        <v>0</v>
      </c>
      <c r="ES34" s="6">
        <f>IF(ISERROR(VLOOKUP($A34,'Import Peak'!$A$3:ES$99,149,FALSE)-VLOOKUP($A34,'Import Peak Change'!$A$106:ES$202,149,FALSE)),0,(VLOOKUP($A34,'Import Peak'!$A$3:ES$99,149,FALSE)-VLOOKUP($A34,'Import Peak Change'!$A$106:ES$202,149,FALSE)))</f>
        <v>0</v>
      </c>
      <c r="ET34" s="6">
        <f>IF(ISERROR(VLOOKUP($A34,'Import Peak'!$A$3:ET$99,150,FALSE)-VLOOKUP($A34,'Import Peak Change'!$A$106:ET$202,150,FALSE)),0,(VLOOKUP($A34,'Import Peak'!$A$3:ET$99,150,FALSE)-VLOOKUP($A34,'Import Peak Change'!$A$106:ET$202,150,FALSE)))</f>
        <v>0</v>
      </c>
      <c r="EU34" s="6">
        <f>IF(ISERROR(VLOOKUP($A34,'Import Peak'!$A$3:EU$99,151,FALSE)-VLOOKUP($A34,'Import Peak Change'!$A$106:EU$202,151,FALSE)),0,(VLOOKUP($A34,'Import Peak'!$A$3:EU$99,151,FALSE)-VLOOKUP($A34,'Import Peak Change'!$A$106:EU$202,151,FALSE)))</f>
        <v>0</v>
      </c>
      <c r="EV34" s="6">
        <f>IF(ISERROR(VLOOKUP($A34,'Import Peak'!$A$3:EV$99,152,FALSE)-VLOOKUP($A34,'Import Peak Change'!$A$106:EV$202,152,FALSE)),0,(VLOOKUP($A34,'Import Peak'!$A$3:EV$99,152,FALSE)-VLOOKUP($A34,'Import Peak Change'!$A$106:EV$202,152,FALSE)))</f>
        <v>0</v>
      </c>
      <c r="EW34" s="6">
        <f>IF(ISERROR(VLOOKUP($A34,'Import Peak'!$A$3:EW$99,153,FALSE)-VLOOKUP($A34,'Import Peak Change'!$A$106:EW$202,153,FALSE)),0,(VLOOKUP($A34,'Import Peak'!$A$3:EW$99,153,FALSE)-VLOOKUP($A34,'Import Peak Change'!$A$106:EW$202,153,FALSE)))</f>
        <v>0</v>
      </c>
      <c r="EX34" s="6">
        <f>IF(ISERROR(VLOOKUP($A34,'Import Peak'!$A$3:EX$99,154,FALSE)-VLOOKUP($A34,'Import Peak Change'!$A$106:EX$202,154,FALSE)),0,(VLOOKUP($A34,'Import Peak'!$A$3:EX$99,154,FALSE)-VLOOKUP($A34,'Import Peak Change'!$A$106:EX$202,154,FALSE)))</f>
        <v>0</v>
      </c>
      <c r="EY34" s="6">
        <f>IF(ISERROR(VLOOKUP($A34,'Import Peak'!$A$3:EY$99,155,FALSE)-VLOOKUP($A34,'Import Peak Change'!$A$106:EY$202,155,FALSE)),0,(VLOOKUP($A34,'Import Peak'!$A$3:EY$99,155,FALSE)-VLOOKUP($A34,'Import Peak Change'!$A$106:EY$202,155,FALSE)))</f>
        <v>0</v>
      </c>
      <c r="EZ34" s="6">
        <f>IF(ISERROR(VLOOKUP($A34,'Import Peak'!$A$3:EZ$99,156,FALSE)-VLOOKUP($A34,'Import Peak Change'!$A$106:EZ$202,156,FALSE)),0,(VLOOKUP($A34,'Import Peak'!$A$3:EZ$99,156,FALSE)-VLOOKUP($A34,'Import Peak Change'!$A$106:EZ$202,156,FALSE)))</f>
        <v>0</v>
      </c>
      <c r="FA34" s="6">
        <f>IF(ISERROR(VLOOKUP($A34,'Import Peak'!$A$3:FA$99,157,FALSE)-VLOOKUP($A34,'Import Peak Change'!$A$106:FA$202,157,FALSE)),0,(VLOOKUP($A34,'Import Peak'!$A$3:FA$99,157,FALSE)-VLOOKUP($A34,'Import Peak Change'!$A$106:FA$202,157,FALSE)))</f>
        <v>0</v>
      </c>
      <c r="FB34" s="6">
        <f>IF(ISERROR(VLOOKUP($A34,'Import Peak'!$A$3:FB$99,158,FALSE)-VLOOKUP($A34,'Import Peak Change'!$A$106:FB$202,158,FALSE)),0,(VLOOKUP($A34,'Import Peak'!$A$3:FB$99,158,FALSE)-VLOOKUP($A34,'Import Peak Change'!$A$106:FB$202,158,FALSE)))</f>
        <v>0</v>
      </c>
      <c r="FC34" s="6">
        <f>IF(ISERROR(VLOOKUP($A34,'Import Peak'!$A$3:FC$99,159,FALSE)-VLOOKUP($A34,'Import Peak Change'!$A$106:FC$202,159,FALSE)),0,(VLOOKUP($A34,'Import Peak'!$A$3:FC$99,159,FALSE)-VLOOKUP($A34,'Import Peak Change'!$A$106:FC$202,159,FALSE)))</f>
        <v>0</v>
      </c>
      <c r="FD34" s="6">
        <f>IF(ISERROR(VLOOKUP($A34,'Import Peak'!$A$3:FD$99,160,FALSE)-VLOOKUP($A34,'Import Peak Change'!$A$106:FD$202,160,FALSE)),0,(VLOOKUP($A34,'Import Peak'!$A$3:FD$99,160,FALSE)-VLOOKUP($A34,'Import Peak Change'!$A$106:FD$202,160,FALSE)))</f>
        <v>0</v>
      </c>
      <c r="FE34" s="6">
        <f>IF(ISERROR(VLOOKUP($A34,'Import Peak'!$A$3:FE$99,161,FALSE)-VLOOKUP($A34,'Import Peak Change'!$A$106:FE$202,161,FALSE)),0,(VLOOKUP($A34,'Import Peak'!$A$3:FE$99,161,FALSE)-VLOOKUP($A34,'Import Peak Change'!$A$106:FE$202,161,FALSE)))</f>
        <v>0</v>
      </c>
      <c r="FF34" s="6">
        <f>IF(ISERROR(VLOOKUP($A34,'Import Peak'!$A$3:FF$99,162,FALSE)-VLOOKUP($A34,'Import Peak Change'!$A$106:FF$202,162,FALSE)),0,(VLOOKUP($A34,'Import Peak'!$A$3:FF$99,162,FALSE)-VLOOKUP($A34,'Import Peak Change'!$A$106:FF$202,162,FALSE)))</f>
        <v>0</v>
      </c>
      <c r="FG34" s="6">
        <f>IF(ISERROR(VLOOKUP($A34,'Import Peak'!$A$3:FG$99,163,FALSE)-VLOOKUP($A34,'Import Peak Change'!$A$106:FG$202,163,FALSE)),0,(VLOOKUP($A34,'Import Peak'!$A$3:FG$99,163,FALSE)-VLOOKUP($A34,'Import Peak Change'!$A$106:FG$202,163,FALSE)))</f>
        <v>0</v>
      </c>
      <c r="FH34" s="6">
        <f>IF(ISERROR(VLOOKUP($A34,'Import Peak'!$A$3:FH$99,164,FALSE)-VLOOKUP($A34,'Import Peak Change'!$A$106:FH$202,164,FALSE)),0,(VLOOKUP($A34,'Import Peak'!$A$3:FH$99,164,FALSE)-VLOOKUP($A34,'Import Peak Change'!$A$106:FH$202,164,FALSE)))</f>
        <v>0</v>
      </c>
      <c r="FI34" s="6">
        <f>IF(ISERROR(VLOOKUP($A34,'Import Peak'!$A$3:FI$99,165,FALSE)-VLOOKUP($A34,'Import Peak Change'!$A$106:FI$202,165,FALSE)),0,(VLOOKUP($A34,'Import Peak'!$A$3:FI$99,165,FALSE)-VLOOKUP($A34,'Import Peak Change'!$A$106:FI$202,165,FALSE)))</f>
        <v>0</v>
      </c>
      <c r="FJ34" s="6">
        <f>IF(ISERROR(VLOOKUP($A34,'Import Peak'!$A$3:FJ$99,166,FALSE)-VLOOKUP($A34,'Import Peak Change'!$A$106:FJ$202,166,FALSE)),0,(VLOOKUP($A34,'Import Peak'!$A$3:FJ$99,166,FALSE)-VLOOKUP($A34,'Import Peak Change'!$A$106:FJ$202,166,FALSE)))</f>
        <v>0</v>
      </c>
      <c r="FK34" s="6">
        <f>IF(ISERROR(VLOOKUP($A34,'Import Peak'!$A$3:FK$99,167,FALSE)-VLOOKUP($A34,'Import Peak Change'!$A$106:FK$202,167,FALSE)),0,(VLOOKUP($A34,'Import Peak'!$A$3:FK$99,167,FALSE)-VLOOKUP($A34,'Import Peak Change'!$A$106:FK$202,167,FALSE)))</f>
        <v>0</v>
      </c>
      <c r="FL34" s="6">
        <f>IF(ISERROR(VLOOKUP($A34,'Import Peak'!$A$3:FL$99,168,FALSE)-VLOOKUP($A34,'Import Peak Change'!$A$106:FL$202,168,FALSE)),0,(VLOOKUP($A34,'Import Peak'!$A$3:FL$99,168,FALSE)-VLOOKUP($A34,'Import Peak Change'!$A$106:FL$202,168,FALSE)))</f>
        <v>0</v>
      </c>
      <c r="FM34" s="6">
        <f>IF(ISERROR(VLOOKUP($A34,'Import Peak'!$A$3:FM$99,169,FALSE)-VLOOKUP($A34,'Import Peak Change'!$A$106:FM$202,169,FALSE)),0,(VLOOKUP($A34,'Import Peak'!$A$3:FM$99,169,FALSE)-VLOOKUP($A34,'Import Peak Change'!$A$106:FM$202,169,FALSE)))</f>
        <v>0</v>
      </c>
      <c r="FN34" s="6">
        <f>IF(ISERROR(VLOOKUP($A34,'Import Peak'!$A$3:FN$99,170,FALSE)-VLOOKUP($A34,'Import Peak Change'!$A$106:FN$202,170,FALSE)),0,(VLOOKUP($A34,'Import Peak'!$A$3:FN$99,170,FALSE)-VLOOKUP($A34,'Import Peak Change'!$A$106:FN$202,170,FALSE)))</f>
        <v>0</v>
      </c>
      <c r="FO34" s="6">
        <f>IF(ISERROR(VLOOKUP($A34,'Import Peak'!$A$3:FO$99,171,FALSE)-VLOOKUP($A34,'Import Peak Change'!$A$106:FO$202,171,FALSE)),0,(VLOOKUP($A34,'Import Peak'!$A$3:FO$99,171,FALSE)-VLOOKUP($A34,'Import Peak Change'!$A$106:FO$202,171,FALSE)))</f>
        <v>0</v>
      </c>
      <c r="FP34" s="6">
        <f>IF(ISERROR(VLOOKUP($A34,'Import Peak'!$A$3:FP$99,172,FALSE)-VLOOKUP($A34,'Import Peak Change'!$A$106:FP$202,172,FALSE)),0,(VLOOKUP($A34,'Import Peak'!$A$3:FP$99,172,FALSE)-VLOOKUP($A34,'Import Peak Change'!$A$106:FP$202,172,FALSE)))</f>
        <v>0</v>
      </c>
      <c r="FQ34" s="6">
        <f>IF(ISERROR(VLOOKUP($A34,'Import Peak'!$A$3:FQ$99,173,FALSE)-VLOOKUP($A34,'Import Peak Change'!$A$106:FQ$202,173,FALSE)),0,(VLOOKUP($A34,'Import Peak'!$A$3:FQ$99,173,FALSE)-VLOOKUP($A34,'Import Peak Change'!$A$106:FQ$202,173,FALSE)))</f>
        <v>0</v>
      </c>
      <c r="FR34" s="6">
        <f>IF(ISERROR(VLOOKUP($A34,'Import Peak'!$A$3:FR$99,174,FALSE)-VLOOKUP($A34,'Import Peak Change'!$A$106:FR$202,174,FALSE)),0,(VLOOKUP($A34,'Import Peak'!$A$3:FR$99,174,FALSE)-VLOOKUP($A34,'Import Peak Change'!$A$106:FR$202,174,FALSE)))</f>
        <v>0</v>
      </c>
      <c r="FS34" s="6">
        <f>IF(ISERROR(VLOOKUP($A34,'Import Peak'!$A$3:FS$99,175,FALSE)-VLOOKUP($A34,'Import Peak Change'!$A$106:FS$202,175,FALSE)),0,(VLOOKUP($A34,'Import Peak'!$A$3:FS$99,175,FALSE)-VLOOKUP($A34,'Import Peak Change'!$A$106:FS$202,175,FALSE)))</f>
        <v>0</v>
      </c>
      <c r="FT34" s="6">
        <f>IF(ISERROR(VLOOKUP($A34,'Import Peak'!$A$3:FT$99,176,FALSE)-VLOOKUP($A34,'Import Peak Change'!$A$106:FT$202,176,FALSE)),0,(VLOOKUP($A34,'Import Peak'!$A$3:FT$99,176,FALSE)-VLOOKUP($A34,'Import Peak Change'!$A$106:FT$202,176,FALSE)))</f>
        <v>0</v>
      </c>
      <c r="FU34" s="6">
        <f>IF(ISERROR(VLOOKUP($A34,'Import Peak'!$A$3:FU$99,177,FALSE)-VLOOKUP($A34,'Import Peak Change'!$A$106:FU$202,177,FALSE)),0,(VLOOKUP($A34,'Import Peak'!$A$3:FU$99,177,FALSE)-VLOOKUP($A34,'Import Peak Change'!$A$106:FU$202,177,FALSE)))</f>
        <v>0</v>
      </c>
      <c r="FV34" s="6">
        <f>IF(ISERROR(VLOOKUP($A34,'Import Peak'!$A$3:FV$99,178,FALSE)-VLOOKUP($A34,'Import Peak Change'!$A$106:FV$202,178,FALSE)),0,(VLOOKUP($A34,'Import Peak'!$A$3:FV$99,178,FALSE)-VLOOKUP($A34,'Import Peak Change'!$A$106:FV$202,178,FALSE)))</f>
        <v>0</v>
      </c>
      <c r="FW34" s="6">
        <f>IF(ISERROR(VLOOKUP($A34,'Import Peak'!$A$3:FW$99,179,FALSE)-VLOOKUP($A34,'Import Peak Change'!$A$106:FW$202,179,FALSE)),0,(VLOOKUP($A34,'Import Peak'!$A$3:FW$99,179,FALSE)-VLOOKUP($A34,'Import Peak Change'!$A$106:FW$202,179,FALSE)))</f>
        <v>0</v>
      </c>
      <c r="FX34" s="6">
        <f>IF(ISERROR(VLOOKUP($A34,'Import Peak'!$A$3:FX$99,180,FALSE)-VLOOKUP($A34,'Import Peak Change'!$A$106:FX$202,180,FALSE)),0,(VLOOKUP($A34,'Import Peak'!$A$3:FX$99,180,FALSE)-VLOOKUP($A34,'Import Peak Change'!$A$106:FX$202,180,FALSE)))</f>
        <v>0</v>
      </c>
      <c r="FY34" s="6">
        <f>IF(ISERROR(VLOOKUP($A34,'Import Peak'!$A$3:FY$99,181,FALSE)-VLOOKUP($A34,'Import Peak Change'!$A$106:FY$202,181,FALSE)),0,(VLOOKUP($A34,'Import Peak'!$A$3:FY$99,181,FALSE)-VLOOKUP($A34,'Import Peak Change'!$A$106:FY$202,181,FALSE)))</f>
        <v>0</v>
      </c>
      <c r="FZ34" s="6">
        <f>IF(ISERROR(VLOOKUP($A34,'Import Peak'!$A$3:FZ$99,182,FALSE)-VLOOKUP($A34,'Import Peak Change'!$A$106:FZ$202,182,FALSE)),0,(VLOOKUP($A34,'Import Peak'!$A$3:FZ$99,182,FALSE)-VLOOKUP($A34,'Import Peak Change'!$A$106:FZ$202,182,FALSE)))</f>
        <v>0</v>
      </c>
      <c r="GA34" s="6">
        <f>IF(ISERROR(VLOOKUP($A34,'Import Peak'!$A$3:GA$99,183,FALSE)-VLOOKUP($A34,'Import Peak Change'!$A$106:GA$202,183,FALSE)),0,(VLOOKUP($A34,'Import Peak'!$A$3:GA$99,183,FALSE)-VLOOKUP($A34,'Import Peak Change'!$A$106:GA$202,183,FALSE)))</f>
        <v>0</v>
      </c>
      <c r="GB34" s="6">
        <f>IF(ISERROR(VLOOKUP($A34,'Import Peak'!$A$3:GB$99,184,FALSE)-VLOOKUP($A34,'Import Peak Change'!$A$106:GB$202,184,FALSE)),0,(VLOOKUP($A34,'Import Peak'!$A$3:GB$99,184,FALSE)-VLOOKUP($A34,'Import Peak Change'!$A$106:GB$202,184,FALSE)))</f>
        <v>0</v>
      </c>
      <c r="GC34" s="6">
        <f>IF(ISERROR(VLOOKUP($A34,'Import Peak'!$A$3:GC$99,185,FALSE)-VLOOKUP($A34,'Import Peak Change'!$A$106:GC$202,185,FALSE)),0,(VLOOKUP($A34,'Import Peak'!$A$3:GC$99,185,FALSE)-VLOOKUP($A34,'Import Peak Change'!$A$106:GC$202,185,FALSE)))</f>
        <v>0</v>
      </c>
      <c r="GD34" s="6">
        <f>IF(ISERROR(VLOOKUP($A34,'Import Peak'!$A$3:GD$99,186,FALSE)-VLOOKUP($A34,'Import Peak Change'!$A$106:GD$202,186,FALSE)),0,(VLOOKUP($A34,'Import Peak'!$A$3:GD$99,186,FALSE)-VLOOKUP($A34,'Import Peak Change'!$A$106:GD$202,186,FALSE)))</f>
        <v>0</v>
      </c>
      <c r="GE34" s="6">
        <f>IF(ISERROR(VLOOKUP($A34,'Import Peak'!$A$3:GE$99,187,FALSE)-VLOOKUP($A34,'Import Peak Change'!$A$106:GE$202,187,FALSE)),0,(VLOOKUP($A34,'Import Peak'!$A$3:GE$99,187,FALSE)-VLOOKUP($A34,'Import Peak Change'!$A$106:GE$202,187,FALSE)))</f>
        <v>0</v>
      </c>
      <c r="GF34" s="6">
        <f>IF(ISERROR(VLOOKUP($A34,'Import Peak'!$A$3:GF$99,188,FALSE)-VLOOKUP($A34,'Import Peak Change'!$A$106:GF$202,188,FALSE)),0,(VLOOKUP($A34,'Import Peak'!$A$3:GF$99,188,FALSE)-VLOOKUP($A34,'Import Peak Change'!$A$106:GF$202,188,FALSE)))</f>
        <v>0</v>
      </c>
      <c r="GG34" s="6">
        <f>IF(ISERROR(VLOOKUP($A34,'Import Peak'!$A$3:GG$99,189,FALSE)-VLOOKUP($A34,'Import Peak Change'!$A$106:GG$202,189,FALSE)),0,(VLOOKUP($A34,'Import Peak'!$A$3:GG$99,189,FALSE)-VLOOKUP($A34,'Import Peak Change'!$A$106:GG$202,189,FALSE)))</f>
        <v>0</v>
      </c>
      <c r="GH34" s="6">
        <f>IF(ISERROR(VLOOKUP($A34,'Import Peak'!$A$3:GH$99,190,FALSE)-VLOOKUP($A34,'Import Peak Change'!$A$106:GH$202,190,FALSE)),0,(VLOOKUP($A34,'Import Peak'!$A$3:GH$99,190,FALSE)-VLOOKUP($A34,'Import Peak Change'!$A$106:GH$202,190,FALSE)))</f>
        <v>0</v>
      </c>
      <c r="GI34" s="6">
        <f>IF(ISERROR(VLOOKUP($A34,'Import Peak'!$A$3:GI$99,191,FALSE)-VLOOKUP($A34,'Import Peak Change'!$A$106:GI$202,191,FALSE)),0,(VLOOKUP($A34,'Import Peak'!$A$3:GI$99,191,FALSE)-VLOOKUP($A34,'Import Peak Change'!$A$106:GI$202,191,FALSE)))</f>
        <v>0</v>
      </c>
      <c r="GJ34" s="6">
        <f>IF(ISERROR(VLOOKUP($A34,'Import Peak'!$A$3:GJ$99,192,FALSE)-VLOOKUP($A34,'Import Peak Change'!$A$106:GJ$202,192,FALSE)),0,(VLOOKUP($A34,'Import Peak'!$A$3:GJ$99,192,FALSE)-VLOOKUP($A34,'Import Peak Change'!$A$106:GJ$202,192,FALSE)))</f>
        <v>0</v>
      </c>
      <c r="GK34" s="6">
        <f>IF(ISERROR(VLOOKUP($A34,'Import Peak'!$A$3:GK$99,193,FALSE)-VLOOKUP($A34,'Import Peak Change'!$A$106:GK$202,193,FALSE)),0,(VLOOKUP($A34,'Import Peak'!$A$3:GK$99,193,FALSE)-VLOOKUP($A34,'Import Peak Change'!$A$106:GK$202,193,FALSE)))</f>
        <v>0</v>
      </c>
      <c r="GL34" s="6">
        <f>IF(ISERROR(VLOOKUP($A34,'Import Peak'!$A$3:GL$99,194,FALSE)-VLOOKUP($A34,'Import Peak Change'!$A$106:GL$202,194,FALSE)),0,(VLOOKUP($A34,'Import Peak'!$A$3:GL$99,194,FALSE)-VLOOKUP($A34,'Import Peak Change'!$A$106:GL$202,194,FALSE)))</f>
        <v>0</v>
      </c>
      <c r="GM34" s="6">
        <f>IF(ISERROR(VLOOKUP($A34,'Import Peak'!$A$3:GM$99,195,FALSE)-VLOOKUP($A34,'Import Peak Change'!$A$106:GM$202,195,FALSE)),0,(VLOOKUP($A34,'Import Peak'!$A$3:GM$99,195,FALSE)-VLOOKUP($A34,'Import Peak Change'!$A$106:GM$202,195,FALSE)))</f>
        <v>0</v>
      </c>
      <c r="GN34" s="6">
        <f>IF(ISERROR(VLOOKUP($A34,'Import Peak'!$A$3:GN$99,196,FALSE)-VLOOKUP($A34,'Import Peak Change'!$A$106:GN$202,196,FALSE)),0,(VLOOKUP($A34,'Import Peak'!$A$3:GN$99,196,FALSE)-VLOOKUP($A34,'Import Peak Change'!$A$106:GN$202,196,FALSE)))</f>
        <v>0</v>
      </c>
      <c r="GO34" s="6">
        <f>IF(ISERROR(VLOOKUP($A34,'Import Peak'!$A$3:GO$99,197,FALSE)-VLOOKUP($A34,'Import Peak Change'!$A$106:GO$202,197,FALSE)),0,(VLOOKUP($A34,'Import Peak'!$A$3:GO$99,197,FALSE)-VLOOKUP($A34,'Import Peak Change'!$A$106:GO$202,197,FALSE)))</f>
        <v>0</v>
      </c>
      <c r="GP34" s="6">
        <f>IF(ISERROR(VLOOKUP($A34,'Import Peak'!$A$3:GP$99,198,FALSE)-VLOOKUP($A34,'Import Peak Change'!$A$106:GP$202,198,FALSE)),0,(VLOOKUP($A34,'Import Peak'!$A$3:GP$99,198,FALSE)-VLOOKUP($A34,'Import Peak Change'!$A$106:GP$202,198,FALSE)))</f>
        <v>0</v>
      </c>
      <c r="GQ34" s="6">
        <f>IF(ISERROR(VLOOKUP($A34,'Import Peak'!$A$3:GQ$99,199,FALSE)-VLOOKUP($A34,'Import Peak Change'!$A$106:GQ$202,199,FALSE)),0,(VLOOKUP($A34,'Import Peak'!$A$3:GQ$99,199,FALSE)-VLOOKUP($A34,'Import Peak Change'!$A$106:GQ$202,199,FALSE)))</f>
        <v>0</v>
      </c>
      <c r="GR34" s="6">
        <f>IF(ISERROR(VLOOKUP($A34,'Import Peak'!$A$3:GR$99,200,FALSE)-VLOOKUP($A34,'Import Peak Change'!$A$106:GR$202,200,FALSE)),0,(VLOOKUP($A34,'Import Peak'!$A$3:GR$99,200,FALSE)-VLOOKUP($A34,'Import Peak Change'!$A$106:GR$202,200,FALSE)))</f>
        <v>0</v>
      </c>
      <c r="GS34" s="6">
        <f>IF(ISERROR(VLOOKUP($A34,'Import Peak'!$A$3:GS$99,201,FALSE)-VLOOKUP($A34,'Import Peak Change'!$A$106:GS$202,201,FALSE)),0,(VLOOKUP($A34,'Import Peak'!$A$3:GS$99,201,FALSE)-VLOOKUP($A34,'Import Peak Change'!$A$106:GS$202,201,FALSE)))</f>
        <v>0</v>
      </c>
      <c r="GT34" s="6">
        <f>IF(ISERROR(VLOOKUP($A34,'Import Peak'!$A$3:GT$99,202,FALSE)-VLOOKUP($A34,'Import Peak Change'!$A$106:GT$202,202,FALSE)),0,(VLOOKUP($A34,'Import Peak'!$A$3:GT$99,202,FALSE)-VLOOKUP($A34,'Import Peak Change'!$A$106:GT$202,202,FALSE)))</f>
        <v>0</v>
      </c>
      <c r="GU34" s="6">
        <f>IF(ISERROR(VLOOKUP($A34,'Import Peak'!$A$3:GU$99,203,FALSE)-VLOOKUP($A34,'Import Peak Change'!$A$106:GU$202,203,FALSE)),0,(VLOOKUP($A34,'Import Peak'!$A$3:GU$99,203,FALSE)-VLOOKUP($A34,'Import Peak Change'!$A$106:GU$202,203,FALSE)))</f>
        <v>0</v>
      </c>
      <c r="GV34" s="6">
        <f>IF(ISERROR(VLOOKUP($A34,'Import Peak'!$A$3:GV$99,204,FALSE)-VLOOKUP($A34,'Import Peak Change'!$A$106:GV$202,204,FALSE)),0,(VLOOKUP($A34,'Import Peak'!$A$3:GV$99,204,FALSE)-VLOOKUP($A34,'Import Peak Change'!$A$106:GV$202,204,FALSE)))</f>
        <v>0</v>
      </c>
      <c r="GW34" s="6">
        <f>IF(ISERROR(VLOOKUP($A34,'Import Peak'!$A$3:GW$99,205,FALSE)-VLOOKUP($A34,'Import Peak Change'!$A$106:GW$202,205,FALSE)),0,(VLOOKUP($A34,'Import Peak'!$A$3:GW$99,205,FALSE)-VLOOKUP($A34,'Import Peak Change'!$A$106:GW$202,205,FALSE)))</f>
        <v>0</v>
      </c>
      <c r="GX34" s="6">
        <f>IF(ISERROR(VLOOKUP($A34,'Import Peak'!$A$3:GX$99,206,FALSE)-VLOOKUP($A34,'Import Peak Change'!$A$106:GX$202,206,FALSE)),0,(VLOOKUP($A34,'Import Peak'!$A$3:GX$99,206,FALSE)-VLOOKUP($A34,'Import Peak Change'!$A$106:GX$202,206,FALSE)))</f>
        <v>0</v>
      </c>
      <c r="GY34" s="6">
        <f>IF(ISERROR(VLOOKUP($A34,'Import Peak'!$A$3:GY$99,207,FALSE)-VLOOKUP($A34,'Import Peak Change'!$A$106:GY$202,207,FALSE)),0,(VLOOKUP($A34,'Import Peak'!$A$3:GY$99,207,FALSE)-VLOOKUP($A34,'Import Peak Change'!$A$106:GY$202,207,FALSE)))</f>
        <v>0</v>
      </c>
      <c r="GZ34" s="6">
        <f>IF(ISERROR(VLOOKUP($A34,'Import Peak'!$A$3:GZ$99,208,FALSE)-VLOOKUP($A34,'Import Peak Change'!$A$106:GZ$202,208,FALSE)),0,(VLOOKUP($A34,'Import Peak'!$A$3:GZ$99,208,FALSE)-VLOOKUP($A34,'Import Peak Change'!$A$106:GZ$202,208,FALSE)))</f>
        <v>0</v>
      </c>
      <c r="HA34" s="6">
        <f>IF(ISERROR(VLOOKUP($A34,'Import Peak'!$A$3:HA$99,209,FALSE)-VLOOKUP($A34,'Import Peak Change'!$A$106:HA$202,209,FALSE)),0,(VLOOKUP($A34,'Import Peak'!$A$3:HA$99,209,FALSE)-VLOOKUP($A34,'Import Peak Change'!$A$106:HA$202,209,FALSE)))</f>
        <v>0</v>
      </c>
      <c r="HB34" s="6">
        <f>IF(ISERROR(VLOOKUP($A34,'Import Peak'!$A$3:HB$99,210,FALSE)-VLOOKUP($A34,'Import Peak Change'!$A$106:HB$202,210,FALSE)),0,(VLOOKUP($A34,'Import Peak'!$A$3:HB$99,210,FALSE)-VLOOKUP($A34,'Import Peak Change'!$A$106:HB$202,210,FALSE)))</f>
        <v>0</v>
      </c>
      <c r="HC34" s="6">
        <f>IF(ISERROR(VLOOKUP($A34,'Import Peak'!$A$3:HC$99,211,FALSE)-VLOOKUP($A34,'Import Peak Change'!$A$106:HC$202,211,FALSE)),0,(VLOOKUP($A34,'Import Peak'!$A$3:HC$99,211,FALSE)-VLOOKUP($A34,'Import Peak Change'!$A$106:HC$202,211,FALSE)))</f>
        <v>0</v>
      </c>
      <c r="HD34" s="6">
        <f>IF(ISERROR(VLOOKUP($A34,'Import Peak'!$A$3:HD$99,212,FALSE)-VLOOKUP($A34,'Import Peak Change'!$A$106:HD$202,212,FALSE)),0,(VLOOKUP($A34,'Import Peak'!$A$3:HD$99,212,FALSE)-VLOOKUP($A34,'Import Peak Change'!$A$106:HD$202,212,FALSE)))</f>
        <v>0</v>
      </c>
      <c r="HE34" s="6">
        <f>IF(ISERROR(VLOOKUP($A34,'Import Peak'!$A$3:HE$99,213,FALSE)-VLOOKUP($A34,'Import Peak Change'!$A$106:HE$202,213,FALSE)),0,(VLOOKUP($A34,'Import Peak'!$A$3:HE$99,213,FALSE)-VLOOKUP($A34,'Import Peak Change'!$A$106:HE$202,213,FALSE)))</f>
        <v>0</v>
      </c>
      <c r="HF34" s="6">
        <f>IF(ISERROR(VLOOKUP($A34,'Import Peak'!$A$3:HF$99,214,FALSE)-VLOOKUP($A34,'Import Peak Change'!$A$106:HF$202,214,FALSE)),0,(VLOOKUP($A34,'Import Peak'!$A$3:HF$99,214,FALSE)-VLOOKUP($A34,'Import Peak Change'!$A$106:HF$202,214,FALSE)))</f>
        <v>0</v>
      </c>
      <c r="HG34" s="6">
        <f>IF(ISERROR(VLOOKUP($A34,'Import Peak'!$A$3:HG$99,215,FALSE)-VLOOKUP($A34,'Import Peak Change'!$A$106:HG$202,215,FALSE)),0,(VLOOKUP($A34,'Import Peak'!$A$3:HG$99,215,FALSE)-VLOOKUP($A34,'Import Peak Change'!$A$106:HG$202,215,FALSE)))</f>
        <v>0</v>
      </c>
      <c r="HH34" s="6">
        <f>IF(ISERROR(VLOOKUP($A34,'Import Peak'!$A$3:HH$99,216,FALSE)-VLOOKUP($A34,'Import Peak Change'!$A$106:HH$202,216,FALSE)),0,(VLOOKUP($A34,'Import Peak'!$A$3:HH$99,216,FALSE)-VLOOKUP($A34,'Import Peak Change'!$A$106:HH$202,216,FALSE)))</f>
        <v>0</v>
      </c>
      <c r="HI34" s="6">
        <f>IF(ISERROR(VLOOKUP($A34,'Import Peak'!$A$3:HI$99,217,FALSE)-VLOOKUP($A34,'Import Peak Change'!$A$106:HI$202,217,FALSE)),0,(VLOOKUP($A34,'Import Peak'!$A$3:HI$99,217,FALSE)-VLOOKUP($A34,'Import Peak Change'!$A$106:HI$202,217,FALSE)))</f>
        <v>0</v>
      </c>
      <c r="HJ34" s="6">
        <f>IF(ISERROR(VLOOKUP($A34,'Import Peak'!$A$3:HJ$99,218,FALSE)-VLOOKUP($A34,'Import Peak Change'!$A$106:HJ$202,218,FALSE)),0,(VLOOKUP($A34,'Import Peak'!$A$3:HJ$99,218,FALSE)-VLOOKUP($A34,'Import Peak Change'!$A$106:HJ$202,218,FALSE)))</f>
        <v>0</v>
      </c>
      <c r="HK34" s="6">
        <f>IF(ISERROR(VLOOKUP($A34,'Import Peak'!$A$3:HK$99,219,FALSE)-VLOOKUP($A34,'Import Peak Change'!$A$106:HK$202,219,FALSE)),0,(VLOOKUP($A34,'Import Peak'!$A$3:HK$99,219,FALSE)-VLOOKUP($A34,'Import Peak Change'!$A$106:HK$202,219,FALSE)))</f>
        <v>0</v>
      </c>
      <c r="HL34" s="6">
        <f>IF(ISERROR(VLOOKUP($A34,'Import Peak'!$A$3:HL$99,220,FALSE)-VLOOKUP($A34,'Import Peak Change'!$A$106:HL$202,220,FALSE)),0,(VLOOKUP($A34,'Import Peak'!$A$3:HL$99,220,FALSE)-VLOOKUP($A34,'Import Peak Change'!$A$106:HL$202,220,FALSE)))</f>
        <v>0</v>
      </c>
      <c r="HM34" s="6">
        <f>IF(ISERROR(VLOOKUP($A34,'Import Peak'!$A$3:HM$99,221,FALSE)-VLOOKUP($A34,'Import Peak Change'!$A$106:HM$202,221,FALSE)),0,(VLOOKUP($A34,'Import Peak'!$A$3:HM$99,221,FALSE)-VLOOKUP($A34,'Import Peak Change'!$A$106:HM$202,221,FALSE)))</f>
        <v>0</v>
      </c>
      <c r="HN34" s="6">
        <f>IF(ISERROR(VLOOKUP($A34,'Import Peak'!$A$3:HN$99,222,FALSE)-VLOOKUP($A34,'Import Peak Change'!$A$106:HN$202,222,FALSE)),0,(VLOOKUP($A34,'Import Peak'!$A$3:HN$99,222,FALSE)-VLOOKUP($A34,'Import Peak Change'!$A$106:HN$202,222,FALSE)))</f>
        <v>0</v>
      </c>
      <c r="HO34" s="6">
        <f>IF(ISERROR(VLOOKUP($A34,'Import Peak'!$A$3:HO$99,223,FALSE)-VLOOKUP($A34,'Import Peak Change'!$A$106:HO$202,223,FALSE)),0,(VLOOKUP($A34,'Import Peak'!$A$3:HO$99,223,FALSE)-VLOOKUP($A34,'Import Peak Change'!$A$106:HO$202,223,FALSE)))</f>
        <v>0</v>
      </c>
      <c r="HP34" s="6">
        <f>IF(ISERROR(VLOOKUP($A34,'Import Peak'!$A$3:HP$99,224,FALSE)-VLOOKUP($A34,'Import Peak Change'!$A$106:HP$202,224,FALSE)),0,(VLOOKUP($A34,'Import Peak'!$A$3:HP$99,224,FALSE)-VLOOKUP($A34,'Import Peak Change'!$A$106:HP$202,224,FALSE)))</f>
        <v>0</v>
      </c>
      <c r="HQ34" s="6">
        <f>IF(ISERROR(VLOOKUP($A34,'Import Peak'!$A$3:HQ$99,225,FALSE)-VLOOKUP($A34,'Import Peak Change'!$A$106:HQ$202,225,FALSE)),0,(VLOOKUP($A34,'Import Peak'!$A$3:HQ$99,225,FALSE)-VLOOKUP($A34,'Import Peak Change'!$A$106:HQ$202,225,FALSE)))</f>
        <v>0</v>
      </c>
      <c r="HR34" s="6">
        <f>IF(ISERROR(VLOOKUP($A34,'Import Peak'!$A$3:HR$99,226,FALSE)-VLOOKUP($A34,'Import Peak Change'!$A$106:HR$202,226,FALSE)),0,(VLOOKUP($A34,'Import Peak'!$A$3:HR$99,226,FALSE)-VLOOKUP($A34,'Import Peak Change'!$A$106:HR$202,226,FALSE)))</f>
        <v>0</v>
      </c>
      <c r="HS34" s="6">
        <f>IF(ISERROR(VLOOKUP($A34,'Import Peak'!$A$3:HS$99,227,FALSE)-VLOOKUP($A34,'Import Peak Change'!$A$106:HS$202,227,FALSE)),0,(VLOOKUP($A34,'Import Peak'!$A$3:HS$99,227,FALSE)-VLOOKUP($A34,'Import Peak Change'!$A$106:HS$202,227,FALSE)))</f>
        <v>0</v>
      </c>
      <c r="HT34" s="6">
        <f>IF(ISERROR(VLOOKUP($A34,'Import Peak'!$A$3:HT$99,228,FALSE)-VLOOKUP($A34,'Import Peak Change'!$A$106:HT$202,228,FALSE)),0,(VLOOKUP($A34,'Import Peak'!$A$3:HT$99,228,FALSE)-VLOOKUP($A34,'Import Peak Change'!$A$106:HT$202,228,FALSE)))</f>
        <v>0</v>
      </c>
      <c r="HU34" s="6">
        <f>IF(ISERROR(VLOOKUP($A34,'Import Peak'!$A$3:HU$99,229,FALSE)-VLOOKUP($A34,'Import Peak Change'!$A$106:HU$202,229,FALSE)),0,(VLOOKUP($A34,'Import Peak'!$A$3:HU$99,229,FALSE)-VLOOKUP($A34,'Import Peak Change'!$A$106:HU$202,229,FALSE)))</f>
        <v>0</v>
      </c>
      <c r="HV34" s="6">
        <f>IF(ISERROR(VLOOKUP($A34,'Import Peak'!$A$3:HV$99,230,FALSE)-VLOOKUP($A34,'Import Peak Change'!$A$106:HV$202,230,FALSE)),0,(VLOOKUP($A34,'Import Peak'!$A$3:HV$99,230,FALSE)-VLOOKUP($A34,'Import Peak Change'!$A$106:HV$202,230,FALSE)))</f>
        <v>0</v>
      </c>
      <c r="HW34" s="6">
        <f>IF(ISERROR(VLOOKUP($A34,'Import Peak'!$A$3:HW$99,231,FALSE)-VLOOKUP($A34,'Import Peak Change'!$A$106:HW$202,231,FALSE)),0,(VLOOKUP($A34,'Import Peak'!$A$3:HW$99,231,FALSE)-VLOOKUP($A34,'Import Peak Change'!$A$106:HW$202,231,FALSE)))</f>
        <v>0</v>
      </c>
      <c r="HX34" s="6">
        <f>IF(ISERROR(VLOOKUP($A34,'Import Peak'!$A$3:HX$99,232,FALSE)-VLOOKUP($A34,'Import Peak Change'!$A$106:HX$202,232,FALSE)),0,(VLOOKUP($A34,'Import Peak'!$A$3:HX$99,232,FALSE)-VLOOKUP($A34,'Import Peak Change'!$A$106:HX$202,232,FALSE)))</f>
        <v>0</v>
      </c>
      <c r="HY34" s="6">
        <f>IF(ISERROR(VLOOKUP($A34,'Import Peak'!$A$3:HY$99,233,FALSE)-VLOOKUP($A34,'Import Peak Change'!$A$106:HY$202,233,FALSE)),0,(VLOOKUP($A34,'Import Peak'!$A$3:HY$99,233,FALSE)-VLOOKUP($A34,'Import Peak Change'!$A$106:HY$202,233,FALSE)))</f>
        <v>0</v>
      </c>
      <c r="HZ34" s="6">
        <f>IF(ISERROR(VLOOKUP($A34,'Import Peak'!$A$3:HZ$99,234,FALSE)-VLOOKUP($A34,'Import Peak Change'!$A$106:HZ$202,234,FALSE)),0,(VLOOKUP($A34,'Import Peak'!$A$3:HZ$99,234,FALSE)-VLOOKUP($A34,'Import Peak Change'!$A$106:HZ$202,234,FALSE)))</f>
        <v>0</v>
      </c>
      <c r="IA34" s="6">
        <f>IF(ISERROR(VLOOKUP($A34,'Import Peak'!$A$3:IA$99,235,FALSE)-VLOOKUP($A34,'Import Peak Change'!$A$106:IA$202,235,FALSE)),0,(VLOOKUP($A34,'Import Peak'!$A$3:IA$99,235,FALSE)-VLOOKUP($A34,'Import Peak Change'!$A$106:IA$202,235,FALSE)))</f>
        <v>0</v>
      </c>
      <c r="IB34" s="6">
        <f>IF(ISERROR(VLOOKUP($A34,'Import Peak'!$A$3:IB$99,236,FALSE)-VLOOKUP($A34,'Import Peak Change'!$A$106:IB$202,236,FALSE)),0,(VLOOKUP($A34,'Import Peak'!$A$3:IB$99,236,FALSE)-VLOOKUP($A34,'Import Peak Change'!$A$106:IB$202,236,FALSE)))</f>
        <v>0</v>
      </c>
      <c r="IC34" s="6">
        <f>IF(ISERROR(VLOOKUP($A34,'Import Peak'!$A$3:IC$99,237,FALSE)-VLOOKUP($A34,'Import Peak Change'!$A$106:IC$202,237,FALSE)),0,(VLOOKUP($A34,'Import Peak'!$A$3:IC$99,237,FALSE)-VLOOKUP($A34,'Import Peak Change'!$A$106:IC$202,237,FALSE)))</f>
        <v>0</v>
      </c>
      <c r="ID34" s="6">
        <f>IF(ISERROR(VLOOKUP($A34,'Import Peak'!$A$3:ID$99,238,FALSE)-VLOOKUP($A34,'Import Peak Change'!$A$106:ID$202,238,FALSE)),0,(VLOOKUP($A34,'Import Peak'!$A$3:ID$99,238,FALSE)-VLOOKUP($A34,'Import Peak Change'!$A$106:ID$202,238,FALSE)))</f>
        <v>-20339.506400001235</v>
      </c>
      <c r="IE34" s="6">
        <f>IF(ISERROR(VLOOKUP($A34,'Import Peak'!$A$3:IE$99,239,FALSE)-VLOOKUP($A34,'Import Peak Change'!$A$106:IE$202,239,FALSE)),0,(VLOOKUP($A34,'Import Peak'!$A$3:IE$99,239,FALSE)-VLOOKUP($A34,'Import Peak Change'!$A$106:IE$202,239,FALSE)))</f>
        <v>-20339.506400001235</v>
      </c>
    </row>
    <row r="35" spans="1:239">
      <c r="A35" s="168" t="str">
        <f>IF('Import Peak'!A32=0,"",'Import Peak'!A32)</f>
        <v>PWR-NG-WEST-GD</v>
      </c>
      <c r="B35" s="6"/>
      <c r="C35" s="6"/>
      <c r="D35" s="6"/>
      <c r="E35" s="6"/>
      <c r="F35" s="6"/>
      <c r="G35" s="6">
        <f>IF(ISERROR(VLOOKUP($A35,'Import Peak'!$A$3:G$99,7,FALSE)-VLOOKUP($A35,'Import Peak Change'!$A$106:G$202,7,FALSE)),0,(VLOOKUP($A35,'Import Peak'!$A$3:G$99,7,FALSE)-VLOOKUP($A35,'Import Peak Change'!$A$106:G$202,7,FALSE)))</f>
        <v>0</v>
      </c>
      <c r="H35" s="6">
        <f>IF(ISERROR(VLOOKUP($A35,'Import Peak'!$A$3:H$99,8,FALSE)-VLOOKUP($A35,'Import Peak Change'!$A$106:H$202,8,FALSE)),0,(VLOOKUP($A35,'Import Peak'!$A$3:H$99,8,FALSE)-VLOOKUP($A35,'Import Peak Change'!$A$106:H$202,8,FALSE)))</f>
        <v>0</v>
      </c>
      <c r="I35" s="6">
        <f>IF(ISERROR(VLOOKUP($A35,'Import Peak'!$A$3:I$99,9,FALSE)-VLOOKUP($A35,'Import Peak Change'!$A$106:I$202,9,FALSE)),0,(VLOOKUP($A35,'Import Peak'!$A$3:I$99,9,FALSE)-VLOOKUP($A35,'Import Peak Change'!$A$106:I$202,9,FALSE)))</f>
        <v>0</v>
      </c>
      <c r="J35" s="6">
        <f>IF(ISERROR(VLOOKUP($A35,'Import Peak'!$A$3:J$99,10,FALSE)-VLOOKUP($A35,'Import Peak Change'!$A$106:J$202,10,FALSE)),0,(VLOOKUP($A35,'Import Peak'!$A$3:J$99,10,FALSE)-VLOOKUP($A35,'Import Peak Change'!$A$106:J$202,10,FALSE)))</f>
        <v>0</v>
      </c>
      <c r="K35" s="6">
        <f>IF(ISERROR(VLOOKUP($A35,'Import Peak'!$A$3:K$99,11,FALSE)-VLOOKUP($A35,'Import Peak Change'!$A$106:K$202,11,FALSE)),0,(VLOOKUP($A35,'Import Peak'!$A$3:K$99,11,FALSE)-VLOOKUP($A35,'Import Peak Change'!$A$106:K$202,11,FALSE)))</f>
        <v>0</v>
      </c>
      <c r="L35" s="6">
        <f>IF(ISERROR(VLOOKUP($A35,'Import Peak'!$A$3:L$99,12,FALSE)-VLOOKUP($A35,'Import Peak Change'!$A$106:L$202,12,FALSE)),0,(VLOOKUP($A35,'Import Peak'!$A$3:L$99,12,FALSE)-VLOOKUP($A35,'Import Peak Change'!$A$106:L$202,12,FALSE)))</f>
        <v>0</v>
      </c>
      <c r="M35" s="6">
        <f>IF(ISERROR(VLOOKUP($A35,'Import Peak'!$A$3:M$99,13,FALSE)-VLOOKUP($A35,'Import Peak Change'!$A$106:M$202,13,FALSE)),0,(VLOOKUP($A35,'Import Peak'!$A$3:M$99,13,FALSE)-VLOOKUP($A35,'Import Peak Change'!$A$106:M$202,13,FALSE)))</f>
        <v>0</v>
      </c>
      <c r="N35" s="6">
        <f>IF(ISERROR(VLOOKUP($A35,'Import Peak'!$A$3:N$99,14,FALSE)-VLOOKUP($A35,'Import Peak Change'!$A$106:N$202,14,FALSE)),0,(VLOOKUP($A35,'Import Peak'!$A$3:N$99,14,FALSE)-VLOOKUP($A35,'Import Peak Change'!$A$106:N$202,14,FALSE)))</f>
        <v>0</v>
      </c>
      <c r="O35" s="6">
        <f>IF(ISERROR(VLOOKUP($A35,'Import Peak'!$A$3:O$99,15,FALSE)-VLOOKUP($A35,'Import Peak Change'!$A$106:O$202,15,FALSE)),0,(VLOOKUP($A35,'Import Peak'!$A$3:O$99,15,FALSE)-VLOOKUP($A35,'Import Peak Change'!$A$106:O$202,15,FALSE)))</f>
        <v>0</v>
      </c>
      <c r="P35" s="6">
        <f>IF(ISERROR(VLOOKUP($A35,'Import Peak'!$A$3:P$99,16,FALSE)-VLOOKUP($A35,'Import Peak Change'!$A$106:P$202,16,FALSE)),0,(VLOOKUP($A35,'Import Peak'!$A$3:P$99,16,FALSE)-VLOOKUP($A35,'Import Peak Change'!$A$106:P$202,16,FALSE)))</f>
        <v>0</v>
      </c>
      <c r="Q35" s="6">
        <f>IF(ISERROR(VLOOKUP($A35,'Import Peak'!$A$3:Q$99,17,FALSE)-VLOOKUP($A35,'Import Peak Change'!$A$106:Q$202,17,FALSE)),0,(VLOOKUP($A35,'Import Peak'!$A$3:Q$99,17,FALSE)-VLOOKUP($A35,'Import Peak Change'!$A$106:Q$202,17,FALSE)))</f>
        <v>0</v>
      </c>
      <c r="R35" s="6">
        <f>IF(ISERROR(VLOOKUP($A35,'Import Peak'!$A$3:R$99,18,FALSE)-VLOOKUP($A35,'Import Peak Change'!$A$106:R$202,18,FALSE)),0,(VLOOKUP($A35,'Import Peak'!$A$3:R$99,18,FALSE)-VLOOKUP($A35,'Import Peak Change'!$A$106:R$202,18,FALSE)))</f>
        <v>0</v>
      </c>
      <c r="S35" s="6">
        <f>IF(ISERROR(VLOOKUP($A35,'Import Peak'!$A$3:S$99,19,FALSE)-VLOOKUP($A35,'Import Peak Change'!$A$106:S$202,19,FALSE)),0,(VLOOKUP($A35,'Import Peak'!$A$3:S$99,19,FALSE)-VLOOKUP($A35,'Import Peak Change'!$A$106:S$202,19,FALSE)))</f>
        <v>0</v>
      </c>
      <c r="T35" s="6">
        <f>IF(ISERROR(VLOOKUP($A35,'Import Peak'!$A$3:T$99,20,FALSE)-VLOOKUP($A35,'Import Peak Change'!$A$106:T$202,20,FALSE)),0,(VLOOKUP($A35,'Import Peak'!$A$3:T$99,20,FALSE)-VLOOKUP($A35,'Import Peak Change'!$A$106:T$202,20,FALSE)))</f>
        <v>0</v>
      </c>
      <c r="U35" s="6">
        <f>IF(ISERROR(VLOOKUP($A35,'Import Peak'!$A$3:U$99,21,FALSE)-VLOOKUP($A35,'Import Peak Change'!$A$106:U$202,21,FALSE)),0,(VLOOKUP($A35,'Import Peak'!$A$3:U$99,21,FALSE)-VLOOKUP($A35,'Import Peak Change'!$A$106:U$202,21,FALSE)))</f>
        <v>0</v>
      </c>
      <c r="V35" s="6">
        <f>IF(ISERROR(VLOOKUP($A35,'Import Peak'!$A$3:V$99,22,FALSE)-VLOOKUP($A35,'Import Peak Change'!$A$106:V$202,22,FALSE)),0,(VLOOKUP($A35,'Import Peak'!$A$3:V$99,22,FALSE)-VLOOKUP($A35,'Import Peak Change'!$A$106:V$202,22,FALSE)))</f>
        <v>0</v>
      </c>
      <c r="W35" s="6">
        <f>IF(ISERROR(VLOOKUP($A35,'Import Peak'!$A$3:W$99,23,FALSE)-VLOOKUP($A35,'Import Peak Change'!$A$106:W$202,23,FALSE)),0,(VLOOKUP($A35,'Import Peak'!$A$3:W$99,23,FALSE)-VLOOKUP($A35,'Import Peak Change'!$A$106:W$202,23,FALSE)))</f>
        <v>0</v>
      </c>
      <c r="X35" s="6">
        <f>IF(ISERROR(VLOOKUP($A35,'Import Peak'!$A$3:X$99,24,FALSE)-VLOOKUP($A35,'Import Peak Change'!$A$106:X$202,24,FALSE)),0,(VLOOKUP($A35,'Import Peak'!$A$3:X$99,24,FALSE)-VLOOKUP($A35,'Import Peak Change'!$A$106:X$202,24,FALSE)))</f>
        <v>0</v>
      </c>
      <c r="Y35" s="6">
        <f>IF(ISERROR(VLOOKUP($A35,'Import Peak'!$A$3:Y$99,25,FALSE)-VLOOKUP($A35,'Import Peak Change'!$A$106:Y$202,25,FALSE)),0,(VLOOKUP($A35,'Import Peak'!$A$3:Y$99,25,FALSE)-VLOOKUP($A35,'Import Peak Change'!$A$106:Y$202,25,FALSE)))</f>
        <v>0</v>
      </c>
      <c r="Z35" s="6">
        <f>IF(ISERROR(VLOOKUP($A35,'Import Peak'!$A$3:Z$99,26,FALSE)-VLOOKUP($A35,'Import Peak Change'!$A$106:Z$202,26,FALSE)),0,(VLOOKUP($A35,'Import Peak'!$A$3:Z$99,26,FALSE)-VLOOKUP($A35,'Import Peak Change'!$A$106:Z$202,26,FALSE)))</f>
        <v>0</v>
      </c>
      <c r="AA35" s="6">
        <f>IF(ISERROR(VLOOKUP($A35,'Import Peak'!$A$3:AA$99,27,FALSE)-VLOOKUP($A35,'Import Peak Change'!$A$106:AA$202,27,FALSE)),0,(VLOOKUP($A35,'Import Peak'!$A$3:AA$99,27,FALSE)-VLOOKUP($A35,'Import Peak Change'!$A$106:AA$202,27,FALSE)))</f>
        <v>0</v>
      </c>
      <c r="AB35" s="6">
        <f>IF(ISERROR(VLOOKUP($A35,'Import Peak'!$A$3:AB$99,28,FALSE)-VLOOKUP($A35,'Import Peak Change'!$A$106:AB$202,28,FALSE)),0,(VLOOKUP($A35,'Import Peak'!$A$3:AB$99,28,FALSE)-VLOOKUP($A35,'Import Peak Change'!$A$106:AB$202,28,FALSE)))</f>
        <v>0</v>
      </c>
      <c r="AC35" s="6">
        <f>IF(ISERROR(VLOOKUP($A35,'Import Peak'!$A$3:AC$99,29,FALSE)-VLOOKUP($A35,'Import Peak Change'!$A$106:AC$202,29,FALSE)),0,(VLOOKUP($A35,'Import Peak'!$A$3:AC$99,29,FALSE)-VLOOKUP($A35,'Import Peak Change'!$A$106:AC$202,29,FALSE)))</f>
        <v>0</v>
      </c>
      <c r="AD35" s="6">
        <f>IF(ISERROR(VLOOKUP($A35,'Import Peak'!$A$3:AD$99,30,FALSE)-VLOOKUP($A35,'Import Peak Change'!$A$106:AD$202,30,FALSE)),0,(VLOOKUP($A35,'Import Peak'!$A$3:AD$99,30,FALSE)-VLOOKUP($A35,'Import Peak Change'!$A$106:AD$202,30,FALSE)))</f>
        <v>0</v>
      </c>
      <c r="AE35" s="6">
        <f>IF(ISERROR(VLOOKUP($A35,'Import Peak'!$A$3:AE$99,31,FALSE)-VLOOKUP($A35,'Import Peak Change'!$A$106:AE$202,31,FALSE)),0,(VLOOKUP($A35,'Import Peak'!$A$3:AE$99,31,FALSE)-VLOOKUP($A35,'Import Peak Change'!$A$106:AE$202,31,FALSE)))</f>
        <v>0</v>
      </c>
      <c r="AF35" s="6">
        <f>IF(ISERROR(VLOOKUP($A35,'Import Peak'!$A$3:AF$99,32,FALSE)-VLOOKUP($A35,'Import Peak Change'!$A$106:AF$202,32,FALSE)),0,(VLOOKUP($A35,'Import Peak'!$A$3:AF$99,32,FALSE)-VLOOKUP($A35,'Import Peak Change'!$A$106:AF$202,32,FALSE)))</f>
        <v>0</v>
      </c>
      <c r="AG35" s="6">
        <f>IF(ISERROR(VLOOKUP($A35,'Import Peak'!$A$3:AG$99,33,FALSE)-VLOOKUP($A35,'Import Peak Change'!$A$106:AG$202,33,FALSE)),0,(VLOOKUP($A35,'Import Peak'!$A$3:AG$99,33,FALSE)-VLOOKUP($A35,'Import Peak Change'!$A$106:AG$202,33,FALSE)))</f>
        <v>0</v>
      </c>
      <c r="AH35" s="6">
        <f>IF(ISERROR(VLOOKUP($A35,'Import Peak'!$A$3:AH$99,34,FALSE)-VLOOKUP($A35,'Import Peak Change'!$A$106:AH$202,34,FALSE)),0,(VLOOKUP($A35,'Import Peak'!$A$3:AH$99,34,FALSE)-VLOOKUP($A35,'Import Peak Change'!$A$106:AH$202,34,FALSE)))</f>
        <v>0</v>
      </c>
      <c r="AI35" s="6">
        <f>IF(ISERROR(VLOOKUP($A35,'Import Peak'!$A$3:AI$99,35,FALSE)-VLOOKUP($A35,'Import Peak Change'!$A$106:AI$202,35,FALSE)),0,(VLOOKUP($A35,'Import Peak'!$A$3:AI$99,35,FALSE)-VLOOKUP($A35,'Import Peak Change'!$A$106:AI$202,35,FALSE)))</f>
        <v>0</v>
      </c>
      <c r="AJ35" s="6">
        <f>IF(ISERROR(VLOOKUP($A35,'Import Peak'!$A$3:AJ$99,36,FALSE)-VLOOKUP($A35,'Import Peak Change'!$A$106:AJ$202,36,FALSE)),0,(VLOOKUP($A35,'Import Peak'!$A$3:AJ$99,36,FALSE)-VLOOKUP($A35,'Import Peak Change'!$A$106:AJ$202,36,FALSE)))</f>
        <v>0</v>
      </c>
      <c r="AK35" s="6">
        <f>IF(ISERROR(VLOOKUP($A35,'Import Peak'!$A$3:AK$99,37,FALSE)-VLOOKUP($A35,'Import Peak Change'!$A$106:AK$202,37,FALSE)),0,(VLOOKUP($A35,'Import Peak'!$A$3:AK$99,37,FALSE)-VLOOKUP($A35,'Import Peak Change'!$A$106:AK$202,37,FALSE)))</f>
        <v>0</v>
      </c>
      <c r="AL35" s="6">
        <f>IF(ISERROR(VLOOKUP($A35,'Import Peak'!$A$3:AL$99,38,FALSE)-VLOOKUP($A35,'Import Peak Change'!$A$106:AL$202,38,FALSE)),0,(VLOOKUP($A35,'Import Peak'!$A$3:AL$99,38,FALSE)-VLOOKUP($A35,'Import Peak Change'!$A$106:AL$202,38,FALSE)))</f>
        <v>0</v>
      </c>
      <c r="AM35" s="6">
        <f>IF(ISERROR(VLOOKUP($A35,'Import Peak'!$A$3:AM$99,39,FALSE)-VLOOKUP($A35,'Import Peak Change'!$A$106:AM$202,39,FALSE)),0,(VLOOKUP($A35,'Import Peak'!$A$3:AM$99,39,FALSE)-VLOOKUP($A35,'Import Peak Change'!$A$106:AM$202,39,FALSE)))</f>
        <v>0</v>
      </c>
      <c r="AN35" s="6">
        <f>IF(ISERROR(VLOOKUP($A35,'Import Peak'!$A$3:AN$99,40,FALSE)-VLOOKUP($A35,'Import Peak Change'!$A$106:AN$202,40,FALSE)),0,(VLOOKUP($A35,'Import Peak'!$A$3:AN$99,40,FALSE)-VLOOKUP($A35,'Import Peak Change'!$A$106:AN$202,40,FALSE)))</f>
        <v>0</v>
      </c>
      <c r="AO35" s="6">
        <f>IF(ISERROR(VLOOKUP($A35,'Import Peak'!$A$3:AO$99,41,FALSE)-VLOOKUP($A35,'Import Peak Change'!$A$106:AO$202,41,FALSE)),0,(VLOOKUP($A35,'Import Peak'!$A$3:AO$99,41,FALSE)-VLOOKUP($A35,'Import Peak Change'!$A$106:AO$202,41,FALSE)))</f>
        <v>0</v>
      </c>
      <c r="AP35" s="6">
        <f>IF(ISERROR(VLOOKUP($A35,'Import Peak'!$A$3:AP$99,42,FALSE)-VLOOKUP($A35,'Import Peak Change'!$A$106:AP$202,42,FALSE)),0,(VLOOKUP($A35,'Import Peak'!$A$3:AP$99,42,FALSE)-VLOOKUP($A35,'Import Peak Change'!$A$106:AP$202,42,FALSE)))</f>
        <v>0</v>
      </c>
      <c r="AQ35" s="6">
        <f>IF(ISERROR(VLOOKUP($A35,'Import Peak'!$A$3:AQ$99,43,FALSE)-VLOOKUP($A35,'Import Peak Change'!$A$106:AQ$202,43,FALSE)),0,(VLOOKUP($A35,'Import Peak'!$A$3:AQ$99,43,FALSE)-VLOOKUP($A35,'Import Peak Change'!$A$106:AQ$202,43,FALSE)))</f>
        <v>0</v>
      </c>
      <c r="AR35" s="6">
        <f>IF(ISERROR(VLOOKUP($A35,'Import Peak'!$A$3:AR$99,44,FALSE)-VLOOKUP($A35,'Import Peak Change'!$A$106:AR$202,44,FALSE)),0,(VLOOKUP($A35,'Import Peak'!$A$3:AR$99,44,FALSE)-VLOOKUP($A35,'Import Peak Change'!$A$106:AR$202,44,FALSE)))</f>
        <v>0</v>
      </c>
      <c r="AS35" s="6">
        <f>IF(ISERROR(VLOOKUP($A35,'Import Peak'!$A$3:AS$99,45,FALSE)-VLOOKUP($A35,'Import Peak Change'!$A$106:AS$202,45,FALSE)),0,(VLOOKUP($A35,'Import Peak'!$A$3:AS$99,45,FALSE)-VLOOKUP($A35,'Import Peak Change'!$A$106:AS$202,45,FALSE)))</f>
        <v>0</v>
      </c>
      <c r="AT35" s="6">
        <f>IF(ISERROR(VLOOKUP($A35,'Import Peak'!$A$3:AT$99,46,FALSE)-VLOOKUP($A35,'Import Peak Change'!$A$106:AT$202,46,FALSE)),0,(VLOOKUP($A35,'Import Peak'!$A$3:AT$99,46,FALSE)-VLOOKUP($A35,'Import Peak Change'!$A$106:AT$202,46,FALSE)))</f>
        <v>0</v>
      </c>
      <c r="AU35" s="6">
        <f>IF(ISERROR(VLOOKUP($A35,'Import Peak'!$A$3:AU$99,47,FALSE)-VLOOKUP($A35,'Import Peak Change'!$A$106:AU$202,47,FALSE)),0,(VLOOKUP($A35,'Import Peak'!$A$3:AU$99,47,FALSE)-VLOOKUP($A35,'Import Peak Change'!$A$106:AU$202,47,FALSE)))</f>
        <v>0</v>
      </c>
      <c r="AV35" s="6">
        <f>IF(ISERROR(VLOOKUP($A35,'Import Peak'!$A$3:AV$99,48,FALSE)-VLOOKUP($A35,'Import Peak Change'!$A$106:AV$202,48,FALSE)),0,(VLOOKUP($A35,'Import Peak'!$A$3:AV$99,48,FALSE)-VLOOKUP($A35,'Import Peak Change'!$A$106:AV$202,48,FALSE)))</f>
        <v>0</v>
      </c>
      <c r="AW35" s="6">
        <f>IF(ISERROR(VLOOKUP($A35,'Import Peak'!$A$3:AW$99,49,FALSE)-VLOOKUP($A35,'Import Peak Change'!$A$106:AW$202,49,FALSE)),0,(VLOOKUP($A35,'Import Peak'!$A$3:AW$99,49,FALSE)-VLOOKUP($A35,'Import Peak Change'!$A$106:AW$202,49,FALSE)))</f>
        <v>0</v>
      </c>
      <c r="AX35" s="6">
        <f>IF(ISERROR(VLOOKUP($A35,'Import Peak'!$A$3:AX$99,50,FALSE)-VLOOKUP($A35,'Import Peak Change'!$A$106:AX$202,50,FALSE)),0,(VLOOKUP($A35,'Import Peak'!$A$3:AX$99,50,FALSE)-VLOOKUP($A35,'Import Peak Change'!$A$106:AX$202,50,FALSE)))</f>
        <v>0</v>
      </c>
      <c r="AY35" s="6">
        <f>IF(ISERROR(VLOOKUP($A35,'Import Peak'!$A$3:AY$99,51,FALSE)-VLOOKUP($A35,'Import Peak Change'!$A$106:AY$202,51,FALSE)),0,(VLOOKUP($A35,'Import Peak'!$A$3:AY$99,51,FALSE)-VLOOKUP($A35,'Import Peak Change'!$A$106:AY$202,51,FALSE)))</f>
        <v>0</v>
      </c>
      <c r="AZ35" s="6">
        <f>IF(ISERROR(VLOOKUP($A35,'Import Peak'!$A$3:AZ$99,52,FALSE)-VLOOKUP($A35,'Import Peak Change'!$A$106:AZ$202,52,FALSE)),0,(VLOOKUP($A35,'Import Peak'!$A$3:AZ$99,52,FALSE)-VLOOKUP($A35,'Import Peak Change'!$A$106:AZ$202,52,FALSE)))</f>
        <v>0</v>
      </c>
      <c r="BA35" s="6">
        <f>IF(ISERROR(VLOOKUP($A35,'Import Peak'!$A$3:BA$99,53,FALSE)-VLOOKUP($A35,'Import Peak Change'!$A$106:BA$202,53,FALSE)),0,(VLOOKUP($A35,'Import Peak'!$A$3:BA$99,53,FALSE)-VLOOKUP($A35,'Import Peak Change'!$A$106:BA$202,53,FALSE)))</f>
        <v>0</v>
      </c>
      <c r="BB35" s="6">
        <f>IF(ISERROR(VLOOKUP($A35,'Import Peak'!$A$3:BB$99,54,FALSE)-VLOOKUP($A35,'Import Peak Change'!$A$106:BB$202,54,FALSE)),0,(VLOOKUP($A35,'Import Peak'!$A$3:BB$99,54,FALSE)-VLOOKUP($A35,'Import Peak Change'!$A$106:BB$202,54,FALSE)))</f>
        <v>0</v>
      </c>
      <c r="BC35" s="6">
        <f>IF(ISERROR(VLOOKUP($A35,'Import Peak'!$A$3:BC$99,55,FALSE)-VLOOKUP($A35,'Import Peak Change'!$A$106:BC$202,55,FALSE)),0,(VLOOKUP($A35,'Import Peak'!$A$3:BC$99,55,FALSE)-VLOOKUP($A35,'Import Peak Change'!$A$106:BC$202,55,FALSE)))</f>
        <v>0</v>
      </c>
      <c r="BD35" s="6">
        <f>IF(ISERROR(VLOOKUP($A35,'Import Peak'!$A$3:BD$99,56,FALSE)-VLOOKUP($A35,'Import Peak Change'!$A$106:BD$202,56,FALSE)),0,(VLOOKUP($A35,'Import Peak'!$A$3:BD$99,56,FALSE)-VLOOKUP($A35,'Import Peak Change'!$A$106:BD$202,56,FALSE)))</f>
        <v>0</v>
      </c>
      <c r="BE35" s="6">
        <f>IF(ISERROR(VLOOKUP($A35,'Import Peak'!$A$3:BE$99,57,FALSE)-VLOOKUP($A35,'Import Peak Change'!$A$106:BE$202,57,FALSE)),0,(VLOOKUP($A35,'Import Peak'!$A$3:BE$99,57,FALSE)-VLOOKUP($A35,'Import Peak Change'!$A$106:BE$202,57,FALSE)))</f>
        <v>0</v>
      </c>
      <c r="BF35" s="6">
        <f>IF(ISERROR(VLOOKUP($A35,'Import Peak'!$A$3:BF$99,58,FALSE)-VLOOKUP($A35,'Import Peak Change'!$A$106:BF$202,58,FALSE)),0,(VLOOKUP($A35,'Import Peak'!$A$3:BF$99,58,FALSE)-VLOOKUP($A35,'Import Peak Change'!$A$106:BF$202,58,FALSE)))</f>
        <v>0</v>
      </c>
      <c r="BG35" s="6">
        <f>IF(ISERROR(VLOOKUP($A35,'Import Peak'!$A$3:BG$99,59,FALSE)-VLOOKUP($A35,'Import Peak Change'!$A$106:BG$202,59,FALSE)),0,(VLOOKUP($A35,'Import Peak'!$A$3:BG$99,59,FALSE)-VLOOKUP($A35,'Import Peak Change'!$A$106:BG$202,59,FALSE)))</f>
        <v>0</v>
      </c>
      <c r="BH35" s="6">
        <f>IF(ISERROR(VLOOKUP($A35,'Import Peak'!$A$3:BH$99,60,FALSE)-VLOOKUP($A35,'Import Peak Change'!$A$106:BH$202,60,FALSE)),0,(VLOOKUP($A35,'Import Peak'!$A$3:BH$99,60,FALSE)-VLOOKUP($A35,'Import Peak Change'!$A$106:BH$202,60,FALSE)))</f>
        <v>0</v>
      </c>
      <c r="BI35" s="6">
        <f>IF(ISERROR(VLOOKUP($A35,'Import Peak'!$A$3:BI$99,61,FALSE)-VLOOKUP($A35,'Import Peak Change'!$A$106:BI$202,61,FALSE)),0,(VLOOKUP($A35,'Import Peak'!$A$3:BI$99,61,FALSE)-VLOOKUP($A35,'Import Peak Change'!$A$106:BI$202,61,FALSE)))</f>
        <v>0</v>
      </c>
      <c r="BJ35" s="6">
        <f>IF(ISERROR(VLOOKUP($A35,'Import Peak'!$A$3:BJ$99,62,FALSE)-VLOOKUP($A35,'Import Peak Change'!$A$106:BJ$202,62,FALSE)),0,(VLOOKUP($A35,'Import Peak'!$A$3:BJ$99,62,FALSE)-VLOOKUP($A35,'Import Peak Change'!$A$106:BJ$202,62,FALSE)))</f>
        <v>0</v>
      </c>
      <c r="BK35" s="6">
        <f>IF(ISERROR(VLOOKUP($A35,'Import Peak'!$A$3:BK$99,63,FALSE)-VLOOKUP($A35,'Import Peak Change'!$A$106:BK$202,63,FALSE)),0,(VLOOKUP($A35,'Import Peak'!$A$3:BK$99,63,FALSE)-VLOOKUP($A35,'Import Peak Change'!$A$106:BK$202,63,FALSE)))</f>
        <v>0</v>
      </c>
      <c r="BL35" s="6">
        <f>IF(ISERROR(VLOOKUP($A35,'Import Peak'!$A$3:BL$99,64,FALSE)-VLOOKUP($A35,'Import Peak Change'!$A$106:BL$202,64,FALSE)),0,(VLOOKUP($A35,'Import Peak'!$A$3:BL$99,64,FALSE)-VLOOKUP($A35,'Import Peak Change'!$A$106:BL$202,64,FALSE)))</f>
        <v>0</v>
      </c>
      <c r="BM35" s="6">
        <f>IF(ISERROR(VLOOKUP($A35,'Import Peak'!$A$3:BM$99,65,FALSE)-VLOOKUP($A35,'Import Peak Change'!$A$106:BM$202,65,FALSE)),0,(VLOOKUP($A35,'Import Peak'!$A$3:BM$99,65,FALSE)-VLOOKUP($A35,'Import Peak Change'!$A$106:BM$202,65,FALSE)))</f>
        <v>0</v>
      </c>
      <c r="BN35" s="6">
        <f>IF(ISERROR(VLOOKUP($A35,'Import Peak'!$A$3:BN$99,66,FALSE)-VLOOKUP($A35,'Import Peak Change'!$A$106:BN$202,66,FALSE)),0,(VLOOKUP($A35,'Import Peak'!$A$3:BN$99,66,FALSE)-VLOOKUP($A35,'Import Peak Change'!$A$106:BN$202,66,FALSE)))</f>
        <v>0</v>
      </c>
      <c r="BO35" s="6">
        <f>IF(ISERROR(VLOOKUP($A35,'Import Peak'!$A$3:BO$99,67,FALSE)-VLOOKUP($A35,'Import Peak Change'!$A$106:BO$202,67,FALSE)),0,(VLOOKUP($A35,'Import Peak'!$A$3:BO$99,67,FALSE)-VLOOKUP($A35,'Import Peak Change'!$A$106:BO$202,67,FALSE)))</f>
        <v>0</v>
      </c>
      <c r="BP35" s="6">
        <f>IF(ISERROR(VLOOKUP($A35,'Import Peak'!$A$3:BP$99,68,FALSE)-VLOOKUP($A35,'Import Peak Change'!$A$106:BP$202,68,FALSE)),0,(VLOOKUP($A35,'Import Peak'!$A$3:BP$99,68,FALSE)-VLOOKUP($A35,'Import Peak Change'!$A$106:BP$202,68,FALSE)))</f>
        <v>0</v>
      </c>
      <c r="BQ35" s="6">
        <f>IF(ISERROR(VLOOKUP($A35,'Import Peak'!$A$3:BQ$99,69,FALSE)-VLOOKUP($A35,'Import Peak Change'!$A$106:BQ$202,69,FALSE)),0,(VLOOKUP($A35,'Import Peak'!$A$3:BQ$99,69,FALSE)-VLOOKUP($A35,'Import Peak Change'!$A$106:BQ$202,69,FALSE)))</f>
        <v>0</v>
      </c>
      <c r="BR35" s="6">
        <f>IF(ISERROR(VLOOKUP($A35,'Import Peak'!$A$3:BR$99,70,FALSE)-VLOOKUP($A35,'Import Peak Change'!$A$106:BR$202,70,FALSE)),0,(VLOOKUP($A35,'Import Peak'!$A$3:BR$99,70,FALSE)-VLOOKUP($A35,'Import Peak Change'!$A$106:BR$202,70,FALSE)))</f>
        <v>0</v>
      </c>
      <c r="BS35" s="6">
        <f>IF(ISERROR(VLOOKUP($A35,'Import Peak'!$A$3:BS$99,71,FALSE)-VLOOKUP($A35,'Import Peak Change'!$A$106:BS$202,71,FALSE)),0,(VLOOKUP($A35,'Import Peak'!$A$3:BS$99,71,FALSE)-VLOOKUP($A35,'Import Peak Change'!$A$106:BS$202,71,FALSE)))</f>
        <v>0</v>
      </c>
      <c r="BT35" s="6">
        <f>IF(ISERROR(VLOOKUP($A35,'Import Peak'!$A$3:BT$99,72,FALSE)-VLOOKUP($A35,'Import Peak Change'!$A$106:BT$202,72,FALSE)),0,(VLOOKUP($A35,'Import Peak'!$A$3:BT$99,72,FALSE)-VLOOKUP($A35,'Import Peak Change'!$A$106:BT$202,72,FALSE)))</f>
        <v>0</v>
      </c>
      <c r="BU35" s="6">
        <f>IF(ISERROR(VLOOKUP($A35,'Import Peak'!$A$3:BU$99,73,FALSE)-VLOOKUP($A35,'Import Peak Change'!$A$106:BU$202,73,FALSE)),0,(VLOOKUP($A35,'Import Peak'!$A$3:BU$99,73,FALSE)-VLOOKUP($A35,'Import Peak Change'!$A$106:BU$202,73,FALSE)))</f>
        <v>0</v>
      </c>
      <c r="BV35" s="6">
        <f>IF(ISERROR(VLOOKUP($A35,'Import Peak'!$A$3:BV$99,74,FALSE)-VLOOKUP($A35,'Import Peak Change'!$A$106:BV$202,74,FALSE)),0,(VLOOKUP($A35,'Import Peak'!$A$3:BV$99,74,FALSE)-VLOOKUP($A35,'Import Peak Change'!$A$106:BV$202,74,FALSE)))</f>
        <v>0</v>
      </c>
      <c r="BW35" s="6">
        <f>IF(ISERROR(VLOOKUP($A35,'Import Peak'!$A$3:BW$99,75,FALSE)-VLOOKUP($A35,'Import Peak Change'!$A$106:BW$202,75,FALSE)),0,(VLOOKUP($A35,'Import Peak'!$A$3:BW$99,75,FALSE)-VLOOKUP($A35,'Import Peak Change'!$A$106:BW$202,75,FALSE)))</f>
        <v>0</v>
      </c>
      <c r="BX35" s="6">
        <f>IF(ISERROR(VLOOKUP($A35,'Import Peak'!$A$3:BX$99,76,FALSE)-VLOOKUP($A35,'Import Peak Change'!$A$106:BX$202,76,FALSE)),0,(VLOOKUP($A35,'Import Peak'!$A$3:BX$99,76,FALSE)-VLOOKUP($A35,'Import Peak Change'!$A$106:BX$202,76,FALSE)))</f>
        <v>0</v>
      </c>
      <c r="BY35" s="6">
        <f>IF(ISERROR(VLOOKUP($A35,'Import Peak'!$A$3:BY$99,77,FALSE)-VLOOKUP($A35,'Import Peak Change'!$A$106:BY$202,77,FALSE)),0,(VLOOKUP($A35,'Import Peak'!$A$3:BY$99,77,FALSE)-VLOOKUP($A35,'Import Peak Change'!$A$106:BY$202,77,FALSE)))</f>
        <v>0</v>
      </c>
      <c r="BZ35" s="6">
        <f>IF(ISERROR(VLOOKUP($A35,'Import Peak'!$A$3:BZ$99,78,FALSE)-VLOOKUP($A35,'Import Peak Change'!$A$106:BZ$202,78,FALSE)),0,(VLOOKUP($A35,'Import Peak'!$A$3:BZ$99,78,FALSE)-VLOOKUP($A35,'Import Peak Change'!$A$106:BZ$202,78,FALSE)))</f>
        <v>0</v>
      </c>
      <c r="CA35" s="6">
        <f>IF(ISERROR(VLOOKUP($A35,'Import Peak'!$A$3:CA$99,79,FALSE)-VLOOKUP($A35,'Import Peak Change'!$A$106:CA$202,79,FALSE)),0,(VLOOKUP($A35,'Import Peak'!$A$3:CA$99,79,FALSE)-VLOOKUP($A35,'Import Peak Change'!$A$106:CA$202,79,FALSE)))</f>
        <v>0</v>
      </c>
      <c r="CB35" s="6">
        <f>IF(ISERROR(VLOOKUP($A35,'Import Peak'!$A$3:CB$99,80,FALSE)-VLOOKUP($A35,'Import Peak Change'!$A$106:CB$202,80,FALSE)),0,(VLOOKUP($A35,'Import Peak'!$A$3:CB$99,80,FALSE)-VLOOKUP($A35,'Import Peak Change'!$A$106:CB$202,80,FALSE)))</f>
        <v>0</v>
      </c>
      <c r="CC35" s="6">
        <f>IF(ISERROR(VLOOKUP($A35,'Import Peak'!$A$3:CC$99,81,FALSE)-VLOOKUP($A35,'Import Peak Change'!$A$106:CC$202,81,FALSE)),0,(VLOOKUP($A35,'Import Peak'!$A$3:CC$99,81,FALSE)-VLOOKUP($A35,'Import Peak Change'!$A$106:CC$202,81,FALSE)))</f>
        <v>0</v>
      </c>
      <c r="CD35" s="6">
        <f>IF(ISERROR(VLOOKUP($A35,'Import Peak'!$A$3:CD$99,82,FALSE)-VLOOKUP($A35,'Import Peak Change'!$A$106:CD$202,82,FALSE)),0,(VLOOKUP($A35,'Import Peak'!$A$3:CD$99,82,FALSE)-VLOOKUP($A35,'Import Peak Change'!$A$106:CD$202,82,FALSE)))</f>
        <v>0</v>
      </c>
      <c r="CE35" s="6">
        <f>IF(ISERROR(VLOOKUP($A35,'Import Peak'!$A$3:CE$99,83,FALSE)-VLOOKUP($A35,'Import Peak Change'!$A$106:CE$202,83,FALSE)),0,(VLOOKUP($A35,'Import Peak'!$A$3:CE$99,83,FALSE)-VLOOKUP($A35,'Import Peak Change'!$A$106:CE$202,83,FALSE)))</f>
        <v>0</v>
      </c>
      <c r="CF35" s="6">
        <f>IF(ISERROR(VLOOKUP($A35,'Import Peak'!$A$3:CF$99,84,FALSE)-VLOOKUP($A35,'Import Peak Change'!$A$106:CF$202,84,FALSE)),0,(VLOOKUP($A35,'Import Peak'!$A$3:CF$99,84,FALSE)-VLOOKUP($A35,'Import Peak Change'!$A$106:CF$202,84,FALSE)))</f>
        <v>0</v>
      </c>
      <c r="CG35" s="6">
        <f>IF(ISERROR(VLOOKUP($A35,'Import Peak'!$A$3:CG$99,85,FALSE)-VLOOKUP($A35,'Import Peak Change'!$A$106:CG$202,85,FALSE)),0,(VLOOKUP($A35,'Import Peak'!$A$3:CG$99,85,FALSE)-VLOOKUP($A35,'Import Peak Change'!$A$106:CG$202,85,FALSE)))</f>
        <v>0</v>
      </c>
      <c r="CH35" s="6">
        <f>IF(ISERROR(VLOOKUP($A35,'Import Peak'!$A$3:CH$99,86,FALSE)-VLOOKUP($A35,'Import Peak Change'!$A$106:CH$202,86,FALSE)),0,(VLOOKUP($A35,'Import Peak'!$A$3:CH$99,86,FALSE)-VLOOKUP($A35,'Import Peak Change'!$A$106:CH$202,86,FALSE)))</f>
        <v>0</v>
      </c>
      <c r="CI35" s="6">
        <f>IF(ISERROR(VLOOKUP($A35,'Import Peak'!$A$3:CI$99,87,FALSE)-VLOOKUP($A35,'Import Peak Change'!$A$106:CI$202,87,FALSE)),0,(VLOOKUP($A35,'Import Peak'!$A$3:CI$99,87,FALSE)-VLOOKUP($A35,'Import Peak Change'!$A$106:CI$202,87,FALSE)))</f>
        <v>0</v>
      </c>
      <c r="CJ35" s="6">
        <f>IF(ISERROR(VLOOKUP($A35,'Import Peak'!$A$3:CJ$99,88,FALSE)-VLOOKUP($A35,'Import Peak Change'!$A$106:CJ$202,88,FALSE)),0,(VLOOKUP($A35,'Import Peak'!$A$3:CJ$99,88,FALSE)-VLOOKUP($A35,'Import Peak Change'!$A$106:CJ$202,88,FALSE)))</f>
        <v>0</v>
      </c>
      <c r="CK35" s="6">
        <f>IF(ISERROR(VLOOKUP($A35,'Import Peak'!$A$3:CK$99,89,FALSE)-VLOOKUP($A35,'Import Peak Change'!$A$106:CK$202,89,FALSE)),0,(VLOOKUP($A35,'Import Peak'!$A$3:CK$99,89,FALSE)-VLOOKUP($A35,'Import Peak Change'!$A$106:CK$202,89,FALSE)))</f>
        <v>0</v>
      </c>
      <c r="CL35" s="6">
        <f>IF(ISERROR(VLOOKUP($A35,'Import Peak'!$A$3:CL$99,90,FALSE)-VLOOKUP($A35,'Import Peak Change'!$A$106:CL$202,90,FALSE)),0,(VLOOKUP($A35,'Import Peak'!$A$3:CL$99,90,FALSE)-VLOOKUP($A35,'Import Peak Change'!$A$106:CL$202,90,FALSE)))</f>
        <v>0</v>
      </c>
      <c r="CM35" s="6">
        <f>IF(ISERROR(VLOOKUP($A35,'Import Peak'!$A$3:CM$99,91,FALSE)-VLOOKUP($A35,'Import Peak Change'!$A$106:CM$202,91,FALSE)),0,(VLOOKUP($A35,'Import Peak'!$A$3:CM$99,91,FALSE)-VLOOKUP($A35,'Import Peak Change'!$A$106:CM$202,91,FALSE)))</f>
        <v>0</v>
      </c>
      <c r="CN35" s="6">
        <f>IF(ISERROR(VLOOKUP($A35,'Import Peak'!$A$3:CN$99,92,FALSE)-VLOOKUP($A35,'Import Peak Change'!$A$106:CN$202,92,FALSE)),0,(VLOOKUP($A35,'Import Peak'!$A$3:CN$99,92,FALSE)-VLOOKUP($A35,'Import Peak Change'!$A$106:CN$202,92,FALSE)))</f>
        <v>0</v>
      </c>
      <c r="CO35" s="6">
        <f>IF(ISERROR(VLOOKUP($A35,'Import Peak'!$A$3:CO$99,93,FALSE)-VLOOKUP($A35,'Import Peak Change'!$A$106:CO$202,93,FALSE)),0,(VLOOKUP($A35,'Import Peak'!$A$3:CO$99,93,FALSE)-VLOOKUP($A35,'Import Peak Change'!$A$106:CO$202,93,FALSE)))</f>
        <v>0</v>
      </c>
      <c r="CP35" s="6">
        <f>IF(ISERROR(VLOOKUP($A35,'Import Peak'!$A$3:CP$99,94,FALSE)-VLOOKUP($A35,'Import Peak Change'!$A$106:CP$202,94,FALSE)),0,(VLOOKUP($A35,'Import Peak'!$A$3:CP$99,94,FALSE)-VLOOKUP($A35,'Import Peak Change'!$A$106:CP$202,94,FALSE)))</f>
        <v>0</v>
      </c>
      <c r="CQ35" s="6">
        <f>IF(ISERROR(VLOOKUP($A35,'Import Peak'!$A$3:CQ$99,95,FALSE)-VLOOKUP($A35,'Import Peak Change'!$A$106:CQ$202,95,FALSE)),0,(VLOOKUP($A35,'Import Peak'!$A$3:CQ$99,95,FALSE)-VLOOKUP($A35,'Import Peak Change'!$A$106:CQ$202,95,FALSE)))</f>
        <v>0</v>
      </c>
      <c r="CR35" s="6">
        <f>IF(ISERROR(VLOOKUP($A35,'Import Peak'!$A$3:CR$99,96,FALSE)-VLOOKUP($A35,'Import Peak Change'!$A$106:CR$202,96,FALSE)),0,(VLOOKUP($A35,'Import Peak'!$A$3:CR$99,96,FALSE)-VLOOKUP($A35,'Import Peak Change'!$A$106:CR$202,96,FALSE)))</f>
        <v>0</v>
      </c>
      <c r="CS35" s="6">
        <f>IF(ISERROR(VLOOKUP($A35,'Import Peak'!$A$3:CS$99,97,FALSE)-VLOOKUP($A35,'Import Peak Change'!$A$106:CS$202,97,FALSE)),0,(VLOOKUP($A35,'Import Peak'!$A$3:CS$99,97,FALSE)-VLOOKUP($A35,'Import Peak Change'!$A$106:CS$202,97,FALSE)))</f>
        <v>0</v>
      </c>
      <c r="CT35" s="6">
        <f>IF(ISERROR(VLOOKUP($A35,'Import Peak'!$A$3:CT$99,98,FALSE)-VLOOKUP($A35,'Import Peak Change'!$A$106:CT$202,98,FALSE)),0,(VLOOKUP($A35,'Import Peak'!$A$3:CT$99,98,FALSE)-VLOOKUP($A35,'Import Peak Change'!$A$106:CT$202,98,FALSE)))</f>
        <v>0</v>
      </c>
      <c r="CU35" s="6">
        <f>IF(ISERROR(VLOOKUP($A35,'Import Peak'!$A$3:CU$99,99,FALSE)-VLOOKUP($A35,'Import Peak Change'!$A$106:CU$202,99,FALSE)),0,(VLOOKUP($A35,'Import Peak'!$A$3:CU$99,99,FALSE)-VLOOKUP($A35,'Import Peak Change'!$A$106:CU$202,99,FALSE)))</f>
        <v>0</v>
      </c>
      <c r="CV35" s="6">
        <f>IF(ISERROR(VLOOKUP($A35,'Import Peak'!$A$3:CV$99,100,FALSE)-VLOOKUP($A35,'Import Peak Change'!$A$106:CV$202,100,FALSE)),0,(VLOOKUP($A35,'Import Peak'!$A$3:CV$99,100,FALSE)-VLOOKUP($A35,'Import Peak Change'!$A$106:CV$202,100,FALSE)))</f>
        <v>0</v>
      </c>
      <c r="CW35" s="6">
        <f>IF(ISERROR(VLOOKUP($A35,'Import Peak'!$A$3:CW$99,101,FALSE)-VLOOKUP($A35,'Import Peak Change'!$A$106:CW$202,101,FALSE)),0,(VLOOKUP($A35,'Import Peak'!$A$3:CW$99,101,FALSE)-VLOOKUP($A35,'Import Peak Change'!$A$106:CW$202,101,FALSE)))</f>
        <v>0</v>
      </c>
      <c r="CX35" s="6">
        <f>IF(ISERROR(VLOOKUP($A35,'Import Peak'!$A$3:CX$99,102,FALSE)-VLOOKUP($A35,'Import Peak Change'!$A$106:CX$202,102,FALSE)),0,(VLOOKUP($A35,'Import Peak'!$A$3:CX$99,102,FALSE)-VLOOKUP($A35,'Import Peak Change'!$A$106:CX$202,102,FALSE)))</f>
        <v>0</v>
      </c>
      <c r="CY35" s="6">
        <f>IF(ISERROR(VLOOKUP($A35,'Import Peak'!$A$3:CY$99,103,FALSE)-VLOOKUP($A35,'Import Peak Change'!$A$106:CY$202,103,FALSE)),0,(VLOOKUP($A35,'Import Peak'!$A$3:CY$99,103,FALSE)-VLOOKUP($A35,'Import Peak Change'!$A$106:CY$202,103,FALSE)))</f>
        <v>0</v>
      </c>
      <c r="CZ35" s="6">
        <f>IF(ISERROR(VLOOKUP($A35,'Import Peak'!$A$3:CZ$99,104,FALSE)-VLOOKUP($A35,'Import Peak Change'!$A$106:CZ$202,104,FALSE)),0,(VLOOKUP($A35,'Import Peak'!$A$3:CZ$99,104,FALSE)-VLOOKUP($A35,'Import Peak Change'!$A$106:CZ$202,104,FALSE)))</f>
        <v>0</v>
      </c>
      <c r="DA35" s="6">
        <f>IF(ISERROR(VLOOKUP($A35,'Import Peak'!$A$3:DA$99,105,FALSE)-VLOOKUP($A35,'Import Peak Change'!$A$106:DA$202,105,FALSE)),0,(VLOOKUP($A35,'Import Peak'!$A$3:DA$99,105,FALSE)-VLOOKUP($A35,'Import Peak Change'!$A$106:DA$202,105,FALSE)))</f>
        <v>0</v>
      </c>
      <c r="DB35" s="6">
        <f>IF(ISERROR(VLOOKUP($A35,'Import Peak'!$A$3:DB$99,106,FALSE)-VLOOKUP($A35,'Import Peak Change'!$A$106:DB$202,106,FALSE)),0,(VLOOKUP($A35,'Import Peak'!$A$3:DB$99,106,FALSE)-VLOOKUP($A35,'Import Peak Change'!$A$106:DB$202,106,FALSE)))</f>
        <v>0</v>
      </c>
      <c r="DC35" s="6">
        <f>IF(ISERROR(VLOOKUP($A35,'Import Peak'!$A$3:DC$99,107,FALSE)-VLOOKUP($A35,'Import Peak Change'!$A$106:DC$202,107,FALSE)),0,(VLOOKUP($A35,'Import Peak'!$A$3:DC$99,107,FALSE)-VLOOKUP($A35,'Import Peak Change'!$A$106:DC$202,107,FALSE)))</f>
        <v>0</v>
      </c>
      <c r="DD35" s="6">
        <f>IF(ISERROR(VLOOKUP($A35,'Import Peak'!$A$3:DD$99,108,FALSE)-VLOOKUP($A35,'Import Peak Change'!$A$106:DD$202,108,FALSE)),0,(VLOOKUP($A35,'Import Peak'!$A$3:DD$99,108,FALSE)-VLOOKUP($A35,'Import Peak Change'!$A$106:DD$202,108,FALSE)))</f>
        <v>0</v>
      </c>
      <c r="DE35" s="6">
        <f>IF(ISERROR(VLOOKUP($A35,'Import Peak'!$A$3:DE$99,109,FALSE)-VLOOKUP($A35,'Import Peak Change'!$A$106:DE$202,109,FALSE)),0,(VLOOKUP($A35,'Import Peak'!$A$3:DE$99,109,FALSE)-VLOOKUP($A35,'Import Peak Change'!$A$106:DE$202,109,FALSE)))</f>
        <v>0</v>
      </c>
      <c r="DF35" s="6">
        <f>IF(ISERROR(VLOOKUP($A35,'Import Peak'!$A$3:DF$99,110,FALSE)-VLOOKUP($A35,'Import Peak Change'!$A$106:DF$202,110,FALSE)),0,(VLOOKUP($A35,'Import Peak'!$A$3:DF$99,110,FALSE)-VLOOKUP($A35,'Import Peak Change'!$A$106:DF$202,110,FALSE)))</f>
        <v>0</v>
      </c>
      <c r="DG35" s="6">
        <f>IF(ISERROR(VLOOKUP($A35,'Import Peak'!$A$3:DG$99,111,FALSE)-VLOOKUP($A35,'Import Peak Change'!$A$106:DG$202,111,FALSE)),0,(VLOOKUP($A35,'Import Peak'!$A$3:DG$99,111,FALSE)-VLOOKUP($A35,'Import Peak Change'!$A$106:DG$202,111,FALSE)))</f>
        <v>0</v>
      </c>
      <c r="DH35" s="6">
        <f>IF(ISERROR(VLOOKUP($A35,'Import Peak'!$A$3:DH$99,112,FALSE)-VLOOKUP($A35,'Import Peak Change'!$A$106:DH$202,112,FALSE)),0,(VLOOKUP($A35,'Import Peak'!$A$3:DH$99,112,FALSE)-VLOOKUP($A35,'Import Peak Change'!$A$106:DH$202,112,FALSE)))</f>
        <v>0</v>
      </c>
      <c r="DI35" s="6">
        <f>IF(ISERROR(VLOOKUP($A35,'Import Peak'!$A$3:DI$99,113,FALSE)-VLOOKUP($A35,'Import Peak Change'!$A$106:DI$202,113,FALSE)),0,(VLOOKUP($A35,'Import Peak'!$A$3:DI$99,113,FALSE)-VLOOKUP($A35,'Import Peak Change'!$A$106:DI$202,113,FALSE)))</f>
        <v>0</v>
      </c>
      <c r="DJ35" s="6">
        <f>IF(ISERROR(VLOOKUP($A35,'Import Peak'!$A$3:DJ$99,114,FALSE)-VLOOKUP($A35,'Import Peak Change'!$A$106:DJ$202,114,FALSE)),0,(VLOOKUP($A35,'Import Peak'!$A$3:DJ$99,114,FALSE)-VLOOKUP($A35,'Import Peak Change'!$A$106:DJ$202,114,FALSE)))</f>
        <v>0</v>
      </c>
      <c r="DK35" s="6">
        <f>IF(ISERROR(VLOOKUP($A35,'Import Peak'!$A$3:DK$99,115,FALSE)-VLOOKUP($A35,'Import Peak Change'!$A$106:DK$202,115,FALSE)),0,(VLOOKUP($A35,'Import Peak'!$A$3:DK$99,115,FALSE)-VLOOKUP($A35,'Import Peak Change'!$A$106:DK$202,115,FALSE)))</f>
        <v>0</v>
      </c>
      <c r="DL35" s="6">
        <f>IF(ISERROR(VLOOKUP($A35,'Import Peak'!$A$3:DL$99,116,FALSE)-VLOOKUP($A35,'Import Peak Change'!$A$106:DL$202,116,FALSE)),0,(VLOOKUP($A35,'Import Peak'!$A$3:DL$99,116,FALSE)-VLOOKUP($A35,'Import Peak Change'!$A$106:DL$202,116,FALSE)))</f>
        <v>0</v>
      </c>
      <c r="DM35" s="6">
        <f>IF(ISERROR(VLOOKUP($A35,'Import Peak'!$A$3:DM$99,117,FALSE)-VLOOKUP($A35,'Import Peak Change'!$A$106:DM$202,117,FALSE)),0,(VLOOKUP($A35,'Import Peak'!$A$3:DM$99,117,FALSE)-VLOOKUP($A35,'Import Peak Change'!$A$106:DM$202,117,FALSE)))</f>
        <v>0</v>
      </c>
      <c r="DN35" s="6">
        <f>IF(ISERROR(VLOOKUP($A35,'Import Peak'!$A$3:DN$99,118,FALSE)-VLOOKUP($A35,'Import Peak Change'!$A$106:DN$202,118,FALSE)),0,(VLOOKUP($A35,'Import Peak'!$A$3:DN$99,118,FALSE)-VLOOKUP($A35,'Import Peak Change'!$A$106:DN$202,118,FALSE)))</f>
        <v>0</v>
      </c>
      <c r="DO35" s="6">
        <f>IF(ISERROR(VLOOKUP($A35,'Import Peak'!$A$3:DO$99,119,FALSE)-VLOOKUP($A35,'Import Peak Change'!$A$106:DO$202,119,FALSE)),0,(VLOOKUP($A35,'Import Peak'!$A$3:DO$99,119,FALSE)-VLOOKUP($A35,'Import Peak Change'!$A$106:DO$202,119,FALSE)))</f>
        <v>0</v>
      </c>
      <c r="DP35" s="6">
        <f>IF(ISERROR(VLOOKUP($A35,'Import Peak'!$A$3:DP$99,120,FALSE)-VLOOKUP($A35,'Import Peak Change'!$A$106:DP$202,120,FALSE)),0,(VLOOKUP($A35,'Import Peak'!$A$3:DP$99,120,FALSE)-VLOOKUP($A35,'Import Peak Change'!$A$106:DP$202,120,FALSE)))</f>
        <v>0</v>
      </c>
      <c r="DQ35" s="6">
        <f>IF(ISERROR(VLOOKUP($A35,'Import Peak'!$A$3:DQ$99,121,FALSE)-VLOOKUP($A35,'Import Peak Change'!$A$106:DQ$202,121,FALSE)),0,(VLOOKUP($A35,'Import Peak'!$A$3:DQ$99,121,FALSE)-VLOOKUP($A35,'Import Peak Change'!$A$106:DQ$202,121,FALSE)))</f>
        <v>0</v>
      </c>
      <c r="DR35" s="6">
        <f>IF(ISERROR(VLOOKUP($A35,'Import Peak'!$A$3:DR$99,122,FALSE)-VLOOKUP($A35,'Import Peak Change'!$A$106:DR$202,122,FALSE)),0,(VLOOKUP($A35,'Import Peak'!$A$3:DR$99,122,FALSE)-VLOOKUP($A35,'Import Peak Change'!$A$106:DR$202,122,FALSE)))</f>
        <v>0</v>
      </c>
      <c r="DS35" s="6">
        <f>IF(ISERROR(VLOOKUP($A35,'Import Peak'!$A$3:DS$99,123,FALSE)-VLOOKUP($A35,'Import Peak Change'!$A$106:DS$202,123,FALSE)),0,(VLOOKUP($A35,'Import Peak'!$A$3:DS$99,123,FALSE)-VLOOKUP($A35,'Import Peak Change'!$A$106:DS$202,123,FALSE)))</f>
        <v>0</v>
      </c>
      <c r="DT35" s="6">
        <f>IF(ISERROR(VLOOKUP($A35,'Import Peak'!$A$3:DT$99,124,FALSE)-VLOOKUP($A35,'Import Peak Change'!$A$106:DT$202,124,FALSE)),0,(VLOOKUP($A35,'Import Peak'!$A$3:DT$99,124,FALSE)-VLOOKUP($A35,'Import Peak Change'!$A$106:DT$202,124,FALSE)))</f>
        <v>0</v>
      </c>
      <c r="DU35" s="6">
        <f>IF(ISERROR(VLOOKUP($A35,'Import Peak'!$A$3:DU$99,125,FALSE)-VLOOKUP($A35,'Import Peak Change'!$A$106:DU$202,125,FALSE)),0,(VLOOKUP($A35,'Import Peak'!$A$3:DU$99,125,FALSE)-VLOOKUP($A35,'Import Peak Change'!$A$106:DU$202,125,FALSE)))</f>
        <v>0</v>
      </c>
      <c r="DV35" s="6">
        <f>IF(ISERROR(VLOOKUP($A35,'Import Peak'!$A$3:DV$99,126,FALSE)-VLOOKUP($A35,'Import Peak Change'!$A$106:DV$202,126,FALSE)),0,(VLOOKUP($A35,'Import Peak'!$A$3:DV$99,126,FALSE)-VLOOKUP($A35,'Import Peak Change'!$A$106:DV$202,126,FALSE)))</f>
        <v>0</v>
      </c>
      <c r="DW35" s="6">
        <f>IF(ISERROR(VLOOKUP($A35,'Import Peak'!$A$3:DW$99,127,FALSE)-VLOOKUP($A35,'Import Peak Change'!$A$106:DW$202,127,FALSE)),0,(VLOOKUP($A35,'Import Peak'!$A$3:DW$99,127,FALSE)-VLOOKUP($A35,'Import Peak Change'!$A$106:DW$202,127,FALSE)))</f>
        <v>0</v>
      </c>
      <c r="DX35" s="6">
        <f>IF(ISERROR(VLOOKUP($A35,'Import Peak'!$A$3:DX$99,128,FALSE)-VLOOKUP($A35,'Import Peak Change'!$A$106:DX$202,128,FALSE)),0,(VLOOKUP($A35,'Import Peak'!$A$3:DX$99,128,FALSE)-VLOOKUP($A35,'Import Peak Change'!$A$106:DX$202,128,FALSE)))</f>
        <v>0</v>
      </c>
      <c r="DY35" s="6">
        <f>IF(ISERROR(VLOOKUP($A35,'Import Peak'!$A$3:DY$99,129,FALSE)-VLOOKUP($A35,'Import Peak Change'!$A$106:DY$202,129,FALSE)),0,(VLOOKUP($A35,'Import Peak'!$A$3:DY$99,129,FALSE)-VLOOKUP($A35,'Import Peak Change'!$A$106:DY$202,129,FALSE)))</f>
        <v>0</v>
      </c>
      <c r="DZ35" s="6">
        <f>IF(ISERROR(VLOOKUP($A35,'Import Peak'!$A$3:DZ$99,130,FALSE)-VLOOKUP($A35,'Import Peak Change'!$A$106:DZ$202,130,FALSE)),0,(VLOOKUP($A35,'Import Peak'!$A$3:DZ$99,130,FALSE)-VLOOKUP($A35,'Import Peak Change'!$A$106:DZ$202,130,FALSE)))</f>
        <v>0</v>
      </c>
      <c r="EA35" s="6">
        <f>IF(ISERROR(VLOOKUP($A35,'Import Peak'!$A$3:EA$99,131,FALSE)-VLOOKUP($A35,'Import Peak Change'!$A$106:EA$202,131,FALSE)),0,(VLOOKUP($A35,'Import Peak'!$A$3:EA$99,131,FALSE)-VLOOKUP($A35,'Import Peak Change'!$A$106:EA$202,131,FALSE)))</f>
        <v>0</v>
      </c>
      <c r="EB35" s="6">
        <f>IF(ISERROR(VLOOKUP($A35,'Import Peak'!$A$3:EB$99,132,FALSE)-VLOOKUP($A35,'Import Peak Change'!$A$106:EB$202,132,FALSE)),0,(VLOOKUP($A35,'Import Peak'!$A$3:EB$99,132,FALSE)-VLOOKUP($A35,'Import Peak Change'!$A$106:EB$202,132,FALSE)))</f>
        <v>0</v>
      </c>
      <c r="EC35" s="6">
        <f>IF(ISERROR(VLOOKUP($A35,'Import Peak'!$A$3:EC$99,133,FALSE)-VLOOKUP($A35,'Import Peak Change'!$A$106:EC$202,133,FALSE)),0,(VLOOKUP($A35,'Import Peak'!$A$3:EC$99,133,FALSE)-VLOOKUP($A35,'Import Peak Change'!$A$106:EC$202,133,FALSE)))</f>
        <v>0</v>
      </c>
      <c r="ED35" s="6">
        <f>IF(ISERROR(VLOOKUP($A35,'Import Peak'!$A$3:ED$99,134,FALSE)-VLOOKUP($A35,'Import Peak Change'!$A$106:ED$202,134,FALSE)),0,(VLOOKUP($A35,'Import Peak'!$A$3:ED$99,134,FALSE)-VLOOKUP($A35,'Import Peak Change'!$A$106:ED$202,134,FALSE)))</f>
        <v>0</v>
      </c>
      <c r="EE35" s="6">
        <f>IF(ISERROR(VLOOKUP($A35,'Import Peak'!$A$3:EE$99,135,FALSE)-VLOOKUP($A35,'Import Peak Change'!$A$106:EE$202,135,FALSE)),0,(VLOOKUP($A35,'Import Peak'!$A$3:EE$99,135,FALSE)-VLOOKUP($A35,'Import Peak Change'!$A$106:EE$202,135,FALSE)))</f>
        <v>0</v>
      </c>
      <c r="EF35" s="6">
        <f>IF(ISERROR(VLOOKUP($A35,'Import Peak'!$A$3:EF$99,136,FALSE)-VLOOKUP($A35,'Import Peak Change'!$A$106:EF$202,136,FALSE)),0,(VLOOKUP($A35,'Import Peak'!$A$3:EF$99,136,FALSE)-VLOOKUP($A35,'Import Peak Change'!$A$106:EF$202,136,FALSE)))</f>
        <v>0</v>
      </c>
      <c r="EG35" s="6">
        <f>IF(ISERROR(VLOOKUP($A35,'Import Peak'!$A$3:EG$99,137,FALSE)-VLOOKUP($A35,'Import Peak Change'!$A$106:EG$202,137,FALSE)),0,(VLOOKUP($A35,'Import Peak'!$A$3:EG$99,137,FALSE)-VLOOKUP($A35,'Import Peak Change'!$A$106:EG$202,137,FALSE)))</f>
        <v>0</v>
      </c>
      <c r="EH35" s="6">
        <f>IF(ISERROR(VLOOKUP($A35,'Import Peak'!$A$3:EH$99,138,FALSE)-VLOOKUP($A35,'Import Peak Change'!$A$106:EH$202,138,FALSE)),0,(VLOOKUP($A35,'Import Peak'!$A$3:EH$99,138,FALSE)-VLOOKUP($A35,'Import Peak Change'!$A$106:EH$202,138,FALSE)))</f>
        <v>0</v>
      </c>
      <c r="EI35" s="6">
        <f>IF(ISERROR(VLOOKUP($A35,'Import Peak'!$A$3:EI$99,139,FALSE)-VLOOKUP($A35,'Import Peak Change'!$A$106:EI$202,139,FALSE)),0,(VLOOKUP($A35,'Import Peak'!$A$3:EI$99,139,FALSE)-VLOOKUP($A35,'Import Peak Change'!$A$106:EI$202,139,FALSE)))</f>
        <v>0</v>
      </c>
      <c r="EJ35" s="6">
        <f>IF(ISERROR(VLOOKUP($A35,'Import Peak'!$A$3:EJ$99,140,FALSE)-VLOOKUP($A35,'Import Peak Change'!$A$106:EJ$202,140,FALSE)),0,(VLOOKUP($A35,'Import Peak'!$A$3:EJ$99,140,FALSE)-VLOOKUP($A35,'Import Peak Change'!$A$106:EJ$202,140,FALSE)))</f>
        <v>0</v>
      </c>
      <c r="EK35" s="6">
        <f>IF(ISERROR(VLOOKUP($A35,'Import Peak'!$A$3:EK$99,141,FALSE)-VLOOKUP($A35,'Import Peak Change'!$A$106:EK$202,141,FALSE)),0,(VLOOKUP($A35,'Import Peak'!$A$3:EK$99,141,FALSE)-VLOOKUP($A35,'Import Peak Change'!$A$106:EK$202,141,FALSE)))</f>
        <v>0</v>
      </c>
      <c r="EL35" s="6">
        <f>IF(ISERROR(VLOOKUP($A35,'Import Peak'!$A$3:EL$99,142,FALSE)-VLOOKUP($A35,'Import Peak Change'!$A$106:EL$202,142,FALSE)),0,(VLOOKUP($A35,'Import Peak'!$A$3:EL$99,142,FALSE)-VLOOKUP($A35,'Import Peak Change'!$A$106:EL$202,142,FALSE)))</f>
        <v>0</v>
      </c>
      <c r="EM35" s="6">
        <f>IF(ISERROR(VLOOKUP($A35,'Import Peak'!$A$3:EM$99,143,FALSE)-VLOOKUP($A35,'Import Peak Change'!$A$106:EM$202,143,FALSE)),0,(VLOOKUP($A35,'Import Peak'!$A$3:EM$99,143,FALSE)-VLOOKUP($A35,'Import Peak Change'!$A$106:EM$202,143,FALSE)))</f>
        <v>0</v>
      </c>
      <c r="EN35" s="6">
        <f>IF(ISERROR(VLOOKUP($A35,'Import Peak'!$A$3:EN$99,144,FALSE)-VLOOKUP($A35,'Import Peak Change'!$A$106:EN$202,144,FALSE)),0,(VLOOKUP($A35,'Import Peak'!$A$3:EN$99,144,FALSE)-VLOOKUP($A35,'Import Peak Change'!$A$106:EN$202,144,FALSE)))</f>
        <v>0</v>
      </c>
      <c r="EO35" s="6">
        <f>IF(ISERROR(VLOOKUP($A35,'Import Peak'!$A$3:EO$99,145,FALSE)-VLOOKUP($A35,'Import Peak Change'!$A$106:EO$202,145,FALSE)),0,(VLOOKUP($A35,'Import Peak'!$A$3:EO$99,145,FALSE)-VLOOKUP($A35,'Import Peak Change'!$A$106:EO$202,145,FALSE)))</f>
        <v>0</v>
      </c>
      <c r="EP35" s="6">
        <f>IF(ISERROR(VLOOKUP($A35,'Import Peak'!$A$3:EP$99,146,FALSE)-VLOOKUP($A35,'Import Peak Change'!$A$106:EP$202,146,FALSE)),0,(VLOOKUP($A35,'Import Peak'!$A$3:EP$99,146,FALSE)-VLOOKUP($A35,'Import Peak Change'!$A$106:EP$202,146,FALSE)))</f>
        <v>0</v>
      </c>
      <c r="EQ35" s="6">
        <f>IF(ISERROR(VLOOKUP($A35,'Import Peak'!$A$3:EQ$99,147,FALSE)-VLOOKUP($A35,'Import Peak Change'!$A$106:EQ$202,147,FALSE)),0,(VLOOKUP($A35,'Import Peak'!$A$3:EQ$99,147,FALSE)-VLOOKUP($A35,'Import Peak Change'!$A$106:EQ$202,147,FALSE)))</f>
        <v>0</v>
      </c>
      <c r="ER35" s="6">
        <f>IF(ISERROR(VLOOKUP($A35,'Import Peak'!$A$3:ER$99,148,FALSE)-VLOOKUP($A35,'Import Peak Change'!$A$106:ER$202,148,FALSE)),0,(VLOOKUP($A35,'Import Peak'!$A$3:ER$99,148,FALSE)-VLOOKUP($A35,'Import Peak Change'!$A$106:ER$202,148,FALSE)))</f>
        <v>0</v>
      </c>
      <c r="ES35" s="6">
        <f>IF(ISERROR(VLOOKUP($A35,'Import Peak'!$A$3:ES$99,149,FALSE)-VLOOKUP($A35,'Import Peak Change'!$A$106:ES$202,149,FALSE)),0,(VLOOKUP($A35,'Import Peak'!$A$3:ES$99,149,FALSE)-VLOOKUP($A35,'Import Peak Change'!$A$106:ES$202,149,FALSE)))</f>
        <v>0</v>
      </c>
      <c r="ET35" s="6">
        <f>IF(ISERROR(VLOOKUP($A35,'Import Peak'!$A$3:ET$99,150,FALSE)-VLOOKUP($A35,'Import Peak Change'!$A$106:ET$202,150,FALSE)),0,(VLOOKUP($A35,'Import Peak'!$A$3:ET$99,150,FALSE)-VLOOKUP($A35,'Import Peak Change'!$A$106:ET$202,150,FALSE)))</f>
        <v>0</v>
      </c>
      <c r="EU35" s="6">
        <f>IF(ISERROR(VLOOKUP($A35,'Import Peak'!$A$3:EU$99,151,FALSE)-VLOOKUP($A35,'Import Peak Change'!$A$106:EU$202,151,FALSE)),0,(VLOOKUP($A35,'Import Peak'!$A$3:EU$99,151,FALSE)-VLOOKUP($A35,'Import Peak Change'!$A$106:EU$202,151,FALSE)))</f>
        <v>0</v>
      </c>
      <c r="EV35" s="6">
        <f>IF(ISERROR(VLOOKUP($A35,'Import Peak'!$A$3:EV$99,152,FALSE)-VLOOKUP($A35,'Import Peak Change'!$A$106:EV$202,152,FALSE)),0,(VLOOKUP($A35,'Import Peak'!$A$3:EV$99,152,FALSE)-VLOOKUP($A35,'Import Peak Change'!$A$106:EV$202,152,FALSE)))</f>
        <v>0</v>
      </c>
      <c r="EW35" s="6">
        <f>IF(ISERROR(VLOOKUP($A35,'Import Peak'!$A$3:EW$99,153,FALSE)-VLOOKUP($A35,'Import Peak Change'!$A$106:EW$202,153,FALSE)),0,(VLOOKUP($A35,'Import Peak'!$A$3:EW$99,153,FALSE)-VLOOKUP($A35,'Import Peak Change'!$A$106:EW$202,153,FALSE)))</f>
        <v>0</v>
      </c>
      <c r="EX35" s="6">
        <f>IF(ISERROR(VLOOKUP($A35,'Import Peak'!$A$3:EX$99,154,FALSE)-VLOOKUP($A35,'Import Peak Change'!$A$106:EX$202,154,FALSE)),0,(VLOOKUP($A35,'Import Peak'!$A$3:EX$99,154,FALSE)-VLOOKUP($A35,'Import Peak Change'!$A$106:EX$202,154,FALSE)))</f>
        <v>0</v>
      </c>
      <c r="EY35" s="6">
        <f>IF(ISERROR(VLOOKUP($A35,'Import Peak'!$A$3:EY$99,155,FALSE)-VLOOKUP($A35,'Import Peak Change'!$A$106:EY$202,155,FALSE)),0,(VLOOKUP($A35,'Import Peak'!$A$3:EY$99,155,FALSE)-VLOOKUP($A35,'Import Peak Change'!$A$106:EY$202,155,FALSE)))</f>
        <v>0</v>
      </c>
      <c r="EZ35" s="6">
        <f>IF(ISERROR(VLOOKUP($A35,'Import Peak'!$A$3:EZ$99,156,FALSE)-VLOOKUP($A35,'Import Peak Change'!$A$106:EZ$202,156,FALSE)),0,(VLOOKUP($A35,'Import Peak'!$A$3:EZ$99,156,FALSE)-VLOOKUP($A35,'Import Peak Change'!$A$106:EZ$202,156,FALSE)))</f>
        <v>0</v>
      </c>
      <c r="FA35" s="6">
        <f>IF(ISERROR(VLOOKUP($A35,'Import Peak'!$A$3:FA$99,157,FALSE)-VLOOKUP($A35,'Import Peak Change'!$A$106:FA$202,157,FALSE)),0,(VLOOKUP($A35,'Import Peak'!$A$3:FA$99,157,FALSE)-VLOOKUP($A35,'Import Peak Change'!$A$106:FA$202,157,FALSE)))</f>
        <v>0</v>
      </c>
      <c r="FB35" s="6">
        <f>IF(ISERROR(VLOOKUP($A35,'Import Peak'!$A$3:FB$99,158,FALSE)-VLOOKUP($A35,'Import Peak Change'!$A$106:FB$202,158,FALSE)),0,(VLOOKUP($A35,'Import Peak'!$A$3:FB$99,158,FALSE)-VLOOKUP($A35,'Import Peak Change'!$A$106:FB$202,158,FALSE)))</f>
        <v>0</v>
      </c>
      <c r="FC35" s="6">
        <f>IF(ISERROR(VLOOKUP($A35,'Import Peak'!$A$3:FC$99,159,FALSE)-VLOOKUP($A35,'Import Peak Change'!$A$106:FC$202,159,FALSE)),0,(VLOOKUP($A35,'Import Peak'!$A$3:FC$99,159,FALSE)-VLOOKUP($A35,'Import Peak Change'!$A$106:FC$202,159,FALSE)))</f>
        <v>0</v>
      </c>
      <c r="FD35" s="6">
        <f>IF(ISERROR(VLOOKUP($A35,'Import Peak'!$A$3:FD$99,160,FALSE)-VLOOKUP($A35,'Import Peak Change'!$A$106:FD$202,160,FALSE)),0,(VLOOKUP($A35,'Import Peak'!$A$3:FD$99,160,FALSE)-VLOOKUP($A35,'Import Peak Change'!$A$106:FD$202,160,FALSE)))</f>
        <v>0</v>
      </c>
      <c r="FE35" s="6">
        <f>IF(ISERROR(VLOOKUP($A35,'Import Peak'!$A$3:FE$99,161,FALSE)-VLOOKUP($A35,'Import Peak Change'!$A$106:FE$202,161,FALSE)),0,(VLOOKUP($A35,'Import Peak'!$A$3:FE$99,161,FALSE)-VLOOKUP($A35,'Import Peak Change'!$A$106:FE$202,161,FALSE)))</f>
        <v>0</v>
      </c>
      <c r="FF35" s="6">
        <f>IF(ISERROR(VLOOKUP($A35,'Import Peak'!$A$3:FF$99,162,FALSE)-VLOOKUP($A35,'Import Peak Change'!$A$106:FF$202,162,FALSE)),0,(VLOOKUP($A35,'Import Peak'!$A$3:FF$99,162,FALSE)-VLOOKUP($A35,'Import Peak Change'!$A$106:FF$202,162,FALSE)))</f>
        <v>0</v>
      </c>
      <c r="FG35" s="6">
        <f>IF(ISERROR(VLOOKUP($A35,'Import Peak'!$A$3:FG$99,163,FALSE)-VLOOKUP($A35,'Import Peak Change'!$A$106:FG$202,163,FALSE)),0,(VLOOKUP($A35,'Import Peak'!$A$3:FG$99,163,FALSE)-VLOOKUP($A35,'Import Peak Change'!$A$106:FG$202,163,FALSE)))</f>
        <v>0</v>
      </c>
      <c r="FH35" s="6">
        <f>IF(ISERROR(VLOOKUP($A35,'Import Peak'!$A$3:FH$99,164,FALSE)-VLOOKUP($A35,'Import Peak Change'!$A$106:FH$202,164,FALSE)),0,(VLOOKUP($A35,'Import Peak'!$A$3:FH$99,164,FALSE)-VLOOKUP($A35,'Import Peak Change'!$A$106:FH$202,164,FALSE)))</f>
        <v>0</v>
      </c>
      <c r="FI35" s="6">
        <f>IF(ISERROR(VLOOKUP($A35,'Import Peak'!$A$3:FI$99,165,FALSE)-VLOOKUP($A35,'Import Peak Change'!$A$106:FI$202,165,FALSE)),0,(VLOOKUP($A35,'Import Peak'!$A$3:FI$99,165,FALSE)-VLOOKUP($A35,'Import Peak Change'!$A$106:FI$202,165,FALSE)))</f>
        <v>0</v>
      </c>
      <c r="FJ35" s="6">
        <f>IF(ISERROR(VLOOKUP($A35,'Import Peak'!$A$3:FJ$99,166,FALSE)-VLOOKUP($A35,'Import Peak Change'!$A$106:FJ$202,166,FALSE)),0,(VLOOKUP($A35,'Import Peak'!$A$3:FJ$99,166,FALSE)-VLOOKUP($A35,'Import Peak Change'!$A$106:FJ$202,166,FALSE)))</f>
        <v>0</v>
      </c>
      <c r="FK35" s="6">
        <f>IF(ISERROR(VLOOKUP($A35,'Import Peak'!$A$3:FK$99,167,FALSE)-VLOOKUP($A35,'Import Peak Change'!$A$106:FK$202,167,FALSE)),0,(VLOOKUP($A35,'Import Peak'!$A$3:FK$99,167,FALSE)-VLOOKUP($A35,'Import Peak Change'!$A$106:FK$202,167,FALSE)))</f>
        <v>0</v>
      </c>
      <c r="FL35" s="6">
        <f>IF(ISERROR(VLOOKUP($A35,'Import Peak'!$A$3:FL$99,168,FALSE)-VLOOKUP($A35,'Import Peak Change'!$A$106:FL$202,168,FALSE)),0,(VLOOKUP($A35,'Import Peak'!$A$3:FL$99,168,FALSE)-VLOOKUP($A35,'Import Peak Change'!$A$106:FL$202,168,FALSE)))</f>
        <v>0</v>
      </c>
      <c r="FM35" s="6">
        <f>IF(ISERROR(VLOOKUP($A35,'Import Peak'!$A$3:FM$99,169,FALSE)-VLOOKUP($A35,'Import Peak Change'!$A$106:FM$202,169,FALSE)),0,(VLOOKUP($A35,'Import Peak'!$A$3:FM$99,169,FALSE)-VLOOKUP($A35,'Import Peak Change'!$A$106:FM$202,169,FALSE)))</f>
        <v>0</v>
      </c>
      <c r="FN35" s="6">
        <f>IF(ISERROR(VLOOKUP($A35,'Import Peak'!$A$3:FN$99,170,FALSE)-VLOOKUP($A35,'Import Peak Change'!$A$106:FN$202,170,FALSE)),0,(VLOOKUP($A35,'Import Peak'!$A$3:FN$99,170,FALSE)-VLOOKUP($A35,'Import Peak Change'!$A$106:FN$202,170,FALSE)))</f>
        <v>0</v>
      </c>
      <c r="FO35" s="6">
        <f>IF(ISERROR(VLOOKUP($A35,'Import Peak'!$A$3:FO$99,171,FALSE)-VLOOKUP($A35,'Import Peak Change'!$A$106:FO$202,171,FALSE)),0,(VLOOKUP($A35,'Import Peak'!$A$3:FO$99,171,FALSE)-VLOOKUP($A35,'Import Peak Change'!$A$106:FO$202,171,FALSE)))</f>
        <v>0</v>
      </c>
      <c r="FP35" s="6">
        <f>IF(ISERROR(VLOOKUP($A35,'Import Peak'!$A$3:FP$99,172,FALSE)-VLOOKUP($A35,'Import Peak Change'!$A$106:FP$202,172,FALSE)),0,(VLOOKUP($A35,'Import Peak'!$A$3:FP$99,172,FALSE)-VLOOKUP($A35,'Import Peak Change'!$A$106:FP$202,172,FALSE)))</f>
        <v>0</v>
      </c>
      <c r="FQ35" s="6">
        <f>IF(ISERROR(VLOOKUP($A35,'Import Peak'!$A$3:FQ$99,173,FALSE)-VLOOKUP($A35,'Import Peak Change'!$A$106:FQ$202,173,FALSE)),0,(VLOOKUP($A35,'Import Peak'!$A$3:FQ$99,173,FALSE)-VLOOKUP($A35,'Import Peak Change'!$A$106:FQ$202,173,FALSE)))</f>
        <v>0</v>
      </c>
      <c r="FR35" s="6">
        <f>IF(ISERROR(VLOOKUP($A35,'Import Peak'!$A$3:FR$99,174,FALSE)-VLOOKUP($A35,'Import Peak Change'!$A$106:FR$202,174,FALSE)),0,(VLOOKUP($A35,'Import Peak'!$A$3:FR$99,174,FALSE)-VLOOKUP($A35,'Import Peak Change'!$A$106:FR$202,174,FALSE)))</f>
        <v>0</v>
      </c>
      <c r="FS35" s="6">
        <f>IF(ISERROR(VLOOKUP($A35,'Import Peak'!$A$3:FS$99,175,FALSE)-VLOOKUP($A35,'Import Peak Change'!$A$106:FS$202,175,FALSE)),0,(VLOOKUP($A35,'Import Peak'!$A$3:FS$99,175,FALSE)-VLOOKUP($A35,'Import Peak Change'!$A$106:FS$202,175,FALSE)))</f>
        <v>0</v>
      </c>
      <c r="FT35" s="6">
        <f>IF(ISERROR(VLOOKUP($A35,'Import Peak'!$A$3:FT$99,176,FALSE)-VLOOKUP($A35,'Import Peak Change'!$A$106:FT$202,176,FALSE)),0,(VLOOKUP($A35,'Import Peak'!$A$3:FT$99,176,FALSE)-VLOOKUP($A35,'Import Peak Change'!$A$106:FT$202,176,FALSE)))</f>
        <v>0</v>
      </c>
      <c r="FU35" s="6">
        <f>IF(ISERROR(VLOOKUP($A35,'Import Peak'!$A$3:FU$99,177,FALSE)-VLOOKUP($A35,'Import Peak Change'!$A$106:FU$202,177,FALSE)),0,(VLOOKUP($A35,'Import Peak'!$A$3:FU$99,177,FALSE)-VLOOKUP($A35,'Import Peak Change'!$A$106:FU$202,177,FALSE)))</f>
        <v>0</v>
      </c>
      <c r="FV35" s="6">
        <f>IF(ISERROR(VLOOKUP($A35,'Import Peak'!$A$3:FV$99,178,FALSE)-VLOOKUP($A35,'Import Peak Change'!$A$106:FV$202,178,FALSE)),0,(VLOOKUP($A35,'Import Peak'!$A$3:FV$99,178,FALSE)-VLOOKUP($A35,'Import Peak Change'!$A$106:FV$202,178,FALSE)))</f>
        <v>0</v>
      </c>
      <c r="FW35" s="6">
        <f>IF(ISERROR(VLOOKUP($A35,'Import Peak'!$A$3:FW$99,179,FALSE)-VLOOKUP($A35,'Import Peak Change'!$A$106:FW$202,179,FALSE)),0,(VLOOKUP($A35,'Import Peak'!$A$3:FW$99,179,FALSE)-VLOOKUP($A35,'Import Peak Change'!$A$106:FW$202,179,FALSE)))</f>
        <v>0</v>
      </c>
      <c r="FX35" s="6">
        <f>IF(ISERROR(VLOOKUP($A35,'Import Peak'!$A$3:FX$99,180,FALSE)-VLOOKUP($A35,'Import Peak Change'!$A$106:FX$202,180,FALSE)),0,(VLOOKUP($A35,'Import Peak'!$A$3:FX$99,180,FALSE)-VLOOKUP($A35,'Import Peak Change'!$A$106:FX$202,180,FALSE)))</f>
        <v>0</v>
      </c>
      <c r="FY35" s="6">
        <f>IF(ISERROR(VLOOKUP($A35,'Import Peak'!$A$3:FY$99,181,FALSE)-VLOOKUP($A35,'Import Peak Change'!$A$106:FY$202,181,FALSE)),0,(VLOOKUP($A35,'Import Peak'!$A$3:FY$99,181,FALSE)-VLOOKUP($A35,'Import Peak Change'!$A$106:FY$202,181,FALSE)))</f>
        <v>0</v>
      </c>
      <c r="FZ35" s="6">
        <f>IF(ISERROR(VLOOKUP($A35,'Import Peak'!$A$3:FZ$99,182,FALSE)-VLOOKUP($A35,'Import Peak Change'!$A$106:FZ$202,182,FALSE)),0,(VLOOKUP($A35,'Import Peak'!$A$3:FZ$99,182,FALSE)-VLOOKUP($A35,'Import Peak Change'!$A$106:FZ$202,182,FALSE)))</f>
        <v>0</v>
      </c>
      <c r="GA35" s="6">
        <f>IF(ISERROR(VLOOKUP($A35,'Import Peak'!$A$3:GA$99,183,FALSE)-VLOOKUP($A35,'Import Peak Change'!$A$106:GA$202,183,FALSE)),0,(VLOOKUP($A35,'Import Peak'!$A$3:GA$99,183,FALSE)-VLOOKUP($A35,'Import Peak Change'!$A$106:GA$202,183,FALSE)))</f>
        <v>0</v>
      </c>
      <c r="GB35" s="6">
        <f>IF(ISERROR(VLOOKUP($A35,'Import Peak'!$A$3:GB$99,184,FALSE)-VLOOKUP($A35,'Import Peak Change'!$A$106:GB$202,184,FALSE)),0,(VLOOKUP($A35,'Import Peak'!$A$3:GB$99,184,FALSE)-VLOOKUP($A35,'Import Peak Change'!$A$106:GB$202,184,FALSE)))</f>
        <v>0</v>
      </c>
      <c r="GC35" s="6">
        <f>IF(ISERROR(VLOOKUP($A35,'Import Peak'!$A$3:GC$99,185,FALSE)-VLOOKUP($A35,'Import Peak Change'!$A$106:GC$202,185,FALSE)),0,(VLOOKUP($A35,'Import Peak'!$A$3:GC$99,185,FALSE)-VLOOKUP($A35,'Import Peak Change'!$A$106:GC$202,185,FALSE)))</f>
        <v>0</v>
      </c>
      <c r="GD35" s="6">
        <f>IF(ISERROR(VLOOKUP($A35,'Import Peak'!$A$3:GD$99,186,FALSE)-VLOOKUP($A35,'Import Peak Change'!$A$106:GD$202,186,FALSE)),0,(VLOOKUP($A35,'Import Peak'!$A$3:GD$99,186,FALSE)-VLOOKUP($A35,'Import Peak Change'!$A$106:GD$202,186,FALSE)))</f>
        <v>0</v>
      </c>
      <c r="GE35" s="6">
        <f>IF(ISERROR(VLOOKUP($A35,'Import Peak'!$A$3:GE$99,187,FALSE)-VLOOKUP($A35,'Import Peak Change'!$A$106:GE$202,187,FALSE)),0,(VLOOKUP($A35,'Import Peak'!$A$3:GE$99,187,FALSE)-VLOOKUP($A35,'Import Peak Change'!$A$106:GE$202,187,FALSE)))</f>
        <v>0</v>
      </c>
      <c r="GF35" s="6">
        <f>IF(ISERROR(VLOOKUP($A35,'Import Peak'!$A$3:GF$99,188,FALSE)-VLOOKUP($A35,'Import Peak Change'!$A$106:GF$202,188,FALSE)),0,(VLOOKUP($A35,'Import Peak'!$A$3:GF$99,188,FALSE)-VLOOKUP($A35,'Import Peak Change'!$A$106:GF$202,188,FALSE)))</f>
        <v>0</v>
      </c>
      <c r="GG35" s="6">
        <f>IF(ISERROR(VLOOKUP($A35,'Import Peak'!$A$3:GG$99,189,FALSE)-VLOOKUP($A35,'Import Peak Change'!$A$106:GG$202,189,FALSE)),0,(VLOOKUP($A35,'Import Peak'!$A$3:GG$99,189,FALSE)-VLOOKUP($A35,'Import Peak Change'!$A$106:GG$202,189,FALSE)))</f>
        <v>0</v>
      </c>
      <c r="GH35" s="6">
        <f>IF(ISERROR(VLOOKUP($A35,'Import Peak'!$A$3:GH$99,190,FALSE)-VLOOKUP($A35,'Import Peak Change'!$A$106:GH$202,190,FALSE)),0,(VLOOKUP($A35,'Import Peak'!$A$3:GH$99,190,FALSE)-VLOOKUP($A35,'Import Peak Change'!$A$106:GH$202,190,FALSE)))</f>
        <v>0</v>
      </c>
      <c r="GI35" s="6">
        <f>IF(ISERROR(VLOOKUP($A35,'Import Peak'!$A$3:GI$99,191,FALSE)-VLOOKUP($A35,'Import Peak Change'!$A$106:GI$202,191,FALSE)),0,(VLOOKUP($A35,'Import Peak'!$A$3:GI$99,191,FALSE)-VLOOKUP($A35,'Import Peak Change'!$A$106:GI$202,191,FALSE)))</f>
        <v>0</v>
      </c>
      <c r="GJ35" s="6">
        <f>IF(ISERROR(VLOOKUP($A35,'Import Peak'!$A$3:GJ$99,192,FALSE)-VLOOKUP($A35,'Import Peak Change'!$A$106:GJ$202,192,FALSE)),0,(VLOOKUP($A35,'Import Peak'!$A$3:GJ$99,192,FALSE)-VLOOKUP($A35,'Import Peak Change'!$A$106:GJ$202,192,FALSE)))</f>
        <v>0</v>
      </c>
      <c r="GK35" s="6">
        <f>IF(ISERROR(VLOOKUP($A35,'Import Peak'!$A$3:GK$99,193,FALSE)-VLOOKUP($A35,'Import Peak Change'!$A$106:GK$202,193,FALSE)),0,(VLOOKUP($A35,'Import Peak'!$A$3:GK$99,193,FALSE)-VLOOKUP($A35,'Import Peak Change'!$A$106:GK$202,193,FALSE)))</f>
        <v>0</v>
      </c>
      <c r="GL35" s="6">
        <f>IF(ISERROR(VLOOKUP($A35,'Import Peak'!$A$3:GL$99,194,FALSE)-VLOOKUP($A35,'Import Peak Change'!$A$106:GL$202,194,FALSE)),0,(VLOOKUP($A35,'Import Peak'!$A$3:GL$99,194,FALSE)-VLOOKUP($A35,'Import Peak Change'!$A$106:GL$202,194,FALSE)))</f>
        <v>0</v>
      </c>
      <c r="GM35" s="6">
        <f>IF(ISERROR(VLOOKUP($A35,'Import Peak'!$A$3:GM$99,195,FALSE)-VLOOKUP($A35,'Import Peak Change'!$A$106:GM$202,195,FALSE)),0,(VLOOKUP($A35,'Import Peak'!$A$3:GM$99,195,FALSE)-VLOOKUP($A35,'Import Peak Change'!$A$106:GM$202,195,FALSE)))</f>
        <v>0</v>
      </c>
      <c r="GN35" s="6">
        <f>IF(ISERROR(VLOOKUP($A35,'Import Peak'!$A$3:GN$99,196,FALSE)-VLOOKUP($A35,'Import Peak Change'!$A$106:GN$202,196,FALSE)),0,(VLOOKUP($A35,'Import Peak'!$A$3:GN$99,196,FALSE)-VLOOKUP($A35,'Import Peak Change'!$A$106:GN$202,196,FALSE)))</f>
        <v>0</v>
      </c>
      <c r="GO35" s="6">
        <f>IF(ISERROR(VLOOKUP($A35,'Import Peak'!$A$3:GO$99,197,FALSE)-VLOOKUP($A35,'Import Peak Change'!$A$106:GO$202,197,FALSE)),0,(VLOOKUP($A35,'Import Peak'!$A$3:GO$99,197,FALSE)-VLOOKUP($A35,'Import Peak Change'!$A$106:GO$202,197,FALSE)))</f>
        <v>0</v>
      </c>
      <c r="GP35" s="6">
        <f>IF(ISERROR(VLOOKUP($A35,'Import Peak'!$A$3:GP$99,198,FALSE)-VLOOKUP($A35,'Import Peak Change'!$A$106:GP$202,198,FALSE)),0,(VLOOKUP($A35,'Import Peak'!$A$3:GP$99,198,FALSE)-VLOOKUP($A35,'Import Peak Change'!$A$106:GP$202,198,FALSE)))</f>
        <v>0</v>
      </c>
      <c r="GQ35" s="6">
        <f>IF(ISERROR(VLOOKUP($A35,'Import Peak'!$A$3:GQ$99,199,FALSE)-VLOOKUP($A35,'Import Peak Change'!$A$106:GQ$202,199,FALSE)),0,(VLOOKUP($A35,'Import Peak'!$A$3:GQ$99,199,FALSE)-VLOOKUP($A35,'Import Peak Change'!$A$106:GQ$202,199,FALSE)))</f>
        <v>0</v>
      </c>
      <c r="GR35" s="6">
        <f>IF(ISERROR(VLOOKUP($A35,'Import Peak'!$A$3:GR$99,200,FALSE)-VLOOKUP($A35,'Import Peak Change'!$A$106:GR$202,200,FALSE)),0,(VLOOKUP($A35,'Import Peak'!$A$3:GR$99,200,FALSE)-VLOOKUP($A35,'Import Peak Change'!$A$106:GR$202,200,FALSE)))</f>
        <v>0</v>
      </c>
      <c r="GS35" s="6">
        <f>IF(ISERROR(VLOOKUP($A35,'Import Peak'!$A$3:GS$99,201,FALSE)-VLOOKUP($A35,'Import Peak Change'!$A$106:GS$202,201,FALSE)),0,(VLOOKUP($A35,'Import Peak'!$A$3:GS$99,201,FALSE)-VLOOKUP($A35,'Import Peak Change'!$A$106:GS$202,201,FALSE)))</f>
        <v>0</v>
      </c>
      <c r="GT35" s="6">
        <f>IF(ISERROR(VLOOKUP($A35,'Import Peak'!$A$3:GT$99,202,FALSE)-VLOOKUP($A35,'Import Peak Change'!$A$106:GT$202,202,FALSE)),0,(VLOOKUP($A35,'Import Peak'!$A$3:GT$99,202,FALSE)-VLOOKUP($A35,'Import Peak Change'!$A$106:GT$202,202,FALSE)))</f>
        <v>0</v>
      </c>
      <c r="GU35" s="6">
        <f>IF(ISERROR(VLOOKUP($A35,'Import Peak'!$A$3:GU$99,203,FALSE)-VLOOKUP($A35,'Import Peak Change'!$A$106:GU$202,203,FALSE)),0,(VLOOKUP($A35,'Import Peak'!$A$3:GU$99,203,FALSE)-VLOOKUP($A35,'Import Peak Change'!$A$106:GU$202,203,FALSE)))</f>
        <v>0</v>
      </c>
      <c r="GV35" s="6">
        <f>IF(ISERROR(VLOOKUP($A35,'Import Peak'!$A$3:GV$99,204,FALSE)-VLOOKUP($A35,'Import Peak Change'!$A$106:GV$202,204,FALSE)),0,(VLOOKUP($A35,'Import Peak'!$A$3:GV$99,204,FALSE)-VLOOKUP($A35,'Import Peak Change'!$A$106:GV$202,204,FALSE)))</f>
        <v>0</v>
      </c>
      <c r="GW35" s="6">
        <f>IF(ISERROR(VLOOKUP($A35,'Import Peak'!$A$3:GW$99,205,FALSE)-VLOOKUP($A35,'Import Peak Change'!$A$106:GW$202,205,FALSE)),0,(VLOOKUP($A35,'Import Peak'!$A$3:GW$99,205,FALSE)-VLOOKUP($A35,'Import Peak Change'!$A$106:GW$202,205,FALSE)))</f>
        <v>0</v>
      </c>
      <c r="GX35" s="6">
        <f>IF(ISERROR(VLOOKUP($A35,'Import Peak'!$A$3:GX$99,206,FALSE)-VLOOKUP($A35,'Import Peak Change'!$A$106:GX$202,206,FALSE)),0,(VLOOKUP($A35,'Import Peak'!$A$3:GX$99,206,FALSE)-VLOOKUP($A35,'Import Peak Change'!$A$106:GX$202,206,FALSE)))</f>
        <v>0</v>
      </c>
      <c r="GY35" s="6">
        <f>IF(ISERROR(VLOOKUP($A35,'Import Peak'!$A$3:GY$99,207,FALSE)-VLOOKUP($A35,'Import Peak Change'!$A$106:GY$202,207,FALSE)),0,(VLOOKUP($A35,'Import Peak'!$A$3:GY$99,207,FALSE)-VLOOKUP($A35,'Import Peak Change'!$A$106:GY$202,207,FALSE)))</f>
        <v>0</v>
      </c>
      <c r="GZ35" s="6">
        <f>IF(ISERROR(VLOOKUP($A35,'Import Peak'!$A$3:GZ$99,208,FALSE)-VLOOKUP($A35,'Import Peak Change'!$A$106:GZ$202,208,FALSE)),0,(VLOOKUP($A35,'Import Peak'!$A$3:GZ$99,208,FALSE)-VLOOKUP($A35,'Import Peak Change'!$A$106:GZ$202,208,FALSE)))</f>
        <v>0</v>
      </c>
      <c r="HA35" s="6">
        <f>IF(ISERROR(VLOOKUP($A35,'Import Peak'!$A$3:HA$99,209,FALSE)-VLOOKUP($A35,'Import Peak Change'!$A$106:HA$202,209,FALSE)),0,(VLOOKUP($A35,'Import Peak'!$A$3:HA$99,209,FALSE)-VLOOKUP($A35,'Import Peak Change'!$A$106:HA$202,209,FALSE)))</f>
        <v>0</v>
      </c>
      <c r="HB35" s="6">
        <f>IF(ISERROR(VLOOKUP($A35,'Import Peak'!$A$3:HB$99,210,FALSE)-VLOOKUP($A35,'Import Peak Change'!$A$106:HB$202,210,FALSE)),0,(VLOOKUP($A35,'Import Peak'!$A$3:HB$99,210,FALSE)-VLOOKUP($A35,'Import Peak Change'!$A$106:HB$202,210,FALSE)))</f>
        <v>0</v>
      </c>
      <c r="HC35" s="6">
        <f>IF(ISERROR(VLOOKUP($A35,'Import Peak'!$A$3:HC$99,211,FALSE)-VLOOKUP($A35,'Import Peak Change'!$A$106:HC$202,211,FALSE)),0,(VLOOKUP($A35,'Import Peak'!$A$3:HC$99,211,FALSE)-VLOOKUP($A35,'Import Peak Change'!$A$106:HC$202,211,FALSE)))</f>
        <v>0</v>
      </c>
      <c r="HD35" s="6">
        <f>IF(ISERROR(VLOOKUP($A35,'Import Peak'!$A$3:HD$99,212,FALSE)-VLOOKUP($A35,'Import Peak Change'!$A$106:HD$202,212,FALSE)),0,(VLOOKUP($A35,'Import Peak'!$A$3:HD$99,212,FALSE)-VLOOKUP($A35,'Import Peak Change'!$A$106:HD$202,212,FALSE)))</f>
        <v>0</v>
      </c>
      <c r="HE35" s="6">
        <f>IF(ISERROR(VLOOKUP($A35,'Import Peak'!$A$3:HE$99,213,FALSE)-VLOOKUP($A35,'Import Peak Change'!$A$106:HE$202,213,FALSE)),0,(VLOOKUP($A35,'Import Peak'!$A$3:HE$99,213,FALSE)-VLOOKUP($A35,'Import Peak Change'!$A$106:HE$202,213,FALSE)))</f>
        <v>0</v>
      </c>
      <c r="HF35" s="6">
        <f>IF(ISERROR(VLOOKUP($A35,'Import Peak'!$A$3:HF$99,214,FALSE)-VLOOKUP($A35,'Import Peak Change'!$A$106:HF$202,214,FALSE)),0,(VLOOKUP($A35,'Import Peak'!$A$3:HF$99,214,FALSE)-VLOOKUP($A35,'Import Peak Change'!$A$106:HF$202,214,FALSE)))</f>
        <v>0</v>
      </c>
      <c r="HG35" s="6">
        <f>IF(ISERROR(VLOOKUP($A35,'Import Peak'!$A$3:HG$99,215,FALSE)-VLOOKUP($A35,'Import Peak Change'!$A$106:HG$202,215,FALSE)),0,(VLOOKUP($A35,'Import Peak'!$A$3:HG$99,215,FALSE)-VLOOKUP($A35,'Import Peak Change'!$A$106:HG$202,215,FALSE)))</f>
        <v>0</v>
      </c>
      <c r="HH35" s="6">
        <f>IF(ISERROR(VLOOKUP($A35,'Import Peak'!$A$3:HH$99,216,FALSE)-VLOOKUP($A35,'Import Peak Change'!$A$106:HH$202,216,FALSE)),0,(VLOOKUP($A35,'Import Peak'!$A$3:HH$99,216,FALSE)-VLOOKUP($A35,'Import Peak Change'!$A$106:HH$202,216,FALSE)))</f>
        <v>0</v>
      </c>
      <c r="HI35" s="6">
        <f>IF(ISERROR(VLOOKUP($A35,'Import Peak'!$A$3:HI$99,217,FALSE)-VLOOKUP($A35,'Import Peak Change'!$A$106:HI$202,217,FALSE)),0,(VLOOKUP($A35,'Import Peak'!$A$3:HI$99,217,FALSE)-VLOOKUP($A35,'Import Peak Change'!$A$106:HI$202,217,FALSE)))</f>
        <v>0</v>
      </c>
      <c r="HJ35" s="6">
        <f>IF(ISERROR(VLOOKUP($A35,'Import Peak'!$A$3:HJ$99,218,FALSE)-VLOOKUP($A35,'Import Peak Change'!$A$106:HJ$202,218,FALSE)),0,(VLOOKUP($A35,'Import Peak'!$A$3:HJ$99,218,FALSE)-VLOOKUP($A35,'Import Peak Change'!$A$106:HJ$202,218,FALSE)))</f>
        <v>0</v>
      </c>
      <c r="HK35" s="6">
        <f>IF(ISERROR(VLOOKUP($A35,'Import Peak'!$A$3:HK$99,219,FALSE)-VLOOKUP($A35,'Import Peak Change'!$A$106:HK$202,219,FALSE)),0,(VLOOKUP($A35,'Import Peak'!$A$3:HK$99,219,FALSE)-VLOOKUP($A35,'Import Peak Change'!$A$106:HK$202,219,FALSE)))</f>
        <v>0</v>
      </c>
      <c r="HL35" s="6">
        <f>IF(ISERROR(VLOOKUP($A35,'Import Peak'!$A$3:HL$99,220,FALSE)-VLOOKUP($A35,'Import Peak Change'!$A$106:HL$202,220,FALSE)),0,(VLOOKUP($A35,'Import Peak'!$A$3:HL$99,220,FALSE)-VLOOKUP($A35,'Import Peak Change'!$A$106:HL$202,220,FALSE)))</f>
        <v>0</v>
      </c>
      <c r="HM35" s="6">
        <f>IF(ISERROR(VLOOKUP($A35,'Import Peak'!$A$3:HM$99,221,FALSE)-VLOOKUP($A35,'Import Peak Change'!$A$106:HM$202,221,FALSE)),0,(VLOOKUP($A35,'Import Peak'!$A$3:HM$99,221,FALSE)-VLOOKUP($A35,'Import Peak Change'!$A$106:HM$202,221,FALSE)))</f>
        <v>0</v>
      </c>
      <c r="HN35" s="6">
        <f>IF(ISERROR(VLOOKUP($A35,'Import Peak'!$A$3:HN$99,222,FALSE)-VLOOKUP($A35,'Import Peak Change'!$A$106:HN$202,222,FALSE)),0,(VLOOKUP($A35,'Import Peak'!$A$3:HN$99,222,FALSE)-VLOOKUP($A35,'Import Peak Change'!$A$106:HN$202,222,FALSE)))</f>
        <v>0</v>
      </c>
      <c r="HO35" s="6">
        <f>IF(ISERROR(VLOOKUP($A35,'Import Peak'!$A$3:HO$99,223,FALSE)-VLOOKUP($A35,'Import Peak Change'!$A$106:HO$202,223,FALSE)),0,(VLOOKUP($A35,'Import Peak'!$A$3:HO$99,223,FALSE)-VLOOKUP($A35,'Import Peak Change'!$A$106:HO$202,223,FALSE)))</f>
        <v>0</v>
      </c>
      <c r="HP35" s="6">
        <f>IF(ISERROR(VLOOKUP($A35,'Import Peak'!$A$3:HP$99,224,FALSE)-VLOOKUP($A35,'Import Peak Change'!$A$106:HP$202,224,FALSE)),0,(VLOOKUP($A35,'Import Peak'!$A$3:HP$99,224,FALSE)-VLOOKUP($A35,'Import Peak Change'!$A$106:HP$202,224,FALSE)))</f>
        <v>0</v>
      </c>
      <c r="HQ35" s="6">
        <f>IF(ISERROR(VLOOKUP($A35,'Import Peak'!$A$3:HQ$99,225,FALSE)-VLOOKUP($A35,'Import Peak Change'!$A$106:HQ$202,225,FALSE)),0,(VLOOKUP($A35,'Import Peak'!$A$3:HQ$99,225,FALSE)-VLOOKUP($A35,'Import Peak Change'!$A$106:HQ$202,225,FALSE)))</f>
        <v>0</v>
      </c>
      <c r="HR35" s="6">
        <f>IF(ISERROR(VLOOKUP($A35,'Import Peak'!$A$3:HR$99,226,FALSE)-VLOOKUP($A35,'Import Peak Change'!$A$106:HR$202,226,FALSE)),0,(VLOOKUP($A35,'Import Peak'!$A$3:HR$99,226,FALSE)-VLOOKUP($A35,'Import Peak Change'!$A$106:HR$202,226,FALSE)))</f>
        <v>0</v>
      </c>
      <c r="HS35" s="6">
        <f>IF(ISERROR(VLOOKUP($A35,'Import Peak'!$A$3:HS$99,227,FALSE)-VLOOKUP($A35,'Import Peak Change'!$A$106:HS$202,227,FALSE)),0,(VLOOKUP($A35,'Import Peak'!$A$3:HS$99,227,FALSE)-VLOOKUP($A35,'Import Peak Change'!$A$106:HS$202,227,FALSE)))</f>
        <v>0</v>
      </c>
      <c r="HT35" s="6">
        <f>IF(ISERROR(VLOOKUP($A35,'Import Peak'!$A$3:HT$99,228,FALSE)-VLOOKUP($A35,'Import Peak Change'!$A$106:HT$202,228,FALSE)),0,(VLOOKUP($A35,'Import Peak'!$A$3:HT$99,228,FALSE)-VLOOKUP($A35,'Import Peak Change'!$A$106:HT$202,228,FALSE)))</f>
        <v>0</v>
      </c>
      <c r="HU35" s="6">
        <f>IF(ISERROR(VLOOKUP($A35,'Import Peak'!$A$3:HU$99,229,FALSE)-VLOOKUP($A35,'Import Peak Change'!$A$106:HU$202,229,FALSE)),0,(VLOOKUP($A35,'Import Peak'!$A$3:HU$99,229,FALSE)-VLOOKUP($A35,'Import Peak Change'!$A$106:HU$202,229,FALSE)))</f>
        <v>0</v>
      </c>
      <c r="HV35" s="6">
        <f>IF(ISERROR(VLOOKUP($A35,'Import Peak'!$A$3:HV$99,230,FALSE)-VLOOKUP($A35,'Import Peak Change'!$A$106:HV$202,230,FALSE)),0,(VLOOKUP($A35,'Import Peak'!$A$3:HV$99,230,FALSE)-VLOOKUP($A35,'Import Peak Change'!$A$106:HV$202,230,FALSE)))</f>
        <v>0</v>
      </c>
      <c r="HW35" s="6">
        <f>IF(ISERROR(VLOOKUP($A35,'Import Peak'!$A$3:HW$99,231,FALSE)-VLOOKUP($A35,'Import Peak Change'!$A$106:HW$202,231,FALSE)),0,(VLOOKUP($A35,'Import Peak'!$A$3:HW$99,231,FALSE)-VLOOKUP($A35,'Import Peak Change'!$A$106:HW$202,231,FALSE)))</f>
        <v>0</v>
      </c>
      <c r="HX35" s="6">
        <f>IF(ISERROR(VLOOKUP($A35,'Import Peak'!$A$3:HX$99,232,FALSE)-VLOOKUP($A35,'Import Peak Change'!$A$106:HX$202,232,FALSE)),0,(VLOOKUP($A35,'Import Peak'!$A$3:HX$99,232,FALSE)-VLOOKUP($A35,'Import Peak Change'!$A$106:HX$202,232,FALSE)))</f>
        <v>0</v>
      </c>
      <c r="HY35" s="6">
        <f>IF(ISERROR(VLOOKUP($A35,'Import Peak'!$A$3:HY$99,233,FALSE)-VLOOKUP($A35,'Import Peak Change'!$A$106:HY$202,233,FALSE)),0,(VLOOKUP($A35,'Import Peak'!$A$3:HY$99,233,FALSE)-VLOOKUP($A35,'Import Peak Change'!$A$106:HY$202,233,FALSE)))</f>
        <v>0</v>
      </c>
      <c r="HZ35" s="6">
        <f>IF(ISERROR(VLOOKUP($A35,'Import Peak'!$A$3:HZ$99,234,FALSE)-VLOOKUP($A35,'Import Peak Change'!$A$106:HZ$202,234,FALSE)),0,(VLOOKUP($A35,'Import Peak'!$A$3:HZ$99,234,FALSE)-VLOOKUP($A35,'Import Peak Change'!$A$106:HZ$202,234,FALSE)))</f>
        <v>0</v>
      </c>
      <c r="IA35" s="6">
        <f>IF(ISERROR(VLOOKUP($A35,'Import Peak'!$A$3:IA$99,235,FALSE)-VLOOKUP($A35,'Import Peak Change'!$A$106:IA$202,235,FALSE)),0,(VLOOKUP($A35,'Import Peak'!$A$3:IA$99,235,FALSE)-VLOOKUP($A35,'Import Peak Change'!$A$106:IA$202,235,FALSE)))</f>
        <v>0</v>
      </c>
      <c r="IB35" s="6">
        <f>IF(ISERROR(VLOOKUP($A35,'Import Peak'!$A$3:IB$99,236,FALSE)-VLOOKUP($A35,'Import Peak Change'!$A$106:IB$202,236,FALSE)),0,(VLOOKUP($A35,'Import Peak'!$A$3:IB$99,236,FALSE)-VLOOKUP($A35,'Import Peak Change'!$A$106:IB$202,236,FALSE)))</f>
        <v>0</v>
      </c>
      <c r="IC35" s="6">
        <f>IF(ISERROR(VLOOKUP($A35,'Import Peak'!$A$3:IC$99,237,FALSE)-VLOOKUP($A35,'Import Peak Change'!$A$106:IC$202,237,FALSE)),0,(VLOOKUP($A35,'Import Peak'!$A$3:IC$99,237,FALSE)-VLOOKUP($A35,'Import Peak Change'!$A$106:IC$202,237,FALSE)))</f>
        <v>0</v>
      </c>
      <c r="ID35" s="6">
        <f>IF(ISERROR(VLOOKUP($A35,'Import Peak'!$A$3:ID$99,238,FALSE)-VLOOKUP($A35,'Import Peak Change'!$A$106:ID$202,238,FALSE)),0,(VLOOKUP($A35,'Import Peak'!$A$3:ID$99,238,FALSE)-VLOOKUP($A35,'Import Peak Change'!$A$106:ID$202,238,FALSE)))</f>
        <v>0</v>
      </c>
      <c r="IE35" s="6">
        <f>IF(ISERROR(VLOOKUP($A35,'Import Peak'!$A$3:IE$99,239,FALSE)-VLOOKUP($A35,'Import Peak Change'!$A$106:IE$202,239,FALSE)),0,(VLOOKUP($A35,'Import Peak'!$A$3:IE$99,239,FALSE)-VLOOKUP($A35,'Import Peak Change'!$A$106:IE$202,239,FALSE)))</f>
        <v>0</v>
      </c>
    </row>
    <row r="36" spans="1:239">
      <c r="A36" s="168" t="str">
        <f>IF('Import Peak'!A33=0,"",'Import Peak'!A33)</f>
        <v>BIO</v>
      </c>
      <c r="B36" s="6"/>
      <c r="C36" s="6"/>
      <c r="D36" s="6"/>
      <c r="E36" s="6"/>
      <c r="F36" s="6"/>
      <c r="G36" s="6">
        <f>IF(ISERROR(VLOOKUP($A36,'Import Peak'!$A$3:G$99,7,FALSE)-VLOOKUP($A36,'Import Peak Change'!$A$106:G$202,7,FALSE)),0,(VLOOKUP($A36,'Import Peak'!$A$3:G$99,7,FALSE)-VLOOKUP($A36,'Import Peak Change'!$A$106:G$202,7,FALSE)))</f>
        <v>0</v>
      </c>
      <c r="H36" s="6">
        <f>IF(ISERROR(VLOOKUP($A36,'Import Peak'!$A$3:H$99,8,FALSE)-VLOOKUP($A36,'Import Peak Change'!$A$106:H$202,8,FALSE)),0,(VLOOKUP($A36,'Import Peak'!$A$3:H$99,8,FALSE)-VLOOKUP($A36,'Import Peak Change'!$A$106:H$202,8,FALSE)))</f>
        <v>0</v>
      </c>
      <c r="I36" s="6">
        <f>IF(ISERROR(VLOOKUP($A36,'Import Peak'!$A$3:I$99,9,FALSE)-VLOOKUP($A36,'Import Peak Change'!$A$106:I$202,9,FALSE)),0,(VLOOKUP($A36,'Import Peak'!$A$3:I$99,9,FALSE)-VLOOKUP($A36,'Import Peak Change'!$A$106:I$202,9,FALSE)))</f>
        <v>-0.89445101555065776</v>
      </c>
      <c r="J36" s="6">
        <f>IF(ISERROR(VLOOKUP($A36,'Import Peak'!$A$3:J$99,10,FALSE)-VLOOKUP($A36,'Import Peak Change'!$A$106:J$202,10,FALSE)),0,(VLOOKUP($A36,'Import Peak'!$A$3:J$99,10,FALSE)-VLOOKUP($A36,'Import Peak Change'!$A$106:J$202,10,FALSE)))</f>
        <v>0</v>
      </c>
      <c r="K36" s="6">
        <f>IF(ISERROR(VLOOKUP($A36,'Import Peak'!$A$3:K$99,11,FALSE)-VLOOKUP($A36,'Import Peak Change'!$A$106:K$202,11,FALSE)),0,(VLOOKUP($A36,'Import Peak'!$A$3:K$99,11,FALSE)-VLOOKUP($A36,'Import Peak Change'!$A$106:K$202,11,FALSE)))</f>
        <v>0</v>
      </c>
      <c r="L36" s="6">
        <f>IF(ISERROR(VLOOKUP($A36,'Import Peak'!$A$3:L$99,12,FALSE)-VLOOKUP($A36,'Import Peak Change'!$A$106:L$202,12,FALSE)),0,(VLOOKUP($A36,'Import Peak'!$A$3:L$99,12,FALSE)-VLOOKUP($A36,'Import Peak Change'!$A$106:L$202,12,FALSE)))</f>
        <v>-0.49777007774900994</v>
      </c>
      <c r="M36" s="6">
        <f>IF(ISERROR(VLOOKUP($A36,'Import Peak'!$A$3:M$99,13,FALSE)-VLOOKUP($A36,'Import Peak Change'!$A$106:M$202,13,FALSE)),0,(VLOOKUP($A36,'Import Peak'!$A$3:M$99,13,FALSE)-VLOOKUP($A36,'Import Peak Change'!$A$106:M$202,13,FALSE)))</f>
        <v>0</v>
      </c>
      <c r="N36" s="6">
        <f>IF(ISERROR(VLOOKUP($A36,'Import Peak'!$A$3:N$99,14,FALSE)-VLOOKUP($A36,'Import Peak Change'!$A$106:N$202,14,FALSE)),0,(VLOOKUP($A36,'Import Peak'!$A$3:N$99,14,FALSE)-VLOOKUP($A36,'Import Peak Change'!$A$106:N$202,14,FALSE)))</f>
        <v>0</v>
      </c>
      <c r="O36" s="6">
        <f>IF(ISERROR(VLOOKUP($A36,'Import Peak'!$A$3:O$99,15,FALSE)-VLOOKUP($A36,'Import Peak Change'!$A$106:O$202,15,FALSE)),0,(VLOOKUP($A36,'Import Peak'!$A$3:O$99,15,FALSE)-VLOOKUP($A36,'Import Peak Change'!$A$106:O$202,15,FALSE)))</f>
        <v>0.34124967416937579</v>
      </c>
      <c r="P36" s="6">
        <f>IF(ISERROR(VLOOKUP($A36,'Import Peak'!$A$3:P$99,16,FALSE)-VLOOKUP($A36,'Import Peak Change'!$A$106:P$202,16,FALSE)),0,(VLOOKUP($A36,'Import Peak'!$A$3:P$99,16,FALSE)-VLOOKUP($A36,'Import Peak Change'!$A$106:P$202,16,FALSE)))</f>
        <v>0</v>
      </c>
      <c r="Q36" s="6">
        <f>IF(ISERROR(VLOOKUP($A36,'Import Peak'!$A$3:Q$99,17,FALSE)-VLOOKUP($A36,'Import Peak Change'!$A$106:Q$202,17,FALSE)),0,(VLOOKUP($A36,'Import Peak'!$A$3:Q$99,17,FALSE)-VLOOKUP($A36,'Import Peak Change'!$A$106:Q$202,17,FALSE)))</f>
        <v>0</v>
      </c>
      <c r="R36" s="6">
        <f>IF(ISERROR(VLOOKUP($A36,'Import Peak'!$A$3:R$99,18,FALSE)-VLOOKUP($A36,'Import Peak Change'!$A$106:R$202,18,FALSE)),0,(VLOOKUP($A36,'Import Peak'!$A$3:R$99,18,FALSE)-VLOOKUP($A36,'Import Peak Change'!$A$106:R$202,18,FALSE)))</f>
        <v>1.6548608205193887</v>
      </c>
      <c r="S36" s="6">
        <f>IF(ISERROR(VLOOKUP($A36,'Import Peak'!$A$3:S$99,19,FALSE)-VLOOKUP($A36,'Import Peak Change'!$A$106:S$202,19,FALSE)),0,(VLOOKUP($A36,'Import Peak'!$A$3:S$99,19,FALSE)-VLOOKUP($A36,'Import Peak Change'!$A$106:S$202,19,FALSE)))</f>
        <v>0</v>
      </c>
      <c r="T36" s="6">
        <f>IF(ISERROR(VLOOKUP($A36,'Import Peak'!$A$3:T$99,20,FALSE)-VLOOKUP($A36,'Import Peak Change'!$A$106:T$202,20,FALSE)),0,(VLOOKUP($A36,'Import Peak'!$A$3:T$99,20,FALSE)-VLOOKUP($A36,'Import Peak Change'!$A$106:T$202,20,FALSE)))</f>
        <v>0</v>
      </c>
      <c r="U36" s="6">
        <f>IF(ISERROR(VLOOKUP($A36,'Import Peak'!$A$3:U$99,21,FALSE)-VLOOKUP($A36,'Import Peak Change'!$A$106:U$202,21,FALSE)),0,(VLOOKUP($A36,'Import Peak'!$A$3:U$99,21,FALSE)-VLOOKUP($A36,'Import Peak Change'!$A$106:U$202,21,FALSE)))</f>
        <v>2.9288477386999148</v>
      </c>
      <c r="V36" s="6">
        <f>IF(ISERROR(VLOOKUP($A36,'Import Peak'!$A$3:V$99,22,FALSE)-VLOOKUP($A36,'Import Peak Change'!$A$106:V$202,22,FALSE)),0,(VLOOKUP($A36,'Import Peak'!$A$3:V$99,22,FALSE)-VLOOKUP($A36,'Import Peak Change'!$A$106:V$202,22,FALSE)))</f>
        <v>0</v>
      </c>
      <c r="W36" s="6">
        <f>IF(ISERROR(VLOOKUP($A36,'Import Peak'!$A$3:W$99,23,FALSE)-VLOOKUP($A36,'Import Peak Change'!$A$106:W$202,23,FALSE)),0,(VLOOKUP($A36,'Import Peak'!$A$3:W$99,23,FALSE)-VLOOKUP($A36,'Import Peak Change'!$A$106:W$202,23,FALSE)))</f>
        <v>0</v>
      </c>
      <c r="X36" s="6">
        <f>IF(ISERROR(VLOOKUP($A36,'Import Peak'!$A$3:X$99,24,FALSE)-VLOOKUP($A36,'Import Peak Change'!$A$106:X$202,24,FALSE)),0,(VLOOKUP($A36,'Import Peak'!$A$3:X$99,24,FALSE)-VLOOKUP($A36,'Import Peak Change'!$A$106:X$202,24,FALSE)))</f>
        <v>3.5365260435792152</v>
      </c>
      <c r="Y36" s="6">
        <f>IF(ISERROR(VLOOKUP($A36,'Import Peak'!$A$3:Y$99,25,FALSE)-VLOOKUP($A36,'Import Peak Change'!$A$106:Y$202,25,FALSE)),0,(VLOOKUP($A36,'Import Peak'!$A$3:Y$99,25,FALSE)-VLOOKUP($A36,'Import Peak Change'!$A$106:Y$202,25,FALSE)))</f>
        <v>0</v>
      </c>
      <c r="Z36" s="6">
        <f>IF(ISERROR(VLOOKUP($A36,'Import Peak'!$A$3:Z$99,26,FALSE)-VLOOKUP($A36,'Import Peak Change'!$A$106:Z$202,26,FALSE)),0,(VLOOKUP($A36,'Import Peak'!$A$3:Z$99,26,FALSE)-VLOOKUP($A36,'Import Peak Change'!$A$106:Z$202,26,FALSE)))</f>
        <v>0</v>
      </c>
      <c r="AA36" s="6">
        <f>IF(ISERROR(VLOOKUP($A36,'Import Peak'!$A$3:AA$99,27,FALSE)-VLOOKUP($A36,'Import Peak Change'!$A$106:AA$202,27,FALSE)),0,(VLOOKUP($A36,'Import Peak'!$A$3:AA$99,27,FALSE)-VLOOKUP($A36,'Import Peak Change'!$A$106:AA$202,27,FALSE)))</f>
        <v>6.3120833584998763</v>
      </c>
      <c r="AB36" s="6">
        <f>IF(ISERROR(VLOOKUP($A36,'Import Peak'!$A$3:AB$99,28,FALSE)-VLOOKUP($A36,'Import Peak Change'!$A$106:AB$202,28,FALSE)),0,(VLOOKUP($A36,'Import Peak'!$A$3:AB$99,28,FALSE)-VLOOKUP($A36,'Import Peak Change'!$A$106:AB$202,28,FALSE)))</f>
        <v>0</v>
      </c>
      <c r="AC36" s="6">
        <f>IF(ISERROR(VLOOKUP($A36,'Import Peak'!$A$3:AC$99,29,FALSE)-VLOOKUP($A36,'Import Peak Change'!$A$106:AC$202,29,FALSE)),0,(VLOOKUP($A36,'Import Peak'!$A$3:AC$99,29,FALSE)-VLOOKUP($A36,'Import Peak Change'!$A$106:AC$202,29,FALSE)))</f>
        <v>0</v>
      </c>
      <c r="AD36" s="6">
        <f>IF(ISERROR(VLOOKUP($A36,'Import Peak'!$A$3:AD$99,30,FALSE)-VLOOKUP($A36,'Import Peak Change'!$A$106:AD$202,30,FALSE)),0,(VLOOKUP($A36,'Import Peak'!$A$3:AD$99,30,FALSE)-VLOOKUP($A36,'Import Peak Change'!$A$106:AD$202,30,FALSE)))</f>
        <v>14.953181046599639</v>
      </c>
      <c r="AE36" s="6">
        <f>IF(ISERROR(VLOOKUP($A36,'Import Peak'!$A$3:AE$99,31,FALSE)-VLOOKUP($A36,'Import Peak Change'!$A$106:AE$202,31,FALSE)),0,(VLOOKUP($A36,'Import Peak'!$A$3:AE$99,31,FALSE)-VLOOKUP($A36,'Import Peak Change'!$A$106:AE$202,31,FALSE)))</f>
        <v>0</v>
      </c>
      <c r="AF36" s="6">
        <f>IF(ISERROR(VLOOKUP($A36,'Import Peak'!$A$3:AF$99,32,FALSE)-VLOOKUP($A36,'Import Peak Change'!$A$106:AF$202,32,FALSE)),0,(VLOOKUP($A36,'Import Peak'!$A$3:AF$99,32,FALSE)-VLOOKUP($A36,'Import Peak Change'!$A$106:AF$202,32,FALSE)))</f>
        <v>0</v>
      </c>
      <c r="AG36" s="6">
        <f>IF(ISERROR(VLOOKUP($A36,'Import Peak'!$A$3:AG$99,33,FALSE)-VLOOKUP($A36,'Import Peak Change'!$A$106:AG$202,33,FALSE)),0,(VLOOKUP($A36,'Import Peak'!$A$3:AG$99,33,FALSE)-VLOOKUP($A36,'Import Peak Change'!$A$106:AG$202,33,FALSE)))</f>
        <v>20.170904826401966</v>
      </c>
      <c r="AH36" s="6">
        <f>IF(ISERROR(VLOOKUP($A36,'Import Peak'!$A$3:AH$99,34,FALSE)-VLOOKUP($A36,'Import Peak Change'!$A$106:AH$202,34,FALSE)),0,(VLOOKUP($A36,'Import Peak'!$A$3:AH$99,34,FALSE)-VLOOKUP($A36,'Import Peak Change'!$A$106:AH$202,34,FALSE)))</f>
        <v>0</v>
      </c>
      <c r="AI36" s="6">
        <f>IF(ISERROR(VLOOKUP($A36,'Import Peak'!$A$3:AI$99,35,FALSE)-VLOOKUP($A36,'Import Peak Change'!$A$106:AI$202,35,FALSE)),0,(VLOOKUP($A36,'Import Peak'!$A$3:AI$99,35,FALSE)-VLOOKUP($A36,'Import Peak Change'!$A$106:AI$202,35,FALSE)))</f>
        <v>0</v>
      </c>
      <c r="AJ36" s="6">
        <f>IF(ISERROR(VLOOKUP($A36,'Import Peak'!$A$3:AJ$99,36,FALSE)-VLOOKUP($A36,'Import Peak Change'!$A$106:AJ$202,36,FALSE)),0,(VLOOKUP($A36,'Import Peak'!$A$3:AJ$99,36,FALSE)-VLOOKUP($A36,'Import Peak Change'!$A$106:AJ$202,36,FALSE)))</f>
        <v>22.488646630601579</v>
      </c>
      <c r="AK36" s="6">
        <f>IF(ISERROR(VLOOKUP($A36,'Import Peak'!$A$3:AK$99,37,FALSE)-VLOOKUP($A36,'Import Peak Change'!$A$106:AK$202,37,FALSE)),0,(VLOOKUP($A36,'Import Peak'!$A$3:AK$99,37,FALSE)-VLOOKUP($A36,'Import Peak Change'!$A$106:AK$202,37,FALSE)))</f>
        <v>0</v>
      </c>
      <c r="AL36" s="6">
        <f>IF(ISERROR(VLOOKUP($A36,'Import Peak'!$A$3:AL$99,38,FALSE)-VLOOKUP($A36,'Import Peak Change'!$A$106:AL$202,38,FALSE)),0,(VLOOKUP($A36,'Import Peak'!$A$3:AL$99,38,FALSE)-VLOOKUP($A36,'Import Peak Change'!$A$106:AL$202,38,FALSE)))</f>
        <v>0</v>
      </c>
      <c r="AM36" s="6">
        <f>IF(ISERROR(VLOOKUP($A36,'Import Peak'!$A$3:AM$99,39,FALSE)-VLOOKUP($A36,'Import Peak Change'!$A$106:AM$202,39,FALSE)),0,(VLOOKUP($A36,'Import Peak'!$A$3:AM$99,39,FALSE)-VLOOKUP($A36,'Import Peak Change'!$A$106:AM$202,39,FALSE)))</f>
        <v>24.109441539698309</v>
      </c>
      <c r="AN36" s="6">
        <f>IF(ISERROR(VLOOKUP($A36,'Import Peak'!$A$3:AN$99,40,FALSE)-VLOOKUP($A36,'Import Peak Change'!$A$106:AN$202,40,FALSE)),0,(VLOOKUP($A36,'Import Peak'!$A$3:AN$99,40,FALSE)-VLOOKUP($A36,'Import Peak Change'!$A$106:AN$202,40,FALSE)))</f>
        <v>0</v>
      </c>
      <c r="AO36" s="6">
        <f>IF(ISERROR(VLOOKUP($A36,'Import Peak'!$A$3:AO$99,41,FALSE)-VLOOKUP($A36,'Import Peak Change'!$A$106:AO$202,41,FALSE)),0,(VLOOKUP($A36,'Import Peak'!$A$3:AO$99,41,FALSE)-VLOOKUP($A36,'Import Peak Change'!$A$106:AO$202,41,FALSE)))</f>
        <v>0</v>
      </c>
      <c r="AP36" s="6">
        <f>IF(ISERROR(VLOOKUP($A36,'Import Peak'!$A$3:AP$99,42,FALSE)-VLOOKUP($A36,'Import Peak Change'!$A$106:AP$202,42,FALSE)),0,(VLOOKUP($A36,'Import Peak'!$A$3:AP$99,42,FALSE)-VLOOKUP($A36,'Import Peak Change'!$A$106:AP$202,42,FALSE)))</f>
        <v>33.430776821598556</v>
      </c>
      <c r="AQ36" s="6">
        <f>IF(ISERROR(VLOOKUP($A36,'Import Peak'!$A$3:AQ$99,43,FALSE)-VLOOKUP($A36,'Import Peak Change'!$A$106:AQ$202,43,FALSE)),0,(VLOOKUP($A36,'Import Peak'!$A$3:AQ$99,43,FALSE)-VLOOKUP($A36,'Import Peak Change'!$A$106:AQ$202,43,FALSE)))</f>
        <v>0</v>
      </c>
      <c r="AR36" s="6">
        <f>IF(ISERROR(VLOOKUP($A36,'Import Peak'!$A$3:AR$99,44,FALSE)-VLOOKUP($A36,'Import Peak Change'!$A$106:AR$202,44,FALSE)),0,(VLOOKUP($A36,'Import Peak'!$A$3:AR$99,44,FALSE)-VLOOKUP($A36,'Import Peak Change'!$A$106:AR$202,44,FALSE)))</f>
        <v>0</v>
      </c>
      <c r="AS36" s="6">
        <f>IF(ISERROR(VLOOKUP($A36,'Import Peak'!$A$3:AS$99,45,FALSE)-VLOOKUP($A36,'Import Peak Change'!$A$106:AS$202,45,FALSE)),0,(VLOOKUP($A36,'Import Peak'!$A$3:AS$99,45,FALSE)-VLOOKUP($A36,'Import Peak Change'!$A$106:AS$202,45,FALSE)))</f>
        <v>40.074523505300021</v>
      </c>
      <c r="AT36" s="6">
        <f>IF(ISERROR(VLOOKUP($A36,'Import Peak'!$A$3:AT$99,46,FALSE)-VLOOKUP($A36,'Import Peak Change'!$A$106:AT$202,46,FALSE)),0,(VLOOKUP($A36,'Import Peak'!$A$3:AT$99,46,FALSE)-VLOOKUP($A36,'Import Peak Change'!$A$106:AT$202,46,FALSE)))</f>
        <v>0</v>
      </c>
      <c r="AU36" s="6">
        <f>IF(ISERROR(VLOOKUP($A36,'Import Peak'!$A$3:AU$99,47,FALSE)-VLOOKUP($A36,'Import Peak Change'!$A$106:AU$202,47,FALSE)),0,(VLOOKUP($A36,'Import Peak'!$A$3:AU$99,47,FALSE)-VLOOKUP($A36,'Import Peak Change'!$A$106:AU$202,47,FALSE)))</f>
        <v>0</v>
      </c>
      <c r="AV36" s="6">
        <f>IF(ISERROR(VLOOKUP($A36,'Import Peak'!$A$3:AV$99,48,FALSE)-VLOOKUP($A36,'Import Peak Change'!$A$106:AV$202,48,FALSE)),0,(VLOOKUP($A36,'Import Peak'!$A$3:AV$99,48,FALSE)-VLOOKUP($A36,'Import Peak Change'!$A$106:AV$202,48,FALSE)))</f>
        <v>39.890113442197617</v>
      </c>
      <c r="AW36" s="6">
        <f>IF(ISERROR(VLOOKUP($A36,'Import Peak'!$A$3:AW$99,49,FALSE)-VLOOKUP($A36,'Import Peak Change'!$A$106:AW$202,49,FALSE)),0,(VLOOKUP($A36,'Import Peak'!$A$3:AW$99,49,FALSE)-VLOOKUP($A36,'Import Peak Change'!$A$106:AW$202,49,FALSE)))</f>
        <v>0</v>
      </c>
      <c r="AX36" s="6">
        <f>IF(ISERROR(VLOOKUP($A36,'Import Peak'!$A$3:AX$99,50,FALSE)-VLOOKUP($A36,'Import Peak Change'!$A$106:AX$202,50,FALSE)),0,(VLOOKUP($A36,'Import Peak'!$A$3:AX$99,50,FALSE)-VLOOKUP($A36,'Import Peak Change'!$A$106:AX$202,50,FALSE)))</f>
        <v>0</v>
      </c>
      <c r="AY36" s="6">
        <f>IF(ISERROR(VLOOKUP($A36,'Import Peak'!$A$3:AY$99,51,FALSE)-VLOOKUP($A36,'Import Peak Change'!$A$106:AY$202,51,FALSE)),0,(VLOOKUP($A36,'Import Peak'!$A$3:AY$99,51,FALSE)-VLOOKUP($A36,'Import Peak Change'!$A$106:AY$202,51,FALSE)))</f>
        <v>39.908523829100886</v>
      </c>
      <c r="AZ36" s="6">
        <f>IF(ISERROR(VLOOKUP($A36,'Import Peak'!$A$3:AZ$99,52,FALSE)-VLOOKUP($A36,'Import Peak Change'!$A$106:AZ$202,52,FALSE)),0,(VLOOKUP($A36,'Import Peak'!$A$3:AZ$99,52,FALSE)-VLOOKUP($A36,'Import Peak Change'!$A$106:AZ$202,52,FALSE)))</f>
        <v>0</v>
      </c>
      <c r="BA36" s="6">
        <f>IF(ISERROR(VLOOKUP($A36,'Import Peak'!$A$3:BA$99,53,FALSE)-VLOOKUP($A36,'Import Peak Change'!$A$106:BA$202,53,FALSE)),0,(VLOOKUP($A36,'Import Peak'!$A$3:BA$99,53,FALSE)-VLOOKUP($A36,'Import Peak Change'!$A$106:BA$202,53,FALSE)))</f>
        <v>0</v>
      </c>
      <c r="BB36" s="6">
        <f>IF(ISERROR(VLOOKUP($A36,'Import Peak'!$A$3:BB$99,54,FALSE)-VLOOKUP($A36,'Import Peak Change'!$A$106:BB$202,54,FALSE)),0,(VLOOKUP($A36,'Import Peak'!$A$3:BB$99,54,FALSE)-VLOOKUP($A36,'Import Peak Change'!$A$106:BB$202,54,FALSE)))</f>
        <v>52.069543839399557</v>
      </c>
      <c r="BC36" s="6">
        <f>IF(ISERROR(VLOOKUP($A36,'Import Peak'!$A$3:BC$99,55,FALSE)-VLOOKUP($A36,'Import Peak Change'!$A$106:BC$202,55,FALSE)),0,(VLOOKUP($A36,'Import Peak'!$A$3:BC$99,55,FALSE)-VLOOKUP($A36,'Import Peak Change'!$A$106:BC$202,55,FALSE)))</f>
        <v>0</v>
      </c>
      <c r="BD36" s="6">
        <f>IF(ISERROR(VLOOKUP($A36,'Import Peak'!$A$3:BD$99,56,FALSE)-VLOOKUP($A36,'Import Peak Change'!$A$106:BD$202,56,FALSE)),0,(VLOOKUP($A36,'Import Peak'!$A$3:BD$99,56,FALSE)-VLOOKUP($A36,'Import Peak Change'!$A$106:BD$202,56,FALSE)))</f>
        <v>0</v>
      </c>
      <c r="BE36" s="6">
        <f>IF(ISERROR(VLOOKUP($A36,'Import Peak'!$A$3:BE$99,57,FALSE)-VLOOKUP($A36,'Import Peak Change'!$A$106:BE$202,57,FALSE)),0,(VLOOKUP($A36,'Import Peak'!$A$3:BE$99,57,FALSE)-VLOOKUP($A36,'Import Peak Change'!$A$106:BE$202,57,FALSE)))</f>
        <v>57.202697819200694</v>
      </c>
      <c r="BF36" s="6">
        <f>IF(ISERROR(VLOOKUP($A36,'Import Peak'!$A$3:BF$99,58,FALSE)-VLOOKUP($A36,'Import Peak Change'!$A$106:BF$202,58,FALSE)),0,(VLOOKUP($A36,'Import Peak'!$A$3:BF$99,58,FALSE)-VLOOKUP($A36,'Import Peak Change'!$A$106:BF$202,58,FALSE)))</f>
        <v>0</v>
      </c>
      <c r="BG36" s="6">
        <f>IF(ISERROR(VLOOKUP($A36,'Import Peak'!$A$3:BG$99,59,FALSE)-VLOOKUP($A36,'Import Peak Change'!$A$106:BG$202,59,FALSE)),0,(VLOOKUP($A36,'Import Peak'!$A$3:BG$99,59,FALSE)-VLOOKUP($A36,'Import Peak Change'!$A$106:BG$202,59,FALSE)))</f>
        <v>0</v>
      </c>
      <c r="BH36" s="6">
        <f>IF(ISERROR(VLOOKUP($A36,'Import Peak'!$A$3:BH$99,60,FALSE)-VLOOKUP($A36,'Import Peak Change'!$A$106:BH$202,60,FALSE)),0,(VLOOKUP($A36,'Import Peak'!$A$3:BH$99,60,FALSE)-VLOOKUP($A36,'Import Peak Change'!$A$106:BH$202,60,FALSE)))</f>
        <v>44.570482300998265</v>
      </c>
      <c r="BI36" s="6">
        <f>IF(ISERROR(VLOOKUP($A36,'Import Peak'!$A$3:BI$99,61,FALSE)-VLOOKUP($A36,'Import Peak Change'!$A$106:BI$202,61,FALSE)),0,(VLOOKUP($A36,'Import Peak'!$A$3:BI$99,61,FALSE)-VLOOKUP($A36,'Import Peak Change'!$A$106:BI$202,61,FALSE)))</f>
        <v>0</v>
      </c>
      <c r="BJ36" s="6">
        <f>IF(ISERROR(VLOOKUP($A36,'Import Peak'!$A$3:BJ$99,62,FALSE)-VLOOKUP($A36,'Import Peak Change'!$A$106:BJ$202,62,FALSE)),0,(VLOOKUP($A36,'Import Peak'!$A$3:BJ$99,62,FALSE)-VLOOKUP($A36,'Import Peak Change'!$A$106:BJ$202,62,FALSE)))</f>
        <v>0</v>
      </c>
      <c r="BK36" s="6">
        <f>IF(ISERROR(VLOOKUP($A36,'Import Peak'!$A$3:BK$99,63,FALSE)-VLOOKUP($A36,'Import Peak Change'!$A$106:BK$202,63,FALSE)),0,(VLOOKUP($A36,'Import Peak'!$A$3:BK$99,63,FALSE)-VLOOKUP($A36,'Import Peak Change'!$A$106:BK$202,63,FALSE)))</f>
        <v>21.452139083959992</v>
      </c>
      <c r="BL36" s="6">
        <f>IF(ISERROR(VLOOKUP($A36,'Import Peak'!$A$3:BL$99,64,FALSE)-VLOOKUP($A36,'Import Peak Change'!$A$106:BL$202,64,FALSE)),0,(VLOOKUP($A36,'Import Peak'!$A$3:BL$99,64,FALSE)-VLOOKUP($A36,'Import Peak Change'!$A$106:BL$202,64,FALSE)))</f>
        <v>0</v>
      </c>
      <c r="BM36" s="6">
        <f>IF(ISERROR(VLOOKUP($A36,'Import Peak'!$A$3:BM$99,65,FALSE)-VLOOKUP($A36,'Import Peak Change'!$A$106:BM$202,65,FALSE)),0,(VLOOKUP($A36,'Import Peak'!$A$3:BM$99,65,FALSE)-VLOOKUP($A36,'Import Peak Change'!$A$106:BM$202,65,FALSE)))</f>
        <v>0</v>
      </c>
      <c r="BN36" s="6">
        <f>IF(ISERROR(VLOOKUP($A36,'Import Peak'!$A$3:BN$99,66,FALSE)-VLOOKUP($A36,'Import Peak Change'!$A$106:BN$202,66,FALSE)),0,(VLOOKUP($A36,'Import Peak'!$A$3:BN$99,66,FALSE)-VLOOKUP($A36,'Import Peak Change'!$A$106:BN$202,66,FALSE)))</f>
        <v>0</v>
      </c>
      <c r="BO36" s="6">
        <f>IF(ISERROR(VLOOKUP($A36,'Import Peak'!$A$3:BO$99,67,FALSE)-VLOOKUP($A36,'Import Peak Change'!$A$106:BO$202,67,FALSE)),0,(VLOOKUP($A36,'Import Peak'!$A$3:BO$99,67,FALSE)-VLOOKUP($A36,'Import Peak Change'!$A$106:BO$202,67,FALSE)))</f>
        <v>0</v>
      </c>
      <c r="BP36" s="6">
        <f>IF(ISERROR(VLOOKUP($A36,'Import Peak'!$A$3:BP$99,68,FALSE)-VLOOKUP($A36,'Import Peak Change'!$A$106:BP$202,68,FALSE)),0,(VLOOKUP($A36,'Import Peak'!$A$3:BP$99,68,FALSE)-VLOOKUP($A36,'Import Peak Change'!$A$106:BP$202,68,FALSE)))</f>
        <v>0</v>
      </c>
      <c r="BQ36" s="6">
        <f>IF(ISERROR(VLOOKUP($A36,'Import Peak'!$A$3:BQ$99,69,FALSE)-VLOOKUP($A36,'Import Peak Change'!$A$106:BQ$202,69,FALSE)),0,(VLOOKUP($A36,'Import Peak'!$A$3:BQ$99,69,FALSE)-VLOOKUP($A36,'Import Peak Change'!$A$106:BQ$202,69,FALSE)))</f>
        <v>0</v>
      </c>
      <c r="BR36" s="6">
        <f>IF(ISERROR(VLOOKUP($A36,'Import Peak'!$A$3:BR$99,70,FALSE)-VLOOKUP($A36,'Import Peak Change'!$A$106:BR$202,70,FALSE)),0,(VLOOKUP($A36,'Import Peak'!$A$3:BR$99,70,FALSE)-VLOOKUP($A36,'Import Peak Change'!$A$106:BR$202,70,FALSE)))</f>
        <v>0</v>
      </c>
      <c r="BS36" s="6">
        <f>IF(ISERROR(VLOOKUP($A36,'Import Peak'!$A$3:BS$99,71,FALSE)-VLOOKUP($A36,'Import Peak Change'!$A$106:BS$202,71,FALSE)),0,(VLOOKUP($A36,'Import Peak'!$A$3:BS$99,71,FALSE)-VLOOKUP($A36,'Import Peak Change'!$A$106:BS$202,71,FALSE)))</f>
        <v>0</v>
      </c>
      <c r="BT36" s="6">
        <f>IF(ISERROR(VLOOKUP($A36,'Import Peak'!$A$3:BT$99,72,FALSE)-VLOOKUP($A36,'Import Peak Change'!$A$106:BT$202,72,FALSE)),0,(VLOOKUP($A36,'Import Peak'!$A$3:BT$99,72,FALSE)-VLOOKUP($A36,'Import Peak Change'!$A$106:BT$202,72,FALSE)))</f>
        <v>0</v>
      </c>
      <c r="BU36" s="6">
        <f>IF(ISERROR(VLOOKUP($A36,'Import Peak'!$A$3:BU$99,73,FALSE)-VLOOKUP($A36,'Import Peak Change'!$A$106:BU$202,73,FALSE)),0,(VLOOKUP($A36,'Import Peak'!$A$3:BU$99,73,FALSE)-VLOOKUP($A36,'Import Peak Change'!$A$106:BU$202,73,FALSE)))</f>
        <v>0</v>
      </c>
      <c r="BV36" s="6">
        <f>IF(ISERROR(VLOOKUP($A36,'Import Peak'!$A$3:BV$99,74,FALSE)-VLOOKUP($A36,'Import Peak Change'!$A$106:BV$202,74,FALSE)),0,(VLOOKUP($A36,'Import Peak'!$A$3:BV$99,74,FALSE)-VLOOKUP($A36,'Import Peak Change'!$A$106:BV$202,74,FALSE)))</f>
        <v>0</v>
      </c>
      <c r="BW36" s="6">
        <f>IF(ISERROR(VLOOKUP($A36,'Import Peak'!$A$3:BW$99,75,FALSE)-VLOOKUP($A36,'Import Peak Change'!$A$106:BW$202,75,FALSE)),0,(VLOOKUP($A36,'Import Peak'!$A$3:BW$99,75,FALSE)-VLOOKUP($A36,'Import Peak Change'!$A$106:BW$202,75,FALSE)))</f>
        <v>0</v>
      </c>
      <c r="BX36" s="6">
        <f>IF(ISERROR(VLOOKUP($A36,'Import Peak'!$A$3:BX$99,76,FALSE)-VLOOKUP($A36,'Import Peak Change'!$A$106:BX$202,76,FALSE)),0,(VLOOKUP($A36,'Import Peak'!$A$3:BX$99,76,FALSE)-VLOOKUP($A36,'Import Peak Change'!$A$106:BX$202,76,FALSE)))</f>
        <v>0</v>
      </c>
      <c r="BY36" s="6">
        <f>IF(ISERROR(VLOOKUP($A36,'Import Peak'!$A$3:BY$99,77,FALSE)-VLOOKUP($A36,'Import Peak Change'!$A$106:BY$202,77,FALSE)),0,(VLOOKUP($A36,'Import Peak'!$A$3:BY$99,77,FALSE)-VLOOKUP($A36,'Import Peak Change'!$A$106:BY$202,77,FALSE)))</f>
        <v>0</v>
      </c>
      <c r="BZ36" s="6">
        <f>IF(ISERROR(VLOOKUP($A36,'Import Peak'!$A$3:BZ$99,78,FALSE)-VLOOKUP($A36,'Import Peak Change'!$A$106:BZ$202,78,FALSE)),0,(VLOOKUP($A36,'Import Peak'!$A$3:BZ$99,78,FALSE)-VLOOKUP($A36,'Import Peak Change'!$A$106:BZ$202,78,FALSE)))</f>
        <v>0</v>
      </c>
      <c r="CA36" s="6">
        <f>IF(ISERROR(VLOOKUP($A36,'Import Peak'!$A$3:CA$99,79,FALSE)-VLOOKUP($A36,'Import Peak Change'!$A$106:CA$202,79,FALSE)),0,(VLOOKUP($A36,'Import Peak'!$A$3:CA$99,79,FALSE)-VLOOKUP($A36,'Import Peak Change'!$A$106:CA$202,79,FALSE)))</f>
        <v>0</v>
      </c>
      <c r="CB36" s="6">
        <f>IF(ISERROR(VLOOKUP($A36,'Import Peak'!$A$3:CB$99,80,FALSE)-VLOOKUP($A36,'Import Peak Change'!$A$106:CB$202,80,FALSE)),0,(VLOOKUP($A36,'Import Peak'!$A$3:CB$99,80,FALSE)-VLOOKUP($A36,'Import Peak Change'!$A$106:CB$202,80,FALSE)))</f>
        <v>0</v>
      </c>
      <c r="CC36" s="6">
        <f>IF(ISERROR(VLOOKUP($A36,'Import Peak'!$A$3:CC$99,81,FALSE)-VLOOKUP($A36,'Import Peak Change'!$A$106:CC$202,81,FALSE)),0,(VLOOKUP($A36,'Import Peak'!$A$3:CC$99,81,FALSE)-VLOOKUP($A36,'Import Peak Change'!$A$106:CC$202,81,FALSE)))</f>
        <v>0</v>
      </c>
      <c r="CD36" s="6">
        <f>IF(ISERROR(VLOOKUP($A36,'Import Peak'!$A$3:CD$99,82,FALSE)-VLOOKUP($A36,'Import Peak Change'!$A$106:CD$202,82,FALSE)),0,(VLOOKUP($A36,'Import Peak'!$A$3:CD$99,82,FALSE)-VLOOKUP($A36,'Import Peak Change'!$A$106:CD$202,82,FALSE)))</f>
        <v>0</v>
      </c>
      <c r="CE36" s="6">
        <f>IF(ISERROR(VLOOKUP($A36,'Import Peak'!$A$3:CE$99,83,FALSE)-VLOOKUP($A36,'Import Peak Change'!$A$106:CE$202,83,FALSE)),0,(VLOOKUP($A36,'Import Peak'!$A$3:CE$99,83,FALSE)-VLOOKUP($A36,'Import Peak Change'!$A$106:CE$202,83,FALSE)))</f>
        <v>0</v>
      </c>
      <c r="CF36" s="6">
        <f>IF(ISERROR(VLOOKUP($A36,'Import Peak'!$A$3:CF$99,84,FALSE)-VLOOKUP($A36,'Import Peak Change'!$A$106:CF$202,84,FALSE)),0,(VLOOKUP($A36,'Import Peak'!$A$3:CF$99,84,FALSE)-VLOOKUP($A36,'Import Peak Change'!$A$106:CF$202,84,FALSE)))</f>
        <v>0</v>
      </c>
      <c r="CG36" s="6">
        <f>IF(ISERROR(VLOOKUP($A36,'Import Peak'!$A$3:CG$99,85,FALSE)-VLOOKUP($A36,'Import Peak Change'!$A$106:CG$202,85,FALSE)),0,(VLOOKUP($A36,'Import Peak'!$A$3:CG$99,85,FALSE)-VLOOKUP($A36,'Import Peak Change'!$A$106:CG$202,85,FALSE)))</f>
        <v>0</v>
      </c>
      <c r="CH36" s="6">
        <f>IF(ISERROR(VLOOKUP($A36,'Import Peak'!$A$3:CH$99,86,FALSE)-VLOOKUP($A36,'Import Peak Change'!$A$106:CH$202,86,FALSE)),0,(VLOOKUP($A36,'Import Peak'!$A$3:CH$99,86,FALSE)-VLOOKUP($A36,'Import Peak Change'!$A$106:CH$202,86,FALSE)))</f>
        <v>0</v>
      </c>
      <c r="CI36" s="6">
        <f>IF(ISERROR(VLOOKUP($A36,'Import Peak'!$A$3:CI$99,87,FALSE)-VLOOKUP($A36,'Import Peak Change'!$A$106:CI$202,87,FALSE)),0,(VLOOKUP($A36,'Import Peak'!$A$3:CI$99,87,FALSE)-VLOOKUP($A36,'Import Peak Change'!$A$106:CI$202,87,FALSE)))</f>
        <v>0</v>
      </c>
      <c r="CJ36" s="6">
        <f>IF(ISERROR(VLOOKUP($A36,'Import Peak'!$A$3:CJ$99,88,FALSE)-VLOOKUP($A36,'Import Peak Change'!$A$106:CJ$202,88,FALSE)),0,(VLOOKUP($A36,'Import Peak'!$A$3:CJ$99,88,FALSE)-VLOOKUP($A36,'Import Peak Change'!$A$106:CJ$202,88,FALSE)))</f>
        <v>0</v>
      </c>
      <c r="CK36" s="6">
        <f>IF(ISERROR(VLOOKUP($A36,'Import Peak'!$A$3:CK$99,89,FALSE)-VLOOKUP($A36,'Import Peak Change'!$A$106:CK$202,89,FALSE)),0,(VLOOKUP($A36,'Import Peak'!$A$3:CK$99,89,FALSE)-VLOOKUP($A36,'Import Peak Change'!$A$106:CK$202,89,FALSE)))</f>
        <v>0</v>
      </c>
      <c r="CL36" s="6">
        <f>IF(ISERROR(VLOOKUP($A36,'Import Peak'!$A$3:CL$99,90,FALSE)-VLOOKUP($A36,'Import Peak Change'!$A$106:CL$202,90,FALSE)),0,(VLOOKUP($A36,'Import Peak'!$A$3:CL$99,90,FALSE)-VLOOKUP($A36,'Import Peak Change'!$A$106:CL$202,90,FALSE)))</f>
        <v>0</v>
      </c>
      <c r="CM36" s="6">
        <f>IF(ISERROR(VLOOKUP($A36,'Import Peak'!$A$3:CM$99,91,FALSE)-VLOOKUP($A36,'Import Peak Change'!$A$106:CM$202,91,FALSE)),0,(VLOOKUP($A36,'Import Peak'!$A$3:CM$99,91,FALSE)-VLOOKUP($A36,'Import Peak Change'!$A$106:CM$202,91,FALSE)))</f>
        <v>0</v>
      </c>
      <c r="CN36" s="6">
        <f>IF(ISERROR(VLOOKUP($A36,'Import Peak'!$A$3:CN$99,92,FALSE)-VLOOKUP($A36,'Import Peak Change'!$A$106:CN$202,92,FALSE)),0,(VLOOKUP($A36,'Import Peak'!$A$3:CN$99,92,FALSE)-VLOOKUP($A36,'Import Peak Change'!$A$106:CN$202,92,FALSE)))</f>
        <v>0</v>
      </c>
      <c r="CO36" s="6">
        <f>IF(ISERROR(VLOOKUP($A36,'Import Peak'!$A$3:CO$99,93,FALSE)-VLOOKUP($A36,'Import Peak Change'!$A$106:CO$202,93,FALSE)),0,(VLOOKUP($A36,'Import Peak'!$A$3:CO$99,93,FALSE)-VLOOKUP($A36,'Import Peak Change'!$A$106:CO$202,93,FALSE)))</f>
        <v>0</v>
      </c>
      <c r="CP36" s="6">
        <f>IF(ISERROR(VLOOKUP($A36,'Import Peak'!$A$3:CP$99,94,FALSE)-VLOOKUP($A36,'Import Peak Change'!$A$106:CP$202,94,FALSE)),0,(VLOOKUP($A36,'Import Peak'!$A$3:CP$99,94,FALSE)-VLOOKUP($A36,'Import Peak Change'!$A$106:CP$202,94,FALSE)))</f>
        <v>0</v>
      </c>
      <c r="CQ36" s="6">
        <f>IF(ISERROR(VLOOKUP($A36,'Import Peak'!$A$3:CQ$99,95,FALSE)-VLOOKUP($A36,'Import Peak Change'!$A$106:CQ$202,95,FALSE)),0,(VLOOKUP($A36,'Import Peak'!$A$3:CQ$99,95,FALSE)-VLOOKUP($A36,'Import Peak Change'!$A$106:CQ$202,95,FALSE)))</f>
        <v>0</v>
      </c>
      <c r="CR36" s="6">
        <f>IF(ISERROR(VLOOKUP($A36,'Import Peak'!$A$3:CR$99,96,FALSE)-VLOOKUP($A36,'Import Peak Change'!$A$106:CR$202,96,FALSE)),0,(VLOOKUP($A36,'Import Peak'!$A$3:CR$99,96,FALSE)-VLOOKUP($A36,'Import Peak Change'!$A$106:CR$202,96,FALSE)))</f>
        <v>0</v>
      </c>
      <c r="CS36" s="6">
        <f>IF(ISERROR(VLOOKUP($A36,'Import Peak'!$A$3:CS$99,97,FALSE)-VLOOKUP($A36,'Import Peak Change'!$A$106:CS$202,97,FALSE)),0,(VLOOKUP($A36,'Import Peak'!$A$3:CS$99,97,FALSE)-VLOOKUP($A36,'Import Peak Change'!$A$106:CS$202,97,FALSE)))</f>
        <v>0</v>
      </c>
      <c r="CT36" s="6">
        <f>IF(ISERROR(VLOOKUP($A36,'Import Peak'!$A$3:CT$99,98,FALSE)-VLOOKUP($A36,'Import Peak Change'!$A$106:CT$202,98,FALSE)),0,(VLOOKUP($A36,'Import Peak'!$A$3:CT$99,98,FALSE)-VLOOKUP($A36,'Import Peak Change'!$A$106:CT$202,98,FALSE)))</f>
        <v>0</v>
      </c>
      <c r="CU36" s="6">
        <f>IF(ISERROR(VLOOKUP($A36,'Import Peak'!$A$3:CU$99,99,FALSE)-VLOOKUP($A36,'Import Peak Change'!$A$106:CU$202,99,FALSE)),0,(VLOOKUP($A36,'Import Peak'!$A$3:CU$99,99,FALSE)-VLOOKUP($A36,'Import Peak Change'!$A$106:CU$202,99,FALSE)))</f>
        <v>0</v>
      </c>
      <c r="CV36" s="6">
        <f>IF(ISERROR(VLOOKUP($A36,'Import Peak'!$A$3:CV$99,100,FALSE)-VLOOKUP($A36,'Import Peak Change'!$A$106:CV$202,100,FALSE)),0,(VLOOKUP($A36,'Import Peak'!$A$3:CV$99,100,FALSE)-VLOOKUP($A36,'Import Peak Change'!$A$106:CV$202,100,FALSE)))</f>
        <v>0</v>
      </c>
      <c r="CW36" s="6">
        <f>IF(ISERROR(VLOOKUP($A36,'Import Peak'!$A$3:CW$99,101,FALSE)-VLOOKUP($A36,'Import Peak Change'!$A$106:CW$202,101,FALSE)),0,(VLOOKUP($A36,'Import Peak'!$A$3:CW$99,101,FALSE)-VLOOKUP($A36,'Import Peak Change'!$A$106:CW$202,101,FALSE)))</f>
        <v>0</v>
      </c>
      <c r="CX36" s="6">
        <f>IF(ISERROR(VLOOKUP($A36,'Import Peak'!$A$3:CX$99,102,FALSE)-VLOOKUP($A36,'Import Peak Change'!$A$106:CX$202,102,FALSE)),0,(VLOOKUP($A36,'Import Peak'!$A$3:CX$99,102,FALSE)-VLOOKUP($A36,'Import Peak Change'!$A$106:CX$202,102,FALSE)))</f>
        <v>0</v>
      </c>
      <c r="CY36" s="6">
        <f>IF(ISERROR(VLOOKUP($A36,'Import Peak'!$A$3:CY$99,103,FALSE)-VLOOKUP($A36,'Import Peak Change'!$A$106:CY$202,103,FALSE)),0,(VLOOKUP($A36,'Import Peak'!$A$3:CY$99,103,FALSE)-VLOOKUP($A36,'Import Peak Change'!$A$106:CY$202,103,FALSE)))</f>
        <v>0</v>
      </c>
      <c r="CZ36" s="6">
        <f>IF(ISERROR(VLOOKUP($A36,'Import Peak'!$A$3:CZ$99,104,FALSE)-VLOOKUP($A36,'Import Peak Change'!$A$106:CZ$202,104,FALSE)),0,(VLOOKUP($A36,'Import Peak'!$A$3:CZ$99,104,FALSE)-VLOOKUP($A36,'Import Peak Change'!$A$106:CZ$202,104,FALSE)))</f>
        <v>0</v>
      </c>
      <c r="DA36" s="6">
        <f>IF(ISERROR(VLOOKUP($A36,'Import Peak'!$A$3:DA$99,105,FALSE)-VLOOKUP($A36,'Import Peak Change'!$A$106:DA$202,105,FALSE)),0,(VLOOKUP($A36,'Import Peak'!$A$3:DA$99,105,FALSE)-VLOOKUP($A36,'Import Peak Change'!$A$106:DA$202,105,FALSE)))</f>
        <v>0</v>
      </c>
      <c r="DB36" s="6">
        <f>IF(ISERROR(VLOOKUP($A36,'Import Peak'!$A$3:DB$99,106,FALSE)-VLOOKUP($A36,'Import Peak Change'!$A$106:DB$202,106,FALSE)),0,(VLOOKUP($A36,'Import Peak'!$A$3:DB$99,106,FALSE)-VLOOKUP($A36,'Import Peak Change'!$A$106:DB$202,106,FALSE)))</f>
        <v>0</v>
      </c>
      <c r="DC36" s="6">
        <f>IF(ISERROR(VLOOKUP($A36,'Import Peak'!$A$3:DC$99,107,FALSE)-VLOOKUP($A36,'Import Peak Change'!$A$106:DC$202,107,FALSE)),0,(VLOOKUP($A36,'Import Peak'!$A$3:DC$99,107,FALSE)-VLOOKUP($A36,'Import Peak Change'!$A$106:DC$202,107,FALSE)))</f>
        <v>0</v>
      </c>
      <c r="DD36" s="6">
        <f>IF(ISERROR(VLOOKUP($A36,'Import Peak'!$A$3:DD$99,108,FALSE)-VLOOKUP($A36,'Import Peak Change'!$A$106:DD$202,108,FALSE)),0,(VLOOKUP($A36,'Import Peak'!$A$3:DD$99,108,FALSE)-VLOOKUP($A36,'Import Peak Change'!$A$106:DD$202,108,FALSE)))</f>
        <v>0</v>
      </c>
      <c r="DE36" s="6">
        <f>IF(ISERROR(VLOOKUP($A36,'Import Peak'!$A$3:DE$99,109,FALSE)-VLOOKUP($A36,'Import Peak Change'!$A$106:DE$202,109,FALSE)),0,(VLOOKUP($A36,'Import Peak'!$A$3:DE$99,109,FALSE)-VLOOKUP($A36,'Import Peak Change'!$A$106:DE$202,109,FALSE)))</f>
        <v>0</v>
      </c>
      <c r="DF36" s="6">
        <f>IF(ISERROR(VLOOKUP($A36,'Import Peak'!$A$3:DF$99,110,FALSE)-VLOOKUP($A36,'Import Peak Change'!$A$106:DF$202,110,FALSE)),0,(VLOOKUP($A36,'Import Peak'!$A$3:DF$99,110,FALSE)-VLOOKUP($A36,'Import Peak Change'!$A$106:DF$202,110,FALSE)))</f>
        <v>0</v>
      </c>
      <c r="DG36" s="6">
        <f>IF(ISERROR(VLOOKUP($A36,'Import Peak'!$A$3:DG$99,111,FALSE)-VLOOKUP($A36,'Import Peak Change'!$A$106:DG$202,111,FALSE)),0,(VLOOKUP($A36,'Import Peak'!$A$3:DG$99,111,FALSE)-VLOOKUP($A36,'Import Peak Change'!$A$106:DG$202,111,FALSE)))</f>
        <v>0</v>
      </c>
      <c r="DH36" s="6">
        <f>IF(ISERROR(VLOOKUP($A36,'Import Peak'!$A$3:DH$99,112,FALSE)-VLOOKUP($A36,'Import Peak Change'!$A$106:DH$202,112,FALSE)),0,(VLOOKUP($A36,'Import Peak'!$A$3:DH$99,112,FALSE)-VLOOKUP($A36,'Import Peak Change'!$A$106:DH$202,112,FALSE)))</f>
        <v>0</v>
      </c>
      <c r="DI36" s="6">
        <f>IF(ISERROR(VLOOKUP($A36,'Import Peak'!$A$3:DI$99,113,FALSE)-VLOOKUP($A36,'Import Peak Change'!$A$106:DI$202,113,FALSE)),0,(VLOOKUP($A36,'Import Peak'!$A$3:DI$99,113,FALSE)-VLOOKUP($A36,'Import Peak Change'!$A$106:DI$202,113,FALSE)))</f>
        <v>0</v>
      </c>
      <c r="DJ36" s="6">
        <f>IF(ISERROR(VLOOKUP($A36,'Import Peak'!$A$3:DJ$99,114,FALSE)-VLOOKUP($A36,'Import Peak Change'!$A$106:DJ$202,114,FALSE)),0,(VLOOKUP($A36,'Import Peak'!$A$3:DJ$99,114,FALSE)-VLOOKUP($A36,'Import Peak Change'!$A$106:DJ$202,114,FALSE)))</f>
        <v>0</v>
      </c>
      <c r="DK36" s="6">
        <f>IF(ISERROR(VLOOKUP($A36,'Import Peak'!$A$3:DK$99,115,FALSE)-VLOOKUP($A36,'Import Peak Change'!$A$106:DK$202,115,FALSE)),0,(VLOOKUP($A36,'Import Peak'!$A$3:DK$99,115,FALSE)-VLOOKUP($A36,'Import Peak Change'!$A$106:DK$202,115,FALSE)))</f>
        <v>0</v>
      </c>
      <c r="DL36" s="6">
        <f>IF(ISERROR(VLOOKUP($A36,'Import Peak'!$A$3:DL$99,116,FALSE)-VLOOKUP($A36,'Import Peak Change'!$A$106:DL$202,116,FALSE)),0,(VLOOKUP($A36,'Import Peak'!$A$3:DL$99,116,FALSE)-VLOOKUP($A36,'Import Peak Change'!$A$106:DL$202,116,FALSE)))</f>
        <v>0</v>
      </c>
      <c r="DM36" s="6">
        <f>IF(ISERROR(VLOOKUP($A36,'Import Peak'!$A$3:DM$99,117,FALSE)-VLOOKUP($A36,'Import Peak Change'!$A$106:DM$202,117,FALSE)),0,(VLOOKUP($A36,'Import Peak'!$A$3:DM$99,117,FALSE)-VLOOKUP($A36,'Import Peak Change'!$A$106:DM$202,117,FALSE)))</f>
        <v>0</v>
      </c>
      <c r="DN36" s="6">
        <f>IF(ISERROR(VLOOKUP($A36,'Import Peak'!$A$3:DN$99,118,FALSE)-VLOOKUP($A36,'Import Peak Change'!$A$106:DN$202,118,FALSE)),0,(VLOOKUP($A36,'Import Peak'!$A$3:DN$99,118,FALSE)-VLOOKUP($A36,'Import Peak Change'!$A$106:DN$202,118,FALSE)))</f>
        <v>0</v>
      </c>
      <c r="DO36" s="6">
        <f>IF(ISERROR(VLOOKUP($A36,'Import Peak'!$A$3:DO$99,119,FALSE)-VLOOKUP($A36,'Import Peak Change'!$A$106:DO$202,119,FALSE)),0,(VLOOKUP($A36,'Import Peak'!$A$3:DO$99,119,FALSE)-VLOOKUP($A36,'Import Peak Change'!$A$106:DO$202,119,FALSE)))</f>
        <v>0</v>
      </c>
      <c r="DP36" s="6">
        <f>IF(ISERROR(VLOOKUP($A36,'Import Peak'!$A$3:DP$99,120,FALSE)-VLOOKUP($A36,'Import Peak Change'!$A$106:DP$202,120,FALSE)),0,(VLOOKUP($A36,'Import Peak'!$A$3:DP$99,120,FALSE)-VLOOKUP($A36,'Import Peak Change'!$A$106:DP$202,120,FALSE)))</f>
        <v>0</v>
      </c>
      <c r="DQ36" s="6">
        <f>IF(ISERROR(VLOOKUP($A36,'Import Peak'!$A$3:DQ$99,121,FALSE)-VLOOKUP($A36,'Import Peak Change'!$A$106:DQ$202,121,FALSE)),0,(VLOOKUP($A36,'Import Peak'!$A$3:DQ$99,121,FALSE)-VLOOKUP($A36,'Import Peak Change'!$A$106:DQ$202,121,FALSE)))</f>
        <v>0</v>
      </c>
      <c r="DR36" s="6">
        <f>IF(ISERROR(VLOOKUP($A36,'Import Peak'!$A$3:DR$99,122,FALSE)-VLOOKUP($A36,'Import Peak Change'!$A$106:DR$202,122,FALSE)),0,(VLOOKUP($A36,'Import Peak'!$A$3:DR$99,122,FALSE)-VLOOKUP($A36,'Import Peak Change'!$A$106:DR$202,122,FALSE)))</f>
        <v>0</v>
      </c>
      <c r="DS36" s="6">
        <f>IF(ISERROR(VLOOKUP($A36,'Import Peak'!$A$3:DS$99,123,FALSE)-VLOOKUP($A36,'Import Peak Change'!$A$106:DS$202,123,FALSE)),0,(VLOOKUP($A36,'Import Peak'!$A$3:DS$99,123,FALSE)-VLOOKUP($A36,'Import Peak Change'!$A$106:DS$202,123,FALSE)))</f>
        <v>0</v>
      </c>
      <c r="DT36" s="6">
        <f>IF(ISERROR(VLOOKUP($A36,'Import Peak'!$A$3:DT$99,124,FALSE)-VLOOKUP($A36,'Import Peak Change'!$A$106:DT$202,124,FALSE)),0,(VLOOKUP($A36,'Import Peak'!$A$3:DT$99,124,FALSE)-VLOOKUP($A36,'Import Peak Change'!$A$106:DT$202,124,FALSE)))</f>
        <v>0</v>
      </c>
      <c r="DU36" s="6">
        <f>IF(ISERROR(VLOOKUP($A36,'Import Peak'!$A$3:DU$99,125,FALSE)-VLOOKUP($A36,'Import Peak Change'!$A$106:DU$202,125,FALSE)),0,(VLOOKUP($A36,'Import Peak'!$A$3:DU$99,125,FALSE)-VLOOKUP($A36,'Import Peak Change'!$A$106:DU$202,125,FALSE)))</f>
        <v>0</v>
      </c>
      <c r="DV36" s="6">
        <f>IF(ISERROR(VLOOKUP($A36,'Import Peak'!$A$3:DV$99,126,FALSE)-VLOOKUP($A36,'Import Peak Change'!$A$106:DV$202,126,FALSE)),0,(VLOOKUP($A36,'Import Peak'!$A$3:DV$99,126,FALSE)-VLOOKUP($A36,'Import Peak Change'!$A$106:DV$202,126,FALSE)))</f>
        <v>0</v>
      </c>
      <c r="DW36" s="6">
        <f>IF(ISERROR(VLOOKUP($A36,'Import Peak'!$A$3:DW$99,127,FALSE)-VLOOKUP($A36,'Import Peak Change'!$A$106:DW$202,127,FALSE)),0,(VLOOKUP($A36,'Import Peak'!$A$3:DW$99,127,FALSE)-VLOOKUP($A36,'Import Peak Change'!$A$106:DW$202,127,FALSE)))</f>
        <v>0</v>
      </c>
      <c r="DX36" s="6">
        <f>IF(ISERROR(VLOOKUP($A36,'Import Peak'!$A$3:DX$99,128,FALSE)-VLOOKUP($A36,'Import Peak Change'!$A$106:DX$202,128,FALSE)),0,(VLOOKUP($A36,'Import Peak'!$A$3:DX$99,128,FALSE)-VLOOKUP($A36,'Import Peak Change'!$A$106:DX$202,128,FALSE)))</f>
        <v>0</v>
      </c>
      <c r="DY36" s="6">
        <f>IF(ISERROR(VLOOKUP($A36,'Import Peak'!$A$3:DY$99,129,FALSE)-VLOOKUP($A36,'Import Peak Change'!$A$106:DY$202,129,FALSE)),0,(VLOOKUP($A36,'Import Peak'!$A$3:DY$99,129,FALSE)-VLOOKUP($A36,'Import Peak Change'!$A$106:DY$202,129,FALSE)))</f>
        <v>0</v>
      </c>
      <c r="DZ36" s="6">
        <f>IF(ISERROR(VLOOKUP($A36,'Import Peak'!$A$3:DZ$99,130,FALSE)-VLOOKUP($A36,'Import Peak Change'!$A$106:DZ$202,130,FALSE)),0,(VLOOKUP($A36,'Import Peak'!$A$3:DZ$99,130,FALSE)-VLOOKUP($A36,'Import Peak Change'!$A$106:DZ$202,130,FALSE)))</f>
        <v>0</v>
      </c>
      <c r="EA36" s="6">
        <f>IF(ISERROR(VLOOKUP($A36,'Import Peak'!$A$3:EA$99,131,FALSE)-VLOOKUP($A36,'Import Peak Change'!$A$106:EA$202,131,FALSE)),0,(VLOOKUP($A36,'Import Peak'!$A$3:EA$99,131,FALSE)-VLOOKUP($A36,'Import Peak Change'!$A$106:EA$202,131,FALSE)))</f>
        <v>0</v>
      </c>
      <c r="EB36" s="6">
        <f>IF(ISERROR(VLOOKUP($A36,'Import Peak'!$A$3:EB$99,132,FALSE)-VLOOKUP($A36,'Import Peak Change'!$A$106:EB$202,132,FALSE)),0,(VLOOKUP($A36,'Import Peak'!$A$3:EB$99,132,FALSE)-VLOOKUP($A36,'Import Peak Change'!$A$106:EB$202,132,FALSE)))</f>
        <v>0</v>
      </c>
      <c r="EC36" s="6">
        <f>IF(ISERROR(VLOOKUP($A36,'Import Peak'!$A$3:EC$99,133,FALSE)-VLOOKUP($A36,'Import Peak Change'!$A$106:EC$202,133,FALSE)),0,(VLOOKUP($A36,'Import Peak'!$A$3:EC$99,133,FALSE)-VLOOKUP($A36,'Import Peak Change'!$A$106:EC$202,133,FALSE)))</f>
        <v>0</v>
      </c>
      <c r="ED36" s="6">
        <f>IF(ISERROR(VLOOKUP($A36,'Import Peak'!$A$3:ED$99,134,FALSE)-VLOOKUP($A36,'Import Peak Change'!$A$106:ED$202,134,FALSE)),0,(VLOOKUP($A36,'Import Peak'!$A$3:ED$99,134,FALSE)-VLOOKUP($A36,'Import Peak Change'!$A$106:ED$202,134,FALSE)))</f>
        <v>0</v>
      </c>
      <c r="EE36" s="6">
        <f>IF(ISERROR(VLOOKUP($A36,'Import Peak'!$A$3:EE$99,135,FALSE)-VLOOKUP($A36,'Import Peak Change'!$A$106:EE$202,135,FALSE)),0,(VLOOKUP($A36,'Import Peak'!$A$3:EE$99,135,FALSE)-VLOOKUP($A36,'Import Peak Change'!$A$106:EE$202,135,FALSE)))</f>
        <v>0</v>
      </c>
      <c r="EF36" s="6">
        <f>IF(ISERROR(VLOOKUP($A36,'Import Peak'!$A$3:EF$99,136,FALSE)-VLOOKUP($A36,'Import Peak Change'!$A$106:EF$202,136,FALSE)),0,(VLOOKUP($A36,'Import Peak'!$A$3:EF$99,136,FALSE)-VLOOKUP($A36,'Import Peak Change'!$A$106:EF$202,136,FALSE)))</f>
        <v>0</v>
      </c>
      <c r="EG36" s="6">
        <f>IF(ISERROR(VLOOKUP($A36,'Import Peak'!$A$3:EG$99,137,FALSE)-VLOOKUP($A36,'Import Peak Change'!$A$106:EG$202,137,FALSE)),0,(VLOOKUP($A36,'Import Peak'!$A$3:EG$99,137,FALSE)-VLOOKUP($A36,'Import Peak Change'!$A$106:EG$202,137,FALSE)))</f>
        <v>0</v>
      </c>
      <c r="EH36" s="6">
        <f>IF(ISERROR(VLOOKUP($A36,'Import Peak'!$A$3:EH$99,138,FALSE)-VLOOKUP($A36,'Import Peak Change'!$A$106:EH$202,138,FALSE)),0,(VLOOKUP($A36,'Import Peak'!$A$3:EH$99,138,FALSE)-VLOOKUP($A36,'Import Peak Change'!$A$106:EH$202,138,FALSE)))</f>
        <v>0</v>
      </c>
      <c r="EI36" s="6">
        <f>IF(ISERROR(VLOOKUP($A36,'Import Peak'!$A$3:EI$99,139,FALSE)-VLOOKUP($A36,'Import Peak Change'!$A$106:EI$202,139,FALSE)),0,(VLOOKUP($A36,'Import Peak'!$A$3:EI$99,139,FALSE)-VLOOKUP($A36,'Import Peak Change'!$A$106:EI$202,139,FALSE)))</f>
        <v>0</v>
      </c>
      <c r="EJ36" s="6">
        <f>IF(ISERROR(VLOOKUP($A36,'Import Peak'!$A$3:EJ$99,140,FALSE)-VLOOKUP($A36,'Import Peak Change'!$A$106:EJ$202,140,FALSE)),0,(VLOOKUP($A36,'Import Peak'!$A$3:EJ$99,140,FALSE)-VLOOKUP($A36,'Import Peak Change'!$A$106:EJ$202,140,FALSE)))</f>
        <v>0</v>
      </c>
      <c r="EK36" s="6">
        <f>IF(ISERROR(VLOOKUP($A36,'Import Peak'!$A$3:EK$99,141,FALSE)-VLOOKUP($A36,'Import Peak Change'!$A$106:EK$202,141,FALSE)),0,(VLOOKUP($A36,'Import Peak'!$A$3:EK$99,141,FALSE)-VLOOKUP($A36,'Import Peak Change'!$A$106:EK$202,141,FALSE)))</f>
        <v>0</v>
      </c>
      <c r="EL36" s="6">
        <f>IF(ISERROR(VLOOKUP($A36,'Import Peak'!$A$3:EL$99,142,FALSE)-VLOOKUP($A36,'Import Peak Change'!$A$106:EL$202,142,FALSE)),0,(VLOOKUP($A36,'Import Peak'!$A$3:EL$99,142,FALSE)-VLOOKUP($A36,'Import Peak Change'!$A$106:EL$202,142,FALSE)))</f>
        <v>0</v>
      </c>
      <c r="EM36" s="6">
        <f>IF(ISERROR(VLOOKUP($A36,'Import Peak'!$A$3:EM$99,143,FALSE)-VLOOKUP($A36,'Import Peak Change'!$A$106:EM$202,143,FALSE)),0,(VLOOKUP($A36,'Import Peak'!$A$3:EM$99,143,FALSE)-VLOOKUP($A36,'Import Peak Change'!$A$106:EM$202,143,FALSE)))</f>
        <v>0</v>
      </c>
      <c r="EN36" s="6">
        <f>IF(ISERROR(VLOOKUP($A36,'Import Peak'!$A$3:EN$99,144,FALSE)-VLOOKUP($A36,'Import Peak Change'!$A$106:EN$202,144,FALSE)),0,(VLOOKUP($A36,'Import Peak'!$A$3:EN$99,144,FALSE)-VLOOKUP($A36,'Import Peak Change'!$A$106:EN$202,144,FALSE)))</f>
        <v>0</v>
      </c>
      <c r="EO36" s="6">
        <f>IF(ISERROR(VLOOKUP($A36,'Import Peak'!$A$3:EO$99,145,FALSE)-VLOOKUP($A36,'Import Peak Change'!$A$106:EO$202,145,FALSE)),0,(VLOOKUP($A36,'Import Peak'!$A$3:EO$99,145,FALSE)-VLOOKUP($A36,'Import Peak Change'!$A$106:EO$202,145,FALSE)))</f>
        <v>0</v>
      </c>
      <c r="EP36" s="6">
        <f>IF(ISERROR(VLOOKUP($A36,'Import Peak'!$A$3:EP$99,146,FALSE)-VLOOKUP($A36,'Import Peak Change'!$A$106:EP$202,146,FALSE)),0,(VLOOKUP($A36,'Import Peak'!$A$3:EP$99,146,FALSE)-VLOOKUP($A36,'Import Peak Change'!$A$106:EP$202,146,FALSE)))</f>
        <v>0</v>
      </c>
      <c r="EQ36" s="6">
        <f>IF(ISERROR(VLOOKUP($A36,'Import Peak'!$A$3:EQ$99,147,FALSE)-VLOOKUP($A36,'Import Peak Change'!$A$106:EQ$202,147,FALSE)),0,(VLOOKUP($A36,'Import Peak'!$A$3:EQ$99,147,FALSE)-VLOOKUP($A36,'Import Peak Change'!$A$106:EQ$202,147,FALSE)))</f>
        <v>0</v>
      </c>
      <c r="ER36" s="6">
        <f>IF(ISERROR(VLOOKUP($A36,'Import Peak'!$A$3:ER$99,148,FALSE)-VLOOKUP($A36,'Import Peak Change'!$A$106:ER$202,148,FALSE)),0,(VLOOKUP($A36,'Import Peak'!$A$3:ER$99,148,FALSE)-VLOOKUP($A36,'Import Peak Change'!$A$106:ER$202,148,FALSE)))</f>
        <v>0</v>
      </c>
      <c r="ES36" s="6">
        <f>IF(ISERROR(VLOOKUP($A36,'Import Peak'!$A$3:ES$99,149,FALSE)-VLOOKUP($A36,'Import Peak Change'!$A$106:ES$202,149,FALSE)),0,(VLOOKUP($A36,'Import Peak'!$A$3:ES$99,149,FALSE)-VLOOKUP($A36,'Import Peak Change'!$A$106:ES$202,149,FALSE)))</f>
        <v>0</v>
      </c>
      <c r="ET36" s="6">
        <f>IF(ISERROR(VLOOKUP($A36,'Import Peak'!$A$3:ET$99,150,FALSE)-VLOOKUP($A36,'Import Peak Change'!$A$106:ET$202,150,FALSE)),0,(VLOOKUP($A36,'Import Peak'!$A$3:ET$99,150,FALSE)-VLOOKUP($A36,'Import Peak Change'!$A$106:ET$202,150,FALSE)))</f>
        <v>0</v>
      </c>
      <c r="EU36" s="6">
        <f>IF(ISERROR(VLOOKUP($A36,'Import Peak'!$A$3:EU$99,151,FALSE)-VLOOKUP($A36,'Import Peak Change'!$A$106:EU$202,151,FALSE)),0,(VLOOKUP($A36,'Import Peak'!$A$3:EU$99,151,FALSE)-VLOOKUP($A36,'Import Peak Change'!$A$106:EU$202,151,FALSE)))</f>
        <v>0</v>
      </c>
      <c r="EV36" s="6">
        <f>IF(ISERROR(VLOOKUP($A36,'Import Peak'!$A$3:EV$99,152,FALSE)-VLOOKUP($A36,'Import Peak Change'!$A$106:EV$202,152,FALSE)),0,(VLOOKUP($A36,'Import Peak'!$A$3:EV$99,152,FALSE)-VLOOKUP($A36,'Import Peak Change'!$A$106:EV$202,152,FALSE)))</f>
        <v>0</v>
      </c>
      <c r="EW36" s="6">
        <f>IF(ISERROR(VLOOKUP($A36,'Import Peak'!$A$3:EW$99,153,FALSE)-VLOOKUP($A36,'Import Peak Change'!$A$106:EW$202,153,FALSE)),0,(VLOOKUP($A36,'Import Peak'!$A$3:EW$99,153,FALSE)-VLOOKUP($A36,'Import Peak Change'!$A$106:EW$202,153,FALSE)))</f>
        <v>0</v>
      </c>
      <c r="EX36" s="6">
        <f>IF(ISERROR(VLOOKUP($A36,'Import Peak'!$A$3:EX$99,154,FALSE)-VLOOKUP($A36,'Import Peak Change'!$A$106:EX$202,154,FALSE)),0,(VLOOKUP($A36,'Import Peak'!$A$3:EX$99,154,FALSE)-VLOOKUP($A36,'Import Peak Change'!$A$106:EX$202,154,FALSE)))</f>
        <v>0</v>
      </c>
      <c r="EY36" s="6">
        <f>IF(ISERROR(VLOOKUP($A36,'Import Peak'!$A$3:EY$99,155,FALSE)-VLOOKUP($A36,'Import Peak Change'!$A$106:EY$202,155,FALSE)),0,(VLOOKUP($A36,'Import Peak'!$A$3:EY$99,155,FALSE)-VLOOKUP($A36,'Import Peak Change'!$A$106:EY$202,155,FALSE)))</f>
        <v>0</v>
      </c>
      <c r="EZ36" s="6">
        <f>IF(ISERROR(VLOOKUP($A36,'Import Peak'!$A$3:EZ$99,156,FALSE)-VLOOKUP($A36,'Import Peak Change'!$A$106:EZ$202,156,FALSE)),0,(VLOOKUP($A36,'Import Peak'!$A$3:EZ$99,156,FALSE)-VLOOKUP($A36,'Import Peak Change'!$A$106:EZ$202,156,FALSE)))</f>
        <v>0</v>
      </c>
      <c r="FA36" s="6">
        <f>IF(ISERROR(VLOOKUP($A36,'Import Peak'!$A$3:FA$99,157,FALSE)-VLOOKUP($A36,'Import Peak Change'!$A$106:FA$202,157,FALSE)),0,(VLOOKUP($A36,'Import Peak'!$A$3:FA$99,157,FALSE)-VLOOKUP($A36,'Import Peak Change'!$A$106:FA$202,157,FALSE)))</f>
        <v>0</v>
      </c>
      <c r="FB36" s="6">
        <f>IF(ISERROR(VLOOKUP($A36,'Import Peak'!$A$3:FB$99,158,FALSE)-VLOOKUP($A36,'Import Peak Change'!$A$106:FB$202,158,FALSE)),0,(VLOOKUP($A36,'Import Peak'!$A$3:FB$99,158,FALSE)-VLOOKUP($A36,'Import Peak Change'!$A$106:FB$202,158,FALSE)))</f>
        <v>0</v>
      </c>
      <c r="FC36" s="6">
        <f>IF(ISERROR(VLOOKUP($A36,'Import Peak'!$A$3:FC$99,159,FALSE)-VLOOKUP($A36,'Import Peak Change'!$A$106:FC$202,159,FALSE)),0,(VLOOKUP($A36,'Import Peak'!$A$3:FC$99,159,FALSE)-VLOOKUP($A36,'Import Peak Change'!$A$106:FC$202,159,FALSE)))</f>
        <v>0</v>
      </c>
      <c r="FD36" s="6">
        <f>IF(ISERROR(VLOOKUP($A36,'Import Peak'!$A$3:FD$99,160,FALSE)-VLOOKUP($A36,'Import Peak Change'!$A$106:FD$202,160,FALSE)),0,(VLOOKUP($A36,'Import Peak'!$A$3:FD$99,160,FALSE)-VLOOKUP($A36,'Import Peak Change'!$A$106:FD$202,160,FALSE)))</f>
        <v>0</v>
      </c>
      <c r="FE36" s="6">
        <f>IF(ISERROR(VLOOKUP($A36,'Import Peak'!$A$3:FE$99,161,FALSE)-VLOOKUP($A36,'Import Peak Change'!$A$106:FE$202,161,FALSE)),0,(VLOOKUP($A36,'Import Peak'!$A$3:FE$99,161,FALSE)-VLOOKUP($A36,'Import Peak Change'!$A$106:FE$202,161,FALSE)))</f>
        <v>0</v>
      </c>
      <c r="FF36" s="6">
        <f>IF(ISERROR(VLOOKUP($A36,'Import Peak'!$A$3:FF$99,162,FALSE)-VLOOKUP($A36,'Import Peak Change'!$A$106:FF$202,162,FALSE)),0,(VLOOKUP($A36,'Import Peak'!$A$3:FF$99,162,FALSE)-VLOOKUP($A36,'Import Peak Change'!$A$106:FF$202,162,FALSE)))</f>
        <v>0</v>
      </c>
      <c r="FG36" s="6">
        <f>IF(ISERROR(VLOOKUP($A36,'Import Peak'!$A$3:FG$99,163,FALSE)-VLOOKUP($A36,'Import Peak Change'!$A$106:FG$202,163,FALSE)),0,(VLOOKUP($A36,'Import Peak'!$A$3:FG$99,163,FALSE)-VLOOKUP($A36,'Import Peak Change'!$A$106:FG$202,163,FALSE)))</f>
        <v>0</v>
      </c>
      <c r="FH36" s="6">
        <f>IF(ISERROR(VLOOKUP($A36,'Import Peak'!$A$3:FH$99,164,FALSE)-VLOOKUP($A36,'Import Peak Change'!$A$106:FH$202,164,FALSE)),0,(VLOOKUP($A36,'Import Peak'!$A$3:FH$99,164,FALSE)-VLOOKUP($A36,'Import Peak Change'!$A$106:FH$202,164,FALSE)))</f>
        <v>0</v>
      </c>
      <c r="FI36" s="6">
        <f>IF(ISERROR(VLOOKUP($A36,'Import Peak'!$A$3:FI$99,165,FALSE)-VLOOKUP($A36,'Import Peak Change'!$A$106:FI$202,165,FALSE)),0,(VLOOKUP($A36,'Import Peak'!$A$3:FI$99,165,FALSE)-VLOOKUP($A36,'Import Peak Change'!$A$106:FI$202,165,FALSE)))</f>
        <v>0</v>
      </c>
      <c r="FJ36" s="6">
        <f>IF(ISERROR(VLOOKUP($A36,'Import Peak'!$A$3:FJ$99,166,FALSE)-VLOOKUP($A36,'Import Peak Change'!$A$106:FJ$202,166,FALSE)),0,(VLOOKUP($A36,'Import Peak'!$A$3:FJ$99,166,FALSE)-VLOOKUP($A36,'Import Peak Change'!$A$106:FJ$202,166,FALSE)))</f>
        <v>0</v>
      </c>
      <c r="FK36" s="6">
        <f>IF(ISERROR(VLOOKUP($A36,'Import Peak'!$A$3:FK$99,167,FALSE)-VLOOKUP($A36,'Import Peak Change'!$A$106:FK$202,167,FALSE)),0,(VLOOKUP($A36,'Import Peak'!$A$3:FK$99,167,FALSE)-VLOOKUP($A36,'Import Peak Change'!$A$106:FK$202,167,FALSE)))</f>
        <v>0</v>
      </c>
      <c r="FL36" s="6">
        <f>IF(ISERROR(VLOOKUP($A36,'Import Peak'!$A$3:FL$99,168,FALSE)-VLOOKUP($A36,'Import Peak Change'!$A$106:FL$202,168,FALSE)),0,(VLOOKUP($A36,'Import Peak'!$A$3:FL$99,168,FALSE)-VLOOKUP($A36,'Import Peak Change'!$A$106:FL$202,168,FALSE)))</f>
        <v>0</v>
      </c>
      <c r="FM36" s="6">
        <f>IF(ISERROR(VLOOKUP($A36,'Import Peak'!$A$3:FM$99,169,FALSE)-VLOOKUP($A36,'Import Peak Change'!$A$106:FM$202,169,FALSE)),0,(VLOOKUP($A36,'Import Peak'!$A$3:FM$99,169,FALSE)-VLOOKUP($A36,'Import Peak Change'!$A$106:FM$202,169,FALSE)))</f>
        <v>0</v>
      </c>
      <c r="FN36" s="6">
        <f>IF(ISERROR(VLOOKUP($A36,'Import Peak'!$A$3:FN$99,170,FALSE)-VLOOKUP($A36,'Import Peak Change'!$A$106:FN$202,170,FALSE)),0,(VLOOKUP($A36,'Import Peak'!$A$3:FN$99,170,FALSE)-VLOOKUP($A36,'Import Peak Change'!$A$106:FN$202,170,FALSE)))</f>
        <v>0</v>
      </c>
      <c r="FO36" s="6">
        <f>IF(ISERROR(VLOOKUP($A36,'Import Peak'!$A$3:FO$99,171,FALSE)-VLOOKUP($A36,'Import Peak Change'!$A$106:FO$202,171,FALSE)),0,(VLOOKUP($A36,'Import Peak'!$A$3:FO$99,171,FALSE)-VLOOKUP($A36,'Import Peak Change'!$A$106:FO$202,171,FALSE)))</f>
        <v>0</v>
      </c>
      <c r="FP36" s="6">
        <f>IF(ISERROR(VLOOKUP($A36,'Import Peak'!$A$3:FP$99,172,FALSE)-VLOOKUP($A36,'Import Peak Change'!$A$106:FP$202,172,FALSE)),0,(VLOOKUP($A36,'Import Peak'!$A$3:FP$99,172,FALSE)-VLOOKUP($A36,'Import Peak Change'!$A$106:FP$202,172,FALSE)))</f>
        <v>0</v>
      </c>
      <c r="FQ36" s="6">
        <f>IF(ISERROR(VLOOKUP($A36,'Import Peak'!$A$3:FQ$99,173,FALSE)-VLOOKUP($A36,'Import Peak Change'!$A$106:FQ$202,173,FALSE)),0,(VLOOKUP($A36,'Import Peak'!$A$3:FQ$99,173,FALSE)-VLOOKUP($A36,'Import Peak Change'!$A$106:FQ$202,173,FALSE)))</f>
        <v>0</v>
      </c>
      <c r="FR36" s="6">
        <f>IF(ISERROR(VLOOKUP($A36,'Import Peak'!$A$3:FR$99,174,FALSE)-VLOOKUP($A36,'Import Peak Change'!$A$106:FR$202,174,FALSE)),0,(VLOOKUP($A36,'Import Peak'!$A$3:FR$99,174,FALSE)-VLOOKUP($A36,'Import Peak Change'!$A$106:FR$202,174,FALSE)))</f>
        <v>0</v>
      </c>
      <c r="FS36" s="6">
        <f>IF(ISERROR(VLOOKUP($A36,'Import Peak'!$A$3:FS$99,175,FALSE)-VLOOKUP($A36,'Import Peak Change'!$A$106:FS$202,175,FALSE)),0,(VLOOKUP($A36,'Import Peak'!$A$3:FS$99,175,FALSE)-VLOOKUP($A36,'Import Peak Change'!$A$106:FS$202,175,FALSE)))</f>
        <v>0</v>
      </c>
      <c r="FT36" s="6">
        <f>IF(ISERROR(VLOOKUP($A36,'Import Peak'!$A$3:FT$99,176,FALSE)-VLOOKUP($A36,'Import Peak Change'!$A$106:FT$202,176,FALSE)),0,(VLOOKUP($A36,'Import Peak'!$A$3:FT$99,176,FALSE)-VLOOKUP($A36,'Import Peak Change'!$A$106:FT$202,176,FALSE)))</f>
        <v>0</v>
      </c>
      <c r="FU36" s="6">
        <f>IF(ISERROR(VLOOKUP($A36,'Import Peak'!$A$3:FU$99,177,FALSE)-VLOOKUP($A36,'Import Peak Change'!$A$106:FU$202,177,FALSE)),0,(VLOOKUP($A36,'Import Peak'!$A$3:FU$99,177,FALSE)-VLOOKUP($A36,'Import Peak Change'!$A$106:FU$202,177,FALSE)))</f>
        <v>0</v>
      </c>
      <c r="FV36" s="6">
        <f>IF(ISERROR(VLOOKUP($A36,'Import Peak'!$A$3:FV$99,178,FALSE)-VLOOKUP($A36,'Import Peak Change'!$A$106:FV$202,178,FALSE)),0,(VLOOKUP($A36,'Import Peak'!$A$3:FV$99,178,FALSE)-VLOOKUP($A36,'Import Peak Change'!$A$106:FV$202,178,FALSE)))</f>
        <v>0</v>
      </c>
      <c r="FW36" s="6">
        <f>IF(ISERROR(VLOOKUP($A36,'Import Peak'!$A$3:FW$99,179,FALSE)-VLOOKUP($A36,'Import Peak Change'!$A$106:FW$202,179,FALSE)),0,(VLOOKUP($A36,'Import Peak'!$A$3:FW$99,179,FALSE)-VLOOKUP($A36,'Import Peak Change'!$A$106:FW$202,179,FALSE)))</f>
        <v>0</v>
      </c>
      <c r="FX36" s="6">
        <f>IF(ISERROR(VLOOKUP($A36,'Import Peak'!$A$3:FX$99,180,FALSE)-VLOOKUP($A36,'Import Peak Change'!$A$106:FX$202,180,FALSE)),0,(VLOOKUP($A36,'Import Peak'!$A$3:FX$99,180,FALSE)-VLOOKUP($A36,'Import Peak Change'!$A$106:FX$202,180,FALSE)))</f>
        <v>0</v>
      </c>
      <c r="FY36" s="6">
        <f>IF(ISERROR(VLOOKUP($A36,'Import Peak'!$A$3:FY$99,181,FALSE)-VLOOKUP($A36,'Import Peak Change'!$A$106:FY$202,181,FALSE)),0,(VLOOKUP($A36,'Import Peak'!$A$3:FY$99,181,FALSE)-VLOOKUP($A36,'Import Peak Change'!$A$106:FY$202,181,FALSE)))</f>
        <v>0</v>
      </c>
      <c r="FZ36" s="6">
        <f>IF(ISERROR(VLOOKUP($A36,'Import Peak'!$A$3:FZ$99,182,FALSE)-VLOOKUP($A36,'Import Peak Change'!$A$106:FZ$202,182,FALSE)),0,(VLOOKUP($A36,'Import Peak'!$A$3:FZ$99,182,FALSE)-VLOOKUP($A36,'Import Peak Change'!$A$106:FZ$202,182,FALSE)))</f>
        <v>0</v>
      </c>
      <c r="GA36" s="6">
        <f>IF(ISERROR(VLOOKUP($A36,'Import Peak'!$A$3:GA$99,183,FALSE)-VLOOKUP($A36,'Import Peak Change'!$A$106:GA$202,183,FALSE)),0,(VLOOKUP($A36,'Import Peak'!$A$3:GA$99,183,FALSE)-VLOOKUP($A36,'Import Peak Change'!$A$106:GA$202,183,FALSE)))</f>
        <v>0</v>
      </c>
      <c r="GB36" s="6">
        <f>IF(ISERROR(VLOOKUP($A36,'Import Peak'!$A$3:GB$99,184,FALSE)-VLOOKUP($A36,'Import Peak Change'!$A$106:GB$202,184,FALSE)),0,(VLOOKUP($A36,'Import Peak'!$A$3:GB$99,184,FALSE)-VLOOKUP($A36,'Import Peak Change'!$A$106:GB$202,184,FALSE)))</f>
        <v>0</v>
      </c>
      <c r="GC36" s="6">
        <f>IF(ISERROR(VLOOKUP($A36,'Import Peak'!$A$3:GC$99,185,FALSE)-VLOOKUP($A36,'Import Peak Change'!$A$106:GC$202,185,FALSE)),0,(VLOOKUP($A36,'Import Peak'!$A$3:GC$99,185,FALSE)-VLOOKUP($A36,'Import Peak Change'!$A$106:GC$202,185,FALSE)))</f>
        <v>0</v>
      </c>
      <c r="GD36" s="6">
        <f>IF(ISERROR(VLOOKUP($A36,'Import Peak'!$A$3:GD$99,186,FALSE)-VLOOKUP($A36,'Import Peak Change'!$A$106:GD$202,186,FALSE)),0,(VLOOKUP($A36,'Import Peak'!$A$3:GD$99,186,FALSE)-VLOOKUP($A36,'Import Peak Change'!$A$106:GD$202,186,FALSE)))</f>
        <v>0</v>
      </c>
      <c r="GE36" s="6">
        <f>IF(ISERROR(VLOOKUP($A36,'Import Peak'!$A$3:GE$99,187,FALSE)-VLOOKUP($A36,'Import Peak Change'!$A$106:GE$202,187,FALSE)),0,(VLOOKUP($A36,'Import Peak'!$A$3:GE$99,187,FALSE)-VLOOKUP($A36,'Import Peak Change'!$A$106:GE$202,187,FALSE)))</f>
        <v>0</v>
      </c>
      <c r="GF36" s="6">
        <f>IF(ISERROR(VLOOKUP($A36,'Import Peak'!$A$3:GF$99,188,FALSE)-VLOOKUP($A36,'Import Peak Change'!$A$106:GF$202,188,FALSE)),0,(VLOOKUP($A36,'Import Peak'!$A$3:GF$99,188,FALSE)-VLOOKUP($A36,'Import Peak Change'!$A$106:GF$202,188,FALSE)))</f>
        <v>0</v>
      </c>
      <c r="GG36" s="6">
        <f>IF(ISERROR(VLOOKUP($A36,'Import Peak'!$A$3:GG$99,189,FALSE)-VLOOKUP($A36,'Import Peak Change'!$A$106:GG$202,189,FALSE)),0,(VLOOKUP($A36,'Import Peak'!$A$3:GG$99,189,FALSE)-VLOOKUP($A36,'Import Peak Change'!$A$106:GG$202,189,FALSE)))</f>
        <v>0</v>
      </c>
      <c r="GH36" s="6">
        <f>IF(ISERROR(VLOOKUP($A36,'Import Peak'!$A$3:GH$99,190,FALSE)-VLOOKUP($A36,'Import Peak Change'!$A$106:GH$202,190,FALSE)),0,(VLOOKUP($A36,'Import Peak'!$A$3:GH$99,190,FALSE)-VLOOKUP($A36,'Import Peak Change'!$A$106:GH$202,190,FALSE)))</f>
        <v>0</v>
      </c>
      <c r="GI36" s="6">
        <f>IF(ISERROR(VLOOKUP($A36,'Import Peak'!$A$3:GI$99,191,FALSE)-VLOOKUP($A36,'Import Peak Change'!$A$106:GI$202,191,FALSE)),0,(VLOOKUP($A36,'Import Peak'!$A$3:GI$99,191,FALSE)-VLOOKUP($A36,'Import Peak Change'!$A$106:GI$202,191,FALSE)))</f>
        <v>0</v>
      </c>
      <c r="GJ36" s="6">
        <f>IF(ISERROR(VLOOKUP($A36,'Import Peak'!$A$3:GJ$99,192,FALSE)-VLOOKUP($A36,'Import Peak Change'!$A$106:GJ$202,192,FALSE)),0,(VLOOKUP($A36,'Import Peak'!$A$3:GJ$99,192,FALSE)-VLOOKUP($A36,'Import Peak Change'!$A$106:GJ$202,192,FALSE)))</f>
        <v>0</v>
      </c>
      <c r="GK36" s="6">
        <f>IF(ISERROR(VLOOKUP($A36,'Import Peak'!$A$3:GK$99,193,FALSE)-VLOOKUP($A36,'Import Peak Change'!$A$106:GK$202,193,FALSE)),0,(VLOOKUP($A36,'Import Peak'!$A$3:GK$99,193,FALSE)-VLOOKUP($A36,'Import Peak Change'!$A$106:GK$202,193,FALSE)))</f>
        <v>0</v>
      </c>
      <c r="GL36" s="6">
        <f>IF(ISERROR(VLOOKUP($A36,'Import Peak'!$A$3:GL$99,194,FALSE)-VLOOKUP($A36,'Import Peak Change'!$A$106:GL$202,194,FALSE)),0,(VLOOKUP($A36,'Import Peak'!$A$3:GL$99,194,FALSE)-VLOOKUP($A36,'Import Peak Change'!$A$106:GL$202,194,FALSE)))</f>
        <v>0</v>
      </c>
      <c r="GM36" s="6">
        <f>IF(ISERROR(VLOOKUP($A36,'Import Peak'!$A$3:GM$99,195,FALSE)-VLOOKUP($A36,'Import Peak Change'!$A$106:GM$202,195,FALSE)),0,(VLOOKUP($A36,'Import Peak'!$A$3:GM$99,195,FALSE)-VLOOKUP($A36,'Import Peak Change'!$A$106:GM$202,195,FALSE)))</f>
        <v>0</v>
      </c>
      <c r="GN36" s="6">
        <f>IF(ISERROR(VLOOKUP($A36,'Import Peak'!$A$3:GN$99,196,FALSE)-VLOOKUP($A36,'Import Peak Change'!$A$106:GN$202,196,FALSE)),0,(VLOOKUP($A36,'Import Peak'!$A$3:GN$99,196,FALSE)-VLOOKUP($A36,'Import Peak Change'!$A$106:GN$202,196,FALSE)))</f>
        <v>0</v>
      </c>
      <c r="GO36" s="6">
        <f>IF(ISERROR(VLOOKUP($A36,'Import Peak'!$A$3:GO$99,197,FALSE)-VLOOKUP($A36,'Import Peak Change'!$A$106:GO$202,197,FALSE)),0,(VLOOKUP($A36,'Import Peak'!$A$3:GO$99,197,FALSE)-VLOOKUP($A36,'Import Peak Change'!$A$106:GO$202,197,FALSE)))</f>
        <v>0</v>
      </c>
      <c r="GP36" s="6">
        <f>IF(ISERROR(VLOOKUP($A36,'Import Peak'!$A$3:GP$99,198,FALSE)-VLOOKUP($A36,'Import Peak Change'!$A$106:GP$202,198,FALSE)),0,(VLOOKUP($A36,'Import Peak'!$A$3:GP$99,198,FALSE)-VLOOKUP($A36,'Import Peak Change'!$A$106:GP$202,198,FALSE)))</f>
        <v>0</v>
      </c>
      <c r="GQ36" s="6">
        <f>IF(ISERROR(VLOOKUP($A36,'Import Peak'!$A$3:GQ$99,199,FALSE)-VLOOKUP($A36,'Import Peak Change'!$A$106:GQ$202,199,FALSE)),0,(VLOOKUP($A36,'Import Peak'!$A$3:GQ$99,199,FALSE)-VLOOKUP($A36,'Import Peak Change'!$A$106:GQ$202,199,FALSE)))</f>
        <v>0</v>
      </c>
      <c r="GR36" s="6">
        <f>IF(ISERROR(VLOOKUP($A36,'Import Peak'!$A$3:GR$99,200,FALSE)-VLOOKUP($A36,'Import Peak Change'!$A$106:GR$202,200,FALSE)),0,(VLOOKUP($A36,'Import Peak'!$A$3:GR$99,200,FALSE)-VLOOKUP($A36,'Import Peak Change'!$A$106:GR$202,200,FALSE)))</f>
        <v>0</v>
      </c>
      <c r="GS36" s="6">
        <f>IF(ISERROR(VLOOKUP($A36,'Import Peak'!$A$3:GS$99,201,FALSE)-VLOOKUP($A36,'Import Peak Change'!$A$106:GS$202,201,FALSE)),0,(VLOOKUP($A36,'Import Peak'!$A$3:GS$99,201,FALSE)-VLOOKUP($A36,'Import Peak Change'!$A$106:GS$202,201,FALSE)))</f>
        <v>0</v>
      </c>
      <c r="GT36" s="6">
        <f>IF(ISERROR(VLOOKUP($A36,'Import Peak'!$A$3:GT$99,202,FALSE)-VLOOKUP($A36,'Import Peak Change'!$A$106:GT$202,202,FALSE)),0,(VLOOKUP($A36,'Import Peak'!$A$3:GT$99,202,FALSE)-VLOOKUP($A36,'Import Peak Change'!$A$106:GT$202,202,FALSE)))</f>
        <v>0</v>
      </c>
      <c r="GU36" s="6">
        <f>IF(ISERROR(VLOOKUP($A36,'Import Peak'!$A$3:GU$99,203,FALSE)-VLOOKUP($A36,'Import Peak Change'!$A$106:GU$202,203,FALSE)),0,(VLOOKUP($A36,'Import Peak'!$A$3:GU$99,203,FALSE)-VLOOKUP($A36,'Import Peak Change'!$A$106:GU$202,203,FALSE)))</f>
        <v>0</v>
      </c>
      <c r="GV36" s="6">
        <f>IF(ISERROR(VLOOKUP($A36,'Import Peak'!$A$3:GV$99,204,FALSE)-VLOOKUP($A36,'Import Peak Change'!$A$106:GV$202,204,FALSE)),0,(VLOOKUP($A36,'Import Peak'!$A$3:GV$99,204,FALSE)-VLOOKUP($A36,'Import Peak Change'!$A$106:GV$202,204,FALSE)))</f>
        <v>0</v>
      </c>
      <c r="GW36" s="6">
        <f>IF(ISERROR(VLOOKUP($A36,'Import Peak'!$A$3:GW$99,205,FALSE)-VLOOKUP($A36,'Import Peak Change'!$A$106:GW$202,205,FALSE)),0,(VLOOKUP($A36,'Import Peak'!$A$3:GW$99,205,FALSE)-VLOOKUP($A36,'Import Peak Change'!$A$106:GW$202,205,FALSE)))</f>
        <v>0</v>
      </c>
      <c r="GX36" s="6">
        <f>IF(ISERROR(VLOOKUP($A36,'Import Peak'!$A$3:GX$99,206,FALSE)-VLOOKUP($A36,'Import Peak Change'!$A$106:GX$202,206,FALSE)),0,(VLOOKUP($A36,'Import Peak'!$A$3:GX$99,206,FALSE)-VLOOKUP($A36,'Import Peak Change'!$A$106:GX$202,206,FALSE)))</f>
        <v>0</v>
      </c>
      <c r="GY36" s="6">
        <f>IF(ISERROR(VLOOKUP($A36,'Import Peak'!$A$3:GY$99,207,FALSE)-VLOOKUP($A36,'Import Peak Change'!$A$106:GY$202,207,FALSE)),0,(VLOOKUP($A36,'Import Peak'!$A$3:GY$99,207,FALSE)-VLOOKUP($A36,'Import Peak Change'!$A$106:GY$202,207,FALSE)))</f>
        <v>0</v>
      </c>
      <c r="GZ36" s="6">
        <f>IF(ISERROR(VLOOKUP($A36,'Import Peak'!$A$3:GZ$99,208,FALSE)-VLOOKUP($A36,'Import Peak Change'!$A$106:GZ$202,208,FALSE)),0,(VLOOKUP($A36,'Import Peak'!$A$3:GZ$99,208,FALSE)-VLOOKUP($A36,'Import Peak Change'!$A$106:GZ$202,208,FALSE)))</f>
        <v>0</v>
      </c>
      <c r="HA36" s="6">
        <f>IF(ISERROR(VLOOKUP($A36,'Import Peak'!$A$3:HA$99,209,FALSE)-VLOOKUP($A36,'Import Peak Change'!$A$106:HA$202,209,FALSE)),0,(VLOOKUP($A36,'Import Peak'!$A$3:HA$99,209,FALSE)-VLOOKUP($A36,'Import Peak Change'!$A$106:HA$202,209,FALSE)))</f>
        <v>0</v>
      </c>
      <c r="HB36" s="6">
        <f>IF(ISERROR(VLOOKUP($A36,'Import Peak'!$A$3:HB$99,210,FALSE)-VLOOKUP($A36,'Import Peak Change'!$A$106:HB$202,210,FALSE)),0,(VLOOKUP($A36,'Import Peak'!$A$3:HB$99,210,FALSE)-VLOOKUP($A36,'Import Peak Change'!$A$106:HB$202,210,FALSE)))</f>
        <v>0</v>
      </c>
      <c r="HC36" s="6">
        <f>IF(ISERROR(VLOOKUP($A36,'Import Peak'!$A$3:HC$99,211,FALSE)-VLOOKUP($A36,'Import Peak Change'!$A$106:HC$202,211,FALSE)),0,(VLOOKUP($A36,'Import Peak'!$A$3:HC$99,211,FALSE)-VLOOKUP($A36,'Import Peak Change'!$A$106:HC$202,211,FALSE)))</f>
        <v>0</v>
      </c>
      <c r="HD36" s="6">
        <f>IF(ISERROR(VLOOKUP($A36,'Import Peak'!$A$3:HD$99,212,FALSE)-VLOOKUP($A36,'Import Peak Change'!$A$106:HD$202,212,FALSE)),0,(VLOOKUP($A36,'Import Peak'!$A$3:HD$99,212,FALSE)-VLOOKUP($A36,'Import Peak Change'!$A$106:HD$202,212,FALSE)))</f>
        <v>0</v>
      </c>
      <c r="HE36" s="6">
        <f>IF(ISERROR(VLOOKUP($A36,'Import Peak'!$A$3:HE$99,213,FALSE)-VLOOKUP($A36,'Import Peak Change'!$A$106:HE$202,213,FALSE)),0,(VLOOKUP($A36,'Import Peak'!$A$3:HE$99,213,FALSE)-VLOOKUP($A36,'Import Peak Change'!$A$106:HE$202,213,FALSE)))</f>
        <v>0</v>
      </c>
      <c r="HF36" s="6">
        <f>IF(ISERROR(VLOOKUP($A36,'Import Peak'!$A$3:HF$99,214,FALSE)-VLOOKUP($A36,'Import Peak Change'!$A$106:HF$202,214,FALSE)),0,(VLOOKUP($A36,'Import Peak'!$A$3:HF$99,214,FALSE)-VLOOKUP($A36,'Import Peak Change'!$A$106:HF$202,214,FALSE)))</f>
        <v>0</v>
      </c>
      <c r="HG36" s="6">
        <f>IF(ISERROR(VLOOKUP($A36,'Import Peak'!$A$3:HG$99,215,FALSE)-VLOOKUP($A36,'Import Peak Change'!$A$106:HG$202,215,FALSE)),0,(VLOOKUP($A36,'Import Peak'!$A$3:HG$99,215,FALSE)-VLOOKUP($A36,'Import Peak Change'!$A$106:HG$202,215,FALSE)))</f>
        <v>0</v>
      </c>
      <c r="HH36" s="6">
        <f>IF(ISERROR(VLOOKUP($A36,'Import Peak'!$A$3:HH$99,216,FALSE)-VLOOKUP($A36,'Import Peak Change'!$A$106:HH$202,216,FALSE)),0,(VLOOKUP($A36,'Import Peak'!$A$3:HH$99,216,FALSE)-VLOOKUP($A36,'Import Peak Change'!$A$106:HH$202,216,FALSE)))</f>
        <v>0</v>
      </c>
      <c r="HI36" s="6">
        <f>IF(ISERROR(VLOOKUP($A36,'Import Peak'!$A$3:HI$99,217,FALSE)-VLOOKUP($A36,'Import Peak Change'!$A$106:HI$202,217,FALSE)),0,(VLOOKUP($A36,'Import Peak'!$A$3:HI$99,217,FALSE)-VLOOKUP($A36,'Import Peak Change'!$A$106:HI$202,217,FALSE)))</f>
        <v>0</v>
      </c>
      <c r="HJ36" s="6">
        <f>IF(ISERROR(VLOOKUP($A36,'Import Peak'!$A$3:HJ$99,218,FALSE)-VLOOKUP($A36,'Import Peak Change'!$A$106:HJ$202,218,FALSE)),0,(VLOOKUP($A36,'Import Peak'!$A$3:HJ$99,218,FALSE)-VLOOKUP($A36,'Import Peak Change'!$A$106:HJ$202,218,FALSE)))</f>
        <v>0</v>
      </c>
      <c r="HK36" s="6">
        <f>IF(ISERROR(VLOOKUP($A36,'Import Peak'!$A$3:HK$99,219,FALSE)-VLOOKUP($A36,'Import Peak Change'!$A$106:HK$202,219,FALSE)),0,(VLOOKUP($A36,'Import Peak'!$A$3:HK$99,219,FALSE)-VLOOKUP($A36,'Import Peak Change'!$A$106:HK$202,219,FALSE)))</f>
        <v>0</v>
      </c>
      <c r="HL36" s="6">
        <f>IF(ISERROR(VLOOKUP($A36,'Import Peak'!$A$3:HL$99,220,FALSE)-VLOOKUP($A36,'Import Peak Change'!$A$106:HL$202,220,FALSE)),0,(VLOOKUP($A36,'Import Peak'!$A$3:HL$99,220,FALSE)-VLOOKUP($A36,'Import Peak Change'!$A$106:HL$202,220,FALSE)))</f>
        <v>0</v>
      </c>
      <c r="HM36" s="6">
        <f>IF(ISERROR(VLOOKUP($A36,'Import Peak'!$A$3:HM$99,221,FALSE)-VLOOKUP($A36,'Import Peak Change'!$A$106:HM$202,221,FALSE)),0,(VLOOKUP($A36,'Import Peak'!$A$3:HM$99,221,FALSE)-VLOOKUP($A36,'Import Peak Change'!$A$106:HM$202,221,FALSE)))</f>
        <v>0</v>
      </c>
      <c r="HN36" s="6">
        <f>IF(ISERROR(VLOOKUP($A36,'Import Peak'!$A$3:HN$99,222,FALSE)-VLOOKUP($A36,'Import Peak Change'!$A$106:HN$202,222,FALSE)),0,(VLOOKUP($A36,'Import Peak'!$A$3:HN$99,222,FALSE)-VLOOKUP($A36,'Import Peak Change'!$A$106:HN$202,222,FALSE)))</f>
        <v>0</v>
      </c>
      <c r="HO36" s="6">
        <f>IF(ISERROR(VLOOKUP($A36,'Import Peak'!$A$3:HO$99,223,FALSE)-VLOOKUP($A36,'Import Peak Change'!$A$106:HO$202,223,FALSE)),0,(VLOOKUP($A36,'Import Peak'!$A$3:HO$99,223,FALSE)-VLOOKUP($A36,'Import Peak Change'!$A$106:HO$202,223,FALSE)))</f>
        <v>0</v>
      </c>
      <c r="HP36" s="6">
        <f>IF(ISERROR(VLOOKUP($A36,'Import Peak'!$A$3:HP$99,224,FALSE)-VLOOKUP($A36,'Import Peak Change'!$A$106:HP$202,224,FALSE)),0,(VLOOKUP($A36,'Import Peak'!$A$3:HP$99,224,FALSE)-VLOOKUP($A36,'Import Peak Change'!$A$106:HP$202,224,FALSE)))</f>
        <v>0</v>
      </c>
      <c r="HQ36" s="6">
        <f>IF(ISERROR(VLOOKUP($A36,'Import Peak'!$A$3:HQ$99,225,FALSE)-VLOOKUP($A36,'Import Peak Change'!$A$106:HQ$202,225,FALSE)),0,(VLOOKUP($A36,'Import Peak'!$A$3:HQ$99,225,FALSE)-VLOOKUP($A36,'Import Peak Change'!$A$106:HQ$202,225,FALSE)))</f>
        <v>0</v>
      </c>
      <c r="HR36" s="6">
        <f>IF(ISERROR(VLOOKUP($A36,'Import Peak'!$A$3:HR$99,226,FALSE)-VLOOKUP($A36,'Import Peak Change'!$A$106:HR$202,226,FALSE)),0,(VLOOKUP($A36,'Import Peak'!$A$3:HR$99,226,FALSE)-VLOOKUP($A36,'Import Peak Change'!$A$106:HR$202,226,FALSE)))</f>
        <v>0</v>
      </c>
      <c r="HS36" s="6">
        <f>IF(ISERROR(VLOOKUP($A36,'Import Peak'!$A$3:HS$99,227,FALSE)-VLOOKUP($A36,'Import Peak Change'!$A$106:HS$202,227,FALSE)),0,(VLOOKUP($A36,'Import Peak'!$A$3:HS$99,227,FALSE)-VLOOKUP($A36,'Import Peak Change'!$A$106:HS$202,227,FALSE)))</f>
        <v>0</v>
      </c>
      <c r="HT36" s="6">
        <f>IF(ISERROR(VLOOKUP($A36,'Import Peak'!$A$3:HT$99,228,FALSE)-VLOOKUP($A36,'Import Peak Change'!$A$106:HT$202,228,FALSE)),0,(VLOOKUP($A36,'Import Peak'!$A$3:HT$99,228,FALSE)-VLOOKUP($A36,'Import Peak Change'!$A$106:HT$202,228,FALSE)))</f>
        <v>0</v>
      </c>
      <c r="HU36" s="6">
        <f>IF(ISERROR(VLOOKUP($A36,'Import Peak'!$A$3:HU$99,229,FALSE)-VLOOKUP($A36,'Import Peak Change'!$A$106:HU$202,229,FALSE)),0,(VLOOKUP($A36,'Import Peak'!$A$3:HU$99,229,FALSE)-VLOOKUP($A36,'Import Peak Change'!$A$106:HU$202,229,FALSE)))</f>
        <v>0</v>
      </c>
      <c r="HV36" s="6">
        <f>IF(ISERROR(VLOOKUP($A36,'Import Peak'!$A$3:HV$99,230,FALSE)-VLOOKUP($A36,'Import Peak Change'!$A$106:HV$202,230,FALSE)),0,(VLOOKUP($A36,'Import Peak'!$A$3:HV$99,230,FALSE)-VLOOKUP($A36,'Import Peak Change'!$A$106:HV$202,230,FALSE)))</f>
        <v>0</v>
      </c>
      <c r="HW36" s="6">
        <f>IF(ISERROR(VLOOKUP($A36,'Import Peak'!$A$3:HW$99,231,FALSE)-VLOOKUP($A36,'Import Peak Change'!$A$106:HW$202,231,FALSE)),0,(VLOOKUP($A36,'Import Peak'!$A$3:HW$99,231,FALSE)-VLOOKUP($A36,'Import Peak Change'!$A$106:HW$202,231,FALSE)))</f>
        <v>0</v>
      </c>
      <c r="HX36" s="6">
        <f>IF(ISERROR(VLOOKUP($A36,'Import Peak'!$A$3:HX$99,232,FALSE)-VLOOKUP($A36,'Import Peak Change'!$A$106:HX$202,232,FALSE)),0,(VLOOKUP($A36,'Import Peak'!$A$3:HX$99,232,FALSE)-VLOOKUP($A36,'Import Peak Change'!$A$106:HX$202,232,FALSE)))</f>
        <v>0</v>
      </c>
      <c r="HY36" s="6">
        <f>IF(ISERROR(VLOOKUP($A36,'Import Peak'!$A$3:HY$99,233,FALSE)-VLOOKUP($A36,'Import Peak Change'!$A$106:HY$202,233,FALSE)),0,(VLOOKUP($A36,'Import Peak'!$A$3:HY$99,233,FALSE)-VLOOKUP($A36,'Import Peak Change'!$A$106:HY$202,233,FALSE)))</f>
        <v>0</v>
      </c>
      <c r="HZ36" s="6">
        <f>IF(ISERROR(VLOOKUP($A36,'Import Peak'!$A$3:HZ$99,234,FALSE)-VLOOKUP($A36,'Import Peak Change'!$A$106:HZ$202,234,FALSE)),0,(VLOOKUP($A36,'Import Peak'!$A$3:HZ$99,234,FALSE)-VLOOKUP($A36,'Import Peak Change'!$A$106:HZ$202,234,FALSE)))</f>
        <v>0</v>
      </c>
      <c r="IA36" s="6">
        <f>IF(ISERROR(VLOOKUP($A36,'Import Peak'!$A$3:IA$99,235,FALSE)-VLOOKUP($A36,'Import Peak Change'!$A$106:IA$202,235,FALSE)),0,(VLOOKUP($A36,'Import Peak'!$A$3:IA$99,235,FALSE)-VLOOKUP($A36,'Import Peak Change'!$A$106:IA$202,235,FALSE)))</f>
        <v>0</v>
      </c>
      <c r="IB36" s="6">
        <f>IF(ISERROR(VLOOKUP($A36,'Import Peak'!$A$3:IB$99,236,FALSE)-VLOOKUP($A36,'Import Peak Change'!$A$106:IB$202,236,FALSE)),0,(VLOOKUP($A36,'Import Peak'!$A$3:IB$99,236,FALSE)-VLOOKUP($A36,'Import Peak Change'!$A$106:IB$202,236,FALSE)))</f>
        <v>0</v>
      </c>
      <c r="IC36" s="6">
        <f>IF(ISERROR(VLOOKUP($A36,'Import Peak'!$A$3:IC$99,237,FALSE)-VLOOKUP($A36,'Import Peak Change'!$A$106:IC$202,237,FALSE)),0,(VLOOKUP($A36,'Import Peak'!$A$3:IC$99,237,FALSE)-VLOOKUP($A36,'Import Peak Change'!$A$106:IC$202,237,FALSE)))</f>
        <v>0</v>
      </c>
      <c r="ID36" s="6">
        <f>IF(ISERROR(VLOOKUP($A36,'Import Peak'!$A$3:ID$99,238,FALSE)-VLOOKUP($A36,'Import Peak Change'!$A$106:ID$202,238,FALSE)),0,(VLOOKUP($A36,'Import Peak'!$A$3:ID$99,238,FALSE)-VLOOKUP($A36,'Import Peak Change'!$A$106:ID$202,238,FALSE)))</f>
        <v>423.70232122717425</v>
      </c>
      <c r="IE36" s="6">
        <f>IF(ISERROR(VLOOKUP($A36,'Import Peak'!$A$3:IE$99,239,FALSE)-VLOOKUP($A36,'Import Peak Change'!$A$106:IE$202,239,FALSE)),0,(VLOOKUP($A36,'Import Peak'!$A$3:IE$99,239,FALSE)-VLOOKUP($A36,'Import Peak Change'!$A$106:IE$202,239,FALSE)))</f>
        <v>423.70232122717425</v>
      </c>
    </row>
    <row r="37" spans="1:239" s="46" customFormat="1">
      <c r="A37" s="168" t="str">
        <f>IF('Import Peak'!A34=0,"",'Import Peak'!A34)</f>
        <v>BIO-INV</v>
      </c>
      <c r="B37" s="47"/>
      <c r="C37" s="47"/>
      <c r="D37" s="47"/>
      <c r="E37" s="47"/>
      <c r="F37" s="47"/>
      <c r="G37" s="211">
        <f>IF(ISERROR(VLOOKUP($A37,'Import Peak'!$A$3:G$99,7,FALSE)-VLOOKUP($A37,'Import Peak Change'!$A$106:G$202,7,FALSE)),0,(VLOOKUP($A37,'Import Peak'!$A$3:G$99,7,FALSE)-VLOOKUP($A37,'Import Peak Change'!$A$106:G$202,7,FALSE)))</f>
        <v>0</v>
      </c>
      <c r="H37" s="6">
        <f>IF(ISERROR(VLOOKUP($A37,'Import Peak'!$A$3:H$99,8,FALSE)-VLOOKUP($A37,'Import Peak Change'!$A$106:H$202,8,FALSE)),0,(VLOOKUP($A37,'Import Peak'!$A$3:H$99,8,FALSE)-VLOOKUP($A37,'Import Peak Change'!$A$106:H$202,8,FALSE)))</f>
        <v>0</v>
      </c>
      <c r="I37" s="6">
        <f>IF(ISERROR(VLOOKUP($A37,'Import Peak'!$A$3:I$99,9,FALSE)-VLOOKUP($A37,'Import Peak Change'!$A$106:I$202,9,FALSE)),0,(VLOOKUP($A37,'Import Peak'!$A$3:I$99,9,FALSE)-VLOOKUP($A37,'Import Peak Change'!$A$106:I$202,9,FALSE)))</f>
        <v>0</v>
      </c>
      <c r="J37" s="6">
        <f>IF(ISERROR(VLOOKUP($A37,'Import Peak'!$A$3:J$99,10,FALSE)-VLOOKUP($A37,'Import Peak Change'!$A$106:J$202,10,FALSE)),0,(VLOOKUP($A37,'Import Peak'!$A$3:J$99,10,FALSE)-VLOOKUP($A37,'Import Peak Change'!$A$106:J$202,10,FALSE)))</f>
        <v>0</v>
      </c>
      <c r="K37" s="6">
        <f>IF(ISERROR(VLOOKUP($A37,'Import Peak'!$A$3:K$99,11,FALSE)-VLOOKUP($A37,'Import Peak Change'!$A$106:K$202,11,FALSE)),0,(VLOOKUP($A37,'Import Peak'!$A$3:K$99,11,FALSE)-VLOOKUP($A37,'Import Peak Change'!$A$106:K$202,11,FALSE)))</f>
        <v>0</v>
      </c>
      <c r="L37" s="6">
        <f>IF(ISERROR(VLOOKUP($A37,'Import Peak'!$A$3:L$99,12,FALSE)-VLOOKUP($A37,'Import Peak Change'!$A$106:L$202,12,FALSE)),0,(VLOOKUP($A37,'Import Peak'!$A$3:L$99,12,FALSE)-VLOOKUP($A37,'Import Peak Change'!$A$106:L$202,12,FALSE)))</f>
        <v>0</v>
      </c>
      <c r="M37" s="6">
        <f>IF(ISERROR(VLOOKUP($A37,'Import Peak'!$A$3:M$99,13,FALSE)-VLOOKUP($A37,'Import Peak Change'!$A$106:M$202,13,FALSE)),0,(VLOOKUP($A37,'Import Peak'!$A$3:M$99,13,FALSE)-VLOOKUP($A37,'Import Peak Change'!$A$106:M$202,13,FALSE)))</f>
        <v>0</v>
      </c>
      <c r="N37" s="6">
        <f>IF(ISERROR(VLOOKUP($A37,'Import Peak'!$A$3:N$99,14,FALSE)-VLOOKUP($A37,'Import Peak Change'!$A$106:N$202,14,FALSE)),0,(VLOOKUP($A37,'Import Peak'!$A$3:N$99,14,FALSE)-VLOOKUP($A37,'Import Peak Change'!$A$106:N$202,14,FALSE)))</f>
        <v>0</v>
      </c>
      <c r="O37" s="6">
        <f>IF(ISERROR(VLOOKUP($A37,'Import Peak'!$A$3:O$99,15,FALSE)-VLOOKUP($A37,'Import Peak Change'!$A$106:O$202,15,FALSE)),0,(VLOOKUP($A37,'Import Peak'!$A$3:O$99,15,FALSE)-VLOOKUP($A37,'Import Peak Change'!$A$106:O$202,15,FALSE)))</f>
        <v>0</v>
      </c>
      <c r="P37" s="6">
        <f>IF(ISERROR(VLOOKUP($A37,'Import Peak'!$A$3:P$99,16,FALSE)-VLOOKUP($A37,'Import Peak Change'!$A$106:P$202,16,FALSE)),0,(VLOOKUP($A37,'Import Peak'!$A$3:P$99,16,FALSE)-VLOOKUP($A37,'Import Peak Change'!$A$106:P$202,16,FALSE)))</f>
        <v>0</v>
      </c>
      <c r="Q37" s="6">
        <f>IF(ISERROR(VLOOKUP($A37,'Import Peak'!$A$3:Q$99,17,FALSE)-VLOOKUP($A37,'Import Peak Change'!$A$106:Q$202,17,FALSE)),0,(VLOOKUP($A37,'Import Peak'!$A$3:Q$99,17,FALSE)-VLOOKUP($A37,'Import Peak Change'!$A$106:Q$202,17,FALSE)))</f>
        <v>0</v>
      </c>
      <c r="R37" s="6">
        <f>IF(ISERROR(VLOOKUP($A37,'Import Peak'!$A$3:R$99,18,FALSE)-VLOOKUP($A37,'Import Peak Change'!$A$106:R$202,18,FALSE)),0,(VLOOKUP($A37,'Import Peak'!$A$3:R$99,18,FALSE)-VLOOKUP($A37,'Import Peak Change'!$A$106:R$202,18,FALSE)))</f>
        <v>0</v>
      </c>
      <c r="S37" s="6">
        <f>IF(ISERROR(VLOOKUP($A37,'Import Peak'!$A$3:S$99,19,FALSE)-VLOOKUP($A37,'Import Peak Change'!$A$106:S$202,19,FALSE)),0,(VLOOKUP($A37,'Import Peak'!$A$3:S$99,19,FALSE)-VLOOKUP($A37,'Import Peak Change'!$A$106:S$202,19,FALSE)))</f>
        <v>0</v>
      </c>
      <c r="T37" s="6">
        <f>IF(ISERROR(VLOOKUP($A37,'Import Peak'!$A$3:T$99,20,FALSE)-VLOOKUP($A37,'Import Peak Change'!$A$106:T$202,20,FALSE)),0,(VLOOKUP($A37,'Import Peak'!$A$3:T$99,20,FALSE)-VLOOKUP($A37,'Import Peak Change'!$A$106:T$202,20,FALSE)))</f>
        <v>0</v>
      </c>
      <c r="U37" s="6">
        <f>IF(ISERROR(VLOOKUP($A37,'Import Peak'!$A$3:U$99,21,FALSE)-VLOOKUP($A37,'Import Peak Change'!$A$106:U$202,21,FALSE)),0,(VLOOKUP($A37,'Import Peak'!$A$3:U$99,21,FALSE)-VLOOKUP($A37,'Import Peak Change'!$A$106:U$202,21,FALSE)))</f>
        <v>0</v>
      </c>
      <c r="V37" s="6">
        <f>IF(ISERROR(VLOOKUP($A37,'Import Peak'!$A$3:V$99,22,FALSE)-VLOOKUP($A37,'Import Peak Change'!$A$106:V$202,22,FALSE)),0,(VLOOKUP($A37,'Import Peak'!$A$3:V$99,22,FALSE)-VLOOKUP($A37,'Import Peak Change'!$A$106:V$202,22,FALSE)))</f>
        <v>0</v>
      </c>
      <c r="W37" s="6">
        <f>IF(ISERROR(VLOOKUP($A37,'Import Peak'!$A$3:W$99,23,FALSE)-VLOOKUP($A37,'Import Peak Change'!$A$106:W$202,23,FALSE)),0,(VLOOKUP($A37,'Import Peak'!$A$3:W$99,23,FALSE)-VLOOKUP($A37,'Import Peak Change'!$A$106:W$202,23,FALSE)))</f>
        <v>0</v>
      </c>
      <c r="X37" s="6">
        <f>IF(ISERROR(VLOOKUP($A37,'Import Peak'!$A$3:X$99,24,FALSE)-VLOOKUP($A37,'Import Peak Change'!$A$106:X$202,24,FALSE)),0,(VLOOKUP($A37,'Import Peak'!$A$3:X$99,24,FALSE)-VLOOKUP($A37,'Import Peak Change'!$A$106:X$202,24,FALSE)))</f>
        <v>0</v>
      </c>
      <c r="Y37" s="6">
        <f>IF(ISERROR(VLOOKUP($A37,'Import Peak'!$A$3:Y$99,25,FALSE)-VLOOKUP($A37,'Import Peak Change'!$A$106:Y$202,25,FALSE)),0,(VLOOKUP($A37,'Import Peak'!$A$3:Y$99,25,FALSE)-VLOOKUP($A37,'Import Peak Change'!$A$106:Y$202,25,FALSE)))</f>
        <v>0</v>
      </c>
      <c r="Z37" s="6">
        <f>IF(ISERROR(VLOOKUP($A37,'Import Peak'!$A$3:Z$99,26,FALSE)-VLOOKUP($A37,'Import Peak Change'!$A$106:Z$202,26,FALSE)),0,(VLOOKUP($A37,'Import Peak'!$A$3:Z$99,26,FALSE)-VLOOKUP($A37,'Import Peak Change'!$A$106:Z$202,26,FALSE)))</f>
        <v>0</v>
      </c>
      <c r="AA37" s="6">
        <f>IF(ISERROR(VLOOKUP($A37,'Import Peak'!$A$3:AA$99,27,FALSE)-VLOOKUP($A37,'Import Peak Change'!$A$106:AA$202,27,FALSE)),0,(VLOOKUP($A37,'Import Peak'!$A$3:AA$99,27,FALSE)-VLOOKUP($A37,'Import Peak Change'!$A$106:AA$202,27,FALSE)))</f>
        <v>0</v>
      </c>
      <c r="AB37" s="6">
        <f>IF(ISERROR(VLOOKUP($A37,'Import Peak'!$A$3:AB$99,28,FALSE)-VLOOKUP($A37,'Import Peak Change'!$A$106:AB$202,28,FALSE)),0,(VLOOKUP($A37,'Import Peak'!$A$3:AB$99,28,FALSE)-VLOOKUP($A37,'Import Peak Change'!$A$106:AB$202,28,FALSE)))</f>
        <v>0</v>
      </c>
      <c r="AC37" s="6">
        <f>IF(ISERROR(VLOOKUP($A37,'Import Peak'!$A$3:AC$99,29,FALSE)-VLOOKUP($A37,'Import Peak Change'!$A$106:AC$202,29,FALSE)),0,(VLOOKUP($A37,'Import Peak'!$A$3:AC$99,29,FALSE)-VLOOKUP($A37,'Import Peak Change'!$A$106:AC$202,29,FALSE)))</f>
        <v>0</v>
      </c>
      <c r="AD37" s="6">
        <f>IF(ISERROR(VLOOKUP($A37,'Import Peak'!$A$3:AD$99,30,FALSE)-VLOOKUP($A37,'Import Peak Change'!$A$106:AD$202,30,FALSE)),0,(VLOOKUP($A37,'Import Peak'!$A$3:AD$99,30,FALSE)-VLOOKUP($A37,'Import Peak Change'!$A$106:AD$202,30,FALSE)))</f>
        <v>0</v>
      </c>
      <c r="AE37" s="6">
        <f>IF(ISERROR(VLOOKUP($A37,'Import Peak'!$A$3:AE$99,31,FALSE)-VLOOKUP($A37,'Import Peak Change'!$A$106:AE$202,31,FALSE)),0,(VLOOKUP($A37,'Import Peak'!$A$3:AE$99,31,FALSE)-VLOOKUP($A37,'Import Peak Change'!$A$106:AE$202,31,FALSE)))</f>
        <v>0</v>
      </c>
      <c r="AF37" s="6">
        <f>IF(ISERROR(VLOOKUP($A37,'Import Peak'!$A$3:AF$99,32,FALSE)-VLOOKUP($A37,'Import Peak Change'!$A$106:AF$202,32,FALSE)),0,(VLOOKUP($A37,'Import Peak'!$A$3:AF$99,32,FALSE)-VLOOKUP($A37,'Import Peak Change'!$A$106:AF$202,32,FALSE)))</f>
        <v>0</v>
      </c>
      <c r="AG37" s="6">
        <f>IF(ISERROR(VLOOKUP($A37,'Import Peak'!$A$3:AG$99,33,FALSE)-VLOOKUP($A37,'Import Peak Change'!$A$106:AG$202,33,FALSE)),0,(VLOOKUP($A37,'Import Peak'!$A$3:AG$99,33,FALSE)-VLOOKUP($A37,'Import Peak Change'!$A$106:AG$202,33,FALSE)))</f>
        <v>0</v>
      </c>
      <c r="AH37" s="6">
        <f>IF(ISERROR(VLOOKUP($A37,'Import Peak'!$A$3:AH$99,34,FALSE)-VLOOKUP($A37,'Import Peak Change'!$A$106:AH$202,34,FALSE)),0,(VLOOKUP($A37,'Import Peak'!$A$3:AH$99,34,FALSE)-VLOOKUP($A37,'Import Peak Change'!$A$106:AH$202,34,FALSE)))</f>
        <v>0</v>
      </c>
      <c r="AI37" s="6">
        <f>IF(ISERROR(VLOOKUP($A37,'Import Peak'!$A$3:AI$99,35,FALSE)-VLOOKUP($A37,'Import Peak Change'!$A$106:AI$202,35,FALSE)),0,(VLOOKUP($A37,'Import Peak'!$A$3:AI$99,35,FALSE)-VLOOKUP($A37,'Import Peak Change'!$A$106:AI$202,35,FALSE)))</f>
        <v>0</v>
      </c>
      <c r="AJ37" s="6">
        <f>IF(ISERROR(VLOOKUP($A37,'Import Peak'!$A$3:AJ$99,36,FALSE)-VLOOKUP($A37,'Import Peak Change'!$A$106:AJ$202,36,FALSE)),0,(VLOOKUP($A37,'Import Peak'!$A$3:AJ$99,36,FALSE)-VLOOKUP($A37,'Import Peak Change'!$A$106:AJ$202,36,FALSE)))</f>
        <v>0</v>
      </c>
      <c r="AK37" s="6">
        <f>IF(ISERROR(VLOOKUP($A37,'Import Peak'!$A$3:AK$99,37,FALSE)-VLOOKUP($A37,'Import Peak Change'!$A$106:AK$202,37,FALSE)),0,(VLOOKUP($A37,'Import Peak'!$A$3:AK$99,37,FALSE)-VLOOKUP($A37,'Import Peak Change'!$A$106:AK$202,37,FALSE)))</f>
        <v>0</v>
      </c>
      <c r="AL37" s="6">
        <f>IF(ISERROR(VLOOKUP($A37,'Import Peak'!$A$3:AL$99,38,FALSE)-VLOOKUP($A37,'Import Peak Change'!$A$106:AL$202,38,FALSE)),0,(VLOOKUP($A37,'Import Peak'!$A$3:AL$99,38,FALSE)-VLOOKUP($A37,'Import Peak Change'!$A$106:AL$202,38,FALSE)))</f>
        <v>0</v>
      </c>
      <c r="AM37" s="6">
        <f>IF(ISERROR(VLOOKUP($A37,'Import Peak'!$A$3:AM$99,39,FALSE)-VLOOKUP($A37,'Import Peak Change'!$A$106:AM$202,39,FALSE)),0,(VLOOKUP($A37,'Import Peak'!$A$3:AM$99,39,FALSE)-VLOOKUP($A37,'Import Peak Change'!$A$106:AM$202,39,FALSE)))</f>
        <v>0</v>
      </c>
      <c r="AN37" s="6">
        <f>IF(ISERROR(VLOOKUP($A37,'Import Peak'!$A$3:AN$99,40,FALSE)-VLOOKUP($A37,'Import Peak Change'!$A$106:AN$202,40,FALSE)),0,(VLOOKUP($A37,'Import Peak'!$A$3:AN$99,40,FALSE)-VLOOKUP($A37,'Import Peak Change'!$A$106:AN$202,40,FALSE)))</f>
        <v>0</v>
      </c>
      <c r="AO37" s="6">
        <f>IF(ISERROR(VLOOKUP($A37,'Import Peak'!$A$3:AO$99,41,FALSE)-VLOOKUP($A37,'Import Peak Change'!$A$106:AO$202,41,FALSE)),0,(VLOOKUP($A37,'Import Peak'!$A$3:AO$99,41,FALSE)-VLOOKUP($A37,'Import Peak Change'!$A$106:AO$202,41,FALSE)))</f>
        <v>0</v>
      </c>
      <c r="AP37" s="6">
        <f>IF(ISERROR(VLOOKUP($A37,'Import Peak'!$A$3:AP$99,42,FALSE)-VLOOKUP($A37,'Import Peak Change'!$A$106:AP$202,42,FALSE)),0,(VLOOKUP($A37,'Import Peak'!$A$3:AP$99,42,FALSE)-VLOOKUP($A37,'Import Peak Change'!$A$106:AP$202,42,FALSE)))</f>
        <v>0</v>
      </c>
      <c r="AQ37" s="6">
        <f>IF(ISERROR(VLOOKUP($A37,'Import Peak'!$A$3:AQ$99,43,FALSE)-VLOOKUP($A37,'Import Peak Change'!$A$106:AQ$202,43,FALSE)),0,(VLOOKUP($A37,'Import Peak'!$A$3:AQ$99,43,FALSE)-VLOOKUP($A37,'Import Peak Change'!$A$106:AQ$202,43,FALSE)))</f>
        <v>0</v>
      </c>
      <c r="AR37" s="6">
        <f>IF(ISERROR(VLOOKUP($A37,'Import Peak'!$A$3:AR$99,44,FALSE)-VLOOKUP($A37,'Import Peak Change'!$A$106:AR$202,44,FALSE)),0,(VLOOKUP($A37,'Import Peak'!$A$3:AR$99,44,FALSE)-VLOOKUP($A37,'Import Peak Change'!$A$106:AR$202,44,FALSE)))</f>
        <v>0</v>
      </c>
      <c r="AS37" s="6">
        <f>IF(ISERROR(VLOOKUP($A37,'Import Peak'!$A$3:AS$99,45,FALSE)-VLOOKUP($A37,'Import Peak Change'!$A$106:AS$202,45,FALSE)),0,(VLOOKUP($A37,'Import Peak'!$A$3:AS$99,45,FALSE)-VLOOKUP($A37,'Import Peak Change'!$A$106:AS$202,45,FALSE)))</f>
        <v>0</v>
      </c>
      <c r="AT37" s="6">
        <f>IF(ISERROR(VLOOKUP($A37,'Import Peak'!$A$3:AT$99,46,FALSE)-VLOOKUP($A37,'Import Peak Change'!$A$106:AT$202,46,FALSE)),0,(VLOOKUP($A37,'Import Peak'!$A$3:AT$99,46,FALSE)-VLOOKUP($A37,'Import Peak Change'!$A$106:AT$202,46,FALSE)))</f>
        <v>0</v>
      </c>
      <c r="AU37" s="6">
        <f>IF(ISERROR(VLOOKUP($A37,'Import Peak'!$A$3:AU$99,47,FALSE)-VLOOKUP($A37,'Import Peak Change'!$A$106:AU$202,47,FALSE)),0,(VLOOKUP($A37,'Import Peak'!$A$3:AU$99,47,FALSE)-VLOOKUP($A37,'Import Peak Change'!$A$106:AU$202,47,FALSE)))</f>
        <v>0</v>
      </c>
      <c r="AV37" s="6">
        <f>IF(ISERROR(VLOOKUP($A37,'Import Peak'!$A$3:AV$99,48,FALSE)-VLOOKUP($A37,'Import Peak Change'!$A$106:AV$202,48,FALSE)),0,(VLOOKUP($A37,'Import Peak'!$A$3:AV$99,48,FALSE)-VLOOKUP($A37,'Import Peak Change'!$A$106:AV$202,48,FALSE)))</f>
        <v>0</v>
      </c>
      <c r="AW37" s="6">
        <f>IF(ISERROR(VLOOKUP($A37,'Import Peak'!$A$3:AW$99,49,FALSE)-VLOOKUP($A37,'Import Peak Change'!$A$106:AW$202,49,FALSE)),0,(VLOOKUP($A37,'Import Peak'!$A$3:AW$99,49,FALSE)-VLOOKUP($A37,'Import Peak Change'!$A$106:AW$202,49,FALSE)))</f>
        <v>0</v>
      </c>
      <c r="AX37" s="6">
        <f>IF(ISERROR(VLOOKUP($A37,'Import Peak'!$A$3:AX$99,50,FALSE)-VLOOKUP($A37,'Import Peak Change'!$A$106:AX$202,50,FALSE)),0,(VLOOKUP($A37,'Import Peak'!$A$3:AX$99,50,FALSE)-VLOOKUP($A37,'Import Peak Change'!$A$106:AX$202,50,FALSE)))</f>
        <v>0</v>
      </c>
      <c r="AY37" s="6">
        <f>IF(ISERROR(VLOOKUP($A37,'Import Peak'!$A$3:AY$99,51,FALSE)-VLOOKUP($A37,'Import Peak Change'!$A$106:AY$202,51,FALSE)),0,(VLOOKUP($A37,'Import Peak'!$A$3:AY$99,51,FALSE)-VLOOKUP($A37,'Import Peak Change'!$A$106:AY$202,51,FALSE)))</f>
        <v>0</v>
      </c>
      <c r="AZ37" s="6">
        <f>IF(ISERROR(VLOOKUP($A37,'Import Peak'!$A$3:AZ$99,52,FALSE)-VLOOKUP($A37,'Import Peak Change'!$A$106:AZ$202,52,FALSE)),0,(VLOOKUP($A37,'Import Peak'!$A$3:AZ$99,52,FALSE)-VLOOKUP($A37,'Import Peak Change'!$A$106:AZ$202,52,FALSE)))</f>
        <v>0</v>
      </c>
      <c r="BA37" s="6">
        <f>IF(ISERROR(VLOOKUP($A37,'Import Peak'!$A$3:BA$99,53,FALSE)-VLOOKUP($A37,'Import Peak Change'!$A$106:BA$202,53,FALSE)),0,(VLOOKUP($A37,'Import Peak'!$A$3:BA$99,53,FALSE)-VLOOKUP($A37,'Import Peak Change'!$A$106:BA$202,53,FALSE)))</f>
        <v>0</v>
      </c>
      <c r="BB37" s="6">
        <f>IF(ISERROR(VLOOKUP($A37,'Import Peak'!$A$3:BB$99,54,FALSE)-VLOOKUP($A37,'Import Peak Change'!$A$106:BB$202,54,FALSE)),0,(VLOOKUP($A37,'Import Peak'!$A$3:BB$99,54,FALSE)-VLOOKUP($A37,'Import Peak Change'!$A$106:BB$202,54,FALSE)))</f>
        <v>0</v>
      </c>
      <c r="BC37" s="6">
        <f>IF(ISERROR(VLOOKUP($A37,'Import Peak'!$A$3:BC$99,55,FALSE)-VLOOKUP($A37,'Import Peak Change'!$A$106:BC$202,55,FALSE)),0,(VLOOKUP($A37,'Import Peak'!$A$3:BC$99,55,FALSE)-VLOOKUP($A37,'Import Peak Change'!$A$106:BC$202,55,FALSE)))</f>
        <v>0</v>
      </c>
      <c r="BD37" s="6">
        <f>IF(ISERROR(VLOOKUP($A37,'Import Peak'!$A$3:BD$99,56,FALSE)-VLOOKUP($A37,'Import Peak Change'!$A$106:BD$202,56,FALSE)),0,(VLOOKUP($A37,'Import Peak'!$A$3:BD$99,56,FALSE)-VLOOKUP($A37,'Import Peak Change'!$A$106:BD$202,56,FALSE)))</f>
        <v>0</v>
      </c>
      <c r="BE37" s="6">
        <f>IF(ISERROR(VLOOKUP($A37,'Import Peak'!$A$3:BE$99,57,FALSE)-VLOOKUP($A37,'Import Peak Change'!$A$106:BE$202,57,FALSE)),0,(VLOOKUP($A37,'Import Peak'!$A$3:BE$99,57,FALSE)-VLOOKUP($A37,'Import Peak Change'!$A$106:BE$202,57,FALSE)))</f>
        <v>0</v>
      </c>
      <c r="BF37" s="6">
        <f>IF(ISERROR(VLOOKUP($A37,'Import Peak'!$A$3:BF$99,58,FALSE)-VLOOKUP($A37,'Import Peak Change'!$A$106:BF$202,58,FALSE)),0,(VLOOKUP($A37,'Import Peak'!$A$3:BF$99,58,FALSE)-VLOOKUP($A37,'Import Peak Change'!$A$106:BF$202,58,FALSE)))</f>
        <v>0</v>
      </c>
      <c r="BG37" s="6">
        <f>IF(ISERROR(VLOOKUP($A37,'Import Peak'!$A$3:BG$99,59,FALSE)-VLOOKUP($A37,'Import Peak Change'!$A$106:BG$202,59,FALSE)),0,(VLOOKUP($A37,'Import Peak'!$A$3:BG$99,59,FALSE)-VLOOKUP($A37,'Import Peak Change'!$A$106:BG$202,59,FALSE)))</f>
        <v>0</v>
      </c>
      <c r="BH37" s="6">
        <f>IF(ISERROR(VLOOKUP($A37,'Import Peak'!$A$3:BH$99,60,FALSE)-VLOOKUP($A37,'Import Peak Change'!$A$106:BH$202,60,FALSE)),0,(VLOOKUP($A37,'Import Peak'!$A$3:BH$99,60,FALSE)-VLOOKUP($A37,'Import Peak Change'!$A$106:BH$202,60,FALSE)))</f>
        <v>0</v>
      </c>
      <c r="BI37" s="6">
        <f>IF(ISERROR(VLOOKUP($A37,'Import Peak'!$A$3:BI$99,61,FALSE)-VLOOKUP($A37,'Import Peak Change'!$A$106:BI$202,61,FALSE)),0,(VLOOKUP($A37,'Import Peak'!$A$3:BI$99,61,FALSE)-VLOOKUP($A37,'Import Peak Change'!$A$106:BI$202,61,FALSE)))</f>
        <v>0</v>
      </c>
      <c r="BJ37" s="6">
        <f>IF(ISERROR(VLOOKUP($A37,'Import Peak'!$A$3:BJ$99,62,FALSE)-VLOOKUP($A37,'Import Peak Change'!$A$106:BJ$202,62,FALSE)),0,(VLOOKUP($A37,'Import Peak'!$A$3:BJ$99,62,FALSE)-VLOOKUP($A37,'Import Peak Change'!$A$106:BJ$202,62,FALSE)))</f>
        <v>0</v>
      </c>
      <c r="BK37" s="6">
        <f>IF(ISERROR(VLOOKUP($A37,'Import Peak'!$A$3:BK$99,63,FALSE)-VLOOKUP($A37,'Import Peak Change'!$A$106:BK$202,63,FALSE)),0,(VLOOKUP($A37,'Import Peak'!$A$3:BK$99,63,FALSE)-VLOOKUP($A37,'Import Peak Change'!$A$106:BK$202,63,FALSE)))</f>
        <v>0</v>
      </c>
      <c r="BL37" s="6">
        <f>IF(ISERROR(VLOOKUP($A37,'Import Peak'!$A$3:BL$99,64,FALSE)-VLOOKUP($A37,'Import Peak Change'!$A$106:BL$202,64,FALSE)),0,(VLOOKUP($A37,'Import Peak'!$A$3:BL$99,64,FALSE)-VLOOKUP($A37,'Import Peak Change'!$A$106:BL$202,64,FALSE)))</f>
        <v>0</v>
      </c>
      <c r="BM37" s="6">
        <f>IF(ISERROR(VLOOKUP($A37,'Import Peak'!$A$3:BM$99,65,FALSE)-VLOOKUP($A37,'Import Peak Change'!$A$106:BM$202,65,FALSE)),0,(VLOOKUP($A37,'Import Peak'!$A$3:BM$99,65,FALSE)-VLOOKUP($A37,'Import Peak Change'!$A$106:BM$202,65,FALSE)))</f>
        <v>0</v>
      </c>
      <c r="BN37" s="6">
        <f>IF(ISERROR(VLOOKUP($A37,'Import Peak'!$A$3:BN$99,66,FALSE)-VLOOKUP($A37,'Import Peak Change'!$A$106:BN$202,66,FALSE)),0,(VLOOKUP($A37,'Import Peak'!$A$3:BN$99,66,FALSE)-VLOOKUP($A37,'Import Peak Change'!$A$106:BN$202,66,FALSE)))</f>
        <v>0</v>
      </c>
      <c r="BO37" s="6">
        <f>IF(ISERROR(VLOOKUP($A37,'Import Peak'!$A$3:BO$99,67,FALSE)-VLOOKUP($A37,'Import Peak Change'!$A$106:BO$202,67,FALSE)),0,(VLOOKUP($A37,'Import Peak'!$A$3:BO$99,67,FALSE)-VLOOKUP($A37,'Import Peak Change'!$A$106:BO$202,67,FALSE)))</f>
        <v>0</v>
      </c>
      <c r="BP37" s="6">
        <f>IF(ISERROR(VLOOKUP($A37,'Import Peak'!$A$3:BP$99,68,FALSE)-VLOOKUP($A37,'Import Peak Change'!$A$106:BP$202,68,FALSE)),0,(VLOOKUP($A37,'Import Peak'!$A$3:BP$99,68,FALSE)-VLOOKUP($A37,'Import Peak Change'!$A$106:BP$202,68,FALSE)))</f>
        <v>0</v>
      </c>
      <c r="BQ37" s="6">
        <f>IF(ISERROR(VLOOKUP($A37,'Import Peak'!$A$3:BQ$99,69,FALSE)-VLOOKUP($A37,'Import Peak Change'!$A$106:BQ$202,69,FALSE)),0,(VLOOKUP($A37,'Import Peak'!$A$3:BQ$99,69,FALSE)-VLOOKUP($A37,'Import Peak Change'!$A$106:BQ$202,69,FALSE)))</f>
        <v>0</v>
      </c>
      <c r="BR37" s="6">
        <f>IF(ISERROR(VLOOKUP($A37,'Import Peak'!$A$3:BR$99,70,FALSE)-VLOOKUP($A37,'Import Peak Change'!$A$106:BR$202,70,FALSE)),0,(VLOOKUP($A37,'Import Peak'!$A$3:BR$99,70,FALSE)-VLOOKUP($A37,'Import Peak Change'!$A$106:BR$202,70,FALSE)))</f>
        <v>0</v>
      </c>
      <c r="BS37" s="6">
        <f>IF(ISERROR(VLOOKUP($A37,'Import Peak'!$A$3:BS$99,71,FALSE)-VLOOKUP($A37,'Import Peak Change'!$A$106:BS$202,71,FALSE)),0,(VLOOKUP($A37,'Import Peak'!$A$3:BS$99,71,FALSE)-VLOOKUP($A37,'Import Peak Change'!$A$106:BS$202,71,FALSE)))</f>
        <v>0</v>
      </c>
      <c r="BT37" s="6">
        <f>IF(ISERROR(VLOOKUP($A37,'Import Peak'!$A$3:BT$99,72,FALSE)-VLOOKUP($A37,'Import Peak Change'!$A$106:BT$202,72,FALSE)),0,(VLOOKUP($A37,'Import Peak'!$A$3:BT$99,72,FALSE)-VLOOKUP($A37,'Import Peak Change'!$A$106:BT$202,72,FALSE)))</f>
        <v>0</v>
      </c>
      <c r="BU37" s="6">
        <f>IF(ISERROR(VLOOKUP($A37,'Import Peak'!$A$3:BU$99,73,FALSE)-VLOOKUP($A37,'Import Peak Change'!$A$106:BU$202,73,FALSE)),0,(VLOOKUP($A37,'Import Peak'!$A$3:BU$99,73,FALSE)-VLOOKUP($A37,'Import Peak Change'!$A$106:BU$202,73,FALSE)))</f>
        <v>0</v>
      </c>
      <c r="BV37" s="6">
        <f>IF(ISERROR(VLOOKUP($A37,'Import Peak'!$A$3:BV$99,74,FALSE)-VLOOKUP($A37,'Import Peak Change'!$A$106:BV$202,74,FALSE)),0,(VLOOKUP($A37,'Import Peak'!$A$3:BV$99,74,FALSE)-VLOOKUP($A37,'Import Peak Change'!$A$106:BV$202,74,FALSE)))</f>
        <v>0</v>
      </c>
      <c r="BW37" s="6">
        <f>IF(ISERROR(VLOOKUP($A37,'Import Peak'!$A$3:BW$99,75,FALSE)-VLOOKUP($A37,'Import Peak Change'!$A$106:BW$202,75,FALSE)),0,(VLOOKUP($A37,'Import Peak'!$A$3:BW$99,75,FALSE)-VLOOKUP($A37,'Import Peak Change'!$A$106:BW$202,75,FALSE)))</f>
        <v>0</v>
      </c>
      <c r="BX37" s="6">
        <f>IF(ISERROR(VLOOKUP($A37,'Import Peak'!$A$3:BX$99,76,FALSE)-VLOOKUP($A37,'Import Peak Change'!$A$106:BX$202,76,FALSE)),0,(VLOOKUP($A37,'Import Peak'!$A$3:BX$99,76,FALSE)-VLOOKUP($A37,'Import Peak Change'!$A$106:BX$202,76,FALSE)))</f>
        <v>0</v>
      </c>
      <c r="BY37" s="6">
        <f>IF(ISERROR(VLOOKUP($A37,'Import Peak'!$A$3:BY$99,77,FALSE)-VLOOKUP($A37,'Import Peak Change'!$A$106:BY$202,77,FALSE)),0,(VLOOKUP($A37,'Import Peak'!$A$3:BY$99,77,FALSE)-VLOOKUP($A37,'Import Peak Change'!$A$106:BY$202,77,FALSE)))</f>
        <v>0</v>
      </c>
      <c r="BZ37" s="6">
        <f>IF(ISERROR(VLOOKUP($A37,'Import Peak'!$A$3:BZ$99,78,FALSE)-VLOOKUP($A37,'Import Peak Change'!$A$106:BZ$202,78,FALSE)),0,(VLOOKUP($A37,'Import Peak'!$A$3:BZ$99,78,FALSE)-VLOOKUP($A37,'Import Peak Change'!$A$106:BZ$202,78,FALSE)))</f>
        <v>0</v>
      </c>
      <c r="CA37" s="6">
        <f>IF(ISERROR(VLOOKUP($A37,'Import Peak'!$A$3:CA$99,79,FALSE)-VLOOKUP($A37,'Import Peak Change'!$A$106:CA$202,79,FALSE)),0,(VLOOKUP($A37,'Import Peak'!$A$3:CA$99,79,FALSE)-VLOOKUP($A37,'Import Peak Change'!$A$106:CA$202,79,FALSE)))</f>
        <v>0</v>
      </c>
      <c r="CB37" s="6">
        <f>IF(ISERROR(VLOOKUP($A37,'Import Peak'!$A$3:CB$99,80,FALSE)-VLOOKUP($A37,'Import Peak Change'!$A$106:CB$202,80,FALSE)),0,(VLOOKUP($A37,'Import Peak'!$A$3:CB$99,80,FALSE)-VLOOKUP($A37,'Import Peak Change'!$A$106:CB$202,80,FALSE)))</f>
        <v>0</v>
      </c>
      <c r="CC37" s="6">
        <f>IF(ISERROR(VLOOKUP($A37,'Import Peak'!$A$3:CC$99,81,FALSE)-VLOOKUP($A37,'Import Peak Change'!$A$106:CC$202,81,FALSE)),0,(VLOOKUP($A37,'Import Peak'!$A$3:CC$99,81,FALSE)-VLOOKUP($A37,'Import Peak Change'!$A$106:CC$202,81,FALSE)))</f>
        <v>0</v>
      </c>
      <c r="CD37" s="6">
        <f>IF(ISERROR(VLOOKUP($A37,'Import Peak'!$A$3:CD$99,82,FALSE)-VLOOKUP($A37,'Import Peak Change'!$A$106:CD$202,82,FALSE)),0,(VLOOKUP($A37,'Import Peak'!$A$3:CD$99,82,FALSE)-VLOOKUP($A37,'Import Peak Change'!$A$106:CD$202,82,FALSE)))</f>
        <v>0</v>
      </c>
      <c r="CE37" s="6">
        <f>IF(ISERROR(VLOOKUP($A37,'Import Peak'!$A$3:CE$99,83,FALSE)-VLOOKUP($A37,'Import Peak Change'!$A$106:CE$202,83,FALSE)),0,(VLOOKUP($A37,'Import Peak'!$A$3:CE$99,83,FALSE)-VLOOKUP($A37,'Import Peak Change'!$A$106:CE$202,83,FALSE)))</f>
        <v>0</v>
      </c>
      <c r="CF37" s="6">
        <f>IF(ISERROR(VLOOKUP($A37,'Import Peak'!$A$3:CF$99,84,FALSE)-VLOOKUP($A37,'Import Peak Change'!$A$106:CF$202,84,FALSE)),0,(VLOOKUP($A37,'Import Peak'!$A$3:CF$99,84,FALSE)-VLOOKUP($A37,'Import Peak Change'!$A$106:CF$202,84,FALSE)))</f>
        <v>0</v>
      </c>
      <c r="CG37" s="6">
        <f>IF(ISERROR(VLOOKUP($A37,'Import Peak'!$A$3:CG$99,85,FALSE)-VLOOKUP($A37,'Import Peak Change'!$A$106:CG$202,85,FALSE)),0,(VLOOKUP($A37,'Import Peak'!$A$3:CG$99,85,FALSE)-VLOOKUP($A37,'Import Peak Change'!$A$106:CG$202,85,FALSE)))</f>
        <v>0</v>
      </c>
      <c r="CH37" s="6">
        <f>IF(ISERROR(VLOOKUP($A37,'Import Peak'!$A$3:CH$99,86,FALSE)-VLOOKUP($A37,'Import Peak Change'!$A$106:CH$202,86,FALSE)),0,(VLOOKUP($A37,'Import Peak'!$A$3:CH$99,86,FALSE)-VLOOKUP($A37,'Import Peak Change'!$A$106:CH$202,86,FALSE)))</f>
        <v>0</v>
      </c>
      <c r="CI37" s="6">
        <f>IF(ISERROR(VLOOKUP($A37,'Import Peak'!$A$3:CI$99,87,FALSE)-VLOOKUP($A37,'Import Peak Change'!$A$106:CI$202,87,FALSE)),0,(VLOOKUP($A37,'Import Peak'!$A$3:CI$99,87,FALSE)-VLOOKUP($A37,'Import Peak Change'!$A$106:CI$202,87,FALSE)))</f>
        <v>0</v>
      </c>
      <c r="CJ37" s="6">
        <f>IF(ISERROR(VLOOKUP($A37,'Import Peak'!$A$3:CJ$99,88,FALSE)-VLOOKUP($A37,'Import Peak Change'!$A$106:CJ$202,88,FALSE)),0,(VLOOKUP($A37,'Import Peak'!$A$3:CJ$99,88,FALSE)-VLOOKUP($A37,'Import Peak Change'!$A$106:CJ$202,88,FALSE)))</f>
        <v>0</v>
      </c>
      <c r="CK37" s="6">
        <f>IF(ISERROR(VLOOKUP($A37,'Import Peak'!$A$3:CK$99,89,FALSE)-VLOOKUP($A37,'Import Peak Change'!$A$106:CK$202,89,FALSE)),0,(VLOOKUP($A37,'Import Peak'!$A$3:CK$99,89,FALSE)-VLOOKUP($A37,'Import Peak Change'!$A$106:CK$202,89,FALSE)))</f>
        <v>0</v>
      </c>
      <c r="CL37" s="6">
        <f>IF(ISERROR(VLOOKUP($A37,'Import Peak'!$A$3:CL$99,90,FALSE)-VLOOKUP($A37,'Import Peak Change'!$A$106:CL$202,90,FALSE)),0,(VLOOKUP($A37,'Import Peak'!$A$3:CL$99,90,FALSE)-VLOOKUP($A37,'Import Peak Change'!$A$106:CL$202,90,FALSE)))</f>
        <v>0</v>
      </c>
      <c r="CM37" s="6">
        <f>IF(ISERROR(VLOOKUP($A37,'Import Peak'!$A$3:CM$99,91,FALSE)-VLOOKUP($A37,'Import Peak Change'!$A$106:CM$202,91,FALSE)),0,(VLOOKUP($A37,'Import Peak'!$A$3:CM$99,91,FALSE)-VLOOKUP($A37,'Import Peak Change'!$A$106:CM$202,91,FALSE)))</f>
        <v>0</v>
      </c>
      <c r="CN37" s="6">
        <f>IF(ISERROR(VLOOKUP($A37,'Import Peak'!$A$3:CN$99,92,FALSE)-VLOOKUP($A37,'Import Peak Change'!$A$106:CN$202,92,FALSE)),0,(VLOOKUP($A37,'Import Peak'!$A$3:CN$99,92,FALSE)-VLOOKUP($A37,'Import Peak Change'!$A$106:CN$202,92,FALSE)))</f>
        <v>0</v>
      </c>
      <c r="CO37" s="6">
        <f>IF(ISERROR(VLOOKUP($A37,'Import Peak'!$A$3:CO$99,93,FALSE)-VLOOKUP($A37,'Import Peak Change'!$A$106:CO$202,93,FALSE)),0,(VLOOKUP($A37,'Import Peak'!$A$3:CO$99,93,FALSE)-VLOOKUP($A37,'Import Peak Change'!$A$106:CO$202,93,FALSE)))</f>
        <v>0</v>
      </c>
      <c r="CP37" s="6">
        <f>IF(ISERROR(VLOOKUP($A37,'Import Peak'!$A$3:CP$99,94,FALSE)-VLOOKUP($A37,'Import Peak Change'!$A$106:CP$202,94,FALSE)),0,(VLOOKUP($A37,'Import Peak'!$A$3:CP$99,94,FALSE)-VLOOKUP($A37,'Import Peak Change'!$A$106:CP$202,94,FALSE)))</f>
        <v>0</v>
      </c>
      <c r="CQ37" s="6">
        <f>IF(ISERROR(VLOOKUP($A37,'Import Peak'!$A$3:CQ$99,95,FALSE)-VLOOKUP($A37,'Import Peak Change'!$A$106:CQ$202,95,FALSE)),0,(VLOOKUP($A37,'Import Peak'!$A$3:CQ$99,95,FALSE)-VLOOKUP($A37,'Import Peak Change'!$A$106:CQ$202,95,FALSE)))</f>
        <v>0</v>
      </c>
      <c r="CR37" s="6">
        <f>IF(ISERROR(VLOOKUP($A37,'Import Peak'!$A$3:CR$99,96,FALSE)-VLOOKUP($A37,'Import Peak Change'!$A$106:CR$202,96,FALSE)),0,(VLOOKUP($A37,'Import Peak'!$A$3:CR$99,96,FALSE)-VLOOKUP($A37,'Import Peak Change'!$A$106:CR$202,96,FALSE)))</f>
        <v>0</v>
      </c>
      <c r="CS37" s="6">
        <f>IF(ISERROR(VLOOKUP($A37,'Import Peak'!$A$3:CS$99,97,FALSE)-VLOOKUP($A37,'Import Peak Change'!$A$106:CS$202,97,FALSE)),0,(VLOOKUP($A37,'Import Peak'!$A$3:CS$99,97,FALSE)-VLOOKUP($A37,'Import Peak Change'!$A$106:CS$202,97,FALSE)))</f>
        <v>0</v>
      </c>
      <c r="CT37" s="6">
        <f>IF(ISERROR(VLOOKUP($A37,'Import Peak'!$A$3:CT$99,98,FALSE)-VLOOKUP($A37,'Import Peak Change'!$A$106:CT$202,98,FALSE)),0,(VLOOKUP($A37,'Import Peak'!$A$3:CT$99,98,FALSE)-VLOOKUP($A37,'Import Peak Change'!$A$106:CT$202,98,FALSE)))</f>
        <v>0</v>
      </c>
      <c r="CU37" s="6">
        <f>IF(ISERROR(VLOOKUP($A37,'Import Peak'!$A$3:CU$99,99,FALSE)-VLOOKUP($A37,'Import Peak Change'!$A$106:CU$202,99,FALSE)),0,(VLOOKUP($A37,'Import Peak'!$A$3:CU$99,99,FALSE)-VLOOKUP($A37,'Import Peak Change'!$A$106:CU$202,99,FALSE)))</f>
        <v>0</v>
      </c>
      <c r="CV37" s="6">
        <f>IF(ISERROR(VLOOKUP($A37,'Import Peak'!$A$3:CV$99,100,FALSE)-VLOOKUP($A37,'Import Peak Change'!$A$106:CV$202,100,FALSE)),0,(VLOOKUP($A37,'Import Peak'!$A$3:CV$99,100,FALSE)-VLOOKUP($A37,'Import Peak Change'!$A$106:CV$202,100,FALSE)))</f>
        <v>0</v>
      </c>
      <c r="CW37" s="6">
        <f>IF(ISERROR(VLOOKUP($A37,'Import Peak'!$A$3:CW$99,101,FALSE)-VLOOKUP($A37,'Import Peak Change'!$A$106:CW$202,101,FALSE)),0,(VLOOKUP($A37,'Import Peak'!$A$3:CW$99,101,FALSE)-VLOOKUP($A37,'Import Peak Change'!$A$106:CW$202,101,FALSE)))</f>
        <v>0</v>
      </c>
      <c r="CX37" s="6">
        <f>IF(ISERROR(VLOOKUP($A37,'Import Peak'!$A$3:CX$99,102,FALSE)-VLOOKUP($A37,'Import Peak Change'!$A$106:CX$202,102,FALSE)),0,(VLOOKUP($A37,'Import Peak'!$A$3:CX$99,102,FALSE)-VLOOKUP($A37,'Import Peak Change'!$A$106:CX$202,102,FALSE)))</f>
        <v>0</v>
      </c>
      <c r="CY37" s="6">
        <f>IF(ISERROR(VLOOKUP($A37,'Import Peak'!$A$3:CY$99,103,FALSE)-VLOOKUP($A37,'Import Peak Change'!$A$106:CY$202,103,FALSE)),0,(VLOOKUP($A37,'Import Peak'!$A$3:CY$99,103,FALSE)-VLOOKUP($A37,'Import Peak Change'!$A$106:CY$202,103,FALSE)))</f>
        <v>0</v>
      </c>
      <c r="CZ37" s="6">
        <f>IF(ISERROR(VLOOKUP($A37,'Import Peak'!$A$3:CZ$99,104,FALSE)-VLOOKUP($A37,'Import Peak Change'!$A$106:CZ$202,104,FALSE)),0,(VLOOKUP($A37,'Import Peak'!$A$3:CZ$99,104,FALSE)-VLOOKUP($A37,'Import Peak Change'!$A$106:CZ$202,104,FALSE)))</f>
        <v>0</v>
      </c>
      <c r="DA37" s="6">
        <f>IF(ISERROR(VLOOKUP($A37,'Import Peak'!$A$3:DA$99,105,FALSE)-VLOOKUP($A37,'Import Peak Change'!$A$106:DA$202,105,FALSE)),0,(VLOOKUP($A37,'Import Peak'!$A$3:DA$99,105,FALSE)-VLOOKUP($A37,'Import Peak Change'!$A$106:DA$202,105,FALSE)))</f>
        <v>0</v>
      </c>
      <c r="DB37" s="6">
        <f>IF(ISERROR(VLOOKUP($A37,'Import Peak'!$A$3:DB$99,106,FALSE)-VLOOKUP($A37,'Import Peak Change'!$A$106:DB$202,106,FALSE)),0,(VLOOKUP($A37,'Import Peak'!$A$3:DB$99,106,FALSE)-VLOOKUP($A37,'Import Peak Change'!$A$106:DB$202,106,FALSE)))</f>
        <v>0</v>
      </c>
      <c r="DC37" s="6">
        <f>IF(ISERROR(VLOOKUP($A37,'Import Peak'!$A$3:DC$99,107,FALSE)-VLOOKUP($A37,'Import Peak Change'!$A$106:DC$202,107,FALSE)),0,(VLOOKUP($A37,'Import Peak'!$A$3:DC$99,107,FALSE)-VLOOKUP($A37,'Import Peak Change'!$A$106:DC$202,107,FALSE)))</f>
        <v>0</v>
      </c>
      <c r="DD37" s="6">
        <f>IF(ISERROR(VLOOKUP($A37,'Import Peak'!$A$3:DD$99,108,FALSE)-VLOOKUP($A37,'Import Peak Change'!$A$106:DD$202,108,FALSE)),0,(VLOOKUP($A37,'Import Peak'!$A$3:DD$99,108,FALSE)-VLOOKUP($A37,'Import Peak Change'!$A$106:DD$202,108,FALSE)))</f>
        <v>0</v>
      </c>
      <c r="DE37" s="6">
        <f>IF(ISERROR(VLOOKUP($A37,'Import Peak'!$A$3:DE$99,109,FALSE)-VLOOKUP($A37,'Import Peak Change'!$A$106:DE$202,109,FALSE)),0,(VLOOKUP($A37,'Import Peak'!$A$3:DE$99,109,FALSE)-VLOOKUP($A37,'Import Peak Change'!$A$106:DE$202,109,FALSE)))</f>
        <v>0</v>
      </c>
      <c r="DF37" s="6">
        <f>IF(ISERROR(VLOOKUP($A37,'Import Peak'!$A$3:DF$99,110,FALSE)-VLOOKUP($A37,'Import Peak Change'!$A$106:DF$202,110,FALSE)),0,(VLOOKUP($A37,'Import Peak'!$A$3:DF$99,110,FALSE)-VLOOKUP($A37,'Import Peak Change'!$A$106:DF$202,110,FALSE)))</f>
        <v>0</v>
      </c>
      <c r="DG37" s="6">
        <f>IF(ISERROR(VLOOKUP($A37,'Import Peak'!$A$3:DG$99,111,FALSE)-VLOOKUP($A37,'Import Peak Change'!$A$106:DG$202,111,FALSE)),0,(VLOOKUP($A37,'Import Peak'!$A$3:DG$99,111,FALSE)-VLOOKUP($A37,'Import Peak Change'!$A$106:DG$202,111,FALSE)))</f>
        <v>0</v>
      </c>
      <c r="DH37" s="6">
        <f>IF(ISERROR(VLOOKUP($A37,'Import Peak'!$A$3:DH$99,112,FALSE)-VLOOKUP($A37,'Import Peak Change'!$A$106:DH$202,112,FALSE)),0,(VLOOKUP($A37,'Import Peak'!$A$3:DH$99,112,FALSE)-VLOOKUP($A37,'Import Peak Change'!$A$106:DH$202,112,FALSE)))</f>
        <v>0</v>
      </c>
      <c r="DI37" s="6">
        <f>IF(ISERROR(VLOOKUP($A37,'Import Peak'!$A$3:DI$99,113,FALSE)-VLOOKUP($A37,'Import Peak Change'!$A$106:DI$202,113,FALSE)),0,(VLOOKUP($A37,'Import Peak'!$A$3:DI$99,113,FALSE)-VLOOKUP($A37,'Import Peak Change'!$A$106:DI$202,113,FALSE)))</f>
        <v>0</v>
      </c>
      <c r="DJ37" s="6">
        <f>IF(ISERROR(VLOOKUP($A37,'Import Peak'!$A$3:DJ$99,114,FALSE)-VLOOKUP($A37,'Import Peak Change'!$A$106:DJ$202,114,FALSE)),0,(VLOOKUP($A37,'Import Peak'!$A$3:DJ$99,114,FALSE)-VLOOKUP($A37,'Import Peak Change'!$A$106:DJ$202,114,FALSE)))</f>
        <v>0</v>
      </c>
      <c r="DK37" s="6">
        <f>IF(ISERROR(VLOOKUP($A37,'Import Peak'!$A$3:DK$99,115,FALSE)-VLOOKUP($A37,'Import Peak Change'!$A$106:DK$202,115,FALSE)),0,(VLOOKUP($A37,'Import Peak'!$A$3:DK$99,115,FALSE)-VLOOKUP($A37,'Import Peak Change'!$A$106:DK$202,115,FALSE)))</f>
        <v>0</v>
      </c>
      <c r="DL37" s="6">
        <f>IF(ISERROR(VLOOKUP($A37,'Import Peak'!$A$3:DL$99,116,FALSE)-VLOOKUP($A37,'Import Peak Change'!$A$106:DL$202,116,FALSE)),0,(VLOOKUP($A37,'Import Peak'!$A$3:DL$99,116,FALSE)-VLOOKUP($A37,'Import Peak Change'!$A$106:DL$202,116,FALSE)))</f>
        <v>0</v>
      </c>
      <c r="DM37" s="6">
        <f>IF(ISERROR(VLOOKUP($A37,'Import Peak'!$A$3:DM$99,117,FALSE)-VLOOKUP($A37,'Import Peak Change'!$A$106:DM$202,117,FALSE)),0,(VLOOKUP($A37,'Import Peak'!$A$3:DM$99,117,FALSE)-VLOOKUP($A37,'Import Peak Change'!$A$106:DM$202,117,FALSE)))</f>
        <v>0</v>
      </c>
      <c r="DN37" s="6">
        <f>IF(ISERROR(VLOOKUP($A37,'Import Peak'!$A$3:DN$99,118,FALSE)-VLOOKUP($A37,'Import Peak Change'!$A$106:DN$202,118,FALSE)),0,(VLOOKUP($A37,'Import Peak'!$A$3:DN$99,118,FALSE)-VLOOKUP($A37,'Import Peak Change'!$A$106:DN$202,118,FALSE)))</f>
        <v>0</v>
      </c>
      <c r="DO37" s="6">
        <f>IF(ISERROR(VLOOKUP($A37,'Import Peak'!$A$3:DO$99,119,FALSE)-VLOOKUP($A37,'Import Peak Change'!$A$106:DO$202,119,FALSE)),0,(VLOOKUP($A37,'Import Peak'!$A$3:DO$99,119,FALSE)-VLOOKUP($A37,'Import Peak Change'!$A$106:DO$202,119,FALSE)))</f>
        <v>0</v>
      </c>
      <c r="DP37" s="6">
        <f>IF(ISERROR(VLOOKUP($A37,'Import Peak'!$A$3:DP$99,120,FALSE)-VLOOKUP($A37,'Import Peak Change'!$A$106:DP$202,120,FALSE)),0,(VLOOKUP($A37,'Import Peak'!$A$3:DP$99,120,FALSE)-VLOOKUP($A37,'Import Peak Change'!$A$106:DP$202,120,FALSE)))</f>
        <v>0</v>
      </c>
      <c r="DQ37" s="6">
        <f>IF(ISERROR(VLOOKUP($A37,'Import Peak'!$A$3:DQ$99,121,FALSE)-VLOOKUP($A37,'Import Peak Change'!$A$106:DQ$202,121,FALSE)),0,(VLOOKUP($A37,'Import Peak'!$A$3:DQ$99,121,FALSE)-VLOOKUP($A37,'Import Peak Change'!$A$106:DQ$202,121,FALSE)))</f>
        <v>0</v>
      </c>
      <c r="DR37" s="6">
        <f>IF(ISERROR(VLOOKUP($A37,'Import Peak'!$A$3:DR$99,122,FALSE)-VLOOKUP($A37,'Import Peak Change'!$A$106:DR$202,122,FALSE)),0,(VLOOKUP($A37,'Import Peak'!$A$3:DR$99,122,FALSE)-VLOOKUP($A37,'Import Peak Change'!$A$106:DR$202,122,FALSE)))</f>
        <v>0</v>
      </c>
      <c r="DS37" s="6">
        <f>IF(ISERROR(VLOOKUP($A37,'Import Peak'!$A$3:DS$99,123,FALSE)-VLOOKUP($A37,'Import Peak Change'!$A$106:DS$202,123,FALSE)),0,(VLOOKUP($A37,'Import Peak'!$A$3:DS$99,123,FALSE)-VLOOKUP($A37,'Import Peak Change'!$A$106:DS$202,123,FALSE)))</f>
        <v>0</v>
      </c>
      <c r="DT37" s="6">
        <f>IF(ISERROR(VLOOKUP($A37,'Import Peak'!$A$3:DT$99,124,FALSE)-VLOOKUP($A37,'Import Peak Change'!$A$106:DT$202,124,FALSE)),0,(VLOOKUP($A37,'Import Peak'!$A$3:DT$99,124,FALSE)-VLOOKUP($A37,'Import Peak Change'!$A$106:DT$202,124,FALSE)))</f>
        <v>0</v>
      </c>
      <c r="DU37" s="6">
        <f>IF(ISERROR(VLOOKUP($A37,'Import Peak'!$A$3:DU$99,125,FALSE)-VLOOKUP($A37,'Import Peak Change'!$A$106:DU$202,125,FALSE)),0,(VLOOKUP($A37,'Import Peak'!$A$3:DU$99,125,FALSE)-VLOOKUP($A37,'Import Peak Change'!$A$106:DU$202,125,FALSE)))</f>
        <v>0</v>
      </c>
      <c r="DV37" s="6">
        <f>IF(ISERROR(VLOOKUP($A37,'Import Peak'!$A$3:DV$99,126,FALSE)-VLOOKUP($A37,'Import Peak Change'!$A$106:DV$202,126,FALSE)),0,(VLOOKUP($A37,'Import Peak'!$A$3:DV$99,126,FALSE)-VLOOKUP($A37,'Import Peak Change'!$A$106:DV$202,126,FALSE)))</f>
        <v>0</v>
      </c>
      <c r="DW37" s="6">
        <f>IF(ISERROR(VLOOKUP($A37,'Import Peak'!$A$3:DW$99,127,FALSE)-VLOOKUP($A37,'Import Peak Change'!$A$106:DW$202,127,FALSE)),0,(VLOOKUP($A37,'Import Peak'!$A$3:DW$99,127,FALSE)-VLOOKUP($A37,'Import Peak Change'!$A$106:DW$202,127,FALSE)))</f>
        <v>0</v>
      </c>
      <c r="DX37" s="6">
        <f>IF(ISERROR(VLOOKUP($A37,'Import Peak'!$A$3:DX$99,128,FALSE)-VLOOKUP($A37,'Import Peak Change'!$A$106:DX$202,128,FALSE)),0,(VLOOKUP($A37,'Import Peak'!$A$3:DX$99,128,FALSE)-VLOOKUP($A37,'Import Peak Change'!$A$106:DX$202,128,FALSE)))</f>
        <v>0</v>
      </c>
      <c r="DY37" s="6">
        <f>IF(ISERROR(VLOOKUP($A37,'Import Peak'!$A$3:DY$99,129,FALSE)-VLOOKUP($A37,'Import Peak Change'!$A$106:DY$202,129,FALSE)),0,(VLOOKUP($A37,'Import Peak'!$A$3:DY$99,129,FALSE)-VLOOKUP($A37,'Import Peak Change'!$A$106:DY$202,129,FALSE)))</f>
        <v>0</v>
      </c>
      <c r="DZ37" s="6">
        <f>IF(ISERROR(VLOOKUP($A37,'Import Peak'!$A$3:DZ$99,130,FALSE)-VLOOKUP($A37,'Import Peak Change'!$A$106:DZ$202,130,FALSE)),0,(VLOOKUP($A37,'Import Peak'!$A$3:DZ$99,130,FALSE)-VLOOKUP($A37,'Import Peak Change'!$A$106:DZ$202,130,FALSE)))</f>
        <v>0</v>
      </c>
      <c r="EA37" s="6">
        <f>IF(ISERROR(VLOOKUP($A37,'Import Peak'!$A$3:EA$99,131,FALSE)-VLOOKUP($A37,'Import Peak Change'!$A$106:EA$202,131,FALSE)),0,(VLOOKUP($A37,'Import Peak'!$A$3:EA$99,131,FALSE)-VLOOKUP($A37,'Import Peak Change'!$A$106:EA$202,131,FALSE)))</f>
        <v>0</v>
      </c>
      <c r="EB37" s="6">
        <f>IF(ISERROR(VLOOKUP($A37,'Import Peak'!$A$3:EB$99,132,FALSE)-VLOOKUP($A37,'Import Peak Change'!$A$106:EB$202,132,FALSE)),0,(VLOOKUP($A37,'Import Peak'!$A$3:EB$99,132,FALSE)-VLOOKUP($A37,'Import Peak Change'!$A$106:EB$202,132,FALSE)))</f>
        <v>0</v>
      </c>
      <c r="EC37" s="6">
        <f>IF(ISERROR(VLOOKUP($A37,'Import Peak'!$A$3:EC$99,133,FALSE)-VLOOKUP($A37,'Import Peak Change'!$A$106:EC$202,133,FALSE)),0,(VLOOKUP($A37,'Import Peak'!$A$3:EC$99,133,FALSE)-VLOOKUP($A37,'Import Peak Change'!$A$106:EC$202,133,FALSE)))</f>
        <v>0</v>
      </c>
      <c r="ED37" s="6">
        <f>IF(ISERROR(VLOOKUP($A37,'Import Peak'!$A$3:ED$99,134,FALSE)-VLOOKUP($A37,'Import Peak Change'!$A$106:ED$202,134,FALSE)),0,(VLOOKUP($A37,'Import Peak'!$A$3:ED$99,134,FALSE)-VLOOKUP($A37,'Import Peak Change'!$A$106:ED$202,134,FALSE)))</f>
        <v>0</v>
      </c>
      <c r="EE37" s="6">
        <f>IF(ISERROR(VLOOKUP($A37,'Import Peak'!$A$3:EE$99,135,FALSE)-VLOOKUP($A37,'Import Peak Change'!$A$106:EE$202,135,FALSE)),0,(VLOOKUP($A37,'Import Peak'!$A$3:EE$99,135,FALSE)-VLOOKUP($A37,'Import Peak Change'!$A$106:EE$202,135,FALSE)))</f>
        <v>0</v>
      </c>
      <c r="EF37" s="6">
        <f>IF(ISERROR(VLOOKUP($A37,'Import Peak'!$A$3:EF$99,136,FALSE)-VLOOKUP($A37,'Import Peak Change'!$A$106:EF$202,136,FALSE)),0,(VLOOKUP($A37,'Import Peak'!$A$3:EF$99,136,FALSE)-VLOOKUP($A37,'Import Peak Change'!$A$106:EF$202,136,FALSE)))</f>
        <v>0</v>
      </c>
      <c r="EG37" s="6">
        <f>IF(ISERROR(VLOOKUP($A37,'Import Peak'!$A$3:EG$99,137,FALSE)-VLOOKUP($A37,'Import Peak Change'!$A$106:EG$202,137,FALSE)),0,(VLOOKUP($A37,'Import Peak'!$A$3:EG$99,137,FALSE)-VLOOKUP($A37,'Import Peak Change'!$A$106:EG$202,137,FALSE)))</f>
        <v>0</v>
      </c>
      <c r="EH37" s="6">
        <f>IF(ISERROR(VLOOKUP($A37,'Import Peak'!$A$3:EH$99,138,FALSE)-VLOOKUP($A37,'Import Peak Change'!$A$106:EH$202,138,FALSE)),0,(VLOOKUP($A37,'Import Peak'!$A$3:EH$99,138,FALSE)-VLOOKUP($A37,'Import Peak Change'!$A$106:EH$202,138,FALSE)))</f>
        <v>0</v>
      </c>
      <c r="EI37" s="6">
        <f>IF(ISERROR(VLOOKUP($A37,'Import Peak'!$A$3:EI$99,139,FALSE)-VLOOKUP($A37,'Import Peak Change'!$A$106:EI$202,139,FALSE)),0,(VLOOKUP($A37,'Import Peak'!$A$3:EI$99,139,FALSE)-VLOOKUP($A37,'Import Peak Change'!$A$106:EI$202,139,FALSE)))</f>
        <v>0</v>
      </c>
      <c r="EJ37" s="6">
        <f>IF(ISERROR(VLOOKUP($A37,'Import Peak'!$A$3:EJ$99,140,FALSE)-VLOOKUP($A37,'Import Peak Change'!$A$106:EJ$202,140,FALSE)),0,(VLOOKUP($A37,'Import Peak'!$A$3:EJ$99,140,FALSE)-VLOOKUP($A37,'Import Peak Change'!$A$106:EJ$202,140,FALSE)))</f>
        <v>0</v>
      </c>
      <c r="EK37" s="6">
        <f>IF(ISERROR(VLOOKUP($A37,'Import Peak'!$A$3:EK$99,141,FALSE)-VLOOKUP($A37,'Import Peak Change'!$A$106:EK$202,141,FALSE)),0,(VLOOKUP($A37,'Import Peak'!$A$3:EK$99,141,FALSE)-VLOOKUP($A37,'Import Peak Change'!$A$106:EK$202,141,FALSE)))</f>
        <v>0</v>
      </c>
      <c r="EL37" s="6">
        <f>IF(ISERROR(VLOOKUP($A37,'Import Peak'!$A$3:EL$99,142,FALSE)-VLOOKUP($A37,'Import Peak Change'!$A$106:EL$202,142,FALSE)),0,(VLOOKUP($A37,'Import Peak'!$A$3:EL$99,142,FALSE)-VLOOKUP($A37,'Import Peak Change'!$A$106:EL$202,142,FALSE)))</f>
        <v>0</v>
      </c>
      <c r="EM37" s="6">
        <f>IF(ISERROR(VLOOKUP($A37,'Import Peak'!$A$3:EM$99,143,FALSE)-VLOOKUP($A37,'Import Peak Change'!$A$106:EM$202,143,FALSE)),0,(VLOOKUP($A37,'Import Peak'!$A$3:EM$99,143,FALSE)-VLOOKUP($A37,'Import Peak Change'!$A$106:EM$202,143,FALSE)))</f>
        <v>0</v>
      </c>
      <c r="EN37" s="6">
        <f>IF(ISERROR(VLOOKUP($A37,'Import Peak'!$A$3:EN$99,144,FALSE)-VLOOKUP($A37,'Import Peak Change'!$A$106:EN$202,144,FALSE)),0,(VLOOKUP($A37,'Import Peak'!$A$3:EN$99,144,FALSE)-VLOOKUP($A37,'Import Peak Change'!$A$106:EN$202,144,FALSE)))</f>
        <v>0</v>
      </c>
      <c r="EO37" s="6">
        <f>IF(ISERROR(VLOOKUP($A37,'Import Peak'!$A$3:EO$99,145,FALSE)-VLOOKUP($A37,'Import Peak Change'!$A$106:EO$202,145,FALSE)),0,(VLOOKUP($A37,'Import Peak'!$A$3:EO$99,145,FALSE)-VLOOKUP($A37,'Import Peak Change'!$A$106:EO$202,145,FALSE)))</f>
        <v>0</v>
      </c>
      <c r="EP37" s="6">
        <f>IF(ISERROR(VLOOKUP($A37,'Import Peak'!$A$3:EP$99,146,FALSE)-VLOOKUP($A37,'Import Peak Change'!$A$106:EP$202,146,FALSE)),0,(VLOOKUP($A37,'Import Peak'!$A$3:EP$99,146,FALSE)-VLOOKUP($A37,'Import Peak Change'!$A$106:EP$202,146,FALSE)))</f>
        <v>0</v>
      </c>
      <c r="EQ37" s="6">
        <f>IF(ISERROR(VLOOKUP($A37,'Import Peak'!$A$3:EQ$99,147,FALSE)-VLOOKUP($A37,'Import Peak Change'!$A$106:EQ$202,147,FALSE)),0,(VLOOKUP($A37,'Import Peak'!$A$3:EQ$99,147,FALSE)-VLOOKUP($A37,'Import Peak Change'!$A$106:EQ$202,147,FALSE)))</f>
        <v>0</v>
      </c>
      <c r="ER37" s="6">
        <f>IF(ISERROR(VLOOKUP($A37,'Import Peak'!$A$3:ER$99,148,FALSE)-VLOOKUP($A37,'Import Peak Change'!$A$106:ER$202,148,FALSE)),0,(VLOOKUP($A37,'Import Peak'!$A$3:ER$99,148,FALSE)-VLOOKUP($A37,'Import Peak Change'!$A$106:ER$202,148,FALSE)))</f>
        <v>0</v>
      </c>
      <c r="ES37" s="6">
        <f>IF(ISERROR(VLOOKUP($A37,'Import Peak'!$A$3:ES$99,149,FALSE)-VLOOKUP($A37,'Import Peak Change'!$A$106:ES$202,149,FALSE)),0,(VLOOKUP($A37,'Import Peak'!$A$3:ES$99,149,FALSE)-VLOOKUP($A37,'Import Peak Change'!$A$106:ES$202,149,FALSE)))</f>
        <v>0</v>
      </c>
      <c r="ET37" s="6">
        <f>IF(ISERROR(VLOOKUP($A37,'Import Peak'!$A$3:ET$99,150,FALSE)-VLOOKUP($A37,'Import Peak Change'!$A$106:ET$202,150,FALSE)),0,(VLOOKUP($A37,'Import Peak'!$A$3:ET$99,150,FALSE)-VLOOKUP($A37,'Import Peak Change'!$A$106:ET$202,150,FALSE)))</f>
        <v>0</v>
      </c>
      <c r="EU37" s="6">
        <f>IF(ISERROR(VLOOKUP($A37,'Import Peak'!$A$3:EU$99,151,FALSE)-VLOOKUP($A37,'Import Peak Change'!$A$106:EU$202,151,FALSE)),0,(VLOOKUP($A37,'Import Peak'!$A$3:EU$99,151,FALSE)-VLOOKUP($A37,'Import Peak Change'!$A$106:EU$202,151,FALSE)))</f>
        <v>0</v>
      </c>
      <c r="EV37" s="6">
        <f>IF(ISERROR(VLOOKUP($A37,'Import Peak'!$A$3:EV$99,152,FALSE)-VLOOKUP($A37,'Import Peak Change'!$A$106:EV$202,152,FALSE)),0,(VLOOKUP($A37,'Import Peak'!$A$3:EV$99,152,FALSE)-VLOOKUP($A37,'Import Peak Change'!$A$106:EV$202,152,FALSE)))</f>
        <v>0</v>
      </c>
      <c r="EW37" s="6">
        <f>IF(ISERROR(VLOOKUP($A37,'Import Peak'!$A$3:EW$99,153,FALSE)-VLOOKUP($A37,'Import Peak Change'!$A$106:EW$202,153,FALSE)),0,(VLOOKUP($A37,'Import Peak'!$A$3:EW$99,153,FALSE)-VLOOKUP($A37,'Import Peak Change'!$A$106:EW$202,153,FALSE)))</f>
        <v>0</v>
      </c>
      <c r="EX37" s="6">
        <f>IF(ISERROR(VLOOKUP($A37,'Import Peak'!$A$3:EX$99,154,FALSE)-VLOOKUP($A37,'Import Peak Change'!$A$106:EX$202,154,FALSE)),0,(VLOOKUP($A37,'Import Peak'!$A$3:EX$99,154,FALSE)-VLOOKUP($A37,'Import Peak Change'!$A$106:EX$202,154,FALSE)))</f>
        <v>0</v>
      </c>
      <c r="EY37" s="6">
        <f>IF(ISERROR(VLOOKUP($A37,'Import Peak'!$A$3:EY$99,155,FALSE)-VLOOKUP($A37,'Import Peak Change'!$A$106:EY$202,155,FALSE)),0,(VLOOKUP($A37,'Import Peak'!$A$3:EY$99,155,FALSE)-VLOOKUP($A37,'Import Peak Change'!$A$106:EY$202,155,FALSE)))</f>
        <v>0</v>
      </c>
      <c r="EZ37" s="6">
        <f>IF(ISERROR(VLOOKUP($A37,'Import Peak'!$A$3:EZ$99,156,FALSE)-VLOOKUP($A37,'Import Peak Change'!$A$106:EZ$202,156,FALSE)),0,(VLOOKUP($A37,'Import Peak'!$A$3:EZ$99,156,FALSE)-VLOOKUP($A37,'Import Peak Change'!$A$106:EZ$202,156,FALSE)))</f>
        <v>0</v>
      </c>
      <c r="FA37" s="6">
        <f>IF(ISERROR(VLOOKUP($A37,'Import Peak'!$A$3:FA$99,157,FALSE)-VLOOKUP($A37,'Import Peak Change'!$A$106:FA$202,157,FALSE)),0,(VLOOKUP($A37,'Import Peak'!$A$3:FA$99,157,FALSE)-VLOOKUP($A37,'Import Peak Change'!$A$106:FA$202,157,FALSE)))</f>
        <v>0</v>
      </c>
      <c r="FB37" s="6">
        <f>IF(ISERROR(VLOOKUP($A37,'Import Peak'!$A$3:FB$99,158,FALSE)-VLOOKUP($A37,'Import Peak Change'!$A$106:FB$202,158,FALSE)),0,(VLOOKUP($A37,'Import Peak'!$A$3:FB$99,158,FALSE)-VLOOKUP($A37,'Import Peak Change'!$A$106:FB$202,158,FALSE)))</f>
        <v>0</v>
      </c>
      <c r="FC37" s="6">
        <f>IF(ISERROR(VLOOKUP($A37,'Import Peak'!$A$3:FC$99,159,FALSE)-VLOOKUP($A37,'Import Peak Change'!$A$106:FC$202,159,FALSE)),0,(VLOOKUP($A37,'Import Peak'!$A$3:FC$99,159,FALSE)-VLOOKUP($A37,'Import Peak Change'!$A$106:FC$202,159,FALSE)))</f>
        <v>0</v>
      </c>
      <c r="FD37" s="6">
        <f>IF(ISERROR(VLOOKUP($A37,'Import Peak'!$A$3:FD$99,160,FALSE)-VLOOKUP($A37,'Import Peak Change'!$A$106:FD$202,160,FALSE)),0,(VLOOKUP($A37,'Import Peak'!$A$3:FD$99,160,FALSE)-VLOOKUP($A37,'Import Peak Change'!$A$106:FD$202,160,FALSE)))</f>
        <v>0</v>
      </c>
      <c r="FE37" s="6">
        <f>IF(ISERROR(VLOOKUP($A37,'Import Peak'!$A$3:FE$99,161,FALSE)-VLOOKUP($A37,'Import Peak Change'!$A$106:FE$202,161,FALSE)),0,(VLOOKUP($A37,'Import Peak'!$A$3:FE$99,161,FALSE)-VLOOKUP($A37,'Import Peak Change'!$A$106:FE$202,161,FALSE)))</f>
        <v>0</v>
      </c>
      <c r="FF37" s="6">
        <f>IF(ISERROR(VLOOKUP($A37,'Import Peak'!$A$3:FF$99,162,FALSE)-VLOOKUP($A37,'Import Peak Change'!$A$106:FF$202,162,FALSE)),0,(VLOOKUP($A37,'Import Peak'!$A$3:FF$99,162,FALSE)-VLOOKUP($A37,'Import Peak Change'!$A$106:FF$202,162,FALSE)))</f>
        <v>0</v>
      </c>
      <c r="FG37" s="6">
        <f>IF(ISERROR(VLOOKUP($A37,'Import Peak'!$A$3:FG$99,163,FALSE)-VLOOKUP($A37,'Import Peak Change'!$A$106:FG$202,163,FALSE)),0,(VLOOKUP($A37,'Import Peak'!$A$3:FG$99,163,FALSE)-VLOOKUP($A37,'Import Peak Change'!$A$106:FG$202,163,FALSE)))</f>
        <v>0</v>
      </c>
      <c r="FH37" s="6">
        <f>IF(ISERROR(VLOOKUP($A37,'Import Peak'!$A$3:FH$99,164,FALSE)-VLOOKUP($A37,'Import Peak Change'!$A$106:FH$202,164,FALSE)),0,(VLOOKUP($A37,'Import Peak'!$A$3:FH$99,164,FALSE)-VLOOKUP($A37,'Import Peak Change'!$A$106:FH$202,164,FALSE)))</f>
        <v>0</v>
      </c>
      <c r="FI37" s="6">
        <f>IF(ISERROR(VLOOKUP($A37,'Import Peak'!$A$3:FI$99,165,FALSE)-VLOOKUP($A37,'Import Peak Change'!$A$106:FI$202,165,FALSE)),0,(VLOOKUP($A37,'Import Peak'!$A$3:FI$99,165,FALSE)-VLOOKUP($A37,'Import Peak Change'!$A$106:FI$202,165,FALSE)))</f>
        <v>0</v>
      </c>
      <c r="FJ37" s="6">
        <f>IF(ISERROR(VLOOKUP($A37,'Import Peak'!$A$3:FJ$99,166,FALSE)-VLOOKUP($A37,'Import Peak Change'!$A$106:FJ$202,166,FALSE)),0,(VLOOKUP($A37,'Import Peak'!$A$3:FJ$99,166,FALSE)-VLOOKUP($A37,'Import Peak Change'!$A$106:FJ$202,166,FALSE)))</f>
        <v>0</v>
      </c>
      <c r="FK37" s="6">
        <f>IF(ISERROR(VLOOKUP($A37,'Import Peak'!$A$3:FK$99,167,FALSE)-VLOOKUP($A37,'Import Peak Change'!$A$106:FK$202,167,FALSE)),0,(VLOOKUP($A37,'Import Peak'!$A$3:FK$99,167,FALSE)-VLOOKUP($A37,'Import Peak Change'!$A$106:FK$202,167,FALSE)))</f>
        <v>0</v>
      </c>
      <c r="FL37" s="6">
        <f>IF(ISERROR(VLOOKUP($A37,'Import Peak'!$A$3:FL$99,168,FALSE)-VLOOKUP($A37,'Import Peak Change'!$A$106:FL$202,168,FALSE)),0,(VLOOKUP($A37,'Import Peak'!$A$3:FL$99,168,FALSE)-VLOOKUP($A37,'Import Peak Change'!$A$106:FL$202,168,FALSE)))</f>
        <v>0</v>
      </c>
      <c r="FM37" s="6">
        <f>IF(ISERROR(VLOOKUP($A37,'Import Peak'!$A$3:FM$99,169,FALSE)-VLOOKUP($A37,'Import Peak Change'!$A$106:FM$202,169,FALSE)),0,(VLOOKUP($A37,'Import Peak'!$A$3:FM$99,169,FALSE)-VLOOKUP($A37,'Import Peak Change'!$A$106:FM$202,169,FALSE)))</f>
        <v>0</v>
      </c>
      <c r="FN37" s="6">
        <f>IF(ISERROR(VLOOKUP($A37,'Import Peak'!$A$3:FN$99,170,FALSE)-VLOOKUP($A37,'Import Peak Change'!$A$106:FN$202,170,FALSE)),0,(VLOOKUP($A37,'Import Peak'!$A$3:FN$99,170,FALSE)-VLOOKUP($A37,'Import Peak Change'!$A$106:FN$202,170,FALSE)))</f>
        <v>0</v>
      </c>
      <c r="FO37" s="6">
        <f>IF(ISERROR(VLOOKUP($A37,'Import Peak'!$A$3:FO$99,171,FALSE)-VLOOKUP($A37,'Import Peak Change'!$A$106:FO$202,171,FALSE)),0,(VLOOKUP($A37,'Import Peak'!$A$3:FO$99,171,FALSE)-VLOOKUP($A37,'Import Peak Change'!$A$106:FO$202,171,FALSE)))</f>
        <v>0</v>
      </c>
      <c r="FP37" s="6">
        <f>IF(ISERROR(VLOOKUP($A37,'Import Peak'!$A$3:FP$99,172,FALSE)-VLOOKUP($A37,'Import Peak Change'!$A$106:FP$202,172,FALSE)),0,(VLOOKUP($A37,'Import Peak'!$A$3:FP$99,172,FALSE)-VLOOKUP($A37,'Import Peak Change'!$A$106:FP$202,172,FALSE)))</f>
        <v>0</v>
      </c>
      <c r="FQ37" s="6">
        <f>IF(ISERROR(VLOOKUP($A37,'Import Peak'!$A$3:FQ$99,173,FALSE)-VLOOKUP($A37,'Import Peak Change'!$A$106:FQ$202,173,FALSE)),0,(VLOOKUP($A37,'Import Peak'!$A$3:FQ$99,173,FALSE)-VLOOKUP($A37,'Import Peak Change'!$A$106:FQ$202,173,FALSE)))</f>
        <v>0</v>
      </c>
      <c r="FR37" s="6">
        <f>IF(ISERROR(VLOOKUP($A37,'Import Peak'!$A$3:FR$99,174,FALSE)-VLOOKUP($A37,'Import Peak Change'!$A$106:FR$202,174,FALSE)),0,(VLOOKUP($A37,'Import Peak'!$A$3:FR$99,174,FALSE)-VLOOKUP($A37,'Import Peak Change'!$A$106:FR$202,174,FALSE)))</f>
        <v>0</v>
      </c>
      <c r="FS37" s="6">
        <f>IF(ISERROR(VLOOKUP($A37,'Import Peak'!$A$3:FS$99,175,FALSE)-VLOOKUP($A37,'Import Peak Change'!$A$106:FS$202,175,FALSE)),0,(VLOOKUP($A37,'Import Peak'!$A$3:FS$99,175,FALSE)-VLOOKUP($A37,'Import Peak Change'!$A$106:FS$202,175,FALSE)))</f>
        <v>0</v>
      </c>
      <c r="FT37" s="6">
        <f>IF(ISERROR(VLOOKUP($A37,'Import Peak'!$A$3:FT$99,176,FALSE)-VLOOKUP($A37,'Import Peak Change'!$A$106:FT$202,176,FALSE)),0,(VLOOKUP($A37,'Import Peak'!$A$3:FT$99,176,FALSE)-VLOOKUP($A37,'Import Peak Change'!$A$106:FT$202,176,FALSE)))</f>
        <v>0</v>
      </c>
      <c r="FU37" s="6">
        <f>IF(ISERROR(VLOOKUP($A37,'Import Peak'!$A$3:FU$99,177,FALSE)-VLOOKUP($A37,'Import Peak Change'!$A$106:FU$202,177,FALSE)),0,(VLOOKUP($A37,'Import Peak'!$A$3:FU$99,177,FALSE)-VLOOKUP($A37,'Import Peak Change'!$A$106:FU$202,177,FALSE)))</f>
        <v>0</v>
      </c>
      <c r="FV37" s="6">
        <f>IF(ISERROR(VLOOKUP($A37,'Import Peak'!$A$3:FV$99,178,FALSE)-VLOOKUP($A37,'Import Peak Change'!$A$106:FV$202,178,FALSE)),0,(VLOOKUP($A37,'Import Peak'!$A$3:FV$99,178,FALSE)-VLOOKUP($A37,'Import Peak Change'!$A$106:FV$202,178,FALSE)))</f>
        <v>0</v>
      </c>
      <c r="FW37" s="6">
        <f>IF(ISERROR(VLOOKUP($A37,'Import Peak'!$A$3:FW$99,179,FALSE)-VLOOKUP($A37,'Import Peak Change'!$A$106:FW$202,179,FALSE)),0,(VLOOKUP($A37,'Import Peak'!$A$3:FW$99,179,FALSE)-VLOOKUP($A37,'Import Peak Change'!$A$106:FW$202,179,FALSE)))</f>
        <v>0</v>
      </c>
      <c r="FX37" s="6">
        <f>IF(ISERROR(VLOOKUP($A37,'Import Peak'!$A$3:FX$99,180,FALSE)-VLOOKUP($A37,'Import Peak Change'!$A$106:FX$202,180,FALSE)),0,(VLOOKUP($A37,'Import Peak'!$A$3:FX$99,180,FALSE)-VLOOKUP($A37,'Import Peak Change'!$A$106:FX$202,180,FALSE)))</f>
        <v>0</v>
      </c>
      <c r="FY37" s="6">
        <f>IF(ISERROR(VLOOKUP($A37,'Import Peak'!$A$3:FY$99,181,FALSE)-VLOOKUP($A37,'Import Peak Change'!$A$106:FY$202,181,FALSE)),0,(VLOOKUP($A37,'Import Peak'!$A$3:FY$99,181,FALSE)-VLOOKUP($A37,'Import Peak Change'!$A$106:FY$202,181,FALSE)))</f>
        <v>0</v>
      </c>
      <c r="FZ37" s="6">
        <f>IF(ISERROR(VLOOKUP($A37,'Import Peak'!$A$3:FZ$99,182,FALSE)-VLOOKUP($A37,'Import Peak Change'!$A$106:FZ$202,182,FALSE)),0,(VLOOKUP($A37,'Import Peak'!$A$3:FZ$99,182,FALSE)-VLOOKUP($A37,'Import Peak Change'!$A$106:FZ$202,182,FALSE)))</f>
        <v>0</v>
      </c>
      <c r="GA37" s="6">
        <f>IF(ISERROR(VLOOKUP($A37,'Import Peak'!$A$3:GA$99,183,FALSE)-VLOOKUP($A37,'Import Peak Change'!$A$106:GA$202,183,FALSE)),0,(VLOOKUP($A37,'Import Peak'!$A$3:GA$99,183,FALSE)-VLOOKUP($A37,'Import Peak Change'!$A$106:GA$202,183,FALSE)))</f>
        <v>0</v>
      </c>
      <c r="GB37" s="6">
        <f>IF(ISERROR(VLOOKUP($A37,'Import Peak'!$A$3:GB$99,184,FALSE)-VLOOKUP($A37,'Import Peak Change'!$A$106:GB$202,184,FALSE)),0,(VLOOKUP($A37,'Import Peak'!$A$3:GB$99,184,FALSE)-VLOOKUP($A37,'Import Peak Change'!$A$106:GB$202,184,FALSE)))</f>
        <v>0</v>
      </c>
      <c r="GC37" s="6">
        <f>IF(ISERROR(VLOOKUP($A37,'Import Peak'!$A$3:GC$99,185,FALSE)-VLOOKUP($A37,'Import Peak Change'!$A$106:GC$202,185,FALSE)),0,(VLOOKUP($A37,'Import Peak'!$A$3:GC$99,185,FALSE)-VLOOKUP($A37,'Import Peak Change'!$A$106:GC$202,185,FALSE)))</f>
        <v>0</v>
      </c>
      <c r="GD37" s="6">
        <f>IF(ISERROR(VLOOKUP($A37,'Import Peak'!$A$3:GD$99,186,FALSE)-VLOOKUP($A37,'Import Peak Change'!$A$106:GD$202,186,FALSE)),0,(VLOOKUP($A37,'Import Peak'!$A$3:GD$99,186,FALSE)-VLOOKUP($A37,'Import Peak Change'!$A$106:GD$202,186,FALSE)))</f>
        <v>0</v>
      </c>
      <c r="GE37" s="6">
        <f>IF(ISERROR(VLOOKUP($A37,'Import Peak'!$A$3:GE$99,187,FALSE)-VLOOKUP($A37,'Import Peak Change'!$A$106:GE$202,187,FALSE)),0,(VLOOKUP($A37,'Import Peak'!$A$3:GE$99,187,FALSE)-VLOOKUP($A37,'Import Peak Change'!$A$106:GE$202,187,FALSE)))</f>
        <v>0</v>
      </c>
      <c r="GF37" s="6">
        <f>IF(ISERROR(VLOOKUP($A37,'Import Peak'!$A$3:GF$99,188,FALSE)-VLOOKUP($A37,'Import Peak Change'!$A$106:GF$202,188,FALSE)),0,(VLOOKUP($A37,'Import Peak'!$A$3:GF$99,188,FALSE)-VLOOKUP($A37,'Import Peak Change'!$A$106:GF$202,188,FALSE)))</f>
        <v>0</v>
      </c>
      <c r="GG37" s="6">
        <f>IF(ISERROR(VLOOKUP($A37,'Import Peak'!$A$3:GG$99,189,FALSE)-VLOOKUP($A37,'Import Peak Change'!$A$106:GG$202,189,FALSE)),0,(VLOOKUP($A37,'Import Peak'!$A$3:GG$99,189,FALSE)-VLOOKUP($A37,'Import Peak Change'!$A$106:GG$202,189,FALSE)))</f>
        <v>0</v>
      </c>
      <c r="GH37" s="6">
        <f>IF(ISERROR(VLOOKUP($A37,'Import Peak'!$A$3:GH$99,190,FALSE)-VLOOKUP($A37,'Import Peak Change'!$A$106:GH$202,190,FALSE)),0,(VLOOKUP($A37,'Import Peak'!$A$3:GH$99,190,FALSE)-VLOOKUP($A37,'Import Peak Change'!$A$106:GH$202,190,FALSE)))</f>
        <v>0</v>
      </c>
      <c r="GI37" s="6">
        <f>IF(ISERROR(VLOOKUP($A37,'Import Peak'!$A$3:GI$99,191,FALSE)-VLOOKUP($A37,'Import Peak Change'!$A$106:GI$202,191,FALSE)),0,(VLOOKUP($A37,'Import Peak'!$A$3:GI$99,191,FALSE)-VLOOKUP($A37,'Import Peak Change'!$A$106:GI$202,191,FALSE)))</f>
        <v>0</v>
      </c>
      <c r="GJ37" s="6">
        <f>IF(ISERROR(VLOOKUP($A37,'Import Peak'!$A$3:GJ$99,192,FALSE)-VLOOKUP($A37,'Import Peak Change'!$A$106:GJ$202,192,FALSE)),0,(VLOOKUP($A37,'Import Peak'!$A$3:GJ$99,192,FALSE)-VLOOKUP($A37,'Import Peak Change'!$A$106:GJ$202,192,FALSE)))</f>
        <v>0</v>
      </c>
      <c r="GK37" s="6">
        <f>IF(ISERROR(VLOOKUP($A37,'Import Peak'!$A$3:GK$99,193,FALSE)-VLOOKUP($A37,'Import Peak Change'!$A$106:GK$202,193,FALSE)),0,(VLOOKUP($A37,'Import Peak'!$A$3:GK$99,193,FALSE)-VLOOKUP($A37,'Import Peak Change'!$A$106:GK$202,193,FALSE)))</f>
        <v>0</v>
      </c>
      <c r="GL37" s="6">
        <f>IF(ISERROR(VLOOKUP($A37,'Import Peak'!$A$3:GL$99,194,FALSE)-VLOOKUP($A37,'Import Peak Change'!$A$106:GL$202,194,FALSE)),0,(VLOOKUP($A37,'Import Peak'!$A$3:GL$99,194,FALSE)-VLOOKUP($A37,'Import Peak Change'!$A$106:GL$202,194,FALSE)))</f>
        <v>0</v>
      </c>
      <c r="GM37" s="6">
        <f>IF(ISERROR(VLOOKUP($A37,'Import Peak'!$A$3:GM$99,195,FALSE)-VLOOKUP($A37,'Import Peak Change'!$A$106:GM$202,195,FALSE)),0,(VLOOKUP($A37,'Import Peak'!$A$3:GM$99,195,FALSE)-VLOOKUP($A37,'Import Peak Change'!$A$106:GM$202,195,FALSE)))</f>
        <v>0</v>
      </c>
      <c r="GN37" s="6">
        <f>IF(ISERROR(VLOOKUP($A37,'Import Peak'!$A$3:GN$99,196,FALSE)-VLOOKUP($A37,'Import Peak Change'!$A$106:GN$202,196,FALSE)),0,(VLOOKUP($A37,'Import Peak'!$A$3:GN$99,196,FALSE)-VLOOKUP($A37,'Import Peak Change'!$A$106:GN$202,196,FALSE)))</f>
        <v>0</v>
      </c>
      <c r="GO37" s="6">
        <f>IF(ISERROR(VLOOKUP($A37,'Import Peak'!$A$3:GO$99,197,FALSE)-VLOOKUP($A37,'Import Peak Change'!$A$106:GO$202,197,FALSE)),0,(VLOOKUP($A37,'Import Peak'!$A$3:GO$99,197,FALSE)-VLOOKUP($A37,'Import Peak Change'!$A$106:GO$202,197,FALSE)))</f>
        <v>0</v>
      </c>
      <c r="GP37" s="6">
        <f>IF(ISERROR(VLOOKUP($A37,'Import Peak'!$A$3:GP$99,198,FALSE)-VLOOKUP($A37,'Import Peak Change'!$A$106:GP$202,198,FALSE)),0,(VLOOKUP($A37,'Import Peak'!$A$3:GP$99,198,FALSE)-VLOOKUP($A37,'Import Peak Change'!$A$106:GP$202,198,FALSE)))</f>
        <v>0</v>
      </c>
      <c r="GQ37" s="6">
        <f>IF(ISERROR(VLOOKUP($A37,'Import Peak'!$A$3:GQ$99,199,FALSE)-VLOOKUP($A37,'Import Peak Change'!$A$106:GQ$202,199,FALSE)),0,(VLOOKUP($A37,'Import Peak'!$A$3:GQ$99,199,FALSE)-VLOOKUP($A37,'Import Peak Change'!$A$106:GQ$202,199,FALSE)))</f>
        <v>0</v>
      </c>
      <c r="GR37" s="6">
        <f>IF(ISERROR(VLOOKUP($A37,'Import Peak'!$A$3:GR$99,200,FALSE)-VLOOKUP($A37,'Import Peak Change'!$A$106:GR$202,200,FALSE)),0,(VLOOKUP($A37,'Import Peak'!$A$3:GR$99,200,FALSE)-VLOOKUP($A37,'Import Peak Change'!$A$106:GR$202,200,FALSE)))</f>
        <v>0</v>
      </c>
      <c r="GS37" s="6">
        <f>IF(ISERROR(VLOOKUP($A37,'Import Peak'!$A$3:GS$99,201,FALSE)-VLOOKUP($A37,'Import Peak Change'!$A$106:GS$202,201,FALSE)),0,(VLOOKUP($A37,'Import Peak'!$A$3:GS$99,201,FALSE)-VLOOKUP($A37,'Import Peak Change'!$A$106:GS$202,201,FALSE)))</f>
        <v>0</v>
      </c>
      <c r="GT37" s="6">
        <f>IF(ISERROR(VLOOKUP($A37,'Import Peak'!$A$3:GT$99,202,FALSE)-VLOOKUP($A37,'Import Peak Change'!$A$106:GT$202,202,FALSE)),0,(VLOOKUP($A37,'Import Peak'!$A$3:GT$99,202,FALSE)-VLOOKUP($A37,'Import Peak Change'!$A$106:GT$202,202,FALSE)))</f>
        <v>0</v>
      </c>
      <c r="GU37" s="6">
        <f>IF(ISERROR(VLOOKUP($A37,'Import Peak'!$A$3:GU$99,203,FALSE)-VLOOKUP($A37,'Import Peak Change'!$A$106:GU$202,203,FALSE)),0,(VLOOKUP($A37,'Import Peak'!$A$3:GU$99,203,FALSE)-VLOOKUP($A37,'Import Peak Change'!$A$106:GU$202,203,FALSE)))</f>
        <v>0</v>
      </c>
      <c r="GV37" s="6">
        <f>IF(ISERROR(VLOOKUP($A37,'Import Peak'!$A$3:GV$99,204,FALSE)-VLOOKUP($A37,'Import Peak Change'!$A$106:GV$202,204,FALSE)),0,(VLOOKUP($A37,'Import Peak'!$A$3:GV$99,204,FALSE)-VLOOKUP($A37,'Import Peak Change'!$A$106:GV$202,204,FALSE)))</f>
        <v>0</v>
      </c>
      <c r="GW37" s="6">
        <f>IF(ISERROR(VLOOKUP($A37,'Import Peak'!$A$3:GW$99,205,FALSE)-VLOOKUP($A37,'Import Peak Change'!$A$106:GW$202,205,FALSE)),0,(VLOOKUP($A37,'Import Peak'!$A$3:GW$99,205,FALSE)-VLOOKUP($A37,'Import Peak Change'!$A$106:GW$202,205,FALSE)))</f>
        <v>0</v>
      </c>
      <c r="GX37" s="6">
        <f>IF(ISERROR(VLOOKUP($A37,'Import Peak'!$A$3:GX$99,206,FALSE)-VLOOKUP($A37,'Import Peak Change'!$A$106:GX$202,206,FALSE)),0,(VLOOKUP($A37,'Import Peak'!$A$3:GX$99,206,FALSE)-VLOOKUP($A37,'Import Peak Change'!$A$106:GX$202,206,FALSE)))</f>
        <v>0</v>
      </c>
      <c r="GY37" s="6">
        <f>IF(ISERROR(VLOOKUP($A37,'Import Peak'!$A$3:GY$99,207,FALSE)-VLOOKUP($A37,'Import Peak Change'!$A$106:GY$202,207,FALSE)),0,(VLOOKUP($A37,'Import Peak'!$A$3:GY$99,207,FALSE)-VLOOKUP($A37,'Import Peak Change'!$A$106:GY$202,207,FALSE)))</f>
        <v>0</v>
      </c>
      <c r="GZ37" s="6">
        <f>IF(ISERROR(VLOOKUP($A37,'Import Peak'!$A$3:GZ$99,208,FALSE)-VLOOKUP($A37,'Import Peak Change'!$A$106:GZ$202,208,FALSE)),0,(VLOOKUP($A37,'Import Peak'!$A$3:GZ$99,208,FALSE)-VLOOKUP($A37,'Import Peak Change'!$A$106:GZ$202,208,FALSE)))</f>
        <v>0</v>
      </c>
      <c r="HA37" s="6">
        <f>IF(ISERROR(VLOOKUP($A37,'Import Peak'!$A$3:HA$99,209,FALSE)-VLOOKUP($A37,'Import Peak Change'!$A$106:HA$202,209,FALSE)),0,(VLOOKUP($A37,'Import Peak'!$A$3:HA$99,209,FALSE)-VLOOKUP($A37,'Import Peak Change'!$A$106:HA$202,209,FALSE)))</f>
        <v>0</v>
      </c>
      <c r="HB37" s="6">
        <f>IF(ISERROR(VLOOKUP($A37,'Import Peak'!$A$3:HB$99,210,FALSE)-VLOOKUP($A37,'Import Peak Change'!$A$106:HB$202,210,FALSE)),0,(VLOOKUP($A37,'Import Peak'!$A$3:HB$99,210,FALSE)-VLOOKUP($A37,'Import Peak Change'!$A$106:HB$202,210,FALSE)))</f>
        <v>0</v>
      </c>
      <c r="HC37" s="6">
        <f>IF(ISERROR(VLOOKUP($A37,'Import Peak'!$A$3:HC$99,211,FALSE)-VLOOKUP($A37,'Import Peak Change'!$A$106:HC$202,211,FALSE)),0,(VLOOKUP($A37,'Import Peak'!$A$3:HC$99,211,FALSE)-VLOOKUP($A37,'Import Peak Change'!$A$106:HC$202,211,FALSE)))</f>
        <v>0</v>
      </c>
      <c r="HD37" s="6">
        <f>IF(ISERROR(VLOOKUP($A37,'Import Peak'!$A$3:HD$99,212,FALSE)-VLOOKUP($A37,'Import Peak Change'!$A$106:HD$202,212,FALSE)),0,(VLOOKUP($A37,'Import Peak'!$A$3:HD$99,212,FALSE)-VLOOKUP($A37,'Import Peak Change'!$A$106:HD$202,212,FALSE)))</f>
        <v>0</v>
      </c>
      <c r="HE37" s="6">
        <f>IF(ISERROR(VLOOKUP($A37,'Import Peak'!$A$3:HE$99,213,FALSE)-VLOOKUP($A37,'Import Peak Change'!$A$106:HE$202,213,FALSE)),0,(VLOOKUP($A37,'Import Peak'!$A$3:HE$99,213,FALSE)-VLOOKUP($A37,'Import Peak Change'!$A$106:HE$202,213,FALSE)))</f>
        <v>0</v>
      </c>
      <c r="HF37" s="6">
        <f>IF(ISERROR(VLOOKUP($A37,'Import Peak'!$A$3:HF$99,214,FALSE)-VLOOKUP($A37,'Import Peak Change'!$A$106:HF$202,214,FALSE)),0,(VLOOKUP($A37,'Import Peak'!$A$3:HF$99,214,FALSE)-VLOOKUP($A37,'Import Peak Change'!$A$106:HF$202,214,FALSE)))</f>
        <v>0</v>
      </c>
      <c r="HG37" s="6">
        <f>IF(ISERROR(VLOOKUP($A37,'Import Peak'!$A$3:HG$99,215,FALSE)-VLOOKUP($A37,'Import Peak Change'!$A$106:HG$202,215,FALSE)),0,(VLOOKUP($A37,'Import Peak'!$A$3:HG$99,215,FALSE)-VLOOKUP($A37,'Import Peak Change'!$A$106:HG$202,215,FALSE)))</f>
        <v>0</v>
      </c>
      <c r="HH37" s="6">
        <f>IF(ISERROR(VLOOKUP($A37,'Import Peak'!$A$3:HH$99,216,FALSE)-VLOOKUP($A37,'Import Peak Change'!$A$106:HH$202,216,FALSE)),0,(VLOOKUP($A37,'Import Peak'!$A$3:HH$99,216,FALSE)-VLOOKUP($A37,'Import Peak Change'!$A$106:HH$202,216,FALSE)))</f>
        <v>0</v>
      </c>
      <c r="HI37" s="6">
        <f>IF(ISERROR(VLOOKUP($A37,'Import Peak'!$A$3:HI$99,217,FALSE)-VLOOKUP($A37,'Import Peak Change'!$A$106:HI$202,217,FALSE)),0,(VLOOKUP($A37,'Import Peak'!$A$3:HI$99,217,FALSE)-VLOOKUP($A37,'Import Peak Change'!$A$106:HI$202,217,FALSE)))</f>
        <v>0</v>
      </c>
      <c r="HJ37" s="6">
        <f>IF(ISERROR(VLOOKUP($A37,'Import Peak'!$A$3:HJ$99,218,FALSE)-VLOOKUP($A37,'Import Peak Change'!$A$106:HJ$202,218,FALSE)),0,(VLOOKUP($A37,'Import Peak'!$A$3:HJ$99,218,FALSE)-VLOOKUP($A37,'Import Peak Change'!$A$106:HJ$202,218,FALSE)))</f>
        <v>0</v>
      </c>
      <c r="HK37" s="6">
        <f>IF(ISERROR(VLOOKUP($A37,'Import Peak'!$A$3:HK$99,219,FALSE)-VLOOKUP($A37,'Import Peak Change'!$A$106:HK$202,219,FALSE)),0,(VLOOKUP($A37,'Import Peak'!$A$3:HK$99,219,FALSE)-VLOOKUP($A37,'Import Peak Change'!$A$106:HK$202,219,FALSE)))</f>
        <v>0</v>
      </c>
      <c r="HL37" s="6">
        <f>IF(ISERROR(VLOOKUP($A37,'Import Peak'!$A$3:HL$99,220,FALSE)-VLOOKUP($A37,'Import Peak Change'!$A$106:HL$202,220,FALSE)),0,(VLOOKUP($A37,'Import Peak'!$A$3:HL$99,220,FALSE)-VLOOKUP($A37,'Import Peak Change'!$A$106:HL$202,220,FALSE)))</f>
        <v>0</v>
      </c>
      <c r="HM37" s="6">
        <f>IF(ISERROR(VLOOKUP($A37,'Import Peak'!$A$3:HM$99,221,FALSE)-VLOOKUP($A37,'Import Peak Change'!$A$106:HM$202,221,FALSE)),0,(VLOOKUP($A37,'Import Peak'!$A$3:HM$99,221,FALSE)-VLOOKUP($A37,'Import Peak Change'!$A$106:HM$202,221,FALSE)))</f>
        <v>0</v>
      </c>
      <c r="HN37" s="6">
        <f>IF(ISERROR(VLOOKUP($A37,'Import Peak'!$A$3:HN$99,222,FALSE)-VLOOKUP($A37,'Import Peak Change'!$A$106:HN$202,222,FALSE)),0,(VLOOKUP($A37,'Import Peak'!$A$3:HN$99,222,FALSE)-VLOOKUP($A37,'Import Peak Change'!$A$106:HN$202,222,FALSE)))</f>
        <v>0</v>
      </c>
      <c r="HO37" s="6">
        <f>IF(ISERROR(VLOOKUP($A37,'Import Peak'!$A$3:HO$99,223,FALSE)-VLOOKUP($A37,'Import Peak Change'!$A$106:HO$202,223,FALSE)),0,(VLOOKUP($A37,'Import Peak'!$A$3:HO$99,223,FALSE)-VLOOKUP($A37,'Import Peak Change'!$A$106:HO$202,223,FALSE)))</f>
        <v>0</v>
      </c>
      <c r="HP37" s="6">
        <f>IF(ISERROR(VLOOKUP($A37,'Import Peak'!$A$3:HP$99,224,FALSE)-VLOOKUP($A37,'Import Peak Change'!$A$106:HP$202,224,FALSE)),0,(VLOOKUP($A37,'Import Peak'!$A$3:HP$99,224,FALSE)-VLOOKUP($A37,'Import Peak Change'!$A$106:HP$202,224,FALSE)))</f>
        <v>0</v>
      </c>
      <c r="HQ37" s="6">
        <f>IF(ISERROR(VLOOKUP($A37,'Import Peak'!$A$3:HQ$99,225,FALSE)-VLOOKUP($A37,'Import Peak Change'!$A$106:HQ$202,225,FALSE)),0,(VLOOKUP($A37,'Import Peak'!$A$3:HQ$99,225,FALSE)-VLOOKUP($A37,'Import Peak Change'!$A$106:HQ$202,225,FALSE)))</f>
        <v>0</v>
      </c>
      <c r="HR37" s="6">
        <f>IF(ISERROR(VLOOKUP($A37,'Import Peak'!$A$3:HR$99,226,FALSE)-VLOOKUP($A37,'Import Peak Change'!$A$106:HR$202,226,FALSE)),0,(VLOOKUP($A37,'Import Peak'!$A$3:HR$99,226,FALSE)-VLOOKUP($A37,'Import Peak Change'!$A$106:HR$202,226,FALSE)))</f>
        <v>0</v>
      </c>
      <c r="HS37" s="6">
        <f>IF(ISERROR(VLOOKUP($A37,'Import Peak'!$A$3:HS$99,227,FALSE)-VLOOKUP($A37,'Import Peak Change'!$A$106:HS$202,227,FALSE)),0,(VLOOKUP($A37,'Import Peak'!$A$3:HS$99,227,FALSE)-VLOOKUP($A37,'Import Peak Change'!$A$106:HS$202,227,FALSE)))</f>
        <v>0</v>
      </c>
      <c r="HT37" s="6">
        <f>IF(ISERROR(VLOOKUP($A37,'Import Peak'!$A$3:HT$99,228,FALSE)-VLOOKUP($A37,'Import Peak Change'!$A$106:HT$202,228,FALSE)),0,(VLOOKUP($A37,'Import Peak'!$A$3:HT$99,228,FALSE)-VLOOKUP($A37,'Import Peak Change'!$A$106:HT$202,228,FALSE)))</f>
        <v>0</v>
      </c>
      <c r="HU37" s="6">
        <f>IF(ISERROR(VLOOKUP($A37,'Import Peak'!$A$3:HU$99,229,FALSE)-VLOOKUP($A37,'Import Peak Change'!$A$106:HU$202,229,FALSE)),0,(VLOOKUP($A37,'Import Peak'!$A$3:HU$99,229,FALSE)-VLOOKUP($A37,'Import Peak Change'!$A$106:HU$202,229,FALSE)))</f>
        <v>0</v>
      </c>
      <c r="HV37" s="6">
        <f>IF(ISERROR(VLOOKUP($A37,'Import Peak'!$A$3:HV$99,230,FALSE)-VLOOKUP($A37,'Import Peak Change'!$A$106:HV$202,230,FALSE)),0,(VLOOKUP($A37,'Import Peak'!$A$3:HV$99,230,FALSE)-VLOOKUP($A37,'Import Peak Change'!$A$106:HV$202,230,FALSE)))</f>
        <v>0</v>
      </c>
      <c r="HW37" s="6">
        <f>IF(ISERROR(VLOOKUP($A37,'Import Peak'!$A$3:HW$99,231,FALSE)-VLOOKUP($A37,'Import Peak Change'!$A$106:HW$202,231,FALSE)),0,(VLOOKUP($A37,'Import Peak'!$A$3:HW$99,231,FALSE)-VLOOKUP($A37,'Import Peak Change'!$A$106:HW$202,231,FALSE)))</f>
        <v>0</v>
      </c>
      <c r="HX37" s="6">
        <f>IF(ISERROR(VLOOKUP($A37,'Import Peak'!$A$3:HX$99,232,FALSE)-VLOOKUP($A37,'Import Peak Change'!$A$106:HX$202,232,FALSE)),0,(VLOOKUP($A37,'Import Peak'!$A$3:HX$99,232,FALSE)-VLOOKUP($A37,'Import Peak Change'!$A$106:HX$202,232,FALSE)))</f>
        <v>0</v>
      </c>
      <c r="HY37" s="6">
        <f>IF(ISERROR(VLOOKUP($A37,'Import Peak'!$A$3:HY$99,233,FALSE)-VLOOKUP($A37,'Import Peak Change'!$A$106:HY$202,233,FALSE)),0,(VLOOKUP($A37,'Import Peak'!$A$3:HY$99,233,FALSE)-VLOOKUP($A37,'Import Peak Change'!$A$106:HY$202,233,FALSE)))</f>
        <v>0</v>
      </c>
      <c r="HZ37" s="6">
        <f>IF(ISERROR(VLOOKUP($A37,'Import Peak'!$A$3:HZ$99,234,FALSE)-VLOOKUP($A37,'Import Peak Change'!$A$106:HZ$202,234,FALSE)),0,(VLOOKUP($A37,'Import Peak'!$A$3:HZ$99,234,FALSE)-VLOOKUP($A37,'Import Peak Change'!$A$106:HZ$202,234,FALSE)))</f>
        <v>0</v>
      </c>
      <c r="IA37" s="6">
        <f>IF(ISERROR(VLOOKUP($A37,'Import Peak'!$A$3:IA$99,235,FALSE)-VLOOKUP($A37,'Import Peak Change'!$A$106:IA$202,235,FALSE)),0,(VLOOKUP($A37,'Import Peak'!$A$3:IA$99,235,FALSE)-VLOOKUP($A37,'Import Peak Change'!$A$106:IA$202,235,FALSE)))</f>
        <v>0</v>
      </c>
      <c r="IB37" s="6">
        <f>IF(ISERROR(VLOOKUP($A37,'Import Peak'!$A$3:IB$99,236,FALSE)-VLOOKUP($A37,'Import Peak Change'!$A$106:IB$202,236,FALSE)),0,(VLOOKUP($A37,'Import Peak'!$A$3:IB$99,236,FALSE)-VLOOKUP($A37,'Import Peak Change'!$A$106:IB$202,236,FALSE)))</f>
        <v>0</v>
      </c>
      <c r="IC37" s="6">
        <f>IF(ISERROR(VLOOKUP($A37,'Import Peak'!$A$3:IC$99,237,FALSE)-VLOOKUP($A37,'Import Peak Change'!$A$106:IC$202,237,FALSE)),0,(VLOOKUP($A37,'Import Peak'!$A$3:IC$99,237,FALSE)-VLOOKUP($A37,'Import Peak Change'!$A$106:IC$202,237,FALSE)))</f>
        <v>0</v>
      </c>
      <c r="ID37" s="6">
        <f>IF(ISERROR(VLOOKUP($A37,'Import Peak'!$A$3:ID$99,238,FALSE)-VLOOKUP($A37,'Import Peak Change'!$A$106:ID$202,238,FALSE)),0,(VLOOKUP($A37,'Import Peak'!$A$3:ID$99,238,FALSE)-VLOOKUP($A37,'Import Peak Change'!$A$106:ID$202,238,FALSE)))</f>
        <v>0</v>
      </c>
      <c r="IE37" s="6">
        <f>IF(ISERROR(VLOOKUP($A37,'Import Peak'!$A$3:IE$99,239,FALSE)-VLOOKUP($A37,'Import Peak Change'!$A$106:IE$202,239,FALSE)),0,(VLOOKUP($A37,'Import Peak'!$A$3:IE$99,239,FALSE)-VLOOKUP($A37,'Import Peak Change'!$A$106:IE$202,239,FALSE)))</f>
        <v>0</v>
      </c>
    </row>
    <row r="38" spans="1:239">
      <c r="A38" s="168" t="str">
        <f>IF('Import Peak'!A35=0,"",'Import Peak'!A35)</f>
        <v>EPMI-WS-RN-INV</v>
      </c>
      <c r="B38" s="6"/>
      <c r="C38" s="6"/>
      <c r="D38" s="6"/>
      <c r="E38" s="6"/>
      <c r="F38" s="6"/>
      <c r="G38" s="211">
        <f>IF(ISERROR(VLOOKUP($A38,'Import Peak'!$A$3:G$99,7,FALSE)-VLOOKUP($A38,'Import Peak Change'!$A$106:G$202,7,FALSE)),0,(VLOOKUP($A38,'Import Peak'!$A$3:G$99,7,FALSE)-VLOOKUP($A38,'Import Peak Change'!$A$106:G$202,7,FALSE)))</f>
        <v>0</v>
      </c>
      <c r="H38" s="6">
        <f>IF(ISERROR(VLOOKUP($A38,'Import Peak'!$A$3:H$99,8,FALSE)-VLOOKUP($A38,'Import Peak Change'!$A$106:H$202,8,FALSE)),0,(VLOOKUP($A38,'Import Peak'!$A$3:H$99,8,FALSE)-VLOOKUP($A38,'Import Peak Change'!$A$106:H$202,8,FALSE)))</f>
        <v>0</v>
      </c>
      <c r="I38" s="6">
        <f>IF(ISERROR(VLOOKUP($A38,'Import Peak'!$A$3:I$99,9,FALSE)-VLOOKUP($A38,'Import Peak Change'!$A$106:I$202,9,FALSE)),0,(VLOOKUP($A38,'Import Peak'!$A$3:I$99,9,FALSE)-VLOOKUP($A38,'Import Peak Change'!$A$106:I$202,9,FALSE)))</f>
        <v>0</v>
      </c>
      <c r="J38" s="6">
        <f>IF(ISERROR(VLOOKUP($A38,'Import Peak'!$A$3:J$99,10,FALSE)-VLOOKUP($A38,'Import Peak Change'!$A$106:J$202,10,FALSE)),0,(VLOOKUP($A38,'Import Peak'!$A$3:J$99,10,FALSE)-VLOOKUP($A38,'Import Peak Change'!$A$106:J$202,10,FALSE)))</f>
        <v>0</v>
      </c>
      <c r="K38" s="6">
        <f>IF(ISERROR(VLOOKUP($A38,'Import Peak'!$A$3:K$99,11,FALSE)-VLOOKUP($A38,'Import Peak Change'!$A$106:K$202,11,FALSE)),0,(VLOOKUP($A38,'Import Peak'!$A$3:K$99,11,FALSE)-VLOOKUP($A38,'Import Peak Change'!$A$106:K$202,11,FALSE)))</f>
        <v>0</v>
      </c>
      <c r="L38" s="6">
        <f>IF(ISERROR(VLOOKUP($A38,'Import Peak'!$A$3:L$99,12,FALSE)-VLOOKUP($A38,'Import Peak Change'!$A$106:L$202,12,FALSE)),0,(VLOOKUP($A38,'Import Peak'!$A$3:L$99,12,FALSE)-VLOOKUP($A38,'Import Peak Change'!$A$106:L$202,12,FALSE)))</f>
        <v>0</v>
      </c>
      <c r="M38" s="6">
        <f>IF(ISERROR(VLOOKUP($A38,'Import Peak'!$A$3:M$99,13,FALSE)-VLOOKUP($A38,'Import Peak Change'!$A$106:M$202,13,FALSE)),0,(VLOOKUP($A38,'Import Peak'!$A$3:M$99,13,FALSE)-VLOOKUP($A38,'Import Peak Change'!$A$106:M$202,13,FALSE)))</f>
        <v>0</v>
      </c>
      <c r="N38" s="6">
        <f>IF(ISERROR(VLOOKUP($A38,'Import Peak'!$A$3:N$99,14,FALSE)-VLOOKUP($A38,'Import Peak Change'!$A$106:N$202,14,FALSE)),0,(VLOOKUP($A38,'Import Peak'!$A$3:N$99,14,FALSE)-VLOOKUP($A38,'Import Peak Change'!$A$106:N$202,14,FALSE)))</f>
        <v>0</v>
      </c>
      <c r="O38" s="6">
        <f>IF(ISERROR(VLOOKUP($A38,'Import Peak'!$A$3:O$99,15,FALSE)-VLOOKUP($A38,'Import Peak Change'!$A$106:O$202,15,FALSE)),0,(VLOOKUP($A38,'Import Peak'!$A$3:O$99,15,FALSE)-VLOOKUP($A38,'Import Peak Change'!$A$106:O$202,15,FALSE)))</f>
        <v>0</v>
      </c>
      <c r="P38" s="6">
        <f>IF(ISERROR(VLOOKUP($A38,'Import Peak'!$A$3:P$99,16,FALSE)-VLOOKUP($A38,'Import Peak Change'!$A$106:P$202,16,FALSE)),0,(VLOOKUP($A38,'Import Peak'!$A$3:P$99,16,FALSE)-VLOOKUP($A38,'Import Peak Change'!$A$106:P$202,16,FALSE)))</f>
        <v>0</v>
      </c>
      <c r="Q38" s="6">
        <f>IF(ISERROR(VLOOKUP($A38,'Import Peak'!$A$3:Q$99,17,FALSE)-VLOOKUP($A38,'Import Peak Change'!$A$106:Q$202,17,FALSE)),0,(VLOOKUP($A38,'Import Peak'!$A$3:Q$99,17,FALSE)-VLOOKUP($A38,'Import Peak Change'!$A$106:Q$202,17,FALSE)))</f>
        <v>0</v>
      </c>
      <c r="R38" s="6">
        <f>IF(ISERROR(VLOOKUP($A38,'Import Peak'!$A$3:R$99,18,FALSE)-VLOOKUP($A38,'Import Peak Change'!$A$106:R$202,18,FALSE)),0,(VLOOKUP($A38,'Import Peak'!$A$3:R$99,18,FALSE)-VLOOKUP($A38,'Import Peak Change'!$A$106:R$202,18,FALSE)))</f>
        <v>0</v>
      </c>
      <c r="S38" s="6">
        <f>IF(ISERROR(VLOOKUP($A38,'Import Peak'!$A$3:S$99,19,FALSE)-VLOOKUP($A38,'Import Peak Change'!$A$106:S$202,19,FALSE)),0,(VLOOKUP($A38,'Import Peak'!$A$3:S$99,19,FALSE)-VLOOKUP($A38,'Import Peak Change'!$A$106:S$202,19,FALSE)))</f>
        <v>0</v>
      </c>
      <c r="T38" s="6">
        <f>IF(ISERROR(VLOOKUP($A38,'Import Peak'!$A$3:T$99,20,FALSE)-VLOOKUP($A38,'Import Peak Change'!$A$106:T$202,20,FALSE)),0,(VLOOKUP($A38,'Import Peak'!$A$3:T$99,20,FALSE)-VLOOKUP($A38,'Import Peak Change'!$A$106:T$202,20,FALSE)))</f>
        <v>0</v>
      </c>
      <c r="U38" s="6">
        <f>IF(ISERROR(VLOOKUP($A38,'Import Peak'!$A$3:U$99,21,FALSE)-VLOOKUP($A38,'Import Peak Change'!$A$106:U$202,21,FALSE)),0,(VLOOKUP($A38,'Import Peak'!$A$3:U$99,21,FALSE)-VLOOKUP($A38,'Import Peak Change'!$A$106:U$202,21,FALSE)))</f>
        <v>0</v>
      </c>
      <c r="V38" s="6">
        <f>IF(ISERROR(VLOOKUP($A38,'Import Peak'!$A$3:V$99,22,FALSE)-VLOOKUP($A38,'Import Peak Change'!$A$106:V$202,22,FALSE)),0,(VLOOKUP($A38,'Import Peak'!$A$3:V$99,22,FALSE)-VLOOKUP($A38,'Import Peak Change'!$A$106:V$202,22,FALSE)))</f>
        <v>0</v>
      </c>
      <c r="W38" s="6">
        <f>IF(ISERROR(VLOOKUP($A38,'Import Peak'!$A$3:W$99,23,FALSE)-VLOOKUP($A38,'Import Peak Change'!$A$106:W$202,23,FALSE)),0,(VLOOKUP($A38,'Import Peak'!$A$3:W$99,23,FALSE)-VLOOKUP($A38,'Import Peak Change'!$A$106:W$202,23,FALSE)))</f>
        <v>0</v>
      </c>
      <c r="X38" s="6">
        <f>IF(ISERROR(VLOOKUP($A38,'Import Peak'!$A$3:X$99,24,FALSE)-VLOOKUP($A38,'Import Peak Change'!$A$106:X$202,24,FALSE)),0,(VLOOKUP($A38,'Import Peak'!$A$3:X$99,24,FALSE)-VLOOKUP($A38,'Import Peak Change'!$A$106:X$202,24,FALSE)))</f>
        <v>0</v>
      </c>
      <c r="Y38" s="6">
        <f>IF(ISERROR(VLOOKUP($A38,'Import Peak'!$A$3:Y$99,25,FALSE)-VLOOKUP($A38,'Import Peak Change'!$A$106:Y$202,25,FALSE)),0,(VLOOKUP($A38,'Import Peak'!$A$3:Y$99,25,FALSE)-VLOOKUP($A38,'Import Peak Change'!$A$106:Y$202,25,FALSE)))</f>
        <v>0</v>
      </c>
      <c r="Z38" s="6">
        <f>IF(ISERROR(VLOOKUP($A38,'Import Peak'!$A$3:Z$99,26,FALSE)-VLOOKUP($A38,'Import Peak Change'!$A$106:Z$202,26,FALSE)),0,(VLOOKUP($A38,'Import Peak'!$A$3:Z$99,26,FALSE)-VLOOKUP($A38,'Import Peak Change'!$A$106:Z$202,26,FALSE)))</f>
        <v>0</v>
      </c>
      <c r="AA38" s="6">
        <f>IF(ISERROR(VLOOKUP($A38,'Import Peak'!$A$3:AA$99,27,FALSE)-VLOOKUP($A38,'Import Peak Change'!$A$106:AA$202,27,FALSE)),0,(VLOOKUP($A38,'Import Peak'!$A$3:AA$99,27,FALSE)-VLOOKUP($A38,'Import Peak Change'!$A$106:AA$202,27,FALSE)))</f>
        <v>0</v>
      </c>
      <c r="AB38" s="6">
        <f>IF(ISERROR(VLOOKUP($A38,'Import Peak'!$A$3:AB$99,28,FALSE)-VLOOKUP($A38,'Import Peak Change'!$A$106:AB$202,28,FALSE)),0,(VLOOKUP($A38,'Import Peak'!$A$3:AB$99,28,FALSE)-VLOOKUP($A38,'Import Peak Change'!$A$106:AB$202,28,FALSE)))</f>
        <v>0</v>
      </c>
      <c r="AC38" s="6">
        <f>IF(ISERROR(VLOOKUP($A38,'Import Peak'!$A$3:AC$99,29,FALSE)-VLOOKUP($A38,'Import Peak Change'!$A$106:AC$202,29,FALSE)),0,(VLOOKUP($A38,'Import Peak'!$A$3:AC$99,29,FALSE)-VLOOKUP($A38,'Import Peak Change'!$A$106:AC$202,29,FALSE)))</f>
        <v>0</v>
      </c>
      <c r="AD38" s="6">
        <f>IF(ISERROR(VLOOKUP($A38,'Import Peak'!$A$3:AD$99,30,FALSE)-VLOOKUP($A38,'Import Peak Change'!$A$106:AD$202,30,FALSE)),0,(VLOOKUP($A38,'Import Peak'!$A$3:AD$99,30,FALSE)-VLOOKUP($A38,'Import Peak Change'!$A$106:AD$202,30,FALSE)))</f>
        <v>0</v>
      </c>
      <c r="AE38" s="6">
        <f>IF(ISERROR(VLOOKUP($A38,'Import Peak'!$A$3:AE$99,31,FALSE)-VLOOKUP($A38,'Import Peak Change'!$A$106:AE$202,31,FALSE)),0,(VLOOKUP($A38,'Import Peak'!$A$3:AE$99,31,FALSE)-VLOOKUP($A38,'Import Peak Change'!$A$106:AE$202,31,FALSE)))</f>
        <v>0</v>
      </c>
      <c r="AF38" s="6">
        <f>IF(ISERROR(VLOOKUP($A38,'Import Peak'!$A$3:AF$99,32,FALSE)-VLOOKUP($A38,'Import Peak Change'!$A$106:AF$202,32,FALSE)),0,(VLOOKUP($A38,'Import Peak'!$A$3:AF$99,32,FALSE)-VLOOKUP($A38,'Import Peak Change'!$A$106:AF$202,32,FALSE)))</f>
        <v>0</v>
      </c>
      <c r="AG38" s="6">
        <f>IF(ISERROR(VLOOKUP($A38,'Import Peak'!$A$3:AG$99,33,FALSE)-VLOOKUP($A38,'Import Peak Change'!$A$106:AG$202,33,FALSE)),0,(VLOOKUP($A38,'Import Peak'!$A$3:AG$99,33,FALSE)-VLOOKUP($A38,'Import Peak Change'!$A$106:AG$202,33,FALSE)))</f>
        <v>0</v>
      </c>
      <c r="AH38" s="6">
        <f>IF(ISERROR(VLOOKUP($A38,'Import Peak'!$A$3:AH$99,34,FALSE)-VLOOKUP($A38,'Import Peak Change'!$A$106:AH$202,34,FALSE)),0,(VLOOKUP($A38,'Import Peak'!$A$3:AH$99,34,FALSE)-VLOOKUP($A38,'Import Peak Change'!$A$106:AH$202,34,FALSE)))</f>
        <v>0</v>
      </c>
      <c r="AI38" s="6">
        <f>IF(ISERROR(VLOOKUP($A38,'Import Peak'!$A$3:AI$99,35,FALSE)-VLOOKUP($A38,'Import Peak Change'!$A$106:AI$202,35,FALSE)),0,(VLOOKUP($A38,'Import Peak'!$A$3:AI$99,35,FALSE)-VLOOKUP($A38,'Import Peak Change'!$A$106:AI$202,35,FALSE)))</f>
        <v>0</v>
      </c>
      <c r="AJ38" s="6">
        <f>IF(ISERROR(VLOOKUP($A38,'Import Peak'!$A$3:AJ$99,36,FALSE)-VLOOKUP($A38,'Import Peak Change'!$A$106:AJ$202,36,FALSE)),0,(VLOOKUP($A38,'Import Peak'!$A$3:AJ$99,36,FALSE)-VLOOKUP($A38,'Import Peak Change'!$A$106:AJ$202,36,FALSE)))</f>
        <v>0</v>
      </c>
      <c r="AK38" s="6">
        <f>IF(ISERROR(VLOOKUP($A38,'Import Peak'!$A$3:AK$99,37,FALSE)-VLOOKUP($A38,'Import Peak Change'!$A$106:AK$202,37,FALSE)),0,(VLOOKUP($A38,'Import Peak'!$A$3:AK$99,37,FALSE)-VLOOKUP($A38,'Import Peak Change'!$A$106:AK$202,37,FALSE)))</f>
        <v>0</v>
      </c>
      <c r="AL38" s="6">
        <f>IF(ISERROR(VLOOKUP($A38,'Import Peak'!$A$3:AL$99,38,FALSE)-VLOOKUP($A38,'Import Peak Change'!$A$106:AL$202,38,FALSE)),0,(VLOOKUP($A38,'Import Peak'!$A$3:AL$99,38,FALSE)-VLOOKUP($A38,'Import Peak Change'!$A$106:AL$202,38,FALSE)))</f>
        <v>0</v>
      </c>
      <c r="AM38" s="6">
        <f>IF(ISERROR(VLOOKUP($A38,'Import Peak'!$A$3:AM$99,39,FALSE)-VLOOKUP($A38,'Import Peak Change'!$A$106:AM$202,39,FALSE)),0,(VLOOKUP($A38,'Import Peak'!$A$3:AM$99,39,FALSE)-VLOOKUP($A38,'Import Peak Change'!$A$106:AM$202,39,FALSE)))</f>
        <v>0</v>
      </c>
      <c r="AN38" s="6">
        <f>IF(ISERROR(VLOOKUP($A38,'Import Peak'!$A$3:AN$99,40,FALSE)-VLOOKUP($A38,'Import Peak Change'!$A$106:AN$202,40,FALSE)),0,(VLOOKUP($A38,'Import Peak'!$A$3:AN$99,40,FALSE)-VLOOKUP($A38,'Import Peak Change'!$A$106:AN$202,40,FALSE)))</f>
        <v>0</v>
      </c>
      <c r="AO38" s="6">
        <f>IF(ISERROR(VLOOKUP($A38,'Import Peak'!$A$3:AO$99,41,FALSE)-VLOOKUP($A38,'Import Peak Change'!$A$106:AO$202,41,FALSE)),0,(VLOOKUP($A38,'Import Peak'!$A$3:AO$99,41,FALSE)-VLOOKUP($A38,'Import Peak Change'!$A$106:AO$202,41,FALSE)))</f>
        <v>0</v>
      </c>
      <c r="AP38" s="6">
        <f>IF(ISERROR(VLOOKUP($A38,'Import Peak'!$A$3:AP$99,42,FALSE)-VLOOKUP($A38,'Import Peak Change'!$A$106:AP$202,42,FALSE)),0,(VLOOKUP($A38,'Import Peak'!$A$3:AP$99,42,FALSE)-VLOOKUP($A38,'Import Peak Change'!$A$106:AP$202,42,FALSE)))</f>
        <v>0</v>
      </c>
      <c r="AQ38" s="6">
        <f>IF(ISERROR(VLOOKUP($A38,'Import Peak'!$A$3:AQ$99,43,FALSE)-VLOOKUP($A38,'Import Peak Change'!$A$106:AQ$202,43,FALSE)),0,(VLOOKUP($A38,'Import Peak'!$A$3:AQ$99,43,FALSE)-VLOOKUP($A38,'Import Peak Change'!$A$106:AQ$202,43,FALSE)))</f>
        <v>0</v>
      </c>
      <c r="AR38" s="6">
        <f>IF(ISERROR(VLOOKUP($A38,'Import Peak'!$A$3:AR$99,44,FALSE)-VLOOKUP($A38,'Import Peak Change'!$A$106:AR$202,44,FALSE)),0,(VLOOKUP($A38,'Import Peak'!$A$3:AR$99,44,FALSE)-VLOOKUP($A38,'Import Peak Change'!$A$106:AR$202,44,FALSE)))</f>
        <v>0</v>
      </c>
      <c r="AS38" s="6">
        <f>IF(ISERROR(VLOOKUP($A38,'Import Peak'!$A$3:AS$99,45,FALSE)-VLOOKUP($A38,'Import Peak Change'!$A$106:AS$202,45,FALSE)),0,(VLOOKUP($A38,'Import Peak'!$A$3:AS$99,45,FALSE)-VLOOKUP($A38,'Import Peak Change'!$A$106:AS$202,45,FALSE)))</f>
        <v>0</v>
      </c>
      <c r="AT38" s="6">
        <f>IF(ISERROR(VLOOKUP($A38,'Import Peak'!$A$3:AT$99,46,FALSE)-VLOOKUP($A38,'Import Peak Change'!$A$106:AT$202,46,FALSE)),0,(VLOOKUP($A38,'Import Peak'!$A$3:AT$99,46,FALSE)-VLOOKUP($A38,'Import Peak Change'!$A$106:AT$202,46,FALSE)))</f>
        <v>0</v>
      </c>
      <c r="AU38" s="6">
        <f>IF(ISERROR(VLOOKUP($A38,'Import Peak'!$A$3:AU$99,47,FALSE)-VLOOKUP($A38,'Import Peak Change'!$A$106:AU$202,47,FALSE)),0,(VLOOKUP($A38,'Import Peak'!$A$3:AU$99,47,FALSE)-VLOOKUP($A38,'Import Peak Change'!$A$106:AU$202,47,FALSE)))</f>
        <v>0</v>
      </c>
      <c r="AV38" s="6">
        <f>IF(ISERROR(VLOOKUP($A38,'Import Peak'!$A$3:AV$99,48,FALSE)-VLOOKUP($A38,'Import Peak Change'!$A$106:AV$202,48,FALSE)),0,(VLOOKUP($A38,'Import Peak'!$A$3:AV$99,48,FALSE)-VLOOKUP($A38,'Import Peak Change'!$A$106:AV$202,48,FALSE)))</f>
        <v>0</v>
      </c>
      <c r="AW38" s="6">
        <f>IF(ISERROR(VLOOKUP($A38,'Import Peak'!$A$3:AW$99,49,FALSE)-VLOOKUP($A38,'Import Peak Change'!$A$106:AW$202,49,FALSE)),0,(VLOOKUP($A38,'Import Peak'!$A$3:AW$99,49,FALSE)-VLOOKUP($A38,'Import Peak Change'!$A$106:AW$202,49,FALSE)))</f>
        <v>0</v>
      </c>
      <c r="AX38" s="6">
        <f>IF(ISERROR(VLOOKUP($A38,'Import Peak'!$A$3:AX$99,50,FALSE)-VLOOKUP($A38,'Import Peak Change'!$A$106:AX$202,50,FALSE)),0,(VLOOKUP($A38,'Import Peak'!$A$3:AX$99,50,FALSE)-VLOOKUP($A38,'Import Peak Change'!$A$106:AX$202,50,FALSE)))</f>
        <v>0</v>
      </c>
      <c r="AY38" s="6">
        <f>IF(ISERROR(VLOOKUP($A38,'Import Peak'!$A$3:AY$99,51,FALSE)-VLOOKUP($A38,'Import Peak Change'!$A$106:AY$202,51,FALSE)),0,(VLOOKUP($A38,'Import Peak'!$A$3:AY$99,51,FALSE)-VLOOKUP($A38,'Import Peak Change'!$A$106:AY$202,51,FALSE)))</f>
        <v>0</v>
      </c>
      <c r="AZ38" s="6">
        <f>IF(ISERROR(VLOOKUP($A38,'Import Peak'!$A$3:AZ$99,52,FALSE)-VLOOKUP($A38,'Import Peak Change'!$A$106:AZ$202,52,FALSE)),0,(VLOOKUP($A38,'Import Peak'!$A$3:AZ$99,52,FALSE)-VLOOKUP($A38,'Import Peak Change'!$A$106:AZ$202,52,FALSE)))</f>
        <v>0</v>
      </c>
      <c r="BA38" s="6">
        <f>IF(ISERROR(VLOOKUP($A38,'Import Peak'!$A$3:BA$99,53,FALSE)-VLOOKUP($A38,'Import Peak Change'!$A$106:BA$202,53,FALSE)),0,(VLOOKUP($A38,'Import Peak'!$A$3:BA$99,53,FALSE)-VLOOKUP($A38,'Import Peak Change'!$A$106:BA$202,53,FALSE)))</f>
        <v>0</v>
      </c>
      <c r="BB38" s="6">
        <f>IF(ISERROR(VLOOKUP($A38,'Import Peak'!$A$3:BB$99,54,FALSE)-VLOOKUP($A38,'Import Peak Change'!$A$106:BB$202,54,FALSE)),0,(VLOOKUP($A38,'Import Peak'!$A$3:BB$99,54,FALSE)-VLOOKUP($A38,'Import Peak Change'!$A$106:BB$202,54,FALSE)))</f>
        <v>0</v>
      </c>
      <c r="BC38" s="6">
        <f>IF(ISERROR(VLOOKUP($A38,'Import Peak'!$A$3:BC$99,55,FALSE)-VLOOKUP($A38,'Import Peak Change'!$A$106:BC$202,55,FALSE)),0,(VLOOKUP($A38,'Import Peak'!$A$3:BC$99,55,FALSE)-VLOOKUP($A38,'Import Peak Change'!$A$106:BC$202,55,FALSE)))</f>
        <v>0</v>
      </c>
      <c r="BD38" s="6">
        <f>IF(ISERROR(VLOOKUP($A38,'Import Peak'!$A$3:BD$99,56,FALSE)-VLOOKUP($A38,'Import Peak Change'!$A$106:BD$202,56,FALSE)),0,(VLOOKUP($A38,'Import Peak'!$A$3:BD$99,56,FALSE)-VLOOKUP($A38,'Import Peak Change'!$A$106:BD$202,56,FALSE)))</f>
        <v>0</v>
      </c>
      <c r="BE38" s="6">
        <f>IF(ISERROR(VLOOKUP($A38,'Import Peak'!$A$3:BE$99,57,FALSE)-VLOOKUP($A38,'Import Peak Change'!$A$106:BE$202,57,FALSE)),0,(VLOOKUP($A38,'Import Peak'!$A$3:BE$99,57,FALSE)-VLOOKUP($A38,'Import Peak Change'!$A$106:BE$202,57,FALSE)))</f>
        <v>0</v>
      </c>
      <c r="BF38" s="6">
        <f>IF(ISERROR(VLOOKUP($A38,'Import Peak'!$A$3:BF$99,58,FALSE)-VLOOKUP($A38,'Import Peak Change'!$A$106:BF$202,58,FALSE)),0,(VLOOKUP($A38,'Import Peak'!$A$3:BF$99,58,FALSE)-VLOOKUP($A38,'Import Peak Change'!$A$106:BF$202,58,FALSE)))</f>
        <v>0</v>
      </c>
      <c r="BG38" s="6">
        <f>IF(ISERROR(VLOOKUP($A38,'Import Peak'!$A$3:BG$99,59,FALSE)-VLOOKUP($A38,'Import Peak Change'!$A$106:BG$202,59,FALSE)),0,(VLOOKUP($A38,'Import Peak'!$A$3:BG$99,59,FALSE)-VLOOKUP($A38,'Import Peak Change'!$A$106:BG$202,59,FALSE)))</f>
        <v>0</v>
      </c>
      <c r="BH38" s="6">
        <f>IF(ISERROR(VLOOKUP($A38,'Import Peak'!$A$3:BH$99,60,FALSE)-VLOOKUP($A38,'Import Peak Change'!$A$106:BH$202,60,FALSE)),0,(VLOOKUP($A38,'Import Peak'!$A$3:BH$99,60,FALSE)-VLOOKUP($A38,'Import Peak Change'!$A$106:BH$202,60,FALSE)))</f>
        <v>0</v>
      </c>
      <c r="BI38" s="6">
        <f>IF(ISERROR(VLOOKUP($A38,'Import Peak'!$A$3:BI$99,61,FALSE)-VLOOKUP($A38,'Import Peak Change'!$A$106:BI$202,61,FALSE)),0,(VLOOKUP($A38,'Import Peak'!$A$3:BI$99,61,FALSE)-VLOOKUP($A38,'Import Peak Change'!$A$106:BI$202,61,FALSE)))</f>
        <v>0</v>
      </c>
      <c r="BJ38" s="6">
        <f>IF(ISERROR(VLOOKUP($A38,'Import Peak'!$A$3:BJ$99,62,FALSE)-VLOOKUP($A38,'Import Peak Change'!$A$106:BJ$202,62,FALSE)),0,(VLOOKUP($A38,'Import Peak'!$A$3:BJ$99,62,FALSE)-VLOOKUP($A38,'Import Peak Change'!$A$106:BJ$202,62,FALSE)))</f>
        <v>0</v>
      </c>
      <c r="BK38" s="6">
        <f>IF(ISERROR(VLOOKUP($A38,'Import Peak'!$A$3:BK$99,63,FALSE)-VLOOKUP($A38,'Import Peak Change'!$A$106:BK$202,63,FALSE)),0,(VLOOKUP($A38,'Import Peak'!$A$3:BK$99,63,FALSE)-VLOOKUP($A38,'Import Peak Change'!$A$106:BK$202,63,FALSE)))</f>
        <v>0</v>
      </c>
      <c r="BL38" s="6">
        <f>IF(ISERROR(VLOOKUP($A38,'Import Peak'!$A$3:BL$99,64,FALSE)-VLOOKUP($A38,'Import Peak Change'!$A$106:BL$202,64,FALSE)),0,(VLOOKUP($A38,'Import Peak'!$A$3:BL$99,64,FALSE)-VLOOKUP($A38,'Import Peak Change'!$A$106:BL$202,64,FALSE)))</f>
        <v>0</v>
      </c>
      <c r="BM38" s="6">
        <f>IF(ISERROR(VLOOKUP($A38,'Import Peak'!$A$3:BM$99,65,FALSE)-VLOOKUP($A38,'Import Peak Change'!$A$106:BM$202,65,FALSE)),0,(VLOOKUP($A38,'Import Peak'!$A$3:BM$99,65,FALSE)-VLOOKUP($A38,'Import Peak Change'!$A$106:BM$202,65,FALSE)))</f>
        <v>0</v>
      </c>
      <c r="BN38" s="6">
        <f>IF(ISERROR(VLOOKUP($A38,'Import Peak'!$A$3:BN$99,66,FALSE)-VLOOKUP($A38,'Import Peak Change'!$A$106:BN$202,66,FALSE)),0,(VLOOKUP($A38,'Import Peak'!$A$3:BN$99,66,FALSE)-VLOOKUP($A38,'Import Peak Change'!$A$106:BN$202,66,FALSE)))</f>
        <v>0</v>
      </c>
      <c r="BO38" s="6">
        <f>IF(ISERROR(VLOOKUP($A38,'Import Peak'!$A$3:BO$99,67,FALSE)-VLOOKUP($A38,'Import Peak Change'!$A$106:BO$202,67,FALSE)),0,(VLOOKUP($A38,'Import Peak'!$A$3:BO$99,67,FALSE)-VLOOKUP($A38,'Import Peak Change'!$A$106:BO$202,67,FALSE)))</f>
        <v>0</v>
      </c>
      <c r="BP38" s="6">
        <f>IF(ISERROR(VLOOKUP($A38,'Import Peak'!$A$3:BP$99,68,FALSE)-VLOOKUP($A38,'Import Peak Change'!$A$106:BP$202,68,FALSE)),0,(VLOOKUP($A38,'Import Peak'!$A$3:BP$99,68,FALSE)-VLOOKUP($A38,'Import Peak Change'!$A$106:BP$202,68,FALSE)))</f>
        <v>0</v>
      </c>
      <c r="BQ38" s="6">
        <f>IF(ISERROR(VLOOKUP($A38,'Import Peak'!$A$3:BQ$99,69,FALSE)-VLOOKUP($A38,'Import Peak Change'!$A$106:BQ$202,69,FALSE)),0,(VLOOKUP($A38,'Import Peak'!$A$3:BQ$99,69,FALSE)-VLOOKUP($A38,'Import Peak Change'!$A$106:BQ$202,69,FALSE)))</f>
        <v>0</v>
      </c>
      <c r="BR38" s="6">
        <f>IF(ISERROR(VLOOKUP($A38,'Import Peak'!$A$3:BR$99,70,FALSE)-VLOOKUP($A38,'Import Peak Change'!$A$106:BR$202,70,FALSE)),0,(VLOOKUP($A38,'Import Peak'!$A$3:BR$99,70,FALSE)-VLOOKUP($A38,'Import Peak Change'!$A$106:BR$202,70,FALSE)))</f>
        <v>0</v>
      </c>
      <c r="BS38" s="6">
        <f>IF(ISERROR(VLOOKUP($A38,'Import Peak'!$A$3:BS$99,71,FALSE)-VLOOKUP($A38,'Import Peak Change'!$A$106:BS$202,71,FALSE)),0,(VLOOKUP($A38,'Import Peak'!$A$3:BS$99,71,FALSE)-VLOOKUP($A38,'Import Peak Change'!$A$106:BS$202,71,FALSE)))</f>
        <v>0</v>
      </c>
      <c r="BT38" s="6">
        <f>IF(ISERROR(VLOOKUP($A38,'Import Peak'!$A$3:BT$99,72,FALSE)-VLOOKUP($A38,'Import Peak Change'!$A$106:BT$202,72,FALSE)),0,(VLOOKUP($A38,'Import Peak'!$A$3:BT$99,72,FALSE)-VLOOKUP($A38,'Import Peak Change'!$A$106:BT$202,72,FALSE)))</f>
        <v>0</v>
      </c>
      <c r="BU38" s="6">
        <f>IF(ISERROR(VLOOKUP($A38,'Import Peak'!$A$3:BU$99,73,FALSE)-VLOOKUP($A38,'Import Peak Change'!$A$106:BU$202,73,FALSE)),0,(VLOOKUP($A38,'Import Peak'!$A$3:BU$99,73,FALSE)-VLOOKUP($A38,'Import Peak Change'!$A$106:BU$202,73,FALSE)))</f>
        <v>0</v>
      </c>
      <c r="BV38" s="6">
        <f>IF(ISERROR(VLOOKUP($A38,'Import Peak'!$A$3:BV$99,74,FALSE)-VLOOKUP($A38,'Import Peak Change'!$A$106:BV$202,74,FALSE)),0,(VLOOKUP($A38,'Import Peak'!$A$3:BV$99,74,FALSE)-VLOOKUP($A38,'Import Peak Change'!$A$106:BV$202,74,FALSE)))</f>
        <v>0</v>
      </c>
      <c r="BW38" s="6">
        <f>IF(ISERROR(VLOOKUP($A38,'Import Peak'!$A$3:BW$99,75,FALSE)-VLOOKUP($A38,'Import Peak Change'!$A$106:BW$202,75,FALSE)),0,(VLOOKUP($A38,'Import Peak'!$A$3:BW$99,75,FALSE)-VLOOKUP($A38,'Import Peak Change'!$A$106:BW$202,75,FALSE)))</f>
        <v>0</v>
      </c>
      <c r="BX38" s="6">
        <f>IF(ISERROR(VLOOKUP($A38,'Import Peak'!$A$3:BX$99,76,FALSE)-VLOOKUP($A38,'Import Peak Change'!$A$106:BX$202,76,FALSE)),0,(VLOOKUP($A38,'Import Peak'!$A$3:BX$99,76,FALSE)-VLOOKUP($A38,'Import Peak Change'!$A$106:BX$202,76,FALSE)))</f>
        <v>0</v>
      </c>
      <c r="BY38" s="6">
        <f>IF(ISERROR(VLOOKUP($A38,'Import Peak'!$A$3:BY$99,77,FALSE)-VLOOKUP($A38,'Import Peak Change'!$A$106:BY$202,77,FALSE)),0,(VLOOKUP($A38,'Import Peak'!$A$3:BY$99,77,FALSE)-VLOOKUP($A38,'Import Peak Change'!$A$106:BY$202,77,FALSE)))</f>
        <v>0</v>
      </c>
      <c r="BZ38" s="6">
        <f>IF(ISERROR(VLOOKUP($A38,'Import Peak'!$A$3:BZ$99,78,FALSE)-VLOOKUP($A38,'Import Peak Change'!$A$106:BZ$202,78,FALSE)),0,(VLOOKUP($A38,'Import Peak'!$A$3:BZ$99,78,FALSE)-VLOOKUP($A38,'Import Peak Change'!$A$106:BZ$202,78,FALSE)))</f>
        <v>0</v>
      </c>
      <c r="CA38" s="6">
        <f>IF(ISERROR(VLOOKUP($A38,'Import Peak'!$A$3:CA$99,79,FALSE)-VLOOKUP($A38,'Import Peak Change'!$A$106:CA$202,79,FALSE)),0,(VLOOKUP($A38,'Import Peak'!$A$3:CA$99,79,FALSE)-VLOOKUP($A38,'Import Peak Change'!$A$106:CA$202,79,FALSE)))</f>
        <v>0</v>
      </c>
      <c r="CB38" s="6">
        <f>IF(ISERROR(VLOOKUP($A38,'Import Peak'!$A$3:CB$99,80,FALSE)-VLOOKUP($A38,'Import Peak Change'!$A$106:CB$202,80,FALSE)),0,(VLOOKUP($A38,'Import Peak'!$A$3:CB$99,80,FALSE)-VLOOKUP($A38,'Import Peak Change'!$A$106:CB$202,80,FALSE)))</f>
        <v>0</v>
      </c>
      <c r="CC38" s="6">
        <f>IF(ISERROR(VLOOKUP($A38,'Import Peak'!$A$3:CC$99,81,FALSE)-VLOOKUP($A38,'Import Peak Change'!$A$106:CC$202,81,FALSE)),0,(VLOOKUP($A38,'Import Peak'!$A$3:CC$99,81,FALSE)-VLOOKUP($A38,'Import Peak Change'!$A$106:CC$202,81,FALSE)))</f>
        <v>0</v>
      </c>
      <c r="CD38" s="6">
        <f>IF(ISERROR(VLOOKUP($A38,'Import Peak'!$A$3:CD$99,82,FALSE)-VLOOKUP($A38,'Import Peak Change'!$A$106:CD$202,82,FALSE)),0,(VLOOKUP($A38,'Import Peak'!$A$3:CD$99,82,FALSE)-VLOOKUP($A38,'Import Peak Change'!$A$106:CD$202,82,FALSE)))</f>
        <v>0</v>
      </c>
      <c r="CE38" s="6">
        <f>IF(ISERROR(VLOOKUP($A38,'Import Peak'!$A$3:CE$99,83,FALSE)-VLOOKUP($A38,'Import Peak Change'!$A$106:CE$202,83,FALSE)),0,(VLOOKUP($A38,'Import Peak'!$A$3:CE$99,83,FALSE)-VLOOKUP($A38,'Import Peak Change'!$A$106:CE$202,83,FALSE)))</f>
        <v>0</v>
      </c>
      <c r="CF38" s="6">
        <f>IF(ISERROR(VLOOKUP($A38,'Import Peak'!$A$3:CF$99,84,FALSE)-VLOOKUP($A38,'Import Peak Change'!$A$106:CF$202,84,FALSE)),0,(VLOOKUP($A38,'Import Peak'!$A$3:CF$99,84,FALSE)-VLOOKUP($A38,'Import Peak Change'!$A$106:CF$202,84,FALSE)))</f>
        <v>0</v>
      </c>
      <c r="CG38" s="6">
        <f>IF(ISERROR(VLOOKUP($A38,'Import Peak'!$A$3:CG$99,85,FALSE)-VLOOKUP($A38,'Import Peak Change'!$A$106:CG$202,85,FALSE)),0,(VLOOKUP($A38,'Import Peak'!$A$3:CG$99,85,FALSE)-VLOOKUP($A38,'Import Peak Change'!$A$106:CG$202,85,FALSE)))</f>
        <v>0</v>
      </c>
      <c r="CH38" s="6">
        <f>IF(ISERROR(VLOOKUP($A38,'Import Peak'!$A$3:CH$99,86,FALSE)-VLOOKUP($A38,'Import Peak Change'!$A$106:CH$202,86,FALSE)),0,(VLOOKUP($A38,'Import Peak'!$A$3:CH$99,86,FALSE)-VLOOKUP($A38,'Import Peak Change'!$A$106:CH$202,86,FALSE)))</f>
        <v>0</v>
      </c>
      <c r="CI38" s="6">
        <f>IF(ISERROR(VLOOKUP($A38,'Import Peak'!$A$3:CI$99,87,FALSE)-VLOOKUP($A38,'Import Peak Change'!$A$106:CI$202,87,FALSE)),0,(VLOOKUP($A38,'Import Peak'!$A$3:CI$99,87,FALSE)-VLOOKUP($A38,'Import Peak Change'!$A$106:CI$202,87,FALSE)))</f>
        <v>0</v>
      </c>
      <c r="CJ38" s="6">
        <f>IF(ISERROR(VLOOKUP($A38,'Import Peak'!$A$3:CJ$99,88,FALSE)-VLOOKUP($A38,'Import Peak Change'!$A$106:CJ$202,88,FALSE)),0,(VLOOKUP($A38,'Import Peak'!$A$3:CJ$99,88,FALSE)-VLOOKUP($A38,'Import Peak Change'!$A$106:CJ$202,88,FALSE)))</f>
        <v>0</v>
      </c>
      <c r="CK38" s="6">
        <f>IF(ISERROR(VLOOKUP($A38,'Import Peak'!$A$3:CK$99,89,FALSE)-VLOOKUP($A38,'Import Peak Change'!$A$106:CK$202,89,FALSE)),0,(VLOOKUP($A38,'Import Peak'!$A$3:CK$99,89,FALSE)-VLOOKUP($A38,'Import Peak Change'!$A$106:CK$202,89,FALSE)))</f>
        <v>0</v>
      </c>
      <c r="CL38" s="6">
        <f>IF(ISERROR(VLOOKUP($A38,'Import Peak'!$A$3:CL$99,90,FALSE)-VLOOKUP($A38,'Import Peak Change'!$A$106:CL$202,90,FALSE)),0,(VLOOKUP($A38,'Import Peak'!$A$3:CL$99,90,FALSE)-VLOOKUP($A38,'Import Peak Change'!$A$106:CL$202,90,FALSE)))</f>
        <v>0</v>
      </c>
      <c r="CM38" s="6">
        <f>IF(ISERROR(VLOOKUP($A38,'Import Peak'!$A$3:CM$99,91,FALSE)-VLOOKUP($A38,'Import Peak Change'!$A$106:CM$202,91,FALSE)),0,(VLOOKUP($A38,'Import Peak'!$A$3:CM$99,91,FALSE)-VLOOKUP($A38,'Import Peak Change'!$A$106:CM$202,91,FALSE)))</f>
        <v>0</v>
      </c>
      <c r="CN38" s="6">
        <f>IF(ISERROR(VLOOKUP($A38,'Import Peak'!$A$3:CN$99,92,FALSE)-VLOOKUP($A38,'Import Peak Change'!$A$106:CN$202,92,FALSE)),0,(VLOOKUP($A38,'Import Peak'!$A$3:CN$99,92,FALSE)-VLOOKUP($A38,'Import Peak Change'!$A$106:CN$202,92,FALSE)))</f>
        <v>0</v>
      </c>
      <c r="CO38" s="6">
        <f>IF(ISERROR(VLOOKUP($A38,'Import Peak'!$A$3:CO$99,93,FALSE)-VLOOKUP($A38,'Import Peak Change'!$A$106:CO$202,93,FALSE)),0,(VLOOKUP($A38,'Import Peak'!$A$3:CO$99,93,FALSE)-VLOOKUP($A38,'Import Peak Change'!$A$106:CO$202,93,FALSE)))</f>
        <v>0</v>
      </c>
      <c r="CP38" s="6">
        <f>IF(ISERROR(VLOOKUP($A38,'Import Peak'!$A$3:CP$99,94,FALSE)-VLOOKUP($A38,'Import Peak Change'!$A$106:CP$202,94,FALSE)),0,(VLOOKUP($A38,'Import Peak'!$A$3:CP$99,94,FALSE)-VLOOKUP($A38,'Import Peak Change'!$A$106:CP$202,94,FALSE)))</f>
        <v>0</v>
      </c>
      <c r="CQ38" s="6">
        <f>IF(ISERROR(VLOOKUP($A38,'Import Peak'!$A$3:CQ$99,95,FALSE)-VLOOKUP($A38,'Import Peak Change'!$A$106:CQ$202,95,FALSE)),0,(VLOOKUP($A38,'Import Peak'!$A$3:CQ$99,95,FALSE)-VLOOKUP($A38,'Import Peak Change'!$A$106:CQ$202,95,FALSE)))</f>
        <v>0</v>
      </c>
      <c r="CR38" s="6">
        <f>IF(ISERROR(VLOOKUP($A38,'Import Peak'!$A$3:CR$99,96,FALSE)-VLOOKUP($A38,'Import Peak Change'!$A$106:CR$202,96,FALSE)),0,(VLOOKUP($A38,'Import Peak'!$A$3:CR$99,96,FALSE)-VLOOKUP($A38,'Import Peak Change'!$A$106:CR$202,96,FALSE)))</f>
        <v>0</v>
      </c>
      <c r="CS38" s="6">
        <f>IF(ISERROR(VLOOKUP($A38,'Import Peak'!$A$3:CS$99,97,FALSE)-VLOOKUP($A38,'Import Peak Change'!$A$106:CS$202,97,FALSE)),0,(VLOOKUP($A38,'Import Peak'!$A$3:CS$99,97,FALSE)-VLOOKUP($A38,'Import Peak Change'!$A$106:CS$202,97,FALSE)))</f>
        <v>0</v>
      </c>
      <c r="CT38" s="6">
        <f>IF(ISERROR(VLOOKUP($A38,'Import Peak'!$A$3:CT$99,98,FALSE)-VLOOKUP($A38,'Import Peak Change'!$A$106:CT$202,98,FALSE)),0,(VLOOKUP($A38,'Import Peak'!$A$3:CT$99,98,FALSE)-VLOOKUP($A38,'Import Peak Change'!$A$106:CT$202,98,FALSE)))</f>
        <v>0</v>
      </c>
      <c r="CU38" s="6">
        <f>IF(ISERROR(VLOOKUP($A38,'Import Peak'!$A$3:CU$99,99,FALSE)-VLOOKUP($A38,'Import Peak Change'!$A$106:CU$202,99,FALSE)),0,(VLOOKUP($A38,'Import Peak'!$A$3:CU$99,99,FALSE)-VLOOKUP($A38,'Import Peak Change'!$A$106:CU$202,99,FALSE)))</f>
        <v>0</v>
      </c>
      <c r="CV38" s="6">
        <f>IF(ISERROR(VLOOKUP($A38,'Import Peak'!$A$3:CV$99,100,FALSE)-VLOOKUP($A38,'Import Peak Change'!$A$106:CV$202,100,FALSE)),0,(VLOOKUP($A38,'Import Peak'!$A$3:CV$99,100,FALSE)-VLOOKUP($A38,'Import Peak Change'!$A$106:CV$202,100,FALSE)))</f>
        <v>0</v>
      </c>
      <c r="CW38" s="6">
        <f>IF(ISERROR(VLOOKUP($A38,'Import Peak'!$A$3:CW$99,101,FALSE)-VLOOKUP($A38,'Import Peak Change'!$A$106:CW$202,101,FALSE)),0,(VLOOKUP($A38,'Import Peak'!$A$3:CW$99,101,FALSE)-VLOOKUP($A38,'Import Peak Change'!$A$106:CW$202,101,FALSE)))</f>
        <v>0</v>
      </c>
      <c r="CX38" s="6">
        <f>IF(ISERROR(VLOOKUP($A38,'Import Peak'!$A$3:CX$99,102,FALSE)-VLOOKUP($A38,'Import Peak Change'!$A$106:CX$202,102,FALSE)),0,(VLOOKUP($A38,'Import Peak'!$A$3:CX$99,102,FALSE)-VLOOKUP($A38,'Import Peak Change'!$A$106:CX$202,102,FALSE)))</f>
        <v>0</v>
      </c>
      <c r="CY38" s="6">
        <f>IF(ISERROR(VLOOKUP($A38,'Import Peak'!$A$3:CY$99,103,FALSE)-VLOOKUP($A38,'Import Peak Change'!$A$106:CY$202,103,FALSE)),0,(VLOOKUP($A38,'Import Peak'!$A$3:CY$99,103,FALSE)-VLOOKUP($A38,'Import Peak Change'!$A$106:CY$202,103,FALSE)))</f>
        <v>0</v>
      </c>
      <c r="CZ38" s="6">
        <f>IF(ISERROR(VLOOKUP($A38,'Import Peak'!$A$3:CZ$99,104,FALSE)-VLOOKUP($A38,'Import Peak Change'!$A$106:CZ$202,104,FALSE)),0,(VLOOKUP($A38,'Import Peak'!$A$3:CZ$99,104,FALSE)-VLOOKUP($A38,'Import Peak Change'!$A$106:CZ$202,104,FALSE)))</f>
        <v>0</v>
      </c>
      <c r="DA38" s="6">
        <f>IF(ISERROR(VLOOKUP($A38,'Import Peak'!$A$3:DA$99,105,FALSE)-VLOOKUP($A38,'Import Peak Change'!$A$106:DA$202,105,FALSE)),0,(VLOOKUP($A38,'Import Peak'!$A$3:DA$99,105,FALSE)-VLOOKUP($A38,'Import Peak Change'!$A$106:DA$202,105,FALSE)))</f>
        <v>0</v>
      </c>
      <c r="DB38" s="6">
        <f>IF(ISERROR(VLOOKUP($A38,'Import Peak'!$A$3:DB$99,106,FALSE)-VLOOKUP($A38,'Import Peak Change'!$A$106:DB$202,106,FALSE)),0,(VLOOKUP($A38,'Import Peak'!$A$3:DB$99,106,FALSE)-VLOOKUP($A38,'Import Peak Change'!$A$106:DB$202,106,FALSE)))</f>
        <v>0</v>
      </c>
      <c r="DC38" s="6">
        <f>IF(ISERROR(VLOOKUP($A38,'Import Peak'!$A$3:DC$99,107,FALSE)-VLOOKUP($A38,'Import Peak Change'!$A$106:DC$202,107,FALSE)),0,(VLOOKUP($A38,'Import Peak'!$A$3:DC$99,107,FALSE)-VLOOKUP($A38,'Import Peak Change'!$A$106:DC$202,107,FALSE)))</f>
        <v>0</v>
      </c>
      <c r="DD38" s="6">
        <f>IF(ISERROR(VLOOKUP($A38,'Import Peak'!$A$3:DD$99,108,FALSE)-VLOOKUP($A38,'Import Peak Change'!$A$106:DD$202,108,FALSE)),0,(VLOOKUP($A38,'Import Peak'!$A$3:DD$99,108,FALSE)-VLOOKUP($A38,'Import Peak Change'!$A$106:DD$202,108,FALSE)))</f>
        <v>0</v>
      </c>
      <c r="DE38" s="6">
        <f>IF(ISERROR(VLOOKUP($A38,'Import Peak'!$A$3:DE$99,109,FALSE)-VLOOKUP($A38,'Import Peak Change'!$A$106:DE$202,109,FALSE)),0,(VLOOKUP($A38,'Import Peak'!$A$3:DE$99,109,FALSE)-VLOOKUP($A38,'Import Peak Change'!$A$106:DE$202,109,FALSE)))</f>
        <v>0</v>
      </c>
      <c r="DF38" s="6">
        <f>IF(ISERROR(VLOOKUP($A38,'Import Peak'!$A$3:DF$99,110,FALSE)-VLOOKUP($A38,'Import Peak Change'!$A$106:DF$202,110,FALSE)),0,(VLOOKUP($A38,'Import Peak'!$A$3:DF$99,110,FALSE)-VLOOKUP($A38,'Import Peak Change'!$A$106:DF$202,110,FALSE)))</f>
        <v>0</v>
      </c>
      <c r="DG38" s="6">
        <f>IF(ISERROR(VLOOKUP($A38,'Import Peak'!$A$3:DG$99,111,FALSE)-VLOOKUP($A38,'Import Peak Change'!$A$106:DG$202,111,FALSE)),0,(VLOOKUP($A38,'Import Peak'!$A$3:DG$99,111,FALSE)-VLOOKUP($A38,'Import Peak Change'!$A$106:DG$202,111,FALSE)))</f>
        <v>0</v>
      </c>
      <c r="DH38" s="6">
        <f>IF(ISERROR(VLOOKUP($A38,'Import Peak'!$A$3:DH$99,112,FALSE)-VLOOKUP($A38,'Import Peak Change'!$A$106:DH$202,112,FALSE)),0,(VLOOKUP($A38,'Import Peak'!$A$3:DH$99,112,FALSE)-VLOOKUP($A38,'Import Peak Change'!$A$106:DH$202,112,FALSE)))</f>
        <v>0</v>
      </c>
      <c r="DI38" s="6">
        <f>IF(ISERROR(VLOOKUP($A38,'Import Peak'!$A$3:DI$99,113,FALSE)-VLOOKUP($A38,'Import Peak Change'!$A$106:DI$202,113,FALSE)),0,(VLOOKUP($A38,'Import Peak'!$A$3:DI$99,113,FALSE)-VLOOKUP($A38,'Import Peak Change'!$A$106:DI$202,113,FALSE)))</f>
        <v>0</v>
      </c>
      <c r="DJ38" s="6">
        <f>IF(ISERROR(VLOOKUP($A38,'Import Peak'!$A$3:DJ$99,114,FALSE)-VLOOKUP($A38,'Import Peak Change'!$A$106:DJ$202,114,FALSE)),0,(VLOOKUP($A38,'Import Peak'!$A$3:DJ$99,114,FALSE)-VLOOKUP($A38,'Import Peak Change'!$A$106:DJ$202,114,FALSE)))</f>
        <v>0</v>
      </c>
      <c r="DK38" s="6">
        <f>IF(ISERROR(VLOOKUP($A38,'Import Peak'!$A$3:DK$99,115,FALSE)-VLOOKUP($A38,'Import Peak Change'!$A$106:DK$202,115,FALSE)),0,(VLOOKUP($A38,'Import Peak'!$A$3:DK$99,115,FALSE)-VLOOKUP($A38,'Import Peak Change'!$A$106:DK$202,115,FALSE)))</f>
        <v>0</v>
      </c>
      <c r="DL38" s="6">
        <f>IF(ISERROR(VLOOKUP($A38,'Import Peak'!$A$3:DL$99,116,FALSE)-VLOOKUP($A38,'Import Peak Change'!$A$106:DL$202,116,FALSE)),0,(VLOOKUP($A38,'Import Peak'!$A$3:DL$99,116,FALSE)-VLOOKUP($A38,'Import Peak Change'!$A$106:DL$202,116,FALSE)))</f>
        <v>0</v>
      </c>
      <c r="DM38" s="6">
        <f>IF(ISERROR(VLOOKUP($A38,'Import Peak'!$A$3:DM$99,117,FALSE)-VLOOKUP($A38,'Import Peak Change'!$A$106:DM$202,117,FALSE)),0,(VLOOKUP($A38,'Import Peak'!$A$3:DM$99,117,FALSE)-VLOOKUP($A38,'Import Peak Change'!$A$106:DM$202,117,FALSE)))</f>
        <v>0</v>
      </c>
      <c r="DN38" s="6">
        <f>IF(ISERROR(VLOOKUP($A38,'Import Peak'!$A$3:DN$99,118,FALSE)-VLOOKUP($A38,'Import Peak Change'!$A$106:DN$202,118,FALSE)),0,(VLOOKUP($A38,'Import Peak'!$A$3:DN$99,118,FALSE)-VLOOKUP($A38,'Import Peak Change'!$A$106:DN$202,118,FALSE)))</f>
        <v>0</v>
      </c>
      <c r="DO38" s="6">
        <f>IF(ISERROR(VLOOKUP($A38,'Import Peak'!$A$3:DO$99,119,FALSE)-VLOOKUP($A38,'Import Peak Change'!$A$106:DO$202,119,FALSE)),0,(VLOOKUP($A38,'Import Peak'!$A$3:DO$99,119,FALSE)-VLOOKUP($A38,'Import Peak Change'!$A$106:DO$202,119,FALSE)))</f>
        <v>0</v>
      </c>
      <c r="DP38" s="6">
        <f>IF(ISERROR(VLOOKUP($A38,'Import Peak'!$A$3:DP$99,120,FALSE)-VLOOKUP($A38,'Import Peak Change'!$A$106:DP$202,120,FALSE)),0,(VLOOKUP($A38,'Import Peak'!$A$3:DP$99,120,FALSE)-VLOOKUP($A38,'Import Peak Change'!$A$106:DP$202,120,FALSE)))</f>
        <v>0</v>
      </c>
      <c r="DQ38" s="6">
        <f>IF(ISERROR(VLOOKUP($A38,'Import Peak'!$A$3:DQ$99,121,FALSE)-VLOOKUP($A38,'Import Peak Change'!$A$106:DQ$202,121,FALSE)),0,(VLOOKUP($A38,'Import Peak'!$A$3:DQ$99,121,FALSE)-VLOOKUP($A38,'Import Peak Change'!$A$106:DQ$202,121,FALSE)))</f>
        <v>0</v>
      </c>
      <c r="DR38" s="6">
        <f>IF(ISERROR(VLOOKUP($A38,'Import Peak'!$A$3:DR$99,122,FALSE)-VLOOKUP($A38,'Import Peak Change'!$A$106:DR$202,122,FALSE)),0,(VLOOKUP($A38,'Import Peak'!$A$3:DR$99,122,FALSE)-VLOOKUP($A38,'Import Peak Change'!$A$106:DR$202,122,FALSE)))</f>
        <v>0</v>
      </c>
      <c r="DS38" s="6">
        <f>IF(ISERROR(VLOOKUP($A38,'Import Peak'!$A$3:DS$99,123,FALSE)-VLOOKUP($A38,'Import Peak Change'!$A$106:DS$202,123,FALSE)),0,(VLOOKUP($A38,'Import Peak'!$A$3:DS$99,123,FALSE)-VLOOKUP($A38,'Import Peak Change'!$A$106:DS$202,123,FALSE)))</f>
        <v>0</v>
      </c>
      <c r="DT38" s="6">
        <f>IF(ISERROR(VLOOKUP($A38,'Import Peak'!$A$3:DT$99,124,FALSE)-VLOOKUP($A38,'Import Peak Change'!$A$106:DT$202,124,FALSE)),0,(VLOOKUP($A38,'Import Peak'!$A$3:DT$99,124,FALSE)-VLOOKUP($A38,'Import Peak Change'!$A$106:DT$202,124,FALSE)))</f>
        <v>0</v>
      </c>
      <c r="DU38" s="6">
        <f>IF(ISERROR(VLOOKUP($A38,'Import Peak'!$A$3:DU$99,125,FALSE)-VLOOKUP($A38,'Import Peak Change'!$A$106:DU$202,125,FALSE)),0,(VLOOKUP($A38,'Import Peak'!$A$3:DU$99,125,FALSE)-VLOOKUP($A38,'Import Peak Change'!$A$106:DU$202,125,FALSE)))</f>
        <v>0</v>
      </c>
      <c r="DV38" s="6">
        <f>IF(ISERROR(VLOOKUP($A38,'Import Peak'!$A$3:DV$99,126,FALSE)-VLOOKUP($A38,'Import Peak Change'!$A$106:DV$202,126,FALSE)),0,(VLOOKUP($A38,'Import Peak'!$A$3:DV$99,126,FALSE)-VLOOKUP($A38,'Import Peak Change'!$A$106:DV$202,126,FALSE)))</f>
        <v>0</v>
      </c>
      <c r="DW38" s="6">
        <f>IF(ISERROR(VLOOKUP($A38,'Import Peak'!$A$3:DW$99,127,FALSE)-VLOOKUP($A38,'Import Peak Change'!$A$106:DW$202,127,FALSE)),0,(VLOOKUP($A38,'Import Peak'!$A$3:DW$99,127,FALSE)-VLOOKUP($A38,'Import Peak Change'!$A$106:DW$202,127,FALSE)))</f>
        <v>0</v>
      </c>
      <c r="DX38" s="6">
        <f>IF(ISERROR(VLOOKUP($A38,'Import Peak'!$A$3:DX$99,128,FALSE)-VLOOKUP($A38,'Import Peak Change'!$A$106:DX$202,128,FALSE)),0,(VLOOKUP($A38,'Import Peak'!$A$3:DX$99,128,FALSE)-VLOOKUP($A38,'Import Peak Change'!$A$106:DX$202,128,FALSE)))</f>
        <v>0</v>
      </c>
      <c r="DY38" s="6">
        <f>IF(ISERROR(VLOOKUP($A38,'Import Peak'!$A$3:DY$99,129,FALSE)-VLOOKUP($A38,'Import Peak Change'!$A$106:DY$202,129,FALSE)),0,(VLOOKUP($A38,'Import Peak'!$A$3:DY$99,129,FALSE)-VLOOKUP($A38,'Import Peak Change'!$A$106:DY$202,129,FALSE)))</f>
        <v>0</v>
      </c>
      <c r="DZ38" s="6">
        <f>IF(ISERROR(VLOOKUP($A38,'Import Peak'!$A$3:DZ$99,130,FALSE)-VLOOKUP($A38,'Import Peak Change'!$A$106:DZ$202,130,FALSE)),0,(VLOOKUP($A38,'Import Peak'!$A$3:DZ$99,130,FALSE)-VLOOKUP($A38,'Import Peak Change'!$A$106:DZ$202,130,FALSE)))</f>
        <v>0</v>
      </c>
      <c r="EA38" s="6">
        <f>IF(ISERROR(VLOOKUP($A38,'Import Peak'!$A$3:EA$99,131,FALSE)-VLOOKUP($A38,'Import Peak Change'!$A$106:EA$202,131,FALSE)),0,(VLOOKUP($A38,'Import Peak'!$A$3:EA$99,131,FALSE)-VLOOKUP($A38,'Import Peak Change'!$A$106:EA$202,131,FALSE)))</f>
        <v>0</v>
      </c>
      <c r="EB38" s="6">
        <f>IF(ISERROR(VLOOKUP($A38,'Import Peak'!$A$3:EB$99,132,FALSE)-VLOOKUP($A38,'Import Peak Change'!$A$106:EB$202,132,FALSE)),0,(VLOOKUP($A38,'Import Peak'!$A$3:EB$99,132,FALSE)-VLOOKUP($A38,'Import Peak Change'!$A$106:EB$202,132,FALSE)))</f>
        <v>0</v>
      </c>
      <c r="EC38" s="6">
        <f>IF(ISERROR(VLOOKUP($A38,'Import Peak'!$A$3:EC$99,133,FALSE)-VLOOKUP($A38,'Import Peak Change'!$A$106:EC$202,133,FALSE)),0,(VLOOKUP($A38,'Import Peak'!$A$3:EC$99,133,FALSE)-VLOOKUP($A38,'Import Peak Change'!$A$106:EC$202,133,FALSE)))</f>
        <v>0</v>
      </c>
      <c r="ED38" s="6">
        <f>IF(ISERROR(VLOOKUP($A38,'Import Peak'!$A$3:ED$99,134,FALSE)-VLOOKUP($A38,'Import Peak Change'!$A$106:ED$202,134,FALSE)),0,(VLOOKUP($A38,'Import Peak'!$A$3:ED$99,134,FALSE)-VLOOKUP($A38,'Import Peak Change'!$A$106:ED$202,134,FALSE)))</f>
        <v>0</v>
      </c>
      <c r="EE38" s="6">
        <f>IF(ISERROR(VLOOKUP($A38,'Import Peak'!$A$3:EE$99,135,FALSE)-VLOOKUP($A38,'Import Peak Change'!$A$106:EE$202,135,FALSE)),0,(VLOOKUP($A38,'Import Peak'!$A$3:EE$99,135,FALSE)-VLOOKUP($A38,'Import Peak Change'!$A$106:EE$202,135,FALSE)))</f>
        <v>0</v>
      </c>
      <c r="EF38" s="6">
        <f>IF(ISERROR(VLOOKUP($A38,'Import Peak'!$A$3:EF$99,136,FALSE)-VLOOKUP($A38,'Import Peak Change'!$A$106:EF$202,136,FALSE)),0,(VLOOKUP($A38,'Import Peak'!$A$3:EF$99,136,FALSE)-VLOOKUP($A38,'Import Peak Change'!$A$106:EF$202,136,FALSE)))</f>
        <v>0</v>
      </c>
      <c r="EG38" s="6">
        <f>IF(ISERROR(VLOOKUP($A38,'Import Peak'!$A$3:EG$99,137,FALSE)-VLOOKUP($A38,'Import Peak Change'!$A$106:EG$202,137,FALSE)),0,(VLOOKUP($A38,'Import Peak'!$A$3:EG$99,137,FALSE)-VLOOKUP($A38,'Import Peak Change'!$A$106:EG$202,137,FALSE)))</f>
        <v>0</v>
      </c>
      <c r="EH38" s="6">
        <f>IF(ISERROR(VLOOKUP($A38,'Import Peak'!$A$3:EH$99,138,FALSE)-VLOOKUP($A38,'Import Peak Change'!$A$106:EH$202,138,FALSE)),0,(VLOOKUP($A38,'Import Peak'!$A$3:EH$99,138,FALSE)-VLOOKUP($A38,'Import Peak Change'!$A$106:EH$202,138,FALSE)))</f>
        <v>0</v>
      </c>
      <c r="EI38" s="6">
        <f>IF(ISERROR(VLOOKUP($A38,'Import Peak'!$A$3:EI$99,139,FALSE)-VLOOKUP($A38,'Import Peak Change'!$A$106:EI$202,139,FALSE)),0,(VLOOKUP($A38,'Import Peak'!$A$3:EI$99,139,FALSE)-VLOOKUP($A38,'Import Peak Change'!$A$106:EI$202,139,FALSE)))</f>
        <v>0</v>
      </c>
      <c r="EJ38" s="6">
        <f>IF(ISERROR(VLOOKUP($A38,'Import Peak'!$A$3:EJ$99,140,FALSE)-VLOOKUP($A38,'Import Peak Change'!$A$106:EJ$202,140,FALSE)),0,(VLOOKUP($A38,'Import Peak'!$A$3:EJ$99,140,FALSE)-VLOOKUP($A38,'Import Peak Change'!$A$106:EJ$202,140,FALSE)))</f>
        <v>0</v>
      </c>
      <c r="EK38" s="6">
        <f>IF(ISERROR(VLOOKUP($A38,'Import Peak'!$A$3:EK$99,141,FALSE)-VLOOKUP($A38,'Import Peak Change'!$A$106:EK$202,141,FALSE)),0,(VLOOKUP($A38,'Import Peak'!$A$3:EK$99,141,FALSE)-VLOOKUP($A38,'Import Peak Change'!$A$106:EK$202,141,FALSE)))</f>
        <v>0</v>
      </c>
      <c r="EL38" s="6">
        <f>IF(ISERROR(VLOOKUP($A38,'Import Peak'!$A$3:EL$99,142,FALSE)-VLOOKUP($A38,'Import Peak Change'!$A$106:EL$202,142,FALSE)),0,(VLOOKUP($A38,'Import Peak'!$A$3:EL$99,142,FALSE)-VLOOKUP($A38,'Import Peak Change'!$A$106:EL$202,142,FALSE)))</f>
        <v>0</v>
      </c>
      <c r="EM38" s="6">
        <f>IF(ISERROR(VLOOKUP($A38,'Import Peak'!$A$3:EM$99,143,FALSE)-VLOOKUP($A38,'Import Peak Change'!$A$106:EM$202,143,FALSE)),0,(VLOOKUP($A38,'Import Peak'!$A$3:EM$99,143,FALSE)-VLOOKUP($A38,'Import Peak Change'!$A$106:EM$202,143,FALSE)))</f>
        <v>0</v>
      </c>
      <c r="EN38" s="6">
        <f>IF(ISERROR(VLOOKUP($A38,'Import Peak'!$A$3:EN$99,144,FALSE)-VLOOKUP($A38,'Import Peak Change'!$A$106:EN$202,144,FALSE)),0,(VLOOKUP($A38,'Import Peak'!$A$3:EN$99,144,FALSE)-VLOOKUP($A38,'Import Peak Change'!$A$106:EN$202,144,FALSE)))</f>
        <v>0</v>
      </c>
      <c r="EO38" s="6">
        <f>IF(ISERROR(VLOOKUP($A38,'Import Peak'!$A$3:EO$99,145,FALSE)-VLOOKUP($A38,'Import Peak Change'!$A$106:EO$202,145,FALSE)),0,(VLOOKUP($A38,'Import Peak'!$A$3:EO$99,145,FALSE)-VLOOKUP($A38,'Import Peak Change'!$A$106:EO$202,145,FALSE)))</f>
        <v>0</v>
      </c>
      <c r="EP38" s="6">
        <f>IF(ISERROR(VLOOKUP($A38,'Import Peak'!$A$3:EP$99,146,FALSE)-VLOOKUP($A38,'Import Peak Change'!$A$106:EP$202,146,FALSE)),0,(VLOOKUP($A38,'Import Peak'!$A$3:EP$99,146,FALSE)-VLOOKUP($A38,'Import Peak Change'!$A$106:EP$202,146,FALSE)))</f>
        <v>0</v>
      </c>
      <c r="EQ38" s="6">
        <f>IF(ISERROR(VLOOKUP($A38,'Import Peak'!$A$3:EQ$99,147,FALSE)-VLOOKUP($A38,'Import Peak Change'!$A$106:EQ$202,147,FALSE)),0,(VLOOKUP($A38,'Import Peak'!$A$3:EQ$99,147,FALSE)-VLOOKUP($A38,'Import Peak Change'!$A$106:EQ$202,147,FALSE)))</f>
        <v>0</v>
      </c>
      <c r="ER38" s="6">
        <f>IF(ISERROR(VLOOKUP($A38,'Import Peak'!$A$3:ER$99,148,FALSE)-VLOOKUP($A38,'Import Peak Change'!$A$106:ER$202,148,FALSE)),0,(VLOOKUP($A38,'Import Peak'!$A$3:ER$99,148,FALSE)-VLOOKUP($A38,'Import Peak Change'!$A$106:ER$202,148,FALSE)))</f>
        <v>0</v>
      </c>
      <c r="ES38" s="6">
        <f>IF(ISERROR(VLOOKUP($A38,'Import Peak'!$A$3:ES$99,149,FALSE)-VLOOKUP($A38,'Import Peak Change'!$A$106:ES$202,149,FALSE)),0,(VLOOKUP($A38,'Import Peak'!$A$3:ES$99,149,FALSE)-VLOOKUP($A38,'Import Peak Change'!$A$106:ES$202,149,FALSE)))</f>
        <v>0</v>
      </c>
      <c r="ET38" s="6">
        <f>IF(ISERROR(VLOOKUP($A38,'Import Peak'!$A$3:ET$99,150,FALSE)-VLOOKUP($A38,'Import Peak Change'!$A$106:ET$202,150,FALSE)),0,(VLOOKUP($A38,'Import Peak'!$A$3:ET$99,150,FALSE)-VLOOKUP($A38,'Import Peak Change'!$A$106:ET$202,150,FALSE)))</f>
        <v>0</v>
      </c>
      <c r="EU38" s="6">
        <f>IF(ISERROR(VLOOKUP($A38,'Import Peak'!$A$3:EU$99,151,FALSE)-VLOOKUP($A38,'Import Peak Change'!$A$106:EU$202,151,FALSE)),0,(VLOOKUP($A38,'Import Peak'!$A$3:EU$99,151,FALSE)-VLOOKUP($A38,'Import Peak Change'!$A$106:EU$202,151,FALSE)))</f>
        <v>0</v>
      </c>
      <c r="EV38" s="6">
        <f>IF(ISERROR(VLOOKUP($A38,'Import Peak'!$A$3:EV$99,152,FALSE)-VLOOKUP($A38,'Import Peak Change'!$A$106:EV$202,152,FALSE)),0,(VLOOKUP($A38,'Import Peak'!$A$3:EV$99,152,FALSE)-VLOOKUP($A38,'Import Peak Change'!$A$106:EV$202,152,FALSE)))</f>
        <v>0</v>
      </c>
      <c r="EW38" s="6">
        <f>IF(ISERROR(VLOOKUP($A38,'Import Peak'!$A$3:EW$99,153,FALSE)-VLOOKUP($A38,'Import Peak Change'!$A$106:EW$202,153,FALSE)),0,(VLOOKUP($A38,'Import Peak'!$A$3:EW$99,153,FALSE)-VLOOKUP($A38,'Import Peak Change'!$A$106:EW$202,153,FALSE)))</f>
        <v>0</v>
      </c>
      <c r="EX38" s="6">
        <f>IF(ISERROR(VLOOKUP($A38,'Import Peak'!$A$3:EX$99,154,FALSE)-VLOOKUP($A38,'Import Peak Change'!$A$106:EX$202,154,FALSE)),0,(VLOOKUP($A38,'Import Peak'!$A$3:EX$99,154,FALSE)-VLOOKUP($A38,'Import Peak Change'!$A$106:EX$202,154,FALSE)))</f>
        <v>0</v>
      </c>
      <c r="EY38" s="6">
        <f>IF(ISERROR(VLOOKUP($A38,'Import Peak'!$A$3:EY$99,155,FALSE)-VLOOKUP($A38,'Import Peak Change'!$A$106:EY$202,155,FALSE)),0,(VLOOKUP($A38,'Import Peak'!$A$3:EY$99,155,FALSE)-VLOOKUP($A38,'Import Peak Change'!$A$106:EY$202,155,FALSE)))</f>
        <v>0</v>
      </c>
      <c r="EZ38" s="6">
        <f>IF(ISERROR(VLOOKUP($A38,'Import Peak'!$A$3:EZ$99,156,FALSE)-VLOOKUP($A38,'Import Peak Change'!$A$106:EZ$202,156,FALSE)),0,(VLOOKUP($A38,'Import Peak'!$A$3:EZ$99,156,FALSE)-VLOOKUP($A38,'Import Peak Change'!$A$106:EZ$202,156,FALSE)))</f>
        <v>0</v>
      </c>
      <c r="FA38" s="6">
        <f>IF(ISERROR(VLOOKUP($A38,'Import Peak'!$A$3:FA$99,157,FALSE)-VLOOKUP($A38,'Import Peak Change'!$A$106:FA$202,157,FALSE)),0,(VLOOKUP($A38,'Import Peak'!$A$3:FA$99,157,FALSE)-VLOOKUP($A38,'Import Peak Change'!$A$106:FA$202,157,FALSE)))</f>
        <v>0</v>
      </c>
      <c r="FB38" s="6">
        <f>IF(ISERROR(VLOOKUP($A38,'Import Peak'!$A$3:FB$99,158,FALSE)-VLOOKUP($A38,'Import Peak Change'!$A$106:FB$202,158,FALSE)),0,(VLOOKUP($A38,'Import Peak'!$A$3:FB$99,158,FALSE)-VLOOKUP($A38,'Import Peak Change'!$A$106:FB$202,158,FALSE)))</f>
        <v>0</v>
      </c>
      <c r="FC38" s="6">
        <f>IF(ISERROR(VLOOKUP($A38,'Import Peak'!$A$3:FC$99,159,FALSE)-VLOOKUP($A38,'Import Peak Change'!$A$106:FC$202,159,FALSE)),0,(VLOOKUP($A38,'Import Peak'!$A$3:FC$99,159,FALSE)-VLOOKUP($A38,'Import Peak Change'!$A$106:FC$202,159,FALSE)))</f>
        <v>0</v>
      </c>
      <c r="FD38" s="6">
        <f>IF(ISERROR(VLOOKUP($A38,'Import Peak'!$A$3:FD$99,160,FALSE)-VLOOKUP($A38,'Import Peak Change'!$A$106:FD$202,160,FALSE)),0,(VLOOKUP($A38,'Import Peak'!$A$3:FD$99,160,FALSE)-VLOOKUP($A38,'Import Peak Change'!$A$106:FD$202,160,FALSE)))</f>
        <v>0</v>
      </c>
      <c r="FE38" s="6">
        <f>IF(ISERROR(VLOOKUP($A38,'Import Peak'!$A$3:FE$99,161,FALSE)-VLOOKUP($A38,'Import Peak Change'!$A$106:FE$202,161,FALSE)),0,(VLOOKUP($A38,'Import Peak'!$A$3:FE$99,161,FALSE)-VLOOKUP($A38,'Import Peak Change'!$A$106:FE$202,161,FALSE)))</f>
        <v>0</v>
      </c>
      <c r="FF38" s="6">
        <f>IF(ISERROR(VLOOKUP($A38,'Import Peak'!$A$3:FF$99,162,FALSE)-VLOOKUP($A38,'Import Peak Change'!$A$106:FF$202,162,FALSE)),0,(VLOOKUP($A38,'Import Peak'!$A$3:FF$99,162,FALSE)-VLOOKUP($A38,'Import Peak Change'!$A$106:FF$202,162,FALSE)))</f>
        <v>0</v>
      </c>
      <c r="FG38" s="6">
        <f>IF(ISERROR(VLOOKUP($A38,'Import Peak'!$A$3:FG$99,163,FALSE)-VLOOKUP($A38,'Import Peak Change'!$A$106:FG$202,163,FALSE)),0,(VLOOKUP($A38,'Import Peak'!$A$3:FG$99,163,FALSE)-VLOOKUP($A38,'Import Peak Change'!$A$106:FG$202,163,FALSE)))</f>
        <v>0</v>
      </c>
      <c r="FH38" s="6">
        <f>IF(ISERROR(VLOOKUP($A38,'Import Peak'!$A$3:FH$99,164,FALSE)-VLOOKUP($A38,'Import Peak Change'!$A$106:FH$202,164,FALSE)),0,(VLOOKUP($A38,'Import Peak'!$A$3:FH$99,164,FALSE)-VLOOKUP($A38,'Import Peak Change'!$A$106:FH$202,164,FALSE)))</f>
        <v>0</v>
      </c>
      <c r="FI38" s="6">
        <f>IF(ISERROR(VLOOKUP($A38,'Import Peak'!$A$3:FI$99,165,FALSE)-VLOOKUP($A38,'Import Peak Change'!$A$106:FI$202,165,FALSE)),0,(VLOOKUP($A38,'Import Peak'!$A$3:FI$99,165,FALSE)-VLOOKUP($A38,'Import Peak Change'!$A$106:FI$202,165,FALSE)))</f>
        <v>0</v>
      </c>
      <c r="FJ38" s="6">
        <f>IF(ISERROR(VLOOKUP($A38,'Import Peak'!$A$3:FJ$99,166,FALSE)-VLOOKUP($A38,'Import Peak Change'!$A$106:FJ$202,166,FALSE)),0,(VLOOKUP($A38,'Import Peak'!$A$3:FJ$99,166,FALSE)-VLOOKUP($A38,'Import Peak Change'!$A$106:FJ$202,166,FALSE)))</f>
        <v>0</v>
      </c>
      <c r="FK38" s="6">
        <f>IF(ISERROR(VLOOKUP($A38,'Import Peak'!$A$3:FK$99,167,FALSE)-VLOOKUP($A38,'Import Peak Change'!$A$106:FK$202,167,FALSE)),0,(VLOOKUP($A38,'Import Peak'!$A$3:FK$99,167,FALSE)-VLOOKUP($A38,'Import Peak Change'!$A$106:FK$202,167,FALSE)))</f>
        <v>0</v>
      </c>
      <c r="FL38" s="6">
        <f>IF(ISERROR(VLOOKUP($A38,'Import Peak'!$A$3:FL$99,168,FALSE)-VLOOKUP($A38,'Import Peak Change'!$A$106:FL$202,168,FALSE)),0,(VLOOKUP($A38,'Import Peak'!$A$3:FL$99,168,FALSE)-VLOOKUP($A38,'Import Peak Change'!$A$106:FL$202,168,FALSE)))</f>
        <v>0</v>
      </c>
      <c r="FM38" s="6">
        <f>IF(ISERROR(VLOOKUP($A38,'Import Peak'!$A$3:FM$99,169,FALSE)-VLOOKUP($A38,'Import Peak Change'!$A$106:FM$202,169,FALSE)),0,(VLOOKUP($A38,'Import Peak'!$A$3:FM$99,169,FALSE)-VLOOKUP($A38,'Import Peak Change'!$A$106:FM$202,169,FALSE)))</f>
        <v>0</v>
      </c>
      <c r="FN38" s="6">
        <f>IF(ISERROR(VLOOKUP($A38,'Import Peak'!$A$3:FN$99,170,FALSE)-VLOOKUP($A38,'Import Peak Change'!$A$106:FN$202,170,FALSE)),0,(VLOOKUP($A38,'Import Peak'!$A$3:FN$99,170,FALSE)-VLOOKUP($A38,'Import Peak Change'!$A$106:FN$202,170,FALSE)))</f>
        <v>0</v>
      </c>
      <c r="FO38" s="6">
        <f>IF(ISERROR(VLOOKUP($A38,'Import Peak'!$A$3:FO$99,171,FALSE)-VLOOKUP($A38,'Import Peak Change'!$A$106:FO$202,171,FALSE)),0,(VLOOKUP($A38,'Import Peak'!$A$3:FO$99,171,FALSE)-VLOOKUP($A38,'Import Peak Change'!$A$106:FO$202,171,FALSE)))</f>
        <v>0</v>
      </c>
      <c r="FP38" s="6">
        <f>IF(ISERROR(VLOOKUP($A38,'Import Peak'!$A$3:FP$99,172,FALSE)-VLOOKUP($A38,'Import Peak Change'!$A$106:FP$202,172,FALSE)),0,(VLOOKUP($A38,'Import Peak'!$A$3:FP$99,172,FALSE)-VLOOKUP($A38,'Import Peak Change'!$A$106:FP$202,172,FALSE)))</f>
        <v>0</v>
      </c>
      <c r="FQ38" s="6">
        <f>IF(ISERROR(VLOOKUP($A38,'Import Peak'!$A$3:FQ$99,173,FALSE)-VLOOKUP($A38,'Import Peak Change'!$A$106:FQ$202,173,FALSE)),0,(VLOOKUP($A38,'Import Peak'!$A$3:FQ$99,173,FALSE)-VLOOKUP($A38,'Import Peak Change'!$A$106:FQ$202,173,FALSE)))</f>
        <v>0</v>
      </c>
      <c r="FR38" s="6">
        <f>IF(ISERROR(VLOOKUP($A38,'Import Peak'!$A$3:FR$99,174,FALSE)-VLOOKUP($A38,'Import Peak Change'!$A$106:FR$202,174,FALSE)),0,(VLOOKUP($A38,'Import Peak'!$A$3:FR$99,174,FALSE)-VLOOKUP($A38,'Import Peak Change'!$A$106:FR$202,174,FALSE)))</f>
        <v>0</v>
      </c>
      <c r="FS38" s="6">
        <f>IF(ISERROR(VLOOKUP($A38,'Import Peak'!$A$3:FS$99,175,FALSE)-VLOOKUP($A38,'Import Peak Change'!$A$106:FS$202,175,FALSE)),0,(VLOOKUP($A38,'Import Peak'!$A$3:FS$99,175,FALSE)-VLOOKUP($A38,'Import Peak Change'!$A$106:FS$202,175,FALSE)))</f>
        <v>0</v>
      </c>
      <c r="FT38" s="6">
        <f>IF(ISERROR(VLOOKUP($A38,'Import Peak'!$A$3:FT$99,176,FALSE)-VLOOKUP($A38,'Import Peak Change'!$A$106:FT$202,176,FALSE)),0,(VLOOKUP($A38,'Import Peak'!$A$3:FT$99,176,FALSE)-VLOOKUP($A38,'Import Peak Change'!$A$106:FT$202,176,FALSE)))</f>
        <v>0</v>
      </c>
      <c r="FU38" s="6">
        <f>IF(ISERROR(VLOOKUP($A38,'Import Peak'!$A$3:FU$99,177,FALSE)-VLOOKUP($A38,'Import Peak Change'!$A$106:FU$202,177,FALSE)),0,(VLOOKUP($A38,'Import Peak'!$A$3:FU$99,177,FALSE)-VLOOKUP($A38,'Import Peak Change'!$A$106:FU$202,177,FALSE)))</f>
        <v>0</v>
      </c>
      <c r="FV38" s="6">
        <f>IF(ISERROR(VLOOKUP($A38,'Import Peak'!$A$3:FV$99,178,FALSE)-VLOOKUP($A38,'Import Peak Change'!$A$106:FV$202,178,FALSE)),0,(VLOOKUP($A38,'Import Peak'!$A$3:FV$99,178,FALSE)-VLOOKUP($A38,'Import Peak Change'!$A$106:FV$202,178,FALSE)))</f>
        <v>0</v>
      </c>
      <c r="FW38" s="6">
        <f>IF(ISERROR(VLOOKUP($A38,'Import Peak'!$A$3:FW$99,179,FALSE)-VLOOKUP($A38,'Import Peak Change'!$A$106:FW$202,179,FALSE)),0,(VLOOKUP($A38,'Import Peak'!$A$3:FW$99,179,FALSE)-VLOOKUP($A38,'Import Peak Change'!$A$106:FW$202,179,FALSE)))</f>
        <v>0</v>
      </c>
      <c r="FX38" s="6">
        <f>IF(ISERROR(VLOOKUP($A38,'Import Peak'!$A$3:FX$99,180,FALSE)-VLOOKUP($A38,'Import Peak Change'!$A$106:FX$202,180,FALSE)),0,(VLOOKUP($A38,'Import Peak'!$A$3:FX$99,180,FALSE)-VLOOKUP($A38,'Import Peak Change'!$A$106:FX$202,180,FALSE)))</f>
        <v>0</v>
      </c>
      <c r="FY38" s="6">
        <f>IF(ISERROR(VLOOKUP($A38,'Import Peak'!$A$3:FY$99,181,FALSE)-VLOOKUP($A38,'Import Peak Change'!$A$106:FY$202,181,FALSE)),0,(VLOOKUP($A38,'Import Peak'!$A$3:FY$99,181,FALSE)-VLOOKUP($A38,'Import Peak Change'!$A$106:FY$202,181,FALSE)))</f>
        <v>0</v>
      </c>
      <c r="FZ38" s="6">
        <f>IF(ISERROR(VLOOKUP($A38,'Import Peak'!$A$3:FZ$99,182,FALSE)-VLOOKUP($A38,'Import Peak Change'!$A$106:FZ$202,182,FALSE)),0,(VLOOKUP($A38,'Import Peak'!$A$3:FZ$99,182,FALSE)-VLOOKUP($A38,'Import Peak Change'!$A$106:FZ$202,182,FALSE)))</f>
        <v>0</v>
      </c>
      <c r="GA38" s="6">
        <f>IF(ISERROR(VLOOKUP($A38,'Import Peak'!$A$3:GA$99,183,FALSE)-VLOOKUP($A38,'Import Peak Change'!$A$106:GA$202,183,FALSE)),0,(VLOOKUP($A38,'Import Peak'!$A$3:GA$99,183,FALSE)-VLOOKUP($A38,'Import Peak Change'!$A$106:GA$202,183,FALSE)))</f>
        <v>0</v>
      </c>
      <c r="GB38" s="6">
        <f>IF(ISERROR(VLOOKUP($A38,'Import Peak'!$A$3:GB$99,184,FALSE)-VLOOKUP($A38,'Import Peak Change'!$A$106:GB$202,184,FALSE)),0,(VLOOKUP($A38,'Import Peak'!$A$3:GB$99,184,FALSE)-VLOOKUP($A38,'Import Peak Change'!$A$106:GB$202,184,FALSE)))</f>
        <v>0</v>
      </c>
      <c r="GC38" s="6">
        <f>IF(ISERROR(VLOOKUP($A38,'Import Peak'!$A$3:GC$99,185,FALSE)-VLOOKUP($A38,'Import Peak Change'!$A$106:GC$202,185,FALSE)),0,(VLOOKUP($A38,'Import Peak'!$A$3:GC$99,185,FALSE)-VLOOKUP($A38,'Import Peak Change'!$A$106:GC$202,185,FALSE)))</f>
        <v>0</v>
      </c>
      <c r="GD38" s="6">
        <f>IF(ISERROR(VLOOKUP($A38,'Import Peak'!$A$3:GD$99,186,FALSE)-VLOOKUP($A38,'Import Peak Change'!$A$106:GD$202,186,FALSE)),0,(VLOOKUP($A38,'Import Peak'!$A$3:GD$99,186,FALSE)-VLOOKUP($A38,'Import Peak Change'!$A$106:GD$202,186,FALSE)))</f>
        <v>0</v>
      </c>
      <c r="GE38" s="6">
        <f>IF(ISERROR(VLOOKUP($A38,'Import Peak'!$A$3:GE$99,187,FALSE)-VLOOKUP($A38,'Import Peak Change'!$A$106:GE$202,187,FALSE)),0,(VLOOKUP($A38,'Import Peak'!$A$3:GE$99,187,FALSE)-VLOOKUP($A38,'Import Peak Change'!$A$106:GE$202,187,FALSE)))</f>
        <v>0</v>
      </c>
      <c r="GF38" s="6">
        <f>IF(ISERROR(VLOOKUP($A38,'Import Peak'!$A$3:GF$99,188,FALSE)-VLOOKUP($A38,'Import Peak Change'!$A$106:GF$202,188,FALSE)),0,(VLOOKUP($A38,'Import Peak'!$A$3:GF$99,188,FALSE)-VLOOKUP($A38,'Import Peak Change'!$A$106:GF$202,188,FALSE)))</f>
        <v>0</v>
      </c>
      <c r="GG38" s="6">
        <f>IF(ISERROR(VLOOKUP($A38,'Import Peak'!$A$3:GG$99,189,FALSE)-VLOOKUP($A38,'Import Peak Change'!$A$106:GG$202,189,FALSE)),0,(VLOOKUP($A38,'Import Peak'!$A$3:GG$99,189,FALSE)-VLOOKUP($A38,'Import Peak Change'!$A$106:GG$202,189,FALSE)))</f>
        <v>0</v>
      </c>
      <c r="GH38" s="6">
        <f>IF(ISERROR(VLOOKUP($A38,'Import Peak'!$A$3:GH$99,190,FALSE)-VLOOKUP($A38,'Import Peak Change'!$A$106:GH$202,190,FALSE)),0,(VLOOKUP($A38,'Import Peak'!$A$3:GH$99,190,FALSE)-VLOOKUP($A38,'Import Peak Change'!$A$106:GH$202,190,FALSE)))</f>
        <v>0</v>
      </c>
      <c r="GI38" s="6">
        <f>IF(ISERROR(VLOOKUP($A38,'Import Peak'!$A$3:GI$99,191,FALSE)-VLOOKUP($A38,'Import Peak Change'!$A$106:GI$202,191,FALSE)),0,(VLOOKUP($A38,'Import Peak'!$A$3:GI$99,191,FALSE)-VLOOKUP($A38,'Import Peak Change'!$A$106:GI$202,191,FALSE)))</f>
        <v>0</v>
      </c>
      <c r="GJ38" s="6">
        <f>IF(ISERROR(VLOOKUP($A38,'Import Peak'!$A$3:GJ$99,192,FALSE)-VLOOKUP($A38,'Import Peak Change'!$A$106:GJ$202,192,FALSE)),0,(VLOOKUP($A38,'Import Peak'!$A$3:GJ$99,192,FALSE)-VLOOKUP($A38,'Import Peak Change'!$A$106:GJ$202,192,FALSE)))</f>
        <v>0</v>
      </c>
      <c r="GK38" s="6">
        <f>IF(ISERROR(VLOOKUP($A38,'Import Peak'!$A$3:GK$99,193,FALSE)-VLOOKUP($A38,'Import Peak Change'!$A$106:GK$202,193,FALSE)),0,(VLOOKUP($A38,'Import Peak'!$A$3:GK$99,193,FALSE)-VLOOKUP($A38,'Import Peak Change'!$A$106:GK$202,193,FALSE)))</f>
        <v>0</v>
      </c>
      <c r="GL38" s="6">
        <f>IF(ISERROR(VLOOKUP($A38,'Import Peak'!$A$3:GL$99,194,FALSE)-VLOOKUP($A38,'Import Peak Change'!$A$106:GL$202,194,FALSE)),0,(VLOOKUP($A38,'Import Peak'!$A$3:GL$99,194,FALSE)-VLOOKUP($A38,'Import Peak Change'!$A$106:GL$202,194,FALSE)))</f>
        <v>0</v>
      </c>
      <c r="GM38" s="6">
        <f>IF(ISERROR(VLOOKUP($A38,'Import Peak'!$A$3:GM$99,195,FALSE)-VLOOKUP($A38,'Import Peak Change'!$A$106:GM$202,195,FALSE)),0,(VLOOKUP($A38,'Import Peak'!$A$3:GM$99,195,FALSE)-VLOOKUP($A38,'Import Peak Change'!$A$106:GM$202,195,FALSE)))</f>
        <v>0</v>
      </c>
      <c r="GN38" s="6">
        <f>IF(ISERROR(VLOOKUP($A38,'Import Peak'!$A$3:GN$99,196,FALSE)-VLOOKUP($A38,'Import Peak Change'!$A$106:GN$202,196,FALSE)),0,(VLOOKUP($A38,'Import Peak'!$A$3:GN$99,196,FALSE)-VLOOKUP($A38,'Import Peak Change'!$A$106:GN$202,196,FALSE)))</f>
        <v>0</v>
      </c>
      <c r="GO38" s="6">
        <f>IF(ISERROR(VLOOKUP($A38,'Import Peak'!$A$3:GO$99,197,FALSE)-VLOOKUP($A38,'Import Peak Change'!$A$106:GO$202,197,FALSE)),0,(VLOOKUP($A38,'Import Peak'!$A$3:GO$99,197,FALSE)-VLOOKUP($A38,'Import Peak Change'!$A$106:GO$202,197,FALSE)))</f>
        <v>0</v>
      </c>
      <c r="GP38" s="6">
        <f>IF(ISERROR(VLOOKUP($A38,'Import Peak'!$A$3:GP$99,198,FALSE)-VLOOKUP($A38,'Import Peak Change'!$A$106:GP$202,198,FALSE)),0,(VLOOKUP($A38,'Import Peak'!$A$3:GP$99,198,FALSE)-VLOOKUP($A38,'Import Peak Change'!$A$106:GP$202,198,FALSE)))</f>
        <v>0</v>
      </c>
      <c r="GQ38" s="6">
        <f>IF(ISERROR(VLOOKUP($A38,'Import Peak'!$A$3:GQ$99,199,FALSE)-VLOOKUP($A38,'Import Peak Change'!$A$106:GQ$202,199,FALSE)),0,(VLOOKUP($A38,'Import Peak'!$A$3:GQ$99,199,FALSE)-VLOOKUP($A38,'Import Peak Change'!$A$106:GQ$202,199,FALSE)))</f>
        <v>0</v>
      </c>
      <c r="GR38" s="6">
        <f>IF(ISERROR(VLOOKUP($A38,'Import Peak'!$A$3:GR$99,200,FALSE)-VLOOKUP($A38,'Import Peak Change'!$A$106:GR$202,200,FALSE)),0,(VLOOKUP($A38,'Import Peak'!$A$3:GR$99,200,FALSE)-VLOOKUP($A38,'Import Peak Change'!$A$106:GR$202,200,FALSE)))</f>
        <v>0</v>
      </c>
      <c r="GS38" s="6">
        <f>IF(ISERROR(VLOOKUP($A38,'Import Peak'!$A$3:GS$99,201,FALSE)-VLOOKUP($A38,'Import Peak Change'!$A$106:GS$202,201,FALSE)),0,(VLOOKUP($A38,'Import Peak'!$A$3:GS$99,201,FALSE)-VLOOKUP($A38,'Import Peak Change'!$A$106:GS$202,201,FALSE)))</f>
        <v>0</v>
      </c>
      <c r="GT38" s="6">
        <f>IF(ISERROR(VLOOKUP($A38,'Import Peak'!$A$3:GT$99,202,FALSE)-VLOOKUP($A38,'Import Peak Change'!$A$106:GT$202,202,FALSE)),0,(VLOOKUP($A38,'Import Peak'!$A$3:GT$99,202,FALSE)-VLOOKUP($A38,'Import Peak Change'!$A$106:GT$202,202,FALSE)))</f>
        <v>0</v>
      </c>
      <c r="GU38" s="6">
        <f>IF(ISERROR(VLOOKUP($A38,'Import Peak'!$A$3:GU$99,203,FALSE)-VLOOKUP($A38,'Import Peak Change'!$A$106:GU$202,203,FALSE)),0,(VLOOKUP($A38,'Import Peak'!$A$3:GU$99,203,FALSE)-VLOOKUP($A38,'Import Peak Change'!$A$106:GU$202,203,FALSE)))</f>
        <v>0</v>
      </c>
      <c r="GV38" s="6">
        <f>IF(ISERROR(VLOOKUP($A38,'Import Peak'!$A$3:GV$99,204,FALSE)-VLOOKUP($A38,'Import Peak Change'!$A$106:GV$202,204,FALSE)),0,(VLOOKUP($A38,'Import Peak'!$A$3:GV$99,204,FALSE)-VLOOKUP($A38,'Import Peak Change'!$A$106:GV$202,204,FALSE)))</f>
        <v>0</v>
      </c>
      <c r="GW38" s="6">
        <f>IF(ISERROR(VLOOKUP($A38,'Import Peak'!$A$3:GW$99,205,FALSE)-VLOOKUP($A38,'Import Peak Change'!$A$106:GW$202,205,FALSE)),0,(VLOOKUP($A38,'Import Peak'!$A$3:GW$99,205,FALSE)-VLOOKUP($A38,'Import Peak Change'!$A$106:GW$202,205,FALSE)))</f>
        <v>0</v>
      </c>
      <c r="GX38" s="6">
        <f>IF(ISERROR(VLOOKUP($A38,'Import Peak'!$A$3:GX$99,206,FALSE)-VLOOKUP($A38,'Import Peak Change'!$A$106:GX$202,206,FALSE)),0,(VLOOKUP($A38,'Import Peak'!$A$3:GX$99,206,FALSE)-VLOOKUP($A38,'Import Peak Change'!$A$106:GX$202,206,FALSE)))</f>
        <v>0</v>
      </c>
      <c r="GY38" s="6">
        <f>IF(ISERROR(VLOOKUP($A38,'Import Peak'!$A$3:GY$99,207,FALSE)-VLOOKUP($A38,'Import Peak Change'!$A$106:GY$202,207,FALSE)),0,(VLOOKUP($A38,'Import Peak'!$A$3:GY$99,207,FALSE)-VLOOKUP($A38,'Import Peak Change'!$A$106:GY$202,207,FALSE)))</f>
        <v>0</v>
      </c>
      <c r="GZ38" s="6">
        <f>IF(ISERROR(VLOOKUP($A38,'Import Peak'!$A$3:GZ$99,208,FALSE)-VLOOKUP($A38,'Import Peak Change'!$A$106:GZ$202,208,FALSE)),0,(VLOOKUP($A38,'Import Peak'!$A$3:GZ$99,208,FALSE)-VLOOKUP($A38,'Import Peak Change'!$A$106:GZ$202,208,FALSE)))</f>
        <v>0</v>
      </c>
      <c r="HA38" s="6">
        <f>IF(ISERROR(VLOOKUP($A38,'Import Peak'!$A$3:HA$99,209,FALSE)-VLOOKUP($A38,'Import Peak Change'!$A$106:HA$202,209,FALSE)),0,(VLOOKUP($A38,'Import Peak'!$A$3:HA$99,209,FALSE)-VLOOKUP($A38,'Import Peak Change'!$A$106:HA$202,209,FALSE)))</f>
        <v>0</v>
      </c>
      <c r="HB38" s="6">
        <f>IF(ISERROR(VLOOKUP($A38,'Import Peak'!$A$3:HB$99,210,FALSE)-VLOOKUP($A38,'Import Peak Change'!$A$106:HB$202,210,FALSE)),0,(VLOOKUP($A38,'Import Peak'!$A$3:HB$99,210,FALSE)-VLOOKUP($A38,'Import Peak Change'!$A$106:HB$202,210,FALSE)))</f>
        <v>0</v>
      </c>
      <c r="HC38" s="6">
        <f>IF(ISERROR(VLOOKUP($A38,'Import Peak'!$A$3:HC$99,211,FALSE)-VLOOKUP($A38,'Import Peak Change'!$A$106:HC$202,211,FALSE)),0,(VLOOKUP($A38,'Import Peak'!$A$3:HC$99,211,FALSE)-VLOOKUP($A38,'Import Peak Change'!$A$106:HC$202,211,FALSE)))</f>
        <v>0</v>
      </c>
      <c r="HD38" s="6">
        <f>IF(ISERROR(VLOOKUP($A38,'Import Peak'!$A$3:HD$99,212,FALSE)-VLOOKUP($A38,'Import Peak Change'!$A$106:HD$202,212,FALSE)),0,(VLOOKUP($A38,'Import Peak'!$A$3:HD$99,212,FALSE)-VLOOKUP($A38,'Import Peak Change'!$A$106:HD$202,212,FALSE)))</f>
        <v>0</v>
      </c>
      <c r="HE38" s="6">
        <f>IF(ISERROR(VLOOKUP($A38,'Import Peak'!$A$3:HE$99,213,FALSE)-VLOOKUP($A38,'Import Peak Change'!$A$106:HE$202,213,FALSE)),0,(VLOOKUP($A38,'Import Peak'!$A$3:HE$99,213,FALSE)-VLOOKUP($A38,'Import Peak Change'!$A$106:HE$202,213,FALSE)))</f>
        <v>0</v>
      </c>
      <c r="HF38" s="6">
        <f>IF(ISERROR(VLOOKUP($A38,'Import Peak'!$A$3:HF$99,214,FALSE)-VLOOKUP($A38,'Import Peak Change'!$A$106:HF$202,214,FALSE)),0,(VLOOKUP($A38,'Import Peak'!$A$3:HF$99,214,FALSE)-VLOOKUP($A38,'Import Peak Change'!$A$106:HF$202,214,FALSE)))</f>
        <v>0</v>
      </c>
      <c r="HG38" s="6">
        <f>IF(ISERROR(VLOOKUP($A38,'Import Peak'!$A$3:HG$99,215,FALSE)-VLOOKUP($A38,'Import Peak Change'!$A$106:HG$202,215,FALSE)),0,(VLOOKUP($A38,'Import Peak'!$A$3:HG$99,215,FALSE)-VLOOKUP($A38,'Import Peak Change'!$A$106:HG$202,215,FALSE)))</f>
        <v>0</v>
      </c>
      <c r="HH38" s="6">
        <f>IF(ISERROR(VLOOKUP($A38,'Import Peak'!$A$3:HH$99,216,FALSE)-VLOOKUP($A38,'Import Peak Change'!$A$106:HH$202,216,FALSE)),0,(VLOOKUP($A38,'Import Peak'!$A$3:HH$99,216,FALSE)-VLOOKUP($A38,'Import Peak Change'!$A$106:HH$202,216,FALSE)))</f>
        <v>0</v>
      </c>
      <c r="HI38" s="6">
        <f>IF(ISERROR(VLOOKUP($A38,'Import Peak'!$A$3:HI$99,217,FALSE)-VLOOKUP($A38,'Import Peak Change'!$A$106:HI$202,217,FALSE)),0,(VLOOKUP($A38,'Import Peak'!$A$3:HI$99,217,FALSE)-VLOOKUP($A38,'Import Peak Change'!$A$106:HI$202,217,FALSE)))</f>
        <v>0</v>
      </c>
      <c r="HJ38" s="6">
        <f>IF(ISERROR(VLOOKUP($A38,'Import Peak'!$A$3:HJ$99,218,FALSE)-VLOOKUP($A38,'Import Peak Change'!$A$106:HJ$202,218,FALSE)),0,(VLOOKUP($A38,'Import Peak'!$A$3:HJ$99,218,FALSE)-VLOOKUP($A38,'Import Peak Change'!$A$106:HJ$202,218,FALSE)))</f>
        <v>0</v>
      </c>
      <c r="HK38" s="6">
        <f>IF(ISERROR(VLOOKUP($A38,'Import Peak'!$A$3:HK$99,219,FALSE)-VLOOKUP($A38,'Import Peak Change'!$A$106:HK$202,219,FALSE)),0,(VLOOKUP($A38,'Import Peak'!$A$3:HK$99,219,FALSE)-VLOOKUP($A38,'Import Peak Change'!$A$106:HK$202,219,FALSE)))</f>
        <v>0</v>
      </c>
      <c r="HL38" s="6">
        <f>IF(ISERROR(VLOOKUP($A38,'Import Peak'!$A$3:HL$99,220,FALSE)-VLOOKUP($A38,'Import Peak Change'!$A$106:HL$202,220,FALSE)),0,(VLOOKUP($A38,'Import Peak'!$A$3:HL$99,220,FALSE)-VLOOKUP($A38,'Import Peak Change'!$A$106:HL$202,220,FALSE)))</f>
        <v>0</v>
      </c>
      <c r="HM38" s="6">
        <f>IF(ISERROR(VLOOKUP($A38,'Import Peak'!$A$3:HM$99,221,FALSE)-VLOOKUP($A38,'Import Peak Change'!$A$106:HM$202,221,FALSE)),0,(VLOOKUP($A38,'Import Peak'!$A$3:HM$99,221,FALSE)-VLOOKUP($A38,'Import Peak Change'!$A$106:HM$202,221,FALSE)))</f>
        <v>0</v>
      </c>
      <c r="HN38" s="6">
        <f>IF(ISERROR(VLOOKUP($A38,'Import Peak'!$A$3:HN$99,222,FALSE)-VLOOKUP($A38,'Import Peak Change'!$A$106:HN$202,222,FALSE)),0,(VLOOKUP($A38,'Import Peak'!$A$3:HN$99,222,FALSE)-VLOOKUP($A38,'Import Peak Change'!$A$106:HN$202,222,FALSE)))</f>
        <v>0</v>
      </c>
      <c r="HO38" s="6">
        <f>IF(ISERROR(VLOOKUP($A38,'Import Peak'!$A$3:HO$99,223,FALSE)-VLOOKUP($A38,'Import Peak Change'!$A$106:HO$202,223,FALSE)),0,(VLOOKUP($A38,'Import Peak'!$A$3:HO$99,223,FALSE)-VLOOKUP($A38,'Import Peak Change'!$A$106:HO$202,223,FALSE)))</f>
        <v>0</v>
      </c>
      <c r="HP38" s="6">
        <f>IF(ISERROR(VLOOKUP($A38,'Import Peak'!$A$3:HP$99,224,FALSE)-VLOOKUP($A38,'Import Peak Change'!$A$106:HP$202,224,FALSE)),0,(VLOOKUP($A38,'Import Peak'!$A$3:HP$99,224,FALSE)-VLOOKUP($A38,'Import Peak Change'!$A$106:HP$202,224,FALSE)))</f>
        <v>0</v>
      </c>
      <c r="HQ38" s="6">
        <f>IF(ISERROR(VLOOKUP($A38,'Import Peak'!$A$3:HQ$99,225,FALSE)-VLOOKUP($A38,'Import Peak Change'!$A$106:HQ$202,225,FALSE)),0,(VLOOKUP($A38,'Import Peak'!$A$3:HQ$99,225,FALSE)-VLOOKUP($A38,'Import Peak Change'!$A$106:HQ$202,225,FALSE)))</f>
        <v>0</v>
      </c>
      <c r="HR38" s="6">
        <f>IF(ISERROR(VLOOKUP($A38,'Import Peak'!$A$3:HR$99,226,FALSE)-VLOOKUP($A38,'Import Peak Change'!$A$106:HR$202,226,FALSE)),0,(VLOOKUP($A38,'Import Peak'!$A$3:HR$99,226,FALSE)-VLOOKUP($A38,'Import Peak Change'!$A$106:HR$202,226,FALSE)))</f>
        <v>0</v>
      </c>
      <c r="HS38" s="6">
        <f>IF(ISERROR(VLOOKUP($A38,'Import Peak'!$A$3:HS$99,227,FALSE)-VLOOKUP($A38,'Import Peak Change'!$A$106:HS$202,227,FALSE)),0,(VLOOKUP($A38,'Import Peak'!$A$3:HS$99,227,FALSE)-VLOOKUP($A38,'Import Peak Change'!$A$106:HS$202,227,FALSE)))</f>
        <v>0</v>
      </c>
      <c r="HT38" s="6">
        <f>IF(ISERROR(VLOOKUP($A38,'Import Peak'!$A$3:HT$99,228,FALSE)-VLOOKUP($A38,'Import Peak Change'!$A$106:HT$202,228,FALSE)),0,(VLOOKUP($A38,'Import Peak'!$A$3:HT$99,228,FALSE)-VLOOKUP($A38,'Import Peak Change'!$A$106:HT$202,228,FALSE)))</f>
        <v>0</v>
      </c>
      <c r="HU38" s="6">
        <f>IF(ISERROR(VLOOKUP($A38,'Import Peak'!$A$3:HU$99,229,FALSE)-VLOOKUP($A38,'Import Peak Change'!$A$106:HU$202,229,FALSE)),0,(VLOOKUP($A38,'Import Peak'!$A$3:HU$99,229,FALSE)-VLOOKUP($A38,'Import Peak Change'!$A$106:HU$202,229,FALSE)))</f>
        <v>0</v>
      </c>
      <c r="HV38" s="6">
        <f>IF(ISERROR(VLOOKUP($A38,'Import Peak'!$A$3:HV$99,230,FALSE)-VLOOKUP($A38,'Import Peak Change'!$A$106:HV$202,230,FALSE)),0,(VLOOKUP($A38,'Import Peak'!$A$3:HV$99,230,FALSE)-VLOOKUP($A38,'Import Peak Change'!$A$106:HV$202,230,FALSE)))</f>
        <v>0</v>
      </c>
      <c r="HW38" s="6">
        <f>IF(ISERROR(VLOOKUP($A38,'Import Peak'!$A$3:HW$99,231,FALSE)-VLOOKUP($A38,'Import Peak Change'!$A$106:HW$202,231,FALSE)),0,(VLOOKUP($A38,'Import Peak'!$A$3:HW$99,231,FALSE)-VLOOKUP($A38,'Import Peak Change'!$A$106:HW$202,231,FALSE)))</f>
        <v>0</v>
      </c>
      <c r="HX38" s="6">
        <f>IF(ISERROR(VLOOKUP($A38,'Import Peak'!$A$3:HX$99,232,FALSE)-VLOOKUP($A38,'Import Peak Change'!$A$106:HX$202,232,FALSE)),0,(VLOOKUP($A38,'Import Peak'!$A$3:HX$99,232,FALSE)-VLOOKUP($A38,'Import Peak Change'!$A$106:HX$202,232,FALSE)))</f>
        <v>0</v>
      </c>
      <c r="HY38" s="6">
        <f>IF(ISERROR(VLOOKUP($A38,'Import Peak'!$A$3:HY$99,233,FALSE)-VLOOKUP($A38,'Import Peak Change'!$A$106:HY$202,233,FALSE)),0,(VLOOKUP($A38,'Import Peak'!$A$3:HY$99,233,FALSE)-VLOOKUP($A38,'Import Peak Change'!$A$106:HY$202,233,FALSE)))</f>
        <v>0</v>
      </c>
      <c r="HZ38" s="6">
        <f>IF(ISERROR(VLOOKUP($A38,'Import Peak'!$A$3:HZ$99,234,FALSE)-VLOOKUP($A38,'Import Peak Change'!$A$106:HZ$202,234,FALSE)),0,(VLOOKUP($A38,'Import Peak'!$A$3:HZ$99,234,FALSE)-VLOOKUP($A38,'Import Peak Change'!$A$106:HZ$202,234,FALSE)))</f>
        <v>0</v>
      </c>
      <c r="IA38" s="6">
        <f>IF(ISERROR(VLOOKUP($A38,'Import Peak'!$A$3:IA$99,235,FALSE)-VLOOKUP($A38,'Import Peak Change'!$A$106:IA$202,235,FALSE)),0,(VLOOKUP($A38,'Import Peak'!$A$3:IA$99,235,FALSE)-VLOOKUP($A38,'Import Peak Change'!$A$106:IA$202,235,FALSE)))</f>
        <v>0</v>
      </c>
      <c r="IB38" s="6">
        <f>IF(ISERROR(VLOOKUP($A38,'Import Peak'!$A$3:IB$99,236,FALSE)-VLOOKUP($A38,'Import Peak Change'!$A$106:IB$202,236,FALSE)),0,(VLOOKUP($A38,'Import Peak'!$A$3:IB$99,236,FALSE)-VLOOKUP($A38,'Import Peak Change'!$A$106:IB$202,236,FALSE)))</f>
        <v>0</v>
      </c>
      <c r="IC38" s="6">
        <f>IF(ISERROR(VLOOKUP($A38,'Import Peak'!$A$3:IC$99,237,FALSE)-VLOOKUP($A38,'Import Peak Change'!$A$106:IC$202,237,FALSE)),0,(VLOOKUP($A38,'Import Peak'!$A$3:IC$99,237,FALSE)-VLOOKUP($A38,'Import Peak Change'!$A$106:IC$202,237,FALSE)))</f>
        <v>0</v>
      </c>
      <c r="ID38" s="6">
        <f>IF(ISERROR(VLOOKUP($A38,'Import Peak'!$A$3:ID$99,238,FALSE)-VLOOKUP($A38,'Import Peak Change'!$A$106:ID$202,238,FALSE)),0,(VLOOKUP($A38,'Import Peak'!$A$3:ID$99,238,FALSE)-VLOOKUP($A38,'Import Peak Change'!$A$106:ID$202,238,FALSE)))</f>
        <v>0</v>
      </c>
      <c r="IE38" s="6">
        <f>IF(ISERROR(VLOOKUP($A38,'Import Peak'!$A$3:IE$99,239,FALSE)-VLOOKUP($A38,'Import Peak Change'!$A$106:IE$202,239,FALSE)),0,(VLOOKUP($A38,'Import Peak'!$A$3:IE$99,239,FALSE)-VLOOKUP($A38,'Import Peak Change'!$A$106:IE$202,239,FALSE)))</f>
        <v>0</v>
      </c>
    </row>
    <row r="39" spans="1:239">
      <c r="A39" s="168" t="str">
        <f>IF('Import Peak'!A36=0,"",'Import Peak'!A36)</f>
        <v>WIND</v>
      </c>
      <c r="B39" s="6"/>
      <c r="C39" s="6"/>
      <c r="D39" s="6"/>
      <c r="E39" s="6"/>
      <c r="F39" s="6"/>
      <c r="G39" s="6">
        <f>IF(ISERROR(VLOOKUP($A39,'Import Peak'!$A$3:G$99,7,FALSE)-VLOOKUP($A39,'Import Peak Change'!$A$106:G$202,7,FALSE)),0,(VLOOKUP($A39,'Import Peak'!$A$3:G$99,7,FALSE)-VLOOKUP($A39,'Import Peak Change'!$A$106:G$202,7,FALSE)))</f>
        <v>0</v>
      </c>
      <c r="H39" s="6">
        <f>IF(ISERROR(VLOOKUP($A39,'Import Peak'!$A$3:H$99,8,FALSE)-VLOOKUP($A39,'Import Peak Change'!$A$106:H$202,8,FALSE)),0,(VLOOKUP($A39,'Import Peak'!$A$3:H$99,8,FALSE)-VLOOKUP($A39,'Import Peak Change'!$A$106:H$202,8,FALSE)))</f>
        <v>0</v>
      </c>
      <c r="I39" s="6">
        <f>IF(ISERROR(VLOOKUP($A39,'Import Peak'!$A$3:I$99,9,FALSE)-VLOOKUP($A39,'Import Peak Change'!$A$106:I$202,9,FALSE)),0,(VLOOKUP($A39,'Import Peak'!$A$3:I$99,9,FALSE)-VLOOKUP($A39,'Import Peak Change'!$A$106:I$202,9,FALSE)))</f>
        <v>-0.21554803162007374</v>
      </c>
      <c r="J39" s="6">
        <f>IF(ISERROR(VLOOKUP($A39,'Import Peak'!$A$3:J$99,10,FALSE)-VLOOKUP($A39,'Import Peak Change'!$A$106:J$202,10,FALSE)),0,(VLOOKUP($A39,'Import Peak'!$A$3:J$99,10,FALSE)-VLOOKUP($A39,'Import Peak Change'!$A$106:J$202,10,FALSE)))</f>
        <v>0</v>
      </c>
      <c r="K39" s="6">
        <f>IF(ISERROR(VLOOKUP($A39,'Import Peak'!$A$3:K$99,11,FALSE)-VLOOKUP($A39,'Import Peak Change'!$A$106:K$202,11,FALSE)),0,(VLOOKUP($A39,'Import Peak'!$A$3:K$99,11,FALSE)-VLOOKUP($A39,'Import Peak Change'!$A$106:K$202,11,FALSE)))</f>
        <v>-0.15281106442989767</v>
      </c>
      <c r="L39" s="6">
        <f>IF(ISERROR(VLOOKUP($A39,'Import Peak'!$A$3:L$99,12,FALSE)-VLOOKUP($A39,'Import Peak Change'!$A$106:L$202,12,FALSE)),0,(VLOOKUP($A39,'Import Peak'!$A$3:L$99,12,FALSE)-VLOOKUP($A39,'Import Peak Change'!$A$106:L$202,12,FALSE)))</f>
        <v>-7.6826249940040725E-2</v>
      </c>
      <c r="M39" s="6">
        <f>IF(ISERROR(VLOOKUP($A39,'Import Peak'!$A$3:M$99,13,FALSE)-VLOOKUP($A39,'Import Peak Change'!$A$106:M$202,13,FALSE)),0,(VLOOKUP($A39,'Import Peak'!$A$3:M$99,13,FALSE)-VLOOKUP($A39,'Import Peak Change'!$A$106:M$202,13,FALSE)))</f>
        <v>-5.1761992500132692E-2</v>
      </c>
      <c r="N39" s="6">
        <f>IF(ISERROR(VLOOKUP($A39,'Import Peak'!$A$3:N$99,14,FALSE)-VLOOKUP($A39,'Import Peak Change'!$A$106:N$202,14,FALSE)),0,(VLOOKUP($A39,'Import Peak'!$A$3:N$99,14,FALSE)-VLOOKUP($A39,'Import Peak Change'!$A$106:N$202,14,FALSE)))</f>
        <v>5.0191451900900574E-3</v>
      </c>
      <c r="O39" s="6">
        <f>IF(ISERROR(VLOOKUP($A39,'Import Peak'!$A$3:O$99,15,FALSE)-VLOOKUP($A39,'Import Peak Change'!$A$106:O$202,15,FALSE)),0,(VLOOKUP($A39,'Import Peak'!$A$3:O$99,15,FALSE)-VLOOKUP($A39,'Import Peak Change'!$A$106:O$202,15,FALSE)))</f>
        <v>5.8634564319845595E-2</v>
      </c>
      <c r="P39" s="6">
        <f>IF(ISERROR(VLOOKUP($A39,'Import Peak'!$A$3:P$99,16,FALSE)-VLOOKUP($A39,'Import Peak Change'!$A$106:P$202,16,FALSE)),0,(VLOOKUP($A39,'Import Peak'!$A$3:P$99,16,FALSE)-VLOOKUP($A39,'Import Peak Change'!$A$106:P$202,16,FALSE)))</f>
        <v>0.14393374487008259</v>
      </c>
      <c r="Q39" s="6">
        <f>IF(ISERROR(VLOOKUP($A39,'Import Peak'!$A$3:Q$99,17,FALSE)-VLOOKUP($A39,'Import Peak Change'!$A$106:Q$202,17,FALSE)),0,(VLOOKUP($A39,'Import Peak'!$A$3:Q$99,17,FALSE)-VLOOKUP($A39,'Import Peak Change'!$A$106:Q$202,17,FALSE)))</f>
        <v>0.18484940177995668</v>
      </c>
      <c r="R39" s="6">
        <f>IF(ISERROR(VLOOKUP($A39,'Import Peak'!$A$3:R$99,18,FALSE)-VLOOKUP($A39,'Import Peak Change'!$A$106:R$202,18,FALSE)),0,(VLOOKUP($A39,'Import Peak'!$A$3:R$99,18,FALSE)-VLOOKUP($A39,'Import Peak Change'!$A$106:R$202,18,FALSE)))</f>
        <v>0.24055082660993321</v>
      </c>
      <c r="S39" s="6">
        <f>IF(ISERROR(VLOOKUP($A39,'Import Peak'!$A$3:S$99,19,FALSE)-VLOOKUP($A39,'Import Peak Change'!$A$106:S$202,19,FALSE)),0,(VLOOKUP($A39,'Import Peak'!$A$3:S$99,19,FALSE)-VLOOKUP($A39,'Import Peak Change'!$A$106:S$202,19,FALSE)))</f>
        <v>0.36788656897010696</v>
      </c>
      <c r="T39" s="6">
        <f>IF(ISERROR(VLOOKUP($A39,'Import Peak'!$A$3:T$99,20,FALSE)-VLOOKUP($A39,'Import Peak Change'!$A$106:T$202,20,FALSE)),0,(VLOOKUP($A39,'Import Peak'!$A$3:T$99,20,FALSE)-VLOOKUP($A39,'Import Peak Change'!$A$106:T$202,20,FALSE)))</f>
        <v>0.34724106586986636</v>
      </c>
      <c r="U39" s="6">
        <f>IF(ISERROR(VLOOKUP($A39,'Import Peak'!$A$3:U$99,21,FALSE)-VLOOKUP($A39,'Import Peak Change'!$A$106:U$202,21,FALSE)),0,(VLOOKUP($A39,'Import Peak'!$A$3:U$99,21,FALSE)-VLOOKUP($A39,'Import Peak Change'!$A$106:U$202,21,FALSE)))</f>
        <v>0.907462660029978</v>
      </c>
      <c r="V39" s="6">
        <f>IF(ISERROR(VLOOKUP($A39,'Import Peak'!$A$3:V$99,22,FALSE)-VLOOKUP($A39,'Import Peak Change'!$A$106:V$202,22,FALSE)),0,(VLOOKUP($A39,'Import Peak'!$A$3:V$99,22,FALSE)-VLOOKUP($A39,'Import Peak Change'!$A$106:V$202,22,FALSE)))</f>
        <v>0</v>
      </c>
      <c r="W39" s="6">
        <f>IF(ISERROR(VLOOKUP($A39,'Import Peak'!$A$3:W$99,23,FALSE)-VLOOKUP($A39,'Import Peak Change'!$A$106:W$202,23,FALSE)),0,(VLOOKUP($A39,'Import Peak'!$A$3:W$99,23,FALSE)-VLOOKUP($A39,'Import Peak Change'!$A$106:W$202,23,FALSE)))</f>
        <v>0</v>
      </c>
      <c r="X39" s="6">
        <f>IF(ISERROR(VLOOKUP($A39,'Import Peak'!$A$3:X$99,24,FALSE)-VLOOKUP($A39,'Import Peak Change'!$A$106:X$202,24,FALSE)),0,(VLOOKUP($A39,'Import Peak'!$A$3:X$99,24,FALSE)-VLOOKUP($A39,'Import Peak Change'!$A$106:X$202,24,FALSE)))</f>
        <v>0</v>
      </c>
      <c r="Y39" s="6">
        <f>IF(ISERROR(VLOOKUP($A39,'Import Peak'!$A$3:Y$99,25,FALSE)-VLOOKUP($A39,'Import Peak Change'!$A$106:Y$202,25,FALSE)),0,(VLOOKUP($A39,'Import Peak'!$A$3:Y$99,25,FALSE)-VLOOKUP($A39,'Import Peak Change'!$A$106:Y$202,25,FALSE)))</f>
        <v>0</v>
      </c>
      <c r="Z39" s="6">
        <f>IF(ISERROR(VLOOKUP($A39,'Import Peak'!$A$3:Z$99,26,FALSE)-VLOOKUP($A39,'Import Peak Change'!$A$106:Z$202,26,FALSE)),0,(VLOOKUP($A39,'Import Peak'!$A$3:Z$99,26,FALSE)-VLOOKUP($A39,'Import Peak Change'!$A$106:Z$202,26,FALSE)))</f>
        <v>0</v>
      </c>
      <c r="AA39" s="6">
        <f>IF(ISERROR(VLOOKUP($A39,'Import Peak'!$A$3:AA$99,27,FALSE)-VLOOKUP($A39,'Import Peak Change'!$A$106:AA$202,27,FALSE)),0,(VLOOKUP($A39,'Import Peak'!$A$3:AA$99,27,FALSE)-VLOOKUP($A39,'Import Peak Change'!$A$106:AA$202,27,FALSE)))</f>
        <v>0</v>
      </c>
      <c r="AB39" s="6">
        <f>IF(ISERROR(VLOOKUP($A39,'Import Peak'!$A$3:AB$99,28,FALSE)-VLOOKUP($A39,'Import Peak Change'!$A$106:AB$202,28,FALSE)),0,(VLOOKUP($A39,'Import Peak'!$A$3:AB$99,28,FALSE)-VLOOKUP($A39,'Import Peak Change'!$A$106:AB$202,28,FALSE)))</f>
        <v>0</v>
      </c>
      <c r="AC39" s="6">
        <f>IF(ISERROR(VLOOKUP($A39,'Import Peak'!$A$3:AC$99,29,FALSE)-VLOOKUP($A39,'Import Peak Change'!$A$106:AC$202,29,FALSE)),0,(VLOOKUP($A39,'Import Peak'!$A$3:AC$99,29,FALSE)-VLOOKUP($A39,'Import Peak Change'!$A$106:AC$202,29,FALSE)))</f>
        <v>0</v>
      </c>
      <c r="AD39" s="6">
        <f>IF(ISERROR(VLOOKUP($A39,'Import Peak'!$A$3:AD$99,30,FALSE)-VLOOKUP($A39,'Import Peak Change'!$A$106:AD$202,30,FALSE)),0,(VLOOKUP($A39,'Import Peak'!$A$3:AD$99,30,FALSE)-VLOOKUP($A39,'Import Peak Change'!$A$106:AD$202,30,FALSE)))</f>
        <v>0</v>
      </c>
      <c r="AE39" s="6">
        <f>IF(ISERROR(VLOOKUP($A39,'Import Peak'!$A$3:AE$99,31,FALSE)-VLOOKUP($A39,'Import Peak Change'!$A$106:AE$202,31,FALSE)),0,(VLOOKUP($A39,'Import Peak'!$A$3:AE$99,31,FALSE)-VLOOKUP($A39,'Import Peak Change'!$A$106:AE$202,31,FALSE)))</f>
        <v>0</v>
      </c>
      <c r="AF39" s="6">
        <f>IF(ISERROR(VLOOKUP($A39,'Import Peak'!$A$3:AF$99,32,FALSE)-VLOOKUP($A39,'Import Peak Change'!$A$106:AF$202,32,FALSE)),0,(VLOOKUP($A39,'Import Peak'!$A$3:AF$99,32,FALSE)-VLOOKUP($A39,'Import Peak Change'!$A$106:AF$202,32,FALSE)))</f>
        <v>0</v>
      </c>
      <c r="AG39" s="6">
        <f>IF(ISERROR(VLOOKUP($A39,'Import Peak'!$A$3:AG$99,33,FALSE)-VLOOKUP($A39,'Import Peak Change'!$A$106:AG$202,33,FALSE)),0,(VLOOKUP($A39,'Import Peak'!$A$3:AG$99,33,FALSE)-VLOOKUP($A39,'Import Peak Change'!$A$106:AG$202,33,FALSE)))</f>
        <v>0</v>
      </c>
      <c r="AH39" s="6">
        <f>IF(ISERROR(VLOOKUP($A39,'Import Peak'!$A$3:AH$99,34,FALSE)-VLOOKUP($A39,'Import Peak Change'!$A$106:AH$202,34,FALSE)),0,(VLOOKUP($A39,'Import Peak'!$A$3:AH$99,34,FALSE)-VLOOKUP($A39,'Import Peak Change'!$A$106:AH$202,34,FALSE)))</f>
        <v>0</v>
      </c>
      <c r="AI39" s="6">
        <f>IF(ISERROR(VLOOKUP($A39,'Import Peak'!$A$3:AI$99,35,FALSE)-VLOOKUP($A39,'Import Peak Change'!$A$106:AI$202,35,FALSE)),0,(VLOOKUP($A39,'Import Peak'!$A$3:AI$99,35,FALSE)-VLOOKUP($A39,'Import Peak Change'!$A$106:AI$202,35,FALSE)))</f>
        <v>0</v>
      </c>
      <c r="AJ39" s="6">
        <f>IF(ISERROR(VLOOKUP($A39,'Import Peak'!$A$3:AJ$99,36,FALSE)-VLOOKUP($A39,'Import Peak Change'!$A$106:AJ$202,36,FALSE)),0,(VLOOKUP($A39,'Import Peak'!$A$3:AJ$99,36,FALSE)-VLOOKUP($A39,'Import Peak Change'!$A$106:AJ$202,36,FALSE)))</f>
        <v>0</v>
      </c>
      <c r="AK39" s="6">
        <f>IF(ISERROR(VLOOKUP($A39,'Import Peak'!$A$3:AK$99,37,FALSE)-VLOOKUP($A39,'Import Peak Change'!$A$106:AK$202,37,FALSE)),0,(VLOOKUP($A39,'Import Peak'!$A$3:AK$99,37,FALSE)-VLOOKUP($A39,'Import Peak Change'!$A$106:AK$202,37,FALSE)))</f>
        <v>0</v>
      </c>
      <c r="AL39" s="6">
        <f>IF(ISERROR(VLOOKUP($A39,'Import Peak'!$A$3:AL$99,38,FALSE)-VLOOKUP($A39,'Import Peak Change'!$A$106:AL$202,38,FALSE)),0,(VLOOKUP($A39,'Import Peak'!$A$3:AL$99,38,FALSE)-VLOOKUP($A39,'Import Peak Change'!$A$106:AL$202,38,FALSE)))</f>
        <v>0</v>
      </c>
      <c r="AM39" s="6">
        <f>IF(ISERROR(VLOOKUP($A39,'Import Peak'!$A$3:AM$99,39,FALSE)-VLOOKUP($A39,'Import Peak Change'!$A$106:AM$202,39,FALSE)),0,(VLOOKUP($A39,'Import Peak'!$A$3:AM$99,39,FALSE)-VLOOKUP($A39,'Import Peak Change'!$A$106:AM$202,39,FALSE)))</f>
        <v>0</v>
      </c>
      <c r="AN39" s="6">
        <f>IF(ISERROR(VLOOKUP($A39,'Import Peak'!$A$3:AN$99,40,FALSE)-VLOOKUP($A39,'Import Peak Change'!$A$106:AN$202,40,FALSE)),0,(VLOOKUP($A39,'Import Peak'!$A$3:AN$99,40,FALSE)-VLOOKUP($A39,'Import Peak Change'!$A$106:AN$202,40,FALSE)))</f>
        <v>0</v>
      </c>
      <c r="AO39" s="6">
        <f>IF(ISERROR(VLOOKUP($A39,'Import Peak'!$A$3:AO$99,41,FALSE)-VLOOKUP($A39,'Import Peak Change'!$A$106:AO$202,41,FALSE)),0,(VLOOKUP($A39,'Import Peak'!$A$3:AO$99,41,FALSE)-VLOOKUP($A39,'Import Peak Change'!$A$106:AO$202,41,FALSE)))</f>
        <v>0</v>
      </c>
      <c r="AP39" s="6">
        <f>IF(ISERROR(VLOOKUP($A39,'Import Peak'!$A$3:AP$99,42,FALSE)-VLOOKUP($A39,'Import Peak Change'!$A$106:AP$202,42,FALSE)),0,(VLOOKUP($A39,'Import Peak'!$A$3:AP$99,42,FALSE)-VLOOKUP($A39,'Import Peak Change'!$A$106:AP$202,42,FALSE)))</f>
        <v>0</v>
      </c>
      <c r="AQ39" s="6">
        <f>IF(ISERROR(VLOOKUP($A39,'Import Peak'!$A$3:AQ$99,43,FALSE)-VLOOKUP($A39,'Import Peak Change'!$A$106:AQ$202,43,FALSE)),0,(VLOOKUP($A39,'Import Peak'!$A$3:AQ$99,43,FALSE)-VLOOKUP($A39,'Import Peak Change'!$A$106:AQ$202,43,FALSE)))</f>
        <v>0</v>
      </c>
      <c r="AR39" s="6">
        <f>IF(ISERROR(VLOOKUP($A39,'Import Peak'!$A$3:AR$99,44,FALSE)-VLOOKUP($A39,'Import Peak Change'!$A$106:AR$202,44,FALSE)),0,(VLOOKUP($A39,'Import Peak'!$A$3:AR$99,44,FALSE)-VLOOKUP($A39,'Import Peak Change'!$A$106:AR$202,44,FALSE)))</f>
        <v>0</v>
      </c>
      <c r="AS39" s="6">
        <f>IF(ISERROR(VLOOKUP($A39,'Import Peak'!$A$3:AS$99,45,FALSE)-VLOOKUP($A39,'Import Peak Change'!$A$106:AS$202,45,FALSE)),0,(VLOOKUP($A39,'Import Peak'!$A$3:AS$99,45,FALSE)-VLOOKUP($A39,'Import Peak Change'!$A$106:AS$202,45,FALSE)))</f>
        <v>0</v>
      </c>
      <c r="AT39" s="6">
        <f>IF(ISERROR(VLOOKUP($A39,'Import Peak'!$A$3:AT$99,46,FALSE)-VLOOKUP($A39,'Import Peak Change'!$A$106:AT$202,46,FALSE)),0,(VLOOKUP($A39,'Import Peak'!$A$3:AT$99,46,FALSE)-VLOOKUP($A39,'Import Peak Change'!$A$106:AT$202,46,FALSE)))</f>
        <v>0</v>
      </c>
      <c r="AU39" s="6">
        <f>IF(ISERROR(VLOOKUP($A39,'Import Peak'!$A$3:AU$99,47,FALSE)-VLOOKUP($A39,'Import Peak Change'!$A$106:AU$202,47,FALSE)),0,(VLOOKUP($A39,'Import Peak'!$A$3:AU$99,47,FALSE)-VLOOKUP($A39,'Import Peak Change'!$A$106:AU$202,47,FALSE)))</f>
        <v>0</v>
      </c>
      <c r="AV39" s="6">
        <f>IF(ISERROR(VLOOKUP($A39,'Import Peak'!$A$3:AV$99,48,FALSE)-VLOOKUP($A39,'Import Peak Change'!$A$106:AV$202,48,FALSE)),0,(VLOOKUP($A39,'Import Peak'!$A$3:AV$99,48,FALSE)-VLOOKUP($A39,'Import Peak Change'!$A$106:AV$202,48,FALSE)))</f>
        <v>0</v>
      </c>
      <c r="AW39" s="6">
        <f>IF(ISERROR(VLOOKUP($A39,'Import Peak'!$A$3:AW$99,49,FALSE)-VLOOKUP($A39,'Import Peak Change'!$A$106:AW$202,49,FALSE)),0,(VLOOKUP($A39,'Import Peak'!$A$3:AW$99,49,FALSE)-VLOOKUP($A39,'Import Peak Change'!$A$106:AW$202,49,FALSE)))</f>
        <v>0</v>
      </c>
      <c r="AX39" s="6">
        <f>IF(ISERROR(VLOOKUP($A39,'Import Peak'!$A$3:AX$99,50,FALSE)-VLOOKUP($A39,'Import Peak Change'!$A$106:AX$202,50,FALSE)),0,(VLOOKUP($A39,'Import Peak'!$A$3:AX$99,50,FALSE)-VLOOKUP($A39,'Import Peak Change'!$A$106:AX$202,50,FALSE)))</f>
        <v>0</v>
      </c>
      <c r="AY39" s="6">
        <f>IF(ISERROR(VLOOKUP($A39,'Import Peak'!$A$3:AY$99,51,FALSE)-VLOOKUP($A39,'Import Peak Change'!$A$106:AY$202,51,FALSE)),0,(VLOOKUP($A39,'Import Peak'!$A$3:AY$99,51,FALSE)-VLOOKUP($A39,'Import Peak Change'!$A$106:AY$202,51,FALSE)))</f>
        <v>0</v>
      </c>
      <c r="AZ39" s="6">
        <f>IF(ISERROR(VLOOKUP($A39,'Import Peak'!$A$3:AZ$99,52,FALSE)-VLOOKUP($A39,'Import Peak Change'!$A$106:AZ$202,52,FALSE)),0,(VLOOKUP($A39,'Import Peak'!$A$3:AZ$99,52,FALSE)-VLOOKUP($A39,'Import Peak Change'!$A$106:AZ$202,52,FALSE)))</f>
        <v>0</v>
      </c>
      <c r="BA39" s="6">
        <f>IF(ISERROR(VLOOKUP($A39,'Import Peak'!$A$3:BA$99,53,FALSE)-VLOOKUP($A39,'Import Peak Change'!$A$106:BA$202,53,FALSE)),0,(VLOOKUP($A39,'Import Peak'!$A$3:BA$99,53,FALSE)-VLOOKUP($A39,'Import Peak Change'!$A$106:BA$202,53,FALSE)))</f>
        <v>0</v>
      </c>
      <c r="BB39" s="6">
        <f>IF(ISERROR(VLOOKUP($A39,'Import Peak'!$A$3:BB$99,54,FALSE)-VLOOKUP($A39,'Import Peak Change'!$A$106:BB$202,54,FALSE)),0,(VLOOKUP($A39,'Import Peak'!$A$3:BB$99,54,FALSE)-VLOOKUP($A39,'Import Peak Change'!$A$106:BB$202,54,FALSE)))</f>
        <v>0</v>
      </c>
      <c r="BC39" s="6">
        <f>IF(ISERROR(VLOOKUP($A39,'Import Peak'!$A$3:BC$99,55,FALSE)-VLOOKUP($A39,'Import Peak Change'!$A$106:BC$202,55,FALSE)),0,(VLOOKUP($A39,'Import Peak'!$A$3:BC$99,55,FALSE)-VLOOKUP($A39,'Import Peak Change'!$A$106:BC$202,55,FALSE)))</f>
        <v>0</v>
      </c>
      <c r="BD39" s="6">
        <f>IF(ISERROR(VLOOKUP($A39,'Import Peak'!$A$3:BD$99,56,FALSE)-VLOOKUP($A39,'Import Peak Change'!$A$106:BD$202,56,FALSE)),0,(VLOOKUP($A39,'Import Peak'!$A$3:BD$99,56,FALSE)-VLOOKUP($A39,'Import Peak Change'!$A$106:BD$202,56,FALSE)))</f>
        <v>0</v>
      </c>
      <c r="BE39" s="6">
        <f>IF(ISERROR(VLOOKUP($A39,'Import Peak'!$A$3:BE$99,57,FALSE)-VLOOKUP($A39,'Import Peak Change'!$A$106:BE$202,57,FALSE)),0,(VLOOKUP($A39,'Import Peak'!$A$3:BE$99,57,FALSE)-VLOOKUP($A39,'Import Peak Change'!$A$106:BE$202,57,FALSE)))</f>
        <v>0</v>
      </c>
      <c r="BF39" s="6">
        <f>IF(ISERROR(VLOOKUP($A39,'Import Peak'!$A$3:BF$99,58,FALSE)-VLOOKUP($A39,'Import Peak Change'!$A$106:BF$202,58,FALSE)),0,(VLOOKUP($A39,'Import Peak'!$A$3:BF$99,58,FALSE)-VLOOKUP($A39,'Import Peak Change'!$A$106:BF$202,58,FALSE)))</f>
        <v>0</v>
      </c>
      <c r="BG39" s="6">
        <f>IF(ISERROR(VLOOKUP($A39,'Import Peak'!$A$3:BG$99,59,FALSE)-VLOOKUP($A39,'Import Peak Change'!$A$106:BG$202,59,FALSE)),0,(VLOOKUP($A39,'Import Peak'!$A$3:BG$99,59,FALSE)-VLOOKUP($A39,'Import Peak Change'!$A$106:BG$202,59,FALSE)))</f>
        <v>0</v>
      </c>
      <c r="BH39" s="6">
        <f>IF(ISERROR(VLOOKUP($A39,'Import Peak'!$A$3:BH$99,60,FALSE)-VLOOKUP($A39,'Import Peak Change'!$A$106:BH$202,60,FALSE)),0,(VLOOKUP($A39,'Import Peak'!$A$3:BH$99,60,FALSE)-VLOOKUP($A39,'Import Peak Change'!$A$106:BH$202,60,FALSE)))</f>
        <v>0</v>
      </c>
      <c r="BI39" s="6">
        <f>IF(ISERROR(VLOOKUP($A39,'Import Peak'!$A$3:BI$99,61,FALSE)-VLOOKUP($A39,'Import Peak Change'!$A$106:BI$202,61,FALSE)),0,(VLOOKUP($A39,'Import Peak'!$A$3:BI$99,61,FALSE)-VLOOKUP($A39,'Import Peak Change'!$A$106:BI$202,61,FALSE)))</f>
        <v>0</v>
      </c>
      <c r="BJ39" s="6">
        <f>IF(ISERROR(VLOOKUP($A39,'Import Peak'!$A$3:BJ$99,62,FALSE)-VLOOKUP($A39,'Import Peak Change'!$A$106:BJ$202,62,FALSE)),0,(VLOOKUP($A39,'Import Peak'!$A$3:BJ$99,62,FALSE)-VLOOKUP($A39,'Import Peak Change'!$A$106:BJ$202,62,FALSE)))</f>
        <v>0</v>
      </c>
      <c r="BK39" s="6">
        <f>IF(ISERROR(VLOOKUP($A39,'Import Peak'!$A$3:BK$99,63,FALSE)-VLOOKUP($A39,'Import Peak Change'!$A$106:BK$202,63,FALSE)),0,(VLOOKUP($A39,'Import Peak'!$A$3:BK$99,63,FALSE)-VLOOKUP($A39,'Import Peak Change'!$A$106:BK$202,63,FALSE)))</f>
        <v>0</v>
      </c>
      <c r="BL39" s="6">
        <f>IF(ISERROR(VLOOKUP($A39,'Import Peak'!$A$3:BL$99,64,FALSE)-VLOOKUP($A39,'Import Peak Change'!$A$106:BL$202,64,FALSE)),0,(VLOOKUP($A39,'Import Peak'!$A$3:BL$99,64,FALSE)-VLOOKUP($A39,'Import Peak Change'!$A$106:BL$202,64,FALSE)))</f>
        <v>0</v>
      </c>
      <c r="BM39" s="6">
        <f>IF(ISERROR(VLOOKUP($A39,'Import Peak'!$A$3:BM$99,65,FALSE)-VLOOKUP($A39,'Import Peak Change'!$A$106:BM$202,65,FALSE)),0,(VLOOKUP($A39,'Import Peak'!$A$3:BM$99,65,FALSE)-VLOOKUP($A39,'Import Peak Change'!$A$106:BM$202,65,FALSE)))</f>
        <v>0</v>
      </c>
      <c r="BN39" s="6">
        <f>IF(ISERROR(VLOOKUP($A39,'Import Peak'!$A$3:BN$99,66,FALSE)-VLOOKUP($A39,'Import Peak Change'!$A$106:BN$202,66,FALSE)),0,(VLOOKUP($A39,'Import Peak'!$A$3:BN$99,66,FALSE)-VLOOKUP($A39,'Import Peak Change'!$A$106:BN$202,66,FALSE)))</f>
        <v>0</v>
      </c>
      <c r="BO39" s="6">
        <f>IF(ISERROR(VLOOKUP($A39,'Import Peak'!$A$3:BO$99,67,FALSE)-VLOOKUP($A39,'Import Peak Change'!$A$106:BO$202,67,FALSE)),0,(VLOOKUP($A39,'Import Peak'!$A$3:BO$99,67,FALSE)-VLOOKUP($A39,'Import Peak Change'!$A$106:BO$202,67,FALSE)))</f>
        <v>0</v>
      </c>
      <c r="BP39" s="6">
        <f>IF(ISERROR(VLOOKUP($A39,'Import Peak'!$A$3:BP$99,68,FALSE)-VLOOKUP($A39,'Import Peak Change'!$A$106:BP$202,68,FALSE)),0,(VLOOKUP($A39,'Import Peak'!$A$3:BP$99,68,FALSE)-VLOOKUP($A39,'Import Peak Change'!$A$106:BP$202,68,FALSE)))</f>
        <v>0</v>
      </c>
      <c r="BQ39" s="6">
        <f>IF(ISERROR(VLOOKUP($A39,'Import Peak'!$A$3:BQ$99,69,FALSE)-VLOOKUP($A39,'Import Peak Change'!$A$106:BQ$202,69,FALSE)),0,(VLOOKUP($A39,'Import Peak'!$A$3:BQ$99,69,FALSE)-VLOOKUP($A39,'Import Peak Change'!$A$106:BQ$202,69,FALSE)))</f>
        <v>0</v>
      </c>
      <c r="BR39" s="6">
        <f>IF(ISERROR(VLOOKUP($A39,'Import Peak'!$A$3:BR$99,70,FALSE)-VLOOKUP($A39,'Import Peak Change'!$A$106:BR$202,70,FALSE)),0,(VLOOKUP($A39,'Import Peak'!$A$3:BR$99,70,FALSE)-VLOOKUP($A39,'Import Peak Change'!$A$106:BR$202,70,FALSE)))</f>
        <v>0</v>
      </c>
      <c r="BS39" s="6">
        <f>IF(ISERROR(VLOOKUP($A39,'Import Peak'!$A$3:BS$99,71,FALSE)-VLOOKUP($A39,'Import Peak Change'!$A$106:BS$202,71,FALSE)),0,(VLOOKUP($A39,'Import Peak'!$A$3:BS$99,71,FALSE)-VLOOKUP($A39,'Import Peak Change'!$A$106:BS$202,71,FALSE)))</f>
        <v>0</v>
      </c>
      <c r="BT39" s="6">
        <f>IF(ISERROR(VLOOKUP($A39,'Import Peak'!$A$3:BT$99,72,FALSE)-VLOOKUP($A39,'Import Peak Change'!$A$106:BT$202,72,FALSE)),0,(VLOOKUP($A39,'Import Peak'!$A$3:BT$99,72,FALSE)-VLOOKUP($A39,'Import Peak Change'!$A$106:BT$202,72,FALSE)))</f>
        <v>0</v>
      </c>
      <c r="BU39" s="6">
        <f>IF(ISERROR(VLOOKUP($A39,'Import Peak'!$A$3:BU$99,73,FALSE)-VLOOKUP($A39,'Import Peak Change'!$A$106:BU$202,73,FALSE)),0,(VLOOKUP($A39,'Import Peak'!$A$3:BU$99,73,FALSE)-VLOOKUP($A39,'Import Peak Change'!$A$106:BU$202,73,FALSE)))</f>
        <v>0</v>
      </c>
      <c r="BV39" s="6">
        <f>IF(ISERROR(VLOOKUP($A39,'Import Peak'!$A$3:BV$99,74,FALSE)-VLOOKUP($A39,'Import Peak Change'!$A$106:BV$202,74,FALSE)),0,(VLOOKUP($A39,'Import Peak'!$A$3:BV$99,74,FALSE)-VLOOKUP($A39,'Import Peak Change'!$A$106:BV$202,74,FALSE)))</f>
        <v>0</v>
      </c>
      <c r="BW39" s="6">
        <f>IF(ISERROR(VLOOKUP($A39,'Import Peak'!$A$3:BW$99,75,FALSE)-VLOOKUP($A39,'Import Peak Change'!$A$106:BW$202,75,FALSE)),0,(VLOOKUP($A39,'Import Peak'!$A$3:BW$99,75,FALSE)-VLOOKUP($A39,'Import Peak Change'!$A$106:BW$202,75,FALSE)))</f>
        <v>0</v>
      </c>
      <c r="BX39" s="6">
        <f>IF(ISERROR(VLOOKUP($A39,'Import Peak'!$A$3:BX$99,76,FALSE)-VLOOKUP($A39,'Import Peak Change'!$A$106:BX$202,76,FALSE)),0,(VLOOKUP($A39,'Import Peak'!$A$3:BX$99,76,FALSE)-VLOOKUP($A39,'Import Peak Change'!$A$106:BX$202,76,FALSE)))</f>
        <v>0</v>
      </c>
      <c r="BY39" s="6">
        <f>IF(ISERROR(VLOOKUP($A39,'Import Peak'!$A$3:BY$99,77,FALSE)-VLOOKUP($A39,'Import Peak Change'!$A$106:BY$202,77,FALSE)),0,(VLOOKUP($A39,'Import Peak'!$A$3:BY$99,77,FALSE)-VLOOKUP($A39,'Import Peak Change'!$A$106:BY$202,77,FALSE)))</f>
        <v>0</v>
      </c>
      <c r="BZ39" s="6">
        <f>IF(ISERROR(VLOOKUP($A39,'Import Peak'!$A$3:BZ$99,78,FALSE)-VLOOKUP($A39,'Import Peak Change'!$A$106:BZ$202,78,FALSE)),0,(VLOOKUP($A39,'Import Peak'!$A$3:BZ$99,78,FALSE)-VLOOKUP($A39,'Import Peak Change'!$A$106:BZ$202,78,FALSE)))</f>
        <v>0</v>
      </c>
      <c r="CA39" s="6">
        <f>IF(ISERROR(VLOOKUP($A39,'Import Peak'!$A$3:CA$99,79,FALSE)-VLOOKUP($A39,'Import Peak Change'!$A$106:CA$202,79,FALSE)),0,(VLOOKUP($A39,'Import Peak'!$A$3:CA$99,79,FALSE)-VLOOKUP($A39,'Import Peak Change'!$A$106:CA$202,79,FALSE)))</f>
        <v>0</v>
      </c>
      <c r="CB39" s="6">
        <f>IF(ISERROR(VLOOKUP($A39,'Import Peak'!$A$3:CB$99,80,FALSE)-VLOOKUP($A39,'Import Peak Change'!$A$106:CB$202,80,FALSE)),0,(VLOOKUP($A39,'Import Peak'!$A$3:CB$99,80,FALSE)-VLOOKUP($A39,'Import Peak Change'!$A$106:CB$202,80,FALSE)))</f>
        <v>0</v>
      </c>
      <c r="CC39" s="6">
        <f>IF(ISERROR(VLOOKUP($A39,'Import Peak'!$A$3:CC$99,81,FALSE)-VLOOKUP($A39,'Import Peak Change'!$A$106:CC$202,81,FALSE)),0,(VLOOKUP($A39,'Import Peak'!$A$3:CC$99,81,FALSE)-VLOOKUP($A39,'Import Peak Change'!$A$106:CC$202,81,FALSE)))</f>
        <v>0</v>
      </c>
      <c r="CD39" s="6">
        <f>IF(ISERROR(VLOOKUP($A39,'Import Peak'!$A$3:CD$99,82,FALSE)-VLOOKUP($A39,'Import Peak Change'!$A$106:CD$202,82,FALSE)),0,(VLOOKUP($A39,'Import Peak'!$A$3:CD$99,82,FALSE)-VLOOKUP($A39,'Import Peak Change'!$A$106:CD$202,82,FALSE)))</f>
        <v>0</v>
      </c>
      <c r="CE39" s="6">
        <f>IF(ISERROR(VLOOKUP($A39,'Import Peak'!$A$3:CE$99,83,FALSE)-VLOOKUP($A39,'Import Peak Change'!$A$106:CE$202,83,FALSE)),0,(VLOOKUP($A39,'Import Peak'!$A$3:CE$99,83,FALSE)-VLOOKUP($A39,'Import Peak Change'!$A$106:CE$202,83,FALSE)))</f>
        <v>0</v>
      </c>
      <c r="CF39" s="6">
        <f>IF(ISERROR(VLOOKUP($A39,'Import Peak'!$A$3:CF$99,84,FALSE)-VLOOKUP($A39,'Import Peak Change'!$A$106:CF$202,84,FALSE)),0,(VLOOKUP($A39,'Import Peak'!$A$3:CF$99,84,FALSE)-VLOOKUP($A39,'Import Peak Change'!$A$106:CF$202,84,FALSE)))</f>
        <v>0</v>
      </c>
      <c r="CG39" s="6">
        <f>IF(ISERROR(VLOOKUP($A39,'Import Peak'!$A$3:CG$99,85,FALSE)-VLOOKUP($A39,'Import Peak Change'!$A$106:CG$202,85,FALSE)),0,(VLOOKUP($A39,'Import Peak'!$A$3:CG$99,85,FALSE)-VLOOKUP($A39,'Import Peak Change'!$A$106:CG$202,85,FALSE)))</f>
        <v>0</v>
      </c>
      <c r="CH39" s="6">
        <f>IF(ISERROR(VLOOKUP($A39,'Import Peak'!$A$3:CH$99,86,FALSE)-VLOOKUP($A39,'Import Peak Change'!$A$106:CH$202,86,FALSE)),0,(VLOOKUP($A39,'Import Peak'!$A$3:CH$99,86,FALSE)-VLOOKUP($A39,'Import Peak Change'!$A$106:CH$202,86,FALSE)))</f>
        <v>0</v>
      </c>
      <c r="CI39" s="6">
        <f>IF(ISERROR(VLOOKUP($A39,'Import Peak'!$A$3:CI$99,87,FALSE)-VLOOKUP($A39,'Import Peak Change'!$A$106:CI$202,87,FALSE)),0,(VLOOKUP($A39,'Import Peak'!$A$3:CI$99,87,FALSE)-VLOOKUP($A39,'Import Peak Change'!$A$106:CI$202,87,FALSE)))</f>
        <v>0</v>
      </c>
      <c r="CJ39" s="6">
        <f>IF(ISERROR(VLOOKUP($A39,'Import Peak'!$A$3:CJ$99,88,FALSE)-VLOOKUP($A39,'Import Peak Change'!$A$106:CJ$202,88,FALSE)),0,(VLOOKUP($A39,'Import Peak'!$A$3:CJ$99,88,FALSE)-VLOOKUP($A39,'Import Peak Change'!$A$106:CJ$202,88,FALSE)))</f>
        <v>0</v>
      </c>
      <c r="CK39" s="6">
        <f>IF(ISERROR(VLOOKUP($A39,'Import Peak'!$A$3:CK$99,89,FALSE)-VLOOKUP($A39,'Import Peak Change'!$A$106:CK$202,89,FALSE)),0,(VLOOKUP($A39,'Import Peak'!$A$3:CK$99,89,FALSE)-VLOOKUP($A39,'Import Peak Change'!$A$106:CK$202,89,FALSE)))</f>
        <v>0</v>
      </c>
      <c r="CL39" s="6">
        <f>IF(ISERROR(VLOOKUP($A39,'Import Peak'!$A$3:CL$99,90,FALSE)-VLOOKUP($A39,'Import Peak Change'!$A$106:CL$202,90,FALSE)),0,(VLOOKUP($A39,'Import Peak'!$A$3:CL$99,90,FALSE)-VLOOKUP($A39,'Import Peak Change'!$A$106:CL$202,90,FALSE)))</f>
        <v>0</v>
      </c>
      <c r="CM39" s="6">
        <f>IF(ISERROR(VLOOKUP($A39,'Import Peak'!$A$3:CM$99,91,FALSE)-VLOOKUP($A39,'Import Peak Change'!$A$106:CM$202,91,FALSE)),0,(VLOOKUP($A39,'Import Peak'!$A$3:CM$99,91,FALSE)-VLOOKUP($A39,'Import Peak Change'!$A$106:CM$202,91,FALSE)))</f>
        <v>0</v>
      </c>
      <c r="CN39" s="6">
        <f>IF(ISERROR(VLOOKUP($A39,'Import Peak'!$A$3:CN$99,92,FALSE)-VLOOKUP($A39,'Import Peak Change'!$A$106:CN$202,92,FALSE)),0,(VLOOKUP($A39,'Import Peak'!$A$3:CN$99,92,FALSE)-VLOOKUP($A39,'Import Peak Change'!$A$106:CN$202,92,FALSE)))</f>
        <v>0</v>
      </c>
      <c r="CO39" s="6">
        <f>IF(ISERROR(VLOOKUP($A39,'Import Peak'!$A$3:CO$99,93,FALSE)-VLOOKUP($A39,'Import Peak Change'!$A$106:CO$202,93,FALSE)),0,(VLOOKUP($A39,'Import Peak'!$A$3:CO$99,93,FALSE)-VLOOKUP($A39,'Import Peak Change'!$A$106:CO$202,93,FALSE)))</f>
        <v>0</v>
      </c>
      <c r="CP39" s="6">
        <f>IF(ISERROR(VLOOKUP($A39,'Import Peak'!$A$3:CP$99,94,FALSE)-VLOOKUP($A39,'Import Peak Change'!$A$106:CP$202,94,FALSE)),0,(VLOOKUP($A39,'Import Peak'!$A$3:CP$99,94,FALSE)-VLOOKUP($A39,'Import Peak Change'!$A$106:CP$202,94,FALSE)))</f>
        <v>0</v>
      </c>
      <c r="CQ39" s="6">
        <f>IF(ISERROR(VLOOKUP($A39,'Import Peak'!$A$3:CQ$99,95,FALSE)-VLOOKUP($A39,'Import Peak Change'!$A$106:CQ$202,95,FALSE)),0,(VLOOKUP($A39,'Import Peak'!$A$3:CQ$99,95,FALSE)-VLOOKUP($A39,'Import Peak Change'!$A$106:CQ$202,95,FALSE)))</f>
        <v>0</v>
      </c>
      <c r="CR39" s="6">
        <f>IF(ISERROR(VLOOKUP($A39,'Import Peak'!$A$3:CR$99,96,FALSE)-VLOOKUP($A39,'Import Peak Change'!$A$106:CR$202,96,FALSE)),0,(VLOOKUP($A39,'Import Peak'!$A$3:CR$99,96,FALSE)-VLOOKUP($A39,'Import Peak Change'!$A$106:CR$202,96,FALSE)))</f>
        <v>0</v>
      </c>
      <c r="CS39" s="6">
        <f>IF(ISERROR(VLOOKUP($A39,'Import Peak'!$A$3:CS$99,97,FALSE)-VLOOKUP($A39,'Import Peak Change'!$A$106:CS$202,97,FALSE)),0,(VLOOKUP($A39,'Import Peak'!$A$3:CS$99,97,FALSE)-VLOOKUP($A39,'Import Peak Change'!$A$106:CS$202,97,FALSE)))</f>
        <v>0</v>
      </c>
      <c r="CT39" s="6">
        <f>IF(ISERROR(VLOOKUP($A39,'Import Peak'!$A$3:CT$99,98,FALSE)-VLOOKUP($A39,'Import Peak Change'!$A$106:CT$202,98,FALSE)),0,(VLOOKUP($A39,'Import Peak'!$A$3:CT$99,98,FALSE)-VLOOKUP($A39,'Import Peak Change'!$A$106:CT$202,98,FALSE)))</f>
        <v>0</v>
      </c>
      <c r="CU39" s="6">
        <f>IF(ISERROR(VLOOKUP($A39,'Import Peak'!$A$3:CU$99,99,FALSE)-VLOOKUP($A39,'Import Peak Change'!$A$106:CU$202,99,FALSE)),0,(VLOOKUP($A39,'Import Peak'!$A$3:CU$99,99,FALSE)-VLOOKUP($A39,'Import Peak Change'!$A$106:CU$202,99,FALSE)))</f>
        <v>0</v>
      </c>
      <c r="CV39" s="6">
        <f>IF(ISERROR(VLOOKUP($A39,'Import Peak'!$A$3:CV$99,100,FALSE)-VLOOKUP($A39,'Import Peak Change'!$A$106:CV$202,100,FALSE)),0,(VLOOKUP($A39,'Import Peak'!$A$3:CV$99,100,FALSE)-VLOOKUP($A39,'Import Peak Change'!$A$106:CV$202,100,FALSE)))</f>
        <v>0</v>
      </c>
      <c r="CW39" s="6">
        <f>IF(ISERROR(VLOOKUP($A39,'Import Peak'!$A$3:CW$99,101,FALSE)-VLOOKUP($A39,'Import Peak Change'!$A$106:CW$202,101,FALSE)),0,(VLOOKUP($A39,'Import Peak'!$A$3:CW$99,101,FALSE)-VLOOKUP($A39,'Import Peak Change'!$A$106:CW$202,101,FALSE)))</f>
        <v>0</v>
      </c>
      <c r="CX39" s="6">
        <f>IF(ISERROR(VLOOKUP($A39,'Import Peak'!$A$3:CX$99,102,FALSE)-VLOOKUP($A39,'Import Peak Change'!$A$106:CX$202,102,FALSE)),0,(VLOOKUP($A39,'Import Peak'!$A$3:CX$99,102,FALSE)-VLOOKUP($A39,'Import Peak Change'!$A$106:CX$202,102,FALSE)))</f>
        <v>0</v>
      </c>
      <c r="CY39" s="6">
        <f>IF(ISERROR(VLOOKUP($A39,'Import Peak'!$A$3:CY$99,103,FALSE)-VLOOKUP($A39,'Import Peak Change'!$A$106:CY$202,103,FALSE)),0,(VLOOKUP($A39,'Import Peak'!$A$3:CY$99,103,FALSE)-VLOOKUP($A39,'Import Peak Change'!$A$106:CY$202,103,FALSE)))</f>
        <v>0</v>
      </c>
      <c r="CZ39" s="6">
        <f>IF(ISERROR(VLOOKUP($A39,'Import Peak'!$A$3:CZ$99,104,FALSE)-VLOOKUP($A39,'Import Peak Change'!$A$106:CZ$202,104,FALSE)),0,(VLOOKUP($A39,'Import Peak'!$A$3:CZ$99,104,FALSE)-VLOOKUP($A39,'Import Peak Change'!$A$106:CZ$202,104,FALSE)))</f>
        <v>0</v>
      </c>
      <c r="DA39" s="6">
        <f>IF(ISERROR(VLOOKUP($A39,'Import Peak'!$A$3:DA$99,105,FALSE)-VLOOKUP($A39,'Import Peak Change'!$A$106:DA$202,105,FALSE)),0,(VLOOKUP($A39,'Import Peak'!$A$3:DA$99,105,FALSE)-VLOOKUP($A39,'Import Peak Change'!$A$106:DA$202,105,FALSE)))</f>
        <v>0</v>
      </c>
      <c r="DB39" s="6">
        <f>IF(ISERROR(VLOOKUP($A39,'Import Peak'!$A$3:DB$99,106,FALSE)-VLOOKUP($A39,'Import Peak Change'!$A$106:DB$202,106,FALSE)),0,(VLOOKUP($A39,'Import Peak'!$A$3:DB$99,106,FALSE)-VLOOKUP($A39,'Import Peak Change'!$A$106:DB$202,106,FALSE)))</f>
        <v>0</v>
      </c>
      <c r="DC39" s="6">
        <f>IF(ISERROR(VLOOKUP($A39,'Import Peak'!$A$3:DC$99,107,FALSE)-VLOOKUP($A39,'Import Peak Change'!$A$106:DC$202,107,FALSE)),0,(VLOOKUP($A39,'Import Peak'!$A$3:DC$99,107,FALSE)-VLOOKUP($A39,'Import Peak Change'!$A$106:DC$202,107,FALSE)))</f>
        <v>0</v>
      </c>
      <c r="DD39" s="6">
        <f>IF(ISERROR(VLOOKUP($A39,'Import Peak'!$A$3:DD$99,108,FALSE)-VLOOKUP($A39,'Import Peak Change'!$A$106:DD$202,108,FALSE)),0,(VLOOKUP($A39,'Import Peak'!$A$3:DD$99,108,FALSE)-VLOOKUP($A39,'Import Peak Change'!$A$106:DD$202,108,FALSE)))</f>
        <v>0</v>
      </c>
      <c r="DE39" s="6">
        <f>IF(ISERROR(VLOOKUP($A39,'Import Peak'!$A$3:DE$99,109,FALSE)-VLOOKUP($A39,'Import Peak Change'!$A$106:DE$202,109,FALSE)),0,(VLOOKUP($A39,'Import Peak'!$A$3:DE$99,109,FALSE)-VLOOKUP($A39,'Import Peak Change'!$A$106:DE$202,109,FALSE)))</f>
        <v>0</v>
      </c>
      <c r="DF39" s="6">
        <f>IF(ISERROR(VLOOKUP($A39,'Import Peak'!$A$3:DF$99,110,FALSE)-VLOOKUP($A39,'Import Peak Change'!$A$106:DF$202,110,FALSE)),0,(VLOOKUP($A39,'Import Peak'!$A$3:DF$99,110,FALSE)-VLOOKUP($A39,'Import Peak Change'!$A$106:DF$202,110,FALSE)))</f>
        <v>0</v>
      </c>
      <c r="DG39" s="6">
        <f>IF(ISERROR(VLOOKUP($A39,'Import Peak'!$A$3:DG$99,111,FALSE)-VLOOKUP($A39,'Import Peak Change'!$A$106:DG$202,111,FALSE)),0,(VLOOKUP($A39,'Import Peak'!$A$3:DG$99,111,FALSE)-VLOOKUP($A39,'Import Peak Change'!$A$106:DG$202,111,FALSE)))</f>
        <v>0</v>
      </c>
      <c r="DH39" s="6">
        <f>IF(ISERROR(VLOOKUP($A39,'Import Peak'!$A$3:DH$99,112,FALSE)-VLOOKUP($A39,'Import Peak Change'!$A$106:DH$202,112,FALSE)),0,(VLOOKUP($A39,'Import Peak'!$A$3:DH$99,112,FALSE)-VLOOKUP($A39,'Import Peak Change'!$A$106:DH$202,112,FALSE)))</f>
        <v>0</v>
      </c>
      <c r="DI39" s="6">
        <f>IF(ISERROR(VLOOKUP($A39,'Import Peak'!$A$3:DI$99,113,FALSE)-VLOOKUP($A39,'Import Peak Change'!$A$106:DI$202,113,FALSE)),0,(VLOOKUP($A39,'Import Peak'!$A$3:DI$99,113,FALSE)-VLOOKUP($A39,'Import Peak Change'!$A$106:DI$202,113,FALSE)))</f>
        <v>0</v>
      </c>
      <c r="DJ39" s="6">
        <f>IF(ISERROR(VLOOKUP($A39,'Import Peak'!$A$3:DJ$99,114,FALSE)-VLOOKUP($A39,'Import Peak Change'!$A$106:DJ$202,114,FALSE)),0,(VLOOKUP($A39,'Import Peak'!$A$3:DJ$99,114,FALSE)-VLOOKUP($A39,'Import Peak Change'!$A$106:DJ$202,114,FALSE)))</f>
        <v>0</v>
      </c>
      <c r="DK39" s="6">
        <f>IF(ISERROR(VLOOKUP($A39,'Import Peak'!$A$3:DK$99,115,FALSE)-VLOOKUP($A39,'Import Peak Change'!$A$106:DK$202,115,FALSE)),0,(VLOOKUP($A39,'Import Peak'!$A$3:DK$99,115,FALSE)-VLOOKUP($A39,'Import Peak Change'!$A$106:DK$202,115,FALSE)))</f>
        <v>0</v>
      </c>
      <c r="DL39" s="6">
        <f>IF(ISERROR(VLOOKUP($A39,'Import Peak'!$A$3:DL$99,116,FALSE)-VLOOKUP($A39,'Import Peak Change'!$A$106:DL$202,116,FALSE)),0,(VLOOKUP($A39,'Import Peak'!$A$3:DL$99,116,FALSE)-VLOOKUP($A39,'Import Peak Change'!$A$106:DL$202,116,FALSE)))</f>
        <v>0</v>
      </c>
      <c r="DM39" s="6">
        <f>IF(ISERROR(VLOOKUP($A39,'Import Peak'!$A$3:DM$99,117,FALSE)-VLOOKUP($A39,'Import Peak Change'!$A$106:DM$202,117,FALSE)),0,(VLOOKUP($A39,'Import Peak'!$A$3:DM$99,117,FALSE)-VLOOKUP($A39,'Import Peak Change'!$A$106:DM$202,117,FALSE)))</f>
        <v>0</v>
      </c>
      <c r="DN39" s="6">
        <f>IF(ISERROR(VLOOKUP($A39,'Import Peak'!$A$3:DN$99,118,FALSE)-VLOOKUP($A39,'Import Peak Change'!$A$106:DN$202,118,FALSE)),0,(VLOOKUP($A39,'Import Peak'!$A$3:DN$99,118,FALSE)-VLOOKUP($A39,'Import Peak Change'!$A$106:DN$202,118,FALSE)))</f>
        <v>0</v>
      </c>
      <c r="DO39" s="6">
        <f>IF(ISERROR(VLOOKUP($A39,'Import Peak'!$A$3:DO$99,119,FALSE)-VLOOKUP($A39,'Import Peak Change'!$A$106:DO$202,119,FALSE)),0,(VLOOKUP($A39,'Import Peak'!$A$3:DO$99,119,FALSE)-VLOOKUP($A39,'Import Peak Change'!$A$106:DO$202,119,FALSE)))</f>
        <v>0</v>
      </c>
      <c r="DP39" s="6">
        <f>IF(ISERROR(VLOOKUP($A39,'Import Peak'!$A$3:DP$99,120,FALSE)-VLOOKUP($A39,'Import Peak Change'!$A$106:DP$202,120,FALSE)),0,(VLOOKUP($A39,'Import Peak'!$A$3:DP$99,120,FALSE)-VLOOKUP($A39,'Import Peak Change'!$A$106:DP$202,120,FALSE)))</f>
        <v>0</v>
      </c>
      <c r="DQ39" s="6">
        <f>IF(ISERROR(VLOOKUP($A39,'Import Peak'!$A$3:DQ$99,121,FALSE)-VLOOKUP($A39,'Import Peak Change'!$A$106:DQ$202,121,FALSE)),0,(VLOOKUP($A39,'Import Peak'!$A$3:DQ$99,121,FALSE)-VLOOKUP($A39,'Import Peak Change'!$A$106:DQ$202,121,FALSE)))</f>
        <v>0</v>
      </c>
      <c r="DR39" s="6">
        <f>IF(ISERROR(VLOOKUP($A39,'Import Peak'!$A$3:DR$99,122,FALSE)-VLOOKUP($A39,'Import Peak Change'!$A$106:DR$202,122,FALSE)),0,(VLOOKUP($A39,'Import Peak'!$A$3:DR$99,122,FALSE)-VLOOKUP($A39,'Import Peak Change'!$A$106:DR$202,122,FALSE)))</f>
        <v>0</v>
      </c>
      <c r="DS39" s="6">
        <f>IF(ISERROR(VLOOKUP($A39,'Import Peak'!$A$3:DS$99,123,FALSE)-VLOOKUP($A39,'Import Peak Change'!$A$106:DS$202,123,FALSE)),0,(VLOOKUP($A39,'Import Peak'!$A$3:DS$99,123,FALSE)-VLOOKUP($A39,'Import Peak Change'!$A$106:DS$202,123,FALSE)))</f>
        <v>0</v>
      </c>
      <c r="DT39" s="6">
        <f>IF(ISERROR(VLOOKUP($A39,'Import Peak'!$A$3:DT$99,124,FALSE)-VLOOKUP($A39,'Import Peak Change'!$A$106:DT$202,124,FALSE)),0,(VLOOKUP($A39,'Import Peak'!$A$3:DT$99,124,FALSE)-VLOOKUP($A39,'Import Peak Change'!$A$106:DT$202,124,FALSE)))</f>
        <v>0</v>
      </c>
      <c r="DU39" s="6">
        <f>IF(ISERROR(VLOOKUP($A39,'Import Peak'!$A$3:DU$99,125,FALSE)-VLOOKUP($A39,'Import Peak Change'!$A$106:DU$202,125,FALSE)),0,(VLOOKUP($A39,'Import Peak'!$A$3:DU$99,125,FALSE)-VLOOKUP($A39,'Import Peak Change'!$A$106:DU$202,125,FALSE)))</f>
        <v>0</v>
      </c>
      <c r="DV39" s="6">
        <f>IF(ISERROR(VLOOKUP($A39,'Import Peak'!$A$3:DV$99,126,FALSE)-VLOOKUP($A39,'Import Peak Change'!$A$106:DV$202,126,FALSE)),0,(VLOOKUP($A39,'Import Peak'!$A$3:DV$99,126,FALSE)-VLOOKUP($A39,'Import Peak Change'!$A$106:DV$202,126,FALSE)))</f>
        <v>0</v>
      </c>
      <c r="DW39" s="6">
        <f>IF(ISERROR(VLOOKUP($A39,'Import Peak'!$A$3:DW$99,127,FALSE)-VLOOKUP($A39,'Import Peak Change'!$A$106:DW$202,127,FALSE)),0,(VLOOKUP($A39,'Import Peak'!$A$3:DW$99,127,FALSE)-VLOOKUP($A39,'Import Peak Change'!$A$106:DW$202,127,FALSE)))</f>
        <v>0</v>
      </c>
      <c r="DX39" s="6">
        <f>IF(ISERROR(VLOOKUP($A39,'Import Peak'!$A$3:DX$99,128,FALSE)-VLOOKUP($A39,'Import Peak Change'!$A$106:DX$202,128,FALSE)),0,(VLOOKUP($A39,'Import Peak'!$A$3:DX$99,128,FALSE)-VLOOKUP($A39,'Import Peak Change'!$A$106:DX$202,128,FALSE)))</f>
        <v>0</v>
      </c>
      <c r="DY39" s="6">
        <f>IF(ISERROR(VLOOKUP($A39,'Import Peak'!$A$3:DY$99,129,FALSE)-VLOOKUP($A39,'Import Peak Change'!$A$106:DY$202,129,FALSE)),0,(VLOOKUP($A39,'Import Peak'!$A$3:DY$99,129,FALSE)-VLOOKUP($A39,'Import Peak Change'!$A$106:DY$202,129,FALSE)))</f>
        <v>0</v>
      </c>
      <c r="DZ39" s="6">
        <f>IF(ISERROR(VLOOKUP($A39,'Import Peak'!$A$3:DZ$99,130,FALSE)-VLOOKUP($A39,'Import Peak Change'!$A$106:DZ$202,130,FALSE)),0,(VLOOKUP($A39,'Import Peak'!$A$3:DZ$99,130,FALSE)-VLOOKUP($A39,'Import Peak Change'!$A$106:DZ$202,130,FALSE)))</f>
        <v>0</v>
      </c>
      <c r="EA39" s="6">
        <f>IF(ISERROR(VLOOKUP($A39,'Import Peak'!$A$3:EA$99,131,FALSE)-VLOOKUP($A39,'Import Peak Change'!$A$106:EA$202,131,FALSE)),0,(VLOOKUP($A39,'Import Peak'!$A$3:EA$99,131,FALSE)-VLOOKUP($A39,'Import Peak Change'!$A$106:EA$202,131,FALSE)))</f>
        <v>0</v>
      </c>
      <c r="EB39" s="6">
        <f>IF(ISERROR(VLOOKUP($A39,'Import Peak'!$A$3:EB$99,132,FALSE)-VLOOKUP($A39,'Import Peak Change'!$A$106:EB$202,132,FALSE)),0,(VLOOKUP($A39,'Import Peak'!$A$3:EB$99,132,FALSE)-VLOOKUP($A39,'Import Peak Change'!$A$106:EB$202,132,FALSE)))</f>
        <v>0</v>
      </c>
      <c r="EC39" s="6">
        <f>IF(ISERROR(VLOOKUP($A39,'Import Peak'!$A$3:EC$99,133,FALSE)-VLOOKUP($A39,'Import Peak Change'!$A$106:EC$202,133,FALSE)),0,(VLOOKUP($A39,'Import Peak'!$A$3:EC$99,133,FALSE)-VLOOKUP($A39,'Import Peak Change'!$A$106:EC$202,133,FALSE)))</f>
        <v>0</v>
      </c>
      <c r="ED39" s="6">
        <f>IF(ISERROR(VLOOKUP($A39,'Import Peak'!$A$3:ED$99,134,FALSE)-VLOOKUP($A39,'Import Peak Change'!$A$106:ED$202,134,FALSE)),0,(VLOOKUP($A39,'Import Peak'!$A$3:ED$99,134,FALSE)-VLOOKUP($A39,'Import Peak Change'!$A$106:ED$202,134,FALSE)))</f>
        <v>0</v>
      </c>
      <c r="EE39" s="6">
        <f>IF(ISERROR(VLOOKUP($A39,'Import Peak'!$A$3:EE$99,135,FALSE)-VLOOKUP($A39,'Import Peak Change'!$A$106:EE$202,135,FALSE)),0,(VLOOKUP($A39,'Import Peak'!$A$3:EE$99,135,FALSE)-VLOOKUP($A39,'Import Peak Change'!$A$106:EE$202,135,FALSE)))</f>
        <v>0</v>
      </c>
      <c r="EF39" s="6">
        <f>IF(ISERROR(VLOOKUP($A39,'Import Peak'!$A$3:EF$99,136,FALSE)-VLOOKUP($A39,'Import Peak Change'!$A$106:EF$202,136,FALSE)),0,(VLOOKUP($A39,'Import Peak'!$A$3:EF$99,136,FALSE)-VLOOKUP($A39,'Import Peak Change'!$A$106:EF$202,136,FALSE)))</f>
        <v>0</v>
      </c>
      <c r="EG39" s="6">
        <f>IF(ISERROR(VLOOKUP($A39,'Import Peak'!$A$3:EG$99,137,FALSE)-VLOOKUP($A39,'Import Peak Change'!$A$106:EG$202,137,FALSE)),0,(VLOOKUP($A39,'Import Peak'!$A$3:EG$99,137,FALSE)-VLOOKUP($A39,'Import Peak Change'!$A$106:EG$202,137,FALSE)))</f>
        <v>0</v>
      </c>
      <c r="EH39" s="6">
        <f>IF(ISERROR(VLOOKUP($A39,'Import Peak'!$A$3:EH$99,138,FALSE)-VLOOKUP($A39,'Import Peak Change'!$A$106:EH$202,138,FALSE)),0,(VLOOKUP($A39,'Import Peak'!$A$3:EH$99,138,FALSE)-VLOOKUP($A39,'Import Peak Change'!$A$106:EH$202,138,FALSE)))</f>
        <v>0</v>
      </c>
      <c r="EI39" s="6">
        <f>IF(ISERROR(VLOOKUP($A39,'Import Peak'!$A$3:EI$99,139,FALSE)-VLOOKUP($A39,'Import Peak Change'!$A$106:EI$202,139,FALSE)),0,(VLOOKUP($A39,'Import Peak'!$A$3:EI$99,139,FALSE)-VLOOKUP($A39,'Import Peak Change'!$A$106:EI$202,139,FALSE)))</f>
        <v>0</v>
      </c>
      <c r="EJ39" s="6">
        <f>IF(ISERROR(VLOOKUP($A39,'Import Peak'!$A$3:EJ$99,140,FALSE)-VLOOKUP($A39,'Import Peak Change'!$A$106:EJ$202,140,FALSE)),0,(VLOOKUP($A39,'Import Peak'!$A$3:EJ$99,140,FALSE)-VLOOKUP($A39,'Import Peak Change'!$A$106:EJ$202,140,FALSE)))</f>
        <v>0</v>
      </c>
      <c r="EK39" s="6">
        <f>IF(ISERROR(VLOOKUP($A39,'Import Peak'!$A$3:EK$99,141,FALSE)-VLOOKUP($A39,'Import Peak Change'!$A$106:EK$202,141,FALSE)),0,(VLOOKUP($A39,'Import Peak'!$A$3:EK$99,141,FALSE)-VLOOKUP($A39,'Import Peak Change'!$A$106:EK$202,141,FALSE)))</f>
        <v>0</v>
      </c>
      <c r="EL39" s="6">
        <f>IF(ISERROR(VLOOKUP($A39,'Import Peak'!$A$3:EL$99,142,FALSE)-VLOOKUP($A39,'Import Peak Change'!$A$106:EL$202,142,FALSE)),0,(VLOOKUP($A39,'Import Peak'!$A$3:EL$99,142,FALSE)-VLOOKUP($A39,'Import Peak Change'!$A$106:EL$202,142,FALSE)))</f>
        <v>0</v>
      </c>
      <c r="EM39" s="6">
        <f>IF(ISERROR(VLOOKUP($A39,'Import Peak'!$A$3:EM$99,143,FALSE)-VLOOKUP($A39,'Import Peak Change'!$A$106:EM$202,143,FALSE)),0,(VLOOKUP($A39,'Import Peak'!$A$3:EM$99,143,FALSE)-VLOOKUP($A39,'Import Peak Change'!$A$106:EM$202,143,FALSE)))</f>
        <v>0</v>
      </c>
      <c r="EN39" s="6">
        <f>IF(ISERROR(VLOOKUP($A39,'Import Peak'!$A$3:EN$99,144,FALSE)-VLOOKUP($A39,'Import Peak Change'!$A$106:EN$202,144,FALSE)),0,(VLOOKUP($A39,'Import Peak'!$A$3:EN$99,144,FALSE)-VLOOKUP($A39,'Import Peak Change'!$A$106:EN$202,144,FALSE)))</f>
        <v>0</v>
      </c>
      <c r="EO39" s="6">
        <f>IF(ISERROR(VLOOKUP($A39,'Import Peak'!$A$3:EO$99,145,FALSE)-VLOOKUP($A39,'Import Peak Change'!$A$106:EO$202,145,FALSE)),0,(VLOOKUP($A39,'Import Peak'!$A$3:EO$99,145,FALSE)-VLOOKUP($A39,'Import Peak Change'!$A$106:EO$202,145,FALSE)))</f>
        <v>0</v>
      </c>
      <c r="EP39" s="6">
        <f>IF(ISERROR(VLOOKUP($A39,'Import Peak'!$A$3:EP$99,146,FALSE)-VLOOKUP($A39,'Import Peak Change'!$A$106:EP$202,146,FALSE)),0,(VLOOKUP($A39,'Import Peak'!$A$3:EP$99,146,FALSE)-VLOOKUP($A39,'Import Peak Change'!$A$106:EP$202,146,FALSE)))</f>
        <v>0</v>
      </c>
      <c r="EQ39" s="6">
        <f>IF(ISERROR(VLOOKUP($A39,'Import Peak'!$A$3:EQ$99,147,FALSE)-VLOOKUP($A39,'Import Peak Change'!$A$106:EQ$202,147,FALSE)),0,(VLOOKUP($A39,'Import Peak'!$A$3:EQ$99,147,FALSE)-VLOOKUP($A39,'Import Peak Change'!$A$106:EQ$202,147,FALSE)))</f>
        <v>0</v>
      </c>
      <c r="ER39" s="6">
        <f>IF(ISERROR(VLOOKUP($A39,'Import Peak'!$A$3:ER$99,148,FALSE)-VLOOKUP($A39,'Import Peak Change'!$A$106:ER$202,148,FALSE)),0,(VLOOKUP($A39,'Import Peak'!$A$3:ER$99,148,FALSE)-VLOOKUP($A39,'Import Peak Change'!$A$106:ER$202,148,FALSE)))</f>
        <v>0</v>
      </c>
      <c r="ES39" s="6">
        <f>IF(ISERROR(VLOOKUP($A39,'Import Peak'!$A$3:ES$99,149,FALSE)-VLOOKUP($A39,'Import Peak Change'!$A$106:ES$202,149,FALSE)),0,(VLOOKUP($A39,'Import Peak'!$A$3:ES$99,149,FALSE)-VLOOKUP($A39,'Import Peak Change'!$A$106:ES$202,149,FALSE)))</f>
        <v>0</v>
      </c>
      <c r="ET39" s="6">
        <f>IF(ISERROR(VLOOKUP($A39,'Import Peak'!$A$3:ET$99,150,FALSE)-VLOOKUP($A39,'Import Peak Change'!$A$106:ET$202,150,FALSE)),0,(VLOOKUP($A39,'Import Peak'!$A$3:ET$99,150,FALSE)-VLOOKUP($A39,'Import Peak Change'!$A$106:ET$202,150,FALSE)))</f>
        <v>0</v>
      </c>
      <c r="EU39" s="6">
        <f>IF(ISERROR(VLOOKUP($A39,'Import Peak'!$A$3:EU$99,151,FALSE)-VLOOKUP($A39,'Import Peak Change'!$A$106:EU$202,151,FALSE)),0,(VLOOKUP($A39,'Import Peak'!$A$3:EU$99,151,FALSE)-VLOOKUP($A39,'Import Peak Change'!$A$106:EU$202,151,FALSE)))</f>
        <v>0</v>
      </c>
      <c r="EV39" s="6">
        <f>IF(ISERROR(VLOOKUP($A39,'Import Peak'!$A$3:EV$99,152,FALSE)-VLOOKUP($A39,'Import Peak Change'!$A$106:EV$202,152,FALSE)),0,(VLOOKUP($A39,'Import Peak'!$A$3:EV$99,152,FALSE)-VLOOKUP($A39,'Import Peak Change'!$A$106:EV$202,152,FALSE)))</f>
        <v>0</v>
      </c>
      <c r="EW39" s="6">
        <f>IF(ISERROR(VLOOKUP($A39,'Import Peak'!$A$3:EW$99,153,FALSE)-VLOOKUP($A39,'Import Peak Change'!$A$106:EW$202,153,FALSE)),0,(VLOOKUP($A39,'Import Peak'!$A$3:EW$99,153,FALSE)-VLOOKUP($A39,'Import Peak Change'!$A$106:EW$202,153,FALSE)))</f>
        <v>0</v>
      </c>
      <c r="EX39" s="6">
        <f>IF(ISERROR(VLOOKUP($A39,'Import Peak'!$A$3:EX$99,154,FALSE)-VLOOKUP($A39,'Import Peak Change'!$A$106:EX$202,154,FALSE)),0,(VLOOKUP($A39,'Import Peak'!$A$3:EX$99,154,FALSE)-VLOOKUP($A39,'Import Peak Change'!$A$106:EX$202,154,FALSE)))</f>
        <v>0</v>
      </c>
      <c r="EY39" s="6">
        <f>IF(ISERROR(VLOOKUP($A39,'Import Peak'!$A$3:EY$99,155,FALSE)-VLOOKUP($A39,'Import Peak Change'!$A$106:EY$202,155,FALSE)),0,(VLOOKUP($A39,'Import Peak'!$A$3:EY$99,155,FALSE)-VLOOKUP($A39,'Import Peak Change'!$A$106:EY$202,155,FALSE)))</f>
        <v>0</v>
      </c>
      <c r="EZ39" s="6">
        <f>IF(ISERROR(VLOOKUP($A39,'Import Peak'!$A$3:EZ$99,156,FALSE)-VLOOKUP($A39,'Import Peak Change'!$A$106:EZ$202,156,FALSE)),0,(VLOOKUP($A39,'Import Peak'!$A$3:EZ$99,156,FALSE)-VLOOKUP($A39,'Import Peak Change'!$A$106:EZ$202,156,FALSE)))</f>
        <v>0</v>
      </c>
      <c r="FA39" s="6">
        <f>IF(ISERROR(VLOOKUP($A39,'Import Peak'!$A$3:FA$99,157,FALSE)-VLOOKUP($A39,'Import Peak Change'!$A$106:FA$202,157,FALSE)),0,(VLOOKUP($A39,'Import Peak'!$A$3:FA$99,157,FALSE)-VLOOKUP($A39,'Import Peak Change'!$A$106:FA$202,157,FALSE)))</f>
        <v>0</v>
      </c>
      <c r="FB39" s="6">
        <f>IF(ISERROR(VLOOKUP($A39,'Import Peak'!$A$3:FB$99,158,FALSE)-VLOOKUP($A39,'Import Peak Change'!$A$106:FB$202,158,FALSE)),0,(VLOOKUP($A39,'Import Peak'!$A$3:FB$99,158,FALSE)-VLOOKUP($A39,'Import Peak Change'!$A$106:FB$202,158,FALSE)))</f>
        <v>0</v>
      </c>
      <c r="FC39" s="6">
        <f>IF(ISERROR(VLOOKUP($A39,'Import Peak'!$A$3:FC$99,159,FALSE)-VLOOKUP($A39,'Import Peak Change'!$A$106:FC$202,159,FALSE)),0,(VLOOKUP($A39,'Import Peak'!$A$3:FC$99,159,FALSE)-VLOOKUP($A39,'Import Peak Change'!$A$106:FC$202,159,FALSE)))</f>
        <v>0</v>
      </c>
      <c r="FD39" s="6">
        <f>IF(ISERROR(VLOOKUP($A39,'Import Peak'!$A$3:FD$99,160,FALSE)-VLOOKUP($A39,'Import Peak Change'!$A$106:FD$202,160,FALSE)),0,(VLOOKUP($A39,'Import Peak'!$A$3:FD$99,160,FALSE)-VLOOKUP($A39,'Import Peak Change'!$A$106:FD$202,160,FALSE)))</f>
        <v>0</v>
      </c>
      <c r="FE39" s="6">
        <f>IF(ISERROR(VLOOKUP($A39,'Import Peak'!$A$3:FE$99,161,FALSE)-VLOOKUP($A39,'Import Peak Change'!$A$106:FE$202,161,FALSE)),0,(VLOOKUP($A39,'Import Peak'!$A$3:FE$99,161,FALSE)-VLOOKUP($A39,'Import Peak Change'!$A$106:FE$202,161,FALSE)))</f>
        <v>0</v>
      </c>
      <c r="FF39" s="6">
        <f>IF(ISERROR(VLOOKUP($A39,'Import Peak'!$A$3:FF$99,162,FALSE)-VLOOKUP($A39,'Import Peak Change'!$A$106:FF$202,162,FALSE)),0,(VLOOKUP($A39,'Import Peak'!$A$3:FF$99,162,FALSE)-VLOOKUP($A39,'Import Peak Change'!$A$106:FF$202,162,FALSE)))</f>
        <v>0</v>
      </c>
      <c r="FG39" s="6">
        <f>IF(ISERROR(VLOOKUP($A39,'Import Peak'!$A$3:FG$99,163,FALSE)-VLOOKUP($A39,'Import Peak Change'!$A$106:FG$202,163,FALSE)),0,(VLOOKUP($A39,'Import Peak'!$A$3:FG$99,163,FALSE)-VLOOKUP($A39,'Import Peak Change'!$A$106:FG$202,163,FALSE)))</f>
        <v>0</v>
      </c>
      <c r="FH39" s="6">
        <f>IF(ISERROR(VLOOKUP($A39,'Import Peak'!$A$3:FH$99,164,FALSE)-VLOOKUP($A39,'Import Peak Change'!$A$106:FH$202,164,FALSE)),0,(VLOOKUP($A39,'Import Peak'!$A$3:FH$99,164,FALSE)-VLOOKUP($A39,'Import Peak Change'!$A$106:FH$202,164,FALSE)))</f>
        <v>0</v>
      </c>
      <c r="FI39" s="6">
        <f>IF(ISERROR(VLOOKUP($A39,'Import Peak'!$A$3:FI$99,165,FALSE)-VLOOKUP($A39,'Import Peak Change'!$A$106:FI$202,165,FALSE)),0,(VLOOKUP($A39,'Import Peak'!$A$3:FI$99,165,FALSE)-VLOOKUP($A39,'Import Peak Change'!$A$106:FI$202,165,FALSE)))</f>
        <v>0</v>
      </c>
      <c r="FJ39" s="6">
        <f>IF(ISERROR(VLOOKUP($A39,'Import Peak'!$A$3:FJ$99,166,FALSE)-VLOOKUP($A39,'Import Peak Change'!$A$106:FJ$202,166,FALSE)),0,(VLOOKUP($A39,'Import Peak'!$A$3:FJ$99,166,FALSE)-VLOOKUP($A39,'Import Peak Change'!$A$106:FJ$202,166,FALSE)))</f>
        <v>0</v>
      </c>
      <c r="FK39" s="6">
        <f>IF(ISERROR(VLOOKUP($A39,'Import Peak'!$A$3:FK$99,167,FALSE)-VLOOKUP($A39,'Import Peak Change'!$A$106:FK$202,167,FALSE)),0,(VLOOKUP($A39,'Import Peak'!$A$3:FK$99,167,FALSE)-VLOOKUP($A39,'Import Peak Change'!$A$106:FK$202,167,FALSE)))</f>
        <v>0</v>
      </c>
      <c r="FL39" s="6">
        <f>IF(ISERROR(VLOOKUP($A39,'Import Peak'!$A$3:FL$99,168,FALSE)-VLOOKUP($A39,'Import Peak Change'!$A$106:FL$202,168,FALSE)),0,(VLOOKUP($A39,'Import Peak'!$A$3:FL$99,168,FALSE)-VLOOKUP($A39,'Import Peak Change'!$A$106:FL$202,168,FALSE)))</f>
        <v>0</v>
      </c>
      <c r="FM39" s="6">
        <f>IF(ISERROR(VLOOKUP($A39,'Import Peak'!$A$3:FM$99,169,FALSE)-VLOOKUP($A39,'Import Peak Change'!$A$106:FM$202,169,FALSE)),0,(VLOOKUP($A39,'Import Peak'!$A$3:FM$99,169,FALSE)-VLOOKUP($A39,'Import Peak Change'!$A$106:FM$202,169,FALSE)))</f>
        <v>0</v>
      </c>
      <c r="FN39" s="6">
        <f>IF(ISERROR(VLOOKUP($A39,'Import Peak'!$A$3:FN$99,170,FALSE)-VLOOKUP($A39,'Import Peak Change'!$A$106:FN$202,170,FALSE)),0,(VLOOKUP($A39,'Import Peak'!$A$3:FN$99,170,FALSE)-VLOOKUP($A39,'Import Peak Change'!$A$106:FN$202,170,FALSE)))</f>
        <v>0</v>
      </c>
      <c r="FO39" s="6">
        <f>IF(ISERROR(VLOOKUP($A39,'Import Peak'!$A$3:FO$99,171,FALSE)-VLOOKUP($A39,'Import Peak Change'!$A$106:FO$202,171,FALSE)),0,(VLOOKUP($A39,'Import Peak'!$A$3:FO$99,171,FALSE)-VLOOKUP($A39,'Import Peak Change'!$A$106:FO$202,171,FALSE)))</f>
        <v>0</v>
      </c>
      <c r="FP39" s="6">
        <f>IF(ISERROR(VLOOKUP($A39,'Import Peak'!$A$3:FP$99,172,FALSE)-VLOOKUP($A39,'Import Peak Change'!$A$106:FP$202,172,FALSE)),0,(VLOOKUP($A39,'Import Peak'!$A$3:FP$99,172,FALSE)-VLOOKUP($A39,'Import Peak Change'!$A$106:FP$202,172,FALSE)))</f>
        <v>0</v>
      </c>
      <c r="FQ39" s="6">
        <f>IF(ISERROR(VLOOKUP($A39,'Import Peak'!$A$3:FQ$99,173,FALSE)-VLOOKUP($A39,'Import Peak Change'!$A$106:FQ$202,173,FALSE)),0,(VLOOKUP($A39,'Import Peak'!$A$3:FQ$99,173,FALSE)-VLOOKUP($A39,'Import Peak Change'!$A$106:FQ$202,173,FALSE)))</f>
        <v>0</v>
      </c>
      <c r="FR39" s="6">
        <f>IF(ISERROR(VLOOKUP($A39,'Import Peak'!$A$3:FR$99,174,FALSE)-VLOOKUP($A39,'Import Peak Change'!$A$106:FR$202,174,FALSE)),0,(VLOOKUP($A39,'Import Peak'!$A$3:FR$99,174,FALSE)-VLOOKUP($A39,'Import Peak Change'!$A$106:FR$202,174,FALSE)))</f>
        <v>0</v>
      </c>
      <c r="FS39" s="6">
        <f>IF(ISERROR(VLOOKUP($A39,'Import Peak'!$A$3:FS$99,175,FALSE)-VLOOKUP($A39,'Import Peak Change'!$A$106:FS$202,175,FALSE)),0,(VLOOKUP($A39,'Import Peak'!$A$3:FS$99,175,FALSE)-VLOOKUP($A39,'Import Peak Change'!$A$106:FS$202,175,FALSE)))</f>
        <v>0</v>
      </c>
      <c r="FT39" s="6">
        <f>IF(ISERROR(VLOOKUP($A39,'Import Peak'!$A$3:FT$99,176,FALSE)-VLOOKUP($A39,'Import Peak Change'!$A$106:FT$202,176,FALSE)),0,(VLOOKUP($A39,'Import Peak'!$A$3:FT$99,176,FALSE)-VLOOKUP($A39,'Import Peak Change'!$A$106:FT$202,176,FALSE)))</f>
        <v>0</v>
      </c>
      <c r="FU39" s="6">
        <f>IF(ISERROR(VLOOKUP($A39,'Import Peak'!$A$3:FU$99,177,FALSE)-VLOOKUP($A39,'Import Peak Change'!$A$106:FU$202,177,FALSE)),0,(VLOOKUP($A39,'Import Peak'!$A$3:FU$99,177,FALSE)-VLOOKUP($A39,'Import Peak Change'!$A$106:FU$202,177,FALSE)))</f>
        <v>0</v>
      </c>
      <c r="FV39" s="6">
        <f>IF(ISERROR(VLOOKUP($A39,'Import Peak'!$A$3:FV$99,178,FALSE)-VLOOKUP($A39,'Import Peak Change'!$A$106:FV$202,178,FALSE)),0,(VLOOKUP($A39,'Import Peak'!$A$3:FV$99,178,FALSE)-VLOOKUP($A39,'Import Peak Change'!$A$106:FV$202,178,FALSE)))</f>
        <v>0</v>
      </c>
      <c r="FW39" s="6">
        <f>IF(ISERROR(VLOOKUP($A39,'Import Peak'!$A$3:FW$99,179,FALSE)-VLOOKUP($A39,'Import Peak Change'!$A$106:FW$202,179,FALSE)),0,(VLOOKUP($A39,'Import Peak'!$A$3:FW$99,179,FALSE)-VLOOKUP($A39,'Import Peak Change'!$A$106:FW$202,179,FALSE)))</f>
        <v>0</v>
      </c>
      <c r="FX39" s="6">
        <f>IF(ISERROR(VLOOKUP($A39,'Import Peak'!$A$3:FX$99,180,FALSE)-VLOOKUP($A39,'Import Peak Change'!$A$106:FX$202,180,FALSE)),0,(VLOOKUP($A39,'Import Peak'!$A$3:FX$99,180,FALSE)-VLOOKUP($A39,'Import Peak Change'!$A$106:FX$202,180,FALSE)))</f>
        <v>0</v>
      </c>
      <c r="FY39" s="6">
        <f>IF(ISERROR(VLOOKUP($A39,'Import Peak'!$A$3:FY$99,181,FALSE)-VLOOKUP($A39,'Import Peak Change'!$A$106:FY$202,181,FALSE)),0,(VLOOKUP($A39,'Import Peak'!$A$3:FY$99,181,FALSE)-VLOOKUP($A39,'Import Peak Change'!$A$106:FY$202,181,FALSE)))</f>
        <v>0</v>
      </c>
      <c r="FZ39" s="6">
        <f>IF(ISERROR(VLOOKUP($A39,'Import Peak'!$A$3:FZ$99,182,FALSE)-VLOOKUP($A39,'Import Peak Change'!$A$106:FZ$202,182,FALSE)),0,(VLOOKUP($A39,'Import Peak'!$A$3:FZ$99,182,FALSE)-VLOOKUP($A39,'Import Peak Change'!$A$106:FZ$202,182,FALSE)))</f>
        <v>0</v>
      </c>
      <c r="GA39" s="6">
        <f>IF(ISERROR(VLOOKUP($A39,'Import Peak'!$A$3:GA$99,183,FALSE)-VLOOKUP($A39,'Import Peak Change'!$A$106:GA$202,183,FALSE)),0,(VLOOKUP($A39,'Import Peak'!$A$3:GA$99,183,FALSE)-VLOOKUP($A39,'Import Peak Change'!$A$106:GA$202,183,FALSE)))</f>
        <v>0</v>
      </c>
      <c r="GB39" s="6">
        <f>IF(ISERROR(VLOOKUP($A39,'Import Peak'!$A$3:GB$99,184,FALSE)-VLOOKUP($A39,'Import Peak Change'!$A$106:GB$202,184,FALSE)),0,(VLOOKUP($A39,'Import Peak'!$A$3:GB$99,184,FALSE)-VLOOKUP($A39,'Import Peak Change'!$A$106:GB$202,184,FALSE)))</f>
        <v>0</v>
      </c>
      <c r="GC39" s="6">
        <f>IF(ISERROR(VLOOKUP($A39,'Import Peak'!$A$3:GC$99,185,FALSE)-VLOOKUP($A39,'Import Peak Change'!$A$106:GC$202,185,FALSE)),0,(VLOOKUP($A39,'Import Peak'!$A$3:GC$99,185,FALSE)-VLOOKUP($A39,'Import Peak Change'!$A$106:GC$202,185,FALSE)))</f>
        <v>0</v>
      </c>
      <c r="GD39" s="6">
        <f>IF(ISERROR(VLOOKUP($A39,'Import Peak'!$A$3:GD$99,186,FALSE)-VLOOKUP($A39,'Import Peak Change'!$A$106:GD$202,186,FALSE)),0,(VLOOKUP($A39,'Import Peak'!$A$3:GD$99,186,FALSE)-VLOOKUP($A39,'Import Peak Change'!$A$106:GD$202,186,FALSE)))</f>
        <v>0</v>
      </c>
      <c r="GE39" s="6">
        <f>IF(ISERROR(VLOOKUP($A39,'Import Peak'!$A$3:GE$99,187,FALSE)-VLOOKUP($A39,'Import Peak Change'!$A$106:GE$202,187,FALSE)),0,(VLOOKUP($A39,'Import Peak'!$A$3:GE$99,187,FALSE)-VLOOKUP($A39,'Import Peak Change'!$A$106:GE$202,187,FALSE)))</f>
        <v>0</v>
      </c>
      <c r="GF39" s="6">
        <f>IF(ISERROR(VLOOKUP($A39,'Import Peak'!$A$3:GF$99,188,FALSE)-VLOOKUP($A39,'Import Peak Change'!$A$106:GF$202,188,FALSE)),0,(VLOOKUP($A39,'Import Peak'!$A$3:GF$99,188,FALSE)-VLOOKUP($A39,'Import Peak Change'!$A$106:GF$202,188,FALSE)))</f>
        <v>0</v>
      </c>
      <c r="GG39" s="6">
        <f>IF(ISERROR(VLOOKUP($A39,'Import Peak'!$A$3:GG$99,189,FALSE)-VLOOKUP($A39,'Import Peak Change'!$A$106:GG$202,189,FALSE)),0,(VLOOKUP($A39,'Import Peak'!$A$3:GG$99,189,FALSE)-VLOOKUP($A39,'Import Peak Change'!$A$106:GG$202,189,FALSE)))</f>
        <v>0</v>
      </c>
      <c r="GH39" s="6">
        <f>IF(ISERROR(VLOOKUP($A39,'Import Peak'!$A$3:GH$99,190,FALSE)-VLOOKUP($A39,'Import Peak Change'!$A$106:GH$202,190,FALSE)),0,(VLOOKUP($A39,'Import Peak'!$A$3:GH$99,190,FALSE)-VLOOKUP($A39,'Import Peak Change'!$A$106:GH$202,190,FALSE)))</f>
        <v>0</v>
      </c>
      <c r="GI39" s="6">
        <f>IF(ISERROR(VLOOKUP($A39,'Import Peak'!$A$3:GI$99,191,FALSE)-VLOOKUP($A39,'Import Peak Change'!$A$106:GI$202,191,FALSE)),0,(VLOOKUP($A39,'Import Peak'!$A$3:GI$99,191,FALSE)-VLOOKUP($A39,'Import Peak Change'!$A$106:GI$202,191,FALSE)))</f>
        <v>0</v>
      </c>
      <c r="GJ39" s="6">
        <f>IF(ISERROR(VLOOKUP($A39,'Import Peak'!$A$3:GJ$99,192,FALSE)-VLOOKUP($A39,'Import Peak Change'!$A$106:GJ$202,192,FALSE)),0,(VLOOKUP($A39,'Import Peak'!$A$3:GJ$99,192,FALSE)-VLOOKUP($A39,'Import Peak Change'!$A$106:GJ$202,192,FALSE)))</f>
        <v>0</v>
      </c>
      <c r="GK39" s="6">
        <f>IF(ISERROR(VLOOKUP($A39,'Import Peak'!$A$3:GK$99,193,FALSE)-VLOOKUP($A39,'Import Peak Change'!$A$106:GK$202,193,FALSE)),0,(VLOOKUP($A39,'Import Peak'!$A$3:GK$99,193,FALSE)-VLOOKUP($A39,'Import Peak Change'!$A$106:GK$202,193,FALSE)))</f>
        <v>0</v>
      </c>
      <c r="GL39" s="6">
        <f>IF(ISERROR(VLOOKUP($A39,'Import Peak'!$A$3:GL$99,194,FALSE)-VLOOKUP($A39,'Import Peak Change'!$A$106:GL$202,194,FALSE)),0,(VLOOKUP($A39,'Import Peak'!$A$3:GL$99,194,FALSE)-VLOOKUP($A39,'Import Peak Change'!$A$106:GL$202,194,FALSE)))</f>
        <v>0</v>
      </c>
      <c r="GM39" s="6">
        <f>IF(ISERROR(VLOOKUP($A39,'Import Peak'!$A$3:GM$99,195,FALSE)-VLOOKUP($A39,'Import Peak Change'!$A$106:GM$202,195,FALSE)),0,(VLOOKUP($A39,'Import Peak'!$A$3:GM$99,195,FALSE)-VLOOKUP($A39,'Import Peak Change'!$A$106:GM$202,195,FALSE)))</f>
        <v>0</v>
      </c>
      <c r="GN39" s="6">
        <f>IF(ISERROR(VLOOKUP($A39,'Import Peak'!$A$3:GN$99,196,FALSE)-VLOOKUP($A39,'Import Peak Change'!$A$106:GN$202,196,FALSE)),0,(VLOOKUP($A39,'Import Peak'!$A$3:GN$99,196,FALSE)-VLOOKUP($A39,'Import Peak Change'!$A$106:GN$202,196,FALSE)))</f>
        <v>0</v>
      </c>
      <c r="GO39" s="6">
        <f>IF(ISERROR(VLOOKUP($A39,'Import Peak'!$A$3:GO$99,197,FALSE)-VLOOKUP($A39,'Import Peak Change'!$A$106:GO$202,197,FALSE)),0,(VLOOKUP($A39,'Import Peak'!$A$3:GO$99,197,FALSE)-VLOOKUP($A39,'Import Peak Change'!$A$106:GO$202,197,FALSE)))</f>
        <v>0</v>
      </c>
      <c r="GP39" s="6">
        <f>IF(ISERROR(VLOOKUP($A39,'Import Peak'!$A$3:GP$99,198,FALSE)-VLOOKUP($A39,'Import Peak Change'!$A$106:GP$202,198,FALSE)),0,(VLOOKUP($A39,'Import Peak'!$A$3:GP$99,198,FALSE)-VLOOKUP($A39,'Import Peak Change'!$A$106:GP$202,198,FALSE)))</f>
        <v>0</v>
      </c>
      <c r="GQ39" s="6">
        <f>IF(ISERROR(VLOOKUP($A39,'Import Peak'!$A$3:GQ$99,199,FALSE)-VLOOKUP($A39,'Import Peak Change'!$A$106:GQ$202,199,FALSE)),0,(VLOOKUP($A39,'Import Peak'!$A$3:GQ$99,199,FALSE)-VLOOKUP($A39,'Import Peak Change'!$A$106:GQ$202,199,FALSE)))</f>
        <v>0</v>
      </c>
      <c r="GR39" s="6">
        <f>IF(ISERROR(VLOOKUP($A39,'Import Peak'!$A$3:GR$99,200,FALSE)-VLOOKUP($A39,'Import Peak Change'!$A$106:GR$202,200,FALSE)),0,(VLOOKUP($A39,'Import Peak'!$A$3:GR$99,200,FALSE)-VLOOKUP($A39,'Import Peak Change'!$A$106:GR$202,200,FALSE)))</f>
        <v>0</v>
      </c>
      <c r="GS39" s="6">
        <f>IF(ISERROR(VLOOKUP($A39,'Import Peak'!$A$3:GS$99,201,FALSE)-VLOOKUP($A39,'Import Peak Change'!$A$106:GS$202,201,FALSE)),0,(VLOOKUP($A39,'Import Peak'!$A$3:GS$99,201,FALSE)-VLOOKUP($A39,'Import Peak Change'!$A$106:GS$202,201,FALSE)))</f>
        <v>0</v>
      </c>
      <c r="GT39" s="6">
        <f>IF(ISERROR(VLOOKUP($A39,'Import Peak'!$A$3:GT$99,202,FALSE)-VLOOKUP($A39,'Import Peak Change'!$A$106:GT$202,202,FALSE)),0,(VLOOKUP($A39,'Import Peak'!$A$3:GT$99,202,FALSE)-VLOOKUP($A39,'Import Peak Change'!$A$106:GT$202,202,FALSE)))</f>
        <v>0</v>
      </c>
      <c r="GU39" s="6">
        <f>IF(ISERROR(VLOOKUP($A39,'Import Peak'!$A$3:GU$99,203,FALSE)-VLOOKUP($A39,'Import Peak Change'!$A$106:GU$202,203,FALSE)),0,(VLOOKUP($A39,'Import Peak'!$A$3:GU$99,203,FALSE)-VLOOKUP($A39,'Import Peak Change'!$A$106:GU$202,203,FALSE)))</f>
        <v>0</v>
      </c>
      <c r="GV39" s="6">
        <f>IF(ISERROR(VLOOKUP($A39,'Import Peak'!$A$3:GV$99,204,FALSE)-VLOOKUP($A39,'Import Peak Change'!$A$106:GV$202,204,FALSE)),0,(VLOOKUP($A39,'Import Peak'!$A$3:GV$99,204,FALSE)-VLOOKUP($A39,'Import Peak Change'!$A$106:GV$202,204,FALSE)))</f>
        <v>0</v>
      </c>
      <c r="GW39" s="6">
        <f>IF(ISERROR(VLOOKUP($A39,'Import Peak'!$A$3:GW$99,205,FALSE)-VLOOKUP($A39,'Import Peak Change'!$A$106:GW$202,205,FALSE)),0,(VLOOKUP($A39,'Import Peak'!$A$3:GW$99,205,FALSE)-VLOOKUP($A39,'Import Peak Change'!$A$106:GW$202,205,FALSE)))</f>
        <v>0</v>
      </c>
      <c r="GX39" s="6">
        <f>IF(ISERROR(VLOOKUP($A39,'Import Peak'!$A$3:GX$99,206,FALSE)-VLOOKUP($A39,'Import Peak Change'!$A$106:GX$202,206,FALSE)),0,(VLOOKUP($A39,'Import Peak'!$A$3:GX$99,206,FALSE)-VLOOKUP($A39,'Import Peak Change'!$A$106:GX$202,206,FALSE)))</f>
        <v>0</v>
      </c>
      <c r="GY39" s="6">
        <f>IF(ISERROR(VLOOKUP($A39,'Import Peak'!$A$3:GY$99,207,FALSE)-VLOOKUP($A39,'Import Peak Change'!$A$106:GY$202,207,FALSE)),0,(VLOOKUP($A39,'Import Peak'!$A$3:GY$99,207,FALSE)-VLOOKUP($A39,'Import Peak Change'!$A$106:GY$202,207,FALSE)))</f>
        <v>0</v>
      </c>
      <c r="GZ39" s="6">
        <f>IF(ISERROR(VLOOKUP($A39,'Import Peak'!$A$3:GZ$99,208,FALSE)-VLOOKUP($A39,'Import Peak Change'!$A$106:GZ$202,208,FALSE)),0,(VLOOKUP($A39,'Import Peak'!$A$3:GZ$99,208,FALSE)-VLOOKUP($A39,'Import Peak Change'!$A$106:GZ$202,208,FALSE)))</f>
        <v>0</v>
      </c>
      <c r="HA39" s="6">
        <f>IF(ISERROR(VLOOKUP($A39,'Import Peak'!$A$3:HA$99,209,FALSE)-VLOOKUP($A39,'Import Peak Change'!$A$106:HA$202,209,FALSE)),0,(VLOOKUP($A39,'Import Peak'!$A$3:HA$99,209,FALSE)-VLOOKUP($A39,'Import Peak Change'!$A$106:HA$202,209,FALSE)))</f>
        <v>0</v>
      </c>
      <c r="HB39" s="6">
        <f>IF(ISERROR(VLOOKUP($A39,'Import Peak'!$A$3:HB$99,210,FALSE)-VLOOKUP($A39,'Import Peak Change'!$A$106:HB$202,210,FALSE)),0,(VLOOKUP($A39,'Import Peak'!$A$3:HB$99,210,FALSE)-VLOOKUP($A39,'Import Peak Change'!$A$106:HB$202,210,FALSE)))</f>
        <v>0</v>
      </c>
      <c r="HC39" s="6">
        <f>IF(ISERROR(VLOOKUP($A39,'Import Peak'!$A$3:HC$99,211,FALSE)-VLOOKUP($A39,'Import Peak Change'!$A$106:HC$202,211,FALSE)),0,(VLOOKUP($A39,'Import Peak'!$A$3:HC$99,211,FALSE)-VLOOKUP($A39,'Import Peak Change'!$A$106:HC$202,211,FALSE)))</f>
        <v>0</v>
      </c>
      <c r="HD39" s="6">
        <f>IF(ISERROR(VLOOKUP($A39,'Import Peak'!$A$3:HD$99,212,FALSE)-VLOOKUP($A39,'Import Peak Change'!$A$106:HD$202,212,FALSE)),0,(VLOOKUP($A39,'Import Peak'!$A$3:HD$99,212,FALSE)-VLOOKUP($A39,'Import Peak Change'!$A$106:HD$202,212,FALSE)))</f>
        <v>0</v>
      </c>
      <c r="HE39" s="6">
        <f>IF(ISERROR(VLOOKUP($A39,'Import Peak'!$A$3:HE$99,213,FALSE)-VLOOKUP($A39,'Import Peak Change'!$A$106:HE$202,213,FALSE)),0,(VLOOKUP($A39,'Import Peak'!$A$3:HE$99,213,FALSE)-VLOOKUP($A39,'Import Peak Change'!$A$106:HE$202,213,FALSE)))</f>
        <v>0</v>
      </c>
      <c r="HF39" s="6">
        <f>IF(ISERROR(VLOOKUP($A39,'Import Peak'!$A$3:HF$99,214,FALSE)-VLOOKUP($A39,'Import Peak Change'!$A$106:HF$202,214,FALSE)),0,(VLOOKUP($A39,'Import Peak'!$A$3:HF$99,214,FALSE)-VLOOKUP($A39,'Import Peak Change'!$A$106:HF$202,214,FALSE)))</f>
        <v>0</v>
      </c>
      <c r="HG39" s="6">
        <f>IF(ISERROR(VLOOKUP($A39,'Import Peak'!$A$3:HG$99,215,FALSE)-VLOOKUP($A39,'Import Peak Change'!$A$106:HG$202,215,FALSE)),0,(VLOOKUP($A39,'Import Peak'!$A$3:HG$99,215,FALSE)-VLOOKUP($A39,'Import Peak Change'!$A$106:HG$202,215,FALSE)))</f>
        <v>0</v>
      </c>
      <c r="HH39" s="6">
        <f>IF(ISERROR(VLOOKUP($A39,'Import Peak'!$A$3:HH$99,216,FALSE)-VLOOKUP($A39,'Import Peak Change'!$A$106:HH$202,216,FALSE)),0,(VLOOKUP($A39,'Import Peak'!$A$3:HH$99,216,FALSE)-VLOOKUP($A39,'Import Peak Change'!$A$106:HH$202,216,FALSE)))</f>
        <v>0</v>
      </c>
      <c r="HI39" s="6">
        <f>IF(ISERROR(VLOOKUP($A39,'Import Peak'!$A$3:HI$99,217,FALSE)-VLOOKUP($A39,'Import Peak Change'!$A$106:HI$202,217,FALSE)),0,(VLOOKUP($A39,'Import Peak'!$A$3:HI$99,217,FALSE)-VLOOKUP($A39,'Import Peak Change'!$A$106:HI$202,217,FALSE)))</f>
        <v>0</v>
      </c>
      <c r="HJ39" s="6">
        <f>IF(ISERROR(VLOOKUP($A39,'Import Peak'!$A$3:HJ$99,218,FALSE)-VLOOKUP($A39,'Import Peak Change'!$A$106:HJ$202,218,FALSE)),0,(VLOOKUP($A39,'Import Peak'!$A$3:HJ$99,218,FALSE)-VLOOKUP($A39,'Import Peak Change'!$A$106:HJ$202,218,FALSE)))</f>
        <v>0</v>
      </c>
      <c r="HK39" s="6">
        <f>IF(ISERROR(VLOOKUP($A39,'Import Peak'!$A$3:HK$99,219,FALSE)-VLOOKUP($A39,'Import Peak Change'!$A$106:HK$202,219,FALSE)),0,(VLOOKUP($A39,'Import Peak'!$A$3:HK$99,219,FALSE)-VLOOKUP($A39,'Import Peak Change'!$A$106:HK$202,219,FALSE)))</f>
        <v>0</v>
      </c>
      <c r="HL39" s="6">
        <f>IF(ISERROR(VLOOKUP($A39,'Import Peak'!$A$3:HL$99,220,FALSE)-VLOOKUP($A39,'Import Peak Change'!$A$106:HL$202,220,FALSE)),0,(VLOOKUP($A39,'Import Peak'!$A$3:HL$99,220,FALSE)-VLOOKUP($A39,'Import Peak Change'!$A$106:HL$202,220,FALSE)))</f>
        <v>0</v>
      </c>
      <c r="HM39" s="6">
        <f>IF(ISERROR(VLOOKUP($A39,'Import Peak'!$A$3:HM$99,221,FALSE)-VLOOKUP($A39,'Import Peak Change'!$A$106:HM$202,221,FALSE)),0,(VLOOKUP($A39,'Import Peak'!$A$3:HM$99,221,FALSE)-VLOOKUP($A39,'Import Peak Change'!$A$106:HM$202,221,FALSE)))</f>
        <v>0</v>
      </c>
      <c r="HN39" s="6">
        <f>IF(ISERROR(VLOOKUP($A39,'Import Peak'!$A$3:HN$99,222,FALSE)-VLOOKUP($A39,'Import Peak Change'!$A$106:HN$202,222,FALSE)),0,(VLOOKUP($A39,'Import Peak'!$A$3:HN$99,222,FALSE)-VLOOKUP($A39,'Import Peak Change'!$A$106:HN$202,222,FALSE)))</f>
        <v>0</v>
      </c>
      <c r="HO39" s="6">
        <f>IF(ISERROR(VLOOKUP($A39,'Import Peak'!$A$3:HO$99,223,FALSE)-VLOOKUP($A39,'Import Peak Change'!$A$106:HO$202,223,FALSE)),0,(VLOOKUP($A39,'Import Peak'!$A$3:HO$99,223,FALSE)-VLOOKUP($A39,'Import Peak Change'!$A$106:HO$202,223,FALSE)))</f>
        <v>0</v>
      </c>
      <c r="HP39" s="6">
        <f>IF(ISERROR(VLOOKUP($A39,'Import Peak'!$A$3:HP$99,224,FALSE)-VLOOKUP($A39,'Import Peak Change'!$A$106:HP$202,224,FALSE)),0,(VLOOKUP($A39,'Import Peak'!$A$3:HP$99,224,FALSE)-VLOOKUP($A39,'Import Peak Change'!$A$106:HP$202,224,FALSE)))</f>
        <v>0</v>
      </c>
      <c r="HQ39" s="6">
        <f>IF(ISERROR(VLOOKUP($A39,'Import Peak'!$A$3:HQ$99,225,FALSE)-VLOOKUP($A39,'Import Peak Change'!$A$106:HQ$202,225,FALSE)),0,(VLOOKUP($A39,'Import Peak'!$A$3:HQ$99,225,FALSE)-VLOOKUP($A39,'Import Peak Change'!$A$106:HQ$202,225,FALSE)))</f>
        <v>0</v>
      </c>
      <c r="HR39" s="6">
        <f>IF(ISERROR(VLOOKUP($A39,'Import Peak'!$A$3:HR$99,226,FALSE)-VLOOKUP($A39,'Import Peak Change'!$A$106:HR$202,226,FALSE)),0,(VLOOKUP($A39,'Import Peak'!$A$3:HR$99,226,FALSE)-VLOOKUP($A39,'Import Peak Change'!$A$106:HR$202,226,FALSE)))</f>
        <v>0</v>
      </c>
      <c r="HS39" s="6">
        <f>IF(ISERROR(VLOOKUP($A39,'Import Peak'!$A$3:HS$99,227,FALSE)-VLOOKUP($A39,'Import Peak Change'!$A$106:HS$202,227,FALSE)),0,(VLOOKUP($A39,'Import Peak'!$A$3:HS$99,227,FALSE)-VLOOKUP($A39,'Import Peak Change'!$A$106:HS$202,227,FALSE)))</f>
        <v>0</v>
      </c>
      <c r="HT39" s="6">
        <f>IF(ISERROR(VLOOKUP($A39,'Import Peak'!$A$3:HT$99,228,FALSE)-VLOOKUP($A39,'Import Peak Change'!$A$106:HT$202,228,FALSE)),0,(VLOOKUP($A39,'Import Peak'!$A$3:HT$99,228,FALSE)-VLOOKUP($A39,'Import Peak Change'!$A$106:HT$202,228,FALSE)))</f>
        <v>0</v>
      </c>
      <c r="HU39" s="6">
        <f>IF(ISERROR(VLOOKUP($A39,'Import Peak'!$A$3:HU$99,229,FALSE)-VLOOKUP($A39,'Import Peak Change'!$A$106:HU$202,229,FALSE)),0,(VLOOKUP($A39,'Import Peak'!$A$3:HU$99,229,FALSE)-VLOOKUP($A39,'Import Peak Change'!$A$106:HU$202,229,FALSE)))</f>
        <v>0</v>
      </c>
      <c r="HV39" s="6">
        <f>IF(ISERROR(VLOOKUP($A39,'Import Peak'!$A$3:HV$99,230,FALSE)-VLOOKUP($A39,'Import Peak Change'!$A$106:HV$202,230,FALSE)),0,(VLOOKUP($A39,'Import Peak'!$A$3:HV$99,230,FALSE)-VLOOKUP($A39,'Import Peak Change'!$A$106:HV$202,230,FALSE)))</f>
        <v>0</v>
      </c>
      <c r="HW39" s="6">
        <f>IF(ISERROR(VLOOKUP($A39,'Import Peak'!$A$3:HW$99,231,FALSE)-VLOOKUP($A39,'Import Peak Change'!$A$106:HW$202,231,FALSE)),0,(VLOOKUP($A39,'Import Peak'!$A$3:HW$99,231,FALSE)-VLOOKUP($A39,'Import Peak Change'!$A$106:HW$202,231,FALSE)))</f>
        <v>0</v>
      </c>
      <c r="HX39" s="6">
        <f>IF(ISERROR(VLOOKUP($A39,'Import Peak'!$A$3:HX$99,232,FALSE)-VLOOKUP($A39,'Import Peak Change'!$A$106:HX$202,232,FALSE)),0,(VLOOKUP($A39,'Import Peak'!$A$3:HX$99,232,FALSE)-VLOOKUP($A39,'Import Peak Change'!$A$106:HX$202,232,FALSE)))</f>
        <v>0</v>
      </c>
      <c r="HY39" s="6">
        <f>IF(ISERROR(VLOOKUP($A39,'Import Peak'!$A$3:HY$99,233,FALSE)-VLOOKUP($A39,'Import Peak Change'!$A$106:HY$202,233,FALSE)),0,(VLOOKUP($A39,'Import Peak'!$A$3:HY$99,233,FALSE)-VLOOKUP($A39,'Import Peak Change'!$A$106:HY$202,233,FALSE)))</f>
        <v>0</v>
      </c>
      <c r="HZ39" s="6">
        <f>IF(ISERROR(VLOOKUP($A39,'Import Peak'!$A$3:HZ$99,234,FALSE)-VLOOKUP($A39,'Import Peak Change'!$A$106:HZ$202,234,FALSE)),0,(VLOOKUP($A39,'Import Peak'!$A$3:HZ$99,234,FALSE)-VLOOKUP($A39,'Import Peak Change'!$A$106:HZ$202,234,FALSE)))</f>
        <v>0</v>
      </c>
      <c r="IA39" s="6">
        <f>IF(ISERROR(VLOOKUP($A39,'Import Peak'!$A$3:IA$99,235,FALSE)-VLOOKUP($A39,'Import Peak Change'!$A$106:IA$202,235,FALSE)),0,(VLOOKUP($A39,'Import Peak'!$A$3:IA$99,235,FALSE)-VLOOKUP($A39,'Import Peak Change'!$A$106:IA$202,235,FALSE)))</f>
        <v>0</v>
      </c>
      <c r="IB39" s="6">
        <f>IF(ISERROR(VLOOKUP($A39,'Import Peak'!$A$3:IB$99,236,FALSE)-VLOOKUP($A39,'Import Peak Change'!$A$106:IB$202,236,FALSE)),0,(VLOOKUP($A39,'Import Peak'!$A$3:IB$99,236,FALSE)-VLOOKUP($A39,'Import Peak Change'!$A$106:IB$202,236,FALSE)))</f>
        <v>0</v>
      </c>
      <c r="IC39" s="6">
        <f>IF(ISERROR(VLOOKUP($A39,'Import Peak'!$A$3:IC$99,237,FALSE)-VLOOKUP($A39,'Import Peak Change'!$A$106:IC$202,237,FALSE)),0,(VLOOKUP($A39,'Import Peak'!$A$3:IC$99,237,FALSE)-VLOOKUP($A39,'Import Peak Change'!$A$106:IC$202,237,FALSE)))</f>
        <v>0</v>
      </c>
      <c r="ID39" s="6">
        <f>IF(ISERROR(VLOOKUP($A39,'Import Peak'!$A$3:ID$99,238,FALSE)-VLOOKUP($A39,'Import Peak Change'!$A$106:ID$202,238,FALSE)),0,(VLOOKUP($A39,'Import Peak'!$A$3:ID$99,238,FALSE)-VLOOKUP($A39,'Import Peak Change'!$A$106:ID$202,238,FALSE)))</f>
        <v>1.7586306391494873</v>
      </c>
      <c r="IE39" s="6">
        <f>IF(ISERROR(VLOOKUP($A39,'Import Peak'!$A$3:IE$99,239,FALSE)-VLOOKUP($A39,'Import Peak Change'!$A$106:IE$202,239,FALSE)),0,(VLOOKUP($A39,'Import Peak'!$A$3:IE$99,239,FALSE)-VLOOKUP($A39,'Import Peak Change'!$A$106:IE$202,239,FALSE)))</f>
        <v>1.7586306391494873</v>
      </c>
    </row>
    <row r="40" spans="1:239">
      <c r="A40" s="168" t="str">
        <f>IF('Import Peak'!A37=0,"",'Import Peak'!A37)</f>
        <v>PWR-NG-LTCA</v>
      </c>
      <c r="B40" s="6"/>
      <c r="C40" s="6"/>
      <c r="D40" s="6"/>
      <c r="E40" s="6"/>
      <c r="F40" s="6"/>
      <c r="G40" s="6">
        <f>IF(ISERROR(VLOOKUP($A40,'Import Peak'!$A$3:G$99,7,FALSE)-VLOOKUP($A40,'Import Peak Change'!$A$106:G$202,7,FALSE)),0,(VLOOKUP($A40,'Import Peak'!$A$3:G$99,7,FALSE)-VLOOKUP($A40,'Import Peak Change'!$A$106:G$202,7,FALSE)))</f>
        <v>0</v>
      </c>
      <c r="H40" s="6">
        <f>IF(ISERROR(VLOOKUP($A40,'Import Peak'!$A$3:H$99,8,FALSE)-VLOOKUP($A40,'Import Peak Change'!$A$106:H$202,8,FALSE)),0,(VLOOKUP($A40,'Import Peak'!$A$3:H$99,8,FALSE)-VLOOKUP($A40,'Import Peak Change'!$A$106:H$202,8,FALSE)))</f>
        <v>0</v>
      </c>
      <c r="I40" s="6">
        <f>IF(ISERROR(VLOOKUP($A40,'Import Peak'!$A$3:I$99,9,FALSE)-VLOOKUP($A40,'Import Peak Change'!$A$106:I$202,9,FALSE)),0,(VLOOKUP($A40,'Import Peak'!$A$3:I$99,9,FALSE)-VLOOKUP($A40,'Import Peak Change'!$A$106:I$202,9,FALSE)))</f>
        <v>0</v>
      </c>
      <c r="J40" s="6">
        <f>IF(ISERROR(VLOOKUP($A40,'Import Peak'!$A$3:J$99,10,FALSE)-VLOOKUP($A40,'Import Peak Change'!$A$106:J$202,10,FALSE)),0,(VLOOKUP($A40,'Import Peak'!$A$3:J$99,10,FALSE)-VLOOKUP($A40,'Import Peak Change'!$A$106:J$202,10,FALSE)))</f>
        <v>0</v>
      </c>
      <c r="K40" s="6">
        <f>IF(ISERROR(VLOOKUP($A40,'Import Peak'!$A$3:K$99,11,FALSE)-VLOOKUP($A40,'Import Peak Change'!$A$106:K$202,11,FALSE)),0,(VLOOKUP($A40,'Import Peak'!$A$3:K$99,11,FALSE)-VLOOKUP($A40,'Import Peak Change'!$A$106:K$202,11,FALSE)))</f>
        <v>0</v>
      </c>
      <c r="L40" s="6">
        <f>IF(ISERROR(VLOOKUP($A40,'Import Peak'!$A$3:L$99,12,FALSE)-VLOOKUP($A40,'Import Peak Change'!$A$106:L$202,12,FALSE)),0,(VLOOKUP($A40,'Import Peak'!$A$3:L$99,12,FALSE)-VLOOKUP($A40,'Import Peak Change'!$A$106:L$202,12,FALSE)))</f>
        <v>0</v>
      </c>
      <c r="M40" s="6">
        <f>IF(ISERROR(VLOOKUP($A40,'Import Peak'!$A$3:M$99,13,FALSE)-VLOOKUP($A40,'Import Peak Change'!$A$106:M$202,13,FALSE)),0,(VLOOKUP($A40,'Import Peak'!$A$3:M$99,13,FALSE)-VLOOKUP($A40,'Import Peak Change'!$A$106:M$202,13,FALSE)))</f>
        <v>0</v>
      </c>
      <c r="N40" s="6">
        <f>IF(ISERROR(VLOOKUP($A40,'Import Peak'!$A$3:N$99,14,FALSE)-VLOOKUP($A40,'Import Peak Change'!$A$106:N$202,14,FALSE)),0,(VLOOKUP($A40,'Import Peak'!$A$3:N$99,14,FALSE)-VLOOKUP($A40,'Import Peak Change'!$A$106:N$202,14,FALSE)))</f>
        <v>0</v>
      </c>
      <c r="O40" s="6">
        <f>IF(ISERROR(VLOOKUP($A40,'Import Peak'!$A$3:O$99,15,FALSE)-VLOOKUP($A40,'Import Peak Change'!$A$106:O$202,15,FALSE)),0,(VLOOKUP($A40,'Import Peak'!$A$3:O$99,15,FALSE)-VLOOKUP($A40,'Import Peak Change'!$A$106:O$202,15,FALSE)))</f>
        <v>0</v>
      </c>
      <c r="P40" s="6">
        <f>IF(ISERROR(VLOOKUP($A40,'Import Peak'!$A$3:P$99,16,FALSE)-VLOOKUP($A40,'Import Peak Change'!$A$106:P$202,16,FALSE)),0,(VLOOKUP($A40,'Import Peak'!$A$3:P$99,16,FALSE)-VLOOKUP($A40,'Import Peak Change'!$A$106:P$202,16,FALSE)))</f>
        <v>0</v>
      </c>
      <c r="Q40" s="6">
        <f>IF(ISERROR(VLOOKUP($A40,'Import Peak'!$A$3:Q$99,17,FALSE)-VLOOKUP($A40,'Import Peak Change'!$A$106:Q$202,17,FALSE)),0,(VLOOKUP($A40,'Import Peak'!$A$3:Q$99,17,FALSE)-VLOOKUP($A40,'Import Peak Change'!$A$106:Q$202,17,FALSE)))</f>
        <v>0</v>
      </c>
      <c r="R40" s="6">
        <f>IF(ISERROR(VLOOKUP($A40,'Import Peak'!$A$3:R$99,18,FALSE)-VLOOKUP($A40,'Import Peak Change'!$A$106:R$202,18,FALSE)),0,(VLOOKUP($A40,'Import Peak'!$A$3:R$99,18,FALSE)-VLOOKUP($A40,'Import Peak Change'!$A$106:R$202,18,FALSE)))</f>
        <v>0</v>
      </c>
      <c r="S40" s="6">
        <f>IF(ISERROR(VLOOKUP($A40,'Import Peak'!$A$3:S$99,19,FALSE)-VLOOKUP($A40,'Import Peak Change'!$A$106:S$202,19,FALSE)),0,(VLOOKUP($A40,'Import Peak'!$A$3:S$99,19,FALSE)-VLOOKUP($A40,'Import Peak Change'!$A$106:S$202,19,FALSE)))</f>
        <v>0</v>
      </c>
      <c r="T40" s="6">
        <f>IF(ISERROR(VLOOKUP($A40,'Import Peak'!$A$3:T$99,20,FALSE)-VLOOKUP($A40,'Import Peak Change'!$A$106:T$202,20,FALSE)),0,(VLOOKUP($A40,'Import Peak'!$A$3:T$99,20,FALSE)-VLOOKUP($A40,'Import Peak Change'!$A$106:T$202,20,FALSE)))</f>
        <v>0</v>
      </c>
      <c r="U40" s="6">
        <f>IF(ISERROR(VLOOKUP($A40,'Import Peak'!$A$3:U$99,21,FALSE)-VLOOKUP($A40,'Import Peak Change'!$A$106:U$202,21,FALSE)),0,(VLOOKUP($A40,'Import Peak'!$A$3:U$99,21,FALSE)-VLOOKUP($A40,'Import Peak Change'!$A$106:U$202,21,FALSE)))</f>
        <v>0</v>
      </c>
      <c r="V40" s="6">
        <f>IF(ISERROR(VLOOKUP($A40,'Import Peak'!$A$3:V$99,22,FALSE)-VLOOKUP($A40,'Import Peak Change'!$A$106:V$202,22,FALSE)),0,(VLOOKUP($A40,'Import Peak'!$A$3:V$99,22,FALSE)-VLOOKUP($A40,'Import Peak Change'!$A$106:V$202,22,FALSE)))</f>
        <v>0</v>
      </c>
      <c r="W40" s="6">
        <f>IF(ISERROR(VLOOKUP($A40,'Import Peak'!$A$3:W$99,23,FALSE)-VLOOKUP($A40,'Import Peak Change'!$A$106:W$202,23,FALSE)),0,(VLOOKUP($A40,'Import Peak'!$A$3:W$99,23,FALSE)-VLOOKUP($A40,'Import Peak Change'!$A$106:W$202,23,FALSE)))</f>
        <v>0</v>
      </c>
      <c r="X40" s="6">
        <f>IF(ISERROR(VLOOKUP($A40,'Import Peak'!$A$3:X$99,24,FALSE)-VLOOKUP($A40,'Import Peak Change'!$A$106:X$202,24,FALSE)),0,(VLOOKUP($A40,'Import Peak'!$A$3:X$99,24,FALSE)-VLOOKUP($A40,'Import Peak Change'!$A$106:X$202,24,FALSE)))</f>
        <v>0</v>
      </c>
      <c r="Y40" s="6">
        <f>IF(ISERROR(VLOOKUP($A40,'Import Peak'!$A$3:Y$99,25,FALSE)-VLOOKUP($A40,'Import Peak Change'!$A$106:Y$202,25,FALSE)),0,(VLOOKUP($A40,'Import Peak'!$A$3:Y$99,25,FALSE)-VLOOKUP($A40,'Import Peak Change'!$A$106:Y$202,25,FALSE)))</f>
        <v>0</v>
      </c>
      <c r="Z40" s="6">
        <f>IF(ISERROR(VLOOKUP($A40,'Import Peak'!$A$3:Z$99,26,FALSE)-VLOOKUP($A40,'Import Peak Change'!$A$106:Z$202,26,FALSE)),0,(VLOOKUP($A40,'Import Peak'!$A$3:Z$99,26,FALSE)-VLOOKUP($A40,'Import Peak Change'!$A$106:Z$202,26,FALSE)))</f>
        <v>0</v>
      </c>
      <c r="AA40" s="6">
        <f>IF(ISERROR(VLOOKUP($A40,'Import Peak'!$A$3:AA$99,27,FALSE)-VLOOKUP($A40,'Import Peak Change'!$A$106:AA$202,27,FALSE)),0,(VLOOKUP($A40,'Import Peak'!$A$3:AA$99,27,FALSE)-VLOOKUP($A40,'Import Peak Change'!$A$106:AA$202,27,FALSE)))</f>
        <v>0</v>
      </c>
      <c r="AB40" s="6">
        <f>IF(ISERROR(VLOOKUP($A40,'Import Peak'!$A$3:AB$99,28,FALSE)-VLOOKUP($A40,'Import Peak Change'!$A$106:AB$202,28,FALSE)),0,(VLOOKUP($A40,'Import Peak'!$A$3:AB$99,28,FALSE)-VLOOKUP($A40,'Import Peak Change'!$A$106:AB$202,28,FALSE)))</f>
        <v>0</v>
      </c>
      <c r="AC40" s="6">
        <f>IF(ISERROR(VLOOKUP($A40,'Import Peak'!$A$3:AC$99,29,FALSE)-VLOOKUP($A40,'Import Peak Change'!$A$106:AC$202,29,FALSE)),0,(VLOOKUP($A40,'Import Peak'!$A$3:AC$99,29,FALSE)-VLOOKUP($A40,'Import Peak Change'!$A$106:AC$202,29,FALSE)))</f>
        <v>0</v>
      </c>
      <c r="AD40" s="6">
        <f>IF(ISERROR(VLOOKUP($A40,'Import Peak'!$A$3:AD$99,30,FALSE)-VLOOKUP($A40,'Import Peak Change'!$A$106:AD$202,30,FALSE)),0,(VLOOKUP($A40,'Import Peak'!$A$3:AD$99,30,FALSE)-VLOOKUP($A40,'Import Peak Change'!$A$106:AD$202,30,FALSE)))</f>
        <v>0</v>
      </c>
      <c r="AE40" s="6">
        <f>IF(ISERROR(VLOOKUP($A40,'Import Peak'!$A$3:AE$99,31,FALSE)-VLOOKUP($A40,'Import Peak Change'!$A$106:AE$202,31,FALSE)),0,(VLOOKUP($A40,'Import Peak'!$A$3:AE$99,31,FALSE)-VLOOKUP($A40,'Import Peak Change'!$A$106:AE$202,31,FALSE)))</f>
        <v>0</v>
      </c>
      <c r="AF40" s="6">
        <f>IF(ISERROR(VLOOKUP($A40,'Import Peak'!$A$3:AF$99,32,FALSE)-VLOOKUP($A40,'Import Peak Change'!$A$106:AF$202,32,FALSE)),0,(VLOOKUP($A40,'Import Peak'!$A$3:AF$99,32,FALSE)-VLOOKUP($A40,'Import Peak Change'!$A$106:AF$202,32,FALSE)))</f>
        <v>0</v>
      </c>
      <c r="AG40" s="6">
        <f>IF(ISERROR(VLOOKUP($A40,'Import Peak'!$A$3:AG$99,33,FALSE)-VLOOKUP($A40,'Import Peak Change'!$A$106:AG$202,33,FALSE)),0,(VLOOKUP($A40,'Import Peak'!$A$3:AG$99,33,FALSE)-VLOOKUP($A40,'Import Peak Change'!$A$106:AG$202,33,FALSE)))</f>
        <v>0</v>
      </c>
      <c r="AH40" s="6">
        <f>IF(ISERROR(VLOOKUP($A40,'Import Peak'!$A$3:AH$99,34,FALSE)-VLOOKUP($A40,'Import Peak Change'!$A$106:AH$202,34,FALSE)),0,(VLOOKUP($A40,'Import Peak'!$A$3:AH$99,34,FALSE)-VLOOKUP($A40,'Import Peak Change'!$A$106:AH$202,34,FALSE)))</f>
        <v>0</v>
      </c>
      <c r="AI40" s="6">
        <f>IF(ISERROR(VLOOKUP($A40,'Import Peak'!$A$3:AI$99,35,FALSE)-VLOOKUP($A40,'Import Peak Change'!$A$106:AI$202,35,FALSE)),0,(VLOOKUP($A40,'Import Peak'!$A$3:AI$99,35,FALSE)-VLOOKUP($A40,'Import Peak Change'!$A$106:AI$202,35,FALSE)))</f>
        <v>0</v>
      </c>
      <c r="AJ40" s="6">
        <f>IF(ISERROR(VLOOKUP($A40,'Import Peak'!$A$3:AJ$99,36,FALSE)-VLOOKUP($A40,'Import Peak Change'!$A$106:AJ$202,36,FALSE)),0,(VLOOKUP($A40,'Import Peak'!$A$3:AJ$99,36,FALSE)-VLOOKUP($A40,'Import Peak Change'!$A$106:AJ$202,36,FALSE)))</f>
        <v>0</v>
      </c>
      <c r="AK40" s="6">
        <f>IF(ISERROR(VLOOKUP($A40,'Import Peak'!$A$3:AK$99,37,FALSE)-VLOOKUP($A40,'Import Peak Change'!$A$106:AK$202,37,FALSE)),0,(VLOOKUP($A40,'Import Peak'!$A$3:AK$99,37,FALSE)-VLOOKUP($A40,'Import Peak Change'!$A$106:AK$202,37,FALSE)))</f>
        <v>0</v>
      </c>
      <c r="AL40" s="6">
        <f>IF(ISERROR(VLOOKUP($A40,'Import Peak'!$A$3:AL$99,38,FALSE)-VLOOKUP($A40,'Import Peak Change'!$A$106:AL$202,38,FALSE)),0,(VLOOKUP($A40,'Import Peak'!$A$3:AL$99,38,FALSE)-VLOOKUP($A40,'Import Peak Change'!$A$106:AL$202,38,FALSE)))</f>
        <v>0</v>
      </c>
      <c r="AM40" s="6">
        <f>IF(ISERROR(VLOOKUP($A40,'Import Peak'!$A$3:AM$99,39,FALSE)-VLOOKUP($A40,'Import Peak Change'!$A$106:AM$202,39,FALSE)),0,(VLOOKUP($A40,'Import Peak'!$A$3:AM$99,39,FALSE)-VLOOKUP($A40,'Import Peak Change'!$A$106:AM$202,39,FALSE)))</f>
        <v>0</v>
      </c>
      <c r="AN40" s="6">
        <f>IF(ISERROR(VLOOKUP($A40,'Import Peak'!$A$3:AN$99,40,FALSE)-VLOOKUP($A40,'Import Peak Change'!$A$106:AN$202,40,FALSE)),0,(VLOOKUP($A40,'Import Peak'!$A$3:AN$99,40,FALSE)-VLOOKUP($A40,'Import Peak Change'!$A$106:AN$202,40,FALSE)))</f>
        <v>0</v>
      </c>
      <c r="AO40" s="6">
        <f>IF(ISERROR(VLOOKUP($A40,'Import Peak'!$A$3:AO$99,41,FALSE)-VLOOKUP($A40,'Import Peak Change'!$A$106:AO$202,41,FALSE)),0,(VLOOKUP($A40,'Import Peak'!$A$3:AO$99,41,FALSE)-VLOOKUP($A40,'Import Peak Change'!$A$106:AO$202,41,FALSE)))</f>
        <v>0</v>
      </c>
      <c r="AP40" s="6">
        <f>IF(ISERROR(VLOOKUP($A40,'Import Peak'!$A$3:AP$99,42,FALSE)-VLOOKUP($A40,'Import Peak Change'!$A$106:AP$202,42,FALSE)),0,(VLOOKUP($A40,'Import Peak'!$A$3:AP$99,42,FALSE)-VLOOKUP($A40,'Import Peak Change'!$A$106:AP$202,42,FALSE)))</f>
        <v>0</v>
      </c>
      <c r="AQ40" s="6">
        <f>IF(ISERROR(VLOOKUP($A40,'Import Peak'!$A$3:AQ$99,43,FALSE)-VLOOKUP($A40,'Import Peak Change'!$A$106:AQ$202,43,FALSE)),0,(VLOOKUP($A40,'Import Peak'!$A$3:AQ$99,43,FALSE)-VLOOKUP($A40,'Import Peak Change'!$A$106:AQ$202,43,FALSE)))</f>
        <v>0</v>
      </c>
      <c r="AR40" s="6">
        <f>IF(ISERROR(VLOOKUP($A40,'Import Peak'!$A$3:AR$99,44,FALSE)-VLOOKUP($A40,'Import Peak Change'!$A$106:AR$202,44,FALSE)),0,(VLOOKUP($A40,'Import Peak'!$A$3:AR$99,44,FALSE)-VLOOKUP($A40,'Import Peak Change'!$A$106:AR$202,44,FALSE)))</f>
        <v>0</v>
      </c>
      <c r="AS40" s="6">
        <f>IF(ISERROR(VLOOKUP($A40,'Import Peak'!$A$3:AS$99,45,FALSE)-VLOOKUP($A40,'Import Peak Change'!$A$106:AS$202,45,FALSE)),0,(VLOOKUP($A40,'Import Peak'!$A$3:AS$99,45,FALSE)-VLOOKUP($A40,'Import Peak Change'!$A$106:AS$202,45,FALSE)))</f>
        <v>0</v>
      </c>
      <c r="AT40" s="6">
        <f>IF(ISERROR(VLOOKUP($A40,'Import Peak'!$A$3:AT$99,46,FALSE)-VLOOKUP($A40,'Import Peak Change'!$A$106:AT$202,46,FALSE)),0,(VLOOKUP($A40,'Import Peak'!$A$3:AT$99,46,FALSE)-VLOOKUP($A40,'Import Peak Change'!$A$106:AT$202,46,FALSE)))</f>
        <v>0</v>
      </c>
      <c r="AU40" s="6">
        <f>IF(ISERROR(VLOOKUP($A40,'Import Peak'!$A$3:AU$99,47,FALSE)-VLOOKUP($A40,'Import Peak Change'!$A$106:AU$202,47,FALSE)),0,(VLOOKUP($A40,'Import Peak'!$A$3:AU$99,47,FALSE)-VLOOKUP($A40,'Import Peak Change'!$A$106:AU$202,47,FALSE)))</f>
        <v>0</v>
      </c>
      <c r="AV40" s="6">
        <f>IF(ISERROR(VLOOKUP($A40,'Import Peak'!$A$3:AV$99,48,FALSE)-VLOOKUP($A40,'Import Peak Change'!$A$106:AV$202,48,FALSE)),0,(VLOOKUP($A40,'Import Peak'!$A$3:AV$99,48,FALSE)-VLOOKUP($A40,'Import Peak Change'!$A$106:AV$202,48,FALSE)))</f>
        <v>0</v>
      </c>
      <c r="AW40" s="6">
        <f>IF(ISERROR(VLOOKUP($A40,'Import Peak'!$A$3:AW$99,49,FALSE)-VLOOKUP($A40,'Import Peak Change'!$A$106:AW$202,49,FALSE)),0,(VLOOKUP($A40,'Import Peak'!$A$3:AW$99,49,FALSE)-VLOOKUP($A40,'Import Peak Change'!$A$106:AW$202,49,FALSE)))</f>
        <v>0</v>
      </c>
      <c r="AX40" s="6">
        <f>IF(ISERROR(VLOOKUP($A40,'Import Peak'!$A$3:AX$99,50,FALSE)-VLOOKUP($A40,'Import Peak Change'!$A$106:AX$202,50,FALSE)),0,(VLOOKUP($A40,'Import Peak'!$A$3:AX$99,50,FALSE)-VLOOKUP($A40,'Import Peak Change'!$A$106:AX$202,50,FALSE)))</f>
        <v>0</v>
      </c>
      <c r="AY40" s="6">
        <f>IF(ISERROR(VLOOKUP($A40,'Import Peak'!$A$3:AY$99,51,FALSE)-VLOOKUP($A40,'Import Peak Change'!$A$106:AY$202,51,FALSE)),0,(VLOOKUP($A40,'Import Peak'!$A$3:AY$99,51,FALSE)-VLOOKUP($A40,'Import Peak Change'!$A$106:AY$202,51,FALSE)))</f>
        <v>0</v>
      </c>
      <c r="AZ40" s="6">
        <f>IF(ISERROR(VLOOKUP($A40,'Import Peak'!$A$3:AZ$99,52,FALSE)-VLOOKUP($A40,'Import Peak Change'!$A$106:AZ$202,52,FALSE)),0,(VLOOKUP($A40,'Import Peak'!$A$3:AZ$99,52,FALSE)-VLOOKUP($A40,'Import Peak Change'!$A$106:AZ$202,52,FALSE)))</f>
        <v>0</v>
      </c>
      <c r="BA40" s="6">
        <f>IF(ISERROR(VLOOKUP($A40,'Import Peak'!$A$3:BA$99,53,FALSE)-VLOOKUP($A40,'Import Peak Change'!$A$106:BA$202,53,FALSE)),0,(VLOOKUP($A40,'Import Peak'!$A$3:BA$99,53,FALSE)-VLOOKUP($A40,'Import Peak Change'!$A$106:BA$202,53,FALSE)))</f>
        <v>0</v>
      </c>
      <c r="BB40" s="6">
        <f>IF(ISERROR(VLOOKUP($A40,'Import Peak'!$A$3:BB$99,54,FALSE)-VLOOKUP($A40,'Import Peak Change'!$A$106:BB$202,54,FALSE)),0,(VLOOKUP($A40,'Import Peak'!$A$3:BB$99,54,FALSE)-VLOOKUP($A40,'Import Peak Change'!$A$106:BB$202,54,FALSE)))</f>
        <v>0</v>
      </c>
      <c r="BC40" s="6">
        <f>IF(ISERROR(VLOOKUP($A40,'Import Peak'!$A$3:BC$99,55,FALSE)-VLOOKUP($A40,'Import Peak Change'!$A$106:BC$202,55,FALSE)),0,(VLOOKUP($A40,'Import Peak'!$A$3:BC$99,55,FALSE)-VLOOKUP($A40,'Import Peak Change'!$A$106:BC$202,55,FALSE)))</f>
        <v>0</v>
      </c>
      <c r="BD40" s="6">
        <f>IF(ISERROR(VLOOKUP($A40,'Import Peak'!$A$3:BD$99,56,FALSE)-VLOOKUP($A40,'Import Peak Change'!$A$106:BD$202,56,FALSE)),0,(VLOOKUP($A40,'Import Peak'!$A$3:BD$99,56,FALSE)-VLOOKUP($A40,'Import Peak Change'!$A$106:BD$202,56,FALSE)))</f>
        <v>0</v>
      </c>
      <c r="BE40" s="6">
        <f>IF(ISERROR(VLOOKUP($A40,'Import Peak'!$A$3:BE$99,57,FALSE)-VLOOKUP($A40,'Import Peak Change'!$A$106:BE$202,57,FALSE)),0,(VLOOKUP($A40,'Import Peak'!$A$3:BE$99,57,FALSE)-VLOOKUP($A40,'Import Peak Change'!$A$106:BE$202,57,FALSE)))</f>
        <v>0</v>
      </c>
      <c r="BF40" s="6">
        <f>IF(ISERROR(VLOOKUP($A40,'Import Peak'!$A$3:BF$99,58,FALSE)-VLOOKUP($A40,'Import Peak Change'!$A$106:BF$202,58,FALSE)),0,(VLOOKUP($A40,'Import Peak'!$A$3:BF$99,58,FALSE)-VLOOKUP($A40,'Import Peak Change'!$A$106:BF$202,58,FALSE)))</f>
        <v>0</v>
      </c>
      <c r="BG40" s="6">
        <f>IF(ISERROR(VLOOKUP($A40,'Import Peak'!$A$3:BG$99,59,FALSE)-VLOOKUP($A40,'Import Peak Change'!$A$106:BG$202,59,FALSE)),0,(VLOOKUP($A40,'Import Peak'!$A$3:BG$99,59,FALSE)-VLOOKUP($A40,'Import Peak Change'!$A$106:BG$202,59,FALSE)))</f>
        <v>0</v>
      </c>
      <c r="BH40" s="6">
        <f>IF(ISERROR(VLOOKUP($A40,'Import Peak'!$A$3:BH$99,60,FALSE)-VLOOKUP($A40,'Import Peak Change'!$A$106:BH$202,60,FALSE)),0,(VLOOKUP($A40,'Import Peak'!$A$3:BH$99,60,FALSE)-VLOOKUP($A40,'Import Peak Change'!$A$106:BH$202,60,FALSE)))</f>
        <v>0</v>
      </c>
      <c r="BI40" s="6">
        <f>IF(ISERROR(VLOOKUP($A40,'Import Peak'!$A$3:BI$99,61,FALSE)-VLOOKUP($A40,'Import Peak Change'!$A$106:BI$202,61,FALSE)),0,(VLOOKUP($A40,'Import Peak'!$A$3:BI$99,61,FALSE)-VLOOKUP($A40,'Import Peak Change'!$A$106:BI$202,61,FALSE)))</f>
        <v>0</v>
      </c>
      <c r="BJ40" s="6">
        <f>IF(ISERROR(VLOOKUP($A40,'Import Peak'!$A$3:BJ$99,62,FALSE)-VLOOKUP($A40,'Import Peak Change'!$A$106:BJ$202,62,FALSE)),0,(VLOOKUP($A40,'Import Peak'!$A$3:BJ$99,62,FALSE)-VLOOKUP($A40,'Import Peak Change'!$A$106:BJ$202,62,FALSE)))</f>
        <v>0</v>
      </c>
      <c r="BK40" s="6">
        <f>IF(ISERROR(VLOOKUP($A40,'Import Peak'!$A$3:BK$99,63,FALSE)-VLOOKUP($A40,'Import Peak Change'!$A$106:BK$202,63,FALSE)),0,(VLOOKUP($A40,'Import Peak'!$A$3:BK$99,63,FALSE)-VLOOKUP($A40,'Import Peak Change'!$A$106:BK$202,63,FALSE)))</f>
        <v>0</v>
      </c>
      <c r="BL40" s="6">
        <f>IF(ISERROR(VLOOKUP($A40,'Import Peak'!$A$3:BL$99,64,FALSE)-VLOOKUP($A40,'Import Peak Change'!$A$106:BL$202,64,FALSE)),0,(VLOOKUP($A40,'Import Peak'!$A$3:BL$99,64,FALSE)-VLOOKUP($A40,'Import Peak Change'!$A$106:BL$202,64,FALSE)))</f>
        <v>0</v>
      </c>
      <c r="BM40" s="6">
        <f>IF(ISERROR(VLOOKUP($A40,'Import Peak'!$A$3:BM$99,65,FALSE)-VLOOKUP($A40,'Import Peak Change'!$A$106:BM$202,65,FALSE)),0,(VLOOKUP($A40,'Import Peak'!$A$3:BM$99,65,FALSE)-VLOOKUP($A40,'Import Peak Change'!$A$106:BM$202,65,FALSE)))</f>
        <v>0</v>
      </c>
      <c r="BN40" s="6">
        <f>IF(ISERROR(VLOOKUP($A40,'Import Peak'!$A$3:BN$99,66,FALSE)-VLOOKUP($A40,'Import Peak Change'!$A$106:BN$202,66,FALSE)),0,(VLOOKUP($A40,'Import Peak'!$A$3:BN$99,66,FALSE)-VLOOKUP($A40,'Import Peak Change'!$A$106:BN$202,66,FALSE)))</f>
        <v>0</v>
      </c>
      <c r="BO40" s="6">
        <f>IF(ISERROR(VLOOKUP($A40,'Import Peak'!$A$3:BO$99,67,FALSE)-VLOOKUP($A40,'Import Peak Change'!$A$106:BO$202,67,FALSE)),0,(VLOOKUP($A40,'Import Peak'!$A$3:BO$99,67,FALSE)-VLOOKUP($A40,'Import Peak Change'!$A$106:BO$202,67,FALSE)))</f>
        <v>0</v>
      </c>
      <c r="BP40" s="6">
        <f>IF(ISERROR(VLOOKUP($A40,'Import Peak'!$A$3:BP$99,68,FALSE)-VLOOKUP($A40,'Import Peak Change'!$A$106:BP$202,68,FALSE)),0,(VLOOKUP($A40,'Import Peak'!$A$3:BP$99,68,FALSE)-VLOOKUP($A40,'Import Peak Change'!$A$106:BP$202,68,FALSE)))</f>
        <v>0</v>
      </c>
      <c r="BQ40" s="6">
        <f>IF(ISERROR(VLOOKUP($A40,'Import Peak'!$A$3:BQ$99,69,FALSE)-VLOOKUP($A40,'Import Peak Change'!$A$106:BQ$202,69,FALSE)),0,(VLOOKUP($A40,'Import Peak'!$A$3:BQ$99,69,FALSE)-VLOOKUP($A40,'Import Peak Change'!$A$106:BQ$202,69,FALSE)))</f>
        <v>0</v>
      </c>
      <c r="BR40" s="6">
        <f>IF(ISERROR(VLOOKUP($A40,'Import Peak'!$A$3:BR$99,70,FALSE)-VLOOKUP($A40,'Import Peak Change'!$A$106:BR$202,70,FALSE)),0,(VLOOKUP($A40,'Import Peak'!$A$3:BR$99,70,FALSE)-VLOOKUP($A40,'Import Peak Change'!$A$106:BR$202,70,FALSE)))</f>
        <v>0</v>
      </c>
      <c r="BS40" s="6">
        <f>IF(ISERROR(VLOOKUP($A40,'Import Peak'!$A$3:BS$99,71,FALSE)-VLOOKUP($A40,'Import Peak Change'!$A$106:BS$202,71,FALSE)),0,(VLOOKUP($A40,'Import Peak'!$A$3:BS$99,71,FALSE)-VLOOKUP($A40,'Import Peak Change'!$A$106:BS$202,71,FALSE)))</f>
        <v>0</v>
      </c>
      <c r="BT40" s="6">
        <f>IF(ISERROR(VLOOKUP($A40,'Import Peak'!$A$3:BT$99,72,FALSE)-VLOOKUP($A40,'Import Peak Change'!$A$106:BT$202,72,FALSE)),0,(VLOOKUP($A40,'Import Peak'!$A$3:BT$99,72,FALSE)-VLOOKUP($A40,'Import Peak Change'!$A$106:BT$202,72,FALSE)))</f>
        <v>0</v>
      </c>
      <c r="BU40" s="6">
        <f>IF(ISERROR(VLOOKUP($A40,'Import Peak'!$A$3:BU$99,73,FALSE)-VLOOKUP($A40,'Import Peak Change'!$A$106:BU$202,73,FALSE)),0,(VLOOKUP($A40,'Import Peak'!$A$3:BU$99,73,FALSE)-VLOOKUP($A40,'Import Peak Change'!$A$106:BU$202,73,FALSE)))</f>
        <v>0</v>
      </c>
      <c r="BV40" s="6">
        <f>IF(ISERROR(VLOOKUP($A40,'Import Peak'!$A$3:BV$99,74,FALSE)-VLOOKUP($A40,'Import Peak Change'!$A$106:BV$202,74,FALSE)),0,(VLOOKUP($A40,'Import Peak'!$A$3:BV$99,74,FALSE)-VLOOKUP($A40,'Import Peak Change'!$A$106:BV$202,74,FALSE)))</f>
        <v>0</v>
      </c>
      <c r="BW40" s="6">
        <f>IF(ISERROR(VLOOKUP($A40,'Import Peak'!$A$3:BW$99,75,FALSE)-VLOOKUP($A40,'Import Peak Change'!$A$106:BW$202,75,FALSE)),0,(VLOOKUP($A40,'Import Peak'!$A$3:BW$99,75,FALSE)-VLOOKUP($A40,'Import Peak Change'!$A$106:BW$202,75,FALSE)))</f>
        <v>0</v>
      </c>
      <c r="BX40" s="6">
        <f>IF(ISERROR(VLOOKUP($A40,'Import Peak'!$A$3:BX$99,76,FALSE)-VLOOKUP($A40,'Import Peak Change'!$A$106:BX$202,76,FALSE)),0,(VLOOKUP($A40,'Import Peak'!$A$3:BX$99,76,FALSE)-VLOOKUP($A40,'Import Peak Change'!$A$106:BX$202,76,FALSE)))</f>
        <v>0</v>
      </c>
      <c r="BY40" s="6">
        <f>IF(ISERROR(VLOOKUP($A40,'Import Peak'!$A$3:BY$99,77,FALSE)-VLOOKUP($A40,'Import Peak Change'!$A$106:BY$202,77,FALSE)),0,(VLOOKUP($A40,'Import Peak'!$A$3:BY$99,77,FALSE)-VLOOKUP($A40,'Import Peak Change'!$A$106:BY$202,77,FALSE)))</f>
        <v>0</v>
      </c>
      <c r="BZ40" s="6">
        <f>IF(ISERROR(VLOOKUP($A40,'Import Peak'!$A$3:BZ$99,78,FALSE)-VLOOKUP($A40,'Import Peak Change'!$A$106:BZ$202,78,FALSE)),0,(VLOOKUP($A40,'Import Peak'!$A$3:BZ$99,78,FALSE)-VLOOKUP($A40,'Import Peak Change'!$A$106:BZ$202,78,FALSE)))</f>
        <v>0</v>
      </c>
      <c r="CA40" s="6">
        <f>IF(ISERROR(VLOOKUP($A40,'Import Peak'!$A$3:CA$99,79,FALSE)-VLOOKUP($A40,'Import Peak Change'!$A$106:CA$202,79,FALSE)),0,(VLOOKUP($A40,'Import Peak'!$A$3:CA$99,79,FALSE)-VLOOKUP($A40,'Import Peak Change'!$A$106:CA$202,79,FALSE)))</f>
        <v>0</v>
      </c>
      <c r="CB40" s="6">
        <f>IF(ISERROR(VLOOKUP($A40,'Import Peak'!$A$3:CB$99,80,FALSE)-VLOOKUP($A40,'Import Peak Change'!$A$106:CB$202,80,FALSE)),0,(VLOOKUP($A40,'Import Peak'!$A$3:CB$99,80,FALSE)-VLOOKUP($A40,'Import Peak Change'!$A$106:CB$202,80,FALSE)))</f>
        <v>0</v>
      </c>
      <c r="CC40" s="6">
        <f>IF(ISERROR(VLOOKUP($A40,'Import Peak'!$A$3:CC$99,81,FALSE)-VLOOKUP($A40,'Import Peak Change'!$A$106:CC$202,81,FALSE)),0,(VLOOKUP($A40,'Import Peak'!$A$3:CC$99,81,FALSE)-VLOOKUP($A40,'Import Peak Change'!$A$106:CC$202,81,FALSE)))</f>
        <v>0</v>
      </c>
      <c r="CD40" s="6">
        <f>IF(ISERROR(VLOOKUP($A40,'Import Peak'!$A$3:CD$99,82,FALSE)-VLOOKUP($A40,'Import Peak Change'!$A$106:CD$202,82,FALSE)),0,(VLOOKUP($A40,'Import Peak'!$A$3:CD$99,82,FALSE)-VLOOKUP($A40,'Import Peak Change'!$A$106:CD$202,82,FALSE)))</f>
        <v>0</v>
      </c>
      <c r="CE40" s="6">
        <f>IF(ISERROR(VLOOKUP($A40,'Import Peak'!$A$3:CE$99,83,FALSE)-VLOOKUP($A40,'Import Peak Change'!$A$106:CE$202,83,FALSE)),0,(VLOOKUP($A40,'Import Peak'!$A$3:CE$99,83,FALSE)-VLOOKUP($A40,'Import Peak Change'!$A$106:CE$202,83,FALSE)))</f>
        <v>0</v>
      </c>
      <c r="CF40" s="6">
        <f>IF(ISERROR(VLOOKUP($A40,'Import Peak'!$A$3:CF$99,84,FALSE)-VLOOKUP($A40,'Import Peak Change'!$A$106:CF$202,84,FALSE)),0,(VLOOKUP($A40,'Import Peak'!$A$3:CF$99,84,FALSE)-VLOOKUP($A40,'Import Peak Change'!$A$106:CF$202,84,FALSE)))</f>
        <v>0</v>
      </c>
      <c r="CG40" s="6">
        <f>IF(ISERROR(VLOOKUP($A40,'Import Peak'!$A$3:CG$99,85,FALSE)-VLOOKUP($A40,'Import Peak Change'!$A$106:CG$202,85,FALSE)),0,(VLOOKUP($A40,'Import Peak'!$A$3:CG$99,85,FALSE)-VLOOKUP($A40,'Import Peak Change'!$A$106:CG$202,85,FALSE)))</f>
        <v>0</v>
      </c>
      <c r="CH40" s="6">
        <f>IF(ISERROR(VLOOKUP($A40,'Import Peak'!$A$3:CH$99,86,FALSE)-VLOOKUP($A40,'Import Peak Change'!$A$106:CH$202,86,FALSE)),0,(VLOOKUP($A40,'Import Peak'!$A$3:CH$99,86,FALSE)-VLOOKUP($A40,'Import Peak Change'!$A$106:CH$202,86,FALSE)))</f>
        <v>0</v>
      </c>
      <c r="CI40" s="6">
        <f>IF(ISERROR(VLOOKUP($A40,'Import Peak'!$A$3:CI$99,87,FALSE)-VLOOKUP($A40,'Import Peak Change'!$A$106:CI$202,87,FALSE)),0,(VLOOKUP($A40,'Import Peak'!$A$3:CI$99,87,FALSE)-VLOOKUP($A40,'Import Peak Change'!$A$106:CI$202,87,FALSE)))</f>
        <v>0</v>
      </c>
      <c r="CJ40" s="6">
        <f>IF(ISERROR(VLOOKUP($A40,'Import Peak'!$A$3:CJ$99,88,FALSE)-VLOOKUP($A40,'Import Peak Change'!$A$106:CJ$202,88,FALSE)),0,(VLOOKUP($A40,'Import Peak'!$A$3:CJ$99,88,FALSE)-VLOOKUP($A40,'Import Peak Change'!$A$106:CJ$202,88,FALSE)))</f>
        <v>0</v>
      </c>
      <c r="CK40" s="6">
        <f>IF(ISERROR(VLOOKUP($A40,'Import Peak'!$A$3:CK$99,89,FALSE)-VLOOKUP($A40,'Import Peak Change'!$A$106:CK$202,89,FALSE)),0,(VLOOKUP($A40,'Import Peak'!$A$3:CK$99,89,FALSE)-VLOOKUP($A40,'Import Peak Change'!$A$106:CK$202,89,FALSE)))</f>
        <v>0</v>
      </c>
      <c r="CL40" s="6">
        <f>IF(ISERROR(VLOOKUP($A40,'Import Peak'!$A$3:CL$99,90,FALSE)-VLOOKUP($A40,'Import Peak Change'!$A$106:CL$202,90,FALSE)),0,(VLOOKUP($A40,'Import Peak'!$A$3:CL$99,90,FALSE)-VLOOKUP($A40,'Import Peak Change'!$A$106:CL$202,90,FALSE)))</f>
        <v>0</v>
      </c>
      <c r="CM40" s="6">
        <f>IF(ISERROR(VLOOKUP($A40,'Import Peak'!$A$3:CM$99,91,FALSE)-VLOOKUP($A40,'Import Peak Change'!$A$106:CM$202,91,FALSE)),0,(VLOOKUP($A40,'Import Peak'!$A$3:CM$99,91,FALSE)-VLOOKUP($A40,'Import Peak Change'!$A$106:CM$202,91,FALSE)))</f>
        <v>0</v>
      </c>
      <c r="CN40" s="6">
        <f>IF(ISERROR(VLOOKUP($A40,'Import Peak'!$A$3:CN$99,92,FALSE)-VLOOKUP($A40,'Import Peak Change'!$A$106:CN$202,92,FALSE)),0,(VLOOKUP($A40,'Import Peak'!$A$3:CN$99,92,FALSE)-VLOOKUP($A40,'Import Peak Change'!$A$106:CN$202,92,FALSE)))</f>
        <v>0</v>
      </c>
      <c r="CO40" s="6">
        <f>IF(ISERROR(VLOOKUP($A40,'Import Peak'!$A$3:CO$99,93,FALSE)-VLOOKUP($A40,'Import Peak Change'!$A$106:CO$202,93,FALSE)),0,(VLOOKUP($A40,'Import Peak'!$A$3:CO$99,93,FALSE)-VLOOKUP($A40,'Import Peak Change'!$A$106:CO$202,93,FALSE)))</f>
        <v>0</v>
      </c>
      <c r="CP40" s="6">
        <f>IF(ISERROR(VLOOKUP($A40,'Import Peak'!$A$3:CP$99,94,FALSE)-VLOOKUP($A40,'Import Peak Change'!$A$106:CP$202,94,FALSE)),0,(VLOOKUP($A40,'Import Peak'!$A$3:CP$99,94,FALSE)-VLOOKUP($A40,'Import Peak Change'!$A$106:CP$202,94,FALSE)))</f>
        <v>0</v>
      </c>
      <c r="CQ40" s="6">
        <f>IF(ISERROR(VLOOKUP($A40,'Import Peak'!$A$3:CQ$99,95,FALSE)-VLOOKUP($A40,'Import Peak Change'!$A$106:CQ$202,95,FALSE)),0,(VLOOKUP($A40,'Import Peak'!$A$3:CQ$99,95,FALSE)-VLOOKUP($A40,'Import Peak Change'!$A$106:CQ$202,95,FALSE)))</f>
        <v>0</v>
      </c>
      <c r="CR40" s="6">
        <f>IF(ISERROR(VLOOKUP($A40,'Import Peak'!$A$3:CR$99,96,FALSE)-VLOOKUP($A40,'Import Peak Change'!$A$106:CR$202,96,FALSE)),0,(VLOOKUP($A40,'Import Peak'!$A$3:CR$99,96,FALSE)-VLOOKUP($A40,'Import Peak Change'!$A$106:CR$202,96,FALSE)))</f>
        <v>0</v>
      </c>
      <c r="CS40" s="6">
        <f>IF(ISERROR(VLOOKUP($A40,'Import Peak'!$A$3:CS$99,97,FALSE)-VLOOKUP($A40,'Import Peak Change'!$A$106:CS$202,97,FALSE)),0,(VLOOKUP($A40,'Import Peak'!$A$3:CS$99,97,FALSE)-VLOOKUP($A40,'Import Peak Change'!$A$106:CS$202,97,FALSE)))</f>
        <v>0</v>
      </c>
      <c r="CT40" s="6">
        <f>IF(ISERROR(VLOOKUP($A40,'Import Peak'!$A$3:CT$99,98,FALSE)-VLOOKUP($A40,'Import Peak Change'!$A$106:CT$202,98,FALSE)),0,(VLOOKUP($A40,'Import Peak'!$A$3:CT$99,98,FALSE)-VLOOKUP($A40,'Import Peak Change'!$A$106:CT$202,98,FALSE)))</f>
        <v>0</v>
      </c>
      <c r="CU40" s="6">
        <f>IF(ISERROR(VLOOKUP($A40,'Import Peak'!$A$3:CU$99,99,FALSE)-VLOOKUP($A40,'Import Peak Change'!$A$106:CU$202,99,FALSE)),0,(VLOOKUP($A40,'Import Peak'!$A$3:CU$99,99,FALSE)-VLOOKUP($A40,'Import Peak Change'!$A$106:CU$202,99,FALSE)))</f>
        <v>0</v>
      </c>
      <c r="CV40" s="6">
        <f>IF(ISERROR(VLOOKUP($A40,'Import Peak'!$A$3:CV$99,100,FALSE)-VLOOKUP($A40,'Import Peak Change'!$A$106:CV$202,100,FALSE)),0,(VLOOKUP($A40,'Import Peak'!$A$3:CV$99,100,FALSE)-VLOOKUP($A40,'Import Peak Change'!$A$106:CV$202,100,FALSE)))</f>
        <v>0</v>
      </c>
      <c r="CW40" s="6">
        <f>IF(ISERROR(VLOOKUP($A40,'Import Peak'!$A$3:CW$99,101,FALSE)-VLOOKUP($A40,'Import Peak Change'!$A$106:CW$202,101,FALSE)),0,(VLOOKUP($A40,'Import Peak'!$A$3:CW$99,101,FALSE)-VLOOKUP($A40,'Import Peak Change'!$A$106:CW$202,101,FALSE)))</f>
        <v>0</v>
      </c>
      <c r="CX40" s="6">
        <f>IF(ISERROR(VLOOKUP($A40,'Import Peak'!$A$3:CX$99,102,FALSE)-VLOOKUP($A40,'Import Peak Change'!$A$106:CX$202,102,FALSE)),0,(VLOOKUP($A40,'Import Peak'!$A$3:CX$99,102,FALSE)-VLOOKUP($A40,'Import Peak Change'!$A$106:CX$202,102,FALSE)))</f>
        <v>0</v>
      </c>
      <c r="CY40" s="6">
        <f>IF(ISERROR(VLOOKUP($A40,'Import Peak'!$A$3:CY$99,103,FALSE)-VLOOKUP($A40,'Import Peak Change'!$A$106:CY$202,103,FALSE)),0,(VLOOKUP($A40,'Import Peak'!$A$3:CY$99,103,FALSE)-VLOOKUP($A40,'Import Peak Change'!$A$106:CY$202,103,FALSE)))</f>
        <v>0</v>
      </c>
      <c r="CZ40" s="6">
        <f>IF(ISERROR(VLOOKUP($A40,'Import Peak'!$A$3:CZ$99,104,FALSE)-VLOOKUP($A40,'Import Peak Change'!$A$106:CZ$202,104,FALSE)),0,(VLOOKUP($A40,'Import Peak'!$A$3:CZ$99,104,FALSE)-VLOOKUP($A40,'Import Peak Change'!$A$106:CZ$202,104,FALSE)))</f>
        <v>0</v>
      </c>
      <c r="DA40" s="6">
        <f>IF(ISERROR(VLOOKUP($A40,'Import Peak'!$A$3:DA$99,105,FALSE)-VLOOKUP($A40,'Import Peak Change'!$A$106:DA$202,105,FALSE)),0,(VLOOKUP($A40,'Import Peak'!$A$3:DA$99,105,FALSE)-VLOOKUP($A40,'Import Peak Change'!$A$106:DA$202,105,FALSE)))</f>
        <v>0</v>
      </c>
      <c r="DB40" s="6">
        <f>IF(ISERROR(VLOOKUP($A40,'Import Peak'!$A$3:DB$99,106,FALSE)-VLOOKUP($A40,'Import Peak Change'!$A$106:DB$202,106,FALSE)),0,(VLOOKUP($A40,'Import Peak'!$A$3:DB$99,106,FALSE)-VLOOKUP($A40,'Import Peak Change'!$A$106:DB$202,106,FALSE)))</f>
        <v>0</v>
      </c>
      <c r="DC40" s="6">
        <f>IF(ISERROR(VLOOKUP($A40,'Import Peak'!$A$3:DC$99,107,FALSE)-VLOOKUP($A40,'Import Peak Change'!$A$106:DC$202,107,FALSE)),0,(VLOOKUP($A40,'Import Peak'!$A$3:DC$99,107,FALSE)-VLOOKUP($A40,'Import Peak Change'!$A$106:DC$202,107,FALSE)))</f>
        <v>0</v>
      </c>
      <c r="DD40" s="6">
        <f>IF(ISERROR(VLOOKUP($A40,'Import Peak'!$A$3:DD$99,108,FALSE)-VLOOKUP($A40,'Import Peak Change'!$A$106:DD$202,108,FALSE)),0,(VLOOKUP($A40,'Import Peak'!$A$3:DD$99,108,FALSE)-VLOOKUP($A40,'Import Peak Change'!$A$106:DD$202,108,FALSE)))</f>
        <v>0</v>
      </c>
      <c r="DE40" s="6">
        <f>IF(ISERROR(VLOOKUP($A40,'Import Peak'!$A$3:DE$99,109,FALSE)-VLOOKUP($A40,'Import Peak Change'!$A$106:DE$202,109,FALSE)),0,(VLOOKUP($A40,'Import Peak'!$A$3:DE$99,109,FALSE)-VLOOKUP($A40,'Import Peak Change'!$A$106:DE$202,109,FALSE)))</f>
        <v>0</v>
      </c>
      <c r="DF40" s="6">
        <f>IF(ISERROR(VLOOKUP($A40,'Import Peak'!$A$3:DF$99,110,FALSE)-VLOOKUP($A40,'Import Peak Change'!$A$106:DF$202,110,FALSE)),0,(VLOOKUP($A40,'Import Peak'!$A$3:DF$99,110,FALSE)-VLOOKUP($A40,'Import Peak Change'!$A$106:DF$202,110,FALSE)))</f>
        <v>0</v>
      </c>
      <c r="DG40" s="6">
        <f>IF(ISERROR(VLOOKUP($A40,'Import Peak'!$A$3:DG$99,111,FALSE)-VLOOKUP($A40,'Import Peak Change'!$A$106:DG$202,111,FALSE)),0,(VLOOKUP($A40,'Import Peak'!$A$3:DG$99,111,FALSE)-VLOOKUP($A40,'Import Peak Change'!$A$106:DG$202,111,FALSE)))</f>
        <v>0</v>
      </c>
      <c r="DH40" s="6">
        <f>IF(ISERROR(VLOOKUP($A40,'Import Peak'!$A$3:DH$99,112,FALSE)-VLOOKUP($A40,'Import Peak Change'!$A$106:DH$202,112,FALSE)),0,(VLOOKUP($A40,'Import Peak'!$A$3:DH$99,112,FALSE)-VLOOKUP($A40,'Import Peak Change'!$A$106:DH$202,112,FALSE)))</f>
        <v>0</v>
      </c>
      <c r="DI40" s="6">
        <f>IF(ISERROR(VLOOKUP($A40,'Import Peak'!$A$3:DI$99,113,FALSE)-VLOOKUP($A40,'Import Peak Change'!$A$106:DI$202,113,FALSE)),0,(VLOOKUP($A40,'Import Peak'!$A$3:DI$99,113,FALSE)-VLOOKUP($A40,'Import Peak Change'!$A$106:DI$202,113,FALSE)))</f>
        <v>0</v>
      </c>
      <c r="DJ40" s="6">
        <f>IF(ISERROR(VLOOKUP($A40,'Import Peak'!$A$3:DJ$99,114,FALSE)-VLOOKUP($A40,'Import Peak Change'!$A$106:DJ$202,114,FALSE)),0,(VLOOKUP($A40,'Import Peak'!$A$3:DJ$99,114,FALSE)-VLOOKUP($A40,'Import Peak Change'!$A$106:DJ$202,114,FALSE)))</f>
        <v>0</v>
      </c>
      <c r="DK40" s="6">
        <f>IF(ISERROR(VLOOKUP($A40,'Import Peak'!$A$3:DK$99,115,FALSE)-VLOOKUP($A40,'Import Peak Change'!$A$106:DK$202,115,FALSE)),0,(VLOOKUP($A40,'Import Peak'!$A$3:DK$99,115,FALSE)-VLOOKUP($A40,'Import Peak Change'!$A$106:DK$202,115,FALSE)))</f>
        <v>0</v>
      </c>
      <c r="DL40" s="6">
        <f>IF(ISERROR(VLOOKUP($A40,'Import Peak'!$A$3:DL$99,116,FALSE)-VLOOKUP($A40,'Import Peak Change'!$A$106:DL$202,116,FALSE)),0,(VLOOKUP($A40,'Import Peak'!$A$3:DL$99,116,FALSE)-VLOOKUP($A40,'Import Peak Change'!$A$106:DL$202,116,FALSE)))</f>
        <v>0</v>
      </c>
      <c r="DM40" s="6">
        <f>IF(ISERROR(VLOOKUP($A40,'Import Peak'!$A$3:DM$99,117,FALSE)-VLOOKUP($A40,'Import Peak Change'!$A$106:DM$202,117,FALSE)),0,(VLOOKUP($A40,'Import Peak'!$A$3:DM$99,117,FALSE)-VLOOKUP($A40,'Import Peak Change'!$A$106:DM$202,117,FALSE)))</f>
        <v>0</v>
      </c>
      <c r="DN40" s="6">
        <f>IF(ISERROR(VLOOKUP($A40,'Import Peak'!$A$3:DN$99,118,FALSE)-VLOOKUP($A40,'Import Peak Change'!$A$106:DN$202,118,FALSE)),0,(VLOOKUP($A40,'Import Peak'!$A$3:DN$99,118,FALSE)-VLOOKUP($A40,'Import Peak Change'!$A$106:DN$202,118,FALSE)))</f>
        <v>0</v>
      </c>
      <c r="DO40" s="6">
        <f>IF(ISERROR(VLOOKUP($A40,'Import Peak'!$A$3:DO$99,119,FALSE)-VLOOKUP($A40,'Import Peak Change'!$A$106:DO$202,119,FALSE)),0,(VLOOKUP($A40,'Import Peak'!$A$3:DO$99,119,FALSE)-VLOOKUP($A40,'Import Peak Change'!$A$106:DO$202,119,FALSE)))</f>
        <v>0</v>
      </c>
      <c r="DP40" s="6">
        <f>IF(ISERROR(VLOOKUP($A40,'Import Peak'!$A$3:DP$99,120,FALSE)-VLOOKUP($A40,'Import Peak Change'!$A$106:DP$202,120,FALSE)),0,(VLOOKUP($A40,'Import Peak'!$A$3:DP$99,120,FALSE)-VLOOKUP($A40,'Import Peak Change'!$A$106:DP$202,120,FALSE)))</f>
        <v>0</v>
      </c>
      <c r="DQ40" s="6">
        <f>IF(ISERROR(VLOOKUP($A40,'Import Peak'!$A$3:DQ$99,121,FALSE)-VLOOKUP($A40,'Import Peak Change'!$A$106:DQ$202,121,FALSE)),0,(VLOOKUP($A40,'Import Peak'!$A$3:DQ$99,121,FALSE)-VLOOKUP($A40,'Import Peak Change'!$A$106:DQ$202,121,FALSE)))</f>
        <v>0</v>
      </c>
      <c r="DR40" s="6">
        <f>IF(ISERROR(VLOOKUP($A40,'Import Peak'!$A$3:DR$99,122,FALSE)-VLOOKUP($A40,'Import Peak Change'!$A$106:DR$202,122,FALSE)),0,(VLOOKUP($A40,'Import Peak'!$A$3:DR$99,122,FALSE)-VLOOKUP($A40,'Import Peak Change'!$A$106:DR$202,122,FALSE)))</f>
        <v>0</v>
      </c>
      <c r="DS40" s="6">
        <f>IF(ISERROR(VLOOKUP($A40,'Import Peak'!$A$3:DS$99,123,FALSE)-VLOOKUP($A40,'Import Peak Change'!$A$106:DS$202,123,FALSE)),0,(VLOOKUP($A40,'Import Peak'!$A$3:DS$99,123,FALSE)-VLOOKUP($A40,'Import Peak Change'!$A$106:DS$202,123,FALSE)))</f>
        <v>0</v>
      </c>
      <c r="DT40" s="6">
        <f>IF(ISERROR(VLOOKUP($A40,'Import Peak'!$A$3:DT$99,124,FALSE)-VLOOKUP($A40,'Import Peak Change'!$A$106:DT$202,124,FALSE)),0,(VLOOKUP($A40,'Import Peak'!$A$3:DT$99,124,FALSE)-VLOOKUP($A40,'Import Peak Change'!$A$106:DT$202,124,FALSE)))</f>
        <v>0</v>
      </c>
      <c r="DU40" s="6">
        <f>IF(ISERROR(VLOOKUP($A40,'Import Peak'!$A$3:DU$99,125,FALSE)-VLOOKUP($A40,'Import Peak Change'!$A$106:DU$202,125,FALSE)),0,(VLOOKUP($A40,'Import Peak'!$A$3:DU$99,125,FALSE)-VLOOKUP($A40,'Import Peak Change'!$A$106:DU$202,125,FALSE)))</f>
        <v>0</v>
      </c>
      <c r="DV40" s="6">
        <f>IF(ISERROR(VLOOKUP($A40,'Import Peak'!$A$3:DV$99,126,FALSE)-VLOOKUP($A40,'Import Peak Change'!$A$106:DV$202,126,FALSE)),0,(VLOOKUP($A40,'Import Peak'!$A$3:DV$99,126,FALSE)-VLOOKUP($A40,'Import Peak Change'!$A$106:DV$202,126,FALSE)))</f>
        <v>0</v>
      </c>
      <c r="DW40" s="6">
        <f>IF(ISERROR(VLOOKUP($A40,'Import Peak'!$A$3:DW$99,127,FALSE)-VLOOKUP($A40,'Import Peak Change'!$A$106:DW$202,127,FALSE)),0,(VLOOKUP($A40,'Import Peak'!$A$3:DW$99,127,FALSE)-VLOOKUP($A40,'Import Peak Change'!$A$106:DW$202,127,FALSE)))</f>
        <v>0</v>
      </c>
      <c r="DX40" s="6">
        <f>IF(ISERROR(VLOOKUP($A40,'Import Peak'!$A$3:DX$99,128,FALSE)-VLOOKUP($A40,'Import Peak Change'!$A$106:DX$202,128,FALSE)),0,(VLOOKUP($A40,'Import Peak'!$A$3:DX$99,128,FALSE)-VLOOKUP($A40,'Import Peak Change'!$A$106:DX$202,128,FALSE)))</f>
        <v>0</v>
      </c>
      <c r="DY40" s="6">
        <f>IF(ISERROR(VLOOKUP($A40,'Import Peak'!$A$3:DY$99,129,FALSE)-VLOOKUP($A40,'Import Peak Change'!$A$106:DY$202,129,FALSE)),0,(VLOOKUP($A40,'Import Peak'!$A$3:DY$99,129,FALSE)-VLOOKUP($A40,'Import Peak Change'!$A$106:DY$202,129,FALSE)))</f>
        <v>0</v>
      </c>
      <c r="DZ40" s="6">
        <f>IF(ISERROR(VLOOKUP($A40,'Import Peak'!$A$3:DZ$99,130,FALSE)-VLOOKUP($A40,'Import Peak Change'!$A$106:DZ$202,130,FALSE)),0,(VLOOKUP($A40,'Import Peak'!$A$3:DZ$99,130,FALSE)-VLOOKUP($A40,'Import Peak Change'!$A$106:DZ$202,130,FALSE)))</f>
        <v>0</v>
      </c>
      <c r="EA40" s="6">
        <f>IF(ISERROR(VLOOKUP($A40,'Import Peak'!$A$3:EA$99,131,FALSE)-VLOOKUP($A40,'Import Peak Change'!$A$106:EA$202,131,FALSE)),0,(VLOOKUP($A40,'Import Peak'!$A$3:EA$99,131,FALSE)-VLOOKUP($A40,'Import Peak Change'!$A$106:EA$202,131,FALSE)))</f>
        <v>0</v>
      </c>
      <c r="EB40" s="6">
        <f>IF(ISERROR(VLOOKUP($A40,'Import Peak'!$A$3:EB$99,132,FALSE)-VLOOKUP($A40,'Import Peak Change'!$A$106:EB$202,132,FALSE)),0,(VLOOKUP($A40,'Import Peak'!$A$3:EB$99,132,FALSE)-VLOOKUP($A40,'Import Peak Change'!$A$106:EB$202,132,FALSE)))</f>
        <v>0</v>
      </c>
      <c r="EC40" s="6">
        <f>IF(ISERROR(VLOOKUP($A40,'Import Peak'!$A$3:EC$99,133,FALSE)-VLOOKUP($A40,'Import Peak Change'!$A$106:EC$202,133,FALSE)),0,(VLOOKUP($A40,'Import Peak'!$A$3:EC$99,133,FALSE)-VLOOKUP($A40,'Import Peak Change'!$A$106:EC$202,133,FALSE)))</f>
        <v>0</v>
      </c>
      <c r="ED40" s="6">
        <f>IF(ISERROR(VLOOKUP($A40,'Import Peak'!$A$3:ED$99,134,FALSE)-VLOOKUP($A40,'Import Peak Change'!$A$106:ED$202,134,FALSE)),0,(VLOOKUP($A40,'Import Peak'!$A$3:ED$99,134,FALSE)-VLOOKUP($A40,'Import Peak Change'!$A$106:ED$202,134,FALSE)))</f>
        <v>0</v>
      </c>
      <c r="EE40" s="6">
        <f>IF(ISERROR(VLOOKUP($A40,'Import Peak'!$A$3:EE$99,135,FALSE)-VLOOKUP($A40,'Import Peak Change'!$A$106:EE$202,135,FALSE)),0,(VLOOKUP($A40,'Import Peak'!$A$3:EE$99,135,FALSE)-VLOOKUP($A40,'Import Peak Change'!$A$106:EE$202,135,FALSE)))</f>
        <v>0</v>
      </c>
      <c r="EF40" s="6">
        <f>IF(ISERROR(VLOOKUP($A40,'Import Peak'!$A$3:EF$99,136,FALSE)-VLOOKUP($A40,'Import Peak Change'!$A$106:EF$202,136,FALSE)),0,(VLOOKUP($A40,'Import Peak'!$A$3:EF$99,136,FALSE)-VLOOKUP($A40,'Import Peak Change'!$A$106:EF$202,136,FALSE)))</f>
        <v>0</v>
      </c>
      <c r="EG40" s="6">
        <f>IF(ISERROR(VLOOKUP($A40,'Import Peak'!$A$3:EG$99,137,FALSE)-VLOOKUP($A40,'Import Peak Change'!$A$106:EG$202,137,FALSE)),0,(VLOOKUP($A40,'Import Peak'!$A$3:EG$99,137,FALSE)-VLOOKUP($A40,'Import Peak Change'!$A$106:EG$202,137,FALSE)))</f>
        <v>0</v>
      </c>
      <c r="EH40" s="6">
        <f>IF(ISERROR(VLOOKUP($A40,'Import Peak'!$A$3:EH$99,138,FALSE)-VLOOKUP($A40,'Import Peak Change'!$A$106:EH$202,138,FALSE)),0,(VLOOKUP($A40,'Import Peak'!$A$3:EH$99,138,FALSE)-VLOOKUP($A40,'Import Peak Change'!$A$106:EH$202,138,FALSE)))</f>
        <v>0</v>
      </c>
      <c r="EI40" s="6">
        <f>IF(ISERROR(VLOOKUP($A40,'Import Peak'!$A$3:EI$99,139,FALSE)-VLOOKUP($A40,'Import Peak Change'!$A$106:EI$202,139,FALSE)),0,(VLOOKUP($A40,'Import Peak'!$A$3:EI$99,139,FALSE)-VLOOKUP($A40,'Import Peak Change'!$A$106:EI$202,139,FALSE)))</f>
        <v>0</v>
      </c>
      <c r="EJ40" s="6">
        <f>IF(ISERROR(VLOOKUP($A40,'Import Peak'!$A$3:EJ$99,140,FALSE)-VLOOKUP($A40,'Import Peak Change'!$A$106:EJ$202,140,FALSE)),0,(VLOOKUP($A40,'Import Peak'!$A$3:EJ$99,140,FALSE)-VLOOKUP($A40,'Import Peak Change'!$A$106:EJ$202,140,FALSE)))</f>
        <v>0</v>
      </c>
      <c r="EK40" s="6">
        <f>IF(ISERROR(VLOOKUP($A40,'Import Peak'!$A$3:EK$99,141,FALSE)-VLOOKUP($A40,'Import Peak Change'!$A$106:EK$202,141,FALSE)),0,(VLOOKUP($A40,'Import Peak'!$A$3:EK$99,141,FALSE)-VLOOKUP($A40,'Import Peak Change'!$A$106:EK$202,141,FALSE)))</f>
        <v>0</v>
      </c>
      <c r="EL40" s="6">
        <f>IF(ISERROR(VLOOKUP($A40,'Import Peak'!$A$3:EL$99,142,FALSE)-VLOOKUP($A40,'Import Peak Change'!$A$106:EL$202,142,FALSE)),0,(VLOOKUP($A40,'Import Peak'!$A$3:EL$99,142,FALSE)-VLOOKUP($A40,'Import Peak Change'!$A$106:EL$202,142,FALSE)))</f>
        <v>0</v>
      </c>
      <c r="EM40" s="6">
        <f>IF(ISERROR(VLOOKUP($A40,'Import Peak'!$A$3:EM$99,143,FALSE)-VLOOKUP($A40,'Import Peak Change'!$A$106:EM$202,143,FALSE)),0,(VLOOKUP($A40,'Import Peak'!$A$3:EM$99,143,FALSE)-VLOOKUP($A40,'Import Peak Change'!$A$106:EM$202,143,FALSE)))</f>
        <v>0</v>
      </c>
      <c r="EN40" s="6">
        <f>IF(ISERROR(VLOOKUP($A40,'Import Peak'!$A$3:EN$99,144,FALSE)-VLOOKUP($A40,'Import Peak Change'!$A$106:EN$202,144,FALSE)),0,(VLOOKUP($A40,'Import Peak'!$A$3:EN$99,144,FALSE)-VLOOKUP($A40,'Import Peak Change'!$A$106:EN$202,144,FALSE)))</f>
        <v>0</v>
      </c>
      <c r="EO40" s="6">
        <f>IF(ISERROR(VLOOKUP($A40,'Import Peak'!$A$3:EO$99,145,FALSE)-VLOOKUP($A40,'Import Peak Change'!$A$106:EO$202,145,FALSE)),0,(VLOOKUP($A40,'Import Peak'!$A$3:EO$99,145,FALSE)-VLOOKUP($A40,'Import Peak Change'!$A$106:EO$202,145,FALSE)))</f>
        <v>0</v>
      </c>
      <c r="EP40" s="6">
        <f>IF(ISERROR(VLOOKUP($A40,'Import Peak'!$A$3:EP$99,146,FALSE)-VLOOKUP($A40,'Import Peak Change'!$A$106:EP$202,146,FALSE)),0,(VLOOKUP($A40,'Import Peak'!$A$3:EP$99,146,FALSE)-VLOOKUP($A40,'Import Peak Change'!$A$106:EP$202,146,FALSE)))</f>
        <v>0</v>
      </c>
      <c r="EQ40" s="6">
        <f>IF(ISERROR(VLOOKUP($A40,'Import Peak'!$A$3:EQ$99,147,FALSE)-VLOOKUP($A40,'Import Peak Change'!$A$106:EQ$202,147,FALSE)),0,(VLOOKUP($A40,'Import Peak'!$A$3:EQ$99,147,FALSE)-VLOOKUP($A40,'Import Peak Change'!$A$106:EQ$202,147,FALSE)))</f>
        <v>0</v>
      </c>
      <c r="ER40" s="6">
        <f>IF(ISERROR(VLOOKUP($A40,'Import Peak'!$A$3:ER$99,148,FALSE)-VLOOKUP($A40,'Import Peak Change'!$A$106:ER$202,148,FALSE)),0,(VLOOKUP($A40,'Import Peak'!$A$3:ER$99,148,FALSE)-VLOOKUP($A40,'Import Peak Change'!$A$106:ER$202,148,FALSE)))</f>
        <v>0</v>
      </c>
      <c r="ES40" s="6">
        <f>IF(ISERROR(VLOOKUP($A40,'Import Peak'!$A$3:ES$99,149,FALSE)-VLOOKUP($A40,'Import Peak Change'!$A$106:ES$202,149,FALSE)),0,(VLOOKUP($A40,'Import Peak'!$A$3:ES$99,149,FALSE)-VLOOKUP($A40,'Import Peak Change'!$A$106:ES$202,149,FALSE)))</f>
        <v>0</v>
      </c>
      <c r="ET40" s="6">
        <f>IF(ISERROR(VLOOKUP($A40,'Import Peak'!$A$3:ET$99,150,FALSE)-VLOOKUP($A40,'Import Peak Change'!$A$106:ET$202,150,FALSE)),0,(VLOOKUP($A40,'Import Peak'!$A$3:ET$99,150,FALSE)-VLOOKUP($A40,'Import Peak Change'!$A$106:ET$202,150,FALSE)))</f>
        <v>0</v>
      </c>
      <c r="EU40" s="6">
        <f>IF(ISERROR(VLOOKUP($A40,'Import Peak'!$A$3:EU$99,151,FALSE)-VLOOKUP($A40,'Import Peak Change'!$A$106:EU$202,151,FALSE)),0,(VLOOKUP($A40,'Import Peak'!$A$3:EU$99,151,FALSE)-VLOOKUP($A40,'Import Peak Change'!$A$106:EU$202,151,FALSE)))</f>
        <v>0</v>
      </c>
      <c r="EV40" s="6">
        <f>IF(ISERROR(VLOOKUP($A40,'Import Peak'!$A$3:EV$99,152,FALSE)-VLOOKUP($A40,'Import Peak Change'!$A$106:EV$202,152,FALSE)),0,(VLOOKUP($A40,'Import Peak'!$A$3:EV$99,152,FALSE)-VLOOKUP($A40,'Import Peak Change'!$A$106:EV$202,152,FALSE)))</f>
        <v>0</v>
      </c>
      <c r="EW40" s="6">
        <f>IF(ISERROR(VLOOKUP($A40,'Import Peak'!$A$3:EW$99,153,FALSE)-VLOOKUP($A40,'Import Peak Change'!$A$106:EW$202,153,FALSE)),0,(VLOOKUP($A40,'Import Peak'!$A$3:EW$99,153,FALSE)-VLOOKUP($A40,'Import Peak Change'!$A$106:EW$202,153,FALSE)))</f>
        <v>0</v>
      </c>
      <c r="EX40" s="6">
        <f>IF(ISERROR(VLOOKUP($A40,'Import Peak'!$A$3:EX$99,154,FALSE)-VLOOKUP($A40,'Import Peak Change'!$A$106:EX$202,154,FALSE)),0,(VLOOKUP($A40,'Import Peak'!$A$3:EX$99,154,FALSE)-VLOOKUP($A40,'Import Peak Change'!$A$106:EX$202,154,FALSE)))</f>
        <v>0</v>
      </c>
      <c r="EY40" s="6">
        <f>IF(ISERROR(VLOOKUP($A40,'Import Peak'!$A$3:EY$99,155,FALSE)-VLOOKUP($A40,'Import Peak Change'!$A$106:EY$202,155,FALSE)),0,(VLOOKUP($A40,'Import Peak'!$A$3:EY$99,155,FALSE)-VLOOKUP($A40,'Import Peak Change'!$A$106:EY$202,155,FALSE)))</f>
        <v>0</v>
      </c>
      <c r="EZ40" s="6">
        <f>IF(ISERROR(VLOOKUP($A40,'Import Peak'!$A$3:EZ$99,156,FALSE)-VLOOKUP($A40,'Import Peak Change'!$A$106:EZ$202,156,FALSE)),0,(VLOOKUP($A40,'Import Peak'!$A$3:EZ$99,156,FALSE)-VLOOKUP($A40,'Import Peak Change'!$A$106:EZ$202,156,FALSE)))</f>
        <v>0</v>
      </c>
      <c r="FA40" s="6">
        <f>IF(ISERROR(VLOOKUP($A40,'Import Peak'!$A$3:FA$99,157,FALSE)-VLOOKUP($A40,'Import Peak Change'!$A$106:FA$202,157,FALSE)),0,(VLOOKUP($A40,'Import Peak'!$A$3:FA$99,157,FALSE)-VLOOKUP($A40,'Import Peak Change'!$A$106:FA$202,157,FALSE)))</f>
        <v>0</v>
      </c>
      <c r="FB40" s="6">
        <f>IF(ISERROR(VLOOKUP($A40,'Import Peak'!$A$3:FB$99,158,FALSE)-VLOOKUP($A40,'Import Peak Change'!$A$106:FB$202,158,FALSE)),0,(VLOOKUP($A40,'Import Peak'!$A$3:FB$99,158,FALSE)-VLOOKUP($A40,'Import Peak Change'!$A$106:FB$202,158,FALSE)))</f>
        <v>0</v>
      </c>
      <c r="FC40" s="6">
        <f>IF(ISERROR(VLOOKUP($A40,'Import Peak'!$A$3:FC$99,159,FALSE)-VLOOKUP($A40,'Import Peak Change'!$A$106:FC$202,159,FALSE)),0,(VLOOKUP($A40,'Import Peak'!$A$3:FC$99,159,FALSE)-VLOOKUP($A40,'Import Peak Change'!$A$106:FC$202,159,FALSE)))</f>
        <v>0</v>
      </c>
      <c r="FD40" s="6">
        <f>IF(ISERROR(VLOOKUP($A40,'Import Peak'!$A$3:FD$99,160,FALSE)-VLOOKUP($A40,'Import Peak Change'!$A$106:FD$202,160,FALSE)),0,(VLOOKUP($A40,'Import Peak'!$A$3:FD$99,160,FALSE)-VLOOKUP($A40,'Import Peak Change'!$A$106:FD$202,160,FALSE)))</f>
        <v>0</v>
      </c>
      <c r="FE40" s="6">
        <f>IF(ISERROR(VLOOKUP($A40,'Import Peak'!$A$3:FE$99,161,FALSE)-VLOOKUP($A40,'Import Peak Change'!$A$106:FE$202,161,FALSE)),0,(VLOOKUP($A40,'Import Peak'!$A$3:FE$99,161,FALSE)-VLOOKUP($A40,'Import Peak Change'!$A$106:FE$202,161,FALSE)))</f>
        <v>0</v>
      </c>
      <c r="FF40" s="6">
        <f>IF(ISERROR(VLOOKUP($A40,'Import Peak'!$A$3:FF$99,162,FALSE)-VLOOKUP($A40,'Import Peak Change'!$A$106:FF$202,162,FALSE)),0,(VLOOKUP($A40,'Import Peak'!$A$3:FF$99,162,FALSE)-VLOOKUP($A40,'Import Peak Change'!$A$106:FF$202,162,FALSE)))</f>
        <v>0</v>
      </c>
      <c r="FG40" s="6">
        <f>IF(ISERROR(VLOOKUP($A40,'Import Peak'!$A$3:FG$99,163,FALSE)-VLOOKUP($A40,'Import Peak Change'!$A$106:FG$202,163,FALSE)),0,(VLOOKUP($A40,'Import Peak'!$A$3:FG$99,163,FALSE)-VLOOKUP($A40,'Import Peak Change'!$A$106:FG$202,163,FALSE)))</f>
        <v>0</v>
      </c>
      <c r="FH40" s="6">
        <f>IF(ISERROR(VLOOKUP($A40,'Import Peak'!$A$3:FH$99,164,FALSE)-VLOOKUP($A40,'Import Peak Change'!$A$106:FH$202,164,FALSE)),0,(VLOOKUP($A40,'Import Peak'!$A$3:FH$99,164,FALSE)-VLOOKUP($A40,'Import Peak Change'!$A$106:FH$202,164,FALSE)))</f>
        <v>0</v>
      </c>
      <c r="FI40" s="6">
        <f>IF(ISERROR(VLOOKUP($A40,'Import Peak'!$A$3:FI$99,165,FALSE)-VLOOKUP($A40,'Import Peak Change'!$A$106:FI$202,165,FALSE)),0,(VLOOKUP($A40,'Import Peak'!$A$3:FI$99,165,FALSE)-VLOOKUP($A40,'Import Peak Change'!$A$106:FI$202,165,FALSE)))</f>
        <v>0</v>
      </c>
      <c r="FJ40" s="6">
        <f>IF(ISERROR(VLOOKUP($A40,'Import Peak'!$A$3:FJ$99,166,FALSE)-VLOOKUP($A40,'Import Peak Change'!$A$106:FJ$202,166,FALSE)),0,(VLOOKUP($A40,'Import Peak'!$A$3:FJ$99,166,FALSE)-VLOOKUP($A40,'Import Peak Change'!$A$106:FJ$202,166,FALSE)))</f>
        <v>0</v>
      </c>
      <c r="FK40" s="6">
        <f>IF(ISERROR(VLOOKUP($A40,'Import Peak'!$A$3:FK$99,167,FALSE)-VLOOKUP($A40,'Import Peak Change'!$A$106:FK$202,167,FALSE)),0,(VLOOKUP($A40,'Import Peak'!$A$3:FK$99,167,FALSE)-VLOOKUP($A40,'Import Peak Change'!$A$106:FK$202,167,FALSE)))</f>
        <v>0</v>
      </c>
      <c r="FL40" s="6">
        <f>IF(ISERROR(VLOOKUP($A40,'Import Peak'!$A$3:FL$99,168,FALSE)-VLOOKUP($A40,'Import Peak Change'!$A$106:FL$202,168,FALSE)),0,(VLOOKUP($A40,'Import Peak'!$A$3:FL$99,168,FALSE)-VLOOKUP($A40,'Import Peak Change'!$A$106:FL$202,168,FALSE)))</f>
        <v>0</v>
      </c>
      <c r="FM40" s="6">
        <f>IF(ISERROR(VLOOKUP($A40,'Import Peak'!$A$3:FM$99,169,FALSE)-VLOOKUP($A40,'Import Peak Change'!$A$106:FM$202,169,FALSE)),0,(VLOOKUP($A40,'Import Peak'!$A$3:FM$99,169,FALSE)-VLOOKUP($A40,'Import Peak Change'!$A$106:FM$202,169,FALSE)))</f>
        <v>0</v>
      </c>
      <c r="FN40" s="6">
        <f>IF(ISERROR(VLOOKUP($A40,'Import Peak'!$A$3:FN$99,170,FALSE)-VLOOKUP($A40,'Import Peak Change'!$A$106:FN$202,170,FALSE)),0,(VLOOKUP($A40,'Import Peak'!$A$3:FN$99,170,FALSE)-VLOOKUP($A40,'Import Peak Change'!$A$106:FN$202,170,FALSE)))</f>
        <v>0</v>
      </c>
      <c r="FO40" s="6">
        <f>IF(ISERROR(VLOOKUP($A40,'Import Peak'!$A$3:FO$99,171,FALSE)-VLOOKUP($A40,'Import Peak Change'!$A$106:FO$202,171,FALSE)),0,(VLOOKUP($A40,'Import Peak'!$A$3:FO$99,171,FALSE)-VLOOKUP($A40,'Import Peak Change'!$A$106:FO$202,171,FALSE)))</f>
        <v>0</v>
      </c>
      <c r="FP40" s="6">
        <f>IF(ISERROR(VLOOKUP($A40,'Import Peak'!$A$3:FP$99,172,FALSE)-VLOOKUP($A40,'Import Peak Change'!$A$106:FP$202,172,FALSE)),0,(VLOOKUP($A40,'Import Peak'!$A$3:FP$99,172,FALSE)-VLOOKUP($A40,'Import Peak Change'!$A$106:FP$202,172,FALSE)))</f>
        <v>0</v>
      </c>
      <c r="FQ40" s="6">
        <f>IF(ISERROR(VLOOKUP($A40,'Import Peak'!$A$3:FQ$99,173,FALSE)-VLOOKUP($A40,'Import Peak Change'!$A$106:FQ$202,173,FALSE)),0,(VLOOKUP($A40,'Import Peak'!$A$3:FQ$99,173,FALSE)-VLOOKUP($A40,'Import Peak Change'!$A$106:FQ$202,173,FALSE)))</f>
        <v>0</v>
      </c>
      <c r="FR40" s="6">
        <f>IF(ISERROR(VLOOKUP($A40,'Import Peak'!$A$3:FR$99,174,FALSE)-VLOOKUP($A40,'Import Peak Change'!$A$106:FR$202,174,FALSE)),0,(VLOOKUP($A40,'Import Peak'!$A$3:FR$99,174,FALSE)-VLOOKUP($A40,'Import Peak Change'!$A$106:FR$202,174,FALSE)))</f>
        <v>0</v>
      </c>
      <c r="FS40" s="6">
        <f>IF(ISERROR(VLOOKUP($A40,'Import Peak'!$A$3:FS$99,175,FALSE)-VLOOKUP($A40,'Import Peak Change'!$A$106:FS$202,175,FALSE)),0,(VLOOKUP($A40,'Import Peak'!$A$3:FS$99,175,FALSE)-VLOOKUP($A40,'Import Peak Change'!$A$106:FS$202,175,FALSE)))</f>
        <v>0</v>
      </c>
      <c r="FT40" s="6">
        <f>IF(ISERROR(VLOOKUP($A40,'Import Peak'!$A$3:FT$99,176,FALSE)-VLOOKUP($A40,'Import Peak Change'!$A$106:FT$202,176,FALSE)),0,(VLOOKUP($A40,'Import Peak'!$A$3:FT$99,176,FALSE)-VLOOKUP($A40,'Import Peak Change'!$A$106:FT$202,176,FALSE)))</f>
        <v>0</v>
      </c>
      <c r="FU40" s="6">
        <f>IF(ISERROR(VLOOKUP($A40,'Import Peak'!$A$3:FU$99,177,FALSE)-VLOOKUP($A40,'Import Peak Change'!$A$106:FU$202,177,FALSE)),0,(VLOOKUP($A40,'Import Peak'!$A$3:FU$99,177,FALSE)-VLOOKUP($A40,'Import Peak Change'!$A$106:FU$202,177,FALSE)))</f>
        <v>0</v>
      </c>
      <c r="FV40" s="6">
        <f>IF(ISERROR(VLOOKUP($A40,'Import Peak'!$A$3:FV$99,178,FALSE)-VLOOKUP($A40,'Import Peak Change'!$A$106:FV$202,178,FALSE)),0,(VLOOKUP($A40,'Import Peak'!$A$3:FV$99,178,FALSE)-VLOOKUP($A40,'Import Peak Change'!$A$106:FV$202,178,FALSE)))</f>
        <v>0</v>
      </c>
      <c r="FW40" s="6">
        <f>IF(ISERROR(VLOOKUP($A40,'Import Peak'!$A$3:FW$99,179,FALSE)-VLOOKUP($A40,'Import Peak Change'!$A$106:FW$202,179,FALSE)),0,(VLOOKUP($A40,'Import Peak'!$A$3:FW$99,179,FALSE)-VLOOKUP($A40,'Import Peak Change'!$A$106:FW$202,179,FALSE)))</f>
        <v>0</v>
      </c>
      <c r="FX40" s="6">
        <f>IF(ISERROR(VLOOKUP($A40,'Import Peak'!$A$3:FX$99,180,FALSE)-VLOOKUP($A40,'Import Peak Change'!$A$106:FX$202,180,FALSE)),0,(VLOOKUP($A40,'Import Peak'!$A$3:FX$99,180,FALSE)-VLOOKUP($A40,'Import Peak Change'!$A$106:FX$202,180,FALSE)))</f>
        <v>0</v>
      </c>
      <c r="FY40" s="6">
        <f>IF(ISERROR(VLOOKUP($A40,'Import Peak'!$A$3:FY$99,181,FALSE)-VLOOKUP($A40,'Import Peak Change'!$A$106:FY$202,181,FALSE)),0,(VLOOKUP($A40,'Import Peak'!$A$3:FY$99,181,FALSE)-VLOOKUP($A40,'Import Peak Change'!$A$106:FY$202,181,FALSE)))</f>
        <v>0</v>
      </c>
      <c r="FZ40" s="6">
        <f>IF(ISERROR(VLOOKUP($A40,'Import Peak'!$A$3:FZ$99,182,FALSE)-VLOOKUP($A40,'Import Peak Change'!$A$106:FZ$202,182,FALSE)),0,(VLOOKUP($A40,'Import Peak'!$A$3:FZ$99,182,FALSE)-VLOOKUP($A40,'Import Peak Change'!$A$106:FZ$202,182,FALSE)))</f>
        <v>0</v>
      </c>
      <c r="GA40" s="6">
        <f>IF(ISERROR(VLOOKUP($A40,'Import Peak'!$A$3:GA$99,183,FALSE)-VLOOKUP($A40,'Import Peak Change'!$A$106:GA$202,183,FALSE)),0,(VLOOKUP($A40,'Import Peak'!$A$3:GA$99,183,FALSE)-VLOOKUP($A40,'Import Peak Change'!$A$106:GA$202,183,FALSE)))</f>
        <v>0</v>
      </c>
      <c r="GB40" s="6">
        <f>IF(ISERROR(VLOOKUP($A40,'Import Peak'!$A$3:GB$99,184,FALSE)-VLOOKUP($A40,'Import Peak Change'!$A$106:GB$202,184,FALSE)),0,(VLOOKUP($A40,'Import Peak'!$A$3:GB$99,184,FALSE)-VLOOKUP($A40,'Import Peak Change'!$A$106:GB$202,184,FALSE)))</f>
        <v>0</v>
      </c>
      <c r="GC40" s="6">
        <f>IF(ISERROR(VLOOKUP($A40,'Import Peak'!$A$3:GC$99,185,FALSE)-VLOOKUP($A40,'Import Peak Change'!$A$106:GC$202,185,FALSE)),0,(VLOOKUP($A40,'Import Peak'!$A$3:GC$99,185,FALSE)-VLOOKUP($A40,'Import Peak Change'!$A$106:GC$202,185,FALSE)))</f>
        <v>0</v>
      </c>
      <c r="GD40" s="6">
        <f>IF(ISERROR(VLOOKUP($A40,'Import Peak'!$A$3:GD$99,186,FALSE)-VLOOKUP($A40,'Import Peak Change'!$A$106:GD$202,186,FALSE)),0,(VLOOKUP($A40,'Import Peak'!$A$3:GD$99,186,FALSE)-VLOOKUP($A40,'Import Peak Change'!$A$106:GD$202,186,FALSE)))</f>
        <v>0</v>
      </c>
      <c r="GE40" s="6">
        <f>IF(ISERROR(VLOOKUP($A40,'Import Peak'!$A$3:GE$99,187,FALSE)-VLOOKUP($A40,'Import Peak Change'!$A$106:GE$202,187,FALSE)),0,(VLOOKUP($A40,'Import Peak'!$A$3:GE$99,187,FALSE)-VLOOKUP($A40,'Import Peak Change'!$A$106:GE$202,187,FALSE)))</f>
        <v>0</v>
      </c>
      <c r="GF40" s="6">
        <f>IF(ISERROR(VLOOKUP($A40,'Import Peak'!$A$3:GF$99,188,FALSE)-VLOOKUP($A40,'Import Peak Change'!$A$106:GF$202,188,FALSE)),0,(VLOOKUP($A40,'Import Peak'!$A$3:GF$99,188,FALSE)-VLOOKUP($A40,'Import Peak Change'!$A$106:GF$202,188,FALSE)))</f>
        <v>0</v>
      </c>
      <c r="GG40" s="6">
        <f>IF(ISERROR(VLOOKUP($A40,'Import Peak'!$A$3:GG$99,189,FALSE)-VLOOKUP($A40,'Import Peak Change'!$A$106:GG$202,189,FALSE)),0,(VLOOKUP($A40,'Import Peak'!$A$3:GG$99,189,FALSE)-VLOOKUP($A40,'Import Peak Change'!$A$106:GG$202,189,FALSE)))</f>
        <v>0</v>
      </c>
      <c r="GH40" s="6">
        <f>IF(ISERROR(VLOOKUP($A40,'Import Peak'!$A$3:GH$99,190,FALSE)-VLOOKUP($A40,'Import Peak Change'!$A$106:GH$202,190,FALSE)),0,(VLOOKUP($A40,'Import Peak'!$A$3:GH$99,190,FALSE)-VLOOKUP($A40,'Import Peak Change'!$A$106:GH$202,190,FALSE)))</f>
        <v>0</v>
      </c>
      <c r="GI40" s="6">
        <f>IF(ISERROR(VLOOKUP($A40,'Import Peak'!$A$3:GI$99,191,FALSE)-VLOOKUP($A40,'Import Peak Change'!$A$106:GI$202,191,FALSE)),0,(VLOOKUP($A40,'Import Peak'!$A$3:GI$99,191,FALSE)-VLOOKUP($A40,'Import Peak Change'!$A$106:GI$202,191,FALSE)))</f>
        <v>0</v>
      </c>
      <c r="GJ40" s="6">
        <f>IF(ISERROR(VLOOKUP($A40,'Import Peak'!$A$3:GJ$99,192,FALSE)-VLOOKUP($A40,'Import Peak Change'!$A$106:GJ$202,192,FALSE)),0,(VLOOKUP($A40,'Import Peak'!$A$3:GJ$99,192,FALSE)-VLOOKUP($A40,'Import Peak Change'!$A$106:GJ$202,192,FALSE)))</f>
        <v>0</v>
      </c>
      <c r="GK40" s="6">
        <f>IF(ISERROR(VLOOKUP($A40,'Import Peak'!$A$3:GK$99,193,FALSE)-VLOOKUP($A40,'Import Peak Change'!$A$106:GK$202,193,FALSE)),0,(VLOOKUP($A40,'Import Peak'!$A$3:GK$99,193,FALSE)-VLOOKUP($A40,'Import Peak Change'!$A$106:GK$202,193,FALSE)))</f>
        <v>0</v>
      </c>
      <c r="GL40" s="6">
        <f>IF(ISERROR(VLOOKUP($A40,'Import Peak'!$A$3:GL$99,194,FALSE)-VLOOKUP($A40,'Import Peak Change'!$A$106:GL$202,194,FALSE)),0,(VLOOKUP($A40,'Import Peak'!$A$3:GL$99,194,FALSE)-VLOOKUP($A40,'Import Peak Change'!$A$106:GL$202,194,FALSE)))</f>
        <v>0</v>
      </c>
      <c r="GM40" s="6">
        <f>IF(ISERROR(VLOOKUP($A40,'Import Peak'!$A$3:GM$99,195,FALSE)-VLOOKUP($A40,'Import Peak Change'!$A$106:GM$202,195,FALSE)),0,(VLOOKUP($A40,'Import Peak'!$A$3:GM$99,195,FALSE)-VLOOKUP($A40,'Import Peak Change'!$A$106:GM$202,195,FALSE)))</f>
        <v>0</v>
      </c>
      <c r="GN40" s="6">
        <f>IF(ISERROR(VLOOKUP($A40,'Import Peak'!$A$3:GN$99,196,FALSE)-VLOOKUP($A40,'Import Peak Change'!$A$106:GN$202,196,FALSE)),0,(VLOOKUP($A40,'Import Peak'!$A$3:GN$99,196,FALSE)-VLOOKUP($A40,'Import Peak Change'!$A$106:GN$202,196,FALSE)))</f>
        <v>0</v>
      </c>
      <c r="GO40" s="6">
        <f>IF(ISERROR(VLOOKUP($A40,'Import Peak'!$A$3:GO$99,197,FALSE)-VLOOKUP($A40,'Import Peak Change'!$A$106:GO$202,197,FALSE)),0,(VLOOKUP($A40,'Import Peak'!$A$3:GO$99,197,FALSE)-VLOOKUP($A40,'Import Peak Change'!$A$106:GO$202,197,FALSE)))</f>
        <v>0</v>
      </c>
      <c r="GP40" s="6">
        <f>IF(ISERROR(VLOOKUP($A40,'Import Peak'!$A$3:GP$99,198,FALSE)-VLOOKUP($A40,'Import Peak Change'!$A$106:GP$202,198,FALSE)),0,(VLOOKUP($A40,'Import Peak'!$A$3:GP$99,198,FALSE)-VLOOKUP($A40,'Import Peak Change'!$A$106:GP$202,198,FALSE)))</f>
        <v>0</v>
      </c>
      <c r="GQ40" s="6">
        <f>IF(ISERROR(VLOOKUP($A40,'Import Peak'!$A$3:GQ$99,199,FALSE)-VLOOKUP($A40,'Import Peak Change'!$A$106:GQ$202,199,FALSE)),0,(VLOOKUP($A40,'Import Peak'!$A$3:GQ$99,199,FALSE)-VLOOKUP($A40,'Import Peak Change'!$A$106:GQ$202,199,FALSE)))</f>
        <v>0</v>
      </c>
      <c r="GR40" s="6">
        <f>IF(ISERROR(VLOOKUP($A40,'Import Peak'!$A$3:GR$99,200,FALSE)-VLOOKUP($A40,'Import Peak Change'!$A$106:GR$202,200,FALSE)),0,(VLOOKUP($A40,'Import Peak'!$A$3:GR$99,200,FALSE)-VLOOKUP($A40,'Import Peak Change'!$A$106:GR$202,200,FALSE)))</f>
        <v>0</v>
      </c>
      <c r="GS40" s="6">
        <f>IF(ISERROR(VLOOKUP($A40,'Import Peak'!$A$3:GS$99,201,FALSE)-VLOOKUP($A40,'Import Peak Change'!$A$106:GS$202,201,FALSE)),0,(VLOOKUP($A40,'Import Peak'!$A$3:GS$99,201,FALSE)-VLOOKUP($A40,'Import Peak Change'!$A$106:GS$202,201,FALSE)))</f>
        <v>0</v>
      </c>
      <c r="GT40" s="6">
        <f>IF(ISERROR(VLOOKUP($A40,'Import Peak'!$A$3:GT$99,202,FALSE)-VLOOKUP($A40,'Import Peak Change'!$A$106:GT$202,202,FALSE)),0,(VLOOKUP($A40,'Import Peak'!$A$3:GT$99,202,FALSE)-VLOOKUP($A40,'Import Peak Change'!$A$106:GT$202,202,FALSE)))</f>
        <v>0</v>
      </c>
      <c r="GU40" s="6">
        <f>IF(ISERROR(VLOOKUP($A40,'Import Peak'!$A$3:GU$99,203,FALSE)-VLOOKUP($A40,'Import Peak Change'!$A$106:GU$202,203,FALSE)),0,(VLOOKUP($A40,'Import Peak'!$A$3:GU$99,203,FALSE)-VLOOKUP($A40,'Import Peak Change'!$A$106:GU$202,203,FALSE)))</f>
        <v>0</v>
      </c>
      <c r="GV40" s="6">
        <f>IF(ISERROR(VLOOKUP($A40,'Import Peak'!$A$3:GV$99,204,FALSE)-VLOOKUP($A40,'Import Peak Change'!$A$106:GV$202,204,FALSE)),0,(VLOOKUP($A40,'Import Peak'!$A$3:GV$99,204,FALSE)-VLOOKUP($A40,'Import Peak Change'!$A$106:GV$202,204,FALSE)))</f>
        <v>0</v>
      </c>
      <c r="GW40" s="6">
        <f>IF(ISERROR(VLOOKUP($A40,'Import Peak'!$A$3:GW$99,205,FALSE)-VLOOKUP($A40,'Import Peak Change'!$A$106:GW$202,205,FALSE)),0,(VLOOKUP($A40,'Import Peak'!$A$3:GW$99,205,FALSE)-VLOOKUP($A40,'Import Peak Change'!$A$106:GW$202,205,FALSE)))</f>
        <v>0</v>
      </c>
      <c r="GX40" s="6">
        <f>IF(ISERROR(VLOOKUP($A40,'Import Peak'!$A$3:GX$99,206,FALSE)-VLOOKUP($A40,'Import Peak Change'!$A$106:GX$202,206,FALSE)),0,(VLOOKUP($A40,'Import Peak'!$A$3:GX$99,206,FALSE)-VLOOKUP($A40,'Import Peak Change'!$A$106:GX$202,206,FALSE)))</f>
        <v>0</v>
      </c>
      <c r="GY40" s="6">
        <f>IF(ISERROR(VLOOKUP($A40,'Import Peak'!$A$3:GY$99,207,FALSE)-VLOOKUP($A40,'Import Peak Change'!$A$106:GY$202,207,FALSE)),0,(VLOOKUP($A40,'Import Peak'!$A$3:GY$99,207,FALSE)-VLOOKUP($A40,'Import Peak Change'!$A$106:GY$202,207,FALSE)))</f>
        <v>0</v>
      </c>
      <c r="GZ40" s="6">
        <f>IF(ISERROR(VLOOKUP($A40,'Import Peak'!$A$3:GZ$99,208,FALSE)-VLOOKUP($A40,'Import Peak Change'!$A$106:GZ$202,208,FALSE)),0,(VLOOKUP($A40,'Import Peak'!$A$3:GZ$99,208,FALSE)-VLOOKUP($A40,'Import Peak Change'!$A$106:GZ$202,208,FALSE)))</f>
        <v>0</v>
      </c>
      <c r="HA40" s="6">
        <f>IF(ISERROR(VLOOKUP($A40,'Import Peak'!$A$3:HA$99,209,FALSE)-VLOOKUP($A40,'Import Peak Change'!$A$106:HA$202,209,FALSE)),0,(VLOOKUP($A40,'Import Peak'!$A$3:HA$99,209,FALSE)-VLOOKUP($A40,'Import Peak Change'!$A$106:HA$202,209,FALSE)))</f>
        <v>0</v>
      </c>
      <c r="HB40" s="6">
        <f>IF(ISERROR(VLOOKUP($A40,'Import Peak'!$A$3:HB$99,210,FALSE)-VLOOKUP($A40,'Import Peak Change'!$A$106:HB$202,210,FALSE)),0,(VLOOKUP($A40,'Import Peak'!$A$3:HB$99,210,FALSE)-VLOOKUP($A40,'Import Peak Change'!$A$106:HB$202,210,FALSE)))</f>
        <v>0</v>
      </c>
      <c r="HC40" s="6">
        <f>IF(ISERROR(VLOOKUP($A40,'Import Peak'!$A$3:HC$99,211,FALSE)-VLOOKUP($A40,'Import Peak Change'!$A$106:HC$202,211,FALSE)),0,(VLOOKUP($A40,'Import Peak'!$A$3:HC$99,211,FALSE)-VLOOKUP($A40,'Import Peak Change'!$A$106:HC$202,211,FALSE)))</f>
        <v>0</v>
      </c>
      <c r="HD40" s="6">
        <f>IF(ISERROR(VLOOKUP($A40,'Import Peak'!$A$3:HD$99,212,FALSE)-VLOOKUP($A40,'Import Peak Change'!$A$106:HD$202,212,FALSE)),0,(VLOOKUP($A40,'Import Peak'!$A$3:HD$99,212,FALSE)-VLOOKUP($A40,'Import Peak Change'!$A$106:HD$202,212,FALSE)))</f>
        <v>0</v>
      </c>
      <c r="HE40" s="6">
        <f>IF(ISERROR(VLOOKUP($A40,'Import Peak'!$A$3:HE$99,213,FALSE)-VLOOKUP($A40,'Import Peak Change'!$A$106:HE$202,213,FALSE)),0,(VLOOKUP($A40,'Import Peak'!$A$3:HE$99,213,FALSE)-VLOOKUP($A40,'Import Peak Change'!$A$106:HE$202,213,FALSE)))</f>
        <v>0</v>
      </c>
      <c r="HF40" s="6">
        <f>IF(ISERROR(VLOOKUP($A40,'Import Peak'!$A$3:HF$99,214,FALSE)-VLOOKUP($A40,'Import Peak Change'!$A$106:HF$202,214,FALSE)),0,(VLOOKUP($A40,'Import Peak'!$A$3:HF$99,214,FALSE)-VLOOKUP($A40,'Import Peak Change'!$A$106:HF$202,214,FALSE)))</f>
        <v>0</v>
      </c>
      <c r="HG40" s="6">
        <f>IF(ISERROR(VLOOKUP($A40,'Import Peak'!$A$3:HG$99,215,FALSE)-VLOOKUP($A40,'Import Peak Change'!$A$106:HG$202,215,FALSE)),0,(VLOOKUP($A40,'Import Peak'!$A$3:HG$99,215,FALSE)-VLOOKUP($A40,'Import Peak Change'!$A$106:HG$202,215,FALSE)))</f>
        <v>0</v>
      </c>
      <c r="HH40" s="6">
        <f>IF(ISERROR(VLOOKUP($A40,'Import Peak'!$A$3:HH$99,216,FALSE)-VLOOKUP($A40,'Import Peak Change'!$A$106:HH$202,216,FALSE)),0,(VLOOKUP($A40,'Import Peak'!$A$3:HH$99,216,FALSE)-VLOOKUP($A40,'Import Peak Change'!$A$106:HH$202,216,FALSE)))</f>
        <v>0</v>
      </c>
      <c r="HI40" s="6">
        <f>IF(ISERROR(VLOOKUP($A40,'Import Peak'!$A$3:HI$99,217,FALSE)-VLOOKUP($A40,'Import Peak Change'!$A$106:HI$202,217,FALSE)),0,(VLOOKUP($A40,'Import Peak'!$A$3:HI$99,217,FALSE)-VLOOKUP($A40,'Import Peak Change'!$A$106:HI$202,217,FALSE)))</f>
        <v>0</v>
      </c>
      <c r="HJ40" s="6">
        <f>IF(ISERROR(VLOOKUP($A40,'Import Peak'!$A$3:HJ$99,218,FALSE)-VLOOKUP($A40,'Import Peak Change'!$A$106:HJ$202,218,FALSE)),0,(VLOOKUP($A40,'Import Peak'!$A$3:HJ$99,218,FALSE)-VLOOKUP($A40,'Import Peak Change'!$A$106:HJ$202,218,FALSE)))</f>
        <v>0</v>
      </c>
      <c r="HK40" s="6">
        <f>IF(ISERROR(VLOOKUP($A40,'Import Peak'!$A$3:HK$99,219,FALSE)-VLOOKUP($A40,'Import Peak Change'!$A$106:HK$202,219,FALSE)),0,(VLOOKUP($A40,'Import Peak'!$A$3:HK$99,219,FALSE)-VLOOKUP($A40,'Import Peak Change'!$A$106:HK$202,219,FALSE)))</f>
        <v>0</v>
      </c>
      <c r="HL40" s="6">
        <f>IF(ISERROR(VLOOKUP($A40,'Import Peak'!$A$3:HL$99,220,FALSE)-VLOOKUP($A40,'Import Peak Change'!$A$106:HL$202,220,FALSE)),0,(VLOOKUP($A40,'Import Peak'!$A$3:HL$99,220,FALSE)-VLOOKUP($A40,'Import Peak Change'!$A$106:HL$202,220,FALSE)))</f>
        <v>0</v>
      </c>
      <c r="HM40" s="6">
        <f>IF(ISERROR(VLOOKUP($A40,'Import Peak'!$A$3:HM$99,221,FALSE)-VLOOKUP($A40,'Import Peak Change'!$A$106:HM$202,221,FALSE)),0,(VLOOKUP($A40,'Import Peak'!$A$3:HM$99,221,FALSE)-VLOOKUP($A40,'Import Peak Change'!$A$106:HM$202,221,FALSE)))</f>
        <v>0</v>
      </c>
      <c r="HN40" s="6">
        <f>IF(ISERROR(VLOOKUP($A40,'Import Peak'!$A$3:HN$99,222,FALSE)-VLOOKUP($A40,'Import Peak Change'!$A$106:HN$202,222,FALSE)),0,(VLOOKUP($A40,'Import Peak'!$A$3:HN$99,222,FALSE)-VLOOKUP($A40,'Import Peak Change'!$A$106:HN$202,222,FALSE)))</f>
        <v>0</v>
      </c>
      <c r="HO40" s="6">
        <f>IF(ISERROR(VLOOKUP($A40,'Import Peak'!$A$3:HO$99,223,FALSE)-VLOOKUP($A40,'Import Peak Change'!$A$106:HO$202,223,FALSE)),0,(VLOOKUP($A40,'Import Peak'!$A$3:HO$99,223,FALSE)-VLOOKUP($A40,'Import Peak Change'!$A$106:HO$202,223,FALSE)))</f>
        <v>0</v>
      </c>
      <c r="HP40" s="6">
        <f>IF(ISERROR(VLOOKUP($A40,'Import Peak'!$A$3:HP$99,224,FALSE)-VLOOKUP($A40,'Import Peak Change'!$A$106:HP$202,224,FALSE)),0,(VLOOKUP($A40,'Import Peak'!$A$3:HP$99,224,FALSE)-VLOOKUP($A40,'Import Peak Change'!$A$106:HP$202,224,FALSE)))</f>
        <v>0</v>
      </c>
      <c r="HQ40" s="6">
        <f>IF(ISERROR(VLOOKUP($A40,'Import Peak'!$A$3:HQ$99,225,FALSE)-VLOOKUP($A40,'Import Peak Change'!$A$106:HQ$202,225,FALSE)),0,(VLOOKUP($A40,'Import Peak'!$A$3:HQ$99,225,FALSE)-VLOOKUP($A40,'Import Peak Change'!$A$106:HQ$202,225,FALSE)))</f>
        <v>0</v>
      </c>
      <c r="HR40" s="6">
        <f>IF(ISERROR(VLOOKUP($A40,'Import Peak'!$A$3:HR$99,226,FALSE)-VLOOKUP($A40,'Import Peak Change'!$A$106:HR$202,226,FALSE)),0,(VLOOKUP($A40,'Import Peak'!$A$3:HR$99,226,FALSE)-VLOOKUP($A40,'Import Peak Change'!$A$106:HR$202,226,FALSE)))</f>
        <v>0</v>
      </c>
      <c r="HS40" s="6">
        <f>IF(ISERROR(VLOOKUP($A40,'Import Peak'!$A$3:HS$99,227,FALSE)-VLOOKUP($A40,'Import Peak Change'!$A$106:HS$202,227,FALSE)),0,(VLOOKUP($A40,'Import Peak'!$A$3:HS$99,227,FALSE)-VLOOKUP($A40,'Import Peak Change'!$A$106:HS$202,227,FALSE)))</f>
        <v>0</v>
      </c>
      <c r="HT40" s="6">
        <f>IF(ISERROR(VLOOKUP($A40,'Import Peak'!$A$3:HT$99,228,FALSE)-VLOOKUP($A40,'Import Peak Change'!$A$106:HT$202,228,FALSE)),0,(VLOOKUP($A40,'Import Peak'!$A$3:HT$99,228,FALSE)-VLOOKUP($A40,'Import Peak Change'!$A$106:HT$202,228,FALSE)))</f>
        <v>0</v>
      </c>
      <c r="HU40" s="6">
        <f>IF(ISERROR(VLOOKUP($A40,'Import Peak'!$A$3:HU$99,229,FALSE)-VLOOKUP($A40,'Import Peak Change'!$A$106:HU$202,229,FALSE)),0,(VLOOKUP($A40,'Import Peak'!$A$3:HU$99,229,FALSE)-VLOOKUP($A40,'Import Peak Change'!$A$106:HU$202,229,FALSE)))</f>
        <v>0</v>
      </c>
      <c r="HV40" s="6">
        <f>IF(ISERROR(VLOOKUP($A40,'Import Peak'!$A$3:HV$99,230,FALSE)-VLOOKUP($A40,'Import Peak Change'!$A$106:HV$202,230,FALSE)),0,(VLOOKUP($A40,'Import Peak'!$A$3:HV$99,230,FALSE)-VLOOKUP($A40,'Import Peak Change'!$A$106:HV$202,230,FALSE)))</f>
        <v>0</v>
      </c>
      <c r="HW40" s="6">
        <f>IF(ISERROR(VLOOKUP($A40,'Import Peak'!$A$3:HW$99,231,FALSE)-VLOOKUP($A40,'Import Peak Change'!$A$106:HW$202,231,FALSE)),0,(VLOOKUP($A40,'Import Peak'!$A$3:HW$99,231,FALSE)-VLOOKUP($A40,'Import Peak Change'!$A$106:HW$202,231,FALSE)))</f>
        <v>0</v>
      </c>
      <c r="HX40" s="6">
        <f>IF(ISERROR(VLOOKUP($A40,'Import Peak'!$A$3:HX$99,232,FALSE)-VLOOKUP($A40,'Import Peak Change'!$A$106:HX$202,232,FALSE)),0,(VLOOKUP($A40,'Import Peak'!$A$3:HX$99,232,FALSE)-VLOOKUP($A40,'Import Peak Change'!$A$106:HX$202,232,FALSE)))</f>
        <v>0</v>
      </c>
      <c r="HY40" s="6">
        <f>IF(ISERROR(VLOOKUP($A40,'Import Peak'!$A$3:HY$99,233,FALSE)-VLOOKUP($A40,'Import Peak Change'!$A$106:HY$202,233,FALSE)),0,(VLOOKUP($A40,'Import Peak'!$A$3:HY$99,233,FALSE)-VLOOKUP($A40,'Import Peak Change'!$A$106:HY$202,233,FALSE)))</f>
        <v>0</v>
      </c>
      <c r="HZ40" s="6">
        <f>IF(ISERROR(VLOOKUP($A40,'Import Peak'!$A$3:HZ$99,234,FALSE)-VLOOKUP($A40,'Import Peak Change'!$A$106:HZ$202,234,FALSE)),0,(VLOOKUP($A40,'Import Peak'!$A$3:HZ$99,234,FALSE)-VLOOKUP($A40,'Import Peak Change'!$A$106:HZ$202,234,FALSE)))</f>
        <v>0</v>
      </c>
      <c r="IA40" s="6">
        <f>IF(ISERROR(VLOOKUP($A40,'Import Peak'!$A$3:IA$99,235,FALSE)-VLOOKUP($A40,'Import Peak Change'!$A$106:IA$202,235,FALSE)),0,(VLOOKUP($A40,'Import Peak'!$A$3:IA$99,235,FALSE)-VLOOKUP($A40,'Import Peak Change'!$A$106:IA$202,235,FALSE)))</f>
        <v>0</v>
      </c>
      <c r="IB40" s="6">
        <f>IF(ISERROR(VLOOKUP($A40,'Import Peak'!$A$3:IB$99,236,FALSE)-VLOOKUP($A40,'Import Peak Change'!$A$106:IB$202,236,FALSE)),0,(VLOOKUP($A40,'Import Peak'!$A$3:IB$99,236,FALSE)-VLOOKUP($A40,'Import Peak Change'!$A$106:IB$202,236,FALSE)))</f>
        <v>0</v>
      </c>
      <c r="IC40" s="6">
        <f>IF(ISERROR(VLOOKUP($A40,'Import Peak'!$A$3:IC$99,237,FALSE)-VLOOKUP($A40,'Import Peak Change'!$A$106:IC$202,237,FALSE)),0,(VLOOKUP($A40,'Import Peak'!$A$3:IC$99,237,FALSE)-VLOOKUP($A40,'Import Peak Change'!$A$106:IC$202,237,FALSE)))</f>
        <v>0</v>
      </c>
      <c r="ID40" s="6">
        <f>IF(ISERROR(VLOOKUP($A40,'Import Peak'!$A$3:ID$99,238,FALSE)-VLOOKUP($A40,'Import Peak Change'!$A$106:ID$202,238,FALSE)),0,(VLOOKUP($A40,'Import Peak'!$A$3:ID$99,238,FALSE)-VLOOKUP($A40,'Import Peak Change'!$A$106:ID$202,238,FALSE)))</f>
        <v>0</v>
      </c>
      <c r="IE40" s="6">
        <f>IF(ISERROR(VLOOKUP($A40,'Import Peak'!$A$3:IE$99,239,FALSE)-VLOOKUP($A40,'Import Peak Change'!$A$106:IE$202,239,FALSE)),0,(VLOOKUP($A40,'Import Peak'!$A$3:IE$99,239,FALSE)-VLOOKUP($A40,'Import Peak Change'!$A$106:IE$202,239,FALSE)))</f>
        <v>0</v>
      </c>
    </row>
    <row r="41" spans="1:239">
      <c r="A41" s="168" t="str">
        <f>IF('Import Peak'!A38=0,"",'Import Peak'!A38)</f>
        <v>ECCORIGINATION</v>
      </c>
      <c r="B41" s="6"/>
      <c r="C41" s="6"/>
      <c r="D41" s="6"/>
      <c r="E41" s="6"/>
      <c r="F41" s="6"/>
      <c r="G41" s="6">
        <f>IF(ISERROR(VLOOKUP($A41,'Import Peak'!$A$3:G$99,7,FALSE)-VLOOKUP($A41,'Import Peak Change'!$A$106:G$202,7,FALSE)),0,(VLOOKUP($A41,'Import Peak'!$A$3:G$99,7,FALSE)-VLOOKUP($A41,'Import Peak Change'!$A$106:G$202,7,FALSE)))</f>
        <v>0</v>
      </c>
      <c r="H41" s="6">
        <f>IF(ISERROR(VLOOKUP($A41,'Import Peak'!$A$3:H$99,8,FALSE)-VLOOKUP($A41,'Import Peak Change'!$A$106:H$202,8,FALSE)),0,(VLOOKUP($A41,'Import Peak'!$A$3:H$99,8,FALSE)-VLOOKUP($A41,'Import Peak Change'!$A$106:H$202,8,FALSE)))</f>
        <v>0</v>
      </c>
      <c r="I41" s="6">
        <f>IF(ISERROR(VLOOKUP($A41,'Import Peak'!$A$3:I$99,9,FALSE)-VLOOKUP($A41,'Import Peak Change'!$A$106:I$202,9,FALSE)),0,(VLOOKUP($A41,'Import Peak'!$A$3:I$99,9,FALSE)-VLOOKUP($A41,'Import Peak Change'!$A$106:I$202,9,FALSE)))</f>
        <v>0</v>
      </c>
      <c r="J41" s="6">
        <f>IF(ISERROR(VLOOKUP($A41,'Import Peak'!$A$3:J$99,10,FALSE)-VLOOKUP($A41,'Import Peak Change'!$A$106:J$202,10,FALSE)),0,(VLOOKUP($A41,'Import Peak'!$A$3:J$99,10,FALSE)-VLOOKUP($A41,'Import Peak Change'!$A$106:J$202,10,FALSE)))</f>
        <v>0</v>
      </c>
      <c r="K41" s="6">
        <f>IF(ISERROR(VLOOKUP($A41,'Import Peak'!$A$3:K$99,11,FALSE)-VLOOKUP($A41,'Import Peak Change'!$A$106:K$202,11,FALSE)),0,(VLOOKUP($A41,'Import Peak'!$A$3:K$99,11,FALSE)-VLOOKUP($A41,'Import Peak Change'!$A$106:K$202,11,FALSE)))</f>
        <v>0</v>
      </c>
      <c r="L41" s="6">
        <f>IF(ISERROR(VLOOKUP($A41,'Import Peak'!$A$3:L$99,12,FALSE)-VLOOKUP($A41,'Import Peak Change'!$A$106:L$202,12,FALSE)),0,(VLOOKUP($A41,'Import Peak'!$A$3:L$99,12,FALSE)-VLOOKUP($A41,'Import Peak Change'!$A$106:L$202,12,FALSE)))</f>
        <v>0</v>
      </c>
      <c r="M41" s="6">
        <f>IF(ISERROR(VLOOKUP($A41,'Import Peak'!$A$3:M$99,13,FALSE)-VLOOKUP($A41,'Import Peak Change'!$A$106:M$202,13,FALSE)),0,(VLOOKUP($A41,'Import Peak'!$A$3:M$99,13,FALSE)-VLOOKUP($A41,'Import Peak Change'!$A$106:M$202,13,FALSE)))</f>
        <v>0</v>
      </c>
      <c r="N41" s="6">
        <f>IF(ISERROR(VLOOKUP($A41,'Import Peak'!$A$3:N$99,14,FALSE)-VLOOKUP($A41,'Import Peak Change'!$A$106:N$202,14,FALSE)),0,(VLOOKUP($A41,'Import Peak'!$A$3:N$99,14,FALSE)-VLOOKUP($A41,'Import Peak Change'!$A$106:N$202,14,FALSE)))</f>
        <v>0</v>
      </c>
      <c r="O41" s="6">
        <f>IF(ISERROR(VLOOKUP($A41,'Import Peak'!$A$3:O$99,15,FALSE)-VLOOKUP($A41,'Import Peak Change'!$A$106:O$202,15,FALSE)),0,(VLOOKUP($A41,'Import Peak'!$A$3:O$99,15,FALSE)-VLOOKUP($A41,'Import Peak Change'!$A$106:O$202,15,FALSE)))</f>
        <v>0</v>
      </c>
      <c r="P41" s="6">
        <f>IF(ISERROR(VLOOKUP($A41,'Import Peak'!$A$3:P$99,16,FALSE)-VLOOKUP($A41,'Import Peak Change'!$A$106:P$202,16,FALSE)),0,(VLOOKUP($A41,'Import Peak'!$A$3:P$99,16,FALSE)-VLOOKUP($A41,'Import Peak Change'!$A$106:P$202,16,FALSE)))</f>
        <v>0</v>
      </c>
      <c r="Q41" s="6">
        <f>IF(ISERROR(VLOOKUP($A41,'Import Peak'!$A$3:Q$99,17,FALSE)-VLOOKUP($A41,'Import Peak Change'!$A$106:Q$202,17,FALSE)),0,(VLOOKUP($A41,'Import Peak'!$A$3:Q$99,17,FALSE)-VLOOKUP($A41,'Import Peak Change'!$A$106:Q$202,17,FALSE)))</f>
        <v>0</v>
      </c>
      <c r="R41" s="6">
        <f>IF(ISERROR(VLOOKUP($A41,'Import Peak'!$A$3:R$99,18,FALSE)-VLOOKUP($A41,'Import Peak Change'!$A$106:R$202,18,FALSE)),0,(VLOOKUP($A41,'Import Peak'!$A$3:R$99,18,FALSE)-VLOOKUP($A41,'Import Peak Change'!$A$106:R$202,18,FALSE)))</f>
        <v>0</v>
      </c>
      <c r="S41" s="6">
        <f>IF(ISERROR(VLOOKUP($A41,'Import Peak'!$A$3:S$99,19,FALSE)-VLOOKUP($A41,'Import Peak Change'!$A$106:S$202,19,FALSE)),0,(VLOOKUP($A41,'Import Peak'!$A$3:S$99,19,FALSE)-VLOOKUP($A41,'Import Peak Change'!$A$106:S$202,19,FALSE)))</f>
        <v>0</v>
      </c>
      <c r="T41" s="6">
        <f>IF(ISERROR(VLOOKUP($A41,'Import Peak'!$A$3:T$99,20,FALSE)-VLOOKUP($A41,'Import Peak Change'!$A$106:T$202,20,FALSE)),0,(VLOOKUP($A41,'Import Peak'!$A$3:T$99,20,FALSE)-VLOOKUP($A41,'Import Peak Change'!$A$106:T$202,20,FALSE)))</f>
        <v>0</v>
      </c>
      <c r="U41" s="6">
        <f>IF(ISERROR(VLOOKUP($A41,'Import Peak'!$A$3:U$99,21,FALSE)-VLOOKUP($A41,'Import Peak Change'!$A$106:U$202,21,FALSE)),0,(VLOOKUP($A41,'Import Peak'!$A$3:U$99,21,FALSE)-VLOOKUP($A41,'Import Peak Change'!$A$106:U$202,21,FALSE)))</f>
        <v>0</v>
      </c>
      <c r="V41" s="6">
        <f>IF(ISERROR(VLOOKUP($A41,'Import Peak'!$A$3:V$99,22,FALSE)-VLOOKUP($A41,'Import Peak Change'!$A$106:V$202,22,FALSE)),0,(VLOOKUP($A41,'Import Peak'!$A$3:V$99,22,FALSE)-VLOOKUP($A41,'Import Peak Change'!$A$106:V$202,22,FALSE)))</f>
        <v>0</v>
      </c>
      <c r="W41" s="6">
        <f>IF(ISERROR(VLOOKUP($A41,'Import Peak'!$A$3:W$99,23,FALSE)-VLOOKUP($A41,'Import Peak Change'!$A$106:W$202,23,FALSE)),0,(VLOOKUP($A41,'Import Peak'!$A$3:W$99,23,FALSE)-VLOOKUP($A41,'Import Peak Change'!$A$106:W$202,23,FALSE)))</f>
        <v>0</v>
      </c>
      <c r="X41" s="6">
        <f>IF(ISERROR(VLOOKUP($A41,'Import Peak'!$A$3:X$99,24,FALSE)-VLOOKUP($A41,'Import Peak Change'!$A$106:X$202,24,FALSE)),0,(VLOOKUP($A41,'Import Peak'!$A$3:X$99,24,FALSE)-VLOOKUP($A41,'Import Peak Change'!$A$106:X$202,24,FALSE)))</f>
        <v>0</v>
      </c>
      <c r="Y41" s="6">
        <f>IF(ISERROR(VLOOKUP($A41,'Import Peak'!$A$3:Y$99,25,FALSE)-VLOOKUP($A41,'Import Peak Change'!$A$106:Y$202,25,FALSE)),0,(VLOOKUP($A41,'Import Peak'!$A$3:Y$99,25,FALSE)-VLOOKUP($A41,'Import Peak Change'!$A$106:Y$202,25,FALSE)))</f>
        <v>0</v>
      </c>
      <c r="Z41" s="6">
        <f>IF(ISERROR(VLOOKUP($A41,'Import Peak'!$A$3:Z$99,26,FALSE)-VLOOKUP($A41,'Import Peak Change'!$A$106:Z$202,26,FALSE)),0,(VLOOKUP($A41,'Import Peak'!$A$3:Z$99,26,FALSE)-VLOOKUP($A41,'Import Peak Change'!$A$106:Z$202,26,FALSE)))</f>
        <v>0</v>
      </c>
      <c r="AA41" s="6">
        <f>IF(ISERROR(VLOOKUP($A41,'Import Peak'!$A$3:AA$99,27,FALSE)-VLOOKUP($A41,'Import Peak Change'!$A$106:AA$202,27,FALSE)),0,(VLOOKUP($A41,'Import Peak'!$A$3:AA$99,27,FALSE)-VLOOKUP($A41,'Import Peak Change'!$A$106:AA$202,27,FALSE)))</f>
        <v>0</v>
      </c>
      <c r="AB41" s="6">
        <f>IF(ISERROR(VLOOKUP($A41,'Import Peak'!$A$3:AB$99,28,FALSE)-VLOOKUP($A41,'Import Peak Change'!$A$106:AB$202,28,FALSE)),0,(VLOOKUP($A41,'Import Peak'!$A$3:AB$99,28,FALSE)-VLOOKUP($A41,'Import Peak Change'!$A$106:AB$202,28,FALSE)))</f>
        <v>0</v>
      </c>
      <c r="AC41" s="6">
        <f>IF(ISERROR(VLOOKUP($A41,'Import Peak'!$A$3:AC$99,29,FALSE)-VLOOKUP($A41,'Import Peak Change'!$A$106:AC$202,29,FALSE)),0,(VLOOKUP($A41,'Import Peak'!$A$3:AC$99,29,FALSE)-VLOOKUP($A41,'Import Peak Change'!$A$106:AC$202,29,FALSE)))</f>
        <v>0</v>
      </c>
      <c r="AD41" s="6">
        <f>IF(ISERROR(VLOOKUP($A41,'Import Peak'!$A$3:AD$99,30,FALSE)-VLOOKUP($A41,'Import Peak Change'!$A$106:AD$202,30,FALSE)),0,(VLOOKUP($A41,'Import Peak'!$A$3:AD$99,30,FALSE)-VLOOKUP($A41,'Import Peak Change'!$A$106:AD$202,30,FALSE)))</f>
        <v>0</v>
      </c>
      <c r="AE41" s="6">
        <f>IF(ISERROR(VLOOKUP($A41,'Import Peak'!$A$3:AE$99,31,FALSE)-VLOOKUP($A41,'Import Peak Change'!$A$106:AE$202,31,FALSE)),0,(VLOOKUP($A41,'Import Peak'!$A$3:AE$99,31,FALSE)-VLOOKUP($A41,'Import Peak Change'!$A$106:AE$202,31,FALSE)))</f>
        <v>0</v>
      </c>
      <c r="AF41" s="6">
        <f>IF(ISERROR(VLOOKUP($A41,'Import Peak'!$A$3:AF$99,32,FALSE)-VLOOKUP($A41,'Import Peak Change'!$A$106:AF$202,32,FALSE)),0,(VLOOKUP($A41,'Import Peak'!$A$3:AF$99,32,FALSE)-VLOOKUP($A41,'Import Peak Change'!$A$106:AF$202,32,FALSE)))</f>
        <v>0</v>
      </c>
      <c r="AG41" s="6">
        <f>IF(ISERROR(VLOOKUP($A41,'Import Peak'!$A$3:AG$99,33,FALSE)-VLOOKUP($A41,'Import Peak Change'!$A$106:AG$202,33,FALSE)),0,(VLOOKUP($A41,'Import Peak'!$A$3:AG$99,33,FALSE)-VLOOKUP($A41,'Import Peak Change'!$A$106:AG$202,33,FALSE)))</f>
        <v>0</v>
      </c>
      <c r="AH41" s="6">
        <f>IF(ISERROR(VLOOKUP($A41,'Import Peak'!$A$3:AH$99,34,FALSE)-VLOOKUP($A41,'Import Peak Change'!$A$106:AH$202,34,FALSE)),0,(VLOOKUP($A41,'Import Peak'!$A$3:AH$99,34,FALSE)-VLOOKUP($A41,'Import Peak Change'!$A$106:AH$202,34,FALSE)))</f>
        <v>0</v>
      </c>
      <c r="AI41" s="6">
        <f>IF(ISERROR(VLOOKUP($A41,'Import Peak'!$A$3:AI$99,35,FALSE)-VLOOKUP($A41,'Import Peak Change'!$A$106:AI$202,35,FALSE)),0,(VLOOKUP($A41,'Import Peak'!$A$3:AI$99,35,FALSE)-VLOOKUP($A41,'Import Peak Change'!$A$106:AI$202,35,FALSE)))</f>
        <v>0</v>
      </c>
      <c r="AJ41" s="6">
        <f>IF(ISERROR(VLOOKUP($A41,'Import Peak'!$A$3:AJ$99,36,FALSE)-VLOOKUP($A41,'Import Peak Change'!$A$106:AJ$202,36,FALSE)),0,(VLOOKUP($A41,'Import Peak'!$A$3:AJ$99,36,FALSE)-VLOOKUP($A41,'Import Peak Change'!$A$106:AJ$202,36,FALSE)))</f>
        <v>0</v>
      </c>
      <c r="AK41" s="6">
        <f>IF(ISERROR(VLOOKUP($A41,'Import Peak'!$A$3:AK$99,37,FALSE)-VLOOKUP($A41,'Import Peak Change'!$A$106:AK$202,37,FALSE)),0,(VLOOKUP($A41,'Import Peak'!$A$3:AK$99,37,FALSE)-VLOOKUP($A41,'Import Peak Change'!$A$106:AK$202,37,FALSE)))</f>
        <v>0</v>
      </c>
      <c r="AL41" s="6">
        <f>IF(ISERROR(VLOOKUP($A41,'Import Peak'!$A$3:AL$99,38,FALSE)-VLOOKUP($A41,'Import Peak Change'!$A$106:AL$202,38,FALSE)),0,(VLOOKUP($A41,'Import Peak'!$A$3:AL$99,38,FALSE)-VLOOKUP($A41,'Import Peak Change'!$A$106:AL$202,38,FALSE)))</f>
        <v>0</v>
      </c>
      <c r="AM41" s="6">
        <f>IF(ISERROR(VLOOKUP($A41,'Import Peak'!$A$3:AM$99,39,FALSE)-VLOOKUP($A41,'Import Peak Change'!$A$106:AM$202,39,FALSE)),0,(VLOOKUP($A41,'Import Peak'!$A$3:AM$99,39,FALSE)-VLOOKUP($A41,'Import Peak Change'!$A$106:AM$202,39,FALSE)))</f>
        <v>0</v>
      </c>
      <c r="AN41" s="6">
        <f>IF(ISERROR(VLOOKUP($A41,'Import Peak'!$A$3:AN$99,40,FALSE)-VLOOKUP($A41,'Import Peak Change'!$A$106:AN$202,40,FALSE)),0,(VLOOKUP($A41,'Import Peak'!$A$3:AN$99,40,FALSE)-VLOOKUP($A41,'Import Peak Change'!$A$106:AN$202,40,FALSE)))</f>
        <v>0</v>
      </c>
      <c r="AO41" s="6">
        <f>IF(ISERROR(VLOOKUP($A41,'Import Peak'!$A$3:AO$99,41,FALSE)-VLOOKUP($A41,'Import Peak Change'!$A$106:AO$202,41,FALSE)),0,(VLOOKUP($A41,'Import Peak'!$A$3:AO$99,41,FALSE)-VLOOKUP($A41,'Import Peak Change'!$A$106:AO$202,41,FALSE)))</f>
        <v>0</v>
      </c>
      <c r="AP41" s="6">
        <f>IF(ISERROR(VLOOKUP($A41,'Import Peak'!$A$3:AP$99,42,FALSE)-VLOOKUP($A41,'Import Peak Change'!$A$106:AP$202,42,FALSE)),0,(VLOOKUP($A41,'Import Peak'!$A$3:AP$99,42,FALSE)-VLOOKUP($A41,'Import Peak Change'!$A$106:AP$202,42,FALSE)))</f>
        <v>0</v>
      </c>
      <c r="AQ41" s="6">
        <f>IF(ISERROR(VLOOKUP($A41,'Import Peak'!$A$3:AQ$99,43,FALSE)-VLOOKUP($A41,'Import Peak Change'!$A$106:AQ$202,43,FALSE)),0,(VLOOKUP($A41,'Import Peak'!$A$3:AQ$99,43,FALSE)-VLOOKUP($A41,'Import Peak Change'!$A$106:AQ$202,43,FALSE)))</f>
        <v>0</v>
      </c>
      <c r="AR41" s="6">
        <f>IF(ISERROR(VLOOKUP($A41,'Import Peak'!$A$3:AR$99,44,FALSE)-VLOOKUP($A41,'Import Peak Change'!$A$106:AR$202,44,FALSE)),0,(VLOOKUP($A41,'Import Peak'!$A$3:AR$99,44,FALSE)-VLOOKUP($A41,'Import Peak Change'!$A$106:AR$202,44,FALSE)))</f>
        <v>0</v>
      </c>
      <c r="AS41" s="6">
        <f>IF(ISERROR(VLOOKUP($A41,'Import Peak'!$A$3:AS$99,45,FALSE)-VLOOKUP($A41,'Import Peak Change'!$A$106:AS$202,45,FALSE)),0,(VLOOKUP($A41,'Import Peak'!$A$3:AS$99,45,FALSE)-VLOOKUP($A41,'Import Peak Change'!$A$106:AS$202,45,FALSE)))</f>
        <v>0</v>
      </c>
      <c r="AT41" s="6">
        <f>IF(ISERROR(VLOOKUP($A41,'Import Peak'!$A$3:AT$99,46,FALSE)-VLOOKUP($A41,'Import Peak Change'!$A$106:AT$202,46,FALSE)),0,(VLOOKUP($A41,'Import Peak'!$A$3:AT$99,46,FALSE)-VLOOKUP($A41,'Import Peak Change'!$A$106:AT$202,46,FALSE)))</f>
        <v>0</v>
      </c>
      <c r="AU41" s="6">
        <f>IF(ISERROR(VLOOKUP($A41,'Import Peak'!$A$3:AU$99,47,FALSE)-VLOOKUP($A41,'Import Peak Change'!$A$106:AU$202,47,FALSE)),0,(VLOOKUP($A41,'Import Peak'!$A$3:AU$99,47,FALSE)-VLOOKUP($A41,'Import Peak Change'!$A$106:AU$202,47,FALSE)))</f>
        <v>0</v>
      </c>
      <c r="AV41" s="6">
        <f>IF(ISERROR(VLOOKUP($A41,'Import Peak'!$A$3:AV$99,48,FALSE)-VLOOKUP($A41,'Import Peak Change'!$A$106:AV$202,48,FALSE)),0,(VLOOKUP($A41,'Import Peak'!$A$3:AV$99,48,FALSE)-VLOOKUP($A41,'Import Peak Change'!$A$106:AV$202,48,FALSE)))</f>
        <v>0</v>
      </c>
      <c r="AW41" s="6">
        <f>IF(ISERROR(VLOOKUP($A41,'Import Peak'!$A$3:AW$99,49,FALSE)-VLOOKUP($A41,'Import Peak Change'!$A$106:AW$202,49,FALSE)),0,(VLOOKUP($A41,'Import Peak'!$A$3:AW$99,49,FALSE)-VLOOKUP($A41,'Import Peak Change'!$A$106:AW$202,49,FALSE)))</f>
        <v>0</v>
      </c>
      <c r="AX41" s="6">
        <f>IF(ISERROR(VLOOKUP($A41,'Import Peak'!$A$3:AX$99,50,FALSE)-VLOOKUP($A41,'Import Peak Change'!$A$106:AX$202,50,FALSE)),0,(VLOOKUP($A41,'Import Peak'!$A$3:AX$99,50,FALSE)-VLOOKUP($A41,'Import Peak Change'!$A$106:AX$202,50,FALSE)))</f>
        <v>0</v>
      </c>
      <c r="AY41" s="6">
        <f>IF(ISERROR(VLOOKUP($A41,'Import Peak'!$A$3:AY$99,51,FALSE)-VLOOKUP($A41,'Import Peak Change'!$A$106:AY$202,51,FALSE)),0,(VLOOKUP($A41,'Import Peak'!$A$3:AY$99,51,FALSE)-VLOOKUP($A41,'Import Peak Change'!$A$106:AY$202,51,FALSE)))</f>
        <v>0</v>
      </c>
      <c r="AZ41" s="6">
        <f>IF(ISERROR(VLOOKUP($A41,'Import Peak'!$A$3:AZ$99,52,FALSE)-VLOOKUP($A41,'Import Peak Change'!$A$106:AZ$202,52,FALSE)),0,(VLOOKUP($A41,'Import Peak'!$A$3:AZ$99,52,FALSE)-VLOOKUP($A41,'Import Peak Change'!$A$106:AZ$202,52,FALSE)))</f>
        <v>0</v>
      </c>
      <c r="BA41" s="6">
        <f>IF(ISERROR(VLOOKUP($A41,'Import Peak'!$A$3:BA$99,53,FALSE)-VLOOKUP($A41,'Import Peak Change'!$A$106:BA$202,53,FALSE)),0,(VLOOKUP($A41,'Import Peak'!$A$3:BA$99,53,FALSE)-VLOOKUP($A41,'Import Peak Change'!$A$106:BA$202,53,FALSE)))</f>
        <v>0</v>
      </c>
      <c r="BB41" s="6">
        <f>IF(ISERROR(VLOOKUP($A41,'Import Peak'!$A$3:BB$99,54,FALSE)-VLOOKUP($A41,'Import Peak Change'!$A$106:BB$202,54,FALSE)),0,(VLOOKUP($A41,'Import Peak'!$A$3:BB$99,54,FALSE)-VLOOKUP($A41,'Import Peak Change'!$A$106:BB$202,54,FALSE)))</f>
        <v>0</v>
      </c>
      <c r="BC41" s="6">
        <f>IF(ISERROR(VLOOKUP($A41,'Import Peak'!$A$3:BC$99,55,FALSE)-VLOOKUP($A41,'Import Peak Change'!$A$106:BC$202,55,FALSE)),0,(VLOOKUP($A41,'Import Peak'!$A$3:BC$99,55,FALSE)-VLOOKUP($A41,'Import Peak Change'!$A$106:BC$202,55,FALSE)))</f>
        <v>0</v>
      </c>
      <c r="BD41" s="6">
        <f>IF(ISERROR(VLOOKUP($A41,'Import Peak'!$A$3:BD$99,56,FALSE)-VLOOKUP($A41,'Import Peak Change'!$A$106:BD$202,56,FALSE)),0,(VLOOKUP($A41,'Import Peak'!$A$3:BD$99,56,FALSE)-VLOOKUP($A41,'Import Peak Change'!$A$106:BD$202,56,FALSE)))</f>
        <v>0</v>
      </c>
      <c r="BE41" s="6">
        <f>IF(ISERROR(VLOOKUP($A41,'Import Peak'!$A$3:BE$99,57,FALSE)-VLOOKUP($A41,'Import Peak Change'!$A$106:BE$202,57,FALSE)),0,(VLOOKUP($A41,'Import Peak'!$A$3:BE$99,57,FALSE)-VLOOKUP($A41,'Import Peak Change'!$A$106:BE$202,57,FALSE)))</f>
        <v>0</v>
      </c>
      <c r="BF41" s="6">
        <f>IF(ISERROR(VLOOKUP($A41,'Import Peak'!$A$3:BF$99,58,FALSE)-VLOOKUP($A41,'Import Peak Change'!$A$106:BF$202,58,FALSE)),0,(VLOOKUP($A41,'Import Peak'!$A$3:BF$99,58,FALSE)-VLOOKUP($A41,'Import Peak Change'!$A$106:BF$202,58,FALSE)))</f>
        <v>0</v>
      </c>
      <c r="BG41" s="6">
        <f>IF(ISERROR(VLOOKUP($A41,'Import Peak'!$A$3:BG$99,59,FALSE)-VLOOKUP($A41,'Import Peak Change'!$A$106:BG$202,59,FALSE)),0,(VLOOKUP($A41,'Import Peak'!$A$3:BG$99,59,FALSE)-VLOOKUP($A41,'Import Peak Change'!$A$106:BG$202,59,FALSE)))</f>
        <v>0</v>
      </c>
      <c r="BH41" s="6">
        <f>IF(ISERROR(VLOOKUP($A41,'Import Peak'!$A$3:BH$99,60,FALSE)-VLOOKUP($A41,'Import Peak Change'!$A$106:BH$202,60,FALSE)),0,(VLOOKUP($A41,'Import Peak'!$A$3:BH$99,60,FALSE)-VLOOKUP($A41,'Import Peak Change'!$A$106:BH$202,60,FALSE)))</f>
        <v>0</v>
      </c>
      <c r="BI41" s="6">
        <f>IF(ISERROR(VLOOKUP($A41,'Import Peak'!$A$3:BI$99,61,FALSE)-VLOOKUP($A41,'Import Peak Change'!$A$106:BI$202,61,FALSE)),0,(VLOOKUP($A41,'Import Peak'!$A$3:BI$99,61,FALSE)-VLOOKUP($A41,'Import Peak Change'!$A$106:BI$202,61,FALSE)))</f>
        <v>0</v>
      </c>
      <c r="BJ41" s="6">
        <f>IF(ISERROR(VLOOKUP($A41,'Import Peak'!$A$3:BJ$99,62,FALSE)-VLOOKUP($A41,'Import Peak Change'!$A$106:BJ$202,62,FALSE)),0,(VLOOKUP($A41,'Import Peak'!$A$3:BJ$99,62,FALSE)-VLOOKUP($A41,'Import Peak Change'!$A$106:BJ$202,62,FALSE)))</f>
        <v>0</v>
      </c>
      <c r="BK41" s="6">
        <f>IF(ISERROR(VLOOKUP($A41,'Import Peak'!$A$3:BK$99,63,FALSE)-VLOOKUP($A41,'Import Peak Change'!$A$106:BK$202,63,FALSE)),0,(VLOOKUP($A41,'Import Peak'!$A$3:BK$99,63,FALSE)-VLOOKUP($A41,'Import Peak Change'!$A$106:BK$202,63,FALSE)))</f>
        <v>0</v>
      </c>
      <c r="BL41" s="6">
        <f>IF(ISERROR(VLOOKUP($A41,'Import Peak'!$A$3:BL$99,64,FALSE)-VLOOKUP($A41,'Import Peak Change'!$A$106:BL$202,64,FALSE)),0,(VLOOKUP($A41,'Import Peak'!$A$3:BL$99,64,FALSE)-VLOOKUP($A41,'Import Peak Change'!$A$106:BL$202,64,FALSE)))</f>
        <v>0</v>
      </c>
      <c r="BM41" s="6">
        <f>IF(ISERROR(VLOOKUP($A41,'Import Peak'!$A$3:BM$99,65,FALSE)-VLOOKUP($A41,'Import Peak Change'!$A$106:BM$202,65,FALSE)),0,(VLOOKUP($A41,'Import Peak'!$A$3:BM$99,65,FALSE)-VLOOKUP($A41,'Import Peak Change'!$A$106:BM$202,65,FALSE)))</f>
        <v>0</v>
      </c>
      <c r="BN41" s="6">
        <f>IF(ISERROR(VLOOKUP($A41,'Import Peak'!$A$3:BN$99,66,FALSE)-VLOOKUP($A41,'Import Peak Change'!$A$106:BN$202,66,FALSE)),0,(VLOOKUP($A41,'Import Peak'!$A$3:BN$99,66,FALSE)-VLOOKUP($A41,'Import Peak Change'!$A$106:BN$202,66,FALSE)))</f>
        <v>0</v>
      </c>
      <c r="BO41" s="6">
        <f>IF(ISERROR(VLOOKUP($A41,'Import Peak'!$A$3:BO$99,67,FALSE)-VLOOKUP($A41,'Import Peak Change'!$A$106:BO$202,67,FALSE)),0,(VLOOKUP($A41,'Import Peak'!$A$3:BO$99,67,FALSE)-VLOOKUP($A41,'Import Peak Change'!$A$106:BO$202,67,FALSE)))</f>
        <v>0</v>
      </c>
      <c r="BP41" s="6">
        <f>IF(ISERROR(VLOOKUP($A41,'Import Peak'!$A$3:BP$99,68,FALSE)-VLOOKUP($A41,'Import Peak Change'!$A$106:BP$202,68,FALSE)),0,(VLOOKUP($A41,'Import Peak'!$A$3:BP$99,68,FALSE)-VLOOKUP($A41,'Import Peak Change'!$A$106:BP$202,68,FALSE)))</f>
        <v>0</v>
      </c>
      <c r="BQ41" s="6">
        <f>IF(ISERROR(VLOOKUP($A41,'Import Peak'!$A$3:BQ$99,69,FALSE)-VLOOKUP($A41,'Import Peak Change'!$A$106:BQ$202,69,FALSE)),0,(VLOOKUP($A41,'Import Peak'!$A$3:BQ$99,69,FALSE)-VLOOKUP($A41,'Import Peak Change'!$A$106:BQ$202,69,FALSE)))</f>
        <v>0</v>
      </c>
      <c r="BR41" s="6">
        <f>IF(ISERROR(VLOOKUP($A41,'Import Peak'!$A$3:BR$99,70,FALSE)-VLOOKUP($A41,'Import Peak Change'!$A$106:BR$202,70,FALSE)),0,(VLOOKUP($A41,'Import Peak'!$A$3:BR$99,70,FALSE)-VLOOKUP($A41,'Import Peak Change'!$A$106:BR$202,70,FALSE)))</f>
        <v>0</v>
      </c>
      <c r="BS41" s="6">
        <f>IF(ISERROR(VLOOKUP($A41,'Import Peak'!$A$3:BS$99,71,FALSE)-VLOOKUP($A41,'Import Peak Change'!$A$106:BS$202,71,FALSE)),0,(VLOOKUP($A41,'Import Peak'!$A$3:BS$99,71,FALSE)-VLOOKUP($A41,'Import Peak Change'!$A$106:BS$202,71,FALSE)))</f>
        <v>0</v>
      </c>
      <c r="BT41" s="6">
        <f>IF(ISERROR(VLOOKUP($A41,'Import Peak'!$A$3:BT$99,72,FALSE)-VLOOKUP($A41,'Import Peak Change'!$A$106:BT$202,72,FALSE)),0,(VLOOKUP($A41,'Import Peak'!$A$3:BT$99,72,FALSE)-VLOOKUP($A41,'Import Peak Change'!$A$106:BT$202,72,FALSE)))</f>
        <v>0</v>
      </c>
      <c r="BU41" s="6">
        <f>IF(ISERROR(VLOOKUP($A41,'Import Peak'!$A$3:BU$99,73,FALSE)-VLOOKUP($A41,'Import Peak Change'!$A$106:BU$202,73,FALSE)),0,(VLOOKUP($A41,'Import Peak'!$A$3:BU$99,73,FALSE)-VLOOKUP($A41,'Import Peak Change'!$A$106:BU$202,73,FALSE)))</f>
        <v>0</v>
      </c>
      <c r="BV41" s="6">
        <f>IF(ISERROR(VLOOKUP($A41,'Import Peak'!$A$3:BV$99,74,FALSE)-VLOOKUP($A41,'Import Peak Change'!$A$106:BV$202,74,FALSE)),0,(VLOOKUP($A41,'Import Peak'!$A$3:BV$99,74,FALSE)-VLOOKUP($A41,'Import Peak Change'!$A$106:BV$202,74,FALSE)))</f>
        <v>0</v>
      </c>
      <c r="BW41" s="6">
        <f>IF(ISERROR(VLOOKUP($A41,'Import Peak'!$A$3:BW$99,75,FALSE)-VLOOKUP($A41,'Import Peak Change'!$A$106:BW$202,75,FALSE)),0,(VLOOKUP($A41,'Import Peak'!$A$3:BW$99,75,FALSE)-VLOOKUP($A41,'Import Peak Change'!$A$106:BW$202,75,FALSE)))</f>
        <v>0</v>
      </c>
      <c r="BX41" s="6">
        <f>IF(ISERROR(VLOOKUP($A41,'Import Peak'!$A$3:BX$99,76,FALSE)-VLOOKUP($A41,'Import Peak Change'!$A$106:BX$202,76,FALSE)),0,(VLOOKUP($A41,'Import Peak'!$A$3:BX$99,76,FALSE)-VLOOKUP($A41,'Import Peak Change'!$A$106:BX$202,76,FALSE)))</f>
        <v>0</v>
      </c>
      <c r="BY41" s="6">
        <f>IF(ISERROR(VLOOKUP($A41,'Import Peak'!$A$3:BY$99,77,FALSE)-VLOOKUP($A41,'Import Peak Change'!$A$106:BY$202,77,FALSE)),0,(VLOOKUP($A41,'Import Peak'!$A$3:BY$99,77,FALSE)-VLOOKUP($A41,'Import Peak Change'!$A$106:BY$202,77,FALSE)))</f>
        <v>0</v>
      </c>
      <c r="BZ41" s="6">
        <f>IF(ISERROR(VLOOKUP($A41,'Import Peak'!$A$3:BZ$99,78,FALSE)-VLOOKUP($A41,'Import Peak Change'!$A$106:BZ$202,78,FALSE)),0,(VLOOKUP($A41,'Import Peak'!$A$3:BZ$99,78,FALSE)-VLOOKUP($A41,'Import Peak Change'!$A$106:BZ$202,78,FALSE)))</f>
        <v>0</v>
      </c>
      <c r="CA41" s="6">
        <f>IF(ISERROR(VLOOKUP($A41,'Import Peak'!$A$3:CA$99,79,FALSE)-VLOOKUP($A41,'Import Peak Change'!$A$106:CA$202,79,FALSE)),0,(VLOOKUP($A41,'Import Peak'!$A$3:CA$99,79,FALSE)-VLOOKUP($A41,'Import Peak Change'!$A$106:CA$202,79,FALSE)))</f>
        <v>0</v>
      </c>
      <c r="CB41" s="6">
        <f>IF(ISERROR(VLOOKUP($A41,'Import Peak'!$A$3:CB$99,80,FALSE)-VLOOKUP($A41,'Import Peak Change'!$A$106:CB$202,80,FALSE)),0,(VLOOKUP($A41,'Import Peak'!$A$3:CB$99,80,FALSE)-VLOOKUP($A41,'Import Peak Change'!$A$106:CB$202,80,FALSE)))</f>
        <v>0</v>
      </c>
      <c r="CC41" s="6">
        <f>IF(ISERROR(VLOOKUP($A41,'Import Peak'!$A$3:CC$99,81,FALSE)-VLOOKUP($A41,'Import Peak Change'!$A$106:CC$202,81,FALSE)),0,(VLOOKUP($A41,'Import Peak'!$A$3:CC$99,81,FALSE)-VLOOKUP($A41,'Import Peak Change'!$A$106:CC$202,81,FALSE)))</f>
        <v>0</v>
      </c>
      <c r="CD41" s="6">
        <f>IF(ISERROR(VLOOKUP($A41,'Import Peak'!$A$3:CD$99,82,FALSE)-VLOOKUP($A41,'Import Peak Change'!$A$106:CD$202,82,FALSE)),0,(VLOOKUP($A41,'Import Peak'!$A$3:CD$99,82,FALSE)-VLOOKUP($A41,'Import Peak Change'!$A$106:CD$202,82,FALSE)))</f>
        <v>0</v>
      </c>
      <c r="CE41" s="6">
        <f>IF(ISERROR(VLOOKUP($A41,'Import Peak'!$A$3:CE$99,83,FALSE)-VLOOKUP($A41,'Import Peak Change'!$A$106:CE$202,83,FALSE)),0,(VLOOKUP($A41,'Import Peak'!$A$3:CE$99,83,FALSE)-VLOOKUP($A41,'Import Peak Change'!$A$106:CE$202,83,FALSE)))</f>
        <v>0</v>
      </c>
      <c r="CF41" s="6">
        <f>IF(ISERROR(VLOOKUP($A41,'Import Peak'!$A$3:CF$99,84,FALSE)-VLOOKUP($A41,'Import Peak Change'!$A$106:CF$202,84,FALSE)),0,(VLOOKUP($A41,'Import Peak'!$A$3:CF$99,84,FALSE)-VLOOKUP($A41,'Import Peak Change'!$A$106:CF$202,84,FALSE)))</f>
        <v>0</v>
      </c>
      <c r="CG41" s="6">
        <f>IF(ISERROR(VLOOKUP($A41,'Import Peak'!$A$3:CG$99,85,FALSE)-VLOOKUP($A41,'Import Peak Change'!$A$106:CG$202,85,FALSE)),0,(VLOOKUP($A41,'Import Peak'!$A$3:CG$99,85,FALSE)-VLOOKUP($A41,'Import Peak Change'!$A$106:CG$202,85,FALSE)))</f>
        <v>0</v>
      </c>
      <c r="CH41" s="6">
        <f>IF(ISERROR(VLOOKUP($A41,'Import Peak'!$A$3:CH$99,86,FALSE)-VLOOKUP($A41,'Import Peak Change'!$A$106:CH$202,86,FALSE)),0,(VLOOKUP($A41,'Import Peak'!$A$3:CH$99,86,FALSE)-VLOOKUP($A41,'Import Peak Change'!$A$106:CH$202,86,FALSE)))</f>
        <v>0</v>
      </c>
      <c r="CI41" s="6">
        <f>IF(ISERROR(VLOOKUP($A41,'Import Peak'!$A$3:CI$99,87,FALSE)-VLOOKUP($A41,'Import Peak Change'!$A$106:CI$202,87,FALSE)),0,(VLOOKUP($A41,'Import Peak'!$A$3:CI$99,87,FALSE)-VLOOKUP($A41,'Import Peak Change'!$A$106:CI$202,87,FALSE)))</f>
        <v>0</v>
      </c>
      <c r="CJ41" s="6">
        <f>IF(ISERROR(VLOOKUP($A41,'Import Peak'!$A$3:CJ$99,88,FALSE)-VLOOKUP($A41,'Import Peak Change'!$A$106:CJ$202,88,FALSE)),0,(VLOOKUP($A41,'Import Peak'!$A$3:CJ$99,88,FALSE)-VLOOKUP($A41,'Import Peak Change'!$A$106:CJ$202,88,FALSE)))</f>
        <v>0</v>
      </c>
      <c r="CK41" s="6">
        <f>IF(ISERROR(VLOOKUP($A41,'Import Peak'!$A$3:CK$99,89,FALSE)-VLOOKUP($A41,'Import Peak Change'!$A$106:CK$202,89,FALSE)),0,(VLOOKUP($A41,'Import Peak'!$A$3:CK$99,89,FALSE)-VLOOKUP($A41,'Import Peak Change'!$A$106:CK$202,89,FALSE)))</f>
        <v>0</v>
      </c>
      <c r="CL41" s="6">
        <f>IF(ISERROR(VLOOKUP($A41,'Import Peak'!$A$3:CL$99,90,FALSE)-VLOOKUP($A41,'Import Peak Change'!$A$106:CL$202,90,FALSE)),0,(VLOOKUP($A41,'Import Peak'!$A$3:CL$99,90,FALSE)-VLOOKUP($A41,'Import Peak Change'!$A$106:CL$202,90,FALSE)))</f>
        <v>0</v>
      </c>
      <c r="CM41" s="6">
        <f>IF(ISERROR(VLOOKUP($A41,'Import Peak'!$A$3:CM$99,91,FALSE)-VLOOKUP($A41,'Import Peak Change'!$A$106:CM$202,91,FALSE)),0,(VLOOKUP($A41,'Import Peak'!$A$3:CM$99,91,FALSE)-VLOOKUP($A41,'Import Peak Change'!$A$106:CM$202,91,FALSE)))</f>
        <v>0</v>
      </c>
      <c r="CN41" s="6">
        <f>IF(ISERROR(VLOOKUP($A41,'Import Peak'!$A$3:CN$99,92,FALSE)-VLOOKUP($A41,'Import Peak Change'!$A$106:CN$202,92,FALSE)),0,(VLOOKUP($A41,'Import Peak'!$A$3:CN$99,92,FALSE)-VLOOKUP($A41,'Import Peak Change'!$A$106:CN$202,92,FALSE)))</f>
        <v>0</v>
      </c>
      <c r="CO41" s="6">
        <f>IF(ISERROR(VLOOKUP($A41,'Import Peak'!$A$3:CO$99,93,FALSE)-VLOOKUP($A41,'Import Peak Change'!$A$106:CO$202,93,FALSE)),0,(VLOOKUP($A41,'Import Peak'!$A$3:CO$99,93,FALSE)-VLOOKUP($A41,'Import Peak Change'!$A$106:CO$202,93,FALSE)))</f>
        <v>0</v>
      </c>
      <c r="CP41" s="6">
        <f>IF(ISERROR(VLOOKUP($A41,'Import Peak'!$A$3:CP$99,94,FALSE)-VLOOKUP($A41,'Import Peak Change'!$A$106:CP$202,94,FALSE)),0,(VLOOKUP($A41,'Import Peak'!$A$3:CP$99,94,FALSE)-VLOOKUP($A41,'Import Peak Change'!$A$106:CP$202,94,FALSE)))</f>
        <v>0</v>
      </c>
      <c r="CQ41" s="6">
        <f>IF(ISERROR(VLOOKUP($A41,'Import Peak'!$A$3:CQ$99,95,FALSE)-VLOOKUP($A41,'Import Peak Change'!$A$106:CQ$202,95,FALSE)),0,(VLOOKUP($A41,'Import Peak'!$A$3:CQ$99,95,FALSE)-VLOOKUP($A41,'Import Peak Change'!$A$106:CQ$202,95,FALSE)))</f>
        <v>0</v>
      </c>
      <c r="CR41" s="6">
        <f>IF(ISERROR(VLOOKUP($A41,'Import Peak'!$A$3:CR$99,96,FALSE)-VLOOKUP($A41,'Import Peak Change'!$A$106:CR$202,96,FALSE)),0,(VLOOKUP($A41,'Import Peak'!$A$3:CR$99,96,FALSE)-VLOOKUP($A41,'Import Peak Change'!$A$106:CR$202,96,FALSE)))</f>
        <v>0</v>
      </c>
      <c r="CS41" s="6">
        <f>IF(ISERROR(VLOOKUP($A41,'Import Peak'!$A$3:CS$99,97,FALSE)-VLOOKUP($A41,'Import Peak Change'!$A$106:CS$202,97,FALSE)),0,(VLOOKUP($A41,'Import Peak'!$A$3:CS$99,97,FALSE)-VLOOKUP($A41,'Import Peak Change'!$A$106:CS$202,97,FALSE)))</f>
        <v>0</v>
      </c>
      <c r="CT41" s="6">
        <f>IF(ISERROR(VLOOKUP($A41,'Import Peak'!$A$3:CT$99,98,FALSE)-VLOOKUP($A41,'Import Peak Change'!$A$106:CT$202,98,FALSE)),0,(VLOOKUP($A41,'Import Peak'!$A$3:CT$99,98,FALSE)-VLOOKUP($A41,'Import Peak Change'!$A$106:CT$202,98,FALSE)))</f>
        <v>0</v>
      </c>
      <c r="CU41" s="6">
        <f>IF(ISERROR(VLOOKUP($A41,'Import Peak'!$A$3:CU$99,99,FALSE)-VLOOKUP($A41,'Import Peak Change'!$A$106:CU$202,99,FALSE)),0,(VLOOKUP($A41,'Import Peak'!$A$3:CU$99,99,FALSE)-VLOOKUP($A41,'Import Peak Change'!$A$106:CU$202,99,FALSE)))</f>
        <v>0</v>
      </c>
      <c r="CV41" s="6">
        <f>IF(ISERROR(VLOOKUP($A41,'Import Peak'!$A$3:CV$99,100,FALSE)-VLOOKUP($A41,'Import Peak Change'!$A$106:CV$202,100,FALSE)),0,(VLOOKUP($A41,'Import Peak'!$A$3:CV$99,100,FALSE)-VLOOKUP($A41,'Import Peak Change'!$A$106:CV$202,100,FALSE)))</f>
        <v>0</v>
      </c>
      <c r="CW41" s="6">
        <f>IF(ISERROR(VLOOKUP($A41,'Import Peak'!$A$3:CW$99,101,FALSE)-VLOOKUP($A41,'Import Peak Change'!$A$106:CW$202,101,FALSE)),0,(VLOOKUP($A41,'Import Peak'!$A$3:CW$99,101,FALSE)-VLOOKUP($A41,'Import Peak Change'!$A$106:CW$202,101,FALSE)))</f>
        <v>0</v>
      </c>
      <c r="CX41" s="6">
        <f>IF(ISERROR(VLOOKUP($A41,'Import Peak'!$A$3:CX$99,102,FALSE)-VLOOKUP($A41,'Import Peak Change'!$A$106:CX$202,102,FALSE)),0,(VLOOKUP($A41,'Import Peak'!$A$3:CX$99,102,FALSE)-VLOOKUP($A41,'Import Peak Change'!$A$106:CX$202,102,FALSE)))</f>
        <v>0</v>
      </c>
      <c r="CY41" s="6">
        <f>IF(ISERROR(VLOOKUP($A41,'Import Peak'!$A$3:CY$99,103,FALSE)-VLOOKUP($A41,'Import Peak Change'!$A$106:CY$202,103,FALSE)),0,(VLOOKUP($A41,'Import Peak'!$A$3:CY$99,103,FALSE)-VLOOKUP($A41,'Import Peak Change'!$A$106:CY$202,103,FALSE)))</f>
        <v>0</v>
      </c>
      <c r="CZ41" s="6">
        <f>IF(ISERROR(VLOOKUP($A41,'Import Peak'!$A$3:CZ$99,104,FALSE)-VLOOKUP($A41,'Import Peak Change'!$A$106:CZ$202,104,FALSE)),0,(VLOOKUP($A41,'Import Peak'!$A$3:CZ$99,104,FALSE)-VLOOKUP($A41,'Import Peak Change'!$A$106:CZ$202,104,FALSE)))</f>
        <v>0</v>
      </c>
      <c r="DA41" s="6">
        <f>IF(ISERROR(VLOOKUP($A41,'Import Peak'!$A$3:DA$99,105,FALSE)-VLOOKUP($A41,'Import Peak Change'!$A$106:DA$202,105,FALSE)),0,(VLOOKUP($A41,'Import Peak'!$A$3:DA$99,105,FALSE)-VLOOKUP($A41,'Import Peak Change'!$A$106:DA$202,105,FALSE)))</f>
        <v>0</v>
      </c>
      <c r="DB41" s="6">
        <f>IF(ISERROR(VLOOKUP($A41,'Import Peak'!$A$3:DB$99,106,FALSE)-VLOOKUP($A41,'Import Peak Change'!$A$106:DB$202,106,FALSE)),0,(VLOOKUP($A41,'Import Peak'!$A$3:DB$99,106,FALSE)-VLOOKUP($A41,'Import Peak Change'!$A$106:DB$202,106,FALSE)))</f>
        <v>0</v>
      </c>
      <c r="DC41" s="6">
        <f>IF(ISERROR(VLOOKUP($A41,'Import Peak'!$A$3:DC$99,107,FALSE)-VLOOKUP($A41,'Import Peak Change'!$A$106:DC$202,107,FALSE)),0,(VLOOKUP($A41,'Import Peak'!$A$3:DC$99,107,FALSE)-VLOOKUP($A41,'Import Peak Change'!$A$106:DC$202,107,FALSE)))</f>
        <v>0</v>
      </c>
      <c r="DD41" s="6">
        <f>IF(ISERROR(VLOOKUP($A41,'Import Peak'!$A$3:DD$99,108,FALSE)-VLOOKUP($A41,'Import Peak Change'!$A$106:DD$202,108,FALSE)),0,(VLOOKUP($A41,'Import Peak'!$A$3:DD$99,108,FALSE)-VLOOKUP($A41,'Import Peak Change'!$A$106:DD$202,108,FALSE)))</f>
        <v>0</v>
      </c>
      <c r="DE41" s="6">
        <f>IF(ISERROR(VLOOKUP($A41,'Import Peak'!$A$3:DE$99,109,FALSE)-VLOOKUP($A41,'Import Peak Change'!$A$106:DE$202,109,FALSE)),0,(VLOOKUP($A41,'Import Peak'!$A$3:DE$99,109,FALSE)-VLOOKUP($A41,'Import Peak Change'!$A$106:DE$202,109,FALSE)))</f>
        <v>0</v>
      </c>
      <c r="DF41" s="6">
        <f>IF(ISERROR(VLOOKUP($A41,'Import Peak'!$A$3:DF$99,110,FALSE)-VLOOKUP($A41,'Import Peak Change'!$A$106:DF$202,110,FALSE)),0,(VLOOKUP($A41,'Import Peak'!$A$3:DF$99,110,FALSE)-VLOOKUP($A41,'Import Peak Change'!$A$106:DF$202,110,FALSE)))</f>
        <v>0</v>
      </c>
      <c r="DG41" s="6">
        <f>IF(ISERROR(VLOOKUP($A41,'Import Peak'!$A$3:DG$99,111,FALSE)-VLOOKUP($A41,'Import Peak Change'!$A$106:DG$202,111,FALSE)),0,(VLOOKUP($A41,'Import Peak'!$A$3:DG$99,111,FALSE)-VLOOKUP($A41,'Import Peak Change'!$A$106:DG$202,111,FALSE)))</f>
        <v>0</v>
      </c>
      <c r="DH41" s="6">
        <f>IF(ISERROR(VLOOKUP($A41,'Import Peak'!$A$3:DH$99,112,FALSE)-VLOOKUP($A41,'Import Peak Change'!$A$106:DH$202,112,FALSE)),0,(VLOOKUP($A41,'Import Peak'!$A$3:DH$99,112,FALSE)-VLOOKUP($A41,'Import Peak Change'!$A$106:DH$202,112,FALSE)))</f>
        <v>0</v>
      </c>
      <c r="DI41" s="6">
        <f>IF(ISERROR(VLOOKUP($A41,'Import Peak'!$A$3:DI$99,113,FALSE)-VLOOKUP($A41,'Import Peak Change'!$A$106:DI$202,113,FALSE)),0,(VLOOKUP($A41,'Import Peak'!$A$3:DI$99,113,FALSE)-VLOOKUP($A41,'Import Peak Change'!$A$106:DI$202,113,FALSE)))</f>
        <v>0</v>
      </c>
      <c r="DJ41" s="6">
        <f>IF(ISERROR(VLOOKUP($A41,'Import Peak'!$A$3:DJ$99,114,FALSE)-VLOOKUP($A41,'Import Peak Change'!$A$106:DJ$202,114,FALSE)),0,(VLOOKUP($A41,'Import Peak'!$A$3:DJ$99,114,FALSE)-VLOOKUP($A41,'Import Peak Change'!$A$106:DJ$202,114,FALSE)))</f>
        <v>0</v>
      </c>
      <c r="DK41" s="6">
        <f>IF(ISERROR(VLOOKUP($A41,'Import Peak'!$A$3:DK$99,115,FALSE)-VLOOKUP($A41,'Import Peak Change'!$A$106:DK$202,115,FALSE)),0,(VLOOKUP($A41,'Import Peak'!$A$3:DK$99,115,FALSE)-VLOOKUP($A41,'Import Peak Change'!$A$106:DK$202,115,FALSE)))</f>
        <v>0</v>
      </c>
      <c r="DL41" s="6">
        <f>IF(ISERROR(VLOOKUP($A41,'Import Peak'!$A$3:DL$99,116,FALSE)-VLOOKUP($A41,'Import Peak Change'!$A$106:DL$202,116,FALSE)),0,(VLOOKUP($A41,'Import Peak'!$A$3:DL$99,116,FALSE)-VLOOKUP($A41,'Import Peak Change'!$A$106:DL$202,116,FALSE)))</f>
        <v>0</v>
      </c>
      <c r="DM41" s="6">
        <f>IF(ISERROR(VLOOKUP($A41,'Import Peak'!$A$3:DM$99,117,FALSE)-VLOOKUP($A41,'Import Peak Change'!$A$106:DM$202,117,FALSE)),0,(VLOOKUP($A41,'Import Peak'!$A$3:DM$99,117,FALSE)-VLOOKUP($A41,'Import Peak Change'!$A$106:DM$202,117,FALSE)))</f>
        <v>0</v>
      </c>
      <c r="DN41" s="6">
        <f>IF(ISERROR(VLOOKUP($A41,'Import Peak'!$A$3:DN$99,118,FALSE)-VLOOKUP($A41,'Import Peak Change'!$A$106:DN$202,118,FALSE)),0,(VLOOKUP($A41,'Import Peak'!$A$3:DN$99,118,FALSE)-VLOOKUP($A41,'Import Peak Change'!$A$106:DN$202,118,FALSE)))</f>
        <v>0</v>
      </c>
      <c r="DO41" s="6">
        <f>IF(ISERROR(VLOOKUP($A41,'Import Peak'!$A$3:DO$99,119,FALSE)-VLOOKUP($A41,'Import Peak Change'!$A$106:DO$202,119,FALSE)),0,(VLOOKUP($A41,'Import Peak'!$A$3:DO$99,119,FALSE)-VLOOKUP($A41,'Import Peak Change'!$A$106:DO$202,119,FALSE)))</f>
        <v>0</v>
      </c>
      <c r="DP41" s="6">
        <f>IF(ISERROR(VLOOKUP($A41,'Import Peak'!$A$3:DP$99,120,FALSE)-VLOOKUP($A41,'Import Peak Change'!$A$106:DP$202,120,FALSE)),0,(VLOOKUP($A41,'Import Peak'!$A$3:DP$99,120,FALSE)-VLOOKUP($A41,'Import Peak Change'!$A$106:DP$202,120,FALSE)))</f>
        <v>0</v>
      </c>
      <c r="DQ41" s="6">
        <f>IF(ISERROR(VLOOKUP($A41,'Import Peak'!$A$3:DQ$99,121,FALSE)-VLOOKUP($A41,'Import Peak Change'!$A$106:DQ$202,121,FALSE)),0,(VLOOKUP($A41,'Import Peak'!$A$3:DQ$99,121,FALSE)-VLOOKUP($A41,'Import Peak Change'!$A$106:DQ$202,121,FALSE)))</f>
        <v>0</v>
      </c>
      <c r="DR41" s="6">
        <f>IF(ISERROR(VLOOKUP($A41,'Import Peak'!$A$3:DR$99,122,FALSE)-VLOOKUP($A41,'Import Peak Change'!$A$106:DR$202,122,FALSE)),0,(VLOOKUP($A41,'Import Peak'!$A$3:DR$99,122,FALSE)-VLOOKUP($A41,'Import Peak Change'!$A$106:DR$202,122,FALSE)))</f>
        <v>0</v>
      </c>
      <c r="DS41" s="6">
        <f>IF(ISERROR(VLOOKUP($A41,'Import Peak'!$A$3:DS$99,123,FALSE)-VLOOKUP($A41,'Import Peak Change'!$A$106:DS$202,123,FALSE)),0,(VLOOKUP($A41,'Import Peak'!$A$3:DS$99,123,FALSE)-VLOOKUP($A41,'Import Peak Change'!$A$106:DS$202,123,FALSE)))</f>
        <v>0</v>
      </c>
      <c r="DT41" s="6">
        <f>IF(ISERROR(VLOOKUP($A41,'Import Peak'!$A$3:DT$99,124,FALSE)-VLOOKUP($A41,'Import Peak Change'!$A$106:DT$202,124,FALSE)),0,(VLOOKUP($A41,'Import Peak'!$A$3:DT$99,124,FALSE)-VLOOKUP($A41,'Import Peak Change'!$A$106:DT$202,124,FALSE)))</f>
        <v>0</v>
      </c>
      <c r="DU41" s="6">
        <f>IF(ISERROR(VLOOKUP($A41,'Import Peak'!$A$3:DU$99,125,FALSE)-VLOOKUP($A41,'Import Peak Change'!$A$106:DU$202,125,FALSE)),0,(VLOOKUP($A41,'Import Peak'!$A$3:DU$99,125,FALSE)-VLOOKUP($A41,'Import Peak Change'!$A$106:DU$202,125,FALSE)))</f>
        <v>0</v>
      </c>
      <c r="DV41" s="6">
        <f>IF(ISERROR(VLOOKUP($A41,'Import Peak'!$A$3:DV$99,126,FALSE)-VLOOKUP($A41,'Import Peak Change'!$A$106:DV$202,126,FALSE)),0,(VLOOKUP($A41,'Import Peak'!$A$3:DV$99,126,FALSE)-VLOOKUP($A41,'Import Peak Change'!$A$106:DV$202,126,FALSE)))</f>
        <v>0</v>
      </c>
      <c r="DW41" s="6">
        <f>IF(ISERROR(VLOOKUP($A41,'Import Peak'!$A$3:DW$99,127,FALSE)-VLOOKUP($A41,'Import Peak Change'!$A$106:DW$202,127,FALSE)),0,(VLOOKUP($A41,'Import Peak'!$A$3:DW$99,127,FALSE)-VLOOKUP($A41,'Import Peak Change'!$A$106:DW$202,127,FALSE)))</f>
        <v>0</v>
      </c>
      <c r="DX41" s="6">
        <f>IF(ISERROR(VLOOKUP($A41,'Import Peak'!$A$3:DX$99,128,FALSE)-VLOOKUP($A41,'Import Peak Change'!$A$106:DX$202,128,FALSE)),0,(VLOOKUP($A41,'Import Peak'!$A$3:DX$99,128,FALSE)-VLOOKUP($A41,'Import Peak Change'!$A$106:DX$202,128,FALSE)))</f>
        <v>0</v>
      </c>
      <c r="DY41" s="6">
        <f>IF(ISERROR(VLOOKUP($A41,'Import Peak'!$A$3:DY$99,129,FALSE)-VLOOKUP($A41,'Import Peak Change'!$A$106:DY$202,129,FALSE)),0,(VLOOKUP($A41,'Import Peak'!$A$3:DY$99,129,FALSE)-VLOOKUP($A41,'Import Peak Change'!$A$106:DY$202,129,FALSE)))</f>
        <v>0</v>
      </c>
      <c r="DZ41" s="6">
        <f>IF(ISERROR(VLOOKUP($A41,'Import Peak'!$A$3:DZ$99,130,FALSE)-VLOOKUP($A41,'Import Peak Change'!$A$106:DZ$202,130,FALSE)),0,(VLOOKUP($A41,'Import Peak'!$A$3:DZ$99,130,FALSE)-VLOOKUP($A41,'Import Peak Change'!$A$106:DZ$202,130,FALSE)))</f>
        <v>0</v>
      </c>
      <c r="EA41" s="6">
        <f>IF(ISERROR(VLOOKUP($A41,'Import Peak'!$A$3:EA$99,131,FALSE)-VLOOKUP($A41,'Import Peak Change'!$A$106:EA$202,131,FALSE)),0,(VLOOKUP($A41,'Import Peak'!$A$3:EA$99,131,FALSE)-VLOOKUP($A41,'Import Peak Change'!$A$106:EA$202,131,FALSE)))</f>
        <v>0</v>
      </c>
      <c r="EB41" s="6">
        <f>IF(ISERROR(VLOOKUP($A41,'Import Peak'!$A$3:EB$99,132,FALSE)-VLOOKUP($A41,'Import Peak Change'!$A$106:EB$202,132,FALSE)),0,(VLOOKUP($A41,'Import Peak'!$A$3:EB$99,132,FALSE)-VLOOKUP($A41,'Import Peak Change'!$A$106:EB$202,132,FALSE)))</f>
        <v>0</v>
      </c>
      <c r="EC41" s="6">
        <f>IF(ISERROR(VLOOKUP($A41,'Import Peak'!$A$3:EC$99,133,FALSE)-VLOOKUP($A41,'Import Peak Change'!$A$106:EC$202,133,FALSE)),0,(VLOOKUP($A41,'Import Peak'!$A$3:EC$99,133,FALSE)-VLOOKUP($A41,'Import Peak Change'!$A$106:EC$202,133,FALSE)))</f>
        <v>0</v>
      </c>
      <c r="ED41" s="6">
        <f>IF(ISERROR(VLOOKUP($A41,'Import Peak'!$A$3:ED$99,134,FALSE)-VLOOKUP($A41,'Import Peak Change'!$A$106:ED$202,134,FALSE)),0,(VLOOKUP($A41,'Import Peak'!$A$3:ED$99,134,FALSE)-VLOOKUP($A41,'Import Peak Change'!$A$106:ED$202,134,FALSE)))</f>
        <v>0</v>
      </c>
      <c r="EE41" s="6">
        <f>IF(ISERROR(VLOOKUP($A41,'Import Peak'!$A$3:EE$99,135,FALSE)-VLOOKUP($A41,'Import Peak Change'!$A$106:EE$202,135,FALSE)),0,(VLOOKUP($A41,'Import Peak'!$A$3:EE$99,135,FALSE)-VLOOKUP($A41,'Import Peak Change'!$A$106:EE$202,135,FALSE)))</f>
        <v>0</v>
      </c>
      <c r="EF41" s="6">
        <f>IF(ISERROR(VLOOKUP($A41,'Import Peak'!$A$3:EF$99,136,FALSE)-VLOOKUP($A41,'Import Peak Change'!$A$106:EF$202,136,FALSE)),0,(VLOOKUP($A41,'Import Peak'!$A$3:EF$99,136,FALSE)-VLOOKUP($A41,'Import Peak Change'!$A$106:EF$202,136,FALSE)))</f>
        <v>0</v>
      </c>
      <c r="EG41" s="6">
        <f>IF(ISERROR(VLOOKUP($A41,'Import Peak'!$A$3:EG$99,137,FALSE)-VLOOKUP($A41,'Import Peak Change'!$A$106:EG$202,137,FALSE)),0,(VLOOKUP($A41,'Import Peak'!$A$3:EG$99,137,FALSE)-VLOOKUP($A41,'Import Peak Change'!$A$106:EG$202,137,FALSE)))</f>
        <v>0</v>
      </c>
      <c r="EH41" s="6">
        <f>IF(ISERROR(VLOOKUP($A41,'Import Peak'!$A$3:EH$99,138,FALSE)-VLOOKUP($A41,'Import Peak Change'!$A$106:EH$202,138,FALSE)),0,(VLOOKUP($A41,'Import Peak'!$A$3:EH$99,138,FALSE)-VLOOKUP($A41,'Import Peak Change'!$A$106:EH$202,138,FALSE)))</f>
        <v>0</v>
      </c>
      <c r="EI41" s="6">
        <f>IF(ISERROR(VLOOKUP($A41,'Import Peak'!$A$3:EI$99,139,FALSE)-VLOOKUP($A41,'Import Peak Change'!$A$106:EI$202,139,FALSE)),0,(VLOOKUP($A41,'Import Peak'!$A$3:EI$99,139,FALSE)-VLOOKUP($A41,'Import Peak Change'!$A$106:EI$202,139,FALSE)))</f>
        <v>0</v>
      </c>
      <c r="EJ41" s="6">
        <f>IF(ISERROR(VLOOKUP($A41,'Import Peak'!$A$3:EJ$99,140,FALSE)-VLOOKUP($A41,'Import Peak Change'!$A$106:EJ$202,140,FALSE)),0,(VLOOKUP($A41,'Import Peak'!$A$3:EJ$99,140,FALSE)-VLOOKUP($A41,'Import Peak Change'!$A$106:EJ$202,140,FALSE)))</f>
        <v>0</v>
      </c>
      <c r="EK41" s="6">
        <f>IF(ISERROR(VLOOKUP($A41,'Import Peak'!$A$3:EK$99,141,FALSE)-VLOOKUP($A41,'Import Peak Change'!$A$106:EK$202,141,FALSE)),0,(VLOOKUP($A41,'Import Peak'!$A$3:EK$99,141,FALSE)-VLOOKUP($A41,'Import Peak Change'!$A$106:EK$202,141,FALSE)))</f>
        <v>0</v>
      </c>
      <c r="EL41" s="6">
        <f>IF(ISERROR(VLOOKUP($A41,'Import Peak'!$A$3:EL$99,142,FALSE)-VLOOKUP($A41,'Import Peak Change'!$A$106:EL$202,142,FALSE)),0,(VLOOKUP($A41,'Import Peak'!$A$3:EL$99,142,FALSE)-VLOOKUP($A41,'Import Peak Change'!$A$106:EL$202,142,FALSE)))</f>
        <v>0</v>
      </c>
      <c r="EM41" s="6">
        <f>IF(ISERROR(VLOOKUP($A41,'Import Peak'!$A$3:EM$99,143,FALSE)-VLOOKUP($A41,'Import Peak Change'!$A$106:EM$202,143,FALSE)),0,(VLOOKUP($A41,'Import Peak'!$A$3:EM$99,143,FALSE)-VLOOKUP($A41,'Import Peak Change'!$A$106:EM$202,143,FALSE)))</f>
        <v>0</v>
      </c>
      <c r="EN41" s="6">
        <f>IF(ISERROR(VLOOKUP($A41,'Import Peak'!$A$3:EN$99,144,FALSE)-VLOOKUP($A41,'Import Peak Change'!$A$106:EN$202,144,FALSE)),0,(VLOOKUP($A41,'Import Peak'!$A$3:EN$99,144,FALSE)-VLOOKUP($A41,'Import Peak Change'!$A$106:EN$202,144,FALSE)))</f>
        <v>0</v>
      </c>
      <c r="EO41" s="6">
        <f>IF(ISERROR(VLOOKUP($A41,'Import Peak'!$A$3:EO$99,145,FALSE)-VLOOKUP($A41,'Import Peak Change'!$A$106:EO$202,145,FALSE)),0,(VLOOKUP($A41,'Import Peak'!$A$3:EO$99,145,FALSE)-VLOOKUP($A41,'Import Peak Change'!$A$106:EO$202,145,FALSE)))</f>
        <v>0</v>
      </c>
      <c r="EP41" s="6">
        <f>IF(ISERROR(VLOOKUP($A41,'Import Peak'!$A$3:EP$99,146,FALSE)-VLOOKUP($A41,'Import Peak Change'!$A$106:EP$202,146,FALSE)),0,(VLOOKUP($A41,'Import Peak'!$A$3:EP$99,146,FALSE)-VLOOKUP($A41,'Import Peak Change'!$A$106:EP$202,146,FALSE)))</f>
        <v>0</v>
      </c>
      <c r="EQ41" s="6">
        <f>IF(ISERROR(VLOOKUP($A41,'Import Peak'!$A$3:EQ$99,147,FALSE)-VLOOKUP($A41,'Import Peak Change'!$A$106:EQ$202,147,FALSE)),0,(VLOOKUP($A41,'Import Peak'!$A$3:EQ$99,147,FALSE)-VLOOKUP($A41,'Import Peak Change'!$A$106:EQ$202,147,FALSE)))</f>
        <v>0</v>
      </c>
      <c r="ER41" s="6">
        <f>IF(ISERROR(VLOOKUP($A41,'Import Peak'!$A$3:ER$99,148,FALSE)-VLOOKUP($A41,'Import Peak Change'!$A$106:ER$202,148,FALSE)),0,(VLOOKUP($A41,'Import Peak'!$A$3:ER$99,148,FALSE)-VLOOKUP($A41,'Import Peak Change'!$A$106:ER$202,148,FALSE)))</f>
        <v>0</v>
      </c>
      <c r="ES41" s="6">
        <f>IF(ISERROR(VLOOKUP($A41,'Import Peak'!$A$3:ES$99,149,FALSE)-VLOOKUP($A41,'Import Peak Change'!$A$106:ES$202,149,FALSE)),0,(VLOOKUP($A41,'Import Peak'!$A$3:ES$99,149,FALSE)-VLOOKUP($A41,'Import Peak Change'!$A$106:ES$202,149,FALSE)))</f>
        <v>0</v>
      </c>
      <c r="ET41" s="6">
        <f>IF(ISERROR(VLOOKUP($A41,'Import Peak'!$A$3:ET$99,150,FALSE)-VLOOKUP($A41,'Import Peak Change'!$A$106:ET$202,150,FALSE)),0,(VLOOKUP($A41,'Import Peak'!$A$3:ET$99,150,FALSE)-VLOOKUP($A41,'Import Peak Change'!$A$106:ET$202,150,FALSE)))</f>
        <v>0</v>
      </c>
      <c r="EU41" s="6">
        <f>IF(ISERROR(VLOOKUP($A41,'Import Peak'!$A$3:EU$99,151,FALSE)-VLOOKUP($A41,'Import Peak Change'!$A$106:EU$202,151,FALSE)),0,(VLOOKUP($A41,'Import Peak'!$A$3:EU$99,151,FALSE)-VLOOKUP($A41,'Import Peak Change'!$A$106:EU$202,151,FALSE)))</f>
        <v>0</v>
      </c>
      <c r="EV41" s="6">
        <f>IF(ISERROR(VLOOKUP($A41,'Import Peak'!$A$3:EV$99,152,FALSE)-VLOOKUP($A41,'Import Peak Change'!$A$106:EV$202,152,FALSE)),0,(VLOOKUP($A41,'Import Peak'!$A$3:EV$99,152,FALSE)-VLOOKUP($A41,'Import Peak Change'!$A$106:EV$202,152,FALSE)))</f>
        <v>0</v>
      </c>
      <c r="EW41" s="6">
        <f>IF(ISERROR(VLOOKUP($A41,'Import Peak'!$A$3:EW$99,153,FALSE)-VLOOKUP($A41,'Import Peak Change'!$A$106:EW$202,153,FALSE)),0,(VLOOKUP($A41,'Import Peak'!$A$3:EW$99,153,FALSE)-VLOOKUP($A41,'Import Peak Change'!$A$106:EW$202,153,FALSE)))</f>
        <v>0</v>
      </c>
      <c r="EX41" s="6">
        <f>IF(ISERROR(VLOOKUP($A41,'Import Peak'!$A$3:EX$99,154,FALSE)-VLOOKUP($A41,'Import Peak Change'!$A$106:EX$202,154,FALSE)),0,(VLOOKUP($A41,'Import Peak'!$A$3:EX$99,154,FALSE)-VLOOKUP($A41,'Import Peak Change'!$A$106:EX$202,154,FALSE)))</f>
        <v>0</v>
      </c>
      <c r="EY41" s="6">
        <f>IF(ISERROR(VLOOKUP($A41,'Import Peak'!$A$3:EY$99,155,FALSE)-VLOOKUP($A41,'Import Peak Change'!$A$106:EY$202,155,FALSE)),0,(VLOOKUP($A41,'Import Peak'!$A$3:EY$99,155,FALSE)-VLOOKUP($A41,'Import Peak Change'!$A$106:EY$202,155,FALSE)))</f>
        <v>0</v>
      </c>
      <c r="EZ41" s="6">
        <f>IF(ISERROR(VLOOKUP($A41,'Import Peak'!$A$3:EZ$99,156,FALSE)-VLOOKUP($A41,'Import Peak Change'!$A$106:EZ$202,156,FALSE)),0,(VLOOKUP($A41,'Import Peak'!$A$3:EZ$99,156,FALSE)-VLOOKUP($A41,'Import Peak Change'!$A$106:EZ$202,156,FALSE)))</f>
        <v>0</v>
      </c>
      <c r="FA41" s="6">
        <f>IF(ISERROR(VLOOKUP($A41,'Import Peak'!$A$3:FA$99,157,FALSE)-VLOOKUP($A41,'Import Peak Change'!$A$106:FA$202,157,FALSE)),0,(VLOOKUP($A41,'Import Peak'!$A$3:FA$99,157,FALSE)-VLOOKUP($A41,'Import Peak Change'!$A$106:FA$202,157,FALSE)))</f>
        <v>0</v>
      </c>
      <c r="FB41" s="6">
        <f>IF(ISERROR(VLOOKUP($A41,'Import Peak'!$A$3:FB$99,158,FALSE)-VLOOKUP($A41,'Import Peak Change'!$A$106:FB$202,158,FALSE)),0,(VLOOKUP($A41,'Import Peak'!$A$3:FB$99,158,FALSE)-VLOOKUP($A41,'Import Peak Change'!$A$106:FB$202,158,FALSE)))</f>
        <v>0</v>
      </c>
      <c r="FC41" s="6">
        <f>IF(ISERROR(VLOOKUP($A41,'Import Peak'!$A$3:FC$99,159,FALSE)-VLOOKUP($A41,'Import Peak Change'!$A$106:FC$202,159,FALSE)),0,(VLOOKUP($A41,'Import Peak'!$A$3:FC$99,159,FALSE)-VLOOKUP($A41,'Import Peak Change'!$A$106:FC$202,159,FALSE)))</f>
        <v>0</v>
      </c>
      <c r="FD41" s="6">
        <f>IF(ISERROR(VLOOKUP($A41,'Import Peak'!$A$3:FD$99,160,FALSE)-VLOOKUP($A41,'Import Peak Change'!$A$106:FD$202,160,FALSE)),0,(VLOOKUP($A41,'Import Peak'!$A$3:FD$99,160,FALSE)-VLOOKUP($A41,'Import Peak Change'!$A$106:FD$202,160,FALSE)))</f>
        <v>0</v>
      </c>
      <c r="FE41" s="6">
        <f>IF(ISERROR(VLOOKUP($A41,'Import Peak'!$A$3:FE$99,161,FALSE)-VLOOKUP($A41,'Import Peak Change'!$A$106:FE$202,161,FALSE)),0,(VLOOKUP($A41,'Import Peak'!$A$3:FE$99,161,FALSE)-VLOOKUP($A41,'Import Peak Change'!$A$106:FE$202,161,FALSE)))</f>
        <v>0</v>
      </c>
      <c r="FF41" s="6">
        <f>IF(ISERROR(VLOOKUP($A41,'Import Peak'!$A$3:FF$99,162,FALSE)-VLOOKUP($A41,'Import Peak Change'!$A$106:FF$202,162,FALSE)),0,(VLOOKUP($A41,'Import Peak'!$A$3:FF$99,162,FALSE)-VLOOKUP($A41,'Import Peak Change'!$A$106:FF$202,162,FALSE)))</f>
        <v>0</v>
      </c>
      <c r="FG41" s="6">
        <f>IF(ISERROR(VLOOKUP($A41,'Import Peak'!$A$3:FG$99,163,FALSE)-VLOOKUP($A41,'Import Peak Change'!$A$106:FG$202,163,FALSE)),0,(VLOOKUP($A41,'Import Peak'!$A$3:FG$99,163,FALSE)-VLOOKUP($A41,'Import Peak Change'!$A$106:FG$202,163,FALSE)))</f>
        <v>0</v>
      </c>
      <c r="FH41" s="6">
        <f>IF(ISERROR(VLOOKUP($A41,'Import Peak'!$A$3:FH$99,164,FALSE)-VLOOKUP($A41,'Import Peak Change'!$A$106:FH$202,164,FALSE)),0,(VLOOKUP($A41,'Import Peak'!$A$3:FH$99,164,FALSE)-VLOOKUP($A41,'Import Peak Change'!$A$106:FH$202,164,FALSE)))</f>
        <v>0</v>
      </c>
      <c r="FI41" s="6">
        <f>IF(ISERROR(VLOOKUP($A41,'Import Peak'!$A$3:FI$99,165,FALSE)-VLOOKUP($A41,'Import Peak Change'!$A$106:FI$202,165,FALSE)),0,(VLOOKUP($A41,'Import Peak'!$A$3:FI$99,165,FALSE)-VLOOKUP($A41,'Import Peak Change'!$A$106:FI$202,165,FALSE)))</f>
        <v>0</v>
      </c>
      <c r="FJ41" s="6">
        <f>IF(ISERROR(VLOOKUP($A41,'Import Peak'!$A$3:FJ$99,166,FALSE)-VLOOKUP($A41,'Import Peak Change'!$A$106:FJ$202,166,FALSE)),0,(VLOOKUP($A41,'Import Peak'!$A$3:FJ$99,166,FALSE)-VLOOKUP($A41,'Import Peak Change'!$A$106:FJ$202,166,FALSE)))</f>
        <v>0</v>
      </c>
      <c r="FK41" s="6">
        <f>IF(ISERROR(VLOOKUP($A41,'Import Peak'!$A$3:FK$99,167,FALSE)-VLOOKUP($A41,'Import Peak Change'!$A$106:FK$202,167,FALSE)),0,(VLOOKUP($A41,'Import Peak'!$A$3:FK$99,167,FALSE)-VLOOKUP($A41,'Import Peak Change'!$A$106:FK$202,167,FALSE)))</f>
        <v>0</v>
      </c>
      <c r="FL41" s="6">
        <f>IF(ISERROR(VLOOKUP($A41,'Import Peak'!$A$3:FL$99,168,FALSE)-VLOOKUP($A41,'Import Peak Change'!$A$106:FL$202,168,FALSE)),0,(VLOOKUP($A41,'Import Peak'!$A$3:FL$99,168,FALSE)-VLOOKUP($A41,'Import Peak Change'!$A$106:FL$202,168,FALSE)))</f>
        <v>0</v>
      </c>
      <c r="FM41" s="6">
        <f>IF(ISERROR(VLOOKUP($A41,'Import Peak'!$A$3:FM$99,169,FALSE)-VLOOKUP($A41,'Import Peak Change'!$A$106:FM$202,169,FALSE)),0,(VLOOKUP($A41,'Import Peak'!$A$3:FM$99,169,FALSE)-VLOOKUP($A41,'Import Peak Change'!$A$106:FM$202,169,FALSE)))</f>
        <v>0</v>
      </c>
      <c r="FN41" s="6">
        <f>IF(ISERROR(VLOOKUP($A41,'Import Peak'!$A$3:FN$99,170,FALSE)-VLOOKUP($A41,'Import Peak Change'!$A$106:FN$202,170,FALSE)),0,(VLOOKUP($A41,'Import Peak'!$A$3:FN$99,170,FALSE)-VLOOKUP($A41,'Import Peak Change'!$A$106:FN$202,170,FALSE)))</f>
        <v>0</v>
      </c>
      <c r="FO41" s="6">
        <f>IF(ISERROR(VLOOKUP($A41,'Import Peak'!$A$3:FO$99,171,FALSE)-VLOOKUP($A41,'Import Peak Change'!$A$106:FO$202,171,FALSE)),0,(VLOOKUP($A41,'Import Peak'!$A$3:FO$99,171,FALSE)-VLOOKUP($A41,'Import Peak Change'!$A$106:FO$202,171,FALSE)))</f>
        <v>0</v>
      </c>
      <c r="FP41" s="6">
        <f>IF(ISERROR(VLOOKUP($A41,'Import Peak'!$A$3:FP$99,172,FALSE)-VLOOKUP($A41,'Import Peak Change'!$A$106:FP$202,172,FALSE)),0,(VLOOKUP($A41,'Import Peak'!$A$3:FP$99,172,FALSE)-VLOOKUP($A41,'Import Peak Change'!$A$106:FP$202,172,FALSE)))</f>
        <v>0</v>
      </c>
      <c r="FQ41" s="6">
        <f>IF(ISERROR(VLOOKUP($A41,'Import Peak'!$A$3:FQ$99,173,FALSE)-VLOOKUP($A41,'Import Peak Change'!$A$106:FQ$202,173,FALSE)),0,(VLOOKUP($A41,'Import Peak'!$A$3:FQ$99,173,FALSE)-VLOOKUP($A41,'Import Peak Change'!$A$106:FQ$202,173,FALSE)))</f>
        <v>0</v>
      </c>
      <c r="FR41" s="6">
        <f>IF(ISERROR(VLOOKUP($A41,'Import Peak'!$A$3:FR$99,174,FALSE)-VLOOKUP($A41,'Import Peak Change'!$A$106:FR$202,174,FALSE)),0,(VLOOKUP($A41,'Import Peak'!$A$3:FR$99,174,FALSE)-VLOOKUP($A41,'Import Peak Change'!$A$106:FR$202,174,FALSE)))</f>
        <v>0</v>
      </c>
      <c r="FS41" s="6">
        <f>IF(ISERROR(VLOOKUP($A41,'Import Peak'!$A$3:FS$99,175,FALSE)-VLOOKUP($A41,'Import Peak Change'!$A$106:FS$202,175,FALSE)),0,(VLOOKUP($A41,'Import Peak'!$A$3:FS$99,175,FALSE)-VLOOKUP($A41,'Import Peak Change'!$A$106:FS$202,175,FALSE)))</f>
        <v>0</v>
      </c>
      <c r="FT41" s="6">
        <f>IF(ISERROR(VLOOKUP($A41,'Import Peak'!$A$3:FT$99,176,FALSE)-VLOOKUP($A41,'Import Peak Change'!$A$106:FT$202,176,FALSE)),0,(VLOOKUP($A41,'Import Peak'!$A$3:FT$99,176,FALSE)-VLOOKUP($A41,'Import Peak Change'!$A$106:FT$202,176,FALSE)))</f>
        <v>0</v>
      </c>
      <c r="FU41" s="6">
        <f>IF(ISERROR(VLOOKUP($A41,'Import Peak'!$A$3:FU$99,177,FALSE)-VLOOKUP($A41,'Import Peak Change'!$A$106:FU$202,177,FALSE)),0,(VLOOKUP($A41,'Import Peak'!$A$3:FU$99,177,FALSE)-VLOOKUP($A41,'Import Peak Change'!$A$106:FU$202,177,FALSE)))</f>
        <v>0</v>
      </c>
      <c r="FV41" s="6">
        <f>IF(ISERROR(VLOOKUP($A41,'Import Peak'!$A$3:FV$99,178,FALSE)-VLOOKUP($A41,'Import Peak Change'!$A$106:FV$202,178,FALSE)),0,(VLOOKUP($A41,'Import Peak'!$A$3:FV$99,178,FALSE)-VLOOKUP($A41,'Import Peak Change'!$A$106:FV$202,178,FALSE)))</f>
        <v>0</v>
      </c>
      <c r="FW41" s="6">
        <f>IF(ISERROR(VLOOKUP($A41,'Import Peak'!$A$3:FW$99,179,FALSE)-VLOOKUP($A41,'Import Peak Change'!$A$106:FW$202,179,FALSE)),0,(VLOOKUP($A41,'Import Peak'!$A$3:FW$99,179,FALSE)-VLOOKUP($A41,'Import Peak Change'!$A$106:FW$202,179,FALSE)))</f>
        <v>0</v>
      </c>
      <c r="FX41" s="6">
        <f>IF(ISERROR(VLOOKUP($A41,'Import Peak'!$A$3:FX$99,180,FALSE)-VLOOKUP($A41,'Import Peak Change'!$A$106:FX$202,180,FALSE)),0,(VLOOKUP($A41,'Import Peak'!$A$3:FX$99,180,FALSE)-VLOOKUP($A41,'Import Peak Change'!$A$106:FX$202,180,FALSE)))</f>
        <v>0</v>
      </c>
      <c r="FY41" s="6">
        <f>IF(ISERROR(VLOOKUP($A41,'Import Peak'!$A$3:FY$99,181,FALSE)-VLOOKUP($A41,'Import Peak Change'!$A$106:FY$202,181,FALSE)),0,(VLOOKUP($A41,'Import Peak'!$A$3:FY$99,181,FALSE)-VLOOKUP($A41,'Import Peak Change'!$A$106:FY$202,181,FALSE)))</f>
        <v>0</v>
      </c>
      <c r="FZ41" s="6">
        <f>IF(ISERROR(VLOOKUP($A41,'Import Peak'!$A$3:FZ$99,182,FALSE)-VLOOKUP($A41,'Import Peak Change'!$A$106:FZ$202,182,FALSE)),0,(VLOOKUP($A41,'Import Peak'!$A$3:FZ$99,182,FALSE)-VLOOKUP($A41,'Import Peak Change'!$A$106:FZ$202,182,FALSE)))</f>
        <v>0</v>
      </c>
      <c r="GA41" s="6">
        <f>IF(ISERROR(VLOOKUP($A41,'Import Peak'!$A$3:GA$99,183,FALSE)-VLOOKUP($A41,'Import Peak Change'!$A$106:GA$202,183,FALSE)),0,(VLOOKUP($A41,'Import Peak'!$A$3:GA$99,183,FALSE)-VLOOKUP($A41,'Import Peak Change'!$A$106:GA$202,183,FALSE)))</f>
        <v>0</v>
      </c>
      <c r="GB41" s="6">
        <f>IF(ISERROR(VLOOKUP($A41,'Import Peak'!$A$3:GB$99,184,FALSE)-VLOOKUP($A41,'Import Peak Change'!$A$106:GB$202,184,FALSE)),0,(VLOOKUP($A41,'Import Peak'!$A$3:GB$99,184,FALSE)-VLOOKUP($A41,'Import Peak Change'!$A$106:GB$202,184,FALSE)))</f>
        <v>0</v>
      </c>
      <c r="GC41" s="6">
        <f>IF(ISERROR(VLOOKUP($A41,'Import Peak'!$A$3:GC$99,185,FALSE)-VLOOKUP($A41,'Import Peak Change'!$A$106:GC$202,185,FALSE)),0,(VLOOKUP($A41,'Import Peak'!$A$3:GC$99,185,FALSE)-VLOOKUP($A41,'Import Peak Change'!$A$106:GC$202,185,FALSE)))</f>
        <v>0</v>
      </c>
      <c r="GD41" s="6">
        <f>IF(ISERROR(VLOOKUP($A41,'Import Peak'!$A$3:GD$99,186,FALSE)-VLOOKUP($A41,'Import Peak Change'!$A$106:GD$202,186,FALSE)),0,(VLOOKUP($A41,'Import Peak'!$A$3:GD$99,186,FALSE)-VLOOKUP($A41,'Import Peak Change'!$A$106:GD$202,186,FALSE)))</f>
        <v>0</v>
      </c>
      <c r="GE41" s="6">
        <f>IF(ISERROR(VLOOKUP($A41,'Import Peak'!$A$3:GE$99,187,FALSE)-VLOOKUP($A41,'Import Peak Change'!$A$106:GE$202,187,FALSE)),0,(VLOOKUP($A41,'Import Peak'!$A$3:GE$99,187,FALSE)-VLOOKUP($A41,'Import Peak Change'!$A$106:GE$202,187,FALSE)))</f>
        <v>0</v>
      </c>
      <c r="GF41" s="6">
        <f>IF(ISERROR(VLOOKUP($A41,'Import Peak'!$A$3:GF$99,188,FALSE)-VLOOKUP($A41,'Import Peak Change'!$A$106:GF$202,188,FALSE)),0,(VLOOKUP($A41,'Import Peak'!$A$3:GF$99,188,FALSE)-VLOOKUP($A41,'Import Peak Change'!$A$106:GF$202,188,FALSE)))</f>
        <v>0</v>
      </c>
      <c r="GG41" s="6">
        <f>IF(ISERROR(VLOOKUP($A41,'Import Peak'!$A$3:GG$99,189,FALSE)-VLOOKUP($A41,'Import Peak Change'!$A$106:GG$202,189,FALSE)),0,(VLOOKUP($A41,'Import Peak'!$A$3:GG$99,189,FALSE)-VLOOKUP($A41,'Import Peak Change'!$A$106:GG$202,189,FALSE)))</f>
        <v>0</v>
      </c>
      <c r="GH41" s="6">
        <f>IF(ISERROR(VLOOKUP($A41,'Import Peak'!$A$3:GH$99,190,FALSE)-VLOOKUP($A41,'Import Peak Change'!$A$106:GH$202,190,FALSE)),0,(VLOOKUP($A41,'Import Peak'!$A$3:GH$99,190,FALSE)-VLOOKUP($A41,'Import Peak Change'!$A$106:GH$202,190,FALSE)))</f>
        <v>0</v>
      </c>
      <c r="GI41" s="6">
        <f>IF(ISERROR(VLOOKUP($A41,'Import Peak'!$A$3:GI$99,191,FALSE)-VLOOKUP($A41,'Import Peak Change'!$A$106:GI$202,191,FALSE)),0,(VLOOKUP($A41,'Import Peak'!$A$3:GI$99,191,FALSE)-VLOOKUP($A41,'Import Peak Change'!$A$106:GI$202,191,FALSE)))</f>
        <v>0</v>
      </c>
      <c r="GJ41" s="6">
        <f>IF(ISERROR(VLOOKUP($A41,'Import Peak'!$A$3:GJ$99,192,FALSE)-VLOOKUP($A41,'Import Peak Change'!$A$106:GJ$202,192,FALSE)),0,(VLOOKUP($A41,'Import Peak'!$A$3:GJ$99,192,FALSE)-VLOOKUP($A41,'Import Peak Change'!$A$106:GJ$202,192,FALSE)))</f>
        <v>0</v>
      </c>
      <c r="GK41" s="6">
        <f>IF(ISERROR(VLOOKUP($A41,'Import Peak'!$A$3:GK$99,193,FALSE)-VLOOKUP($A41,'Import Peak Change'!$A$106:GK$202,193,FALSE)),0,(VLOOKUP($A41,'Import Peak'!$A$3:GK$99,193,FALSE)-VLOOKUP($A41,'Import Peak Change'!$A$106:GK$202,193,FALSE)))</f>
        <v>0</v>
      </c>
      <c r="GL41" s="6">
        <f>IF(ISERROR(VLOOKUP($A41,'Import Peak'!$A$3:GL$99,194,FALSE)-VLOOKUP($A41,'Import Peak Change'!$A$106:GL$202,194,FALSE)),0,(VLOOKUP($A41,'Import Peak'!$A$3:GL$99,194,FALSE)-VLOOKUP($A41,'Import Peak Change'!$A$106:GL$202,194,FALSE)))</f>
        <v>0</v>
      </c>
      <c r="GM41" s="6">
        <f>IF(ISERROR(VLOOKUP($A41,'Import Peak'!$A$3:GM$99,195,FALSE)-VLOOKUP($A41,'Import Peak Change'!$A$106:GM$202,195,FALSE)),0,(VLOOKUP($A41,'Import Peak'!$A$3:GM$99,195,FALSE)-VLOOKUP($A41,'Import Peak Change'!$A$106:GM$202,195,FALSE)))</f>
        <v>0</v>
      </c>
      <c r="GN41" s="6">
        <f>IF(ISERROR(VLOOKUP($A41,'Import Peak'!$A$3:GN$99,196,FALSE)-VLOOKUP($A41,'Import Peak Change'!$A$106:GN$202,196,FALSE)),0,(VLOOKUP($A41,'Import Peak'!$A$3:GN$99,196,FALSE)-VLOOKUP($A41,'Import Peak Change'!$A$106:GN$202,196,FALSE)))</f>
        <v>0</v>
      </c>
      <c r="GO41" s="6">
        <f>IF(ISERROR(VLOOKUP($A41,'Import Peak'!$A$3:GO$99,197,FALSE)-VLOOKUP($A41,'Import Peak Change'!$A$106:GO$202,197,FALSE)),0,(VLOOKUP($A41,'Import Peak'!$A$3:GO$99,197,FALSE)-VLOOKUP($A41,'Import Peak Change'!$A$106:GO$202,197,FALSE)))</f>
        <v>0</v>
      </c>
      <c r="GP41" s="6">
        <f>IF(ISERROR(VLOOKUP($A41,'Import Peak'!$A$3:GP$99,198,FALSE)-VLOOKUP($A41,'Import Peak Change'!$A$106:GP$202,198,FALSE)),0,(VLOOKUP($A41,'Import Peak'!$A$3:GP$99,198,FALSE)-VLOOKUP($A41,'Import Peak Change'!$A$106:GP$202,198,FALSE)))</f>
        <v>0</v>
      </c>
      <c r="GQ41" s="6">
        <f>IF(ISERROR(VLOOKUP($A41,'Import Peak'!$A$3:GQ$99,199,FALSE)-VLOOKUP($A41,'Import Peak Change'!$A$106:GQ$202,199,FALSE)),0,(VLOOKUP($A41,'Import Peak'!$A$3:GQ$99,199,FALSE)-VLOOKUP($A41,'Import Peak Change'!$A$106:GQ$202,199,FALSE)))</f>
        <v>0</v>
      </c>
      <c r="GR41" s="6">
        <f>IF(ISERROR(VLOOKUP($A41,'Import Peak'!$A$3:GR$99,200,FALSE)-VLOOKUP($A41,'Import Peak Change'!$A$106:GR$202,200,FALSE)),0,(VLOOKUP($A41,'Import Peak'!$A$3:GR$99,200,FALSE)-VLOOKUP($A41,'Import Peak Change'!$A$106:GR$202,200,FALSE)))</f>
        <v>0</v>
      </c>
      <c r="GS41" s="6">
        <f>IF(ISERROR(VLOOKUP($A41,'Import Peak'!$A$3:GS$99,201,FALSE)-VLOOKUP($A41,'Import Peak Change'!$A$106:GS$202,201,FALSE)),0,(VLOOKUP($A41,'Import Peak'!$A$3:GS$99,201,FALSE)-VLOOKUP($A41,'Import Peak Change'!$A$106:GS$202,201,FALSE)))</f>
        <v>0</v>
      </c>
      <c r="GT41" s="6">
        <f>IF(ISERROR(VLOOKUP($A41,'Import Peak'!$A$3:GT$99,202,FALSE)-VLOOKUP($A41,'Import Peak Change'!$A$106:GT$202,202,FALSE)),0,(VLOOKUP($A41,'Import Peak'!$A$3:GT$99,202,FALSE)-VLOOKUP($A41,'Import Peak Change'!$A$106:GT$202,202,FALSE)))</f>
        <v>0</v>
      </c>
      <c r="GU41" s="6">
        <f>IF(ISERROR(VLOOKUP($A41,'Import Peak'!$A$3:GU$99,203,FALSE)-VLOOKUP($A41,'Import Peak Change'!$A$106:GU$202,203,FALSE)),0,(VLOOKUP($A41,'Import Peak'!$A$3:GU$99,203,FALSE)-VLOOKUP($A41,'Import Peak Change'!$A$106:GU$202,203,FALSE)))</f>
        <v>0</v>
      </c>
      <c r="GV41" s="6">
        <f>IF(ISERROR(VLOOKUP($A41,'Import Peak'!$A$3:GV$99,204,FALSE)-VLOOKUP($A41,'Import Peak Change'!$A$106:GV$202,204,FALSE)),0,(VLOOKUP($A41,'Import Peak'!$A$3:GV$99,204,FALSE)-VLOOKUP($A41,'Import Peak Change'!$A$106:GV$202,204,FALSE)))</f>
        <v>0</v>
      </c>
      <c r="GW41" s="6">
        <f>IF(ISERROR(VLOOKUP($A41,'Import Peak'!$A$3:GW$99,205,FALSE)-VLOOKUP($A41,'Import Peak Change'!$A$106:GW$202,205,FALSE)),0,(VLOOKUP($A41,'Import Peak'!$A$3:GW$99,205,FALSE)-VLOOKUP($A41,'Import Peak Change'!$A$106:GW$202,205,FALSE)))</f>
        <v>0</v>
      </c>
      <c r="GX41" s="6">
        <f>IF(ISERROR(VLOOKUP($A41,'Import Peak'!$A$3:GX$99,206,FALSE)-VLOOKUP($A41,'Import Peak Change'!$A$106:GX$202,206,FALSE)),0,(VLOOKUP($A41,'Import Peak'!$A$3:GX$99,206,FALSE)-VLOOKUP($A41,'Import Peak Change'!$A$106:GX$202,206,FALSE)))</f>
        <v>0</v>
      </c>
      <c r="GY41" s="6">
        <f>IF(ISERROR(VLOOKUP($A41,'Import Peak'!$A$3:GY$99,207,FALSE)-VLOOKUP($A41,'Import Peak Change'!$A$106:GY$202,207,FALSE)),0,(VLOOKUP($A41,'Import Peak'!$A$3:GY$99,207,FALSE)-VLOOKUP($A41,'Import Peak Change'!$A$106:GY$202,207,FALSE)))</f>
        <v>0</v>
      </c>
      <c r="GZ41" s="6">
        <f>IF(ISERROR(VLOOKUP($A41,'Import Peak'!$A$3:GZ$99,208,FALSE)-VLOOKUP($A41,'Import Peak Change'!$A$106:GZ$202,208,FALSE)),0,(VLOOKUP($A41,'Import Peak'!$A$3:GZ$99,208,FALSE)-VLOOKUP($A41,'Import Peak Change'!$A$106:GZ$202,208,FALSE)))</f>
        <v>0</v>
      </c>
      <c r="HA41" s="6">
        <f>IF(ISERROR(VLOOKUP($A41,'Import Peak'!$A$3:HA$99,209,FALSE)-VLOOKUP($A41,'Import Peak Change'!$A$106:HA$202,209,FALSE)),0,(VLOOKUP($A41,'Import Peak'!$A$3:HA$99,209,FALSE)-VLOOKUP($A41,'Import Peak Change'!$A$106:HA$202,209,FALSE)))</f>
        <v>0</v>
      </c>
      <c r="HB41" s="6">
        <f>IF(ISERROR(VLOOKUP($A41,'Import Peak'!$A$3:HB$99,210,FALSE)-VLOOKUP($A41,'Import Peak Change'!$A$106:HB$202,210,FALSE)),0,(VLOOKUP($A41,'Import Peak'!$A$3:HB$99,210,FALSE)-VLOOKUP($A41,'Import Peak Change'!$A$106:HB$202,210,FALSE)))</f>
        <v>0</v>
      </c>
      <c r="HC41" s="6">
        <f>IF(ISERROR(VLOOKUP($A41,'Import Peak'!$A$3:HC$99,211,FALSE)-VLOOKUP($A41,'Import Peak Change'!$A$106:HC$202,211,FALSE)),0,(VLOOKUP($A41,'Import Peak'!$A$3:HC$99,211,FALSE)-VLOOKUP($A41,'Import Peak Change'!$A$106:HC$202,211,FALSE)))</f>
        <v>0</v>
      </c>
      <c r="HD41" s="6">
        <f>IF(ISERROR(VLOOKUP($A41,'Import Peak'!$A$3:HD$99,212,FALSE)-VLOOKUP($A41,'Import Peak Change'!$A$106:HD$202,212,FALSE)),0,(VLOOKUP($A41,'Import Peak'!$A$3:HD$99,212,FALSE)-VLOOKUP($A41,'Import Peak Change'!$A$106:HD$202,212,FALSE)))</f>
        <v>0</v>
      </c>
      <c r="HE41" s="6">
        <f>IF(ISERROR(VLOOKUP($A41,'Import Peak'!$A$3:HE$99,213,FALSE)-VLOOKUP($A41,'Import Peak Change'!$A$106:HE$202,213,FALSE)),0,(VLOOKUP($A41,'Import Peak'!$A$3:HE$99,213,FALSE)-VLOOKUP($A41,'Import Peak Change'!$A$106:HE$202,213,FALSE)))</f>
        <v>0</v>
      </c>
      <c r="HF41" s="6">
        <f>IF(ISERROR(VLOOKUP($A41,'Import Peak'!$A$3:HF$99,214,FALSE)-VLOOKUP($A41,'Import Peak Change'!$A$106:HF$202,214,FALSE)),0,(VLOOKUP($A41,'Import Peak'!$A$3:HF$99,214,FALSE)-VLOOKUP($A41,'Import Peak Change'!$A$106:HF$202,214,FALSE)))</f>
        <v>0</v>
      </c>
      <c r="HG41" s="6">
        <f>IF(ISERROR(VLOOKUP($A41,'Import Peak'!$A$3:HG$99,215,FALSE)-VLOOKUP($A41,'Import Peak Change'!$A$106:HG$202,215,FALSE)),0,(VLOOKUP($A41,'Import Peak'!$A$3:HG$99,215,FALSE)-VLOOKUP($A41,'Import Peak Change'!$A$106:HG$202,215,FALSE)))</f>
        <v>0</v>
      </c>
      <c r="HH41" s="6">
        <f>IF(ISERROR(VLOOKUP($A41,'Import Peak'!$A$3:HH$99,216,FALSE)-VLOOKUP($A41,'Import Peak Change'!$A$106:HH$202,216,FALSE)),0,(VLOOKUP($A41,'Import Peak'!$A$3:HH$99,216,FALSE)-VLOOKUP($A41,'Import Peak Change'!$A$106:HH$202,216,FALSE)))</f>
        <v>0</v>
      </c>
      <c r="HI41" s="6">
        <f>IF(ISERROR(VLOOKUP($A41,'Import Peak'!$A$3:HI$99,217,FALSE)-VLOOKUP($A41,'Import Peak Change'!$A$106:HI$202,217,FALSE)),0,(VLOOKUP($A41,'Import Peak'!$A$3:HI$99,217,FALSE)-VLOOKUP($A41,'Import Peak Change'!$A$106:HI$202,217,FALSE)))</f>
        <v>0</v>
      </c>
      <c r="HJ41" s="6">
        <f>IF(ISERROR(VLOOKUP($A41,'Import Peak'!$A$3:HJ$99,218,FALSE)-VLOOKUP($A41,'Import Peak Change'!$A$106:HJ$202,218,FALSE)),0,(VLOOKUP($A41,'Import Peak'!$A$3:HJ$99,218,FALSE)-VLOOKUP($A41,'Import Peak Change'!$A$106:HJ$202,218,FALSE)))</f>
        <v>0</v>
      </c>
      <c r="HK41" s="6">
        <f>IF(ISERROR(VLOOKUP($A41,'Import Peak'!$A$3:HK$99,219,FALSE)-VLOOKUP($A41,'Import Peak Change'!$A$106:HK$202,219,FALSE)),0,(VLOOKUP($A41,'Import Peak'!$A$3:HK$99,219,FALSE)-VLOOKUP($A41,'Import Peak Change'!$A$106:HK$202,219,FALSE)))</f>
        <v>0</v>
      </c>
      <c r="HL41" s="6">
        <f>IF(ISERROR(VLOOKUP($A41,'Import Peak'!$A$3:HL$99,220,FALSE)-VLOOKUP($A41,'Import Peak Change'!$A$106:HL$202,220,FALSE)),0,(VLOOKUP($A41,'Import Peak'!$A$3:HL$99,220,FALSE)-VLOOKUP($A41,'Import Peak Change'!$A$106:HL$202,220,FALSE)))</f>
        <v>0</v>
      </c>
      <c r="HM41" s="6">
        <f>IF(ISERROR(VLOOKUP($A41,'Import Peak'!$A$3:HM$99,221,FALSE)-VLOOKUP($A41,'Import Peak Change'!$A$106:HM$202,221,FALSE)),0,(VLOOKUP($A41,'Import Peak'!$A$3:HM$99,221,FALSE)-VLOOKUP($A41,'Import Peak Change'!$A$106:HM$202,221,FALSE)))</f>
        <v>0</v>
      </c>
      <c r="HN41" s="6">
        <f>IF(ISERROR(VLOOKUP($A41,'Import Peak'!$A$3:HN$99,222,FALSE)-VLOOKUP($A41,'Import Peak Change'!$A$106:HN$202,222,FALSE)),0,(VLOOKUP($A41,'Import Peak'!$A$3:HN$99,222,FALSE)-VLOOKUP($A41,'Import Peak Change'!$A$106:HN$202,222,FALSE)))</f>
        <v>0</v>
      </c>
      <c r="HO41" s="6">
        <f>IF(ISERROR(VLOOKUP($A41,'Import Peak'!$A$3:HO$99,223,FALSE)-VLOOKUP($A41,'Import Peak Change'!$A$106:HO$202,223,FALSE)),0,(VLOOKUP($A41,'Import Peak'!$A$3:HO$99,223,FALSE)-VLOOKUP($A41,'Import Peak Change'!$A$106:HO$202,223,FALSE)))</f>
        <v>0</v>
      </c>
      <c r="HP41" s="6">
        <f>IF(ISERROR(VLOOKUP($A41,'Import Peak'!$A$3:HP$99,224,FALSE)-VLOOKUP($A41,'Import Peak Change'!$A$106:HP$202,224,FALSE)),0,(VLOOKUP($A41,'Import Peak'!$A$3:HP$99,224,FALSE)-VLOOKUP($A41,'Import Peak Change'!$A$106:HP$202,224,FALSE)))</f>
        <v>0</v>
      </c>
      <c r="HQ41" s="6">
        <f>IF(ISERROR(VLOOKUP($A41,'Import Peak'!$A$3:HQ$99,225,FALSE)-VLOOKUP($A41,'Import Peak Change'!$A$106:HQ$202,225,FALSE)),0,(VLOOKUP($A41,'Import Peak'!$A$3:HQ$99,225,FALSE)-VLOOKUP($A41,'Import Peak Change'!$A$106:HQ$202,225,FALSE)))</f>
        <v>0</v>
      </c>
      <c r="HR41" s="6">
        <f>IF(ISERROR(VLOOKUP($A41,'Import Peak'!$A$3:HR$99,226,FALSE)-VLOOKUP($A41,'Import Peak Change'!$A$106:HR$202,226,FALSE)),0,(VLOOKUP($A41,'Import Peak'!$A$3:HR$99,226,FALSE)-VLOOKUP($A41,'Import Peak Change'!$A$106:HR$202,226,FALSE)))</f>
        <v>0</v>
      </c>
      <c r="HS41" s="6">
        <f>IF(ISERROR(VLOOKUP($A41,'Import Peak'!$A$3:HS$99,227,FALSE)-VLOOKUP($A41,'Import Peak Change'!$A$106:HS$202,227,FALSE)),0,(VLOOKUP($A41,'Import Peak'!$A$3:HS$99,227,FALSE)-VLOOKUP($A41,'Import Peak Change'!$A$106:HS$202,227,FALSE)))</f>
        <v>0</v>
      </c>
      <c r="HT41" s="6">
        <f>IF(ISERROR(VLOOKUP($A41,'Import Peak'!$A$3:HT$99,228,FALSE)-VLOOKUP($A41,'Import Peak Change'!$A$106:HT$202,228,FALSE)),0,(VLOOKUP($A41,'Import Peak'!$A$3:HT$99,228,FALSE)-VLOOKUP($A41,'Import Peak Change'!$A$106:HT$202,228,FALSE)))</f>
        <v>0</v>
      </c>
      <c r="HU41" s="6">
        <f>IF(ISERROR(VLOOKUP($A41,'Import Peak'!$A$3:HU$99,229,FALSE)-VLOOKUP($A41,'Import Peak Change'!$A$106:HU$202,229,FALSE)),0,(VLOOKUP($A41,'Import Peak'!$A$3:HU$99,229,FALSE)-VLOOKUP($A41,'Import Peak Change'!$A$106:HU$202,229,FALSE)))</f>
        <v>0</v>
      </c>
      <c r="HV41" s="6">
        <f>IF(ISERROR(VLOOKUP($A41,'Import Peak'!$A$3:HV$99,230,FALSE)-VLOOKUP($A41,'Import Peak Change'!$A$106:HV$202,230,FALSE)),0,(VLOOKUP($A41,'Import Peak'!$A$3:HV$99,230,FALSE)-VLOOKUP($A41,'Import Peak Change'!$A$106:HV$202,230,FALSE)))</f>
        <v>0</v>
      </c>
      <c r="HW41" s="6">
        <f>IF(ISERROR(VLOOKUP($A41,'Import Peak'!$A$3:HW$99,231,FALSE)-VLOOKUP($A41,'Import Peak Change'!$A$106:HW$202,231,FALSE)),0,(VLOOKUP($A41,'Import Peak'!$A$3:HW$99,231,FALSE)-VLOOKUP($A41,'Import Peak Change'!$A$106:HW$202,231,FALSE)))</f>
        <v>0</v>
      </c>
      <c r="HX41" s="6">
        <f>IF(ISERROR(VLOOKUP($A41,'Import Peak'!$A$3:HX$99,232,FALSE)-VLOOKUP($A41,'Import Peak Change'!$A$106:HX$202,232,FALSE)),0,(VLOOKUP($A41,'Import Peak'!$A$3:HX$99,232,FALSE)-VLOOKUP($A41,'Import Peak Change'!$A$106:HX$202,232,FALSE)))</f>
        <v>0</v>
      </c>
      <c r="HY41" s="6">
        <f>IF(ISERROR(VLOOKUP($A41,'Import Peak'!$A$3:HY$99,233,FALSE)-VLOOKUP($A41,'Import Peak Change'!$A$106:HY$202,233,FALSE)),0,(VLOOKUP($A41,'Import Peak'!$A$3:HY$99,233,FALSE)-VLOOKUP($A41,'Import Peak Change'!$A$106:HY$202,233,FALSE)))</f>
        <v>0</v>
      </c>
      <c r="HZ41" s="6">
        <f>IF(ISERROR(VLOOKUP($A41,'Import Peak'!$A$3:HZ$99,234,FALSE)-VLOOKUP($A41,'Import Peak Change'!$A$106:HZ$202,234,FALSE)),0,(VLOOKUP($A41,'Import Peak'!$A$3:HZ$99,234,FALSE)-VLOOKUP($A41,'Import Peak Change'!$A$106:HZ$202,234,FALSE)))</f>
        <v>0</v>
      </c>
      <c r="IA41" s="6">
        <f>IF(ISERROR(VLOOKUP($A41,'Import Peak'!$A$3:IA$99,235,FALSE)-VLOOKUP($A41,'Import Peak Change'!$A$106:IA$202,235,FALSE)),0,(VLOOKUP($A41,'Import Peak'!$A$3:IA$99,235,FALSE)-VLOOKUP($A41,'Import Peak Change'!$A$106:IA$202,235,FALSE)))</f>
        <v>0</v>
      </c>
      <c r="IB41" s="6">
        <f>IF(ISERROR(VLOOKUP($A41,'Import Peak'!$A$3:IB$99,236,FALSE)-VLOOKUP($A41,'Import Peak Change'!$A$106:IB$202,236,FALSE)),0,(VLOOKUP($A41,'Import Peak'!$A$3:IB$99,236,FALSE)-VLOOKUP($A41,'Import Peak Change'!$A$106:IB$202,236,FALSE)))</f>
        <v>0</v>
      </c>
      <c r="IC41" s="6">
        <f>IF(ISERROR(VLOOKUP($A41,'Import Peak'!$A$3:IC$99,237,FALSE)-VLOOKUP($A41,'Import Peak Change'!$A$106:IC$202,237,FALSE)),0,(VLOOKUP($A41,'Import Peak'!$A$3:IC$99,237,FALSE)-VLOOKUP($A41,'Import Peak Change'!$A$106:IC$202,237,FALSE)))</f>
        <v>0</v>
      </c>
      <c r="ID41" s="6">
        <f>IF(ISERROR(VLOOKUP($A41,'Import Peak'!$A$3:ID$99,238,FALSE)-VLOOKUP($A41,'Import Peak Change'!$A$106:ID$202,238,FALSE)),0,(VLOOKUP($A41,'Import Peak'!$A$3:ID$99,238,FALSE)-VLOOKUP($A41,'Import Peak Change'!$A$106:ID$202,238,FALSE)))</f>
        <v>0</v>
      </c>
      <c r="IE41" s="6">
        <f>IF(ISERROR(VLOOKUP($A41,'Import Peak'!$A$3:IE$99,239,FALSE)-VLOOKUP($A41,'Import Peak Change'!$A$106:IE$202,239,FALSE)),0,(VLOOKUP($A41,'Import Peak'!$A$3:IE$99,239,FALSE)-VLOOKUP($A41,'Import Peak Change'!$A$106:IE$202,239,FALSE)))</f>
        <v>0</v>
      </c>
    </row>
    <row r="42" spans="1:239">
      <c r="A42" s="168" t="str">
        <f>IF('Import Peak'!A39=0,"",'Import Peak'!A39)</f>
        <v>ENRONDIRLI</v>
      </c>
      <c r="B42" s="6"/>
      <c r="C42" s="6"/>
      <c r="D42" s="6"/>
      <c r="E42" s="6"/>
      <c r="F42" s="6"/>
      <c r="G42" s="6">
        <f>IF(ISERROR(VLOOKUP($A42,'Import Peak'!$A$3:G$99,7,FALSE)-VLOOKUP($A42,'Import Peak Change'!$A$106:G$202,7,FALSE)),0,(VLOOKUP($A42,'Import Peak'!$A$3:G$99,7,FALSE)-VLOOKUP($A42,'Import Peak Change'!$A$106:G$202,7,FALSE)))</f>
        <v>0</v>
      </c>
      <c r="H42" s="6">
        <f>IF(ISERROR(VLOOKUP($A42,'Import Peak'!$A$3:H$99,8,FALSE)-VLOOKUP($A42,'Import Peak Change'!$A$106:H$202,8,FALSE)),0,(VLOOKUP($A42,'Import Peak'!$A$3:H$99,8,FALSE)-VLOOKUP($A42,'Import Peak Change'!$A$106:H$202,8,FALSE)))</f>
        <v>0</v>
      </c>
      <c r="I42" s="6">
        <f>IF(ISERROR(VLOOKUP($A42,'Import Peak'!$A$3:I$99,9,FALSE)-VLOOKUP($A42,'Import Peak Change'!$A$106:I$202,9,FALSE)),0,(VLOOKUP($A42,'Import Peak'!$A$3:I$99,9,FALSE)-VLOOKUP($A42,'Import Peak Change'!$A$106:I$202,9,FALSE)))</f>
        <v>0</v>
      </c>
      <c r="J42" s="6">
        <f>IF(ISERROR(VLOOKUP($A42,'Import Peak'!$A$3:J$99,10,FALSE)-VLOOKUP($A42,'Import Peak Change'!$A$106:J$202,10,FALSE)),0,(VLOOKUP($A42,'Import Peak'!$A$3:J$99,10,FALSE)-VLOOKUP($A42,'Import Peak Change'!$A$106:J$202,10,FALSE)))</f>
        <v>0</v>
      </c>
      <c r="K42" s="6">
        <f>IF(ISERROR(VLOOKUP($A42,'Import Peak'!$A$3:K$99,11,FALSE)-VLOOKUP($A42,'Import Peak Change'!$A$106:K$202,11,FALSE)),0,(VLOOKUP($A42,'Import Peak'!$A$3:K$99,11,FALSE)-VLOOKUP($A42,'Import Peak Change'!$A$106:K$202,11,FALSE)))</f>
        <v>0</v>
      </c>
      <c r="L42" s="6">
        <f>IF(ISERROR(VLOOKUP($A42,'Import Peak'!$A$3:L$99,12,FALSE)-VLOOKUP($A42,'Import Peak Change'!$A$106:L$202,12,FALSE)),0,(VLOOKUP($A42,'Import Peak'!$A$3:L$99,12,FALSE)-VLOOKUP($A42,'Import Peak Change'!$A$106:L$202,12,FALSE)))</f>
        <v>0</v>
      </c>
      <c r="M42" s="6">
        <f>IF(ISERROR(VLOOKUP($A42,'Import Peak'!$A$3:M$99,13,FALSE)-VLOOKUP($A42,'Import Peak Change'!$A$106:M$202,13,FALSE)),0,(VLOOKUP($A42,'Import Peak'!$A$3:M$99,13,FALSE)-VLOOKUP($A42,'Import Peak Change'!$A$106:M$202,13,FALSE)))</f>
        <v>0</v>
      </c>
      <c r="N42" s="6">
        <f>IF(ISERROR(VLOOKUP($A42,'Import Peak'!$A$3:N$99,14,FALSE)-VLOOKUP($A42,'Import Peak Change'!$A$106:N$202,14,FALSE)),0,(VLOOKUP($A42,'Import Peak'!$A$3:N$99,14,FALSE)-VLOOKUP($A42,'Import Peak Change'!$A$106:N$202,14,FALSE)))</f>
        <v>0</v>
      </c>
      <c r="O42" s="6">
        <f>IF(ISERROR(VLOOKUP($A42,'Import Peak'!$A$3:O$99,15,FALSE)-VLOOKUP($A42,'Import Peak Change'!$A$106:O$202,15,FALSE)),0,(VLOOKUP($A42,'Import Peak'!$A$3:O$99,15,FALSE)-VLOOKUP($A42,'Import Peak Change'!$A$106:O$202,15,FALSE)))</f>
        <v>0</v>
      </c>
      <c r="P42" s="6">
        <f>IF(ISERROR(VLOOKUP($A42,'Import Peak'!$A$3:P$99,16,FALSE)-VLOOKUP($A42,'Import Peak Change'!$A$106:P$202,16,FALSE)),0,(VLOOKUP($A42,'Import Peak'!$A$3:P$99,16,FALSE)-VLOOKUP($A42,'Import Peak Change'!$A$106:P$202,16,FALSE)))</f>
        <v>0</v>
      </c>
      <c r="Q42" s="6">
        <f>IF(ISERROR(VLOOKUP($A42,'Import Peak'!$A$3:Q$99,17,FALSE)-VLOOKUP($A42,'Import Peak Change'!$A$106:Q$202,17,FALSE)),0,(VLOOKUP($A42,'Import Peak'!$A$3:Q$99,17,FALSE)-VLOOKUP($A42,'Import Peak Change'!$A$106:Q$202,17,FALSE)))</f>
        <v>0</v>
      </c>
      <c r="R42" s="6">
        <f>IF(ISERROR(VLOOKUP($A42,'Import Peak'!$A$3:R$99,18,FALSE)-VLOOKUP($A42,'Import Peak Change'!$A$106:R$202,18,FALSE)),0,(VLOOKUP($A42,'Import Peak'!$A$3:R$99,18,FALSE)-VLOOKUP($A42,'Import Peak Change'!$A$106:R$202,18,FALSE)))</f>
        <v>0</v>
      </c>
      <c r="S42" s="6">
        <f>IF(ISERROR(VLOOKUP($A42,'Import Peak'!$A$3:S$99,19,FALSE)-VLOOKUP($A42,'Import Peak Change'!$A$106:S$202,19,FALSE)),0,(VLOOKUP($A42,'Import Peak'!$A$3:S$99,19,FALSE)-VLOOKUP($A42,'Import Peak Change'!$A$106:S$202,19,FALSE)))</f>
        <v>0</v>
      </c>
      <c r="T42" s="6">
        <f>IF(ISERROR(VLOOKUP($A42,'Import Peak'!$A$3:T$99,20,FALSE)-VLOOKUP($A42,'Import Peak Change'!$A$106:T$202,20,FALSE)),0,(VLOOKUP($A42,'Import Peak'!$A$3:T$99,20,FALSE)-VLOOKUP($A42,'Import Peak Change'!$A$106:T$202,20,FALSE)))</f>
        <v>0</v>
      </c>
      <c r="U42" s="6">
        <f>IF(ISERROR(VLOOKUP($A42,'Import Peak'!$A$3:U$99,21,FALSE)-VLOOKUP($A42,'Import Peak Change'!$A$106:U$202,21,FALSE)),0,(VLOOKUP($A42,'Import Peak'!$A$3:U$99,21,FALSE)-VLOOKUP($A42,'Import Peak Change'!$A$106:U$202,21,FALSE)))</f>
        <v>0</v>
      </c>
      <c r="V42" s="6">
        <f>IF(ISERROR(VLOOKUP($A42,'Import Peak'!$A$3:V$99,22,FALSE)-VLOOKUP($A42,'Import Peak Change'!$A$106:V$202,22,FALSE)),0,(VLOOKUP($A42,'Import Peak'!$A$3:V$99,22,FALSE)-VLOOKUP($A42,'Import Peak Change'!$A$106:V$202,22,FALSE)))</f>
        <v>0</v>
      </c>
      <c r="W42" s="6">
        <f>IF(ISERROR(VLOOKUP($A42,'Import Peak'!$A$3:W$99,23,FALSE)-VLOOKUP($A42,'Import Peak Change'!$A$106:W$202,23,FALSE)),0,(VLOOKUP($A42,'Import Peak'!$A$3:W$99,23,FALSE)-VLOOKUP($A42,'Import Peak Change'!$A$106:W$202,23,FALSE)))</f>
        <v>0</v>
      </c>
      <c r="X42" s="6">
        <f>IF(ISERROR(VLOOKUP($A42,'Import Peak'!$A$3:X$99,24,FALSE)-VLOOKUP($A42,'Import Peak Change'!$A$106:X$202,24,FALSE)),0,(VLOOKUP($A42,'Import Peak'!$A$3:X$99,24,FALSE)-VLOOKUP($A42,'Import Peak Change'!$A$106:X$202,24,FALSE)))</f>
        <v>0</v>
      </c>
      <c r="Y42" s="6">
        <f>IF(ISERROR(VLOOKUP($A42,'Import Peak'!$A$3:Y$99,25,FALSE)-VLOOKUP($A42,'Import Peak Change'!$A$106:Y$202,25,FALSE)),0,(VLOOKUP($A42,'Import Peak'!$A$3:Y$99,25,FALSE)-VLOOKUP($A42,'Import Peak Change'!$A$106:Y$202,25,FALSE)))</f>
        <v>0</v>
      </c>
      <c r="Z42" s="6">
        <f>IF(ISERROR(VLOOKUP($A42,'Import Peak'!$A$3:Z$99,26,FALSE)-VLOOKUP($A42,'Import Peak Change'!$A$106:Z$202,26,FALSE)),0,(VLOOKUP($A42,'Import Peak'!$A$3:Z$99,26,FALSE)-VLOOKUP($A42,'Import Peak Change'!$A$106:Z$202,26,FALSE)))</f>
        <v>0</v>
      </c>
      <c r="AA42" s="6">
        <f>IF(ISERROR(VLOOKUP($A42,'Import Peak'!$A$3:AA$99,27,FALSE)-VLOOKUP($A42,'Import Peak Change'!$A$106:AA$202,27,FALSE)),0,(VLOOKUP($A42,'Import Peak'!$A$3:AA$99,27,FALSE)-VLOOKUP($A42,'Import Peak Change'!$A$106:AA$202,27,FALSE)))</f>
        <v>0</v>
      </c>
      <c r="AB42" s="6">
        <f>IF(ISERROR(VLOOKUP($A42,'Import Peak'!$A$3:AB$99,28,FALSE)-VLOOKUP($A42,'Import Peak Change'!$A$106:AB$202,28,FALSE)),0,(VLOOKUP($A42,'Import Peak'!$A$3:AB$99,28,FALSE)-VLOOKUP($A42,'Import Peak Change'!$A$106:AB$202,28,FALSE)))</f>
        <v>0</v>
      </c>
      <c r="AC42" s="6">
        <f>IF(ISERROR(VLOOKUP($A42,'Import Peak'!$A$3:AC$99,29,FALSE)-VLOOKUP($A42,'Import Peak Change'!$A$106:AC$202,29,FALSE)),0,(VLOOKUP($A42,'Import Peak'!$A$3:AC$99,29,FALSE)-VLOOKUP($A42,'Import Peak Change'!$A$106:AC$202,29,FALSE)))</f>
        <v>0</v>
      </c>
      <c r="AD42" s="6">
        <f>IF(ISERROR(VLOOKUP($A42,'Import Peak'!$A$3:AD$99,30,FALSE)-VLOOKUP($A42,'Import Peak Change'!$A$106:AD$202,30,FALSE)),0,(VLOOKUP($A42,'Import Peak'!$A$3:AD$99,30,FALSE)-VLOOKUP($A42,'Import Peak Change'!$A$106:AD$202,30,FALSE)))</f>
        <v>0</v>
      </c>
      <c r="AE42" s="6">
        <f>IF(ISERROR(VLOOKUP($A42,'Import Peak'!$A$3:AE$99,31,FALSE)-VLOOKUP($A42,'Import Peak Change'!$A$106:AE$202,31,FALSE)),0,(VLOOKUP($A42,'Import Peak'!$A$3:AE$99,31,FALSE)-VLOOKUP($A42,'Import Peak Change'!$A$106:AE$202,31,FALSE)))</f>
        <v>0</v>
      </c>
      <c r="AF42" s="6">
        <f>IF(ISERROR(VLOOKUP($A42,'Import Peak'!$A$3:AF$99,32,FALSE)-VLOOKUP($A42,'Import Peak Change'!$A$106:AF$202,32,FALSE)),0,(VLOOKUP($A42,'Import Peak'!$A$3:AF$99,32,FALSE)-VLOOKUP($A42,'Import Peak Change'!$A$106:AF$202,32,FALSE)))</f>
        <v>0</v>
      </c>
      <c r="AG42" s="6">
        <f>IF(ISERROR(VLOOKUP($A42,'Import Peak'!$A$3:AG$99,33,FALSE)-VLOOKUP($A42,'Import Peak Change'!$A$106:AG$202,33,FALSE)),0,(VLOOKUP($A42,'Import Peak'!$A$3:AG$99,33,FALSE)-VLOOKUP($A42,'Import Peak Change'!$A$106:AG$202,33,FALSE)))</f>
        <v>0</v>
      </c>
      <c r="AH42" s="6">
        <f>IF(ISERROR(VLOOKUP($A42,'Import Peak'!$A$3:AH$99,34,FALSE)-VLOOKUP($A42,'Import Peak Change'!$A$106:AH$202,34,FALSE)),0,(VLOOKUP($A42,'Import Peak'!$A$3:AH$99,34,FALSE)-VLOOKUP($A42,'Import Peak Change'!$A$106:AH$202,34,FALSE)))</f>
        <v>0</v>
      </c>
      <c r="AI42" s="6">
        <f>IF(ISERROR(VLOOKUP($A42,'Import Peak'!$A$3:AI$99,35,FALSE)-VLOOKUP($A42,'Import Peak Change'!$A$106:AI$202,35,FALSE)),0,(VLOOKUP($A42,'Import Peak'!$A$3:AI$99,35,FALSE)-VLOOKUP($A42,'Import Peak Change'!$A$106:AI$202,35,FALSE)))</f>
        <v>0</v>
      </c>
      <c r="AJ42" s="6">
        <f>IF(ISERROR(VLOOKUP($A42,'Import Peak'!$A$3:AJ$99,36,FALSE)-VLOOKUP($A42,'Import Peak Change'!$A$106:AJ$202,36,FALSE)),0,(VLOOKUP($A42,'Import Peak'!$A$3:AJ$99,36,FALSE)-VLOOKUP($A42,'Import Peak Change'!$A$106:AJ$202,36,FALSE)))</f>
        <v>0</v>
      </c>
      <c r="AK42" s="6">
        <f>IF(ISERROR(VLOOKUP($A42,'Import Peak'!$A$3:AK$99,37,FALSE)-VLOOKUP($A42,'Import Peak Change'!$A$106:AK$202,37,FALSE)),0,(VLOOKUP($A42,'Import Peak'!$A$3:AK$99,37,FALSE)-VLOOKUP($A42,'Import Peak Change'!$A$106:AK$202,37,FALSE)))</f>
        <v>0</v>
      </c>
      <c r="AL42" s="6">
        <f>IF(ISERROR(VLOOKUP($A42,'Import Peak'!$A$3:AL$99,38,FALSE)-VLOOKUP($A42,'Import Peak Change'!$A$106:AL$202,38,FALSE)),0,(VLOOKUP($A42,'Import Peak'!$A$3:AL$99,38,FALSE)-VLOOKUP($A42,'Import Peak Change'!$A$106:AL$202,38,FALSE)))</f>
        <v>0</v>
      </c>
      <c r="AM42" s="6">
        <f>IF(ISERROR(VLOOKUP($A42,'Import Peak'!$A$3:AM$99,39,FALSE)-VLOOKUP($A42,'Import Peak Change'!$A$106:AM$202,39,FALSE)),0,(VLOOKUP($A42,'Import Peak'!$A$3:AM$99,39,FALSE)-VLOOKUP($A42,'Import Peak Change'!$A$106:AM$202,39,FALSE)))</f>
        <v>0</v>
      </c>
      <c r="AN42" s="6">
        <f>IF(ISERROR(VLOOKUP($A42,'Import Peak'!$A$3:AN$99,40,FALSE)-VLOOKUP($A42,'Import Peak Change'!$A$106:AN$202,40,FALSE)),0,(VLOOKUP($A42,'Import Peak'!$A$3:AN$99,40,FALSE)-VLOOKUP($A42,'Import Peak Change'!$A$106:AN$202,40,FALSE)))</f>
        <v>0</v>
      </c>
      <c r="AO42" s="6">
        <f>IF(ISERROR(VLOOKUP($A42,'Import Peak'!$A$3:AO$99,41,FALSE)-VLOOKUP($A42,'Import Peak Change'!$A$106:AO$202,41,FALSE)),0,(VLOOKUP($A42,'Import Peak'!$A$3:AO$99,41,FALSE)-VLOOKUP($A42,'Import Peak Change'!$A$106:AO$202,41,FALSE)))</f>
        <v>0</v>
      </c>
      <c r="AP42" s="6">
        <f>IF(ISERROR(VLOOKUP($A42,'Import Peak'!$A$3:AP$99,42,FALSE)-VLOOKUP($A42,'Import Peak Change'!$A$106:AP$202,42,FALSE)),0,(VLOOKUP($A42,'Import Peak'!$A$3:AP$99,42,FALSE)-VLOOKUP($A42,'Import Peak Change'!$A$106:AP$202,42,FALSE)))</f>
        <v>0</v>
      </c>
      <c r="AQ42" s="6">
        <f>IF(ISERROR(VLOOKUP($A42,'Import Peak'!$A$3:AQ$99,43,FALSE)-VLOOKUP($A42,'Import Peak Change'!$A$106:AQ$202,43,FALSE)),0,(VLOOKUP($A42,'Import Peak'!$A$3:AQ$99,43,FALSE)-VLOOKUP($A42,'Import Peak Change'!$A$106:AQ$202,43,FALSE)))</f>
        <v>0</v>
      </c>
      <c r="AR42" s="6">
        <f>IF(ISERROR(VLOOKUP($A42,'Import Peak'!$A$3:AR$99,44,FALSE)-VLOOKUP($A42,'Import Peak Change'!$A$106:AR$202,44,FALSE)),0,(VLOOKUP($A42,'Import Peak'!$A$3:AR$99,44,FALSE)-VLOOKUP($A42,'Import Peak Change'!$A$106:AR$202,44,FALSE)))</f>
        <v>0</v>
      </c>
      <c r="AS42" s="6">
        <f>IF(ISERROR(VLOOKUP($A42,'Import Peak'!$A$3:AS$99,45,FALSE)-VLOOKUP($A42,'Import Peak Change'!$A$106:AS$202,45,FALSE)),0,(VLOOKUP($A42,'Import Peak'!$A$3:AS$99,45,FALSE)-VLOOKUP($A42,'Import Peak Change'!$A$106:AS$202,45,FALSE)))</f>
        <v>0</v>
      </c>
      <c r="AT42" s="6">
        <f>IF(ISERROR(VLOOKUP($A42,'Import Peak'!$A$3:AT$99,46,FALSE)-VLOOKUP($A42,'Import Peak Change'!$A$106:AT$202,46,FALSE)),0,(VLOOKUP($A42,'Import Peak'!$A$3:AT$99,46,FALSE)-VLOOKUP($A42,'Import Peak Change'!$A$106:AT$202,46,FALSE)))</f>
        <v>0</v>
      </c>
      <c r="AU42" s="6">
        <f>IF(ISERROR(VLOOKUP($A42,'Import Peak'!$A$3:AU$99,47,FALSE)-VLOOKUP($A42,'Import Peak Change'!$A$106:AU$202,47,FALSE)),0,(VLOOKUP($A42,'Import Peak'!$A$3:AU$99,47,FALSE)-VLOOKUP($A42,'Import Peak Change'!$A$106:AU$202,47,FALSE)))</f>
        <v>0</v>
      </c>
      <c r="AV42" s="6">
        <f>IF(ISERROR(VLOOKUP($A42,'Import Peak'!$A$3:AV$99,48,FALSE)-VLOOKUP($A42,'Import Peak Change'!$A$106:AV$202,48,FALSE)),0,(VLOOKUP($A42,'Import Peak'!$A$3:AV$99,48,FALSE)-VLOOKUP($A42,'Import Peak Change'!$A$106:AV$202,48,FALSE)))</f>
        <v>0</v>
      </c>
      <c r="AW42" s="6">
        <f>IF(ISERROR(VLOOKUP($A42,'Import Peak'!$A$3:AW$99,49,FALSE)-VLOOKUP($A42,'Import Peak Change'!$A$106:AW$202,49,FALSE)),0,(VLOOKUP($A42,'Import Peak'!$A$3:AW$99,49,FALSE)-VLOOKUP($A42,'Import Peak Change'!$A$106:AW$202,49,FALSE)))</f>
        <v>0</v>
      </c>
      <c r="AX42" s="6">
        <f>IF(ISERROR(VLOOKUP($A42,'Import Peak'!$A$3:AX$99,50,FALSE)-VLOOKUP($A42,'Import Peak Change'!$A$106:AX$202,50,FALSE)),0,(VLOOKUP($A42,'Import Peak'!$A$3:AX$99,50,FALSE)-VLOOKUP($A42,'Import Peak Change'!$A$106:AX$202,50,FALSE)))</f>
        <v>0</v>
      </c>
      <c r="AY42" s="6">
        <f>IF(ISERROR(VLOOKUP($A42,'Import Peak'!$A$3:AY$99,51,FALSE)-VLOOKUP($A42,'Import Peak Change'!$A$106:AY$202,51,FALSE)),0,(VLOOKUP($A42,'Import Peak'!$A$3:AY$99,51,FALSE)-VLOOKUP($A42,'Import Peak Change'!$A$106:AY$202,51,FALSE)))</f>
        <v>0</v>
      </c>
      <c r="AZ42" s="6">
        <f>IF(ISERROR(VLOOKUP($A42,'Import Peak'!$A$3:AZ$99,52,FALSE)-VLOOKUP($A42,'Import Peak Change'!$A$106:AZ$202,52,FALSE)),0,(VLOOKUP($A42,'Import Peak'!$A$3:AZ$99,52,FALSE)-VLOOKUP($A42,'Import Peak Change'!$A$106:AZ$202,52,FALSE)))</f>
        <v>0</v>
      </c>
      <c r="BA42" s="6">
        <f>IF(ISERROR(VLOOKUP($A42,'Import Peak'!$A$3:BA$99,53,FALSE)-VLOOKUP($A42,'Import Peak Change'!$A$106:BA$202,53,FALSE)),0,(VLOOKUP($A42,'Import Peak'!$A$3:BA$99,53,FALSE)-VLOOKUP($A42,'Import Peak Change'!$A$106:BA$202,53,FALSE)))</f>
        <v>0</v>
      </c>
      <c r="BB42" s="6">
        <f>IF(ISERROR(VLOOKUP($A42,'Import Peak'!$A$3:BB$99,54,FALSE)-VLOOKUP($A42,'Import Peak Change'!$A$106:BB$202,54,FALSE)),0,(VLOOKUP($A42,'Import Peak'!$A$3:BB$99,54,FALSE)-VLOOKUP($A42,'Import Peak Change'!$A$106:BB$202,54,FALSE)))</f>
        <v>0</v>
      </c>
      <c r="BC42" s="6">
        <f>IF(ISERROR(VLOOKUP($A42,'Import Peak'!$A$3:BC$99,55,FALSE)-VLOOKUP($A42,'Import Peak Change'!$A$106:BC$202,55,FALSE)),0,(VLOOKUP($A42,'Import Peak'!$A$3:BC$99,55,FALSE)-VLOOKUP($A42,'Import Peak Change'!$A$106:BC$202,55,FALSE)))</f>
        <v>0</v>
      </c>
      <c r="BD42" s="6">
        <f>IF(ISERROR(VLOOKUP($A42,'Import Peak'!$A$3:BD$99,56,FALSE)-VLOOKUP($A42,'Import Peak Change'!$A$106:BD$202,56,FALSE)),0,(VLOOKUP($A42,'Import Peak'!$A$3:BD$99,56,FALSE)-VLOOKUP($A42,'Import Peak Change'!$A$106:BD$202,56,FALSE)))</f>
        <v>0</v>
      </c>
      <c r="BE42" s="6">
        <f>IF(ISERROR(VLOOKUP($A42,'Import Peak'!$A$3:BE$99,57,FALSE)-VLOOKUP($A42,'Import Peak Change'!$A$106:BE$202,57,FALSE)),0,(VLOOKUP($A42,'Import Peak'!$A$3:BE$99,57,FALSE)-VLOOKUP($A42,'Import Peak Change'!$A$106:BE$202,57,FALSE)))</f>
        <v>0</v>
      </c>
      <c r="BF42" s="6">
        <f>IF(ISERROR(VLOOKUP($A42,'Import Peak'!$A$3:BF$99,58,FALSE)-VLOOKUP($A42,'Import Peak Change'!$A$106:BF$202,58,FALSE)),0,(VLOOKUP($A42,'Import Peak'!$A$3:BF$99,58,FALSE)-VLOOKUP($A42,'Import Peak Change'!$A$106:BF$202,58,FALSE)))</f>
        <v>0</v>
      </c>
      <c r="BG42" s="6">
        <f>IF(ISERROR(VLOOKUP($A42,'Import Peak'!$A$3:BG$99,59,FALSE)-VLOOKUP($A42,'Import Peak Change'!$A$106:BG$202,59,FALSE)),0,(VLOOKUP($A42,'Import Peak'!$A$3:BG$99,59,FALSE)-VLOOKUP($A42,'Import Peak Change'!$A$106:BG$202,59,FALSE)))</f>
        <v>0</v>
      </c>
      <c r="BH42" s="6">
        <f>IF(ISERROR(VLOOKUP($A42,'Import Peak'!$A$3:BH$99,60,FALSE)-VLOOKUP($A42,'Import Peak Change'!$A$106:BH$202,60,FALSE)),0,(VLOOKUP($A42,'Import Peak'!$A$3:BH$99,60,FALSE)-VLOOKUP($A42,'Import Peak Change'!$A$106:BH$202,60,FALSE)))</f>
        <v>0</v>
      </c>
      <c r="BI42" s="6">
        <f>IF(ISERROR(VLOOKUP($A42,'Import Peak'!$A$3:BI$99,61,FALSE)-VLOOKUP($A42,'Import Peak Change'!$A$106:BI$202,61,FALSE)),0,(VLOOKUP($A42,'Import Peak'!$A$3:BI$99,61,FALSE)-VLOOKUP($A42,'Import Peak Change'!$A$106:BI$202,61,FALSE)))</f>
        <v>0</v>
      </c>
      <c r="BJ42" s="6">
        <f>IF(ISERROR(VLOOKUP($A42,'Import Peak'!$A$3:BJ$99,62,FALSE)-VLOOKUP($A42,'Import Peak Change'!$A$106:BJ$202,62,FALSE)),0,(VLOOKUP($A42,'Import Peak'!$A$3:BJ$99,62,FALSE)-VLOOKUP($A42,'Import Peak Change'!$A$106:BJ$202,62,FALSE)))</f>
        <v>0</v>
      </c>
      <c r="BK42" s="6">
        <f>IF(ISERROR(VLOOKUP($A42,'Import Peak'!$A$3:BK$99,63,FALSE)-VLOOKUP($A42,'Import Peak Change'!$A$106:BK$202,63,FALSE)),0,(VLOOKUP($A42,'Import Peak'!$A$3:BK$99,63,FALSE)-VLOOKUP($A42,'Import Peak Change'!$A$106:BK$202,63,FALSE)))</f>
        <v>0</v>
      </c>
      <c r="BL42" s="6">
        <f>IF(ISERROR(VLOOKUP($A42,'Import Peak'!$A$3:BL$99,64,FALSE)-VLOOKUP($A42,'Import Peak Change'!$A$106:BL$202,64,FALSE)),0,(VLOOKUP($A42,'Import Peak'!$A$3:BL$99,64,FALSE)-VLOOKUP($A42,'Import Peak Change'!$A$106:BL$202,64,FALSE)))</f>
        <v>0</v>
      </c>
      <c r="BM42" s="6">
        <f>IF(ISERROR(VLOOKUP($A42,'Import Peak'!$A$3:BM$99,65,FALSE)-VLOOKUP($A42,'Import Peak Change'!$A$106:BM$202,65,FALSE)),0,(VLOOKUP($A42,'Import Peak'!$A$3:BM$99,65,FALSE)-VLOOKUP($A42,'Import Peak Change'!$A$106:BM$202,65,FALSE)))</f>
        <v>0</v>
      </c>
      <c r="BN42" s="6">
        <f>IF(ISERROR(VLOOKUP($A42,'Import Peak'!$A$3:BN$99,66,FALSE)-VLOOKUP($A42,'Import Peak Change'!$A$106:BN$202,66,FALSE)),0,(VLOOKUP($A42,'Import Peak'!$A$3:BN$99,66,FALSE)-VLOOKUP($A42,'Import Peak Change'!$A$106:BN$202,66,FALSE)))</f>
        <v>0</v>
      </c>
      <c r="BO42" s="6">
        <f>IF(ISERROR(VLOOKUP($A42,'Import Peak'!$A$3:BO$99,67,FALSE)-VLOOKUP($A42,'Import Peak Change'!$A$106:BO$202,67,FALSE)),0,(VLOOKUP($A42,'Import Peak'!$A$3:BO$99,67,FALSE)-VLOOKUP($A42,'Import Peak Change'!$A$106:BO$202,67,FALSE)))</f>
        <v>0</v>
      </c>
      <c r="BP42" s="6">
        <f>IF(ISERROR(VLOOKUP($A42,'Import Peak'!$A$3:BP$99,68,FALSE)-VLOOKUP($A42,'Import Peak Change'!$A$106:BP$202,68,FALSE)),0,(VLOOKUP($A42,'Import Peak'!$A$3:BP$99,68,FALSE)-VLOOKUP($A42,'Import Peak Change'!$A$106:BP$202,68,FALSE)))</f>
        <v>0</v>
      </c>
      <c r="BQ42" s="6">
        <f>IF(ISERROR(VLOOKUP($A42,'Import Peak'!$A$3:BQ$99,69,FALSE)-VLOOKUP($A42,'Import Peak Change'!$A$106:BQ$202,69,FALSE)),0,(VLOOKUP($A42,'Import Peak'!$A$3:BQ$99,69,FALSE)-VLOOKUP($A42,'Import Peak Change'!$A$106:BQ$202,69,FALSE)))</f>
        <v>0</v>
      </c>
      <c r="BR42" s="6">
        <f>IF(ISERROR(VLOOKUP($A42,'Import Peak'!$A$3:BR$99,70,FALSE)-VLOOKUP($A42,'Import Peak Change'!$A$106:BR$202,70,FALSE)),0,(VLOOKUP($A42,'Import Peak'!$A$3:BR$99,70,FALSE)-VLOOKUP($A42,'Import Peak Change'!$A$106:BR$202,70,FALSE)))</f>
        <v>0</v>
      </c>
      <c r="BS42" s="6">
        <f>IF(ISERROR(VLOOKUP($A42,'Import Peak'!$A$3:BS$99,71,FALSE)-VLOOKUP($A42,'Import Peak Change'!$A$106:BS$202,71,FALSE)),0,(VLOOKUP($A42,'Import Peak'!$A$3:BS$99,71,FALSE)-VLOOKUP($A42,'Import Peak Change'!$A$106:BS$202,71,FALSE)))</f>
        <v>0</v>
      </c>
      <c r="BT42" s="6">
        <f>IF(ISERROR(VLOOKUP($A42,'Import Peak'!$A$3:BT$99,72,FALSE)-VLOOKUP($A42,'Import Peak Change'!$A$106:BT$202,72,FALSE)),0,(VLOOKUP($A42,'Import Peak'!$A$3:BT$99,72,FALSE)-VLOOKUP($A42,'Import Peak Change'!$A$106:BT$202,72,FALSE)))</f>
        <v>0</v>
      </c>
      <c r="BU42" s="6">
        <f>IF(ISERROR(VLOOKUP($A42,'Import Peak'!$A$3:BU$99,73,FALSE)-VLOOKUP($A42,'Import Peak Change'!$A$106:BU$202,73,FALSE)),0,(VLOOKUP($A42,'Import Peak'!$A$3:BU$99,73,FALSE)-VLOOKUP($A42,'Import Peak Change'!$A$106:BU$202,73,FALSE)))</f>
        <v>0</v>
      </c>
      <c r="BV42" s="6">
        <f>IF(ISERROR(VLOOKUP($A42,'Import Peak'!$A$3:BV$99,74,FALSE)-VLOOKUP($A42,'Import Peak Change'!$A$106:BV$202,74,FALSE)),0,(VLOOKUP($A42,'Import Peak'!$A$3:BV$99,74,FALSE)-VLOOKUP($A42,'Import Peak Change'!$A$106:BV$202,74,FALSE)))</f>
        <v>0</v>
      </c>
      <c r="BW42" s="6">
        <f>IF(ISERROR(VLOOKUP($A42,'Import Peak'!$A$3:BW$99,75,FALSE)-VLOOKUP($A42,'Import Peak Change'!$A$106:BW$202,75,FALSE)),0,(VLOOKUP($A42,'Import Peak'!$A$3:BW$99,75,FALSE)-VLOOKUP($A42,'Import Peak Change'!$A$106:BW$202,75,FALSE)))</f>
        <v>0</v>
      </c>
      <c r="BX42" s="6">
        <f>IF(ISERROR(VLOOKUP($A42,'Import Peak'!$A$3:BX$99,76,FALSE)-VLOOKUP($A42,'Import Peak Change'!$A$106:BX$202,76,FALSE)),0,(VLOOKUP($A42,'Import Peak'!$A$3:BX$99,76,FALSE)-VLOOKUP($A42,'Import Peak Change'!$A$106:BX$202,76,FALSE)))</f>
        <v>0</v>
      </c>
      <c r="BY42" s="6">
        <f>IF(ISERROR(VLOOKUP($A42,'Import Peak'!$A$3:BY$99,77,FALSE)-VLOOKUP($A42,'Import Peak Change'!$A$106:BY$202,77,FALSE)),0,(VLOOKUP($A42,'Import Peak'!$A$3:BY$99,77,FALSE)-VLOOKUP($A42,'Import Peak Change'!$A$106:BY$202,77,FALSE)))</f>
        <v>0</v>
      </c>
      <c r="BZ42" s="6">
        <f>IF(ISERROR(VLOOKUP($A42,'Import Peak'!$A$3:BZ$99,78,FALSE)-VLOOKUP($A42,'Import Peak Change'!$A$106:BZ$202,78,FALSE)),0,(VLOOKUP($A42,'Import Peak'!$A$3:BZ$99,78,FALSE)-VLOOKUP($A42,'Import Peak Change'!$A$106:BZ$202,78,FALSE)))</f>
        <v>0</v>
      </c>
      <c r="CA42" s="6">
        <f>IF(ISERROR(VLOOKUP($A42,'Import Peak'!$A$3:CA$99,79,FALSE)-VLOOKUP($A42,'Import Peak Change'!$A$106:CA$202,79,FALSE)),0,(VLOOKUP($A42,'Import Peak'!$A$3:CA$99,79,FALSE)-VLOOKUP($A42,'Import Peak Change'!$A$106:CA$202,79,FALSE)))</f>
        <v>0</v>
      </c>
      <c r="CB42" s="6">
        <f>IF(ISERROR(VLOOKUP($A42,'Import Peak'!$A$3:CB$99,80,FALSE)-VLOOKUP($A42,'Import Peak Change'!$A$106:CB$202,80,FALSE)),0,(VLOOKUP($A42,'Import Peak'!$A$3:CB$99,80,FALSE)-VLOOKUP($A42,'Import Peak Change'!$A$106:CB$202,80,FALSE)))</f>
        <v>0</v>
      </c>
      <c r="CC42" s="6">
        <f>IF(ISERROR(VLOOKUP($A42,'Import Peak'!$A$3:CC$99,81,FALSE)-VLOOKUP($A42,'Import Peak Change'!$A$106:CC$202,81,FALSE)),0,(VLOOKUP($A42,'Import Peak'!$A$3:CC$99,81,FALSE)-VLOOKUP($A42,'Import Peak Change'!$A$106:CC$202,81,FALSE)))</f>
        <v>0</v>
      </c>
      <c r="CD42" s="6">
        <f>IF(ISERROR(VLOOKUP($A42,'Import Peak'!$A$3:CD$99,82,FALSE)-VLOOKUP($A42,'Import Peak Change'!$A$106:CD$202,82,FALSE)),0,(VLOOKUP($A42,'Import Peak'!$A$3:CD$99,82,FALSE)-VLOOKUP($A42,'Import Peak Change'!$A$106:CD$202,82,FALSE)))</f>
        <v>0</v>
      </c>
      <c r="CE42" s="6">
        <f>IF(ISERROR(VLOOKUP($A42,'Import Peak'!$A$3:CE$99,83,FALSE)-VLOOKUP($A42,'Import Peak Change'!$A$106:CE$202,83,FALSE)),0,(VLOOKUP($A42,'Import Peak'!$A$3:CE$99,83,FALSE)-VLOOKUP($A42,'Import Peak Change'!$A$106:CE$202,83,FALSE)))</f>
        <v>0</v>
      </c>
      <c r="CF42" s="6">
        <f>IF(ISERROR(VLOOKUP($A42,'Import Peak'!$A$3:CF$99,84,FALSE)-VLOOKUP($A42,'Import Peak Change'!$A$106:CF$202,84,FALSE)),0,(VLOOKUP($A42,'Import Peak'!$A$3:CF$99,84,FALSE)-VLOOKUP($A42,'Import Peak Change'!$A$106:CF$202,84,FALSE)))</f>
        <v>0</v>
      </c>
      <c r="CG42" s="6">
        <f>IF(ISERROR(VLOOKUP($A42,'Import Peak'!$A$3:CG$99,85,FALSE)-VLOOKUP($A42,'Import Peak Change'!$A$106:CG$202,85,FALSE)),0,(VLOOKUP($A42,'Import Peak'!$A$3:CG$99,85,FALSE)-VLOOKUP($A42,'Import Peak Change'!$A$106:CG$202,85,FALSE)))</f>
        <v>0</v>
      </c>
      <c r="CH42" s="6">
        <f>IF(ISERROR(VLOOKUP($A42,'Import Peak'!$A$3:CH$99,86,FALSE)-VLOOKUP($A42,'Import Peak Change'!$A$106:CH$202,86,FALSE)),0,(VLOOKUP($A42,'Import Peak'!$A$3:CH$99,86,FALSE)-VLOOKUP($A42,'Import Peak Change'!$A$106:CH$202,86,FALSE)))</f>
        <v>0</v>
      </c>
      <c r="CI42" s="6">
        <f>IF(ISERROR(VLOOKUP($A42,'Import Peak'!$A$3:CI$99,87,FALSE)-VLOOKUP($A42,'Import Peak Change'!$A$106:CI$202,87,FALSE)),0,(VLOOKUP($A42,'Import Peak'!$A$3:CI$99,87,FALSE)-VLOOKUP($A42,'Import Peak Change'!$A$106:CI$202,87,FALSE)))</f>
        <v>0</v>
      </c>
      <c r="CJ42" s="6">
        <f>IF(ISERROR(VLOOKUP($A42,'Import Peak'!$A$3:CJ$99,88,FALSE)-VLOOKUP($A42,'Import Peak Change'!$A$106:CJ$202,88,FALSE)),0,(VLOOKUP($A42,'Import Peak'!$A$3:CJ$99,88,FALSE)-VLOOKUP($A42,'Import Peak Change'!$A$106:CJ$202,88,FALSE)))</f>
        <v>0</v>
      </c>
      <c r="CK42" s="6">
        <f>IF(ISERROR(VLOOKUP($A42,'Import Peak'!$A$3:CK$99,89,FALSE)-VLOOKUP($A42,'Import Peak Change'!$A$106:CK$202,89,FALSE)),0,(VLOOKUP($A42,'Import Peak'!$A$3:CK$99,89,FALSE)-VLOOKUP($A42,'Import Peak Change'!$A$106:CK$202,89,FALSE)))</f>
        <v>0</v>
      </c>
      <c r="CL42" s="6">
        <f>IF(ISERROR(VLOOKUP($A42,'Import Peak'!$A$3:CL$99,90,FALSE)-VLOOKUP($A42,'Import Peak Change'!$A$106:CL$202,90,FALSE)),0,(VLOOKUP($A42,'Import Peak'!$A$3:CL$99,90,FALSE)-VLOOKUP($A42,'Import Peak Change'!$A$106:CL$202,90,FALSE)))</f>
        <v>0</v>
      </c>
      <c r="CM42" s="6">
        <f>IF(ISERROR(VLOOKUP($A42,'Import Peak'!$A$3:CM$99,91,FALSE)-VLOOKUP($A42,'Import Peak Change'!$A$106:CM$202,91,FALSE)),0,(VLOOKUP($A42,'Import Peak'!$A$3:CM$99,91,FALSE)-VLOOKUP($A42,'Import Peak Change'!$A$106:CM$202,91,FALSE)))</f>
        <v>0</v>
      </c>
      <c r="CN42" s="6">
        <f>IF(ISERROR(VLOOKUP($A42,'Import Peak'!$A$3:CN$99,92,FALSE)-VLOOKUP($A42,'Import Peak Change'!$A$106:CN$202,92,FALSE)),0,(VLOOKUP($A42,'Import Peak'!$A$3:CN$99,92,FALSE)-VLOOKUP($A42,'Import Peak Change'!$A$106:CN$202,92,FALSE)))</f>
        <v>0</v>
      </c>
      <c r="CO42" s="6">
        <f>IF(ISERROR(VLOOKUP($A42,'Import Peak'!$A$3:CO$99,93,FALSE)-VLOOKUP($A42,'Import Peak Change'!$A$106:CO$202,93,FALSE)),0,(VLOOKUP($A42,'Import Peak'!$A$3:CO$99,93,FALSE)-VLOOKUP($A42,'Import Peak Change'!$A$106:CO$202,93,FALSE)))</f>
        <v>0</v>
      </c>
      <c r="CP42" s="6">
        <f>IF(ISERROR(VLOOKUP($A42,'Import Peak'!$A$3:CP$99,94,FALSE)-VLOOKUP($A42,'Import Peak Change'!$A$106:CP$202,94,FALSE)),0,(VLOOKUP($A42,'Import Peak'!$A$3:CP$99,94,FALSE)-VLOOKUP($A42,'Import Peak Change'!$A$106:CP$202,94,FALSE)))</f>
        <v>0</v>
      </c>
      <c r="CQ42" s="6">
        <f>IF(ISERROR(VLOOKUP($A42,'Import Peak'!$A$3:CQ$99,95,FALSE)-VLOOKUP($A42,'Import Peak Change'!$A$106:CQ$202,95,FALSE)),0,(VLOOKUP($A42,'Import Peak'!$A$3:CQ$99,95,FALSE)-VLOOKUP($A42,'Import Peak Change'!$A$106:CQ$202,95,FALSE)))</f>
        <v>0</v>
      </c>
      <c r="CR42" s="6">
        <f>IF(ISERROR(VLOOKUP($A42,'Import Peak'!$A$3:CR$99,96,FALSE)-VLOOKUP($A42,'Import Peak Change'!$A$106:CR$202,96,FALSE)),0,(VLOOKUP($A42,'Import Peak'!$A$3:CR$99,96,FALSE)-VLOOKUP($A42,'Import Peak Change'!$A$106:CR$202,96,FALSE)))</f>
        <v>0</v>
      </c>
      <c r="CS42" s="6">
        <f>IF(ISERROR(VLOOKUP($A42,'Import Peak'!$A$3:CS$99,97,FALSE)-VLOOKUP($A42,'Import Peak Change'!$A$106:CS$202,97,FALSE)),0,(VLOOKUP($A42,'Import Peak'!$A$3:CS$99,97,FALSE)-VLOOKUP($A42,'Import Peak Change'!$A$106:CS$202,97,FALSE)))</f>
        <v>0</v>
      </c>
      <c r="CT42" s="6">
        <f>IF(ISERROR(VLOOKUP($A42,'Import Peak'!$A$3:CT$99,98,FALSE)-VLOOKUP($A42,'Import Peak Change'!$A$106:CT$202,98,FALSE)),0,(VLOOKUP($A42,'Import Peak'!$A$3:CT$99,98,FALSE)-VLOOKUP($A42,'Import Peak Change'!$A$106:CT$202,98,FALSE)))</f>
        <v>0</v>
      </c>
      <c r="CU42" s="6">
        <f>IF(ISERROR(VLOOKUP($A42,'Import Peak'!$A$3:CU$99,99,FALSE)-VLOOKUP($A42,'Import Peak Change'!$A$106:CU$202,99,FALSE)),0,(VLOOKUP($A42,'Import Peak'!$A$3:CU$99,99,FALSE)-VLOOKUP($A42,'Import Peak Change'!$A$106:CU$202,99,FALSE)))</f>
        <v>0</v>
      </c>
      <c r="CV42" s="6">
        <f>IF(ISERROR(VLOOKUP($A42,'Import Peak'!$A$3:CV$99,100,FALSE)-VLOOKUP($A42,'Import Peak Change'!$A$106:CV$202,100,FALSE)),0,(VLOOKUP($A42,'Import Peak'!$A$3:CV$99,100,FALSE)-VLOOKUP($A42,'Import Peak Change'!$A$106:CV$202,100,FALSE)))</f>
        <v>0</v>
      </c>
      <c r="CW42" s="6">
        <f>IF(ISERROR(VLOOKUP($A42,'Import Peak'!$A$3:CW$99,101,FALSE)-VLOOKUP($A42,'Import Peak Change'!$A$106:CW$202,101,FALSE)),0,(VLOOKUP($A42,'Import Peak'!$A$3:CW$99,101,FALSE)-VLOOKUP($A42,'Import Peak Change'!$A$106:CW$202,101,FALSE)))</f>
        <v>0</v>
      </c>
      <c r="CX42" s="6">
        <f>IF(ISERROR(VLOOKUP($A42,'Import Peak'!$A$3:CX$99,102,FALSE)-VLOOKUP($A42,'Import Peak Change'!$A$106:CX$202,102,FALSE)),0,(VLOOKUP($A42,'Import Peak'!$A$3:CX$99,102,FALSE)-VLOOKUP($A42,'Import Peak Change'!$A$106:CX$202,102,FALSE)))</f>
        <v>0</v>
      </c>
      <c r="CY42" s="6">
        <f>IF(ISERROR(VLOOKUP($A42,'Import Peak'!$A$3:CY$99,103,FALSE)-VLOOKUP($A42,'Import Peak Change'!$A$106:CY$202,103,FALSE)),0,(VLOOKUP($A42,'Import Peak'!$A$3:CY$99,103,FALSE)-VLOOKUP($A42,'Import Peak Change'!$A$106:CY$202,103,FALSE)))</f>
        <v>0</v>
      </c>
      <c r="CZ42" s="6">
        <f>IF(ISERROR(VLOOKUP($A42,'Import Peak'!$A$3:CZ$99,104,FALSE)-VLOOKUP($A42,'Import Peak Change'!$A$106:CZ$202,104,FALSE)),0,(VLOOKUP($A42,'Import Peak'!$A$3:CZ$99,104,FALSE)-VLOOKUP($A42,'Import Peak Change'!$A$106:CZ$202,104,FALSE)))</f>
        <v>0</v>
      </c>
      <c r="DA42" s="6">
        <f>IF(ISERROR(VLOOKUP($A42,'Import Peak'!$A$3:DA$99,105,FALSE)-VLOOKUP($A42,'Import Peak Change'!$A$106:DA$202,105,FALSE)),0,(VLOOKUP($A42,'Import Peak'!$A$3:DA$99,105,FALSE)-VLOOKUP($A42,'Import Peak Change'!$A$106:DA$202,105,FALSE)))</f>
        <v>0</v>
      </c>
      <c r="DB42" s="6">
        <f>IF(ISERROR(VLOOKUP($A42,'Import Peak'!$A$3:DB$99,106,FALSE)-VLOOKUP($A42,'Import Peak Change'!$A$106:DB$202,106,FALSE)),0,(VLOOKUP($A42,'Import Peak'!$A$3:DB$99,106,FALSE)-VLOOKUP($A42,'Import Peak Change'!$A$106:DB$202,106,FALSE)))</f>
        <v>0</v>
      </c>
      <c r="DC42" s="6">
        <f>IF(ISERROR(VLOOKUP($A42,'Import Peak'!$A$3:DC$99,107,FALSE)-VLOOKUP($A42,'Import Peak Change'!$A$106:DC$202,107,FALSE)),0,(VLOOKUP($A42,'Import Peak'!$A$3:DC$99,107,FALSE)-VLOOKUP($A42,'Import Peak Change'!$A$106:DC$202,107,FALSE)))</f>
        <v>0</v>
      </c>
      <c r="DD42" s="6">
        <f>IF(ISERROR(VLOOKUP($A42,'Import Peak'!$A$3:DD$99,108,FALSE)-VLOOKUP($A42,'Import Peak Change'!$A$106:DD$202,108,FALSE)),0,(VLOOKUP($A42,'Import Peak'!$A$3:DD$99,108,FALSE)-VLOOKUP($A42,'Import Peak Change'!$A$106:DD$202,108,FALSE)))</f>
        <v>0</v>
      </c>
      <c r="DE42" s="6">
        <f>IF(ISERROR(VLOOKUP($A42,'Import Peak'!$A$3:DE$99,109,FALSE)-VLOOKUP($A42,'Import Peak Change'!$A$106:DE$202,109,FALSE)),0,(VLOOKUP($A42,'Import Peak'!$A$3:DE$99,109,FALSE)-VLOOKUP($A42,'Import Peak Change'!$A$106:DE$202,109,FALSE)))</f>
        <v>0</v>
      </c>
      <c r="DF42" s="6">
        <f>IF(ISERROR(VLOOKUP($A42,'Import Peak'!$A$3:DF$99,110,FALSE)-VLOOKUP($A42,'Import Peak Change'!$A$106:DF$202,110,FALSE)),0,(VLOOKUP($A42,'Import Peak'!$A$3:DF$99,110,FALSE)-VLOOKUP($A42,'Import Peak Change'!$A$106:DF$202,110,FALSE)))</f>
        <v>0</v>
      </c>
      <c r="DG42" s="6">
        <f>IF(ISERROR(VLOOKUP($A42,'Import Peak'!$A$3:DG$99,111,FALSE)-VLOOKUP($A42,'Import Peak Change'!$A$106:DG$202,111,FALSE)),0,(VLOOKUP($A42,'Import Peak'!$A$3:DG$99,111,FALSE)-VLOOKUP($A42,'Import Peak Change'!$A$106:DG$202,111,FALSE)))</f>
        <v>0</v>
      </c>
      <c r="DH42" s="6">
        <f>IF(ISERROR(VLOOKUP($A42,'Import Peak'!$A$3:DH$99,112,FALSE)-VLOOKUP($A42,'Import Peak Change'!$A$106:DH$202,112,FALSE)),0,(VLOOKUP($A42,'Import Peak'!$A$3:DH$99,112,FALSE)-VLOOKUP($A42,'Import Peak Change'!$A$106:DH$202,112,FALSE)))</f>
        <v>0</v>
      </c>
      <c r="DI42" s="6">
        <f>IF(ISERROR(VLOOKUP($A42,'Import Peak'!$A$3:DI$99,113,FALSE)-VLOOKUP($A42,'Import Peak Change'!$A$106:DI$202,113,FALSE)),0,(VLOOKUP($A42,'Import Peak'!$A$3:DI$99,113,FALSE)-VLOOKUP($A42,'Import Peak Change'!$A$106:DI$202,113,FALSE)))</f>
        <v>0</v>
      </c>
      <c r="DJ42" s="6">
        <f>IF(ISERROR(VLOOKUP($A42,'Import Peak'!$A$3:DJ$99,114,FALSE)-VLOOKUP($A42,'Import Peak Change'!$A$106:DJ$202,114,FALSE)),0,(VLOOKUP($A42,'Import Peak'!$A$3:DJ$99,114,FALSE)-VLOOKUP($A42,'Import Peak Change'!$A$106:DJ$202,114,FALSE)))</f>
        <v>0</v>
      </c>
      <c r="DK42" s="6">
        <f>IF(ISERROR(VLOOKUP($A42,'Import Peak'!$A$3:DK$99,115,FALSE)-VLOOKUP($A42,'Import Peak Change'!$A$106:DK$202,115,FALSE)),0,(VLOOKUP($A42,'Import Peak'!$A$3:DK$99,115,FALSE)-VLOOKUP($A42,'Import Peak Change'!$A$106:DK$202,115,FALSE)))</f>
        <v>0</v>
      </c>
      <c r="DL42" s="6">
        <f>IF(ISERROR(VLOOKUP($A42,'Import Peak'!$A$3:DL$99,116,FALSE)-VLOOKUP($A42,'Import Peak Change'!$A$106:DL$202,116,FALSE)),0,(VLOOKUP($A42,'Import Peak'!$A$3:DL$99,116,FALSE)-VLOOKUP($A42,'Import Peak Change'!$A$106:DL$202,116,FALSE)))</f>
        <v>0</v>
      </c>
      <c r="DM42" s="6">
        <f>IF(ISERROR(VLOOKUP($A42,'Import Peak'!$A$3:DM$99,117,FALSE)-VLOOKUP($A42,'Import Peak Change'!$A$106:DM$202,117,FALSE)),0,(VLOOKUP($A42,'Import Peak'!$A$3:DM$99,117,FALSE)-VLOOKUP($A42,'Import Peak Change'!$A$106:DM$202,117,FALSE)))</f>
        <v>0</v>
      </c>
      <c r="DN42" s="6">
        <f>IF(ISERROR(VLOOKUP($A42,'Import Peak'!$A$3:DN$99,118,FALSE)-VLOOKUP($A42,'Import Peak Change'!$A$106:DN$202,118,FALSE)),0,(VLOOKUP($A42,'Import Peak'!$A$3:DN$99,118,FALSE)-VLOOKUP($A42,'Import Peak Change'!$A$106:DN$202,118,FALSE)))</f>
        <v>0</v>
      </c>
      <c r="DO42" s="6">
        <f>IF(ISERROR(VLOOKUP($A42,'Import Peak'!$A$3:DO$99,119,FALSE)-VLOOKUP($A42,'Import Peak Change'!$A$106:DO$202,119,FALSE)),0,(VLOOKUP($A42,'Import Peak'!$A$3:DO$99,119,FALSE)-VLOOKUP($A42,'Import Peak Change'!$A$106:DO$202,119,FALSE)))</f>
        <v>0</v>
      </c>
      <c r="DP42" s="6">
        <f>IF(ISERROR(VLOOKUP($A42,'Import Peak'!$A$3:DP$99,120,FALSE)-VLOOKUP($A42,'Import Peak Change'!$A$106:DP$202,120,FALSE)),0,(VLOOKUP($A42,'Import Peak'!$A$3:DP$99,120,FALSE)-VLOOKUP($A42,'Import Peak Change'!$A$106:DP$202,120,FALSE)))</f>
        <v>0</v>
      </c>
      <c r="DQ42" s="6">
        <f>IF(ISERROR(VLOOKUP($A42,'Import Peak'!$A$3:DQ$99,121,FALSE)-VLOOKUP($A42,'Import Peak Change'!$A$106:DQ$202,121,FALSE)),0,(VLOOKUP($A42,'Import Peak'!$A$3:DQ$99,121,FALSE)-VLOOKUP($A42,'Import Peak Change'!$A$106:DQ$202,121,FALSE)))</f>
        <v>0</v>
      </c>
      <c r="DR42" s="6">
        <f>IF(ISERROR(VLOOKUP($A42,'Import Peak'!$A$3:DR$99,122,FALSE)-VLOOKUP($A42,'Import Peak Change'!$A$106:DR$202,122,FALSE)),0,(VLOOKUP($A42,'Import Peak'!$A$3:DR$99,122,FALSE)-VLOOKUP($A42,'Import Peak Change'!$A$106:DR$202,122,FALSE)))</f>
        <v>0</v>
      </c>
      <c r="DS42" s="6">
        <f>IF(ISERROR(VLOOKUP($A42,'Import Peak'!$A$3:DS$99,123,FALSE)-VLOOKUP($A42,'Import Peak Change'!$A$106:DS$202,123,FALSE)),0,(VLOOKUP($A42,'Import Peak'!$A$3:DS$99,123,FALSE)-VLOOKUP($A42,'Import Peak Change'!$A$106:DS$202,123,FALSE)))</f>
        <v>0</v>
      </c>
      <c r="DT42" s="6">
        <f>IF(ISERROR(VLOOKUP($A42,'Import Peak'!$A$3:DT$99,124,FALSE)-VLOOKUP($A42,'Import Peak Change'!$A$106:DT$202,124,FALSE)),0,(VLOOKUP($A42,'Import Peak'!$A$3:DT$99,124,FALSE)-VLOOKUP($A42,'Import Peak Change'!$A$106:DT$202,124,FALSE)))</f>
        <v>0</v>
      </c>
      <c r="DU42" s="6">
        <f>IF(ISERROR(VLOOKUP($A42,'Import Peak'!$A$3:DU$99,125,FALSE)-VLOOKUP($A42,'Import Peak Change'!$A$106:DU$202,125,FALSE)),0,(VLOOKUP($A42,'Import Peak'!$A$3:DU$99,125,FALSE)-VLOOKUP($A42,'Import Peak Change'!$A$106:DU$202,125,FALSE)))</f>
        <v>0</v>
      </c>
      <c r="DV42" s="6">
        <f>IF(ISERROR(VLOOKUP($A42,'Import Peak'!$A$3:DV$99,126,FALSE)-VLOOKUP($A42,'Import Peak Change'!$A$106:DV$202,126,FALSE)),0,(VLOOKUP($A42,'Import Peak'!$A$3:DV$99,126,FALSE)-VLOOKUP($A42,'Import Peak Change'!$A$106:DV$202,126,FALSE)))</f>
        <v>0</v>
      </c>
      <c r="DW42" s="6">
        <f>IF(ISERROR(VLOOKUP($A42,'Import Peak'!$A$3:DW$99,127,FALSE)-VLOOKUP($A42,'Import Peak Change'!$A$106:DW$202,127,FALSE)),0,(VLOOKUP($A42,'Import Peak'!$A$3:DW$99,127,FALSE)-VLOOKUP($A42,'Import Peak Change'!$A$106:DW$202,127,FALSE)))</f>
        <v>0</v>
      </c>
      <c r="DX42" s="6">
        <f>IF(ISERROR(VLOOKUP($A42,'Import Peak'!$A$3:DX$99,128,FALSE)-VLOOKUP($A42,'Import Peak Change'!$A$106:DX$202,128,FALSE)),0,(VLOOKUP($A42,'Import Peak'!$A$3:DX$99,128,FALSE)-VLOOKUP($A42,'Import Peak Change'!$A$106:DX$202,128,FALSE)))</f>
        <v>0</v>
      </c>
      <c r="DY42" s="6">
        <f>IF(ISERROR(VLOOKUP($A42,'Import Peak'!$A$3:DY$99,129,FALSE)-VLOOKUP($A42,'Import Peak Change'!$A$106:DY$202,129,FALSE)),0,(VLOOKUP($A42,'Import Peak'!$A$3:DY$99,129,FALSE)-VLOOKUP($A42,'Import Peak Change'!$A$106:DY$202,129,FALSE)))</f>
        <v>0</v>
      </c>
      <c r="DZ42" s="6">
        <f>IF(ISERROR(VLOOKUP($A42,'Import Peak'!$A$3:DZ$99,130,FALSE)-VLOOKUP($A42,'Import Peak Change'!$A$106:DZ$202,130,FALSE)),0,(VLOOKUP($A42,'Import Peak'!$A$3:DZ$99,130,FALSE)-VLOOKUP($A42,'Import Peak Change'!$A$106:DZ$202,130,FALSE)))</f>
        <v>0</v>
      </c>
      <c r="EA42" s="6">
        <f>IF(ISERROR(VLOOKUP($A42,'Import Peak'!$A$3:EA$99,131,FALSE)-VLOOKUP($A42,'Import Peak Change'!$A$106:EA$202,131,FALSE)),0,(VLOOKUP($A42,'Import Peak'!$A$3:EA$99,131,FALSE)-VLOOKUP($A42,'Import Peak Change'!$A$106:EA$202,131,FALSE)))</f>
        <v>0</v>
      </c>
      <c r="EB42" s="6">
        <f>IF(ISERROR(VLOOKUP($A42,'Import Peak'!$A$3:EB$99,132,FALSE)-VLOOKUP($A42,'Import Peak Change'!$A$106:EB$202,132,FALSE)),0,(VLOOKUP($A42,'Import Peak'!$A$3:EB$99,132,FALSE)-VLOOKUP($A42,'Import Peak Change'!$A$106:EB$202,132,FALSE)))</f>
        <v>0</v>
      </c>
      <c r="EC42" s="6">
        <f>IF(ISERROR(VLOOKUP($A42,'Import Peak'!$A$3:EC$99,133,FALSE)-VLOOKUP($A42,'Import Peak Change'!$A$106:EC$202,133,FALSE)),0,(VLOOKUP($A42,'Import Peak'!$A$3:EC$99,133,FALSE)-VLOOKUP($A42,'Import Peak Change'!$A$106:EC$202,133,FALSE)))</f>
        <v>0</v>
      </c>
      <c r="ED42" s="6">
        <f>IF(ISERROR(VLOOKUP($A42,'Import Peak'!$A$3:ED$99,134,FALSE)-VLOOKUP($A42,'Import Peak Change'!$A$106:ED$202,134,FALSE)),0,(VLOOKUP($A42,'Import Peak'!$A$3:ED$99,134,FALSE)-VLOOKUP($A42,'Import Peak Change'!$A$106:ED$202,134,FALSE)))</f>
        <v>0</v>
      </c>
      <c r="EE42" s="6">
        <f>IF(ISERROR(VLOOKUP($A42,'Import Peak'!$A$3:EE$99,135,FALSE)-VLOOKUP($A42,'Import Peak Change'!$A$106:EE$202,135,FALSE)),0,(VLOOKUP($A42,'Import Peak'!$A$3:EE$99,135,FALSE)-VLOOKUP($A42,'Import Peak Change'!$A$106:EE$202,135,FALSE)))</f>
        <v>0</v>
      </c>
      <c r="EF42" s="6">
        <f>IF(ISERROR(VLOOKUP($A42,'Import Peak'!$A$3:EF$99,136,FALSE)-VLOOKUP($A42,'Import Peak Change'!$A$106:EF$202,136,FALSE)),0,(VLOOKUP($A42,'Import Peak'!$A$3:EF$99,136,FALSE)-VLOOKUP($A42,'Import Peak Change'!$A$106:EF$202,136,FALSE)))</f>
        <v>0</v>
      </c>
      <c r="EG42" s="6">
        <f>IF(ISERROR(VLOOKUP($A42,'Import Peak'!$A$3:EG$99,137,FALSE)-VLOOKUP($A42,'Import Peak Change'!$A$106:EG$202,137,FALSE)),0,(VLOOKUP($A42,'Import Peak'!$A$3:EG$99,137,FALSE)-VLOOKUP($A42,'Import Peak Change'!$A$106:EG$202,137,FALSE)))</f>
        <v>0</v>
      </c>
      <c r="EH42" s="6">
        <f>IF(ISERROR(VLOOKUP($A42,'Import Peak'!$A$3:EH$99,138,FALSE)-VLOOKUP($A42,'Import Peak Change'!$A$106:EH$202,138,FALSE)),0,(VLOOKUP($A42,'Import Peak'!$A$3:EH$99,138,FALSE)-VLOOKUP($A42,'Import Peak Change'!$A$106:EH$202,138,FALSE)))</f>
        <v>0</v>
      </c>
      <c r="EI42" s="6">
        <f>IF(ISERROR(VLOOKUP($A42,'Import Peak'!$A$3:EI$99,139,FALSE)-VLOOKUP($A42,'Import Peak Change'!$A$106:EI$202,139,FALSE)),0,(VLOOKUP($A42,'Import Peak'!$A$3:EI$99,139,FALSE)-VLOOKUP($A42,'Import Peak Change'!$A$106:EI$202,139,FALSE)))</f>
        <v>0</v>
      </c>
      <c r="EJ42" s="6">
        <f>IF(ISERROR(VLOOKUP($A42,'Import Peak'!$A$3:EJ$99,140,FALSE)-VLOOKUP($A42,'Import Peak Change'!$A$106:EJ$202,140,FALSE)),0,(VLOOKUP($A42,'Import Peak'!$A$3:EJ$99,140,FALSE)-VLOOKUP($A42,'Import Peak Change'!$A$106:EJ$202,140,FALSE)))</f>
        <v>0</v>
      </c>
      <c r="EK42" s="6">
        <f>IF(ISERROR(VLOOKUP($A42,'Import Peak'!$A$3:EK$99,141,FALSE)-VLOOKUP($A42,'Import Peak Change'!$A$106:EK$202,141,FALSE)),0,(VLOOKUP($A42,'Import Peak'!$A$3:EK$99,141,FALSE)-VLOOKUP($A42,'Import Peak Change'!$A$106:EK$202,141,FALSE)))</f>
        <v>0</v>
      </c>
      <c r="EL42" s="6">
        <f>IF(ISERROR(VLOOKUP($A42,'Import Peak'!$A$3:EL$99,142,FALSE)-VLOOKUP($A42,'Import Peak Change'!$A$106:EL$202,142,FALSE)),0,(VLOOKUP($A42,'Import Peak'!$A$3:EL$99,142,FALSE)-VLOOKUP($A42,'Import Peak Change'!$A$106:EL$202,142,FALSE)))</f>
        <v>0</v>
      </c>
      <c r="EM42" s="6">
        <f>IF(ISERROR(VLOOKUP($A42,'Import Peak'!$A$3:EM$99,143,FALSE)-VLOOKUP($A42,'Import Peak Change'!$A$106:EM$202,143,FALSE)),0,(VLOOKUP($A42,'Import Peak'!$A$3:EM$99,143,FALSE)-VLOOKUP($A42,'Import Peak Change'!$A$106:EM$202,143,FALSE)))</f>
        <v>0</v>
      </c>
      <c r="EN42" s="6">
        <f>IF(ISERROR(VLOOKUP($A42,'Import Peak'!$A$3:EN$99,144,FALSE)-VLOOKUP($A42,'Import Peak Change'!$A$106:EN$202,144,FALSE)),0,(VLOOKUP($A42,'Import Peak'!$A$3:EN$99,144,FALSE)-VLOOKUP($A42,'Import Peak Change'!$A$106:EN$202,144,FALSE)))</f>
        <v>0</v>
      </c>
      <c r="EO42" s="6">
        <f>IF(ISERROR(VLOOKUP($A42,'Import Peak'!$A$3:EO$99,145,FALSE)-VLOOKUP($A42,'Import Peak Change'!$A$106:EO$202,145,FALSE)),0,(VLOOKUP($A42,'Import Peak'!$A$3:EO$99,145,FALSE)-VLOOKUP($A42,'Import Peak Change'!$A$106:EO$202,145,FALSE)))</f>
        <v>0</v>
      </c>
      <c r="EP42" s="6">
        <f>IF(ISERROR(VLOOKUP($A42,'Import Peak'!$A$3:EP$99,146,FALSE)-VLOOKUP($A42,'Import Peak Change'!$A$106:EP$202,146,FALSE)),0,(VLOOKUP($A42,'Import Peak'!$A$3:EP$99,146,FALSE)-VLOOKUP($A42,'Import Peak Change'!$A$106:EP$202,146,FALSE)))</f>
        <v>0</v>
      </c>
      <c r="EQ42" s="6">
        <f>IF(ISERROR(VLOOKUP($A42,'Import Peak'!$A$3:EQ$99,147,FALSE)-VLOOKUP($A42,'Import Peak Change'!$A$106:EQ$202,147,FALSE)),0,(VLOOKUP($A42,'Import Peak'!$A$3:EQ$99,147,FALSE)-VLOOKUP($A42,'Import Peak Change'!$A$106:EQ$202,147,FALSE)))</f>
        <v>0</v>
      </c>
      <c r="ER42" s="6">
        <f>IF(ISERROR(VLOOKUP($A42,'Import Peak'!$A$3:ER$99,148,FALSE)-VLOOKUP($A42,'Import Peak Change'!$A$106:ER$202,148,FALSE)),0,(VLOOKUP($A42,'Import Peak'!$A$3:ER$99,148,FALSE)-VLOOKUP($A42,'Import Peak Change'!$A$106:ER$202,148,FALSE)))</f>
        <v>0</v>
      </c>
      <c r="ES42" s="6">
        <f>IF(ISERROR(VLOOKUP($A42,'Import Peak'!$A$3:ES$99,149,FALSE)-VLOOKUP($A42,'Import Peak Change'!$A$106:ES$202,149,FALSE)),0,(VLOOKUP($A42,'Import Peak'!$A$3:ES$99,149,FALSE)-VLOOKUP($A42,'Import Peak Change'!$A$106:ES$202,149,FALSE)))</f>
        <v>0</v>
      </c>
      <c r="ET42" s="6">
        <f>IF(ISERROR(VLOOKUP($A42,'Import Peak'!$A$3:ET$99,150,FALSE)-VLOOKUP($A42,'Import Peak Change'!$A$106:ET$202,150,FALSE)),0,(VLOOKUP($A42,'Import Peak'!$A$3:ET$99,150,FALSE)-VLOOKUP($A42,'Import Peak Change'!$A$106:ET$202,150,FALSE)))</f>
        <v>0</v>
      </c>
      <c r="EU42" s="6">
        <f>IF(ISERROR(VLOOKUP($A42,'Import Peak'!$A$3:EU$99,151,FALSE)-VLOOKUP($A42,'Import Peak Change'!$A$106:EU$202,151,FALSE)),0,(VLOOKUP($A42,'Import Peak'!$A$3:EU$99,151,FALSE)-VLOOKUP($A42,'Import Peak Change'!$A$106:EU$202,151,FALSE)))</f>
        <v>0</v>
      </c>
      <c r="EV42" s="6">
        <f>IF(ISERROR(VLOOKUP($A42,'Import Peak'!$A$3:EV$99,152,FALSE)-VLOOKUP($A42,'Import Peak Change'!$A$106:EV$202,152,FALSE)),0,(VLOOKUP($A42,'Import Peak'!$A$3:EV$99,152,FALSE)-VLOOKUP($A42,'Import Peak Change'!$A$106:EV$202,152,FALSE)))</f>
        <v>0</v>
      </c>
      <c r="EW42" s="6">
        <f>IF(ISERROR(VLOOKUP($A42,'Import Peak'!$A$3:EW$99,153,FALSE)-VLOOKUP($A42,'Import Peak Change'!$A$106:EW$202,153,FALSE)),0,(VLOOKUP($A42,'Import Peak'!$A$3:EW$99,153,FALSE)-VLOOKUP($A42,'Import Peak Change'!$A$106:EW$202,153,FALSE)))</f>
        <v>0</v>
      </c>
      <c r="EX42" s="6">
        <f>IF(ISERROR(VLOOKUP($A42,'Import Peak'!$A$3:EX$99,154,FALSE)-VLOOKUP($A42,'Import Peak Change'!$A$106:EX$202,154,FALSE)),0,(VLOOKUP($A42,'Import Peak'!$A$3:EX$99,154,FALSE)-VLOOKUP($A42,'Import Peak Change'!$A$106:EX$202,154,FALSE)))</f>
        <v>0</v>
      </c>
      <c r="EY42" s="6">
        <f>IF(ISERROR(VLOOKUP($A42,'Import Peak'!$A$3:EY$99,155,FALSE)-VLOOKUP($A42,'Import Peak Change'!$A$106:EY$202,155,FALSE)),0,(VLOOKUP($A42,'Import Peak'!$A$3:EY$99,155,FALSE)-VLOOKUP($A42,'Import Peak Change'!$A$106:EY$202,155,FALSE)))</f>
        <v>0</v>
      </c>
      <c r="EZ42" s="6">
        <f>IF(ISERROR(VLOOKUP($A42,'Import Peak'!$A$3:EZ$99,156,FALSE)-VLOOKUP($A42,'Import Peak Change'!$A$106:EZ$202,156,FALSE)),0,(VLOOKUP($A42,'Import Peak'!$A$3:EZ$99,156,FALSE)-VLOOKUP($A42,'Import Peak Change'!$A$106:EZ$202,156,FALSE)))</f>
        <v>0</v>
      </c>
      <c r="FA42" s="6">
        <f>IF(ISERROR(VLOOKUP($A42,'Import Peak'!$A$3:FA$99,157,FALSE)-VLOOKUP($A42,'Import Peak Change'!$A$106:FA$202,157,FALSE)),0,(VLOOKUP($A42,'Import Peak'!$A$3:FA$99,157,FALSE)-VLOOKUP($A42,'Import Peak Change'!$A$106:FA$202,157,FALSE)))</f>
        <v>0</v>
      </c>
      <c r="FB42" s="6">
        <f>IF(ISERROR(VLOOKUP($A42,'Import Peak'!$A$3:FB$99,158,FALSE)-VLOOKUP($A42,'Import Peak Change'!$A$106:FB$202,158,FALSE)),0,(VLOOKUP($A42,'Import Peak'!$A$3:FB$99,158,FALSE)-VLOOKUP($A42,'Import Peak Change'!$A$106:FB$202,158,FALSE)))</f>
        <v>0</v>
      </c>
      <c r="FC42" s="6">
        <f>IF(ISERROR(VLOOKUP($A42,'Import Peak'!$A$3:FC$99,159,FALSE)-VLOOKUP($A42,'Import Peak Change'!$A$106:FC$202,159,FALSE)),0,(VLOOKUP($A42,'Import Peak'!$A$3:FC$99,159,FALSE)-VLOOKUP($A42,'Import Peak Change'!$A$106:FC$202,159,FALSE)))</f>
        <v>0</v>
      </c>
      <c r="FD42" s="6">
        <f>IF(ISERROR(VLOOKUP($A42,'Import Peak'!$A$3:FD$99,160,FALSE)-VLOOKUP($A42,'Import Peak Change'!$A$106:FD$202,160,FALSE)),0,(VLOOKUP($A42,'Import Peak'!$A$3:FD$99,160,FALSE)-VLOOKUP($A42,'Import Peak Change'!$A$106:FD$202,160,FALSE)))</f>
        <v>0</v>
      </c>
      <c r="FE42" s="6">
        <f>IF(ISERROR(VLOOKUP($A42,'Import Peak'!$A$3:FE$99,161,FALSE)-VLOOKUP($A42,'Import Peak Change'!$A$106:FE$202,161,FALSE)),0,(VLOOKUP($A42,'Import Peak'!$A$3:FE$99,161,FALSE)-VLOOKUP($A42,'Import Peak Change'!$A$106:FE$202,161,FALSE)))</f>
        <v>0</v>
      </c>
      <c r="FF42" s="6">
        <f>IF(ISERROR(VLOOKUP($A42,'Import Peak'!$A$3:FF$99,162,FALSE)-VLOOKUP($A42,'Import Peak Change'!$A$106:FF$202,162,FALSE)),0,(VLOOKUP($A42,'Import Peak'!$A$3:FF$99,162,FALSE)-VLOOKUP($A42,'Import Peak Change'!$A$106:FF$202,162,FALSE)))</f>
        <v>0</v>
      </c>
      <c r="FG42" s="6">
        <f>IF(ISERROR(VLOOKUP($A42,'Import Peak'!$A$3:FG$99,163,FALSE)-VLOOKUP($A42,'Import Peak Change'!$A$106:FG$202,163,FALSE)),0,(VLOOKUP($A42,'Import Peak'!$A$3:FG$99,163,FALSE)-VLOOKUP($A42,'Import Peak Change'!$A$106:FG$202,163,FALSE)))</f>
        <v>0</v>
      </c>
      <c r="FH42" s="6">
        <f>IF(ISERROR(VLOOKUP($A42,'Import Peak'!$A$3:FH$99,164,FALSE)-VLOOKUP($A42,'Import Peak Change'!$A$106:FH$202,164,FALSE)),0,(VLOOKUP($A42,'Import Peak'!$A$3:FH$99,164,FALSE)-VLOOKUP($A42,'Import Peak Change'!$A$106:FH$202,164,FALSE)))</f>
        <v>0</v>
      </c>
      <c r="FI42" s="6">
        <f>IF(ISERROR(VLOOKUP($A42,'Import Peak'!$A$3:FI$99,165,FALSE)-VLOOKUP($A42,'Import Peak Change'!$A$106:FI$202,165,FALSE)),0,(VLOOKUP($A42,'Import Peak'!$A$3:FI$99,165,FALSE)-VLOOKUP($A42,'Import Peak Change'!$A$106:FI$202,165,FALSE)))</f>
        <v>0</v>
      </c>
      <c r="FJ42" s="6">
        <f>IF(ISERROR(VLOOKUP($A42,'Import Peak'!$A$3:FJ$99,166,FALSE)-VLOOKUP($A42,'Import Peak Change'!$A$106:FJ$202,166,FALSE)),0,(VLOOKUP($A42,'Import Peak'!$A$3:FJ$99,166,FALSE)-VLOOKUP($A42,'Import Peak Change'!$A$106:FJ$202,166,FALSE)))</f>
        <v>0</v>
      </c>
      <c r="FK42" s="6">
        <f>IF(ISERROR(VLOOKUP($A42,'Import Peak'!$A$3:FK$99,167,FALSE)-VLOOKUP($A42,'Import Peak Change'!$A$106:FK$202,167,FALSE)),0,(VLOOKUP($A42,'Import Peak'!$A$3:FK$99,167,FALSE)-VLOOKUP($A42,'Import Peak Change'!$A$106:FK$202,167,FALSE)))</f>
        <v>0</v>
      </c>
      <c r="FL42" s="6">
        <f>IF(ISERROR(VLOOKUP($A42,'Import Peak'!$A$3:FL$99,168,FALSE)-VLOOKUP($A42,'Import Peak Change'!$A$106:FL$202,168,FALSE)),0,(VLOOKUP($A42,'Import Peak'!$A$3:FL$99,168,FALSE)-VLOOKUP($A42,'Import Peak Change'!$A$106:FL$202,168,FALSE)))</f>
        <v>0</v>
      </c>
      <c r="FM42" s="6">
        <f>IF(ISERROR(VLOOKUP($A42,'Import Peak'!$A$3:FM$99,169,FALSE)-VLOOKUP($A42,'Import Peak Change'!$A$106:FM$202,169,FALSE)),0,(VLOOKUP($A42,'Import Peak'!$A$3:FM$99,169,FALSE)-VLOOKUP($A42,'Import Peak Change'!$A$106:FM$202,169,FALSE)))</f>
        <v>0</v>
      </c>
      <c r="FN42" s="6">
        <f>IF(ISERROR(VLOOKUP($A42,'Import Peak'!$A$3:FN$99,170,FALSE)-VLOOKUP($A42,'Import Peak Change'!$A$106:FN$202,170,FALSE)),0,(VLOOKUP($A42,'Import Peak'!$A$3:FN$99,170,FALSE)-VLOOKUP($A42,'Import Peak Change'!$A$106:FN$202,170,FALSE)))</f>
        <v>0</v>
      </c>
      <c r="FO42" s="6">
        <f>IF(ISERROR(VLOOKUP($A42,'Import Peak'!$A$3:FO$99,171,FALSE)-VLOOKUP($A42,'Import Peak Change'!$A$106:FO$202,171,FALSE)),0,(VLOOKUP($A42,'Import Peak'!$A$3:FO$99,171,FALSE)-VLOOKUP($A42,'Import Peak Change'!$A$106:FO$202,171,FALSE)))</f>
        <v>0</v>
      </c>
      <c r="FP42" s="6">
        <f>IF(ISERROR(VLOOKUP($A42,'Import Peak'!$A$3:FP$99,172,FALSE)-VLOOKUP($A42,'Import Peak Change'!$A$106:FP$202,172,FALSE)),0,(VLOOKUP($A42,'Import Peak'!$A$3:FP$99,172,FALSE)-VLOOKUP($A42,'Import Peak Change'!$A$106:FP$202,172,FALSE)))</f>
        <v>0</v>
      </c>
      <c r="FQ42" s="6">
        <f>IF(ISERROR(VLOOKUP($A42,'Import Peak'!$A$3:FQ$99,173,FALSE)-VLOOKUP($A42,'Import Peak Change'!$A$106:FQ$202,173,FALSE)),0,(VLOOKUP($A42,'Import Peak'!$A$3:FQ$99,173,FALSE)-VLOOKUP($A42,'Import Peak Change'!$A$106:FQ$202,173,FALSE)))</f>
        <v>0</v>
      </c>
      <c r="FR42" s="6">
        <f>IF(ISERROR(VLOOKUP($A42,'Import Peak'!$A$3:FR$99,174,FALSE)-VLOOKUP($A42,'Import Peak Change'!$A$106:FR$202,174,FALSE)),0,(VLOOKUP($A42,'Import Peak'!$A$3:FR$99,174,FALSE)-VLOOKUP($A42,'Import Peak Change'!$A$106:FR$202,174,FALSE)))</f>
        <v>0</v>
      </c>
      <c r="FS42" s="6">
        <f>IF(ISERROR(VLOOKUP($A42,'Import Peak'!$A$3:FS$99,175,FALSE)-VLOOKUP($A42,'Import Peak Change'!$A$106:FS$202,175,FALSE)),0,(VLOOKUP($A42,'Import Peak'!$A$3:FS$99,175,FALSE)-VLOOKUP($A42,'Import Peak Change'!$A$106:FS$202,175,FALSE)))</f>
        <v>0</v>
      </c>
      <c r="FT42" s="6">
        <f>IF(ISERROR(VLOOKUP($A42,'Import Peak'!$A$3:FT$99,176,FALSE)-VLOOKUP($A42,'Import Peak Change'!$A$106:FT$202,176,FALSE)),0,(VLOOKUP($A42,'Import Peak'!$A$3:FT$99,176,FALSE)-VLOOKUP($A42,'Import Peak Change'!$A$106:FT$202,176,FALSE)))</f>
        <v>0</v>
      </c>
      <c r="FU42" s="6">
        <f>IF(ISERROR(VLOOKUP($A42,'Import Peak'!$A$3:FU$99,177,FALSE)-VLOOKUP($A42,'Import Peak Change'!$A$106:FU$202,177,FALSE)),0,(VLOOKUP($A42,'Import Peak'!$A$3:FU$99,177,FALSE)-VLOOKUP($A42,'Import Peak Change'!$A$106:FU$202,177,FALSE)))</f>
        <v>0</v>
      </c>
      <c r="FV42" s="6">
        <f>IF(ISERROR(VLOOKUP($A42,'Import Peak'!$A$3:FV$99,178,FALSE)-VLOOKUP($A42,'Import Peak Change'!$A$106:FV$202,178,FALSE)),0,(VLOOKUP($A42,'Import Peak'!$A$3:FV$99,178,FALSE)-VLOOKUP($A42,'Import Peak Change'!$A$106:FV$202,178,FALSE)))</f>
        <v>0</v>
      </c>
      <c r="FW42" s="6">
        <f>IF(ISERROR(VLOOKUP($A42,'Import Peak'!$A$3:FW$99,179,FALSE)-VLOOKUP($A42,'Import Peak Change'!$A$106:FW$202,179,FALSE)),0,(VLOOKUP($A42,'Import Peak'!$A$3:FW$99,179,FALSE)-VLOOKUP($A42,'Import Peak Change'!$A$106:FW$202,179,FALSE)))</f>
        <v>0</v>
      </c>
      <c r="FX42" s="6">
        <f>IF(ISERROR(VLOOKUP($A42,'Import Peak'!$A$3:FX$99,180,FALSE)-VLOOKUP($A42,'Import Peak Change'!$A$106:FX$202,180,FALSE)),0,(VLOOKUP($A42,'Import Peak'!$A$3:FX$99,180,FALSE)-VLOOKUP($A42,'Import Peak Change'!$A$106:FX$202,180,FALSE)))</f>
        <v>0</v>
      </c>
      <c r="FY42" s="6">
        <f>IF(ISERROR(VLOOKUP($A42,'Import Peak'!$A$3:FY$99,181,FALSE)-VLOOKUP($A42,'Import Peak Change'!$A$106:FY$202,181,FALSE)),0,(VLOOKUP($A42,'Import Peak'!$A$3:FY$99,181,FALSE)-VLOOKUP($A42,'Import Peak Change'!$A$106:FY$202,181,FALSE)))</f>
        <v>0</v>
      </c>
      <c r="FZ42" s="6">
        <f>IF(ISERROR(VLOOKUP($A42,'Import Peak'!$A$3:FZ$99,182,FALSE)-VLOOKUP($A42,'Import Peak Change'!$A$106:FZ$202,182,FALSE)),0,(VLOOKUP($A42,'Import Peak'!$A$3:FZ$99,182,FALSE)-VLOOKUP($A42,'Import Peak Change'!$A$106:FZ$202,182,FALSE)))</f>
        <v>0</v>
      </c>
      <c r="GA42" s="6">
        <f>IF(ISERROR(VLOOKUP($A42,'Import Peak'!$A$3:GA$99,183,FALSE)-VLOOKUP($A42,'Import Peak Change'!$A$106:GA$202,183,FALSE)),0,(VLOOKUP($A42,'Import Peak'!$A$3:GA$99,183,FALSE)-VLOOKUP($A42,'Import Peak Change'!$A$106:GA$202,183,FALSE)))</f>
        <v>0</v>
      </c>
      <c r="GB42" s="6">
        <f>IF(ISERROR(VLOOKUP($A42,'Import Peak'!$A$3:GB$99,184,FALSE)-VLOOKUP($A42,'Import Peak Change'!$A$106:GB$202,184,FALSE)),0,(VLOOKUP($A42,'Import Peak'!$A$3:GB$99,184,FALSE)-VLOOKUP($A42,'Import Peak Change'!$A$106:GB$202,184,FALSE)))</f>
        <v>0</v>
      </c>
      <c r="GC42" s="6">
        <f>IF(ISERROR(VLOOKUP($A42,'Import Peak'!$A$3:GC$99,185,FALSE)-VLOOKUP($A42,'Import Peak Change'!$A$106:GC$202,185,FALSE)),0,(VLOOKUP($A42,'Import Peak'!$A$3:GC$99,185,FALSE)-VLOOKUP($A42,'Import Peak Change'!$A$106:GC$202,185,FALSE)))</f>
        <v>0</v>
      </c>
      <c r="GD42" s="6">
        <f>IF(ISERROR(VLOOKUP($A42,'Import Peak'!$A$3:GD$99,186,FALSE)-VLOOKUP($A42,'Import Peak Change'!$A$106:GD$202,186,FALSE)),0,(VLOOKUP($A42,'Import Peak'!$A$3:GD$99,186,FALSE)-VLOOKUP($A42,'Import Peak Change'!$A$106:GD$202,186,FALSE)))</f>
        <v>0</v>
      </c>
      <c r="GE42" s="6">
        <f>IF(ISERROR(VLOOKUP($A42,'Import Peak'!$A$3:GE$99,187,FALSE)-VLOOKUP($A42,'Import Peak Change'!$A$106:GE$202,187,FALSE)),0,(VLOOKUP($A42,'Import Peak'!$A$3:GE$99,187,FALSE)-VLOOKUP($A42,'Import Peak Change'!$A$106:GE$202,187,FALSE)))</f>
        <v>0</v>
      </c>
      <c r="GF42" s="6">
        <f>IF(ISERROR(VLOOKUP($A42,'Import Peak'!$A$3:GF$99,188,FALSE)-VLOOKUP($A42,'Import Peak Change'!$A$106:GF$202,188,FALSE)),0,(VLOOKUP($A42,'Import Peak'!$A$3:GF$99,188,FALSE)-VLOOKUP($A42,'Import Peak Change'!$A$106:GF$202,188,FALSE)))</f>
        <v>0</v>
      </c>
      <c r="GG42" s="6">
        <f>IF(ISERROR(VLOOKUP($A42,'Import Peak'!$A$3:GG$99,189,FALSE)-VLOOKUP($A42,'Import Peak Change'!$A$106:GG$202,189,FALSE)),0,(VLOOKUP($A42,'Import Peak'!$A$3:GG$99,189,FALSE)-VLOOKUP($A42,'Import Peak Change'!$A$106:GG$202,189,FALSE)))</f>
        <v>0</v>
      </c>
      <c r="GH42" s="6">
        <f>IF(ISERROR(VLOOKUP($A42,'Import Peak'!$A$3:GH$99,190,FALSE)-VLOOKUP($A42,'Import Peak Change'!$A$106:GH$202,190,FALSE)),0,(VLOOKUP($A42,'Import Peak'!$A$3:GH$99,190,FALSE)-VLOOKUP($A42,'Import Peak Change'!$A$106:GH$202,190,FALSE)))</f>
        <v>0</v>
      </c>
      <c r="GI42" s="6">
        <f>IF(ISERROR(VLOOKUP($A42,'Import Peak'!$A$3:GI$99,191,FALSE)-VLOOKUP($A42,'Import Peak Change'!$A$106:GI$202,191,FALSE)),0,(VLOOKUP($A42,'Import Peak'!$A$3:GI$99,191,FALSE)-VLOOKUP($A42,'Import Peak Change'!$A$106:GI$202,191,FALSE)))</f>
        <v>0</v>
      </c>
      <c r="GJ42" s="6">
        <f>IF(ISERROR(VLOOKUP($A42,'Import Peak'!$A$3:GJ$99,192,FALSE)-VLOOKUP($A42,'Import Peak Change'!$A$106:GJ$202,192,FALSE)),0,(VLOOKUP($A42,'Import Peak'!$A$3:GJ$99,192,FALSE)-VLOOKUP($A42,'Import Peak Change'!$A$106:GJ$202,192,FALSE)))</f>
        <v>0</v>
      </c>
      <c r="GK42" s="6">
        <f>IF(ISERROR(VLOOKUP($A42,'Import Peak'!$A$3:GK$99,193,FALSE)-VLOOKUP($A42,'Import Peak Change'!$A$106:GK$202,193,FALSE)),0,(VLOOKUP($A42,'Import Peak'!$A$3:GK$99,193,FALSE)-VLOOKUP($A42,'Import Peak Change'!$A$106:GK$202,193,FALSE)))</f>
        <v>0</v>
      </c>
      <c r="GL42" s="6">
        <f>IF(ISERROR(VLOOKUP($A42,'Import Peak'!$A$3:GL$99,194,FALSE)-VLOOKUP($A42,'Import Peak Change'!$A$106:GL$202,194,FALSE)),0,(VLOOKUP($A42,'Import Peak'!$A$3:GL$99,194,FALSE)-VLOOKUP($A42,'Import Peak Change'!$A$106:GL$202,194,FALSE)))</f>
        <v>0</v>
      </c>
      <c r="GM42" s="6">
        <f>IF(ISERROR(VLOOKUP($A42,'Import Peak'!$A$3:GM$99,195,FALSE)-VLOOKUP($A42,'Import Peak Change'!$A$106:GM$202,195,FALSE)),0,(VLOOKUP($A42,'Import Peak'!$A$3:GM$99,195,FALSE)-VLOOKUP($A42,'Import Peak Change'!$A$106:GM$202,195,FALSE)))</f>
        <v>0</v>
      </c>
      <c r="GN42" s="6">
        <f>IF(ISERROR(VLOOKUP($A42,'Import Peak'!$A$3:GN$99,196,FALSE)-VLOOKUP($A42,'Import Peak Change'!$A$106:GN$202,196,FALSE)),0,(VLOOKUP($A42,'Import Peak'!$A$3:GN$99,196,FALSE)-VLOOKUP($A42,'Import Peak Change'!$A$106:GN$202,196,FALSE)))</f>
        <v>0</v>
      </c>
      <c r="GO42" s="6">
        <f>IF(ISERROR(VLOOKUP($A42,'Import Peak'!$A$3:GO$99,197,FALSE)-VLOOKUP($A42,'Import Peak Change'!$A$106:GO$202,197,FALSE)),0,(VLOOKUP($A42,'Import Peak'!$A$3:GO$99,197,FALSE)-VLOOKUP($A42,'Import Peak Change'!$A$106:GO$202,197,FALSE)))</f>
        <v>0</v>
      </c>
      <c r="GP42" s="6">
        <f>IF(ISERROR(VLOOKUP($A42,'Import Peak'!$A$3:GP$99,198,FALSE)-VLOOKUP($A42,'Import Peak Change'!$A$106:GP$202,198,FALSE)),0,(VLOOKUP($A42,'Import Peak'!$A$3:GP$99,198,FALSE)-VLOOKUP($A42,'Import Peak Change'!$A$106:GP$202,198,FALSE)))</f>
        <v>0</v>
      </c>
      <c r="GQ42" s="6">
        <f>IF(ISERROR(VLOOKUP($A42,'Import Peak'!$A$3:GQ$99,199,FALSE)-VLOOKUP($A42,'Import Peak Change'!$A$106:GQ$202,199,FALSE)),0,(VLOOKUP($A42,'Import Peak'!$A$3:GQ$99,199,FALSE)-VLOOKUP($A42,'Import Peak Change'!$A$106:GQ$202,199,FALSE)))</f>
        <v>0</v>
      </c>
      <c r="GR42" s="6">
        <f>IF(ISERROR(VLOOKUP($A42,'Import Peak'!$A$3:GR$99,200,FALSE)-VLOOKUP($A42,'Import Peak Change'!$A$106:GR$202,200,FALSE)),0,(VLOOKUP($A42,'Import Peak'!$A$3:GR$99,200,FALSE)-VLOOKUP($A42,'Import Peak Change'!$A$106:GR$202,200,FALSE)))</f>
        <v>0</v>
      </c>
      <c r="GS42" s="6">
        <f>IF(ISERROR(VLOOKUP($A42,'Import Peak'!$A$3:GS$99,201,FALSE)-VLOOKUP($A42,'Import Peak Change'!$A$106:GS$202,201,FALSE)),0,(VLOOKUP($A42,'Import Peak'!$A$3:GS$99,201,FALSE)-VLOOKUP($A42,'Import Peak Change'!$A$106:GS$202,201,FALSE)))</f>
        <v>0</v>
      </c>
      <c r="GT42" s="6">
        <f>IF(ISERROR(VLOOKUP($A42,'Import Peak'!$A$3:GT$99,202,FALSE)-VLOOKUP($A42,'Import Peak Change'!$A$106:GT$202,202,FALSE)),0,(VLOOKUP($A42,'Import Peak'!$A$3:GT$99,202,FALSE)-VLOOKUP($A42,'Import Peak Change'!$A$106:GT$202,202,FALSE)))</f>
        <v>0</v>
      </c>
      <c r="GU42" s="6">
        <f>IF(ISERROR(VLOOKUP($A42,'Import Peak'!$A$3:GU$99,203,FALSE)-VLOOKUP($A42,'Import Peak Change'!$A$106:GU$202,203,FALSE)),0,(VLOOKUP($A42,'Import Peak'!$A$3:GU$99,203,FALSE)-VLOOKUP($A42,'Import Peak Change'!$A$106:GU$202,203,FALSE)))</f>
        <v>0</v>
      </c>
      <c r="GV42" s="6">
        <f>IF(ISERROR(VLOOKUP($A42,'Import Peak'!$A$3:GV$99,204,FALSE)-VLOOKUP($A42,'Import Peak Change'!$A$106:GV$202,204,FALSE)),0,(VLOOKUP($A42,'Import Peak'!$A$3:GV$99,204,FALSE)-VLOOKUP($A42,'Import Peak Change'!$A$106:GV$202,204,FALSE)))</f>
        <v>0</v>
      </c>
      <c r="GW42" s="6">
        <f>IF(ISERROR(VLOOKUP($A42,'Import Peak'!$A$3:GW$99,205,FALSE)-VLOOKUP($A42,'Import Peak Change'!$A$106:GW$202,205,FALSE)),0,(VLOOKUP($A42,'Import Peak'!$A$3:GW$99,205,FALSE)-VLOOKUP($A42,'Import Peak Change'!$A$106:GW$202,205,FALSE)))</f>
        <v>0</v>
      </c>
      <c r="GX42" s="6">
        <f>IF(ISERROR(VLOOKUP($A42,'Import Peak'!$A$3:GX$99,206,FALSE)-VLOOKUP($A42,'Import Peak Change'!$A$106:GX$202,206,FALSE)),0,(VLOOKUP($A42,'Import Peak'!$A$3:GX$99,206,FALSE)-VLOOKUP($A42,'Import Peak Change'!$A$106:GX$202,206,FALSE)))</f>
        <v>0</v>
      </c>
      <c r="GY42" s="6">
        <f>IF(ISERROR(VLOOKUP($A42,'Import Peak'!$A$3:GY$99,207,FALSE)-VLOOKUP($A42,'Import Peak Change'!$A$106:GY$202,207,FALSE)),0,(VLOOKUP($A42,'Import Peak'!$A$3:GY$99,207,FALSE)-VLOOKUP($A42,'Import Peak Change'!$A$106:GY$202,207,FALSE)))</f>
        <v>0</v>
      </c>
      <c r="GZ42" s="6">
        <f>IF(ISERROR(VLOOKUP($A42,'Import Peak'!$A$3:GZ$99,208,FALSE)-VLOOKUP($A42,'Import Peak Change'!$A$106:GZ$202,208,FALSE)),0,(VLOOKUP($A42,'Import Peak'!$A$3:GZ$99,208,FALSE)-VLOOKUP($A42,'Import Peak Change'!$A$106:GZ$202,208,FALSE)))</f>
        <v>0</v>
      </c>
      <c r="HA42" s="6">
        <f>IF(ISERROR(VLOOKUP($A42,'Import Peak'!$A$3:HA$99,209,FALSE)-VLOOKUP($A42,'Import Peak Change'!$A$106:HA$202,209,FALSE)),0,(VLOOKUP($A42,'Import Peak'!$A$3:HA$99,209,FALSE)-VLOOKUP($A42,'Import Peak Change'!$A$106:HA$202,209,FALSE)))</f>
        <v>0</v>
      </c>
      <c r="HB42" s="6">
        <f>IF(ISERROR(VLOOKUP($A42,'Import Peak'!$A$3:HB$99,210,FALSE)-VLOOKUP($A42,'Import Peak Change'!$A$106:HB$202,210,FALSE)),0,(VLOOKUP($A42,'Import Peak'!$A$3:HB$99,210,FALSE)-VLOOKUP($A42,'Import Peak Change'!$A$106:HB$202,210,FALSE)))</f>
        <v>0</v>
      </c>
      <c r="HC42" s="6">
        <f>IF(ISERROR(VLOOKUP($A42,'Import Peak'!$A$3:HC$99,211,FALSE)-VLOOKUP($A42,'Import Peak Change'!$A$106:HC$202,211,FALSE)),0,(VLOOKUP($A42,'Import Peak'!$A$3:HC$99,211,FALSE)-VLOOKUP($A42,'Import Peak Change'!$A$106:HC$202,211,FALSE)))</f>
        <v>0</v>
      </c>
      <c r="HD42" s="6">
        <f>IF(ISERROR(VLOOKUP($A42,'Import Peak'!$A$3:HD$99,212,FALSE)-VLOOKUP($A42,'Import Peak Change'!$A$106:HD$202,212,FALSE)),0,(VLOOKUP($A42,'Import Peak'!$A$3:HD$99,212,FALSE)-VLOOKUP($A42,'Import Peak Change'!$A$106:HD$202,212,FALSE)))</f>
        <v>0</v>
      </c>
      <c r="HE42" s="6">
        <f>IF(ISERROR(VLOOKUP($A42,'Import Peak'!$A$3:HE$99,213,FALSE)-VLOOKUP($A42,'Import Peak Change'!$A$106:HE$202,213,FALSE)),0,(VLOOKUP($A42,'Import Peak'!$A$3:HE$99,213,FALSE)-VLOOKUP($A42,'Import Peak Change'!$A$106:HE$202,213,FALSE)))</f>
        <v>0</v>
      </c>
      <c r="HF42" s="6">
        <f>IF(ISERROR(VLOOKUP($A42,'Import Peak'!$A$3:HF$99,214,FALSE)-VLOOKUP($A42,'Import Peak Change'!$A$106:HF$202,214,FALSE)),0,(VLOOKUP($A42,'Import Peak'!$A$3:HF$99,214,FALSE)-VLOOKUP($A42,'Import Peak Change'!$A$106:HF$202,214,FALSE)))</f>
        <v>0</v>
      </c>
      <c r="HG42" s="6">
        <f>IF(ISERROR(VLOOKUP($A42,'Import Peak'!$A$3:HG$99,215,FALSE)-VLOOKUP($A42,'Import Peak Change'!$A$106:HG$202,215,FALSE)),0,(VLOOKUP($A42,'Import Peak'!$A$3:HG$99,215,FALSE)-VLOOKUP($A42,'Import Peak Change'!$A$106:HG$202,215,FALSE)))</f>
        <v>0</v>
      </c>
      <c r="HH42" s="6">
        <f>IF(ISERROR(VLOOKUP($A42,'Import Peak'!$A$3:HH$99,216,FALSE)-VLOOKUP($A42,'Import Peak Change'!$A$106:HH$202,216,FALSE)),0,(VLOOKUP($A42,'Import Peak'!$A$3:HH$99,216,FALSE)-VLOOKUP($A42,'Import Peak Change'!$A$106:HH$202,216,FALSE)))</f>
        <v>0</v>
      </c>
      <c r="HI42" s="6">
        <f>IF(ISERROR(VLOOKUP($A42,'Import Peak'!$A$3:HI$99,217,FALSE)-VLOOKUP($A42,'Import Peak Change'!$A$106:HI$202,217,FALSE)),0,(VLOOKUP($A42,'Import Peak'!$A$3:HI$99,217,FALSE)-VLOOKUP($A42,'Import Peak Change'!$A$106:HI$202,217,FALSE)))</f>
        <v>0</v>
      </c>
      <c r="HJ42" s="6">
        <f>IF(ISERROR(VLOOKUP($A42,'Import Peak'!$A$3:HJ$99,218,FALSE)-VLOOKUP($A42,'Import Peak Change'!$A$106:HJ$202,218,FALSE)),0,(VLOOKUP($A42,'Import Peak'!$A$3:HJ$99,218,FALSE)-VLOOKUP($A42,'Import Peak Change'!$A$106:HJ$202,218,FALSE)))</f>
        <v>0</v>
      </c>
      <c r="HK42" s="6">
        <f>IF(ISERROR(VLOOKUP($A42,'Import Peak'!$A$3:HK$99,219,FALSE)-VLOOKUP($A42,'Import Peak Change'!$A$106:HK$202,219,FALSE)),0,(VLOOKUP($A42,'Import Peak'!$A$3:HK$99,219,FALSE)-VLOOKUP($A42,'Import Peak Change'!$A$106:HK$202,219,FALSE)))</f>
        <v>0</v>
      </c>
      <c r="HL42" s="6">
        <f>IF(ISERROR(VLOOKUP($A42,'Import Peak'!$A$3:HL$99,220,FALSE)-VLOOKUP($A42,'Import Peak Change'!$A$106:HL$202,220,FALSE)),0,(VLOOKUP($A42,'Import Peak'!$A$3:HL$99,220,FALSE)-VLOOKUP($A42,'Import Peak Change'!$A$106:HL$202,220,FALSE)))</f>
        <v>0</v>
      </c>
      <c r="HM42" s="6">
        <f>IF(ISERROR(VLOOKUP($A42,'Import Peak'!$A$3:HM$99,221,FALSE)-VLOOKUP($A42,'Import Peak Change'!$A$106:HM$202,221,FALSE)),0,(VLOOKUP($A42,'Import Peak'!$A$3:HM$99,221,FALSE)-VLOOKUP($A42,'Import Peak Change'!$A$106:HM$202,221,FALSE)))</f>
        <v>0</v>
      </c>
      <c r="HN42" s="6">
        <f>IF(ISERROR(VLOOKUP($A42,'Import Peak'!$A$3:HN$99,222,FALSE)-VLOOKUP($A42,'Import Peak Change'!$A$106:HN$202,222,FALSE)),0,(VLOOKUP($A42,'Import Peak'!$A$3:HN$99,222,FALSE)-VLOOKUP($A42,'Import Peak Change'!$A$106:HN$202,222,FALSE)))</f>
        <v>0</v>
      </c>
      <c r="HO42" s="6">
        <f>IF(ISERROR(VLOOKUP($A42,'Import Peak'!$A$3:HO$99,223,FALSE)-VLOOKUP($A42,'Import Peak Change'!$A$106:HO$202,223,FALSE)),0,(VLOOKUP($A42,'Import Peak'!$A$3:HO$99,223,FALSE)-VLOOKUP($A42,'Import Peak Change'!$A$106:HO$202,223,FALSE)))</f>
        <v>0</v>
      </c>
      <c r="HP42" s="6">
        <f>IF(ISERROR(VLOOKUP($A42,'Import Peak'!$A$3:HP$99,224,FALSE)-VLOOKUP($A42,'Import Peak Change'!$A$106:HP$202,224,FALSE)),0,(VLOOKUP($A42,'Import Peak'!$A$3:HP$99,224,FALSE)-VLOOKUP($A42,'Import Peak Change'!$A$106:HP$202,224,FALSE)))</f>
        <v>0</v>
      </c>
      <c r="HQ42" s="6">
        <f>IF(ISERROR(VLOOKUP($A42,'Import Peak'!$A$3:HQ$99,225,FALSE)-VLOOKUP($A42,'Import Peak Change'!$A$106:HQ$202,225,FALSE)),0,(VLOOKUP($A42,'Import Peak'!$A$3:HQ$99,225,FALSE)-VLOOKUP($A42,'Import Peak Change'!$A$106:HQ$202,225,FALSE)))</f>
        <v>0</v>
      </c>
      <c r="HR42" s="6">
        <f>IF(ISERROR(VLOOKUP($A42,'Import Peak'!$A$3:HR$99,226,FALSE)-VLOOKUP($A42,'Import Peak Change'!$A$106:HR$202,226,FALSE)),0,(VLOOKUP($A42,'Import Peak'!$A$3:HR$99,226,FALSE)-VLOOKUP($A42,'Import Peak Change'!$A$106:HR$202,226,FALSE)))</f>
        <v>0</v>
      </c>
      <c r="HS42" s="6">
        <f>IF(ISERROR(VLOOKUP($A42,'Import Peak'!$A$3:HS$99,227,FALSE)-VLOOKUP($A42,'Import Peak Change'!$A$106:HS$202,227,FALSE)),0,(VLOOKUP($A42,'Import Peak'!$A$3:HS$99,227,FALSE)-VLOOKUP($A42,'Import Peak Change'!$A$106:HS$202,227,FALSE)))</f>
        <v>0</v>
      </c>
      <c r="HT42" s="6">
        <f>IF(ISERROR(VLOOKUP($A42,'Import Peak'!$A$3:HT$99,228,FALSE)-VLOOKUP($A42,'Import Peak Change'!$A$106:HT$202,228,FALSE)),0,(VLOOKUP($A42,'Import Peak'!$A$3:HT$99,228,FALSE)-VLOOKUP($A42,'Import Peak Change'!$A$106:HT$202,228,FALSE)))</f>
        <v>0</v>
      </c>
      <c r="HU42" s="6">
        <f>IF(ISERROR(VLOOKUP($A42,'Import Peak'!$A$3:HU$99,229,FALSE)-VLOOKUP($A42,'Import Peak Change'!$A$106:HU$202,229,FALSE)),0,(VLOOKUP($A42,'Import Peak'!$A$3:HU$99,229,FALSE)-VLOOKUP($A42,'Import Peak Change'!$A$106:HU$202,229,FALSE)))</f>
        <v>0</v>
      </c>
      <c r="HV42" s="6">
        <f>IF(ISERROR(VLOOKUP($A42,'Import Peak'!$A$3:HV$99,230,FALSE)-VLOOKUP($A42,'Import Peak Change'!$A$106:HV$202,230,FALSE)),0,(VLOOKUP($A42,'Import Peak'!$A$3:HV$99,230,FALSE)-VLOOKUP($A42,'Import Peak Change'!$A$106:HV$202,230,FALSE)))</f>
        <v>0</v>
      </c>
      <c r="HW42" s="6">
        <f>IF(ISERROR(VLOOKUP($A42,'Import Peak'!$A$3:HW$99,231,FALSE)-VLOOKUP($A42,'Import Peak Change'!$A$106:HW$202,231,FALSE)),0,(VLOOKUP($A42,'Import Peak'!$A$3:HW$99,231,FALSE)-VLOOKUP($A42,'Import Peak Change'!$A$106:HW$202,231,FALSE)))</f>
        <v>0</v>
      </c>
      <c r="HX42" s="6">
        <f>IF(ISERROR(VLOOKUP($A42,'Import Peak'!$A$3:HX$99,232,FALSE)-VLOOKUP($A42,'Import Peak Change'!$A$106:HX$202,232,FALSE)),0,(VLOOKUP($A42,'Import Peak'!$A$3:HX$99,232,FALSE)-VLOOKUP($A42,'Import Peak Change'!$A$106:HX$202,232,FALSE)))</f>
        <v>0</v>
      </c>
      <c r="HY42" s="6">
        <f>IF(ISERROR(VLOOKUP($A42,'Import Peak'!$A$3:HY$99,233,FALSE)-VLOOKUP($A42,'Import Peak Change'!$A$106:HY$202,233,FALSE)),0,(VLOOKUP($A42,'Import Peak'!$A$3:HY$99,233,FALSE)-VLOOKUP($A42,'Import Peak Change'!$A$106:HY$202,233,FALSE)))</f>
        <v>0</v>
      </c>
      <c r="HZ42" s="6">
        <f>IF(ISERROR(VLOOKUP($A42,'Import Peak'!$A$3:HZ$99,234,FALSE)-VLOOKUP($A42,'Import Peak Change'!$A$106:HZ$202,234,FALSE)),0,(VLOOKUP($A42,'Import Peak'!$A$3:HZ$99,234,FALSE)-VLOOKUP($A42,'Import Peak Change'!$A$106:HZ$202,234,FALSE)))</f>
        <v>0</v>
      </c>
      <c r="IA42" s="6">
        <f>IF(ISERROR(VLOOKUP($A42,'Import Peak'!$A$3:IA$99,235,FALSE)-VLOOKUP($A42,'Import Peak Change'!$A$106:IA$202,235,FALSE)),0,(VLOOKUP($A42,'Import Peak'!$A$3:IA$99,235,FALSE)-VLOOKUP($A42,'Import Peak Change'!$A$106:IA$202,235,FALSE)))</f>
        <v>0</v>
      </c>
      <c r="IB42" s="6">
        <f>IF(ISERROR(VLOOKUP($A42,'Import Peak'!$A$3:IB$99,236,FALSE)-VLOOKUP($A42,'Import Peak Change'!$A$106:IB$202,236,FALSE)),0,(VLOOKUP($A42,'Import Peak'!$A$3:IB$99,236,FALSE)-VLOOKUP($A42,'Import Peak Change'!$A$106:IB$202,236,FALSE)))</f>
        <v>0</v>
      </c>
      <c r="IC42" s="6">
        <f>IF(ISERROR(VLOOKUP($A42,'Import Peak'!$A$3:IC$99,237,FALSE)-VLOOKUP($A42,'Import Peak Change'!$A$106:IC$202,237,FALSE)),0,(VLOOKUP($A42,'Import Peak'!$A$3:IC$99,237,FALSE)-VLOOKUP($A42,'Import Peak Change'!$A$106:IC$202,237,FALSE)))</f>
        <v>0</v>
      </c>
      <c r="ID42" s="6">
        <f>IF(ISERROR(VLOOKUP($A42,'Import Peak'!$A$3:ID$99,238,FALSE)-VLOOKUP($A42,'Import Peak Change'!$A$106:ID$202,238,FALSE)),0,(VLOOKUP($A42,'Import Peak'!$A$3:ID$99,238,FALSE)-VLOOKUP($A42,'Import Peak Change'!$A$106:ID$202,238,FALSE)))</f>
        <v>0</v>
      </c>
      <c r="IE42" s="6">
        <f>IF(ISERROR(VLOOKUP($A42,'Import Peak'!$A$3:IE$99,239,FALSE)-VLOOKUP($A42,'Import Peak Change'!$A$106:IE$202,239,FALSE)),0,(VLOOKUP($A42,'Import Peak'!$A$3:IE$99,239,FALSE)-VLOOKUP($A42,'Import Peak Change'!$A$106:IE$202,239,FALSE)))</f>
        <v>0</v>
      </c>
    </row>
    <row r="43" spans="1:239">
      <c r="A43" s="168" t="str">
        <f>IF('Import Peak'!A40=0,"",'Import Peak'!A40)</f>
        <v>EPMI-CALSERV</v>
      </c>
      <c r="B43" s="6"/>
      <c r="C43" s="6"/>
      <c r="D43" s="6"/>
      <c r="E43" s="6"/>
      <c r="F43" s="6"/>
      <c r="G43" s="6">
        <f>IF(ISERROR(VLOOKUP($A43,'Import Peak'!$A$3:G$99,7,FALSE)-VLOOKUP($A43,'Import Peak Change'!$A$106:G$202,7,FALSE)),0,(VLOOKUP($A43,'Import Peak'!$A$3:G$99,7,FALSE)-VLOOKUP($A43,'Import Peak Change'!$A$106:G$202,7,FALSE)))</f>
        <v>0</v>
      </c>
      <c r="H43" s="6">
        <f>IF(ISERROR(VLOOKUP($A43,'Import Peak'!$A$3:H$99,8,FALSE)-VLOOKUP($A43,'Import Peak Change'!$A$106:H$202,8,FALSE)),0,(VLOOKUP($A43,'Import Peak'!$A$3:H$99,8,FALSE)-VLOOKUP($A43,'Import Peak Change'!$A$106:H$202,8,FALSE)))</f>
        <v>574.82624095632468</v>
      </c>
      <c r="I43" s="6">
        <f>IF(ISERROR(VLOOKUP($A43,'Import Peak'!$A$3:I$99,9,FALSE)-VLOOKUP($A43,'Import Peak Change'!$A$106:I$202,9,FALSE)),0,(VLOOKUP($A43,'Import Peak'!$A$3:I$99,9,FALSE)-VLOOKUP($A43,'Import Peak Change'!$A$106:I$202,9,FALSE)))</f>
        <v>0.14501358728284686</v>
      </c>
      <c r="J43" s="6">
        <f>IF(ISERROR(VLOOKUP($A43,'Import Peak'!$A$3:J$99,10,FALSE)-VLOOKUP($A43,'Import Peak Change'!$A$106:J$202,10,FALSE)),0,(VLOOKUP($A43,'Import Peak'!$A$3:J$99,10,FALSE)-VLOOKUP($A43,'Import Peak Change'!$A$106:J$202,10,FALSE)))</f>
        <v>0.16190262673990219</v>
      </c>
      <c r="K43" s="6">
        <f>IF(ISERROR(VLOOKUP($A43,'Import Peak'!$A$3:K$99,11,FALSE)-VLOOKUP($A43,'Import Peak Change'!$A$106:K$202,11,FALSE)),0,(VLOOKUP($A43,'Import Peak'!$A$3:K$99,11,FALSE)-VLOOKUP($A43,'Import Peak Change'!$A$106:K$202,11,FALSE)))</f>
        <v>0.51670435072992404</v>
      </c>
      <c r="L43" s="6">
        <f>IF(ISERROR(VLOOKUP($A43,'Import Peak'!$A$3:L$99,12,FALSE)-VLOOKUP($A43,'Import Peak Change'!$A$106:L$202,12,FALSE)),0,(VLOOKUP($A43,'Import Peak'!$A$3:L$99,12,FALSE)-VLOOKUP($A43,'Import Peak Change'!$A$106:L$202,12,FALSE)))</f>
        <v>4.3678748799948153E-2</v>
      </c>
      <c r="M43" s="6">
        <f>IF(ISERROR(VLOOKUP($A43,'Import Peak'!$A$3:M$99,13,FALSE)-VLOOKUP($A43,'Import Peak Change'!$A$106:M$202,13,FALSE)),0,(VLOOKUP($A43,'Import Peak'!$A$3:M$99,13,FALSE)-VLOOKUP($A43,'Import Peak Change'!$A$106:M$202,13,FALSE)))</f>
        <v>-0.33815686096932041</v>
      </c>
      <c r="N43" s="6">
        <f>IF(ISERROR(VLOOKUP($A43,'Import Peak'!$A$3:N$99,14,FALSE)-VLOOKUP($A43,'Import Peak Change'!$A$106:N$202,14,FALSE)),0,(VLOOKUP($A43,'Import Peak'!$A$3:N$99,14,FALSE)-VLOOKUP($A43,'Import Peak Change'!$A$106:N$202,14,FALSE)))</f>
        <v>0.39703019549051533</v>
      </c>
      <c r="O43" s="6">
        <f>IF(ISERROR(VLOOKUP($A43,'Import Peak'!$A$3:O$99,15,FALSE)-VLOOKUP($A43,'Import Peak Change'!$A$106:O$202,15,FALSE)),0,(VLOOKUP($A43,'Import Peak'!$A$3:O$99,15,FALSE)-VLOOKUP($A43,'Import Peak Change'!$A$106:O$202,15,FALSE)))</f>
        <v>1.2252047457914159</v>
      </c>
      <c r="P43" s="6">
        <f>IF(ISERROR(VLOOKUP($A43,'Import Peak'!$A$3:P$99,16,FALSE)-VLOOKUP($A43,'Import Peak Change'!$A$106:P$202,16,FALSE)),0,(VLOOKUP($A43,'Import Peak'!$A$3:P$99,16,FALSE)-VLOOKUP($A43,'Import Peak Change'!$A$106:P$202,16,FALSE)))</f>
        <v>2.6254934599990065E-2</v>
      </c>
      <c r="Q43" s="6">
        <f>IF(ISERROR(VLOOKUP($A43,'Import Peak'!$A$3:Q$99,17,FALSE)-VLOOKUP($A43,'Import Peak Change'!$A$106:Q$202,17,FALSE)),0,(VLOOKUP($A43,'Import Peak'!$A$3:Q$99,17,FALSE)-VLOOKUP($A43,'Import Peak Change'!$A$106:Q$202,17,FALSE)))</f>
        <v>-7.5768605000021694E-3</v>
      </c>
      <c r="R43" s="6">
        <f>IF(ISERROR(VLOOKUP($A43,'Import Peak'!$A$3:R$99,18,FALSE)-VLOOKUP($A43,'Import Peak Change'!$A$106:R$202,18,FALSE)),0,(VLOOKUP($A43,'Import Peak'!$A$3:R$99,18,FALSE)-VLOOKUP($A43,'Import Peak Change'!$A$106:R$202,18,FALSE)))</f>
        <v>-6.7758196700026474E-2</v>
      </c>
      <c r="S43" s="6">
        <f>IF(ISERROR(VLOOKUP($A43,'Import Peak'!$A$3:S$99,19,FALSE)-VLOOKUP($A43,'Import Peak Change'!$A$106:S$202,19,FALSE)),0,(VLOOKUP($A43,'Import Peak'!$A$3:S$99,19,FALSE)-VLOOKUP($A43,'Import Peak Change'!$A$106:S$202,19,FALSE)))</f>
        <v>2.7518090280991601</v>
      </c>
      <c r="T43" s="6">
        <f>IF(ISERROR(VLOOKUP($A43,'Import Peak'!$A$3:T$99,20,FALSE)-VLOOKUP($A43,'Import Peak Change'!$A$106:T$202,20,FALSE)),0,(VLOOKUP($A43,'Import Peak'!$A$3:T$99,20,FALSE)-VLOOKUP($A43,'Import Peak Change'!$A$106:T$202,20,FALSE)))</f>
        <v>3.0718572956993739</v>
      </c>
      <c r="U43" s="6">
        <f>IF(ISERROR(VLOOKUP($A43,'Import Peak'!$A$3:U$99,21,FALSE)-VLOOKUP($A43,'Import Peak Change'!$A$106:U$202,21,FALSE)),0,(VLOOKUP($A43,'Import Peak'!$A$3:U$99,21,FALSE)-VLOOKUP($A43,'Import Peak Change'!$A$106:U$202,21,FALSE)))</f>
        <v>2.6452156860195828</v>
      </c>
      <c r="V43" s="6">
        <f>IF(ISERROR(VLOOKUP($A43,'Import Peak'!$A$3:V$99,22,FALSE)-VLOOKUP($A43,'Import Peak Change'!$A$106:V$202,22,FALSE)),0,(VLOOKUP($A43,'Import Peak'!$A$3:V$99,22,FALSE)-VLOOKUP($A43,'Import Peak Change'!$A$106:V$202,22,FALSE)))</f>
        <v>-0.45674753541015889</v>
      </c>
      <c r="W43" s="6">
        <f>IF(ISERROR(VLOOKUP($A43,'Import Peak'!$A$3:W$99,23,FALSE)-VLOOKUP($A43,'Import Peak Change'!$A$106:W$202,23,FALSE)),0,(VLOOKUP($A43,'Import Peak'!$A$3:W$99,23,FALSE)-VLOOKUP($A43,'Import Peak Change'!$A$106:W$202,23,FALSE)))</f>
        <v>-2.1270015113295813</v>
      </c>
      <c r="X43" s="6">
        <f>IF(ISERROR(VLOOKUP($A43,'Import Peak'!$A$3:X$99,24,FALSE)-VLOOKUP($A43,'Import Peak Change'!$A$106:X$202,24,FALSE)),0,(VLOOKUP($A43,'Import Peak'!$A$3:X$99,24,FALSE)-VLOOKUP($A43,'Import Peak Change'!$A$106:X$202,24,FALSE)))</f>
        <v>-0.38273437792997811</v>
      </c>
      <c r="Y43" s="6">
        <f>IF(ISERROR(VLOOKUP($A43,'Import Peak'!$A$3:Y$99,25,FALSE)-VLOOKUP($A43,'Import Peak Change'!$A$106:Y$202,25,FALSE)),0,(VLOOKUP($A43,'Import Peak'!$A$3:Y$99,25,FALSE)-VLOOKUP($A43,'Import Peak Change'!$A$106:Y$202,25,FALSE)))</f>
        <v>0.43920174470008533</v>
      </c>
      <c r="Z43" s="6">
        <f>IF(ISERROR(VLOOKUP($A43,'Import Peak'!$A$3:Z$99,26,FALSE)-VLOOKUP($A43,'Import Peak Change'!$A$106:Z$202,26,FALSE)),0,(VLOOKUP($A43,'Import Peak'!$A$3:Z$99,26,FALSE)-VLOOKUP($A43,'Import Peak Change'!$A$106:Z$202,26,FALSE)))</f>
        <v>-0.24369510262999938</v>
      </c>
      <c r="AA43" s="6">
        <f>IF(ISERROR(VLOOKUP($A43,'Import Peak'!$A$3:AA$99,27,FALSE)-VLOOKUP($A43,'Import Peak Change'!$A$106:AA$202,27,FALSE)),0,(VLOOKUP($A43,'Import Peak'!$A$3:AA$99,27,FALSE)-VLOOKUP($A43,'Import Peak Change'!$A$106:AA$202,27,FALSE)))</f>
        <v>0.24637767840005154</v>
      </c>
      <c r="AB43" s="6">
        <f>IF(ISERROR(VLOOKUP($A43,'Import Peak'!$A$3:AB$99,28,FALSE)-VLOOKUP($A43,'Import Peak Change'!$A$106:AB$202,28,FALSE)),0,(VLOOKUP($A43,'Import Peak'!$A$3:AB$99,28,FALSE)-VLOOKUP($A43,'Import Peak Change'!$A$106:AB$202,28,FALSE)))</f>
        <v>0.18209445952999204</v>
      </c>
      <c r="AC43" s="6">
        <f>IF(ISERROR(VLOOKUP($A43,'Import Peak'!$A$3:AC$99,29,FALSE)-VLOOKUP($A43,'Import Peak Change'!$A$106:AC$202,29,FALSE)),0,(VLOOKUP($A43,'Import Peak'!$A$3:AC$99,29,FALSE)-VLOOKUP($A43,'Import Peak Change'!$A$106:AC$202,29,FALSE)))</f>
        <v>-6.0672581669990677E-2</v>
      </c>
      <c r="AD43" s="6">
        <f>IF(ISERROR(VLOOKUP($A43,'Import Peak'!$A$3:AD$99,30,FALSE)-VLOOKUP($A43,'Import Peak Change'!$A$106:AD$202,30,FALSE)),0,(VLOOKUP($A43,'Import Peak'!$A$3:AD$99,30,FALSE)-VLOOKUP($A43,'Import Peak Change'!$A$106:AD$202,30,FALSE)))</f>
        <v>-0.19125877494997212</v>
      </c>
      <c r="AE43" s="6">
        <f>IF(ISERROR(VLOOKUP($A43,'Import Peak'!$A$3:AE$99,31,FALSE)-VLOOKUP($A43,'Import Peak Change'!$A$106:AE$202,31,FALSE)),0,(VLOOKUP($A43,'Import Peak'!$A$3:AE$99,31,FALSE)-VLOOKUP($A43,'Import Peak Change'!$A$106:AE$202,31,FALSE)))</f>
        <v>0.64225591219997114</v>
      </c>
      <c r="AF43" s="6">
        <f>IF(ISERROR(VLOOKUP($A43,'Import Peak'!$A$3:AF$99,32,FALSE)-VLOOKUP($A43,'Import Peak Change'!$A$106:AF$202,32,FALSE)),0,(VLOOKUP($A43,'Import Peak'!$A$3:AF$99,32,FALSE)-VLOOKUP($A43,'Import Peak Change'!$A$106:AF$202,32,FALSE)))</f>
        <v>0.83831266371998936</v>
      </c>
      <c r="AG43" s="6">
        <f>IF(ISERROR(VLOOKUP($A43,'Import Peak'!$A$3:AG$99,33,FALSE)-VLOOKUP($A43,'Import Peak Change'!$A$106:AG$202,33,FALSE)),0,(VLOOKUP($A43,'Import Peak'!$A$3:AG$99,33,FALSE)-VLOOKUP($A43,'Import Peak Change'!$A$106:AG$202,33,FALSE)))</f>
        <v>-1.4431139722901207</v>
      </c>
      <c r="AH43" s="6">
        <f>IF(ISERROR(VLOOKUP($A43,'Import Peak'!$A$3:AH$99,34,FALSE)-VLOOKUP($A43,'Import Peak Change'!$A$106:AH$202,34,FALSE)),0,(VLOOKUP($A43,'Import Peak'!$A$3:AH$99,34,FALSE)-VLOOKUP($A43,'Import Peak Change'!$A$106:AH$202,34,FALSE)))</f>
        <v>8.4132992072100024</v>
      </c>
      <c r="AI43" s="6">
        <f>IF(ISERROR(VLOOKUP($A43,'Import Peak'!$A$3:AI$99,35,FALSE)-VLOOKUP($A43,'Import Peak Change'!$A$106:AI$202,35,FALSE)),0,(VLOOKUP($A43,'Import Peak'!$A$3:AI$99,35,FALSE)-VLOOKUP($A43,'Import Peak Change'!$A$106:AI$202,35,FALSE)))</f>
        <v>4.428538036449936</v>
      </c>
      <c r="AJ43" s="6">
        <f>IF(ISERROR(VLOOKUP($A43,'Import Peak'!$A$3:AJ$99,36,FALSE)-VLOOKUP($A43,'Import Peak Change'!$A$106:AJ$202,36,FALSE)),0,(VLOOKUP($A43,'Import Peak'!$A$3:AJ$99,36,FALSE)-VLOOKUP($A43,'Import Peak Change'!$A$106:AJ$202,36,FALSE)))</f>
        <v>10.903776392429791</v>
      </c>
      <c r="AK43" s="6">
        <f>IF(ISERROR(VLOOKUP($A43,'Import Peak'!$A$3:AK$99,37,FALSE)-VLOOKUP($A43,'Import Peak Change'!$A$106:AK$202,37,FALSE)),0,(VLOOKUP($A43,'Import Peak'!$A$3:AK$99,37,FALSE)-VLOOKUP($A43,'Import Peak Change'!$A$106:AK$202,37,FALSE)))</f>
        <v>12.938421153499803</v>
      </c>
      <c r="AL43" s="6">
        <f>IF(ISERROR(VLOOKUP($A43,'Import Peak'!$A$3:AL$99,38,FALSE)-VLOOKUP($A43,'Import Peak Change'!$A$106:AL$202,38,FALSE)),0,(VLOOKUP($A43,'Import Peak'!$A$3:AL$99,38,FALSE)-VLOOKUP($A43,'Import Peak Change'!$A$106:AL$202,38,FALSE)))</f>
        <v>11.959225319129473</v>
      </c>
      <c r="AM43" s="6">
        <f>IF(ISERROR(VLOOKUP($A43,'Import Peak'!$A$3:AM$99,39,FALSE)-VLOOKUP($A43,'Import Peak Change'!$A$106:AM$202,39,FALSE)),0,(VLOOKUP($A43,'Import Peak'!$A$3:AM$99,39,FALSE)-VLOOKUP($A43,'Import Peak Change'!$A$106:AM$202,39,FALSE)))</f>
        <v>14.278861885301012</v>
      </c>
      <c r="AN43" s="6">
        <f>IF(ISERROR(VLOOKUP($A43,'Import Peak'!$A$3:AN$99,40,FALSE)-VLOOKUP($A43,'Import Peak Change'!$A$106:AN$202,40,FALSE)),0,(VLOOKUP($A43,'Import Peak'!$A$3:AN$99,40,FALSE)-VLOOKUP($A43,'Import Peak Change'!$A$106:AN$202,40,FALSE)))</f>
        <v>14.784981020869964</v>
      </c>
      <c r="AO43" s="6">
        <f>IF(ISERROR(VLOOKUP($A43,'Import Peak'!$A$3:AO$99,41,FALSE)-VLOOKUP($A43,'Import Peak Change'!$A$106:AO$202,41,FALSE)),0,(VLOOKUP($A43,'Import Peak'!$A$3:AO$99,41,FALSE)-VLOOKUP($A43,'Import Peak Change'!$A$106:AO$202,41,FALSE)))</f>
        <v>15.187859371299055</v>
      </c>
      <c r="AP43" s="6">
        <f>IF(ISERROR(VLOOKUP($A43,'Import Peak'!$A$3:AP$99,42,FALSE)-VLOOKUP($A43,'Import Peak Change'!$A$106:AP$202,42,FALSE)),0,(VLOOKUP($A43,'Import Peak'!$A$3:AP$99,42,FALSE)-VLOOKUP($A43,'Import Peak Change'!$A$106:AP$202,42,FALSE)))</f>
        <v>15.317640425129866</v>
      </c>
      <c r="AQ43" s="6">
        <f>IF(ISERROR(VLOOKUP($A43,'Import Peak'!$A$3:AQ$99,43,FALSE)-VLOOKUP($A43,'Import Peak Change'!$A$106:AQ$202,43,FALSE)),0,(VLOOKUP($A43,'Import Peak'!$A$3:AQ$99,43,FALSE)-VLOOKUP($A43,'Import Peak Change'!$A$106:AQ$202,43,FALSE)))</f>
        <v>0</v>
      </c>
      <c r="AR43" s="6">
        <f>IF(ISERROR(VLOOKUP($A43,'Import Peak'!$A$3:AR$99,44,FALSE)-VLOOKUP($A43,'Import Peak Change'!$A$106:AR$202,44,FALSE)),0,(VLOOKUP($A43,'Import Peak'!$A$3:AR$99,44,FALSE)-VLOOKUP($A43,'Import Peak Change'!$A$106:AR$202,44,FALSE)))</f>
        <v>0</v>
      </c>
      <c r="AS43" s="6">
        <f>IF(ISERROR(VLOOKUP($A43,'Import Peak'!$A$3:AS$99,45,FALSE)-VLOOKUP($A43,'Import Peak Change'!$A$106:AS$202,45,FALSE)),0,(VLOOKUP($A43,'Import Peak'!$A$3:AS$99,45,FALSE)-VLOOKUP($A43,'Import Peak Change'!$A$106:AS$202,45,FALSE)))</f>
        <v>0</v>
      </c>
      <c r="AT43" s="6">
        <f>IF(ISERROR(VLOOKUP($A43,'Import Peak'!$A$3:AT$99,46,FALSE)-VLOOKUP($A43,'Import Peak Change'!$A$106:AT$202,46,FALSE)),0,(VLOOKUP($A43,'Import Peak'!$A$3:AT$99,46,FALSE)-VLOOKUP($A43,'Import Peak Change'!$A$106:AT$202,46,FALSE)))</f>
        <v>0</v>
      </c>
      <c r="AU43" s="6">
        <f>IF(ISERROR(VLOOKUP($A43,'Import Peak'!$A$3:AU$99,47,FALSE)-VLOOKUP($A43,'Import Peak Change'!$A$106:AU$202,47,FALSE)),0,(VLOOKUP($A43,'Import Peak'!$A$3:AU$99,47,FALSE)-VLOOKUP($A43,'Import Peak Change'!$A$106:AU$202,47,FALSE)))</f>
        <v>0</v>
      </c>
      <c r="AV43" s="6">
        <f>IF(ISERROR(VLOOKUP($A43,'Import Peak'!$A$3:AV$99,48,FALSE)-VLOOKUP($A43,'Import Peak Change'!$A$106:AV$202,48,FALSE)),0,(VLOOKUP($A43,'Import Peak'!$A$3:AV$99,48,FALSE)-VLOOKUP($A43,'Import Peak Change'!$A$106:AV$202,48,FALSE)))</f>
        <v>0</v>
      </c>
      <c r="AW43" s="6">
        <f>IF(ISERROR(VLOOKUP($A43,'Import Peak'!$A$3:AW$99,49,FALSE)-VLOOKUP($A43,'Import Peak Change'!$A$106:AW$202,49,FALSE)),0,(VLOOKUP($A43,'Import Peak'!$A$3:AW$99,49,FALSE)-VLOOKUP($A43,'Import Peak Change'!$A$106:AW$202,49,FALSE)))</f>
        <v>0</v>
      </c>
      <c r="AX43" s="6">
        <f>IF(ISERROR(VLOOKUP($A43,'Import Peak'!$A$3:AX$99,50,FALSE)-VLOOKUP($A43,'Import Peak Change'!$A$106:AX$202,50,FALSE)),0,(VLOOKUP($A43,'Import Peak'!$A$3:AX$99,50,FALSE)-VLOOKUP($A43,'Import Peak Change'!$A$106:AX$202,50,FALSE)))</f>
        <v>0</v>
      </c>
      <c r="AY43" s="6">
        <f>IF(ISERROR(VLOOKUP($A43,'Import Peak'!$A$3:AY$99,51,FALSE)-VLOOKUP($A43,'Import Peak Change'!$A$106:AY$202,51,FALSE)),0,(VLOOKUP($A43,'Import Peak'!$A$3:AY$99,51,FALSE)-VLOOKUP($A43,'Import Peak Change'!$A$106:AY$202,51,FALSE)))</f>
        <v>0</v>
      </c>
      <c r="AZ43" s="6">
        <f>IF(ISERROR(VLOOKUP($A43,'Import Peak'!$A$3:AZ$99,52,FALSE)-VLOOKUP($A43,'Import Peak Change'!$A$106:AZ$202,52,FALSE)),0,(VLOOKUP($A43,'Import Peak'!$A$3:AZ$99,52,FALSE)-VLOOKUP($A43,'Import Peak Change'!$A$106:AZ$202,52,FALSE)))</f>
        <v>0</v>
      </c>
      <c r="BA43" s="6">
        <f>IF(ISERROR(VLOOKUP($A43,'Import Peak'!$A$3:BA$99,53,FALSE)-VLOOKUP($A43,'Import Peak Change'!$A$106:BA$202,53,FALSE)),0,(VLOOKUP($A43,'Import Peak'!$A$3:BA$99,53,FALSE)-VLOOKUP($A43,'Import Peak Change'!$A$106:BA$202,53,FALSE)))</f>
        <v>0</v>
      </c>
      <c r="BB43" s="6">
        <f>IF(ISERROR(VLOOKUP($A43,'Import Peak'!$A$3:BB$99,54,FALSE)-VLOOKUP($A43,'Import Peak Change'!$A$106:BB$202,54,FALSE)),0,(VLOOKUP($A43,'Import Peak'!$A$3:BB$99,54,FALSE)-VLOOKUP($A43,'Import Peak Change'!$A$106:BB$202,54,FALSE)))</f>
        <v>0</v>
      </c>
      <c r="BC43" s="6">
        <f>IF(ISERROR(VLOOKUP($A43,'Import Peak'!$A$3:BC$99,55,FALSE)-VLOOKUP($A43,'Import Peak Change'!$A$106:BC$202,55,FALSE)),0,(VLOOKUP($A43,'Import Peak'!$A$3:BC$99,55,FALSE)-VLOOKUP($A43,'Import Peak Change'!$A$106:BC$202,55,FALSE)))</f>
        <v>0</v>
      </c>
      <c r="BD43" s="6">
        <f>IF(ISERROR(VLOOKUP($A43,'Import Peak'!$A$3:BD$99,56,FALSE)-VLOOKUP($A43,'Import Peak Change'!$A$106:BD$202,56,FALSE)),0,(VLOOKUP($A43,'Import Peak'!$A$3:BD$99,56,FALSE)-VLOOKUP($A43,'Import Peak Change'!$A$106:BD$202,56,FALSE)))</f>
        <v>0</v>
      </c>
      <c r="BE43" s="6">
        <f>IF(ISERROR(VLOOKUP($A43,'Import Peak'!$A$3:BE$99,57,FALSE)-VLOOKUP($A43,'Import Peak Change'!$A$106:BE$202,57,FALSE)),0,(VLOOKUP($A43,'Import Peak'!$A$3:BE$99,57,FALSE)-VLOOKUP($A43,'Import Peak Change'!$A$106:BE$202,57,FALSE)))</f>
        <v>0</v>
      </c>
      <c r="BF43" s="6">
        <f>IF(ISERROR(VLOOKUP($A43,'Import Peak'!$A$3:BF$99,58,FALSE)-VLOOKUP($A43,'Import Peak Change'!$A$106:BF$202,58,FALSE)),0,(VLOOKUP($A43,'Import Peak'!$A$3:BF$99,58,FALSE)-VLOOKUP($A43,'Import Peak Change'!$A$106:BF$202,58,FALSE)))</f>
        <v>0</v>
      </c>
      <c r="BG43" s="6">
        <f>IF(ISERROR(VLOOKUP($A43,'Import Peak'!$A$3:BG$99,59,FALSE)-VLOOKUP($A43,'Import Peak Change'!$A$106:BG$202,59,FALSE)),0,(VLOOKUP($A43,'Import Peak'!$A$3:BG$99,59,FALSE)-VLOOKUP($A43,'Import Peak Change'!$A$106:BG$202,59,FALSE)))</f>
        <v>0</v>
      </c>
      <c r="BH43" s="6">
        <f>IF(ISERROR(VLOOKUP($A43,'Import Peak'!$A$3:BH$99,60,FALSE)-VLOOKUP($A43,'Import Peak Change'!$A$106:BH$202,60,FALSE)),0,(VLOOKUP($A43,'Import Peak'!$A$3:BH$99,60,FALSE)-VLOOKUP($A43,'Import Peak Change'!$A$106:BH$202,60,FALSE)))</f>
        <v>0</v>
      </c>
      <c r="BI43" s="6">
        <f>IF(ISERROR(VLOOKUP($A43,'Import Peak'!$A$3:BI$99,61,FALSE)-VLOOKUP($A43,'Import Peak Change'!$A$106:BI$202,61,FALSE)),0,(VLOOKUP($A43,'Import Peak'!$A$3:BI$99,61,FALSE)-VLOOKUP($A43,'Import Peak Change'!$A$106:BI$202,61,FALSE)))</f>
        <v>0</v>
      </c>
      <c r="BJ43" s="6">
        <f>IF(ISERROR(VLOOKUP($A43,'Import Peak'!$A$3:BJ$99,62,FALSE)-VLOOKUP($A43,'Import Peak Change'!$A$106:BJ$202,62,FALSE)),0,(VLOOKUP($A43,'Import Peak'!$A$3:BJ$99,62,FALSE)-VLOOKUP($A43,'Import Peak Change'!$A$106:BJ$202,62,FALSE)))</f>
        <v>0</v>
      </c>
      <c r="BK43" s="6">
        <f>IF(ISERROR(VLOOKUP($A43,'Import Peak'!$A$3:BK$99,63,FALSE)-VLOOKUP($A43,'Import Peak Change'!$A$106:BK$202,63,FALSE)),0,(VLOOKUP($A43,'Import Peak'!$A$3:BK$99,63,FALSE)-VLOOKUP($A43,'Import Peak Change'!$A$106:BK$202,63,FALSE)))</f>
        <v>0</v>
      </c>
      <c r="BL43" s="6">
        <f>IF(ISERROR(VLOOKUP($A43,'Import Peak'!$A$3:BL$99,64,FALSE)-VLOOKUP($A43,'Import Peak Change'!$A$106:BL$202,64,FALSE)),0,(VLOOKUP($A43,'Import Peak'!$A$3:BL$99,64,FALSE)-VLOOKUP($A43,'Import Peak Change'!$A$106:BL$202,64,FALSE)))</f>
        <v>0</v>
      </c>
      <c r="BM43" s="6">
        <f>IF(ISERROR(VLOOKUP($A43,'Import Peak'!$A$3:BM$99,65,FALSE)-VLOOKUP($A43,'Import Peak Change'!$A$106:BM$202,65,FALSE)),0,(VLOOKUP($A43,'Import Peak'!$A$3:BM$99,65,FALSE)-VLOOKUP($A43,'Import Peak Change'!$A$106:BM$202,65,FALSE)))</f>
        <v>0</v>
      </c>
      <c r="BN43" s="6">
        <f>IF(ISERROR(VLOOKUP($A43,'Import Peak'!$A$3:BN$99,66,FALSE)-VLOOKUP($A43,'Import Peak Change'!$A$106:BN$202,66,FALSE)),0,(VLOOKUP($A43,'Import Peak'!$A$3:BN$99,66,FALSE)-VLOOKUP($A43,'Import Peak Change'!$A$106:BN$202,66,FALSE)))</f>
        <v>0</v>
      </c>
      <c r="BO43" s="6">
        <f>IF(ISERROR(VLOOKUP($A43,'Import Peak'!$A$3:BO$99,67,FALSE)-VLOOKUP($A43,'Import Peak Change'!$A$106:BO$202,67,FALSE)),0,(VLOOKUP($A43,'Import Peak'!$A$3:BO$99,67,FALSE)-VLOOKUP($A43,'Import Peak Change'!$A$106:BO$202,67,FALSE)))</f>
        <v>0</v>
      </c>
      <c r="BP43" s="6">
        <f>IF(ISERROR(VLOOKUP($A43,'Import Peak'!$A$3:BP$99,68,FALSE)-VLOOKUP($A43,'Import Peak Change'!$A$106:BP$202,68,FALSE)),0,(VLOOKUP($A43,'Import Peak'!$A$3:BP$99,68,FALSE)-VLOOKUP($A43,'Import Peak Change'!$A$106:BP$202,68,FALSE)))</f>
        <v>0</v>
      </c>
      <c r="BQ43" s="6">
        <f>IF(ISERROR(VLOOKUP($A43,'Import Peak'!$A$3:BQ$99,69,FALSE)-VLOOKUP($A43,'Import Peak Change'!$A$106:BQ$202,69,FALSE)),0,(VLOOKUP($A43,'Import Peak'!$A$3:BQ$99,69,FALSE)-VLOOKUP($A43,'Import Peak Change'!$A$106:BQ$202,69,FALSE)))</f>
        <v>0</v>
      </c>
      <c r="BR43" s="6">
        <f>IF(ISERROR(VLOOKUP($A43,'Import Peak'!$A$3:BR$99,70,FALSE)-VLOOKUP($A43,'Import Peak Change'!$A$106:BR$202,70,FALSE)),0,(VLOOKUP($A43,'Import Peak'!$A$3:BR$99,70,FALSE)-VLOOKUP($A43,'Import Peak Change'!$A$106:BR$202,70,FALSE)))</f>
        <v>0</v>
      </c>
      <c r="BS43" s="6">
        <f>IF(ISERROR(VLOOKUP($A43,'Import Peak'!$A$3:BS$99,71,FALSE)-VLOOKUP($A43,'Import Peak Change'!$A$106:BS$202,71,FALSE)),0,(VLOOKUP($A43,'Import Peak'!$A$3:BS$99,71,FALSE)-VLOOKUP($A43,'Import Peak Change'!$A$106:BS$202,71,FALSE)))</f>
        <v>0</v>
      </c>
      <c r="BT43" s="6">
        <f>IF(ISERROR(VLOOKUP($A43,'Import Peak'!$A$3:BT$99,72,FALSE)-VLOOKUP($A43,'Import Peak Change'!$A$106:BT$202,72,FALSE)),0,(VLOOKUP($A43,'Import Peak'!$A$3:BT$99,72,FALSE)-VLOOKUP($A43,'Import Peak Change'!$A$106:BT$202,72,FALSE)))</f>
        <v>0</v>
      </c>
      <c r="BU43" s="6">
        <f>IF(ISERROR(VLOOKUP($A43,'Import Peak'!$A$3:BU$99,73,FALSE)-VLOOKUP($A43,'Import Peak Change'!$A$106:BU$202,73,FALSE)),0,(VLOOKUP($A43,'Import Peak'!$A$3:BU$99,73,FALSE)-VLOOKUP($A43,'Import Peak Change'!$A$106:BU$202,73,FALSE)))</f>
        <v>0</v>
      </c>
      <c r="BV43" s="6">
        <f>IF(ISERROR(VLOOKUP($A43,'Import Peak'!$A$3:BV$99,74,FALSE)-VLOOKUP($A43,'Import Peak Change'!$A$106:BV$202,74,FALSE)),0,(VLOOKUP($A43,'Import Peak'!$A$3:BV$99,74,FALSE)-VLOOKUP($A43,'Import Peak Change'!$A$106:BV$202,74,FALSE)))</f>
        <v>0</v>
      </c>
      <c r="BW43" s="6">
        <f>IF(ISERROR(VLOOKUP($A43,'Import Peak'!$A$3:BW$99,75,FALSE)-VLOOKUP($A43,'Import Peak Change'!$A$106:BW$202,75,FALSE)),0,(VLOOKUP($A43,'Import Peak'!$A$3:BW$99,75,FALSE)-VLOOKUP($A43,'Import Peak Change'!$A$106:BW$202,75,FALSE)))</f>
        <v>0</v>
      </c>
      <c r="BX43" s="6">
        <f>IF(ISERROR(VLOOKUP($A43,'Import Peak'!$A$3:BX$99,76,FALSE)-VLOOKUP($A43,'Import Peak Change'!$A$106:BX$202,76,FALSE)),0,(VLOOKUP($A43,'Import Peak'!$A$3:BX$99,76,FALSE)-VLOOKUP($A43,'Import Peak Change'!$A$106:BX$202,76,FALSE)))</f>
        <v>0</v>
      </c>
      <c r="BY43" s="6">
        <f>IF(ISERROR(VLOOKUP($A43,'Import Peak'!$A$3:BY$99,77,FALSE)-VLOOKUP($A43,'Import Peak Change'!$A$106:BY$202,77,FALSE)),0,(VLOOKUP($A43,'Import Peak'!$A$3:BY$99,77,FALSE)-VLOOKUP($A43,'Import Peak Change'!$A$106:BY$202,77,FALSE)))</f>
        <v>0</v>
      </c>
      <c r="BZ43" s="6">
        <f>IF(ISERROR(VLOOKUP($A43,'Import Peak'!$A$3:BZ$99,78,FALSE)-VLOOKUP($A43,'Import Peak Change'!$A$106:BZ$202,78,FALSE)),0,(VLOOKUP($A43,'Import Peak'!$A$3:BZ$99,78,FALSE)-VLOOKUP($A43,'Import Peak Change'!$A$106:BZ$202,78,FALSE)))</f>
        <v>0</v>
      </c>
      <c r="CA43" s="6">
        <f>IF(ISERROR(VLOOKUP($A43,'Import Peak'!$A$3:CA$99,79,FALSE)-VLOOKUP($A43,'Import Peak Change'!$A$106:CA$202,79,FALSE)),0,(VLOOKUP($A43,'Import Peak'!$A$3:CA$99,79,FALSE)-VLOOKUP($A43,'Import Peak Change'!$A$106:CA$202,79,FALSE)))</f>
        <v>0</v>
      </c>
      <c r="CB43" s="6">
        <f>IF(ISERROR(VLOOKUP($A43,'Import Peak'!$A$3:CB$99,80,FALSE)-VLOOKUP($A43,'Import Peak Change'!$A$106:CB$202,80,FALSE)),0,(VLOOKUP($A43,'Import Peak'!$A$3:CB$99,80,FALSE)-VLOOKUP($A43,'Import Peak Change'!$A$106:CB$202,80,FALSE)))</f>
        <v>0</v>
      </c>
      <c r="CC43" s="6">
        <f>IF(ISERROR(VLOOKUP($A43,'Import Peak'!$A$3:CC$99,81,FALSE)-VLOOKUP($A43,'Import Peak Change'!$A$106:CC$202,81,FALSE)),0,(VLOOKUP($A43,'Import Peak'!$A$3:CC$99,81,FALSE)-VLOOKUP($A43,'Import Peak Change'!$A$106:CC$202,81,FALSE)))</f>
        <v>0</v>
      </c>
      <c r="CD43" s="6">
        <f>IF(ISERROR(VLOOKUP($A43,'Import Peak'!$A$3:CD$99,82,FALSE)-VLOOKUP($A43,'Import Peak Change'!$A$106:CD$202,82,FALSE)),0,(VLOOKUP($A43,'Import Peak'!$A$3:CD$99,82,FALSE)-VLOOKUP($A43,'Import Peak Change'!$A$106:CD$202,82,FALSE)))</f>
        <v>0</v>
      </c>
      <c r="CE43" s="6">
        <f>IF(ISERROR(VLOOKUP($A43,'Import Peak'!$A$3:CE$99,83,FALSE)-VLOOKUP($A43,'Import Peak Change'!$A$106:CE$202,83,FALSE)),0,(VLOOKUP($A43,'Import Peak'!$A$3:CE$99,83,FALSE)-VLOOKUP($A43,'Import Peak Change'!$A$106:CE$202,83,FALSE)))</f>
        <v>0</v>
      </c>
      <c r="CF43" s="6">
        <f>IF(ISERROR(VLOOKUP($A43,'Import Peak'!$A$3:CF$99,84,FALSE)-VLOOKUP($A43,'Import Peak Change'!$A$106:CF$202,84,FALSE)),0,(VLOOKUP($A43,'Import Peak'!$A$3:CF$99,84,FALSE)-VLOOKUP($A43,'Import Peak Change'!$A$106:CF$202,84,FALSE)))</f>
        <v>0</v>
      </c>
      <c r="CG43" s="6">
        <f>IF(ISERROR(VLOOKUP($A43,'Import Peak'!$A$3:CG$99,85,FALSE)-VLOOKUP($A43,'Import Peak Change'!$A$106:CG$202,85,FALSE)),0,(VLOOKUP($A43,'Import Peak'!$A$3:CG$99,85,FALSE)-VLOOKUP($A43,'Import Peak Change'!$A$106:CG$202,85,FALSE)))</f>
        <v>0</v>
      </c>
      <c r="CH43" s="6">
        <f>IF(ISERROR(VLOOKUP($A43,'Import Peak'!$A$3:CH$99,86,FALSE)-VLOOKUP($A43,'Import Peak Change'!$A$106:CH$202,86,FALSE)),0,(VLOOKUP($A43,'Import Peak'!$A$3:CH$99,86,FALSE)-VLOOKUP($A43,'Import Peak Change'!$A$106:CH$202,86,FALSE)))</f>
        <v>0</v>
      </c>
      <c r="CI43" s="6">
        <f>IF(ISERROR(VLOOKUP($A43,'Import Peak'!$A$3:CI$99,87,FALSE)-VLOOKUP($A43,'Import Peak Change'!$A$106:CI$202,87,FALSE)),0,(VLOOKUP($A43,'Import Peak'!$A$3:CI$99,87,FALSE)-VLOOKUP($A43,'Import Peak Change'!$A$106:CI$202,87,FALSE)))</f>
        <v>0</v>
      </c>
      <c r="CJ43" s="6">
        <f>IF(ISERROR(VLOOKUP($A43,'Import Peak'!$A$3:CJ$99,88,FALSE)-VLOOKUP($A43,'Import Peak Change'!$A$106:CJ$202,88,FALSE)),0,(VLOOKUP($A43,'Import Peak'!$A$3:CJ$99,88,FALSE)-VLOOKUP($A43,'Import Peak Change'!$A$106:CJ$202,88,FALSE)))</f>
        <v>0</v>
      </c>
      <c r="CK43" s="6">
        <f>IF(ISERROR(VLOOKUP($A43,'Import Peak'!$A$3:CK$99,89,FALSE)-VLOOKUP($A43,'Import Peak Change'!$A$106:CK$202,89,FALSE)),0,(VLOOKUP($A43,'Import Peak'!$A$3:CK$99,89,FALSE)-VLOOKUP($A43,'Import Peak Change'!$A$106:CK$202,89,FALSE)))</f>
        <v>0</v>
      </c>
      <c r="CL43" s="6">
        <f>IF(ISERROR(VLOOKUP($A43,'Import Peak'!$A$3:CL$99,90,FALSE)-VLOOKUP($A43,'Import Peak Change'!$A$106:CL$202,90,FALSE)),0,(VLOOKUP($A43,'Import Peak'!$A$3:CL$99,90,FALSE)-VLOOKUP($A43,'Import Peak Change'!$A$106:CL$202,90,FALSE)))</f>
        <v>0</v>
      </c>
      <c r="CM43" s="6">
        <f>IF(ISERROR(VLOOKUP($A43,'Import Peak'!$A$3:CM$99,91,FALSE)-VLOOKUP($A43,'Import Peak Change'!$A$106:CM$202,91,FALSE)),0,(VLOOKUP($A43,'Import Peak'!$A$3:CM$99,91,FALSE)-VLOOKUP($A43,'Import Peak Change'!$A$106:CM$202,91,FALSE)))</f>
        <v>0</v>
      </c>
      <c r="CN43" s="6">
        <f>IF(ISERROR(VLOOKUP($A43,'Import Peak'!$A$3:CN$99,92,FALSE)-VLOOKUP($A43,'Import Peak Change'!$A$106:CN$202,92,FALSE)),0,(VLOOKUP($A43,'Import Peak'!$A$3:CN$99,92,FALSE)-VLOOKUP($A43,'Import Peak Change'!$A$106:CN$202,92,FALSE)))</f>
        <v>0</v>
      </c>
      <c r="CO43" s="6">
        <f>IF(ISERROR(VLOOKUP($A43,'Import Peak'!$A$3:CO$99,93,FALSE)-VLOOKUP($A43,'Import Peak Change'!$A$106:CO$202,93,FALSE)),0,(VLOOKUP($A43,'Import Peak'!$A$3:CO$99,93,FALSE)-VLOOKUP($A43,'Import Peak Change'!$A$106:CO$202,93,FALSE)))</f>
        <v>0</v>
      </c>
      <c r="CP43" s="6">
        <f>IF(ISERROR(VLOOKUP($A43,'Import Peak'!$A$3:CP$99,94,FALSE)-VLOOKUP($A43,'Import Peak Change'!$A$106:CP$202,94,FALSE)),0,(VLOOKUP($A43,'Import Peak'!$A$3:CP$99,94,FALSE)-VLOOKUP($A43,'Import Peak Change'!$A$106:CP$202,94,FALSE)))</f>
        <v>0</v>
      </c>
      <c r="CQ43" s="6">
        <f>IF(ISERROR(VLOOKUP($A43,'Import Peak'!$A$3:CQ$99,95,FALSE)-VLOOKUP($A43,'Import Peak Change'!$A$106:CQ$202,95,FALSE)),0,(VLOOKUP($A43,'Import Peak'!$A$3:CQ$99,95,FALSE)-VLOOKUP($A43,'Import Peak Change'!$A$106:CQ$202,95,FALSE)))</f>
        <v>0</v>
      </c>
      <c r="CR43" s="6">
        <f>IF(ISERROR(VLOOKUP($A43,'Import Peak'!$A$3:CR$99,96,FALSE)-VLOOKUP($A43,'Import Peak Change'!$A$106:CR$202,96,FALSE)),0,(VLOOKUP($A43,'Import Peak'!$A$3:CR$99,96,FALSE)-VLOOKUP($A43,'Import Peak Change'!$A$106:CR$202,96,FALSE)))</f>
        <v>0</v>
      </c>
      <c r="CS43" s="6">
        <f>IF(ISERROR(VLOOKUP($A43,'Import Peak'!$A$3:CS$99,97,FALSE)-VLOOKUP($A43,'Import Peak Change'!$A$106:CS$202,97,FALSE)),0,(VLOOKUP($A43,'Import Peak'!$A$3:CS$99,97,FALSE)-VLOOKUP($A43,'Import Peak Change'!$A$106:CS$202,97,FALSE)))</f>
        <v>0</v>
      </c>
      <c r="CT43" s="6">
        <f>IF(ISERROR(VLOOKUP($A43,'Import Peak'!$A$3:CT$99,98,FALSE)-VLOOKUP($A43,'Import Peak Change'!$A$106:CT$202,98,FALSE)),0,(VLOOKUP($A43,'Import Peak'!$A$3:CT$99,98,FALSE)-VLOOKUP($A43,'Import Peak Change'!$A$106:CT$202,98,FALSE)))</f>
        <v>0</v>
      </c>
      <c r="CU43" s="6">
        <f>IF(ISERROR(VLOOKUP($A43,'Import Peak'!$A$3:CU$99,99,FALSE)-VLOOKUP($A43,'Import Peak Change'!$A$106:CU$202,99,FALSE)),0,(VLOOKUP($A43,'Import Peak'!$A$3:CU$99,99,FALSE)-VLOOKUP($A43,'Import Peak Change'!$A$106:CU$202,99,FALSE)))</f>
        <v>0</v>
      </c>
      <c r="CV43" s="6">
        <f>IF(ISERROR(VLOOKUP($A43,'Import Peak'!$A$3:CV$99,100,FALSE)-VLOOKUP($A43,'Import Peak Change'!$A$106:CV$202,100,FALSE)),0,(VLOOKUP($A43,'Import Peak'!$A$3:CV$99,100,FALSE)-VLOOKUP($A43,'Import Peak Change'!$A$106:CV$202,100,FALSE)))</f>
        <v>0</v>
      </c>
      <c r="CW43" s="6">
        <f>IF(ISERROR(VLOOKUP($A43,'Import Peak'!$A$3:CW$99,101,FALSE)-VLOOKUP($A43,'Import Peak Change'!$A$106:CW$202,101,FALSE)),0,(VLOOKUP($A43,'Import Peak'!$A$3:CW$99,101,FALSE)-VLOOKUP($A43,'Import Peak Change'!$A$106:CW$202,101,FALSE)))</f>
        <v>0</v>
      </c>
      <c r="CX43" s="6">
        <f>IF(ISERROR(VLOOKUP($A43,'Import Peak'!$A$3:CX$99,102,FALSE)-VLOOKUP($A43,'Import Peak Change'!$A$106:CX$202,102,FALSE)),0,(VLOOKUP($A43,'Import Peak'!$A$3:CX$99,102,FALSE)-VLOOKUP($A43,'Import Peak Change'!$A$106:CX$202,102,FALSE)))</f>
        <v>0</v>
      </c>
      <c r="CY43" s="6">
        <f>IF(ISERROR(VLOOKUP($A43,'Import Peak'!$A$3:CY$99,103,FALSE)-VLOOKUP($A43,'Import Peak Change'!$A$106:CY$202,103,FALSE)),0,(VLOOKUP($A43,'Import Peak'!$A$3:CY$99,103,FALSE)-VLOOKUP($A43,'Import Peak Change'!$A$106:CY$202,103,FALSE)))</f>
        <v>0</v>
      </c>
      <c r="CZ43" s="6">
        <f>IF(ISERROR(VLOOKUP($A43,'Import Peak'!$A$3:CZ$99,104,FALSE)-VLOOKUP($A43,'Import Peak Change'!$A$106:CZ$202,104,FALSE)),0,(VLOOKUP($A43,'Import Peak'!$A$3:CZ$99,104,FALSE)-VLOOKUP($A43,'Import Peak Change'!$A$106:CZ$202,104,FALSE)))</f>
        <v>0</v>
      </c>
      <c r="DA43" s="6">
        <f>IF(ISERROR(VLOOKUP($A43,'Import Peak'!$A$3:DA$99,105,FALSE)-VLOOKUP($A43,'Import Peak Change'!$A$106:DA$202,105,FALSE)),0,(VLOOKUP($A43,'Import Peak'!$A$3:DA$99,105,FALSE)-VLOOKUP($A43,'Import Peak Change'!$A$106:DA$202,105,FALSE)))</f>
        <v>0</v>
      </c>
      <c r="DB43" s="6">
        <f>IF(ISERROR(VLOOKUP($A43,'Import Peak'!$A$3:DB$99,106,FALSE)-VLOOKUP($A43,'Import Peak Change'!$A$106:DB$202,106,FALSE)),0,(VLOOKUP($A43,'Import Peak'!$A$3:DB$99,106,FALSE)-VLOOKUP($A43,'Import Peak Change'!$A$106:DB$202,106,FALSE)))</f>
        <v>0</v>
      </c>
      <c r="DC43" s="6">
        <f>IF(ISERROR(VLOOKUP($A43,'Import Peak'!$A$3:DC$99,107,FALSE)-VLOOKUP($A43,'Import Peak Change'!$A$106:DC$202,107,FALSE)),0,(VLOOKUP($A43,'Import Peak'!$A$3:DC$99,107,FALSE)-VLOOKUP($A43,'Import Peak Change'!$A$106:DC$202,107,FALSE)))</f>
        <v>0</v>
      </c>
      <c r="DD43" s="6">
        <f>IF(ISERROR(VLOOKUP($A43,'Import Peak'!$A$3:DD$99,108,FALSE)-VLOOKUP($A43,'Import Peak Change'!$A$106:DD$202,108,FALSE)),0,(VLOOKUP($A43,'Import Peak'!$A$3:DD$99,108,FALSE)-VLOOKUP($A43,'Import Peak Change'!$A$106:DD$202,108,FALSE)))</f>
        <v>0</v>
      </c>
      <c r="DE43" s="6">
        <f>IF(ISERROR(VLOOKUP($A43,'Import Peak'!$A$3:DE$99,109,FALSE)-VLOOKUP($A43,'Import Peak Change'!$A$106:DE$202,109,FALSE)),0,(VLOOKUP($A43,'Import Peak'!$A$3:DE$99,109,FALSE)-VLOOKUP($A43,'Import Peak Change'!$A$106:DE$202,109,FALSE)))</f>
        <v>0</v>
      </c>
      <c r="DF43" s="6">
        <f>IF(ISERROR(VLOOKUP($A43,'Import Peak'!$A$3:DF$99,110,FALSE)-VLOOKUP($A43,'Import Peak Change'!$A$106:DF$202,110,FALSE)),0,(VLOOKUP($A43,'Import Peak'!$A$3:DF$99,110,FALSE)-VLOOKUP($A43,'Import Peak Change'!$A$106:DF$202,110,FALSE)))</f>
        <v>0</v>
      </c>
      <c r="DG43" s="6">
        <f>IF(ISERROR(VLOOKUP($A43,'Import Peak'!$A$3:DG$99,111,FALSE)-VLOOKUP($A43,'Import Peak Change'!$A$106:DG$202,111,FALSE)),0,(VLOOKUP($A43,'Import Peak'!$A$3:DG$99,111,FALSE)-VLOOKUP($A43,'Import Peak Change'!$A$106:DG$202,111,FALSE)))</f>
        <v>0</v>
      </c>
      <c r="DH43" s="6">
        <f>IF(ISERROR(VLOOKUP($A43,'Import Peak'!$A$3:DH$99,112,FALSE)-VLOOKUP($A43,'Import Peak Change'!$A$106:DH$202,112,FALSE)),0,(VLOOKUP($A43,'Import Peak'!$A$3:DH$99,112,FALSE)-VLOOKUP($A43,'Import Peak Change'!$A$106:DH$202,112,FALSE)))</f>
        <v>0</v>
      </c>
      <c r="DI43" s="6">
        <f>IF(ISERROR(VLOOKUP($A43,'Import Peak'!$A$3:DI$99,113,FALSE)-VLOOKUP($A43,'Import Peak Change'!$A$106:DI$202,113,FALSE)),0,(VLOOKUP($A43,'Import Peak'!$A$3:DI$99,113,FALSE)-VLOOKUP($A43,'Import Peak Change'!$A$106:DI$202,113,FALSE)))</f>
        <v>0</v>
      </c>
      <c r="DJ43" s="6">
        <f>IF(ISERROR(VLOOKUP($A43,'Import Peak'!$A$3:DJ$99,114,FALSE)-VLOOKUP($A43,'Import Peak Change'!$A$106:DJ$202,114,FALSE)),0,(VLOOKUP($A43,'Import Peak'!$A$3:DJ$99,114,FALSE)-VLOOKUP($A43,'Import Peak Change'!$A$106:DJ$202,114,FALSE)))</f>
        <v>0</v>
      </c>
      <c r="DK43" s="6">
        <f>IF(ISERROR(VLOOKUP($A43,'Import Peak'!$A$3:DK$99,115,FALSE)-VLOOKUP($A43,'Import Peak Change'!$A$106:DK$202,115,FALSE)),0,(VLOOKUP($A43,'Import Peak'!$A$3:DK$99,115,FALSE)-VLOOKUP($A43,'Import Peak Change'!$A$106:DK$202,115,FALSE)))</f>
        <v>0</v>
      </c>
      <c r="DL43" s="6">
        <f>IF(ISERROR(VLOOKUP($A43,'Import Peak'!$A$3:DL$99,116,FALSE)-VLOOKUP($A43,'Import Peak Change'!$A$106:DL$202,116,FALSE)),0,(VLOOKUP($A43,'Import Peak'!$A$3:DL$99,116,FALSE)-VLOOKUP($A43,'Import Peak Change'!$A$106:DL$202,116,FALSE)))</f>
        <v>0</v>
      </c>
      <c r="DM43" s="6">
        <f>IF(ISERROR(VLOOKUP($A43,'Import Peak'!$A$3:DM$99,117,FALSE)-VLOOKUP($A43,'Import Peak Change'!$A$106:DM$202,117,FALSE)),0,(VLOOKUP($A43,'Import Peak'!$A$3:DM$99,117,FALSE)-VLOOKUP($A43,'Import Peak Change'!$A$106:DM$202,117,FALSE)))</f>
        <v>0</v>
      </c>
      <c r="DN43" s="6">
        <f>IF(ISERROR(VLOOKUP($A43,'Import Peak'!$A$3:DN$99,118,FALSE)-VLOOKUP($A43,'Import Peak Change'!$A$106:DN$202,118,FALSE)),0,(VLOOKUP($A43,'Import Peak'!$A$3:DN$99,118,FALSE)-VLOOKUP($A43,'Import Peak Change'!$A$106:DN$202,118,FALSE)))</f>
        <v>0</v>
      </c>
      <c r="DO43" s="6">
        <f>IF(ISERROR(VLOOKUP($A43,'Import Peak'!$A$3:DO$99,119,FALSE)-VLOOKUP($A43,'Import Peak Change'!$A$106:DO$202,119,FALSE)),0,(VLOOKUP($A43,'Import Peak'!$A$3:DO$99,119,FALSE)-VLOOKUP($A43,'Import Peak Change'!$A$106:DO$202,119,FALSE)))</f>
        <v>0</v>
      </c>
      <c r="DP43" s="6">
        <f>IF(ISERROR(VLOOKUP($A43,'Import Peak'!$A$3:DP$99,120,FALSE)-VLOOKUP($A43,'Import Peak Change'!$A$106:DP$202,120,FALSE)),0,(VLOOKUP($A43,'Import Peak'!$A$3:DP$99,120,FALSE)-VLOOKUP($A43,'Import Peak Change'!$A$106:DP$202,120,FALSE)))</f>
        <v>0</v>
      </c>
      <c r="DQ43" s="6">
        <f>IF(ISERROR(VLOOKUP($A43,'Import Peak'!$A$3:DQ$99,121,FALSE)-VLOOKUP($A43,'Import Peak Change'!$A$106:DQ$202,121,FALSE)),0,(VLOOKUP($A43,'Import Peak'!$A$3:DQ$99,121,FALSE)-VLOOKUP($A43,'Import Peak Change'!$A$106:DQ$202,121,FALSE)))</f>
        <v>0</v>
      </c>
      <c r="DR43" s="6">
        <f>IF(ISERROR(VLOOKUP($A43,'Import Peak'!$A$3:DR$99,122,FALSE)-VLOOKUP($A43,'Import Peak Change'!$A$106:DR$202,122,FALSE)),0,(VLOOKUP($A43,'Import Peak'!$A$3:DR$99,122,FALSE)-VLOOKUP($A43,'Import Peak Change'!$A$106:DR$202,122,FALSE)))</f>
        <v>0</v>
      </c>
      <c r="DS43" s="6">
        <f>IF(ISERROR(VLOOKUP($A43,'Import Peak'!$A$3:DS$99,123,FALSE)-VLOOKUP($A43,'Import Peak Change'!$A$106:DS$202,123,FALSE)),0,(VLOOKUP($A43,'Import Peak'!$A$3:DS$99,123,FALSE)-VLOOKUP($A43,'Import Peak Change'!$A$106:DS$202,123,FALSE)))</f>
        <v>0</v>
      </c>
      <c r="DT43" s="6">
        <f>IF(ISERROR(VLOOKUP($A43,'Import Peak'!$A$3:DT$99,124,FALSE)-VLOOKUP($A43,'Import Peak Change'!$A$106:DT$202,124,FALSE)),0,(VLOOKUP($A43,'Import Peak'!$A$3:DT$99,124,FALSE)-VLOOKUP($A43,'Import Peak Change'!$A$106:DT$202,124,FALSE)))</f>
        <v>0</v>
      </c>
      <c r="DU43" s="6">
        <f>IF(ISERROR(VLOOKUP($A43,'Import Peak'!$A$3:DU$99,125,FALSE)-VLOOKUP($A43,'Import Peak Change'!$A$106:DU$202,125,FALSE)),0,(VLOOKUP($A43,'Import Peak'!$A$3:DU$99,125,FALSE)-VLOOKUP($A43,'Import Peak Change'!$A$106:DU$202,125,FALSE)))</f>
        <v>0</v>
      </c>
      <c r="DV43" s="6">
        <f>IF(ISERROR(VLOOKUP($A43,'Import Peak'!$A$3:DV$99,126,FALSE)-VLOOKUP($A43,'Import Peak Change'!$A$106:DV$202,126,FALSE)),0,(VLOOKUP($A43,'Import Peak'!$A$3:DV$99,126,FALSE)-VLOOKUP($A43,'Import Peak Change'!$A$106:DV$202,126,FALSE)))</f>
        <v>0</v>
      </c>
      <c r="DW43" s="6">
        <f>IF(ISERROR(VLOOKUP($A43,'Import Peak'!$A$3:DW$99,127,FALSE)-VLOOKUP($A43,'Import Peak Change'!$A$106:DW$202,127,FALSE)),0,(VLOOKUP($A43,'Import Peak'!$A$3:DW$99,127,FALSE)-VLOOKUP($A43,'Import Peak Change'!$A$106:DW$202,127,FALSE)))</f>
        <v>0</v>
      </c>
      <c r="DX43" s="6">
        <f>IF(ISERROR(VLOOKUP($A43,'Import Peak'!$A$3:DX$99,128,FALSE)-VLOOKUP($A43,'Import Peak Change'!$A$106:DX$202,128,FALSE)),0,(VLOOKUP($A43,'Import Peak'!$A$3:DX$99,128,FALSE)-VLOOKUP($A43,'Import Peak Change'!$A$106:DX$202,128,FALSE)))</f>
        <v>0</v>
      </c>
      <c r="DY43" s="6">
        <f>IF(ISERROR(VLOOKUP($A43,'Import Peak'!$A$3:DY$99,129,FALSE)-VLOOKUP($A43,'Import Peak Change'!$A$106:DY$202,129,FALSE)),0,(VLOOKUP($A43,'Import Peak'!$A$3:DY$99,129,FALSE)-VLOOKUP($A43,'Import Peak Change'!$A$106:DY$202,129,FALSE)))</f>
        <v>0</v>
      </c>
      <c r="DZ43" s="6">
        <f>IF(ISERROR(VLOOKUP($A43,'Import Peak'!$A$3:DZ$99,130,FALSE)-VLOOKUP($A43,'Import Peak Change'!$A$106:DZ$202,130,FALSE)),0,(VLOOKUP($A43,'Import Peak'!$A$3:DZ$99,130,FALSE)-VLOOKUP($A43,'Import Peak Change'!$A$106:DZ$202,130,FALSE)))</f>
        <v>0</v>
      </c>
      <c r="EA43" s="6">
        <f>IF(ISERROR(VLOOKUP($A43,'Import Peak'!$A$3:EA$99,131,FALSE)-VLOOKUP($A43,'Import Peak Change'!$A$106:EA$202,131,FALSE)),0,(VLOOKUP($A43,'Import Peak'!$A$3:EA$99,131,FALSE)-VLOOKUP($A43,'Import Peak Change'!$A$106:EA$202,131,FALSE)))</f>
        <v>0</v>
      </c>
      <c r="EB43" s="6">
        <f>IF(ISERROR(VLOOKUP($A43,'Import Peak'!$A$3:EB$99,132,FALSE)-VLOOKUP($A43,'Import Peak Change'!$A$106:EB$202,132,FALSE)),0,(VLOOKUP($A43,'Import Peak'!$A$3:EB$99,132,FALSE)-VLOOKUP($A43,'Import Peak Change'!$A$106:EB$202,132,FALSE)))</f>
        <v>0</v>
      </c>
      <c r="EC43" s="6">
        <f>IF(ISERROR(VLOOKUP($A43,'Import Peak'!$A$3:EC$99,133,FALSE)-VLOOKUP($A43,'Import Peak Change'!$A$106:EC$202,133,FALSE)),0,(VLOOKUP($A43,'Import Peak'!$A$3:EC$99,133,FALSE)-VLOOKUP($A43,'Import Peak Change'!$A$106:EC$202,133,FALSE)))</f>
        <v>0</v>
      </c>
      <c r="ED43" s="6">
        <f>IF(ISERROR(VLOOKUP($A43,'Import Peak'!$A$3:ED$99,134,FALSE)-VLOOKUP($A43,'Import Peak Change'!$A$106:ED$202,134,FALSE)),0,(VLOOKUP($A43,'Import Peak'!$A$3:ED$99,134,FALSE)-VLOOKUP($A43,'Import Peak Change'!$A$106:ED$202,134,FALSE)))</f>
        <v>0</v>
      </c>
      <c r="EE43" s="6">
        <f>IF(ISERROR(VLOOKUP($A43,'Import Peak'!$A$3:EE$99,135,FALSE)-VLOOKUP($A43,'Import Peak Change'!$A$106:EE$202,135,FALSE)),0,(VLOOKUP($A43,'Import Peak'!$A$3:EE$99,135,FALSE)-VLOOKUP($A43,'Import Peak Change'!$A$106:EE$202,135,FALSE)))</f>
        <v>0</v>
      </c>
      <c r="EF43" s="6">
        <f>IF(ISERROR(VLOOKUP($A43,'Import Peak'!$A$3:EF$99,136,FALSE)-VLOOKUP($A43,'Import Peak Change'!$A$106:EF$202,136,FALSE)),0,(VLOOKUP($A43,'Import Peak'!$A$3:EF$99,136,FALSE)-VLOOKUP($A43,'Import Peak Change'!$A$106:EF$202,136,FALSE)))</f>
        <v>0</v>
      </c>
      <c r="EG43" s="6">
        <f>IF(ISERROR(VLOOKUP($A43,'Import Peak'!$A$3:EG$99,137,FALSE)-VLOOKUP($A43,'Import Peak Change'!$A$106:EG$202,137,FALSE)),0,(VLOOKUP($A43,'Import Peak'!$A$3:EG$99,137,FALSE)-VLOOKUP($A43,'Import Peak Change'!$A$106:EG$202,137,FALSE)))</f>
        <v>0</v>
      </c>
      <c r="EH43" s="6">
        <f>IF(ISERROR(VLOOKUP($A43,'Import Peak'!$A$3:EH$99,138,FALSE)-VLOOKUP($A43,'Import Peak Change'!$A$106:EH$202,138,FALSE)),0,(VLOOKUP($A43,'Import Peak'!$A$3:EH$99,138,FALSE)-VLOOKUP($A43,'Import Peak Change'!$A$106:EH$202,138,FALSE)))</f>
        <v>0</v>
      </c>
      <c r="EI43" s="6">
        <f>IF(ISERROR(VLOOKUP($A43,'Import Peak'!$A$3:EI$99,139,FALSE)-VLOOKUP($A43,'Import Peak Change'!$A$106:EI$202,139,FALSE)),0,(VLOOKUP($A43,'Import Peak'!$A$3:EI$99,139,FALSE)-VLOOKUP($A43,'Import Peak Change'!$A$106:EI$202,139,FALSE)))</f>
        <v>0</v>
      </c>
      <c r="EJ43" s="6">
        <f>IF(ISERROR(VLOOKUP($A43,'Import Peak'!$A$3:EJ$99,140,FALSE)-VLOOKUP($A43,'Import Peak Change'!$A$106:EJ$202,140,FALSE)),0,(VLOOKUP($A43,'Import Peak'!$A$3:EJ$99,140,FALSE)-VLOOKUP($A43,'Import Peak Change'!$A$106:EJ$202,140,FALSE)))</f>
        <v>0</v>
      </c>
      <c r="EK43" s="6">
        <f>IF(ISERROR(VLOOKUP($A43,'Import Peak'!$A$3:EK$99,141,FALSE)-VLOOKUP($A43,'Import Peak Change'!$A$106:EK$202,141,FALSE)),0,(VLOOKUP($A43,'Import Peak'!$A$3:EK$99,141,FALSE)-VLOOKUP($A43,'Import Peak Change'!$A$106:EK$202,141,FALSE)))</f>
        <v>0</v>
      </c>
      <c r="EL43" s="6">
        <f>IF(ISERROR(VLOOKUP($A43,'Import Peak'!$A$3:EL$99,142,FALSE)-VLOOKUP($A43,'Import Peak Change'!$A$106:EL$202,142,FALSE)),0,(VLOOKUP($A43,'Import Peak'!$A$3:EL$99,142,FALSE)-VLOOKUP($A43,'Import Peak Change'!$A$106:EL$202,142,FALSE)))</f>
        <v>0</v>
      </c>
      <c r="EM43" s="6">
        <f>IF(ISERROR(VLOOKUP($A43,'Import Peak'!$A$3:EM$99,143,FALSE)-VLOOKUP($A43,'Import Peak Change'!$A$106:EM$202,143,FALSE)),0,(VLOOKUP($A43,'Import Peak'!$A$3:EM$99,143,FALSE)-VLOOKUP($A43,'Import Peak Change'!$A$106:EM$202,143,FALSE)))</f>
        <v>0</v>
      </c>
      <c r="EN43" s="6">
        <f>IF(ISERROR(VLOOKUP($A43,'Import Peak'!$A$3:EN$99,144,FALSE)-VLOOKUP($A43,'Import Peak Change'!$A$106:EN$202,144,FALSE)),0,(VLOOKUP($A43,'Import Peak'!$A$3:EN$99,144,FALSE)-VLOOKUP($A43,'Import Peak Change'!$A$106:EN$202,144,FALSE)))</f>
        <v>0</v>
      </c>
      <c r="EO43" s="6">
        <f>IF(ISERROR(VLOOKUP($A43,'Import Peak'!$A$3:EO$99,145,FALSE)-VLOOKUP($A43,'Import Peak Change'!$A$106:EO$202,145,FALSE)),0,(VLOOKUP($A43,'Import Peak'!$A$3:EO$99,145,FALSE)-VLOOKUP($A43,'Import Peak Change'!$A$106:EO$202,145,FALSE)))</f>
        <v>0</v>
      </c>
      <c r="EP43" s="6">
        <f>IF(ISERROR(VLOOKUP($A43,'Import Peak'!$A$3:EP$99,146,FALSE)-VLOOKUP($A43,'Import Peak Change'!$A$106:EP$202,146,FALSE)),0,(VLOOKUP($A43,'Import Peak'!$A$3:EP$99,146,FALSE)-VLOOKUP($A43,'Import Peak Change'!$A$106:EP$202,146,FALSE)))</f>
        <v>0</v>
      </c>
      <c r="EQ43" s="6">
        <f>IF(ISERROR(VLOOKUP($A43,'Import Peak'!$A$3:EQ$99,147,FALSE)-VLOOKUP($A43,'Import Peak Change'!$A$106:EQ$202,147,FALSE)),0,(VLOOKUP($A43,'Import Peak'!$A$3:EQ$99,147,FALSE)-VLOOKUP($A43,'Import Peak Change'!$A$106:EQ$202,147,FALSE)))</f>
        <v>0</v>
      </c>
      <c r="ER43" s="6">
        <f>IF(ISERROR(VLOOKUP($A43,'Import Peak'!$A$3:ER$99,148,FALSE)-VLOOKUP($A43,'Import Peak Change'!$A$106:ER$202,148,FALSE)),0,(VLOOKUP($A43,'Import Peak'!$A$3:ER$99,148,FALSE)-VLOOKUP($A43,'Import Peak Change'!$A$106:ER$202,148,FALSE)))</f>
        <v>0</v>
      </c>
      <c r="ES43" s="6">
        <f>IF(ISERROR(VLOOKUP($A43,'Import Peak'!$A$3:ES$99,149,FALSE)-VLOOKUP($A43,'Import Peak Change'!$A$106:ES$202,149,FALSE)),0,(VLOOKUP($A43,'Import Peak'!$A$3:ES$99,149,FALSE)-VLOOKUP($A43,'Import Peak Change'!$A$106:ES$202,149,FALSE)))</f>
        <v>0</v>
      </c>
      <c r="ET43" s="6">
        <f>IF(ISERROR(VLOOKUP($A43,'Import Peak'!$A$3:ET$99,150,FALSE)-VLOOKUP($A43,'Import Peak Change'!$A$106:ET$202,150,FALSE)),0,(VLOOKUP($A43,'Import Peak'!$A$3:ET$99,150,FALSE)-VLOOKUP($A43,'Import Peak Change'!$A$106:ET$202,150,FALSE)))</f>
        <v>0</v>
      </c>
      <c r="EU43" s="6">
        <f>IF(ISERROR(VLOOKUP($A43,'Import Peak'!$A$3:EU$99,151,FALSE)-VLOOKUP($A43,'Import Peak Change'!$A$106:EU$202,151,FALSE)),0,(VLOOKUP($A43,'Import Peak'!$A$3:EU$99,151,FALSE)-VLOOKUP($A43,'Import Peak Change'!$A$106:EU$202,151,FALSE)))</f>
        <v>0</v>
      </c>
      <c r="EV43" s="6">
        <f>IF(ISERROR(VLOOKUP($A43,'Import Peak'!$A$3:EV$99,152,FALSE)-VLOOKUP($A43,'Import Peak Change'!$A$106:EV$202,152,FALSE)),0,(VLOOKUP($A43,'Import Peak'!$A$3:EV$99,152,FALSE)-VLOOKUP($A43,'Import Peak Change'!$A$106:EV$202,152,FALSE)))</f>
        <v>0</v>
      </c>
      <c r="EW43" s="6">
        <f>IF(ISERROR(VLOOKUP($A43,'Import Peak'!$A$3:EW$99,153,FALSE)-VLOOKUP($A43,'Import Peak Change'!$A$106:EW$202,153,FALSE)),0,(VLOOKUP($A43,'Import Peak'!$A$3:EW$99,153,FALSE)-VLOOKUP($A43,'Import Peak Change'!$A$106:EW$202,153,FALSE)))</f>
        <v>0</v>
      </c>
      <c r="EX43" s="6">
        <f>IF(ISERROR(VLOOKUP($A43,'Import Peak'!$A$3:EX$99,154,FALSE)-VLOOKUP($A43,'Import Peak Change'!$A$106:EX$202,154,FALSE)),0,(VLOOKUP($A43,'Import Peak'!$A$3:EX$99,154,FALSE)-VLOOKUP($A43,'Import Peak Change'!$A$106:EX$202,154,FALSE)))</f>
        <v>0</v>
      </c>
      <c r="EY43" s="6">
        <f>IF(ISERROR(VLOOKUP($A43,'Import Peak'!$A$3:EY$99,155,FALSE)-VLOOKUP($A43,'Import Peak Change'!$A$106:EY$202,155,FALSE)),0,(VLOOKUP($A43,'Import Peak'!$A$3:EY$99,155,FALSE)-VLOOKUP($A43,'Import Peak Change'!$A$106:EY$202,155,FALSE)))</f>
        <v>0</v>
      </c>
      <c r="EZ43" s="6">
        <f>IF(ISERROR(VLOOKUP($A43,'Import Peak'!$A$3:EZ$99,156,FALSE)-VLOOKUP($A43,'Import Peak Change'!$A$106:EZ$202,156,FALSE)),0,(VLOOKUP($A43,'Import Peak'!$A$3:EZ$99,156,FALSE)-VLOOKUP($A43,'Import Peak Change'!$A$106:EZ$202,156,FALSE)))</f>
        <v>0</v>
      </c>
      <c r="FA43" s="6">
        <f>IF(ISERROR(VLOOKUP($A43,'Import Peak'!$A$3:FA$99,157,FALSE)-VLOOKUP($A43,'Import Peak Change'!$A$106:FA$202,157,FALSE)),0,(VLOOKUP($A43,'Import Peak'!$A$3:FA$99,157,FALSE)-VLOOKUP($A43,'Import Peak Change'!$A$106:FA$202,157,FALSE)))</f>
        <v>0</v>
      </c>
      <c r="FB43" s="6">
        <f>IF(ISERROR(VLOOKUP($A43,'Import Peak'!$A$3:FB$99,158,FALSE)-VLOOKUP($A43,'Import Peak Change'!$A$106:FB$202,158,FALSE)),0,(VLOOKUP($A43,'Import Peak'!$A$3:FB$99,158,FALSE)-VLOOKUP($A43,'Import Peak Change'!$A$106:FB$202,158,FALSE)))</f>
        <v>0</v>
      </c>
      <c r="FC43" s="6">
        <f>IF(ISERROR(VLOOKUP($A43,'Import Peak'!$A$3:FC$99,159,FALSE)-VLOOKUP($A43,'Import Peak Change'!$A$106:FC$202,159,FALSE)),0,(VLOOKUP($A43,'Import Peak'!$A$3:FC$99,159,FALSE)-VLOOKUP($A43,'Import Peak Change'!$A$106:FC$202,159,FALSE)))</f>
        <v>0</v>
      </c>
      <c r="FD43" s="6">
        <f>IF(ISERROR(VLOOKUP($A43,'Import Peak'!$A$3:FD$99,160,FALSE)-VLOOKUP($A43,'Import Peak Change'!$A$106:FD$202,160,FALSE)),0,(VLOOKUP($A43,'Import Peak'!$A$3:FD$99,160,FALSE)-VLOOKUP($A43,'Import Peak Change'!$A$106:FD$202,160,FALSE)))</f>
        <v>0</v>
      </c>
      <c r="FE43" s="6">
        <f>IF(ISERROR(VLOOKUP($A43,'Import Peak'!$A$3:FE$99,161,FALSE)-VLOOKUP($A43,'Import Peak Change'!$A$106:FE$202,161,FALSE)),0,(VLOOKUP($A43,'Import Peak'!$A$3:FE$99,161,FALSE)-VLOOKUP($A43,'Import Peak Change'!$A$106:FE$202,161,FALSE)))</f>
        <v>0</v>
      </c>
      <c r="FF43" s="6">
        <f>IF(ISERROR(VLOOKUP($A43,'Import Peak'!$A$3:FF$99,162,FALSE)-VLOOKUP($A43,'Import Peak Change'!$A$106:FF$202,162,FALSE)),0,(VLOOKUP($A43,'Import Peak'!$A$3:FF$99,162,FALSE)-VLOOKUP($A43,'Import Peak Change'!$A$106:FF$202,162,FALSE)))</f>
        <v>0</v>
      </c>
      <c r="FG43" s="6">
        <f>IF(ISERROR(VLOOKUP($A43,'Import Peak'!$A$3:FG$99,163,FALSE)-VLOOKUP($A43,'Import Peak Change'!$A$106:FG$202,163,FALSE)),0,(VLOOKUP($A43,'Import Peak'!$A$3:FG$99,163,FALSE)-VLOOKUP($A43,'Import Peak Change'!$A$106:FG$202,163,FALSE)))</f>
        <v>0</v>
      </c>
      <c r="FH43" s="6">
        <f>IF(ISERROR(VLOOKUP($A43,'Import Peak'!$A$3:FH$99,164,FALSE)-VLOOKUP($A43,'Import Peak Change'!$A$106:FH$202,164,FALSE)),0,(VLOOKUP($A43,'Import Peak'!$A$3:FH$99,164,FALSE)-VLOOKUP($A43,'Import Peak Change'!$A$106:FH$202,164,FALSE)))</f>
        <v>0</v>
      </c>
      <c r="FI43" s="6">
        <f>IF(ISERROR(VLOOKUP($A43,'Import Peak'!$A$3:FI$99,165,FALSE)-VLOOKUP($A43,'Import Peak Change'!$A$106:FI$202,165,FALSE)),0,(VLOOKUP($A43,'Import Peak'!$A$3:FI$99,165,FALSE)-VLOOKUP($A43,'Import Peak Change'!$A$106:FI$202,165,FALSE)))</f>
        <v>0</v>
      </c>
      <c r="FJ43" s="6">
        <f>IF(ISERROR(VLOOKUP($A43,'Import Peak'!$A$3:FJ$99,166,FALSE)-VLOOKUP($A43,'Import Peak Change'!$A$106:FJ$202,166,FALSE)),0,(VLOOKUP($A43,'Import Peak'!$A$3:FJ$99,166,FALSE)-VLOOKUP($A43,'Import Peak Change'!$A$106:FJ$202,166,FALSE)))</f>
        <v>0</v>
      </c>
      <c r="FK43" s="6">
        <f>IF(ISERROR(VLOOKUP($A43,'Import Peak'!$A$3:FK$99,167,FALSE)-VLOOKUP($A43,'Import Peak Change'!$A$106:FK$202,167,FALSE)),0,(VLOOKUP($A43,'Import Peak'!$A$3:FK$99,167,FALSE)-VLOOKUP($A43,'Import Peak Change'!$A$106:FK$202,167,FALSE)))</f>
        <v>0</v>
      </c>
      <c r="FL43" s="6">
        <f>IF(ISERROR(VLOOKUP($A43,'Import Peak'!$A$3:FL$99,168,FALSE)-VLOOKUP($A43,'Import Peak Change'!$A$106:FL$202,168,FALSE)),0,(VLOOKUP($A43,'Import Peak'!$A$3:FL$99,168,FALSE)-VLOOKUP($A43,'Import Peak Change'!$A$106:FL$202,168,FALSE)))</f>
        <v>0</v>
      </c>
      <c r="FM43" s="6">
        <f>IF(ISERROR(VLOOKUP($A43,'Import Peak'!$A$3:FM$99,169,FALSE)-VLOOKUP($A43,'Import Peak Change'!$A$106:FM$202,169,FALSE)),0,(VLOOKUP($A43,'Import Peak'!$A$3:FM$99,169,FALSE)-VLOOKUP($A43,'Import Peak Change'!$A$106:FM$202,169,FALSE)))</f>
        <v>0</v>
      </c>
      <c r="FN43" s="6">
        <f>IF(ISERROR(VLOOKUP($A43,'Import Peak'!$A$3:FN$99,170,FALSE)-VLOOKUP($A43,'Import Peak Change'!$A$106:FN$202,170,FALSE)),0,(VLOOKUP($A43,'Import Peak'!$A$3:FN$99,170,FALSE)-VLOOKUP($A43,'Import Peak Change'!$A$106:FN$202,170,FALSE)))</f>
        <v>0</v>
      </c>
      <c r="FO43" s="6">
        <f>IF(ISERROR(VLOOKUP($A43,'Import Peak'!$A$3:FO$99,171,FALSE)-VLOOKUP($A43,'Import Peak Change'!$A$106:FO$202,171,FALSE)),0,(VLOOKUP($A43,'Import Peak'!$A$3:FO$99,171,FALSE)-VLOOKUP($A43,'Import Peak Change'!$A$106:FO$202,171,FALSE)))</f>
        <v>0</v>
      </c>
      <c r="FP43" s="6">
        <f>IF(ISERROR(VLOOKUP($A43,'Import Peak'!$A$3:FP$99,172,FALSE)-VLOOKUP($A43,'Import Peak Change'!$A$106:FP$202,172,FALSE)),0,(VLOOKUP($A43,'Import Peak'!$A$3:FP$99,172,FALSE)-VLOOKUP($A43,'Import Peak Change'!$A$106:FP$202,172,FALSE)))</f>
        <v>0</v>
      </c>
      <c r="FQ43" s="6">
        <f>IF(ISERROR(VLOOKUP($A43,'Import Peak'!$A$3:FQ$99,173,FALSE)-VLOOKUP($A43,'Import Peak Change'!$A$106:FQ$202,173,FALSE)),0,(VLOOKUP($A43,'Import Peak'!$A$3:FQ$99,173,FALSE)-VLOOKUP($A43,'Import Peak Change'!$A$106:FQ$202,173,FALSE)))</f>
        <v>0</v>
      </c>
      <c r="FR43" s="6">
        <f>IF(ISERROR(VLOOKUP($A43,'Import Peak'!$A$3:FR$99,174,FALSE)-VLOOKUP($A43,'Import Peak Change'!$A$106:FR$202,174,FALSE)),0,(VLOOKUP($A43,'Import Peak'!$A$3:FR$99,174,FALSE)-VLOOKUP($A43,'Import Peak Change'!$A$106:FR$202,174,FALSE)))</f>
        <v>0</v>
      </c>
      <c r="FS43" s="6">
        <f>IF(ISERROR(VLOOKUP($A43,'Import Peak'!$A$3:FS$99,175,FALSE)-VLOOKUP($A43,'Import Peak Change'!$A$106:FS$202,175,FALSE)),0,(VLOOKUP($A43,'Import Peak'!$A$3:FS$99,175,FALSE)-VLOOKUP($A43,'Import Peak Change'!$A$106:FS$202,175,FALSE)))</f>
        <v>0</v>
      </c>
      <c r="FT43" s="6">
        <f>IF(ISERROR(VLOOKUP($A43,'Import Peak'!$A$3:FT$99,176,FALSE)-VLOOKUP($A43,'Import Peak Change'!$A$106:FT$202,176,FALSE)),0,(VLOOKUP($A43,'Import Peak'!$A$3:FT$99,176,FALSE)-VLOOKUP($A43,'Import Peak Change'!$A$106:FT$202,176,FALSE)))</f>
        <v>0</v>
      </c>
      <c r="FU43" s="6">
        <f>IF(ISERROR(VLOOKUP($A43,'Import Peak'!$A$3:FU$99,177,FALSE)-VLOOKUP($A43,'Import Peak Change'!$A$106:FU$202,177,FALSE)),0,(VLOOKUP($A43,'Import Peak'!$A$3:FU$99,177,FALSE)-VLOOKUP($A43,'Import Peak Change'!$A$106:FU$202,177,FALSE)))</f>
        <v>0</v>
      </c>
      <c r="FV43" s="6">
        <f>IF(ISERROR(VLOOKUP($A43,'Import Peak'!$A$3:FV$99,178,FALSE)-VLOOKUP($A43,'Import Peak Change'!$A$106:FV$202,178,FALSE)),0,(VLOOKUP($A43,'Import Peak'!$A$3:FV$99,178,FALSE)-VLOOKUP($A43,'Import Peak Change'!$A$106:FV$202,178,FALSE)))</f>
        <v>0</v>
      </c>
      <c r="FW43" s="6">
        <f>IF(ISERROR(VLOOKUP($A43,'Import Peak'!$A$3:FW$99,179,FALSE)-VLOOKUP($A43,'Import Peak Change'!$A$106:FW$202,179,FALSE)),0,(VLOOKUP($A43,'Import Peak'!$A$3:FW$99,179,FALSE)-VLOOKUP($A43,'Import Peak Change'!$A$106:FW$202,179,FALSE)))</f>
        <v>0</v>
      </c>
      <c r="FX43" s="6">
        <f>IF(ISERROR(VLOOKUP($A43,'Import Peak'!$A$3:FX$99,180,FALSE)-VLOOKUP($A43,'Import Peak Change'!$A$106:FX$202,180,FALSE)),0,(VLOOKUP($A43,'Import Peak'!$A$3:FX$99,180,FALSE)-VLOOKUP($A43,'Import Peak Change'!$A$106:FX$202,180,FALSE)))</f>
        <v>0</v>
      </c>
      <c r="FY43" s="6">
        <f>IF(ISERROR(VLOOKUP($A43,'Import Peak'!$A$3:FY$99,181,FALSE)-VLOOKUP($A43,'Import Peak Change'!$A$106:FY$202,181,FALSE)),0,(VLOOKUP($A43,'Import Peak'!$A$3:FY$99,181,FALSE)-VLOOKUP($A43,'Import Peak Change'!$A$106:FY$202,181,FALSE)))</f>
        <v>0</v>
      </c>
      <c r="FZ43" s="6">
        <f>IF(ISERROR(VLOOKUP($A43,'Import Peak'!$A$3:FZ$99,182,FALSE)-VLOOKUP($A43,'Import Peak Change'!$A$106:FZ$202,182,FALSE)),0,(VLOOKUP($A43,'Import Peak'!$A$3:FZ$99,182,FALSE)-VLOOKUP($A43,'Import Peak Change'!$A$106:FZ$202,182,FALSE)))</f>
        <v>0</v>
      </c>
      <c r="GA43" s="6">
        <f>IF(ISERROR(VLOOKUP($A43,'Import Peak'!$A$3:GA$99,183,FALSE)-VLOOKUP($A43,'Import Peak Change'!$A$106:GA$202,183,FALSE)),0,(VLOOKUP($A43,'Import Peak'!$A$3:GA$99,183,FALSE)-VLOOKUP($A43,'Import Peak Change'!$A$106:GA$202,183,FALSE)))</f>
        <v>0</v>
      </c>
      <c r="GB43" s="6">
        <f>IF(ISERROR(VLOOKUP($A43,'Import Peak'!$A$3:GB$99,184,FALSE)-VLOOKUP($A43,'Import Peak Change'!$A$106:GB$202,184,FALSE)),0,(VLOOKUP($A43,'Import Peak'!$A$3:GB$99,184,FALSE)-VLOOKUP($A43,'Import Peak Change'!$A$106:GB$202,184,FALSE)))</f>
        <v>0</v>
      </c>
      <c r="GC43" s="6">
        <f>IF(ISERROR(VLOOKUP($A43,'Import Peak'!$A$3:GC$99,185,FALSE)-VLOOKUP($A43,'Import Peak Change'!$A$106:GC$202,185,FALSE)),0,(VLOOKUP($A43,'Import Peak'!$A$3:GC$99,185,FALSE)-VLOOKUP($A43,'Import Peak Change'!$A$106:GC$202,185,FALSE)))</f>
        <v>0</v>
      </c>
      <c r="GD43" s="6">
        <f>IF(ISERROR(VLOOKUP($A43,'Import Peak'!$A$3:GD$99,186,FALSE)-VLOOKUP($A43,'Import Peak Change'!$A$106:GD$202,186,FALSE)),0,(VLOOKUP($A43,'Import Peak'!$A$3:GD$99,186,FALSE)-VLOOKUP($A43,'Import Peak Change'!$A$106:GD$202,186,FALSE)))</f>
        <v>0</v>
      </c>
      <c r="GE43" s="6">
        <f>IF(ISERROR(VLOOKUP($A43,'Import Peak'!$A$3:GE$99,187,FALSE)-VLOOKUP($A43,'Import Peak Change'!$A$106:GE$202,187,FALSE)),0,(VLOOKUP($A43,'Import Peak'!$A$3:GE$99,187,FALSE)-VLOOKUP($A43,'Import Peak Change'!$A$106:GE$202,187,FALSE)))</f>
        <v>0</v>
      </c>
      <c r="GF43" s="6">
        <f>IF(ISERROR(VLOOKUP($A43,'Import Peak'!$A$3:GF$99,188,FALSE)-VLOOKUP($A43,'Import Peak Change'!$A$106:GF$202,188,FALSE)),0,(VLOOKUP($A43,'Import Peak'!$A$3:GF$99,188,FALSE)-VLOOKUP($A43,'Import Peak Change'!$A$106:GF$202,188,FALSE)))</f>
        <v>0</v>
      </c>
      <c r="GG43" s="6">
        <f>IF(ISERROR(VLOOKUP($A43,'Import Peak'!$A$3:GG$99,189,FALSE)-VLOOKUP($A43,'Import Peak Change'!$A$106:GG$202,189,FALSE)),0,(VLOOKUP($A43,'Import Peak'!$A$3:GG$99,189,FALSE)-VLOOKUP($A43,'Import Peak Change'!$A$106:GG$202,189,FALSE)))</f>
        <v>0</v>
      </c>
      <c r="GH43" s="6">
        <f>IF(ISERROR(VLOOKUP($A43,'Import Peak'!$A$3:GH$99,190,FALSE)-VLOOKUP($A43,'Import Peak Change'!$A$106:GH$202,190,FALSE)),0,(VLOOKUP($A43,'Import Peak'!$A$3:GH$99,190,FALSE)-VLOOKUP($A43,'Import Peak Change'!$A$106:GH$202,190,FALSE)))</f>
        <v>0</v>
      </c>
      <c r="GI43" s="6">
        <f>IF(ISERROR(VLOOKUP($A43,'Import Peak'!$A$3:GI$99,191,FALSE)-VLOOKUP($A43,'Import Peak Change'!$A$106:GI$202,191,FALSE)),0,(VLOOKUP($A43,'Import Peak'!$A$3:GI$99,191,FALSE)-VLOOKUP($A43,'Import Peak Change'!$A$106:GI$202,191,FALSE)))</f>
        <v>0</v>
      </c>
      <c r="GJ43" s="6">
        <f>IF(ISERROR(VLOOKUP($A43,'Import Peak'!$A$3:GJ$99,192,FALSE)-VLOOKUP($A43,'Import Peak Change'!$A$106:GJ$202,192,FALSE)),0,(VLOOKUP($A43,'Import Peak'!$A$3:GJ$99,192,FALSE)-VLOOKUP($A43,'Import Peak Change'!$A$106:GJ$202,192,FALSE)))</f>
        <v>0</v>
      </c>
      <c r="GK43" s="6">
        <f>IF(ISERROR(VLOOKUP($A43,'Import Peak'!$A$3:GK$99,193,FALSE)-VLOOKUP($A43,'Import Peak Change'!$A$106:GK$202,193,FALSE)),0,(VLOOKUP($A43,'Import Peak'!$A$3:GK$99,193,FALSE)-VLOOKUP($A43,'Import Peak Change'!$A$106:GK$202,193,FALSE)))</f>
        <v>0</v>
      </c>
      <c r="GL43" s="6">
        <f>IF(ISERROR(VLOOKUP($A43,'Import Peak'!$A$3:GL$99,194,FALSE)-VLOOKUP($A43,'Import Peak Change'!$A$106:GL$202,194,FALSE)),0,(VLOOKUP($A43,'Import Peak'!$A$3:GL$99,194,FALSE)-VLOOKUP($A43,'Import Peak Change'!$A$106:GL$202,194,FALSE)))</f>
        <v>0</v>
      </c>
      <c r="GM43" s="6">
        <f>IF(ISERROR(VLOOKUP($A43,'Import Peak'!$A$3:GM$99,195,FALSE)-VLOOKUP($A43,'Import Peak Change'!$A$106:GM$202,195,FALSE)),0,(VLOOKUP($A43,'Import Peak'!$A$3:GM$99,195,FALSE)-VLOOKUP($A43,'Import Peak Change'!$A$106:GM$202,195,FALSE)))</f>
        <v>0</v>
      </c>
      <c r="GN43" s="6">
        <f>IF(ISERROR(VLOOKUP($A43,'Import Peak'!$A$3:GN$99,196,FALSE)-VLOOKUP($A43,'Import Peak Change'!$A$106:GN$202,196,FALSE)),0,(VLOOKUP($A43,'Import Peak'!$A$3:GN$99,196,FALSE)-VLOOKUP($A43,'Import Peak Change'!$A$106:GN$202,196,FALSE)))</f>
        <v>0</v>
      </c>
      <c r="GO43" s="6">
        <f>IF(ISERROR(VLOOKUP($A43,'Import Peak'!$A$3:GO$99,197,FALSE)-VLOOKUP($A43,'Import Peak Change'!$A$106:GO$202,197,FALSE)),0,(VLOOKUP($A43,'Import Peak'!$A$3:GO$99,197,FALSE)-VLOOKUP($A43,'Import Peak Change'!$A$106:GO$202,197,FALSE)))</f>
        <v>0</v>
      </c>
      <c r="GP43" s="6">
        <f>IF(ISERROR(VLOOKUP($A43,'Import Peak'!$A$3:GP$99,198,FALSE)-VLOOKUP($A43,'Import Peak Change'!$A$106:GP$202,198,FALSE)),0,(VLOOKUP($A43,'Import Peak'!$A$3:GP$99,198,FALSE)-VLOOKUP($A43,'Import Peak Change'!$A$106:GP$202,198,FALSE)))</f>
        <v>0</v>
      </c>
      <c r="GQ43" s="6">
        <f>IF(ISERROR(VLOOKUP($A43,'Import Peak'!$A$3:GQ$99,199,FALSE)-VLOOKUP($A43,'Import Peak Change'!$A$106:GQ$202,199,FALSE)),0,(VLOOKUP($A43,'Import Peak'!$A$3:GQ$99,199,FALSE)-VLOOKUP($A43,'Import Peak Change'!$A$106:GQ$202,199,FALSE)))</f>
        <v>0</v>
      </c>
      <c r="GR43" s="6">
        <f>IF(ISERROR(VLOOKUP($A43,'Import Peak'!$A$3:GR$99,200,FALSE)-VLOOKUP($A43,'Import Peak Change'!$A$106:GR$202,200,FALSE)),0,(VLOOKUP($A43,'Import Peak'!$A$3:GR$99,200,FALSE)-VLOOKUP($A43,'Import Peak Change'!$A$106:GR$202,200,FALSE)))</f>
        <v>0</v>
      </c>
      <c r="GS43" s="6">
        <f>IF(ISERROR(VLOOKUP($A43,'Import Peak'!$A$3:GS$99,201,FALSE)-VLOOKUP($A43,'Import Peak Change'!$A$106:GS$202,201,FALSE)),0,(VLOOKUP($A43,'Import Peak'!$A$3:GS$99,201,FALSE)-VLOOKUP($A43,'Import Peak Change'!$A$106:GS$202,201,FALSE)))</f>
        <v>0</v>
      </c>
      <c r="GT43" s="6">
        <f>IF(ISERROR(VLOOKUP($A43,'Import Peak'!$A$3:GT$99,202,FALSE)-VLOOKUP($A43,'Import Peak Change'!$A$106:GT$202,202,FALSE)),0,(VLOOKUP($A43,'Import Peak'!$A$3:GT$99,202,FALSE)-VLOOKUP($A43,'Import Peak Change'!$A$106:GT$202,202,FALSE)))</f>
        <v>0</v>
      </c>
      <c r="GU43" s="6">
        <f>IF(ISERROR(VLOOKUP($A43,'Import Peak'!$A$3:GU$99,203,FALSE)-VLOOKUP($A43,'Import Peak Change'!$A$106:GU$202,203,FALSE)),0,(VLOOKUP($A43,'Import Peak'!$A$3:GU$99,203,FALSE)-VLOOKUP($A43,'Import Peak Change'!$A$106:GU$202,203,FALSE)))</f>
        <v>0</v>
      </c>
      <c r="GV43" s="6">
        <f>IF(ISERROR(VLOOKUP($A43,'Import Peak'!$A$3:GV$99,204,FALSE)-VLOOKUP($A43,'Import Peak Change'!$A$106:GV$202,204,FALSE)),0,(VLOOKUP($A43,'Import Peak'!$A$3:GV$99,204,FALSE)-VLOOKUP($A43,'Import Peak Change'!$A$106:GV$202,204,FALSE)))</f>
        <v>0</v>
      </c>
      <c r="GW43" s="6">
        <f>IF(ISERROR(VLOOKUP($A43,'Import Peak'!$A$3:GW$99,205,FALSE)-VLOOKUP($A43,'Import Peak Change'!$A$106:GW$202,205,FALSE)),0,(VLOOKUP($A43,'Import Peak'!$A$3:GW$99,205,FALSE)-VLOOKUP($A43,'Import Peak Change'!$A$106:GW$202,205,FALSE)))</f>
        <v>0</v>
      </c>
      <c r="GX43" s="6">
        <f>IF(ISERROR(VLOOKUP($A43,'Import Peak'!$A$3:GX$99,206,FALSE)-VLOOKUP($A43,'Import Peak Change'!$A$106:GX$202,206,FALSE)),0,(VLOOKUP($A43,'Import Peak'!$A$3:GX$99,206,FALSE)-VLOOKUP($A43,'Import Peak Change'!$A$106:GX$202,206,FALSE)))</f>
        <v>0</v>
      </c>
      <c r="GY43" s="6">
        <f>IF(ISERROR(VLOOKUP($A43,'Import Peak'!$A$3:GY$99,207,FALSE)-VLOOKUP($A43,'Import Peak Change'!$A$106:GY$202,207,FALSE)),0,(VLOOKUP($A43,'Import Peak'!$A$3:GY$99,207,FALSE)-VLOOKUP($A43,'Import Peak Change'!$A$106:GY$202,207,FALSE)))</f>
        <v>0</v>
      </c>
      <c r="GZ43" s="6">
        <f>IF(ISERROR(VLOOKUP($A43,'Import Peak'!$A$3:GZ$99,208,FALSE)-VLOOKUP($A43,'Import Peak Change'!$A$106:GZ$202,208,FALSE)),0,(VLOOKUP($A43,'Import Peak'!$A$3:GZ$99,208,FALSE)-VLOOKUP($A43,'Import Peak Change'!$A$106:GZ$202,208,FALSE)))</f>
        <v>0</v>
      </c>
      <c r="HA43" s="6">
        <f>IF(ISERROR(VLOOKUP($A43,'Import Peak'!$A$3:HA$99,209,FALSE)-VLOOKUP($A43,'Import Peak Change'!$A$106:HA$202,209,FALSE)),0,(VLOOKUP($A43,'Import Peak'!$A$3:HA$99,209,FALSE)-VLOOKUP($A43,'Import Peak Change'!$A$106:HA$202,209,FALSE)))</f>
        <v>0</v>
      </c>
      <c r="HB43" s="6">
        <f>IF(ISERROR(VLOOKUP($A43,'Import Peak'!$A$3:HB$99,210,FALSE)-VLOOKUP($A43,'Import Peak Change'!$A$106:HB$202,210,FALSE)),0,(VLOOKUP($A43,'Import Peak'!$A$3:HB$99,210,FALSE)-VLOOKUP($A43,'Import Peak Change'!$A$106:HB$202,210,FALSE)))</f>
        <v>0</v>
      </c>
      <c r="HC43" s="6">
        <f>IF(ISERROR(VLOOKUP($A43,'Import Peak'!$A$3:HC$99,211,FALSE)-VLOOKUP($A43,'Import Peak Change'!$A$106:HC$202,211,FALSE)),0,(VLOOKUP($A43,'Import Peak'!$A$3:HC$99,211,FALSE)-VLOOKUP($A43,'Import Peak Change'!$A$106:HC$202,211,FALSE)))</f>
        <v>0</v>
      </c>
      <c r="HD43" s="6">
        <f>IF(ISERROR(VLOOKUP($A43,'Import Peak'!$A$3:HD$99,212,FALSE)-VLOOKUP($A43,'Import Peak Change'!$A$106:HD$202,212,FALSE)),0,(VLOOKUP($A43,'Import Peak'!$A$3:HD$99,212,FALSE)-VLOOKUP($A43,'Import Peak Change'!$A$106:HD$202,212,FALSE)))</f>
        <v>0</v>
      </c>
      <c r="HE43" s="6">
        <f>IF(ISERROR(VLOOKUP($A43,'Import Peak'!$A$3:HE$99,213,FALSE)-VLOOKUP($A43,'Import Peak Change'!$A$106:HE$202,213,FALSE)),0,(VLOOKUP($A43,'Import Peak'!$A$3:HE$99,213,FALSE)-VLOOKUP($A43,'Import Peak Change'!$A$106:HE$202,213,FALSE)))</f>
        <v>0</v>
      </c>
      <c r="HF43" s="6">
        <f>IF(ISERROR(VLOOKUP($A43,'Import Peak'!$A$3:HF$99,214,FALSE)-VLOOKUP($A43,'Import Peak Change'!$A$106:HF$202,214,FALSE)),0,(VLOOKUP($A43,'Import Peak'!$A$3:HF$99,214,FALSE)-VLOOKUP($A43,'Import Peak Change'!$A$106:HF$202,214,FALSE)))</f>
        <v>0</v>
      </c>
      <c r="HG43" s="6">
        <f>IF(ISERROR(VLOOKUP($A43,'Import Peak'!$A$3:HG$99,215,FALSE)-VLOOKUP($A43,'Import Peak Change'!$A$106:HG$202,215,FALSE)),0,(VLOOKUP($A43,'Import Peak'!$A$3:HG$99,215,FALSE)-VLOOKUP($A43,'Import Peak Change'!$A$106:HG$202,215,FALSE)))</f>
        <v>0</v>
      </c>
      <c r="HH43" s="6">
        <f>IF(ISERROR(VLOOKUP($A43,'Import Peak'!$A$3:HH$99,216,FALSE)-VLOOKUP($A43,'Import Peak Change'!$A$106:HH$202,216,FALSE)),0,(VLOOKUP($A43,'Import Peak'!$A$3:HH$99,216,FALSE)-VLOOKUP($A43,'Import Peak Change'!$A$106:HH$202,216,FALSE)))</f>
        <v>0</v>
      </c>
      <c r="HI43" s="6">
        <f>IF(ISERROR(VLOOKUP($A43,'Import Peak'!$A$3:HI$99,217,FALSE)-VLOOKUP($A43,'Import Peak Change'!$A$106:HI$202,217,FALSE)),0,(VLOOKUP($A43,'Import Peak'!$A$3:HI$99,217,FALSE)-VLOOKUP($A43,'Import Peak Change'!$A$106:HI$202,217,FALSE)))</f>
        <v>0</v>
      </c>
      <c r="HJ43" s="6">
        <f>IF(ISERROR(VLOOKUP($A43,'Import Peak'!$A$3:HJ$99,218,FALSE)-VLOOKUP($A43,'Import Peak Change'!$A$106:HJ$202,218,FALSE)),0,(VLOOKUP($A43,'Import Peak'!$A$3:HJ$99,218,FALSE)-VLOOKUP($A43,'Import Peak Change'!$A$106:HJ$202,218,FALSE)))</f>
        <v>0</v>
      </c>
      <c r="HK43" s="6">
        <f>IF(ISERROR(VLOOKUP($A43,'Import Peak'!$A$3:HK$99,219,FALSE)-VLOOKUP($A43,'Import Peak Change'!$A$106:HK$202,219,FALSE)),0,(VLOOKUP($A43,'Import Peak'!$A$3:HK$99,219,FALSE)-VLOOKUP($A43,'Import Peak Change'!$A$106:HK$202,219,FALSE)))</f>
        <v>0</v>
      </c>
      <c r="HL43" s="6">
        <f>IF(ISERROR(VLOOKUP($A43,'Import Peak'!$A$3:HL$99,220,FALSE)-VLOOKUP($A43,'Import Peak Change'!$A$106:HL$202,220,FALSE)),0,(VLOOKUP($A43,'Import Peak'!$A$3:HL$99,220,FALSE)-VLOOKUP($A43,'Import Peak Change'!$A$106:HL$202,220,FALSE)))</f>
        <v>0</v>
      </c>
      <c r="HM43" s="6">
        <f>IF(ISERROR(VLOOKUP($A43,'Import Peak'!$A$3:HM$99,221,FALSE)-VLOOKUP($A43,'Import Peak Change'!$A$106:HM$202,221,FALSE)),0,(VLOOKUP($A43,'Import Peak'!$A$3:HM$99,221,FALSE)-VLOOKUP($A43,'Import Peak Change'!$A$106:HM$202,221,FALSE)))</f>
        <v>0</v>
      </c>
      <c r="HN43" s="6">
        <f>IF(ISERROR(VLOOKUP($A43,'Import Peak'!$A$3:HN$99,222,FALSE)-VLOOKUP($A43,'Import Peak Change'!$A$106:HN$202,222,FALSE)),0,(VLOOKUP($A43,'Import Peak'!$A$3:HN$99,222,FALSE)-VLOOKUP($A43,'Import Peak Change'!$A$106:HN$202,222,FALSE)))</f>
        <v>0</v>
      </c>
      <c r="HO43" s="6">
        <f>IF(ISERROR(VLOOKUP($A43,'Import Peak'!$A$3:HO$99,223,FALSE)-VLOOKUP($A43,'Import Peak Change'!$A$106:HO$202,223,FALSE)),0,(VLOOKUP($A43,'Import Peak'!$A$3:HO$99,223,FALSE)-VLOOKUP($A43,'Import Peak Change'!$A$106:HO$202,223,FALSE)))</f>
        <v>0</v>
      </c>
      <c r="HP43" s="6">
        <f>IF(ISERROR(VLOOKUP($A43,'Import Peak'!$A$3:HP$99,224,FALSE)-VLOOKUP($A43,'Import Peak Change'!$A$106:HP$202,224,FALSE)),0,(VLOOKUP($A43,'Import Peak'!$A$3:HP$99,224,FALSE)-VLOOKUP($A43,'Import Peak Change'!$A$106:HP$202,224,FALSE)))</f>
        <v>0</v>
      </c>
      <c r="HQ43" s="6">
        <f>IF(ISERROR(VLOOKUP($A43,'Import Peak'!$A$3:HQ$99,225,FALSE)-VLOOKUP($A43,'Import Peak Change'!$A$106:HQ$202,225,FALSE)),0,(VLOOKUP($A43,'Import Peak'!$A$3:HQ$99,225,FALSE)-VLOOKUP($A43,'Import Peak Change'!$A$106:HQ$202,225,FALSE)))</f>
        <v>0</v>
      </c>
      <c r="HR43" s="6">
        <f>IF(ISERROR(VLOOKUP($A43,'Import Peak'!$A$3:HR$99,226,FALSE)-VLOOKUP($A43,'Import Peak Change'!$A$106:HR$202,226,FALSE)),0,(VLOOKUP($A43,'Import Peak'!$A$3:HR$99,226,FALSE)-VLOOKUP($A43,'Import Peak Change'!$A$106:HR$202,226,FALSE)))</f>
        <v>0</v>
      </c>
      <c r="HS43" s="6">
        <f>IF(ISERROR(VLOOKUP($A43,'Import Peak'!$A$3:HS$99,227,FALSE)-VLOOKUP($A43,'Import Peak Change'!$A$106:HS$202,227,FALSE)),0,(VLOOKUP($A43,'Import Peak'!$A$3:HS$99,227,FALSE)-VLOOKUP($A43,'Import Peak Change'!$A$106:HS$202,227,FALSE)))</f>
        <v>0</v>
      </c>
      <c r="HT43" s="6">
        <f>IF(ISERROR(VLOOKUP($A43,'Import Peak'!$A$3:HT$99,228,FALSE)-VLOOKUP($A43,'Import Peak Change'!$A$106:HT$202,228,FALSE)),0,(VLOOKUP($A43,'Import Peak'!$A$3:HT$99,228,FALSE)-VLOOKUP($A43,'Import Peak Change'!$A$106:HT$202,228,FALSE)))</f>
        <v>0</v>
      </c>
      <c r="HU43" s="6">
        <f>IF(ISERROR(VLOOKUP($A43,'Import Peak'!$A$3:HU$99,229,FALSE)-VLOOKUP($A43,'Import Peak Change'!$A$106:HU$202,229,FALSE)),0,(VLOOKUP($A43,'Import Peak'!$A$3:HU$99,229,FALSE)-VLOOKUP($A43,'Import Peak Change'!$A$106:HU$202,229,FALSE)))</f>
        <v>0</v>
      </c>
      <c r="HV43" s="6">
        <f>IF(ISERROR(VLOOKUP($A43,'Import Peak'!$A$3:HV$99,230,FALSE)-VLOOKUP($A43,'Import Peak Change'!$A$106:HV$202,230,FALSE)),0,(VLOOKUP($A43,'Import Peak'!$A$3:HV$99,230,FALSE)-VLOOKUP($A43,'Import Peak Change'!$A$106:HV$202,230,FALSE)))</f>
        <v>0</v>
      </c>
      <c r="HW43" s="6">
        <f>IF(ISERROR(VLOOKUP($A43,'Import Peak'!$A$3:HW$99,231,FALSE)-VLOOKUP($A43,'Import Peak Change'!$A$106:HW$202,231,FALSE)),0,(VLOOKUP($A43,'Import Peak'!$A$3:HW$99,231,FALSE)-VLOOKUP($A43,'Import Peak Change'!$A$106:HW$202,231,FALSE)))</f>
        <v>0</v>
      </c>
      <c r="HX43" s="6">
        <f>IF(ISERROR(VLOOKUP($A43,'Import Peak'!$A$3:HX$99,232,FALSE)-VLOOKUP($A43,'Import Peak Change'!$A$106:HX$202,232,FALSE)),0,(VLOOKUP($A43,'Import Peak'!$A$3:HX$99,232,FALSE)-VLOOKUP($A43,'Import Peak Change'!$A$106:HX$202,232,FALSE)))</f>
        <v>0</v>
      </c>
      <c r="HY43" s="6">
        <f>IF(ISERROR(VLOOKUP($A43,'Import Peak'!$A$3:HY$99,233,FALSE)-VLOOKUP($A43,'Import Peak Change'!$A$106:HY$202,233,FALSE)),0,(VLOOKUP($A43,'Import Peak'!$A$3:HY$99,233,FALSE)-VLOOKUP($A43,'Import Peak Change'!$A$106:HY$202,233,FALSE)))</f>
        <v>0</v>
      </c>
      <c r="HZ43" s="6">
        <f>IF(ISERROR(VLOOKUP($A43,'Import Peak'!$A$3:HZ$99,234,FALSE)-VLOOKUP($A43,'Import Peak Change'!$A$106:HZ$202,234,FALSE)),0,(VLOOKUP($A43,'Import Peak'!$A$3:HZ$99,234,FALSE)-VLOOKUP($A43,'Import Peak Change'!$A$106:HZ$202,234,FALSE)))</f>
        <v>0</v>
      </c>
      <c r="IA43" s="6">
        <f>IF(ISERROR(VLOOKUP($A43,'Import Peak'!$A$3:IA$99,235,FALSE)-VLOOKUP($A43,'Import Peak Change'!$A$106:IA$202,235,FALSE)),0,(VLOOKUP($A43,'Import Peak'!$A$3:IA$99,235,FALSE)-VLOOKUP($A43,'Import Peak Change'!$A$106:IA$202,235,FALSE)))</f>
        <v>0</v>
      </c>
      <c r="IB43" s="6">
        <f>IF(ISERROR(VLOOKUP($A43,'Import Peak'!$A$3:IB$99,236,FALSE)-VLOOKUP($A43,'Import Peak Change'!$A$106:IB$202,236,FALSE)),0,(VLOOKUP($A43,'Import Peak'!$A$3:IB$99,236,FALSE)-VLOOKUP($A43,'Import Peak Change'!$A$106:IB$202,236,FALSE)))</f>
        <v>0</v>
      </c>
      <c r="IC43" s="6">
        <f>IF(ISERROR(VLOOKUP($A43,'Import Peak'!$A$3:IC$99,237,FALSE)-VLOOKUP($A43,'Import Peak Change'!$A$106:IC$202,237,FALSE)),0,(VLOOKUP($A43,'Import Peak'!$A$3:IC$99,237,FALSE)-VLOOKUP($A43,'Import Peak Change'!$A$106:IC$202,237,FALSE)))</f>
        <v>0</v>
      </c>
      <c r="ID43" s="6">
        <f>IF(ISERROR(VLOOKUP($A43,'Import Peak'!$A$3:ID$99,238,FALSE)-VLOOKUP($A43,'Import Peak Change'!$A$106:ID$202,238,FALSE)),0,(VLOOKUP($A43,'Import Peak'!$A$3:ID$99,238,FALSE)-VLOOKUP($A43,'Import Peak Change'!$A$106:ID$202,238,FALSE)))</f>
        <v>691.05304165108828</v>
      </c>
      <c r="IE43" s="6">
        <f>IF(ISERROR(VLOOKUP($A43,'Import Peak'!$A$3:IE$99,239,FALSE)-VLOOKUP($A43,'Import Peak Change'!$A$106:IE$202,239,FALSE)),0,(VLOOKUP($A43,'Import Peak'!$A$3:IE$99,239,FALSE)-VLOOKUP($A43,'Import Peak Change'!$A$106:IE$202,239,FALSE)))</f>
        <v>691.05304165108828</v>
      </c>
    </row>
    <row r="44" spans="1:239">
      <c r="A44" s="168" t="str">
        <f>IF('Import Peak'!A41=0,"",'Import Peak'!A41)</f>
        <v/>
      </c>
      <c r="B44" s="6"/>
      <c r="C44" s="6"/>
      <c r="D44" s="6"/>
      <c r="E44" s="6"/>
      <c r="F44" s="6"/>
      <c r="G44" s="6">
        <f>IF(ISERROR(VLOOKUP($A44,'Import Peak'!$A$3:G$99,7,FALSE)-VLOOKUP($A44,'Import Peak Change'!$A$106:G$202,7,FALSE)),0,(VLOOKUP($A44,'Import Peak'!$A$3:G$99,7,FALSE)-VLOOKUP($A44,'Import Peak Change'!$A$106:G$202,7,FALSE)))</f>
        <v>0</v>
      </c>
      <c r="H44" s="6">
        <f>IF(ISERROR(VLOOKUP($A44,'Import Peak'!$A$3:H$99,8,FALSE)-VLOOKUP($A44,'Import Peak Change'!$A$106:H$202,8,FALSE)),0,(VLOOKUP($A44,'Import Peak'!$A$3:H$99,8,FALSE)-VLOOKUP($A44,'Import Peak Change'!$A$106:H$202,8,FALSE)))</f>
        <v>0</v>
      </c>
      <c r="I44" s="6">
        <f>IF(ISERROR(VLOOKUP($A44,'Import Peak'!$A$3:I$99,9,FALSE)-VLOOKUP($A44,'Import Peak Change'!$A$106:I$202,9,FALSE)),0,(VLOOKUP($A44,'Import Peak'!$A$3:I$99,9,FALSE)-VLOOKUP($A44,'Import Peak Change'!$A$106:I$202,9,FALSE)))</f>
        <v>0</v>
      </c>
      <c r="J44" s="6">
        <f>IF(ISERROR(VLOOKUP($A44,'Import Peak'!$A$3:J$99,10,FALSE)-VLOOKUP($A44,'Import Peak Change'!$A$106:J$202,10,FALSE)),0,(VLOOKUP($A44,'Import Peak'!$A$3:J$99,10,FALSE)-VLOOKUP($A44,'Import Peak Change'!$A$106:J$202,10,FALSE)))</f>
        <v>0</v>
      </c>
      <c r="K44" s="6">
        <f>IF(ISERROR(VLOOKUP($A44,'Import Peak'!$A$3:K$99,11,FALSE)-VLOOKUP($A44,'Import Peak Change'!$A$106:K$202,11,FALSE)),0,(VLOOKUP($A44,'Import Peak'!$A$3:K$99,11,FALSE)-VLOOKUP($A44,'Import Peak Change'!$A$106:K$202,11,FALSE)))</f>
        <v>0</v>
      </c>
      <c r="L44" s="6">
        <f>IF(ISERROR(VLOOKUP($A44,'Import Peak'!$A$3:L$99,12,FALSE)-VLOOKUP($A44,'Import Peak Change'!$A$106:L$202,12,FALSE)),0,(VLOOKUP($A44,'Import Peak'!$A$3:L$99,12,FALSE)-VLOOKUP($A44,'Import Peak Change'!$A$106:L$202,12,FALSE)))</f>
        <v>0</v>
      </c>
      <c r="M44" s="6">
        <f>IF(ISERROR(VLOOKUP($A44,'Import Peak'!$A$3:M$99,13,FALSE)-VLOOKUP($A44,'Import Peak Change'!$A$106:M$202,13,FALSE)),0,(VLOOKUP($A44,'Import Peak'!$A$3:M$99,13,FALSE)-VLOOKUP($A44,'Import Peak Change'!$A$106:M$202,13,FALSE)))</f>
        <v>0</v>
      </c>
      <c r="N44" s="6">
        <f>IF(ISERROR(VLOOKUP($A44,'Import Peak'!$A$3:N$99,14,FALSE)-VLOOKUP($A44,'Import Peak Change'!$A$106:N$202,14,FALSE)),0,(VLOOKUP($A44,'Import Peak'!$A$3:N$99,14,FALSE)-VLOOKUP($A44,'Import Peak Change'!$A$106:N$202,14,FALSE)))</f>
        <v>0</v>
      </c>
      <c r="O44" s="6">
        <f>IF(ISERROR(VLOOKUP($A44,'Import Peak'!$A$3:O$99,15,FALSE)-VLOOKUP($A44,'Import Peak Change'!$A$106:O$202,15,FALSE)),0,(VLOOKUP($A44,'Import Peak'!$A$3:O$99,15,FALSE)-VLOOKUP($A44,'Import Peak Change'!$A$106:O$202,15,FALSE)))</f>
        <v>0</v>
      </c>
      <c r="P44" s="6">
        <f>IF(ISERROR(VLOOKUP($A44,'Import Peak'!$A$3:P$99,16,FALSE)-VLOOKUP($A44,'Import Peak Change'!$A$106:P$202,16,FALSE)),0,(VLOOKUP($A44,'Import Peak'!$A$3:P$99,16,FALSE)-VLOOKUP($A44,'Import Peak Change'!$A$106:P$202,16,FALSE)))</f>
        <v>0</v>
      </c>
      <c r="Q44" s="6">
        <f>IF(ISERROR(VLOOKUP($A44,'Import Peak'!$A$3:Q$99,17,FALSE)-VLOOKUP($A44,'Import Peak Change'!$A$106:Q$202,17,FALSE)),0,(VLOOKUP($A44,'Import Peak'!$A$3:Q$99,17,FALSE)-VLOOKUP($A44,'Import Peak Change'!$A$106:Q$202,17,FALSE)))</f>
        <v>0</v>
      </c>
      <c r="R44" s="6">
        <f>IF(ISERROR(VLOOKUP($A44,'Import Peak'!$A$3:R$99,18,FALSE)-VLOOKUP($A44,'Import Peak Change'!$A$106:R$202,18,FALSE)),0,(VLOOKUP($A44,'Import Peak'!$A$3:R$99,18,FALSE)-VLOOKUP($A44,'Import Peak Change'!$A$106:R$202,18,FALSE)))</f>
        <v>0</v>
      </c>
      <c r="S44" s="6">
        <f>IF(ISERROR(VLOOKUP($A44,'Import Peak'!$A$3:S$99,19,FALSE)-VLOOKUP($A44,'Import Peak Change'!$A$106:S$202,19,FALSE)),0,(VLOOKUP($A44,'Import Peak'!$A$3:S$99,19,FALSE)-VLOOKUP($A44,'Import Peak Change'!$A$106:S$202,19,FALSE)))</f>
        <v>0</v>
      </c>
      <c r="T44" s="6">
        <f>IF(ISERROR(VLOOKUP($A44,'Import Peak'!$A$3:T$99,20,FALSE)-VLOOKUP($A44,'Import Peak Change'!$A$106:T$202,20,FALSE)),0,(VLOOKUP($A44,'Import Peak'!$A$3:T$99,20,FALSE)-VLOOKUP($A44,'Import Peak Change'!$A$106:T$202,20,FALSE)))</f>
        <v>0</v>
      </c>
      <c r="U44" s="6">
        <f>IF(ISERROR(VLOOKUP($A44,'Import Peak'!$A$3:U$99,21,FALSE)-VLOOKUP($A44,'Import Peak Change'!$A$106:U$202,21,FALSE)),0,(VLOOKUP($A44,'Import Peak'!$A$3:U$99,21,FALSE)-VLOOKUP($A44,'Import Peak Change'!$A$106:U$202,21,FALSE)))</f>
        <v>0</v>
      </c>
      <c r="V44" s="6">
        <f>IF(ISERROR(VLOOKUP($A44,'Import Peak'!$A$3:V$99,22,FALSE)-VLOOKUP($A44,'Import Peak Change'!$A$106:V$202,22,FALSE)),0,(VLOOKUP($A44,'Import Peak'!$A$3:V$99,22,FALSE)-VLOOKUP($A44,'Import Peak Change'!$A$106:V$202,22,FALSE)))</f>
        <v>0</v>
      </c>
      <c r="W44" s="6">
        <f>IF(ISERROR(VLOOKUP($A44,'Import Peak'!$A$3:W$99,23,FALSE)-VLOOKUP($A44,'Import Peak Change'!$A$106:W$202,23,FALSE)),0,(VLOOKUP($A44,'Import Peak'!$A$3:W$99,23,FALSE)-VLOOKUP($A44,'Import Peak Change'!$A$106:W$202,23,FALSE)))</f>
        <v>0</v>
      </c>
      <c r="X44" s="6">
        <f>IF(ISERROR(VLOOKUP($A44,'Import Peak'!$A$3:X$99,24,FALSE)-VLOOKUP($A44,'Import Peak Change'!$A$106:X$202,24,FALSE)),0,(VLOOKUP($A44,'Import Peak'!$A$3:X$99,24,FALSE)-VLOOKUP($A44,'Import Peak Change'!$A$106:X$202,24,FALSE)))</f>
        <v>0</v>
      </c>
      <c r="Y44" s="6">
        <f>IF(ISERROR(VLOOKUP($A44,'Import Peak'!$A$3:Y$99,25,FALSE)-VLOOKUP($A44,'Import Peak Change'!$A$106:Y$202,25,FALSE)),0,(VLOOKUP($A44,'Import Peak'!$A$3:Y$99,25,FALSE)-VLOOKUP($A44,'Import Peak Change'!$A$106:Y$202,25,FALSE)))</f>
        <v>0</v>
      </c>
      <c r="Z44" s="6">
        <f>IF(ISERROR(VLOOKUP($A44,'Import Peak'!$A$3:Z$99,26,FALSE)-VLOOKUP($A44,'Import Peak Change'!$A$106:Z$202,26,FALSE)),0,(VLOOKUP($A44,'Import Peak'!$A$3:Z$99,26,FALSE)-VLOOKUP($A44,'Import Peak Change'!$A$106:Z$202,26,FALSE)))</f>
        <v>0</v>
      </c>
      <c r="AA44" s="6">
        <f>IF(ISERROR(VLOOKUP($A44,'Import Peak'!$A$3:AA$99,27,FALSE)-VLOOKUP($A44,'Import Peak Change'!$A$106:AA$202,27,FALSE)),0,(VLOOKUP($A44,'Import Peak'!$A$3:AA$99,27,FALSE)-VLOOKUP($A44,'Import Peak Change'!$A$106:AA$202,27,FALSE)))</f>
        <v>0</v>
      </c>
      <c r="AB44" s="6">
        <f>IF(ISERROR(VLOOKUP($A44,'Import Peak'!$A$3:AB$99,28,FALSE)-VLOOKUP($A44,'Import Peak Change'!$A$106:AB$202,28,FALSE)),0,(VLOOKUP($A44,'Import Peak'!$A$3:AB$99,28,FALSE)-VLOOKUP($A44,'Import Peak Change'!$A$106:AB$202,28,FALSE)))</f>
        <v>0</v>
      </c>
      <c r="AC44" s="6">
        <f>IF(ISERROR(VLOOKUP($A44,'Import Peak'!$A$3:AC$99,29,FALSE)-VLOOKUP($A44,'Import Peak Change'!$A$106:AC$202,29,FALSE)),0,(VLOOKUP($A44,'Import Peak'!$A$3:AC$99,29,FALSE)-VLOOKUP($A44,'Import Peak Change'!$A$106:AC$202,29,FALSE)))</f>
        <v>0</v>
      </c>
      <c r="AD44" s="6">
        <f>IF(ISERROR(VLOOKUP($A44,'Import Peak'!$A$3:AD$99,30,FALSE)-VLOOKUP($A44,'Import Peak Change'!$A$106:AD$202,30,FALSE)),0,(VLOOKUP($A44,'Import Peak'!$A$3:AD$99,30,FALSE)-VLOOKUP($A44,'Import Peak Change'!$A$106:AD$202,30,FALSE)))</f>
        <v>0</v>
      </c>
      <c r="AE44" s="6">
        <f>IF(ISERROR(VLOOKUP($A44,'Import Peak'!$A$3:AE$99,31,FALSE)-VLOOKUP($A44,'Import Peak Change'!$A$106:AE$202,31,FALSE)),0,(VLOOKUP($A44,'Import Peak'!$A$3:AE$99,31,FALSE)-VLOOKUP($A44,'Import Peak Change'!$A$106:AE$202,31,FALSE)))</f>
        <v>0</v>
      </c>
      <c r="AF44" s="6">
        <f>IF(ISERROR(VLOOKUP($A44,'Import Peak'!$A$3:AF$99,32,FALSE)-VLOOKUP($A44,'Import Peak Change'!$A$106:AF$202,32,FALSE)),0,(VLOOKUP($A44,'Import Peak'!$A$3:AF$99,32,FALSE)-VLOOKUP($A44,'Import Peak Change'!$A$106:AF$202,32,FALSE)))</f>
        <v>0</v>
      </c>
      <c r="AG44" s="6">
        <f>IF(ISERROR(VLOOKUP($A44,'Import Peak'!$A$3:AG$99,33,FALSE)-VLOOKUP($A44,'Import Peak Change'!$A$106:AG$202,33,FALSE)),0,(VLOOKUP($A44,'Import Peak'!$A$3:AG$99,33,FALSE)-VLOOKUP($A44,'Import Peak Change'!$A$106:AG$202,33,FALSE)))</f>
        <v>0</v>
      </c>
      <c r="AH44" s="6">
        <f>IF(ISERROR(VLOOKUP($A44,'Import Peak'!$A$3:AH$99,34,FALSE)-VLOOKUP($A44,'Import Peak Change'!$A$106:AH$202,34,FALSE)),0,(VLOOKUP($A44,'Import Peak'!$A$3:AH$99,34,FALSE)-VLOOKUP($A44,'Import Peak Change'!$A$106:AH$202,34,FALSE)))</f>
        <v>0</v>
      </c>
      <c r="AI44" s="6">
        <f>IF(ISERROR(VLOOKUP($A44,'Import Peak'!$A$3:AI$99,35,FALSE)-VLOOKUP($A44,'Import Peak Change'!$A$106:AI$202,35,FALSE)),0,(VLOOKUP($A44,'Import Peak'!$A$3:AI$99,35,FALSE)-VLOOKUP($A44,'Import Peak Change'!$A$106:AI$202,35,FALSE)))</f>
        <v>0</v>
      </c>
      <c r="AJ44" s="6">
        <f>IF(ISERROR(VLOOKUP($A44,'Import Peak'!$A$3:AJ$99,36,FALSE)-VLOOKUP($A44,'Import Peak Change'!$A$106:AJ$202,36,FALSE)),0,(VLOOKUP($A44,'Import Peak'!$A$3:AJ$99,36,FALSE)-VLOOKUP($A44,'Import Peak Change'!$A$106:AJ$202,36,FALSE)))</f>
        <v>0</v>
      </c>
      <c r="AK44" s="6">
        <f>IF(ISERROR(VLOOKUP($A44,'Import Peak'!$A$3:AK$99,37,FALSE)-VLOOKUP($A44,'Import Peak Change'!$A$106:AK$202,37,FALSE)),0,(VLOOKUP($A44,'Import Peak'!$A$3:AK$99,37,FALSE)-VLOOKUP($A44,'Import Peak Change'!$A$106:AK$202,37,FALSE)))</f>
        <v>0</v>
      </c>
      <c r="AL44" s="6">
        <f>IF(ISERROR(VLOOKUP($A44,'Import Peak'!$A$3:AL$99,38,FALSE)-VLOOKUP($A44,'Import Peak Change'!$A$106:AL$202,38,FALSE)),0,(VLOOKUP($A44,'Import Peak'!$A$3:AL$99,38,FALSE)-VLOOKUP($A44,'Import Peak Change'!$A$106:AL$202,38,FALSE)))</f>
        <v>0</v>
      </c>
      <c r="AM44" s="6">
        <f>IF(ISERROR(VLOOKUP($A44,'Import Peak'!$A$3:AM$99,39,FALSE)-VLOOKUP($A44,'Import Peak Change'!$A$106:AM$202,39,FALSE)),0,(VLOOKUP($A44,'Import Peak'!$A$3:AM$99,39,FALSE)-VLOOKUP($A44,'Import Peak Change'!$A$106:AM$202,39,FALSE)))</f>
        <v>0</v>
      </c>
      <c r="AN44" s="6">
        <f>IF(ISERROR(VLOOKUP($A44,'Import Peak'!$A$3:AN$99,40,FALSE)-VLOOKUP($A44,'Import Peak Change'!$A$106:AN$202,40,FALSE)),0,(VLOOKUP($A44,'Import Peak'!$A$3:AN$99,40,FALSE)-VLOOKUP($A44,'Import Peak Change'!$A$106:AN$202,40,FALSE)))</f>
        <v>0</v>
      </c>
      <c r="AO44" s="6">
        <f>IF(ISERROR(VLOOKUP($A44,'Import Peak'!$A$3:AO$99,41,FALSE)-VLOOKUP($A44,'Import Peak Change'!$A$106:AO$202,41,FALSE)),0,(VLOOKUP($A44,'Import Peak'!$A$3:AO$99,41,FALSE)-VLOOKUP($A44,'Import Peak Change'!$A$106:AO$202,41,FALSE)))</f>
        <v>0</v>
      </c>
      <c r="AP44" s="6">
        <f>IF(ISERROR(VLOOKUP($A44,'Import Peak'!$A$3:AP$99,42,FALSE)-VLOOKUP($A44,'Import Peak Change'!$A$106:AP$202,42,FALSE)),0,(VLOOKUP($A44,'Import Peak'!$A$3:AP$99,42,FALSE)-VLOOKUP($A44,'Import Peak Change'!$A$106:AP$202,42,FALSE)))</f>
        <v>0</v>
      </c>
      <c r="AQ44" s="6">
        <f>IF(ISERROR(VLOOKUP($A44,'Import Peak'!$A$3:AQ$99,43,FALSE)-VLOOKUP($A44,'Import Peak Change'!$A$106:AQ$202,43,FALSE)),0,(VLOOKUP($A44,'Import Peak'!$A$3:AQ$99,43,FALSE)-VLOOKUP($A44,'Import Peak Change'!$A$106:AQ$202,43,FALSE)))</f>
        <v>0</v>
      </c>
      <c r="AR44" s="6">
        <f>IF(ISERROR(VLOOKUP($A44,'Import Peak'!$A$3:AR$99,44,FALSE)-VLOOKUP($A44,'Import Peak Change'!$A$106:AR$202,44,FALSE)),0,(VLOOKUP($A44,'Import Peak'!$A$3:AR$99,44,FALSE)-VLOOKUP($A44,'Import Peak Change'!$A$106:AR$202,44,FALSE)))</f>
        <v>0</v>
      </c>
      <c r="AS44" s="6">
        <f>IF(ISERROR(VLOOKUP($A44,'Import Peak'!$A$3:AS$99,45,FALSE)-VLOOKUP($A44,'Import Peak Change'!$A$106:AS$202,45,FALSE)),0,(VLOOKUP($A44,'Import Peak'!$A$3:AS$99,45,FALSE)-VLOOKUP($A44,'Import Peak Change'!$A$106:AS$202,45,FALSE)))</f>
        <v>0</v>
      </c>
      <c r="AT44" s="6">
        <f>IF(ISERROR(VLOOKUP($A44,'Import Peak'!$A$3:AT$99,46,FALSE)-VLOOKUP($A44,'Import Peak Change'!$A$106:AT$202,46,FALSE)),0,(VLOOKUP($A44,'Import Peak'!$A$3:AT$99,46,FALSE)-VLOOKUP($A44,'Import Peak Change'!$A$106:AT$202,46,FALSE)))</f>
        <v>0</v>
      </c>
      <c r="AU44" s="6">
        <f>IF(ISERROR(VLOOKUP($A44,'Import Peak'!$A$3:AU$99,47,FALSE)-VLOOKUP($A44,'Import Peak Change'!$A$106:AU$202,47,FALSE)),0,(VLOOKUP($A44,'Import Peak'!$A$3:AU$99,47,FALSE)-VLOOKUP($A44,'Import Peak Change'!$A$106:AU$202,47,FALSE)))</f>
        <v>0</v>
      </c>
      <c r="AV44" s="6">
        <f>IF(ISERROR(VLOOKUP($A44,'Import Peak'!$A$3:AV$99,48,FALSE)-VLOOKUP($A44,'Import Peak Change'!$A$106:AV$202,48,FALSE)),0,(VLOOKUP($A44,'Import Peak'!$A$3:AV$99,48,FALSE)-VLOOKUP($A44,'Import Peak Change'!$A$106:AV$202,48,FALSE)))</f>
        <v>0</v>
      </c>
      <c r="AW44" s="6">
        <f>IF(ISERROR(VLOOKUP($A44,'Import Peak'!$A$3:AW$99,49,FALSE)-VLOOKUP($A44,'Import Peak Change'!$A$106:AW$202,49,FALSE)),0,(VLOOKUP($A44,'Import Peak'!$A$3:AW$99,49,FALSE)-VLOOKUP($A44,'Import Peak Change'!$A$106:AW$202,49,FALSE)))</f>
        <v>0</v>
      </c>
      <c r="AX44" s="6">
        <f>IF(ISERROR(VLOOKUP($A44,'Import Peak'!$A$3:AX$99,50,FALSE)-VLOOKUP($A44,'Import Peak Change'!$A$106:AX$202,50,FALSE)),0,(VLOOKUP($A44,'Import Peak'!$A$3:AX$99,50,FALSE)-VLOOKUP($A44,'Import Peak Change'!$A$106:AX$202,50,FALSE)))</f>
        <v>0</v>
      </c>
      <c r="AY44" s="6">
        <f>IF(ISERROR(VLOOKUP($A44,'Import Peak'!$A$3:AY$99,51,FALSE)-VLOOKUP($A44,'Import Peak Change'!$A$106:AY$202,51,FALSE)),0,(VLOOKUP($A44,'Import Peak'!$A$3:AY$99,51,FALSE)-VLOOKUP($A44,'Import Peak Change'!$A$106:AY$202,51,FALSE)))</f>
        <v>0</v>
      </c>
      <c r="AZ44" s="6">
        <f>IF(ISERROR(VLOOKUP($A44,'Import Peak'!$A$3:AZ$99,52,FALSE)-VLOOKUP($A44,'Import Peak Change'!$A$106:AZ$202,52,FALSE)),0,(VLOOKUP($A44,'Import Peak'!$A$3:AZ$99,52,FALSE)-VLOOKUP($A44,'Import Peak Change'!$A$106:AZ$202,52,FALSE)))</f>
        <v>0</v>
      </c>
      <c r="BA44" s="6">
        <f>IF(ISERROR(VLOOKUP($A44,'Import Peak'!$A$3:BA$99,53,FALSE)-VLOOKUP($A44,'Import Peak Change'!$A$106:BA$202,53,FALSE)),0,(VLOOKUP($A44,'Import Peak'!$A$3:BA$99,53,FALSE)-VLOOKUP($A44,'Import Peak Change'!$A$106:BA$202,53,FALSE)))</f>
        <v>0</v>
      </c>
      <c r="BB44" s="6">
        <f>IF(ISERROR(VLOOKUP($A44,'Import Peak'!$A$3:BB$99,54,FALSE)-VLOOKUP($A44,'Import Peak Change'!$A$106:BB$202,54,FALSE)),0,(VLOOKUP($A44,'Import Peak'!$A$3:BB$99,54,FALSE)-VLOOKUP($A44,'Import Peak Change'!$A$106:BB$202,54,FALSE)))</f>
        <v>0</v>
      </c>
      <c r="BC44" s="6">
        <f>IF(ISERROR(VLOOKUP($A44,'Import Peak'!$A$3:BC$99,55,FALSE)-VLOOKUP($A44,'Import Peak Change'!$A$106:BC$202,55,FALSE)),0,(VLOOKUP($A44,'Import Peak'!$A$3:BC$99,55,FALSE)-VLOOKUP($A44,'Import Peak Change'!$A$106:BC$202,55,FALSE)))</f>
        <v>0</v>
      </c>
      <c r="BD44" s="6">
        <f>IF(ISERROR(VLOOKUP($A44,'Import Peak'!$A$3:BD$99,56,FALSE)-VLOOKUP($A44,'Import Peak Change'!$A$106:BD$202,56,FALSE)),0,(VLOOKUP($A44,'Import Peak'!$A$3:BD$99,56,FALSE)-VLOOKUP($A44,'Import Peak Change'!$A$106:BD$202,56,FALSE)))</f>
        <v>0</v>
      </c>
      <c r="BE44" s="6">
        <f>IF(ISERROR(VLOOKUP($A44,'Import Peak'!$A$3:BE$99,57,FALSE)-VLOOKUP($A44,'Import Peak Change'!$A$106:BE$202,57,FALSE)),0,(VLOOKUP($A44,'Import Peak'!$A$3:BE$99,57,FALSE)-VLOOKUP($A44,'Import Peak Change'!$A$106:BE$202,57,FALSE)))</f>
        <v>0</v>
      </c>
      <c r="BF44" s="6">
        <f>IF(ISERROR(VLOOKUP($A44,'Import Peak'!$A$3:BF$99,58,FALSE)-VLOOKUP($A44,'Import Peak Change'!$A$106:BF$202,58,FALSE)),0,(VLOOKUP($A44,'Import Peak'!$A$3:BF$99,58,FALSE)-VLOOKUP($A44,'Import Peak Change'!$A$106:BF$202,58,FALSE)))</f>
        <v>0</v>
      </c>
      <c r="BG44" s="6">
        <f>IF(ISERROR(VLOOKUP($A44,'Import Peak'!$A$3:BG$99,59,FALSE)-VLOOKUP($A44,'Import Peak Change'!$A$106:BG$202,59,FALSE)),0,(VLOOKUP($A44,'Import Peak'!$A$3:BG$99,59,FALSE)-VLOOKUP($A44,'Import Peak Change'!$A$106:BG$202,59,FALSE)))</f>
        <v>0</v>
      </c>
      <c r="BH44" s="6">
        <f>IF(ISERROR(VLOOKUP($A44,'Import Peak'!$A$3:BH$99,60,FALSE)-VLOOKUP($A44,'Import Peak Change'!$A$106:BH$202,60,FALSE)),0,(VLOOKUP($A44,'Import Peak'!$A$3:BH$99,60,FALSE)-VLOOKUP($A44,'Import Peak Change'!$A$106:BH$202,60,FALSE)))</f>
        <v>0</v>
      </c>
      <c r="BI44" s="6">
        <f>IF(ISERROR(VLOOKUP($A44,'Import Peak'!$A$3:BI$99,61,FALSE)-VLOOKUP($A44,'Import Peak Change'!$A$106:BI$202,61,FALSE)),0,(VLOOKUP($A44,'Import Peak'!$A$3:BI$99,61,FALSE)-VLOOKUP($A44,'Import Peak Change'!$A$106:BI$202,61,FALSE)))</f>
        <v>0</v>
      </c>
      <c r="BJ44" s="6">
        <f>IF(ISERROR(VLOOKUP($A44,'Import Peak'!$A$3:BJ$99,62,FALSE)-VLOOKUP($A44,'Import Peak Change'!$A$106:BJ$202,62,FALSE)),0,(VLOOKUP($A44,'Import Peak'!$A$3:BJ$99,62,FALSE)-VLOOKUP($A44,'Import Peak Change'!$A$106:BJ$202,62,FALSE)))</f>
        <v>0</v>
      </c>
      <c r="BK44" s="6">
        <f>IF(ISERROR(VLOOKUP($A44,'Import Peak'!$A$3:BK$99,63,FALSE)-VLOOKUP($A44,'Import Peak Change'!$A$106:BK$202,63,FALSE)),0,(VLOOKUP($A44,'Import Peak'!$A$3:BK$99,63,FALSE)-VLOOKUP($A44,'Import Peak Change'!$A$106:BK$202,63,FALSE)))</f>
        <v>0</v>
      </c>
      <c r="BL44" s="6">
        <f>IF(ISERROR(VLOOKUP($A44,'Import Peak'!$A$3:BL$99,64,FALSE)-VLOOKUP($A44,'Import Peak Change'!$A$106:BL$202,64,FALSE)),0,(VLOOKUP($A44,'Import Peak'!$A$3:BL$99,64,FALSE)-VLOOKUP($A44,'Import Peak Change'!$A$106:BL$202,64,FALSE)))</f>
        <v>0</v>
      </c>
      <c r="BM44" s="6">
        <f>IF(ISERROR(VLOOKUP($A44,'Import Peak'!$A$3:BM$99,65,FALSE)-VLOOKUP($A44,'Import Peak Change'!$A$106:BM$202,65,FALSE)),0,(VLOOKUP($A44,'Import Peak'!$A$3:BM$99,65,FALSE)-VLOOKUP($A44,'Import Peak Change'!$A$106:BM$202,65,FALSE)))</f>
        <v>0</v>
      </c>
      <c r="BN44" s="6">
        <f>IF(ISERROR(VLOOKUP($A44,'Import Peak'!$A$3:BN$99,66,FALSE)-VLOOKUP($A44,'Import Peak Change'!$A$106:BN$202,66,FALSE)),0,(VLOOKUP($A44,'Import Peak'!$A$3:BN$99,66,FALSE)-VLOOKUP($A44,'Import Peak Change'!$A$106:BN$202,66,FALSE)))</f>
        <v>0</v>
      </c>
      <c r="BO44" s="6">
        <f>IF(ISERROR(VLOOKUP($A44,'Import Peak'!$A$3:BO$99,67,FALSE)-VLOOKUP($A44,'Import Peak Change'!$A$106:BO$202,67,FALSE)),0,(VLOOKUP($A44,'Import Peak'!$A$3:BO$99,67,FALSE)-VLOOKUP($A44,'Import Peak Change'!$A$106:BO$202,67,FALSE)))</f>
        <v>0</v>
      </c>
      <c r="BP44" s="6">
        <f>IF(ISERROR(VLOOKUP($A44,'Import Peak'!$A$3:BP$99,68,FALSE)-VLOOKUP($A44,'Import Peak Change'!$A$106:BP$202,68,FALSE)),0,(VLOOKUP($A44,'Import Peak'!$A$3:BP$99,68,FALSE)-VLOOKUP($A44,'Import Peak Change'!$A$106:BP$202,68,FALSE)))</f>
        <v>0</v>
      </c>
      <c r="BQ44" s="6">
        <f>IF(ISERROR(VLOOKUP($A44,'Import Peak'!$A$3:BQ$99,69,FALSE)-VLOOKUP($A44,'Import Peak Change'!$A$106:BQ$202,69,FALSE)),0,(VLOOKUP($A44,'Import Peak'!$A$3:BQ$99,69,FALSE)-VLOOKUP($A44,'Import Peak Change'!$A$106:BQ$202,69,FALSE)))</f>
        <v>0</v>
      </c>
      <c r="BR44" s="6">
        <f>IF(ISERROR(VLOOKUP($A44,'Import Peak'!$A$3:BR$99,70,FALSE)-VLOOKUP($A44,'Import Peak Change'!$A$106:BR$202,70,FALSE)),0,(VLOOKUP($A44,'Import Peak'!$A$3:BR$99,70,FALSE)-VLOOKUP($A44,'Import Peak Change'!$A$106:BR$202,70,FALSE)))</f>
        <v>0</v>
      </c>
      <c r="BS44" s="6">
        <f>IF(ISERROR(VLOOKUP($A44,'Import Peak'!$A$3:BS$99,71,FALSE)-VLOOKUP($A44,'Import Peak Change'!$A$106:BS$202,71,FALSE)),0,(VLOOKUP($A44,'Import Peak'!$A$3:BS$99,71,FALSE)-VLOOKUP($A44,'Import Peak Change'!$A$106:BS$202,71,FALSE)))</f>
        <v>0</v>
      </c>
      <c r="BT44" s="6">
        <f>IF(ISERROR(VLOOKUP($A44,'Import Peak'!$A$3:BT$99,72,FALSE)-VLOOKUP($A44,'Import Peak Change'!$A$106:BT$202,72,FALSE)),0,(VLOOKUP($A44,'Import Peak'!$A$3:BT$99,72,FALSE)-VLOOKUP($A44,'Import Peak Change'!$A$106:BT$202,72,FALSE)))</f>
        <v>0</v>
      </c>
      <c r="BU44" s="6">
        <f>IF(ISERROR(VLOOKUP($A44,'Import Peak'!$A$3:BU$99,73,FALSE)-VLOOKUP($A44,'Import Peak Change'!$A$106:BU$202,73,FALSE)),0,(VLOOKUP($A44,'Import Peak'!$A$3:BU$99,73,FALSE)-VLOOKUP($A44,'Import Peak Change'!$A$106:BU$202,73,FALSE)))</f>
        <v>0</v>
      </c>
      <c r="BV44" s="6">
        <f>IF(ISERROR(VLOOKUP($A44,'Import Peak'!$A$3:BV$99,74,FALSE)-VLOOKUP($A44,'Import Peak Change'!$A$106:BV$202,74,FALSE)),0,(VLOOKUP($A44,'Import Peak'!$A$3:BV$99,74,FALSE)-VLOOKUP($A44,'Import Peak Change'!$A$106:BV$202,74,FALSE)))</f>
        <v>0</v>
      </c>
      <c r="BW44" s="6">
        <f>IF(ISERROR(VLOOKUP($A44,'Import Peak'!$A$3:BW$99,75,FALSE)-VLOOKUP($A44,'Import Peak Change'!$A$106:BW$202,75,FALSE)),0,(VLOOKUP($A44,'Import Peak'!$A$3:BW$99,75,FALSE)-VLOOKUP($A44,'Import Peak Change'!$A$106:BW$202,75,FALSE)))</f>
        <v>0</v>
      </c>
      <c r="BX44" s="6">
        <f>IF(ISERROR(VLOOKUP($A44,'Import Peak'!$A$3:BX$99,76,FALSE)-VLOOKUP($A44,'Import Peak Change'!$A$106:BX$202,76,FALSE)),0,(VLOOKUP($A44,'Import Peak'!$A$3:BX$99,76,FALSE)-VLOOKUP($A44,'Import Peak Change'!$A$106:BX$202,76,FALSE)))</f>
        <v>0</v>
      </c>
      <c r="BY44" s="6">
        <f>IF(ISERROR(VLOOKUP($A44,'Import Peak'!$A$3:BY$99,77,FALSE)-VLOOKUP($A44,'Import Peak Change'!$A$106:BY$202,77,FALSE)),0,(VLOOKUP($A44,'Import Peak'!$A$3:BY$99,77,FALSE)-VLOOKUP($A44,'Import Peak Change'!$A$106:BY$202,77,FALSE)))</f>
        <v>0</v>
      </c>
      <c r="BZ44" s="6">
        <f>IF(ISERROR(VLOOKUP($A44,'Import Peak'!$A$3:BZ$99,78,FALSE)-VLOOKUP($A44,'Import Peak Change'!$A$106:BZ$202,78,FALSE)),0,(VLOOKUP($A44,'Import Peak'!$A$3:BZ$99,78,FALSE)-VLOOKUP($A44,'Import Peak Change'!$A$106:BZ$202,78,FALSE)))</f>
        <v>0</v>
      </c>
      <c r="CA44" s="6">
        <f>IF(ISERROR(VLOOKUP($A44,'Import Peak'!$A$3:CA$99,79,FALSE)-VLOOKUP($A44,'Import Peak Change'!$A$106:CA$202,79,FALSE)),0,(VLOOKUP($A44,'Import Peak'!$A$3:CA$99,79,FALSE)-VLOOKUP($A44,'Import Peak Change'!$A$106:CA$202,79,FALSE)))</f>
        <v>0</v>
      </c>
      <c r="CB44" s="6">
        <f>IF(ISERROR(VLOOKUP($A44,'Import Peak'!$A$3:CB$99,80,FALSE)-VLOOKUP($A44,'Import Peak Change'!$A$106:CB$202,80,FALSE)),0,(VLOOKUP($A44,'Import Peak'!$A$3:CB$99,80,FALSE)-VLOOKUP($A44,'Import Peak Change'!$A$106:CB$202,80,FALSE)))</f>
        <v>0</v>
      </c>
      <c r="CC44" s="6">
        <f>IF(ISERROR(VLOOKUP($A44,'Import Peak'!$A$3:CC$99,81,FALSE)-VLOOKUP($A44,'Import Peak Change'!$A$106:CC$202,81,FALSE)),0,(VLOOKUP($A44,'Import Peak'!$A$3:CC$99,81,FALSE)-VLOOKUP($A44,'Import Peak Change'!$A$106:CC$202,81,FALSE)))</f>
        <v>0</v>
      </c>
      <c r="CD44" s="6">
        <f>IF(ISERROR(VLOOKUP($A44,'Import Peak'!$A$3:CD$99,82,FALSE)-VLOOKUP($A44,'Import Peak Change'!$A$106:CD$202,82,FALSE)),0,(VLOOKUP($A44,'Import Peak'!$A$3:CD$99,82,FALSE)-VLOOKUP($A44,'Import Peak Change'!$A$106:CD$202,82,FALSE)))</f>
        <v>0</v>
      </c>
      <c r="CE44" s="6">
        <f>IF(ISERROR(VLOOKUP($A44,'Import Peak'!$A$3:CE$99,83,FALSE)-VLOOKUP($A44,'Import Peak Change'!$A$106:CE$202,83,FALSE)),0,(VLOOKUP($A44,'Import Peak'!$A$3:CE$99,83,FALSE)-VLOOKUP($A44,'Import Peak Change'!$A$106:CE$202,83,FALSE)))</f>
        <v>0</v>
      </c>
      <c r="CF44" s="6">
        <f>IF(ISERROR(VLOOKUP($A44,'Import Peak'!$A$3:CF$99,84,FALSE)-VLOOKUP($A44,'Import Peak Change'!$A$106:CF$202,84,FALSE)),0,(VLOOKUP($A44,'Import Peak'!$A$3:CF$99,84,FALSE)-VLOOKUP($A44,'Import Peak Change'!$A$106:CF$202,84,FALSE)))</f>
        <v>0</v>
      </c>
      <c r="CG44" s="6">
        <f>IF(ISERROR(VLOOKUP($A44,'Import Peak'!$A$3:CG$99,85,FALSE)-VLOOKUP($A44,'Import Peak Change'!$A$106:CG$202,85,FALSE)),0,(VLOOKUP($A44,'Import Peak'!$A$3:CG$99,85,FALSE)-VLOOKUP($A44,'Import Peak Change'!$A$106:CG$202,85,FALSE)))</f>
        <v>0</v>
      </c>
      <c r="CH44" s="6">
        <f>IF(ISERROR(VLOOKUP($A44,'Import Peak'!$A$3:CH$99,86,FALSE)-VLOOKUP($A44,'Import Peak Change'!$A$106:CH$202,86,FALSE)),0,(VLOOKUP($A44,'Import Peak'!$A$3:CH$99,86,FALSE)-VLOOKUP($A44,'Import Peak Change'!$A$106:CH$202,86,FALSE)))</f>
        <v>0</v>
      </c>
      <c r="CI44" s="6">
        <f>IF(ISERROR(VLOOKUP($A44,'Import Peak'!$A$3:CI$99,87,FALSE)-VLOOKUP($A44,'Import Peak Change'!$A$106:CI$202,87,FALSE)),0,(VLOOKUP($A44,'Import Peak'!$A$3:CI$99,87,FALSE)-VLOOKUP($A44,'Import Peak Change'!$A$106:CI$202,87,FALSE)))</f>
        <v>0</v>
      </c>
      <c r="CJ44" s="6">
        <f>IF(ISERROR(VLOOKUP($A44,'Import Peak'!$A$3:CJ$99,88,FALSE)-VLOOKUP($A44,'Import Peak Change'!$A$106:CJ$202,88,FALSE)),0,(VLOOKUP($A44,'Import Peak'!$A$3:CJ$99,88,FALSE)-VLOOKUP($A44,'Import Peak Change'!$A$106:CJ$202,88,FALSE)))</f>
        <v>0</v>
      </c>
      <c r="CK44" s="6">
        <f>IF(ISERROR(VLOOKUP($A44,'Import Peak'!$A$3:CK$99,89,FALSE)-VLOOKUP($A44,'Import Peak Change'!$A$106:CK$202,89,FALSE)),0,(VLOOKUP($A44,'Import Peak'!$A$3:CK$99,89,FALSE)-VLOOKUP($A44,'Import Peak Change'!$A$106:CK$202,89,FALSE)))</f>
        <v>0</v>
      </c>
      <c r="CL44" s="6">
        <f>IF(ISERROR(VLOOKUP($A44,'Import Peak'!$A$3:CL$99,90,FALSE)-VLOOKUP($A44,'Import Peak Change'!$A$106:CL$202,90,FALSE)),0,(VLOOKUP($A44,'Import Peak'!$A$3:CL$99,90,FALSE)-VLOOKUP($A44,'Import Peak Change'!$A$106:CL$202,90,FALSE)))</f>
        <v>0</v>
      </c>
      <c r="CM44" s="6">
        <f>IF(ISERROR(VLOOKUP($A44,'Import Peak'!$A$3:CM$99,91,FALSE)-VLOOKUP($A44,'Import Peak Change'!$A$106:CM$202,91,FALSE)),0,(VLOOKUP($A44,'Import Peak'!$A$3:CM$99,91,FALSE)-VLOOKUP($A44,'Import Peak Change'!$A$106:CM$202,91,FALSE)))</f>
        <v>0</v>
      </c>
      <c r="CN44" s="6">
        <f>IF(ISERROR(VLOOKUP($A44,'Import Peak'!$A$3:CN$99,92,FALSE)-VLOOKUP($A44,'Import Peak Change'!$A$106:CN$202,92,FALSE)),0,(VLOOKUP($A44,'Import Peak'!$A$3:CN$99,92,FALSE)-VLOOKUP($A44,'Import Peak Change'!$A$106:CN$202,92,FALSE)))</f>
        <v>0</v>
      </c>
      <c r="CO44" s="6">
        <f>IF(ISERROR(VLOOKUP($A44,'Import Peak'!$A$3:CO$99,93,FALSE)-VLOOKUP($A44,'Import Peak Change'!$A$106:CO$202,93,FALSE)),0,(VLOOKUP($A44,'Import Peak'!$A$3:CO$99,93,FALSE)-VLOOKUP($A44,'Import Peak Change'!$A$106:CO$202,93,FALSE)))</f>
        <v>0</v>
      </c>
      <c r="CP44" s="6">
        <f>IF(ISERROR(VLOOKUP($A44,'Import Peak'!$A$3:CP$99,94,FALSE)-VLOOKUP($A44,'Import Peak Change'!$A$106:CP$202,94,FALSE)),0,(VLOOKUP($A44,'Import Peak'!$A$3:CP$99,94,FALSE)-VLOOKUP($A44,'Import Peak Change'!$A$106:CP$202,94,FALSE)))</f>
        <v>0</v>
      </c>
      <c r="CQ44" s="6">
        <f>IF(ISERROR(VLOOKUP($A44,'Import Peak'!$A$3:CQ$99,95,FALSE)-VLOOKUP($A44,'Import Peak Change'!$A$106:CQ$202,95,FALSE)),0,(VLOOKUP($A44,'Import Peak'!$A$3:CQ$99,95,FALSE)-VLOOKUP($A44,'Import Peak Change'!$A$106:CQ$202,95,FALSE)))</f>
        <v>0</v>
      </c>
      <c r="CR44" s="6">
        <f>IF(ISERROR(VLOOKUP($A44,'Import Peak'!$A$3:CR$99,96,FALSE)-VLOOKUP($A44,'Import Peak Change'!$A$106:CR$202,96,FALSE)),0,(VLOOKUP($A44,'Import Peak'!$A$3:CR$99,96,FALSE)-VLOOKUP($A44,'Import Peak Change'!$A$106:CR$202,96,FALSE)))</f>
        <v>0</v>
      </c>
      <c r="CS44" s="6">
        <f>IF(ISERROR(VLOOKUP($A44,'Import Peak'!$A$3:CS$99,97,FALSE)-VLOOKUP($A44,'Import Peak Change'!$A$106:CS$202,97,FALSE)),0,(VLOOKUP($A44,'Import Peak'!$A$3:CS$99,97,FALSE)-VLOOKUP($A44,'Import Peak Change'!$A$106:CS$202,97,FALSE)))</f>
        <v>0</v>
      </c>
      <c r="CT44" s="6">
        <f>IF(ISERROR(VLOOKUP($A44,'Import Peak'!$A$3:CT$99,98,FALSE)-VLOOKUP($A44,'Import Peak Change'!$A$106:CT$202,98,FALSE)),0,(VLOOKUP($A44,'Import Peak'!$A$3:CT$99,98,FALSE)-VLOOKUP($A44,'Import Peak Change'!$A$106:CT$202,98,FALSE)))</f>
        <v>0</v>
      </c>
      <c r="CU44" s="6">
        <f>IF(ISERROR(VLOOKUP($A44,'Import Peak'!$A$3:CU$99,99,FALSE)-VLOOKUP($A44,'Import Peak Change'!$A$106:CU$202,99,FALSE)),0,(VLOOKUP($A44,'Import Peak'!$A$3:CU$99,99,FALSE)-VLOOKUP($A44,'Import Peak Change'!$A$106:CU$202,99,FALSE)))</f>
        <v>0</v>
      </c>
      <c r="CV44" s="6">
        <f>IF(ISERROR(VLOOKUP($A44,'Import Peak'!$A$3:CV$99,100,FALSE)-VLOOKUP($A44,'Import Peak Change'!$A$106:CV$202,100,FALSE)),0,(VLOOKUP($A44,'Import Peak'!$A$3:CV$99,100,FALSE)-VLOOKUP($A44,'Import Peak Change'!$A$106:CV$202,100,FALSE)))</f>
        <v>0</v>
      </c>
      <c r="CW44" s="6">
        <f>IF(ISERROR(VLOOKUP($A44,'Import Peak'!$A$3:CW$99,101,FALSE)-VLOOKUP($A44,'Import Peak Change'!$A$106:CW$202,101,FALSE)),0,(VLOOKUP($A44,'Import Peak'!$A$3:CW$99,101,FALSE)-VLOOKUP($A44,'Import Peak Change'!$A$106:CW$202,101,FALSE)))</f>
        <v>0</v>
      </c>
      <c r="CX44" s="6">
        <f>IF(ISERROR(VLOOKUP($A44,'Import Peak'!$A$3:CX$99,102,FALSE)-VLOOKUP($A44,'Import Peak Change'!$A$106:CX$202,102,FALSE)),0,(VLOOKUP($A44,'Import Peak'!$A$3:CX$99,102,FALSE)-VLOOKUP($A44,'Import Peak Change'!$A$106:CX$202,102,FALSE)))</f>
        <v>0</v>
      </c>
      <c r="CY44" s="6">
        <f>IF(ISERROR(VLOOKUP($A44,'Import Peak'!$A$3:CY$99,103,FALSE)-VLOOKUP($A44,'Import Peak Change'!$A$106:CY$202,103,FALSE)),0,(VLOOKUP($A44,'Import Peak'!$A$3:CY$99,103,FALSE)-VLOOKUP($A44,'Import Peak Change'!$A$106:CY$202,103,FALSE)))</f>
        <v>0</v>
      </c>
      <c r="CZ44" s="6">
        <f>IF(ISERROR(VLOOKUP($A44,'Import Peak'!$A$3:CZ$99,104,FALSE)-VLOOKUP($A44,'Import Peak Change'!$A$106:CZ$202,104,FALSE)),0,(VLOOKUP($A44,'Import Peak'!$A$3:CZ$99,104,FALSE)-VLOOKUP($A44,'Import Peak Change'!$A$106:CZ$202,104,FALSE)))</f>
        <v>0</v>
      </c>
      <c r="DA44" s="6">
        <f>IF(ISERROR(VLOOKUP($A44,'Import Peak'!$A$3:DA$99,105,FALSE)-VLOOKUP($A44,'Import Peak Change'!$A$106:DA$202,105,FALSE)),0,(VLOOKUP($A44,'Import Peak'!$A$3:DA$99,105,FALSE)-VLOOKUP($A44,'Import Peak Change'!$A$106:DA$202,105,FALSE)))</f>
        <v>0</v>
      </c>
      <c r="DB44" s="6">
        <f>IF(ISERROR(VLOOKUP($A44,'Import Peak'!$A$3:DB$99,106,FALSE)-VLOOKUP($A44,'Import Peak Change'!$A$106:DB$202,106,FALSE)),0,(VLOOKUP($A44,'Import Peak'!$A$3:DB$99,106,FALSE)-VLOOKUP($A44,'Import Peak Change'!$A$106:DB$202,106,FALSE)))</f>
        <v>0</v>
      </c>
      <c r="DC44" s="6">
        <f>IF(ISERROR(VLOOKUP($A44,'Import Peak'!$A$3:DC$99,107,FALSE)-VLOOKUP($A44,'Import Peak Change'!$A$106:DC$202,107,FALSE)),0,(VLOOKUP($A44,'Import Peak'!$A$3:DC$99,107,FALSE)-VLOOKUP($A44,'Import Peak Change'!$A$106:DC$202,107,FALSE)))</f>
        <v>0</v>
      </c>
      <c r="DD44" s="6">
        <f>IF(ISERROR(VLOOKUP($A44,'Import Peak'!$A$3:DD$99,108,FALSE)-VLOOKUP($A44,'Import Peak Change'!$A$106:DD$202,108,FALSE)),0,(VLOOKUP($A44,'Import Peak'!$A$3:DD$99,108,FALSE)-VLOOKUP($A44,'Import Peak Change'!$A$106:DD$202,108,FALSE)))</f>
        <v>0</v>
      </c>
      <c r="DE44" s="6">
        <f>IF(ISERROR(VLOOKUP($A44,'Import Peak'!$A$3:DE$99,109,FALSE)-VLOOKUP($A44,'Import Peak Change'!$A$106:DE$202,109,FALSE)),0,(VLOOKUP($A44,'Import Peak'!$A$3:DE$99,109,FALSE)-VLOOKUP($A44,'Import Peak Change'!$A$106:DE$202,109,FALSE)))</f>
        <v>0</v>
      </c>
      <c r="DF44" s="6">
        <f>IF(ISERROR(VLOOKUP($A44,'Import Peak'!$A$3:DF$99,110,FALSE)-VLOOKUP($A44,'Import Peak Change'!$A$106:DF$202,110,FALSE)),0,(VLOOKUP($A44,'Import Peak'!$A$3:DF$99,110,FALSE)-VLOOKUP($A44,'Import Peak Change'!$A$106:DF$202,110,FALSE)))</f>
        <v>0</v>
      </c>
      <c r="DG44" s="6">
        <f>IF(ISERROR(VLOOKUP($A44,'Import Peak'!$A$3:DG$99,111,FALSE)-VLOOKUP($A44,'Import Peak Change'!$A$106:DG$202,111,FALSE)),0,(VLOOKUP($A44,'Import Peak'!$A$3:DG$99,111,FALSE)-VLOOKUP($A44,'Import Peak Change'!$A$106:DG$202,111,FALSE)))</f>
        <v>0</v>
      </c>
      <c r="DH44" s="6">
        <f>IF(ISERROR(VLOOKUP($A44,'Import Peak'!$A$3:DH$99,112,FALSE)-VLOOKUP($A44,'Import Peak Change'!$A$106:DH$202,112,FALSE)),0,(VLOOKUP($A44,'Import Peak'!$A$3:DH$99,112,FALSE)-VLOOKUP($A44,'Import Peak Change'!$A$106:DH$202,112,FALSE)))</f>
        <v>0</v>
      </c>
      <c r="DI44" s="6">
        <f>IF(ISERROR(VLOOKUP($A44,'Import Peak'!$A$3:DI$99,113,FALSE)-VLOOKUP($A44,'Import Peak Change'!$A$106:DI$202,113,FALSE)),0,(VLOOKUP($A44,'Import Peak'!$A$3:DI$99,113,FALSE)-VLOOKUP($A44,'Import Peak Change'!$A$106:DI$202,113,FALSE)))</f>
        <v>0</v>
      </c>
      <c r="DJ44" s="6">
        <f>IF(ISERROR(VLOOKUP($A44,'Import Peak'!$A$3:DJ$99,114,FALSE)-VLOOKUP($A44,'Import Peak Change'!$A$106:DJ$202,114,FALSE)),0,(VLOOKUP($A44,'Import Peak'!$A$3:DJ$99,114,FALSE)-VLOOKUP($A44,'Import Peak Change'!$A$106:DJ$202,114,FALSE)))</f>
        <v>0</v>
      </c>
      <c r="DK44" s="6">
        <f>IF(ISERROR(VLOOKUP($A44,'Import Peak'!$A$3:DK$99,115,FALSE)-VLOOKUP($A44,'Import Peak Change'!$A$106:DK$202,115,FALSE)),0,(VLOOKUP($A44,'Import Peak'!$A$3:DK$99,115,FALSE)-VLOOKUP($A44,'Import Peak Change'!$A$106:DK$202,115,FALSE)))</f>
        <v>0</v>
      </c>
      <c r="DL44" s="6">
        <f>IF(ISERROR(VLOOKUP($A44,'Import Peak'!$A$3:DL$99,116,FALSE)-VLOOKUP($A44,'Import Peak Change'!$A$106:DL$202,116,FALSE)),0,(VLOOKUP($A44,'Import Peak'!$A$3:DL$99,116,FALSE)-VLOOKUP($A44,'Import Peak Change'!$A$106:DL$202,116,FALSE)))</f>
        <v>0</v>
      </c>
      <c r="DM44" s="6">
        <f>IF(ISERROR(VLOOKUP($A44,'Import Peak'!$A$3:DM$99,117,FALSE)-VLOOKUP($A44,'Import Peak Change'!$A$106:DM$202,117,FALSE)),0,(VLOOKUP($A44,'Import Peak'!$A$3:DM$99,117,FALSE)-VLOOKUP($A44,'Import Peak Change'!$A$106:DM$202,117,FALSE)))</f>
        <v>0</v>
      </c>
      <c r="DN44" s="6">
        <f>IF(ISERROR(VLOOKUP($A44,'Import Peak'!$A$3:DN$99,118,FALSE)-VLOOKUP($A44,'Import Peak Change'!$A$106:DN$202,118,FALSE)),0,(VLOOKUP($A44,'Import Peak'!$A$3:DN$99,118,FALSE)-VLOOKUP($A44,'Import Peak Change'!$A$106:DN$202,118,FALSE)))</f>
        <v>0</v>
      </c>
      <c r="DO44" s="6">
        <f>IF(ISERROR(VLOOKUP($A44,'Import Peak'!$A$3:DO$99,119,FALSE)-VLOOKUP($A44,'Import Peak Change'!$A$106:DO$202,119,FALSE)),0,(VLOOKUP($A44,'Import Peak'!$A$3:DO$99,119,FALSE)-VLOOKUP($A44,'Import Peak Change'!$A$106:DO$202,119,FALSE)))</f>
        <v>0</v>
      </c>
      <c r="DP44" s="6">
        <f>IF(ISERROR(VLOOKUP($A44,'Import Peak'!$A$3:DP$99,120,FALSE)-VLOOKUP($A44,'Import Peak Change'!$A$106:DP$202,120,FALSE)),0,(VLOOKUP($A44,'Import Peak'!$A$3:DP$99,120,FALSE)-VLOOKUP($A44,'Import Peak Change'!$A$106:DP$202,120,FALSE)))</f>
        <v>0</v>
      </c>
      <c r="DQ44" s="6">
        <f>IF(ISERROR(VLOOKUP($A44,'Import Peak'!$A$3:DQ$99,121,FALSE)-VLOOKUP($A44,'Import Peak Change'!$A$106:DQ$202,121,FALSE)),0,(VLOOKUP($A44,'Import Peak'!$A$3:DQ$99,121,FALSE)-VLOOKUP($A44,'Import Peak Change'!$A$106:DQ$202,121,FALSE)))</f>
        <v>0</v>
      </c>
      <c r="DR44" s="6">
        <f>IF(ISERROR(VLOOKUP($A44,'Import Peak'!$A$3:DR$99,122,FALSE)-VLOOKUP($A44,'Import Peak Change'!$A$106:DR$202,122,FALSE)),0,(VLOOKUP($A44,'Import Peak'!$A$3:DR$99,122,FALSE)-VLOOKUP($A44,'Import Peak Change'!$A$106:DR$202,122,FALSE)))</f>
        <v>0</v>
      </c>
      <c r="DS44" s="6">
        <f>IF(ISERROR(VLOOKUP($A44,'Import Peak'!$A$3:DS$99,123,FALSE)-VLOOKUP($A44,'Import Peak Change'!$A$106:DS$202,123,FALSE)),0,(VLOOKUP($A44,'Import Peak'!$A$3:DS$99,123,FALSE)-VLOOKUP($A44,'Import Peak Change'!$A$106:DS$202,123,FALSE)))</f>
        <v>0</v>
      </c>
      <c r="DT44" s="6">
        <f>IF(ISERROR(VLOOKUP($A44,'Import Peak'!$A$3:DT$99,124,FALSE)-VLOOKUP($A44,'Import Peak Change'!$A$106:DT$202,124,FALSE)),0,(VLOOKUP($A44,'Import Peak'!$A$3:DT$99,124,FALSE)-VLOOKUP($A44,'Import Peak Change'!$A$106:DT$202,124,FALSE)))</f>
        <v>0</v>
      </c>
      <c r="DU44" s="6">
        <f>IF(ISERROR(VLOOKUP($A44,'Import Peak'!$A$3:DU$99,125,FALSE)-VLOOKUP($A44,'Import Peak Change'!$A$106:DU$202,125,FALSE)),0,(VLOOKUP($A44,'Import Peak'!$A$3:DU$99,125,FALSE)-VLOOKUP($A44,'Import Peak Change'!$A$106:DU$202,125,FALSE)))</f>
        <v>0</v>
      </c>
      <c r="DV44" s="6">
        <f>IF(ISERROR(VLOOKUP($A44,'Import Peak'!$A$3:DV$99,126,FALSE)-VLOOKUP($A44,'Import Peak Change'!$A$106:DV$202,126,FALSE)),0,(VLOOKUP($A44,'Import Peak'!$A$3:DV$99,126,FALSE)-VLOOKUP($A44,'Import Peak Change'!$A$106:DV$202,126,FALSE)))</f>
        <v>0</v>
      </c>
      <c r="DW44" s="6">
        <f>IF(ISERROR(VLOOKUP($A44,'Import Peak'!$A$3:DW$99,127,FALSE)-VLOOKUP($A44,'Import Peak Change'!$A$106:DW$202,127,FALSE)),0,(VLOOKUP($A44,'Import Peak'!$A$3:DW$99,127,FALSE)-VLOOKUP($A44,'Import Peak Change'!$A$106:DW$202,127,FALSE)))</f>
        <v>0</v>
      </c>
      <c r="DX44" s="6">
        <f>IF(ISERROR(VLOOKUP($A44,'Import Peak'!$A$3:DX$99,128,FALSE)-VLOOKUP($A44,'Import Peak Change'!$A$106:DX$202,128,FALSE)),0,(VLOOKUP($A44,'Import Peak'!$A$3:DX$99,128,FALSE)-VLOOKUP($A44,'Import Peak Change'!$A$106:DX$202,128,FALSE)))</f>
        <v>0</v>
      </c>
      <c r="DY44" s="6">
        <f>IF(ISERROR(VLOOKUP($A44,'Import Peak'!$A$3:DY$99,129,FALSE)-VLOOKUP($A44,'Import Peak Change'!$A$106:DY$202,129,FALSE)),0,(VLOOKUP($A44,'Import Peak'!$A$3:DY$99,129,FALSE)-VLOOKUP($A44,'Import Peak Change'!$A$106:DY$202,129,FALSE)))</f>
        <v>0</v>
      </c>
      <c r="DZ44" s="6">
        <f>IF(ISERROR(VLOOKUP($A44,'Import Peak'!$A$3:DZ$99,130,FALSE)-VLOOKUP($A44,'Import Peak Change'!$A$106:DZ$202,130,FALSE)),0,(VLOOKUP($A44,'Import Peak'!$A$3:DZ$99,130,FALSE)-VLOOKUP($A44,'Import Peak Change'!$A$106:DZ$202,130,FALSE)))</f>
        <v>0</v>
      </c>
      <c r="EA44" s="6">
        <f>IF(ISERROR(VLOOKUP($A44,'Import Peak'!$A$3:EA$99,131,FALSE)-VLOOKUP($A44,'Import Peak Change'!$A$106:EA$202,131,FALSE)),0,(VLOOKUP($A44,'Import Peak'!$A$3:EA$99,131,FALSE)-VLOOKUP($A44,'Import Peak Change'!$A$106:EA$202,131,FALSE)))</f>
        <v>0</v>
      </c>
      <c r="EB44" s="6">
        <f>IF(ISERROR(VLOOKUP($A44,'Import Peak'!$A$3:EB$99,132,FALSE)-VLOOKUP($A44,'Import Peak Change'!$A$106:EB$202,132,FALSE)),0,(VLOOKUP($A44,'Import Peak'!$A$3:EB$99,132,FALSE)-VLOOKUP($A44,'Import Peak Change'!$A$106:EB$202,132,FALSE)))</f>
        <v>0</v>
      </c>
      <c r="EC44" s="6">
        <f>IF(ISERROR(VLOOKUP($A44,'Import Peak'!$A$3:EC$99,133,FALSE)-VLOOKUP($A44,'Import Peak Change'!$A$106:EC$202,133,FALSE)),0,(VLOOKUP($A44,'Import Peak'!$A$3:EC$99,133,FALSE)-VLOOKUP($A44,'Import Peak Change'!$A$106:EC$202,133,FALSE)))</f>
        <v>0</v>
      </c>
      <c r="ED44" s="6">
        <f>IF(ISERROR(VLOOKUP($A44,'Import Peak'!$A$3:ED$99,134,FALSE)-VLOOKUP($A44,'Import Peak Change'!$A$106:ED$202,134,FALSE)),0,(VLOOKUP($A44,'Import Peak'!$A$3:ED$99,134,FALSE)-VLOOKUP($A44,'Import Peak Change'!$A$106:ED$202,134,FALSE)))</f>
        <v>0</v>
      </c>
      <c r="EE44" s="6">
        <f>IF(ISERROR(VLOOKUP($A44,'Import Peak'!$A$3:EE$99,135,FALSE)-VLOOKUP($A44,'Import Peak Change'!$A$106:EE$202,135,FALSE)),0,(VLOOKUP($A44,'Import Peak'!$A$3:EE$99,135,FALSE)-VLOOKUP($A44,'Import Peak Change'!$A$106:EE$202,135,FALSE)))</f>
        <v>0</v>
      </c>
      <c r="EF44" s="6">
        <f>IF(ISERROR(VLOOKUP($A44,'Import Peak'!$A$3:EF$99,136,FALSE)-VLOOKUP($A44,'Import Peak Change'!$A$106:EF$202,136,FALSE)),0,(VLOOKUP($A44,'Import Peak'!$A$3:EF$99,136,FALSE)-VLOOKUP($A44,'Import Peak Change'!$A$106:EF$202,136,FALSE)))</f>
        <v>0</v>
      </c>
      <c r="EG44" s="6">
        <f>IF(ISERROR(VLOOKUP($A44,'Import Peak'!$A$3:EG$99,137,FALSE)-VLOOKUP($A44,'Import Peak Change'!$A$106:EG$202,137,FALSE)),0,(VLOOKUP($A44,'Import Peak'!$A$3:EG$99,137,FALSE)-VLOOKUP($A44,'Import Peak Change'!$A$106:EG$202,137,FALSE)))</f>
        <v>0</v>
      </c>
      <c r="EH44" s="6">
        <f>IF(ISERROR(VLOOKUP($A44,'Import Peak'!$A$3:EH$99,138,FALSE)-VLOOKUP($A44,'Import Peak Change'!$A$106:EH$202,138,FALSE)),0,(VLOOKUP($A44,'Import Peak'!$A$3:EH$99,138,FALSE)-VLOOKUP($A44,'Import Peak Change'!$A$106:EH$202,138,FALSE)))</f>
        <v>0</v>
      </c>
      <c r="EI44" s="6">
        <f>IF(ISERROR(VLOOKUP($A44,'Import Peak'!$A$3:EI$99,139,FALSE)-VLOOKUP($A44,'Import Peak Change'!$A$106:EI$202,139,FALSE)),0,(VLOOKUP($A44,'Import Peak'!$A$3:EI$99,139,FALSE)-VLOOKUP($A44,'Import Peak Change'!$A$106:EI$202,139,FALSE)))</f>
        <v>0</v>
      </c>
      <c r="EJ44" s="6">
        <f>IF(ISERROR(VLOOKUP($A44,'Import Peak'!$A$3:EJ$99,140,FALSE)-VLOOKUP($A44,'Import Peak Change'!$A$106:EJ$202,140,FALSE)),0,(VLOOKUP($A44,'Import Peak'!$A$3:EJ$99,140,FALSE)-VLOOKUP($A44,'Import Peak Change'!$A$106:EJ$202,140,FALSE)))</f>
        <v>0</v>
      </c>
      <c r="EK44" s="6">
        <f>IF(ISERROR(VLOOKUP($A44,'Import Peak'!$A$3:EK$99,141,FALSE)-VLOOKUP($A44,'Import Peak Change'!$A$106:EK$202,141,FALSE)),0,(VLOOKUP($A44,'Import Peak'!$A$3:EK$99,141,FALSE)-VLOOKUP($A44,'Import Peak Change'!$A$106:EK$202,141,FALSE)))</f>
        <v>0</v>
      </c>
      <c r="EL44" s="6">
        <f>IF(ISERROR(VLOOKUP($A44,'Import Peak'!$A$3:EL$99,142,FALSE)-VLOOKUP($A44,'Import Peak Change'!$A$106:EL$202,142,FALSE)),0,(VLOOKUP($A44,'Import Peak'!$A$3:EL$99,142,FALSE)-VLOOKUP($A44,'Import Peak Change'!$A$106:EL$202,142,FALSE)))</f>
        <v>0</v>
      </c>
      <c r="EM44" s="6">
        <f>IF(ISERROR(VLOOKUP($A44,'Import Peak'!$A$3:EM$99,143,FALSE)-VLOOKUP($A44,'Import Peak Change'!$A$106:EM$202,143,FALSE)),0,(VLOOKUP($A44,'Import Peak'!$A$3:EM$99,143,FALSE)-VLOOKUP($A44,'Import Peak Change'!$A$106:EM$202,143,FALSE)))</f>
        <v>0</v>
      </c>
      <c r="EN44" s="6">
        <f>IF(ISERROR(VLOOKUP($A44,'Import Peak'!$A$3:EN$99,144,FALSE)-VLOOKUP($A44,'Import Peak Change'!$A$106:EN$202,144,FALSE)),0,(VLOOKUP($A44,'Import Peak'!$A$3:EN$99,144,FALSE)-VLOOKUP($A44,'Import Peak Change'!$A$106:EN$202,144,FALSE)))</f>
        <v>0</v>
      </c>
      <c r="EO44" s="6">
        <f>IF(ISERROR(VLOOKUP($A44,'Import Peak'!$A$3:EO$99,145,FALSE)-VLOOKUP($A44,'Import Peak Change'!$A$106:EO$202,145,FALSE)),0,(VLOOKUP($A44,'Import Peak'!$A$3:EO$99,145,FALSE)-VLOOKUP($A44,'Import Peak Change'!$A$106:EO$202,145,FALSE)))</f>
        <v>0</v>
      </c>
      <c r="EP44" s="6">
        <f>IF(ISERROR(VLOOKUP($A44,'Import Peak'!$A$3:EP$99,146,FALSE)-VLOOKUP($A44,'Import Peak Change'!$A$106:EP$202,146,FALSE)),0,(VLOOKUP($A44,'Import Peak'!$A$3:EP$99,146,FALSE)-VLOOKUP($A44,'Import Peak Change'!$A$106:EP$202,146,FALSE)))</f>
        <v>0</v>
      </c>
      <c r="EQ44" s="6">
        <f>IF(ISERROR(VLOOKUP($A44,'Import Peak'!$A$3:EQ$99,147,FALSE)-VLOOKUP($A44,'Import Peak Change'!$A$106:EQ$202,147,FALSE)),0,(VLOOKUP($A44,'Import Peak'!$A$3:EQ$99,147,FALSE)-VLOOKUP($A44,'Import Peak Change'!$A$106:EQ$202,147,FALSE)))</f>
        <v>0</v>
      </c>
      <c r="ER44" s="6">
        <f>IF(ISERROR(VLOOKUP($A44,'Import Peak'!$A$3:ER$99,148,FALSE)-VLOOKUP($A44,'Import Peak Change'!$A$106:ER$202,148,FALSE)),0,(VLOOKUP($A44,'Import Peak'!$A$3:ER$99,148,FALSE)-VLOOKUP($A44,'Import Peak Change'!$A$106:ER$202,148,FALSE)))</f>
        <v>0</v>
      </c>
      <c r="ES44" s="6">
        <f>IF(ISERROR(VLOOKUP($A44,'Import Peak'!$A$3:ES$99,149,FALSE)-VLOOKUP($A44,'Import Peak Change'!$A$106:ES$202,149,FALSE)),0,(VLOOKUP($A44,'Import Peak'!$A$3:ES$99,149,FALSE)-VLOOKUP($A44,'Import Peak Change'!$A$106:ES$202,149,FALSE)))</f>
        <v>0</v>
      </c>
      <c r="ET44" s="6">
        <f>IF(ISERROR(VLOOKUP($A44,'Import Peak'!$A$3:ET$99,150,FALSE)-VLOOKUP($A44,'Import Peak Change'!$A$106:ET$202,150,FALSE)),0,(VLOOKUP($A44,'Import Peak'!$A$3:ET$99,150,FALSE)-VLOOKUP($A44,'Import Peak Change'!$A$106:ET$202,150,FALSE)))</f>
        <v>0</v>
      </c>
      <c r="EU44" s="6">
        <f>IF(ISERROR(VLOOKUP($A44,'Import Peak'!$A$3:EU$99,151,FALSE)-VLOOKUP($A44,'Import Peak Change'!$A$106:EU$202,151,FALSE)),0,(VLOOKUP($A44,'Import Peak'!$A$3:EU$99,151,FALSE)-VLOOKUP($A44,'Import Peak Change'!$A$106:EU$202,151,FALSE)))</f>
        <v>0</v>
      </c>
      <c r="EV44" s="6">
        <f>IF(ISERROR(VLOOKUP($A44,'Import Peak'!$A$3:EV$99,152,FALSE)-VLOOKUP($A44,'Import Peak Change'!$A$106:EV$202,152,FALSE)),0,(VLOOKUP($A44,'Import Peak'!$A$3:EV$99,152,FALSE)-VLOOKUP($A44,'Import Peak Change'!$A$106:EV$202,152,FALSE)))</f>
        <v>0</v>
      </c>
      <c r="EW44" s="6">
        <f>IF(ISERROR(VLOOKUP($A44,'Import Peak'!$A$3:EW$99,153,FALSE)-VLOOKUP($A44,'Import Peak Change'!$A$106:EW$202,153,FALSE)),0,(VLOOKUP($A44,'Import Peak'!$A$3:EW$99,153,FALSE)-VLOOKUP($A44,'Import Peak Change'!$A$106:EW$202,153,FALSE)))</f>
        <v>0</v>
      </c>
      <c r="EX44" s="6">
        <f>IF(ISERROR(VLOOKUP($A44,'Import Peak'!$A$3:EX$99,154,FALSE)-VLOOKUP($A44,'Import Peak Change'!$A$106:EX$202,154,FALSE)),0,(VLOOKUP($A44,'Import Peak'!$A$3:EX$99,154,FALSE)-VLOOKUP($A44,'Import Peak Change'!$A$106:EX$202,154,FALSE)))</f>
        <v>0</v>
      </c>
      <c r="EY44" s="6">
        <f>IF(ISERROR(VLOOKUP($A44,'Import Peak'!$A$3:EY$99,155,FALSE)-VLOOKUP($A44,'Import Peak Change'!$A$106:EY$202,155,FALSE)),0,(VLOOKUP($A44,'Import Peak'!$A$3:EY$99,155,FALSE)-VLOOKUP($A44,'Import Peak Change'!$A$106:EY$202,155,FALSE)))</f>
        <v>0</v>
      </c>
      <c r="EZ44" s="6">
        <f>IF(ISERROR(VLOOKUP($A44,'Import Peak'!$A$3:EZ$99,156,FALSE)-VLOOKUP($A44,'Import Peak Change'!$A$106:EZ$202,156,FALSE)),0,(VLOOKUP($A44,'Import Peak'!$A$3:EZ$99,156,FALSE)-VLOOKUP($A44,'Import Peak Change'!$A$106:EZ$202,156,FALSE)))</f>
        <v>0</v>
      </c>
      <c r="FA44" s="6">
        <f>IF(ISERROR(VLOOKUP($A44,'Import Peak'!$A$3:FA$99,157,FALSE)-VLOOKUP($A44,'Import Peak Change'!$A$106:FA$202,157,FALSE)),0,(VLOOKUP($A44,'Import Peak'!$A$3:FA$99,157,FALSE)-VLOOKUP($A44,'Import Peak Change'!$A$106:FA$202,157,FALSE)))</f>
        <v>0</v>
      </c>
      <c r="FB44" s="6">
        <f>IF(ISERROR(VLOOKUP($A44,'Import Peak'!$A$3:FB$99,158,FALSE)-VLOOKUP($A44,'Import Peak Change'!$A$106:FB$202,158,FALSE)),0,(VLOOKUP($A44,'Import Peak'!$A$3:FB$99,158,FALSE)-VLOOKUP($A44,'Import Peak Change'!$A$106:FB$202,158,FALSE)))</f>
        <v>0</v>
      </c>
      <c r="FC44" s="6">
        <f>IF(ISERROR(VLOOKUP($A44,'Import Peak'!$A$3:FC$99,159,FALSE)-VLOOKUP($A44,'Import Peak Change'!$A$106:FC$202,159,FALSE)),0,(VLOOKUP($A44,'Import Peak'!$A$3:FC$99,159,FALSE)-VLOOKUP($A44,'Import Peak Change'!$A$106:FC$202,159,FALSE)))</f>
        <v>0</v>
      </c>
      <c r="FD44" s="6">
        <f>IF(ISERROR(VLOOKUP($A44,'Import Peak'!$A$3:FD$99,160,FALSE)-VLOOKUP($A44,'Import Peak Change'!$A$106:FD$202,160,FALSE)),0,(VLOOKUP($A44,'Import Peak'!$A$3:FD$99,160,FALSE)-VLOOKUP($A44,'Import Peak Change'!$A$106:FD$202,160,FALSE)))</f>
        <v>0</v>
      </c>
      <c r="FE44" s="6">
        <f>IF(ISERROR(VLOOKUP($A44,'Import Peak'!$A$3:FE$99,161,FALSE)-VLOOKUP($A44,'Import Peak Change'!$A$106:FE$202,161,FALSE)),0,(VLOOKUP($A44,'Import Peak'!$A$3:FE$99,161,FALSE)-VLOOKUP($A44,'Import Peak Change'!$A$106:FE$202,161,FALSE)))</f>
        <v>0</v>
      </c>
      <c r="FF44" s="6">
        <f>IF(ISERROR(VLOOKUP($A44,'Import Peak'!$A$3:FF$99,162,FALSE)-VLOOKUP($A44,'Import Peak Change'!$A$106:FF$202,162,FALSE)),0,(VLOOKUP($A44,'Import Peak'!$A$3:FF$99,162,FALSE)-VLOOKUP($A44,'Import Peak Change'!$A$106:FF$202,162,FALSE)))</f>
        <v>0</v>
      </c>
      <c r="FG44" s="6">
        <f>IF(ISERROR(VLOOKUP($A44,'Import Peak'!$A$3:FG$99,163,FALSE)-VLOOKUP($A44,'Import Peak Change'!$A$106:FG$202,163,FALSE)),0,(VLOOKUP($A44,'Import Peak'!$A$3:FG$99,163,FALSE)-VLOOKUP($A44,'Import Peak Change'!$A$106:FG$202,163,FALSE)))</f>
        <v>0</v>
      </c>
      <c r="FH44" s="6">
        <f>IF(ISERROR(VLOOKUP($A44,'Import Peak'!$A$3:FH$99,164,FALSE)-VLOOKUP($A44,'Import Peak Change'!$A$106:FH$202,164,FALSE)),0,(VLOOKUP($A44,'Import Peak'!$A$3:FH$99,164,FALSE)-VLOOKUP($A44,'Import Peak Change'!$A$106:FH$202,164,FALSE)))</f>
        <v>0</v>
      </c>
      <c r="FI44" s="6">
        <f>IF(ISERROR(VLOOKUP($A44,'Import Peak'!$A$3:FI$99,165,FALSE)-VLOOKUP($A44,'Import Peak Change'!$A$106:FI$202,165,FALSE)),0,(VLOOKUP($A44,'Import Peak'!$A$3:FI$99,165,FALSE)-VLOOKUP($A44,'Import Peak Change'!$A$106:FI$202,165,FALSE)))</f>
        <v>0</v>
      </c>
      <c r="FJ44" s="6">
        <f>IF(ISERROR(VLOOKUP($A44,'Import Peak'!$A$3:FJ$99,166,FALSE)-VLOOKUP($A44,'Import Peak Change'!$A$106:FJ$202,166,FALSE)),0,(VLOOKUP($A44,'Import Peak'!$A$3:FJ$99,166,FALSE)-VLOOKUP($A44,'Import Peak Change'!$A$106:FJ$202,166,FALSE)))</f>
        <v>0</v>
      </c>
      <c r="FK44" s="6">
        <f>IF(ISERROR(VLOOKUP($A44,'Import Peak'!$A$3:FK$99,167,FALSE)-VLOOKUP($A44,'Import Peak Change'!$A$106:FK$202,167,FALSE)),0,(VLOOKUP($A44,'Import Peak'!$A$3:FK$99,167,FALSE)-VLOOKUP($A44,'Import Peak Change'!$A$106:FK$202,167,FALSE)))</f>
        <v>0</v>
      </c>
      <c r="FL44" s="6">
        <f>IF(ISERROR(VLOOKUP($A44,'Import Peak'!$A$3:FL$99,168,FALSE)-VLOOKUP($A44,'Import Peak Change'!$A$106:FL$202,168,FALSE)),0,(VLOOKUP($A44,'Import Peak'!$A$3:FL$99,168,FALSE)-VLOOKUP($A44,'Import Peak Change'!$A$106:FL$202,168,FALSE)))</f>
        <v>0</v>
      </c>
      <c r="FM44" s="6">
        <f>IF(ISERROR(VLOOKUP($A44,'Import Peak'!$A$3:FM$99,169,FALSE)-VLOOKUP($A44,'Import Peak Change'!$A$106:FM$202,169,FALSE)),0,(VLOOKUP($A44,'Import Peak'!$A$3:FM$99,169,FALSE)-VLOOKUP($A44,'Import Peak Change'!$A$106:FM$202,169,FALSE)))</f>
        <v>0</v>
      </c>
      <c r="FN44" s="6">
        <f>IF(ISERROR(VLOOKUP($A44,'Import Peak'!$A$3:FN$99,170,FALSE)-VLOOKUP($A44,'Import Peak Change'!$A$106:FN$202,170,FALSE)),0,(VLOOKUP($A44,'Import Peak'!$A$3:FN$99,170,FALSE)-VLOOKUP($A44,'Import Peak Change'!$A$106:FN$202,170,FALSE)))</f>
        <v>0</v>
      </c>
      <c r="FO44" s="6">
        <f>IF(ISERROR(VLOOKUP($A44,'Import Peak'!$A$3:FO$99,171,FALSE)-VLOOKUP($A44,'Import Peak Change'!$A$106:FO$202,171,FALSE)),0,(VLOOKUP($A44,'Import Peak'!$A$3:FO$99,171,FALSE)-VLOOKUP($A44,'Import Peak Change'!$A$106:FO$202,171,FALSE)))</f>
        <v>0</v>
      </c>
      <c r="FP44" s="6">
        <f>IF(ISERROR(VLOOKUP($A44,'Import Peak'!$A$3:FP$99,172,FALSE)-VLOOKUP($A44,'Import Peak Change'!$A$106:FP$202,172,FALSE)),0,(VLOOKUP($A44,'Import Peak'!$A$3:FP$99,172,FALSE)-VLOOKUP($A44,'Import Peak Change'!$A$106:FP$202,172,FALSE)))</f>
        <v>0</v>
      </c>
      <c r="FQ44" s="6">
        <f>IF(ISERROR(VLOOKUP($A44,'Import Peak'!$A$3:FQ$99,173,FALSE)-VLOOKUP($A44,'Import Peak Change'!$A$106:FQ$202,173,FALSE)),0,(VLOOKUP($A44,'Import Peak'!$A$3:FQ$99,173,FALSE)-VLOOKUP($A44,'Import Peak Change'!$A$106:FQ$202,173,FALSE)))</f>
        <v>0</v>
      </c>
      <c r="FR44" s="6">
        <f>IF(ISERROR(VLOOKUP($A44,'Import Peak'!$A$3:FR$99,174,FALSE)-VLOOKUP($A44,'Import Peak Change'!$A$106:FR$202,174,FALSE)),0,(VLOOKUP($A44,'Import Peak'!$A$3:FR$99,174,FALSE)-VLOOKUP($A44,'Import Peak Change'!$A$106:FR$202,174,FALSE)))</f>
        <v>0</v>
      </c>
      <c r="FS44" s="6">
        <f>IF(ISERROR(VLOOKUP($A44,'Import Peak'!$A$3:FS$99,175,FALSE)-VLOOKUP($A44,'Import Peak Change'!$A$106:FS$202,175,FALSE)),0,(VLOOKUP($A44,'Import Peak'!$A$3:FS$99,175,FALSE)-VLOOKUP($A44,'Import Peak Change'!$A$106:FS$202,175,FALSE)))</f>
        <v>0</v>
      </c>
      <c r="FT44" s="6">
        <f>IF(ISERROR(VLOOKUP($A44,'Import Peak'!$A$3:FT$99,176,FALSE)-VLOOKUP($A44,'Import Peak Change'!$A$106:FT$202,176,FALSE)),0,(VLOOKUP($A44,'Import Peak'!$A$3:FT$99,176,FALSE)-VLOOKUP($A44,'Import Peak Change'!$A$106:FT$202,176,FALSE)))</f>
        <v>0</v>
      </c>
      <c r="FU44" s="6">
        <f>IF(ISERROR(VLOOKUP($A44,'Import Peak'!$A$3:FU$99,177,FALSE)-VLOOKUP($A44,'Import Peak Change'!$A$106:FU$202,177,FALSE)),0,(VLOOKUP($A44,'Import Peak'!$A$3:FU$99,177,FALSE)-VLOOKUP($A44,'Import Peak Change'!$A$106:FU$202,177,FALSE)))</f>
        <v>0</v>
      </c>
      <c r="FV44" s="6">
        <f>IF(ISERROR(VLOOKUP($A44,'Import Peak'!$A$3:FV$99,178,FALSE)-VLOOKUP($A44,'Import Peak Change'!$A$106:FV$202,178,FALSE)),0,(VLOOKUP($A44,'Import Peak'!$A$3:FV$99,178,FALSE)-VLOOKUP($A44,'Import Peak Change'!$A$106:FV$202,178,FALSE)))</f>
        <v>0</v>
      </c>
      <c r="FW44" s="6">
        <f>IF(ISERROR(VLOOKUP($A44,'Import Peak'!$A$3:FW$99,179,FALSE)-VLOOKUP($A44,'Import Peak Change'!$A$106:FW$202,179,FALSE)),0,(VLOOKUP($A44,'Import Peak'!$A$3:FW$99,179,FALSE)-VLOOKUP($A44,'Import Peak Change'!$A$106:FW$202,179,FALSE)))</f>
        <v>0</v>
      </c>
      <c r="FX44" s="6">
        <f>IF(ISERROR(VLOOKUP($A44,'Import Peak'!$A$3:FX$99,180,FALSE)-VLOOKUP($A44,'Import Peak Change'!$A$106:FX$202,180,FALSE)),0,(VLOOKUP($A44,'Import Peak'!$A$3:FX$99,180,FALSE)-VLOOKUP($A44,'Import Peak Change'!$A$106:FX$202,180,FALSE)))</f>
        <v>0</v>
      </c>
      <c r="FY44" s="6">
        <f>IF(ISERROR(VLOOKUP($A44,'Import Peak'!$A$3:FY$99,181,FALSE)-VLOOKUP($A44,'Import Peak Change'!$A$106:FY$202,181,FALSE)),0,(VLOOKUP($A44,'Import Peak'!$A$3:FY$99,181,FALSE)-VLOOKUP($A44,'Import Peak Change'!$A$106:FY$202,181,FALSE)))</f>
        <v>0</v>
      </c>
      <c r="FZ44" s="6">
        <f>IF(ISERROR(VLOOKUP($A44,'Import Peak'!$A$3:FZ$99,182,FALSE)-VLOOKUP($A44,'Import Peak Change'!$A$106:FZ$202,182,FALSE)),0,(VLOOKUP($A44,'Import Peak'!$A$3:FZ$99,182,FALSE)-VLOOKUP($A44,'Import Peak Change'!$A$106:FZ$202,182,FALSE)))</f>
        <v>0</v>
      </c>
      <c r="GA44" s="6">
        <f>IF(ISERROR(VLOOKUP($A44,'Import Peak'!$A$3:GA$99,183,FALSE)-VLOOKUP($A44,'Import Peak Change'!$A$106:GA$202,183,FALSE)),0,(VLOOKUP($A44,'Import Peak'!$A$3:GA$99,183,FALSE)-VLOOKUP($A44,'Import Peak Change'!$A$106:GA$202,183,FALSE)))</f>
        <v>0</v>
      </c>
      <c r="GB44" s="6">
        <f>IF(ISERROR(VLOOKUP($A44,'Import Peak'!$A$3:GB$99,184,FALSE)-VLOOKUP($A44,'Import Peak Change'!$A$106:GB$202,184,FALSE)),0,(VLOOKUP($A44,'Import Peak'!$A$3:GB$99,184,FALSE)-VLOOKUP($A44,'Import Peak Change'!$A$106:GB$202,184,FALSE)))</f>
        <v>0</v>
      </c>
      <c r="GC44" s="6">
        <f>IF(ISERROR(VLOOKUP($A44,'Import Peak'!$A$3:GC$99,185,FALSE)-VLOOKUP($A44,'Import Peak Change'!$A$106:GC$202,185,FALSE)),0,(VLOOKUP($A44,'Import Peak'!$A$3:GC$99,185,FALSE)-VLOOKUP($A44,'Import Peak Change'!$A$106:GC$202,185,FALSE)))</f>
        <v>0</v>
      </c>
      <c r="GD44" s="6">
        <f>IF(ISERROR(VLOOKUP($A44,'Import Peak'!$A$3:GD$99,186,FALSE)-VLOOKUP($A44,'Import Peak Change'!$A$106:GD$202,186,FALSE)),0,(VLOOKUP($A44,'Import Peak'!$A$3:GD$99,186,FALSE)-VLOOKUP($A44,'Import Peak Change'!$A$106:GD$202,186,FALSE)))</f>
        <v>0</v>
      </c>
      <c r="GE44" s="6">
        <f>IF(ISERROR(VLOOKUP($A44,'Import Peak'!$A$3:GE$99,187,FALSE)-VLOOKUP($A44,'Import Peak Change'!$A$106:GE$202,187,FALSE)),0,(VLOOKUP($A44,'Import Peak'!$A$3:GE$99,187,FALSE)-VLOOKUP($A44,'Import Peak Change'!$A$106:GE$202,187,FALSE)))</f>
        <v>0</v>
      </c>
      <c r="GF44" s="6">
        <f>IF(ISERROR(VLOOKUP($A44,'Import Peak'!$A$3:GF$99,188,FALSE)-VLOOKUP($A44,'Import Peak Change'!$A$106:GF$202,188,FALSE)),0,(VLOOKUP($A44,'Import Peak'!$A$3:GF$99,188,FALSE)-VLOOKUP($A44,'Import Peak Change'!$A$106:GF$202,188,FALSE)))</f>
        <v>0</v>
      </c>
      <c r="GG44" s="6">
        <f>IF(ISERROR(VLOOKUP($A44,'Import Peak'!$A$3:GG$99,189,FALSE)-VLOOKUP($A44,'Import Peak Change'!$A$106:GG$202,189,FALSE)),0,(VLOOKUP($A44,'Import Peak'!$A$3:GG$99,189,FALSE)-VLOOKUP($A44,'Import Peak Change'!$A$106:GG$202,189,FALSE)))</f>
        <v>0</v>
      </c>
      <c r="GH44" s="6">
        <f>IF(ISERROR(VLOOKUP($A44,'Import Peak'!$A$3:GH$99,190,FALSE)-VLOOKUP($A44,'Import Peak Change'!$A$106:GH$202,190,FALSE)),0,(VLOOKUP($A44,'Import Peak'!$A$3:GH$99,190,FALSE)-VLOOKUP($A44,'Import Peak Change'!$A$106:GH$202,190,FALSE)))</f>
        <v>0</v>
      </c>
      <c r="GI44" s="6">
        <f>IF(ISERROR(VLOOKUP($A44,'Import Peak'!$A$3:GI$99,191,FALSE)-VLOOKUP($A44,'Import Peak Change'!$A$106:GI$202,191,FALSE)),0,(VLOOKUP($A44,'Import Peak'!$A$3:GI$99,191,FALSE)-VLOOKUP($A44,'Import Peak Change'!$A$106:GI$202,191,FALSE)))</f>
        <v>0</v>
      </c>
      <c r="GJ44" s="6">
        <f>IF(ISERROR(VLOOKUP($A44,'Import Peak'!$A$3:GJ$99,192,FALSE)-VLOOKUP($A44,'Import Peak Change'!$A$106:GJ$202,192,FALSE)),0,(VLOOKUP($A44,'Import Peak'!$A$3:GJ$99,192,FALSE)-VLOOKUP($A44,'Import Peak Change'!$A$106:GJ$202,192,FALSE)))</f>
        <v>0</v>
      </c>
      <c r="GK44" s="6">
        <f>IF(ISERROR(VLOOKUP($A44,'Import Peak'!$A$3:GK$99,193,FALSE)-VLOOKUP($A44,'Import Peak Change'!$A$106:GK$202,193,FALSE)),0,(VLOOKUP($A44,'Import Peak'!$A$3:GK$99,193,FALSE)-VLOOKUP($A44,'Import Peak Change'!$A$106:GK$202,193,FALSE)))</f>
        <v>0</v>
      </c>
      <c r="GL44" s="6">
        <f>IF(ISERROR(VLOOKUP($A44,'Import Peak'!$A$3:GL$99,194,FALSE)-VLOOKUP($A44,'Import Peak Change'!$A$106:GL$202,194,FALSE)),0,(VLOOKUP($A44,'Import Peak'!$A$3:GL$99,194,FALSE)-VLOOKUP($A44,'Import Peak Change'!$A$106:GL$202,194,FALSE)))</f>
        <v>0</v>
      </c>
      <c r="GM44" s="6">
        <f>IF(ISERROR(VLOOKUP($A44,'Import Peak'!$A$3:GM$99,195,FALSE)-VLOOKUP($A44,'Import Peak Change'!$A$106:GM$202,195,FALSE)),0,(VLOOKUP($A44,'Import Peak'!$A$3:GM$99,195,FALSE)-VLOOKUP($A44,'Import Peak Change'!$A$106:GM$202,195,FALSE)))</f>
        <v>0</v>
      </c>
      <c r="GN44" s="6">
        <f>IF(ISERROR(VLOOKUP($A44,'Import Peak'!$A$3:GN$99,196,FALSE)-VLOOKUP($A44,'Import Peak Change'!$A$106:GN$202,196,FALSE)),0,(VLOOKUP($A44,'Import Peak'!$A$3:GN$99,196,FALSE)-VLOOKUP($A44,'Import Peak Change'!$A$106:GN$202,196,FALSE)))</f>
        <v>0</v>
      </c>
      <c r="GO44" s="6">
        <f>IF(ISERROR(VLOOKUP($A44,'Import Peak'!$A$3:GO$99,197,FALSE)-VLOOKUP($A44,'Import Peak Change'!$A$106:GO$202,197,FALSE)),0,(VLOOKUP($A44,'Import Peak'!$A$3:GO$99,197,FALSE)-VLOOKUP($A44,'Import Peak Change'!$A$106:GO$202,197,FALSE)))</f>
        <v>0</v>
      </c>
      <c r="GP44" s="6">
        <f>IF(ISERROR(VLOOKUP($A44,'Import Peak'!$A$3:GP$99,198,FALSE)-VLOOKUP($A44,'Import Peak Change'!$A$106:GP$202,198,FALSE)),0,(VLOOKUP($A44,'Import Peak'!$A$3:GP$99,198,FALSE)-VLOOKUP($A44,'Import Peak Change'!$A$106:GP$202,198,FALSE)))</f>
        <v>0</v>
      </c>
      <c r="GQ44" s="6">
        <f>IF(ISERROR(VLOOKUP($A44,'Import Peak'!$A$3:GQ$99,199,FALSE)-VLOOKUP($A44,'Import Peak Change'!$A$106:GQ$202,199,FALSE)),0,(VLOOKUP($A44,'Import Peak'!$A$3:GQ$99,199,FALSE)-VLOOKUP($A44,'Import Peak Change'!$A$106:GQ$202,199,FALSE)))</f>
        <v>0</v>
      </c>
      <c r="GR44" s="6">
        <f>IF(ISERROR(VLOOKUP($A44,'Import Peak'!$A$3:GR$99,200,FALSE)-VLOOKUP($A44,'Import Peak Change'!$A$106:GR$202,200,FALSE)),0,(VLOOKUP($A44,'Import Peak'!$A$3:GR$99,200,FALSE)-VLOOKUP($A44,'Import Peak Change'!$A$106:GR$202,200,FALSE)))</f>
        <v>0</v>
      </c>
      <c r="GS44" s="6">
        <f>IF(ISERROR(VLOOKUP($A44,'Import Peak'!$A$3:GS$99,201,FALSE)-VLOOKUP($A44,'Import Peak Change'!$A$106:GS$202,201,FALSE)),0,(VLOOKUP($A44,'Import Peak'!$A$3:GS$99,201,FALSE)-VLOOKUP($A44,'Import Peak Change'!$A$106:GS$202,201,FALSE)))</f>
        <v>0</v>
      </c>
      <c r="GT44" s="6">
        <f>IF(ISERROR(VLOOKUP($A44,'Import Peak'!$A$3:GT$99,202,FALSE)-VLOOKUP($A44,'Import Peak Change'!$A$106:GT$202,202,FALSE)),0,(VLOOKUP($A44,'Import Peak'!$A$3:GT$99,202,FALSE)-VLOOKUP($A44,'Import Peak Change'!$A$106:GT$202,202,FALSE)))</f>
        <v>0</v>
      </c>
      <c r="GU44" s="6">
        <f>IF(ISERROR(VLOOKUP($A44,'Import Peak'!$A$3:GU$99,203,FALSE)-VLOOKUP($A44,'Import Peak Change'!$A$106:GU$202,203,FALSE)),0,(VLOOKUP($A44,'Import Peak'!$A$3:GU$99,203,FALSE)-VLOOKUP($A44,'Import Peak Change'!$A$106:GU$202,203,FALSE)))</f>
        <v>0</v>
      </c>
      <c r="GV44" s="6">
        <f>IF(ISERROR(VLOOKUP($A44,'Import Peak'!$A$3:GV$99,204,FALSE)-VLOOKUP($A44,'Import Peak Change'!$A$106:GV$202,204,FALSE)),0,(VLOOKUP($A44,'Import Peak'!$A$3:GV$99,204,FALSE)-VLOOKUP($A44,'Import Peak Change'!$A$106:GV$202,204,FALSE)))</f>
        <v>0</v>
      </c>
      <c r="GW44" s="6">
        <f>IF(ISERROR(VLOOKUP($A44,'Import Peak'!$A$3:GW$99,205,FALSE)-VLOOKUP($A44,'Import Peak Change'!$A$106:GW$202,205,FALSE)),0,(VLOOKUP($A44,'Import Peak'!$A$3:GW$99,205,FALSE)-VLOOKUP($A44,'Import Peak Change'!$A$106:GW$202,205,FALSE)))</f>
        <v>0</v>
      </c>
      <c r="GX44" s="6">
        <f>IF(ISERROR(VLOOKUP($A44,'Import Peak'!$A$3:GX$99,206,FALSE)-VLOOKUP($A44,'Import Peak Change'!$A$106:GX$202,206,FALSE)),0,(VLOOKUP($A44,'Import Peak'!$A$3:GX$99,206,FALSE)-VLOOKUP($A44,'Import Peak Change'!$A$106:GX$202,206,FALSE)))</f>
        <v>0</v>
      </c>
      <c r="GY44" s="6">
        <f>IF(ISERROR(VLOOKUP($A44,'Import Peak'!$A$3:GY$99,207,FALSE)-VLOOKUP($A44,'Import Peak Change'!$A$106:GY$202,207,FALSE)),0,(VLOOKUP($A44,'Import Peak'!$A$3:GY$99,207,FALSE)-VLOOKUP($A44,'Import Peak Change'!$A$106:GY$202,207,FALSE)))</f>
        <v>0</v>
      </c>
      <c r="GZ44" s="6">
        <f>IF(ISERROR(VLOOKUP($A44,'Import Peak'!$A$3:GZ$99,208,FALSE)-VLOOKUP($A44,'Import Peak Change'!$A$106:GZ$202,208,FALSE)),0,(VLOOKUP($A44,'Import Peak'!$A$3:GZ$99,208,FALSE)-VLOOKUP($A44,'Import Peak Change'!$A$106:GZ$202,208,FALSE)))</f>
        <v>0</v>
      </c>
      <c r="HA44" s="6">
        <f>IF(ISERROR(VLOOKUP($A44,'Import Peak'!$A$3:HA$99,209,FALSE)-VLOOKUP($A44,'Import Peak Change'!$A$106:HA$202,209,FALSE)),0,(VLOOKUP($A44,'Import Peak'!$A$3:HA$99,209,FALSE)-VLOOKUP($A44,'Import Peak Change'!$A$106:HA$202,209,FALSE)))</f>
        <v>0</v>
      </c>
      <c r="HB44" s="6">
        <f>IF(ISERROR(VLOOKUP($A44,'Import Peak'!$A$3:HB$99,210,FALSE)-VLOOKUP($A44,'Import Peak Change'!$A$106:HB$202,210,FALSE)),0,(VLOOKUP($A44,'Import Peak'!$A$3:HB$99,210,FALSE)-VLOOKUP($A44,'Import Peak Change'!$A$106:HB$202,210,FALSE)))</f>
        <v>0</v>
      </c>
      <c r="HC44" s="6">
        <f>IF(ISERROR(VLOOKUP($A44,'Import Peak'!$A$3:HC$99,211,FALSE)-VLOOKUP($A44,'Import Peak Change'!$A$106:HC$202,211,FALSE)),0,(VLOOKUP($A44,'Import Peak'!$A$3:HC$99,211,FALSE)-VLOOKUP($A44,'Import Peak Change'!$A$106:HC$202,211,FALSE)))</f>
        <v>0</v>
      </c>
      <c r="HD44" s="6">
        <f>IF(ISERROR(VLOOKUP($A44,'Import Peak'!$A$3:HD$99,212,FALSE)-VLOOKUP($A44,'Import Peak Change'!$A$106:HD$202,212,FALSE)),0,(VLOOKUP($A44,'Import Peak'!$A$3:HD$99,212,FALSE)-VLOOKUP($A44,'Import Peak Change'!$A$106:HD$202,212,FALSE)))</f>
        <v>0</v>
      </c>
      <c r="HE44" s="6">
        <f>IF(ISERROR(VLOOKUP($A44,'Import Peak'!$A$3:HE$99,213,FALSE)-VLOOKUP($A44,'Import Peak Change'!$A$106:HE$202,213,FALSE)),0,(VLOOKUP($A44,'Import Peak'!$A$3:HE$99,213,FALSE)-VLOOKUP($A44,'Import Peak Change'!$A$106:HE$202,213,FALSE)))</f>
        <v>0</v>
      </c>
      <c r="HF44" s="6">
        <f>IF(ISERROR(VLOOKUP($A44,'Import Peak'!$A$3:HF$99,214,FALSE)-VLOOKUP($A44,'Import Peak Change'!$A$106:HF$202,214,FALSE)),0,(VLOOKUP($A44,'Import Peak'!$A$3:HF$99,214,FALSE)-VLOOKUP($A44,'Import Peak Change'!$A$106:HF$202,214,FALSE)))</f>
        <v>0</v>
      </c>
      <c r="HG44" s="6">
        <f>IF(ISERROR(VLOOKUP($A44,'Import Peak'!$A$3:HG$99,215,FALSE)-VLOOKUP($A44,'Import Peak Change'!$A$106:HG$202,215,FALSE)),0,(VLOOKUP($A44,'Import Peak'!$A$3:HG$99,215,FALSE)-VLOOKUP($A44,'Import Peak Change'!$A$106:HG$202,215,FALSE)))</f>
        <v>0</v>
      </c>
      <c r="HH44" s="6">
        <f>IF(ISERROR(VLOOKUP($A44,'Import Peak'!$A$3:HH$99,216,FALSE)-VLOOKUP($A44,'Import Peak Change'!$A$106:HH$202,216,FALSE)),0,(VLOOKUP($A44,'Import Peak'!$A$3:HH$99,216,FALSE)-VLOOKUP($A44,'Import Peak Change'!$A$106:HH$202,216,FALSE)))</f>
        <v>0</v>
      </c>
      <c r="HI44" s="6">
        <f>IF(ISERROR(VLOOKUP($A44,'Import Peak'!$A$3:HI$99,217,FALSE)-VLOOKUP($A44,'Import Peak Change'!$A$106:HI$202,217,FALSE)),0,(VLOOKUP($A44,'Import Peak'!$A$3:HI$99,217,FALSE)-VLOOKUP($A44,'Import Peak Change'!$A$106:HI$202,217,FALSE)))</f>
        <v>0</v>
      </c>
      <c r="HJ44" s="6">
        <f>IF(ISERROR(VLOOKUP($A44,'Import Peak'!$A$3:HJ$99,218,FALSE)-VLOOKUP($A44,'Import Peak Change'!$A$106:HJ$202,218,FALSE)),0,(VLOOKUP($A44,'Import Peak'!$A$3:HJ$99,218,FALSE)-VLOOKUP($A44,'Import Peak Change'!$A$106:HJ$202,218,FALSE)))</f>
        <v>0</v>
      </c>
      <c r="HK44" s="6">
        <f>IF(ISERROR(VLOOKUP($A44,'Import Peak'!$A$3:HK$99,219,FALSE)-VLOOKUP($A44,'Import Peak Change'!$A$106:HK$202,219,FALSE)),0,(VLOOKUP($A44,'Import Peak'!$A$3:HK$99,219,FALSE)-VLOOKUP($A44,'Import Peak Change'!$A$106:HK$202,219,FALSE)))</f>
        <v>0</v>
      </c>
      <c r="HL44" s="6">
        <f>IF(ISERROR(VLOOKUP($A44,'Import Peak'!$A$3:HL$99,220,FALSE)-VLOOKUP($A44,'Import Peak Change'!$A$106:HL$202,220,FALSE)),0,(VLOOKUP($A44,'Import Peak'!$A$3:HL$99,220,FALSE)-VLOOKUP($A44,'Import Peak Change'!$A$106:HL$202,220,FALSE)))</f>
        <v>0</v>
      </c>
      <c r="HM44" s="6">
        <f>IF(ISERROR(VLOOKUP($A44,'Import Peak'!$A$3:HM$99,221,FALSE)-VLOOKUP($A44,'Import Peak Change'!$A$106:HM$202,221,FALSE)),0,(VLOOKUP($A44,'Import Peak'!$A$3:HM$99,221,FALSE)-VLOOKUP($A44,'Import Peak Change'!$A$106:HM$202,221,FALSE)))</f>
        <v>0</v>
      </c>
      <c r="HN44" s="6">
        <f>IF(ISERROR(VLOOKUP($A44,'Import Peak'!$A$3:HN$99,222,FALSE)-VLOOKUP($A44,'Import Peak Change'!$A$106:HN$202,222,FALSE)),0,(VLOOKUP($A44,'Import Peak'!$A$3:HN$99,222,FALSE)-VLOOKUP($A44,'Import Peak Change'!$A$106:HN$202,222,FALSE)))</f>
        <v>0</v>
      </c>
      <c r="HO44" s="6">
        <f>IF(ISERROR(VLOOKUP($A44,'Import Peak'!$A$3:HO$99,223,FALSE)-VLOOKUP($A44,'Import Peak Change'!$A$106:HO$202,223,FALSE)),0,(VLOOKUP($A44,'Import Peak'!$A$3:HO$99,223,FALSE)-VLOOKUP($A44,'Import Peak Change'!$A$106:HO$202,223,FALSE)))</f>
        <v>0</v>
      </c>
      <c r="HP44" s="6">
        <f>IF(ISERROR(VLOOKUP($A44,'Import Peak'!$A$3:HP$99,224,FALSE)-VLOOKUP($A44,'Import Peak Change'!$A$106:HP$202,224,FALSE)),0,(VLOOKUP($A44,'Import Peak'!$A$3:HP$99,224,FALSE)-VLOOKUP($A44,'Import Peak Change'!$A$106:HP$202,224,FALSE)))</f>
        <v>0</v>
      </c>
      <c r="HQ44" s="6">
        <f>IF(ISERROR(VLOOKUP($A44,'Import Peak'!$A$3:HQ$99,225,FALSE)-VLOOKUP($A44,'Import Peak Change'!$A$106:HQ$202,225,FALSE)),0,(VLOOKUP($A44,'Import Peak'!$A$3:HQ$99,225,FALSE)-VLOOKUP($A44,'Import Peak Change'!$A$106:HQ$202,225,FALSE)))</f>
        <v>0</v>
      </c>
      <c r="HR44" s="6">
        <f>IF(ISERROR(VLOOKUP($A44,'Import Peak'!$A$3:HR$99,226,FALSE)-VLOOKUP($A44,'Import Peak Change'!$A$106:HR$202,226,FALSE)),0,(VLOOKUP($A44,'Import Peak'!$A$3:HR$99,226,FALSE)-VLOOKUP($A44,'Import Peak Change'!$A$106:HR$202,226,FALSE)))</f>
        <v>0</v>
      </c>
      <c r="HS44" s="6">
        <f>IF(ISERROR(VLOOKUP($A44,'Import Peak'!$A$3:HS$99,227,FALSE)-VLOOKUP($A44,'Import Peak Change'!$A$106:HS$202,227,FALSE)),0,(VLOOKUP($A44,'Import Peak'!$A$3:HS$99,227,FALSE)-VLOOKUP($A44,'Import Peak Change'!$A$106:HS$202,227,FALSE)))</f>
        <v>0</v>
      </c>
      <c r="HT44" s="6">
        <f>IF(ISERROR(VLOOKUP($A44,'Import Peak'!$A$3:HT$99,228,FALSE)-VLOOKUP($A44,'Import Peak Change'!$A$106:HT$202,228,FALSE)),0,(VLOOKUP($A44,'Import Peak'!$A$3:HT$99,228,FALSE)-VLOOKUP($A44,'Import Peak Change'!$A$106:HT$202,228,FALSE)))</f>
        <v>0</v>
      </c>
      <c r="HU44" s="6">
        <f>IF(ISERROR(VLOOKUP($A44,'Import Peak'!$A$3:HU$99,229,FALSE)-VLOOKUP($A44,'Import Peak Change'!$A$106:HU$202,229,FALSE)),0,(VLOOKUP($A44,'Import Peak'!$A$3:HU$99,229,FALSE)-VLOOKUP($A44,'Import Peak Change'!$A$106:HU$202,229,FALSE)))</f>
        <v>0</v>
      </c>
      <c r="HV44" s="6">
        <f>IF(ISERROR(VLOOKUP($A44,'Import Peak'!$A$3:HV$99,230,FALSE)-VLOOKUP($A44,'Import Peak Change'!$A$106:HV$202,230,FALSE)),0,(VLOOKUP($A44,'Import Peak'!$A$3:HV$99,230,FALSE)-VLOOKUP($A44,'Import Peak Change'!$A$106:HV$202,230,FALSE)))</f>
        <v>0</v>
      </c>
      <c r="HW44" s="6">
        <f>IF(ISERROR(VLOOKUP($A44,'Import Peak'!$A$3:HW$99,231,FALSE)-VLOOKUP($A44,'Import Peak Change'!$A$106:HW$202,231,FALSE)),0,(VLOOKUP($A44,'Import Peak'!$A$3:HW$99,231,FALSE)-VLOOKUP($A44,'Import Peak Change'!$A$106:HW$202,231,FALSE)))</f>
        <v>0</v>
      </c>
      <c r="HX44" s="6">
        <f>IF(ISERROR(VLOOKUP($A44,'Import Peak'!$A$3:HX$99,232,FALSE)-VLOOKUP($A44,'Import Peak Change'!$A$106:HX$202,232,FALSE)),0,(VLOOKUP($A44,'Import Peak'!$A$3:HX$99,232,FALSE)-VLOOKUP($A44,'Import Peak Change'!$A$106:HX$202,232,FALSE)))</f>
        <v>0</v>
      </c>
      <c r="HY44" s="6">
        <f>IF(ISERROR(VLOOKUP($A44,'Import Peak'!$A$3:HY$99,233,FALSE)-VLOOKUP($A44,'Import Peak Change'!$A$106:HY$202,233,FALSE)),0,(VLOOKUP($A44,'Import Peak'!$A$3:HY$99,233,FALSE)-VLOOKUP($A44,'Import Peak Change'!$A$106:HY$202,233,FALSE)))</f>
        <v>0</v>
      </c>
      <c r="HZ44" s="6">
        <f>IF(ISERROR(VLOOKUP($A44,'Import Peak'!$A$3:HZ$99,234,FALSE)-VLOOKUP($A44,'Import Peak Change'!$A$106:HZ$202,234,FALSE)),0,(VLOOKUP($A44,'Import Peak'!$A$3:HZ$99,234,FALSE)-VLOOKUP($A44,'Import Peak Change'!$A$106:HZ$202,234,FALSE)))</f>
        <v>0</v>
      </c>
      <c r="IA44" s="6">
        <f>IF(ISERROR(VLOOKUP($A44,'Import Peak'!$A$3:IA$99,235,FALSE)-VLOOKUP($A44,'Import Peak Change'!$A$106:IA$202,235,FALSE)),0,(VLOOKUP($A44,'Import Peak'!$A$3:IA$99,235,FALSE)-VLOOKUP($A44,'Import Peak Change'!$A$106:IA$202,235,FALSE)))</f>
        <v>0</v>
      </c>
      <c r="IB44" s="6">
        <f>IF(ISERROR(VLOOKUP($A44,'Import Peak'!$A$3:IB$99,236,FALSE)-VLOOKUP($A44,'Import Peak Change'!$A$106:IB$202,236,FALSE)),0,(VLOOKUP($A44,'Import Peak'!$A$3:IB$99,236,FALSE)-VLOOKUP($A44,'Import Peak Change'!$A$106:IB$202,236,FALSE)))</f>
        <v>0</v>
      </c>
      <c r="IC44" s="6">
        <f>IF(ISERROR(VLOOKUP($A44,'Import Peak'!$A$3:IC$99,237,FALSE)-VLOOKUP($A44,'Import Peak Change'!$A$106:IC$202,237,FALSE)),0,(VLOOKUP($A44,'Import Peak'!$A$3:IC$99,237,FALSE)-VLOOKUP($A44,'Import Peak Change'!$A$106:IC$202,237,FALSE)))</f>
        <v>0</v>
      </c>
      <c r="ID44" s="6">
        <f>IF(ISERROR(VLOOKUP($A44,'Import Peak'!$A$3:ID$99,238,FALSE)-VLOOKUP($A44,'Import Peak Change'!$A$106:ID$202,238,FALSE)),0,(VLOOKUP($A44,'Import Peak'!$A$3:ID$99,238,FALSE)-VLOOKUP($A44,'Import Peak Change'!$A$106:ID$202,238,FALSE)))</f>
        <v>0</v>
      </c>
      <c r="IE44" s="6">
        <f>IF(ISERROR(VLOOKUP($A44,'Import Peak'!$A$3:IE$99,239,FALSE)-VLOOKUP($A44,'Import Peak Change'!$A$106:IE$202,239,FALSE)),0,(VLOOKUP($A44,'Import Peak'!$A$3:IE$99,239,FALSE)-VLOOKUP($A44,'Import Peak Change'!$A$106:IE$202,239,FALSE)))</f>
        <v>0</v>
      </c>
    </row>
    <row r="45" spans="1:239">
      <c r="A45" s="168" t="str">
        <f>IF('Import Peak'!A42=0,"",'Import Peak'!A42)</f>
        <v/>
      </c>
      <c r="B45" s="6"/>
      <c r="C45" s="6"/>
      <c r="D45" s="6"/>
      <c r="E45" s="6"/>
      <c r="F45" s="6"/>
      <c r="G45" s="6">
        <f>IF(ISERROR(VLOOKUP($A45,'Import Peak'!$A$3:G$99,7,FALSE)-VLOOKUP($A45,'Import Peak Change'!$A$106:G$202,7,FALSE)),0,(VLOOKUP($A45,'Import Peak'!$A$3:G$99,7,FALSE)-VLOOKUP($A45,'Import Peak Change'!$A$106:G$202,7,FALSE)))</f>
        <v>0</v>
      </c>
      <c r="H45" s="6">
        <f>IF(ISERROR(VLOOKUP($A45,'Import Peak'!$A$3:H$99,8,FALSE)-VLOOKUP($A45,'Import Peak Change'!$A$106:H$202,8,FALSE)),0,(VLOOKUP($A45,'Import Peak'!$A$3:H$99,8,FALSE)-VLOOKUP($A45,'Import Peak Change'!$A$106:H$202,8,FALSE)))</f>
        <v>0</v>
      </c>
      <c r="I45" s="6">
        <f>IF(ISERROR(VLOOKUP($A45,'Import Peak'!$A$3:I$99,9,FALSE)-VLOOKUP($A45,'Import Peak Change'!$A$106:I$202,9,FALSE)),0,(VLOOKUP($A45,'Import Peak'!$A$3:I$99,9,FALSE)-VLOOKUP($A45,'Import Peak Change'!$A$106:I$202,9,FALSE)))</f>
        <v>0</v>
      </c>
      <c r="J45" s="6">
        <f>IF(ISERROR(VLOOKUP($A45,'Import Peak'!$A$3:J$99,10,FALSE)-VLOOKUP($A45,'Import Peak Change'!$A$106:J$202,10,FALSE)),0,(VLOOKUP($A45,'Import Peak'!$A$3:J$99,10,FALSE)-VLOOKUP($A45,'Import Peak Change'!$A$106:J$202,10,FALSE)))</f>
        <v>0</v>
      </c>
      <c r="K45" s="6">
        <f>IF(ISERROR(VLOOKUP($A45,'Import Peak'!$A$3:K$99,11,FALSE)-VLOOKUP($A45,'Import Peak Change'!$A$106:K$202,11,FALSE)),0,(VLOOKUP($A45,'Import Peak'!$A$3:K$99,11,FALSE)-VLOOKUP($A45,'Import Peak Change'!$A$106:K$202,11,FALSE)))</f>
        <v>0</v>
      </c>
      <c r="L45" s="6">
        <f>IF(ISERROR(VLOOKUP($A45,'Import Peak'!$A$3:L$99,12,FALSE)-VLOOKUP($A45,'Import Peak Change'!$A$106:L$202,12,FALSE)),0,(VLOOKUP($A45,'Import Peak'!$A$3:L$99,12,FALSE)-VLOOKUP($A45,'Import Peak Change'!$A$106:L$202,12,FALSE)))</f>
        <v>0</v>
      </c>
      <c r="M45" s="6">
        <f>IF(ISERROR(VLOOKUP($A45,'Import Peak'!$A$3:M$99,13,FALSE)-VLOOKUP($A45,'Import Peak Change'!$A$106:M$202,13,FALSE)),0,(VLOOKUP($A45,'Import Peak'!$A$3:M$99,13,FALSE)-VLOOKUP($A45,'Import Peak Change'!$A$106:M$202,13,FALSE)))</f>
        <v>0</v>
      </c>
      <c r="N45" s="6">
        <f>IF(ISERROR(VLOOKUP($A45,'Import Peak'!$A$3:N$99,14,FALSE)-VLOOKUP($A45,'Import Peak Change'!$A$106:N$202,14,FALSE)),0,(VLOOKUP($A45,'Import Peak'!$A$3:N$99,14,FALSE)-VLOOKUP($A45,'Import Peak Change'!$A$106:N$202,14,FALSE)))</f>
        <v>0</v>
      </c>
      <c r="O45" s="6">
        <f>IF(ISERROR(VLOOKUP($A45,'Import Peak'!$A$3:O$99,15,FALSE)-VLOOKUP($A45,'Import Peak Change'!$A$106:O$202,15,FALSE)),0,(VLOOKUP($A45,'Import Peak'!$A$3:O$99,15,FALSE)-VLOOKUP($A45,'Import Peak Change'!$A$106:O$202,15,FALSE)))</f>
        <v>0</v>
      </c>
      <c r="P45" s="6">
        <f>IF(ISERROR(VLOOKUP($A45,'Import Peak'!$A$3:P$99,16,FALSE)-VLOOKUP($A45,'Import Peak Change'!$A$106:P$202,16,FALSE)),0,(VLOOKUP($A45,'Import Peak'!$A$3:P$99,16,FALSE)-VLOOKUP($A45,'Import Peak Change'!$A$106:P$202,16,FALSE)))</f>
        <v>0</v>
      </c>
      <c r="Q45" s="6">
        <f>IF(ISERROR(VLOOKUP($A45,'Import Peak'!$A$3:Q$99,17,FALSE)-VLOOKUP($A45,'Import Peak Change'!$A$106:Q$202,17,FALSE)),0,(VLOOKUP($A45,'Import Peak'!$A$3:Q$99,17,FALSE)-VLOOKUP($A45,'Import Peak Change'!$A$106:Q$202,17,FALSE)))</f>
        <v>0</v>
      </c>
      <c r="R45" s="6">
        <f>IF(ISERROR(VLOOKUP($A45,'Import Peak'!$A$3:R$99,18,FALSE)-VLOOKUP($A45,'Import Peak Change'!$A$106:R$202,18,FALSE)),0,(VLOOKUP($A45,'Import Peak'!$A$3:R$99,18,FALSE)-VLOOKUP($A45,'Import Peak Change'!$A$106:R$202,18,FALSE)))</f>
        <v>0</v>
      </c>
      <c r="S45" s="6">
        <f>IF(ISERROR(VLOOKUP($A45,'Import Peak'!$A$3:S$99,19,FALSE)-VLOOKUP($A45,'Import Peak Change'!$A$106:S$202,19,FALSE)),0,(VLOOKUP($A45,'Import Peak'!$A$3:S$99,19,FALSE)-VLOOKUP($A45,'Import Peak Change'!$A$106:S$202,19,FALSE)))</f>
        <v>0</v>
      </c>
      <c r="T45" s="6">
        <f>IF(ISERROR(VLOOKUP($A45,'Import Peak'!$A$3:T$99,20,FALSE)-VLOOKUP($A45,'Import Peak Change'!$A$106:T$202,20,FALSE)),0,(VLOOKUP($A45,'Import Peak'!$A$3:T$99,20,FALSE)-VLOOKUP($A45,'Import Peak Change'!$A$106:T$202,20,FALSE)))</f>
        <v>0</v>
      </c>
      <c r="U45" s="6">
        <f>IF(ISERROR(VLOOKUP($A45,'Import Peak'!$A$3:U$99,21,FALSE)-VLOOKUP($A45,'Import Peak Change'!$A$106:U$202,21,FALSE)),0,(VLOOKUP($A45,'Import Peak'!$A$3:U$99,21,FALSE)-VLOOKUP($A45,'Import Peak Change'!$A$106:U$202,21,FALSE)))</f>
        <v>0</v>
      </c>
      <c r="V45" s="6">
        <f>IF(ISERROR(VLOOKUP($A45,'Import Peak'!$A$3:V$99,22,FALSE)-VLOOKUP($A45,'Import Peak Change'!$A$106:V$202,22,FALSE)),0,(VLOOKUP($A45,'Import Peak'!$A$3:V$99,22,FALSE)-VLOOKUP($A45,'Import Peak Change'!$A$106:V$202,22,FALSE)))</f>
        <v>0</v>
      </c>
      <c r="W45" s="6">
        <f>IF(ISERROR(VLOOKUP($A45,'Import Peak'!$A$3:W$99,23,FALSE)-VLOOKUP($A45,'Import Peak Change'!$A$106:W$202,23,FALSE)),0,(VLOOKUP($A45,'Import Peak'!$A$3:W$99,23,FALSE)-VLOOKUP($A45,'Import Peak Change'!$A$106:W$202,23,FALSE)))</f>
        <v>0</v>
      </c>
      <c r="X45" s="6">
        <f>IF(ISERROR(VLOOKUP($A45,'Import Peak'!$A$3:X$99,24,FALSE)-VLOOKUP($A45,'Import Peak Change'!$A$106:X$202,24,FALSE)),0,(VLOOKUP($A45,'Import Peak'!$A$3:X$99,24,FALSE)-VLOOKUP($A45,'Import Peak Change'!$A$106:X$202,24,FALSE)))</f>
        <v>0</v>
      </c>
      <c r="Y45" s="6">
        <f>IF(ISERROR(VLOOKUP($A45,'Import Peak'!$A$3:Y$99,25,FALSE)-VLOOKUP($A45,'Import Peak Change'!$A$106:Y$202,25,FALSE)),0,(VLOOKUP($A45,'Import Peak'!$A$3:Y$99,25,FALSE)-VLOOKUP($A45,'Import Peak Change'!$A$106:Y$202,25,FALSE)))</f>
        <v>0</v>
      </c>
      <c r="Z45" s="6">
        <f>IF(ISERROR(VLOOKUP($A45,'Import Peak'!$A$3:Z$99,26,FALSE)-VLOOKUP($A45,'Import Peak Change'!$A$106:Z$202,26,FALSE)),0,(VLOOKUP($A45,'Import Peak'!$A$3:Z$99,26,FALSE)-VLOOKUP($A45,'Import Peak Change'!$A$106:Z$202,26,FALSE)))</f>
        <v>0</v>
      </c>
      <c r="AA45" s="6">
        <f>IF(ISERROR(VLOOKUP($A45,'Import Peak'!$A$3:AA$99,27,FALSE)-VLOOKUP($A45,'Import Peak Change'!$A$106:AA$202,27,FALSE)),0,(VLOOKUP($A45,'Import Peak'!$A$3:AA$99,27,FALSE)-VLOOKUP($A45,'Import Peak Change'!$A$106:AA$202,27,FALSE)))</f>
        <v>0</v>
      </c>
      <c r="AB45" s="6">
        <f>IF(ISERROR(VLOOKUP($A45,'Import Peak'!$A$3:AB$99,28,FALSE)-VLOOKUP($A45,'Import Peak Change'!$A$106:AB$202,28,FALSE)),0,(VLOOKUP($A45,'Import Peak'!$A$3:AB$99,28,FALSE)-VLOOKUP($A45,'Import Peak Change'!$A$106:AB$202,28,FALSE)))</f>
        <v>0</v>
      </c>
      <c r="AC45" s="6">
        <f>IF(ISERROR(VLOOKUP($A45,'Import Peak'!$A$3:AC$99,29,FALSE)-VLOOKUP($A45,'Import Peak Change'!$A$106:AC$202,29,FALSE)),0,(VLOOKUP($A45,'Import Peak'!$A$3:AC$99,29,FALSE)-VLOOKUP($A45,'Import Peak Change'!$A$106:AC$202,29,FALSE)))</f>
        <v>0</v>
      </c>
      <c r="AD45" s="6">
        <f>IF(ISERROR(VLOOKUP($A45,'Import Peak'!$A$3:AD$99,30,FALSE)-VLOOKUP($A45,'Import Peak Change'!$A$106:AD$202,30,FALSE)),0,(VLOOKUP($A45,'Import Peak'!$A$3:AD$99,30,FALSE)-VLOOKUP($A45,'Import Peak Change'!$A$106:AD$202,30,FALSE)))</f>
        <v>0</v>
      </c>
      <c r="AE45" s="6">
        <f>IF(ISERROR(VLOOKUP($A45,'Import Peak'!$A$3:AE$99,31,FALSE)-VLOOKUP($A45,'Import Peak Change'!$A$106:AE$202,31,FALSE)),0,(VLOOKUP($A45,'Import Peak'!$A$3:AE$99,31,FALSE)-VLOOKUP($A45,'Import Peak Change'!$A$106:AE$202,31,FALSE)))</f>
        <v>0</v>
      </c>
      <c r="AF45" s="6">
        <f>IF(ISERROR(VLOOKUP($A45,'Import Peak'!$A$3:AF$99,32,FALSE)-VLOOKUP($A45,'Import Peak Change'!$A$106:AF$202,32,FALSE)),0,(VLOOKUP($A45,'Import Peak'!$A$3:AF$99,32,FALSE)-VLOOKUP($A45,'Import Peak Change'!$A$106:AF$202,32,FALSE)))</f>
        <v>0</v>
      </c>
      <c r="AG45" s="6">
        <f>IF(ISERROR(VLOOKUP($A45,'Import Peak'!$A$3:AG$99,33,FALSE)-VLOOKUP($A45,'Import Peak Change'!$A$106:AG$202,33,FALSE)),0,(VLOOKUP($A45,'Import Peak'!$A$3:AG$99,33,FALSE)-VLOOKUP($A45,'Import Peak Change'!$A$106:AG$202,33,FALSE)))</f>
        <v>0</v>
      </c>
      <c r="AH45" s="6">
        <f>IF(ISERROR(VLOOKUP($A45,'Import Peak'!$A$3:AH$99,34,FALSE)-VLOOKUP($A45,'Import Peak Change'!$A$106:AH$202,34,FALSE)),0,(VLOOKUP($A45,'Import Peak'!$A$3:AH$99,34,FALSE)-VLOOKUP($A45,'Import Peak Change'!$A$106:AH$202,34,FALSE)))</f>
        <v>0</v>
      </c>
      <c r="AI45" s="6">
        <f>IF(ISERROR(VLOOKUP($A45,'Import Peak'!$A$3:AI$99,35,FALSE)-VLOOKUP($A45,'Import Peak Change'!$A$106:AI$202,35,FALSE)),0,(VLOOKUP($A45,'Import Peak'!$A$3:AI$99,35,FALSE)-VLOOKUP($A45,'Import Peak Change'!$A$106:AI$202,35,FALSE)))</f>
        <v>0</v>
      </c>
      <c r="AJ45" s="6">
        <f>IF(ISERROR(VLOOKUP($A45,'Import Peak'!$A$3:AJ$99,36,FALSE)-VLOOKUP($A45,'Import Peak Change'!$A$106:AJ$202,36,FALSE)),0,(VLOOKUP($A45,'Import Peak'!$A$3:AJ$99,36,FALSE)-VLOOKUP($A45,'Import Peak Change'!$A$106:AJ$202,36,FALSE)))</f>
        <v>0</v>
      </c>
      <c r="AK45" s="6">
        <f>IF(ISERROR(VLOOKUP($A45,'Import Peak'!$A$3:AK$99,37,FALSE)-VLOOKUP($A45,'Import Peak Change'!$A$106:AK$202,37,FALSE)),0,(VLOOKUP($A45,'Import Peak'!$A$3:AK$99,37,FALSE)-VLOOKUP($A45,'Import Peak Change'!$A$106:AK$202,37,FALSE)))</f>
        <v>0</v>
      </c>
      <c r="AL45" s="6">
        <f>IF(ISERROR(VLOOKUP($A45,'Import Peak'!$A$3:AL$99,38,FALSE)-VLOOKUP($A45,'Import Peak Change'!$A$106:AL$202,38,FALSE)),0,(VLOOKUP($A45,'Import Peak'!$A$3:AL$99,38,FALSE)-VLOOKUP($A45,'Import Peak Change'!$A$106:AL$202,38,FALSE)))</f>
        <v>0</v>
      </c>
      <c r="AM45" s="6">
        <f>IF(ISERROR(VLOOKUP($A45,'Import Peak'!$A$3:AM$99,39,FALSE)-VLOOKUP($A45,'Import Peak Change'!$A$106:AM$202,39,FALSE)),0,(VLOOKUP($A45,'Import Peak'!$A$3:AM$99,39,FALSE)-VLOOKUP($A45,'Import Peak Change'!$A$106:AM$202,39,FALSE)))</f>
        <v>0</v>
      </c>
      <c r="AN45" s="6">
        <f>IF(ISERROR(VLOOKUP($A45,'Import Peak'!$A$3:AN$99,40,FALSE)-VLOOKUP($A45,'Import Peak Change'!$A$106:AN$202,40,FALSE)),0,(VLOOKUP($A45,'Import Peak'!$A$3:AN$99,40,FALSE)-VLOOKUP($A45,'Import Peak Change'!$A$106:AN$202,40,FALSE)))</f>
        <v>0</v>
      </c>
      <c r="AO45" s="6">
        <f>IF(ISERROR(VLOOKUP($A45,'Import Peak'!$A$3:AO$99,41,FALSE)-VLOOKUP($A45,'Import Peak Change'!$A$106:AO$202,41,FALSE)),0,(VLOOKUP($A45,'Import Peak'!$A$3:AO$99,41,FALSE)-VLOOKUP($A45,'Import Peak Change'!$A$106:AO$202,41,FALSE)))</f>
        <v>0</v>
      </c>
      <c r="AP45" s="6">
        <f>IF(ISERROR(VLOOKUP($A45,'Import Peak'!$A$3:AP$99,42,FALSE)-VLOOKUP($A45,'Import Peak Change'!$A$106:AP$202,42,FALSE)),0,(VLOOKUP($A45,'Import Peak'!$A$3:AP$99,42,FALSE)-VLOOKUP($A45,'Import Peak Change'!$A$106:AP$202,42,FALSE)))</f>
        <v>0</v>
      </c>
      <c r="AQ45" s="6">
        <f>IF(ISERROR(VLOOKUP($A45,'Import Peak'!$A$3:AQ$99,43,FALSE)-VLOOKUP($A45,'Import Peak Change'!$A$106:AQ$202,43,FALSE)),0,(VLOOKUP($A45,'Import Peak'!$A$3:AQ$99,43,FALSE)-VLOOKUP($A45,'Import Peak Change'!$A$106:AQ$202,43,FALSE)))</f>
        <v>0</v>
      </c>
      <c r="AR45" s="6">
        <f>IF(ISERROR(VLOOKUP($A45,'Import Peak'!$A$3:AR$99,44,FALSE)-VLOOKUP($A45,'Import Peak Change'!$A$106:AR$202,44,FALSE)),0,(VLOOKUP($A45,'Import Peak'!$A$3:AR$99,44,FALSE)-VLOOKUP($A45,'Import Peak Change'!$A$106:AR$202,44,FALSE)))</f>
        <v>0</v>
      </c>
      <c r="AS45" s="6">
        <f>IF(ISERROR(VLOOKUP($A45,'Import Peak'!$A$3:AS$99,45,FALSE)-VLOOKUP($A45,'Import Peak Change'!$A$106:AS$202,45,FALSE)),0,(VLOOKUP($A45,'Import Peak'!$A$3:AS$99,45,FALSE)-VLOOKUP($A45,'Import Peak Change'!$A$106:AS$202,45,FALSE)))</f>
        <v>0</v>
      </c>
      <c r="AT45" s="6">
        <f>IF(ISERROR(VLOOKUP($A45,'Import Peak'!$A$3:AT$99,46,FALSE)-VLOOKUP($A45,'Import Peak Change'!$A$106:AT$202,46,FALSE)),0,(VLOOKUP($A45,'Import Peak'!$A$3:AT$99,46,FALSE)-VLOOKUP($A45,'Import Peak Change'!$A$106:AT$202,46,FALSE)))</f>
        <v>0</v>
      </c>
      <c r="AU45" s="6">
        <f>IF(ISERROR(VLOOKUP($A45,'Import Peak'!$A$3:AU$99,47,FALSE)-VLOOKUP($A45,'Import Peak Change'!$A$106:AU$202,47,FALSE)),0,(VLOOKUP($A45,'Import Peak'!$A$3:AU$99,47,FALSE)-VLOOKUP($A45,'Import Peak Change'!$A$106:AU$202,47,FALSE)))</f>
        <v>0</v>
      </c>
      <c r="AV45" s="6">
        <f>IF(ISERROR(VLOOKUP($A45,'Import Peak'!$A$3:AV$99,48,FALSE)-VLOOKUP($A45,'Import Peak Change'!$A$106:AV$202,48,FALSE)),0,(VLOOKUP($A45,'Import Peak'!$A$3:AV$99,48,FALSE)-VLOOKUP($A45,'Import Peak Change'!$A$106:AV$202,48,FALSE)))</f>
        <v>0</v>
      </c>
      <c r="AW45" s="6">
        <f>IF(ISERROR(VLOOKUP($A45,'Import Peak'!$A$3:AW$99,49,FALSE)-VLOOKUP($A45,'Import Peak Change'!$A$106:AW$202,49,FALSE)),0,(VLOOKUP($A45,'Import Peak'!$A$3:AW$99,49,FALSE)-VLOOKUP($A45,'Import Peak Change'!$A$106:AW$202,49,FALSE)))</f>
        <v>0</v>
      </c>
      <c r="AX45" s="6">
        <f>IF(ISERROR(VLOOKUP($A45,'Import Peak'!$A$3:AX$99,50,FALSE)-VLOOKUP($A45,'Import Peak Change'!$A$106:AX$202,50,FALSE)),0,(VLOOKUP($A45,'Import Peak'!$A$3:AX$99,50,FALSE)-VLOOKUP($A45,'Import Peak Change'!$A$106:AX$202,50,FALSE)))</f>
        <v>0</v>
      </c>
      <c r="AY45" s="6">
        <f>IF(ISERROR(VLOOKUP($A45,'Import Peak'!$A$3:AY$99,51,FALSE)-VLOOKUP($A45,'Import Peak Change'!$A$106:AY$202,51,FALSE)),0,(VLOOKUP($A45,'Import Peak'!$A$3:AY$99,51,FALSE)-VLOOKUP($A45,'Import Peak Change'!$A$106:AY$202,51,FALSE)))</f>
        <v>0</v>
      </c>
      <c r="AZ45" s="6">
        <f>IF(ISERROR(VLOOKUP($A45,'Import Peak'!$A$3:AZ$99,52,FALSE)-VLOOKUP($A45,'Import Peak Change'!$A$106:AZ$202,52,FALSE)),0,(VLOOKUP($A45,'Import Peak'!$A$3:AZ$99,52,FALSE)-VLOOKUP($A45,'Import Peak Change'!$A$106:AZ$202,52,FALSE)))</f>
        <v>0</v>
      </c>
      <c r="BA45" s="6">
        <f>IF(ISERROR(VLOOKUP($A45,'Import Peak'!$A$3:BA$99,53,FALSE)-VLOOKUP($A45,'Import Peak Change'!$A$106:BA$202,53,FALSE)),0,(VLOOKUP($A45,'Import Peak'!$A$3:BA$99,53,FALSE)-VLOOKUP($A45,'Import Peak Change'!$A$106:BA$202,53,FALSE)))</f>
        <v>0</v>
      </c>
      <c r="BB45" s="6">
        <f>IF(ISERROR(VLOOKUP($A45,'Import Peak'!$A$3:BB$99,54,FALSE)-VLOOKUP($A45,'Import Peak Change'!$A$106:BB$202,54,FALSE)),0,(VLOOKUP($A45,'Import Peak'!$A$3:BB$99,54,FALSE)-VLOOKUP($A45,'Import Peak Change'!$A$106:BB$202,54,FALSE)))</f>
        <v>0</v>
      </c>
      <c r="BC45" s="6">
        <f>IF(ISERROR(VLOOKUP($A45,'Import Peak'!$A$3:BC$99,55,FALSE)-VLOOKUP($A45,'Import Peak Change'!$A$106:BC$202,55,FALSE)),0,(VLOOKUP($A45,'Import Peak'!$A$3:BC$99,55,FALSE)-VLOOKUP($A45,'Import Peak Change'!$A$106:BC$202,55,FALSE)))</f>
        <v>0</v>
      </c>
      <c r="BD45" s="6">
        <f>IF(ISERROR(VLOOKUP($A45,'Import Peak'!$A$3:BD$99,56,FALSE)-VLOOKUP($A45,'Import Peak Change'!$A$106:BD$202,56,FALSE)),0,(VLOOKUP($A45,'Import Peak'!$A$3:BD$99,56,FALSE)-VLOOKUP($A45,'Import Peak Change'!$A$106:BD$202,56,FALSE)))</f>
        <v>0</v>
      </c>
      <c r="BE45" s="6">
        <f>IF(ISERROR(VLOOKUP($A45,'Import Peak'!$A$3:BE$99,57,FALSE)-VLOOKUP($A45,'Import Peak Change'!$A$106:BE$202,57,FALSE)),0,(VLOOKUP($A45,'Import Peak'!$A$3:BE$99,57,FALSE)-VLOOKUP($A45,'Import Peak Change'!$A$106:BE$202,57,FALSE)))</f>
        <v>0</v>
      </c>
      <c r="BF45" s="6">
        <f>IF(ISERROR(VLOOKUP($A45,'Import Peak'!$A$3:BF$99,58,FALSE)-VLOOKUP($A45,'Import Peak Change'!$A$106:BF$202,58,FALSE)),0,(VLOOKUP($A45,'Import Peak'!$A$3:BF$99,58,FALSE)-VLOOKUP($A45,'Import Peak Change'!$A$106:BF$202,58,FALSE)))</f>
        <v>0</v>
      </c>
      <c r="BG45" s="6">
        <f>IF(ISERROR(VLOOKUP($A45,'Import Peak'!$A$3:BG$99,59,FALSE)-VLOOKUP($A45,'Import Peak Change'!$A$106:BG$202,59,FALSE)),0,(VLOOKUP($A45,'Import Peak'!$A$3:BG$99,59,FALSE)-VLOOKUP($A45,'Import Peak Change'!$A$106:BG$202,59,FALSE)))</f>
        <v>0</v>
      </c>
      <c r="BH45" s="6">
        <f>IF(ISERROR(VLOOKUP($A45,'Import Peak'!$A$3:BH$99,60,FALSE)-VLOOKUP($A45,'Import Peak Change'!$A$106:BH$202,60,FALSE)),0,(VLOOKUP($A45,'Import Peak'!$A$3:BH$99,60,FALSE)-VLOOKUP($A45,'Import Peak Change'!$A$106:BH$202,60,FALSE)))</f>
        <v>0</v>
      </c>
      <c r="BI45" s="6">
        <f>IF(ISERROR(VLOOKUP($A45,'Import Peak'!$A$3:BI$99,61,FALSE)-VLOOKUP($A45,'Import Peak Change'!$A$106:BI$202,61,FALSE)),0,(VLOOKUP($A45,'Import Peak'!$A$3:BI$99,61,FALSE)-VLOOKUP($A45,'Import Peak Change'!$A$106:BI$202,61,FALSE)))</f>
        <v>0</v>
      </c>
      <c r="BJ45" s="6">
        <f>IF(ISERROR(VLOOKUP($A45,'Import Peak'!$A$3:BJ$99,62,FALSE)-VLOOKUP($A45,'Import Peak Change'!$A$106:BJ$202,62,FALSE)),0,(VLOOKUP($A45,'Import Peak'!$A$3:BJ$99,62,FALSE)-VLOOKUP($A45,'Import Peak Change'!$A$106:BJ$202,62,FALSE)))</f>
        <v>0</v>
      </c>
      <c r="BK45" s="6">
        <f>IF(ISERROR(VLOOKUP($A45,'Import Peak'!$A$3:BK$99,63,FALSE)-VLOOKUP($A45,'Import Peak Change'!$A$106:BK$202,63,FALSE)),0,(VLOOKUP($A45,'Import Peak'!$A$3:BK$99,63,FALSE)-VLOOKUP($A45,'Import Peak Change'!$A$106:BK$202,63,FALSE)))</f>
        <v>0</v>
      </c>
      <c r="BL45" s="6">
        <f>IF(ISERROR(VLOOKUP($A45,'Import Peak'!$A$3:BL$99,64,FALSE)-VLOOKUP($A45,'Import Peak Change'!$A$106:BL$202,64,FALSE)),0,(VLOOKUP($A45,'Import Peak'!$A$3:BL$99,64,FALSE)-VLOOKUP($A45,'Import Peak Change'!$A$106:BL$202,64,FALSE)))</f>
        <v>0</v>
      </c>
      <c r="BM45" s="6">
        <f>IF(ISERROR(VLOOKUP($A45,'Import Peak'!$A$3:BM$99,65,FALSE)-VLOOKUP($A45,'Import Peak Change'!$A$106:BM$202,65,FALSE)),0,(VLOOKUP($A45,'Import Peak'!$A$3:BM$99,65,FALSE)-VLOOKUP($A45,'Import Peak Change'!$A$106:BM$202,65,FALSE)))</f>
        <v>0</v>
      </c>
      <c r="BN45" s="6">
        <f>IF(ISERROR(VLOOKUP($A45,'Import Peak'!$A$3:BN$99,66,FALSE)-VLOOKUP($A45,'Import Peak Change'!$A$106:BN$202,66,FALSE)),0,(VLOOKUP($A45,'Import Peak'!$A$3:BN$99,66,FALSE)-VLOOKUP($A45,'Import Peak Change'!$A$106:BN$202,66,FALSE)))</f>
        <v>0</v>
      </c>
      <c r="BO45" s="6">
        <f>IF(ISERROR(VLOOKUP($A45,'Import Peak'!$A$3:BO$99,67,FALSE)-VLOOKUP($A45,'Import Peak Change'!$A$106:BO$202,67,FALSE)),0,(VLOOKUP($A45,'Import Peak'!$A$3:BO$99,67,FALSE)-VLOOKUP($A45,'Import Peak Change'!$A$106:BO$202,67,FALSE)))</f>
        <v>0</v>
      </c>
      <c r="BP45" s="6">
        <f>IF(ISERROR(VLOOKUP($A45,'Import Peak'!$A$3:BP$99,68,FALSE)-VLOOKUP($A45,'Import Peak Change'!$A$106:BP$202,68,FALSE)),0,(VLOOKUP($A45,'Import Peak'!$A$3:BP$99,68,FALSE)-VLOOKUP($A45,'Import Peak Change'!$A$106:BP$202,68,FALSE)))</f>
        <v>0</v>
      </c>
      <c r="BQ45" s="6">
        <f>IF(ISERROR(VLOOKUP($A45,'Import Peak'!$A$3:BQ$99,69,FALSE)-VLOOKUP($A45,'Import Peak Change'!$A$106:BQ$202,69,FALSE)),0,(VLOOKUP($A45,'Import Peak'!$A$3:BQ$99,69,FALSE)-VLOOKUP($A45,'Import Peak Change'!$A$106:BQ$202,69,FALSE)))</f>
        <v>0</v>
      </c>
      <c r="BR45" s="6">
        <f>IF(ISERROR(VLOOKUP($A45,'Import Peak'!$A$3:BR$99,70,FALSE)-VLOOKUP($A45,'Import Peak Change'!$A$106:BR$202,70,FALSE)),0,(VLOOKUP($A45,'Import Peak'!$A$3:BR$99,70,FALSE)-VLOOKUP($A45,'Import Peak Change'!$A$106:BR$202,70,FALSE)))</f>
        <v>0</v>
      </c>
      <c r="BS45" s="6">
        <f>IF(ISERROR(VLOOKUP($A45,'Import Peak'!$A$3:BS$99,71,FALSE)-VLOOKUP($A45,'Import Peak Change'!$A$106:BS$202,71,FALSE)),0,(VLOOKUP($A45,'Import Peak'!$A$3:BS$99,71,FALSE)-VLOOKUP($A45,'Import Peak Change'!$A$106:BS$202,71,FALSE)))</f>
        <v>0</v>
      </c>
      <c r="BT45" s="6">
        <f>IF(ISERROR(VLOOKUP($A45,'Import Peak'!$A$3:BT$99,72,FALSE)-VLOOKUP($A45,'Import Peak Change'!$A$106:BT$202,72,FALSE)),0,(VLOOKUP($A45,'Import Peak'!$A$3:BT$99,72,FALSE)-VLOOKUP($A45,'Import Peak Change'!$A$106:BT$202,72,FALSE)))</f>
        <v>0</v>
      </c>
      <c r="BU45" s="6">
        <f>IF(ISERROR(VLOOKUP($A45,'Import Peak'!$A$3:BU$99,73,FALSE)-VLOOKUP($A45,'Import Peak Change'!$A$106:BU$202,73,FALSE)),0,(VLOOKUP($A45,'Import Peak'!$A$3:BU$99,73,FALSE)-VLOOKUP($A45,'Import Peak Change'!$A$106:BU$202,73,FALSE)))</f>
        <v>0</v>
      </c>
      <c r="BV45" s="6">
        <f>IF(ISERROR(VLOOKUP($A45,'Import Peak'!$A$3:BV$99,74,FALSE)-VLOOKUP($A45,'Import Peak Change'!$A$106:BV$202,74,FALSE)),0,(VLOOKUP($A45,'Import Peak'!$A$3:BV$99,74,FALSE)-VLOOKUP($A45,'Import Peak Change'!$A$106:BV$202,74,FALSE)))</f>
        <v>0</v>
      </c>
      <c r="BW45" s="6">
        <f>IF(ISERROR(VLOOKUP($A45,'Import Peak'!$A$3:BW$99,75,FALSE)-VLOOKUP($A45,'Import Peak Change'!$A$106:BW$202,75,FALSE)),0,(VLOOKUP($A45,'Import Peak'!$A$3:BW$99,75,FALSE)-VLOOKUP($A45,'Import Peak Change'!$A$106:BW$202,75,FALSE)))</f>
        <v>0</v>
      </c>
      <c r="BX45" s="6">
        <f>IF(ISERROR(VLOOKUP($A45,'Import Peak'!$A$3:BX$99,76,FALSE)-VLOOKUP($A45,'Import Peak Change'!$A$106:BX$202,76,FALSE)),0,(VLOOKUP($A45,'Import Peak'!$A$3:BX$99,76,FALSE)-VLOOKUP($A45,'Import Peak Change'!$A$106:BX$202,76,FALSE)))</f>
        <v>0</v>
      </c>
      <c r="BY45" s="6">
        <f>IF(ISERROR(VLOOKUP($A45,'Import Peak'!$A$3:BY$99,77,FALSE)-VLOOKUP($A45,'Import Peak Change'!$A$106:BY$202,77,FALSE)),0,(VLOOKUP($A45,'Import Peak'!$A$3:BY$99,77,FALSE)-VLOOKUP($A45,'Import Peak Change'!$A$106:BY$202,77,FALSE)))</f>
        <v>0</v>
      </c>
      <c r="BZ45" s="6">
        <f>IF(ISERROR(VLOOKUP($A45,'Import Peak'!$A$3:BZ$99,78,FALSE)-VLOOKUP($A45,'Import Peak Change'!$A$106:BZ$202,78,FALSE)),0,(VLOOKUP($A45,'Import Peak'!$A$3:BZ$99,78,FALSE)-VLOOKUP($A45,'Import Peak Change'!$A$106:BZ$202,78,FALSE)))</f>
        <v>0</v>
      </c>
      <c r="CA45" s="6">
        <f>IF(ISERROR(VLOOKUP($A45,'Import Peak'!$A$3:CA$99,79,FALSE)-VLOOKUP($A45,'Import Peak Change'!$A$106:CA$202,79,FALSE)),0,(VLOOKUP($A45,'Import Peak'!$A$3:CA$99,79,FALSE)-VLOOKUP($A45,'Import Peak Change'!$A$106:CA$202,79,FALSE)))</f>
        <v>0</v>
      </c>
      <c r="CB45" s="6">
        <f>IF(ISERROR(VLOOKUP($A45,'Import Peak'!$A$3:CB$99,80,FALSE)-VLOOKUP($A45,'Import Peak Change'!$A$106:CB$202,80,FALSE)),0,(VLOOKUP($A45,'Import Peak'!$A$3:CB$99,80,FALSE)-VLOOKUP($A45,'Import Peak Change'!$A$106:CB$202,80,FALSE)))</f>
        <v>0</v>
      </c>
      <c r="CC45" s="6">
        <f>IF(ISERROR(VLOOKUP($A45,'Import Peak'!$A$3:CC$99,81,FALSE)-VLOOKUP($A45,'Import Peak Change'!$A$106:CC$202,81,FALSE)),0,(VLOOKUP($A45,'Import Peak'!$A$3:CC$99,81,FALSE)-VLOOKUP($A45,'Import Peak Change'!$A$106:CC$202,81,FALSE)))</f>
        <v>0</v>
      </c>
      <c r="CD45" s="6">
        <f>IF(ISERROR(VLOOKUP($A45,'Import Peak'!$A$3:CD$99,82,FALSE)-VLOOKUP($A45,'Import Peak Change'!$A$106:CD$202,82,FALSE)),0,(VLOOKUP($A45,'Import Peak'!$A$3:CD$99,82,FALSE)-VLOOKUP($A45,'Import Peak Change'!$A$106:CD$202,82,FALSE)))</f>
        <v>0</v>
      </c>
      <c r="CE45" s="6">
        <f>IF(ISERROR(VLOOKUP($A45,'Import Peak'!$A$3:CE$99,83,FALSE)-VLOOKUP($A45,'Import Peak Change'!$A$106:CE$202,83,FALSE)),0,(VLOOKUP($A45,'Import Peak'!$A$3:CE$99,83,FALSE)-VLOOKUP($A45,'Import Peak Change'!$A$106:CE$202,83,FALSE)))</f>
        <v>0</v>
      </c>
      <c r="CF45" s="6">
        <f>IF(ISERROR(VLOOKUP($A45,'Import Peak'!$A$3:CF$99,84,FALSE)-VLOOKUP($A45,'Import Peak Change'!$A$106:CF$202,84,FALSE)),0,(VLOOKUP($A45,'Import Peak'!$A$3:CF$99,84,FALSE)-VLOOKUP($A45,'Import Peak Change'!$A$106:CF$202,84,FALSE)))</f>
        <v>0</v>
      </c>
      <c r="CG45" s="6">
        <f>IF(ISERROR(VLOOKUP($A45,'Import Peak'!$A$3:CG$99,85,FALSE)-VLOOKUP($A45,'Import Peak Change'!$A$106:CG$202,85,FALSE)),0,(VLOOKUP($A45,'Import Peak'!$A$3:CG$99,85,FALSE)-VLOOKUP($A45,'Import Peak Change'!$A$106:CG$202,85,FALSE)))</f>
        <v>0</v>
      </c>
      <c r="CH45" s="6">
        <f>IF(ISERROR(VLOOKUP($A45,'Import Peak'!$A$3:CH$99,86,FALSE)-VLOOKUP($A45,'Import Peak Change'!$A$106:CH$202,86,FALSE)),0,(VLOOKUP($A45,'Import Peak'!$A$3:CH$99,86,FALSE)-VLOOKUP($A45,'Import Peak Change'!$A$106:CH$202,86,FALSE)))</f>
        <v>0</v>
      </c>
      <c r="CI45" s="6">
        <f>IF(ISERROR(VLOOKUP($A45,'Import Peak'!$A$3:CI$99,87,FALSE)-VLOOKUP($A45,'Import Peak Change'!$A$106:CI$202,87,FALSE)),0,(VLOOKUP($A45,'Import Peak'!$A$3:CI$99,87,FALSE)-VLOOKUP($A45,'Import Peak Change'!$A$106:CI$202,87,FALSE)))</f>
        <v>0</v>
      </c>
      <c r="CJ45" s="6">
        <f>IF(ISERROR(VLOOKUP($A45,'Import Peak'!$A$3:CJ$99,88,FALSE)-VLOOKUP($A45,'Import Peak Change'!$A$106:CJ$202,88,FALSE)),0,(VLOOKUP($A45,'Import Peak'!$A$3:CJ$99,88,FALSE)-VLOOKUP($A45,'Import Peak Change'!$A$106:CJ$202,88,FALSE)))</f>
        <v>0</v>
      </c>
      <c r="CK45" s="6">
        <f>IF(ISERROR(VLOOKUP($A45,'Import Peak'!$A$3:CK$99,89,FALSE)-VLOOKUP($A45,'Import Peak Change'!$A$106:CK$202,89,FALSE)),0,(VLOOKUP($A45,'Import Peak'!$A$3:CK$99,89,FALSE)-VLOOKUP($A45,'Import Peak Change'!$A$106:CK$202,89,FALSE)))</f>
        <v>0</v>
      </c>
      <c r="CL45" s="6">
        <f>IF(ISERROR(VLOOKUP($A45,'Import Peak'!$A$3:CL$99,90,FALSE)-VLOOKUP($A45,'Import Peak Change'!$A$106:CL$202,90,FALSE)),0,(VLOOKUP($A45,'Import Peak'!$A$3:CL$99,90,FALSE)-VLOOKUP($A45,'Import Peak Change'!$A$106:CL$202,90,FALSE)))</f>
        <v>0</v>
      </c>
      <c r="CM45" s="6">
        <f>IF(ISERROR(VLOOKUP($A45,'Import Peak'!$A$3:CM$99,91,FALSE)-VLOOKUP($A45,'Import Peak Change'!$A$106:CM$202,91,FALSE)),0,(VLOOKUP($A45,'Import Peak'!$A$3:CM$99,91,FALSE)-VLOOKUP($A45,'Import Peak Change'!$A$106:CM$202,91,FALSE)))</f>
        <v>0</v>
      </c>
      <c r="CN45" s="6">
        <f>IF(ISERROR(VLOOKUP($A45,'Import Peak'!$A$3:CN$99,92,FALSE)-VLOOKUP($A45,'Import Peak Change'!$A$106:CN$202,92,FALSE)),0,(VLOOKUP($A45,'Import Peak'!$A$3:CN$99,92,FALSE)-VLOOKUP($A45,'Import Peak Change'!$A$106:CN$202,92,FALSE)))</f>
        <v>0</v>
      </c>
      <c r="CO45" s="6">
        <f>IF(ISERROR(VLOOKUP($A45,'Import Peak'!$A$3:CO$99,93,FALSE)-VLOOKUP($A45,'Import Peak Change'!$A$106:CO$202,93,FALSE)),0,(VLOOKUP($A45,'Import Peak'!$A$3:CO$99,93,FALSE)-VLOOKUP($A45,'Import Peak Change'!$A$106:CO$202,93,FALSE)))</f>
        <v>0</v>
      </c>
      <c r="CP45" s="6">
        <f>IF(ISERROR(VLOOKUP($A45,'Import Peak'!$A$3:CP$99,94,FALSE)-VLOOKUP($A45,'Import Peak Change'!$A$106:CP$202,94,FALSE)),0,(VLOOKUP($A45,'Import Peak'!$A$3:CP$99,94,FALSE)-VLOOKUP($A45,'Import Peak Change'!$A$106:CP$202,94,FALSE)))</f>
        <v>0</v>
      </c>
      <c r="CQ45" s="6">
        <f>IF(ISERROR(VLOOKUP($A45,'Import Peak'!$A$3:CQ$99,95,FALSE)-VLOOKUP($A45,'Import Peak Change'!$A$106:CQ$202,95,FALSE)),0,(VLOOKUP($A45,'Import Peak'!$A$3:CQ$99,95,FALSE)-VLOOKUP($A45,'Import Peak Change'!$A$106:CQ$202,95,FALSE)))</f>
        <v>0</v>
      </c>
      <c r="CR45" s="6">
        <f>IF(ISERROR(VLOOKUP($A45,'Import Peak'!$A$3:CR$99,96,FALSE)-VLOOKUP($A45,'Import Peak Change'!$A$106:CR$202,96,FALSE)),0,(VLOOKUP($A45,'Import Peak'!$A$3:CR$99,96,FALSE)-VLOOKUP($A45,'Import Peak Change'!$A$106:CR$202,96,FALSE)))</f>
        <v>0</v>
      </c>
      <c r="CS45" s="6">
        <f>IF(ISERROR(VLOOKUP($A45,'Import Peak'!$A$3:CS$99,97,FALSE)-VLOOKUP($A45,'Import Peak Change'!$A$106:CS$202,97,FALSE)),0,(VLOOKUP($A45,'Import Peak'!$A$3:CS$99,97,FALSE)-VLOOKUP($A45,'Import Peak Change'!$A$106:CS$202,97,FALSE)))</f>
        <v>0</v>
      </c>
      <c r="CT45" s="6">
        <f>IF(ISERROR(VLOOKUP($A45,'Import Peak'!$A$3:CT$99,98,FALSE)-VLOOKUP($A45,'Import Peak Change'!$A$106:CT$202,98,FALSE)),0,(VLOOKUP($A45,'Import Peak'!$A$3:CT$99,98,FALSE)-VLOOKUP($A45,'Import Peak Change'!$A$106:CT$202,98,FALSE)))</f>
        <v>0</v>
      </c>
      <c r="CU45" s="6">
        <f>IF(ISERROR(VLOOKUP($A45,'Import Peak'!$A$3:CU$99,99,FALSE)-VLOOKUP($A45,'Import Peak Change'!$A$106:CU$202,99,FALSE)),0,(VLOOKUP($A45,'Import Peak'!$A$3:CU$99,99,FALSE)-VLOOKUP($A45,'Import Peak Change'!$A$106:CU$202,99,FALSE)))</f>
        <v>0</v>
      </c>
      <c r="CV45" s="6">
        <f>IF(ISERROR(VLOOKUP($A45,'Import Peak'!$A$3:CV$99,100,FALSE)-VLOOKUP($A45,'Import Peak Change'!$A$106:CV$202,100,FALSE)),0,(VLOOKUP($A45,'Import Peak'!$A$3:CV$99,100,FALSE)-VLOOKUP($A45,'Import Peak Change'!$A$106:CV$202,100,FALSE)))</f>
        <v>0</v>
      </c>
      <c r="CW45" s="6">
        <f>IF(ISERROR(VLOOKUP($A45,'Import Peak'!$A$3:CW$99,101,FALSE)-VLOOKUP($A45,'Import Peak Change'!$A$106:CW$202,101,FALSE)),0,(VLOOKUP($A45,'Import Peak'!$A$3:CW$99,101,FALSE)-VLOOKUP($A45,'Import Peak Change'!$A$106:CW$202,101,FALSE)))</f>
        <v>0</v>
      </c>
      <c r="CX45" s="6">
        <f>IF(ISERROR(VLOOKUP($A45,'Import Peak'!$A$3:CX$99,102,FALSE)-VLOOKUP($A45,'Import Peak Change'!$A$106:CX$202,102,FALSE)),0,(VLOOKUP($A45,'Import Peak'!$A$3:CX$99,102,FALSE)-VLOOKUP($A45,'Import Peak Change'!$A$106:CX$202,102,FALSE)))</f>
        <v>0</v>
      </c>
      <c r="CY45" s="6">
        <f>IF(ISERROR(VLOOKUP($A45,'Import Peak'!$A$3:CY$99,103,FALSE)-VLOOKUP($A45,'Import Peak Change'!$A$106:CY$202,103,FALSE)),0,(VLOOKUP($A45,'Import Peak'!$A$3:CY$99,103,FALSE)-VLOOKUP($A45,'Import Peak Change'!$A$106:CY$202,103,FALSE)))</f>
        <v>0</v>
      </c>
      <c r="CZ45" s="6">
        <f>IF(ISERROR(VLOOKUP($A45,'Import Peak'!$A$3:CZ$99,104,FALSE)-VLOOKUP($A45,'Import Peak Change'!$A$106:CZ$202,104,FALSE)),0,(VLOOKUP($A45,'Import Peak'!$A$3:CZ$99,104,FALSE)-VLOOKUP($A45,'Import Peak Change'!$A$106:CZ$202,104,FALSE)))</f>
        <v>0</v>
      </c>
      <c r="DA45" s="6">
        <f>IF(ISERROR(VLOOKUP($A45,'Import Peak'!$A$3:DA$99,105,FALSE)-VLOOKUP($A45,'Import Peak Change'!$A$106:DA$202,105,FALSE)),0,(VLOOKUP($A45,'Import Peak'!$A$3:DA$99,105,FALSE)-VLOOKUP($A45,'Import Peak Change'!$A$106:DA$202,105,FALSE)))</f>
        <v>0</v>
      </c>
      <c r="DB45" s="6">
        <f>IF(ISERROR(VLOOKUP($A45,'Import Peak'!$A$3:DB$99,106,FALSE)-VLOOKUP($A45,'Import Peak Change'!$A$106:DB$202,106,FALSE)),0,(VLOOKUP($A45,'Import Peak'!$A$3:DB$99,106,FALSE)-VLOOKUP($A45,'Import Peak Change'!$A$106:DB$202,106,FALSE)))</f>
        <v>0</v>
      </c>
      <c r="DC45" s="6">
        <f>IF(ISERROR(VLOOKUP($A45,'Import Peak'!$A$3:DC$99,107,FALSE)-VLOOKUP($A45,'Import Peak Change'!$A$106:DC$202,107,FALSE)),0,(VLOOKUP($A45,'Import Peak'!$A$3:DC$99,107,FALSE)-VLOOKUP($A45,'Import Peak Change'!$A$106:DC$202,107,FALSE)))</f>
        <v>0</v>
      </c>
      <c r="DD45" s="6">
        <f>IF(ISERROR(VLOOKUP($A45,'Import Peak'!$A$3:DD$99,108,FALSE)-VLOOKUP($A45,'Import Peak Change'!$A$106:DD$202,108,FALSE)),0,(VLOOKUP($A45,'Import Peak'!$A$3:DD$99,108,FALSE)-VLOOKUP($A45,'Import Peak Change'!$A$106:DD$202,108,FALSE)))</f>
        <v>0</v>
      </c>
      <c r="DE45" s="6">
        <f>IF(ISERROR(VLOOKUP($A45,'Import Peak'!$A$3:DE$99,109,FALSE)-VLOOKUP($A45,'Import Peak Change'!$A$106:DE$202,109,FALSE)),0,(VLOOKUP($A45,'Import Peak'!$A$3:DE$99,109,FALSE)-VLOOKUP($A45,'Import Peak Change'!$A$106:DE$202,109,FALSE)))</f>
        <v>0</v>
      </c>
      <c r="DF45" s="6">
        <f>IF(ISERROR(VLOOKUP($A45,'Import Peak'!$A$3:DF$99,110,FALSE)-VLOOKUP($A45,'Import Peak Change'!$A$106:DF$202,110,FALSE)),0,(VLOOKUP($A45,'Import Peak'!$A$3:DF$99,110,FALSE)-VLOOKUP($A45,'Import Peak Change'!$A$106:DF$202,110,FALSE)))</f>
        <v>0</v>
      </c>
      <c r="DG45" s="6">
        <f>IF(ISERROR(VLOOKUP($A45,'Import Peak'!$A$3:DG$99,111,FALSE)-VLOOKUP($A45,'Import Peak Change'!$A$106:DG$202,111,FALSE)),0,(VLOOKUP($A45,'Import Peak'!$A$3:DG$99,111,FALSE)-VLOOKUP($A45,'Import Peak Change'!$A$106:DG$202,111,FALSE)))</f>
        <v>0</v>
      </c>
      <c r="DH45" s="6">
        <f>IF(ISERROR(VLOOKUP($A45,'Import Peak'!$A$3:DH$99,112,FALSE)-VLOOKUP($A45,'Import Peak Change'!$A$106:DH$202,112,FALSE)),0,(VLOOKUP($A45,'Import Peak'!$A$3:DH$99,112,FALSE)-VLOOKUP($A45,'Import Peak Change'!$A$106:DH$202,112,FALSE)))</f>
        <v>0</v>
      </c>
      <c r="DI45" s="6">
        <f>IF(ISERROR(VLOOKUP($A45,'Import Peak'!$A$3:DI$99,113,FALSE)-VLOOKUP($A45,'Import Peak Change'!$A$106:DI$202,113,FALSE)),0,(VLOOKUP($A45,'Import Peak'!$A$3:DI$99,113,FALSE)-VLOOKUP($A45,'Import Peak Change'!$A$106:DI$202,113,FALSE)))</f>
        <v>0</v>
      </c>
      <c r="DJ45" s="6">
        <f>IF(ISERROR(VLOOKUP($A45,'Import Peak'!$A$3:DJ$99,114,FALSE)-VLOOKUP($A45,'Import Peak Change'!$A$106:DJ$202,114,FALSE)),0,(VLOOKUP($A45,'Import Peak'!$A$3:DJ$99,114,FALSE)-VLOOKUP($A45,'Import Peak Change'!$A$106:DJ$202,114,FALSE)))</f>
        <v>0</v>
      </c>
      <c r="DK45" s="6">
        <f>IF(ISERROR(VLOOKUP($A45,'Import Peak'!$A$3:DK$99,115,FALSE)-VLOOKUP($A45,'Import Peak Change'!$A$106:DK$202,115,FALSE)),0,(VLOOKUP($A45,'Import Peak'!$A$3:DK$99,115,FALSE)-VLOOKUP($A45,'Import Peak Change'!$A$106:DK$202,115,FALSE)))</f>
        <v>0</v>
      </c>
      <c r="DL45" s="6">
        <f>IF(ISERROR(VLOOKUP($A45,'Import Peak'!$A$3:DL$99,116,FALSE)-VLOOKUP($A45,'Import Peak Change'!$A$106:DL$202,116,FALSE)),0,(VLOOKUP($A45,'Import Peak'!$A$3:DL$99,116,FALSE)-VLOOKUP($A45,'Import Peak Change'!$A$106:DL$202,116,FALSE)))</f>
        <v>0</v>
      </c>
      <c r="DM45" s="6">
        <f>IF(ISERROR(VLOOKUP($A45,'Import Peak'!$A$3:DM$99,117,FALSE)-VLOOKUP($A45,'Import Peak Change'!$A$106:DM$202,117,FALSE)),0,(VLOOKUP($A45,'Import Peak'!$A$3:DM$99,117,FALSE)-VLOOKUP($A45,'Import Peak Change'!$A$106:DM$202,117,FALSE)))</f>
        <v>0</v>
      </c>
      <c r="DN45" s="6">
        <f>IF(ISERROR(VLOOKUP($A45,'Import Peak'!$A$3:DN$99,118,FALSE)-VLOOKUP($A45,'Import Peak Change'!$A$106:DN$202,118,FALSE)),0,(VLOOKUP($A45,'Import Peak'!$A$3:DN$99,118,FALSE)-VLOOKUP($A45,'Import Peak Change'!$A$106:DN$202,118,FALSE)))</f>
        <v>0</v>
      </c>
      <c r="DO45" s="6">
        <f>IF(ISERROR(VLOOKUP($A45,'Import Peak'!$A$3:DO$99,119,FALSE)-VLOOKUP($A45,'Import Peak Change'!$A$106:DO$202,119,FALSE)),0,(VLOOKUP($A45,'Import Peak'!$A$3:DO$99,119,FALSE)-VLOOKUP($A45,'Import Peak Change'!$A$106:DO$202,119,FALSE)))</f>
        <v>0</v>
      </c>
      <c r="DP45" s="6">
        <f>IF(ISERROR(VLOOKUP($A45,'Import Peak'!$A$3:DP$99,120,FALSE)-VLOOKUP($A45,'Import Peak Change'!$A$106:DP$202,120,FALSE)),0,(VLOOKUP($A45,'Import Peak'!$A$3:DP$99,120,FALSE)-VLOOKUP($A45,'Import Peak Change'!$A$106:DP$202,120,FALSE)))</f>
        <v>0</v>
      </c>
      <c r="DQ45" s="6">
        <f>IF(ISERROR(VLOOKUP($A45,'Import Peak'!$A$3:DQ$99,121,FALSE)-VLOOKUP($A45,'Import Peak Change'!$A$106:DQ$202,121,FALSE)),0,(VLOOKUP($A45,'Import Peak'!$A$3:DQ$99,121,FALSE)-VLOOKUP($A45,'Import Peak Change'!$A$106:DQ$202,121,FALSE)))</f>
        <v>0</v>
      </c>
      <c r="DR45" s="6">
        <f>IF(ISERROR(VLOOKUP($A45,'Import Peak'!$A$3:DR$99,122,FALSE)-VLOOKUP($A45,'Import Peak Change'!$A$106:DR$202,122,FALSE)),0,(VLOOKUP($A45,'Import Peak'!$A$3:DR$99,122,FALSE)-VLOOKUP($A45,'Import Peak Change'!$A$106:DR$202,122,FALSE)))</f>
        <v>0</v>
      </c>
      <c r="DS45" s="6">
        <f>IF(ISERROR(VLOOKUP($A45,'Import Peak'!$A$3:DS$99,123,FALSE)-VLOOKUP($A45,'Import Peak Change'!$A$106:DS$202,123,FALSE)),0,(VLOOKUP($A45,'Import Peak'!$A$3:DS$99,123,FALSE)-VLOOKUP($A45,'Import Peak Change'!$A$106:DS$202,123,FALSE)))</f>
        <v>0</v>
      </c>
      <c r="DT45" s="6">
        <f>IF(ISERROR(VLOOKUP($A45,'Import Peak'!$A$3:DT$99,124,FALSE)-VLOOKUP($A45,'Import Peak Change'!$A$106:DT$202,124,FALSE)),0,(VLOOKUP($A45,'Import Peak'!$A$3:DT$99,124,FALSE)-VLOOKUP($A45,'Import Peak Change'!$A$106:DT$202,124,FALSE)))</f>
        <v>0</v>
      </c>
      <c r="DU45" s="6">
        <f>IF(ISERROR(VLOOKUP($A45,'Import Peak'!$A$3:DU$99,125,FALSE)-VLOOKUP($A45,'Import Peak Change'!$A$106:DU$202,125,FALSE)),0,(VLOOKUP($A45,'Import Peak'!$A$3:DU$99,125,FALSE)-VLOOKUP($A45,'Import Peak Change'!$A$106:DU$202,125,FALSE)))</f>
        <v>0</v>
      </c>
      <c r="DV45" s="6">
        <f>IF(ISERROR(VLOOKUP($A45,'Import Peak'!$A$3:DV$99,126,FALSE)-VLOOKUP($A45,'Import Peak Change'!$A$106:DV$202,126,FALSE)),0,(VLOOKUP($A45,'Import Peak'!$A$3:DV$99,126,FALSE)-VLOOKUP($A45,'Import Peak Change'!$A$106:DV$202,126,FALSE)))</f>
        <v>0</v>
      </c>
      <c r="DW45" s="6">
        <f>IF(ISERROR(VLOOKUP($A45,'Import Peak'!$A$3:DW$99,127,FALSE)-VLOOKUP($A45,'Import Peak Change'!$A$106:DW$202,127,FALSE)),0,(VLOOKUP($A45,'Import Peak'!$A$3:DW$99,127,FALSE)-VLOOKUP($A45,'Import Peak Change'!$A$106:DW$202,127,FALSE)))</f>
        <v>0</v>
      </c>
      <c r="DX45" s="6">
        <f>IF(ISERROR(VLOOKUP($A45,'Import Peak'!$A$3:DX$99,128,FALSE)-VLOOKUP($A45,'Import Peak Change'!$A$106:DX$202,128,FALSE)),0,(VLOOKUP($A45,'Import Peak'!$A$3:DX$99,128,FALSE)-VLOOKUP($A45,'Import Peak Change'!$A$106:DX$202,128,FALSE)))</f>
        <v>0</v>
      </c>
      <c r="DY45" s="6">
        <f>IF(ISERROR(VLOOKUP($A45,'Import Peak'!$A$3:DY$99,129,FALSE)-VLOOKUP($A45,'Import Peak Change'!$A$106:DY$202,129,FALSE)),0,(VLOOKUP($A45,'Import Peak'!$A$3:DY$99,129,FALSE)-VLOOKUP($A45,'Import Peak Change'!$A$106:DY$202,129,FALSE)))</f>
        <v>0</v>
      </c>
      <c r="DZ45" s="6">
        <f>IF(ISERROR(VLOOKUP($A45,'Import Peak'!$A$3:DZ$99,130,FALSE)-VLOOKUP($A45,'Import Peak Change'!$A$106:DZ$202,130,FALSE)),0,(VLOOKUP($A45,'Import Peak'!$A$3:DZ$99,130,FALSE)-VLOOKUP($A45,'Import Peak Change'!$A$106:DZ$202,130,FALSE)))</f>
        <v>0</v>
      </c>
      <c r="EA45" s="6">
        <f>IF(ISERROR(VLOOKUP($A45,'Import Peak'!$A$3:EA$99,131,FALSE)-VLOOKUP($A45,'Import Peak Change'!$A$106:EA$202,131,FALSE)),0,(VLOOKUP($A45,'Import Peak'!$A$3:EA$99,131,FALSE)-VLOOKUP($A45,'Import Peak Change'!$A$106:EA$202,131,FALSE)))</f>
        <v>0</v>
      </c>
      <c r="EB45" s="6">
        <f>IF(ISERROR(VLOOKUP($A45,'Import Peak'!$A$3:EB$99,132,FALSE)-VLOOKUP($A45,'Import Peak Change'!$A$106:EB$202,132,FALSE)),0,(VLOOKUP($A45,'Import Peak'!$A$3:EB$99,132,FALSE)-VLOOKUP($A45,'Import Peak Change'!$A$106:EB$202,132,FALSE)))</f>
        <v>0</v>
      </c>
      <c r="EC45" s="6">
        <f>IF(ISERROR(VLOOKUP($A45,'Import Peak'!$A$3:EC$99,133,FALSE)-VLOOKUP($A45,'Import Peak Change'!$A$106:EC$202,133,FALSE)),0,(VLOOKUP($A45,'Import Peak'!$A$3:EC$99,133,FALSE)-VLOOKUP($A45,'Import Peak Change'!$A$106:EC$202,133,FALSE)))</f>
        <v>0</v>
      </c>
      <c r="ED45" s="6">
        <f>IF(ISERROR(VLOOKUP($A45,'Import Peak'!$A$3:ED$99,134,FALSE)-VLOOKUP($A45,'Import Peak Change'!$A$106:ED$202,134,FALSE)),0,(VLOOKUP($A45,'Import Peak'!$A$3:ED$99,134,FALSE)-VLOOKUP($A45,'Import Peak Change'!$A$106:ED$202,134,FALSE)))</f>
        <v>0</v>
      </c>
      <c r="EE45" s="6">
        <f>IF(ISERROR(VLOOKUP($A45,'Import Peak'!$A$3:EE$99,135,FALSE)-VLOOKUP($A45,'Import Peak Change'!$A$106:EE$202,135,FALSE)),0,(VLOOKUP($A45,'Import Peak'!$A$3:EE$99,135,FALSE)-VLOOKUP($A45,'Import Peak Change'!$A$106:EE$202,135,FALSE)))</f>
        <v>0</v>
      </c>
      <c r="EF45" s="6">
        <f>IF(ISERROR(VLOOKUP($A45,'Import Peak'!$A$3:EF$99,136,FALSE)-VLOOKUP($A45,'Import Peak Change'!$A$106:EF$202,136,FALSE)),0,(VLOOKUP($A45,'Import Peak'!$A$3:EF$99,136,FALSE)-VLOOKUP($A45,'Import Peak Change'!$A$106:EF$202,136,FALSE)))</f>
        <v>0</v>
      </c>
      <c r="EG45" s="6">
        <f>IF(ISERROR(VLOOKUP($A45,'Import Peak'!$A$3:EG$99,137,FALSE)-VLOOKUP($A45,'Import Peak Change'!$A$106:EG$202,137,FALSE)),0,(VLOOKUP($A45,'Import Peak'!$A$3:EG$99,137,FALSE)-VLOOKUP($A45,'Import Peak Change'!$A$106:EG$202,137,FALSE)))</f>
        <v>0</v>
      </c>
      <c r="EH45" s="6">
        <f>IF(ISERROR(VLOOKUP($A45,'Import Peak'!$A$3:EH$99,138,FALSE)-VLOOKUP($A45,'Import Peak Change'!$A$106:EH$202,138,FALSE)),0,(VLOOKUP($A45,'Import Peak'!$A$3:EH$99,138,FALSE)-VLOOKUP($A45,'Import Peak Change'!$A$106:EH$202,138,FALSE)))</f>
        <v>0</v>
      </c>
      <c r="EI45" s="6">
        <f>IF(ISERROR(VLOOKUP($A45,'Import Peak'!$A$3:EI$99,139,FALSE)-VLOOKUP($A45,'Import Peak Change'!$A$106:EI$202,139,FALSE)),0,(VLOOKUP($A45,'Import Peak'!$A$3:EI$99,139,FALSE)-VLOOKUP($A45,'Import Peak Change'!$A$106:EI$202,139,FALSE)))</f>
        <v>0</v>
      </c>
      <c r="EJ45" s="6">
        <f>IF(ISERROR(VLOOKUP($A45,'Import Peak'!$A$3:EJ$99,140,FALSE)-VLOOKUP($A45,'Import Peak Change'!$A$106:EJ$202,140,FALSE)),0,(VLOOKUP($A45,'Import Peak'!$A$3:EJ$99,140,FALSE)-VLOOKUP($A45,'Import Peak Change'!$A$106:EJ$202,140,FALSE)))</f>
        <v>0</v>
      </c>
      <c r="EK45" s="6">
        <f>IF(ISERROR(VLOOKUP($A45,'Import Peak'!$A$3:EK$99,141,FALSE)-VLOOKUP($A45,'Import Peak Change'!$A$106:EK$202,141,FALSE)),0,(VLOOKUP($A45,'Import Peak'!$A$3:EK$99,141,FALSE)-VLOOKUP($A45,'Import Peak Change'!$A$106:EK$202,141,FALSE)))</f>
        <v>0</v>
      </c>
      <c r="EL45" s="6">
        <f>IF(ISERROR(VLOOKUP($A45,'Import Peak'!$A$3:EL$99,142,FALSE)-VLOOKUP($A45,'Import Peak Change'!$A$106:EL$202,142,FALSE)),0,(VLOOKUP($A45,'Import Peak'!$A$3:EL$99,142,FALSE)-VLOOKUP($A45,'Import Peak Change'!$A$106:EL$202,142,FALSE)))</f>
        <v>0</v>
      </c>
      <c r="EM45" s="6">
        <f>IF(ISERROR(VLOOKUP($A45,'Import Peak'!$A$3:EM$99,143,FALSE)-VLOOKUP($A45,'Import Peak Change'!$A$106:EM$202,143,FALSE)),0,(VLOOKUP($A45,'Import Peak'!$A$3:EM$99,143,FALSE)-VLOOKUP($A45,'Import Peak Change'!$A$106:EM$202,143,FALSE)))</f>
        <v>0</v>
      </c>
      <c r="EN45" s="6">
        <f>IF(ISERROR(VLOOKUP($A45,'Import Peak'!$A$3:EN$99,144,FALSE)-VLOOKUP($A45,'Import Peak Change'!$A$106:EN$202,144,FALSE)),0,(VLOOKUP($A45,'Import Peak'!$A$3:EN$99,144,FALSE)-VLOOKUP($A45,'Import Peak Change'!$A$106:EN$202,144,FALSE)))</f>
        <v>0</v>
      </c>
      <c r="EO45" s="6">
        <f>IF(ISERROR(VLOOKUP($A45,'Import Peak'!$A$3:EO$99,145,FALSE)-VLOOKUP($A45,'Import Peak Change'!$A$106:EO$202,145,FALSE)),0,(VLOOKUP($A45,'Import Peak'!$A$3:EO$99,145,FALSE)-VLOOKUP($A45,'Import Peak Change'!$A$106:EO$202,145,FALSE)))</f>
        <v>0</v>
      </c>
      <c r="EP45" s="6">
        <f>IF(ISERROR(VLOOKUP($A45,'Import Peak'!$A$3:EP$99,146,FALSE)-VLOOKUP($A45,'Import Peak Change'!$A$106:EP$202,146,FALSE)),0,(VLOOKUP($A45,'Import Peak'!$A$3:EP$99,146,FALSE)-VLOOKUP($A45,'Import Peak Change'!$A$106:EP$202,146,FALSE)))</f>
        <v>0</v>
      </c>
      <c r="EQ45" s="6">
        <f>IF(ISERROR(VLOOKUP($A45,'Import Peak'!$A$3:EQ$99,147,FALSE)-VLOOKUP($A45,'Import Peak Change'!$A$106:EQ$202,147,FALSE)),0,(VLOOKUP($A45,'Import Peak'!$A$3:EQ$99,147,FALSE)-VLOOKUP($A45,'Import Peak Change'!$A$106:EQ$202,147,FALSE)))</f>
        <v>0</v>
      </c>
      <c r="ER45" s="6">
        <f>IF(ISERROR(VLOOKUP($A45,'Import Peak'!$A$3:ER$99,148,FALSE)-VLOOKUP($A45,'Import Peak Change'!$A$106:ER$202,148,FALSE)),0,(VLOOKUP($A45,'Import Peak'!$A$3:ER$99,148,FALSE)-VLOOKUP($A45,'Import Peak Change'!$A$106:ER$202,148,FALSE)))</f>
        <v>0</v>
      </c>
      <c r="ES45" s="6">
        <f>IF(ISERROR(VLOOKUP($A45,'Import Peak'!$A$3:ES$99,149,FALSE)-VLOOKUP($A45,'Import Peak Change'!$A$106:ES$202,149,FALSE)),0,(VLOOKUP($A45,'Import Peak'!$A$3:ES$99,149,FALSE)-VLOOKUP($A45,'Import Peak Change'!$A$106:ES$202,149,FALSE)))</f>
        <v>0</v>
      </c>
      <c r="ET45" s="6">
        <f>IF(ISERROR(VLOOKUP($A45,'Import Peak'!$A$3:ET$99,150,FALSE)-VLOOKUP($A45,'Import Peak Change'!$A$106:ET$202,150,FALSE)),0,(VLOOKUP($A45,'Import Peak'!$A$3:ET$99,150,FALSE)-VLOOKUP($A45,'Import Peak Change'!$A$106:ET$202,150,FALSE)))</f>
        <v>0</v>
      </c>
      <c r="EU45" s="6">
        <f>IF(ISERROR(VLOOKUP($A45,'Import Peak'!$A$3:EU$99,151,FALSE)-VLOOKUP($A45,'Import Peak Change'!$A$106:EU$202,151,FALSE)),0,(VLOOKUP($A45,'Import Peak'!$A$3:EU$99,151,FALSE)-VLOOKUP($A45,'Import Peak Change'!$A$106:EU$202,151,FALSE)))</f>
        <v>0</v>
      </c>
      <c r="EV45" s="6">
        <f>IF(ISERROR(VLOOKUP($A45,'Import Peak'!$A$3:EV$99,152,FALSE)-VLOOKUP($A45,'Import Peak Change'!$A$106:EV$202,152,FALSE)),0,(VLOOKUP($A45,'Import Peak'!$A$3:EV$99,152,FALSE)-VLOOKUP($A45,'Import Peak Change'!$A$106:EV$202,152,FALSE)))</f>
        <v>0</v>
      </c>
      <c r="EW45" s="6">
        <f>IF(ISERROR(VLOOKUP($A45,'Import Peak'!$A$3:EW$99,153,FALSE)-VLOOKUP($A45,'Import Peak Change'!$A$106:EW$202,153,FALSE)),0,(VLOOKUP($A45,'Import Peak'!$A$3:EW$99,153,FALSE)-VLOOKUP($A45,'Import Peak Change'!$A$106:EW$202,153,FALSE)))</f>
        <v>0</v>
      </c>
      <c r="EX45" s="6">
        <f>IF(ISERROR(VLOOKUP($A45,'Import Peak'!$A$3:EX$99,154,FALSE)-VLOOKUP($A45,'Import Peak Change'!$A$106:EX$202,154,FALSE)),0,(VLOOKUP($A45,'Import Peak'!$A$3:EX$99,154,FALSE)-VLOOKUP($A45,'Import Peak Change'!$A$106:EX$202,154,FALSE)))</f>
        <v>0</v>
      </c>
      <c r="EY45" s="6">
        <f>IF(ISERROR(VLOOKUP($A45,'Import Peak'!$A$3:EY$99,155,FALSE)-VLOOKUP($A45,'Import Peak Change'!$A$106:EY$202,155,FALSE)),0,(VLOOKUP($A45,'Import Peak'!$A$3:EY$99,155,FALSE)-VLOOKUP($A45,'Import Peak Change'!$A$106:EY$202,155,FALSE)))</f>
        <v>0</v>
      </c>
      <c r="EZ45" s="6">
        <f>IF(ISERROR(VLOOKUP($A45,'Import Peak'!$A$3:EZ$99,156,FALSE)-VLOOKUP($A45,'Import Peak Change'!$A$106:EZ$202,156,FALSE)),0,(VLOOKUP($A45,'Import Peak'!$A$3:EZ$99,156,FALSE)-VLOOKUP($A45,'Import Peak Change'!$A$106:EZ$202,156,FALSE)))</f>
        <v>0</v>
      </c>
      <c r="FA45" s="6">
        <f>IF(ISERROR(VLOOKUP($A45,'Import Peak'!$A$3:FA$99,157,FALSE)-VLOOKUP($A45,'Import Peak Change'!$A$106:FA$202,157,FALSE)),0,(VLOOKUP($A45,'Import Peak'!$A$3:FA$99,157,FALSE)-VLOOKUP($A45,'Import Peak Change'!$A$106:FA$202,157,FALSE)))</f>
        <v>0</v>
      </c>
      <c r="FB45" s="6">
        <f>IF(ISERROR(VLOOKUP($A45,'Import Peak'!$A$3:FB$99,158,FALSE)-VLOOKUP($A45,'Import Peak Change'!$A$106:FB$202,158,FALSE)),0,(VLOOKUP($A45,'Import Peak'!$A$3:FB$99,158,FALSE)-VLOOKUP($A45,'Import Peak Change'!$A$106:FB$202,158,FALSE)))</f>
        <v>0</v>
      </c>
      <c r="FC45" s="6">
        <f>IF(ISERROR(VLOOKUP($A45,'Import Peak'!$A$3:FC$99,159,FALSE)-VLOOKUP($A45,'Import Peak Change'!$A$106:FC$202,159,FALSE)),0,(VLOOKUP($A45,'Import Peak'!$A$3:FC$99,159,FALSE)-VLOOKUP($A45,'Import Peak Change'!$A$106:FC$202,159,FALSE)))</f>
        <v>0</v>
      </c>
      <c r="FD45" s="6">
        <f>IF(ISERROR(VLOOKUP($A45,'Import Peak'!$A$3:FD$99,160,FALSE)-VLOOKUP($A45,'Import Peak Change'!$A$106:FD$202,160,FALSE)),0,(VLOOKUP($A45,'Import Peak'!$A$3:FD$99,160,FALSE)-VLOOKUP($A45,'Import Peak Change'!$A$106:FD$202,160,FALSE)))</f>
        <v>0</v>
      </c>
      <c r="FE45" s="6">
        <f>IF(ISERROR(VLOOKUP($A45,'Import Peak'!$A$3:FE$99,161,FALSE)-VLOOKUP($A45,'Import Peak Change'!$A$106:FE$202,161,FALSE)),0,(VLOOKUP($A45,'Import Peak'!$A$3:FE$99,161,FALSE)-VLOOKUP($A45,'Import Peak Change'!$A$106:FE$202,161,FALSE)))</f>
        <v>0</v>
      </c>
      <c r="FF45" s="6">
        <f>IF(ISERROR(VLOOKUP($A45,'Import Peak'!$A$3:FF$99,162,FALSE)-VLOOKUP($A45,'Import Peak Change'!$A$106:FF$202,162,FALSE)),0,(VLOOKUP($A45,'Import Peak'!$A$3:FF$99,162,FALSE)-VLOOKUP($A45,'Import Peak Change'!$A$106:FF$202,162,FALSE)))</f>
        <v>0</v>
      </c>
      <c r="FG45" s="6">
        <f>IF(ISERROR(VLOOKUP($A45,'Import Peak'!$A$3:FG$99,163,FALSE)-VLOOKUP($A45,'Import Peak Change'!$A$106:FG$202,163,FALSE)),0,(VLOOKUP($A45,'Import Peak'!$A$3:FG$99,163,FALSE)-VLOOKUP($A45,'Import Peak Change'!$A$106:FG$202,163,FALSE)))</f>
        <v>0</v>
      </c>
      <c r="FH45" s="6">
        <f>IF(ISERROR(VLOOKUP($A45,'Import Peak'!$A$3:FH$99,164,FALSE)-VLOOKUP($A45,'Import Peak Change'!$A$106:FH$202,164,FALSE)),0,(VLOOKUP($A45,'Import Peak'!$A$3:FH$99,164,FALSE)-VLOOKUP($A45,'Import Peak Change'!$A$106:FH$202,164,FALSE)))</f>
        <v>0</v>
      </c>
      <c r="FI45" s="6">
        <f>IF(ISERROR(VLOOKUP($A45,'Import Peak'!$A$3:FI$99,165,FALSE)-VLOOKUP($A45,'Import Peak Change'!$A$106:FI$202,165,FALSE)),0,(VLOOKUP($A45,'Import Peak'!$A$3:FI$99,165,FALSE)-VLOOKUP($A45,'Import Peak Change'!$A$106:FI$202,165,FALSE)))</f>
        <v>0</v>
      </c>
      <c r="FJ45" s="6">
        <f>IF(ISERROR(VLOOKUP($A45,'Import Peak'!$A$3:FJ$99,166,FALSE)-VLOOKUP($A45,'Import Peak Change'!$A$106:FJ$202,166,FALSE)),0,(VLOOKUP($A45,'Import Peak'!$A$3:FJ$99,166,FALSE)-VLOOKUP($A45,'Import Peak Change'!$A$106:FJ$202,166,FALSE)))</f>
        <v>0</v>
      </c>
      <c r="FK45" s="6">
        <f>IF(ISERROR(VLOOKUP($A45,'Import Peak'!$A$3:FK$99,167,FALSE)-VLOOKUP($A45,'Import Peak Change'!$A$106:FK$202,167,FALSE)),0,(VLOOKUP($A45,'Import Peak'!$A$3:FK$99,167,FALSE)-VLOOKUP($A45,'Import Peak Change'!$A$106:FK$202,167,FALSE)))</f>
        <v>0</v>
      </c>
      <c r="FL45" s="6">
        <f>IF(ISERROR(VLOOKUP($A45,'Import Peak'!$A$3:FL$99,168,FALSE)-VLOOKUP($A45,'Import Peak Change'!$A$106:FL$202,168,FALSE)),0,(VLOOKUP($A45,'Import Peak'!$A$3:FL$99,168,FALSE)-VLOOKUP($A45,'Import Peak Change'!$A$106:FL$202,168,FALSE)))</f>
        <v>0</v>
      </c>
      <c r="FM45" s="6">
        <f>IF(ISERROR(VLOOKUP($A45,'Import Peak'!$A$3:FM$99,169,FALSE)-VLOOKUP($A45,'Import Peak Change'!$A$106:FM$202,169,FALSE)),0,(VLOOKUP($A45,'Import Peak'!$A$3:FM$99,169,FALSE)-VLOOKUP($A45,'Import Peak Change'!$A$106:FM$202,169,FALSE)))</f>
        <v>0</v>
      </c>
      <c r="FN45" s="6">
        <f>IF(ISERROR(VLOOKUP($A45,'Import Peak'!$A$3:FN$99,170,FALSE)-VLOOKUP($A45,'Import Peak Change'!$A$106:FN$202,170,FALSE)),0,(VLOOKUP($A45,'Import Peak'!$A$3:FN$99,170,FALSE)-VLOOKUP($A45,'Import Peak Change'!$A$106:FN$202,170,FALSE)))</f>
        <v>0</v>
      </c>
      <c r="FO45" s="6">
        <f>IF(ISERROR(VLOOKUP($A45,'Import Peak'!$A$3:FO$99,171,FALSE)-VLOOKUP($A45,'Import Peak Change'!$A$106:FO$202,171,FALSE)),0,(VLOOKUP($A45,'Import Peak'!$A$3:FO$99,171,FALSE)-VLOOKUP($A45,'Import Peak Change'!$A$106:FO$202,171,FALSE)))</f>
        <v>0</v>
      </c>
      <c r="FP45" s="6">
        <f>IF(ISERROR(VLOOKUP($A45,'Import Peak'!$A$3:FP$99,172,FALSE)-VLOOKUP($A45,'Import Peak Change'!$A$106:FP$202,172,FALSE)),0,(VLOOKUP($A45,'Import Peak'!$A$3:FP$99,172,FALSE)-VLOOKUP($A45,'Import Peak Change'!$A$106:FP$202,172,FALSE)))</f>
        <v>0</v>
      </c>
      <c r="FQ45" s="6">
        <f>IF(ISERROR(VLOOKUP($A45,'Import Peak'!$A$3:FQ$99,173,FALSE)-VLOOKUP($A45,'Import Peak Change'!$A$106:FQ$202,173,FALSE)),0,(VLOOKUP($A45,'Import Peak'!$A$3:FQ$99,173,FALSE)-VLOOKUP($A45,'Import Peak Change'!$A$106:FQ$202,173,FALSE)))</f>
        <v>0</v>
      </c>
      <c r="FR45" s="6">
        <f>IF(ISERROR(VLOOKUP($A45,'Import Peak'!$A$3:FR$99,174,FALSE)-VLOOKUP($A45,'Import Peak Change'!$A$106:FR$202,174,FALSE)),0,(VLOOKUP($A45,'Import Peak'!$A$3:FR$99,174,FALSE)-VLOOKUP($A45,'Import Peak Change'!$A$106:FR$202,174,FALSE)))</f>
        <v>0</v>
      </c>
      <c r="FS45" s="6">
        <f>IF(ISERROR(VLOOKUP($A45,'Import Peak'!$A$3:FS$99,175,FALSE)-VLOOKUP($A45,'Import Peak Change'!$A$106:FS$202,175,FALSE)),0,(VLOOKUP($A45,'Import Peak'!$A$3:FS$99,175,FALSE)-VLOOKUP($A45,'Import Peak Change'!$A$106:FS$202,175,FALSE)))</f>
        <v>0</v>
      </c>
      <c r="FT45" s="6">
        <f>IF(ISERROR(VLOOKUP($A45,'Import Peak'!$A$3:FT$99,176,FALSE)-VLOOKUP($A45,'Import Peak Change'!$A$106:FT$202,176,FALSE)),0,(VLOOKUP($A45,'Import Peak'!$A$3:FT$99,176,FALSE)-VLOOKUP($A45,'Import Peak Change'!$A$106:FT$202,176,FALSE)))</f>
        <v>0</v>
      </c>
      <c r="FU45" s="6">
        <f>IF(ISERROR(VLOOKUP($A45,'Import Peak'!$A$3:FU$99,177,FALSE)-VLOOKUP($A45,'Import Peak Change'!$A$106:FU$202,177,FALSE)),0,(VLOOKUP($A45,'Import Peak'!$A$3:FU$99,177,FALSE)-VLOOKUP($A45,'Import Peak Change'!$A$106:FU$202,177,FALSE)))</f>
        <v>0</v>
      </c>
      <c r="FV45" s="6">
        <f>IF(ISERROR(VLOOKUP($A45,'Import Peak'!$A$3:FV$99,178,FALSE)-VLOOKUP($A45,'Import Peak Change'!$A$106:FV$202,178,FALSE)),0,(VLOOKUP($A45,'Import Peak'!$A$3:FV$99,178,FALSE)-VLOOKUP($A45,'Import Peak Change'!$A$106:FV$202,178,FALSE)))</f>
        <v>0</v>
      </c>
      <c r="FW45" s="6">
        <f>IF(ISERROR(VLOOKUP($A45,'Import Peak'!$A$3:FW$99,179,FALSE)-VLOOKUP($A45,'Import Peak Change'!$A$106:FW$202,179,FALSE)),0,(VLOOKUP($A45,'Import Peak'!$A$3:FW$99,179,FALSE)-VLOOKUP($A45,'Import Peak Change'!$A$106:FW$202,179,FALSE)))</f>
        <v>0</v>
      </c>
      <c r="FX45" s="6">
        <f>IF(ISERROR(VLOOKUP($A45,'Import Peak'!$A$3:FX$99,180,FALSE)-VLOOKUP($A45,'Import Peak Change'!$A$106:FX$202,180,FALSE)),0,(VLOOKUP($A45,'Import Peak'!$A$3:FX$99,180,FALSE)-VLOOKUP($A45,'Import Peak Change'!$A$106:FX$202,180,FALSE)))</f>
        <v>0</v>
      </c>
      <c r="FY45" s="6">
        <f>IF(ISERROR(VLOOKUP($A45,'Import Peak'!$A$3:FY$99,181,FALSE)-VLOOKUP($A45,'Import Peak Change'!$A$106:FY$202,181,FALSE)),0,(VLOOKUP($A45,'Import Peak'!$A$3:FY$99,181,FALSE)-VLOOKUP($A45,'Import Peak Change'!$A$106:FY$202,181,FALSE)))</f>
        <v>0</v>
      </c>
      <c r="FZ45" s="6">
        <f>IF(ISERROR(VLOOKUP($A45,'Import Peak'!$A$3:FZ$99,182,FALSE)-VLOOKUP($A45,'Import Peak Change'!$A$106:FZ$202,182,FALSE)),0,(VLOOKUP($A45,'Import Peak'!$A$3:FZ$99,182,FALSE)-VLOOKUP($A45,'Import Peak Change'!$A$106:FZ$202,182,FALSE)))</f>
        <v>0</v>
      </c>
      <c r="GA45" s="6">
        <f>IF(ISERROR(VLOOKUP($A45,'Import Peak'!$A$3:GA$99,183,FALSE)-VLOOKUP($A45,'Import Peak Change'!$A$106:GA$202,183,FALSE)),0,(VLOOKUP($A45,'Import Peak'!$A$3:GA$99,183,FALSE)-VLOOKUP($A45,'Import Peak Change'!$A$106:GA$202,183,FALSE)))</f>
        <v>0</v>
      </c>
      <c r="GB45" s="6">
        <f>IF(ISERROR(VLOOKUP($A45,'Import Peak'!$A$3:GB$99,184,FALSE)-VLOOKUP($A45,'Import Peak Change'!$A$106:GB$202,184,FALSE)),0,(VLOOKUP($A45,'Import Peak'!$A$3:GB$99,184,FALSE)-VLOOKUP($A45,'Import Peak Change'!$A$106:GB$202,184,FALSE)))</f>
        <v>0</v>
      </c>
      <c r="GC45" s="6">
        <f>IF(ISERROR(VLOOKUP($A45,'Import Peak'!$A$3:GC$99,185,FALSE)-VLOOKUP($A45,'Import Peak Change'!$A$106:GC$202,185,FALSE)),0,(VLOOKUP($A45,'Import Peak'!$A$3:GC$99,185,FALSE)-VLOOKUP($A45,'Import Peak Change'!$A$106:GC$202,185,FALSE)))</f>
        <v>0</v>
      </c>
      <c r="GD45" s="6">
        <f>IF(ISERROR(VLOOKUP($A45,'Import Peak'!$A$3:GD$99,186,FALSE)-VLOOKUP($A45,'Import Peak Change'!$A$106:GD$202,186,FALSE)),0,(VLOOKUP($A45,'Import Peak'!$A$3:GD$99,186,FALSE)-VLOOKUP($A45,'Import Peak Change'!$A$106:GD$202,186,FALSE)))</f>
        <v>0</v>
      </c>
      <c r="GE45" s="6">
        <f>IF(ISERROR(VLOOKUP($A45,'Import Peak'!$A$3:GE$99,187,FALSE)-VLOOKUP($A45,'Import Peak Change'!$A$106:GE$202,187,FALSE)),0,(VLOOKUP($A45,'Import Peak'!$A$3:GE$99,187,FALSE)-VLOOKUP($A45,'Import Peak Change'!$A$106:GE$202,187,FALSE)))</f>
        <v>0</v>
      </c>
      <c r="GF45" s="6">
        <f>IF(ISERROR(VLOOKUP($A45,'Import Peak'!$A$3:GF$99,188,FALSE)-VLOOKUP($A45,'Import Peak Change'!$A$106:GF$202,188,FALSE)),0,(VLOOKUP($A45,'Import Peak'!$A$3:GF$99,188,FALSE)-VLOOKUP($A45,'Import Peak Change'!$A$106:GF$202,188,FALSE)))</f>
        <v>0</v>
      </c>
      <c r="GG45" s="6">
        <f>IF(ISERROR(VLOOKUP($A45,'Import Peak'!$A$3:GG$99,189,FALSE)-VLOOKUP($A45,'Import Peak Change'!$A$106:GG$202,189,FALSE)),0,(VLOOKUP($A45,'Import Peak'!$A$3:GG$99,189,FALSE)-VLOOKUP($A45,'Import Peak Change'!$A$106:GG$202,189,FALSE)))</f>
        <v>0</v>
      </c>
      <c r="GH45" s="6">
        <f>IF(ISERROR(VLOOKUP($A45,'Import Peak'!$A$3:GH$99,190,FALSE)-VLOOKUP($A45,'Import Peak Change'!$A$106:GH$202,190,FALSE)),0,(VLOOKUP($A45,'Import Peak'!$A$3:GH$99,190,FALSE)-VLOOKUP($A45,'Import Peak Change'!$A$106:GH$202,190,FALSE)))</f>
        <v>0</v>
      </c>
      <c r="GI45" s="6">
        <f>IF(ISERROR(VLOOKUP($A45,'Import Peak'!$A$3:GI$99,191,FALSE)-VLOOKUP($A45,'Import Peak Change'!$A$106:GI$202,191,FALSE)),0,(VLOOKUP($A45,'Import Peak'!$A$3:GI$99,191,FALSE)-VLOOKUP($A45,'Import Peak Change'!$A$106:GI$202,191,FALSE)))</f>
        <v>0</v>
      </c>
      <c r="GJ45" s="6">
        <f>IF(ISERROR(VLOOKUP($A45,'Import Peak'!$A$3:GJ$99,192,FALSE)-VLOOKUP($A45,'Import Peak Change'!$A$106:GJ$202,192,FALSE)),0,(VLOOKUP($A45,'Import Peak'!$A$3:GJ$99,192,FALSE)-VLOOKUP($A45,'Import Peak Change'!$A$106:GJ$202,192,FALSE)))</f>
        <v>0</v>
      </c>
      <c r="GK45" s="6">
        <f>IF(ISERROR(VLOOKUP($A45,'Import Peak'!$A$3:GK$99,193,FALSE)-VLOOKUP($A45,'Import Peak Change'!$A$106:GK$202,193,FALSE)),0,(VLOOKUP($A45,'Import Peak'!$A$3:GK$99,193,FALSE)-VLOOKUP($A45,'Import Peak Change'!$A$106:GK$202,193,FALSE)))</f>
        <v>0</v>
      </c>
      <c r="GL45" s="6">
        <f>IF(ISERROR(VLOOKUP($A45,'Import Peak'!$A$3:GL$99,194,FALSE)-VLOOKUP($A45,'Import Peak Change'!$A$106:GL$202,194,FALSE)),0,(VLOOKUP($A45,'Import Peak'!$A$3:GL$99,194,FALSE)-VLOOKUP($A45,'Import Peak Change'!$A$106:GL$202,194,FALSE)))</f>
        <v>0</v>
      </c>
      <c r="GM45" s="6">
        <f>IF(ISERROR(VLOOKUP($A45,'Import Peak'!$A$3:GM$99,195,FALSE)-VLOOKUP($A45,'Import Peak Change'!$A$106:GM$202,195,FALSE)),0,(VLOOKUP($A45,'Import Peak'!$A$3:GM$99,195,FALSE)-VLOOKUP($A45,'Import Peak Change'!$A$106:GM$202,195,FALSE)))</f>
        <v>0</v>
      </c>
      <c r="GN45" s="6">
        <f>IF(ISERROR(VLOOKUP($A45,'Import Peak'!$A$3:GN$99,196,FALSE)-VLOOKUP($A45,'Import Peak Change'!$A$106:GN$202,196,FALSE)),0,(VLOOKUP($A45,'Import Peak'!$A$3:GN$99,196,FALSE)-VLOOKUP($A45,'Import Peak Change'!$A$106:GN$202,196,FALSE)))</f>
        <v>0</v>
      </c>
      <c r="GO45" s="6">
        <f>IF(ISERROR(VLOOKUP($A45,'Import Peak'!$A$3:GO$99,197,FALSE)-VLOOKUP($A45,'Import Peak Change'!$A$106:GO$202,197,FALSE)),0,(VLOOKUP($A45,'Import Peak'!$A$3:GO$99,197,FALSE)-VLOOKUP($A45,'Import Peak Change'!$A$106:GO$202,197,FALSE)))</f>
        <v>0</v>
      </c>
      <c r="GP45" s="6">
        <f>IF(ISERROR(VLOOKUP($A45,'Import Peak'!$A$3:GP$99,198,FALSE)-VLOOKUP($A45,'Import Peak Change'!$A$106:GP$202,198,FALSE)),0,(VLOOKUP($A45,'Import Peak'!$A$3:GP$99,198,FALSE)-VLOOKUP($A45,'Import Peak Change'!$A$106:GP$202,198,FALSE)))</f>
        <v>0</v>
      </c>
      <c r="GQ45" s="6">
        <f>IF(ISERROR(VLOOKUP($A45,'Import Peak'!$A$3:GQ$99,199,FALSE)-VLOOKUP($A45,'Import Peak Change'!$A$106:GQ$202,199,FALSE)),0,(VLOOKUP($A45,'Import Peak'!$A$3:GQ$99,199,FALSE)-VLOOKUP($A45,'Import Peak Change'!$A$106:GQ$202,199,FALSE)))</f>
        <v>0</v>
      </c>
      <c r="GR45" s="6">
        <f>IF(ISERROR(VLOOKUP($A45,'Import Peak'!$A$3:GR$99,200,FALSE)-VLOOKUP($A45,'Import Peak Change'!$A$106:GR$202,200,FALSE)),0,(VLOOKUP($A45,'Import Peak'!$A$3:GR$99,200,FALSE)-VLOOKUP($A45,'Import Peak Change'!$A$106:GR$202,200,FALSE)))</f>
        <v>0</v>
      </c>
      <c r="GS45" s="6">
        <f>IF(ISERROR(VLOOKUP($A45,'Import Peak'!$A$3:GS$99,201,FALSE)-VLOOKUP($A45,'Import Peak Change'!$A$106:GS$202,201,FALSE)),0,(VLOOKUP($A45,'Import Peak'!$A$3:GS$99,201,FALSE)-VLOOKUP($A45,'Import Peak Change'!$A$106:GS$202,201,FALSE)))</f>
        <v>0</v>
      </c>
      <c r="GT45" s="6">
        <f>IF(ISERROR(VLOOKUP($A45,'Import Peak'!$A$3:GT$99,202,FALSE)-VLOOKUP($A45,'Import Peak Change'!$A$106:GT$202,202,FALSE)),0,(VLOOKUP($A45,'Import Peak'!$A$3:GT$99,202,FALSE)-VLOOKUP($A45,'Import Peak Change'!$A$106:GT$202,202,FALSE)))</f>
        <v>0</v>
      </c>
      <c r="GU45" s="6">
        <f>IF(ISERROR(VLOOKUP($A45,'Import Peak'!$A$3:GU$99,203,FALSE)-VLOOKUP($A45,'Import Peak Change'!$A$106:GU$202,203,FALSE)),0,(VLOOKUP($A45,'Import Peak'!$A$3:GU$99,203,FALSE)-VLOOKUP($A45,'Import Peak Change'!$A$106:GU$202,203,FALSE)))</f>
        <v>0</v>
      </c>
      <c r="GV45" s="6">
        <f>IF(ISERROR(VLOOKUP($A45,'Import Peak'!$A$3:GV$99,204,FALSE)-VLOOKUP($A45,'Import Peak Change'!$A$106:GV$202,204,FALSE)),0,(VLOOKUP($A45,'Import Peak'!$A$3:GV$99,204,FALSE)-VLOOKUP($A45,'Import Peak Change'!$A$106:GV$202,204,FALSE)))</f>
        <v>0</v>
      </c>
      <c r="GW45" s="6">
        <f>IF(ISERROR(VLOOKUP($A45,'Import Peak'!$A$3:GW$99,205,FALSE)-VLOOKUP($A45,'Import Peak Change'!$A$106:GW$202,205,FALSE)),0,(VLOOKUP($A45,'Import Peak'!$A$3:GW$99,205,FALSE)-VLOOKUP($A45,'Import Peak Change'!$A$106:GW$202,205,FALSE)))</f>
        <v>0</v>
      </c>
      <c r="GX45" s="6">
        <f>IF(ISERROR(VLOOKUP($A45,'Import Peak'!$A$3:GX$99,206,FALSE)-VLOOKUP($A45,'Import Peak Change'!$A$106:GX$202,206,FALSE)),0,(VLOOKUP($A45,'Import Peak'!$A$3:GX$99,206,FALSE)-VLOOKUP($A45,'Import Peak Change'!$A$106:GX$202,206,FALSE)))</f>
        <v>0</v>
      </c>
      <c r="GY45" s="6">
        <f>IF(ISERROR(VLOOKUP($A45,'Import Peak'!$A$3:GY$99,207,FALSE)-VLOOKUP($A45,'Import Peak Change'!$A$106:GY$202,207,FALSE)),0,(VLOOKUP($A45,'Import Peak'!$A$3:GY$99,207,FALSE)-VLOOKUP($A45,'Import Peak Change'!$A$106:GY$202,207,FALSE)))</f>
        <v>0</v>
      </c>
      <c r="GZ45" s="6">
        <f>IF(ISERROR(VLOOKUP($A45,'Import Peak'!$A$3:GZ$99,208,FALSE)-VLOOKUP($A45,'Import Peak Change'!$A$106:GZ$202,208,FALSE)),0,(VLOOKUP($A45,'Import Peak'!$A$3:GZ$99,208,FALSE)-VLOOKUP($A45,'Import Peak Change'!$A$106:GZ$202,208,FALSE)))</f>
        <v>0</v>
      </c>
      <c r="HA45" s="6">
        <f>IF(ISERROR(VLOOKUP($A45,'Import Peak'!$A$3:HA$99,209,FALSE)-VLOOKUP($A45,'Import Peak Change'!$A$106:HA$202,209,FALSE)),0,(VLOOKUP($A45,'Import Peak'!$A$3:HA$99,209,FALSE)-VLOOKUP($A45,'Import Peak Change'!$A$106:HA$202,209,FALSE)))</f>
        <v>0</v>
      </c>
      <c r="HB45" s="6">
        <f>IF(ISERROR(VLOOKUP($A45,'Import Peak'!$A$3:HB$99,210,FALSE)-VLOOKUP($A45,'Import Peak Change'!$A$106:HB$202,210,FALSE)),0,(VLOOKUP($A45,'Import Peak'!$A$3:HB$99,210,FALSE)-VLOOKUP($A45,'Import Peak Change'!$A$106:HB$202,210,FALSE)))</f>
        <v>0</v>
      </c>
      <c r="HC45" s="6">
        <f>IF(ISERROR(VLOOKUP($A45,'Import Peak'!$A$3:HC$99,211,FALSE)-VLOOKUP($A45,'Import Peak Change'!$A$106:HC$202,211,FALSE)),0,(VLOOKUP($A45,'Import Peak'!$A$3:HC$99,211,FALSE)-VLOOKUP($A45,'Import Peak Change'!$A$106:HC$202,211,FALSE)))</f>
        <v>0</v>
      </c>
      <c r="HD45" s="6">
        <f>IF(ISERROR(VLOOKUP($A45,'Import Peak'!$A$3:HD$99,212,FALSE)-VLOOKUP($A45,'Import Peak Change'!$A$106:HD$202,212,FALSE)),0,(VLOOKUP($A45,'Import Peak'!$A$3:HD$99,212,FALSE)-VLOOKUP($A45,'Import Peak Change'!$A$106:HD$202,212,FALSE)))</f>
        <v>0</v>
      </c>
      <c r="HE45" s="6">
        <f>IF(ISERROR(VLOOKUP($A45,'Import Peak'!$A$3:HE$99,213,FALSE)-VLOOKUP($A45,'Import Peak Change'!$A$106:HE$202,213,FALSE)),0,(VLOOKUP($A45,'Import Peak'!$A$3:HE$99,213,FALSE)-VLOOKUP($A45,'Import Peak Change'!$A$106:HE$202,213,FALSE)))</f>
        <v>0</v>
      </c>
      <c r="HF45" s="6">
        <f>IF(ISERROR(VLOOKUP($A45,'Import Peak'!$A$3:HF$99,214,FALSE)-VLOOKUP($A45,'Import Peak Change'!$A$106:HF$202,214,FALSE)),0,(VLOOKUP($A45,'Import Peak'!$A$3:HF$99,214,FALSE)-VLOOKUP($A45,'Import Peak Change'!$A$106:HF$202,214,FALSE)))</f>
        <v>0</v>
      </c>
      <c r="HG45" s="6">
        <f>IF(ISERROR(VLOOKUP($A45,'Import Peak'!$A$3:HG$99,215,FALSE)-VLOOKUP($A45,'Import Peak Change'!$A$106:HG$202,215,FALSE)),0,(VLOOKUP($A45,'Import Peak'!$A$3:HG$99,215,FALSE)-VLOOKUP($A45,'Import Peak Change'!$A$106:HG$202,215,FALSE)))</f>
        <v>0</v>
      </c>
      <c r="HH45" s="6">
        <f>IF(ISERROR(VLOOKUP($A45,'Import Peak'!$A$3:HH$99,216,FALSE)-VLOOKUP($A45,'Import Peak Change'!$A$106:HH$202,216,FALSE)),0,(VLOOKUP($A45,'Import Peak'!$A$3:HH$99,216,FALSE)-VLOOKUP($A45,'Import Peak Change'!$A$106:HH$202,216,FALSE)))</f>
        <v>0</v>
      </c>
      <c r="HI45" s="6">
        <f>IF(ISERROR(VLOOKUP($A45,'Import Peak'!$A$3:HI$99,217,FALSE)-VLOOKUP($A45,'Import Peak Change'!$A$106:HI$202,217,FALSE)),0,(VLOOKUP($A45,'Import Peak'!$A$3:HI$99,217,FALSE)-VLOOKUP($A45,'Import Peak Change'!$A$106:HI$202,217,FALSE)))</f>
        <v>0</v>
      </c>
      <c r="HJ45" s="6">
        <f>IF(ISERROR(VLOOKUP($A45,'Import Peak'!$A$3:HJ$99,218,FALSE)-VLOOKUP($A45,'Import Peak Change'!$A$106:HJ$202,218,FALSE)),0,(VLOOKUP($A45,'Import Peak'!$A$3:HJ$99,218,FALSE)-VLOOKUP($A45,'Import Peak Change'!$A$106:HJ$202,218,FALSE)))</f>
        <v>0</v>
      </c>
      <c r="HK45" s="6">
        <f>IF(ISERROR(VLOOKUP($A45,'Import Peak'!$A$3:HK$99,219,FALSE)-VLOOKUP($A45,'Import Peak Change'!$A$106:HK$202,219,FALSE)),0,(VLOOKUP($A45,'Import Peak'!$A$3:HK$99,219,FALSE)-VLOOKUP($A45,'Import Peak Change'!$A$106:HK$202,219,FALSE)))</f>
        <v>0</v>
      </c>
      <c r="HL45" s="6">
        <f>IF(ISERROR(VLOOKUP($A45,'Import Peak'!$A$3:HL$99,220,FALSE)-VLOOKUP($A45,'Import Peak Change'!$A$106:HL$202,220,FALSE)),0,(VLOOKUP($A45,'Import Peak'!$A$3:HL$99,220,FALSE)-VLOOKUP($A45,'Import Peak Change'!$A$106:HL$202,220,FALSE)))</f>
        <v>0</v>
      </c>
      <c r="HM45" s="6">
        <f>IF(ISERROR(VLOOKUP($A45,'Import Peak'!$A$3:HM$99,221,FALSE)-VLOOKUP($A45,'Import Peak Change'!$A$106:HM$202,221,FALSE)),0,(VLOOKUP($A45,'Import Peak'!$A$3:HM$99,221,FALSE)-VLOOKUP($A45,'Import Peak Change'!$A$106:HM$202,221,FALSE)))</f>
        <v>0</v>
      </c>
      <c r="HN45" s="6">
        <f>IF(ISERROR(VLOOKUP($A45,'Import Peak'!$A$3:HN$99,222,FALSE)-VLOOKUP($A45,'Import Peak Change'!$A$106:HN$202,222,FALSE)),0,(VLOOKUP($A45,'Import Peak'!$A$3:HN$99,222,FALSE)-VLOOKUP($A45,'Import Peak Change'!$A$106:HN$202,222,FALSE)))</f>
        <v>0</v>
      </c>
      <c r="HO45" s="6">
        <f>IF(ISERROR(VLOOKUP($A45,'Import Peak'!$A$3:HO$99,223,FALSE)-VLOOKUP($A45,'Import Peak Change'!$A$106:HO$202,223,FALSE)),0,(VLOOKUP($A45,'Import Peak'!$A$3:HO$99,223,FALSE)-VLOOKUP($A45,'Import Peak Change'!$A$106:HO$202,223,FALSE)))</f>
        <v>0</v>
      </c>
      <c r="HP45" s="6">
        <f>IF(ISERROR(VLOOKUP($A45,'Import Peak'!$A$3:HP$99,224,FALSE)-VLOOKUP($A45,'Import Peak Change'!$A$106:HP$202,224,FALSE)),0,(VLOOKUP($A45,'Import Peak'!$A$3:HP$99,224,FALSE)-VLOOKUP($A45,'Import Peak Change'!$A$106:HP$202,224,FALSE)))</f>
        <v>0</v>
      </c>
      <c r="HQ45" s="6">
        <f>IF(ISERROR(VLOOKUP($A45,'Import Peak'!$A$3:HQ$99,225,FALSE)-VLOOKUP($A45,'Import Peak Change'!$A$106:HQ$202,225,FALSE)),0,(VLOOKUP($A45,'Import Peak'!$A$3:HQ$99,225,FALSE)-VLOOKUP($A45,'Import Peak Change'!$A$106:HQ$202,225,FALSE)))</f>
        <v>0</v>
      </c>
      <c r="HR45" s="6">
        <f>IF(ISERROR(VLOOKUP($A45,'Import Peak'!$A$3:HR$99,226,FALSE)-VLOOKUP($A45,'Import Peak Change'!$A$106:HR$202,226,FALSE)),0,(VLOOKUP($A45,'Import Peak'!$A$3:HR$99,226,FALSE)-VLOOKUP($A45,'Import Peak Change'!$A$106:HR$202,226,FALSE)))</f>
        <v>0</v>
      </c>
      <c r="HS45" s="6">
        <f>IF(ISERROR(VLOOKUP($A45,'Import Peak'!$A$3:HS$99,227,FALSE)-VLOOKUP($A45,'Import Peak Change'!$A$106:HS$202,227,FALSE)),0,(VLOOKUP($A45,'Import Peak'!$A$3:HS$99,227,FALSE)-VLOOKUP($A45,'Import Peak Change'!$A$106:HS$202,227,FALSE)))</f>
        <v>0</v>
      </c>
      <c r="HT45" s="6">
        <f>IF(ISERROR(VLOOKUP($A45,'Import Peak'!$A$3:HT$99,228,FALSE)-VLOOKUP($A45,'Import Peak Change'!$A$106:HT$202,228,FALSE)),0,(VLOOKUP($A45,'Import Peak'!$A$3:HT$99,228,FALSE)-VLOOKUP($A45,'Import Peak Change'!$A$106:HT$202,228,FALSE)))</f>
        <v>0</v>
      </c>
      <c r="HU45" s="6">
        <f>IF(ISERROR(VLOOKUP($A45,'Import Peak'!$A$3:HU$99,229,FALSE)-VLOOKUP($A45,'Import Peak Change'!$A$106:HU$202,229,FALSE)),0,(VLOOKUP($A45,'Import Peak'!$A$3:HU$99,229,FALSE)-VLOOKUP($A45,'Import Peak Change'!$A$106:HU$202,229,FALSE)))</f>
        <v>0</v>
      </c>
      <c r="HV45" s="6">
        <f>IF(ISERROR(VLOOKUP($A45,'Import Peak'!$A$3:HV$99,230,FALSE)-VLOOKUP($A45,'Import Peak Change'!$A$106:HV$202,230,FALSE)),0,(VLOOKUP($A45,'Import Peak'!$A$3:HV$99,230,FALSE)-VLOOKUP($A45,'Import Peak Change'!$A$106:HV$202,230,FALSE)))</f>
        <v>0</v>
      </c>
      <c r="HW45" s="6">
        <f>IF(ISERROR(VLOOKUP($A45,'Import Peak'!$A$3:HW$99,231,FALSE)-VLOOKUP($A45,'Import Peak Change'!$A$106:HW$202,231,FALSE)),0,(VLOOKUP($A45,'Import Peak'!$A$3:HW$99,231,FALSE)-VLOOKUP($A45,'Import Peak Change'!$A$106:HW$202,231,FALSE)))</f>
        <v>0</v>
      </c>
      <c r="HX45" s="6">
        <f>IF(ISERROR(VLOOKUP($A45,'Import Peak'!$A$3:HX$99,232,FALSE)-VLOOKUP($A45,'Import Peak Change'!$A$106:HX$202,232,FALSE)),0,(VLOOKUP($A45,'Import Peak'!$A$3:HX$99,232,FALSE)-VLOOKUP($A45,'Import Peak Change'!$A$106:HX$202,232,FALSE)))</f>
        <v>0</v>
      </c>
      <c r="HY45" s="6">
        <f>IF(ISERROR(VLOOKUP($A45,'Import Peak'!$A$3:HY$99,233,FALSE)-VLOOKUP($A45,'Import Peak Change'!$A$106:HY$202,233,FALSE)),0,(VLOOKUP($A45,'Import Peak'!$A$3:HY$99,233,FALSE)-VLOOKUP($A45,'Import Peak Change'!$A$106:HY$202,233,FALSE)))</f>
        <v>0</v>
      </c>
      <c r="HZ45" s="6">
        <f>IF(ISERROR(VLOOKUP($A45,'Import Peak'!$A$3:HZ$99,234,FALSE)-VLOOKUP($A45,'Import Peak Change'!$A$106:HZ$202,234,FALSE)),0,(VLOOKUP($A45,'Import Peak'!$A$3:HZ$99,234,FALSE)-VLOOKUP($A45,'Import Peak Change'!$A$106:HZ$202,234,FALSE)))</f>
        <v>0</v>
      </c>
      <c r="IA45" s="6">
        <f>IF(ISERROR(VLOOKUP($A45,'Import Peak'!$A$3:IA$99,235,FALSE)-VLOOKUP($A45,'Import Peak Change'!$A$106:IA$202,235,FALSE)),0,(VLOOKUP($A45,'Import Peak'!$A$3:IA$99,235,FALSE)-VLOOKUP($A45,'Import Peak Change'!$A$106:IA$202,235,FALSE)))</f>
        <v>0</v>
      </c>
      <c r="IB45" s="6">
        <f>IF(ISERROR(VLOOKUP($A45,'Import Peak'!$A$3:IB$99,236,FALSE)-VLOOKUP($A45,'Import Peak Change'!$A$106:IB$202,236,FALSE)),0,(VLOOKUP($A45,'Import Peak'!$A$3:IB$99,236,FALSE)-VLOOKUP($A45,'Import Peak Change'!$A$106:IB$202,236,FALSE)))</f>
        <v>0</v>
      </c>
      <c r="IC45" s="6">
        <f>IF(ISERROR(VLOOKUP($A45,'Import Peak'!$A$3:IC$99,237,FALSE)-VLOOKUP($A45,'Import Peak Change'!$A$106:IC$202,237,FALSE)),0,(VLOOKUP($A45,'Import Peak'!$A$3:IC$99,237,FALSE)-VLOOKUP($A45,'Import Peak Change'!$A$106:IC$202,237,FALSE)))</f>
        <v>0</v>
      </c>
      <c r="ID45" s="6">
        <f>IF(ISERROR(VLOOKUP($A45,'Import Peak'!$A$3:ID$99,238,FALSE)-VLOOKUP($A45,'Import Peak Change'!$A$106:ID$202,238,FALSE)),0,(VLOOKUP($A45,'Import Peak'!$A$3:ID$99,238,FALSE)-VLOOKUP($A45,'Import Peak Change'!$A$106:ID$202,238,FALSE)))</f>
        <v>0</v>
      </c>
      <c r="IE45" s="6">
        <f>IF(ISERROR(VLOOKUP($A45,'Import Peak'!$A$3:IE$99,239,FALSE)-VLOOKUP($A45,'Import Peak Change'!$A$106:IE$202,239,FALSE)),0,(VLOOKUP($A45,'Import Peak'!$A$3:IE$99,239,FALSE)-VLOOKUP($A45,'Import Peak Change'!$A$106:IE$202,239,FALSE)))</f>
        <v>0</v>
      </c>
    </row>
    <row r="46" spans="1:239">
      <c r="A46" s="168" t="str">
        <f>IF('Import Peak'!A43=0,"",'Import Peak'!A43)</f>
        <v/>
      </c>
      <c r="B46" s="6"/>
      <c r="C46" s="6"/>
      <c r="D46" s="6"/>
      <c r="E46" s="6"/>
      <c r="F46" s="6"/>
      <c r="G46" s="6">
        <f>IF(ISERROR(VLOOKUP($A46,'Import Peak'!$A$3:G$99,7,FALSE)-VLOOKUP($A46,'Import Peak Change'!$A$106:G$202,7,FALSE)),0,(VLOOKUP($A46,'Import Peak'!$A$3:G$99,7,FALSE)-VLOOKUP($A46,'Import Peak Change'!$A$106:G$202,7,FALSE)))</f>
        <v>0</v>
      </c>
      <c r="H46" s="6">
        <f>IF(ISERROR(VLOOKUP($A46,'Import Peak'!$A$3:H$99,8,FALSE)-VLOOKUP($A46,'Import Peak Change'!$A$106:H$202,8,FALSE)),0,(VLOOKUP($A46,'Import Peak'!$A$3:H$99,8,FALSE)-VLOOKUP($A46,'Import Peak Change'!$A$106:H$202,8,FALSE)))</f>
        <v>0</v>
      </c>
      <c r="I46" s="6">
        <f>IF(ISERROR(VLOOKUP($A46,'Import Peak'!$A$3:I$99,9,FALSE)-VLOOKUP($A46,'Import Peak Change'!$A$106:I$202,9,FALSE)),0,(VLOOKUP($A46,'Import Peak'!$A$3:I$99,9,FALSE)-VLOOKUP($A46,'Import Peak Change'!$A$106:I$202,9,FALSE)))</f>
        <v>0</v>
      </c>
      <c r="J46" s="6">
        <f>IF(ISERROR(VLOOKUP($A46,'Import Peak'!$A$3:J$99,10,FALSE)-VLOOKUP($A46,'Import Peak Change'!$A$106:J$202,10,FALSE)),0,(VLOOKUP($A46,'Import Peak'!$A$3:J$99,10,FALSE)-VLOOKUP($A46,'Import Peak Change'!$A$106:J$202,10,FALSE)))</f>
        <v>0</v>
      </c>
      <c r="K46" s="6">
        <f>IF(ISERROR(VLOOKUP($A46,'Import Peak'!$A$3:K$99,11,FALSE)-VLOOKUP($A46,'Import Peak Change'!$A$106:K$202,11,FALSE)),0,(VLOOKUP($A46,'Import Peak'!$A$3:K$99,11,FALSE)-VLOOKUP($A46,'Import Peak Change'!$A$106:K$202,11,FALSE)))</f>
        <v>0</v>
      </c>
      <c r="L46" s="6">
        <f>IF(ISERROR(VLOOKUP($A46,'Import Peak'!$A$3:L$99,12,FALSE)-VLOOKUP($A46,'Import Peak Change'!$A$106:L$202,12,FALSE)),0,(VLOOKUP($A46,'Import Peak'!$A$3:L$99,12,FALSE)-VLOOKUP($A46,'Import Peak Change'!$A$106:L$202,12,FALSE)))</f>
        <v>0</v>
      </c>
      <c r="M46" s="6">
        <f>IF(ISERROR(VLOOKUP($A46,'Import Peak'!$A$3:M$99,13,FALSE)-VLOOKUP($A46,'Import Peak Change'!$A$106:M$202,13,FALSE)),0,(VLOOKUP($A46,'Import Peak'!$A$3:M$99,13,FALSE)-VLOOKUP($A46,'Import Peak Change'!$A$106:M$202,13,FALSE)))</f>
        <v>0</v>
      </c>
      <c r="N46" s="6">
        <f>IF(ISERROR(VLOOKUP($A46,'Import Peak'!$A$3:N$99,14,FALSE)-VLOOKUP($A46,'Import Peak Change'!$A$106:N$202,14,FALSE)),0,(VLOOKUP($A46,'Import Peak'!$A$3:N$99,14,FALSE)-VLOOKUP($A46,'Import Peak Change'!$A$106:N$202,14,FALSE)))</f>
        <v>0</v>
      </c>
      <c r="O46" s="6">
        <f>IF(ISERROR(VLOOKUP($A46,'Import Peak'!$A$3:O$99,15,FALSE)-VLOOKUP($A46,'Import Peak Change'!$A$106:O$202,15,FALSE)),0,(VLOOKUP($A46,'Import Peak'!$A$3:O$99,15,FALSE)-VLOOKUP($A46,'Import Peak Change'!$A$106:O$202,15,FALSE)))</f>
        <v>0</v>
      </c>
      <c r="P46" s="6">
        <f>IF(ISERROR(VLOOKUP($A46,'Import Peak'!$A$3:P$99,16,FALSE)-VLOOKUP($A46,'Import Peak Change'!$A$106:P$202,16,FALSE)),0,(VLOOKUP($A46,'Import Peak'!$A$3:P$99,16,FALSE)-VLOOKUP($A46,'Import Peak Change'!$A$106:P$202,16,FALSE)))</f>
        <v>0</v>
      </c>
      <c r="Q46" s="6">
        <f>IF(ISERROR(VLOOKUP($A46,'Import Peak'!$A$3:Q$99,17,FALSE)-VLOOKUP($A46,'Import Peak Change'!$A$106:Q$202,17,FALSE)),0,(VLOOKUP($A46,'Import Peak'!$A$3:Q$99,17,FALSE)-VLOOKUP($A46,'Import Peak Change'!$A$106:Q$202,17,FALSE)))</f>
        <v>0</v>
      </c>
      <c r="R46" s="6">
        <f>IF(ISERROR(VLOOKUP($A46,'Import Peak'!$A$3:R$99,18,FALSE)-VLOOKUP($A46,'Import Peak Change'!$A$106:R$202,18,FALSE)),0,(VLOOKUP($A46,'Import Peak'!$A$3:R$99,18,FALSE)-VLOOKUP($A46,'Import Peak Change'!$A$106:R$202,18,FALSE)))</f>
        <v>0</v>
      </c>
      <c r="S46" s="6">
        <f>IF(ISERROR(VLOOKUP($A46,'Import Peak'!$A$3:S$99,19,FALSE)-VLOOKUP($A46,'Import Peak Change'!$A$106:S$202,19,FALSE)),0,(VLOOKUP($A46,'Import Peak'!$A$3:S$99,19,FALSE)-VLOOKUP($A46,'Import Peak Change'!$A$106:S$202,19,FALSE)))</f>
        <v>0</v>
      </c>
      <c r="T46" s="6">
        <f>IF(ISERROR(VLOOKUP($A46,'Import Peak'!$A$3:T$99,20,FALSE)-VLOOKUP($A46,'Import Peak Change'!$A$106:T$202,20,FALSE)),0,(VLOOKUP($A46,'Import Peak'!$A$3:T$99,20,FALSE)-VLOOKUP($A46,'Import Peak Change'!$A$106:T$202,20,FALSE)))</f>
        <v>0</v>
      </c>
      <c r="U46" s="6">
        <f>IF(ISERROR(VLOOKUP($A46,'Import Peak'!$A$3:U$99,21,FALSE)-VLOOKUP($A46,'Import Peak Change'!$A$106:U$202,21,FALSE)),0,(VLOOKUP($A46,'Import Peak'!$A$3:U$99,21,FALSE)-VLOOKUP($A46,'Import Peak Change'!$A$106:U$202,21,FALSE)))</f>
        <v>0</v>
      </c>
      <c r="V46" s="6">
        <f>IF(ISERROR(VLOOKUP($A46,'Import Peak'!$A$3:V$99,22,FALSE)-VLOOKUP($A46,'Import Peak Change'!$A$106:V$202,22,FALSE)),0,(VLOOKUP($A46,'Import Peak'!$A$3:V$99,22,FALSE)-VLOOKUP($A46,'Import Peak Change'!$A$106:V$202,22,FALSE)))</f>
        <v>0</v>
      </c>
      <c r="W46" s="6">
        <f>IF(ISERROR(VLOOKUP($A46,'Import Peak'!$A$3:W$99,23,FALSE)-VLOOKUP($A46,'Import Peak Change'!$A$106:W$202,23,FALSE)),0,(VLOOKUP($A46,'Import Peak'!$A$3:W$99,23,FALSE)-VLOOKUP($A46,'Import Peak Change'!$A$106:W$202,23,FALSE)))</f>
        <v>0</v>
      </c>
      <c r="X46" s="6">
        <f>IF(ISERROR(VLOOKUP($A46,'Import Peak'!$A$3:X$99,24,FALSE)-VLOOKUP($A46,'Import Peak Change'!$A$106:X$202,24,FALSE)),0,(VLOOKUP($A46,'Import Peak'!$A$3:X$99,24,FALSE)-VLOOKUP($A46,'Import Peak Change'!$A$106:X$202,24,FALSE)))</f>
        <v>0</v>
      </c>
      <c r="Y46" s="6">
        <f>IF(ISERROR(VLOOKUP($A46,'Import Peak'!$A$3:Y$99,25,FALSE)-VLOOKUP($A46,'Import Peak Change'!$A$106:Y$202,25,FALSE)),0,(VLOOKUP($A46,'Import Peak'!$A$3:Y$99,25,FALSE)-VLOOKUP($A46,'Import Peak Change'!$A$106:Y$202,25,FALSE)))</f>
        <v>0</v>
      </c>
      <c r="Z46" s="6">
        <f>IF(ISERROR(VLOOKUP($A46,'Import Peak'!$A$3:Z$99,26,FALSE)-VLOOKUP($A46,'Import Peak Change'!$A$106:Z$202,26,FALSE)),0,(VLOOKUP($A46,'Import Peak'!$A$3:Z$99,26,FALSE)-VLOOKUP($A46,'Import Peak Change'!$A$106:Z$202,26,FALSE)))</f>
        <v>0</v>
      </c>
      <c r="AA46" s="6">
        <f>IF(ISERROR(VLOOKUP($A46,'Import Peak'!$A$3:AA$99,27,FALSE)-VLOOKUP($A46,'Import Peak Change'!$A$106:AA$202,27,FALSE)),0,(VLOOKUP($A46,'Import Peak'!$A$3:AA$99,27,FALSE)-VLOOKUP($A46,'Import Peak Change'!$A$106:AA$202,27,FALSE)))</f>
        <v>0</v>
      </c>
      <c r="AB46" s="6">
        <f>IF(ISERROR(VLOOKUP($A46,'Import Peak'!$A$3:AB$99,28,FALSE)-VLOOKUP($A46,'Import Peak Change'!$A$106:AB$202,28,FALSE)),0,(VLOOKUP($A46,'Import Peak'!$A$3:AB$99,28,FALSE)-VLOOKUP($A46,'Import Peak Change'!$A$106:AB$202,28,FALSE)))</f>
        <v>0</v>
      </c>
      <c r="AC46" s="6">
        <f>IF(ISERROR(VLOOKUP($A46,'Import Peak'!$A$3:AC$99,29,FALSE)-VLOOKUP($A46,'Import Peak Change'!$A$106:AC$202,29,FALSE)),0,(VLOOKUP($A46,'Import Peak'!$A$3:AC$99,29,FALSE)-VLOOKUP($A46,'Import Peak Change'!$A$106:AC$202,29,FALSE)))</f>
        <v>0</v>
      </c>
      <c r="AD46" s="6">
        <f>IF(ISERROR(VLOOKUP($A46,'Import Peak'!$A$3:AD$99,30,FALSE)-VLOOKUP($A46,'Import Peak Change'!$A$106:AD$202,30,FALSE)),0,(VLOOKUP($A46,'Import Peak'!$A$3:AD$99,30,FALSE)-VLOOKUP($A46,'Import Peak Change'!$A$106:AD$202,30,FALSE)))</f>
        <v>0</v>
      </c>
      <c r="AE46" s="6">
        <f>IF(ISERROR(VLOOKUP($A46,'Import Peak'!$A$3:AE$99,31,FALSE)-VLOOKUP($A46,'Import Peak Change'!$A$106:AE$202,31,FALSE)),0,(VLOOKUP($A46,'Import Peak'!$A$3:AE$99,31,FALSE)-VLOOKUP($A46,'Import Peak Change'!$A$106:AE$202,31,FALSE)))</f>
        <v>0</v>
      </c>
      <c r="AF46" s="6">
        <f>IF(ISERROR(VLOOKUP($A46,'Import Peak'!$A$3:AF$99,32,FALSE)-VLOOKUP($A46,'Import Peak Change'!$A$106:AF$202,32,FALSE)),0,(VLOOKUP($A46,'Import Peak'!$A$3:AF$99,32,FALSE)-VLOOKUP($A46,'Import Peak Change'!$A$106:AF$202,32,FALSE)))</f>
        <v>0</v>
      </c>
      <c r="AG46" s="6">
        <f>IF(ISERROR(VLOOKUP($A46,'Import Peak'!$A$3:AG$99,33,FALSE)-VLOOKUP($A46,'Import Peak Change'!$A$106:AG$202,33,FALSE)),0,(VLOOKUP($A46,'Import Peak'!$A$3:AG$99,33,FALSE)-VLOOKUP($A46,'Import Peak Change'!$A$106:AG$202,33,FALSE)))</f>
        <v>0</v>
      </c>
      <c r="AH46" s="6">
        <f>IF(ISERROR(VLOOKUP($A46,'Import Peak'!$A$3:AH$99,34,FALSE)-VLOOKUP($A46,'Import Peak Change'!$A$106:AH$202,34,FALSE)),0,(VLOOKUP($A46,'Import Peak'!$A$3:AH$99,34,FALSE)-VLOOKUP($A46,'Import Peak Change'!$A$106:AH$202,34,FALSE)))</f>
        <v>0</v>
      </c>
      <c r="AI46" s="6">
        <f>IF(ISERROR(VLOOKUP($A46,'Import Peak'!$A$3:AI$99,35,FALSE)-VLOOKUP($A46,'Import Peak Change'!$A$106:AI$202,35,FALSE)),0,(VLOOKUP($A46,'Import Peak'!$A$3:AI$99,35,FALSE)-VLOOKUP($A46,'Import Peak Change'!$A$106:AI$202,35,FALSE)))</f>
        <v>0</v>
      </c>
      <c r="AJ46" s="6">
        <f>IF(ISERROR(VLOOKUP($A46,'Import Peak'!$A$3:AJ$99,36,FALSE)-VLOOKUP($A46,'Import Peak Change'!$A$106:AJ$202,36,FALSE)),0,(VLOOKUP($A46,'Import Peak'!$A$3:AJ$99,36,FALSE)-VLOOKUP($A46,'Import Peak Change'!$A$106:AJ$202,36,FALSE)))</f>
        <v>0</v>
      </c>
      <c r="AK46" s="6">
        <f>IF(ISERROR(VLOOKUP($A46,'Import Peak'!$A$3:AK$99,37,FALSE)-VLOOKUP($A46,'Import Peak Change'!$A$106:AK$202,37,FALSE)),0,(VLOOKUP($A46,'Import Peak'!$A$3:AK$99,37,FALSE)-VLOOKUP($A46,'Import Peak Change'!$A$106:AK$202,37,FALSE)))</f>
        <v>0</v>
      </c>
      <c r="AL46" s="6">
        <f>IF(ISERROR(VLOOKUP($A46,'Import Peak'!$A$3:AL$99,38,FALSE)-VLOOKUP($A46,'Import Peak Change'!$A$106:AL$202,38,FALSE)),0,(VLOOKUP($A46,'Import Peak'!$A$3:AL$99,38,FALSE)-VLOOKUP($A46,'Import Peak Change'!$A$106:AL$202,38,FALSE)))</f>
        <v>0</v>
      </c>
      <c r="AM46" s="6">
        <f>IF(ISERROR(VLOOKUP($A46,'Import Peak'!$A$3:AM$99,39,FALSE)-VLOOKUP($A46,'Import Peak Change'!$A$106:AM$202,39,FALSE)),0,(VLOOKUP($A46,'Import Peak'!$A$3:AM$99,39,FALSE)-VLOOKUP($A46,'Import Peak Change'!$A$106:AM$202,39,FALSE)))</f>
        <v>0</v>
      </c>
      <c r="AN46" s="6">
        <f>IF(ISERROR(VLOOKUP($A46,'Import Peak'!$A$3:AN$99,40,FALSE)-VLOOKUP($A46,'Import Peak Change'!$A$106:AN$202,40,FALSE)),0,(VLOOKUP($A46,'Import Peak'!$A$3:AN$99,40,FALSE)-VLOOKUP($A46,'Import Peak Change'!$A$106:AN$202,40,FALSE)))</f>
        <v>0</v>
      </c>
      <c r="AO46" s="6">
        <f>IF(ISERROR(VLOOKUP($A46,'Import Peak'!$A$3:AO$99,41,FALSE)-VLOOKUP($A46,'Import Peak Change'!$A$106:AO$202,41,FALSE)),0,(VLOOKUP($A46,'Import Peak'!$A$3:AO$99,41,FALSE)-VLOOKUP($A46,'Import Peak Change'!$A$106:AO$202,41,FALSE)))</f>
        <v>0</v>
      </c>
      <c r="AP46" s="6">
        <f>IF(ISERROR(VLOOKUP($A46,'Import Peak'!$A$3:AP$99,42,FALSE)-VLOOKUP($A46,'Import Peak Change'!$A$106:AP$202,42,FALSE)),0,(VLOOKUP($A46,'Import Peak'!$A$3:AP$99,42,FALSE)-VLOOKUP($A46,'Import Peak Change'!$A$106:AP$202,42,FALSE)))</f>
        <v>0</v>
      </c>
      <c r="AQ46" s="6">
        <f>IF(ISERROR(VLOOKUP($A46,'Import Peak'!$A$3:AQ$99,43,FALSE)-VLOOKUP($A46,'Import Peak Change'!$A$106:AQ$202,43,FALSE)),0,(VLOOKUP($A46,'Import Peak'!$A$3:AQ$99,43,FALSE)-VLOOKUP($A46,'Import Peak Change'!$A$106:AQ$202,43,FALSE)))</f>
        <v>0</v>
      </c>
      <c r="AR46" s="6">
        <f>IF(ISERROR(VLOOKUP($A46,'Import Peak'!$A$3:AR$99,44,FALSE)-VLOOKUP($A46,'Import Peak Change'!$A$106:AR$202,44,FALSE)),0,(VLOOKUP($A46,'Import Peak'!$A$3:AR$99,44,FALSE)-VLOOKUP($A46,'Import Peak Change'!$A$106:AR$202,44,FALSE)))</f>
        <v>0</v>
      </c>
      <c r="AS46" s="6">
        <f>IF(ISERROR(VLOOKUP($A46,'Import Peak'!$A$3:AS$99,45,FALSE)-VLOOKUP($A46,'Import Peak Change'!$A$106:AS$202,45,FALSE)),0,(VLOOKUP($A46,'Import Peak'!$A$3:AS$99,45,FALSE)-VLOOKUP($A46,'Import Peak Change'!$A$106:AS$202,45,FALSE)))</f>
        <v>0</v>
      </c>
      <c r="AT46" s="6">
        <f>IF(ISERROR(VLOOKUP($A46,'Import Peak'!$A$3:AT$99,46,FALSE)-VLOOKUP($A46,'Import Peak Change'!$A$106:AT$202,46,FALSE)),0,(VLOOKUP($A46,'Import Peak'!$A$3:AT$99,46,FALSE)-VLOOKUP($A46,'Import Peak Change'!$A$106:AT$202,46,FALSE)))</f>
        <v>0</v>
      </c>
      <c r="AU46" s="6">
        <f>IF(ISERROR(VLOOKUP($A46,'Import Peak'!$A$3:AU$99,47,FALSE)-VLOOKUP($A46,'Import Peak Change'!$A$106:AU$202,47,FALSE)),0,(VLOOKUP($A46,'Import Peak'!$A$3:AU$99,47,FALSE)-VLOOKUP($A46,'Import Peak Change'!$A$106:AU$202,47,FALSE)))</f>
        <v>0</v>
      </c>
      <c r="AV46" s="6">
        <f>IF(ISERROR(VLOOKUP($A46,'Import Peak'!$A$3:AV$99,48,FALSE)-VLOOKUP($A46,'Import Peak Change'!$A$106:AV$202,48,FALSE)),0,(VLOOKUP($A46,'Import Peak'!$A$3:AV$99,48,FALSE)-VLOOKUP($A46,'Import Peak Change'!$A$106:AV$202,48,FALSE)))</f>
        <v>0</v>
      </c>
      <c r="AW46" s="6">
        <f>IF(ISERROR(VLOOKUP($A46,'Import Peak'!$A$3:AW$99,49,FALSE)-VLOOKUP($A46,'Import Peak Change'!$A$106:AW$202,49,FALSE)),0,(VLOOKUP($A46,'Import Peak'!$A$3:AW$99,49,FALSE)-VLOOKUP($A46,'Import Peak Change'!$A$106:AW$202,49,FALSE)))</f>
        <v>0</v>
      </c>
      <c r="AX46" s="6">
        <f>IF(ISERROR(VLOOKUP($A46,'Import Peak'!$A$3:AX$99,50,FALSE)-VLOOKUP($A46,'Import Peak Change'!$A$106:AX$202,50,FALSE)),0,(VLOOKUP($A46,'Import Peak'!$A$3:AX$99,50,FALSE)-VLOOKUP($A46,'Import Peak Change'!$A$106:AX$202,50,FALSE)))</f>
        <v>0</v>
      </c>
      <c r="AY46" s="6">
        <f>IF(ISERROR(VLOOKUP($A46,'Import Peak'!$A$3:AY$99,51,FALSE)-VLOOKUP($A46,'Import Peak Change'!$A$106:AY$202,51,FALSE)),0,(VLOOKUP($A46,'Import Peak'!$A$3:AY$99,51,FALSE)-VLOOKUP($A46,'Import Peak Change'!$A$106:AY$202,51,FALSE)))</f>
        <v>0</v>
      </c>
      <c r="AZ46" s="6">
        <f>IF(ISERROR(VLOOKUP($A46,'Import Peak'!$A$3:AZ$99,52,FALSE)-VLOOKUP($A46,'Import Peak Change'!$A$106:AZ$202,52,FALSE)),0,(VLOOKUP($A46,'Import Peak'!$A$3:AZ$99,52,FALSE)-VLOOKUP($A46,'Import Peak Change'!$A$106:AZ$202,52,FALSE)))</f>
        <v>0</v>
      </c>
      <c r="BA46" s="6">
        <f>IF(ISERROR(VLOOKUP($A46,'Import Peak'!$A$3:BA$99,53,FALSE)-VLOOKUP($A46,'Import Peak Change'!$A$106:BA$202,53,FALSE)),0,(VLOOKUP($A46,'Import Peak'!$A$3:BA$99,53,FALSE)-VLOOKUP($A46,'Import Peak Change'!$A$106:BA$202,53,FALSE)))</f>
        <v>0</v>
      </c>
      <c r="BB46" s="6">
        <f>IF(ISERROR(VLOOKUP($A46,'Import Peak'!$A$3:BB$99,54,FALSE)-VLOOKUP($A46,'Import Peak Change'!$A$106:BB$202,54,FALSE)),0,(VLOOKUP($A46,'Import Peak'!$A$3:BB$99,54,FALSE)-VLOOKUP($A46,'Import Peak Change'!$A$106:BB$202,54,FALSE)))</f>
        <v>0</v>
      </c>
      <c r="BC46" s="6">
        <f>IF(ISERROR(VLOOKUP($A46,'Import Peak'!$A$3:BC$99,55,FALSE)-VLOOKUP($A46,'Import Peak Change'!$A$106:BC$202,55,FALSE)),0,(VLOOKUP($A46,'Import Peak'!$A$3:BC$99,55,FALSE)-VLOOKUP($A46,'Import Peak Change'!$A$106:BC$202,55,FALSE)))</f>
        <v>0</v>
      </c>
      <c r="BD46" s="6">
        <f>IF(ISERROR(VLOOKUP($A46,'Import Peak'!$A$3:BD$99,56,FALSE)-VLOOKUP($A46,'Import Peak Change'!$A$106:BD$202,56,FALSE)),0,(VLOOKUP($A46,'Import Peak'!$A$3:BD$99,56,FALSE)-VLOOKUP($A46,'Import Peak Change'!$A$106:BD$202,56,FALSE)))</f>
        <v>0</v>
      </c>
      <c r="BE46" s="6">
        <f>IF(ISERROR(VLOOKUP($A46,'Import Peak'!$A$3:BE$99,57,FALSE)-VLOOKUP($A46,'Import Peak Change'!$A$106:BE$202,57,FALSE)),0,(VLOOKUP($A46,'Import Peak'!$A$3:BE$99,57,FALSE)-VLOOKUP($A46,'Import Peak Change'!$A$106:BE$202,57,FALSE)))</f>
        <v>0</v>
      </c>
      <c r="BF46" s="6">
        <f>IF(ISERROR(VLOOKUP($A46,'Import Peak'!$A$3:BF$99,58,FALSE)-VLOOKUP($A46,'Import Peak Change'!$A$106:BF$202,58,FALSE)),0,(VLOOKUP($A46,'Import Peak'!$A$3:BF$99,58,FALSE)-VLOOKUP($A46,'Import Peak Change'!$A$106:BF$202,58,FALSE)))</f>
        <v>0</v>
      </c>
      <c r="BG46" s="6">
        <f>IF(ISERROR(VLOOKUP($A46,'Import Peak'!$A$3:BG$99,59,FALSE)-VLOOKUP($A46,'Import Peak Change'!$A$106:BG$202,59,FALSE)),0,(VLOOKUP($A46,'Import Peak'!$A$3:BG$99,59,FALSE)-VLOOKUP($A46,'Import Peak Change'!$A$106:BG$202,59,FALSE)))</f>
        <v>0</v>
      </c>
      <c r="BH46" s="6">
        <f>IF(ISERROR(VLOOKUP($A46,'Import Peak'!$A$3:BH$99,60,FALSE)-VLOOKUP($A46,'Import Peak Change'!$A$106:BH$202,60,FALSE)),0,(VLOOKUP($A46,'Import Peak'!$A$3:BH$99,60,FALSE)-VLOOKUP($A46,'Import Peak Change'!$A$106:BH$202,60,FALSE)))</f>
        <v>0</v>
      </c>
      <c r="BI46" s="6">
        <f>IF(ISERROR(VLOOKUP($A46,'Import Peak'!$A$3:BI$99,61,FALSE)-VLOOKUP($A46,'Import Peak Change'!$A$106:BI$202,61,FALSE)),0,(VLOOKUP($A46,'Import Peak'!$A$3:BI$99,61,FALSE)-VLOOKUP($A46,'Import Peak Change'!$A$106:BI$202,61,FALSE)))</f>
        <v>0</v>
      </c>
      <c r="BJ46" s="6">
        <f>IF(ISERROR(VLOOKUP($A46,'Import Peak'!$A$3:BJ$99,62,FALSE)-VLOOKUP($A46,'Import Peak Change'!$A$106:BJ$202,62,FALSE)),0,(VLOOKUP($A46,'Import Peak'!$A$3:BJ$99,62,FALSE)-VLOOKUP($A46,'Import Peak Change'!$A$106:BJ$202,62,FALSE)))</f>
        <v>0</v>
      </c>
      <c r="BK46" s="6">
        <f>IF(ISERROR(VLOOKUP($A46,'Import Peak'!$A$3:BK$99,63,FALSE)-VLOOKUP($A46,'Import Peak Change'!$A$106:BK$202,63,FALSE)),0,(VLOOKUP($A46,'Import Peak'!$A$3:BK$99,63,FALSE)-VLOOKUP($A46,'Import Peak Change'!$A$106:BK$202,63,FALSE)))</f>
        <v>0</v>
      </c>
      <c r="BL46" s="6">
        <f>IF(ISERROR(VLOOKUP($A46,'Import Peak'!$A$3:BL$99,64,FALSE)-VLOOKUP($A46,'Import Peak Change'!$A$106:BL$202,64,FALSE)),0,(VLOOKUP($A46,'Import Peak'!$A$3:BL$99,64,FALSE)-VLOOKUP($A46,'Import Peak Change'!$A$106:BL$202,64,FALSE)))</f>
        <v>0</v>
      </c>
      <c r="BM46" s="6">
        <f>IF(ISERROR(VLOOKUP($A46,'Import Peak'!$A$3:BM$99,65,FALSE)-VLOOKUP($A46,'Import Peak Change'!$A$106:BM$202,65,FALSE)),0,(VLOOKUP($A46,'Import Peak'!$A$3:BM$99,65,FALSE)-VLOOKUP($A46,'Import Peak Change'!$A$106:BM$202,65,FALSE)))</f>
        <v>0</v>
      </c>
      <c r="BN46" s="6">
        <f>IF(ISERROR(VLOOKUP($A46,'Import Peak'!$A$3:BN$99,66,FALSE)-VLOOKUP($A46,'Import Peak Change'!$A$106:BN$202,66,FALSE)),0,(VLOOKUP($A46,'Import Peak'!$A$3:BN$99,66,FALSE)-VLOOKUP($A46,'Import Peak Change'!$A$106:BN$202,66,FALSE)))</f>
        <v>0</v>
      </c>
      <c r="BO46" s="6">
        <f>IF(ISERROR(VLOOKUP($A46,'Import Peak'!$A$3:BO$99,67,FALSE)-VLOOKUP($A46,'Import Peak Change'!$A$106:BO$202,67,FALSE)),0,(VLOOKUP($A46,'Import Peak'!$A$3:BO$99,67,FALSE)-VLOOKUP($A46,'Import Peak Change'!$A$106:BO$202,67,FALSE)))</f>
        <v>0</v>
      </c>
      <c r="BP46" s="6">
        <f>IF(ISERROR(VLOOKUP($A46,'Import Peak'!$A$3:BP$99,68,FALSE)-VLOOKUP($A46,'Import Peak Change'!$A$106:BP$202,68,FALSE)),0,(VLOOKUP($A46,'Import Peak'!$A$3:BP$99,68,FALSE)-VLOOKUP($A46,'Import Peak Change'!$A$106:BP$202,68,FALSE)))</f>
        <v>0</v>
      </c>
      <c r="BQ46" s="6">
        <f>IF(ISERROR(VLOOKUP($A46,'Import Peak'!$A$3:BQ$99,69,FALSE)-VLOOKUP($A46,'Import Peak Change'!$A$106:BQ$202,69,FALSE)),0,(VLOOKUP($A46,'Import Peak'!$A$3:BQ$99,69,FALSE)-VLOOKUP($A46,'Import Peak Change'!$A$106:BQ$202,69,FALSE)))</f>
        <v>0</v>
      </c>
      <c r="BR46" s="6">
        <f>IF(ISERROR(VLOOKUP($A46,'Import Peak'!$A$3:BR$99,70,FALSE)-VLOOKUP($A46,'Import Peak Change'!$A$106:BR$202,70,FALSE)),0,(VLOOKUP($A46,'Import Peak'!$A$3:BR$99,70,FALSE)-VLOOKUP($A46,'Import Peak Change'!$A$106:BR$202,70,FALSE)))</f>
        <v>0</v>
      </c>
      <c r="BS46" s="6">
        <f>IF(ISERROR(VLOOKUP($A46,'Import Peak'!$A$3:BS$99,71,FALSE)-VLOOKUP($A46,'Import Peak Change'!$A$106:BS$202,71,FALSE)),0,(VLOOKUP($A46,'Import Peak'!$A$3:BS$99,71,FALSE)-VLOOKUP($A46,'Import Peak Change'!$A$106:BS$202,71,FALSE)))</f>
        <v>0</v>
      </c>
      <c r="BT46" s="6">
        <f>IF(ISERROR(VLOOKUP($A46,'Import Peak'!$A$3:BT$99,72,FALSE)-VLOOKUP($A46,'Import Peak Change'!$A$106:BT$202,72,FALSE)),0,(VLOOKUP($A46,'Import Peak'!$A$3:BT$99,72,FALSE)-VLOOKUP($A46,'Import Peak Change'!$A$106:BT$202,72,FALSE)))</f>
        <v>0</v>
      </c>
      <c r="BU46" s="6">
        <f>IF(ISERROR(VLOOKUP($A46,'Import Peak'!$A$3:BU$99,73,FALSE)-VLOOKUP($A46,'Import Peak Change'!$A$106:BU$202,73,FALSE)),0,(VLOOKUP($A46,'Import Peak'!$A$3:BU$99,73,FALSE)-VLOOKUP($A46,'Import Peak Change'!$A$106:BU$202,73,FALSE)))</f>
        <v>0</v>
      </c>
      <c r="BV46" s="6">
        <f>IF(ISERROR(VLOOKUP($A46,'Import Peak'!$A$3:BV$99,74,FALSE)-VLOOKUP($A46,'Import Peak Change'!$A$106:BV$202,74,FALSE)),0,(VLOOKUP($A46,'Import Peak'!$A$3:BV$99,74,FALSE)-VLOOKUP($A46,'Import Peak Change'!$A$106:BV$202,74,FALSE)))</f>
        <v>0</v>
      </c>
      <c r="BW46" s="6">
        <f>IF(ISERROR(VLOOKUP($A46,'Import Peak'!$A$3:BW$99,75,FALSE)-VLOOKUP($A46,'Import Peak Change'!$A$106:BW$202,75,FALSE)),0,(VLOOKUP($A46,'Import Peak'!$A$3:BW$99,75,FALSE)-VLOOKUP($A46,'Import Peak Change'!$A$106:BW$202,75,FALSE)))</f>
        <v>0</v>
      </c>
      <c r="BX46" s="6">
        <f>IF(ISERROR(VLOOKUP($A46,'Import Peak'!$A$3:BX$99,76,FALSE)-VLOOKUP($A46,'Import Peak Change'!$A$106:BX$202,76,FALSE)),0,(VLOOKUP($A46,'Import Peak'!$A$3:BX$99,76,FALSE)-VLOOKUP($A46,'Import Peak Change'!$A$106:BX$202,76,FALSE)))</f>
        <v>0</v>
      </c>
      <c r="BY46" s="6">
        <f>IF(ISERROR(VLOOKUP($A46,'Import Peak'!$A$3:BY$99,77,FALSE)-VLOOKUP($A46,'Import Peak Change'!$A$106:BY$202,77,FALSE)),0,(VLOOKUP($A46,'Import Peak'!$A$3:BY$99,77,FALSE)-VLOOKUP($A46,'Import Peak Change'!$A$106:BY$202,77,FALSE)))</f>
        <v>0</v>
      </c>
      <c r="BZ46" s="6">
        <f>IF(ISERROR(VLOOKUP($A46,'Import Peak'!$A$3:BZ$99,78,FALSE)-VLOOKUP($A46,'Import Peak Change'!$A$106:BZ$202,78,FALSE)),0,(VLOOKUP($A46,'Import Peak'!$A$3:BZ$99,78,FALSE)-VLOOKUP($A46,'Import Peak Change'!$A$106:BZ$202,78,FALSE)))</f>
        <v>0</v>
      </c>
      <c r="CA46" s="6">
        <f>IF(ISERROR(VLOOKUP($A46,'Import Peak'!$A$3:CA$99,79,FALSE)-VLOOKUP($A46,'Import Peak Change'!$A$106:CA$202,79,FALSE)),0,(VLOOKUP($A46,'Import Peak'!$A$3:CA$99,79,FALSE)-VLOOKUP($A46,'Import Peak Change'!$A$106:CA$202,79,FALSE)))</f>
        <v>0</v>
      </c>
      <c r="CB46" s="6">
        <f>IF(ISERROR(VLOOKUP($A46,'Import Peak'!$A$3:CB$99,80,FALSE)-VLOOKUP($A46,'Import Peak Change'!$A$106:CB$202,80,FALSE)),0,(VLOOKUP($A46,'Import Peak'!$A$3:CB$99,80,FALSE)-VLOOKUP($A46,'Import Peak Change'!$A$106:CB$202,80,FALSE)))</f>
        <v>0</v>
      </c>
      <c r="CC46" s="6">
        <f>IF(ISERROR(VLOOKUP($A46,'Import Peak'!$A$3:CC$99,81,FALSE)-VLOOKUP($A46,'Import Peak Change'!$A$106:CC$202,81,FALSE)),0,(VLOOKUP($A46,'Import Peak'!$A$3:CC$99,81,FALSE)-VLOOKUP($A46,'Import Peak Change'!$A$106:CC$202,81,FALSE)))</f>
        <v>0</v>
      </c>
      <c r="CD46" s="6">
        <f>IF(ISERROR(VLOOKUP($A46,'Import Peak'!$A$3:CD$99,82,FALSE)-VLOOKUP($A46,'Import Peak Change'!$A$106:CD$202,82,FALSE)),0,(VLOOKUP($A46,'Import Peak'!$A$3:CD$99,82,FALSE)-VLOOKUP($A46,'Import Peak Change'!$A$106:CD$202,82,FALSE)))</f>
        <v>0</v>
      </c>
      <c r="CE46" s="6">
        <f>IF(ISERROR(VLOOKUP($A46,'Import Peak'!$A$3:CE$99,83,FALSE)-VLOOKUP($A46,'Import Peak Change'!$A$106:CE$202,83,FALSE)),0,(VLOOKUP($A46,'Import Peak'!$A$3:CE$99,83,FALSE)-VLOOKUP($A46,'Import Peak Change'!$A$106:CE$202,83,FALSE)))</f>
        <v>0</v>
      </c>
      <c r="CF46" s="6">
        <f>IF(ISERROR(VLOOKUP($A46,'Import Peak'!$A$3:CF$99,84,FALSE)-VLOOKUP($A46,'Import Peak Change'!$A$106:CF$202,84,FALSE)),0,(VLOOKUP($A46,'Import Peak'!$A$3:CF$99,84,FALSE)-VLOOKUP($A46,'Import Peak Change'!$A$106:CF$202,84,FALSE)))</f>
        <v>0</v>
      </c>
      <c r="CG46" s="6">
        <f>IF(ISERROR(VLOOKUP($A46,'Import Peak'!$A$3:CG$99,85,FALSE)-VLOOKUP($A46,'Import Peak Change'!$A$106:CG$202,85,FALSE)),0,(VLOOKUP($A46,'Import Peak'!$A$3:CG$99,85,FALSE)-VLOOKUP($A46,'Import Peak Change'!$A$106:CG$202,85,FALSE)))</f>
        <v>0</v>
      </c>
      <c r="CH46" s="6">
        <f>IF(ISERROR(VLOOKUP($A46,'Import Peak'!$A$3:CH$99,86,FALSE)-VLOOKUP($A46,'Import Peak Change'!$A$106:CH$202,86,FALSE)),0,(VLOOKUP($A46,'Import Peak'!$A$3:CH$99,86,FALSE)-VLOOKUP($A46,'Import Peak Change'!$A$106:CH$202,86,FALSE)))</f>
        <v>0</v>
      </c>
      <c r="CI46" s="6">
        <f>IF(ISERROR(VLOOKUP($A46,'Import Peak'!$A$3:CI$99,87,FALSE)-VLOOKUP($A46,'Import Peak Change'!$A$106:CI$202,87,FALSE)),0,(VLOOKUP($A46,'Import Peak'!$A$3:CI$99,87,FALSE)-VLOOKUP($A46,'Import Peak Change'!$A$106:CI$202,87,FALSE)))</f>
        <v>0</v>
      </c>
      <c r="CJ46" s="6">
        <f>IF(ISERROR(VLOOKUP($A46,'Import Peak'!$A$3:CJ$99,88,FALSE)-VLOOKUP($A46,'Import Peak Change'!$A$106:CJ$202,88,FALSE)),0,(VLOOKUP($A46,'Import Peak'!$A$3:CJ$99,88,FALSE)-VLOOKUP($A46,'Import Peak Change'!$A$106:CJ$202,88,FALSE)))</f>
        <v>0</v>
      </c>
      <c r="CK46" s="6">
        <f>IF(ISERROR(VLOOKUP($A46,'Import Peak'!$A$3:CK$99,89,FALSE)-VLOOKUP($A46,'Import Peak Change'!$A$106:CK$202,89,FALSE)),0,(VLOOKUP($A46,'Import Peak'!$A$3:CK$99,89,FALSE)-VLOOKUP($A46,'Import Peak Change'!$A$106:CK$202,89,FALSE)))</f>
        <v>0</v>
      </c>
      <c r="CL46" s="6">
        <f>IF(ISERROR(VLOOKUP($A46,'Import Peak'!$A$3:CL$99,90,FALSE)-VLOOKUP($A46,'Import Peak Change'!$A$106:CL$202,90,FALSE)),0,(VLOOKUP($A46,'Import Peak'!$A$3:CL$99,90,FALSE)-VLOOKUP($A46,'Import Peak Change'!$A$106:CL$202,90,FALSE)))</f>
        <v>0</v>
      </c>
      <c r="CM46" s="6">
        <f>IF(ISERROR(VLOOKUP($A46,'Import Peak'!$A$3:CM$99,91,FALSE)-VLOOKUP($A46,'Import Peak Change'!$A$106:CM$202,91,FALSE)),0,(VLOOKUP($A46,'Import Peak'!$A$3:CM$99,91,FALSE)-VLOOKUP($A46,'Import Peak Change'!$A$106:CM$202,91,FALSE)))</f>
        <v>0</v>
      </c>
      <c r="CN46" s="6">
        <f>IF(ISERROR(VLOOKUP($A46,'Import Peak'!$A$3:CN$99,92,FALSE)-VLOOKUP($A46,'Import Peak Change'!$A$106:CN$202,92,FALSE)),0,(VLOOKUP($A46,'Import Peak'!$A$3:CN$99,92,FALSE)-VLOOKUP($A46,'Import Peak Change'!$A$106:CN$202,92,FALSE)))</f>
        <v>0</v>
      </c>
      <c r="CO46" s="6">
        <f>IF(ISERROR(VLOOKUP($A46,'Import Peak'!$A$3:CO$99,93,FALSE)-VLOOKUP($A46,'Import Peak Change'!$A$106:CO$202,93,FALSE)),0,(VLOOKUP($A46,'Import Peak'!$A$3:CO$99,93,FALSE)-VLOOKUP($A46,'Import Peak Change'!$A$106:CO$202,93,FALSE)))</f>
        <v>0</v>
      </c>
      <c r="CP46" s="6">
        <f>IF(ISERROR(VLOOKUP($A46,'Import Peak'!$A$3:CP$99,94,FALSE)-VLOOKUP($A46,'Import Peak Change'!$A$106:CP$202,94,FALSE)),0,(VLOOKUP($A46,'Import Peak'!$A$3:CP$99,94,FALSE)-VLOOKUP($A46,'Import Peak Change'!$A$106:CP$202,94,FALSE)))</f>
        <v>0</v>
      </c>
      <c r="CQ46" s="6">
        <f>IF(ISERROR(VLOOKUP($A46,'Import Peak'!$A$3:CQ$99,95,FALSE)-VLOOKUP($A46,'Import Peak Change'!$A$106:CQ$202,95,FALSE)),0,(VLOOKUP($A46,'Import Peak'!$A$3:CQ$99,95,FALSE)-VLOOKUP($A46,'Import Peak Change'!$A$106:CQ$202,95,FALSE)))</f>
        <v>0</v>
      </c>
      <c r="CR46" s="6">
        <f>IF(ISERROR(VLOOKUP($A46,'Import Peak'!$A$3:CR$99,96,FALSE)-VLOOKUP($A46,'Import Peak Change'!$A$106:CR$202,96,FALSE)),0,(VLOOKUP($A46,'Import Peak'!$A$3:CR$99,96,FALSE)-VLOOKUP($A46,'Import Peak Change'!$A$106:CR$202,96,FALSE)))</f>
        <v>0</v>
      </c>
      <c r="CS46" s="6">
        <f>IF(ISERROR(VLOOKUP($A46,'Import Peak'!$A$3:CS$99,97,FALSE)-VLOOKUP($A46,'Import Peak Change'!$A$106:CS$202,97,FALSE)),0,(VLOOKUP($A46,'Import Peak'!$A$3:CS$99,97,FALSE)-VLOOKUP($A46,'Import Peak Change'!$A$106:CS$202,97,FALSE)))</f>
        <v>0</v>
      </c>
      <c r="CT46" s="6">
        <f>IF(ISERROR(VLOOKUP($A46,'Import Peak'!$A$3:CT$99,98,FALSE)-VLOOKUP($A46,'Import Peak Change'!$A$106:CT$202,98,FALSE)),0,(VLOOKUP($A46,'Import Peak'!$A$3:CT$99,98,FALSE)-VLOOKUP($A46,'Import Peak Change'!$A$106:CT$202,98,FALSE)))</f>
        <v>0</v>
      </c>
      <c r="CU46" s="6">
        <f>IF(ISERROR(VLOOKUP($A46,'Import Peak'!$A$3:CU$99,99,FALSE)-VLOOKUP($A46,'Import Peak Change'!$A$106:CU$202,99,FALSE)),0,(VLOOKUP($A46,'Import Peak'!$A$3:CU$99,99,FALSE)-VLOOKUP($A46,'Import Peak Change'!$A$106:CU$202,99,FALSE)))</f>
        <v>0</v>
      </c>
      <c r="CV46" s="6">
        <f>IF(ISERROR(VLOOKUP($A46,'Import Peak'!$A$3:CV$99,100,FALSE)-VLOOKUP($A46,'Import Peak Change'!$A$106:CV$202,100,FALSE)),0,(VLOOKUP($A46,'Import Peak'!$A$3:CV$99,100,FALSE)-VLOOKUP($A46,'Import Peak Change'!$A$106:CV$202,100,FALSE)))</f>
        <v>0</v>
      </c>
      <c r="CW46" s="6">
        <f>IF(ISERROR(VLOOKUP($A46,'Import Peak'!$A$3:CW$99,101,FALSE)-VLOOKUP($A46,'Import Peak Change'!$A$106:CW$202,101,FALSE)),0,(VLOOKUP($A46,'Import Peak'!$A$3:CW$99,101,FALSE)-VLOOKUP($A46,'Import Peak Change'!$A$106:CW$202,101,FALSE)))</f>
        <v>0</v>
      </c>
      <c r="CX46" s="6">
        <f>IF(ISERROR(VLOOKUP($A46,'Import Peak'!$A$3:CX$99,102,FALSE)-VLOOKUP($A46,'Import Peak Change'!$A$106:CX$202,102,FALSE)),0,(VLOOKUP($A46,'Import Peak'!$A$3:CX$99,102,FALSE)-VLOOKUP($A46,'Import Peak Change'!$A$106:CX$202,102,FALSE)))</f>
        <v>0</v>
      </c>
      <c r="CY46" s="6">
        <f>IF(ISERROR(VLOOKUP($A46,'Import Peak'!$A$3:CY$99,103,FALSE)-VLOOKUP($A46,'Import Peak Change'!$A$106:CY$202,103,FALSE)),0,(VLOOKUP($A46,'Import Peak'!$A$3:CY$99,103,FALSE)-VLOOKUP($A46,'Import Peak Change'!$A$106:CY$202,103,FALSE)))</f>
        <v>0</v>
      </c>
      <c r="CZ46" s="6">
        <f>IF(ISERROR(VLOOKUP($A46,'Import Peak'!$A$3:CZ$99,104,FALSE)-VLOOKUP($A46,'Import Peak Change'!$A$106:CZ$202,104,FALSE)),0,(VLOOKUP($A46,'Import Peak'!$A$3:CZ$99,104,FALSE)-VLOOKUP($A46,'Import Peak Change'!$A$106:CZ$202,104,FALSE)))</f>
        <v>0</v>
      </c>
      <c r="DA46" s="6">
        <f>IF(ISERROR(VLOOKUP($A46,'Import Peak'!$A$3:DA$99,105,FALSE)-VLOOKUP($A46,'Import Peak Change'!$A$106:DA$202,105,FALSE)),0,(VLOOKUP($A46,'Import Peak'!$A$3:DA$99,105,FALSE)-VLOOKUP($A46,'Import Peak Change'!$A$106:DA$202,105,FALSE)))</f>
        <v>0</v>
      </c>
      <c r="DB46" s="6">
        <f>IF(ISERROR(VLOOKUP($A46,'Import Peak'!$A$3:DB$99,106,FALSE)-VLOOKUP($A46,'Import Peak Change'!$A$106:DB$202,106,FALSE)),0,(VLOOKUP($A46,'Import Peak'!$A$3:DB$99,106,FALSE)-VLOOKUP($A46,'Import Peak Change'!$A$106:DB$202,106,FALSE)))</f>
        <v>0</v>
      </c>
      <c r="DC46" s="6">
        <f>IF(ISERROR(VLOOKUP($A46,'Import Peak'!$A$3:DC$99,107,FALSE)-VLOOKUP($A46,'Import Peak Change'!$A$106:DC$202,107,FALSE)),0,(VLOOKUP($A46,'Import Peak'!$A$3:DC$99,107,FALSE)-VLOOKUP($A46,'Import Peak Change'!$A$106:DC$202,107,FALSE)))</f>
        <v>0</v>
      </c>
      <c r="DD46" s="6">
        <f>IF(ISERROR(VLOOKUP($A46,'Import Peak'!$A$3:DD$99,108,FALSE)-VLOOKUP($A46,'Import Peak Change'!$A$106:DD$202,108,FALSE)),0,(VLOOKUP($A46,'Import Peak'!$A$3:DD$99,108,FALSE)-VLOOKUP($A46,'Import Peak Change'!$A$106:DD$202,108,FALSE)))</f>
        <v>0</v>
      </c>
      <c r="DE46" s="6">
        <f>IF(ISERROR(VLOOKUP($A46,'Import Peak'!$A$3:DE$99,109,FALSE)-VLOOKUP($A46,'Import Peak Change'!$A$106:DE$202,109,FALSE)),0,(VLOOKUP($A46,'Import Peak'!$A$3:DE$99,109,FALSE)-VLOOKUP($A46,'Import Peak Change'!$A$106:DE$202,109,FALSE)))</f>
        <v>0</v>
      </c>
      <c r="DF46" s="6">
        <f>IF(ISERROR(VLOOKUP($A46,'Import Peak'!$A$3:DF$99,110,FALSE)-VLOOKUP($A46,'Import Peak Change'!$A$106:DF$202,110,FALSE)),0,(VLOOKUP($A46,'Import Peak'!$A$3:DF$99,110,FALSE)-VLOOKUP($A46,'Import Peak Change'!$A$106:DF$202,110,FALSE)))</f>
        <v>0</v>
      </c>
      <c r="DG46" s="6">
        <f>IF(ISERROR(VLOOKUP($A46,'Import Peak'!$A$3:DG$99,111,FALSE)-VLOOKUP($A46,'Import Peak Change'!$A$106:DG$202,111,FALSE)),0,(VLOOKUP($A46,'Import Peak'!$A$3:DG$99,111,FALSE)-VLOOKUP($A46,'Import Peak Change'!$A$106:DG$202,111,FALSE)))</f>
        <v>0</v>
      </c>
      <c r="DH46" s="6">
        <f>IF(ISERROR(VLOOKUP($A46,'Import Peak'!$A$3:DH$99,112,FALSE)-VLOOKUP($A46,'Import Peak Change'!$A$106:DH$202,112,FALSE)),0,(VLOOKUP($A46,'Import Peak'!$A$3:DH$99,112,FALSE)-VLOOKUP($A46,'Import Peak Change'!$A$106:DH$202,112,FALSE)))</f>
        <v>0</v>
      </c>
      <c r="DI46" s="6">
        <f>IF(ISERROR(VLOOKUP($A46,'Import Peak'!$A$3:DI$99,113,FALSE)-VLOOKUP($A46,'Import Peak Change'!$A$106:DI$202,113,FALSE)),0,(VLOOKUP($A46,'Import Peak'!$A$3:DI$99,113,FALSE)-VLOOKUP($A46,'Import Peak Change'!$A$106:DI$202,113,FALSE)))</f>
        <v>0</v>
      </c>
      <c r="DJ46" s="6">
        <f>IF(ISERROR(VLOOKUP($A46,'Import Peak'!$A$3:DJ$99,114,FALSE)-VLOOKUP($A46,'Import Peak Change'!$A$106:DJ$202,114,FALSE)),0,(VLOOKUP($A46,'Import Peak'!$A$3:DJ$99,114,FALSE)-VLOOKUP($A46,'Import Peak Change'!$A$106:DJ$202,114,FALSE)))</f>
        <v>0</v>
      </c>
      <c r="DK46" s="6">
        <f>IF(ISERROR(VLOOKUP($A46,'Import Peak'!$A$3:DK$99,115,FALSE)-VLOOKUP($A46,'Import Peak Change'!$A$106:DK$202,115,FALSE)),0,(VLOOKUP($A46,'Import Peak'!$A$3:DK$99,115,FALSE)-VLOOKUP($A46,'Import Peak Change'!$A$106:DK$202,115,FALSE)))</f>
        <v>0</v>
      </c>
      <c r="DL46" s="6">
        <f>IF(ISERROR(VLOOKUP($A46,'Import Peak'!$A$3:DL$99,116,FALSE)-VLOOKUP($A46,'Import Peak Change'!$A$106:DL$202,116,FALSE)),0,(VLOOKUP($A46,'Import Peak'!$A$3:DL$99,116,FALSE)-VLOOKUP($A46,'Import Peak Change'!$A$106:DL$202,116,FALSE)))</f>
        <v>0</v>
      </c>
      <c r="DM46" s="6">
        <f>IF(ISERROR(VLOOKUP($A46,'Import Peak'!$A$3:DM$99,117,FALSE)-VLOOKUP($A46,'Import Peak Change'!$A$106:DM$202,117,FALSE)),0,(VLOOKUP($A46,'Import Peak'!$A$3:DM$99,117,FALSE)-VLOOKUP($A46,'Import Peak Change'!$A$106:DM$202,117,FALSE)))</f>
        <v>0</v>
      </c>
      <c r="DN46" s="6">
        <f>IF(ISERROR(VLOOKUP($A46,'Import Peak'!$A$3:DN$99,118,FALSE)-VLOOKUP($A46,'Import Peak Change'!$A$106:DN$202,118,FALSE)),0,(VLOOKUP($A46,'Import Peak'!$A$3:DN$99,118,FALSE)-VLOOKUP($A46,'Import Peak Change'!$A$106:DN$202,118,FALSE)))</f>
        <v>0</v>
      </c>
      <c r="DO46" s="6">
        <f>IF(ISERROR(VLOOKUP($A46,'Import Peak'!$A$3:DO$99,119,FALSE)-VLOOKUP($A46,'Import Peak Change'!$A$106:DO$202,119,FALSE)),0,(VLOOKUP($A46,'Import Peak'!$A$3:DO$99,119,FALSE)-VLOOKUP($A46,'Import Peak Change'!$A$106:DO$202,119,FALSE)))</f>
        <v>0</v>
      </c>
      <c r="DP46" s="6">
        <f>IF(ISERROR(VLOOKUP($A46,'Import Peak'!$A$3:DP$99,120,FALSE)-VLOOKUP($A46,'Import Peak Change'!$A$106:DP$202,120,FALSE)),0,(VLOOKUP($A46,'Import Peak'!$A$3:DP$99,120,FALSE)-VLOOKUP($A46,'Import Peak Change'!$A$106:DP$202,120,FALSE)))</f>
        <v>0</v>
      </c>
      <c r="DQ46" s="6">
        <f>IF(ISERROR(VLOOKUP($A46,'Import Peak'!$A$3:DQ$99,121,FALSE)-VLOOKUP($A46,'Import Peak Change'!$A$106:DQ$202,121,FALSE)),0,(VLOOKUP($A46,'Import Peak'!$A$3:DQ$99,121,FALSE)-VLOOKUP($A46,'Import Peak Change'!$A$106:DQ$202,121,FALSE)))</f>
        <v>0</v>
      </c>
      <c r="DR46" s="6">
        <f>IF(ISERROR(VLOOKUP($A46,'Import Peak'!$A$3:DR$99,122,FALSE)-VLOOKUP($A46,'Import Peak Change'!$A$106:DR$202,122,FALSE)),0,(VLOOKUP($A46,'Import Peak'!$A$3:DR$99,122,FALSE)-VLOOKUP($A46,'Import Peak Change'!$A$106:DR$202,122,FALSE)))</f>
        <v>0</v>
      </c>
      <c r="DS46" s="6">
        <f>IF(ISERROR(VLOOKUP($A46,'Import Peak'!$A$3:DS$99,123,FALSE)-VLOOKUP($A46,'Import Peak Change'!$A$106:DS$202,123,FALSE)),0,(VLOOKUP($A46,'Import Peak'!$A$3:DS$99,123,FALSE)-VLOOKUP($A46,'Import Peak Change'!$A$106:DS$202,123,FALSE)))</f>
        <v>0</v>
      </c>
      <c r="DT46" s="6">
        <f>IF(ISERROR(VLOOKUP($A46,'Import Peak'!$A$3:DT$99,124,FALSE)-VLOOKUP($A46,'Import Peak Change'!$A$106:DT$202,124,FALSE)),0,(VLOOKUP($A46,'Import Peak'!$A$3:DT$99,124,FALSE)-VLOOKUP($A46,'Import Peak Change'!$A$106:DT$202,124,FALSE)))</f>
        <v>0</v>
      </c>
      <c r="DU46" s="6">
        <f>IF(ISERROR(VLOOKUP($A46,'Import Peak'!$A$3:DU$99,125,FALSE)-VLOOKUP($A46,'Import Peak Change'!$A$106:DU$202,125,FALSE)),0,(VLOOKUP($A46,'Import Peak'!$A$3:DU$99,125,FALSE)-VLOOKUP($A46,'Import Peak Change'!$A$106:DU$202,125,FALSE)))</f>
        <v>0</v>
      </c>
      <c r="DV46" s="6">
        <f>IF(ISERROR(VLOOKUP($A46,'Import Peak'!$A$3:DV$99,126,FALSE)-VLOOKUP($A46,'Import Peak Change'!$A$106:DV$202,126,FALSE)),0,(VLOOKUP($A46,'Import Peak'!$A$3:DV$99,126,FALSE)-VLOOKUP($A46,'Import Peak Change'!$A$106:DV$202,126,FALSE)))</f>
        <v>0</v>
      </c>
      <c r="DW46" s="6">
        <f>IF(ISERROR(VLOOKUP($A46,'Import Peak'!$A$3:DW$99,127,FALSE)-VLOOKUP($A46,'Import Peak Change'!$A$106:DW$202,127,FALSE)),0,(VLOOKUP($A46,'Import Peak'!$A$3:DW$99,127,FALSE)-VLOOKUP($A46,'Import Peak Change'!$A$106:DW$202,127,FALSE)))</f>
        <v>0</v>
      </c>
      <c r="DX46" s="6">
        <f>IF(ISERROR(VLOOKUP($A46,'Import Peak'!$A$3:DX$99,128,FALSE)-VLOOKUP($A46,'Import Peak Change'!$A$106:DX$202,128,FALSE)),0,(VLOOKUP($A46,'Import Peak'!$A$3:DX$99,128,FALSE)-VLOOKUP($A46,'Import Peak Change'!$A$106:DX$202,128,FALSE)))</f>
        <v>0</v>
      </c>
      <c r="DY46" s="6">
        <f>IF(ISERROR(VLOOKUP($A46,'Import Peak'!$A$3:DY$99,129,FALSE)-VLOOKUP($A46,'Import Peak Change'!$A$106:DY$202,129,FALSE)),0,(VLOOKUP($A46,'Import Peak'!$A$3:DY$99,129,FALSE)-VLOOKUP($A46,'Import Peak Change'!$A$106:DY$202,129,FALSE)))</f>
        <v>0</v>
      </c>
      <c r="DZ46" s="6">
        <f>IF(ISERROR(VLOOKUP($A46,'Import Peak'!$A$3:DZ$99,130,FALSE)-VLOOKUP($A46,'Import Peak Change'!$A$106:DZ$202,130,FALSE)),0,(VLOOKUP($A46,'Import Peak'!$A$3:DZ$99,130,FALSE)-VLOOKUP($A46,'Import Peak Change'!$A$106:DZ$202,130,FALSE)))</f>
        <v>0</v>
      </c>
      <c r="EA46" s="6">
        <f>IF(ISERROR(VLOOKUP($A46,'Import Peak'!$A$3:EA$99,131,FALSE)-VLOOKUP($A46,'Import Peak Change'!$A$106:EA$202,131,FALSE)),0,(VLOOKUP($A46,'Import Peak'!$A$3:EA$99,131,FALSE)-VLOOKUP($A46,'Import Peak Change'!$A$106:EA$202,131,FALSE)))</f>
        <v>0</v>
      </c>
      <c r="EB46" s="6">
        <f>IF(ISERROR(VLOOKUP($A46,'Import Peak'!$A$3:EB$99,132,FALSE)-VLOOKUP($A46,'Import Peak Change'!$A$106:EB$202,132,FALSE)),0,(VLOOKUP($A46,'Import Peak'!$A$3:EB$99,132,FALSE)-VLOOKUP($A46,'Import Peak Change'!$A$106:EB$202,132,FALSE)))</f>
        <v>0</v>
      </c>
      <c r="EC46" s="6">
        <f>IF(ISERROR(VLOOKUP($A46,'Import Peak'!$A$3:EC$99,133,FALSE)-VLOOKUP($A46,'Import Peak Change'!$A$106:EC$202,133,FALSE)),0,(VLOOKUP($A46,'Import Peak'!$A$3:EC$99,133,FALSE)-VLOOKUP($A46,'Import Peak Change'!$A$106:EC$202,133,FALSE)))</f>
        <v>0</v>
      </c>
      <c r="ED46" s="6">
        <f>IF(ISERROR(VLOOKUP($A46,'Import Peak'!$A$3:ED$99,134,FALSE)-VLOOKUP($A46,'Import Peak Change'!$A$106:ED$202,134,FALSE)),0,(VLOOKUP($A46,'Import Peak'!$A$3:ED$99,134,FALSE)-VLOOKUP($A46,'Import Peak Change'!$A$106:ED$202,134,FALSE)))</f>
        <v>0</v>
      </c>
      <c r="EE46" s="6">
        <f>IF(ISERROR(VLOOKUP($A46,'Import Peak'!$A$3:EE$99,135,FALSE)-VLOOKUP($A46,'Import Peak Change'!$A$106:EE$202,135,FALSE)),0,(VLOOKUP($A46,'Import Peak'!$A$3:EE$99,135,FALSE)-VLOOKUP($A46,'Import Peak Change'!$A$106:EE$202,135,FALSE)))</f>
        <v>0</v>
      </c>
      <c r="EF46" s="6">
        <f>IF(ISERROR(VLOOKUP($A46,'Import Peak'!$A$3:EF$99,136,FALSE)-VLOOKUP($A46,'Import Peak Change'!$A$106:EF$202,136,FALSE)),0,(VLOOKUP($A46,'Import Peak'!$A$3:EF$99,136,FALSE)-VLOOKUP($A46,'Import Peak Change'!$A$106:EF$202,136,FALSE)))</f>
        <v>0</v>
      </c>
      <c r="EG46" s="6">
        <f>IF(ISERROR(VLOOKUP($A46,'Import Peak'!$A$3:EG$99,137,FALSE)-VLOOKUP($A46,'Import Peak Change'!$A$106:EG$202,137,FALSE)),0,(VLOOKUP($A46,'Import Peak'!$A$3:EG$99,137,FALSE)-VLOOKUP($A46,'Import Peak Change'!$A$106:EG$202,137,FALSE)))</f>
        <v>0</v>
      </c>
      <c r="EH46" s="6">
        <f>IF(ISERROR(VLOOKUP($A46,'Import Peak'!$A$3:EH$99,138,FALSE)-VLOOKUP($A46,'Import Peak Change'!$A$106:EH$202,138,FALSE)),0,(VLOOKUP($A46,'Import Peak'!$A$3:EH$99,138,FALSE)-VLOOKUP($A46,'Import Peak Change'!$A$106:EH$202,138,FALSE)))</f>
        <v>0</v>
      </c>
      <c r="EI46" s="6">
        <f>IF(ISERROR(VLOOKUP($A46,'Import Peak'!$A$3:EI$99,139,FALSE)-VLOOKUP($A46,'Import Peak Change'!$A$106:EI$202,139,FALSE)),0,(VLOOKUP($A46,'Import Peak'!$A$3:EI$99,139,FALSE)-VLOOKUP($A46,'Import Peak Change'!$A$106:EI$202,139,FALSE)))</f>
        <v>0</v>
      </c>
      <c r="EJ46" s="6">
        <f>IF(ISERROR(VLOOKUP($A46,'Import Peak'!$A$3:EJ$99,140,FALSE)-VLOOKUP($A46,'Import Peak Change'!$A$106:EJ$202,140,FALSE)),0,(VLOOKUP($A46,'Import Peak'!$A$3:EJ$99,140,FALSE)-VLOOKUP($A46,'Import Peak Change'!$A$106:EJ$202,140,FALSE)))</f>
        <v>0</v>
      </c>
      <c r="EK46" s="6">
        <f>IF(ISERROR(VLOOKUP($A46,'Import Peak'!$A$3:EK$99,141,FALSE)-VLOOKUP($A46,'Import Peak Change'!$A$106:EK$202,141,FALSE)),0,(VLOOKUP($A46,'Import Peak'!$A$3:EK$99,141,FALSE)-VLOOKUP($A46,'Import Peak Change'!$A$106:EK$202,141,FALSE)))</f>
        <v>0</v>
      </c>
      <c r="EL46" s="6">
        <f>IF(ISERROR(VLOOKUP($A46,'Import Peak'!$A$3:EL$99,142,FALSE)-VLOOKUP($A46,'Import Peak Change'!$A$106:EL$202,142,FALSE)),0,(VLOOKUP($A46,'Import Peak'!$A$3:EL$99,142,FALSE)-VLOOKUP($A46,'Import Peak Change'!$A$106:EL$202,142,FALSE)))</f>
        <v>0</v>
      </c>
      <c r="EM46" s="6">
        <f>IF(ISERROR(VLOOKUP($A46,'Import Peak'!$A$3:EM$99,143,FALSE)-VLOOKUP($A46,'Import Peak Change'!$A$106:EM$202,143,FALSE)),0,(VLOOKUP($A46,'Import Peak'!$A$3:EM$99,143,FALSE)-VLOOKUP($A46,'Import Peak Change'!$A$106:EM$202,143,FALSE)))</f>
        <v>0</v>
      </c>
      <c r="EN46" s="6">
        <f>IF(ISERROR(VLOOKUP($A46,'Import Peak'!$A$3:EN$99,144,FALSE)-VLOOKUP($A46,'Import Peak Change'!$A$106:EN$202,144,FALSE)),0,(VLOOKUP($A46,'Import Peak'!$A$3:EN$99,144,FALSE)-VLOOKUP($A46,'Import Peak Change'!$A$106:EN$202,144,FALSE)))</f>
        <v>0</v>
      </c>
      <c r="EO46" s="6">
        <f>IF(ISERROR(VLOOKUP($A46,'Import Peak'!$A$3:EO$99,145,FALSE)-VLOOKUP($A46,'Import Peak Change'!$A$106:EO$202,145,FALSE)),0,(VLOOKUP($A46,'Import Peak'!$A$3:EO$99,145,FALSE)-VLOOKUP($A46,'Import Peak Change'!$A$106:EO$202,145,FALSE)))</f>
        <v>0</v>
      </c>
      <c r="EP46" s="6">
        <f>IF(ISERROR(VLOOKUP($A46,'Import Peak'!$A$3:EP$99,146,FALSE)-VLOOKUP($A46,'Import Peak Change'!$A$106:EP$202,146,FALSE)),0,(VLOOKUP($A46,'Import Peak'!$A$3:EP$99,146,FALSE)-VLOOKUP($A46,'Import Peak Change'!$A$106:EP$202,146,FALSE)))</f>
        <v>0</v>
      </c>
      <c r="EQ46" s="6">
        <f>IF(ISERROR(VLOOKUP($A46,'Import Peak'!$A$3:EQ$99,147,FALSE)-VLOOKUP($A46,'Import Peak Change'!$A$106:EQ$202,147,FALSE)),0,(VLOOKUP($A46,'Import Peak'!$A$3:EQ$99,147,FALSE)-VLOOKUP($A46,'Import Peak Change'!$A$106:EQ$202,147,FALSE)))</f>
        <v>0</v>
      </c>
      <c r="ER46" s="6">
        <f>IF(ISERROR(VLOOKUP($A46,'Import Peak'!$A$3:ER$99,148,FALSE)-VLOOKUP($A46,'Import Peak Change'!$A$106:ER$202,148,FALSE)),0,(VLOOKUP($A46,'Import Peak'!$A$3:ER$99,148,FALSE)-VLOOKUP($A46,'Import Peak Change'!$A$106:ER$202,148,FALSE)))</f>
        <v>0</v>
      </c>
      <c r="ES46" s="6">
        <f>IF(ISERROR(VLOOKUP($A46,'Import Peak'!$A$3:ES$99,149,FALSE)-VLOOKUP($A46,'Import Peak Change'!$A$106:ES$202,149,FALSE)),0,(VLOOKUP($A46,'Import Peak'!$A$3:ES$99,149,FALSE)-VLOOKUP($A46,'Import Peak Change'!$A$106:ES$202,149,FALSE)))</f>
        <v>0</v>
      </c>
      <c r="ET46" s="6">
        <f>IF(ISERROR(VLOOKUP($A46,'Import Peak'!$A$3:ET$99,150,FALSE)-VLOOKUP($A46,'Import Peak Change'!$A$106:ET$202,150,FALSE)),0,(VLOOKUP($A46,'Import Peak'!$A$3:ET$99,150,FALSE)-VLOOKUP($A46,'Import Peak Change'!$A$106:ET$202,150,FALSE)))</f>
        <v>0</v>
      </c>
      <c r="EU46" s="6">
        <f>IF(ISERROR(VLOOKUP($A46,'Import Peak'!$A$3:EU$99,151,FALSE)-VLOOKUP($A46,'Import Peak Change'!$A$106:EU$202,151,FALSE)),0,(VLOOKUP($A46,'Import Peak'!$A$3:EU$99,151,FALSE)-VLOOKUP($A46,'Import Peak Change'!$A$106:EU$202,151,FALSE)))</f>
        <v>0</v>
      </c>
      <c r="EV46" s="6">
        <f>IF(ISERROR(VLOOKUP($A46,'Import Peak'!$A$3:EV$99,152,FALSE)-VLOOKUP($A46,'Import Peak Change'!$A$106:EV$202,152,FALSE)),0,(VLOOKUP($A46,'Import Peak'!$A$3:EV$99,152,FALSE)-VLOOKUP($A46,'Import Peak Change'!$A$106:EV$202,152,FALSE)))</f>
        <v>0</v>
      </c>
      <c r="EW46" s="6">
        <f>IF(ISERROR(VLOOKUP($A46,'Import Peak'!$A$3:EW$99,153,FALSE)-VLOOKUP($A46,'Import Peak Change'!$A$106:EW$202,153,FALSE)),0,(VLOOKUP($A46,'Import Peak'!$A$3:EW$99,153,FALSE)-VLOOKUP($A46,'Import Peak Change'!$A$106:EW$202,153,FALSE)))</f>
        <v>0</v>
      </c>
      <c r="EX46" s="6">
        <f>IF(ISERROR(VLOOKUP($A46,'Import Peak'!$A$3:EX$99,154,FALSE)-VLOOKUP($A46,'Import Peak Change'!$A$106:EX$202,154,FALSE)),0,(VLOOKUP($A46,'Import Peak'!$A$3:EX$99,154,FALSE)-VLOOKUP($A46,'Import Peak Change'!$A$106:EX$202,154,FALSE)))</f>
        <v>0</v>
      </c>
      <c r="EY46" s="6">
        <f>IF(ISERROR(VLOOKUP($A46,'Import Peak'!$A$3:EY$99,155,FALSE)-VLOOKUP($A46,'Import Peak Change'!$A$106:EY$202,155,FALSE)),0,(VLOOKUP($A46,'Import Peak'!$A$3:EY$99,155,FALSE)-VLOOKUP($A46,'Import Peak Change'!$A$106:EY$202,155,FALSE)))</f>
        <v>0</v>
      </c>
      <c r="EZ46" s="6">
        <f>IF(ISERROR(VLOOKUP($A46,'Import Peak'!$A$3:EZ$99,156,FALSE)-VLOOKUP($A46,'Import Peak Change'!$A$106:EZ$202,156,FALSE)),0,(VLOOKUP($A46,'Import Peak'!$A$3:EZ$99,156,FALSE)-VLOOKUP($A46,'Import Peak Change'!$A$106:EZ$202,156,FALSE)))</f>
        <v>0</v>
      </c>
      <c r="FA46" s="6">
        <f>IF(ISERROR(VLOOKUP($A46,'Import Peak'!$A$3:FA$99,157,FALSE)-VLOOKUP($A46,'Import Peak Change'!$A$106:FA$202,157,FALSE)),0,(VLOOKUP($A46,'Import Peak'!$A$3:FA$99,157,FALSE)-VLOOKUP($A46,'Import Peak Change'!$A$106:FA$202,157,FALSE)))</f>
        <v>0</v>
      </c>
      <c r="FB46" s="6">
        <f>IF(ISERROR(VLOOKUP($A46,'Import Peak'!$A$3:FB$99,158,FALSE)-VLOOKUP($A46,'Import Peak Change'!$A$106:FB$202,158,FALSE)),0,(VLOOKUP($A46,'Import Peak'!$A$3:FB$99,158,FALSE)-VLOOKUP($A46,'Import Peak Change'!$A$106:FB$202,158,FALSE)))</f>
        <v>0</v>
      </c>
      <c r="FC46" s="6">
        <f>IF(ISERROR(VLOOKUP($A46,'Import Peak'!$A$3:FC$99,159,FALSE)-VLOOKUP($A46,'Import Peak Change'!$A$106:FC$202,159,FALSE)),0,(VLOOKUP($A46,'Import Peak'!$A$3:FC$99,159,FALSE)-VLOOKUP($A46,'Import Peak Change'!$A$106:FC$202,159,FALSE)))</f>
        <v>0</v>
      </c>
      <c r="FD46" s="6">
        <f>IF(ISERROR(VLOOKUP($A46,'Import Peak'!$A$3:FD$99,160,FALSE)-VLOOKUP($A46,'Import Peak Change'!$A$106:FD$202,160,FALSE)),0,(VLOOKUP($A46,'Import Peak'!$A$3:FD$99,160,FALSE)-VLOOKUP($A46,'Import Peak Change'!$A$106:FD$202,160,FALSE)))</f>
        <v>0</v>
      </c>
      <c r="FE46" s="6">
        <f>IF(ISERROR(VLOOKUP($A46,'Import Peak'!$A$3:FE$99,161,FALSE)-VLOOKUP($A46,'Import Peak Change'!$A$106:FE$202,161,FALSE)),0,(VLOOKUP($A46,'Import Peak'!$A$3:FE$99,161,FALSE)-VLOOKUP($A46,'Import Peak Change'!$A$106:FE$202,161,FALSE)))</f>
        <v>0</v>
      </c>
      <c r="FF46" s="6">
        <f>IF(ISERROR(VLOOKUP($A46,'Import Peak'!$A$3:FF$99,162,FALSE)-VLOOKUP($A46,'Import Peak Change'!$A$106:FF$202,162,FALSE)),0,(VLOOKUP($A46,'Import Peak'!$A$3:FF$99,162,FALSE)-VLOOKUP($A46,'Import Peak Change'!$A$106:FF$202,162,FALSE)))</f>
        <v>0</v>
      </c>
      <c r="FG46" s="6">
        <f>IF(ISERROR(VLOOKUP($A46,'Import Peak'!$A$3:FG$99,163,FALSE)-VLOOKUP($A46,'Import Peak Change'!$A$106:FG$202,163,FALSE)),0,(VLOOKUP($A46,'Import Peak'!$A$3:FG$99,163,FALSE)-VLOOKUP($A46,'Import Peak Change'!$A$106:FG$202,163,FALSE)))</f>
        <v>0</v>
      </c>
      <c r="FH46" s="6">
        <f>IF(ISERROR(VLOOKUP($A46,'Import Peak'!$A$3:FH$99,164,FALSE)-VLOOKUP($A46,'Import Peak Change'!$A$106:FH$202,164,FALSE)),0,(VLOOKUP($A46,'Import Peak'!$A$3:FH$99,164,FALSE)-VLOOKUP($A46,'Import Peak Change'!$A$106:FH$202,164,FALSE)))</f>
        <v>0</v>
      </c>
      <c r="FI46" s="6">
        <f>IF(ISERROR(VLOOKUP($A46,'Import Peak'!$A$3:FI$99,165,FALSE)-VLOOKUP($A46,'Import Peak Change'!$A$106:FI$202,165,FALSE)),0,(VLOOKUP($A46,'Import Peak'!$A$3:FI$99,165,FALSE)-VLOOKUP($A46,'Import Peak Change'!$A$106:FI$202,165,FALSE)))</f>
        <v>0</v>
      </c>
      <c r="FJ46" s="6">
        <f>IF(ISERROR(VLOOKUP($A46,'Import Peak'!$A$3:FJ$99,166,FALSE)-VLOOKUP($A46,'Import Peak Change'!$A$106:FJ$202,166,FALSE)),0,(VLOOKUP($A46,'Import Peak'!$A$3:FJ$99,166,FALSE)-VLOOKUP($A46,'Import Peak Change'!$A$106:FJ$202,166,FALSE)))</f>
        <v>0</v>
      </c>
      <c r="FK46" s="6">
        <f>IF(ISERROR(VLOOKUP($A46,'Import Peak'!$A$3:FK$99,167,FALSE)-VLOOKUP($A46,'Import Peak Change'!$A$106:FK$202,167,FALSE)),0,(VLOOKUP($A46,'Import Peak'!$A$3:FK$99,167,FALSE)-VLOOKUP($A46,'Import Peak Change'!$A$106:FK$202,167,FALSE)))</f>
        <v>0</v>
      </c>
      <c r="FL46" s="6">
        <f>IF(ISERROR(VLOOKUP($A46,'Import Peak'!$A$3:FL$99,168,FALSE)-VLOOKUP($A46,'Import Peak Change'!$A$106:FL$202,168,FALSE)),0,(VLOOKUP($A46,'Import Peak'!$A$3:FL$99,168,FALSE)-VLOOKUP($A46,'Import Peak Change'!$A$106:FL$202,168,FALSE)))</f>
        <v>0</v>
      </c>
      <c r="FM46" s="6">
        <f>IF(ISERROR(VLOOKUP($A46,'Import Peak'!$A$3:FM$99,169,FALSE)-VLOOKUP($A46,'Import Peak Change'!$A$106:FM$202,169,FALSE)),0,(VLOOKUP($A46,'Import Peak'!$A$3:FM$99,169,FALSE)-VLOOKUP($A46,'Import Peak Change'!$A$106:FM$202,169,FALSE)))</f>
        <v>0</v>
      </c>
      <c r="FN46" s="6">
        <f>IF(ISERROR(VLOOKUP($A46,'Import Peak'!$A$3:FN$99,170,FALSE)-VLOOKUP($A46,'Import Peak Change'!$A$106:FN$202,170,FALSE)),0,(VLOOKUP($A46,'Import Peak'!$A$3:FN$99,170,FALSE)-VLOOKUP($A46,'Import Peak Change'!$A$106:FN$202,170,FALSE)))</f>
        <v>0</v>
      </c>
      <c r="FO46" s="6">
        <f>IF(ISERROR(VLOOKUP($A46,'Import Peak'!$A$3:FO$99,171,FALSE)-VLOOKUP($A46,'Import Peak Change'!$A$106:FO$202,171,FALSE)),0,(VLOOKUP($A46,'Import Peak'!$A$3:FO$99,171,FALSE)-VLOOKUP($A46,'Import Peak Change'!$A$106:FO$202,171,FALSE)))</f>
        <v>0</v>
      </c>
      <c r="FP46" s="6">
        <f>IF(ISERROR(VLOOKUP($A46,'Import Peak'!$A$3:FP$99,172,FALSE)-VLOOKUP($A46,'Import Peak Change'!$A$106:FP$202,172,FALSE)),0,(VLOOKUP($A46,'Import Peak'!$A$3:FP$99,172,FALSE)-VLOOKUP($A46,'Import Peak Change'!$A$106:FP$202,172,FALSE)))</f>
        <v>0</v>
      </c>
      <c r="FQ46" s="6">
        <f>IF(ISERROR(VLOOKUP($A46,'Import Peak'!$A$3:FQ$99,173,FALSE)-VLOOKUP($A46,'Import Peak Change'!$A$106:FQ$202,173,FALSE)),0,(VLOOKUP($A46,'Import Peak'!$A$3:FQ$99,173,FALSE)-VLOOKUP($A46,'Import Peak Change'!$A$106:FQ$202,173,FALSE)))</f>
        <v>0</v>
      </c>
      <c r="FR46" s="6">
        <f>IF(ISERROR(VLOOKUP($A46,'Import Peak'!$A$3:FR$99,174,FALSE)-VLOOKUP($A46,'Import Peak Change'!$A$106:FR$202,174,FALSE)),0,(VLOOKUP($A46,'Import Peak'!$A$3:FR$99,174,FALSE)-VLOOKUP($A46,'Import Peak Change'!$A$106:FR$202,174,FALSE)))</f>
        <v>0</v>
      </c>
      <c r="FS46" s="6">
        <f>IF(ISERROR(VLOOKUP($A46,'Import Peak'!$A$3:FS$99,175,FALSE)-VLOOKUP($A46,'Import Peak Change'!$A$106:FS$202,175,FALSE)),0,(VLOOKUP($A46,'Import Peak'!$A$3:FS$99,175,FALSE)-VLOOKUP($A46,'Import Peak Change'!$A$106:FS$202,175,FALSE)))</f>
        <v>0</v>
      </c>
      <c r="FT46" s="6">
        <f>IF(ISERROR(VLOOKUP($A46,'Import Peak'!$A$3:FT$99,176,FALSE)-VLOOKUP($A46,'Import Peak Change'!$A$106:FT$202,176,FALSE)),0,(VLOOKUP($A46,'Import Peak'!$A$3:FT$99,176,FALSE)-VLOOKUP($A46,'Import Peak Change'!$A$106:FT$202,176,FALSE)))</f>
        <v>0</v>
      </c>
      <c r="FU46" s="6">
        <f>IF(ISERROR(VLOOKUP($A46,'Import Peak'!$A$3:FU$99,177,FALSE)-VLOOKUP($A46,'Import Peak Change'!$A$106:FU$202,177,FALSE)),0,(VLOOKUP($A46,'Import Peak'!$A$3:FU$99,177,FALSE)-VLOOKUP($A46,'Import Peak Change'!$A$106:FU$202,177,FALSE)))</f>
        <v>0</v>
      </c>
      <c r="FV46" s="6">
        <f>IF(ISERROR(VLOOKUP($A46,'Import Peak'!$A$3:FV$99,178,FALSE)-VLOOKUP($A46,'Import Peak Change'!$A$106:FV$202,178,FALSE)),0,(VLOOKUP($A46,'Import Peak'!$A$3:FV$99,178,FALSE)-VLOOKUP($A46,'Import Peak Change'!$A$106:FV$202,178,FALSE)))</f>
        <v>0</v>
      </c>
      <c r="FW46" s="6">
        <f>IF(ISERROR(VLOOKUP($A46,'Import Peak'!$A$3:FW$99,179,FALSE)-VLOOKUP($A46,'Import Peak Change'!$A$106:FW$202,179,FALSE)),0,(VLOOKUP($A46,'Import Peak'!$A$3:FW$99,179,FALSE)-VLOOKUP($A46,'Import Peak Change'!$A$106:FW$202,179,FALSE)))</f>
        <v>0</v>
      </c>
      <c r="FX46" s="6">
        <f>IF(ISERROR(VLOOKUP($A46,'Import Peak'!$A$3:FX$99,180,FALSE)-VLOOKUP($A46,'Import Peak Change'!$A$106:FX$202,180,FALSE)),0,(VLOOKUP($A46,'Import Peak'!$A$3:FX$99,180,FALSE)-VLOOKUP($A46,'Import Peak Change'!$A$106:FX$202,180,FALSE)))</f>
        <v>0</v>
      </c>
      <c r="FY46" s="6">
        <f>IF(ISERROR(VLOOKUP($A46,'Import Peak'!$A$3:FY$99,181,FALSE)-VLOOKUP($A46,'Import Peak Change'!$A$106:FY$202,181,FALSE)),0,(VLOOKUP($A46,'Import Peak'!$A$3:FY$99,181,FALSE)-VLOOKUP($A46,'Import Peak Change'!$A$106:FY$202,181,FALSE)))</f>
        <v>0</v>
      </c>
      <c r="FZ46" s="6">
        <f>IF(ISERROR(VLOOKUP($A46,'Import Peak'!$A$3:FZ$99,182,FALSE)-VLOOKUP($A46,'Import Peak Change'!$A$106:FZ$202,182,FALSE)),0,(VLOOKUP($A46,'Import Peak'!$A$3:FZ$99,182,FALSE)-VLOOKUP($A46,'Import Peak Change'!$A$106:FZ$202,182,FALSE)))</f>
        <v>0</v>
      </c>
      <c r="GA46" s="6">
        <f>IF(ISERROR(VLOOKUP($A46,'Import Peak'!$A$3:GA$99,183,FALSE)-VLOOKUP($A46,'Import Peak Change'!$A$106:GA$202,183,FALSE)),0,(VLOOKUP($A46,'Import Peak'!$A$3:GA$99,183,FALSE)-VLOOKUP($A46,'Import Peak Change'!$A$106:GA$202,183,FALSE)))</f>
        <v>0</v>
      </c>
      <c r="GB46" s="6">
        <f>IF(ISERROR(VLOOKUP($A46,'Import Peak'!$A$3:GB$99,184,FALSE)-VLOOKUP($A46,'Import Peak Change'!$A$106:GB$202,184,FALSE)),0,(VLOOKUP($A46,'Import Peak'!$A$3:GB$99,184,FALSE)-VLOOKUP($A46,'Import Peak Change'!$A$106:GB$202,184,FALSE)))</f>
        <v>0</v>
      </c>
      <c r="GC46" s="6">
        <f>IF(ISERROR(VLOOKUP($A46,'Import Peak'!$A$3:GC$99,185,FALSE)-VLOOKUP($A46,'Import Peak Change'!$A$106:GC$202,185,FALSE)),0,(VLOOKUP($A46,'Import Peak'!$A$3:GC$99,185,FALSE)-VLOOKUP($A46,'Import Peak Change'!$A$106:GC$202,185,FALSE)))</f>
        <v>0</v>
      </c>
      <c r="GD46" s="6">
        <f>IF(ISERROR(VLOOKUP($A46,'Import Peak'!$A$3:GD$99,186,FALSE)-VLOOKUP($A46,'Import Peak Change'!$A$106:GD$202,186,FALSE)),0,(VLOOKUP($A46,'Import Peak'!$A$3:GD$99,186,FALSE)-VLOOKUP($A46,'Import Peak Change'!$A$106:GD$202,186,FALSE)))</f>
        <v>0</v>
      </c>
      <c r="GE46" s="6">
        <f>IF(ISERROR(VLOOKUP($A46,'Import Peak'!$A$3:GE$99,187,FALSE)-VLOOKUP($A46,'Import Peak Change'!$A$106:GE$202,187,FALSE)),0,(VLOOKUP($A46,'Import Peak'!$A$3:GE$99,187,FALSE)-VLOOKUP($A46,'Import Peak Change'!$A$106:GE$202,187,FALSE)))</f>
        <v>0</v>
      </c>
      <c r="GF46" s="6">
        <f>IF(ISERROR(VLOOKUP($A46,'Import Peak'!$A$3:GF$99,188,FALSE)-VLOOKUP($A46,'Import Peak Change'!$A$106:GF$202,188,FALSE)),0,(VLOOKUP($A46,'Import Peak'!$A$3:GF$99,188,FALSE)-VLOOKUP($A46,'Import Peak Change'!$A$106:GF$202,188,FALSE)))</f>
        <v>0</v>
      </c>
      <c r="GG46" s="6">
        <f>IF(ISERROR(VLOOKUP($A46,'Import Peak'!$A$3:GG$99,189,FALSE)-VLOOKUP($A46,'Import Peak Change'!$A$106:GG$202,189,FALSE)),0,(VLOOKUP($A46,'Import Peak'!$A$3:GG$99,189,FALSE)-VLOOKUP($A46,'Import Peak Change'!$A$106:GG$202,189,FALSE)))</f>
        <v>0</v>
      </c>
      <c r="GH46" s="6">
        <f>IF(ISERROR(VLOOKUP($A46,'Import Peak'!$A$3:GH$99,190,FALSE)-VLOOKUP($A46,'Import Peak Change'!$A$106:GH$202,190,FALSE)),0,(VLOOKUP($A46,'Import Peak'!$A$3:GH$99,190,FALSE)-VLOOKUP($A46,'Import Peak Change'!$A$106:GH$202,190,FALSE)))</f>
        <v>0</v>
      </c>
      <c r="GI46" s="6">
        <f>IF(ISERROR(VLOOKUP($A46,'Import Peak'!$A$3:GI$99,191,FALSE)-VLOOKUP($A46,'Import Peak Change'!$A$106:GI$202,191,FALSE)),0,(VLOOKUP($A46,'Import Peak'!$A$3:GI$99,191,FALSE)-VLOOKUP($A46,'Import Peak Change'!$A$106:GI$202,191,FALSE)))</f>
        <v>0</v>
      </c>
      <c r="GJ46" s="6">
        <f>IF(ISERROR(VLOOKUP($A46,'Import Peak'!$A$3:GJ$99,192,FALSE)-VLOOKUP($A46,'Import Peak Change'!$A$106:GJ$202,192,FALSE)),0,(VLOOKUP($A46,'Import Peak'!$A$3:GJ$99,192,FALSE)-VLOOKUP($A46,'Import Peak Change'!$A$106:GJ$202,192,FALSE)))</f>
        <v>0</v>
      </c>
      <c r="GK46" s="6">
        <f>IF(ISERROR(VLOOKUP($A46,'Import Peak'!$A$3:GK$99,193,FALSE)-VLOOKUP($A46,'Import Peak Change'!$A$106:GK$202,193,FALSE)),0,(VLOOKUP($A46,'Import Peak'!$A$3:GK$99,193,FALSE)-VLOOKUP($A46,'Import Peak Change'!$A$106:GK$202,193,FALSE)))</f>
        <v>0</v>
      </c>
      <c r="GL46" s="6">
        <f>IF(ISERROR(VLOOKUP($A46,'Import Peak'!$A$3:GL$99,194,FALSE)-VLOOKUP($A46,'Import Peak Change'!$A$106:GL$202,194,FALSE)),0,(VLOOKUP($A46,'Import Peak'!$A$3:GL$99,194,FALSE)-VLOOKUP($A46,'Import Peak Change'!$A$106:GL$202,194,FALSE)))</f>
        <v>0</v>
      </c>
      <c r="GM46" s="6">
        <f>IF(ISERROR(VLOOKUP($A46,'Import Peak'!$A$3:GM$99,195,FALSE)-VLOOKUP($A46,'Import Peak Change'!$A$106:GM$202,195,FALSE)),0,(VLOOKUP($A46,'Import Peak'!$A$3:GM$99,195,FALSE)-VLOOKUP($A46,'Import Peak Change'!$A$106:GM$202,195,FALSE)))</f>
        <v>0</v>
      </c>
      <c r="GN46" s="6">
        <f>IF(ISERROR(VLOOKUP($A46,'Import Peak'!$A$3:GN$99,196,FALSE)-VLOOKUP($A46,'Import Peak Change'!$A$106:GN$202,196,FALSE)),0,(VLOOKUP($A46,'Import Peak'!$A$3:GN$99,196,FALSE)-VLOOKUP($A46,'Import Peak Change'!$A$106:GN$202,196,FALSE)))</f>
        <v>0</v>
      </c>
      <c r="GO46" s="6">
        <f>IF(ISERROR(VLOOKUP($A46,'Import Peak'!$A$3:GO$99,197,FALSE)-VLOOKUP($A46,'Import Peak Change'!$A$106:GO$202,197,FALSE)),0,(VLOOKUP($A46,'Import Peak'!$A$3:GO$99,197,FALSE)-VLOOKUP($A46,'Import Peak Change'!$A$106:GO$202,197,FALSE)))</f>
        <v>0</v>
      </c>
      <c r="GP46" s="6">
        <f>IF(ISERROR(VLOOKUP($A46,'Import Peak'!$A$3:GP$99,198,FALSE)-VLOOKUP($A46,'Import Peak Change'!$A$106:GP$202,198,FALSE)),0,(VLOOKUP($A46,'Import Peak'!$A$3:GP$99,198,FALSE)-VLOOKUP($A46,'Import Peak Change'!$A$106:GP$202,198,FALSE)))</f>
        <v>0</v>
      </c>
      <c r="GQ46" s="6">
        <f>IF(ISERROR(VLOOKUP($A46,'Import Peak'!$A$3:GQ$99,199,FALSE)-VLOOKUP($A46,'Import Peak Change'!$A$106:GQ$202,199,FALSE)),0,(VLOOKUP($A46,'Import Peak'!$A$3:GQ$99,199,FALSE)-VLOOKUP($A46,'Import Peak Change'!$A$106:GQ$202,199,FALSE)))</f>
        <v>0</v>
      </c>
      <c r="GR46" s="6">
        <f>IF(ISERROR(VLOOKUP($A46,'Import Peak'!$A$3:GR$99,200,FALSE)-VLOOKUP($A46,'Import Peak Change'!$A$106:GR$202,200,FALSE)),0,(VLOOKUP($A46,'Import Peak'!$A$3:GR$99,200,FALSE)-VLOOKUP($A46,'Import Peak Change'!$A$106:GR$202,200,FALSE)))</f>
        <v>0</v>
      </c>
      <c r="GS46" s="6">
        <f>IF(ISERROR(VLOOKUP($A46,'Import Peak'!$A$3:GS$99,201,FALSE)-VLOOKUP($A46,'Import Peak Change'!$A$106:GS$202,201,FALSE)),0,(VLOOKUP($A46,'Import Peak'!$A$3:GS$99,201,FALSE)-VLOOKUP($A46,'Import Peak Change'!$A$106:GS$202,201,FALSE)))</f>
        <v>0</v>
      </c>
      <c r="GT46" s="6">
        <f>IF(ISERROR(VLOOKUP($A46,'Import Peak'!$A$3:GT$99,202,FALSE)-VLOOKUP($A46,'Import Peak Change'!$A$106:GT$202,202,FALSE)),0,(VLOOKUP($A46,'Import Peak'!$A$3:GT$99,202,FALSE)-VLOOKUP($A46,'Import Peak Change'!$A$106:GT$202,202,FALSE)))</f>
        <v>0</v>
      </c>
      <c r="GU46" s="6">
        <f>IF(ISERROR(VLOOKUP($A46,'Import Peak'!$A$3:GU$99,203,FALSE)-VLOOKUP($A46,'Import Peak Change'!$A$106:GU$202,203,FALSE)),0,(VLOOKUP($A46,'Import Peak'!$A$3:GU$99,203,FALSE)-VLOOKUP($A46,'Import Peak Change'!$A$106:GU$202,203,FALSE)))</f>
        <v>0</v>
      </c>
      <c r="GV46" s="6">
        <f>IF(ISERROR(VLOOKUP($A46,'Import Peak'!$A$3:GV$99,204,FALSE)-VLOOKUP($A46,'Import Peak Change'!$A$106:GV$202,204,FALSE)),0,(VLOOKUP($A46,'Import Peak'!$A$3:GV$99,204,FALSE)-VLOOKUP($A46,'Import Peak Change'!$A$106:GV$202,204,FALSE)))</f>
        <v>0</v>
      </c>
      <c r="GW46" s="6">
        <f>IF(ISERROR(VLOOKUP($A46,'Import Peak'!$A$3:GW$99,205,FALSE)-VLOOKUP($A46,'Import Peak Change'!$A$106:GW$202,205,FALSE)),0,(VLOOKUP($A46,'Import Peak'!$A$3:GW$99,205,FALSE)-VLOOKUP($A46,'Import Peak Change'!$A$106:GW$202,205,FALSE)))</f>
        <v>0</v>
      </c>
      <c r="GX46" s="6">
        <f>IF(ISERROR(VLOOKUP($A46,'Import Peak'!$A$3:GX$99,206,FALSE)-VLOOKUP($A46,'Import Peak Change'!$A$106:GX$202,206,FALSE)),0,(VLOOKUP($A46,'Import Peak'!$A$3:GX$99,206,FALSE)-VLOOKUP($A46,'Import Peak Change'!$A$106:GX$202,206,FALSE)))</f>
        <v>0</v>
      </c>
      <c r="GY46" s="6">
        <f>IF(ISERROR(VLOOKUP($A46,'Import Peak'!$A$3:GY$99,207,FALSE)-VLOOKUP($A46,'Import Peak Change'!$A$106:GY$202,207,FALSE)),0,(VLOOKUP($A46,'Import Peak'!$A$3:GY$99,207,FALSE)-VLOOKUP($A46,'Import Peak Change'!$A$106:GY$202,207,FALSE)))</f>
        <v>0</v>
      </c>
      <c r="GZ46" s="6">
        <f>IF(ISERROR(VLOOKUP($A46,'Import Peak'!$A$3:GZ$99,208,FALSE)-VLOOKUP($A46,'Import Peak Change'!$A$106:GZ$202,208,FALSE)),0,(VLOOKUP($A46,'Import Peak'!$A$3:GZ$99,208,FALSE)-VLOOKUP($A46,'Import Peak Change'!$A$106:GZ$202,208,FALSE)))</f>
        <v>0</v>
      </c>
      <c r="HA46" s="6">
        <f>IF(ISERROR(VLOOKUP($A46,'Import Peak'!$A$3:HA$99,209,FALSE)-VLOOKUP($A46,'Import Peak Change'!$A$106:HA$202,209,FALSE)),0,(VLOOKUP($A46,'Import Peak'!$A$3:HA$99,209,FALSE)-VLOOKUP($A46,'Import Peak Change'!$A$106:HA$202,209,FALSE)))</f>
        <v>0</v>
      </c>
      <c r="HB46" s="6">
        <f>IF(ISERROR(VLOOKUP($A46,'Import Peak'!$A$3:HB$99,210,FALSE)-VLOOKUP($A46,'Import Peak Change'!$A$106:HB$202,210,FALSE)),0,(VLOOKUP($A46,'Import Peak'!$A$3:HB$99,210,FALSE)-VLOOKUP($A46,'Import Peak Change'!$A$106:HB$202,210,FALSE)))</f>
        <v>0</v>
      </c>
      <c r="HC46" s="6">
        <f>IF(ISERROR(VLOOKUP($A46,'Import Peak'!$A$3:HC$99,211,FALSE)-VLOOKUP($A46,'Import Peak Change'!$A$106:HC$202,211,FALSE)),0,(VLOOKUP($A46,'Import Peak'!$A$3:HC$99,211,FALSE)-VLOOKUP($A46,'Import Peak Change'!$A$106:HC$202,211,FALSE)))</f>
        <v>0</v>
      </c>
      <c r="HD46" s="6">
        <f>IF(ISERROR(VLOOKUP($A46,'Import Peak'!$A$3:HD$99,212,FALSE)-VLOOKUP($A46,'Import Peak Change'!$A$106:HD$202,212,FALSE)),0,(VLOOKUP($A46,'Import Peak'!$A$3:HD$99,212,FALSE)-VLOOKUP($A46,'Import Peak Change'!$A$106:HD$202,212,FALSE)))</f>
        <v>0</v>
      </c>
      <c r="HE46" s="6">
        <f>IF(ISERROR(VLOOKUP($A46,'Import Peak'!$A$3:HE$99,213,FALSE)-VLOOKUP($A46,'Import Peak Change'!$A$106:HE$202,213,FALSE)),0,(VLOOKUP($A46,'Import Peak'!$A$3:HE$99,213,FALSE)-VLOOKUP($A46,'Import Peak Change'!$A$106:HE$202,213,FALSE)))</f>
        <v>0</v>
      </c>
      <c r="HF46" s="6">
        <f>IF(ISERROR(VLOOKUP($A46,'Import Peak'!$A$3:HF$99,214,FALSE)-VLOOKUP($A46,'Import Peak Change'!$A$106:HF$202,214,FALSE)),0,(VLOOKUP($A46,'Import Peak'!$A$3:HF$99,214,FALSE)-VLOOKUP($A46,'Import Peak Change'!$A$106:HF$202,214,FALSE)))</f>
        <v>0</v>
      </c>
      <c r="HG46" s="6">
        <f>IF(ISERROR(VLOOKUP($A46,'Import Peak'!$A$3:HG$99,215,FALSE)-VLOOKUP($A46,'Import Peak Change'!$A$106:HG$202,215,FALSE)),0,(VLOOKUP($A46,'Import Peak'!$A$3:HG$99,215,FALSE)-VLOOKUP($A46,'Import Peak Change'!$A$106:HG$202,215,FALSE)))</f>
        <v>0</v>
      </c>
      <c r="HH46" s="6">
        <f>IF(ISERROR(VLOOKUP($A46,'Import Peak'!$A$3:HH$99,216,FALSE)-VLOOKUP($A46,'Import Peak Change'!$A$106:HH$202,216,FALSE)),0,(VLOOKUP($A46,'Import Peak'!$A$3:HH$99,216,FALSE)-VLOOKUP($A46,'Import Peak Change'!$A$106:HH$202,216,FALSE)))</f>
        <v>0</v>
      </c>
      <c r="HI46" s="6">
        <f>IF(ISERROR(VLOOKUP($A46,'Import Peak'!$A$3:HI$99,217,FALSE)-VLOOKUP($A46,'Import Peak Change'!$A$106:HI$202,217,FALSE)),0,(VLOOKUP($A46,'Import Peak'!$A$3:HI$99,217,FALSE)-VLOOKUP($A46,'Import Peak Change'!$A$106:HI$202,217,FALSE)))</f>
        <v>0</v>
      </c>
      <c r="HJ46" s="6">
        <f>IF(ISERROR(VLOOKUP($A46,'Import Peak'!$A$3:HJ$99,218,FALSE)-VLOOKUP($A46,'Import Peak Change'!$A$106:HJ$202,218,FALSE)),0,(VLOOKUP($A46,'Import Peak'!$A$3:HJ$99,218,FALSE)-VLOOKUP($A46,'Import Peak Change'!$A$106:HJ$202,218,FALSE)))</f>
        <v>0</v>
      </c>
      <c r="HK46" s="6">
        <f>IF(ISERROR(VLOOKUP($A46,'Import Peak'!$A$3:HK$99,219,FALSE)-VLOOKUP($A46,'Import Peak Change'!$A$106:HK$202,219,FALSE)),0,(VLOOKUP($A46,'Import Peak'!$A$3:HK$99,219,FALSE)-VLOOKUP($A46,'Import Peak Change'!$A$106:HK$202,219,FALSE)))</f>
        <v>0</v>
      </c>
      <c r="HL46" s="6">
        <f>IF(ISERROR(VLOOKUP($A46,'Import Peak'!$A$3:HL$99,220,FALSE)-VLOOKUP($A46,'Import Peak Change'!$A$106:HL$202,220,FALSE)),0,(VLOOKUP($A46,'Import Peak'!$A$3:HL$99,220,FALSE)-VLOOKUP($A46,'Import Peak Change'!$A$106:HL$202,220,FALSE)))</f>
        <v>0</v>
      </c>
      <c r="HM46" s="6">
        <f>IF(ISERROR(VLOOKUP($A46,'Import Peak'!$A$3:HM$99,221,FALSE)-VLOOKUP($A46,'Import Peak Change'!$A$106:HM$202,221,FALSE)),0,(VLOOKUP($A46,'Import Peak'!$A$3:HM$99,221,FALSE)-VLOOKUP($A46,'Import Peak Change'!$A$106:HM$202,221,FALSE)))</f>
        <v>0</v>
      </c>
      <c r="HN46" s="6">
        <f>IF(ISERROR(VLOOKUP($A46,'Import Peak'!$A$3:HN$99,222,FALSE)-VLOOKUP($A46,'Import Peak Change'!$A$106:HN$202,222,FALSE)),0,(VLOOKUP($A46,'Import Peak'!$A$3:HN$99,222,FALSE)-VLOOKUP($A46,'Import Peak Change'!$A$106:HN$202,222,FALSE)))</f>
        <v>0</v>
      </c>
      <c r="HO46" s="6">
        <f>IF(ISERROR(VLOOKUP($A46,'Import Peak'!$A$3:HO$99,223,FALSE)-VLOOKUP($A46,'Import Peak Change'!$A$106:HO$202,223,FALSE)),0,(VLOOKUP($A46,'Import Peak'!$A$3:HO$99,223,FALSE)-VLOOKUP($A46,'Import Peak Change'!$A$106:HO$202,223,FALSE)))</f>
        <v>0</v>
      </c>
      <c r="HP46" s="6">
        <f>IF(ISERROR(VLOOKUP($A46,'Import Peak'!$A$3:HP$99,224,FALSE)-VLOOKUP($A46,'Import Peak Change'!$A$106:HP$202,224,FALSE)),0,(VLOOKUP($A46,'Import Peak'!$A$3:HP$99,224,FALSE)-VLOOKUP($A46,'Import Peak Change'!$A$106:HP$202,224,FALSE)))</f>
        <v>0</v>
      </c>
      <c r="HQ46" s="6">
        <f>IF(ISERROR(VLOOKUP($A46,'Import Peak'!$A$3:HQ$99,225,FALSE)-VLOOKUP($A46,'Import Peak Change'!$A$106:HQ$202,225,FALSE)),0,(VLOOKUP($A46,'Import Peak'!$A$3:HQ$99,225,FALSE)-VLOOKUP($A46,'Import Peak Change'!$A$106:HQ$202,225,FALSE)))</f>
        <v>0</v>
      </c>
      <c r="HR46" s="6">
        <f>IF(ISERROR(VLOOKUP($A46,'Import Peak'!$A$3:HR$99,226,FALSE)-VLOOKUP($A46,'Import Peak Change'!$A$106:HR$202,226,FALSE)),0,(VLOOKUP($A46,'Import Peak'!$A$3:HR$99,226,FALSE)-VLOOKUP($A46,'Import Peak Change'!$A$106:HR$202,226,FALSE)))</f>
        <v>0</v>
      </c>
      <c r="HS46" s="6">
        <f>IF(ISERROR(VLOOKUP($A46,'Import Peak'!$A$3:HS$99,227,FALSE)-VLOOKUP($A46,'Import Peak Change'!$A$106:HS$202,227,FALSE)),0,(VLOOKUP($A46,'Import Peak'!$A$3:HS$99,227,FALSE)-VLOOKUP($A46,'Import Peak Change'!$A$106:HS$202,227,FALSE)))</f>
        <v>0</v>
      </c>
      <c r="HT46" s="6">
        <f>IF(ISERROR(VLOOKUP($A46,'Import Peak'!$A$3:HT$99,228,FALSE)-VLOOKUP($A46,'Import Peak Change'!$A$106:HT$202,228,FALSE)),0,(VLOOKUP($A46,'Import Peak'!$A$3:HT$99,228,FALSE)-VLOOKUP($A46,'Import Peak Change'!$A$106:HT$202,228,FALSE)))</f>
        <v>0</v>
      </c>
      <c r="HU46" s="6">
        <f>IF(ISERROR(VLOOKUP($A46,'Import Peak'!$A$3:HU$99,229,FALSE)-VLOOKUP($A46,'Import Peak Change'!$A$106:HU$202,229,FALSE)),0,(VLOOKUP($A46,'Import Peak'!$A$3:HU$99,229,FALSE)-VLOOKUP($A46,'Import Peak Change'!$A$106:HU$202,229,FALSE)))</f>
        <v>0</v>
      </c>
      <c r="HV46" s="6">
        <f>IF(ISERROR(VLOOKUP($A46,'Import Peak'!$A$3:HV$99,230,FALSE)-VLOOKUP($A46,'Import Peak Change'!$A$106:HV$202,230,FALSE)),0,(VLOOKUP($A46,'Import Peak'!$A$3:HV$99,230,FALSE)-VLOOKUP($A46,'Import Peak Change'!$A$106:HV$202,230,FALSE)))</f>
        <v>0</v>
      </c>
      <c r="HW46" s="6">
        <f>IF(ISERROR(VLOOKUP($A46,'Import Peak'!$A$3:HW$99,231,FALSE)-VLOOKUP($A46,'Import Peak Change'!$A$106:HW$202,231,FALSE)),0,(VLOOKUP($A46,'Import Peak'!$A$3:HW$99,231,FALSE)-VLOOKUP($A46,'Import Peak Change'!$A$106:HW$202,231,FALSE)))</f>
        <v>0</v>
      </c>
      <c r="HX46" s="6">
        <f>IF(ISERROR(VLOOKUP($A46,'Import Peak'!$A$3:HX$99,232,FALSE)-VLOOKUP($A46,'Import Peak Change'!$A$106:HX$202,232,FALSE)),0,(VLOOKUP($A46,'Import Peak'!$A$3:HX$99,232,FALSE)-VLOOKUP($A46,'Import Peak Change'!$A$106:HX$202,232,FALSE)))</f>
        <v>0</v>
      </c>
      <c r="HY46" s="6">
        <f>IF(ISERROR(VLOOKUP($A46,'Import Peak'!$A$3:HY$99,233,FALSE)-VLOOKUP($A46,'Import Peak Change'!$A$106:HY$202,233,FALSE)),0,(VLOOKUP($A46,'Import Peak'!$A$3:HY$99,233,FALSE)-VLOOKUP($A46,'Import Peak Change'!$A$106:HY$202,233,FALSE)))</f>
        <v>0</v>
      </c>
      <c r="HZ46" s="6">
        <f>IF(ISERROR(VLOOKUP($A46,'Import Peak'!$A$3:HZ$99,234,FALSE)-VLOOKUP($A46,'Import Peak Change'!$A$106:HZ$202,234,FALSE)),0,(VLOOKUP($A46,'Import Peak'!$A$3:HZ$99,234,FALSE)-VLOOKUP($A46,'Import Peak Change'!$A$106:HZ$202,234,FALSE)))</f>
        <v>0</v>
      </c>
      <c r="IA46" s="6">
        <f>IF(ISERROR(VLOOKUP($A46,'Import Peak'!$A$3:IA$99,235,FALSE)-VLOOKUP($A46,'Import Peak Change'!$A$106:IA$202,235,FALSE)),0,(VLOOKUP($A46,'Import Peak'!$A$3:IA$99,235,FALSE)-VLOOKUP($A46,'Import Peak Change'!$A$106:IA$202,235,FALSE)))</f>
        <v>0</v>
      </c>
      <c r="IB46" s="6">
        <f>IF(ISERROR(VLOOKUP($A46,'Import Peak'!$A$3:IB$99,236,FALSE)-VLOOKUP($A46,'Import Peak Change'!$A$106:IB$202,236,FALSE)),0,(VLOOKUP($A46,'Import Peak'!$A$3:IB$99,236,FALSE)-VLOOKUP($A46,'Import Peak Change'!$A$106:IB$202,236,FALSE)))</f>
        <v>0</v>
      </c>
      <c r="IC46" s="6">
        <f>IF(ISERROR(VLOOKUP($A46,'Import Peak'!$A$3:IC$99,237,FALSE)-VLOOKUP($A46,'Import Peak Change'!$A$106:IC$202,237,FALSE)),0,(VLOOKUP($A46,'Import Peak'!$A$3:IC$99,237,FALSE)-VLOOKUP($A46,'Import Peak Change'!$A$106:IC$202,237,FALSE)))</f>
        <v>0</v>
      </c>
      <c r="ID46" s="6">
        <f>IF(ISERROR(VLOOKUP($A46,'Import Peak'!$A$3:ID$99,238,FALSE)-VLOOKUP($A46,'Import Peak Change'!$A$106:ID$202,238,FALSE)),0,(VLOOKUP($A46,'Import Peak'!$A$3:ID$99,238,FALSE)-VLOOKUP($A46,'Import Peak Change'!$A$106:ID$202,238,FALSE)))</f>
        <v>0</v>
      </c>
      <c r="IE46" s="6">
        <f>IF(ISERROR(VLOOKUP($A46,'Import Peak'!$A$3:IE$99,239,FALSE)-VLOOKUP($A46,'Import Peak Change'!$A$106:IE$202,239,FALSE)),0,(VLOOKUP($A46,'Import Peak'!$A$3:IE$99,239,FALSE)-VLOOKUP($A46,'Import Peak Change'!$A$106:IE$202,239,FALSE)))</f>
        <v>0</v>
      </c>
    </row>
    <row r="47" spans="1:239">
      <c r="A47" s="168" t="str">
        <f>IF('Import Peak'!A44=0,"",'Import Peak'!A44)</f>
        <v/>
      </c>
      <c r="B47" s="6"/>
      <c r="C47" s="6"/>
      <c r="D47" s="6"/>
      <c r="E47" s="6"/>
      <c r="F47" s="6"/>
      <c r="G47" s="6">
        <f>IF(ISERROR(VLOOKUP($A47,'Import Peak'!$A$3:G$99,7,FALSE)-VLOOKUP($A47,'Import Peak Change'!$A$106:G$202,7,FALSE)),0,(VLOOKUP($A47,'Import Peak'!$A$3:G$99,7,FALSE)-VLOOKUP($A47,'Import Peak Change'!$A$106:G$202,7,FALSE)))</f>
        <v>0</v>
      </c>
      <c r="H47" s="6">
        <f>IF(ISERROR(VLOOKUP($A47,'Import Peak'!$A$3:H$99,8,FALSE)-VLOOKUP($A47,'Import Peak Change'!$A$106:H$202,8,FALSE)),0,(VLOOKUP($A47,'Import Peak'!$A$3:H$99,8,FALSE)-VLOOKUP($A47,'Import Peak Change'!$A$106:H$202,8,FALSE)))</f>
        <v>0</v>
      </c>
      <c r="I47" s="6">
        <f>IF(ISERROR(VLOOKUP($A47,'Import Peak'!$A$3:I$99,9,FALSE)-VLOOKUP($A47,'Import Peak Change'!$A$106:I$202,9,FALSE)),0,(VLOOKUP($A47,'Import Peak'!$A$3:I$99,9,FALSE)-VLOOKUP($A47,'Import Peak Change'!$A$106:I$202,9,FALSE)))</f>
        <v>0</v>
      </c>
      <c r="J47" s="6">
        <f>IF(ISERROR(VLOOKUP($A47,'Import Peak'!$A$3:J$99,10,FALSE)-VLOOKUP($A47,'Import Peak Change'!$A$106:J$202,10,FALSE)),0,(VLOOKUP($A47,'Import Peak'!$A$3:J$99,10,FALSE)-VLOOKUP($A47,'Import Peak Change'!$A$106:J$202,10,FALSE)))</f>
        <v>0</v>
      </c>
      <c r="K47" s="6">
        <f>IF(ISERROR(VLOOKUP($A47,'Import Peak'!$A$3:K$99,11,FALSE)-VLOOKUP($A47,'Import Peak Change'!$A$106:K$202,11,FALSE)),0,(VLOOKUP($A47,'Import Peak'!$A$3:K$99,11,FALSE)-VLOOKUP($A47,'Import Peak Change'!$A$106:K$202,11,FALSE)))</f>
        <v>0</v>
      </c>
      <c r="L47" s="6">
        <f>IF(ISERROR(VLOOKUP($A47,'Import Peak'!$A$3:L$99,12,FALSE)-VLOOKUP($A47,'Import Peak Change'!$A$106:L$202,12,FALSE)),0,(VLOOKUP($A47,'Import Peak'!$A$3:L$99,12,FALSE)-VLOOKUP($A47,'Import Peak Change'!$A$106:L$202,12,FALSE)))</f>
        <v>0</v>
      </c>
      <c r="M47" s="6">
        <f>IF(ISERROR(VLOOKUP($A47,'Import Peak'!$A$3:M$99,13,FALSE)-VLOOKUP($A47,'Import Peak Change'!$A$106:M$202,13,FALSE)),0,(VLOOKUP($A47,'Import Peak'!$A$3:M$99,13,FALSE)-VLOOKUP($A47,'Import Peak Change'!$A$106:M$202,13,FALSE)))</f>
        <v>0</v>
      </c>
      <c r="N47" s="6">
        <f>IF(ISERROR(VLOOKUP($A47,'Import Peak'!$A$3:N$99,14,FALSE)-VLOOKUP($A47,'Import Peak Change'!$A$106:N$202,14,FALSE)),0,(VLOOKUP($A47,'Import Peak'!$A$3:N$99,14,FALSE)-VLOOKUP($A47,'Import Peak Change'!$A$106:N$202,14,FALSE)))</f>
        <v>0</v>
      </c>
      <c r="O47" s="6">
        <f>IF(ISERROR(VLOOKUP($A47,'Import Peak'!$A$3:O$99,15,FALSE)-VLOOKUP($A47,'Import Peak Change'!$A$106:O$202,15,FALSE)),0,(VLOOKUP($A47,'Import Peak'!$A$3:O$99,15,FALSE)-VLOOKUP($A47,'Import Peak Change'!$A$106:O$202,15,FALSE)))</f>
        <v>0</v>
      </c>
      <c r="P47" s="6">
        <f>IF(ISERROR(VLOOKUP($A47,'Import Peak'!$A$3:P$99,16,FALSE)-VLOOKUP($A47,'Import Peak Change'!$A$106:P$202,16,FALSE)),0,(VLOOKUP($A47,'Import Peak'!$A$3:P$99,16,FALSE)-VLOOKUP($A47,'Import Peak Change'!$A$106:P$202,16,FALSE)))</f>
        <v>0</v>
      </c>
      <c r="Q47" s="6">
        <f>IF(ISERROR(VLOOKUP($A47,'Import Peak'!$A$3:Q$99,17,FALSE)-VLOOKUP($A47,'Import Peak Change'!$A$106:Q$202,17,FALSE)),0,(VLOOKUP($A47,'Import Peak'!$A$3:Q$99,17,FALSE)-VLOOKUP($A47,'Import Peak Change'!$A$106:Q$202,17,FALSE)))</f>
        <v>0</v>
      </c>
      <c r="R47" s="6">
        <f>IF(ISERROR(VLOOKUP($A47,'Import Peak'!$A$3:R$99,18,FALSE)-VLOOKUP($A47,'Import Peak Change'!$A$106:R$202,18,FALSE)),0,(VLOOKUP($A47,'Import Peak'!$A$3:R$99,18,FALSE)-VLOOKUP($A47,'Import Peak Change'!$A$106:R$202,18,FALSE)))</f>
        <v>0</v>
      </c>
      <c r="S47" s="6">
        <f>IF(ISERROR(VLOOKUP($A47,'Import Peak'!$A$3:S$99,19,FALSE)-VLOOKUP($A47,'Import Peak Change'!$A$106:S$202,19,FALSE)),0,(VLOOKUP($A47,'Import Peak'!$A$3:S$99,19,FALSE)-VLOOKUP($A47,'Import Peak Change'!$A$106:S$202,19,FALSE)))</f>
        <v>0</v>
      </c>
      <c r="T47" s="6">
        <f>IF(ISERROR(VLOOKUP($A47,'Import Peak'!$A$3:T$99,20,FALSE)-VLOOKUP($A47,'Import Peak Change'!$A$106:T$202,20,FALSE)),0,(VLOOKUP($A47,'Import Peak'!$A$3:T$99,20,FALSE)-VLOOKUP($A47,'Import Peak Change'!$A$106:T$202,20,FALSE)))</f>
        <v>0</v>
      </c>
      <c r="U47" s="6">
        <f>IF(ISERROR(VLOOKUP($A47,'Import Peak'!$A$3:U$99,21,FALSE)-VLOOKUP($A47,'Import Peak Change'!$A$106:U$202,21,FALSE)),0,(VLOOKUP($A47,'Import Peak'!$A$3:U$99,21,FALSE)-VLOOKUP($A47,'Import Peak Change'!$A$106:U$202,21,FALSE)))</f>
        <v>0</v>
      </c>
      <c r="V47" s="6">
        <f>IF(ISERROR(VLOOKUP($A47,'Import Peak'!$A$3:V$99,22,FALSE)-VLOOKUP($A47,'Import Peak Change'!$A$106:V$202,22,FALSE)),0,(VLOOKUP($A47,'Import Peak'!$A$3:V$99,22,FALSE)-VLOOKUP($A47,'Import Peak Change'!$A$106:V$202,22,FALSE)))</f>
        <v>0</v>
      </c>
      <c r="W47" s="6">
        <f>IF(ISERROR(VLOOKUP($A47,'Import Peak'!$A$3:W$99,23,FALSE)-VLOOKUP($A47,'Import Peak Change'!$A$106:W$202,23,FALSE)),0,(VLOOKUP($A47,'Import Peak'!$A$3:W$99,23,FALSE)-VLOOKUP($A47,'Import Peak Change'!$A$106:W$202,23,FALSE)))</f>
        <v>0</v>
      </c>
      <c r="X47" s="6">
        <f>IF(ISERROR(VLOOKUP($A47,'Import Peak'!$A$3:X$99,24,FALSE)-VLOOKUP($A47,'Import Peak Change'!$A$106:X$202,24,FALSE)),0,(VLOOKUP($A47,'Import Peak'!$A$3:X$99,24,FALSE)-VLOOKUP($A47,'Import Peak Change'!$A$106:X$202,24,FALSE)))</f>
        <v>0</v>
      </c>
      <c r="Y47" s="6">
        <f>IF(ISERROR(VLOOKUP($A47,'Import Peak'!$A$3:Y$99,25,FALSE)-VLOOKUP($A47,'Import Peak Change'!$A$106:Y$202,25,FALSE)),0,(VLOOKUP($A47,'Import Peak'!$A$3:Y$99,25,FALSE)-VLOOKUP($A47,'Import Peak Change'!$A$106:Y$202,25,FALSE)))</f>
        <v>0</v>
      </c>
      <c r="Z47" s="6">
        <f>IF(ISERROR(VLOOKUP($A47,'Import Peak'!$A$3:Z$99,26,FALSE)-VLOOKUP($A47,'Import Peak Change'!$A$106:Z$202,26,FALSE)),0,(VLOOKUP($A47,'Import Peak'!$A$3:Z$99,26,FALSE)-VLOOKUP($A47,'Import Peak Change'!$A$106:Z$202,26,FALSE)))</f>
        <v>0</v>
      </c>
      <c r="AA47" s="6">
        <f>IF(ISERROR(VLOOKUP($A47,'Import Peak'!$A$3:AA$99,27,FALSE)-VLOOKUP($A47,'Import Peak Change'!$A$106:AA$202,27,FALSE)),0,(VLOOKUP($A47,'Import Peak'!$A$3:AA$99,27,FALSE)-VLOOKUP($A47,'Import Peak Change'!$A$106:AA$202,27,FALSE)))</f>
        <v>0</v>
      </c>
      <c r="AB47" s="6">
        <f>IF(ISERROR(VLOOKUP($A47,'Import Peak'!$A$3:AB$99,28,FALSE)-VLOOKUP($A47,'Import Peak Change'!$A$106:AB$202,28,FALSE)),0,(VLOOKUP($A47,'Import Peak'!$A$3:AB$99,28,FALSE)-VLOOKUP($A47,'Import Peak Change'!$A$106:AB$202,28,FALSE)))</f>
        <v>0</v>
      </c>
      <c r="AC47" s="6">
        <f>IF(ISERROR(VLOOKUP($A47,'Import Peak'!$A$3:AC$99,29,FALSE)-VLOOKUP($A47,'Import Peak Change'!$A$106:AC$202,29,FALSE)),0,(VLOOKUP($A47,'Import Peak'!$A$3:AC$99,29,FALSE)-VLOOKUP($A47,'Import Peak Change'!$A$106:AC$202,29,FALSE)))</f>
        <v>0</v>
      </c>
      <c r="AD47" s="6">
        <f>IF(ISERROR(VLOOKUP($A47,'Import Peak'!$A$3:AD$99,30,FALSE)-VLOOKUP($A47,'Import Peak Change'!$A$106:AD$202,30,FALSE)),0,(VLOOKUP($A47,'Import Peak'!$A$3:AD$99,30,FALSE)-VLOOKUP($A47,'Import Peak Change'!$A$106:AD$202,30,FALSE)))</f>
        <v>0</v>
      </c>
      <c r="AE47" s="6">
        <f>IF(ISERROR(VLOOKUP($A47,'Import Peak'!$A$3:AE$99,31,FALSE)-VLOOKUP($A47,'Import Peak Change'!$A$106:AE$202,31,FALSE)),0,(VLOOKUP($A47,'Import Peak'!$A$3:AE$99,31,FALSE)-VLOOKUP($A47,'Import Peak Change'!$A$106:AE$202,31,FALSE)))</f>
        <v>0</v>
      </c>
      <c r="AF47" s="6">
        <f>IF(ISERROR(VLOOKUP($A47,'Import Peak'!$A$3:AF$99,32,FALSE)-VLOOKUP($A47,'Import Peak Change'!$A$106:AF$202,32,FALSE)),0,(VLOOKUP($A47,'Import Peak'!$A$3:AF$99,32,FALSE)-VLOOKUP($A47,'Import Peak Change'!$A$106:AF$202,32,FALSE)))</f>
        <v>0</v>
      </c>
      <c r="AG47" s="6">
        <f>IF(ISERROR(VLOOKUP($A47,'Import Peak'!$A$3:AG$99,33,FALSE)-VLOOKUP($A47,'Import Peak Change'!$A$106:AG$202,33,FALSE)),0,(VLOOKUP($A47,'Import Peak'!$A$3:AG$99,33,FALSE)-VLOOKUP($A47,'Import Peak Change'!$A$106:AG$202,33,FALSE)))</f>
        <v>0</v>
      </c>
      <c r="AH47" s="6">
        <f>IF(ISERROR(VLOOKUP($A47,'Import Peak'!$A$3:AH$99,34,FALSE)-VLOOKUP($A47,'Import Peak Change'!$A$106:AH$202,34,FALSE)),0,(VLOOKUP($A47,'Import Peak'!$A$3:AH$99,34,FALSE)-VLOOKUP($A47,'Import Peak Change'!$A$106:AH$202,34,FALSE)))</f>
        <v>0</v>
      </c>
      <c r="AI47" s="6">
        <f>IF(ISERROR(VLOOKUP($A47,'Import Peak'!$A$3:AI$99,35,FALSE)-VLOOKUP($A47,'Import Peak Change'!$A$106:AI$202,35,FALSE)),0,(VLOOKUP($A47,'Import Peak'!$A$3:AI$99,35,FALSE)-VLOOKUP($A47,'Import Peak Change'!$A$106:AI$202,35,FALSE)))</f>
        <v>0</v>
      </c>
      <c r="AJ47" s="6">
        <f>IF(ISERROR(VLOOKUP($A47,'Import Peak'!$A$3:AJ$99,36,FALSE)-VLOOKUP($A47,'Import Peak Change'!$A$106:AJ$202,36,FALSE)),0,(VLOOKUP($A47,'Import Peak'!$A$3:AJ$99,36,FALSE)-VLOOKUP($A47,'Import Peak Change'!$A$106:AJ$202,36,FALSE)))</f>
        <v>0</v>
      </c>
      <c r="AK47" s="6">
        <f>IF(ISERROR(VLOOKUP($A47,'Import Peak'!$A$3:AK$99,37,FALSE)-VLOOKUP($A47,'Import Peak Change'!$A$106:AK$202,37,FALSE)),0,(VLOOKUP($A47,'Import Peak'!$A$3:AK$99,37,FALSE)-VLOOKUP($A47,'Import Peak Change'!$A$106:AK$202,37,FALSE)))</f>
        <v>0</v>
      </c>
      <c r="AL47" s="6">
        <f>IF(ISERROR(VLOOKUP($A47,'Import Peak'!$A$3:AL$99,38,FALSE)-VLOOKUP($A47,'Import Peak Change'!$A$106:AL$202,38,FALSE)),0,(VLOOKUP($A47,'Import Peak'!$A$3:AL$99,38,FALSE)-VLOOKUP($A47,'Import Peak Change'!$A$106:AL$202,38,FALSE)))</f>
        <v>0</v>
      </c>
      <c r="AM47" s="6">
        <f>IF(ISERROR(VLOOKUP($A47,'Import Peak'!$A$3:AM$99,39,FALSE)-VLOOKUP($A47,'Import Peak Change'!$A$106:AM$202,39,FALSE)),0,(VLOOKUP($A47,'Import Peak'!$A$3:AM$99,39,FALSE)-VLOOKUP($A47,'Import Peak Change'!$A$106:AM$202,39,FALSE)))</f>
        <v>0</v>
      </c>
      <c r="AN47" s="6">
        <f>IF(ISERROR(VLOOKUP($A47,'Import Peak'!$A$3:AN$99,40,FALSE)-VLOOKUP($A47,'Import Peak Change'!$A$106:AN$202,40,FALSE)),0,(VLOOKUP($A47,'Import Peak'!$A$3:AN$99,40,FALSE)-VLOOKUP($A47,'Import Peak Change'!$A$106:AN$202,40,FALSE)))</f>
        <v>0</v>
      </c>
      <c r="AO47" s="6">
        <f>IF(ISERROR(VLOOKUP($A47,'Import Peak'!$A$3:AO$99,41,FALSE)-VLOOKUP($A47,'Import Peak Change'!$A$106:AO$202,41,FALSE)),0,(VLOOKUP($A47,'Import Peak'!$A$3:AO$99,41,FALSE)-VLOOKUP($A47,'Import Peak Change'!$A$106:AO$202,41,FALSE)))</f>
        <v>0</v>
      </c>
      <c r="AP47" s="6">
        <f>IF(ISERROR(VLOOKUP($A47,'Import Peak'!$A$3:AP$99,42,FALSE)-VLOOKUP($A47,'Import Peak Change'!$A$106:AP$202,42,FALSE)),0,(VLOOKUP($A47,'Import Peak'!$A$3:AP$99,42,FALSE)-VLOOKUP($A47,'Import Peak Change'!$A$106:AP$202,42,FALSE)))</f>
        <v>0</v>
      </c>
      <c r="AQ47" s="6">
        <f>IF(ISERROR(VLOOKUP($A47,'Import Peak'!$A$3:AQ$99,43,FALSE)-VLOOKUP($A47,'Import Peak Change'!$A$106:AQ$202,43,FALSE)),0,(VLOOKUP($A47,'Import Peak'!$A$3:AQ$99,43,FALSE)-VLOOKUP($A47,'Import Peak Change'!$A$106:AQ$202,43,FALSE)))</f>
        <v>0</v>
      </c>
      <c r="AR47" s="6">
        <f>IF(ISERROR(VLOOKUP($A47,'Import Peak'!$A$3:AR$99,44,FALSE)-VLOOKUP($A47,'Import Peak Change'!$A$106:AR$202,44,FALSE)),0,(VLOOKUP($A47,'Import Peak'!$A$3:AR$99,44,FALSE)-VLOOKUP($A47,'Import Peak Change'!$A$106:AR$202,44,FALSE)))</f>
        <v>0</v>
      </c>
      <c r="AS47" s="6">
        <f>IF(ISERROR(VLOOKUP($A47,'Import Peak'!$A$3:AS$99,45,FALSE)-VLOOKUP($A47,'Import Peak Change'!$A$106:AS$202,45,FALSE)),0,(VLOOKUP($A47,'Import Peak'!$A$3:AS$99,45,FALSE)-VLOOKUP($A47,'Import Peak Change'!$A$106:AS$202,45,FALSE)))</f>
        <v>0</v>
      </c>
      <c r="AT47" s="6">
        <f>IF(ISERROR(VLOOKUP($A47,'Import Peak'!$A$3:AT$99,46,FALSE)-VLOOKUP($A47,'Import Peak Change'!$A$106:AT$202,46,FALSE)),0,(VLOOKUP($A47,'Import Peak'!$A$3:AT$99,46,FALSE)-VLOOKUP($A47,'Import Peak Change'!$A$106:AT$202,46,FALSE)))</f>
        <v>0</v>
      </c>
      <c r="AU47" s="6">
        <f>IF(ISERROR(VLOOKUP($A47,'Import Peak'!$A$3:AU$99,47,FALSE)-VLOOKUP($A47,'Import Peak Change'!$A$106:AU$202,47,FALSE)),0,(VLOOKUP($A47,'Import Peak'!$A$3:AU$99,47,FALSE)-VLOOKUP($A47,'Import Peak Change'!$A$106:AU$202,47,FALSE)))</f>
        <v>0</v>
      </c>
      <c r="AV47" s="6">
        <f>IF(ISERROR(VLOOKUP($A47,'Import Peak'!$A$3:AV$99,48,FALSE)-VLOOKUP($A47,'Import Peak Change'!$A$106:AV$202,48,FALSE)),0,(VLOOKUP($A47,'Import Peak'!$A$3:AV$99,48,FALSE)-VLOOKUP($A47,'Import Peak Change'!$A$106:AV$202,48,FALSE)))</f>
        <v>0</v>
      </c>
      <c r="AW47" s="6">
        <f>IF(ISERROR(VLOOKUP($A47,'Import Peak'!$A$3:AW$99,49,FALSE)-VLOOKUP($A47,'Import Peak Change'!$A$106:AW$202,49,FALSE)),0,(VLOOKUP($A47,'Import Peak'!$A$3:AW$99,49,FALSE)-VLOOKUP($A47,'Import Peak Change'!$A$106:AW$202,49,FALSE)))</f>
        <v>0</v>
      </c>
      <c r="AX47" s="6">
        <f>IF(ISERROR(VLOOKUP($A47,'Import Peak'!$A$3:AX$99,50,FALSE)-VLOOKUP($A47,'Import Peak Change'!$A$106:AX$202,50,FALSE)),0,(VLOOKUP($A47,'Import Peak'!$A$3:AX$99,50,FALSE)-VLOOKUP($A47,'Import Peak Change'!$A$106:AX$202,50,FALSE)))</f>
        <v>0</v>
      </c>
      <c r="AY47" s="6">
        <f>IF(ISERROR(VLOOKUP($A47,'Import Peak'!$A$3:AY$99,51,FALSE)-VLOOKUP($A47,'Import Peak Change'!$A$106:AY$202,51,FALSE)),0,(VLOOKUP($A47,'Import Peak'!$A$3:AY$99,51,FALSE)-VLOOKUP($A47,'Import Peak Change'!$A$106:AY$202,51,FALSE)))</f>
        <v>0</v>
      </c>
      <c r="AZ47" s="6">
        <f>IF(ISERROR(VLOOKUP($A47,'Import Peak'!$A$3:AZ$99,52,FALSE)-VLOOKUP($A47,'Import Peak Change'!$A$106:AZ$202,52,FALSE)),0,(VLOOKUP($A47,'Import Peak'!$A$3:AZ$99,52,FALSE)-VLOOKUP($A47,'Import Peak Change'!$A$106:AZ$202,52,FALSE)))</f>
        <v>0</v>
      </c>
      <c r="BA47" s="6">
        <f>IF(ISERROR(VLOOKUP($A47,'Import Peak'!$A$3:BA$99,53,FALSE)-VLOOKUP($A47,'Import Peak Change'!$A$106:BA$202,53,FALSE)),0,(VLOOKUP($A47,'Import Peak'!$A$3:BA$99,53,FALSE)-VLOOKUP($A47,'Import Peak Change'!$A$106:BA$202,53,FALSE)))</f>
        <v>0</v>
      </c>
      <c r="BB47" s="6">
        <f>IF(ISERROR(VLOOKUP($A47,'Import Peak'!$A$3:BB$99,54,FALSE)-VLOOKUP($A47,'Import Peak Change'!$A$106:BB$202,54,FALSE)),0,(VLOOKUP($A47,'Import Peak'!$A$3:BB$99,54,FALSE)-VLOOKUP($A47,'Import Peak Change'!$A$106:BB$202,54,FALSE)))</f>
        <v>0</v>
      </c>
      <c r="BC47" s="6">
        <f>IF(ISERROR(VLOOKUP($A47,'Import Peak'!$A$3:BC$99,55,FALSE)-VLOOKUP($A47,'Import Peak Change'!$A$106:BC$202,55,FALSE)),0,(VLOOKUP($A47,'Import Peak'!$A$3:BC$99,55,FALSE)-VLOOKUP($A47,'Import Peak Change'!$A$106:BC$202,55,FALSE)))</f>
        <v>0</v>
      </c>
      <c r="BD47" s="6">
        <f>IF(ISERROR(VLOOKUP($A47,'Import Peak'!$A$3:BD$99,56,FALSE)-VLOOKUP($A47,'Import Peak Change'!$A$106:BD$202,56,FALSE)),0,(VLOOKUP($A47,'Import Peak'!$A$3:BD$99,56,FALSE)-VLOOKUP($A47,'Import Peak Change'!$A$106:BD$202,56,FALSE)))</f>
        <v>0</v>
      </c>
      <c r="BE47" s="6">
        <f>IF(ISERROR(VLOOKUP($A47,'Import Peak'!$A$3:BE$99,57,FALSE)-VLOOKUP($A47,'Import Peak Change'!$A$106:BE$202,57,FALSE)),0,(VLOOKUP($A47,'Import Peak'!$A$3:BE$99,57,FALSE)-VLOOKUP($A47,'Import Peak Change'!$A$106:BE$202,57,FALSE)))</f>
        <v>0</v>
      </c>
      <c r="BF47" s="6">
        <f>IF(ISERROR(VLOOKUP($A47,'Import Peak'!$A$3:BF$99,58,FALSE)-VLOOKUP($A47,'Import Peak Change'!$A$106:BF$202,58,FALSE)),0,(VLOOKUP($A47,'Import Peak'!$A$3:BF$99,58,FALSE)-VLOOKUP($A47,'Import Peak Change'!$A$106:BF$202,58,FALSE)))</f>
        <v>0</v>
      </c>
      <c r="BG47" s="6">
        <f>IF(ISERROR(VLOOKUP($A47,'Import Peak'!$A$3:BG$99,59,FALSE)-VLOOKUP($A47,'Import Peak Change'!$A$106:BG$202,59,FALSE)),0,(VLOOKUP($A47,'Import Peak'!$A$3:BG$99,59,FALSE)-VLOOKUP($A47,'Import Peak Change'!$A$106:BG$202,59,FALSE)))</f>
        <v>0</v>
      </c>
      <c r="BH47" s="6">
        <f>IF(ISERROR(VLOOKUP($A47,'Import Peak'!$A$3:BH$99,60,FALSE)-VLOOKUP($A47,'Import Peak Change'!$A$106:BH$202,60,FALSE)),0,(VLOOKUP($A47,'Import Peak'!$A$3:BH$99,60,FALSE)-VLOOKUP($A47,'Import Peak Change'!$A$106:BH$202,60,FALSE)))</f>
        <v>0</v>
      </c>
      <c r="BI47" s="6">
        <f>IF(ISERROR(VLOOKUP($A47,'Import Peak'!$A$3:BI$99,61,FALSE)-VLOOKUP($A47,'Import Peak Change'!$A$106:BI$202,61,FALSE)),0,(VLOOKUP($A47,'Import Peak'!$A$3:BI$99,61,FALSE)-VLOOKUP($A47,'Import Peak Change'!$A$106:BI$202,61,FALSE)))</f>
        <v>0</v>
      </c>
      <c r="BJ47" s="6">
        <f>IF(ISERROR(VLOOKUP($A47,'Import Peak'!$A$3:BJ$99,62,FALSE)-VLOOKUP($A47,'Import Peak Change'!$A$106:BJ$202,62,FALSE)),0,(VLOOKUP($A47,'Import Peak'!$A$3:BJ$99,62,FALSE)-VLOOKUP($A47,'Import Peak Change'!$A$106:BJ$202,62,FALSE)))</f>
        <v>0</v>
      </c>
      <c r="BK47" s="6">
        <f>IF(ISERROR(VLOOKUP($A47,'Import Peak'!$A$3:BK$99,63,FALSE)-VLOOKUP($A47,'Import Peak Change'!$A$106:BK$202,63,FALSE)),0,(VLOOKUP($A47,'Import Peak'!$A$3:BK$99,63,FALSE)-VLOOKUP($A47,'Import Peak Change'!$A$106:BK$202,63,FALSE)))</f>
        <v>0</v>
      </c>
      <c r="BL47" s="6">
        <f>IF(ISERROR(VLOOKUP($A47,'Import Peak'!$A$3:BL$99,64,FALSE)-VLOOKUP($A47,'Import Peak Change'!$A$106:BL$202,64,FALSE)),0,(VLOOKUP($A47,'Import Peak'!$A$3:BL$99,64,FALSE)-VLOOKUP($A47,'Import Peak Change'!$A$106:BL$202,64,FALSE)))</f>
        <v>0</v>
      </c>
      <c r="BM47" s="6">
        <f>IF(ISERROR(VLOOKUP($A47,'Import Peak'!$A$3:BM$99,65,FALSE)-VLOOKUP($A47,'Import Peak Change'!$A$106:BM$202,65,FALSE)),0,(VLOOKUP($A47,'Import Peak'!$A$3:BM$99,65,FALSE)-VLOOKUP($A47,'Import Peak Change'!$A$106:BM$202,65,FALSE)))</f>
        <v>0</v>
      </c>
      <c r="BN47" s="6">
        <f>IF(ISERROR(VLOOKUP($A47,'Import Peak'!$A$3:BN$99,66,FALSE)-VLOOKUP($A47,'Import Peak Change'!$A$106:BN$202,66,FALSE)),0,(VLOOKUP($A47,'Import Peak'!$A$3:BN$99,66,FALSE)-VLOOKUP($A47,'Import Peak Change'!$A$106:BN$202,66,FALSE)))</f>
        <v>0</v>
      </c>
      <c r="BO47" s="6">
        <f>IF(ISERROR(VLOOKUP($A47,'Import Peak'!$A$3:BO$99,67,FALSE)-VLOOKUP($A47,'Import Peak Change'!$A$106:BO$202,67,FALSE)),0,(VLOOKUP($A47,'Import Peak'!$A$3:BO$99,67,FALSE)-VLOOKUP($A47,'Import Peak Change'!$A$106:BO$202,67,FALSE)))</f>
        <v>0</v>
      </c>
      <c r="BP47" s="6">
        <f>IF(ISERROR(VLOOKUP($A47,'Import Peak'!$A$3:BP$99,68,FALSE)-VLOOKUP($A47,'Import Peak Change'!$A$106:BP$202,68,FALSE)),0,(VLOOKUP($A47,'Import Peak'!$A$3:BP$99,68,FALSE)-VLOOKUP($A47,'Import Peak Change'!$A$106:BP$202,68,FALSE)))</f>
        <v>0</v>
      </c>
      <c r="BQ47" s="6">
        <f>IF(ISERROR(VLOOKUP($A47,'Import Peak'!$A$3:BQ$99,69,FALSE)-VLOOKUP($A47,'Import Peak Change'!$A$106:BQ$202,69,FALSE)),0,(VLOOKUP($A47,'Import Peak'!$A$3:BQ$99,69,FALSE)-VLOOKUP($A47,'Import Peak Change'!$A$106:BQ$202,69,FALSE)))</f>
        <v>0</v>
      </c>
      <c r="BR47" s="6">
        <f>IF(ISERROR(VLOOKUP($A47,'Import Peak'!$A$3:BR$99,70,FALSE)-VLOOKUP($A47,'Import Peak Change'!$A$106:BR$202,70,FALSE)),0,(VLOOKUP($A47,'Import Peak'!$A$3:BR$99,70,FALSE)-VLOOKUP($A47,'Import Peak Change'!$A$106:BR$202,70,FALSE)))</f>
        <v>0</v>
      </c>
      <c r="BS47" s="6">
        <f>IF(ISERROR(VLOOKUP($A47,'Import Peak'!$A$3:BS$99,71,FALSE)-VLOOKUP($A47,'Import Peak Change'!$A$106:BS$202,71,FALSE)),0,(VLOOKUP($A47,'Import Peak'!$A$3:BS$99,71,FALSE)-VLOOKUP($A47,'Import Peak Change'!$A$106:BS$202,71,FALSE)))</f>
        <v>0</v>
      </c>
      <c r="BT47" s="6">
        <f>IF(ISERROR(VLOOKUP($A47,'Import Peak'!$A$3:BT$99,72,FALSE)-VLOOKUP($A47,'Import Peak Change'!$A$106:BT$202,72,FALSE)),0,(VLOOKUP($A47,'Import Peak'!$A$3:BT$99,72,FALSE)-VLOOKUP($A47,'Import Peak Change'!$A$106:BT$202,72,FALSE)))</f>
        <v>0</v>
      </c>
      <c r="BU47" s="6">
        <f>IF(ISERROR(VLOOKUP($A47,'Import Peak'!$A$3:BU$99,73,FALSE)-VLOOKUP($A47,'Import Peak Change'!$A$106:BU$202,73,FALSE)),0,(VLOOKUP($A47,'Import Peak'!$A$3:BU$99,73,FALSE)-VLOOKUP($A47,'Import Peak Change'!$A$106:BU$202,73,FALSE)))</f>
        <v>0</v>
      </c>
      <c r="BV47" s="6">
        <f>IF(ISERROR(VLOOKUP($A47,'Import Peak'!$A$3:BV$99,74,FALSE)-VLOOKUP($A47,'Import Peak Change'!$A$106:BV$202,74,FALSE)),0,(VLOOKUP($A47,'Import Peak'!$A$3:BV$99,74,FALSE)-VLOOKUP($A47,'Import Peak Change'!$A$106:BV$202,74,FALSE)))</f>
        <v>0</v>
      </c>
      <c r="BW47" s="6">
        <f>IF(ISERROR(VLOOKUP($A47,'Import Peak'!$A$3:BW$99,75,FALSE)-VLOOKUP($A47,'Import Peak Change'!$A$106:BW$202,75,FALSE)),0,(VLOOKUP($A47,'Import Peak'!$A$3:BW$99,75,FALSE)-VLOOKUP($A47,'Import Peak Change'!$A$106:BW$202,75,FALSE)))</f>
        <v>0</v>
      </c>
      <c r="BX47" s="6">
        <f>IF(ISERROR(VLOOKUP($A47,'Import Peak'!$A$3:BX$99,76,FALSE)-VLOOKUP($A47,'Import Peak Change'!$A$106:BX$202,76,FALSE)),0,(VLOOKUP($A47,'Import Peak'!$A$3:BX$99,76,FALSE)-VLOOKUP($A47,'Import Peak Change'!$A$106:BX$202,76,FALSE)))</f>
        <v>0</v>
      </c>
      <c r="BY47" s="6">
        <f>IF(ISERROR(VLOOKUP($A47,'Import Peak'!$A$3:BY$99,77,FALSE)-VLOOKUP($A47,'Import Peak Change'!$A$106:BY$202,77,FALSE)),0,(VLOOKUP($A47,'Import Peak'!$A$3:BY$99,77,FALSE)-VLOOKUP($A47,'Import Peak Change'!$A$106:BY$202,77,FALSE)))</f>
        <v>0</v>
      </c>
      <c r="BZ47" s="6">
        <f>IF(ISERROR(VLOOKUP($A47,'Import Peak'!$A$3:BZ$99,78,FALSE)-VLOOKUP($A47,'Import Peak Change'!$A$106:BZ$202,78,FALSE)),0,(VLOOKUP($A47,'Import Peak'!$A$3:BZ$99,78,FALSE)-VLOOKUP($A47,'Import Peak Change'!$A$106:BZ$202,78,FALSE)))</f>
        <v>0</v>
      </c>
      <c r="CA47" s="6">
        <f>IF(ISERROR(VLOOKUP($A47,'Import Peak'!$A$3:CA$99,79,FALSE)-VLOOKUP($A47,'Import Peak Change'!$A$106:CA$202,79,FALSE)),0,(VLOOKUP($A47,'Import Peak'!$A$3:CA$99,79,FALSE)-VLOOKUP($A47,'Import Peak Change'!$A$106:CA$202,79,FALSE)))</f>
        <v>0</v>
      </c>
      <c r="CB47" s="6">
        <f>IF(ISERROR(VLOOKUP($A47,'Import Peak'!$A$3:CB$99,80,FALSE)-VLOOKUP($A47,'Import Peak Change'!$A$106:CB$202,80,FALSE)),0,(VLOOKUP($A47,'Import Peak'!$A$3:CB$99,80,FALSE)-VLOOKUP($A47,'Import Peak Change'!$A$106:CB$202,80,FALSE)))</f>
        <v>0</v>
      </c>
      <c r="CC47" s="6">
        <f>IF(ISERROR(VLOOKUP($A47,'Import Peak'!$A$3:CC$99,81,FALSE)-VLOOKUP($A47,'Import Peak Change'!$A$106:CC$202,81,FALSE)),0,(VLOOKUP($A47,'Import Peak'!$A$3:CC$99,81,FALSE)-VLOOKUP($A47,'Import Peak Change'!$A$106:CC$202,81,FALSE)))</f>
        <v>0</v>
      </c>
      <c r="CD47" s="6">
        <f>IF(ISERROR(VLOOKUP($A47,'Import Peak'!$A$3:CD$99,82,FALSE)-VLOOKUP($A47,'Import Peak Change'!$A$106:CD$202,82,FALSE)),0,(VLOOKUP($A47,'Import Peak'!$A$3:CD$99,82,FALSE)-VLOOKUP($A47,'Import Peak Change'!$A$106:CD$202,82,FALSE)))</f>
        <v>0</v>
      </c>
      <c r="CE47" s="6">
        <f>IF(ISERROR(VLOOKUP($A47,'Import Peak'!$A$3:CE$99,83,FALSE)-VLOOKUP($A47,'Import Peak Change'!$A$106:CE$202,83,FALSE)),0,(VLOOKUP($A47,'Import Peak'!$A$3:CE$99,83,FALSE)-VLOOKUP($A47,'Import Peak Change'!$A$106:CE$202,83,FALSE)))</f>
        <v>0</v>
      </c>
      <c r="CF47" s="6">
        <f>IF(ISERROR(VLOOKUP($A47,'Import Peak'!$A$3:CF$99,84,FALSE)-VLOOKUP($A47,'Import Peak Change'!$A$106:CF$202,84,FALSE)),0,(VLOOKUP($A47,'Import Peak'!$A$3:CF$99,84,FALSE)-VLOOKUP($A47,'Import Peak Change'!$A$106:CF$202,84,FALSE)))</f>
        <v>0</v>
      </c>
      <c r="CG47" s="6">
        <f>IF(ISERROR(VLOOKUP($A47,'Import Peak'!$A$3:CG$99,85,FALSE)-VLOOKUP($A47,'Import Peak Change'!$A$106:CG$202,85,FALSE)),0,(VLOOKUP($A47,'Import Peak'!$A$3:CG$99,85,FALSE)-VLOOKUP($A47,'Import Peak Change'!$A$106:CG$202,85,FALSE)))</f>
        <v>0</v>
      </c>
      <c r="CH47" s="6">
        <f>IF(ISERROR(VLOOKUP($A47,'Import Peak'!$A$3:CH$99,86,FALSE)-VLOOKUP($A47,'Import Peak Change'!$A$106:CH$202,86,FALSE)),0,(VLOOKUP($A47,'Import Peak'!$A$3:CH$99,86,FALSE)-VLOOKUP($A47,'Import Peak Change'!$A$106:CH$202,86,FALSE)))</f>
        <v>0</v>
      </c>
      <c r="CI47" s="6">
        <f>IF(ISERROR(VLOOKUP($A47,'Import Peak'!$A$3:CI$99,87,FALSE)-VLOOKUP($A47,'Import Peak Change'!$A$106:CI$202,87,FALSE)),0,(VLOOKUP($A47,'Import Peak'!$A$3:CI$99,87,FALSE)-VLOOKUP($A47,'Import Peak Change'!$A$106:CI$202,87,FALSE)))</f>
        <v>0</v>
      </c>
      <c r="CJ47" s="6">
        <f>IF(ISERROR(VLOOKUP($A47,'Import Peak'!$A$3:CJ$99,88,FALSE)-VLOOKUP($A47,'Import Peak Change'!$A$106:CJ$202,88,FALSE)),0,(VLOOKUP($A47,'Import Peak'!$A$3:CJ$99,88,FALSE)-VLOOKUP($A47,'Import Peak Change'!$A$106:CJ$202,88,FALSE)))</f>
        <v>0</v>
      </c>
      <c r="CK47" s="6">
        <f>IF(ISERROR(VLOOKUP($A47,'Import Peak'!$A$3:CK$99,89,FALSE)-VLOOKUP($A47,'Import Peak Change'!$A$106:CK$202,89,FALSE)),0,(VLOOKUP($A47,'Import Peak'!$A$3:CK$99,89,FALSE)-VLOOKUP($A47,'Import Peak Change'!$A$106:CK$202,89,FALSE)))</f>
        <v>0</v>
      </c>
      <c r="CL47" s="6">
        <f>IF(ISERROR(VLOOKUP($A47,'Import Peak'!$A$3:CL$99,90,FALSE)-VLOOKUP($A47,'Import Peak Change'!$A$106:CL$202,90,FALSE)),0,(VLOOKUP($A47,'Import Peak'!$A$3:CL$99,90,FALSE)-VLOOKUP($A47,'Import Peak Change'!$A$106:CL$202,90,FALSE)))</f>
        <v>0</v>
      </c>
      <c r="CM47" s="6">
        <f>IF(ISERROR(VLOOKUP($A47,'Import Peak'!$A$3:CM$99,91,FALSE)-VLOOKUP($A47,'Import Peak Change'!$A$106:CM$202,91,FALSE)),0,(VLOOKUP($A47,'Import Peak'!$A$3:CM$99,91,FALSE)-VLOOKUP($A47,'Import Peak Change'!$A$106:CM$202,91,FALSE)))</f>
        <v>0</v>
      </c>
      <c r="CN47" s="6">
        <f>IF(ISERROR(VLOOKUP($A47,'Import Peak'!$A$3:CN$99,92,FALSE)-VLOOKUP($A47,'Import Peak Change'!$A$106:CN$202,92,FALSE)),0,(VLOOKUP($A47,'Import Peak'!$A$3:CN$99,92,FALSE)-VLOOKUP($A47,'Import Peak Change'!$A$106:CN$202,92,FALSE)))</f>
        <v>0</v>
      </c>
      <c r="CO47" s="6">
        <f>IF(ISERROR(VLOOKUP($A47,'Import Peak'!$A$3:CO$99,93,FALSE)-VLOOKUP($A47,'Import Peak Change'!$A$106:CO$202,93,FALSE)),0,(VLOOKUP($A47,'Import Peak'!$A$3:CO$99,93,FALSE)-VLOOKUP($A47,'Import Peak Change'!$A$106:CO$202,93,FALSE)))</f>
        <v>0</v>
      </c>
      <c r="CP47" s="6">
        <f>IF(ISERROR(VLOOKUP($A47,'Import Peak'!$A$3:CP$99,94,FALSE)-VLOOKUP($A47,'Import Peak Change'!$A$106:CP$202,94,FALSE)),0,(VLOOKUP($A47,'Import Peak'!$A$3:CP$99,94,FALSE)-VLOOKUP($A47,'Import Peak Change'!$A$106:CP$202,94,FALSE)))</f>
        <v>0</v>
      </c>
      <c r="CQ47" s="6">
        <f>IF(ISERROR(VLOOKUP($A47,'Import Peak'!$A$3:CQ$99,95,FALSE)-VLOOKUP($A47,'Import Peak Change'!$A$106:CQ$202,95,FALSE)),0,(VLOOKUP($A47,'Import Peak'!$A$3:CQ$99,95,FALSE)-VLOOKUP($A47,'Import Peak Change'!$A$106:CQ$202,95,FALSE)))</f>
        <v>0</v>
      </c>
      <c r="CR47" s="6">
        <f>IF(ISERROR(VLOOKUP($A47,'Import Peak'!$A$3:CR$99,96,FALSE)-VLOOKUP($A47,'Import Peak Change'!$A$106:CR$202,96,FALSE)),0,(VLOOKUP($A47,'Import Peak'!$A$3:CR$99,96,FALSE)-VLOOKUP($A47,'Import Peak Change'!$A$106:CR$202,96,FALSE)))</f>
        <v>0</v>
      </c>
      <c r="CS47" s="6">
        <f>IF(ISERROR(VLOOKUP($A47,'Import Peak'!$A$3:CS$99,97,FALSE)-VLOOKUP($A47,'Import Peak Change'!$A$106:CS$202,97,FALSE)),0,(VLOOKUP($A47,'Import Peak'!$A$3:CS$99,97,FALSE)-VLOOKUP($A47,'Import Peak Change'!$A$106:CS$202,97,FALSE)))</f>
        <v>0</v>
      </c>
      <c r="CT47" s="6">
        <f>IF(ISERROR(VLOOKUP($A47,'Import Peak'!$A$3:CT$99,98,FALSE)-VLOOKUP($A47,'Import Peak Change'!$A$106:CT$202,98,FALSE)),0,(VLOOKUP($A47,'Import Peak'!$A$3:CT$99,98,FALSE)-VLOOKUP($A47,'Import Peak Change'!$A$106:CT$202,98,FALSE)))</f>
        <v>0</v>
      </c>
      <c r="CU47" s="6">
        <f>IF(ISERROR(VLOOKUP($A47,'Import Peak'!$A$3:CU$99,99,FALSE)-VLOOKUP($A47,'Import Peak Change'!$A$106:CU$202,99,FALSE)),0,(VLOOKUP($A47,'Import Peak'!$A$3:CU$99,99,FALSE)-VLOOKUP($A47,'Import Peak Change'!$A$106:CU$202,99,FALSE)))</f>
        <v>0</v>
      </c>
      <c r="CV47" s="6">
        <f>IF(ISERROR(VLOOKUP($A47,'Import Peak'!$A$3:CV$99,100,FALSE)-VLOOKUP($A47,'Import Peak Change'!$A$106:CV$202,100,FALSE)),0,(VLOOKUP($A47,'Import Peak'!$A$3:CV$99,100,FALSE)-VLOOKUP($A47,'Import Peak Change'!$A$106:CV$202,100,FALSE)))</f>
        <v>0</v>
      </c>
      <c r="CW47" s="6">
        <f>IF(ISERROR(VLOOKUP($A47,'Import Peak'!$A$3:CW$99,101,FALSE)-VLOOKUP($A47,'Import Peak Change'!$A$106:CW$202,101,FALSE)),0,(VLOOKUP($A47,'Import Peak'!$A$3:CW$99,101,FALSE)-VLOOKUP($A47,'Import Peak Change'!$A$106:CW$202,101,FALSE)))</f>
        <v>0</v>
      </c>
      <c r="CX47" s="6">
        <f>IF(ISERROR(VLOOKUP($A47,'Import Peak'!$A$3:CX$99,102,FALSE)-VLOOKUP($A47,'Import Peak Change'!$A$106:CX$202,102,FALSE)),0,(VLOOKUP($A47,'Import Peak'!$A$3:CX$99,102,FALSE)-VLOOKUP($A47,'Import Peak Change'!$A$106:CX$202,102,FALSE)))</f>
        <v>0</v>
      </c>
      <c r="CY47" s="6">
        <f>IF(ISERROR(VLOOKUP($A47,'Import Peak'!$A$3:CY$99,103,FALSE)-VLOOKUP($A47,'Import Peak Change'!$A$106:CY$202,103,FALSE)),0,(VLOOKUP($A47,'Import Peak'!$A$3:CY$99,103,FALSE)-VLOOKUP($A47,'Import Peak Change'!$A$106:CY$202,103,FALSE)))</f>
        <v>0</v>
      </c>
      <c r="CZ47" s="6">
        <f>IF(ISERROR(VLOOKUP($A47,'Import Peak'!$A$3:CZ$99,104,FALSE)-VLOOKUP($A47,'Import Peak Change'!$A$106:CZ$202,104,FALSE)),0,(VLOOKUP($A47,'Import Peak'!$A$3:CZ$99,104,FALSE)-VLOOKUP($A47,'Import Peak Change'!$A$106:CZ$202,104,FALSE)))</f>
        <v>0</v>
      </c>
      <c r="DA47" s="6">
        <f>IF(ISERROR(VLOOKUP($A47,'Import Peak'!$A$3:DA$99,105,FALSE)-VLOOKUP($A47,'Import Peak Change'!$A$106:DA$202,105,FALSE)),0,(VLOOKUP($A47,'Import Peak'!$A$3:DA$99,105,FALSE)-VLOOKUP($A47,'Import Peak Change'!$A$106:DA$202,105,FALSE)))</f>
        <v>0</v>
      </c>
      <c r="DB47" s="6">
        <f>IF(ISERROR(VLOOKUP($A47,'Import Peak'!$A$3:DB$99,106,FALSE)-VLOOKUP($A47,'Import Peak Change'!$A$106:DB$202,106,FALSE)),0,(VLOOKUP($A47,'Import Peak'!$A$3:DB$99,106,FALSE)-VLOOKUP($A47,'Import Peak Change'!$A$106:DB$202,106,FALSE)))</f>
        <v>0</v>
      </c>
      <c r="DC47" s="6">
        <f>IF(ISERROR(VLOOKUP($A47,'Import Peak'!$A$3:DC$99,107,FALSE)-VLOOKUP($A47,'Import Peak Change'!$A$106:DC$202,107,FALSE)),0,(VLOOKUP($A47,'Import Peak'!$A$3:DC$99,107,FALSE)-VLOOKUP($A47,'Import Peak Change'!$A$106:DC$202,107,FALSE)))</f>
        <v>0</v>
      </c>
      <c r="DD47" s="6">
        <f>IF(ISERROR(VLOOKUP($A47,'Import Peak'!$A$3:DD$99,108,FALSE)-VLOOKUP($A47,'Import Peak Change'!$A$106:DD$202,108,FALSE)),0,(VLOOKUP($A47,'Import Peak'!$A$3:DD$99,108,FALSE)-VLOOKUP($A47,'Import Peak Change'!$A$106:DD$202,108,FALSE)))</f>
        <v>0</v>
      </c>
      <c r="DE47" s="6">
        <f>IF(ISERROR(VLOOKUP($A47,'Import Peak'!$A$3:DE$99,109,FALSE)-VLOOKUP($A47,'Import Peak Change'!$A$106:DE$202,109,FALSE)),0,(VLOOKUP($A47,'Import Peak'!$A$3:DE$99,109,FALSE)-VLOOKUP($A47,'Import Peak Change'!$A$106:DE$202,109,FALSE)))</f>
        <v>0</v>
      </c>
      <c r="DF47" s="6">
        <f>IF(ISERROR(VLOOKUP($A47,'Import Peak'!$A$3:DF$99,110,FALSE)-VLOOKUP($A47,'Import Peak Change'!$A$106:DF$202,110,FALSE)),0,(VLOOKUP($A47,'Import Peak'!$A$3:DF$99,110,FALSE)-VLOOKUP($A47,'Import Peak Change'!$A$106:DF$202,110,FALSE)))</f>
        <v>0</v>
      </c>
      <c r="DG47" s="6">
        <f>IF(ISERROR(VLOOKUP($A47,'Import Peak'!$A$3:DG$99,111,FALSE)-VLOOKUP($A47,'Import Peak Change'!$A$106:DG$202,111,FALSE)),0,(VLOOKUP($A47,'Import Peak'!$A$3:DG$99,111,FALSE)-VLOOKUP($A47,'Import Peak Change'!$A$106:DG$202,111,FALSE)))</f>
        <v>0</v>
      </c>
      <c r="DH47" s="6">
        <f>IF(ISERROR(VLOOKUP($A47,'Import Peak'!$A$3:DH$99,112,FALSE)-VLOOKUP($A47,'Import Peak Change'!$A$106:DH$202,112,FALSE)),0,(VLOOKUP($A47,'Import Peak'!$A$3:DH$99,112,FALSE)-VLOOKUP($A47,'Import Peak Change'!$A$106:DH$202,112,FALSE)))</f>
        <v>0</v>
      </c>
      <c r="DI47" s="6">
        <f>IF(ISERROR(VLOOKUP($A47,'Import Peak'!$A$3:DI$99,113,FALSE)-VLOOKUP($A47,'Import Peak Change'!$A$106:DI$202,113,FALSE)),0,(VLOOKUP($A47,'Import Peak'!$A$3:DI$99,113,FALSE)-VLOOKUP($A47,'Import Peak Change'!$A$106:DI$202,113,FALSE)))</f>
        <v>0</v>
      </c>
      <c r="DJ47" s="6">
        <f>IF(ISERROR(VLOOKUP($A47,'Import Peak'!$A$3:DJ$99,114,FALSE)-VLOOKUP($A47,'Import Peak Change'!$A$106:DJ$202,114,FALSE)),0,(VLOOKUP($A47,'Import Peak'!$A$3:DJ$99,114,FALSE)-VLOOKUP($A47,'Import Peak Change'!$A$106:DJ$202,114,FALSE)))</f>
        <v>0</v>
      </c>
      <c r="DK47" s="6">
        <f>IF(ISERROR(VLOOKUP($A47,'Import Peak'!$A$3:DK$99,115,FALSE)-VLOOKUP($A47,'Import Peak Change'!$A$106:DK$202,115,FALSE)),0,(VLOOKUP($A47,'Import Peak'!$A$3:DK$99,115,FALSE)-VLOOKUP($A47,'Import Peak Change'!$A$106:DK$202,115,FALSE)))</f>
        <v>0</v>
      </c>
      <c r="DL47" s="6">
        <f>IF(ISERROR(VLOOKUP($A47,'Import Peak'!$A$3:DL$99,116,FALSE)-VLOOKUP($A47,'Import Peak Change'!$A$106:DL$202,116,FALSE)),0,(VLOOKUP($A47,'Import Peak'!$A$3:DL$99,116,FALSE)-VLOOKUP($A47,'Import Peak Change'!$A$106:DL$202,116,FALSE)))</f>
        <v>0</v>
      </c>
      <c r="DM47" s="6">
        <f>IF(ISERROR(VLOOKUP($A47,'Import Peak'!$A$3:DM$99,117,FALSE)-VLOOKUP($A47,'Import Peak Change'!$A$106:DM$202,117,FALSE)),0,(VLOOKUP($A47,'Import Peak'!$A$3:DM$99,117,FALSE)-VLOOKUP($A47,'Import Peak Change'!$A$106:DM$202,117,FALSE)))</f>
        <v>0</v>
      </c>
      <c r="DN47" s="6">
        <f>IF(ISERROR(VLOOKUP($A47,'Import Peak'!$A$3:DN$99,118,FALSE)-VLOOKUP($A47,'Import Peak Change'!$A$106:DN$202,118,FALSE)),0,(VLOOKUP($A47,'Import Peak'!$A$3:DN$99,118,FALSE)-VLOOKUP($A47,'Import Peak Change'!$A$106:DN$202,118,FALSE)))</f>
        <v>0</v>
      </c>
      <c r="DO47" s="6">
        <f>IF(ISERROR(VLOOKUP($A47,'Import Peak'!$A$3:DO$99,119,FALSE)-VLOOKUP($A47,'Import Peak Change'!$A$106:DO$202,119,FALSE)),0,(VLOOKUP($A47,'Import Peak'!$A$3:DO$99,119,FALSE)-VLOOKUP($A47,'Import Peak Change'!$A$106:DO$202,119,FALSE)))</f>
        <v>0</v>
      </c>
      <c r="DP47" s="6">
        <f>IF(ISERROR(VLOOKUP($A47,'Import Peak'!$A$3:DP$99,120,FALSE)-VLOOKUP($A47,'Import Peak Change'!$A$106:DP$202,120,FALSE)),0,(VLOOKUP($A47,'Import Peak'!$A$3:DP$99,120,FALSE)-VLOOKUP($A47,'Import Peak Change'!$A$106:DP$202,120,FALSE)))</f>
        <v>0</v>
      </c>
      <c r="DQ47" s="6">
        <f>IF(ISERROR(VLOOKUP($A47,'Import Peak'!$A$3:DQ$99,121,FALSE)-VLOOKUP($A47,'Import Peak Change'!$A$106:DQ$202,121,FALSE)),0,(VLOOKUP($A47,'Import Peak'!$A$3:DQ$99,121,FALSE)-VLOOKUP($A47,'Import Peak Change'!$A$106:DQ$202,121,FALSE)))</f>
        <v>0</v>
      </c>
      <c r="DR47" s="6">
        <f>IF(ISERROR(VLOOKUP($A47,'Import Peak'!$A$3:DR$99,122,FALSE)-VLOOKUP($A47,'Import Peak Change'!$A$106:DR$202,122,FALSE)),0,(VLOOKUP($A47,'Import Peak'!$A$3:DR$99,122,FALSE)-VLOOKUP($A47,'Import Peak Change'!$A$106:DR$202,122,FALSE)))</f>
        <v>0</v>
      </c>
      <c r="DS47" s="6">
        <f>IF(ISERROR(VLOOKUP($A47,'Import Peak'!$A$3:DS$99,123,FALSE)-VLOOKUP($A47,'Import Peak Change'!$A$106:DS$202,123,FALSE)),0,(VLOOKUP($A47,'Import Peak'!$A$3:DS$99,123,FALSE)-VLOOKUP($A47,'Import Peak Change'!$A$106:DS$202,123,FALSE)))</f>
        <v>0</v>
      </c>
      <c r="DT47" s="6">
        <f>IF(ISERROR(VLOOKUP($A47,'Import Peak'!$A$3:DT$99,124,FALSE)-VLOOKUP($A47,'Import Peak Change'!$A$106:DT$202,124,FALSE)),0,(VLOOKUP($A47,'Import Peak'!$A$3:DT$99,124,FALSE)-VLOOKUP($A47,'Import Peak Change'!$A$106:DT$202,124,FALSE)))</f>
        <v>0</v>
      </c>
      <c r="DU47" s="6">
        <f>IF(ISERROR(VLOOKUP($A47,'Import Peak'!$A$3:DU$99,125,FALSE)-VLOOKUP($A47,'Import Peak Change'!$A$106:DU$202,125,FALSE)),0,(VLOOKUP($A47,'Import Peak'!$A$3:DU$99,125,FALSE)-VLOOKUP($A47,'Import Peak Change'!$A$106:DU$202,125,FALSE)))</f>
        <v>0</v>
      </c>
      <c r="DV47" s="6">
        <f>IF(ISERROR(VLOOKUP($A47,'Import Peak'!$A$3:DV$99,126,FALSE)-VLOOKUP($A47,'Import Peak Change'!$A$106:DV$202,126,FALSE)),0,(VLOOKUP($A47,'Import Peak'!$A$3:DV$99,126,FALSE)-VLOOKUP($A47,'Import Peak Change'!$A$106:DV$202,126,FALSE)))</f>
        <v>0</v>
      </c>
      <c r="DW47" s="6">
        <f>IF(ISERROR(VLOOKUP($A47,'Import Peak'!$A$3:DW$99,127,FALSE)-VLOOKUP($A47,'Import Peak Change'!$A$106:DW$202,127,FALSE)),0,(VLOOKUP($A47,'Import Peak'!$A$3:DW$99,127,FALSE)-VLOOKUP($A47,'Import Peak Change'!$A$106:DW$202,127,FALSE)))</f>
        <v>0</v>
      </c>
      <c r="DX47" s="6">
        <f>IF(ISERROR(VLOOKUP($A47,'Import Peak'!$A$3:DX$99,128,FALSE)-VLOOKUP($A47,'Import Peak Change'!$A$106:DX$202,128,FALSE)),0,(VLOOKUP($A47,'Import Peak'!$A$3:DX$99,128,FALSE)-VLOOKUP($A47,'Import Peak Change'!$A$106:DX$202,128,FALSE)))</f>
        <v>0</v>
      </c>
      <c r="DY47" s="6">
        <f>IF(ISERROR(VLOOKUP($A47,'Import Peak'!$A$3:DY$99,129,FALSE)-VLOOKUP($A47,'Import Peak Change'!$A$106:DY$202,129,FALSE)),0,(VLOOKUP($A47,'Import Peak'!$A$3:DY$99,129,FALSE)-VLOOKUP($A47,'Import Peak Change'!$A$106:DY$202,129,FALSE)))</f>
        <v>0</v>
      </c>
      <c r="DZ47" s="6">
        <f>IF(ISERROR(VLOOKUP($A47,'Import Peak'!$A$3:DZ$99,130,FALSE)-VLOOKUP($A47,'Import Peak Change'!$A$106:DZ$202,130,FALSE)),0,(VLOOKUP($A47,'Import Peak'!$A$3:DZ$99,130,FALSE)-VLOOKUP($A47,'Import Peak Change'!$A$106:DZ$202,130,FALSE)))</f>
        <v>0</v>
      </c>
      <c r="EA47" s="6">
        <f>IF(ISERROR(VLOOKUP($A47,'Import Peak'!$A$3:EA$99,131,FALSE)-VLOOKUP($A47,'Import Peak Change'!$A$106:EA$202,131,FALSE)),0,(VLOOKUP($A47,'Import Peak'!$A$3:EA$99,131,FALSE)-VLOOKUP($A47,'Import Peak Change'!$A$106:EA$202,131,FALSE)))</f>
        <v>0</v>
      </c>
      <c r="EB47" s="6">
        <f>IF(ISERROR(VLOOKUP($A47,'Import Peak'!$A$3:EB$99,132,FALSE)-VLOOKUP($A47,'Import Peak Change'!$A$106:EB$202,132,FALSE)),0,(VLOOKUP($A47,'Import Peak'!$A$3:EB$99,132,FALSE)-VLOOKUP($A47,'Import Peak Change'!$A$106:EB$202,132,FALSE)))</f>
        <v>0</v>
      </c>
      <c r="EC47" s="6">
        <f>IF(ISERROR(VLOOKUP($A47,'Import Peak'!$A$3:EC$99,133,FALSE)-VLOOKUP($A47,'Import Peak Change'!$A$106:EC$202,133,FALSE)),0,(VLOOKUP($A47,'Import Peak'!$A$3:EC$99,133,FALSE)-VLOOKUP($A47,'Import Peak Change'!$A$106:EC$202,133,FALSE)))</f>
        <v>0</v>
      </c>
      <c r="ED47" s="6">
        <f>IF(ISERROR(VLOOKUP($A47,'Import Peak'!$A$3:ED$99,134,FALSE)-VLOOKUP($A47,'Import Peak Change'!$A$106:ED$202,134,FALSE)),0,(VLOOKUP($A47,'Import Peak'!$A$3:ED$99,134,FALSE)-VLOOKUP($A47,'Import Peak Change'!$A$106:ED$202,134,FALSE)))</f>
        <v>0</v>
      </c>
      <c r="EE47" s="6">
        <f>IF(ISERROR(VLOOKUP($A47,'Import Peak'!$A$3:EE$99,135,FALSE)-VLOOKUP($A47,'Import Peak Change'!$A$106:EE$202,135,FALSE)),0,(VLOOKUP($A47,'Import Peak'!$A$3:EE$99,135,FALSE)-VLOOKUP($A47,'Import Peak Change'!$A$106:EE$202,135,FALSE)))</f>
        <v>0</v>
      </c>
      <c r="EF47" s="6">
        <f>IF(ISERROR(VLOOKUP($A47,'Import Peak'!$A$3:EF$99,136,FALSE)-VLOOKUP($A47,'Import Peak Change'!$A$106:EF$202,136,FALSE)),0,(VLOOKUP($A47,'Import Peak'!$A$3:EF$99,136,FALSE)-VLOOKUP($A47,'Import Peak Change'!$A$106:EF$202,136,FALSE)))</f>
        <v>0</v>
      </c>
      <c r="EG47" s="6">
        <f>IF(ISERROR(VLOOKUP($A47,'Import Peak'!$A$3:EG$99,137,FALSE)-VLOOKUP($A47,'Import Peak Change'!$A$106:EG$202,137,FALSE)),0,(VLOOKUP($A47,'Import Peak'!$A$3:EG$99,137,FALSE)-VLOOKUP($A47,'Import Peak Change'!$A$106:EG$202,137,FALSE)))</f>
        <v>0</v>
      </c>
      <c r="EH47" s="6">
        <f>IF(ISERROR(VLOOKUP($A47,'Import Peak'!$A$3:EH$99,138,FALSE)-VLOOKUP($A47,'Import Peak Change'!$A$106:EH$202,138,FALSE)),0,(VLOOKUP($A47,'Import Peak'!$A$3:EH$99,138,FALSE)-VLOOKUP($A47,'Import Peak Change'!$A$106:EH$202,138,FALSE)))</f>
        <v>0</v>
      </c>
      <c r="EI47" s="6">
        <f>IF(ISERROR(VLOOKUP($A47,'Import Peak'!$A$3:EI$99,139,FALSE)-VLOOKUP($A47,'Import Peak Change'!$A$106:EI$202,139,FALSE)),0,(VLOOKUP($A47,'Import Peak'!$A$3:EI$99,139,FALSE)-VLOOKUP($A47,'Import Peak Change'!$A$106:EI$202,139,FALSE)))</f>
        <v>0</v>
      </c>
      <c r="EJ47" s="6">
        <f>IF(ISERROR(VLOOKUP($A47,'Import Peak'!$A$3:EJ$99,140,FALSE)-VLOOKUP($A47,'Import Peak Change'!$A$106:EJ$202,140,FALSE)),0,(VLOOKUP($A47,'Import Peak'!$A$3:EJ$99,140,FALSE)-VLOOKUP($A47,'Import Peak Change'!$A$106:EJ$202,140,FALSE)))</f>
        <v>0</v>
      </c>
      <c r="EK47" s="6">
        <f>IF(ISERROR(VLOOKUP($A47,'Import Peak'!$A$3:EK$99,141,FALSE)-VLOOKUP($A47,'Import Peak Change'!$A$106:EK$202,141,FALSE)),0,(VLOOKUP($A47,'Import Peak'!$A$3:EK$99,141,FALSE)-VLOOKUP($A47,'Import Peak Change'!$A$106:EK$202,141,FALSE)))</f>
        <v>0</v>
      </c>
      <c r="EL47" s="6">
        <f>IF(ISERROR(VLOOKUP($A47,'Import Peak'!$A$3:EL$99,142,FALSE)-VLOOKUP($A47,'Import Peak Change'!$A$106:EL$202,142,FALSE)),0,(VLOOKUP($A47,'Import Peak'!$A$3:EL$99,142,FALSE)-VLOOKUP($A47,'Import Peak Change'!$A$106:EL$202,142,FALSE)))</f>
        <v>0</v>
      </c>
      <c r="EM47" s="6">
        <f>IF(ISERROR(VLOOKUP($A47,'Import Peak'!$A$3:EM$99,143,FALSE)-VLOOKUP($A47,'Import Peak Change'!$A$106:EM$202,143,FALSE)),0,(VLOOKUP($A47,'Import Peak'!$A$3:EM$99,143,FALSE)-VLOOKUP($A47,'Import Peak Change'!$A$106:EM$202,143,FALSE)))</f>
        <v>0</v>
      </c>
      <c r="EN47" s="6">
        <f>IF(ISERROR(VLOOKUP($A47,'Import Peak'!$A$3:EN$99,144,FALSE)-VLOOKUP($A47,'Import Peak Change'!$A$106:EN$202,144,FALSE)),0,(VLOOKUP($A47,'Import Peak'!$A$3:EN$99,144,FALSE)-VLOOKUP($A47,'Import Peak Change'!$A$106:EN$202,144,FALSE)))</f>
        <v>0</v>
      </c>
      <c r="EO47" s="6">
        <f>IF(ISERROR(VLOOKUP($A47,'Import Peak'!$A$3:EO$99,145,FALSE)-VLOOKUP($A47,'Import Peak Change'!$A$106:EO$202,145,FALSE)),0,(VLOOKUP($A47,'Import Peak'!$A$3:EO$99,145,FALSE)-VLOOKUP($A47,'Import Peak Change'!$A$106:EO$202,145,FALSE)))</f>
        <v>0</v>
      </c>
      <c r="EP47" s="6">
        <f>IF(ISERROR(VLOOKUP($A47,'Import Peak'!$A$3:EP$99,146,FALSE)-VLOOKUP($A47,'Import Peak Change'!$A$106:EP$202,146,FALSE)),0,(VLOOKUP($A47,'Import Peak'!$A$3:EP$99,146,FALSE)-VLOOKUP($A47,'Import Peak Change'!$A$106:EP$202,146,FALSE)))</f>
        <v>0</v>
      </c>
      <c r="EQ47" s="6">
        <f>IF(ISERROR(VLOOKUP($A47,'Import Peak'!$A$3:EQ$99,147,FALSE)-VLOOKUP($A47,'Import Peak Change'!$A$106:EQ$202,147,FALSE)),0,(VLOOKUP($A47,'Import Peak'!$A$3:EQ$99,147,FALSE)-VLOOKUP($A47,'Import Peak Change'!$A$106:EQ$202,147,FALSE)))</f>
        <v>0</v>
      </c>
      <c r="ER47" s="6">
        <f>IF(ISERROR(VLOOKUP($A47,'Import Peak'!$A$3:ER$99,148,FALSE)-VLOOKUP($A47,'Import Peak Change'!$A$106:ER$202,148,FALSE)),0,(VLOOKUP($A47,'Import Peak'!$A$3:ER$99,148,FALSE)-VLOOKUP($A47,'Import Peak Change'!$A$106:ER$202,148,FALSE)))</f>
        <v>0</v>
      </c>
      <c r="ES47" s="6">
        <f>IF(ISERROR(VLOOKUP($A47,'Import Peak'!$A$3:ES$99,149,FALSE)-VLOOKUP($A47,'Import Peak Change'!$A$106:ES$202,149,FALSE)),0,(VLOOKUP($A47,'Import Peak'!$A$3:ES$99,149,FALSE)-VLOOKUP($A47,'Import Peak Change'!$A$106:ES$202,149,FALSE)))</f>
        <v>0</v>
      </c>
      <c r="ET47" s="6">
        <f>IF(ISERROR(VLOOKUP($A47,'Import Peak'!$A$3:ET$99,150,FALSE)-VLOOKUP($A47,'Import Peak Change'!$A$106:ET$202,150,FALSE)),0,(VLOOKUP($A47,'Import Peak'!$A$3:ET$99,150,FALSE)-VLOOKUP($A47,'Import Peak Change'!$A$106:ET$202,150,FALSE)))</f>
        <v>0</v>
      </c>
      <c r="EU47" s="6">
        <f>IF(ISERROR(VLOOKUP($A47,'Import Peak'!$A$3:EU$99,151,FALSE)-VLOOKUP($A47,'Import Peak Change'!$A$106:EU$202,151,FALSE)),0,(VLOOKUP($A47,'Import Peak'!$A$3:EU$99,151,FALSE)-VLOOKUP($A47,'Import Peak Change'!$A$106:EU$202,151,FALSE)))</f>
        <v>0</v>
      </c>
      <c r="EV47" s="6">
        <f>IF(ISERROR(VLOOKUP($A47,'Import Peak'!$A$3:EV$99,152,FALSE)-VLOOKUP($A47,'Import Peak Change'!$A$106:EV$202,152,FALSE)),0,(VLOOKUP($A47,'Import Peak'!$A$3:EV$99,152,FALSE)-VLOOKUP($A47,'Import Peak Change'!$A$106:EV$202,152,FALSE)))</f>
        <v>0</v>
      </c>
      <c r="EW47" s="6">
        <f>IF(ISERROR(VLOOKUP($A47,'Import Peak'!$A$3:EW$99,153,FALSE)-VLOOKUP($A47,'Import Peak Change'!$A$106:EW$202,153,FALSE)),0,(VLOOKUP($A47,'Import Peak'!$A$3:EW$99,153,FALSE)-VLOOKUP($A47,'Import Peak Change'!$A$106:EW$202,153,FALSE)))</f>
        <v>0</v>
      </c>
      <c r="EX47" s="6">
        <f>IF(ISERROR(VLOOKUP($A47,'Import Peak'!$A$3:EX$99,154,FALSE)-VLOOKUP($A47,'Import Peak Change'!$A$106:EX$202,154,FALSE)),0,(VLOOKUP($A47,'Import Peak'!$A$3:EX$99,154,FALSE)-VLOOKUP($A47,'Import Peak Change'!$A$106:EX$202,154,FALSE)))</f>
        <v>0</v>
      </c>
      <c r="EY47" s="6">
        <f>IF(ISERROR(VLOOKUP($A47,'Import Peak'!$A$3:EY$99,155,FALSE)-VLOOKUP($A47,'Import Peak Change'!$A$106:EY$202,155,FALSE)),0,(VLOOKUP($A47,'Import Peak'!$A$3:EY$99,155,FALSE)-VLOOKUP($A47,'Import Peak Change'!$A$106:EY$202,155,FALSE)))</f>
        <v>0</v>
      </c>
      <c r="EZ47" s="6">
        <f>IF(ISERROR(VLOOKUP($A47,'Import Peak'!$A$3:EZ$99,156,FALSE)-VLOOKUP($A47,'Import Peak Change'!$A$106:EZ$202,156,FALSE)),0,(VLOOKUP($A47,'Import Peak'!$A$3:EZ$99,156,FALSE)-VLOOKUP($A47,'Import Peak Change'!$A$106:EZ$202,156,FALSE)))</f>
        <v>0</v>
      </c>
      <c r="FA47" s="6">
        <f>IF(ISERROR(VLOOKUP($A47,'Import Peak'!$A$3:FA$99,157,FALSE)-VLOOKUP($A47,'Import Peak Change'!$A$106:FA$202,157,FALSE)),0,(VLOOKUP($A47,'Import Peak'!$A$3:FA$99,157,FALSE)-VLOOKUP($A47,'Import Peak Change'!$A$106:FA$202,157,FALSE)))</f>
        <v>0</v>
      </c>
      <c r="FB47" s="6">
        <f>IF(ISERROR(VLOOKUP($A47,'Import Peak'!$A$3:FB$99,158,FALSE)-VLOOKUP($A47,'Import Peak Change'!$A$106:FB$202,158,FALSE)),0,(VLOOKUP($A47,'Import Peak'!$A$3:FB$99,158,FALSE)-VLOOKUP($A47,'Import Peak Change'!$A$106:FB$202,158,FALSE)))</f>
        <v>0</v>
      </c>
      <c r="FC47" s="6">
        <f>IF(ISERROR(VLOOKUP($A47,'Import Peak'!$A$3:FC$99,159,FALSE)-VLOOKUP($A47,'Import Peak Change'!$A$106:FC$202,159,FALSE)),0,(VLOOKUP($A47,'Import Peak'!$A$3:FC$99,159,FALSE)-VLOOKUP($A47,'Import Peak Change'!$A$106:FC$202,159,FALSE)))</f>
        <v>0</v>
      </c>
      <c r="FD47" s="6">
        <f>IF(ISERROR(VLOOKUP($A47,'Import Peak'!$A$3:FD$99,160,FALSE)-VLOOKUP($A47,'Import Peak Change'!$A$106:FD$202,160,FALSE)),0,(VLOOKUP($A47,'Import Peak'!$A$3:FD$99,160,FALSE)-VLOOKUP($A47,'Import Peak Change'!$A$106:FD$202,160,FALSE)))</f>
        <v>0</v>
      </c>
      <c r="FE47" s="6">
        <f>IF(ISERROR(VLOOKUP($A47,'Import Peak'!$A$3:FE$99,161,FALSE)-VLOOKUP($A47,'Import Peak Change'!$A$106:FE$202,161,FALSE)),0,(VLOOKUP($A47,'Import Peak'!$A$3:FE$99,161,FALSE)-VLOOKUP($A47,'Import Peak Change'!$A$106:FE$202,161,FALSE)))</f>
        <v>0</v>
      </c>
      <c r="FF47" s="6">
        <f>IF(ISERROR(VLOOKUP($A47,'Import Peak'!$A$3:FF$99,162,FALSE)-VLOOKUP($A47,'Import Peak Change'!$A$106:FF$202,162,FALSE)),0,(VLOOKUP($A47,'Import Peak'!$A$3:FF$99,162,FALSE)-VLOOKUP($A47,'Import Peak Change'!$A$106:FF$202,162,FALSE)))</f>
        <v>0</v>
      </c>
      <c r="FG47" s="6">
        <f>IF(ISERROR(VLOOKUP($A47,'Import Peak'!$A$3:FG$99,163,FALSE)-VLOOKUP($A47,'Import Peak Change'!$A$106:FG$202,163,FALSE)),0,(VLOOKUP($A47,'Import Peak'!$A$3:FG$99,163,FALSE)-VLOOKUP($A47,'Import Peak Change'!$A$106:FG$202,163,FALSE)))</f>
        <v>0</v>
      </c>
      <c r="FH47" s="6">
        <f>IF(ISERROR(VLOOKUP($A47,'Import Peak'!$A$3:FH$99,164,FALSE)-VLOOKUP($A47,'Import Peak Change'!$A$106:FH$202,164,FALSE)),0,(VLOOKUP($A47,'Import Peak'!$A$3:FH$99,164,FALSE)-VLOOKUP($A47,'Import Peak Change'!$A$106:FH$202,164,FALSE)))</f>
        <v>0</v>
      </c>
      <c r="FI47" s="6">
        <f>IF(ISERROR(VLOOKUP($A47,'Import Peak'!$A$3:FI$99,165,FALSE)-VLOOKUP($A47,'Import Peak Change'!$A$106:FI$202,165,FALSE)),0,(VLOOKUP($A47,'Import Peak'!$A$3:FI$99,165,FALSE)-VLOOKUP($A47,'Import Peak Change'!$A$106:FI$202,165,FALSE)))</f>
        <v>0</v>
      </c>
      <c r="FJ47" s="6">
        <f>IF(ISERROR(VLOOKUP($A47,'Import Peak'!$A$3:FJ$99,166,FALSE)-VLOOKUP($A47,'Import Peak Change'!$A$106:FJ$202,166,FALSE)),0,(VLOOKUP($A47,'Import Peak'!$A$3:FJ$99,166,FALSE)-VLOOKUP($A47,'Import Peak Change'!$A$106:FJ$202,166,FALSE)))</f>
        <v>0</v>
      </c>
      <c r="FK47" s="6">
        <f>IF(ISERROR(VLOOKUP($A47,'Import Peak'!$A$3:FK$99,167,FALSE)-VLOOKUP($A47,'Import Peak Change'!$A$106:FK$202,167,FALSE)),0,(VLOOKUP($A47,'Import Peak'!$A$3:FK$99,167,FALSE)-VLOOKUP($A47,'Import Peak Change'!$A$106:FK$202,167,FALSE)))</f>
        <v>0</v>
      </c>
      <c r="FL47" s="6">
        <f>IF(ISERROR(VLOOKUP($A47,'Import Peak'!$A$3:FL$99,168,FALSE)-VLOOKUP($A47,'Import Peak Change'!$A$106:FL$202,168,FALSE)),0,(VLOOKUP($A47,'Import Peak'!$A$3:FL$99,168,FALSE)-VLOOKUP($A47,'Import Peak Change'!$A$106:FL$202,168,FALSE)))</f>
        <v>0</v>
      </c>
      <c r="FM47" s="6">
        <f>IF(ISERROR(VLOOKUP($A47,'Import Peak'!$A$3:FM$99,169,FALSE)-VLOOKUP($A47,'Import Peak Change'!$A$106:FM$202,169,FALSE)),0,(VLOOKUP($A47,'Import Peak'!$A$3:FM$99,169,FALSE)-VLOOKUP($A47,'Import Peak Change'!$A$106:FM$202,169,FALSE)))</f>
        <v>0</v>
      </c>
      <c r="FN47" s="6">
        <f>IF(ISERROR(VLOOKUP($A47,'Import Peak'!$A$3:FN$99,170,FALSE)-VLOOKUP($A47,'Import Peak Change'!$A$106:FN$202,170,FALSE)),0,(VLOOKUP($A47,'Import Peak'!$A$3:FN$99,170,FALSE)-VLOOKUP($A47,'Import Peak Change'!$A$106:FN$202,170,FALSE)))</f>
        <v>0</v>
      </c>
      <c r="FO47" s="6">
        <f>IF(ISERROR(VLOOKUP($A47,'Import Peak'!$A$3:FO$99,171,FALSE)-VLOOKUP($A47,'Import Peak Change'!$A$106:FO$202,171,FALSE)),0,(VLOOKUP($A47,'Import Peak'!$A$3:FO$99,171,FALSE)-VLOOKUP($A47,'Import Peak Change'!$A$106:FO$202,171,FALSE)))</f>
        <v>0</v>
      </c>
      <c r="FP47" s="6">
        <f>IF(ISERROR(VLOOKUP($A47,'Import Peak'!$A$3:FP$99,172,FALSE)-VLOOKUP($A47,'Import Peak Change'!$A$106:FP$202,172,FALSE)),0,(VLOOKUP($A47,'Import Peak'!$A$3:FP$99,172,FALSE)-VLOOKUP($A47,'Import Peak Change'!$A$106:FP$202,172,FALSE)))</f>
        <v>0</v>
      </c>
      <c r="FQ47" s="6">
        <f>IF(ISERROR(VLOOKUP($A47,'Import Peak'!$A$3:FQ$99,173,FALSE)-VLOOKUP($A47,'Import Peak Change'!$A$106:FQ$202,173,FALSE)),0,(VLOOKUP($A47,'Import Peak'!$A$3:FQ$99,173,FALSE)-VLOOKUP($A47,'Import Peak Change'!$A$106:FQ$202,173,FALSE)))</f>
        <v>0</v>
      </c>
      <c r="FR47" s="6">
        <f>IF(ISERROR(VLOOKUP($A47,'Import Peak'!$A$3:FR$99,174,FALSE)-VLOOKUP($A47,'Import Peak Change'!$A$106:FR$202,174,FALSE)),0,(VLOOKUP($A47,'Import Peak'!$A$3:FR$99,174,FALSE)-VLOOKUP($A47,'Import Peak Change'!$A$106:FR$202,174,FALSE)))</f>
        <v>0</v>
      </c>
      <c r="FS47" s="6">
        <f>IF(ISERROR(VLOOKUP($A47,'Import Peak'!$A$3:FS$99,175,FALSE)-VLOOKUP($A47,'Import Peak Change'!$A$106:FS$202,175,FALSE)),0,(VLOOKUP($A47,'Import Peak'!$A$3:FS$99,175,FALSE)-VLOOKUP($A47,'Import Peak Change'!$A$106:FS$202,175,FALSE)))</f>
        <v>0</v>
      </c>
      <c r="FT47" s="6">
        <f>IF(ISERROR(VLOOKUP($A47,'Import Peak'!$A$3:FT$99,176,FALSE)-VLOOKUP($A47,'Import Peak Change'!$A$106:FT$202,176,FALSE)),0,(VLOOKUP($A47,'Import Peak'!$A$3:FT$99,176,FALSE)-VLOOKUP($A47,'Import Peak Change'!$A$106:FT$202,176,FALSE)))</f>
        <v>0</v>
      </c>
      <c r="FU47" s="6">
        <f>IF(ISERROR(VLOOKUP($A47,'Import Peak'!$A$3:FU$99,177,FALSE)-VLOOKUP($A47,'Import Peak Change'!$A$106:FU$202,177,FALSE)),0,(VLOOKUP($A47,'Import Peak'!$A$3:FU$99,177,FALSE)-VLOOKUP($A47,'Import Peak Change'!$A$106:FU$202,177,FALSE)))</f>
        <v>0</v>
      </c>
      <c r="FV47" s="6">
        <f>IF(ISERROR(VLOOKUP($A47,'Import Peak'!$A$3:FV$99,178,FALSE)-VLOOKUP($A47,'Import Peak Change'!$A$106:FV$202,178,FALSE)),0,(VLOOKUP($A47,'Import Peak'!$A$3:FV$99,178,FALSE)-VLOOKUP($A47,'Import Peak Change'!$A$106:FV$202,178,FALSE)))</f>
        <v>0</v>
      </c>
      <c r="FW47" s="6">
        <f>IF(ISERROR(VLOOKUP($A47,'Import Peak'!$A$3:FW$99,179,FALSE)-VLOOKUP($A47,'Import Peak Change'!$A$106:FW$202,179,FALSE)),0,(VLOOKUP($A47,'Import Peak'!$A$3:FW$99,179,FALSE)-VLOOKUP($A47,'Import Peak Change'!$A$106:FW$202,179,FALSE)))</f>
        <v>0</v>
      </c>
      <c r="FX47" s="6">
        <f>IF(ISERROR(VLOOKUP($A47,'Import Peak'!$A$3:FX$99,180,FALSE)-VLOOKUP($A47,'Import Peak Change'!$A$106:FX$202,180,FALSE)),0,(VLOOKUP($A47,'Import Peak'!$A$3:FX$99,180,FALSE)-VLOOKUP($A47,'Import Peak Change'!$A$106:FX$202,180,FALSE)))</f>
        <v>0</v>
      </c>
      <c r="FY47" s="6">
        <f>IF(ISERROR(VLOOKUP($A47,'Import Peak'!$A$3:FY$99,181,FALSE)-VLOOKUP($A47,'Import Peak Change'!$A$106:FY$202,181,FALSE)),0,(VLOOKUP($A47,'Import Peak'!$A$3:FY$99,181,FALSE)-VLOOKUP($A47,'Import Peak Change'!$A$106:FY$202,181,FALSE)))</f>
        <v>0</v>
      </c>
      <c r="FZ47" s="6">
        <f>IF(ISERROR(VLOOKUP($A47,'Import Peak'!$A$3:FZ$99,182,FALSE)-VLOOKUP($A47,'Import Peak Change'!$A$106:FZ$202,182,FALSE)),0,(VLOOKUP($A47,'Import Peak'!$A$3:FZ$99,182,FALSE)-VLOOKUP($A47,'Import Peak Change'!$A$106:FZ$202,182,FALSE)))</f>
        <v>0</v>
      </c>
      <c r="GA47" s="6">
        <f>IF(ISERROR(VLOOKUP($A47,'Import Peak'!$A$3:GA$99,183,FALSE)-VLOOKUP($A47,'Import Peak Change'!$A$106:GA$202,183,FALSE)),0,(VLOOKUP($A47,'Import Peak'!$A$3:GA$99,183,FALSE)-VLOOKUP($A47,'Import Peak Change'!$A$106:GA$202,183,FALSE)))</f>
        <v>0</v>
      </c>
      <c r="GB47" s="6">
        <f>IF(ISERROR(VLOOKUP($A47,'Import Peak'!$A$3:GB$99,184,FALSE)-VLOOKUP($A47,'Import Peak Change'!$A$106:GB$202,184,FALSE)),0,(VLOOKUP($A47,'Import Peak'!$A$3:GB$99,184,FALSE)-VLOOKUP($A47,'Import Peak Change'!$A$106:GB$202,184,FALSE)))</f>
        <v>0</v>
      </c>
      <c r="GC47" s="6">
        <f>IF(ISERROR(VLOOKUP($A47,'Import Peak'!$A$3:GC$99,185,FALSE)-VLOOKUP($A47,'Import Peak Change'!$A$106:GC$202,185,FALSE)),0,(VLOOKUP($A47,'Import Peak'!$A$3:GC$99,185,FALSE)-VLOOKUP($A47,'Import Peak Change'!$A$106:GC$202,185,FALSE)))</f>
        <v>0</v>
      </c>
      <c r="GD47" s="6">
        <f>IF(ISERROR(VLOOKUP($A47,'Import Peak'!$A$3:GD$99,186,FALSE)-VLOOKUP($A47,'Import Peak Change'!$A$106:GD$202,186,FALSE)),0,(VLOOKUP($A47,'Import Peak'!$A$3:GD$99,186,FALSE)-VLOOKUP($A47,'Import Peak Change'!$A$106:GD$202,186,FALSE)))</f>
        <v>0</v>
      </c>
      <c r="GE47" s="6">
        <f>IF(ISERROR(VLOOKUP($A47,'Import Peak'!$A$3:GE$99,187,FALSE)-VLOOKUP($A47,'Import Peak Change'!$A$106:GE$202,187,FALSE)),0,(VLOOKUP($A47,'Import Peak'!$A$3:GE$99,187,FALSE)-VLOOKUP($A47,'Import Peak Change'!$A$106:GE$202,187,FALSE)))</f>
        <v>0</v>
      </c>
      <c r="GF47" s="6">
        <f>IF(ISERROR(VLOOKUP($A47,'Import Peak'!$A$3:GF$99,188,FALSE)-VLOOKUP($A47,'Import Peak Change'!$A$106:GF$202,188,FALSE)),0,(VLOOKUP($A47,'Import Peak'!$A$3:GF$99,188,FALSE)-VLOOKUP($A47,'Import Peak Change'!$A$106:GF$202,188,FALSE)))</f>
        <v>0</v>
      </c>
      <c r="GG47" s="6">
        <f>IF(ISERROR(VLOOKUP($A47,'Import Peak'!$A$3:GG$99,189,FALSE)-VLOOKUP($A47,'Import Peak Change'!$A$106:GG$202,189,FALSE)),0,(VLOOKUP($A47,'Import Peak'!$A$3:GG$99,189,FALSE)-VLOOKUP($A47,'Import Peak Change'!$A$106:GG$202,189,FALSE)))</f>
        <v>0</v>
      </c>
      <c r="GH47" s="6">
        <f>IF(ISERROR(VLOOKUP($A47,'Import Peak'!$A$3:GH$99,190,FALSE)-VLOOKUP($A47,'Import Peak Change'!$A$106:GH$202,190,FALSE)),0,(VLOOKUP($A47,'Import Peak'!$A$3:GH$99,190,FALSE)-VLOOKUP($A47,'Import Peak Change'!$A$106:GH$202,190,FALSE)))</f>
        <v>0</v>
      </c>
      <c r="GI47" s="6">
        <f>IF(ISERROR(VLOOKUP($A47,'Import Peak'!$A$3:GI$99,191,FALSE)-VLOOKUP($A47,'Import Peak Change'!$A$106:GI$202,191,FALSE)),0,(VLOOKUP($A47,'Import Peak'!$A$3:GI$99,191,FALSE)-VLOOKUP($A47,'Import Peak Change'!$A$106:GI$202,191,FALSE)))</f>
        <v>0</v>
      </c>
      <c r="GJ47" s="6">
        <f>IF(ISERROR(VLOOKUP($A47,'Import Peak'!$A$3:GJ$99,192,FALSE)-VLOOKUP($A47,'Import Peak Change'!$A$106:GJ$202,192,FALSE)),0,(VLOOKUP($A47,'Import Peak'!$A$3:GJ$99,192,FALSE)-VLOOKUP($A47,'Import Peak Change'!$A$106:GJ$202,192,FALSE)))</f>
        <v>0</v>
      </c>
      <c r="GK47" s="6">
        <f>IF(ISERROR(VLOOKUP($A47,'Import Peak'!$A$3:GK$99,193,FALSE)-VLOOKUP($A47,'Import Peak Change'!$A$106:GK$202,193,FALSE)),0,(VLOOKUP($A47,'Import Peak'!$A$3:GK$99,193,FALSE)-VLOOKUP($A47,'Import Peak Change'!$A$106:GK$202,193,FALSE)))</f>
        <v>0</v>
      </c>
      <c r="GL47" s="6">
        <f>IF(ISERROR(VLOOKUP($A47,'Import Peak'!$A$3:GL$99,194,FALSE)-VLOOKUP($A47,'Import Peak Change'!$A$106:GL$202,194,FALSE)),0,(VLOOKUP($A47,'Import Peak'!$A$3:GL$99,194,FALSE)-VLOOKUP($A47,'Import Peak Change'!$A$106:GL$202,194,FALSE)))</f>
        <v>0</v>
      </c>
      <c r="GM47" s="6">
        <f>IF(ISERROR(VLOOKUP($A47,'Import Peak'!$A$3:GM$99,195,FALSE)-VLOOKUP($A47,'Import Peak Change'!$A$106:GM$202,195,FALSE)),0,(VLOOKUP($A47,'Import Peak'!$A$3:GM$99,195,FALSE)-VLOOKUP($A47,'Import Peak Change'!$A$106:GM$202,195,FALSE)))</f>
        <v>0</v>
      </c>
      <c r="GN47" s="6">
        <f>IF(ISERROR(VLOOKUP($A47,'Import Peak'!$A$3:GN$99,196,FALSE)-VLOOKUP($A47,'Import Peak Change'!$A$106:GN$202,196,FALSE)),0,(VLOOKUP($A47,'Import Peak'!$A$3:GN$99,196,FALSE)-VLOOKUP($A47,'Import Peak Change'!$A$106:GN$202,196,FALSE)))</f>
        <v>0</v>
      </c>
      <c r="GO47" s="6">
        <f>IF(ISERROR(VLOOKUP($A47,'Import Peak'!$A$3:GO$99,197,FALSE)-VLOOKUP($A47,'Import Peak Change'!$A$106:GO$202,197,FALSE)),0,(VLOOKUP($A47,'Import Peak'!$A$3:GO$99,197,FALSE)-VLOOKUP($A47,'Import Peak Change'!$A$106:GO$202,197,FALSE)))</f>
        <v>0</v>
      </c>
      <c r="GP47" s="6">
        <f>IF(ISERROR(VLOOKUP($A47,'Import Peak'!$A$3:GP$99,198,FALSE)-VLOOKUP($A47,'Import Peak Change'!$A$106:GP$202,198,FALSE)),0,(VLOOKUP($A47,'Import Peak'!$A$3:GP$99,198,FALSE)-VLOOKUP($A47,'Import Peak Change'!$A$106:GP$202,198,FALSE)))</f>
        <v>0</v>
      </c>
      <c r="GQ47" s="6">
        <f>IF(ISERROR(VLOOKUP($A47,'Import Peak'!$A$3:GQ$99,199,FALSE)-VLOOKUP($A47,'Import Peak Change'!$A$106:GQ$202,199,FALSE)),0,(VLOOKUP($A47,'Import Peak'!$A$3:GQ$99,199,FALSE)-VLOOKUP($A47,'Import Peak Change'!$A$106:GQ$202,199,FALSE)))</f>
        <v>0</v>
      </c>
      <c r="GR47" s="6">
        <f>IF(ISERROR(VLOOKUP($A47,'Import Peak'!$A$3:GR$99,200,FALSE)-VLOOKUP($A47,'Import Peak Change'!$A$106:GR$202,200,FALSE)),0,(VLOOKUP($A47,'Import Peak'!$A$3:GR$99,200,FALSE)-VLOOKUP($A47,'Import Peak Change'!$A$106:GR$202,200,FALSE)))</f>
        <v>0</v>
      </c>
      <c r="GS47" s="6">
        <f>IF(ISERROR(VLOOKUP($A47,'Import Peak'!$A$3:GS$99,201,FALSE)-VLOOKUP($A47,'Import Peak Change'!$A$106:GS$202,201,FALSE)),0,(VLOOKUP($A47,'Import Peak'!$A$3:GS$99,201,FALSE)-VLOOKUP($A47,'Import Peak Change'!$A$106:GS$202,201,FALSE)))</f>
        <v>0</v>
      </c>
      <c r="GT47" s="6">
        <f>IF(ISERROR(VLOOKUP($A47,'Import Peak'!$A$3:GT$99,202,FALSE)-VLOOKUP($A47,'Import Peak Change'!$A$106:GT$202,202,FALSE)),0,(VLOOKUP($A47,'Import Peak'!$A$3:GT$99,202,FALSE)-VLOOKUP($A47,'Import Peak Change'!$A$106:GT$202,202,FALSE)))</f>
        <v>0</v>
      </c>
      <c r="GU47" s="6">
        <f>IF(ISERROR(VLOOKUP($A47,'Import Peak'!$A$3:GU$99,203,FALSE)-VLOOKUP($A47,'Import Peak Change'!$A$106:GU$202,203,FALSE)),0,(VLOOKUP($A47,'Import Peak'!$A$3:GU$99,203,FALSE)-VLOOKUP($A47,'Import Peak Change'!$A$106:GU$202,203,FALSE)))</f>
        <v>0</v>
      </c>
      <c r="GV47" s="6">
        <f>IF(ISERROR(VLOOKUP($A47,'Import Peak'!$A$3:GV$99,204,FALSE)-VLOOKUP($A47,'Import Peak Change'!$A$106:GV$202,204,FALSE)),0,(VLOOKUP($A47,'Import Peak'!$A$3:GV$99,204,FALSE)-VLOOKUP($A47,'Import Peak Change'!$A$106:GV$202,204,FALSE)))</f>
        <v>0</v>
      </c>
      <c r="GW47" s="6">
        <f>IF(ISERROR(VLOOKUP($A47,'Import Peak'!$A$3:GW$99,205,FALSE)-VLOOKUP($A47,'Import Peak Change'!$A$106:GW$202,205,FALSE)),0,(VLOOKUP($A47,'Import Peak'!$A$3:GW$99,205,FALSE)-VLOOKUP($A47,'Import Peak Change'!$A$106:GW$202,205,FALSE)))</f>
        <v>0</v>
      </c>
      <c r="GX47" s="6">
        <f>IF(ISERROR(VLOOKUP($A47,'Import Peak'!$A$3:GX$99,206,FALSE)-VLOOKUP($A47,'Import Peak Change'!$A$106:GX$202,206,FALSE)),0,(VLOOKUP($A47,'Import Peak'!$A$3:GX$99,206,FALSE)-VLOOKUP($A47,'Import Peak Change'!$A$106:GX$202,206,FALSE)))</f>
        <v>0</v>
      </c>
      <c r="GY47" s="6">
        <f>IF(ISERROR(VLOOKUP($A47,'Import Peak'!$A$3:GY$99,207,FALSE)-VLOOKUP($A47,'Import Peak Change'!$A$106:GY$202,207,FALSE)),0,(VLOOKUP($A47,'Import Peak'!$A$3:GY$99,207,FALSE)-VLOOKUP($A47,'Import Peak Change'!$A$106:GY$202,207,FALSE)))</f>
        <v>0</v>
      </c>
      <c r="GZ47" s="6">
        <f>IF(ISERROR(VLOOKUP($A47,'Import Peak'!$A$3:GZ$99,208,FALSE)-VLOOKUP($A47,'Import Peak Change'!$A$106:GZ$202,208,FALSE)),0,(VLOOKUP($A47,'Import Peak'!$A$3:GZ$99,208,FALSE)-VLOOKUP($A47,'Import Peak Change'!$A$106:GZ$202,208,FALSE)))</f>
        <v>0</v>
      </c>
      <c r="HA47" s="6">
        <f>IF(ISERROR(VLOOKUP($A47,'Import Peak'!$A$3:HA$99,209,FALSE)-VLOOKUP($A47,'Import Peak Change'!$A$106:HA$202,209,FALSE)),0,(VLOOKUP($A47,'Import Peak'!$A$3:HA$99,209,FALSE)-VLOOKUP($A47,'Import Peak Change'!$A$106:HA$202,209,FALSE)))</f>
        <v>0</v>
      </c>
      <c r="HB47" s="6">
        <f>IF(ISERROR(VLOOKUP($A47,'Import Peak'!$A$3:HB$99,210,FALSE)-VLOOKUP($A47,'Import Peak Change'!$A$106:HB$202,210,FALSE)),0,(VLOOKUP($A47,'Import Peak'!$A$3:HB$99,210,FALSE)-VLOOKUP($A47,'Import Peak Change'!$A$106:HB$202,210,FALSE)))</f>
        <v>0</v>
      </c>
      <c r="HC47" s="6">
        <f>IF(ISERROR(VLOOKUP($A47,'Import Peak'!$A$3:HC$99,211,FALSE)-VLOOKUP($A47,'Import Peak Change'!$A$106:HC$202,211,FALSE)),0,(VLOOKUP($A47,'Import Peak'!$A$3:HC$99,211,FALSE)-VLOOKUP($A47,'Import Peak Change'!$A$106:HC$202,211,FALSE)))</f>
        <v>0</v>
      </c>
      <c r="HD47" s="6">
        <f>IF(ISERROR(VLOOKUP($A47,'Import Peak'!$A$3:HD$99,212,FALSE)-VLOOKUP($A47,'Import Peak Change'!$A$106:HD$202,212,FALSE)),0,(VLOOKUP($A47,'Import Peak'!$A$3:HD$99,212,FALSE)-VLOOKUP($A47,'Import Peak Change'!$A$106:HD$202,212,FALSE)))</f>
        <v>0</v>
      </c>
      <c r="HE47" s="6">
        <f>IF(ISERROR(VLOOKUP($A47,'Import Peak'!$A$3:HE$99,213,FALSE)-VLOOKUP($A47,'Import Peak Change'!$A$106:HE$202,213,FALSE)),0,(VLOOKUP($A47,'Import Peak'!$A$3:HE$99,213,FALSE)-VLOOKUP($A47,'Import Peak Change'!$A$106:HE$202,213,FALSE)))</f>
        <v>0</v>
      </c>
      <c r="HF47" s="6">
        <f>IF(ISERROR(VLOOKUP($A47,'Import Peak'!$A$3:HF$99,214,FALSE)-VLOOKUP($A47,'Import Peak Change'!$A$106:HF$202,214,FALSE)),0,(VLOOKUP($A47,'Import Peak'!$A$3:HF$99,214,FALSE)-VLOOKUP($A47,'Import Peak Change'!$A$106:HF$202,214,FALSE)))</f>
        <v>0</v>
      </c>
      <c r="HG47" s="6">
        <f>IF(ISERROR(VLOOKUP($A47,'Import Peak'!$A$3:HG$99,215,FALSE)-VLOOKUP($A47,'Import Peak Change'!$A$106:HG$202,215,FALSE)),0,(VLOOKUP($A47,'Import Peak'!$A$3:HG$99,215,FALSE)-VLOOKUP($A47,'Import Peak Change'!$A$106:HG$202,215,FALSE)))</f>
        <v>0</v>
      </c>
      <c r="HH47" s="6">
        <f>IF(ISERROR(VLOOKUP($A47,'Import Peak'!$A$3:HH$99,216,FALSE)-VLOOKUP($A47,'Import Peak Change'!$A$106:HH$202,216,FALSE)),0,(VLOOKUP($A47,'Import Peak'!$A$3:HH$99,216,FALSE)-VLOOKUP($A47,'Import Peak Change'!$A$106:HH$202,216,FALSE)))</f>
        <v>0</v>
      </c>
      <c r="HI47" s="6">
        <f>IF(ISERROR(VLOOKUP($A47,'Import Peak'!$A$3:HI$99,217,FALSE)-VLOOKUP($A47,'Import Peak Change'!$A$106:HI$202,217,FALSE)),0,(VLOOKUP($A47,'Import Peak'!$A$3:HI$99,217,FALSE)-VLOOKUP($A47,'Import Peak Change'!$A$106:HI$202,217,FALSE)))</f>
        <v>0</v>
      </c>
      <c r="HJ47" s="6">
        <f>IF(ISERROR(VLOOKUP($A47,'Import Peak'!$A$3:HJ$99,218,FALSE)-VLOOKUP($A47,'Import Peak Change'!$A$106:HJ$202,218,FALSE)),0,(VLOOKUP($A47,'Import Peak'!$A$3:HJ$99,218,FALSE)-VLOOKUP($A47,'Import Peak Change'!$A$106:HJ$202,218,FALSE)))</f>
        <v>0</v>
      </c>
      <c r="HK47" s="6">
        <f>IF(ISERROR(VLOOKUP($A47,'Import Peak'!$A$3:HK$99,219,FALSE)-VLOOKUP($A47,'Import Peak Change'!$A$106:HK$202,219,FALSE)),0,(VLOOKUP($A47,'Import Peak'!$A$3:HK$99,219,FALSE)-VLOOKUP($A47,'Import Peak Change'!$A$106:HK$202,219,FALSE)))</f>
        <v>0</v>
      </c>
      <c r="HL47" s="6">
        <f>IF(ISERROR(VLOOKUP($A47,'Import Peak'!$A$3:HL$99,220,FALSE)-VLOOKUP($A47,'Import Peak Change'!$A$106:HL$202,220,FALSE)),0,(VLOOKUP($A47,'Import Peak'!$A$3:HL$99,220,FALSE)-VLOOKUP($A47,'Import Peak Change'!$A$106:HL$202,220,FALSE)))</f>
        <v>0</v>
      </c>
      <c r="HM47" s="6">
        <f>IF(ISERROR(VLOOKUP($A47,'Import Peak'!$A$3:HM$99,221,FALSE)-VLOOKUP($A47,'Import Peak Change'!$A$106:HM$202,221,FALSE)),0,(VLOOKUP($A47,'Import Peak'!$A$3:HM$99,221,FALSE)-VLOOKUP($A47,'Import Peak Change'!$A$106:HM$202,221,FALSE)))</f>
        <v>0</v>
      </c>
      <c r="HN47" s="6">
        <f>IF(ISERROR(VLOOKUP($A47,'Import Peak'!$A$3:HN$99,222,FALSE)-VLOOKUP($A47,'Import Peak Change'!$A$106:HN$202,222,FALSE)),0,(VLOOKUP($A47,'Import Peak'!$A$3:HN$99,222,FALSE)-VLOOKUP($A47,'Import Peak Change'!$A$106:HN$202,222,FALSE)))</f>
        <v>0</v>
      </c>
      <c r="HO47" s="6">
        <f>IF(ISERROR(VLOOKUP($A47,'Import Peak'!$A$3:HO$99,223,FALSE)-VLOOKUP($A47,'Import Peak Change'!$A$106:HO$202,223,FALSE)),0,(VLOOKUP($A47,'Import Peak'!$A$3:HO$99,223,FALSE)-VLOOKUP($A47,'Import Peak Change'!$A$106:HO$202,223,FALSE)))</f>
        <v>0</v>
      </c>
      <c r="HP47" s="6">
        <f>IF(ISERROR(VLOOKUP($A47,'Import Peak'!$A$3:HP$99,224,FALSE)-VLOOKUP($A47,'Import Peak Change'!$A$106:HP$202,224,FALSE)),0,(VLOOKUP($A47,'Import Peak'!$A$3:HP$99,224,FALSE)-VLOOKUP($A47,'Import Peak Change'!$A$106:HP$202,224,FALSE)))</f>
        <v>0</v>
      </c>
      <c r="HQ47" s="6">
        <f>IF(ISERROR(VLOOKUP($A47,'Import Peak'!$A$3:HQ$99,225,FALSE)-VLOOKUP($A47,'Import Peak Change'!$A$106:HQ$202,225,FALSE)),0,(VLOOKUP($A47,'Import Peak'!$A$3:HQ$99,225,FALSE)-VLOOKUP($A47,'Import Peak Change'!$A$106:HQ$202,225,FALSE)))</f>
        <v>0</v>
      </c>
      <c r="HR47" s="6">
        <f>IF(ISERROR(VLOOKUP($A47,'Import Peak'!$A$3:HR$99,226,FALSE)-VLOOKUP($A47,'Import Peak Change'!$A$106:HR$202,226,FALSE)),0,(VLOOKUP($A47,'Import Peak'!$A$3:HR$99,226,FALSE)-VLOOKUP($A47,'Import Peak Change'!$A$106:HR$202,226,FALSE)))</f>
        <v>0</v>
      </c>
      <c r="HS47" s="6">
        <f>IF(ISERROR(VLOOKUP($A47,'Import Peak'!$A$3:HS$99,227,FALSE)-VLOOKUP($A47,'Import Peak Change'!$A$106:HS$202,227,FALSE)),0,(VLOOKUP($A47,'Import Peak'!$A$3:HS$99,227,FALSE)-VLOOKUP($A47,'Import Peak Change'!$A$106:HS$202,227,FALSE)))</f>
        <v>0</v>
      </c>
      <c r="HT47" s="6">
        <f>IF(ISERROR(VLOOKUP($A47,'Import Peak'!$A$3:HT$99,228,FALSE)-VLOOKUP($A47,'Import Peak Change'!$A$106:HT$202,228,FALSE)),0,(VLOOKUP($A47,'Import Peak'!$A$3:HT$99,228,FALSE)-VLOOKUP($A47,'Import Peak Change'!$A$106:HT$202,228,FALSE)))</f>
        <v>0</v>
      </c>
      <c r="HU47" s="6">
        <f>IF(ISERROR(VLOOKUP($A47,'Import Peak'!$A$3:HU$99,229,FALSE)-VLOOKUP($A47,'Import Peak Change'!$A$106:HU$202,229,FALSE)),0,(VLOOKUP($A47,'Import Peak'!$A$3:HU$99,229,FALSE)-VLOOKUP($A47,'Import Peak Change'!$A$106:HU$202,229,FALSE)))</f>
        <v>0</v>
      </c>
      <c r="HV47" s="6">
        <f>IF(ISERROR(VLOOKUP($A47,'Import Peak'!$A$3:HV$99,230,FALSE)-VLOOKUP($A47,'Import Peak Change'!$A$106:HV$202,230,FALSE)),0,(VLOOKUP($A47,'Import Peak'!$A$3:HV$99,230,FALSE)-VLOOKUP($A47,'Import Peak Change'!$A$106:HV$202,230,FALSE)))</f>
        <v>0</v>
      </c>
      <c r="HW47" s="6">
        <f>IF(ISERROR(VLOOKUP($A47,'Import Peak'!$A$3:HW$99,231,FALSE)-VLOOKUP($A47,'Import Peak Change'!$A$106:HW$202,231,FALSE)),0,(VLOOKUP($A47,'Import Peak'!$A$3:HW$99,231,FALSE)-VLOOKUP($A47,'Import Peak Change'!$A$106:HW$202,231,FALSE)))</f>
        <v>0</v>
      </c>
      <c r="HX47" s="6">
        <f>IF(ISERROR(VLOOKUP($A47,'Import Peak'!$A$3:HX$99,232,FALSE)-VLOOKUP($A47,'Import Peak Change'!$A$106:HX$202,232,FALSE)),0,(VLOOKUP($A47,'Import Peak'!$A$3:HX$99,232,FALSE)-VLOOKUP($A47,'Import Peak Change'!$A$106:HX$202,232,FALSE)))</f>
        <v>0</v>
      </c>
      <c r="HY47" s="6">
        <f>IF(ISERROR(VLOOKUP($A47,'Import Peak'!$A$3:HY$99,233,FALSE)-VLOOKUP($A47,'Import Peak Change'!$A$106:HY$202,233,FALSE)),0,(VLOOKUP($A47,'Import Peak'!$A$3:HY$99,233,FALSE)-VLOOKUP($A47,'Import Peak Change'!$A$106:HY$202,233,FALSE)))</f>
        <v>0</v>
      </c>
      <c r="HZ47" s="6">
        <f>IF(ISERROR(VLOOKUP($A47,'Import Peak'!$A$3:HZ$99,234,FALSE)-VLOOKUP($A47,'Import Peak Change'!$A$106:HZ$202,234,FALSE)),0,(VLOOKUP($A47,'Import Peak'!$A$3:HZ$99,234,FALSE)-VLOOKUP($A47,'Import Peak Change'!$A$106:HZ$202,234,FALSE)))</f>
        <v>0</v>
      </c>
      <c r="IA47" s="6">
        <f>IF(ISERROR(VLOOKUP($A47,'Import Peak'!$A$3:IA$99,235,FALSE)-VLOOKUP($A47,'Import Peak Change'!$A$106:IA$202,235,FALSE)),0,(VLOOKUP($A47,'Import Peak'!$A$3:IA$99,235,FALSE)-VLOOKUP($A47,'Import Peak Change'!$A$106:IA$202,235,FALSE)))</f>
        <v>0</v>
      </c>
      <c r="IB47" s="6">
        <f>IF(ISERROR(VLOOKUP($A47,'Import Peak'!$A$3:IB$99,236,FALSE)-VLOOKUP($A47,'Import Peak Change'!$A$106:IB$202,236,FALSE)),0,(VLOOKUP($A47,'Import Peak'!$A$3:IB$99,236,FALSE)-VLOOKUP($A47,'Import Peak Change'!$A$106:IB$202,236,FALSE)))</f>
        <v>0</v>
      </c>
      <c r="IC47" s="6">
        <f>IF(ISERROR(VLOOKUP($A47,'Import Peak'!$A$3:IC$99,237,FALSE)-VLOOKUP($A47,'Import Peak Change'!$A$106:IC$202,237,FALSE)),0,(VLOOKUP($A47,'Import Peak'!$A$3:IC$99,237,FALSE)-VLOOKUP($A47,'Import Peak Change'!$A$106:IC$202,237,FALSE)))</f>
        <v>0</v>
      </c>
      <c r="ID47" s="6">
        <f>IF(ISERROR(VLOOKUP($A47,'Import Peak'!$A$3:ID$99,238,FALSE)-VLOOKUP($A47,'Import Peak Change'!$A$106:ID$202,238,FALSE)),0,(VLOOKUP($A47,'Import Peak'!$A$3:ID$99,238,FALSE)-VLOOKUP($A47,'Import Peak Change'!$A$106:ID$202,238,FALSE)))</f>
        <v>0</v>
      </c>
      <c r="IE47" s="6">
        <f>IF(ISERROR(VLOOKUP($A47,'Import Peak'!$A$3:IE$99,239,FALSE)-VLOOKUP($A47,'Import Peak Change'!$A$106:IE$202,239,FALSE)),0,(VLOOKUP($A47,'Import Peak'!$A$3:IE$99,239,FALSE)-VLOOKUP($A47,'Import Peak Change'!$A$106:IE$202,239,FALSE)))</f>
        <v>0</v>
      </c>
    </row>
    <row r="48" spans="1:239">
      <c r="A48" s="168" t="str">
        <f>IF('Import Peak'!A45=0,"",'Import Peak'!A45)</f>
        <v/>
      </c>
      <c r="B48" s="6"/>
      <c r="C48" s="6"/>
      <c r="D48" s="6"/>
      <c r="E48" s="6"/>
      <c r="F48" s="6"/>
      <c r="G48" s="6">
        <f>IF(ISERROR(VLOOKUP($A48,'Import Peak'!$A$3:G$99,7,FALSE)-VLOOKUP($A48,'Import Peak Change'!$A$106:G$202,7,FALSE)),0,(VLOOKUP($A48,'Import Peak'!$A$3:G$99,7,FALSE)-VLOOKUP($A48,'Import Peak Change'!$A$106:G$202,7,FALSE)))</f>
        <v>0</v>
      </c>
      <c r="H48" s="6">
        <f>IF(ISERROR(VLOOKUP($A48,'Import Peak'!$A$3:H$99,8,FALSE)-VLOOKUP($A48,'Import Peak Change'!$A$106:H$202,8,FALSE)),0,(VLOOKUP($A48,'Import Peak'!$A$3:H$99,8,FALSE)-VLOOKUP($A48,'Import Peak Change'!$A$106:H$202,8,FALSE)))</f>
        <v>0</v>
      </c>
      <c r="I48" s="6">
        <f>IF(ISERROR(VLOOKUP($A48,'Import Peak'!$A$3:I$99,9,FALSE)-VLOOKUP($A48,'Import Peak Change'!$A$106:I$202,9,FALSE)),0,(VLOOKUP($A48,'Import Peak'!$A$3:I$99,9,FALSE)-VLOOKUP($A48,'Import Peak Change'!$A$106:I$202,9,FALSE)))</f>
        <v>0</v>
      </c>
      <c r="J48" s="6">
        <f>IF(ISERROR(VLOOKUP($A48,'Import Peak'!$A$3:J$99,10,FALSE)-VLOOKUP($A48,'Import Peak Change'!$A$106:J$202,10,FALSE)),0,(VLOOKUP($A48,'Import Peak'!$A$3:J$99,10,FALSE)-VLOOKUP($A48,'Import Peak Change'!$A$106:J$202,10,FALSE)))</f>
        <v>0</v>
      </c>
      <c r="K48" s="6">
        <f>IF(ISERROR(VLOOKUP($A48,'Import Peak'!$A$3:K$99,11,FALSE)-VLOOKUP($A48,'Import Peak Change'!$A$106:K$202,11,FALSE)),0,(VLOOKUP($A48,'Import Peak'!$A$3:K$99,11,FALSE)-VLOOKUP($A48,'Import Peak Change'!$A$106:K$202,11,FALSE)))</f>
        <v>0</v>
      </c>
      <c r="L48" s="6">
        <f>IF(ISERROR(VLOOKUP($A48,'Import Peak'!$A$3:L$99,12,FALSE)-VLOOKUP($A48,'Import Peak Change'!$A$106:L$202,12,FALSE)),0,(VLOOKUP($A48,'Import Peak'!$A$3:L$99,12,FALSE)-VLOOKUP($A48,'Import Peak Change'!$A$106:L$202,12,FALSE)))</f>
        <v>0</v>
      </c>
      <c r="M48" s="6">
        <f>IF(ISERROR(VLOOKUP($A48,'Import Peak'!$A$3:M$99,13,FALSE)-VLOOKUP($A48,'Import Peak Change'!$A$106:M$202,13,FALSE)),0,(VLOOKUP($A48,'Import Peak'!$A$3:M$99,13,FALSE)-VLOOKUP($A48,'Import Peak Change'!$A$106:M$202,13,FALSE)))</f>
        <v>0</v>
      </c>
      <c r="N48" s="6">
        <f>IF(ISERROR(VLOOKUP($A48,'Import Peak'!$A$3:N$99,14,FALSE)-VLOOKUP($A48,'Import Peak Change'!$A$106:N$202,14,FALSE)),0,(VLOOKUP($A48,'Import Peak'!$A$3:N$99,14,FALSE)-VLOOKUP($A48,'Import Peak Change'!$A$106:N$202,14,FALSE)))</f>
        <v>0</v>
      </c>
      <c r="O48" s="6">
        <f>IF(ISERROR(VLOOKUP($A48,'Import Peak'!$A$3:O$99,15,FALSE)-VLOOKUP($A48,'Import Peak Change'!$A$106:O$202,15,FALSE)),0,(VLOOKUP($A48,'Import Peak'!$A$3:O$99,15,FALSE)-VLOOKUP($A48,'Import Peak Change'!$A$106:O$202,15,FALSE)))</f>
        <v>0</v>
      </c>
      <c r="P48" s="6">
        <f>IF(ISERROR(VLOOKUP($A48,'Import Peak'!$A$3:P$99,16,FALSE)-VLOOKUP($A48,'Import Peak Change'!$A$106:P$202,16,FALSE)),0,(VLOOKUP($A48,'Import Peak'!$A$3:P$99,16,FALSE)-VLOOKUP($A48,'Import Peak Change'!$A$106:P$202,16,FALSE)))</f>
        <v>0</v>
      </c>
      <c r="Q48" s="6">
        <f>IF(ISERROR(VLOOKUP($A48,'Import Peak'!$A$3:Q$99,17,FALSE)-VLOOKUP($A48,'Import Peak Change'!$A$106:Q$202,17,FALSE)),0,(VLOOKUP($A48,'Import Peak'!$A$3:Q$99,17,FALSE)-VLOOKUP($A48,'Import Peak Change'!$A$106:Q$202,17,FALSE)))</f>
        <v>0</v>
      </c>
      <c r="R48" s="6">
        <f>IF(ISERROR(VLOOKUP($A48,'Import Peak'!$A$3:R$99,18,FALSE)-VLOOKUP($A48,'Import Peak Change'!$A$106:R$202,18,FALSE)),0,(VLOOKUP($A48,'Import Peak'!$A$3:R$99,18,FALSE)-VLOOKUP($A48,'Import Peak Change'!$A$106:R$202,18,FALSE)))</f>
        <v>0</v>
      </c>
      <c r="S48" s="6">
        <f>IF(ISERROR(VLOOKUP($A48,'Import Peak'!$A$3:S$99,19,FALSE)-VLOOKUP($A48,'Import Peak Change'!$A$106:S$202,19,FALSE)),0,(VLOOKUP($A48,'Import Peak'!$A$3:S$99,19,FALSE)-VLOOKUP($A48,'Import Peak Change'!$A$106:S$202,19,FALSE)))</f>
        <v>0</v>
      </c>
      <c r="T48" s="6">
        <f>IF(ISERROR(VLOOKUP($A48,'Import Peak'!$A$3:T$99,20,FALSE)-VLOOKUP($A48,'Import Peak Change'!$A$106:T$202,20,FALSE)),0,(VLOOKUP($A48,'Import Peak'!$A$3:T$99,20,FALSE)-VLOOKUP($A48,'Import Peak Change'!$A$106:T$202,20,FALSE)))</f>
        <v>0</v>
      </c>
      <c r="U48" s="6">
        <f>IF(ISERROR(VLOOKUP($A48,'Import Peak'!$A$3:U$99,21,FALSE)-VLOOKUP($A48,'Import Peak Change'!$A$106:U$202,21,FALSE)),0,(VLOOKUP($A48,'Import Peak'!$A$3:U$99,21,FALSE)-VLOOKUP($A48,'Import Peak Change'!$A$106:U$202,21,FALSE)))</f>
        <v>0</v>
      </c>
      <c r="V48" s="6">
        <f>IF(ISERROR(VLOOKUP($A48,'Import Peak'!$A$3:V$99,22,FALSE)-VLOOKUP($A48,'Import Peak Change'!$A$106:V$202,22,FALSE)),0,(VLOOKUP($A48,'Import Peak'!$A$3:V$99,22,FALSE)-VLOOKUP($A48,'Import Peak Change'!$A$106:V$202,22,FALSE)))</f>
        <v>0</v>
      </c>
      <c r="W48" s="6">
        <f>IF(ISERROR(VLOOKUP($A48,'Import Peak'!$A$3:W$99,23,FALSE)-VLOOKUP($A48,'Import Peak Change'!$A$106:W$202,23,FALSE)),0,(VLOOKUP($A48,'Import Peak'!$A$3:W$99,23,FALSE)-VLOOKUP($A48,'Import Peak Change'!$A$106:W$202,23,FALSE)))</f>
        <v>0</v>
      </c>
      <c r="X48" s="6">
        <f>IF(ISERROR(VLOOKUP($A48,'Import Peak'!$A$3:X$99,24,FALSE)-VLOOKUP($A48,'Import Peak Change'!$A$106:X$202,24,FALSE)),0,(VLOOKUP($A48,'Import Peak'!$A$3:X$99,24,FALSE)-VLOOKUP($A48,'Import Peak Change'!$A$106:X$202,24,FALSE)))</f>
        <v>0</v>
      </c>
      <c r="Y48" s="6">
        <f>IF(ISERROR(VLOOKUP($A48,'Import Peak'!$A$3:Y$99,25,FALSE)-VLOOKUP($A48,'Import Peak Change'!$A$106:Y$202,25,FALSE)),0,(VLOOKUP($A48,'Import Peak'!$A$3:Y$99,25,FALSE)-VLOOKUP($A48,'Import Peak Change'!$A$106:Y$202,25,FALSE)))</f>
        <v>0</v>
      </c>
      <c r="Z48" s="6">
        <f>IF(ISERROR(VLOOKUP($A48,'Import Peak'!$A$3:Z$99,26,FALSE)-VLOOKUP($A48,'Import Peak Change'!$A$106:Z$202,26,FALSE)),0,(VLOOKUP($A48,'Import Peak'!$A$3:Z$99,26,FALSE)-VLOOKUP($A48,'Import Peak Change'!$A$106:Z$202,26,FALSE)))</f>
        <v>0</v>
      </c>
      <c r="AA48" s="6">
        <f>IF(ISERROR(VLOOKUP($A48,'Import Peak'!$A$3:AA$99,27,FALSE)-VLOOKUP($A48,'Import Peak Change'!$A$106:AA$202,27,FALSE)),0,(VLOOKUP($A48,'Import Peak'!$A$3:AA$99,27,FALSE)-VLOOKUP($A48,'Import Peak Change'!$A$106:AA$202,27,FALSE)))</f>
        <v>0</v>
      </c>
      <c r="AB48" s="6">
        <f>IF(ISERROR(VLOOKUP($A48,'Import Peak'!$A$3:AB$99,28,FALSE)-VLOOKUP($A48,'Import Peak Change'!$A$106:AB$202,28,FALSE)),0,(VLOOKUP($A48,'Import Peak'!$A$3:AB$99,28,FALSE)-VLOOKUP($A48,'Import Peak Change'!$A$106:AB$202,28,FALSE)))</f>
        <v>0</v>
      </c>
      <c r="AC48" s="6">
        <f>IF(ISERROR(VLOOKUP($A48,'Import Peak'!$A$3:AC$99,29,FALSE)-VLOOKUP($A48,'Import Peak Change'!$A$106:AC$202,29,FALSE)),0,(VLOOKUP($A48,'Import Peak'!$A$3:AC$99,29,FALSE)-VLOOKUP($A48,'Import Peak Change'!$A$106:AC$202,29,FALSE)))</f>
        <v>0</v>
      </c>
      <c r="AD48" s="6">
        <f>IF(ISERROR(VLOOKUP($A48,'Import Peak'!$A$3:AD$99,30,FALSE)-VLOOKUP($A48,'Import Peak Change'!$A$106:AD$202,30,FALSE)),0,(VLOOKUP($A48,'Import Peak'!$A$3:AD$99,30,FALSE)-VLOOKUP($A48,'Import Peak Change'!$A$106:AD$202,30,FALSE)))</f>
        <v>0</v>
      </c>
      <c r="AE48" s="6">
        <f>IF(ISERROR(VLOOKUP($A48,'Import Peak'!$A$3:AE$99,31,FALSE)-VLOOKUP($A48,'Import Peak Change'!$A$106:AE$202,31,FALSE)),0,(VLOOKUP($A48,'Import Peak'!$A$3:AE$99,31,FALSE)-VLOOKUP($A48,'Import Peak Change'!$A$106:AE$202,31,FALSE)))</f>
        <v>0</v>
      </c>
      <c r="AF48" s="6">
        <f>IF(ISERROR(VLOOKUP($A48,'Import Peak'!$A$3:AF$99,32,FALSE)-VLOOKUP($A48,'Import Peak Change'!$A$106:AF$202,32,FALSE)),0,(VLOOKUP($A48,'Import Peak'!$A$3:AF$99,32,FALSE)-VLOOKUP($A48,'Import Peak Change'!$A$106:AF$202,32,FALSE)))</f>
        <v>0</v>
      </c>
      <c r="AG48" s="6">
        <f>IF(ISERROR(VLOOKUP($A48,'Import Peak'!$A$3:AG$99,33,FALSE)-VLOOKUP($A48,'Import Peak Change'!$A$106:AG$202,33,FALSE)),0,(VLOOKUP($A48,'Import Peak'!$A$3:AG$99,33,FALSE)-VLOOKUP($A48,'Import Peak Change'!$A$106:AG$202,33,FALSE)))</f>
        <v>0</v>
      </c>
      <c r="AH48" s="6">
        <f>IF(ISERROR(VLOOKUP($A48,'Import Peak'!$A$3:AH$99,34,FALSE)-VLOOKUP($A48,'Import Peak Change'!$A$106:AH$202,34,FALSE)),0,(VLOOKUP($A48,'Import Peak'!$A$3:AH$99,34,FALSE)-VLOOKUP($A48,'Import Peak Change'!$A$106:AH$202,34,FALSE)))</f>
        <v>0</v>
      </c>
      <c r="AI48" s="6">
        <f>IF(ISERROR(VLOOKUP($A48,'Import Peak'!$A$3:AI$99,35,FALSE)-VLOOKUP($A48,'Import Peak Change'!$A$106:AI$202,35,FALSE)),0,(VLOOKUP($A48,'Import Peak'!$A$3:AI$99,35,FALSE)-VLOOKUP($A48,'Import Peak Change'!$A$106:AI$202,35,FALSE)))</f>
        <v>0</v>
      </c>
      <c r="AJ48" s="6">
        <f>IF(ISERROR(VLOOKUP($A48,'Import Peak'!$A$3:AJ$99,36,FALSE)-VLOOKUP($A48,'Import Peak Change'!$A$106:AJ$202,36,FALSE)),0,(VLOOKUP($A48,'Import Peak'!$A$3:AJ$99,36,FALSE)-VLOOKUP($A48,'Import Peak Change'!$A$106:AJ$202,36,FALSE)))</f>
        <v>0</v>
      </c>
      <c r="AK48" s="6">
        <f>IF(ISERROR(VLOOKUP($A48,'Import Peak'!$A$3:AK$99,37,FALSE)-VLOOKUP($A48,'Import Peak Change'!$A$106:AK$202,37,FALSE)),0,(VLOOKUP($A48,'Import Peak'!$A$3:AK$99,37,FALSE)-VLOOKUP($A48,'Import Peak Change'!$A$106:AK$202,37,FALSE)))</f>
        <v>0</v>
      </c>
      <c r="AL48" s="6">
        <f>IF(ISERROR(VLOOKUP($A48,'Import Peak'!$A$3:AL$99,38,FALSE)-VLOOKUP($A48,'Import Peak Change'!$A$106:AL$202,38,FALSE)),0,(VLOOKUP($A48,'Import Peak'!$A$3:AL$99,38,FALSE)-VLOOKUP($A48,'Import Peak Change'!$A$106:AL$202,38,FALSE)))</f>
        <v>0</v>
      </c>
      <c r="AM48" s="6">
        <f>IF(ISERROR(VLOOKUP($A48,'Import Peak'!$A$3:AM$99,39,FALSE)-VLOOKUP($A48,'Import Peak Change'!$A$106:AM$202,39,FALSE)),0,(VLOOKUP($A48,'Import Peak'!$A$3:AM$99,39,FALSE)-VLOOKUP($A48,'Import Peak Change'!$A$106:AM$202,39,FALSE)))</f>
        <v>0</v>
      </c>
      <c r="AN48" s="6">
        <f>IF(ISERROR(VLOOKUP($A48,'Import Peak'!$A$3:AN$99,40,FALSE)-VLOOKUP($A48,'Import Peak Change'!$A$106:AN$202,40,FALSE)),0,(VLOOKUP($A48,'Import Peak'!$A$3:AN$99,40,FALSE)-VLOOKUP($A48,'Import Peak Change'!$A$106:AN$202,40,FALSE)))</f>
        <v>0</v>
      </c>
      <c r="AO48" s="6">
        <f>IF(ISERROR(VLOOKUP($A48,'Import Peak'!$A$3:AO$99,41,FALSE)-VLOOKUP($A48,'Import Peak Change'!$A$106:AO$202,41,FALSE)),0,(VLOOKUP($A48,'Import Peak'!$A$3:AO$99,41,FALSE)-VLOOKUP($A48,'Import Peak Change'!$A$106:AO$202,41,FALSE)))</f>
        <v>0</v>
      </c>
      <c r="AP48" s="6">
        <f>IF(ISERROR(VLOOKUP($A48,'Import Peak'!$A$3:AP$99,42,FALSE)-VLOOKUP($A48,'Import Peak Change'!$A$106:AP$202,42,FALSE)),0,(VLOOKUP($A48,'Import Peak'!$A$3:AP$99,42,FALSE)-VLOOKUP($A48,'Import Peak Change'!$A$106:AP$202,42,FALSE)))</f>
        <v>0</v>
      </c>
      <c r="AQ48" s="6">
        <f>IF(ISERROR(VLOOKUP($A48,'Import Peak'!$A$3:AQ$99,43,FALSE)-VLOOKUP($A48,'Import Peak Change'!$A$106:AQ$202,43,FALSE)),0,(VLOOKUP($A48,'Import Peak'!$A$3:AQ$99,43,FALSE)-VLOOKUP($A48,'Import Peak Change'!$A$106:AQ$202,43,FALSE)))</f>
        <v>0</v>
      </c>
      <c r="AR48" s="6">
        <f>IF(ISERROR(VLOOKUP($A48,'Import Peak'!$A$3:AR$99,44,FALSE)-VLOOKUP($A48,'Import Peak Change'!$A$106:AR$202,44,FALSE)),0,(VLOOKUP($A48,'Import Peak'!$A$3:AR$99,44,FALSE)-VLOOKUP($A48,'Import Peak Change'!$A$106:AR$202,44,FALSE)))</f>
        <v>0</v>
      </c>
      <c r="AS48" s="6">
        <f>IF(ISERROR(VLOOKUP($A48,'Import Peak'!$A$3:AS$99,45,FALSE)-VLOOKUP($A48,'Import Peak Change'!$A$106:AS$202,45,FALSE)),0,(VLOOKUP($A48,'Import Peak'!$A$3:AS$99,45,FALSE)-VLOOKUP($A48,'Import Peak Change'!$A$106:AS$202,45,FALSE)))</f>
        <v>0</v>
      </c>
      <c r="AT48" s="6">
        <f>IF(ISERROR(VLOOKUP($A48,'Import Peak'!$A$3:AT$99,46,FALSE)-VLOOKUP($A48,'Import Peak Change'!$A$106:AT$202,46,FALSE)),0,(VLOOKUP($A48,'Import Peak'!$A$3:AT$99,46,FALSE)-VLOOKUP($A48,'Import Peak Change'!$A$106:AT$202,46,FALSE)))</f>
        <v>0</v>
      </c>
      <c r="AU48" s="6">
        <f>IF(ISERROR(VLOOKUP($A48,'Import Peak'!$A$3:AU$99,47,FALSE)-VLOOKUP($A48,'Import Peak Change'!$A$106:AU$202,47,FALSE)),0,(VLOOKUP($A48,'Import Peak'!$A$3:AU$99,47,FALSE)-VLOOKUP($A48,'Import Peak Change'!$A$106:AU$202,47,FALSE)))</f>
        <v>0</v>
      </c>
      <c r="AV48" s="6">
        <f>IF(ISERROR(VLOOKUP($A48,'Import Peak'!$A$3:AV$99,48,FALSE)-VLOOKUP($A48,'Import Peak Change'!$A$106:AV$202,48,FALSE)),0,(VLOOKUP($A48,'Import Peak'!$A$3:AV$99,48,FALSE)-VLOOKUP($A48,'Import Peak Change'!$A$106:AV$202,48,FALSE)))</f>
        <v>0</v>
      </c>
      <c r="AW48" s="6">
        <f>IF(ISERROR(VLOOKUP($A48,'Import Peak'!$A$3:AW$99,49,FALSE)-VLOOKUP($A48,'Import Peak Change'!$A$106:AW$202,49,FALSE)),0,(VLOOKUP($A48,'Import Peak'!$A$3:AW$99,49,FALSE)-VLOOKUP($A48,'Import Peak Change'!$A$106:AW$202,49,FALSE)))</f>
        <v>0</v>
      </c>
      <c r="AX48" s="6">
        <f>IF(ISERROR(VLOOKUP($A48,'Import Peak'!$A$3:AX$99,50,FALSE)-VLOOKUP($A48,'Import Peak Change'!$A$106:AX$202,50,FALSE)),0,(VLOOKUP($A48,'Import Peak'!$A$3:AX$99,50,FALSE)-VLOOKUP($A48,'Import Peak Change'!$A$106:AX$202,50,FALSE)))</f>
        <v>0</v>
      </c>
      <c r="AY48" s="6">
        <f>IF(ISERROR(VLOOKUP($A48,'Import Peak'!$A$3:AY$99,51,FALSE)-VLOOKUP($A48,'Import Peak Change'!$A$106:AY$202,51,FALSE)),0,(VLOOKUP($A48,'Import Peak'!$A$3:AY$99,51,FALSE)-VLOOKUP($A48,'Import Peak Change'!$A$106:AY$202,51,FALSE)))</f>
        <v>0</v>
      </c>
      <c r="AZ48" s="6">
        <f>IF(ISERROR(VLOOKUP($A48,'Import Peak'!$A$3:AZ$99,52,FALSE)-VLOOKUP($A48,'Import Peak Change'!$A$106:AZ$202,52,FALSE)),0,(VLOOKUP($A48,'Import Peak'!$A$3:AZ$99,52,FALSE)-VLOOKUP($A48,'Import Peak Change'!$A$106:AZ$202,52,FALSE)))</f>
        <v>0</v>
      </c>
      <c r="BA48" s="6">
        <f>IF(ISERROR(VLOOKUP($A48,'Import Peak'!$A$3:BA$99,53,FALSE)-VLOOKUP($A48,'Import Peak Change'!$A$106:BA$202,53,FALSE)),0,(VLOOKUP($A48,'Import Peak'!$A$3:BA$99,53,FALSE)-VLOOKUP($A48,'Import Peak Change'!$A$106:BA$202,53,FALSE)))</f>
        <v>0</v>
      </c>
      <c r="BB48" s="6">
        <f>IF(ISERROR(VLOOKUP($A48,'Import Peak'!$A$3:BB$99,54,FALSE)-VLOOKUP($A48,'Import Peak Change'!$A$106:BB$202,54,FALSE)),0,(VLOOKUP($A48,'Import Peak'!$A$3:BB$99,54,FALSE)-VLOOKUP($A48,'Import Peak Change'!$A$106:BB$202,54,FALSE)))</f>
        <v>0</v>
      </c>
      <c r="BC48" s="6">
        <f>IF(ISERROR(VLOOKUP($A48,'Import Peak'!$A$3:BC$99,55,FALSE)-VLOOKUP($A48,'Import Peak Change'!$A$106:BC$202,55,FALSE)),0,(VLOOKUP($A48,'Import Peak'!$A$3:BC$99,55,FALSE)-VLOOKUP($A48,'Import Peak Change'!$A$106:BC$202,55,FALSE)))</f>
        <v>0</v>
      </c>
      <c r="BD48" s="6">
        <f>IF(ISERROR(VLOOKUP($A48,'Import Peak'!$A$3:BD$99,56,FALSE)-VLOOKUP($A48,'Import Peak Change'!$A$106:BD$202,56,FALSE)),0,(VLOOKUP($A48,'Import Peak'!$A$3:BD$99,56,FALSE)-VLOOKUP($A48,'Import Peak Change'!$A$106:BD$202,56,FALSE)))</f>
        <v>0</v>
      </c>
      <c r="BE48" s="6">
        <f>IF(ISERROR(VLOOKUP($A48,'Import Peak'!$A$3:BE$99,57,FALSE)-VLOOKUP($A48,'Import Peak Change'!$A$106:BE$202,57,FALSE)),0,(VLOOKUP($A48,'Import Peak'!$A$3:BE$99,57,FALSE)-VLOOKUP($A48,'Import Peak Change'!$A$106:BE$202,57,FALSE)))</f>
        <v>0</v>
      </c>
      <c r="BF48" s="6">
        <f>IF(ISERROR(VLOOKUP($A48,'Import Peak'!$A$3:BF$99,58,FALSE)-VLOOKUP($A48,'Import Peak Change'!$A$106:BF$202,58,FALSE)),0,(VLOOKUP($A48,'Import Peak'!$A$3:BF$99,58,FALSE)-VLOOKUP($A48,'Import Peak Change'!$A$106:BF$202,58,FALSE)))</f>
        <v>0</v>
      </c>
      <c r="BG48" s="6">
        <f>IF(ISERROR(VLOOKUP($A48,'Import Peak'!$A$3:BG$99,59,FALSE)-VLOOKUP($A48,'Import Peak Change'!$A$106:BG$202,59,FALSE)),0,(VLOOKUP($A48,'Import Peak'!$A$3:BG$99,59,FALSE)-VLOOKUP($A48,'Import Peak Change'!$A$106:BG$202,59,FALSE)))</f>
        <v>0</v>
      </c>
      <c r="BH48" s="6">
        <f>IF(ISERROR(VLOOKUP($A48,'Import Peak'!$A$3:BH$99,60,FALSE)-VLOOKUP($A48,'Import Peak Change'!$A$106:BH$202,60,FALSE)),0,(VLOOKUP($A48,'Import Peak'!$A$3:BH$99,60,FALSE)-VLOOKUP($A48,'Import Peak Change'!$A$106:BH$202,60,FALSE)))</f>
        <v>0</v>
      </c>
      <c r="BI48" s="6">
        <f>IF(ISERROR(VLOOKUP($A48,'Import Peak'!$A$3:BI$99,61,FALSE)-VLOOKUP($A48,'Import Peak Change'!$A$106:BI$202,61,FALSE)),0,(VLOOKUP($A48,'Import Peak'!$A$3:BI$99,61,FALSE)-VLOOKUP($A48,'Import Peak Change'!$A$106:BI$202,61,FALSE)))</f>
        <v>0</v>
      </c>
      <c r="BJ48" s="6">
        <f>IF(ISERROR(VLOOKUP($A48,'Import Peak'!$A$3:BJ$99,62,FALSE)-VLOOKUP($A48,'Import Peak Change'!$A$106:BJ$202,62,FALSE)),0,(VLOOKUP($A48,'Import Peak'!$A$3:BJ$99,62,FALSE)-VLOOKUP($A48,'Import Peak Change'!$A$106:BJ$202,62,FALSE)))</f>
        <v>0</v>
      </c>
      <c r="BK48" s="6">
        <f>IF(ISERROR(VLOOKUP($A48,'Import Peak'!$A$3:BK$99,63,FALSE)-VLOOKUP($A48,'Import Peak Change'!$A$106:BK$202,63,FALSE)),0,(VLOOKUP($A48,'Import Peak'!$A$3:BK$99,63,FALSE)-VLOOKUP($A48,'Import Peak Change'!$A$106:BK$202,63,FALSE)))</f>
        <v>0</v>
      </c>
      <c r="BL48" s="6">
        <f>IF(ISERROR(VLOOKUP($A48,'Import Peak'!$A$3:BL$99,64,FALSE)-VLOOKUP($A48,'Import Peak Change'!$A$106:BL$202,64,FALSE)),0,(VLOOKUP($A48,'Import Peak'!$A$3:BL$99,64,FALSE)-VLOOKUP($A48,'Import Peak Change'!$A$106:BL$202,64,FALSE)))</f>
        <v>0</v>
      </c>
      <c r="BM48" s="6">
        <f>IF(ISERROR(VLOOKUP($A48,'Import Peak'!$A$3:BM$99,65,FALSE)-VLOOKUP($A48,'Import Peak Change'!$A$106:BM$202,65,FALSE)),0,(VLOOKUP($A48,'Import Peak'!$A$3:BM$99,65,FALSE)-VLOOKUP($A48,'Import Peak Change'!$A$106:BM$202,65,FALSE)))</f>
        <v>0</v>
      </c>
      <c r="BN48" s="6">
        <f>IF(ISERROR(VLOOKUP($A48,'Import Peak'!$A$3:BN$99,66,FALSE)-VLOOKUP($A48,'Import Peak Change'!$A$106:BN$202,66,FALSE)),0,(VLOOKUP($A48,'Import Peak'!$A$3:BN$99,66,FALSE)-VLOOKUP($A48,'Import Peak Change'!$A$106:BN$202,66,FALSE)))</f>
        <v>0</v>
      </c>
      <c r="BO48" s="6">
        <f>IF(ISERROR(VLOOKUP($A48,'Import Peak'!$A$3:BO$99,67,FALSE)-VLOOKUP($A48,'Import Peak Change'!$A$106:BO$202,67,FALSE)),0,(VLOOKUP($A48,'Import Peak'!$A$3:BO$99,67,FALSE)-VLOOKUP($A48,'Import Peak Change'!$A$106:BO$202,67,FALSE)))</f>
        <v>0</v>
      </c>
      <c r="BP48" s="6">
        <f>IF(ISERROR(VLOOKUP($A48,'Import Peak'!$A$3:BP$99,68,FALSE)-VLOOKUP($A48,'Import Peak Change'!$A$106:BP$202,68,FALSE)),0,(VLOOKUP($A48,'Import Peak'!$A$3:BP$99,68,FALSE)-VLOOKUP($A48,'Import Peak Change'!$A$106:BP$202,68,FALSE)))</f>
        <v>0</v>
      </c>
      <c r="BQ48" s="6">
        <f>IF(ISERROR(VLOOKUP($A48,'Import Peak'!$A$3:BQ$99,69,FALSE)-VLOOKUP($A48,'Import Peak Change'!$A$106:BQ$202,69,FALSE)),0,(VLOOKUP($A48,'Import Peak'!$A$3:BQ$99,69,FALSE)-VLOOKUP($A48,'Import Peak Change'!$A$106:BQ$202,69,FALSE)))</f>
        <v>0</v>
      </c>
      <c r="BR48" s="6">
        <f>IF(ISERROR(VLOOKUP($A48,'Import Peak'!$A$3:BR$99,70,FALSE)-VLOOKUP($A48,'Import Peak Change'!$A$106:BR$202,70,FALSE)),0,(VLOOKUP($A48,'Import Peak'!$A$3:BR$99,70,FALSE)-VLOOKUP($A48,'Import Peak Change'!$A$106:BR$202,70,FALSE)))</f>
        <v>0</v>
      </c>
      <c r="BS48" s="6">
        <f>IF(ISERROR(VLOOKUP($A48,'Import Peak'!$A$3:BS$99,71,FALSE)-VLOOKUP($A48,'Import Peak Change'!$A$106:BS$202,71,FALSE)),0,(VLOOKUP($A48,'Import Peak'!$A$3:BS$99,71,FALSE)-VLOOKUP($A48,'Import Peak Change'!$A$106:BS$202,71,FALSE)))</f>
        <v>0</v>
      </c>
      <c r="BT48" s="6">
        <f>IF(ISERROR(VLOOKUP($A48,'Import Peak'!$A$3:BT$99,72,FALSE)-VLOOKUP($A48,'Import Peak Change'!$A$106:BT$202,72,FALSE)),0,(VLOOKUP($A48,'Import Peak'!$A$3:BT$99,72,FALSE)-VLOOKUP($A48,'Import Peak Change'!$A$106:BT$202,72,FALSE)))</f>
        <v>0</v>
      </c>
      <c r="BU48" s="6">
        <f>IF(ISERROR(VLOOKUP($A48,'Import Peak'!$A$3:BU$99,73,FALSE)-VLOOKUP($A48,'Import Peak Change'!$A$106:BU$202,73,FALSE)),0,(VLOOKUP($A48,'Import Peak'!$A$3:BU$99,73,FALSE)-VLOOKUP($A48,'Import Peak Change'!$A$106:BU$202,73,FALSE)))</f>
        <v>0</v>
      </c>
      <c r="BV48" s="6">
        <f>IF(ISERROR(VLOOKUP($A48,'Import Peak'!$A$3:BV$99,74,FALSE)-VLOOKUP($A48,'Import Peak Change'!$A$106:BV$202,74,FALSE)),0,(VLOOKUP($A48,'Import Peak'!$A$3:BV$99,74,FALSE)-VLOOKUP($A48,'Import Peak Change'!$A$106:BV$202,74,FALSE)))</f>
        <v>0</v>
      </c>
      <c r="BW48" s="6">
        <f>IF(ISERROR(VLOOKUP($A48,'Import Peak'!$A$3:BW$99,75,FALSE)-VLOOKUP($A48,'Import Peak Change'!$A$106:BW$202,75,FALSE)),0,(VLOOKUP($A48,'Import Peak'!$A$3:BW$99,75,FALSE)-VLOOKUP($A48,'Import Peak Change'!$A$106:BW$202,75,FALSE)))</f>
        <v>0</v>
      </c>
      <c r="BX48" s="6">
        <f>IF(ISERROR(VLOOKUP($A48,'Import Peak'!$A$3:BX$99,76,FALSE)-VLOOKUP($A48,'Import Peak Change'!$A$106:BX$202,76,FALSE)),0,(VLOOKUP($A48,'Import Peak'!$A$3:BX$99,76,FALSE)-VLOOKUP($A48,'Import Peak Change'!$A$106:BX$202,76,FALSE)))</f>
        <v>0</v>
      </c>
      <c r="BY48" s="6">
        <f>IF(ISERROR(VLOOKUP($A48,'Import Peak'!$A$3:BY$99,77,FALSE)-VLOOKUP($A48,'Import Peak Change'!$A$106:BY$202,77,FALSE)),0,(VLOOKUP($A48,'Import Peak'!$A$3:BY$99,77,FALSE)-VLOOKUP($A48,'Import Peak Change'!$A$106:BY$202,77,FALSE)))</f>
        <v>0</v>
      </c>
      <c r="BZ48" s="6">
        <f>IF(ISERROR(VLOOKUP($A48,'Import Peak'!$A$3:BZ$99,78,FALSE)-VLOOKUP($A48,'Import Peak Change'!$A$106:BZ$202,78,FALSE)),0,(VLOOKUP($A48,'Import Peak'!$A$3:BZ$99,78,FALSE)-VLOOKUP($A48,'Import Peak Change'!$A$106:BZ$202,78,FALSE)))</f>
        <v>0</v>
      </c>
      <c r="CA48" s="6">
        <f>IF(ISERROR(VLOOKUP($A48,'Import Peak'!$A$3:CA$99,79,FALSE)-VLOOKUP($A48,'Import Peak Change'!$A$106:CA$202,79,FALSE)),0,(VLOOKUP($A48,'Import Peak'!$A$3:CA$99,79,FALSE)-VLOOKUP($A48,'Import Peak Change'!$A$106:CA$202,79,FALSE)))</f>
        <v>0</v>
      </c>
      <c r="CB48" s="6">
        <f>IF(ISERROR(VLOOKUP($A48,'Import Peak'!$A$3:CB$99,80,FALSE)-VLOOKUP($A48,'Import Peak Change'!$A$106:CB$202,80,FALSE)),0,(VLOOKUP($A48,'Import Peak'!$A$3:CB$99,80,FALSE)-VLOOKUP($A48,'Import Peak Change'!$A$106:CB$202,80,FALSE)))</f>
        <v>0</v>
      </c>
      <c r="CC48" s="6">
        <f>IF(ISERROR(VLOOKUP($A48,'Import Peak'!$A$3:CC$99,81,FALSE)-VLOOKUP($A48,'Import Peak Change'!$A$106:CC$202,81,FALSE)),0,(VLOOKUP($A48,'Import Peak'!$A$3:CC$99,81,FALSE)-VLOOKUP($A48,'Import Peak Change'!$A$106:CC$202,81,FALSE)))</f>
        <v>0</v>
      </c>
      <c r="CD48" s="6">
        <f>IF(ISERROR(VLOOKUP($A48,'Import Peak'!$A$3:CD$99,82,FALSE)-VLOOKUP($A48,'Import Peak Change'!$A$106:CD$202,82,FALSE)),0,(VLOOKUP($A48,'Import Peak'!$A$3:CD$99,82,FALSE)-VLOOKUP($A48,'Import Peak Change'!$A$106:CD$202,82,FALSE)))</f>
        <v>0</v>
      </c>
      <c r="CE48" s="6">
        <f>IF(ISERROR(VLOOKUP($A48,'Import Peak'!$A$3:CE$99,83,FALSE)-VLOOKUP($A48,'Import Peak Change'!$A$106:CE$202,83,FALSE)),0,(VLOOKUP($A48,'Import Peak'!$A$3:CE$99,83,FALSE)-VLOOKUP($A48,'Import Peak Change'!$A$106:CE$202,83,FALSE)))</f>
        <v>0</v>
      </c>
      <c r="CF48" s="6">
        <f>IF(ISERROR(VLOOKUP($A48,'Import Peak'!$A$3:CF$99,84,FALSE)-VLOOKUP($A48,'Import Peak Change'!$A$106:CF$202,84,FALSE)),0,(VLOOKUP($A48,'Import Peak'!$A$3:CF$99,84,FALSE)-VLOOKUP($A48,'Import Peak Change'!$A$106:CF$202,84,FALSE)))</f>
        <v>0</v>
      </c>
      <c r="CG48" s="6">
        <f>IF(ISERROR(VLOOKUP($A48,'Import Peak'!$A$3:CG$99,85,FALSE)-VLOOKUP($A48,'Import Peak Change'!$A$106:CG$202,85,FALSE)),0,(VLOOKUP($A48,'Import Peak'!$A$3:CG$99,85,FALSE)-VLOOKUP($A48,'Import Peak Change'!$A$106:CG$202,85,FALSE)))</f>
        <v>0</v>
      </c>
      <c r="CH48" s="6">
        <f>IF(ISERROR(VLOOKUP($A48,'Import Peak'!$A$3:CH$99,86,FALSE)-VLOOKUP($A48,'Import Peak Change'!$A$106:CH$202,86,FALSE)),0,(VLOOKUP($A48,'Import Peak'!$A$3:CH$99,86,FALSE)-VLOOKUP($A48,'Import Peak Change'!$A$106:CH$202,86,FALSE)))</f>
        <v>0</v>
      </c>
      <c r="CI48" s="6">
        <f>IF(ISERROR(VLOOKUP($A48,'Import Peak'!$A$3:CI$99,87,FALSE)-VLOOKUP($A48,'Import Peak Change'!$A$106:CI$202,87,FALSE)),0,(VLOOKUP($A48,'Import Peak'!$A$3:CI$99,87,FALSE)-VLOOKUP($A48,'Import Peak Change'!$A$106:CI$202,87,FALSE)))</f>
        <v>0</v>
      </c>
      <c r="CJ48" s="6">
        <f>IF(ISERROR(VLOOKUP($A48,'Import Peak'!$A$3:CJ$99,88,FALSE)-VLOOKUP($A48,'Import Peak Change'!$A$106:CJ$202,88,FALSE)),0,(VLOOKUP($A48,'Import Peak'!$A$3:CJ$99,88,FALSE)-VLOOKUP($A48,'Import Peak Change'!$A$106:CJ$202,88,FALSE)))</f>
        <v>0</v>
      </c>
      <c r="CK48" s="6">
        <f>IF(ISERROR(VLOOKUP($A48,'Import Peak'!$A$3:CK$99,89,FALSE)-VLOOKUP($A48,'Import Peak Change'!$A$106:CK$202,89,FALSE)),0,(VLOOKUP($A48,'Import Peak'!$A$3:CK$99,89,FALSE)-VLOOKUP($A48,'Import Peak Change'!$A$106:CK$202,89,FALSE)))</f>
        <v>0</v>
      </c>
      <c r="CL48" s="6">
        <f>IF(ISERROR(VLOOKUP($A48,'Import Peak'!$A$3:CL$99,90,FALSE)-VLOOKUP($A48,'Import Peak Change'!$A$106:CL$202,90,FALSE)),0,(VLOOKUP($A48,'Import Peak'!$A$3:CL$99,90,FALSE)-VLOOKUP($A48,'Import Peak Change'!$A$106:CL$202,90,FALSE)))</f>
        <v>0</v>
      </c>
      <c r="CM48" s="6">
        <f>IF(ISERROR(VLOOKUP($A48,'Import Peak'!$A$3:CM$99,91,FALSE)-VLOOKUP($A48,'Import Peak Change'!$A$106:CM$202,91,FALSE)),0,(VLOOKUP($A48,'Import Peak'!$A$3:CM$99,91,FALSE)-VLOOKUP($A48,'Import Peak Change'!$A$106:CM$202,91,FALSE)))</f>
        <v>0</v>
      </c>
      <c r="CN48" s="6">
        <f>IF(ISERROR(VLOOKUP($A48,'Import Peak'!$A$3:CN$99,92,FALSE)-VLOOKUP($A48,'Import Peak Change'!$A$106:CN$202,92,FALSE)),0,(VLOOKUP($A48,'Import Peak'!$A$3:CN$99,92,FALSE)-VLOOKUP($A48,'Import Peak Change'!$A$106:CN$202,92,FALSE)))</f>
        <v>0</v>
      </c>
      <c r="CO48" s="6">
        <f>IF(ISERROR(VLOOKUP($A48,'Import Peak'!$A$3:CO$99,93,FALSE)-VLOOKUP($A48,'Import Peak Change'!$A$106:CO$202,93,FALSE)),0,(VLOOKUP($A48,'Import Peak'!$A$3:CO$99,93,FALSE)-VLOOKUP($A48,'Import Peak Change'!$A$106:CO$202,93,FALSE)))</f>
        <v>0</v>
      </c>
      <c r="CP48" s="6">
        <f>IF(ISERROR(VLOOKUP($A48,'Import Peak'!$A$3:CP$99,94,FALSE)-VLOOKUP($A48,'Import Peak Change'!$A$106:CP$202,94,FALSE)),0,(VLOOKUP($A48,'Import Peak'!$A$3:CP$99,94,FALSE)-VLOOKUP($A48,'Import Peak Change'!$A$106:CP$202,94,FALSE)))</f>
        <v>0</v>
      </c>
      <c r="CQ48" s="6">
        <f>IF(ISERROR(VLOOKUP($A48,'Import Peak'!$A$3:CQ$99,95,FALSE)-VLOOKUP($A48,'Import Peak Change'!$A$106:CQ$202,95,FALSE)),0,(VLOOKUP($A48,'Import Peak'!$A$3:CQ$99,95,FALSE)-VLOOKUP($A48,'Import Peak Change'!$A$106:CQ$202,95,FALSE)))</f>
        <v>0</v>
      </c>
      <c r="CR48" s="6">
        <f>IF(ISERROR(VLOOKUP($A48,'Import Peak'!$A$3:CR$99,96,FALSE)-VLOOKUP($A48,'Import Peak Change'!$A$106:CR$202,96,FALSE)),0,(VLOOKUP($A48,'Import Peak'!$A$3:CR$99,96,FALSE)-VLOOKUP($A48,'Import Peak Change'!$A$106:CR$202,96,FALSE)))</f>
        <v>0</v>
      </c>
      <c r="CS48" s="6">
        <f>IF(ISERROR(VLOOKUP($A48,'Import Peak'!$A$3:CS$99,97,FALSE)-VLOOKUP($A48,'Import Peak Change'!$A$106:CS$202,97,FALSE)),0,(VLOOKUP($A48,'Import Peak'!$A$3:CS$99,97,FALSE)-VLOOKUP($A48,'Import Peak Change'!$A$106:CS$202,97,FALSE)))</f>
        <v>0</v>
      </c>
      <c r="CT48" s="6">
        <f>IF(ISERROR(VLOOKUP($A48,'Import Peak'!$A$3:CT$99,98,FALSE)-VLOOKUP($A48,'Import Peak Change'!$A$106:CT$202,98,FALSE)),0,(VLOOKUP($A48,'Import Peak'!$A$3:CT$99,98,FALSE)-VLOOKUP($A48,'Import Peak Change'!$A$106:CT$202,98,FALSE)))</f>
        <v>0</v>
      </c>
      <c r="CU48" s="6">
        <f>IF(ISERROR(VLOOKUP($A48,'Import Peak'!$A$3:CU$99,99,FALSE)-VLOOKUP($A48,'Import Peak Change'!$A$106:CU$202,99,FALSE)),0,(VLOOKUP($A48,'Import Peak'!$A$3:CU$99,99,FALSE)-VLOOKUP($A48,'Import Peak Change'!$A$106:CU$202,99,FALSE)))</f>
        <v>0</v>
      </c>
      <c r="CV48" s="6">
        <f>IF(ISERROR(VLOOKUP($A48,'Import Peak'!$A$3:CV$99,100,FALSE)-VLOOKUP($A48,'Import Peak Change'!$A$106:CV$202,100,FALSE)),0,(VLOOKUP($A48,'Import Peak'!$A$3:CV$99,100,FALSE)-VLOOKUP($A48,'Import Peak Change'!$A$106:CV$202,100,FALSE)))</f>
        <v>0</v>
      </c>
      <c r="CW48" s="6">
        <f>IF(ISERROR(VLOOKUP($A48,'Import Peak'!$A$3:CW$99,101,FALSE)-VLOOKUP($A48,'Import Peak Change'!$A$106:CW$202,101,FALSE)),0,(VLOOKUP($A48,'Import Peak'!$A$3:CW$99,101,FALSE)-VLOOKUP($A48,'Import Peak Change'!$A$106:CW$202,101,FALSE)))</f>
        <v>0</v>
      </c>
      <c r="CX48" s="6">
        <f>IF(ISERROR(VLOOKUP($A48,'Import Peak'!$A$3:CX$99,102,FALSE)-VLOOKUP($A48,'Import Peak Change'!$A$106:CX$202,102,FALSE)),0,(VLOOKUP($A48,'Import Peak'!$A$3:CX$99,102,FALSE)-VLOOKUP($A48,'Import Peak Change'!$A$106:CX$202,102,FALSE)))</f>
        <v>0</v>
      </c>
      <c r="CY48" s="6">
        <f>IF(ISERROR(VLOOKUP($A48,'Import Peak'!$A$3:CY$99,103,FALSE)-VLOOKUP($A48,'Import Peak Change'!$A$106:CY$202,103,FALSE)),0,(VLOOKUP($A48,'Import Peak'!$A$3:CY$99,103,FALSE)-VLOOKUP($A48,'Import Peak Change'!$A$106:CY$202,103,FALSE)))</f>
        <v>0</v>
      </c>
      <c r="CZ48" s="6">
        <f>IF(ISERROR(VLOOKUP($A48,'Import Peak'!$A$3:CZ$99,104,FALSE)-VLOOKUP($A48,'Import Peak Change'!$A$106:CZ$202,104,FALSE)),0,(VLOOKUP($A48,'Import Peak'!$A$3:CZ$99,104,FALSE)-VLOOKUP($A48,'Import Peak Change'!$A$106:CZ$202,104,FALSE)))</f>
        <v>0</v>
      </c>
      <c r="DA48" s="6">
        <f>IF(ISERROR(VLOOKUP($A48,'Import Peak'!$A$3:DA$99,105,FALSE)-VLOOKUP($A48,'Import Peak Change'!$A$106:DA$202,105,FALSE)),0,(VLOOKUP($A48,'Import Peak'!$A$3:DA$99,105,FALSE)-VLOOKUP($A48,'Import Peak Change'!$A$106:DA$202,105,FALSE)))</f>
        <v>0</v>
      </c>
      <c r="DB48" s="6">
        <f>IF(ISERROR(VLOOKUP($A48,'Import Peak'!$A$3:DB$99,106,FALSE)-VLOOKUP($A48,'Import Peak Change'!$A$106:DB$202,106,FALSE)),0,(VLOOKUP($A48,'Import Peak'!$A$3:DB$99,106,FALSE)-VLOOKUP($A48,'Import Peak Change'!$A$106:DB$202,106,FALSE)))</f>
        <v>0</v>
      </c>
      <c r="DC48" s="6">
        <f>IF(ISERROR(VLOOKUP($A48,'Import Peak'!$A$3:DC$99,107,FALSE)-VLOOKUP($A48,'Import Peak Change'!$A$106:DC$202,107,FALSE)),0,(VLOOKUP($A48,'Import Peak'!$A$3:DC$99,107,FALSE)-VLOOKUP($A48,'Import Peak Change'!$A$106:DC$202,107,FALSE)))</f>
        <v>0</v>
      </c>
      <c r="DD48" s="6">
        <f>IF(ISERROR(VLOOKUP($A48,'Import Peak'!$A$3:DD$99,108,FALSE)-VLOOKUP($A48,'Import Peak Change'!$A$106:DD$202,108,FALSE)),0,(VLOOKUP($A48,'Import Peak'!$A$3:DD$99,108,FALSE)-VLOOKUP($A48,'Import Peak Change'!$A$106:DD$202,108,FALSE)))</f>
        <v>0</v>
      </c>
      <c r="DE48" s="6">
        <f>IF(ISERROR(VLOOKUP($A48,'Import Peak'!$A$3:DE$99,109,FALSE)-VLOOKUP($A48,'Import Peak Change'!$A$106:DE$202,109,FALSE)),0,(VLOOKUP($A48,'Import Peak'!$A$3:DE$99,109,FALSE)-VLOOKUP($A48,'Import Peak Change'!$A$106:DE$202,109,FALSE)))</f>
        <v>0</v>
      </c>
      <c r="DF48" s="6">
        <f>IF(ISERROR(VLOOKUP($A48,'Import Peak'!$A$3:DF$99,110,FALSE)-VLOOKUP($A48,'Import Peak Change'!$A$106:DF$202,110,FALSE)),0,(VLOOKUP($A48,'Import Peak'!$A$3:DF$99,110,FALSE)-VLOOKUP($A48,'Import Peak Change'!$A$106:DF$202,110,FALSE)))</f>
        <v>0</v>
      </c>
      <c r="DG48" s="6">
        <f>IF(ISERROR(VLOOKUP($A48,'Import Peak'!$A$3:DG$99,111,FALSE)-VLOOKUP($A48,'Import Peak Change'!$A$106:DG$202,111,FALSE)),0,(VLOOKUP($A48,'Import Peak'!$A$3:DG$99,111,FALSE)-VLOOKUP($A48,'Import Peak Change'!$A$106:DG$202,111,FALSE)))</f>
        <v>0</v>
      </c>
      <c r="DH48" s="6">
        <f>IF(ISERROR(VLOOKUP($A48,'Import Peak'!$A$3:DH$99,112,FALSE)-VLOOKUP($A48,'Import Peak Change'!$A$106:DH$202,112,FALSE)),0,(VLOOKUP($A48,'Import Peak'!$A$3:DH$99,112,FALSE)-VLOOKUP($A48,'Import Peak Change'!$A$106:DH$202,112,FALSE)))</f>
        <v>0</v>
      </c>
      <c r="DI48" s="6">
        <f>IF(ISERROR(VLOOKUP($A48,'Import Peak'!$A$3:DI$99,113,FALSE)-VLOOKUP($A48,'Import Peak Change'!$A$106:DI$202,113,FALSE)),0,(VLOOKUP($A48,'Import Peak'!$A$3:DI$99,113,FALSE)-VLOOKUP($A48,'Import Peak Change'!$A$106:DI$202,113,FALSE)))</f>
        <v>0</v>
      </c>
      <c r="DJ48" s="6">
        <f>IF(ISERROR(VLOOKUP($A48,'Import Peak'!$A$3:DJ$99,114,FALSE)-VLOOKUP($A48,'Import Peak Change'!$A$106:DJ$202,114,FALSE)),0,(VLOOKUP($A48,'Import Peak'!$A$3:DJ$99,114,FALSE)-VLOOKUP($A48,'Import Peak Change'!$A$106:DJ$202,114,FALSE)))</f>
        <v>0</v>
      </c>
      <c r="DK48" s="6">
        <f>IF(ISERROR(VLOOKUP($A48,'Import Peak'!$A$3:DK$99,115,FALSE)-VLOOKUP($A48,'Import Peak Change'!$A$106:DK$202,115,FALSE)),0,(VLOOKUP($A48,'Import Peak'!$A$3:DK$99,115,FALSE)-VLOOKUP($A48,'Import Peak Change'!$A$106:DK$202,115,FALSE)))</f>
        <v>0</v>
      </c>
      <c r="DL48" s="6">
        <f>IF(ISERROR(VLOOKUP($A48,'Import Peak'!$A$3:DL$99,116,FALSE)-VLOOKUP($A48,'Import Peak Change'!$A$106:DL$202,116,FALSE)),0,(VLOOKUP($A48,'Import Peak'!$A$3:DL$99,116,FALSE)-VLOOKUP($A48,'Import Peak Change'!$A$106:DL$202,116,FALSE)))</f>
        <v>0</v>
      </c>
      <c r="DM48" s="6">
        <f>IF(ISERROR(VLOOKUP($A48,'Import Peak'!$A$3:DM$99,117,FALSE)-VLOOKUP($A48,'Import Peak Change'!$A$106:DM$202,117,FALSE)),0,(VLOOKUP($A48,'Import Peak'!$A$3:DM$99,117,FALSE)-VLOOKUP($A48,'Import Peak Change'!$A$106:DM$202,117,FALSE)))</f>
        <v>0</v>
      </c>
      <c r="DN48" s="6">
        <f>IF(ISERROR(VLOOKUP($A48,'Import Peak'!$A$3:DN$99,118,FALSE)-VLOOKUP($A48,'Import Peak Change'!$A$106:DN$202,118,FALSE)),0,(VLOOKUP($A48,'Import Peak'!$A$3:DN$99,118,FALSE)-VLOOKUP($A48,'Import Peak Change'!$A$106:DN$202,118,FALSE)))</f>
        <v>0</v>
      </c>
      <c r="DO48" s="6">
        <f>IF(ISERROR(VLOOKUP($A48,'Import Peak'!$A$3:DO$99,119,FALSE)-VLOOKUP($A48,'Import Peak Change'!$A$106:DO$202,119,FALSE)),0,(VLOOKUP($A48,'Import Peak'!$A$3:DO$99,119,FALSE)-VLOOKUP($A48,'Import Peak Change'!$A$106:DO$202,119,FALSE)))</f>
        <v>0</v>
      </c>
      <c r="DP48" s="6">
        <f>IF(ISERROR(VLOOKUP($A48,'Import Peak'!$A$3:DP$99,120,FALSE)-VLOOKUP($A48,'Import Peak Change'!$A$106:DP$202,120,FALSE)),0,(VLOOKUP($A48,'Import Peak'!$A$3:DP$99,120,FALSE)-VLOOKUP($A48,'Import Peak Change'!$A$106:DP$202,120,FALSE)))</f>
        <v>0</v>
      </c>
      <c r="DQ48" s="6">
        <f>IF(ISERROR(VLOOKUP($A48,'Import Peak'!$A$3:DQ$99,121,FALSE)-VLOOKUP($A48,'Import Peak Change'!$A$106:DQ$202,121,FALSE)),0,(VLOOKUP($A48,'Import Peak'!$A$3:DQ$99,121,FALSE)-VLOOKUP($A48,'Import Peak Change'!$A$106:DQ$202,121,FALSE)))</f>
        <v>0</v>
      </c>
      <c r="DR48" s="6">
        <f>IF(ISERROR(VLOOKUP($A48,'Import Peak'!$A$3:DR$99,122,FALSE)-VLOOKUP($A48,'Import Peak Change'!$A$106:DR$202,122,FALSE)),0,(VLOOKUP($A48,'Import Peak'!$A$3:DR$99,122,FALSE)-VLOOKUP($A48,'Import Peak Change'!$A$106:DR$202,122,FALSE)))</f>
        <v>0</v>
      </c>
      <c r="DS48" s="6">
        <f>IF(ISERROR(VLOOKUP($A48,'Import Peak'!$A$3:DS$99,123,FALSE)-VLOOKUP($A48,'Import Peak Change'!$A$106:DS$202,123,FALSE)),0,(VLOOKUP($A48,'Import Peak'!$A$3:DS$99,123,FALSE)-VLOOKUP($A48,'Import Peak Change'!$A$106:DS$202,123,FALSE)))</f>
        <v>0</v>
      </c>
      <c r="DT48" s="6">
        <f>IF(ISERROR(VLOOKUP($A48,'Import Peak'!$A$3:DT$99,124,FALSE)-VLOOKUP($A48,'Import Peak Change'!$A$106:DT$202,124,FALSE)),0,(VLOOKUP($A48,'Import Peak'!$A$3:DT$99,124,FALSE)-VLOOKUP($A48,'Import Peak Change'!$A$106:DT$202,124,FALSE)))</f>
        <v>0</v>
      </c>
      <c r="DU48" s="6">
        <f>IF(ISERROR(VLOOKUP($A48,'Import Peak'!$A$3:DU$99,125,FALSE)-VLOOKUP($A48,'Import Peak Change'!$A$106:DU$202,125,FALSE)),0,(VLOOKUP($A48,'Import Peak'!$A$3:DU$99,125,FALSE)-VLOOKUP($A48,'Import Peak Change'!$A$106:DU$202,125,FALSE)))</f>
        <v>0</v>
      </c>
      <c r="DV48" s="6">
        <f>IF(ISERROR(VLOOKUP($A48,'Import Peak'!$A$3:DV$99,126,FALSE)-VLOOKUP($A48,'Import Peak Change'!$A$106:DV$202,126,FALSE)),0,(VLOOKUP($A48,'Import Peak'!$A$3:DV$99,126,FALSE)-VLOOKUP($A48,'Import Peak Change'!$A$106:DV$202,126,FALSE)))</f>
        <v>0</v>
      </c>
      <c r="DW48" s="6">
        <f>IF(ISERROR(VLOOKUP($A48,'Import Peak'!$A$3:DW$99,127,FALSE)-VLOOKUP($A48,'Import Peak Change'!$A$106:DW$202,127,FALSE)),0,(VLOOKUP($A48,'Import Peak'!$A$3:DW$99,127,FALSE)-VLOOKUP($A48,'Import Peak Change'!$A$106:DW$202,127,FALSE)))</f>
        <v>0</v>
      </c>
      <c r="DX48" s="6">
        <f>IF(ISERROR(VLOOKUP($A48,'Import Peak'!$A$3:DX$99,128,FALSE)-VLOOKUP($A48,'Import Peak Change'!$A$106:DX$202,128,FALSE)),0,(VLOOKUP($A48,'Import Peak'!$A$3:DX$99,128,FALSE)-VLOOKUP($A48,'Import Peak Change'!$A$106:DX$202,128,FALSE)))</f>
        <v>0</v>
      </c>
      <c r="DY48" s="6">
        <f>IF(ISERROR(VLOOKUP($A48,'Import Peak'!$A$3:DY$99,129,FALSE)-VLOOKUP($A48,'Import Peak Change'!$A$106:DY$202,129,FALSE)),0,(VLOOKUP($A48,'Import Peak'!$A$3:DY$99,129,FALSE)-VLOOKUP($A48,'Import Peak Change'!$A$106:DY$202,129,FALSE)))</f>
        <v>0</v>
      </c>
      <c r="DZ48" s="6">
        <f>IF(ISERROR(VLOOKUP($A48,'Import Peak'!$A$3:DZ$99,130,FALSE)-VLOOKUP($A48,'Import Peak Change'!$A$106:DZ$202,130,FALSE)),0,(VLOOKUP($A48,'Import Peak'!$A$3:DZ$99,130,FALSE)-VLOOKUP($A48,'Import Peak Change'!$A$106:DZ$202,130,FALSE)))</f>
        <v>0</v>
      </c>
      <c r="EA48" s="6">
        <f>IF(ISERROR(VLOOKUP($A48,'Import Peak'!$A$3:EA$99,131,FALSE)-VLOOKUP($A48,'Import Peak Change'!$A$106:EA$202,131,FALSE)),0,(VLOOKUP($A48,'Import Peak'!$A$3:EA$99,131,FALSE)-VLOOKUP($A48,'Import Peak Change'!$A$106:EA$202,131,FALSE)))</f>
        <v>0</v>
      </c>
      <c r="EB48" s="6">
        <f>IF(ISERROR(VLOOKUP($A48,'Import Peak'!$A$3:EB$99,132,FALSE)-VLOOKUP($A48,'Import Peak Change'!$A$106:EB$202,132,FALSE)),0,(VLOOKUP($A48,'Import Peak'!$A$3:EB$99,132,FALSE)-VLOOKUP($A48,'Import Peak Change'!$A$106:EB$202,132,FALSE)))</f>
        <v>0</v>
      </c>
      <c r="EC48" s="6">
        <f>IF(ISERROR(VLOOKUP($A48,'Import Peak'!$A$3:EC$99,133,FALSE)-VLOOKUP($A48,'Import Peak Change'!$A$106:EC$202,133,FALSE)),0,(VLOOKUP($A48,'Import Peak'!$A$3:EC$99,133,FALSE)-VLOOKUP($A48,'Import Peak Change'!$A$106:EC$202,133,FALSE)))</f>
        <v>0</v>
      </c>
      <c r="ED48" s="6">
        <f>IF(ISERROR(VLOOKUP($A48,'Import Peak'!$A$3:ED$99,134,FALSE)-VLOOKUP($A48,'Import Peak Change'!$A$106:ED$202,134,FALSE)),0,(VLOOKUP($A48,'Import Peak'!$A$3:ED$99,134,FALSE)-VLOOKUP($A48,'Import Peak Change'!$A$106:ED$202,134,FALSE)))</f>
        <v>0</v>
      </c>
      <c r="EE48" s="6">
        <f>IF(ISERROR(VLOOKUP($A48,'Import Peak'!$A$3:EE$99,135,FALSE)-VLOOKUP($A48,'Import Peak Change'!$A$106:EE$202,135,FALSE)),0,(VLOOKUP($A48,'Import Peak'!$A$3:EE$99,135,FALSE)-VLOOKUP($A48,'Import Peak Change'!$A$106:EE$202,135,FALSE)))</f>
        <v>0</v>
      </c>
      <c r="EF48" s="6">
        <f>IF(ISERROR(VLOOKUP($A48,'Import Peak'!$A$3:EF$99,136,FALSE)-VLOOKUP($A48,'Import Peak Change'!$A$106:EF$202,136,FALSE)),0,(VLOOKUP($A48,'Import Peak'!$A$3:EF$99,136,FALSE)-VLOOKUP($A48,'Import Peak Change'!$A$106:EF$202,136,FALSE)))</f>
        <v>0</v>
      </c>
      <c r="EG48" s="6">
        <f>IF(ISERROR(VLOOKUP($A48,'Import Peak'!$A$3:EG$99,137,FALSE)-VLOOKUP($A48,'Import Peak Change'!$A$106:EG$202,137,FALSE)),0,(VLOOKUP($A48,'Import Peak'!$A$3:EG$99,137,FALSE)-VLOOKUP($A48,'Import Peak Change'!$A$106:EG$202,137,FALSE)))</f>
        <v>0</v>
      </c>
      <c r="EH48" s="6">
        <f>IF(ISERROR(VLOOKUP($A48,'Import Peak'!$A$3:EH$99,138,FALSE)-VLOOKUP($A48,'Import Peak Change'!$A$106:EH$202,138,FALSE)),0,(VLOOKUP($A48,'Import Peak'!$A$3:EH$99,138,FALSE)-VLOOKUP($A48,'Import Peak Change'!$A$106:EH$202,138,FALSE)))</f>
        <v>0</v>
      </c>
      <c r="EI48" s="6">
        <f>IF(ISERROR(VLOOKUP($A48,'Import Peak'!$A$3:EI$99,139,FALSE)-VLOOKUP($A48,'Import Peak Change'!$A$106:EI$202,139,FALSE)),0,(VLOOKUP($A48,'Import Peak'!$A$3:EI$99,139,FALSE)-VLOOKUP($A48,'Import Peak Change'!$A$106:EI$202,139,FALSE)))</f>
        <v>0</v>
      </c>
      <c r="EJ48" s="6">
        <f>IF(ISERROR(VLOOKUP($A48,'Import Peak'!$A$3:EJ$99,140,FALSE)-VLOOKUP($A48,'Import Peak Change'!$A$106:EJ$202,140,FALSE)),0,(VLOOKUP($A48,'Import Peak'!$A$3:EJ$99,140,FALSE)-VLOOKUP($A48,'Import Peak Change'!$A$106:EJ$202,140,FALSE)))</f>
        <v>0</v>
      </c>
      <c r="EK48" s="6">
        <f>IF(ISERROR(VLOOKUP($A48,'Import Peak'!$A$3:EK$99,141,FALSE)-VLOOKUP($A48,'Import Peak Change'!$A$106:EK$202,141,FALSE)),0,(VLOOKUP($A48,'Import Peak'!$A$3:EK$99,141,FALSE)-VLOOKUP($A48,'Import Peak Change'!$A$106:EK$202,141,FALSE)))</f>
        <v>0</v>
      </c>
      <c r="EL48" s="6">
        <f>IF(ISERROR(VLOOKUP($A48,'Import Peak'!$A$3:EL$99,142,FALSE)-VLOOKUP($A48,'Import Peak Change'!$A$106:EL$202,142,FALSE)),0,(VLOOKUP($A48,'Import Peak'!$A$3:EL$99,142,FALSE)-VLOOKUP($A48,'Import Peak Change'!$A$106:EL$202,142,FALSE)))</f>
        <v>0</v>
      </c>
      <c r="EM48" s="6">
        <f>IF(ISERROR(VLOOKUP($A48,'Import Peak'!$A$3:EM$99,143,FALSE)-VLOOKUP($A48,'Import Peak Change'!$A$106:EM$202,143,FALSE)),0,(VLOOKUP($A48,'Import Peak'!$A$3:EM$99,143,FALSE)-VLOOKUP($A48,'Import Peak Change'!$A$106:EM$202,143,FALSE)))</f>
        <v>0</v>
      </c>
      <c r="EN48" s="6">
        <f>IF(ISERROR(VLOOKUP($A48,'Import Peak'!$A$3:EN$99,144,FALSE)-VLOOKUP($A48,'Import Peak Change'!$A$106:EN$202,144,FALSE)),0,(VLOOKUP($A48,'Import Peak'!$A$3:EN$99,144,FALSE)-VLOOKUP($A48,'Import Peak Change'!$A$106:EN$202,144,FALSE)))</f>
        <v>0</v>
      </c>
      <c r="EO48" s="6">
        <f>IF(ISERROR(VLOOKUP($A48,'Import Peak'!$A$3:EO$99,145,FALSE)-VLOOKUP($A48,'Import Peak Change'!$A$106:EO$202,145,FALSE)),0,(VLOOKUP($A48,'Import Peak'!$A$3:EO$99,145,FALSE)-VLOOKUP($A48,'Import Peak Change'!$A$106:EO$202,145,FALSE)))</f>
        <v>0</v>
      </c>
      <c r="EP48" s="6">
        <f>IF(ISERROR(VLOOKUP($A48,'Import Peak'!$A$3:EP$99,146,FALSE)-VLOOKUP($A48,'Import Peak Change'!$A$106:EP$202,146,FALSE)),0,(VLOOKUP($A48,'Import Peak'!$A$3:EP$99,146,FALSE)-VLOOKUP($A48,'Import Peak Change'!$A$106:EP$202,146,FALSE)))</f>
        <v>0</v>
      </c>
      <c r="EQ48" s="6">
        <f>IF(ISERROR(VLOOKUP($A48,'Import Peak'!$A$3:EQ$99,147,FALSE)-VLOOKUP($A48,'Import Peak Change'!$A$106:EQ$202,147,FALSE)),0,(VLOOKUP($A48,'Import Peak'!$A$3:EQ$99,147,FALSE)-VLOOKUP($A48,'Import Peak Change'!$A$106:EQ$202,147,FALSE)))</f>
        <v>0</v>
      </c>
      <c r="ER48" s="6">
        <f>IF(ISERROR(VLOOKUP($A48,'Import Peak'!$A$3:ER$99,148,FALSE)-VLOOKUP($A48,'Import Peak Change'!$A$106:ER$202,148,FALSE)),0,(VLOOKUP($A48,'Import Peak'!$A$3:ER$99,148,FALSE)-VLOOKUP($A48,'Import Peak Change'!$A$106:ER$202,148,FALSE)))</f>
        <v>0</v>
      </c>
      <c r="ES48" s="6">
        <f>IF(ISERROR(VLOOKUP($A48,'Import Peak'!$A$3:ES$99,149,FALSE)-VLOOKUP($A48,'Import Peak Change'!$A$106:ES$202,149,FALSE)),0,(VLOOKUP($A48,'Import Peak'!$A$3:ES$99,149,FALSE)-VLOOKUP($A48,'Import Peak Change'!$A$106:ES$202,149,FALSE)))</f>
        <v>0</v>
      </c>
      <c r="ET48" s="6">
        <f>IF(ISERROR(VLOOKUP($A48,'Import Peak'!$A$3:ET$99,150,FALSE)-VLOOKUP($A48,'Import Peak Change'!$A$106:ET$202,150,FALSE)),0,(VLOOKUP($A48,'Import Peak'!$A$3:ET$99,150,FALSE)-VLOOKUP($A48,'Import Peak Change'!$A$106:ET$202,150,FALSE)))</f>
        <v>0</v>
      </c>
      <c r="EU48" s="6">
        <f>IF(ISERROR(VLOOKUP($A48,'Import Peak'!$A$3:EU$99,151,FALSE)-VLOOKUP($A48,'Import Peak Change'!$A$106:EU$202,151,FALSE)),0,(VLOOKUP($A48,'Import Peak'!$A$3:EU$99,151,FALSE)-VLOOKUP($A48,'Import Peak Change'!$A$106:EU$202,151,FALSE)))</f>
        <v>0</v>
      </c>
      <c r="EV48" s="6">
        <f>IF(ISERROR(VLOOKUP($A48,'Import Peak'!$A$3:EV$99,152,FALSE)-VLOOKUP($A48,'Import Peak Change'!$A$106:EV$202,152,FALSE)),0,(VLOOKUP($A48,'Import Peak'!$A$3:EV$99,152,FALSE)-VLOOKUP($A48,'Import Peak Change'!$A$106:EV$202,152,FALSE)))</f>
        <v>0</v>
      </c>
      <c r="EW48" s="6">
        <f>IF(ISERROR(VLOOKUP($A48,'Import Peak'!$A$3:EW$99,153,FALSE)-VLOOKUP($A48,'Import Peak Change'!$A$106:EW$202,153,FALSE)),0,(VLOOKUP($A48,'Import Peak'!$A$3:EW$99,153,FALSE)-VLOOKUP($A48,'Import Peak Change'!$A$106:EW$202,153,FALSE)))</f>
        <v>0</v>
      </c>
      <c r="EX48" s="6">
        <f>IF(ISERROR(VLOOKUP($A48,'Import Peak'!$A$3:EX$99,154,FALSE)-VLOOKUP($A48,'Import Peak Change'!$A$106:EX$202,154,FALSE)),0,(VLOOKUP($A48,'Import Peak'!$A$3:EX$99,154,FALSE)-VLOOKUP($A48,'Import Peak Change'!$A$106:EX$202,154,FALSE)))</f>
        <v>0</v>
      </c>
      <c r="EY48" s="6">
        <f>IF(ISERROR(VLOOKUP($A48,'Import Peak'!$A$3:EY$99,155,FALSE)-VLOOKUP($A48,'Import Peak Change'!$A$106:EY$202,155,FALSE)),0,(VLOOKUP($A48,'Import Peak'!$A$3:EY$99,155,FALSE)-VLOOKUP($A48,'Import Peak Change'!$A$106:EY$202,155,FALSE)))</f>
        <v>0</v>
      </c>
      <c r="EZ48" s="6">
        <f>IF(ISERROR(VLOOKUP($A48,'Import Peak'!$A$3:EZ$99,156,FALSE)-VLOOKUP($A48,'Import Peak Change'!$A$106:EZ$202,156,FALSE)),0,(VLOOKUP($A48,'Import Peak'!$A$3:EZ$99,156,FALSE)-VLOOKUP($A48,'Import Peak Change'!$A$106:EZ$202,156,FALSE)))</f>
        <v>0</v>
      </c>
      <c r="FA48" s="6">
        <f>IF(ISERROR(VLOOKUP($A48,'Import Peak'!$A$3:FA$99,157,FALSE)-VLOOKUP($A48,'Import Peak Change'!$A$106:FA$202,157,FALSE)),0,(VLOOKUP($A48,'Import Peak'!$A$3:FA$99,157,FALSE)-VLOOKUP($A48,'Import Peak Change'!$A$106:FA$202,157,FALSE)))</f>
        <v>0</v>
      </c>
      <c r="FB48" s="6">
        <f>IF(ISERROR(VLOOKUP($A48,'Import Peak'!$A$3:FB$99,158,FALSE)-VLOOKUP($A48,'Import Peak Change'!$A$106:FB$202,158,FALSE)),0,(VLOOKUP($A48,'Import Peak'!$A$3:FB$99,158,FALSE)-VLOOKUP($A48,'Import Peak Change'!$A$106:FB$202,158,FALSE)))</f>
        <v>0</v>
      </c>
      <c r="FC48" s="6">
        <f>IF(ISERROR(VLOOKUP($A48,'Import Peak'!$A$3:FC$99,159,FALSE)-VLOOKUP($A48,'Import Peak Change'!$A$106:FC$202,159,FALSE)),0,(VLOOKUP($A48,'Import Peak'!$A$3:FC$99,159,FALSE)-VLOOKUP($A48,'Import Peak Change'!$A$106:FC$202,159,FALSE)))</f>
        <v>0</v>
      </c>
      <c r="FD48" s="6">
        <f>IF(ISERROR(VLOOKUP($A48,'Import Peak'!$A$3:FD$99,160,FALSE)-VLOOKUP($A48,'Import Peak Change'!$A$106:FD$202,160,FALSE)),0,(VLOOKUP($A48,'Import Peak'!$A$3:FD$99,160,FALSE)-VLOOKUP($A48,'Import Peak Change'!$A$106:FD$202,160,FALSE)))</f>
        <v>0</v>
      </c>
      <c r="FE48" s="6">
        <f>IF(ISERROR(VLOOKUP($A48,'Import Peak'!$A$3:FE$99,161,FALSE)-VLOOKUP($A48,'Import Peak Change'!$A$106:FE$202,161,FALSE)),0,(VLOOKUP($A48,'Import Peak'!$A$3:FE$99,161,FALSE)-VLOOKUP($A48,'Import Peak Change'!$A$106:FE$202,161,FALSE)))</f>
        <v>0</v>
      </c>
      <c r="FF48" s="6">
        <f>IF(ISERROR(VLOOKUP($A48,'Import Peak'!$A$3:FF$99,162,FALSE)-VLOOKUP($A48,'Import Peak Change'!$A$106:FF$202,162,FALSE)),0,(VLOOKUP($A48,'Import Peak'!$A$3:FF$99,162,FALSE)-VLOOKUP($A48,'Import Peak Change'!$A$106:FF$202,162,FALSE)))</f>
        <v>0</v>
      </c>
      <c r="FG48" s="6">
        <f>IF(ISERROR(VLOOKUP($A48,'Import Peak'!$A$3:FG$99,163,FALSE)-VLOOKUP($A48,'Import Peak Change'!$A$106:FG$202,163,FALSE)),0,(VLOOKUP($A48,'Import Peak'!$A$3:FG$99,163,FALSE)-VLOOKUP($A48,'Import Peak Change'!$A$106:FG$202,163,FALSE)))</f>
        <v>0</v>
      </c>
      <c r="FH48" s="6">
        <f>IF(ISERROR(VLOOKUP($A48,'Import Peak'!$A$3:FH$99,164,FALSE)-VLOOKUP($A48,'Import Peak Change'!$A$106:FH$202,164,FALSE)),0,(VLOOKUP($A48,'Import Peak'!$A$3:FH$99,164,FALSE)-VLOOKUP($A48,'Import Peak Change'!$A$106:FH$202,164,FALSE)))</f>
        <v>0</v>
      </c>
      <c r="FI48" s="6">
        <f>IF(ISERROR(VLOOKUP($A48,'Import Peak'!$A$3:FI$99,165,FALSE)-VLOOKUP($A48,'Import Peak Change'!$A$106:FI$202,165,FALSE)),0,(VLOOKUP($A48,'Import Peak'!$A$3:FI$99,165,FALSE)-VLOOKUP($A48,'Import Peak Change'!$A$106:FI$202,165,FALSE)))</f>
        <v>0</v>
      </c>
      <c r="FJ48" s="6">
        <f>IF(ISERROR(VLOOKUP($A48,'Import Peak'!$A$3:FJ$99,166,FALSE)-VLOOKUP($A48,'Import Peak Change'!$A$106:FJ$202,166,FALSE)),0,(VLOOKUP($A48,'Import Peak'!$A$3:FJ$99,166,FALSE)-VLOOKUP($A48,'Import Peak Change'!$A$106:FJ$202,166,FALSE)))</f>
        <v>0</v>
      </c>
      <c r="FK48" s="6">
        <f>IF(ISERROR(VLOOKUP($A48,'Import Peak'!$A$3:FK$99,167,FALSE)-VLOOKUP($A48,'Import Peak Change'!$A$106:FK$202,167,FALSE)),0,(VLOOKUP($A48,'Import Peak'!$A$3:FK$99,167,FALSE)-VLOOKUP($A48,'Import Peak Change'!$A$106:FK$202,167,FALSE)))</f>
        <v>0</v>
      </c>
      <c r="FL48" s="6">
        <f>IF(ISERROR(VLOOKUP($A48,'Import Peak'!$A$3:FL$99,168,FALSE)-VLOOKUP($A48,'Import Peak Change'!$A$106:FL$202,168,FALSE)),0,(VLOOKUP($A48,'Import Peak'!$A$3:FL$99,168,FALSE)-VLOOKUP($A48,'Import Peak Change'!$A$106:FL$202,168,FALSE)))</f>
        <v>0</v>
      </c>
      <c r="FM48" s="6">
        <f>IF(ISERROR(VLOOKUP($A48,'Import Peak'!$A$3:FM$99,169,FALSE)-VLOOKUP($A48,'Import Peak Change'!$A$106:FM$202,169,FALSE)),0,(VLOOKUP($A48,'Import Peak'!$A$3:FM$99,169,FALSE)-VLOOKUP($A48,'Import Peak Change'!$A$106:FM$202,169,FALSE)))</f>
        <v>0</v>
      </c>
      <c r="FN48" s="6">
        <f>IF(ISERROR(VLOOKUP($A48,'Import Peak'!$A$3:FN$99,170,FALSE)-VLOOKUP($A48,'Import Peak Change'!$A$106:FN$202,170,FALSE)),0,(VLOOKUP($A48,'Import Peak'!$A$3:FN$99,170,FALSE)-VLOOKUP($A48,'Import Peak Change'!$A$106:FN$202,170,FALSE)))</f>
        <v>0</v>
      </c>
      <c r="FO48" s="6">
        <f>IF(ISERROR(VLOOKUP($A48,'Import Peak'!$A$3:FO$99,171,FALSE)-VLOOKUP($A48,'Import Peak Change'!$A$106:FO$202,171,FALSE)),0,(VLOOKUP($A48,'Import Peak'!$A$3:FO$99,171,FALSE)-VLOOKUP($A48,'Import Peak Change'!$A$106:FO$202,171,FALSE)))</f>
        <v>0</v>
      </c>
      <c r="FP48" s="6">
        <f>IF(ISERROR(VLOOKUP($A48,'Import Peak'!$A$3:FP$99,172,FALSE)-VLOOKUP($A48,'Import Peak Change'!$A$106:FP$202,172,FALSE)),0,(VLOOKUP($A48,'Import Peak'!$A$3:FP$99,172,FALSE)-VLOOKUP($A48,'Import Peak Change'!$A$106:FP$202,172,FALSE)))</f>
        <v>0</v>
      </c>
      <c r="FQ48" s="6">
        <f>IF(ISERROR(VLOOKUP($A48,'Import Peak'!$A$3:FQ$99,173,FALSE)-VLOOKUP($A48,'Import Peak Change'!$A$106:FQ$202,173,FALSE)),0,(VLOOKUP($A48,'Import Peak'!$A$3:FQ$99,173,FALSE)-VLOOKUP($A48,'Import Peak Change'!$A$106:FQ$202,173,FALSE)))</f>
        <v>0</v>
      </c>
      <c r="FR48" s="6">
        <f>IF(ISERROR(VLOOKUP($A48,'Import Peak'!$A$3:FR$99,174,FALSE)-VLOOKUP($A48,'Import Peak Change'!$A$106:FR$202,174,FALSE)),0,(VLOOKUP($A48,'Import Peak'!$A$3:FR$99,174,FALSE)-VLOOKUP($A48,'Import Peak Change'!$A$106:FR$202,174,FALSE)))</f>
        <v>0</v>
      </c>
      <c r="FS48" s="6">
        <f>IF(ISERROR(VLOOKUP($A48,'Import Peak'!$A$3:FS$99,175,FALSE)-VLOOKUP($A48,'Import Peak Change'!$A$106:FS$202,175,FALSE)),0,(VLOOKUP($A48,'Import Peak'!$A$3:FS$99,175,FALSE)-VLOOKUP($A48,'Import Peak Change'!$A$106:FS$202,175,FALSE)))</f>
        <v>0</v>
      </c>
      <c r="FT48" s="6">
        <f>IF(ISERROR(VLOOKUP($A48,'Import Peak'!$A$3:FT$99,176,FALSE)-VLOOKUP($A48,'Import Peak Change'!$A$106:FT$202,176,FALSE)),0,(VLOOKUP($A48,'Import Peak'!$A$3:FT$99,176,FALSE)-VLOOKUP($A48,'Import Peak Change'!$A$106:FT$202,176,FALSE)))</f>
        <v>0</v>
      </c>
      <c r="FU48" s="6">
        <f>IF(ISERROR(VLOOKUP($A48,'Import Peak'!$A$3:FU$99,177,FALSE)-VLOOKUP($A48,'Import Peak Change'!$A$106:FU$202,177,FALSE)),0,(VLOOKUP($A48,'Import Peak'!$A$3:FU$99,177,FALSE)-VLOOKUP($A48,'Import Peak Change'!$A$106:FU$202,177,FALSE)))</f>
        <v>0</v>
      </c>
      <c r="FV48" s="6">
        <f>IF(ISERROR(VLOOKUP($A48,'Import Peak'!$A$3:FV$99,178,FALSE)-VLOOKUP($A48,'Import Peak Change'!$A$106:FV$202,178,FALSE)),0,(VLOOKUP($A48,'Import Peak'!$A$3:FV$99,178,FALSE)-VLOOKUP($A48,'Import Peak Change'!$A$106:FV$202,178,FALSE)))</f>
        <v>0</v>
      </c>
      <c r="FW48" s="6">
        <f>IF(ISERROR(VLOOKUP($A48,'Import Peak'!$A$3:FW$99,179,FALSE)-VLOOKUP($A48,'Import Peak Change'!$A$106:FW$202,179,FALSE)),0,(VLOOKUP($A48,'Import Peak'!$A$3:FW$99,179,FALSE)-VLOOKUP($A48,'Import Peak Change'!$A$106:FW$202,179,FALSE)))</f>
        <v>0</v>
      </c>
      <c r="FX48" s="6">
        <f>IF(ISERROR(VLOOKUP($A48,'Import Peak'!$A$3:FX$99,180,FALSE)-VLOOKUP($A48,'Import Peak Change'!$A$106:FX$202,180,FALSE)),0,(VLOOKUP($A48,'Import Peak'!$A$3:FX$99,180,FALSE)-VLOOKUP($A48,'Import Peak Change'!$A$106:FX$202,180,FALSE)))</f>
        <v>0</v>
      </c>
      <c r="FY48" s="6">
        <f>IF(ISERROR(VLOOKUP($A48,'Import Peak'!$A$3:FY$99,181,FALSE)-VLOOKUP($A48,'Import Peak Change'!$A$106:FY$202,181,FALSE)),0,(VLOOKUP($A48,'Import Peak'!$A$3:FY$99,181,FALSE)-VLOOKUP($A48,'Import Peak Change'!$A$106:FY$202,181,FALSE)))</f>
        <v>0</v>
      </c>
      <c r="FZ48" s="6">
        <f>IF(ISERROR(VLOOKUP($A48,'Import Peak'!$A$3:FZ$99,182,FALSE)-VLOOKUP($A48,'Import Peak Change'!$A$106:FZ$202,182,FALSE)),0,(VLOOKUP($A48,'Import Peak'!$A$3:FZ$99,182,FALSE)-VLOOKUP($A48,'Import Peak Change'!$A$106:FZ$202,182,FALSE)))</f>
        <v>0</v>
      </c>
      <c r="GA48" s="6">
        <f>IF(ISERROR(VLOOKUP($A48,'Import Peak'!$A$3:GA$99,183,FALSE)-VLOOKUP($A48,'Import Peak Change'!$A$106:GA$202,183,FALSE)),0,(VLOOKUP($A48,'Import Peak'!$A$3:GA$99,183,FALSE)-VLOOKUP($A48,'Import Peak Change'!$A$106:GA$202,183,FALSE)))</f>
        <v>0</v>
      </c>
      <c r="GB48" s="6">
        <f>IF(ISERROR(VLOOKUP($A48,'Import Peak'!$A$3:GB$99,184,FALSE)-VLOOKUP($A48,'Import Peak Change'!$A$106:GB$202,184,FALSE)),0,(VLOOKUP($A48,'Import Peak'!$A$3:GB$99,184,FALSE)-VLOOKUP($A48,'Import Peak Change'!$A$106:GB$202,184,FALSE)))</f>
        <v>0</v>
      </c>
      <c r="GC48" s="6">
        <f>IF(ISERROR(VLOOKUP($A48,'Import Peak'!$A$3:GC$99,185,FALSE)-VLOOKUP($A48,'Import Peak Change'!$A$106:GC$202,185,FALSE)),0,(VLOOKUP($A48,'Import Peak'!$A$3:GC$99,185,FALSE)-VLOOKUP($A48,'Import Peak Change'!$A$106:GC$202,185,FALSE)))</f>
        <v>0</v>
      </c>
      <c r="GD48" s="6">
        <f>IF(ISERROR(VLOOKUP($A48,'Import Peak'!$A$3:GD$99,186,FALSE)-VLOOKUP($A48,'Import Peak Change'!$A$106:GD$202,186,FALSE)),0,(VLOOKUP($A48,'Import Peak'!$A$3:GD$99,186,FALSE)-VLOOKUP($A48,'Import Peak Change'!$A$106:GD$202,186,FALSE)))</f>
        <v>0</v>
      </c>
      <c r="GE48" s="6">
        <f>IF(ISERROR(VLOOKUP($A48,'Import Peak'!$A$3:GE$99,187,FALSE)-VLOOKUP($A48,'Import Peak Change'!$A$106:GE$202,187,FALSE)),0,(VLOOKUP($A48,'Import Peak'!$A$3:GE$99,187,FALSE)-VLOOKUP($A48,'Import Peak Change'!$A$106:GE$202,187,FALSE)))</f>
        <v>0</v>
      </c>
      <c r="GF48" s="6">
        <f>IF(ISERROR(VLOOKUP($A48,'Import Peak'!$A$3:GF$99,188,FALSE)-VLOOKUP($A48,'Import Peak Change'!$A$106:GF$202,188,FALSE)),0,(VLOOKUP($A48,'Import Peak'!$A$3:GF$99,188,FALSE)-VLOOKUP($A48,'Import Peak Change'!$A$106:GF$202,188,FALSE)))</f>
        <v>0</v>
      </c>
      <c r="GG48" s="6">
        <f>IF(ISERROR(VLOOKUP($A48,'Import Peak'!$A$3:GG$99,189,FALSE)-VLOOKUP($A48,'Import Peak Change'!$A$106:GG$202,189,FALSE)),0,(VLOOKUP($A48,'Import Peak'!$A$3:GG$99,189,FALSE)-VLOOKUP($A48,'Import Peak Change'!$A$106:GG$202,189,FALSE)))</f>
        <v>0</v>
      </c>
      <c r="GH48" s="6">
        <f>IF(ISERROR(VLOOKUP($A48,'Import Peak'!$A$3:GH$99,190,FALSE)-VLOOKUP($A48,'Import Peak Change'!$A$106:GH$202,190,FALSE)),0,(VLOOKUP($A48,'Import Peak'!$A$3:GH$99,190,FALSE)-VLOOKUP($A48,'Import Peak Change'!$A$106:GH$202,190,FALSE)))</f>
        <v>0</v>
      </c>
      <c r="GI48" s="6">
        <f>IF(ISERROR(VLOOKUP($A48,'Import Peak'!$A$3:GI$99,191,FALSE)-VLOOKUP($A48,'Import Peak Change'!$A$106:GI$202,191,FALSE)),0,(VLOOKUP($A48,'Import Peak'!$A$3:GI$99,191,FALSE)-VLOOKUP($A48,'Import Peak Change'!$A$106:GI$202,191,FALSE)))</f>
        <v>0</v>
      </c>
      <c r="GJ48" s="6">
        <f>IF(ISERROR(VLOOKUP($A48,'Import Peak'!$A$3:GJ$99,192,FALSE)-VLOOKUP($A48,'Import Peak Change'!$A$106:GJ$202,192,FALSE)),0,(VLOOKUP($A48,'Import Peak'!$A$3:GJ$99,192,FALSE)-VLOOKUP($A48,'Import Peak Change'!$A$106:GJ$202,192,FALSE)))</f>
        <v>0</v>
      </c>
      <c r="GK48" s="6">
        <f>IF(ISERROR(VLOOKUP($A48,'Import Peak'!$A$3:GK$99,193,FALSE)-VLOOKUP($A48,'Import Peak Change'!$A$106:GK$202,193,FALSE)),0,(VLOOKUP($A48,'Import Peak'!$A$3:GK$99,193,FALSE)-VLOOKUP($A48,'Import Peak Change'!$A$106:GK$202,193,FALSE)))</f>
        <v>0</v>
      </c>
      <c r="GL48" s="6">
        <f>IF(ISERROR(VLOOKUP($A48,'Import Peak'!$A$3:GL$99,194,FALSE)-VLOOKUP($A48,'Import Peak Change'!$A$106:GL$202,194,FALSE)),0,(VLOOKUP($A48,'Import Peak'!$A$3:GL$99,194,FALSE)-VLOOKUP($A48,'Import Peak Change'!$A$106:GL$202,194,FALSE)))</f>
        <v>0</v>
      </c>
      <c r="GM48" s="6">
        <f>IF(ISERROR(VLOOKUP($A48,'Import Peak'!$A$3:GM$99,195,FALSE)-VLOOKUP($A48,'Import Peak Change'!$A$106:GM$202,195,FALSE)),0,(VLOOKUP($A48,'Import Peak'!$A$3:GM$99,195,FALSE)-VLOOKUP($A48,'Import Peak Change'!$A$106:GM$202,195,FALSE)))</f>
        <v>0</v>
      </c>
      <c r="GN48" s="6">
        <f>IF(ISERROR(VLOOKUP($A48,'Import Peak'!$A$3:GN$99,196,FALSE)-VLOOKUP($A48,'Import Peak Change'!$A$106:GN$202,196,FALSE)),0,(VLOOKUP($A48,'Import Peak'!$A$3:GN$99,196,FALSE)-VLOOKUP($A48,'Import Peak Change'!$A$106:GN$202,196,FALSE)))</f>
        <v>0</v>
      </c>
      <c r="GO48" s="6">
        <f>IF(ISERROR(VLOOKUP($A48,'Import Peak'!$A$3:GO$99,197,FALSE)-VLOOKUP($A48,'Import Peak Change'!$A$106:GO$202,197,FALSE)),0,(VLOOKUP($A48,'Import Peak'!$A$3:GO$99,197,FALSE)-VLOOKUP($A48,'Import Peak Change'!$A$106:GO$202,197,FALSE)))</f>
        <v>0</v>
      </c>
      <c r="GP48" s="6">
        <f>IF(ISERROR(VLOOKUP($A48,'Import Peak'!$A$3:GP$99,198,FALSE)-VLOOKUP($A48,'Import Peak Change'!$A$106:GP$202,198,FALSE)),0,(VLOOKUP($A48,'Import Peak'!$A$3:GP$99,198,FALSE)-VLOOKUP($A48,'Import Peak Change'!$A$106:GP$202,198,FALSE)))</f>
        <v>0</v>
      </c>
      <c r="GQ48" s="6">
        <f>IF(ISERROR(VLOOKUP($A48,'Import Peak'!$A$3:GQ$99,199,FALSE)-VLOOKUP($A48,'Import Peak Change'!$A$106:GQ$202,199,FALSE)),0,(VLOOKUP($A48,'Import Peak'!$A$3:GQ$99,199,FALSE)-VLOOKUP($A48,'Import Peak Change'!$A$106:GQ$202,199,FALSE)))</f>
        <v>0</v>
      </c>
      <c r="GR48" s="6">
        <f>IF(ISERROR(VLOOKUP($A48,'Import Peak'!$A$3:GR$99,200,FALSE)-VLOOKUP($A48,'Import Peak Change'!$A$106:GR$202,200,FALSE)),0,(VLOOKUP($A48,'Import Peak'!$A$3:GR$99,200,FALSE)-VLOOKUP($A48,'Import Peak Change'!$A$106:GR$202,200,FALSE)))</f>
        <v>0</v>
      </c>
      <c r="GS48" s="6">
        <f>IF(ISERROR(VLOOKUP($A48,'Import Peak'!$A$3:GS$99,201,FALSE)-VLOOKUP($A48,'Import Peak Change'!$A$106:GS$202,201,FALSE)),0,(VLOOKUP($A48,'Import Peak'!$A$3:GS$99,201,FALSE)-VLOOKUP($A48,'Import Peak Change'!$A$106:GS$202,201,FALSE)))</f>
        <v>0</v>
      </c>
      <c r="GT48" s="6">
        <f>IF(ISERROR(VLOOKUP($A48,'Import Peak'!$A$3:GT$99,202,FALSE)-VLOOKUP($A48,'Import Peak Change'!$A$106:GT$202,202,FALSE)),0,(VLOOKUP($A48,'Import Peak'!$A$3:GT$99,202,FALSE)-VLOOKUP($A48,'Import Peak Change'!$A$106:GT$202,202,FALSE)))</f>
        <v>0</v>
      </c>
      <c r="GU48" s="6">
        <f>IF(ISERROR(VLOOKUP($A48,'Import Peak'!$A$3:GU$99,203,FALSE)-VLOOKUP($A48,'Import Peak Change'!$A$106:GU$202,203,FALSE)),0,(VLOOKUP($A48,'Import Peak'!$A$3:GU$99,203,FALSE)-VLOOKUP($A48,'Import Peak Change'!$A$106:GU$202,203,FALSE)))</f>
        <v>0</v>
      </c>
      <c r="GV48" s="6">
        <f>IF(ISERROR(VLOOKUP($A48,'Import Peak'!$A$3:GV$99,204,FALSE)-VLOOKUP($A48,'Import Peak Change'!$A$106:GV$202,204,FALSE)),0,(VLOOKUP($A48,'Import Peak'!$A$3:GV$99,204,FALSE)-VLOOKUP($A48,'Import Peak Change'!$A$106:GV$202,204,FALSE)))</f>
        <v>0</v>
      </c>
      <c r="GW48" s="6">
        <f>IF(ISERROR(VLOOKUP($A48,'Import Peak'!$A$3:GW$99,205,FALSE)-VLOOKUP($A48,'Import Peak Change'!$A$106:GW$202,205,FALSE)),0,(VLOOKUP($A48,'Import Peak'!$A$3:GW$99,205,FALSE)-VLOOKUP($A48,'Import Peak Change'!$A$106:GW$202,205,FALSE)))</f>
        <v>0</v>
      </c>
      <c r="GX48" s="6">
        <f>IF(ISERROR(VLOOKUP($A48,'Import Peak'!$A$3:GX$99,206,FALSE)-VLOOKUP($A48,'Import Peak Change'!$A$106:GX$202,206,FALSE)),0,(VLOOKUP($A48,'Import Peak'!$A$3:GX$99,206,FALSE)-VLOOKUP($A48,'Import Peak Change'!$A$106:GX$202,206,FALSE)))</f>
        <v>0</v>
      </c>
      <c r="GY48" s="6">
        <f>IF(ISERROR(VLOOKUP($A48,'Import Peak'!$A$3:GY$99,207,FALSE)-VLOOKUP($A48,'Import Peak Change'!$A$106:GY$202,207,FALSE)),0,(VLOOKUP($A48,'Import Peak'!$A$3:GY$99,207,FALSE)-VLOOKUP($A48,'Import Peak Change'!$A$106:GY$202,207,FALSE)))</f>
        <v>0</v>
      </c>
      <c r="GZ48" s="6">
        <f>IF(ISERROR(VLOOKUP($A48,'Import Peak'!$A$3:GZ$99,208,FALSE)-VLOOKUP($A48,'Import Peak Change'!$A$106:GZ$202,208,FALSE)),0,(VLOOKUP($A48,'Import Peak'!$A$3:GZ$99,208,FALSE)-VLOOKUP($A48,'Import Peak Change'!$A$106:GZ$202,208,FALSE)))</f>
        <v>0</v>
      </c>
      <c r="HA48" s="6">
        <f>IF(ISERROR(VLOOKUP($A48,'Import Peak'!$A$3:HA$99,209,FALSE)-VLOOKUP($A48,'Import Peak Change'!$A$106:HA$202,209,FALSE)),0,(VLOOKUP($A48,'Import Peak'!$A$3:HA$99,209,FALSE)-VLOOKUP($A48,'Import Peak Change'!$A$106:HA$202,209,FALSE)))</f>
        <v>0</v>
      </c>
      <c r="HB48" s="6">
        <f>IF(ISERROR(VLOOKUP($A48,'Import Peak'!$A$3:HB$99,210,FALSE)-VLOOKUP($A48,'Import Peak Change'!$A$106:HB$202,210,FALSE)),0,(VLOOKUP($A48,'Import Peak'!$A$3:HB$99,210,FALSE)-VLOOKUP($A48,'Import Peak Change'!$A$106:HB$202,210,FALSE)))</f>
        <v>0</v>
      </c>
      <c r="HC48" s="6">
        <f>IF(ISERROR(VLOOKUP($A48,'Import Peak'!$A$3:HC$99,211,FALSE)-VLOOKUP($A48,'Import Peak Change'!$A$106:HC$202,211,FALSE)),0,(VLOOKUP($A48,'Import Peak'!$A$3:HC$99,211,FALSE)-VLOOKUP($A48,'Import Peak Change'!$A$106:HC$202,211,FALSE)))</f>
        <v>0</v>
      </c>
      <c r="HD48" s="6">
        <f>IF(ISERROR(VLOOKUP($A48,'Import Peak'!$A$3:HD$99,212,FALSE)-VLOOKUP($A48,'Import Peak Change'!$A$106:HD$202,212,FALSE)),0,(VLOOKUP($A48,'Import Peak'!$A$3:HD$99,212,FALSE)-VLOOKUP($A48,'Import Peak Change'!$A$106:HD$202,212,FALSE)))</f>
        <v>0</v>
      </c>
      <c r="HE48" s="6">
        <f>IF(ISERROR(VLOOKUP($A48,'Import Peak'!$A$3:HE$99,213,FALSE)-VLOOKUP($A48,'Import Peak Change'!$A$106:HE$202,213,FALSE)),0,(VLOOKUP($A48,'Import Peak'!$A$3:HE$99,213,FALSE)-VLOOKUP($A48,'Import Peak Change'!$A$106:HE$202,213,FALSE)))</f>
        <v>0</v>
      </c>
      <c r="HF48" s="6">
        <f>IF(ISERROR(VLOOKUP($A48,'Import Peak'!$A$3:HF$99,214,FALSE)-VLOOKUP($A48,'Import Peak Change'!$A$106:HF$202,214,FALSE)),0,(VLOOKUP($A48,'Import Peak'!$A$3:HF$99,214,FALSE)-VLOOKUP($A48,'Import Peak Change'!$A$106:HF$202,214,FALSE)))</f>
        <v>0</v>
      </c>
      <c r="HG48" s="6">
        <f>IF(ISERROR(VLOOKUP($A48,'Import Peak'!$A$3:HG$99,215,FALSE)-VLOOKUP($A48,'Import Peak Change'!$A$106:HG$202,215,FALSE)),0,(VLOOKUP($A48,'Import Peak'!$A$3:HG$99,215,FALSE)-VLOOKUP($A48,'Import Peak Change'!$A$106:HG$202,215,FALSE)))</f>
        <v>0</v>
      </c>
      <c r="HH48" s="6">
        <f>IF(ISERROR(VLOOKUP($A48,'Import Peak'!$A$3:HH$99,216,FALSE)-VLOOKUP($A48,'Import Peak Change'!$A$106:HH$202,216,FALSE)),0,(VLOOKUP($A48,'Import Peak'!$A$3:HH$99,216,FALSE)-VLOOKUP($A48,'Import Peak Change'!$A$106:HH$202,216,FALSE)))</f>
        <v>0</v>
      </c>
      <c r="HI48" s="6">
        <f>IF(ISERROR(VLOOKUP($A48,'Import Peak'!$A$3:HI$99,217,FALSE)-VLOOKUP($A48,'Import Peak Change'!$A$106:HI$202,217,FALSE)),0,(VLOOKUP($A48,'Import Peak'!$A$3:HI$99,217,FALSE)-VLOOKUP($A48,'Import Peak Change'!$A$106:HI$202,217,FALSE)))</f>
        <v>0</v>
      </c>
      <c r="HJ48" s="6">
        <f>IF(ISERROR(VLOOKUP($A48,'Import Peak'!$A$3:HJ$99,218,FALSE)-VLOOKUP($A48,'Import Peak Change'!$A$106:HJ$202,218,FALSE)),0,(VLOOKUP($A48,'Import Peak'!$A$3:HJ$99,218,FALSE)-VLOOKUP($A48,'Import Peak Change'!$A$106:HJ$202,218,FALSE)))</f>
        <v>0</v>
      </c>
      <c r="HK48" s="6">
        <f>IF(ISERROR(VLOOKUP($A48,'Import Peak'!$A$3:HK$99,219,FALSE)-VLOOKUP($A48,'Import Peak Change'!$A$106:HK$202,219,FALSE)),0,(VLOOKUP($A48,'Import Peak'!$A$3:HK$99,219,FALSE)-VLOOKUP($A48,'Import Peak Change'!$A$106:HK$202,219,FALSE)))</f>
        <v>0</v>
      </c>
      <c r="HL48" s="6">
        <f>IF(ISERROR(VLOOKUP($A48,'Import Peak'!$A$3:HL$99,220,FALSE)-VLOOKUP($A48,'Import Peak Change'!$A$106:HL$202,220,FALSE)),0,(VLOOKUP($A48,'Import Peak'!$A$3:HL$99,220,FALSE)-VLOOKUP($A48,'Import Peak Change'!$A$106:HL$202,220,FALSE)))</f>
        <v>0</v>
      </c>
      <c r="HM48" s="6">
        <f>IF(ISERROR(VLOOKUP($A48,'Import Peak'!$A$3:HM$99,221,FALSE)-VLOOKUP($A48,'Import Peak Change'!$A$106:HM$202,221,FALSE)),0,(VLOOKUP($A48,'Import Peak'!$A$3:HM$99,221,FALSE)-VLOOKUP($A48,'Import Peak Change'!$A$106:HM$202,221,FALSE)))</f>
        <v>0</v>
      </c>
      <c r="HN48" s="6">
        <f>IF(ISERROR(VLOOKUP($A48,'Import Peak'!$A$3:HN$99,222,FALSE)-VLOOKUP($A48,'Import Peak Change'!$A$106:HN$202,222,FALSE)),0,(VLOOKUP($A48,'Import Peak'!$A$3:HN$99,222,FALSE)-VLOOKUP($A48,'Import Peak Change'!$A$106:HN$202,222,FALSE)))</f>
        <v>0</v>
      </c>
      <c r="HO48" s="6">
        <f>IF(ISERROR(VLOOKUP($A48,'Import Peak'!$A$3:HO$99,223,FALSE)-VLOOKUP($A48,'Import Peak Change'!$A$106:HO$202,223,FALSE)),0,(VLOOKUP($A48,'Import Peak'!$A$3:HO$99,223,FALSE)-VLOOKUP($A48,'Import Peak Change'!$A$106:HO$202,223,FALSE)))</f>
        <v>0</v>
      </c>
      <c r="HP48" s="6">
        <f>IF(ISERROR(VLOOKUP($A48,'Import Peak'!$A$3:HP$99,224,FALSE)-VLOOKUP($A48,'Import Peak Change'!$A$106:HP$202,224,FALSE)),0,(VLOOKUP($A48,'Import Peak'!$A$3:HP$99,224,FALSE)-VLOOKUP($A48,'Import Peak Change'!$A$106:HP$202,224,FALSE)))</f>
        <v>0</v>
      </c>
      <c r="HQ48" s="6">
        <f>IF(ISERROR(VLOOKUP($A48,'Import Peak'!$A$3:HQ$99,225,FALSE)-VLOOKUP($A48,'Import Peak Change'!$A$106:HQ$202,225,FALSE)),0,(VLOOKUP($A48,'Import Peak'!$A$3:HQ$99,225,FALSE)-VLOOKUP($A48,'Import Peak Change'!$A$106:HQ$202,225,FALSE)))</f>
        <v>0</v>
      </c>
      <c r="HR48" s="6">
        <f>IF(ISERROR(VLOOKUP($A48,'Import Peak'!$A$3:HR$99,226,FALSE)-VLOOKUP($A48,'Import Peak Change'!$A$106:HR$202,226,FALSE)),0,(VLOOKUP($A48,'Import Peak'!$A$3:HR$99,226,FALSE)-VLOOKUP($A48,'Import Peak Change'!$A$106:HR$202,226,FALSE)))</f>
        <v>0</v>
      </c>
      <c r="HS48" s="6">
        <f>IF(ISERROR(VLOOKUP($A48,'Import Peak'!$A$3:HS$99,227,FALSE)-VLOOKUP($A48,'Import Peak Change'!$A$106:HS$202,227,FALSE)),0,(VLOOKUP($A48,'Import Peak'!$A$3:HS$99,227,FALSE)-VLOOKUP($A48,'Import Peak Change'!$A$106:HS$202,227,FALSE)))</f>
        <v>0</v>
      </c>
      <c r="HT48" s="6">
        <f>IF(ISERROR(VLOOKUP($A48,'Import Peak'!$A$3:HT$99,228,FALSE)-VLOOKUP($A48,'Import Peak Change'!$A$106:HT$202,228,FALSE)),0,(VLOOKUP($A48,'Import Peak'!$A$3:HT$99,228,FALSE)-VLOOKUP($A48,'Import Peak Change'!$A$106:HT$202,228,FALSE)))</f>
        <v>0</v>
      </c>
      <c r="HU48" s="6">
        <f>IF(ISERROR(VLOOKUP($A48,'Import Peak'!$A$3:HU$99,229,FALSE)-VLOOKUP($A48,'Import Peak Change'!$A$106:HU$202,229,FALSE)),0,(VLOOKUP($A48,'Import Peak'!$A$3:HU$99,229,FALSE)-VLOOKUP($A48,'Import Peak Change'!$A$106:HU$202,229,FALSE)))</f>
        <v>0</v>
      </c>
      <c r="HV48" s="6">
        <f>IF(ISERROR(VLOOKUP($A48,'Import Peak'!$A$3:HV$99,230,FALSE)-VLOOKUP($A48,'Import Peak Change'!$A$106:HV$202,230,FALSE)),0,(VLOOKUP($A48,'Import Peak'!$A$3:HV$99,230,FALSE)-VLOOKUP($A48,'Import Peak Change'!$A$106:HV$202,230,FALSE)))</f>
        <v>0</v>
      </c>
      <c r="HW48" s="6">
        <f>IF(ISERROR(VLOOKUP($A48,'Import Peak'!$A$3:HW$99,231,FALSE)-VLOOKUP($A48,'Import Peak Change'!$A$106:HW$202,231,FALSE)),0,(VLOOKUP($A48,'Import Peak'!$A$3:HW$99,231,FALSE)-VLOOKUP($A48,'Import Peak Change'!$A$106:HW$202,231,FALSE)))</f>
        <v>0</v>
      </c>
      <c r="HX48" s="6">
        <f>IF(ISERROR(VLOOKUP($A48,'Import Peak'!$A$3:HX$99,232,FALSE)-VLOOKUP($A48,'Import Peak Change'!$A$106:HX$202,232,FALSE)),0,(VLOOKUP($A48,'Import Peak'!$A$3:HX$99,232,FALSE)-VLOOKUP($A48,'Import Peak Change'!$A$106:HX$202,232,FALSE)))</f>
        <v>0</v>
      </c>
      <c r="HY48" s="6">
        <f>IF(ISERROR(VLOOKUP($A48,'Import Peak'!$A$3:HY$99,233,FALSE)-VLOOKUP($A48,'Import Peak Change'!$A$106:HY$202,233,FALSE)),0,(VLOOKUP($A48,'Import Peak'!$A$3:HY$99,233,FALSE)-VLOOKUP($A48,'Import Peak Change'!$A$106:HY$202,233,FALSE)))</f>
        <v>0</v>
      </c>
      <c r="HZ48" s="6">
        <f>IF(ISERROR(VLOOKUP($A48,'Import Peak'!$A$3:HZ$99,234,FALSE)-VLOOKUP($A48,'Import Peak Change'!$A$106:HZ$202,234,FALSE)),0,(VLOOKUP($A48,'Import Peak'!$A$3:HZ$99,234,FALSE)-VLOOKUP($A48,'Import Peak Change'!$A$106:HZ$202,234,FALSE)))</f>
        <v>0</v>
      </c>
      <c r="IA48" s="6">
        <f>IF(ISERROR(VLOOKUP($A48,'Import Peak'!$A$3:IA$99,235,FALSE)-VLOOKUP($A48,'Import Peak Change'!$A$106:IA$202,235,FALSE)),0,(VLOOKUP($A48,'Import Peak'!$A$3:IA$99,235,FALSE)-VLOOKUP($A48,'Import Peak Change'!$A$106:IA$202,235,FALSE)))</f>
        <v>0</v>
      </c>
      <c r="IB48" s="6">
        <f>IF(ISERROR(VLOOKUP($A48,'Import Peak'!$A$3:IB$99,236,FALSE)-VLOOKUP($A48,'Import Peak Change'!$A$106:IB$202,236,FALSE)),0,(VLOOKUP($A48,'Import Peak'!$A$3:IB$99,236,FALSE)-VLOOKUP($A48,'Import Peak Change'!$A$106:IB$202,236,FALSE)))</f>
        <v>0</v>
      </c>
      <c r="IC48" s="6">
        <f>IF(ISERROR(VLOOKUP($A48,'Import Peak'!$A$3:IC$99,237,FALSE)-VLOOKUP($A48,'Import Peak Change'!$A$106:IC$202,237,FALSE)),0,(VLOOKUP($A48,'Import Peak'!$A$3:IC$99,237,FALSE)-VLOOKUP($A48,'Import Peak Change'!$A$106:IC$202,237,FALSE)))</f>
        <v>0</v>
      </c>
      <c r="ID48" s="6">
        <f>IF(ISERROR(VLOOKUP($A48,'Import Peak'!$A$3:ID$99,238,FALSE)-VLOOKUP($A48,'Import Peak Change'!$A$106:ID$202,238,FALSE)),0,(VLOOKUP($A48,'Import Peak'!$A$3:ID$99,238,FALSE)-VLOOKUP($A48,'Import Peak Change'!$A$106:ID$202,238,FALSE)))</f>
        <v>0</v>
      </c>
      <c r="IE48" s="6">
        <f>IF(ISERROR(VLOOKUP($A48,'Import Peak'!$A$3:IE$99,239,FALSE)-VLOOKUP($A48,'Import Peak Change'!$A$106:IE$202,239,FALSE)),0,(VLOOKUP($A48,'Import Peak'!$A$3:IE$99,239,FALSE)-VLOOKUP($A48,'Import Peak Change'!$A$106:IE$202,239,FALSE)))</f>
        <v>0</v>
      </c>
    </row>
    <row r="49" spans="1:239">
      <c r="A49" s="168" t="str">
        <f>IF('Import Peak'!A46=0,"",'Import Peak'!A46)</f>
        <v/>
      </c>
      <c r="B49" s="6"/>
      <c r="C49" s="6"/>
      <c r="D49" s="6"/>
      <c r="E49" s="6"/>
      <c r="F49" s="6"/>
      <c r="G49" s="6">
        <f>IF(ISERROR(VLOOKUP($A49,'Import Peak'!$A$3:G$99,7,FALSE)-VLOOKUP($A49,'Import Peak Change'!$A$106:G$202,7,FALSE)),0,(VLOOKUP($A49,'Import Peak'!$A$3:G$99,7,FALSE)-VLOOKUP($A49,'Import Peak Change'!$A$106:G$202,7,FALSE)))</f>
        <v>0</v>
      </c>
      <c r="H49" s="6">
        <f>IF(ISERROR(VLOOKUP($A49,'Import Peak'!$A$3:H$99,8,FALSE)-VLOOKUP($A49,'Import Peak Change'!$A$106:H$202,8,FALSE)),0,(VLOOKUP($A49,'Import Peak'!$A$3:H$99,8,FALSE)-VLOOKUP($A49,'Import Peak Change'!$A$106:H$202,8,FALSE)))</f>
        <v>0</v>
      </c>
      <c r="I49" s="6">
        <f>IF(ISERROR(VLOOKUP($A49,'Import Peak'!$A$3:I$99,9,FALSE)-VLOOKUP($A49,'Import Peak Change'!$A$106:I$202,9,FALSE)),0,(VLOOKUP($A49,'Import Peak'!$A$3:I$99,9,FALSE)-VLOOKUP($A49,'Import Peak Change'!$A$106:I$202,9,FALSE)))</f>
        <v>0</v>
      </c>
      <c r="J49" s="6">
        <f>IF(ISERROR(VLOOKUP($A49,'Import Peak'!$A$3:J$99,10,FALSE)-VLOOKUP($A49,'Import Peak Change'!$A$106:J$202,10,FALSE)),0,(VLOOKUP($A49,'Import Peak'!$A$3:J$99,10,FALSE)-VLOOKUP($A49,'Import Peak Change'!$A$106:J$202,10,FALSE)))</f>
        <v>0</v>
      </c>
      <c r="K49" s="6">
        <f>IF(ISERROR(VLOOKUP($A49,'Import Peak'!$A$3:K$99,11,FALSE)-VLOOKUP($A49,'Import Peak Change'!$A$106:K$202,11,FALSE)),0,(VLOOKUP($A49,'Import Peak'!$A$3:K$99,11,FALSE)-VLOOKUP($A49,'Import Peak Change'!$A$106:K$202,11,FALSE)))</f>
        <v>0</v>
      </c>
      <c r="L49" s="6">
        <f>IF(ISERROR(VLOOKUP($A49,'Import Peak'!$A$3:L$99,12,FALSE)-VLOOKUP($A49,'Import Peak Change'!$A$106:L$202,12,FALSE)),0,(VLOOKUP($A49,'Import Peak'!$A$3:L$99,12,FALSE)-VLOOKUP($A49,'Import Peak Change'!$A$106:L$202,12,FALSE)))</f>
        <v>0</v>
      </c>
      <c r="M49" s="6">
        <f>IF(ISERROR(VLOOKUP($A49,'Import Peak'!$A$3:M$99,13,FALSE)-VLOOKUP($A49,'Import Peak Change'!$A$106:M$202,13,FALSE)),0,(VLOOKUP($A49,'Import Peak'!$A$3:M$99,13,FALSE)-VLOOKUP($A49,'Import Peak Change'!$A$106:M$202,13,FALSE)))</f>
        <v>0</v>
      </c>
      <c r="N49" s="6">
        <f>IF(ISERROR(VLOOKUP($A49,'Import Peak'!$A$3:N$99,14,FALSE)-VLOOKUP($A49,'Import Peak Change'!$A$106:N$202,14,FALSE)),0,(VLOOKUP($A49,'Import Peak'!$A$3:N$99,14,FALSE)-VLOOKUP($A49,'Import Peak Change'!$A$106:N$202,14,FALSE)))</f>
        <v>0</v>
      </c>
      <c r="O49" s="6">
        <f>IF(ISERROR(VLOOKUP($A49,'Import Peak'!$A$3:O$99,15,FALSE)-VLOOKUP($A49,'Import Peak Change'!$A$106:O$202,15,FALSE)),0,(VLOOKUP($A49,'Import Peak'!$A$3:O$99,15,FALSE)-VLOOKUP($A49,'Import Peak Change'!$A$106:O$202,15,FALSE)))</f>
        <v>0</v>
      </c>
      <c r="P49" s="6">
        <f>IF(ISERROR(VLOOKUP($A49,'Import Peak'!$A$3:P$99,16,FALSE)-VLOOKUP($A49,'Import Peak Change'!$A$106:P$202,16,FALSE)),0,(VLOOKUP($A49,'Import Peak'!$A$3:P$99,16,FALSE)-VLOOKUP($A49,'Import Peak Change'!$A$106:P$202,16,FALSE)))</f>
        <v>0</v>
      </c>
      <c r="Q49" s="6">
        <f>IF(ISERROR(VLOOKUP($A49,'Import Peak'!$A$3:Q$99,17,FALSE)-VLOOKUP($A49,'Import Peak Change'!$A$106:Q$202,17,FALSE)),0,(VLOOKUP($A49,'Import Peak'!$A$3:Q$99,17,FALSE)-VLOOKUP($A49,'Import Peak Change'!$A$106:Q$202,17,FALSE)))</f>
        <v>0</v>
      </c>
      <c r="R49" s="6">
        <f>IF(ISERROR(VLOOKUP($A49,'Import Peak'!$A$3:R$99,18,FALSE)-VLOOKUP($A49,'Import Peak Change'!$A$106:R$202,18,FALSE)),0,(VLOOKUP($A49,'Import Peak'!$A$3:R$99,18,FALSE)-VLOOKUP($A49,'Import Peak Change'!$A$106:R$202,18,FALSE)))</f>
        <v>0</v>
      </c>
      <c r="S49" s="6">
        <f>IF(ISERROR(VLOOKUP($A49,'Import Peak'!$A$3:S$99,19,FALSE)-VLOOKUP($A49,'Import Peak Change'!$A$106:S$202,19,FALSE)),0,(VLOOKUP($A49,'Import Peak'!$A$3:S$99,19,FALSE)-VLOOKUP($A49,'Import Peak Change'!$A$106:S$202,19,FALSE)))</f>
        <v>0</v>
      </c>
      <c r="T49" s="6">
        <f>IF(ISERROR(VLOOKUP($A49,'Import Peak'!$A$3:T$99,20,FALSE)-VLOOKUP($A49,'Import Peak Change'!$A$106:T$202,20,FALSE)),0,(VLOOKUP($A49,'Import Peak'!$A$3:T$99,20,FALSE)-VLOOKUP($A49,'Import Peak Change'!$A$106:T$202,20,FALSE)))</f>
        <v>0</v>
      </c>
      <c r="U49" s="6">
        <f>IF(ISERROR(VLOOKUP($A49,'Import Peak'!$A$3:U$99,21,FALSE)-VLOOKUP($A49,'Import Peak Change'!$A$106:U$202,21,FALSE)),0,(VLOOKUP($A49,'Import Peak'!$A$3:U$99,21,FALSE)-VLOOKUP($A49,'Import Peak Change'!$A$106:U$202,21,FALSE)))</f>
        <v>0</v>
      </c>
      <c r="V49" s="6">
        <f>IF(ISERROR(VLOOKUP($A49,'Import Peak'!$A$3:V$99,22,FALSE)-VLOOKUP($A49,'Import Peak Change'!$A$106:V$202,22,FALSE)),0,(VLOOKUP($A49,'Import Peak'!$A$3:V$99,22,FALSE)-VLOOKUP($A49,'Import Peak Change'!$A$106:V$202,22,FALSE)))</f>
        <v>0</v>
      </c>
      <c r="W49" s="6">
        <f>IF(ISERROR(VLOOKUP($A49,'Import Peak'!$A$3:W$99,23,FALSE)-VLOOKUP($A49,'Import Peak Change'!$A$106:W$202,23,FALSE)),0,(VLOOKUP($A49,'Import Peak'!$A$3:W$99,23,FALSE)-VLOOKUP($A49,'Import Peak Change'!$A$106:W$202,23,FALSE)))</f>
        <v>0</v>
      </c>
      <c r="X49" s="6">
        <f>IF(ISERROR(VLOOKUP($A49,'Import Peak'!$A$3:X$99,24,FALSE)-VLOOKUP($A49,'Import Peak Change'!$A$106:X$202,24,FALSE)),0,(VLOOKUP($A49,'Import Peak'!$A$3:X$99,24,FALSE)-VLOOKUP($A49,'Import Peak Change'!$A$106:X$202,24,FALSE)))</f>
        <v>0</v>
      </c>
      <c r="Y49" s="6">
        <f>IF(ISERROR(VLOOKUP($A49,'Import Peak'!$A$3:Y$99,25,FALSE)-VLOOKUP($A49,'Import Peak Change'!$A$106:Y$202,25,FALSE)),0,(VLOOKUP($A49,'Import Peak'!$A$3:Y$99,25,FALSE)-VLOOKUP($A49,'Import Peak Change'!$A$106:Y$202,25,FALSE)))</f>
        <v>0</v>
      </c>
      <c r="Z49" s="6">
        <f>IF(ISERROR(VLOOKUP($A49,'Import Peak'!$A$3:Z$99,26,FALSE)-VLOOKUP($A49,'Import Peak Change'!$A$106:Z$202,26,FALSE)),0,(VLOOKUP($A49,'Import Peak'!$A$3:Z$99,26,FALSE)-VLOOKUP($A49,'Import Peak Change'!$A$106:Z$202,26,FALSE)))</f>
        <v>0</v>
      </c>
      <c r="AA49" s="6">
        <f>IF(ISERROR(VLOOKUP($A49,'Import Peak'!$A$3:AA$99,27,FALSE)-VLOOKUP($A49,'Import Peak Change'!$A$106:AA$202,27,FALSE)),0,(VLOOKUP($A49,'Import Peak'!$A$3:AA$99,27,FALSE)-VLOOKUP($A49,'Import Peak Change'!$A$106:AA$202,27,FALSE)))</f>
        <v>0</v>
      </c>
      <c r="AB49" s="6">
        <f>IF(ISERROR(VLOOKUP($A49,'Import Peak'!$A$3:AB$99,28,FALSE)-VLOOKUP($A49,'Import Peak Change'!$A$106:AB$202,28,FALSE)),0,(VLOOKUP($A49,'Import Peak'!$A$3:AB$99,28,FALSE)-VLOOKUP($A49,'Import Peak Change'!$A$106:AB$202,28,FALSE)))</f>
        <v>0</v>
      </c>
      <c r="AC49" s="6">
        <f>IF(ISERROR(VLOOKUP($A49,'Import Peak'!$A$3:AC$99,29,FALSE)-VLOOKUP($A49,'Import Peak Change'!$A$106:AC$202,29,FALSE)),0,(VLOOKUP($A49,'Import Peak'!$A$3:AC$99,29,FALSE)-VLOOKUP($A49,'Import Peak Change'!$A$106:AC$202,29,FALSE)))</f>
        <v>0</v>
      </c>
      <c r="AD49" s="6">
        <f>IF(ISERROR(VLOOKUP($A49,'Import Peak'!$A$3:AD$99,30,FALSE)-VLOOKUP($A49,'Import Peak Change'!$A$106:AD$202,30,FALSE)),0,(VLOOKUP($A49,'Import Peak'!$A$3:AD$99,30,FALSE)-VLOOKUP($A49,'Import Peak Change'!$A$106:AD$202,30,FALSE)))</f>
        <v>0</v>
      </c>
      <c r="AE49" s="6">
        <f>IF(ISERROR(VLOOKUP($A49,'Import Peak'!$A$3:AE$99,31,FALSE)-VLOOKUP($A49,'Import Peak Change'!$A$106:AE$202,31,FALSE)),0,(VLOOKUP($A49,'Import Peak'!$A$3:AE$99,31,FALSE)-VLOOKUP($A49,'Import Peak Change'!$A$106:AE$202,31,FALSE)))</f>
        <v>0</v>
      </c>
      <c r="AF49" s="6">
        <f>IF(ISERROR(VLOOKUP($A49,'Import Peak'!$A$3:AF$99,32,FALSE)-VLOOKUP($A49,'Import Peak Change'!$A$106:AF$202,32,FALSE)),0,(VLOOKUP($A49,'Import Peak'!$A$3:AF$99,32,FALSE)-VLOOKUP($A49,'Import Peak Change'!$A$106:AF$202,32,FALSE)))</f>
        <v>0</v>
      </c>
      <c r="AG49" s="6">
        <f>IF(ISERROR(VLOOKUP($A49,'Import Peak'!$A$3:AG$99,33,FALSE)-VLOOKUP($A49,'Import Peak Change'!$A$106:AG$202,33,FALSE)),0,(VLOOKUP($A49,'Import Peak'!$A$3:AG$99,33,FALSE)-VLOOKUP($A49,'Import Peak Change'!$A$106:AG$202,33,FALSE)))</f>
        <v>0</v>
      </c>
      <c r="AH49" s="6">
        <f>IF(ISERROR(VLOOKUP($A49,'Import Peak'!$A$3:AH$99,34,FALSE)-VLOOKUP($A49,'Import Peak Change'!$A$106:AH$202,34,FALSE)),0,(VLOOKUP($A49,'Import Peak'!$A$3:AH$99,34,FALSE)-VLOOKUP($A49,'Import Peak Change'!$A$106:AH$202,34,FALSE)))</f>
        <v>0</v>
      </c>
      <c r="AI49" s="6">
        <f>IF(ISERROR(VLOOKUP($A49,'Import Peak'!$A$3:AI$99,35,FALSE)-VLOOKUP($A49,'Import Peak Change'!$A$106:AI$202,35,FALSE)),0,(VLOOKUP($A49,'Import Peak'!$A$3:AI$99,35,FALSE)-VLOOKUP($A49,'Import Peak Change'!$A$106:AI$202,35,FALSE)))</f>
        <v>0</v>
      </c>
      <c r="AJ49" s="6">
        <f>IF(ISERROR(VLOOKUP($A49,'Import Peak'!$A$3:AJ$99,36,FALSE)-VLOOKUP($A49,'Import Peak Change'!$A$106:AJ$202,36,FALSE)),0,(VLOOKUP($A49,'Import Peak'!$A$3:AJ$99,36,FALSE)-VLOOKUP($A49,'Import Peak Change'!$A$106:AJ$202,36,FALSE)))</f>
        <v>0</v>
      </c>
      <c r="AK49" s="6">
        <f>IF(ISERROR(VLOOKUP($A49,'Import Peak'!$A$3:AK$99,37,FALSE)-VLOOKUP($A49,'Import Peak Change'!$A$106:AK$202,37,FALSE)),0,(VLOOKUP($A49,'Import Peak'!$A$3:AK$99,37,FALSE)-VLOOKUP($A49,'Import Peak Change'!$A$106:AK$202,37,FALSE)))</f>
        <v>0</v>
      </c>
      <c r="AL49" s="6">
        <f>IF(ISERROR(VLOOKUP($A49,'Import Peak'!$A$3:AL$99,38,FALSE)-VLOOKUP($A49,'Import Peak Change'!$A$106:AL$202,38,FALSE)),0,(VLOOKUP($A49,'Import Peak'!$A$3:AL$99,38,FALSE)-VLOOKUP($A49,'Import Peak Change'!$A$106:AL$202,38,FALSE)))</f>
        <v>0</v>
      </c>
      <c r="AM49" s="6">
        <f>IF(ISERROR(VLOOKUP($A49,'Import Peak'!$A$3:AM$99,39,FALSE)-VLOOKUP($A49,'Import Peak Change'!$A$106:AM$202,39,FALSE)),0,(VLOOKUP($A49,'Import Peak'!$A$3:AM$99,39,FALSE)-VLOOKUP($A49,'Import Peak Change'!$A$106:AM$202,39,FALSE)))</f>
        <v>0</v>
      </c>
      <c r="AN49" s="6">
        <f>IF(ISERROR(VLOOKUP($A49,'Import Peak'!$A$3:AN$99,40,FALSE)-VLOOKUP($A49,'Import Peak Change'!$A$106:AN$202,40,FALSE)),0,(VLOOKUP($A49,'Import Peak'!$A$3:AN$99,40,FALSE)-VLOOKUP($A49,'Import Peak Change'!$A$106:AN$202,40,FALSE)))</f>
        <v>0</v>
      </c>
      <c r="AO49" s="6">
        <f>IF(ISERROR(VLOOKUP($A49,'Import Peak'!$A$3:AO$99,41,FALSE)-VLOOKUP($A49,'Import Peak Change'!$A$106:AO$202,41,FALSE)),0,(VLOOKUP($A49,'Import Peak'!$A$3:AO$99,41,FALSE)-VLOOKUP($A49,'Import Peak Change'!$A$106:AO$202,41,FALSE)))</f>
        <v>0</v>
      </c>
      <c r="AP49" s="6">
        <f>IF(ISERROR(VLOOKUP($A49,'Import Peak'!$A$3:AP$99,42,FALSE)-VLOOKUP($A49,'Import Peak Change'!$A$106:AP$202,42,FALSE)),0,(VLOOKUP($A49,'Import Peak'!$A$3:AP$99,42,FALSE)-VLOOKUP($A49,'Import Peak Change'!$A$106:AP$202,42,FALSE)))</f>
        <v>0</v>
      </c>
      <c r="AQ49" s="6">
        <f>IF(ISERROR(VLOOKUP($A49,'Import Peak'!$A$3:AQ$99,43,FALSE)-VLOOKUP($A49,'Import Peak Change'!$A$106:AQ$202,43,FALSE)),0,(VLOOKUP($A49,'Import Peak'!$A$3:AQ$99,43,FALSE)-VLOOKUP($A49,'Import Peak Change'!$A$106:AQ$202,43,FALSE)))</f>
        <v>0</v>
      </c>
      <c r="AR49" s="6">
        <f>IF(ISERROR(VLOOKUP($A49,'Import Peak'!$A$3:AR$99,44,FALSE)-VLOOKUP($A49,'Import Peak Change'!$A$106:AR$202,44,FALSE)),0,(VLOOKUP($A49,'Import Peak'!$A$3:AR$99,44,FALSE)-VLOOKUP($A49,'Import Peak Change'!$A$106:AR$202,44,FALSE)))</f>
        <v>0</v>
      </c>
      <c r="AS49" s="6">
        <f>IF(ISERROR(VLOOKUP($A49,'Import Peak'!$A$3:AS$99,45,FALSE)-VLOOKUP($A49,'Import Peak Change'!$A$106:AS$202,45,FALSE)),0,(VLOOKUP($A49,'Import Peak'!$A$3:AS$99,45,FALSE)-VLOOKUP($A49,'Import Peak Change'!$A$106:AS$202,45,FALSE)))</f>
        <v>0</v>
      </c>
      <c r="AT49" s="6">
        <f>IF(ISERROR(VLOOKUP($A49,'Import Peak'!$A$3:AT$99,46,FALSE)-VLOOKUP($A49,'Import Peak Change'!$A$106:AT$202,46,FALSE)),0,(VLOOKUP($A49,'Import Peak'!$A$3:AT$99,46,FALSE)-VLOOKUP($A49,'Import Peak Change'!$A$106:AT$202,46,FALSE)))</f>
        <v>0</v>
      </c>
      <c r="AU49" s="6">
        <f>IF(ISERROR(VLOOKUP($A49,'Import Peak'!$A$3:AU$99,47,FALSE)-VLOOKUP($A49,'Import Peak Change'!$A$106:AU$202,47,FALSE)),0,(VLOOKUP($A49,'Import Peak'!$A$3:AU$99,47,FALSE)-VLOOKUP($A49,'Import Peak Change'!$A$106:AU$202,47,FALSE)))</f>
        <v>0</v>
      </c>
      <c r="AV49" s="6">
        <f>IF(ISERROR(VLOOKUP($A49,'Import Peak'!$A$3:AV$99,48,FALSE)-VLOOKUP($A49,'Import Peak Change'!$A$106:AV$202,48,FALSE)),0,(VLOOKUP($A49,'Import Peak'!$A$3:AV$99,48,FALSE)-VLOOKUP($A49,'Import Peak Change'!$A$106:AV$202,48,FALSE)))</f>
        <v>0</v>
      </c>
      <c r="AW49" s="6">
        <f>IF(ISERROR(VLOOKUP($A49,'Import Peak'!$A$3:AW$99,49,FALSE)-VLOOKUP($A49,'Import Peak Change'!$A$106:AW$202,49,FALSE)),0,(VLOOKUP($A49,'Import Peak'!$A$3:AW$99,49,FALSE)-VLOOKUP($A49,'Import Peak Change'!$A$106:AW$202,49,FALSE)))</f>
        <v>0</v>
      </c>
      <c r="AX49" s="6">
        <f>IF(ISERROR(VLOOKUP($A49,'Import Peak'!$A$3:AX$99,50,FALSE)-VLOOKUP($A49,'Import Peak Change'!$A$106:AX$202,50,FALSE)),0,(VLOOKUP($A49,'Import Peak'!$A$3:AX$99,50,FALSE)-VLOOKUP($A49,'Import Peak Change'!$A$106:AX$202,50,FALSE)))</f>
        <v>0</v>
      </c>
      <c r="AY49" s="6">
        <f>IF(ISERROR(VLOOKUP($A49,'Import Peak'!$A$3:AY$99,51,FALSE)-VLOOKUP($A49,'Import Peak Change'!$A$106:AY$202,51,FALSE)),0,(VLOOKUP($A49,'Import Peak'!$A$3:AY$99,51,FALSE)-VLOOKUP($A49,'Import Peak Change'!$A$106:AY$202,51,FALSE)))</f>
        <v>0</v>
      </c>
      <c r="AZ49" s="6">
        <f>IF(ISERROR(VLOOKUP($A49,'Import Peak'!$A$3:AZ$99,52,FALSE)-VLOOKUP($A49,'Import Peak Change'!$A$106:AZ$202,52,FALSE)),0,(VLOOKUP($A49,'Import Peak'!$A$3:AZ$99,52,FALSE)-VLOOKUP($A49,'Import Peak Change'!$A$106:AZ$202,52,FALSE)))</f>
        <v>0</v>
      </c>
      <c r="BA49" s="6">
        <f>IF(ISERROR(VLOOKUP($A49,'Import Peak'!$A$3:BA$99,53,FALSE)-VLOOKUP($A49,'Import Peak Change'!$A$106:BA$202,53,FALSE)),0,(VLOOKUP($A49,'Import Peak'!$A$3:BA$99,53,FALSE)-VLOOKUP($A49,'Import Peak Change'!$A$106:BA$202,53,FALSE)))</f>
        <v>0</v>
      </c>
      <c r="BB49" s="6">
        <f>IF(ISERROR(VLOOKUP($A49,'Import Peak'!$A$3:BB$99,54,FALSE)-VLOOKUP($A49,'Import Peak Change'!$A$106:BB$202,54,FALSE)),0,(VLOOKUP($A49,'Import Peak'!$A$3:BB$99,54,FALSE)-VLOOKUP($A49,'Import Peak Change'!$A$106:BB$202,54,FALSE)))</f>
        <v>0</v>
      </c>
      <c r="BC49" s="6">
        <f>IF(ISERROR(VLOOKUP($A49,'Import Peak'!$A$3:BC$99,55,FALSE)-VLOOKUP($A49,'Import Peak Change'!$A$106:BC$202,55,FALSE)),0,(VLOOKUP($A49,'Import Peak'!$A$3:BC$99,55,FALSE)-VLOOKUP($A49,'Import Peak Change'!$A$106:BC$202,55,FALSE)))</f>
        <v>0</v>
      </c>
      <c r="BD49" s="6">
        <f>IF(ISERROR(VLOOKUP($A49,'Import Peak'!$A$3:BD$99,56,FALSE)-VLOOKUP($A49,'Import Peak Change'!$A$106:BD$202,56,FALSE)),0,(VLOOKUP($A49,'Import Peak'!$A$3:BD$99,56,FALSE)-VLOOKUP($A49,'Import Peak Change'!$A$106:BD$202,56,FALSE)))</f>
        <v>0</v>
      </c>
      <c r="BE49" s="6">
        <f>IF(ISERROR(VLOOKUP($A49,'Import Peak'!$A$3:BE$99,57,FALSE)-VLOOKUP($A49,'Import Peak Change'!$A$106:BE$202,57,FALSE)),0,(VLOOKUP($A49,'Import Peak'!$A$3:BE$99,57,FALSE)-VLOOKUP($A49,'Import Peak Change'!$A$106:BE$202,57,FALSE)))</f>
        <v>0</v>
      </c>
      <c r="BF49" s="6">
        <f>IF(ISERROR(VLOOKUP($A49,'Import Peak'!$A$3:BF$99,58,FALSE)-VLOOKUP($A49,'Import Peak Change'!$A$106:BF$202,58,FALSE)),0,(VLOOKUP($A49,'Import Peak'!$A$3:BF$99,58,FALSE)-VLOOKUP($A49,'Import Peak Change'!$A$106:BF$202,58,FALSE)))</f>
        <v>0</v>
      </c>
      <c r="BG49" s="6">
        <f>IF(ISERROR(VLOOKUP($A49,'Import Peak'!$A$3:BG$99,59,FALSE)-VLOOKUP($A49,'Import Peak Change'!$A$106:BG$202,59,FALSE)),0,(VLOOKUP($A49,'Import Peak'!$A$3:BG$99,59,FALSE)-VLOOKUP($A49,'Import Peak Change'!$A$106:BG$202,59,FALSE)))</f>
        <v>0</v>
      </c>
      <c r="BH49" s="6">
        <f>IF(ISERROR(VLOOKUP($A49,'Import Peak'!$A$3:BH$99,60,FALSE)-VLOOKUP($A49,'Import Peak Change'!$A$106:BH$202,60,FALSE)),0,(VLOOKUP($A49,'Import Peak'!$A$3:BH$99,60,FALSE)-VLOOKUP($A49,'Import Peak Change'!$A$106:BH$202,60,FALSE)))</f>
        <v>0</v>
      </c>
      <c r="BI49" s="6">
        <f>IF(ISERROR(VLOOKUP($A49,'Import Peak'!$A$3:BI$99,61,FALSE)-VLOOKUP($A49,'Import Peak Change'!$A$106:BI$202,61,FALSE)),0,(VLOOKUP($A49,'Import Peak'!$A$3:BI$99,61,FALSE)-VLOOKUP($A49,'Import Peak Change'!$A$106:BI$202,61,FALSE)))</f>
        <v>0</v>
      </c>
      <c r="BJ49" s="6">
        <f>IF(ISERROR(VLOOKUP($A49,'Import Peak'!$A$3:BJ$99,62,FALSE)-VLOOKUP($A49,'Import Peak Change'!$A$106:BJ$202,62,FALSE)),0,(VLOOKUP($A49,'Import Peak'!$A$3:BJ$99,62,FALSE)-VLOOKUP($A49,'Import Peak Change'!$A$106:BJ$202,62,FALSE)))</f>
        <v>0</v>
      </c>
      <c r="BK49" s="6">
        <f>IF(ISERROR(VLOOKUP($A49,'Import Peak'!$A$3:BK$99,63,FALSE)-VLOOKUP($A49,'Import Peak Change'!$A$106:BK$202,63,FALSE)),0,(VLOOKUP($A49,'Import Peak'!$A$3:BK$99,63,FALSE)-VLOOKUP($A49,'Import Peak Change'!$A$106:BK$202,63,FALSE)))</f>
        <v>0</v>
      </c>
      <c r="BL49" s="6">
        <f>IF(ISERROR(VLOOKUP($A49,'Import Peak'!$A$3:BL$99,64,FALSE)-VLOOKUP($A49,'Import Peak Change'!$A$106:BL$202,64,FALSE)),0,(VLOOKUP($A49,'Import Peak'!$A$3:BL$99,64,FALSE)-VLOOKUP($A49,'Import Peak Change'!$A$106:BL$202,64,FALSE)))</f>
        <v>0</v>
      </c>
      <c r="BM49" s="6">
        <f>IF(ISERROR(VLOOKUP($A49,'Import Peak'!$A$3:BM$99,65,FALSE)-VLOOKUP($A49,'Import Peak Change'!$A$106:BM$202,65,FALSE)),0,(VLOOKUP($A49,'Import Peak'!$A$3:BM$99,65,FALSE)-VLOOKUP($A49,'Import Peak Change'!$A$106:BM$202,65,FALSE)))</f>
        <v>0</v>
      </c>
      <c r="BN49" s="6">
        <f>IF(ISERROR(VLOOKUP($A49,'Import Peak'!$A$3:BN$99,66,FALSE)-VLOOKUP($A49,'Import Peak Change'!$A$106:BN$202,66,FALSE)),0,(VLOOKUP($A49,'Import Peak'!$A$3:BN$99,66,FALSE)-VLOOKUP($A49,'Import Peak Change'!$A$106:BN$202,66,FALSE)))</f>
        <v>0</v>
      </c>
      <c r="BO49" s="6">
        <f>IF(ISERROR(VLOOKUP($A49,'Import Peak'!$A$3:BO$99,67,FALSE)-VLOOKUP($A49,'Import Peak Change'!$A$106:BO$202,67,FALSE)),0,(VLOOKUP($A49,'Import Peak'!$A$3:BO$99,67,FALSE)-VLOOKUP($A49,'Import Peak Change'!$A$106:BO$202,67,FALSE)))</f>
        <v>0</v>
      </c>
      <c r="BP49" s="6">
        <f>IF(ISERROR(VLOOKUP($A49,'Import Peak'!$A$3:BP$99,68,FALSE)-VLOOKUP($A49,'Import Peak Change'!$A$106:BP$202,68,FALSE)),0,(VLOOKUP($A49,'Import Peak'!$A$3:BP$99,68,FALSE)-VLOOKUP($A49,'Import Peak Change'!$A$106:BP$202,68,FALSE)))</f>
        <v>0</v>
      </c>
      <c r="BQ49" s="6">
        <f>IF(ISERROR(VLOOKUP($A49,'Import Peak'!$A$3:BQ$99,69,FALSE)-VLOOKUP($A49,'Import Peak Change'!$A$106:BQ$202,69,FALSE)),0,(VLOOKUP($A49,'Import Peak'!$A$3:BQ$99,69,FALSE)-VLOOKUP($A49,'Import Peak Change'!$A$106:BQ$202,69,FALSE)))</f>
        <v>0</v>
      </c>
      <c r="BR49" s="6">
        <f>IF(ISERROR(VLOOKUP($A49,'Import Peak'!$A$3:BR$99,70,FALSE)-VLOOKUP($A49,'Import Peak Change'!$A$106:BR$202,70,FALSE)),0,(VLOOKUP($A49,'Import Peak'!$A$3:BR$99,70,FALSE)-VLOOKUP($A49,'Import Peak Change'!$A$106:BR$202,70,FALSE)))</f>
        <v>0</v>
      </c>
      <c r="BS49" s="6">
        <f>IF(ISERROR(VLOOKUP($A49,'Import Peak'!$A$3:BS$99,71,FALSE)-VLOOKUP($A49,'Import Peak Change'!$A$106:BS$202,71,FALSE)),0,(VLOOKUP($A49,'Import Peak'!$A$3:BS$99,71,FALSE)-VLOOKUP($A49,'Import Peak Change'!$A$106:BS$202,71,FALSE)))</f>
        <v>0</v>
      </c>
      <c r="BT49" s="6">
        <f>IF(ISERROR(VLOOKUP($A49,'Import Peak'!$A$3:BT$99,72,FALSE)-VLOOKUP($A49,'Import Peak Change'!$A$106:BT$202,72,FALSE)),0,(VLOOKUP($A49,'Import Peak'!$A$3:BT$99,72,FALSE)-VLOOKUP($A49,'Import Peak Change'!$A$106:BT$202,72,FALSE)))</f>
        <v>0</v>
      </c>
      <c r="BU49" s="6">
        <f>IF(ISERROR(VLOOKUP($A49,'Import Peak'!$A$3:BU$99,73,FALSE)-VLOOKUP($A49,'Import Peak Change'!$A$106:BU$202,73,FALSE)),0,(VLOOKUP($A49,'Import Peak'!$A$3:BU$99,73,FALSE)-VLOOKUP($A49,'Import Peak Change'!$A$106:BU$202,73,FALSE)))</f>
        <v>0</v>
      </c>
      <c r="BV49" s="6">
        <f>IF(ISERROR(VLOOKUP($A49,'Import Peak'!$A$3:BV$99,74,FALSE)-VLOOKUP($A49,'Import Peak Change'!$A$106:BV$202,74,FALSE)),0,(VLOOKUP($A49,'Import Peak'!$A$3:BV$99,74,FALSE)-VLOOKUP($A49,'Import Peak Change'!$A$106:BV$202,74,FALSE)))</f>
        <v>0</v>
      </c>
      <c r="BW49" s="6">
        <f>IF(ISERROR(VLOOKUP($A49,'Import Peak'!$A$3:BW$99,75,FALSE)-VLOOKUP($A49,'Import Peak Change'!$A$106:BW$202,75,FALSE)),0,(VLOOKUP($A49,'Import Peak'!$A$3:BW$99,75,FALSE)-VLOOKUP($A49,'Import Peak Change'!$A$106:BW$202,75,FALSE)))</f>
        <v>0</v>
      </c>
      <c r="BX49" s="6">
        <f>IF(ISERROR(VLOOKUP($A49,'Import Peak'!$A$3:BX$99,76,FALSE)-VLOOKUP($A49,'Import Peak Change'!$A$106:BX$202,76,FALSE)),0,(VLOOKUP($A49,'Import Peak'!$A$3:BX$99,76,FALSE)-VLOOKUP($A49,'Import Peak Change'!$A$106:BX$202,76,FALSE)))</f>
        <v>0</v>
      </c>
      <c r="BY49" s="6">
        <f>IF(ISERROR(VLOOKUP($A49,'Import Peak'!$A$3:BY$99,77,FALSE)-VLOOKUP($A49,'Import Peak Change'!$A$106:BY$202,77,FALSE)),0,(VLOOKUP($A49,'Import Peak'!$A$3:BY$99,77,FALSE)-VLOOKUP($A49,'Import Peak Change'!$A$106:BY$202,77,FALSE)))</f>
        <v>0</v>
      </c>
      <c r="BZ49" s="6">
        <f>IF(ISERROR(VLOOKUP($A49,'Import Peak'!$A$3:BZ$99,78,FALSE)-VLOOKUP($A49,'Import Peak Change'!$A$106:BZ$202,78,FALSE)),0,(VLOOKUP($A49,'Import Peak'!$A$3:BZ$99,78,FALSE)-VLOOKUP($A49,'Import Peak Change'!$A$106:BZ$202,78,FALSE)))</f>
        <v>0</v>
      </c>
      <c r="CA49" s="6">
        <f>IF(ISERROR(VLOOKUP($A49,'Import Peak'!$A$3:CA$99,79,FALSE)-VLOOKUP($A49,'Import Peak Change'!$A$106:CA$202,79,FALSE)),0,(VLOOKUP($A49,'Import Peak'!$A$3:CA$99,79,FALSE)-VLOOKUP($A49,'Import Peak Change'!$A$106:CA$202,79,FALSE)))</f>
        <v>0</v>
      </c>
      <c r="CB49" s="6">
        <f>IF(ISERROR(VLOOKUP($A49,'Import Peak'!$A$3:CB$99,80,FALSE)-VLOOKUP($A49,'Import Peak Change'!$A$106:CB$202,80,FALSE)),0,(VLOOKUP($A49,'Import Peak'!$A$3:CB$99,80,FALSE)-VLOOKUP($A49,'Import Peak Change'!$A$106:CB$202,80,FALSE)))</f>
        <v>0</v>
      </c>
      <c r="CC49" s="6">
        <f>IF(ISERROR(VLOOKUP($A49,'Import Peak'!$A$3:CC$99,81,FALSE)-VLOOKUP($A49,'Import Peak Change'!$A$106:CC$202,81,FALSE)),0,(VLOOKUP($A49,'Import Peak'!$A$3:CC$99,81,FALSE)-VLOOKUP($A49,'Import Peak Change'!$A$106:CC$202,81,FALSE)))</f>
        <v>0</v>
      </c>
      <c r="CD49" s="6">
        <f>IF(ISERROR(VLOOKUP($A49,'Import Peak'!$A$3:CD$99,82,FALSE)-VLOOKUP($A49,'Import Peak Change'!$A$106:CD$202,82,FALSE)),0,(VLOOKUP($A49,'Import Peak'!$A$3:CD$99,82,FALSE)-VLOOKUP($A49,'Import Peak Change'!$A$106:CD$202,82,FALSE)))</f>
        <v>0</v>
      </c>
      <c r="CE49" s="6">
        <f>IF(ISERROR(VLOOKUP($A49,'Import Peak'!$A$3:CE$99,83,FALSE)-VLOOKUP($A49,'Import Peak Change'!$A$106:CE$202,83,FALSE)),0,(VLOOKUP($A49,'Import Peak'!$A$3:CE$99,83,FALSE)-VLOOKUP($A49,'Import Peak Change'!$A$106:CE$202,83,FALSE)))</f>
        <v>0</v>
      </c>
      <c r="CF49" s="6">
        <f>IF(ISERROR(VLOOKUP($A49,'Import Peak'!$A$3:CF$99,84,FALSE)-VLOOKUP($A49,'Import Peak Change'!$A$106:CF$202,84,FALSE)),0,(VLOOKUP($A49,'Import Peak'!$A$3:CF$99,84,FALSE)-VLOOKUP($A49,'Import Peak Change'!$A$106:CF$202,84,FALSE)))</f>
        <v>0</v>
      </c>
      <c r="CG49" s="6">
        <f>IF(ISERROR(VLOOKUP($A49,'Import Peak'!$A$3:CG$99,85,FALSE)-VLOOKUP($A49,'Import Peak Change'!$A$106:CG$202,85,FALSE)),0,(VLOOKUP($A49,'Import Peak'!$A$3:CG$99,85,FALSE)-VLOOKUP($A49,'Import Peak Change'!$A$106:CG$202,85,FALSE)))</f>
        <v>0</v>
      </c>
      <c r="CH49" s="6">
        <f>IF(ISERROR(VLOOKUP($A49,'Import Peak'!$A$3:CH$99,86,FALSE)-VLOOKUP($A49,'Import Peak Change'!$A$106:CH$202,86,FALSE)),0,(VLOOKUP($A49,'Import Peak'!$A$3:CH$99,86,FALSE)-VLOOKUP($A49,'Import Peak Change'!$A$106:CH$202,86,FALSE)))</f>
        <v>0</v>
      </c>
      <c r="CI49" s="6">
        <f>IF(ISERROR(VLOOKUP($A49,'Import Peak'!$A$3:CI$99,87,FALSE)-VLOOKUP($A49,'Import Peak Change'!$A$106:CI$202,87,FALSE)),0,(VLOOKUP($A49,'Import Peak'!$A$3:CI$99,87,FALSE)-VLOOKUP($A49,'Import Peak Change'!$A$106:CI$202,87,FALSE)))</f>
        <v>0</v>
      </c>
      <c r="CJ49" s="6">
        <f>IF(ISERROR(VLOOKUP($A49,'Import Peak'!$A$3:CJ$99,88,FALSE)-VLOOKUP($A49,'Import Peak Change'!$A$106:CJ$202,88,FALSE)),0,(VLOOKUP($A49,'Import Peak'!$A$3:CJ$99,88,FALSE)-VLOOKUP($A49,'Import Peak Change'!$A$106:CJ$202,88,FALSE)))</f>
        <v>0</v>
      </c>
      <c r="CK49" s="6">
        <f>IF(ISERROR(VLOOKUP($A49,'Import Peak'!$A$3:CK$99,89,FALSE)-VLOOKUP($A49,'Import Peak Change'!$A$106:CK$202,89,FALSE)),0,(VLOOKUP($A49,'Import Peak'!$A$3:CK$99,89,FALSE)-VLOOKUP($A49,'Import Peak Change'!$A$106:CK$202,89,FALSE)))</f>
        <v>0</v>
      </c>
      <c r="CL49" s="6">
        <f>IF(ISERROR(VLOOKUP($A49,'Import Peak'!$A$3:CL$99,90,FALSE)-VLOOKUP($A49,'Import Peak Change'!$A$106:CL$202,90,FALSE)),0,(VLOOKUP($A49,'Import Peak'!$A$3:CL$99,90,FALSE)-VLOOKUP($A49,'Import Peak Change'!$A$106:CL$202,90,FALSE)))</f>
        <v>0</v>
      </c>
      <c r="CM49" s="6">
        <f>IF(ISERROR(VLOOKUP($A49,'Import Peak'!$A$3:CM$99,91,FALSE)-VLOOKUP($A49,'Import Peak Change'!$A$106:CM$202,91,FALSE)),0,(VLOOKUP($A49,'Import Peak'!$A$3:CM$99,91,FALSE)-VLOOKUP($A49,'Import Peak Change'!$A$106:CM$202,91,FALSE)))</f>
        <v>0</v>
      </c>
      <c r="CN49" s="6">
        <f>IF(ISERROR(VLOOKUP($A49,'Import Peak'!$A$3:CN$99,92,FALSE)-VLOOKUP($A49,'Import Peak Change'!$A$106:CN$202,92,FALSE)),0,(VLOOKUP($A49,'Import Peak'!$A$3:CN$99,92,FALSE)-VLOOKUP($A49,'Import Peak Change'!$A$106:CN$202,92,FALSE)))</f>
        <v>0</v>
      </c>
      <c r="CO49" s="6">
        <f>IF(ISERROR(VLOOKUP($A49,'Import Peak'!$A$3:CO$99,93,FALSE)-VLOOKUP($A49,'Import Peak Change'!$A$106:CO$202,93,FALSE)),0,(VLOOKUP($A49,'Import Peak'!$A$3:CO$99,93,FALSE)-VLOOKUP($A49,'Import Peak Change'!$A$106:CO$202,93,FALSE)))</f>
        <v>0</v>
      </c>
      <c r="CP49" s="6">
        <f>IF(ISERROR(VLOOKUP($A49,'Import Peak'!$A$3:CP$99,94,FALSE)-VLOOKUP($A49,'Import Peak Change'!$A$106:CP$202,94,FALSE)),0,(VLOOKUP($A49,'Import Peak'!$A$3:CP$99,94,FALSE)-VLOOKUP($A49,'Import Peak Change'!$A$106:CP$202,94,FALSE)))</f>
        <v>0</v>
      </c>
      <c r="CQ49" s="6">
        <f>IF(ISERROR(VLOOKUP($A49,'Import Peak'!$A$3:CQ$99,95,FALSE)-VLOOKUP($A49,'Import Peak Change'!$A$106:CQ$202,95,FALSE)),0,(VLOOKUP($A49,'Import Peak'!$A$3:CQ$99,95,FALSE)-VLOOKUP($A49,'Import Peak Change'!$A$106:CQ$202,95,FALSE)))</f>
        <v>0</v>
      </c>
      <c r="CR49" s="6">
        <f>IF(ISERROR(VLOOKUP($A49,'Import Peak'!$A$3:CR$99,96,FALSE)-VLOOKUP($A49,'Import Peak Change'!$A$106:CR$202,96,FALSE)),0,(VLOOKUP($A49,'Import Peak'!$A$3:CR$99,96,FALSE)-VLOOKUP($A49,'Import Peak Change'!$A$106:CR$202,96,FALSE)))</f>
        <v>0</v>
      </c>
      <c r="CS49" s="6">
        <f>IF(ISERROR(VLOOKUP($A49,'Import Peak'!$A$3:CS$99,97,FALSE)-VLOOKUP($A49,'Import Peak Change'!$A$106:CS$202,97,FALSE)),0,(VLOOKUP($A49,'Import Peak'!$A$3:CS$99,97,FALSE)-VLOOKUP($A49,'Import Peak Change'!$A$106:CS$202,97,FALSE)))</f>
        <v>0</v>
      </c>
      <c r="CT49" s="6">
        <f>IF(ISERROR(VLOOKUP($A49,'Import Peak'!$A$3:CT$99,98,FALSE)-VLOOKUP($A49,'Import Peak Change'!$A$106:CT$202,98,FALSE)),0,(VLOOKUP($A49,'Import Peak'!$A$3:CT$99,98,FALSE)-VLOOKUP($A49,'Import Peak Change'!$A$106:CT$202,98,FALSE)))</f>
        <v>0</v>
      </c>
      <c r="CU49" s="6">
        <f>IF(ISERROR(VLOOKUP($A49,'Import Peak'!$A$3:CU$99,99,FALSE)-VLOOKUP($A49,'Import Peak Change'!$A$106:CU$202,99,FALSE)),0,(VLOOKUP($A49,'Import Peak'!$A$3:CU$99,99,FALSE)-VLOOKUP($A49,'Import Peak Change'!$A$106:CU$202,99,FALSE)))</f>
        <v>0</v>
      </c>
      <c r="CV49" s="6">
        <f>IF(ISERROR(VLOOKUP($A49,'Import Peak'!$A$3:CV$99,100,FALSE)-VLOOKUP($A49,'Import Peak Change'!$A$106:CV$202,100,FALSE)),0,(VLOOKUP($A49,'Import Peak'!$A$3:CV$99,100,FALSE)-VLOOKUP($A49,'Import Peak Change'!$A$106:CV$202,100,FALSE)))</f>
        <v>0</v>
      </c>
      <c r="CW49" s="6">
        <f>IF(ISERROR(VLOOKUP($A49,'Import Peak'!$A$3:CW$99,101,FALSE)-VLOOKUP($A49,'Import Peak Change'!$A$106:CW$202,101,FALSE)),0,(VLOOKUP($A49,'Import Peak'!$A$3:CW$99,101,FALSE)-VLOOKUP($A49,'Import Peak Change'!$A$106:CW$202,101,FALSE)))</f>
        <v>0</v>
      </c>
      <c r="CX49" s="6">
        <f>IF(ISERROR(VLOOKUP($A49,'Import Peak'!$A$3:CX$99,102,FALSE)-VLOOKUP($A49,'Import Peak Change'!$A$106:CX$202,102,FALSE)),0,(VLOOKUP($A49,'Import Peak'!$A$3:CX$99,102,FALSE)-VLOOKUP($A49,'Import Peak Change'!$A$106:CX$202,102,FALSE)))</f>
        <v>0</v>
      </c>
      <c r="CY49" s="6">
        <f>IF(ISERROR(VLOOKUP($A49,'Import Peak'!$A$3:CY$99,103,FALSE)-VLOOKUP($A49,'Import Peak Change'!$A$106:CY$202,103,FALSE)),0,(VLOOKUP($A49,'Import Peak'!$A$3:CY$99,103,FALSE)-VLOOKUP($A49,'Import Peak Change'!$A$106:CY$202,103,FALSE)))</f>
        <v>0</v>
      </c>
      <c r="CZ49" s="6">
        <f>IF(ISERROR(VLOOKUP($A49,'Import Peak'!$A$3:CZ$99,104,FALSE)-VLOOKUP($A49,'Import Peak Change'!$A$106:CZ$202,104,FALSE)),0,(VLOOKUP($A49,'Import Peak'!$A$3:CZ$99,104,FALSE)-VLOOKUP($A49,'Import Peak Change'!$A$106:CZ$202,104,FALSE)))</f>
        <v>0</v>
      </c>
      <c r="DA49" s="6">
        <f>IF(ISERROR(VLOOKUP($A49,'Import Peak'!$A$3:DA$99,105,FALSE)-VLOOKUP($A49,'Import Peak Change'!$A$106:DA$202,105,FALSE)),0,(VLOOKUP($A49,'Import Peak'!$A$3:DA$99,105,FALSE)-VLOOKUP($A49,'Import Peak Change'!$A$106:DA$202,105,FALSE)))</f>
        <v>0</v>
      </c>
      <c r="DB49" s="6">
        <f>IF(ISERROR(VLOOKUP($A49,'Import Peak'!$A$3:DB$99,106,FALSE)-VLOOKUP($A49,'Import Peak Change'!$A$106:DB$202,106,FALSE)),0,(VLOOKUP($A49,'Import Peak'!$A$3:DB$99,106,FALSE)-VLOOKUP($A49,'Import Peak Change'!$A$106:DB$202,106,FALSE)))</f>
        <v>0</v>
      </c>
      <c r="DC49" s="6">
        <f>IF(ISERROR(VLOOKUP($A49,'Import Peak'!$A$3:DC$99,107,FALSE)-VLOOKUP($A49,'Import Peak Change'!$A$106:DC$202,107,FALSE)),0,(VLOOKUP($A49,'Import Peak'!$A$3:DC$99,107,FALSE)-VLOOKUP($A49,'Import Peak Change'!$A$106:DC$202,107,FALSE)))</f>
        <v>0</v>
      </c>
      <c r="DD49" s="6">
        <f>IF(ISERROR(VLOOKUP($A49,'Import Peak'!$A$3:DD$99,108,FALSE)-VLOOKUP($A49,'Import Peak Change'!$A$106:DD$202,108,FALSE)),0,(VLOOKUP($A49,'Import Peak'!$A$3:DD$99,108,FALSE)-VLOOKUP($A49,'Import Peak Change'!$A$106:DD$202,108,FALSE)))</f>
        <v>0</v>
      </c>
      <c r="DE49" s="6">
        <f>IF(ISERROR(VLOOKUP($A49,'Import Peak'!$A$3:DE$99,109,FALSE)-VLOOKUP($A49,'Import Peak Change'!$A$106:DE$202,109,FALSE)),0,(VLOOKUP($A49,'Import Peak'!$A$3:DE$99,109,FALSE)-VLOOKUP($A49,'Import Peak Change'!$A$106:DE$202,109,FALSE)))</f>
        <v>0</v>
      </c>
      <c r="DF49" s="6">
        <f>IF(ISERROR(VLOOKUP($A49,'Import Peak'!$A$3:DF$99,110,FALSE)-VLOOKUP($A49,'Import Peak Change'!$A$106:DF$202,110,FALSE)),0,(VLOOKUP($A49,'Import Peak'!$A$3:DF$99,110,FALSE)-VLOOKUP($A49,'Import Peak Change'!$A$106:DF$202,110,FALSE)))</f>
        <v>0</v>
      </c>
      <c r="DG49" s="6">
        <f>IF(ISERROR(VLOOKUP($A49,'Import Peak'!$A$3:DG$99,111,FALSE)-VLOOKUP($A49,'Import Peak Change'!$A$106:DG$202,111,FALSE)),0,(VLOOKUP($A49,'Import Peak'!$A$3:DG$99,111,FALSE)-VLOOKUP($A49,'Import Peak Change'!$A$106:DG$202,111,FALSE)))</f>
        <v>0</v>
      </c>
      <c r="DH49" s="6">
        <f>IF(ISERROR(VLOOKUP($A49,'Import Peak'!$A$3:DH$99,112,FALSE)-VLOOKUP($A49,'Import Peak Change'!$A$106:DH$202,112,FALSE)),0,(VLOOKUP($A49,'Import Peak'!$A$3:DH$99,112,FALSE)-VLOOKUP($A49,'Import Peak Change'!$A$106:DH$202,112,FALSE)))</f>
        <v>0</v>
      </c>
      <c r="DI49" s="6">
        <f>IF(ISERROR(VLOOKUP($A49,'Import Peak'!$A$3:DI$99,113,FALSE)-VLOOKUP($A49,'Import Peak Change'!$A$106:DI$202,113,FALSE)),0,(VLOOKUP($A49,'Import Peak'!$A$3:DI$99,113,FALSE)-VLOOKUP($A49,'Import Peak Change'!$A$106:DI$202,113,FALSE)))</f>
        <v>0</v>
      </c>
      <c r="DJ49" s="6">
        <f>IF(ISERROR(VLOOKUP($A49,'Import Peak'!$A$3:DJ$99,114,FALSE)-VLOOKUP($A49,'Import Peak Change'!$A$106:DJ$202,114,FALSE)),0,(VLOOKUP($A49,'Import Peak'!$A$3:DJ$99,114,FALSE)-VLOOKUP($A49,'Import Peak Change'!$A$106:DJ$202,114,FALSE)))</f>
        <v>0</v>
      </c>
      <c r="DK49" s="6">
        <f>IF(ISERROR(VLOOKUP($A49,'Import Peak'!$A$3:DK$99,115,FALSE)-VLOOKUP($A49,'Import Peak Change'!$A$106:DK$202,115,FALSE)),0,(VLOOKUP($A49,'Import Peak'!$A$3:DK$99,115,FALSE)-VLOOKUP($A49,'Import Peak Change'!$A$106:DK$202,115,FALSE)))</f>
        <v>0</v>
      </c>
      <c r="DL49" s="6">
        <f>IF(ISERROR(VLOOKUP($A49,'Import Peak'!$A$3:DL$99,116,FALSE)-VLOOKUP($A49,'Import Peak Change'!$A$106:DL$202,116,FALSE)),0,(VLOOKUP($A49,'Import Peak'!$A$3:DL$99,116,FALSE)-VLOOKUP($A49,'Import Peak Change'!$A$106:DL$202,116,FALSE)))</f>
        <v>0</v>
      </c>
      <c r="DM49" s="6">
        <f>IF(ISERROR(VLOOKUP($A49,'Import Peak'!$A$3:DM$99,117,FALSE)-VLOOKUP($A49,'Import Peak Change'!$A$106:DM$202,117,FALSE)),0,(VLOOKUP($A49,'Import Peak'!$A$3:DM$99,117,FALSE)-VLOOKUP($A49,'Import Peak Change'!$A$106:DM$202,117,FALSE)))</f>
        <v>0</v>
      </c>
      <c r="DN49" s="6">
        <f>IF(ISERROR(VLOOKUP($A49,'Import Peak'!$A$3:DN$99,118,FALSE)-VLOOKUP($A49,'Import Peak Change'!$A$106:DN$202,118,FALSE)),0,(VLOOKUP($A49,'Import Peak'!$A$3:DN$99,118,FALSE)-VLOOKUP($A49,'Import Peak Change'!$A$106:DN$202,118,FALSE)))</f>
        <v>0</v>
      </c>
      <c r="DO49" s="6">
        <f>IF(ISERROR(VLOOKUP($A49,'Import Peak'!$A$3:DO$99,119,FALSE)-VLOOKUP($A49,'Import Peak Change'!$A$106:DO$202,119,FALSE)),0,(VLOOKUP($A49,'Import Peak'!$A$3:DO$99,119,FALSE)-VLOOKUP($A49,'Import Peak Change'!$A$106:DO$202,119,FALSE)))</f>
        <v>0</v>
      </c>
      <c r="DP49" s="6">
        <f>IF(ISERROR(VLOOKUP($A49,'Import Peak'!$A$3:DP$99,120,FALSE)-VLOOKUP($A49,'Import Peak Change'!$A$106:DP$202,120,FALSE)),0,(VLOOKUP($A49,'Import Peak'!$A$3:DP$99,120,FALSE)-VLOOKUP($A49,'Import Peak Change'!$A$106:DP$202,120,FALSE)))</f>
        <v>0</v>
      </c>
      <c r="DQ49" s="6">
        <f>IF(ISERROR(VLOOKUP($A49,'Import Peak'!$A$3:DQ$99,121,FALSE)-VLOOKUP($A49,'Import Peak Change'!$A$106:DQ$202,121,FALSE)),0,(VLOOKUP($A49,'Import Peak'!$A$3:DQ$99,121,FALSE)-VLOOKUP($A49,'Import Peak Change'!$A$106:DQ$202,121,FALSE)))</f>
        <v>0</v>
      </c>
      <c r="DR49" s="6">
        <f>IF(ISERROR(VLOOKUP($A49,'Import Peak'!$A$3:DR$99,122,FALSE)-VLOOKUP($A49,'Import Peak Change'!$A$106:DR$202,122,FALSE)),0,(VLOOKUP($A49,'Import Peak'!$A$3:DR$99,122,FALSE)-VLOOKUP($A49,'Import Peak Change'!$A$106:DR$202,122,FALSE)))</f>
        <v>0</v>
      </c>
      <c r="DS49" s="6">
        <f>IF(ISERROR(VLOOKUP($A49,'Import Peak'!$A$3:DS$99,123,FALSE)-VLOOKUP($A49,'Import Peak Change'!$A$106:DS$202,123,FALSE)),0,(VLOOKUP($A49,'Import Peak'!$A$3:DS$99,123,FALSE)-VLOOKUP($A49,'Import Peak Change'!$A$106:DS$202,123,FALSE)))</f>
        <v>0</v>
      </c>
      <c r="DT49" s="6">
        <f>IF(ISERROR(VLOOKUP($A49,'Import Peak'!$A$3:DT$99,124,FALSE)-VLOOKUP($A49,'Import Peak Change'!$A$106:DT$202,124,FALSE)),0,(VLOOKUP($A49,'Import Peak'!$A$3:DT$99,124,FALSE)-VLOOKUP($A49,'Import Peak Change'!$A$106:DT$202,124,FALSE)))</f>
        <v>0</v>
      </c>
      <c r="DU49" s="6">
        <f>IF(ISERROR(VLOOKUP($A49,'Import Peak'!$A$3:DU$99,125,FALSE)-VLOOKUP($A49,'Import Peak Change'!$A$106:DU$202,125,FALSE)),0,(VLOOKUP($A49,'Import Peak'!$A$3:DU$99,125,FALSE)-VLOOKUP($A49,'Import Peak Change'!$A$106:DU$202,125,FALSE)))</f>
        <v>0</v>
      </c>
      <c r="DV49" s="6">
        <f>IF(ISERROR(VLOOKUP($A49,'Import Peak'!$A$3:DV$99,126,FALSE)-VLOOKUP($A49,'Import Peak Change'!$A$106:DV$202,126,FALSE)),0,(VLOOKUP($A49,'Import Peak'!$A$3:DV$99,126,FALSE)-VLOOKUP($A49,'Import Peak Change'!$A$106:DV$202,126,FALSE)))</f>
        <v>0</v>
      </c>
      <c r="DW49" s="6">
        <f>IF(ISERROR(VLOOKUP($A49,'Import Peak'!$A$3:DW$99,127,FALSE)-VLOOKUP($A49,'Import Peak Change'!$A$106:DW$202,127,FALSE)),0,(VLOOKUP($A49,'Import Peak'!$A$3:DW$99,127,FALSE)-VLOOKUP($A49,'Import Peak Change'!$A$106:DW$202,127,FALSE)))</f>
        <v>0</v>
      </c>
      <c r="DX49" s="6">
        <f>IF(ISERROR(VLOOKUP($A49,'Import Peak'!$A$3:DX$99,128,FALSE)-VLOOKUP($A49,'Import Peak Change'!$A$106:DX$202,128,FALSE)),0,(VLOOKUP($A49,'Import Peak'!$A$3:DX$99,128,FALSE)-VLOOKUP($A49,'Import Peak Change'!$A$106:DX$202,128,FALSE)))</f>
        <v>0</v>
      </c>
      <c r="DY49" s="6">
        <f>IF(ISERROR(VLOOKUP($A49,'Import Peak'!$A$3:DY$99,129,FALSE)-VLOOKUP($A49,'Import Peak Change'!$A$106:DY$202,129,FALSE)),0,(VLOOKUP($A49,'Import Peak'!$A$3:DY$99,129,FALSE)-VLOOKUP($A49,'Import Peak Change'!$A$106:DY$202,129,FALSE)))</f>
        <v>0</v>
      </c>
      <c r="DZ49" s="6">
        <f>IF(ISERROR(VLOOKUP($A49,'Import Peak'!$A$3:DZ$99,130,FALSE)-VLOOKUP($A49,'Import Peak Change'!$A$106:DZ$202,130,FALSE)),0,(VLOOKUP($A49,'Import Peak'!$A$3:DZ$99,130,FALSE)-VLOOKUP($A49,'Import Peak Change'!$A$106:DZ$202,130,FALSE)))</f>
        <v>0</v>
      </c>
      <c r="EA49" s="6">
        <f>IF(ISERROR(VLOOKUP($A49,'Import Peak'!$A$3:EA$99,131,FALSE)-VLOOKUP($A49,'Import Peak Change'!$A$106:EA$202,131,FALSE)),0,(VLOOKUP($A49,'Import Peak'!$A$3:EA$99,131,FALSE)-VLOOKUP($A49,'Import Peak Change'!$A$106:EA$202,131,FALSE)))</f>
        <v>0</v>
      </c>
      <c r="EB49" s="6">
        <f>IF(ISERROR(VLOOKUP($A49,'Import Peak'!$A$3:EB$99,132,FALSE)-VLOOKUP($A49,'Import Peak Change'!$A$106:EB$202,132,FALSE)),0,(VLOOKUP($A49,'Import Peak'!$A$3:EB$99,132,FALSE)-VLOOKUP($A49,'Import Peak Change'!$A$106:EB$202,132,FALSE)))</f>
        <v>0</v>
      </c>
      <c r="EC49" s="6">
        <f>IF(ISERROR(VLOOKUP($A49,'Import Peak'!$A$3:EC$99,133,FALSE)-VLOOKUP($A49,'Import Peak Change'!$A$106:EC$202,133,FALSE)),0,(VLOOKUP($A49,'Import Peak'!$A$3:EC$99,133,FALSE)-VLOOKUP($A49,'Import Peak Change'!$A$106:EC$202,133,FALSE)))</f>
        <v>0</v>
      </c>
      <c r="ED49" s="6">
        <f>IF(ISERROR(VLOOKUP($A49,'Import Peak'!$A$3:ED$99,134,FALSE)-VLOOKUP($A49,'Import Peak Change'!$A$106:ED$202,134,FALSE)),0,(VLOOKUP($A49,'Import Peak'!$A$3:ED$99,134,FALSE)-VLOOKUP($A49,'Import Peak Change'!$A$106:ED$202,134,FALSE)))</f>
        <v>0</v>
      </c>
      <c r="EE49" s="6">
        <f>IF(ISERROR(VLOOKUP($A49,'Import Peak'!$A$3:EE$99,135,FALSE)-VLOOKUP($A49,'Import Peak Change'!$A$106:EE$202,135,FALSE)),0,(VLOOKUP($A49,'Import Peak'!$A$3:EE$99,135,FALSE)-VLOOKUP($A49,'Import Peak Change'!$A$106:EE$202,135,FALSE)))</f>
        <v>0</v>
      </c>
      <c r="EF49" s="6">
        <f>IF(ISERROR(VLOOKUP($A49,'Import Peak'!$A$3:EF$99,136,FALSE)-VLOOKUP($A49,'Import Peak Change'!$A$106:EF$202,136,FALSE)),0,(VLOOKUP($A49,'Import Peak'!$A$3:EF$99,136,FALSE)-VLOOKUP($A49,'Import Peak Change'!$A$106:EF$202,136,FALSE)))</f>
        <v>0</v>
      </c>
      <c r="EG49" s="6">
        <f>IF(ISERROR(VLOOKUP($A49,'Import Peak'!$A$3:EG$99,137,FALSE)-VLOOKUP($A49,'Import Peak Change'!$A$106:EG$202,137,FALSE)),0,(VLOOKUP($A49,'Import Peak'!$A$3:EG$99,137,FALSE)-VLOOKUP($A49,'Import Peak Change'!$A$106:EG$202,137,FALSE)))</f>
        <v>0</v>
      </c>
      <c r="EH49" s="6">
        <f>IF(ISERROR(VLOOKUP($A49,'Import Peak'!$A$3:EH$99,138,FALSE)-VLOOKUP($A49,'Import Peak Change'!$A$106:EH$202,138,FALSE)),0,(VLOOKUP($A49,'Import Peak'!$A$3:EH$99,138,FALSE)-VLOOKUP($A49,'Import Peak Change'!$A$106:EH$202,138,FALSE)))</f>
        <v>0</v>
      </c>
      <c r="EI49" s="6">
        <f>IF(ISERROR(VLOOKUP($A49,'Import Peak'!$A$3:EI$99,139,FALSE)-VLOOKUP($A49,'Import Peak Change'!$A$106:EI$202,139,FALSE)),0,(VLOOKUP($A49,'Import Peak'!$A$3:EI$99,139,FALSE)-VLOOKUP($A49,'Import Peak Change'!$A$106:EI$202,139,FALSE)))</f>
        <v>0</v>
      </c>
      <c r="EJ49" s="6">
        <f>IF(ISERROR(VLOOKUP($A49,'Import Peak'!$A$3:EJ$99,140,FALSE)-VLOOKUP($A49,'Import Peak Change'!$A$106:EJ$202,140,FALSE)),0,(VLOOKUP($A49,'Import Peak'!$A$3:EJ$99,140,FALSE)-VLOOKUP($A49,'Import Peak Change'!$A$106:EJ$202,140,FALSE)))</f>
        <v>0</v>
      </c>
      <c r="EK49" s="6">
        <f>IF(ISERROR(VLOOKUP($A49,'Import Peak'!$A$3:EK$99,141,FALSE)-VLOOKUP($A49,'Import Peak Change'!$A$106:EK$202,141,FALSE)),0,(VLOOKUP($A49,'Import Peak'!$A$3:EK$99,141,FALSE)-VLOOKUP($A49,'Import Peak Change'!$A$106:EK$202,141,FALSE)))</f>
        <v>0</v>
      </c>
      <c r="EL49" s="6">
        <f>IF(ISERROR(VLOOKUP($A49,'Import Peak'!$A$3:EL$99,142,FALSE)-VLOOKUP($A49,'Import Peak Change'!$A$106:EL$202,142,FALSE)),0,(VLOOKUP($A49,'Import Peak'!$A$3:EL$99,142,FALSE)-VLOOKUP($A49,'Import Peak Change'!$A$106:EL$202,142,FALSE)))</f>
        <v>0</v>
      </c>
      <c r="EM49" s="6">
        <f>IF(ISERROR(VLOOKUP($A49,'Import Peak'!$A$3:EM$99,143,FALSE)-VLOOKUP($A49,'Import Peak Change'!$A$106:EM$202,143,FALSE)),0,(VLOOKUP($A49,'Import Peak'!$A$3:EM$99,143,FALSE)-VLOOKUP($A49,'Import Peak Change'!$A$106:EM$202,143,FALSE)))</f>
        <v>0</v>
      </c>
      <c r="EN49" s="6">
        <f>IF(ISERROR(VLOOKUP($A49,'Import Peak'!$A$3:EN$99,144,FALSE)-VLOOKUP($A49,'Import Peak Change'!$A$106:EN$202,144,FALSE)),0,(VLOOKUP($A49,'Import Peak'!$A$3:EN$99,144,FALSE)-VLOOKUP($A49,'Import Peak Change'!$A$106:EN$202,144,FALSE)))</f>
        <v>0</v>
      </c>
      <c r="EO49" s="6">
        <f>IF(ISERROR(VLOOKUP($A49,'Import Peak'!$A$3:EO$99,145,FALSE)-VLOOKUP($A49,'Import Peak Change'!$A$106:EO$202,145,FALSE)),0,(VLOOKUP($A49,'Import Peak'!$A$3:EO$99,145,FALSE)-VLOOKUP($A49,'Import Peak Change'!$A$106:EO$202,145,FALSE)))</f>
        <v>0</v>
      </c>
      <c r="EP49" s="6">
        <f>IF(ISERROR(VLOOKUP($A49,'Import Peak'!$A$3:EP$99,146,FALSE)-VLOOKUP($A49,'Import Peak Change'!$A$106:EP$202,146,FALSE)),0,(VLOOKUP($A49,'Import Peak'!$A$3:EP$99,146,FALSE)-VLOOKUP($A49,'Import Peak Change'!$A$106:EP$202,146,FALSE)))</f>
        <v>0</v>
      </c>
      <c r="EQ49" s="6">
        <f>IF(ISERROR(VLOOKUP($A49,'Import Peak'!$A$3:EQ$99,147,FALSE)-VLOOKUP($A49,'Import Peak Change'!$A$106:EQ$202,147,FALSE)),0,(VLOOKUP($A49,'Import Peak'!$A$3:EQ$99,147,FALSE)-VLOOKUP($A49,'Import Peak Change'!$A$106:EQ$202,147,FALSE)))</f>
        <v>0</v>
      </c>
      <c r="ER49" s="6">
        <f>IF(ISERROR(VLOOKUP($A49,'Import Peak'!$A$3:ER$99,148,FALSE)-VLOOKUP($A49,'Import Peak Change'!$A$106:ER$202,148,FALSE)),0,(VLOOKUP($A49,'Import Peak'!$A$3:ER$99,148,FALSE)-VLOOKUP($A49,'Import Peak Change'!$A$106:ER$202,148,FALSE)))</f>
        <v>0</v>
      </c>
      <c r="ES49" s="6">
        <f>IF(ISERROR(VLOOKUP($A49,'Import Peak'!$A$3:ES$99,149,FALSE)-VLOOKUP($A49,'Import Peak Change'!$A$106:ES$202,149,FALSE)),0,(VLOOKUP($A49,'Import Peak'!$A$3:ES$99,149,FALSE)-VLOOKUP($A49,'Import Peak Change'!$A$106:ES$202,149,FALSE)))</f>
        <v>0</v>
      </c>
      <c r="ET49" s="6">
        <f>IF(ISERROR(VLOOKUP($A49,'Import Peak'!$A$3:ET$99,150,FALSE)-VLOOKUP($A49,'Import Peak Change'!$A$106:ET$202,150,FALSE)),0,(VLOOKUP($A49,'Import Peak'!$A$3:ET$99,150,FALSE)-VLOOKUP($A49,'Import Peak Change'!$A$106:ET$202,150,FALSE)))</f>
        <v>0</v>
      </c>
      <c r="EU49" s="6">
        <f>IF(ISERROR(VLOOKUP($A49,'Import Peak'!$A$3:EU$99,151,FALSE)-VLOOKUP($A49,'Import Peak Change'!$A$106:EU$202,151,FALSE)),0,(VLOOKUP($A49,'Import Peak'!$A$3:EU$99,151,FALSE)-VLOOKUP($A49,'Import Peak Change'!$A$106:EU$202,151,FALSE)))</f>
        <v>0</v>
      </c>
      <c r="EV49" s="6">
        <f>IF(ISERROR(VLOOKUP($A49,'Import Peak'!$A$3:EV$99,152,FALSE)-VLOOKUP($A49,'Import Peak Change'!$A$106:EV$202,152,FALSE)),0,(VLOOKUP($A49,'Import Peak'!$A$3:EV$99,152,FALSE)-VLOOKUP($A49,'Import Peak Change'!$A$106:EV$202,152,FALSE)))</f>
        <v>0</v>
      </c>
      <c r="EW49" s="6">
        <f>IF(ISERROR(VLOOKUP($A49,'Import Peak'!$A$3:EW$99,153,FALSE)-VLOOKUP($A49,'Import Peak Change'!$A$106:EW$202,153,FALSE)),0,(VLOOKUP($A49,'Import Peak'!$A$3:EW$99,153,FALSE)-VLOOKUP($A49,'Import Peak Change'!$A$106:EW$202,153,FALSE)))</f>
        <v>0</v>
      </c>
      <c r="EX49" s="6">
        <f>IF(ISERROR(VLOOKUP($A49,'Import Peak'!$A$3:EX$99,154,FALSE)-VLOOKUP($A49,'Import Peak Change'!$A$106:EX$202,154,FALSE)),0,(VLOOKUP($A49,'Import Peak'!$A$3:EX$99,154,FALSE)-VLOOKUP($A49,'Import Peak Change'!$A$106:EX$202,154,FALSE)))</f>
        <v>0</v>
      </c>
      <c r="EY49" s="6">
        <f>IF(ISERROR(VLOOKUP($A49,'Import Peak'!$A$3:EY$99,155,FALSE)-VLOOKUP($A49,'Import Peak Change'!$A$106:EY$202,155,FALSE)),0,(VLOOKUP($A49,'Import Peak'!$A$3:EY$99,155,FALSE)-VLOOKUP($A49,'Import Peak Change'!$A$106:EY$202,155,FALSE)))</f>
        <v>0</v>
      </c>
      <c r="EZ49" s="6">
        <f>IF(ISERROR(VLOOKUP($A49,'Import Peak'!$A$3:EZ$99,156,FALSE)-VLOOKUP($A49,'Import Peak Change'!$A$106:EZ$202,156,FALSE)),0,(VLOOKUP($A49,'Import Peak'!$A$3:EZ$99,156,FALSE)-VLOOKUP($A49,'Import Peak Change'!$A$106:EZ$202,156,FALSE)))</f>
        <v>0</v>
      </c>
      <c r="FA49" s="6">
        <f>IF(ISERROR(VLOOKUP($A49,'Import Peak'!$A$3:FA$99,157,FALSE)-VLOOKUP($A49,'Import Peak Change'!$A$106:FA$202,157,FALSE)),0,(VLOOKUP($A49,'Import Peak'!$A$3:FA$99,157,FALSE)-VLOOKUP($A49,'Import Peak Change'!$A$106:FA$202,157,FALSE)))</f>
        <v>0</v>
      </c>
      <c r="FB49" s="6">
        <f>IF(ISERROR(VLOOKUP($A49,'Import Peak'!$A$3:FB$99,158,FALSE)-VLOOKUP($A49,'Import Peak Change'!$A$106:FB$202,158,FALSE)),0,(VLOOKUP($A49,'Import Peak'!$A$3:FB$99,158,FALSE)-VLOOKUP($A49,'Import Peak Change'!$A$106:FB$202,158,FALSE)))</f>
        <v>0</v>
      </c>
      <c r="FC49" s="6">
        <f>IF(ISERROR(VLOOKUP($A49,'Import Peak'!$A$3:FC$99,159,FALSE)-VLOOKUP($A49,'Import Peak Change'!$A$106:FC$202,159,FALSE)),0,(VLOOKUP($A49,'Import Peak'!$A$3:FC$99,159,FALSE)-VLOOKUP($A49,'Import Peak Change'!$A$106:FC$202,159,FALSE)))</f>
        <v>0</v>
      </c>
      <c r="FD49" s="6">
        <f>IF(ISERROR(VLOOKUP($A49,'Import Peak'!$A$3:FD$99,160,FALSE)-VLOOKUP($A49,'Import Peak Change'!$A$106:FD$202,160,FALSE)),0,(VLOOKUP($A49,'Import Peak'!$A$3:FD$99,160,FALSE)-VLOOKUP($A49,'Import Peak Change'!$A$106:FD$202,160,FALSE)))</f>
        <v>0</v>
      </c>
      <c r="FE49" s="6">
        <f>IF(ISERROR(VLOOKUP($A49,'Import Peak'!$A$3:FE$99,161,FALSE)-VLOOKUP($A49,'Import Peak Change'!$A$106:FE$202,161,FALSE)),0,(VLOOKUP($A49,'Import Peak'!$A$3:FE$99,161,FALSE)-VLOOKUP($A49,'Import Peak Change'!$A$106:FE$202,161,FALSE)))</f>
        <v>0</v>
      </c>
      <c r="FF49" s="6">
        <f>IF(ISERROR(VLOOKUP($A49,'Import Peak'!$A$3:FF$99,162,FALSE)-VLOOKUP($A49,'Import Peak Change'!$A$106:FF$202,162,FALSE)),0,(VLOOKUP($A49,'Import Peak'!$A$3:FF$99,162,FALSE)-VLOOKUP($A49,'Import Peak Change'!$A$106:FF$202,162,FALSE)))</f>
        <v>0</v>
      </c>
      <c r="FG49" s="6">
        <f>IF(ISERROR(VLOOKUP($A49,'Import Peak'!$A$3:FG$99,163,FALSE)-VLOOKUP($A49,'Import Peak Change'!$A$106:FG$202,163,FALSE)),0,(VLOOKUP($A49,'Import Peak'!$A$3:FG$99,163,FALSE)-VLOOKUP($A49,'Import Peak Change'!$A$106:FG$202,163,FALSE)))</f>
        <v>0</v>
      </c>
      <c r="FH49" s="6">
        <f>IF(ISERROR(VLOOKUP($A49,'Import Peak'!$A$3:FH$99,164,FALSE)-VLOOKUP($A49,'Import Peak Change'!$A$106:FH$202,164,FALSE)),0,(VLOOKUP($A49,'Import Peak'!$A$3:FH$99,164,FALSE)-VLOOKUP($A49,'Import Peak Change'!$A$106:FH$202,164,FALSE)))</f>
        <v>0</v>
      </c>
      <c r="FI49" s="6">
        <f>IF(ISERROR(VLOOKUP($A49,'Import Peak'!$A$3:FI$99,165,FALSE)-VLOOKUP($A49,'Import Peak Change'!$A$106:FI$202,165,FALSE)),0,(VLOOKUP($A49,'Import Peak'!$A$3:FI$99,165,FALSE)-VLOOKUP($A49,'Import Peak Change'!$A$106:FI$202,165,FALSE)))</f>
        <v>0</v>
      </c>
      <c r="FJ49" s="6">
        <f>IF(ISERROR(VLOOKUP($A49,'Import Peak'!$A$3:FJ$99,166,FALSE)-VLOOKUP($A49,'Import Peak Change'!$A$106:FJ$202,166,FALSE)),0,(VLOOKUP($A49,'Import Peak'!$A$3:FJ$99,166,FALSE)-VLOOKUP($A49,'Import Peak Change'!$A$106:FJ$202,166,FALSE)))</f>
        <v>0</v>
      </c>
      <c r="FK49" s="6">
        <f>IF(ISERROR(VLOOKUP($A49,'Import Peak'!$A$3:FK$99,167,FALSE)-VLOOKUP($A49,'Import Peak Change'!$A$106:FK$202,167,FALSE)),0,(VLOOKUP($A49,'Import Peak'!$A$3:FK$99,167,FALSE)-VLOOKUP($A49,'Import Peak Change'!$A$106:FK$202,167,FALSE)))</f>
        <v>0</v>
      </c>
      <c r="FL49" s="6">
        <f>IF(ISERROR(VLOOKUP($A49,'Import Peak'!$A$3:FL$99,168,FALSE)-VLOOKUP($A49,'Import Peak Change'!$A$106:FL$202,168,FALSE)),0,(VLOOKUP($A49,'Import Peak'!$A$3:FL$99,168,FALSE)-VLOOKUP($A49,'Import Peak Change'!$A$106:FL$202,168,FALSE)))</f>
        <v>0</v>
      </c>
      <c r="FM49" s="6">
        <f>IF(ISERROR(VLOOKUP($A49,'Import Peak'!$A$3:FM$99,169,FALSE)-VLOOKUP($A49,'Import Peak Change'!$A$106:FM$202,169,FALSE)),0,(VLOOKUP($A49,'Import Peak'!$A$3:FM$99,169,FALSE)-VLOOKUP($A49,'Import Peak Change'!$A$106:FM$202,169,FALSE)))</f>
        <v>0</v>
      </c>
      <c r="FN49" s="6">
        <f>IF(ISERROR(VLOOKUP($A49,'Import Peak'!$A$3:FN$99,170,FALSE)-VLOOKUP($A49,'Import Peak Change'!$A$106:FN$202,170,FALSE)),0,(VLOOKUP($A49,'Import Peak'!$A$3:FN$99,170,FALSE)-VLOOKUP($A49,'Import Peak Change'!$A$106:FN$202,170,FALSE)))</f>
        <v>0</v>
      </c>
      <c r="FO49" s="6">
        <f>IF(ISERROR(VLOOKUP($A49,'Import Peak'!$A$3:FO$99,171,FALSE)-VLOOKUP($A49,'Import Peak Change'!$A$106:FO$202,171,FALSE)),0,(VLOOKUP($A49,'Import Peak'!$A$3:FO$99,171,FALSE)-VLOOKUP($A49,'Import Peak Change'!$A$106:FO$202,171,FALSE)))</f>
        <v>0</v>
      </c>
      <c r="FP49" s="6">
        <f>IF(ISERROR(VLOOKUP($A49,'Import Peak'!$A$3:FP$99,172,FALSE)-VLOOKUP($A49,'Import Peak Change'!$A$106:FP$202,172,FALSE)),0,(VLOOKUP($A49,'Import Peak'!$A$3:FP$99,172,FALSE)-VLOOKUP($A49,'Import Peak Change'!$A$106:FP$202,172,FALSE)))</f>
        <v>0</v>
      </c>
      <c r="FQ49" s="6">
        <f>IF(ISERROR(VLOOKUP($A49,'Import Peak'!$A$3:FQ$99,173,FALSE)-VLOOKUP($A49,'Import Peak Change'!$A$106:FQ$202,173,FALSE)),0,(VLOOKUP($A49,'Import Peak'!$A$3:FQ$99,173,FALSE)-VLOOKUP($A49,'Import Peak Change'!$A$106:FQ$202,173,FALSE)))</f>
        <v>0</v>
      </c>
      <c r="FR49" s="6">
        <f>IF(ISERROR(VLOOKUP($A49,'Import Peak'!$A$3:FR$99,174,FALSE)-VLOOKUP($A49,'Import Peak Change'!$A$106:FR$202,174,FALSE)),0,(VLOOKUP($A49,'Import Peak'!$A$3:FR$99,174,FALSE)-VLOOKUP($A49,'Import Peak Change'!$A$106:FR$202,174,FALSE)))</f>
        <v>0</v>
      </c>
      <c r="FS49" s="6">
        <f>IF(ISERROR(VLOOKUP($A49,'Import Peak'!$A$3:FS$99,175,FALSE)-VLOOKUP($A49,'Import Peak Change'!$A$106:FS$202,175,FALSE)),0,(VLOOKUP($A49,'Import Peak'!$A$3:FS$99,175,FALSE)-VLOOKUP($A49,'Import Peak Change'!$A$106:FS$202,175,FALSE)))</f>
        <v>0</v>
      </c>
      <c r="FT49" s="6">
        <f>IF(ISERROR(VLOOKUP($A49,'Import Peak'!$A$3:FT$99,176,FALSE)-VLOOKUP($A49,'Import Peak Change'!$A$106:FT$202,176,FALSE)),0,(VLOOKUP($A49,'Import Peak'!$A$3:FT$99,176,FALSE)-VLOOKUP($A49,'Import Peak Change'!$A$106:FT$202,176,FALSE)))</f>
        <v>0</v>
      </c>
      <c r="FU49" s="6">
        <f>IF(ISERROR(VLOOKUP($A49,'Import Peak'!$A$3:FU$99,177,FALSE)-VLOOKUP($A49,'Import Peak Change'!$A$106:FU$202,177,FALSE)),0,(VLOOKUP($A49,'Import Peak'!$A$3:FU$99,177,FALSE)-VLOOKUP($A49,'Import Peak Change'!$A$106:FU$202,177,FALSE)))</f>
        <v>0</v>
      </c>
      <c r="FV49" s="6">
        <f>IF(ISERROR(VLOOKUP($A49,'Import Peak'!$A$3:FV$99,178,FALSE)-VLOOKUP($A49,'Import Peak Change'!$A$106:FV$202,178,FALSE)),0,(VLOOKUP($A49,'Import Peak'!$A$3:FV$99,178,FALSE)-VLOOKUP($A49,'Import Peak Change'!$A$106:FV$202,178,FALSE)))</f>
        <v>0</v>
      </c>
      <c r="FW49" s="6">
        <f>IF(ISERROR(VLOOKUP($A49,'Import Peak'!$A$3:FW$99,179,FALSE)-VLOOKUP($A49,'Import Peak Change'!$A$106:FW$202,179,FALSE)),0,(VLOOKUP($A49,'Import Peak'!$A$3:FW$99,179,FALSE)-VLOOKUP($A49,'Import Peak Change'!$A$106:FW$202,179,FALSE)))</f>
        <v>0</v>
      </c>
      <c r="FX49" s="6">
        <f>IF(ISERROR(VLOOKUP($A49,'Import Peak'!$A$3:FX$99,180,FALSE)-VLOOKUP($A49,'Import Peak Change'!$A$106:FX$202,180,FALSE)),0,(VLOOKUP($A49,'Import Peak'!$A$3:FX$99,180,FALSE)-VLOOKUP($A49,'Import Peak Change'!$A$106:FX$202,180,FALSE)))</f>
        <v>0</v>
      </c>
      <c r="FY49" s="6">
        <f>IF(ISERROR(VLOOKUP($A49,'Import Peak'!$A$3:FY$99,181,FALSE)-VLOOKUP($A49,'Import Peak Change'!$A$106:FY$202,181,FALSE)),0,(VLOOKUP($A49,'Import Peak'!$A$3:FY$99,181,FALSE)-VLOOKUP($A49,'Import Peak Change'!$A$106:FY$202,181,FALSE)))</f>
        <v>0</v>
      </c>
      <c r="FZ49" s="6">
        <f>IF(ISERROR(VLOOKUP($A49,'Import Peak'!$A$3:FZ$99,182,FALSE)-VLOOKUP($A49,'Import Peak Change'!$A$106:FZ$202,182,FALSE)),0,(VLOOKUP($A49,'Import Peak'!$A$3:FZ$99,182,FALSE)-VLOOKUP($A49,'Import Peak Change'!$A$106:FZ$202,182,FALSE)))</f>
        <v>0</v>
      </c>
      <c r="GA49" s="6">
        <f>IF(ISERROR(VLOOKUP($A49,'Import Peak'!$A$3:GA$99,183,FALSE)-VLOOKUP($A49,'Import Peak Change'!$A$106:GA$202,183,FALSE)),0,(VLOOKUP($A49,'Import Peak'!$A$3:GA$99,183,FALSE)-VLOOKUP($A49,'Import Peak Change'!$A$106:GA$202,183,FALSE)))</f>
        <v>0</v>
      </c>
      <c r="GB49" s="6">
        <f>IF(ISERROR(VLOOKUP($A49,'Import Peak'!$A$3:GB$99,184,FALSE)-VLOOKUP($A49,'Import Peak Change'!$A$106:GB$202,184,FALSE)),0,(VLOOKUP($A49,'Import Peak'!$A$3:GB$99,184,FALSE)-VLOOKUP($A49,'Import Peak Change'!$A$106:GB$202,184,FALSE)))</f>
        <v>0</v>
      </c>
      <c r="GC49" s="6">
        <f>IF(ISERROR(VLOOKUP($A49,'Import Peak'!$A$3:GC$99,185,FALSE)-VLOOKUP($A49,'Import Peak Change'!$A$106:GC$202,185,FALSE)),0,(VLOOKUP($A49,'Import Peak'!$A$3:GC$99,185,FALSE)-VLOOKUP($A49,'Import Peak Change'!$A$106:GC$202,185,FALSE)))</f>
        <v>0</v>
      </c>
      <c r="GD49" s="6">
        <f>IF(ISERROR(VLOOKUP($A49,'Import Peak'!$A$3:GD$99,186,FALSE)-VLOOKUP($A49,'Import Peak Change'!$A$106:GD$202,186,FALSE)),0,(VLOOKUP($A49,'Import Peak'!$A$3:GD$99,186,FALSE)-VLOOKUP($A49,'Import Peak Change'!$A$106:GD$202,186,FALSE)))</f>
        <v>0</v>
      </c>
      <c r="GE49" s="6">
        <f>IF(ISERROR(VLOOKUP($A49,'Import Peak'!$A$3:GE$99,187,FALSE)-VLOOKUP($A49,'Import Peak Change'!$A$106:GE$202,187,FALSE)),0,(VLOOKUP($A49,'Import Peak'!$A$3:GE$99,187,FALSE)-VLOOKUP($A49,'Import Peak Change'!$A$106:GE$202,187,FALSE)))</f>
        <v>0</v>
      </c>
      <c r="GF49" s="6">
        <f>IF(ISERROR(VLOOKUP($A49,'Import Peak'!$A$3:GF$99,188,FALSE)-VLOOKUP($A49,'Import Peak Change'!$A$106:GF$202,188,FALSE)),0,(VLOOKUP($A49,'Import Peak'!$A$3:GF$99,188,FALSE)-VLOOKUP($A49,'Import Peak Change'!$A$106:GF$202,188,FALSE)))</f>
        <v>0</v>
      </c>
      <c r="GG49" s="6">
        <f>IF(ISERROR(VLOOKUP($A49,'Import Peak'!$A$3:GG$99,189,FALSE)-VLOOKUP($A49,'Import Peak Change'!$A$106:GG$202,189,FALSE)),0,(VLOOKUP($A49,'Import Peak'!$A$3:GG$99,189,FALSE)-VLOOKUP($A49,'Import Peak Change'!$A$106:GG$202,189,FALSE)))</f>
        <v>0</v>
      </c>
      <c r="GH49" s="6">
        <f>IF(ISERROR(VLOOKUP($A49,'Import Peak'!$A$3:GH$99,190,FALSE)-VLOOKUP($A49,'Import Peak Change'!$A$106:GH$202,190,FALSE)),0,(VLOOKUP($A49,'Import Peak'!$A$3:GH$99,190,FALSE)-VLOOKUP($A49,'Import Peak Change'!$A$106:GH$202,190,FALSE)))</f>
        <v>0</v>
      </c>
      <c r="GI49" s="6">
        <f>IF(ISERROR(VLOOKUP($A49,'Import Peak'!$A$3:GI$99,191,FALSE)-VLOOKUP($A49,'Import Peak Change'!$A$106:GI$202,191,FALSE)),0,(VLOOKUP($A49,'Import Peak'!$A$3:GI$99,191,FALSE)-VLOOKUP($A49,'Import Peak Change'!$A$106:GI$202,191,FALSE)))</f>
        <v>0</v>
      </c>
      <c r="GJ49" s="6">
        <f>IF(ISERROR(VLOOKUP($A49,'Import Peak'!$A$3:GJ$99,192,FALSE)-VLOOKUP($A49,'Import Peak Change'!$A$106:GJ$202,192,FALSE)),0,(VLOOKUP($A49,'Import Peak'!$A$3:GJ$99,192,FALSE)-VLOOKUP($A49,'Import Peak Change'!$A$106:GJ$202,192,FALSE)))</f>
        <v>0</v>
      </c>
      <c r="GK49" s="6">
        <f>IF(ISERROR(VLOOKUP($A49,'Import Peak'!$A$3:GK$99,193,FALSE)-VLOOKUP($A49,'Import Peak Change'!$A$106:GK$202,193,FALSE)),0,(VLOOKUP($A49,'Import Peak'!$A$3:GK$99,193,FALSE)-VLOOKUP($A49,'Import Peak Change'!$A$106:GK$202,193,FALSE)))</f>
        <v>0</v>
      </c>
      <c r="GL49" s="6">
        <f>IF(ISERROR(VLOOKUP($A49,'Import Peak'!$A$3:GL$99,194,FALSE)-VLOOKUP($A49,'Import Peak Change'!$A$106:GL$202,194,FALSE)),0,(VLOOKUP($A49,'Import Peak'!$A$3:GL$99,194,FALSE)-VLOOKUP($A49,'Import Peak Change'!$A$106:GL$202,194,FALSE)))</f>
        <v>0</v>
      </c>
      <c r="GM49" s="6">
        <f>IF(ISERROR(VLOOKUP($A49,'Import Peak'!$A$3:GM$99,195,FALSE)-VLOOKUP($A49,'Import Peak Change'!$A$106:GM$202,195,FALSE)),0,(VLOOKUP($A49,'Import Peak'!$A$3:GM$99,195,FALSE)-VLOOKUP($A49,'Import Peak Change'!$A$106:GM$202,195,FALSE)))</f>
        <v>0</v>
      </c>
      <c r="GN49" s="6">
        <f>IF(ISERROR(VLOOKUP($A49,'Import Peak'!$A$3:GN$99,196,FALSE)-VLOOKUP($A49,'Import Peak Change'!$A$106:GN$202,196,FALSE)),0,(VLOOKUP($A49,'Import Peak'!$A$3:GN$99,196,FALSE)-VLOOKUP($A49,'Import Peak Change'!$A$106:GN$202,196,FALSE)))</f>
        <v>0</v>
      </c>
      <c r="GO49" s="6">
        <f>IF(ISERROR(VLOOKUP($A49,'Import Peak'!$A$3:GO$99,197,FALSE)-VLOOKUP($A49,'Import Peak Change'!$A$106:GO$202,197,FALSE)),0,(VLOOKUP($A49,'Import Peak'!$A$3:GO$99,197,FALSE)-VLOOKUP($A49,'Import Peak Change'!$A$106:GO$202,197,FALSE)))</f>
        <v>0</v>
      </c>
      <c r="GP49" s="6">
        <f>IF(ISERROR(VLOOKUP($A49,'Import Peak'!$A$3:GP$99,198,FALSE)-VLOOKUP($A49,'Import Peak Change'!$A$106:GP$202,198,FALSE)),0,(VLOOKUP($A49,'Import Peak'!$A$3:GP$99,198,FALSE)-VLOOKUP($A49,'Import Peak Change'!$A$106:GP$202,198,FALSE)))</f>
        <v>0</v>
      </c>
      <c r="GQ49" s="6">
        <f>IF(ISERROR(VLOOKUP($A49,'Import Peak'!$A$3:GQ$99,199,FALSE)-VLOOKUP($A49,'Import Peak Change'!$A$106:GQ$202,199,FALSE)),0,(VLOOKUP($A49,'Import Peak'!$A$3:GQ$99,199,FALSE)-VLOOKUP($A49,'Import Peak Change'!$A$106:GQ$202,199,FALSE)))</f>
        <v>0</v>
      </c>
      <c r="GR49" s="6">
        <f>IF(ISERROR(VLOOKUP($A49,'Import Peak'!$A$3:GR$99,200,FALSE)-VLOOKUP($A49,'Import Peak Change'!$A$106:GR$202,200,FALSE)),0,(VLOOKUP($A49,'Import Peak'!$A$3:GR$99,200,FALSE)-VLOOKUP($A49,'Import Peak Change'!$A$106:GR$202,200,FALSE)))</f>
        <v>0</v>
      </c>
      <c r="GS49" s="6">
        <f>IF(ISERROR(VLOOKUP($A49,'Import Peak'!$A$3:GS$99,201,FALSE)-VLOOKUP($A49,'Import Peak Change'!$A$106:GS$202,201,FALSE)),0,(VLOOKUP($A49,'Import Peak'!$A$3:GS$99,201,FALSE)-VLOOKUP($A49,'Import Peak Change'!$A$106:GS$202,201,FALSE)))</f>
        <v>0</v>
      </c>
      <c r="GT49" s="6">
        <f>IF(ISERROR(VLOOKUP($A49,'Import Peak'!$A$3:GT$99,202,FALSE)-VLOOKUP($A49,'Import Peak Change'!$A$106:GT$202,202,FALSE)),0,(VLOOKUP($A49,'Import Peak'!$A$3:GT$99,202,FALSE)-VLOOKUP($A49,'Import Peak Change'!$A$106:GT$202,202,FALSE)))</f>
        <v>0</v>
      </c>
      <c r="GU49" s="6">
        <f>IF(ISERROR(VLOOKUP($A49,'Import Peak'!$A$3:GU$99,203,FALSE)-VLOOKUP($A49,'Import Peak Change'!$A$106:GU$202,203,FALSE)),0,(VLOOKUP($A49,'Import Peak'!$A$3:GU$99,203,FALSE)-VLOOKUP($A49,'Import Peak Change'!$A$106:GU$202,203,FALSE)))</f>
        <v>0</v>
      </c>
      <c r="GV49" s="6">
        <f>IF(ISERROR(VLOOKUP($A49,'Import Peak'!$A$3:GV$99,204,FALSE)-VLOOKUP($A49,'Import Peak Change'!$A$106:GV$202,204,FALSE)),0,(VLOOKUP($A49,'Import Peak'!$A$3:GV$99,204,FALSE)-VLOOKUP($A49,'Import Peak Change'!$A$106:GV$202,204,FALSE)))</f>
        <v>0</v>
      </c>
      <c r="GW49" s="6">
        <f>IF(ISERROR(VLOOKUP($A49,'Import Peak'!$A$3:GW$99,205,FALSE)-VLOOKUP($A49,'Import Peak Change'!$A$106:GW$202,205,FALSE)),0,(VLOOKUP($A49,'Import Peak'!$A$3:GW$99,205,FALSE)-VLOOKUP($A49,'Import Peak Change'!$A$106:GW$202,205,FALSE)))</f>
        <v>0</v>
      </c>
      <c r="GX49" s="6">
        <f>IF(ISERROR(VLOOKUP($A49,'Import Peak'!$A$3:GX$99,206,FALSE)-VLOOKUP($A49,'Import Peak Change'!$A$106:GX$202,206,FALSE)),0,(VLOOKUP($A49,'Import Peak'!$A$3:GX$99,206,FALSE)-VLOOKUP($A49,'Import Peak Change'!$A$106:GX$202,206,FALSE)))</f>
        <v>0</v>
      </c>
      <c r="GY49" s="6">
        <f>IF(ISERROR(VLOOKUP($A49,'Import Peak'!$A$3:GY$99,207,FALSE)-VLOOKUP($A49,'Import Peak Change'!$A$106:GY$202,207,FALSE)),0,(VLOOKUP($A49,'Import Peak'!$A$3:GY$99,207,FALSE)-VLOOKUP($A49,'Import Peak Change'!$A$106:GY$202,207,FALSE)))</f>
        <v>0</v>
      </c>
      <c r="GZ49" s="6">
        <f>IF(ISERROR(VLOOKUP($A49,'Import Peak'!$A$3:GZ$99,208,FALSE)-VLOOKUP($A49,'Import Peak Change'!$A$106:GZ$202,208,FALSE)),0,(VLOOKUP($A49,'Import Peak'!$A$3:GZ$99,208,FALSE)-VLOOKUP($A49,'Import Peak Change'!$A$106:GZ$202,208,FALSE)))</f>
        <v>0</v>
      </c>
      <c r="HA49" s="6">
        <f>IF(ISERROR(VLOOKUP($A49,'Import Peak'!$A$3:HA$99,209,FALSE)-VLOOKUP($A49,'Import Peak Change'!$A$106:HA$202,209,FALSE)),0,(VLOOKUP($A49,'Import Peak'!$A$3:HA$99,209,FALSE)-VLOOKUP($A49,'Import Peak Change'!$A$106:HA$202,209,FALSE)))</f>
        <v>0</v>
      </c>
      <c r="HB49" s="6">
        <f>IF(ISERROR(VLOOKUP($A49,'Import Peak'!$A$3:HB$99,210,FALSE)-VLOOKUP($A49,'Import Peak Change'!$A$106:HB$202,210,FALSE)),0,(VLOOKUP($A49,'Import Peak'!$A$3:HB$99,210,FALSE)-VLOOKUP($A49,'Import Peak Change'!$A$106:HB$202,210,FALSE)))</f>
        <v>0</v>
      </c>
      <c r="HC49" s="6">
        <f>IF(ISERROR(VLOOKUP($A49,'Import Peak'!$A$3:HC$99,211,FALSE)-VLOOKUP($A49,'Import Peak Change'!$A$106:HC$202,211,FALSE)),0,(VLOOKUP($A49,'Import Peak'!$A$3:HC$99,211,FALSE)-VLOOKUP($A49,'Import Peak Change'!$A$106:HC$202,211,FALSE)))</f>
        <v>0</v>
      </c>
      <c r="HD49" s="6">
        <f>IF(ISERROR(VLOOKUP($A49,'Import Peak'!$A$3:HD$99,212,FALSE)-VLOOKUP($A49,'Import Peak Change'!$A$106:HD$202,212,FALSE)),0,(VLOOKUP($A49,'Import Peak'!$A$3:HD$99,212,FALSE)-VLOOKUP($A49,'Import Peak Change'!$A$106:HD$202,212,FALSE)))</f>
        <v>0</v>
      </c>
      <c r="HE49" s="6">
        <f>IF(ISERROR(VLOOKUP($A49,'Import Peak'!$A$3:HE$99,213,FALSE)-VLOOKUP($A49,'Import Peak Change'!$A$106:HE$202,213,FALSE)),0,(VLOOKUP($A49,'Import Peak'!$A$3:HE$99,213,FALSE)-VLOOKUP($A49,'Import Peak Change'!$A$106:HE$202,213,FALSE)))</f>
        <v>0</v>
      </c>
      <c r="HF49" s="6">
        <f>IF(ISERROR(VLOOKUP($A49,'Import Peak'!$A$3:HF$99,214,FALSE)-VLOOKUP($A49,'Import Peak Change'!$A$106:HF$202,214,FALSE)),0,(VLOOKUP($A49,'Import Peak'!$A$3:HF$99,214,FALSE)-VLOOKUP($A49,'Import Peak Change'!$A$106:HF$202,214,FALSE)))</f>
        <v>0</v>
      </c>
      <c r="HG49" s="6">
        <f>IF(ISERROR(VLOOKUP($A49,'Import Peak'!$A$3:HG$99,215,FALSE)-VLOOKUP($A49,'Import Peak Change'!$A$106:HG$202,215,FALSE)),0,(VLOOKUP($A49,'Import Peak'!$A$3:HG$99,215,FALSE)-VLOOKUP($A49,'Import Peak Change'!$A$106:HG$202,215,FALSE)))</f>
        <v>0</v>
      </c>
      <c r="HH49" s="6">
        <f>IF(ISERROR(VLOOKUP($A49,'Import Peak'!$A$3:HH$99,216,FALSE)-VLOOKUP($A49,'Import Peak Change'!$A$106:HH$202,216,FALSE)),0,(VLOOKUP($A49,'Import Peak'!$A$3:HH$99,216,FALSE)-VLOOKUP($A49,'Import Peak Change'!$A$106:HH$202,216,FALSE)))</f>
        <v>0</v>
      </c>
      <c r="HI49" s="6">
        <f>IF(ISERROR(VLOOKUP($A49,'Import Peak'!$A$3:HI$99,217,FALSE)-VLOOKUP($A49,'Import Peak Change'!$A$106:HI$202,217,FALSE)),0,(VLOOKUP($A49,'Import Peak'!$A$3:HI$99,217,FALSE)-VLOOKUP($A49,'Import Peak Change'!$A$106:HI$202,217,FALSE)))</f>
        <v>0</v>
      </c>
      <c r="HJ49" s="6">
        <f>IF(ISERROR(VLOOKUP($A49,'Import Peak'!$A$3:HJ$99,218,FALSE)-VLOOKUP($A49,'Import Peak Change'!$A$106:HJ$202,218,FALSE)),0,(VLOOKUP($A49,'Import Peak'!$A$3:HJ$99,218,FALSE)-VLOOKUP($A49,'Import Peak Change'!$A$106:HJ$202,218,FALSE)))</f>
        <v>0</v>
      </c>
      <c r="HK49" s="6">
        <f>IF(ISERROR(VLOOKUP($A49,'Import Peak'!$A$3:HK$99,219,FALSE)-VLOOKUP($A49,'Import Peak Change'!$A$106:HK$202,219,FALSE)),0,(VLOOKUP($A49,'Import Peak'!$A$3:HK$99,219,FALSE)-VLOOKUP($A49,'Import Peak Change'!$A$106:HK$202,219,FALSE)))</f>
        <v>0</v>
      </c>
      <c r="HL49" s="6">
        <f>IF(ISERROR(VLOOKUP($A49,'Import Peak'!$A$3:HL$99,220,FALSE)-VLOOKUP($A49,'Import Peak Change'!$A$106:HL$202,220,FALSE)),0,(VLOOKUP($A49,'Import Peak'!$A$3:HL$99,220,FALSE)-VLOOKUP($A49,'Import Peak Change'!$A$106:HL$202,220,FALSE)))</f>
        <v>0</v>
      </c>
      <c r="HM49" s="6">
        <f>IF(ISERROR(VLOOKUP($A49,'Import Peak'!$A$3:HM$99,221,FALSE)-VLOOKUP($A49,'Import Peak Change'!$A$106:HM$202,221,FALSE)),0,(VLOOKUP($A49,'Import Peak'!$A$3:HM$99,221,FALSE)-VLOOKUP($A49,'Import Peak Change'!$A$106:HM$202,221,FALSE)))</f>
        <v>0</v>
      </c>
      <c r="HN49" s="6">
        <f>IF(ISERROR(VLOOKUP($A49,'Import Peak'!$A$3:HN$99,222,FALSE)-VLOOKUP($A49,'Import Peak Change'!$A$106:HN$202,222,FALSE)),0,(VLOOKUP($A49,'Import Peak'!$A$3:HN$99,222,FALSE)-VLOOKUP($A49,'Import Peak Change'!$A$106:HN$202,222,FALSE)))</f>
        <v>0</v>
      </c>
      <c r="HO49" s="6">
        <f>IF(ISERROR(VLOOKUP($A49,'Import Peak'!$A$3:HO$99,223,FALSE)-VLOOKUP($A49,'Import Peak Change'!$A$106:HO$202,223,FALSE)),0,(VLOOKUP($A49,'Import Peak'!$A$3:HO$99,223,FALSE)-VLOOKUP($A49,'Import Peak Change'!$A$106:HO$202,223,FALSE)))</f>
        <v>0</v>
      </c>
      <c r="HP49" s="6">
        <f>IF(ISERROR(VLOOKUP($A49,'Import Peak'!$A$3:HP$99,224,FALSE)-VLOOKUP($A49,'Import Peak Change'!$A$106:HP$202,224,FALSE)),0,(VLOOKUP($A49,'Import Peak'!$A$3:HP$99,224,FALSE)-VLOOKUP($A49,'Import Peak Change'!$A$106:HP$202,224,FALSE)))</f>
        <v>0</v>
      </c>
      <c r="HQ49" s="6">
        <f>IF(ISERROR(VLOOKUP($A49,'Import Peak'!$A$3:HQ$99,225,FALSE)-VLOOKUP($A49,'Import Peak Change'!$A$106:HQ$202,225,FALSE)),0,(VLOOKUP($A49,'Import Peak'!$A$3:HQ$99,225,FALSE)-VLOOKUP($A49,'Import Peak Change'!$A$106:HQ$202,225,FALSE)))</f>
        <v>0</v>
      </c>
      <c r="HR49" s="6">
        <f>IF(ISERROR(VLOOKUP($A49,'Import Peak'!$A$3:HR$99,226,FALSE)-VLOOKUP($A49,'Import Peak Change'!$A$106:HR$202,226,FALSE)),0,(VLOOKUP($A49,'Import Peak'!$A$3:HR$99,226,FALSE)-VLOOKUP($A49,'Import Peak Change'!$A$106:HR$202,226,FALSE)))</f>
        <v>0</v>
      </c>
      <c r="HS49" s="6">
        <f>IF(ISERROR(VLOOKUP($A49,'Import Peak'!$A$3:HS$99,227,FALSE)-VLOOKUP($A49,'Import Peak Change'!$A$106:HS$202,227,FALSE)),0,(VLOOKUP($A49,'Import Peak'!$A$3:HS$99,227,FALSE)-VLOOKUP($A49,'Import Peak Change'!$A$106:HS$202,227,FALSE)))</f>
        <v>0</v>
      </c>
      <c r="HT49" s="6">
        <f>IF(ISERROR(VLOOKUP($A49,'Import Peak'!$A$3:HT$99,228,FALSE)-VLOOKUP($A49,'Import Peak Change'!$A$106:HT$202,228,FALSE)),0,(VLOOKUP($A49,'Import Peak'!$A$3:HT$99,228,FALSE)-VLOOKUP($A49,'Import Peak Change'!$A$106:HT$202,228,FALSE)))</f>
        <v>0</v>
      </c>
      <c r="HU49" s="6">
        <f>IF(ISERROR(VLOOKUP($A49,'Import Peak'!$A$3:HU$99,229,FALSE)-VLOOKUP($A49,'Import Peak Change'!$A$106:HU$202,229,FALSE)),0,(VLOOKUP($A49,'Import Peak'!$A$3:HU$99,229,FALSE)-VLOOKUP($A49,'Import Peak Change'!$A$106:HU$202,229,FALSE)))</f>
        <v>0</v>
      </c>
      <c r="HV49" s="6">
        <f>IF(ISERROR(VLOOKUP($A49,'Import Peak'!$A$3:HV$99,230,FALSE)-VLOOKUP($A49,'Import Peak Change'!$A$106:HV$202,230,FALSE)),0,(VLOOKUP($A49,'Import Peak'!$A$3:HV$99,230,FALSE)-VLOOKUP($A49,'Import Peak Change'!$A$106:HV$202,230,FALSE)))</f>
        <v>0</v>
      </c>
      <c r="HW49" s="6">
        <f>IF(ISERROR(VLOOKUP($A49,'Import Peak'!$A$3:HW$99,231,FALSE)-VLOOKUP($A49,'Import Peak Change'!$A$106:HW$202,231,FALSE)),0,(VLOOKUP($A49,'Import Peak'!$A$3:HW$99,231,FALSE)-VLOOKUP($A49,'Import Peak Change'!$A$106:HW$202,231,FALSE)))</f>
        <v>0</v>
      </c>
      <c r="HX49" s="6">
        <f>IF(ISERROR(VLOOKUP($A49,'Import Peak'!$A$3:HX$99,232,FALSE)-VLOOKUP($A49,'Import Peak Change'!$A$106:HX$202,232,FALSE)),0,(VLOOKUP($A49,'Import Peak'!$A$3:HX$99,232,FALSE)-VLOOKUP($A49,'Import Peak Change'!$A$106:HX$202,232,FALSE)))</f>
        <v>0</v>
      </c>
      <c r="HY49" s="6">
        <f>IF(ISERROR(VLOOKUP($A49,'Import Peak'!$A$3:HY$99,233,FALSE)-VLOOKUP($A49,'Import Peak Change'!$A$106:HY$202,233,FALSE)),0,(VLOOKUP($A49,'Import Peak'!$A$3:HY$99,233,FALSE)-VLOOKUP($A49,'Import Peak Change'!$A$106:HY$202,233,FALSE)))</f>
        <v>0</v>
      </c>
      <c r="HZ49" s="6">
        <f>IF(ISERROR(VLOOKUP($A49,'Import Peak'!$A$3:HZ$99,234,FALSE)-VLOOKUP($A49,'Import Peak Change'!$A$106:HZ$202,234,FALSE)),0,(VLOOKUP($A49,'Import Peak'!$A$3:HZ$99,234,FALSE)-VLOOKUP($A49,'Import Peak Change'!$A$106:HZ$202,234,FALSE)))</f>
        <v>0</v>
      </c>
      <c r="IA49" s="6">
        <f>IF(ISERROR(VLOOKUP($A49,'Import Peak'!$A$3:IA$99,235,FALSE)-VLOOKUP($A49,'Import Peak Change'!$A$106:IA$202,235,FALSE)),0,(VLOOKUP($A49,'Import Peak'!$A$3:IA$99,235,FALSE)-VLOOKUP($A49,'Import Peak Change'!$A$106:IA$202,235,FALSE)))</f>
        <v>0</v>
      </c>
      <c r="IB49" s="6">
        <f>IF(ISERROR(VLOOKUP($A49,'Import Peak'!$A$3:IB$99,236,FALSE)-VLOOKUP($A49,'Import Peak Change'!$A$106:IB$202,236,FALSE)),0,(VLOOKUP($A49,'Import Peak'!$A$3:IB$99,236,FALSE)-VLOOKUP($A49,'Import Peak Change'!$A$106:IB$202,236,FALSE)))</f>
        <v>0</v>
      </c>
      <c r="IC49" s="6">
        <f>IF(ISERROR(VLOOKUP($A49,'Import Peak'!$A$3:IC$99,237,FALSE)-VLOOKUP($A49,'Import Peak Change'!$A$106:IC$202,237,FALSE)),0,(VLOOKUP($A49,'Import Peak'!$A$3:IC$99,237,FALSE)-VLOOKUP($A49,'Import Peak Change'!$A$106:IC$202,237,FALSE)))</f>
        <v>0</v>
      </c>
      <c r="ID49" s="6">
        <f>IF(ISERROR(VLOOKUP($A49,'Import Peak'!$A$3:ID$99,238,FALSE)-VLOOKUP($A49,'Import Peak Change'!$A$106:ID$202,238,FALSE)),0,(VLOOKUP($A49,'Import Peak'!$A$3:ID$99,238,FALSE)-VLOOKUP($A49,'Import Peak Change'!$A$106:ID$202,238,FALSE)))</f>
        <v>0</v>
      </c>
      <c r="IE49" s="6">
        <f>IF(ISERROR(VLOOKUP($A49,'Import Peak'!$A$3:IE$99,239,FALSE)-VLOOKUP($A49,'Import Peak Change'!$A$106:IE$202,239,FALSE)),0,(VLOOKUP($A49,'Import Peak'!$A$3:IE$99,239,FALSE)-VLOOKUP($A49,'Import Peak Change'!$A$106:IE$202,239,FALSE)))</f>
        <v>0</v>
      </c>
    </row>
    <row r="50" spans="1:239">
      <c r="A50" s="168" t="str">
        <f>IF('Import Peak'!A47=0,"",'Import Peak'!A47)</f>
        <v/>
      </c>
      <c r="B50" s="6"/>
      <c r="C50" s="6"/>
      <c r="D50" s="6"/>
      <c r="E50" s="6"/>
      <c r="F50" s="6"/>
      <c r="G50" s="6">
        <f>IF(ISERROR(VLOOKUP($A50,'Import Peak'!$A$3:G$99,7,FALSE)-VLOOKUP($A50,'Import Peak Change'!$A$106:G$202,7,FALSE)),0,(VLOOKUP($A50,'Import Peak'!$A$3:G$99,7,FALSE)-VLOOKUP($A50,'Import Peak Change'!$A$106:G$202,7,FALSE)))</f>
        <v>0</v>
      </c>
      <c r="H50" s="6">
        <f>IF(ISERROR(VLOOKUP($A50,'Import Peak'!$A$3:H$99,8,FALSE)-VLOOKUP($A50,'Import Peak Change'!$A$106:H$202,8,FALSE)),0,(VLOOKUP($A50,'Import Peak'!$A$3:H$99,8,FALSE)-VLOOKUP($A50,'Import Peak Change'!$A$106:H$202,8,FALSE)))</f>
        <v>0</v>
      </c>
      <c r="I50" s="6">
        <f>IF(ISERROR(VLOOKUP($A50,'Import Peak'!$A$3:I$99,9,FALSE)-VLOOKUP($A50,'Import Peak Change'!$A$106:I$202,9,FALSE)),0,(VLOOKUP($A50,'Import Peak'!$A$3:I$99,9,FALSE)-VLOOKUP($A50,'Import Peak Change'!$A$106:I$202,9,FALSE)))</f>
        <v>0</v>
      </c>
      <c r="J50" s="6">
        <f>IF(ISERROR(VLOOKUP($A50,'Import Peak'!$A$3:J$99,10,FALSE)-VLOOKUP($A50,'Import Peak Change'!$A$106:J$202,10,FALSE)),0,(VLOOKUP($A50,'Import Peak'!$A$3:J$99,10,FALSE)-VLOOKUP($A50,'Import Peak Change'!$A$106:J$202,10,FALSE)))</f>
        <v>0</v>
      </c>
      <c r="K50" s="6">
        <f>IF(ISERROR(VLOOKUP($A50,'Import Peak'!$A$3:K$99,11,FALSE)-VLOOKUP($A50,'Import Peak Change'!$A$106:K$202,11,FALSE)),0,(VLOOKUP($A50,'Import Peak'!$A$3:K$99,11,FALSE)-VLOOKUP($A50,'Import Peak Change'!$A$106:K$202,11,FALSE)))</f>
        <v>0</v>
      </c>
      <c r="L50" s="6">
        <f>IF(ISERROR(VLOOKUP($A50,'Import Peak'!$A$3:L$99,12,FALSE)-VLOOKUP($A50,'Import Peak Change'!$A$106:L$202,12,FALSE)),0,(VLOOKUP($A50,'Import Peak'!$A$3:L$99,12,FALSE)-VLOOKUP($A50,'Import Peak Change'!$A$106:L$202,12,FALSE)))</f>
        <v>0</v>
      </c>
      <c r="M50" s="6">
        <f>IF(ISERROR(VLOOKUP($A50,'Import Peak'!$A$3:M$99,13,FALSE)-VLOOKUP($A50,'Import Peak Change'!$A$106:M$202,13,FALSE)),0,(VLOOKUP($A50,'Import Peak'!$A$3:M$99,13,FALSE)-VLOOKUP($A50,'Import Peak Change'!$A$106:M$202,13,FALSE)))</f>
        <v>0</v>
      </c>
      <c r="N50" s="6">
        <f>IF(ISERROR(VLOOKUP($A50,'Import Peak'!$A$3:N$99,14,FALSE)-VLOOKUP($A50,'Import Peak Change'!$A$106:N$202,14,FALSE)),0,(VLOOKUP($A50,'Import Peak'!$A$3:N$99,14,FALSE)-VLOOKUP($A50,'Import Peak Change'!$A$106:N$202,14,FALSE)))</f>
        <v>0</v>
      </c>
      <c r="O50" s="6">
        <f>IF(ISERROR(VLOOKUP($A50,'Import Peak'!$A$3:O$99,15,FALSE)-VLOOKUP($A50,'Import Peak Change'!$A$106:O$202,15,FALSE)),0,(VLOOKUP($A50,'Import Peak'!$A$3:O$99,15,FALSE)-VLOOKUP($A50,'Import Peak Change'!$A$106:O$202,15,FALSE)))</f>
        <v>0</v>
      </c>
      <c r="P50" s="6">
        <f>IF(ISERROR(VLOOKUP($A50,'Import Peak'!$A$3:P$99,16,FALSE)-VLOOKUP($A50,'Import Peak Change'!$A$106:P$202,16,FALSE)),0,(VLOOKUP($A50,'Import Peak'!$A$3:P$99,16,FALSE)-VLOOKUP($A50,'Import Peak Change'!$A$106:P$202,16,FALSE)))</f>
        <v>0</v>
      </c>
      <c r="Q50" s="6">
        <f>IF(ISERROR(VLOOKUP($A50,'Import Peak'!$A$3:Q$99,17,FALSE)-VLOOKUP($A50,'Import Peak Change'!$A$106:Q$202,17,FALSE)),0,(VLOOKUP($A50,'Import Peak'!$A$3:Q$99,17,FALSE)-VLOOKUP($A50,'Import Peak Change'!$A$106:Q$202,17,FALSE)))</f>
        <v>0</v>
      </c>
      <c r="R50" s="6">
        <f>IF(ISERROR(VLOOKUP($A50,'Import Peak'!$A$3:R$99,18,FALSE)-VLOOKUP($A50,'Import Peak Change'!$A$106:R$202,18,FALSE)),0,(VLOOKUP($A50,'Import Peak'!$A$3:R$99,18,FALSE)-VLOOKUP($A50,'Import Peak Change'!$A$106:R$202,18,FALSE)))</f>
        <v>0</v>
      </c>
      <c r="S50" s="6">
        <f>IF(ISERROR(VLOOKUP($A50,'Import Peak'!$A$3:S$99,19,FALSE)-VLOOKUP($A50,'Import Peak Change'!$A$106:S$202,19,FALSE)),0,(VLOOKUP($A50,'Import Peak'!$A$3:S$99,19,FALSE)-VLOOKUP($A50,'Import Peak Change'!$A$106:S$202,19,FALSE)))</f>
        <v>0</v>
      </c>
      <c r="T50" s="6">
        <f>IF(ISERROR(VLOOKUP($A50,'Import Peak'!$A$3:T$99,20,FALSE)-VLOOKUP($A50,'Import Peak Change'!$A$106:T$202,20,FALSE)),0,(VLOOKUP($A50,'Import Peak'!$A$3:T$99,20,FALSE)-VLOOKUP($A50,'Import Peak Change'!$A$106:T$202,20,FALSE)))</f>
        <v>0</v>
      </c>
      <c r="U50" s="6">
        <f>IF(ISERROR(VLOOKUP($A50,'Import Peak'!$A$3:U$99,21,FALSE)-VLOOKUP($A50,'Import Peak Change'!$A$106:U$202,21,FALSE)),0,(VLOOKUP($A50,'Import Peak'!$A$3:U$99,21,FALSE)-VLOOKUP($A50,'Import Peak Change'!$A$106:U$202,21,FALSE)))</f>
        <v>0</v>
      </c>
      <c r="V50" s="6">
        <f>IF(ISERROR(VLOOKUP($A50,'Import Peak'!$A$3:V$99,22,FALSE)-VLOOKUP($A50,'Import Peak Change'!$A$106:V$202,22,FALSE)),0,(VLOOKUP($A50,'Import Peak'!$A$3:V$99,22,FALSE)-VLOOKUP($A50,'Import Peak Change'!$A$106:V$202,22,FALSE)))</f>
        <v>0</v>
      </c>
      <c r="W50" s="6">
        <f>IF(ISERROR(VLOOKUP($A50,'Import Peak'!$A$3:W$99,23,FALSE)-VLOOKUP($A50,'Import Peak Change'!$A$106:W$202,23,FALSE)),0,(VLOOKUP($A50,'Import Peak'!$A$3:W$99,23,FALSE)-VLOOKUP($A50,'Import Peak Change'!$A$106:W$202,23,FALSE)))</f>
        <v>0</v>
      </c>
      <c r="X50" s="6">
        <f>IF(ISERROR(VLOOKUP($A50,'Import Peak'!$A$3:X$99,24,FALSE)-VLOOKUP($A50,'Import Peak Change'!$A$106:X$202,24,FALSE)),0,(VLOOKUP($A50,'Import Peak'!$A$3:X$99,24,FALSE)-VLOOKUP($A50,'Import Peak Change'!$A$106:X$202,24,FALSE)))</f>
        <v>0</v>
      </c>
      <c r="Y50" s="6">
        <f>IF(ISERROR(VLOOKUP($A50,'Import Peak'!$A$3:Y$99,25,FALSE)-VLOOKUP($A50,'Import Peak Change'!$A$106:Y$202,25,FALSE)),0,(VLOOKUP($A50,'Import Peak'!$A$3:Y$99,25,FALSE)-VLOOKUP($A50,'Import Peak Change'!$A$106:Y$202,25,FALSE)))</f>
        <v>0</v>
      </c>
      <c r="Z50" s="6">
        <f>IF(ISERROR(VLOOKUP($A50,'Import Peak'!$A$3:Z$99,26,FALSE)-VLOOKUP($A50,'Import Peak Change'!$A$106:Z$202,26,FALSE)),0,(VLOOKUP($A50,'Import Peak'!$A$3:Z$99,26,FALSE)-VLOOKUP($A50,'Import Peak Change'!$A$106:Z$202,26,FALSE)))</f>
        <v>0</v>
      </c>
      <c r="AA50" s="6">
        <f>IF(ISERROR(VLOOKUP($A50,'Import Peak'!$A$3:AA$99,27,FALSE)-VLOOKUP($A50,'Import Peak Change'!$A$106:AA$202,27,FALSE)),0,(VLOOKUP($A50,'Import Peak'!$A$3:AA$99,27,FALSE)-VLOOKUP($A50,'Import Peak Change'!$A$106:AA$202,27,FALSE)))</f>
        <v>0</v>
      </c>
      <c r="AB50" s="6">
        <f>IF(ISERROR(VLOOKUP($A50,'Import Peak'!$A$3:AB$99,28,FALSE)-VLOOKUP($A50,'Import Peak Change'!$A$106:AB$202,28,FALSE)),0,(VLOOKUP($A50,'Import Peak'!$A$3:AB$99,28,FALSE)-VLOOKUP($A50,'Import Peak Change'!$A$106:AB$202,28,FALSE)))</f>
        <v>0</v>
      </c>
      <c r="AC50" s="6">
        <f>IF(ISERROR(VLOOKUP($A50,'Import Peak'!$A$3:AC$99,29,FALSE)-VLOOKUP($A50,'Import Peak Change'!$A$106:AC$202,29,FALSE)),0,(VLOOKUP($A50,'Import Peak'!$A$3:AC$99,29,FALSE)-VLOOKUP($A50,'Import Peak Change'!$A$106:AC$202,29,FALSE)))</f>
        <v>0</v>
      </c>
      <c r="AD50" s="6">
        <f>IF(ISERROR(VLOOKUP($A50,'Import Peak'!$A$3:AD$99,30,FALSE)-VLOOKUP($A50,'Import Peak Change'!$A$106:AD$202,30,FALSE)),0,(VLOOKUP($A50,'Import Peak'!$A$3:AD$99,30,FALSE)-VLOOKUP($A50,'Import Peak Change'!$A$106:AD$202,30,FALSE)))</f>
        <v>0</v>
      </c>
      <c r="AE50" s="6">
        <f>IF(ISERROR(VLOOKUP($A50,'Import Peak'!$A$3:AE$99,31,FALSE)-VLOOKUP($A50,'Import Peak Change'!$A$106:AE$202,31,FALSE)),0,(VLOOKUP($A50,'Import Peak'!$A$3:AE$99,31,FALSE)-VLOOKUP($A50,'Import Peak Change'!$A$106:AE$202,31,FALSE)))</f>
        <v>0</v>
      </c>
      <c r="AF50" s="6">
        <f>IF(ISERROR(VLOOKUP($A50,'Import Peak'!$A$3:AF$99,32,FALSE)-VLOOKUP($A50,'Import Peak Change'!$A$106:AF$202,32,FALSE)),0,(VLOOKUP($A50,'Import Peak'!$A$3:AF$99,32,FALSE)-VLOOKUP($A50,'Import Peak Change'!$A$106:AF$202,32,FALSE)))</f>
        <v>0</v>
      </c>
      <c r="AG50" s="6">
        <f>IF(ISERROR(VLOOKUP($A50,'Import Peak'!$A$3:AG$99,33,FALSE)-VLOOKUP($A50,'Import Peak Change'!$A$106:AG$202,33,FALSE)),0,(VLOOKUP($A50,'Import Peak'!$A$3:AG$99,33,FALSE)-VLOOKUP($A50,'Import Peak Change'!$A$106:AG$202,33,FALSE)))</f>
        <v>0</v>
      </c>
      <c r="AH50" s="6">
        <f>IF(ISERROR(VLOOKUP($A50,'Import Peak'!$A$3:AH$99,34,FALSE)-VLOOKUP($A50,'Import Peak Change'!$A$106:AH$202,34,FALSE)),0,(VLOOKUP($A50,'Import Peak'!$A$3:AH$99,34,FALSE)-VLOOKUP($A50,'Import Peak Change'!$A$106:AH$202,34,FALSE)))</f>
        <v>0</v>
      </c>
      <c r="AI50" s="6">
        <f>IF(ISERROR(VLOOKUP($A50,'Import Peak'!$A$3:AI$99,35,FALSE)-VLOOKUP($A50,'Import Peak Change'!$A$106:AI$202,35,FALSE)),0,(VLOOKUP($A50,'Import Peak'!$A$3:AI$99,35,FALSE)-VLOOKUP($A50,'Import Peak Change'!$A$106:AI$202,35,FALSE)))</f>
        <v>0</v>
      </c>
      <c r="AJ50" s="6">
        <f>IF(ISERROR(VLOOKUP($A50,'Import Peak'!$A$3:AJ$99,36,FALSE)-VLOOKUP($A50,'Import Peak Change'!$A$106:AJ$202,36,FALSE)),0,(VLOOKUP($A50,'Import Peak'!$A$3:AJ$99,36,FALSE)-VLOOKUP($A50,'Import Peak Change'!$A$106:AJ$202,36,FALSE)))</f>
        <v>0</v>
      </c>
      <c r="AK50" s="6">
        <f>IF(ISERROR(VLOOKUP($A50,'Import Peak'!$A$3:AK$99,37,FALSE)-VLOOKUP($A50,'Import Peak Change'!$A$106:AK$202,37,FALSE)),0,(VLOOKUP($A50,'Import Peak'!$A$3:AK$99,37,FALSE)-VLOOKUP($A50,'Import Peak Change'!$A$106:AK$202,37,FALSE)))</f>
        <v>0</v>
      </c>
      <c r="AL50" s="6">
        <f>IF(ISERROR(VLOOKUP($A50,'Import Peak'!$A$3:AL$99,38,FALSE)-VLOOKUP($A50,'Import Peak Change'!$A$106:AL$202,38,FALSE)),0,(VLOOKUP($A50,'Import Peak'!$A$3:AL$99,38,FALSE)-VLOOKUP($A50,'Import Peak Change'!$A$106:AL$202,38,FALSE)))</f>
        <v>0</v>
      </c>
      <c r="AM50" s="6">
        <f>IF(ISERROR(VLOOKUP($A50,'Import Peak'!$A$3:AM$99,39,FALSE)-VLOOKUP($A50,'Import Peak Change'!$A$106:AM$202,39,FALSE)),0,(VLOOKUP($A50,'Import Peak'!$A$3:AM$99,39,FALSE)-VLOOKUP($A50,'Import Peak Change'!$A$106:AM$202,39,FALSE)))</f>
        <v>0</v>
      </c>
      <c r="AN50" s="6">
        <f>IF(ISERROR(VLOOKUP($A50,'Import Peak'!$A$3:AN$99,40,FALSE)-VLOOKUP($A50,'Import Peak Change'!$A$106:AN$202,40,FALSE)),0,(VLOOKUP($A50,'Import Peak'!$A$3:AN$99,40,FALSE)-VLOOKUP($A50,'Import Peak Change'!$A$106:AN$202,40,FALSE)))</f>
        <v>0</v>
      </c>
      <c r="AO50" s="6">
        <f>IF(ISERROR(VLOOKUP($A50,'Import Peak'!$A$3:AO$99,41,FALSE)-VLOOKUP($A50,'Import Peak Change'!$A$106:AO$202,41,FALSE)),0,(VLOOKUP($A50,'Import Peak'!$A$3:AO$99,41,FALSE)-VLOOKUP($A50,'Import Peak Change'!$A$106:AO$202,41,FALSE)))</f>
        <v>0</v>
      </c>
      <c r="AP50" s="6">
        <f>IF(ISERROR(VLOOKUP($A50,'Import Peak'!$A$3:AP$99,42,FALSE)-VLOOKUP($A50,'Import Peak Change'!$A$106:AP$202,42,FALSE)),0,(VLOOKUP($A50,'Import Peak'!$A$3:AP$99,42,FALSE)-VLOOKUP($A50,'Import Peak Change'!$A$106:AP$202,42,FALSE)))</f>
        <v>0</v>
      </c>
      <c r="AQ50" s="6">
        <f>IF(ISERROR(VLOOKUP($A50,'Import Peak'!$A$3:AQ$99,43,FALSE)-VLOOKUP($A50,'Import Peak Change'!$A$106:AQ$202,43,FALSE)),0,(VLOOKUP($A50,'Import Peak'!$A$3:AQ$99,43,FALSE)-VLOOKUP($A50,'Import Peak Change'!$A$106:AQ$202,43,FALSE)))</f>
        <v>0</v>
      </c>
      <c r="AR50" s="6">
        <f>IF(ISERROR(VLOOKUP($A50,'Import Peak'!$A$3:AR$99,44,FALSE)-VLOOKUP($A50,'Import Peak Change'!$A$106:AR$202,44,FALSE)),0,(VLOOKUP($A50,'Import Peak'!$A$3:AR$99,44,FALSE)-VLOOKUP($A50,'Import Peak Change'!$A$106:AR$202,44,FALSE)))</f>
        <v>0</v>
      </c>
      <c r="AS50" s="6">
        <f>IF(ISERROR(VLOOKUP($A50,'Import Peak'!$A$3:AS$99,45,FALSE)-VLOOKUP($A50,'Import Peak Change'!$A$106:AS$202,45,FALSE)),0,(VLOOKUP($A50,'Import Peak'!$A$3:AS$99,45,FALSE)-VLOOKUP($A50,'Import Peak Change'!$A$106:AS$202,45,FALSE)))</f>
        <v>0</v>
      </c>
      <c r="AT50" s="6">
        <f>IF(ISERROR(VLOOKUP($A50,'Import Peak'!$A$3:AT$99,46,FALSE)-VLOOKUP($A50,'Import Peak Change'!$A$106:AT$202,46,FALSE)),0,(VLOOKUP($A50,'Import Peak'!$A$3:AT$99,46,FALSE)-VLOOKUP($A50,'Import Peak Change'!$A$106:AT$202,46,FALSE)))</f>
        <v>0</v>
      </c>
      <c r="AU50" s="6">
        <f>IF(ISERROR(VLOOKUP($A50,'Import Peak'!$A$3:AU$99,47,FALSE)-VLOOKUP($A50,'Import Peak Change'!$A$106:AU$202,47,FALSE)),0,(VLOOKUP($A50,'Import Peak'!$A$3:AU$99,47,FALSE)-VLOOKUP($A50,'Import Peak Change'!$A$106:AU$202,47,FALSE)))</f>
        <v>0</v>
      </c>
      <c r="AV50" s="6">
        <f>IF(ISERROR(VLOOKUP($A50,'Import Peak'!$A$3:AV$99,48,FALSE)-VLOOKUP($A50,'Import Peak Change'!$A$106:AV$202,48,FALSE)),0,(VLOOKUP($A50,'Import Peak'!$A$3:AV$99,48,FALSE)-VLOOKUP($A50,'Import Peak Change'!$A$106:AV$202,48,FALSE)))</f>
        <v>0</v>
      </c>
      <c r="AW50" s="6">
        <f>IF(ISERROR(VLOOKUP($A50,'Import Peak'!$A$3:AW$99,49,FALSE)-VLOOKUP($A50,'Import Peak Change'!$A$106:AW$202,49,FALSE)),0,(VLOOKUP($A50,'Import Peak'!$A$3:AW$99,49,FALSE)-VLOOKUP($A50,'Import Peak Change'!$A$106:AW$202,49,FALSE)))</f>
        <v>0</v>
      </c>
      <c r="AX50" s="6">
        <f>IF(ISERROR(VLOOKUP($A50,'Import Peak'!$A$3:AX$99,50,FALSE)-VLOOKUP($A50,'Import Peak Change'!$A$106:AX$202,50,FALSE)),0,(VLOOKUP($A50,'Import Peak'!$A$3:AX$99,50,FALSE)-VLOOKUP($A50,'Import Peak Change'!$A$106:AX$202,50,FALSE)))</f>
        <v>0</v>
      </c>
      <c r="AY50" s="6">
        <f>IF(ISERROR(VLOOKUP($A50,'Import Peak'!$A$3:AY$99,51,FALSE)-VLOOKUP($A50,'Import Peak Change'!$A$106:AY$202,51,FALSE)),0,(VLOOKUP($A50,'Import Peak'!$A$3:AY$99,51,FALSE)-VLOOKUP($A50,'Import Peak Change'!$A$106:AY$202,51,FALSE)))</f>
        <v>0</v>
      </c>
      <c r="AZ50" s="6">
        <f>IF(ISERROR(VLOOKUP($A50,'Import Peak'!$A$3:AZ$99,52,FALSE)-VLOOKUP($A50,'Import Peak Change'!$A$106:AZ$202,52,FALSE)),0,(VLOOKUP($A50,'Import Peak'!$A$3:AZ$99,52,FALSE)-VLOOKUP($A50,'Import Peak Change'!$A$106:AZ$202,52,FALSE)))</f>
        <v>0</v>
      </c>
      <c r="BA50" s="6">
        <f>IF(ISERROR(VLOOKUP($A50,'Import Peak'!$A$3:BA$99,53,FALSE)-VLOOKUP($A50,'Import Peak Change'!$A$106:BA$202,53,FALSE)),0,(VLOOKUP($A50,'Import Peak'!$A$3:BA$99,53,FALSE)-VLOOKUP($A50,'Import Peak Change'!$A$106:BA$202,53,FALSE)))</f>
        <v>0</v>
      </c>
      <c r="BB50" s="6">
        <f>IF(ISERROR(VLOOKUP($A50,'Import Peak'!$A$3:BB$99,54,FALSE)-VLOOKUP($A50,'Import Peak Change'!$A$106:BB$202,54,FALSE)),0,(VLOOKUP($A50,'Import Peak'!$A$3:BB$99,54,FALSE)-VLOOKUP($A50,'Import Peak Change'!$A$106:BB$202,54,FALSE)))</f>
        <v>0</v>
      </c>
      <c r="BC50" s="6">
        <f>IF(ISERROR(VLOOKUP($A50,'Import Peak'!$A$3:BC$99,55,FALSE)-VLOOKUP($A50,'Import Peak Change'!$A$106:BC$202,55,FALSE)),0,(VLOOKUP($A50,'Import Peak'!$A$3:BC$99,55,FALSE)-VLOOKUP($A50,'Import Peak Change'!$A$106:BC$202,55,FALSE)))</f>
        <v>0</v>
      </c>
      <c r="BD50" s="6">
        <f>IF(ISERROR(VLOOKUP($A50,'Import Peak'!$A$3:BD$99,56,FALSE)-VLOOKUP($A50,'Import Peak Change'!$A$106:BD$202,56,FALSE)),0,(VLOOKUP($A50,'Import Peak'!$A$3:BD$99,56,FALSE)-VLOOKUP($A50,'Import Peak Change'!$A$106:BD$202,56,FALSE)))</f>
        <v>0</v>
      </c>
      <c r="BE50" s="6">
        <f>IF(ISERROR(VLOOKUP($A50,'Import Peak'!$A$3:BE$99,57,FALSE)-VLOOKUP($A50,'Import Peak Change'!$A$106:BE$202,57,FALSE)),0,(VLOOKUP($A50,'Import Peak'!$A$3:BE$99,57,FALSE)-VLOOKUP($A50,'Import Peak Change'!$A$106:BE$202,57,FALSE)))</f>
        <v>0</v>
      </c>
      <c r="BF50" s="6">
        <f>IF(ISERROR(VLOOKUP($A50,'Import Peak'!$A$3:BF$99,58,FALSE)-VLOOKUP($A50,'Import Peak Change'!$A$106:BF$202,58,FALSE)),0,(VLOOKUP($A50,'Import Peak'!$A$3:BF$99,58,FALSE)-VLOOKUP($A50,'Import Peak Change'!$A$106:BF$202,58,FALSE)))</f>
        <v>0</v>
      </c>
      <c r="BG50" s="6">
        <f>IF(ISERROR(VLOOKUP($A50,'Import Peak'!$A$3:BG$99,59,FALSE)-VLOOKUP($A50,'Import Peak Change'!$A$106:BG$202,59,FALSE)),0,(VLOOKUP($A50,'Import Peak'!$A$3:BG$99,59,FALSE)-VLOOKUP($A50,'Import Peak Change'!$A$106:BG$202,59,FALSE)))</f>
        <v>0</v>
      </c>
      <c r="BH50" s="6">
        <f>IF(ISERROR(VLOOKUP($A50,'Import Peak'!$A$3:BH$99,60,FALSE)-VLOOKUP($A50,'Import Peak Change'!$A$106:BH$202,60,FALSE)),0,(VLOOKUP($A50,'Import Peak'!$A$3:BH$99,60,FALSE)-VLOOKUP($A50,'Import Peak Change'!$A$106:BH$202,60,FALSE)))</f>
        <v>0</v>
      </c>
      <c r="BI50" s="6">
        <f>IF(ISERROR(VLOOKUP($A50,'Import Peak'!$A$3:BI$99,61,FALSE)-VLOOKUP($A50,'Import Peak Change'!$A$106:BI$202,61,FALSE)),0,(VLOOKUP($A50,'Import Peak'!$A$3:BI$99,61,FALSE)-VLOOKUP($A50,'Import Peak Change'!$A$106:BI$202,61,FALSE)))</f>
        <v>0</v>
      </c>
      <c r="BJ50" s="6">
        <f>IF(ISERROR(VLOOKUP($A50,'Import Peak'!$A$3:BJ$99,62,FALSE)-VLOOKUP($A50,'Import Peak Change'!$A$106:BJ$202,62,FALSE)),0,(VLOOKUP($A50,'Import Peak'!$A$3:BJ$99,62,FALSE)-VLOOKUP($A50,'Import Peak Change'!$A$106:BJ$202,62,FALSE)))</f>
        <v>0</v>
      </c>
      <c r="BK50" s="6">
        <f>IF(ISERROR(VLOOKUP($A50,'Import Peak'!$A$3:BK$99,63,FALSE)-VLOOKUP($A50,'Import Peak Change'!$A$106:BK$202,63,FALSE)),0,(VLOOKUP($A50,'Import Peak'!$A$3:BK$99,63,FALSE)-VLOOKUP($A50,'Import Peak Change'!$A$106:BK$202,63,FALSE)))</f>
        <v>0</v>
      </c>
      <c r="BL50" s="6">
        <f>IF(ISERROR(VLOOKUP($A50,'Import Peak'!$A$3:BL$99,64,FALSE)-VLOOKUP($A50,'Import Peak Change'!$A$106:BL$202,64,FALSE)),0,(VLOOKUP($A50,'Import Peak'!$A$3:BL$99,64,FALSE)-VLOOKUP($A50,'Import Peak Change'!$A$106:BL$202,64,FALSE)))</f>
        <v>0</v>
      </c>
      <c r="BM50" s="6">
        <f>IF(ISERROR(VLOOKUP($A50,'Import Peak'!$A$3:BM$99,65,FALSE)-VLOOKUP($A50,'Import Peak Change'!$A$106:BM$202,65,FALSE)),0,(VLOOKUP($A50,'Import Peak'!$A$3:BM$99,65,FALSE)-VLOOKUP($A50,'Import Peak Change'!$A$106:BM$202,65,FALSE)))</f>
        <v>0</v>
      </c>
      <c r="BN50" s="6">
        <f>IF(ISERROR(VLOOKUP($A50,'Import Peak'!$A$3:BN$99,66,FALSE)-VLOOKUP($A50,'Import Peak Change'!$A$106:BN$202,66,FALSE)),0,(VLOOKUP($A50,'Import Peak'!$A$3:BN$99,66,FALSE)-VLOOKUP($A50,'Import Peak Change'!$A$106:BN$202,66,FALSE)))</f>
        <v>0</v>
      </c>
      <c r="BO50" s="6">
        <f>IF(ISERROR(VLOOKUP($A50,'Import Peak'!$A$3:BO$99,67,FALSE)-VLOOKUP($A50,'Import Peak Change'!$A$106:BO$202,67,FALSE)),0,(VLOOKUP($A50,'Import Peak'!$A$3:BO$99,67,FALSE)-VLOOKUP($A50,'Import Peak Change'!$A$106:BO$202,67,FALSE)))</f>
        <v>0</v>
      </c>
      <c r="BP50" s="6">
        <f>IF(ISERROR(VLOOKUP($A50,'Import Peak'!$A$3:BP$99,68,FALSE)-VLOOKUP($A50,'Import Peak Change'!$A$106:BP$202,68,FALSE)),0,(VLOOKUP($A50,'Import Peak'!$A$3:BP$99,68,FALSE)-VLOOKUP($A50,'Import Peak Change'!$A$106:BP$202,68,FALSE)))</f>
        <v>0</v>
      </c>
      <c r="BQ50" s="6">
        <f>IF(ISERROR(VLOOKUP($A50,'Import Peak'!$A$3:BQ$99,69,FALSE)-VLOOKUP($A50,'Import Peak Change'!$A$106:BQ$202,69,FALSE)),0,(VLOOKUP($A50,'Import Peak'!$A$3:BQ$99,69,FALSE)-VLOOKUP($A50,'Import Peak Change'!$A$106:BQ$202,69,FALSE)))</f>
        <v>0</v>
      </c>
      <c r="BR50" s="6">
        <f>IF(ISERROR(VLOOKUP($A50,'Import Peak'!$A$3:BR$99,70,FALSE)-VLOOKUP($A50,'Import Peak Change'!$A$106:BR$202,70,FALSE)),0,(VLOOKUP($A50,'Import Peak'!$A$3:BR$99,70,FALSE)-VLOOKUP($A50,'Import Peak Change'!$A$106:BR$202,70,FALSE)))</f>
        <v>0</v>
      </c>
      <c r="BS50" s="6">
        <f>IF(ISERROR(VLOOKUP($A50,'Import Peak'!$A$3:BS$99,71,FALSE)-VLOOKUP($A50,'Import Peak Change'!$A$106:BS$202,71,FALSE)),0,(VLOOKUP($A50,'Import Peak'!$A$3:BS$99,71,FALSE)-VLOOKUP($A50,'Import Peak Change'!$A$106:BS$202,71,FALSE)))</f>
        <v>0</v>
      </c>
      <c r="BT50" s="6">
        <f>IF(ISERROR(VLOOKUP($A50,'Import Peak'!$A$3:BT$99,72,FALSE)-VLOOKUP($A50,'Import Peak Change'!$A$106:BT$202,72,FALSE)),0,(VLOOKUP($A50,'Import Peak'!$A$3:BT$99,72,FALSE)-VLOOKUP($A50,'Import Peak Change'!$A$106:BT$202,72,FALSE)))</f>
        <v>0</v>
      </c>
      <c r="BU50" s="6">
        <f>IF(ISERROR(VLOOKUP($A50,'Import Peak'!$A$3:BU$99,73,FALSE)-VLOOKUP($A50,'Import Peak Change'!$A$106:BU$202,73,FALSE)),0,(VLOOKUP($A50,'Import Peak'!$A$3:BU$99,73,FALSE)-VLOOKUP($A50,'Import Peak Change'!$A$106:BU$202,73,FALSE)))</f>
        <v>0</v>
      </c>
      <c r="BV50" s="6">
        <f>IF(ISERROR(VLOOKUP($A50,'Import Peak'!$A$3:BV$99,74,FALSE)-VLOOKUP($A50,'Import Peak Change'!$A$106:BV$202,74,FALSE)),0,(VLOOKUP($A50,'Import Peak'!$A$3:BV$99,74,FALSE)-VLOOKUP($A50,'Import Peak Change'!$A$106:BV$202,74,FALSE)))</f>
        <v>0</v>
      </c>
      <c r="BW50" s="6">
        <f>IF(ISERROR(VLOOKUP($A50,'Import Peak'!$A$3:BW$99,75,FALSE)-VLOOKUP($A50,'Import Peak Change'!$A$106:BW$202,75,FALSE)),0,(VLOOKUP($A50,'Import Peak'!$A$3:BW$99,75,FALSE)-VLOOKUP($A50,'Import Peak Change'!$A$106:BW$202,75,FALSE)))</f>
        <v>0</v>
      </c>
      <c r="BX50" s="6">
        <f>IF(ISERROR(VLOOKUP($A50,'Import Peak'!$A$3:BX$99,76,FALSE)-VLOOKUP($A50,'Import Peak Change'!$A$106:BX$202,76,FALSE)),0,(VLOOKUP($A50,'Import Peak'!$A$3:BX$99,76,FALSE)-VLOOKUP($A50,'Import Peak Change'!$A$106:BX$202,76,FALSE)))</f>
        <v>0</v>
      </c>
      <c r="BY50" s="6">
        <f>IF(ISERROR(VLOOKUP($A50,'Import Peak'!$A$3:BY$99,77,FALSE)-VLOOKUP($A50,'Import Peak Change'!$A$106:BY$202,77,FALSE)),0,(VLOOKUP($A50,'Import Peak'!$A$3:BY$99,77,FALSE)-VLOOKUP($A50,'Import Peak Change'!$A$106:BY$202,77,FALSE)))</f>
        <v>0</v>
      </c>
      <c r="BZ50" s="6">
        <f>IF(ISERROR(VLOOKUP($A50,'Import Peak'!$A$3:BZ$99,78,FALSE)-VLOOKUP($A50,'Import Peak Change'!$A$106:BZ$202,78,FALSE)),0,(VLOOKUP($A50,'Import Peak'!$A$3:BZ$99,78,FALSE)-VLOOKUP($A50,'Import Peak Change'!$A$106:BZ$202,78,FALSE)))</f>
        <v>0</v>
      </c>
      <c r="CA50" s="6">
        <f>IF(ISERROR(VLOOKUP($A50,'Import Peak'!$A$3:CA$99,79,FALSE)-VLOOKUP($A50,'Import Peak Change'!$A$106:CA$202,79,FALSE)),0,(VLOOKUP($A50,'Import Peak'!$A$3:CA$99,79,FALSE)-VLOOKUP($A50,'Import Peak Change'!$A$106:CA$202,79,FALSE)))</f>
        <v>0</v>
      </c>
      <c r="CB50" s="6">
        <f>IF(ISERROR(VLOOKUP($A50,'Import Peak'!$A$3:CB$99,80,FALSE)-VLOOKUP($A50,'Import Peak Change'!$A$106:CB$202,80,FALSE)),0,(VLOOKUP($A50,'Import Peak'!$A$3:CB$99,80,FALSE)-VLOOKUP($A50,'Import Peak Change'!$A$106:CB$202,80,FALSE)))</f>
        <v>0</v>
      </c>
      <c r="CC50" s="6">
        <f>IF(ISERROR(VLOOKUP($A50,'Import Peak'!$A$3:CC$99,81,FALSE)-VLOOKUP($A50,'Import Peak Change'!$A$106:CC$202,81,FALSE)),0,(VLOOKUP($A50,'Import Peak'!$A$3:CC$99,81,FALSE)-VLOOKUP($A50,'Import Peak Change'!$A$106:CC$202,81,FALSE)))</f>
        <v>0</v>
      </c>
      <c r="CD50" s="6">
        <f>IF(ISERROR(VLOOKUP($A50,'Import Peak'!$A$3:CD$99,82,FALSE)-VLOOKUP($A50,'Import Peak Change'!$A$106:CD$202,82,FALSE)),0,(VLOOKUP($A50,'Import Peak'!$A$3:CD$99,82,FALSE)-VLOOKUP($A50,'Import Peak Change'!$A$106:CD$202,82,FALSE)))</f>
        <v>0</v>
      </c>
      <c r="CE50" s="6">
        <f>IF(ISERROR(VLOOKUP($A50,'Import Peak'!$A$3:CE$99,83,FALSE)-VLOOKUP($A50,'Import Peak Change'!$A$106:CE$202,83,FALSE)),0,(VLOOKUP($A50,'Import Peak'!$A$3:CE$99,83,FALSE)-VLOOKUP($A50,'Import Peak Change'!$A$106:CE$202,83,FALSE)))</f>
        <v>0</v>
      </c>
      <c r="CF50" s="6">
        <f>IF(ISERROR(VLOOKUP($A50,'Import Peak'!$A$3:CF$99,84,FALSE)-VLOOKUP($A50,'Import Peak Change'!$A$106:CF$202,84,FALSE)),0,(VLOOKUP($A50,'Import Peak'!$A$3:CF$99,84,FALSE)-VLOOKUP($A50,'Import Peak Change'!$A$106:CF$202,84,FALSE)))</f>
        <v>0</v>
      </c>
      <c r="CG50" s="6">
        <f>IF(ISERROR(VLOOKUP($A50,'Import Peak'!$A$3:CG$99,85,FALSE)-VLOOKUP($A50,'Import Peak Change'!$A$106:CG$202,85,FALSE)),0,(VLOOKUP($A50,'Import Peak'!$A$3:CG$99,85,FALSE)-VLOOKUP($A50,'Import Peak Change'!$A$106:CG$202,85,FALSE)))</f>
        <v>0</v>
      </c>
      <c r="CH50" s="6">
        <f>IF(ISERROR(VLOOKUP($A50,'Import Peak'!$A$3:CH$99,86,FALSE)-VLOOKUP($A50,'Import Peak Change'!$A$106:CH$202,86,FALSE)),0,(VLOOKUP($A50,'Import Peak'!$A$3:CH$99,86,FALSE)-VLOOKUP($A50,'Import Peak Change'!$A$106:CH$202,86,FALSE)))</f>
        <v>0</v>
      </c>
      <c r="CI50" s="6">
        <f>IF(ISERROR(VLOOKUP($A50,'Import Peak'!$A$3:CI$99,87,FALSE)-VLOOKUP($A50,'Import Peak Change'!$A$106:CI$202,87,FALSE)),0,(VLOOKUP($A50,'Import Peak'!$A$3:CI$99,87,FALSE)-VLOOKUP($A50,'Import Peak Change'!$A$106:CI$202,87,FALSE)))</f>
        <v>0</v>
      </c>
      <c r="CJ50" s="6">
        <f>IF(ISERROR(VLOOKUP($A50,'Import Peak'!$A$3:CJ$99,88,FALSE)-VLOOKUP($A50,'Import Peak Change'!$A$106:CJ$202,88,FALSE)),0,(VLOOKUP($A50,'Import Peak'!$A$3:CJ$99,88,FALSE)-VLOOKUP($A50,'Import Peak Change'!$A$106:CJ$202,88,FALSE)))</f>
        <v>0</v>
      </c>
      <c r="CK50" s="6">
        <f>IF(ISERROR(VLOOKUP($A50,'Import Peak'!$A$3:CK$99,89,FALSE)-VLOOKUP($A50,'Import Peak Change'!$A$106:CK$202,89,FALSE)),0,(VLOOKUP($A50,'Import Peak'!$A$3:CK$99,89,FALSE)-VLOOKUP($A50,'Import Peak Change'!$A$106:CK$202,89,FALSE)))</f>
        <v>0</v>
      </c>
      <c r="CL50" s="6">
        <f>IF(ISERROR(VLOOKUP($A50,'Import Peak'!$A$3:CL$99,90,FALSE)-VLOOKUP($A50,'Import Peak Change'!$A$106:CL$202,90,FALSE)),0,(VLOOKUP($A50,'Import Peak'!$A$3:CL$99,90,FALSE)-VLOOKUP($A50,'Import Peak Change'!$A$106:CL$202,90,FALSE)))</f>
        <v>0</v>
      </c>
      <c r="CM50" s="6">
        <f>IF(ISERROR(VLOOKUP($A50,'Import Peak'!$A$3:CM$99,91,FALSE)-VLOOKUP($A50,'Import Peak Change'!$A$106:CM$202,91,FALSE)),0,(VLOOKUP($A50,'Import Peak'!$A$3:CM$99,91,FALSE)-VLOOKUP($A50,'Import Peak Change'!$A$106:CM$202,91,FALSE)))</f>
        <v>0</v>
      </c>
      <c r="CN50" s="6">
        <f>IF(ISERROR(VLOOKUP($A50,'Import Peak'!$A$3:CN$99,92,FALSE)-VLOOKUP($A50,'Import Peak Change'!$A$106:CN$202,92,FALSE)),0,(VLOOKUP($A50,'Import Peak'!$A$3:CN$99,92,FALSE)-VLOOKUP($A50,'Import Peak Change'!$A$106:CN$202,92,FALSE)))</f>
        <v>0</v>
      </c>
      <c r="CO50" s="6">
        <f>IF(ISERROR(VLOOKUP($A50,'Import Peak'!$A$3:CO$99,93,FALSE)-VLOOKUP($A50,'Import Peak Change'!$A$106:CO$202,93,FALSE)),0,(VLOOKUP($A50,'Import Peak'!$A$3:CO$99,93,FALSE)-VLOOKUP($A50,'Import Peak Change'!$A$106:CO$202,93,FALSE)))</f>
        <v>0</v>
      </c>
      <c r="CP50" s="6">
        <f>IF(ISERROR(VLOOKUP($A50,'Import Peak'!$A$3:CP$99,94,FALSE)-VLOOKUP($A50,'Import Peak Change'!$A$106:CP$202,94,FALSE)),0,(VLOOKUP($A50,'Import Peak'!$A$3:CP$99,94,FALSE)-VLOOKUP($A50,'Import Peak Change'!$A$106:CP$202,94,FALSE)))</f>
        <v>0</v>
      </c>
      <c r="CQ50" s="6">
        <f>IF(ISERROR(VLOOKUP($A50,'Import Peak'!$A$3:CQ$99,95,FALSE)-VLOOKUP($A50,'Import Peak Change'!$A$106:CQ$202,95,FALSE)),0,(VLOOKUP($A50,'Import Peak'!$A$3:CQ$99,95,FALSE)-VLOOKUP($A50,'Import Peak Change'!$A$106:CQ$202,95,FALSE)))</f>
        <v>0</v>
      </c>
      <c r="CR50" s="6">
        <f>IF(ISERROR(VLOOKUP($A50,'Import Peak'!$A$3:CR$99,96,FALSE)-VLOOKUP($A50,'Import Peak Change'!$A$106:CR$202,96,FALSE)),0,(VLOOKUP($A50,'Import Peak'!$A$3:CR$99,96,FALSE)-VLOOKUP($A50,'Import Peak Change'!$A$106:CR$202,96,FALSE)))</f>
        <v>0</v>
      </c>
      <c r="CS50" s="6">
        <f>IF(ISERROR(VLOOKUP($A50,'Import Peak'!$A$3:CS$99,97,FALSE)-VLOOKUP($A50,'Import Peak Change'!$A$106:CS$202,97,FALSE)),0,(VLOOKUP($A50,'Import Peak'!$A$3:CS$99,97,FALSE)-VLOOKUP($A50,'Import Peak Change'!$A$106:CS$202,97,FALSE)))</f>
        <v>0</v>
      </c>
      <c r="CT50" s="6">
        <f>IF(ISERROR(VLOOKUP($A50,'Import Peak'!$A$3:CT$99,98,FALSE)-VLOOKUP($A50,'Import Peak Change'!$A$106:CT$202,98,FALSE)),0,(VLOOKUP($A50,'Import Peak'!$A$3:CT$99,98,FALSE)-VLOOKUP($A50,'Import Peak Change'!$A$106:CT$202,98,FALSE)))</f>
        <v>0</v>
      </c>
      <c r="CU50" s="6">
        <f>IF(ISERROR(VLOOKUP($A50,'Import Peak'!$A$3:CU$99,99,FALSE)-VLOOKUP($A50,'Import Peak Change'!$A$106:CU$202,99,FALSE)),0,(VLOOKUP($A50,'Import Peak'!$A$3:CU$99,99,FALSE)-VLOOKUP($A50,'Import Peak Change'!$A$106:CU$202,99,FALSE)))</f>
        <v>0</v>
      </c>
      <c r="CV50" s="6">
        <f>IF(ISERROR(VLOOKUP($A50,'Import Peak'!$A$3:CV$99,100,FALSE)-VLOOKUP($A50,'Import Peak Change'!$A$106:CV$202,100,FALSE)),0,(VLOOKUP($A50,'Import Peak'!$A$3:CV$99,100,FALSE)-VLOOKUP($A50,'Import Peak Change'!$A$106:CV$202,100,FALSE)))</f>
        <v>0</v>
      </c>
      <c r="CW50" s="6">
        <f>IF(ISERROR(VLOOKUP($A50,'Import Peak'!$A$3:CW$99,101,FALSE)-VLOOKUP($A50,'Import Peak Change'!$A$106:CW$202,101,FALSE)),0,(VLOOKUP($A50,'Import Peak'!$A$3:CW$99,101,FALSE)-VLOOKUP($A50,'Import Peak Change'!$A$106:CW$202,101,FALSE)))</f>
        <v>0</v>
      </c>
      <c r="CX50" s="6">
        <f>IF(ISERROR(VLOOKUP($A50,'Import Peak'!$A$3:CX$99,102,FALSE)-VLOOKUP($A50,'Import Peak Change'!$A$106:CX$202,102,FALSE)),0,(VLOOKUP($A50,'Import Peak'!$A$3:CX$99,102,FALSE)-VLOOKUP($A50,'Import Peak Change'!$A$106:CX$202,102,FALSE)))</f>
        <v>0</v>
      </c>
      <c r="CY50" s="6">
        <f>IF(ISERROR(VLOOKUP($A50,'Import Peak'!$A$3:CY$99,103,FALSE)-VLOOKUP($A50,'Import Peak Change'!$A$106:CY$202,103,FALSE)),0,(VLOOKUP($A50,'Import Peak'!$A$3:CY$99,103,FALSE)-VLOOKUP($A50,'Import Peak Change'!$A$106:CY$202,103,FALSE)))</f>
        <v>0</v>
      </c>
      <c r="CZ50" s="6">
        <f>IF(ISERROR(VLOOKUP($A50,'Import Peak'!$A$3:CZ$99,104,FALSE)-VLOOKUP($A50,'Import Peak Change'!$A$106:CZ$202,104,FALSE)),0,(VLOOKUP($A50,'Import Peak'!$A$3:CZ$99,104,FALSE)-VLOOKUP($A50,'Import Peak Change'!$A$106:CZ$202,104,FALSE)))</f>
        <v>0</v>
      </c>
      <c r="DA50" s="6">
        <f>IF(ISERROR(VLOOKUP($A50,'Import Peak'!$A$3:DA$99,105,FALSE)-VLOOKUP($A50,'Import Peak Change'!$A$106:DA$202,105,FALSE)),0,(VLOOKUP($A50,'Import Peak'!$A$3:DA$99,105,FALSE)-VLOOKUP($A50,'Import Peak Change'!$A$106:DA$202,105,FALSE)))</f>
        <v>0</v>
      </c>
      <c r="DB50" s="6">
        <f>IF(ISERROR(VLOOKUP($A50,'Import Peak'!$A$3:DB$99,106,FALSE)-VLOOKUP($A50,'Import Peak Change'!$A$106:DB$202,106,FALSE)),0,(VLOOKUP($A50,'Import Peak'!$A$3:DB$99,106,FALSE)-VLOOKUP($A50,'Import Peak Change'!$A$106:DB$202,106,FALSE)))</f>
        <v>0</v>
      </c>
      <c r="DC50" s="6">
        <f>IF(ISERROR(VLOOKUP($A50,'Import Peak'!$A$3:DC$99,107,FALSE)-VLOOKUP($A50,'Import Peak Change'!$A$106:DC$202,107,FALSE)),0,(VLOOKUP($A50,'Import Peak'!$A$3:DC$99,107,FALSE)-VLOOKUP($A50,'Import Peak Change'!$A$106:DC$202,107,FALSE)))</f>
        <v>0</v>
      </c>
      <c r="DD50" s="6">
        <f>IF(ISERROR(VLOOKUP($A50,'Import Peak'!$A$3:DD$99,108,FALSE)-VLOOKUP($A50,'Import Peak Change'!$A$106:DD$202,108,FALSE)),0,(VLOOKUP($A50,'Import Peak'!$A$3:DD$99,108,FALSE)-VLOOKUP($A50,'Import Peak Change'!$A$106:DD$202,108,FALSE)))</f>
        <v>0</v>
      </c>
      <c r="DE50" s="6">
        <f>IF(ISERROR(VLOOKUP($A50,'Import Peak'!$A$3:DE$99,109,FALSE)-VLOOKUP($A50,'Import Peak Change'!$A$106:DE$202,109,FALSE)),0,(VLOOKUP($A50,'Import Peak'!$A$3:DE$99,109,FALSE)-VLOOKUP($A50,'Import Peak Change'!$A$106:DE$202,109,FALSE)))</f>
        <v>0</v>
      </c>
      <c r="DF50" s="6">
        <f>IF(ISERROR(VLOOKUP($A50,'Import Peak'!$A$3:DF$99,110,FALSE)-VLOOKUP($A50,'Import Peak Change'!$A$106:DF$202,110,FALSE)),0,(VLOOKUP($A50,'Import Peak'!$A$3:DF$99,110,FALSE)-VLOOKUP($A50,'Import Peak Change'!$A$106:DF$202,110,FALSE)))</f>
        <v>0</v>
      </c>
      <c r="DG50" s="6">
        <f>IF(ISERROR(VLOOKUP($A50,'Import Peak'!$A$3:DG$99,111,FALSE)-VLOOKUP($A50,'Import Peak Change'!$A$106:DG$202,111,FALSE)),0,(VLOOKUP($A50,'Import Peak'!$A$3:DG$99,111,FALSE)-VLOOKUP($A50,'Import Peak Change'!$A$106:DG$202,111,FALSE)))</f>
        <v>0</v>
      </c>
      <c r="DH50" s="6">
        <f>IF(ISERROR(VLOOKUP($A50,'Import Peak'!$A$3:DH$99,112,FALSE)-VLOOKUP($A50,'Import Peak Change'!$A$106:DH$202,112,FALSE)),0,(VLOOKUP($A50,'Import Peak'!$A$3:DH$99,112,FALSE)-VLOOKUP($A50,'Import Peak Change'!$A$106:DH$202,112,FALSE)))</f>
        <v>0</v>
      </c>
      <c r="DI50" s="6">
        <f>IF(ISERROR(VLOOKUP($A50,'Import Peak'!$A$3:DI$99,113,FALSE)-VLOOKUP($A50,'Import Peak Change'!$A$106:DI$202,113,FALSE)),0,(VLOOKUP($A50,'Import Peak'!$A$3:DI$99,113,FALSE)-VLOOKUP($A50,'Import Peak Change'!$A$106:DI$202,113,FALSE)))</f>
        <v>0</v>
      </c>
      <c r="DJ50" s="6">
        <f>IF(ISERROR(VLOOKUP($A50,'Import Peak'!$A$3:DJ$99,114,FALSE)-VLOOKUP($A50,'Import Peak Change'!$A$106:DJ$202,114,FALSE)),0,(VLOOKUP($A50,'Import Peak'!$A$3:DJ$99,114,FALSE)-VLOOKUP($A50,'Import Peak Change'!$A$106:DJ$202,114,FALSE)))</f>
        <v>0</v>
      </c>
      <c r="DK50" s="6">
        <f>IF(ISERROR(VLOOKUP($A50,'Import Peak'!$A$3:DK$99,115,FALSE)-VLOOKUP($A50,'Import Peak Change'!$A$106:DK$202,115,FALSE)),0,(VLOOKUP($A50,'Import Peak'!$A$3:DK$99,115,FALSE)-VLOOKUP($A50,'Import Peak Change'!$A$106:DK$202,115,FALSE)))</f>
        <v>0</v>
      </c>
      <c r="DL50" s="6">
        <f>IF(ISERROR(VLOOKUP($A50,'Import Peak'!$A$3:DL$99,116,FALSE)-VLOOKUP($A50,'Import Peak Change'!$A$106:DL$202,116,FALSE)),0,(VLOOKUP($A50,'Import Peak'!$A$3:DL$99,116,FALSE)-VLOOKUP($A50,'Import Peak Change'!$A$106:DL$202,116,FALSE)))</f>
        <v>0</v>
      </c>
      <c r="DM50" s="6">
        <f>IF(ISERROR(VLOOKUP($A50,'Import Peak'!$A$3:DM$99,117,FALSE)-VLOOKUP($A50,'Import Peak Change'!$A$106:DM$202,117,FALSE)),0,(VLOOKUP($A50,'Import Peak'!$A$3:DM$99,117,FALSE)-VLOOKUP($A50,'Import Peak Change'!$A$106:DM$202,117,FALSE)))</f>
        <v>0</v>
      </c>
      <c r="DN50" s="6">
        <f>IF(ISERROR(VLOOKUP($A50,'Import Peak'!$A$3:DN$99,118,FALSE)-VLOOKUP($A50,'Import Peak Change'!$A$106:DN$202,118,FALSE)),0,(VLOOKUP($A50,'Import Peak'!$A$3:DN$99,118,FALSE)-VLOOKUP($A50,'Import Peak Change'!$A$106:DN$202,118,FALSE)))</f>
        <v>0</v>
      </c>
      <c r="DO50" s="6">
        <f>IF(ISERROR(VLOOKUP($A50,'Import Peak'!$A$3:DO$99,119,FALSE)-VLOOKUP($A50,'Import Peak Change'!$A$106:DO$202,119,FALSE)),0,(VLOOKUP($A50,'Import Peak'!$A$3:DO$99,119,FALSE)-VLOOKUP($A50,'Import Peak Change'!$A$106:DO$202,119,FALSE)))</f>
        <v>0</v>
      </c>
      <c r="DP50" s="6">
        <f>IF(ISERROR(VLOOKUP($A50,'Import Peak'!$A$3:DP$99,120,FALSE)-VLOOKUP($A50,'Import Peak Change'!$A$106:DP$202,120,FALSE)),0,(VLOOKUP($A50,'Import Peak'!$A$3:DP$99,120,FALSE)-VLOOKUP($A50,'Import Peak Change'!$A$106:DP$202,120,FALSE)))</f>
        <v>0</v>
      </c>
      <c r="DQ50" s="6">
        <f>IF(ISERROR(VLOOKUP($A50,'Import Peak'!$A$3:DQ$99,121,FALSE)-VLOOKUP($A50,'Import Peak Change'!$A$106:DQ$202,121,FALSE)),0,(VLOOKUP($A50,'Import Peak'!$A$3:DQ$99,121,FALSE)-VLOOKUP($A50,'Import Peak Change'!$A$106:DQ$202,121,FALSE)))</f>
        <v>0</v>
      </c>
      <c r="DR50" s="6">
        <f>IF(ISERROR(VLOOKUP($A50,'Import Peak'!$A$3:DR$99,122,FALSE)-VLOOKUP($A50,'Import Peak Change'!$A$106:DR$202,122,FALSE)),0,(VLOOKUP($A50,'Import Peak'!$A$3:DR$99,122,FALSE)-VLOOKUP($A50,'Import Peak Change'!$A$106:DR$202,122,FALSE)))</f>
        <v>0</v>
      </c>
      <c r="DS50" s="6">
        <f>IF(ISERROR(VLOOKUP($A50,'Import Peak'!$A$3:DS$99,123,FALSE)-VLOOKUP($A50,'Import Peak Change'!$A$106:DS$202,123,FALSE)),0,(VLOOKUP($A50,'Import Peak'!$A$3:DS$99,123,FALSE)-VLOOKUP($A50,'Import Peak Change'!$A$106:DS$202,123,FALSE)))</f>
        <v>0</v>
      </c>
      <c r="DT50" s="6">
        <f>IF(ISERROR(VLOOKUP($A50,'Import Peak'!$A$3:DT$99,124,FALSE)-VLOOKUP($A50,'Import Peak Change'!$A$106:DT$202,124,FALSE)),0,(VLOOKUP($A50,'Import Peak'!$A$3:DT$99,124,FALSE)-VLOOKUP($A50,'Import Peak Change'!$A$106:DT$202,124,FALSE)))</f>
        <v>0</v>
      </c>
      <c r="DU50" s="6">
        <f>IF(ISERROR(VLOOKUP($A50,'Import Peak'!$A$3:DU$99,125,FALSE)-VLOOKUP($A50,'Import Peak Change'!$A$106:DU$202,125,FALSE)),0,(VLOOKUP($A50,'Import Peak'!$A$3:DU$99,125,FALSE)-VLOOKUP($A50,'Import Peak Change'!$A$106:DU$202,125,FALSE)))</f>
        <v>0</v>
      </c>
      <c r="DV50" s="6">
        <f>IF(ISERROR(VLOOKUP($A50,'Import Peak'!$A$3:DV$99,126,FALSE)-VLOOKUP($A50,'Import Peak Change'!$A$106:DV$202,126,FALSE)),0,(VLOOKUP($A50,'Import Peak'!$A$3:DV$99,126,FALSE)-VLOOKUP($A50,'Import Peak Change'!$A$106:DV$202,126,FALSE)))</f>
        <v>0</v>
      </c>
      <c r="DW50" s="6">
        <f>IF(ISERROR(VLOOKUP($A50,'Import Peak'!$A$3:DW$99,127,FALSE)-VLOOKUP($A50,'Import Peak Change'!$A$106:DW$202,127,FALSE)),0,(VLOOKUP($A50,'Import Peak'!$A$3:DW$99,127,FALSE)-VLOOKUP($A50,'Import Peak Change'!$A$106:DW$202,127,FALSE)))</f>
        <v>0</v>
      </c>
      <c r="DX50" s="6">
        <f>IF(ISERROR(VLOOKUP($A50,'Import Peak'!$A$3:DX$99,128,FALSE)-VLOOKUP($A50,'Import Peak Change'!$A$106:DX$202,128,FALSE)),0,(VLOOKUP($A50,'Import Peak'!$A$3:DX$99,128,FALSE)-VLOOKUP($A50,'Import Peak Change'!$A$106:DX$202,128,FALSE)))</f>
        <v>0</v>
      </c>
      <c r="DY50" s="6">
        <f>IF(ISERROR(VLOOKUP($A50,'Import Peak'!$A$3:DY$99,129,FALSE)-VLOOKUP($A50,'Import Peak Change'!$A$106:DY$202,129,FALSE)),0,(VLOOKUP($A50,'Import Peak'!$A$3:DY$99,129,FALSE)-VLOOKUP($A50,'Import Peak Change'!$A$106:DY$202,129,FALSE)))</f>
        <v>0</v>
      </c>
      <c r="DZ50" s="6">
        <f>IF(ISERROR(VLOOKUP($A50,'Import Peak'!$A$3:DZ$99,130,FALSE)-VLOOKUP($A50,'Import Peak Change'!$A$106:DZ$202,130,FALSE)),0,(VLOOKUP($A50,'Import Peak'!$A$3:DZ$99,130,FALSE)-VLOOKUP($A50,'Import Peak Change'!$A$106:DZ$202,130,FALSE)))</f>
        <v>0</v>
      </c>
      <c r="EA50" s="6">
        <f>IF(ISERROR(VLOOKUP($A50,'Import Peak'!$A$3:EA$99,131,FALSE)-VLOOKUP($A50,'Import Peak Change'!$A$106:EA$202,131,FALSE)),0,(VLOOKUP($A50,'Import Peak'!$A$3:EA$99,131,FALSE)-VLOOKUP($A50,'Import Peak Change'!$A$106:EA$202,131,FALSE)))</f>
        <v>0</v>
      </c>
      <c r="EB50" s="6">
        <f>IF(ISERROR(VLOOKUP($A50,'Import Peak'!$A$3:EB$99,132,FALSE)-VLOOKUP($A50,'Import Peak Change'!$A$106:EB$202,132,FALSE)),0,(VLOOKUP($A50,'Import Peak'!$A$3:EB$99,132,FALSE)-VLOOKUP($A50,'Import Peak Change'!$A$106:EB$202,132,FALSE)))</f>
        <v>0</v>
      </c>
      <c r="EC50" s="6">
        <f>IF(ISERROR(VLOOKUP($A50,'Import Peak'!$A$3:EC$99,133,FALSE)-VLOOKUP($A50,'Import Peak Change'!$A$106:EC$202,133,FALSE)),0,(VLOOKUP($A50,'Import Peak'!$A$3:EC$99,133,FALSE)-VLOOKUP($A50,'Import Peak Change'!$A$106:EC$202,133,FALSE)))</f>
        <v>0</v>
      </c>
      <c r="ED50" s="6">
        <f>IF(ISERROR(VLOOKUP($A50,'Import Peak'!$A$3:ED$99,134,FALSE)-VLOOKUP($A50,'Import Peak Change'!$A$106:ED$202,134,FALSE)),0,(VLOOKUP($A50,'Import Peak'!$A$3:ED$99,134,FALSE)-VLOOKUP($A50,'Import Peak Change'!$A$106:ED$202,134,FALSE)))</f>
        <v>0</v>
      </c>
      <c r="EE50" s="6">
        <f>IF(ISERROR(VLOOKUP($A50,'Import Peak'!$A$3:EE$99,135,FALSE)-VLOOKUP($A50,'Import Peak Change'!$A$106:EE$202,135,FALSE)),0,(VLOOKUP($A50,'Import Peak'!$A$3:EE$99,135,FALSE)-VLOOKUP($A50,'Import Peak Change'!$A$106:EE$202,135,FALSE)))</f>
        <v>0</v>
      </c>
      <c r="EF50" s="6">
        <f>IF(ISERROR(VLOOKUP($A50,'Import Peak'!$A$3:EF$99,136,FALSE)-VLOOKUP($A50,'Import Peak Change'!$A$106:EF$202,136,FALSE)),0,(VLOOKUP($A50,'Import Peak'!$A$3:EF$99,136,FALSE)-VLOOKUP($A50,'Import Peak Change'!$A$106:EF$202,136,FALSE)))</f>
        <v>0</v>
      </c>
      <c r="EG50" s="6">
        <f>IF(ISERROR(VLOOKUP($A50,'Import Peak'!$A$3:EG$99,137,FALSE)-VLOOKUP($A50,'Import Peak Change'!$A$106:EG$202,137,FALSE)),0,(VLOOKUP($A50,'Import Peak'!$A$3:EG$99,137,FALSE)-VLOOKUP($A50,'Import Peak Change'!$A$106:EG$202,137,FALSE)))</f>
        <v>0</v>
      </c>
      <c r="EH50" s="6">
        <f>IF(ISERROR(VLOOKUP($A50,'Import Peak'!$A$3:EH$99,138,FALSE)-VLOOKUP($A50,'Import Peak Change'!$A$106:EH$202,138,FALSE)),0,(VLOOKUP($A50,'Import Peak'!$A$3:EH$99,138,FALSE)-VLOOKUP($A50,'Import Peak Change'!$A$106:EH$202,138,FALSE)))</f>
        <v>0</v>
      </c>
      <c r="EI50" s="6">
        <f>IF(ISERROR(VLOOKUP($A50,'Import Peak'!$A$3:EI$99,139,FALSE)-VLOOKUP($A50,'Import Peak Change'!$A$106:EI$202,139,FALSE)),0,(VLOOKUP($A50,'Import Peak'!$A$3:EI$99,139,FALSE)-VLOOKUP($A50,'Import Peak Change'!$A$106:EI$202,139,FALSE)))</f>
        <v>0</v>
      </c>
      <c r="EJ50" s="6">
        <f>IF(ISERROR(VLOOKUP($A50,'Import Peak'!$A$3:EJ$99,140,FALSE)-VLOOKUP($A50,'Import Peak Change'!$A$106:EJ$202,140,FALSE)),0,(VLOOKUP($A50,'Import Peak'!$A$3:EJ$99,140,FALSE)-VLOOKUP($A50,'Import Peak Change'!$A$106:EJ$202,140,FALSE)))</f>
        <v>0</v>
      </c>
      <c r="EK50" s="6">
        <f>IF(ISERROR(VLOOKUP($A50,'Import Peak'!$A$3:EK$99,141,FALSE)-VLOOKUP($A50,'Import Peak Change'!$A$106:EK$202,141,FALSE)),0,(VLOOKUP($A50,'Import Peak'!$A$3:EK$99,141,FALSE)-VLOOKUP($A50,'Import Peak Change'!$A$106:EK$202,141,FALSE)))</f>
        <v>0</v>
      </c>
      <c r="EL50" s="6">
        <f>IF(ISERROR(VLOOKUP($A50,'Import Peak'!$A$3:EL$99,142,FALSE)-VLOOKUP($A50,'Import Peak Change'!$A$106:EL$202,142,FALSE)),0,(VLOOKUP($A50,'Import Peak'!$A$3:EL$99,142,FALSE)-VLOOKUP($A50,'Import Peak Change'!$A$106:EL$202,142,FALSE)))</f>
        <v>0</v>
      </c>
      <c r="EM50" s="6">
        <f>IF(ISERROR(VLOOKUP($A50,'Import Peak'!$A$3:EM$99,143,FALSE)-VLOOKUP($A50,'Import Peak Change'!$A$106:EM$202,143,FALSE)),0,(VLOOKUP($A50,'Import Peak'!$A$3:EM$99,143,FALSE)-VLOOKUP($A50,'Import Peak Change'!$A$106:EM$202,143,FALSE)))</f>
        <v>0</v>
      </c>
      <c r="EN50" s="6">
        <f>IF(ISERROR(VLOOKUP($A50,'Import Peak'!$A$3:EN$99,144,FALSE)-VLOOKUP($A50,'Import Peak Change'!$A$106:EN$202,144,FALSE)),0,(VLOOKUP($A50,'Import Peak'!$A$3:EN$99,144,FALSE)-VLOOKUP($A50,'Import Peak Change'!$A$106:EN$202,144,FALSE)))</f>
        <v>0</v>
      </c>
      <c r="EO50" s="6">
        <f>IF(ISERROR(VLOOKUP($A50,'Import Peak'!$A$3:EO$99,145,FALSE)-VLOOKUP($A50,'Import Peak Change'!$A$106:EO$202,145,FALSE)),0,(VLOOKUP($A50,'Import Peak'!$A$3:EO$99,145,FALSE)-VLOOKUP($A50,'Import Peak Change'!$A$106:EO$202,145,FALSE)))</f>
        <v>0</v>
      </c>
      <c r="EP50" s="6">
        <f>IF(ISERROR(VLOOKUP($A50,'Import Peak'!$A$3:EP$99,146,FALSE)-VLOOKUP($A50,'Import Peak Change'!$A$106:EP$202,146,FALSE)),0,(VLOOKUP($A50,'Import Peak'!$A$3:EP$99,146,FALSE)-VLOOKUP($A50,'Import Peak Change'!$A$106:EP$202,146,FALSE)))</f>
        <v>0</v>
      </c>
      <c r="EQ50" s="6">
        <f>IF(ISERROR(VLOOKUP($A50,'Import Peak'!$A$3:EQ$99,147,FALSE)-VLOOKUP($A50,'Import Peak Change'!$A$106:EQ$202,147,FALSE)),0,(VLOOKUP($A50,'Import Peak'!$A$3:EQ$99,147,FALSE)-VLOOKUP($A50,'Import Peak Change'!$A$106:EQ$202,147,FALSE)))</f>
        <v>0</v>
      </c>
      <c r="ER50" s="6">
        <f>IF(ISERROR(VLOOKUP($A50,'Import Peak'!$A$3:ER$99,148,FALSE)-VLOOKUP($A50,'Import Peak Change'!$A$106:ER$202,148,FALSE)),0,(VLOOKUP($A50,'Import Peak'!$A$3:ER$99,148,FALSE)-VLOOKUP($A50,'Import Peak Change'!$A$106:ER$202,148,FALSE)))</f>
        <v>0</v>
      </c>
      <c r="ES50" s="6">
        <f>IF(ISERROR(VLOOKUP($A50,'Import Peak'!$A$3:ES$99,149,FALSE)-VLOOKUP($A50,'Import Peak Change'!$A$106:ES$202,149,FALSE)),0,(VLOOKUP($A50,'Import Peak'!$A$3:ES$99,149,FALSE)-VLOOKUP($A50,'Import Peak Change'!$A$106:ES$202,149,FALSE)))</f>
        <v>0</v>
      </c>
      <c r="ET50" s="6">
        <f>IF(ISERROR(VLOOKUP($A50,'Import Peak'!$A$3:ET$99,150,FALSE)-VLOOKUP($A50,'Import Peak Change'!$A$106:ET$202,150,FALSE)),0,(VLOOKUP($A50,'Import Peak'!$A$3:ET$99,150,FALSE)-VLOOKUP($A50,'Import Peak Change'!$A$106:ET$202,150,FALSE)))</f>
        <v>0</v>
      </c>
      <c r="EU50" s="6">
        <f>IF(ISERROR(VLOOKUP($A50,'Import Peak'!$A$3:EU$99,151,FALSE)-VLOOKUP($A50,'Import Peak Change'!$A$106:EU$202,151,FALSE)),0,(VLOOKUP($A50,'Import Peak'!$A$3:EU$99,151,FALSE)-VLOOKUP($A50,'Import Peak Change'!$A$106:EU$202,151,FALSE)))</f>
        <v>0</v>
      </c>
      <c r="EV50" s="6">
        <f>IF(ISERROR(VLOOKUP($A50,'Import Peak'!$A$3:EV$99,152,FALSE)-VLOOKUP($A50,'Import Peak Change'!$A$106:EV$202,152,FALSE)),0,(VLOOKUP($A50,'Import Peak'!$A$3:EV$99,152,FALSE)-VLOOKUP($A50,'Import Peak Change'!$A$106:EV$202,152,FALSE)))</f>
        <v>0</v>
      </c>
      <c r="EW50" s="6">
        <f>IF(ISERROR(VLOOKUP($A50,'Import Peak'!$A$3:EW$99,153,FALSE)-VLOOKUP($A50,'Import Peak Change'!$A$106:EW$202,153,FALSE)),0,(VLOOKUP($A50,'Import Peak'!$A$3:EW$99,153,FALSE)-VLOOKUP($A50,'Import Peak Change'!$A$106:EW$202,153,FALSE)))</f>
        <v>0</v>
      </c>
      <c r="EX50" s="6">
        <f>IF(ISERROR(VLOOKUP($A50,'Import Peak'!$A$3:EX$99,154,FALSE)-VLOOKUP($A50,'Import Peak Change'!$A$106:EX$202,154,FALSE)),0,(VLOOKUP($A50,'Import Peak'!$A$3:EX$99,154,FALSE)-VLOOKUP($A50,'Import Peak Change'!$A$106:EX$202,154,FALSE)))</f>
        <v>0</v>
      </c>
      <c r="EY50" s="6">
        <f>IF(ISERROR(VLOOKUP($A50,'Import Peak'!$A$3:EY$99,155,FALSE)-VLOOKUP($A50,'Import Peak Change'!$A$106:EY$202,155,FALSE)),0,(VLOOKUP($A50,'Import Peak'!$A$3:EY$99,155,FALSE)-VLOOKUP($A50,'Import Peak Change'!$A$106:EY$202,155,FALSE)))</f>
        <v>0</v>
      </c>
      <c r="EZ50" s="6">
        <f>IF(ISERROR(VLOOKUP($A50,'Import Peak'!$A$3:EZ$99,156,FALSE)-VLOOKUP($A50,'Import Peak Change'!$A$106:EZ$202,156,FALSE)),0,(VLOOKUP($A50,'Import Peak'!$A$3:EZ$99,156,FALSE)-VLOOKUP($A50,'Import Peak Change'!$A$106:EZ$202,156,FALSE)))</f>
        <v>0</v>
      </c>
      <c r="FA50" s="6">
        <f>IF(ISERROR(VLOOKUP($A50,'Import Peak'!$A$3:FA$99,157,FALSE)-VLOOKUP($A50,'Import Peak Change'!$A$106:FA$202,157,FALSE)),0,(VLOOKUP($A50,'Import Peak'!$A$3:FA$99,157,FALSE)-VLOOKUP($A50,'Import Peak Change'!$A$106:FA$202,157,FALSE)))</f>
        <v>0</v>
      </c>
      <c r="FB50" s="6">
        <f>IF(ISERROR(VLOOKUP($A50,'Import Peak'!$A$3:FB$99,158,FALSE)-VLOOKUP($A50,'Import Peak Change'!$A$106:FB$202,158,FALSE)),0,(VLOOKUP($A50,'Import Peak'!$A$3:FB$99,158,FALSE)-VLOOKUP($A50,'Import Peak Change'!$A$106:FB$202,158,FALSE)))</f>
        <v>0</v>
      </c>
      <c r="FC50" s="6">
        <f>IF(ISERROR(VLOOKUP($A50,'Import Peak'!$A$3:FC$99,159,FALSE)-VLOOKUP($A50,'Import Peak Change'!$A$106:FC$202,159,FALSE)),0,(VLOOKUP($A50,'Import Peak'!$A$3:FC$99,159,FALSE)-VLOOKUP($A50,'Import Peak Change'!$A$106:FC$202,159,FALSE)))</f>
        <v>0</v>
      </c>
      <c r="FD50" s="6">
        <f>IF(ISERROR(VLOOKUP($A50,'Import Peak'!$A$3:FD$99,160,FALSE)-VLOOKUP($A50,'Import Peak Change'!$A$106:FD$202,160,FALSE)),0,(VLOOKUP($A50,'Import Peak'!$A$3:FD$99,160,FALSE)-VLOOKUP($A50,'Import Peak Change'!$A$106:FD$202,160,FALSE)))</f>
        <v>0</v>
      </c>
      <c r="FE50" s="6">
        <f>IF(ISERROR(VLOOKUP($A50,'Import Peak'!$A$3:FE$99,161,FALSE)-VLOOKUP($A50,'Import Peak Change'!$A$106:FE$202,161,FALSE)),0,(VLOOKUP($A50,'Import Peak'!$A$3:FE$99,161,FALSE)-VLOOKUP($A50,'Import Peak Change'!$A$106:FE$202,161,FALSE)))</f>
        <v>0</v>
      </c>
      <c r="FF50" s="6">
        <f>IF(ISERROR(VLOOKUP($A50,'Import Peak'!$A$3:FF$99,162,FALSE)-VLOOKUP($A50,'Import Peak Change'!$A$106:FF$202,162,FALSE)),0,(VLOOKUP($A50,'Import Peak'!$A$3:FF$99,162,FALSE)-VLOOKUP($A50,'Import Peak Change'!$A$106:FF$202,162,FALSE)))</f>
        <v>0</v>
      </c>
      <c r="FG50" s="6">
        <f>IF(ISERROR(VLOOKUP($A50,'Import Peak'!$A$3:FG$99,163,FALSE)-VLOOKUP($A50,'Import Peak Change'!$A$106:FG$202,163,FALSE)),0,(VLOOKUP($A50,'Import Peak'!$A$3:FG$99,163,FALSE)-VLOOKUP($A50,'Import Peak Change'!$A$106:FG$202,163,FALSE)))</f>
        <v>0</v>
      </c>
      <c r="FH50" s="6">
        <f>IF(ISERROR(VLOOKUP($A50,'Import Peak'!$A$3:FH$99,164,FALSE)-VLOOKUP($A50,'Import Peak Change'!$A$106:FH$202,164,FALSE)),0,(VLOOKUP($A50,'Import Peak'!$A$3:FH$99,164,FALSE)-VLOOKUP($A50,'Import Peak Change'!$A$106:FH$202,164,FALSE)))</f>
        <v>0</v>
      </c>
      <c r="FI50" s="6">
        <f>IF(ISERROR(VLOOKUP($A50,'Import Peak'!$A$3:FI$99,165,FALSE)-VLOOKUP($A50,'Import Peak Change'!$A$106:FI$202,165,FALSE)),0,(VLOOKUP($A50,'Import Peak'!$A$3:FI$99,165,FALSE)-VLOOKUP($A50,'Import Peak Change'!$A$106:FI$202,165,FALSE)))</f>
        <v>0</v>
      </c>
      <c r="FJ50" s="6">
        <f>IF(ISERROR(VLOOKUP($A50,'Import Peak'!$A$3:FJ$99,166,FALSE)-VLOOKUP($A50,'Import Peak Change'!$A$106:FJ$202,166,FALSE)),0,(VLOOKUP($A50,'Import Peak'!$A$3:FJ$99,166,FALSE)-VLOOKUP($A50,'Import Peak Change'!$A$106:FJ$202,166,FALSE)))</f>
        <v>0</v>
      </c>
      <c r="FK50" s="6">
        <f>IF(ISERROR(VLOOKUP($A50,'Import Peak'!$A$3:FK$99,167,FALSE)-VLOOKUP($A50,'Import Peak Change'!$A$106:FK$202,167,FALSE)),0,(VLOOKUP($A50,'Import Peak'!$A$3:FK$99,167,FALSE)-VLOOKUP($A50,'Import Peak Change'!$A$106:FK$202,167,FALSE)))</f>
        <v>0</v>
      </c>
      <c r="FL50" s="6">
        <f>IF(ISERROR(VLOOKUP($A50,'Import Peak'!$A$3:FL$99,168,FALSE)-VLOOKUP($A50,'Import Peak Change'!$A$106:FL$202,168,FALSE)),0,(VLOOKUP($A50,'Import Peak'!$A$3:FL$99,168,FALSE)-VLOOKUP($A50,'Import Peak Change'!$A$106:FL$202,168,FALSE)))</f>
        <v>0</v>
      </c>
      <c r="FM50" s="6">
        <f>IF(ISERROR(VLOOKUP($A50,'Import Peak'!$A$3:FM$99,169,FALSE)-VLOOKUP($A50,'Import Peak Change'!$A$106:FM$202,169,FALSE)),0,(VLOOKUP($A50,'Import Peak'!$A$3:FM$99,169,FALSE)-VLOOKUP($A50,'Import Peak Change'!$A$106:FM$202,169,FALSE)))</f>
        <v>0</v>
      </c>
      <c r="FN50" s="6">
        <f>IF(ISERROR(VLOOKUP($A50,'Import Peak'!$A$3:FN$99,170,FALSE)-VLOOKUP($A50,'Import Peak Change'!$A$106:FN$202,170,FALSE)),0,(VLOOKUP($A50,'Import Peak'!$A$3:FN$99,170,FALSE)-VLOOKUP($A50,'Import Peak Change'!$A$106:FN$202,170,FALSE)))</f>
        <v>0</v>
      </c>
      <c r="FO50" s="6">
        <f>IF(ISERROR(VLOOKUP($A50,'Import Peak'!$A$3:FO$99,171,FALSE)-VLOOKUP($A50,'Import Peak Change'!$A$106:FO$202,171,FALSE)),0,(VLOOKUP($A50,'Import Peak'!$A$3:FO$99,171,FALSE)-VLOOKUP($A50,'Import Peak Change'!$A$106:FO$202,171,FALSE)))</f>
        <v>0</v>
      </c>
      <c r="FP50" s="6">
        <f>IF(ISERROR(VLOOKUP($A50,'Import Peak'!$A$3:FP$99,172,FALSE)-VLOOKUP($A50,'Import Peak Change'!$A$106:FP$202,172,FALSE)),0,(VLOOKUP($A50,'Import Peak'!$A$3:FP$99,172,FALSE)-VLOOKUP($A50,'Import Peak Change'!$A$106:FP$202,172,FALSE)))</f>
        <v>0</v>
      </c>
      <c r="FQ50" s="6">
        <f>IF(ISERROR(VLOOKUP($A50,'Import Peak'!$A$3:FQ$99,173,FALSE)-VLOOKUP($A50,'Import Peak Change'!$A$106:FQ$202,173,FALSE)),0,(VLOOKUP($A50,'Import Peak'!$A$3:FQ$99,173,FALSE)-VLOOKUP($A50,'Import Peak Change'!$A$106:FQ$202,173,FALSE)))</f>
        <v>0</v>
      </c>
      <c r="FR50" s="6">
        <f>IF(ISERROR(VLOOKUP($A50,'Import Peak'!$A$3:FR$99,174,FALSE)-VLOOKUP($A50,'Import Peak Change'!$A$106:FR$202,174,FALSE)),0,(VLOOKUP($A50,'Import Peak'!$A$3:FR$99,174,FALSE)-VLOOKUP($A50,'Import Peak Change'!$A$106:FR$202,174,FALSE)))</f>
        <v>0</v>
      </c>
      <c r="FS50" s="6">
        <f>IF(ISERROR(VLOOKUP($A50,'Import Peak'!$A$3:FS$99,175,FALSE)-VLOOKUP($A50,'Import Peak Change'!$A$106:FS$202,175,FALSE)),0,(VLOOKUP($A50,'Import Peak'!$A$3:FS$99,175,FALSE)-VLOOKUP($A50,'Import Peak Change'!$A$106:FS$202,175,FALSE)))</f>
        <v>0</v>
      </c>
      <c r="FT50" s="6">
        <f>IF(ISERROR(VLOOKUP($A50,'Import Peak'!$A$3:FT$99,176,FALSE)-VLOOKUP($A50,'Import Peak Change'!$A$106:FT$202,176,FALSE)),0,(VLOOKUP($A50,'Import Peak'!$A$3:FT$99,176,FALSE)-VLOOKUP($A50,'Import Peak Change'!$A$106:FT$202,176,FALSE)))</f>
        <v>0</v>
      </c>
      <c r="FU50" s="6">
        <f>IF(ISERROR(VLOOKUP($A50,'Import Peak'!$A$3:FU$99,177,FALSE)-VLOOKUP($A50,'Import Peak Change'!$A$106:FU$202,177,FALSE)),0,(VLOOKUP($A50,'Import Peak'!$A$3:FU$99,177,FALSE)-VLOOKUP($A50,'Import Peak Change'!$A$106:FU$202,177,FALSE)))</f>
        <v>0</v>
      </c>
      <c r="FV50" s="6">
        <f>IF(ISERROR(VLOOKUP($A50,'Import Peak'!$A$3:FV$99,178,FALSE)-VLOOKUP($A50,'Import Peak Change'!$A$106:FV$202,178,FALSE)),0,(VLOOKUP($A50,'Import Peak'!$A$3:FV$99,178,FALSE)-VLOOKUP($A50,'Import Peak Change'!$A$106:FV$202,178,FALSE)))</f>
        <v>0</v>
      </c>
      <c r="FW50" s="6">
        <f>IF(ISERROR(VLOOKUP($A50,'Import Peak'!$A$3:FW$99,179,FALSE)-VLOOKUP($A50,'Import Peak Change'!$A$106:FW$202,179,FALSE)),0,(VLOOKUP($A50,'Import Peak'!$A$3:FW$99,179,FALSE)-VLOOKUP($A50,'Import Peak Change'!$A$106:FW$202,179,FALSE)))</f>
        <v>0</v>
      </c>
      <c r="FX50" s="6">
        <f>IF(ISERROR(VLOOKUP($A50,'Import Peak'!$A$3:FX$99,180,FALSE)-VLOOKUP($A50,'Import Peak Change'!$A$106:FX$202,180,FALSE)),0,(VLOOKUP($A50,'Import Peak'!$A$3:FX$99,180,FALSE)-VLOOKUP($A50,'Import Peak Change'!$A$106:FX$202,180,FALSE)))</f>
        <v>0</v>
      </c>
      <c r="FY50" s="6">
        <f>IF(ISERROR(VLOOKUP($A50,'Import Peak'!$A$3:FY$99,181,FALSE)-VLOOKUP($A50,'Import Peak Change'!$A$106:FY$202,181,FALSE)),0,(VLOOKUP($A50,'Import Peak'!$A$3:FY$99,181,FALSE)-VLOOKUP($A50,'Import Peak Change'!$A$106:FY$202,181,FALSE)))</f>
        <v>0</v>
      </c>
      <c r="FZ50" s="6">
        <f>IF(ISERROR(VLOOKUP($A50,'Import Peak'!$A$3:FZ$99,182,FALSE)-VLOOKUP($A50,'Import Peak Change'!$A$106:FZ$202,182,FALSE)),0,(VLOOKUP($A50,'Import Peak'!$A$3:FZ$99,182,FALSE)-VLOOKUP($A50,'Import Peak Change'!$A$106:FZ$202,182,FALSE)))</f>
        <v>0</v>
      </c>
      <c r="GA50" s="6">
        <f>IF(ISERROR(VLOOKUP($A50,'Import Peak'!$A$3:GA$99,183,FALSE)-VLOOKUP($A50,'Import Peak Change'!$A$106:GA$202,183,FALSE)),0,(VLOOKUP($A50,'Import Peak'!$A$3:GA$99,183,FALSE)-VLOOKUP($A50,'Import Peak Change'!$A$106:GA$202,183,FALSE)))</f>
        <v>0</v>
      </c>
      <c r="GB50" s="6">
        <f>IF(ISERROR(VLOOKUP($A50,'Import Peak'!$A$3:GB$99,184,FALSE)-VLOOKUP($A50,'Import Peak Change'!$A$106:GB$202,184,FALSE)),0,(VLOOKUP($A50,'Import Peak'!$A$3:GB$99,184,FALSE)-VLOOKUP($A50,'Import Peak Change'!$A$106:GB$202,184,FALSE)))</f>
        <v>0</v>
      </c>
      <c r="GC50" s="6">
        <f>IF(ISERROR(VLOOKUP($A50,'Import Peak'!$A$3:GC$99,185,FALSE)-VLOOKUP($A50,'Import Peak Change'!$A$106:GC$202,185,FALSE)),0,(VLOOKUP($A50,'Import Peak'!$A$3:GC$99,185,FALSE)-VLOOKUP($A50,'Import Peak Change'!$A$106:GC$202,185,FALSE)))</f>
        <v>0</v>
      </c>
      <c r="GD50" s="6">
        <f>IF(ISERROR(VLOOKUP($A50,'Import Peak'!$A$3:GD$99,186,FALSE)-VLOOKUP($A50,'Import Peak Change'!$A$106:GD$202,186,FALSE)),0,(VLOOKUP($A50,'Import Peak'!$A$3:GD$99,186,FALSE)-VLOOKUP($A50,'Import Peak Change'!$A$106:GD$202,186,FALSE)))</f>
        <v>0</v>
      </c>
      <c r="GE50" s="6">
        <f>IF(ISERROR(VLOOKUP($A50,'Import Peak'!$A$3:GE$99,187,FALSE)-VLOOKUP($A50,'Import Peak Change'!$A$106:GE$202,187,FALSE)),0,(VLOOKUP($A50,'Import Peak'!$A$3:GE$99,187,FALSE)-VLOOKUP($A50,'Import Peak Change'!$A$106:GE$202,187,FALSE)))</f>
        <v>0</v>
      </c>
      <c r="GF50" s="6">
        <f>IF(ISERROR(VLOOKUP($A50,'Import Peak'!$A$3:GF$99,188,FALSE)-VLOOKUP($A50,'Import Peak Change'!$A$106:GF$202,188,FALSE)),0,(VLOOKUP($A50,'Import Peak'!$A$3:GF$99,188,FALSE)-VLOOKUP($A50,'Import Peak Change'!$A$106:GF$202,188,FALSE)))</f>
        <v>0</v>
      </c>
      <c r="GG50" s="6">
        <f>IF(ISERROR(VLOOKUP($A50,'Import Peak'!$A$3:GG$99,189,FALSE)-VLOOKUP($A50,'Import Peak Change'!$A$106:GG$202,189,FALSE)),0,(VLOOKUP($A50,'Import Peak'!$A$3:GG$99,189,FALSE)-VLOOKUP($A50,'Import Peak Change'!$A$106:GG$202,189,FALSE)))</f>
        <v>0</v>
      </c>
      <c r="GH50" s="6">
        <f>IF(ISERROR(VLOOKUP($A50,'Import Peak'!$A$3:GH$99,190,FALSE)-VLOOKUP($A50,'Import Peak Change'!$A$106:GH$202,190,FALSE)),0,(VLOOKUP($A50,'Import Peak'!$A$3:GH$99,190,FALSE)-VLOOKUP($A50,'Import Peak Change'!$A$106:GH$202,190,FALSE)))</f>
        <v>0</v>
      </c>
      <c r="GI50" s="6">
        <f>IF(ISERROR(VLOOKUP($A50,'Import Peak'!$A$3:GI$99,191,FALSE)-VLOOKUP($A50,'Import Peak Change'!$A$106:GI$202,191,FALSE)),0,(VLOOKUP($A50,'Import Peak'!$A$3:GI$99,191,FALSE)-VLOOKUP($A50,'Import Peak Change'!$A$106:GI$202,191,FALSE)))</f>
        <v>0</v>
      </c>
      <c r="GJ50" s="6">
        <f>IF(ISERROR(VLOOKUP($A50,'Import Peak'!$A$3:GJ$99,192,FALSE)-VLOOKUP($A50,'Import Peak Change'!$A$106:GJ$202,192,FALSE)),0,(VLOOKUP($A50,'Import Peak'!$A$3:GJ$99,192,FALSE)-VLOOKUP($A50,'Import Peak Change'!$A$106:GJ$202,192,FALSE)))</f>
        <v>0</v>
      </c>
      <c r="GK50" s="6">
        <f>IF(ISERROR(VLOOKUP($A50,'Import Peak'!$A$3:GK$99,193,FALSE)-VLOOKUP($A50,'Import Peak Change'!$A$106:GK$202,193,FALSE)),0,(VLOOKUP($A50,'Import Peak'!$A$3:GK$99,193,FALSE)-VLOOKUP($A50,'Import Peak Change'!$A$106:GK$202,193,FALSE)))</f>
        <v>0</v>
      </c>
      <c r="GL50" s="6">
        <f>IF(ISERROR(VLOOKUP($A50,'Import Peak'!$A$3:GL$99,194,FALSE)-VLOOKUP($A50,'Import Peak Change'!$A$106:GL$202,194,FALSE)),0,(VLOOKUP($A50,'Import Peak'!$A$3:GL$99,194,FALSE)-VLOOKUP($A50,'Import Peak Change'!$A$106:GL$202,194,FALSE)))</f>
        <v>0</v>
      </c>
      <c r="GM50" s="6">
        <f>IF(ISERROR(VLOOKUP($A50,'Import Peak'!$A$3:GM$99,195,FALSE)-VLOOKUP($A50,'Import Peak Change'!$A$106:GM$202,195,FALSE)),0,(VLOOKUP($A50,'Import Peak'!$A$3:GM$99,195,FALSE)-VLOOKUP($A50,'Import Peak Change'!$A$106:GM$202,195,FALSE)))</f>
        <v>0</v>
      </c>
      <c r="GN50" s="6">
        <f>IF(ISERROR(VLOOKUP($A50,'Import Peak'!$A$3:GN$99,196,FALSE)-VLOOKUP($A50,'Import Peak Change'!$A$106:GN$202,196,FALSE)),0,(VLOOKUP($A50,'Import Peak'!$A$3:GN$99,196,FALSE)-VLOOKUP($A50,'Import Peak Change'!$A$106:GN$202,196,FALSE)))</f>
        <v>0</v>
      </c>
      <c r="GO50" s="6">
        <f>IF(ISERROR(VLOOKUP($A50,'Import Peak'!$A$3:GO$99,197,FALSE)-VLOOKUP($A50,'Import Peak Change'!$A$106:GO$202,197,FALSE)),0,(VLOOKUP($A50,'Import Peak'!$A$3:GO$99,197,FALSE)-VLOOKUP($A50,'Import Peak Change'!$A$106:GO$202,197,FALSE)))</f>
        <v>0</v>
      </c>
      <c r="GP50" s="6">
        <f>IF(ISERROR(VLOOKUP($A50,'Import Peak'!$A$3:GP$99,198,FALSE)-VLOOKUP($A50,'Import Peak Change'!$A$106:GP$202,198,FALSE)),0,(VLOOKUP($A50,'Import Peak'!$A$3:GP$99,198,FALSE)-VLOOKUP($A50,'Import Peak Change'!$A$106:GP$202,198,FALSE)))</f>
        <v>0</v>
      </c>
      <c r="GQ50" s="6">
        <f>IF(ISERROR(VLOOKUP($A50,'Import Peak'!$A$3:GQ$99,199,FALSE)-VLOOKUP($A50,'Import Peak Change'!$A$106:GQ$202,199,FALSE)),0,(VLOOKUP($A50,'Import Peak'!$A$3:GQ$99,199,FALSE)-VLOOKUP($A50,'Import Peak Change'!$A$106:GQ$202,199,FALSE)))</f>
        <v>0</v>
      </c>
      <c r="GR50" s="6">
        <f>IF(ISERROR(VLOOKUP($A50,'Import Peak'!$A$3:GR$99,200,FALSE)-VLOOKUP($A50,'Import Peak Change'!$A$106:GR$202,200,FALSE)),0,(VLOOKUP($A50,'Import Peak'!$A$3:GR$99,200,FALSE)-VLOOKUP($A50,'Import Peak Change'!$A$106:GR$202,200,FALSE)))</f>
        <v>0</v>
      </c>
      <c r="GS50" s="6">
        <f>IF(ISERROR(VLOOKUP($A50,'Import Peak'!$A$3:GS$99,201,FALSE)-VLOOKUP($A50,'Import Peak Change'!$A$106:GS$202,201,FALSE)),0,(VLOOKUP($A50,'Import Peak'!$A$3:GS$99,201,FALSE)-VLOOKUP($A50,'Import Peak Change'!$A$106:GS$202,201,FALSE)))</f>
        <v>0</v>
      </c>
      <c r="GT50" s="6">
        <f>IF(ISERROR(VLOOKUP($A50,'Import Peak'!$A$3:GT$99,202,FALSE)-VLOOKUP($A50,'Import Peak Change'!$A$106:GT$202,202,FALSE)),0,(VLOOKUP($A50,'Import Peak'!$A$3:GT$99,202,FALSE)-VLOOKUP($A50,'Import Peak Change'!$A$106:GT$202,202,FALSE)))</f>
        <v>0</v>
      </c>
      <c r="GU50" s="6">
        <f>IF(ISERROR(VLOOKUP($A50,'Import Peak'!$A$3:GU$99,203,FALSE)-VLOOKUP($A50,'Import Peak Change'!$A$106:GU$202,203,FALSE)),0,(VLOOKUP($A50,'Import Peak'!$A$3:GU$99,203,FALSE)-VLOOKUP($A50,'Import Peak Change'!$A$106:GU$202,203,FALSE)))</f>
        <v>0</v>
      </c>
      <c r="GV50" s="6">
        <f>IF(ISERROR(VLOOKUP($A50,'Import Peak'!$A$3:GV$99,204,FALSE)-VLOOKUP($A50,'Import Peak Change'!$A$106:GV$202,204,FALSE)),0,(VLOOKUP($A50,'Import Peak'!$A$3:GV$99,204,FALSE)-VLOOKUP($A50,'Import Peak Change'!$A$106:GV$202,204,FALSE)))</f>
        <v>0</v>
      </c>
      <c r="GW50" s="6">
        <f>IF(ISERROR(VLOOKUP($A50,'Import Peak'!$A$3:GW$99,205,FALSE)-VLOOKUP($A50,'Import Peak Change'!$A$106:GW$202,205,FALSE)),0,(VLOOKUP($A50,'Import Peak'!$A$3:GW$99,205,FALSE)-VLOOKUP($A50,'Import Peak Change'!$A$106:GW$202,205,FALSE)))</f>
        <v>0</v>
      </c>
      <c r="GX50" s="6">
        <f>IF(ISERROR(VLOOKUP($A50,'Import Peak'!$A$3:GX$99,206,FALSE)-VLOOKUP($A50,'Import Peak Change'!$A$106:GX$202,206,FALSE)),0,(VLOOKUP($A50,'Import Peak'!$A$3:GX$99,206,FALSE)-VLOOKUP($A50,'Import Peak Change'!$A$106:GX$202,206,FALSE)))</f>
        <v>0</v>
      </c>
      <c r="GY50" s="6">
        <f>IF(ISERROR(VLOOKUP($A50,'Import Peak'!$A$3:GY$99,207,FALSE)-VLOOKUP($A50,'Import Peak Change'!$A$106:GY$202,207,FALSE)),0,(VLOOKUP($A50,'Import Peak'!$A$3:GY$99,207,FALSE)-VLOOKUP($A50,'Import Peak Change'!$A$106:GY$202,207,FALSE)))</f>
        <v>0</v>
      </c>
      <c r="GZ50" s="6">
        <f>IF(ISERROR(VLOOKUP($A50,'Import Peak'!$A$3:GZ$99,208,FALSE)-VLOOKUP($A50,'Import Peak Change'!$A$106:GZ$202,208,FALSE)),0,(VLOOKUP($A50,'Import Peak'!$A$3:GZ$99,208,FALSE)-VLOOKUP($A50,'Import Peak Change'!$A$106:GZ$202,208,FALSE)))</f>
        <v>0</v>
      </c>
      <c r="HA50" s="6">
        <f>IF(ISERROR(VLOOKUP($A50,'Import Peak'!$A$3:HA$99,209,FALSE)-VLOOKUP($A50,'Import Peak Change'!$A$106:HA$202,209,FALSE)),0,(VLOOKUP($A50,'Import Peak'!$A$3:HA$99,209,FALSE)-VLOOKUP($A50,'Import Peak Change'!$A$106:HA$202,209,FALSE)))</f>
        <v>0</v>
      </c>
      <c r="HB50" s="6">
        <f>IF(ISERROR(VLOOKUP($A50,'Import Peak'!$A$3:HB$99,210,FALSE)-VLOOKUP($A50,'Import Peak Change'!$A$106:HB$202,210,FALSE)),0,(VLOOKUP($A50,'Import Peak'!$A$3:HB$99,210,FALSE)-VLOOKUP($A50,'Import Peak Change'!$A$106:HB$202,210,FALSE)))</f>
        <v>0</v>
      </c>
      <c r="HC50" s="6">
        <f>IF(ISERROR(VLOOKUP($A50,'Import Peak'!$A$3:HC$99,211,FALSE)-VLOOKUP($A50,'Import Peak Change'!$A$106:HC$202,211,FALSE)),0,(VLOOKUP($A50,'Import Peak'!$A$3:HC$99,211,FALSE)-VLOOKUP($A50,'Import Peak Change'!$A$106:HC$202,211,FALSE)))</f>
        <v>0</v>
      </c>
      <c r="HD50" s="6">
        <f>IF(ISERROR(VLOOKUP($A50,'Import Peak'!$A$3:HD$99,212,FALSE)-VLOOKUP($A50,'Import Peak Change'!$A$106:HD$202,212,FALSE)),0,(VLOOKUP($A50,'Import Peak'!$A$3:HD$99,212,FALSE)-VLOOKUP($A50,'Import Peak Change'!$A$106:HD$202,212,FALSE)))</f>
        <v>0</v>
      </c>
      <c r="HE50" s="6">
        <f>IF(ISERROR(VLOOKUP($A50,'Import Peak'!$A$3:HE$99,213,FALSE)-VLOOKUP($A50,'Import Peak Change'!$A$106:HE$202,213,FALSE)),0,(VLOOKUP($A50,'Import Peak'!$A$3:HE$99,213,FALSE)-VLOOKUP($A50,'Import Peak Change'!$A$106:HE$202,213,FALSE)))</f>
        <v>0</v>
      </c>
      <c r="HF50" s="6">
        <f>IF(ISERROR(VLOOKUP($A50,'Import Peak'!$A$3:HF$99,214,FALSE)-VLOOKUP($A50,'Import Peak Change'!$A$106:HF$202,214,FALSE)),0,(VLOOKUP($A50,'Import Peak'!$A$3:HF$99,214,FALSE)-VLOOKUP($A50,'Import Peak Change'!$A$106:HF$202,214,FALSE)))</f>
        <v>0</v>
      </c>
      <c r="HG50" s="6">
        <f>IF(ISERROR(VLOOKUP($A50,'Import Peak'!$A$3:HG$99,215,FALSE)-VLOOKUP($A50,'Import Peak Change'!$A$106:HG$202,215,FALSE)),0,(VLOOKUP($A50,'Import Peak'!$A$3:HG$99,215,FALSE)-VLOOKUP($A50,'Import Peak Change'!$A$106:HG$202,215,FALSE)))</f>
        <v>0</v>
      </c>
      <c r="HH50" s="6">
        <f>IF(ISERROR(VLOOKUP($A50,'Import Peak'!$A$3:HH$99,216,FALSE)-VLOOKUP($A50,'Import Peak Change'!$A$106:HH$202,216,FALSE)),0,(VLOOKUP($A50,'Import Peak'!$A$3:HH$99,216,FALSE)-VLOOKUP($A50,'Import Peak Change'!$A$106:HH$202,216,FALSE)))</f>
        <v>0</v>
      </c>
      <c r="HI50" s="6">
        <f>IF(ISERROR(VLOOKUP($A50,'Import Peak'!$A$3:HI$99,217,FALSE)-VLOOKUP($A50,'Import Peak Change'!$A$106:HI$202,217,FALSE)),0,(VLOOKUP($A50,'Import Peak'!$A$3:HI$99,217,FALSE)-VLOOKUP($A50,'Import Peak Change'!$A$106:HI$202,217,FALSE)))</f>
        <v>0</v>
      </c>
      <c r="HJ50" s="6">
        <f>IF(ISERROR(VLOOKUP($A50,'Import Peak'!$A$3:HJ$99,218,FALSE)-VLOOKUP($A50,'Import Peak Change'!$A$106:HJ$202,218,FALSE)),0,(VLOOKUP($A50,'Import Peak'!$A$3:HJ$99,218,FALSE)-VLOOKUP($A50,'Import Peak Change'!$A$106:HJ$202,218,FALSE)))</f>
        <v>0</v>
      </c>
      <c r="HK50" s="6">
        <f>IF(ISERROR(VLOOKUP($A50,'Import Peak'!$A$3:HK$99,219,FALSE)-VLOOKUP($A50,'Import Peak Change'!$A$106:HK$202,219,FALSE)),0,(VLOOKUP($A50,'Import Peak'!$A$3:HK$99,219,FALSE)-VLOOKUP($A50,'Import Peak Change'!$A$106:HK$202,219,FALSE)))</f>
        <v>0</v>
      </c>
      <c r="HL50" s="6">
        <f>IF(ISERROR(VLOOKUP($A50,'Import Peak'!$A$3:HL$99,220,FALSE)-VLOOKUP($A50,'Import Peak Change'!$A$106:HL$202,220,FALSE)),0,(VLOOKUP($A50,'Import Peak'!$A$3:HL$99,220,FALSE)-VLOOKUP($A50,'Import Peak Change'!$A$106:HL$202,220,FALSE)))</f>
        <v>0</v>
      </c>
      <c r="HM50" s="6">
        <f>IF(ISERROR(VLOOKUP($A50,'Import Peak'!$A$3:HM$99,221,FALSE)-VLOOKUP($A50,'Import Peak Change'!$A$106:HM$202,221,FALSE)),0,(VLOOKUP($A50,'Import Peak'!$A$3:HM$99,221,FALSE)-VLOOKUP($A50,'Import Peak Change'!$A$106:HM$202,221,FALSE)))</f>
        <v>0</v>
      </c>
      <c r="HN50" s="6">
        <f>IF(ISERROR(VLOOKUP($A50,'Import Peak'!$A$3:HN$99,222,FALSE)-VLOOKUP($A50,'Import Peak Change'!$A$106:HN$202,222,FALSE)),0,(VLOOKUP($A50,'Import Peak'!$A$3:HN$99,222,FALSE)-VLOOKUP($A50,'Import Peak Change'!$A$106:HN$202,222,FALSE)))</f>
        <v>0</v>
      </c>
      <c r="HO50" s="6">
        <f>IF(ISERROR(VLOOKUP($A50,'Import Peak'!$A$3:HO$99,223,FALSE)-VLOOKUP($A50,'Import Peak Change'!$A$106:HO$202,223,FALSE)),0,(VLOOKUP($A50,'Import Peak'!$A$3:HO$99,223,FALSE)-VLOOKUP($A50,'Import Peak Change'!$A$106:HO$202,223,FALSE)))</f>
        <v>0</v>
      </c>
      <c r="HP50" s="6">
        <f>IF(ISERROR(VLOOKUP($A50,'Import Peak'!$A$3:HP$99,224,FALSE)-VLOOKUP($A50,'Import Peak Change'!$A$106:HP$202,224,FALSE)),0,(VLOOKUP($A50,'Import Peak'!$A$3:HP$99,224,FALSE)-VLOOKUP($A50,'Import Peak Change'!$A$106:HP$202,224,FALSE)))</f>
        <v>0</v>
      </c>
      <c r="HQ50" s="6">
        <f>IF(ISERROR(VLOOKUP($A50,'Import Peak'!$A$3:HQ$99,225,FALSE)-VLOOKUP($A50,'Import Peak Change'!$A$106:HQ$202,225,FALSE)),0,(VLOOKUP($A50,'Import Peak'!$A$3:HQ$99,225,FALSE)-VLOOKUP($A50,'Import Peak Change'!$A$106:HQ$202,225,FALSE)))</f>
        <v>0</v>
      </c>
      <c r="HR50" s="6">
        <f>IF(ISERROR(VLOOKUP($A50,'Import Peak'!$A$3:HR$99,226,FALSE)-VLOOKUP($A50,'Import Peak Change'!$A$106:HR$202,226,FALSE)),0,(VLOOKUP($A50,'Import Peak'!$A$3:HR$99,226,FALSE)-VLOOKUP($A50,'Import Peak Change'!$A$106:HR$202,226,FALSE)))</f>
        <v>0</v>
      </c>
      <c r="HS50" s="6">
        <f>IF(ISERROR(VLOOKUP($A50,'Import Peak'!$A$3:HS$99,227,FALSE)-VLOOKUP($A50,'Import Peak Change'!$A$106:HS$202,227,FALSE)),0,(VLOOKUP($A50,'Import Peak'!$A$3:HS$99,227,FALSE)-VLOOKUP($A50,'Import Peak Change'!$A$106:HS$202,227,FALSE)))</f>
        <v>0</v>
      </c>
      <c r="HT50" s="6">
        <f>IF(ISERROR(VLOOKUP($A50,'Import Peak'!$A$3:HT$99,228,FALSE)-VLOOKUP($A50,'Import Peak Change'!$A$106:HT$202,228,FALSE)),0,(VLOOKUP($A50,'Import Peak'!$A$3:HT$99,228,FALSE)-VLOOKUP($A50,'Import Peak Change'!$A$106:HT$202,228,FALSE)))</f>
        <v>0</v>
      </c>
      <c r="HU50" s="6">
        <f>IF(ISERROR(VLOOKUP($A50,'Import Peak'!$A$3:HU$99,229,FALSE)-VLOOKUP($A50,'Import Peak Change'!$A$106:HU$202,229,FALSE)),0,(VLOOKUP($A50,'Import Peak'!$A$3:HU$99,229,FALSE)-VLOOKUP($A50,'Import Peak Change'!$A$106:HU$202,229,FALSE)))</f>
        <v>0</v>
      </c>
      <c r="HV50" s="6">
        <f>IF(ISERROR(VLOOKUP($A50,'Import Peak'!$A$3:HV$99,230,FALSE)-VLOOKUP($A50,'Import Peak Change'!$A$106:HV$202,230,FALSE)),0,(VLOOKUP($A50,'Import Peak'!$A$3:HV$99,230,FALSE)-VLOOKUP($A50,'Import Peak Change'!$A$106:HV$202,230,FALSE)))</f>
        <v>0</v>
      </c>
      <c r="HW50" s="6">
        <f>IF(ISERROR(VLOOKUP($A50,'Import Peak'!$A$3:HW$99,231,FALSE)-VLOOKUP($A50,'Import Peak Change'!$A$106:HW$202,231,FALSE)),0,(VLOOKUP($A50,'Import Peak'!$A$3:HW$99,231,FALSE)-VLOOKUP($A50,'Import Peak Change'!$A$106:HW$202,231,FALSE)))</f>
        <v>0</v>
      </c>
      <c r="HX50" s="6">
        <f>IF(ISERROR(VLOOKUP($A50,'Import Peak'!$A$3:HX$99,232,FALSE)-VLOOKUP($A50,'Import Peak Change'!$A$106:HX$202,232,FALSE)),0,(VLOOKUP($A50,'Import Peak'!$A$3:HX$99,232,FALSE)-VLOOKUP($A50,'Import Peak Change'!$A$106:HX$202,232,FALSE)))</f>
        <v>0</v>
      </c>
      <c r="HY50" s="6">
        <f>IF(ISERROR(VLOOKUP($A50,'Import Peak'!$A$3:HY$99,233,FALSE)-VLOOKUP($A50,'Import Peak Change'!$A$106:HY$202,233,FALSE)),0,(VLOOKUP($A50,'Import Peak'!$A$3:HY$99,233,FALSE)-VLOOKUP($A50,'Import Peak Change'!$A$106:HY$202,233,FALSE)))</f>
        <v>0</v>
      </c>
      <c r="HZ50" s="6">
        <f>IF(ISERROR(VLOOKUP($A50,'Import Peak'!$A$3:HZ$99,234,FALSE)-VLOOKUP($A50,'Import Peak Change'!$A$106:HZ$202,234,FALSE)),0,(VLOOKUP($A50,'Import Peak'!$A$3:HZ$99,234,FALSE)-VLOOKUP($A50,'Import Peak Change'!$A$106:HZ$202,234,FALSE)))</f>
        <v>0</v>
      </c>
      <c r="IA50" s="6">
        <f>IF(ISERROR(VLOOKUP($A50,'Import Peak'!$A$3:IA$99,235,FALSE)-VLOOKUP($A50,'Import Peak Change'!$A$106:IA$202,235,FALSE)),0,(VLOOKUP($A50,'Import Peak'!$A$3:IA$99,235,FALSE)-VLOOKUP($A50,'Import Peak Change'!$A$106:IA$202,235,FALSE)))</f>
        <v>0</v>
      </c>
      <c r="IB50" s="6">
        <f>IF(ISERROR(VLOOKUP($A50,'Import Peak'!$A$3:IB$99,236,FALSE)-VLOOKUP($A50,'Import Peak Change'!$A$106:IB$202,236,FALSE)),0,(VLOOKUP($A50,'Import Peak'!$A$3:IB$99,236,FALSE)-VLOOKUP($A50,'Import Peak Change'!$A$106:IB$202,236,FALSE)))</f>
        <v>0</v>
      </c>
      <c r="IC50" s="6">
        <f>IF(ISERROR(VLOOKUP($A50,'Import Peak'!$A$3:IC$99,237,FALSE)-VLOOKUP($A50,'Import Peak Change'!$A$106:IC$202,237,FALSE)),0,(VLOOKUP($A50,'Import Peak'!$A$3:IC$99,237,FALSE)-VLOOKUP($A50,'Import Peak Change'!$A$106:IC$202,237,FALSE)))</f>
        <v>0</v>
      </c>
      <c r="ID50" s="6">
        <f>IF(ISERROR(VLOOKUP($A50,'Import Peak'!$A$3:ID$99,238,FALSE)-VLOOKUP($A50,'Import Peak Change'!$A$106:ID$202,238,FALSE)),0,(VLOOKUP($A50,'Import Peak'!$A$3:ID$99,238,FALSE)-VLOOKUP($A50,'Import Peak Change'!$A$106:ID$202,238,FALSE)))</f>
        <v>0</v>
      </c>
      <c r="IE50" s="6">
        <f>IF(ISERROR(VLOOKUP($A50,'Import Peak'!$A$3:IE$99,239,FALSE)-VLOOKUP($A50,'Import Peak Change'!$A$106:IE$202,239,FALSE)),0,(VLOOKUP($A50,'Import Peak'!$A$3:IE$99,239,FALSE)-VLOOKUP($A50,'Import Peak Change'!$A$106:IE$202,239,FALSE)))</f>
        <v>0</v>
      </c>
    </row>
    <row r="51" spans="1:239">
      <c r="A51" s="168" t="str">
        <f>IF('Import Peak'!A48=0,"",'Import Peak'!A48)</f>
        <v/>
      </c>
      <c r="B51" s="6"/>
      <c r="C51" s="6"/>
      <c r="D51" s="6"/>
      <c r="E51" s="6"/>
      <c r="F51" s="6"/>
      <c r="G51" s="6">
        <f>IF(ISERROR(VLOOKUP($A51,'Import Peak'!$A$3:G$99,7,FALSE)-VLOOKUP($A51,'Import Peak Change'!$A$106:G$202,7,FALSE)),0,(VLOOKUP($A51,'Import Peak'!$A$3:G$99,7,FALSE)-VLOOKUP($A51,'Import Peak Change'!$A$106:G$202,7,FALSE)))</f>
        <v>0</v>
      </c>
      <c r="H51" s="6">
        <f>IF(ISERROR(VLOOKUP($A51,'Import Peak'!$A$3:H$99,8,FALSE)-VLOOKUP($A51,'Import Peak Change'!$A$106:H$202,8,FALSE)),0,(VLOOKUP($A51,'Import Peak'!$A$3:H$99,8,FALSE)-VLOOKUP($A51,'Import Peak Change'!$A$106:H$202,8,FALSE)))</f>
        <v>0</v>
      </c>
      <c r="I51" s="6">
        <f>IF(ISERROR(VLOOKUP($A51,'Import Peak'!$A$3:I$99,9,FALSE)-VLOOKUP($A51,'Import Peak Change'!$A$106:I$202,9,FALSE)),0,(VLOOKUP($A51,'Import Peak'!$A$3:I$99,9,FALSE)-VLOOKUP($A51,'Import Peak Change'!$A$106:I$202,9,FALSE)))</f>
        <v>0</v>
      </c>
      <c r="J51" s="6">
        <f>IF(ISERROR(VLOOKUP($A51,'Import Peak'!$A$3:J$99,10,FALSE)-VLOOKUP($A51,'Import Peak Change'!$A$106:J$202,10,FALSE)),0,(VLOOKUP($A51,'Import Peak'!$A$3:J$99,10,FALSE)-VLOOKUP($A51,'Import Peak Change'!$A$106:J$202,10,FALSE)))</f>
        <v>0</v>
      </c>
      <c r="K51" s="6">
        <f>IF(ISERROR(VLOOKUP($A51,'Import Peak'!$A$3:K$99,11,FALSE)-VLOOKUP($A51,'Import Peak Change'!$A$106:K$202,11,FALSE)),0,(VLOOKUP($A51,'Import Peak'!$A$3:K$99,11,FALSE)-VLOOKUP($A51,'Import Peak Change'!$A$106:K$202,11,FALSE)))</f>
        <v>0</v>
      </c>
      <c r="L51" s="6">
        <f>IF(ISERROR(VLOOKUP($A51,'Import Peak'!$A$3:L$99,12,FALSE)-VLOOKUP($A51,'Import Peak Change'!$A$106:L$202,12,FALSE)),0,(VLOOKUP($A51,'Import Peak'!$A$3:L$99,12,FALSE)-VLOOKUP($A51,'Import Peak Change'!$A$106:L$202,12,FALSE)))</f>
        <v>0</v>
      </c>
      <c r="M51" s="6">
        <f>IF(ISERROR(VLOOKUP($A51,'Import Peak'!$A$3:M$99,13,FALSE)-VLOOKUP($A51,'Import Peak Change'!$A$106:M$202,13,FALSE)),0,(VLOOKUP($A51,'Import Peak'!$A$3:M$99,13,FALSE)-VLOOKUP($A51,'Import Peak Change'!$A$106:M$202,13,FALSE)))</f>
        <v>0</v>
      </c>
      <c r="N51" s="6">
        <f>IF(ISERROR(VLOOKUP($A51,'Import Peak'!$A$3:N$99,14,FALSE)-VLOOKUP($A51,'Import Peak Change'!$A$106:N$202,14,FALSE)),0,(VLOOKUP($A51,'Import Peak'!$A$3:N$99,14,FALSE)-VLOOKUP($A51,'Import Peak Change'!$A$106:N$202,14,FALSE)))</f>
        <v>0</v>
      </c>
      <c r="O51" s="6">
        <f>IF(ISERROR(VLOOKUP($A51,'Import Peak'!$A$3:O$99,15,FALSE)-VLOOKUP($A51,'Import Peak Change'!$A$106:O$202,15,FALSE)),0,(VLOOKUP($A51,'Import Peak'!$A$3:O$99,15,FALSE)-VLOOKUP($A51,'Import Peak Change'!$A$106:O$202,15,FALSE)))</f>
        <v>0</v>
      </c>
      <c r="P51" s="6">
        <f>IF(ISERROR(VLOOKUP($A51,'Import Peak'!$A$3:P$99,16,FALSE)-VLOOKUP($A51,'Import Peak Change'!$A$106:P$202,16,FALSE)),0,(VLOOKUP($A51,'Import Peak'!$A$3:P$99,16,FALSE)-VLOOKUP($A51,'Import Peak Change'!$A$106:P$202,16,FALSE)))</f>
        <v>0</v>
      </c>
      <c r="Q51" s="6">
        <f>IF(ISERROR(VLOOKUP($A51,'Import Peak'!$A$3:Q$99,17,FALSE)-VLOOKUP($A51,'Import Peak Change'!$A$106:Q$202,17,FALSE)),0,(VLOOKUP($A51,'Import Peak'!$A$3:Q$99,17,FALSE)-VLOOKUP($A51,'Import Peak Change'!$A$106:Q$202,17,FALSE)))</f>
        <v>0</v>
      </c>
      <c r="R51" s="6">
        <f>IF(ISERROR(VLOOKUP($A51,'Import Peak'!$A$3:R$99,18,FALSE)-VLOOKUP($A51,'Import Peak Change'!$A$106:R$202,18,FALSE)),0,(VLOOKUP($A51,'Import Peak'!$A$3:R$99,18,FALSE)-VLOOKUP($A51,'Import Peak Change'!$A$106:R$202,18,FALSE)))</f>
        <v>0</v>
      </c>
      <c r="S51" s="6">
        <f>IF(ISERROR(VLOOKUP($A51,'Import Peak'!$A$3:S$99,19,FALSE)-VLOOKUP($A51,'Import Peak Change'!$A$106:S$202,19,FALSE)),0,(VLOOKUP($A51,'Import Peak'!$A$3:S$99,19,FALSE)-VLOOKUP($A51,'Import Peak Change'!$A$106:S$202,19,FALSE)))</f>
        <v>0</v>
      </c>
      <c r="T51" s="6">
        <f>IF(ISERROR(VLOOKUP($A51,'Import Peak'!$A$3:T$99,20,FALSE)-VLOOKUP($A51,'Import Peak Change'!$A$106:T$202,20,FALSE)),0,(VLOOKUP($A51,'Import Peak'!$A$3:T$99,20,FALSE)-VLOOKUP($A51,'Import Peak Change'!$A$106:T$202,20,FALSE)))</f>
        <v>0</v>
      </c>
      <c r="U51" s="6">
        <f>IF(ISERROR(VLOOKUP($A51,'Import Peak'!$A$3:U$99,21,FALSE)-VLOOKUP($A51,'Import Peak Change'!$A$106:U$202,21,FALSE)),0,(VLOOKUP($A51,'Import Peak'!$A$3:U$99,21,FALSE)-VLOOKUP($A51,'Import Peak Change'!$A$106:U$202,21,FALSE)))</f>
        <v>0</v>
      </c>
      <c r="V51" s="6">
        <f>IF(ISERROR(VLOOKUP($A51,'Import Peak'!$A$3:V$99,22,FALSE)-VLOOKUP($A51,'Import Peak Change'!$A$106:V$202,22,FALSE)),0,(VLOOKUP($A51,'Import Peak'!$A$3:V$99,22,FALSE)-VLOOKUP($A51,'Import Peak Change'!$A$106:V$202,22,FALSE)))</f>
        <v>0</v>
      </c>
      <c r="W51" s="6">
        <f>IF(ISERROR(VLOOKUP($A51,'Import Peak'!$A$3:W$99,23,FALSE)-VLOOKUP($A51,'Import Peak Change'!$A$106:W$202,23,FALSE)),0,(VLOOKUP($A51,'Import Peak'!$A$3:W$99,23,FALSE)-VLOOKUP($A51,'Import Peak Change'!$A$106:W$202,23,FALSE)))</f>
        <v>0</v>
      </c>
      <c r="X51" s="6">
        <f>IF(ISERROR(VLOOKUP($A51,'Import Peak'!$A$3:X$99,24,FALSE)-VLOOKUP($A51,'Import Peak Change'!$A$106:X$202,24,FALSE)),0,(VLOOKUP($A51,'Import Peak'!$A$3:X$99,24,FALSE)-VLOOKUP($A51,'Import Peak Change'!$A$106:X$202,24,FALSE)))</f>
        <v>0</v>
      </c>
      <c r="Y51" s="6">
        <f>IF(ISERROR(VLOOKUP($A51,'Import Peak'!$A$3:Y$99,25,FALSE)-VLOOKUP($A51,'Import Peak Change'!$A$106:Y$202,25,FALSE)),0,(VLOOKUP($A51,'Import Peak'!$A$3:Y$99,25,FALSE)-VLOOKUP($A51,'Import Peak Change'!$A$106:Y$202,25,FALSE)))</f>
        <v>0</v>
      </c>
      <c r="Z51" s="6">
        <f>IF(ISERROR(VLOOKUP($A51,'Import Peak'!$A$3:Z$99,26,FALSE)-VLOOKUP($A51,'Import Peak Change'!$A$106:Z$202,26,FALSE)),0,(VLOOKUP($A51,'Import Peak'!$A$3:Z$99,26,FALSE)-VLOOKUP($A51,'Import Peak Change'!$A$106:Z$202,26,FALSE)))</f>
        <v>0</v>
      </c>
      <c r="AA51" s="6">
        <f>IF(ISERROR(VLOOKUP($A51,'Import Peak'!$A$3:AA$99,27,FALSE)-VLOOKUP($A51,'Import Peak Change'!$A$106:AA$202,27,FALSE)),0,(VLOOKUP($A51,'Import Peak'!$A$3:AA$99,27,FALSE)-VLOOKUP($A51,'Import Peak Change'!$A$106:AA$202,27,FALSE)))</f>
        <v>0</v>
      </c>
      <c r="AB51" s="6">
        <f>IF(ISERROR(VLOOKUP($A51,'Import Peak'!$A$3:AB$99,28,FALSE)-VLOOKUP($A51,'Import Peak Change'!$A$106:AB$202,28,FALSE)),0,(VLOOKUP($A51,'Import Peak'!$A$3:AB$99,28,FALSE)-VLOOKUP($A51,'Import Peak Change'!$A$106:AB$202,28,FALSE)))</f>
        <v>0</v>
      </c>
      <c r="AC51" s="6">
        <f>IF(ISERROR(VLOOKUP($A51,'Import Peak'!$A$3:AC$99,29,FALSE)-VLOOKUP($A51,'Import Peak Change'!$A$106:AC$202,29,FALSE)),0,(VLOOKUP($A51,'Import Peak'!$A$3:AC$99,29,FALSE)-VLOOKUP($A51,'Import Peak Change'!$A$106:AC$202,29,FALSE)))</f>
        <v>0</v>
      </c>
      <c r="AD51" s="6">
        <f>IF(ISERROR(VLOOKUP($A51,'Import Peak'!$A$3:AD$99,30,FALSE)-VLOOKUP($A51,'Import Peak Change'!$A$106:AD$202,30,FALSE)),0,(VLOOKUP($A51,'Import Peak'!$A$3:AD$99,30,FALSE)-VLOOKUP($A51,'Import Peak Change'!$A$106:AD$202,30,FALSE)))</f>
        <v>0</v>
      </c>
      <c r="AE51" s="6">
        <f>IF(ISERROR(VLOOKUP($A51,'Import Peak'!$A$3:AE$99,31,FALSE)-VLOOKUP($A51,'Import Peak Change'!$A$106:AE$202,31,FALSE)),0,(VLOOKUP($A51,'Import Peak'!$A$3:AE$99,31,FALSE)-VLOOKUP($A51,'Import Peak Change'!$A$106:AE$202,31,FALSE)))</f>
        <v>0</v>
      </c>
      <c r="AF51" s="6">
        <f>IF(ISERROR(VLOOKUP($A51,'Import Peak'!$A$3:AF$99,32,FALSE)-VLOOKUP($A51,'Import Peak Change'!$A$106:AF$202,32,FALSE)),0,(VLOOKUP($A51,'Import Peak'!$A$3:AF$99,32,FALSE)-VLOOKUP($A51,'Import Peak Change'!$A$106:AF$202,32,FALSE)))</f>
        <v>0</v>
      </c>
      <c r="AG51" s="6">
        <f>IF(ISERROR(VLOOKUP($A51,'Import Peak'!$A$3:AG$99,33,FALSE)-VLOOKUP($A51,'Import Peak Change'!$A$106:AG$202,33,FALSE)),0,(VLOOKUP($A51,'Import Peak'!$A$3:AG$99,33,FALSE)-VLOOKUP($A51,'Import Peak Change'!$A$106:AG$202,33,FALSE)))</f>
        <v>0</v>
      </c>
      <c r="AH51" s="6">
        <f>IF(ISERROR(VLOOKUP($A51,'Import Peak'!$A$3:AH$99,34,FALSE)-VLOOKUP($A51,'Import Peak Change'!$A$106:AH$202,34,FALSE)),0,(VLOOKUP($A51,'Import Peak'!$A$3:AH$99,34,FALSE)-VLOOKUP($A51,'Import Peak Change'!$A$106:AH$202,34,FALSE)))</f>
        <v>0</v>
      </c>
      <c r="AI51" s="6">
        <f>IF(ISERROR(VLOOKUP($A51,'Import Peak'!$A$3:AI$99,35,FALSE)-VLOOKUP($A51,'Import Peak Change'!$A$106:AI$202,35,FALSE)),0,(VLOOKUP($A51,'Import Peak'!$A$3:AI$99,35,FALSE)-VLOOKUP($A51,'Import Peak Change'!$A$106:AI$202,35,FALSE)))</f>
        <v>0</v>
      </c>
      <c r="AJ51" s="6">
        <f>IF(ISERROR(VLOOKUP($A51,'Import Peak'!$A$3:AJ$99,36,FALSE)-VLOOKUP($A51,'Import Peak Change'!$A$106:AJ$202,36,FALSE)),0,(VLOOKUP($A51,'Import Peak'!$A$3:AJ$99,36,FALSE)-VLOOKUP($A51,'Import Peak Change'!$A$106:AJ$202,36,FALSE)))</f>
        <v>0</v>
      </c>
      <c r="AK51" s="6">
        <f>IF(ISERROR(VLOOKUP($A51,'Import Peak'!$A$3:AK$99,37,FALSE)-VLOOKUP($A51,'Import Peak Change'!$A$106:AK$202,37,FALSE)),0,(VLOOKUP($A51,'Import Peak'!$A$3:AK$99,37,FALSE)-VLOOKUP($A51,'Import Peak Change'!$A$106:AK$202,37,FALSE)))</f>
        <v>0</v>
      </c>
      <c r="AL51" s="6">
        <f>IF(ISERROR(VLOOKUP($A51,'Import Peak'!$A$3:AL$99,38,FALSE)-VLOOKUP($A51,'Import Peak Change'!$A$106:AL$202,38,FALSE)),0,(VLOOKUP($A51,'Import Peak'!$A$3:AL$99,38,FALSE)-VLOOKUP($A51,'Import Peak Change'!$A$106:AL$202,38,FALSE)))</f>
        <v>0</v>
      </c>
      <c r="AM51" s="6">
        <f>IF(ISERROR(VLOOKUP($A51,'Import Peak'!$A$3:AM$99,39,FALSE)-VLOOKUP($A51,'Import Peak Change'!$A$106:AM$202,39,FALSE)),0,(VLOOKUP($A51,'Import Peak'!$A$3:AM$99,39,FALSE)-VLOOKUP($A51,'Import Peak Change'!$A$106:AM$202,39,FALSE)))</f>
        <v>0</v>
      </c>
      <c r="AN51" s="6">
        <f>IF(ISERROR(VLOOKUP($A51,'Import Peak'!$A$3:AN$99,40,FALSE)-VLOOKUP($A51,'Import Peak Change'!$A$106:AN$202,40,FALSE)),0,(VLOOKUP($A51,'Import Peak'!$A$3:AN$99,40,FALSE)-VLOOKUP($A51,'Import Peak Change'!$A$106:AN$202,40,FALSE)))</f>
        <v>0</v>
      </c>
      <c r="AO51" s="6">
        <f>IF(ISERROR(VLOOKUP($A51,'Import Peak'!$A$3:AO$99,41,FALSE)-VLOOKUP($A51,'Import Peak Change'!$A$106:AO$202,41,FALSE)),0,(VLOOKUP($A51,'Import Peak'!$A$3:AO$99,41,FALSE)-VLOOKUP($A51,'Import Peak Change'!$A$106:AO$202,41,FALSE)))</f>
        <v>0</v>
      </c>
      <c r="AP51" s="6">
        <f>IF(ISERROR(VLOOKUP($A51,'Import Peak'!$A$3:AP$99,42,FALSE)-VLOOKUP($A51,'Import Peak Change'!$A$106:AP$202,42,FALSE)),0,(VLOOKUP($A51,'Import Peak'!$A$3:AP$99,42,FALSE)-VLOOKUP($A51,'Import Peak Change'!$A$106:AP$202,42,FALSE)))</f>
        <v>0</v>
      </c>
      <c r="AQ51" s="6">
        <f>IF(ISERROR(VLOOKUP($A51,'Import Peak'!$A$3:AQ$99,43,FALSE)-VLOOKUP($A51,'Import Peak Change'!$A$106:AQ$202,43,FALSE)),0,(VLOOKUP($A51,'Import Peak'!$A$3:AQ$99,43,FALSE)-VLOOKUP($A51,'Import Peak Change'!$A$106:AQ$202,43,FALSE)))</f>
        <v>0</v>
      </c>
      <c r="AR51" s="6">
        <f>IF(ISERROR(VLOOKUP($A51,'Import Peak'!$A$3:AR$99,44,FALSE)-VLOOKUP($A51,'Import Peak Change'!$A$106:AR$202,44,FALSE)),0,(VLOOKUP($A51,'Import Peak'!$A$3:AR$99,44,FALSE)-VLOOKUP($A51,'Import Peak Change'!$A$106:AR$202,44,FALSE)))</f>
        <v>0</v>
      </c>
      <c r="AS51" s="6">
        <f>IF(ISERROR(VLOOKUP($A51,'Import Peak'!$A$3:AS$99,45,FALSE)-VLOOKUP($A51,'Import Peak Change'!$A$106:AS$202,45,FALSE)),0,(VLOOKUP($A51,'Import Peak'!$A$3:AS$99,45,FALSE)-VLOOKUP($A51,'Import Peak Change'!$A$106:AS$202,45,FALSE)))</f>
        <v>0</v>
      </c>
      <c r="AT51" s="6">
        <f>IF(ISERROR(VLOOKUP($A51,'Import Peak'!$A$3:AT$99,46,FALSE)-VLOOKUP($A51,'Import Peak Change'!$A$106:AT$202,46,FALSE)),0,(VLOOKUP($A51,'Import Peak'!$A$3:AT$99,46,FALSE)-VLOOKUP($A51,'Import Peak Change'!$A$106:AT$202,46,FALSE)))</f>
        <v>0</v>
      </c>
      <c r="AU51" s="6">
        <f>IF(ISERROR(VLOOKUP($A51,'Import Peak'!$A$3:AU$99,47,FALSE)-VLOOKUP($A51,'Import Peak Change'!$A$106:AU$202,47,FALSE)),0,(VLOOKUP($A51,'Import Peak'!$A$3:AU$99,47,FALSE)-VLOOKUP($A51,'Import Peak Change'!$A$106:AU$202,47,FALSE)))</f>
        <v>0</v>
      </c>
      <c r="AV51" s="6">
        <f>IF(ISERROR(VLOOKUP($A51,'Import Peak'!$A$3:AV$99,48,FALSE)-VLOOKUP($A51,'Import Peak Change'!$A$106:AV$202,48,FALSE)),0,(VLOOKUP($A51,'Import Peak'!$A$3:AV$99,48,FALSE)-VLOOKUP($A51,'Import Peak Change'!$A$106:AV$202,48,FALSE)))</f>
        <v>0</v>
      </c>
      <c r="AW51" s="6">
        <f>IF(ISERROR(VLOOKUP($A51,'Import Peak'!$A$3:AW$99,49,FALSE)-VLOOKUP($A51,'Import Peak Change'!$A$106:AW$202,49,FALSE)),0,(VLOOKUP($A51,'Import Peak'!$A$3:AW$99,49,FALSE)-VLOOKUP($A51,'Import Peak Change'!$A$106:AW$202,49,FALSE)))</f>
        <v>0</v>
      </c>
      <c r="AX51" s="6">
        <f>IF(ISERROR(VLOOKUP($A51,'Import Peak'!$A$3:AX$99,50,FALSE)-VLOOKUP($A51,'Import Peak Change'!$A$106:AX$202,50,FALSE)),0,(VLOOKUP($A51,'Import Peak'!$A$3:AX$99,50,FALSE)-VLOOKUP($A51,'Import Peak Change'!$A$106:AX$202,50,FALSE)))</f>
        <v>0</v>
      </c>
      <c r="AY51" s="6">
        <f>IF(ISERROR(VLOOKUP($A51,'Import Peak'!$A$3:AY$99,51,FALSE)-VLOOKUP($A51,'Import Peak Change'!$A$106:AY$202,51,FALSE)),0,(VLOOKUP($A51,'Import Peak'!$A$3:AY$99,51,FALSE)-VLOOKUP($A51,'Import Peak Change'!$A$106:AY$202,51,FALSE)))</f>
        <v>0</v>
      </c>
      <c r="AZ51" s="6">
        <f>IF(ISERROR(VLOOKUP($A51,'Import Peak'!$A$3:AZ$99,52,FALSE)-VLOOKUP($A51,'Import Peak Change'!$A$106:AZ$202,52,FALSE)),0,(VLOOKUP($A51,'Import Peak'!$A$3:AZ$99,52,FALSE)-VLOOKUP($A51,'Import Peak Change'!$A$106:AZ$202,52,FALSE)))</f>
        <v>0</v>
      </c>
      <c r="BA51" s="6">
        <f>IF(ISERROR(VLOOKUP($A51,'Import Peak'!$A$3:BA$99,53,FALSE)-VLOOKUP($A51,'Import Peak Change'!$A$106:BA$202,53,FALSE)),0,(VLOOKUP($A51,'Import Peak'!$A$3:BA$99,53,FALSE)-VLOOKUP($A51,'Import Peak Change'!$A$106:BA$202,53,FALSE)))</f>
        <v>0</v>
      </c>
      <c r="BB51" s="6">
        <f>IF(ISERROR(VLOOKUP($A51,'Import Peak'!$A$3:BB$99,54,FALSE)-VLOOKUP($A51,'Import Peak Change'!$A$106:BB$202,54,FALSE)),0,(VLOOKUP($A51,'Import Peak'!$A$3:BB$99,54,FALSE)-VLOOKUP($A51,'Import Peak Change'!$A$106:BB$202,54,FALSE)))</f>
        <v>0</v>
      </c>
      <c r="BC51" s="6">
        <f>IF(ISERROR(VLOOKUP($A51,'Import Peak'!$A$3:BC$99,55,FALSE)-VLOOKUP($A51,'Import Peak Change'!$A$106:BC$202,55,FALSE)),0,(VLOOKUP($A51,'Import Peak'!$A$3:BC$99,55,FALSE)-VLOOKUP($A51,'Import Peak Change'!$A$106:BC$202,55,FALSE)))</f>
        <v>0</v>
      </c>
      <c r="BD51" s="6">
        <f>IF(ISERROR(VLOOKUP($A51,'Import Peak'!$A$3:BD$99,56,FALSE)-VLOOKUP($A51,'Import Peak Change'!$A$106:BD$202,56,FALSE)),0,(VLOOKUP($A51,'Import Peak'!$A$3:BD$99,56,FALSE)-VLOOKUP($A51,'Import Peak Change'!$A$106:BD$202,56,FALSE)))</f>
        <v>0</v>
      </c>
      <c r="BE51" s="6">
        <f>IF(ISERROR(VLOOKUP($A51,'Import Peak'!$A$3:BE$99,57,FALSE)-VLOOKUP($A51,'Import Peak Change'!$A$106:BE$202,57,FALSE)),0,(VLOOKUP($A51,'Import Peak'!$A$3:BE$99,57,FALSE)-VLOOKUP($A51,'Import Peak Change'!$A$106:BE$202,57,FALSE)))</f>
        <v>0</v>
      </c>
      <c r="BF51" s="6">
        <f>IF(ISERROR(VLOOKUP($A51,'Import Peak'!$A$3:BF$99,58,FALSE)-VLOOKUP($A51,'Import Peak Change'!$A$106:BF$202,58,FALSE)),0,(VLOOKUP($A51,'Import Peak'!$A$3:BF$99,58,FALSE)-VLOOKUP($A51,'Import Peak Change'!$A$106:BF$202,58,FALSE)))</f>
        <v>0</v>
      </c>
      <c r="BG51" s="6">
        <f>IF(ISERROR(VLOOKUP($A51,'Import Peak'!$A$3:BG$99,59,FALSE)-VLOOKUP($A51,'Import Peak Change'!$A$106:BG$202,59,FALSE)),0,(VLOOKUP($A51,'Import Peak'!$A$3:BG$99,59,FALSE)-VLOOKUP($A51,'Import Peak Change'!$A$106:BG$202,59,FALSE)))</f>
        <v>0</v>
      </c>
      <c r="BH51" s="6">
        <f>IF(ISERROR(VLOOKUP($A51,'Import Peak'!$A$3:BH$99,60,FALSE)-VLOOKUP($A51,'Import Peak Change'!$A$106:BH$202,60,FALSE)),0,(VLOOKUP($A51,'Import Peak'!$A$3:BH$99,60,FALSE)-VLOOKUP($A51,'Import Peak Change'!$A$106:BH$202,60,FALSE)))</f>
        <v>0</v>
      </c>
      <c r="BI51" s="6">
        <f>IF(ISERROR(VLOOKUP($A51,'Import Peak'!$A$3:BI$99,61,FALSE)-VLOOKUP($A51,'Import Peak Change'!$A$106:BI$202,61,FALSE)),0,(VLOOKUP($A51,'Import Peak'!$A$3:BI$99,61,FALSE)-VLOOKUP($A51,'Import Peak Change'!$A$106:BI$202,61,FALSE)))</f>
        <v>0</v>
      </c>
      <c r="BJ51" s="6">
        <f>IF(ISERROR(VLOOKUP($A51,'Import Peak'!$A$3:BJ$99,62,FALSE)-VLOOKUP($A51,'Import Peak Change'!$A$106:BJ$202,62,FALSE)),0,(VLOOKUP($A51,'Import Peak'!$A$3:BJ$99,62,FALSE)-VLOOKUP($A51,'Import Peak Change'!$A$106:BJ$202,62,FALSE)))</f>
        <v>0</v>
      </c>
      <c r="BK51" s="6">
        <f>IF(ISERROR(VLOOKUP($A51,'Import Peak'!$A$3:BK$99,63,FALSE)-VLOOKUP($A51,'Import Peak Change'!$A$106:BK$202,63,FALSE)),0,(VLOOKUP($A51,'Import Peak'!$A$3:BK$99,63,FALSE)-VLOOKUP($A51,'Import Peak Change'!$A$106:BK$202,63,FALSE)))</f>
        <v>0</v>
      </c>
      <c r="BL51" s="6">
        <f>IF(ISERROR(VLOOKUP($A51,'Import Peak'!$A$3:BL$99,64,FALSE)-VLOOKUP($A51,'Import Peak Change'!$A$106:BL$202,64,FALSE)),0,(VLOOKUP($A51,'Import Peak'!$A$3:BL$99,64,FALSE)-VLOOKUP($A51,'Import Peak Change'!$A$106:BL$202,64,FALSE)))</f>
        <v>0</v>
      </c>
      <c r="BM51" s="6">
        <f>IF(ISERROR(VLOOKUP($A51,'Import Peak'!$A$3:BM$99,65,FALSE)-VLOOKUP($A51,'Import Peak Change'!$A$106:BM$202,65,FALSE)),0,(VLOOKUP($A51,'Import Peak'!$A$3:BM$99,65,FALSE)-VLOOKUP($A51,'Import Peak Change'!$A$106:BM$202,65,FALSE)))</f>
        <v>0</v>
      </c>
      <c r="BN51" s="6">
        <f>IF(ISERROR(VLOOKUP($A51,'Import Peak'!$A$3:BN$99,66,FALSE)-VLOOKUP($A51,'Import Peak Change'!$A$106:BN$202,66,FALSE)),0,(VLOOKUP($A51,'Import Peak'!$A$3:BN$99,66,FALSE)-VLOOKUP($A51,'Import Peak Change'!$A$106:BN$202,66,FALSE)))</f>
        <v>0</v>
      </c>
      <c r="BO51" s="6">
        <f>IF(ISERROR(VLOOKUP($A51,'Import Peak'!$A$3:BO$99,67,FALSE)-VLOOKUP($A51,'Import Peak Change'!$A$106:BO$202,67,FALSE)),0,(VLOOKUP($A51,'Import Peak'!$A$3:BO$99,67,FALSE)-VLOOKUP($A51,'Import Peak Change'!$A$106:BO$202,67,FALSE)))</f>
        <v>0</v>
      </c>
      <c r="BP51" s="6">
        <f>IF(ISERROR(VLOOKUP($A51,'Import Peak'!$A$3:BP$99,68,FALSE)-VLOOKUP($A51,'Import Peak Change'!$A$106:BP$202,68,FALSE)),0,(VLOOKUP($A51,'Import Peak'!$A$3:BP$99,68,FALSE)-VLOOKUP($A51,'Import Peak Change'!$A$106:BP$202,68,FALSE)))</f>
        <v>0</v>
      </c>
      <c r="BQ51" s="6">
        <f>IF(ISERROR(VLOOKUP($A51,'Import Peak'!$A$3:BQ$99,69,FALSE)-VLOOKUP($A51,'Import Peak Change'!$A$106:BQ$202,69,FALSE)),0,(VLOOKUP($A51,'Import Peak'!$A$3:BQ$99,69,FALSE)-VLOOKUP($A51,'Import Peak Change'!$A$106:BQ$202,69,FALSE)))</f>
        <v>0</v>
      </c>
      <c r="BR51" s="6">
        <f>IF(ISERROR(VLOOKUP($A51,'Import Peak'!$A$3:BR$99,70,FALSE)-VLOOKUP($A51,'Import Peak Change'!$A$106:BR$202,70,FALSE)),0,(VLOOKUP($A51,'Import Peak'!$A$3:BR$99,70,FALSE)-VLOOKUP($A51,'Import Peak Change'!$A$106:BR$202,70,FALSE)))</f>
        <v>0</v>
      </c>
      <c r="BS51" s="6">
        <f>IF(ISERROR(VLOOKUP($A51,'Import Peak'!$A$3:BS$99,71,FALSE)-VLOOKUP($A51,'Import Peak Change'!$A$106:BS$202,71,FALSE)),0,(VLOOKUP($A51,'Import Peak'!$A$3:BS$99,71,FALSE)-VLOOKUP($A51,'Import Peak Change'!$A$106:BS$202,71,FALSE)))</f>
        <v>0</v>
      </c>
      <c r="BT51" s="6">
        <f>IF(ISERROR(VLOOKUP($A51,'Import Peak'!$A$3:BT$99,72,FALSE)-VLOOKUP($A51,'Import Peak Change'!$A$106:BT$202,72,FALSE)),0,(VLOOKUP($A51,'Import Peak'!$A$3:BT$99,72,FALSE)-VLOOKUP($A51,'Import Peak Change'!$A$106:BT$202,72,FALSE)))</f>
        <v>0</v>
      </c>
      <c r="BU51" s="6">
        <f>IF(ISERROR(VLOOKUP($A51,'Import Peak'!$A$3:BU$99,73,FALSE)-VLOOKUP($A51,'Import Peak Change'!$A$106:BU$202,73,FALSE)),0,(VLOOKUP($A51,'Import Peak'!$A$3:BU$99,73,FALSE)-VLOOKUP($A51,'Import Peak Change'!$A$106:BU$202,73,FALSE)))</f>
        <v>0</v>
      </c>
      <c r="BV51" s="6">
        <f>IF(ISERROR(VLOOKUP($A51,'Import Peak'!$A$3:BV$99,74,FALSE)-VLOOKUP($A51,'Import Peak Change'!$A$106:BV$202,74,FALSE)),0,(VLOOKUP($A51,'Import Peak'!$A$3:BV$99,74,FALSE)-VLOOKUP($A51,'Import Peak Change'!$A$106:BV$202,74,FALSE)))</f>
        <v>0</v>
      </c>
      <c r="BW51" s="6">
        <f>IF(ISERROR(VLOOKUP($A51,'Import Peak'!$A$3:BW$99,75,FALSE)-VLOOKUP($A51,'Import Peak Change'!$A$106:BW$202,75,FALSE)),0,(VLOOKUP($A51,'Import Peak'!$A$3:BW$99,75,FALSE)-VLOOKUP($A51,'Import Peak Change'!$A$106:BW$202,75,FALSE)))</f>
        <v>0</v>
      </c>
      <c r="BX51" s="6">
        <f>IF(ISERROR(VLOOKUP($A51,'Import Peak'!$A$3:BX$99,76,FALSE)-VLOOKUP($A51,'Import Peak Change'!$A$106:BX$202,76,FALSE)),0,(VLOOKUP($A51,'Import Peak'!$A$3:BX$99,76,FALSE)-VLOOKUP($A51,'Import Peak Change'!$A$106:BX$202,76,FALSE)))</f>
        <v>0</v>
      </c>
      <c r="BY51" s="6">
        <f>IF(ISERROR(VLOOKUP($A51,'Import Peak'!$A$3:BY$99,77,FALSE)-VLOOKUP($A51,'Import Peak Change'!$A$106:BY$202,77,FALSE)),0,(VLOOKUP($A51,'Import Peak'!$A$3:BY$99,77,FALSE)-VLOOKUP($A51,'Import Peak Change'!$A$106:BY$202,77,FALSE)))</f>
        <v>0</v>
      </c>
      <c r="BZ51" s="6">
        <f>IF(ISERROR(VLOOKUP($A51,'Import Peak'!$A$3:BZ$99,78,FALSE)-VLOOKUP($A51,'Import Peak Change'!$A$106:BZ$202,78,FALSE)),0,(VLOOKUP($A51,'Import Peak'!$A$3:BZ$99,78,FALSE)-VLOOKUP($A51,'Import Peak Change'!$A$106:BZ$202,78,FALSE)))</f>
        <v>0</v>
      </c>
      <c r="CA51" s="6">
        <f>IF(ISERROR(VLOOKUP($A51,'Import Peak'!$A$3:CA$99,79,FALSE)-VLOOKUP($A51,'Import Peak Change'!$A$106:CA$202,79,FALSE)),0,(VLOOKUP($A51,'Import Peak'!$A$3:CA$99,79,FALSE)-VLOOKUP($A51,'Import Peak Change'!$A$106:CA$202,79,FALSE)))</f>
        <v>0</v>
      </c>
      <c r="CB51" s="6">
        <f>IF(ISERROR(VLOOKUP($A51,'Import Peak'!$A$3:CB$99,80,FALSE)-VLOOKUP($A51,'Import Peak Change'!$A$106:CB$202,80,FALSE)),0,(VLOOKUP($A51,'Import Peak'!$A$3:CB$99,80,FALSE)-VLOOKUP($A51,'Import Peak Change'!$A$106:CB$202,80,FALSE)))</f>
        <v>0</v>
      </c>
      <c r="CC51" s="6">
        <f>IF(ISERROR(VLOOKUP($A51,'Import Peak'!$A$3:CC$99,81,FALSE)-VLOOKUP($A51,'Import Peak Change'!$A$106:CC$202,81,FALSE)),0,(VLOOKUP($A51,'Import Peak'!$A$3:CC$99,81,FALSE)-VLOOKUP($A51,'Import Peak Change'!$A$106:CC$202,81,FALSE)))</f>
        <v>0</v>
      </c>
      <c r="CD51" s="6">
        <f>IF(ISERROR(VLOOKUP($A51,'Import Peak'!$A$3:CD$99,82,FALSE)-VLOOKUP($A51,'Import Peak Change'!$A$106:CD$202,82,FALSE)),0,(VLOOKUP($A51,'Import Peak'!$A$3:CD$99,82,FALSE)-VLOOKUP($A51,'Import Peak Change'!$A$106:CD$202,82,FALSE)))</f>
        <v>0</v>
      </c>
      <c r="CE51" s="6">
        <f>IF(ISERROR(VLOOKUP($A51,'Import Peak'!$A$3:CE$99,83,FALSE)-VLOOKUP($A51,'Import Peak Change'!$A$106:CE$202,83,FALSE)),0,(VLOOKUP($A51,'Import Peak'!$A$3:CE$99,83,FALSE)-VLOOKUP($A51,'Import Peak Change'!$A$106:CE$202,83,FALSE)))</f>
        <v>0</v>
      </c>
      <c r="CF51" s="6">
        <f>IF(ISERROR(VLOOKUP($A51,'Import Peak'!$A$3:CF$99,84,FALSE)-VLOOKUP($A51,'Import Peak Change'!$A$106:CF$202,84,FALSE)),0,(VLOOKUP($A51,'Import Peak'!$A$3:CF$99,84,FALSE)-VLOOKUP($A51,'Import Peak Change'!$A$106:CF$202,84,FALSE)))</f>
        <v>0</v>
      </c>
      <c r="CG51" s="6">
        <f>IF(ISERROR(VLOOKUP($A51,'Import Peak'!$A$3:CG$99,85,FALSE)-VLOOKUP($A51,'Import Peak Change'!$A$106:CG$202,85,FALSE)),0,(VLOOKUP($A51,'Import Peak'!$A$3:CG$99,85,FALSE)-VLOOKUP($A51,'Import Peak Change'!$A$106:CG$202,85,FALSE)))</f>
        <v>0</v>
      </c>
      <c r="CH51" s="6">
        <f>IF(ISERROR(VLOOKUP($A51,'Import Peak'!$A$3:CH$99,86,FALSE)-VLOOKUP($A51,'Import Peak Change'!$A$106:CH$202,86,FALSE)),0,(VLOOKUP($A51,'Import Peak'!$A$3:CH$99,86,FALSE)-VLOOKUP($A51,'Import Peak Change'!$A$106:CH$202,86,FALSE)))</f>
        <v>0</v>
      </c>
      <c r="CI51" s="6">
        <f>IF(ISERROR(VLOOKUP($A51,'Import Peak'!$A$3:CI$99,87,FALSE)-VLOOKUP($A51,'Import Peak Change'!$A$106:CI$202,87,FALSE)),0,(VLOOKUP($A51,'Import Peak'!$A$3:CI$99,87,FALSE)-VLOOKUP($A51,'Import Peak Change'!$A$106:CI$202,87,FALSE)))</f>
        <v>0</v>
      </c>
      <c r="CJ51" s="6">
        <f>IF(ISERROR(VLOOKUP($A51,'Import Peak'!$A$3:CJ$99,88,FALSE)-VLOOKUP($A51,'Import Peak Change'!$A$106:CJ$202,88,FALSE)),0,(VLOOKUP($A51,'Import Peak'!$A$3:CJ$99,88,FALSE)-VLOOKUP($A51,'Import Peak Change'!$A$106:CJ$202,88,FALSE)))</f>
        <v>0</v>
      </c>
      <c r="CK51" s="6">
        <f>IF(ISERROR(VLOOKUP($A51,'Import Peak'!$A$3:CK$99,89,FALSE)-VLOOKUP($A51,'Import Peak Change'!$A$106:CK$202,89,FALSE)),0,(VLOOKUP($A51,'Import Peak'!$A$3:CK$99,89,FALSE)-VLOOKUP($A51,'Import Peak Change'!$A$106:CK$202,89,FALSE)))</f>
        <v>0</v>
      </c>
      <c r="CL51" s="6">
        <f>IF(ISERROR(VLOOKUP($A51,'Import Peak'!$A$3:CL$99,90,FALSE)-VLOOKUP($A51,'Import Peak Change'!$A$106:CL$202,90,FALSE)),0,(VLOOKUP($A51,'Import Peak'!$A$3:CL$99,90,FALSE)-VLOOKUP($A51,'Import Peak Change'!$A$106:CL$202,90,FALSE)))</f>
        <v>0</v>
      </c>
      <c r="CM51" s="6">
        <f>IF(ISERROR(VLOOKUP($A51,'Import Peak'!$A$3:CM$99,91,FALSE)-VLOOKUP($A51,'Import Peak Change'!$A$106:CM$202,91,FALSE)),0,(VLOOKUP($A51,'Import Peak'!$A$3:CM$99,91,FALSE)-VLOOKUP($A51,'Import Peak Change'!$A$106:CM$202,91,FALSE)))</f>
        <v>0</v>
      </c>
      <c r="CN51" s="6">
        <f>IF(ISERROR(VLOOKUP($A51,'Import Peak'!$A$3:CN$99,92,FALSE)-VLOOKUP($A51,'Import Peak Change'!$A$106:CN$202,92,FALSE)),0,(VLOOKUP($A51,'Import Peak'!$A$3:CN$99,92,FALSE)-VLOOKUP($A51,'Import Peak Change'!$A$106:CN$202,92,FALSE)))</f>
        <v>0</v>
      </c>
      <c r="CO51" s="6">
        <f>IF(ISERROR(VLOOKUP($A51,'Import Peak'!$A$3:CO$99,93,FALSE)-VLOOKUP($A51,'Import Peak Change'!$A$106:CO$202,93,FALSE)),0,(VLOOKUP($A51,'Import Peak'!$A$3:CO$99,93,FALSE)-VLOOKUP($A51,'Import Peak Change'!$A$106:CO$202,93,FALSE)))</f>
        <v>0</v>
      </c>
      <c r="CP51" s="6">
        <f>IF(ISERROR(VLOOKUP($A51,'Import Peak'!$A$3:CP$99,94,FALSE)-VLOOKUP($A51,'Import Peak Change'!$A$106:CP$202,94,FALSE)),0,(VLOOKUP($A51,'Import Peak'!$A$3:CP$99,94,FALSE)-VLOOKUP($A51,'Import Peak Change'!$A$106:CP$202,94,FALSE)))</f>
        <v>0</v>
      </c>
      <c r="CQ51" s="6">
        <f>IF(ISERROR(VLOOKUP($A51,'Import Peak'!$A$3:CQ$99,95,FALSE)-VLOOKUP($A51,'Import Peak Change'!$A$106:CQ$202,95,FALSE)),0,(VLOOKUP($A51,'Import Peak'!$A$3:CQ$99,95,FALSE)-VLOOKUP($A51,'Import Peak Change'!$A$106:CQ$202,95,FALSE)))</f>
        <v>0</v>
      </c>
      <c r="CR51" s="6">
        <f>IF(ISERROR(VLOOKUP($A51,'Import Peak'!$A$3:CR$99,96,FALSE)-VLOOKUP($A51,'Import Peak Change'!$A$106:CR$202,96,FALSE)),0,(VLOOKUP($A51,'Import Peak'!$A$3:CR$99,96,FALSE)-VLOOKUP($A51,'Import Peak Change'!$A$106:CR$202,96,FALSE)))</f>
        <v>0</v>
      </c>
      <c r="CS51" s="6">
        <f>IF(ISERROR(VLOOKUP($A51,'Import Peak'!$A$3:CS$99,97,FALSE)-VLOOKUP($A51,'Import Peak Change'!$A$106:CS$202,97,FALSE)),0,(VLOOKUP($A51,'Import Peak'!$A$3:CS$99,97,FALSE)-VLOOKUP($A51,'Import Peak Change'!$A$106:CS$202,97,FALSE)))</f>
        <v>0</v>
      </c>
      <c r="CT51" s="6">
        <f>IF(ISERROR(VLOOKUP($A51,'Import Peak'!$A$3:CT$99,98,FALSE)-VLOOKUP($A51,'Import Peak Change'!$A$106:CT$202,98,FALSE)),0,(VLOOKUP($A51,'Import Peak'!$A$3:CT$99,98,FALSE)-VLOOKUP($A51,'Import Peak Change'!$A$106:CT$202,98,FALSE)))</f>
        <v>0</v>
      </c>
      <c r="CU51" s="6">
        <f>IF(ISERROR(VLOOKUP($A51,'Import Peak'!$A$3:CU$99,99,FALSE)-VLOOKUP($A51,'Import Peak Change'!$A$106:CU$202,99,FALSE)),0,(VLOOKUP($A51,'Import Peak'!$A$3:CU$99,99,FALSE)-VLOOKUP($A51,'Import Peak Change'!$A$106:CU$202,99,FALSE)))</f>
        <v>0</v>
      </c>
      <c r="CV51" s="6">
        <f>IF(ISERROR(VLOOKUP($A51,'Import Peak'!$A$3:CV$99,100,FALSE)-VLOOKUP($A51,'Import Peak Change'!$A$106:CV$202,100,FALSE)),0,(VLOOKUP($A51,'Import Peak'!$A$3:CV$99,100,FALSE)-VLOOKUP($A51,'Import Peak Change'!$A$106:CV$202,100,FALSE)))</f>
        <v>0</v>
      </c>
      <c r="CW51" s="6">
        <f>IF(ISERROR(VLOOKUP($A51,'Import Peak'!$A$3:CW$99,101,FALSE)-VLOOKUP($A51,'Import Peak Change'!$A$106:CW$202,101,FALSE)),0,(VLOOKUP($A51,'Import Peak'!$A$3:CW$99,101,FALSE)-VLOOKUP($A51,'Import Peak Change'!$A$106:CW$202,101,FALSE)))</f>
        <v>0</v>
      </c>
      <c r="CX51" s="6">
        <f>IF(ISERROR(VLOOKUP($A51,'Import Peak'!$A$3:CX$99,102,FALSE)-VLOOKUP($A51,'Import Peak Change'!$A$106:CX$202,102,FALSE)),0,(VLOOKUP($A51,'Import Peak'!$A$3:CX$99,102,FALSE)-VLOOKUP($A51,'Import Peak Change'!$A$106:CX$202,102,FALSE)))</f>
        <v>0</v>
      </c>
      <c r="CY51" s="6">
        <f>IF(ISERROR(VLOOKUP($A51,'Import Peak'!$A$3:CY$99,103,FALSE)-VLOOKUP($A51,'Import Peak Change'!$A$106:CY$202,103,FALSE)),0,(VLOOKUP($A51,'Import Peak'!$A$3:CY$99,103,FALSE)-VLOOKUP($A51,'Import Peak Change'!$A$106:CY$202,103,FALSE)))</f>
        <v>0</v>
      </c>
      <c r="CZ51" s="6">
        <f>IF(ISERROR(VLOOKUP($A51,'Import Peak'!$A$3:CZ$99,104,FALSE)-VLOOKUP($A51,'Import Peak Change'!$A$106:CZ$202,104,FALSE)),0,(VLOOKUP($A51,'Import Peak'!$A$3:CZ$99,104,FALSE)-VLOOKUP($A51,'Import Peak Change'!$A$106:CZ$202,104,FALSE)))</f>
        <v>0</v>
      </c>
      <c r="DA51" s="6">
        <f>IF(ISERROR(VLOOKUP($A51,'Import Peak'!$A$3:DA$99,105,FALSE)-VLOOKUP($A51,'Import Peak Change'!$A$106:DA$202,105,FALSE)),0,(VLOOKUP($A51,'Import Peak'!$A$3:DA$99,105,FALSE)-VLOOKUP($A51,'Import Peak Change'!$A$106:DA$202,105,FALSE)))</f>
        <v>0</v>
      </c>
      <c r="DB51" s="6">
        <f>IF(ISERROR(VLOOKUP($A51,'Import Peak'!$A$3:DB$99,106,FALSE)-VLOOKUP($A51,'Import Peak Change'!$A$106:DB$202,106,FALSE)),0,(VLOOKUP($A51,'Import Peak'!$A$3:DB$99,106,FALSE)-VLOOKUP($A51,'Import Peak Change'!$A$106:DB$202,106,FALSE)))</f>
        <v>0</v>
      </c>
      <c r="DC51" s="6">
        <f>IF(ISERROR(VLOOKUP($A51,'Import Peak'!$A$3:DC$99,107,FALSE)-VLOOKUP($A51,'Import Peak Change'!$A$106:DC$202,107,FALSE)),0,(VLOOKUP($A51,'Import Peak'!$A$3:DC$99,107,FALSE)-VLOOKUP($A51,'Import Peak Change'!$A$106:DC$202,107,FALSE)))</f>
        <v>0</v>
      </c>
      <c r="DD51" s="6">
        <f>IF(ISERROR(VLOOKUP($A51,'Import Peak'!$A$3:DD$99,108,FALSE)-VLOOKUP($A51,'Import Peak Change'!$A$106:DD$202,108,FALSE)),0,(VLOOKUP($A51,'Import Peak'!$A$3:DD$99,108,FALSE)-VLOOKUP($A51,'Import Peak Change'!$A$106:DD$202,108,FALSE)))</f>
        <v>0</v>
      </c>
      <c r="DE51" s="6">
        <f>IF(ISERROR(VLOOKUP($A51,'Import Peak'!$A$3:DE$99,109,FALSE)-VLOOKUP($A51,'Import Peak Change'!$A$106:DE$202,109,FALSE)),0,(VLOOKUP($A51,'Import Peak'!$A$3:DE$99,109,FALSE)-VLOOKUP($A51,'Import Peak Change'!$A$106:DE$202,109,FALSE)))</f>
        <v>0</v>
      </c>
      <c r="DF51" s="6">
        <f>IF(ISERROR(VLOOKUP($A51,'Import Peak'!$A$3:DF$99,110,FALSE)-VLOOKUP($A51,'Import Peak Change'!$A$106:DF$202,110,FALSE)),0,(VLOOKUP($A51,'Import Peak'!$A$3:DF$99,110,FALSE)-VLOOKUP($A51,'Import Peak Change'!$A$106:DF$202,110,FALSE)))</f>
        <v>0</v>
      </c>
      <c r="DG51" s="6">
        <f>IF(ISERROR(VLOOKUP($A51,'Import Peak'!$A$3:DG$99,111,FALSE)-VLOOKUP($A51,'Import Peak Change'!$A$106:DG$202,111,FALSE)),0,(VLOOKUP($A51,'Import Peak'!$A$3:DG$99,111,FALSE)-VLOOKUP($A51,'Import Peak Change'!$A$106:DG$202,111,FALSE)))</f>
        <v>0</v>
      </c>
      <c r="DH51" s="6">
        <f>IF(ISERROR(VLOOKUP($A51,'Import Peak'!$A$3:DH$99,112,FALSE)-VLOOKUP($A51,'Import Peak Change'!$A$106:DH$202,112,FALSE)),0,(VLOOKUP($A51,'Import Peak'!$A$3:DH$99,112,FALSE)-VLOOKUP($A51,'Import Peak Change'!$A$106:DH$202,112,FALSE)))</f>
        <v>0</v>
      </c>
      <c r="DI51" s="6">
        <f>IF(ISERROR(VLOOKUP($A51,'Import Peak'!$A$3:DI$99,113,FALSE)-VLOOKUP($A51,'Import Peak Change'!$A$106:DI$202,113,FALSE)),0,(VLOOKUP($A51,'Import Peak'!$A$3:DI$99,113,FALSE)-VLOOKUP($A51,'Import Peak Change'!$A$106:DI$202,113,FALSE)))</f>
        <v>0</v>
      </c>
      <c r="DJ51" s="6">
        <f>IF(ISERROR(VLOOKUP($A51,'Import Peak'!$A$3:DJ$99,114,FALSE)-VLOOKUP($A51,'Import Peak Change'!$A$106:DJ$202,114,FALSE)),0,(VLOOKUP($A51,'Import Peak'!$A$3:DJ$99,114,FALSE)-VLOOKUP($A51,'Import Peak Change'!$A$106:DJ$202,114,FALSE)))</f>
        <v>0</v>
      </c>
      <c r="DK51" s="6">
        <f>IF(ISERROR(VLOOKUP($A51,'Import Peak'!$A$3:DK$99,115,FALSE)-VLOOKUP($A51,'Import Peak Change'!$A$106:DK$202,115,FALSE)),0,(VLOOKUP($A51,'Import Peak'!$A$3:DK$99,115,FALSE)-VLOOKUP($A51,'Import Peak Change'!$A$106:DK$202,115,FALSE)))</f>
        <v>0</v>
      </c>
      <c r="DL51" s="6">
        <f>IF(ISERROR(VLOOKUP($A51,'Import Peak'!$A$3:DL$99,116,FALSE)-VLOOKUP($A51,'Import Peak Change'!$A$106:DL$202,116,FALSE)),0,(VLOOKUP($A51,'Import Peak'!$A$3:DL$99,116,FALSE)-VLOOKUP($A51,'Import Peak Change'!$A$106:DL$202,116,FALSE)))</f>
        <v>0</v>
      </c>
      <c r="DM51" s="6">
        <f>IF(ISERROR(VLOOKUP($A51,'Import Peak'!$A$3:DM$99,117,FALSE)-VLOOKUP($A51,'Import Peak Change'!$A$106:DM$202,117,FALSE)),0,(VLOOKUP($A51,'Import Peak'!$A$3:DM$99,117,FALSE)-VLOOKUP($A51,'Import Peak Change'!$A$106:DM$202,117,FALSE)))</f>
        <v>0</v>
      </c>
      <c r="DN51" s="6">
        <f>IF(ISERROR(VLOOKUP($A51,'Import Peak'!$A$3:DN$99,118,FALSE)-VLOOKUP($A51,'Import Peak Change'!$A$106:DN$202,118,FALSE)),0,(VLOOKUP($A51,'Import Peak'!$A$3:DN$99,118,FALSE)-VLOOKUP($A51,'Import Peak Change'!$A$106:DN$202,118,FALSE)))</f>
        <v>0</v>
      </c>
      <c r="DO51" s="6">
        <f>IF(ISERROR(VLOOKUP($A51,'Import Peak'!$A$3:DO$99,119,FALSE)-VLOOKUP($A51,'Import Peak Change'!$A$106:DO$202,119,FALSE)),0,(VLOOKUP($A51,'Import Peak'!$A$3:DO$99,119,FALSE)-VLOOKUP($A51,'Import Peak Change'!$A$106:DO$202,119,FALSE)))</f>
        <v>0</v>
      </c>
      <c r="DP51" s="6">
        <f>IF(ISERROR(VLOOKUP($A51,'Import Peak'!$A$3:DP$99,120,FALSE)-VLOOKUP($A51,'Import Peak Change'!$A$106:DP$202,120,FALSE)),0,(VLOOKUP($A51,'Import Peak'!$A$3:DP$99,120,FALSE)-VLOOKUP($A51,'Import Peak Change'!$A$106:DP$202,120,FALSE)))</f>
        <v>0</v>
      </c>
      <c r="DQ51" s="6">
        <f>IF(ISERROR(VLOOKUP($A51,'Import Peak'!$A$3:DQ$99,121,FALSE)-VLOOKUP($A51,'Import Peak Change'!$A$106:DQ$202,121,FALSE)),0,(VLOOKUP($A51,'Import Peak'!$A$3:DQ$99,121,FALSE)-VLOOKUP($A51,'Import Peak Change'!$A$106:DQ$202,121,FALSE)))</f>
        <v>0</v>
      </c>
      <c r="DR51" s="6">
        <f>IF(ISERROR(VLOOKUP($A51,'Import Peak'!$A$3:DR$99,122,FALSE)-VLOOKUP($A51,'Import Peak Change'!$A$106:DR$202,122,FALSE)),0,(VLOOKUP($A51,'Import Peak'!$A$3:DR$99,122,FALSE)-VLOOKUP($A51,'Import Peak Change'!$A$106:DR$202,122,FALSE)))</f>
        <v>0</v>
      </c>
      <c r="DS51" s="6">
        <f>IF(ISERROR(VLOOKUP($A51,'Import Peak'!$A$3:DS$99,123,FALSE)-VLOOKUP($A51,'Import Peak Change'!$A$106:DS$202,123,FALSE)),0,(VLOOKUP($A51,'Import Peak'!$A$3:DS$99,123,FALSE)-VLOOKUP($A51,'Import Peak Change'!$A$106:DS$202,123,FALSE)))</f>
        <v>0</v>
      </c>
      <c r="DT51" s="6">
        <f>IF(ISERROR(VLOOKUP($A51,'Import Peak'!$A$3:DT$99,124,FALSE)-VLOOKUP($A51,'Import Peak Change'!$A$106:DT$202,124,FALSE)),0,(VLOOKUP($A51,'Import Peak'!$A$3:DT$99,124,FALSE)-VLOOKUP($A51,'Import Peak Change'!$A$106:DT$202,124,FALSE)))</f>
        <v>0</v>
      </c>
      <c r="DU51" s="6">
        <f>IF(ISERROR(VLOOKUP($A51,'Import Peak'!$A$3:DU$99,125,FALSE)-VLOOKUP($A51,'Import Peak Change'!$A$106:DU$202,125,FALSE)),0,(VLOOKUP($A51,'Import Peak'!$A$3:DU$99,125,FALSE)-VLOOKUP($A51,'Import Peak Change'!$A$106:DU$202,125,FALSE)))</f>
        <v>0</v>
      </c>
      <c r="DV51" s="6">
        <f>IF(ISERROR(VLOOKUP($A51,'Import Peak'!$A$3:DV$99,126,FALSE)-VLOOKUP($A51,'Import Peak Change'!$A$106:DV$202,126,FALSE)),0,(VLOOKUP($A51,'Import Peak'!$A$3:DV$99,126,FALSE)-VLOOKUP($A51,'Import Peak Change'!$A$106:DV$202,126,FALSE)))</f>
        <v>0</v>
      </c>
      <c r="DW51" s="6">
        <f>IF(ISERROR(VLOOKUP($A51,'Import Peak'!$A$3:DW$99,127,FALSE)-VLOOKUP($A51,'Import Peak Change'!$A$106:DW$202,127,FALSE)),0,(VLOOKUP($A51,'Import Peak'!$A$3:DW$99,127,FALSE)-VLOOKUP($A51,'Import Peak Change'!$A$106:DW$202,127,FALSE)))</f>
        <v>0</v>
      </c>
      <c r="DX51" s="6">
        <f>IF(ISERROR(VLOOKUP($A51,'Import Peak'!$A$3:DX$99,128,FALSE)-VLOOKUP($A51,'Import Peak Change'!$A$106:DX$202,128,FALSE)),0,(VLOOKUP($A51,'Import Peak'!$A$3:DX$99,128,FALSE)-VLOOKUP($A51,'Import Peak Change'!$A$106:DX$202,128,FALSE)))</f>
        <v>0</v>
      </c>
      <c r="DY51" s="6">
        <f>IF(ISERROR(VLOOKUP($A51,'Import Peak'!$A$3:DY$99,129,FALSE)-VLOOKUP($A51,'Import Peak Change'!$A$106:DY$202,129,FALSE)),0,(VLOOKUP($A51,'Import Peak'!$A$3:DY$99,129,FALSE)-VLOOKUP($A51,'Import Peak Change'!$A$106:DY$202,129,FALSE)))</f>
        <v>0</v>
      </c>
      <c r="DZ51" s="6">
        <f>IF(ISERROR(VLOOKUP($A51,'Import Peak'!$A$3:DZ$99,130,FALSE)-VLOOKUP($A51,'Import Peak Change'!$A$106:DZ$202,130,FALSE)),0,(VLOOKUP($A51,'Import Peak'!$A$3:DZ$99,130,FALSE)-VLOOKUP($A51,'Import Peak Change'!$A$106:DZ$202,130,FALSE)))</f>
        <v>0</v>
      </c>
      <c r="EA51" s="6">
        <f>IF(ISERROR(VLOOKUP($A51,'Import Peak'!$A$3:EA$99,131,FALSE)-VLOOKUP($A51,'Import Peak Change'!$A$106:EA$202,131,FALSE)),0,(VLOOKUP($A51,'Import Peak'!$A$3:EA$99,131,FALSE)-VLOOKUP($A51,'Import Peak Change'!$A$106:EA$202,131,FALSE)))</f>
        <v>0</v>
      </c>
      <c r="EB51" s="6">
        <f>IF(ISERROR(VLOOKUP($A51,'Import Peak'!$A$3:EB$99,132,FALSE)-VLOOKUP($A51,'Import Peak Change'!$A$106:EB$202,132,FALSE)),0,(VLOOKUP($A51,'Import Peak'!$A$3:EB$99,132,FALSE)-VLOOKUP($A51,'Import Peak Change'!$A$106:EB$202,132,FALSE)))</f>
        <v>0</v>
      </c>
      <c r="EC51" s="6">
        <f>IF(ISERROR(VLOOKUP($A51,'Import Peak'!$A$3:EC$99,133,FALSE)-VLOOKUP($A51,'Import Peak Change'!$A$106:EC$202,133,FALSE)),0,(VLOOKUP($A51,'Import Peak'!$A$3:EC$99,133,FALSE)-VLOOKUP($A51,'Import Peak Change'!$A$106:EC$202,133,FALSE)))</f>
        <v>0</v>
      </c>
      <c r="ED51" s="6">
        <f>IF(ISERROR(VLOOKUP($A51,'Import Peak'!$A$3:ED$99,134,FALSE)-VLOOKUP($A51,'Import Peak Change'!$A$106:ED$202,134,FALSE)),0,(VLOOKUP($A51,'Import Peak'!$A$3:ED$99,134,FALSE)-VLOOKUP($A51,'Import Peak Change'!$A$106:ED$202,134,FALSE)))</f>
        <v>0</v>
      </c>
      <c r="EE51" s="6">
        <f>IF(ISERROR(VLOOKUP($A51,'Import Peak'!$A$3:EE$99,135,FALSE)-VLOOKUP($A51,'Import Peak Change'!$A$106:EE$202,135,FALSE)),0,(VLOOKUP($A51,'Import Peak'!$A$3:EE$99,135,FALSE)-VLOOKUP($A51,'Import Peak Change'!$A$106:EE$202,135,FALSE)))</f>
        <v>0</v>
      </c>
      <c r="EF51" s="6">
        <f>IF(ISERROR(VLOOKUP($A51,'Import Peak'!$A$3:EF$99,136,FALSE)-VLOOKUP($A51,'Import Peak Change'!$A$106:EF$202,136,FALSE)),0,(VLOOKUP($A51,'Import Peak'!$A$3:EF$99,136,FALSE)-VLOOKUP($A51,'Import Peak Change'!$A$106:EF$202,136,FALSE)))</f>
        <v>0</v>
      </c>
      <c r="EG51" s="6">
        <f>IF(ISERROR(VLOOKUP($A51,'Import Peak'!$A$3:EG$99,137,FALSE)-VLOOKUP($A51,'Import Peak Change'!$A$106:EG$202,137,FALSE)),0,(VLOOKUP($A51,'Import Peak'!$A$3:EG$99,137,FALSE)-VLOOKUP($A51,'Import Peak Change'!$A$106:EG$202,137,FALSE)))</f>
        <v>0</v>
      </c>
      <c r="EH51" s="6">
        <f>IF(ISERROR(VLOOKUP($A51,'Import Peak'!$A$3:EH$99,138,FALSE)-VLOOKUP($A51,'Import Peak Change'!$A$106:EH$202,138,FALSE)),0,(VLOOKUP($A51,'Import Peak'!$A$3:EH$99,138,FALSE)-VLOOKUP($A51,'Import Peak Change'!$A$106:EH$202,138,FALSE)))</f>
        <v>0</v>
      </c>
      <c r="EI51" s="6">
        <f>IF(ISERROR(VLOOKUP($A51,'Import Peak'!$A$3:EI$99,139,FALSE)-VLOOKUP($A51,'Import Peak Change'!$A$106:EI$202,139,FALSE)),0,(VLOOKUP($A51,'Import Peak'!$A$3:EI$99,139,FALSE)-VLOOKUP($A51,'Import Peak Change'!$A$106:EI$202,139,FALSE)))</f>
        <v>0</v>
      </c>
      <c r="EJ51" s="6">
        <f>IF(ISERROR(VLOOKUP($A51,'Import Peak'!$A$3:EJ$99,140,FALSE)-VLOOKUP($A51,'Import Peak Change'!$A$106:EJ$202,140,FALSE)),0,(VLOOKUP($A51,'Import Peak'!$A$3:EJ$99,140,FALSE)-VLOOKUP($A51,'Import Peak Change'!$A$106:EJ$202,140,FALSE)))</f>
        <v>0</v>
      </c>
      <c r="EK51" s="6">
        <f>IF(ISERROR(VLOOKUP($A51,'Import Peak'!$A$3:EK$99,141,FALSE)-VLOOKUP($A51,'Import Peak Change'!$A$106:EK$202,141,FALSE)),0,(VLOOKUP($A51,'Import Peak'!$A$3:EK$99,141,FALSE)-VLOOKUP($A51,'Import Peak Change'!$A$106:EK$202,141,FALSE)))</f>
        <v>0</v>
      </c>
      <c r="EL51" s="6">
        <f>IF(ISERROR(VLOOKUP($A51,'Import Peak'!$A$3:EL$99,142,FALSE)-VLOOKUP($A51,'Import Peak Change'!$A$106:EL$202,142,FALSE)),0,(VLOOKUP($A51,'Import Peak'!$A$3:EL$99,142,FALSE)-VLOOKUP($A51,'Import Peak Change'!$A$106:EL$202,142,FALSE)))</f>
        <v>0</v>
      </c>
      <c r="EM51" s="6">
        <f>IF(ISERROR(VLOOKUP($A51,'Import Peak'!$A$3:EM$99,143,FALSE)-VLOOKUP($A51,'Import Peak Change'!$A$106:EM$202,143,FALSE)),0,(VLOOKUP($A51,'Import Peak'!$A$3:EM$99,143,FALSE)-VLOOKUP($A51,'Import Peak Change'!$A$106:EM$202,143,FALSE)))</f>
        <v>0</v>
      </c>
      <c r="EN51" s="6">
        <f>IF(ISERROR(VLOOKUP($A51,'Import Peak'!$A$3:EN$99,144,FALSE)-VLOOKUP($A51,'Import Peak Change'!$A$106:EN$202,144,FALSE)),0,(VLOOKUP($A51,'Import Peak'!$A$3:EN$99,144,FALSE)-VLOOKUP($A51,'Import Peak Change'!$A$106:EN$202,144,FALSE)))</f>
        <v>0</v>
      </c>
      <c r="EO51" s="6">
        <f>IF(ISERROR(VLOOKUP($A51,'Import Peak'!$A$3:EO$99,145,FALSE)-VLOOKUP($A51,'Import Peak Change'!$A$106:EO$202,145,FALSE)),0,(VLOOKUP($A51,'Import Peak'!$A$3:EO$99,145,FALSE)-VLOOKUP($A51,'Import Peak Change'!$A$106:EO$202,145,FALSE)))</f>
        <v>0</v>
      </c>
      <c r="EP51" s="6">
        <f>IF(ISERROR(VLOOKUP($A51,'Import Peak'!$A$3:EP$99,146,FALSE)-VLOOKUP($A51,'Import Peak Change'!$A$106:EP$202,146,FALSE)),0,(VLOOKUP($A51,'Import Peak'!$A$3:EP$99,146,FALSE)-VLOOKUP($A51,'Import Peak Change'!$A$106:EP$202,146,FALSE)))</f>
        <v>0</v>
      </c>
      <c r="EQ51" s="6">
        <f>IF(ISERROR(VLOOKUP($A51,'Import Peak'!$A$3:EQ$99,147,FALSE)-VLOOKUP($A51,'Import Peak Change'!$A$106:EQ$202,147,FALSE)),0,(VLOOKUP($A51,'Import Peak'!$A$3:EQ$99,147,FALSE)-VLOOKUP($A51,'Import Peak Change'!$A$106:EQ$202,147,FALSE)))</f>
        <v>0</v>
      </c>
      <c r="ER51" s="6">
        <f>IF(ISERROR(VLOOKUP($A51,'Import Peak'!$A$3:ER$99,148,FALSE)-VLOOKUP($A51,'Import Peak Change'!$A$106:ER$202,148,FALSE)),0,(VLOOKUP($A51,'Import Peak'!$A$3:ER$99,148,FALSE)-VLOOKUP($A51,'Import Peak Change'!$A$106:ER$202,148,FALSE)))</f>
        <v>0</v>
      </c>
      <c r="ES51" s="6">
        <f>IF(ISERROR(VLOOKUP($A51,'Import Peak'!$A$3:ES$99,149,FALSE)-VLOOKUP($A51,'Import Peak Change'!$A$106:ES$202,149,FALSE)),0,(VLOOKUP($A51,'Import Peak'!$A$3:ES$99,149,FALSE)-VLOOKUP($A51,'Import Peak Change'!$A$106:ES$202,149,FALSE)))</f>
        <v>0</v>
      </c>
      <c r="ET51" s="6">
        <f>IF(ISERROR(VLOOKUP($A51,'Import Peak'!$A$3:ET$99,150,FALSE)-VLOOKUP($A51,'Import Peak Change'!$A$106:ET$202,150,FALSE)),0,(VLOOKUP($A51,'Import Peak'!$A$3:ET$99,150,FALSE)-VLOOKUP($A51,'Import Peak Change'!$A$106:ET$202,150,FALSE)))</f>
        <v>0</v>
      </c>
      <c r="EU51" s="6">
        <f>IF(ISERROR(VLOOKUP($A51,'Import Peak'!$A$3:EU$99,151,FALSE)-VLOOKUP($A51,'Import Peak Change'!$A$106:EU$202,151,FALSE)),0,(VLOOKUP($A51,'Import Peak'!$A$3:EU$99,151,FALSE)-VLOOKUP($A51,'Import Peak Change'!$A$106:EU$202,151,FALSE)))</f>
        <v>0</v>
      </c>
      <c r="EV51" s="6">
        <f>IF(ISERROR(VLOOKUP($A51,'Import Peak'!$A$3:EV$99,152,FALSE)-VLOOKUP($A51,'Import Peak Change'!$A$106:EV$202,152,FALSE)),0,(VLOOKUP($A51,'Import Peak'!$A$3:EV$99,152,FALSE)-VLOOKUP($A51,'Import Peak Change'!$A$106:EV$202,152,FALSE)))</f>
        <v>0</v>
      </c>
      <c r="EW51" s="6">
        <f>IF(ISERROR(VLOOKUP($A51,'Import Peak'!$A$3:EW$99,153,FALSE)-VLOOKUP($A51,'Import Peak Change'!$A$106:EW$202,153,FALSE)),0,(VLOOKUP($A51,'Import Peak'!$A$3:EW$99,153,FALSE)-VLOOKUP($A51,'Import Peak Change'!$A$106:EW$202,153,FALSE)))</f>
        <v>0</v>
      </c>
      <c r="EX51" s="6">
        <f>IF(ISERROR(VLOOKUP($A51,'Import Peak'!$A$3:EX$99,154,FALSE)-VLOOKUP($A51,'Import Peak Change'!$A$106:EX$202,154,FALSE)),0,(VLOOKUP($A51,'Import Peak'!$A$3:EX$99,154,FALSE)-VLOOKUP($A51,'Import Peak Change'!$A$106:EX$202,154,FALSE)))</f>
        <v>0</v>
      </c>
      <c r="EY51" s="6">
        <f>IF(ISERROR(VLOOKUP($A51,'Import Peak'!$A$3:EY$99,155,FALSE)-VLOOKUP($A51,'Import Peak Change'!$A$106:EY$202,155,FALSE)),0,(VLOOKUP($A51,'Import Peak'!$A$3:EY$99,155,FALSE)-VLOOKUP($A51,'Import Peak Change'!$A$106:EY$202,155,FALSE)))</f>
        <v>0</v>
      </c>
      <c r="EZ51" s="6">
        <f>IF(ISERROR(VLOOKUP($A51,'Import Peak'!$A$3:EZ$99,156,FALSE)-VLOOKUP($A51,'Import Peak Change'!$A$106:EZ$202,156,FALSE)),0,(VLOOKUP($A51,'Import Peak'!$A$3:EZ$99,156,FALSE)-VLOOKUP($A51,'Import Peak Change'!$A$106:EZ$202,156,FALSE)))</f>
        <v>0</v>
      </c>
      <c r="FA51" s="6">
        <f>IF(ISERROR(VLOOKUP($A51,'Import Peak'!$A$3:FA$99,157,FALSE)-VLOOKUP($A51,'Import Peak Change'!$A$106:FA$202,157,FALSE)),0,(VLOOKUP($A51,'Import Peak'!$A$3:FA$99,157,FALSE)-VLOOKUP($A51,'Import Peak Change'!$A$106:FA$202,157,FALSE)))</f>
        <v>0</v>
      </c>
      <c r="FB51" s="6">
        <f>IF(ISERROR(VLOOKUP($A51,'Import Peak'!$A$3:FB$99,158,FALSE)-VLOOKUP($A51,'Import Peak Change'!$A$106:FB$202,158,FALSE)),0,(VLOOKUP($A51,'Import Peak'!$A$3:FB$99,158,FALSE)-VLOOKUP($A51,'Import Peak Change'!$A$106:FB$202,158,FALSE)))</f>
        <v>0</v>
      </c>
      <c r="FC51" s="6">
        <f>IF(ISERROR(VLOOKUP($A51,'Import Peak'!$A$3:FC$99,159,FALSE)-VLOOKUP($A51,'Import Peak Change'!$A$106:FC$202,159,FALSE)),0,(VLOOKUP($A51,'Import Peak'!$A$3:FC$99,159,FALSE)-VLOOKUP($A51,'Import Peak Change'!$A$106:FC$202,159,FALSE)))</f>
        <v>0</v>
      </c>
      <c r="FD51" s="6">
        <f>IF(ISERROR(VLOOKUP($A51,'Import Peak'!$A$3:FD$99,160,FALSE)-VLOOKUP($A51,'Import Peak Change'!$A$106:FD$202,160,FALSE)),0,(VLOOKUP($A51,'Import Peak'!$A$3:FD$99,160,FALSE)-VLOOKUP($A51,'Import Peak Change'!$A$106:FD$202,160,FALSE)))</f>
        <v>0</v>
      </c>
      <c r="FE51" s="6">
        <f>IF(ISERROR(VLOOKUP($A51,'Import Peak'!$A$3:FE$99,161,FALSE)-VLOOKUP($A51,'Import Peak Change'!$A$106:FE$202,161,FALSE)),0,(VLOOKUP($A51,'Import Peak'!$A$3:FE$99,161,FALSE)-VLOOKUP($A51,'Import Peak Change'!$A$106:FE$202,161,FALSE)))</f>
        <v>0</v>
      </c>
      <c r="FF51" s="6">
        <f>IF(ISERROR(VLOOKUP($A51,'Import Peak'!$A$3:FF$99,162,FALSE)-VLOOKUP($A51,'Import Peak Change'!$A$106:FF$202,162,FALSE)),0,(VLOOKUP($A51,'Import Peak'!$A$3:FF$99,162,FALSE)-VLOOKUP($A51,'Import Peak Change'!$A$106:FF$202,162,FALSE)))</f>
        <v>0</v>
      </c>
      <c r="FG51" s="6">
        <f>IF(ISERROR(VLOOKUP($A51,'Import Peak'!$A$3:FG$99,163,FALSE)-VLOOKUP($A51,'Import Peak Change'!$A$106:FG$202,163,FALSE)),0,(VLOOKUP($A51,'Import Peak'!$A$3:FG$99,163,FALSE)-VLOOKUP($A51,'Import Peak Change'!$A$106:FG$202,163,FALSE)))</f>
        <v>0</v>
      </c>
      <c r="FH51" s="6">
        <f>IF(ISERROR(VLOOKUP($A51,'Import Peak'!$A$3:FH$99,164,FALSE)-VLOOKUP($A51,'Import Peak Change'!$A$106:FH$202,164,FALSE)),0,(VLOOKUP($A51,'Import Peak'!$A$3:FH$99,164,FALSE)-VLOOKUP($A51,'Import Peak Change'!$A$106:FH$202,164,FALSE)))</f>
        <v>0</v>
      </c>
      <c r="FI51" s="6">
        <f>IF(ISERROR(VLOOKUP($A51,'Import Peak'!$A$3:FI$99,165,FALSE)-VLOOKUP($A51,'Import Peak Change'!$A$106:FI$202,165,FALSE)),0,(VLOOKUP($A51,'Import Peak'!$A$3:FI$99,165,FALSE)-VLOOKUP($A51,'Import Peak Change'!$A$106:FI$202,165,FALSE)))</f>
        <v>0</v>
      </c>
      <c r="FJ51" s="6">
        <f>IF(ISERROR(VLOOKUP($A51,'Import Peak'!$A$3:FJ$99,166,FALSE)-VLOOKUP($A51,'Import Peak Change'!$A$106:FJ$202,166,FALSE)),0,(VLOOKUP($A51,'Import Peak'!$A$3:FJ$99,166,FALSE)-VLOOKUP($A51,'Import Peak Change'!$A$106:FJ$202,166,FALSE)))</f>
        <v>0</v>
      </c>
      <c r="FK51" s="6">
        <f>IF(ISERROR(VLOOKUP($A51,'Import Peak'!$A$3:FK$99,167,FALSE)-VLOOKUP($A51,'Import Peak Change'!$A$106:FK$202,167,FALSE)),0,(VLOOKUP($A51,'Import Peak'!$A$3:FK$99,167,FALSE)-VLOOKUP($A51,'Import Peak Change'!$A$106:FK$202,167,FALSE)))</f>
        <v>0</v>
      </c>
      <c r="FL51" s="6">
        <f>IF(ISERROR(VLOOKUP($A51,'Import Peak'!$A$3:FL$99,168,FALSE)-VLOOKUP($A51,'Import Peak Change'!$A$106:FL$202,168,FALSE)),0,(VLOOKUP($A51,'Import Peak'!$A$3:FL$99,168,FALSE)-VLOOKUP($A51,'Import Peak Change'!$A$106:FL$202,168,FALSE)))</f>
        <v>0</v>
      </c>
      <c r="FM51" s="6">
        <f>IF(ISERROR(VLOOKUP($A51,'Import Peak'!$A$3:FM$99,169,FALSE)-VLOOKUP($A51,'Import Peak Change'!$A$106:FM$202,169,FALSE)),0,(VLOOKUP($A51,'Import Peak'!$A$3:FM$99,169,FALSE)-VLOOKUP($A51,'Import Peak Change'!$A$106:FM$202,169,FALSE)))</f>
        <v>0</v>
      </c>
      <c r="FN51" s="6">
        <f>IF(ISERROR(VLOOKUP($A51,'Import Peak'!$A$3:FN$99,170,FALSE)-VLOOKUP($A51,'Import Peak Change'!$A$106:FN$202,170,FALSE)),0,(VLOOKUP($A51,'Import Peak'!$A$3:FN$99,170,FALSE)-VLOOKUP($A51,'Import Peak Change'!$A$106:FN$202,170,FALSE)))</f>
        <v>0</v>
      </c>
      <c r="FO51" s="6">
        <f>IF(ISERROR(VLOOKUP($A51,'Import Peak'!$A$3:FO$99,171,FALSE)-VLOOKUP($A51,'Import Peak Change'!$A$106:FO$202,171,FALSE)),0,(VLOOKUP($A51,'Import Peak'!$A$3:FO$99,171,FALSE)-VLOOKUP($A51,'Import Peak Change'!$A$106:FO$202,171,FALSE)))</f>
        <v>0</v>
      </c>
      <c r="FP51" s="6">
        <f>IF(ISERROR(VLOOKUP($A51,'Import Peak'!$A$3:FP$99,172,FALSE)-VLOOKUP($A51,'Import Peak Change'!$A$106:FP$202,172,FALSE)),0,(VLOOKUP($A51,'Import Peak'!$A$3:FP$99,172,FALSE)-VLOOKUP($A51,'Import Peak Change'!$A$106:FP$202,172,FALSE)))</f>
        <v>0</v>
      </c>
      <c r="FQ51" s="6">
        <f>IF(ISERROR(VLOOKUP($A51,'Import Peak'!$A$3:FQ$99,173,FALSE)-VLOOKUP($A51,'Import Peak Change'!$A$106:FQ$202,173,FALSE)),0,(VLOOKUP($A51,'Import Peak'!$A$3:FQ$99,173,FALSE)-VLOOKUP($A51,'Import Peak Change'!$A$106:FQ$202,173,FALSE)))</f>
        <v>0</v>
      </c>
      <c r="FR51" s="6">
        <f>IF(ISERROR(VLOOKUP($A51,'Import Peak'!$A$3:FR$99,174,FALSE)-VLOOKUP($A51,'Import Peak Change'!$A$106:FR$202,174,FALSE)),0,(VLOOKUP($A51,'Import Peak'!$A$3:FR$99,174,FALSE)-VLOOKUP($A51,'Import Peak Change'!$A$106:FR$202,174,FALSE)))</f>
        <v>0</v>
      </c>
      <c r="FS51" s="6">
        <f>IF(ISERROR(VLOOKUP($A51,'Import Peak'!$A$3:FS$99,175,FALSE)-VLOOKUP($A51,'Import Peak Change'!$A$106:FS$202,175,FALSE)),0,(VLOOKUP($A51,'Import Peak'!$A$3:FS$99,175,FALSE)-VLOOKUP($A51,'Import Peak Change'!$A$106:FS$202,175,FALSE)))</f>
        <v>0</v>
      </c>
      <c r="FT51" s="6">
        <f>IF(ISERROR(VLOOKUP($A51,'Import Peak'!$A$3:FT$99,176,FALSE)-VLOOKUP($A51,'Import Peak Change'!$A$106:FT$202,176,FALSE)),0,(VLOOKUP($A51,'Import Peak'!$A$3:FT$99,176,FALSE)-VLOOKUP($A51,'Import Peak Change'!$A$106:FT$202,176,FALSE)))</f>
        <v>0</v>
      </c>
      <c r="FU51" s="6">
        <f>IF(ISERROR(VLOOKUP($A51,'Import Peak'!$A$3:FU$99,177,FALSE)-VLOOKUP($A51,'Import Peak Change'!$A$106:FU$202,177,FALSE)),0,(VLOOKUP($A51,'Import Peak'!$A$3:FU$99,177,FALSE)-VLOOKUP($A51,'Import Peak Change'!$A$106:FU$202,177,FALSE)))</f>
        <v>0</v>
      </c>
      <c r="FV51" s="6">
        <f>IF(ISERROR(VLOOKUP($A51,'Import Peak'!$A$3:FV$99,178,FALSE)-VLOOKUP($A51,'Import Peak Change'!$A$106:FV$202,178,FALSE)),0,(VLOOKUP($A51,'Import Peak'!$A$3:FV$99,178,FALSE)-VLOOKUP($A51,'Import Peak Change'!$A$106:FV$202,178,FALSE)))</f>
        <v>0</v>
      </c>
      <c r="FW51" s="6">
        <f>IF(ISERROR(VLOOKUP($A51,'Import Peak'!$A$3:FW$99,179,FALSE)-VLOOKUP($A51,'Import Peak Change'!$A$106:FW$202,179,FALSE)),0,(VLOOKUP($A51,'Import Peak'!$A$3:FW$99,179,FALSE)-VLOOKUP($A51,'Import Peak Change'!$A$106:FW$202,179,FALSE)))</f>
        <v>0</v>
      </c>
      <c r="FX51" s="6">
        <f>IF(ISERROR(VLOOKUP($A51,'Import Peak'!$A$3:FX$99,180,FALSE)-VLOOKUP($A51,'Import Peak Change'!$A$106:FX$202,180,FALSE)),0,(VLOOKUP($A51,'Import Peak'!$A$3:FX$99,180,FALSE)-VLOOKUP($A51,'Import Peak Change'!$A$106:FX$202,180,FALSE)))</f>
        <v>0</v>
      </c>
      <c r="FY51" s="6">
        <f>IF(ISERROR(VLOOKUP($A51,'Import Peak'!$A$3:FY$99,181,FALSE)-VLOOKUP($A51,'Import Peak Change'!$A$106:FY$202,181,FALSE)),0,(VLOOKUP($A51,'Import Peak'!$A$3:FY$99,181,FALSE)-VLOOKUP($A51,'Import Peak Change'!$A$106:FY$202,181,FALSE)))</f>
        <v>0</v>
      </c>
      <c r="FZ51" s="6">
        <f>IF(ISERROR(VLOOKUP($A51,'Import Peak'!$A$3:FZ$99,182,FALSE)-VLOOKUP($A51,'Import Peak Change'!$A$106:FZ$202,182,FALSE)),0,(VLOOKUP($A51,'Import Peak'!$A$3:FZ$99,182,FALSE)-VLOOKUP($A51,'Import Peak Change'!$A$106:FZ$202,182,FALSE)))</f>
        <v>0</v>
      </c>
      <c r="GA51" s="6">
        <f>IF(ISERROR(VLOOKUP($A51,'Import Peak'!$A$3:GA$99,183,FALSE)-VLOOKUP($A51,'Import Peak Change'!$A$106:GA$202,183,FALSE)),0,(VLOOKUP($A51,'Import Peak'!$A$3:GA$99,183,FALSE)-VLOOKUP($A51,'Import Peak Change'!$A$106:GA$202,183,FALSE)))</f>
        <v>0</v>
      </c>
      <c r="GB51" s="6">
        <f>IF(ISERROR(VLOOKUP($A51,'Import Peak'!$A$3:GB$99,184,FALSE)-VLOOKUP($A51,'Import Peak Change'!$A$106:GB$202,184,FALSE)),0,(VLOOKUP($A51,'Import Peak'!$A$3:GB$99,184,FALSE)-VLOOKUP($A51,'Import Peak Change'!$A$106:GB$202,184,FALSE)))</f>
        <v>0</v>
      </c>
      <c r="GC51" s="6">
        <f>IF(ISERROR(VLOOKUP($A51,'Import Peak'!$A$3:GC$99,185,FALSE)-VLOOKUP($A51,'Import Peak Change'!$A$106:GC$202,185,FALSE)),0,(VLOOKUP($A51,'Import Peak'!$A$3:GC$99,185,FALSE)-VLOOKUP($A51,'Import Peak Change'!$A$106:GC$202,185,FALSE)))</f>
        <v>0</v>
      </c>
      <c r="GD51" s="6">
        <f>IF(ISERROR(VLOOKUP($A51,'Import Peak'!$A$3:GD$99,186,FALSE)-VLOOKUP($A51,'Import Peak Change'!$A$106:GD$202,186,FALSE)),0,(VLOOKUP($A51,'Import Peak'!$A$3:GD$99,186,FALSE)-VLOOKUP($A51,'Import Peak Change'!$A$106:GD$202,186,FALSE)))</f>
        <v>0</v>
      </c>
      <c r="GE51" s="6">
        <f>IF(ISERROR(VLOOKUP($A51,'Import Peak'!$A$3:GE$99,187,FALSE)-VLOOKUP($A51,'Import Peak Change'!$A$106:GE$202,187,FALSE)),0,(VLOOKUP($A51,'Import Peak'!$A$3:GE$99,187,FALSE)-VLOOKUP($A51,'Import Peak Change'!$A$106:GE$202,187,FALSE)))</f>
        <v>0</v>
      </c>
      <c r="GF51" s="6">
        <f>IF(ISERROR(VLOOKUP($A51,'Import Peak'!$A$3:GF$99,188,FALSE)-VLOOKUP($A51,'Import Peak Change'!$A$106:GF$202,188,FALSE)),0,(VLOOKUP($A51,'Import Peak'!$A$3:GF$99,188,FALSE)-VLOOKUP($A51,'Import Peak Change'!$A$106:GF$202,188,FALSE)))</f>
        <v>0</v>
      </c>
      <c r="GG51" s="6">
        <f>IF(ISERROR(VLOOKUP($A51,'Import Peak'!$A$3:GG$99,189,FALSE)-VLOOKUP($A51,'Import Peak Change'!$A$106:GG$202,189,FALSE)),0,(VLOOKUP($A51,'Import Peak'!$A$3:GG$99,189,FALSE)-VLOOKUP($A51,'Import Peak Change'!$A$106:GG$202,189,FALSE)))</f>
        <v>0</v>
      </c>
      <c r="GH51" s="6">
        <f>IF(ISERROR(VLOOKUP($A51,'Import Peak'!$A$3:GH$99,190,FALSE)-VLOOKUP($A51,'Import Peak Change'!$A$106:GH$202,190,FALSE)),0,(VLOOKUP($A51,'Import Peak'!$A$3:GH$99,190,FALSE)-VLOOKUP($A51,'Import Peak Change'!$A$106:GH$202,190,FALSE)))</f>
        <v>0</v>
      </c>
      <c r="GI51" s="6">
        <f>IF(ISERROR(VLOOKUP($A51,'Import Peak'!$A$3:GI$99,191,FALSE)-VLOOKUP($A51,'Import Peak Change'!$A$106:GI$202,191,FALSE)),0,(VLOOKUP($A51,'Import Peak'!$A$3:GI$99,191,FALSE)-VLOOKUP($A51,'Import Peak Change'!$A$106:GI$202,191,FALSE)))</f>
        <v>0</v>
      </c>
      <c r="GJ51" s="6">
        <f>IF(ISERROR(VLOOKUP($A51,'Import Peak'!$A$3:GJ$99,192,FALSE)-VLOOKUP($A51,'Import Peak Change'!$A$106:GJ$202,192,FALSE)),0,(VLOOKUP($A51,'Import Peak'!$A$3:GJ$99,192,FALSE)-VLOOKUP($A51,'Import Peak Change'!$A$106:GJ$202,192,FALSE)))</f>
        <v>0</v>
      </c>
      <c r="GK51" s="6">
        <f>IF(ISERROR(VLOOKUP($A51,'Import Peak'!$A$3:GK$99,193,FALSE)-VLOOKUP($A51,'Import Peak Change'!$A$106:GK$202,193,FALSE)),0,(VLOOKUP($A51,'Import Peak'!$A$3:GK$99,193,FALSE)-VLOOKUP($A51,'Import Peak Change'!$A$106:GK$202,193,FALSE)))</f>
        <v>0</v>
      </c>
      <c r="GL51" s="6">
        <f>IF(ISERROR(VLOOKUP($A51,'Import Peak'!$A$3:GL$99,194,FALSE)-VLOOKUP($A51,'Import Peak Change'!$A$106:GL$202,194,FALSE)),0,(VLOOKUP($A51,'Import Peak'!$A$3:GL$99,194,FALSE)-VLOOKUP($A51,'Import Peak Change'!$A$106:GL$202,194,FALSE)))</f>
        <v>0</v>
      </c>
      <c r="GM51" s="6">
        <f>IF(ISERROR(VLOOKUP($A51,'Import Peak'!$A$3:GM$99,195,FALSE)-VLOOKUP($A51,'Import Peak Change'!$A$106:GM$202,195,FALSE)),0,(VLOOKUP($A51,'Import Peak'!$A$3:GM$99,195,FALSE)-VLOOKUP($A51,'Import Peak Change'!$A$106:GM$202,195,FALSE)))</f>
        <v>0</v>
      </c>
      <c r="GN51" s="6">
        <f>IF(ISERROR(VLOOKUP($A51,'Import Peak'!$A$3:GN$99,196,FALSE)-VLOOKUP($A51,'Import Peak Change'!$A$106:GN$202,196,FALSE)),0,(VLOOKUP($A51,'Import Peak'!$A$3:GN$99,196,FALSE)-VLOOKUP($A51,'Import Peak Change'!$A$106:GN$202,196,FALSE)))</f>
        <v>0</v>
      </c>
      <c r="GO51" s="6">
        <f>IF(ISERROR(VLOOKUP($A51,'Import Peak'!$A$3:GO$99,197,FALSE)-VLOOKUP($A51,'Import Peak Change'!$A$106:GO$202,197,FALSE)),0,(VLOOKUP($A51,'Import Peak'!$A$3:GO$99,197,FALSE)-VLOOKUP($A51,'Import Peak Change'!$A$106:GO$202,197,FALSE)))</f>
        <v>0</v>
      </c>
      <c r="GP51" s="6">
        <f>IF(ISERROR(VLOOKUP($A51,'Import Peak'!$A$3:GP$99,198,FALSE)-VLOOKUP($A51,'Import Peak Change'!$A$106:GP$202,198,FALSE)),0,(VLOOKUP($A51,'Import Peak'!$A$3:GP$99,198,FALSE)-VLOOKUP($A51,'Import Peak Change'!$A$106:GP$202,198,FALSE)))</f>
        <v>0</v>
      </c>
      <c r="GQ51" s="6">
        <f>IF(ISERROR(VLOOKUP($A51,'Import Peak'!$A$3:GQ$99,199,FALSE)-VLOOKUP($A51,'Import Peak Change'!$A$106:GQ$202,199,FALSE)),0,(VLOOKUP($A51,'Import Peak'!$A$3:GQ$99,199,FALSE)-VLOOKUP($A51,'Import Peak Change'!$A$106:GQ$202,199,FALSE)))</f>
        <v>0</v>
      </c>
      <c r="GR51" s="6">
        <f>IF(ISERROR(VLOOKUP($A51,'Import Peak'!$A$3:GR$99,200,FALSE)-VLOOKUP($A51,'Import Peak Change'!$A$106:GR$202,200,FALSE)),0,(VLOOKUP($A51,'Import Peak'!$A$3:GR$99,200,FALSE)-VLOOKUP($A51,'Import Peak Change'!$A$106:GR$202,200,FALSE)))</f>
        <v>0</v>
      </c>
      <c r="GS51" s="6">
        <f>IF(ISERROR(VLOOKUP($A51,'Import Peak'!$A$3:GS$99,201,FALSE)-VLOOKUP($A51,'Import Peak Change'!$A$106:GS$202,201,FALSE)),0,(VLOOKUP($A51,'Import Peak'!$A$3:GS$99,201,FALSE)-VLOOKUP($A51,'Import Peak Change'!$A$106:GS$202,201,FALSE)))</f>
        <v>0</v>
      </c>
      <c r="GT51" s="6">
        <f>IF(ISERROR(VLOOKUP($A51,'Import Peak'!$A$3:GT$99,202,FALSE)-VLOOKUP($A51,'Import Peak Change'!$A$106:GT$202,202,FALSE)),0,(VLOOKUP($A51,'Import Peak'!$A$3:GT$99,202,FALSE)-VLOOKUP($A51,'Import Peak Change'!$A$106:GT$202,202,FALSE)))</f>
        <v>0</v>
      </c>
      <c r="GU51" s="6">
        <f>IF(ISERROR(VLOOKUP($A51,'Import Peak'!$A$3:GU$99,203,FALSE)-VLOOKUP($A51,'Import Peak Change'!$A$106:GU$202,203,FALSE)),0,(VLOOKUP($A51,'Import Peak'!$A$3:GU$99,203,FALSE)-VLOOKUP($A51,'Import Peak Change'!$A$106:GU$202,203,FALSE)))</f>
        <v>0</v>
      </c>
      <c r="GV51" s="6">
        <f>IF(ISERROR(VLOOKUP($A51,'Import Peak'!$A$3:GV$99,204,FALSE)-VLOOKUP($A51,'Import Peak Change'!$A$106:GV$202,204,FALSE)),0,(VLOOKUP($A51,'Import Peak'!$A$3:GV$99,204,FALSE)-VLOOKUP($A51,'Import Peak Change'!$A$106:GV$202,204,FALSE)))</f>
        <v>0</v>
      </c>
      <c r="GW51" s="6">
        <f>IF(ISERROR(VLOOKUP($A51,'Import Peak'!$A$3:GW$99,205,FALSE)-VLOOKUP($A51,'Import Peak Change'!$A$106:GW$202,205,FALSE)),0,(VLOOKUP($A51,'Import Peak'!$A$3:GW$99,205,FALSE)-VLOOKUP($A51,'Import Peak Change'!$A$106:GW$202,205,FALSE)))</f>
        <v>0</v>
      </c>
      <c r="GX51" s="6">
        <f>IF(ISERROR(VLOOKUP($A51,'Import Peak'!$A$3:GX$99,206,FALSE)-VLOOKUP($A51,'Import Peak Change'!$A$106:GX$202,206,FALSE)),0,(VLOOKUP($A51,'Import Peak'!$A$3:GX$99,206,FALSE)-VLOOKUP($A51,'Import Peak Change'!$A$106:GX$202,206,FALSE)))</f>
        <v>0</v>
      </c>
      <c r="GY51" s="6">
        <f>IF(ISERROR(VLOOKUP($A51,'Import Peak'!$A$3:GY$99,207,FALSE)-VLOOKUP($A51,'Import Peak Change'!$A$106:GY$202,207,FALSE)),0,(VLOOKUP($A51,'Import Peak'!$A$3:GY$99,207,FALSE)-VLOOKUP($A51,'Import Peak Change'!$A$106:GY$202,207,FALSE)))</f>
        <v>0</v>
      </c>
      <c r="GZ51" s="6">
        <f>IF(ISERROR(VLOOKUP($A51,'Import Peak'!$A$3:GZ$99,208,FALSE)-VLOOKUP($A51,'Import Peak Change'!$A$106:GZ$202,208,FALSE)),0,(VLOOKUP($A51,'Import Peak'!$A$3:GZ$99,208,FALSE)-VLOOKUP($A51,'Import Peak Change'!$A$106:GZ$202,208,FALSE)))</f>
        <v>0</v>
      </c>
      <c r="HA51" s="6">
        <f>IF(ISERROR(VLOOKUP($A51,'Import Peak'!$A$3:HA$99,209,FALSE)-VLOOKUP($A51,'Import Peak Change'!$A$106:HA$202,209,FALSE)),0,(VLOOKUP($A51,'Import Peak'!$A$3:HA$99,209,FALSE)-VLOOKUP($A51,'Import Peak Change'!$A$106:HA$202,209,FALSE)))</f>
        <v>0</v>
      </c>
      <c r="HB51" s="6">
        <f>IF(ISERROR(VLOOKUP($A51,'Import Peak'!$A$3:HB$99,210,FALSE)-VLOOKUP($A51,'Import Peak Change'!$A$106:HB$202,210,FALSE)),0,(VLOOKUP($A51,'Import Peak'!$A$3:HB$99,210,FALSE)-VLOOKUP($A51,'Import Peak Change'!$A$106:HB$202,210,FALSE)))</f>
        <v>0</v>
      </c>
      <c r="HC51" s="6">
        <f>IF(ISERROR(VLOOKUP($A51,'Import Peak'!$A$3:HC$99,211,FALSE)-VLOOKUP($A51,'Import Peak Change'!$A$106:HC$202,211,FALSE)),0,(VLOOKUP($A51,'Import Peak'!$A$3:HC$99,211,FALSE)-VLOOKUP($A51,'Import Peak Change'!$A$106:HC$202,211,FALSE)))</f>
        <v>0</v>
      </c>
      <c r="HD51" s="6">
        <f>IF(ISERROR(VLOOKUP($A51,'Import Peak'!$A$3:HD$99,212,FALSE)-VLOOKUP($A51,'Import Peak Change'!$A$106:HD$202,212,FALSE)),0,(VLOOKUP($A51,'Import Peak'!$A$3:HD$99,212,FALSE)-VLOOKUP($A51,'Import Peak Change'!$A$106:HD$202,212,FALSE)))</f>
        <v>0</v>
      </c>
      <c r="HE51" s="6">
        <f>IF(ISERROR(VLOOKUP($A51,'Import Peak'!$A$3:HE$99,213,FALSE)-VLOOKUP($A51,'Import Peak Change'!$A$106:HE$202,213,FALSE)),0,(VLOOKUP($A51,'Import Peak'!$A$3:HE$99,213,FALSE)-VLOOKUP($A51,'Import Peak Change'!$A$106:HE$202,213,FALSE)))</f>
        <v>0</v>
      </c>
      <c r="HF51" s="6">
        <f>IF(ISERROR(VLOOKUP($A51,'Import Peak'!$A$3:HF$99,214,FALSE)-VLOOKUP($A51,'Import Peak Change'!$A$106:HF$202,214,FALSE)),0,(VLOOKUP($A51,'Import Peak'!$A$3:HF$99,214,FALSE)-VLOOKUP($A51,'Import Peak Change'!$A$106:HF$202,214,FALSE)))</f>
        <v>0</v>
      </c>
      <c r="HG51" s="6">
        <f>IF(ISERROR(VLOOKUP($A51,'Import Peak'!$A$3:HG$99,215,FALSE)-VLOOKUP($A51,'Import Peak Change'!$A$106:HG$202,215,FALSE)),0,(VLOOKUP($A51,'Import Peak'!$A$3:HG$99,215,FALSE)-VLOOKUP($A51,'Import Peak Change'!$A$106:HG$202,215,FALSE)))</f>
        <v>0</v>
      </c>
      <c r="HH51" s="6">
        <f>IF(ISERROR(VLOOKUP($A51,'Import Peak'!$A$3:HH$99,216,FALSE)-VLOOKUP($A51,'Import Peak Change'!$A$106:HH$202,216,FALSE)),0,(VLOOKUP($A51,'Import Peak'!$A$3:HH$99,216,FALSE)-VLOOKUP($A51,'Import Peak Change'!$A$106:HH$202,216,FALSE)))</f>
        <v>0</v>
      </c>
      <c r="HI51" s="6">
        <f>IF(ISERROR(VLOOKUP($A51,'Import Peak'!$A$3:HI$99,217,FALSE)-VLOOKUP($A51,'Import Peak Change'!$A$106:HI$202,217,FALSE)),0,(VLOOKUP($A51,'Import Peak'!$A$3:HI$99,217,FALSE)-VLOOKUP($A51,'Import Peak Change'!$A$106:HI$202,217,FALSE)))</f>
        <v>0</v>
      </c>
      <c r="HJ51" s="6">
        <f>IF(ISERROR(VLOOKUP($A51,'Import Peak'!$A$3:HJ$99,218,FALSE)-VLOOKUP($A51,'Import Peak Change'!$A$106:HJ$202,218,FALSE)),0,(VLOOKUP($A51,'Import Peak'!$A$3:HJ$99,218,FALSE)-VLOOKUP($A51,'Import Peak Change'!$A$106:HJ$202,218,FALSE)))</f>
        <v>0</v>
      </c>
      <c r="HK51" s="6">
        <f>IF(ISERROR(VLOOKUP($A51,'Import Peak'!$A$3:HK$99,219,FALSE)-VLOOKUP($A51,'Import Peak Change'!$A$106:HK$202,219,FALSE)),0,(VLOOKUP($A51,'Import Peak'!$A$3:HK$99,219,FALSE)-VLOOKUP($A51,'Import Peak Change'!$A$106:HK$202,219,FALSE)))</f>
        <v>0</v>
      </c>
      <c r="HL51" s="6">
        <f>IF(ISERROR(VLOOKUP($A51,'Import Peak'!$A$3:HL$99,220,FALSE)-VLOOKUP($A51,'Import Peak Change'!$A$106:HL$202,220,FALSE)),0,(VLOOKUP($A51,'Import Peak'!$A$3:HL$99,220,FALSE)-VLOOKUP($A51,'Import Peak Change'!$A$106:HL$202,220,FALSE)))</f>
        <v>0</v>
      </c>
      <c r="HM51" s="6">
        <f>IF(ISERROR(VLOOKUP($A51,'Import Peak'!$A$3:HM$99,221,FALSE)-VLOOKUP($A51,'Import Peak Change'!$A$106:HM$202,221,FALSE)),0,(VLOOKUP($A51,'Import Peak'!$A$3:HM$99,221,FALSE)-VLOOKUP($A51,'Import Peak Change'!$A$106:HM$202,221,FALSE)))</f>
        <v>0</v>
      </c>
      <c r="HN51" s="6">
        <f>IF(ISERROR(VLOOKUP($A51,'Import Peak'!$A$3:HN$99,222,FALSE)-VLOOKUP($A51,'Import Peak Change'!$A$106:HN$202,222,FALSE)),0,(VLOOKUP($A51,'Import Peak'!$A$3:HN$99,222,FALSE)-VLOOKUP($A51,'Import Peak Change'!$A$106:HN$202,222,FALSE)))</f>
        <v>0</v>
      </c>
      <c r="HO51" s="6">
        <f>IF(ISERROR(VLOOKUP($A51,'Import Peak'!$A$3:HO$99,223,FALSE)-VLOOKUP($A51,'Import Peak Change'!$A$106:HO$202,223,FALSE)),0,(VLOOKUP($A51,'Import Peak'!$A$3:HO$99,223,FALSE)-VLOOKUP($A51,'Import Peak Change'!$A$106:HO$202,223,FALSE)))</f>
        <v>0</v>
      </c>
      <c r="HP51" s="6">
        <f>IF(ISERROR(VLOOKUP($A51,'Import Peak'!$A$3:HP$99,224,FALSE)-VLOOKUP($A51,'Import Peak Change'!$A$106:HP$202,224,FALSE)),0,(VLOOKUP($A51,'Import Peak'!$A$3:HP$99,224,FALSE)-VLOOKUP($A51,'Import Peak Change'!$A$106:HP$202,224,FALSE)))</f>
        <v>0</v>
      </c>
      <c r="HQ51" s="6">
        <f>IF(ISERROR(VLOOKUP($A51,'Import Peak'!$A$3:HQ$99,225,FALSE)-VLOOKUP($A51,'Import Peak Change'!$A$106:HQ$202,225,FALSE)),0,(VLOOKUP($A51,'Import Peak'!$A$3:HQ$99,225,FALSE)-VLOOKUP($A51,'Import Peak Change'!$A$106:HQ$202,225,FALSE)))</f>
        <v>0</v>
      </c>
      <c r="HR51" s="6">
        <f>IF(ISERROR(VLOOKUP($A51,'Import Peak'!$A$3:HR$99,226,FALSE)-VLOOKUP($A51,'Import Peak Change'!$A$106:HR$202,226,FALSE)),0,(VLOOKUP($A51,'Import Peak'!$A$3:HR$99,226,FALSE)-VLOOKUP($A51,'Import Peak Change'!$A$106:HR$202,226,FALSE)))</f>
        <v>0</v>
      </c>
      <c r="HS51" s="6">
        <f>IF(ISERROR(VLOOKUP($A51,'Import Peak'!$A$3:HS$99,227,FALSE)-VLOOKUP($A51,'Import Peak Change'!$A$106:HS$202,227,FALSE)),0,(VLOOKUP($A51,'Import Peak'!$A$3:HS$99,227,FALSE)-VLOOKUP($A51,'Import Peak Change'!$A$106:HS$202,227,FALSE)))</f>
        <v>0</v>
      </c>
      <c r="HT51" s="6">
        <f>IF(ISERROR(VLOOKUP($A51,'Import Peak'!$A$3:HT$99,228,FALSE)-VLOOKUP($A51,'Import Peak Change'!$A$106:HT$202,228,FALSE)),0,(VLOOKUP($A51,'Import Peak'!$A$3:HT$99,228,FALSE)-VLOOKUP($A51,'Import Peak Change'!$A$106:HT$202,228,FALSE)))</f>
        <v>0</v>
      </c>
      <c r="HU51" s="6">
        <f>IF(ISERROR(VLOOKUP($A51,'Import Peak'!$A$3:HU$99,229,FALSE)-VLOOKUP($A51,'Import Peak Change'!$A$106:HU$202,229,FALSE)),0,(VLOOKUP($A51,'Import Peak'!$A$3:HU$99,229,FALSE)-VLOOKUP($A51,'Import Peak Change'!$A$106:HU$202,229,FALSE)))</f>
        <v>0</v>
      </c>
      <c r="HV51" s="6">
        <f>IF(ISERROR(VLOOKUP($A51,'Import Peak'!$A$3:HV$99,230,FALSE)-VLOOKUP($A51,'Import Peak Change'!$A$106:HV$202,230,FALSE)),0,(VLOOKUP($A51,'Import Peak'!$A$3:HV$99,230,FALSE)-VLOOKUP($A51,'Import Peak Change'!$A$106:HV$202,230,FALSE)))</f>
        <v>0</v>
      </c>
      <c r="HW51" s="6">
        <f>IF(ISERROR(VLOOKUP($A51,'Import Peak'!$A$3:HW$99,231,FALSE)-VLOOKUP($A51,'Import Peak Change'!$A$106:HW$202,231,FALSE)),0,(VLOOKUP($A51,'Import Peak'!$A$3:HW$99,231,FALSE)-VLOOKUP($A51,'Import Peak Change'!$A$106:HW$202,231,FALSE)))</f>
        <v>0</v>
      </c>
      <c r="HX51" s="6">
        <f>IF(ISERROR(VLOOKUP($A51,'Import Peak'!$A$3:HX$99,232,FALSE)-VLOOKUP($A51,'Import Peak Change'!$A$106:HX$202,232,FALSE)),0,(VLOOKUP($A51,'Import Peak'!$A$3:HX$99,232,FALSE)-VLOOKUP($A51,'Import Peak Change'!$A$106:HX$202,232,FALSE)))</f>
        <v>0</v>
      </c>
      <c r="HY51" s="6">
        <f>IF(ISERROR(VLOOKUP($A51,'Import Peak'!$A$3:HY$99,233,FALSE)-VLOOKUP($A51,'Import Peak Change'!$A$106:HY$202,233,FALSE)),0,(VLOOKUP($A51,'Import Peak'!$A$3:HY$99,233,FALSE)-VLOOKUP($A51,'Import Peak Change'!$A$106:HY$202,233,FALSE)))</f>
        <v>0</v>
      </c>
      <c r="HZ51" s="6">
        <f>IF(ISERROR(VLOOKUP($A51,'Import Peak'!$A$3:HZ$99,234,FALSE)-VLOOKUP($A51,'Import Peak Change'!$A$106:HZ$202,234,FALSE)),0,(VLOOKUP($A51,'Import Peak'!$A$3:HZ$99,234,FALSE)-VLOOKUP($A51,'Import Peak Change'!$A$106:HZ$202,234,FALSE)))</f>
        <v>0</v>
      </c>
      <c r="IA51" s="6">
        <f>IF(ISERROR(VLOOKUP($A51,'Import Peak'!$A$3:IA$99,235,FALSE)-VLOOKUP($A51,'Import Peak Change'!$A$106:IA$202,235,FALSE)),0,(VLOOKUP($A51,'Import Peak'!$A$3:IA$99,235,FALSE)-VLOOKUP($A51,'Import Peak Change'!$A$106:IA$202,235,FALSE)))</f>
        <v>0</v>
      </c>
      <c r="IB51" s="6">
        <f>IF(ISERROR(VLOOKUP($A51,'Import Peak'!$A$3:IB$99,236,FALSE)-VLOOKUP($A51,'Import Peak Change'!$A$106:IB$202,236,FALSE)),0,(VLOOKUP($A51,'Import Peak'!$A$3:IB$99,236,FALSE)-VLOOKUP($A51,'Import Peak Change'!$A$106:IB$202,236,FALSE)))</f>
        <v>0</v>
      </c>
      <c r="IC51" s="6">
        <f>IF(ISERROR(VLOOKUP($A51,'Import Peak'!$A$3:IC$99,237,FALSE)-VLOOKUP($A51,'Import Peak Change'!$A$106:IC$202,237,FALSE)),0,(VLOOKUP($A51,'Import Peak'!$A$3:IC$99,237,FALSE)-VLOOKUP($A51,'Import Peak Change'!$A$106:IC$202,237,FALSE)))</f>
        <v>0</v>
      </c>
      <c r="ID51" s="6">
        <f>IF(ISERROR(VLOOKUP($A51,'Import Peak'!$A$3:ID$99,238,FALSE)-VLOOKUP($A51,'Import Peak Change'!$A$106:ID$202,238,FALSE)),0,(VLOOKUP($A51,'Import Peak'!$A$3:ID$99,238,FALSE)-VLOOKUP($A51,'Import Peak Change'!$A$106:ID$202,238,FALSE)))</f>
        <v>0</v>
      </c>
      <c r="IE51" s="6">
        <f>IF(ISERROR(VLOOKUP($A51,'Import Peak'!$A$3:IE$99,239,FALSE)-VLOOKUP($A51,'Import Peak Change'!$A$106:IE$202,239,FALSE)),0,(VLOOKUP($A51,'Import Peak'!$A$3:IE$99,239,FALSE)-VLOOKUP($A51,'Import Peak Change'!$A$106:IE$202,239,FALSE)))</f>
        <v>0</v>
      </c>
    </row>
    <row r="52" spans="1:239">
      <c r="A52" s="168" t="str">
        <f>IF('Import Peak'!A49=0,"",'Import Peak'!A49)</f>
        <v/>
      </c>
      <c r="B52" s="6"/>
      <c r="C52" s="6"/>
      <c r="D52" s="6"/>
      <c r="E52" s="6"/>
      <c r="F52" s="6"/>
      <c r="G52" s="6">
        <f>IF(ISERROR(VLOOKUP($A52,'Import Peak'!$A$3:G$99,7,FALSE)-VLOOKUP($A52,'Import Peak Change'!$A$106:G$202,7,FALSE)),0,(VLOOKUP($A52,'Import Peak'!$A$3:G$99,7,FALSE)-VLOOKUP($A52,'Import Peak Change'!$A$106:G$202,7,FALSE)))</f>
        <v>0</v>
      </c>
      <c r="H52" s="6">
        <f>IF(ISERROR(VLOOKUP($A52,'Import Peak'!$A$3:H$99,8,FALSE)-VLOOKUP($A52,'Import Peak Change'!$A$106:H$202,8,FALSE)),0,(VLOOKUP($A52,'Import Peak'!$A$3:H$99,8,FALSE)-VLOOKUP($A52,'Import Peak Change'!$A$106:H$202,8,FALSE)))</f>
        <v>0</v>
      </c>
      <c r="I52" s="6">
        <f>IF(ISERROR(VLOOKUP($A52,'Import Peak'!$A$3:I$99,9,FALSE)-VLOOKUP($A52,'Import Peak Change'!$A$106:I$202,9,FALSE)),0,(VLOOKUP($A52,'Import Peak'!$A$3:I$99,9,FALSE)-VLOOKUP($A52,'Import Peak Change'!$A$106:I$202,9,FALSE)))</f>
        <v>0</v>
      </c>
      <c r="J52" s="6">
        <f>IF(ISERROR(VLOOKUP($A52,'Import Peak'!$A$3:J$99,10,FALSE)-VLOOKUP($A52,'Import Peak Change'!$A$106:J$202,10,FALSE)),0,(VLOOKUP($A52,'Import Peak'!$A$3:J$99,10,FALSE)-VLOOKUP($A52,'Import Peak Change'!$A$106:J$202,10,FALSE)))</f>
        <v>0</v>
      </c>
      <c r="K52" s="6">
        <f>IF(ISERROR(VLOOKUP($A52,'Import Peak'!$A$3:K$99,11,FALSE)-VLOOKUP($A52,'Import Peak Change'!$A$106:K$202,11,FALSE)),0,(VLOOKUP($A52,'Import Peak'!$A$3:K$99,11,FALSE)-VLOOKUP($A52,'Import Peak Change'!$A$106:K$202,11,FALSE)))</f>
        <v>0</v>
      </c>
      <c r="L52" s="6">
        <f>IF(ISERROR(VLOOKUP($A52,'Import Peak'!$A$3:L$99,12,FALSE)-VLOOKUP($A52,'Import Peak Change'!$A$106:L$202,12,FALSE)),0,(VLOOKUP($A52,'Import Peak'!$A$3:L$99,12,FALSE)-VLOOKUP($A52,'Import Peak Change'!$A$106:L$202,12,FALSE)))</f>
        <v>0</v>
      </c>
      <c r="M52" s="6">
        <f>IF(ISERROR(VLOOKUP($A52,'Import Peak'!$A$3:M$99,13,FALSE)-VLOOKUP($A52,'Import Peak Change'!$A$106:M$202,13,FALSE)),0,(VLOOKUP($A52,'Import Peak'!$A$3:M$99,13,FALSE)-VLOOKUP($A52,'Import Peak Change'!$A$106:M$202,13,FALSE)))</f>
        <v>0</v>
      </c>
      <c r="N52" s="6">
        <f>IF(ISERROR(VLOOKUP($A52,'Import Peak'!$A$3:N$99,14,FALSE)-VLOOKUP($A52,'Import Peak Change'!$A$106:N$202,14,FALSE)),0,(VLOOKUP($A52,'Import Peak'!$A$3:N$99,14,FALSE)-VLOOKUP($A52,'Import Peak Change'!$A$106:N$202,14,FALSE)))</f>
        <v>0</v>
      </c>
      <c r="O52" s="6">
        <f>IF(ISERROR(VLOOKUP($A52,'Import Peak'!$A$3:O$99,15,FALSE)-VLOOKUP($A52,'Import Peak Change'!$A$106:O$202,15,FALSE)),0,(VLOOKUP($A52,'Import Peak'!$A$3:O$99,15,FALSE)-VLOOKUP($A52,'Import Peak Change'!$A$106:O$202,15,FALSE)))</f>
        <v>0</v>
      </c>
      <c r="P52" s="6">
        <f>IF(ISERROR(VLOOKUP($A52,'Import Peak'!$A$3:P$99,16,FALSE)-VLOOKUP($A52,'Import Peak Change'!$A$106:P$202,16,FALSE)),0,(VLOOKUP($A52,'Import Peak'!$A$3:P$99,16,FALSE)-VLOOKUP($A52,'Import Peak Change'!$A$106:P$202,16,FALSE)))</f>
        <v>0</v>
      </c>
      <c r="Q52" s="6">
        <f>IF(ISERROR(VLOOKUP($A52,'Import Peak'!$A$3:Q$99,17,FALSE)-VLOOKUP($A52,'Import Peak Change'!$A$106:Q$202,17,FALSE)),0,(VLOOKUP($A52,'Import Peak'!$A$3:Q$99,17,FALSE)-VLOOKUP($A52,'Import Peak Change'!$A$106:Q$202,17,FALSE)))</f>
        <v>0</v>
      </c>
      <c r="R52" s="6">
        <f>IF(ISERROR(VLOOKUP($A52,'Import Peak'!$A$3:R$99,18,FALSE)-VLOOKUP($A52,'Import Peak Change'!$A$106:R$202,18,FALSE)),0,(VLOOKUP($A52,'Import Peak'!$A$3:R$99,18,FALSE)-VLOOKUP($A52,'Import Peak Change'!$A$106:R$202,18,FALSE)))</f>
        <v>0</v>
      </c>
      <c r="S52" s="6">
        <f>IF(ISERROR(VLOOKUP($A52,'Import Peak'!$A$3:S$99,19,FALSE)-VLOOKUP($A52,'Import Peak Change'!$A$106:S$202,19,FALSE)),0,(VLOOKUP($A52,'Import Peak'!$A$3:S$99,19,FALSE)-VLOOKUP($A52,'Import Peak Change'!$A$106:S$202,19,FALSE)))</f>
        <v>0</v>
      </c>
      <c r="T52" s="6">
        <f>IF(ISERROR(VLOOKUP($A52,'Import Peak'!$A$3:T$99,20,FALSE)-VLOOKUP($A52,'Import Peak Change'!$A$106:T$202,20,FALSE)),0,(VLOOKUP($A52,'Import Peak'!$A$3:T$99,20,FALSE)-VLOOKUP($A52,'Import Peak Change'!$A$106:T$202,20,FALSE)))</f>
        <v>0</v>
      </c>
      <c r="U52" s="6">
        <f>IF(ISERROR(VLOOKUP($A52,'Import Peak'!$A$3:U$99,21,FALSE)-VLOOKUP($A52,'Import Peak Change'!$A$106:U$202,21,FALSE)),0,(VLOOKUP($A52,'Import Peak'!$A$3:U$99,21,FALSE)-VLOOKUP($A52,'Import Peak Change'!$A$106:U$202,21,FALSE)))</f>
        <v>0</v>
      </c>
      <c r="V52" s="6">
        <f>IF(ISERROR(VLOOKUP($A52,'Import Peak'!$A$3:V$99,22,FALSE)-VLOOKUP($A52,'Import Peak Change'!$A$106:V$202,22,FALSE)),0,(VLOOKUP($A52,'Import Peak'!$A$3:V$99,22,FALSE)-VLOOKUP($A52,'Import Peak Change'!$A$106:V$202,22,FALSE)))</f>
        <v>0</v>
      </c>
      <c r="W52" s="6">
        <f>IF(ISERROR(VLOOKUP($A52,'Import Peak'!$A$3:W$99,23,FALSE)-VLOOKUP($A52,'Import Peak Change'!$A$106:W$202,23,FALSE)),0,(VLOOKUP($A52,'Import Peak'!$A$3:W$99,23,FALSE)-VLOOKUP($A52,'Import Peak Change'!$A$106:W$202,23,FALSE)))</f>
        <v>0</v>
      </c>
      <c r="X52" s="6">
        <f>IF(ISERROR(VLOOKUP($A52,'Import Peak'!$A$3:X$99,24,FALSE)-VLOOKUP($A52,'Import Peak Change'!$A$106:X$202,24,FALSE)),0,(VLOOKUP($A52,'Import Peak'!$A$3:X$99,24,FALSE)-VLOOKUP($A52,'Import Peak Change'!$A$106:X$202,24,FALSE)))</f>
        <v>0</v>
      </c>
      <c r="Y52" s="6">
        <f>IF(ISERROR(VLOOKUP($A52,'Import Peak'!$A$3:Y$99,25,FALSE)-VLOOKUP($A52,'Import Peak Change'!$A$106:Y$202,25,FALSE)),0,(VLOOKUP($A52,'Import Peak'!$A$3:Y$99,25,FALSE)-VLOOKUP($A52,'Import Peak Change'!$A$106:Y$202,25,FALSE)))</f>
        <v>0</v>
      </c>
      <c r="Z52" s="6">
        <f>IF(ISERROR(VLOOKUP($A52,'Import Peak'!$A$3:Z$99,26,FALSE)-VLOOKUP($A52,'Import Peak Change'!$A$106:Z$202,26,FALSE)),0,(VLOOKUP($A52,'Import Peak'!$A$3:Z$99,26,FALSE)-VLOOKUP($A52,'Import Peak Change'!$A$106:Z$202,26,FALSE)))</f>
        <v>0</v>
      </c>
      <c r="AA52" s="6">
        <f>IF(ISERROR(VLOOKUP($A52,'Import Peak'!$A$3:AA$99,27,FALSE)-VLOOKUP($A52,'Import Peak Change'!$A$106:AA$202,27,FALSE)),0,(VLOOKUP($A52,'Import Peak'!$A$3:AA$99,27,FALSE)-VLOOKUP($A52,'Import Peak Change'!$A$106:AA$202,27,FALSE)))</f>
        <v>0</v>
      </c>
      <c r="AB52" s="6">
        <f>IF(ISERROR(VLOOKUP($A52,'Import Peak'!$A$3:AB$99,28,FALSE)-VLOOKUP($A52,'Import Peak Change'!$A$106:AB$202,28,FALSE)),0,(VLOOKUP($A52,'Import Peak'!$A$3:AB$99,28,FALSE)-VLOOKUP($A52,'Import Peak Change'!$A$106:AB$202,28,FALSE)))</f>
        <v>0</v>
      </c>
      <c r="AC52" s="6">
        <f>IF(ISERROR(VLOOKUP($A52,'Import Peak'!$A$3:AC$99,29,FALSE)-VLOOKUP($A52,'Import Peak Change'!$A$106:AC$202,29,FALSE)),0,(VLOOKUP($A52,'Import Peak'!$A$3:AC$99,29,FALSE)-VLOOKUP($A52,'Import Peak Change'!$A$106:AC$202,29,FALSE)))</f>
        <v>0</v>
      </c>
      <c r="AD52" s="6">
        <f>IF(ISERROR(VLOOKUP($A52,'Import Peak'!$A$3:AD$99,30,FALSE)-VLOOKUP($A52,'Import Peak Change'!$A$106:AD$202,30,FALSE)),0,(VLOOKUP($A52,'Import Peak'!$A$3:AD$99,30,FALSE)-VLOOKUP($A52,'Import Peak Change'!$A$106:AD$202,30,FALSE)))</f>
        <v>0</v>
      </c>
      <c r="AE52" s="6">
        <f>IF(ISERROR(VLOOKUP($A52,'Import Peak'!$A$3:AE$99,31,FALSE)-VLOOKUP($A52,'Import Peak Change'!$A$106:AE$202,31,FALSE)),0,(VLOOKUP($A52,'Import Peak'!$A$3:AE$99,31,FALSE)-VLOOKUP($A52,'Import Peak Change'!$A$106:AE$202,31,FALSE)))</f>
        <v>0</v>
      </c>
      <c r="AF52" s="6">
        <f>IF(ISERROR(VLOOKUP($A52,'Import Peak'!$A$3:AF$99,32,FALSE)-VLOOKUP($A52,'Import Peak Change'!$A$106:AF$202,32,FALSE)),0,(VLOOKUP($A52,'Import Peak'!$A$3:AF$99,32,FALSE)-VLOOKUP($A52,'Import Peak Change'!$A$106:AF$202,32,FALSE)))</f>
        <v>0</v>
      </c>
      <c r="AG52" s="6">
        <f>IF(ISERROR(VLOOKUP($A52,'Import Peak'!$A$3:AG$99,33,FALSE)-VLOOKUP($A52,'Import Peak Change'!$A$106:AG$202,33,FALSE)),0,(VLOOKUP($A52,'Import Peak'!$A$3:AG$99,33,FALSE)-VLOOKUP($A52,'Import Peak Change'!$A$106:AG$202,33,FALSE)))</f>
        <v>0</v>
      </c>
      <c r="AH52" s="6">
        <f>IF(ISERROR(VLOOKUP($A52,'Import Peak'!$A$3:AH$99,34,FALSE)-VLOOKUP($A52,'Import Peak Change'!$A$106:AH$202,34,FALSE)),0,(VLOOKUP($A52,'Import Peak'!$A$3:AH$99,34,FALSE)-VLOOKUP($A52,'Import Peak Change'!$A$106:AH$202,34,FALSE)))</f>
        <v>0</v>
      </c>
      <c r="AI52" s="6">
        <f>IF(ISERROR(VLOOKUP($A52,'Import Peak'!$A$3:AI$99,35,FALSE)-VLOOKUP($A52,'Import Peak Change'!$A$106:AI$202,35,FALSE)),0,(VLOOKUP($A52,'Import Peak'!$A$3:AI$99,35,FALSE)-VLOOKUP($A52,'Import Peak Change'!$A$106:AI$202,35,FALSE)))</f>
        <v>0</v>
      </c>
      <c r="AJ52" s="6">
        <f>IF(ISERROR(VLOOKUP($A52,'Import Peak'!$A$3:AJ$99,36,FALSE)-VLOOKUP($A52,'Import Peak Change'!$A$106:AJ$202,36,FALSE)),0,(VLOOKUP($A52,'Import Peak'!$A$3:AJ$99,36,FALSE)-VLOOKUP($A52,'Import Peak Change'!$A$106:AJ$202,36,FALSE)))</f>
        <v>0</v>
      </c>
      <c r="AK52" s="6">
        <f>IF(ISERROR(VLOOKUP($A52,'Import Peak'!$A$3:AK$99,37,FALSE)-VLOOKUP($A52,'Import Peak Change'!$A$106:AK$202,37,FALSE)),0,(VLOOKUP($A52,'Import Peak'!$A$3:AK$99,37,FALSE)-VLOOKUP($A52,'Import Peak Change'!$A$106:AK$202,37,FALSE)))</f>
        <v>0</v>
      </c>
      <c r="AL52" s="6">
        <f>IF(ISERROR(VLOOKUP($A52,'Import Peak'!$A$3:AL$99,38,FALSE)-VLOOKUP($A52,'Import Peak Change'!$A$106:AL$202,38,FALSE)),0,(VLOOKUP($A52,'Import Peak'!$A$3:AL$99,38,FALSE)-VLOOKUP($A52,'Import Peak Change'!$A$106:AL$202,38,FALSE)))</f>
        <v>0</v>
      </c>
      <c r="AM52" s="6">
        <f>IF(ISERROR(VLOOKUP($A52,'Import Peak'!$A$3:AM$99,39,FALSE)-VLOOKUP($A52,'Import Peak Change'!$A$106:AM$202,39,FALSE)),0,(VLOOKUP($A52,'Import Peak'!$A$3:AM$99,39,FALSE)-VLOOKUP($A52,'Import Peak Change'!$A$106:AM$202,39,FALSE)))</f>
        <v>0</v>
      </c>
      <c r="AN52" s="6">
        <f>IF(ISERROR(VLOOKUP($A52,'Import Peak'!$A$3:AN$99,40,FALSE)-VLOOKUP($A52,'Import Peak Change'!$A$106:AN$202,40,FALSE)),0,(VLOOKUP($A52,'Import Peak'!$A$3:AN$99,40,FALSE)-VLOOKUP($A52,'Import Peak Change'!$A$106:AN$202,40,FALSE)))</f>
        <v>0</v>
      </c>
      <c r="AO52" s="6">
        <f>IF(ISERROR(VLOOKUP($A52,'Import Peak'!$A$3:AO$99,41,FALSE)-VLOOKUP($A52,'Import Peak Change'!$A$106:AO$202,41,FALSE)),0,(VLOOKUP($A52,'Import Peak'!$A$3:AO$99,41,FALSE)-VLOOKUP($A52,'Import Peak Change'!$A$106:AO$202,41,FALSE)))</f>
        <v>0</v>
      </c>
      <c r="AP52" s="6">
        <f>IF(ISERROR(VLOOKUP($A52,'Import Peak'!$A$3:AP$99,42,FALSE)-VLOOKUP($A52,'Import Peak Change'!$A$106:AP$202,42,FALSE)),0,(VLOOKUP($A52,'Import Peak'!$A$3:AP$99,42,FALSE)-VLOOKUP($A52,'Import Peak Change'!$A$106:AP$202,42,FALSE)))</f>
        <v>0</v>
      </c>
      <c r="AQ52" s="6">
        <f>IF(ISERROR(VLOOKUP($A52,'Import Peak'!$A$3:AQ$99,43,FALSE)-VLOOKUP($A52,'Import Peak Change'!$A$106:AQ$202,43,FALSE)),0,(VLOOKUP($A52,'Import Peak'!$A$3:AQ$99,43,FALSE)-VLOOKUP($A52,'Import Peak Change'!$A$106:AQ$202,43,FALSE)))</f>
        <v>0</v>
      </c>
      <c r="AR52" s="6">
        <f>IF(ISERROR(VLOOKUP($A52,'Import Peak'!$A$3:AR$99,44,FALSE)-VLOOKUP($A52,'Import Peak Change'!$A$106:AR$202,44,FALSE)),0,(VLOOKUP($A52,'Import Peak'!$A$3:AR$99,44,FALSE)-VLOOKUP($A52,'Import Peak Change'!$A$106:AR$202,44,FALSE)))</f>
        <v>0</v>
      </c>
      <c r="AS52" s="6">
        <f>IF(ISERROR(VLOOKUP($A52,'Import Peak'!$A$3:AS$99,45,FALSE)-VLOOKUP($A52,'Import Peak Change'!$A$106:AS$202,45,FALSE)),0,(VLOOKUP($A52,'Import Peak'!$A$3:AS$99,45,FALSE)-VLOOKUP($A52,'Import Peak Change'!$A$106:AS$202,45,FALSE)))</f>
        <v>0</v>
      </c>
      <c r="AT52" s="6">
        <f>IF(ISERROR(VLOOKUP($A52,'Import Peak'!$A$3:AT$99,46,FALSE)-VLOOKUP($A52,'Import Peak Change'!$A$106:AT$202,46,FALSE)),0,(VLOOKUP($A52,'Import Peak'!$A$3:AT$99,46,FALSE)-VLOOKUP($A52,'Import Peak Change'!$A$106:AT$202,46,FALSE)))</f>
        <v>0</v>
      </c>
      <c r="AU52" s="6">
        <f>IF(ISERROR(VLOOKUP($A52,'Import Peak'!$A$3:AU$99,47,FALSE)-VLOOKUP($A52,'Import Peak Change'!$A$106:AU$202,47,FALSE)),0,(VLOOKUP($A52,'Import Peak'!$A$3:AU$99,47,FALSE)-VLOOKUP($A52,'Import Peak Change'!$A$106:AU$202,47,FALSE)))</f>
        <v>0</v>
      </c>
      <c r="AV52" s="6">
        <f>IF(ISERROR(VLOOKUP($A52,'Import Peak'!$A$3:AV$99,48,FALSE)-VLOOKUP($A52,'Import Peak Change'!$A$106:AV$202,48,FALSE)),0,(VLOOKUP($A52,'Import Peak'!$A$3:AV$99,48,FALSE)-VLOOKUP($A52,'Import Peak Change'!$A$106:AV$202,48,FALSE)))</f>
        <v>0</v>
      </c>
      <c r="AW52" s="6">
        <f>IF(ISERROR(VLOOKUP($A52,'Import Peak'!$A$3:AW$99,49,FALSE)-VLOOKUP($A52,'Import Peak Change'!$A$106:AW$202,49,FALSE)),0,(VLOOKUP($A52,'Import Peak'!$A$3:AW$99,49,FALSE)-VLOOKUP($A52,'Import Peak Change'!$A$106:AW$202,49,FALSE)))</f>
        <v>0</v>
      </c>
      <c r="AX52" s="6">
        <f>IF(ISERROR(VLOOKUP($A52,'Import Peak'!$A$3:AX$99,50,FALSE)-VLOOKUP($A52,'Import Peak Change'!$A$106:AX$202,50,FALSE)),0,(VLOOKUP($A52,'Import Peak'!$A$3:AX$99,50,FALSE)-VLOOKUP($A52,'Import Peak Change'!$A$106:AX$202,50,FALSE)))</f>
        <v>0</v>
      </c>
      <c r="AY52" s="6">
        <f>IF(ISERROR(VLOOKUP($A52,'Import Peak'!$A$3:AY$99,51,FALSE)-VLOOKUP($A52,'Import Peak Change'!$A$106:AY$202,51,FALSE)),0,(VLOOKUP($A52,'Import Peak'!$A$3:AY$99,51,FALSE)-VLOOKUP($A52,'Import Peak Change'!$A$106:AY$202,51,FALSE)))</f>
        <v>0</v>
      </c>
      <c r="AZ52" s="6">
        <f>IF(ISERROR(VLOOKUP($A52,'Import Peak'!$A$3:AZ$99,52,FALSE)-VLOOKUP($A52,'Import Peak Change'!$A$106:AZ$202,52,FALSE)),0,(VLOOKUP($A52,'Import Peak'!$A$3:AZ$99,52,FALSE)-VLOOKUP($A52,'Import Peak Change'!$A$106:AZ$202,52,FALSE)))</f>
        <v>0</v>
      </c>
      <c r="BA52" s="6">
        <f>IF(ISERROR(VLOOKUP($A52,'Import Peak'!$A$3:BA$99,53,FALSE)-VLOOKUP($A52,'Import Peak Change'!$A$106:BA$202,53,FALSE)),0,(VLOOKUP($A52,'Import Peak'!$A$3:BA$99,53,FALSE)-VLOOKUP($A52,'Import Peak Change'!$A$106:BA$202,53,FALSE)))</f>
        <v>0</v>
      </c>
      <c r="BB52" s="6">
        <f>IF(ISERROR(VLOOKUP($A52,'Import Peak'!$A$3:BB$99,54,FALSE)-VLOOKUP($A52,'Import Peak Change'!$A$106:BB$202,54,FALSE)),0,(VLOOKUP($A52,'Import Peak'!$A$3:BB$99,54,FALSE)-VLOOKUP($A52,'Import Peak Change'!$A$106:BB$202,54,FALSE)))</f>
        <v>0</v>
      </c>
      <c r="BC52" s="6">
        <f>IF(ISERROR(VLOOKUP($A52,'Import Peak'!$A$3:BC$99,55,FALSE)-VLOOKUP($A52,'Import Peak Change'!$A$106:BC$202,55,FALSE)),0,(VLOOKUP($A52,'Import Peak'!$A$3:BC$99,55,FALSE)-VLOOKUP($A52,'Import Peak Change'!$A$106:BC$202,55,FALSE)))</f>
        <v>0</v>
      </c>
      <c r="BD52" s="6">
        <f>IF(ISERROR(VLOOKUP($A52,'Import Peak'!$A$3:BD$99,56,FALSE)-VLOOKUP($A52,'Import Peak Change'!$A$106:BD$202,56,FALSE)),0,(VLOOKUP($A52,'Import Peak'!$A$3:BD$99,56,FALSE)-VLOOKUP($A52,'Import Peak Change'!$A$106:BD$202,56,FALSE)))</f>
        <v>0</v>
      </c>
      <c r="BE52" s="6">
        <f>IF(ISERROR(VLOOKUP($A52,'Import Peak'!$A$3:BE$99,57,FALSE)-VLOOKUP($A52,'Import Peak Change'!$A$106:BE$202,57,FALSE)),0,(VLOOKUP($A52,'Import Peak'!$A$3:BE$99,57,FALSE)-VLOOKUP($A52,'Import Peak Change'!$A$106:BE$202,57,FALSE)))</f>
        <v>0</v>
      </c>
      <c r="BF52" s="6">
        <f>IF(ISERROR(VLOOKUP($A52,'Import Peak'!$A$3:BF$99,58,FALSE)-VLOOKUP($A52,'Import Peak Change'!$A$106:BF$202,58,FALSE)),0,(VLOOKUP($A52,'Import Peak'!$A$3:BF$99,58,FALSE)-VLOOKUP($A52,'Import Peak Change'!$A$106:BF$202,58,FALSE)))</f>
        <v>0</v>
      </c>
      <c r="BG52" s="6">
        <f>IF(ISERROR(VLOOKUP($A52,'Import Peak'!$A$3:BG$99,59,FALSE)-VLOOKUP($A52,'Import Peak Change'!$A$106:BG$202,59,FALSE)),0,(VLOOKUP($A52,'Import Peak'!$A$3:BG$99,59,FALSE)-VLOOKUP($A52,'Import Peak Change'!$A$106:BG$202,59,FALSE)))</f>
        <v>0</v>
      </c>
      <c r="BH52" s="6">
        <f>IF(ISERROR(VLOOKUP($A52,'Import Peak'!$A$3:BH$99,60,FALSE)-VLOOKUP($A52,'Import Peak Change'!$A$106:BH$202,60,FALSE)),0,(VLOOKUP($A52,'Import Peak'!$A$3:BH$99,60,FALSE)-VLOOKUP($A52,'Import Peak Change'!$A$106:BH$202,60,FALSE)))</f>
        <v>0</v>
      </c>
      <c r="BI52" s="6">
        <f>IF(ISERROR(VLOOKUP($A52,'Import Peak'!$A$3:BI$99,61,FALSE)-VLOOKUP($A52,'Import Peak Change'!$A$106:BI$202,61,FALSE)),0,(VLOOKUP($A52,'Import Peak'!$A$3:BI$99,61,FALSE)-VLOOKUP($A52,'Import Peak Change'!$A$106:BI$202,61,FALSE)))</f>
        <v>0</v>
      </c>
      <c r="BJ52" s="6">
        <f>IF(ISERROR(VLOOKUP($A52,'Import Peak'!$A$3:BJ$99,62,FALSE)-VLOOKUP($A52,'Import Peak Change'!$A$106:BJ$202,62,FALSE)),0,(VLOOKUP($A52,'Import Peak'!$A$3:BJ$99,62,FALSE)-VLOOKUP($A52,'Import Peak Change'!$A$106:BJ$202,62,FALSE)))</f>
        <v>0</v>
      </c>
      <c r="BK52" s="6">
        <f>IF(ISERROR(VLOOKUP($A52,'Import Peak'!$A$3:BK$99,63,FALSE)-VLOOKUP($A52,'Import Peak Change'!$A$106:BK$202,63,FALSE)),0,(VLOOKUP($A52,'Import Peak'!$A$3:BK$99,63,FALSE)-VLOOKUP($A52,'Import Peak Change'!$A$106:BK$202,63,FALSE)))</f>
        <v>0</v>
      </c>
      <c r="BL52" s="6">
        <f>IF(ISERROR(VLOOKUP($A52,'Import Peak'!$A$3:BL$99,64,FALSE)-VLOOKUP($A52,'Import Peak Change'!$A$106:BL$202,64,FALSE)),0,(VLOOKUP($A52,'Import Peak'!$A$3:BL$99,64,FALSE)-VLOOKUP($A52,'Import Peak Change'!$A$106:BL$202,64,FALSE)))</f>
        <v>0</v>
      </c>
      <c r="BM52" s="6">
        <f>IF(ISERROR(VLOOKUP($A52,'Import Peak'!$A$3:BM$99,65,FALSE)-VLOOKUP($A52,'Import Peak Change'!$A$106:BM$202,65,FALSE)),0,(VLOOKUP($A52,'Import Peak'!$A$3:BM$99,65,FALSE)-VLOOKUP($A52,'Import Peak Change'!$A$106:BM$202,65,FALSE)))</f>
        <v>0</v>
      </c>
      <c r="BN52" s="6">
        <f>IF(ISERROR(VLOOKUP($A52,'Import Peak'!$A$3:BN$99,66,FALSE)-VLOOKUP($A52,'Import Peak Change'!$A$106:BN$202,66,FALSE)),0,(VLOOKUP($A52,'Import Peak'!$A$3:BN$99,66,FALSE)-VLOOKUP($A52,'Import Peak Change'!$A$106:BN$202,66,FALSE)))</f>
        <v>0</v>
      </c>
      <c r="BO52" s="6">
        <f>IF(ISERROR(VLOOKUP($A52,'Import Peak'!$A$3:BO$99,67,FALSE)-VLOOKUP($A52,'Import Peak Change'!$A$106:BO$202,67,FALSE)),0,(VLOOKUP($A52,'Import Peak'!$A$3:BO$99,67,FALSE)-VLOOKUP($A52,'Import Peak Change'!$A$106:BO$202,67,FALSE)))</f>
        <v>0</v>
      </c>
      <c r="BP52" s="6">
        <f>IF(ISERROR(VLOOKUP($A52,'Import Peak'!$A$3:BP$99,68,FALSE)-VLOOKUP($A52,'Import Peak Change'!$A$106:BP$202,68,FALSE)),0,(VLOOKUP($A52,'Import Peak'!$A$3:BP$99,68,FALSE)-VLOOKUP($A52,'Import Peak Change'!$A$106:BP$202,68,FALSE)))</f>
        <v>0</v>
      </c>
      <c r="BQ52" s="6">
        <f>IF(ISERROR(VLOOKUP($A52,'Import Peak'!$A$3:BQ$99,69,FALSE)-VLOOKUP($A52,'Import Peak Change'!$A$106:BQ$202,69,FALSE)),0,(VLOOKUP($A52,'Import Peak'!$A$3:BQ$99,69,FALSE)-VLOOKUP($A52,'Import Peak Change'!$A$106:BQ$202,69,FALSE)))</f>
        <v>0</v>
      </c>
      <c r="BR52" s="6">
        <f>IF(ISERROR(VLOOKUP($A52,'Import Peak'!$A$3:BR$99,70,FALSE)-VLOOKUP($A52,'Import Peak Change'!$A$106:BR$202,70,FALSE)),0,(VLOOKUP($A52,'Import Peak'!$A$3:BR$99,70,FALSE)-VLOOKUP($A52,'Import Peak Change'!$A$106:BR$202,70,FALSE)))</f>
        <v>0</v>
      </c>
      <c r="BS52" s="6">
        <f>IF(ISERROR(VLOOKUP($A52,'Import Peak'!$A$3:BS$99,71,FALSE)-VLOOKUP($A52,'Import Peak Change'!$A$106:BS$202,71,FALSE)),0,(VLOOKUP($A52,'Import Peak'!$A$3:BS$99,71,FALSE)-VLOOKUP($A52,'Import Peak Change'!$A$106:BS$202,71,FALSE)))</f>
        <v>0</v>
      </c>
      <c r="BT52" s="6">
        <f>IF(ISERROR(VLOOKUP($A52,'Import Peak'!$A$3:BT$99,72,FALSE)-VLOOKUP($A52,'Import Peak Change'!$A$106:BT$202,72,FALSE)),0,(VLOOKUP($A52,'Import Peak'!$A$3:BT$99,72,FALSE)-VLOOKUP($A52,'Import Peak Change'!$A$106:BT$202,72,FALSE)))</f>
        <v>0</v>
      </c>
      <c r="BU52" s="6">
        <f>IF(ISERROR(VLOOKUP($A52,'Import Peak'!$A$3:BU$99,73,FALSE)-VLOOKUP($A52,'Import Peak Change'!$A$106:BU$202,73,FALSE)),0,(VLOOKUP($A52,'Import Peak'!$A$3:BU$99,73,FALSE)-VLOOKUP($A52,'Import Peak Change'!$A$106:BU$202,73,FALSE)))</f>
        <v>0</v>
      </c>
      <c r="BV52" s="6">
        <f>IF(ISERROR(VLOOKUP($A52,'Import Peak'!$A$3:BV$99,74,FALSE)-VLOOKUP($A52,'Import Peak Change'!$A$106:BV$202,74,FALSE)),0,(VLOOKUP($A52,'Import Peak'!$A$3:BV$99,74,FALSE)-VLOOKUP($A52,'Import Peak Change'!$A$106:BV$202,74,FALSE)))</f>
        <v>0</v>
      </c>
      <c r="BW52" s="6">
        <f>IF(ISERROR(VLOOKUP($A52,'Import Peak'!$A$3:BW$99,75,FALSE)-VLOOKUP($A52,'Import Peak Change'!$A$106:BW$202,75,FALSE)),0,(VLOOKUP($A52,'Import Peak'!$A$3:BW$99,75,FALSE)-VLOOKUP($A52,'Import Peak Change'!$A$106:BW$202,75,FALSE)))</f>
        <v>0</v>
      </c>
      <c r="BX52" s="6">
        <f>IF(ISERROR(VLOOKUP($A52,'Import Peak'!$A$3:BX$99,76,FALSE)-VLOOKUP($A52,'Import Peak Change'!$A$106:BX$202,76,FALSE)),0,(VLOOKUP($A52,'Import Peak'!$A$3:BX$99,76,FALSE)-VLOOKUP($A52,'Import Peak Change'!$A$106:BX$202,76,FALSE)))</f>
        <v>0</v>
      </c>
      <c r="BY52" s="6">
        <f>IF(ISERROR(VLOOKUP($A52,'Import Peak'!$A$3:BY$99,77,FALSE)-VLOOKUP($A52,'Import Peak Change'!$A$106:BY$202,77,FALSE)),0,(VLOOKUP($A52,'Import Peak'!$A$3:BY$99,77,FALSE)-VLOOKUP($A52,'Import Peak Change'!$A$106:BY$202,77,FALSE)))</f>
        <v>0</v>
      </c>
      <c r="BZ52" s="6">
        <f>IF(ISERROR(VLOOKUP($A52,'Import Peak'!$A$3:BZ$99,78,FALSE)-VLOOKUP($A52,'Import Peak Change'!$A$106:BZ$202,78,FALSE)),0,(VLOOKUP($A52,'Import Peak'!$A$3:BZ$99,78,FALSE)-VLOOKUP($A52,'Import Peak Change'!$A$106:BZ$202,78,FALSE)))</f>
        <v>0</v>
      </c>
      <c r="CA52" s="6">
        <f>IF(ISERROR(VLOOKUP($A52,'Import Peak'!$A$3:CA$99,79,FALSE)-VLOOKUP($A52,'Import Peak Change'!$A$106:CA$202,79,FALSE)),0,(VLOOKUP($A52,'Import Peak'!$A$3:CA$99,79,FALSE)-VLOOKUP($A52,'Import Peak Change'!$A$106:CA$202,79,FALSE)))</f>
        <v>0</v>
      </c>
      <c r="CB52" s="6">
        <f>IF(ISERROR(VLOOKUP($A52,'Import Peak'!$A$3:CB$99,80,FALSE)-VLOOKUP($A52,'Import Peak Change'!$A$106:CB$202,80,FALSE)),0,(VLOOKUP($A52,'Import Peak'!$A$3:CB$99,80,FALSE)-VLOOKUP($A52,'Import Peak Change'!$A$106:CB$202,80,FALSE)))</f>
        <v>0</v>
      </c>
      <c r="CC52" s="6">
        <f>IF(ISERROR(VLOOKUP($A52,'Import Peak'!$A$3:CC$99,81,FALSE)-VLOOKUP($A52,'Import Peak Change'!$A$106:CC$202,81,FALSE)),0,(VLOOKUP($A52,'Import Peak'!$A$3:CC$99,81,FALSE)-VLOOKUP($A52,'Import Peak Change'!$A$106:CC$202,81,FALSE)))</f>
        <v>0</v>
      </c>
      <c r="CD52" s="6">
        <f>IF(ISERROR(VLOOKUP($A52,'Import Peak'!$A$3:CD$99,82,FALSE)-VLOOKUP($A52,'Import Peak Change'!$A$106:CD$202,82,FALSE)),0,(VLOOKUP($A52,'Import Peak'!$A$3:CD$99,82,FALSE)-VLOOKUP($A52,'Import Peak Change'!$A$106:CD$202,82,FALSE)))</f>
        <v>0</v>
      </c>
      <c r="CE52" s="6">
        <f>IF(ISERROR(VLOOKUP($A52,'Import Peak'!$A$3:CE$99,83,FALSE)-VLOOKUP($A52,'Import Peak Change'!$A$106:CE$202,83,FALSE)),0,(VLOOKUP($A52,'Import Peak'!$A$3:CE$99,83,FALSE)-VLOOKUP($A52,'Import Peak Change'!$A$106:CE$202,83,FALSE)))</f>
        <v>0</v>
      </c>
      <c r="CF52" s="6">
        <f>IF(ISERROR(VLOOKUP($A52,'Import Peak'!$A$3:CF$99,84,FALSE)-VLOOKUP($A52,'Import Peak Change'!$A$106:CF$202,84,FALSE)),0,(VLOOKUP($A52,'Import Peak'!$A$3:CF$99,84,FALSE)-VLOOKUP($A52,'Import Peak Change'!$A$106:CF$202,84,FALSE)))</f>
        <v>0</v>
      </c>
      <c r="CG52" s="6">
        <f>IF(ISERROR(VLOOKUP($A52,'Import Peak'!$A$3:CG$99,85,FALSE)-VLOOKUP($A52,'Import Peak Change'!$A$106:CG$202,85,FALSE)),0,(VLOOKUP($A52,'Import Peak'!$A$3:CG$99,85,FALSE)-VLOOKUP($A52,'Import Peak Change'!$A$106:CG$202,85,FALSE)))</f>
        <v>0</v>
      </c>
      <c r="CH52" s="6">
        <f>IF(ISERROR(VLOOKUP($A52,'Import Peak'!$A$3:CH$99,86,FALSE)-VLOOKUP($A52,'Import Peak Change'!$A$106:CH$202,86,FALSE)),0,(VLOOKUP($A52,'Import Peak'!$A$3:CH$99,86,FALSE)-VLOOKUP($A52,'Import Peak Change'!$A$106:CH$202,86,FALSE)))</f>
        <v>0</v>
      </c>
      <c r="CI52" s="6">
        <f>IF(ISERROR(VLOOKUP($A52,'Import Peak'!$A$3:CI$99,87,FALSE)-VLOOKUP($A52,'Import Peak Change'!$A$106:CI$202,87,FALSE)),0,(VLOOKUP($A52,'Import Peak'!$A$3:CI$99,87,FALSE)-VLOOKUP($A52,'Import Peak Change'!$A$106:CI$202,87,FALSE)))</f>
        <v>0</v>
      </c>
      <c r="CJ52" s="6">
        <f>IF(ISERROR(VLOOKUP($A52,'Import Peak'!$A$3:CJ$99,88,FALSE)-VLOOKUP($A52,'Import Peak Change'!$A$106:CJ$202,88,FALSE)),0,(VLOOKUP($A52,'Import Peak'!$A$3:CJ$99,88,FALSE)-VLOOKUP($A52,'Import Peak Change'!$A$106:CJ$202,88,FALSE)))</f>
        <v>0</v>
      </c>
      <c r="CK52" s="6">
        <f>IF(ISERROR(VLOOKUP($A52,'Import Peak'!$A$3:CK$99,89,FALSE)-VLOOKUP($A52,'Import Peak Change'!$A$106:CK$202,89,FALSE)),0,(VLOOKUP($A52,'Import Peak'!$A$3:CK$99,89,FALSE)-VLOOKUP($A52,'Import Peak Change'!$A$106:CK$202,89,FALSE)))</f>
        <v>0</v>
      </c>
      <c r="CL52" s="6">
        <f>IF(ISERROR(VLOOKUP($A52,'Import Peak'!$A$3:CL$99,90,FALSE)-VLOOKUP($A52,'Import Peak Change'!$A$106:CL$202,90,FALSE)),0,(VLOOKUP($A52,'Import Peak'!$A$3:CL$99,90,FALSE)-VLOOKUP($A52,'Import Peak Change'!$A$106:CL$202,90,FALSE)))</f>
        <v>0</v>
      </c>
      <c r="CM52" s="6">
        <f>IF(ISERROR(VLOOKUP($A52,'Import Peak'!$A$3:CM$99,91,FALSE)-VLOOKUP($A52,'Import Peak Change'!$A$106:CM$202,91,FALSE)),0,(VLOOKUP($A52,'Import Peak'!$A$3:CM$99,91,FALSE)-VLOOKUP($A52,'Import Peak Change'!$A$106:CM$202,91,FALSE)))</f>
        <v>0</v>
      </c>
      <c r="CN52" s="6">
        <f>IF(ISERROR(VLOOKUP($A52,'Import Peak'!$A$3:CN$99,92,FALSE)-VLOOKUP($A52,'Import Peak Change'!$A$106:CN$202,92,FALSE)),0,(VLOOKUP($A52,'Import Peak'!$A$3:CN$99,92,FALSE)-VLOOKUP($A52,'Import Peak Change'!$A$106:CN$202,92,FALSE)))</f>
        <v>0</v>
      </c>
      <c r="CO52" s="6">
        <f>IF(ISERROR(VLOOKUP($A52,'Import Peak'!$A$3:CO$99,93,FALSE)-VLOOKUP($A52,'Import Peak Change'!$A$106:CO$202,93,FALSE)),0,(VLOOKUP($A52,'Import Peak'!$A$3:CO$99,93,FALSE)-VLOOKUP($A52,'Import Peak Change'!$A$106:CO$202,93,FALSE)))</f>
        <v>0</v>
      </c>
      <c r="CP52" s="6">
        <f>IF(ISERROR(VLOOKUP($A52,'Import Peak'!$A$3:CP$99,94,FALSE)-VLOOKUP($A52,'Import Peak Change'!$A$106:CP$202,94,FALSE)),0,(VLOOKUP($A52,'Import Peak'!$A$3:CP$99,94,FALSE)-VLOOKUP($A52,'Import Peak Change'!$A$106:CP$202,94,FALSE)))</f>
        <v>0</v>
      </c>
      <c r="CQ52" s="6">
        <f>IF(ISERROR(VLOOKUP($A52,'Import Peak'!$A$3:CQ$99,95,FALSE)-VLOOKUP($A52,'Import Peak Change'!$A$106:CQ$202,95,FALSE)),0,(VLOOKUP($A52,'Import Peak'!$A$3:CQ$99,95,FALSE)-VLOOKUP($A52,'Import Peak Change'!$A$106:CQ$202,95,FALSE)))</f>
        <v>0</v>
      </c>
      <c r="CR52" s="6">
        <f>IF(ISERROR(VLOOKUP($A52,'Import Peak'!$A$3:CR$99,96,FALSE)-VLOOKUP($A52,'Import Peak Change'!$A$106:CR$202,96,FALSE)),0,(VLOOKUP($A52,'Import Peak'!$A$3:CR$99,96,FALSE)-VLOOKUP($A52,'Import Peak Change'!$A$106:CR$202,96,FALSE)))</f>
        <v>0</v>
      </c>
      <c r="CS52" s="6">
        <f>IF(ISERROR(VLOOKUP($A52,'Import Peak'!$A$3:CS$99,97,FALSE)-VLOOKUP($A52,'Import Peak Change'!$A$106:CS$202,97,FALSE)),0,(VLOOKUP($A52,'Import Peak'!$A$3:CS$99,97,FALSE)-VLOOKUP($A52,'Import Peak Change'!$A$106:CS$202,97,FALSE)))</f>
        <v>0</v>
      </c>
      <c r="CT52" s="6">
        <f>IF(ISERROR(VLOOKUP($A52,'Import Peak'!$A$3:CT$99,98,FALSE)-VLOOKUP($A52,'Import Peak Change'!$A$106:CT$202,98,FALSE)),0,(VLOOKUP($A52,'Import Peak'!$A$3:CT$99,98,FALSE)-VLOOKUP($A52,'Import Peak Change'!$A$106:CT$202,98,FALSE)))</f>
        <v>0</v>
      </c>
      <c r="CU52" s="6">
        <f>IF(ISERROR(VLOOKUP($A52,'Import Peak'!$A$3:CU$99,99,FALSE)-VLOOKUP($A52,'Import Peak Change'!$A$106:CU$202,99,FALSE)),0,(VLOOKUP($A52,'Import Peak'!$A$3:CU$99,99,FALSE)-VLOOKUP($A52,'Import Peak Change'!$A$106:CU$202,99,FALSE)))</f>
        <v>0</v>
      </c>
      <c r="CV52" s="6">
        <f>IF(ISERROR(VLOOKUP($A52,'Import Peak'!$A$3:CV$99,100,FALSE)-VLOOKUP($A52,'Import Peak Change'!$A$106:CV$202,100,FALSE)),0,(VLOOKUP($A52,'Import Peak'!$A$3:CV$99,100,FALSE)-VLOOKUP($A52,'Import Peak Change'!$A$106:CV$202,100,FALSE)))</f>
        <v>0</v>
      </c>
      <c r="CW52" s="6">
        <f>IF(ISERROR(VLOOKUP($A52,'Import Peak'!$A$3:CW$99,101,FALSE)-VLOOKUP($A52,'Import Peak Change'!$A$106:CW$202,101,FALSE)),0,(VLOOKUP($A52,'Import Peak'!$A$3:CW$99,101,FALSE)-VLOOKUP($A52,'Import Peak Change'!$A$106:CW$202,101,FALSE)))</f>
        <v>0</v>
      </c>
      <c r="CX52" s="6">
        <f>IF(ISERROR(VLOOKUP($A52,'Import Peak'!$A$3:CX$99,102,FALSE)-VLOOKUP($A52,'Import Peak Change'!$A$106:CX$202,102,FALSE)),0,(VLOOKUP($A52,'Import Peak'!$A$3:CX$99,102,FALSE)-VLOOKUP($A52,'Import Peak Change'!$A$106:CX$202,102,FALSE)))</f>
        <v>0</v>
      </c>
      <c r="CY52" s="6">
        <f>IF(ISERROR(VLOOKUP($A52,'Import Peak'!$A$3:CY$99,103,FALSE)-VLOOKUP($A52,'Import Peak Change'!$A$106:CY$202,103,FALSE)),0,(VLOOKUP($A52,'Import Peak'!$A$3:CY$99,103,FALSE)-VLOOKUP($A52,'Import Peak Change'!$A$106:CY$202,103,FALSE)))</f>
        <v>0</v>
      </c>
      <c r="CZ52" s="6">
        <f>IF(ISERROR(VLOOKUP($A52,'Import Peak'!$A$3:CZ$99,104,FALSE)-VLOOKUP($A52,'Import Peak Change'!$A$106:CZ$202,104,FALSE)),0,(VLOOKUP($A52,'Import Peak'!$A$3:CZ$99,104,FALSE)-VLOOKUP($A52,'Import Peak Change'!$A$106:CZ$202,104,FALSE)))</f>
        <v>0</v>
      </c>
      <c r="DA52" s="6">
        <f>IF(ISERROR(VLOOKUP($A52,'Import Peak'!$A$3:DA$99,105,FALSE)-VLOOKUP($A52,'Import Peak Change'!$A$106:DA$202,105,FALSE)),0,(VLOOKUP($A52,'Import Peak'!$A$3:DA$99,105,FALSE)-VLOOKUP($A52,'Import Peak Change'!$A$106:DA$202,105,FALSE)))</f>
        <v>0</v>
      </c>
      <c r="DB52" s="6">
        <f>IF(ISERROR(VLOOKUP($A52,'Import Peak'!$A$3:DB$99,106,FALSE)-VLOOKUP($A52,'Import Peak Change'!$A$106:DB$202,106,FALSE)),0,(VLOOKUP($A52,'Import Peak'!$A$3:DB$99,106,FALSE)-VLOOKUP($A52,'Import Peak Change'!$A$106:DB$202,106,FALSE)))</f>
        <v>0</v>
      </c>
      <c r="DC52" s="6">
        <f>IF(ISERROR(VLOOKUP($A52,'Import Peak'!$A$3:DC$99,107,FALSE)-VLOOKUP($A52,'Import Peak Change'!$A$106:DC$202,107,FALSE)),0,(VLOOKUP($A52,'Import Peak'!$A$3:DC$99,107,FALSE)-VLOOKUP($A52,'Import Peak Change'!$A$106:DC$202,107,FALSE)))</f>
        <v>0</v>
      </c>
      <c r="DD52" s="6">
        <f>IF(ISERROR(VLOOKUP($A52,'Import Peak'!$A$3:DD$99,108,FALSE)-VLOOKUP($A52,'Import Peak Change'!$A$106:DD$202,108,FALSE)),0,(VLOOKUP($A52,'Import Peak'!$A$3:DD$99,108,FALSE)-VLOOKUP($A52,'Import Peak Change'!$A$106:DD$202,108,FALSE)))</f>
        <v>0</v>
      </c>
      <c r="DE52" s="6">
        <f>IF(ISERROR(VLOOKUP($A52,'Import Peak'!$A$3:DE$99,109,FALSE)-VLOOKUP($A52,'Import Peak Change'!$A$106:DE$202,109,FALSE)),0,(VLOOKUP($A52,'Import Peak'!$A$3:DE$99,109,FALSE)-VLOOKUP($A52,'Import Peak Change'!$A$106:DE$202,109,FALSE)))</f>
        <v>0</v>
      </c>
      <c r="DF52" s="6">
        <f>IF(ISERROR(VLOOKUP($A52,'Import Peak'!$A$3:DF$99,110,FALSE)-VLOOKUP($A52,'Import Peak Change'!$A$106:DF$202,110,FALSE)),0,(VLOOKUP($A52,'Import Peak'!$A$3:DF$99,110,FALSE)-VLOOKUP($A52,'Import Peak Change'!$A$106:DF$202,110,FALSE)))</f>
        <v>0</v>
      </c>
      <c r="DG52" s="6">
        <f>IF(ISERROR(VLOOKUP($A52,'Import Peak'!$A$3:DG$99,111,FALSE)-VLOOKUP($A52,'Import Peak Change'!$A$106:DG$202,111,FALSE)),0,(VLOOKUP($A52,'Import Peak'!$A$3:DG$99,111,FALSE)-VLOOKUP($A52,'Import Peak Change'!$A$106:DG$202,111,FALSE)))</f>
        <v>0</v>
      </c>
      <c r="DH52" s="6">
        <f>IF(ISERROR(VLOOKUP($A52,'Import Peak'!$A$3:DH$99,112,FALSE)-VLOOKUP($A52,'Import Peak Change'!$A$106:DH$202,112,FALSE)),0,(VLOOKUP($A52,'Import Peak'!$A$3:DH$99,112,FALSE)-VLOOKUP($A52,'Import Peak Change'!$A$106:DH$202,112,FALSE)))</f>
        <v>0</v>
      </c>
      <c r="DI52" s="6">
        <f>IF(ISERROR(VLOOKUP($A52,'Import Peak'!$A$3:DI$99,113,FALSE)-VLOOKUP($A52,'Import Peak Change'!$A$106:DI$202,113,FALSE)),0,(VLOOKUP($A52,'Import Peak'!$A$3:DI$99,113,FALSE)-VLOOKUP($A52,'Import Peak Change'!$A$106:DI$202,113,FALSE)))</f>
        <v>0</v>
      </c>
      <c r="DJ52" s="6">
        <f>IF(ISERROR(VLOOKUP($A52,'Import Peak'!$A$3:DJ$99,114,FALSE)-VLOOKUP($A52,'Import Peak Change'!$A$106:DJ$202,114,FALSE)),0,(VLOOKUP($A52,'Import Peak'!$A$3:DJ$99,114,FALSE)-VLOOKUP($A52,'Import Peak Change'!$A$106:DJ$202,114,FALSE)))</f>
        <v>0</v>
      </c>
      <c r="DK52" s="6">
        <f>IF(ISERROR(VLOOKUP($A52,'Import Peak'!$A$3:DK$99,115,FALSE)-VLOOKUP($A52,'Import Peak Change'!$A$106:DK$202,115,FALSE)),0,(VLOOKUP($A52,'Import Peak'!$A$3:DK$99,115,FALSE)-VLOOKUP($A52,'Import Peak Change'!$A$106:DK$202,115,FALSE)))</f>
        <v>0</v>
      </c>
      <c r="DL52" s="6">
        <f>IF(ISERROR(VLOOKUP($A52,'Import Peak'!$A$3:DL$99,116,FALSE)-VLOOKUP($A52,'Import Peak Change'!$A$106:DL$202,116,FALSE)),0,(VLOOKUP($A52,'Import Peak'!$A$3:DL$99,116,FALSE)-VLOOKUP($A52,'Import Peak Change'!$A$106:DL$202,116,FALSE)))</f>
        <v>0</v>
      </c>
      <c r="DM52" s="6">
        <f>IF(ISERROR(VLOOKUP($A52,'Import Peak'!$A$3:DM$99,117,FALSE)-VLOOKUP($A52,'Import Peak Change'!$A$106:DM$202,117,FALSE)),0,(VLOOKUP($A52,'Import Peak'!$A$3:DM$99,117,FALSE)-VLOOKUP($A52,'Import Peak Change'!$A$106:DM$202,117,FALSE)))</f>
        <v>0</v>
      </c>
      <c r="DN52" s="6">
        <f>IF(ISERROR(VLOOKUP($A52,'Import Peak'!$A$3:DN$99,118,FALSE)-VLOOKUP($A52,'Import Peak Change'!$A$106:DN$202,118,FALSE)),0,(VLOOKUP($A52,'Import Peak'!$A$3:DN$99,118,FALSE)-VLOOKUP($A52,'Import Peak Change'!$A$106:DN$202,118,FALSE)))</f>
        <v>0</v>
      </c>
      <c r="DO52" s="6">
        <f>IF(ISERROR(VLOOKUP($A52,'Import Peak'!$A$3:DO$99,119,FALSE)-VLOOKUP($A52,'Import Peak Change'!$A$106:DO$202,119,FALSE)),0,(VLOOKUP($A52,'Import Peak'!$A$3:DO$99,119,FALSE)-VLOOKUP($A52,'Import Peak Change'!$A$106:DO$202,119,FALSE)))</f>
        <v>0</v>
      </c>
      <c r="DP52" s="6">
        <f>IF(ISERROR(VLOOKUP($A52,'Import Peak'!$A$3:DP$99,120,FALSE)-VLOOKUP($A52,'Import Peak Change'!$A$106:DP$202,120,FALSE)),0,(VLOOKUP($A52,'Import Peak'!$A$3:DP$99,120,FALSE)-VLOOKUP($A52,'Import Peak Change'!$A$106:DP$202,120,FALSE)))</f>
        <v>0</v>
      </c>
      <c r="DQ52" s="6">
        <f>IF(ISERROR(VLOOKUP($A52,'Import Peak'!$A$3:DQ$99,121,FALSE)-VLOOKUP($A52,'Import Peak Change'!$A$106:DQ$202,121,FALSE)),0,(VLOOKUP($A52,'Import Peak'!$A$3:DQ$99,121,FALSE)-VLOOKUP($A52,'Import Peak Change'!$A$106:DQ$202,121,FALSE)))</f>
        <v>0</v>
      </c>
      <c r="DR52" s="6">
        <f>IF(ISERROR(VLOOKUP($A52,'Import Peak'!$A$3:DR$99,122,FALSE)-VLOOKUP($A52,'Import Peak Change'!$A$106:DR$202,122,FALSE)),0,(VLOOKUP($A52,'Import Peak'!$A$3:DR$99,122,FALSE)-VLOOKUP($A52,'Import Peak Change'!$A$106:DR$202,122,FALSE)))</f>
        <v>0</v>
      </c>
      <c r="DS52" s="6">
        <f>IF(ISERROR(VLOOKUP($A52,'Import Peak'!$A$3:DS$99,123,FALSE)-VLOOKUP($A52,'Import Peak Change'!$A$106:DS$202,123,FALSE)),0,(VLOOKUP($A52,'Import Peak'!$A$3:DS$99,123,FALSE)-VLOOKUP($A52,'Import Peak Change'!$A$106:DS$202,123,FALSE)))</f>
        <v>0</v>
      </c>
      <c r="DT52" s="6">
        <f>IF(ISERROR(VLOOKUP($A52,'Import Peak'!$A$3:DT$99,124,FALSE)-VLOOKUP($A52,'Import Peak Change'!$A$106:DT$202,124,FALSE)),0,(VLOOKUP($A52,'Import Peak'!$A$3:DT$99,124,FALSE)-VLOOKUP($A52,'Import Peak Change'!$A$106:DT$202,124,FALSE)))</f>
        <v>0</v>
      </c>
      <c r="DU52" s="6">
        <f>IF(ISERROR(VLOOKUP($A52,'Import Peak'!$A$3:DU$99,125,FALSE)-VLOOKUP($A52,'Import Peak Change'!$A$106:DU$202,125,FALSE)),0,(VLOOKUP($A52,'Import Peak'!$A$3:DU$99,125,FALSE)-VLOOKUP($A52,'Import Peak Change'!$A$106:DU$202,125,FALSE)))</f>
        <v>0</v>
      </c>
      <c r="DV52" s="6">
        <f>IF(ISERROR(VLOOKUP($A52,'Import Peak'!$A$3:DV$99,126,FALSE)-VLOOKUP($A52,'Import Peak Change'!$A$106:DV$202,126,FALSE)),0,(VLOOKUP($A52,'Import Peak'!$A$3:DV$99,126,FALSE)-VLOOKUP($A52,'Import Peak Change'!$A$106:DV$202,126,FALSE)))</f>
        <v>0</v>
      </c>
      <c r="DW52" s="6">
        <f>IF(ISERROR(VLOOKUP($A52,'Import Peak'!$A$3:DW$99,127,FALSE)-VLOOKUP($A52,'Import Peak Change'!$A$106:DW$202,127,FALSE)),0,(VLOOKUP($A52,'Import Peak'!$A$3:DW$99,127,FALSE)-VLOOKUP($A52,'Import Peak Change'!$A$106:DW$202,127,FALSE)))</f>
        <v>0</v>
      </c>
      <c r="DX52" s="6">
        <f>IF(ISERROR(VLOOKUP($A52,'Import Peak'!$A$3:DX$99,128,FALSE)-VLOOKUP($A52,'Import Peak Change'!$A$106:DX$202,128,FALSE)),0,(VLOOKUP($A52,'Import Peak'!$A$3:DX$99,128,FALSE)-VLOOKUP($A52,'Import Peak Change'!$A$106:DX$202,128,FALSE)))</f>
        <v>0</v>
      </c>
      <c r="DY52" s="6">
        <f>IF(ISERROR(VLOOKUP($A52,'Import Peak'!$A$3:DY$99,129,FALSE)-VLOOKUP($A52,'Import Peak Change'!$A$106:DY$202,129,FALSE)),0,(VLOOKUP($A52,'Import Peak'!$A$3:DY$99,129,FALSE)-VLOOKUP($A52,'Import Peak Change'!$A$106:DY$202,129,FALSE)))</f>
        <v>0</v>
      </c>
      <c r="DZ52" s="6">
        <f>IF(ISERROR(VLOOKUP($A52,'Import Peak'!$A$3:DZ$99,130,FALSE)-VLOOKUP($A52,'Import Peak Change'!$A$106:DZ$202,130,FALSE)),0,(VLOOKUP($A52,'Import Peak'!$A$3:DZ$99,130,FALSE)-VLOOKUP($A52,'Import Peak Change'!$A$106:DZ$202,130,FALSE)))</f>
        <v>0</v>
      </c>
      <c r="EA52" s="6">
        <f>IF(ISERROR(VLOOKUP($A52,'Import Peak'!$A$3:EA$99,131,FALSE)-VLOOKUP($A52,'Import Peak Change'!$A$106:EA$202,131,FALSE)),0,(VLOOKUP($A52,'Import Peak'!$A$3:EA$99,131,FALSE)-VLOOKUP($A52,'Import Peak Change'!$A$106:EA$202,131,FALSE)))</f>
        <v>0</v>
      </c>
      <c r="EB52" s="6">
        <f>IF(ISERROR(VLOOKUP($A52,'Import Peak'!$A$3:EB$99,132,FALSE)-VLOOKUP($A52,'Import Peak Change'!$A$106:EB$202,132,FALSE)),0,(VLOOKUP($A52,'Import Peak'!$A$3:EB$99,132,FALSE)-VLOOKUP($A52,'Import Peak Change'!$A$106:EB$202,132,FALSE)))</f>
        <v>0</v>
      </c>
      <c r="EC52" s="6">
        <f>IF(ISERROR(VLOOKUP($A52,'Import Peak'!$A$3:EC$99,133,FALSE)-VLOOKUP($A52,'Import Peak Change'!$A$106:EC$202,133,FALSE)),0,(VLOOKUP($A52,'Import Peak'!$A$3:EC$99,133,FALSE)-VLOOKUP($A52,'Import Peak Change'!$A$106:EC$202,133,FALSE)))</f>
        <v>0</v>
      </c>
      <c r="ED52" s="6">
        <f>IF(ISERROR(VLOOKUP($A52,'Import Peak'!$A$3:ED$99,134,FALSE)-VLOOKUP($A52,'Import Peak Change'!$A$106:ED$202,134,FALSE)),0,(VLOOKUP($A52,'Import Peak'!$A$3:ED$99,134,FALSE)-VLOOKUP($A52,'Import Peak Change'!$A$106:ED$202,134,FALSE)))</f>
        <v>0</v>
      </c>
      <c r="EE52" s="6">
        <f>IF(ISERROR(VLOOKUP($A52,'Import Peak'!$A$3:EE$99,135,FALSE)-VLOOKUP($A52,'Import Peak Change'!$A$106:EE$202,135,FALSE)),0,(VLOOKUP($A52,'Import Peak'!$A$3:EE$99,135,FALSE)-VLOOKUP($A52,'Import Peak Change'!$A$106:EE$202,135,FALSE)))</f>
        <v>0</v>
      </c>
      <c r="EF52" s="6">
        <f>IF(ISERROR(VLOOKUP($A52,'Import Peak'!$A$3:EF$99,136,FALSE)-VLOOKUP($A52,'Import Peak Change'!$A$106:EF$202,136,FALSE)),0,(VLOOKUP($A52,'Import Peak'!$A$3:EF$99,136,FALSE)-VLOOKUP($A52,'Import Peak Change'!$A$106:EF$202,136,FALSE)))</f>
        <v>0</v>
      </c>
      <c r="EG52" s="6">
        <f>IF(ISERROR(VLOOKUP($A52,'Import Peak'!$A$3:EG$99,137,FALSE)-VLOOKUP($A52,'Import Peak Change'!$A$106:EG$202,137,FALSE)),0,(VLOOKUP($A52,'Import Peak'!$A$3:EG$99,137,FALSE)-VLOOKUP($A52,'Import Peak Change'!$A$106:EG$202,137,FALSE)))</f>
        <v>0</v>
      </c>
      <c r="EH52" s="6">
        <f>IF(ISERROR(VLOOKUP($A52,'Import Peak'!$A$3:EH$99,138,FALSE)-VLOOKUP($A52,'Import Peak Change'!$A$106:EH$202,138,FALSE)),0,(VLOOKUP($A52,'Import Peak'!$A$3:EH$99,138,FALSE)-VLOOKUP($A52,'Import Peak Change'!$A$106:EH$202,138,FALSE)))</f>
        <v>0</v>
      </c>
      <c r="EI52" s="6">
        <f>IF(ISERROR(VLOOKUP($A52,'Import Peak'!$A$3:EI$99,139,FALSE)-VLOOKUP($A52,'Import Peak Change'!$A$106:EI$202,139,FALSE)),0,(VLOOKUP($A52,'Import Peak'!$A$3:EI$99,139,FALSE)-VLOOKUP($A52,'Import Peak Change'!$A$106:EI$202,139,FALSE)))</f>
        <v>0</v>
      </c>
      <c r="EJ52" s="6">
        <f>IF(ISERROR(VLOOKUP($A52,'Import Peak'!$A$3:EJ$99,140,FALSE)-VLOOKUP($A52,'Import Peak Change'!$A$106:EJ$202,140,FALSE)),0,(VLOOKUP($A52,'Import Peak'!$A$3:EJ$99,140,FALSE)-VLOOKUP($A52,'Import Peak Change'!$A$106:EJ$202,140,FALSE)))</f>
        <v>0</v>
      </c>
      <c r="EK52" s="6">
        <f>IF(ISERROR(VLOOKUP($A52,'Import Peak'!$A$3:EK$99,141,FALSE)-VLOOKUP($A52,'Import Peak Change'!$A$106:EK$202,141,FALSE)),0,(VLOOKUP($A52,'Import Peak'!$A$3:EK$99,141,FALSE)-VLOOKUP($A52,'Import Peak Change'!$A$106:EK$202,141,FALSE)))</f>
        <v>0</v>
      </c>
      <c r="EL52" s="6">
        <f>IF(ISERROR(VLOOKUP($A52,'Import Peak'!$A$3:EL$99,142,FALSE)-VLOOKUP($A52,'Import Peak Change'!$A$106:EL$202,142,FALSE)),0,(VLOOKUP($A52,'Import Peak'!$A$3:EL$99,142,FALSE)-VLOOKUP($A52,'Import Peak Change'!$A$106:EL$202,142,FALSE)))</f>
        <v>0</v>
      </c>
      <c r="EM52" s="6">
        <f>IF(ISERROR(VLOOKUP($A52,'Import Peak'!$A$3:EM$99,143,FALSE)-VLOOKUP($A52,'Import Peak Change'!$A$106:EM$202,143,FALSE)),0,(VLOOKUP($A52,'Import Peak'!$A$3:EM$99,143,FALSE)-VLOOKUP($A52,'Import Peak Change'!$A$106:EM$202,143,FALSE)))</f>
        <v>0</v>
      </c>
      <c r="EN52" s="6">
        <f>IF(ISERROR(VLOOKUP($A52,'Import Peak'!$A$3:EN$99,144,FALSE)-VLOOKUP($A52,'Import Peak Change'!$A$106:EN$202,144,FALSE)),0,(VLOOKUP($A52,'Import Peak'!$A$3:EN$99,144,FALSE)-VLOOKUP($A52,'Import Peak Change'!$A$106:EN$202,144,FALSE)))</f>
        <v>0</v>
      </c>
      <c r="EO52" s="6">
        <f>IF(ISERROR(VLOOKUP($A52,'Import Peak'!$A$3:EO$99,145,FALSE)-VLOOKUP($A52,'Import Peak Change'!$A$106:EO$202,145,FALSE)),0,(VLOOKUP($A52,'Import Peak'!$A$3:EO$99,145,FALSE)-VLOOKUP($A52,'Import Peak Change'!$A$106:EO$202,145,FALSE)))</f>
        <v>0</v>
      </c>
      <c r="EP52" s="6">
        <f>IF(ISERROR(VLOOKUP($A52,'Import Peak'!$A$3:EP$99,146,FALSE)-VLOOKUP($A52,'Import Peak Change'!$A$106:EP$202,146,FALSE)),0,(VLOOKUP($A52,'Import Peak'!$A$3:EP$99,146,FALSE)-VLOOKUP($A52,'Import Peak Change'!$A$106:EP$202,146,FALSE)))</f>
        <v>0</v>
      </c>
      <c r="EQ52" s="6">
        <f>IF(ISERROR(VLOOKUP($A52,'Import Peak'!$A$3:EQ$99,147,FALSE)-VLOOKUP($A52,'Import Peak Change'!$A$106:EQ$202,147,FALSE)),0,(VLOOKUP($A52,'Import Peak'!$A$3:EQ$99,147,FALSE)-VLOOKUP($A52,'Import Peak Change'!$A$106:EQ$202,147,FALSE)))</f>
        <v>0</v>
      </c>
      <c r="ER52" s="6">
        <f>IF(ISERROR(VLOOKUP($A52,'Import Peak'!$A$3:ER$99,148,FALSE)-VLOOKUP($A52,'Import Peak Change'!$A$106:ER$202,148,FALSE)),0,(VLOOKUP($A52,'Import Peak'!$A$3:ER$99,148,FALSE)-VLOOKUP($A52,'Import Peak Change'!$A$106:ER$202,148,FALSE)))</f>
        <v>0</v>
      </c>
      <c r="ES52" s="6">
        <f>IF(ISERROR(VLOOKUP($A52,'Import Peak'!$A$3:ES$99,149,FALSE)-VLOOKUP($A52,'Import Peak Change'!$A$106:ES$202,149,FALSE)),0,(VLOOKUP($A52,'Import Peak'!$A$3:ES$99,149,FALSE)-VLOOKUP($A52,'Import Peak Change'!$A$106:ES$202,149,FALSE)))</f>
        <v>0</v>
      </c>
      <c r="ET52" s="6">
        <f>IF(ISERROR(VLOOKUP($A52,'Import Peak'!$A$3:ET$99,150,FALSE)-VLOOKUP($A52,'Import Peak Change'!$A$106:ET$202,150,FALSE)),0,(VLOOKUP($A52,'Import Peak'!$A$3:ET$99,150,FALSE)-VLOOKUP($A52,'Import Peak Change'!$A$106:ET$202,150,FALSE)))</f>
        <v>0</v>
      </c>
      <c r="EU52" s="6">
        <f>IF(ISERROR(VLOOKUP($A52,'Import Peak'!$A$3:EU$99,151,FALSE)-VLOOKUP($A52,'Import Peak Change'!$A$106:EU$202,151,FALSE)),0,(VLOOKUP($A52,'Import Peak'!$A$3:EU$99,151,FALSE)-VLOOKUP($A52,'Import Peak Change'!$A$106:EU$202,151,FALSE)))</f>
        <v>0</v>
      </c>
      <c r="EV52" s="6">
        <f>IF(ISERROR(VLOOKUP($A52,'Import Peak'!$A$3:EV$99,152,FALSE)-VLOOKUP($A52,'Import Peak Change'!$A$106:EV$202,152,FALSE)),0,(VLOOKUP($A52,'Import Peak'!$A$3:EV$99,152,FALSE)-VLOOKUP($A52,'Import Peak Change'!$A$106:EV$202,152,FALSE)))</f>
        <v>0</v>
      </c>
      <c r="EW52" s="6">
        <f>IF(ISERROR(VLOOKUP($A52,'Import Peak'!$A$3:EW$99,153,FALSE)-VLOOKUP($A52,'Import Peak Change'!$A$106:EW$202,153,FALSE)),0,(VLOOKUP($A52,'Import Peak'!$A$3:EW$99,153,FALSE)-VLOOKUP($A52,'Import Peak Change'!$A$106:EW$202,153,FALSE)))</f>
        <v>0</v>
      </c>
      <c r="EX52" s="6">
        <f>IF(ISERROR(VLOOKUP($A52,'Import Peak'!$A$3:EX$99,154,FALSE)-VLOOKUP($A52,'Import Peak Change'!$A$106:EX$202,154,FALSE)),0,(VLOOKUP($A52,'Import Peak'!$A$3:EX$99,154,FALSE)-VLOOKUP($A52,'Import Peak Change'!$A$106:EX$202,154,FALSE)))</f>
        <v>0</v>
      </c>
      <c r="EY52" s="6">
        <f>IF(ISERROR(VLOOKUP($A52,'Import Peak'!$A$3:EY$99,155,FALSE)-VLOOKUP($A52,'Import Peak Change'!$A$106:EY$202,155,FALSE)),0,(VLOOKUP($A52,'Import Peak'!$A$3:EY$99,155,FALSE)-VLOOKUP($A52,'Import Peak Change'!$A$106:EY$202,155,FALSE)))</f>
        <v>0</v>
      </c>
      <c r="EZ52" s="6">
        <f>IF(ISERROR(VLOOKUP($A52,'Import Peak'!$A$3:EZ$99,156,FALSE)-VLOOKUP($A52,'Import Peak Change'!$A$106:EZ$202,156,FALSE)),0,(VLOOKUP($A52,'Import Peak'!$A$3:EZ$99,156,FALSE)-VLOOKUP($A52,'Import Peak Change'!$A$106:EZ$202,156,FALSE)))</f>
        <v>0</v>
      </c>
      <c r="FA52" s="6">
        <f>IF(ISERROR(VLOOKUP($A52,'Import Peak'!$A$3:FA$99,157,FALSE)-VLOOKUP($A52,'Import Peak Change'!$A$106:FA$202,157,FALSE)),0,(VLOOKUP($A52,'Import Peak'!$A$3:FA$99,157,FALSE)-VLOOKUP($A52,'Import Peak Change'!$A$106:FA$202,157,FALSE)))</f>
        <v>0</v>
      </c>
      <c r="FB52" s="6">
        <f>IF(ISERROR(VLOOKUP($A52,'Import Peak'!$A$3:FB$99,158,FALSE)-VLOOKUP($A52,'Import Peak Change'!$A$106:FB$202,158,FALSE)),0,(VLOOKUP($A52,'Import Peak'!$A$3:FB$99,158,FALSE)-VLOOKUP($A52,'Import Peak Change'!$A$106:FB$202,158,FALSE)))</f>
        <v>0</v>
      </c>
      <c r="FC52" s="6">
        <f>IF(ISERROR(VLOOKUP($A52,'Import Peak'!$A$3:FC$99,159,FALSE)-VLOOKUP($A52,'Import Peak Change'!$A$106:FC$202,159,FALSE)),0,(VLOOKUP($A52,'Import Peak'!$A$3:FC$99,159,FALSE)-VLOOKUP($A52,'Import Peak Change'!$A$106:FC$202,159,FALSE)))</f>
        <v>0</v>
      </c>
      <c r="FD52" s="6">
        <f>IF(ISERROR(VLOOKUP($A52,'Import Peak'!$A$3:FD$99,160,FALSE)-VLOOKUP($A52,'Import Peak Change'!$A$106:FD$202,160,FALSE)),0,(VLOOKUP($A52,'Import Peak'!$A$3:FD$99,160,FALSE)-VLOOKUP($A52,'Import Peak Change'!$A$106:FD$202,160,FALSE)))</f>
        <v>0</v>
      </c>
      <c r="FE52" s="6">
        <f>IF(ISERROR(VLOOKUP($A52,'Import Peak'!$A$3:FE$99,161,FALSE)-VLOOKUP($A52,'Import Peak Change'!$A$106:FE$202,161,FALSE)),0,(VLOOKUP($A52,'Import Peak'!$A$3:FE$99,161,FALSE)-VLOOKUP($A52,'Import Peak Change'!$A$106:FE$202,161,FALSE)))</f>
        <v>0</v>
      </c>
      <c r="FF52" s="6">
        <f>IF(ISERROR(VLOOKUP($A52,'Import Peak'!$A$3:FF$99,162,FALSE)-VLOOKUP($A52,'Import Peak Change'!$A$106:FF$202,162,FALSE)),0,(VLOOKUP($A52,'Import Peak'!$A$3:FF$99,162,FALSE)-VLOOKUP($A52,'Import Peak Change'!$A$106:FF$202,162,FALSE)))</f>
        <v>0</v>
      </c>
      <c r="FG52" s="6">
        <f>IF(ISERROR(VLOOKUP($A52,'Import Peak'!$A$3:FG$99,163,FALSE)-VLOOKUP($A52,'Import Peak Change'!$A$106:FG$202,163,FALSE)),0,(VLOOKUP($A52,'Import Peak'!$A$3:FG$99,163,FALSE)-VLOOKUP($A52,'Import Peak Change'!$A$106:FG$202,163,FALSE)))</f>
        <v>0</v>
      </c>
      <c r="FH52" s="6">
        <f>IF(ISERROR(VLOOKUP($A52,'Import Peak'!$A$3:FH$99,164,FALSE)-VLOOKUP($A52,'Import Peak Change'!$A$106:FH$202,164,FALSE)),0,(VLOOKUP($A52,'Import Peak'!$A$3:FH$99,164,FALSE)-VLOOKUP($A52,'Import Peak Change'!$A$106:FH$202,164,FALSE)))</f>
        <v>0</v>
      </c>
      <c r="FI52" s="6">
        <f>IF(ISERROR(VLOOKUP($A52,'Import Peak'!$A$3:FI$99,165,FALSE)-VLOOKUP($A52,'Import Peak Change'!$A$106:FI$202,165,FALSE)),0,(VLOOKUP($A52,'Import Peak'!$A$3:FI$99,165,FALSE)-VLOOKUP($A52,'Import Peak Change'!$A$106:FI$202,165,FALSE)))</f>
        <v>0</v>
      </c>
      <c r="FJ52" s="6">
        <f>IF(ISERROR(VLOOKUP($A52,'Import Peak'!$A$3:FJ$99,166,FALSE)-VLOOKUP($A52,'Import Peak Change'!$A$106:FJ$202,166,FALSE)),0,(VLOOKUP($A52,'Import Peak'!$A$3:FJ$99,166,FALSE)-VLOOKUP($A52,'Import Peak Change'!$A$106:FJ$202,166,FALSE)))</f>
        <v>0</v>
      </c>
      <c r="FK52" s="6">
        <f>IF(ISERROR(VLOOKUP($A52,'Import Peak'!$A$3:FK$99,167,FALSE)-VLOOKUP($A52,'Import Peak Change'!$A$106:FK$202,167,FALSE)),0,(VLOOKUP($A52,'Import Peak'!$A$3:FK$99,167,FALSE)-VLOOKUP($A52,'Import Peak Change'!$A$106:FK$202,167,FALSE)))</f>
        <v>0</v>
      </c>
      <c r="FL52" s="6">
        <f>IF(ISERROR(VLOOKUP($A52,'Import Peak'!$A$3:FL$99,168,FALSE)-VLOOKUP($A52,'Import Peak Change'!$A$106:FL$202,168,FALSE)),0,(VLOOKUP($A52,'Import Peak'!$A$3:FL$99,168,FALSE)-VLOOKUP($A52,'Import Peak Change'!$A$106:FL$202,168,FALSE)))</f>
        <v>0</v>
      </c>
      <c r="FM52" s="6">
        <f>IF(ISERROR(VLOOKUP($A52,'Import Peak'!$A$3:FM$99,169,FALSE)-VLOOKUP($A52,'Import Peak Change'!$A$106:FM$202,169,FALSE)),0,(VLOOKUP($A52,'Import Peak'!$A$3:FM$99,169,FALSE)-VLOOKUP($A52,'Import Peak Change'!$A$106:FM$202,169,FALSE)))</f>
        <v>0</v>
      </c>
      <c r="FN52" s="6">
        <f>IF(ISERROR(VLOOKUP($A52,'Import Peak'!$A$3:FN$99,170,FALSE)-VLOOKUP($A52,'Import Peak Change'!$A$106:FN$202,170,FALSE)),0,(VLOOKUP($A52,'Import Peak'!$A$3:FN$99,170,FALSE)-VLOOKUP($A52,'Import Peak Change'!$A$106:FN$202,170,FALSE)))</f>
        <v>0</v>
      </c>
      <c r="FO52" s="6">
        <f>IF(ISERROR(VLOOKUP($A52,'Import Peak'!$A$3:FO$99,171,FALSE)-VLOOKUP($A52,'Import Peak Change'!$A$106:FO$202,171,FALSE)),0,(VLOOKUP($A52,'Import Peak'!$A$3:FO$99,171,FALSE)-VLOOKUP($A52,'Import Peak Change'!$A$106:FO$202,171,FALSE)))</f>
        <v>0</v>
      </c>
      <c r="FP52" s="6">
        <f>IF(ISERROR(VLOOKUP($A52,'Import Peak'!$A$3:FP$99,172,FALSE)-VLOOKUP($A52,'Import Peak Change'!$A$106:FP$202,172,FALSE)),0,(VLOOKUP($A52,'Import Peak'!$A$3:FP$99,172,FALSE)-VLOOKUP($A52,'Import Peak Change'!$A$106:FP$202,172,FALSE)))</f>
        <v>0</v>
      </c>
      <c r="FQ52" s="6">
        <f>IF(ISERROR(VLOOKUP($A52,'Import Peak'!$A$3:FQ$99,173,FALSE)-VLOOKUP($A52,'Import Peak Change'!$A$106:FQ$202,173,FALSE)),0,(VLOOKUP($A52,'Import Peak'!$A$3:FQ$99,173,FALSE)-VLOOKUP($A52,'Import Peak Change'!$A$106:FQ$202,173,FALSE)))</f>
        <v>0</v>
      </c>
      <c r="FR52" s="6">
        <f>IF(ISERROR(VLOOKUP($A52,'Import Peak'!$A$3:FR$99,174,FALSE)-VLOOKUP($A52,'Import Peak Change'!$A$106:FR$202,174,FALSE)),0,(VLOOKUP($A52,'Import Peak'!$A$3:FR$99,174,FALSE)-VLOOKUP($A52,'Import Peak Change'!$A$106:FR$202,174,FALSE)))</f>
        <v>0</v>
      </c>
      <c r="FS52" s="6">
        <f>IF(ISERROR(VLOOKUP($A52,'Import Peak'!$A$3:FS$99,175,FALSE)-VLOOKUP($A52,'Import Peak Change'!$A$106:FS$202,175,FALSE)),0,(VLOOKUP($A52,'Import Peak'!$A$3:FS$99,175,FALSE)-VLOOKUP($A52,'Import Peak Change'!$A$106:FS$202,175,FALSE)))</f>
        <v>0</v>
      </c>
      <c r="FT52" s="6">
        <f>IF(ISERROR(VLOOKUP($A52,'Import Peak'!$A$3:FT$99,176,FALSE)-VLOOKUP($A52,'Import Peak Change'!$A$106:FT$202,176,FALSE)),0,(VLOOKUP($A52,'Import Peak'!$A$3:FT$99,176,FALSE)-VLOOKUP($A52,'Import Peak Change'!$A$106:FT$202,176,FALSE)))</f>
        <v>0</v>
      </c>
      <c r="FU52" s="6">
        <f>IF(ISERROR(VLOOKUP($A52,'Import Peak'!$A$3:FU$99,177,FALSE)-VLOOKUP($A52,'Import Peak Change'!$A$106:FU$202,177,FALSE)),0,(VLOOKUP($A52,'Import Peak'!$A$3:FU$99,177,FALSE)-VLOOKUP($A52,'Import Peak Change'!$A$106:FU$202,177,FALSE)))</f>
        <v>0</v>
      </c>
      <c r="FV52" s="6">
        <f>IF(ISERROR(VLOOKUP($A52,'Import Peak'!$A$3:FV$99,178,FALSE)-VLOOKUP($A52,'Import Peak Change'!$A$106:FV$202,178,FALSE)),0,(VLOOKUP($A52,'Import Peak'!$A$3:FV$99,178,FALSE)-VLOOKUP($A52,'Import Peak Change'!$A$106:FV$202,178,FALSE)))</f>
        <v>0</v>
      </c>
      <c r="FW52" s="6">
        <f>IF(ISERROR(VLOOKUP($A52,'Import Peak'!$A$3:FW$99,179,FALSE)-VLOOKUP($A52,'Import Peak Change'!$A$106:FW$202,179,FALSE)),0,(VLOOKUP($A52,'Import Peak'!$A$3:FW$99,179,FALSE)-VLOOKUP($A52,'Import Peak Change'!$A$106:FW$202,179,FALSE)))</f>
        <v>0</v>
      </c>
      <c r="FX52" s="6">
        <f>IF(ISERROR(VLOOKUP($A52,'Import Peak'!$A$3:FX$99,180,FALSE)-VLOOKUP($A52,'Import Peak Change'!$A$106:FX$202,180,FALSE)),0,(VLOOKUP($A52,'Import Peak'!$A$3:FX$99,180,FALSE)-VLOOKUP($A52,'Import Peak Change'!$A$106:FX$202,180,FALSE)))</f>
        <v>0</v>
      </c>
      <c r="FY52" s="6">
        <f>IF(ISERROR(VLOOKUP($A52,'Import Peak'!$A$3:FY$99,181,FALSE)-VLOOKUP($A52,'Import Peak Change'!$A$106:FY$202,181,FALSE)),0,(VLOOKUP($A52,'Import Peak'!$A$3:FY$99,181,FALSE)-VLOOKUP($A52,'Import Peak Change'!$A$106:FY$202,181,FALSE)))</f>
        <v>0</v>
      </c>
      <c r="FZ52" s="6">
        <f>IF(ISERROR(VLOOKUP($A52,'Import Peak'!$A$3:FZ$99,182,FALSE)-VLOOKUP($A52,'Import Peak Change'!$A$106:FZ$202,182,FALSE)),0,(VLOOKUP($A52,'Import Peak'!$A$3:FZ$99,182,FALSE)-VLOOKUP($A52,'Import Peak Change'!$A$106:FZ$202,182,FALSE)))</f>
        <v>0</v>
      </c>
      <c r="GA52" s="6">
        <f>IF(ISERROR(VLOOKUP($A52,'Import Peak'!$A$3:GA$99,183,FALSE)-VLOOKUP($A52,'Import Peak Change'!$A$106:GA$202,183,FALSE)),0,(VLOOKUP($A52,'Import Peak'!$A$3:GA$99,183,FALSE)-VLOOKUP($A52,'Import Peak Change'!$A$106:GA$202,183,FALSE)))</f>
        <v>0</v>
      </c>
      <c r="GB52" s="6">
        <f>IF(ISERROR(VLOOKUP($A52,'Import Peak'!$A$3:GB$99,184,FALSE)-VLOOKUP($A52,'Import Peak Change'!$A$106:GB$202,184,FALSE)),0,(VLOOKUP($A52,'Import Peak'!$A$3:GB$99,184,FALSE)-VLOOKUP($A52,'Import Peak Change'!$A$106:GB$202,184,FALSE)))</f>
        <v>0</v>
      </c>
      <c r="GC52" s="6">
        <f>IF(ISERROR(VLOOKUP($A52,'Import Peak'!$A$3:GC$99,185,FALSE)-VLOOKUP($A52,'Import Peak Change'!$A$106:GC$202,185,FALSE)),0,(VLOOKUP($A52,'Import Peak'!$A$3:GC$99,185,FALSE)-VLOOKUP($A52,'Import Peak Change'!$A$106:GC$202,185,FALSE)))</f>
        <v>0</v>
      </c>
      <c r="GD52" s="6">
        <f>IF(ISERROR(VLOOKUP($A52,'Import Peak'!$A$3:GD$99,186,FALSE)-VLOOKUP($A52,'Import Peak Change'!$A$106:GD$202,186,FALSE)),0,(VLOOKUP($A52,'Import Peak'!$A$3:GD$99,186,FALSE)-VLOOKUP($A52,'Import Peak Change'!$A$106:GD$202,186,FALSE)))</f>
        <v>0</v>
      </c>
      <c r="GE52" s="6">
        <f>IF(ISERROR(VLOOKUP($A52,'Import Peak'!$A$3:GE$99,187,FALSE)-VLOOKUP($A52,'Import Peak Change'!$A$106:GE$202,187,FALSE)),0,(VLOOKUP($A52,'Import Peak'!$A$3:GE$99,187,FALSE)-VLOOKUP($A52,'Import Peak Change'!$A$106:GE$202,187,FALSE)))</f>
        <v>0</v>
      </c>
      <c r="GF52" s="6">
        <f>IF(ISERROR(VLOOKUP($A52,'Import Peak'!$A$3:GF$99,188,FALSE)-VLOOKUP($A52,'Import Peak Change'!$A$106:GF$202,188,FALSE)),0,(VLOOKUP($A52,'Import Peak'!$A$3:GF$99,188,FALSE)-VLOOKUP($A52,'Import Peak Change'!$A$106:GF$202,188,FALSE)))</f>
        <v>0</v>
      </c>
      <c r="GG52" s="6">
        <f>IF(ISERROR(VLOOKUP($A52,'Import Peak'!$A$3:GG$99,189,FALSE)-VLOOKUP($A52,'Import Peak Change'!$A$106:GG$202,189,FALSE)),0,(VLOOKUP($A52,'Import Peak'!$A$3:GG$99,189,FALSE)-VLOOKUP($A52,'Import Peak Change'!$A$106:GG$202,189,FALSE)))</f>
        <v>0</v>
      </c>
      <c r="GH52" s="6">
        <f>IF(ISERROR(VLOOKUP($A52,'Import Peak'!$A$3:GH$99,190,FALSE)-VLOOKUP($A52,'Import Peak Change'!$A$106:GH$202,190,FALSE)),0,(VLOOKUP($A52,'Import Peak'!$A$3:GH$99,190,FALSE)-VLOOKUP($A52,'Import Peak Change'!$A$106:GH$202,190,FALSE)))</f>
        <v>0</v>
      </c>
      <c r="GI52" s="6">
        <f>IF(ISERROR(VLOOKUP($A52,'Import Peak'!$A$3:GI$99,191,FALSE)-VLOOKUP($A52,'Import Peak Change'!$A$106:GI$202,191,FALSE)),0,(VLOOKUP($A52,'Import Peak'!$A$3:GI$99,191,FALSE)-VLOOKUP($A52,'Import Peak Change'!$A$106:GI$202,191,FALSE)))</f>
        <v>0</v>
      </c>
      <c r="GJ52" s="6">
        <f>IF(ISERROR(VLOOKUP($A52,'Import Peak'!$A$3:GJ$99,192,FALSE)-VLOOKUP($A52,'Import Peak Change'!$A$106:GJ$202,192,FALSE)),0,(VLOOKUP($A52,'Import Peak'!$A$3:GJ$99,192,FALSE)-VLOOKUP($A52,'Import Peak Change'!$A$106:GJ$202,192,FALSE)))</f>
        <v>0</v>
      </c>
      <c r="GK52" s="6">
        <f>IF(ISERROR(VLOOKUP($A52,'Import Peak'!$A$3:GK$99,193,FALSE)-VLOOKUP($A52,'Import Peak Change'!$A$106:GK$202,193,FALSE)),0,(VLOOKUP($A52,'Import Peak'!$A$3:GK$99,193,FALSE)-VLOOKUP($A52,'Import Peak Change'!$A$106:GK$202,193,FALSE)))</f>
        <v>0</v>
      </c>
      <c r="GL52" s="6">
        <f>IF(ISERROR(VLOOKUP($A52,'Import Peak'!$A$3:GL$99,194,FALSE)-VLOOKUP($A52,'Import Peak Change'!$A$106:GL$202,194,FALSE)),0,(VLOOKUP($A52,'Import Peak'!$A$3:GL$99,194,FALSE)-VLOOKUP($A52,'Import Peak Change'!$A$106:GL$202,194,FALSE)))</f>
        <v>0</v>
      </c>
      <c r="GM52" s="6">
        <f>IF(ISERROR(VLOOKUP($A52,'Import Peak'!$A$3:GM$99,195,FALSE)-VLOOKUP($A52,'Import Peak Change'!$A$106:GM$202,195,FALSE)),0,(VLOOKUP($A52,'Import Peak'!$A$3:GM$99,195,FALSE)-VLOOKUP($A52,'Import Peak Change'!$A$106:GM$202,195,FALSE)))</f>
        <v>0</v>
      </c>
      <c r="GN52" s="6">
        <f>IF(ISERROR(VLOOKUP($A52,'Import Peak'!$A$3:GN$99,196,FALSE)-VLOOKUP($A52,'Import Peak Change'!$A$106:GN$202,196,FALSE)),0,(VLOOKUP($A52,'Import Peak'!$A$3:GN$99,196,FALSE)-VLOOKUP($A52,'Import Peak Change'!$A$106:GN$202,196,FALSE)))</f>
        <v>0</v>
      </c>
      <c r="GO52" s="6">
        <f>IF(ISERROR(VLOOKUP($A52,'Import Peak'!$A$3:GO$99,197,FALSE)-VLOOKUP($A52,'Import Peak Change'!$A$106:GO$202,197,FALSE)),0,(VLOOKUP($A52,'Import Peak'!$A$3:GO$99,197,FALSE)-VLOOKUP($A52,'Import Peak Change'!$A$106:GO$202,197,FALSE)))</f>
        <v>0</v>
      </c>
      <c r="GP52" s="6">
        <f>IF(ISERROR(VLOOKUP($A52,'Import Peak'!$A$3:GP$99,198,FALSE)-VLOOKUP($A52,'Import Peak Change'!$A$106:GP$202,198,FALSE)),0,(VLOOKUP($A52,'Import Peak'!$A$3:GP$99,198,FALSE)-VLOOKUP($A52,'Import Peak Change'!$A$106:GP$202,198,FALSE)))</f>
        <v>0</v>
      </c>
      <c r="GQ52" s="6">
        <f>IF(ISERROR(VLOOKUP($A52,'Import Peak'!$A$3:GQ$99,199,FALSE)-VLOOKUP($A52,'Import Peak Change'!$A$106:GQ$202,199,FALSE)),0,(VLOOKUP($A52,'Import Peak'!$A$3:GQ$99,199,FALSE)-VLOOKUP($A52,'Import Peak Change'!$A$106:GQ$202,199,FALSE)))</f>
        <v>0</v>
      </c>
      <c r="GR52" s="6">
        <f>IF(ISERROR(VLOOKUP($A52,'Import Peak'!$A$3:GR$99,200,FALSE)-VLOOKUP($A52,'Import Peak Change'!$A$106:GR$202,200,FALSE)),0,(VLOOKUP($A52,'Import Peak'!$A$3:GR$99,200,FALSE)-VLOOKUP($A52,'Import Peak Change'!$A$106:GR$202,200,FALSE)))</f>
        <v>0</v>
      </c>
      <c r="GS52" s="6">
        <f>IF(ISERROR(VLOOKUP($A52,'Import Peak'!$A$3:GS$99,201,FALSE)-VLOOKUP($A52,'Import Peak Change'!$A$106:GS$202,201,FALSE)),0,(VLOOKUP($A52,'Import Peak'!$A$3:GS$99,201,FALSE)-VLOOKUP($A52,'Import Peak Change'!$A$106:GS$202,201,FALSE)))</f>
        <v>0</v>
      </c>
      <c r="GT52" s="6">
        <f>IF(ISERROR(VLOOKUP($A52,'Import Peak'!$A$3:GT$99,202,FALSE)-VLOOKUP($A52,'Import Peak Change'!$A$106:GT$202,202,FALSE)),0,(VLOOKUP($A52,'Import Peak'!$A$3:GT$99,202,FALSE)-VLOOKUP($A52,'Import Peak Change'!$A$106:GT$202,202,FALSE)))</f>
        <v>0</v>
      </c>
      <c r="GU52" s="6">
        <f>IF(ISERROR(VLOOKUP($A52,'Import Peak'!$A$3:GU$99,203,FALSE)-VLOOKUP($A52,'Import Peak Change'!$A$106:GU$202,203,FALSE)),0,(VLOOKUP($A52,'Import Peak'!$A$3:GU$99,203,FALSE)-VLOOKUP($A52,'Import Peak Change'!$A$106:GU$202,203,FALSE)))</f>
        <v>0</v>
      </c>
      <c r="GV52" s="6">
        <f>IF(ISERROR(VLOOKUP($A52,'Import Peak'!$A$3:GV$99,204,FALSE)-VLOOKUP($A52,'Import Peak Change'!$A$106:GV$202,204,FALSE)),0,(VLOOKUP($A52,'Import Peak'!$A$3:GV$99,204,FALSE)-VLOOKUP($A52,'Import Peak Change'!$A$106:GV$202,204,FALSE)))</f>
        <v>0</v>
      </c>
      <c r="GW52" s="6">
        <f>IF(ISERROR(VLOOKUP($A52,'Import Peak'!$A$3:GW$99,205,FALSE)-VLOOKUP($A52,'Import Peak Change'!$A$106:GW$202,205,FALSE)),0,(VLOOKUP($A52,'Import Peak'!$A$3:GW$99,205,FALSE)-VLOOKUP($A52,'Import Peak Change'!$A$106:GW$202,205,FALSE)))</f>
        <v>0</v>
      </c>
      <c r="GX52" s="6">
        <f>IF(ISERROR(VLOOKUP($A52,'Import Peak'!$A$3:GX$99,206,FALSE)-VLOOKUP($A52,'Import Peak Change'!$A$106:GX$202,206,FALSE)),0,(VLOOKUP($A52,'Import Peak'!$A$3:GX$99,206,FALSE)-VLOOKUP($A52,'Import Peak Change'!$A$106:GX$202,206,FALSE)))</f>
        <v>0</v>
      </c>
      <c r="GY52" s="6">
        <f>IF(ISERROR(VLOOKUP($A52,'Import Peak'!$A$3:GY$99,207,FALSE)-VLOOKUP($A52,'Import Peak Change'!$A$106:GY$202,207,FALSE)),0,(VLOOKUP($A52,'Import Peak'!$A$3:GY$99,207,FALSE)-VLOOKUP($A52,'Import Peak Change'!$A$106:GY$202,207,FALSE)))</f>
        <v>0</v>
      </c>
      <c r="GZ52" s="6">
        <f>IF(ISERROR(VLOOKUP($A52,'Import Peak'!$A$3:GZ$99,208,FALSE)-VLOOKUP($A52,'Import Peak Change'!$A$106:GZ$202,208,FALSE)),0,(VLOOKUP($A52,'Import Peak'!$A$3:GZ$99,208,FALSE)-VLOOKUP($A52,'Import Peak Change'!$A$106:GZ$202,208,FALSE)))</f>
        <v>0</v>
      </c>
      <c r="HA52" s="6">
        <f>IF(ISERROR(VLOOKUP($A52,'Import Peak'!$A$3:HA$99,209,FALSE)-VLOOKUP($A52,'Import Peak Change'!$A$106:HA$202,209,FALSE)),0,(VLOOKUP($A52,'Import Peak'!$A$3:HA$99,209,FALSE)-VLOOKUP($A52,'Import Peak Change'!$A$106:HA$202,209,FALSE)))</f>
        <v>0</v>
      </c>
      <c r="HB52" s="6">
        <f>IF(ISERROR(VLOOKUP($A52,'Import Peak'!$A$3:HB$99,210,FALSE)-VLOOKUP($A52,'Import Peak Change'!$A$106:HB$202,210,FALSE)),0,(VLOOKUP($A52,'Import Peak'!$A$3:HB$99,210,FALSE)-VLOOKUP($A52,'Import Peak Change'!$A$106:HB$202,210,FALSE)))</f>
        <v>0</v>
      </c>
      <c r="HC52" s="6">
        <f>IF(ISERROR(VLOOKUP($A52,'Import Peak'!$A$3:HC$99,211,FALSE)-VLOOKUP($A52,'Import Peak Change'!$A$106:HC$202,211,FALSE)),0,(VLOOKUP($A52,'Import Peak'!$A$3:HC$99,211,FALSE)-VLOOKUP($A52,'Import Peak Change'!$A$106:HC$202,211,FALSE)))</f>
        <v>0</v>
      </c>
      <c r="HD52" s="6">
        <f>IF(ISERROR(VLOOKUP($A52,'Import Peak'!$A$3:HD$99,212,FALSE)-VLOOKUP($A52,'Import Peak Change'!$A$106:HD$202,212,FALSE)),0,(VLOOKUP($A52,'Import Peak'!$A$3:HD$99,212,FALSE)-VLOOKUP($A52,'Import Peak Change'!$A$106:HD$202,212,FALSE)))</f>
        <v>0</v>
      </c>
      <c r="HE52" s="6">
        <f>IF(ISERROR(VLOOKUP($A52,'Import Peak'!$A$3:HE$99,213,FALSE)-VLOOKUP($A52,'Import Peak Change'!$A$106:HE$202,213,FALSE)),0,(VLOOKUP($A52,'Import Peak'!$A$3:HE$99,213,FALSE)-VLOOKUP($A52,'Import Peak Change'!$A$106:HE$202,213,FALSE)))</f>
        <v>0</v>
      </c>
      <c r="HF52" s="6">
        <f>IF(ISERROR(VLOOKUP($A52,'Import Peak'!$A$3:HF$99,214,FALSE)-VLOOKUP($A52,'Import Peak Change'!$A$106:HF$202,214,FALSE)),0,(VLOOKUP($A52,'Import Peak'!$A$3:HF$99,214,FALSE)-VLOOKUP($A52,'Import Peak Change'!$A$106:HF$202,214,FALSE)))</f>
        <v>0</v>
      </c>
      <c r="HG52" s="6">
        <f>IF(ISERROR(VLOOKUP($A52,'Import Peak'!$A$3:HG$99,215,FALSE)-VLOOKUP($A52,'Import Peak Change'!$A$106:HG$202,215,FALSE)),0,(VLOOKUP($A52,'Import Peak'!$A$3:HG$99,215,FALSE)-VLOOKUP($A52,'Import Peak Change'!$A$106:HG$202,215,FALSE)))</f>
        <v>0</v>
      </c>
      <c r="HH52" s="6">
        <f>IF(ISERROR(VLOOKUP($A52,'Import Peak'!$A$3:HH$99,216,FALSE)-VLOOKUP($A52,'Import Peak Change'!$A$106:HH$202,216,FALSE)),0,(VLOOKUP($A52,'Import Peak'!$A$3:HH$99,216,FALSE)-VLOOKUP($A52,'Import Peak Change'!$A$106:HH$202,216,FALSE)))</f>
        <v>0</v>
      </c>
      <c r="HI52" s="6">
        <f>IF(ISERROR(VLOOKUP($A52,'Import Peak'!$A$3:HI$99,217,FALSE)-VLOOKUP($A52,'Import Peak Change'!$A$106:HI$202,217,FALSE)),0,(VLOOKUP($A52,'Import Peak'!$A$3:HI$99,217,FALSE)-VLOOKUP($A52,'Import Peak Change'!$A$106:HI$202,217,FALSE)))</f>
        <v>0</v>
      </c>
      <c r="HJ52" s="6">
        <f>IF(ISERROR(VLOOKUP($A52,'Import Peak'!$A$3:HJ$99,218,FALSE)-VLOOKUP($A52,'Import Peak Change'!$A$106:HJ$202,218,FALSE)),0,(VLOOKUP($A52,'Import Peak'!$A$3:HJ$99,218,FALSE)-VLOOKUP($A52,'Import Peak Change'!$A$106:HJ$202,218,FALSE)))</f>
        <v>0</v>
      </c>
      <c r="HK52" s="6">
        <f>IF(ISERROR(VLOOKUP($A52,'Import Peak'!$A$3:HK$99,219,FALSE)-VLOOKUP($A52,'Import Peak Change'!$A$106:HK$202,219,FALSE)),0,(VLOOKUP($A52,'Import Peak'!$A$3:HK$99,219,FALSE)-VLOOKUP($A52,'Import Peak Change'!$A$106:HK$202,219,FALSE)))</f>
        <v>0</v>
      </c>
      <c r="HL52" s="6">
        <f>IF(ISERROR(VLOOKUP($A52,'Import Peak'!$A$3:HL$99,220,FALSE)-VLOOKUP($A52,'Import Peak Change'!$A$106:HL$202,220,FALSE)),0,(VLOOKUP($A52,'Import Peak'!$A$3:HL$99,220,FALSE)-VLOOKUP($A52,'Import Peak Change'!$A$106:HL$202,220,FALSE)))</f>
        <v>0</v>
      </c>
      <c r="HM52" s="6">
        <f>IF(ISERROR(VLOOKUP($A52,'Import Peak'!$A$3:HM$99,221,FALSE)-VLOOKUP($A52,'Import Peak Change'!$A$106:HM$202,221,FALSE)),0,(VLOOKUP($A52,'Import Peak'!$A$3:HM$99,221,FALSE)-VLOOKUP($A52,'Import Peak Change'!$A$106:HM$202,221,FALSE)))</f>
        <v>0</v>
      </c>
      <c r="HN52" s="6">
        <f>IF(ISERROR(VLOOKUP($A52,'Import Peak'!$A$3:HN$99,222,FALSE)-VLOOKUP($A52,'Import Peak Change'!$A$106:HN$202,222,FALSE)),0,(VLOOKUP($A52,'Import Peak'!$A$3:HN$99,222,FALSE)-VLOOKUP($A52,'Import Peak Change'!$A$106:HN$202,222,FALSE)))</f>
        <v>0</v>
      </c>
      <c r="HO52" s="6">
        <f>IF(ISERROR(VLOOKUP($A52,'Import Peak'!$A$3:HO$99,223,FALSE)-VLOOKUP($A52,'Import Peak Change'!$A$106:HO$202,223,FALSE)),0,(VLOOKUP($A52,'Import Peak'!$A$3:HO$99,223,FALSE)-VLOOKUP($A52,'Import Peak Change'!$A$106:HO$202,223,FALSE)))</f>
        <v>0</v>
      </c>
      <c r="HP52" s="6">
        <f>IF(ISERROR(VLOOKUP($A52,'Import Peak'!$A$3:HP$99,224,FALSE)-VLOOKUP($A52,'Import Peak Change'!$A$106:HP$202,224,FALSE)),0,(VLOOKUP($A52,'Import Peak'!$A$3:HP$99,224,FALSE)-VLOOKUP($A52,'Import Peak Change'!$A$106:HP$202,224,FALSE)))</f>
        <v>0</v>
      </c>
      <c r="HQ52" s="6">
        <f>IF(ISERROR(VLOOKUP($A52,'Import Peak'!$A$3:HQ$99,225,FALSE)-VLOOKUP($A52,'Import Peak Change'!$A$106:HQ$202,225,FALSE)),0,(VLOOKUP($A52,'Import Peak'!$A$3:HQ$99,225,FALSE)-VLOOKUP($A52,'Import Peak Change'!$A$106:HQ$202,225,FALSE)))</f>
        <v>0</v>
      </c>
      <c r="HR52" s="6">
        <f>IF(ISERROR(VLOOKUP($A52,'Import Peak'!$A$3:HR$99,226,FALSE)-VLOOKUP($A52,'Import Peak Change'!$A$106:HR$202,226,FALSE)),0,(VLOOKUP($A52,'Import Peak'!$A$3:HR$99,226,FALSE)-VLOOKUP($A52,'Import Peak Change'!$A$106:HR$202,226,FALSE)))</f>
        <v>0</v>
      </c>
      <c r="HS52" s="6">
        <f>IF(ISERROR(VLOOKUP($A52,'Import Peak'!$A$3:HS$99,227,FALSE)-VLOOKUP($A52,'Import Peak Change'!$A$106:HS$202,227,FALSE)),0,(VLOOKUP($A52,'Import Peak'!$A$3:HS$99,227,FALSE)-VLOOKUP($A52,'Import Peak Change'!$A$106:HS$202,227,FALSE)))</f>
        <v>0</v>
      </c>
      <c r="HT52" s="6">
        <f>IF(ISERROR(VLOOKUP($A52,'Import Peak'!$A$3:HT$99,228,FALSE)-VLOOKUP($A52,'Import Peak Change'!$A$106:HT$202,228,FALSE)),0,(VLOOKUP($A52,'Import Peak'!$A$3:HT$99,228,FALSE)-VLOOKUP($A52,'Import Peak Change'!$A$106:HT$202,228,FALSE)))</f>
        <v>0</v>
      </c>
      <c r="HU52" s="6">
        <f>IF(ISERROR(VLOOKUP($A52,'Import Peak'!$A$3:HU$99,229,FALSE)-VLOOKUP($A52,'Import Peak Change'!$A$106:HU$202,229,FALSE)),0,(VLOOKUP($A52,'Import Peak'!$A$3:HU$99,229,FALSE)-VLOOKUP($A52,'Import Peak Change'!$A$106:HU$202,229,FALSE)))</f>
        <v>0</v>
      </c>
      <c r="HV52" s="6">
        <f>IF(ISERROR(VLOOKUP($A52,'Import Peak'!$A$3:HV$99,230,FALSE)-VLOOKUP($A52,'Import Peak Change'!$A$106:HV$202,230,FALSE)),0,(VLOOKUP($A52,'Import Peak'!$A$3:HV$99,230,FALSE)-VLOOKUP($A52,'Import Peak Change'!$A$106:HV$202,230,FALSE)))</f>
        <v>0</v>
      </c>
      <c r="HW52" s="6">
        <f>IF(ISERROR(VLOOKUP($A52,'Import Peak'!$A$3:HW$99,231,FALSE)-VLOOKUP($A52,'Import Peak Change'!$A$106:HW$202,231,FALSE)),0,(VLOOKUP($A52,'Import Peak'!$A$3:HW$99,231,FALSE)-VLOOKUP($A52,'Import Peak Change'!$A$106:HW$202,231,FALSE)))</f>
        <v>0</v>
      </c>
      <c r="HX52" s="6">
        <f>IF(ISERROR(VLOOKUP($A52,'Import Peak'!$A$3:HX$99,232,FALSE)-VLOOKUP($A52,'Import Peak Change'!$A$106:HX$202,232,FALSE)),0,(VLOOKUP($A52,'Import Peak'!$A$3:HX$99,232,FALSE)-VLOOKUP($A52,'Import Peak Change'!$A$106:HX$202,232,FALSE)))</f>
        <v>0</v>
      </c>
      <c r="HY52" s="6">
        <f>IF(ISERROR(VLOOKUP($A52,'Import Peak'!$A$3:HY$99,233,FALSE)-VLOOKUP($A52,'Import Peak Change'!$A$106:HY$202,233,FALSE)),0,(VLOOKUP($A52,'Import Peak'!$A$3:HY$99,233,FALSE)-VLOOKUP($A52,'Import Peak Change'!$A$106:HY$202,233,FALSE)))</f>
        <v>0</v>
      </c>
      <c r="HZ52" s="6">
        <f>IF(ISERROR(VLOOKUP($A52,'Import Peak'!$A$3:HZ$99,234,FALSE)-VLOOKUP($A52,'Import Peak Change'!$A$106:HZ$202,234,FALSE)),0,(VLOOKUP($A52,'Import Peak'!$A$3:HZ$99,234,FALSE)-VLOOKUP($A52,'Import Peak Change'!$A$106:HZ$202,234,FALSE)))</f>
        <v>0</v>
      </c>
      <c r="IA52" s="6">
        <f>IF(ISERROR(VLOOKUP($A52,'Import Peak'!$A$3:IA$99,235,FALSE)-VLOOKUP($A52,'Import Peak Change'!$A$106:IA$202,235,FALSE)),0,(VLOOKUP($A52,'Import Peak'!$A$3:IA$99,235,FALSE)-VLOOKUP($A52,'Import Peak Change'!$A$106:IA$202,235,FALSE)))</f>
        <v>0</v>
      </c>
      <c r="IB52" s="6">
        <f>IF(ISERROR(VLOOKUP($A52,'Import Peak'!$A$3:IB$99,236,FALSE)-VLOOKUP($A52,'Import Peak Change'!$A$106:IB$202,236,FALSE)),0,(VLOOKUP($A52,'Import Peak'!$A$3:IB$99,236,FALSE)-VLOOKUP($A52,'Import Peak Change'!$A$106:IB$202,236,FALSE)))</f>
        <v>0</v>
      </c>
      <c r="IC52" s="6">
        <f>IF(ISERROR(VLOOKUP($A52,'Import Peak'!$A$3:IC$99,237,FALSE)-VLOOKUP($A52,'Import Peak Change'!$A$106:IC$202,237,FALSE)),0,(VLOOKUP($A52,'Import Peak'!$A$3:IC$99,237,FALSE)-VLOOKUP($A52,'Import Peak Change'!$A$106:IC$202,237,FALSE)))</f>
        <v>0</v>
      </c>
      <c r="ID52" s="6">
        <f>IF(ISERROR(VLOOKUP($A52,'Import Peak'!$A$3:ID$99,238,FALSE)-VLOOKUP($A52,'Import Peak Change'!$A$106:ID$202,238,FALSE)),0,(VLOOKUP($A52,'Import Peak'!$A$3:ID$99,238,FALSE)-VLOOKUP($A52,'Import Peak Change'!$A$106:ID$202,238,FALSE)))</f>
        <v>0</v>
      </c>
      <c r="IE52" s="6">
        <f>IF(ISERROR(VLOOKUP($A52,'Import Peak'!$A$3:IE$99,239,FALSE)-VLOOKUP($A52,'Import Peak Change'!$A$106:IE$202,239,FALSE)),0,(VLOOKUP($A52,'Import Peak'!$A$3:IE$99,239,FALSE)-VLOOKUP($A52,'Import Peak Change'!$A$106:IE$202,239,FALSE)))</f>
        <v>0</v>
      </c>
    </row>
    <row r="53" spans="1:239">
      <c r="A53" s="168" t="str">
        <f>IF('Import Peak'!A50=0,"",'Import Peak'!A50)</f>
        <v/>
      </c>
      <c r="B53" s="6"/>
      <c r="C53" s="6"/>
      <c r="D53" s="6"/>
      <c r="E53" s="6"/>
      <c r="F53" s="6"/>
      <c r="G53" s="6">
        <f>IF(ISERROR(VLOOKUP($A53,'Import Peak'!$A$3:G$99,7,FALSE)-VLOOKUP($A53,'Import Peak Change'!$A$106:G$202,7,FALSE)),0,(VLOOKUP($A53,'Import Peak'!$A$3:G$99,7,FALSE)-VLOOKUP($A53,'Import Peak Change'!$A$106:G$202,7,FALSE)))</f>
        <v>0</v>
      </c>
      <c r="H53" s="6">
        <f>IF(ISERROR(VLOOKUP($A53,'Import Peak'!$A$3:H$99,8,FALSE)-VLOOKUP($A53,'Import Peak Change'!$A$106:H$202,8,FALSE)),0,(VLOOKUP($A53,'Import Peak'!$A$3:H$99,8,FALSE)-VLOOKUP($A53,'Import Peak Change'!$A$106:H$202,8,FALSE)))</f>
        <v>0</v>
      </c>
      <c r="I53" s="6">
        <f>IF(ISERROR(VLOOKUP($A53,'Import Peak'!$A$3:I$99,9,FALSE)-VLOOKUP($A53,'Import Peak Change'!$A$106:I$202,9,FALSE)),0,(VLOOKUP($A53,'Import Peak'!$A$3:I$99,9,FALSE)-VLOOKUP($A53,'Import Peak Change'!$A$106:I$202,9,FALSE)))</f>
        <v>0</v>
      </c>
      <c r="J53" s="6">
        <f>IF(ISERROR(VLOOKUP($A53,'Import Peak'!$A$3:J$99,10,FALSE)-VLOOKUP($A53,'Import Peak Change'!$A$106:J$202,10,FALSE)),0,(VLOOKUP($A53,'Import Peak'!$A$3:J$99,10,FALSE)-VLOOKUP($A53,'Import Peak Change'!$A$106:J$202,10,FALSE)))</f>
        <v>0</v>
      </c>
      <c r="K53" s="6">
        <f>IF(ISERROR(VLOOKUP($A53,'Import Peak'!$A$3:K$99,11,FALSE)-VLOOKUP($A53,'Import Peak Change'!$A$106:K$202,11,FALSE)),0,(VLOOKUP($A53,'Import Peak'!$A$3:K$99,11,FALSE)-VLOOKUP($A53,'Import Peak Change'!$A$106:K$202,11,FALSE)))</f>
        <v>0</v>
      </c>
      <c r="L53" s="6">
        <f>IF(ISERROR(VLOOKUP($A53,'Import Peak'!$A$3:L$99,12,FALSE)-VLOOKUP($A53,'Import Peak Change'!$A$106:L$202,12,FALSE)),0,(VLOOKUP($A53,'Import Peak'!$A$3:L$99,12,FALSE)-VLOOKUP($A53,'Import Peak Change'!$A$106:L$202,12,FALSE)))</f>
        <v>0</v>
      </c>
      <c r="M53" s="6">
        <f>IF(ISERROR(VLOOKUP($A53,'Import Peak'!$A$3:M$99,13,FALSE)-VLOOKUP($A53,'Import Peak Change'!$A$106:M$202,13,FALSE)),0,(VLOOKUP($A53,'Import Peak'!$A$3:M$99,13,FALSE)-VLOOKUP($A53,'Import Peak Change'!$A$106:M$202,13,FALSE)))</f>
        <v>0</v>
      </c>
      <c r="N53" s="6">
        <f>IF(ISERROR(VLOOKUP($A53,'Import Peak'!$A$3:N$99,14,FALSE)-VLOOKUP($A53,'Import Peak Change'!$A$106:N$202,14,FALSE)),0,(VLOOKUP($A53,'Import Peak'!$A$3:N$99,14,FALSE)-VLOOKUP($A53,'Import Peak Change'!$A$106:N$202,14,FALSE)))</f>
        <v>0</v>
      </c>
      <c r="O53" s="6">
        <f>IF(ISERROR(VLOOKUP($A53,'Import Peak'!$A$3:O$99,15,FALSE)-VLOOKUP($A53,'Import Peak Change'!$A$106:O$202,15,FALSE)),0,(VLOOKUP($A53,'Import Peak'!$A$3:O$99,15,FALSE)-VLOOKUP($A53,'Import Peak Change'!$A$106:O$202,15,FALSE)))</f>
        <v>0</v>
      </c>
      <c r="P53" s="6">
        <f>IF(ISERROR(VLOOKUP($A53,'Import Peak'!$A$3:P$99,16,FALSE)-VLOOKUP($A53,'Import Peak Change'!$A$106:P$202,16,FALSE)),0,(VLOOKUP($A53,'Import Peak'!$A$3:P$99,16,FALSE)-VLOOKUP($A53,'Import Peak Change'!$A$106:P$202,16,FALSE)))</f>
        <v>0</v>
      </c>
      <c r="Q53" s="6">
        <f>IF(ISERROR(VLOOKUP($A53,'Import Peak'!$A$3:Q$99,17,FALSE)-VLOOKUP($A53,'Import Peak Change'!$A$106:Q$202,17,FALSE)),0,(VLOOKUP($A53,'Import Peak'!$A$3:Q$99,17,FALSE)-VLOOKUP($A53,'Import Peak Change'!$A$106:Q$202,17,FALSE)))</f>
        <v>0</v>
      </c>
      <c r="R53" s="6">
        <f>IF(ISERROR(VLOOKUP($A53,'Import Peak'!$A$3:R$99,18,FALSE)-VLOOKUP($A53,'Import Peak Change'!$A$106:R$202,18,FALSE)),0,(VLOOKUP($A53,'Import Peak'!$A$3:R$99,18,FALSE)-VLOOKUP($A53,'Import Peak Change'!$A$106:R$202,18,FALSE)))</f>
        <v>0</v>
      </c>
      <c r="S53" s="6">
        <f>IF(ISERROR(VLOOKUP($A53,'Import Peak'!$A$3:S$99,19,FALSE)-VLOOKUP($A53,'Import Peak Change'!$A$106:S$202,19,FALSE)),0,(VLOOKUP($A53,'Import Peak'!$A$3:S$99,19,FALSE)-VLOOKUP($A53,'Import Peak Change'!$A$106:S$202,19,FALSE)))</f>
        <v>0</v>
      </c>
      <c r="T53" s="6">
        <f>IF(ISERROR(VLOOKUP($A53,'Import Peak'!$A$3:T$99,20,FALSE)-VLOOKUP($A53,'Import Peak Change'!$A$106:T$202,20,FALSE)),0,(VLOOKUP($A53,'Import Peak'!$A$3:T$99,20,FALSE)-VLOOKUP($A53,'Import Peak Change'!$A$106:T$202,20,FALSE)))</f>
        <v>0</v>
      </c>
      <c r="U53" s="6">
        <f>IF(ISERROR(VLOOKUP($A53,'Import Peak'!$A$3:U$99,21,FALSE)-VLOOKUP($A53,'Import Peak Change'!$A$106:U$202,21,FALSE)),0,(VLOOKUP($A53,'Import Peak'!$A$3:U$99,21,FALSE)-VLOOKUP($A53,'Import Peak Change'!$A$106:U$202,21,FALSE)))</f>
        <v>0</v>
      </c>
      <c r="V53" s="6">
        <f>IF(ISERROR(VLOOKUP($A53,'Import Peak'!$A$3:V$99,22,FALSE)-VLOOKUP($A53,'Import Peak Change'!$A$106:V$202,22,FALSE)),0,(VLOOKUP($A53,'Import Peak'!$A$3:V$99,22,FALSE)-VLOOKUP($A53,'Import Peak Change'!$A$106:V$202,22,FALSE)))</f>
        <v>0</v>
      </c>
      <c r="W53" s="6">
        <f>IF(ISERROR(VLOOKUP($A53,'Import Peak'!$A$3:W$99,23,FALSE)-VLOOKUP($A53,'Import Peak Change'!$A$106:W$202,23,FALSE)),0,(VLOOKUP($A53,'Import Peak'!$A$3:W$99,23,FALSE)-VLOOKUP($A53,'Import Peak Change'!$A$106:W$202,23,FALSE)))</f>
        <v>0</v>
      </c>
      <c r="X53" s="6">
        <f>IF(ISERROR(VLOOKUP($A53,'Import Peak'!$A$3:X$99,24,FALSE)-VLOOKUP($A53,'Import Peak Change'!$A$106:X$202,24,FALSE)),0,(VLOOKUP($A53,'Import Peak'!$A$3:X$99,24,FALSE)-VLOOKUP($A53,'Import Peak Change'!$A$106:X$202,24,FALSE)))</f>
        <v>0</v>
      </c>
      <c r="Y53" s="6">
        <f>IF(ISERROR(VLOOKUP($A53,'Import Peak'!$A$3:Y$99,25,FALSE)-VLOOKUP($A53,'Import Peak Change'!$A$106:Y$202,25,FALSE)),0,(VLOOKUP($A53,'Import Peak'!$A$3:Y$99,25,FALSE)-VLOOKUP($A53,'Import Peak Change'!$A$106:Y$202,25,FALSE)))</f>
        <v>0</v>
      </c>
      <c r="Z53" s="6">
        <f>IF(ISERROR(VLOOKUP($A53,'Import Peak'!$A$3:Z$99,26,FALSE)-VLOOKUP($A53,'Import Peak Change'!$A$106:Z$202,26,FALSE)),0,(VLOOKUP($A53,'Import Peak'!$A$3:Z$99,26,FALSE)-VLOOKUP($A53,'Import Peak Change'!$A$106:Z$202,26,FALSE)))</f>
        <v>0</v>
      </c>
      <c r="AA53" s="6">
        <f>IF(ISERROR(VLOOKUP($A53,'Import Peak'!$A$3:AA$99,27,FALSE)-VLOOKUP($A53,'Import Peak Change'!$A$106:AA$202,27,FALSE)),0,(VLOOKUP($A53,'Import Peak'!$A$3:AA$99,27,FALSE)-VLOOKUP($A53,'Import Peak Change'!$A$106:AA$202,27,FALSE)))</f>
        <v>0</v>
      </c>
      <c r="AB53" s="6">
        <f>IF(ISERROR(VLOOKUP($A53,'Import Peak'!$A$3:AB$99,28,FALSE)-VLOOKUP($A53,'Import Peak Change'!$A$106:AB$202,28,FALSE)),0,(VLOOKUP($A53,'Import Peak'!$A$3:AB$99,28,FALSE)-VLOOKUP($A53,'Import Peak Change'!$A$106:AB$202,28,FALSE)))</f>
        <v>0</v>
      </c>
      <c r="AC53" s="6">
        <f>IF(ISERROR(VLOOKUP($A53,'Import Peak'!$A$3:AC$99,29,FALSE)-VLOOKUP($A53,'Import Peak Change'!$A$106:AC$202,29,FALSE)),0,(VLOOKUP($A53,'Import Peak'!$A$3:AC$99,29,FALSE)-VLOOKUP($A53,'Import Peak Change'!$A$106:AC$202,29,FALSE)))</f>
        <v>0</v>
      </c>
      <c r="AD53" s="6">
        <f>IF(ISERROR(VLOOKUP($A53,'Import Peak'!$A$3:AD$99,30,FALSE)-VLOOKUP($A53,'Import Peak Change'!$A$106:AD$202,30,FALSE)),0,(VLOOKUP($A53,'Import Peak'!$A$3:AD$99,30,FALSE)-VLOOKUP($A53,'Import Peak Change'!$A$106:AD$202,30,FALSE)))</f>
        <v>0</v>
      </c>
      <c r="AE53" s="6">
        <f>IF(ISERROR(VLOOKUP($A53,'Import Peak'!$A$3:AE$99,31,FALSE)-VLOOKUP($A53,'Import Peak Change'!$A$106:AE$202,31,FALSE)),0,(VLOOKUP($A53,'Import Peak'!$A$3:AE$99,31,FALSE)-VLOOKUP($A53,'Import Peak Change'!$A$106:AE$202,31,FALSE)))</f>
        <v>0</v>
      </c>
      <c r="AF53" s="6">
        <f>IF(ISERROR(VLOOKUP($A53,'Import Peak'!$A$3:AF$99,32,FALSE)-VLOOKUP($A53,'Import Peak Change'!$A$106:AF$202,32,FALSE)),0,(VLOOKUP($A53,'Import Peak'!$A$3:AF$99,32,FALSE)-VLOOKUP($A53,'Import Peak Change'!$A$106:AF$202,32,FALSE)))</f>
        <v>0</v>
      </c>
      <c r="AG53" s="6">
        <f>IF(ISERROR(VLOOKUP($A53,'Import Peak'!$A$3:AG$99,33,FALSE)-VLOOKUP($A53,'Import Peak Change'!$A$106:AG$202,33,FALSE)),0,(VLOOKUP($A53,'Import Peak'!$A$3:AG$99,33,FALSE)-VLOOKUP($A53,'Import Peak Change'!$A$106:AG$202,33,FALSE)))</f>
        <v>0</v>
      </c>
      <c r="AH53" s="6">
        <f>IF(ISERROR(VLOOKUP($A53,'Import Peak'!$A$3:AH$99,34,FALSE)-VLOOKUP($A53,'Import Peak Change'!$A$106:AH$202,34,FALSE)),0,(VLOOKUP($A53,'Import Peak'!$A$3:AH$99,34,FALSE)-VLOOKUP($A53,'Import Peak Change'!$A$106:AH$202,34,FALSE)))</f>
        <v>0</v>
      </c>
      <c r="AI53" s="6">
        <f>IF(ISERROR(VLOOKUP($A53,'Import Peak'!$A$3:AI$99,35,FALSE)-VLOOKUP($A53,'Import Peak Change'!$A$106:AI$202,35,FALSE)),0,(VLOOKUP($A53,'Import Peak'!$A$3:AI$99,35,FALSE)-VLOOKUP($A53,'Import Peak Change'!$A$106:AI$202,35,FALSE)))</f>
        <v>0</v>
      </c>
      <c r="AJ53" s="6">
        <f>IF(ISERROR(VLOOKUP($A53,'Import Peak'!$A$3:AJ$99,36,FALSE)-VLOOKUP($A53,'Import Peak Change'!$A$106:AJ$202,36,FALSE)),0,(VLOOKUP($A53,'Import Peak'!$A$3:AJ$99,36,FALSE)-VLOOKUP($A53,'Import Peak Change'!$A$106:AJ$202,36,FALSE)))</f>
        <v>0</v>
      </c>
      <c r="AK53" s="6">
        <f>IF(ISERROR(VLOOKUP($A53,'Import Peak'!$A$3:AK$99,37,FALSE)-VLOOKUP($A53,'Import Peak Change'!$A$106:AK$202,37,FALSE)),0,(VLOOKUP($A53,'Import Peak'!$A$3:AK$99,37,FALSE)-VLOOKUP($A53,'Import Peak Change'!$A$106:AK$202,37,FALSE)))</f>
        <v>0</v>
      </c>
      <c r="AL53" s="6">
        <f>IF(ISERROR(VLOOKUP($A53,'Import Peak'!$A$3:AL$99,38,FALSE)-VLOOKUP($A53,'Import Peak Change'!$A$106:AL$202,38,FALSE)),0,(VLOOKUP($A53,'Import Peak'!$A$3:AL$99,38,FALSE)-VLOOKUP($A53,'Import Peak Change'!$A$106:AL$202,38,FALSE)))</f>
        <v>0</v>
      </c>
      <c r="AM53" s="6">
        <f>IF(ISERROR(VLOOKUP($A53,'Import Peak'!$A$3:AM$99,39,FALSE)-VLOOKUP($A53,'Import Peak Change'!$A$106:AM$202,39,FALSE)),0,(VLOOKUP($A53,'Import Peak'!$A$3:AM$99,39,FALSE)-VLOOKUP($A53,'Import Peak Change'!$A$106:AM$202,39,FALSE)))</f>
        <v>0</v>
      </c>
      <c r="AN53" s="6">
        <f>IF(ISERROR(VLOOKUP($A53,'Import Peak'!$A$3:AN$99,40,FALSE)-VLOOKUP($A53,'Import Peak Change'!$A$106:AN$202,40,FALSE)),0,(VLOOKUP($A53,'Import Peak'!$A$3:AN$99,40,FALSE)-VLOOKUP($A53,'Import Peak Change'!$A$106:AN$202,40,FALSE)))</f>
        <v>0</v>
      </c>
      <c r="AO53" s="6">
        <f>IF(ISERROR(VLOOKUP($A53,'Import Peak'!$A$3:AO$99,41,FALSE)-VLOOKUP($A53,'Import Peak Change'!$A$106:AO$202,41,FALSE)),0,(VLOOKUP($A53,'Import Peak'!$A$3:AO$99,41,FALSE)-VLOOKUP($A53,'Import Peak Change'!$A$106:AO$202,41,FALSE)))</f>
        <v>0</v>
      </c>
      <c r="AP53" s="6">
        <f>IF(ISERROR(VLOOKUP($A53,'Import Peak'!$A$3:AP$99,42,FALSE)-VLOOKUP($A53,'Import Peak Change'!$A$106:AP$202,42,FALSE)),0,(VLOOKUP($A53,'Import Peak'!$A$3:AP$99,42,FALSE)-VLOOKUP($A53,'Import Peak Change'!$A$106:AP$202,42,FALSE)))</f>
        <v>0</v>
      </c>
      <c r="AQ53" s="6">
        <f>IF(ISERROR(VLOOKUP($A53,'Import Peak'!$A$3:AQ$99,43,FALSE)-VLOOKUP($A53,'Import Peak Change'!$A$106:AQ$202,43,FALSE)),0,(VLOOKUP($A53,'Import Peak'!$A$3:AQ$99,43,FALSE)-VLOOKUP($A53,'Import Peak Change'!$A$106:AQ$202,43,FALSE)))</f>
        <v>0</v>
      </c>
      <c r="AR53" s="6">
        <f>IF(ISERROR(VLOOKUP($A53,'Import Peak'!$A$3:AR$99,44,FALSE)-VLOOKUP($A53,'Import Peak Change'!$A$106:AR$202,44,FALSE)),0,(VLOOKUP($A53,'Import Peak'!$A$3:AR$99,44,FALSE)-VLOOKUP($A53,'Import Peak Change'!$A$106:AR$202,44,FALSE)))</f>
        <v>0</v>
      </c>
      <c r="AS53" s="6">
        <f>IF(ISERROR(VLOOKUP($A53,'Import Peak'!$A$3:AS$99,45,FALSE)-VLOOKUP($A53,'Import Peak Change'!$A$106:AS$202,45,FALSE)),0,(VLOOKUP($A53,'Import Peak'!$A$3:AS$99,45,FALSE)-VLOOKUP($A53,'Import Peak Change'!$A$106:AS$202,45,FALSE)))</f>
        <v>0</v>
      </c>
      <c r="AT53" s="6">
        <f>IF(ISERROR(VLOOKUP($A53,'Import Peak'!$A$3:AT$99,46,FALSE)-VLOOKUP($A53,'Import Peak Change'!$A$106:AT$202,46,FALSE)),0,(VLOOKUP($A53,'Import Peak'!$A$3:AT$99,46,FALSE)-VLOOKUP($A53,'Import Peak Change'!$A$106:AT$202,46,FALSE)))</f>
        <v>0</v>
      </c>
      <c r="AU53" s="6">
        <f>IF(ISERROR(VLOOKUP($A53,'Import Peak'!$A$3:AU$99,47,FALSE)-VLOOKUP($A53,'Import Peak Change'!$A$106:AU$202,47,FALSE)),0,(VLOOKUP($A53,'Import Peak'!$A$3:AU$99,47,FALSE)-VLOOKUP($A53,'Import Peak Change'!$A$106:AU$202,47,FALSE)))</f>
        <v>0</v>
      </c>
      <c r="AV53" s="6">
        <f>IF(ISERROR(VLOOKUP($A53,'Import Peak'!$A$3:AV$99,48,FALSE)-VLOOKUP($A53,'Import Peak Change'!$A$106:AV$202,48,FALSE)),0,(VLOOKUP($A53,'Import Peak'!$A$3:AV$99,48,FALSE)-VLOOKUP($A53,'Import Peak Change'!$A$106:AV$202,48,FALSE)))</f>
        <v>0</v>
      </c>
      <c r="AW53" s="6">
        <f>IF(ISERROR(VLOOKUP($A53,'Import Peak'!$A$3:AW$99,49,FALSE)-VLOOKUP($A53,'Import Peak Change'!$A$106:AW$202,49,FALSE)),0,(VLOOKUP($A53,'Import Peak'!$A$3:AW$99,49,FALSE)-VLOOKUP($A53,'Import Peak Change'!$A$106:AW$202,49,FALSE)))</f>
        <v>0</v>
      </c>
      <c r="AX53" s="6">
        <f>IF(ISERROR(VLOOKUP($A53,'Import Peak'!$A$3:AX$99,50,FALSE)-VLOOKUP($A53,'Import Peak Change'!$A$106:AX$202,50,FALSE)),0,(VLOOKUP($A53,'Import Peak'!$A$3:AX$99,50,FALSE)-VLOOKUP($A53,'Import Peak Change'!$A$106:AX$202,50,FALSE)))</f>
        <v>0</v>
      </c>
      <c r="AY53" s="6">
        <f>IF(ISERROR(VLOOKUP($A53,'Import Peak'!$A$3:AY$99,51,FALSE)-VLOOKUP($A53,'Import Peak Change'!$A$106:AY$202,51,FALSE)),0,(VLOOKUP($A53,'Import Peak'!$A$3:AY$99,51,FALSE)-VLOOKUP($A53,'Import Peak Change'!$A$106:AY$202,51,FALSE)))</f>
        <v>0</v>
      </c>
      <c r="AZ53" s="6">
        <f>IF(ISERROR(VLOOKUP($A53,'Import Peak'!$A$3:AZ$99,52,FALSE)-VLOOKUP($A53,'Import Peak Change'!$A$106:AZ$202,52,FALSE)),0,(VLOOKUP($A53,'Import Peak'!$A$3:AZ$99,52,FALSE)-VLOOKUP($A53,'Import Peak Change'!$A$106:AZ$202,52,FALSE)))</f>
        <v>0</v>
      </c>
      <c r="BA53" s="6">
        <f>IF(ISERROR(VLOOKUP($A53,'Import Peak'!$A$3:BA$99,53,FALSE)-VLOOKUP($A53,'Import Peak Change'!$A$106:BA$202,53,FALSE)),0,(VLOOKUP($A53,'Import Peak'!$A$3:BA$99,53,FALSE)-VLOOKUP($A53,'Import Peak Change'!$A$106:BA$202,53,FALSE)))</f>
        <v>0</v>
      </c>
      <c r="BB53" s="6">
        <f>IF(ISERROR(VLOOKUP($A53,'Import Peak'!$A$3:BB$99,54,FALSE)-VLOOKUP($A53,'Import Peak Change'!$A$106:BB$202,54,FALSE)),0,(VLOOKUP($A53,'Import Peak'!$A$3:BB$99,54,FALSE)-VLOOKUP($A53,'Import Peak Change'!$A$106:BB$202,54,FALSE)))</f>
        <v>0</v>
      </c>
      <c r="BC53" s="6">
        <f>IF(ISERROR(VLOOKUP($A53,'Import Peak'!$A$3:BC$99,55,FALSE)-VLOOKUP($A53,'Import Peak Change'!$A$106:BC$202,55,FALSE)),0,(VLOOKUP($A53,'Import Peak'!$A$3:BC$99,55,FALSE)-VLOOKUP($A53,'Import Peak Change'!$A$106:BC$202,55,FALSE)))</f>
        <v>0</v>
      </c>
      <c r="BD53" s="6">
        <f>IF(ISERROR(VLOOKUP($A53,'Import Peak'!$A$3:BD$99,56,FALSE)-VLOOKUP($A53,'Import Peak Change'!$A$106:BD$202,56,FALSE)),0,(VLOOKUP($A53,'Import Peak'!$A$3:BD$99,56,FALSE)-VLOOKUP($A53,'Import Peak Change'!$A$106:BD$202,56,FALSE)))</f>
        <v>0</v>
      </c>
      <c r="BE53" s="6">
        <f>IF(ISERROR(VLOOKUP($A53,'Import Peak'!$A$3:BE$99,57,FALSE)-VLOOKUP($A53,'Import Peak Change'!$A$106:BE$202,57,FALSE)),0,(VLOOKUP($A53,'Import Peak'!$A$3:BE$99,57,FALSE)-VLOOKUP($A53,'Import Peak Change'!$A$106:BE$202,57,FALSE)))</f>
        <v>0</v>
      </c>
      <c r="BF53" s="6">
        <f>IF(ISERROR(VLOOKUP($A53,'Import Peak'!$A$3:BF$99,58,FALSE)-VLOOKUP($A53,'Import Peak Change'!$A$106:BF$202,58,FALSE)),0,(VLOOKUP($A53,'Import Peak'!$A$3:BF$99,58,FALSE)-VLOOKUP($A53,'Import Peak Change'!$A$106:BF$202,58,FALSE)))</f>
        <v>0</v>
      </c>
      <c r="BG53" s="6">
        <f>IF(ISERROR(VLOOKUP($A53,'Import Peak'!$A$3:BG$99,59,FALSE)-VLOOKUP($A53,'Import Peak Change'!$A$106:BG$202,59,FALSE)),0,(VLOOKUP($A53,'Import Peak'!$A$3:BG$99,59,FALSE)-VLOOKUP($A53,'Import Peak Change'!$A$106:BG$202,59,FALSE)))</f>
        <v>0</v>
      </c>
      <c r="BH53" s="6">
        <f>IF(ISERROR(VLOOKUP($A53,'Import Peak'!$A$3:BH$99,60,FALSE)-VLOOKUP($A53,'Import Peak Change'!$A$106:BH$202,60,FALSE)),0,(VLOOKUP($A53,'Import Peak'!$A$3:BH$99,60,FALSE)-VLOOKUP($A53,'Import Peak Change'!$A$106:BH$202,60,FALSE)))</f>
        <v>0</v>
      </c>
      <c r="BI53" s="6">
        <f>IF(ISERROR(VLOOKUP($A53,'Import Peak'!$A$3:BI$99,61,FALSE)-VLOOKUP($A53,'Import Peak Change'!$A$106:BI$202,61,FALSE)),0,(VLOOKUP($A53,'Import Peak'!$A$3:BI$99,61,FALSE)-VLOOKUP($A53,'Import Peak Change'!$A$106:BI$202,61,FALSE)))</f>
        <v>0</v>
      </c>
      <c r="BJ53" s="6">
        <f>IF(ISERROR(VLOOKUP($A53,'Import Peak'!$A$3:BJ$99,62,FALSE)-VLOOKUP($A53,'Import Peak Change'!$A$106:BJ$202,62,FALSE)),0,(VLOOKUP($A53,'Import Peak'!$A$3:BJ$99,62,FALSE)-VLOOKUP($A53,'Import Peak Change'!$A$106:BJ$202,62,FALSE)))</f>
        <v>0</v>
      </c>
      <c r="BK53" s="6">
        <f>IF(ISERROR(VLOOKUP($A53,'Import Peak'!$A$3:BK$99,63,FALSE)-VLOOKUP($A53,'Import Peak Change'!$A$106:BK$202,63,FALSE)),0,(VLOOKUP($A53,'Import Peak'!$A$3:BK$99,63,FALSE)-VLOOKUP($A53,'Import Peak Change'!$A$106:BK$202,63,FALSE)))</f>
        <v>0</v>
      </c>
      <c r="BL53" s="6">
        <f>IF(ISERROR(VLOOKUP($A53,'Import Peak'!$A$3:BL$99,64,FALSE)-VLOOKUP($A53,'Import Peak Change'!$A$106:BL$202,64,FALSE)),0,(VLOOKUP($A53,'Import Peak'!$A$3:BL$99,64,FALSE)-VLOOKUP($A53,'Import Peak Change'!$A$106:BL$202,64,FALSE)))</f>
        <v>0</v>
      </c>
      <c r="BM53" s="6">
        <f>IF(ISERROR(VLOOKUP($A53,'Import Peak'!$A$3:BM$99,65,FALSE)-VLOOKUP($A53,'Import Peak Change'!$A$106:BM$202,65,FALSE)),0,(VLOOKUP($A53,'Import Peak'!$A$3:BM$99,65,FALSE)-VLOOKUP($A53,'Import Peak Change'!$A$106:BM$202,65,FALSE)))</f>
        <v>0</v>
      </c>
      <c r="BN53" s="6">
        <f>IF(ISERROR(VLOOKUP($A53,'Import Peak'!$A$3:BN$99,66,FALSE)-VLOOKUP($A53,'Import Peak Change'!$A$106:BN$202,66,FALSE)),0,(VLOOKUP($A53,'Import Peak'!$A$3:BN$99,66,FALSE)-VLOOKUP($A53,'Import Peak Change'!$A$106:BN$202,66,FALSE)))</f>
        <v>0</v>
      </c>
      <c r="BO53" s="6">
        <f>IF(ISERROR(VLOOKUP($A53,'Import Peak'!$A$3:BO$99,67,FALSE)-VLOOKUP($A53,'Import Peak Change'!$A$106:BO$202,67,FALSE)),0,(VLOOKUP($A53,'Import Peak'!$A$3:BO$99,67,FALSE)-VLOOKUP($A53,'Import Peak Change'!$A$106:BO$202,67,FALSE)))</f>
        <v>0</v>
      </c>
      <c r="BP53" s="6">
        <f>IF(ISERROR(VLOOKUP($A53,'Import Peak'!$A$3:BP$99,68,FALSE)-VLOOKUP($A53,'Import Peak Change'!$A$106:BP$202,68,FALSE)),0,(VLOOKUP($A53,'Import Peak'!$A$3:BP$99,68,FALSE)-VLOOKUP($A53,'Import Peak Change'!$A$106:BP$202,68,FALSE)))</f>
        <v>0</v>
      </c>
      <c r="BQ53" s="6">
        <f>IF(ISERROR(VLOOKUP($A53,'Import Peak'!$A$3:BQ$99,69,FALSE)-VLOOKUP($A53,'Import Peak Change'!$A$106:BQ$202,69,FALSE)),0,(VLOOKUP($A53,'Import Peak'!$A$3:BQ$99,69,FALSE)-VLOOKUP($A53,'Import Peak Change'!$A$106:BQ$202,69,FALSE)))</f>
        <v>0</v>
      </c>
      <c r="BR53" s="6">
        <f>IF(ISERROR(VLOOKUP($A53,'Import Peak'!$A$3:BR$99,70,FALSE)-VLOOKUP($A53,'Import Peak Change'!$A$106:BR$202,70,FALSE)),0,(VLOOKUP($A53,'Import Peak'!$A$3:BR$99,70,FALSE)-VLOOKUP($A53,'Import Peak Change'!$A$106:BR$202,70,FALSE)))</f>
        <v>0</v>
      </c>
      <c r="BS53" s="6">
        <f>IF(ISERROR(VLOOKUP($A53,'Import Peak'!$A$3:BS$99,71,FALSE)-VLOOKUP($A53,'Import Peak Change'!$A$106:BS$202,71,FALSE)),0,(VLOOKUP($A53,'Import Peak'!$A$3:BS$99,71,FALSE)-VLOOKUP($A53,'Import Peak Change'!$A$106:BS$202,71,FALSE)))</f>
        <v>0</v>
      </c>
      <c r="BT53" s="6">
        <f>IF(ISERROR(VLOOKUP($A53,'Import Peak'!$A$3:BT$99,72,FALSE)-VLOOKUP($A53,'Import Peak Change'!$A$106:BT$202,72,FALSE)),0,(VLOOKUP($A53,'Import Peak'!$A$3:BT$99,72,FALSE)-VLOOKUP($A53,'Import Peak Change'!$A$106:BT$202,72,FALSE)))</f>
        <v>0</v>
      </c>
      <c r="BU53" s="6">
        <f>IF(ISERROR(VLOOKUP($A53,'Import Peak'!$A$3:BU$99,73,FALSE)-VLOOKUP($A53,'Import Peak Change'!$A$106:BU$202,73,FALSE)),0,(VLOOKUP($A53,'Import Peak'!$A$3:BU$99,73,FALSE)-VLOOKUP($A53,'Import Peak Change'!$A$106:BU$202,73,FALSE)))</f>
        <v>0</v>
      </c>
      <c r="BV53" s="6">
        <f>IF(ISERROR(VLOOKUP($A53,'Import Peak'!$A$3:BV$99,74,FALSE)-VLOOKUP($A53,'Import Peak Change'!$A$106:BV$202,74,FALSE)),0,(VLOOKUP($A53,'Import Peak'!$A$3:BV$99,74,FALSE)-VLOOKUP($A53,'Import Peak Change'!$A$106:BV$202,74,FALSE)))</f>
        <v>0</v>
      </c>
      <c r="BW53" s="6">
        <f>IF(ISERROR(VLOOKUP($A53,'Import Peak'!$A$3:BW$99,75,FALSE)-VLOOKUP($A53,'Import Peak Change'!$A$106:BW$202,75,FALSE)),0,(VLOOKUP($A53,'Import Peak'!$A$3:BW$99,75,FALSE)-VLOOKUP($A53,'Import Peak Change'!$A$106:BW$202,75,FALSE)))</f>
        <v>0</v>
      </c>
      <c r="BX53" s="6">
        <f>IF(ISERROR(VLOOKUP($A53,'Import Peak'!$A$3:BX$99,76,FALSE)-VLOOKUP($A53,'Import Peak Change'!$A$106:BX$202,76,FALSE)),0,(VLOOKUP($A53,'Import Peak'!$A$3:BX$99,76,FALSE)-VLOOKUP($A53,'Import Peak Change'!$A$106:BX$202,76,FALSE)))</f>
        <v>0</v>
      </c>
      <c r="BY53" s="6">
        <f>IF(ISERROR(VLOOKUP($A53,'Import Peak'!$A$3:BY$99,77,FALSE)-VLOOKUP($A53,'Import Peak Change'!$A$106:BY$202,77,FALSE)),0,(VLOOKUP($A53,'Import Peak'!$A$3:BY$99,77,FALSE)-VLOOKUP($A53,'Import Peak Change'!$A$106:BY$202,77,FALSE)))</f>
        <v>0</v>
      </c>
      <c r="BZ53" s="6">
        <f>IF(ISERROR(VLOOKUP($A53,'Import Peak'!$A$3:BZ$99,78,FALSE)-VLOOKUP($A53,'Import Peak Change'!$A$106:BZ$202,78,FALSE)),0,(VLOOKUP($A53,'Import Peak'!$A$3:BZ$99,78,FALSE)-VLOOKUP($A53,'Import Peak Change'!$A$106:BZ$202,78,FALSE)))</f>
        <v>0</v>
      </c>
      <c r="CA53" s="6">
        <f>IF(ISERROR(VLOOKUP($A53,'Import Peak'!$A$3:CA$99,79,FALSE)-VLOOKUP($A53,'Import Peak Change'!$A$106:CA$202,79,FALSE)),0,(VLOOKUP($A53,'Import Peak'!$A$3:CA$99,79,FALSE)-VLOOKUP($A53,'Import Peak Change'!$A$106:CA$202,79,FALSE)))</f>
        <v>0</v>
      </c>
      <c r="CB53" s="6">
        <f>IF(ISERROR(VLOOKUP($A53,'Import Peak'!$A$3:CB$99,80,FALSE)-VLOOKUP($A53,'Import Peak Change'!$A$106:CB$202,80,FALSE)),0,(VLOOKUP($A53,'Import Peak'!$A$3:CB$99,80,FALSE)-VLOOKUP($A53,'Import Peak Change'!$A$106:CB$202,80,FALSE)))</f>
        <v>0</v>
      </c>
      <c r="CC53" s="6">
        <f>IF(ISERROR(VLOOKUP($A53,'Import Peak'!$A$3:CC$99,81,FALSE)-VLOOKUP($A53,'Import Peak Change'!$A$106:CC$202,81,FALSE)),0,(VLOOKUP($A53,'Import Peak'!$A$3:CC$99,81,FALSE)-VLOOKUP($A53,'Import Peak Change'!$A$106:CC$202,81,FALSE)))</f>
        <v>0</v>
      </c>
      <c r="CD53" s="6">
        <f>IF(ISERROR(VLOOKUP($A53,'Import Peak'!$A$3:CD$99,82,FALSE)-VLOOKUP($A53,'Import Peak Change'!$A$106:CD$202,82,FALSE)),0,(VLOOKUP($A53,'Import Peak'!$A$3:CD$99,82,FALSE)-VLOOKUP($A53,'Import Peak Change'!$A$106:CD$202,82,FALSE)))</f>
        <v>0</v>
      </c>
      <c r="CE53" s="6">
        <f>IF(ISERROR(VLOOKUP($A53,'Import Peak'!$A$3:CE$99,83,FALSE)-VLOOKUP($A53,'Import Peak Change'!$A$106:CE$202,83,FALSE)),0,(VLOOKUP($A53,'Import Peak'!$A$3:CE$99,83,FALSE)-VLOOKUP($A53,'Import Peak Change'!$A$106:CE$202,83,FALSE)))</f>
        <v>0</v>
      </c>
      <c r="CF53" s="6">
        <f>IF(ISERROR(VLOOKUP($A53,'Import Peak'!$A$3:CF$99,84,FALSE)-VLOOKUP($A53,'Import Peak Change'!$A$106:CF$202,84,FALSE)),0,(VLOOKUP($A53,'Import Peak'!$A$3:CF$99,84,FALSE)-VLOOKUP($A53,'Import Peak Change'!$A$106:CF$202,84,FALSE)))</f>
        <v>0</v>
      </c>
      <c r="CG53" s="6">
        <f>IF(ISERROR(VLOOKUP($A53,'Import Peak'!$A$3:CG$99,85,FALSE)-VLOOKUP($A53,'Import Peak Change'!$A$106:CG$202,85,FALSE)),0,(VLOOKUP($A53,'Import Peak'!$A$3:CG$99,85,FALSE)-VLOOKUP($A53,'Import Peak Change'!$A$106:CG$202,85,FALSE)))</f>
        <v>0</v>
      </c>
      <c r="CH53" s="6">
        <f>IF(ISERROR(VLOOKUP($A53,'Import Peak'!$A$3:CH$99,86,FALSE)-VLOOKUP($A53,'Import Peak Change'!$A$106:CH$202,86,FALSE)),0,(VLOOKUP($A53,'Import Peak'!$A$3:CH$99,86,FALSE)-VLOOKUP($A53,'Import Peak Change'!$A$106:CH$202,86,FALSE)))</f>
        <v>0</v>
      </c>
      <c r="CI53" s="6">
        <f>IF(ISERROR(VLOOKUP($A53,'Import Peak'!$A$3:CI$99,87,FALSE)-VLOOKUP($A53,'Import Peak Change'!$A$106:CI$202,87,FALSE)),0,(VLOOKUP($A53,'Import Peak'!$A$3:CI$99,87,FALSE)-VLOOKUP($A53,'Import Peak Change'!$A$106:CI$202,87,FALSE)))</f>
        <v>0</v>
      </c>
      <c r="CJ53" s="6">
        <f>IF(ISERROR(VLOOKUP($A53,'Import Peak'!$A$3:CJ$99,88,FALSE)-VLOOKUP($A53,'Import Peak Change'!$A$106:CJ$202,88,FALSE)),0,(VLOOKUP($A53,'Import Peak'!$A$3:CJ$99,88,FALSE)-VLOOKUP($A53,'Import Peak Change'!$A$106:CJ$202,88,FALSE)))</f>
        <v>0</v>
      </c>
      <c r="CK53" s="6">
        <f>IF(ISERROR(VLOOKUP($A53,'Import Peak'!$A$3:CK$99,89,FALSE)-VLOOKUP($A53,'Import Peak Change'!$A$106:CK$202,89,FALSE)),0,(VLOOKUP($A53,'Import Peak'!$A$3:CK$99,89,FALSE)-VLOOKUP($A53,'Import Peak Change'!$A$106:CK$202,89,FALSE)))</f>
        <v>0</v>
      </c>
      <c r="CL53" s="6">
        <f>IF(ISERROR(VLOOKUP($A53,'Import Peak'!$A$3:CL$99,90,FALSE)-VLOOKUP($A53,'Import Peak Change'!$A$106:CL$202,90,FALSE)),0,(VLOOKUP($A53,'Import Peak'!$A$3:CL$99,90,FALSE)-VLOOKUP($A53,'Import Peak Change'!$A$106:CL$202,90,FALSE)))</f>
        <v>0</v>
      </c>
      <c r="CM53" s="6">
        <f>IF(ISERROR(VLOOKUP($A53,'Import Peak'!$A$3:CM$99,91,FALSE)-VLOOKUP($A53,'Import Peak Change'!$A$106:CM$202,91,FALSE)),0,(VLOOKUP($A53,'Import Peak'!$A$3:CM$99,91,FALSE)-VLOOKUP($A53,'Import Peak Change'!$A$106:CM$202,91,FALSE)))</f>
        <v>0</v>
      </c>
      <c r="CN53" s="6">
        <f>IF(ISERROR(VLOOKUP($A53,'Import Peak'!$A$3:CN$99,92,FALSE)-VLOOKUP($A53,'Import Peak Change'!$A$106:CN$202,92,FALSE)),0,(VLOOKUP($A53,'Import Peak'!$A$3:CN$99,92,FALSE)-VLOOKUP($A53,'Import Peak Change'!$A$106:CN$202,92,FALSE)))</f>
        <v>0</v>
      </c>
      <c r="CO53" s="6">
        <f>IF(ISERROR(VLOOKUP($A53,'Import Peak'!$A$3:CO$99,93,FALSE)-VLOOKUP($A53,'Import Peak Change'!$A$106:CO$202,93,FALSE)),0,(VLOOKUP($A53,'Import Peak'!$A$3:CO$99,93,FALSE)-VLOOKUP($A53,'Import Peak Change'!$A$106:CO$202,93,FALSE)))</f>
        <v>0</v>
      </c>
      <c r="CP53" s="6">
        <f>IF(ISERROR(VLOOKUP($A53,'Import Peak'!$A$3:CP$99,94,FALSE)-VLOOKUP($A53,'Import Peak Change'!$A$106:CP$202,94,FALSE)),0,(VLOOKUP($A53,'Import Peak'!$A$3:CP$99,94,FALSE)-VLOOKUP($A53,'Import Peak Change'!$A$106:CP$202,94,FALSE)))</f>
        <v>0</v>
      </c>
      <c r="CQ53" s="6">
        <f>IF(ISERROR(VLOOKUP($A53,'Import Peak'!$A$3:CQ$99,95,FALSE)-VLOOKUP($A53,'Import Peak Change'!$A$106:CQ$202,95,FALSE)),0,(VLOOKUP($A53,'Import Peak'!$A$3:CQ$99,95,FALSE)-VLOOKUP($A53,'Import Peak Change'!$A$106:CQ$202,95,FALSE)))</f>
        <v>0</v>
      </c>
      <c r="CR53" s="6">
        <f>IF(ISERROR(VLOOKUP($A53,'Import Peak'!$A$3:CR$99,96,FALSE)-VLOOKUP($A53,'Import Peak Change'!$A$106:CR$202,96,FALSE)),0,(VLOOKUP($A53,'Import Peak'!$A$3:CR$99,96,FALSE)-VLOOKUP($A53,'Import Peak Change'!$A$106:CR$202,96,FALSE)))</f>
        <v>0</v>
      </c>
      <c r="CS53" s="6">
        <f>IF(ISERROR(VLOOKUP($A53,'Import Peak'!$A$3:CS$99,97,FALSE)-VLOOKUP($A53,'Import Peak Change'!$A$106:CS$202,97,FALSE)),0,(VLOOKUP($A53,'Import Peak'!$A$3:CS$99,97,FALSE)-VLOOKUP($A53,'Import Peak Change'!$A$106:CS$202,97,FALSE)))</f>
        <v>0</v>
      </c>
      <c r="CT53" s="6">
        <f>IF(ISERROR(VLOOKUP($A53,'Import Peak'!$A$3:CT$99,98,FALSE)-VLOOKUP($A53,'Import Peak Change'!$A$106:CT$202,98,FALSE)),0,(VLOOKUP($A53,'Import Peak'!$A$3:CT$99,98,FALSE)-VLOOKUP($A53,'Import Peak Change'!$A$106:CT$202,98,FALSE)))</f>
        <v>0</v>
      </c>
      <c r="CU53" s="6">
        <f>IF(ISERROR(VLOOKUP($A53,'Import Peak'!$A$3:CU$99,99,FALSE)-VLOOKUP($A53,'Import Peak Change'!$A$106:CU$202,99,FALSE)),0,(VLOOKUP($A53,'Import Peak'!$A$3:CU$99,99,FALSE)-VLOOKUP($A53,'Import Peak Change'!$A$106:CU$202,99,FALSE)))</f>
        <v>0</v>
      </c>
      <c r="CV53" s="6">
        <f>IF(ISERROR(VLOOKUP($A53,'Import Peak'!$A$3:CV$99,100,FALSE)-VLOOKUP($A53,'Import Peak Change'!$A$106:CV$202,100,FALSE)),0,(VLOOKUP($A53,'Import Peak'!$A$3:CV$99,100,FALSE)-VLOOKUP($A53,'Import Peak Change'!$A$106:CV$202,100,FALSE)))</f>
        <v>0</v>
      </c>
      <c r="CW53" s="6">
        <f>IF(ISERROR(VLOOKUP($A53,'Import Peak'!$A$3:CW$99,101,FALSE)-VLOOKUP($A53,'Import Peak Change'!$A$106:CW$202,101,FALSE)),0,(VLOOKUP($A53,'Import Peak'!$A$3:CW$99,101,FALSE)-VLOOKUP($A53,'Import Peak Change'!$A$106:CW$202,101,FALSE)))</f>
        <v>0</v>
      </c>
      <c r="CX53" s="6">
        <f>IF(ISERROR(VLOOKUP($A53,'Import Peak'!$A$3:CX$99,102,FALSE)-VLOOKUP($A53,'Import Peak Change'!$A$106:CX$202,102,FALSE)),0,(VLOOKUP($A53,'Import Peak'!$A$3:CX$99,102,FALSE)-VLOOKUP($A53,'Import Peak Change'!$A$106:CX$202,102,FALSE)))</f>
        <v>0</v>
      </c>
      <c r="CY53" s="6">
        <f>IF(ISERROR(VLOOKUP($A53,'Import Peak'!$A$3:CY$99,103,FALSE)-VLOOKUP($A53,'Import Peak Change'!$A$106:CY$202,103,FALSE)),0,(VLOOKUP($A53,'Import Peak'!$A$3:CY$99,103,FALSE)-VLOOKUP($A53,'Import Peak Change'!$A$106:CY$202,103,FALSE)))</f>
        <v>0</v>
      </c>
      <c r="CZ53" s="6">
        <f>IF(ISERROR(VLOOKUP($A53,'Import Peak'!$A$3:CZ$99,104,FALSE)-VLOOKUP($A53,'Import Peak Change'!$A$106:CZ$202,104,FALSE)),0,(VLOOKUP($A53,'Import Peak'!$A$3:CZ$99,104,FALSE)-VLOOKUP($A53,'Import Peak Change'!$A$106:CZ$202,104,FALSE)))</f>
        <v>0</v>
      </c>
      <c r="DA53" s="6">
        <f>IF(ISERROR(VLOOKUP($A53,'Import Peak'!$A$3:DA$99,105,FALSE)-VLOOKUP($A53,'Import Peak Change'!$A$106:DA$202,105,FALSE)),0,(VLOOKUP($A53,'Import Peak'!$A$3:DA$99,105,FALSE)-VLOOKUP($A53,'Import Peak Change'!$A$106:DA$202,105,FALSE)))</f>
        <v>0</v>
      </c>
      <c r="DB53" s="6">
        <f>IF(ISERROR(VLOOKUP($A53,'Import Peak'!$A$3:DB$99,106,FALSE)-VLOOKUP($A53,'Import Peak Change'!$A$106:DB$202,106,FALSE)),0,(VLOOKUP($A53,'Import Peak'!$A$3:DB$99,106,FALSE)-VLOOKUP($A53,'Import Peak Change'!$A$106:DB$202,106,FALSE)))</f>
        <v>0</v>
      </c>
      <c r="DC53" s="6">
        <f>IF(ISERROR(VLOOKUP($A53,'Import Peak'!$A$3:DC$99,107,FALSE)-VLOOKUP($A53,'Import Peak Change'!$A$106:DC$202,107,FALSE)),0,(VLOOKUP($A53,'Import Peak'!$A$3:DC$99,107,FALSE)-VLOOKUP($A53,'Import Peak Change'!$A$106:DC$202,107,FALSE)))</f>
        <v>0</v>
      </c>
      <c r="DD53" s="6">
        <f>IF(ISERROR(VLOOKUP($A53,'Import Peak'!$A$3:DD$99,108,FALSE)-VLOOKUP($A53,'Import Peak Change'!$A$106:DD$202,108,FALSE)),0,(VLOOKUP($A53,'Import Peak'!$A$3:DD$99,108,FALSE)-VLOOKUP($A53,'Import Peak Change'!$A$106:DD$202,108,FALSE)))</f>
        <v>0</v>
      </c>
      <c r="DE53" s="6">
        <f>IF(ISERROR(VLOOKUP($A53,'Import Peak'!$A$3:DE$99,109,FALSE)-VLOOKUP($A53,'Import Peak Change'!$A$106:DE$202,109,FALSE)),0,(VLOOKUP($A53,'Import Peak'!$A$3:DE$99,109,FALSE)-VLOOKUP($A53,'Import Peak Change'!$A$106:DE$202,109,FALSE)))</f>
        <v>0</v>
      </c>
      <c r="DF53" s="6">
        <f>IF(ISERROR(VLOOKUP($A53,'Import Peak'!$A$3:DF$99,110,FALSE)-VLOOKUP($A53,'Import Peak Change'!$A$106:DF$202,110,FALSE)),0,(VLOOKUP($A53,'Import Peak'!$A$3:DF$99,110,FALSE)-VLOOKUP($A53,'Import Peak Change'!$A$106:DF$202,110,FALSE)))</f>
        <v>0</v>
      </c>
      <c r="DG53" s="6">
        <f>IF(ISERROR(VLOOKUP($A53,'Import Peak'!$A$3:DG$99,111,FALSE)-VLOOKUP($A53,'Import Peak Change'!$A$106:DG$202,111,FALSE)),0,(VLOOKUP($A53,'Import Peak'!$A$3:DG$99,111,FALSE)-VLOOKUP($A53,'Import Peak Change'!$A$106:DG$202,111,FALSE)))</f>
        <v>0</v>
      </c>
      <c r="DH53" s="6">
        <f>IF(ISERROR(VLOOKUP($A53,'Import Peak'!$A$3:DH$99,112,FALSE)-VLOOKUP($A53,'Import Peak Change'!$A$106:DH$202,112,FALSE)),0,(VLOOKUP($A53,'Import Peak'!$A$3:DH$99,112,FALSE)-VLOOKUP($A53,'Import Peak Change'!$A$106:DH$202,112,FALSE)))</f>
        <v>0</v>
      </c>
      <c r="DI53" s="6">
        <f>IF(ISERROR(VLOOKUP($A53,'Import Peak'!$A$3:DI$99,113,FALSE)-VLOOKUP($A53,'Import Peak Change'!$A$106:DI$202,113,FALSE)),0,(VLOOKUP($A53,'Import Peak'!$A$3:DI$99,113,FALSE)-VLOOKUP($A53,'Import Peak Change'!$A$106:DI$202,113,FALSE)))</f>
        <v>0</v>
      </c>
      <c r="DJ53" s="6">
        <f>IF(ISERROR(VLOOKUP($A53,'Import Peak'!$A$3:DJ$99,114,FALSE)-VLOOKUP($A53,'Import Peak Change'!$A$106:DJ$202,114,FALSE)),0,(VLOOKUP($A53,'Import Peak'!$A$3:DJ$99,114,FALSE)-VLOOKUP($A53,'Import Peak Change'!$A$106:DJ$202,114,FALSE)))</f>
        <v>0</v>
      </c>
      <c r="DK53" s="6">
        <f>IF(ISERROR(VLOOKUP($A53,'Import Peak'!$A$3:DK$99,115,FALSE)-VLOOKUP($A53,'Import Peak Change'!$A$106:DK$202,115,FALSE)),0,(VLOOKUP($A53,'Import Peak'!$A$3:DK$99,115,FALSE)-VLOOKUP($A53,'Import Peak Change'!$A$106:DK$202,115,FALSE)))</f>
        <v>0</v>
      </c>
      <c r="DL53" s="6">
        <f>IF(ISERROR(VLOOKUP($A53,'Import Peak'!$A$3:DL$99,116,FALSE)-VLOOKUP($A53,'Import Peak Change'!$A$106:DL$202,116,FALSE)),0,(VLOOKUP($A53,'Import Peak'!$A$3:DL$99,116,FALSE)-VLOOKUP($A53,'Import Peak Change'!$A$106:DL$202,116,FALSE)))</f>
        <v>0</v>
      </c>
      <c r="DM53" s="6">
        <f>IF(ISERROR(VLOOKUP($A53,'Import Peak'!$A$3:DM$99,117,FALSE)-VLOOKUP($A53,'Import Peak Change'!$A$106:DM$202,117,FALSE)),0,(VLOOKUP($A53,'Import Peak'!$A$3:DM$99,117,FALSE)-VLOOKUP($A53,'Import Peak Change'!$A$106:DM$202,117,FALSE)))</f>
        <v>0</v>
      </c>
      <c r="DN53" s="6">
        <f>IF(ISERROR(VLOOKUP($A53,'Import Peak'!$A$3:DN$99,118,FALSE)-VLOOKUP($A53,'Import Peak Change'!$A$106:DN$202,118,FALSE)),0,(VLOOKUP($A53,'Import Peak'!$A$3:DN$99,118,FALSE)-VLOOKUP($A53,'Import Peak Change'!$A$106:DN$202,118,FALSE)))</f>
        <v>0</v>
      </c>
      <c r="DO53" s="6">
        <f>IF(ISERROR(VLOOKUP($A53,'Import Peak'!$A$3:DO$99,119,FALSE)-VLOOKUP($A53,'Import Peak Change'!$A$106:DO$202,119,FALSE)),0,(VLOOKUP($A53,'Import Peak'!$A$3:DO$99,119,FALSE)-VLOOKUP($A53,'Import Peak Change'!$A$106:DO$202,119,FALSE)))</f>
        <v>0</v>
      </c>
      <c r="DP53" s="6">
        <f>IF(ISERROR(VLOOKUP($A53,'Import Peak'!$A$3:DP$99,120,FALSE)-VLOOKUP($A53,'Import Peak Change'!$A$106:DP$202,120,FALSE)),0,(VLOOKUP($A53,'Import Peak'!$A$3:DP$99,120,FALSE)-VLOOKUP($A53,'Import Peak Change'!$A$106:DP$202,120,FALSE)))</f>
        <v>0</v>
      </c>
      <c r="DQ53" s="6">
        <f>IF(ISERROR(VLOOKUP($A53,'Import Peak'!$A$3:DQ$99,121,FALSE)-VLOOKUP($A53,'Import Peak Change'!$A$106:DQ$202,121,FALSE)),0,(VLOOKUP($A53,'Import Peak'!$A$3:DQ$99,121,FALSE)-VLOOKUP($A53,'Import Peak Change'!$A$106:DQ$202,121,FALSE)))</f>
        <v>0</v>
      </c>
      <c r="DR53" s="6">
        <f>IF(ISERROR(VLOOKUP($A53,'Import Peak'!$A$3:DR$99,122,FALSE)-VLOOKUP($A53,'Import Peak Change'!$A$106:DR$202,122,FALSE)),0,(VLOOKUP($A53,'Import Peak'!$A$3:DR$99,122,FALSE)-VLOOKUP($A53,'Import Peak Change'!$A$106:DR$202,122,FALSE)))</f>
        <v>0</v>
      </c>
      <c r="DS53" s="6">
        <f>IF(ISERROR(VLOOKUP($A53,'Import Peak'!$A$3:DS$99,123,FALSE)-VLOOKUP($A53,'Import Peak Change'!$A$106:DS$202,123,FALSE)),0,(VLOOKUP($A53,'Import Peak'!$A$3:DS$99,123,FALSE)-VLOOKUP($A53,'Import Peak Change'!$A$106:DS$202,123,FALSE)))</f>
        <v>0</v>
      </c>
      <c r="DT53" s="6">
        <f>IF(ISERROR(VLOOKUP($A53,'Import Peak'!$A$3:DT$99,124,FALSE)-VLOOKUP($A53,'Import Peak Change'!$A$106:DT$202,124,FALSE)),0,(VLOOKUP($A53,'Import Peak'!$A$3:DT$99,124,FALSE)-VLOOKUP($A53,'Import Peak Change'!$A$106:DT$202,124,FALSE)))</f>
        <v>0</v>
      </c>
      <c r="DU53" s="6">
        <f>IF(ISERROR(VLOOKUP($A53,'Import Peak'!$A$3:DU$99,125,FALSE)-VLOOKUP($A53,'Import Peak Change'!$A$106:DU$202,125,FALSE)),0,(VLOOKUP($A53,'Import Peak'!$A$3:DU$99,125,FALSE)-VLOOKUP($A53,'Import Peak Change'!$A$106:DU$202,125,FALSE)))</f>
        <v>0</v>
      </c>
      <c r="DV53" s="6">
        <f>IF(ISERROR(VLOOKUP($A53,'Import Peak'!$A$3:DV$99,126,FALSE)-VLOOKUP($A53,'Import Peak Change'!$A$106:DV$202,126,FALSE)),0,(VLOOKUP($A53,'Import Peak'!$A$3:DV$99,126,FALSE)-VLOOKUP($A53,'Import Peak Change'!$A$106:DV$202,126,FALSE)))</f>
        <v>0</v>
      </c>
      <c r="DW53" s="6">
        <f>IF(ISERROR(VLOOKUP($A53,'Import Peak'!$A$3:DW$99,127,FALSE)-VLOOKUP($A53,'Import Peak Change'!$A$106:DW$202,127,FALSE)),0,(VLOOKUP($A53,'Import Peak'!$A$3:DW$99,127,FALSE)-VLOOKUP($A53,'Import Peak Change'!$A$106:DW$202,127,FALSE)))</f>
        <v>0</v>
      </c>
      <c r="DX53" s="6">
        <f>IF(ISERROR(VLOOKUP($A53,'Import Peak'!$A$3:DX$99,128,FALSE)-VLOOKUP($A53,'Import Peak Change'!$A$106:DX$202,128,FALSE)),0,(VLOOKUP($A53,'Import Peak'!$A$3:DX$99,128,FALSE)-VLOOKUP($A53,'Import Peak Change'!$A$106:DX$202,128,FALSE)))</f>
        <v>0</v>
      </c>
      <c r="DY53" s="6">
        <f>IF(ISERROR(VLOOKUP($A53,'Import Peak'!$A$3:DY$99,129,FALSE)-VLOOKUP($A53,'Import Peak Change'!$A$106:DY$202,129,FALSE)),0,(VLOOKUP($A53,'Import Peak'!$A$3:DY$99,129,FALSE)-VLOOKUP($A53,'Import Peak Change'!$A$106:DY$202,129,FALSE)))</f>
        <v>0</v>
      </c>
      <c r="DZ53" s="6">
        <f>IF(ISERROR(VLOOKUP($A53,'Import Peak'!$A$3:DZ$99,130,FALSE)-VLOOKUP($A53,'Import Peak Change'!$A$106:DZ$202,130,FALSE)),0,(VLOOKUP($A53,'Import Peak'!$A$3:DZ$99,130,FALSE)-VLOOKUP($A53,'Import Peak Change'!$A$106:DZ$202,130,FALSE)))</f>
        <v>0</v>
      </c>
      <c r="EA53" s="6">
        <f>IF(ISERROR(VLOOKUP($A53,'Import Peak'!$A$3:EA$99,131,FALSE)-VLOOKUP($A53,'Import Peak Change'!$A$106:EA$202,131,FALSE)),0,(VLOOKUP($A53,'Import Peak'!$A$3:EA$99,131,FALSE)-VLOOKUP($A53,'Import Peak Change'!$A$106:EA$202,131,FALSE)))</f>
        <v>0</v>
      </c>
      <c r="EB53" s="6">
        <f>IF(ISERROR(VLOOKUP($A53,'Import Peak'!$A$3:EB$99,132,FALSE)-VLOOKUP($A53,'Import Peak Change'!$A$106:EB$202,132,FALSE)),0,(VLOOKUP($A53,'Import Peak'!$A$3:EB$99,132,FALSE)-VLOOKUP($A53,'Import Peak Change'!$A$106:EB$202,132,FALSE)))</f>
        <v>0</v>
      </c>
      <c r="EC53" s="6">
        <f>IF(ISERROR(VLOOKUP($A53,'Import Peak'!$A$3:EC$99,133,FALSE)-VLOOKUP($A53,'Import Peak Change'!$A$106:EC$202,133,FALSE)),0,(VLOOKUP($A53,'Import Peak'!$A$3:EC$99,133,FALSE)-VLOOKUP($A53,'Import Peak Change'!$A$106:EC$202,133,FALSE)))</f>
        <v>0</v>
      </c>
      <c r="ED53" s="6">
        <f>IF(ISERROR(VLOOKUP($A53,'Import Peak'!$A$3:ED$99,134,FALSE)-VLOOKUP($A53,'Import Peak Change'!$A$106:ED$202,134,FALSE)),0,(VLOOKUP($A53,'Import Peak'!$A$3:ED$99,134,FALSE)-VLOOKUP($A53,'Import Peak Change'!$A$106:ED$202,134,FALSE)))</f>
        <v>0</v>
      </c>
      <c r="EE53" s="6">
        <f>IF(ISERROR(VLOOKUP($A53,'Import Peak'!$A$3:EE$99,135,FALSE)-VLOOKUP($A53,'Import Peak Change'!$A$106:EE$202,135,FALSE)),0,(VLOOKUP($A53,'Import Peak'!$A$3:EE$99,135,FALSE)-VLOOKUP($A53,'Import Peak Change'!$A$106:EE$202,135,FALSE)))</f>
        <v>0</v>
      </c>
      <c r="EF53" s="6">
        <f>IF(ISERROR(VLOOKUP($A53,'Import Peak'!$A$3:EF$99,136,FALSE)-VLOOKUP($A53,'Import Peak Change'!$A$106:EF$202,136,FALSE)),0,(VLOOKUP($A53,'Import Peak'!$A$3:EF$99,136,FALSE)-VLOOKUP($A53,'Import Peak Change'!$A$106:EF$202,136,FALSE)))</f>
        <v>0</v>
      </c>
      <c r="EG53" s="6">
        <f>IF(ISERROR(VLOOKUP($A53,'Import Peak'!$A$3:EG$99,137,FALSE)-VLOOKUP($A53,'Import Peak Change'!$A$106:EG$202,137,FALSE)),0,(VLOOKUP($A53,'Import Peak'!$A$3:EG$99,137,FALSE)-VLOOKUP($A53,'Import Peak Change'!$A$106:EG$202,137,FALSE)))</f>
        <v>0</v>
      </c>
      <c r="EH53" s="6">
        <f>IF(ISERROR(VLOOKUP($A53,'Import Peak'!$A$3:EH$99,138,FALSE)-VLOOKUP($A53,'Import Peak Change'!$A$106:EH$202,138,FALSE)),0,(VLOOKUP($A53,'Import Peak'!$A$3:EH$99,138,FALSE)-VLOOKUP($A53,'Import Peak Change'!$A$106:EH$202,138,FALSE)))</f>
        <v>0</v>
      </c>
      <c r="EI53" s="6">
        <f>IF(ISERROR(VLOOKUP($A53,'Import Peak'!$A$3:EI$99,139,FALSE)-VLOOKUP($A53,'Import Peak Change'!$A$106:EI$202,139,FALSE)),0,(VLOOKUP($A53,'Import Peak'!$A$3:EI$99,139,FALSE)-VLOOKUP($A53,'Import Peak Change'!$A$106:EI$202,139,FALSE)))</f>
        <v>0</v>
      </c>
      <c r="EJ53" s="6">
        <f>IF(ISERROR(VLOOKUP($A53,'Import Peak'!$A$3:EJ$99,140,FALSE)-VLOOKUP($A53,'Import Peak Change'!$A$106:EJ$202,140,FALSE)),0,(VLOOKUP($A53,'Import Peak'!$A$3:EJ$99,140,FALSE)-VLOOKUP($A53,'Import Peak Change'!$A$106:EJ$202,140,FALSE)))</f>
        <v>0</v>
      </c>
      <c r="EK53" s="6">
        <f>IF(ISERROR(VLOOKUP($A53,'Import Peak'!$A$3:EK$99,141,FALSE)-VLOOKUP($A53,'Import Peak Change'!$A$106:EK$202,141,FALSE)),0,(VLOOKUP($A53,'Import Peak'!$A$3:EK$99,141,FALSE)-VLOOKUP($A53,'Import Peak Change'!$A$106:EK$202,141,FALSE)))</f>
        <v>0</v>
      </c>
      <c r="EL53" s="6">
        <f>IF(ISERROR(VLOOKUP($A53,'Import Peak'!$A$3:EL$99,142,FALSE)-VLOOKUP($A53,'Import Peak Change'!$A$106:EL$202,142,FALSE)),0,(VLOOKUP($A53,'Import Peak'!$A$3:EL$99,142,FALSE)-VLOOKUP($A53,'Import Peak Change'!$A$106:EL$202,142,FALSE)))</f>
        <v>0</v>
      </c>
      <c r="EM53" s="6">
        <f>IF(ISERROR(VLOOKUP($A53,'Import Peak'!$A$3:EM$99,143,FALSE)-VLOOKUP($A53,'Import Peak Change'!$A$106:EM$202,143,FALSE)),0,(VLOOKUP($A53,'Import Peak'!$A$3:EM$99,143,FALSE)-VLOOKUP($A53,'Import Peak Change'!$A$106:EM$202,143,FALSE)))</f>
        <v>0</v>
      </c>
      <c r="EN53" s="6">
        <f>IF(ISERROR(VLOOKUP($A53,'Import Peak'!$A$3:EN$99,144,FALSE)-VLOOKUP($A53,'Import Peak Change'!$A$106:EN$202,144,FALSE)),0,(VLOOKUP($A53,'Import Peak'!$A$3:EN$99,144,FALSE)-VLOOKUP($A53,'Import Peak Change'!$A$106:EN$202,144,FALSE)))</f>
        <v>0</v>
      </c>
      <c r="EO53" s="6">
        <f>IF(ISERROR(VLOOKUP($A53,'Import Peak'!$A$3:EO$99,145,FALSE)-VLOOKUP($A53,'Import Peak Change'!$A$106:EO$202,145,FALSE)),0,(VLOOKUP($A53,'Import Peak'!$A$3:EO$99,145,FALSE)-VLOOKUP($A53,'Import Peak Change'!$A$106:EO$202,145,FALSE)))</f>
        <v>0</v>
      </c>
      <c r="EP53" s="6">
        <f>IF(ISERROR(VLOOKUP($A53,'Import Peak'!$A$3:EP$99,146,FALSE)-VLOOKUP($A53,'Import Peak Change'!$A$106:EP$202,146,FALSE)),0,(VLOOKUP($A53,'Import Peak'!$A$3:EP$99,146,FALSE)-VLOOKUP($A53,'Import Peak Change'!$A$106:EP$202,146,FALSE)))</f>
        <v>0</v>
      </c>
      <c r="EQ53" s="6">
        <f>IF(ISERROR(VLOOKUP($A53,'Import Peak'!$A$3:EQ$99,147,FALSE)-VLOOKUP($A53,'Import Peak Change'!$A$106:EQ$202,147,FALSE)),0,(VLOOKUP($A53,'Import Peak'!$A$3:EQ$99,147,FALSE)-VLOOKUP($A53,'Import Peak Change'!$A$106:EQ$202,147,FALSE)))</f>
        <v>0</v>
      </c>
      <c r="ER53" s="6">
        <f>IF(ISERROR(VLOOKUP($A53,'Import Peak'!$A$3:ER$99,148,FALSE)-VLOOKUP($A53,'Import Peak Change'!$A$106:ER$202,148,FALSE)),0,(VLOOKUP($A53,'Import Peak'!$A$3:ER$99,148,FALSE)-VLOOKUP($A53,'Import Peak Change'!$A$106:ER$202,148,FALSE)))</f>
        <v>0</v>
      </c>
      <c r="ES53" s="6">
        <f>IF(ISERROR(VLOOKUP($A53,'Import Peak'!$A$3:ES$99,149,FALSE)-VLOOKUP($A53,'Import Peak Change'!$A$106:ES$202,149,FALSE)),0,(VLOOKUP($A53,'Import Peak'!$A$3:ES$99,149,FALSE)-VLOOKUP($A53,'Import Peak Change'!$A$106:ES$202,149,FALSE)))</f>
        <v>0</v>
      </c>
      <c r="ET53" s="6">
        <f>IF(ISERROR(VLOOKUP($A53,'Import Peak'!$A$3:ET$99,150,FALSE)-VLOOKUP($A53,'Import Peak Change'!$A$106:ET$202,150,FALSE)),0,(VLOOKUP($A53,'Import Peak'!$A$3:ET$99,150,FALSE)-VLOOKUP($A53,'Import Peak Change'!$A$106:ET$202,150,FALSE)))</f>
        <v>0</v>
      </c>
      <c r="EU53" s="6">
        <f>IF(ISERROR(VLOOKUP($A53,'Import Peak'!$A$3:EU$99,151,FALSE)-VLOOKUP($A53,'Import Peak Change'!$A$106:EU$202,151,FALSE)),0,(VLOOKUP($A53,'Import Peak'!$A$3:EU$99,151,FALSE)-VLOOKUP($A53,'Import Peak Change'!$A$106:EU$202,151,FALSE)))</f>
        <v>0</v>
      </c>
      <c r="EV53" s="6">
        <f>IF(ISERROR(VLOOKUP($A53,'Import Peak'!$A$3:EV$99,152,FALSE)-VLOOKUP($A53,'Import Peak Change'!$A$106:EV$202,152,FALSE)),0,(VLOOKUP($A53,'Import Peak'!$A$3:EV$99,152,FALSE)-VLOOKUP($A53,'Import Peak Change'!$A$106:EV$202,152,FALSE)))</f>
        <v>0</v>
      </c>
      <c r="EW53" s="6">
        <f>IF(ISERROR(VLOOKUP($A53,'Import Peak'!$A$3:EW$99,153,FALSE)-VLOOKUP($A53,'Import Peak Change'!$A$106:EW$202,153,FALSE)),0,(VLOOKUP($A53,'Import Peak'!$A$3:EW$99,153,FALSE)-VLOOKUP($A53,'Import Peak Change'!$A$106:EW$202,153,FALSE)))</f>
        <v>0</v>
      </c>
      <c r="EX53" s="6">
        <f>IF(ISERROR(VLOOKUP($A53,'Import Peak'!$A$3:EX$99,154,FALSE)-VLOOKUP($A53,'Import Peak Change'!$A$106:EX$202,154,FALSE)),0,(VLOOKUP($A53,'Import Peak'!$A$3:EX$99,154,FALSE)-VLOOKUP($A53,'Import Peak Change'!$A$106:EX$202,154,FALSE)))</f>
        <v>0</v>
      </c>
      <c r="EY53" s="6">
        <f>IF(ISERROR(VLOOKUP($A53,'Import Peak'!$A$3:EY$99,155,FALSE)-VLOOKUP($A53,'Import Peak Change'!$A$106:EY$202,155,FALSE)),0,(VLOOKUP($A53,'Import Peak'!$A$3:EY$99,155,FALSE)-VLOOKUP($A53,'Import Peak Change'!$A$106:EY$202,155,FALSE)))</f>
        <v>0</v>
      </c>
      <c r="EZ53" s="6">
        <f>IF(ISERROR(VLOOKUP($A53,'Import Peak'!$A$3:EZ$99,156,FALSE)-VLOOKUP($A53,'Import Peak Change'!$A$106:EZ$202,156,FALSE)),0,(VLOOKUP($A53,'Import Peak'!$A$3:EZ$99,156,FALSE)-VLOOKUP($A53,'Import Peak Change'!$A$106:EZ$202,156,FALSE)))</f>
        <v>0</v>
      </c>
      <c r="FA53" s="6">
        <f>IF(ISERROR(VLOOKUP($A53,'Import Peak'!$A$3:FA$99,157,FALSE)-VLOOKUP($A53,'Import Peak Change'!$A$106:FA$202,157,FALSE)),0,(VLOOKUP($A53,'Import Peak'!$A$3:FA$99,157,FALSE)-VLOOKUP($A53,'Import Peak Change'!$A$106:FA$202,157,FALSE)))</f>
        <v>0</v>
      </c>
      <c r="FB53" s="6">
        <f>IF(ISERROR(VLOOKUP($A53,'Import Peak'!$A$3:FB$99,158,FALSE)-VLOOKUP($A53,'Import Peak Change'!$A$106:FB$202,158,FALSE)),0,(VLOOKUP($A53,'Import Peak'!$A$3:FB$99,158,FALSE)-VLOOKUP($A53,'Import Peak Change'!$A$106:FB$202,158,FALSE)))</f>
        <v>0</v>
      </c>
      <c r="FC53" s="6">
        <f>IF(ISERROR(VLOOKUP($A53,'Import Peak'!$A$3:FC$99,159,FALSE)-VLOOKUP($A53,'Import Peak Change'!$A$106:FC$202,159,FALSE)),0,(VLOOKUP($A53,'Import Peak'!$A$3:FC$99,159,FALSE)-VLOOKUP($A53,'Import Peak Change'!$A$106:FC$202,159,FALSE)))</f>
        <v>0</v>
      </c>
      <c r="FD53" s="6">
        <f>IF(ISERROR(VLOOKUP($A53,'Import Peak'!$A$3:FD$99,160,FALSE)-VLOOKUP($A53,'Import Peak Change'!$A$106:FD$202,160,FALSE)),0,(VLOOKUP($A53,'Import Peak'!$A$3:FD$99,160,FALSE)-VLOOKUP($A53,'Import Peak Change'!$A$106:FD$202,160,FALSE)))</f>
        <v>0</v>
      </c>
      <c r="FE53" s="6">
        <f>IF(ISERROR(VLOOKUP($A53,'Import Peak'!$A$3:FE$99,161,FALSE)-VLOOKUP($A53,'Import Peak Change'!$A$106:FE$202,161,FALSE)),0,(VLOOKUP($A53,'Import Peak'!$A$3:FE$99,161,FALSE)-VLOOKUP($A53,'Import Peak Change'!$A$106:FE$202,161,FALSE)))</f>
        <v>0</v>
      </c>
      <c r="FF53" s="6">
        <f>IF(ISERROR(VLOOKUP($A53,'Import Peak'!$A$3:FF$99,162,FALSE)-VLOOKUP($A53,'Import Peak Change'!$A$106:FF$202,162,FALSE)),0,(VLOOKUP($A53,'Import Peak'!$A$3:FF$99,162,FALSE)-VLOOKUP($A53,'Import Peak Change'!$A$106:FF$202,162,FALSE)))</f>
        <v>0</v>
      </c>
      <c r="FG53" s="6">
        <f>IF(ISERROR(VLOOKUP($A53,'Import Peak'!$A$3:FG$99,163,FALSE)-VLOOKUP($A53,'Import Peak Change'!$A$106:FG$202,163,FALSE)),0,(VLOOKUP($A53,'Import Peak'!$A$3:FG$99,163,FALSE)-VLOOKUP($A53,'Import Peak Change'!$A$106:FG$202,163,FALSE)))</f>
        <v>0</v>
      </c>
      <c r="FH53" s="6">
        <f>IF(ISERROR(VLOOKUP($A53,'Import Peak'!$A$3:FH$99,164,FALSE)-VLOOKUP($A53,'Import Peak Change'!$A$106:FH$202,164,FALSE)),0,(VLOOKUP($A53,'Import Peak'!$A$3:FH$99,164,FALSE)-VLOOKUP($A53,'Import Peak Change'!$A$106:FH$202,164,FALSE)))</f>
        <v>0</v>
      </c>
      <c r="FI53" s="6">
        <f>IF(ISERROR(VLOOKUP($A53,'Import Peak'!$A$3:FI$99,165,FALSE)-VLOOKUP($A53,'Import Peak Change'!$A$106:FI$202,165,FALSE)),0,(VLOOKUP($A53,'Import Peak'!$A$3:FI$99,165,FALSE)-VLOOKUP($A53,'Import Peak Change'!$A$106:FI$202,165,FALSE)))</f>
        <v>0</v>
      </c>
      <c r="FJ53" s="6">
        <f>IF(ISERROR(VLOOKUP($A53,'Import Peak'!$A$3:FJ$99,166,FALSE)-VLOOKUP($A53,'Import Peak Change'!$A$106:FJ$202,166,FALSE)),0,(VLOOKUP($A53,'Import Peak'!$A$3:FJ$99,166,FALSE)-VLOOKUP($A53,'Import Peak Change'!$A$106:FJ$202,166,FALSE)))</f>
        <v>0</v>
      </c>
      <c r="FK53" s="6">
        <f>IF(ISERROR(VLOOKUP($A53,'Import Peak'!$A$3:FK$99,167,FALSE)-VLOOKUP($A53,'Import Peak Change'!$A$106:FK$202,167,FALSE)),0,(VLOOKUP($A53,'Import Peak'!$A$3:FK$99,167,FALSE)-VLOOKUP($A53,'Import Peak Change'!$A$106:FK$202,167,FALSE)))</f>
        <v>0</v>
      </c>
      <c r="FL53" s="6">
        <f>IF(ISERROR(VLOOKUP($A53,'Import Peak'!$A$3:FL$99,168,FALSE)-VLOOKUP($A53,'Import Peak Change'!$A$106:FL$202,168,FALSE)),0,(VLOOKUP($A53,'Import Peak'!$A$3:FL$99,168,FALSE)-VLOOKUP($A53,'Import Peak Change'!$A$106:FL$202,168,FALSE)))</f>
        <v>0</v>
      </c>
      <c r="FM53" s="6">
        <f>IF(ISERROR(VLOOKUP($A53,'Import Peak'!$A$3:FM$99,169,FALSE)-VLOOKUP($A53,'Import Peak Change'!$A$106:FM$202,169,FALSE)),0,(VLOOKUP($A53,'Import Peak'!$A$3:FM$99,169,FALSE)-VLOOKUP($A53,'Import Peak Change'!$A$106:FM$202,169,FALSE)))</f>
        <v>0</v>
      </c>
      <c r="FN53" s="6">
        <f>IF(ISERROR(VLOOKUP($A53,'Import Peak'!$A$3:FN$99,170,FALSE)-VLOOKUP($A53,'Import Peak Change'!$A$106:FN$202,170,FALSE)),0,(VLOOKUP($A53,'Import Peak'!$A$3:FN$99,170,FALSE)-VLOOKUP($A53,'Import Peak Change'!$A$106:FN$202,170,FALSE)))</f>
        <v>0</v>
      </c>
      <c r="FO53" s="6">
        <f>IF(ISERROR(VLOOKUP($A53,'Import Peak'!$A$3:FO$99,171,FALSE)-VLOOKUP($A53,'Import Peak Change'!$A$106:FO$202,171,FALSE)),0,(VLOOKUP($A53,'Import Peak'!$A$3:FO$99,171,FALSE)-VLOOKUP($A53,'Import Peak Change'!$A$106:FO$202,171,FALSE)))</f>
        <v>0</v>
      </c>
      <c r="FP53" s="6">
        <f>IF(ISERROR(VLOOKUP($A53,'Import Peak'!$A$3:FP$99,172,FALSE)-VLOOKUP($A53,'Import Peak Change'!$A$106:FP$202,172,FALSE)),0,(VLOOKUP($A53,'Import Peak'!$A$3:FP$99,172,FALSE)-VLOOKUP($A53,'Import Peak Change'!$A$106:FP$202,172,FALSE)))</f>
        <v>0</v>
      </c>
      <c r="FQ53" s="6">
        <f>IF(ISERROR(VLOOKUP($A53,'Import Peak'!$A$3:FQ$99,173,FALSE)-VLOOKUP($A53,'Import Peak Change'!$A$106:FQ$202,173,FALSE)),0,(VLOOKUP($A53,'Import Peak'!$A$3:FQ$99,173,FALSE)-VLOOKUP($A53,'Import Peak Change'!$A$106:FQ$202,173,FALSE)))</f>
        <v>0</v>
      </c>
      <c r="FR53" s="6">
        <f>IF(ISERROR(VLOOKUP($A53,'Import Peak'!$A$3:FR$99,174,FALSE)-VLOOKUP($A53,'Import Peak Change'!$A$106:FR$202,174,FALSE)),0,(VLOOKUP($A53,'Import Peak'!$A$3:FR$99,174,FALSE)-VLOOKUP($A53,'Import Peak Change'!$A$106:FR$202,174,FALSE)))</f>
        <v>0</v>
      </c>
      <c r="FS53" s="6">
        <f>IF(ISERROR(VLOOKUP($A53,'Import Peak'!$A$3:FS$99,175,FALSE)-VLOOKUP($A53,'Import Peak Change'!$A$106:FS$202,175,FALSE)),0,(VLOOKUP($A53,'Import Peak'!$A$3:FS$99,175,FALSE)-VLOOKUP($A53,'Import Peak Change'!$A$106:FS$202,175,FALSE)))</f>
        <v>0</v>
      </c>
      <c r="FT53" s="6">
        <f>IF(ISERROR(VLOOKUP($A53,'Import Peak'!$A$3:FT$99,176,FALSE)-VLOOKUP($A53,'Import Peak Change'!$A$106:FT$202,176,FALSE)),0,(VLOOKUP($A53,'Import Peak'!$A$3:FT$99,176,FALSE)-VLOOKUP($A53,'Import Peak Change'!$A$106:FT$202,176,FALSE)))</f>
        <v>0</v>
      </c>
      <c r="FU53" s="6">
        <f>IF(ISERROR(VLOOKUP($A53,'Import Peak'!$A$3:FU$99,177,FALSE)-VLOOKUP($A53,'Import Peak Change'!$A$106:FU$202,177,FALSE)),0,(VLOOKUP($A53,'Import Peak'!$A$3:FU$99,177,FALSE)-VLOOKUP($A53,'Import Peak Change'!$A$106:FU$202,177,FALSE)))</f>
        <v>0</v>
      </c>
      <c r="FV53" s="6">
        <f>IF(ISERROR(VLOOKUP($A53,'Import Peak'!$A$3:FV$99,178,FALSE)-VLOOKUP($A53,'Import Peak Change'!$A$106:FV$202,178,FALSE)),0,(VLOOKUP($A53,'Import Peak'!$A$3:FV$99,178,FALSE)-VLOOKUP($A53,'Import Peak Change'!$A$106:FV$202,178,FALSE)))</f>
        <v>0</v>
      </c>
      <c r="FW53" s="6">
        <f>IF(ISERROR(VLOOKUP($A53,'Import Peak'!$A$3:FW$99,179,FALSE)-VLOOKUP($A53,'Import Peak Change'!$A$106:FW$202,179,FALSE)),0,(VLOOKUP($A53,'Import Peak'!$A$3:FW$99,179,FALSE)-VLOOKUP($A53,'Import Peak Change'!$A$106:FW$202,179,FALSE)))</f>
        <v>0</v>
      </c>
      <c r="FX53" s="6">
        <f>IF(ISERROR(VLOOKUP($A53,'Import Peak'!$A$3:FX$99,180,FALSE)-VLOOKUP($A53,'Import Peak Change'!$A$106:FX$202,180,FALSE)),0,(VLOOKUP($A53,'Import Peak'!$A$3:FX$99,180,FALSE)-VLOOKUP($A53,'Import Peak Change'!$A$106:FX$202,180,FALSE)))</f>
        <v>0</v>
      </c>
      <c r="FY53" s="6">
        <f>IF(ISERROR(VLOOKUP($A53,'Import Peak'!$A$3:FY$99,181,FALSE)-VLOOKUP($A53,'Import Peak Change'!$A$106:FY$202,181,FALSE)),0,(VLOOKUP($A53,'Import Peak'!$A$3:FY$99,181,FALSE)-VLOOKUP($A53,'Import Peak Change'!$A$106:FY$202,181,FALSE)))</f>
        <v>0</v>
      </c>
      <c r="FZ53" s="6">
        <f>IF(ISERROR(VLOOKUP($A53,'Import Peak'!$A$3:FZ$99,182,FALSE)-VLOOKUP($A53,'Import Peak Change'!$A$106:FZ$202,182,FALSE)),0,(VLOOKUP($A53,'Import Peak'!$A$3:FZ$99,182,FALSE)-VLOOKUP($A53,'Import Peak Change'!$A$106:FZ$202,182,FALSE)))</f>
        <v>0</v>
      </c>
      <c r="GA53" s="6">
        <f>IF(ISERROR(VLOOKUP($A53,'Import Peak'!$A$3:GA$99,183,FALSE)-VLOOKUP($A53,'Import Peak Change'!$A$106:GA$202,183,FALSE)),0,(VLOOKUP($A53,'Import Peak'!$A$3:GA$99,183,FALSE)-VLOOKUP($A53,'Import Peak Change'!$A$106:GA$202,183,FALSE)))</f>
        <v>0</v>
      </c>
      <c r="GB53" s="6">
        <f>IF(ISERROR(VLOOKUP($A53,'Import Peak'!$A$3:GB$99,184,FALSE)-VLOOKUP($A53,'Import Peak Change'!$A$106:GB$202,184,FALSE)),0,(VLOOKUP($A53,'Import Peak'!$A$3:GB$99,184,FALSE)-VLOOKUP($A53,'Import Peak Change'!$A$106:GB$202,184,FALSE)))</f>
        <v>0</v>
      </c>
      <c r="GC53" s="6">
        <f>IF(ISERROR(VLOOKUP($A53,'Import Peak'!$A$3:GC$99,185,FALSE)-VLOOKUP($A53,'Import Peak Change'!$A$106:GC$202,185,FALSE)),0,(VLOOKUP($A53,'Import Peak'!$A$3:GC$99,185,FALSE)-VLOOKUP($A53,'Import Peak Change'!$A$106:GC$202,185,FALSE)))</f>
        <v>0</v>
      </c>
      <c r="GD53" s="6">
        <f>IF(ISERROR(VLOOKUP($A53,'Import Peak'!$A$3:GD$99,186,FALSE)-VLOOKUP($A53,'Import Peak Change'!$A$106:GD$202,186,FALSE)),0,(VLOOKUP($A53,'Import Peak'!$A$3:GD$99,186,FALSE)-VLOOKUP($A53,'Import Peak Change'!$A$106:GD$202,186,FALSE)))</f>
        <v>0</v>
      </c>
      <c r="GE53" s="6">
        <f>IF(ISERROR(VLOOKUP($A53,'Import Peak'!$A$3:GE$99,187,FALSE)-VLOOKUP($A53,'Import Peak Change'!$A$106:GE$202,187,FALSE)),0,(VLOOKUP($A53,'Import Peak'!$A$3:GE$99,187,FALSE)-VLOOKUP($A53,'Import Peak Change'!$A$106:GE$202,187,FALSE)))</f>
        <v>0</v>
      </c>
      <c r="GF53" s="6">
        <f>IF(ISERROR(VLOOKUP($A53,'Import Peak'!$A$3:GF$99,188,FALSE)-VLOOKUP($A53,'Import Peak Change'!$A$106:GF$202,188,FALSE)),0,(VLOOKUP($A53,'Import Peak'!$A$3:GF$99,188,FALSE)-VLOOKUP($A53,'Import Peak Change'!$A$106:GF$202,188,FALSE)))</f>
        <v>0</v>
      </c>
      <c r="GG53" s="6">
        <f>IF(ISERROR(VLOOKUP($A53,'Import Peak'!$A$3:GG$99,189,FALSE)-VLOOKUP($A53,'Import Peak Change'!$A$106:GG$202,189,FALSE)),0,(VLOOKUP($A53,'Import Peak'!$A$3:GG$99,189,FALSE)-VLOOKUP($A53,'Import Peak Change'!$A$106:GG$202,189,FALSE)))</f>
        <v>0</v>
      </c>
      <c r="GH53" s="6">
        <f>IF(ISERROR(VLOOKUP($A53,'Import Peak'!$A$3:GH$99,190,FALSE)-VLOOKUP($A53,'Import Peak Change'!$A$106:GH$202,190,FALSE)),0,(VLOOKUP($A53,'Import Peak'!$A$3:GH$99,190,FALSE)-VLOOKUP($A53,'Import Peak Change'!$A$106:GH$202,190,FALSE)))</f>
        <v>0</v>
      </c>
      <c r="GI53" s="6">
        <f>IF(ISERROR(VLOOKUP($A53,'Import Peak'!$A$3:GI$99,191,FALSE)-VLOOKUP($A53,'Import Peak Change'!$A$106:GI$202,191,FALSE)),0,(VLOOKUP($A53,'Import Peak'!$A$3:GI$99,191,FALSE)-VLOOKUP($A53,'Import Peak Change'!$A$106:GI$202,191,FALSE)))</f>
        <v>0</v>
      </c>
      <c r="GJ53" s="6">
        <f>IF(ISERROR(VLOOKUP($A53,'Import Peak'!$A$3:GJ$99,192,FALSE)-VLOOKUP($A53,'Import Peak Change'!$A$106:GJ$202,192,FALSE)),0,(VLOOKUP($A53,'Import Peak'!$A$3:GJ$99,192,FALSE)-VLOOKUP($A53,'Import Peak Change'!$A$106:GJ$202,192,FALSE)))</f>
        <v>0</v>
      </c>
      <c r="GK53" s="6">
        <f>IF(ISERROR(VLOOKUP($A53,'Import Peak'!$A$3:GK$99,193,FALSE)-VLOOKUP($A53,'Import Peak Change'!$A$106:GK$202,193,FALSE)),0,(VLOOKUP($A53,'Import Peak'!$A$3:GK$99,193,FALSE)-VLOOKUP($A53,'Import Peak Change'!$A$106:GK$202,193,FALSE)))</f>
        <v>0</v>
      </c>
      <c r="GL53" s="6">
        <f>IF(ISERROR(VLOOKUP($A53,'Import Peak'!$A$3:GL$99,194,FALSE)-VLOOKUP($A53,'Import Peak Change'!$A$106:GL$202,194,FALSE)),0,(VLOOKUP($A53,'Import Peak'!$A$3:GL$99,194,FALSE)-VLOOKUP($A53,'Import Peak Change'!$A$106:GL$202,194,FALSE)))</f>
        <v>0</v>
      </c>
      <c r="GM53" s="6">
        <f>IF(ISERROR(VLOOKUP($A53,'Import Peak'!$A$3:GM$99,195,FALSE)-VLOOKUP($A53,'Import Peak Change'!$A$106:GM$202,195,FALSE)),0,(VLOOKUP($A53,'Import Peak'!$A$3:GM$99,195,FALSE)-VLOOKUP($A53,'Import Peak Change'!$A$106:GM$202,195,FALSE)))</f>
        <v>0</v>
      </c>
      <c r="GN53" s="6">
        <f>IF(ISERROR(VLOOKUP($A53,'Import Peak'!$A$3:GN$99,196,FALSE)-VLOOKUP($A53,'Import Peak Change'!$A$106:GN$202,196,FALSE)),0,(VLOOKUP($A53,'Import Peak'!$A$3:GN$99,196,FALSE)-VLOOKUP($A53,'Import Peak Change'!$A$106:GN$202,196,FALSE)))</f>
        <v>0</v>
      </c>
      <c r="GO53" s="6">
        <f>IF(ISERROR(VLOOKUP($A53,'Import Peak'!$A$3:GO$99,197,FALSE)-VLOOKUP($A53,'Import Peak Change'!$A$106:GO$202,197,FALSE)),0,(VLOOKUP($A53,'Import Peak'!$A$3:GO$99,197,FALSE)-VLOOKUP($A53,'Import Peak Change'!$A$106:GO$202,197,FALSE)))</f>
        <v>0</v>
      </c>
      <c r="GP53" s="6">
        <f>IF(ISERROR(VLOOKUP($A53,'Import Peak'!$A$3:GP$99,198,FALSE)-VLOOKUP($A53,'Import Peak Change'!$A$106:GP$202,198,FALSE)),0,(VLOOKUP($A53,'Import Peak'!$A$3:GP$99,198,FALSE)-VLOOKUP($A53,'Import Peak Change'!$A$106:GP$202,198,FALSE)))</f>
        <v>0</v>
      </c>
      <c r="GQ53" s="6">
        <f>IF(ISERROR(VLOOKUP($A53,'Import Peak'!$A$3:GQ$99,199,FALSE)-VLOOKUP($A53,'Import Peak Change'!$A$106:GQ$202,199,FALSE)),0,(VLOOKUP($A53,'Import Peak'!$A$3:GQ$99,199,FALSE)-VLOOKUP($A53,'Import Peak Change'!$A$106:GQ$202,199,FALSE)))</f>
        <v>0</v>
      </c>
      <c r="GR53" s="6">
        <f>IF(ISERROR(VLOOKUP($A53,'Import Peak'!$A$3:GR$99,200,FALSE)-VLOOKUP($A53,'Import Peak Change'!$A$106:GR$202,200,FALSE)),0,(VLOOKUP($A53,'Import Peak'!$A$3:GR$99,200,FALSE)-VLOOKUP($A53,'Import Peak Change'!$A$106:GR$202,200,FALSE)))</f>
        <v>0</v>
      </c>
      <c r="GS53" s="6">
        <f>IF(ISERROR(VLOOKUP($A53,'Import Peak'!$A$3:GS$99,201,FALSE)-VLOOKUP($A53,'Import Peak Change'!$A$106:GS$202,201,FALSE)),0,(VLOOKUP($A53,'Import Peak'!$A$3:GS$99,201,FALSE)-VLOOKUP($A53,'Import Peak Change'!$A$106:GS$202,201,FALSE)))</f>
        <v>0</v>
      </c>
      <c r="GT53" s="6">
        <f>IF(ISERROR(VLOOKUP($A53,'Import Peak'!$A$3:GT$99,202,FALSE)-VLOOKUP($A53,'Import Peak Change'!$A$106:GT$202,202,FALSE)),0,(VLOOKUP($A53,'Import Peak'!$A$3:GT$99,202,FALSE)-VLOOKUP($A53,'Import Peak Change'!$A$106:GT$202,202,FALSE)))</f>
        <v>0</v>
      </c>
      <c r="GU53" s="6">
        <f>IF(ISERROR(VLOOKUP($A53,'Import Peak'!$A$3:GU$99,203,FALSE)-VLOOKUP($A53,'Import Peak Change'!$A$106:GU$202,203,FALSE)),0,(VLOOKUP($A53,'Import Peak'!$A$3:GU$99,203,FALSE)-VLOOKUP($A53,'Import Peak Change'!$A$106:GU$202,203,FALSE)))</f>
        <v>0</v>
      </c>
      <c r="GV53" s="6">
        <f>IF(ISERROR(VLOOKUP($A53,'Import Peak'!$A$3:GV$99,204,FALSE)-VLOOKUP($A53,'Import Peak Change'!$A$106:GV$202,204,FALSE)),0,(VLOOKUP($A53,'Import Peak'!$A$3:GV$99,204,FALSE)-VLOOKUP($A53,'Import Peak Change'!$A$106:GV$202,204,FALSE)))</f>
        <v>0</v>
      </c>
      <c r="GW53" s="6">
        <f>IF(ISERROR(VLOOKUP($A53,'Import Peak'!$A$3:GW$99,205,FALSE)-VLOOKUP($A53,'Import Peak Change'!$A$106:GW$202,205,FALSE)),0,(VLOOKUP($A53,'Import Peak'!$A$3:GW$99,205,FALSE)-VLOOKUP($A53,'Import Peak Change'!$A$106:GW$202,205,FALSE)))</f>
        <v>0</v>
      </c>
      <c r="GX53" s="6">
        <f>IF(ISERROR(VLOOKUP($A53,'Import Peak'!$A$3:GX$99,206,FALSE)-VLOOKUP($A53,'Import Peak Change'!$A$106:GX$202,206,FALSE)),0,(VLOOKUP($A53,'Import Peak'!$A$3:GX$99,206,FALSE)-VLOOKUP($A53,'Import Peak Change'!$A$106:GX$202,206,FALSE)))</f>
        <v>0</v>
      </c>
      <c r="GY53" s="6">
        <f>IF(ISERROR(VLOOKUP($A53,'Import Peak'!$A$3:GY$99,207,FALSE)-VLOOKUP($A53,'Import Peak Change'!$A$106:GY$202,207,FALSE)),0,(VLOOKUP($A53,'Import Peak'!$A$3:GY$99,207,FALSE)-VLOOKUP($A53,'Import Peak Change'!$A$106:GY$202,207,FALSE)))</f>
        <v>0</v>
      </c>
      <c r="GZ53" s="6">
        <f>IF(ISERROR(VLOOKUP($A53,'Import Peak'!$A$3:GZ$99,208,FALSE)-VLOOKUP($A53,'Import Peak Change'!$A$106:GZ$202,208,FALSE)),0,(VLOOKUP($A53,'Import Peak'!$A$3:GZ$99,208,FALSE)-VLOOKUP($A53,'Import Peak Change'!$A$106:GZ$202,208,FALSE)))</f>
        <v>0</v>
      </c>
      <c r="HA53" s="6">
        <f>IF(ISERROR(VLOOKUP($A53,'Import Peak'!$A$3:HA$99,209,FALSE)-VLOOKUP($A53,'Import Peak Change'!$A$106:HA$202,209,FALSE)),0,(VLOOKUP($A53,'Import Peak'!$A$3:HA$99,209,FALSE)-VLOOKUP($A53,'Import Peak Change'!$A$106:HA$202,209,FALSE)))</f>
        <v>0</v>
      </c>
      <c r="HB53" s="6">
        <f>IF(ISERROR(VLOOKUP($A53,'Import Peak'!$A$3:HB$99,210,FALSE)-VLOOKUP($A53,'Import Peak Change'!$A$106:HB$202,210,FALSE)),0,(VLOOKUP($A53,'Import Peak'!$A$3:HB$99,210,FALSE)-VLOOKUP($A53,'Import Peak Change'!$A$106:HB$202,210,FALSE)))</f>
        <v>0</v>
      </c>
      <c r="HC53" s="6">
        <f>IF(ISERROR(VLOOKUP($A53,'Import Peak'!$A$3:HC$99,211,FALSE)-VLOOKUP($A53,'Import Peak Change'!$A$106:HC$202,211,FALSE)),0,(VLOOKUP($A53,'Import Peak'!$A$3:HC$99,211,FALSE)-VLOOKUP($A53,'Import Peak Change'!$A$106:HC$202,211,FALSE)))</f>
        <v>0</v>
      </c>
      <c r="HD53" s="6">
        <f>IF(ISERROR(VLOOKUP($A53,'Import Peak'!$A$3:HD$99,212,FALSE)-VLOOKUP($A53,'Import Peak Change'!$A$106:HD$202,212,FALSE)),0,(VLOOKUP($A53,'Import Peak'!$A$3:HD$99,212,FALSE)-VLOOKUP($A53,'Import Peak Change'!$A$106:HD$202,212,FALSE)))</f>
        <v>0</v>
      </c>
      <c r="HE53" s="6">
        <f>IF(ISERROR(VLOOKUP($A53,'Import Peak'!$A$3:HE$99,213,FALSE)-VLOOKUP($A53,'Import Peak Change'!$A$106:HE$202,213,FALSE)),0,(VLOOKUP($A53,'Import Peak'!$A$3:HE$99,213,FALSE)-VLOOKUP($A53,'Import Peak Change'!$A$106:HE$202,213,FALSE)))</f>
        <v>0</v>
      </c>
      <c r="HF53" s="6">
        <f>IF(ISERROR(VLOOKUP($A53,'Import Peak'!$A$3:HF$99,214,FALSE)-VLOOKUP($A53,'Import Peak Change'!$A$106:HF$202,214,FALSE)),0,(VLOOKUP($A53,'Import Peak'!$A$3:HF$99,214,FALSE)-VLOOKUP($A53,'Import Peak Change'!$A$106:HF$202,214,FALSE)))</f>
        <v>0</v>
      </c>
      <c r="HG53" s="6">
        <f>IF(ISERROR(VLOOKUP($A53,'Import Peak'!$A$3:HG$99,215,FALSE)-VLOOKUP($A53,'Import Peak Change'!$A$106:HG$202,215,FALSE)),0,(VLOOKUP($A53,'Import Peak'!$A$3:HG$99,215,FALSE)-VLOOKUP($A53,'Import Peak Change'!$A$106:HG$202,215,FALSE)))</f>
        <v>0</v>
      </c>
      <c r="HH53" s="6">
        <f>IF(ISERROR(VLOOKUP($A53,'Import Peak'!$A$3:HH$99,216,FALSE)-VLOOKUP($A53,'Import Peak Change'!$A$106:HH$202,216,FALSE)),0,(VLOOKUP($A53,'Import Peak'!$A$3:HH$99,216,FALSE)-VLOOKUP($A53,'Import Peak Change'!$A$106:HH$202,216,FALSE)))</f>
        <v>0</v>
      </c>
      <c r="HI53" s="6">
        <f>IF(ISERROR(VLOOKUP($A53,'Import Peak'!$A$3:HI$99,217,FALSE)-VLOOKUP($A53,'Import Peak Change'!$A$106:HI$202,217,FALSE)),0,(VLOOKUP($A53,'Import Peak'!$A$3:HI$99,217,FALSE)-VLOOKUP($A53,'Import Peak Change'!$A$106:HI$202,217,FALSE)))</f>
        <v>0</v>
      </c>
      <c r="HJ53" s="6">
        <f>IF(ISERROR(VLOOKUP($A53,'Import Peak'!$A$3:HJ$99,218,FALSE)-VLOOKUP($A53,'Import Peak Change'!$A$106:HJ$202,218,FALSE)),0,(VLOOKUP($A53,'Import Peak'!$A$3:HJ$99,218,FALSE)-VLOOKUP($A53,'Import Peak Change'!$A$106:HJ$202,218,FALSE)))</f>
        <v>0</v>
      </c>
      <c r="HK53" s="6">
        <f>IF(ISERROR(VLOOKUP($A53,'Import Peak'!$A$3:HK$99,219,FALSE)-VLOOKUP($A53,'Import Peak Change'!$A$106:HK$202,219,FALSE)),0,(VLOOKUP($A53,'Import Peak'!$A$3:HK$99,219,FALSE)-VLOOKUP($A53,'Import Peak Change'!$A$106:HK$202,219,FALSE)))</f>
        <v>0</v>
      </c>
      <c r="HL53" s="6">
        <f>IF(ISERROR(VLOOKUP($A53,'Import Peak'!$A$3:HL$99,220,FALSE)-VLOOKUP($A53,'Import Peak Change'!$A$106:HL$202,220,FALSE)),0,(VLOOKUP($A53,'Import Peak'!$A$3:HL$99,220,FALSE)-VLOOKUP($A53,'Import Peak Change'!$A$106:HL$202,220,FALSE)))</f>
        <v>0</v>
      </c>
      <c r="HM53" s="6">
        <f>IF(ISERROR(VLOOKUP($A53,'Import Peak'!$A$3:HM$99,221,FALSE)-VLOOKUP($A53,'Import Peak Change'!$A$106:HM$202,221,FALSE)),0,(VLOOKUP($A53,'Import Peak'!$A$3:HM$99,221,FALSE)-VLOOKUP($A53,'Import Peak Change'!$A$106:HM$202,221,FALSE)))</f>
        <v>0</v>
      </c>
      <c r="HN53" s="6">
        <f>IF(ISERROR(VLOOKUP($A53,'Import Peak'!$A$3:HN$99,222,FALSE)-VLOOKUP($A53,'Import Peak Change'!$A$106:HN$202,222,FALSE)),0,(VLOOKUP($A53,'Import Peak'!$A$3:HN$99,222,FALSE)-VLOOKUP($A53,'Import Peak Change'!$A$106:HN$202,222,FALSE)))</f>
        <v>0</v>
      </c>
      <c r="HO53" s="6">
        <f>IF(ISERROR(VLOOKUP($A53,'Import Peak'!$A$3:HO$99,223,FALSE)-VLOOKUP($A53,'Import Peak Change'!$A$106:HO$202,223,FALSE)),0,(VLOOKUP($A53,'Import Peak'!$A$3:HO$99,223,FALSE)-VLOOKUP($A53,'Import Peak Change'!$A$106:HO$202,223,FALSE)))</f>
        <v>0</v>
      </c>
      <c r="HP53" s="6">
        <f>IF(ISERROR(VLOOKUP($A53,'Import Peak'!$A$3:HP$99,224,FALSE)-VLOOKUP($A53,'Import Peak Change'!$A$106:HP$202,224,FALSE)),0,(VLOOKUP($A53,'Import Peak'!$A$3:HP$99,224,FALSE)-VLOOKUP($A53,'Import Peak Change'!$A$106:HP$202,224,FALSE)))</f>
        <v>0</v>
      </c>
      <c r="HQ53" s="6">
        <f>IF(ISERROR(VLOOKUP($A53,'Import Peak'!$A$3:HQ$99,225,FALSE)-VLOOKUP($A53,'Import Peak Change'!$A$106:HQ$202,225,FALSE)),0,(VLOOKUP($A53,'Import Peak'!$A$3:HQ$99,225,FALSE)-VLOOKUP($A53,'Import Peak Change'!$A$106:HQ$202,225,FALSE)))</f>
        <v>0</v>
      </c>
      <c r="HR53" s="6">
        <f>IF(ISERROR(VLOOKUP($A53,'Import Peak'!$A$3:HR$99,226,FALSE)-VLOOKUP($A53,'Import Peak Change'!$A$106:HR$202,226,FALSE)),0,(VLOOKUP($A53,'Import Peak'!$A$3:HR$99,226,FALSE)-VLOOKUP($A53,'Import Peak Change'!$A$106:HR$202,226,FALSE)))</f>
        <v>0</v>
      </c>
      <c r="HS53" s="6">
        <f>IF(ISERROR(VLOOKUP($A53,'Import Peak'!$A$3:HS$99,227,FALSE)-VLOOKUP($A53,'Import Peak Change'!$A$106:HS$202,227,FALSE)),0,(VLOOKUP($A53,'Import Peak'!$A$3:HS$99,227,FALSE)-VLOOKUP($A53,'Import Peak Change'!$A$106:HS$202,227,FALSE)))</f>
        <v>0</v>
      </c>
      <c r="HT53" s="6">
        <f>IF(ISERROR(VLOOKUP($A53,'Import Peak'!$A$3:HT$99,228,FALSE)-VLOOKUP($A53,'Import Peak Change'!$A$106:HT$202,228,FALSE)),0,(VLOOKUP($A53,'Import Peak'!$A$3:HT$99,228,FALSE)-VLOOKUP($A53,'Import Peak Change'!$A$106:HT$202,228,FALSE)))</f>
        <v>0</v>
      </c>
      <c r="HU53" s="6">
        <f>IF(ISERROR(VLOOKUP($A53,'Import Peak'!$A$3:HU$99,229,FALSE)-VLOOKUP($A53,'Import Peak Change'!$A$106:HU$202,229,FALSE)),0,(VLOOKUP($A53,'Import Peak'!$A$3:HU$99,229,FALSE)-VLOOKUP($A53,'Import Peak Change'!$A$106:HU$202,229,FALSE)))</f>
        <v>0</v>
      </c>
      <c r="HV53" s="6">
        <f>IF(ISERROR(VLOOKUP($A53,'Import Peak'!$A$3:HV$99,230,FALSE)-VLOOKUP($A53,'Import Peak Change'!$A$106:HV$202,230,FALSE)),0,(VLOOKUP($A53,'Import Peak'!$A$3:HV$99,230,FALSE)-VLOOKUP($A53,'Import Peak Change'!$A$106:HV$202,230,FALSE)))</f>
        <v>0</v>
      </c>
      <c r="HW53" s="6">
        <f>IF(ISERROR(VLOOKUP($A53,'Import Peak'!$A$3:HW$99,231,FALSE)-VLOOKUP($A53,'Import Peak Change'!$A$106:HW$202,231,FALSE)),0,(VLOOKUP($A53,'Import Peak'!$A$3:HW$99,231,FALSE)-VLOOKUP($A53,'Import Peak Change'!$A$106:HW$202,231,FALSE)))</f>
        <v>0</v>
      </c>
      <c r="HX53" s="6">
        <f>IF(ISERROR(VLOOKUP($A53,'Import Peak'!$A$3:HX$99,232,FALSE)-VLOOKUP($A53,'Import Peak Change'!$A$106:HX$202,232,FALSE)),0,(VLOOKUP($A53,'Import Peak'!$A$3:HX$99,232,FALSE)-VLOOKUP($A53,'Import Peak Change'!$A$106:HX$202,232,FALSE)))</f>
        <v>0</v>
      </c>
      <c r="HY53" s="6">
        <f>IF(ISERROR(VLOOKUP($A53,'Import Peak'!$A$3:HY$99,233,FALSE)-VLOOKUP($A53,'Import Peak Change'!$A$106:HY$202,233,FALSE)),0,(VLOOKUP($A53,'Import Peak'!$A$3:HY$99,233,FALSE)-VLOOKUP($A53,'Import Peak Change'!$A$106:HY$202,233,FALSE)))</f>
        <v>0</v>
      </c>
      <c r="HZ53" s="6">
        <f>IF(ISERROR(VLOOKUP($A53,'Import Peak'!$A$3:HZ$99,234,FALSE)-VLOOKUP($A53,'Import Peak Change'!$A$106:HZ$202,234,FALSE)),0,(VLOOKUP($A53,'Import Peak'!$A$3:HZ$99,234,FALSE)-VLOOKUP($A53,'Import Peak Change'!$A$106:HZ$202,234,FALSE)))</f>
        <v>0</v>
      </c>
      <c r="IA53" s="6">
        <f>IF(ISERROR(VLOOKUP($A53,'Import Peak'!$A$3:IA$99,235,FALSE)-VLOOKUP($A53,'Import Peak Change'!$A$106:IA$202,235,FALSE)),0,(VLOOKUP($A53,'Import Peak'!$A$3:IA$99,235,FALSE)-VLOOKUP($A53,'Import Peak Change'!$A$106:IA$202,235,FALSE)))</f>
        <v>0</v>
      </c>
      <c r="IB53" s="6">
        <f>IF(ISERROR(VLOOKUP($A53,'Import Peak'!$A$3:IB$99,236,FALSE)-VLOOKUP($A53,'Import Peak Change'!$A$106:IB$202,236,FALSE)),0,(VLOOKUP($A53,'Import Peak'!$A$3:IB$99,236,FALSE)-VLOOKUP($A53,'Import Peak Change'!$A$106:IB$202,236,FALSE)))</f>
        <v>0</v>
      </c>
      <c r="IC53" s="6">
        <f>IF(ISERROR(VLOOKUP($A53,'Import Peak'!$A$3:IC$99,237,FALSE)-VLOOKUP($A53,'Import Peak Change'!$A$106:IC$202,237,FALSE)),0,(VLOOKUP($A53,'Import Peak'!$A$3:IC$99,237,FALSE)-VLOOKUP($A53,'Import Peak Change'!$A$106:IC$202,237,FALSE)))</f>
        <v>0</v>
      </c>
      <c r="ID53" s="6">
        <f>IF(ISERROR(VLOOKUP($A53,'Import Peak'!$A$3:ID$99,238,FALSE)-VLOOKUP($A53,'Import Peak Change'!$A$106:ID$202,238,FALSE)),0,(VLOOKUP($A53,'Import Peak'!$A$3:ID$99,238,FALSE)-VLOOKUP($A53,'Import Peak Change'!$A$106:ID$202,238,FALSE)))</f>
        <v>0</v>
      </c>
      <c r="IE53" s="6">
        <f>IF(ISERROR(VLOOKUP($A53,'Import Peak'!$A$3:IE$99,239,FALSE)-VLOOKUP($A53,'Import Peak Change'!$A$106:IE$202,239,FALSE)),0,(VLOOKUP($A53,'Import Peak'!$A$3:IE$99,239,FALSE)-VLOOKUP($A53,'Import Peak Change'!$A$106:IE$202,239,FALSE)))</f>
        <v>0</v>
      </c>
    </row>
    <row r="54" spans="1:239">
      <c r="A54" s="168" t="str">
        <f>IF('Import Peak'!A51=0,"",'Import Peak'!A51)</f>
        <v/>
      </c>
      <c r="B54" s="6"/>
      <c r="C54" s="6"/>
      <c r="D54" s="6"/>
      <c r="E54" s="6"/>
      <c r="F54" s="6"/>
      <c r="G54" s="6">
        <f>IF(ISERROR(VLOOKUP($A54,'Import Peak'!$A$3:G$99,7,FALSE)-VLOOKUP($A54,'Import Peak Change'!$A$106:G$202,7,FALSE)),0,(VLOOKUP($A54,'Import Peak'!$A$3:G$99,7,FALSE)-VLOOKUP($A54,'Import Peak Change'!$A$106:G$202,7,FALSE)))</f>
        <v>0</v>
      </c>
      <c r="H54" s="6">
        <f>IF(ISERROR(VLOOKUP($A54,'Import Peak'!$A$3:H$99,8,FALSE)-VLOOKUP($A54,'Import Peak Change'!$A$106:H$202,8,FALSE)),0,(VLOOKUP($A54,'Import Peak'!$A$3:H$99,8,FALSE)-VLOOKUP($A54,'Import Peak Change'!$A$106:H$202,8,FALSE)))</f>
        <v>0</v>
      </c>
      <c r="I54" s="6">
        <f>IF(ISERROR(VLOOKUP($A54,'Import Peak'!$A$3:I$99,9,FALSE)-VLOOKUP($A54,'Import Peak Change'!$A$106:I$202,9,FALSE)),0,(VLOOKUP($A54,'Import Peak'!$A$3:I$99,9,FALSE)-VLOOKUP($A54,'Import Peak Change'!$A$106:I$202,9,FALSE)))</f>
        <v>0</v>
      </c>
      <c r="J54" s="6">
        <f>IF(ISERROR(VLOOKUP($A54,'Import Peak'!$A$3:J$99,10,FALSE)-VLOOKUP($A54,'Import Peak Change'!$A$106:J$202,10,FALSE)),0,(VLOOKUP($A54,'Import Peak'!$A$3:J$99,10,FALSE)-VLOOKUP($A54,'Import Peak Change'!$A$106:J$202,10,FALSE)))</f>
        <v>0</v>
      </c>
      <c r="K54" s="6">
        <f>IF(ISERROR(VLOOKUP($A54,'Import Peak'!$A$3:K$99,11,FALSE)-VLOOKUP($A54,'Import Peak Change'!$A$106:K$202,11,FALSE)),0,(VLOOKUP($A54,'Import Peak'!$A$3:K$99,11,FALSE)-VLOOKUP($A54,'Import Peak Change'!$A$106:K$202,11,FALSE)))</f>
        <v>0</v>
      </c>
      <c r="L54" s="6">
        <f>IF(ISERROR(VLOOKUP($A54,'Import Peak'!$A$3:L$99,12,FALSE)-VLOOKUP($A54,'Import Peak Change'!$A$106:L$202,12,FALSE)),0,(VLOOKUP($A54,'Import Peak'!$A$3:L$99,12,FALSE)-VLOOKUP($A54,'Import Peak Change'!$A$106:L$202,12,FALSE)))</f>
        <v>0</v>
      </c>
      <c r="M54" s="6">
        <f>IF(ISERROR(VLOOKUP($A54,'Import Peak'!$A$3:M$99,13,FALSE)-VLOOKUP($A54,'Import Peak Change'!$A$106:M$202,13,FALSE)),0,(VLOOKUP($A54,'Import Peak'!$A$3:M$99,13,FALSE)-VLOOKUP($A54,'Import Peak Change'!$A$106:M$202,13,FALSE)))</f>
        <v>0</v>
      </c>
      <c r="N54" s="6">
        <f>IF(ISERROR(VLOOKUP($A54,'Import Peak'!$A$3:N$99,14,FALSE)-VLOOKUP($A54,'Import Peak Change'!$A$106:N$202,14,FALSE)),0,(VLOOKUP($A54,'Import Peak'!$A$3:N$99,14,FALSE)-VLOOKUP($A54,'Import Peak Change'!$A$106:N$202,14,FALSE)))</f>
        <v>0</v>
      </c>
      <c r="O54" s="6">
        <f>IF(ISERROR(VLOOKUP($A54,'Import Peak'!$A$3:O$99,15,FALSE)-VLOOKUP($A54,'Import Peak Change'!$A$106:O$202,15,FALSE)),0,(VLOOKUP($A54,'Import Peak'!$A$3:O$99,15,FALSE)-VLOOKUP($A54,'Import Peak Change'!$A$106:O$202,15,FALSE)))</f>
        <v>0</v>
      </c>
      <c r="P54" s="6">
        <f>IF(ISERROR(VLOOKUP($A54,'Import Peak'!$A$3:P$99,16,FALSE)-VLOOKUP($A54,'Import Peak Change'!$A$106:P$202,16,FALSE)),0,(VLOOKUP($A54,'Import Peak'!$A$3:P$99,16,FALSE)-VLOOKUP($A54,'Import Peak Change'!$A$106:P$202,16,FALSE)))</f>
        <v>0</v>
      </c>
      <c r="Q54" s="6">
        <f>IF(ISERROR(VLOOKUP($A54,'Import Peak'!$A$3:Q$99,17,FALSE)-VLOOKUP($A54,'Import Peak Change'!$A$106:Q$202,17,FALSE)),0,(VLOOKUP($A54,'Import Peak'!$A$3:Q$99,17,FALSE)-VLOOKUP($A54,'Import Peak Change'!$A$106:Q$202,17,FALSE)))</f>
        <v>0</v>
      </c>
      <c r="R54" s="6">
        <f>IF(ISERROR(VLOOKUP($A54,'Import Peak'!$A$3:R$99,18,FALSE)-VLOOKUP($A54,'Import Peak Change'!$A$106:R$202,18,FALSE)),0,(VLOOKUP($A54,'Import Peak'!$A$3:R$99,18,FALSE)-VLOOKUP($A54,'Import Peak Change'!$A$106:R$202,18,FALSE)))</f>
        <v>0</v>
      </c>
      <c r="S54" s="6">
        <f>IF(ISERROR(VLOOKUP($A54,'Import Peak'!$A$3:S$99,19,FALSE)-VLOOKUP($A54,'Import Peak Change'!$A$106:S$202,19,FALSE)),0,(VLOOKUP($A54,'Import Peak'!$A$3:S$99,19,FALSE)-VLOOKUP($A54,'Import Peak Change'!$A$106:S$202,19,FALSE)))</f>
        <v>0</v>
      </c>
      <c r="T54" s="6">
        <f>IF(ISERROR(VLOOKUP($A54,'Import Peak'!$A$3:T$99,20,FALSE)-VLOOKUP($A54,'Import Peak Change'!$A$106:T$202,20,FALSE)),0,(VLOOKUP($A54,'Import Peak'!$A$3:T$99,20,FALSE)-VLOOKUP($A54,'Import Peak Change'!$A$106:T$202,20,FALSE)))</f>
        <v>0</v>
      </c>
      <c r="U54" s="6">
        <f>IF(ISERROR(VLOOKUP($A54,'Import Peak'!$A$3:U$99,21,FALSE)-VLOOKUP($A54,'Import Peak Change'!$A$106:U$202,21,FALSE)),0,(VLOOKUP($A54,'Import Peak'!$A$3:U$99,21,FALSE)-VLOOKUP($A54,'Import Peak Change'!$A$106:U$202,21,FALSE)))</f>
        <v>0</v>
      </c>
      <c r="V54" s="6">
        <f>IF(ISERROR(VLOOKUP($A54,'Import Peak'!$A$3:V$99,22,FALSE)-VLOOKUP($A54,'Import Peak Change'!$A$106:V$202,22,FALSE)),0,(VLOOKUP($A54,'Import Peak'!$A$3:V$99,22,FALSE)-VLOOKUP($A54,'Import Peak Change'!$A$106:V$202,22,FALSE)))</f>
        <v>0</v>
      </c>
      <c r="W54" s="6">
        <f>IF(ISERROR(VLOOKUP($A54,'Import Peak'!$A$3:W$99,23,FALSE)-VLOOKUP($A54,'Import Peak Change'!$A$106:W$202,23,FALSE)),0,(VLOOKUP($A54,'Import Peak'!$A$3:W$99,23,FALSE)-VLOOKUP($A54,'Import Peak Change'!$A$106:W$202,23,FALSE)))</f>
        <v>0</v>
      </c>
      <c r="X54" s="6">
        <f>IF(ISERROR(VLOOKUP($A54,'Import Peak'!$A$3:X$99,24,FALSE)-VLOOKUP($A54,'Import Peak Change'!$A$106:X$202,24,FALSE)),0,(VLOOKUP($A54,'Import Peak'!$A$3:X$99,24,FALSE)-VLOOKUP($A54,'Import Peak Change'!$A$106:X$202,24,FALSE)))</f>
        <v>0</v>
      </c>
      <c r="Y54" s="6">
        <f>IF(ISERROR(VLOOKUP($A54,'Import Peak'!$A$3:Y$99,25,FALSE)-VLOOKUP($A54,'Import Peak Change'!$A$106:Y$202,25,FALSE)),0,(VLOOKUP($A54,'Import Peak'!$A$3:Y$99,25,FALSE)-VLOOKUP($A54,'Import Peak Change'!$A$106:Y$202,25,FALSE)))</f>
        <v>0</v>
      </c>
      <c r="Z54" s="6">
        <f>IF(ISERROR(VLOOKUP($A54,'Import Peak'!$A$3:Z$99,26,FALSE)-VLOOKUP($A54,'Import Peak Change'!$A$106:Z$202,26,FALSE)),0,(VLOOKUP($A54,'Import Peak'!$A$3:Z$99,26,FALSE)-VLOOKUP($A54,'Import Peak Change'!$A$106:Z$202,26,FALSE)))</f>
        <v>0</v>
      </c>
      <c r="AA54" s="6">
        <f>IF(ISERROR(VLOOKUP($A54,'Import Peak'!$A$3:AA$99,27,FALSE)-VLOOKUP($A54,'Import Peak Change'!$A$106:AA$202,27,FALSE)),0,(VLOOKUP($A54,'Import Peak'!$A$3:AA$99,27,FALSE)-VLOOKUP($A54,'Import Peak Change'!$A$106:AA$202,27,FALSE)))</f>
        <v>0</v>
      </c>
      <c r="AB54" s="6">
        <f>IF(ISERROR(VLOOKUP($A54,'Import Peak'!$A$3:AB$99,28,FALSE)-VLOOKUP($A54,'Import Peak Change'!$A$106:AB$202,28,FALSE)),0,(VLOOKUP($A54,'Import Peak'!$A$3:AB$99,28,FALSE)-VLOOKUP($A54,'Import Peak Change'!$A$106:AB$202,28,FALSE)))</f>
        <v>0</v>
      </c>
      <c r="AC54" s="6">
        <f>IF(ISERROR(VLOOKUP($A54,'Import Peak'!$A$3:AC$99,29,FALSE)-VLOOKUP($A54,'Import Peak Change'!$A$106:AC$202,29,FALSE)),0,(VLOOKUP($A54,'Import Peak'!$A$3:AC$99,29,FALSE)-VLOOKUP($A54,'Import Peak Change'!$A$106:AC$202,29,FALSE)))</f>
        <v>0</v>
      </c>
      <c r="AD54" s="6">
        <f>IF(ISERROR(VLOOKUP($A54,'Import Peak'!$A$3:AD$99,30,FALSE)-VLOOKUP($A54,'Import Peak Change'!$A$106:AD$202,30,FALSE)),0,(VLOOKUP($A54,'Import Peak'!$A$3:AD$99,30,FALSE)-VLOOKUP($A54,'Import Peak Change'!$A$106:AD$202,30,FALSE)))</f>
        <v>0</v>
      </c>
      <c r="AE54" s="6">
        <f>IF(ISERROR(VLOOKUP($A54,'Import Peak'!$A$3:AE$99,31,FALSE)-VLOOKUP($A54,'Import Peak Change'!$A$106:AE$202,31,FALSE)),0,(VLOOKUP($A54,'Import Peak'!$A$3:AE$99,31,FALSE)-VLOOKUP($A54,'Import Peak Change'!$A$106:AE$202,31,FALSE)))</f>
        <v>0</v>
      </c>
      <c r="AF54" s="6">
        <f>IF(ISERROR(VLOOKUP($A54,'Import Peak'!$A$3:AF$99,32,FALSE)-VLOOKUP($A54,'Import Peak Change'!$A$106:AF$202,32,FALSE)),0,(VLOOKUP($A54,'Import Peak'!$A$3:AF$99,32,FALSE)-VLOOKUP($A54,'Import Peak Change'!$A$106:AF$202,32,FALSE)))</f>
        <v>0</v>
      </c>
      <c r="AG54" s="6">
        <f>IF(ISERROR(VLOOKUP($A54,'Import Peak'!$A$3:AG$99,33,FALSE)-VLOOKUP($A54,'Import Peak Change'!$A$106:AG$202,33,FALSE)),0,(VLOOKUP($A54,'Import Peak'!$A$3:AG$99,33,FALSE)-VLOOKUP($A54,'Import Peak Change'!$A$106:AG$202,33,FALSE)))</f>
        <v>0</v>
      </c>
      <c r="AH54" s="6">
        <f>IF(ISERROR(VLOOKUP($A54,'Import Peak'!$A$3:AH$99,34,FALSE)-VLOOKUP($A54,'Import Peak Change'!$A$106:AH$202,34,FALSE)),0,(VLOOKUP($A54,'Import Peak'!$A$3:AH$99,34,FALSE)-VLOOKUP($A54,'Import Peak Change'!$A$106:AH$202,34,FALSE)))</f>
        <v>0</v>
      </c>
      <c r="AI54" s="6">
        <f>IF(ISERROR(VLOOKUP($A54,'Import Peak'!$A$3:AI$99,35,FALSE)-VLOOKUP($A54,'Import Peak Change'!$A$106:AI$202,35,FALSE)),0,(VLOOKUP($A54,'Import Peak'!$A$3:AI$99,35,FALSE)-VLOOKUP($A54,'Import Peak Change'!$A$106:AI$202,35,FALSE)))</f>
        <v>0</v>
      </c>
      <c r="AJ54" s="6">
        <f>IF(ISERROR(VLOOKUP($A54,'Import Peak'!$A$3:AJ$99,36,FALSE)-VLOOKUP($A54,'Import Peak Change'!$A$106:AJ$202,36,FALSE)),0,(VLOOKUP($A54,'Import Peak'!$A$3:AJ$99,36,FALSE)-VLOOKUP($A54,'Import Peak Change'!$A$106:AJ$202,36,FALSE)))</f>
        <v>0</v>
      </c>
      <c r="AK54" s="6">
        <f>IF(ISERROR(VLOOKUP($A54,'Import Peak'!$A$3:AK$99,37,FALSE)-VLOOKUP($A54,'Import Peak Change'!$A$106:AK$202,37,FALSE)),0,(VLOOKUP($A54,'Import Peak'!$A$3:AK$99,37,FALSE)-VLOOKUP($A54,'Import Peak Change'!$A$106:AK$202,37,FALSE)))</f>
        <v>0</v>
      </c>
      <c r="AL54" s="6">
        <f>IF(ISERROR(VLOOKUP($A54,'Import Peak'!$A$3:AL$99,38,FALSE)-VLOOKUP($A54,'Import Peak Change'!$A$106:AL$202,38,FALSE)),0,(VLOOKUP($A54,'Import Peak'!$A$3:AL$99,38,FALSE)-VLOOKUP($A54,'Import Peak Change'!$A$106:AL$202,38,FALSE)))</f>
        <v>0</v>
      </c>
      <c r="AM54" s="6">
        <f>IF(ISERROR(VLOOKUP($A54,'Import Peak'!$A$3:AM$99,39,FALSE)-VLOOKUP($A54,'Import Peak Change'!$A$106:AM$202,39,FALSE)),0,(VLOOKUP($A54,'Import Peak'!$A$3:AM$99,39,FALSE)-VLOOKUP($A54,'Import Peak Change'!$A$106:AM$202,39,FALSE)))</f>
        <v>0</v>
      </c>
      <c r="AN54" s="6">
        <f>IF(ISERROR(VLOOKUP($A54,'Import Peak'!$A$3:AN$99,40,FALSE)-VLOOKUP($A54,'Import Peak Change'!$A$106:AN$202,40,FALSE)),0,(VLOOKUP($A54,'Import Peak'!$A$3:AN$99,40,FALSE)-VLOOKUP($A54,'Import Peak Change'!$A$106:AN$202,40,FALSE)))</f>
        <v>0</v>
      </c>
      <c r="AO54" s="6">
        <f>IF(ISERROR(VLOOKUP($A54,'Import Peak'!$A$3:AO$99,41,FALSE)-VLOOKUP($A54,'Import Peak Change'!$A$106:AO$202,41,FALSE)),0,(VLOOKUP($A54,'Import Peak'!$A$3:AO$99,41,FALSE)-VLOOKUP($A54,'Import Peak Change'!$A$106:AO$202,41,FALSE)))</f>
        <v>0</v>
      </c>
      <c r="AP54" s="6">
        <f>IF(ISERROR(VLOOKUP($A54,'Import Peak'!$A$3:AP$99,42,FALSE)-VLOOKUP($A54,'Import Peak Change'!$A$106:AP$202,42,FALSE)),0,(VLOOKUP($A54,'Import Peak'!$A$3:AP$99,42,FALSE)-VLOOKUP($A54,'Import Peak Change'!$A$106:AP$202,42,FALSE)))</f>
        <v>0</v>
      </c>
      <c r="AQ54" s="6">
        <f>IF(ISERROR(VLOOKUP($A54,'Import Peak'!$A$3:AQ$99,43,FALSE)-VLOOKUP($A54,'Import Peak Change'!$A$106:AQ$202,43,FALSE)),0,(VLOOKUP($A54,'Import Peak'!$A$3:AQ$99,43,FALSE)-VLOOKUP($A54,'Import Peak Change'!$A$106:AQ$202,43,FALSE)))</f>
        <v>0</v>
      </c>
      <c r="AR54" s="6">
        <f>IF(ISERROR(VLOOKUP($A54,'Import Peak'!$A$3:AR$99,44,FALSE)-VLOOKUP($A54,'Import Peak Change'!$A$106:AR$202,44,FALSE)),0,(VLOOKUP($A54,'Import Peak'!$A$3:AR$99,44,FALSE)-VLOOKUP($A54,'Import Peak Change'!$A$106:AR$202,44,FALSE)))</f>
        <v>0</v>
      </c>
      <c r="AS54" s="6">
        <f>IF(ISERROR(VLOOKUP($A54,'Import Peak'!$A$3:AS$99,45,FALSE)-VLOOKUP($A54,'Import Peak Change'!$A$106:AS$202,45,FALSE)),0,(VLOOKUP($A54,'Import Peak'!$A$3:AS$99,45,FALSE)-VLOOKUP($A54,'Import Peak Change'!$A$106:AS$202,45,FALSE)))</f>
        <v>0</v>
      </c>
      <c r="AT54" s="6">
        <f>IF(ISERROR(VLOOKUP($A54,'Import Peak'!$A$3:AT$99,46,FALSE)-VLOOKUP($A54,'Import Peak Change'!$A$106:AT$202,46,FALSE)),0,(VLOOKUP($A54,'Import Peak'!$A$3:AT$99,46,FALSE)-VLOOKUP($A54,'Import Peak Change'!$A$106:AT$202,46,FALSE)))</f>
        <v>0</v>
      </c>
      <c r="AU54" s="6">
        <f>IF(ISERROR(VLOOKUP($A54,'Import Peak'!$A$3:AU$99,47,FALSE)-VLOOKUP($A54,'Import Peak Change'!$A$106:AU$202,47,FALSE)),0,(VLOOKUP($A54,'Import Peak'!$A$3:AU$99,47,FALSE)-VLOOKUP($A54,'Import Peak Change'!$A$106:AU$202,47,FALSE)))</f>
        <v>0</v>
      </c>
      <c r="AV54" s="6">
        <f>IF(ISERROR(VLOOKUP($A54,'Import Peak'!$A$3:AV$99,48,FALSE)-VLOOKUP($A54,'Import Peak Change'!$A$106:AV$202,48,FALSE)),0,(VLOOKUP($A54,'Import Peak'!$A$3:AV$99,48,FALSE)-VLOOKUP($A54,'Import Peak Change'!$A$106:AV$202,48,FALSE)))</f>
        <v>0</v>
      </c>
      <c r="AW54" s="6">
        <f>IF(ISERROR(VLOOKUP($A54,'Import Peak'!$A$3:AW$99,49,FALSE)-VLOOKUP($A54,'Import Peak Change'!$A$106:AW$202,49,FALSE)),0,(VLOOKUP($A54,'Import Peak'!$A$3:AW$99,49,FALSE)-VLOOKUP($A54,'Import Peak Change'!$A$106:AW$202,49,FALSE)))</f>
        <v>0</v>
      </c>
      <c r="AX54" s="6">
        <f>IF(ISERROR(VLOOKUP($A54,'Import Peak'!$A$3:AX$99,50,FALSE)-VLOOKUP($A54,'Import Peak Change'!$A$106:AX$202,50,FALSE)),0,(VLOOKUP($A54,'Import Peak'!$A$3:AX$99,50,FALSE)-VLOOKUP($A54,'Import Peak Change'!$A$106:AX$202,50,FALSE)))</f>
        <v>0</v>
      </c>
      <c r="AY54" s="6">
        <f>IF(ISERROR(VLOOKUP($A54,'Import Peak'!$A$3:AY$99,51,FALSE)-VLOOKUP($A54,'Import Peak Change'!$A$106:AY$202,51,FALSE)),0,(VLOOKUP($A54,'Import Peak'!$A$3:AY$99,51,FALSE)-VLOOKUP($A54,'Import Peak Change'!$A$106:AY$202,51,FALSE)))</f>
        <v>0</v>
      </c>
      <c r="AZ54" s="6">
        <f>IF(ISERROR(VLOOKUP($A54,'Import Peak'!$A$3:AZ$99,52,FALSE)-VLOOKUP($A54,'Import Peak Change'!$A$106:AZ$202,52,FALSE)),0,(VLOOKUP($A54,'Import Peak'!$A$3:AZ$99,52,FALSE)-VLOOKUP($A54,'Import Peak Change'!$A$106:AZ$202,52,FALSE)))</f>
        <v>0</v>
      </c>
      <c r="BA54" s="6">
        <f>IF(ISERROR(VLOOKUP($A54,'Import Peak'!$A$3:BA$99,53,FALSE)-VLOOKUP($A54,'Import Peak Change'!$A$106:BA$202,53,FALSE)),0,(VLOOKUP($A54,'Import Peak'!$A$3:BA$99,53,FALSE)-VLOOKUP($A54,'Import Peak Change'!$A$106:BA$202,53,FALSE)))</f>
        <v>0</v>
      </c>
      <c r="BB54" s="6">
        <f>IF(ISERROR(VLOOKUP($A54,'Import Peak'!$A$3:BB$99,54,FALSE)-VLOOKUP($A54,'Import Peak Change'!$A$106:BB$202,54,FALSE)),0,(VLOOKUP($A54,'Import Peak'!$A$3:BB$99,54,FALSE)-VLOOKUP($A54,'Import Peak Change'!$A$106:BB$202,54,FALSE)))</f>
        <v>0</v>
      </c>
      <c r="BC54" s="6">
        <f>IF(ISERROR(VLOOKUP($A54,'Import Peak'!$A$3:BC$99,55,FALSE)-VLOOKUP($A54,'Import Peak Change'!$A$106:BC$202,55,FALSE)),0,(VLOOKUP($A54,'Import Peak'!$A$3:BC$99,55,FALSE)-VLOOKUP($A54,'Import Peak Change'!$A$106:BC$202,55,FALSE)))</f>
        <v>0</v>
      </c>
      <c r="BD54" s="6">
        <f>IF(ISERROR(VLOOKUP($A54,'Import Peak'!$A$3:BD$99,56,FALSE)-VLOOKUP($A54,'Import Peak Change'!$A$106:BD$202,56,FALSE)),0,(VLOOKUP($A54,'Import Peak'!$A$3:BD$99,56,FALSE)-VLOOKUP($A54,'Import Peak Change'!$A$106:BD$202,56,FALSE)))</f>
        <v>0</v>
      </c>
      <c r="BE54" s="6">
        <f>IF(ISERROR(VLOOKUP($A54,'Import Peak'!$A$3:BE$99,57,FALSE)-VLOOKUP($A54,'Import Peak Change'!$A$106:BE$202,57,FALSE)),0,(VLOOKUP($A54,'Import Peak'!$A$3:BE$99,57,FALSE)-VLOOKUP($A54,'Import Peak Change'!$A$106:BE$202,57,FALSE)))</f>
        <v>0</v>
      </c>
      <c r="BF54" s="6">
        <f>IF(ISERROR(VLOOKUP($A54,'Import Peak'!$A$3:BF$99,58,FALSE)-VLOOKUP($A54,'Import Peak Change'!$A$106:BF$202,58,FALSE)),0,(VLOOKUP($A54,'Import Peak'!$A$3:BF$99,58,FALSE)-VLOOKUP($A54,'Import Peak Change'!$A$106:BF$202,58,FALSE)))</f>
        <v>0</v>
      </c>
      <c r="BG54" s="6">
        <f>IF(ISERROR(VLOOKUP($A54,'Import Peak'!$A$3:BG$99,59,FALSE)-VLOOKUP($A54,'Import Peak Change'!$A$106:BG$202,59,FALSE)),0,(VLOOKUP($A54,'Import Peak'!$A$3:BG$99,59,FALSE)-VLOOKUP($A54,'Import Peak Change'!$A$106:BG$202,59,FALSE)))</f>
        <v>0</v>
      </c>
      <c r="BH54" s="6">
        <f>IF(ISERROR(VLOOKUP($A54,'Import Peak'!$A$3:BH$99,60,FALSE)-VLOOKUP($A54,'Import Peak Change'!$A$106:BH$202,60,FALSE)),0,(VLOOKUP($A54,'Import Peak'!$A$3:BH$99,60,FALSE)-VLOOKUP($A54,'Import Peak Change'!$A$106:BH$202,60,FALSE)))</f>
        <v>0</v>
      </c>
      <c r="BI54" s="6">
        <f>IF(ISERROR(VLOOKUP($A54,'Import Peak'!$A$3:BI$99,61,FALSE)-VLOOKUP($A54,'Import Peak Change'!$A$106:BI$202,61,FALSE)),0,(VLOOKUP($A54,'Import Peak'!$A$3:BI$99,61,FALSE)-VLOOKUP($A54,'Import Peak Change'!$A$106:BI$202,61,FALSE)))</f>
        <v>0</v>
      </c>
      <c r="BJ54" s="6">
        <f>IF(ISERROR(VLOOKUP($A54,'Import Peak'!$A$3:BJ$99,62,FALSE)-VLOOKUP($A54,'Import Peak Change'!$A$106:BJ$202,62,FALSE)),0,(VLOOKUP($A54,'Import Peak'!$A$3:BJ$99,62,FALSE)-VLOOKUP($A54,'Import Peak Change'!$A$106:BJ$202,62,FALSE)))</f>
        <v>0</v>
      </c>
      <c r="BK54" s="6">
        <f>IF(ISERROR(VLOOKUP($A54,'Import Peak'!$A$3:BK$99,63,FALSE)-VLOOKUP($A54,'Import Peak Change'!$A$106:BK$202,63,FALSE)),0,(VLOOKUP($A54,'Import Peak'!$A$3:BK$99,63,FALSE)-VLOOKUP($A54,'Import Peak Change'!$A$106:BK$202,63,FALSE)))</f>
        <v>0</v>
      </c>
      <c r="BL54" s="6">
        <f>IF(ISERROR(VLOOKUP($A54,'Import Peak'!$A$3:BL$99,64,FALSE)-VLOOKUP($A54,'Import Peak Change'!$A$106:BL$202,64,FALSE)),0,(VLOOKUP($A54,'Import Peak'!$A$3:BL$99,64,FALSE)-VLOOKUP($A54,'Import Peak Change'!$A$106:BL$202,64,FALSE)))</f>
        <v>0</v>
      </c>
      <c r="BM54" s="6">
        <f>IF(ISERROR(VLOOKUP($A54,'Import Peak'!$A$3:BM$99,65,FALSE)-VLOOKUP($A54,'Import Peak Change'!$A$106:BM$202,65,FALSE)),0,(VLOOKUP($A54,'Import Peak'!$A$3:BM$99,65,FALSE)-VLOOKUP($A54,'Import Peak Change'!$A$106:BM$202,65,FALSE)))</f>
        <v>0</v>
      </c>
      <c r="BN54" s="6">
        <f>IF(ISERROR(VLOOKUP($A54,'Import Peak'!$A$3:BN$99,66,FALSE)-VLOOKUP($A54,'Import Peak Change'!$A$106:BN$202,66,FALSE)),0,(VLOOKUP($A54,'Import Peak'!$A$3:BN$99,66,FALSE)-VLOOKUP($A54,'Import Peak Change'!$A$106:BN$202,66,FALSE)))</f>
        <v>0</v>
      </c>
      <c r="BO54" s="6">
        <f>IF(ISERROR(VLOOKUP($A54,'Import Peak'!$A$3:BO$99,67,FALSE)-VLOOKUP($A54,'Import Peak Change'!$A$106:BO$202,67,FALSE)),0,(VLOOKUP($A54,'Import Peak'!$A$3:BO$99,67,FALSE)-VLOOKUP($A54,'Import Peak Change'!$A$106:BO$202,67,FALSE)))</f>
        <v>0</v>
      </c>
      <c r="BP54" s="6">
        <f>IF(ISERROR(VLOOKUP($A54,'Import Peak'!$A$3:BP$99,68,FALSE)-VLOOKUP($A54,'Import Peak Change'!$A$106:BP$202,68,FALSE)),0,(VLOOKUP($A54,'Import Peak'!$A$3:BP$99,68,FALSE)-VLOOKUP($A54,'Import Peak Change'!$A$106:BP$202,68,FALSE)))</f>
        <v>0</v>
      </c>
      <c r="BQ54" s="6">
        <f>IF(ISERROR(VLOOKUP($A54,'Import Peak'!$A$3:BQ$99,69,FALSE)-VLOOKUP($A54,'Import Peak Change'!$A$106:BQ$202,69,FALSE)),0,(VLOOKUP($A54,'Import Peak'!$A$3:BQ$99,69,FALSE)-VLOOKUP($A54,'Import Peak Change'!$A$106:BQ$202,69,FALSE)))</f>
        <v>0</v>
      </c>
      <c r="BR54" s="6">
        <f>IF(ISERROR(VLOOKUP($A54,'Import Peak'!$A$3:BR$99,70,FALSE)-VLOOKUP($A54,'Import Peak Change'!$A$106:BR$202,70,FALSE)),0,(VLOOKUP($A54,'Import Peak'!$A$3:BR$99,70,FALSE)-VLOOKUP($A54,'Import Peak Change'!$A$106:BR$202,70,FALSE)))</f>
        <v>0</v>
      </c>
      <c r="BS54" s="6">
        <f>IF(ISERROR(VLOOKUP($A54,'Import Peak'!$A$3:BS$99,71,FALSE)-VLOOKUP($A54,'Import Peak Change'!$A$106:BS$202,71,FALSE)),0,(VLOOKUP($A54,'Import Peak'!$A$3:BS$99,71,FALSE)-VLOOKUP($A54,'Import Peak Change'!$A$106:BS$202,71,FALSE)))</f>
        <v>0</v>
      </c>
      <c r="BT54" s="6">
        <f>IF(ISERROR(VLOOKUP($A54,'Import Peak'!$A$3:BT$99,72,FALSE)-VLOOKUP($A54,'Import Peak Change'!$A$106:BT$202,72,FALSE)),0,(VLOOKUP($A54,'Import Peak'!$A$3:BT$99,72,FALSE)-VLOOKUP($A54,'Import Peak Change'!$A$106:BT$202,72,FALSE)))</f>
        <v>0</v>
      </c>
      <c r="BU54" s="6">
        <f>IF(ISERROR(VLOOKUP($A54,'Import Peak'!$A$3:BU$99,73,FALSE)-VLOOKUP($A54,'Import Peak Change'!$A$106:BU$202,73,FALSE)),0,(VLOOKUP($A54,'Import Peak'!$A$3:BU$99,73,FALSE)-VLOOKUP($A54,'Import Peak Change'!$A$106:BU$202,73,FALSE)))</f>
        <v>0</v>
      </c>
      <c r="BV54" s="6">
        <f>IF(ISERROR(VLOOKUP($A54,'Import Peak'!$A$3:BV$99,74,FALSE)-VLOOKUP($A54,'Import Peak Change'!$A$106:BV$202,74,FALSE)),0,(VLOOKUP($A54,'Import Peak'!$A$3:BV$99,74,FALSE)-VLOOKUP($A54,'Import Peak Change'!$A$106:BV$202,74,FALSE)))</f>
        <v>0</v>
      </c>
      <c r="BW54" s="6">
        <f>IF(ISERROR(VLOOKUP($A54,'Import Peak'!$A$3:BW$99,75,FALSE)-VLOOKUP($A54,'Import Peak Change'!$A$106:BW$202,75,FALSE)),0,(VLOOKUP($A54,'Import Peak'!$A$3:BW$99,75,FALSE)-VLOOKUP($A54,'Import Peak Change'!$A$106:BW$202,75,FALSE)))</f>
        <v>0</v>
      </c>
      <c r="BX54" s="6">
        <f>IF(ISERROR(VLOOKUP($A54,'Import Peak'!$A$3:BX$99,76,FALSE)-VLOOKUP($A54,'Import Peak Change'!$A$106:BX$202,76,FALSE)),0,(VLOOKUP($A54,'Import Peak'!$A$3:BX$99,76,FALSE)-VLOOKUP($A54,'Import Peak Change'!$A$106:BX$202,76,FALSE)))</f>
        <v>0</v>
      </c>
      <c r="BY54" s="6">
        <f>IF(ISERROR(VLOOKUP($A54,'Import Peak'!$A$3:BY$99,77,FALSE)-VLOOKUP($A54,'Import Peak Change'!$A$106:BY$202,77,FALSE)),0,(VLOOKUP($A54,'Import Peak'!$A$3:BY$99,77,FALSE)-VLOOKUP($A54,'Import Peak Change'!$A$106:BY$202,77,FALSE)))</f>
        <v>0</v>
      </c>
      <c r="BZ54" s="6">
        <f>IF(ISERROR(VLOOKUP($A54,'Import Peak'!$A$3:BZ$99,78,FALSE)-VLOOKUP($A54,'Import Peak Change'!$A$106:BZ$202,78,FALSE)),0,(VLOOKUP($A54,'Import Peak'!$A$3:BZ$99,78,FALSE)-VLOOKUP($A54,'Import Peak Change'!$A$106:BZ$202,78,FALSE)))</f>
        <v>0</v>
      </c>
      <c r="CA54" s="6">
        <f>IF(ISERROR(VLOOKUP($A54,'Import Peak'!$A$3:CA$99,79,FALSE)-VLOOKUP($A54,'Import Peak Change'!$A$106:CA$202,79,FALSE)),0,(VLOOKUP($A54,'Import Peak'!$A$3:CA$99,79,FALSE)-VLOOKUP($A54,'Import Peak Change'!$A$106:CA$202,79,FALSE)))</f>
        <v>0</v>
      </c>
      <c r="CB54" s="6">
        <f>IF(ISERROR(VLOOKUP($A54,'Import Peak'!$A$3:CB$99,80,FALSE)-VLOOKUP($A54,'Import Peak Change'!$A$106:CB$202,80,FALSE)),0,(VLOOKUP($A54,'Import Peak'!$A$3:CB$99,80,FALSE)-VLOOKUP($A54,'Import Peak Change'!$A$106:CB$202,80,FALSE)))</f>
        <v>0</v>
      </c>
      <c r="CC54" s="6">
        <f>IF(ISERROR(VLOOKUP($A54,'Import Peak'!$A$3:CC$99,81,FALSE)-VLOOKUP($A54,'Import Peak Change'!$A$106:CC$202,81,FALSE)),0,(VLOOKUP($A54,'Import Peak'!$A$3:CC$99,81,FALSE)-VLOOKUP($A54,'Import Peak Change'!$A$106:CC$202,81,FALSE)))</f>
        <v>0</v>
      </c>
      <c r="CD54" s="6">
        <f>IF(ISERROR(VLOOKUP($A54,'Import Peak'!$A$3:CD$99,82,FALSE)-VLOOKUP($A54,'Import Peak Change'!$A$106:CD$202,82,FALSE)),0,(VLOOKUP($A54,'Import Peak'!$A$3:CD$99,82,FALSE)-VLOOKUP($A54,'Import Peak Change'!$A$106:CD$202,82,FALSE)))</f>
        <v>0</v>
      </c>
      <c r="CE54" s="6">
        <f>IF(ISERROR(VLOOKUP($A54,'Import Peak'!$A$3:CE$99,83,FALSE)-VLOOKUP($A54,'Import Peak Change'!$A$106:CE$202,83,FALSE)),0,(VLOOKUP($A54,'Import Peak'!$A$3:CE$99,83,FALSE)-VLOOKUP($A54,'Import Peak Change'!$A$106:CE$202,83,FALSE)))</f>
        <v>0</v>
      </c>
      <c r="CF54" s="6">
        <f>IF(ISERROR(VLOOKUP($A54,'Import Peak'!$A$3:CF$99,84,FALSE)-VLOOKUP($A54,'Import Peak Change'!$A$106:CF$202,84,FALSE)),0,(VLOOKUP($A54,'Import Peak'!$A$3:CF$99,84,FALSE)-VLOOKUP($A54,'Import Peak Change'!$A$106:CF$202,84,FALSE)))</f>
        <v>0</v>
      </c>
      <c r="CG54" s="6">
        <f>IF(ISERROR(VLOOKUP($A54,'Import Peak'!$A$3:CG$99,85,FALSE)-VLOOKUP($A54,'Import Peak Change'!$A$106:CG$202,85,FALSE)),0,(VLOOKUP($A54,'Import Peak'!$A$3:CG$99,85,FALSE)-VLOOKUP($A54,'Import Peak Change'!$A$106:CG$202,85,FALSE)))</f>
        <v>0</v>
      </c>
      <c r="CH54" s="6">
        <f>IF(ISERROR(VLOOKUP($A54,'Import Peak'!$A$3:CH$99,86,FALSE)-VLOOKUP($A54,'Import Peak Change'!$A$106:CH$202,86,FALSE)),0,(VLOOKUP($A54,'Import Peak'!$A$3:CH$99,86,FALSE)-VLOOKUP($A54,'Import Peak Change'!$A$106:CH$202,86,FALSE)))</f>
        <v>0</v>
      </c>
      <c r="CI54" s="6">
        <f>IF(ISERROR(VLOOKUP($A54,'Import Peak'!$A$3:CI$99,87,FALSE)-VLOOKUP($A54,'Import Peak Change'!$A$106:CI$202,87,FALSE)),0,(VLOOKUP($A54,'Import Peak'!$A$3:CI$99,87,FALSE)-VLOOKUP($A54,'Import Peak Change'!$A$106:CI$202,87,FALSE)))</f>
        <v>0</v>
      </c>
      <c r="CJ54" s="6">
        <f>IF(ISERROR(VLOOKUP($A54,'Import Peak'!$A$3:CJ$99,88,FALSE)-VLOOKUP($A54,'Import Peak Change'!$A$106:CJ$202,88,FALSE)),0,(VLOOKUP($A54,'Import Peak'!$A$3:CJ$99,88,FALSE)-VLOOKUP($A54,'Import Peak Change'!$A$106:CJ$202,88,FALSE)))</f>
        <v>0</v>
      </c>
      <c r="CK54" s="6">
        <f>IF(ISERROR(VLOOKUP($A54,'Import Peak'!$A$3:CK$99,89,FALSE)-VLOOKUP($A54,'Import Peak Change'!$A$106:CK$202,89,FALSE)),0,(VLOOKUP($A54,'Import Peak'!$A$3:CK$99,89,FALSE)-VLOOKUP($A54,'Import Peak Change'!$A$106:CK$202,89,FALSE)))</f>
        <v>0</v>
      </c>
      <c r="CL54" s="6">
        <f>IF(ISERROR(VLOOKUP($A54,'Import Peak'!$A$3:CL$99,90,FALSE)-VLOOKUP($A54,'Import Peak Change'!$A$106:CL$202,90,FALSE)),0,(VLOOKUP($A54,'Import Peak'!$A$3:CL$99,90,FALSE)-VLOOKUP($A54,'Import Peak Change'!$A$106:CL$202,90,FALSE)))</f>
        <v>0</v>
      </c>
      <c r="CM54" s="6">
        <f>IF(ISERROR(VLOOKUP($A54,'Import Peak'!$A$3:CM$99,91,FALSE)-VLOOKUP($A54,'Import Peak Change'!$A$106:CM$202,91,FALSE)),0,(VLOOKUP($A54,'Import Peak'!$A$3:CM$99,91,FALSE)-VLOOKUP($A54,'Import Peak Change'!$A$106:CM$202,91,FALSE)))</f>
        <v>0</v>
      </c>
      <c r="CN54" s="6">
        <f>IF(ISERROR(VLOOKUP($A54,'Import Peak'!$A$3:CN$99,92,FALSE)-VLOOKUP($A54,'Import Peak Change'!$A$106:CN$202,92,FALSE)),0,(VLOOKUP($A54,'Import Peak'!$A$3:CN$99,92,FALSE)-VLOOKUP($A54,'Import Peak Change'!$A$106:CN$202,92,FALSE)))</f>
        <v>0</v>
      </c>
      <c r="CO54" s="6">
        <f>IF(ISERROR(VLOOKUP($A54,'Import Peak'!$A$3:CO$99,93,FALSE)-VLOOKUP($A54,'Import Peak Change'!$A$106:CO$202,93,FALSE)),0,(VLOOKUP($A54,'Import Peak'!$A$3:CO$99,93,FALSE)-VLOOKUP($A54,'Import Peak Change'!$A$106:CO$202,93,FALSE)))</f>
        <v>0</v>
      </c>
      <c r="CP54" s="6">
        <f>IF(ISERROR(VLOOKUP($A54,'Import Peak'!$A$3:CP$99,94,FALSE)-VLOOKUP($A54,'Import Peak Change'!$A$106:CP$202,94,FALSE)),0,(VLOOKUP($A54,'Import Peak'!$A$3:CP$99,94,FALSE)-VLOOKUP($A54,'Import Peak Change'!$A$106:CP$202,94,FALSE)))</f>
        <v>0</v>
      </c>
      <c r="CQ54" s="6">
        <f>IF(ISERROR(VLOOKUP($A54,'Import Peak'!$A$3:CQ$99,95,FALSE)-VLOOKUP($A54,'Import Peak Change'!$A$106:CQ$202,95,FALSE)),0,(VLOOKUP($A54,'Import Peak'!$A$3:CQ$99,95,FALSE)-VLOOKUP($A54,'Import Peak Change'!$A$106:CQ$202,95,FALSE)))</f>
        <v>0</v>
      </c>
      <c r="CR54" s="6">
        <f>IF(ISERROR(VLOOKUP($A54,'Import Peak'!$A$3:CR$99,96,FALSE)-VLOOKUP($A54,'Import Peak Change'!$A$106:CR$202,96,FALSE)),0,(VLOOKUP($A54,'Import Peak'!$A$3:CR$99,96,FALSE)-VLOOKUP($A54,'Import Peak Change'!$A$106:CR$202,96,FALSE)))</f>
        <v>0</v>
      </c>
      <c r="CS54" s="6">
        <f>IF(ISERROR(VLOOKUP($A54,'Import Peak'!$A$3:CS$99,97,FALSE)-VLOOKUP($A54,'Import Peak Change'!$A$106:CS$202,97,FALSE)),0,(VLOOKUP($A54,'Import Peak'!$A$3:CS$99,97,FALSE)-VLOOKUP($A54,'Import Peak Change'!$A$106:CS$202,97,FALSE)))</f>
        <v>0</v>
      </c>
      <c r="CT54" s="6">
        <f>IF(ISERROR(VLOOKUP($A54,'Import Peak'!$A$3:CT$99,98,FALSE)-VLOOKUP($A54,'Import Peak Change'!$A$106:CT$202,98,FALSE)),0,(VLOOKUP($A54,'Import Peak'!$A$3:CT$99,98,FALSE)-VLOOKUP($A54,'Import Peak Change'!$A$106:CT$202,98,FALSE)))</f>
        <v>0</v>
      </c>
      <c r="CU54" s="6">
        <f>IF(ISERROR(VLOOKUP($A54,'Import Peak'!$A$3:CU$99,99,FALSE)-VLOOKUP($A54,'Import Peak Change'!$A$106:CU$202,99,FALSE)),0,(VLOOKUP($A54,'Import Peak'!$A$3:CU$99,99,FALSE)-VLOOKUP($A54,'Import Peak Change'!$A$106:CU$202,99,FALSE)))</f>
        <v>0</v>
      </c>
      <c r="CV54" s="6">
        <f>IF(ISERROR(VLOOKUP($A54,'Import Peak'!$A$3:CV$99,100,FALSE)-VLOOKUP($A54,'Import Peak Change'!$A$106:CV$202,100,FALSE)),0,(VLOOKUP($A54,'Import Peak'!$A$3:CV$99,100,FALSE)-VLOOKUP($A54,'Import Peak Change'!$A$106:CV$202,100,FALSE)))</f>
        <v>0</v>
      </c>
      <c r="CW54" s="6">
        <f>IF(ISERROR(VLOOKUP($A54,'Import Peak'!$A$3:CW$99,101,FALSE)-VLOOKUP($A54,'Import Peak Change'!$A$106:CW$202,101,FALSE)),0,(VLOOKUP($A54,'Import Peak'!$A$3:CW$99,101,FALSE)-VLOOKUP($A54,'Import Peak Change'!$A$106:CW$202,101,FALSE)))</f>
        <v>0</v>
      </c>
      <c r="CX54" s="6">
        <f>IF(ISERROR(VLOOKUP($A54,'Import Peak'!$A$3:CX$99,102,FALSE)-VLOOKUP($A54,'Import Peak Change'!$A$106:CX$202,102,FALSE)),0,(VLOOKUP($A54,'Import Peak'!$A$3:CX$99,102,FALSE)-VLOOKUP($A54,'Import Peak Change'!$A$106:CX$202,102,FALSE)))</f>
        <v>0</v>
      </c>
      <c r="CY54" s="6">
        <f>IF(ISERROR(VLOOKUP($A54,'Import Peak'!$A$3:CY$99,103,FALSE)-VLOOKUP($A54,'Import Peak Change'!$A$106:CY$202,103,FALSE)),0,(VLOOKUP($A54,'Import Peak'!$A$3:CY$99,103,FALSE)-VLOOKUP($A54,'Import Peak Change'!$A$106:CY$202,103,FALSE)))</f>
        <v>0</v>
      </c>
      <c r="CZ54" s="6">
        <f>IF(ISERROR(VLOOKUP($A54,'Import Peak'!$A$3:CZ$99,104,FALSE)-VLOOKUP($A54,'Import Peak Change'!$A$106:CZ$202,104,FALSE)),0,(VLOOKUP($A54,'Import Peak'!$A$3:CZ$99,104,FALSE)-VLOOKUP($A54,'Import Peak Change'!$A$106:CZ$202,104,FALSE)))</f>
        <v>0</v>
      </c>
      <c r="DA54" s="6">
        <f>IF(ISERROR(VLOOKUP($A54,'Import Peak'!$A$3:DA$99,105,FALSE)-VLOOKUP($A54,'Import Peak Change'!$A$106:DA$202,105,FALSE)),0,(VLOOKUP($A54,'Import Peak'!$A$3:DA$99,105,FALSE)-VLOOKUP($A54,'Import Peak Change'!$A$106:DA$202,105,FALSE)))</f>
        <v>0</v>
      </c>
      <c r="DB54" s="6">
        <f>IF(ISERROR(VLOOKUP($A54,'Import Peak'!$A$3:DB$99,106,FALSE)-VLOOKUP($A54,'Import Peak Change'!$A$106:DB$202,106,FALSE)),0,(VLOOKUP($A54,'Import Peak'!$A$3:DB$99,106,FALSE)-VLOOKUP($A54,'Import Peak Change'!$A$106:DB$202,106,FALSE)))</f>
        <v>0</v>
      </c>
      <c r="DC54" s="6">
        <f>IF(ISERROR(VLOOKUP($A54,'Import Peak'!$A$3:DC$99,107,FALSE)-VLOOKUP($A54,'Import Peak Change'!$A$106:DC$202,107,FALSE)),0,(VLOOKUP($A54,'Import Peak'!$A$3:DC$99,107,FALSE)-VLOOKUP($A54,'Import Peak Change'!$A$106:DC$202,107,FALSE)))</f>
        <v>0</v>
      </c>
      <c r="DD54" s="6">
        <f>IF(ISERROR(VLOOKUP($A54,'Import Peak'!$A$3:DD$99,108,FALSE)-VLOOKUP($A54,'Import Peak Change'!$A$106:DD$202,108,FALSE)),0,(VLOOKUP($A54,'Import Peak'!$A$3:DD$99,108,FALSE)-VLOOKUP($A54,'Import Peak Change'!$A$106:DD$202,108,FALSE)))</f>
        <v>0</v>
      </c>
      <c r="DE54" s="6">
        <f>IF(ISERROR(VLOOKUP($A54,'Import Peak'!$A$3:DE$99,109,FALSE)-VLOOKUP($A54,'Import Peak Change'!$A$106:DE$202,109,FALSE)),0,(VLOOKUP($A54,'Import Peak'!$A$3:DE$99,109,FALSE)-VLOOKUP($A54,'Import Peak Change'!$A$106:DE$202,109,FALSE)))</f>
        <v>0</v>
      </c>
      <c r="DF54" s="6">
        <f>IF(ISERROR(VLOOKUP($A54,'Import Peak'!$A$3:DF$99,110,FALSE)-VLOOKUP($A54,'Import Peak Change'!$A$106:DF$202,110,FALSE)),0,(VLOOKUP($A54,'Import Peak'!$A$3:DF$99,110,FALSE)-VLOOKUP($A54,'Import Peak Change'!$A$106:DF$202,110,FALSE)))</f>
        <v>0</v>
      </c>
      <c r="DG54" s="6">
        <f>IF(ISERROR(VLOOKUP($A54,'Import Peak'!$A$3:DG$99,111,FALSE)-VLOOKUP($A54,'Import Peak Change'!$A$106:DG$202,111,FALSE)),0,(VLOOKUP($A54,'Import Peak'!$A$3:DG$99,111,FALSE)-VLOOKUP($A54,'Import Peak Change'!$A$106:DG$202,111,FALSE)))</f>
        <v>0</v>
      </c>
      <c r="DH54" s="6">
        <f>IF(ISERROR(VLOOKUP($A54,'Import Peak'!$A$3:DH$99,112,FALSE)-VLOOKUP($A54,'Import Peak Change'!$A$106:DH$202,112,FALSE)),0,(VLOOKUP($A54,'Import Peak'!$A$3:DH$99,112,FALSE)-VLOOKUP($A54,'Import Peak Change'!$A$106:DH$202,112,FALSE)))</f>
        <v>0</v>
      </c>
      <c r="DI54" s="6">
        <f>IF(ISERROR(VLOOKUP($A54,'Import Peak'!$A$3:DI$99,113,FALSE)-VLOOKUP($A54,'Import Peak Change'!$A$106:DI$202,113,FALSE)),0,(VLOOKUP($A54,'Import Peak'!$A$3:DI$99,113,FALSE)-VLOOKUP($A54,'Import Peak Change'!$A$106:DI$202,113,FALSE)))</f>
        <v>0</v>
      </c>
      <c r="DJ54" s="6">
        <f>IF(ISERROR(VLOOKUP($A54,'Import Peak'!$A$3:DJ$99,114,FALSE)-VLOOKUP($A54,'Import Peak Change'!$A$106:DJ$202,114,FALSE)),0,(VLOOKUP($A54,'Import Peak'!$A$3:DJ$99,114,FALSE)-VLOOKUP($A54,'Import Peak Change'!$A$106:DJ$202,114,FALSE)))</f>
        <v>0</v>
      </c>
      <c r="DK54" s="6">
        <f>IF(ISERROR(VLOOKUP($A54,'Import Peak'!$A$3:DK$99,115,FALSE)-VLOOKUP($A54,'Import Peak Change'!$A$106:DK$202,115,FALSE)),0,(VLOOKUP($A54,'Import Peak'!$A$3:DK$99,115,FALSE)-VLOOKUP($A54,'Import Peak Change'!$A$106:DK$202,115,FALSE)))</f>
        <v>0</v>
      </c>
      <c r="DL54" s="6">
        <f>IF(ISERROR(VLOOKUP($A54,'Import Peak'!$A$3:DL$99,116,FALSE)-VLOOKUP($A54,'Import Peak Change'!$A$106:DL$202,116,FALSE)),0,(VLOOKUP($A54,'Import Peak'!$A$3:DL$99,116,FALSE)-VLOOKUP($A54,'Import Peak Change'!$A$106:DL$202,116,FALSE)))</f>
        <v>0</v>
      </c>
      <c r="DM54" s="6">
        <f>IF(ISERROR(VLOOKUP($A54,'Import Peak'!$A$3:DM$99,117,FALSE)-VLOOKUP($A54,'Import Peak Change'!$A$106:DM$202,117,FALSE)),0,(VLOOKUP($A54,'Import Peak'!$A$3:DM$99,117,FALSE)-VLOOKUP($A54,'Import Peak Change'!$A$106:DM$202,117,FALSE)))</f>
        <v>0</v>
      </c>
      <c r="DN54" s="6">
        <f>IF(ISERROR(VLOOKUP($A54,'Import Peak'!$A$3:DN$99,118,FALSE)-VLOOKUP($A54,'Import Peak Change'!$A$106:DN$202,118,FALSE)),0,(VLOOKUP($A54,'Import Peak'!$A$3:DN$99,118,FALSE)-VLOOKUP($A54,'Import Peak Change'!$A$106:DN$202,118,FALSE)))</f>
        <v>0</v>
      </c>
      <c r="DO54" s="6">
        <f>IF(ISERROR(VLOOKUP($A54,'Import Peak'!$A$3:DO$99,119,FALSE)-VLOOKUP($A54,'Import Peak Change'!$A$106:DO$202,119,FALSE)),0,(VLOOKUP($A54,'Import Peak'!$A$3:DO$99,119,FALSE)-VLOOKUP($A54,'Import Peak Change'!$A$106:DO$202,119,FALSE)))</f>
        <v>0</v>
      </c>
      <c r="DP54" s="6">
        <f>IF(ISERROR(VLOOKUP($A54,'Import Peak'!$A$3:DP$99,120,FALSE)-VLOOKUP($A54,'Import Peak Change'!$A$106:DP$202,120,FALSE)),0,(VLOOKUP($A54,'Import Peak'!$A$3:DP$99,120,FALSE)-VLOOKUP($A54,'Import Peak Change'!$A$106:DP$202,120,FALSE)))</f>
        <v>0</v>
      </c>
      <c r="DQ54" s="6">
        <f>IF(ISERROR(VLOOKUP($A54,'Import Peak'!$A$3:DQ$99,121,FALSE)-VLOOKUP($A54,'Import Peak Change'!$A$106:DQ$202,121,FALSE)),0,(VLOOKUP($A54,'Import Peak'!$A$3:DQ$99,121,FALSE)-VLOOKUP($A54,'Import Peak Change'!$A$106:DQ$202,121,FALSE)))</f>
        <v>0</v>
      </c>
      <c r="DR54" s="6">
        <f>IF(ISERROR(VLOOKUP($A54,'Import Peak'!$A$3:DR$99,122,FALSE)-VLOOKUP($A54,'Import Peak Change'!$A$106:DR$202,122,FALSE)),0,(VLOOKUP($A54,'Import Peak'!$A$3:DR$99,122,FALSE)-VLOOKUP($A54,'Import Peak Change'!$A$106:DR$202,122,FALSE)))</f>
        <v>0</v>
      </c>
      <c r="DS54" s="6">
        <f>IF(ISERROR(VLOOKUP($A54,'Import Peak'!$A$3:DS$99,123,FALSE)-VLOOKUP($A54,'Import Peak Change'!$A$106:DS$202,123,FALSE)),0,(VLOOKUP($A54,'Import Peak'!$A$3:DS$99,123,FALSE)-VLOOKUP($A54,'Import Peak Change'!$A$106:DS$202,123,FALSE)))</f>
        <v>0</v>
      </c>
      <c r="DT54" s="6">
        <f>IF(ISERROR(VLOOKUP($A54,'Import Peak'!$A$3:DT$99,124,FALSE)-VLOOKUP($A54,'Import Peak Change'!$A$106:DT$202,124,FALSE)),0,(VLOOKUP($A54,'Import Peak'!$A$3:DT$99,124,FALSE)-VLOOKUP($A54,'Import Peak Change'!$A$106:DT$202,124,FALSE)))</f>
        <v>0</v>
      </c>
      <c r="DU54" s="6">
        <f>IF(ISERROR(VLOOKUP($A54,'Import Peak'!$A$3:DU$99,125,FALSE)-VLOOKUP($A54,'Import Peak Change'!$A$106:DU$202,125,FALSE)),0,(VLOOKUP($A54,'Import Peak'!$A$3:DU$99,125,FALSE)-VLOOKUP($A54,'Import Peak Change'!$A$106:DU$202,125,FALSE)))</f>
        <v>0</v>
      </c>
      <c r="DV54" s="6">
        <f>IF(ISERROR(VLOOKUP($A54,'Import Peak'!$A$3:DV$99,126,FALSE)-VLOOKUP($A54,'Import Peak Change'!$A$106:DV$202,126,FALSE)),0,(VLOOKUP($A54,'Import Peak'!$A$3:DV$99,126,FALSE)-VLOOKUP($A54,'Import Peak Change'!$A$106:DV$202,126,FALSE)))</f>
        <v>0</v>
      </c>
      <c r="DW54" s="6">
        <f>IF(ISERROR(VLOOKUP($A54,'Import Peak'!$A$3:DW$99,127,FALSE)-VLOOKUP($A54,'Import Peak Change'!$A$106:DW$202,127,FALSE)),0,(VLOOKUP($A54,'Import Peak'!$A$3:DW$99,127,FALSE)-VLOOKUP($A54,'Import Peak Change'!$A$106:DW$202,127,FALSE)))</f>
        <v>0</v>
      </c>
      <c r="DX54" s="6">
        <f>IF(ISERROR(VLOOKUP($A54,'Import Peak'!$A$3:DX$99,128,FALSE)-VLOOKUP($A54,'Import Peak Change'!$A$106:DX$202,128,FALSE)),0,(VLOOKUP($A54,'Import Peak'!$A$3:DX$99,128,FALSE)-VLOOKUP($A54,'Import Peak Change'!$A$106:DX$202,128,FALSE)))</f>
        <v>0</v>
      </c>
      <c r="DY54" s="6">
        <f>IF(ISERROR(VLOOKUP($A54,'Import Peak'!$A$3:DY$99,129,FALSE)-VLOOKUP($A54,'Import Peak Change'!$A$106:DY$202,129,FALSE)),0,(VLOOKUP($A54,'Import Peak'!$A$3:DY$99,129,FALSE)-VLOOKUP($A54,'Import Peak Change'!$A$106:DY$202,129,FALSE)))</f>
        <v>0</v>
      </c>
      <c r="DZ54" s="6">
        <f>IF(ISERROR(VLOOKUP($A54,'Import Peak'!$A$3:DZ$99,130,FALSE)-VLOOKUP($A54,'Import Peak Change'!$A$106:DZ$202,130,FALSE)),0,(VLOOKUP($A54,'Import Peak'!$A$3:DZ$99,130,FALSE)-VLOOKUP($A54,'Import Peak Change'!$A$106:DZ$202,130,FALSE)))</f>
        <v>0</v>
      </c>
      <c r="EA54" s="6">
        <f>IF(ISERROR(VLOOKUP($A54,'Import Peak'!$A$3:EA$99,131,FALSE)-VLOOKUP($A54,'Import Peak Change'!$A$106:EA$202,131,FALSE)),0,(VLOOKUP($A54,'Import Peak'!$A$3:EA$99,131,FALSE)-VLOOKUP($A54,'Import Peak Change'!$A$106:EA$202,131,FALSE)))</f>
        <v>0</v>
      </c>
      <c r="EB54" s="6">
        <f>IF(ISERROR(VLOOKUP($A54,'Import Peak'!$A$3:EB$99,132,FALSE)-VLOOKUP($A54,'Import Peak Change'!$A$106:EB$202,132,FALSE)),0,(VLOOKUP($A54,'Import Peak'!$A$3:EB$99,132,FALSE)-VLOOKUP($A54,'Import Peak Change'!$A$106:EB$202,132,FALSE)))</f>
        <v>0</v>
      </c>
      <c r="EC54" s="6">
        <f>IF(ISERROR(VLOOKUP($A54,'Import Peak'!$A$3:EC$99,133,FALSE)-VLOOKUP($A54,'Import Peak Change'!$A$106:EC$202,133,FALSE)),0,(VLOOKUP($A54,'Import Peak'!$A$3:EC$99,133,FALSE)-VLOOKUP($A54,'Import Peak Change'!$A$106:EC$202,133,FALSE)))</f>
        <v>0</v>
      </c>
      <c r="ED54" s="6">
        <f>IF(ISERROR(VLOOKUP($A54,'Import Peak'!$A$3:ED$99,134,FALSE)-VLOOKUP($A54,'Import Peak Change'!$A$106:ED$202,134,FALSE)),0,(VLOOKUP($A54,'Import Peak'!$A$3:ED$99,134,FALSE)-VLOOKUP($A54,'Import Peak Change'!$A$106:ED$202,134,FALSE)))</f>
        <v>0</v>
      </c>
      <c r="EE54" s="6">
        <f>IF(ISERROR(VLOOKUP($A54,'Import Peak'!$A$3:EE$99,135,FALSE)-VLOOKUP($A54,'Import Peak Change'!$A$106:EE$202,135,FALSE)),0,(VLOOKUP($A54,'Import Peak'!$A$3:EE$99,135,FALSE)-VLOOKUP($A54,'Import Peak Change'!$A$106:EE$202,135,FALSE)))</f>
        <v>0</v>
      </c>
      <c r="EF54" s="6">
        <f>IF(ISERROR(VLOOKUP($A54,'Import Peak'!$A$3:EF$99,136,FALSE)-VLOOKUP($A54,'Import Peak Change'!$A$106:EF$202,136,FALSE)),0,(VLOOKUP($A54,'Import Peak'!$A$3:EF$99,136,FALSE)-VLOOKUP($A54,'Import Peak Change'!$A$106:EF$202,136,FALSE)))</f>
        <v>0</v>
      </c>
      <c r="EG54" s="6">
        <f>IF(ISERROR(VLOOKUP($A54,'Import Peak'!$A$3:EG$99,137,FALSE)-VLOOKUP($A54,'Import Peak Change'!$A$106:EG$202,137,FALSE)),0,(VLOOKUP($A54,'Import Peak'!$A$3:EG$99,137,FALSE)-VLOOKUP($A54,'Import Peak Change'!$A$106:EG$202,137,FALSE)))</f>
        <v>0</v>
      </c>
      <c r="EH54" s="6">
        <f>IF(ISERROR(VLOOKUP($A54,'Import Peak'!$A$3:EH$99,138,FALSE)-VLOOKUP($A54,'Import Peak Change'!$A$106:EH$202,138,FALSE)),0,(VLOOKUP($A54,'Import Peak'!$A$3:EH$99,138,FALSE)-VLOOKUP($A54,'Import Peak Change'!$A$106:EH$202,138,FALSE)))</f>
        <v>0</v>
      </c>
      <c r="EI54" s="6">
        <f>IF(ISERROR(VLOOKUP($A54,'Import Peak'!$A$3:EI$99,139,FALSE)-VLOOKUP($A54,'Import Peak Change'!$A$106:EI$202,139,FALSE)),0,(VLOOKUP($A54,'Import Peak'!$A$3:EI$99,139,FALSE)-VLOOKUP($A54,'Import Peak Change'!$A$106:EI$202,139,FALSE)))</f>
        <v>0</v>
      </c>
      <c r="EJ54" s="6">
        <f>IF(ISERROR(VLOOKUP($A54,'Import Peak'!$A$3:EJ$99,140,FALSE)-VLOOKUP($A54,'Import Peak Change'!$A$106:EJ$202,140,FALSE)),0,(VLOOKUP($A54,'Import Peak'!$A$3:EJ$99,140,FALSE)-VLOOKUP($A54,'Import Peak Change'!$A$106:EJ$202,140,FALSE)))</f>
        <v>0</v>
      </c>
      <c r="EK54" s="6">
        <f>IF(ISERROR(VLOOKUP($A54,'Import Peak'!$A$3:EK$99,141,FALSE)-VLOOKUP($A54,'Import Peak Change'!$A$106:EK$202,141,FALSE)),0,(VLOOKUP($A54,'Import Peak'!$A$3:EK$99,141,FALSE)-VLOOKUP($A54,'Import Peak Change'!$A$106:EK$202,141,FALSE)))</f>
        <v>0</v>
      </c>
      <c r="EL54" s="6">
        <f>IF(ISERROR(VLOOKUP($A54,'Import Peak'!$A$3:EL$99,142,FALSE)-VLOOKUP($A54,'Import Peak Change'!$A$106:EL$202,142,FALSE)),0,(VLOOKUP($A54,'Import Peak'!$A$3:EL$99,142,FALSE)-VLOOKUP($A54,'Import Peak Change'!$A$106:EL$202,142,FALSE)))</f>
        <v>0</v>
      </c>
      <c r="EM54" s="6">
        <f>IF(ISERROR(VLOOKUP($A54,'Import Peak'!$A$3:EM$99,143,FALSE)-VLOOKUP($A54,'Import Peak Change'!$A$106:EM$202,143,FALSE)),0,(VLOOKUP($A54,'Import Peak'!$A$3:EM$99,143,FALSE)-VLOOKUP($A54,'Import Peak Change'!$A$106:EM$202,143,FALSE)))</f>
        <v>0</v>
      </c>
      <c r="EN54" s="6">
        <f>IF(ISERROR(VLOOKUP($A54,'Import Peak'!$A$3:EN$99,144,FALSE)-VLOOKUP($A54,'Import Peak Change'!$A$106:EN$202,144,FALSE)),0,(VLOOKUP($A54,'Import Peak'!$A$3:EN$99,144,FALSE)-VLOOKUP($A54,'Import Peak Change'!$A$106:EN$202,144,FALSE)))</f>
        <v>0</v>
      </c>
      <c r="EO54" s="6">
        <f>IF(ISERROR(VLOOKUP($A54,'Import Peak'!$A$3:EO$99,145,FALSE)-VLOOKUP($A54,'Import Peak Change'!$A$106:EO$202,145,FALSE)),0,(VLOOKUP($A54,'Import Peak'!$A$3:EO$99,145,FALSE)-VLOOKUP($A54,'Import Peak Change'!$A$106:EO$202,145,FALSE)))</f>
        <v>0</v>
      </c>
      <c r="EP54" s="6">
        <f>IF(ISERROR(VLOOKUP($A54,'Import Peak'!$A$3:EP$99,146,FALSE)-VLOOKUP($A54,'Import Peak Change'!$A$106:EP$202,146,FALSE)),0,(VLOOKUP($A54,'Import Peak'!$A$3:EP$99,146,FALSE)-VLOOKUP($A54,'Import Peak Change'!$A$106:EP$202,146,FALSE)))</f>
        <v>0</v>
      </c>
      <c r="EQ54" s="6">
        <f>IF(ISERROR(VLOOKUP($A54,'Import Peak'!$A$3:EQ$99,147,FALSE)-VLOOKUP($A54,'Import Peak Change'!$A$106:EQ$202,147,FALSE)),0,(VLOOKUP($A54,'Import Peak'!$A$3:EQ$99,147,FALSE)-VLOOKUP($A54,'Import Peak Change'!$A$106:EQ$202,147,FALSE)))</f>
        <v>0</v>
      </c>
      <c r="ER54" s="6">
        <f>IF(ISERROR(VLOOKUP($A54,'Import Peak'!$A$3:ER$99,148,FALSE)-VLOOKUP($A54,'Import Peak Change'!$A$106:ER$202,148,FALSE)),0,(VLOOKUP($A54,'Import Peak'!$A$3:ER$99,148,FALSE)-VLOOKUP($A54,'Import Peak Change'!$A$106:ER$202,148,FALSE)))</f>
        <v>0</v>
      </c>
      <c r="ES54" s="6">
        <f>IF(ISERROR(VLOOKUP($A54,'Import Peak'!$A$3:ES$99,149,FALSE)-VLOOKUP($A54,'Import Peak Change'!$A$106:ES$202,149,FALSE)),0,(VLOOKUP($A54,'Import Peak'!$A$3:ES$99,149,FALSE)-VLOOKUP($A54,'Import Peak Change'!$A$106:ES$202,149,FALSE)))</f>
        <v>0</v>
      </c>
      <c r="ET54" s="6">
        <f>IF(ISERROR(VLOOKUP($A54,'Import Peak'!$A$3:ET$99,150,FALSE)-VLOOKUP($A54,'Import Peak Change'!$A$106:ET$202,150,FALSE)),0,(VLOOKUP($A54,'Import Peak'!$A$3:ET$99,150,FALSE)-VLOOKUP($A54,'Import Peak Change'!$A$106:ET$202,150,FALSE)))</f>
        <v>0</v>
      </c>
      <c r="EU54" s="6">
        <f>IF(ISERROR(VLOOKUP($A54,'Import Peak'!$A$3:EU$99,151,FALSE)-VLOOKUP($A54,'Import Peak Change'!$A$106:EU$202,151,FALSE)),0,(VLOOKUP($A54,'Import Peak'!$A$3:EU$99,151,FALSE)-VLOOKUP($A54,'Import Peak Change'!$A$106:EU$202,151,FALSE)))</f>
        <v>0</v>
      </c>
      <c r="EV54" s="6">
        <f>IF(ISERROR(VLOOKUP($A54,'Import Peak'!$A$3:EV$99,152,FALSE)-VLOOKUP($A54,'Import Peak Change'!$A$106:EV$202,152,FALSE)),0,(VLOOKUP($A54,'Import Peak'!$A$3:EV$99,152,FALSE)-VLOOKUP($A54,'Import Peak Change'!$A$106:EV$202,152,FALSE)))</f>
        <v>0</v>
      </c>
      <c r="EW54" s="6">
        <f>IF(ISERROR(VLOOKUP($A54,'Import Peak'!$A$3:EW$99,153,FALSE)-VLOOKUP($A54,'Import Peak Change'!$A$106:EW$202,153,FALSE)),0,(VLOOKUP($A54,'Import Peak'!$A$3:EW$99,153,FALSE)-VLOOKUP($A54,'Import Peak Change'!$A$106:EW$202,153,FALSE)))</f>
        <v>0</v>
      </c>
      <c r="EX54" s="6">
        <f>IF(ISERROR(VLOOKUP($A54,'Import Peak'!$A$3:EX$99,154,FALSE)-VLOOKUP($A54,'Import Peak Change'!$A$106:EX$202,154,FALSE)),0,(VLOOKUP($A54,'Import Peak'!$A$3:EX$99,154,FALSE)-VLOOKUP($A54,'Import Peak Change'!$A$106:EX$202,154,FALSE)))</f>
        <v>0</v>
      </c>
      <c r="EY54" s="6">
        <f>IF(ISERROR(VLOOKUP($A54,'Import Peak'!$A$3:EY$99,155,FALSE)-VLOOKUP($A54,'Import Peak Change'!$A$106:EY$202,155,FALSE)),0,(VLOOKUP($A54,'Import Peak'!$A$3:EY$99,155,FALSE)-VLOOKUP($A54,'Import Peak Change'!$A$106:EY$202,155,FALSE)))</f>
        <v>0</v>
      </c>
      <c r="EZ54" s="6">
        <f>IF(ISERROR(VLOOKUP($A54,'Import Peak'!$A$3:EZ$99,156,FALSE)-VLOOKUP($A54,'Import Peak Change'!$A$106:EZ$202,156,FALSE)),0,(VLOOKUP($A54,'Import Peak'!$A$3:EZ$99,156,FALSE)-VLOOKUP($A54,'Import Peak Change'!$A$106:EZ$202,156,FALSE)))</f>
        <v>0</v>
      </c>
      <c r="FA54" s="6">
        <f>IF(ISERROR(VLOOKUP($A54,'Import Peak'!$A$3:FA$99,157,FALSE)-VLOOKUP($A54,'Import Peak Change'!$A$106:FA$202,157,FALSE)),0,(VLOOKUP($A54,'Import Peak'!$A$3:FA$99,157,FALSE)-VLOOKUP($A54,'Import Peak Change'!$A$106:FA$202,157,FALSE)))</f>
        <v>0</v>
      </c>
      <c r="FB54" s="6">
        <f>IF(ISERROR(VLOOKUP($A54,'Import Peak'!$A$3:FB$99,158,FALSE)-VLOOKUP($A54,'Import Peak Change'!$A$106:FB$202,158,FALSE)),0,(VLOOKUP($A54,'Import Peak'!$A$3:FB$99,158,FALSE)-VLOOKUP($A54,'Import Peak Change'!$A$106:FB$202,158,FALSE)))</f>
        <v>0</v>
      </c>
      <c r="FC54" s="6">
        <f>IF(ISERROR(VLOOKUP($A54,'Import Peak'!$A$3:FC$99,159,FALSE)-VLOOKUP($A54,'Import Peak Change'!$A$106:FC$202,159,FALSE)),0,(VLOOKUP($A54,'Import Peak'!$A$3:FC$99,159,FALSE)-VLOOKUP($A54,'Import Peak Change'!$A$106:FC$202,159,FALSE)))</f>
        <v>0</v>
      </c>
      <c r="FD54" s="6">
        <f>IF(ISERROR(VLOOKUP($A54,'Import Peak'!$A$3:FD$99,160,FALSE)-VLOOKUP($A54,'Import Peak Change'!$A$106:FD$202,160,FALSE)),0,(VLOOKUP($A54,'Import Peak'!$A$3:FD$99,160,FALSE)-VLOOKUP($A54,'Import Peak Change'!$A$106:FD$202,160,FALSE)))</f>
        <v>0</v>
      </c>
      <c r="FE54" s="6">
        <f>IF(ISERROR(VLOOKUP($A54,'Import Peak'!$A$3:FE$99,161,FALSE)-VLOOKUP($A54,'Import Peak Change'!$A$106:FE$202,161,FALSE)),0,(VLOOKUP($A54,'Import Peak'!$A$3:FE$99,161,FALSE)-VLOOKUP($A54,'Import Peak Change'!$A$106:FE$202,161,FALSE)))</f>
        <v>0</v>
      </c>
      <c r="FF54" s="6">
        <f>IF(ISERROR(VLOOKUP($A54,'Import Peak'!$A$3:FF$99,162,FALSE)-VLOOKUP($A54,'Import Peak Change'!$A$106:FF$202,162,FALSE)),0,(VLOOKUP($A54,'Import Peak'!$A$3:FF$99,162,FALSE)-VLOOKUP($A54,'Import Peak Change'!$A$106:FF$202,162,FALSE)))</f>
        <v>0</v>
      </c>
      <c r="FG54" s="6">
        <f>IF(ISERROR(VLOOKUP($A54,'Import Peak'!$A$3:FG$99,163,FALSE)-VLOOKUP($A54,'Import Peak Change'!$A$106:FG$202,163,FALSE)),0,(VLOOKUP($A54,'Import Peak'!$A$3:FG$99,163,FALSE)-VLOOKUP($A54,'Import Peak Change'!$A$106:FG$202,163,FALSE)))</f>
        <v>0</v>
      </c>
      <c r="FH54" s="6">
        <f>IF(ISERROR(VLOOKUP($A54,'Import Peak'!$A$3:FH$99,164,FALSE)-VLOOKUP($A54,'Import Peak Change'!$A$106:FH$202,164,FALSE)),0,(VLOOKUP($A54,'Import Peak'!$A$3:FH$99,164,FALSE)-VLOOKUP($A54,'Import Peak Change'!$A$106:FH$202,164,FALSE)))</f>
        <v>0</v>
      </c>
      <c r="FI54" s="6">
        <f>IF(ISERROR(VLOOKUP($A54,'Import Peak'!$A$3:FI$99,165,FALSE)-VLOOKUP($A54,'Import Peak Change'!$A$106:FI$202,165,FALSE)),0,(VLOOKUP($A54,'Import Peak'!$A$3:FI$99,165,FALSE)-VLOOKUP($A54,'Import Peak Change'!$A$106:FI$202,165,FALSE)))</f>
        <v>0</v>
      </c>
      <c r="FJ54" s="6">
        <f>IF(ISERROR(VLOOKUP($A54,'Import Peak'!$A$3:FJ$99,166,FALSE)-VLOOKUP($A54,'Import Peak Change'!$A$106:FJ$202,166,FALSE)),0,(VLOOKUP($A54,'Import Peak'!$A$3:FJ$99,166,FALSE)-VLOOKUP($A54,'Import Peak Change'!$A$106:FJ$202,166,FALSE)))</f>
        <v>0</v>
      </c>
      <c r="FK54" s="6">
        <f>IF(ISERROR(VLOOKUP($A54,'Import Peak'!$A$3:FK$99,167,FALSE)-VLOOKUP($A54,'Import Peak Change'!$A$106:FK$202,167,FALSE)),0,(VLOOKUP($A54,'Import Peak'!$A$3:FK$99,167,FALSE)-VLOOKUP($A54,'Import Peak Change'!$A$106:FK$202,167,FALSE)))</f>
        <v>0</v>
      </c>
      <c r="FL54" s="6">
        <f>IF(ISERROR(VLOOKUP($A54,'Import Peak'!$A$3:FL$99,168,FALSE)-VLOOKUP($A54,'Import Peak Change'!$A$106:FL$202,168,FALSE)),0,(VLOOKUP($A54,'Import Peak'!$A$3:FL$99,168,FALSE)-VLOOKUP($A54,'Import Peak Change'!$A$106:FL$202,168,FALSE)))</f>
        <v>0</v>
      </c>
      <c r="FM54" s="6">
        <f>IF(ISERROR(VLOOKUP($A54,'Import Peak'!$A$3:FM$99,169,FALSE)-VLOOKUP($A54,'Import Peak Change'!$A$106:FM$202,169,FALSE)),0,(VLOOKUP($A54,'Import Peak'!$A$3:FM$99,169,FALSE)-VLOOKUP($A54,'Import Peak Change'!$A$106:FM$202,169,FALSE)))</f>
        <v>0</v>
      </c>
      <c r="FN54" s="6">
        <f>IF(ISERROR(VLOOKUP($A54,'Import Peak'!$A$3:FN$99,170,FALSE)-VLOOKUP($A54,'Import Peak Change'!$A$106:FN$202,170,FALSE)),0,(VLOOKUP($A54,'Import Peak'!$A$3:FN$99,170,FALSE)-VLOOKUP($A54,'Import Peak Change'!$A$106:FN$202,170,FALSE)))</f>
        <v>0</v>
      </c>
      <c r="FO54" s="6">
        <f>IF(ISERROR(VLOOKUP($A54,'Import Peak'!$A$3:FO$99,171,FALSE)-VLOOKUP($A54,'Import Peak Change'!$A$106:FO$202,171,FALSE)),0,(VLOOKUP($A54,'Import Peak'!$A$3:FO$99,171,FALSE)-VLOOKUP($A54,'Import Peak Change'!$A$106:FO$202,171,FALSE)))</f>
        <v>0</v>
      </c>
      <c r="FP54" s="6">
        <f>IF(ISERROR(VLOOKUP($A54,'Import Peak'!$A$3:FP$99,172,FALSE)-VLOOKUP($A54,'Import Peak Change'!$A$106:FP$202,172,FALSE)),0,(VLOOKUP($A54,'Import Peak'!$A$3:FP$99,172,FALSE)-VLOOKUP($A54,'Import Peak Change'!$A$106:FP$202,172,FALSE)))</f>
        <v>0</v>
      </c>
      <c r="FQ54" s="6">
        <f>IF(ISERROR(VLOOKUP($A54,'Import Peak'!$A$3:FQ$99,173,FALSE)-VLOOKUP($A54,'Import Peak Change'!$A$106:FQ$202,173,FALSE)),0,(VLOOKUP($A54,'Import Peak'!$A$3:FQ$99,173,FALSE)-VLOOKUP($A54,'Import Peak Change'!$A$106:FQ$202,173,FALSE)))</f>
        <v>0</v>
      </c>
      <c r="FR54" s="6">
        <f>IF(ISERROR(VLOOKUP($A54,'Import Peak'!$A$3:FR$99,174,FALSE)-VLOOKUP($A54,'Import Peak Change'!$A$106:FR$202,174,FALSE)),0,(VLOOKUP($A54,'Import Peak'!$A$3:FR$99,174,FALSE)-VLOOKUP($A54,'Import Peak Change'!$A$106:FR$202,174,FALSE)))</f>
        <v>0</v>
      </c>
      <c r="FS54" s="6">
        <f>IF(ISERROR(VLOOKUP($A54,'Import Peak'!$A$3:FS$99,175,FALSE)-VLOOKUP($A54,'Import Peak Change'!$A$106:FS$202,175,FALSE)),0,(VLOOKUP($A54,'Import Peak'!$A$3:FS$99,175,FALSE)-VLOOKUP($A54,'Import Peak Change'!$A$106:FS$202,175,FALSE)))</f>
        <v>0</v>
      </c>
      <c r="FT54" s="6">
        <f>IF(ISERROR(VLOOKUP($A54,'Import Peak'!$A$3:FT$99,176,FALSE)-VLOOKUP($A54,'Import Peak Change'!$A$106:FT$202,176,FALSE)),0,(VLOOKUP($A54,'Import Peak'!$A$3:FT$99,176,FALSE)-VLOOKUP($A54,'Import Peak Change'!$A$106:FT$202,176,FALSE)))</f>
        <v>0</v>
      </c>
      <c r="FU54" s="6">
        <f>IF(ISERROR(VLOOKUP($A54,'Import Peak'!$A$3:FU$99,177,FALSE)-VLOOKUP($A54,'Import Peak Change'!$A$106:FU$202,177,FALSE)),0,(VLOOKUP($A54,'Import Peak'!$A$3:FU$99,177,FALSE)-VLOOKUP($A54,'Import Peak Change'!$A$106:FU$202,177,FALSE)))</f>
        <v>0</v>
      </c>
      <c r="FV54" s="6">
        <f>IF(ISERROR(VLOOKUP($A54,'Import Peak'!$A$3:FV$99,178,FALSE)-VLOOKUP($A54,'Import Peak Change'!$A$106:FV$202,178,FALSE)),0,(VLOOKUP($A54,'Import Peak'!$A$3:FV$99,178,FALSE)-VLOOKUP($A54,'Import Peak Change'!$A$106:FV$202,178,FALSE)))</f>
        <v>0</v>
      </c>
      <c r="FW54" s="6">
        <f>IF(ISERROR(VLOOKUP($A54,'Import Peak'!$A$3:FW$99,179,FALSE)-VLOOKUP($A54,'Import Peak Change'!$A$106:FW$202,179,FALSE)),0,(VLOOKUP($A54,'Import Peak'!$A$3:FW$99,179,FALSE)-VLOOKUP($A54,'Import Peak Change'!$A$106:FW$202,179,FALSE)))</f>
        <v>0</v>
      </c>
      <c r="FX54" s="6">
        <f>IF(ISERROR(VLOOKUP($A54,'Import Peak'!$A$3:FX$99,180,FALSE)-VLOOKUP($A54,'Import Peak Change'!$A$106:FX$202,180,FALSE)),0,(VLOOKUP($A54,'Import Peak'!$A$3:FX$99,180,FALSE)-VLOOKUP($A54,'Import Peak Change'!$A$106:FX$202,180,FALSE)))</f>
        <v>0</v>
      </c>
      <c r="FY54" s="6">
        <f>IF(ISERROR(VLOOKUP($A54,'Import Peak'!$A$3:FY$99,181,FALSE)-VLOOKUP($A54,'Import Peak Change'!$A$106:FY$202,181,FALSE)),0,(VLOOKUP($A54,'Import Peak'!$A$3:FY$99,181,FALSE)-VLOOKUP($A54,'Import Peak Change'!$A$106:FY$202,181,FALSE)))</f>
        <v>0</v>
      </c>
      <c r="FZ54" s="6">
        <f>IF(ISERROR(VLOOKUP($A54,'Import Peak'!$A$3:FZ$99,182,FALSE)-VLOOKUP($A54,'Import Peak Change'!$A$106:FZ$202,182,FALSE)),0,(VLOOKUP($A54,'Import Peak'!$A$3:FZ$99,182,FALSE)-VLOOKUP($A54,'Import Peak Change'!$A$106:FZ$202,182,FALSE)))</f>
        <v>0</v>
      </c>
      <c r="GA54" s="6">
        <f>IF(ISERROR(VLOOKUP($A54,'Import Peak'!$A$3:GA$99,183,FALSE)-VLOOKUP($A54,'Import Peak Change'!$A$106:GA$202,183,FALSE)),0,(VLOOKUP($A54,'Import Peak'!$A$3:GA$99,183,FALSE)-VLOOKUP($A54,'Import Peak Change'!$A$106:GA$202,183,FALSE)))</f>
        <v>0</v>
      </c>
      <c r="GB54" s="6">
        <f>IF(ISERROR(VLOOKUP($A54,'Import Peak'!$A$3:GB$99,184,FALSE)-VLOOKUP($A54,'Import Peak Change'!$A$106:GB$202,184,FALSE)),0,(VLOOKUP($A54,'Import Peak'!$A$3:GB$99,184,FALSE)-VLOOKUP($A54,'Import Peak Change'!$A$106:GB$202,184,FALSE)))</f>
        <v>0</v>
      </c>
      <c r="GC54" s="6">
        <f>IF(ISERROR(VLOOKUP($A54,'Import Peak'!$A$3:GC$99,185,FALSE)-VLOOKUP($A54,'Import Peak Change'!$A$106:GC$202,185,FALSE)),0,(VLOOKUP($A54,'Import Peak'!$A$3:GC$99,185,FALSE)-VLOOKUP($A54,'Import Peak Change'!$A$106:GC$202,185,FALSE)))</f>
        <v>0</v>
      </c>
      <c r="GD54" s="6">
        <f>IF(ISERROR(VLOOKUP($A54,'Import Peak'!$A$3:GD$99,186,FALSE)-VLOOKUP($A54,'Import Peak Change'!$A$106:GD$202,186,FALSE)),0,(VLOOKUP($A54,'Import Peak'!$A$3:GD$99,186,FALSE)-VLOOKUP($A54,'Import Peak Change'!$A$106:GD$202,186,FALSE)))</f>
        <v>0</v>
      </c>
      <c r="GE54" s="6">
        <f>IF(ISERROR(VLOOKUP($A54,'Import Peak'!$A$3:GE$99,187,FALSE)-VLOOKUP($A54,'Import Peak Change'!$A$106:GE$202,187,FALSE)),0,(VLOOKUP($A54,'Import Peak'!$A$3:GE$99,187,FALSE)-VLOOKUP($A54,'Import Peak Change'!$A$106:GE$202,187,FALSE)))</f>
        <v>0</v>
      </c>
      <c r="GF54" s="6">
        <f>IF(ISERROR(VLOOKUP($A54,'Import Peak'!$A$3:GF$99,188,FALSE)-VLOOKUP($A54,'Import Peak Change'!$A$106:GF$202,188,FALSE)),0,(VLOOKUP($A54,'Import Peak'!$A$3:GF$99,188,FALSE)-VLOOKUP($A54,'Import Peak Change'!$A$106:GF$202,188,FALSE)))</f>
        <v>0</v>
      </c>
      <c r="GG54" s="6">
        <f>IF(ISERROR(VLOOKUP($A54,'Import Peak'!$A$3:GG$99,189,FALSE)-VLOOKUP($A54,'Import Peak Change'!$A$106:GG$202,189,FALSE)),0,(VLOOKUP($A54,'Import Peak'!$A$3:GG$99,189,FALSE)-VLOOKUP($A54,'Import Peak Change'!$A$106:GG$202,189,FALSE)))</f>
        <v>0</v>
      </c>
      <c r="GH54" s="6">
        <f>IF(ISERROR(VLOOKUP($A54,'Import Peak'!$A$3:GH$99,190,FALSE)-VLOOKUP($A54,'Import Peak Change'!$A$106:GH$202,190,FALSE)),0,(VLOOKUP($A54,'Import Peak'!$A$3:GH$99,190,FALSE)-VLOOKUP($A54,'Import Peak Change'!$A$106:GH$202,190,FALSE)))</f>
        <v>0</v>
      </c>
      <c r="GI54" s="6">
        <f>IF(ISERROR(VLOOKUP($A54,'Import Peak'!$A$3:GI$99,191,FALSE)-VLOOKUP($A54,'Import Peak Change'!$A$106:GI$202,191,FALSE)),0,(VLOOKUP($A54,'Import Peak'!$A$3:GI$99,191,FALSE)-VLOOKUP($A54,'Import Peak Change'!$A$106:GI$202,191,FALSE)))</f>
        <v>0</v>
      </c>
      <c r="GJ54" s="6">
        <f>IF(ISERROR(VLOOKUP($A54,'Import Peak'!$A$3:GJ$99,192,FALSE)-VLOOKUP($A54,'Import Peak Change'!$A$106:GJ$202,192,FALSE)),0,(VLOOKUP($A54,'Import Peak'!$A$3:GJ$99,192,FALSE)-VLOOKUP($A54,'Import Peak Change'!$A$106:GJ$202,192,FALSE)))</f>
        <v>0</v>
      </c>
      <c r="GK54" s="6">
        <f>IF(ISERROR(VLOOKUP($A54,'Import Peak'!$A$3:GK$99,193,FALSE)-VLOOKUP($A54,'Import Peak Change'!$A$106:GK$202,193,FALSE)),0,(VLOOKUP($A54,'Import Peak'!$A$3:GK$99,193,FALSE)-VLOOKUP($A54,'Import Peak Change'!$A$106:GK$202,193,FALSE)))</f>
        <v>0</v>
      </c>
      <c r="GL54" s="6">
        <f>IF(ISERROR(VLOOKUP($A54,'Import Peak'!$A$3:GL$99,194,FALSE)-VLOOKUP($A54,'Import Peak Change'!$A$106:GL$202,194,FALSE)),0,(VLOOKUP($A54,'Import Peak'!$A$3:GL$99,194,FALSE)-VLOOKUP($A54,'Import Peak Change'!$A$106:GL$202,194,FALSE)))</f>
        <v>0</v>
      </c>
      <c r="GM54" s="6">
        <f>IF(ISERROR(VLOOKUP($A54,'Import Peak'!$A$3:GM$99,195,FALSE)-VLOOKUP($A54,'Import Peak Change'!$A$106:GM$202,195,FALSE)),0,(VLOOKUP($A54,'Import Peak'!$A$3:GM$99,195,FALSE)-VLOOKUP($A54,'Import Peak Change'!$A$106:GM$202,195,FALSE)))</f>
        <v>0</v>
      </c>
      <c r="GN54" s="6">
        <f>IF(ISERROR(VLOOKUP($A54,'Import Peak'!$A$3:GN$99,196,FALSE)-VLOOKUP($A54,'Import Peak Change'!$A$106:GN$202,196,FALSE)),0,(VLOOKUP($A54,'Import Peak'!$A$3:GN$99,196,FALSE)-VLOOKUP($A54,'Import Peak Change'!$A$106:GN$202,196,FALSE)))</f>
        <v>0</v>
      </c>
      <c r="GO54" s="6">
        <f>IF(ISERROR(VLOOKUP($A54,'Import Peak'!$A$3:GO$99,197,FALSE)-VLOOKUP($A54,'Import Peak Change'!$A$106:GO$202,197,FALSE)),0,(VLOOKUP($A54,'Import Peak'!$A$3:GO$99,197,FALSE)-VLOOKUP($A54,'Import Peak Change'!$A$106:GO$202,197,FALSE)))</f>
        <v>0</v>
      </c>
      <c r="GP54" s="6">
        <f>IF(ISERROR(VLOOKUP($A54,'Import Peak'!$A$3:GP$99,198,FALSE)-VLOOKUP($A54,'Import Peak Change'!$A$106:GP$202,198,FALSE)),0,(VLOOKUP($A54,'Import Peak'!$A$3:GP$99,198,FALSE)-VLOOKUP($A54,'Import Peak Change'!$A$106:GP$202,198,FALSE)))</f>
        <v>0</v>
      </c>
      <c r="GQ54" s="6">
        <f>IF(ISERROR(VLOOKUP($A54,'Import Peak'!$A$3:GQ$99,199,FALSE)-VLOOKUP($A54,'Import Peak Change'!$A$106:GQ$202,199,FALSE)),0,(VLOOKUP($A54,'Import Peak'!$A$3:GQ$99,199,FALSE)-VLOOKUP($A54,'Import Peak Change'!$A$106:GQ$202,199,FALSE)))</f>
        <v>0</v>
      </c>
      <c r="GR54" s="6">
        <f>IF(ISERROR(VLOOKUP($A54,'Import Peak'!$A$3:GR$99,200,FALSE)-VLOOKUP($A54,'Import Peak Change'!$A$106:GR$202,200,FALSE)),0,(VLOOKUP($A54,'Import Peak'!$A$3:GR$99,200,FALSE)-VLOOKUP($A54,'Import Peak Change'!$A$106:GR$202,200,FALSE)))</f>
        <v>0</v>
      </c>
      <c r="GS54" s="6">
        <f>IF(ISERROR(VLOOKUP($A54,'Import Peak'!$A$3:GS$99,201,FALSE)-VLOOKUP($A54,'Import Peak Change'!$A$106:GS$202,201,FALSE)),0,(VLOOKUP($A54,'Import Peak'!$A$3:GS$99,201,FALSE)-VLOOKUP($A54,'Import Peak Change'!$A$106:GS$202,201,FALSE)))</f>
        <v>0</v>
      </c>
      <c r="GT54" s="6">
        <f>IF(ISERROR(VLOOKUP($A54,'Import Peak'!$A$3:GT$99,202,FALSE)-VLOOKUP($A54,'Import Peak Change'!$A$106:GT$202,202,FALSE)),0,(VLOOKUP($A54,'Import Peak'!$A$3:GT$99,202,FALSE)-VLOOKUP($A54,'Import Peak Change'!$A$106:GT$202,202,FALSE)))</f>
        <v>0</v>
      </c>
      <c r="GU54" s="6">
        <f>IF(ISERROR(VLOOKUP($A54,'Import Peak'!$A$3:GU$99,203,FALSE)-VLOOKUP($A54,'Import Peak Change'!$A$106:GU$202,203,FALSE)),0,(VLOOKUP($A54,'Import Peak'!$A$3:GU$99,203,FALSE)-VLOOKUP($A54,'Import Peak Change'!$A$106:GU$202,203,FALSE)))</f>
        <v>0</v>
      </c>
      <c r="GV54" s="6">
        <f>IF(ISERROR(VLOOKUP($A54,'Import Peak'!$A$3:GV$99,204,FALSE)-VLOOKUP($A54,'Import Peak Change'!$A$106:GV$202,204,FALSE)),0,(VLOOKUP($A54,'Import Peak'!$A$3:GV$99,204,FALSE)-VLOOKUP($A54,'Import Peak Change'!$A$106:GV$202,204,FALSE)))</f>
        <v>0</v>
      </c>
      <c r="GW54" s="6">
        <f>IF(ISERROR(VLOOKUP($A54,'Import Peak'!$A$3:GW$99,205,FALSE)-VLOOKUP($A54,'Import Peak Change'!$A$106:GW$202,205,FALSE)),0,(VLOOKUP($A54,'Import Peak'!$A$3:GW$99,205,FALSE)-VLOOKUP($A54,'Import Peak Change'!$A$106:GW$202,205,FALSE)))</f>
        <v>0</v>
      </c>
      <c r="GX54" s="6">
        <f>IF(ISERROR(VLOOKUP($A54,'Import Peak'!$A$3:GX$99,206,FALSE)-VLOOKUP($A54,'Import Peak Change'!$A$106:GX$202,206,FALSE)),0,(VLOOKUP($A54,'Import Peak'!$A$3:GX$99,206,FALSE)-VLOOKUP($A54,'Import Peak Change'!$A$106:GX$202,206,FALSE)))</f>
        <v>0</v>
      </c>
      <c r="GY54" s="6">
        <f>IF(ISERROR(VLOOKUP($A54,'Import Peak'!$A$3:GY$99,207,FALSE)-VLOOKUP($A54,'Import Peak Change'!$A$106:GY$202,207,FALSE)),0,(VLOOKUP($A54,'Import Peak'!$A$3:GY$99,207,FALSE)-VLOOKUP($A54,'Import Peak Change'!$A$106:GY$202,207,FALSE)))</f>
        <v>0</v>
      </c>
      <c r="GZ54" s="6">
        <f>IF(ISERROR(VLOOKUP($A54,'Import Peak'!$A$3:GZ$99,208,FALSE)-VLOOKUP($A54,'Import Peak Change'!$A$106:GZ$202,208,FALSE)),0,(VLOOKUP($A54,'Import Peak'!$A$3:GZ$99,208,FALSE)-VLOOKUP($A54,'Import Peak Change'!$A$106:GZ$202,208,FALSE)))</f>
        <v>0</v>
      </c>
      <c r="HA54" s="6">
        <f>IF(ISERROR(VLOOKUP($A54,'Import Peak'!$A$3:HA$99,209,FALSE)-VLOOKUP($A54,'Import Peak Change'!$A$106:HA$202,209,FALSE)),0,(VLOOKUP($A54,'Import Peak'!$A$3:HA$99,209,FALSE)-VLOOKUP($A54,'Import Peak Change'!$A$106:HA$202,209,FALSE)))</f>
        <v>0</v>
      </c>
      <c r="HB54" s="6">
        <f>IF(ISERROR(VLOOKUP($A54,'Import Peak'!$A$3:HB$99,210,FALSE)-VLOOKUP($A54,'Import Peak Change'!$A$106:HB$202,210,FALSE)),0,(VLOOKUP($A54,'Import Peak'!$A$3:HB$99,210,FALSE)-VLOOKUP($A54,'Import Peak Change'!$A$106:HB$202,210,FALSE)))</f>
        <v>0</v>
      </c>
      <c r="HC54" s="6">
        <f>IF(ISERROR(VLOOKUP($A54,'Import Peak'!$A$3:HC$99,211,FALSE)-VLOOKUP($A54,'Import Peak Change'!$A$106:HC$202,211,FALSE)),0,(VLOOKUP($A54,'Import Peak'!$A$3:HC$99,211,FALSE)-VLOOKUP($A54,'Import Peak Change'!$A$106:HC$202,211,FALSE)))</f>
        <v>0</v>
      </c>
      <c r="HD54" s="6">
        <f>IF(ISERROR(VLOOKUP($A54,'Import Peak'!$A$3:HD$99,212,FALSE)-VLOOKUP($A54,'Import Peak Change'!$A$106:HD$202,212,FALSE)),0,(VLOOKUP($A54,'Import Peak'!$A$3:HD$99,212,FALSE)-VLOOKUP($A54,'Import Peak Change'!$A$106:HD$202,212,FALSE)))</f>
        <v>0</v>
      </c>
      <c r="HE54" s="6">
        <f>IF(ISERROR(VLOOKUP($A54,'Import Peak'!$A$3:HE$99,213,FALSE)-VLOOKUP($A54,'Import Peak Change'!$A$106:HE$202,213,FALSE)),0,(VLOOKUP($A54,'Import Peak'!$A$3:HE$99,213,FALSE)-VLOOKUP($A54,'Import Peak Change'!$A$106:HE$202,213,FALSE)))</f>
        <v>0</v>
      </c>
      <c r="HF54" s="6">
        <f>IF(ISERROR(VLOOKUP($A54,'Import Peak'!$A$3:HF$99,214,FALSE)-VLOOKUP($A54,'Import Peak Change'!$A$106:HF$202,214,FALSE)),0,(VLOOKUP($A54,'Import Peak'!$A$3:HF$99,214,FALSE)-VLOOKUP($A54,'Import Peak Change'!$A$106:HF$202,214,FALSE)))</f>
        <v>0</v>
      </c>
      <c r="HG54" s="6">
        <f>IF(ISERROR(VLOOKUP($A54,'Import Peak'!$A$3:HG$99,215,FALSE)-VLOOKUP($A54,'Import Peak Change'!$A$106:HG$202,215,FALSE)),0,(VLOOKUP($A54,'Import Peak'!$A$3:HG$99,215,FALSE)-VLOOKUP($A54,'Import Peak Change'!$A$106:HG$202,215,FALSE)))</f>
        <v>0</v>
      </c>
      <c r="HH54" s="6">
        <f>IF(ISERROR(VLOOKUP($A54,'Import Peak'!$A$3:HH$99,216,FALSE)-VLOOKUP($A54,'Import Peak Change'!$A$106:HH$202,216,FALSE)),0,(VLOOKUP($A54,'Import Peak'!$A$3:HH$99,216,FALSE)-VLOOKUP($A54,'Import Peak Change'!$A$106:HH$202,216,FALSE)))</f>
        <v>0</v>
      </c>
      <c r="HI54" s="6">
        <f>IF(ISERROR(VLOOKUP($A54,'Import Peak'!$A$3:HI$99,217,FALSE)-VLOOKUP($A54,'Import Peak Change'!$A$106:HI$202,217,FALSE)),0,(VLOOKUP($A54,'Import Peak'!$A$3:HI$99,217,FALSE)-VLOOKUP($A54,'Import Peak Change'!$A$106:HI$202,217,FALSE)))</f>
        <v>0</v>
      </c>
      <c r="HJ54" s="6">
        <f>IF(ISERROR(VLOOKUP($A54,'Import Peak'!$A$3:HJ$99,218,FALSE)-VLOOKUP($A54,'Import Peak Change'!$A$106:HJ$202,218,FALSE)),0,(VLOOKUP($A54,'Import Peak'!$A$3:HJ$99,218,FALSE)-VLOOKUP($A54,'Import Peak Change'!$A$106:HJ$202,218,FALSE)))</f>
        <v>0</v>
      </c>
      <c r="HK54" s="6">
        <f>IF(ISERROR(VLOOKUP($A54,'Import Peak'!$A$3:HK$99,219,FALSE)-VLOOKUP($A54,'Import Peak Change'!$A$106:HK$202,219,FALSE)),0,(VLOOKUP($A54,'Import Peak'!$A$3:HK$99,219,FALSE)-VLOOKUP($A54,'Import Peak Change'!$A$106:HK$202,219,FALSE)))</f>
        <v>0</v>
      </c>
      <c r="HL54" s="6">
        <f>IF(ISERROR(VLOOKUP($A54,'Import Peak'!$A$3:HL$99,220,FALSE)-VLOOKUP($A54,'Import Peak Change'!$A$106:HL$202,220,FALSE)),0,(VLOOKUP($A54,'Import Peak'!$A$3:HL$99,220,FALSE)-VLOOKUP($A54,'Import Peak Change'!$A$106:HL$202,220,FALSE)))</f>
        <v>0</v>
      </c>
      <c r="HM54" s="6">
        <f>IF(ISERROR(VLOOKUP($A54,'Import Peak'!$A$3:HM$99,221,FALSE)-VLOOKUP($A54,'Import Peak Change'!$A$106:HM$202,221,FALSE)),0,(VLOOKUP($A54,'Import Peak'!$A$3:HM$99,221,FALSE)-VLOOKUP($A54,'Import Peak Change'!$A$106:HM$202,221,FALSE)))</f>
        <v>0</v>
      </c>
      <c r="HN54" s="6">
        <f>IF(ISERROR(VLOOKUP($A54,'Import Peak'!$A$3:HN$99,222,FALSE)-VLOOKUP($A54,'Import Peak Change'!$A$106:HN$202,222,FALSE)),0,(VLOOKUP($A54,'Import Peak'!$A$3:HN$99,222,FALSE)-VLOOKUP($A54,'Import Peak Change'!$A$106:HN$202,222,FALSE)))</f>
        <v>0</v>
      </c>
      <c r="HO54" s="6">
        <f>IF(ISERROR(VLOOKUP($A54,'Import Peak'!$A$3:HO$99,223,FALSE)-VLOOKUP($A54,'Import Peak Change'!$A$106:HO$202,223,FALSE)),0,(VLOOKUP($A54,'Import Peak'!$A$3:HO$99,223,FALSE)-VLOOKUP($A54,'Import Peak Change'!$A$106:HO$202,223,FALSE)))</f>
        <v>0</v>
      </c>
      <c r="HP54" s="6">
        <f>IF(ISERROR(VLOOKUP($A54,'Import Peak'!$A$3:HP$99,224,FALSE)-VLOOKUP($A54,'Import Peak Change'!$A$106:HP$202,224,FALSE)),0,(VLOOKUP($A54,'Import Peak'!$A$3:HP$99,224,FALSE)-VLOOKUP($A54,'Import Peak Change'!$A$106:HP$202,224,FALSE)))</f>
        <v>0</v>
      </c>
      <c r="HQ54" s="6">
        <f>IF(ISERROR(VLOOKUP($A54,'Import Peak'!$A$3:HQ$99,225,FALSE)-VLOOKUP($A54,'Import Peak Change'!$A$106:HQ$202,225,FALSE)),0,(VLOOKUP($A54,'Import Peak'!$A$3:HQ$99,225,FALSE)-VLOOKUP($A54,'Import Peak Change'!$A$106:HQ$202,225,FALSE)))</f>
        <v>0</v>
      </c>
      <c r="HR54" s="6">
        <f>IF(ISERROR(VLOOKUP($A54,'Import Peak'!$A$3:HR$99,226,FALSE)-VLOOKUP($A54,'Import Peak Change'!$A$106:HR$202,226,FALSE)),0,(VLOOKUP($A54,'Import Peak'!$A$3:HR$99,226,FALSE)-VLOOKUP($A54,'Import Peak Change'!$A$106:HR$202,226,FALSE)))</f>
        <v>0</v>
      </c>
      <c r="HS54" s="6">
        <f>IF(ISERROR(VLOOKUP($A54,'Import Peak'!$A$3:HS$99,227,FALSE)-VLOOKUP($A54,'Import Peak Change'!$A$106:HS$202,227,FALSE)),0,(VLOOKUP($A54,'Import Peak'!$A$3:HS$99,227,FALSE)-VLOOKUP($A54,'Import Peak Change'!$A$106:HS$202,227,FALSE)))</f>
        <v>0</v>
      </c>
      <c r="HT54" s="6">
        <f>IF(ISERROR(VLOOKUP($A54,'Import Peak'!$A$3:HT$99,228,FALSE)-VLOOKUP($A54,'Import Peak Change'!$A$106:HT$202,228,FALSE)),0,(VLOOKUP($A54,'Import Peak'!$A$3:HT$99,228,FALSE)-VLOOKUP($A54,'Import Peak Change'!$A$106:HT$202,228,FALSE)))</f>
        <v>0</v>
      </c>
      <c r="HU54" s="6">
        <f>IF(ISERROR(VLOOKUP($A54,'Import Peak'!$A$3:HU$99,229,FALSE)-VLOOKUP($A54,'Import Peak Change'!$A$106:HU$202,229,FALSE)),0,(VLOOKUP($A54,'Import Peak'!$A$3:HU$99,229,FALSE)-VLOOKUP($A54,'Import Peak Change'!$A$106:HU$202,229,FALSE)))</f>
        <v>0</v>
      </c>
      <c r="HV54" s="6">
        <f>IF(ISERROR(VLOOKUP($A54,'Import Peak'!$A$3:HV$99,230,FALSE)-VLOOKUP($A54,'Import Peak Change'!$A$106:HV$202,230,FALSE)),0,(VLOOKUP($A54,'Import Peak'!$A$3:HV$99,230,FALSE)-VLOOKUP($A54,'Import Peak Change'!$A$106:HV$202,230,FALSE)))</f>
        <v>0</v>
      </c>
      <c r="HW54" s="6">
        <f>IF(ISERROR(VLOOKUP($A54,'Import Peak'!$A$3:HW$99,231,FALSE)-VLOOKUP($A54,'Import Peak Change'!$A$106:HW$202,231,FALSE)),0,(VLOOKUP($A54,'Import Peak'!$A$3:HW$99,231,FALSE)-VLOOKUP($A54,'Import Peak Change'!$A$106:HW$202,231,FALSE)))</f>
        <v>0</v>
      </c>
      <c r="HX54" s="6">
        <f>IF(ISERROR(VLOOKUP($A54,'Import Peak'!$A$3:HX$99,232,FALSE)-VLOOKUP($A54,'Import Peak Change'!$A$106:HX$202,232,FALSE)),0,(VLOOKUP($A54,'Import Peak'!$A$3:HX$99,232,FALSE)-VLOOKUP($A54,'Import Peak Change'!$A$106:HX$202,232,FALSE)))</f>
        <v>0</v>
      </c>
      <c r="HY54" s="6">
        <f>IF(ISERROR(VLOOKUP($A54,'Import Peak'!$A$3:HY$99,233,FALSE)-VLOOKUP($A54,'Import Peak Change'!$A$106:HY$202,233,FALSE)),0,(VLOOKUP($A54,'Import Peak'!$A$3:HY$99,233,FALSE)-VLOOKUP($A54,'Import Peak Change'!$A$106:HY$202,233,FALSE)))</f>
        <v>0</v>
      </c>
      <c r="HZ54" s="6">
        <f>IF(ISERROR(VLOOKUP($A54,'Import Peak'!$A$3:HZ$99,234,FALSE)-VLOOKUP($A54,'Import Peak Change'!$A$106:HZ$202,234,FALSE)),0,(VLOOKUP($A54,'Import Peak'!$A$3:HZ$99,234,FALSE)-VLOOKUP($A54,'Import Peak Change'!$A$106:HZ$202,234,FALSE)))</f>
        <v>0</v>
      </c>
      <c r="IA54" s="6">
        <f>IF(ISERROR(VLOOKUP($A54,'Import Peak'!$A$3:IA$99,235,FALSE)-VLOOKUP($A54,'Import Peak Change'!$A$106:IA$202,235,FALSE)),0,(VLOOKUP($A54,'Import Peak'!$A$3:IA$99,235,FALSE)-VLOOKUP($A54,'Import Peak Change'!$A$106:IA$202,235,FALSE)))</f>
        <v>0</v>
      </c>
      <c r="IB54" s="6">
        <f>IF(ISERROR(VLOOKUP($A54,'Import Peak'!$A$3:IB$99,236,FALSE)-VLOOKUP($A54,'Import Peak Change'!$A$106:IB$202,236,FALSE)),0,(VLOOKUP($A54,'Import Peak'!$A$3:IB$99,236,FALSE)-VLOOKUP($A54,'Import Peak Change'!$A$106:IB$202,236,FALSE)))</f>
        <v>0</v>
      </c>
      <c r="IC54" s="6">
        <f>IF(ISERROR(VLOOKUP($A54,'Import Peak'!$A$3:IC$99,237,FALSE)-VLOOKUP($A54,'Import Peak Change'!$A$106:IC$202,237,FALSE)),0,(VLOOKUP($A54,'Import Peak'!$A$3:IC$99,237,FALSE)-VLOOKUP($A54,'Import Peak Change'!$A$106:IC$202,237,FALSE)))</f>
        <v>0</v>
      </c>
      <c r="ID54" s="6">
        <f>IF(ISERROR(VLOOKUP($A54,'Import Peak'!$A$3:ID$99,238,FALSE)-VLOOKUP($A54,'Import Peak Change'!$A$106:ID$202,238,FALSE)),0,(VLOOKUP($A54,'Import Peak'!$A$3:ID$99,238,FALSE)-VLOOKUP($A54,'Import Peak Change'!$A$106:ID$202,238,FALSE)))</f>
        <v>0</v>
      </c>
      <c r="IE54" s="6">
        <f>IF(ISERROR(VLOOKUP($A54,'Import Peak'!$A$3:IE$99,239,FALSE)-VLOOKUP($A54,'Import Peak Change'!$A$106:IE$202,239,FALSE)),0,(VLOOKUP($A54,'Import Peak'!$A$3:IE$99,239,FALSE)-VLOOKUP($A54,'Import Peak Change'!$A$106:IE$202,239,FALSE)))</f>
        <v>0</v>
      </c>
    </row>
    <row r="55" spans="1:239">
      <c r="A55" s="168" t="str">
        <f>IF('Import Peak'!A52=0,"",'Import Peak'!A52)</f>
        <v/>
      </c>
      <c r="B55" s="6"/>
      <c r="C55" s="6"/>
      <c r="D55" s="6"/>
      <c r="E55" s="6"/>
      <c r="F55" s="6"/>
      <c r="G55" s="6">
        <f>IF(ISERROR(VLOOKUP($A55,'Import Peak'!$A$3:G$99,7,FALSE)-VLOOKUP($A55,'Import Peak Change'!$A$106:G$202,7,FALSE)),0,(VLOOKUP($A55,'Import Peak'!$A$3:G$99,7,FALSE)-VLOOKUP($A55,'Import Peak Change'!$A$106:G$202,7,FALSE)))</f>
        <v>0</v>
      </c>
      <c r="H55" s="6">
        <f>IF(ISERROR(VLOOKUP($A55,'Import Peak'!$A$3:H$99,8,FALSE)-VLOOKUP($A55,'Import Peak Change'!$A$106:H$202,8,FALSE)),0,(VLOOKUP($A55,'Import Peak'!$A$3:H$99,8,FALSE)-VLOOKUP($A55,'Import Peak Change'!$A$106:H$202,8,FALSE)))</f>
        <v>0</v>
      </c>
      <c r="I55" s="6">
        <f>IF(ISERROR(VLOOKUP($A55,'Import Peak'!$A$3:I$99,9,FALSE)-VLOOKUP($A55,'Import Peak Change'!$A$106:I$202,9,FALSE)),0,(VLOOKUP($A55,'Import Peak'!$A$3:I$99,9,FALSE)-VLOOKUP($A55,'Import Peak Change'!$A$106:I$202,9,FALSE)))</f>
        <v>0</v>
      </c>
      <c r="J55" s="6">
        <f>IF(ISERROR(VLOOKUP($A55,'Import Peak'!$A$3:J$99,10,FALSE)-VLOOKUP($A55,'Import Peak Change'!$A$106:J$202,10,FALSE)),0,(VLOOKUP($A55,'Import Peak'!$A$3:J$99,10,FALSE)-VLOOKUP($A55,'Import Peak Change'!$A$106:J$202,10,FALSE)))</f>
        <v>0</v>
      </c>
      <c r="K55" s="6">
        <f>IF(ISERROR(VLOOKUP($A55,'Import Peak'!$A$3:K$99,11,FALSE)-VLOOKUP($A55,'Import Peak Change'!$A$106:K$202,11,FALSE)),0,(VLOOKUP($A55,'Import Peak'!$A$3:K$99,11,FALSE)-VLOOKUP($A55,'Import Peak Change'!$A$106:K$202,11,FALSE)))</f>
        <v>0</v>
      </c>
      <c r="L55" s="6">
        <f>IF(ISERROR(VLOOKUP($A55,'Import Peak'!$A$3:L$99,12,FALSE)-VLOOKUP($A55,'Import Peak Change'!$A$106:L$202,12,FALSE)),0,(VLOOKUP($A55,'Import Peak'!$A$3:L$99,12,FALSE)-VLOOKUP($A55,'Import Peak Change'!$A$106:L$202,12,FALSE)))</f>
        <v>0</v>
      </c>
      <c r="M55" s="6">
        <f>IF(ISERROR(VLOOKUP($A55,'Import Peak'!$A$3:M$99,13,FALSE)-VLOOKUP($A55,'Import Peak Change'!$A$106:M$202,13,FALSE)),0,(VLOOKUP($A55,'Import Peak'!$A$3:M$99,13,FALSE)-VLOOKUP($A55,'Import Peak Change'!$A$106:M$202,13,FALSE)))</f>
        <v>0</v>
      </c>
      <c r="N55" s="6">
        <f>IF(ISERROR(VLOOKUP($A55,'Import Peak'!$A$3:N$99,14,FALSE)-VLOOKUP($A55,'Import Peak Change'!$A$106:N$202,14,FALSE)),0,(VLOOKUP($A55,'Import Peak'!$A$3:N$99,14,FALSE)-VLOOKUP($A55,'Import Peak Change'!$A$106:N$202,14,FALSE)))</f>
        <v>0</v>
      </c>
      <c r="O55" s="6">
        <f>IF(ISERROR(VLOOKUP($A55,'Import Peak'!$A$3:O$99,15,FALSE)-VLOOKUP($A55,'Import Peak Change'!$A$106:O$202,15,FALSE)),0,(VLOOKUP($A55,'Import Peak'!$A$3:O$99,15,FALSE)-VLOOKUP($A55,'Import Peak Change'!$A$106:O$202,15,FALSE)))</f>
        <v>0</v>
      </c>
      <c r="P55" s="6">
        <f>IF(ISERROR(VLOOKUP($A55,'Import Peak'!$A$3:P$99,16,FALSE)-VLOOKUP($A55,'Import Peak Change'!$A$106:P$202,16,FALSE)),0,(VLOOKUP($A55,'Import Peak'!$A$3:P$99,16,FALSE)-VLOOKUP($A55,'Import Peak Change'!$A$106:P$202,16,FALSE)))</f>
        <v>0</v>
      </c>
      <c r="Q55" s="6">
        <f>IF(ISERROR(VLOOKUP($A55,'Import Peak'!$A$3:Q$99,17,FALSE)-VLOOKUP($A55,'Import Peak Change'!$A$106:Q$202,17,FALSE)),0,(VLOOKUP($A55,'Import Peak'!$A$3:Q$99,17,FALSE)-VLOOKUP($A55,'Import Peak Change'!$A$106:Q$202,17,FALSE)))</f>
        <v>0</v>
      </c>
      <c r="R55" s="6">
        <f>IF(ISERROR(VLOOKUP($A55,'Import Peak'!$A$3:R$99,18,FALSE)-VLOOKUP($A55,'Import Peak Change'!$A$106:R$202,18,FALSE)),0,(VLOOKUP($A55,'Import Peak'!$A$3:R$99,18,FALSE)-VLOOKUP($A55,'Import Peak Change'!$A$106:R$202,18,FALSE)))</f>
        <v>0</v>
      </c>
      <c r="S55" s="6">
        <f>IF(ISERROR(VLOOKUP($A55,'Import Peak'!$A$3:S$99,19,FALSE)-VLOOKUP($A55,'Import Peak Change'!$A$106:S$202,19,FALSE)),0,(VLOOKUP($A55,'Import Peak'!$A$3:S$99,19,FALSE)-VLOOKUP($A55,'Import Peak Change'!$A$106:S$202,19,FALSE)))</f>
        <v>0</v>
      </c>
      <c r="T55" s="6">
        <f>IF(ISERROR(VLOOKUP($A55,'Import Peak'!$A$3:T$99,20,FALSE)-VLOOKUP($A55,'Import Peak Change'!$A$106:T$202,20,FALSE)),0,(VLOOKUP($A55,'Import Peak'!$A$3:T$99,20,FALSE)-VLOOKUP($A55,'Import Peak Change'!$A$106:T$202,20,FALSE)))</f>
        <v>0</v>
      </c>
      <c r="U55" s="6">
        <f>IF(ISERROR(VLOOKUP($A55,'Import Peak'!$A$3:U$99,21,FALSE)-VLOOKUP($A55,'Import Peak Change'!$A$106:U$202,21,FALSE)),0,(VLOOKUP($A55,'Import Peak'!$A$3:U$99,21,FALSE)-VLOOKUP($A55,'Import Peak Change'!$A$106:U$202,21,FALSE)))</f>
        <v>0</v>
      </c>
      <c r="V55" s="6">
        <f>IF(ISERROR(VLOOKUP($A55,'Import Peak'!$A$3:V$99,22,FALSE)-VLOOKUP($A55,'Import Peak Change'!$A$106:V$202,22,FALSE)),0,(VLOOKUP($A55,'Import Peak'!$A$3:V$99,22,FALSE)-VLOOKUP($A55,'Import Peak Change'!$A$106:V$202,22,FALSE)))</f>
        <v>0</v>
      </c>
      <c r="W55" s="6">
        <f>IF(ISERROR(VLOOKUP($A55,'Import Peak'!$A$3:W$99,23,FALSE)-VLOOKUP($A55,'Import Peak Change'!$A$106:W$202,23,FALSE)),0,(VLOOKUP($A55,'Import Peak'!$A$3:W$99,23,FALSE)-VLOOKUP($A55,'Import Peak Change'!$A$106:W$202,23,FALSE)))</f>
        <v>0</v>
      </c>
      <c r="X55" s="6">
        <f>IF(ISERROR(VLOOKUP($A55,'Import Peak'!$A$3:X$99,24,FALSE)-VLOOKUP($A55,'Import Peak Change'!$A$106:X$202,24,FALSE)),0,(VLOOKUP($A55,'Import Peak'!$A$3:X$99,24,FALSE)-VLOOKUP($A55,'Import Peak Change'!$A$106:X$202,24,FALSE)))</f>
        <v>0</v>
      </c>
      <c r="Y55" s="6">
        <f>IF(ISERROR(VLOOKUP($A55,'Import Peak'!$A$3:Y$99,25,FALSE)-VLOOKUP($A55,'Import Peak Change'!$A$106:Y$202,25,FALSE)),0,(VLOOKUP($A55,'Import Peak'!$A$3:Y$99,25,FALSE)-VLOOKUP($A55,'Import Peak Change'!$A$106:Y$202,25,FALSE)))</f>
        <v>0</v>
      </c>
      <c r="Z55" s="6">
        <f>IF(ISERROR(VLOOKUP($A55,'Import Peak'!$A$3:Z$99,26,FALSE)-VLOOKUP($A55,'Import Peak Change'!$A$106:Z$202,26,FALSE)),0,(VLOOKUP($A55,'Import Peak'!$A$3:Z$99,26,FALSE)-VLOOKUP($A55,'Import Peak Change'!$A$106:Z$202,26,FALSE)))</f>
        <v>0</v>
      </c>
      <c r="AA55" s="6">
        <f>IF(ISERROR(VLOOKUP($A55,'Import Peak'!$A$3:AA$99,27,FALSE)-VLOOKUP($A55,'Import Peak Change'!$A$106:AA$202,27,FALSE)),0,(VLOOKUP($A55,'Import Peak'!$A$3:AA$99,27,FALSE)-VLOOKUP($A55,'Import Peak Change'!$A$106:AA$202,27,FALSE)))</f>
        <v>0</v>
      </c>
      <c r="AB55" s="6">
        <f>IF(ISERROR(VLOOKUP($A55,'Import Peak'!$A$3:AB$99,28,FALSE)-VLOOKUP($A55,'Import Peak Change'!$A$106:AB$202,28,FALSE)),0,(VLOOKUP($A55,'Import Peak'!$A$3:AB$99,28,FALSE)-VLOOKUP($A55,'Import Peak Change'!$A$106:AB$202,28,FALSE)))</f>
        <v>0</v>
      </c>
      <c r="AC55" s="6">
        <f>IF(ISERROR(VLOOKUP($A55,'Import Peak'!$A$3:AC$99,29,FALSE)-VLOOKUP($A55,'Import Peak Change'!$A$106:AC$202,29,FALSE)),0,(VLOOKUP($A55,'Import Peak'!$A$3:AC$99,29,FALSE)-VLOOKUP($A55,'Import Peak Change'!$A$106:AC$202,29,FALSE)))</f>
        <v>0</v>
      </c>
      <c r="AD55" s="6">
        <f>IF(ISERROR(VLOOKUP($A55,'Import Peak'!$A$3:AD$99,30,FALSE)-VLOOKUP($A55,'Import Peak Change'!$A$106:AD$202,30,FALSE)),0,(VLOOKUP($A55,'Import Peak'!$A$3:AD$99,30,FALSE)-VLOOKUP($A55,'Import Peak Change'!$A$106:AD$202,30,FALSE)))</f>
        <v>0</v>
      </c>
      <c r="AE55" s="6">
        <f>IF(ISERROR(VLOOKUP($A55,'Import Peak'!$A$3:AE$99,31,FALSE)-VLOOKUP($A55,'Import Peak Change'!$A$106:AE$202,31,FALSE)),0,(VLOOKUP($A55,'Import Peak'!$A$3:AE$99,31,FALSE)-VLOOKUP($A55,'Import Peak Change'!$A$106:AE$202,31,FALSE)))</f>
        <v>0</v>
      </c>
      <c r="AF55" s="6">
        <f>IF(ISERROR(VLOOKUP($A55,'Import Peak'!$A$3:AF$99,32,FALSE)-VLOOKUP($A55,'Import Peak Change'!$A$106:AF$202,32,FALSE)),0,(VLOOKUP($A55,'Import Peak'!$A$3:AF$99,32,FALSE)-VLOOKUP($A55,'Import Peak Change'!$A$106:AF$202,32,FALSE)))</f>
        <v>0</v>
      </c>
      <c r="AG55" s="6">
        <f>IF(ISERROR(VLOOKUP($A55,'Import Peak'!$A$3:AG$99,33,FALSE)-VLOOKUP($A55,'Import Peak Change'!$A$106:AG$202,33,FALSE)),0,(VLOOKUP($A55,'Import Peak'!$A$3:AG$99,33,FALSE)-VLOOKUP($A55,'Import Peak Change'!$A$106:AG$202,33,FALSE)))</f>
        <v>0</v>
      </c>
      <c r="AH55" s="6">
        <f>IF(ISERROR(VLOOKUP($A55,'Import Peak'!$A$3:AH$99,34,FALSE)-VLOOKUP($A55,'Import Peak Change'!$A$106:AH$202,34,FALSE)),0,(VLOOKUP($A55,'Import Peak'!$A$3:AH$99,34,FALSE)-VLOOKUP($A55,'Import Peak Change'!$A$106:AH$202,34,FALSE)))</f>
        <v>0</v>
      </c>
      <c r="AI55" s="6">
        <f>IF(ISERROR(VLOOKUP($A55,'Import Peak'!$A$3:AI$99,35,FALSE)-VLOOKUP($A55,'Import Peak Change'!$A$106:AI$202,35,FALSE)),0,(VLOOKUP($A55,'Import Peak'!$A$3:AI$99,35,FALSE)-VLOOKUP($A55,'Import Peak Change'!$A$106:AI$202,35,FALSE)))</f>
        <v>0</v>
      </c>
      <c r="AJ55" s="6">
        <f>IF(ISERROR(VLOOKUP($A55,'Import Peak'!$A$3:AJ$99,36,FALSE)-VLOOKUP($A55,'Import Peak Change'!$A$106:AJ$202,36,FALSE)),0,(VLOOKUP($A55,'Import Peak'!$A$3:AJ$99,36,FALSE)-VLOOKUP($A55,'Import Peak Change'!$A$106:AJ$202,36,FALSE)))</f>
        <v>0</v>
      </c>
      <c r="AK55" s="6">
        <f>IF(ISERROR(VLOOKUP($A55,'Import Peak'!$A$3:AK$99,37,FALSE)-VLOOKUP($A55,'Import Peak Change'!$A$106:AK$202,37,FALSE)),0,(VLOOKUP($A55,'Import Peak'!$A$3:AK$99,37,FALSE)-VLOOKUP($A55,'Import Peak Change'!$A$106:AK$202,37,FALSE)))</f>
        <v>0</v>
      </c>
      <c r="AL55" s="6">
        <f>IF(ISERROR(VLOOKUP($A55,'Import Peak'!$A$3:AL$99,38,FALSE)-VLOOKUP($A55,'Import Peak Change'!$A$106:AL$202,38,FALSE)),0,(VLOOKUP($A55,'Import Peak'!$A$3:AL$99,38,FALSE)-VLOOKUP($A55,'Import Peak Change'!$A$106:AL$202,38,FALSE)))</f>
        <v>0</v>
      </c>
      <c r="AM55" s="6">
        <f>IF(ISERROR(VLOOKUP($A55,'Import Peak'!$A$3:AM$99,39,FALSE)-VLOOKUP($A55,'Import Peak Change'!$A$106:AM$202,39,FALSE)),0,(VLOOKUP($A55,'Import Peak'!$A$3:AM$99,39,FALSE)-VLOOKUP($A55,'Import Peak Change'!$A$106:AM$202,39,FALSE)))</f>
        <v>0</v>
      </c>
      <c r="AN55" s="6">
        <f>IF(ISERROR(VLOOKUP($A55,'Import Peak'!$A$3:AN$99,40,FALSE)-VLOOKUP($A55,'Import Peak Change'!$A$106:AN$202,40,FALSE)),0,(VLOOKUP($A55,'Import Peak'!$A$3:AN$99,40,FALSE)-VLOOKUP($A55,'Import Peak Change'!$A$106:AN$202,40,FALSE)))</f>
        <v>0</v>
      </c>
      <c r="AO55" s="6">
        <f>IF(ISERROR(VLOOKUP($A55,'Import Peak'!$A$3:AO$99,41,FALSE)-VLOOKUP($A55,'Import Peak Change'!$A$106:AO$202,41,FALSE)),0,(VLOOKUP($A55,'Import Peak'!$A$3:AO$99,41,FALSE)-VLOOKUP($A55,'Import Peak Change'!$A$106:AO$202,41,FALSE)))</f>
        <v>0</v>
      </c>
      <c r="AP55" s="6">
        <f>IF(ISERROR(VLOOKUP($A55,'Import Peak'!$A$3:AP$99,42,FALSE)-VLOOKUP($A55,'Import Peak Change'!$A$106:AP$202,42,FALSE)),0,(VLOOKUP($A55,'Import Peak'!$A$3:AP$99,42,FALSE)-VLOOKUP($A55,'Import Peak Change'!$A$106:AP$202,42,FALSE)))</f>
        <v>0</v>
      </c>
      <c r="AQ55" s="6">
        <f>IF(ISERROR(VLOOKUP($A55,'Import Peak'!$A$3:AQ$99,43,FALSE)-VLOOKUP($A55,'Import Peak Change'!$A$106:AQ$202,43,FALSE)),0,(VLOOKUP($A55,'Import Peak'!$A$3:AQ$99,43,FALSE)-VLOOKUP($A55,'Import Peak Change'!$A$106:AQ$202,43,FALSE)))</f>
        <v>0</v>
      </c>
      <c r="AR55" s="6">
        <f>IF(ISERROR(VLOOKUP($A55,'Import Peak'!$A$3:AR$99,44,FALSE)-VLOOKUP($A55,'Import Peak Change'!$A$106:AR$202,44,FALSE)),0,(VLOOKUP($A55,'Import Peak'!$A$3:AR$99,44,FALSE)-VLOOKUP($A55,'Import Peak Change'!$A$106:AR$202,44,FALSE)))</f>
        <v>0</v>
      </c>
      <c r="AS55" s="6">
        <f>IF(ISERROR(VLOOKUP($A55,'Import Peak'!$A$3:AS$99,45,FALSE)-VLOOKUP($A55,'Import Peak Change'!$A$106:AS$202,45,FALSE)),0,(VLOOKUP($A55,'Import Peak'!$A$3:AS$99,45,FALSE)-VLOOKUP($A55,'Import Peak Change'!$A$106:AS$202,45,FALSE)))</f>
        <v>0</v>
      </c>
      <c r="AT55" s="6">
        <f>IF(ISERROR(VLOOKUP($A55,'Import Peak'!$A$3:AT$99,46,FALSE)-VLOOKUP($A55,'Import Peak Change'!$A$106:AT$202,46,FALSE)),0,(VLOOKUP($A55,'Import Peak'!$A$3:AT$99,46,FALSE)-VLOOKUP($A55,'Import Peak Change'!$A$106:AT$202,46,FALSE)))</f>
        <v>0</v>
      </c>
      <c r="AU55" s="6">
        <f>IF(ISERROR(VLOOKUP($A55,'Import Peak'!$A$3:AU$99,47,FALSE)-VLOOKUP($A55,'Import Peak Change'!$A$106:AU$202,47,FALSE)),0,(VLOOKUP($A55,'Import Peak'!$A$3:AU$99,47,FALSE)-VLOOKUP($A55,'Import Peak Change'!$A$106:AU$202,47,FALSE)))</f>
        <v>0</v>
      </c>
      <c r="AV55" s="6">
        <f>IF(ISERROR(VLOOKUP($A55,'Import Peak'!$A$3:AV$99,48,FALSE)-VLOOKUP($A55,'Import Peak Change'!$A$106:AV$202,48,FALSE)),0,(VLOOKUP($A55,'Import Peak'!$A$3:AV$99,48,FALSE)-VLOOKUP($A55,'Import Peak Change'!$A$106:AV$202,48,FALSE)))</f>
        <v>0</v>
      </c>
      <c r="AW55" s="6">
        <f>IF(ISERROR(VLOOKUP($A55,'Import Peak'!$A$3:AW$99,49,FALSE)-VLOOKUP($A55,'Import Peak Change'!$A$106:AW$202,49,FALSE)),0,(VLOOKUP($A55,'Import Peak'!$A$3:AW$99,49,FALSE)-VLOOKUP($A55,'Import Peak Change'!$A$106:AW$202,49,FALSE)))</f>
        <v>0</v>
      </c>
      <c r="AX55" s="6">
        <f>IF(ISERROR(VLOOKUP($A55,'Import Peak'!$A$3:AX$99,50,FALSE)-VLOOKUP($A55,'Import Peak Change'!$A$106:AX$202,50,FALSE)),0,(VLOOKUP($A55,'Import Peak'!$A$3:AX$99,50,FALSE)-VLOOKUP($A55,'Import Peak Change'!$A$106:AX$202,50,FALSE)))</f>
        <v>0</v>
      </c>
      <c r="AY55" s="6">
        <f>IF(ISERROR(VLOOKUP($A55,'Import Peak'!$A$3:AY$99,51,FALSE)-VLOOKUP($A55,'Import Peak Change'!$A$106:AY$202,51,FALSE)),0,(VLOOKUP($A55,'Import Peak'!$A$3:AY$99,51,FALSE)-VLOOKUP($A55,'Import Peak Change'!$A$106:AY$202,51,FALSE)))</f>
        <v>0</v>
      </c>
      <c r="AZ55" s="6">
        <f>IF(ISERROR(VLOOKUP($A55,'Import Peak'!$A$3:AZ$99,52,FALSE)-VLOOKUP($A55,'Import Peak Change'!$A$106:AZ$202,52,FALSE)),0,(VLOOKUP($A55,'Import Peak'!$A$3:AZ$99,52,FALSE)-VLOOKUP($A55,'Import Peak Change'!$A$106:AZ$202,52,FALSE)))</f>
        <v>0</v>
      </c>
      <c r="BA55" s="6">
        <f>IF(ISERROR(VLOOKUP($A55,'Import Peak'!$A$3:BA$99,53,FALSE)-VLOOKUP($A55,'Import Peak Change'!$A$106:BA$202,53,FALSE)),0,(VLOOKUP($A55,'Import Peak'!$A$3:BA$99,53,FALSE)-VLOOKUP($A55,'Import Peak Change'!$A$106:BA$202,53,FALSE)))</f>
        <v>0</v>
      </c>
      <c r="BB55" s="6">
        <f>IF(ISERROR(VLOOKUP($A55,'Import Peak'!$A$3:BB$99,54,FALSE)-VLOOKUP($A55,'Import Peak Change'!$A$106:BB$202,54,FALSE)),0,(VLOOKUP($A55,'Import Peak'!$A$3:BB$99,54,FALSE)-VLOOKUP($A55,'Import Peak Change'!$A$106:BB$202,54,FALSE)))</f>
        <v>0</v>
      </c>
      <c r="BC55" s="6">
        <f>IF(ISERROR(VLOOKUP($A55,'Import Peak'!$A$3:BC$99,55,FALSE)-VLOOKUP($A55,'Import Peak Change'!$A$106:BC$202,55,FALSE)),0,(VLOOKUP($A55,'Import Peak'!$A$3:BC$99,55,FALSE)-VLOOKUP($A55,'Import Peak Change'!$A$106:BC$202,55,FALSE)))</f>
        <v>0</v>
      </c>
      <c r="BD55" s="6">
        <f>IF(ISERROR(VLOOKUP($A55,'Import Peak'!$A$3:BD$99,56,FALSE)-VLOOKUP($A55,'Import Peak Change'!$A$106:BD$202,56,FALSE)),0,(VLOOKUP($A55,'Import Peak'!$A$3:BD$99,56,FALSE)-VLOOKUP($A55,'Import Peak Change'!$A$106:BD$202,56,FALSE)))</f>
        <v>0</v>
      </c>
      <c r="BE55" s="6">
        <f>IF(ISERROR(VLOOKUP($A55,'Import Peak'!$A$3:BE$99,57,FALSE)-VLOOKUP($A55,'Import Peak Change'!$A$106:BE$202,57,FALSE)),0,(VLOOKUP($A55,'Import Peak'!$A$3:BE$99,57,FALSE)-VLOOKUP($A55,'Import Peak Change'!$A$106:BE$202,57,FALSE)))</f>
        <v>0</v>
      </c>
      <c r="BF55" s="6">
        <f>IF(ISERROR(VLOOKUP($A55,'Import Peak'!$A$3:BF$99,58,FALSE)-VLOOKUP($A55,'Import Peak Change'!$A$106:BF$202,58,FALSE)),0,(VLOOKUP($A55,'Import Peak'!$A$3:BF$99,58,FALSE)-VLOOKUP($A55,'Import Peak Change'!$A$106:BF$202,58,FALSE)))</f>
        <v>0</v>
      </c>
      <c r="BG55" s="6">
        <f>IF(ISERROR(VLOOKUP($A55,'Import Peak'!$A$3:BG$99,59,FALSE)-VLOOKUP($A55,'Import Peak Change'!$A$106:BG$202,59,FALSE)),0,(VLOOKUP($A55,'Import Peak'!$A$3:BG$99,59,FALSE)-VLOOKUP($A55,'Import Peak Change'!$A$106:BG$202,59,FALSE)))</f>
        <v>0</v>
      </c>
      <c r="BH55" s="6">
        <f>IF(ISERROR(VLOOKUP($A55,'Import Peak'!$A$3:BH$99,60,FALSE)-VLOOKUP($A55,'Import Peak Change'!$A$106:BH$202,60,FALSE)),0,(VLOOKUP($A55,'Import Peak'!$A$3:BH$99,60,FALSE)-VLOOKUP($A55,'Import Peak Change'!$A$106:BH$202,60,FALSE)))</f>
        <v>0</v>
      </c>
      <c r="BI55" s="6">
        <f>IF(ISERROR(VLOOKUP($A55,'Import Peak'!$A$3:BI$99,61,FALSE)-VLOOKUP($A55,'Import Peak Change'!$A$106:BI$202,61,FALSE)),0,(VLOOKUP($A55,'Import Peak'!$A$3:BI$99,61,FALSE)-VLOOKUP($A55,'Import Peak Change'!$A$106:BI$202,61,FALSE)))</f>
        <v>0</v>
      </c>
      <c r="BJ55" s="6">
        <f>IF(ISERROR(VLOOKUP($A55,'Import Peak'!$A$3:BJ$99,62,FALSE)-VLOOKUP($A55,'Import Peak Change'!$A$106:BJ$202,62,FALSE)),0,(VLOOKUP($A55,'Import Peak'!$A$3:BJ$99,62,FALSE)-VLOOKUP($A55,'Import Peak Change'!$A$106:BJ$202,62,FALSE)))</f>
        <v>0</v>
      </c>
      <c r="BK55" s="6">
        <f>IF(ISERROR(VLOOKUP($A55,'Import Peak'!$A$3:BK$99,63,FALSE)-VLOOKUP($A55,'Import Peak Change'!$A$106:BK$202,63,FALSE)),0,(VLOOKUP($A55,'Import Peak'!$A$3:BK$99,63,FALSE)-VLOOKUP($A55,'Import Peak Change'!$A$106:BK$202,63,FALSE)))</f>
        <v>0</v>
      </c>
      <c r="BL55" s="6">
        <f>IF(ISERROR(VLOOKUP($A55,'Import Peak'!$A$3:BL$99,64,FALSE)-VLOOKUP($A55,'Import Peak Change'!$A$106:BL$202,64,FALSE)),0,(VLOOKUP($A55,'Import Peak'!$A$3:BL$99,64,FALSE)-VLOOKUP($A55,'Import Peak Change'!$A$106:BL$202,64,FALSE)))</f>
        <v>0</v>
      </c>
      <c r="BM55" s="6">
        <f>IF(ISERROR(VLOOKUP($A55,'Import Peak'!$A$3:BM$99,65,FALSE)-VLOOKUP($A55,'Import Peak Change'!$A$106:BM$202,65,FALSE)),0,(VLOOKUP($A55,'Import Peak'!$A$3:BM$99,65,FALSE)-VLOOKUP($A55,'Import Peak Change'!$A$106:BM$202,65,FALSE)))</f>
        <v>0</v>
      </c>
      <c r="BN55" s="6">
        <f>IF(ISERROR(VLOOKUP($A55,'Import Peak'!$A$3:BN$99,66,FALSE)-VLOOKUP($A55,'Import Peak Change'!$A$106:BN$202,66,FALSE)),0,(VLOOKUP($A55,'Import Peak'!$A$3:BN$99,66,FALSE)-VLOOKUP($A55,'Import Peak Change'!$A$106:BN$202,66,FALSE)))</f>
        <v>0</v>
      </c>
      <c r="BO55" s="6">
        <f>IF(ISERROR(VLOOKUP($A55,'Import Peak'!$A$3:BO$99,67,FALSE)-VLOOKUP($A55,'Import Peak Change'!$A$106:BO$202,67,FALSE)),0,(VLOOKUP($A55,'Import Peak'!$A$3:BO$99,67,FALSE)-VLOOKUP($A55,'Import Peak Change'!$A$106:BO$202,67,FALSE)))</f>
        <v>0</v>
      </c>
      <c r="BP55" s="6">
        <f>IF(ISERROR(VLOOKUP($A55,'Import Peak'!$A$3:BP$99,68,FALSE)-VLOOKUP($A55,'Import Peak Change'!$A$106:BP$202,68,FALSE)),0,(VLOOKUP($A55,'Import Peak'!$A$3:BP$99,68,FALSE)-VLOOKUP($A55,'Import Peak Change'!$A$106:BP$202,68,FALSE)))</f>
        <v>0</v>
      </c>
      <c r="BQ55" s="6">
        <f>IF(ISERROR(VLOOKUP($A55,'Import Peak'!$A$3:BQ$99,69,FALSE)-VLOOKUP($A55,'Import Peak Change'!$A$106:BQ$202,69,FALSE)),0,(VLOOKUP($A55,'Import Peak'!$A$3:BQ$99,69,FALSE)-VLOOKUP($A55,'Import Peak Change'!$A$106:BQ$202,69,FALSE)))</f>
        <v>0</v>
      </c>
      <c r="BR55" s="6">
        <f>IF(ISERROR(VLOOKUP($A55,'Import Peak'!$A$3:BR$99,70,FALSE)-VLOOKUP($A55,'Import Peak Change'!$A$106:BR$202,70,FALSE)),0,(VLOOKUP($A55,'Import Peak'!$A$3:BR$99,70,FALSE)-VLOOKUP($A55,'Import Peak Change'!$A$106:BR$202,70,FALSE)))</f>
        <v>0</v>
      </c>
      <c r="BS55" s="6">
        <f>IF(ISERROR(VLOOKUP($A55,'Import Peak'!$A$3:BS$99,71,FALSE)-VLOOKUP($A55,'Import Peak Change'!$A$106:BS$202,71,FALSE)),0,(VLOOKUP($A55,'Import Peak'!$A$3:BS$99,71,FALSE)-VLOOKUP($A55,'Import Peak Change'!$A$106:BS$202,71,FALSE)))</f>
        <v>0</v>
      </c>
      <c r="BT55" s="6">
        <f>IF(ISERROR(VLOOKUP($A55,'Import Peak'!$A$3:BT$99,72,FALSE)-VLOOKUP($A55,'Import Peak Change'!$A$106:BT$202,72,FALSE)),0,(VLOOKUP($A55,'Import Peak'!$A$3:BT$99,72,FALSE)-VLOOKUP($A55,'Import Peak Change'!$A$106:BT$202,72,FALSE)))</f>
        <v>0</v>
      </c>
      <c r="BU55" s="6">
        <f>IF(ISERROR(VLOOKUP($A55,'Import Peak'!$A$3:BU$99,73,FALSE)-VLOOKUP($A55,'Import Peak Change'!$A$106:BU$202,73,FALSE)),0,(VLOOKUP($A55,'Import Peak'!$A$3:BU$99,73,FALSE)-VLOOKUP($A55,'Import Peak Change'!$A$106:BU$202,73,FALSE)))</f>
        <v>0</v>
      </c>
      <c r="BV55" s="6">
        <f>IF(ISERROR(VLOOKUP($A55,'Import Peak'!$A$3:BV$99,74,FALSE)-VLOOKUP($A55,'Import Peak Change'!$A$106:BV$202,74,FALSE)),0,(VLOOKUP($A55,'Import Peak'!$A$3:BV$99,74,FALSE)-VLOOKUP($A55,'Import Peak Change'!$A$106:BV$202,74,FALSE)))</f>
        <v>0</v>
      </c>
      <c r="BW55" s="6">
        <f>IF(ISERROR(VLOOKUP($A55,'Import Peak'!$A$3:BW$99,75,FALSE)-VLOOKUP($A55,'Import Peak Change'!$A$106:BW$202,75,FALSE)),0,(VLOOKUP($A55,'Import Peak'!$A$3:BW$99,75,FALSE)-VLOOKUP($A55,'Import Peak Change'!$A$106:BW$202,75,FALSE)))</f>
        <v>0</v>
      </c>
      <c r="BX55" s="6">
        <f>IF(ISERROR(VLOOKUP($A55,'Import Peak'!$A$3:BX$99,76,FALSE)-VLOOKUP($A55,'Import Peak Change'!$A$106:BX$202,76,FALSE)),0,(VLOOKUP($A55,'Import Peak'!$A$3:BX$99,76,FALSE)-VLOOKUP($A55,'Import Peak Change'!$A$106:BX$202,76,FALSE)))</f>
        <v>0</v>
      </c>
      <c r="BY55" s="6">
        <f>IF(ISERROR(VLOOKUP($A55,'Import Peak'!$A$3:BY$99,77,FALSE)-VLOOKUP($A55,'Import Peak Change'!$A$106:BY$202,77,FALSE)),0,(VLOOKUP($A55,'Import Peak'!$A$3:BY$99,77,FALSE)-VLOOKUP($A55,'Import Peak Change'!$A$106:BY$202,77,FALSE)))</f>
        <v>0</v>
      </c>
      <c r="BZ55" s="6">
        <f>IF(ISERROR(VLOOKUP($A55,'Import Peak'!$A$3:BZ$99,78,FALSE)-VLOOKUP($A55,'Import Peak Change'!$A$106:BZ$202,78,FALSE)),0,(VLOOKUP($A55,'Import Peak'!$A$3:BZ$99,78,FALSE)-VLOOKUP($A55,'Import Peak Change'!$A$106:BZ$202,78,FALSE)))</f>
        <v>0</v>
      </c>
      <c r="CA55" s="6">
        <f>IF(ISERROR(VLOOKUP($A55,'Import Peak'!$A$3:CA$99,79,FALSE)-VLOOKUP($A55,'Import Peak Change'!$A$106:CA$202,79,FALSE)),0,(VLOOKUP($A55,'Import Peak'!$A$3:CA$99,79,FALSE)-VLOOKUP($A55,'Import Peak Change'!$A$106:CA$202,79,FALSE)))</f>
        <v>0</v>
      </c>
      <c r="CB55" s="6">
        <f>IF(ISERROR(VLOOKUP($A55,'Import Peak'!$A$3:CB$99,80,FALSE)-VLOOKUP($A55,'Import Peak Change'!$A$106:CB$202,80,FALSE)),0,(VLOOKUP($A55,'Import Peak'!$A$3:CB$99,80,FALSE)-VLOOKUP($A55,'Import Peak Change'!$A$106:CB$202,80,FALSE)))</f>
        <v>0</v>
      </c>
      <c r="CC55" s="6">
        <f>IF(ISERROR(VLOOKUP($A55,'Import Peak'!$A$3:CC$99,81,FALSE)-VLOOKUP($A55,'Import Peak Change'!$A$106:CC$202,81,FALSE)),0,(VLOOKUP($A55,'Import Peak'!$A$3:CC$99,81,FALSE)-VLOOKUP($A55,'Import Peak Change'!$A$106:CC$202,81,FALSE)))</f>
        <v>0</v>
      </c>
      <c r="CD55" s="6">
        <f>IF(ISERROR(VLOOKUP($A55,'Import Peak'!$A$3:CD$99,82,FALSE)-VLOOKUP($A55,'Import Peak Change'!$A$106:CD$202,82,FALSE)),0,(VLOOKUP($A55,'Import Peak'!$A$3:CD$99,82,FALSE)-VLOOKUP($A55,'Import Peak Change'!$A$106:CD$202,82,FALSE)))</f>
        <v>0</v>
      </c>
      <c r="CE55" s="6">
        <f>IF(ISERROR(VLOOKUP($A55,'Import Peak'!$A$3:CE$99,83,FALSE)-VLOOKUP($A55,'Import Peak Change'!$A$106:CE$202,83,FALSE)),0,(VLOOKUP($A55,'Import Peak'!$A$3:CE$99,83,FALSE)-VLOOKUP($A55,'Import Peak Change'!$A$106:CE$202,83,FALSE)))</f>
        <v>0</v>
      </c>
      <c r="CF55" s="6">
        <f>IF(ISERROR(VLOOKUP($A55,'Import Peak'!$A$3:CF$99,84,FALSE)-VLOOKUP($A55,'Import Peak Change'!$A$106:CF$202,84,FALSE)),0,(VLOOKUP($A55,'Import Peak'!$A$3:CF$99,84,FALSE)-VLOOKUP($A55,'Import Peak Change'!$A$106:CF$202,84,FALSE)))</f>
        <v>0</v>
      </c>
      <c r="CG55" s="6">
        <f>IF(ISERROR(VLOOKUP($A55,'Import Peak'!$A$3:CG$99,85,FALSE)-VLOOKUP($A55,'Import Peak Change'!$A$106:CG$202,85,FALSE)),0,(VLOOKUP($A55,'Import Peak'!$A$3:CG$99,85,FALSE)-VLOOKUP($A55,'Import Peak Change'!$A$106:CG$202,85,FALSE)))</f>
        <v>0</v>
      </c>
      <c r="CH55" s="6">
        <f>IF(ISERROR(VLOOKUP($A55,'Import Peak'!$A$3:CH$99,86,FALSE)-VLOOKUP($A55,'Import Peak Change'!$A$106:CH$202,86,FALSE)),0,(VLOOKUP($A55,'Import Peak'!$A$3:CH$99,86,FALSE)-VLOOKUP($A55,'Import Peak Change'!$A$106:CH$202,86,FALSE)))</f>
        <v>0</v>
      </c>
      <c r="CI55" s="6">
        <f>IF(ISERROR(VLOOKUP($A55,'Import Peak'!$A$3:CI$99,87,FALSE)-VLOOKUP($A55,'Import Peak Change'!$A$106:CI$202,87,FALSE)),0,(VLOOKUP($A55,'Import Peak'!$A$3:CI$99,87,FALSE)-VLOOKUP($A55,'Import Peak Change'!$A$106:CI$202,87,FALSE)))</f>
        <v>0</v>
      </c>
      <c r="CJ55" s="6">
        <f>IF(ISERROR(VLOOKUP($A55,'Import Peak'!$A$3:CJ$99,88,FALSE)-VLOOKUP($A55,'Import Peak Change'!$A$106:CJ$202,88,FALSE)),0,(VLOOKUP($A55,'Import Peak'!$A$3:CJ$99,88,FALSE)-VLOOKUP($A55,'Import Peak Change'!$A$106:CJ$202,88,FALSE)))</f>
        <v>0</v>
      </c>
      <c r="CK55" s="6">
        <f>IF(ISERROR(VLOOKUP($A55,'Import Peak'!$A$3:CK$99,89,FALSE)-VLOOKUP($A55,'Import Peak Change'!$A$106:CK$202,89,FALSE)),0,(VLOOKUP($A55,'Import Peak'!$A$3:CK$99,89,FALSE)-VLOOKUP($A55,'Import Peak Change'!$A$106:CK$202,89,FALSE)))</f>
        <v>0</v>
      </c>
      <c r="CL55" s="6">
        <f>IF(ISERROR(VLOOKUP($A55,'Import Peak'!$A$3:CL$99,90,FALSE)-VLOOKUP($A55,'Import Peak Change'!$A$106:CL$202,90,FALSE)),0,(VLOOKUP($A55,'Import Peak'!$A$3:CL$99,90,FALSE)-VLOOKUP($A55,'Import Peak Change'!$A$106:CL$202,90,FALSE)))</f>
        <v>0</v>
      </c>
      <c r="CM55" s="6">
        <f>IF(ISERROR(VLOOKUP($A55,'Import Peak'!$A$3:CM$99,91,FALSE)-VLOOKUP($A55,'Import Peak Change'!$A$106:CM$202,91,FALSE)),0,(VLOOKUP($A55,'Import Peak'!$A$3:CM$99,91,FALSE)-VLOOKUP($A55,'Import Peak Change'!$A$106:CM$202,91,FALSE)))</f>
        <v>0</v>
      </c>
      <c r="CN55" s="6">
        <f>IF(ISERROR(VLOOKUP($A55,'Import Peak'!$A$3:CN$99,92,FALSE)-VLOOKUP($A55,'Import Peak Change'!$A$106:CN$202,92,FALSE)),0,(VLOOKUP($A55,'Import Peak'!$A$3:CN$99,92,FALSE)-VLOOKUP($A55,'Import Peak Change'!$A$106:CN$202,92,FALSE)))</f>
        <v>0</v>
      </c>
      <c r="CO55" s="6">
        <f>IF(ISERROR(VLOOKUP($A55,'Import Peak'!$A$3:CO$99,93,FALSE)-VLOOKUP($A55,'Import Peak Change'!$A$106:CO$202,93,FALSE)),0,(VLOOKUP($A55,'Import Peak'!$A$3:CO$99,93,FALSE)-VLOOKUP($A55,'Import Peak Change'!$A$106:CO$202,93,FALSE)))</f>
        <v>0</v>
      </c>
      <c r="CP55" s="6">
        <f>IF(ISERROR(VLOOKUP($A55,'Import Peak'!$A$3:CP$99,94,FALSE)-VLOOKUP($A55,'Import Peak Change'!$A$106:CP$202,94,FALSE)),0,(VLOOKUP($A55,'Import Peak'!$A$3:CP$99,94,FALSE)-VLOOKUP($A55,'Import Peak Change'!$A$106:CP$202,94,FALSE)))</f>
        <v>0</v>
      </c>
      <c r="CQ55" s="6">
        <f>IF(ISERROR(VLOOKUP($A55,'Import Peak'!$A$3:CQ$99,95,FALSE)-VLOOKUP($A55,'Import Peak Change'!$A$106:CQ$202,95,FALSE)),0,(VLOOKUP($A55,'Import Peak'!$A$3:CQ$99,95,FALSE)-VLOOKUP($A55,'Import Peak Change'!$A$106:CQ$202,95,FALSE)))</f>
        <v>0</v>
      </c>
      <c r="CR55" s="6">
        <f>IF(ISERROR(VLOOKUP($A55,'Import Peak'!$A$3:CR$99,96,FALSE)-VLOOKUP($A55,'Import Peak Change'!$A$106:CR$202,96,FALSE)),0,(VLOOKUP($A55,'Import Peak'!$A$3:CR$99,96,FALSE)-VLOOKUP($A55,'Import Peak Change'!$A$106:CR$202,96,FALSE)))</f>
        <v>0</v>
      </c>
      <c r="CS55" s="6">
        <f>IF(ISERROR(VLOOKUP($A55,'Import Peak'!$A$3:CS$99,97,FALSE)-VLOOKUP($A55,'Import Peak Change'!$A$106:CS$202,97,FALSE)),0,(VLOOKUP($A55,'Import Peak'!$A$3:CS$99,97,FALSE)-VLOOKUP($A55,'Import Peak Change'!$A$106:CS$202,97,FALSE)))</f>
        <v>0</v>
      </c>
      <c r="CT55" s="6">
        <f>IF(ISERROR(VLOOKUP($A55,'Import Peak'!$A$3:CT$99,98,FALSE)-VLOOKUP($A55,'Import Peak Change'!$A$106:CT$202,98,FALSE)),0,(VLOOKUP($A55,'Import Peak'!$A$3:CT$99,98,FALSE)-VLOOKUP($A55,'Import Peak Change'!$A$106:CT$202,98,FALSE)))</f>
        <v>0</v>
      </c>
      <c r="CU55" s="6">
        <f>IF(ISERROR(VLOOKUP($A55,'Import Peak'!$A$3:CU$99,99,FALSE)-VLOOKUP($A55,'Import Peak Change'!$A$106:CU$202,99,FALSE)),0,(VLOOKUP($A55,'Import Peak'!$A$3:CU$99,99,FALSE)-VLOOKUP($A55,'Import Peak Change'!$A$106:CU$202,99,FALSE)))</f>
        <v>0</v>
      </c>
      <c r="CV55" s="6">
        <f>IF(ISERROR(VLOOKUP($A55,'Import Peak'!$A$3:CV$99,100,FALSE)-VLOOKUP($A55,'Import Peak Change'!$A$106:CV$202,100,FALSE)),0,(VLOOKUP($A55,'Import Peak'!$A$3:CV$99,100,FALSE)-VLOOKUP($A55,'Import Peak Change'!$A$106:CV$202,100,FALSE)))</f>
        <v>0</v>
      </c>
      <c r="CW55" s="6">
        <f>IF(ISERROR(VLOOKUP($A55,'Import Peak'!$A$3:CW$99,101,FALSE)-VLOOKUP($A55,'Import Peak Change'!$A$106:CW$202,101,FALSE)),0,(VLOOKUP($A55,'Import Peak'!$A$3:CW$99,101,FALSE)-VLOOKUP($A55,'Import Peak Change'!$A$106:CW$202,101,FALSE)))</f>
        <v>0</v>
      </c>
      <c r="CX55" s="6">
        <f>IF(ISERROR(VLOOKUP($A55,'Import Peak'!$A$3:CX$99,102,FALSE)-VLOOKUP($A55,'Import Peak Change'!$A$106:CX$202,102,FALSE)),0,(VLOOKUP($A55,'Import Peak'!$A$3:CX$99,102,FALSE)-VLOOKUP($A55,'Import Peak Change'!$A$106:CX$202,102,FALSE)))</f>
        <v>0</v>
      </c>
      <c r="CY55" s="6">
        <f>IF(ISERROR(VLOOKUP($A55,'Import Peak'!$A$3:CY$99,103,FALSE)-VLOOKUP($A55,'Import Peak Change'!$A$106:CY$202,103,FALSE)),0,(VLOOKUP($A55,'Import Peak'!$A$3:CY$99,103,FALSE)-VLOOKUP($A55,'Import Peak Change'!$A$106:CY$202,103,FALSE)))</f>
        <v>0</v>
      </c>
      <c r="CZ55" s="6">
        <f>IF(ISERROR(VLOOKUP($A55,'Import Peak'!$A$3:CZ$99,104,FALSE)-VLOOKUP($A55,'Import Peak Change'!$A$106:CZ$202,104,FALSE)),0,(VLOOKUP($A55,'Import Peak'!$A$3:CZ$99,104,FALSE)-VLOOKUP($A55,'Import Peak Change'!$A$106:CZ$202,104,FALSE)))</f>
        <v>0</v>
      </c>
      <c r="DA55" s="6">
        <f>IF(ISERROR(VLOOKUP($A55,'Import Peak'!$A$3:DA$99,105,FALSE)-VLOOKUP($A55,'Import Peak Change'!$A$106:DA$202,105,FALSE)),0,(VLOOKUP($A55,'Import Peak'!$A$3:DA$99,105,FALSE)-VLOOKUP($A55,'Import Peak Change'!$A$106:DA$202,105,FALSE)))</f>
        <v>0</v>
      </c>
      <c r="DB55" s="6">
        <f>IF(ISERROR(VLOOKUP($A55,'Import Peak'!$A$3:DB$99,106,FALSE)-VLOOKUP($A55,'Import Peak Change'!$A$106:DB$202,106,FALSE)),0,(VLOOKUP($A55,'Import Peak'!$A$3:DB$99,106,FALSE)-VLOOKUP($A55,'Import Peak Change'!$A$106:DB$202,106,FALSE)))</f>
        <v>0</v>
      </c>
      <c r="DC55" s="6">
        <f>IF(ISERROR(VLOOKUP($A55,'Import Peak'!$A$3:DC$99,107,FALSE)-VLOOKUP($A55,'Import Peak Change'!$A$106:DC$202,107,FALSE)),0,(VLOOKUP($A55,'Import Peak'!$A$3:DC$99,107,FALSE)-VLOOKUP($A55,'Import Peak Change'!$A$106:DC$202,107,FALSE)))</f>
        <v>0</v>
      </c>
      <c r="DD55" s="6">
        <f>IF(ISERROR(VLOOKUP($A55,'Import Peak'!$A$3:DD$99,108,FALSE)-VLOOKUP($A55,'Import Peak Change'!$A$106:DD$202,108,FALSE)),0,(VLOOKUP($A55,'Import Peak'!$A$3:DD$99,108,FALSE)-VLOOKUP($A55,'Import Peak Change'!$A$106:DD$202,108,FALSE)))</f>
        <v>0</v>
      </c>
      <c r="DE55" s="6">
        <f>IF(ISERROR(VLOOKUP($A55,'Import Peak'!$A$3:DE$99,109,FALSE)-VLOOKUP($A55,'Import Peak Change'!$A$106:DE$202,109,FALSE)),0,(VLOOKUP($A55,'Import Peak'!$A$3:DE$99,109,FALSE)-VLOOKUP($A55,'Import Peak Change'!$A$106:DE$202,109,FALSE)))</f>
        <v>0</v>
      </c>
      <c r="DF55" s="6">
        <f>IF(ISERROR(VLOOKUP($A55,'Import Peak'!$A$3:DF$99,110,FALSE)-VLOOKUP($A55,'Import Peak Change'!$A$106:DF$202,110,FALSE)),0,(VLOOKUP($A55,'Import Peak'!$A$3:DF$99,110,FALSE)-VLOOKUP($A55,'Import Peak Change'!$A$106:DF$202,110,FALSE)))</f>
        <v>0</v>
      </c>
      <c r="DG55" s="6">
        <f>IF(ISERROR(VLOOKUP($A55,'Import Peak'!$A$3:DG$99,111,FALSE)-VLOOKUP($A55,'Import Peak Change'!$A$106:DG$202,111,FALSE)),0,(VLOOKUP($A55,'Import Peak'!$A$3:DG$99,111,FALSE)-VLOOKUP($A55,'Import Peak Change'!$A$106:DG$202,111,FALSE)))</f>
        <v>0</v>
      </c>
      <c r="DH55" s="6">
        <f>IF(ISERROR(VLOOKUP($A55,'Import Peak'!$A$3:DH$99,112,FALSE)-VLOOKUP($A55,'Import Peak Change'!$A$106:DH$202,112,FALSE)),0,(VLOOKUP($A55,'Import Peak'!$A$3:DH$99,112,FALSE)-VLOOKUP($A55,'Import Peak Change'!$A$106:DH$202,112,FALSE)))</f>
        <v>0</v>
      </c>
      <c r="DI55" s="6">
        <f>IF(ISERROR(VLOOKUP($A55,'Import Peak'!$A$3:DI$99,113,FALSE)-VLOOKUP($A55,'Import Peak Change'!$A$106:DI$202,113,FALSE)),0,(VLOOKUP($A55,'Import Peak'!$A$3:DI$99,113,FALSE)-VLOOKUP($A55,'Import Peak Change'!$A$106:DI$202,113,FALSE)))</f>
        <v>0</v>
      </c>
      <c r="DJ55" s="6">
        <f>IF(ISERROR(VLOOKUP($A55,'Import Peak'!$A$3:DJ$99,114,FALSE)-VLOOKUP($A55,'Import Peak Change'!$A$106:DJ$202,114,FALSE)),0,(VLOOKUP($A55,'Import Peak'!$A$3:DJ$99,114,FALSE)-VLOOKUP($A55,'Import Peak Change'!$A$106:DJ$202,114,FALSE)))</f>
        <v>0</v>
      </c>
      <c r="DK55" s="6">
        <f>IF(ISERROR(VLOOKUP($A55,'Import Peak'!$A$3:DK$99,115,FALSE)-VLOOKUP($A55,'Import Peak Change'!$A$106:DK$202,115,FALSE)),0,(VLOOKUP($A55,'Import Peak'!$A$3:DK$99,115,FALSE)-VLOOKUP($A55,'Import Peak Change'!$A$106:DK$202,115,FALSE)))</f>
        <v>0</v>
      </c>
      <c r="DL55" s="6">
        <f>IF(ISERROR(VLOOKUP($A55,'Import Peak'!$A$3:DL$99,116,FALSE)-VLOOKUP($A55,'Import Peak Change'!$A$106:DL$202,116,FALSE)),0,(VLOOKUP($A55,'Import Peak'!$A$3:DL$99,116,FALSE)-VLOOKUP($A55,'Import Peak Change'!$A$106:DL$202,116,FALSE)))</f>
        <v>0</v>
      </c>
      <c r="DM55" s="6">
        <f>IF(ISERROR(VLOOKUP($A55,'Import Peak'!$A$3:DM$99,117,FALSE)-VLOOKUP($A55,'Import Peak Change'!$A$106:DM$202,117,FALSE)),0,(VLOOKUP($A55,'Import Peak'!$A$3:DM$99,117,FALSE)-VLOOKUP($A55,'Import Peak Change'!$A$106:DM$202,117,FALSE)))</f>
        <v>0</v>
      </c>
      <c r="DN55" s="6">
        <f>IF(ISERROR(VLOOKUP($A55,'Import Peak'!$A$3:DN$99,118,FALSE)-VLOOKUP($A55,'Import Peak Change'!$A$106:DN$202,118,FALSE)),0,(VLOOKUP($A55,'Import Peak'!$A$3:DN$99,118,FALSE)-VLOOKUP($A55,'Import Peak Change'!$A$106:DN$202,118,FALSE)))</f>
        <v>0</v>
      </c>
      <c r="DO55" s="6">
        <f>IF(ISERROR(VLOOKUP($A55,'Import Peak'!$A$3:DO$99,119,FALSE)-VLOOKUP($A55,'Import Peak Change'!$A$106:DO$202,119,FALSE)),0,(VLOOKUP($A55,'Import Peak'!$A$3:DO$99,119,FALSE)-VLOOKUP($A55,'Import Peak Change'!$A$106:DO$202,119,FALSE)))</f>
        <v>0</v>
      </c>
      <c r="DP55" s="6">
        <f>IF(ISERROR(VLOOKUP($A55,'Import Peak'!$A$3:DP$99,120,FALSE)-VLOOKUP($A55,'Import Peak Change'!$A$106:DP$202,120,FALSE)),0,(VLOOKUP($A55,'Import Peak'!$A$3:DP$99,120,FALSE)-VLOOKUP($A55,'Import Peak Change'!$A$106:DP$202,120,FALSE)))</f>
        <v>0</v>
      </c>
      <c r="DQ55" s="6">
        <f>IF(ISERROR(VLOOKUP($A55,'Import Peak'!$A$3:DQ$99,121,FALSE)-VLOOKUP($A55,'Import Peak Change'!$A$106:DQ$202,121,FALSE)),0,(VLOOKUP($A55,'Import Peak'!$A$3:DQ$99,121,FALSE)-VLOOKUP($A55,'Import Peak Change'!$A$106:DQ$202,121,FALSE)))</f>
        <v>0</v>
      </c>
      <c r="DR55" s="6">
        <f>IF(ISERROR(VLOOKUP($A55,'Import Peak'!$A$3:DR$99,122,FALSE)-VLOOKUP($A55,'Import Peak Change'!$A$106:DR$202,122,FALSE)),0,(VLOOKUP($A55,'Import Peak'!$A$3:DR$99,122,FALSE)-VLOOKUP($A55,'Import Peak Change'!$A$106:DR$202,122,FALSE)))</f>
        <v>0</v>
      </c>
      <c r="DS55" s="6">
        <f>IF(ISERROR(VLOOKUP($A55,'Import Peak'!$A$3:DS$99,123,FALSE)-VLOOKUP($A55,'Import Peak Change'!$A$106:DS$202,123,FALSE)),0,(VLOOKUP($A55,'Import Peak'!$A$3:DS$99,123,FALSE)-VLOOKUP($A55,'Import Peak Change'!$A$106:DS$202,123,FALSE)))</f>
        <v>0</v>
      </c>
      <c r="DT55" s="6">
        <f>IF(ISERROR(VLOOKUP($A55,'Import Peak'!$A$3:DT$99,124,FALSE)-VLOOKUP($A55,'Import Peak Change'!$A$106:DT$202,124,FALSE)),0,(VLOOKUP($A55,'Import Peak'!$A$3:DT$99,124,FALSE)-VLOOKUP($A55,'Import Peak Change'!$A$106:DT$202,124,FALSE)))</f>
        <v>0</v>
      </c>
      <c r="DU55" s="6">
        <f>IF(ISERROR(VLOOKUP($A55,'Import Peak'!$A$3:DU$99,125,FALSE)-VLOOKUP($A55,'Import Peak Change'!$A$106:DU$202,125,FALSE)),0,(VLOOKUP($A55,'Import Peak'!$A$3:DU$99,125,FALSE)-VLOOKUP($A55,'Import Peak Change'!$A$106:DU$202,125,FALSE)))</f>
        <v>0</v>
      </c>
      <c r="DV55" s="6">
        <f>IF(ISERROR(VLOOKUP($A55,'Import Peak'!$A$3:DV$99,126,FALSE)-VLOOKUP($A55,'Import Peak Change'!$A$106:DV$202,126,FALSE)),0,(VLOOKUP($A55,'Import Peak'!$A$3:DV$99,126,FALSE)-VLOOKUP($A55,'Import Peak Change'!$A$106:DV$202,126,FALSE)))</f>
        <v>0</v>
      </c>
      <c r="DW55" s="6">
        <f>IF(ISERROR(VLOOKUP($A55,'Import Peak'!$A$3:DW$99,127,FALSE)-VLOOKUP($A55,'Import Peak Change'!$A$106:DW$202,127,FALSE)),0,(VLOOKUP($A55,'Import Peak'!$A$3:DW$99,127,FALSE)-VLOOKUP($A55,'Import Peak Change'!$A$106:DW$202,127,FALSE)))</f>
        <v>0</v>
      </c>
      <c r="DX55" s="6">
        <f>IF(ISERROR(VLOOKUP($A55,'Import Peak'!$A$3:DX$99,128,FALSE)-VLOOKUP($A55,'Import Peak Change'!$A$106:DX$202,128,FALSE)),0,(VLOOKUP($A55,'Import Peak'!$A$3:DX$99,128,FALSE)-VLOOKUP($A55,'Import Peak Change'!$A$106:DX$202,128,FALSE)))</f>
        <v>0</v>
      </c>
      <c r="DY55" s="6">
        <f>IF(ISERROR(VLOOKUP($A55,'Import Peak'!$A$3:DY$99,129,FALSE)-VLOOKUP($A55,'Import Peak Change'!$A$106:DY$202,129,FALSE)),0,(VLOOKUP($A55,'Import Peak'!$A$3:DY$99,129,FALSE)-VLOOKUP($A55,'Import Peak Change'!$A$106:DY$202,129,FALSE)))</f>
        <v>0</v>
      </c>
      <c r="DZ55" s="6">
        <f>IF(ISERROR(VLOOKUP($A55,'Import Peak'!$A$3:DZ$99,130,FALSE)-VLOOKUP($A55,'Import Peak Change'!$A$106:DZ$202,130,FALSE)),0,(VLOOKUP($A55,'Import Peak'!$A$3:DZ$99,130,FALSE)-VLOOKUP($A55,'Import Peak Change'!$A$106:DZ$202,130,FALSE)))</f>
        <v>0</v>
      </c>
      <c r="EA55" s="6">
        <f>IF(ISERROR(VLOOKUP($A55,'Import Peak'!$A$3:EA$99,131,FALSE)-VLOOKUP($A55,'Import Peak Change'!$A$106:EA$202,131,FALSE)),0,(VLOOKUP($A55,'Import Peak'!$A$3:EA$99,131,FALSE)-VLOOKUP($A55,'Import Peak Change'!$A$106:EA$202,131,FALSE)))</f>
        <v>0</v>
      </c>
      <c r="EB55" s="6">
        <f>IF(ISERROR(VLOOKUP($A55,'Import Peak'!$A$3:EB$99,132,FALSE)-VLOOKUP($A55,'Import Peak Change'!$A$106:EB$202,132,FALSE)),0,(VLOOKUP($A55,'Import Peak'!$A$3:EB$99,132,FALSE)-VLOOKUP($A55,'Import Peak Change'!$A$106:EB$202,132,FALSE)))</f>
        <v>0</v>
      </c>
      <c r="EC55" s="6">
        <f>IF(ISERROR(VLOOKUP($A55,'Import Peak'!$A$3:EC$99,133,FALSE)-VLOOKUP($A55,'Import Peak Change'!$A$106:EC$202,133,FALSE)),0,(VLOOKUP($A55,'Import Peak'!$A$3:EC$99,133,FALSE)-VLOOKUP($A55,'Import Peak Change'!$A$106:EC$202,133,FALSE)))</f>
        <v>0</v>
      </c>
      <c r="ED55" s="6">
        <f>IF(ISERROR(VLOOKUP($A55,'Import Peak'!$A$3:ED$99,134,FALSE)-VLOOKUP($A55,'Import Peak Change'!$A$106:ED$202,134,FALSE)),0,(VLOOKUP($A55,'Import Peak'!$A$3:ED$99,134,FALSE)-VLOOKUP($A55,'Import Peak Change'!$A$106:ED$202,134,FALSE)))</f>
        <v>0</v>
      </c>
      <c r="EE55" s="6">
        <f>IF(ISERROR(VLOOKUP($A55,'Import Peak'!$A$3:EE$99,135,FALSE)-VLOOKUP($A55,'Import Peak Change'!$A$106:EE$202,135,FALSE)),0,(VLOOKUP($A55,'Import Peak'!$A$3:EE$99,135,FALSE)-VLOOKUP($A55,'Import Peak Change'!$A$106:EE$202,135,FALSE)))</f>
        <v>0</v>
      </c>
      <c r="EF55" s="6">
        <f>IF(ISERROR(VLOOKUP($A55,'Import Peak'!$A$3:EF$99,136,FALSE)-VLOOKUP($A55,'Import Peak Change'!$A$106:EF$202,136,FALSE)),0,(VLOOKUP($A55,'Import Peak'!$A$3:EF$99,136,FALSE)-VLOOKUP($A55,'Import Peak Change'!$A$106:EF$202,136,FALSE)))</f>
        <v>0</v>
      </c>
      <c r="EG55" s="6">
        <f>IF(ISERROR(VLOOKUP($A55,'Import Peak'!$A$3:EG$99,137,FALSE)-VLOOKUP($A55,'Import Peak Change'!$A$106:EG$202,137,FALSE)),0,(VLOOKUP($A55,'Import Peak'!$A$3:EG$99,137,FALSE)-VLOOKUP($A55,'Import Peak Change'!$A$106:EG$202,137,FALSE)))</f>
        <v>0</v>
      </c>
      <c r="EH55" s="6">
        <f>IF(ISERROR(VLOOKUP($A55,'Import Peak'!$A$3:EH$99,138,FALSE)-VLOOKUP($A55,'Import Peak Change'!$A$106:EH$202,138,FALSE)),0,(VLOOKUP($A55,'Import Peak'!$A$3:EH$99,138,FALSE)-VLOOKUP($A55,'Import Peak Change'!$A$106:EH$202,138,FALSE)))</f>
        <v>0</v>
      </c>
      <c r="EI55" s="6">
        <f>IF(ISERROR(VLOOKUP($A55,'Import Peak'!$A$3:EI$99,139,FALSE)-VLOOKUP($A55,'Import Peak Change'!$A$106:EI$202,139,FALSE)),0,(VLOOKUP($A55,'Import Peak'!$A$3:EI$99,139,FALSE)-VLOOKUP($A55,'Import Peak Change'!$A$106:EI$202,139,FALSE)))</f>
        <v>0</v>
      </c>
      <c r="EJ55" s="6">
        <f>IF(ISERROR(VLOOKUP($A55,'Import Peak'!$A$3:EJ$99,140,FALSE)-VLOOKUP($A55,'Import Peak Change'!$A$106:EJ$202,140,FALSE)),0,(VLOOKUP($A55,'Import Peak'!$A$3:EJ$99,140,FALSE)-VLOOKUP($A55,'Import Peak Change'!$A$106:EJ$202,140,FALSE)))</f>
        <v>0</v>
      </c>
      <c r="EK55" s="6">
        <f>IF(ISERROR(VLOOKUP($A55,'Import Peak'!$A$3:EK$99,141,FALSE)-VLOOKUP($A55,'Import Peak Change'!$A$106:EK$202,141,FALSE)),0,(VLOOKUP($A55,'Import Peak'!$A$3:EK$99,141,FALSE)-VLOOKUP($A55,'Import Peak Change'!$A$106:EK$202,141,FALSE)))</f>
        <v>0</v>
      </c>
      <c r="EL55" s="6">
        <f>IF(ISERROR(VLOOKUP($A55,'Import Peak'!$A$3:EL$99,142,FALSE)-VLOOKUP($A55,'Import Peak Change'!$A$106:EL$202,142,FALSE)),0,(VLOOKUP($A55,'Import Peak'!$A$3:EL$99,142,FALSE)-VLOOKUP($A55,'Import Peak Change'!$A$106:EL$202,142,FALSE)))</f>
        <v>0</v>
      </c>
      <c r="EM55" s="6">
        <f>IF(ISERROR(VLOOKUP($A55,'Import Peak'!$A$3:EM$99,143,FALSE)-VLOOKUP($A55,'Import Peak Change'!$A$106:EM$202,143,FALSE)),0,(VLOOKUP($A55,'Import Peak'!$A$3:EM$99,143,FALSE)-VLOOKUP($A55,'Import Peak Change'!$A$106:EM$202,143,FALSE)))</f>
        <v>0</v>
      </c>
      <c r="EN55" s="6">
        <f>IF(ISERROR(VLOOKUP($A55,'Import Peak'!$A$3:EN$99,144,FALSE)-VLOOKUP($A55,'Import Peak Change'!$A$106:EN$202,144,FALSE)),0,(VLOOKUP($A55,'Import Peak'!$A$3:EN$99,144,FALSE)-VLOOKUP($A55,'Import Peak Change'!$A$106:EN$202,144,FALSE)))</f>
        <v>0</v>
      </c>
      <c r="EO55" s="6">
        <f>IF(ISERROR(VLOOKUP($A55,'Import Peak'!$A$3:EO$99,145,FALSE)-VLOOKUP($A55,'Import Peak Change'!$A$106:EO$202,145,FALSE)),0,(VLOOKUP($A55,'Import Peak'!$A$3:EO$99,145,FALSE)-VLOOKUP($A55,'Import Peak Change'!$A$106:EO$202,145,FALSE)))</f>
        <v>0</v>
      </c>
      <c r="EP55" s="6">
        <f>IF(ISERROR(VLOOKUP($A55,'Import Peak'!$A$3:EP$99,146,FALSE)-VLOOKUP($A55,'Import Peak Change'!$A$106:EP$202,146,FALSE)),0,(VLOOKUP($A55,'Import Peak'!$A$3:EP$99,146,FALSE)-VLOOKUP($A55,'Import Peak Change'!$A$106:EP$202,146,FALSE)))</f>
        <v>0</v>
      </c>
      <c r="EQ55" s="6">
        <f>IF(ISERROR(VLOOKUP($A55,'Import Peak'!$A$3:EQ$99,147,FALSE)-VLOOKUP($A55,'Import Peak Change'!$A$106:EQ$202,147,FALSE)),0,(VLOOKUP($A55,'Import Peak'!$A$3:EQ$99,147,FALSE)-VLOOKUP($A55,'Import Peak Change'!$A$106:EQ$202,147,FALSE)))</f>
        <v>0</v>
      </c>
      <c r="ER55" s="6">
        <f>IF(ISERROR(VLOOKUP($A55,'Import Peak'!$A$3:ER$99,148,FALSE)-VLOOKUP($A55,'Import Peak Change'!$A$106:ER$202,148,FALSE)),0,(VLOOKUP($A55,'Import Peak'!$A$3:ER$99,148,FALSE)-VLOOKUP($A55,'Import Peak Change'!$A$106:ER$202,148,FALSE)))</f>
        <v>0</v>
      </c>
      <c r="ES55" s="6">
        <f>IF(ISERROR(VLOOKUP($A55,'Import Peak'!$A$3:ES$99,149,FALSE)-VLOOKUP($A55,'Import Peak Change'!$A$106:ES$202,149,FALSE)),0,(VLOOKUP($A55,'Import Peak'!$A$3:ES$99,149,FALSE)-VLOOKUP($A55,'Import Peak Change'!$A$106:ES$202,149,FALSE)))</f>
        <v>0</v>
      </c>
      <c r="ET55" s="6">
        <f>IF(ISERROR(VLOOKUP($A55,'Import Peak'!$A$3:ET$99,150,FALSE)-VLOOKUP($A55,'Import Peak Change'!$A$106:ET$202,150,FALSE)),0,(VLOOKUP($A55,'Import Peak'!$A$3:ET$99,150,FALSE)-VLOOKUP($A55,'Import Peak Change'!$A$106:ET$202,150,FALSE)))</f>
        <v>0</v>
      </c>
      <c r="EU55" s="6">
        <f>IF(ISERROR(VLOOKUP($A55,'Import Peak'!$A$3:EU$99,151,FALSE)-VLOOKUP($A55,'Import Peak Change'!$A$106:EU$202,151,FALSE)),0,(VLOOKUP($A55,'Import Peak'!$A$3:EU$99,151,FALSE)-VLOOKUP($A55,'Import Peak Change'!$A$106:EU$202,151,FALSE)))</f>
        <v>0</v>
      </c>
      <c r="EV55" s="6">
        <f>IF(ISERROR(VLOOKUP($A55,'Import Peak'!$A$3:EV$99,152,FALSE)-VLOOKUP($A55,'Import Peak Change'!$A$106:EV$202,152,FALSE)),0,(VLOOKUP($A55,'Import Peak'!$A$3:EV$99,152,FALSE)-VLOOKUP($A55,'Import Peak Change'!$A$106:EV$202,152,FALSE)))</f>
        <v>0</v>
      </c>
      <c r="EW55" s="6">
        <f>IF(ISERROR(VLOOKUP($A55,'Import Peak'!$A$3:EW$99,153,FALSE)-VLOOKUP($A55,'Import Peak Change'!$A$106:EW$202,153,FALSE)),0,(VLOOKUP($A55,'Import Peak'!$A$3:EW$99,153,FALSE)-VLOOKUP($A55,'Import Peak Change'!$A$106:EW$202,153,FALSE)))</f>
        <v>0</v>
      </c>
      <c r="EX55" s="6">
        <f>IF(ISERROR(VLOOKUP($A55,'Import Peak'!$A$3:EX$99,154,FALSE)-VLOOKUP($A55,'Import Peak Change'!$A$106:EX$202,154,FALSE)),0,(VLOOKUP($A55,'Import Peak'!$A$3:EX$99,154,FALSE)-VLOOKUP($A55,'Import Peak Change'!$A$106:EX$202,154,FALSE)))</f>
        <v>0</v>
      </c>
      <c r="EY55" s="6">
        <f>IF(ISERROR(VLOOKUP($A55,'Import Peak'!$A$3:EY$99,155,FALSE)-VLOOKUP($A55,'Import Peak Change'!$A$106:EY$202,155,FALSE)),0,(VLOOKUP($A55,'Import Peak'!$A$3:EY$99,155,FALSE)-VLOOKUP($A55,'Import Peak Change'!$A$106:EY$202,155,FALSE)))</f>
        <v>0</v>
      </c>
      <c r="EZ55" s="6">
        <f>IF(ISERROR(VLOOKUP($A55,'Import Peak'!$A$3:EZ$99,156,FALSE)-VLOOKUP($A55,'Import Peak Change'!$A$106:EZ$202,156,FALSE)),0,(VLOOKUP($A55,'Import Peak'!$A$3:EZ$99,156,FALSE)-VLOOKUP($A55,'Import Peak Change'!$A$106:EZ$202,156,FALSE)))</f>
        <v>0</v>
      </c>
      <c r="FA55" s="6">
        <f>IF(ISERROR(VLOOKUP($A55,'Import Peak'!$A$3:FA$99,157,FALSE)-VLOOKUP($A55,'Import Peak Change'!$A$106:FA$202,157,FALSE)),0,(VLOOKUP($A55,'Import Peak'!$A$3:FA$99,157,FALSE)-VLOOKUP($A55,'Import Peak Change'!$A$106:FA$202,157,FALSE)))</f>
        <v>0</v>
      </c>
      <c r="FB55" s="6">
        <f>IF(ISERROR(VLOOKUP($A55,'Import Peak'!$A$3:FB$99,158,FALSE)-VLOOKUP($A55,'Import Peak Change'!$A$106:FB$202,158,FALSE)),0,(VLOOKUP($A55,'Import Peak'!$A$3:FB$99,158,FALSE)-VLOOKUP($A55,'Import Peak Change'!$A$106:FB$202,158,FALSE)))</f>
        <v>0</v>
      </c>
      <c r="FC55" s="6">
        <f>IF(ISERROR(VLOOKUP($A55,'Import Peak'!$A$3:FC$99,159,FALSE)-VLOOKUP($A55,'Import Peak Change'!$A$106:FC$202,159,FALSE)),0,(VLOOKUP($A55,'Import Peak'!$A$3:FC$99,159,FALSE)-VLOOKUP($A55,'Import Peak Change'!$A$106:FC$202,159,FALSE)))</f>
        <v>0</v>
      </c>
      <c r="FD55" s="6">
        <f>IF(ISERROR(VLOOKUP($A55,'Import Peak'!$A$3:FD$99,160,FALSE)-VLOOKUP($A55,'Import Peak Change'!$A$106:FD$202,160,FALSE)),0,(VLOOKUP($A55,'Import Peak'!$A$3:FD$99,160,FALSE)-VLOOKUP($A55,'Import Peak Change'!$A$106:FD$202,160,FALSE)))</f>
        <v>0</v>
      </c>
      <c r="FE55" s="6">
        <f>IF(ISERROR(VLOOKUP($A55,'Import Peak'!$A$3:FE$99,161,FALSE)-VLOOKUP($A55,'Import Peak Change'!$A$106:FE$202,161,FALSE)),0,(VLOOKUP($A55,'Import Peak'!$A$3:FE$99,161,FALSE)-VLOOKUP($A55,'Import Peak Change'!$A$106:FE$202,161,FALSE)))</f>
        <v>0</v>
      </c>
      <c r="FF55" s="6">
        <f>IF(ISERROR(VLOOKUP($A55,'Import Peak'!$A$3:FF$99,162,FALSE)-VLOOKUP($A55,'Import Peak Change'!$A$106:FF$202,162,FALSE)),0,(VLOOKUP($A55,'Import Peak'!$A$3:FF$99,162,FALSE)-VLOOKUP($A55,'Import Peak Change'!$A$106:FF$202,162,FALSE)))</f>
        <v>0</v>
      </c>
      <c r="FG55" s="6">
        <f>IF(ISERROR(VLOOKUP($A55,'Import Peak'!$A$3:FG$99,163,FALSE)-VLOOKUP($A55,'Import Peak Change'!$A$106:FG$202,163,FALSE)),0,(VLOOKUP($A55,'Import Peak'!$A$3:FG$99,163,FALSE)-VLOOKUP($A55,'Import Peak Change'!$A$106:FG$202,163,FALSE)))</f>
        <v>0</v>
      </c>
      <c r="FH55" s="6">
        <f>IF(ISERROR(VLOOKUP($A55,'Import Peak'!$A$3:FH$99,164,FALSE)-VLOOKUP($A55,'Import Peak Change'!$A$106:FH$202,164,FALSE)),0,(VLOOKUP($A55,'Import Peak'!$A$3:FH$99,164,FALSE)-VLOOKUP($A55,'Import Peak Change'!$A$106:FH$202,164,FALSE)))</f>
        <v>0</v>
      </c>
      <c r="FI55" s="6">
        <f>IF(ISERROR(VLOOKUP($A55,'Import Peak'!$A$3:FI$99,165,FALSE)-VLOOKUP($A55,'Import Peak Change'!$A$106:FI$202,165,FALSE)),0,(VLOOKUP($A55,'Import Peak'!$A$3:FI$99,165,FALSE)-VLOOKUP($A55,'Import Peak Change'!$A$106:FI$202,165,FALSE)))</f>
        <v>0</v>
      </c>
      <c r="FJ55" s="6">
        <f>IF(ISERROR(VLOOKUP($A55,'Import Peak'!$A$3:FJ$99,166,FALSE)-VLOOKUP($A55,'Import Peak Change'!$A$106:FJ$202,166,FALSE)),0,(VLOOKUP($A55,'Import Peak'!$A$3:FJ$99,166,FALSE)-VLOOKUP($A55,'Import Peak Change'!$A$106:FJ$202,166,FALSE)))</f>
        <v>0</v>
      </c>
      <c r="FK55" s="6">
        <f>IF(ISERROR(VLOOKUP($A55,'Import Peak'!$A$3:FK$99,167,FALSE)-VLOOKUP($A55,'Import Peak Change'!$A$106:FK$202,167,FALSE)),0,(VLOOKUP($A55,'Import Peak'!$A$3:FK$99,167,FALSE)-VLOOKUP($A55,'Import Peak Change'!$A$106:FK$202,167,FALSE)))</f>
        <v>0</v>
      </c>
      <c r="FL55" s="6">
        <f>IF(ISERROR(VLOOKUP($A55,'Import Peak'!$A$3:FL$99,168,FALSE)-VLOOKUP($A55,'Import Peak Change'!$A$106:FL$202,168,FALSE)),0,(VLOOKUP($A55,'Import Peak'!$A$3:FL$99,168,FALSE)-VLOOKUP($A55,'Import Peak Change'!$A$106:FL$202,168,FALSE)))</f>
        <v>0</v>
      </c>
      <c r="FM55" s="6">
        <f>IF(ISERROR(VLOOKUP($A55,'Import Peak'!$A$3:FM$99,169,FALSE)-VLOOKUP($A55,'Import Peak Change'!$A$106:FM$202,169,FALSE)),0,(VLOOKUP($A55,'Import Peak'!$A$3:FM$99,169,FALSE)-VLOOKUP($A55,'Import Peak Change'!$A$106:FM$202,169,FALSE)))</f>
        <v>0</v>
      </c>
      <c r="FN55" s="6">
        <f>IF(ISERROR(VLOOKUP($A55,'Import Peak'!$A$3:FN$99,170,FALSE)-VLOOKUP($A55,'Import Peak Change'!$A$106:FN$202,170,FALSE)),0,(VLOOKUP($A55,'Import Peak'!$A$3:FN$99,170,FALSE)-VLOOKUP($A55,'Import Peak Change'!$A$106:FN$202,170,FALSE)))</f>
        <v>0</v>
      </c>
      <c r="FO55" s="6">
        <f>IF(ISERROR(VLOOKUP($A55,'Import Peak'!$A$3:FO$99,171,FALSE)-VLOOKUP($A55,'Import Peak Change'!$A$106:FO$202,171,FALSE)),0,(VLOOKUP($A55,'Import Peak'!$A$3:FO$99,171,FALSE)-VLOOKUP($A55,'Import Peak Change'!$A$106:FO$202,171,FALSE)))</f>
        <v>0</v>
      </c>
      <c r="FP55" s="6">
        <f>IF(ISERROR(VLOOKUP($A55,'Import Peak'!$A$3:FP$99,172,FALSE)-VLOOKUP($A55,'Import Peak Change'!$A$106:FP$202,172,FALSE)),0,(VLOOKUP($A55,'Import Peak'!$A$3:FP$99,172,FALSE)-VLOOKUP($A55,'Import Peak Change'!$A$106:FP$202,172,FALSE)))</f>
        <v>0</v>
      </c>
      <c r="FQ55" s="6">
        <f>IF(ISERROR(VLOOKUP($A55,'Import Peak'!$A$3:FQ$99,173,FALSE)-VLOOKUP($A55,'Import Peak Change'!$A$106:FQ$202,173,FALSE)),0,(VLOOKUP($A55,'Import Peak'!$A$3:FQ$99,173,FALSE)-VLOOKUP($A55,'Import Peak Change'!$A$106:FQ$202,173,FALSE)))</f>
        <v>0</v>
      </c>
      <c r="FR55" s="6">
        <f>IF(ISERROR(VLOOKUP($A55,'Import Peak'!$A$3:FR$99,174,FALSE)-VLOOKUP($A55,'Import Peak Change'!$A$106:FR$202,174,FALSE)),0,(VLOOKUP($A55,'Import Peak'!$A$3:FR$99,174,FALSE)-VLOOKUP($A55,'Import Peak Change'!$A$106:FR$202,174,FALSE)))</f>
        <v>0</v>
      </c>
      <c r="FS55" s="6">
        <f>IF(ISERROR(VLOOKUP($A55,'Import Peak'!$A$3:FS$99,175,FALSE)-VLOOKUP($A55,'Import Peak Change'!$A$106:FS$202,175,FALSE)),0,(VLOOKUP($A55,'Import Peak'!$A$3:FS$99,175,FALSE)-VLOOKUP($A55,'Import Peak Change'!$A$106:FS$202,175,FALSE)))</f>
        <v>0</v>
      </c>
      <c r="FT55" s="6">
        <f>IF(ISERROR(VLOOKUP($A55,'Import Peak'!$A$3:FT$99,176,FALSE)-VLOOKUP($A55,'Import Peak Change'!$A$106:FT$202,176,FALSE)),0,(VLOOKUP($A55,'Import Peak'!$A$3:FT$99,176,FALSE)-VLOOKUP($A55,'Import Peak Change'!$A$106:FT$202,176,FALSE)))</f>
        <v>0</v>
      </c>
      <c r="FU55" s="6">
        <f>IF(ISERROR(VLOOKUP($A55,'Import Peak'!$A$3:FU$99,177,FALSE)-VLOOKUP($A55,'Import Peak Change'!$A$106:FU$202,177,FALSE)),0,(VLOOKUP($A55,'Import Peak'!$A$3:FU$99,177,FALSE)-VLOOKUP($A55,'Import Peak Change'!$A$106:FU$202,177,FALSE)))</f>
        <v>0</v>
      </c>
      <c r="FV55" s="6">
        <f>IF(ISERROR(VLOOKUP($A55,'Import Peak'!$A$3:FV$99,178,FALSE)-VLOOKUP($A55,'Import Peak Change'!$A$106:FV$202,178,FALSE)),0,(VLOOKUP($A55,'Import Peak'!$A$3:FV$99,178,FALSE)-VLOOKUP($A55,'Import Peak Change'!$A$106:FV$202,178,FALSE)))</f>
        <v>0</v>
      </c>
      <c r="FW55" s="6">
        <f>IF(ISERROR(VLOOKUP($A55,'Import Peak'!$A$3:FW$99,179,FALSE)-VLOOKUP($A55,'Import Peak Change'!$A$106:FW$202,179,FALSE)),0,(VLOOKUP($A55,'Import Peak'!$A$3:FW$99,179,FALSE)-VLOOKUP($A55,'Import Peak Change'!$A$106:FW$202,179,FALSE)))</f>
        <v>0</v>
      </c>
      <c r="FX55" s="6">
        <f>IF(ISERROR(VLOOKUP($A55,'Import Peak'!$A$3:FX$99,180,FALSE)-VLOOKUP($A55,'Import Peak Change'!$A$106:FX$202,180,FALSE)),0,(VLOOKUP($A55,'Import Peak'!$A$3:FX$99,180,FALSE)-VLOOKUP($A55,'Import Peak Change'!$A$106:FX$202,180,FALSE)))</f>
        <v>0</v>
      </c>
      <c r="FY55" s="6">
        <f>IF(ISERROR(VLOOKUP($A55,'Import Peak'!$A$3:FY$99,181,FALSE)-VLOOKUP($A55,'Import Peak Change'!$A$106:FY$202,181,FALSE)),0,(VLOOKUP($A55,'Import Peak'!$A$3:FY$99,181,FALSE)-VLOOKUP($A55,'Import Peak Change'!$A$106:FY$202,181,FALSE)))</f>
        <v>0</v>
      </c>
      <c r="FZ55" s="6">
        <f>IF(ISERROR(VLOOKUP($A55,'Import Peak'!$A$3:FZ$99,182,FALSE)-VLOOKUP($A55,'Import Peak Change'!$A$106:FZ$202,182,FALSE)),0,(VLOOKUP($A55,'Import Peak'!$A$3:FZ$99,182,FALSE)-VLOOKUP($A55,'Import Peak Change'!$A$106:FZ$202,182,FALSE)))</f>
        <v>0</v>
      </c>
      <c r="GA55" s="6">
        <f>IF(ISERROR(VLOOKUP($A55,'Import Peak'!$A$3:GA$99,183,FALSE)-VLOOKUP($A55,'Import Peak Change'!$A$106:GA$202,183,FALSE)),0,(VLOOKUP($A55,'Import Peak'!$A$3:GA$99,183,FALSE)-VLOOKUP($A55,'Import Peak Change'!$A$106:GA$202,183,FALSE)))</f>
        <v>0</v>
      </c>
      <c r="GB55" s="6">
        <f>IF(ISERROR(VLOOKUP($A55,'Import Peak'!$A$3:GB$99,184,FALSE)-VLOOKUP($A55,'Import Peak Change'!$A$106:GB$202,184,FALSE)),0,(VLOOKUP($A55,'Import Peak'!$A$3:GB$99,184,FALSE)-VLOOKUP($A55,'Import Peak Change'!$A$106:GB$202,184,FALSE)))</f>
        <v>0</v>
      </c>
      <c r="GC55" s="6">
        <f>IF(ISERROR(VLOOKUP($A55,'Import Peak'!$A$3:GC$99,185,FALSE)-VLOOKUP($A55,'Import Peak Change'!$A$106:GC$202,185,FALSE)),0,(VLOOKUP($A55,'Import Peak'!$A$3:GC$99,185,FALSE)-VLOOKUP($A55,'Import Peak Change'!$A$106:GC$202,185,FALSE)))</f>
        <v>0</v>
      </c>
      <c r="GD55" s="6">
        <f>IF(ISERROR(VLOOKUP($A55,'Import Peak'!$A$3:GD$99,186,FALSE)-VLOOKUP($A55,'Import Peak Change'!$A$106:GD$202,186,FALSE)),0,(VLOOKUP($A55,'Import Peak'!$A$3:GD$99,186,FALSE)-VLOOKUP($A55,'Import Peak Change'!$A$106:GD$202,186,FALSE)))</f>
        <v>0</v>
      </c>
      <c r="GE55" s="6">
        <f>IF(ISERROR(VLOOKUP($A55,'Import Peak'!$A$3:GE$99,187,FALSE)-VLOOKUP($A55,'Import Peak Change'!$A$106:GE$202,187,FALSE)),0,(VLOOKUP($A55,'Import Peak'!$A$3:GE$99,187,FALSE)-VLOOKUP($A55,'Import Peak Change'!$A$106:GE$202,187,FALSE)))</f>
        <v>0</v>
      </c>
      <c r="GF55" s="6">
        <f>IF(ISERROR(VLOOKUP($A55,'Import Peak'!$A$3:GF$99,188,FALSE)-VLOOKUP($A55,'Import Peak Change'!$A$106:GF$202,188,FALSE)),0,(VLOOKUP($A55,'Import Peak'!$A$3:GF$99,188,FALSE)-VLOOKUP($A55,'Import Peak Change'!$A$106:GF$202,188,FALSE)))</f>
        <v>0</v>
      </c>
      <c r="GG55" s="6">
        <f>IF(ISERROR(VLOOKUP($A55,'Import Peak'!$A$3:GG$99,189,FALSE)-VLOOKUP($A55,'Import Peak Change'!$A$106:GG$202,189,FALSE)),0,(VLOOKUP($A55,'Import Peak'!$A$3:GG$99,189,FALSE)-VLOOKUP($A55,'Import Peak Change'!$A$106:GG$202,189,FALSE)))</f>
        <v>0</v>
      </c>
      <c r="GH55" s="6">
        <f>IF(ISERROR(VLOOKUP($A55,'Import Peak'!$A$3:GH$99,190,FALSE)-VLOOKUP($A55,'Import Peak Change'!$A$106:GH$202,190,FALSE)),0,(VLOOKUP($A55,'Import Peak'!$A$3:GH$99,190,FALSE)-VLOOKUP($A55,'Import Peak Change'!$A$106:GH$202,190,FALSE)))</f>
        <v>0</v>
      </c>
      <c r="GI55" s="6">
        <f>IF(ISERROR(VLOOKUP($A55,'Import Peak'!$A$3:GI$99,191,FALSE)-VLOOKUP($A55,'Import Peak Change'!$A$106:GI$202,191,FALSE)),0,(VLOOKUP($A55,'Import Peak'!$A$3:GI$99,191,FALSE)-VLOOKUP($A55,'Import Peak Change'!$A$106:GI$202,191,FALSE)))</f>
        <v>0</v>
      </c>
      <c r="GJ55" s="6">
        <f>IF(ISERROR(VLOOKUP($A55,'Import Peak'!$A$3:GJ$99,192,FALSE)-VLOOKUP($A55,'Import Peak Change'!$A$106:GJ$202,192,FALSE)),0,(VLOOKUP($A55,'Import Peak'!$A$3:GJ$99,192,FALSE)-VLOOKUP($A55,'Import Peak Change'!$A$106:GJ$202,192,FALSE)))</f>
        <v>0</v>
      </c>
      <c r="GK55" s="6">
        <f>IF(ISERROR(VLOOKUP($A55,'Import Peak'!$A$3:GK$99,193,FALSE)-VLOOKUP($A55,'Import Peak Change'!$A$106:GK$202,193,FALSE)),0,(VLOOKUP($A55,'Import Peak'!$A$3:GK$99,193,FALSE)-VLOOKUP($A55,'Import Peak Change'!$A$106:GK$202,193,FALSE)))</f>
        <v>0</v>
      </c>
      <c r="GL55" s="6">
        <f>IF(ISERROR(VLOOKUP($A55,'Import Peak'!$A$3:GL$99,194,FALSE)-VLOOKUP($A55,'Import Peak Change'!$A$106:GL$202,194,FALSE)),0,(VLOOKUP($A55,'Import Peak'!$A$3:GL$99,194,FALSE)-VLOOKUP($A55,'Import Peak Change'!$A$106:GL$202,194,FALSE)))</f>
        <v>0</v>
      </c>
      <c r="GM55" s="6">
        <f>IF(ISERROR(VLOOKUP($A55,'Import Peak'!$A$3:GM$99,195,FALSE)-VLOOKUP($A55,'Import Peak Change'!$A$106:GM$202,195,FALSE)),0,(VLOOKUP($A55,'Import Peak'!$A$3:GM$99,195,FALSE)-VLOOKUP($A55,'Import Peak Change'!$A$106:GM$202,195,FALSE)))</f>
        <v>0</v>
      </c>
      <c r="GN55" s="6">
        <f>IF(ISERROR(VLOOKUP($A55,'Import Peak'!$A$3:GN$99,196,FALSE)-VLOOKUP($A55,'Import Peak Change'!$A$106:GN$202,196,FALSE)),0,(VLOOKUP($A55,'Import Peak'!$A$3:GN$99,196,FALSE)-VLOOKUP($A55,'Import Peak Change'!$A$106:GN$202,196,FALSE)))</f>
        <v>0</v>
      </c>
      <c r="GO55" s="6">
        <f>IF(ISERROR(VLOOKUP($A55,'Import Peak'!$A$3:GO$99,197,FALSE)-VLOOKUP($A55,'Import Peak Change'!$A$106:GO$202,197,FALSE)),0,(VLOOKUP($A55,'Import Peak'!$A$3:GO$99,197,FALSE)-VLOOKUP($A55,'Import Peak Change'!$A$106:GO$202,197,FALSE)))</f>
        <v>0</v>
      </c>
      <c r="GP55" s="6">
        <f>IF(ISERROR(VLOOKUP($A55,'Import Peak'!$A$3:GP$99,198,FALSE)-VLOOKUP($A55,'Import Peak Change'!$A$106:GP$202,198,FALSE)),0,(VLOOKUP($A55,'Import Peak'!$A$3:GP$99,198,FALSE)-VLOOKUP($A55,'Import Peak Change'!$A$106:GP$202,198,FALSE)))</f>
        <v>0</v>
      </c>
      <c r="GQ55" s="6">
        <f>IF(ISERROR(VLOOKUP($A55,'Import Peak'!$A$3:GQ$99,199,FALSE)-VLOOKUP($A55,'Import Peak Change'!$A$106:GQ$202,199,FALSE)),0,(VLOOKUP($A55,'Import Peak'!$A$3:GQ$99,199,FALSE)-VLOOKUP($A55,'Import Peak Change'!$A$106:GQ$202,199,FALSE)))</f>
        <v>0</v>
      </c>
      <c r="GR55" s="6">
        <f>IF(ISERROR(VLOOKUP($A55,'Import Peak'!$A$3:GR$99,200,FALSE)-VLOOKUP($A55,'Import Peak Change'!$A$106:GR$202,200,FALSE)),0,(VLOOKUP($A55,'Import Peak'!$A$3:GR$99,200,FALSE)-VLOOKUP($A55,'Import Peak Change'!$A$106:GR$202,200,FALSE)))</f>
        <v>0</v>
      </c>
      <c r="GS55" s="6">
        <f>IF(ISERROR(VLOOKUP($A55,'Import Peak'!$A$3:GS$99,201,FALSE)-VLOOKUP($A55,'Import Peak Change'!$A$106:GS$202,201,FALSE)),0,(VLOOKUP($A55,'Import Peak'!$A$3:GS$99,201,FALSE)-VLOOKUP($A55,'Import Peak Change'!$A$106:GS$202,201,FALSE)))</f>
        <v>0</v>
      </c>
      <c r="GT55" s="6">
        <f>IF(ISERROR(VLOOKUP($A55,'Import Peak'!$A$3:GT$99,202,FALSE)-VLOOKUP($A55,'Import Peak Change'!$A$106:GT$202,202,FALSE)),0,(VLOOKUP($A55,'Import Peak'!$A$3:GT$99,202,FALSE)-VLOOKUP($A55,'Import Peak Change'!$A$106:GT$202,202,FALSE)))</f>
        <v>0</v>
      </c>
      <c r="GU55" s="6">
        <f>IF(ISERROR(VLOOKUP($A55,'Import Peak'!$A$3:GU$99,203,FALSE)-VLOOKUP($A55,'Import Peak Change'!$A$106:GU$202,203,FALSE)),0,(VLOOKUP($A55,'Import Peak'!$A$3:GU$99,203,FALSE)-VLOOKUP($A55,'Import Peak Change'!$A$106:GU$202,203,FALSE)))</f>
        <v>0</v>
      </c>
      <c r="GV55" s="6">
        <f>IF(ISERROR(VLOOKUP($A55,'Import Peak'!$A$3:GV$99,204,FALSE)-VLOOKUP($A55,'Import Peak Change'!$A$106:GV$202,204,FALSE)),0,(VLOOKUP($A55,'Import Peak'!$A$3:GV$99,204,FALSE)-VLOOKUP($A55,'Import Peak Change'!$A$106:GV$202,204,FALSE)))</f>
        <v>0</v>
      </c>
      <c r="GW55" s="6">
        <f>IF(ISERROR(VLOOKUP($A55,'Import Peak'!$A$3:GW$99,205,FALSE)-VLOOKUP($A55,'Import Peak Change'!$A$106:GW$202,205,FALSE)),0,(VLOOKUP($A55,'Import Peak'!$A$3:GW$99,205,FALSE)-VLOOKUP($A55,'Import Peak Change'!$A$106:GW$202,205,FALSE)))</f>
        <v>0</v>
      </c>
      <c r="GX55" s="6">
        <f>IF(ISERROR(VLOOKUP($A55,'Import Peak'!$A$3:GX$99,206,FALSE)-VLOOKUP($A55,'Import Peak Change'!$A$106:GX$202,206,FALSE)),0,(VLOOKUP($A55,'Import Peak'!$A$3:GX$99,206,FALSE)-VLOOKUP($A55,'Import Peak Change'!$A$106:GX$202,206,FALSE)))</f>
        <v>0</v>
      </c>
      <c r="GY55" s="6">
        <f>IF(ISERROR(VLOOKUP($A55,'Import Peak'!$A$3:GY$99,207,FALSE)-VLOOKUP($A55,'Import Peak Change'!$A$106:GY$202,207,FALSE)),0,(VLOOKUP($A55,'Import Peak'!$A$3:GY$99,207,FALSE)-VLOOKUP($A55,'Import Peak Change'!$A$106:GY$202,207,FALSE)))</f>
        <v>0</v>
      </c>
      <c r="GZ55" s="6">
        <f>IF(ISERROR(VLOOKUP($A55,'Import Peak'!$A$3:GZ$99,208,FALSE)-VLOOKUP($A55,'Import Peak Change'!$A$106:GZ$202,208,FALSE)),0,(VLOOKUP($A55,'Import Peak'!$A$3:GZ$99,208,FALSE)-VLOOKUP($A55,'Import Peak Change'!$A$106:GZ$202,208,FALSE)))</f>
        <v>0</v>
      </c>
      <c r="HA55" s="6">
        <f>IF(ISERROR(VLOOKUP($A55,'Import Peak'!$A$3:HA$99,209,FALSE)-VLOOKUP($A55,'Import Peak Change'!$A$106:HA$202,209,FALSE)),0,(VLOOKUP($A55,'Import Peak'!$A$3:HA$99,209,FALSE)-VLOOKUP($A55,'Import Peak Change'!$A$106:HA$202,209,FALSE)))</f>
        <v>0</v>
      </c>
      <c r="HB55" s="6">
        <f>IF(ISERROR(VLOOKUP($A55,'Import Peak'!$A$3:HB$99,210,FALSE)-VLOOKUP($A55,'Import Peak Change'!$A$106:HB$202,210,FALSE)),0,(VLOOKUP($A55,'Import Peak'!$A$3:HB$99,210,FALSE)-VLOOKUP($A55,'Import Peak Change'!$A$106:HB$202,210,FALSE)))</f>
        <v>0</v>
      </c>
      <c r="HC55" s="6">
        <f>IF(ISERROR(VLOOKUP($A55,'Import Peak'!$A$3:HC$99,211,FALSE)-VLOOKUP($A55,'Import Peak Change'!$A$106:HC$202,211,FALSE)),0,(VLOOKUP($A55,'Import Peak'!$A$3:HC$99,211,FALSE)-VLOOKUP($A55,'Import Peak Change'!$A$106:HC$202,211,FALSE)))</f>
        <v>0</v>
      </c>
      <c r="HD55" s="6">
        <f>IF(ISERROR(VLOOKUP($A55,'Import Peak'!$A$3:HD$99,212,FALSE)-VLOOKUP($A55,'Import Peak Change'!$A$106:HD$202,212,FALSE)),0,(VLOOKUP($A55,'Import Peak'!$A$3:HD$99,212,FALSE)-VLOOKUP($A55,'Import Peak Change'!$A$106:HD$202,212,FALSE)))</f>
        <v>0</v>
      </c>
      <c r="HE55" s="6">
        <f>IF(ISERROR(VLOOKUP($A55,'Import Peak'!$A$3:HE$99,213,FALSE)-VLOOKUP($A55,'Import Peak Change'!$A$106:HE$202,213,FALSE)),0,(VLOOKUP($A55,'Import Peak'!$A$3:HE$99,213,FALSE)-VLOOKUP($A55,'Import Peak Change'!$A$106:HE$202,213,FALSE)))</f>
        <v>0</v>
      </c>
      <c r="HF55" s="6">
        <f>IF(ISERROR(VLOOKUP($A55,'Import Peak'!$A$3:HF$99,214,FALSE)-VLOOKUP($A55,'Import Peak Change'!$A$106:HF$202,214,FALSE)),0,(VLOOKUP($A55,'Import Peak'!$A$3:HF$99,214,FALSE)-VLOOKUP($A55,'Import Peak Change'!$A$106:HF$202,214,FALSE)))</f>
        <v>0</v>
      </c>
      <c r="HG55" s="6">
        <f>IF(ISERROR(VLOOKUP($A55,'Import Peak'!$A$3:HG$99,215,FALSE)-VLOOKUP($A55,'Import Peak Change'!$A$106:HG$202,215,FALSE)),0,(VLOOKUP($A55,'Import Peak'!$A$3:HG$99,215,FALSE)-VLOOKUP($A55,'Import Peak Change'!$A$106:HG$202,215,FALSE)))</f>
        <v>0</v>
      </c>
      <c r="HH55" s="6">
        <f>IF(ISERROR(VLOOKUP($A55,'Import Peak'!$A$3:HH$99,216,FALSE)-VLOOKUP($A55,'Import Peak Change'!$A$106:HH$202,216,FALSE)),0,(VLOOKUP($A55,'Import Peak'!$A$3:HH$99,216,FALSE)-VLOOKUP($A55,'Import Peak Change'!$A$106:HH$202,216,FALSE)))</f>
        <v>0</v>
      </c>
      <c r="HI55" s="6">
        <f>IF(ISERROR(VLOOKUP($A55,'Import Peak'!$A$3:HI$99,217,FALSE)-VLOOKUP($A55,'Import Peak Change'!$A$106:HI$202,217,FALSE)),0,(VLOOKUP($A55,'Import Peak'!$A$3:HI$99,217,FALSE)-VLOOKUP($A55,'Import Peak Change'!$A$106:HI$202,217,FALSE)))</f>
        <v>0</v>
      </c>
      <c r="HJ55" s="6">
        <f>IF(ISERROR(VLOOKUP($A55,'Import Peak'!$A$3:HJ$99,218,FALSE)-VLOOKUP($A55,'Import Peak Change'!$A$106:HJ$202,218,FALSE)),0,(VLOOKUP($A55,'Import Peak'!$A$3:HJ$99,218,FALSE)-VLOOKUP($A55,'Import Peak Change'!$A$106:HJ$202,218,FALSE)))</f>
        <v>0</v>
      </c>
      <c r="HK55" s="6">
        <f>IF(ISERROR(VLOOKUP($A55,'Import Peak'!$A$3:HK$99,219,FALSE)-VLOOKUP($A55,'Import Peak Change'!$A$106:HK$202,219,FALSE)),0,(VLOOKUP($A55,'Import Peak'!$A$3:HK$99,219,FALSE)-VLOOKUP($A55,'Import Peak Change'!$A$106:HK$202,219,FALSE)))</f>
        <v>0</v>
      </c>
      <c r="HL55" s="6">
        <f>IF(ISERROR(VLOOKUP($A55,'Import Peak'!$A$3:HL$99,220,FALSE)-VLOOKUP($A55,'Import Peak Change'!$A$106:HL$202,220,FALSE)),0,(VLOOKUP($A55,'Import Peak'!$A$3:HL$99,220,FALSE)-VLOOKUP($A55,'Import Peak Change'!$A$106:HL$202,220,FALSE)))</f>
        <v>0</v>
      </c>
      <c r="HM55" s="6">
        <f>IF(ISERROR(VLOOKUP($A55,'Import Peak'!$A$3:HM$99,221,FALSE)-VLOOKUP($A55,'Import Peak Change'!$A$106:HM$202,221,FALSE)),0,(VLOOKUP($A55,'Import Peak'!$A$3:HM$99,221,FALSE)-VLOOKUP($A55,'Import Peak Change'!$A$106:HM$202,221,FALSE)))</f>
        <v>0</v>
      </c>
      <c r="HN55" s="6">
        <f>IF(ISERROR(VLOOKUP($A55,'Import Peak'!$A$3:HN$99,222,FALSE)-VLOOKUP($A55,'Import Peak Change'!$A$106:HN$202,222,FALSE)),0,(VLOOKUP($A55,'Import Peak'!$A$3:HN$99,222,FALSE)-VLOOKUP($A55,'Import Peak Change'!$A$106:HN$202,222,FALSE)))</f>
        <v>0</v>
      </c>
      <c r="HO55" s="6">
        <f>IF(ISERROR(VLOOKUP($A55,'Import Peak'!$A$3:HO$99,223,FALSE)-VLOOKUP($A55,'Import Peak Change'!$A$106:HO$202,223,FALSE)),0,(VLOOKUP($A55,'Import Peak'!$A$3:HO$99,223,FALSE)-VLOOKUP($A55,'Import Peak Change'!$A$106:HO$202,223,FALSE)))</f>
        <v>0</v>
      </c>
      <c r="HP55" s="6">
        <f>IF(ISERROR(VLOOKUP($A55,'Import Peak'!$A$3:HP$99,224,FALSE)-VLOOKUP($A55,'Import Peak Change'!$A$106:HP$202,224,FALSE)),0,(VLOOKUP($A55,'Import Peak'!$A$3:HP$99,224,FALSE)-VLOOKUP($A55,'Import Peak Change'!$A$106:HP$202,224,FALSE)))</f>
        <v>0</v>
      </c>
      <c r="HQ55" s="6">
        <f>IF(ISERROR(VLOOKUP($A55,'Import Peak'!$A$3:HQ$99,225,FALSE)-VLOOKUP($A55,'Import Peak Change'!$A$106:HQ$202,225,FALSE)),0,(VLOOKUP($A55,'Import Peak'!$A$3:HQ$99,225,FALSE)-VLOOKUP($A55,'Import Peak Change'!$A$106:HQ$202,225,FALSE)))</f>
        <v>0</v>
      </c>
      <c r="HR55" s="6">
        <f>IF(ISERROR(VLOOKUP($A55,'Import Peak'!$A$3:HR$99,226,FALSE)-VLOOKUP($A55,'Import Peak Change'!$A$106:HR$202,226,FALSE)),0,(VLOOKUP($A55,'Import Peak'!$A$3:HR$99,226,FALSE)-VLOOKUP($A55,'Import Peak Change'!$A$106:HR$202,226,FALSE)))</f>
        <v>0</v>
      </c>
      <c r="HS55" s="6">
        <f>IF(ISERROR(VLOOKUP($A55,'Import Peak'!$A$3:HS$99,227,FALSE)-VLOOKUP($A55,'Import Peak Change'!$A$106:HS$202,227,FALSE)),0,(VLOOKUP($A55,'Import Peak'!$A$3:HS$99,227,FALSE)-VLOOKUP($A55,'Import Peak Change'!$A$106:HS$202,227,FALSE)))</f>
        <v>0</v>
      </c>
      <c r="HT55" s="6">
        <f>IF(ISERROR(VLOOKUP($A55,'Import Peak'!$A$3:HT$99,228,FALSE)-VLOOKUP($A55,'Import Peak Change'!$A$106:HT$202,228,FALSE)),0,(VLOOKUP($A55,'Import Peak'!$A$3:HT$99,228,FALSE)-VLOOKUP($A55,'Import Peak Change'!$A$106:HT$202,228,FALSE)))</f>
        <v>0</v>
      </c>
      <c r="HU55" s="6">
        <f>IF(ISERROR(VLOOKUP($A55,'Import Peak'!$A$3:HU$99,229,FALSE)-VLOOKUP($A55,'Import Peak Change'!$A$106:HU$202,229,FALSE)),0,(VLOOKUP($A55,'Import Peak'!$A$3:HU$99,229,FALSE)-VLOOKUP($A55,'Import Peak Change'!$A$106:HU$202,229,FALSE)))</f>
        <v>0</v>
      </c>
      <c r="HV55" s="6">
        <f>IF(ISERROR(VLOOKUP($A55,'Import Peak'!$A$3:HV$99,230,FALSE)-VLOOKUP($A55,'Import Peak Change'!$A$106:HV$202,230,FALSE)),0,(VLOOKUP($A55,'Import Peak'!$A$3:HV$99,230,FALSE)-VLOOKUP($A55,'Import Peak Change'!$A$106:HV$202,230,FALSE)))</f>
        <v>0</v>
      </c>
      <c r="HW55" s="6">
        <f>IF(ISERROR(VLOOKUP($A55,'Import Peak'!$A$3:HW$99,231,FALSE)-VLOOKUP($A55,'Import Peak Change'!$A$106:HW$202,231,FALSE)),0,(VLOOKUP($A55,'Import Peak'!$A$3:HW$99,231,FALSE)-VLOOKUP($A55,'Import Peak Change'!$A$106:HW$202,231,FALSE)))</f>
        <v>0</v>
      </c>
      <c r="HX55" s="6">
        <f>IF(ISERROR(VLOOKUP($A55,'Import Peak'!$A$3:HX$99,232,FALSE)-VLOOKUP($A55,'Import Peak Change'!$A$106:HX$202,232,FALSE)),0,(VLOOKUP($A55,'Import Peak'!$A$3:HX$99,232,FALSE)-VLOOKUP($A55,'Import Peak Change'!$A$106:HX$202,232,FALSE)))</f>
        <v>0</v>
      </c>
      <c r="HY55" s="6">
        <f>IF(ISERROR(VLOOKUP($A55,'Import Peak'!$A$3:HY$99,233,FALSE)-VLOOKUP($A55,'Import Peak Change'!$A$106:HY$202,233,FALSE)),0,(VLOOKUP($A55,'Import Peak'!$A$3:HY$99,233,FALSE)-VLOOKUP($A55,'Import Peak Change'!$A$106:HY$202,233,FALSE)))</f>
        <v>0</v>
      </c>
      <c r="HZ55" s="6">
        <f>IF(ISERROR(VLOOKUP($A55,'Import Peak'!$A$3:HZ$99,234,FALSE)-VLOOKUP($A55,'Import Peak Change'!$A$106:HZ$202,234,FALSE)),0,(VLOOKUP($A55,'Import Peak'!$A$3:HZ$99,234,FALSE)-VLOOKUP($A55,'Import Peak Change'!$A$106:HZ$202,234,FALSE)))</f>
        <v>0</v>
      </c>
      <c r="IA55" s="6">
        <f>IF(ISERROR(VLOOKUP($A55,'Import Peak'!$A$3:IA$99,235,FALSE)-VLOOKUP($A55,'Import Peak Change'!$A$106:IA$202,235,FALSE)),0,(VLOOKUP($A55,'Import Peak'!$A$3:IA$99,235,FALSE)-VLOOKUP($A55,'Import Peak Change'!$A$106:IA$202,235,FALSE)))</f>
        <v>0</v>
      </c>
      <c r="IB55" s="6">
        <f>IF(ISERROR(VLOOKUP($A55,'Import Peak'!$A$3:IB$99,236,FALSE)-VLOOKUP($A55,'Import Peak Change'!$A$106:IB$202,236,FALSE)),0,(VLOOKUP($A55,'Import Peak'!$A$3:IB$99,236,FALSE)-VLOOKUP($A55,'Import Peak Change'!$A$106:IB$202,236,FALSE)))</f>
        <v>0</v>
      </c>
      <c r="IC55" s="6">
        <f>IF(ISERROR(VLOOKUP($A55,'Import Peak'!$A$3:IC$99,237,FALSE)-VLOOKUP($A55,'Import Peak Change'!$A$106:IC$202,237,FALSE)),0,(VLOOKUP($A55,'Import Peak'!$A$3:IC$99,237,FALSE)-VLOOKUP($A55,'Import Peak Change'!$A$106:IC$202,237,FALSE)))</f>
        <v>0</v>
      </c>
      <c r="ID55" s="6">
        <f>IF(ISERROR(VLOOKUP($A55,'Import Peak'!$A$3:ID$99,238,FALSE)-VLOOKUP($A55,'Import Peak Change'!$A$106:ID$202,238,FALSE)),0,(VLOOKUP($A55,'Import Peak'!$A$3:ID$99,238,FALSE)-VLOOKUP($A55,'Import Peak Change'!$A$106:ID$202,238,FALSE)))</f>
        <v>0</v>
      </c>
      <c r="IE55" s="6">
        <f>IF(ISERROR(VLOOKUP($A55,'Import Peak'!$A$3:IE$99,239,FALSE)-VLOOKUP($A55,'Import Peak Change'!$A$106:IE$202,239,FALSE)),0,(VLOOKUP($A55,'Import Peak'!$A$3:IE$99,239,FALSE)-VLOOKUP($A55,'Import Peak Change'!$A$106:IE$202,239,FALSE)))</f>
        <v>0</v>
      </c>
    </row>
    <row r="56" spans="1:239">
      <c r="A56" s="168" t="str">
        <f>IF('Import Peak'!A53=0,"",'Import Peak'!A53)</f>
        <v/>
      </c>
      <c r="B56" s="6"/>
      <c r="C56" s="6"/>
      <c r="D56" s="6"/>
      <c r="E56" s="6"/>
      <c r="F56" s="6"/>
      <c r="G56" s="6">
        <f>IF(ISERROR(VLOOKUP($A56,'Import Peak'!$A$3:G$99,7,FALSE)-VLOOKUP($A56,'Import Peak Change'!$A$106:G$202,7,FALSE)),0,(VLOOKUP($A56,'Import Peak'!$A$3:G$99,7,FALSE)-VLOOKUP($A56,'Import Peak Change'!$A$106:G$202,7,FALSE)))</f>
        <v>0</v>
      </c>
      <c r="H56" s="6">
        <f>IF(ISERROR(VLOOKUP($A56,'Import Peak'!$A$3:H$99,8,FALSE)-VLOOKUP($A56,'Import Peak Change'!$A$106:H$202,8,FALSE)),0,(VLOOKUP($A56,'Import Peak'!$A$3:H$99,8,FALSE)-VLOOKUP($A56,'Import Peak Change'!$A$106:H$202,8,FALSE)))</f>
        <v>0</v>
      </c>
      <c r="I56" s="6">
        <f>IF(ISERROR(VLOOKUP($A56,'Import Peak'!$A$3:I$99,9,FALSE)-VLOOKUP($A56,'Import Peak Change'!$A$106:I$202,9,FALSE)),0,(VLOOKUP($A56,'Import Peak'!$A$3:I$99,9,FALSE)-VLOOKUP($A56,'Import Peak Change'!$A$106:I$202,9,FALSE)))</f>
        <v>0</v>
      </c>
      <c r="J56" s="6">
        <f>IF(ISERROR(VLOOKUP($A56,'Import Peak'!$A$3:J$99,10,FALSE)-VLOOKUP($A56,'Import Peak Change'!$A$106:J$202,10,FALSE)),0,(VLOOKUP($A56,'Import Peak'!$A$3:J$99,10,FALSE)-VLOOKUP($A56,'Import Peak Change'!$A$106:J$202,10,FALSE)))</f>
        <v>0</v>
      </c>
      <c r="K56" s="6">
        <f>IF(ISERROR(VLOOKUP($A56,'Import Peak'!$A$3:K$99,11,FALSE)-VLOOKUP($A56,'Import Peak Change'!$A$106:K$202,11,FALSE)),0,(VLOOKUP($A56,'Import Peak'!$A$3:K$99,11,FALSE)-VLOOKUP($A56,'Import Peak Change'!$A$106:K$202,11,FALSE)))</f>
        <v>0</v>
      </c>
      <c r="L56" s="6">
        <f>IF(ISERROR(VLOOKUP($A56,'Import Peak'!$A$3:L$99,12,FALSE)-VLOOKUP($A56,'Import Peak Change'!$A$106:L$202,12,FALSE)),0,(VLOOKUP($A56,'Import Peak'!$A$3:L$99,12,FALSE)-VLOOKUP($A56,'Import Peak Change'!$A$106:L$202,12,FALSE)))</f>
        <v>0</v>
      </c>
      <c r="M56" s="6">
        <f>IF(ISERROR(VLOOKUP($A56,'Import Peak'!$A$3:M$99,13,FALSE)-VLOOKUP($A56,'Import Peak Change'!$A$106:M$202,13,FALSE)),0,(VLOOKUP($A56,'Import Peak'!$A$3:M$99,13,FALSE)-VLOOKUP($A56,'Import Peak Change'!$A$106:M$202,13,FALSE)))</f>
        <v>0</v>
      </c>
      <c r="N56" s="6">
        <f>IF(ISERROR(VLOOKUP($A56,'Import Peak'!$A$3:N$99,14,FALSE)-VLOOKUP($A56,'Import Peak Change'!$A$106:N$202,14,FALSE)),0,(VLOOKUP($A56,'Import Peak'!$A$3:N$99,14,FALSE)-VLOOKUP($A56,'Import Peak Change'!$A$106:N$202,14,FALSE)))</f>
        <v>0</v>
      </c>
      <c r="O56" s="6">
        <f>IF(ISERROR(VLOOKUP($A56,'Import Peak'!$A$3:O$99,15,FALSE)-VLOOKUP($A56,'Import Peak Change'!$A$106:O$202,15,FALSE)),0,(VLOOKUP($A56,'Import Peak'!$A$3:O$99,15,FALSE)-VLOOKUP($A56,'Import Peak Change'!$A$106:O$202,15,FALSE)))</f>
        <v>0</v>
      </c>
      <c r="P56" s="6">
        <f>IF(ISERROR(VLOOKUP($A56,'Import Peak'!$A$3:P$99,16,FALSE)-VLOOKUP($A56,'Import Peak Change'!$A$106:P$202,16,FALSE)),0,(VLOOKUP($A56,'Import Peak'!$A$3:P$99,16,FALSE)-VLOOKUP($A56,'Import Peak Change'!$A$106:P$202,16,FALSE)))</f>
        <v>0</v>
      </c>
      <c r="Q56" s="6">
        <f>IF(ISERROR(VLOOKUP($A56,'Import Peak'!$A$3:Q$99,17,FALSE)-VLOOKUP($A56,'Import Peak Change'!$A$106:Q$202,17,FALSE)),0,(VLOOKUP($A56,'Import Peak'!$A$3:Q$99,17,FALSE)-VLOOKUP($A56,'Import Peak Change'!$A$106:Q$202,17,FALSE)))</f>
        <v>0</v>
      </c>
      <c r="R56" s="6">
        <f>IF(ISERROR(VLOOKUP($A56,'Import Peak'!$A$3:R$99,18,FALSE)-VLOOKUP($A56,'Import Peak Change'!$A$106:R$202,18,FALSE)),0,(VLOOKUP($A56,'Import Peak'!$A$3:R$99,18,FALSE)-VLOOKUP($A56,'Import Peak Change'!$A$106:R$202,18,FALSE)))</f>
        <v>0</v>
      </c>
      <c r="S56" s="6">
        <f>IF(ISERROR(VLOOKUP($A56,'Import Peak'!$A$3:S$99,19,FALSE)-VLOOKUP($A56,'Import Peak Change'!$A$106:S$202,19,FALSE)),0,(VLOOKUP($A56,'Import Peak'!$A$3:S$99,19,FALSE)-VLOOKUP($A56,'Import Peak Change'!$A$106:S$202,19,FALSE)))</f>
        <v>0</v>
      </c>
      <c r="T56" s="6">
        <f>IF(ISERROR(VLOOKUP($A56,'Import Peak'!$A$3:T$99,20,FALSE)-VLOOKUP($A56,'Import Peak Change'!$A$106:T$202,20,FALSE)),0,(VLOOKUP($A56,'Import Peak'!$A$3:T$99,20,FALSE)-VLOOKUP($A56,'Import Peak Change'!$A$106:T$202,20,FALSE)))</f>
        <v>0</v>
      </c>
      <c r="U56" s="6">
        <f>IF(ISERROR(VLOOKUP($A56,'Import Peak'!$A$3:U$99,21,FALSE)-VLOOKUP($A56,'Import Peak Change'!$A$106:U$202,21,FALSE)),0,(VLOOKUP($A56,'Import Peak'!$A$3:U$99,21,FALSE)-VLOOKUP($A56,'Import Peak Change'!$A$106:U$202,21,FALSE)))</f>
        <v>0</v>
      </c>
      <c r="V56" s="6">
        <f>IF(ISERROR(VLOOKUP($A56,'Import Peak'!$A$3:V$99,22,FALSE)-VLOOKUP($A56,'Import Peak Change'!$A$106:V$202,22,FALSE)),0,(VLOOKUP($A56,'Import Peak'!$A$3:V$99,22,FALSE)-VLOOKUP($A56,'Import Peak Change'!$A$106:V$202,22,FALSE)))</f>
        <v>0</v>
      </c>
      <c r="W56" s="6">
        <f>IF(ISERROR(VLOOKUP($A56,'Import Peak'!$A$3:W$99,23,FALSE)-VLOOKUP($A56,'Import Peak Change'!$A$106:W$202,23,FALSE)),0,(VLOOKUP($A56,'Import Peak'!$A$3:W$99,23,FALSE)-VLOOKUP($A56,'Import Peak Change'!$A$106:W$202,23,FALSE)))</f>
        <v>0</v>
      </c>
      <c r="X56" s="6">
        <f>IF(ISERROR(VLOOKUP($A56,'Import Peak'!$A$3:X$99,24,FALSE)-VLOOKUP($A56,'Import Peak Change'!$A$106:X$202,24,FALSE)),0,(VLOOKUP($A56,'Import Peak'!$A$3:X$99,24,FALSE)-VLOOKUP($A56,'Import Peak Change'!$A$106:X$202,24,FALSE)))</f>
        <v>0</v>
      </c>
      <c r="Y56" s="6">
        <f>IF(ISERROR(VLOOKUP($A56,'Import Peak'!$A$3:Y$99,25,FALSE)-VLOOKUP($A56,'Import Peak Change'!$A$106:Y$202,25,FALSE)),0,(VLOOKUP($A56,'Import Peak'!$A$3:Y$99,25,FALSE)-VLOOKUP($A56,'Import Peak Change'!$A$106:Y$202,25,FALSE)))</f>
        <v>0</v>
      </c>
      <c r="Z56" s="6">
        <f>IF(ISERROR(VLOOKUP($A56,'Import Peak'!$A$3:Z$99,26,FALSE)-VLOOKUP($A56,'Import Peak Change'!$A$106:Z$202,26,FALSE)),0,(VLOOKUP($A56,'Import Peak'!$A$3:Z$99,26,FALSE)-VLOOKUP($A56,'Import Peak Change'!$A$106:Z$202,26,FALSE)))</f>
        <v>0</v>
      </c>
      <c r="AA56" s="6">
        <f>IF(ISERROR(VLOOKUP($A56,'Import Peak'!$A$3:AA$99,27,FALSE)-VLOOKUP($A56,'Import Peak Change'!$A$106:AA$202,27,FALSE)),0,(VLOOKUP($A56,'Import Peak'!$A$3:AA$99,27,FALSE)-VLOOKUP($A56,'Import Peak Change'!$A$106:AA$202,27,FALSE)))</f>
        <v>0</v>
      </c>
      <c r="AB56" s="6">
        <f>IF(ISERROR(VLOOKUP($A56,'Import Peak'!$A$3:AB$99,28,FALSE)-VLOOKUP($A56,'Import Peak Change'!$A$106:AB$202,28,FALSE)),0,(VLOOKUP($A56,'Import Peak'!$A$3:AB$99,28,FALSE)-VLOOKUP($A56,'Import Peak Change'!$A$106:AB$202,28,FALSE)))</f>
        <v>0</v>
      </c>
      <c r="AC56" s="6">
        <f>IF(ISERROR(VLOOKUP($A56,'Import Peak'!$A$3:AC$99,29,FALSE)-VLOOKUP($A56,'Import Peak Change'!$A$106:AC$202,29,FALSE)),0,(VLOOKUP($A56,'Import Peak'!$A$3:AC$99,29,FALSE)-VLOOKUP($A56,'Import Peak Change'!$A$106:AC$202,29,FALSE)))</f>
        <v>0</v>
      </c>
      <c r="AD56" s="6">
        <f>IF(ISERROR(VLOOKUP($A56,'Import Peak'!$A$3:AD$99,30,FALSE)-VLOOKUP($A56,'Import Peak Change'!$A$106:AD$202,30,FALSE)),0,(VLOOKUP($A56,'Import Peak'!$A$3:AD$99,30,FALSE)-VLOOKUP($A56,'Import Peak Change'!$A$106:AD$202,30,FALSE)))</f>
        <v>0</v>
      </c>
      <c r="AE56" s="6">
        <f>IF(ISERROR(VLOOKUP($A56,'Import Peak'!$A$3:AE$99,31,FALSE)-VLOOKUP($A56,'Import Peak Change'!$A$106:AE$202,31,FALSE)),0,(VLOOKUP($A56,'Import Peak'!$A$3:AE$99,31,FALSE)-VLOOKUP($A56,'Import Peak Change'!$A$106:AE$202,31,FALSE)))</f>
        <v>0</v>
      </c>
      <c r="AF56" s="6">
        <f>IF(ISERROR(VLOOKUP($A56,'Import Peak'!$A$3:AF$99,32,FALSE)-VLOOKUP($A56,'Import Peak Change'!$A$106:AF$202,32,FALSE)),0,(VLOOKUP($A56,'Import Peak'!$A$3:AF$99,32,FALSE)-VLOOKUP($A56,'Import Peak Change'!$A$106:AF$202,32,FALSE)))</f>
        <v>0</v>
      </c>
      <c r="AG56" s="6">
        <f>IF(ISERROR(VLOOKUP($A56,'Import Peak'!$A$3:AG$99,33,FALSE)-VLOOKUP($A56,'Import Peak Change'!$A$106:AG$202,33,FALSE)),0,(VLOOKUP($A56,'Import Peak'!$A$3:AG$99,33,FALSE)-VLOOKUP($A56,'Import Peak Change'!$A$106:AG$202,33,FALSE)))</f>
        <v>0</v>
      </c>
      <c r="AH56" s="6">
        <f>IF(ISERROR(VLOOKUP($A56,'Import Peak'!$A$3:AH$99,34,FALSE)-VLOOKUP($A56,'Import Peak Change'!$A$106:AH$202,34,FALSE)),0,(VLOOKUP($A56,'Import Peak'!$A$3:AH$99,34,FALSE)-VLOOKUP($A56,'Import Peak Change'!$A$106:AH$202,34,FALSE)))</f>
        <v>0</v>
      </c>
      <c r="AI56" s="6">
        <f>IF(ISERROR(VLOOKUP($A56,'Import Peak'!$A$3:AI$99,35,FALSE)-VLOOKUP($A56,'Import Peak Change'!$A$106:AI$202,35,FALSE)),0,(VLOOKUP($A56,'Import Peak'!$A$3:AI$99,35,FALSE)-VLOOKUP($A56,'Import Peak Change'!$A$106:AI$202,35,FALSE)))</f>
        <v>0</v>
      </c>
      <c r="AJ56" s="6">
        <f>IF(ISERROR(VLOOKUP($A56,'Import Peak'!$A$3:AJ$99,36,FALSE)-VLOOKUP($A56,'Import Peak Change'!$A$106:AJ$202,36,FALSE)),0,(VLOOKUP($A56,'Import Peak'!$A$3:AJ$99,36,FALSE)-VLOOKUP($A56,'Import Peak Change'!$A$106:AJ$202,36,FALSE)))</f>
        <v>0</v>
      </c>
      <c r="AK56" s="6">
        <f>IF(ISERROR(VLOOKUP($A56,'Import Peak'!$A$3:AK$99,37,FALSE)-VLOOKUP($A56,'Import Peak Change'!$A$106:AK$202,37,FALSE)),0,(VLOOKUP($A56,'Import Peak'!$A$3:AK$99,37,FALSE)-VLOOKUP($A56,'Import Peak Change'!$A$106:AK$202,37,FALSE)))</f>
        <v>0</v>
      </c>
      <c r="AL56" s="6">
        <f>IF(ISERROR(VLOOKUP($A56,'Import Peak'!$A$3:AL$99,38,FALSE)-VLOOKUP($A56,'Import Peak Change'!$A$106:AL$202,38,FALSE)),0,(VLOOKUP($A56,'Import Peak'!$A$3:AL$99,38,FALSE)-VLOOKUP($A56,'Import Peak Change'!$A$106:AL$202,38,FALSE)))</f>
        <v>0</v>
      </c>
      <c r="AM56" s="6">
        <f>IF(ISERROR(VLOOKUP($A56,'Import Peak'!$A$3:AM$99,39,FALSE)-VLOOKUP($A56,'Import Peak Change'!$A$106:AM$202,39,FALSE)),0,(VLOOKUP($A56,'Import Peak'!$A$3:AM$99,39,FALSE)-VLOOKUP($A56,'Import Peak Change'!$A$106:AM$202,39,FALSE)))</f>
        <v>0</v>
      </c>
      <c r="AN56" s="6">
        <f>IF(ISERROR(VLOOKUP($A56,'Import Peak'!$A$3:AN$99,40,FALSE)-VLOOKUP($A56,'Import Peak Change'!$A$106:AN$202,40,FALSE)),0,(VLOOKUP($A56,'Import Peak'!$A$3:AN$99,40,FALSE)-VLOOKUP($A56,'Import Peak Change'!$A$106:AN$202,40,FALSE)))</f>
        <v>0</v>
      </c>
      <c r="AO56" s="6">
        <f>IF(ISERROR(VLOOKUP($A56,'Import Peak'!$A$3:AO$99,41,FALSE)-VLOOKUP($A56,'Import Peak Change'!$A$106:AO$202,41,FALSE)),0,(VLOOKUP($A56,'Import Peak'!$A$3:AO$99,41,FALSE)-VLOOKUP($A56,'Import Peak Change'!$A$106:AO$202,41,FALSE)))</f>
        <v>0</v>
      </c>
      <c r="AP56" s="6">
        <f>IF(ISERROR(VLOOKUP($A56,'Import Peak'!$A$3:AP$99,42,FALSE)-VLOOKUP($A56,'Import Peak Change'!$A$106:AP$202,42,FALSE)),0,(VLOOKUP($A56,'Import Peak'!$A$3:AP$99,42,FALSE)-VLOOKUP($A56,'Import Peak Change'!$A$106:AP$202,42,FALSE)))</f>
        <v>0</v>
      </c>
      <c r="AQ56" s="6">
        <f>IF(ISERROR(VLOOKUP($A56,'Import Peak'!$A$3:AQ$99,43,FALSE)-VLOOKUP($A56,'Import Peak Change'!$A$106:AQ$202,43,FALSE)),0,(VLOOKUP($A56,'Import Peak'!$A$3:AQ$99,43,FALSE)-VLOOKUP($A56,'Import Peak Change'!$A$106:AQ$202,43,FALSE)))</f>
        <v>0</v>
      </c>
      <c r="AR56" s="6">
        <f>IF(ISERROR(VLOOKUP($A56,'Import Peak'!$A$3:AR$99,44,FALSE)-VLOOKUP($A56,'Import Peak Change'!$A$106:AR$202,44,FALSE)),0,(VLOOKUP($A56,'Import Peak'!$A$3:AR$99,44,FALSE)-VLOOKUP($A56,'Import Peak Change'!$A$106:AR$202,44,FALSE)))</f>
        <v>0</v>
      </c>
      <c r="AS56" s="6">
        <f>IF(ISERROR(VLOOKUP($A56,'Import Peak'!$A$3:AS$99,45,FALSE)-VLOOKUP($A56,'Import Peak Change'!$A$106:AS$202,45,FALSE)),0,(VLOOKUP($A56,'Import Peak'!$A$3:AS$99,45,FALSE)-VLOOKUP($A56,'Import Peak Change'!$A$106:AS$202,45,FALSE)))</f>
        <v>0</v>
      </c>
      <c r="AT56" s="6">
        <f>IF(ISERROR(VLOOKUP($A56,'Import Peak'!$A$3:AT$99,46,FALSE)-VLOOKUP($A56,'Import Peak Change'!$A$106:AT$202,46,FALSE)),0,(VLOOKUP($A56,'Import Peak'!$A$3:AT$99,46,FALSE)-VLOOKUP($A56,'Import Peak Change'!$A$106:AT$202,46,FALSE)))</f>
        <v>0</v>
      </c>
      <c r="AU56" s="6">
        <f>IF(ISERROR(VLOOKUP($A56,'Import Peak'!$A$3:AU$99,47,FALSE)-VLOOKUP($A56,'Import Peak Change'!$A$106:AU$202,47,FALSE)),0,(VLOOKUP($A56,'Import Peak'!$A$3:AU$99,47,FALSE)-VLOOKUP($A56,'Import Peak Change'!$A$106:AU$202,47,FALSE)))</f>
        <v>0</v>
      </c>
      <c r="AV56" s="6">
        <f>IF(ISERROR(VLOOKUP($A56,'Import Peak'!$A$3:AV$99,48,FALSE)-VLOOKUP($A56,'Import Peak Change'!$A$106:AV$202,48,FALSE)),0,(VLOOKUP($A56,'Import Peak'!$A$3:AV$99,48,FALSE)-VLOOKUP($A56,'Import Peak Change'!$A$106:AV$202,48,FALSE)))</f>
        <v>0</v>
      </c>
      <c r="AW56" s="6">
        <f>IF(ISERROR(VLOOKUP($A56,'Import Peak'!$A$3:AW$99,49,FALSE)-VLOOKUP($A56,'Import Peak Change'!$A$106:AW$202,49,FALSE)),0,(VLOOKUP($A56,'Import Peak'!$A$3:AW$99,49,FALSE)-VLOOKUP($A56,'Import Peak Change'!$A$106:AW$202,49,FALSE)))</f>
        <v>0</v>
      </c>
      <c r="AX56" s="6">
        <f>IF(ISERROR(VLOOKUP($A56,'Import Peak'!$A$3:AX$99,50,FALSE)-VLOOKUP($A56,'Import Peak Change'!$A$106:AX$202,50,FALSE)),0,(VLOOKUP($A56,'Import Peak'!$A$3:AX$99,50,FALSE)-VLOOKUP($A56,'Import Peak Change'!$A$106:AX$202,50,FALSE)))</f>
        <v>0</v>
      </c>
      <c r="AY56" s="6">
        <f>IF(ISERROR(VLOOKUP($A56,'Import Peak'!$A$3:AY$99,51,FALSE)-VLOOKUP($A56,'Import Peak Change'!$A$106:AY$202,51,FALSE)),0,(VLOOKUP($A56,'Import Peak'!$A$3:AY$99,51,FALSE)-VLOOKUP($A56,'Import Peak Change'!$A$106:AY$202,51,FALSE)))</f>
        <v>0</v>
      </c>
      <c r="AZ56" s="6">
        <f>IF(ISERROR(VLOOKUP($A56,'Import Peak'!$A$3:AZ$99,52,FALSE)-VLOOKUP($A56,'Import Peak Change'!$A$106:AZ$202,52,FALSE)),0,(VLOOKUP($A56,'Import Peak'!$A$3:AZ$99,52,FALSE)-VLOOKUP($A56,'Import Peak Change'!$A$106:AZ$202,52,FALSE)))</f>
        <v>0</v>
      </c>
      <c r="BA56" s="6">
        <f>IF(ISERROR(VLOOKUP($A56,'Import Peak'!$A$3:BA$99,53,FALSE)-VLOOKUP($A56,'Import Peak Change'!$A$106:BA$202,53,FALSE)),0,(VLOOKUP($A56,'Import Peak'!$A$3:BA$99,53,FALSE)-VLOOKUP($A56,'Import Peak Change'!$A$106:BA$202,53,FALSE)))</f>
        <v>0</v>
      </c>
      <c r="BB56" s="6">
        <f>IF(ISERROR(VLOOKUP($A56,'Import Peak'!$A$3:BB$99,54,FALSE)-VLOOKUP($A56,'Import Peak Change'!$A$106:BB$202,54,FALSE)),0,(VLOOKUP($A56,'Import Peak'!$A$3:BB$99,54,FALSE)-VLOOKUP($A56,'Import Peak Change'!$A$106:BB$202,54,FALSE)))</f>
        <v>0</v>
      </c>
      <c r="BC56" s="6">
        <f>IF(ISERROR(VLOOKUP($A56,'Import Peak'!$A$3:BC$99,55,FALSE)-VLOOKUP($A56,'Import Peak Change'!$A$106:BC$202,55,FALSE)),0,(VLOOKUP($A56,'Import Peak'!$A$3:BC$99,55,FALSE)-VLOOKUP($A56,'Import Peak Change'!$A$106:BC$202,55,FALSE)))</f>
        <v>0</v>
      </c>
      <c r="BD56" s="6">
        <f>IF(ISERROR(VLOOKUP($A56,'Import Peak'!$A$3:BD$99,56,FALSE)-VLOOKUP($A56,'Import Peak Change'!$A$106:BD$202,56,FALSE)),0,(VLOOKUP($A56,'Import Peak'!$A$3:BD$99,56,FALSE)-VLOOKUP($A56,'Import Peak Change'!$A$106:BD$202,56,FALSE)))</f>
        <v>0</v>
      </c>
      <c r="BE56" s="6">
        <f>IF(ISERROR(VLOOKUP($A56,'Import Peak'!$A$3:BE$99,57,FALSE)-VLOOKUP($A56,'Import Peak Change'!$A$106:BE$202,57,FALSE)),0,(VLOOKUP($A56,'Import Peak'!$A$3:BE$99,57,FALSE)-VLOOKUP($A56,'Import Peak Change'!$A$106:BE$202,57,FALSE)))</f>
        <v>0</v>
      </c>
      <c r="BF56" s="6">
        <f>IF(ISERROR(VLOOKUP($A56,'Import Peak'!$A$3:BF$99,58,FALSE)-VLOOKUP($A56,'Import Peak Change'!$A$106:BF$202,58,FALSE)),0,(VLOOKUP($A56,'Import Peak'!$A$3:BF$99,58,FALSE)-VLOOKUP($A56,'Import Peak Change'!$A$106:BF$202,58,FALSE)))</f>
        <v>0</v>
      </c>
      <c r="BG56" s="6">
        <f>IF(ISERROR(VLOOKUP($A56,'Import Peak'!$A$3:BG$99,59,FALSE)-VLOOKUP($A56,'Import Peak Change'!$A$106:BG$202,59,FALSE)),0,(VLOOKUP($A56,'Import Peak'!$A$3:BG$99,59,FALSE)-VLOOKUP($A56,'Import Peak Change'!$A$106:BG$202,59,FALSE)))</f>
        <v>0</v>
      </c>
      <c r="BH56" s="6">
        <f>IF(ISERROR(VLOOKUP($A56,'Import Peak'!$A$3:BH$99,60,FALSE)-VLOOKUP($A56,'Import Peak Change'!$A$106:BH$202,60,FALSE)),0,(VLOOKUP($A56,'Import Peak'!$A$3:BH$99,60,FALSE)-VLOOKUP($A56,'Import Peak Change'!$A$106:BH$202,60,FALSE)))</f>
        <v>0</v>
      </c>
      <c r="BI56" s="6">
        <f>IF(ISERROR(VLOOKUP($A56,'Import Peak'!$A$3:BI$99,61,FALSE)-VLOOKUP($A56,'Import Peak Change'!$A$106:BI$202,61,FALSE)),0,(VLOOKUP($A56,'Import Peak'!$A$3:BI$99,61,FALSE)-VLOOKUP($A56,'Import Peak Change'!$A$106:BI$202,61,FALSE)))</f>
        <v>0</v>
      </c>
      <c r="BJ56" s="6">
        <f>IF(ISERROR(VLOOKUP($A56,'Import Peak'!$A$3:BJ$99,62,FALSE)-VLOOKUP($A56,'Import Peak Change'!$A$106:BJ$202,62,FALSE)),0,(VLOOKUP($A56,'Import Peak'!$A$3:BJ$99,62,FALSE)-VLOOKUP($A56,'Import Peak Change'!$A$106:BJ$202,62,FALSE)))</f>
        <v>0</v>
      </c>
      <c r="BK56" s="6">
        <f>IF(ISERROR(VLOOKUP($A56,'Import Peak'!$A$3:BK$99,63,FALSE)-VLOOKUP($A56,'Import Peak Change'!$A$106:BK$202,63,FALSE)),0,(VLOOKUP($A56,'Import Peak'!$A$3:BK$99,63,FALSE)-VLOOKUP($A56,'Import Peak Change'!$A$106:BK$202,63,FALSE)))</f>
        <v>0</v>
      </c>
      <c r="BL56" s="6">
        <f>IF(ISERROR(VLOOKUP($A56,'Import Peak'!$A$3:BL$99,64,FALSE)-VLOOKUP($A56,'Import Peak Change'!$A$106:BL$202,64,FALSE)),0,(VLOOKUP($A56,'Import Peak'!$A$3:BL$99,64,FALSE)-VLOOKUP($A56,'Import Peak Change'!$A$106:BL$202,64,FALSE)))</f>
        <v>0</v>
      </c>
      <c r="BM56" s="6">
        <f>IF(ISERROR(VLOOKUP($A56,'Import Peak'!$A$3:BM$99,65,FALSE)-VLOOKUP($A56,'Import Peak Change'!$A$106:BM$202,65,FALSE)),0,(VLOOKUP($A56,'Import Peak'!$A$3:BM$99,65,FALSE)-VLOOKUP($A56,'Import Peak Change'!$A$106:BM$202,65,FALSE)))</f>
        <v>0</v>
      </c>
      <c r="BN56" s="6">
        <f>IF(ISERROR(VLOOKUP($A56,'Import Peak'!$A$3:BN$99,66,FALSE)-VLOOKUP($A56,'Import Peak Change'!$A$106:BN$202,66,FALSE)),0,(VLOOKUP($A56,'Import Peak'!$A$3:BN$99,66,FALSE)-VLOOKUP($A56,'Import Peak Change'!$A$106:BN$202,66,FALSE)))</f>
        <v>0</v>
      </c>
      <c r="BO56" s="6">
        <f>IF(ISERROR(VLOOKUP($A56,'Import Peak'!$A$3:BO$99,67,FALSE)-VLOOKUP($A56,'Import Peak Change'!$A$106:BO$202,67,FALSE)),0,(VLOOKUP($A56,'Import Peak'!$A$3:BO$99,67,FALSE)-VLOOKUP($A56,'Import Peak Change'!$A$106:BO$202,67,FALSE)))</f>
        <v>0</v>
      </c>
      <c r="BP56" s="6">
        <f>IF(ISERROR(VLOOKUP($A56,'Import Peak'!$A$3:BP$99,68,FALSE)-VLOOKUP($A56,'Import Peak Change'!$A$106:BP$202,68,FALSE)),0,(VLOOKUP($A56,'Import Peak'!$A$3:BP$99,68,FALSE)-VLOOKUP($A56,'Import Peak Change'!$A$106:BP$202,68,FALSE)))</f>
        <v>0</v>
      </c>
      <c r="BQ56" s="6">
        <f>IF(ISERROR(VLOOKUP($A56,'Import Peak'!$A$3:BQ$99,69,FALSE)-VLOOKUP($A56,'Import Peak Change'!$A$106:BQ$202,69,FALSE)),0,(VLOOKUP($A56,'Import Peak'!$A$3:BQ$99,69,FALSE)-VLOOKUP($A56,'Import Peak Change'!$A$106:BQ$202,69,FALSE)))</f>
        <v>0</v>
      </c>
      <c r="BR56" s="6">
        <f>IF(ISERROR(VLOOKUP($A56,'Import Peak'!$A$3:BR$99,70,FALSE)-VLOOKUP($A56,'Import Peak Change'!$A$106:BR$202,70,FALSE)),0,(VLOOKUP($A56,'Import Peak'!$A$3:BR$99,70,FALSE)-VLOOKUP($A56,'Import Peak Change'!$A$106:BR$202,70,FALSE)))</f>
        <v>0</v>
      </c>
      <c r="BS56" s="6">
        <f>IF(ISERROR(VLOOKUP($A56,'Import Peak'!$A$3:BS$99,71,FALSE)-VLOOKUP($A56,'Import Peak Change'!$A$106:BS$202,71,FALSE)),0,(VLOOKUP($A56,'Import Peak'!$A$3:BS$99,71,FALSE)-VLOOKUP($A56,'Import Peak Change'!$A$106:BS$202,71,FALSE)))</f>
        <v>0</v>
      </c>
      <c r="BT56" s="6">
        <f>IF(ISERROR(VLOOKUP($A56,'Import Peak'!$A$3:BT$99,72,FALSE)-VLOOKUP($A56,'Import Peak Change'!$A$106:BT$202,72,FALSE)),0,(VLOOKUP($A56,'Import Peak'!$A$3:BT$99,72,FALSE)-VLOOKUP($A56,'Import Peak Change'!$A$106:BT$202,72,FALSE)))</f>
        <v>0</v>
      </c>
      <c r="BU56" s="6">
        <f>IF(ISERROR(VLOOKUP($A56,'Import Peak'!$A$3:BU$99,73,FALSE)-VLOOKUP($A56,'Import Peak Change'!$A$106:BU$202,73,FALSE)),0,(VLOOKUP($A56,'Import Peak'!$A$3:BU$99,73,FALSE)-VLOOKUP($A56,'Import Peak Change'!$A$106:BU$202,73,FALSE)))</f>
        <v>0</v>
      </c>
      <c r="BV56" s="6">
        <f>IF(ISERROR(VLOOKUP($A56,'Import Peak'!$A$3:BV$99,74,FALSE)-VLOOKUP($A56,'Import Peak Change'!$A$106:BV$202,74,FALSE)),0,(VLOOKUP($A56,'Import Peak'!$A$3:BV$99,74,FALSE)-VLOOKUP($A56,'Import Peak Change'!$A$106:BV$202,74,FALSE)))</f>
        <v>0</v>
      </c>
      <c r="BW56" s="6">
        <f>IF(ISERROR(VLOOKUP($A56,'Import Peak'!$A$3:BW$99,75,FALSE)-VLOOKUP($A56,'Import Peak Change'!$A$106:BW$202,75,FALSE)),0,(VLOOKUP($A56,'Import Peak'!$A$3:BW$99,75,FALSE)-VLOOKUP($A56,'Import Peak Change'!$A$106:BW$202,75,FALSE)))</f>
        <v>0</v>
      </c>
      <c r="BX56" s="6">
        <f>IF(ISERROR(VLOOKUP($A56,'Import Peak'!$A$3:BX$99,76,FALSE)-VLOOKUP($A56,'Import Peak Change'!$A$106:BX$202,76,FALSE)),0,(VLOOKUP($A56,'Import Peak'!$A$3:BX$99,76,FALSE)-VLOOKUP($A56,'Import Peak Change'!$A$106:BX$202,76,FALSE)))</f>
        <v>0</v>
      </c>
      <c r="BY56" s="6">
        <f>IF(ISERROR(VLOOKUP($A56,'Import Peak'!$A$3:BY$99,77,FALSE)-VLOOKUP($A56,'Import Peak Change'!$A$106:BY$202,77,FALSE)),0,(VLOOKUP($A56,'Import Peak'!$A$3:BY$99,77,FALSE)-VLOOKUP($A56,'Import Peak Change'!$A$106:BY$202,77,FALSE)))</f>
        <v>0</v>
      </c>
      <c r="BZ56" s="6">
        <f>IF(ISERROR(VLOOKUP($A56,'Import Peak'!$A$3:BZ$99,78,FALSE)-VLOOKUP($A56,'Import Peak Change'!$A$106:BZ$202,78,FALSE)),0,(VLOOKUP($A56,'Import Peak'!$A$3:BZ$99,78,FALSE)-VLOOKUP($A56,'Import Peak Change'!$A$106:BZ$202,78,FALSE)))</f>
        <v>0</v>
      </c>
      <c r="CA56" s="6">
        <f>IF(ISERROR(VLOOKUP($A56,'Import Peak'!$A$3:CA$99,79,FALSE)-VLOOKUP($A56,'Import Peak Change'!$A$106:CA$202,79,FALSE)),0,(VLOOKUP($A56,'Import Peak'!$A$3:CA$99,79,FALSE)-VLOOKUP($A56,'Import Peak Change'!$A$106:CA$202,79,FALSE)))</f>
        <v>0</v>
      </c>
      <c r="CB56" s="6">
        <f>IF(ISERROR(VLOOKUP($A56,'Import Peak'!$A$3:CB$99,80,FALSE)-VLOOKUP($A56,'Import Peak Change'!$A$106:CB$202,80,FALSE)),0,(VLOOKUP($A56,'Import Peak'!$A$3:CB$99,80,FALSE)-VLOOKUP($A56,'Import Peak Change'!$A$106:CB$202,80,FALSE)))</f>
        <v>0</v>
      </c>
      <c r="CC56" s="6">
        <f>IF(ISERROR(VLOOKUP($A56,'Import Peak'!$A$3:CC$99,81,FALSE)-VLOOKUP($A56,'Import Peak Change'!$A$106:CC$202,81,FALSE)),0,(VLOOKUP($A56,'Import Peak'!$A$3:CC$99,81,FALSE)-VLOOKUP($A56,'Import Peak Change'!$A$106:CC$202,81,FALSE)))</f>
        <v>0</v>
      </c>
      <c r="CD56" s="6">
        <f>IF(ISERROR(VLOOKUP($A56,'Import Peak'!$A$3:CD$99,82,FALSE)-VLOOKUP($A56,'Import Peak Change'!$A$106:CD$202,82,FALSE)),0,(VLOOKUP($A56,'Import Peak'!$A$3:CD$99,82,FALSE)-VLOOKUP($A56,'Import Peak Change'!$A$106:CD$202,82,FALSE)))</f>
        <v>0</v>
      </c>
      <c r="CE56" s="6">
        <f>IF(ISERROR(VLOOKUP($A56,'Import Peak'!$A$3:CE$99,83,FALSE)-VLOOKUP($A56,'Import Peak Change'!$A$106:CE$202,83,FALSE)),0,(VLOOKUP($A56,'Import Peak'!$A$3:CE$99,83,FALSE)-VLOOKUP($A56,'Import Peak Change'!$A$106:CE$202,83,FALSE)))</f>
        <v>0</v>
      </c>
      <c r="CF56" s="6">
        <f>IF(ISERROR(VLOOKUP($A56,'Import Peak'!$A$3:CF$99,84,FALSE)-VLOOKUP($A56,'Import Peak Change'!$A$106:CF$202,84,FALSE)),0,(VLOOKUP($A56,'Import Peak'!$A$3:CF$99,84,FALSE)-VLOOKUP($A56,'Import Peak Change'!$A$106:CF$202,84,FALSE)))</f>
        <v>0</v>
      </c>
      <c r="CG56" s="6">
        <f>IF(ISERROR(VLOOKUP($A56,'Import Peak'!$A$3:CG$99,85,FALSE)-VLOOKUP($A56,'Import Peak Change'!$A$106:CG$202,85,FALSE)),0,(VLOOKUP($A56,'Import Peak'!$A$3:CG$99,85,FALSE)-VLOOKUP($A56,'Import Peak Change'!$A$106:CG$202,85,FALSE)))</f>
        <v>0</v>
      </c>
      <c r="CH56" s="6">
        <f>IF(ISERROR(VLOOKUP($A56,'Import Peak'!$A$3:CH$99,86,FALSE)-VLOOKUP($A56,'Import Peak Change'!$A$106:CH$202,86,FALSE)),0,(VLOOKUP($A56,'Import Peak'!$A$3:CH$99,86,FALSE)-VLOOKUP($A56,'Import Peak Change'!$A$106:CH$202,86,FALSE)))</f>
        <v>0</v>
      </c>
      <c r="CI56" s="6">
        <f>IF(ISERROR(VLOOKUP($A56,'Import Peak'!$A$3:CI$99,87,FALSE)-VLOOKUP($A56,'Import Peak Change'!$A$106:CI$202,87,FALSE)),0,(VLOOKUP($A56,'Import Peak'!$A$3:CI$99,87,FALSE)-VLOOKUP($A56,'Import Peak Change'!$A$106:CI$202,87,FALSE)))</f>
        <v>0</v>
      </c>
      <c r="CJ56" s="6">
        <f>IF(ISERROR(VLOOKUP($A56,'Import Peak'!$A$3:CJ$99,88,FALSE)-VLOOKUP($A56,'Import Peak Change'!$A$106:CJ$202,88,FALSE)),0,(VLOOKUP($A56,'Import Peak'!$A$3:CJ$99,88,FALSE)-VLOOKUP($A56,'Import Peak Change'!$A$106:CJ$202,88,FALSE)))</f>
        <v>0</v>
      </c>
      <c r="CK56" s="6">
        <f>IF(ISERROR(VLOOKUP($A56,'Import Peak'!$A$3:CK$99,89,FALSE)-VLOOKUP($A56,'Import Peak Change'!$A$106:CK$202,89,FALSE)),0,(VLOOKUP($A56,'Import Peak'!$A$3:CK$99,89,FALSE)-VLOOKUP($A56,'Import Peak Change'!$A$106:CK$202,89,FALSE)))</f>
        <v>0</v>
      </c>
      <c r="CL56" s="6">
        <f>IF(ISERROR(VLOOKUP($A56,'Import Peak'!$A$3:CL$99,90,FALSE)-VLOOKUP($A56,'Import Peak Change'!$A$106:CL$202,90,FALSE)),0,(VLOOKUP($A56,'Import Peak'!$A$3:CL$99,90,FALSE)-VLOOKUP($A56,'Import Peak Change'!$A$106:CL$202,90,FALSE)))</f>
        <v>0</v>
      </c>
      <c r="CM56" s="6">
        <f>IF(ISERROR(VLOOKUP($A56,'Import Peak'!$A$3:CM$99,91,FALSE)-VLOOKUP($A56,'Import Peak Change'!$A$106:CM$202,91,FALSE)),0,(VLOOKUP($A56,'Import Peak'!$A$3:CM$99,91,FALSE)-VLOOKUP($A56,'Import Peak Change'!$A$106:CM$202,91,FALSE)))</f>
        <v>0</v>
      </c>
      <c r="CN56" s="6">
        <f>IF(ISERROR(VLOOKUP($A56,'Import Peak'!$A$3:CN$99,92,FALSE)-VLOOKUP($A56,'Import Peak Change'!$A$106:CN$202,92,FALSE)),0,(VLOOKUP($A56,'Import Peak'!$A$3:CN$99,92,FALSE)-VLOOKUP($A56,'Import Peak Change'!$A$106:CN$202,92,FALSE)))</f>
        <v>0</v>
      </c>
      <c r="CO56" s="6">
        <f>IF(ISERROR(VLOOKUP($A56,'Import Peak'!$A$3:CO$99,93,FALSE)-VLOOKUP($A56,'Import Peak Change'!$A$106:CO$202,93,FALSE)),0,(VLOOKUP($A56,'Import Peak'!$A$3:CO$99,93,FALSE)-VLOOKUP($A56,'Import Peak Change'!$A$106:CO$202,93,FALSE)))</f>
        <v>0</v>
      </c>
      <c r="CP56" s="6">
        <f>IF(ISERROR(VLOOKUP($A56,'Import Peak'!$A$3:CP$99,94,FALSE)-VLOOKUP($A56,'Import Peak Change'!$A$106:CP$202,94,FALSE)),0,(VLOOKUP($A56,'Import Peak'!$A$3:CP$99,94,FALSE)-VLOOKUP($A56,'Import Peak Change'!$A$106:CP$202,94,FALSE)))</f>
        <v>0</v>
      </c>
      <c r="CQ56" s="6">
        <f>IF(ISERROR(VLOOKUP($A56,'Import Peak'!$A$3:CQ$99,95,FALSE)-VLOOKUP($A56,'Import Peak Change'!$A$106:CQ$202,95,FALSE)),0,(VLOOKUP($A56,'Import Peak'!$A$3:CQ$99,95,FALSE)-VLOOKUP($A56,'Import Peak Change'!$A$106:CQ$202,95,FALSE)))</f>
        <v>0</v>
      </c>
      <c r="CR56" s="6">
        <f>IF(ISERROR(VLOOKUP($A56,'Import Peak'!$A$3:CR$99,96,FALSE)-VLOOKUP($A56,'Import Peak Change'!$A$106:CR$202,96,FALSE)),0,(VLOOKUP($A56,'Import Peak'!$A$3:CR$99,96,FALSE)-VLOOKUP($A56,'Import Peak Change'!$A$106:CR$202,96,FALSE)))</f>
        <v>0</v>
      </c>
      <c r="CS56" s="6">
        <f>IF(ISERROR(VLOOKUP($A56,'Import Peak'!$A$3:CS$99,97,FALSE)-VLOOKUP($A56,'Import Peak Change'!$A$106:CS$202,97,FALSE)),0,(VLOOKUP($A56,'Import Peak'!$A$3:CS$99,97,FALSE)-VLOOKUP($A56,'Import Peak Change'!$A$106:CS$202,97,FALSE)))</f>
        <v>0</v>
      </c>
      <c r="CT56" s="6">
        <f>IF(ISERROR(VLOOKUP($A56,'Import Peak'!$A$3:CT$99,98,FALSE)-VLOOKUP($A56,'Import Peak Change'!$A$106:CT$202,98,FALSE)),0,(VLOOKUP($A56,'Import Peak'!$A$3:CT$99,98,FALSE)-VLOOKUP($A56,'Import Peak Change'!$A$106:CT$202,98,FALSE)))</f>
        <v>0</v>
      </c>
      <c r="CU56" s="6">
        <f>IF(ISERROR(VLOOKUP($A56,'Import Peak'!$A$3:CU$99,99,FALSE)-VLOOKUP($A56,'Import Peak Change'!$A$106:CU$202,99,FALSE)),0,(VLOOKUP($A56,'Import Peak'!$A$3:CU$99,99,FALSE)-VLOOKUP($A56,'Import Peak Change'!$A$106:CU$202,99,FALSE)))</f>
        <v>0</v>
      </c>
      <c r="CV56" s="6">
        <f>IF(ISERROR(VLOOKUP($A56,'Import Peak'!$A$3:CV$99,100,FALSE)-VLOOKUP($A56,'Import Peak Change'!$A$106:CV$202,100,FALSE)),0,(VLOOKUP($A56,'Import Peak'!$A$3:CV$99,100,FALSE)-VLOOKUP($A56,'Import Peak Change'!$A$106:CV$202,100,FALSE)))</f>
        <v>0</v>
      </c>
      <c r="CW56" s="6">
        <f>IF(ISERROR(VLOOKUP($A56,'Import Peak'!$A$3:CW$99,101,FALSE)-VLOOKUP($A56,'Import Peak Change'!$A$106:CW$202,101,FALSE)),0,(VLOOKUP($A56,'Import Peak'!$A$3:CW$99,101,FALSE)-VLOOKUP($A56,'Import Peak Change'!$A$106:CW$202,101,FALSE)))</f>
        <v>0</v>
      </c>
      <c r="CX56" s="6">
        <f>IF(ISERROR(VLOOKUP($A56,'Import Peak'!$A$3:CX$99,102,FALSE)-VLOOKUP($A56,'Import Peak Change'!$A$106:CX$202,102,FALSE)),0,(VLOOKUP($A56,'Import Peak'!$A$3:CX$99,102,FALSE)-VLOOKUP($A56,'Import Peak Change'!$A$106:CX$202,102,FALSE)))</f>
        <v>0</v>
      </c>
      <c r="CY56" s="6">
        <f>IF(ISERROR(VLOOKUP($A56,'Import Peak'!$A$3:CY$99,103,FALSE)-VLOOKUP($A56,'Import Peak Change'!$A$106:CY$202,103,FALSE)),0,(VLOOKUP($A56,'Import Peak'!$A$3:CY$99,103,FALSE)-VLOOKUP($A56,'Import Peak Change'!$A$106:CY$202,103,FALSE)))</f>
        <v>0</v>
      </c>
      <c r="CZ56" s="6">
        <f>IF(ISERROR(VLOOKUP($A56,'Import Peak'!$A$3:CZ$99,104,FALSE)-VLOOKUP($A56,'Import Peak Change'!$A$106:CZ$202,104,FALSE)),0,(VLOOKUP($A56,'Import Peak'!$A$3:CZ$99,104,FALSE)-VLOOKUP($A56,'Import Peak Change'!$A$106:CZ$202,104,FALSE)))</f>
        <v>0</v>
      </c>
      <c r="DA56" s="6">
        <f>IF(ISERROR(VLOOKUP($A56,'Import Peak'!$A$3:DA$99,105,FALSE)-VLOOKUP($A56,'Import Peak Change'!$A$106:DA$202,105,FALSE)),0,(VLOOKUP($A56,'Import Peak'!$A$3:DA$99,105,FALSE)-VLOOKUP($A56,'Import Peak Change'!$A$106:DA$202,105,FALSE)))</f>
        <v>0</v>
      </c>
      <c r="DB56" s="6">
        <f>IF(ISERROR(VLOOKUP($A56,'Import Peak'!$A$3:DB$99,106,FALSE)-VLOOKUP($A56,'Import Peak Change'!$A$106:DB$202,106,FALSE)),0,(VLOOKUP($A56,'Import Peak'!$A$3:DB$99,106,FALSE)-VLOOKUP($A56,'Import Peak Change'!$A$106:DB$202,106,FALSE)))</f>
        <v>0</v>
      </c>
      <c r="DC56" s="6">
        <f>IF(ISERROR(VLOOKUP($A56,'Import Peak'!$A$3:DC$99,107,FALSE)-VLOOKUP($A56,'Import Peak Change'!$A$106:DC$202,107,FALSE)),0,(VLOOKUP($A56,'Import Peak'!$A$3:DC$99,107,FALSE)-VLOOKUP($A56,'Import Peak Change'!$A$106:DC$202,107,FALSE)))</f>
        <v>0</v>
      </c>
      <c r="DD56" s="6">
        <f>IF(ISERROR(VLOOKUP($A56,'Import Peak'!$A$3:DD$99,108,FALSE)-VLOOKUP($A56,'Import Peak Change'!$A$106:DD$202,108,FALSE)),0,(VLOOKUP($A56,'Import Peak'!$A$3:DD$99,108,FALSE)-VLOOKUP($A56,'Import Peak Change'!$A$106:DD$202,108,FALSE)))</f>
        <v>0</v>
      </c>
      <c r="DE56" s="6">
        <f>IF(ISERROR(VLOOKUP($A56,'Import Peak'!$A$3:DE$99,109,FALSE)-VLOOKUP($A56,'Import Peak Change'!$A$106:DE$202,109,FALSE)),0,(VLOOKUP($A56,'Import Peak'!$A$3:DE$99,109,FALSE)-VLOOKUP($A56,'Import Peak Change'!$A$106:DE$202,109,FALSE)))</f>
        <v>0</v>
      </c>
      <c r="DF56" s="6">
        <f>IF(ISERROR(VLOOKUP($A56,'Import Peak'!$A$3:DF$99,110,FALSE)-VLOOKUP($A56,'Import Peak Change'!$A$106:DF$202,110,FALSE)),0,(VLOOKUP($A56,'Import Peak'!$A$3:DF$99,110,FALSE)-VLOOKUP($A56,'Import Peak Change'!$A$106:DF$202,110,FALSE)))</f>
        <v>0</v>
      </c>
      <c r="DG56" s="6">
        <f>IF(ISERROR(VLOOKUP($A56,'Import Peak'!$A$3:DG$99,111,FALSE)-VLOOKUP($A56,'Import Peak Change'!$A$106:DG$202,111,FALSE)),0,(VLOOKUP($A56,'Import Peak'!$A$3:DG$99,111,FALSE)-VLOOKUP($A56,'Import Peak Change'!$A$106:DG$202,111,FALSE)))</f>
        <v>0</v>
      </c>
      <c r="DH56" s="6">
        <f>IF(ISERROR(VLOOKUP($A56,'Import Peak'!$A$3:DH$99,112,FALSE)-VLOOKUP($A56,'Import Peak Change'!$A$106:DH$202,112,FALSE)),0,(VLOOKUP($A56,'Import Peak'!$A$3:DH$99,112,FALSE)-VLOOKUP($A56,'Import Peak Change'!$A$106:DH$202,112,FALSE)))</f>
        <v>0</v>
      </c>
      <c r="DI56" s="6">
        <f>IF(ISERROR(VLOOKUP($A56,'Import Peak'!$A$3:DI$99,113,FALSE)-VLOOKUP($A56,'Import Peak Change'!$A$106:DI$202,113,FALSE)),0,(VLOOKUP($A56,'Import Peak'!$A$3:DI$99,113,FALSE)-VLOOKUP($A56,'Import Peak Change'!$A$106:DI$202,113,FALSE)))</f>
        <v>0</v>
      </c>
      <c r="DJ56" s="6">
        <f>IF(ISERROR(VLOOKUP($A56,'Import Peak'!$A$3:DJ$99,114,FALSE)-VLOOKUP($A56,'Import Peak Change'!$A$106:DJ$202,114,FALSE)),0,(VLOOKUP($A56,'Import Peak'!$A$3:DJ$99,114,FALSE)-VLOOKUP($A56,'Import Peak Change'!$A$106:DJ$202,114,FALSE)))</f>
        <v>0</v>
      </c>
      <c r="DK56" s="6">
        <f>IF(ISERROR(VLOOKUP($A56,'Import Peak'!$A$3:DK$99,115,FALSE)-VLOOKUP($A56,'Import Peak Change'!$A$106:DK$202,115,FALSE)),0,(VLOOKUP($A56,'Import Peak'!$A$3:DK$99,115,FALSE)-VLOOKUP($A56,'Import Peak Change'!$A$106:DK$202,115,FALSE)))</f>
        <v>0</v>
      </c>
      <c r="DL56" s="6">
        <f>IF(ISERROR(VLOOKUP($A56,'Import Peak'!$A$3:DL$99,116,FALSE)-VLOOKUP($A56,'Import Peak Change'!$A$106:DL$202,116,FALSE)),0,(VLOOKUP($A56,'Import Peak'!$A$3:DL$99,116,FALSE)-VLOOKUP($A56,'Import Peak Change'!$A$106:DL$202,116,FALSE)))</f>
        <v>0</v>
      </c>
      <c r="DM56" s="6">
        <f>IF(ISERROR(VLOOKUP($A56,'Import Peak'!$A$3:DM$99,117,FALSE)-VLOOKUP($A56,'Import Peak Change'!$A$106:DM$202,117,FALSE)),0,(VLOOKUP($A56,'Import Peak'!$A$3:DM$99,117,FALSE)-VLOOKUP($A56,'Import Peak Change'!$A$106:DM$202,117,FALSE)))</f>
        <v>0</v>
      </c>
      <c r="DN56" s="6">
        <f>IF(ISERROR(VLOOKUP($A56,'Import Peak'!$A$3:DN$99,118,FALSE)-VLOOKUP($A56,'Import Peak Change'!$A$106:DN$202,118,FALSE)),0,(VLOOKUP($A56,'Import Peak'!$A$3:DN$99,118,FALSE)-VLOOKUP($A56,'Import Peak Change'!$A$106:DN$202,118,FALSE)))</f>
        <v>0</v>
      </c>
      <c r="DO56" s="6">
        <f>IF(ISERROR(VLOOKUP($A56,'Import Peak'!$A$3:DO$99,119,FALSE)-VLOOKUP($A56,'Import Peak Change'!$A$106:DO$202,119,FALSE)),0,(VLOOKUP($A56,'Import Peak'!$A$3:DO$99,119,FALSE)-VLOOKUP($A56,'Import Peak Change'!$A$106:DO$202,119,FALSE)))</f>
        <v>0</v>
      </c>
      <c r="DP56" s="6">
        <f>IF(ISERROR(VLOOKUP($A56,'Import Peak'!$A$3:DP$99,120,FALSE)-VLOOKUP($A56,'Import Peak Change'!$A$106:DP$202,120,FALSE)),0,(VLOOKUP($A56,'Import Peak'!$A$3:DP$99,120,FALSE)-VLOOKUP($A56,'Import Peak Change'!$A$106:DP$202,120,FALSE)))</f>
        <v>0</v>
      </c>
      <c r="DQ56" s="6">
        <f>IF(ISERROR(VLOOKUP($A56,'Import Peak'!$A$3:DQ$99,121,FALSE)-VLOOKUP($A56,'Import Peak Change'!$A$106:DQ$202,121,FALSE)),0,(VLOOKUP($A56,'Import Peak'!$A$3:DQ$99,121,FALSE)-VLOOKUP($A56,'Import Peak Change'!$A$106:DQ$202,121,FALSE)))</f>
        <v>0</v>
      </c>
      <c r="DR56" s="6">
        <f>IF(ISERROR(VLOOKUP($A56,'Import Peak'!$A$3:DR$99,122,FALSE)-VLOOKUP($A56,'Import Peak Change'!$A$106:DR$202,122,FALSE)),0,(VLOOKUP($A56,'Import Peak'!$A$3:DR$99,122,FALSE)-VLOOKUP($A56,'Import Peak Change'!$A$106:DR$202,122,FALSE)))</f>
        <v>0</v>
      </c>
      <c r="DS56" s="6">
        <f>IF(ISERROR(VLOOKUP($A56,'Import Peak'!$A$3:DS$99,123,FALSE)-VLOOKUP($A56,'Import Peak Change'!$A$106:DS$202,123,FALSE)),0,(VLOOKUP($A56,'Import Peak'!$A$3:DS$99,123,FALSE)-VLOOKUP($A56,'Import Peak Change'!$A$106:DS$202,123,FALSE)))</f>
        <v>0</v>
      </c>
      <c r="DT56" s="6">
        <f>IF(ISERROR(VLOOKUP($A56,'Import Peak'!$A$3:DT$99,124,FALSE)-VLOOKUP($A56,'Import Peak Change'!$A$106:DT$202,124,FALSE)),0,(VLOOKUP($A56,'Import Peak'!$A$3:DT$99,124,FALSE)-VLOOKUP($A56,'Import Peak Change'!$A$106:DT$202,124,FALSE)))</f>
        <v>0</v>
      </c>
      <c r="DU56" s="6">
        <f>IF(ISERROR(VLOOKUP($A56,'Import Peak'!$A$3:DU$99,125,FALSE)-VLOOKUP($A56,'Import Peak Change'!$A$106:DU$202,125,FALSE)),0,(VLOOKUP($A56,'Import Peak'!$A$3:DU$99,125,FALSE)-VLOOKUP($A56,'Import Peak Change'!$A$106:DU$202,125,FALSE)))</f>
        <v>0</v>
      </c>
      <c r="DV56" s="6">
        <f>IF(ISERROR(VLOOKUP($A56,'Import Peak'!$A$3:DV$99,126,FALSE)-VLOOKUP($A56,'Import Peak Change'!$A$106:DV$202,126,FALSE)),0,(VLOOKUP($A56,'Import Peak'!$A$3:DV$99,126,FALSE)-VLOOKUP($A56,'Import Peak Change'!$A$106:DV$202,126,FALSE)))</f>
        <v>0</v>
      </c>
      <c r="DW56" s="6">
        <f>IF(ISERROR(VLOOKUP($A56,'Import Peak'!$A$3:DW$99,127,FALSE)-VLOOKUP($A56,'Import Peak Change'!$A$106:DW$202,127,FALSE)),0,(VLOOKUP($A56,'Import Peak'!$A$3:DW$99,127,FALSE)-VLOOKUP($A56,'Import Peak Change'!$A$106:DW$202,127,FALSE)))</f>
        <v>0</v>
      </c>
      <c r="DX56" s="6">
        <f>IF(ISERROR(VLOOKUP($A56,'Import Peak'!$A$3:DX$99,128,FALSE)-VLOOKUP($A56,'Import Peak Change'!$A$106:DX$202,128,FALSE)),0,(VLOOKUP($A56,'Import Peak'!$A$3:DX$99,128,FALSE)-VLOOKUP($A56,'Import Peak Change'!$A$106:DX$202,128,FALSE)))</f>
        <v>0</v>
      </c>
      <c r="DY56" s="6">
        <f>IF(ISERROR(VLOOKUP($A56,'Import Peak'!$A$3:DY$99,129,FALSE)-VLOOKUP($A56,'Import Peak Change'!$A$106:DY$202,129,FALSE)),0,(VLOOKUP($A56,'Import Peak'!$A$3:DY$99,129,FALSE)-VLOOKUP($A56,'Import Peak Change'!$A$106:DY$202,129,FALSE)))</f>
        <v>0</v>
      </c>
      <c r="DZ56" s="6">
        <f>IF(ISERROR(VLOOKUP($A56,'Import Peak'!$A$3:DZ$99,130,FALSE)-VLOOKUP($A56,'Import Peak Change'!$A$106:DZ$202,130,FALSE)),0,(VLOOKUP($A56,'Import Peak'!$A$3:DZ$99,130,FALSE)-VLOOKUP($A56,'Import Peak Change'!$A$106:DZ$202,130,FALSE)))</f>
        <v>0</v>
      </c>
      <c r="EA56" s="6">
        <f>IF(ISERROR(VLOOKUP($A56,'Import Peak'!$A$3:EA$99,131,FALSE)-VLOOKUP($A56,'Import Peak Change'!$A$106:EA$202,131,FALSE)),0,(VLOOKUP($A56,'Import Peak'!$A$3:EA$99,131,FALSE)-VLOOKUP($A56,'Import Peak Change'!$A$106:EA$202,131,FALSE)))</f>
        <v>0</v>
      </c>
      <c r="EB56" s="6">
        <f>IF(ISERROR(VLOOKUP($A56,'Import Peak'!$A$3:EB$99,132,FALSE)-VLOOKUP($A56,'Import Peak Change'!$A$106:EB$202,132,FALSE)),0,(VLOOKUP($A56,'Import Peak'!$A$3:EB$99,132,FALSE)-VLOOKUP($A56,'Import Peak Change'!$A$106:EB$202,132,FALSE)))</f>
        <v>0</v>
      </c>
      <c r="EC56" s="6">
        <f>IF(ISERROR(VLOOKUP($A56,'Import Peak'!$A$3:EC$99,133,FALSE)-VLOOKUP($A56,'Import Peak Change'!$A$106:EC$202,133,FALSE)),0,(VLOOKUP($A56,'Import Peak'!$A$3:EC$99,133,FALSE)-VLOOKUP($A56,'Import Peak Change'!$A$106:EC$202,133,FALSE)))</f>
        <v>0</v>
      </c>
      <c r="ED56" s="6">
        <f>IF(ISERROR(VLOOKUP($A56,'Import Peak'!$A$3:ED$99,134,FALSE)-VLOOKUP($A56,'Import Peak Change'!$A$106:ED$202,134,FALSE)),0,(VLOOKUP($A56,'Import Peak'!$A$3:ED$99,134,FALSE)-VLOOKUP($A56,'Import Peak Change'!$A$106:ED$202,134,FALSE)))</f>
        <v>0</v>
      </c>
      <c r="EE56" s="6">
        <f>IF(ISERROR(VLOOKUP($A56,'Import Peak'!$A$3:EE$99,135,FALSE)-VLOOKUP($A56,'Import Peak Change'!$A$106:EE$202,135,FALSE)),0,(VLOOKUP($A56,'Import Peak'!$A$3:EE$99,135,FALSE)-VLOOKUP($A56,'Import Peak Change'!$A$106:EE$202,135,FALSE)))</f>
        <v>0</v>
      </c>
      <c r="EF56" s="6">
        <f>IF(ISERROR(VLOOKUP($A56,'Import Peak'!$A$3:EF$99,136,FALSE)-VLOOKUP($A56,'Import Peak Change'!$A$106:EF$202,136,FALSE)),0,(VLOOKUP($A56,'Import Peak'!$A$3:EF$99,136,FALSE)-VLOOKUP($A56,'Import Peak Change'!$A$106:EF$202,136,FALSE)))</f>
        <v>0</v>
      </c>
      <c r="EG56" s="6">
        <f>IF(ISERROR(VLOOKUP($A56,'Import Peak'!$A$3:EG$99,137,FALSE)-VLOOKUP($A56,'Import Peak Change'!$A$106:EG$202,137,FALSE)),0,(VLOOKUP($A56,'Import Peak'!$A$3:EG$99,137,FALSE)-VLOOKUP($A56,'Import Peak Change'!$A$106:EG$202,137,FALSE)))</f>
        <v>0</v>
      </c>
      <c r="EH56" s="6">
        <f>IF(ISERROR(VLOOKUP($A56,'Import Peak'!$A$3:EH$99,138,FALSE)-VLOOKUP($A56,'Import Peak Change'!$A$106:EH$202,138,FALSE)),0,(VLOOKUP($A56,'Import Peak'!$A$3:EH$99,138,FALSE)-VLOOKUP($A56,'Import Peak Change'!$A$106:EH$202,138,FALSE)))</f>
        <v>0</v>
      </c>
      <c r="EI56" s="6">
        <f>IF(ISERROR(VLOOKUP($A56,'Import Peak'!$A$3:EI$99,139,FALSE)-VLOOKUP($A56,'Import Peak Change'!$A$106:EI$202,139,FALSE)),0,(VLOOKUP($A56,'Import Peak'!$A$3:EI$99,139,FALSE)-VLOOKUP($A56,'Import Peak Change'!$A$106:EI$202,139,FALSE)))</f>
        <v>0</v>
      </c>
      <c r="EJ56" s="6">
        <f>IF(ISERROR(VLOOKUP($A56,'Import Peak'!$A$3:EJ$99,140,FALSE)-VLOOKUP($A56,'Import Peak Change'!$A$106:EJ$202,140,FALSE)),0,(VLOOKUP($A56,'Import Peak'!$A$3:EJ$99,140,FALSE)-VLOOKUP($A56,'Import Peak Change'!$A$106:EJ$202,140,FALSE)))</f>
        <v>0</v>
      </c>
      <c r="EK56" s="6">
        <f>IF(ISERROR(VLOOKUP($A56,'Import Peak'!$A$3:EK$99,141,FALSE)-VLOOKUP($A56,'Import Peak Change'!$A$106:EK$202,141,FALSE)),0,(VLOOKUP($A56,'Import Peak'!$A$3:EK$99,141,FALSE)-VLOOKUP($A56,'Import Peak Change'!$A$106:EK$202,141,FALSE)))</f>
        <v>0</v>
      </c>
      <c r="EL56" s="6">
        <f>IF(ISERROR(VLOOKUP($A56,'Import Peak'!$A$3:EL$99,142,FALSE)-VLOOKUP($A56,'Import Peak Change'!$A$106:EL$202,142,FALSE)),0,(VLOOKUP($A56,'Import Peak'!$A$3:EL$99,142,FALSE)-VLOOKUP($A56,'Import Peak Change'!$A$106:EL$202,142,FALSE)))</f>
        <v>0</v>
      </c>
      <c r="EM56" s="6">
        <f>IF(ISERROR(VLOOKUP($A56,'Import Peak'!$A$3:EM$99,143,FALSE)-VLOOKUP($A56,'Import Peak Change'!$A$106:EM$202,143,FALSE)),0,(VLOOKUP($A56,'Import Peak'!$A$3:EM$99,143,FALSE)-VLOOKUP($A56,'Import Peak Change'!$A$106:EM$202,143,FALSE)))</f>
        <v>0</v>
      </c>
      <c r="EN56" s="6">
        <f>IF(ISERROR(VLOOKUP($A56,'Import Peak'!$A$3:EN$99,144,FALSE)-VLOOKUP($A56,'Import Peak Change'!$A$106:EN$202,144,FALSE)),0,(VLOOKUP($A56,'Import Peak'!$A$3:EN$99,144,FALSE)-VLOOKUP($A56,'Import Peak Change'!$A$106:EN$202,144,FALSE)))</f>
        <v>0</v>
      </c>
      <c r="EO56" s="6">
        <f>IF(ISERROR(VLOOKUP($A56,'Import Peak'!$A$3:EO$99,145,FALSE)-VLOOKUP($A56,'Import Peak Change'!$A$106:EO$202,145,FALSE)),0,(VLOOKUP($A56,'Import Peak'!$A$3:EO$99,145,FALSE)-VLOOKUP($A56,'Import Peak Change'!$A$106:EO$202,145,FALSE)))</f>
        <v>0</v>
      </c>
      <c r="EP56" s="6">
        <f>IF(ISERROR(VLOOKUP($A56,'Import Peak'!$A$3:EP$99,146,FALSE)-VLOOKUP($A56,'Import Peak Change'!$A$106:EP$202,146,FALSE)),0,(VLOOKUP($A56,'Import Peak'!$A$3:EP$99,146,FALSE)-VLOOKUP($A56,'Import Peak Change'!$A$106:EP$202,146,FALSE)))</f>
        <v>0</v>
      </c>
      <c r="EQ56" s="6">
        <f>IF(ISERROR(VLOOKUP($A56,'Import Peak'!$A$3:EQ$99,147,FALSE)-VLOOKUP($A56,'Import Peak Change'!$A$106:EQ$202,147,FALSE)),0,(VLOOKUP($A56,'Import Peak'!$A$3:EQ$99,147,FALSE)-VLOOKUP($A56,'Import Peak Change'!$A$106:EQ$202,147,FALSE)))</f>
        <v>0</v>
      </c>
      <c r="ER56" s="6">
        <f>IF(ISERROR(VLOOKUP($A56,'Import Peak'!$A$3:ER$99,148,FALSE)-VLOOKUP($A56,'Import Peak Change'!$A$106:ER$202,148,FALSE)),0,(VLOOKUP($A56,'Import Peak'!$A$3:ER$99,148,FALSE)-VLOOKUP($A56,'Import Peak Change'!$A$106:ER$202,148,FALSE)))</f>
        <v>0</v>
      </c>
      <c r="ES56" s="6">
        <f>IF(ISERROR(VLOOKUP($A56,'Import Peak'!$A$3:ES$99,149,FALSE)-VLOOKUP($A56,'Import Peak Change'!$A$106:ES$202,149,FALSE)),0,(VLOOKUP($A56,'Import Peak'!$A$3:ES$99,149,FALSE)-VLOOKUP($A56,'Import Peak Change'!$A$106:ES$202,149,FALSE)))</f>
        <v>0</v>
      </c>
      <c r="ET56" s="6">
        <f>IF(ISERROR(VLOOKUP($A56,'Import Peak'!$A$3:ET$99,150,FALSE)-VLOOKUP($A56,'Import Peak Change'!$A$106:ET$202,150,FALSE)),0,(VLOOKUP($A56,'Import Peak'!$A$3:ET$99,150,FALSE)-VLOOKUP($A56,'Import Peak Change'!$A$106:ET$202,150,FALSE)))</f>
        <v>0</v>
      </c>
      <c r="EU56" s="6">
        <f>IF(ISERROR(VLOOKUP($A56,'Import Peak'!$A$3:EU$99,151,FALSE)-VLOOKUP($A56,'Import Peak Change'!$A$106:EU$202,151,FALSE)),0,(VLOOKUP($A56,'Import Peak'!$A$3:EU$99,151,FALSE)-VLOOKUP($A56,'Import Peak Change'!$A$106:EU$202,151,FALSE)))</f>
        <v>0</v>
      </c>
      <c r="EV56" s="6">
        <f>IF(ISERROR(VLOOKUP($A56,'Import Peak'!$A$3:EV$99,152,FALSE)-VLOOKUP($A56,'Import Peak Change'!$A$106:EV$202,152,FALSE)),0,(VLOOKUP($A56,'Import Peak'!$A$3:EV$99,152,FALSE)-VLOOKUP($A56,'Import Peak Change'!$A$106:EV$202,152,FALSE)))</f>
        <v>0</v>
      </c>
      <c r="EW56" s="6">
        <f>IF(ISERROR(VLOOKUP($A56,'Import Peak'!$A$3:EW$99,153,FALSE)-VLOOKUP($A56,'Import Peak Change'!$A$106:EW$202,153,FALSE)),0,(VLOOKUP($A56,'Import Peak'!$A$3:EW$99,153,FALSE)-VLOOKUP($A56,'Import Peak Change'!$A$106:EW$202,153,FALSE)))</f>
        <v>0</v>
      </c>
      <c r="EX56" s="6">
        <f>IF(ISERROR(VLOOKUP($A56,'Import Peak'!$A$3:EX$99,154,FALSE)-VLOOKUP($A56,'Import Peak Change'!$A$106:EX$202,154,FALSE)),0,(VLOOKUP($A56,'Import Peak'!$A$3:EX$99,154,FALSE)-VLOOKUP($A56,'Import Peak Change'!$A$106:EX$202,154,FALSE)))</f>
        <v>0</v>
      </c>
      <c r="EY56" s="6">
        <f>IF(ISERROR(VLOOKUP($A56,'Import Peak'!$A$3:EY$99,155,FALSE)-VLOOKUP($A56,'Import Peak Change'!$A$106:EY$202,155,FALSE)),0,(VLOOKUP($A56,'Import Peak'!$A$3:EY$99,155,FALSE)-VLOOKUP($A56,'Import Peak Change'!$A$106:EY$202,155,FALSE)))</f>
        <v>0</v>
      </c>
      <c r="EZ56" s="6">
        <f>IF(ISERROR(VLOOKUP($A56,'Import Peak'!$A$3:EZ$99,156,FALSE)-VLOOKUP($A56,'Import Peak Change'!$A$106:EZ$202,156,FALSE)),0,(VLOOKUP($A56,'Import Peak'!$A$3:EZ$99,156,FALSE)-VLOOKUP($A56,'Import Peak Change'!$A$106:EZ$202,156,FALSE)))</f>
        <v>0</v>
      </c>
      <c r="FA56" s="6">
        <f>IF(ISERROR(VLOOKUP($A56,'Import Peak'!$A$3:FA$99,157,FALSE)-VLOOKUP($A56,'Import Peak Change'!$A$106:FA$202,157,FALSE)),0,(VLOOKUP($A56,'Import Peak'!$A$3:FA$99,157,FALSE)-VLOOKUP($A56,'Import Peak Change'!$A$106:FA$202,157,FALSE)))</f>
        <v>0</v>
      </c>
      <c r="FB56" s="6">
        <f>IF(ISERROR(VLOOKUP($A56,'Import Peak'!$A$3:FB$99,158,FALSE)-VLOOKUP($A56,'Import Peak Change'!$A$106:FB$202,158,FALSE)),0,(VLOOKUP($A56,'Import Peak'!$A$3:FB$99,158,FALSE)-VLOOKUP($A56,'Import Peak Change'!$A$106:FB$202,158,FALSE)))</f>
        <v>0</v>
      </c>
      <c r="FC56" s="6">
        <f>IF(ISERROR(VLOOKUP($A56,'Import Peak'!$A$3:FC$99,159,FALSE)-VLOOKUP($A56,'Import Peak Change'!$A$106:FC$202,159,FALSE)),0,(VLOOKUP($A56,'Import Peak'!$A$3:FC$99,159,FALSE)-VLOOKUP($A56,'Import Peak Change'!$A$106:FC$202,159,FALSE)))</f>
        <v>0</v>
      </c>
      <c r="FD56" s="6">
        <f>IF(ISERROR(VLOOKUP($A56,'Import Peak'!$A$3:FD$99,160,FALSE)-VLOOKUP($A56,'Import Peak Change'!$A$106:FD$202,160,FALSE)),0,(VLOOKUP($A56,'Import Peak'!$A$3:FD$99,160,FALSE)-VLOOKUP($A56,'Import Peak Change'!$A$106:FD$202,160,FALSE)))</f>
        <v>0</v>
      </c>
      <c r="FE56" s="6">
        <f>IF(ISERROR(VLOOKUP($A56,'Import Peak'!$A$3:FE$99,161,FALSE)-VLOOKUP($A56,'Import Peak Change'!$A$106:FE$202,161,FALSE)),0,(VLOOKUP($A56,'Import Peak'!$A$3:FE$99,161,FALSE)-VLOOKUP($A56,'Import Peak Change'!$A$106:FE$202,161,FALSE)))</f>
        <v>0</v>
      </c>
      <c r="FF56" s="6">
        <f>IF(ISERROR(VLOOKUP($A56,'Import Peak'!$A$3:FF$99,162,FALSE)-VLOOKUP($A56,'Import Peak Change'!$A$106:FF$202,162,FALSE)),0,(VLOOKUP($A56,'Import Peak'!$A$3:FF$99,162,FALSE)-VLOOKUP($A56,'Import Peak Change'!$A$106:FF$202,162,FALSE)))</f>
        <v>0</v>
      </c>
      <c r="FG56" s="6">
        <f>IF(ISERROR(VLOOKUP($A56,'Import Peak'!$A$3:FG$99,163,FALSE)-VLOOKUP($A56,'Import Peak Change'!$A$106:FG$202,163,FALSE)),0,(VLOOKUP($A56,'Import Peak'!$A$3:FG$99,163,FALSE)-VLOOKUP($A56,'Import Peak Change'!$A$106:FG$202,163,FALSE)))</f>
        <v>0</v>
      </c>
      <c r="FH56" s="6">
        <f>IF(ISERROR(VLOOKUP($A56,'Import Peak'!$A$3:FH$99,164,FALSE)-VLOOKUP($A56,'Import Peak Change'!$A$106:FH$202,164,FALSE)),0,(VLOOKUP($A56,'Import Peak'!$A$3:FH$99,164,FALSE)-VLOOKUP($A56,'Import Peak Change'!$A$106:FH$202,164,FALSE)))</f>
        <v>0</v>
      </c>
      <c r="FI56" s="6">
        <f>IF(ISERROR(VLOOKUP($A56,'Import Peak'!$A$3:FI$99,165,FALSE)-VLOOKUP($A56,'Import Peak Change'!$A$106:FI$202,165,FALSE)),0,(VLOOKUP($A56,'Import Peak'!$A$3:FI$99,165,FALSE)-VLOOKUP($A56,'Import Peak Change'!$A$106:FI$202,165,FALSE)))</f>
        <v>0</v>
      </c>
      <c r="FJ56" s="6">
        <f>IF(ISERROR(VLOOKUP($A56,'Import Peak'!$A$3:FJ$99,166,FALSE)-VLOOKUP($A56,'Import Peak Change'!$A$106:FJ$202,166,FALSE)),0,(VLOOKUP($A56,'Import Peak'!$A$3:FJ$99,166,FALSE)-VLOOKUP($A56,'Import Peak Change'!$A$106:FJ$202,166,FALSE)))</f>
        <v>0</v>
      </c>
      <c r="FK56" s="6">
        <f>IF(ISERROR(VLOOKUP($A56,'Import Peak'!$A$3:FK$99,167,FALSE)-VLOOKUP($A56,'Import Peak Change'!$A$106:FK$202,167,FALSE)),0,(VLOOKUP($A56,'Import Peak'!$A$3:FK$99,167,FALSE)-VLOOKUP($A56,'Import Peak Change'!$A$106:FK$202,167,FALSE)))</f>
        <v>0</v>
      </c>
      <c r="FL56" s="6">
        <f>IF(ISERROR(VLOOKUP($A56,'Import Peak'!$A$3:FL$99,168,FALSE)-VLOOKUP($A56,'Import Peak Change'!$A$106:FL$202,168,FALSE)),0,(VLOOKUP($A56,'Import Peak'!$A$3:FL$99,168,FALSE)-VLOOKUP($A56,'Import Peak Change'!$A$106:FL$202,168,FALSE)))</f>
        <v>0</v>
      </c>
      <c r="FM56" s="6">
        <f>IF(ISERROR(VLOOKUP($A56,'Import Peak'!$A$3:FM$99,169,FALSE)-VLOOKUP($A56,'Import Peak Change'!$A$106:FM$202,169,FALSE)),0,(VLOOKUP($A56,'Import Peak'!$A$3:FM$99,169,FALSE)-VLOOKUP($A56,'Import Peak Change'!$A$106:FM$202,169,FALSE)))</f>
        <v>0</v>
      </c>
      <c r="FN56" s="6">
        <f>IF(ISERROR(VLOOKUP($A56,'Import Peak'!$A$3:FN$99,170,FALSE)-VLOOKUP($A56,'Import Peak Change'!$A$106:FN$202,170,FALSE)),0,(VLOOKUP($A56,'Import Peak'!$A$3:FN$99,170,FALSE)-VLOOKUP($A56,'Import Peak Change'!$A$106:FN$202,170,FALSE)))</f>
        <v>0</v>
      </c>
      <c r="FO56" s="6">
        <f>IF(ISERROR(VLOOKUP($A56,'Import Peak'!$A$3:FO$99,171,FALSE)-VLOOKUP($A56,'Import Peak Change'!$A$106:FO$202,171,FALSE)),0,(VLOOKUP($A56,'Import Peak'!$A$3:FO$99,171,FALSE)-VLOOKUP($A56,'Import Peak Change'!$A$106:FO$202,171,FALSE)))</f>
        <v>0</v>
      </c>
      <c r="FP56" s="6">
        <f>IF(ISERROR(VLOOKUP($A56,'Import Peak'!$A$3:FP$99,172,FALSE)-VLOOKUP($A56,'Import Peak Change'!$A$106:FP$202,172,FALSE)),0,(VLOOKUP($A56,'Import Peak'!$A$3:FP$99,172,FALSE)-VLOOKUP($A56,'Import Peak Change'!$A$106:FP$202,172,FALSE)))</f>
        <v>0</v>
      </c>
      <c r="FQ56" s="6">
        <f>IF(ISERROR(VLOOKUP($A56,'Import Peak'!$A$3:FQ$99,173,FALSE)-VLOOKUP($A56,'Import Peak Change'!$A$106:FQ$202,173,FALSE)),0,(VLOOKUP($A56,'Import Peak'!$A$3:FQ$99,173,FALSE)-VLOOKUP($A56,'Import Peak Change'!$A$106:FQ$202,173,FALSE)))</f>
        <v>0</v>
      </c>
      <c r="FR56" s="6">
        <f>IF(ISERROR(VLOOKUP($A56,'Import Peak'!$A$3:FR$99,174,FALSE)-VLOOKUP($A56,'Import Peak Change'!$A$106:FR$202,174,FALSE)),0,(VLOOKUP($A56,'Import Peak'!$A$3:FR$99,174,FALSE)-VLOOKUP($A56,'Import Peak Change'!$A$106:FR$202,174,FALSE)))</f>
        <v>0</v>
      </c>
      <c r="FS56" s="6">
        <f>IF(ISERROR(VLOOKUP($A56,'Import Peak'!$A$3:FS$99,175,FALSE)-VLOOKUP($A56,'Import Peak Change'!$A$106:FS$202,175,FALSE)),0,(VLOOKUP($A56,'Import Peak'!$A$3:FS$99,175,FALSE)-VLOOKUP($A56,'Import Peak Change'!$A$106:FS$202,175,FALSE)))</f>
        <v>0</v>
      </c>
      <c r="FT56" s="6">
        <f>IF(ISERROR(VLOOKUP($A56,'Import Peak'!$A$3:FT$99,176,FALSE)-VLOOKUP($A56,'Import Peak Change'!$A$106:FT$202,176,FALSE)),0,(VLOOKUP($A56,'Import Peak'!$A$3:FT$99,176,FALSE)-VLOOKUP($A56,'Import Peak Change'!$A$106:FT$202,176,FALSE)))</f>
        <v>0</v>
      </c>
      <c r="FU56" s="6">
        <f>IF(ISERROR(VLOOKUP($A56,'Import Peak'!$A$3:FU$99,177,FALSE)-VLOOKUP($A56,'Import Peak Change'!$A$106:FU$202,177,FALSE)),0,(VLOOKUP($A56,'Import Peak'!$A$3:FU$99,177,FALSE)-VLOOKUP($A56,'Import Peak Change'!$A$106:FU$202,177,FALSE)))</f>
        <v>0</v>
      </c>
      <c r="FV56" s="6">
        <f>IF(ISERROR(VLOOKUP($A56,'Import Peak'!$A$3:FV$99,178,FALSE)-VLOOKUP($A56,'Import Peak Change'!$A$106:FV$202,178,FALSE)),0,(VLOOKUP($A56,'Import Peak'!$A$3:FV$99,178,FALSE)-VLOOKUP($A56,'Import Peak Change'!$A$106:FV$202,178,FALSE)))</f>
        <v>0</v>
      </c>
      <c r="FW56" s="6">
        <f>IF(ISERROR(VLOOKUP($A56,'Import Peak'!$A$3:FW$99,179,FALSE)-VLOOKUP($A56,'Import Peak Change'!$A$106:FW$202,179,FALSE)),0,(VLOOKUP($A56,'Import Peak'!$A$3:FW$99,179,FALSE)-VLOOKUP($A56,'Import Peak Change'!$A$106:FW$202,179,FALSE)))</f>
        <v>0</v>
      </c>
      <c r="FX56" s="6">
        <f>IF(ISERROR(VLOOKUP($A56,'Import Peak'!$A$3:FX$99,180,FALSE)-VLOOKUP($A56,'Import Peak Change'!$A$106:FX$202,180,FALSE)),0,(VLOOKUP($A56,'Import Peak'!$A$3:FX$99,180,FALSE)-VLOOKUP($A56,'Import Peak Change'!$A$106:FX$202,180,FALSE)))</f>
        <v>0</v>
      </c>
      <c r="FY56" s="6">
        <f>IF(ISERROR(VLOOKUP($A56,'Import Peak'!$A$3:FY$99,181,FALSE)-VLOOKUP($A56,'Import Peak Change'!$A$106:FY$202,181,FALSE)),0,(VLOOKUP($A56,'Import Peak'!$A$3:FY$99,181,FALSE)-VLOOKUP($A56,'Import Peak Change'!$A$106:FY$202,181,FALSE)))</f>
        <v>0</v>
      </c>
      <c r="FZ56" s="6">
        <f>IF(ISERROR(VLOOKUP($A56,'Import Peak'!$A$3:FZ$99,182,FALSE)-VLOOKUP($A56,'Import Peak Change'!$A$106:FZ$202,182,FALSE)),0,(VLOOKUP($A56,'Import Peak'!$A$3:FZ$99,182,FALSE)-VLOOKUP($A56,'Import Peak Change'!$A$106:FZ$202,182,FALSE)))</f>
        <v>0</v>
      </c>
      <c r="GA56" s="6">
        <f>IF(ISERROR(VLOOKUP($A56,'Import Peak'!$A$3:GA$99,183,FALSE)-VLOOKUP($A56,'Import Peak Change'!$A$106:GA$202,183,FALSE)),0,(VLOOKUP($A56,'Import Peak'!$A$3:GA$99,183,FALSE)-VLOOKUP($A56,'Import Peak Change'!$A$106:GA$202,183,FALSE)))</f>
        <v>0</v>
      </c>
      <c r="GB56" s="6">
        <f>IF(ISERROR(VLOOKUP($A56,'Import Peak'!$A$3:GB$99,184,FALSE)-VLOOKUP($A56,'Import Peak Change'!$A$106:GB$202,184,FALSE)),0,(VLOOKUP($A56,'Import Peak'!$A$3:GB$99,184,FALSE)-VLOOKUP($A56,'Import Peak Change'!$A$106:GB$202,184,FALSE)))</f>
        <v>0</v>
      </c>
      <c r="GC56" s="6">
        <f>IF(ISERROR(VLOOKUP($A56,'Import Peak'!$A$3:GC$99,185,FALSE)-VLOOKUP($A56,'Import Peak Change'!$A$106:GC$202,185,FALSE)),0,(VLOOKUP($A56,'Import Peak'!$A$3:GC$99,185,FALSE)-VLOOKUP($A56,'Import Peak Change'!$A$106:GC$202,185,FALSE)))</f>
        <v>0</v>
      </c>
      <c r="GD56" s="6">
        <f>IF(ISERROR(VLOOKUP($A56,'Import Peak'!$A$3:GD$99,186,FALSE)-VLOOKUP($A56,'Import Peak Change'!$A$106:GD$202,186,FALSE)),0,(VLOOKUP($A56,'Import Peak'!$A$3:GD$99,186,FALSE)-VLOOKUP($A56,'Import Peak Change'!$A$106:GD$202,186,FALSE)))</f>
        <v>0</v>
      </c>
      <c r="GE56" s="6">
        <f>IF(ISERROR(VLOOKUP($A56,'Import Peak'!$A$3:GE$99,187,FALSE)-VLOOKUP($A56,'Import Peak Change'!$A$106:GE$202,187,FALSE)),0,(VLOOKUP($A56,'Import Peak'!$A$3:GE$99,187,FALSE)-VLOOKUP($A56,'Import Peak Change'!$A$106:GE$202,187,FALSE)))</f>
        <v>0</v>
      </c>
      <c r="GF56" s="6">
        <f>IF(ISERROR(VLOOKUP($A56,'Import Peak'!$A$3:GF$99,188,FALSE)-VLOOKUP($A56,'Import Peak Change'!$A$106:GF$202,188,FALSE)),0,(VLOOKUP($A56,'Import Peak'!$A$3:GF$99,188,FALSE)-VLOOKUP($A56,'Import Peak Change'!$A$106:GF$202,188,FALSE)))</f>
        <v>0</v>
      </c>
      <c r="GG56" s="6">
        <f>IF(ISERROR(VLOOKUP($A56,'Import Peak'!$A$3:GG$99,189,FALSE)-VLOOKUP($A56,'Import Peak Change'!$A$106:GG$202,189,FALSE)),0,(VLOOKUP($A56,'Import Peak'!$A$3:GG$99,189,FALSE)-VLOOKUP($A56,'Import Peak Change'!$A$106:GG$202,189,FALSE)))</f>
        <v>0</v>
      </c>
      <c r="GH56" s="6">
        <f>IF(ISERROR(VLOOKUP($A56,'Import Peak'!$A$3:GH$99,190,FALSE)-VLOOKUP($A56,'Import Peak Change'!$A$106:GH$202,190,FALSE)),0,(VLOOKUP($A56,'Import Peak'!$A$3:GH$99,190,FALSE)-VLOOKUP($A56,'Import Peak Change'!$A$106:GH$202,190,FALSE)))</f>
        <v>0</v>
      </c>
      <c r="GI56" s="6">
        <f>IF(ISERROR(VLOOKUP($A56,'Import Peak'!$A$3:GI$99,191,FALSE)-VLOOKUP($A56,'Import Peak Change'!$A$106:GI$202,191,FALSE)),0,(VLOOKUP($A56,'Import Peak'!$A$3:GI$99,191,FALSE)-VLOOKUP($A56,'Import Peak Change'!$A$106:GI$202,191,FALSE)))</f>
        <v>0</v>
      </c>
      <c r="GJ56" s="6">
        <f>IF(ISERROR(VLOOKUP($A56,'Import Peak'!$A$3:GJ$99,192,FALSE)-VLOOKUP($A56,'Import Peak Change'!$A$106:GJ$202,192,FALSE)),0,(VLOOKUP($A56,'Import Peak'!$A$3:GJ$99,192,FALSE)-VLOOKUP($A56,'Import Peak Change'!$A$106:GJ$202,192,FALSE)))</f>
        <v>0</v>
      </c>
      <c r="GK56" s="6">
        <f>IF(ISERROR(VLOOKUP($A56,'Import Peak'!$A$3:GK$99,193,FALSE)-VLOOKUP($A56,'Import Peak Change'!$A$106:GK$202,193,FALSE)),0,(VLOOKUP($A56,'Import Peak'!$A$3:GK$99,193,FALSE)-VLOOKUP($A56,'Import Peak Change'!$A$106:GK$202,193,FALSE)))</f>
        <v>0</v>
      </c>
      <c r="GL56" s="6">
        <f>IF(ISERROR(VLOOKUP($A56,'Import Peak'!$A$3:GL$99,194,FALSE)-VLOOKUP($A56,'Import Peak Change'!$A$106:GL$202,194,FALSE)),0,(VLOOKUP($A56,'Import Peak'!$A$3:GL$99,194,FALSE)-VLOOKUP($A56,'Import Peak Change'!$A$106:GL$202,194,FALSE)))</f>
        <v>0</v>
      </c>
      <c r="GM56" s="6">
        <f>IF(ISERROR(VLOOKUP($A56,'Import Peak'!$A$3:GM$99,195,FALSE)-VLOOKUP($A56,'Import Peak Change'!$A$106:GM$202,195,FALSE)),0,(VLOOKUP($A56,'Import Peak'!$A$3:GM$99,195,FALSE)-VLOOKUP($A56,'Import Peak Change'!$A$106:GM$202,195,FALSE)))</f>
        <v>0</v>
      </c>
      <c r="GN56" s="6">
        <f>IF(ISERROR(VLOOKUP($A56,'Import Peak'!$A$3:GN$99,196,FALSE)-VLOOKUP($A56,'Import Peak Change'!$A$106:GN$202,196,FALSE)),0,(VLOOKUP($A56,'Import Peak'!$A$3:GN$99,196,FALSE)-VLOOKUP($A56,'Import Peak Change'!$A$106:GN$202,196,FALSE)))</f>
        <v>0</v>
      </c>
      <c r="GO56" s="6">
        <f>IF(ISERROR(VLOOKUP($A56,'Import Peak'!$A$3:GO$99,197,FALSE)-VLOOKUP($A56,'Import Peak Change'!$A$106:GO$202,197,FALSE)),0,(VLOOKUP($A56,'Import Peak'!$A$3:GO$99,197,FALSE)-VLOOKUP($A56,'Import Peak Change'!$A$106:GO$202,197,FALSE)))</f>
        <v>0</v>
      </c>
      <c r="GP56" s="6">
        <f>IF(ISERROR(VLOOKUP($A56,'Import Peak'!$A$3:GP$99,198,FALSE)-VLOOKUP($A56,'Import Peak Change'!$A$106:GP$202,198,FALSE)),0,(VLOOKUP($A56,'Import Peak'!$A$3:GP$99,198,FALSE)-VLOOKUP($A56,'Import Peak Change'!$A$106:GP$202,198,FALSE)))</f>
        <v>0</v>
      </c>
      <c r="GQ56" s="6">
        <f>IF(ISERROR(VLOOKUP($A56,'Import Peak'!$A$3:GQ$99,199,FALSE)-VLOOKUP($A56,'Import Peak Change'!$A$106:GQ$202,199,FALSE)),0,(VLOOKUP($A56,'Import Peak'!$A$3:GQ$99,199,FALSE)-VLOOKUP($A56,'Import Peak Change'!$A$106:GQ$202,199,FALSE)))</f>
        <v>0</v>
      </c>
      <c r="GR56" s="6">
        <f>IF(ISERROR(VLOOKUP($A56,'Import Peak'!$A$3:GR$99,200,FALSE)-VLOOKUP($A56,'Import Peak Change'!$A$106:GR$202,200,FALSE)),0,(VLOOKUP($A56,'Import Peak'!$A$3:GR$99,200,FALSE)-VLOOKUP($A56,'Import Peak Change'!$A$106:GR$202,200,FALSE)))</f>
        <v>0</v>
      </c>
      <c r="GS56" s="6">
        <f>IF(ISERROR(VLOOKUP($A56,'Import Peak'!$A$3:GS$99,201,FALSE)-VLOOKUP($A56,'Import Peak Change'!$A$106:GS$202,201,FALSE)),0,(VLOOKUP($A56,'Import Peak'!$A$3:GS$99,201,FALSE)-VLOOKUP($A56,'Import Peak Change'!$A$106:GS$202,201,FALSE)))</f>
        <v>0</v>
      </c>
      <c r="GT56" s="6">
        <f>IF(ISERROR(VLOOKUP($A56,'Import Peak'!$A$3:GT$99,202,FALSE)-VLOOKUP($A56,'Import Peak Change'!$A$106:GT$202,202,FALSE)),0,(VLOOKUP($A56,'Import Peak'!$A$3:GT$99,202,FALSE)-VLOOKUP($A56,'Import Peak Change'!$A$106:GT$202,202,FALSE)))</f>
        <v>0</v>
      </c>
      <c r="GU56" s="6">
        <f>IF(ISERROR(VLOOKUP($A56,'Import Peak'!$A$3:GU$99,203,FALSE)-VLOOKUP($A56,'Import Peak Change'!$A$106:GU$202,203,FALSE)),0,(VLOOKUP($A56,'Import Peak'!$A$3:GU$99,203,FALSE)-VLOOKUP($A56,'Import Peak Change'!$A$106:GU$202,203,FALSE)))</f>
        <v>0</v>
      </c>
      <c r="GV56" s="6">
        <f>IF(ISERROR(VLOOKUP($A56,'Import Peak'!$A$3:GV$99,204,FALSE)-VLOOKUP($A56,'Import Peak Change'!$A$106:GV$202,204,FALSE)),0,(VLOOKUP($A56,'Import Peak'!$A$3:GV$99,204,FALSE)-VLOOKUP($A56,'Import Peak Change'!$A$106:GV$202,204,FALSE)))</f>
        <v>0</v>
      </c>
      <c r="GW56" s="6">
        <f>IF(ISERROR(VLOOKUP($A56,'Import Peak'!$A$3:GW$99,205,FALSE)-VLOOKUP($A56,'Import Peak Change'!$A$106:GW$202,205,FALSE)),0,(VLOOKUP($A56,'Import Peak'!$A$3:GW$99,205,FALSE)-VLOOKUP($A56,'Import Peak Change'!$A$106:GW$202,205,FALSE)))</f>
        <v>0</v>
      </c>
      <c r="GX56" s="6">
        <f>IF(ISERROR(VLOOKUP($A56,'Import Peak'!$A$3:GX$99,206,FALSE)-VLOOKUP($A56,'Import Peak Change'!$A$106:GX$202,206,FALSE)),0,(VLOOKUP($A56,'Import Peak'!$A$3:GX$99,206,FALSE)-VLOOKUP($A56,'Import Peak Change'!$A$106:GX$202,206,FALSE)))</f>
        <v>0</v>
      </c>
      <c r="GY56" s="6">
        <f>IF(ISERROR(VLOOKUP($A56,'Import Peak'!$A$3:GY$99,207,FALSE)-VLOOKUP($A56,'Import Peak Change'!$A$106:GY$202,207,FALSE)),0,(VLOOKUP($A56,'Import Peak'!$A$3:GY$99,207,FALSE)-VLOOKUP($A56,'Import Peak Change'!$A$106:GY$202,207,FALSE)))</f>
        <v>0</v>
      </c>
      <c r="GZ56" s="6">
        <f>IF(ISERROR(VLOOKUP($A56,'Import Peak'!$A$3:GZ$99,208,FALSE)-VLOOKUP($A56,'Import Peak Change'!$A$106:GZ$202,208,FALSE)),0,(VLOOKUP($A56,'Import Peak'!$A$3:GZ$99,208,FALSE)-VLOOKUP($A56,'Import Peak Change'!$A$106:GZ$202,208,FALSE)))</f>
        <v>0</v>
      </c>
      <c r="HA56" s="6">
        <f>IF(ISERROR(VLOOKUP($A56,'Import Peak'!$A$3:HA$99,209,FALSE)-VLOOKUP($A56,'Import Peak Change'!$A$106:HA$202,209,FALSE)),0,(VLOOKUP($A56,'Import Peak'!$A$3:HA$99,209,FALSE)-VLOOKUP($A56,'Import Peak Change'!$A$106:HA$202,209,FALSE)))</f>
        <v>0</v>
      </c>
      <c r="HB56" s="6">
        <f>IF(ISERROR(VLOOKUP($A56,'Import Peak'!$A$3:HB$99,210,FALSE)-VLOOKUP($A56,'Import Peak Change'!$A$106:HB$202,210,FALSE)),0,(VLOOKUP($A56,'Import Peak'!$A$3:HB$99,210,FALSE)-VLOOKUP($A56,'Import Peak Change'!$A$106:HB$202,210,FALSE)))</f>
        <v>0</v>
      </c>
      <c r="HC56" s="6">
        <f>IF(ISERROR(VLOOKUP($A56,'Import Peak'!$A$3:HC$99,211,FALSE)-VLOOKUP($A56,'Import Peak Change'!$A$106:HC$202,211,FALSE)),0,(VLOOKUP($A56,'Import Peak'!$A$3:HC$99,211,FALSE)-VLOOKUP($A56,'Import Peak Change'!$A$106:HC$202,211,FALSE)))</f>
        <v>0</v>
      </c>
      <c r="HD56" s="6">
        <f>IF(ISERROR(VLOOKUP($A56,'Import Peak'!$A$3:HD$99,212,FALSE)-VLOOKUP($A56,'Import Peak Change'!$A$106:HD$202,212,FALSE)),0,(VLOOKUP($A56,'Import Peak'!$A$3:HD$99,212,FALSE)-VLOOKUP($A56,'Import Peak Change'!$A$106:HD$202,212,FALSE)))</f>
        <v>0</v>
      </c>
      <c r="HE56" s="6">
        <f>IF(ISERROR(VLOOKUP($A56,'Import Peak'!$A$3:HE$99,213,FALSE)-VLOOKUP($A56,'Import Peak Change'!$A$106:HE$202,213,FALSE)),0,(VLOOKUP($A56,'Import Peak'!$A$3:HE$99,213,FALSE)-VLOOKUP($A56,'Import Peak Change'!$A$106:HE$202,213,FALSE)))</f>
        <v>0</v>
      </c>
      <c r="HF56" s="6">
        <f>IF(ISERROR(VLOOKUP($A56,'Import Peak'!$A$3:HF$99,214,FALSE)-VLOOKUP($A56,'Import Peak Change'!$A$106:HF$202,214,FALSE)),0,(VLOOKUP($A56,'Import Peak'!$A$3:HF$99,214,FALSE)-VLOOKUP($A56,'Import Peak Change'!$A$106:HF$202,214,FALSE)))</f>
        <v>0</v>
      </c>
      <c r="HG56" s="6">
        <f>IF(ISERROR(VLOOKUP($A56,'Import Peak'!$A$3:HG$99,215,FALSE)-VLOOKUP($A56,'Import Peak Change'!$A$106:HG$202,215,FALSE)),0,(VLOOKUP($A56,'Import Peak'!$A$3:HG$99,215,FALSE)-VLOOKUP($A56,'Import Peak Change'!$A$106:HG$202,215,FALSE)))</f>
        <v>0</v>
      </c>
      <c r="HH56" s="6">
        <f>IF(ISERROR(VLOOKUP($A56,'Import Peak'!$A$3:HH$99,216,FALSE)-VLOOKUP($A56,'Import Peak Change'!$A$106:HH$202,216,FALSE)),0,(VLOOKUP($A56,'Import Peak'!$A$3:HH$99,216,FALSE)-VLOOKUP($A56,'Import Peak Change'!$A$106:HH$202,216,FALSE)))</f>
        <v>0</v>
      </c>
      <c r="HI56" s="6">
        <f>IF(ISERROR(VLOOKUP($A56,'Import Peak'!$A$3:HI$99,217,FALSE)-VLOOKUP($A56,'Import Peak Change'!$A$106:HI$202,217,FALSE)),0,(VLOOKUP($A56,'Import Peak'!$A$3:HI$99,217,FALSE)-VLOOKUP($A56,'Import Peak Change'!$A$106:HI$202,217,FALSE)))</f>
        <v>0</v>
      </c>
      <c r="HJ56" s="6">
        <f>IF(ISERROR(VLOOKUP($A56,'Import Peak'!$A$3:HJ$99,218,FALSE)-VLOOKUP($A56,'Import Peak Change'!$A$106:HJ$202,218,FALSE)),0,(VLOOKUP($A56,'Import Peak'!$A$3:HJ$99,218,FALSE)-VLOOKUP($A56,'Import Peak Change'!$A$106:HJ$202,218,FALSE)))</f>
        <v>0</v>
      </c>
      <c r="HK56" s="6">
        <f>IF(ISERROR(VLOOKUP($A56,'Import Peak'!$A$3:HK$99,219,FALSE)-VLOOKUP($A56,'Import Peak Change'!$A$106:HK$202,219,FALSE)),0,(VLOOKUP($A56,'Import Peak'!$A$3:HK$99,219,FALSE)-VLOOKUP($A56,'Import Peak Change'!$A$106:HK$202,219,FALSE)))</f>
        <v>0</v>
      </c>
      <c r="HL56" s="6">
        <f>IF(ISERROR(VLOOKUP($A56,'Import Peak'!$A$3:HL$99,220,FALSE)-VLOOKUP($A56,'Import Peak Change'!$A$106:HL$202,220,FALSE)),0,(VLOOKUP($A56,'Import Peak'!$A$3:HL$99,220,FALSE)-VLOOKUP($A56,'Import Peak Change'!$A$106:HL$202,220,FALSE)))</f>
        <v>0</v>
      </c>
      <c r="HM56" s="6">
        <f>IF(ISERROR(VLOOKUP($A56,'Import Peak'!$A$3:HM$99,221,FALSE)-VLOOKUP($A56,'Import Peak Change'!$A$106:HM$202,221,FALSE)),0,(VLOOKUP($A56,'Import Peak'!$A$3:HM$99,221,FALSE)-VLOOKUP($A56,'Import Peak Change'!$A$106:HM$202,221,FALSE)))</f>
        <v>0</v>
      </c>
      <c r="HN56" s="6">
        <f>IF(ISERROR(VLOOKUP($A56,'Import Peak'!$A$3:HN$99,222,FALSE)-VLOOKUP($A56,'Import Peak Change'!$A$106:HN$202,222,FALSE)),0,(VLOOKUP($A56,'Import Peak'!$A$3:HN$99,222,FALSE)-VLOOKUP($A56,'Import Peak Change'!$A$106:HN$202,222,FALSE)))</f>
        <v>0</v>
      </c>
      <c r="HO56" s="6">
        <f>IF(ISERROR(VLOOKUP($A56,'Import Peak'!$A$3:HO$99,223,FALSE)-VLOOKUP($A56,'Import Peak Change'!$A$106:HO$202,223,FALSE)),0,(VLOOKUP($A56,'Import Peak'!$A$3:HO$99,223,FALSE)-VLOOKUP($A56,'Import Peak Change'!$A$106:HO$202,223,FALSE)))</f>
        <v>0</v>
      </c>
      <c r="HP56" s="6">
        <f>IF(ISERROR(VLOOKUP($A56,'Import Peak'!$A$3:HP$99,224,FALSE)-VLOOKUP($A56,'Import Peak Change'!$A$106:HP$202,224,FALSE)),0,(VLOOKUP($A56,'Import Peak'!$A$3:HP$99,224,FALSE)-VLOOKUP($A56,'Import Peak Change'!$A$106:HP$202,224,FALSE)))</f>
        <v>0</v>
      </c>
      <c r="HQ56" s="6">
        <f>IF(ISERROR(VLOOKUP($A56,'Import Peak'!$A$3:HQ$99,225,FALSE)-VLOOKUP($A56,'Import Peak Change'!$A$106:HQ$202,225,FALSE)),0,(VLOOKUP($A56,'Import Peak'!$A$3:HQ$99,225,FALSE)-VLOOKUP($A56,'Import Peak Change'!$A$106:HQ$202,225,FALSE)))</f>
        <v>0</v>
      </c>
      <c r="HR56" s="6">
        <f>IF(ISERROR(VLOOKUP($A56,'Import Peak'!$A$3:HR$99,226,FALSE)-VLOOKUP($A56,'Import Peak Change'!$A$106:HR$202,226,FALSE)),0,(VLOOKUP($A56,'Import Peak'!$A$3:HR$99,226,FALSE)-VLOOKUP($A56,'Import Peak Change'!$A$106:HR$202,226,FALSE)))</f>
        <v>0</v>
      </c>
      <c r="HS56" s="6">
        <f>IF(ISERROR(VLOOKUP($A56,'Import Peak'!$A$3:HS$99,227,FALSE)-VLOOKUP($A56,'Import Peak Change'!$A$106:HS$202,227,FALSE)),0,(VLOOKUP($A56,'Import Peak'!$A$3:HS$99,227,FALSE)-VLOOKUP($A56,'Import Peak Change'!$A$106:HS$202,227,FALSE)))</f>
        <v>0</v>
      </c>
      <c r="HT56" s="6">
        <f>IF(ISERROR(VLOOKUP($A56,'Import Peak'!$A$3:HT$99,228,FALSE)-VLOOKUP($A56,'Import Peak Change'!$A$106:HT$202,228,FALSE)),0,(VLOOKUP($A56,'Import Peak'!$A$3:HT$99,228,FALSE)-VLOOKUP($A56,'Import Peak Change'!$A$106:HT$202,228,FALSE)))</f>
        <v>0</v>
      </c>
      <c r="HU56" s="6">
        <f>IF(ISERROR(VLOOKUP($A56,'Import Peak'!$A$3:HU$99,229,FALSE)-VLOOKUP($A56,'Import Peak Change'!$A$106:HU$202,229,FALSE)),0,(VLOOKUP($A56,'Import Peak'!$A$3:HU$99,229,FALSE)-VLOOKUP($A56,'Import Peak Change'!$A$106:HU$202,229,FALSE)))</f>
        <v>0</v>
      </c>
      <c r="HV56" s="6">
        <f>IF(ISERROR(VLOOKUP($A56,'Import Peak'!$A$3:HV$99,230,FALSE)-VLOOKUP($A56,'Import Peak Change'!$A$106:HV$202,230,FALSE)),0,(VLOOKUP($A56,'Import Peak'!$A$3:HV$99,230,FALSE)-VLOOKUP($A56,'Import Peak Change'!$A$106:HV$202,230,FALSE)))</f>
        <v>0</v>
      </c>
      <c r="HW56" s="6">
        <f>IF(ISERROR(VLOOKUP($A56,'Import Peak'!$A$3:HW$99,231,FALSE)-VLOOKUP($A56,'Import Peak Change'!$A$106:HW$202,231,FALSE)),0,(VLOOKUP($A56,'Import Peak'!$A$3:HW$99,231,FALSE)-VLOOKUP($A56,'Import Peak Change'!$A$106:HW$202,231,FALSE)))</f>
        <v>0</v>
      </c>
      <c r="HX56" s="6">
        <f>IF(ISERROR(VLOOKUP($A56,'Import Peak'!$A$3:HX$99,232,FALSE)-VLOOKUP($A56,'Import Peak Change'!$A$106:HX$202,232,FALSE)),0,(VLOOKUP($A56,'Import Peak'!$A$3:HX$99,232,FALSE)-VLOOKUP($A56,'Import Peak Change'!$A$106:HX$202,232,FALSE)))</f>
        <v>0</v>
      </c>
      <c r="HY56" s="6">
        <f>IF(ISERROR(VLOOKUP($A56,'Import Peak'!$A$3:HY$99,233,FALSE)-VLOOKUP($A56,'Import Peak Change'!$A$106:HY$202,233,FALSE)),0,(VLOOKUP($A56,'Import Peak'!$A$3:HY$99,233,FALSE)-VLOOKUP($A56,'Import Peak Change'!$A$106:HY$202,233,FALSE)))</f>
        <v>0</v>
      </c>
      <c r="HZ56" s="6">
        <f>IF(ISERROR(VLOOKUP($A56,'Import Peak'!$A$3:HZ$99,234,FALSE)-VLOOKUP($A56,'Import Peak Change'!$A$106:HZ$202,234,FALSE)),0,(VLOOKUP($A56,'Import Peak'!$A$3:HZ$99,234,FALSE)-VLOOKUP($A56,'Import Peak Change'!$A$106:HZ$202,234,FALSE)))</f>
        <v>0</v>
      </c>
      <c r="IA56" s="6">
        <f>IF(ISERROR(VLOOKUP($A56,'Import Peak'!$A$3:IA$99,235,FALSE)-VLOOKUP($A56,'Import Peak Change'!$A$106:IA$202,235,FALSE)),0,(VLOOKUP($A56,'Import Peak'!$A$3:IA$99,235,FALSE)-VLOOKUP($A56,'Import Peak Change'!$A$106:IA$202,235,FALSE)))</f>
        <v>0</v>
      </c>
      <c r="IB56" s="6">
        <f>IF(ISERROR(VLOOKUP($A56,'Import Peak'!$A$3:IB$99,236,FALSE)-VLOOKUP($A56,'Import Peak Change'!$A$106:IB$202,236,FALSE)),0,(VLOOKUP($A56,'Import Peak'!$A$3:IB$99,236,FALSE)-VLOOKUP($A56,'Import Peak Change'!$A$106:IB$202,236,FALSE)))</f>
        <v>0</v>
      </c>
      <c r="IC56" s="6">
        <f>IF(ISERROR(VLOOKUP($A56,'Import Peak'!$A$3:IC$99,237,FALSE)-VLOOKUP($A56,'Import Peak Change'!$A$106:IC$202,237,FALSE)),0,(VLOOKUP($A56,'Import Peak'!$A$3:IC$99,237,FALSE)-VLOOKUP($A56,'Import Peak Change'!$A$106:IC$202,237,FALSE)))</f>
        <v>0</v>
      </c>
      <c r="ID56" s="6">
        <f>IF(ISERROR(VLOOKUP($A56,'Import Peak'!$A$3:ID$99,238,FALSE)-VLOOKUP($A56,'Import Peak Change'!$A$106:ID$202,238,FALSE)),0,(VLOOKUP($A56,'Import Peak'!$A$3:ID$99,238,FALSE)-VLOOKUP($A56,'Import Peak Change'!$A$106:ID$202,238,FALSE)))</f>
        <v>0</v>
      </c>
      <c r="IE56" s="6">
        <f>IF(ISERROR(VLOOKUP($A56,'Import Peak'!$A$3:IE$99,239,FALSE)-VLOOKUP($A56,'Import Peak Change'!$A$106:IE$202,239,FALSE)),0,(VLOOKUP($A56,'Import Peak'!$A$3:IE$99,239,FALSE)-VLOOKUP($A56,'Import Peak Change'!$A$106:IE$202,239,FALSE)))</f>
        <v>0</v>
      </c>
    </row>
    <row r="57" spans="1:239">
      <c r="A57" s="168" t="str">
        <f>IF('Import Peak'!A54=0,"",'Import Peak'!A54)</f>
        <v/>
      </c>
      <c r="B57" s="6"/>
      <c r="C57" s="6"/>
      <c r="D57" s="6"/>
      <c r="E57" s="6"/>
      <c r="F57" s="6"/>
      <c r="G57" s="6">
        <f>IF(ISERROR(VLOOKUP($A57,'Import Peak'!$A$3:G$99,7,FALSE)-VLOOKUP($A57,'Import Peak Change'!$A$106:G$202,7,FALSE)),0,(VLOOKUP($A57,'Import Peak'!$A$3:G$99,7,FALSE)-VLOOKUP($A57,'Import Peak Change'!$A$106:G$202,7,FALSE)))</f>
        <v>0</v>
      </c>
      <c r="H57" s="6">
        <f>IF(ISERROR(VLOOKUP($A57,'Import Peak'!$A$3:H$99,8,FALSE)-VLOOKUP($A57,'Import Peak Change'!$A$106:H$202,8,FALSE)),0,(VLOOKUP($A57,'Import Peak'!$A$3:H$99,8,FALSE)-VLOOKUP($A57,'Import Peak Change'!$A$106:H$202,8,FALSE)))</f>
        <v>0</v>
      </c>
      <c r="I57" s="6">
        <f>IF(ISERROR(VLOOKUP($A57,'Import Peak'!$A$3:I$99,9,FALSE)-VLOOKUP($A57,'Import Peak Change'!$A$106:I$202,9,FALSE)),0,(VLOOKUP($A57,'Import Peak'!$A$3:I$99,9,FALSE)-VLOOKUP($A57,'Import Peak Change'!$A$106:I$202,9,FALSE)))</f>
        <v>0</v>
      </c>
      <c r="J57" s="6">
        <f>IF(ISERROR(VLOOKUP($A57,'Import Peak'!$A$3:J$99,10,FALSE)-VLOOKUP($A57,'Import Peak Change'!$A$106:J$202,10,FALSE)),0,(VLOOKUP($A57,'Import Peak'!$A$3:J$99,10,FALSE)-VLOOKUP($A57,'Import Peak Change'!$A$106:J$202,10,FALSE)))</f>
        <v>0</v>
      </c>
      <c r="K57" s="6">
        <f>IF(ISERROR(VLOOKUP($A57,'Import Peak'!$A$3:K$99,11,FALSE)-VLOOKUP($A57,'Import Peak Change'!$A$106:K$202,11,FALSE)),0,(VLOOKUP($A57,'Import Peak'!$A$3:K$99,11,FALSE)-VLOOKUP($A57,'Import Peak Change'!$A$106:K$202,11,FALSE)))</f>
        <v>0</v>
      </c>
      <c r="L57" s="6">
        <f>IF(ISERROR(VLOOKUP($A57,'Import Peak'!$A$3:L$99,12,FALSE)-VLOOKUP($A57,'Import Peak Change'!$A$106:L$202,12,FALSE)),0,(VLOOKUP($A57,'Import Peak'!$A$3:L$99,12,FALSE)-VLOOKUP($A57,'Import Peak Change'!$A$106:L$202,12,FALSE)))</f>
        <v>0</v>
      </c>
      <c r="M57" s="6">
        <f>IF(ISERROR(VLOOKUP($A57,'Import Peak'!$A$3:M$99,13,FALSE)-VLOOKUP($A57,'Import Peak Change'!$A$106:M$202,13,FALSE)),0,(VLOOKUP($A57,'Import Peak'!$A$3:M$99,13,FALSE)-VLOOKUP($A57,'Import Peak Change'!$A$106:M$202,13,FALSE)))</f>
        <v>0</v>
      </c>
      <c r="N57" s="6">
        <f>IF(ISERROR(VLOOKUP($A57,'Import Peak'!$A$3:N$99,14,FALSE)-VLOOKUP($A57,'Import Peak Change'!$A$106:N$202,14,FALSE)),0,(VLOOKUP($A57,'Import Peak'!$A$3:N$99,14,FALSE)-VLOOKUP($A57,'Import Peak Change'!$A$106:N$202,14,FALSE)))</f>
        <v>0</v>
      </c>
      <c r="O57" s="6">
        <f>IF(ISERROR(VLOOKUP($A57,'Import Peak'!$A$3:O$99,15,FALSE)-VLOOKUP($A57,'Import Peak Change'!$A$106:O$202,15,FALSE)),0,(VLOOKUP($A57,'Import Peak'!$A$3:O$99,15,FALSE)-VLOOKUP($A57,'Import Peak Change'!$A$106:O$202,15,FALSE)))</f>
        <v>0</v>
      </c>
      <c r="P57" s="6">
        <f>IF(ISERROR(VLOOKUP($A57,'Import Peak'!$A$3:P$99,16,FALSE)-VLOOKUP($A57,'Import Peak Change'!$A$106:P$202,16,FALSE)),0,(VLOOKUP($A57,'Import Peak'!$A$3:P$99,16,FALSE)-VLOOKUP($A57,'Import Peak Change'!$A$106:P$202,16,FALSE)))</f>
        <v>0</v>
      </c>
      <c r="Q57" s="6">
        <f>IF(ISERROR(VLOOKUP($A57,'Import Peak'!$A$3:Q$99,17,FALSE)-VLOOKUP($A57,'Import Peak Change'!$A$106:Q$202,17,FALSE)),0,(VLOOKUP($A57,'Import Peak'!$A$3:Q$99,17,FALSE)-VLOOKUP($A57,'Import Peak Change'!$A$106:Q$202,17,FALSE)))</f>
        <v>0</v>
      </c>
      <c r="R57" s="6">
        <f>IF(ISERROR(VLOOKUP($A57,'Import Peak'!$A$3:R$99,18,FALSE)-VLOOKUP($A57,'Import Peak Change'!$A$106:R$202,18,FALSE)),0,(VLOOKUP($A57,'Import Peak'!$A$3:R$99,18,FALSE)-VLOOKUP($A57,'Import Peak Change'!$A$106:R$202,18,FALSE)))</f>
        <v>0</v>
      </c>
      <c r="S57" s="6">
        <f>IF(ISERROR(VLOOKUP($A57,'Import Peak'!$A$3:S$99,19,FALSE)-VLOOKUP($A57,'Import Peak Change'!$A$106:S$202,19,FALSE)),0,(VLOOKUP($A57,'Import Peak'!$A$3:S$99,19,FALSE)-VLOOKUP($A57,'Import Peak Change'!$A$106:S$202,19,FALSE)))</f>
        <v>0</v>
      </c>
      <c r="T57" s="6">
        <f>IF(ISERROR(VLOOKUP($A57,'Import Peak'!$A$3:T$99,20,FALSE)-VLOOKUP($A57,'Import Peak Change'!$A$106:T$202,20,FALSE)),0,(VLOOKUP($A57,'Import Peak'!$A$3:T$99,20,FALSE)-VLOOKUP($A57,'Import Peak Change'!$A$106:T$202,20,FALSE)))</f>
        <v>0</v>
      </c>
      <c r="U57" s="6">
        <f>IF(ISERROR(VLOOKUP($A57,'Import Peak'!$A$3:U$99,21,FALSE)-VLOOKUP($A57,'Import Peak Change'!$A$106:U$202,21,FALSE)),0,(VLOOKUP($A57,'Import Peak'!$A$3:U$99,21,FALSE)-VLOOKUP($A57,'Import Peak Change'!$A$106:U$202,21,FALSE)))</f>
        <v>0</v>
      </c>
      <c r="V57" s="6">
        <f>IF(ISERROR(VLOOKUP($A57,'Import Peak'!$A$3:V$99,22,FALSE)-VLOOKUP($A57,'Import Peak Change'!$A$106:V$202,22,FALSE)),0,(VLOOKUP($A57,'Import Peak'!$A$3:V$99,22,FALSE)-VLOOKUP($A57,'Import Peak Change'!$A$106:V$202,22,FALSE)))</f>
        <v>0</v>
      </c>
      <c r="W57" s="6">
        <f>IF(ISERROR(VLOOKUP($A57,'Import Peak'!$A$3:W$99,23,FALSE)-VLOOKUP($A57,'Import Peak Change'!$A$106:W$202,23,FALSE)),0,(VLOOKUP($A57,'Import Peak'!$A$3:W$99,23,FALSE)-VLOOKUP($A57,'Import Peak Change'!$A$106:W$202,23,FALSE)))</f>
        <v>0</v>
      </c>
      <c r="X57" s="6">
        <f>IF(ISERROR(VLOOKUP($A57,'Import Peak'!$A$3:X$99,24,FALSE)-VLOOKUP($A57,'Import Peak Change'!$A$106:X$202,24,FALSE)),0,(VLOOKUP($A57,'Import Peak'!$A$3:X$99,24,FALSE)-VLOOKUP($A57,'Import Peak Change'!$A$106:X$202,24,FALSE)))</f>
        <v>0</v>
      </c>
      <c r="Y57" s="6">
        <f>IF(ISERROR(VLOOKUP($A57,'Import Peak'!$A$3:Y$99,25,FALSE)-VLOOKUP($A57,'Import Peak Change'!$A$106:Y$202,25,FALSE)),0,(VLOOKUP($A57,'Import Peak'!$A$3:Y$99,25,FALSE)-VLOOKUP($A57,'Import Peak Change'!$A$106:Y$202,25,FALSE)))</f>
        <v>0</v>
      </c>
      <c r="Z57" s="6">
        <f>IF(ISERROR(VLOOKUP($A57,'Import Peak'!$A$3:Z$99,26,FALSE)-VLOOKUP($A57,'Import Peak Change'!$A$106:Z$202,26,FALSE)),0,(VLOOKUP($A57,'Import Peak'!$A$3:Z$99,26,FALSE)-VLOOKUP($A57,'Import Peak Change'!$A$106:Z$202,26,FALSE)))</f>
        <v>0</v>
      </c>
      <c r="AA57" s="6">
        <f>IF(ISERROR(VLOOKUP($A57,'Import Peak'!$A$3:AA$99,27,FALSE)-VLOOKUP($A57,'Import Peak Change'!$A$106:AA$202,27,FALSE)),0,(VLOOKUP($A57,'Import Peak'!$A$3:AA$99,27,FALSE)-VLOOKUP($A57,'Import Peak Change'!$A$106:AA$202,27,FALSE)))</f>
        <v>0</v>
      </c>
      <c r="AB57" s="6">
        <f>IF(ISERROR(VLOOKUP($A57,'Import Peak'!$A$3:AB$99,28,FALSE)-VLOOKUP($A57,'Import Peak Change'!$A$106:AB$202,28,FALSE)),0,(VLOOKUP($A57,'Import Peak'!$A$3:AB$99,28,FALSE)-VLOOKUP($A57,'Import Peak Change'!$A$106:AB$202,28,FALSE)))</f>
        <v>0</v>
      </c>
      <c r="AC57" s="6">
        <f>IF(ISERROR(VLOOKUP($A57,'Import Peak'!$A$3:AC$99,29,FALSE)-VLOOKUP($A57,'Import Peak Change'!$A$106:AC$202,29,FALSE)),0,(VLOOKUP($A57,'Import Peak'!$A$3:AC$99,29,FALSE)-VLOOKUP($A57,'Import Peak Change'!$A$106:AC$202,29,FALSE)))</f>
        <v>0</v>
      </c>
      <c r="AD57" s="6">
        <f>IF(ISERROR(VLOOKUP($A57,'Import Peak'!$A$3:AD$99,30,FALSE)-VLOOKUP($A57,'Import Peak Change'!$A$106:AD$202,30,FALSE)),0,(VLOOKUP($A57,'Import Peak'!$A$3:AD$99,30,FALSE)-VLOOKUP($A57,'Import Peak Change'!$A$106:AD$202,30,FALSE)))</f>
        <v>0</v>
      </c>
      <c r="AE57" s="6">
        <f>IF(ISERROR(VLOOKUP($A57,'Import Peak'!$A$3:AE$99,31,FALSE)-VLOOKUP($A57,'Import Peak Change'!$A$106:AE$202,31,FALSE)),0,(VLOOKUP($A57,'Import Peak'!$A$3:AE$99,31,FALSE)-VLOOKUP($A57,'Import Peak Change'!$A$106:AE$202,31,FALSE)))</f>
        <v>0</v>
      </c>
      <c r="AF57" s="6">
        <f>IF(ISERROR(VLOOKUP($A57,'Import Peak'!$A$3:AF$99,32,FALSE)-VLOOKUP($A57,'Import Peak Change'!$A$106:AF$202,32,FALSE)),0,(VLOOKUP($A57,'Import Peak'!$A$3:AF$99,32,FALSE)-VLOOKUP($A57,'Import Peak Change'!$A$106:AF$202,32,FALSE)))</f>
        <v>0</v>
      </c>
      <c r="AG57" s="6">
        <f>IF(ISERROR(VLOOKUP($A57,'Import Peak'!$A$3:AG$99,33,FALSE)-VLOOKUP($A57,'Import Peak Change'!$A$106:AG$202,33,FALSE)),0,(VLOOKUP($A57,'Import Peak'!$A$3:AG$99,33,FALSE)-VLOOKUP($A57,'Import Peak Change'!$A$106:AG$202,33,FALSE)))</f>
        <v>0</v>
      </c>
      <c r="AH57" s="6">
        <f>IF(ISERROR(VLOOKUP($A57,'Import Peak'!$A$3:AH$99,34,FALSE)-VLOOKUP($A57,'Import Peak Change'!$A$106:AH$202,34,FALSE)),0,(VLOOKUP($A57,'Import Peak'!$A$3:AH$99,34,FALSE)-VLOOKUP($A57,'Import Peak Change'!$A$106:AH$202,34,FALSE)))</f>
        <v>0</v>
      </c>
      <c r="AI57" s="6">
        <f>IF(ISERROR(VLOOKUP($A57,'Import Peak'!$A$3:AI$99,35,FALSE)-VLOOKUP($A57,'Import Peak Change'!$A$106:AI$202,35,FALSE)),0,(VLOOKUP($A57,'Import Peak'!$A$3:AI$99,35,FALSE)-VLOOKUP($A57,'Import Peak Change'!$A$106:AI$202,35,FALSE)))</f>
        <v>0</v>
      </c>
      <c r="AJ57" s="6">
        <f>IF(ISERROR(VLOOKUP($A57,'Import Peak'!$A$3:AJ$99,36,FALSE)-VLOOKUP($A57,'Import Peak Change'!$A$106:AJ$202,36,FALSE)),0,(VLOOKUP($A57,'Import Peak'!$A$3:AJ$99,36,FALSE)-VLOOKUP($A57,'Import Peak Change'!$A$106:AJ$202,36,FALSE)))</f>
        <v>0</v>
      </c>
      <c r="AK57" s="6">
        <f>IF(ISERROR(VLOOKUP($A57,'Import Peak'!$A$3:AK$99,37,FALSE)-VLOOKUP($A57,'Import Peak Change'!$A$106:AK$202,37,FALSE)),0,(VLOOKUP($A57,'Import Peak'!$A$3:AK$99,37,FALSE)-VLOOKUP($A57,'Import Peak Change'!$A$106:AK$202,37,FALSE)))</f>
        <v>0</v>
      </c>
      <c r="AL57" s="6">
        <f>IF(ISERROR(VLOOKUP($A57,'Import Peak'!$A$3:AL$99,38,FALSE)-VLOOKUP($A57,'Import Peak Change'!$A$106:AL$202,38,FALSE)),0,(VLOOKUP($A57,'Import Peak'!$A$3:AL$99,38,FALSE)-VLOOKUP($A57,'Import Peak Change'!$A$106:AL$202,38,FALSE)))</f>
        <v>0</v>
      </c>
      <c r="AM57" s="6">
        <f>IF(ISERROR(VLOOKUP($A57,'Import Peak'!$A$3:AM$99,39,FALSE)-VLOOKUP($A57,'Import Peak Change'!$A$106:AM$202,39,FALSE)),0,(VLOOKUP($A57,'Import Peak'!$A$3:AM$99,39,FALSE)-VLOOKUP($A57,'Import Peak Change'!$A$106:AM$202,39,FALSE)))</f>
        <v>0</v>
      </c>
      <c r="AN57" s="6">
        <f>IF(ISERROR(VLOOKUP($A57,'Import Peak'!$A$3:AN$99,40,FALSE)-VLOOKUP($A57,'Import Peak Change'!$A$106:AN$202,40,FALSE)),0,(VLOOKUP($A57,'Import Peak'!$A$3:AN$99,40,FALSE)-VLOOKUP($A57,'Import Peak Change'!$A$106:AN$202,40,FALSE)))</f>
        <v>0</v>
      </c>
      <c r="AO57" s="6">
        <f>IF(ISERROR(VLOOKUP($A57,'Import Peak'!$A$3:AO$99,41,FALSE)-VLOOKUP($A57,'Import Peak Change'!$A$106:AO$202,41,FALSE)),0,(VLOOKUP($A57,'Import Peak'!$A$3:AO$99,41,FALSE)-VLOOKUP($A57,'Import Peak Change'!$A$106:AO$202,41,FALSE)))</f>
        <v>0</v>
      </c>
      <c r="AP57" s="6">
        <f>IF(ISERROR(VLOOKUP($A57,'Import Peak'!$A$3:AP$99,42,FALSE)-VLOOKUP($A57,'Import Peak Change'!$A$106:AP$202,42,FALSE)),0,(VLOOKUP($A57,'Import Peak'!$A$3:AP$99,42,FALSE)-VLOOKUP($A57,'Import Peak Change'!$A$106:AP$202,42,FALSE)))</f>
        <v>0</v>
      </c>
      <c r="AQ57" s="6">
        <f>IF(ISERROR(VLOOKUP($A57,'Import Peak'!$A$3:AQ$99,43,FALSE)-VLOOKUP($A57,'Import Peak Change'!$A$106:AQ$202,43,FALSE)),0,(VLOOKUP($A57,'Import Peak'!$A$3:AQ$99,43,FALSE)-VLOOKUP($A57,'Import Peak Change'!$A$106:AQ$202,43,FALSE)))</f>
        <v>0</v>
      </c>
      <c r="AR57" s="6">
        <f>IF(ISERROR(VLOOKUP($A57,'Import Peak'!$A$3:AR$99,44,FALSE)-VLOOKUP($A57,'Import Peak Change'!$A$106:AR$202,44,FALSE)),0,(VLOOKUP($A57,'Import Peak'!$A$3:AR$99,44,FALSE)-VLOOKUP($A57,'Import Peak Change'!$A$106:AR$202,44,FALSE)))</f>
        <v>0</v>
      </c>
      <c r="AS57" s="6">
        <f>IF(ISERROR(VLOOKUP($A57,'Import Peak'!$A$3:AS$99,45,FALSE)-VLOOKUP($A57,'Import Peak Change'!$A$106:AS$202,45,FALSE)),0,(VLOOKUP($A57,'Import Peak'!$A$3:AS$99,45,FALSE)-VLOOKUP($A57,'Import Peak Change'!$A$106:AS$202,45,FALSE)))</f>
        <v>0</v>
      </c>
      <c r="AT57" s="6">
        <f>IF(ISERROR(VLOOKUP($A57,'Import Peak'!$A$3:AT$99,46,FALSE)-VLOOKUP($A57,'Import Peak Change'!$A$106:AT$202,46,FALSE)),0,(VLOOKUP($A57,'Import Peak'!$A$3:AT$99,46,FALSE)-VLOOKUP($A57,'Import Peak Change'!$A$106:AT$202,46,FALSE)))</f>
        <v>0</v>
      </c>
      <c r="AU57" s="6">
        <f>IF(ISERROR(VLOOKUP($A57,'Import Peak'!$A$3:AU$99,47,FALSE)-VLOOKUP($A57,'Import Peak Change'!$A$106:AU$202,47,FALSE)),0,(VLOOKUP($A57,'Import Peak'!$A$3:AU$99,47,FALSE)-VLOOKUP($A57,'Import Peak Change'!$A$106:AU$202,47,FALSE)))</f>
        <v>0</v>
      </c>
      <c r="AV57" s="6">
        <f>IF(ISERROR(VLOOKUP($A57,'Import Peak'!$A$3:AV$99,48,FALSE)-VLOOKUP($A57,'Import Peak Change'!$A$106:AV$202,48,FALSE)),0,(VLOOKUP($A57,'Import Peak'!$A$3:AV$99,48,FALSE)-VLOOKUP($A57,'Import Peak Change'!$A$106:AV$202,48,FALSE)))</f>
        <v>0</v>
      </c>
      <c r="AW57" s="6">
        <f>IF(ISERROR(VLOOKUP($A57,'Import Peak'!$A$3:AW$99,49,FALSE)-VLOOKUP($A57,'Import Peak Change'!$A$106:AW$202,49,FALSE)),0,(VLOOKUP($A57,'Import Peak'!$A$3:AW$99,49,FALSE)-VLOOKUP($A57,'Import Peak Change'!$A$106:AW$202,49,FALSE)))</f>
        <v>0</v>
      </c>
      <c r="AX57" s="6">
        <f>IF(ISERROR(VLOOKUP($A57,'Import Peak'!$A$3:AX$99,50,FALSE)-VLOOKUP($A57,'Import Peak Change'!$A$106:AX$202,50,FALSE)),0,(VLOOKUP($A57,'Import Peak'!$A$3:AX$99,50,FALSE)-VLOOKUP($A57,'Import Peak Change'!$A$106:AX$202,50,FALSE)))</f>
        <v>0</v>
      </c>
      <c r="AY57" s="6">
        <f>IF(ISERROR(VLOOKUP($A57,'Import Peak'!$A$3:AY$99,51,FALSE)-VLOOKUP($A57,'Import Peak Change'!$A$106:AY$202,51,FALSE)),0,(VLOOKUP($A57,'Import Peak'!$A$3:AY$99,51,FALSE)-VLOOKUP($A57,'Import Peak Change'!$A$106:AY$202,51,FALSE)))</f>
        <v>0</v>
      </c>
      <c r="AZ57" s="6">
        <f>IF(ISERROR(VLOOKUP($A57,'Import Peak'!$A$3:AZ$99,52,FALSE)-VLOOKUP($A57,'Import Peak Change'!$A$106:AZ$202,52,FALSE)),0,(VLOOKUP($A57,'Import Peak'!$A$3:AZ$99,52,FALSE)-VLOOKUP($A57,'Import Peak Change'!$A$106:AZ$202,52,FALSE)))</f>
        <v>0</v>
      </c>
      <c r="BA57" s="6">
        <f>IF(ISERROR(VLOOKUP($A57,'Import Peak'!$A$3:BA$99,53,FALSE)-VLOOKUP($A57,'Import Peak Change'!$A$106:BA$202,53,FALSE)),0,(VLOOKUP($A57,'Import Peak'!$A$3:BA$99,53,FALSE)-VLOOKUP($A57,'Import Peak Change'!$A$106:BA$202,53,FALSE)))</f>
        <v>0</v>
      </c>
      <c r="BB57" s="6">
        <f>IF(ISERROR(VLOOKUP($A57,'Import Peak'!$A$3:BB$99,54,FALSE)-VLOOKUP($A57,'Import Peak Change'!$A$106:BB$202,54,FALSE)),0,(VLOOKUP($A57,'Import Peak'!$A$3:BB$99,54,FALSE)-VLOOKUP($A57,'Import Peak Change'!$A$106:BB$202,54,FALSE)))</f>
        <v>0</v>
      </c>
      <c r="BC57" s="6">
        <f>IF(ISERROR(VLOOKUP($A57,'Import Peak'!$A$3:BC$99,55,FALSE)-VLOOKUP($A57,'Import Peak Change'!$A$106:BC$202,55,FALSE)),0,(VLOOKUP($A57,'Import Peak'!$A$3:BC$99,55,FALSE)-VLOOKUP($A57,'Import Peak Change'!$A$106:BC$202,55,FALSE)))</f>
        <v>0</v>
      </c>
      <c r="BD57" s="6">
        <f>IF(ISERROR(VLOOKUP($A57,'Import Peak'!$A$3:BD$99,56,FALSE)-VLOOKUP($A57,'Import Peak Change'!$A$106:BD$202,56,FALSE)),0,(VLOOKUP($A57,'Import Peak'!$A$3:BD$99,56,FALSE)-VLOOKUP($A57,'Import Peak Change'!$A$106:BD$202,56,FALSE)))</f>
        <v>0</v>
      </c>
      <c r="BE57" s="6">
        <f>IF(ISERROR(VLOOKUP($A57,'Import Peak'!$A$3:BE$99,57,FALSE)-VLOOKUP($A57,'Import Peak Change'!$A$106:BE$202,57,FALSE)),0,(VLOOKUP($A57,'Import Peak'!$A$3:BE$99,57,FALSE)-VLOOKUP($A57,'Import Peak Change'!$A$106:BE$202,57,FALSE)))</f>
        <v>0</v>
      </c>
      <c r="BF57" s="6">
        <f>IF(ISERROR(VLOOKUP($A57,'Import Peak'!$A$3:BF$99,58,FALSE)-VLOOKUP($A57,'Import Peak Change'!$A$106:BF$202,58,FALSE)),0,(VLOOKUP($A57,'Import Peak'!$A$3:BF$99,58,FALSE)-VLOOKUP($A57,'Import Peak Change'!$A$106:BF$202,58,FALSE)))</f>
        <v>0</v>
      </c>
      <c r="BG57" s="6">
        <f>IF(ISERROR(VLOOKUP($A57,'Import Peak'!$A$3:BG$99,59,FALSE)-VLOOKUP($A57,'Import Peak Change'!$A$106:BG$202,59,FALSE)),0,(VLOOKUP($A57,'Import Peak'!$A$3:BG$99,59,FALSE)-VLOOKUP($A57,'Import Peak Change'!$A$106:BG$202,59,FALSE)))</f>
        <v>0</v>
      </c>
      <c r="BH57" s="6">
        <f>IF(ISERROR(VLOOKUP($A57,'Import Peak'!$A$3:BH$99,60,FALSE)-VLOOKUP($A57,'Import Peak Change'!$A$106:BH$202,60,FALSE)),0,(VLOOKUP($A57,'Import Peak'!$A$3:BH$99,60,FALSE)-VLOOKUP($A57,'Import Peak Change'!$A$106:BH$202,60,FALSE)))</f>
        <v>0</v>
      </c>
      <c r="BI57" s="6">
        <f>IF(ISERROR(VLOOKUP($A57,'Import Peak'!$A$3:BI$99,61,FALSE)-VLOOKUP($A57,'Import Peak Change'!$A$106:BI$202,61,FALSE)),0,(VLOOKUP($A57,'Import Peak'!$A$3:BI$99,61,FALSE)-VLOOKUP($A57,'Import Peak Change'!$A$106:BI$202,61,FALSE)))</f>
        <v>0</v>
      </c>
      <c r="BJ57" s="6">
        <f>IF(ISERROR(VLOOKUP($A57,'Import Peak'!$A$3:BJ$99,62,FALSE)-VLOOKUP($A57,'Import Peak Change'!$A$106:BJ$202,62,FALSE)),0,(VLOOKUP($A57,'Import Peak'!$A$3:BJ$99,62,FALSE)-VLOOKUP($A57,'Import Peak Change'!$A$106:BJ$202,62,FALSE)))</f>
        <v>0</v>
      </c>
      <c r="BK57" s="6">
        <f>IF(ISERROR(VLOOKUP($A57,'Import Peak'!$A$3:BK$99,63,FALSE)-VLOOKUP($A57,'Import Peak Change'!$A$106:BK$202,63,FALSE)),0,(VLOOKUP($A57,'Import Peak'!$A$3:BK$99,63,FALSE)-VLOOKUP($A57,'Import Peak Change'!$A$106:BK$202,63,FALSE)))</f>
        <v>0</v>
      </c>
      <c r="BL57" s="6">
        <f>IF(ISERROR(VLOOKUP($A57,'Import Peak'!$A$3:BL$99,64,FALSE)-VLOOKUP($A57,'Import Peak Change'!$A$106:BL$202,64,FALSE)),0,(VLOOKUP($A57,'Import Peak'!$A$3:BL$99,64,FALSE)-VLOOKUP($A57,'Import Peak Change'!$A$106:BL$202,64,FALSE)))</f>
        <v>0</v>
      </c>
      <c r="BM57" s="6">
        <f>IF(ISERROR(VLOOKUP($A57,'Import Peak'!$A$3:BM$99,65,FALSE)-VLOOKUP($A57,'Import Peak Change'!$A$106:BM$202,65,FALSE)),0,(VLOOKUP($A57,'Import Peak'!$A$3:BM$99,65,FALSE)-VLOOKUP($A57,'Import Peak Change'!$A$106:BM$202,65,FALSE)))</f>
        <v>0</v>
      </c>
      <c r="BN57" s="6">
        <f>IF(ISERROR(VLOOKUP($A57,'Import Peak'!$A$3:BN$99,66,FALSE)-VLOOKUP($A57,'Import Peak Change'!$A$106:BN$202,66,FALSE)),0,(VLOOKUP($A57,'Import Peak'!$A$3:BN$99,66,FALSE)-VLOOKUP($A57,'Import Peak Change'!$A$106:BN$202,66,FALSE)))</f>
        <v>0</v>
      </c>
      <c r="BO57" s="6">
        <f>IF(ISERROR(VLOOKUP($A57,'Import Peak'!$A$3:BO$99,67,FALSE)-VLOOKUP($A57,'Import Peak Change'!$A$106:BO$202,67,FALSE)),0,(VLOOKUP($A57,'Import Peak'!$A$3:BO$99,67,FALSE)-VLOOKUP($A57,'Import Peak Change'!$A$106:BO$202,67,FALSE)))</f>
        <v>0</v>
      </c>
      <c r="BP57" s="6">
        <f>IF(ISERROR(VLOOKUP($A57,'Import Peak'!$A$3:BP$99,68,FALSE)-VLOOKUP($A57,'Import Peak Change'!$A$106:BP$202,68,FALSE)),0,(VLOOKUP($A57,'Import Peak'!$A$3:BP$99,68,FALSE)-VLOOKUP($A57,'Import Peak Change'!$A$106:BP$202,68,FALSE)))</f>
        <v>0</v>
      </c>
      <c r="BQ57" s="6">
        <f>IF(ISERROR(VLOOKUP($A57,'Import Peak'!$A$3:BQ$99,69,FALSE)-VLOOKUP($A57,'Import Peak Change'!$A$106:BQ$202,69,FALSE)),0,(VLOOKUP($A57,'Import Peak'!$A$3:BQ$99,69,FALSE)-VLOOKUP($A57,'Import Peak Change'!$A$106:BQ$202,69,FALSE)))</f>
        <v>0</v>
      </c>
      <c r="BR57" s="6">
        <f>IF(ISERROR(VLOOKUP($A57,'Import Peak'!$A$3:BR$99,70,FALSE)-VLOOKUP($A57,'Import Peak Change'!$A$106:BR$202,70,FALSE)),0,(VLOOKUP($A57,'Import Peak'!$A$3:BR$99,70,FALSE)-VLOOKUP($A57,'Import Peak Change'!$A$106:BR$202,70,FALSE)))</f>
        <v>0</v>
      </c>
      <c r="BS57" s="6">
        <f>IF(ISERROR(VLOOKUP($A57,'Import Peak'!$A$3:BS$99,71,FALSE)-VLOOKUP($A57,'Import Peak Change'!$A$106:BS$202,71,FALSE)),0,(VLOOKUP($A57,'Import Peak'!$A$3:BS$99,71,FALSE)-VLOOKUP($A57,'Import Peak Change'!$A$106:BS$202,71,FALSE)))</f>
        <v>0</v>
      </c>
      <c r="BT57" s="6">
        <f>IF(ISERROR(VLOOKUP($A57,'Import Peak'!$A$3:BT$99,72,FALSE)-VLOOKUP($A57,'Import Peak Change'!$A$106:BT$202,72,FALSE)),0,(VLOOKUP($A57,'Import Peak'!$A$3:BT$99,72,FALSE)-VLOOKUP($A57,'Import Peak Change'!$A$106:BT$202,72,FALSE)))</f>
        <v>0</v>
      </c>
      <c r="BU57" s="6">
        <f>IF(ISERROR(VLOOKUP($A57,'Import Peak'!$A$3:BU$99,73,FALSE)-VLOOKUP($A57,'Import Peak Change'!$A$106:BU$202,73,FALSE)),0,(VLOOKUP($A57,'Import Peak'!$A$3:BU$99,73,FALSE)-VLOOKUP($A57,'Import Peak Change'!$A$106:BU$202,73,FALSE)))</f>
        <v>0</v>
      </c>
      <c r="BV57" s="6">
        <f>IF(ISERROR(VLOOKUP($A57,'Import Peak'!$A$3:BV$99,74,FALSE)-VLOOKUP($A57,'Import Peak Change'!$A$106:BV$202,74,FALSE)),0,(VLOOKUP($A57,'Import Peak'!$A$3:BV$99,74,FALSE)-VLOOKUP($A57,'Import Peak Change'!$A$106:BV$202,74,FALSE)))</f>
        <v>0</v>
      </c>
      <c r="BW57" s="6">
        <f>IF(ISERROR(VLOOKUP($A57,'Import Peak'!$A$3:BW$99,75,FALSE)-VLOOKUP($A57,'Import Peak Change'!$A$106:BW$202,75,FALSE)),0,(VLOOKUP($A57,'Import Peak'!$A$3:BW$99,75,FALSE)-VLOOKUP($A57,'Import Peak Change'!$A$106:BW$202,75,FALSE)))</f>
        <v>0</v>
      </c>
      <c r="BX57" s="6">
        <f>IF(ISERROR(VLOOKUP($A57,'Import Peak'!$A$3:BX$99,76,FALSE)-VLOOKUP($A57,'Import Peak Change'!$A$106:BX$202,76,FALSE)),0,(VLOOKUP($A57,'Import Peak'!$A$3:BX$99,76,FALSE)-VLOOKUP($A57,'Import Peak Change'!$A$106:BX$202,76,FALSE)))</f>
        <v>0</v>
      </c>
      <c r="BY57" s="6">
        <f>IF(ISERROR(VLOOKUP($A57,'Import Peak'!$A$3:BY$99,77,FALSE)-VLOOKUP($A57,'Import Peak Change'!$A$106:BY$202,77,FALSE)),0,(VLOOKUP($A57,'Import Peak'!$A$3:BY$99,77,FALSE)-VLOOKUP($A57,'Import Peak Change'!$A$106:BY$202,77,FALSE)))</f>
        <v>0</v>
      </c>
      <c r="BZ57" s="6">
        <f>IF(ISERROR(VLOOKUP($A57,'Import Peak'!$A$3:BZ$99,78,FALSE)-VLOOKUP($A57,'Import Peak Change'!$A$106:BZ$202,78,FALSE)),0,(VLOOKUP($A57,'Import Peak'!$A$3:BZ$99,78,FALSE)-VLOOKUP($A57,'Import Peak Change'!$A$106:BZ$202,78,FALSE)))</f>
        <v>0</v>
      </c>
      <c r="CA57" s="6">
        <f>IF(ISERROR(VLOOKUP($A57,'Import Peak'!$A$3:CA$99,79,FALSE)-VLOOKUP($A57,'Import Peak Change'!$A$106:CA$202,79,FALSE)),0,(VLOOKUP($A57,'Import Peak'!$A$3:CA$99,79,FALSE)-VLOOKUP($A57,'Import Peak Change'!$A$106:CA$202,79,FALSE)))</f>
        <v>0</v>
      </c>
      <c r="CB57" s="6">
        <f>IF(ISERROR(VLOOKUP($A57,'Import Peak'!$A$3:CB$99,80,FALSE)-VLOOKUP($A57,'Import Peak Change'!$A$106:CB$202,80,FALSE)),0,(VLOOKUP($A57,'Import Peak'!$A$3:CB$99,80,FALSE)-VLOOKUP($A57,'Import Peak Change'!$A$106:CB$202,80,FALSE)))</f>
        <v>0</v>
      </c>
      <c r="CC57" s="6">
        <f>IF(ISERROR(VLOOKUP($A57,'Import Peak'!$A$3:CC$99,81,FALSE)-VLOOKUP($A57,'Import Peak Change'!$A$106:CC$202,81,FALSE)),0,(VLOOKUP($A57,'Import Peak'!$A$3:CC$99,81,FALSE)-VLOOKUP($A57,'Import Peak Change'!$A$106:CC$202,81,FALSE)))</f>
        <v>0</v>
      </c>
      <c r="CD57" s="6">
        <f>IF(ISERROR(VLOOKUP($A57,'Import Peak'!$A$3:CD$99,82,FALSE)-VLOOKUP($A57,'Import Peak Change'!$A$106:CD$202,82,FALSE)),0,(VLOOKUP($A57,'Import Peak'!$A$3:CD$99,82,FALSE)-VLOOKUP($A57,'Import Peak Change'!$A$106:CD$202,82,FALSE)))</f>
        <v>0</v>
      </c>
      <c r="CE57" s="6">
        <f>IF(ISERROR(VLOOKUP($A57,'Import Peak'!$A$3:CE$99,83,FALSE)-VLOOKUP($A57,'Import Peak Change'!$A$106:CE$202,83,FALSE)),0,(VLOOKUP($A57,'Import Peak'!$A$3:CE$99,83,FALSE)-VLOOKUP($A57,'Import Peak Change'!$A$106:CE$202,83,FALSE)))</f>
        <v>0</v>
      </c>
      <c r="CF57" s="6">
        <f>IF(ISERROR(VLOOKUP($A57,'Import Peak'!$A$3:CF$99,84,FALSE)-VLOOKUP($A57,'Import Peak Change'!$A$106:CF$202,84,FALSE)),0,(VLOOKUP($A57,'Import Peak'!$A$3:CF$99,84,FALSE)-VLOOKUP($A57,'Import Peak Change'!$A$106:CF$202,84,FALSE)))</f>
        <v>0</v>
      </c>
      <c r="CG57" s="6">
        <f>IF(ISERROR(VLOOKUP($A57,'Import Peak'!$A$3:CG$99,85,FALSE)-VLOOKUP($A57,'Import Peak Change'!$A$106:CG$202,85,FALSE)),0,(VLOOKUP($A57,'Import Peak'!$A$3:CG$99,85,FALSE)-VLOOKUP($A57,'Import Peak Change'!$A$106:CG$202,85,FALSE)))</f>
        <v>0</v>
      </c>
      <c r="CH57" s="6">
        <f>IF(ISERROR(VLOOKUP($A57,'Import Peak'!$A$3:CH$99,86,FALSE)-VLOOKUP($A57,'Import Peak Change'!$A$106:CH$202,86,FALSE)),0,(VLOOKUP($A57,'Import Peak'!$A$3:CH$99,86,FALSE)-VLOOKUP($A57,'Import Peak Change'!$A$106:CH$202,86,FALSE)))</f>
        <v>0</v>
      </c>
      <c r="CI57" s="6">
        <f>IF(ISERROR(VLOOKUP($A57,'Import Peak'!$A$3:CI$99,87,FALSE)-VLOOKUP($A57,'Import Peak Change'!$A$106:CI$202,87,FALSE)),0,(VLOOKUP($A57,'Import Peak'!$A$3:CI$99,87,FALSE)-VLOOKUP($A57,'Import Peak Change'!$A$106:CI$202,87,FALSE)))</f>
        <v>0</v>
      </c>
      <c r="CJ57" s="6">
        <f>IF(ISERROR(VLOOKUP($A57,'Import Peak'!$A$3:CJ$99,88,FALSE)-VLOOKUP($A57,'Import Peak Change'!$A$106:CJ$202,88,FALSE)),0,(VLOOKUP($A57,'Import Peak'!$A$3:CJ$99,88,FALSE)-VLOOKUP($A57,'Import Peak Change'!$A$106:CJ$202,88,FALSE)))</f>
        <v>0</v>
      </c>
      <c r="CK57" s="6">
        <f>IF(ISERROR(VLOOKUP($A57,'Import Peak'!$A$3:CK$99,89,FALSE)-VLOOKUP($A57,'Import Peak Change'!$A$106:CK$202,89,FALSE)),0,(VLOOKUP($A57,'Import Peak'!$A$3:CK$99,89,FALSE)-VLOOKUP($A57,'Import Peak Change'!$A$106:CK$202,89,FALSE)))</f>
        <v>0</v>
      </c>
      <c r="CL57" s="6">
        <f>IF(ISERROR(VLOOKUP($A57,'Import Peak'!$A$3:CL$99,90,FALSE)-VLOOKUP($A57,'Import Peak Change'!$A$106:CL$202,90,FALSE)),0,(VLOOKUP($A57,'Import Peak'!$A$3:CL$99,90,FALSE)-VLOOKUP($A57,'Import Peak Change'!$A$106:CL$202,90,FALSE)))</f>
        <v>0</v>
      </c>
      <c r="CM57" s="6">
        <f>IF(ISERROR(VLOOKUP($A57,'Import Peak'!$A$3:CM$99,91,FALSE)-VLOOKUP($A57,'Import Peak Change'!$A$106:CM$202,91,FALSE)),0,(VLOOKUP($A57,'Import Peak'!$A$3:CM$99,91,FALSE)-VLOOKUP($A57,'Import Peak Change'!$A$106:CM$202,91,FALSE)))</f>
        <v>0</v>
      </c>
      <c r="CN57" s="6">
        <f>IF(ISERROR(VLOOKUP($A57,'Import Peak'!$A$3:CN$99,92,FALSE)-VLOOKUP($A57,'Import Peak Change'!$A$106:CN$202,92,FALSE)),0,(VLOOKUP($A57,'Import Peak'!$A$3:CN$99,92,FALSE)-VLOOKUP($A57,'Import Peak Change'!$A$106:CN$202,92,FALSE)))</f>
        <v>0</v>
      </c>
      <c r="CO57" s="6">
        <f>IF(ISERROR(VLOOKUP($A57,'Import Peak'!$A$3:CO$99,93,FALSE)-VLOOKUP($A57,'Import Peak Change'!$A$106:CO$202,93,FALSE)),0,(VLOOKUP($A57,'Import Peak'!$A$3:CO$99,93,FALSE)-VLOOKUP($A57,'Import Peak Change'!$A$106:CO$202,93,FALSE)))</f>
        <v>0</v>
      </c>
      <c r="CP57" s="6">
        <f>IF(ISERROR(VLOOKUP($A57,'Import Peak'!$A$3:CP$99,94,FALSE)-VLOOKUP($A57,'Import Peak Change'!$A$106:CP$202,94,FALSE)),0,(VLOOKUP($A57,'Import Peak'!$A$3:CP$99,94,FALSE)-VLOOKUP($A57,'Import Peak Change'!$A$106:CP$202,94,FALSE)))</f>
        <v>0</v>
      </c>
      <c r="CQ57" s="6">
        <f>IF(ISERROR(VLOOKUP($A57,'Import Peak'!$A$3:CQ$99,95,FALSE)-VLOOKUP($A57,'Import Peak Change'!$A$106:CQ$202,95,FALSE)),0,(VLOOKUP($A57,'Import Peak'!$A$3:CQ$99,95,FALSE)-VLOOKUP($A57,'Import Peak Change'!$A$106:CQ$202,95,FALSE)))</f>
        <v>0</v>
      </c>
      <c r="CR57" s="6">
        <f>IF(ISERROR(VLOOKUP($A57,'Import Peak'!$A$3:CR$99,96,FALSE)-VLOOKUP($A57,'Import Peak Change'!$A$106:CR$202,96,FALSE)),0,(VLOOKUP($A57,'Import Peak'!$A$3:CR$99,96,FALSE)-VLOOKUP($A57,'Import Peak Change'!$A$106:CR$202,96,FALSE)))</f>
        <v>0</v>
      </c>
      <c r="CS57" s="6">
        <f>IF(ISERROR(VLOOKUP($A57,'Import Peak'!$A$3:CS$99,97,FALSE)-VLOOKUP($A57,'Import Peak Change'!$A$106:CS$202,97,FALSE)),0,(VLOOKUP($A57,'Import Peak'!$A$3:CS$99,97,FALSE)-VLOOKUP($A57,'Import Peak Change'!$A$106:CS$202,97,FALSE)))</f>
        <v>0</v>
      </c>
      <c r="CT57" s="6">
        <f>IF(ISERROR(VLOOKUP($A57,'Import Peak'!$A$3:CT$99,98,FALSE)-VLOOKUP($A57,'Import Peak Change'!$A$106:CT$202,98,FALSE)),0,(VLOOKUP($A57,'Import Peak'!$A$3:CT$99,98,FALSE)-VLOOKUP($A57,'Import Peak Change'!$A$106:CT$202,98,FALSE)))</f>
        <v>0</v>
      </c>
      <c r="CU57" s="6">
        <f>IF(ISERROR(VLOOKUP($A57,'Import Peak'!$A$3:CU$99,99,FALSE)-VLOOKUP($A57,'Import Peak Change'!$A$106:CU$202,99,FALSE)),0,(VLOOKUP($A57,'Import Peak'!$A$3:CU$99,99,FALSE)-VLOOKUP($A57,'Import Peak Change'!$A$106:CU$202,99,FALSE)))</f>
        <v>0</v>
      </c>
      <c r="CV57" s="6">
        <f>IF(ISERROR(VLOOKUP($A57,'Import Peak'!$A$3:CV$99,100,FALSE)-VLOOKUP($A57,'Import Peak Change'!$A$106:CV$202,100,FALSE)),0,(VLOOKUP($A57,'Import Peak'!$A$3:CV$99,100,FALSE)-VLOOKUP($A57,'Import Peak Change'!$A$106:CV$202,100,FALSE)))</f>
        <v>0</v>
      </c>
      <c r="CW57" s="6">
        <f>IF(ISERROR(VLOOKUP($A57,'Import Peak'!$A$3:CW$99,101,FALSE)-VLOOKUP($A57,'Import Peak Change'!$A$106:CW$202,101,FALSE)),0,(VLOOKUP($A57,'Import Peak'!$A$3:CW$99,101,FALSE)-VLOOKUP($A57,'Import Peak Change'!$A$106:CW$202,101,FALSE)))</f>
        <v>0</v>
      </c>
      <c r="CX57" s="6">
        <f>IF(ISERROR(VLOOKUP($A57,'Import Peak'!$A$3:CX$99,102,FALSE)-VLOOKUP($A57,'Import Peak Change'!$A$106:CX$202,102,FALSE)),0,(VLOOKUP($A57,'Import Peak'!$A$3:CX$99,102,FALSE)-VLOOKUP($A57,'Import Peak Change'!$A$106:CX$202,102,FALSE)))</f>
        <v>0</v>
      </c>
      <c r="CY57" s="6">
        <f>IF(ISERROR(VLOOKUP($A57,'Import Peak'!$A$3:CY$99,103,FALSE)-VLOOKUP($A57,'Import Peak Change'!$A$106:CY$202,103,FALSE)),0,(VLOOKUP($A57,'Import Peak'!$A$3:CY$99,103,FALSE)-VLOOKUP($A57,'Import Peak Change'!$A$106:CY$202,103,FALSE)))</f>
        <v>0</v>
      </c>
      <c r="CZ57" s="6">
        <f>IF(ISERROR(VLOOKUP($A57,'Import Peak'!$A$3:CZ$99,104,FALSE)-VLOOKUP($A57,'Import Peak Change'!$A$106:CZ$202,104,FALSE)),0,(VLOOKUP($A57,'Import Peak'!$A$3:CZ$99,104,FALSE)-VLOOKUP($A57,'Import Peak Change'!$A$106:CZ$202,104,FALSE)))</f>
        <v>0</v>
      </c>
      <c r="DA57" s="6">
        <f>IF(ISERROR(VLOOKUP($A57,'Import Peak'!$A$3:DA$99,105,FALSE)-VLOOKUP($A57,'Import Peak Change'!$A$106:DA$202,105,FALSE)),0,(VLOOKUP($A57,'Import Peak'!$A$3:DA$99,105,FALSE)-VLOOKUP($A57,'Import Peak Change'!$A$106:DA$202,105,FALSE)))</f>
        <v>0</v>
      </c>
      <c r="DB57" s="6">
        <f>IF(ISERROR(VLOOKUP($A57,'Import Peak'!$A$3:DB$99,106,FALSE)-VLOOKUP($A57,'Import Peak Change'!$A$106:DB$202,106,FALSE)),0,(VLOOKUP($A57,'Import Peak'!$A$3:DB$99,106,FALSE)-VLOOKUP($A57,'Import Peak Change'!$A$106:DB$202,106,FALSE)))</f>
        <v>0</v>
      </c>
      <c r="DC57" s="6">
        <f>IF(ISERROR(VLOOKUP($A57,'Import Peak'!$A$3:DC$99,107,FALSE)-VLOOKUP($A57,'Import Peak Change'!$A$106:DC$202,107,FALSE)),0,(VLOOKUP($A57,'Import Peak'!$A$3:DC$99,107,FALSE)-VLOOKUP($A57,'Import Peak Change'!$A$106:DC$202,107,FALSE)))</f>
        <v>0</v>
      </c>
      <c r="DD57" s="6">
        <f>IF(ISERROR(VLOOKUP($A57,'Import Peak'!$A$3:DD$99,108,FALSE)-VLOOKUP($A57,'Import Peak Change'!$A$106:DD$202,108,FALSE)),0,(VLOOKUP($A57,'Import Peak'!$A$3:DD$99,108,FALSE)-VLOOKUP($A57,'Import Peak Change'!$A$106:DD$202,108,FALSE)))</f>
        <v>0</v>
      </c>
      <c r="DE57" s="6">
        <f>IF(ISERROR(VLOOKUP($A57,'Import Peak'!$A$3:DE$99,109,FALSE)-VLOOKUP($A57,'Import Peak Change'!$A$106:DE$202,109,FALSE)),0,(VLOOKUP($A57,'Import Peak'!$A$3:DE$99,109,FALSE)-VLOOKUP($A57,'Import Peak Change'!$A$106:DE$202,109,FALSE)))</f>
        <v>0</v>
      </c>
      <c r="DF57" s="6">
        <f>IF(ISERROR(VLOOKUP($A57,'Import Peak'!$A$3:DF$99,110,FALSE)-VLOOKUP($A57,'Import Peak Change'!$A$106:DF$202,110,FALSE)),0,(VLOOKUP($A57,'Import Peak'!$A$3:DF$99,110,FALSE)-VLOOKUP($A57,'Import Peak Change'!$A$106:DF$202,110,FALSE)))</f>
        <v>0</v>
      </c>
      <c r="DG57" s="6">
        <f>IF(ISERROR(VLOOKUP($A57,'Import Peak'!$A$3:DG$99,111,FALSE)-VLOOKUP($A57,'Import Peak Change'!$A$106:DG$202,111,FALSE)),0,(VLOOKUP($A57,'Import Peak'!$A$3:DG$99,111,FALSE)-VLOOKUP($A57,'Import Peak Change'!$A$106:DG$202,111,FALSE)))</f>
        <v>0</v>
      </c>
      <c r="DH57" s="6">
        <f>IF(ISERROR(VLOOKUP($A57,'Import Peak'!$A$3:DH$99,112,FALSE)-VLOOKUP($A57,'Import Peak Change'!$A$106:DH$202,112,FALSE)),0,(VLOOKUP($A57,'Import Peak'!$A$3:DH$99,112,FALSE)-VLOOKUP($A57,'Import Peak Change'!$A$106:DH$202,112,FALSE)))</f>
        <v>0</v>
      </c>
      <c r="DI57" s="6">
        <f>IF(ISERROR(VLOOKUP($A57,'Import Peak'!$A$3:DI$99,113,FALSE)-VLOOKUP($A57,'Import Peak Change'!$A$106:DI$202,113,FALSE)),0,(VLOOKUP($A57,'Import Peak'!$A$3:DI$99,113,FALSE)-VLOOKUP($A57,'Import Peak Change'!$A$106:DI$202,113,FALSE)))</f>
        <v>0</v>
      </c>
      <c r="DJ57" s="6">
        <f>IF(ISERROR(VLOOKUP($A57,'Import Peak'!$A$3:DJ$99,114,FALSE)-VLOOKUP($A57,'Import Peak Change'!$A$106:DJ$202,114,FALSE)),0,(VLOOKUP($A57,'Import Peak'!$A$3:DJ$99,114,FALSE)-VLOOKUP($A57,'Import Peak Change'!$A$106:DJ$202,114,FALSE)))</f>
        <v>0</v>
      </c>
      <c r="DK57" s="6">
        <f>IF(ISERROR(VLOOKUP($A57,'Import Peak'!$A$3:DK$99,115,FALSE)-VLOOKUP($A57,'Import Peak Change'!$A$106:DK$202,115,FALSE)),0,(VLOOKUP($A57,'Import Peak'!$A$3:DK$99,115,FALSE)-VLOOKUP($A57,'Import Peak Change'!$A$106:DK$202,115,FALSE)))</f>
        <v>0</v>
      </c>
      <c r="DL57" s="6">
        <f>IF(ISERROR(VLOOKUP($A57,'Import Peak'!$A$3:DL$99,116,FALSE)-VLOOKUP($A57,'Import Peak Change'!$A$106:DL$202,116,FALSE)),0,(VLOOKUP($A57,'Import Peak'!$A$3:DL$99,116,FALSE)-VLOOKUP($A57,'Import Peak Change'!$A$106:DL$202,116,FALSE)))</f>
        <v>0</v>
      </c>
      <c r="DM57" s="6">
        <f>IF(ISERROR(VLOOKUP($A57,'Import Peak'!$A$3:DM$99,117,FALSE)-VLOOKUP($A57,'Import Peak Change'!$A$106:DM$202,117,FALSE)),0,(VLOOKUP($A57,'Import Peak'!$A$3:DM$99,117,FALSE)-VLOOKUP($A57,'Import Peak Change'!$A$106:DM$202,117,FALSE)))</f>
        <v>0</v>
      </c>
      <c r="DN57" s="6">
        <f>IF(ISERROR(VLOOKUP($A57,'Import Peak'!$A$3:DN$99,118,FALSE)-VLOOKUP($A57,'Import Peak Change'!$A$106:DN$202,118,FALSE)),0,(VLOOKUP($A57,'Import Peak'!$A$3:DN$99,118,FALSE)-VLOOKUP($A57,'Import Peak Change'!$A$106:DN$202,118,FALSE)))</f>
        <v>0</v>
      </c>
      <c r="DO57" s="6">
        <f>IF(ISERROR(VLOOKUP($A57,'Import Peak'!$A$3:DO$99,119,FALSE)-VLOOKUP($A57,'Import Peak Change'!$A$106:DO$202,119,FALSE)),0,(VLOOKUP($A57,'Import Peak'!$A$3:DO$99,119,FALSE)-VLOOKUP($A57,'Import Peak Change'!$A$106:DO$202,119,FALSE)))</f>
        <v>0</v>
      </c>
      <c r="DP57" s="6">
        <f>IF(ISERROR(VLOOKUP($A57,'Import Peak'!$A$3:DP$99,120,FALSE)-VLOOKUP($A57,'Import Peak Change'!$A$106:DP$202,120,FALSE)),0,(VLOOKUP($A57,'Import Peak'!$A$3:DP$99,120,FALSE)-VLOOKUP($A57,'Import Peak Change'!$A$106:DP$202,120,FALSE)))</f>
        <v>0</v>
      </c>
      <c r="DQ57" s="6">
        <f>IF(ISERROR(VLOOKUP($A57,'Import Peak'!$A$3:DQ$99,121,FALSE)-VLOOKUP($A57,'Import Peak Change'!$A$106:DQ$202,121,FALSE)),0,(VLOOKUP($A57,'Import Peak'!$A$3:DQ$99,121,FALSE)-VLOOKUP($A57,'Import Peak Change'!$A$106:DQ$202,121,FALSE)))</f>
        <v>0</v>
      </c>
      <c r="DR57" s="6">
        <f>IF(ISERROR(VLOOKUP($A57,'Import Peak'!$A$3:DR$99,122,FALSE)-VLOOKUP($A57,'Import Peak Change'!$A$106:DR$202,122,FALSE)),0,(VLOOKUP($A57,'Import Peak'!$A$3:DR$99,122,FALSE)-VLOOKUP($A57,'Import Peak Change'!$A$106:DR$202,122,FALSE)))</f>
        <v>0</v>
      </c>
      <c r="DS57" s="6">
        <f>IF(ISERROR(VLOOKUP($A57,'Import Peak'!$A$3:DS$99,123,FALSE)-VLOOKUP($A57,'Import Peak Change'!$A$106:DS$202,123,FALSE)),0,(VLOOKUP($A57,'Import Peak'!$A$3:DS$99,123,FALSE)-VLOOKUP($A57,'Import Peak Change'!$A$106:DS$202,123,FALSE)))</f>
        <v>0</v>
      </c>
      <c r="DT57" s="6">
        <f>IF(ISERROR(VLOOKUP($A57,'Import Peak'!$A$3:DT$99,124,FALSE)-VLOOKUP($A57,'Import Peak Change'!$A$106:DT$202,124,FALSE)),0,(VLOOKUP($A57,'Import Peak'!$A$3:DT$99,124,FALSE)-VLOOKUP($A57,'Import Peak Change'!$A$106:DT$202,124,FALSE)))</f>
        <v>0</v>
      </c>
      <c r="DU57" s="6">
        <f>IF(ISERROR(VLOOKUP($A57,'Import Peak'!$A$3:DU$99,125,FALSE)-VLOOKUP($A57,'Import Peak Change'!$A$106:DU$202,125,FALSE)),0,(VLOOKUP($A57,'Import Peak'!$A$3:DU$99,125,FALSE)-VLOOKUP($A57,'Import Peak Change'!$A$106:DU$202,125,FALSE)))</f>
        <v>0</v>
      </c>
      <c r="DV57" s="6">
        <f>IF(ISERROR(VLOOKUP($A57,'Import Peak'!$A$3:DV$99,126,FALSE)-VLOOKUP($A57,'Import Peak Change'!$A$106:DV$202,126,FALSE)),0,(VLOOKUP($A57,'Import Peak'!$A$3:DV$99,126,FALSE)-VLOOKUP($A57,'Import Peak Change'!$A$106:DV$202,126,FALSE)))</f>
        <v>0</v>
      </c>
      <c r="DW57" s="6">
        <f>IF(ISERROR(VLOOKUP($A57,'Import Peak'!$A$3:DW$99,127,FALSE)-VLOOKUP($A57,'Import Peak Change'!$A$106:DW$202,127,FALSE)),0,(VLOOKUP($A57,'Import Peak'!$A$3:DW$99,127,FALSE)-VLOOKUP($A57,'Import Peak Change'!$A$106:DW$202,127,FALSE)))</f>
        <v>0</v>
      </c>
      <c r="DX57" s="6">
        <f>IF(ISERROR(VLOOKUP($A57,'Import Peak'!$A$3:DX$99,128,FALSE)-VLOOKUP($A57,'Import Peak Change'!$A$106:DX$202,128,FALSE)),0,(VLOOKUP($A57,'Import Peak'!$A$3:DX$99,128,FALSE)-VLOOKUP($A57,'Import Peak Change'!$A$106:DX$202,128,FALSE)))</f>
        <v>0</v>
      </c>
      <c r="DY57" s="6">
        <f>IF(ISERROR(VLOOKUP($A57,'Import Peak'!$A$3:DY$99,129,FALSE)-VLOOKUP($A57,'Import Peak Change'!$A$106:DY$202,129,FALSE)),0,(VLOOKUP($A57,'Import Peak'!$A$3:DY$99,129,FALSE)-VLOOKUP($A57,'Import Peak Change'!$A$106:DY$202,129,FALSE)))</f>
        <v>0</v>
      </c>
      <c r="DZ57" s="6">
        <f>IF(ISERROR(VLOOKUP($A57,'Import Peak'!$A$3:DZ$99,130,FALSE)-VLOOKUP($A57,'Import Peak Change'!$A$106:DZ$202,130,FALSE)),0,(VLOOKUP($A57,'Import Peak'!$A$3:DZ$99,130,FALSE)-VLOOKUP($A57,'Import Peak Change'!$A$106:DZ$202,130,FALSE)))</f>
        <v>0</v>
      </c>
      <c r="EA57" s="6">
        <f>IF(ISERROR(VLOOKUP($A57,'Import Peak'!$A$3:EA$99,131,FALSE)-VLOOKUP($A57,'Import Peak Change'!$A$106:EA$202,131,FALSE)),0,(VLOOKUP($A57,'Import Peak'!$A$3:EA$99,131,FALSE)-VLOOKUP($A57,'Import Peak Change'!$A$106:EA$202,131,FALSE)))</f>
        <v>0</v>
      </c>
      <c r="EB57" s="6">
        <f>IF(ISERROR(VLOOKUP($A57,'Import Peak'!$A$3:EB$99,132,FALSE)-VLOOKUP($A57,'Import Peak Change'!$A$106:EB$202,132,FALSE)),0,(VLOOKUP($A57,'Import Peak'!$A$3:EB$99,132,FALSE)-VLOOKUP($A57,'Import Peak Change'!$A$106:EB$202,132,FALSE)))</f>
        <v>0</v>
      </c>
      <c r="EC57" s="6">
        <f>IF(ISERROR(VLOOKUP($A57,'Import Peak'!$A$3:EC$99,133,FALSE)-VLOOKUP($A57,'Import Peak Change'!$A$106:EC$202,133,FALSE)),0,(VLOOKUP($A57,'Import Peak'!$A$3:EC$99,133,FALSE)-VLOOKUP($A57,'Import Peak Change'!$A$106:EC$202,133,FALSE)))</f>
        <v>0</v>
      </c>
      <c r="ED57" s="6">
        <f>IF(ISERROR(VLOOKUP($A57,'Import Peak'!$A$3:ED$99,134,FALSE)-VLOOKUP($A57,'Import Peak Change'!$A$106:ED$202,134,FALSE)),0,(VLOOKUP($A57,'Import Peak'!$A$3:ED$99,134,FALSE)-VLOOKUP($A57,'Import Peak Change'!$A$106:ED$202,134,FALSE)))</f>
        <v>0</v>
      </c>
      <c r="EE57" s="6">
        <f>IF(ISERROR(VLOOKUP($A57,'Import Peak'!$A$3:EE$99,135,FALSE)-VLOOKUP($A57,'Import Peak Change'!$A$106:EE$202,135,FALSE)),0,(VLOOKUP($A57,'Import Peak'!$A$3:EE$99,135,FALSE)-VLOOKUP($A57,'Import Peak Change'!$A$106:EE$202,135,FALSE)))</f>
        <v>0</v>
      </c>
      <c r="EF57" s="6">
        <f>IF(ISERROR(VLOOKUP($A57,'Import Peak'!$A$3:EF$99,136,FALSE)-VLOOKUP($A57,'Import Peak Change'!$A$106:EF$202,136,FALSE)),0,(VLOOKUP($A57,'Import Peak'!$A$3:EF$99,136,FALSE)-VLOOKUP($A57,'Import Peak Change'!$A$106:EF$202,136,FALSE)))</f>
        <v>0</v>
      </c>
      <c r="EG57" s="6">
        <f>IF(ISERROR(VLOOKUP($A57,'Import Peak'!$A$3:EG$99,137,FALSE)-VLOOKUP($A57,'Import Peak Change'!$A$106:EG$202,137,FALSE)),0,(VLOOKUP($A57,'Import Peak'!$A$3:EG$99,137,FALSE)-VLOOKUP($A57,'Import Peak Change'!$A$106:EG$202,137,FALSE)))</f>
        <v>0</v>
      </c>
      <c r="EH57" s="6">
        <f>IF(ISERROR(VLOOKUP($A57,'Import Peak'!$A$3:EH$99,138,FALSE)-VLOOKUP($A57,'Import Peak Change'!$A$106:EH$202,138,FALSE)),0,(VLOOKUP($A57,'Import Peak'!$A$3:EH$99,138,FALSE)-VLOOKUP($A57,'Import Peak Change'!$A$106:EH$202,138,FALSE)))</f>
        <v>0</v>
      </c>
      <c r="EI57" s="6">
        <f>IF(ISERROR(VLOOKUP($A57,'Import Peak'!$A$3:EI$99,139,FALSE)-VLOOKUP($A57,'Import Peak Change'!$A$106:EI$202,139,FALSE)),0,(VLOOKUP($A57,'Import Peak'!$A$3:EI$99,139,FALSE)-VLOOKUP($A57,'Import Peak Change'!$A$106:EI$202,139,FALSE)))</f>
        <v>0</v>
      </c>
      <c r="EJ57" s="6">
        <f>IF(ISERROR(VLOOKUP($A57,'Import Peak'!$A$3:EJ$99,140,FALSE)-VLOOKUP($A57,'Import Peak Change'!$A$106:EJ$202,140,FALSE)),0,(VLOOKUP($A57,'Import Peak'!$A$3:EJ$99,140,FALSE)-VLOOKUP($A57,'Import Peak Change'!$A$106:EJ$202,140,FALSE)))</f>
        <v>0</v>
      </c>
      <c r="EK57" s="6">
        <f>IF(ISERROR(VLOOKUP($A57,'Import Peak'!$A$3:EK$99,141,FALSE)-VLOOKUP($A57,'Import Peak Change'!$A$106:EK$202,141,FALSE)),0,(VLOOKUP($A57,'Import Peak'!$A$3:EK$99,141,FALSE)-VLOOKUP($A57,'Import Peak Change'!$A$106:EK$202,141,FALSE)))</f>
        <v>0</v>
      </c>
      <c r="EL57" s="6">
        <f>IF(ISERROR(VLOOKUP($A57,'Import Peak'!$A$3:EL$99,142,FALSE)-VLOOKUP($A57,'Import Peak Change'!$A$106:EL$202,142,FALSE)),0,(VLOOKUP($A57,'Import Peak'!$A$3:EL$99,142,FALSE)-VLOOKUP($A57,'Import Peak Change'!$A$106:EL$202,142,FALSE)))</f>
        <v>0</v>
      </c>
      <c r="EM57" s="6">
        <f>IF(ISERROR(VLOOKUP($A57,'Import Peak'!$A$3:EM$99,143,FALSE)-VLOOKUP($A57,'Import Peak Change'!$A$106:EM$202,143,FALSE)),0,(VLOOKUP($A57,'Import Peak'!$A$3:EM$99,143,FALSE)-VLOOKUP($A57,'Import Peak Change'!$A$106:EM$202,143,FALSE)))</f>
        <v>0</v>
      </c>
      <c r="EN57" s="6">
        <f>IF(ISERROR(VLOOKUP($A57,'Import Peak'!$A$3:EN$99,144,FALSE)-VLOOKUP($A57,'Import Peak Change'!$A$106:EN$202,144,FALSE)),0,(VLOOKUP($A57,'Import Peak'!$A$3:EN$99,144,FALSE)-VLOOKUP($A57,'Import Peak Change'!$A$106:EN$202,144,FALSE)))</f>
        <v>0</v>
      </c>
      <c r="EO57" s="6">
        <f>IF(ISERROR(VLOOKUP($A57,'Import Peak'!$A$3:EO$99,145,FALSE)-VLOOKUP($A57,'Import Peak Change'!$A$106:EO$202,145,FALSE)),0,(VLOOKUP($A57,'Import Peak'!$A$3:EO$99,145,FALSE)-VLOOKUP($A57,'Import Peak Change'!$A$106:EO$202,145,FALSE)))</f>
        <v>0</v>
      </c>
      <c r="EP57" s="6">
        <f>IF(ISERROR(VLOOKUP($A57,'Import Peak'!$A$3:EP$99,146,FALSE)-VLOOKUP($A57,'Import Peak Change'!$A$106:EP$202,146,FALSE)),0,(VLOOKUP($A57,'Import Peak'!$A$3:EP$99,146,FALSE)-VLOOKUP($A57,'Import Peak Change'!$A$106:EP$202,146,FALSE)))</f>
        <v>0</v>
      </c>
      <c r="EQ57" s="6">
        <f>IF(ISERROR(VLOOKUP($A57,'Import Peak'!$A$3:EQ$99,147,FALSE)-VLOOKUP($A57,'Import Peak Change'!$A$106:EQ$202,147,FALSE)),0,(VLOOKUP($A57,'Import Peak'!$A$3:EQ$99,147,FALSE)-VLOOKUP($A57,'Import Peak Change'!$A$106:EQ$202,147,FALSE)))</f>
        <v>0</v>
      </c>
      <c r="ER57" s="6">
        <f>IF(ISERROR(VLOOKUP($A57,'Import Peak'!$A$3:ER$99,148,FALSE)-VLOOKUP($A57,'Import Peak Change'!$A$106:ER$202,148,FALSE)),0,(VLOOKUP($A57,'Import Peak'!$A$3:ER$99,148,FALSE)-VLOOKUP($A57,'Import Peak Change'!$A$106:ER$202,148,FALSE)))</f>
        <v>0</v>
      </c>
      <c r="ES57" s="6">
        <f>IF(ISERROR(VLOOKUP($A57,'Import Peak'!$A$3:ES$99,149,FALSE)-VLOOKUP($A57,'Import Peak Change'!$A$106:ES$202,149,FALSE)),0,(VLOOKUP($A57,'Import Peak'!$A$3:ES$99,149,FALSE)-VLOOKUP($A57,'Import Peak Change'!$A$106:ES$202,149,FALSE)))</f>
        <v>0</v>
      </c>
      <c r="ET57" s="6">
        <f>IF(ISERROR(VLOOKUP($A57,'Import Peak'!$A$3:ET$99,150,FALSE)-VLOOKUP($A57,'Import Peak Change'!$A$106:ET$202,150,FALSE)),0,(VLOOKUP($A57,'Import Peak'!$A$3:ET$99,150,FALSE)-VLOOKUP($A57,'Import Peak Change'!$A$106:ET$202,150,FALSE)))</f>
        <v>0</v>
      </c>
      <c r="EU57" s="6">
        <f>IF(ISERROR(VLOOKUP($A57,'Import Peak'!$A$3:EU$99,151,FALSE)-VLOOKUP($A57,'Import Peak Change'!$A$106:EU$202,151,FALSE)),0,(VLOOKUP($A57,'Import Peak'!$A$3:EU$99,151,FALSE)-VLOOKUP($A57,'Import Peak Change'!$A$106:EU$202,151,FALSE)))</f>
        <v>0</v>
      </c>
      <c r="EV57" s="6">
        <f>IF(ISERROR(VLOOKUP($A57,'Import Peak'!$A$3:EV$99,152,FALSE)-VLOOKUP($A57,'Import Peak Change'!$A$106:EV$202,152,FALSE)),0,(VLOOKUP($A57,'Import Peak'!$A$3:EV$99,152,FALSE)-VLOOKUP($A57,'Import Peak Change'!$A$106:EV$202,152,FALSE)))</f>
        <v>0</v>
      </c>
      <c r="EW57" s="6">
        <f>IF(ISERROR(VLOOKUP($A57,'Import Peak'!$A$3:EW$99,153,FALSE)-VLOOKUP($A57,'Import Peak Change'!$A$106:EW$202,153,FALSE)),0,(VLOOKUP($A57,'Import Peak'!$A$3:EW$99,153,FALSE)-VLOOKUP($A57,'Import Peak Change'!$A$106:EW$202,153,FALSE)))</f>
        <v>0</v>
      </c>
      <c r="EX57" s="6">
        <f>IF(ISERROR(VLOOKUP($A57,'Import Peak'!$A$3:EX$99,154,FALSE)-VLOOKUP($A57,'Import Peak Change'!$A$106:EX$202,154,FALSE)),0,(VLOOKUP($A57,'Import Peak'!$A$3:EX$99,154,FALSE)-VLOOKUP($A57,'Import Peak Change'!$A$106:EX$202,154,FALSE)))</f>
        <v>0</v>
      </c>
      <c r="EY57" s="6">
        <f>IF(ISERROR(VLOOKUP($A57,'Import Peak'!$A$3:EY$99,155,FALSE)-VLOOKUP($A57,'Import Peak Change'!$A$106:EY$202,155,FALSE)),0,(VLOOKUP($A57,'Import Peak'!$A$3:EY$99,155,FALSE)-VLOOKUP($A57,'Import Peak Change'!$A$106:EY$202,155,FALSE)))</f>
        <v>0</v>
      </c>
      <c r="EZ57" s="6">
        <f>IF(ISERROR(VLOOKUP($A57,'Import Peak'!$A$3:EZ$99,156,FALSE)-VLOOKUP($A57,'Import Peak Change'!$A$106:EZ$202,156,FALSE)),0,(VLOOKUP($A57,'Import Peak'!$A$3:EZ$99,156,FALSE)-VLOOKUP($A57,'Import Peak Change'!$A$106:EZ$202,156,FALSE)))</f>
        <v>0</v>
      </c>
      <c r="FA57" s="6">
        <f>IF(ISERROR(VLOOKUP($A57,'Import Peak'!$A$3:FA$99,157,FALSE)-VLOOKUP($A57,'Import Peak Change'!$A$106:FA$202,157,FALSE)),0,(VLOOKUP($A57,'Import Peak'!$A$3:FA$99,157,FALSE)-VLOOKUP($A57,'Import Peak Change'!$A$106:FA$202,157,FALSE)))</f>
        <v>0</v>
      </c>
      <c r="FB57" s="6">
        <f>IF(ISERROR(VLOOKUP($A57,'Import Peak'!$A$3:FB$99,158,FALSE)-VLOOKUP($A57,'Import Peak Change'!$A$106:FB$202,158,FALSE)),0,(VLOOKUP($A57,'Import Peak'!$A$3:FB$99,158,FALSE)-VLOOKUP($A57,'Import Peak Change'!$A$106:FB$202,158,FALSE)))</f>
        <v>0</v>
      </c>
      <c r="FC57" s="6">
        <f>IF(ISERROR(VLOOKUP($A57,'Import Peak'!$A$3:FC$99,159,FALSE)-VLOOKUP($A57,'Import Peak Change'!$A$106:FC$202,159,FALSE)),0,(VLOOKUP($A57,'Import Peak'!$A$3:FC$99,159,FALSE)-VLOOKUP($A57,'Import Peak Change'!$A$106:FC$202,159,FALSE)))</f>
        <v>0</v>
      </c>
      <c r="FD57" s="6">
        <f>IF(ISERROR(VLOOKUP($A57,'Import Peak'!$A$3:FD$99,160,FALSE)-VLOOKUP($A57,'Import Peak Change'!$A$106:FD$202,160,FALSE)),0,(VLOOKUP($A57,'Import Peak'!$A$3:FD$99,160,FALSE)-VLOOKUP($A57,'Import Peak Change'!$A$106:FD$202,160,FALSE)))</f>
        <v>0</v>
      </c>
      <c r="FE57" s="6">
        <f>IF(ISERROR(VLOOKUP($A57,'Import Peak'!$A$3:FE$99,161,FALSE)-VLOOKUP($A57,'Import Peak Change'!$A$106:FE$202,161,FALSE)),0,(VLOOKUP($A57,'Import Peak'!$A$3:FE$99,161,FALSE)-VLOOKUP($A57,'Import Peak Change'!$A$106:FE$202,161,FALSE)))</f>
        <v>0</v>
      </c>
      <c r="FF57" s="6">
        <f>IF(ISERROR(VLOOKUP($A57,'Import Peak'!$A$3:FF$99,162,FALSE)-VLOOKUP($A57,'Import Peak Change'!$A$106:FF$202,162,FALSE)),0,(VLOOKUP($A57,'Import Peak'!$A$3:FF$99,162,FALSE)-VLOOKUP($A57,'Import Peak Change'!$A$106:FF$202,162,FALSE)))</f>
        <v>0</v>
      </c>
      <c r="FG57" s="6">
        <f>IF(ISERROR(VLOOKUP($A57,'Import Peak'!$A$3:FG$99,163,FALSE)-VLOOKUP($A57,'Import Peak Change'!$A$106:FG$202,163,FALSE)),0,(VLOOKUP($A57,'Import Peak'!$A$3:FG$99,163,FALSE)-VLOOKUP($A57,'Import Peak Change'!$A$106:FG$202,163,FALSE)))</f>
        <v>0</v>
      </c>
      <c r="FH57" s="6">
        <f>IF(ISERROR(VLOOKUP($A57,'Import Peak'!$A$3:FH$99,164,FALSE)-VLOOKUP($A57,'Import Peak Change'!$A$106:FH$202,164,FALSE)),0,(VLOOKUP($A57,'Import Peak'!$A$3:FH$99,164,FALSE)-VLOOKUP($A57,'Import Peak Change'!$A$106:FH$202,164,FALSE)))</f>
        <v>0</v>
      </c>
      <c r="FI57" s="6">
        <f>IF(ISERROR(VLOOKUP($A57,'Import Peak'!$A$3:FI$99,165,FALSE)-VLOOKUP($A57,'Import Peak Change'!$A$106:FI$202,165,FALSE)),0,(VLOOKUP($A57,'Import Peak'!$A$3:FI$99,165,FALSE)-VLOOKUP($A57,'Import Peak Change'!$A$106:FI$202,165,FALSE)))</f>
        <v>0</v>
      </c>
      <c r="FJ57" s="6">
        <f>IF(ISERROR(VLOOKUP($A57,'Import Peak'!$A$3:FJ$99,166,FALSE)-VLOOKUP($A57,'Import Peak Change'!$A$106:FJ$202,166,FALSE)),0,(VLOOKUP($A57,'Import Peak'!$A$3:FJ$99,166,FALSE)-VLOOKUP($A57,'Import Peak Change'!$A$106:FJ$202,166,FALSE)))</f>
        <v>0</v>
      </c>
      <c r="FK57" s="6">
        <f>IF(ISERROR(VLOOKUP($A57,'Import Peak'!$A$3:FK$99,167,FALSE)-VLOOKUP($A57,'Import Peak Change'!$A$106:FK$202,167,FALSE)),0,(VLOOKUP($A57,'Import Peak'!$A$3:FK$99,167,FALSE)-VLOOKUP($A57,'Import Peak Change'!$A$106:FK$202,167,FALSE)))</f>
        <v>0</v>
      </c>
      <c r="FL57" s="6">
        <f>IF(ISERROR(VLOOKUP($A57,'Import Peak'!$A$3:FL$99,168,FALSE)-VLOOKUP($A57,'Import Peak Change'!$A$106:FL$202,168,FALSE)),0,(VLOOKUP($A57,'Import Peak'!$A$3:FL$99,168,FALSE)-VLOOKUP($A57,'Import Peak Change'!$A$106:FL$202,168,FALSE)))</f>
        <v>0</v>
      </c>
      <c r="FM57" s="6">
        <f>IF(ISERROR(VLOOKUP($A57,'Import Peak'!$A$3:FM$99,169,FALSE)-VLOOKUP($A57,'Import Peak Change'!$A$106:FM$202,169,FALSE)),0,(VLOOKUP($A57,'Import Peak'!$A$3:FM$99,169,FALSE)-VLOOKUP($A57,'Import Peak Change'!$A$106:FM$202,169,FALSE)))</f>
        <v>0</v>
      </c>
      <c r="FN57" s="6">
        <f>IF(ISERROR(VLOOKUP($A57,'Import Peak'!$A$3:FN$99,170,FALSE)-VLOOKUP($A57,'Import Peak Change'!$A$106:FN$202,170,FALSE)),0,(VLOOKUP($A57,'Import Peak'!$A$3:FN$99,170,FALSE)-VLOOKUP($A57,'Import Peak Change'!$A$106:FN$202,170,FALSE)))</f>
        <v>0</v>
      </c>
      <c r="FO57" s="6">
        <f>IF(ISERROR(VLOOKUP($A57,'Import Peak'!$A$3:FO$99,171,FALSE)-VLOOKUP($A57,'Import Peak Change'!$A$106:FO$202,171,FALSE)),0,(VLOOKUP($A57,'Import Peak'!$A$3:FO$99,171,FALSE)-VLOOKUP($A57,'Import Peak Change'!$A$106:FO$202,171,FALSE)))</f>
        <v>0</v>
      </c>
      <c r="FP57" s="6">
        <f>IF(ISERROR(VLOOKUP($A57,'Import Peak'!$A$3:FP$99,172,FALSE)-VLOOKUP($A57,'Import Peak Change'!$A$106:FP$202,172,FALSE)),0,(VLOOKUP($A57,'Import Peak'!$A$3:FP$99,172,FALSE)-VLOOKUP($A57,'Import Peak Change'!$A$106:FP$202,172,FALSE)))</f>
        <v>0</v>
      </c>
      <c r="FQ57" s="6">
        <f>IF(ISERROR(VLOOKUP($A57,'Import Peak'!$A$3:FQ$99,173,FALSE)-VLOOKUP($A57,'Import Peak Change'!$A$106:FQ$202,173,FALSE)),0,(VLOOKUP($A57,'Import Peak'!$A$3:FQ$99,173,FALSE)-VLOOKUP($A57,'Import Peak Change'!$A$106:FQ$202,173,FALSE)))</f>
        <v>0</v>
      </c>
      <c r="FR57" s="6">
        <f>IF(ISERROR(VLOOKUP($A57,'Import Peak'!$A$3:FR$99,174,FALSE)-VLOOKUP($A57,'Import Peak Change'!$A$106:FR$202,174,FALSE)),0,(VLOOKUP($A57,'Import Peak'!$A$3:FR$99,174,FALSE)-VLOOKUP($A57,'Import Peak Change'!$A$106:FR$202,174,FALSE)))</f>
        <v>0</v>
      </c>
      <c r="FS57" s="6">
        <f>IF(ISERROR(VLOOKUP($A57,'Import Peak'!$A$3:FS$99,175,FALSE)-VLOOKUP($A57,'Import Peak Change'!$A$106:FS$202,175,FALSE)),0,(VLOOKUP($A57,'Import Peak'!$A$3:FS$99,175,FALSE)-VLOOKUP($A57,'Import Peak Change'!$A$106:FS$202,175,FALSE)))</f>
        <v>0</v>
      </c>
      <c r="FT57" s="6">
        <f>IF(ISERROR(VLOOKUP($A57,'Import Peak'!$A$3:FT$99,176,FALSE)-VLOOKUP($A57,'Import Peak Change'!$A$106:FT$202,176,FALSE)),0,(VLOOKUP($A57,'Import Peak'!$A$3:FT$99,176,FALSE)-VLOOKUP($A57,'Import Peak Change'!$A$106:FT$202,176,FALSE)))</f>
        <v>0</v>
      </c>
      <c r="FU57" s="6">
        <f>IF(ISERROR(VLOOKUP($A57,'Import Peak'!$A$3:FU$99,177,FALSE)-VLOOKUP($A57,'Import Peak Change'!$A$106:FU$202,177,FALSE)),0,(VLOOKUP($A57,'Import Peak'!$A$3:FU$99,177,FALSE)-VLOOKUP($A57,'Import Peak Change'!$A$106:FU$202,177,FALSE)))</f>
        <v>0</v>
      </c>
      <c r="FV57" s="6">
        <f>IF(ISERROR(VLOOKUP($A57,'Import Peak'!$A$3:FV$99,178,FALSE)-VLOOKUP($A57,'Import Peak Change'!$A$106:FV$202,178,FALSE)),0,(VLOOKUP($A57,'Import Peak'!$A$3:FV$99,178,FALSE)-VLOOKUP($A57,'Import Peak Change'!$A$106:FV$202,178,FALSE)))</f>
        <v>0</v>
      </c>
      <c r="FW57" s="6">
        <f>IF(ISERROR(VLOOKUP($A57,'Import Peak'!$A$3:FW$99,179,FALSE)-VLOOKUP($A57,'Import Peak Change'!$A$106:FW$202,179,FALSE)),0,(VLOOKUP($A57,'Import Peak'!$A$3:FW$99,179,FALSE)-VLOOKUP($A57,'Import Peak Change'!$A$106:FW$202,179,FALSE)))</f>
        <v>0</v>
      </c>
      <c r="FX57" s="6">
        <f>IF(ISERROR(VLOOKUP($A57,'Import Peak'!$A$3:FX$99,180,FALSE)-VLOOKUP($A57,'Import Peak Change'!$A$106:FX$202,180,FALSE)),0,(VLOOKUP($A57,'Import Peak'!$A$3:FX$99,180,FALSE)-VLOOKUP($A57,'Import Peak Change'!$A$106:FX$202,180,FALSE)))</f>
        <v>0</v>
      </c>
      <c r="FY57" s="6">
        <f>IF(ISERROR(VLOOKUP($A57,'Import Peak'!$A$3:FY$99,181,FALSE)-VLOOKUP($A57,'Import Peak Change'!$A$106:FY$202,181,FALSE)),0,(VLOOKUP($A57,'Import Peak'!$A$3:FY$99,181,FALSE)-VLOOKUP($A57,'Import Peak Change'!$A$106:FY$202,181,FALSE)))</f>
        <v>0</v>
      </c>
      <c r="FZ57" s="6">
        <f>IF(ISERROR(VLOOKUP($A57,'Import Peak'!$A$3:FZ$99,182,FALSE)-VLOOKUP($A57,'Import Peak Change'!$A$106:FZ$202,182,FALSE)),0,(VLOOKUP($A57,'Import Peak'!$A$3:FZ$99,182,FALSE)-VLOOKUP($A57,'Import Peak Change'!$A$106:FZ$202,182,FALSE)))</f>
        <v>0</v>
      </c>
      <c r="GA57" s="6">
        <f>IF(ISERROR(VLOOKUP($A57,'Import Peak'!$A$3:GA$99,183,FALSE)-VLOOKUP($A57,'Import Peak Change'!$A$106:GA$202,183,FALSE)),0,(VLOOKUP($A57,'Import Peak'!$A$3:GA$99,183,FALSE)-VLOOKUP($A57,'Import Peak Change'!$A$106:GA$202,183,FALSE)))</f>
        <v>0</v>
      </c>
      <c r="GB57" s="6">
        <f>IF(ISERROR(VLOOKUP($A57,'Import Peak'!$A$3:GB$99,184,FALSE)-VLOOKUP($A57,'Import Peak Change'!$A$106:GB$202,184,FALSE)),0,(VLOOKUP($A57,'Import Peak'!$A$3:GB$99,184,FALSE)-VLOOKUP($A57,'Import Peak Change'!$A$106:GB$202,184,FALSE)))</f>
        <v>0</v>
      </c>
      <c r="GC57" s="6">
        <f>IF(ISERROR(VLOOKUP($A57,'Import Peak'!$A$3:GC$99,185,FALSE)-VLOOKUP($A57,'Import Peak Change'!$A$106:GC$202,185,FALSE)),0,(VLOOKUP($A57,'Import Peak'!$A$3:GC$99,185,FALSE)-VLOOKUP($A57,'Import Peak Change'!$A$106:GC$202,185,FALSE)))</f>
        <v>0</v>
      </c>
      <c r="GD57" s="6">
        <f>IF(ISERROR(VLOOKUP($A57,'Import Peak'!$A$3:GD$99,186,FALSE)-VLOOKUP($A57,'Import Peak Change'!$A$106:GD$202,186,FALSE)),0,(VLOOKUP($A57,'Import Peak'!$A$3:GD$99,186,FALSE)-VLOOKUP($A57,'Import Peak Change'!$A$106:GD$202,186,FALSE)))</f>
        <v>0</v>
      </c>
      <c r="GE57" s="6">
        <f>IF(ISERROR(VLOOKUP($A57,'Import Peak'!$A$3:GE$99,187,FALSE)-VLOOKUP($A57,'Import Peak Change'!$A$106:GE$202,187,FALSE)),0,(VLOOKUP($A57,'Import Peak'!$A$3:GE$99,187,FALSE)-VLOOKUP($A57,'Import Peak Change'!$A$106:GE$202,187,FALSE)))</f>
        <v>0</v>
      </c>
      <c r="GF57" s="6">
        <f>IF(ISERROR(VLOOKUP($A57,'Import Peak'!$A$3:GF$99,188,FALSE)-VLOOKUP($A57,'Import Peak Change'!$A$106:GF$202,188,FALSE)),0,(VLOOKUP($A57,'Import Peak'!$A$3:GF$99,188,FALSE)-VLOOKUP($A57,'Import Peak Change'!$A$106:GF$202,188,FALSE)))</f>
        <v>0</v>
      </c>
      <c r="GG57" s="6">
        <f>IF(ISERROR(VLOOKUP($A57,'Import Peak'!$A$3:GG$99,189,FALSE)-VLOOKUP($A57,'Import Peak Change'!$A$106:GG$202,189,FALSE)),0,(VLOOKUP($A57,'Import Peak'!$A$3:GG$99,189,FALSE)-VLOOKUP($A57,'Import Peak Change'!$A$106:GG$202,189,FALSE)))</f>
        <v>0</v>
      </c>
      <c r="GH57" s="6">
        <f>IF(ISERROR(VLOOKUP($A57,'Import Peak'!$A$3:GH$99,190,FALSE)-VLOOKUP($A57,'Import Peak Change'!$A$106:GH$202,190,FALSE)),0,(VLOOKUP($A57,'Import Peak'!$A$3:GH$99,190,FALSE)-VLOOKUP($A57,'Import Peak Change'!$A$106:GH$202,190,FALSE)))</f>
        <v>0</v>
      </c>
      <c r="GI57" s="6">
        <f>IF(ISERROR(VLOOKUP($A57,'Import Peak'!$A$3:GI$99,191,FALSE)-VLOOKUP($A57,'Import Peak Change'!$A$106:GI$202,191,FALSE)),0,(VLOOKUP($A57,'Import Peak'!$A$3:GI$99,191,FALSE)-VLOOKUP($A57,'Import Peak Change'!$A$106:GI$202,191,FALSE)))</f>
        <v>0</v>
      </c>
      <c r="GJ57" s="6">
        <f>IF(ISERROR(VLOOKUP($A57,'Import Peak'!$A$3:GJ$99,192,FALSE)-VLOOKUP($A57,'Import Peak Change'!$A$106:GJ$202,192,FALSE)),0,(VLOOKUP($A57,'Import Peak'!$A$3:GJ$99,192,FALSE)-VLOOKUP($A57,'Import Peak Change'!$A$106:GJ$202,192,FALSE)))</f>
        <v>0</v>
      </c>
      <c r="GK57" s="6">
        <f>IF(ISERROR(VLOOKUP($A57,'Import Peak'!$A$3:GK$99,193,FALSE)-VLOOKUP($A57,'Import Peak Change'!$A$106:GK$202,193,FALSE)),0,(VLOOKUP($A57,'Import Peak'!$A$3:GK$99,193,FALSE)-VLOOKUP($A57,'Import Peak Change'!$A$106:GK$202,193,FALSE)))</f>
        <v>0</v>
      </c>
      <c r="GL57" s="6">
        <f>IF(ISERROR(VLOOKUP($A57,'Import Peak'!$A$3:GL$99,194,FALSE)-VLOOKUP($A57,'Import Peak Change'!$A$106:GL$202,194,FALSE)),0,(VLOOKUP($A57,'Import Peak'!$A$3:GL$99,194,FALSE)-VLOOKUP($A57,'Import Peak Change'!$A$106:GL$202,194,FALSE)))</f>
        <v>0</v>
      </c>
      <c r="GM57" s="6">
        <f>IF(ISERROR(VLOOKUP($A57,'Import Peak'!$A$3:GM$99,195,FALSE)-VLOOKUP($A57,'Import Peak Change'!$A$106:GM$202,195,FALSE)),0,(VLOOKUP($A57,'Import Peak'!$A$3:GM$99,195,FALSE)-VLOOKUP($A57,'Import Peak Change'!$A$106:GM$202,195,FALSE)))</f>
        <v>0</v>
      </c>
      <c r="GN57" s="6">
        <f>IF(ISERROR(VLOOKUP($A57,'Import Peak'!$A$3:GN$99,196,FALSE)-VLOOKUP($A57,'Import Peak Change'!$A$106:GN$202,196,FALSE)),0,(VLOOKUP($A57,'Import Peak'!$A$3:GN$99,196,FALSE)-VLOOKUP($A57,'Import Peak Change'!$A$106:GN$202,196,FALSE)))</f>
        <v>0</v>
      </c>
      <c r="GO57" s="6">
        <f>IF(ISERROR(VLOOKUP($A57,'Import Peak'!$A$3:GO$99,197,FALSE)-VLOOKUP($A57,'Import Peak Change'!$A$106:GO$202,197,FALSE)),0,(VLOOKUP($A57,'Import Peak'!$A$3:GO$99,197,FALSE)-VLOOKUP($A57,'Import Peak Change'!$A$106:GO$202,197,FALSE)))</f>
        <v>0</v>
      </c>
      <c r="GP57" s="6">
        <f>IF(ISERROR(VLOOKUP($A57,'Import Peak'!$A$3:GP$99,198,FALSE)-VLOOKUP($A57,'Import Peak Change'!$A$106:GP$202,198,FALSE)),0,(VLOOKUP($A57,'Import Peak'!$A$3:GP$99,198,FALSE)-VLOOKUP($A57,'Import Peak Change'!$A$106:GP$202,198,FALSE)))</f>
        <v>0</v>
      </c>
      <c r="GQ57" s="6">
        <f>IF(ISERROR(VLOOKUP($A57,'Import Peak'!$A$3:GQ$99,199,FALSE)-VLOOKUP($A57,'Import Peak Change'!$A$106:GQ$202,199,FALSE)),0,(VLOOKUP($A57,'Import Peak'!$A$3:GQ$99,199,FALSE)-VLOOKUP($A57,'Import Peak Change'!$A$106:GQ$202,199,FALSE)))</f>
        <v>0</v>
      </c>
      <c r="GR57" s="6">
        <f>IF(ISERROR(VLOOKUP($A57,'Import Peak'!$A$3:GR$99,200,FALSE)-VLOOKUP($A57,'Import Peak Change'!$A$106:GR$202,200,FALSE)),0,(VLOOKUP($A57,'Import Peak'!$A$3:GR$99,200,FALSE)-VLOOKUP($A57,'Import Peak Change'!$A$106:GR$202,200,FALSE)))</f>
        <v>0</v>
      </c>
      <c r="GS57" s="6">
        <f>IF(ISERROR(VLOOKUP($A57,'Import Peak'!$A$3:GS$99,201,FALSE)-VLOOKUP($A57,'Import Peak Change'!$A$106:GS$202,201,FALSE)),0,(VLOOKUP($A57,'Import Peak'!$A$3:GS$99,201,FALSE)-VLOOKUP($A57,'Import Peak Change'!$A$106:GS$202,201,FALSE)))</f>
        <v>0</v>
      </c>
      <c r="GT57" s="6">
        <f>IF(ISERROR(VLOOKUP($A57,'Import Peak'!$A$3:GT$99,202,FALSE)-VLOOKUP($A57,'Import Peak Change'!$A$106:GT$202,202,FALSE)),0,(VLOOKUP($A57,'Import Peak'!$A$3:GT$99,202,FALSE)-VLOOKUP($A57,'Import Peak Change'!$A$106:GT$202,202,FALSE)))</f>
        <v>0</v>
      </c>
      <c r="GU57" s="6">
        <f>IF(ISERROR(VLOOKUP($A57,'Import Peak'!$A$3:GU$99,203,FALSE)-VLOOKUP($A57,'Import Peak Change'!$A$106:GU$202,203,FALSE)),0,(VLOOKUP($A57,'Import Peak'!$A$3:GU$99,203,FALSE)-VLOOKUP($A57,'Import Peak Change'!$A$106:GU$202,203,FALSE)))</f>
        <v>0</v>
      </c>
      <c r="GV57" s="6">
        <f>IF(ISERROR(VLOOKUP($A57,'Import Peak'!$A$3:GV$99,204,FALSE)-VLOOKUP($A57,'Import Peak Change'!$A$106:GV$202,204,FALSE)),0,(VLOOKUP($A57,'Import Peak'!$A$3:GV$99,204,FALSE)-VLOOKUP($A57,'Import Peak Change'!$A$106:GV$202,204,FALSE)))</f>
        <v>0</v>
      </c>
      <c r="GW57" s="6">
        <f>IF(ISERROR(VLOOKUP($A57,'Import Peak'!$A$3:GW$99,205,FALSE)-VLOOKUP($A57,'Import Peak Change'!$A$106:GW$202,205,FALSE)),0,(VLOOKUP($A57,'Import Peak'!$A$3:GW$99,205,FALSE)-VLOOKUP($A57,'Import Peak Change'!$A$106:GW$202,205,FALSE)))</f>
        <v>0</v>
      </c>
      <c r="GX57" s="6">
        <f>IF(ISERROR(VLOOKUP($A57,'Import Peak'!$A$3:GX$99,206,FALSE)-VLOOKUP($A57,'Import Peak Change'!$A$106:GX$202,206,FALSE)),0,(VLOOKUP($A57,'Import Peak'!$A$3:GX$99,206,FALSE)-VLOOKUP($A57,'Import Peak Change'!$A$106:GX$202,206,FALSE)))</f>
        <v>0</v>
      </c>
      <c r="GY57" s="6">
        <f>IF(ISERROR(VLOOKUP($A57,'Import Peak'!$A$3:GY$99,207,FALSE)-VLOOKUP($A57,'Import Peak Change'!$A$106:GY$202,207,FALSE)),0,(VLOOKUP($A57,'Import Peak'!$A$3:GY$99,207,FALSE)-VLOOKUP($A57,'Import Peak Change'!$A$106:GY$202,207,FALSE)))</f>
        <v>0</v>
      </c>
      <c r="GZ57" s="6">
        <f>IF(ISERROR(VLOOKUP($A57,'Import Peak'!$A$3:GZ$99,208,FALSE)-VLOOKUP($A57,'Import Peak Change'!$A$106:GZ$202,208,FALSE)),0,(VLOOKUP($A57,'Import Peak'!$A$3:GZ$99,208,FALSE)-VLOOKUP($A57,'Import Peak Change'!$A$106:GZ$202,208,FALSE)))</f>
        <v>0</v>
      </c>
      <c r="HA57" s="6">
        <f>IF(ISERROR(VLOOKUP($A57,'Import Peak'!$A$3:HA$99,209,FALSE)-VLOOKUP($A57,'Import Peak Change'!$A$106:HA$202,209,FALSE)),0,(VLOOKUP($A57,'Import Peak'!$A$3:HA$99,209,FALSE)-VLOOKUP($A57,'Import Peak Change'!$A$106:HA$202,209,FALSE)))</f>
        <v>0</v>
      </c>
      <c r="HB57" s="6">
        <f>IF(ISERROR(VLOOKUP($A57,'Import Peak'!$A$3:HB$99,210,FALSE)-VLOOKUP($A57,'Import Peak Change'!$A$106:HB$202,210,FALSE)),0,(VLOOKUP($A57,'Import Peak'!$A$3:HB$99,210,FALSE)-VLOOKUP($A57,'Import Peak Change'!$A$106:HB$202,210,FALSE)))</f>
        <v>0</v>
      </c>
      <c r="HC57" s="6">
        <f>IF(ISERROR(VLOOKUP($A57,'Import Peak'!$A$3:HC$99,211,FALSE)-VLOOKUP($A57,'Import Peak Change'!$A$106:HC$202,211,FALSE)),0,(VLOOKUP($A57,'Import Peak'!$A$3:HC$99,211,FALSE)-VLOOKUP($A57,'Import Peak Change'!$A$106:HC$202,211,FALSE)))</f>
        <v>0</v>
      </c>
      <c r="HD57" s="6">
        <f>IF(ISERROR(VLOOKUP($A57,'Import Peak'!$A$3:HD$99,212,FALSE)-VLOOKUP($A57,'Import Peak Change'!$A$106:HD$202,212,FALSE)),0,(VLOOKUP($A57,'Import Peak'!$A$3:HD$99,212,FALSE)-VLOOKUP($A57,'Import Peak Change'!$A$106:HD$202,212,FALSE)))</f>
        <v>0</v>
      </c>
      <c r="HE57" s="6">
        <f>IF(ISERROR(VLOOKUP($A57,'Import Peak'!$A$3:HE$99,213,FALSE)-VLOOKUP($A57,'Import Peak Change'!$A$106:HE$202,213,FALSE)),0,(VLOOKUP($A57,'Import Peak'!$A$3:HE$99,213,FALSE)-VLOOKUP($A57,'Import Peak Change'!$A$106:HE$202,213,FALSE)))</f>
        <v>0</v>
      </c>
      <c r="HF57" s="6">
        <f>IF(ISERROR(VLOOKUP($A57,'Import Peak'!$A$3:HF$99,214,FALSE)-VLOOKUP($A57,'Import Peak Change'!$A$106:HF$202,214,FALSE)),0,(VLOOKUP($A57,'Import Peak'!$A$3:HF$99,214,FALSE)-VLOOKUP($A57,'Import Peak Change'!$A$106:HF$202,214,FALSE)))</f>
        <v>0</v>
      </c>
      <c r="HG57" s="6">
        <f>IF(ISERROR(VLOOKUP($A57,'Import Peak'!$A$3:HG$99,215,FALSE)-VLOOKUP($A57,'Import Peak Change'!$A$106:HG$202,215,FALSE)),0,(VLOOKUP($A57,'Import Peak'!$A$3:HG$99,215,FALSE)-VLOOKUP($A57,'Import Peak Change'!$A$106:HG$202,215,FALSE)))</f>
        <v>0</v>
      </c>
      <c r="HH57" s="6">
        <f>IF(ISERROR(VLOOKUP($A57,'Import Peak'!$A$3:HH$99,216,FALSE)-VLOOKUP($A57,'Import Peak Change'!$A$106:HH$202,216,FALSE)),0,(VLOOKUP($A57,'Import Peak'!$A$3:HH$99,216,FALSE)-VLOOKUP($A57,'Import Peak Change'!$A$106:HH$202,216,FALSE)))</f>
        <v>0</v>
      </c>
      <c r="HI57" s="6">
        <f>IF(ISERROR(VLOOKUP($A57,'Import Peak'!$A$3:HI$99,217,FALSE)-VLOOKUP($A57,'Import Peak Change'!$A$106:HI$202,217,FALSE)),0,(VLOOKUP($A57,'Import Peak'!$A$3:HI$99,217,FALSE)-VLOOKUP($A57,'Import Peak Change'!$A$106:HI$202,217,FALSE)))</f>
        <v>0</v>
      </c>
      <c r="HJ57" s="6">
        <f>IF(ISERROR(VLOOKUP($A57,'Import Peak'!$A$3:HJ$99,218,FALSE)-VLOOKUP($A57,'Import Peak Change'!$A$106:HJ$202,218,FALSE)),0,(VLOOKUP($A57,'Import Peak'!$A$3:HJ$99,218,FALSE)-VLOOKUP($A57,'Import Peak Change'!$A$106:HJ$202,218,FALSE)))</f>
        <v>0</v>
      </c>
      <c r="HK57" s="6">
        <f>IF(ISERROR(VLOOKUP($A57,'Import Peak'!$A$3:HK$99,219,FALSE)-VLOOKUP($A57,'Import Peak Change'!$A$106:HK$202,219,FALSE)),0,(VLOOKUP($A57,'Import Peak'!$A$3:HK$99,219,FALSE)-VLOOKUP($A57,'Import Peak Change'!$A$106:HK$202,219,FALSE)))</f>
        <v>0</v>
      </c>
      <c r="HL57" s="6">
        <f>IF(ISERROR(VLOOKUP($A57,'Import Peak'!$A$3:HL$99,220,FALSE)-VLOOKUP($A57,'Import Peak Change'!$A$106:HL$202,220,FALSE)),0,(VLOOKUP($A57,'Import Peak'!$A$3:HL$99,220,FALSE)-VLOOKUP($A57,'Import Peak Change'!$A$106:HL$202,220,FALSE)))</f>
        <v>0</v>
      </c>
      <c r="HM57" s="6">
        <f>IF(ISERROR(VLOOKUP($A57,'Import Peak'!$A$3:HM$99,221,FALSE)-VLOOKUP($A57,'Import Peak Change'!$A$106:HM$202,221,FALSE)),0,(VLOOKUP($A57,'Import Peak'!$A$3:HM$99,221,FALSE)-VLOOKUP($A57,'Import Peak Change'!$A$106:HM$202,221,FALSE)))</f>
        <v>0</v>
      </c>
      <c r="HN57" s="6">
        <f>IF(ISERROR(VLOOKUP($A57,'Import Peak'!$A$3:HN$99,222,FALSE)-VLOOKUP($A57,'Import Peak Change'!$A$106:HN$202,222,FALSE)),0,(VLOOKUP($A57,'Import Peak'!$A$3:HN$99,222,FALSE)-VLOOKUP($A57,'Import Peak Change'!$A$106:HN$202,222,FALSE)))</f>
        <v>0</v>
      </c>
      <c r="HO57" s="6">
        <f>IF(ISERROR(VLOOKUP($A57,'Import Peak'!$A$3:HO$99,223,FALSE)-VLOOKUP($A57,'Import Peak Change'!$A$106:HO$202,223,FALSE)),0,(VLOOKUP($A57,'Import Peak'!$A$3:HO$99,223,FALSE)-VLOOKUP($A57,'Import Peak Change'!$A$106:HO$202,223,FALSE)))</f>
        <v>0</v>
      </c>
      <c r="HP57" s="6">
        <f>IF(ISERROR(VLOOKUP($A57,'Import Peak'!$A$3:HP$99,224,FALSE)-VLOOKUP($A57,'Import Peak Change'!$A$106:HP$202,224,FALSE)),0,(VLOOKUP($A57,'Import Peak'!$A$3:HP$99,224,FALSE)-VLOOKUP($A57,'Import Peak Change'!$A$106:HP$202,224,FALSE)))</f>
        <v>0</v>
      </c>
      <c r="HQ57" s="6">
        <f>IF(ISERROR(VLOOKUP($A57,'Import Peak'!$A$3:HQ$99,225,FALSE)-VLOOKUP($A57,'Import Peak Change'!$A$106:HQ$202,225,FALSE)),0,(VLOOKUP($A57,'Import Peak'!$A$3:HQ$99,225,FALSE)-VLOOKUP($A57,'Import Peak Change'!$A$106:HQ$202,225,FALSE)))</f>
        <v>0</v>
      </c>
      <c r="HR57" s="6">
        <f>IF(ISERROR(VLOOKUP($A57,'Import Peak'!$A$3:HR$99,226,FALSE)-VLOOKUP($A57,'Import Peak Change'!$A$106:HR$202,226,FALSE)),0,(VLOOKUP($A57,'Import Peak'!$A$3:HR$99,226,FALSE)-VLOOKUP($A57,'Import Peak Change'!$A$106:HR$202,226,FALSE)))</f>
        <v>0</v>
      </c>
      <c r="HS57" s="6">
        <f>IF(ISERROR(VLOOKUP($A57,'Import Peak'!$A$3:HS$99,227,FALSE)-VLOOKUP($A57,'Import Peak Change'!$A$106:HS$202,227,FALSE)),0,(VLOOKUP($A57,'Import Peak'!$A$3:HS$99,227,FALSE)-VLOOKUP($A57,'Import Peak Change'!$A$106:HS$202,227,FALSE)))</f>
        <v>0</v>
      </c>
      <c r="HT57" s="6">
        <f>IF(ISERROR(VLOOKUP($A57,'Import Peak'!$A$3:HT$99,228,FALSE)-VLOOKUP($A57,'Import Peak Change'!$A$106:HT$202,228,FALSE)),0,(VLOOKUP($A57,'Import Peak'!$A$3:HT$99,228,FALSE)-VLOOKUP($A57,'Import Peak Change'!$A$106:HT$202,228,FALSE)))</f>
        <v>0</v>
      </c>
      <c r="HU57" s="6">
        <f>IF(ISERROR(VLOOKUP($A57,'Import Peak'!$A$3:HU$99,229,FALSE)-VLOOKUP($A57,'Import Peak Change'!$A$106:HU$202,229,FALSE)),0,(VLOOKUP($A57,'Import Peak'!$A$3:HU$99,229,FALSE)-VLOOKUP($A57,'Import Peak Change'!$A$106:HU$202,229,FALSE)))</f>
        <v>0</v>
      </c>
      <c r="HV57" s="6">
        <f>IF(ISERROR(VLOOKUP($A57,'Import Peak'!$A$3:HV$99,230,FALSE)-VLOOKUP($A57,'Import Peak Change'!$A$106:HV$202,230,FALSE)),0,(VLOOKUP($A57,'Import Peak'!$A$3:HV$99,230,FALSE)-VLOOKUP($A57,'Import Peak Change'!$A$106:HV$202,230,FALSE)))</f>
        <v>0</v>
      </c>
      <c r="HW57" s="6">
        <f>IF(ISERROR(VLOOKUP($A57,'Import Peak'!$A$3:HW$99,231,FALSE)-VLOOKUP($A57,'Import Peak Change'!$A$106:HW$202,231,FALSE)),0,(VLOOKUP($A57,'Import Peak'!$A$3:HW$99,231,FALSE)-VLOOKUP($A57,'Import Peak Change'!$A$106:HW$202,231,FALSE)))</f>
        <v>0</v>
      </c>
      <c r="HX57" s="6">
        <f>IF(ISERROR(VLOOKUP($A57,'Import Peak'!$A$3:HX$99,232,FALSE)-VLOOKUP($A57,'Import Peak Change'!$A$106:HX$202,232,FALSE)),0,(VLOOKUP($A57,'Import Peak'!$A$3:HX$99,232,FALSE)-VLOOKUP($A57,'Import Peak Change'!$A$106:HX$202,232,FALSE)))</f>
        <v>0</v>
      </c>
      <c r="HY57" s="6">
        <f>IF(ISERROR(VLOOKUP($A57,'Import Peak'!$A$3:HY$99,233,FALSE)-VLOOKUP($A57,'Import Peak Change'!$A$106:HY$202,233,FALSE)),0,(VLOOKUP($A57,'Import Peak'!$A$3:HY$99,233,FALSE)-VLOOKUP($A57,'Import Peak Change'!$A$106:HY$202,233,FALSE)))</f>
        <v>0</v>
      </c>
      <c r="HZ57" s="6">
        <f>IF(ISERROR(VLOOKUP($A57,'Import Peak'!$A$3:HZ$99,234,FALSE)-VLOOKUP($A57,'Import Peak Change'!$A$106:HZ$202,234,FALSE)),0,(VLOOKUP($A57,'Import Peak'!$A$3:HZ$99,234,FALSE)-VLOOKUP($A57,'Import Peak Change'!$A$106:HZ$202,234,FALSE)))</f>
        <v>0</v>
      </c>
      <c r="IA57" s="6">
        <f>IF(ISERROR(VLOOKUP($A57,'Import Peak'!$A$3:IA$99,235,FALSE)-VLOOKUP($A57,'Import Peak Change'!$A$106:IA$202,235,FALSE)),0,(VLOOKUP($A57,'Import Peak'!$A$3:IA$99,235,FALSE)-VLOOKUP($A57,'Import Peak Change'!$A$106:IA$202,235,FALSE)))</f>
        <v>0</v>
      </c>
      <c r="IB57" s="6">
        <f>IF(ISERROR(VLOOKUP($A57,'Import Peak'!$A$3:IB$99,236,FALSE)-VLOOKUP($A57,'Import Peak Change'!$A$106:IB$202,236,FALSE)),0,(VLOOKUP($A57,'Import Peak'!$A$3:IB$99,236,FALSE)-VLOOKUP($A57,'Import Peak Change'!$A$106:IB$202,236,FALSE)))</f>
        <v>0</v>
      </c>
      <c r="IC57" s="6">
        <f>IF(ISERROR(VLOOKUP($A57,'Import Peak'!$A$3:IC$99,237,FALSE)-VLOOKUP($A57,'Import Peak Change'!$A$106:IC$202,237,FALSE)),0,(VLOOKUP($A57,'Import Peak'!$A$3:IC$99,237,FALSE)-VLOOKUP($A57,'Import Peak Change'!$A$106:IC$202,237,FALSE)))</f>
        <v>0</v>
      </c>
      <c r="ID57" s="6">
        <f>IF(ISERROR(VLOOKUP($A57,'Import Peak'!$A$3:ID$99,238,FALSE)-VLOOKUP($A57,'Import Peak Change'!$A$106:ID$202,238,FALSE)),0,(VLOOKUP($A57,'Import Peak'!$A$3:ID$99,238,FALSE)-VLOOKUP($A57,'Import Peak Change'!$A$106:ID$202,238,FALSE)))</f>
        <v>0</v>
      </c>
      <c r="IE57" s="6">
        <f>IF(ISERROR(VLOOKUP($A57,'Import Peak'!$A$3:IE$99,239,FALSE)-VLOOKUP($A57,'Import Peak Change'!$A$106:IE$202,239,FALSE)),0,(VLOOKUP($A57,'Import Peak'!$A$3:IE$99,239,FALSE)-VLOOKUP($A57,'Import Peak Change'!$A$106:IE$202,239,FALSE)))</f>
        <v>0</v>
      </c>
    </row>
    <row r="58" spans="1:239">
      <c r="A58" s="168" t="str">
        <f>IF('Import Peak'!A55=0,"",'Import Peak'!A55)</f>
        <v/>
      </c>
      <c r="B58" s="6"/>
      <c r="C58" s="6"/>
      <c r="D58" s="6"/>
      <c r="E58" s="6"/>
      <c r="F58" s="6"/>
      <c r="G58" s="6">
        <f>IF(ISERROR(VLOOKUP($A58,'Import Peak'!$A$3:G$99,7,FALSE)-VLOOKUP($A58,'Import Peak Change'!$A$106:G$202,7,FALSE)),0,(VLOOKUP($A58,'Import Peak'!$A$3:G$99,7,FALSE)-VLOOKUP($A58,'Import Peak Change'!$A$106:G$202,7,FALSE)))</f>
        <v>0</v>
      </c>
      <c r="H58" s="6">
        <f>IF(ISERROR(VLOOKUP($A58,'Import Peak'!$A$3:H$99,8,FALSE)-VLOOKUP($A58,'Import Peak Change'!$A$106:H$202,8,FALSE)),0,(VLOOKUP($A58,'Import Peak'!$A$3:H$99,8,FALSE)-VLOOKUP($A58,'Import Peak Change'!$A$106:H$202,8,FALSE)))</f>
        <v>0</v>
      </c>
      <c r="I58" s="6">
        <f>IF(ISERROR(VLOOKUP($A58,'Import Peak'!$A$3:I$99,9,FALSE)-VLOOKUP($A58,'Import Peak Change'!$A$106:I$202,9,FALSE)),0,(VLOOKUP($A58,'Import Peak'!$A$3:I$99,9,FALSE)-VLOOKUP($A58,'Import Peak Change'!$A$106:I$202,9,FALSE)))</f>
        <v>0</v>
      </c>
      <c r="J58" s="6">
        <f>IF(ISERROR(VLOOKUP($A58,'Import Peak'!$A$3:J$99,10,FALSE)-VLOOKUP($A58,'Import Peak Change'!$A$106:J$202,10,FALSE)),0,(VLOOKUP($A58,'Import Peak'!$A$3:J$99,10,FALSE)-VLOOKUP($A58,'Import Peak Change'!$A$106:J$202,10,FALSE)))</f>
        <v>0</v>
      </c>
      <c r="K58" s="6">
        <f>IF(ISERROR(VLOOKUP($A58,'Import Peak'!$A$3:K$99,11,FALSE)-VLOOKUP($A58,'Import Peak Change'!$A$106:K$202,11,FALSE)),0,(VLOOKUP($A58,'Import Peak'!$A$3:K$99,11,FALSE)-VLOOKUP($A58,'Import Peak Change'!$A$106:K$202,11,FALSE)))</f>
        <v>0</v>
      </c>
      <c r="L58" s="6">
        <f>IF(ISERROR(VLOOKUP($A58,'Import Peak'!$A$3:L$99,12,FALSE)-VLOOKUP($A58,'Import Peak Change'!$A$106:L$202,12,FALSE)),0,(VLOOKUP($A58,'Import Peak'!$A$3:L$99,12,FALSE)-VLOOKUP($A58,'Import Peak Change'!$A$106:L$202,12,FALSE)))</f>
        <v>0</v>
      </c>
      <c r="M58" s="6">
        <f>IF(ISERROR(VLOOKUP($A58,'Import Peak'!$A$3:M$99,13,FALSE)-VLOOKUP($A58,'Import Peak Change'!$A$106:M$202,13,FALSE)),0,(VLOOKUP($A58,'Import Peak'!$A$3:M$99,13,FALSE)-VLOOKUP($A58,'Import Peak Change'!$A$106:M$202,13,FALSE)))</f>
        <v>0</v>
      </c>
      <c r="N58" s="6">
        <f>IF(ISERROR(VLOOKUP($A58,'Import Peak'!$A$3:N$99,14,FALSE)-VLOOKUP($A58,'Import Peak Change'!$A$106:N$202,14,FALSE)),0,(VLOOKUP($A58,'Import Peak'!$A$3:N$99,14,FALSE)-VLOOKUP($A58,'Import Peak Change'!$A$106:N$202,14,FALSE)))</f>
        <v>0</v>
      </c>
      <c r="O58" s="6">
        <f>IF(ISERROR(VLOOKUP($A58,'Import Peak'!$A$3:O$99,15,FALSE)-VLOOKUP($A58,'Import Peak Change'!$A$106:O$202,15,FALSE)),0,(VLOOKUP($A58,'Import Peak'!$A$3:O$99,15,FALSE)-VLOOKUP($A58,'Import Peak Change'!$A$106:O$202,15,FALSE)))</f>
        <v>0</v>
      </c>
      <c r="P58" s="6">
        <f>IF(ISERROR(VLOOKUP($A58,'Import Peak'!$A$3:P$99,16,FALSE)-VLOOKUP($A58,'Import Peak Change'!$A$106:P$202,16,FALSE)),0,(VLOOKUP($A58,'Import Peak'!$A$3:P$99,16,FALSE)-VLOOKUP($A58,'Import Peak Change'!$A$106:P$202,16,FALSE)))</f>
        <v>0</v>
      </c>
      <c r="Q58" s="6">
        <f>IF(ISERROR(VLOOKUP($A58,'Import Peak'!$A$3:Q$99,17,FALSE)-VLOOKUP($A58,'Import Peak Change'!$A$106:Q$202,17,FALSE)),0,(VLOOKUP($A58,'Import Peak'!$A$3:Q$99,17,FALSE)-VLOOKUP($A58,'Import Peak Change'!$A$106:Q$202,17,FALSE)))</f>
        <v>0</v>
      </c>
      <c r="R58" s="6">
        <f>IF(ISERROR(VLOOKUP($A58,'Import Peak'!$A$3:R$99,18,FALSE)-VLOOKUP($A58,'Import Peak Change'!$A$106:R$202,18,FALSE)),0,(VLOOKUP($A58,'Import Peak'!$A$3:R$99,18,FALSE)-VLOOKUP($A58,'Import Peak Change'!$A$106:R$202,18,FALSE)))</f>
        <v>0</v>
      </c>
      <c r="S58" s="6">
        <f>IF(ISERROR(VLOOKUP($A58,'Import Peak'!$A$3:S$99,19,FALSE)-VLOOKUP($A58,'Import Peak Change'!$A$106:S$202,19,FALSE)),0,(VLOOKUP($A58,'Import Peak'!$A$3:S$99,19,FALSE)-VLOOKUP($A58,'Import Peak Change'!$A$106:S$202,19,FALSE)))</f>
        <v>0</v>
      </c>
      <c r="T58" s="6">
        <f>IF(ISERROR(VLOOKUP($A58,'Import Peak'!$A$3:T$99,20,FALSE)-VLOOKUP($A58,'Import Peak Change'!$A$106:T$202,20,FALSE)),0,(VLOOKUP($A58,'Import Peak'!$A$3:T$99,20,FALSE)-VLOOKUP($A58,'Import Peak Change'!$A$106:T$202,20,FALSE)))</f>
        <v>0</v>
      </c>
      <c r="U58" s="6">
        <f>IF(ISERROR(VLOOKUP($A58,'Import Peak'!$A$3:U$99,21,FALSE)-VLOOKUP($A58,'Import Peak Change'!$A$106:U$202,21,FALSE)),0,(VLOOKUP($A58,'Import Peak'!$A$3:U$99,21,FALSE)-VLOOKUP($A58,'Import Peak Change'!$A$106:U$202,21,FALSE)))</f>
        <v>0</v>
      </c>
      <c r="V58" s="6">
        <f>IF(ISERROR(VLOOKUP($A58,'Import Peak'!$A$3:V$99,22,FALSE)-VLOOKUP($A58,'Import Peak Change'!$A$106:V$202,22,FALSE)),0,(VLOOKUP($A58,'Import Peak'!$A$3:V$99,22,FALSE)-VLOOKUP($A58,'Import Peak Change'!$A$106:V$202,22,FALSE)))</f>
        <v>0</v>
      </c>
      <c r="W58" s="6">
        <f>IF(ISERROR(VLOOKUP($A58,'Import Peak'!$A$3:W$99,23,FALSE)-VLOOKUP($A58,'Import Peak Change'!$A$106:W$202,23,FALSE)),0,(VLOOKUP($A58,'Import Peak'!$A$3:W$99,23,FALSE)-VLOOKUP($A58,'Import Peak Change'!$A$106:W$202,23,FALSE)))</f>
        <v>0</v>
      </c>
      <c r="X58" s="6">
        <f>IF(ISERROR(VLOOKUP($A58,'Import Peak'!$A$3:X$99,24,FALSE)-VLOOKUP($A58,'Import Peak Change'!$A$106:X$202,24,FALSE)),0,(VLOOKUP($A58,'Import Peak'!$A$3:X$99,24,FALSE)-VLOOKUP($A58,'Import Peak Change'!$A$106:X$202,24,FALSE)))</f>
        <v>0</v>
      </c>
      <c r="Y58" s="6">
        <f>IF(ISERROR(VLOOKUP($A58,'Import Peak'!$A$3:Y$99,25,FALSE)-VLOOKUP($A58,'Import Peak Change'!$A$106:Y$202,25,FALSE)),0,(VLOOKUP($A58,'Import Peak'!$A$3:Y$99,25,FALSE)-VLOOKUP($A58,'Import Peak Change'!$A$106:Y$202,25,FALSE)))</f>
        <v>0</v>
      </c>
      <c r="Z58" s="6">
        <f>IF(ISERROR(VLOOKUP($A58,'Import Peak'!$A$3:Z$99,26,FALSE)-VLOOKUP($A58,'Import Peak Change'!$A$106:Z$202,26,FALSE)),0,(VLOOKUP($A58,'Import Peak'!$A$3:Z$99,26,FALSE)-VLOOKUP($A58,'Import Peak Change'!$A$106:Z$202,26,FALSE)))</f>
        <v>0</v>
      </c>
      <c r="AA58" s="6">
        <f>IF(ISERROR(VLOOKUP($A58,'Import Peak'!$A$3:AA$99,27,FALSE)-VLOOKUP($A58,'Import Peak Change'!$A$106:AA$202,27,FALSE)),0,(VLOOKUP($A58,'Import Peak'!$A$3:AA$99,27,FALSE)-VLOOKUP($A58,'Import Peak Change'!$A$106:AA$202,27,FALSE)))</f>
        <v>0</v>
      </c>
      <c r="AB58" s="6">
        <f>IF(ISERROR(VLOOKUP($A58,'Import Peak'!$A$3:AB$99,28,FALSE)-VLOOKUP($A58,'Import Peak Change'!$A$106:AB$202,28,FALSE)),0,(VLOOKUP($A58,'Import Peak'!$A$3:AB$99,28,FALSE)-VLOOKUP($A58,'Import Peak Change'!$A$106:AB$202,28,FALSE)))</f>
        <v>0</v>
      </c>
      <c r="AC58" s="6">
        <f>IF(ISERROR(VLOOKUP($A58,'Import Peak'!$A$3:AC$99,29,FALSE)-VLOOKUP($A58,'Import Peak Change'!$A$106:AC$202,29,FALSE)),0,(VLOOKUP($A58,'Import Peak'!$A$3:AC$99,29,FALSE)-VLOOKUP($A58,'Import Peak Change'!$A$106:AC$202,29,FALSE)))</f>
        <v>0</v>
      </c>
      <c r="AD58" s="6">
        <f>IF(ISERROR(VLOOKUP($A58,'Import Peak'!$A$3:AD$99,30,FALSE)-VLOOKUP($A58,'Import Peak Change'!$A$106:AD$202,30,FALSE)),0,(VLOOKUP($A58,'Import Peak'!$A$3:AD$99,30,FALSE)-VLOOKUP($A58,'Import Peak Change'!$A$106:AD$202,30,FALSE)))</f>
        <v>0</v>
      </c>
      <c r="AE58" s="6">
        <f>IF(ISERROR(VLOOKUP($A58,'Import Peak'!$A$3:AE$99,31,FALSE)-VLOOKUP($A58,'Import Peak Change'!$A$106:AE$202,31,FALSE)),0,(VLOOKUP($A58,'Import Peak'!$A$3:AE$99,31,FALSE)-VLOOKUP($A58,'Import Peak Change'!$A$106:AE$202,31,FALSE)))</f>
        <v>0</v>
      </c>
      <c r="AF58" s="6">
        <f>IF(ISERROR(VLOOKUP($A58,'Import Peak'!$A$3:AF$99,32,FALSE)-VLOOKUP($A58,'Import Peak Change'!$A$106:AF$202,32,FALSE)),0,(VLOOKUP($A58,'Import Peak'!$A$3:AF$99,32,FALSE)-VLOOKUP($A58,'Import Peak Change'!$A$106:AF$202,32,FALSE)))</f>
        <v>0</v>
      </c>
      <c r="AG58" s="6">
        <f>IF(ISERROR(VLOOKUP($A58,'Import Peak'!$A$3:AG$99,33,FALSE)-VLOOKUP($A58,'Import Peak Change'!$A$106:AG$202,33,FALSE)),0,(VLOOKUP($A58,'Import Peak'!$A$3:AG$99,33,FALSE)-VLOOKUP($A58,'Import Peak Change'!$A$106:AG$202,33,FALSE)))</f>
        <v>0</v>
      </c>
      <c r="AH58" s="6">
        <f>IF(ISERROR(VLOOKUP($A58,'Import Peak'!$A$3:AH$99,34,FALSE)-VLOOKUP($A58,'Import Peak Change'!$A$106:AH$202,34,FALSE)),0,(VLOOKUP($A58,'Import Peak'!$A$3:AH$99,34,FALSE)-VLOOKUP($A58,'Import Peak Change'!$A$106:AH$202,34,FALSE)))</f>
        <v>0</v>
      </c>
      <c r="AI58" s="6">
        <f>IF(ISERROR(VLOOKUP($A58,'Import Peak'!$A$3:AI$99,35,FALSE)-VLOOKUP($A58,'Import Peak Change'!$A$106:AI$202,35,FALSE)),0,(VLOOKUP($A58,'Import Peak'!$A$3:AI$99,35,FALSE)-VLOOKUP($A58,'Import Peak Change'!$A$106:AI$202,35,FALSE)))</f>
        <v>0</v>
      </c>
      <c r="AJ58" s="6">
        <f>IF(ISERROR(VLOOKUP($A58,'Import Peak'!$A$3:AJ$99,36,FALSE)-VLOOKUP($A58,'Import Peak Change'!$A$106:AJ$202,36,FALSE)),0,(VLOOKUP($A58,'Import Peak'!$A$3:AJ$99,36,FALSE)-VLOOKUP($A58,'Import Peak Change'!$A$106:AJ$202,36,FALSE)))</f>
        <v>0</v>
      </c>
      <c r="AK58" s="6">
        <f>IF(ISERROR(VLOOKUP($A58,'Import Peak'!$A$3:AK$99,37,FALSE)-VLOOKUP($A58,'Import Peak Change'!$A$106:AK$202,37,FALSE)),0,(VLOOKUP($A58,'Import Peak'!$A$3:AK$99,37,FALSE)-VLOOKUP($A58,'Import Peak Change'!$A$106:AK$202,37,FALSE)))</f>
        <v>0</v>
      </c>
      <c r="AL58" s="6">
        <f>IF(ISERROR(VLOOKUP($A58,'Import Peak'!$A$3:AL$99,38,FALSE)-VLOOKUP($A58,'Import Peak Change'!$A$106:AL$202,38,FALSE)),0,(VLOOKUP($A58,'Import Peak'!$A$3:AL$99,38,FALSE)-VLOOKUP($A58,'Import Peak Change'!$A$106:AL$202,38,FALSE)))</f>
        <v>0</v>
      </c>
      <c r="AM58" s="6">
        <f>IF(ISERROR(VLOOKUP($A58,'Import Peak'!$A$3:AM$99,39,FALSE)-VLOOKUP($A58,'Import Peak Change'!$A$106:AM$202,39,FALSE)),0,(VLOOKUP($A58,'Import Peak'!$A$3:AM$99,39,FALSE)-VLOOKUP($A58,'Import Peak Change'!$A$106:AM$202,39,FALSE)))</f>
        <v>0</v>
      </c>
      <c r="AN58" s="6">
        <f>IF(ISERROR(VLOOKUP($A58,'Import Peak'!$A$3:AN$99,40,FALSE)-VLOOKUP($A58,'Import Peak Change'!$A$106:AN$202,40,FALSE)),0,(VLOOKUP($A58,'Import Peak'!$A$3:AN$99,40,FALSE)-VLOOKUP($A58,'Import Peak Change'!$A$106:AN$202,40,FALSE)))</f>
        <v>0</v>
      </c>
      <c r="AO58" s="6">
        <f>IF(ISERROR(VLOOKUP($A58,'Import Peak'!$A$3:AO$99,41,FALSE)-VLOOKUP($A58,'Import Peak Change'!$A$106:AO$202,41,FALSE)),0,(VLOOKUP($A58,'Import Peak'!$A$3:AO$99,41,FALSE)-VLOOKUP($A58,'Import Peak Change'!$A$106:AO$202,41,FALSE)))</f>
        <v>0</v>
      </c>
      <c r="AP58" s="6">
        <f>IF(ISERROR(VLOOKUP($A58,'Import Peak'!$A$3:AP$99,42,FALSE)-VLOOKUP($A58,'Import Peak Change'!$A$106:AP$202,42,FALSE)),0,(VLOOKUP($A58,'Import Peak'!$A$3:AP$99,42,FALSE)-VLOOKUP($A58,'Import Peak Change'!$A$106:AP$202,42,FALSE)))</f>
        <v>0</v>
      </c>
      <c r="AQ58" s="6">
        <f>IF(ISERROR(VLOOKUP($A58,'Import Peak'!$A$3:AQ$99,43,FALSE)-VLOOKUP($A58,'Import Peak Change'!$A$106:AQ$202,43,FALSE)),0,(VLOOKUP($A58,'Import Peak'!$A$3:AQ$99,43,FALSE)-VLOOKUP($A58,'Import Peak Change'!$A$106:AQ$202,43,FALSE)))</f>
        <v>0</v>
      </c>
      <c r="AR58" s="6">
        <f>IF(ISERROR(VLOOKUP($A58,'Import Peak'!$A$3:AR$99,44,FALSE)-VLOOKUP($A58,'Import Peak Change'!$A$106:AR$202,44,FALSE)),0,(VLOOKUP($A58,'Import Peak'!$A$3:AR$99,44,FALSE)-VLOOKUP($A58,'Import Peak Change'!$A$106:AR$202,44,FALSE)))</f>
        <v>0</v>
      </c>
      <c r="AS58" s="6">
        <f>IF(ISERROR(VLOOKUP($A58,'Import Peak'!$A$3:AS$99,45,FALSE)-VLOOKUP($A58,'Import Peak Change'!$A$106:AS$202,45,FALSE)),0,(VLOOKUP($A58,'Import Peak'!$A$3:AS$99,45,FALSE)-VLOOKUP($A58,'Import Peak Change'!$A$106:AS$202,45,FALSE)))</f>
        <v>0</v>
      </c>
      <c r="AT58" s="6">
        <f>IF(ISERROR(VLOOKUP($A58,'Import Peak'!$A$3:AT$99,46,FALSE)-VLOOKUP($A58,'Import Peak Change'!$A$106:AT$202,46,FALSE)),0,(VLOOKUP($A58,'Import Peak'!$A$3:AT$99,46,FALSE)-VLOOKUP($A58,'Import Peak Change'!$A$106:AT$202,46,FALSE)))</f>
        <v>0</v>
      </c>
      <c r="AU58" s="6">
        <f>IF(ISERROR(VLOOKUP($A58,'Import Peak'!$A$3:AU$99,47,FALSE)-VLOOKUP($A58,'Import Peak Change'!$A$106:AU$202,47,FALSE)),0,(VLOOKUP($A58,'Import Peak'!$A$3:AU$99,47,FALSE)-VLOOKUP($A58,'Import Peak Change'!$A$106:AU$202,47,FALSE)))</f>
        <v>0</v>
      </c>
      <c r="AV58" s="6">
        <f>IF(ISERROR(VLOOKUP($A58,'Import Peak'!$A$3:AV$99,48,FALSE)-VLOOKUP($A58,'Import Peak Change'!$A$106:AV$202,48,FALSE)),0,(VLOOKUP($A58,'Import Peak'!$A$3:AV$99,48,FALSE)-VLOOKUP($A58,'Import Peak Change'!$A$106:AV$202,48,FALSE)))</f>
        <v>0</v>
      </c>
      <c r="AW58" s="6">
        <f>IF(ISERROR(VLOOKUP($A58,'Import Peak'!$A$3:AW$99,49,FALSE)-VLOOKUP($A58,'Import Peak Change'!$A$106:AW$202,49,FALSE)),0,(VLOOKUP($A58,'Import Peak'!$A$3:AW$99,49,FALSE)-VLOOKUP($A58,'Import Peak Change'!$A$106:AW$202,49,FALSE)))</f>
        <v>0</v>
      </c>
      <c r="AX58" s="6">
        <f>IF(ISERROR(VLOOKUP($A58,'Import Peak'!$A$3:AX$99,50,FALSE)-VLOOKUP($A58,'Import Peak Change'!$A$106:AX$202,50,FALSE)),0,(VLOOKUP($A58,'Import Peak'!$A$3:AX$99,50,FALSE)-VLOOKUP($A58,'Import Peak Change'!$A$106:AX$202,50,FALSE)))</f>
        <v>0</v>
      </c>
      <c r="AY58" s="6">
        <f>IF(ISERROR(VLOOKUP($A58,'Import Peak'!$A$3:AY$99,51,FALSE)-VLOOKUP($A58,'Import Peak Change'!$A$106:AY$202,51,FALSE)),0,(VLOOKUP($A58,'Import Peak'!$A$3:AY$99,51,FALSE)-VLOOKUP($A58,'Import Peak Change'!$A$106:AY$202,51,FALSE)))</f>
        <v>0</v>
      </c>
      <c r="AZ58" s="6">
        <f>IF(ISERROR(VLOOKUP($A58,'Import Peak'!$A$3:AZ$99,52,FALSE)-VLOOKUP($A58,'Import Peak Change'!$A$106:AZ$202,52,FALSE)),0,(VLOOKUP($A58,'Import Peak'!$A$3:AZ$99,52,FALSE)-VLOOKUP($A58,'Import Peak Change'!$A$106:AZ$202,52,FALSE)))</f>
        <v>0</v>
      </c>
      <c r="BA58" s="6">
        <f>IF(ISERROR(VLOOKUP($A58,'Import Peak'!$A$3:BA$99,53,FALSE)-VLOOKUP($A58,'Import Peak Change'!$A$106:BA$202,53,FALSE)),0,(VLOOKUP($A58,'Import Peak'!$A$3:BA$99,53,FALSE)-VLOOKUP($A58,'Import Peak Change'!$A$106:BA$202,53,FALSE)))</f>
        <v>0</v>
      </c>
      <c r="BB58" s="6">
        <f>IF(ISERROR(VLOOKUP($A58,'Import Peak'!$A$3:BB$99,54,FALSE)-VLOOKUP($A58,'Import Peak Change'!$A$106:BB$202,54,FALSE)),0,(VLOOKUP($A58,'Import Peak'!$A$3:BB$99,54,FALSE)-VLOOKUP($A58,'Import Peak Change'!$A$106:BB$202,54,FALSE)))</f>
        <v>0</v>
      </c>
      <c r="BC58" s="6">
        <f>IF(ISERROR(VLOOKUP($A58,'Import Peak'!$A$3:BC$99,55,FALSE)-VLOOKUP($A58,'Import Peak Change'!$A$106:BC$202,55,FALSE)),0,(VLOOKUP($A58,'Import Peak'!$A$3:BC$99,55,FALSE)-VLOOKUP($A58,'Import Peak Change'!$A$106:BC$202,55,FALSE)))</f>
        <v>0</v>
      </c>
      <c r="BD58" s="6">
        <f>IF(ISERROR(VLOOKUP($A58,'Import Peak'!$A$3:BD$99,56,FALSE)-VLOOKUP($A58,'Import Peak Change'!$A$106:BD$202,56,FALSE)),0,(VLOOKUP($A58,'Import Peak'!$A$3:BD$99,56,FALSE)-VLOOKUP($A58,'Import Peak Change'!$A$106:BD$202,56,FALSE)))</f>
        <v>0</v>
      </c>
      <c r="BE58" s="6">
        <f>IF(ISERROR(VLOOKUP($A58,'Import Peak'!$A$3:BE$99,57,FALSE)-VLOOKUP($A58,'Import Peak Change'!$A$106:BE$202,57,FALSE)),0,(VLOOKUP($A58,'Import Peak'!$A$3:BE$99,57,FALSE)-VLOOKUP($A58,'Import Peak Change'!$A$106:BE$202,57,FALSE)))</f>
        <v>0</v>
      </c>
      <c r="BF58" s="6">
        <f>IF(ISERROR(VLOOKUP($A58,'Import Peak'!$A$3:BF$99,58,FALSE)-VLOOKUP($A58,'Import Peak Change'!$A$106:BF$202,58,FALSE)),0,(VLOOKUP($A58,'Import Peak'!$A$3:BF$99,58,FALSE)-VLOOKUP($A58,'Import Peak Change'!$A$106:BF$202,58,FALSE)))</f>
        <v>0</v>
      </c>
      <c r="BG58" s="6">
        <f>IF(ISERROR(VLOOKUP($A58,'Import Peak'!$A$3:BG$99,59,FALSE)-VLOOKUP($A58,'Import Peak Change'!$A$106:BG$202,59,FALSE)),0,(VLOOKUP($A58,'Import Peak'!$A$3:BG$99,59,FALSE)-VLOOKUP($A58,'Import Peak Change'!$A$106:BG$202,59,FALSE)))</f>
        <v>0</v>
      </c>
      <c r="BH58" s="6">
        <f>IF(ISERROR(VLOOKUP($A58,'Import Peak'!$A$3:BH$99,60,FALSE)-VLOOKUP($A58,'Import Peak Change'!$A$106:BH$202,60,FALSE)),0,(VLOOKUP($A58,'Import Peak'!$A$3:BH$99,60,FALSE)-VLOOKUP($A58,'Import Peak Change'!$A$106:BH$202,60,FALSE)))</f>
        <v>0</v>
      </c>
      <c r="BI58" s="6">
        <f>IF(ISERROR(VLOOKUP($A58,'Import Peak'!$A$3:BI$99,61,FALSE)-VLOOKUP($A58,'Import Peak Change'!$A$106:BI$202,61,FALSE)),0,(VLOOKUP($A58,'Import Peak'!$A$3:BI$99,61,FALSE)-VLOOKUP($A58,'Import Peak Change'!$A$106:BI$202,61,FALSE)))</f>
        <v>0</v>
      </c>
      <c r="BJ58" s="6">
        <f>IF(ISERROR(VLOOKUP($A58,'Import Peak'!$A$3:BJ$99,62,FALSE)-VLOOKUP($A58,'Import Peak Change'!$A$106:BJ$202,62,FALSE)),0,(VLOOKUP($A58,'Import Peak'!$A$3:BJ$99,62,FALSE)-VLOOKUP($A58,'Import Peak Change'!$A$106:BJ$202,62,FALSE)))</f>
        <v>0</v>
      </c>
      <c r="BK58" s="6">
        <f>IF(ISERROR(VLOOKUP($A58,'Import Peak'!$A$3:BK$99,63,FALSE)-VLOOKUP($A58,'Import Peak Change'!$A$106:BK$202,63,FALSE)),0,(VLOOKUP($A58,'Import Peak'!$A$3:BK$99,63,FALSE)-VLOOKUP($A58,'Import Peak Change'!$A$106:BK$202,63,FALSE)))</f>
        <v>0</v>
      </c>
      <c r="BL58" s="6">
        <f>IF(ISERROR(VLOOKUP($A58,'Import Peak'!$A$3:BL$99,64,FALSE)-VLOOKUP($A58,'Import Peak Change'!$A$106:BL$202,64,FALSE)),0,(VLOOKUP($A58,'Import Peak'!$A$3:BL$99,64,FALSE)-VLOOKUP($A58,'Import Peak Change'!$A$106:BL$202,64,FALSE)))</f>
        <v>0</v>
      </c>
      <c r="BM58" s="6">
        <f>IF(ISERROR(VLOOKUP($A58,'Import Peak'!$A$3:BM$99,65,FALSE)-VLOOKUP($A58,'Import Peak Change'!$A$106:BM$202,65,FALSE)),0,(VLOOKUP($A58,'Import Peak'!$A$3:BM$99,65,FALSE)-VLOOKUP($A58,'Import Peak Change'!$A$106:BM$202,65,FALSE)))</f>
        <v>0</v>
      </c>
      <c r="BN58" s="6">
        <f>IF(ISERROR(VLOOKUP($A58,'Import Peak'!$A$3:BN$99,66,FALSE)-VLOOKUP($A58,'Import Peak Change'!$A$106:BN$202,66,FALSE)),0,(VLOOKUP($A58,'Import Peak'!$A$3:BN$99,66,FALSE)-VLOOKUP($A58,'Import Peak Change'!$A$106:BN$202,66,FALSE)))</f>
        <v>0</v>
      </c>
      <c r="BO58" s="6">
        <f>IF(ISERROR(VLOOKUP($A58,'Import Peak'!$A$3:BO$99,67,FALSE)-VLOOKUP($A58,'Import Peak Change'!$A$106:BO$202,67,FALSE)),0,(VLOOKUP($A58,'Import Peak'!$A$3:BO$99,67,FALSE)-VLOOKUP($A58,'Import Peak Change'!$A$106:BO$202,67,FALSE)))</f>
        <v>0</v>
      </c>
      <c r="BP58" s="6">
        <f>IF(ISERROR(VLOOKUP($A58,'Import Peak'!$A$3:BP$99,68,FALSE)-VLOOKUP($A58,'Import Peak Change'!$A$106:BP$202,68,FALSE)),0,(VLOOKUP($A58,'Import Peak'!$A$3:BP$99,68,FALSE)-VLOOKUP($A58,'Import Peak Change'!$A$106:BP$202,68,FALSE)))</f>
        <v>0</v>
      </c>
      <c r="BQ58" s="6">
        <f>IF(ISERROR(VLOOKUP($A58,'Import Peak'!$A$3:BQ$99,69,FALSE)-VLOOKUP($A58,'Import Peak Change'!$A$106:BQ$202,69,FALSE)),0,(VLOOKUP($A58,'Import Peak'!$A$3:BQ$99,69,FALSE)-VLOOKUP($A58,'Import Peak Change'!$A$106:BQ$202,69,FALSE)))</f>
        <v>0</v>
      </c>
      <c r="BR58" s="6">
        <f>IF(ISERROR(VLOOKUP($A58,'Import Peak'!$A$3:BR$99,70,FALSE)-VLOOKUP($A58,'Import Peak Change'!$A$106:BR$202,70,FALSE)),0,(VLOOKUP($A58,'Import Peak'!$A$3:BR$99,70,FALSE)-VLOOKUP($A58,'Import Peak Change'!$A$106:BR$202,70,FALSE)))</f>
        <v>0</v>
      </c>
      <c r="BS58" s="6">
        <f>IF(ISERROR(VLOOKUP($A58,'Import Peak'!$A$3:BS$99,71,FALSE)-VLOOKUP($A58,'Import Peak Change'!$A$106:BS$202,71,FALSE)),0,(VLOOKUP($A58,'Import Peak'!$A$3:BS$99,71,FALSE)-VLOOKUP($A58,'Import Peak Change'!$A$106:BS$202,71,FALSE)))</f>
        <v>0</v>
      </c>
      <c r="BT58" s="6">
        <f>IF(ISERROR(VLOOKUP($A58,'Import Peak'!$A$3:BT$99,72,FALSE)-VLOOKUP($A58,'Import Peak Change'!$A$106:BT$202,72,FALSE)),0,(VLOOKUP($A58,'Import Peak'!$A$3:BT$99,72,FALSE)-VLOOKUP($A58,'Import Peak Change'!$A$106:BT$202,72,FALSE)))</f>
        <v>0</v>
      </c>
      <c r="BU58" s="6">
        <f>IF(ISERROR(VLOOKUP($A58,'Import Peak'!$A$3:BU$99,73,FALSE)-VLOOKUP($A58,'Import Peak Change'!$A$106:BU$202,73,FALSE)),0,(VLOOKUP($A58,'Import Peak'!$A$3:BU$99,73,FALSE)-VLOOKUP($A58,'Import Peak Change'!$A$106:BU$202,73,FALSE)))</f>
        <v>0</v>
      </c>
      <c r="BV58" s="6">
        <f>IF(ISERROR(VLOOKUP($A58,'Import Peak'!$A$3:BV$99,74,FALSE)-VLOOKUP($A58,'Import Peak Change'!$A$106:BV$202,74,FALSE)),0,(VLOOKUP($A58,'Import Peak'!$A$3:BV$99,74,FALSE)-VLOOKUP($A58,'Import Peak Change'!$A$106:BV$202,74,FALSE)))</f>
        <v>0</v>
      </c>
      <c r="BW58" s="6">
        <f>IF(ISERROR(VLOOKUP($A58,'Import Peak'!$A$3:BW$99,75,FALSE)-VLOOKUP($A58,'Import Peak Change'!$A$106:BW$202,75,FALSE)),0,(VLOOKUP($A58,'Import Peak'!$A$3:BW$99,75,FALSE)-VLOOKUP($A58,'Import Peak Change'!$A$106:BW$202,75,FALSE)))</f>
        <v>0</v>
      </c>
      <c r="BX58" s="6">
        <f>IF(ISERROR(VLOOKUP($A58,'Import Peak'!$A$3:BX$99,76,FALSE)-VLOOKUP($A58,'Import Peak Change'!$A$106:BX$202,76,FALSE)),0,(VLOOKUP($A58,'Import Peak'!$A$3:BX$99,76,FALSE)-VLOOKUP($A58,'Import Peak Change'!$A$106:BX$202,76,FALSE)))</f>
        <v>0</v>
      </c>
      <c r="BY58" s="6">
        <f>IF(ISERROR(VLOOKUP($A58,'Import Peak'!$A$3:BY$99,77,FALSE)-VLOOKUP($A58,'Import Peak Change'!$A$106:BY$202,77,FALSE)),0,(VLOOKUP($A58,'Import Peak'!$A$3:BY$99,77,FALSE)-VLOOKUP($A58,'Import Peak Change'!$A$106:BY$202,77,FALSE)))</f>
        <v>0</v>
      </c>
      <c r="BZ58" s="6">
        <f>IF(ISERROR(VLOOKUP($A58,'Import Peak'!$A$3:BZ$99,78,FALSE)-VLOOKUP($A58,'Import Peak Change'!$A$106:BZ$202,78,FALSE)),0,(VLOOKUP($A58,'Import Peak'!$A$3:BZ$99,78,FALSE)-VLOOKUP($A58,'Import Peak Change'!$A$106:BZ$202,78,FALSE)))</f>
        <v>0</v>
      </c>
      <c r="CA58" s="6">
        <f>IF(ISERROR(VLOOKUP($A58,'Import Peak'!$A$3:CA$99,79,FALSE)-VLOOKUP($A58,'Import Peak Change'!$A$106:CA$202,79,FALSE)),0,(VLOOKUP($A58,'Import Peak'!$A$3:CA$99,79,FALSE)-VLOOKUP($A58,'Import Peak Change'!$A$106:CA$202,79,FALSE)))</f>
        <v>0</v>
      </c>
      <c r="CB58" s="6">
        <f>IF(ISERROR(VLOOKUP($A58,'Import Peak'!$A$3:CB$99,80,FALSE)-VLOOKUP($A58,'Import Peak Change'!$A$106:CB$202,80,FALSE)),0,(VLOOKUP($A58,'Import Peak'!$A$3:CB$99,80,FALSE)-VLOOKUP($A58,'Import Peak Change'!$A$106:CB$202,80,FALSE)))</f>
        <v>0</v>
      </c>
      <c r="CC58" s="6">
        <f>IF(ISERROR(VLOOKUP($A58,'Import Peak'!$A$3:CC$99,81,FALSE)-VLOOKUP($A58,'Import Peak Change'!$A$106:CC$202,81,FALSE)),0,(VLOOKUP($A58,'Import Peak'!$A$3:CC$99,81,FALSE)-VLOOKUP($A58,'Import Peak Change'!$A$106:CC$202,81,FALSE)))</f>
        <v>0</v>
      </c>
      <c r="CD58" s="6">
        <f>IF(ISERROR(VLOOKUP($A58,'Import Peak'!$A$3:CD$99,82,FALSE)-VLOOKUP($A58,'Import Peak Change'!$A$106:CD$202,82,FALSE)),0,(VLOOKUP($A58,'Import Peak'!$A$3:CD$99,82,FALSE)-VLOOKUP($A58,'Import Peak Change'!$A$106:CD$202,82,FALSE)))</f>
        <v>0</v>
      </c>
      <c r="CE58" s="6">
        <f>IF(ISERROR(VLOOKUP($A58,'Import Peak'!$A$3:CE$99,83,FALSE)-VLOOKUP($A58,'Import Peak Change'!$A$106:CE$202,83,FALSE)),0,(VLOOKUP($A58,'Import Peak'!$A$3:CE$99,83,FALSE)-VLOOKUP($A58,'Import Peak Change'!$A$106:CE$202,83,FALSE)))</f>
        <v>0</v>
      </c>
      <c r="CF58" s="6">
        <f>IF(ISERROR(VLOOKUP($A58,'Import Peak'!$A$3:CF$99,84,FALSE)-VLOOKUP($A58,'Import Peak Change'!$A$106:CF$202,84,FALSE)),0,(VLOOKUP($A58,'Import Peak'!$A$3:CF$99,84,FALSE)-VLOOKUP($A58,'Import Peak Change'!$A$106:CF$202,84,FALSE)))</f>
        <v>0</v>
      </c>
      <c r="CG58" s="6">
        <f>IF(ISERROR(VLOOKUP($A58,'Import Peak'!$A$3:CG$99,85,FALSE)-VLOOKUP($A58,'Import Peak Change'!$A$106:CG$202,85,FALSE)),0,(VLOOKUP($A58,'Import Peak'!$A$3:CG$99,85,FALSE)-VLOOKUP($A58,'Import Peak Change'!$A$106:CG$202,85,FALSE)))</f>
        <v>0</v>
      </c>
      <c r="CH58" s="6">
        <f>IF(ISERROR(VLOOKUP($A58,'Import Peak'!$A$3:CH$99,86,FALSE)-VLOOKUP($A58,'Import Peak Change'!$A$106:CH$202,86,FALSE)),0,(VLOOKUP($A58,'Import Peak'!$A$3:CH$99,86,FALSE)-VLOOKUP($A58,'Import Peak Change'!$A$106:CH$202,86,FALSE)))</f>
        <v>0</v>
      </c>
      <c r="CI58" s="6">
        <f>IF(ISERROR(VLOOKUP($A58,'Import Peak'!$A$3:CI$99,87,FALSE)-VLOOKUP($A58,'Import Peak Change'!$A$106:CI$202,87,FALSE)),0,(VLOOKUP($A58,'Import Peak'!$A$3:CI$99,87,FALSE)-VLOOKUP($A58,'Import Peak Change'!$A$106:CI$202,87,FALSE)))</f>
        <v>0</v>
      </c>
      <c r="CJ58" s="6">
        <f>IF(ISERROR(VLOOKUP($A58,'Import Peak'!$A$3:CJ$99,88,FALSE)-VLOOKUP($A58,'Import Peak Change'!$A$106:CJ$202,88,FALSE)),0,(VLOOKUP($A58,'Import Peak'!$A$3:CJ$99,88,FALSE)-VLOOKUP($A58,'Import Peak Change'!$A$106:CJ$202,88,FALSE)))</f>
        <v>0</v>
      </c>
      <c r="CK58" s="6">
        <f>IF(ISERROR(VLOOKUP($A58,'Import Peak'!$A$3:CK$99,89,FALSE)-VLOOKUP($A58,'Import Peak Change'!$A$106:CK$202,89,FALSE)),0,(VLOOKUP($A58,'Import Peak'!$A$3:CK$99,89,FALSE)-VLOOKUP($A58,'Import Peak Change'!$A$106:CK$202,89,FALSE)))</f>
        <v>0</v>
      </c>
      <c r="CL58" s="6">
        <f>IF(ISERROR(VLOOKUP($A58,'Import Peak'!$A$3:CL$99,90,FALSE)-VLOOKUP($A58,'Import Peak Change'!$A$106:CL$202,90,FALSE)),0,(VLOOKUP($A58,'Import Peak'!$A$3:CL$99,90,FALSE)-VLOOKUP($A58,'Import Peak Change'!$A$106:CL$202,90,FALSE)))</f>
        <v>0</v>
      </c>
      <c r="CM58" s="6">
        <f>IF(ISERROR(VLOOKUP($A58,'Import Peak'!$A$3:CM$99,91,FALSE)-VLOOKUP($A58,'Import Peak Change'!$A$106:CM$202,91,FALSE)),0,(VLOOKUP($A58,'Import Peak'!$A$3:CM$99,91,FALSE)-VLOOKUP($A58,'Import Peak Change'!$A$106:CM$202,91,FALSE)))</f>
        <v>0</v>
      </c>
      <c r="CN58" s="6">
        <f>IF(ISERROR(VLOOKUP($A58,'Import Peak'!$A$3:CN$99,92,FALSE)-VLOOKUP($A58,'Import Peak Change'!$A$106:CN$202,92,FALSE)),0,(VLOOKUP($A58,'Import Peak'!$A$3:CN$99,92,FALSE)-VLOOKUP($A58,'Import Peak Change'!$A$106:CN$202,92,FALSE)))</f>
        <v>0</v>
      </c>
      <c r="CO58" s="6">
        <f>IF(ISERROR(VLOOKUP($A58,'Import Peak'!$A$3:CO$99,93,FALSE)-VLOOKUP($A58,'Import Peak Change'!$A$106:CO$202,93,FALSE)),0,(VLOOKUP($A58,'Import Peak'!$A$3:CO$99,93,FALSE)-VLOOKUP($A58,'Import Peak Change'!$A$106:CO$202,93,FALSE)))</f>
        <v>0</v>
      </c>
      <c r="CP58" s="6">
        <f>IF(ISERROR(VLOOKUP($A58,'Import Peak'!$A$3:CP$99,94,FALSE)-VLOOKUP($A58,'Import Peak Change'!$A$106:CP$202,94,FALSE)),0,(VLOOKUP($A58,'Import Peak'!$A$3:CP$99,94,FALSE)-VLOOKUP($A58,'Import Peak Change'!$A$106:CP$202,94,FALSE)))</f>
        <v>0</v>
      </c>
      <c r="CQ58" s="6">
        <f>IF(ISERROR(VLOOKUP($A58,'Import Peak'!$A$3:CQ$99,95,FALSE)-VLOOKUP($A58,'Import Peak Change'!$A$106:CQ$202,95,FALSE)),0,(VLOOKUP($A58,'Import Peak'!$A$3:CQ$99,95,FALSE)-VLOOKUP($A58,'Import Peak Change'!$A$106:CQ$202,95,FALSE)))</f>
        <v>0</v>
      </c>
      <c r="CR58" s="6">
        <f>IF(ISERROR(VLOOKUP($A58,'Import Peak'!$A$3:CR$99,96,FALSE)-VLOOKUP($A58,'Import Peak Change'!$A$106:CR$202,96,FALSE)),0,(VLOOKUP($A58,'Import Peak'!$A$3:CR$99,96,FALSE)-VLOOKUP($A58,'Import Peak Change'!$A$106:CR$202,96,FALSE)))</f>
        <v>0</v>
      </c>
      <c r="CS58" s="6">
        <f>IF(ISERROR(VLOOKUP($A58,'Import Peak'!$A$3:CS$99,97,FALSE)-VLOOKUP($A58,'Import Peak Change'!$A$106:CS$202,97,FALSE)),0,(VLOOKUP($A58,'Import Peak'!$A$3:CS$99,97,FALSE)-VLOOKUP($A58,'Import Peak Change'!$A$106:CS$202,97,FALSE)))</f>
        <v>0</v>
      </c>
      <c r="CT58" s="6">
        <f>IF(ISERROR(VLOOKUP($A58,'Import Peak'!$A$3:CT$99,98,FALSE)-VLOOKUP($A58,'Import Peak Change'!$A$106:CT$202,98,FALSE)),0,(VLOOKUP($A58,'Import Peak'!$A$3:CT$99,98,FALSE)-VLOOKUP($A58,'Import Peak Change'!$A$106:CT$202,98,FALSE)))</f>
        <v>0</v>
      </c>
      <c r="CU58" s="6">
        <f>IF(ISERROR(VLOOKUP($A58,'Import Peak'!$A$3:CU$99,99,FALSE)-VLOOKUP($A58,'Import Peak Change'!$A$106:CU$202,99,FALSE)),0,(VLOOKUP($A58,'Import Peak'!$A$3:CU$99,99,FALSE)-VLOOKUP($A58,'Import Peak Change'!$A$106:CU$202,99,FALSE)))</f>
        <v>0</v>
      </c>
      <c r="CV58" s="6">
        <f>IF(ISERROR(VLOOKUP($A58,'Import Peak'!$A$3:CV$99,100,FALSE)-VLOOKUP($A58,'Import Peak Change'!$A$106:CV$202,100,FALSE)),0,(VLOOKUP($A58,'Import Peak'!$A$3:CV$99,100,FALSE)-VLOOKUP($A58,'Import Peak Change'!$A$106:CV$202,100,FALSE)))</f>
        <v>0</v>
      </c>
      <c r="CW58" s="6">
        <f>IF(ISERROR(VLOOKUP($A58,'Import Peak'!$A$3:CW$99,101,FALSE)-VLOOKUP($A58,'Import Peak Change'!$A$106:CW$202,101,FALSE)),0,(VLOOKUP($A58,'Import Peak'!$A$3:CW$99,101,FALSE)-VLOOKUP($A58,'Import Peak Change'!$A$106:CW$202,101,FALSE)))</f>
        <v>0</v>
      </c>
      <c r="CX58" s="6">
        <f>IF(ISERROR(VLOOKUP($A58,'Import Peak'!$A$3:CX$99,102,FALSE)-VLOOKUP($A58,'Import Peak Change'!$A$106:CX$202,102,FALSE)),0,(VLOOKUP($A58,'Import Peak'!$A$3:CX$99,102,FALSE)-VLOOKUP($A58,'Import Peak Change'!$A$106:CX$202,102,FALSE)))</f>
        <v>0</v>
      </c>
      <c r="CY58" s="6">
        <f>IF(ISERROR(VLOOKUP($A58,'Import Peak'!$A$3:CY$99,103,FALSE)-VLOOKUP($A58,'Import Peak Change'!$A$106:CY$202,103,FALSE)),0,(VLOOKUP($A58,'Import Peak'!$A$3:CY$99,103,FALSE)-VLOOKUP($A58,'Import Peak Change'!$A$106:CY$202,103,FALSE)))</f>
        <v>0</v>
      </c>
      <c r="CZ58" s="6">
        <f>IF(ISERROR(VLOOKUP($A58,'Import Peak'!$A$3:CZ$99,104,FALSE)-VLOOKUP($A58,'Import Peak Change'!$A$106:CZ$202,104,FALSE)),0,(VLOOKUP($A58,'Import Peak'!$A$3:CZ$99,104,FALSE)-VLOOKUP($A58,'Import Peak Change'!$A$106:CZ$202,104,FALSE)))</f>
        <v>0</v>
      </c>
      <c r="DA58" s="6">
        <f>IF(ISERROR(VLOOKUP($A58,'Import Peak'!$A$3:DA$99,105,FALSE)-VLOOKUP($A58,'Import Peak Change'!$A$106:DA$202,105,FALSE)),0,(VLOOKUP($A58,'Import Peak'!$A$3:DA$99,105,FALSE)-VLOOKUP($A58,'Import Peak Change'!$A$106:DA$202,105,FALSE)))</f>
        <v>0</v>
      </c>
      <c r="DB58" s="6">
        <f>IF(ISERROR(VLOOKUP($A58,'Import Peak'!$A$3:DB$99,106,FALSE)-VLOOKUP($A58,'Import Peak Change'!$A$106:DB$202,106,FALSE)),0,(VLOOKUP($A58,'Import Peak'!$A$3:DB$99,106,FALSE)-VLOOKUP($A58,'Import Peak Change'!$A$106:DB$202,106,FALSE)))</f>
        <v>0</v>
      </c>
      <c r="DC58" s="6">
        <f>IF(ISERROR(VLOOKUP($A58,'Import Peak'!$A$3:DC$99,107,FALSE)-VLOOKUP($A58,'Import Peak Change'!$A$106:DC$202,107,FALSE)),0,(VLOOKUP($A58,'Import Peak'!$A$3:DC$99,107,FALSE)-VLOOKUP($A58,'Import Peak Change'!$A$106:DC$202,107,FALSE)))</f>
        <v>0</v>
      </c>
      <c r="DD58" s="6">
        <f>IF(ISERROR(VLOOKUP($A58,'Import Peak'!$A$3:DD$99,108,FALSE)-VLOOKUP($A58,'Import Peak Change'!$A$106:DD$202,108,FALSE)),0,(VLOOKUP($A58,'Import Peak'!$A$3:DD$99,108,FALSE)-VLOOKUP($A58,'Import Peak Change'!$A$106:DD$202,108,FALSE)))</f>
        <v>0</v>
      </c>
      <c r="DE58" s="6">
        <f>IF(ISERROR(VLOOKUP($A58,'Import Peak'!$A$3:DE$99,109,FALSE)-VLOOKUP($A58,'Import Peak Change'!$A$106:DE$202,109,FALSE)),0,(VLOOKUP($A58,'Import Peak'!$A$3:DE$99,109,FALSE)-VLOOKUP($A58,'Import Peak Change'!$A$106:DE$202,109,FALSE)))</f>
        <v>0</v>
      </c>
      <c r="DF58" s="6">
        <f>IF(ISERROR(VLOOKUP($A58,'Import Peak'!$A$3:DF$99,110,FALSE)-VLOOKUP($A58,'Import Peak Change'!$A$106:DF$202,110,FALSE)),0,(VLOOKUP($A58,'Import Peak'!$A$3:DF$99,110,FALSE)-VLOOKUP($A58,'Import Peak Change'!$A$106:DF$202,110,FALSE)))</f>
        <v>0</v>
      </c>
      <c r="DG58" s="6">
        <f>IF(ISERROR(VLOOKUP($A58,'Import Peak'!$A$3:DG$99,111,FALSE)-VLOOKUP($A58,'Import Peak Change'!$A$106:DG$202,111,FALSE)),0,(VLOOKUP($A58,'Import Peak'!$A$3:DG$99,111,FALSE)-VLOOKUP($A58,'Import Peak Change'!$A$106:DG$202,111,FALSE)))</f>
        <v>0</v>
      </c>
      <c r="DH58" s="6">
        <f>IF(ISERROR(VLOOKUP($A58,'Import Peak'!$A$3:DH$99,112,FALSE)-VLOOKUP($A58,'Import Peak Change'!$A$106:DH$202,112,FALSE)),0,(VLOOKUP($A58,'Import Peak'!$A$3:DH$99,112,FALSE)-VLOOKUP($A58,'Import Peak Change'!$A$106:DH$202,112,FALSE)))</f>
        <v>0</v>
      </c>
      <c r="DI58" s="6">
        <f>IF(ISERROR(VLOOKUP($A58,'Import Peak'!$A$3:DI$99,113,FALSE)-VLOOKUP($A58,'Import Peak Change'!$A$106:DI$202,113,FALSE)),0,(VLOOKUP($A58,'Import Peak'!$A$3:DI$99,113,FALSE)-VLOOKUP($A58,'Import Peak Change'!$A$106:DI$202,113,FALSE)))</f>
        <v>0</v>
      </c>
      <c r="DJ58" s="6">
        <f>IF(ISERROR(VLOOKUP($A58,'Import Peak'!$A$3:DJ$99,114,FALSE)-VLOOKUP($A58,'Import Peak Change'!$A$106:DJ$202,114,FALSE)),0,(VLOOKUP($A58,'Import Peak'!$A$3:DJ$99,114,FALSE)-VLOOKUP($A58,'Import Peak Change'!$A$106:DJ$202,114,FALSE)))</f>
        <v>0</v>
      </c>
      <c r="DK58" s="6">
        <f>IF(ISERROR(VLOOKUP($A58,'Import Peak'!$A$3:DK$99,115,FALSE)-VLOOKUP($A58,'Import Peak Change'!$A$106:DK$202,115,FALSE)),0,(VLOOKUP($A58,'Import Peak'!$A$3:DK$99,115,FALSE)-VLOOKUP($A58,'Import Peak Change'!$A$106:DK$202,115,FALSE)))</f>
        <v>0</v>
      </c>
      <c r="DL58" s="6">
        <f>IF(ISERROR(VLOOKUP($A58,'Import Peak'!$A$3:DL$99,116,FALSE)-VLOOKUP($A58,'Import Peak Change'!$A$106:DL$202,116,FALSE)),0,(VLOOKUP($A58,'Import Peak'!$A$3:DL$99,116,FALSE)-VLOOKUP($A58,'Import Peak Change'!$A$106:DL$202,116,FALSE)))</f>
        <v>0</v>
      </c>
      <c r="DM58" s="6">
        <f>IF(ISERROR(VLOOKUP($A58,'Import Peak'!$A$3:DM$99,117,FALSE)-VLOOKUP($A58,'Import Peak Change'!$A$106:DM$202,117,FALSE)),0,(VLOOKUP($A58,'Import Peak'!$A$3:DM$99,117,FALSE)-VLOOKUP($A58,'Import Peak Change'!$A$106:DM$202,117,FALSE)))</f>
        <v>0</v>
      </c>
      <c r="DN58" s="6">
        <f>IF(ISERROR(VLOOKUP($A58,'Import Peak'!$A$3:DN$99,118,FALSE)-VLOOKUP($A58,'Import Peak Change'!$A$106:DN$202,118,FALSE)),0,(VLOOKUP($A58,'Import Peak'!$A$3:DN$99,118,FALSE)-VLOOKUP($A58,'Import Peak Change'!$A$106:DN$202,118,FALSE)))</f>
        <v>0</v>
      </c>
      <c r="DO58" s="6">
        <f>IF(ISERROR(VLOOKUP($A58,'Import Peak'!$A$3:DO$99,119,FALSE)-VLOOKUP($A58,'Import Peak Change'!$A$106:DO$202,119,FALSE)),0,(VLOOKUP($A58,'Import Peak'!$A$3:DO$99,119,FALSE)-VLOOKUP($A58,'Import Peak Change'!$A$106:DO$202,119,FALSE)))</f>
        <v>0</v>
      </c>
      <c r="DP58" s="6">
        <f>IF(ISERROR(VLOOKUP($A58,'Import Peak'!$A$3:DP$99,120,FALSE)-VLOOKUP($A58,'Import Peak Change'!$A$106:DP$202,120,FALSE)),0,(VLOOKUP($A58,'Import Peak'!$A$3:DP$99,120,FALSE)-VLOOKUP($A58,'Import Peak Change'!$A$106:DP$202,120,FALSE)))</f>
        <v>0</v>
      </c>
      <c r="DQ58" s="6">
        <f>IF(ISERROR(VLOOKUP($A58,'Import Peak'!$A$3:DQ$99,121,FALSE)-VLOOKUP($A58,'Import Peak Change'!$A$106:DQ$202,121,FALSE)),0,(VLOOKUP($A58,'Import Peak'!$A$3:DQ$99,121,FALSE)-VLOOKUP($A58,'Import Peak Change'!$A$106:DQ$202,121,FALSE)))</f>
        <v>0</v>
      </c>
      <c r="DR58" s="6">
        <f>IF(ISERROR(VLOOKUP($A58,'Import Peak'!$A$3:DR$99,122,FALSE)-VLOOKUP($A58,'Import Peak Change'!$A$106:DR$202,122,FALSE)),0,(VLOOKUP($A58,'Import Peak'!$A$3:DR$99,122,FALSE)-VLOOKUP($A58,'Import Peak Change'!$A$106:DR$202,122,FALSE)))</f>
        <v>0</v>
      </c>
      <c r="DS58" s="6">
        <f>IF(ISERROR(VLOOKUP($A58,'Import Peak'!$A$3:DS$99,123,FALSE)-VLOOKUP($A58,'Import Peak Change'!$A$106:DS$202,123,FALSE)),0,(VLOOKUP($A58,'Import Peak'!$A$3:DS$99,123,FALSE)-VLOOKUP($A58,'Import Peak Change'!$A$106:DS$202,123,FALSE)))</f>
        <v>0</v>
      </c>
      <c r="DT58" s="6">
        <f>IF(ISERROR(VLOOKUP($A58,'Import Peak'!$A$3:DT$99,124,FALSE)-VLOOKUP($A58,'Import Peak Change'!$A$106:DT$202,124,FALSE)),0,(VLOOKUP($A58,'Import Peak'!$A$3:DT$99,124,FALSE)-VLOOKUP($A58,'Import Peak Change'!$A$106:DT$202,124,FALSE)))</f>
        <v>0</v>
      </c>
      <c r="DU58" s="6">
        <f>IF(ISERROR(VLOOKUP($A58,'Import Peak'!$A$3:DU$99,125,FALSE)-VLOOKUP($A58,'Import Peak Change'!$A$106:DU$202,125,FALSE)),0,(VLOOKUP($A58,'Import Peak'!$A$3:DU$99,125,FALSE)-VLOOKUP($A58,'Import Peak Change'!$A$106:DU$202,125,FALSE)))</f>
        <v>0</v>
      </c>
      <c r="DV58" s="6">
        <f>IF(ISERROR(VLOOKUP($A58,'Import Peak'!$A$3:DV$99,126,FALSE)-VLOOKUP($A58,'Import Peak Change'!$A$106:DV$202,126,FALSE)),0,(VLOOKUP($A58,'Import Peak'!$A$3:DV$99,126,FALSE)-VLOOKUP($A58,'Import Peak Change'!$A$106:DV$202,126,FALSE)))</f>
        <v>0</v>
      </c>
      <c r="DW58" s="6">
        <f>IF(ISERROR(VLOOKUP($A58,'Import Peak'!$A$3:DW$99,127,FALSE)-VLOOKUP($A58,'Import Peak Change'!$A$106:DW$202,127,FALSE)),0,(VLOOKUP($A58,'Import Peak'!$A$3:DW$99,127,FALSE)-VLOOKUP($A58,'Import Peak Change'!$A$106:DW$202,127,FALSE)))</f>
        <v>0</v>
      </c>
      <c r="DX58" s="6">
        <f>IF(ISERROR(VLOOKUP($A58,'Import Peak'!$A$3:DX$99,128,FALSE)-VLOOKUP($A58,'Import Peak Change'!$A$106:DX$202,128,FALSE)),0,(VLOOKUP($A58,'Import Peak'!$A$3:DX$99,128,FALSE)-VLOOKUP($A58,'Import Peak Change'!$A$106:DX$202,128,FALSE)))</f>
        <v>0</v>
      </c>
      <c r="DY58" s="6">
        <f>IF(ISERROR(VLOOKUP($A58,'Import Peak'!$A$3:DY$99,129,FALSE)-VLOOKUP($A58,'Import Peak Change'!$A$106:DY$202,129,FALSE)),0,(VLOOKUP($A58,'Import Peak'!$A$3:DY$99,129,FALSE)-VLOOKUP($A58,'Import Peak Change'!$A$106:DY$202,129,FALSE)))</f>
        <v>0</v>
      </c>
      <c r="DZ58" s="6">
        <f>IF(ISERROR(VLOOKUP($A58,'Import Peak'!$A$3:DZ$99,130,FALSE)-VLOOKUP($A58,'Import Peak Change'!$A$106:DZ$202,130,FALSE)),0,(VLOOKUP($A58,'Import Peak'!$A$3:DZ$99,130,FALSE)-VLOOKUP($A58,'Import Peak Change'!$A$106:DZ$202,130,FALSE)))</f>
        <v>0</v>
      </c>
      <c r="EA58" s="6">
        <f>IF(ISERROR(VLOOKUP($A58,'Import Peak'!$A$3:EA$99,131,FALSE)-VLOOKUP($A58,'Import Peak Change'!$A$106:EA$202,131,FALSE)),0,(VLOOKUP($A58,'Import Peak'!$A$3:EA$99,131,FALSE)-VLOOKUP($A58,'Import Peak Change'!$A$106:EA$202,131,FALSE)))</f>
        <v>0</v>
      </c>
      <c r="EB58" s="6">
        <f>IF(ISERROR(VLOOKUP($A58,'Import Peak'!$A$3:EB$99,132,FALSE)-VLOOKUP($A58,'Import Peak Change'!$A$106:EB$202,132,FALSE)),0,(VLOOKUP($A58,'Import Peak'!$A$3:EB$99,132,FALSE)-VLOOKUP($A58,'Import Peak Change'!$A$106:EB$202,132,FALSE)))</f>
        <v>0</v>
      </c>
      <c r="EC58" s="6">
        <f>IF(ISERROR(VLOOKUP($A58,'Import Peak'!$A$3:EC$99,133,FALSE)-VLOOKUP($A58,'Import Peak Change'!$A$106:EC$202,133,FALSE)),0,(VLOOKUP($A58,'Import Peak'!$A$3:EC$99,133,FALSE)-VLOOKUP($A58,'Import Peak Change'!$A$106:EC$202,133,FALSE)))</f>
        <v>0</v>
      </c>
      <c r="ED58" s="6">
        <f>IF(ISERROR(VLOOKUP($A58,'Import Peak'!$A$3:ED$99,134,FALSE)-VLOOKUP($A58,'Import Peak Change'!$A$106:ED$202,134,FALSE)),0,(VLOOKUP($A58,'Import Peak'!$A$3:ED$99,134,FALSE)-VLOOKUP($A58,'Import Peak Change'!$A$106:ED$202,134,FALSE)))</f>
        <v>0</v>
      </c>
      <c r="EE58" s="6">
        <f>IF(ISERROR(VLOOKUP($A58,'Import Peak'!$A$3:EE$99,135,FALSE)-VLOOKUP($A58,'Import Peak Change'!$A$106:EE$202,135,FALSE)),0,(VLOOKUP($A58,'Import Peak'!$A$3:EE$99,135,FALSE)-VLOOKUP($A58,'Import Peak Change'!$A$106:EE$202,135,FALSE)))</f>
        <v>0</v>
      </c>
      <c r="EF58" s="6">
        <f>IF(ISERROR(VLOOKUP($A58,'Import Peak'!$A$3:EF$99,136,FALSE)-VLOOKUP($A58,'Import Peak Change'!$A$106:EF$202,136,FALSE)),0,(VLOOKUP($A58,'Import Peak'!$A$3:EF$99,136,FALSE)-VLOOKUP($A58,'Import Peak Change'!$A$106:EF$202,136,FALSE)))</f>
        <v>0</v>
      </c>
      <c r="EG58" s="6">
        <f>IF(ISERROR(VLOOKUP($A58,'Import Peak'!$A$3:EG$99,137,FALSE)-VLOOKUP($A58,'Import Peak Change'!$A$106:EG$202,137,FALSE)),0,(VLOOKUP($A58,'Import Peak'!$A$3:EG$99,137,FALSE)-VLOOKUP($A58,'Import Peak Change'!$A$106:EG$202,137,FALSE)))</f>
        <v>0</v>
      </c>
      <c r="EH58" s="6">
        <f>IF(ISERROR(VLOOKUP($A58,'Import Peak'!$A$3:EH$99,138,FALSE)-VLOOKUP($A58,'Import Peak Change'!$A$106:EH$202,138,FALSE)),0,(VLOOKUP($A58,'Import Peak'!$A$3:EH$99,138,FALSE)-VLOOKUP($A58,'Import Peak Change'!$A$106:EH$202,138,FALSE)))</f>
        <v>0</v>
      </c>
      <c r="EI58" s="6">
        <f>IF(ISERROR(VLOOKUP($A58,'Import Peak'!$A$3:EI$99,139,FALSE)-VLOOKUP($A58,'Import Peak Change'!$A$106:EI$202,139,FALSE)),0,(VLOOKUP($A58,'Import Peak'!$A$3:EI$99,139,FALSE)-VLOOKUP($A58,'Import Peak Change'!$A$106:EI$202,139,FALSE)))</f>
        <v>0</v>
      </c>
      <c r="EJ58" s="6">
        <f>IF(ISERROR(VLOOKUP($A58,'Import Peak'!$A$3:EJ$99,140,FALSE)-VLOOKUP($A58,'Import Peak Change'!$A$106:EJ$202,140,FALSE)),0,(VLOOKUP($A58,'Import Peak'!$A$3:EJ$99,140,FALSE)-VLOOKUP($A58,'Import Peak Change'!$A$106:EJ$202,140,FALSE)))</f>
        <v>0</v>
      </c>
      <c r="EK58" s="6">
        <f>IF(ISERROR(VLOOKUP($A58,'Import Peak'!$A$3:EK$99,141,FALSE)-VLOOKUP($A58,'Import Peak Change'!$A$106:EK$202,141,FALSE)),0,(VLOOKUP($A58,'Import Peak'!$A$3:EK$99,141,FALSE)-VLOOKUP($A58,'Import Peak Change'!$A$106:EK$202,141,FALSE)))</f>
        <v>0</v>
      </c>
      <c r="EL58" s="6">
        <f>IF(ISERROR(VLOOKUP($A58,'Import Peak'!$A$3:EL$99,142,FALSE)-VLOOKUP($A58,'Import Peak Change'!$A$106:EL$202,142,FALSE)),0,(VLOOKUP($A58,'Import Peak'!$A$3:EL$99,142,FALSE)-VLOOKUP($A58,'Import Peak Change'!$A$106:EL$202,142,FALSE)))</f>
        <v>0</v>
      </c>
      <c r="EM58" s="6">
        <f>IF(ISERROR(VLOOKUP($A58,'Import Peak'!$A$3:EM$99,143,FALSE)-VLOOKUP($A58,'Import Peak Change'!$A$106:EM$202,143,FALSE)),0,(VLOOKUP($A58,'Import Peak'!$A$3:EM$99,143,FALSE)-VLOOKUP($A58,'Import Peak Change'!$A$106:EM$202,143,FALSE)))</f>
        <v>0</v>
      </c>
      <c r="EN58" s="6">
        <f>IF(ISERROR(VLOOKUP($A58,'Import Peak'!$A$3:EN$99,144,FALSE)-VLOOKUP($A58,'Import Peak Change'!$A$106:EN$202,144,FALSE)),0,(VLOOKUP($A58,'Import Peak'!$A$3:EN$99,144,FALSE)-VLOOKUP($A58,'Import Peak Change'!$A$106:EN$202,144,FALSE)))</f>
        <v>0</v>
      </c>
      <c r="EO58" s="6">
        <f>IF(ISERROR(VLOOKUP($A58,'Import Peak'!$A$3:EO$99,145,FALSE)-VLOOKUP($A58,'Import Peak Change'!$A$106:EO$202,145,FALSE)),0,(VLOOKUP($A58,'Import Peak'!$A$3:EO$99,145,FALSE)-VLOOKUP($A58,'Import Peak Change'!$A$106:EO$202,145,FALSE)))</f>
        <v>0</v>
      </c>
      <c r="EP58" s="6">
        <f>IF(ISERROR(VLOOKUP($A58,'Import Peak'!$A$3:EP$99,146,FALSE)-VLOOKUP($A58,'Import Peak Change'!$A$106:EP$202,146,FALSE)),0,(VLOOKUP($A58,'Import Peak'!$A$3:EP$99,146,FALSE)-VLOOKUP($A58,'Import Peak Change'!$A$106:EP$202,146,FALSE)))</f>
        <v>0</v>
      </c>
      <c r="EQ58" s="6">
        <f>IF(ISERROR(VLOOKUP($A58,'Import Peak'!$A$3:EQ$99,147,FALSE)-VLOOKUP($A58,'Import Peak Change'!$A$106:EQ$202,147,FALSE)),0,(VLOOKUP($A58,'Import Peak'!$A$3:EQ$99,147,FALSE)-VLOOKUP($A58,'Import Peak Change'!$A$106:EQ$202,147,FALSE)))</f>
        <v>0</v>
      </c>
      <c r="ER58" s="6">
        <f>IF(ISERROR(VLOOKUP($A58,'Import Peak'!$A$3:ER$99,148,FALSE)-VLOOKUP($A58,'Import Peak Change'!$A$106:ER$202,148,FALSE)),0,(VLOOKUP($A58,'Import Peak'!$A$3:ER$99,148,FALSE)-VLOOKUP($A58,'Import Peak Change'!$A$106:ER$202,148,FALSE)))</f>
        <v>0</v>
      </c>
      <c r="ES58" s="6">
        <f>IF(ISERROR(VLOOKUP($A58,'Import Peak'!$A$3:ES$99,149,FALSE)-VLOOKUP($A58,'Import Peak Change'!$A$106:ES$202,149,FALSE)),0,(VLOOKUP($A58,'Import Peak'!$A$3:ES$99,149,FALSE)-VLOOKUP($A58,'Import Peak Change'!$A$106:ES$202,149,FALSE)))</f>
        <v>0</v>
      </c>
      <c r="ET58" s="6">
        <f>IF(ISERROR(VLOOKUP($A58,'Import Peak'!$A$3:ET$99,150,FALSE)-VLOOKUP($A58,'Import Peak Change'!$A$106:ET$202,150,FALSE)),0,(VLOOKUP($A58,'Import Peak'!$A$3:ET$99,150,FALSE)-VLOOKUP($A58,'Import Peak Change'!$A$106:ET$202,150,FALSE)))</f>
        <v>0</v>
      </c>
      <c r="EU58" s="6">
        <f>IF(ISERROR(VLOOKUP($A58,'Import Peak'!$A$3:EU$99,151,FALSE)-VLOOKUP($A58,'Import Peak Change'!$A$106:EU$202,151,FALSE)),0,(VLOOKUP($A58,'Import Peak'!$A$3:EU$99,151,FALSE)-VLOOKUP($A58,'Import Peak Change'!$A$106:EU$202,151,FALSE)))</f>
        <v>0</v>
      </c>
      <c r="EV58" s="6">
        <f>IF(ISERROR(VLOOKUP($A58,'Import Peak'!$A$3:EV$99,152,FALSE)-VLOOKUP($A58,'Import Peak Change'!$A$106:EV$202,152,FALSE)),0,(VLOOKUP($A58,'Import Peak'!$A$3:EV$99,152,FALSE)-VLOOKUP($A58,'Import Peak Change'!$A$106:EV$202,152,FALSE)))</f>
        <v>0</v>
      </c>
      <c r="EW58" s="6">
        <f>IF(ISERROR(VLOOKUP($A58,'Import Peak'!$A$3:EW$99,153,FALSE)-VLOOKUP($A58,'Import Peak Change'!$A$106:EW$202,153,FALSE)),0,(VLOOKUP($A58,'Import Peak'!$A$3:EW$99,153,FALSE)-VLOOKUP($A58,'Import Peak Change'!$A$106:EW$202,153,FALSE)))</f>
        <v>0</v>
      </c>
      <c r="EX58" s="6">
        <f>IF(ISERROR(VLOOKUP($A58,'Import Peak'!$A$3:EX$99,154,FALSE)-VLOOKUP($A58,'Import Peak Change'!$A$106:EX$202,154,FALSE)),0,(VLOOKUP($A58,'Import Peak'!$A$3:EX$99,154,FALSE)-VLOOKUP($A58,'Import Peak Change'!$A$106:EX$202,154,FALSE)))</f>
        <v>0</v>
      </c>
      <c r="EY58" s="6">
        <f>IF(ISERROR(VLOOKUP($A58,'Import Peak'!$A$3:EY$99,155,FALSE)-VLOOKUP($A58,'Import Peak Change'!$A$106:EY$202,155,FALSE)),0,(VLOOKUP($A58,'Import Peak'!$A$3:EY$99,155,FALSE)-VLOOKUP($A58,'Import Peak Change'!$A$106:EY$202,155,FALSE)))</f>
        <v>0</v>
      </c>
      <c r="EZ58" s="6">
        <f>IF(ISERROR(VLOOKUP($A58,'Import Peak'!$A$3:EZ$99,156,FALSE)-VLOOKUP($A58,'Import Peak Change'!$A$106:EZ$202,156,FALSE)),0,(VLOOKUP($A58,'Import Peak'!$A$3:EZ$99,156,FALSE)-VLOOKUP($A58,'Import Peak Change'!$A$106:EZ$202,156,FALSE)))</f>
        <v>0</v>
      </c>
      <c r="FA58" s="6">
        <f>IF(ISERROR(VLOOKUP($A58,'Import Peak'!$A$3:FA$99,157,FALSE)-VLOOKUP($A58,'Import Peak Change'!$A$106:FA$202,157,FALSE)),0,(VLOOKUP($A58,'Import Peak'!$A$3:FA$99,157,FALSE)-VLOOKUP($A58,'Import Peak Change'!$A$106:FA$202,157,FALSE)))</f>
        <v>0</v>
      </c>
      <c r="FB58" s="6">
        <f>IF(ISERROR(VLOOKUP($A58,'Import Peak'!$A$3:FB$99,158,FALSE)-VLOOKUP($A58,'Import Peak Change'!$A$106:FB$202,158,FALSE)),0,(VLOOKUP($A58,'Import Peak'!$A$3:FB$99,158,FALSE)-VLOOKUP($A58,'Import Peak Change'!$A$106:FB$202,158,FALSE)))</f>
        <v>0</v>
      </c>
      <c r="FC58" s="6">
        <f>IF(ISERROR(VLOOKUP($A58,'Import Peak'!$A$3:FC$99,159,FALSE)-VLOOKUP($A58,'Import Peak Change'!$A$106:FC$202,159,FALSE)),0,(VLOOKUP($A58,'Import Peak'!$A$3:FC$99,159,FALSE)-VLOOKUP($A58,'Import Peak Change'!$A$106:FC$202,159,FALSE)))</f>
        <v>0</v>
      </c>
      <c r="FD58" s="6">
        <f>IF(ISERROR(VLOOKUP($A58,'Import Peak'!$A$3:FD$99,160,FALSE)-VLOOKUP($A58,'Import Peak Change'!$A$106:FD$202,160,FALSE)),0,(VLOOKUP($A58,'Import Peak'!$A$3:FD$99,160,FALSE)-VLOOKUP($A58,'Import Peak Change'!$A$106:FD$202,160,FALSE)))</f>
        <v>0</v>
      </c>
      <c r="FE58" s="6">
        <f>IF(ISERROR(VLOOKUP($A58,'Import Peak'!$A$3:FE$99,161,FALSE)-VLOOKUP($A58,'Import Peak Change'!$A$106:FE$202,161,FALSE)),0,(VLOOKUP($A58,'Import Peak'!$A$3:FE$99,161,FALSE)-VLOOKUP($A58,'Import Peak Change'!$A$106:FE$202,161,FALSE)))</f>
        <v>0</v>
      </c>
      <c r="FF58" s="6">
        <f>IF(ISERROR(VLOOKUP($A58,'Import Peak'!$A$3:FF$99,162,FALSE)-VLOOKUP($A58,'Import Peak Change'!$A$106:FF$202,162,FALSE)),0,(VLOOKUP($A58,'Import Peak'!$A$3:FF$99,162,FALSE)-VLOOKUP($A58,'Import Peak Change'!$A$106:FF$202,162,FALSE)))</f>
        <v>0</v>
      </c>
      <c r="FG58" s="6">
        <f>IF(ISERROR(VLOOKUP($A58,'Import Peak'!$A$3:FG$99,163,FALSE)-VLOOKUP($A58,'Import Peak Change'!$A$106:FG$202,163,FALSE)),0,(VLOOKUP($A58,'Import Peak'!$A$3:FG$99,163,FALSE)-VLOOKUP($A58,'Import Peak Change'!$A$106:FG$202,163,FALSE)))</f>
        <v>0</v>
      </c>
      <c r="FH58" s="6">
        <f>IF(ISERROR(VLOOKUP($A58,'Import Peak'!$A$3:FH$99,164,FALSE)-VLOOKUP($A58,'Import Peak Change'!$A$106:FH$202,164,FALSE)),0,(VLOOKUP($A58,'Import Peak'!$A$3:FH$99,164,FALSE)-VLOOKUP($A58,'Import Peak Change'!$A$106:FH$202,164,FALSE)))</f>
        <v>0</v>
      </c>
      <c r="FI58" s="6">
        <f>IF(ISERROR(VLOOKUP($A58,'Import Peak'!$A$3:FI$99,165,FALSE)-VLOOKUP($A58,'Import Peak Change'!$A$106:FI$202,165,FALSE)),0,(VLOOKUP($A58,'Import Peak'!$A$3:FI$99,165,FALSE)-VLOOKUP($A58,'Import Peak Change'!$A$106:FI$202,165,FALSE)))</f>
        <v>0</v>
      </c>
      <c r="FJ58" s="6">
        <f>IF(ISERROR(VLOOKUP($A58,'Import Peak'!$A$3:FJ$99,166,FALSE)-VLOOKUP($A58,'Import Peak Change'!$A$106:FJ$202,166,FALSE)),0,(VLOOKUP($A58,'Import Peak'!$A$3:FJ$99,166,FALSE)-VLOOKUP($A58,'Import Peak Change'!$A$106:FJ$202,166,FALSE)))</f>
        <v>0</v>
      </c>
      <c r="FK58" s="6">
        <f>IF(ISERROR(VLOOKUP($A58,'Import Peak'!$A$3:FK$99,167,FALSE)-VLOOKUP($A58,'Import Peak Change'!$A$106:FK$202,167,FALSE)),0,(VLOOKUP($A58,'Import Peak'!$A$3:FK$99,167,FALSE)-VLOOKUP($A58,'Import Peak Change'!$A$106:FK$202,167,FALSE)))</f>
        <v>0</v>
      </c>
      <c r="FL58" s="6">
        <f>IF(ISERROR(VLOOKUP($A58,'Import Peak'!$A$3:FL$99,168,FALSE)-VLOOKUP($A58,'Import Peak Change'!$A$106:FL$202,168,FALSE)),0,(VLOOKUP($A58,'Import Peak'!$A$3:FL$99,168,FALSE)-VLOOKUP($A58,'Import Peak Change'!$A$106:FL$202,168,FALSE)))</f>
        <v>0</v>
      </c>
      <c r="FM58" s="6">
        <f>IF(ISERROR(VLOOKUP($A58,'Import Peak'!$A$3:FM$99,169,FALSE)-VLOOKUP($A58,'Import Peak Change'!$A$106:FM$202,169,FALSE)),0,(VLOOKUP($A58,'Import Peak'!$A$3:FM$99,169,FALSE)-VLOOKUP($A58,'Import Peak Change'!$A$106:FM$202,169,FALSE)))</f>
        <v>0</v>
      </c>
      <c r="FN58" s="6">
        <f>IF(ISERROR(VLOOKUP($A58,'Import Peak'!$A$3:FN$99,170,FALSE)-VLOOKUP($A58,'Import Peak Change'!$A$106:FN$202,170,FALSE)),0,(VLOOKUP($A58,'Import Peak'!$A$3:FN$99,170,FALSE)-VLOOKUP($A58,'Import Peak Change'!$A$106:FN$202,170,FALSE)))</f>
        <v>0</v>
      </c>
      <c r="FO58" s="6">
        <f>IF(ISERROR(VLOOKUP($A58,'Import Peak'!$A$3:FO$99,171,FALSE)-VLOOKUP($A58,'Import Peak Change'!$A$106:FO$202,171,FALSE)),0,(VLOOKUP($A58,'Import Peak'!$A$3:FO$99,171,FALSE)-VLOOKUP($A58,'Import Peak Change'!$A$106:FO$202,171,FALSE)))</f>
        <v>0</v>
      </c>
      <c r="FP58" s="6">
        <f>IF(ISERROR(VLOOKUP($A58,'Import Peak'!$A$3:FP$99,172,FALSE)-VLOOKUP($A58,'Import Peak Change'!$A$106:FP$202,172,FALSE)),0,(VLOOKUP($A58,'Import Peak'!$A$3:FP$99,172,FALSE)-VLOOKUP($A58,'Import Peak Change'!$A$106:FP$202,172,FALSE)))</f>
        <v>0</v>
      </c>
      <c r="FQ58" s="6">
        <f>IF(ISERROR(VLOOKUP($A58,'Import Peak'!$A$3:FQ$99,173,FALSE)-VLOOKUP($A58,'Import Peak Change'!$A$106:FQ$202,173,FALSE)),0,(VLOOKUP($A58,'Import Peak'!$A$3:FQ$99,173,FALSE)-VLOOKUP($A58,'Import Peak Change'!$A$106:FQ$202,173,FALSE)))</f>
        <v>0</v>
      </c>
      <c r="FR58" s="6">
        <f>IF(ISERROR(VLOOKUP($A58,'Import Peak'!$A$3:FR$99,174,FALSE)-VLOOKUP($A58,'Import Peak Change'!$A$106:FR$202,174,FALSE)),0,(VLOOKUP($A58,'Import Peak'!$A$3:FR$99,174,FALSE)-VLOOKUP($A58,'Import Peak Change'!$A$106:FR$202,174,FALSE)))</f>
        <v>0</v>
      </c>
      <c r="FS58" s="6">
        <f>IF(ISERROR(VLOOKUP($A58,'Import Peak'!$A$3:FS$99,175,FALSE)-VLOOKUP($A58,'Import Peak Change'!$A$106:FS$202,175,FALSE)),0,(VLOOKUP($A58,'Import Peak'!$A$3:FS$99,175,FALSE)-VLOOKUP($A58,'Import Peak Change'!$A$106:FS$202,175,FALSE)))</f>
        <v>0</v>
      </c>
      <c r="FT58" s="6">
        <f>IF(ISERROR(VLOOKUP($A58,'Import Peak'!$A$3:FT$99,176,FALSE)-VLOOKUP($A58,'Import Peak Change'!$A$106:FT$202,176,FALSE)),0,(VLOOKUP($A58,'Import Peak'!$A$3:FT$99,176,FALSE)-VLOOKUP($A58,'Import Peak Change'!$A$106:FT$202,176,FALSE)))</f>
        <v>0</v>
      </c>
      <c r="FU58" s="6">
        <f>IF(ISERROR(VLOOKUP($A58,'Import Peak'!$A$3:FU$99,177,FALSE)-VLOOKUP($A58,'Import Peak Change'!$A$106:FU$202,177,FALSE)),0,(VLOOKUP($A58,'Import Peak'!$A$3:FU$99,177,FALSE)-VLOOKUP($A58,'Import Peak Change'!$A$106:FU$202,177,FALSE)))</f>
        <v>0</v>
      </c>
      <c r="FV58" s="6">
        <f>IF(ISERROR(VLOOKUP($A58,'Import Peak'!$A$3:FV$99,178,FALSE)-VLOOKUP($A58,'Import Peak Change'!$A$106:FV$202,178,FALSE)),0,(VLOOKUP($A58,'Import Peak'!$A$3:FV$99,178,FALSE)-VLOOKUP($A58,'Import Peak Change'!$A$106:FV$202,178,FALSE)))</f>
        <v>0</v>
      </c>
      <c r="FW58" s="6">
        <f>IF(ISERROR(VLOOKUP($A58,'Import Peak'!$A$3:FW$99,179,FALSE)-VLOOKUP($A58,'Import Peak Change'!$A$106:FW$202,179,FALSE)),0,(VLOOKUP($A58,'Import Peak'!$A$3:FW$99,179,FALSE)-VLOOKUP($A58,'Import Peak Change'!$A$106:FW$202,179,FALSE)))</f>
        <v>0</v>
      </c>
      <c r="FX58" s="6">
        <f>IF(ISERROR(VLOOKUP($A58,'Import Peak'!$A$3:FX$99,180,FALSE)-VLOOKUP($A58,'Import Peak Change'!$A$106:FX$202,180,FALSE)),0,(VLOOKUP($A58,'Import Peak'!$A$3:FX$99,180,FALSE)-VLOOKUP($A58,'Import Peak Change'!$A$106:FX$202,180,FALSE)))</f>
        <v>0</v>
      </c>
      <c r="FY58" s="6">
        <f>IF(ISERROR(VLOOKUP($A58,'Import Peak'!$A$3:FY$99,181,FALSE)-VLOOKUP($A58,'Import Peak Change'!$A$106:FY$202,181,FALSE)),0,(VLOOKUP($A58,'Import Peak'!$A$3:FY$99,181,FALSE)-VLOOKUP($A58,'Import Peak Change'!$A$106:FY$202,181,FALSE)))</f>
        <v>0</v>
      </c>
      <c r="FZ58" s="6">
        <f>IF(ISERROR(VLOOKUP($A58,'Import Peak'!$A$3:FZ$99,182,FALSE)-VLOOKUP($A58,'Import Peak Change'!$A$106:FZ$202,182,FALSE)),0,(VLOOKUP($A58,'Import Peak'!$A$3:FZ$99,182,FALSE)-VLOOKUP($A58,'Import Peak Change'!$A$106:FZ$202,182,FALSE)))</f>
        <v>0</v>
      </c>
      <c r="GA58" s="6">
        <f>IF(ISERROR(VLOOKUP($A58,'Import Peak'!$A$3:GA$99,183,FALSE)-VLOOKUP($A58,'Import Peak Change'!$A$106:GA$202,183,FALSE)),0,(VLOOKUP($A58,'Import Peak'!$A$3:GA$99,183,FALSE)-VLOOKUP($A58,'Import Peak Change'!$A$106:GA$202,183,FALSE)))</f>
        <v>0</v>
      </c>
      <c r="GB58" s="6">
        <f>IF(ISERROR(VLOOKUP($A58,'Import Peak'!$A$3:GB$99,184,FALSE)-VLOOKUP($A58,'Import Peak Change'!$A$106:GB$202,184,FALSE)),0,(VLOOKUP($A58,'Import Peak'!$A$3:GB$99,184,FALSE)-VLOOKUP($A58,'Import Peak Change'!$A$106:GB$202,184,FALSE)))</f>
        <v>0</v>
      </c>
      <c r="GC58" s="6">
        <f>IF(ISERROR(VLOOKUP($A58,'Import Peak'!$A$3:GC$99,185,FALSE)-VLOOKUP($A58,'Import Peak Change'!$A$106:GC$202,185,FALSE)),0,(VLOOKUP($A58,'Import Peak'!$A$3:GC$99,185,FALSE)-VLOOKUP($A58,'Import Peak Change'!$A$106:GC$202,185,FALSE)))</f>
        <v>0</v>
      </c>
      <c r="GD58" s="6">
        <f>IF(ISERROR(VLOOKUP($A58,'Import Peak'!$A$3:GD$99,186,FALSE)-VLOOKUP($A58,'Import Peak Change'!$A$106:GD$202,186,FALSE)),0,(VLOOKUP($A58,'Import Peak'!$A$3:GD$99,186,FALSE)-VLOOKUP($A58,'Import Peak Change'!$A$106:GD$202,186,FALSE)))</f>
        <v>0</v>
      </c>
      <c r="GE58" s="6">
        <f>IF(ISERROR(VLOOKUP($A58,'Import Peak'!$A$3:GE$99,187,FALSE)-VLOOKUP($A58,'Import Peak Change'!$A$106:GE$202,187,FALSE)),0,(VLOOKUP($A58,'Import Peak'!$A$3:GE$99,187,FALSE)-VLOOKUP($A58,'Import Peak Change'!$A$106:GE$202,187,FALSE)))</f>
        <v>0</v>
      </c>
      <c r="GF58" s="6">
        <f>IF(ISERROR(VLOOKUP($A58,'Import Peak'!$A$3:GF$99,188,FALSE)-VLOOKUP($A58,'Import Peak Change'!$A$106:GF$202,188,FALSE)),0,(VLOOKUP($A58,'Import Peak'!$A$3:GF$99,188,FALSE)-VLOOKUP($A58,'Import Peak Change'!$A$106:GF$202,188,FALSE)))</f>
        <v>0</v>
      </c>
      <c r="GG58" s="6">
        <f>IF(ISERROR(VLOOKUP($A58,'Import Peak'!$A$3:GG$99,189,FALSE)-VLOOKUP($A58,'Import Peak Change'!$A$106:GG$202,189,FALSE)),0,(VLOOKUP($A58,'Import Peak'!$A$3:GG$99,189,FALSE)-VLOOKUP($A58,'Import Peak Change'!$A$106:GG$202,189,FALSE)))</f>
        <v>0</v>
      </c>
      <c r="GH58" s="6">
        <f>IF(ISERROR(VLOOKUP($A58,'Import Peak'!$A$3:GH$99,190,FALSE)-VLOOKUP($A58,'Import Peak Change'!$A$106:GH$202,190,FALSE)),0,(VLOOKUP($A58,'Import Peak'!$A$3:GH$99,190,FALSE)-VLOOKUP($A58,'Import Peak Change'!$A$106:GH$202,190,FALSE)))</f>
        <v>0</v>
      </c>
      <c r="GI58" s="6">
        <f>IF(ISERROR(VLOOKUP($A58,'Import Peak'!$A$3:GI$99,191,FALSE)-VLOOKUP($A58,'Import Peak Change'!$A$106:GI$202,191,FALSE)),0,(VLOOKUP($A58,'Import Peak'!$A$3:GI$99,191,FALSE)-VLOOKUP($A58,'Import Peak Change'!$A$106:GI$202,191,FALSE)))</f>
        <v>0</v>
      </c>
      <c r="GJ58" s="6">
        <f>IF(ISERROR(VLOOKUP($A58,'Import Peak'!$A$3:GJ$99,192,FALSE)-VLOOKUP($A58,'Import Peak Change'!$A$106:GJ$202,192,FALSE)),0,(VLOOKUP($A58,'Import Peak'!$A$3:GJ$99,192,FALSE)-VLOOKUP($A58,'Import Peak Change'!$A$106:GJ$202,192,FALSE)))</f>
        <v>0</v>
      </c>
      <c r="GK58" s="6">
        <f>IF(ISERROR(VLOOKUP($A58,'Import Peak'!$A$3:GK$99,193,FALSE)-VLOOKUP($A58,'Import Peak Change'!$A$106:GK$202,193,FALSE)),0,(VLOOKUP($A58,'Import Peak'!$A$3:GK$99,193,FALSE)-VLOOKUP($A58,'Import Peak Change'!$A$106:GK$202,193,FALSE)))</f>
        <v>0</v>
      </c>
      <c r="GL58" s="6">
        <f>IF(ISERROR(VLOOKUP($A58,'Import Peak'!$A$3:GL$99,194,FALSE)-VLOOKUP($A58,'Import Peak Change'!$A$106:GL$202,194,FALSE)),0,(VLOOKUP($A58,'Import Peak'!$A$3:GL$99,194,FALSE)-VLOOKUP($A58,'Import Peak Change'!$A$106:GL$202,194,FALSE)))</f>
        <v>0</v>
      </c>
      <c r="GM58" s="6">
        <f>IF(ISERROR(VLOOKUP($A58,'Import Peak'!$A$3:GM$99,195,FALSE)-VLOOKUP($A58,'Import Peak Change'!$A$106:GM$202,195,FALSE)),0,(VLOOKUP($A58,'Import Peak'!$A$3:GM$99,195,FALSE)-VLOOKUP($A58,'Import Peak Change'!$A$106:GM$202,195,FALSE)))</f>
        <v>0</v>
      </c>
      <c r="GN58" s="6">
        <f>IF(ISERROR(VLOOKUP($A58,'Import Peak'!$A$3:GN$99,196,FALSE)-VLOOKUP($A58,'Import Peak Change'!$A$106:GN$202,196,FALSE)),0,(VLOOKUP($A58,'Import Peak'!$A$3:GN$99,196,FALSE)-VLOOKUP($A58,'Import Peak Change'!$A$106:GN$202,196,FALSE)))</f>
        <v>0</v>
      </c>
      <c r="GO58" s="6">
        <f>IF(ISERROR(VLOOKUP($A58,'Import Peak'!$A$3:GO$99,197,FALSE)-VLOOKUP($A58,'Import Peak Change'!$A$106:GO$202,197,FALSE)),0,(VLOOKUP($A58,'Import Peak'!$A$3:GO$99,197,FALSE)-VLOOKUP($A58,'Import Peak Change'!$A$106:GO$202,197,FALSE)))</f>
        <v>0</v>
      </c>
      <c r="GP58" s="6">
        <f>IF(ISERROR(VLOOKUP($A58,'Import Peak'!$A$3:GP$99,198,FALSE)-VLOOKUP($A58,'Import Peak Change'!$A$106:GP$202,198,FALSE)),0,(VLOOKUP($A58,'Import Peak'!$A$3:GP$99,198,FALSE)-VLOOKUP($A58,'Import Peak Change'!$A$106:GP$202,198,FALSE)))</f>
        <v>0</v>
      </c>
      <c r="GQ58" s="6">
        <f>IF(ISERROR(VLOOKUP($A58,'Import Peak'!$A$3:GQ$99,199,FALSE)-VLOOKUP($A58,'Import Peak Change'!$A$106:GQ$202,199,FALSE)),0,(VLOOKUP($A58,'Import Peak'!$A$3:GQ$99,199,FALSE)-VLOOKUP($A58,'Import Peak Change'!$A$106:GQ$202,199,FALSE)))</f>
        <v>0</v>
      </c>
      <c r="GR58" s="6">
        <f>IF(ISERROR(VLOOKUP($A58,'Import Peak'!$A$3:GR$99,200,FALSE)-VLOOKUP($A58,'Import Peak Change'!$A$106:GR$202,200,FALSE)),0,(VLOOKUP($A58,'Import Peak'!$A$3:GR$99,200,FALSE)-VLOOKUP($A58,'Import Peak Change'!$A$106:GR$202,200,FALSE)))</f>
        <v>0</v>
      </c>
      <c r="GS58" s="6">
        <f>IF(ISERROR(VLOOKUP($A58,'Import Peak'!$A$3:GS$99,201,FALSE)-VLOOKUP($A58,'Import Peak Change'!$A$106:GS$202,201,FALSE)),0,(VLOOKUP($A58,'Import Peak'!$A$3:GS$99,201,FALSE)-VLOOKUP($A58,'Import Peak Change'!$A$106:GS$202,201,FALSE)))</f>
        <v>0</v>
      </c>
      <c r="GT58" s="6">
        <f>IF(ISERROR(VLOOKUP($A58,'Import Peak'!$A$3:GT$99,202,FALSE)-VLOOKUP($A58,'Import Peak Change'!$A$106:GT$202,202,FALSE)),0,(VLOOKUP($A58,'Import Peak'!$A$3:GT$99,202,FALSE)-VLOOKUP($A58,'Import Peak Change'!$A$106:GT$202,202,FALSE)))</f>
        <v>0</v>
      </c>
      <c r="GU58" s="6">
        <f>IF(ISERROR(VLOOKUP($A58,'Import Peak'!$A$3:GU$99,203,FALSE)-VLOOKUP($A58,'Import Peak Change'!$A$106:GU$202,203,FALSE)),0,(VLOOKUP($A58,'Import Peak'!$A$3:GU$99,203,FALSE)-VLOOKUP($A58,'Import Peak Change'!$A$106:GU$202,203,FALSE)))</f>
        <v>0</v>
      </c>
      <c r="GV58" s="6">
        <f>IF(ISERROR(VLOOKUP($A58,'Import Peak'!$A$3:GV$99,204,FALSE)-VLOOKUP($A58,'Import Peak Change'!$A$106:GV$202,204,FALSE)),0,(VLOOKUP($A58,'Import Peak'!$A$3:GV$99,204,FALSE)-VLOOKUP($A58,'Import Peak Change'!$A$106:GV$202,204,FALSE)))</f>
        <v>0</v>
      </c>
      <c r="GW58" s="6">
        <f>IF(ISERROR(VLOOKUP($A58,'Import Peak'!$A$3:GW$99,205,FALSE)-VLOOKUP($A58,'Import Peak Change'!$A$106:GW$202,205,FALSE)),0,(VLOOKUP($A58,'Import Peak'!$A$3:GW$99,205,FALSE)-VLOOKUP($A58,'Import Peak Change'!$A$106:GW$202,205,FALSE)))</f>
        <v>0</v>
      </c>
      <c r="GX58" s="6">
        <f>IF(ISERROR(VLOOKUP($A58,'Import Peak'!$A$3:GX$99,206,FALSE)-VLOOKUP($A58,'Import Peak Change'!$A$106:GX$202,206,FALSE)),0,(VLOOKUP($A58,'Import Peak'!$A$3:GX$99,206,FALSE)-VLOOKUP($A58,'Import Peak Change'!$A$106:GX$202,206,FALSE)))</f>
        <v>0</v>
      </c>
      <c r="GY58" s="6">
        <f>IF(ISERROR(VLOOKUP($A58,'Import Peak'!$A$3:GY$99,207,FALSE)-VLOOKUP($A58,'Import Peak Change'!$A$106:GY$202,207,FALSE)),0,(VLOOKUP($A58,'Import Peak'!$A$3:GY$99,207,FALSE)-VLOOKUP($A58,'Import Peak Change'!$A$106:GY$202,207,FALSE)))</f>
        <v>0</v>
      </c>
      <c r="GZ58" s="6">
        <f>IF(ISERROR(VLOOKUP($A58,'Import Peak'!$A$3:GZ$99,208,FALSE)-VLOOKUP($A58,'Import Peak Change'!$A$106:GZ$202,208,FALSE)),0,(VLOOKUP($A58,'Import Peak'!$A$3:GZ$99,208,FALSE)-VLOOKUP($A58,'Import Peak Change'!$A$106:GZ$202,208,FALSE)))</f>
        <v>0</v>
      </c>
      <c r="HA58" s="6">
        <f>IF(ISERROR(VLOOKUP($A58,'Import Peak'!$A$3:HA$99,209,FALSE)-VLOOKUP($A58,'Import Peak Change'!$A$106:HA$202,209,FALSE)),0,(VLOOKUP($A58,'Import Peak'!$A$3:HA$99,209,FALSE)-VLOOKUP($A58,'Import Peak Change'!$A$106:HA$202,209,FALSE)))</f>
        <v>0</v>
      </c>
      <c r="HB58" s="6">
        <f>IF(ISERROR(VLOOKUP($A58,'Import Peak'!$A$3:HB$99,210,FALSE)-VLOOKUP($A58,'Import Peak Change'!$A$106:HB$202,210,FALSE)),0,(VLOOKUP($A58,'Import Peak'!$A$3:HB$99,210,FALSE)-VLOOKUP($A58,'Import Peak Change'!$A$106:HB$202,210,FALSE)))</f>
        <v>0</v>
      </c>
      <c r="HC58" s="6">
        <f>IF(ISERROR(VLOOKUP($A58,'Import Peak'!$A$3:HC$99,211,FALSE)-VLOOKUP($A58,'Import Peak Change'!$A$106:HC$202,211,FALSE)),0,(VLOOKUP($A58,'Import Peak'!$A$3:HC$99,211,FALSE)-VLOOKUP($A58,'Import Peak Change'!$A$106:HC$202,211,FALSE)))</f>
        <v>0</v>
      </c>
      <c r="HD58" s="6">
        <f>IF(ISERROR(VLOOKUP($A58,'Import Peak'!$A$3:HD$99,212,FALSE)-VLOOKUP($A58,'Import Peak Change'!$A$106:HD$202,212,FALSE)),0,(VLOOKUP($A58,'Import Peak'!$A$3:HD$99,212,FALSE)-VLOOKUP($A58,'Import Peak Change'!$A$106:HD$202,212,FALSE)))</f>
        <v>0</v>
      </c>
      <c r="HE58" s="6">
        <f>IF(ISERROR(VLOOKUP($A58,'Import Peak'!$A$3:HE$99,213,FALSE)-VLOOKUP($A58,'Import Peak Change'!$A$106:HE$202,213,FALSE)),0,(VLOOKUP($A58,'Import Peak'!$A$3:HE$99,213,FALSE)-VLOOKUP($A58,'Import Peak Change'!$A$106:HE$202,213,FALSE)))</f>
        <v>0</v>
      </c>
      <c r="HF58" s="6">
        <f>IF(ISERROR(VLOOKUP($A58,'Import Peak'!$A$3:HF$99,214,FALSE)-VLOOKUP($A58,'Import Peak Change'!$A$106:HF$202,214,FALSE)),0,(VLOOKUP($A58,'Import Peak'!$A$3:HF$99,214,FALSE)-VLOOKUP($A58,'Import Peak Change'!$A$106:HF$202,214,FALSE)))</f>
        <v>0</v>
      </c>
      <c r="HG58" s="6">
        <f>IF(ISERROR(VLOOKUP($A58,'Import Peak'!$A$3:HG$99,215,FALSE)-VLOOKUP($A58,'Import Peak Change'!$A$106:HG$202,215,FALSE)),0,(VLOOKUP($A58,'Import Peak'!$A$3:HG$99,215,FALSE)-VLOOKUP($A58,'Import Peak Change'!$A$106:HG$202,215,FALSE)))</f>
        <v>0</v>
      </c>
      <c r="HH58" s="6">
        <f>IF(ISERROR(VLOOKUP($A58,'Import Peak'!$A$3:HH$99,216,FALSE)-VLOOKUP($A58,'Import Peak Change'!$A$106:HH$202,216,FALSE)),0,(VLOOKUP($A58,'Import Peak'!$A$3:HH$99,216,FALSE)-VLOOKUP($A58,'Import Peak Change'!$A$106:HH$202,216,FALSE)))</f>
        <v>0</v>
      </c>
      <c r="HI58" s="6">
        <f>IF(ISERROR(VLOOKUP($A58,'Import Peak'!$A$3:HI$99,217,FALSE)-VLOOKUP($A58,'Import Peak Change'!$A$106:HI$202,217,FALSE)),0,(VLOOKUP($A58,'Import Peak'!$A$3:HI$99,217,FALSE)-VLOOKUP($A58,'Import Peak Change'!$A$106:HI$202,217,FALSE)))</f>
        <v>0</v>
      </c>
      <c r="HJ58" s="6">
        <f>IF(ISERROR(VLOOKUP($A58,'Import Peak'!$A$3:HJ$99,218,FALSE)-VLOOKUP($A58,'Import Peak Change'!$A$106:HJ$202,218,FALSE)),0,(VLOOKUP($A58,'Import Peak'!$A$3:HJ$99,218,FALSE)-VLOOKUP($A58,'Import Peak Change'!$A$106:HJ$202,218,FALSE)))</f>
        <v>0</v>
      </c>
      <c r="HK58" s="6">
        <f>IF(ISERROR(VLOOKUP($A58,'Import Peak'!$A$3:HK$99,219,FALSE)-VLOOKUP($A58,'Import Peak Change'!$A$106:HK$202,219,FALSE)),0,(VLOOKUP($A58,'Import Peak'!$A$3:HK$99,219,FALSE)-VLOOKUP($A58,'Import Peak Change'!$A$106:HK$202,219,FALSE)))</f>
        <v>0</v>
      </c>
      <c r="HL58" s="6">
        <f>IF(ISERROR(VLOOKUP($A58,'Import Peak'!$A$3:HL$99,220,FALSE)-VLOOKUP($A58,'Import Peak Change'!$A$106:HL$202,220,FALSE)),0,(VLOOKUP($A58,'Import Peak'!$A$3:HL$99,220,FALSE)-VLOOKUP($A58,'Import Peak Change'!$A$106:HL$202,220,FALSE)))</f>
        <v>0</v>
      </c>
      <c r="HM58" s="6">
        <f>IF(ISERROR(VLOOKUP($A58,'Import Peak'!$A$3:HM$99,221,FALSE)-VLOOKUP($A58,'Import Peak Change'!$A$106:HM$202,221,FALSE)),0,(VLOOKUP($A58,'Import Peak'!$A$3:HM$99,221,FALSE)-VLOOKUP($A58,'Import Peak Change'!$A$106:HM$202,221,FALSE)))</f>
        <v>0</v>
      </c>
      <c r="HN58" s="6">
        <f>IF(ISERROR(VLOOKUP($A58,'Import Peak'!$A$3:HN$99,222,FALSE)-VLOOKUP($A58,'Import Peak Change'!$A$106:HN$202,222,FALSE)),0,(VLOOKUP($A58,'Import Peak'!$A$3:HN$99,222,FALSE)-VLOOKUP($A58,'Import Peak Change'!$A$106:HN$202,222,FALSE)))</f>
        <v>0</v>
      </c>
      <c r="HO58" s="6">
        <f>IF(ISERROR(VLOOKUP($A58,'Import Peak'!$A$3:HO$99,223,FALSE)-VLOOKUP($A58,'Import Peak Change'!$A$106:HO$202,223,FALSE)),0,(VLOOKUP($A58,'Import Peak'!$A$3:HO$99,223,FALSE)-VLOOKUP($A58,'Import Peak Change'!$A$106:HO$202,223,FALSE)))</f>
        <v>0</v>
      </c>
      <c r="HP58" s="6">
        <f>IF(ISERROR(VLOOKUP($A58,'Import Peak'!$A$3:HP$99,224,FALSE)-VLOOKUP($A58,'Import Peak Change'!$A$106:HP$202,224,FALSE)),0,(VLOOKUP($A58,'Import Peak'!$A$3:HP$99,224,FALSE)-VLOOKUP($A58,'Import Peak Change'!$A$106:HP$202,224,FALSE)))</f>
        <v>0</v>
      </c>
      <c r="HQ58" s="6">
        <f>IF(ISERROR(VLOOKUP($A58,'Import Peak'!$A$3:HQ$99,225,FALSE)-VLOOKUP($A58,'Import Peak Change'!$A$106:HQ$202,225,FALSE)),0,(VLOOKUP($A58,'Import Peak'!$A$3:HQ$99,225,FALSE)-VLOOKUP($A58,'Import Peak Change'!$A$106:HQ$202,225,FALSE)))</f>
        <v>0</v>
      </c>
      <c r="HR58" s="6">
        <f>IF(ISERROR(VLOOKUP($A58,'Import Peak'!$A$3:HR$99,226,FALSE)-VLOOKUP($A58,'Import Peak Change'!$A$106:HR$202,226,FALSE)),0,(VLOOKUP($A58,'Import Peak'!$A$3:HR$99,226,FALSE)-VLOOKUP($A58,'Import Peak Change'!$A$106:HR$202,226,FALSE)))</f>
        <v>0</v>
      </c>
      <c r="HS58" s="6">
        <f>IF(ISERROR(VLOOKUP($A58,'Import Peak'!$A$3:HS$99,227,FALSE)-VLOOKUP($A58,'Import Peak Change'!$A$106:HS$202,227,FALSE)),0,(VLOOKUP($A58,'Import Peak'!$A$3:HS$99,227,FALSE)-VLOOKUP($A58,'Import Peak Change'!$A$106:HS$202,227,FALSE)))</f>
        <v>0</v>
      </c>
      <c r="HT58" s="6">
        <f>IF(ISERROR(VLOOKUP($A58,'Import Peak'!$A$3:HT$99,228,FALSE)-VLOOKUP($A58,'Import Peak Change'!$A$106:HT$202,228,FALSE)),0,(VLOOKUP($A58,'Import Peak'!$A$3:HT$99,228,FALSE)-VLOOKUP($A58,'Import Peak Change'!$A$106:HT$202,228,FALSE)))</f>
        <v>0</v>
      </c>
      <c r="HU58" s="6">
        <f>IF(ISERROR(VLOOKUP($A58,'Import Peak'!$A$3:HU$99,229,FALSE)-VLOOKUP($A58,'Import Peak Change'!$A$106:HU$202,229,FALSE)),0,(VLOOKUP($A58,'Import Peak'!$A$3:HU$99,229,FALSE)-VLOOKUP($A58,'Import Peak Change'!$A$106:HU$202,229,FALSE)))</f>
        <v>0</v>
      </c>
      <c r="HV58" s="6">
        <f>IF(ISERROR(VLOOKUP($A58,'Import Peak'!$A$3:HV$99,230,FALSE)-VLOOKUP($A58,'Import Peak Change'!$A$106:HV$202,230,FALSE)),0,(VLOOKUP($A58,'Import Peak'!$A$3:HV$99,230,FALSE)-VLOOKUP($A58,'Import Peak Change'!$A$106:HV$202,230,FALSE)))</f>
        <v>0</v>
      </c>
      <c r="HW58" s="6">
        <f>IF(ISERROR(VLOOKUP($A58,'Import Peak'!$A$3:HW$99,231,FALSE)-VLOOKUP($A58,'Import Peak Change'!$A$106:HW$202,231,FALSE)),0,(VLOOKUP($A58,'Import Peak'!$A$3:HW$99,231,FALSE)-VLOOKUP($A58,'Import Peak Change'!$A$106:HW$202,231,FALSE)))</f>
        <v>0</v>
      </c>
      <c r="HX58" s="6">
        <f>IF(ISERROR(VLOOKUP($A58,'Import Peak'!$A$3:HX$99,232,FALSE)-VLOOKUP($A58,'Import Peak Change'!$A$106:HX$202,232,FALSE)),0,(VLOOKUP($A58,'Import Peak'!$A$3:HX$99,232,FALSE)-VLOOKUP($A58,'Import Peak Change'!$A$106:HX$202,232,FALSE)))</f>
        <v>0</v>
      </c>
      <c r="HY58" s="6">
        <f>IF(ISERROR(VLOOKUP($A58,'Import Peak'!$A$3:HY$99,233,FALSE)-VLOOKUP($A58,'Import Peak Change'!$A$106:HY$202,233,FALSE)),0,(VLOOKUP($A58,'Import Peak'!$A$3:HY$99,233,FALSE)-VLOOKUP($A58,'Import Peak Change'!$A$106:HY$202,233,FALSE)))</f>
        <v>0</v>
      </c>
      <c r="HZ58" s="6">
        <f>IF(ISERROR(VLOOKUP($A58,'Import Peak'!$A$3:HZ$99,234,FALSE)-VLOOKUP($A58,'Import Peak Change'!$A$106:HZ$202,234,FALSE)),0,(VLOOKUP($A58,'Import Peak'!$A$3:HZ$99,234,FALSE)-VLOOKUP($A58,'Import Peak Change'!$A$106:HZ$202,234,FALSE)))</f>
        <v>0</v>
      </c>
      <c r="IA58" s="6">
        <f>IF(ISERROR(VLOOKUP($A58,'Import Peak'!$A$3:IA$99,235,FALSE)-VLOOKUP($A58,'Import Peak Change'!$A$106:IA$202,235,FALSE)),0,(VLOOKUP($A58,'Import Peak'!$A$3:IA$99,235,FALSE)-VLOOKUP($A58,'Import Peak Change'!$A$106:IA$202,235,FALSE)))</f>
        <v>0</v>
      </c>
      <c r="IB58" s="6">
        <f>IF(ISERROR(VLOOKUP($A58,'Import Peak'!$A$3:IB$99,236,FALSE)-VLOOKUP($A58,'Import Peak Change'!$A$106:IB$202,236,FALSE)),0,(VLOOKUP($A58,'Import Peak'!$A$3:IB$99,236,FALSE)-VLOOKUP($A58,'Import Peak Change'!$A$106:IB$202,236,FALSE)))</f>
        <v>0</v>
      </c>
      <c r="IC58" s="6">
        <f>IF(ISERROR(VLOOKUP($A58,'Import Peak'!$A$3:IC$99,237,FALSE)-VLOOKUP($A58,'Import Peak Change'!$A$106:IC$202,237,FALSE)),0,(VLOOKUP($A58,'Import Peak'!$A$3:IC$99,237,FALSE)-VLOOKUP($A58,'Import Peak Change'!$A$106:IC$202,237,FALSE)))</f>
        <v>0</v>
      </c>
      <c r="ID58" s="6">
        <f>IF(ISERROR(VLOOKUP($A58,'Import Peak'!$A$3:ID$99,238,FALSE)-VLOOKUP($A58,'Import Peak Change'!$A$106:ID$202,238,FALSE)),0,(VLOOKUP($A58,'Import Peak'!$A$3:ID$99,238,FALSE)-VLOOKUP($A58,'Import Peak Change'!$A$106:ID$202,238,FALSE)))</f>
        <v>0</v>
      </c>
      <c r="IE58" s="6">
        <f>IF(ISERROR(VLOOKUP($A58,'Import Peak'!$A$3:IE$99,239,FALSE)-VLOOKUP($A58,'Import Peak Change'!$A$106:IE$202,239,FALSE)),0,(VLOOKUP($A58,'Import Peak'!$A$3:IE$99,239,FALSE)-VLOOKUP($A58,'Import Peak Change'!$A$106:IE$202,239,FALSE)))</f>
        <v>0</v>
      </c>
    </row>
    <row r="59" spans="1:239">
      <c r="A59" s="168" t="str">
        <f>IF('Import Peak'!A56=0,"",'Import Peak'!A56)</f>
        <v/>
      </c>
      <c r="B59" s="6"/>
      <c r="C59" s="6"/>
      <c r="D59" s="6"/>
      <c r="E59" s="6"/>
      <c r="F59" s="6"/>
      <c r="G59" s="6">
        <f>IF(ISERROR(VLOOKUP($A59,'Import Peak'!$A$3:G$99,7,FALSE)-VLOOKUP($A59,'Import Peak Change'!$A$106:G$202,7,FALSE)),0,(VLOOKUP($A59,'Import Peak'!$A$3:G$99,7,FALSE)-VLOOKUP($A59,'Import Peak Change'!$A$106:G$202,7,FALSE)))</f>
        <v>0</v>
      </c>
      <c r="H59" s="6">
        <f>IF(ISERROR(VLOOKUP($A59,'Import Peak'!$A$3:H$99,8,FALSE)-VLOOKUP($A59,'Import Peak Change'!$A$106:H$202,8,FALSE)),0,(VLOOKUP($A59,'Import Peak'!$A$3:H$99,8,FALSE)-VLOOKUP($A59,'Import Peak Change'!$A$106:H$202,8,FALSE)))</f>
        <v>0</v>
      </c>
      <c r="I59" s="6">
        <f>IF(ISERROR(VLOOKUP($A59,'Import Peak'!$A$3:I$99,9,FALSE)-VLOOKUP($A59,'Import Peak Change'!$A$106:I$202,9,FALSE)),0,(VLOOKUP($A59,'Import Peak'!$A$3:I$99,9,FALSE)-VLOOKUP($A59,'Import Peak Change'!$A$106:I$202,9,FALSE)))</f>
        <v>0</v>
      </c>
      <c r="J59" s="6">
        <f>IF(ISERROR(VLOOKUP($A59,'Import Peak'!$A$3:J$99,10,FALSE)-VLOOKUP($A59,'Import Peak Change'!$A$106:J$202,10,FALSE)),0,(VLOOKUP($A59,'Import Peak'!$A$3:J$99,10,FALSE)-VLOOKUP($A59,'Import Peak Change'!$A$106:J$202,10,FALSE)))</f>
        <v>0</v>
      </c>
      <c r="K59" s="6">
        <f>IF(ISERROR(VLOOKUP($A59,'Import Peak'!$A$3:K$99,11,FALSE)-VLOOKUP($A59,'Import Peak Change'!$A$106:K$202,11,FALSE)),0,(VLOOKUP($A59,'Import Peak'!$A$3:K$99,11,FALSE)-VLOOKUP($A59,'Import Peak Change'!$A$106:K$202,11,FALSE)))</f>
        <v>0</v>
      </c>
      <c r="L59" s="6">
        <f>IF(ISERROR(VLOOKUP($A59,'Import Peak'!$A$3:L$99,12,FALSE)-VLOOKUP($A59,'Import Peak Change'!$A$106:L$202,12,FALSE)),0,(VLOOKUP($A59,'Import Peak'!$A$3:L$99,12,FALSE)-VLOOKUP($A59,'Import Peak Change'!$A$106:L$202,12,FALSE)))</f>
        <v>0</v>
      </c>
      <c r="M59" s="6">
        <f>IF(ISERROR(VLOOKUP($A59,'Import Peak'!$A$3:M$99,13,FALSE)-VLOOKUP($A59,'Import Peak Change'!$A$106:M$202,13,FALSE)),0,(VLOOKUP($A59,'Import Peak'!$A$3:M$99,13,FALSE)-VLOOKUP($A59,'Import Peak Change'!$A$106:M$202,13,FALSE)))</f>
        <v>0</v>
      </c>
      <c r="N59" s="6">
        <f>IF(ISERROR(VLOOKUP($A59,'Import Peak'!$A$3:N$99,14,FALSE)-VLOOKUP($A59,'Import Peak Change'!$A$106:N$202,14,FALSE)),0,(VLOOKUP($A59,'Import Peak'!$A$3:N$99,14,FALSE)-VLOOKUP($A59,'Import Peak Change'!$A$106:N$202,14,FALSE)))</f>
        <v>0</v>
      </c>
      <c r="O59" s="6">
        <f>IF(ISERROR(VLOOKUP($A59,'Import Peak'!$A$3:O$99,15,FALSE)-VLOOKUP($A59,'Import Peak Change'!$A$106:O$202,15,FALSE)),0,(VLOOKUP($A59,'Import Peak'!$A$3:O$99,15,FALSE)-VLOOKUP($A59,'Import Peak Change'!$A$106:O$202,15,FALSE)))</f>
        <v>0</v>
      </c>
      <c r="P59" s="6">
        <f>IF(ISERROR(VLOOKUP($A59,'Import Peak'!$A$3:P$99,16,FALSE)-VLOOKUP($A59,'Import Peak Change'!$A$106:P$202,16,FALSE)),0,(VLOOKUP($A59,'Import Peak'!$A$3:P$99,16,FALSE)-VLOOKUP($A59,'Import Peak Change'!$A$106:P$202,16,FALSE)))</f>
        <v>0</v>
      </c>
      <c r="Q59" s="6">
        <f>IF(ISERROR(VLOOKUP($A59,'Import Peak'!$A$3:Q$99,17,FALSE)-VLOOKUP($A59,'Import Peak Change'!$A$106:Q$202,17,FALSE)),0,(VLOOKUP($A59,'Import Peak'!$A$3:Q$99,17,FALSE)-VLOOKUP($A59,'Import Peak Change'!$A$106:Q$202,17,FALSE)))</f>
        <v>0</v>
      </c>
      <c r="R59" s="6">
        <f>IF(ISERROR(VLOOKUP($A59,'Import Peak'!$A$3:R$99,18,FALSE)-VLOOKUP($A59,'Import Peak Change'!$A$106:R$202,18,FALSE)),0,(VLOOKUP($A59,'Import Peak'!$A$3:R$99,18,FALSE)-VLOOKUP($A59,'Import Peak Change'!$A$106:R$202,18,FALSE)))</f>
        <v>0</v>
      </c>
      <c r="S59" s="6">
        <f>IF(ISERROR(VLOOKUP($A59,'Import Peak'!$A$3:S$99,19,FALSE)-VLOOKUP($A59,'Import Peak Change'!$A$106:S$202,19,FALSE)),0,(VLOOKUP($A59,'Import Peak'!$A$3:S$99,19,FALSE)-VLOOKUP($A59,'Import Peak Change'!$A$106:S$202,19,FALSE)))</f>
        <v>0</v>
      </c>
      <c r="T59" s="6">
        <f>IF(ISERROR(VLOOKUP($A59,'Import Peak'!$A$3:T$99,20,FALSE)-VLOOKUP($A59,'Import Peak Change'!$A$106:T$202,20,FALSE)),0,(VLOOKUP($A59,'Import Peak'!$A$3:T$99,20,FALSE)-VLOOKUP($A59,'Import Peak Change'!$A$106:T$202,20,FALSE)))</f>
        <v>0</v>
      </c>
      <c r="U59" s="6">
        <f>IF(ISERROR(VLOOKUP($A59,'Import Peak'!$A$3:U$99,21,FALSE)-VLOOKUP($A59,'Import Peak Change'!$A$106:U$202,21,FALSE)),0,(VLOOKUP($A59,'Import Peak'!$A$3:U$99,21,FALSE)-VLOOKUP($A59,'Import Peak Change'!$A$106:U$202,21,FALSE)))</f>
        <v>0</v>
      </c>
      <c r="V59" s="6">
        <f>IF(ISERROR(VLOOKUP($A59,'Import Peak'!$A$3:V$99,22,FALSE)-VLOOKUP($A59,'Import Peak Change'!$A$106:V$202,22,FALSE)),0,(VLOOKUP($A59,'Import Peak'!$A$3:V$99,22,FALSE)-VLOOKUP($A59,'Import Peak Change'!$A$106:V$202,22,FALSE)))</f>
        <v>0</v>
      </c>
      <c r="W59" s="6">
        <f>IF(ISERROR(VLOOKUP($A59,'Import Peak'!$A$3:W$99,23,FALSE)-VLOOKUP($A59,'Import Peak Change'!$A$106:W$202,23,FALSE)),0,(VLOOKUP($A59,'Import Peak'!$A$3:W$99,23,FALSE)-VLOOKUP($A59,'Import Peak Change'!$A$106:W$202,23,FALSE)))</f>
        <v>0</v>
      </c>
      <c r="X59" s="6">
        <f>IF(ISERROR(VLOOKUP($A59,'Import Peak'!$A$3:X$99,24,FALSE)-VLOOKUP($A59,'Import Peak Change'!$A$106:X$202,24,FALSE)),0,(VLOOKUP($A59,'Import Peak'!$A$3:X$99,24,FALSE)-VLOOKUP($A59,'Import Peak Change'!$A$106:X$202,24,FALSE)))</f>
        <v>0</v>
      </c>
      <c r="Y59" s="6">
        <f>IF(ISERROR(VLOOKUP($A59,'Import Peak'!$A$3:Y$99,25,FALSE)-VLOOKUP($A59,'Import Peak Change'!$A$106:Y$202,25,FALSE)),0,(VLOOKUP($A59,'Import Peak'!$A$3:Y$99,25,FALSE)-VLOOKUP($A59,'Import Peak Change'!$A$106:Y$202,25,FALSE)))</f>
        <v>0</v>
      </c>
      <c r="Z59" s="6">
        <f>IF(ISERROR(VLOOKUP($A59,'Import Peak'!$A$3:Z$99,26,FALSE)-VLOOKUP($A59,'Import Peak Change'!$A$106:Z$202,26,FALSE)),0,(VLOOKUP($A59,'Import Peak'!$A$3:Z$99,26,FALSE)-VLOOKUP($A59,'Import Peak Change'!$A$106:Z$202,26,FALSE)))</f>
        <v>0</v>
      </c>
      <c r="AA59" s="6">
        <f>IF(ISERROR(VLOOKUP($A59,'Import Peak'!$A$3:AA$99,27,FALSE)-VLOOKUP($A59,'Import Peak Change'!$A$106:AA$202,27,FALSE)),0,(VLOOKUP($A59,'Import Peak'!$A$3:AA$99,27,FALSE)-VLOOKUP($A59,'Import Peak Change'!$A$106:AA$202,27,FALSE)))</f>
        <v>0</v>
      </c>
      <c r="AB59" s="6">
        <f>IF(ISERROR(VLOOKUP($A59,'Import Peak'!$A$3:AB$99,28,FALSE)-VLOOKUP($A59,'Import Peak Change'!$A$106:AB$202,28,FALSE)),0,(VLOOKUP($A59,'Import Peak'!$A$3:AB$99,28,FALSE)-VLOOKUP($A59,'Import Peak Change'!$A$106:AB$202,28,FALSE)))</f>
        <v>0</v>
      </c>
      <c r="AC59" s="6">
        <f>IF(ISERROR(VLOOKUP($A59,'Import Peak'!$A$3:AC$99,29,FALSE)-VLOOKUP($A59,'Import Peak Change'!$A$106:AC$202,29,FALSE)),0,(VLOOKUP($A59,'Import Peak'!$A$3:AC$99,29,FALSE)-VLOOKUP($A59,'Import Peak Change'!$A$106:AC$202,29,FALSE)))</f>
        <v>0</v>
      </c>
      <c r="AD59" s="6">
        <f>IF(ISERROR(VLOOKUP($A59,'Import Peak'!$A$3:AD$99,30,FALSE)-VLOOKUP($A59,'Import Peak Change'!$A$106:AD$202,30,FALSE)),0,(VLOOKUP($A59,'Import Peak'!$A$3:AD$99,30,FALSE)-VLOOKUP($A59,'Import Peak Change'!$A$106:AD$202,30,FALSE)))</f>
        <v>0</v>
      </c>
      <c r="AE59" s="6">
        <f>IF(ISERROR(VLOOKUP($A59,'Import Peak'!$A$3:AE$99,31,FALSE)-VLOOKUP($A59,'Import Peak Change'!$A$106:AE$202,31,FALSE)),0,(VLOOKUP($A59,'Import Peak'!$A$3:AE$99,31,FALSE)-VLOOKUP($A59,'Import Peak Change'!$A$106:AE$202,31,FALSE)))</f>
        <v>0</v>
      </c>
      <c r="AF59" s="6">
        <f>IF(ISERROR(VLOOKUP($A59,'Import Peak'!$A$3:AF$99,32,FALSE)-VLOOKUP($A59,'Import Peak Change'!$A$106:AF$202,32,FALSE)),0,(VLOOKUP($A59,'Import Peak'!$A$3:AF$99,32,FALSE)-VLOOKUP($A59,'Import Peak Change'!$A$106:AF$202,32,FALSE)))</f>
        <v>0</v>
      </c>
      <c r="AG59" s="6">
        <f>IF(ISERROR(VLOOKUP($A59,'Import Peak'!$A$3:AG$99,33,FALSE)-VLOOKUP($A59,'Import Peak Change'!$A$106:AG$202,33,FALSE)),0,(VLOOKUP($A59,'Import Peak'!$A$3:AG$99,33,FALSE)-VLOOKUP($A59,'Import Peak Change'!$A$106:AG$202,33,FALSE)))</f>
        <v>0</v>
      </c>
      <c r="AH59" s="6">
        <f>IF(ISERROR(VLOOKUP($A59,'Import Peak'!$A$3:AH$99,34,FALSE)-VLOOKUP($A59,'Import Peak Change'!$A$106:AH$202,34,FALSE)),0,(VLOOKUP($A59,'Import Peak'!$A$3:AH$99,34,FALSE)-VLOOKUP($A59,'Import Peak Change'!$A$106:AH$202,34,FALSE)))</f>
        <v>0</v>
      </c>
      <c r="AI59" s="6">
        <f>IF(ISERROR(VLOOKUP($A59,'Import Peak'!$A$3:AI$99,35,FALSE)-VLOOKUP($A59,'Import Peak Change'!$A$106:AI$202,35,FALSE)),0,(VLOOKUP($A59,'Import Peak'!$A$3:AI$99,35,FALSE)-VLOOKUP($A59,'Import Peak Change'!$A$106:AI$202,35,FALSE)))</f>
        <v>0</v>
      </c>
      <c r="AJ59" s="6">
        <f>IF(ISERROR(VLOOKUP($A59,'Import Peak'!$A$3:AJ$99,36,FALSE)-VLOOKUP($A59,'Import Peak Change'!$A$106:AJ$202,36,FALSE)),0,(VLOOKUP($A59,'Import Peak'!$A$3:AJ$99,36,FALSE)-VLOOKUP($A59,'Import Peak Change'!$A$106:AJ$202,36,FALSE)))</f>
        <v>0</v>
      </c>
      <c r="AK59" s="6">
        <f>IF(ISERROR(VLOOKUP($A59,'Import Peak'!$A$3:AK$99,37,FALSE)-VLOOKUP($A59,'Import Peak Change'!$A$106:AK$202,37,FALSE)),0,(VLOOKUP($A59,'Import Peak'!$A$3:AK$99,37,FALSE)-VLOOKUP($A59,'Import Peak Change'!$A$106:AK$202,37,FALSE)))</f>
        <v>0</v>
      </c>
      <c r="AL59" s="6">
        <f>IF(ISERROR(VLOOKUP($A59,'Import Peak'!$A$3:AL$99,38,FALSE)-VLOOKUP($A59,'Import Peak Change'!$A$106:AL$202,38,FALSE)),0,(VLOOKUP($A59,'Import Peak'!$A$3:AL$99,38,FALSE)-VLOOKUP($A59,'Import Peak Change'!$A$106:AL$202,38,FALSE)))</f>
        <v>0</v>
      </c>
      <c r="AM59" s="6">
        <f>IF(ISERROR(VLOOKUP($A59,'Import Peak'!$A$3:AM$99,39,FALSE)-VLOOKUP($A59,'Import Peak Change'!$A$106:AM$202,39,FALSE)),0,(VLOOKUP($A59,'Import Peak'!$A$3:AM$99,39,FALSE)-VLOOKUP($A59,'Import Peak Change'!$A$106:AM$202,39,FALSE)))</f>
        <v>0</v>
      </c>
      <c r="AN59" s="6">
        <f>IF(ISERROR(VLOOKUP($A59,'Import Peak'!$A$3:AN$99,40,FALSE)-VLOOKUP($A59,'Import Peak Change'!$A$106:AN$202,40,FALSE)),0,(VLOOKUP($A59,'Import Peak'!$A$3:AN$99,40,FALSE)-VLOOKUP($A59,'Import Peak Change'!$A$106:AN$202,40,FALSE)))</f>
        <v>0</v>
      </c>
      <c r="AO59" s="6">
        <f>IF(ISERROR(VLOOKUP($A59,'Import Peak'!$A$3:AO$99,41,FALSE)-VLOOKUP($A59,'Import Peak Change'!$A$106:AO$202,41,FALSE)),0,(VLOOKUP($A59,'Import Peak'!$A$3:AO$99,41,FALSE)-VLOOKUP($A59,'Import Peak Change'!$A$106:AO$202,41,FALSE)))</f>
        <v>0</v>
      </c>
      <c r="AP59" s="6">
        <f>IF(ISERROR(VLOOKUP($A59,'Import Peak'!$A$3:AP$99,42,FALSE)-VLOOKUP($A59,'Import Peak Change'!$A$106:AP$202,42,FALSE)),0,(VLOOKUP($A59,'Import Peak'!$A$3:AP$99,42,FALSE)-VLOOKUP($A59,'Import Peak Change'!$A$106:AP$202,42,FALSE)))</f>
        <v>0</v>
      </c>
      <c r="AQ59" s="6">
        <f>IF(ISERROR(VLOOKUP($A59,'Import Peak'!$A$3:AQ$99,43,FALSE)-VLOOKUP($A59,'Import Peak Change'!$A$106:AQ$202,43,FALSE)),0,(VLOOKUP($A59,'Import Peak'!$A$3:AQ$99,43,FALSE)-VLOOKUP($A59,'Import Peak Change'!$A$106:AQ$202,43,FALSE)))</f>
        <v>0</v>
      </c>
      <c r="AR59" s="6">
        <f>IF(ISERROR(VLOOKUP($A59,'Import Peak'!$A$3:AR$99,44,FALSE)-VLOOKUP($A59,'Import Peak Change'!$A$106:AR$202,44,FALSE)),0,(VLOOKUP($A59,'Import Peak'!$A$3:AR$99,44,FALSE)-VLOOKUP($A59,'Import Peak Change'!$A$106:AR$202,44,FALSE)))</f>
        <v>0</v>
      </c>
      <c r="AS59" s="6">
        <f>IF(ISERROR(VLOOKUP($A59,'Import Peak'!$A$3:AS$99,45,FALSE)-VLOOKUP($A59,'Import Peak Change'!$A$106:AS$202,45,FALSE)),0,(VLOOKUP($A59,'Import Peak'!$A$3:AS$99,45,FALSE)-VLOOKUP($A59,'Import Peak Change'!$A$106:AS$202,45,FALSE)))</f>
        <v>0</v>
      </c>
      <c r="AT59" s="6">
        <f>IF(ISERROR(VLOOKUP($A59,'Import Peak'!$A$3:AT$99,46,FALSE)-VLOOKUP($A59,'Import Peak Change'!$A$106:AT$202,46,FALSE)),0,(VLOOKUP($A59,'Import Peak'!$A$3:AT$99,46,FALSE)-VLOOKUP($A59,'Import Peak Change'!$A$106:AT$202,46,FALSE)))</f>
        <v>0</v>
      </c>
      <c r="AU59" s="6">
        <f>IF(ISERROR(VLOOKUP($A59,'Import Peak'!$A$3:AU$99,47,FALSE)-VLOOKUP($A59,'Import Peak Change'!$A$106:AU$202,47,FALSE)),0,(VLOOKUP($A59,'Import Peak'!$A$3:AU$99,47,FALSE)-VLOOKUP($A59,'Import Peak Change'!$A$106:AU$202,47,FALSE)))</f>
        <v>0</v>
      </c>
      <c r="AV59" s="6">
        <f>IF(ISERROR(VLOOKUP($A59,'Import Peak'!$A$3:AV$99,48,FALSE)-VLOOKUP($A59,'Import Peak Change'!$A$106:AV$202,48,FALSE)),0,(VLOOKUP($A59,'Import Peak'!$A$3:AV$99,48,FALSE)-VLOOKUP($A59,'Import Peak Change'!$A$106:AV$202,48,FALSE)))</f>
        <v>0</v>
      </c>
      <c r="AW59" s="6">
        <f>IF(ISERROR(VLOOKUP($A59,'Import Peak'!$A$3:AW$99,49,FALSE)-VLOOKUP($A59,'Import Peak Change'!$A$106:AW$202,49,FALSE)),0,(VLOOKUP($A59,'Import Peak'!$A$3:AW$99,49,FALSE)-VLOOKUP($A59,'Import Peak Change'!$A$106:AW$202,49,FALSE)))</f>
        <v>0</v>
      </c>
      <c r="AX59" s="6">
        <f>IF(ISERROR(VLOOKUP($A59,'Import Peak'!$A$3:AX$99,50,FALSE)-VLOOKUP($A59,'Import Peak Change'!$A$106:AX$202,50,FALSE)),0,(VLOOKUP($A59,'Import Peak'!$A$3:AX$99,50,FALSE)-VLOOKUP($A59,'Import Peak Change'!$A$106:AX$202,50,FALSE)))</f>
        <v>0</v>
      </c>
      <c r="AY59" s="6">
        <f>IF(ISERROR(VLOOKUP($A59,'Import Peak'!$A$3:AY$99,51,FALSE)-VLOOKUP($A59,'Import Peak Change'!$A$106:AY$202,51,FALSE)),0,(VLOOKUP($A59,'Import Peak'!$A$3:AY$99,51,FALSE)-VLOOKUP($A59,'Import Peak Change'!$A$106:AY$202,51,FALSE)))</f>
        <v>0</v>
      </c>
      <c r="AZ59" s="6">
        <f>IF(ISERROR(VLOOKUP($A59,'Import Peak'!$A$3:AZ$99,52,FALSE)-VLOOKUP($A59,'Import Peak Change'!$A$106:AZ$202,52,FALSE)),0,(VLOOKUP($A59,'Import Peak'!$A$3:AZ$99,52,FALSE)-VLOOKUP($A59,'Import Peak Change'!$A$106:AZ$202,52,FALSE)))</f>
        <v>0</v>
      </c>
      <c r="BA59" s="6">
        <f>IF(ISERROR(VLOOKUP($A59,'Import Peak'!$A$3:BA$99,53,FALSE)-VLOOKUP($A59,'Import Peak Change'!$A$106:BA$202,53,FALSE)),0,(VLOOKUP($A59,'Import Peak'!$A$3:BA$99,53,FALSE)-VLOOKUP($A59,'Import Peak Change'!$A$106:BA$202,53,FALSE)))</f>
        <v>0</v>
      </c>
      <c r="BB59" s="6">
        <f>IF(ISERROR(VLOOKUP($A59,'Import Peak'!$A$3:BB$99,54,FALSE)-VLOOKUP($A59,'Import Peak Change'!$A$106:BB$202,54,FALSE)),0,(VLOOKUP($A59,'Import Peak'!$A$3:BB$99,54,FALSE)-VLOOKUP($A59,'Import Peak Change'!$A$106:BB$202,54,FALSE)))</f>
        <v>0</v>
      </c>
      <c r="BC59" s="6">
        <f>IF(ISERROR(VLOOKUP($A59,'Import Peak'!$A$3:BC$99,55,FALSE)-VLOOKUP($A59,'Import Peak Change'!$A$106:BC$202,55,FALSE)),0,(VLOOKUP($A59,'Import Peak'!$A$3:BC$99,55,FALSE)-VLOOKUP($A59,'Import Peak Change'!$A$106:BC$202,55,FALSE)))</f>
        <v>0</v>
      </c>
      <c r="BD59" s="6">
        <f>IF(ISERROR(VLOOKUP($A59,'Import Peak'!$A$3:BD$99,56,FALSE)-VLOOKUP($A59,'Import Peak Change'!$A$106:BD$202,56,FALSE)),0,(VLOOKUP($A59,'Import Peak'!$A$3:BD$99,56,FALSE)-VLOOKUP($A59,'Import Peak Change'!$A$106:BD$202,56,FALSE)))</f>
        <v>0</v>
      </c>
      <c r="BE59" s="6">
        <f>IF(ISERROR(VLOOKUP($A59,'Import Peak'!$A$3:BE$99,57,FALSE)-VLOOKUP($A59,'Import Peak Change'!$A$106:BE$202,57,FALSE)),0,(VLOOKUP($A59,'Import Peak'!$A$3:BE$99,57,FALSE)-VLOOKUP($A59,'Import Peak Change'!$A$106:BE$202,57,FALSE)))</f>
        <v>0</v>
      </c>
      <c r="BF59" s="6">
        <f>IF(ISERROR(VLOOKUP($A59,'Import Peak'!$A$3:BF$99,58,FALSE)-VLOOKUP($A59,'Import Peak Change'!$A$106:BF$202,58,FALSE)),0,(VLOOKUP($A59,'Import Peak'!$A$3:BF$99,58,FALSE)-VLOOKUP($A59,'Import Peak Change'!$A$106:BF$202,58,FALSE)))</f>
        <v>0</v>
      </c>
      <c r="BG59" s="6">
        <f>IF(ISERROR(VLOOKUP($A59,'Import Peak'!$A$3:BG$99,59,FALSE)-VLOOKUP($A59,'Import Peak Change'!$A$106:BG$202,59,FALSE)),0,(VLOOKUP($A59,'Import Peak'!$A$3:BG$99,59,FALSE)-VLOOKUP($A59,'Import Peak Change'!$A$106:BG$202,59,FALSE)))</f>
        <v>0</v>
      </c>
      <c r="BH59" s="6">
        <f>IF(ISERROR(VLOOKUP($A59,'Import Peak'!$A$3:BH$99,60,FALSE)-VLOOKUP($A59,'Import Peak Change'!$A$106:BH$202,60,FALSE)),0,(VLOOKUP($A59,'Import Peak'!$A$3:BH$99,60,FALSE)-VLOOKUP($A59,'Import Peak Change'!$A$106:BH$202,60,FALSE)))</f>
        <v>0</v>
      </c>
      <c r="BI59" s="6">
        <f>IF(ISERROR(VLOOKUP($A59,'Import Peak'!$A$3:BI$99,61,FALSE)-VLOOKUP($A59,'Import Peak Change'!$A$106:BI$202,61,FALSE)),0,(VLOOKUP($A59,'Import Peak'!$A$3:BI$99,61,FALSE)-VLOOKUP($A59,'Import Peak Change'!$A$106:BI$202,61,FALSE)))</f>
        <v>0</v>
      </c>
      <c r="BJ59" s="6">
        <f>IF(ISERROR(VLOOKUP($A59,'Import Peak'!$A$3:BJ$99,62,FALSE)-VLOOKUP($A59,'Import Peak Change'!$A$106:BJ$202,62,FALSE)),0,(VLOOKUP($A59,'Import Peak'!$A$3:BJ$99,62,FALSE)-VLOOKUP($A59,'Import Peak Change'!$A$106:BJ$202,62,FALSE)))</f>
        <v>0</v>
      </c>
      <c r="BK59" s="6">
        <f>IF(ISERROR(VLOOKUP($A59,'Import Peak'!$A$3:BK$99,63,FALSE)-VLOOKUP($A59,'Import Peak Change'!$A$106:BK$202,63,FALSE)),0,(VLOOKUP($A59,'Import Peak'!$A$3:BK$99,63,FALSE)-VLOOKUP($A59,'Import Peak Change'!$A$106:BK$202,63,FALSE)))</f>
        <v>0</v>
      </c>
      <c r="BL59" s="6">
        <f>IF(ISERROR(VLOOKUP($A59,'Import Peak'!$A$3:BL$99,64,FALSE)-VLOOKUP($A59,'Import Peak Change'!$A$106:BL$202,64,FALSE)),0,(VLOOKUP($A59,'Import Peak'!$A$3:BL$99,64,FALSE)-VLOOKUP($A59,'Import Peak Change'!$A$106:BL$202,64,FALSE)))</f>
        <v>0</v>
      </c>
      <c r="BM59" s="6">
        <f>IF(ISERROR(VLOOKUP($A59,'Import Peak'!$A$3:BM$99,65,FALSE)-VLOOKUP($A59,'Import Peak Change'!$A$106:BM$202,65,FALSE)),0,(VLOOKUP($A59,'Import Peak'!$A$3:BM$99,65,FALSE)-VLOOKUP($A59,'Import Peak Change'!$A$106:BM$202,65,FALSE)))</f>
        <v>0</v>
      </c>
      <c r="BN59" s="6">
        <f>IF(ISERROR(VLOOKUP($A59,'Import Peak'!$A$3:BN$99,66,FALSE)-VLOOKUP($A59,'Import Peak Change'!$A$106:BN$202,66,FALSE)),0,(VLOOKUP($A59,'Import Peak'!$A$3:BN$99,66,FALSE)-VLOOKUP($A59,'Import Peak Change'!$A$106:BN$202,66,FALSE)))</f>
        <v>0</v>
      </c>
      <c r="BO59" s="6">
        <f>IF(ISERROR(VLOOKUP($A59,'Import Peak'!$A$3:BO$99,67,FALSE)-VLOOKUP($A59,'Import Peak Change'!$A$106:BO$202,67,FALSE)),0,(VLOOKUP($A59,'Import Peak'!$A$3:BO$99,67,FALSE)-VLOOKUP($A59,'Import Peak Change'!$A$106:BO$202,67,FALSE)))</f>
        <v>0</v>
      </c>
      <c r="BP59" s="6">
        <f>IF(ISERROR(VLOOKUP($A59,'Import Peak'!$A$3:BP$99,68,FALSE)-VLOOKUP($A59,'Import Peak Change'!$A$106:BP$202,68,FALSE)),0,(VLOOKUP($A59,'Import Peak'!$A$3:BP$99,68,FALSE)-VLOOKUP($A59,'Import Peak Change'!$A$106:BP$202,68,FALSE)))</f>
        <v>0</v>
      </c>
      <c r="BQ59" s="6">
        <f>IF(ISERROR(VLOOKUP($A59,'Import Peak'!$A$3:BQ$99,69,FALSE)-VLOOKUP($A59,'Import Peak Change'!$A$106:BQ$202,69,FALSE)),0,(VLOOKUP($A59,'Import Peak'!$A$3:BQ$99,69,FALSE)-VLOOKUP($A59,'Import Peak Change'!$A$106:BQ$202,69,FALSE)))</f>
        <v>0</v>
      </c>
      <c r="BR59" s="6">
        <f>IF(ISERROR(VLOOKUP($A59,'Import Peak'!$A$3:BR$99,70,FALSE)-VLOOKUP($A59,'Import Peak Change'!$A$106:BR$202,70,FALSE)),0,(VLOOKUP($A59,'Import Peak'!$A$3:BR$99,70,FALSE)-VLOOKUP($A59,'Import Peak Change'!$A$106:BR$202,70,FALSE)))</f>
        <v>0</v>
      </c>
      <c r="BS59" s="6">
        <f>IF(ISERROR(VLOOKUP($A59,'Import Peak'!$A$3:BS$99,71,FALSE)-VLOOKUP($A59,'Import Peak Change'!$A$106:BS$202,71,FALSE)),0,(VLOOKUP($A59,'Import Peak'!$A$3:BS$99,71,FALSE)-VLOOKUP($A59,'Import Peak Change'!$A$106:BS$202,71,FALSE)))</f>
        <v>0</v>
      </c>
      <c r="BT59" s="6">
        <f>IF(ISERROR(VLOOKUP($A59,'Import Peak'!$A$3:BT$99,72,FALSE)-VLOOKUP($A59,'Import Peak Change'!$A$106:BT$202,72,FALSE)),0,(VLOOKUP($A59,'Import Peak'!$A$3:BT$99,72,FALSE)-VLOOKUP($A59,'Import Peak Change'!$A$106:BT$202,72,FALSE)))</f>
        <v>0</v>
      </c>
      <c r="BU59" s="6">
        <f>IF(ISERROR(VLOOKUP($A59,'Import Peak'!$A$3:BU$99,73,FALSE)-VLOOKUP($A59,'Import Peak Change'!$A$106:BU$202,73,FALSE)),0,(VLOOKUP($A59,'Import Peak'!$A$3:BU$99,73,FALSE)-VLOOKUP($A59,'Import Peak Change'!$A$106:BU$202,73,FALSE)))</f>
        <v>0</v>
      </c>
      <c r="BV59" s="6">
        <f>IF(ISERROR(VLOOKUP($A59,'Import Peak'!$A$3:BV$99,74,FALSE)-VLOOKUP($A59,'Import Peak Change'!$A$106:BV$202,74,FALSE)),0,(VLOOKUP($A59,'Import Peak'!$A$3:BV$99,74,FALSE)-VLOOKUP($A59,'Import Peak Change'!$A$106:BV$202,74,FALSE)))</f>
        <v>0</v>
      </c>
      <c r="BW59" s="6">
        <f>IF(ISERROR(VLOOKUP($A59,'Import Peak'!$A$3:BW$99,75,FALSE)-VLOOKUP($A59,'Import Peak Change'!$A$106:BW$202,75,FALSE)),0,(VLOOKUP($A59,'Import Peak'!$A$3:BW$99,75,FALSE)-VLOOKUP($A59,'Import Peak Change'!$A$106:BW$202,75,FALSE)))</f>
        <v>0</v>
      </c>
      <c r="BX59" s="6">
        <f>IF(ISERROR(VLOOKUP($A59,'Import Peak'!$A$3:BX$99,76,FALSE)-VLOOKUP($A59,'Import Peak Change'!$A$106:BX$202,76,FALSE)),0,(VLOOKUP($A59,'Import Peak'!$A$3:BX$99,76,FALSE)-VLOOKUP($A59,'Import Peak Change'!$A$106:BX$202,76,FALSE)))</f>
        <v>0</v>
      </c>
      <c r="BY59" s="6">
        <f>IF(ISERROR(VLOOKUP($A59,'Import Peak'!$A$3:BY$99,77,FALSE)-VLOOKUP($A59,'Import Peak Change'!$A$106:BY$202,77,FALSE)),0,(VLOOKUP($A59,'Import Peak'!$A$3:BY$99,77,FALSE)-VLOOKUP($A59,'Import Peak Change'!$A$106:BY$202,77,FALSE)))</f>
        <v>0</v>
      </c>
      <c r="BZ59" s="6">
        <f>IF(ISERROR(VLOOKUP($A59,'Import Peak'!$A$3:BZ$99,78,FALSE)-VLOOKUP($A59,'Import Peak Change'!$A$106:BZ$202,78,FALSE)),0,(VLOOKUP($A59,'Import Peak'!$A$3:BZ$99,78,FALSE)-VLOOKUP($A59,'Import Peak Change'!$A$106:BZ$202,78,FALSE)))</f>
        <v>0</v>
      </c>
      <c r="CA59" s="6">
        <f>IF(ISERROR(VLOOKUP($A59,'Import Peak'!$A$3:CA$99,79,FALSE)-VLOOKUP($A59,'Import Peak Change'!$A$106:CA$202,79,FALSE)),0,(VLOOKUP($A59,'Import Peak'!$A$3:CA$99,79,FALSE)-VLOOKUP($A59,'Import Peak Change'!$A$106:CA$202,79,FALSE)))</f>
        <v>0</v>
      </c>
      <c r="CB59" s="6">
        <f>IF(ISERROR(VLOOKUP($A59,'Import Peak'!$A$3:CB$99,80,FALSE)-VLOOKUP($A59,'Import Peak Change'!$A$106:CB$202,80,FALSE)),0,(VLOOKUP($A59,'Import Peak'!$A$3:CB$99,80,FALSE)-VLOOKUP($A59,'Import Peak Change'!$A$106:CB$202,80,FALSE)))</f>
        <v>0</v>
      </c>
      <c r="CC59" s="6">
        <f>IF(ISERROR(VLOOKUP($A59,'Import Peak'!$A$3:CC$99,81,FALSE)-VLOOKUP($A59,'Import Peak Change'!$A$106:CC$202,81,FALSE)),0,(VLOOKUP($A59,'Import Peak'!$A$3:CC$99,81,FALSE)-VLOOKUP($A59,'Import Peak Change'!$A$106:CC$202,81,FALSE)))</f>
        <v>0</v>
      </c>
      <c r="CD59" s="6">
        <f>IF(ISERROR(VLOOKUP($A59,'Import Peak'!$A$3:CD$99,82,FALSE)-VLOOKUP($A59,'Import Peak Change'!$A$106:CD$202,82,FALSE)),0,(VLOOKUP($A59,'Import Peak'!$A$3:CD$99,82,FALSE)-VLOOKUP($A59,'Import Peak Change'!$A$106:CD$202,82,FALSE)))</f>
        <v>0</v>
      </c>
      <c r="CE59" s="6">
        <f>IF(ISERROR(VLOOKUP($A59,'Import Peak'!$A$3:CE$99,83,FALSE)-VLOOKUP($A59,'Import Peak Change'!$A$106:CE$202,83,FALSE)),0,(VLOOKUP($A59,'Import Peak'!$A$3:CE$99,83,FALSE)-VLOOKUP($A59,'Import Peak Change'!$A$106:CE$202,83,FALSE)))</f>
        <v>0</v>
      </c>
      <c r="CF59" s="6">
        <f>IF(ISERROR(VLOOKUP($A59,'Import Peak'!$A$3:CF$99,84,FALSE)-VLOOKUP($A59,'Import Peak Change'!$A$106:CF$202,84,FALSE)),0,(VLOOKUP($A59,'Import Peak'!$A$3:CF$99,84,FALSE)-VLOOKUP($A59,'Import Peak Change'!$A$106:CF$202,84,FALSE)))</f>
        <v>0</v>
      </c>
      <c r="CG59" s="6">
        <f>IF(ISERROR(VLOOKUP($A59,'Import Peak'!$A$3:CG$99,85,FALSE)-VLOOKUP($A59,'Import Peak Change'!$A$106:CG$202,85,FALSE)),0,(VLOOKUP($A59,'Import Peak'!$A$3:CG$99,85,FALSE)-VLOOKUP($A59,'Import Peak Change'!$A$106:CG$202,85,FALSE)))</f>
        <v>0</v>
      </c>
      <c r="CH59" s="6">
        <f>IF(ISERROR(VLOOKUP($A59,'Import Peak'!$A$3:CH$99,86,FALSE)-VLOOKUP($A59,'Import Peak Change'!$A$106:CH$202,86,FALSE)),0,(VLOOKUP($A59,'Import Peak'!$A$3:CH$99,86,FALSE)-VLOOKUP($A59,'Import Peak Change'!$A$106:CH$202,86,FALSE)))</f>
        <v>0</v>
      </c>
      <c r="CI59" s="6">
        <f>IF(ISERROR(VLOOKUP($A59,'Import Peak'!$A$3:CI$99,87,FALSE)-VLOOKUP($A59,'Import Peak Change'!$A$106:CI$202,87,FALSE)),0,(VLOOKUP($A59,'Import Peak'!$A$3:CI$99,87,FALSE)-VLOOKUP($A59,'Import Peak Change'!$A$106:CI$202,87,FALSE)))</f>
        <v>0</v>
      </c>
      <c r="CJ59" s="6">
        <f>IF(ISERROR(VLOOKUP($A59,'Import Peak'!$A$3:CJ$99,88,FALSE)-VLOOKUP($A59,'Import Peak Change'!$A$106:CJ$202,88,FALSE)),0,(VLOOKUP($A59,'Import Peak'!$A$3:CJ$99,88,FALSE)-VLOOKUP($A59,'Import Peak Change'!$A$106:CJ$202,88,FALSE)))</f>
        <v>0</v>
      </c>
      <c r="CK59" s="6">
        <f>IF(ISERROR(VLOOKUP($A59,'Import Peak'!$A$3:CK$99,89,FALSE)-VLOOKUP($A59,'Import Peak Change'!$A$106:CK$202,89,FALSE)),0,(VLOOKUP($A59,'Import Peak'!$A$3:CK$99,89,FALSE)-VLOOKUP($A59,'Import Peak Change'!$A$106:CK$202,89,FALSE)))</f>
        <v>0</v>
      </c>
      <c r="CL59" s="6">
        <f>IF(ISERROR(VLOOKUP($A59,'Import Peak'!$A$3:CL$99,90,FALSE)-VLOOKUP($A59,'Import Peak Change'!$A$106:CL$202,90,FALSE)),0,(VLOOKUP($A59,'Import Peak'!$A$3:CL$99,90,FALSE)-VLOOKUP($A59,'Import Peak Change'!$A$106:CL$202,90,FALSE)))</f>
        <v>0</v>
      </c>
      <c r="CM59" s="6">
        <f>IF(ISERROR(VLOOKUP($A59,'Import Peak'!$A$3:CM$99,91,FALSE)-VLOOKUP($A59,'Import Peak Change'!$A$106:CM$202,91,FALSE)),0,(VLOOKUP($A59,'Import Peak'!$A$3:CM$99,91,FALSE)-VLOOKUP($A59,'Import Peak Change'!$A$106:CM$202,91,FALSE)))</f>
        <v>0</v>
      </c>
      <c r="CN59" s="6">
        <f>IF(ISERROR(VLOOKUP($A59,'Import Peak'!$A$3:CN$99,92,FALSE)-VLOOKUP($A59,'Import Peak Change'!$A$106:CN$202,92,FALSE)),0,(VLOOKUP($A59,'Import Peak'!$A$3:CN$99,92,FALSE)-VLOOKUP($A59,'Import Peak Change'!$A$106:CN$202,92,FALSE)))</f>
        <v>0</v>
      </c>
      <c r="CO59" s="6">
        <f>IF(ISERROR(VLOOKUP($A59,'Import Peak'!$A$3:CO$99,93,FALSE)-VLOOKUP($A59,'Import Peak Change'!$A$106:CO$202,93,FALSE)),0,(VLOOKUP($A59,'Import Peak'!$A$3:CO$99,93,FALSE)-VLOOKUP($A59,'Import Peak Change'!$A$106:CO$202,93,FALSE)))</f>
        <v>0</v>
      </c>
      <c r="CP59" s="6">
        <f>IF(ISERROR(VLOOKUP($A59,'Import Peak'!$A$3:CP$99,94,FALSE)-VLOOKUP($A59,'Import Peak Change'!$A$106:CP$202,94,FALSE)),0,(VLOOKUP($A59,'Import Peak'!$A$3:CP$99,94,FALSE)-VLOOKUP($A59,'Import Peak Change'!$A$106:CP$202,94,FALSE)))</f>
        <v>0</v>
      </c>
      <c r="CQ59" s="6">
        <f>IF(ISERROR(VLOOKUP($A59,'Import Peak'!$A$3:CQ$99,95,FALSE)-VLOOKUP($A59,'Import Peak Change'!$A$106:CQ$202,95,FALSE)),0,(VLOOKUP($A59,'Import Peak'!$A$3:CQ$99,95,FALSE)-VLOOKUP($A59,'Import Peak Change'!$A$106:CQ$202,95,FALSE)))</f>
        <v>0</v>
      </c>
      <c r="CR59" s="6">
        <f>IF(ISERROR(VLOOKUP($A59,'Import Peak'!$A$3:CR$99,96,FALSE)-VLOOKUP($A59,'Import Peak Change'!$A$106:CR$202,96,FALSE)),0,(VLOOKUP($A59,'Import Peak'!$A$3:CR$99,96,FALSE)-VLOOKUP($A59,'Import Peak Change'!$A$106:CR$202,96,FALSE)))</f>
        <v>0</v>
      </c>
      <c r="CS59" s="6">
        <f>IF(ISERROR(VLOOKUP($A59,'Import Peak'!$A$3:CS$99,97,FALSE)-VLOOKUP($A59,'Import Peak Change'!$A$106:CS$202,97,FALSE)),0,(VLOOKUP($A59,'Import Peak'!$A$3:CS$99,97,FALSE)-VLOOKUP($A59,'Import Peak Change'!$A$106:CS$202,97,FALSE)))</f>
        <v>0</v>
      </c>
      <c r="CT59" s="6">
        <f>IF(ISERROR(VLOOKUP($A59,'Import Peak'!$A$3:CT$99,98,FALSE)-VLOOKUP($A59,'Import Peak Change'!$A$106:CT$202,98,FALSE)),0,(VLOOKUP($A59,'Import Peak'!$A$3:CT$99,98,FALSE)-VLOOKUP($A59,'Import Peak Change'!$A$106:CT$202,98,FALSE)))</f>
        <v>0</v>
      </c>
      <c r="CU59" s="6">
        <f>IF(ISERROR(VLOOKUP($A59,'Import Peak'!$A$3:CU$99,99,FALSE)-VLOOKUP($A59,'Import Peak Change'!$A$106:CU$202,99,FALSE)),0,(VLOOKUP($A59,'Import Peak'!$A$3:CU$99,99,FALSE)-VLOOKUP($A59,'Import Peak Change'!$A$106:CU$202,99,FALSE)))</f>
        <v>0</v>
      </c>
      <c r="CV59" s="6">
        <f>IF(ISERROR(VLOOKUP($A59,'Import Peak'!$A$3:CV$99,100,FALSE)-VLOOKUP($A59,'Import Peak Change'!$A$106:CV$202,100,FALSE)),0,(VLOOKUP($A59,'Import Peak'!$A$3:CV$99,100,FALSE)-VLOOKUP($A59,'Import Peak Change'!$A$106:CV$202,100,FALSE)))</f>
        <v>0</v>
      </c>
      <c r="CW59" s="6">
        <f>IF(ISERROR(VLOOKUP($A59,'Import Peak'!$A$3:CW$99,101,FALSE)-VLOOKUP($A59,'Import Peak Change'!$A$106:CW$202,101,FALSE)),0,(VLOOKUP($A59,'Import Peak'!$A$3:CW$99,101,FALSE)-VLOOKUP($A59,'Import Peak Change'!$A$106:CW$202,101,FALSE)))</f>
        <v>0</v>
      </c>
      <c r="CX59" s="6">
        <f>IF(ISERROR(VLOOKUP($A59,'Import Peak'!$A$3:CX$99,102,FALSE)-VLOOKUP($A59,'Import Peak Change'!$A$106:CX$202,102,FALSE)),0,(VLOOKUP($A59,'Import Peak'!$A$3:CX$99,102,FALSE)-VLOOKUP($A59,'Import Peak Change'!$A$106:CX$202,102,FALSE)))</f>
        <v>0</v>
      </c>
      <c r="CY59" s="6">
        <f>IF(ISERROR(VLOOKUP($A59,'Import Peak'!$A$3:CY$99,103,FALSE)-VLOOKUP($A59,'Import Peak Change'!$A$106:CY$202,103,FALSE)),0,(VLOOKUP($A59,'Import Peak'!$A$3:CY$99,103,FALSE)-VLOOKUP($A59,'Import Peak Change'!$A$106:CY$202,103,FALSE)))</f>
        <v>0</v>
      </c>
      <c r="CZ59" s="6">
        <f>IF(ISERROR(VLOOKUP($A59,'Import Peak'!$A$3:CZ$99,104,FALSE)-VLOOKUP($A59,'Import Peak Change'!$A$106:CZ$202,104,FALSE)),0,(VLOOKUP($A59,'Import Peak'!$A$3:CZ$99,104,FALSE)-VLOOKUP($A59,'Import Peak Change'!$A$106:CZ$202,104,FALSE)))</f>
        <v>0</v>
      </c>
      <c r="DA59" s="6">
        <f>IF(ISERROR(VLOOKUP($A59,'Import Peak'!$A$3:DA$99,105,FALSE)-VLOOKUP($A59,'Import Peak Change'!$A$106:DA$202,105,FALSE)),0,(VLOOKUP($A59,'Import Peak'!$A$3:DA$99,105,FALSE)-VLOOKUP($A59,'Import Peak Change'!$A$106:DA$202,105,FALSE)))</f>
        <v>0</v>
      </c>
      <c r="DB59" s="6">
        <f>IF(ISERROR(VLOOKUP($A59,'Import Peak'!$A$3:DB$99,106,FALSE)-VLOOKUP($A59,'Import Peak Change'!$A$106:DB$202,106,FALSE)),0,(VLOOKUP($A59,'Import Peak'!$A$3:DB$99,106,FALSE)-VLOOKUP($A59,'Import Peak Change'!$A$106:DB$202,106,FALSE)))</f>
        <v>0</v>
      </c>
      <c r="DC59" s="6">
        <f>IF(ISERROR(VLOOKUP($A59,'Import Peak'!$A$3:DC$99,107,FALSE)-VLOOKUP($A59,'Import Peak Change'!$A$106:DC$202,107,FALSE)),0,(VLOOKUP($A59,'Import Peak'!$A$3:DC$99,107,FALSE)-VLOOKUP($A59,'Import Peak Change'!$A$106:DC$202,107,FALSE)))</f>
        <v>0</v>
      </c>
      <c r="DD59" s="6">
        <f>IF(ISERROR(VLOOKUP($A59,'Import Peak'!$A$3:DD$99,108,FALSE)-VLOOKUP($A59,'Import Peak Change'!$A$106:DD$202,108,FALSE)),0,(VLOOKUP($A59,'Import Peak'!$A$3:DD$99,108,FALSE)-VLOOKUP($A59,'Import Peak Change'!$A$106:DD$202,108,FALSE)))</f>
        <v>0</v>
      </c>
      <c r="DE59" s="6">
        <f>IF(ISERROR(VLOOKUP($A59,'Import Peak'!$A$3:DE$99,109,FALSE)-VLOOKUP($A59,'Import Peak Change'!$A$106:DE$202,109,FALSE)),0,(VLOOKUP($A59,'Import Peak'!$A$3:DE$99,109,FALSE)-VLOOKUP($A59,'Import Peak Change'!$A$106:DE$202,109,FALSE)))</f>
        <v>0</v>
      </c>
      <c r="DF59" s="6">
        <f>IF(ISERROR(VLOOKUP($A59,'Import Peak'!$A$3:DF$99,110,FALSE)-VLOOKUP($A59,'Import Peak Change'!$A$106:DF$202,110,FALSE)),0,(VLOOKUP($A59,'Import Peak'!$A$3:DF$99,110,FALSE)-VLOOKUP($A59,'Import Peak Change'!$A$106:DF$202,110,FALSE)))</f>
        <v>0</v>
      </c>
      <c r="DG59" s="6">
        <f>IF(ISERROR(VLOOKUP($A59,'Import Peak'!$A$3:DG$99,111,FALSE)-VLOOKUP($A59,'Import Peak Change'!$A$106:DG$202,111,FALSE)),0,(VLOOKUP($A59,'Import Peak'!$A$3:DG$99,111,FALSE)-VLOOKUP($A59,'Import Peak Change'!$A$106:DG$202,111,FALSE)))</f>
        <v>0</v>
      </c>
      <c r="DH59" s="6">
        <f>IF(ISERROR(VLOOKUP($A59,'Import Peak'!$A$3:DH$99,112,FALSE)-VLOOKUP($A59,'Import Peak Change'!$A$106:DH$202,112,FALSE)),0,(VLOOKUP($A59,'Import Peak'!$A$3:DH$99,112,FALSE)-VLOOKUP($A59,'Import Peak Change'!$A$106:DH$202,112,FALSE)))</f>
        <v>0</v>
      </c>
      <c r="DI59" s="6">
        <f>IF(ISERROR(VLOOKUP($A59,'Import Peak'!$A$3:DI$99,113,FALSE)-VLOOKUP($A59,'Import Peak Change'!$A$106:DI$202,113,FALSE)),0,(VLOOKUP($A59,'Import Peak'!$A$3:DI$99,113,FALSE)-VLOOKUP($A59,'Import Peak Change'!$A$106:DI$202,113,FALSE)))</f>
        <v>0</v>
      </c>
      <c r="DJ59" s="6">
        <f>IF(ISERROR(VLOOKUP($A59,'Import Peak'!$A$3:DJ$99,114,FALSE)-VLOOKUP($A59,'Import Peak Change'!$A$106:DJ$202,114,FALSE)),0,(VLOOKUP($A59,'Import Peak'!$A$3:DJ$99,114,FALSE)-VLOOKUP($A59,'Import Peak Change'!$A$106:DJ$202,114,FALSE)))</f>
        <v>0</v>
      </c>
      <c r="DK59" s="6">
        <f>IF(ISERROR(VLOOKUP($A59,'Import Peak'!$A$3:DK$99,115,FALSE)-VLOOKUP($A59,'Import Peak Change'!$A$106:DK$202,115,FALSE)),0,(VLOOKUP($A59,'Import Peak'!$A$3:DK$99,115,FALSE)-VLOOKUP($A59,'Import Peak Change'!$A$106:DK$202,115,FALSE)))</f>
        <v>0</v>
      </c>
      <c r="DL59" s="6">
        <f>IF(ISERROR(VLOOKUP($A59,'Import Peak'!$A$3:DL$99,116,FALSE)-VLOOKUP($A59,'Import Peak Change'!$A$106:DL$202,116,FALSE)),0,(VLOOKUP($A59,'Import Peak'!$A$3:DL$99,116,FALSE)-VLOOKUP($A59,'Import Peak Change'!$A$106:DL$202,116,FALSE)))</f>
        <v>0</v>
      </c>
      <c r="DM59" s="6">
        <f>IF(ISERROR(VLOOKUP($A59,'Import Peak'!$A$3:DM$99,117,FALSE)-VLOOKUP($A59,'Import Peak Change'!$A$106:DM$202,117,FALSE)),0,(VLOOKUP($A59,'Import Peak'!$A$3:DM$99,117,FALSE)-VLOOKUP($A59,'Import Peak Change'!$A$106:DM$202,117,FALSE)))</f>
        <v>0</v>
      </c>
      <c r="DN59" s="6">
        <f>IF(ISERROR(VLOOKUP($A59,'Import Peak'!$A$3:DN$99,118,FALSE)-VLOOKUP($A59,'Import Peak Change'!$A$106:DN$202,118,FALSE)),0,(VLOOKUP($A59,'Import Peak'!$A$3:DN$99,118,FALSE)-VLOOKUP($A59,'Import Peak Change'!$A$106:DN$202,118,FALSE)))</f>
        <v>0</v>
      </c>
      <c r="DO59" s="6">
        <f>IF(ISERROR(VLOOKUP($A59,'Import Peak'!$A$3:DO$99,119,FALSE)-VLOOKUP($A59,'Import Peak Change'!$A$106:DO$202,119,FALSE)),0,(VLOOKUP($A59,'Import Peak'!$A$3:DO$99,119,FALSE)-VLOOKUP($A59,'Import Peak Change'!$A$106:DO$202,119,FALSE)))</f>
        <v>0</v>
      </c>
      <c r="DP59" s="6">
        <f>IF(ISERROR(VLOOKUP($A59,'Import Peak'!$A$3:DP$99,120,FALSE)-VLOOKUP($A59,'Import Peak Change'!$A$106:DP$202,120,FALSE)),0,(VLOOKUP($A59,'Import Peak'!$A$3:DP$99,120,FALSE)-VLOOKUP($A59,'Import Peak Change'!$A$106:DP$202,120,FALSE)))</f>
        <v>0</v>
      </c>
      <c r="DQ59" s="6">
        <f>IF(ISERROR(VLOOKUP($A59,'Import Peak'!$A$3:DQ$99,121,FALSE)-VLOOKUP($A59,'Import Peak Change'!$A$106:DQ$202,121,FALSE)),0,(VLOOKUP($A59,'Import Peak'!$A$3:DQ$99,121,FALSE)-VLOOKUP($A59,'Import Peak Change'!$A$106:DQ$202,121,FALSE)))</f>
        <v>0</v>
      </c>
      <c r="DR59" s="6">
        <f>IF(ISERROR(VLOOKUP($A59,'Import Peak'!$A$3:DR$99,122,FALSE)-VLOOKUP($A59,'Import Peak Change'!$A$106:DR$202,122,FALSE)),0,(VLOOKUP($A59,'Import Peak'!$A$3:DR$99,122,FALSE)-VLOOKUP($A59,'Import Peak Change'!$A$106:DR$202,122,FALSE)))</f>
        <v>0</v>
      </c>
      <c r="DS59" s="6">
        <f>IF(ISERROR(VLOOKUP($A59,'Import Peak'!$A$3:DS$99,123,FALSE)-VLOOKUP($A59,'Import Peak Change'!$A$106:DS$202,123,FALSE)),0,(VLOOKUP($A59,'Import Peak'!$A$3:DS$99,123,FALSE)-VLOOKUP($A59,'Import Peak Change'!$A$106:DS$202,123,FALSE)))</f>
        <v>0</v>
      </c>
      <c r="DT59" s="6">
        <f>IF(ISERROR(VLOOKUP($A59,'Import Peak'!$A$3:DT$99,124,FALSE)-VLOOKUP($A59,'Import Peak Change'!$A$106:DT$202,124,FALSE)),0,(VLOOKUP($A59,'Import Peak'!$A$3:DT$99,124,FALSE)-VLOOKUP($A59,'Import Peak Change'!$A$106:DT$202,124,FALSE)))</f>
        <v>0</v>
      </c>
      <c r="DU59" s="6">
        <f>IF(ISERROR(VLOOKUP($A59,'Import Peak'!$A$3:DU$99,125,FALSE)-VLOOKUP($A59,'Import Peak Change'!$A$106:DU$202,125,FALSE)),0,(VLOOKUP($A59,'Import Peak'!$A$3:DU$99,125,FALSE)-VLOOKUP($A59,'Import Peak Change'!$A$106:DU$202,125,FALSE)))</f>
        <v>0</v>
      </c>
      <c r="DV59" s="6">
        <f>IF(ISERROR(VLOOKUP($A59,'Import Peak'!$A$3:DV$99,126,FALSE)-VLOOKUP($A59,'Import Peak Change'!$A$106:DV$202,126,FALSE)),0,(VLOOKUP($A59,'Import Peak'!$A$3:DV$99,126,FALSE)-VLOOKUP($A59,'Import Peak Change'!$A$106:DV$202,126,FALSE)))</f>
        <v>0</v>
      </c>
      <c r="DW59" s="6">
        <f>IF(ISERROR(VLOOKUP($A59,'Import Peak'!$A$3:DW$99,127,FALSE)-VLOOKUP($A59,'Import Peak Change'!$A$106:DW$202,127,FALSE)),0,(VLOOKUP($A59,'Import Peak'!$A$3:DW$99,127,FALSE)-VLOOKUP($A59,'Import Peak Change'!$A$106:DW$202,127,FALSE)))</f>
        <v>0</v>
      </c>
      <c r="DX59" s="6">
        <f>IF(ISERROR(VLOOKUP($A59,'Import Peak'!$A$3:DX$99,128,FALSE)-VLOOKUP($A59,'Import Peak Change'!$A$106:DX$202,128,FALSE)),0,(VLOOKUP($A59,'Import Peak'!$A$3:DX$99,128,FALSE)-VLOOKUP($A59,'Import Peak Change'!$A$106:DX$202,128,FALSE)))</f>
        <v>0</v>
      </c>
      <c r="DY59" s="6">
        <f>IF(ISERROR(VLOOKUP($A59,'Import Peak'!$A$3:DY$99,129,FALSE)-VLOOKUP($A59,'Import Peak Change'!$A$106:DY$202,129,FALSE)),0,(VLOOKUP($A59,'Import Peak'!$A$3:DY$99,129,FALSE)-VLOOKUP($A59,'Import Peak Change'!$A$106:DY$202,129,FALSE)))</f>
        <v>0</v>
      </c>
      <c r="DZ59" s="6">
        <f>IF(ISERROR(VLOOKUP($A59,'Import Peak'!$A$3:DZ$99,130,FALSE)-VLOOKUP($A59,'Import Peak Change'!$A$106:DZ$202,130,FALSE)),0,(VLOOKUP($A59,'Import Peak'!$A$3:DZ$99,130,FALSE)-VLOOKUP($A59,'Import Peak Change'!$A$106:DZ$202,130,FALSE)))</f>
        <v>0</v>
      </c>
      <c r="EA59" s="6">
        <f>IF(ISERROR(VLOOKUP($A59,'Import Peak'!$A$3:EA$99,131,FALSE)-VLOOKUP($A59,'Import Peak Change'!$A$106:EA$202,131,FALSE)),0,(VLOOKUP($A59,'Import Peak'!$A$3:EA$99,131,FALSE)-VLOOKUP($A59,'Import Peak Change'!$A$106:EA$202,131,FALSE)))</f>
        <v>0</v>
      </c>
      <c r="EB59" s="6">
        <f>IF(ISERROR(VLOOKUP($A59,'Import Peak'!$A$3:EB$99,132,FALSE)-VLOOKUP($A59,'Import Peak Change'!$A$106:EB$202,132,FALSE)),0,(VLOOKUP($A59,'Import Peak'!$A$3:EB$99,132,FALSE)-VLOOKUP($A59,'Import Peak Change'!$A$106:EB$202,132,FALSE)))</f>
        <v>0</v>
      </c>
      <c r="EC59" s="6">
        <f>IF(ISERROR(VLOOKUP($A59,'Import Peak'!$A$3:EC$99,133,FALSE)-VLOOKUP($A59,'Import Peak Change'!$A$106:EC$202,133,FALSE)),0,(VLOOKUP($A59,'Import Peak'!$A$3:EC$99,133,FALSE)-VLOOKUP($A59,'Import Peak Change'!$A$106:EC$202,133,FALSE)))</f>
        <v>0</v>
      </c>
      <c r="ED59" s="6">
        <f>IF(ISERROR(VLOOKUP($A59,'Import Peak'!$A$3:ED$99,134,FALSE)-VLOOKUP($A59,'Import Peak Change'!$A$106:ED$202,134,FALSE)),0,(VLOOKUP($A59,'Import Peak'!$A$3:ED$99,134,FALSE)-VLOOKUP($A59,'Import Peak Change'!$A$106:ED$202,134,FALSE)))</f>
        <v>0</v>
      </c>
      <c r="EE59" s="6">
        <f>IF(ISERROR(VLOOKUP($A59,'Import Peak'!$A$3:EE$99,135,FALSE)-VLOOKUP($A59,'Import Peak Change'!$A$106:EE$202,135,FALSE)),0,(VLOOKUP($A59,'Import Peak'!$A$3:EE$99,135,FALSE)-VLOOKUP($A59,'Import Peak Change'!$A$106:EE$202,135,FALSE)))</f>
        <v>0</v>
      </c>
      <c r="EF59" s="6">
        <f>IF(ISERROR(VLOOKUP($A59,'Import Peak'!$A$3:EF$99,136,FALSE)-VLOOKUP($A59,'Import Peak Change'!$A$106:EF$202,136,FALSE)),0,(VLOOKUP($A59,'Import Peak'!$A$3:EF$99,136,FALSE)-VLOOKUP($A59,'Import Peak Change'!$A$106:EF$202,136,FALSE)))</f>
        <v>0</v>
      </c>
      <c r="EG59" s="6">
        <f>IF(ISERROR(VLOOKUP($A59,'Import Peak'!$A$3:EG$99,137,FALSE)-VLOOKUP($A59,'Import Peak Change'!$A$106:EG$202,137,FALSE)),0,(VLOOKUP($A59,'Import Peak'!$A$3:EG$99,137,FALSE)-VLOOKUP($A59,'Import Peak Change'!$A$106:EG$202,137,FALSE)))</f>
        <v>0</v>
      </c>
      <c r="EH59" s="6">
        <f>IF(ISERROR(VLOOKUP($A59,'Import Peak'!$A$3:EH$99,138,FALSE)-VLOOKUP($A59,'Import Peak Change'!$A$106:EH$202,138,FALSE)),0,(VLOOKUP($A59,'Import Peak'!$A$3:EH$99,138,FALSE)-VLOOKUP($A59,'Import Peak Change'!$A$106:EH$202,138,FALSE)))</f>
        <v>0</v>
      </c>
      <c r="EI59" s="6">
        <f>IF(ISERROR(VLOOKUP($A59,'Import Peak'!$A$3:EI$99,139,FALSE)-VLOOKUP($A59,'Import Peak Change'!$A$106:EI$202,139,FALSE)),0,(VLOOKUP($A59,'Import Peak'!$A$3:EI$99,139,FALSE)-VLOOKUP($A59,'Import Peak Change'!$A$106:EI$202,139,FALSE)))</f>
        <v>0</v>
      </c>
      <c r="EJ59" s="6">
        <f>IF(ISERROR(VLOOKUP($A59,'Import Peak'!$A$3:EJ$99,140,FALSE)-VLOOKUP($A59,'Import Peak Change'!$A$106:EJ$202,140,FALSE)),0,(VLOOKUP($A59,'Import Peak'!$A$3:EJ$99,140,FALSE)-VLOOKUP($A59,'Import Peak Change'!$A$106:EJ$202,140,FALSE)))</f>
        <v>0</v>
      </c>
      <c r="EK59" s="6">
        <f>IF(ISERROR(VLOOKUP($A59,'Import Peak'!$A$3:EK$99,141,FALSE)-VLOOKUP($A59,'Import Peak Change'!$A$106:EK$202,141,FALSE)),0,(VLOOKUP($A59,'Import Peak'!$A$3:EK$99,141,FALSE)-VLOOKUP($A59,'Import Peak Change'!$A$106:EK$202,141,FALSE)))</f>
        <v>0</v>
      </c>
      <c r="EL59" s="6">
        <f>IF(ISERROR(VLOOKUP($A59,'Import Peak'!$A$3:EL$99,142,FALSE)-VLOOKUP($A59,'Import Peak Change'!$A$106:EL$202,142,FALSE)),0,(VLOOKUP($A59,'Import Peak'!$A$3:EL$99,142,FALSE)-VLOOKUP($A59,'Import Peak Change'!$A$106:EL$202,142,FALSE)))</f>
        <v>0</v>
      </c>
      <c r="EM59" s="6">
        <f>IF(ISERROR(VLOOKUP($A59,'Import Peak'!$A$3:EM$99,143,FALSE)-VLOOKUP($A59,'Import Peak Change'!$A$106:EM$202,143,FALSE)),0,(VLOOKUP($A59,'Import Peak'!$A$3:EM$99,143,FALSE)-VLOOKUP($A59,'Import Peak Change'!$A$106:EM$202,143,FALSE)))</f>
        <v>0</v>
      </c>
      <c r="EN59" s="6">
        <f>IF(ISERROR(VLOOKUP($A59,'Import Peak'!$A$3:EN$99,144,FALSE)-VLOOKUP($A59,'Import Peak Change'!$A$106:EN$202,144,FALSE)),0,(VLOOKUP($A59,'Import Peak'!$A$3:EN$99,144,FALSE)-VLOOKUP($A59,'Import Peak Change'!$A$106:EN$202,144,FALSE)))</f>
        <v>0</v>
      </c>
      <c r="EO59" s="6">
        <f>IF(ISERROR(VLOOKUP($A59,'Import Peak'!$A$3:EO$99,145,FALSE)-VLOOKUP($A59,'Import Peak Change'!$A$106:EO$202,145,FALSE)),0,(VLOOKUP($A59,'Import Peak'!$A$3:EO$99,145,FALSE)-VLOOKUP($A59,'Import Peak Change'!$A$106:EO$202,145,FALSE)))</f>
        <v>0</v>
      </c>
      <c r="EP59" s="6">
        <f>IF(ISERROR(VLOOKUP($A59,'Import Peak'!$A$3:EP$99,146,FALSE)-VLOOKUP($A59,'Import Peak Change'!$A$106:EP$202,146,FALSE)),0,(VLOOKUP($A59,'Import Peak'!$A$3:EP$99,146,FALSE)-VLOOKUP($A59,'Import Peak Change'!$A$106:EP$202,146,FALSE)))</f>
        <v>0</v>
      </c>
      <c r="EQ59" s="6">
        <f>IF(ISERROR(VLOOKUP($A59,'Import Peak'!$A$3:EQ$99,147,FALSE)-VLOOKUP($A59,'Import Peak Change'!$A$106:EQ$202,147,FALSE)),0,(VLOOKUP($A59,'Import Peak'!$A$3:EQ$99,147,FALSE)-VLOOKUP($A59,'Import Peak Change'!$A$106:EQ$202,147,FALSE)))</f>
        <v>0</v>
      </c>
      <c r="ER59" s="6">
        <f>IF(ISERROR(VLOOKUP($A59,'Import Peak'!$A$3:ER$99,148,FALSE)-VLOOKUP($A59,'Import Peak Change'!$A$106:ER$202,148,FALSE)),0,(VLOOKUP($A59,'Import Peak'!$A$3:ER$99,148,FALSE)-VLOOKUP($A59,'Import Peak Change'!$A$106:ER$202,148,FALSE)))</f>
        <v>0</v>
      </c>
      <c r="ES59" s="6">
        <f>IF(ISERROR(VLOOKUP($A59,'Import Peak'!$A$3:ES$99,149,FALSE)-VLOOKUP($A59,'Import Peak Change'!$A$106:ES$202,149,FALSE)),0,(VLOOKUP($A59,'Import Peak'!$A$3:ES$99,149,FALSE)-VLOOKUP($A59,'Import Peak Change'!$A$106:ES$202,149,FALSE)))</f>
        <v>0</v>
      </c>
      <c r="ET59" s="6">
        <f>IF(ISERROR(VLOOKUP($A59,'Import Peak'!$A$3:ET$99,150,FALSE)-VLOOKUP($A59,'Import Peak Change'!$A$106:ET$202,150,FALSE)),0,(VLOOKUP($A59,'Import Peak'!$A$3:ET$99,150,FALSE)-VLOOKUP($A59,'Import Peak Change'!$A$106:ET$202,150,FALSE)))</f>
        <v>0</v>
      </c>
      <c r="EU59" s="6">
        <f>IF(ISERROR(VLOOKUP($A59,'Import Peak'!$A$3:EU$99,151,FALSE)-VLOOKUP($A59,'Import Peak Change'!$A$106:EU$202,151,FALSE)),0,(VLOOKUP($A59,'Import Peak'!$A$3:EU$99,151,FALSE)-VLOOKUP($A59,'Import Peak Change'!$A$106:EU$202,151,FALSE)))</f>
        <v>0</v>
      </c>
      <c r="EV59" s="6">
        <f>IF(ISERROR(VLOOKUP($A59,'Import Peak'!$A$3:EV$99,152,FALSE)-VLOOKUP($A59,'Import Peak Change'!$A$106:EV$202,152,FALSE)),0,(VLOOKUP($A59,'Import Peak'!$A$3:EV$99,152,FALSE)-VLOOKUP($A59,'Import Peak Change'!$A$106:EV$202,152,FALSE)))</f>
        <v>0</v>
      </c>
      <c r="EW59" s="6">
        <f>IF(ISERROR(VLOOKUP($A59,'Import Peak'!$A$3:EW$99,153,FALSE)-VLOOKUP($A59,'Import Peak Change'!$A$106:EW$202,153,FALSE)),0,(VLOOKUP($A59,'Import Peak'!$A$3:EW$99,153,FALSE)-VLOOKUP($A59,'Import Peak Change'!$A$106:EW$202,153,FALSE)))</f>
        <v>0</v>
      </c>
      <c r="EX59" s="6">
        <f>IF(ISERROR(VLOOKUP($A59,'Import Peak'!$A$3:EX$99,154,FALSE)-VLOOKUP($A59,'Import Peak Change'!$A$106:EX$202,154,FALSE)),0,(VLOOKUP($A59,'Import Peak'!$A$3:EX$99,154,FALSE)-VLOOKUP($A59,'Import Peak Change'!$A$106:EX$202,154,FALSE)))</f>
        <v>0</v>
      </c>
      <c r="EY59" s="6">
        <f>IF(ISERROR(VLOOKUP($A59,'Import Peak'!$A$3:EY$99,155,FALSE)-VLOOKUP($A59,'Import Peak Change'!$A$106:EY$202,155,FALSE)),0,(VLOOKUP($A59,'Import Peak'!$A$3:EY$99,155,FALSE)-VLOOKUP($A59,'Import Peak Change'!$A$106:EY$202,155,FALSE)))</f>
        <v>0</v>
      </c>
      <c r="EZ59" s="6">
        <f>IF(ISERROR(VLOOKUP($A59,'Import Peak'!$A$3:EZ$99,156,FALSE)-VLOOKUP($A59,'Import Peak Change'!$A$106:EZ$202,156,FALSE)),0,(VLOOKUP($A59,'Import Peak'!$A$3:EZ$99,156,FALSE)-VLOOKUP($A59,'Import Peak Change'!$A$106:EZ$202,156,FALSE)))</f>
        <v>0</v>
      </c>
      <c r="FA59" s="6">
        <f>IF(ISERROR(VLOOKUP($A59,'Import Peak'!$A$3:FA$99,157,FALSE)-VLOOKUP($A59,'Import Peak Change'!$A$106:FA$202,157,FALSE)),0,(VLOOKUP($A59,'Import Peak'!$A$3:FA$99,157,FALSE)-VLOOKUP($A59,'Import Peak Change'!$A$106:FA$202,157,FALSE)))</f>
        <v>0</v>
      </c>
      <c r="FB59" s="6">
        <f>IF(ISERROR(VLOOKUP($A59,'Import Peak'!$A$3:FB$99,158,FALSE)-VLOOKUP($A59,'Import Peak Change'!$A$106:FB$202,158,FALSE)),0,(VLOOKUP($A59,'Import Peak'!$A$3:FB$99,158,FALSE)-VLOOKUP($A59,'Import Peak Change'!$A$106:FB$202,158,FALSE)))</f>
        <v>0</v>
      </c>
      <c r="FC59" s="6">
        <f>IF(ISERROR(VLOOKUP($A59,'Import Peak'!$A$3:FC$99,159,FALSE)-VLOOKUP($A59,'Import Peak Change'!$A$106:FC$202,159,FALSE)),0,(VLOOKUP($A59,'Import Peak'!$A$3:FC$99,159,FALSE)-VLOOKUP($A59,'Import Peak Change'!$A$106:FC$202,159,FALSE)))</f>
        <v>0</v>
      </c>
      <c r="FD59" s="6">
        <f>IF(ISERROR(VLOOKUP($A59,'Import Peak'!$A$3:FD$99,160,FALSE)-VLOOKUP($A59,'Import Peak Change'!$A$106:FD$202,160,FALSE)),0,(VLOOKUP($A59,'Import Peak'!$A$3:FD$99,160,FALSE)-VLOOKUP($A59,'Import Peak Change'!$A$106:FD$202,160,FALSE)))</f>
        <v>0</v>
      </c>
      <c r="FE59" s="6">
        <f>IF(ISERROR(VLOOKUP($A59,'Import Peak'!$A$3:FE$99,161,FALSE)-VLOOKUP($A59,'Import Peak Change'!$A$106:FE$202,161,FALSE)),0,(VLOOKUP($A59,'Import Peak'!$A$3:FE$99,161,FALSE)-VLOOKUP($A59,'Import Peak Change'!$A$106:FE$202,161,FALSE)))</f>
        <v>0</v>
      </c>
      <c r="FF59" s="6">
        <f>IF(ISERROR(VLOOKUP($A59,'Import Peak'!$A$3:FF$99,162,FALSE)-VLOOKUP($A59,'Import Peak Change'!$A$106:FF$202,162,FALSE)),0,(VLOOKUP($A59,'Import Peak'!$A$3:FF$99,162,FALSE)-VLOOKUP($A59,'Import Peak Change'!$A$106:FF$202,162,FALSE)))</f>
        <v>0</v>
      </c>
      <c r="FG59" s="6">
        <f>IF(ISERROR(VLOOKUP($A59,'Import Peak'!$A$3:FG$99,163,FALSE)-VLOOKUP($A59,'Import Peak Change'!$A$106:FG$202,163,FALSE)),0,(VLOOKUP($A59,'Import Peak'!$A$3:FG$99,163,FALSE)-VLOOKUP($A59,'Import Peak Change'!$A$106:FG$202,163,FALSE)))</f>
        <v>0</v>
      </c>
      <c r="FH59" s="6">
        <f>IF(ISERROR(VLOOKUP($A59,'Import Peak'!$A$3:FH$99,164,FALSE)-VLOOKUP($A59,'Import Peak Change'!$A$106:FH$202,164,FALSE)),0,(VLOOKUP($A59,'Import Peak'!$A$3:FH$99,164,FALSE)-VLOOKUP($A59,'Import Peak Change'!$A$106:FH$202,164,FALSE)))</f>
        <v>0</v>
      </c>
      <c r="FI59" s="6">
        <f>IF(ISERROR(VLOOKUP($A59,'Import Peak'!$A$3:FI$99,165,FALSE)-VLOOKUP($A59,'Import Peak Change'!$A$106:FI$202,165,FALSE)),0,(VLOOKUP($A59,'Import Peak'!$A$3:FI$99,165,FALSE)-VLOOKUP($A59,'Import Peak Change'!$A$106:FI$202,165,FALSE)))</f>
        <v>0</v>
      </c>
      <c r="FJ59" s="6">
        <f>IF(ISERROR(VLOOKUP($A59,'Import Peak'!$A$3:FJ$99,166,FALSE)-VLOOKUP($A59,'Import Peak Change'!$A$106:FJ$202,166,FALSE)),0,(VLOOKUP($A59,'Import Peak'!$A$3:FJ$99,166,FALSE)-VLOOKUP($A59,'Import Peak Change'!$A$106:FJ$202,166,FALSE)))</f>
        <v>0</v>
      </c>
      <c r="FK59" s="6">
        <f>IF(ISERROR(VLOOKUP($A59,'Import Peak'!$A$3:FK$99,167,FALSE)-VLOOKUP($A59,'Import Peak Change'!$A$106:FK$202,167,FALSE)),0,(VLOOKUP($A59,'Import Peak'!$A$3:FK$99,167,FALSE)-VLOOKUP($A59,'Import Peak Change'!$A$106:FK$202,167,FALSE)))</f>
        <v>0</v>
      </c>
      <c r="FL59" s="6">
        <f>IF(ISERROR(VLOOKUP($A59,'Import Peak'!$A$3:FL$99,168,FALSE)-VLOOKUP($A59,'Import Peak Change'!$A$106:FL$202,168,FALSE)),0,(VLOOKUP($A59,'Import Peak'!$A$3:FL$99,168,FALSE)-VLOOKUP($A59,'Import Peak Change'!$A$106:FL$202,168,FALSE)))</f>
        <v>0</v>
      </c>
      <c r="FM59" s="6">
        <f>IF(ISERROR(VLOOKUP($A59,'Import Peak'!$A$3:FM$99,169,FALSE)-VLOOKUP($A59,'Import Peak Change'!$A$106:FM$202,169,FALSE)),0,(VLOOKUP($A59,'Import Peak'!$A$3:FM$99,169,FALSE)-VLOOKUP($A59,'Import Peak Change'!$A$106:FM$202,169,FALSE)))</f>
        <v>0</v>
      </c>
      <c r="FN59" s="6">
        <f>IF(ISERROR(VLOOKUP($A59,'Import Peak'!$A$3:FN$99,170,FALSE)-VLOOKUP($A59,'Import Peak Change'!$A$106:FN$202,170,FALSE)),0,(VLOOKUP($A59,'Import Peak'!$A$3:FN$99,170,FALSE)-VLOOKUP($A59,'Import Peak Change'!$A$106:FN$202,170,FALSE)))</f>
        <v>0</v>
      </c>
      <c r="FO59" s="6">
        <f>IF(ISERROR(VLOOKUP($A59,'Import Peak'!$A$3:FO$99,171,FALSE)-VLOOKUP($A59,'Import Peak Change'!$A$106:FO$202,171,FALSE)),0,(VLOOKUP($A59,'Import Peak'!$A$3:FO$99,171,FALSE)-VLOOKUP($A59,'Import Peak Change'!$A$106:FO$202,171,FALSE)))</f>
        <v>0</v>
      </c>
      <c r="FP59" s="6">
        <f>IF(ISERROR(VLOOKUP($A59,'Import Peak'!$A$3:FP$99,172,FALSE)-VLOOKUP($A59,'Import Peak Change'!$A$106:FP$202,172,FALSE)),0,(VLOOKUP($A59,'Import Peak'!$A$3:FP$99,172,FALSE)-VLOOKUP($A59,'Import Peak Change'!$A$106:FP$202,172,FALSE)))</f>
        <v>0</v>
      </c>
      <c r="FQ59" s="6">
        <f>IF(ISERROR(VLOOKUP($A59,'Import Peak'!$A$3:FQ$99,173,FALSE)-VLOOKUP($A59,'Import Peak Change'!$A$106:FQ$202,173,FALSE)),0,(VLOOKUP($A59,'Import Peak'!$A$3:FQ$99,173,FALSE)-VLOOKUP($A59,'Import Peak Change'!$A$106:FQ$202,173,FALSE)))</f>
        <v>0</v>
      </c>
      <c r="FR59" s="6">
        <f>IF(ISERROR(VLOOKUP($A59,'Import Peak'!$A$3:FR$99,174,FALSE)-VLOOKUP($A59,'Import Peak Change'!$A$106:FR$202,174,FALSE)),0,(VLOOKUP($A59,'Import Peak'!$A$3:FR$99,174,FALSE)-VLOOKUP($A59,'Import Peak Change'!$A$106:FR$202,174,FALSE)))</f>
        <v>0</v>
      </c>
      <c r="FS59" s="6">
        <f>IF(ISERROR(VLOOKUP($A59,'Import Peak'!$A$3:FS$99,175,FALSE)-VLOOKUP($A59,'Import Peak Change'!$A$106:FS$202,175,FALSE)),0,(VLOOKUP($A59,'Import Peak'!$A$3:FS$99,175,FALSE)-VLOOKUP($A59,'Import Peak Change'!$A$106:FS$202,175,FALSE)))</f>
        <v>0</v>
      </c>
      <c r="FT59" s="6">
        <f>IF(ISERROR(VLOOKUP($A59,'Import Peak'!$A$3:FT$99,176,FALSE)-VLOOKUP($A59,'Import Peak Change'!$A$106:FT$202,176,FALSE)),0,(VLOOKUP($A59,'Import Peak'!$A$3:FT$99,176,FALSE)-VLOOKUP($A59,'Import Peak Change'!$A$106:FT$202,176,FALSE)))</f>
        <v>0</v>
      </c>
      <c r="FU59" s="6">
        <f>IF(ISERROR(VLOOKUP($A59,'Import Peak'!$A$3:FU$99,177,FALSE)-VLOOKUP($A59,'Import Peak Change'!$A$106:FU$202,177,FALSE)),0,(VLOOKUP($A59,'Import Peak'!$A$3:FU$99,177,FALSE)-VLOOKUP($A59,'Import Peak Change'!$A$106:FU$202,177,FALSE)))</f>
        <v>0</v>
      </c>
      <c r="FV59" s="6">
        <f>IF(ISERROR(VLOOKUP($A59,'Import Peak'!$A$3:FV$99,178,FALSE)-VLOOKUP($A59,'Import Peak Change'!$A$106:FV$202,178,FALSE)),0,(VLOOKUP($A59,'Import Peak'!$A$3:FV$99,178,FALSE)-VLOOKUP($A59,'Import Peak Change'!$A$106:FV$202,178,FALSE)))</f>
        <v>0</v>
      </c>
      <c r="FW59" s="6">
        <f>IF(ISERROR(VLOOKUP($A59,'Import Peak'!$A$3:FW$99,179,FALSE)-VLOOKUP($A59,'Import Peak Change'!$A$106:FW$202,179,FALSE)),0,(VLOOKUP($A59,'Import Peak'!$A$3:FW$99,179,FALSE)-VLOOKUP($A59,'Import Peak Change'!$A$106:FW$202,179,FALSE)))</f>
        <v>0</v>
      </c>
      <c r="FX59" s="6">
        <f>IF(ISERROR(VLOOKUP($A59,'Import Peak'!$A$3:FX$99,180,FALSE)-VLOOKUP($A59,'Import Peak Change'!$A$106:FX$202,180,FALSE)),0,(VLOOKUP($A59,'Import Peak'!$A$3:FX$99,180,FALSE)-VLOOKUP($A59,'Import Peak Change'!$A$106:FX$202,180,FALSE)))</f>
        <v>0</v>
      </c>
      <c r="FY59" s="6">
        <f>IF(ISERROR(VLOOKUP($A59,'Import Peak'!$A$3:FY$99,181,FALSE)-VLOOKUP($A59,'Import Peak Change'!$A$106:FY$202,181,FALSE)),0,(VLOOKUP($A59,'Import Peak'!$A$3:FY$99,181,FALSE)-VLOOKUP($A59,'Import Peak Change'!$A$106:FY$202,181,FALSE)))</f>
        <v>0</v>
      </c>
      <c r="FZ59" s="6">
        <f>IF(ISERROR(VLOOKUP($A59,'Import Peak'!$A$3:FZ$99,182,FALSE)-VLOOKUP($A59,'Import Peak Change'!$A$106:FZ$202,182,FALSE)),0,(VLOOKUP($A59,'Import Peak'!$A$3:FZ$99,182,FALSE)-VLOOKUP($A59,'Import Peak Change'!$A$106:FZ$202,182,FALSE)))</f>
        <v>0</v>
      </c>
      <c r="GA59" s="6">
        <f>IF(ISERROR(VLOOKUP($A59,'Import Peak'!$A$3:GA$99,183,FALSE)-VLOOKUP($A59,'Import Peak Change'!$A$106:GA$202,183,FALSE)),0,(VLOOKUP($A59,'Import Peak'!$A$3:GA$99,183,FALSE)-VLOOKUP($A59,'Import Peak Change'!$A$106:GA$202,183,FALSE)))</f>
        <v>0</v>
      </c>
      <c r="GB59" s="6">
        <f>IF(ISERROR(VLOOKUP($A59,'Import Peak'!$A$3:GB$99,184,FALSE)-VLOOKUP($A59,'Import Peak Change'!$A$106:GB$202,184,FALSE)),0,(VLOOKUP($A59,'Import Peak'!$A$3:GB$99,184,FALSE)-VLOOKUP($A59,'Import Peak Change'!$A$106:GB$202,184,FALSE)))</f>
        <v>0</v>
      </c>
      <c r="GC59" s="6">
        <f>IF(ISERROR(VLOOKUP($A59,'Import Peak'!$A$3:GC$99,185,FALSE)-VLOOKUP($A59,'Import Peak Change'!$A$106:GC$202,185,FALSE)),0,(VLOOKUP($A59,'Import Peak'!$A$3:GC$99,185,FALSE)-VLOOKUP($A59,'Import Peak Change'!$A$106:GC$202,185,FALSE)))</f>
        <v>0</v>
      </c>
      <c r="GD59" s="6">
        <f>IF(ISERROR(VLOOKUP($A59,'Import Peak'!$A$3:GD$99,186,FALSE)-VLOOKUP($A59,'Import Peak Change'!$A$106:GD$202,186,FALSE)),0,(VLOOKUP($A59,'Import Peak'!$A$3:GD$99,186,FALSE)-VLOOKUP($A59,'Import Peak Change'!$A$106:GD$202,186,FALSE)))</f>
        <v>0</v>
      </c>
      <c r="GE59" s="6">
        <f>IF(ISERROR(VLOOKUP($A59,'Import Peak'!$A$3:GE$99,187,FALSE)-VLOOKUP($A59,'Import Peak Change'!$A$106:GE$202,187,FALSE)),0,(VLOOKUP($A59,'Import Peak'!$A$3:GE$99,187,FALSE)-VLOOKUP($A59,'Import Peak Change'!$A$106:GE$202,187,FALSE)))</f>
        <v>0</v>
      </c>
      <c r="GF59" s="6">
        <f>IF(ISERROR(VLOOKUP($A59,'Import Peak'!$A$3:GF$99,188,FALSE)-VLOOKUP($A59,'Import Peak Change'!$A$106:GF$202,188,FALSE)),0,(VLOOKUP($A59,'Import Peak'!$A$3:GF$99,188,FALSE)-VLOOKUP($A59,'Import Peak Change'!$A$106:GF$202,188,FALSE)))</f>
        <v>0</v>
      </c>
      <c r="GG59" s="6">
        <f>IF(ISERROR(VLOOKUP($A59,'Import Peak'!$A$3:GG$99,189,FALSE)-VLOOKUP($A59,'Import Peak Change'!$A$106:GG$202,189,FALSE)),0,(VLOOKUP($A59,'Import Peak'!$A$3:GG$99,189,FALSE)-VLOOKUP($A59,'Import Peak Change'!$A$106:GG$202,189,FALSE)))</f>
        <v>0</v>
      </c>
      <c r="GH59" s="6">
        <f>IF(ISERROR(VLOOKUP($A59,'Import Peak'!$A$3:GH$99,190,FALSE)-VLOOKUP($A59,'Import Peak Change'!$A$106:GH$202,190,FALSE)),0,(VLOOKUP($A59,'Import Peak'!$A$3:GH$99,190,FALSE)-VLOOKUP($A59,'Import Peak Change'!$A$106:GH$202,190,FALSE)))</f>
        <v>0</v>
      </c>
      <c r="GI59" s="6">
        <f>IF(ISERROR(VLOOKUP($A59,'Import Peak'!$A$3:GI$99,191,FALSE)-VLOOKUP($A59,'Import Peak Change'!$A$106:GI$202,191,FALSE)),0,(VLOOKUP($A59,'Import Peak'!$A$3:GI$99,191,FALSE)-VLOOKUP($A59,'Import Peak Change'!$A$106:GI$202,191,FALSE)))</f>
        <v>0</v>
      </c>
      <c r="GJ59" s="6">
        <f>IF(ISERROR(VLOOKUP($A59,'Import Peak'!$A$3:GJ$99,192,FALSE)-VLOOKUP($A59,'Import Peak Change'!$A$106:GJ$202,192,FALSE)),0,(VLOOKUP($A59,'Import Peak'!$A$3:GJ$99,192,FALSE)-VLOOKUP($A59,'Import Peak Change'!$A$106:GJ$202,192,FALSE)))</f>
        <v>0</v>
      </c>
      <c r="GK59" s="6">
        <f>IF(ISERROR(VLOOKUP($A59,'Import Peak'!$A$3:GK$99,193,FALSE)-VLOOKUP($A59,'Import Peak Change'!$A$106:GK$202,193,FALSE)),0,(VLOOKUP($A59,'Import Peak'!$A$3:GK$99,193,FALSE)-VLOOKUP($A59,'Import Peak Change'!$A$106:GK$202,193,FALSE)))</f>
        <v>0</v>
      </c>
      <c r="GL59" s="6">
        <f>IF(ISERROR(VLOOKUP($A59,'Import Peak'!$A$3:GL$99,194,FALSE)-VLOOKUP($A59,'Import Peak Change'!$A$106:GL$202,194,FALSE)),0,(VLOOKUP($A59,'Import Peak'!$A$3:GL$99,194,FALSE)-VLOOKUP($A59,'Import Peak Change'!$A$106:GL$202,194,FALSE)))</f>
        <v>0</v>
      </c>
      <c r="GM59" s="6">
        <f>IF(ISERROR(VLOOKUP($A59,'Import Peak'!$A$3:GM$99,195,FALSE)-VLOOKUP($A59,'Import Peak Change'!$A$106:GM$202,195,FALSE)),0,(VLOOKUP($A59,'Import Peak'!$A$3:GM$99,195,FALSE)-VLOOKUP($A59,'Import Peak Change'!$A$106:GM$202,195,FALSE)))</f>
        <v>0</v>
      </c>
      <c r="GN59" s="6">
        <f>IF(ISERROR(VLOOKUP($A59,'Import Peak'!$A$3:GN$99,196,FALSE)-VLOOKUP($A59,'Import Peak Change'!$A$106:GN$202,196,FALSE)),0,(VLOOKUP($A59,'Import Peak'!$A$3:GN$99,196,FALSE)-VLOOKUP($A59,'Import Peak Change'!$A$106:GN$202,196,FALSE)))</f>
        <v>0</v>
      </c>
      <c r="GO59" s="6">
        <f>IF(ISERROR(VLOOKUP($A59,'Import Peak'!$A$3:GO$99,197,FALSE)-VLOOKUP($A59,'Import Peak Change'!$A$106:GO$202,197,FALSE)),0,(VLOOKUP($A59,'Import Peak'!$A$3:GO$99,197,FALSE)-VLOOKUP($A59,'Import Peak Change'!$A$106:GO$202,197,FALSE)))</f>
        <v>0</v>
      </c>
      <c r="GP59" s="6">
        <f>IF(ISERROR(VLOOKUP($A59,'Import Peak'!$A$3:GP$99,198,FALSE)-VLOOKUP($A59,'Import Peak Change'!$A$106:GP$202,198,FALSE)),0,(VLOOKUP($A59,'Import Peak'!$A$3:GP$99,198,FALSE)-VLOOKUP($A59,'Import Peak Change'!$A$106:GP$202,198,FALSE)))</f>
        <v>0</v>
      </c>
      <c r="GQ59" s="6">
        <f>IF(ISERROR(VLOOKUP($A59,'Import Peak'!$A$3:GQ$99,199,FALSE)-VLOOKUP($A59,'Import Peak Change'!$A$106:GQ$202,199,FALSE)),0,(VLOOKUP($A59,'Import Peak'!$A$3:GQ$99,199,FALSE)-VLOOKUP($A59,'Import Peak Change'!$A$106:GQ$202,199,FALSE)))</f>
        <v>0</v>
      </c>
      <c r="GR59" s="6">
        <f>IF(ISERROR(VLOOKUP($A59,'Import Peak'!$A$3:GR$99,200,FALSE)-VLOOKUP($A59,'Import Peak Change'!$A$106:GR$202,200,FALSE)),0,(VLOOKUP($A59,'Import Peak'!$A$3:GR$99,200,FALSE)-VLOOKUP($A59,'Import Peak Change'!$A$106:GR$202,200,FALSE)))</f>
        <v>0</v>
      </c>
      <c r="GS59" s="6">
        <f>IF(ISERROR(VLOOKUP($A59,'Import Peak'!$A$3:GS$99,201,FALSE)-VLOOKUP($A59,'Import Peak Change'!$A$106:GS$202,201,FALSE)),0,(VLOOKUP($A59,'Import Peak'!$A$3:GS$99,201,FALSE)-VLOOKUP($A59,'Import Peak Change'!$A$106:GS$202,201,FALSE)))</f>
        <v>0</v>
      </c>
      <c r="GT59" s="6">
        <f>IF(ISERROR(VLOOKUP($A59,'Import Peak'!$A$3:GT$99,202,FALSE)-VLOOKUP($A59,'Import Peak Change'!$A$106:GT$202,202,FALSE)),0,(VLOOKUP($A59,'Import Peak'!$A$3:GT$99,202,FALSE)-VLOOKUP($A59,'Import Peak Change'!$A$106:GT$202,202,FALSE)))</f>
        <v>0</v>
      </c>
      <c r="GU59" s="6">
        <f>IF(ISERROR(VLOOKUP($A59,'Import Peak'!$A$3:GU$99,203,FALSE)-VLOOKUP($A59,'Import Peak Change'!$A$106:GU$202,203,FALSE)),0,(VLOOKUP($A59,'Import Peak'!$A$3:GU$99,203,FALSE)-VLOOKUP($A59,'Import Peak Change'!$A$106:GU$202,203,FALSE)))</f>
        <v>0</v>
      </c>
      <c r="GV59" s="6">
        <f>IF(ISERROR(VLOOKUP($A59,'Import Peak'!$A$3:GV$99,204,FALSE)-VLOOKUP($A59,'Import Peak Change'!$A$106:GV$202,204,FALSE)),0,(VLOOKUP($A59,'Import Peak'!$A$3:GV$99,204,FALSE)-VLOOKUP($A59,'Import Peak Change'!$A$106:GV$202,204,FALSE)))</f>
        <v>0</v>
      </c>
      <c r="GW59" s="6">
        <f>IF(ISERROR(VLOOKUP($A59,'Import Peak'!$A$3:GW$99,205,FALSE)-VLOOKUP($A59,'Import Peak Change'!$A$106:GW$202,205,FALSE)),0,(VLOOKUP($A59,'Import Peak'!$A$3:GW$99,205,FALSE)-VLOOKUP($A59,'Import Peak Change'!$A$106:GW$202,205,FALSE)))</f>
        <v>0</v>
      </c>
      <c r="GX59" s="6">
        <f>IF(ISERROR(VLOOKUP($A59,'Import Peak'!$A$3:GX$99,206,FALSE)-VLOOKUP($A59,'Import Peak Change'!$A$106:GX$202,206,FALSE)),0,(VLOOKUP($A59,'Import Peak'!$A$3:GX$99,206,FALSE)-VLOOKUP($A59,'Import Peak Change'!$A$106:GX$202,206,FALSE)))</f>
        <v>0</v>
      </c>
      <c r="GY59" s="6">
        <f>IF(ISERROR(VLOOKUP($A59,'Import Peak'!$A$3:GY$99,207,FALSE)-VLOOKUP($A59,'Import Peak Change'!$A$106:GY$202,207,FALSE)),0,(VLOOKUP($A59,'Import Peak'!$A$3:GY$99,207,FALSE)-VLOOKUP($A59,'Import Peak Change'!$A$106:GY$202,207,FALSE)))</f>
        <v>0</v>
      </c>
      <c r="GZ59" s="6">
        <f>IF(ISERROR(VLOOKUP($A59,'Import Peak'!$A$3:GZ$99,208,FALSE)-VLOOKUP($A59,'Import Peak Change'!$A$106:GZ$202,208,FALSE)),0,(VLOOKUP($A59,'Import Peak'!$A$3:GZ$99,208,FALSE)-VLOOKUP($A59,'Import Peak Change'!$A$106:GZ$202,208,FALSE)))</f>
        <v>0</v>
      </c>
      <c r="HA59" s="6">
        <f>IF(ISERROR(VLOOKUP($A59,'Import Peak'!$A$3:HA$99,209,FALSE)-VLOOKUP($A59,'Import Peak Change'!$A$106:HA$202,209,FALSE)),0,(VLOOKUP($A59,'Import Peak'!$A$3:HA$99,209,FALSE)-VLOOKUP($A59,'Import Peak Change'!$A$106:HA$202,209,FALSE)))</f>
        <v>0</v>
      </c>
      <c r="HB59" s="6">
        <f>IF(ISERROR(VLOOKUP($A59,'Import Peak'!$A$3:HB$99,210,FALSE)-VLOOKUP($A59,'Import Peak Change'!$A$106:HB$202,210,FALSE)),0,(VLOOKUP($A59,'Import Peak'!$A$3:HB$99,210,FALSE)-VLOOKUP($A59,'Import Peak Change'!$A$106:HB$202,210,FALSE)))</f>
        <v>0</v>
      </c>
      <c r="HC59" s="6">
        <f>IF(ISERROR(VLOOKUP($A59,'Import Peak'!$A$3:HC$99,211,FALSE)-VLOOKUP($A59,'Import Peak Change'!$A$106:HC$202,211,FALSE)),0,(VLOOKUP($A59,'Import Peak'!$A$3:HC$99,211,FALSE)-VLOOKUP($A59,'Import Peak Change'!$A$106:HC$202,211,FALSE)))</f>
        <v>0</v>
      </c>
      <c r="HD59" s="6">
        <f>IF(ISERROR(VLOOKUP($A59,'Import Peak'!$A$3:HD$99,212,FALSE)-VLOOKUP($A59,'Import Peak Change'!$A$106:HD$202,212,FALSE)),0,(VLOOKUP($A59,'Import Peak'!$A$3:HD$99,212,FALSE)-VLOOKUP($A59,'Import Peak Change'!$A$106:HD$202,212,FALSE)))</f>
        <v>0</v>
      </c>
      <c r="HE59" s="6">
        <f>IF(ISERROR(VLOOKUP($A59,'Import Peak'!$A$3:HE$99,213,FALSE)-VLOOKUP($A59,'Import Peak Change'!$A$106:HE$202,213,FALSE)),0,(VLOOKUP($A59,'Import Peak'!$A$3:HE$99,213,FALSE)-VLOOKUP($A59,'Import Peak Change'!$A$106:HE$202,213,FALSE)))</f>
        <v>0</v>
      </c>
      <c r="HF59" s="6">
        <f>IF(ISERROR(VLOOKUP($A59,'Import Peak'!$A$3:HF$99,214,FALSE)-VLOOKUP($A59,'Import Peak Change'!$A$106:HF$202,214,FALSE)),0,(VLOOKUP($A59,'Import Peak'!$A$3:HF$99,214,FALSE)-VLOOKUP($A59,'Import Peak Change'!$A$106:HF$202,214,FALSE)))</f>
        <v>0</v>
      </c>
      <c r="HG59" s="6">
        <f>IF(ISERROR(VLOOKUP($A59,'Import Peak'!$A$3:HG$99,215,FALSE)-VLOOKUP($A59,'Import Peak Change'!$A$106:HG$202,215,FALSE)),0,(VLOOKUP($A59,'Import Peak'!$A$3:HG$99,215,FALSE)-VLOOKUP($A59,'Import Peak Change'!$A$106:HG$202,215,FALSE)))</f>
        <v>0</v>
      </c>
      <c r="HH59" s="6">
        <f>IF(ISERROR(VLOOKUP($A59,'Import Peak'!$A$3:HH$99,216,FALSE)-VLOOKUP($A59,'Import Peak Change'!$A$106:HH$202,216,FALSE)),0,(VLOOKUP($A59,'Import Peak'!$A$3:HH$99,216,FALSE)-VLOOKUP($A59,'Import Peak Change'!$A$106:HH$202,216,FALSE)))</f>
        <v>0</v>
      </c>
      <c r="HI59" s="6">
        <f>IF(ISERROR(VLOOKUP($A59,'Import Peak'!$A$3:HI$99,217,FALSE)-VLOOKUP($A59,'Import Peak Change'!$A$106:HI$202,217,FALSE)),0,(VLOOKUP($A59,'Import Peak'!$A$3:HI$99,217,FALSE)-VLOOKUP($A59,'Import Peak Change'!$A$106:HI$202,217,FALSE)))</f>
        <v>0</v>
      </c>
      <c r="HJ59" s="6">
        <f>IF(ISERROR(VLOOKUP($A59,'Import Peak'!$A$3:HJ$99,218,FALSE)-VLOOKUP($A59,'Import Peak Change'!$A$106:HJ$202,218,FALSE)),0,(VLOOKUP($A59,'Import Peak'!$A$3:HJ$99,218,FALSE)-VLOOKUP($A59,'Import Peak Change'!$A$106:HJ$202,218,FALSE)))</f>
        <v>0</v>
      </c>
      <c r="HK59" s="6">
        <f>IF(ISERROR(VLOOKUP($A59,'Import Peak'!$A$3:HK$99,219,FALSE)-VLOOKUP($A59,'Import Peak Change'!$A$106:HK$202,219,FALSE)),0,(VLOOKUP($A59,'Import Peak'!$A$3:HK$99,219,FALSE)-VLOOKUP($A59,'Import Peak Change'!$A$106:HK$202,219,FALSE)))</f>
        <v>0</v>
      </c>
      <c r="HL59" s="6">
        <f>IF(ISERROR(VLOOKUP($A59,'Import Peak'!$A$3:HL$99,220,FALSE)-VLOOKUP($A59,'Import Peak Change'!$A$106:HL$202,220,FALSE)),0,(VLOOKUP($A59,'Import Peak'!$A$3:HL$99,220,FALSE)-VLOOKUP($A59,'Import Peak Change'!$A$106:HL$202,220,FALSE)))</f>
        <v>0</v>
      </c>
      <c r="HM59" s="6">
        <f>IF(ISERROR(VLOOKUP($A59,'Import Peak'!$A$3:HM$99,221,FALSE)-VLOOKUP($A59,'Import Peak Change'!$A$106:HM$202,221,FALSE)),0,(VLOOKUP($A59,'Import Peak'!$A$3:HM$99,221,FALSE)-VLOOKUP($A59,'Import Peak Change'!$A$106:HM$202,221,FALSE)))</f>
        <v>0</v>
      </c>
      <c r="HN59" s="6">
        <f>IF(ISERROR(VLOOKUP($A59,'Import Peak'!$A$3:HN$99,222,FALSE)-VLOOKUP($A59,'Import Peak Change'!$A$106:HN$202,222,FALSE)),0,(VLOOKUP($A59,'Import Peak'!$A$3:HN$99,222,FALSE)-VLOOKUP($A59,'Import Peak Change'!$A$106:HN$202,222,FALSE)))</f>
        <v>0</v>
      </c>
      <c r="HO59" s="6">
        <f>IF(ISERROR(VLOOKUP($A59,'Import Peak'!$A$3:HO$99,223,FALSE)-VLOOKUP($A59,'Import Peak Change'!$A$106:HO$202,223,FALSE)),0,(VLOOKUP($A59,'Import Peak'!$A$3:HO$99,223,FALSE)-VLOOKUP($A59,'Import Peak Change'!$A$106:HO$202,223,FALSE)))</f>
        <v>0</v>
      </c>
      <c r="HP59" s="6">
        <f>IF(ISERROR(VLOOKUP($A59,'Import Peak'!$A$3:HP$99,224,FALSE)-VLOOKUP($A59,'Import Peak Change'!$A$106:HP$202,224,FALSE)),0,(VLOOKUP($A59,'Import Peak'!$A$3:HP$99,224,FALSE)-VLOOKUP($A59,'Import Peak Change'!$A$106:HP$202,224,FALSE)))</f>
        <v>0</v>
      </c>
      <c r="HQ59" s="6">
        <f>IF(ISERROR(VLOOKUP($A59,'Import Peak'!$A$3:HQ$99,225,FALSE)-VLOOKUP($A59,'Import Peak Change'!$A$106:HQ$202,225,FALSE)),0,(VLOOKUP($A59,'Import Peak'!$A$3:HQ$99,225,FALSE)-VLOOKUP($A59,'Import Peak Change'!$A$106:HQ$202,225,FALSE)))</f>
        <v>0</v>
      </c>
      <c r="HR59" s="6">
        <f>IF(ISERROR(VLOOKUP($A59,'Import Peak'!$A$3:HR$99,226,FALSE)-VLOOKUP($A59,'Import Peak Change'!$A$106:HR$202,226,FALSE)),0,(VLOOKUP($A59,'Import Peak'!$A$3:HR$99,226,FALSE)-VLOOKUP($A59,'Import Peak Change'!$A$106:HR$202,226,FALSE)))</f>
        <v>0</v>
      </c>
      <c r="HS59" s="6">
        <f>IF(ISERROR(VLOOKUP($A59,'Import Peak'!$A$3:HS$99,227,FALSE)-VLOOKUP($A59,'Import Peak Change'!$A$106:HS$202,227,FALSE)),0,(VLOOKUP($A59,'Import Peak'!$A$3:HS$99,227,FALSE)-VLOOKUP($A59,'Import Peak Change'!$A$106:HS$202,227,FALSE)))</f>
        <v>0</v>
      </c>
      <c r="HT59" s="6">
        <f>IF(ISERROR(VLOOKUP($A59,'Import Peak'!$A$3:HT$99,228,FALSE)-VLOOKUP($A59,'Import Peak Change'!$A$106:HT$202,228,FALSE)),0,(VLOOKUP($A59,'Import Peak'!$A$3:HT$99,228,FALSE)-VLOOKUP($A59,'Import Peak Change'!$A$106:HT$202,228,FALSE)))</f>
        <v>0</v>
      </c>
      <c r="HU59" s="6">
        <f>IF(ISERROR(VLOOKUP($A59,'Import Peak'!$A$3:HU$99,229,FALSE)-VLOOKUP($A59,'Import Peak Change'!$A$106:HU$202,229,FALSE)),0,(VLOOKUP($A59,'Import Peak'!$A$3:HU$99,229,FALSE)-VLOOKUP($A59,'Import Peak Change'!$A$106:HU$202,229,FALSE)))</f>
        <v>0</v>
      </c>
      <c r="HV59" s="6">
        <f>IF(ISERROR(VLOOKUP($A59,'Import Peak'!$A$3:HV$99,230,FALSE)-VLOOKUP($A59,'Import Peak Change'!$A$106:HV$202,230,FALSE)),0,(VLOOKUP($A59,'Import Peak'!$A$3:HV$99,230,FALSE)-VLOOKUP($A59,'Import Peak Change'!$A$106:HV$202,230,FALSE)))</f>
        <v>0</v>
      </c>
      <c r="HW59" s="6">
        <f>IF(ISERROR(VLOOKUP($A59,'Import Peak'!$A$3:HW$99,231,FALSE)-VLOOKUP($A59,'Import Peak Change'!$A$106:HW$202,231,FALSE)),0,(VLOOKUP($A59,'Import Peak'!$A$3:HW$99,231,FALSE)-VLOOKUP($A59,'Import Peak Change'!$A$106:HW$202,231,FALSE)))</f>
        <v>0</v>
      </c>
      <c r="HX59" s="6">
        <f>IF(ISERROR(VLOOKUP($A59,'Import Peak'!$A$3:HX$99,232,FALSE)-VLOOKUP($A59,'Import Peak Change'!$A$106:HX$202,232,FALSE)),0,(VLOOKUP($A59,'Import Peak'!$A$3:HX$99,232,FALSE)-VLOOKUP($A59,'Import Peak Change'!$A$106:HX$202,232,FALSE)))</f>
        <v>0</v>
      </c>
      <c r="HY59" s="6">
        <f>IF(ISERROR(VLOOKUP($A59,'Import Peak'!$A$3:HY$99,233,FALSE)-VLOOKUP($A59,'Import Peak Change'!$A$106:HY$202,233,FALSE)),0,(VLOOKUP($A59,'Import Peak'!$A$3:HY$99,233,FALSE)-VLOOKUP($A59,'Import Peak Change'!$A$106:HY$202,233,FALSE)))</f>
        <v>0</v>
      </c>
      <c r="HZ59" s="6">
        <f>IF(ISERROR(VLOOKUP($A59,'Import Peak'!$A$3:HZ$99,234,FALSE)-VLOOKUP($A59,'Import Peak Change'!$A$106:HZ$202,234,FALSE)),0,(VLOOKUP($A59,'Import Peak'!$A$3:HZ$99,234,FALSE)-VLOOKUP($A59,'Import Peak Change'!$A$106:HZ$202,234,FALSE)))</f>
        <v>0</v>
      </c>
      <c r="IA59" s="6">
        <f>IF(ISERROR(VLOOKUP($A59,'Import Peak'!$A$3:IA$99,235,FALSE)-VLOOKUP($A59,'Import Peak Change'!$A$106:IA$202,235,FALSE)),0,(VLOOKUP($A59,'Import Peak'!$A$3:IA$99,235,FALSE)-VLOOKUP($A59,'Import Peak Change'!$A$106:IA$202,235,FALSE)))</f>
        <v>0</v>
      </c>
      <c r="IB59" s="6">
        <f>IF(ISERROR(VLOOKUP($A59,'Import Peak'!$A$3:IB$99,236,FALSE)-VLOOKUP($A59,'Import Peak Change'!$A$106:IB$202,236,FALSE)),0,(VLOOKUP($A59,'Import Peak'!$A$3:IB$99,236,FALSE)-VLOOKUP($A59,'Import Peak Change'!$A$106:IB$202,236,FALSE)))</f>
        <v>0</v>
      </c>
      <c r="IC59" s="6">
        <f>IF(ISERROR(VLOOKUP($A59,'Import Peak'!$A$3:IC$99,237,FALSE)-VLOOKUP($A59,'Import Peak Change'!$A$106:IC$202,237,FALSE)),0,(VLOOKUP($A59,'Import Peak'!$A$3:IC$99,237,FALSE)-VLOOKUP($A59,'Import Peak Change'!$A$106:IC$202,237,FALSE)))</f>
        <v>0</v>
      </c>
      <c r="ID59" s="6">
        <f>IF(ISERROR(VLOOKUP($A59,'Import Peak'!$A$3:ID$99,238,FALSE)-VLOOKUP($A59,'Import Peak Change'!$A$106:ID$202,238,FALSE)),0,(VLOOKUP($A59,'Import Peak'!$A$3:ID$99,238,FALSE)-VLOOKUP($A59,'Import Peak Change'!$A$106:ID$202,238,FALSE)))</f>
        <v>0</v>
      </c>
      <c r="IE59" s="6">
        <f>IF(ISERROR(VLOOKUP($A59,'Import Peak'!$A$3:IE$99,239,FALSE)-VLOOKUP($A59,'Import Peak Change'!$A$106:IE$202,239,FALSE)),0,(VLOOKUP($A59,'Import Peak'!$A$3:IE$99,239,FALSE)-VLOOKUP($A59,'Import Peak Change'!$A$106:IE$202,239,FALSE)))</f>
        <v>0</v>
      </c>
    </row>
    <row r="60" spans="1:239">
      <c r="A60" s="168" t="str">
        <f>IF('Import Peak'!A57=0,"",'Import Peak'!A57)</f>
        <v/>
      </c>
      <c r="B60" s="6"/>
      <c r="C60" s="6"/>
      <c r="D60" s="6"/>
      <c r="E60" s="6"/>
      <c r="F60" s="6"/>
      <c r="G60" s="6">
        <f>IF(ISERROR(VLOOKUP($A60,'Import Peak'!$A$3:G$99,7,FALSE)-VLOOKUP($A60,'Import Peak Change'!$A$106:G$202,7,FALSE)),0,(VLOOKUP($A60,'Import Peak'!$A$3:G$99,7,FALSE)-VLOOKUP($A60,'Import Peak Change'!$A$106:G$202,7,FALSE)))</f>
        <v>0</v>
      </c>
      <c r="H60" s="6">
        <f>IF(ISERROR(VLOOKUP($A60,'Import Peak'!$A$3:H$99,8,FALSE)-VLOOKUP($A60,'Import Peak Change'!$A$106:H$202,8,FALSE)),0,(VLOOKUP($A60,'Import Peak'!$A$3:H$99,8,FALSE)-VLOOKUP($A60,'Import Peak Change'!$A$106:H$202,8,FALSE)))</f>
        <v>0</v>
      </c>
      <c r="I60" s="6">
        <f>IF(ISERROR(VLOOKUP($A60,'Import Peak'!$A$3:I$99,9,FALSE)-VLOOKUP($A60,'Import Peak Change'!$A$106:I$202,9,FALSE)),0,(VLOOKUP($A60,'Import Peak'!$A$3:I$99,9,FALSE)-VLOOKUP($A60,'Import Peak Change'!$A$106:I$202,9,FALSE)))</f>
        <v>0</v>
      </c>
      <c r="J60" s="6">
        <f>IF(ISERROR(VLOOKUP($A60,'Import Peak'!$A$3:J$99,10,FALSE)-VLOOKUP($A60,'Import Peak Change'!$A$106:J$202,10,FALSE)),0,(VLOOKUP($A60,'Import Peak'!$A$3:J$99,10,FALSE)-VLOOKUP($A60,'Import Peak Change'!$A$106:J$202,10,FALSE)))</f>
        <v>0</v>
      </c>
      <c r="K60" s="6">
        <f>IF(ISERROR(VLOOKUP($A60,'Import Peak'!$A$3:K$99,11,FALSE)-VLOOKUP($A60,'Import Peak Change'!$A$106:K$202,11,FALSE)),0,(VLOOKUP($A60,'Import Peak'!$A$3:K$99,11,FALSE)-VLOOKUP($A60,'Import Peak Change'!$A$106:K$202,11,FALSE)))</f>
        <v>0</v>
      </c>
      <c r="L60" s="6">
        <f>IF(ISERROR(VLOOKUP($A60,'Import Peak'!$A$3:L$99,12,FALSE)-VLOOKUP($A60,'Import Peak Change'!$A$106:L$202,12,FALSE)),0,(VLOOKUP($A60,'Import Peak'!$A$3:L$99,12,FALSE)-VLOOKUP($A60,'Import Peak Change'!$A$106:L$202,12,FALSE)))</f>
        <v>0</v>
      </c>
      <c r="M60" s="6">
        <f>IF(ISERROR(VLOOKUP($A60,'Import Peak'!$A$3:M$99,13,FALSE)-VLOOKUP($A60,'Import Peak Change'!$A$106:M$202,13,FALSE)),0,(VLOOKUP($A60,'Import Peak'!$A$3:M$99,13,FALSE)-VLOOKUP($A60,'Import Peak Change'!$A$106:M$202,13,FALSE)))</f>
        <v>0</v>
      </c>
      <c r="N60" s="6">
        <f>IF(ISERROR(VLOOKUP($A60,'Import Peak'!$A$3:N$99,14,FALSE)-VLOOKUP($A60,'Import Peak Change'!$A$106:N$202,14,FALSE)),0,(VLOOKUP($A60,'Import Peak'!$A$3:N$99,14,FALSE)-VLOOKUP($A60,'Import Peak Change'!$A$106:N$202,14,FALSE)))</f>
        <v>0</v>
      </c>
      <c r="O60" s="6">
        <f>IF(ISERROR(VLOOKUP($A60,'Import Peak'!$A$3:O$99,15,FALSE)-VLOOKUP($A60,'Import Peak Change'!$A$106:O$202,15,FALSE)),0,(VLOOKUP($A60,'Import Peak'!$A$3:O$99,15,FALSE)-VLOOKUP($A60,'Import Peak Change'!$A$106:O$202,15,FALSE)))</f>
        <v>0</v>
      </c>
      <c r="P60" s="6">
        <f>IF(ISERROR(VLOOKUP($A60,'Import Peak'!$A$3:P$99,16,FALSE)-VLOOKUP($A60,'Import Peak Change'!$A$106:P$202,16,FALSE)),0,(VLOOKUP($A60,'Import Peak'!$A$3:P$99,16,FALSE)-VLOOKUP($A60,'Import Peak Change'!$A$106:P$202,16,FALSE)))</f>
        <v>0</v>
      </c>
      <c r="Q60" s="6">
        <f>IF(ISERROR(VLOOKUP($A60,'Import Peak'!$A$3:Q$99,17,FALSE)-VLOOKUP($A60,'Import Peak Change'!$A$106:Q$202,17,FALSE)),0,(VLOOKUP($A60,'Import Peak'!$A$3:Q$99,17,FALSE)-VLOOKUP($A60,'Import Peak Change'!$A$106:Q$202,17,FALSE)))</f>
        <v>0</v>
      </c>
      <c r="R60" s="6">
        <f>IF(ISERROR(VLOOKUP($A60,'Import Peak'!$A$3:R$99,18,FALSE)-VLOOKUP($A60,'Import Peak Change'!$A$106:R$202,18,FALSE)),0,(VLOOKUP($A60,'Import Peak'!$A$3:R$99,18,FALSE)-VLOOKUP($A60,'Import Peak Change'!$A$106:R$202,18,FALSE)))</f>
        <v>0</v>
      </c>
      <c r="S60" s="6">
        <f>IF(ISERROR(VLOOKUP($A60,'Import Peak'!$A$3:S$99,19,FALSE)-VLOOKUP($A60,'Import Peak Change'!$A$106:S$202,19,FALSE)),0,(VLOOKUP($A60,'Import Peak'!$A$3:S$99,19,FALSE)-VLOOKUP($A60,'Import Peak Change'!$A$106:S$202,19,FALSE)))</f>
        <v>0</v>
      </c>
      <c r="T60" s="6">
        <f>IF(ISERROR(VLOOKUP($A60,'Import Peak'!$A$3:T$99,20,FALSE)-VLOOKUP($A60,'Import Peak Change'!$A$106:T$202,20,FALSE)),0,(VLOOKUP($A60,'Import Peak'!$A$3:T$99,20,FALSE)-VLOOKUP($A60,'Import Peak Change'!$A$106:T$202,20,FALSE)))</f>
        <v>0</v>
      </c>
      <c r="U60" s="6">
        <f>IF(ISERROR(VLOOKUP($A60,'Import Peak'!$A$3:U$99,21,FALSE)-VLOOKUP($A60,'Import Peak Change'!$A$106:U$202,21,FALSE)),0,(VLOOKUP($A60,'Import Peak'!$A$3:U$99,21,FALSE)-VLOOKUP($A60,'Import Peak Change'!$A$106:U$202,21,FALSE)))</f>
        <v>0</v>
      </c>
      <c r="V60" s="6">
        <f>IF(ISERROR(VLOOKUP($A60,'Import Peak'!$A$3:V$99,22,FALSE)-VLOOKUP($A60,'Import Peak Change'!$A$106:V$202,22,FALSE)),0,(VLOOKUP($A60,'Import Peak'!$A$3:V$99,22,FALSE)-VLOOKUP($A60,'Import Peak Change'!$A$106:V$202,22,FALSE)))</f>
        <v>0</v>
      </c>
      <c r="W60" s="6">
        <f>IF(ISERROR(VLOOKUP($A60,'Import Peak'!$A$3:W$99,23,FALSE)-VLOOKUP($A60,'Import Peak Change'!$A$106:W$202,23,FALSE)),0,(VLOOKUP($A60,'Import Peak'!$A$3:W$99,23,FALSE)-VLOOKUP($A60,'Import Peak Change'!$A$106:W$202,23,FALSE)))</f>
        <v>0</v>
      </c>
      <c r="X60" s="6">
        <f>IF(ISERROR(VLOOKUP($A60,'Import Peak'!$A$3:X$99,24,FALSE)-VLOOKUP($A60,'Import Peak Change'!$A$106:X$202,24,FALSE)),0,(VLOOKUP($A60,'Import Peak'!$A$3:X$99,24,FALSE)-VLOOKUP($A60,'Import Peak Change'!$A$106:X$202,24,FALSE)))</f>
        <v>0</v>
      </c>
      <c r="Y60" s="6">
        <f>IF(ISERROR(VLOOKUP($A60,'Import Peak'!$A$3:Y$99,25,FALSE)-VLOOKUP($A60,'Import Peak Change'!$A$106:Y$202,25,FALSE)),0,(VLOOKUP($A60,'Import Peak'!$A$3:Y$99,25,FALSE)-VLOOKUP($A60,'Import Peak Change'!$A$106:Y$202,25,FALSE)))</f>
        <v>0</v>
      </c>
      <c r="Z60" s="6">
        <f>IF(ISERROR(VLOOKUP($A60,'Import Peak'!$A$3:Z$99,26,FALSE)-VLOOKUP($A60,'Import Peak Change'!$A$106:Z$202,26,FALSE)),0,(VLOOKUP($A60,'Import Peak'!$A$3:Z$99,26,FALSE)-VLOOKUP($A60,'Import Peak Change'!$A$106:Z$202,26,FALSE)))</f>
        <v>0</v>
      </c>
      <c r="AA60" s="6">
        <f>IF(ISERROR(VLOOKUP($A60,'Import Peak'!$A$3:AA$99,27,FALSE)-VLOOKUP($A60,'Import Peak Change'!$A$106:AA$202,27,FALSE)),0,(VLOOKUP($A60,'Import Peak'!$A$3:AA$99,27,FALSE)-VLOOKUP($A60,'Import Peak Change'!$A$106:AA$202,27,FALSE)))</f>
        <v>0</v>
      </c>
      <c r="AB60" s="6">
        <f>IF(ISERROR(VLOOKUP($A60,'Import Peak'!$A$3:AB$99,28,FALSE)-VLOOKUP($A60,'Import Peak Change'!$A$106:AB$202,28,FALSE)),0,(VLOOKUP($A60,'Import Peak'!$A$3:AB$99,28,FALSE)-VLOOKUP($A60,'Import Peak Change'!$A$106:AB$202,28,FALSE)))</f>
        <v>0</v>
      </c>
      <c r="AC60" s="6">
        <f>IF(ISERROR(VLOOKUP($A60,'Import Peak'!$A$3:AC$99,29,FALSE)-VLOOKUP($A60,'Import Peak Change'!$A$106:AC$202,29,FALSE)),0,(VLOOKUP($A60,'Import Peak'!$A$3:AC$99,29,FALSE)-VLOOKUP($A60,'Import Peak Change'!$A$106:AC$202,29,FALSE)))</f>
        <v>0</v>
      </c>
      <c r="AD60" s="6">
        <f>IF(ISERROR(VLOOKUP($A60,'Import Peak'!$A$3:AD$99,30,FALSE)-VLOOKUP($A60,'Import Peak Change'!$A$106:AD$202,30,FALSE)),0,(VLOOKUP($A60,'Import Peak'!$A$3:AD$99,30,FALSE)-VLOOKUP($A60,'Import Peak Change'!$A$106:AD$202,30,FALSE)))</f>
        <v>0</v>
      </c>
      <c r="AE60" s="6">
        <f>IF(ISERROR(VLOOKUP($A60,'Import Peak'!$A$3:AE$99,31,FALSE)-VLOOKUP($A60,'Import Peak Change'!$A$106:AE$202,31,FALSE)),0,(VLOOKUP($A60,'Import Peak'!$A$3:AE$99,31,FALSE)-VLOOKUP($A60,'Import Peak Change'!$A$106:AE$202,31,FALSE)))</f>
        <v>0</v>
      </c>
      <c r="AF60" s="6">
        <f>IF(ISERROR(VLOOKUP($A60,'Import Peak'!$A$3:AF$99,32,FALSE)-VLOOKUP($A60,'Import Peak Change'!$A$106:AF$202,32,FALSE)),0,(VLOOKUP($A60,'Import Peak'!$A$3:AF$99,32,FALSE)-VLOOKUP($A60,'Import Peak Change'!$A$106:AF$202,32,FALSE)))</f>
        <v>0</v>
      </c>
      <c r="AG60" s="6">
        <f>IF(ISERROR(VLOOKUP($A60,'Import Peak'!$A$3:AG$99,33,FALSE)-VLOOKUP($A60,'Import Peak Change'!$A$106:AG$202,33,FALSE)),0,(VLOOKUP($A60,'Import Peak'!$A$3:AG$99,33,FALSE)-VLOOKUP($A60,'Import Peak Change'!$A$106:AG$202,33,FALSE)))</f>
        <v>0</v>
      </c>
      <c r="AH60" s="6">
        <f>IF(ISERROR(VLOOKUP($A60,'Import Peak'!$A$3:AH$99,34,FALSE)-VLOOKUP($A60,'Import Peak Change'!$A$106:AH$202,34,FALSE)),0,(VLOOKUP($A60,'Import Peak'!$A$3:AH$99,34,FALSE)-VLOOKUP($A60,'Import Peak Change'!$A$106:AH$202,34,FALSE)))</f>
        <v>0</v>
      </c>
      <c r="AI60" s="6">
        <f>IF(ISERROR(VLOOKUP($A60,'Import Peak'!$A$3:AI$99,35,FALSE)-VLOOKUP($A60,'Import Peak Change'!$A$106:AI$202,35,FALSE)),0,(VLOOKUP($A60,'Import Peak'!$A$3:AI$99,35,FALSE)-VLOOKUP($A60,'Import Peak Change'!$A$106:AI$202,35,FALSE)))</f>
        <v>0</v>
      </c>
      <c r="AJ60" s="6">
        <f>IF(ISERROR(VLOOKUP($A60,'Import Peak'!$A$3:AJ$99,36,FALSE)-VLOOKUP($A60,'Import Peak Change'!$A$106:AJ$202,36,FALSE)),0,(VLOOKUP($A60,'Import Peak'!$A$3:AJ$99,36,FALSE)-VLOOKUP($A60,'Import Peak Change'!$A$106:AJ$202,36,FALSE)))</f>
        <v>0</v>
      </c>
      <c r="AK60" s="6">
        <f>IF(ISERROR(VLOOKUP($A60,'Import Peak'!$A$3:AK$99,37,FALSE)-VLOOKUP($A60,'Import Peak Change'!$A$106:AK$202,37,FALSE)),0,(VLOOKUP($A60,'Import Peak'!$A$3:AK$99,37,FALSE)-VLOOKUP($A60,'Import Peak Change'!$A$106:AK$202,37,FALSE)))</f>
        <v>0</v>
      </c>
      <c r="AL60" s="6">
        <f>IF(ISERROR(VLOOKUP($A60,'Import Peak'!$A$3:AL$99,38,FALSE)-VLOOKUP($A60,'Import Peak Change'!$A$106:AL$202,38,FALSE)),0,(VLOOKUP($A60,'Import Peak'!$A$3:AL$99,38,FALSE)-VLOOKUP($A60,'Import Peak Change'!$A$106:AL$202,38,FALSE)))</f>
        <v>0</v>
      </c>
      <c r="AM60" s="6">
        <f>IF(ISERROR(VLOOKUP($A60,'Import Peak'!$A$3:AM$99,39,FALSE)-VLOOKUP($A60,'Import Peak Change'!$A$106:AM$202,39,FALSE)),0,(VLOOKUP($A60,'Import Peak'!$A$3:AM$99,39,FALSE)-VLOOKUP($A60,'Import Peak Change'!$A$106:AM$202,39,FALSE)))</f>
        <v>0</v>
      </c>
      <c r="AN60" s="6">
        <f>IF(ISERROR(VLOOKUP($A60,'Import Peak'!$A$3:AN$99,40,FALSE)-VLOOKUP($A60,'Import Peak Change'!$A$106:AN$202,40,FALSE)),0,(VLOOKUP($A60,'Import Peak'!$A$3:AN$99,40,FALSE)-VLOOKUP($A60,'Import Peak Change'!$A$106:AN$202,40,FALSE)))</f>
        <v>0</v>
      </c>
      <c r="AO60" s="6">
        <f>IF(ISERROR(VLOOKUP($A60,'Import Peak'!$A$3:AO$99,41,FALSE)-VLOOKUP($A60,'Import Peak Change'!$A$106:AO$202,41,FALSE)),0,(VLOOKUP($A60,'Import Peak'!$A$3:AO$99,41,FALSE)-VLOOKUP($A60,'Import Peak Change'!$A$106:AO$202,41,FALSE)))</f>
        <v>0</v>
      </c>
      <c r="AP60" s="6">
        <f>IF(ISERROR(VLOOKUP($A60,'Import Peak'!$A$3:AP$99,42,FALSE)-VLOOKUP($A60,'Import Peak Change'!$A$106:AP$202,42,FALSE)),0,(VLOOKUP($A60,'Import Peak'!$A$3:AP$99,42,FALSE)-VLOOKUP($A60,'Import Peak Change'!$A$106:AP$202,42,FALSE)))</f>
        <v>0</v>
      </c>
      <c r="AQ60" s="6">
        <f>IF(ISERROR(VLOOKUP($A60,'Import Peak'!$A$3:AQ$99,43,FALSE)-VLOOKUP($A60,'Import Peak Change'!$A$106:AQ$202,43,FALSE)),0,(VLOOKUP($A60,'Import Peak'!$A$3:AQ$99,43,FALSE)-VLOOKUP($A60,'Import Peak Change'!$A$106:AQ$202,43,FALSE)))</f>
        <v>0</v>
      </c>
      <c r="AR60" s="6">
        <f>IF(ISERROR(VLOOKUP($A60,'Import Peak'!$A$3:AR$99,44,FALSE)-VLOOKUP($A60,'Import Peak Change'!$A$106:AR$202,44,FALSE)),0,(VLOOKUP($A60,'Import Peak'!$A$3:AR$99,44,FALSE)-VLOOKUP($A60,'Import Peak Change'!$A$106:AR$202,44,FALSE)))</f>
        <v>0</v>
      </c>
      <c r="AS60" s="6">
        <f>IF(ISERROR(VLOOKUP($A60,'Import Peak'!$A$3:AS$99,45,FALSE)-VLOOKUP($A60,'Import Peak Change'!$A$106:AS$202,45,FALSE)),0,(VLOOKUP($A60,'Import Peak'!$A$3:AS$99,45,FALSE)-VLOOKUP($A60,'Import Peak Change'!$A$106:AS$202,45,FALSE)))</f>
        <v>0</v>
      </c>
      <c r="AT60" s="6">
        <f>IF(ISERROR(VLOOKUP($A60,'Import Peak'!$A$3:AT$99,46,FALSE)-VLOOKUP($A60,'Import Peak Change'!$A$106:AT$202,46,FALSE)),0,(VLOOKUP($A60,'Import Peak'!$A$3:AT$99,46,FALSE)-VLOOKUP($A60,'Import Peak Change'!$A$106:AT$202,46,FALSE)))</f>
        <v>0</v>
      </c>
      <c r="AU60" s="6">
        <f>IF(ISERROR(VLOOKUP($A60,'Import Peak'!$A$3:AU$99,47,FALSE)-VLOOKUP($A60,'Import Peak Change'!$A$106:AU$202,47,FALSE)),0,(VLOOKUP($A60,'Import Peak'!$A$3:AU$99,47,FALSE)-VLOOKUP($A60,'Import Peak Change'!$A$106:AU$202,47,FALSE)))</f>
        <v>0</v>
      </c>
      <c r="AV60" s="6">
        <f>IF(ISERROR(VLOOKUP($A60,'Import Peak'!$A$3:AV$99,48,FALSE)-VLOOKUP($A60,'Import Peak Change'!$A$106:AV$202,48,FALSE)),0,(VLOOKUP($A60,'Import Peak'!$A$3:AV$99,48,FALSE)-VLOOKUP($A60,'Import Peak Change'!$A$106:AV$202,48,FALSE)))</f>
        <v>0</v>
      </c>
      <c r="AW60" s="6">
        <f>IF(ISERROR(VLOOKUP($A60,'Import Peak'!$A$3:AW$99,49,FALSE)-VLOOKUP($A60,'Import Peak Change'!$A$106:AW$202,49,FALSE)),0,(VLOOKUP($A60,'Import Peak'!$A$3:AW$99,49,FALSE)-VLOOKUP($A60,'Import Peak Change'!$A$106:AW$202,49,FALSE)))</f>
        <v>0</v>
      </c>
      <c r="AX60" s="6">
        <f>IF(ISERROR(VLOOKUP($A60,'Import Peak'!$A$3:AX$99,50,FALSE)-VLOOKUP($A60,'Import Peak Change'!$A$106:AX$202,50,FALSE)),0,(VLOOKUP($A60,'Import Peak'!$A$3:AX$99,50,FALSE)-VLOOKUP($A60,'Import Peak Change'!$A$106:AX$202,50,FALSE)))</f>
        <v>0</v>
      </c>
      <c r="AY60" s="6">
        <f>IF(ISERROR(VLOOKUP($A60,'Import Peak'!$A$3:AY$99,51,FALSE)-VLOOKUP($A60,'Import Peak Change'!$A$106:AY$202,51,FALSE)),0,(VLOOKUP($A60,'Import Peak'!$A$3:AY$99,51,FALSE)-VLOOKUP($A60,'Import Peak Change'!$A$106:AY$202,51,FALSE)))</f>
        <v>0</v>
      </c>
      <c r="AZ60" s="6">
        <f>IF(ISERROR(VLOOKUP($A60,'Import Peak'!$A$3:AZ$99,52,FALSE)-VLOOKUP($A60,'Import Peak Change'!$A$106:AZ$202,52,FALSE)),0,(VLOOKUP($A60,'Import Peak'!$A$3:AZ$99,52,FALSE)-VLOOKUP($A60,'Import Peak Change'!$A$106:AZ$202,52,FALSE)))</f>
        <v>0</v>
      </c>
      <c r="BA60" s="6">
        <f>IF(ISERROR(VLOOKUP($A60,'Import Peak'!$A$3:BA$99,53,FALSE)-VLOOKUP($A60,'Import Peak Change'!$A$106:BA$202,53,FALSE)),0,(VLOOKUP($A60,'Import Peak'!$A$3:BA$99,53,FALSE)-VLOOKUP($A60,'Import Peak Change'!$A$106:BA$202,53,FALSE)))</f>
        <v>0</v>
      </c>
      <c r="BB60" s="6">
        <f>IF(ISERROR(VLOOKUP($A60,'Import Peak'!$A$3:BB$99,54,FALSE)-VLOOKUP($A60,'Import Peak Change'!$A$106:BB$202,54,FALSE)),0,(VLOOKUP($A60,'Import Peak'!$A$3:BB$99,54,FALSE)-VLOOKUP($A60,'Import Peak Change'!$A$106:BB$202,54,FALSE)))</f>
        <v>0</v>
      </c>
      <c r="BC60" s="6">
        <f>IF(ISERROR(VLOOKUP($A60,'Import Peak'!$A$3:BC$99,55,FALSE)-VLOOKUP($A60,'Import Peak Change'!$A$106:BC$202,55,FALSE)),0,(VLOOKUP($A60,'Import Peak'!$A$3:BC$99,55,FALSE)-VLOOKUP($A60,'Import Peak Change'!$A$106:BC$202,55,FALSE)))</f>
        <v>0</v>
      </c>
      <c r="BD60" s="6">
        <f>IF(ISERROR(VLOOKUP($A60,'Import Peak'!$A$3:BD$99,56,FALSE)-VLOOKUP($A60,'Import Peak Change'!$A$106:BD$202,56,FALSE)),0,(VLOOKUP($A60,'Import Peak'!$A$3:BD$99,56,FALSE)-VLOOKUP($A60,'Import Peak Change'!$A$106:BD$202,56,FALSE)))</f>
        <v>0</v>
      </c>
      <c r="BE60" s="6">
        <f>IF(ISERROR(VLOOKUP($A60,'Import Peak'!$A$3:BE$99,57,FALSE)-VLOOKUP($A60,'Import Peak Change'!$A$106:BE$202,57,FALSE)),0,(VLOOKUP($A60,'Import Peak'!$A$3:BE$99,57,FALSE)-VLOOKUP($A60,'Import Peak Change'!$A$106:BE$202,57,FALSE)))</f>
        <v>0</v>
      </c>
      <c r="BF60" s="6">
        <f>IF(ISERROR(VLOOKUP($A60,'Import Peak'!$A$3:BF$99,58,FALSE)-VLOOKUP($A60,'Import Peak Change'!$A$106:BF$202,58,FALSE)),0,(VLOOKUP($A60,'Import Peak'!$A$3:BF$99,58,FALSE)-VLOOKUP($A60,'Import Peak Change'!$A$106:BF$202,58,FALSE)))</f>
        <v>0</v>
      </c>
      <c r="BG60" s="6">
        <f>IF(ISERROR(VLOOKUP($A60,'Import Peak'!$A$3:BG$99,59,FALSE)-VLOOKUP($A60,'Import Peak Change'!$A$106:BG$202,59,FALSE)),0,(VLOOKUP($A60,'Import Peak'!$A$3:BG$99,59,FALSE)-VLOOKUP($A60,'Import Peak Change'!$A$106:BG$202,59,FALSE)))</f>
        <v>0</v>
      </c>
      <c r="BH60" s="6">
        <f>IF(ISERROR(VLOOKUP($A60,'Import Peak'!$A$3:BH$99,60,FALSE)-VLOOKUP($A60,'Import Peak Change'!$A$106:BH$202,60,FALSE)),0,(VLOOKUP($A60,'Import Peak'!$A$3:BH$99,60,FALSE)-VLOOKUP($A60,'Import Peak Change'!$A$106:BH$202,60,FALSE)))</f>
        <v>0</v>
      </c>
      <c r="BI60" s="6">
        <f>IF(ISERROR(VLOOKUP($A60,'Import Peak'!$A$3:BI$99,61,FALSE)-VLOOKUP($A60,'Import Peak Change'!$A$106:BI$202,61,FALSE)),0,(VLOOKUP($A60,'Import Peak'!$A$3:BI$99,61,FALSE)-VLOOKUP($A60,'Import Peak Change'!$A$106:BI$202,61,FALSE)))</f>
        <v>0</v>
      </c>
      <c r="BJ60" s="6">
        <f>IF(ISERROR(VLOOKUP($A60,'Import Peak'!$A$3:BJ$99,62,FALSE)-VLOOKUP($A60,'Import Peak Change'!$A$106:BJ$202,62,FALSE)),0,(VLOOKUP($A60,'Import Peak'!$A$3:BJ$99,62,FALSE)-VLOOKUP($A60,'Import Peak Change'!$A$106:BJ$202,62,FALSE)))</f>
        <v>0</v>
      </c>
      <c r="BK60" s="6">
        <f>IF(ISERROR(VLOOKUP($A60,'Import Peak'!$A$3:BK$99,63,FALSE)-VLOOKUP($A60,'Import Peak Change'!$A$106:BK$202,63,FALSE)),0,(VLOOKUP($A60,'Import Peak'!$A$3:BK$99,63,FALSE)-VLOOKUP($A60,'Import Peak Change'!$A$106:BK$202,63,FALSE)))</f>
        <v>0</v>
      </c>
      <c r="BL60" s="6">
        <f>IF(ISERROR(VLOOKUP($A60,'Import Peak'!$A$3:BL$99,64,FALSE)-VLOOKUP($A60,'Import Peak Change'!$A$106:BL$202,64,FALSE)),0,(VLOOKUP($A60,'Import Peak'!$A$3:BL$99,64,FALSE)-VLOOKUP($A60,'Import Peak Change'!$A$106:BL$202,64,FALSE)))</f>
        <v>0</v>
      </c>
      <c r="BM60" s="6">
        <f>IF(ISERROR(VLOOKUP($A60,'Import Peak'!$A$3:BM$99,65,FALSE)-VLOOKUP($A60,'Import Peak Change'!$A$106:BM$202,65,FALSE)),0,(VLOOKUP($A60,'Import Peak'!$A$3:BM$99,65,FALSE)-VLOOKUP($A60,'Import Peak Change'!$A$106:BM$202,65,FALSE)))</f>
        <v>0</v>
      </c>
      <c r="BN60" s="6">
        <f>IF(ISERROR(VLOOKUP($A60,'Import Peak'!$A$3:BN$99,66,FALSE)-VLOOKUP($A60,'Import Peak Change'!$A$106:BN$202,66,FALSE)),0,(VLOOKUP($A60,'Import Peak'!$A$3:BN$99,66,FALSE)-VLOOKUP($A60,'Import Peak Change'!$A$106:BN$202,66,FALSE)))</f>
        <v>0</v>
      </c>
      <c r="BO60" s="6">
        <f>IF(ISERROR(VLOOKUP($A60,'Import Peak'!$A$3:BO$99,67,FALSE)-VLOOKUP($A60,'Import Peak Change'!$A$106:BO$202,67,FALSE)),0,(VLOOKUP($A60,'Import Peak'!$A$3:BO$99,67,FALSE)-VLOOKUP($A60,'Import Peak Change'!$A$106:BO$202,67,FALSE)))</f>
        <v>0</v>
      </c>
      <c r="BP60" s="6">
        <f>IF(ISERROR(VLOOKUP($A60,'Import Peak'!$A$3:BP$99,68,FALSE)-VLOOKUP($A60,'Import Peak Change'!$A$106:BP$202,68,FALSE)),0,(VLOOKUP($A60,'Import Peak'!$A$3:BP$99,68,FALSE)-VLOOKUP($A60,'Import Peak Change'!$A$106:BP$202,68,FALSE)))</f>
        <v>0</v>
      </c>
      <c r="BQ60" s="6">
        <f>IF(ISERROR(VLOOKUP($A60,'Import Peak'!$A$3:BQ$99,69,FALSE)-VLOOKUP($A60,'Import Peak Change'!$A$106:BQ$202,69,FALSE)),0,(VLOOKUP($A60,'Import Peak'!$A$3:BQ$99,69,FALSE)-VLOOKUP($A60,'Import Peak Change'!$A$106:BQ$202,69,FALSE)))</f>
        <v>0</v>
      </c>
      <c r="BR60" s="6">
        <f>IF(ISERROR(VLOOKUP($A60,'Import Peak'!$A$3:BR$99,70,FALSE)-VLOOKUP($A60,'Import Peak Change'!$A$106:BR$202,70,FALSE)),0,(VLOOKUP($A60,'Import Peak'!$A$3:BR$99,70,FALSE)-VLOOKUP($A60,'Import Peak Change'!$A$106:BR$202,70,FALSE)))</f>
        <v>0</v>
      </c>
      <c r="BS60" s="6">
        <f>IF(ISERROR(VLOOKUP($A60,'Import Peak'!$A$3:BS$99,71,FALSE)-VLOOKUP($A60,'Import Peak Change'!$A$106:BS$202,71,FALSE)),0,(VLOOKUP($A60,'Import Peak'!$A$3:BS$99,71,FALSE)-VLOOKUP($A60,'Import Peak Change'!$A$106:BS$202,71,FALSE)))</f>
        <v>0</v>
      </c>
      <c r="BT60" s="6">
        <f>IF(ISERROR(VLOOKUP($A60,'Import Peak'!$A$3:BT$99,72,FALSE)-VLOOKUP($A60,'Import Peak Change'!$A$106:BT$202,72,FALSE)),0,(VLOOKUP($A60,'Import Peak'!$A$3:BT$99,72,FALSE)-VLOOKUP($A60,'Import Peak Change'!$A$106:BT$202,72,FALSE)))</f>
        <v>0</v>
      </c>
      <c r="BU60" s="6">
        <f>IF(ISERROR(VLOOKUP($A60,'Import Peak'!$A$3:BU$99,73,FALSE)-VLOOKUP($A60,'Import Peak Change'!$A$106:BU$202,73,FALSE)),0,(VLOOKUP($A60,'Import Peak'!$A$3:BU$99,73,FALSE)-VLOOKUP($A60,'Import Peak Change'!$A$106:BU$202,73,FALSE)))</f>
        <v>0</v>
      </c>
      <c r="BV60" s="6">
        <f>IF(ISERROR(VLOOKUP($A60,'Import Peak'!$A$3:BV$99,74,FALSE)-VLOOKUP($A60,'Import Peak Change'!$A$106:BV$202,74,FALSE)),0,(VLOOKUP($A60,'Import Peak'!$A$3:BV$99,74,FALSE)-VLOOKUP($A60,'Import Peak Change'!$A$106:BV$202,74,FALSE)))</f>
        <v>0</v>
      </c>
      <c r="BW60" s="6">
        <f>IF(ISERROR(VLOOKUP($A60,'Import Peak'!$A$3:BW$99,75,FALSE)-VLOOKUP($A60,'Import Peak Change'!$A$106:BW$202,75,FALSE)),0,(VLOOKUP($A60,'Import Peak'!$A$3:BW$99,75,FALSE)-VLOOKUP($A60,'Import Peak Change'!$A$106:BW$202,75,FALSE)))</f>
        <v>0</v>
      </c>
      <c r="BX60" s="6">
        <f>IF(ISERROR(VLOOKUP($A60,'Import Peak'!$A$3:BX$99,76,FALSE)-VLOOKUP($A60,'Import Peak Change'!$A$106:BX$202,76,FALSE)),0,(VLOOKUP($A60,'Import Peak'!$A$3:BX$99,76,FALSE)-VLOOKUP($A60,'Import Peak Change'!$A$106:BX$202,76,FALSE)))</f>
        <v>0</v>
      </c>
      <c r="BY60" s="6">
        <f>IF(ISERROR(VLOOKUP($A60,'Import Peak'!$A$3:BY$99,77,FALSE)-VLOOKUP($A60,'Import Peak Change'!$A$106:BY$202,77,FALSE)),0,(VLOOKUP($A60,'Import Peak'!$A$3:BY$99,77,FALSE)-VLOOKUP($A60,'Import Peak Change'!$A$106:BY$202,77,FALSE)))</f>
        <v>0</v>
      </c>
      <c r="BZ60" s="6">
        <f>IF(ISERROR(VLOOKUP($A60,'Import Peak'!$A$3:BZ$99,78,FALSE)-VLOOKUP($A60,'Import Peak Change'!$A$106:BZ$202,78,FALSE)),0,(VLOOKUP($A60,'Import Peak'!$A$3:BZ$99,78,FALSE)-VLOOKUP($A60,'Import Peak Change'!$A$106:BZ$202,78,FALSE)))</f>
        <v>0</v>
      </c>
      <c r="CA60" s="6">
        <f>IF(ISERROR(VLOOKUP($A60,'Import Peak'!$A$3:CA$99,79,FALSE)-VLOOKUP($A60,'Import Peak Change'!$A$106:CA$202,79,FALSE)),0,(VLOOKUP($A60,'Import Peak'!$A$3:CA$99,79,FALSE)-VLOOKUP($A60,'Import Peak Change'!$A$106:CA$202,79,FALSE)))</f>
        <v>0</v>
      </c>
      <c r="CB60" s="6">
        <f>IF(ISERROR(VLOOKUP($A60,'Import Peak'!$A$3:CB$99,80,FALSE)-VLOOKUP($A60,'Import Peak Change'!$A$106:CB$202,80,FALSE)),0,(VLOOKUP($A60,'Import Peak'!$A$3:CB$99,80,FALSE)-VLOOKUP($A60,'Import Peak Change'!$A$106:CB$202,80,FALSE)))</f>
        <v>0</v>
      </c>
      <c r="CC60" s="6">
        <f>IF(ISERROR(VLOOKUP($A60,'Import Peak'!$A$3:CC$99,81,FALSE)-VLOOKUP($A60,'Import Peak Change'!$A$106:CC$202,81,FALSE)),0,(VLOOKUP($A60,'Import Peak'!$A$3:CC$99,81,FALSE)-VLOOKUP($A60,'Import Peak Change'!$A$106:CC$202,81,FALSE)))</f>
        <v>0</v>
      </c>
      <c r="CD60" s="6">
        <f>IF(ISERROR(VLOOKUP($A60,'Import Peak'!$A$3:CD$99,82,FALSE)-VLOOKUP($A60,'Import Peak Change'!$A$106:CD$202,82,FALSE)),0,(VLOOKUP($A60,'Import Peak'!$A$3:CD$99,82,FALSE)-VLOOKUP($A60,'Import Peak Change'!$A$106:CD$202,82,FALSE)))</f>
        <v>0</v>
      </c>
      <c r="CE60" s="6">
        <f>IF(ISERROR(VLOOKUP($A60,'Import Peak'!$A$3:CE$99,83,FALSE)-VLOOKUP($A60,'Import Peak Change'!$A$106:CE$202,83,FALSE)),0,(VLOOKUP($A60,'Import Peak'!$A$3:CE$99,83,FALSE)-VLOOKUP($A60,'Import Peak Change'!$A$106:CE$202,83,FALSE)))</f>
        <v>0</v>
      </c>
      <c r="CF60" s="6">
        <f>IF(ISERROR(VLOOKUP($A60,'Import Peak'!$A$3:CF$99,84,FALSE)-VLOOKUP($A60,'Import Peak Change'!$A$106:CF$202,84,FALSE)),0,(VLOOKUP($A60,'Import Peak'!$A$3:CF$99,84,FALSE)-VLOOKUP($A60,'Import Peak Change'!$A$106:CF$202,84,FALSE)))</f>
        <v>0</v>
      </c>
      <c r="CG60" s="6">
        <f>IF(ISERROR(VLOOKUP($A60,'Import Peak'!$A$3:CG$99,85,FALSE)-VLOOKUP($A60,'Import Peak Change'!$A$106:CG$202,85,FALSE)),0,(VLOOKUP($A60,'Import Peak'!$A$3:CG$99,85,FALSE)-VLOOKUP($A60,'Import Peak Change'!$A$106:CG$202,85,FALSE)))</f>
        <v>0</v>
      </c>
      <c r="CH60" s="6">
        <f>IF(ISERROR(VLOOKUP($A60,'Import Peak'!$A$3:CH$99,86,FALSE)-VLOOKUP($A60,'Import Peak Change'!$A$106:CH$202,86,FALSE)),0,(VLOOKUP($A60,'Import Peak'!$A$3:CH$99,86,FALSE)-VLOOKUP($A60,'Import Peak Change'!$A$106:CH$202,86,FALSE)))</f>
        <v>0</v>
      </c>
      <c r="CI60" s="6">
        <f>IF(ISERROR(VLOOKUP($A60,'Import Peak'!$A$3:CI$99,87,FALSE)-VLOOKUP($A60,'Import Peak Change'!$A$106:CI$202,87,FALSE)),0,(VLOOKUP($A60,'Import Peak'!$A$3:CI$99,87,FALSE)-VLOOKUP($A60,'Import Peak Change'!$A$106:CI$202,87,FALSE)))</f>
        <v>0</v>
      </c>
      <c r="CJ60" s="6">
        <f>IF(ISERROR(VLOOKUP($A60,'Import Peak'!$A$3:CJ$99,88,FALSE)-VLOOKUP($A60,'Import Peak Change'!$A$106:CJ$202,88,FALSE)),0,(VLOOKUP($A60,'Import Peak'!$A$3:CJ$99,88,FALSE)-VLOOKUP($A60,'Import Peak Change'!$A$106:CJ$202,88,FALSE)))</f>
        <v>0</v>
      </c>
      <c r="CK60" s="6">
        <f>IF(ISERROR(VLOOKUP($A60,'Import Peak'!$A$3:CK$99,89,FALSE)-VLOOKUP($A60,'Import Peak Change'!$A$106:CK$202,89,FALSE)),0,(VLOOKUP($A60,'Import Peak'!$A$3:CK$99,89,FALSE)-VLOOKUP($A60,'Import Peak Change'!$A$106:CK$202,89,FALSE)))</f>
        <v>0</v>
      </c>
      <c r="CL60" s="6">
        <f>IF(ISERROR(VLOOKUP($A60,'Import Peak'!$A$3:CL$99,90,FALSE)-VLOOKUP($A60,'Import Peak Change'!$A$106:CL$202,90,FALSE)),0,(VLOOKUP($A60,'Import Peak'!$A$3:CL$99,90,FALSE)-VLOOKUP($A60,'Import Peak Change'!$A$106:CL$202,90,FALSE)))</f>
        <v>0</v>
      </c>
      <c r="CM60" s="6">
        <f>IF(ISERROR(VLOOKUP($A60,'Import Peak'!$A$3:CM$99,91,FALSE)-VLOOKUP($A60,'Import Peak Change'!$A$106:CM$202,91,FALSE)),0,(VLOOKUP($A60,'Import Peak'!$A$3:CM$99,91,FALSE)-VLOOKUP($A60,'Import Peak Change'!$A$106:CM$202,91,FALSE)))</f>
        <v>0</v>
      </c>
      <c r="CN60" s="6">
        <f>IF(ISERROR(VLOOKUP($A60,'Import Peak'!$A$3:CN$99,92,FALSE)-VLOOKUP($A60,'Import Peak Change'!$A$106:CN$202,92,FALSE)),0,(VLOOKUP($A60,'Import Peak'!$A$3:CN$99,92,FALSE)-VLOOKUP($A60,'Import Peak Change'!$A$106:CN$202,92,FALSE)))</f>
        <v>0</v>
      </c>
      <c r="CO60" s="6">
        <f>IF(ISERROR(VLOOKUP($A60,'Import Peak'!$A$3:CO$99,93,FALSE)-VLOOKUP($A60,'Import Peak Change'!$A$106:CO$202,93,FALSE)),0,(VLOOKUP($A60,'Import Peak'!$A$3:CO$99,93,FALSE)-VLOOKUP($A60,'Import Peak Change'!$A$106:CO$202,93,FALSE)))</f>
        <v>0</v>
      </c>
      <c r="CP60" s="6">
        <f>IF(ISERROR(VLOOKUP($A60,'Import Peak'!$A$3:CP$99,94,FALSE)-VLOOKUP($A60,'Import Peak Change'!$A$106:CP$202,94,FALSE)),0,(VLOOKUP($A60,'Import Peak'!$A$3:CP$99,94,FALSE)-VLOOKUP($A60,'Import Peak Change'!$A$106:CP$202,94,FALSE)))</f>
        <v>0</v>
      </c>
      <c r="CQ60" s="6">
        <f>IF(ISERROR(VLOOKUP($A60,'Import Peak'!$A$3:CQ$99,95,FALSE)-VLOOKUP($A60,'Import Peak Change'!$A$106:CQ$202,95,FALSE)),0,(VLOOKUP($A60,'Import Peak'!$A$3:CQ$99,95,FALSE)-VLOOKUP($A60,'Import Peak Change'!$A$106:CQ$202,95,FALSE)))</f>
        <v>0</v>
      </c>
      <c r="CR60" s="6">
        <f>IF(ISERROR(VLOOKUP($A60,'Import Peak'!$A$3:CR$99,96,FALSE)-VLOOKUP($A60,'Import Peak Change'!$A$106:CR$202,96,FALSE)),0,(VLOOKUP($A60,'Import Peak'!$A$3:CR$99,96,FALSE)-VLOOKUP($A60,'Import Peak Change'!$A$106:CR$202,96,FALSE)))</f>
        <v>0</v>
      </c>
      <c r="CS60" s="6">
        <f>IF(ISERROR(VLOOKUP($A60,'Import Peak'!$A$3:CS$99,97,FALSE)-VLOOKUP($A60,'Import Peak Change'!$A$106:CS$202,97,FALSE)),0,(VLOOKUP($A60,'Import Peak'!$A$3:CS$99,97,FALSE)-VLOOKUP($A60,'Import Peak Change'!$A$106:CS$202,97,FALSE)))</f>
        <v>0</v>
      </c>
      <c r="CT60" s="6">
        <f>IF(ISERROR(VLOOKUP($A60,'Import Peak'!$A$3:CT$99,98,FALSE)-VLOOKUP($A60,'Import Peak Change'!$A$106:CT$202,98,FALSE)),0,(VLOOKUP($A60,'Import Peak'!$A$3:CT$99,98,FALSE)-VLOOKUP($A60,'Import Peak Change'!$A$106:CT$202,98,FALSE)))</f>
        <v>0</v>
      </c>
      <c r="CU60" s="6">
        <f>IF(ISERROR(VLOOKUP($A60,'Import Peak'!$A$3:CU$99,99,FALSE)-VLOOKUP($A60,'Import Peak Change'!$A$106:CU$202,99,FALSE)),0,(VLOOKUP($A60,'Import Peak'!$A$3:CU$99,99,FALSE)-VLOOKUP($A60,'Import Peak Change'!$A$106:CU$202,99,FALSE)))</f>
        <v>0</v>
      </c>
      <c r="CV60" s="6">
        <f>IF(ISERROR(VLOOKUP($A60,'Import Peak'!$A$3:CV$99,100,FALSE)-VLOOKUP($A60,'Import Peak Change'!$A$106:CV$202,100,FALSE)),0,(VLOOKUP($A60,'Import Peak'!$A$3:CV$99,100,FALSE)-VLOOKUP($A60,'Import Peak Change'!$A$106:CV$202,100,FALSE)))</f>
        <v>0</v>
      </c>
      <c r="CW60" s="6">
        <f>IF(ISERROR(VLOOKUP($A60,'Import Peak'!$A$3:CW$99,101,FALSE)-VLOOKUP($A60,'Import Peak Change'!$A$106:CW$202,101,FALSE)),0,(VLOOKUP($A60,'Import Peak'!$A$3:CW$99,101,FALSE)-VLOOKUP($A60,'Import Peak Change'!$A$106:CW$202,101,FALSE)))</f>
        <v>0</v>
      </c>
      <c r="CX60" s="6">
        <f>IF(ISERROR(VLOOKUP($A60,'Import Peak'!$A$3:CX$99,102,FALSE)-VLOOKUP($A60,'Import Peak Change'!$A$106:CX$202,102,FALSE)),0,(VLOOKUP($A60,'Import Peak'!$A$3:CX$99,102,FALSE)-VLOOKUP($A60,'Import Peak Change'!$A$106:CX$202,102,FALSE)))</f>
        <v>0</v>
      </c>
      <c r="CY60" s="6">
        <f>IF(ISERROR(VLOOKUP($A60,'Import Peak'!$A$3:CY$99,103,FALSE)-VLOOKUP($A60,'Import Peak Change'!$A$106:CY$202,103,FALSE)),0,(VLOOKUP($A60,'Import Peak'!$A$3:CY$99,103,FALSE)-VLOOKUP($A60,'Import Peak Change'!$A$106:CY$202,103,FALSE)))</f>
        <v>0</v>
      </c>
      <c r="CZ60" s="6">
        <f>IF(ISERROR(VLOOKUP($A60,'Import Peak'!$A$3:CZ$99,104,FALSE)-VLOOKUP($A60,'Import Peak Change'!$A$106:CZ$202,104,FALSE)),0,(VLOOKUP($A60,'Import Peak'!$A$3:CZ$99,104,FALSE)-VLOOKUP($A60,'Import Peak Change'!$A$106:CZ$202,104,FALSE)))</f>
        <v>0</v>
      </c>
      <c r="DA60" s="6">
        <f>IF(ISERROR(VLOOKUP($A60,'Import Peak'!$A$3:DA$99,105,FALSE)-VLOOKUP($A60,'Import Peak Change'!$A$106:DA$202,105,FALSE)),0,(VLOOKUP($A60,'Import Peak'!$A$3:DA$99,105,FALSE)-VLOOKUP($A60,'Import Peak Change'!$A$106:DA$202,105,FALSE)))</f>
        <v>0</v>
      </c>
      <c r="DB60" s="6">
        <f>IF(ISERROR(VLOOKUP($A60,'Import Peak'!$A$3:DB$99,106,FALSE)-VLOOKUP($A60,'Import Peak Change'!$A$106:DB$202,106,FALSE)),0,(VLOOKUP($A60,'Import Peak'!$A$3:DB$99,106,FALSE)-VLOOKUP($A60,'Import Peak Change'!$A$106:DB$202,106,FALSE)))</f>
        <v>0</v>
      </c>
      <c r="DC60" s="6">
        <f>IF(ISERROR(VLOOKUP($A60,'Import Peak'!$A$3:DC$99,107,FALSE)-VLOOKUP($A60,'Import Peak Change'!$A$106:DC$202,107,FALSE)),0,(VLOOKUP($A60,'Import Peak'!$A$3:DC$99,107,FALSE)-VLOOKUP($A60,'Import Peak Change'!$A$106:DC$202,107,FALSE)))</f>
        <v>0</v>
      </c>
      <c r="DD60" s="6">
        <f>IF(ISERROR(VLOOKUP($A60,'Import Peak'!$A$3:DD$99,108,FALSE)-VLOOKUP($A60,'Import Peak Change'!$A$106:DD$202,108,FALSE)),0,(VLOOKUP($A60,'Import Peak'!$A$3:DD$99,108,FALSE)-VLOOKUP($A60,'Import Peak Change'!$A$106:DD$202,108,FALSE)))</f>
        <v>0</v>
      </c>
      <c r="DE60" s="6">
        <f>IF(ISERROR(VLOOKUP($A60,'Import Peak'!$A$3:DE$99,109,FALSE)-VLOOKUP($A60,'Import Peak Change'!$A$106:DE$202,109,FALSE)),0,(VLOOKUP($A60,'Import Peak'!$A$3:DE$99,109,FALSE)-VLOOKUP($A60,'Import Peak Change'!$A$106:DE$202,109,FALSE)))</f>
        <v>0</v>
      </c>
      <c r="DF60" s="6">
        <f>IF(ISERROR(VLOOKUP($A60,'Import Peak'!$A$3:DF$99,110,FALSE)-VLOOKUP($A60,'Import Peak Change'!$A$106:DF$202,110,FALSE)),0,(VLOOKUP($A60,'Import Peak'!$A$3:DF$99,110,FALSE)-VLOOKUP($A60,'Import Peak Change'!$A$106:DF$202,110,FALSE)))</f>
        <v>0</v>
      </c>
      <c r="DG60" s="6">
        <f>IF(ISERROR(VLOOKUP($A60,'Import Peak'!$A$3:DG$99,111,FALSE)-VLOOKUP($A60,'Import Peak Change'!$A$106:DG$202,111,FALSE)),0,(VLOOKUP($A60,'Import Peak'!$A$3:DG$99,111,FALSE)-VLOOKUP($A60,'Import Peak Change'!$A$106:DG$202,111,FALSE)))</f>
        <v>0</v>
      </c>
      <c r="DH60" s="6">
        <f>IF(ISERROR(VLOOKUP($A60,'Import Peak'!$A$3:DH$99,112,FALSE)-VLOOKUP($A60,'Import Peak Change'!$A$106:DH$202,112,FALSE)),0,(VLOOKUP($A60,'Import Peak'!$A$3:DH$99,112,FALSE)-VLOOKUP($A60,'Import Peak Change'!$A$106:DH$202,112,FALSE)))</f>
        <v>0</v>
      </c>
      <c r="DI60" s="6">
        <f>IF(ISERROR(VLOOKUP($A60,'Import Peak'!$A$3:DI$99,113,FALSE)-VLOOKUP($A60,'Import Peak Change'!$A$106:DI$202,113,FALSE)),0,(VLOOKUP($A60,'Import Peak'!$A$3:DI$99,113,FALSE)-VLOOKUP($A60,'Import Peak Change'!$A$106:DI$202,113,FALSE)))</f>
        <v>0</v>
      </c>
      <c r="DJ60" s="6">
        <f>IF(ISERROR(VLOOKUP($A60,'Import Peak'!$A$3:DJ$99,114,FALSE)-VLOOKUP($A60,'Import Peak Change'!$A$106:DJ$202,114,FALSE)),0,(VLOOKUP($A60,'Import Peak'!$A$3:DJ$99,114,FALSE)-VLOOKUP($A60,'Import Peak Change'!$A$106:DJ$202,114,FALSE)))</f>
        <v>0</v>
      </c>
      <c r="DK60" s="6">
        <f>IF(ISERROR(VLOOKUP($A60,'Import Peak'!$A$3:DK$99,115,FALSE)-VLOOKUP($A60,'Import Peak Change'!$A$106:DK$202,115,FALSE)),0,(VLOOKUP($A60,'Import Peak'!$A$3:DK$99,115,FALSE)-VLOOKUP($A60,'Import Peak Change'!$A$106:DK$202,115,FALSE)))</f>
        <v>0</v>
      </c>
      <c r="DL60" s="6">
        <f>IF(ISERROR(VLOOKUP($A60,'Import Peak'!$A$3:DL$99,116,FALSE)-VLOOKUP($A60,'Import Peak Change'!$A$106:DL$202,116,FALSE)),0,(VLOOKUP($A60,'Import Peak'!$A$3:DL$99,116,FALSE)-VLOOKUP($A60,'Import Peak Change'!$A$106:DL$202,116,FALSE)))</f>
        <v>0</v>
      </c>
      <c r="DM60" s="6">
        <f>IF(ISERROR(VLOOKUP($A60,'Import Peak'!$A$3:DM$99,117,FALSE)-VLOOKUP($A60,'Import Peak Change'!$A$106:DM$202,117,FALSE)),0,(VLOOKUP($A60,'Import Peak'!$A$3:DM$99,117,FALSE)-VLOOKUP($A60,'Import Peak Change'!$A$106:DM$202,117,FALSE)))</f>
        <v>0</v>
      </c>
      <c r="DN60" s="6">
        <f>IF(ISERROR(VLOOKUP($A60,'Import Peak'!$A$3:DN$99,118,FALSE)-VLOOKUP($A60,'Import Peak Change'!$A$106:DN$202,118,FALSE)),0,(VLOOKUP($A60,'Import Peak'!$A$3:DN$99,118,FALSE)-VLOOKUP($A60,'Import Peak Change'!$A$106:DN$202,118,FALSE)))</f>
        <v>0</v>
      </c>
      <c r="DO60" s="6">
        <f>IF(ISERROR(VLOOKUP($A60,'Import Peak'!$A$3:DO$99,119,FALSE)-VLOOKUP($A60,'Import Peak Change'!$A$106:DO$202,119,FALSE)),0,(VLOOKUP($A60,'Import Peak'!$A$3:DO$99,119,FALSE)-VLOOKUP($A60,'Import Peak Change'!$A$106:DO$202,119,FALSE)))</f>
        <v>0</v>
      </c>
      <c r="DP60" s="6">
        <f>IF(ISERROR(VLOOKUP($A60,'Import Peak'!$A$3:DP$99,120,FALSE)-VLOOKUP($A60,'Import Peak Change'!$A$106:DP$202,120,FALSE)),0,(VLOOKUP($A60,'Import Peak'!$A$3:DP$99,120,FALSE)-VLOOKUP($A60,'Import Peak Change'!$A$106:DP$202,120,FALSE)))</f>
        <v>0</v>
      </c>
      <c r="DQ60" s="6">
        <f>IF(ISERROR(VLOOKUP($A60,'Import Peak'!$A$3:DQ$99,121,FALSE)-VLOOKUP($A60,'Import Peak Change'!$A$106:DQ$202,121,FALSE)),0,(VLOOKUP($A60,'Import Peak'!$A$3:DQ$99,121,FALSE)-VLOOKUP($A60,'Import Peak Change'!$A$106:DQ$202,121,FALSE)))</f>
        <v>0</v>
      </c>
      <c r="DR60" s="6">
        <f>IF(ISERROR(VLOOKUP($A60,'Import Peak'!$A$3:DR$99,122,FALSE)-VLOOKUP($A60,'Import Peak Change'!$A$106:DR$202,122,FALSE)),0,(VLOOKUP($A60,'Import Peak'!$A$3:DR$99,122,FALSE)-VLOOKUP($A60,'Import Peak Change'!$A$106:DR$202,122,FALSE)))</f>
        <v>0</v>
      </c>
      <c r="DS60" s="6">
        <f>IF(ISERROR(VLOOKUP($A60,'Import Peak'!$A$3:DS$99,123,FALSE)-VLOOKUP($A60,'Import Peak Change'!$A$106:DS$202,123,FALSE)),0,(VLOOKUP($A60,'Import Peak'!$A$3:DS$99,123,FALSE)-VLOOKUP($A60,'Import Peak Change'!$A$106:DS$202,123,FALSE)))</f>
        <v>0</v>
      </c>
      <c r="DT60" s="6">
        <f>IF(ISERROR(VLOOKUP($A60,'Import Peak'!$A$3:DT$99,124,FALSE)-VLOOKUP($A60,'Import Peak Change'!$A$106:DT$202,124,FALSE)),0,(VLOOKUP($A60,'Import Peak'!$A$3:DT$99,124,FALSE)-VLOOKUP($A60,'Import Peak Change'!$A$106:DT$202,124,FALSE)))</f>
        <v>0</v>
      </c>
      <c r="DU60" s="6">
        <f>IF(ISERROR(VLOOKUP($A60,'Import Peak'!$A$3:DU$99,125,FALSE)-VLOOKUP($A60,'Import Peak Change'!$A$106:DU$202,125,FALSE)),0,(VLOOKUP($A60,'Import Peak'!$A$3:DU$99,125,FALSE)-VLOOKUP($A60,'Import Peak Change'!$A$106:DU$202,125,FALSE)))</f>
        <v>0</v>
      </c>
      <c r="DV60" s="6">
        <f>IF(ISERROR(VLOOKUP($A60,'Import Peak'!$A$3:DV$99,126,FALSE)-VLOOKUP($A60,'Import Peak Change'!$A$106:DV$202,126,FALSE)),0,(VLOOKUP($A60,'Import Peak'!$A$3:DV$99,126,FALSE)-VLOOKUP($A60,'Import Peak Change'!$A$106:DV$202,126,FALSE)))</f>
        <v>0</v>
      </c>
      <c r="DW60" s="6">
        <f>IF(ISERROR(VLOOKUP($A60,'Import Peak'!$A$3:DW$99,127,FALSE)-VLOOKUP($A60,'Import Peak Change'!$A$106:DW$202,127,FALSE)),0,(VLOOKUP($A60,'Import Peak'!$A$3:DW$99,127,FALSE)-VLOOKUP($A60,'Import Peak Change'!$A$106:DW$202,127,FALSE)))</f>
        <v>0</v>
      </c>
      <c r="DX60" s="6">
        <f>IF(ISERROR(VLOOKUP($A60,'Import Peak'!$A$3:DX$99,128,FALSE)-VLOOKUP($A60,'Import Peak Change'!$A$106:DX$202,128,FALSE)),0,(VLOOKUP($A60,'Import Peak'!$A$3:DX$99,128,FALSE)-VLOOKUP($A60,'Import Peak Change'!$A$106:DX$202,128,FALSE)))</f>
        <v>0</v>
      </c>
      <c r="DY60" s="6">
        <f>IF(ISERROR(VLOOKUP($A60,'Import Peak'!$A$3:DY$99,129,FALSE)-VLOOKUP($A60,'Import Peak Change'!$A$106:DY$202,129,FALSE)),0,(VLOOKUP($A60,'Import Peak'!$A$3:DY$99,129,FALSE)-VLOOKUP($A60,'Import Peak Change'!$A$106:DY$202,129,FALSE)))</f>
        <v>0</v>
      </c>
      <c r="DZ60" s="6">
        <f>IF(ISERROR(VLOOKUP($A60,'Import Peak'!$A$3:DZ$99,130,FALSE)-VLOOKUP($A60,'Import Peak Change'!$A$106:DZ$202,130,FALSE)),0,(VLOOKUP($A60,'Import Peak'!$A$3:DZ$99,130,FALSE)-VLOOKUP($A60,'Import Peak Change'!$A$106:DZ$202,130,FALSE)))</f>
        <v>0</v>
      </c>
      <c r="EA60" s="6">
        <f>IF(ISERROR(VLOOKUP($A60,'Import Peak'!$A$3:EA$99,131,FALSE)-VLOOKUP($A60,'Import Peak Change'!$A$106:EA$202,131,FALSE)),0,(VLOOKUP($A60,'Import Peak'!$A$3:EA$99,131,FALSE)-VLOOKUP($A60,'Import Peak Change'!$A$106:EA$202,131,FALSE)))</f>
        <v>0</v>
      </c>
      <c r="EB60" s="6">
        <f>IF(ISERROR(VLOOKUP($A60,'Import Peak'!$A$3:EB$99,132,FALSE)-VLOOKUP($A60,'Import Peak Change'!$A$106:EB$202,132,FALSE)),0,(VLOOKUP($A60,'Import Peak'!$A$3:EB$99,132,FALSE)-VLOOKUP($A60,'Import Peak Change'!$A$106:EB$202,132,FALSE)))</f>
        <v>0</v>
      </c>
      <c r="EC60" s="6">
        <f>IF(ISERROR(VLOOKUP($A60,'Import Peak'!$A$3:EC$99,133,FALSE)-VLOOKUP($A60,'Import Peak Change'!$A$106:EC$202,133,FALSE)),0,(VLOOKUP($A60,'Import Peak'!$A$3:EC$99,133,FALSE)-VLOOKUP($A60,'Import Peak Change'!$A$106:EC$202,133,FALSE)))</f>
        <v>0</v>
      </c>
      <c r="ED60" s="6">
        <f>IF(ISERROR(VLOOKUP($A60,'Import Peak'!$A$3:ED$99,134,FALSE)-VLOOKUP($A60,'Import Peak Change'!$A$106:ED$202,134,FALSE)),0,(VLOOKUP($A60,'Import Peak'!$A$3:ED$99,134,FALSE)-VLOOKUP($A60,'Import Peak Change'!$A$106:ED$202,134,FALSE)))</f>
        <v>0</v>
      </c>
      <c r="EE60" s="6">
        <f>IF(ISERROR(VLOOKUP($A60,'Import Peak'!$A$3:EE$99,135,FALSE)-VLOOKUP($A60,'Import Peak Change'!$A$106:EE$202,135,FALSE)),0,(VLOOKUP($A60,'Import Peak'!$A$3:EE$99,135,FALSE)-VLOOKUP($A60,'Import Peak Change'!$A$106:EE$202,135,FALSE)))</f>
        <v>0</v>
      </c>
      <c r="EF60" s="6">
        <f>IF(ISERROR(VLOOKUP($A60,'Import Peak'!$A$3:EF$99,136,FALSE)-VLOOKUP($A60,'Import Peak Change'!$A$106:EF$202,136,FALSE)),0,(VLOOKUP($A60,'Import Peak'!$A$3:EF$99,136,FALSE)-VLOOKUP($A60,'Import Peak Change'!$A$106:EF$202,136,FALSE)))</f>
        <v>0</v>
      </c>
      <c r="EG60" s="6">
        <f>IF(ISERROR(VLOOKUP($A60,'Import Peak'!$A$3:EG$99,137,FALSE)-VLOOKUP($A60,'Import Peak Change'!$A$106:EG$202,137,FALSE)),0,(VLOOKUP($A60,'Import Peak'!$A$3:EG$99,137,FALSE)-VLOOKUP($A60,'Import Peak Change'!$A$106:EG$202,137,FALSE)))</f>
        <v>0</v>
      </c>
      <c r="EH60" s="6">
        <f>IF(ISERROR(VLOOKUP($A60,'Import Peak'!$A$3:EH$99,138,FALSE)-VLOOKUP($A60,'Import Peak Change'!$A$106:EH$202,138,FALSE)),0,(VLOOKUP($A60,'Import Peak'!$A$3:EH$99,138,FALSE)-VLOOKUP($A60,'Import Peak Change'!$A$106:EH$202,138,FALSE)))</f>
        <v>0</v>
      </c>
      <c r="EI60" s="6">
        <f>IF(ISERROR(VLOOKUP($A60,'Import Peak'!$A$3:EI$99,139,FALSE)-VLOOKUP($A60,'Import Peak Change'!$A$106:EI$202,139,FALSE)),0,(VLOOKUP($A60,'Import Peak'!$A$3:EI$99,139,FALSE)-VLOOKUP($A60,'Import Peak Change'!$A$106:EI$202,139,FALSE)))</f>
        <v>0</v>
      </c>
      <c r="EJ60" s="6">
        <f>IF(ISERROR(VLOOKUP($A60,'Import Peak'!$A$3:EJ$99,140,FALSE)-VLOOKUP($A60,'Import Peak Change'!$A$106:EJ$202,140,FALSE)),0,(VLOOKUP($A60,'Import Peak'!$A$3:EJ$99,140,FALSE)-VLOOKUP($A60,'Import Peak Change'!$A$106:EJ$202,140,FALSE)))</f>
        <v>0</v>
      </c>
      <c r="EK60" s="6">
        <f>IF(ISERROR(VLOOKUP($A60,'Import Peak'!$A$3:EK$99,141,FALSE)-VLOOKUP($A60,'Import Peak Change'!$A$106:EK$202,141,FALSE)),0,(VLOOKUP($A60,'Import Peak'!$A$3:EK$99,141,FALSE)-VLOOKUP($A60,'Import Peak Change'!$A$106:EK$202,141,FALSE)))</f>
        <v>0</v>
      </c>
      <c r="EL60" s="6">
        <f>IF(ISERROR(VLOOKUP($A60,'Import Peak'!$A$3:EL$99,142,FALSE)-VLOOKUP($A60,'Import Peak Change'!$A$106:EL$202,142,FALSE)),0,(VLOOKUP($A60,'Import Peak'!$A$3:EL$99,142,FALSE)-VLOOKUP($A60,'Import Peak Change'!$A$106:EL$202,142,FALSE)))</f>
        <v>0</v>
      </c>
      <c r="EM60" s="6">
        <f>IF(ISERROR(VLOOKUP($A60,'Import Peak'!$A$3:EM$99,143,FALSE)-VLOOKUP($A60,'Import Peak Change'!$A$106:EM$202,143,FALSE)),0,(VLOOKUP($A60,'Import Peak'!$A$3:EM$99,143,FALSE)-VLOOKUP($A60,'Import Peak Change'!$A$106:EM$202,143,FALSE)))</f>
        <v>0</v>
      </c>
      <c r="EN60" s="6">
        <f>IF(ISERROR(VLOOKUP($A60,'Import Peak'!$A$3:EN$99,144,FALSE)-VLOOKUP($A60,'Import Peak Change'!$A$106:EN$202,144,FALSE)),0,(VLOOKUP($A60,'Import Peak'!$A$3:EN$99,144,FALSE)-VLOOKUP($A60,'Import Peak Change'!$A$106:EN$202,144,FALSE)))</f>
        <v>0</v>
      </c>
      <c r="EO60" s="6">
        <f>IF(ISERROR(VLOOKUP($A60,'Import Peak'!$A$3:EO$99,145,FALSE)-VLOOKUP($A60,'Import Peak Change'!$A$106:EO$202,145,FALSE)),0,(VLOOKUP($A60,'Import Peak'!$A$3:EO$99,145,FALSE)-VLOOKUP($A60,'Import Peak Change'!$A$106:EO$202,145,FALSE)))</f>
        <v>0</v>
      </c>
      <c r="EP60" s="6">
        <f>IF(ISERROR(VLOOKUP($A60,'Import Peak'!$A$3:EP$99,146,FALSE)-VLOOKUP($A60,'Import Peak Change'!$A$106:EP$202,146,FALSE)),0,(VLOOKUP($A60,'Import Peak'!$A$3:EP$99,146,FALSE)-VLOOKUP($A60,'Import Peak Change'!$A$106:EP$202,146,FALSE)))</f>
        <v>0</v>
      </c>
      <c r="EQ60" s="6">
        <f>IF(ISERROR(VLOOKUP($A60,'Import Peak'!$A$3:EQ$99,147,FALSE)-VLOOKUP($A60,'Import Peak Change'!$A$106:EQ$202,147,FALSE)),0,(VLOOKUP($A60,'Import Peak'!$A$3:EQ$99,147,FALSE)-VLOOKUP($A60,'Import Peak Change'!$A$106:EQ$202,147,FALSE)))</f>
        <v>0</v>
      </c>
      <c r="ER60" s="6">
        <f>IF(ISERROR(VLOOKUP($A60,'Import Peak'!$A$3:ER$99,148,FALSE)-VLOOKUP($A60,'Import Peak Change'!$A$106:ER$202,148,FALSE)),0,(VLOOKUP($A60,'Import Peak'!$A$3:ER$99,148,FALSE)-VLOOKUP($A60,'Import Peak Change'!$A$106:ER$202,148,FALSE)))</f>
        <v>0</v>
      </c>
      <c r="ES60" s="6">
        <f>IF(ISERROR(VLOOKUP($A60,'Import Peak'!$A$3:ES$99,149,FALSE)-VLOOKUP($A60,'Import Peak Change'!$A$106:ES$202,149,FALSE)),0,(VLOOKUP($A60,'Import Peak'!$A$3:ES$99,149,FALSE)-VLOOKUP($A60,'Import Peak Change'!$A$106:ES$202,149,FALSE)))</f>
        <v>0</v>
      </c>
      <c r="ET60" s="6">
        <f>IF(ISERROR(VLOOKUP($A60,'Import Peak'!$A$3:ET$99,150,FALSE)-VLOOKUP($A60,'Import Peak Change'!$A$106:ET$202,150,FALSE)),0,(VLOOKUP($A60,'Import Peak'!$A$3:ET$99,150,FALSE)-VLOOKUP($A60,'Import Peak Change'!$A$106:ET$202,150,FALSE)))</f>
        <v>0</v>
      </c>
      <c r="EU60" s="6">
        <f>IF(ISERROR(VLOOKUP($A60,'Import Peak'!$A$3:EU$99,151,FALSE)-VLOOKUP($A60,'Import Peak Change'!$A$106:EU$202,151,FALSE)),0,(VLOOKUP($A60,'Import Peak'!$A$3:EU$99,151,FALSE)-VLOOKUP($A60,'Import Peak Change'!$A$106:EU$202,151,FALSE)))</f>
        <v>0</v>
      </c>
      <c r="EV60" s="6">
        <f>IF(ISERROR(VLOOKUP($A60,'Import Peak'!$A$3:EV$99,152,FALSE)-VLOOKUP($A60,'Import Peak Change'!$A$106:EV$202,152,FALSE)),0,(VLOOKUP($A60,'Import Peak'!$A$3:EV$99,152,FALSE)-VLOOKUP($A60,'Import Peak Change'!$A$106:EV$202,152,FALSE)))</f>
        <v>0</v>
      </c>
      <c r="EW60" s="6">
        <f>IF(ISERROR(VLOOKUP($A60,'Import Peak'!$A$3:EW$99,153,FALSE)-VLOOKUP($A60,'Import Peak Change'!$A$106:EW$202,153,FALSE)),0,(VLOOKUP($A60,'Import Peak'!$A$3:EW$99,153,FALSE)-VLOOKUP($A60,'Import Peak Change'!$A$106:EW$202,153,FALSE)))</f>
        <v>0</v>
      </c>
      <c r="EX60" s="6">
        <f>IF(ISERROR(VLOOKUP($A60,'Import Peak'!$A$3:EX$99,154,FALSE)-VLOOKUP($A60,'Import Peak Change'!$A$106:EX$202,154,FALSE)),0,(VLOOKUP($A60,'Import Peak'!$A$3:EX$99,154,FALSE)-VLOOKUP($A60,'Import Peak Change'!$A$106:EX$202,154,FALSE)))</f>
        <v>0</v>
      </c>
      <c r="EY60" s="6">
        <f>IF(ISERROR(VLOOKUP($A60,'Import Peak'!$A$3:EY$99,155,FALSE)-VLOOKUP($A60,'Import Peak Change'!$A$106:EY$202,155,FALSE)),0,(VLOOKUP($A60,'Import Peak'!$A$3:EY$99,155,FALSE)-VLOOKUP($A60,'Import Peak Change'!$A$106:EY$202,155,FALSE)))</f>
        <v>0</v>
      </c>
      <c r="EZ60" s="6">
        <f>IF(ISERROR(VLOOKUP($A60,'Import Peak'!$A$3:EZ$99,156,FALSE)-VLOOKUP($A60,'Import Peak Change'!$A$106:EZ$202,156,FALSE)),0,(VLOOKUP($A60,'Import Peak'!$A$3:EZ$99,156,FALSE)-VLOOKUP($A60,'Import Peak Change'!$A$106:EZ$202,156,FALSE)))</f>
        <v>0</v>
      </c>
      <c r="FA60" s="6">
        <f>IF(ISERROR(VLOOKUP($A60,'Import Peak'!$A$3:FA$99,157,FALSE)-VLOOKUP($A60,'Import Peak Change'!$A$106:FA$202,157,FALSE)),0,(VLOOKUP($A60,'Import Peak'!$A$3:FA$99,157,FALSE)-VLOOKUP($A60,'Import Peak Change'!$A$106:FA$202,157,FALSE)))</f>
        <v>0</v>
      </c>
      <c r="FB60" s="6">
        <f>IF(ISERROR(VLOOKUP($A60,'Import Peak'!$A$3:FB$99,158,FALSE)-VLOOKUP($A60,'Import Peak Change'!$A$106:FB$202,158,FALSE)),0,(VLOOKUP($A60,'Import Peak'!$A$3:FB$99,158,FALSE)-VLOOKUP($A60,'Import Peak Change'!$A$106:FB$202,158,FALSE)))</f>
        <v>0</v>
      </c>
      <c r="FC60" s="6">
        <f>IF(ISERROR(VLOOKUP($A60,'Import Peak'!$A$3:FC$99,159,FALSE)-VLOOKUP($A60,'Import Peak Change'!$A$106:FC$202,159,FALSE)),0,(VLOOKUP($A60,'Import Peak'!$A$3:FC$99,159,FALSE)-VLOOKUP($A60,'Import Peak Change'!$A$106:FC$202,159,FALSE)))</f>
        <v>0</v>
      </c>
      <c r="FD60" s="6">
        <f>IF(ISERROR(VLOOKUP($A60,'Import Peak'!$A$3:FD$99,160,FALSE)-VLOOKUP($A60,'Import Peak Change'!$A$106:FD$202,160,FALSE)),0,(VLOOKUP($A60,'Import Peak'!$A$3:FD$99,160,FALSE)-VLOOKUP($A60,'Import Peak Change'!$A$106:FD$202,160,FALSE)))</f>
        <v>0</v>
      </c>
      <c r="FE60" s="6">
        <f>IF(ISERROR(VLOOKUP($A60,'Import Peak'!$A$3:FE$99,161,FALSE)-VLOOKUP($A60,'Import Peak Change'!$A$106:FE$202,161,FALSE)),0,(VLOOKUP($A60,'Import Peak'!$A$3:FE$99,161,FALSE)-VLOOKUP($A60,'Import Peak Change'!$A$106:FE$202,161,FALSE)))</f>
        <v>0</v>
      </c>
      <c r="FF60" s="6">
        <f>IF(ISERROR(VLOOKUP($A60,'Import Peak'!$A$3:FF$99,162,FALSE)-VLOOKUP($A60,'Import Peak Change'!$A$106:FF$202,162,FALSE)),0,(VLOOKUP($A60,'Import Peak'!$A$3:FF$99,162,FALSE)-VLOOKUP($A60,'Import Peak Change'!$A$106:FF$202,162,FALSE)))</f>
        <v>0</v>
      </c>
      <c r="FG60" s="6">
        <f>IF(ISERROR(VLOOKUP($A60,'Import Peak'!$A$3:FG$99,163,FALSE)-VLOOKUP($A60,'Import Peak Change'!$A$106:FG$202,163,FALSE)),0,(VLOOKUP($A60,'Import Peak'!$A$3:FG$99,163,FALSE)-VLOOKUP($A60,'Import Peak Change'!$A$106:FG$202,163,FALSE)))</f>
        <v>0</v>
      </c>
      <c r="FH60" s="6">
        <f>IF(ISERROR(VLOOKUP($A60,'Import Peak'!$A$3:FH$99,164,FALSE)-VLOOKUP($A60,'Import Peak Change'!$A$106:FH$202,164,FALSE)),0,(VLOOKUP($A60,'Import Peak'!$A$3:FH$99,164,FALSE)-VLOOKUP($A60,'Import Peak Change'!$A$106:FH$202,164,FALSE)))</f>
        <v>0</v>
      </c>
      <c r="FI60" s="6">
        <f>IF(ISERROR(VLOOKUP($A60,'Import Peak'!$A$3:FI$99,165,FALSE)-VLOOKUP($A60,'Import Peak Change'!$A$106:FI$202,165,FALSE)),0,(VLOOKUP($A60,'Import Peak'!$A$3:FI$99,165,FALSE)-VLOOKUP($A60,'Import Peak Change'!$A$106:FI$202,165,FALSE)))</f>
        <v>0</v>
      </c>
      <c r="FJ60" s="6">
        <f>IF(ISERROR(VLOOKUP($A60,'Import Peak'!$A$3:FJ$99,166,FALSE)-VLOOKUP($A60,'Import Peak Change'!$A$106:FJ$202,166,FALSE)),0,(VLOOKUP($A60,'Import Peak'!$A$3:FJ$99,166,FALSE)-VLOOKUP($A60,'Import Peak Change'!$A$106:FJ$202,166,FALSE)))</f>
        <v>0</v>
      </c>
      <c r="FK60" s="6">
        <f>IF(ISERROR(VLOOKUP($A60,'Import Peak'!$A$3:FK$99,167,FALSE)-VLOOKUP($A60,'Import Peak Change'!$A$106:FK$202,167,FALSE)),0,(VLOOKUP($A60,'Import Peak'!$A$3:FK$99,167,FALSE)-VLOOKUP($A60,'Import Peak Change'!$A$106:FK$202,167,FALSE)))</f>
        <v>0</v>
      </c>
      <c r="FL60" s="6">
        <f>IF(ISERROR(VLOOKUP($A60,'Import Peak'!$A$3:FL$99,168,FALSE)-VLOOKUP($A60,'Import Peak Change'!$A$106:FL$202,168,FALSE)),0,(VLOOKUP($A60,'Import Peak'!$A$3:FL$99,168,FALSE)-VLOOKUP($A60,'Import Peak Change'!$A$106:FL$202,168,FALSE)))</f>
        <v>0</v>
      </c>
      <c r="FM60" s="6">
        <f>IF(ISERROR(VLOOKUP($A60,'Import Peak'!$A$3:FM$99,169,FALSE)-VLOOKUP($A60,'Import Peak Change'!$A$106:FM$202,169,FALSE)),0,(VLOOKUP($A60,'Import Peak'!$A$3:FM$99,169,FALSE)-VLOOKUP($A60,'Import Peak Change'!$A$106:FM$202,169,FALSE)))</f>
        <v>0</v>
      </c>
      <c r="FN60" s="6">
        <f>IF(ISERROR(VLOOKUP($A60,'Import Peak'!$A$3:FN$99,170,FALSE)-VLOOKUP($A60,'Import Peak Change'!$A$106:FN$202,170,FALSE)),0,(VLOOKUP($A60,'Import Peak'!$A$3:FN$99,170,FALSE)-VLOOKUP($A60,'Import Peak Change'!$A$106:FN$202,170,FALSE)))</f>
        <v>0</v>
      </c>
      <c r="FO60" s="6">
        <f>IF(ISERROR(VLOOKUP($A60,'Import Peak'!$A$3:FO$99,171,FALSE)-VLOOKUP($A60,'Import Peak Change'!$A$106:FO$202,171,FALSE)),0,(VLOOKUP($A60,'Import Peak'!$A$3:FO$99,171,FALSE)-VLOOKUP($A60,'Import Peak Change'!$A$106:FO$202,171,FALSE)))</f>
        <v>0</v>
      </c>
      <c r="FP60" s="6">
        <f>IF(ISERROR(VLOOKUP($A60,'Import Peak'!$A$3:FP$99,172,FALSE)-VLOOKUP($A60,'Import Peak Change'!$A$106:FP$202,172,FALSE)),0,(VLOOKUP($A60,'Import Peak'!$A$3:FP$99,172,FALSE)-VLOOKUP($A60,'Import Peak Change'!$A$106:FP$202,172,FALSE)))</f>
        <v>0</v>
      </c>
      <c r="FQ60" s="6">
        <f>IF(ISERROR(VLOOKUP($A60,'Import Peak'!$A$3:FQ$99,173,FALSE)-VLOOKUP($A60,'Import Peak Change'!$A$106:FQ$202,173,FALSE)),0,(VLOOKUP($A60,'Import Peak'!$A$3:FQ$99,173,FALSE)-VLOOKUP($A60,'Import Peak Change'!$A$106:FQ$202,173,FALSE)))</f>
        <v>0</v>
      </c>
      <c r="FR60" s="6">
        <f>IF(ISERROR(VLOOKUP($A60,'Import Peak'!$A$3:FR$99,174,FALSE)-VLOOKUP($A60,'Import Peak Change'!$A$106:FR$202,174,FALSE)),0,(VLOOKUP($A60,'Import Peak'!$A$3:FR$99,174,FALSE)-VLOOKUP($A60,'Import Peak Change'!$A$106:FR$202,174,FALSE)))</f>
        <v>0</v>
      </c>
      <c r="FS60" s="6">
        <f>IF(ISERROR(VLOOKUP($A60,'Import Peak'!$A$3:FS$99,175,FALSE)-VLOOKUP($A60,'Import Peak Change'!$A$106:FS$202,175,FALSE)),0,(VLOOKUP($A60,'Import Peak'!$A$3:FS$99,175,FALSE)-VLOOKUP($A60,'Import Peak Change'!$A$106:FS$202,175,FALSE)))</f>
        <v>0</v>
      </c>
      <c r="FT60" s="6">
        <f>IF(ISERROR(VLOOKUP($A60,'Import Peak'!$A$3:FT$99,176,FALSE)-VLOOKUP($A60,'Import Peak Change'!$A$106:FT$202,176,FALSE)),0,(VLOOKUP($A60,'Import Peak'!$A$3:FT$99,176,FALSE)-VLOOKUP($A60,'Import Peak Change'!$A$106:FT$202,176,FALSE)))</f>
        <v>0</v>
      </c>
      <c r="FU60" s="6">
        <f>IF(ISERROR(VLOOKUP($A60,'Import Peak'!$A$3:FU$99,177,FALSE)-VLOOKUP($A60,'Import Peak Change'!$A$106:FU$202,177,FALSE)),0,(VLOOKUP($A60,'Import Peak'!$A$3:FU$99,177,FALSE)-VLOOKUP($A60,'Import Peak Change'!$A$106:FU$202,177,FALSE)))</f>
        <v>0</v>
      </c>
      <c r="FV60" s="6">
        <f>IF(ISERROR(VLOOKUP($A60,'Import Peak'!$A$3:FV$99,178,FALSE)-VLOOKUP($A60,'Import Peak Change'!$A$106:FV$202,178,FALSE)),0,(VLOOKUP($A60,'Import Peak'!$A$3:FV$99,178,FALSE)-VLOOKUP($A60,'Import Peak Change'!$A$106:FV$202,178,FALSE)))</f>
        <v>0</v>
      </c>
      <c r="FW60" s="6">
        <f>IF(ISERROR(VLOOKUP($A60,'Import Peak'!$A$3:FW$99,179,FALSE)-VLOOKUP($A60,'Import Peak Change'!$A$106:FW$202,179,FALSE)),0,(VLOOKUP($A60,'Import Peak'!$A$3:FW$99,179,FALSE)-VLOOKUP($A60,'Import Peak Change'!$A$106:FW$202,179,FALSE)))</f>
        <v>0</v>
      </c>
      <c r="FX60" s="6">
        <f>IF(ISERROR(VLOOKUP($A60,'Import Peak'!$A$3:FX$99,180,FALSE)-VLOOKUP($A60,'Import Peak Change'!$A$106:FX$202,180,FALSE)),0,(VLOOKUP($A60,'Import Peak'!$A$3:FX$99,180,FALSE)-VLOOKUP($A60,'Import Peak Change'!$A$106:FX$202,180,FALSE)))</f>
        <v>0</v>
      </c>
      <c r="FY60" s="6">
        <f>IF(ISERROR(VLOOKUP($A60,'Import Peak'!$A$3:FY$99,181,FALSE)-VLOOKUP($A60,'Import Peak Change'!$A$106:FY$202,181,FALSE)),0,(VLOOKUP($A60,'Import Peak'!$A$3:FY$99,181,FALSE)-VLOOKUP($A60,'Import Peak Change'!$A$106:FY$202,181,FALSE)))</f>
        <v>0</v>
      </c>
      <c r="FZ60" s="6">
        <f>IF(ISERROR(VLOOKUP($A60,'Import Peak'!$A$3:FZ$99,182,FALSE)-VLOOKUP($A60,'Import Peak Change'!$A$106:FZ$202,182,FALSE)),0,(VLOOKUP($A60,'Import Peak'!$A$3:FZ$99,182,FALSE)-VLOOKUP($A60,'Import Peak Change'!$A$106:FZ$202,182,FALSE)))</f>
        <v>0</v>
      </c>
      <c r="GA60" s="6">
        <f>IF(ISERROR(VLOOKUP($A60,'Import Peak'!$A$3:GA$99,183,FALSE)-VLOOKUP($A60,'Import Peak Change'!$A$106:GA$202,183,FALSE)),0,(VLOOKUP($A60,'Import Peak'!$A$3:GA$99,183,FALSE)-VLOOKUP($A60,'Import Peak Change'!$A$106:GA$202,183,FALSE)))</f>
        <v>0</v>
      </c>
      <c r="GB60" s="6">
        <f>IF(ISERROR(VLOOKUP($A60,'Import Peak'!$A$3:GB$99,184,FALSE)-VLOOKUP($A60,'Import Peak Change'!$A$106:GB$202,184,FALSE)),0,(VLOOKUP($A60,'Import Peak'!$A$3:GB$99,184,FALSE)-VLOOKUP($A60,'Import Peak Change'!$A$106:GB$202,184,FALSE)))</f>
        <v>0</v>
      </c>
      <c r="GC60" s="6">
        <f>IF(ISERROR(VLOOKUP($A60,'Import Peak'!$A$3:GC$99,185,FALSE)-VLOOKUP($A60,'Import Peak Change'!$A$106:GC$202,185,FALSE)),0,(VLOOKUP($A60,'Import Peak'!$A$3:GC$99,185,FALSE)-VLOOKUP($A60,'Import Peak Change'!$A$106:GC$202,185,FALSE)))</f>
        <v>0</v>
      </c>
      <c r="GD60" s="6">
        <f>IF(ISERROR(VLOOKUP($A60,'Import Peak'!$A$3:GD$99,186,FALSE)-VLOOKUP($A60,'Import Peak Change'!$A$106:GD$202,186,FALSE)),0,(VLOOKUP($A60,'Import Peak'!$A$3:GD$99,186,FALSE)-VLOOKUP($A60,'Import Peak Change'!$A$106:GD$202,186,FALSE)))</f>
        <v>0</v>
      </c>
      <c r="GE60" s="6">
        <f>IF(ISERROR(VLOOKUP($A60,'Import Peak'!$A$3:GE$99,187,FALSE)-VLOOKUP($A60,'Import Peak Change'!$A$106:GE$202,187,FALSE)),0,(VLOOKUP($A60,'Import Peak'!$A$3:GE$99,187,FALSE)-VLOOKUP($A60,'Import Peak Change'!$A$106:GE$202,187,FALSE)))</f>
        <v>0</v>
      </c>
      <c r="GF60" s="6">
        <f>IF(ISERROR(VLOOKUP($A60,'Import Peak'!$A$3:GF$99,188,FALSE)-VLOOKUP($A60,'Import Peak Change'!$A$106:GF$202,188,FALSE)),0,(VLOOKUP($A60,'Import Peak'!$A$3:GF$99,188,FALSE)-VLOOKUP($A60,'Import Peak Change'!$A$106:GF$202,188,FALSE)))</f>
        <v>0</v>
      </c>
      <c r="GG60" s="6">
        <f>IF(ISERROR(VLOOKUP($A60,'Import Peak'!$A$3:GG$99,189,FALSE)-VLOOKUP($A60,'Import Peak Change'!$A$106:GG$202,189,FALSE)),0,(VLOOKUP($A60,'Import Peak'!$A$3:GG$99,189,FALSE)-VLOOKUP($A60,'Import Peak Change'!$A$106:GG$202,189,FALSE)))</f>
        <v>0</v>
      </c>
      <c r="GH60" s="6">
        <f>IF(ISERROR(VLOOKUP($A60,'Import Peak'!$A$3:GH$99,190,FALSE)-VLOOKUP($A60,'Import Peak Change'!$A$106:GH$202,190,FALSE)),0,(VLOOKUP($A60,'Import Peak'!$A$3:GH$99,190,FALSE)-VLOOKUP($A60,'Import Peak Change'!$A$106:GH$202,190,FALSE)))</f>
        <v>0</v>
      </c>
      <c r="GI60" s="6">
        <f>IF(ISERROR(VLOOKUP($A60,'Import Peak'!$A$3:GI$99,191,FALSE)-VLOOKUP($A60,'Import Peak Change'!$A$106:GI$202,191,FALSE)),0,(VLOOKUP($A60,'Import Peak'!$A$3:GI$99,191,FALSE)-VLOOKUP($A60,'Import Peak Change'!$A$106:GI$202,191,FALSE)))</f>
        <v>0</v>
      </c>
      <c r="GJ60" s="6">
        <f>IF(ISERROR(VLOOKUP($A60,'Import Peak'!$A$3:GJ$99,192,FALSE)-VLOOKUP($A60,'Import Peak Change'!$A$106:GJ$202,192,FALSE)),0,(VLOOKUP($A60,'Import Peak'!$A$3:GJ$99,192,FALSE)-VLOOKUP($A60,'Import Peak Change'!$A$106:GJ$202,192,FALSE)))</f>
        <v>0</v>
      </c>
      <c r="GK60" s="6">
        <f>IF(ISERROR(VLOOKUP($A60,'Import Peak'!$A$3:GK$99,193,FALSE)-VLOOKUP($A60,'Import Peak Change'!$A$106:GK$202,193,FALSE)),0,(VLOOKUP($A60,'Import Peak'!$A$3:GK$99,193,FALSE)-VLOOKUP($A60,'Import Peak Change'!$A$106:GK$202,193,FALSE)))</f>
        <v>0</v>
      </c>
      <c r="GL60" s="6">
        <f>IF(ISERROR(VLOOKUP($A60,'Import Peak'!$A$3:GL$99,194,FALSE)-VLOOKUP($A60,'Import Peak Change'!$A$106:GL$202,194,FALSE)),0,(VLOOKUP($A60,'Import Peak'!$A$3:GL$99,194,FALSE)-VLOOKUP($A60,'Import Peak Change'!$A$106:GL$202,194,FALSE)))</f>
        <v>0</v>
      </c>
      <c r="GM60" s="6">
        <f>IF(ISERROR(VLOOKUP($A60,'Import Peak'!$A$3:GM$99,195,FALSE)-VLOOKUP($A60,'Import Peak Change'!$A$106:GM$202,195,FALSE)),0,(VLOOKUP($A60,'Import Peak'!$A$3:GM$99,195,FALSE)-VLOOKUP($A60,'Import Peak Change'!$A$106:GM$202,195,FALSE)))</f>
        <v>0</v>
      </c>
      <c r="GN60" s="6">
        <f>IF(ISERROR(VLOOKUP($A60,'Import Peak'!$A$3:GN$99,196,FALSE)-VLOOKUP($A60,'Import Peak Change'!$A$106:GN$202,196,FALSE)),0,(VLOOKUP($A60,'Import Peak'!$A$3:GN$99,196,FALSE)-VLOOKUP($A60,'Import Peak Change'!$A$106:GN$202,196,FALSE)))</f>
        <v>0</v>
      </c>
      <c r="GO60" s="6">
        <f>IF(ISERROR(VLOOKUP($A60,'Import Peak'!$A$3:GO$99,197,FALSE)-VLOOKUP($A60,'Import Peak Change'!$A$106:GO$202,197,FALSE)),0,(VLOOKUP($A60,'Import Peak'!$A$3:GO$99,197,FALSE)-VLOOKUP($A60,'Import Peak Change'!$A$106:GO$202,197,FALSE)))</f>
        <v>0</v>
      </c>
      <c r="GP60" s="6">
        <f>IF(ISERROR(VLOOKUP($A60,'Import Peak'!$A$3:GP$99,198,FALSE)-VLOOKUP($A60,'Import Peak Change'!$A$106:GP$202,198,FALSE)),0,(VLOOKUP($A60,'Import Peak'!$A$3:GP$99,198,FALSE)-VLOOKUP($A60,'Import Peak Change'!$A$106:GP$202,198,FALSE)))</f>
        <v>0</v>
      </c>
      <c r="GQ60" s="6">
        <f>IF(ISERROR(VLOOKUP($A60,'Import Peak'!$A$3:GQ$99,199,FALSE)-VLOOKUP($A60,'Import Peak Change'!$A$106:GQ$202,199,FALSE)),0,(VLOOKUP($A60,'Import Peak'!$A$3:GQ$99,199,FALSE)-VLOOKUP($A60,'Import Peak Change'!$A$106:GQ$202,199,FALSE)))</f>
        <v>0</v>
      </c>
      <c r="GR60" s="6">
        <f>IF(ISERROR(VLOOKUP($A60,'Import Peak'!$A$3:GR$99,200,FALSE)-VLOOKUP($A60,'Import Peak Change'!$A$106:GR$202,200,FALSE)),0,(VLOOKUP($A60,'Import Peak'!$A$3:GR$99,200,FALSE)-VLOOKUP($A60,'Import Peak Change'!$A$106:GR$202,200,FALSE)))</f>
        <v>0</v>
      </c>
      <c r="GS60" s="6">
        <f>IF(ISERROR(VLOOKUP($A60,'Import Peak'!$A$3:GS$99,201,FALSE)-VLOOKUP($A60,'Import Peak Change'!$A$106:GS$202,201,FALSE)),0,(VLOOKUP($A60,'Import Peak'!$A$3:GS$99,201,FALSE)-VLOOKUP($A60,'Import Peak Change'!$A$106:GS$202,201,FALSE)))</f>
        <v>0</v>
      </c>
      <c r="GT60" s="6">
        <f>IF(ISERROR(VLOOKUP($A60,'Import Peak'!$A$3:GT$99,202,FALSE)-VLOOKUP($A60,'Import Peak Change'!$A$106:GT$202,202,FALSE)),0,(VLOOKUP($A60,'Import Peak'!$A$3:GT$99,202,FALSE)-VLOOKUP($A60,'Import Peak Change'!$A$106:GT$202,202,FALSE)))</f>
        <v>0</v>
      </c>
      <c r="GU60" s="6">
        <f>IF(ISERROR(VLOOKUP($A60,'Import Peak'!$A$3:GU$99,203,FALSE)-VLOOKUP($A60,'Import Peak Change'!$A$106:GU$202,203,FALSE)),0,(VLOOKUP($A60,'Import Peak'!$A$3:GU$99,203,FALSE)-VLOOKUP($A60,'Import Peak Change'!$A$106:GU$202,203,FALSE)))</f>
        <v>0</v>
      </c>
      <c r="GV60" s="6">
        <f>IF(ISERROR(VLOOKUP($A60,'Import Peak'!$A$3:GV$99,204,FALSE)-VLOOKUP($A60,'Import Peak Change'!$A$106:GV$202,204,FALSE)),0,(VLOOKUP($A60,'Import Peak'!$A$3:GV$99,204,FALSE)-VLOOKUP($A60,'Import Peak Change'!$A$106:GV$202,204,FALSE)))</f>
        <v>0</v>
      </c>
      <c r="GW60" s="6">
        <f>IF(ISERROR(VLOOKUP($A60,'Import Peak'!$A$3:GW$99,205,FALSE)-VLOOKUP($A60,'Import Peak Change'!$A$106:GW$202,205,FALSE)),0,(VLOOKUP($A60,'Import Peak'!$A$3:GW$99,205,FALSE)-VLOOKUP($A60,'Import Peak Change'!$A$106:GW$202,205,FALSE)))</f>
        <v>0</v>
      </c>
      <c r="GX60" s="6">
        <f>IF(ISERROR(VLOOKUP($A60,'Import Peak'!$A$3:GX$99,206,FALSE)-VLOOKUP($A60,'Import Peak Change'!$A$106:GX$202,206,FALSE)),0,(VLOOKUP($A60,'Import Peak'!$A$3:GX$99,206,FALSE)-VLOOKUP($A60,'Import Peak Change'!$A$106:GX$202,206,FALSE)))</f>
        <v>0</v>
      </c>
      <c r="GY60" s="6">
        <f>IF(ISERROR(VLOOKUP($A60,'Import Peak'!$A$3:GY$99,207,FALSE)-VLOOKUP($A60,'Import Peak Change'!$A$106:GY$202,207,FALSE)),0,(VLOOKUP($A60,'Import Peak'!$A$3:GY$99,207,FALSE)-VLOOKUP($A60,'Import Peak Change'!$A$106:GY$202,207,FALSE)))</f>
        <v>0</v>
      </c>
      <c r="GZ60" s="6">
        <f>IF(ISERROR(VLOOKUP($A60,'Import Peak'!$A$3:GZ$99,208,FALSE)-VLOOKUP($A60,'Import Peak Change'!$A$106:GZ$202,208,FALSE)),0,(VLOOKUP($A60,'Import Peak'!$A$3:GZ$99,208,FALSE)-VLOOKUP($A60,'Import Peak Change'!$A$106:GZ$202,208,FALSE)))</f>
        <v>0</v>
      </c>
      <c r="HA60" s="6">
        <f>IF(ISERROR(VLOOKUP($A60,'Import Peak'!$A$3:HA$99,209,FALSE)-VLOOKUP($A60,'Import Peak Change'!$A$106:HA$202,209,FALSE)),0,(VLOOKUP($A60,'Import Peak'!$A$3:HA$99,209,FALSE)-VLOOKUP($A60,'Import Peak Change'!$A$106:HA$202,209,FALSE)))</f>
        <v>0</v>
      </c>
      <c r="HB60" s="6">
        <f>IF(ISERROR(VLOOKUP($A60,'Import Peak'!$A$3:HB$99,210,FALSE)-VLOOKUP($A60,'Import Peak Change'!$A$106:HB$202,210,FALSE)),0,(VLOOKUP($A60,'Import Peak'!$A$3:HB$99,210,FALSE)-VLOOKUP($A60,'Import Peak Change'!$A$106:HB$202,210,FALSE)))</f>
        <v>0</v>
      </c>
      <c r="HC60" s="6">
        <f>IF(ISERROR(VLOOKUP($A60,'Import Peak'!$A$3:HC$99,211,FALSE)-VLOOKUP($A60,'Import Peak Change'!$A$106:HC$202,211,FALSE)),0,(VLOOKUP($A60,'Import Peak'!$A$3:HC$99,211,FALSE)-VLOOKUP($A60,'Import Peak Change'!$A$106:HC$202,211,FALSE)))</f>
        <v>0</v>
      </c>
      <c r="HD60" s="6">
        <f>IF(ISERROR(VLOOKUP($A60,'Import Peak'!$A$3:HD$99,212,FALSE)-VLOOKUP($A60,'Import Peak Change'!$A$106:HD$202,212,FALSE)),0,(VLOOKUP($A60,'Import Peak'!$A$3:HD$99,212,FALSE)-VLOOKUP($A60,'Import Peak Change'!$A$106:HD$202,212,FALSE)))</f>
        <v>0</v>
      </c>
      <c r="HE60" s="6">
        <f>IF(ISERROR(VLOOKUP($A60,'Import Peak'!$A$3:HE$99,213,FALSE)-VLOOKUP($A60,'Import Peak Change'!$A$106:HE$202,213,FALSE)),0,(VLOOKUP($A60,'Import Peak'!$A$3:HE$99,213,FALSE)-VLOOKUP($A60,'Import Peak Change'!$A$106:HE$202,213,FALSE)))</f>
        <v>0</v>
      </c>
      <c r="HF60" s="6">
        <f>IF(ISERROR(VLOOKUP($A60,'Import Peak'!$A$3:HF$99,214,FALSE)-VLOOKUP($A60,'Import Peak Change'!$A$106:HF$202,214,FALSE)),0,(VLOOKUP($A60,'Import Peak'!$A$3:HF$99,214,FALSE)-VLOOKUP($A60,'Import Peak Change'!$A$106:HF$202,214,FALSE)))</f>
        <v>0</v>
      </c>
      <c r="HG60" s="6">
        <f>IF(ISERROR(VLOOKUP($A60,'Import Peak'!$A$3:HG$99,215,FALSE)-VLOOKUP($A60,'Import Peak Change'!$A$106:HG$202,215,FALSE)),0,(VLOOKUP($A60,'Import Peak'!$A$3:HG$99,215,FALSE)-VLOOKUP($A60,'Import Peak Change'!$A$106:HG$202,215,FALSE)))</f>
        <v>0</v>
      </c>
      <c r="HH60" s="6">
        <f>IF(ISERROR(VLOOKUP($A60,'Import Peak'!$A$3:HH$99,216,FALSE)-VLOOKUP($A60,'Import Peak Change'!$A$106:HH$202,216,FALSE)),0,(VLOOKUP($A60,'Import Peak'!$A$3:HH$99,216,FALSE)-VLOOKUP($A60,'Import Peak Change'!$A$106:HH$202,216,FALSE)))</f>
        <v>0</v>
      </c>
      <c r="HI60" s="6">
        <f>IF(ISERROR(VLOOKUP($A60,'Import Peak'!$A$3:HI$99,217,FALSE)-VLOOKUP($A60,'Import Peak Change'!$A$106:HI$202,217,FALSE)),0,(VLOOKUP($A60,'Import Peak'!$A$3:HI$99,217,FALSE)-VLOOKUP($A60,'Import Peak Change'!$A$106:HI$202,217,FALSE)))</f>
        <v>0</v>
      </c>
      <c r="HJ60" s="6">
        <f>IF(ISERROR(VLOOKUP($A60,'Import Peak'!$A$3:HJ$99,218,FALSE)-VLOOKUP($A60,'Import Peak Change'!$A$106:HJ$202,218,FALSE)),0,(VLOOKUP($A60,'Import Peak'!$A$3:HJ$99,218,FALSE)-VLOOKUP($A60,'Import Peak Change'!$A$106:HJ$202,218,FALSE)))</f>
        <v>0</v>
      </c>
      <c r="HK60" s="6">
        <f>IF(ISERROR(VLOOKUP($A60,'Import Peak'!$A$3:HK$99,219,FALSE)-VLOOKUP($A60,'Import Peak Change'!$A$106:HK$202,219,FALSE)),0,(VLOOKUP($A60,'Import Peak'!$A$3:HK$99,219,FALSE)-VLOOKUP($A60,'Import Peak Change'!$A$106:HK$202,219,FALSE)))</f>
        <v>0</v>
      </c>
      <c r="HL60" s="6">
        <f>IF(ISERROR(VLOOKUP($A60,'Import Peak'!$A$3:HL$99,220,FALSE)-VLOOKUP($A60,'Import Peak Change'!$A$106:HL$202,220,FALSE)),0,(VLOOKUP($A60,'Import Peak'!$A$3:HL$99,220,FALSE)-VLOOKUP($A60,'Import Peak Change'!$A$106:HL$202,220,FALSE)))</f>
        <v>0</v>
      </c>
      <c r="HM60" s="6">
        <f>IF(ISERROR(VLOOKUP($A60,'Import Peak'!$A$3:HM$99,221,FALSE)-VLOOKUP($A60,'Import Peak Change'!$A$106:HM$202,221,FALSE)),0,(VLOOKUP($A60,'Import Peak'!$A$3:HM$99,221,FALSE)-VLOOKUP($A60,'Import Peak Change'!$A$106:HM$202,221,FALSE)))</f>
        <v>0</v>
      </c>
      <c r="HN60" s="6">
        <f>IF(ISERROR(VLOOKUP($A60,'Import Peak'!$A$3:HN$99,222,FALSE)-VLOOKUP($A60,'Import Peak Change'!$A$106:HN$202,222,FALSE)),0,(VLOOKUP($A60,'Import Peak'!$A$3:HN$99,222,FALSE)-VLOOKUP($A60,'Import Peak Change'!$A$106:HN$202,222,FALSE)))</f>
        <v>0</v>
      </c>
      <c r="HO60" s="6">
        <f>IF(ISERROR(VLOOKUP($A60,'Import Peak'!$A$3:HO$99,223,FALSE)-VLOOKUP($A60,'Import Peak Change'!$A$106:HO$202,223,FALSE)),0,(VLOOKUP($A60,'Import Peak'!$A$3:HO$99,223,FALSE)-VLOOKUP($A60,'Import Peak Change'!$A$106:HO$202,223,FALSE)))</f>
        <v>0</v>
      </c>
      <c r="HP60" s="6">
        <f>IF(ISERROR(VLOOKUP($A60,'Import Peak'!$A$3:HP$99,224,FALSE)-VLOOKUP($A60,'Import Peak Change'!$A$106:HP$202,224,FALSE)),0,(VLOOKUP($A60,'Import Peak'!$A$3:HP$99,224,FALSE)-VLOOKUP($A60,'Import Peak Change'!$A$106:HP$202,224,FALSE)))</f>
        <v>0</v>
      </c>
      <c r="HQ60" s="6">
        <f>IF(ISERROR(VLOOKUP($A60,'Import Peak'!$A$3:HQ$99,225,FALSE)-VLOOKUP($A60,'Import Peak Change'!$A$106:HQ$202,225,FALSE)),0,(VLOOKUP($A60,'Import Peak'!$A$3:HQ$99,225,FALSE)-VLOOKUP($A60,'Import Peak Change'!$A$106:HQ$202,225,FALSE)))</f>
        <v>0</v>
      </c>
      <c r="HR60" s="6">
        <f>IF(ISERROR(VLOOKUP($A60,'Import Peak'!$A$3:HR$99,226,FALSE)-VLOOKUP($A60,'Import Peak Change'!$A$106:HR$202,226,FALSE)),0,(VLOOKUP($A60,'Import Peak'!$A$3:HR$99,226,FALSE)-VLOOKUP($A60,'Import Peak Change'!$A$106:HR$202,226,FALSE)))</f>
        <v>0</v>
      </c>
      <c r="HS60" s="6">
        <f>IF(ISERROR(VLOOKUP($A60,'Import Peak'!$A$3:HS$99,227,FALSE)-VLOOKUP($A60,'Import Peak Change'!$A$106:HS$202,227,FALSE)),0,(VLOOKUP($A60,'Import Peak'!$A$3:HS$99,227,FALSE)-VLOOKUP($A60,'Import Peak Change'!$A$106:HS$202,227,FALSE)))</f>
        <v>0</v>
      </c>
      <c r="HT60" s="6">
        <f>IF(ISERROR(VLOOKUP($A60,'Import Peak'!$A$3:HT$99,228,FALSE)-VLOOKUP($A60,'Import Peak Change'!$A$106:HT$202,228,FALSE)),0,(VLOOKUP($A60,'Import Peak'!$A$3:HT$99,228,FALSE)-VLOOKUP($A60,'Import Peak Change'!$A$106:HT$202,228,FALSE)))</f>
        <v>0</v>
      </c>
      <c r="HU60" s="6">
        <f>IF(ISERROR(VLOOKUP($A60,'Import Peak'!$A$3:HU$99,229,FALSE)-VLOOKUP($A60,'Import Peak Change'!$A$106:HU$202,229,FALSE)),0,(VLOOKUP($A60,'Import Peak'!$A$3:HU$99,229,FALSE)-VLOOKUP($A60,'Import Peak Change'!$A$106:HU$202,229,FALSE)))</f>
        <v>0</v>
      </c>
      <c r="HV60" s="6">
        <f>IF(ISERROR(VLOOKUP($A60,'Import Peak'!$A$3:HV$99,230,FALSE)-VLOOKUP($A60,'Import Peak Change'!$A$106:HV$202,230,FALSE)),0,(VLOOKUP($A60,'Import Peak'!$A$3:HV$99,230,FALSE)-VLOOKUP($A60,'Import Peak Change'!$A$106:HV$202,230,FALSE)))</f>
        <v>0</v>
      </c>
      <c r="HW60" s="6">
        <f>IF(ISERROR(VLOOKUP($A60,'Import Peak'!$A$3:HW$99,231,FALSE)-VLOOKUP($A60,'Import Peak Change'!$A$106:HW$202,231,FALSE)),0,(VLOOKUP($A60,'Import Peak'!$A$3:HW$99,231,FALSE)-VLOOKUP($A60,'Import Peak Change'!$A$106:HW$202,231,FALSE)))</f>
        <v>0</v>
      </c>
      <c r="HX60" s="6">
        <f>IF(ISERROR(VLOOKUP($A60,'Import Peak'!$A$3:HX$99,232,FALSE)-VLOOKUP($A60,'Import Peak Change'!$A$106:HX$202,232,FALSE)),0,(VLOOKUP($A60,'Import Peak'!$A$3:HX$99,232,FALSE)-VLOOKUP($A60,'Import Peak Change'!$A$106:HX$202,232,FALSE)))</f>
        <v>0</v>
      </c>
      <c r="HY60" s="6">
        <f>IF(ISERROR(VLOOKUP($A60,'Import Peak'!$A$3:HY$99,233,FALSE)-VLOOKUP($A60,'Import Peak Change'!$A$106:HY$202,233,FALSE)),0,(VLOOKUP($A60,'Import Peak'!$A$3:HY$99,233,FALSE)-VLOOKUP($A60,'Import Peak Change'!$A$106:HY$202,233,FALSE)))</f>
        <v>0</v>
      </c>
      <c r="HZ60" s="6">
        <f>IF(ISERROR(VLOOKUP($A60,'Import Peak'!$A$3:HZ$99,234,FALSE)-VLOOKUP($A60,'Import Peak Change'!$A$106:HZ$202,234,FALSE)),0,(VLOOKUP($A60,'Import Peak'!$A$3:HZ$99,234,FALSE)-VLOOKUP($A60,'Import Peak Change'!$A$106:HZ$202,234,FALSE)))</f>
        <v>0</v>
      </c>
      <c r="IA60" s="6">
        <f>IF(ISERROR(VLOOKUP($A60,'Import Peak'!$A$3:IA$99,235,FALSE)-VLOOKUP($A60,'Import Peak Change'!$A$106:IA$202,235,FALSE)),0,(VLOOKUP($A60,'Import Peak'!$A$3:IA$99,235,FALSE)-VLOOKUP($A60,'Import Peak Change'!$A$106:IA$202,235,FALSE)))</f>
        <v>0</v>
      </c>
      <c r="IB60" s="6">
        <f>IF(ISERROR(VLOOKUP($A60,'Import Peak'!$A$3:IB$99,236,FALSE)-VLOOKUP($A60,'Import Peak Change'!$A$106:IB$202,236,FALSE)),0,(VLOOKUP($A60,'Import Peak'!$A$3:IB$99,236,FALSE)-VLOOKUP($A60,'Import Peak Change'!$A$106:IB$202,236,FALSE)))</f>
        <v>0</v>
      </c>
      <c r="IC60" s="6">
        <f>IF(ISERROR(VLOOKUP($A60,'Import Peak'!$A$3:IC$99,237,FALSE)-VLOOKUP($A60,'Import Peak Change'!$A$106:IC$202,237,FALSE)),0,(VLOOKUP($A60,'Import Peak'!$A$3:IC$99,237,FALSE)-VLOOKUP($A60,'Import Peak Change'!$A$106:IC$202,237,FALSE)))</f>
        <v>0</v>
      </c>
      <c r="ID60" s="6">
        <f>IF(ISERROR(VLOOKUP($A60,'Import Peak'!$A$3:ID$99,238,FALSE)-VLOOKUP($A60,'Import Peak Change'!$A$106:ID$202,238,FALSE)),0,(VLOOKUP($A60,'Import Peak'!$A$3:ID$99,238,FALSE)-VLOOKUP($A60,'Import Peak Change'!$A$106:ID$202,238,FALSE)))</f>
        <v>0</v>
      </c>
      <c r="IE60" s="6">
        <f>IF(ISERROR(VLOOKUP($A60,'Import Peak'!$A$3:IE$99,239,FALSE)-VLOOKUP($A60,'Import Peak Change'!$A$106:IE$202,239,FALSE)),0,(VLOOKUP($A60,'Import Peak'!$A$3:IE$99,239,FALSE)-VLOOKUP($A60,'Import Peak Change'!$A$106:IE$202,239,FALSE)))</f>
        <v>0</v>
      </c>
    </row>
    <row r="61" spans="1:239">
      <c r="A61" s="168" t="str">
        <f>IF('Import Peak'!A58=0,"",'Import Peak'!A58)</f>
        <v/>
      </c>
      <c r="B61" s="6"/>
      <c r="C61" s="6"/>
      <c r="D61" s="6"/>
      <c r="E61" s="6"/>
      <c r="F61" s="6"/>
      <c r="G61" s="6">
        <f>IF(ISERROR(VLOOKUP($A61,'Import Peak'!$A$3:G$99,7,FALSE)-VLOOKUP($A61,'Import Peak Change'!$A$106:G$202,7,FALSE)),0,(VLOOKUP($A61,'Import Peak'!$A$3:G$99,7,FALSE)-VLOOKUP($A61,'Import Peak Change'!$A$106:G$202,7,FALSE)))</f>
        <v>0</v>
      </c>
      <c r="H61" s="6">
        <f>IF(ISERROR(VLOOKUP($A61,'Import Peak'!$A$3:H$99,8,FALSE)-VLOOKUP($A61,'Import Peak Change'!$A$106:H$202,8,FALSE)),0,(VLOOKUP($A61,'Import Peak'!$A$3:H$99,8,FALSE)-VLOOKUP($A61,'Import Peak Change'!$A$106:H$202,8,FALSE)))</f>
        <v>0</v>
      </c>
      <c r="I61" s="6">
        <f>IF(ISERROR(VLOOKUP($A61,'Import Peak'!$A$3:I$99,9,FALSE)-VLOOKUP($A61,'Import Peak Change'!$A$106:I$202,9,FALSE)),0,(VLOOKUP($A61,'Import Peak'!$A$3:I$99,9,FALSE)-VLOOKUP($A61,'Import Peak Change'!$A$106:I$202,9,FALSE)))</f>
        <v>0</v>
      </c>
      <c r="J61" s="6">
        <f>IF(ISERROR(VLOOKUP($A61,'Import Peak'!$A$3:J$99,10,FALSE)-VLOOKUP($A61,'Import Peak Change'!$A$106:J$202,10,FALSE)),0,(VLOOKUP($A61,'Import Peak'!$A$3:J$99,10,FALSE)-VLOOKUP($A61,'Import Peak Change'!$A$106:J$202,10,FALSE)))</f>
        <v>0</v>
      </c>
      <c r="K61" s="6">
        <f>IF(ISERROR(VLOOKUP($A61,'Import Peak'!$A$3:K$99,11,FALSE)-VLOOKUP($A61,'Import Peak Change'!$A$106:K$202,11,FALSE)),0,(VLOOKUP($A61,'Import Peak'!$A$3:K$99,11,FALSE)-VLOOKUP($A61,'Import Peak Change'!$A$106:K$202,11,FALSE)))</f>
        <v>0</v>
      </c>
      <c r="L61" s="6">
        <f>IF(ISERROR(VLOOKUP($A61,'Import Peak'!$A$3:L$99,12,FALSE)-VLOOKUP($A61,'Import Peak Change'!$A$106:L$202,12,FALSE)),0,(VLOOKUP($A61,'Import Peak'!$A$3:L$99,12,FALSE)-VLOOKUP($A61,'Import Peak Change'!$A$106:L$202,12,FALSE)))</f>
        <v>0</v>
      </c>
      <c r="M61" s="6">
        <f>IF(ISERROR(VLOOKUP($A61,'Import Peak'!$A$3:M$99,13,FALSE)-VLOOKUP($A61,'Import Peak Change'!$A$106:M$202,13,FALSE)),0,(VLOOKUP($A61,'Import Peak'!$A$3:M$99,13,FALSE)-VLOOKUP($A61,'Import Peak Change'!$A$106:M$202,13,FALSE)))</f>
        <v>0</v>
      </c>
      <c r="N61" s="6">
        <f>IF(ISERROR(VLOOKUP($A61,'Import Peak'!$A$3:N$99,14,FALSE)-VLOOKUP($A61,'Import Peak Change'!$A$106:N$202,14,FALSE)),0,(VLOOKUP($A61,'Import Peak'!$A$3:N$99,14,FALSE)-VLOOKUP($A61,'Import Peak Change'!$A$106:N$202,14,FALSE)))</f>
        <v>0</v>
      </c>
      <c r="O61" s="6">
        <f>IF(ISERROR(VLOOKUP($A61,'Import Peak'!$A$3:O$99,15,FALSE)-VLOOKUP($A61,'Import Peak Change'!$A$106:O$202,15,FALSE)),0,(VLOOKUP($A61,'Import Peak'!$A$3:O$99,15,FALSE)-VLOOKUP($A61,'Import Peak Change'!$A$106:O$202,15,FALSE)))</f>
        <v>0</v>
      </c>
      <c r="P61" s="6">
        <f>IF(ISERROR(VLOOKUP($A61,'Import Peak'!$A$3:P$99,16,FALSE)-VLOOKUP($A61,'Import Peak Change'!$A$106:P$202,16,FALSE)),0,(VLOOKUP($A61,'Import Peak'!$A$3:P$99,16,FALSE)-VLOOKUP($A61,'Import Peak Change'!$A$106:P$202,16,FALSE)))</f>
        <v>0</v>
      </c>
      <c r="Q61" s="6">
        <f>IF(ISERROR(VLOOKUP($A61,'Import Peak'!$A$3:Q$99,17,FALSE)-VLOOKUP($A61,'Import Peak Change'!$A$106:Q$202,17,FALSE)),0,(VLOOKUP($A61,'Import Peak'!$A$3:Q$99,17,FALSE)-VLOOKUP($A61,'Import Peak Change'!$A$106:Q$202,17,FALSE)))</f>
        <v>0</v>
      </c>
      <c r="R61" s="6">
        <f>IF(ISERROR(VLOOKUP($A61,'Import Peak'!$A$3:R$99,18,FALSE)-VLOOKUP($A61,'Import Peak Change'!$A$106:R$202,18,FALSE)),0,(VLOOKUP($A61,'Import Peak'!$A$3:R$99,18,FALSE)-VLOOKUP($A61,'Import Peak Change'!$A$106:R$202,18,FALSE)))</f>
        <v>0</v>
      </c>
      <c r="S61" s="6">
        <f>IF(ISERROR(VLOOKUP($A61,'Import Peak'!$A$3:S$99,19,FALSE)-VLOOKUP($A61,'Import Peak Change'!$A$106:S$202,19,FALSE)),0,(VLOOKUP($A61,'Import Peak'!$A$3:S$99,19,FALSE)-VLOOKUP($A61,'Import Peak Change'!$A$106:S$202,19,FALSE)))</f>
        <v>0</v>
      </c>
      <c r="T61" s="6">
        <f>IF(ISERROR(VLOOKUP($A61,'Import Peak'!$A$3:T$99,20,FALSE)-VLOOKUP($A61,'Import Peak Change'!$A$106:T$202,20,FALSE)),0,(VLOOKUP($A61,'Import Peak'!$A$3:T$99,20,FALSE)-VLOOKUP($A61,'Import Peak Change'!$A$106:T$202,20,FALSE)))</f>
        <v>0</v>
      </c>
      <c r="U61" s="6">
        <f>IF(ISERROR(VLOOKUP($A61,'Import Peak'!$A$3:U$99,21,FALSE)-VLOOKUP($A61,'Import Peak Change'!$A$106:U$202,21,FALSE)),0,(VLOOKUP($A61,'Import Peak'!$A$3:U$99,21,FALSE)-VLOOKUP($A61,'Import Peak Change'!$A$106:U$202,21,FALSE)))</f>
        <v>0</v>
      </c>
      <c r="V61" s="6">
        <f>IF(ISERROR(VLOOKUP($A61,'Import Peak'!$A$3:V$99,22,FALSE)-VLOOKUP($A61,'Import Peak Change'!$A$106:V$202,22,FALSE)),0,(VLOOKUP($A61,'Import Peak'!$A$3:V$99,22,FALSE)-VLOOKUP($A61,'Import Peak Change'!$A$106:V$202,22,FALSE)))</f>
        <v>0</v>
      </c>
      <c r="W61" s="6">
        <f>IF(ISERROR(VLOOKUP($A61,'Import Peak'!$A$3:W$99,23,FALSE)-VLOOKUP($A61,'Import Peak Change'!$A$106:W$202,23,FALSE)),0,(VLOOKUP($A61,'Import Peak'!$A$3:W$99,23,FALSE)-VLOOKUP($A61,'Import Peak Change'!$A$106:W$202,23,FALSE)))</f>
        <v>0</v>
      </c>
      <c r="X61" s="6">
        <f>IF(ISERROR(VLOOKUP($A61,'Import Peak'!$A$3:X$99,24,FALSE)-VLOOKUP($A61,'Import Peak Change'!$A$106:X$202,24,FALSE)),0,(VLOOKUP($A61,'Import Peak'!$A$3:X$99,24,FALSE)-VLOOKUP($A61,'Import Peak Change'!$A$106:X$202,24,FALSE)))</f>
        <v>0</v>
      </c>
      <c r="Y61" s="6">
        <f>IF(ISERROR(VLOOKUP($A61,'Import Peak'!$A$3:Y$99,25,FALSE)-VLOOKUP($A61,'Import Peak Change'!$A$106:Y$202,25,FALSE)),0,(VLOOKUP($A61,'Import Peak'!$A$3:Y$99,25,FALSE)-VLOOKUP($A61,'Import Peak Change'!$A$106:Y$202,25,FALSE)))</f>
        <v>0</v>
      </c>
      <c r="Z61" s="6">
        <f>IF(ISERROR(VLOOKUP($A61,'Import Peak'!$A$3:Z$99,26,FALSE)-VLOOKUP($A61,'Import Peak Change'!$A$106:Z$202,26,FALSE)),0,(VLOOKUP($A61,'Import Peak'!$A$3:Z$99,26,FALSE)-VLOOKUP($A61,'Import Peak Change'!$A$106:Z$202,26,FALSE)))</f>
        <v>0</v>
      </c>
      <c r="AA61" s="6">
        <f>IF(ISERROR(VLOOKUP($A61,'Import Peak'!$A$3:AA$99,27,FALSE)-VLOOKUP($A61,'Import Peak Change'!$A$106:AA$202,27,FALSE)),0,(VLOOKUP($A61,'Import Peak'!$A$3:AA$99,27,FALSE)-VLOOKUP($A61,'Import Peak Change'!$A$106:AA$202,27,FALSE)))</f>
        <v>0</v>
      </c>
      <c r="AB61" s="6">
        <f>IF(ISERROR(VLOOKUP($A61,'Import Peak'!$A$3:AB$99,28,FALSE)-VLOOKUP($A61,'Import Peak Change'!$A$106:AB$202,28,FALSE)),0,(VLOOKUP($A61,'Import Peak'!$A$3:AB$99,28,FALSE)-VLOOKUP($A61,'Import Peak Change'!$A$106:AB$202,28,FALSE)))</f>
        <v>0</v>
      </c>
      <c r="AC61" s="6">
        <f>IF(ISERROR(VLOOKUP($A61,'Import Peak'!$A$3:AC$99,29,FALSE)-VLOOKUP($A61,'Import Peak Change'!$A$106:AC$202,29,FALSE)),0,(VLOOKUP($A61,'Import Peak'!$A$3:AC$99,29,FALSE)-VLOOKUP($A61,'Import Peak Change'!$A$106:AC$202,29,FALSE)))</f>
        <v>0</v>
      </c>
      <c r="AD61" s="6">
        <f>IF(ISERROR(VLOOKUP($A61,'Import Peak'!$A$3:AD$99,30,FALSE)-VLOOKUP($A61,'Import Peak Change'!$A$106:AD$202,30,FALSE)),0,(VLOOKUP($A61,'Import Peak'!$A$3:AD$99,30,FALSE)-VLOOKUP($A61,'Import Peak Change'!$A$106:AD$202,30,FALSE)))</f>
        <v>0</v>
      </c>
      <c r="AE61" s="6">
        <f>IF(ISERROR(VLOOKUP($A61,'Import Peak'!$A$3:AE$99,31,FALSE)-VLOOKUP($A61,'Import Peak Change'!$A$106:AE$202,31,FALSE)),0,(VLOOKUP($A61,'Import Peak'!$A$3:AE$99,31,FALSE)-VLOOKUP($A61,'Import Peak Change'!$A$106:AE$202,31,FALSE)))</f>
        <v>0</v>
      </c>
      <c r="AF61" s="6">
        <f>IF(ISERROR(VLOOKUP($A61,'Import Peak'!$A$3:AF$99,32,FALSE)-VLOOKUP($A61,'Import Peak Change'!$A$106:AF$202,32,FALSE)),0,(VLOOKUP($A61,'Import Peak'!$A$3:AF$99,32,FALSE)-VLOOKUP($A61,'Import Peak Change'!$A$106:AF$202,32,FALSE)))</f>
        <v>0</v>
      </c>
      <c r="AG61" s="6">
        <f>IF(ISERROR(VLOOKUP($A61,'Import Peak'!$A$3:AG$99,33,FALSE)-VLOOKUP($A61,'Import Peak Change'!$A$106:AG$202,33,FALSE)),0,(VLOOKUP($A61,'Import Peak'!$A$3:AG$99,33,FALSE)-VLOOKUP($A61,'Import Peak Change'!$A$106:AG$202,33,FALSE)))</f>
        <v>0</v>
      </c>
      <c r="AH61" s="6">
        <f>IF(ISERROR(VLOOKUP($A61,'Import Peak'!$A$3:AH$99,34,FALSE)-VLOOKUP($A61,'Import Peak Change'!$A$106:AH$202,34,FALSE)),0,(VLOOKUP($A61,'Import Peak'!$A$3:AH$99,34,FALSE)-VLOOKUP($A61,'Import Peak Change'!$A$106:AH$202,34,FALSE)))</f>
        <v>0</v>
      </c>
      <c r="AI61" s="6">
        <f>IF(ISERROR(VLOOKUP($A61,'Import Peak'!$A$3:AI$99,35,FALSE)-VLOOKUP($A61,'Import Peak Change'!$A$106:AI$202,35,FALSE)),0,(VLOOKUP($A61,'Import Peak'!$A$3:AI$99,35,FALSE)-VLOOKUP($A61,'Import Peak Change'!$A$106:AI$202,35,FALSE)))</f>
        <v>0</v>
      </c>
      <c r="AJ61" s="6">
        <f>IF(ISERROR(VLOOKUP($A61,'Import Peak'!$A$3:AJ$99,36,FALSE)-VLOOKUP($A61,'Import Peak Change'!$A$106:AJ$202,36,FALSE)),0,(VLOOKUP($A61,'Import Peak'!$A$3:AJ$99,36,FALSE)-VLOOKUP($A61,'Import Peak Change'!$A$106:AJ$202,36,FALSE)))</f>
        <v>0</v>
      </c>
      <c r="AK61" s="6">
        <f>IF(ISERROR(VLOOKUP($A61,'Import Peak'!$A$3:AK$99,37,FALSE)-VLOOKUP($A61,'Import Peak Change'!$A$106:AK$202,37,FALSE)),0,(VLOOKUP($A61,'Import Peak'!$A$3:AK$99,37,FALSE)-VLOOKUP($A61,'Import Peak Change'!$A$106:AK$202,37,FALSE)))</f>
        <v>0</v>
      </c>
      <c r="AL61" s="6">
        <f>IF(ISERROR(VLOOKUP($A61,'Import Peak'!$A$3:AL$99,38,FALSE)-VLOOKUP($A61,'Import Peak Change'!$A$106:AL$202,38,FALSE)),0,(VLOOKUP($A61,'Import Peak'!$A$3:AL$99,38,FALSE)-VLOOKUP($A61,'Import Peak Change'!$A$106:AL$202,38,FALSE)))</f>
        <v>0</v>
      </c>
      <c r="AM61" s="6">
        <f>IF(ISERROR(VLOOKUP($A61,'Import Peak'!$A$3:AM$99,39,FALSE)-VLOOKUP($A61,'Import Peak Change'!$A$106:AM$202,39,FALSE)),0,(VLOOKUP($A61,'Import Peak'!$A$3:AM$99,39,FALSE)-VLOOKUP($A61,'Import Peak Change'!$A$106:AM$202,39,FALSE)))</f>
        <v>0</v>
      </c>
      <c r="AN61" s="6">
        <f>IF(ISERROR(VLOOKUP($A61,'Import Peak'!$A$3:AN$99,40,FALSE)-VLOOKUP($A61,'Import Peak Change'!$A$106:AN$202,40,FALSE)),0,(VLOOKUP($A61,'Import Peak'!$A$3:AN$99,40,FALSE)-VLOOKUP($A61,'Import Peak Change'!$A$106:AN$202,40,FALSE)))</f>
        <v>0</v>
      </c>
      <c r="AO61" s="6">
        <f>IF(ISERROR(VLOOKUP($A61,'Import Peak'!$A$3:AO$99,41,FALSE)-VLOOKUP($A61,'Import Peak Change'!$A$106:AO$202,41,FALSE)),0,(VLOOKUP($A61,'Import Peak'!$A$3:AO$99,41,FALSE)-VLOOKUP($A61,'Import Peak Change'!$A$106:AO$202,41,FALSE)))</f>
        <v>0</v>
      </c>
      <c r="AP61" s="6">
        <f>IF(ISERROR(VLOOKUP($A61,'Import Peak'!$A$3:AP$99,42,FALSE)-VLOOKUP($A61,'Import Peak Change'!$A$106:AP$202,42,FALSE)),0,(VLOOKUP($A61,'Import Peak'!$A$3:AP$99,42,FALSE)-VLOOKUP($A61,'Import Peak Change'!$A$106:AP$202,42,FALSE)))</f>
        <v>0</v>
      </c>
      <c r="AQ61" s="6">
        <f>IF(ISERROR(VLOOKUP($A61,'Import Peak'!$A$3:AQ$99,43,FALSE)-VLOOKUP($A61,'Import Peak Change'!$A$106:AQ$202,43,FALSE)),0,(VLOOKUP($A61,'Import Peak'!$A$3:AQ$99,43,FALSE)-VLOOKUP($A61,'Import Peak Change'!$A$106:AQ$202,43,FALSE)))</f>
        <v>0</v>
      </c>
      <c r="AR61" s="6">
        <f>IF(ISERROR(VLOOKUP($A61,'Import Peak'!$A$3:AR$99,44,FALSE)-VLOOKUP($A61,'Import Peak Change'!$A$106:AR$202,44,FALSE)),0,(VLOOKUP($A61,'Import Peak'!$A$3:AR$99,44,FALSE)-VLOOKUP($A61,'Import Peak Change'!$A$106:AR$202,44,FALSE)))</f>
        <v>0</v>
      </c>
      <c r="AS61" s="6">
        <f>IF(ISERROR(VLOOKUP($A61,'Import Peak'!$A$3:AS$99,45,FALSE)-VLOOKUP($A61,'Import Peak Change'!$A$106:AS$202,45,FALSE)),0,(VLOOKUP($A61,'Import Peak'!$A$3:AS$99,45,FALSE)-VLOOKUP($A61,'Import Peak Change'!$A$106:AS$202,45,FALSE)))</f>
        <v>0</v>
      </c>
      <c r="AT61" s="6">
        <f>IF(ISERROR(VLOOKUP($A61,'Import Peak'!$A$3:AT$99,46,FALSE)-VLOOKUP($A61,'Import Peak Change'!$A$106:AT$202,46,FALSE)),0,(VLOOKUP($A61,'Import Peak'!$A$3:AT$99,46,FALSE)-VLOOKUP($A61,'Import Peak Change'!$A$106:AT$202,46,FALSE)))</f>
        <v>0</v>
      </c>
      <c r="AU61" s="6">
        <f>IF(ISERROR(VLOOKUP($A61,'Import Peak'!$A$3:AU$99,47,FALSE)-VLOOKUP($A61,'Import Peak Change'!$A$106:AU$202,47,FALSE)),0,(VLOOKUP($A61,'Import Peak'!$A$3:AU$99,47,FALSE)-VLOOKUP($A61,'Import Peak Change'!$A$106:AU$202,47,FALSE)))</f>
        <v>0</v>
      </c>
      <c r="AV61" s="6">
        <f>IF(ISERROR(VLOOKUP($A61,'Import Peak'!$A$3:AV$99,48,FALSE)-VLOOKUP($A61,'Import Peak Change'!$A$106:AV$202,48,FALSE)),0,(VLOOKUP($A61,'Import Peak'!$A$3:AV$99,48,FALSE)-VLOOKUP($A61,'Import Peak Change'!$A$106:AV$202,48,FALSE)))</f>
        <v>0</v>
      </c>
      <c r="AW61" s="6">
        <f>IF(ISERROR(VLOOKUP($A61,'Import Peak'!$A$3:AW$99,49,FALSE)-VLOOKUP($A61,'Import Peak Change'!$A$106:AW$202,49,FALSE)),0,(VLOOKUP($A61,'Import Peak'!$A$3:AW$99,49,FALSE)-VLOOKUP($A61,'Import Peak Change'!$A$106:AW$202,49,FALSE)))</f>
        <v>0</v>
      </c>
      <c r="AX61" s="6">
        <f>IF(ISERROR(VLOOKUP($A61,'Import Peak'!$A$3:AX$99,50,FALSE)-VLOOKUP($A61,'Import Peak Change'!$A$106:AX$202,50,FALSE)),0,(VLOOKUP($A61,'Import Peak'!$A$3:AX$99,50,FALSE)-VLOOKUP($A61,'Import Peak Change'!$A$106:AX$202,50,FALSE)))</f>
        <v>0</v>
      </c>
      <c r="AY61" s="6">
        <f>IF(ISERROR(VLOOKUP($A61,'Import Peak'!$A$3:AY$99,51,FALSE)-VLOOKUP($A61,'Import Peak Change'!$A$106:AY$202,51,FALSE)),0,(VLOOKUP($A61,'Import Peak'!$A$3:AY$99,51,FALSE)-VLOOKUP($A61,'Import Peak Change'!$A$106:AY$202,51,FALSE)))</f>
        <v>0</v>
      </c>
      <c r="AZ61" s="6">
        <f>IF(ISERROR(VLOOKUP($A61,'Import Peak'!$A$3:AZ$99,52,FALSE)-VLOOKUP($A61,'Import Peak Change'!$A$106:AZ$202,52,FALSE)),0,(VLOOKUP($A61,'Import Peak'!$A$3:AZ$99,52,FALSE)-VLOOKUP($A61,'Import Peak Change'!$A$106:AZ$202,52,FALSE)))</f>
        <v>0</v>
      </c>
      <c r="BA61" s="6">
        <f>IF(ISERROR(VLOOKUP($A61,'Import Peak'!$A$3:BA$99,53,FALSE)-VLOOKUP($A61,'Import Peak Change'!$A$106:BA$202,53,FALSE)),0,(VLOOKUP($A61,'Import Peak'!$A$3:BA$99,53,FALSE)-VLOOKUP($A61,'Import Peak Change'!$A$106:BA$202,53,FALSE)))</f>
        <v>0</v>
      </c>
      <c r="BB61" s="6">
        <f>IF(ISERROR(VLOOKUP($A61,'Import Peak'!$A$3:BB$99,54,FALSE)-VLOOKUP($A61,'Import Peak Change'!$A$106:BB$202,54,FALSE)),0,(VLOOKUP($A61,'Import Peak'!$A$3:BB$99,54,FALSE)-VLOOKUP($A61,'Import Peak Change'!$A$106:BB$202,54,FALSE)))</f>
        <v>0</v>
      </c>
      <c r="BC61" s="6">
        <f>IF(ISERROR(VLOOKUP($A61,'Import Peak'!$A$3:BC$99,55,FALSE)-VLOOKUP($A61,'Import Peak Change'!$A$106:BC$202,55,FALSE)),0,(VLOOKUP($A61,'Import Peak'!$A$3:BC$99,55,FALSE)-VLOOKUP($A61,'Import Peak Change'!$A$106:BC$202,55,FALSE)))</f>
        <v>0</v>
      </c>
      <c r="BD61" s="6">
        <f>IF(ISERROR(VLOOKUP($A61,'Import Peak'!$A$3:BD$99,56,FALSE)-VLOOKUP($A61,'Import Peak Change'!$A$106:BD$202,56,FALSE)),0,(VLOOKUP($A61,'Import Peak'!$A$3:BD$99,56,FALSE)-VLOOKUP($A61,'Import Peak Change'!$A$106:BD$202,56,FALSE)))</f>
        <v>0</v>
      </c>
      <c r="BE61" s="6">
        <f>IF(ISERROR(VLOOKUP($A61,'Import Peak'!$A$3:BE$99,57,FALSE)-VLOOKUP($A61,'Import Peak Change'!$A$106:BE$202,57,FALSE)),0,(VLOOKUP($A61,'Import Peak'!$A$3:BE$99,57,FALSE)-VLOOKUP($A61,'Import Peak Change'!$A$106:BE$202,57,FALSE)))</f>
        <v>0</v>
      </c>
      <c r="BF61" s="6">
        <f>IF(ISERROR(VLOOKUP($A61,'Import Peak'!$A$3:BF$99,58,FALSE)-VLOOKUP($A61,'Import Peak Change'!$A$106:BF$202,58,FALSE)),0,(VLOOKUP($A61,'Import Peak'!$A$3:BF$99,58,FALSE)-VLOOKUP($A61,'Import Peak Change'!$A$106:BF$202,58,FALSE)))</f>
        <v>0</v>
      </c>
      <c r="BG61" s="6">
        <f>IF(ISERROR(VLOOKUP($A61,'Import Peak'!$A$3:BG$99,59,FALSE)-VLOOKUP($A61,'Import Peak Change'!$A$106:BG$202,59,FALSE)),0,(VLOOKUP($A61,'Import Peak'!$A$3:BG$99,59,FALSE)-VLOOKUP($A61,'Import Peak Change'!$A$106:BG$202,59,FALSE)))</f>
        <v>0</v>
      </c>
      <c r="BH61" s="6">
        <f>IF(ISERROR(VLOOKUP($A61,'Import Peak'!$A$3:BH$99,60,FALSE)-VLOOKUP($A61,'Import Peak Change'!$A$106:BH$202,60,FALSE)),0,(VLOOKUP($A61,'Import Peak'!$A$3:BH$99,60,FALSE)-VLOOKUP($A61,'Import Peak Change'!$A$106:BH$202,60,FALSE)))</f>
        <v>0</v>
      </c>
      <c r="BI61" s="6">
        <f>IF(ISERROR(VLOOKUP($A61,'Import Peak'!$A$3:BI$99,61,FALSE)-VLOOKUP($A61,'Import Peak Change'!$A$106:BI$202,61,FALSE)),0,(VLOOKUP($A61,'Import Peak'!$A$3:BI$99,61,FALSE)-VLOOKUP($A61,'Import Peak Change'!$A$106:BI$202,61,FALSE)))</f>
        <v>0</v>
      </c>
      <c r="BJ61" s="6">
        <f>IF(ISERROR(VLOOKUP($A61,'Import Peak'!$A$3:BJ$99,62,FALSE)-VLOOKUP($A61,'Import Peak Change'!$A$106:BJ$202,62,FALSE)),0,(VLOOKUP($A61,'Import Peak'!$A$3:BJ$99,62,FALSE)-VLOOKUP($A61,'Import Peak Change'!$A$106:BJ$202,62,FALSE)))</f>
        <v>0</v>
      </c>
      <c r="BK61" s="6">
        <f>IF(ISERROR(VLOOKUP($A61,'Import Peak'!$A$3:BK$99,63,FALSE)-VLOOKUP($A61,'Import Peak Change'!$A$106:BK$202,63,FALSE)),0,(VLOOKUP($A61,'Import Peak'!$A$3:BK$99,63,FALSE)-VLOOKUP($A61,'Import Peak Change'!$A$106:BK$202,63,FALSE)))</f>
        <v>0</v>
      </c>
      <c r="BL61" s="6">
        <f>IF(ISERROR(VLOOKUP($A61,'Import Peak'!$A$3:BL$99,64,FALSE)-VLOOKUP($A61,'Import Peak Change'!$A$106:BL$202,64,FALSE)),0,(VLOOKUP($A61,'Import Peak'!$A$3:BL$99,64,FALSE)-VLOOKUP($A61,'Import Peak Change'!$A$106:BL$202,64,FALSE)))</f>
        <v>0</v>
      </c>
      <c r="BM61" s="6">
        <f>IF(ISERROR(VLOOKUP($A61,'Import Peak'!$A$3:BM$99,65,FALSE)-VLOOKUP($A61,'Import Peak Change'!$A$106:BM$202,65,FALSE)),0,(VLOOKUP($A61,'Import Peak'!$A$3:BM$99,65,FALSE)-VLOOKUP($A61,'Import Peak Change'!$A$106:BM$202,65,FALSE)))</f>
        <v>0</v>
      </c>
      <c r="BN61" s="6">
        <f>IF(ISERROR(VLOOKUP($A61,'Import Peak'!$A$3:BN$99,66,FALSE)-VLOOKUP($A61,'Import Peak Change'!$A$106:BN$202,66,FALSE)),0,(VLOOKUP($A61,'Import Peak'!$A$3:BN$99,66,FALSE)-VLOOKUP($A61,'Import Peak Change'!$A$106:BN$202,66,FALSE)))</f>
        <v>0</v>
      </c>
      <c r="BO61" s="6">
        <f>IF(ISERROR(VLOOKUP($A61,'Import Peak'!$A$3:BO$99,67,FALSE)-VLOOKUP($A61,'Import Peak Change'!$A$106:BO$202,67,FALSE)),0,(VLOOKUP($A61,'Import Peak'!$A$3:BO$99,67,FALSE)-VLOOKUP($A61,'Import Peak Change'!$A$106:BO$202,67,FALSE)))</f>
        <v>0</v>
      </c>
      <c r="BP61" s="6">
        <f>IF(ISERROR(VLOOKUP($A61,'Import Peak'!$A$3:BP$99,68,FALSE)-VLOOKUP($A61,'Import Peak Change'!$A$106:BP$202,68,FALSE)),0,(VLOOKUP($A61,'Import Peak'!$A$3:BP$99,68,FALSE)-VLOOKUP($A61,'Import Peak Change'!$A$106:BP$202,68,FALSE)))</f>
        <v>0</v>
      </c>
      <c r="BQ61" s="6">
        <f>IF(ISERROR(VLOOKUP($A61,'Import Peak'!$A$3:BQ$99,69,FALSE)-VLOOKUP($A61,'Import Peak Change'!$A$106:BQ$202,69,FALSE)),0,(VLOOKUP($A61,'Import Peak'!$A$3:BQ$99,69,FALSE)-VLOOKUP($A61,'Import Peak Change'!$A$106:BQ$202,69,FALSE)))</f>
        <v>0</v>
      </c>
      <c r="BR61" s="6">
        <f>IF(ISERROR(VLOOKUP($A61,'Import Peak'!$A$3:BR$99,70,FALSE)-VLOOKUP($A61,'Import Peak Change'!$A$106:BR$202,70,FALSE)),0,(VLOOKUP($A61,'Import Peak'!$A$3:BR$99,70,FALSE)-VLOOKUP($A61,'Import Peak Change'!$A$106:BR$202,70,FALSE)))</f>
        <v>0</v>
      </c>
      <c r="BS61" s="6">
        <f>IF(ISERROR(VLOOKUP($A61,'Import Peak'!$A$3:BS$99,71,FALSE)-VLOOKUP($A61,'Import Peak Change'!$A$106:BS$202,71,FALSE)),0,(VLOOKUP($A61,'Import Peak'!$A$3:BS$99,71,FALSE)-VLOOKUP($A61,'Import Peak Change'!$A$106:BS$202,71,FALSE)))</f>
        <v>0</v>
      </c>
      <c r="BT61" s="6">
        <f>IF(ISERROR(VLOOKUP($A61,'Import Peak'!$A$3:BT$99,72,FALSE)-VLOOKUP($A61,'Import Peak Change'!$A$106:BT$202,72,FALSE)),0,(VLOOKUP($A61,'Import Peak'!$A$3:BT$99,72,FALSE)-VLOOKUP($A61,'Import Peak Change'!$A$106:BT$202,72,FALSE)))</f>
        <v>0</v>
      </c>
      <c r="BU61" s="6">
        <f>IF(ISERROR(VLOOKUP($A61,'Import Peak'!$A$3:BU$99,73,FALSE)-VLOOKUP($A61,'Import Peak Change'!$A$106:BU$202,73,FALSE)),0,(VLOOKUP($A61,'Import Peak'!$A$3:BU$99,73,FALSE)-VLOOKUP($A61,'Import Peak Change'!$A$106:BU$202,73,FALSE)))</f>
        <v>0</v>
      </c>
      <c r="BV61" s="6">
        <f>IF(ISERROR(VLOOKUP($A61,'Import Peak'!$A$3:BV$99,74,FALSE)-VLOOKUP($A61,'Import Peak Change'!$A$106:BV$202,74,FALSE)),0,(VLOOKUP($A61,'Import Peak'!$A$3:BV$99,74,FALSE)-VLOOKUP($A61,'Import Peak Change'!$A$106:BV$202,74,FALSE)))</f>
        <v>0</v>
      </c>
      <c r="BW61" s="6">
        <f>IF(ISERROR(VLOOKUP($A61,'Import Peak'!$A$3:BW$99,75,FALSE)-VLOOKUP($A61,'Import Peak Change'!$A$106:BW$202,75,FALSE)),0,(VLOOKUP($A61,'Import Peak'!$A$3:BW$99,75,FALSE)-VLOOKUP($A61,'Import Peak Change'!$A$106:BW$202,75,FALSE)))</f>
        <v>0</v>
      </c>
      <c r="BX61" s="6">
        <f>IF(ISERROR(VLOOKUP($A61,'Import Peak'!$A$3:BX$99,76,FALSE)-VLOOKUP($A61,'Import Peak Change'!$A$106:BX$202,76,FALSE)),0,(VLOOKUP($A61,'Import Peak'!$A$3:BX$99,76,FALSE)-VLOOKUP($A61,'Import Peak Change'!$A$106:BX$202,76,FALSE)))</f>
        <v>0</v>
      </c>
      <c r="BY61" s="6">
        <f>IF(ISERROR(VLOOKUP($A61,'Import Peak'!$A$3:BY$99,77,FALSE)-VLOOKUP($A61,'Import Peak Change'!$A$106:BY$202,77,FALSE)),0,(VLOOKUP($A61,'Import Peak'!$A$3:BY$99,77,FALSE)-VLOOKUP($A61,'Import Peak Change'!$A$106:BY$202,77,FALSE)))</f>
        <v>0</v>
      </c>
      <c r="BZ61" s="6">
        <f>IF(ISERROR(VLOOKUP($A61,'Import Peak'!$A$3:BZ$99,78,FALSE)-VLOOKUP($A61,'Import Peak Change'!$A$106:BZ$202,78,FALSE)),0,(VLOOKUP($A61,'Import Peak'!$A$3:BZ$99,78,FALSE)-VLOOKUP($A61,'Import Peak Change'!$A$106:BZ$202,78,FALSE)))</f>
        <v>0</v>
      </c>
      <c r="CA61" s="6">
        <f>IF(ISERROR(VLOOKUP($A61,'Import Peak'!$A$3:CA$99,79,FALSE)-VLOOKUP($A61,'Import Peak Change'!$A$106:CA$202,79,FALSE)),0,(VLOOKUP($A61,'Import Peak'!$A$3:CA$99,79,FALSE)-VLOOKUP($A61,'Import Peak Change'!$A$106:CA$202,79,FALSE)))</f>
        <v>0</v>
      </c>
      <c r="CB61" s="6">
        <f>IF(ISERROR(VLOOKUP($A61,'Import Peak'!$A$3:CB$99,80,FALSE)-VLOOKUP($A61,'Import Peak Change'!$A$106:CB$202,80,FALSE)),0,(VLOOKUP($A61,'Import Peak'!$A$3:CB$99,80,FALSE)-VLOOKUP($A61,'Import Peak Change'!$A$106:CB$202,80,FALSE)))</f>
        <v>0</v>
      </c>
      <c r="CC61" s="6">
        <f>IF(ISERROR(VLOOKUP($A61,'Import Peak'!$A$3:CC$99,81,FALSE)-VLOOKUP($A61,'Import Peak Change'!$A$106:CC$202,81,FALSE)),0,(VLOOKUP($A61,'Import Peak'!$A$3:CC$99,81,FALSE)-VLOOKUP($A61,'Import Peak Change'!$A$106:CC$202,81,FALSE)))</f>
        <v>0</v>
      </c>
      <c r="CD61" s="6">
        <f>IF(ISERROR(VLOOKUP($A61,'Import Peak'!$A$3:CD$99,82,FALSE)-VLOOKUP($A61,'Import Peak Change'!$A$106:CD$202,82,FALSE)),0,(VLOOKUP($A61,'Import Peak'!$A$3:CD$99,82,FALSE)-VLOOKUP($A61,'Import Peak Change'!$A$106:CD$202,82,FALSE)))</f>
        <v>0</v>
      </c>
      <c r="CE61" s="6">
        <f>IF(ISERROR(VLOOKUP($A61,'Import Peak'!$A$3:CE$99,83,FALSE)-VLOOKUP($A61,'Import Peak Change'!$A$106:CE$202,83,FALSE)),0,(VLOOKUP($A61,'Import Peak'!$A$3:CE$99,83,FALSE)-VLOOKUP($A61,'Import Peak Change'!$A$106:CE$202,83,FALSE)))</f>
        <v>0</v>
      </c>
      <c r="CF61" s="6">
        <f>IF(ISERROR(VLOOKUP($A61,'Import Peak'!$A$3:CF$99,84,FALSE)-VLOOKUP($A61,'Import Peak Change'!$A$106:CF$202,84,FALSE)),0,(VLOOKUP($A61,'Import Peak'!$A$3:CF$99,84,FALSE)-VLOOKUP($A61,'Import Peak Change'!$A$106:CF$202,84,FALSE)))</f>
        <v>0</v>
      </c>
      <c r="CG61" s="6">
        <f>IF(ISERROR(VLOOKUP($A61,'Import Peak'!$A$3:CG$99,85,FALSE)-VLOOKUP($A61,'Import Peak Change'!$A$106:CG$202,85,FALSE)),0,(VLOOKUP($A61,'Import Peak'!$A$3:CG$99,85,FALSE)-VLOOKUP($A61,'Import Peak Change'!$A$106:CG$202,85,FALSE)))</f>
        <v>0</v>
      </c>
      <c r="CH61" s="6">
        <f>IF(ISERROR(VLOOKUP($A61,'Import Peak'!$A$3:CH$99,86,FALSE)-VLOOKUP($A61,'Import Peak Change'!$A$106:CH$202,86,FALSE)),0,(VLOOKUP($A61,'Import Peak'!$A$3:CH$99,86,FALSE)-VLOOKUP($A61,'Import Peak Change'!$A$106:CH$202,86,FALSE)))</f>
        <v>0</v>
      </c>
      <c r="CI61" s="6">
        <f>IF(ISERROR(VLOOKUP($A61,'Import Peak'!$A$3:CI$99,87,FALSE)-VLOOKUP($A61,'Import Peak Change'!$A$106:CI$202,87,FALSE)),0,(VLOOKUP($A61,'Import Peak'!$A$3:CI$99,87,FALSE)-VLOOKUP($A61,'Import Peak Change'!$A$106:CI$202,87,FALSE)))</f>
        <v>0</v>
      </c>
      <c r="CJ61" s="6">
        <f>IF(ISERROR(VLOOKUP($A61,'Import Peak'!$A$3:CJ$99,88,FALSE)-VLOOKUP($A61,'Import Peak Change'!$A$106:CJ$202,88,FALSE)),0,(VLOOKUP($A61,'Import Peak'!$A$3:CJ$99,88,FALSE)-VLOOKUP($A61,'Import Peak Change'!$A$106:CJ$202,88,FALSE)))</f>
        <v>0</v>
      </c>
      <c r="CK61" s="6">
        <f>IF(ISERROR(VLOOKUP($A61,'Import Peak'!$A$3:CK$99,89,FALSE)-VLOOKUP($A61,'Import Peak Change'!$A$106:CK$202,89,FALSE)),0,(VLOOKUP($A61,'Import Peak'!$A$3:CK$99,89,FALSE)-VLOOKUP($A61,'Import Peak Change'!$A$106:CK$202,89,FALSE)))</f>
        <v>0</v>
      </c>
      <c r="CL61" s="6">
        <f>IF(ISERROR(VLOOKUP($A61,'Import Peak'!$A$3:CL$99,90,FALSE)-VLOOKUP($A61,'Import Peak Change'!$A$106:CL$202,90,FALSE)),0,(VLOOKUP($A61,'Import Peak'!$A$3:CL$99,90,FALSE)-VLOOKUP($A61,'Import Peak Change'!$A$106:CL$202,90,FALSE)))</f>
        <v>0</v>
      </c>
      <c r="CM61" s="6">
        <f>IF(ISERROR(VLOOKUP($A61,'Import Peak'!$A$3:CM$99,91,FALSE)-VLOOKUP($A61,'Import Peak Change'!$A$106:CM$202,91,FALSE)),0,(VLOOKUP($A61,'Import Peak'!$A$3:CM$99,91,FALSE)-VLOOKUP($A61,'Import Peak Change'!$A$106:CM$202,91,FALSE)))</f>
        <v>0</v>
      </c>
      <c r="CN61" s="6">
        <f>IF(ISERROR(VLOOKUP($A61,'Import Peak'!$A$3:CN$99,92,FALSE)-VLOOKUP($A61,'Import Peak Change'!$A$106:CN$202,92,FALSE)),0,(VLOOKUP($A61,'Import Peak'!$A$3:CN$99,92,FALSE)-VLOOKUP($A61,'Import Peak Change'!$A$106:CN$202,92,FALSE)))</f>
        <v>0</v>
      </c>
      <c r="CO61" s="6">
        <f>IF(ISERROR(VLOOKUP($A61,'Import Peak'!$A$3:CO$99,93,FALSE)-VLOOKUP($A61,'Import Peak Change'!$A$106:CO$202,93,FALSE)),0,(VLOOKUP($A61,'Import Peak'!$A$3:CO$99,93,FALSE)-VLOOKUP($A61,'Import Peak Change'!$A$106:CO$202,93,FALSE)))</f>
        <v>0</v>
      </c>
      <c r="CP61" s="6">
        <f>IF(ISERROR(VLOOKUP($A61,'Import Peak'!$A$3:CP$99,94,FALSE)-VLOOKUP($A61,'Import Peak Change'!$A$106:CP$202,94,FALSE)),0,(VLOOKUP($A61,'Import Peak'!$A$3:CP$99,94,FALSE)-VLOOKUP($A61,'Import Peak Change'!$A$106:CP$202,94,FALSE)))</f>
        <v>0</v>
      </c>
      <c r="CQ61" s="6">
        <f>IF(ISERROR(VLOOKUP($A61,'Import Peak'!$A$3:CQ$99,95,FALSE)-VLOOKUP($A61,'Import Peak Change'!$A$106:CQ$202,95,FALSE)),0,(VLOOKUP($A61,'Import Peak'!$A$3:CQ$99,95,FALSE)-VLOOKUP($A61,'Import Peak Change'!$A$106:CQ$202,95,FALSE)))</f>
        <v>0</v>
      </c>
      <c r="CR61" s="6">
        <f>IF(ISERROR(VLOOKUP($A61,'Import Peak'!$A$3:CR$99,96,FALSE)-VLOOKUP($A61,'Import Peak Change'!$A$106:CR$202,96,FALSE)),0,(VLOOKUP($A61,'Import Peak'!$A$3:CR$99,96,FALSE)-VLOOKUP($A61,'Import Peak Change'!$A$106:CR$202,96,FALSE)))</f>
        <v>0</v>
      </c>
      <c r="CS61" s="6">
        <f>IF(ISERROR(VLOOKUP($A61,'Import Peak'!$A$3:CS$99,97,FALSE)-VLOOKUP($A61,'Import Peak Change'!$A$106:CS$202,97,FALSE)),0,(VLOOKUP($A61,'Import Peak'!$A$3:CS$99,97,FALSE)-VLOOKUP($A61,'Import Peak Change'!$A$106:CS$202,97,FALSE)))</f>
        <v>0</v>
      </c>
      <c r="CT61" s="6">
        <f>IF(ISERROR(VLOOKUP($A61,'Import Peak'!$A$3:CT$99,98,FALSE)-VLOOKUP($A61,'Import Peak Change'!$A$106:CT$202,98,FALSE)),0,(VLOOKUP($A61,'Import Peak'!$A$3:CT$99,98,FALSE)-VLOOKUP($A61,'Import Peak Change'!$A$106:CT$202,98,FALSE)))</f>
        <v>0</v>
      </c>
      <c r="CU61" s="6">
        <f>IF(ISERROR(VLOOKUP($A61,'Import Peak'!$A$3:CU$99,99,FALSE)-VLOOKUP($A61,'Import Peak Change'!$A$106:CU$202,99,FALSE)),0,(VLOOKUP($A61,'Import Peak'!$A$3:CU$99,99,FALSE)-VLOOKUP($A61,'Import Peak Change'!$A$106:CU$202,99,FALSE)))</f>
        <v>0</v>
      </c>
      <c r="CV61" s="6">
        <f>IF(ISERROR(VLOOKUP($A61,'Import Peak'!$A$3:CV$99,100,FALSE)-VLOOKUP($A61,'Import Peak Change'!$A$106:CV$202,100,FALSE)),0,(VLOOKUP($A61,'Import Peak'!$A$3:CV$99,100,FALSE)-VLOOKUP($A61,'Import Peak Change'!$A$106:CV$202,100,FALSE)))</f>
        <v>0</v>
      </c>
      <c r="CW61" s="6">
        <f>IF(ISERROR(VLOOKUP($A61,'Import Peak'!$A$3:CW$99,101,FALSE)-VLOOKUP($A61,'Import Peak Change'!$A$106:CW$202,101,FALSE)),0,(VLOOKUP($A61,'Import Peak'!$A$3:CW$99,101,FALSE)-VLOOKUP($A61,'Import Peak Change'!$A$106:CW$202,101,FALSE)))</f>
        <v>0</v>
      </c>
      <c r="CX61" s="6">
        <f>IF(ISERROR(VLOOKUP($A61,'Import Peak'!$A$3:CX$99,102,FALSE)-VLOOKUP($A61,'Import Peak Change'!$A$106:CX$202,102,FALSE)),0,(VLOOKUP($A61,'Import Peak'!$A$3:CX$99,102,FALSE)-VLOOKUP($A61,'Import Peak Change'!$A$106:CX$202,102,FALSE)))</f>
        <v>0</v>
      </c>
      <c r="CY61" s="6">
        <f>IF(ISERROR(VLOOKUP($A61,'Import Peak'!$A$3:CY$99,103,FALSE)-VLOOKUP($A61,'Import Peak Change'!$A$106:CY$202,103,FALSE)),0,(VLOOKUP($A61,'Import Peak'!$A$3:CY$99,103,FALSE)-VLOOKUP($A61,'Import Peak Change'!$A$106:CY$202,103,FALSE)))</f>
        <v>0</v>
      </c>
      <c r="CZ61" s="6">
        <f>IF(ISERROR(VLOOKUP($A61,'Import Peak'!$A$3:CZ$99,104,FALSE)-VLOOKUP($A61,'Import Peak Change'!$A$106:CZ$202,104,FALSE)),0,(VLOOKUP($A61,'Import Peak'!$A$3:CZ$99,104,FALSE)-VLOOKUP($A61,'Import Peak Change'!$A$106:CZ$202,104,FALSE)))</f>
        <v>0</v>
      </c>
      <c r="DA61" s="6">
        <f>IF(ISERROR(VLOOKUP($A61,'Import Peak'!$A$3:DA$99,105,FALSE)-VLOOKUP($A61,'Import Peak Change'!$A$106:DA$202,105,FALSE)),0,(VLOOKUP($A61,'Import Peak'!$A$3:DA$99,105,FALSE)-VLOOKUP($A61,'Import Peak Change'!$A$106:DA$202,105,FALSE)))</f>
        <v>0</v>
      </c>
      <c r="DB61" s="6">
        <f>IF(ISERROR(VLOOKUP($A61,'Import Peak'!$A$3:DB$99,106,FALSE)-VLOOKUP($A61,'Import Peak Change'!$A$106:DB$202,106,FALSE)),0,(VLOOKUP($A61,'Import Peak'!$A$3:DB$99,106,FALSE)-VLOOKUP($A61,'Import Peak Change'!$A$106:DB$202,106,FALSE)))</f>
        <v>0</v>
      </c>
      <c r="DC61" s="6">
        <f>IF(ISERROR(VLOOKUP($A61,'Import Peak'!$A$3:DC$99,107,FALSE)-VLOOKUP($A61,'Import Peak Change'!$A$106:DC$202,107,FALSE)),0,(VLOOKUP($A61,'Import Peak'!$A$3:DC$99,107,FALSE)-VLOOKUP($A61,'Import Peak Change'!$A$106:DC$202,107,FALSE)))</f>
        <v>0</v>
      </c>
      <c r="DD61" s="6">
        <f>IF(ISERROR(VLOOKUP($A61,'Import Peak'!$A$3:DD$99,108,FALSE)-VLOOKUP($A61,'Import Peak Change'!$A$106:DD$202,108,FALSE)),0,(VLOOKUP($A61,'Import Peak'!$A$3:DD$99,108,FALSE)-VLOOKUP($A61,'Import Peak Change'!$A$106:DD$202,108,FALSE)))</f>
        <v>0</v>
      </c>
      <c r="DE61" s="6">
        <f>IF(ISERROR(VLOOKUP($A61,'Import Peak'!$A$3:DE$99,109,FALSE)-VLOOKUP($A61,'Import Peak Change'!$A$106:DE$202,109,FALSE)),0,(VLOOKUP($A61,'Import Peak'!$A$3:DE$99,109,FALSE)-VLOOKUP($A61,'Import Peak Change'!$A$106:DE$202,109,FALSE)))</f>
        <v>0</v>
      </c>
      <c r="DF61" s="6">
        <f>IF(ISERROR(VLOOKUP($A61,'Import Peak'!$A$3:DF$99,110,FALSE)-VLOOKUP($A61,'Import Peak Change'!$A$106:DF$202,110,FALSE)),0,(VLOOKUP($A61,'Import Peak'!$A$3:DF$99,110,FALSE)-VLOOKUP($A61,'Import Peak Change'!$A$106:DF$202,110,FALSE)))</f>
        <v>0</v>
      </c>
      <c r="DG61" s="6">
        <f>IF(ISERROR(VLOOKUP($A61,'Import Peak'!$A$3:DG$99,111,FALSE)-VLOOKUP($A61,'Import Peak Change'!$A$106:DG$202,111,FALSE)),0,(VLOOKUP($A61,'Import Peak'!$A$3:DG$99,111,FALSE)-VLOOKUP($A61,'Import Peak Change'!$A$106:DG$202,111,FALSE)))</f>
        <v>0</v>
      </c>
      <c r="DH61" s="6">
        <f>IF(ISERROR(VLOOKUP($A61,'Import Peak'!$A$3:DH$99,112,FALSE)-VLOOKUP($A61,'Import Peak Change'!$A$106:DH$202,112,FALSE)),0,(VLOOKUP($A61,'Import Peak'!$A$3:DH$99,112,FALSE)-VLOOKUP($A61,'Import Peak Change'!$A$106:DH$202,112,FALSE)))</f>
        <v>0</v>
      </c>
      <c r="DI61" s="6">
        <f>IF(ISERROR(VLOOKUP($A61,'Import Peak'!$A$3:DI$99,113,FALSE)-VLOOKUP($A61,'Import Peak Change'!$A$106:DI$202,113,FALSE)),0,(VLOOKUP($A61,'Import Peak'!$A$3:DI$99,113,FALSE)-VLOOKUP($A61,'Import Peak Change'!$A$106:DI$202,113,FALSE)))</f>
        <v>0</v>
      </c>
      <c r="DJ61" s="6">
        <f>IF(ISERROR(VLOOKUP($A61,'Import Peak'!$A$3:DJ$99,114,FALSE)-VLOOKUP($A61,'Import Peak Change'!$A$106:DJ$202,114,FALSE)),0,(VLOOKUP($A61,'Import Peak'!$A$3:DJ$99,114,FALSE)-VLOOKUP($A61,'Import Peak Change'!$A$106:DJ$202,114,FALSE)))</f>
        <v>0</v>
      </c>
      <c r="DK61" s="6">
        <f>IF(ISERROR(VLOOKUP($A61,'Import Peak'!$A$3:DK$99,115,FALSE)-VLOOKUP($A61,'Import Peak Change'!$A$106:DK$202,115,FALSE)),0,(VLOOKUP($A61,'Import Peak'!$A$3:DK$99,115,FALSE)-VLOOKUP($A61,'Import Peak Change'!$A$106:DK$202,115,FALSE)))</f>
        <v>0</v>
      </c>
      <c r="DL61" s="6">
        <f>IF(ISERROR(VLOOKUP($A61,'Import Peak'!$A$3:DL$99,116,FALSE)-VLOOKUP($A61,'Import Peak Change'!$A$106:DL$202,116,FALSE)),0,(VLOOKUP($A61,'Import Peak'!$A$3:DL$99,116,FALSE)-VLOOKUP($A61,'Import Peak Change'!$A$106:DL$202,116,FALSE)))</f>
        <v>0</v>
      </c>
      <c r="DM61" s="6">
        <f>IF(ISERROR(VLOOKUP($A61,'Import Peak'!$A$3:DM$99,117,FALSE)-VLOOKUP($A61,'Import Peak Change'!$A$106:DM$202,117,FALSE)),0,(VLOOKUP($A61,'Import Peak'!$A$3:DM$99,117,FALSE)-VLOOKUP($A61,'Import Peak Change'!$A$106:DM$202,117,FALSE)))</f>
        <v>0</v>
      </c>
      <c r="DN61" s="6">
        <f>IF(ISERROR(VLOOKUP($A61,'Import Peak'!$A$3:DN$99,118,FALSE)-VLOOKUP($A61,'Import Peak Change'!$A$106:DN$202,118,FALSE)),0,(VLOOKUP($A61,'Import Peak'!$A$3:DN$99,118,FALSE)-VLOOKUP($A61,'Import Peak Change'!$A$106:DN$202,118,FALSE)))</f>
        <v>0</v>
      </c>
      <c r="DO61" s="6">
        <f>IF(ISERROR(VLOOKUP($A61,'Import Peak'!$A$3:DO$99,119,FALSE)-VLOOKUP($A61,'Import Peak Change'!$A$106:DO$202,119,FALSE)),0,(VLOOKUP($A61,'Import Peak'!$A$3:DO$99,119,FALSE)-VLOOKUP($A61,'Import Peak Change'!$A$106:DO$202,119,FALSE)))</f>
        <v>0</v>
      </c>
      <c r="DP61" s="6">
        <f>IF(ISERROR(VLOOKUP($A61,'Import Peak'!$A$3:DP$99,120,FALSE)-VLOOKUP($A61,'Import Peak Change'!$A$106:DP$202,120,FALSE)),0,(VLOOKUP($A61,'Import Peak'!$A$3:DP$99,120,FALSE)-VLOOKUP($A61,'Import Peak Change'!$A$106:DP$202,120,FALSE)))</f>
        <v>0</v>
      </c>
      <c r="DQ61" s="6">
        <f>IF(ISERROR(VLOOKUP($A61,'Import Peak'!$A$3:DQ$99,121,FALSE)-VLOOKUP($A61,'Import Peak Change'!$A$106:DQ$202,121,FALSE)),0,(VLOOKUP($A61,'Import Peak'!$A$3:DQ$99,121,FALSE)-VLOOKUP($A61,'Import Peak Change'!$A$106:DQ$202,121,FALSE)))</f>
        <v>0</v>
      </c>
      <c r="DR61" s="6">
        <f>IF(ISERROR(VLOOKUP($A61,'Import Peak'!$A$3:DR$99,122,FALSE)-VLOOKUP($A61,'Import Peak Change'!$A$106:DR$202,122,FALSE)),0,(VLOOKUP($A61,'Import Peak'!$A$3:DR$99,122,FALSE)-VLOOKUP($A61,'Import Peak Change'!$A$106:DR$202,122,FALSE)))</f>
        <v>0</v>
      </c>
      <c r="DS61" s="6">
        <f>IF(ISERROR(VLOOKUP($A61,'Import Peak'!$A$3:DS$99,123,FALSE)-VLOOKUP($A61,'Import Peak Change'!$A$106:DS$202,123,FALSE)),0,(VLOOKUP($A61,'Import Peak'!$A$3:DS$99,123,FALSE)-VLOOKUP($A61,'Import Peak Change'!$A$106:DS$202,123,FALSE)))</f>
        <v>0</v>
      </c>
      <c r="DT61" s="6">
        <f>IF(ISERROR(VLOOKUP($A61,'Import Peak'!$A$3:DT$99,124,FALSE)-VLOOKUP($A61,'Import Peak Change'!$A$106:DT$202,124,FALSE)),0,(VLOOKUP($A61,'Import Peak'!$A$3:DT$99,124,FALSE)-VLOOKUP($A61,'Import Peak Change'!$A$106:DT$202,124,FALSE)))</f>
        <v>0</v>
      </c>
      <c r="DU61" s="6">
        <f>IF(ISERROR(VLOOKUP($A61,'Import Peak'!$A$3:DU$99,125,FALSE)-VLOOKUP($A61,'Import Peak Change'!$A$106:DU$202,125,FALSE)),0,(VLOOKUP($A61,'Import Peak'!$A$3:DU$99,125,FALSE)-VLOOKUP($A61,'Import Peak Change'!$A$106:DU$202,125,FALSE)))</f>
        <v>0</v>
      </c>
      <c r="DV61" s="6">
        <f>IF(ISERROR(VLOOKUP($A61,'Import Peak'!$A$3:DV$99,126,FALSE)-VLOOKUP($A61,'Import Peak Change'!$A$106:DV$202,126,FALSE)),0,(VLOOKUP($A61,'Import Peak'!$A$3:DV$99,126,FALSE)-VLOOKUP($A61,'Import Peak Change'!$A$106:DV$202,126,FALSE)))</f>
        <v>0</v>
      </c>
      <c r="DW61" s="6">
        <f>IF(ISERROR(VLOOKUP($A61,'Import Peak'!$A$3:DW$99,127,FALSE)-VLOOKUP($A61,'Import Peak Change'!$A$106:DW$202,127,FALSE)),0,(VLOOKUP($A61,'Import Peak'!$A$3:DW$99,127,FALSE)-VLOOKUP($A61,'Import Peak Change'!$A$106:DW$202,127,FALSE)))</f>
        <v>0</v>
      </c>
      <c r="DX61" s="6">
        <f>IF(ISERROR(VLOOKUP($A61,'Import Peak'!$A$3:DX$99,128,FALSE)-VLOOKUP($A61,'Import Peak Change'!$A$106:DX$202,128,FALSE)),0,(VLOOKUP($A61,'Import Peak'!$A$3:DX$99,128,FALSE)-VLOOKUP($A61,'Import Peak Change'!$A$106:DX$202,128,FALSE)))</f>
        <v>0</v>
      </c>
      <c r="DY61" s="6">
        <f>IF(ISERROR(VLOOKUP($A61,'Import Peak'!$A$3:DY$99,129,FALSE)-VLOOKUP($A61,'Import Peak Change'!$A$106:DY$202,129,FALSE)),0,(VLOOKUP($A61,'Import Peak'!$A$3:DY$99,129,FALSE)-VLOOKUP($A61,'Import Peak Change'!$A$106:DY$202,129,FALSE)))</f>
        <v>0</v>
      </c>
      <c r="DZ61" s="6">
        <f>IF(ISERROR(VLOOKUP($A61,'Import Peak'!$A$3:DZ$99,130,FALSE)-VLOOKUP($A61,'Import Peak Change'!$A$106:DZ$202,130,FALSE)),0,(VLOOKUP($A61,'Import Peak'!$A$3:DZ$99,130,FALSE)-VLOOKUP($A61,'Import Peak Change'!$A$106:DZ$202,130,FALSE)))</f>
        <v>0</v>
      </c>
      <c r="EA61" s="6">
        <f>IF(ISERROR(VLOOKUP($A61,'Import Peak'!$A$3:EA$99,131,FALSE)-VLOOKUP($A61,'Import Peak Change'!$A$106:EA$202,131,FALSE)),0,(VLOOKUP($A61,'Import Peak'!$A$3:EA$99,131,FALSE)-VLOOKUP($A61,'Import Peak Change'!$A$106:EA$202,131,FALSE)))</f>
        <v>0</v>
      </c>
      <c r="EB61" s="6">
        <f>IF(ISERROR(VLOOKUP($A61,'Import Peak'!$A$3:EB$99,132,FALSE)-VLOOKUP($A61,'Import Peak Change'!$A$106:EB$202,132,FALSE)),0,(VLOOKUP($A61,'Import Peak'!$A$3:EB$99,132,FALSE)-VLOOKUP($A61,'Import Peak Change'!$A$106:EB$202,132,FALSE)))</f>
        <v>0</v>
      </c>
      <c r="EC61" s="6">
        <f>IF(ISERROR(VLOOKUP($A61,'Import Peak'!$A$3:EC$99,133,FALSE)-VLOOKUP($A61,'Import Peak Change'!$A$106:EC$202,133,FALSE)),0,(VLOOKUP($A61,'Import Peak'!$A$3:EC$99,133,FALSE)-VLOOKUP($A61,'Import Peak Change'!$A$106:EC$202,133,FALSE)))</f>
        <v>0</v>
      </c>
      <c r="ED61" s="6">
        <f>IF(ISERROR(VLOOKUP($A61,'Import Peak'!$A$3:ED$99,134,FALSE)-VLOOKUP($A61,'Import Peak Change'!$A$106:ED$202,134,FALSE)),0,(VLOOKUP($A61,'Import Peak'!$A$3:ED$99,134,FALSE)-VLOOKUP($A61,'Import Peak Change'!$A$106:ED$202,134,FALSE)))</f>
        <v>0</v>
      </c>
      <c r="EE61" s="6">
        <f>IF(ISERROR(VLOOKUP($A61,'Import Peak'!$A$3:EE$99,135,FALSE)-VLOOKUP($A61,'Import Peak Change'!$A$106:EE$202,135,FALSE)),0,(VLOOKUP($A61,'Import Peak'!$A$3:EE$99,135,FALSE)-VLOOKUP($A61,'Import Peak Change'!$A$106:EE$202,135,FALSE)))</f>
        <v>0</v>
      </c>
      <c r="EF61" s="6">
        <f>IF(ISERROR(VLOOKUP($A61,'Import Peak'!$A$3:EF$99,136,FALSE)-VLOOKUP($A61,'Import Peak Change'!$A$106:EF$202,136,FALSE)),0,(VLOOKUP($A61,'Import Peak'!$A$3:EF$99,136,FALSE)-VLOOKUP($A61,'Import Peak Change'!$A$106:EF$202,136,FALSE)))</f>
        <v>0</v>
      </c>
      <c r="EG61" s="6">
        <f>IF(ISERROR(VLOOKUP($A61,'Import Peak'!$A$3:EG$99,137,FALSE)-VLOOKUP($A61,'Import Peak Change'!$A$106:EG$202,137,FALSE)),0,(VLOOKUP($A61,'Import Peak'!$A$3:EG$99,137,FALSE)-VLOOKUP($A61,'Import Peak Change'!$A$106:EG$202,137,FALSE)))</f>
        <v>0</v>
      </c>
      <c r="EH61" s="6">
        <f>IF(ISERROR(VLOOKUP($A61,'Import Peak'!$A$3:EH$99,138,FALSE)-VLOOKUP($A61,'Import Peak Change'!$A$106:EH$202,138,FALSE)),0,(VLOOKUP($A61,'Import Peak'!$A$3:EH$99,138,FALSE)-VLOOKUP($A61,'Import Peak Change'!$A$106:EH$202,138,FALSE)))</f>
        <v>0</v>
      </c>
      <c r="EI61" s="6">
        <f>IF(ISERROR(VLOOKUP($A61,'Import Peak'!$A$3:EI$99,139,FALSE)-VLOOKUP($A61,'Import Peak Change'!$A$106:EI$202,139,FALSE)),0,(VLOOKUP($A61,'Import Peak'!$A$3:EI$99,139,FALSE)-VLOOKUP($A61,'Import Peak Change'!$A$106:EI$202,139,FALSE)))</f>
        <v>0</v>
      </c>
      <c r="EJ61" s="6">
        <f>IF(ISERROR(VLOOKUP($A61,'Import Peak'!$A$3:EJ$99,140,FALSE)-VLOOKUP($A61,'Import Peak Change'!$A$106:EJ$202,140,FALSE)),0,(VLOOKUP($A61,'Import Peak'!$A$3:EJ$99,140,FALSE)-VLOOKUP($A61,'Import Peak Change'!$A$106:EJ$202,140,FALSE)))</f>
        <v>0</v>
      </c>
      <c r="EK61" s="6">
        <f>IF(ISERROR(VLOOKUP($A61,'Import Peak'!$A$3:EK$99,141,FALSE)-VLOOKUP($A61,'Import Peak Change'!$A$106:EK$202,141,FALSE)),0,(VLOOKUP($A61,'Import Peak'!$A$3:EK$99,141,FALSE)-VLOOKUP($A61,'Import Peak Change'!$A$106:EK$202,141,FALSE)))</f>
        <v>0</v>
      </c>
      <c r="EL61" s="6">
        <f>IF(ISERROR(VLOOKUP($A61,'Import Peak'!$A$3:EL$99,142,FALSE)-VLOOKUP($A61,'Import Peak Change'!$A$106:EL$202,142,FALSE)),0,(VLOOKUP($A61,'Import Peak'!$A$3:EL$99,142,FALSE)-VLOOKUP($A61,'Import Peak Change'!$A$106:EL$202,142,FALSE)))</f>
        <v>0</v>
      </c>
      <c r="EM61" s="6">
        <f>IF(ISERROR(VLOOKUP($A61,'Import Peak'!$A$3:EM$99,143,FALSE)-VLOOKUP($A61,'Import Peak Change'!$A$106:EM$202,143,FALSE)),0,(VLOOKUP($A61,'Import Peak'!$A$3:EM$99,143,FALSE)-VLOOKUP($A61,'Import Peak Change'!$A$106:EM$202,143,FALSE)))</f>
        <v>0</v>
      </c>
      <c r="EN61" s="6">
        <f>IF(ISERROR(VLOOKUP($A61,'Import Peak'!$A$3:EN$99,144,FALSE)-VLOOKUP($A61,'Import Peak Change'!$A$106:EN$202,144,FALSE)),0,(VLOOKUP($A61,'Import Peak'!$A$3:EN$99,144,FALSE)-VLOOKUP($A61,'Import Peak Change'!$A$106:EN$202,144,FALSE)))</f>
        <v>0</v>
      </c>
      <c r="EO61" s="6">
        <f>IF(ISERROR(VLOOKUP($A61,'Import Peak'!$A$3:EO$99,145,FALSE)-VLOOKUP($A61,'Import Peak Change'!$A$106:EO$202,145,FALSE)),0,(VLOOKUP($A61,'Import Peak'!$A$3:EO$99,145,FALSE)-VLOOKUP($A61,'Import Peak Change'!$A$106:EO$202,145,FALSE)))</f>
        <v>0</v>
      </c>
      <c r="EP61" s="6">
        <f>IF(ISERROR(VLOOKUP($A61,'Import Peak'!$A$3:EP$99,146,FALSE)-VLOOKUP($A61,'Import Peak Change'!$A$106:EP$202,146,FALSE)),0,(VLOOKUP($A61,'Import Peak'!$A$3:EP$99,146,FALSE)-VLOOKUP($A61,'Import Peak Change'!$A$106:EP$202,146,FALSE)))</f>
        <v>0</v>
      </c>
      <c r="EQ61" s="6">
        <f>IF(ISERROR(VLOOKUP($A61,'Import Peak'!$A$3:EQ$99,147,FALSE)-VLOOKUP($A61,'Import Peak Change'!$A$106:EQ$202,147,FALSE)),0,(VLOOKUP($A61,'Import Peak'!$A$3:EQ$99,147,FALSE)-VLOOKUP($A61,'Import Peak Change'!$A$106:EQ$202,147,FALSE)))</f>
        <v>0</v>
      </c>
      <c r="ER61" s="6">
        <f>IF(ISERROR(VLOOKUP($A61,'Import Peak'!$A$3:ER$99,148,FALSE)-VLOOKUP($A61,'Import Peak Change'!$A$106:ER$202,148,FALSE)),0,(VLOOKUP($A61,'Import Peak'!$A$3:ER$99,148,FALSE)-VLOOKUP($A61,'Import Peak Change'!$A$106:ER$202,148,FALSE)))</f>
        <v>0</v>
      </c>
      <c r="ES61" s="6">
        <f>IF(ISERROR(VLOOKUP($A61,'Import Peak'!$A$3:ES$99,149,FALSE)-VLOOKUP($A61,'Import Peak Change'!$A$106:ES$202,149,FALSE)),0,(VLOOKUP($A61,'Import Peak'!$A$3:ES$99,149,FALSE)-VLOOKUP($A61,'Import Peak Change'!$A$106:ES$202,149,FALSE)))</f>
        <v>0</v>
      </c>
      <c r="ET61" s="6">
        <f>IF(ISERROR(VLOOKUP($A61,'Import Peak'!$A$3:ET$99,150,FALSE)-VLOOKUP($A61,'Import Peak Change'!$A$106:ET$202,150,FALSE)),0,(VLOOKUP($A61,'Import Peak'!$A$3:ET$99,150,FALSE)-VLOOKUP($A61,'Import Peak Change'!$A$106:ET$202,150,FALSE)))</f>
        <v>0</v>
      </c>
      <c r="EU61" s="6">
        <f>IF(ISERROR(VLOOKUP($A61,'Import Peak'!$A$3:EU$99,151,FALSE)-VLOOKUP($A61,'Import Peak Change'!$A$106:EU$202,151,FALSE)),0,(VLOOKUP($A61,'Import Peak'!$A$3:EU$99,151,FALSE)-VLOOKUP($A61,'Import Peak Change'!$A$106:EU$202,151,FALSE)))</f>
        <v>0</v>
      </c>
      <c r="EV61" s="6">
        <f>IF(ISERROR(VLOOKUP($A61,'Import Peak'!$A$3:EV$99,152,FALSE)-VLOOKUP($A61,'Import Peak Change'!$A$106:EV$202,152,FALSE)),0,(VLOOKUP($A61,'Import Peak'!$A$3:EV$99,152,FALSE)-VLOOKUP($A61,'Import Peak Change'!$A$106:EV$202,152,FALSE)))</f>
        <v>0</v>
      </c>
      <c r="EW61" s="6">
        <f>IF(ISERROR(VLOOKUP($A61,'Import Peak'!$A$3:EW$99,153,FALSE)-VLOOKUP($A61,'Import Peak Change'!$A$106:EW$202,153,FALSE)),0,(VLOOKUP($A61,'Import Peak'!$A$3:EW$99,153,FALSE)-VLOOKUP($A61,'Import Peak Change'!$A$106:EW$202,153,FALSE)))</f>
        <v>0</v>
      </c>
      <c r="EX61" s="6">
        <f>IF(ISERROR(VLOOKUP($A61,'Import Peak'!$A$3:EX$99,154,FALSE)-VLOOKUP($A61,'Import Peak Change'!$A$106:EX$202,154,FALSE)),0,(VLOOKUP($A61,'Import Peak'!$A$3:EX$99,154,FALSE)-VLOOKUP($A61,'Import Peak Change'!$A$106:EX$202,154,FALSE)))</f>
        <v>0</v>
      </c>
      <c r="EY61" s="6">
        <f>IF(ISERROR(VLOOKUP($A61,'Import Peak'!$A$3:EY$99,155,FALSE)-VLOOKUP($A61,'Import Peak Change'!$A$106:EY$202,155,FALSE)),0,(VLOOKUP($A61,'Import Peak'!$A$3:EY$99,155,FALSE)-VLOOKUP($A61,'Import Peak Change'!$A$106:EY$202,155,FALSE)))</f>
        <v>0</v>
      </c>
      <c r="EZ61" s="6">
        <f>IF(ISERROR(VLOOKUP($A61,'Import Peak'!$A$3:EZ$99,156,FALSE)-VLOOKUP($A61,'Import Peak Change'!$A$106:EZ$202,156,FALSE)),0,(VLOOKUP($A61,'Import Peak'!$A$3:EZ$99,156,FALSE)-VLOOKUP($A61,'Import Peak Change'!$A$106:EZ$202,156,FALSE)))</f>
        <v>0</v>
      </c>
      <c r="FA61" s="6">
        <f>IF(ISERROR(VLOOKUP($A61,'Import Peak'!$A$3:FA$99,157,FALSE)-VLOOKUP($A61,'Import Peak Change'!$A$106:FA$202,157,FALSE)),0,(VLOOKUP($A61,'Import Peak'!$A$3:FA$99,157,FALSE)-VLOOKUP($A61,'Import Peak Change'!$A$106:FA$202,157,FALSE)))</f>
        <v>0</v>
      </c>
      <c r="FB61" s="6">
        <f>IF(ISERROR(VLOOKUP($A61,'Import Peak'!$A$3:FB$99,158,FALSE)-VLOOKUP($A61,'Import Peak Change'!$A$106:FB$202,158,FALSE)),0,(VLOOKUP($A61,'Import Peak'!$A$3:FB$99,158,FALSE)-VLOOKUP($A61,'Import Peak Change'!$A$106:FB$202,158,FALSE)))</f>
        <v>0</v>
      </c>
      <c r="FC61" s="6">
        <f>IF(ISERROR(VLOOKUP($A61,'Import Peak'!$A$3:FC$99,159,FALSE)-VLOOKUP($A61,'Import Peak Change'!$A$106:FC$202,159,FALSE)),0,(VLOOKUP($A61,'Import Peak'!$A$3:FC$99,159,FALSE)-VLOOKUP($A61,'Import Peak Change'!$A$106:FC$202,159,FALSE)))</f>
        <v>0</v>
      </c>
      <c r="FD61" s="6">
        <f>IF(ISERROR(VLOOKUP($A61,'Import Peak'!$A$3:FD$99,160,FALSE)-VLOOKUP($A61,'Import Peak Change'!$A$106:FD$202,160,FALSE)),0,(VLOOKUP($A61,'Import Peak'!$A$3:FD$99,160,FALSE)-VLOOKUP($A61,'Import Peak Change'!$A$106:FD$202,160,FALSE)))</f>
        <v>0</v>
      </c>
      <c r="FE61" s="6">
        <f>IF(ISERROR(VLOOKUP($A61,'Import Peak'!$A$3:FE$99,161,FALSE)-VLOOKUP($A61,'Import Peak Change'!$A$106:FE$202,161,FALSE)),0,(VLOOKUP($A61,'Import Peak'!$A$3:FE$99,161,FALSE)-VLOOKUP($A61,'Import Peak Change'!$A$106:FE$202,161,FALSE)))</f>
        <v>0</v>
      </c>
      <c r="FF61" s="6">
        <f>IF(ISERROR(VLOOKUP($A61,'Import Peak'!$A$3:FF$99,162,FALSE)-VLOOKUP($A61,'Import Peak Change'!$A$106:FF$202,162,FALSE)),0,(VLOOKUP($A61,'Import Peak'!$A$3:FF$99,162,FALSE)-VLOOKUP($A61,'Import Peak Change'!$A$106:FF$202,162,FALSE)))</f>
        <v>0</v>
      </c>
      <c r="FG61" s="6">
        <f>IF(ISERROR(VLOOKUP($A61,'Import Peak'!$A$3:FG$99,163,FALSE)-VLOOKUP($A61,'Import Peak Change'!$A$106:FG$202,163,FALSE)),0,(VLOOKUP($A61,'Import Peak'!$A$3:FG$99,163,FALSE)-VLOOKUP($A61,'Import Peak Change'!$A$106:FG$202,163,FALSE)))</f>
        <v>0</v>
      </c>
      <c r="FH61" s="6">
        <f>IF(ISERROR(VLOOKUP($A61,'Import Peak'!$A$3:FH$99,164,FALSE)-VLOOKUP($A61,'Import Peak Change'!$A$106:FH$202,164,FALSE)),0,(VLOOKUP($A61,'Import Peak'!$A$3:FH$99,164,FALSE)-VLOOKUP($A61,'Import Peak Change'!$A$106:FH$202,164,FALSE)))</f>
        <v>0</v>
      </c>
      <c r="FI61" s="6">
        <f>IF(ISERROR(VLOOKUP($A61,'Import Peak'!$A$3:FI$99,165,FALSE)-VLOOKUP($A61,'Import Peak Change'!$A$106:FI$202,165,FALSE)),0,(VLOOKUP($A61,'Import Peak'!$A$3:FI$99,165,FALSE)-VLOOKUP($A61,'Import Peak Change'!$A$106:FI$202,165,FALSE)))</f>
        <v>0</v>
      </c>
      <c r="FJ61" s="6">
        <f>IF(ISERROR(VLOOKUP($A61,'Import Peak'!$A$3:FJ$99,166,FALSE)-VLOOKUP($A61,'Import Peak Change'!$A$106:FJ$202,166,FALSE)),0,(VLOOKUP($A61,'Import Peak'!$A$3:FJ$99,166,FALSE)-VLOOKUP($A61,'Import Peak Change'!$A$106:FJ$202,166,FALSE)))</f>
        <v>0</v>
      </c>
      <c r="FK61" s="6">
        <f>IF(ISERROR(VLOOKUP($A61,'Import Peak'!$A$3:FK$99,167,FALSE)-VLOOKUP($A61,'Import Peak Change'!$A$106:FK$202,167,FALSE)),0,(VLOOKUP($A61,'Import Peak'!$A$3:FK$99,167,FALSE)-VLOOKUP($A61,'Import Peak Change'!$A$106:FK$202,167,FALSE)))</f>
        <v>0</v>
      </c>
      <c r="FL61" s="6">
        <f>IF(ISERROR(VLOOKUP($A61,'Import Peak'!$A$3:FL$99,168,FALSE)-VLOOKUP($A61,'Import Peak Change'!$A$106:FL$202,168,FALSE)),0,(VLOOKUP($A61,'Import Peak'!$A$3:FL$99,168,FALSE)-VLOOKUP($A61,'Import Peak Change'!$A$106:FL$202,168,FALSE)))</f>
        <v>0</v>
      </c>
      <c r="FM61" s="6">
        <f>IF(ISERROR(VLOOKUP($A61,'Import Peak'!$A$3:FM$99,169,FALSE)-VLOOKUP($A61,'Import Peak Change'!$A$106:FM$202,169,FALSE)),0,(VLOOKUP($A61,'Import Peak'!$A$3:FM$99,169,FALSE)-VLOOKUP($A61,'Import Peak Change'!$A$106:FM$202,169,FALSE)))</f>
        <v>0</v>
      </c>
      <c r="FN61" s="6">
        <f>IF(ISERROR(VLOOKUP($A61,'Import Peak'!$A$3:FN$99,170,FALSE)-VLOOKUP($A61,'Import Peak Change'!$A$106:FN$202,170,FALSE)),0,(VLOOKUP($A61,'Import Peak'!$A$3:FN$99,170,FALSE)-VLOOKUP($A61,'Import Peak Change'!$A$106:FN$202,170,FALSE)))</f>
        <v>0</v>
      </c>
      <c r="FO61" s="6">
        <f>IF(ISERROR(VLOOKUP($A61,'Import Peak'!$A$3:FO$99,171,FALSE)-VLOOKUP($A61,'Import Peak Change'!$A$106:FO$202,171,FALSE)),0,(VLOOKUP($A61,'Import Peak'!$A$3:FO$99,171,FALSE)-VLOOKUP($A61,'Import Peak Change'!$A$106:FO$202,171,FALSE)))</f>
        <v>0</v>
      </c>
      <c r="FP61" s="6">
        <f>IF(ISERROR(VLOOKUP($A61,'Import Peak'!$A$3:FP$99,172,FALSE)-VLOOKUP($A61,'Import Peak Change'!$A$106:FP$202,172,FALSE)),0,(VLOOKUP($A61,'Import Peak'!$A$3:FP$99,172,FALSE)-VLOOKUP($A61,'Import Peak Change'!$A$106:FP$202,172,FALSE)))</f>
        <v>0</v>
      </c>
      <c r="FQ61" s="6">
        <f>IF(ISERROR(VLOOKUP($A61,'Import Peak'!$A$3:FQ$99,173,FALSE)-VLOOKUP($A61,'Import Peak Change'!$A$106:FQ$202,173,FALSE)),0,(VLOOKUP($A61,'Import Peak'!$A$3:FQ$99,173,FALSE)-VLOOKUP($A61,'Import Peak Change'!$A$106:FQ$202,173,FALSE)))</f>
        <v>0</v>
      </c>
      <c r="FR61" s="6">
        <f>IF(ISERROR(VLOOKUP($A61,'Import Peak'!$A$3:FR$99,174,FALSE)-VLOOKUP($A61,'Import Peak Change'!$A$106:FR$202,174,FALSE)),0,(VLOOKUP($A61,'Import Peak'!$A$3:FR$99,174,FALSE)-VLOOKUP($A61,'Import Peak Change'!$A$106:FR$202,174,FALSE)))</f>
        <v>0</v>
      </c>
      <c r="FS61" s="6">
        <f>IF(ISERROR(VLOOKUP($A61,'Import Peak'!$A$3:FS$99,175,FALSE)-VLOOKUP($A61,'Import Peak Change'!$A$106:FS$202,175,FALSE)),0,(VLOOKUP($A61,'Import Peak'!$A$3:FS$99,175,FALSE)-VLOOKUP($A61,'Import Peak Change'!$A$106:FS$202,175,FALSE)))</f>
        <v>0</v>
      </c>
      <c r="FT61" s="6">
        <f>IF(ISERROR(VLOOKUP($A61,'Import Peak'!$A$3:FT$99,176,FALSE)-VLOOKUP($A61,'Import Peak Change'!$A$106:FT$202,176,FALSE)),0,(VLOOKUP($A61,'Import Peak'!$A$3:FT$99,176,FALSE)-VLOOKUP($A61,'Import Peak Change'!$A$106:FT$202,176,FALSE)))</f>
        <v>0</v>
      </c>
      <c r="FU61" s="6">
        <f>IF(ISERROR(VLOOKUP($A61,'Import Peak'!$A$3:FU$99,177,FALSE)-VLOOKUP($A61,'Import Peak Change'!$A$106:FU$202,177,FALSE)),0,(VLOOKUP($A61,'Import Peak'!$A$3:FU$99,177,FALSE)-VLOOKUP($A61,'Import Peak Change'!$A$106:FU$202,177,FALSE)))</f>
        <v>0</v>
      </c>
      <c r="FV61" s="6">
        <f>IF(ISERROR(VLOOKUP($A61,'Import Peak'!$A$3:FV$99,178,FALSE)-VLOOKUP($A61,'Import Peak Change'!$A$106:FV$202,178,FALSE)),0,(VLOOKUP($A61,'Import Peak'!$A$3:FV$99,178,FALSE)-VLOOKUP($A61,'Import Peak Change'!$A$106:FV$202,178,FALSE)))</f>
        <v>0</v>
      </c>
      <c r="FW61" s="6">
        <f>IF(ISERROR(VLOOKUP($A61,'Import Peak'!$A$3:FW$99,179,FALSE)-VLOOKUP($A61,'Import Peak Change'!$A$106:FW$202,179,FALSE)),0,(VLOOKUP($A61,'Import Peak'!$A$3:FW$99,179,FALSE)-VLOOKUP($A61,'Import Peak Change'!$A$106:FW$202,179,FALSE)))</f>
        <v>0</v>
      </c>
      <c r="FX61" s="6">
        <f>IF(ISERROR(VLOOKUP($A61,'Import Peak'!$A$3:FX$99,180,FALSE)-VLOOKUP($A61,'Import Peak Change'!$A$106:FX$202,180,FALSE)),0,(VLOOKUP($A61,'Import Peak'!$A$3:FX$99,180,FALSE)-VLOOKUP($A61,'Import Peak Change'!$A$106:FX$202,180,FALSE)))</f>
        <v>0</v>
      </c>
      <c r="FY61" s="6">
        <f>IF(ISERROR(VLOOKUP($A61,'Import Peak'!$A$3:FY$99,181,FALSE)-VLOOKUP($A61,'Import Peak Change'!$A$106:FY$202,181,FALSE)),0,(VLOOKUP($A61,'Import Peak'!$A$3:FY$99,181,FALSE)-VLOOKUP($A61,'Import Peak Change'!$A$106:FY$202,181,FALSE)))</f>
        <v>0</v>
      </c>
      <c r="FZ61" s="6">
        <f>IF(ISERROR(VLOOKUP($A61,'Import Peak'!$A$3:FZ$99,182,FALSE)-VLOOKUP($A61,'Import Peak Change'!$A$106:FZ$202,182,FALSE)),0,(VLOOKUP($A61,'Import Peak'!$A$3:FZ$99,182,FALSE)-VLOOKUP($A61,'Import Peak Change'!$A$106:FZ$202,182,FALSE)))</f>
        <v>0</v>
      </c>
      <c r="GA61" s="6">
        <f>IF(ISERROR(VLOOKUP($A61,'Import Peak'!$A$3:GA$99,183,FALSE)-VLOOKUP($A61,'Import Peak Change'!$A$106:GA$202,183,FALSE)),0,(VLOOKUP($A61,'Import Peak'!$A$3:GA$99,183,FALSE)-VLOOKUP($A61,'Import Peak Change'!$A$106:GA$202,183,FALSE)))</f>
        <v>0</v>
      </c>
      <c r="GB61" s="6">
        <f>IF(ISERROR(VLOOKUP($A61,'Import Peak'!$A$3:GB$99,184,FALSE)-VLOOKUP($A61,'Import Peak Change'!$A$106:GB$202,184,FALSE)),0,(VLOOKUP($A61,'Import Peak'!$A$3:GB$99,184,FALSE)-VLOOKUP($A61,'Import Peak Change'!$A$106:GB$202,184,FALSE)))</f>
        <v>0</v>
      </c>
      <c r="GC61" s="6">
        <f>IF(ISERROR(VLOOKUP($A61,'Import Peak'!$A$3:GC$99,185,FALSE)-VLOOKUP($A61,'Import Peak Change'!$A$106:GC$202,185,FALSE)),0,(VLOOKUP($A61,'Import Peak'!$A$3:GC$99,185,FALSE)-VLOOKUP($A61,'Import Peak Change'!$A$106:GC$202,185,FALSE)))</f>
        <v>0</v>
      </c>
      <c r="GD61" s="6">
        <f>IF(ISERROR(VLOOKUP($A61,'Import Peak'!$A$3:GD$99,186,FALSE)-VLOOKUP($A61,'Import Peak Change'!$A$106:GD$202,186,FALSE)),0,(VLOOKUP($A61,'Import Peak'!$A$3:GD$99,186,FALSE)-VLOOKUP($A61,'Import Peak Change'!$A$106:GD$202,186,FALSE)))</f>
        <v>0</v>
      </c>
      <c r="GE61" s="6">
        <f>IF(ISERROR(VLOOKUP($A61,'Import Peak'!$A$3:GE$99,187,FALSE)-VLOOKUP($A61,'Import Peak Change'!$A$106:GE$202,187,FALSE)),0,(VLOOKUP($A61,'Import Peak'!$A$3:GE$99,187,FALSE)-VLOOKUP($A61,'Import Peak Change'!$A$106:GE$202,187,FALSE)))</f>
        <v>0</v>
      </c>
      <c r="GF61" s="6">
        <f>IF(ISERROR(VLOOKUP($A61,'Import Peak'!$A$3:GF$99,188,FALSE)-VLOOKUP($A61,'Import Peak Change'!$A$106:GF$202,188,FALSE)),0,(VLOOKUP($A61,'Import Peak'!$A$3:GF$99,188,FALSE)-VLOOKUP($A61,'Import Peak Change'!$A$106:GF$202,188,FALSE)))</f>
        <v>0</v>
      </c>
      <c r="GG61" s="6">
        <f>IF(ISERROR(VLOOKUP($A61,'Import Peak'!$A$3:GG$99,189,FALSE)-VLOOKUP($A61,'Import Peak Change'!$A$106:GG$202,189,FALSE)),0,(VLOOKUP($A61,'Import Peak'!$A$3:GG$99,189,FALSE)-VLOOKUP($A61,'Import Peak Change'!$A$106:GG$202,189,FALSE)))</f>
        <v>0</v>
      </c>
      <c r="GH61" s="6">
        <f>IF(ISERROR(VLOOKUP($A61,'Import Peak'!$A$3:GH$99,190,FALSE)-VLOOKUP($A61,'Import Peak Change'!$A$106:GH$202,190,FALSE)),0,(VLOOKUP($A61,'Import Peak'!$A$3:GH$99,190,FALSE)-VLOOKUP($A61,'Import Peak Change'!$A$106:GH$202,190,FALSE)))</f>
        <v>0</v>
      </c>
      <c r="GI61" s="6">
        <f>IF(ISERROR(VLOOKUP($A61,'Import Peak'!$A$3:GI$99,191,FALSE)-VLOOKUP($A61,'Import Peak Change'!$A$106:GI$202,191,FALSE)),0,(VLOOKUP($A61,'Import Peak'!$A$3:GI$99,191,FALSE)-VLOOKUP($A61,'Import Peak Change'!$A$106:GI$202,191,FALSE)))</f>
        <v>0</v>
      </c>
      <c r="GJ61" s="6">
        <f>IF(ISERROR(VLOOKUP($A61,'Import Peak'!$A$3:GJ$99,192,FALSE)-VLOOKUP($A61,'Import Peak Change'!$A$106:GJ$202,192,FALSE)),0,(VLOOKUP($A61,'Import Peak'!$A$3:GJ$99,192,FALSE)-VLOOKUP($A61,'Import Peak Change'!$A$106:GJ$202,192,FALSE)))</f>
        <v>0</v>
      </c>
      <c r="GK61" s="6">
        <f>IF(ISERROR(VLOOKUP($A61,'Import Peak'!$A$3:GK$99,193,FALSE)-VLOOKUP($A61,'Import Peak Change'!$A$106:GK$202,193,FALSE)),0,(VLOOKUP($A61,'Import Peak'!$A$3:GK$99,193,FALSE)-VLOOKUP($A61,'Import Peak Change'!$A$106:GK$202,193,FALSE)))</f>
        <v>0</v>
      </c>
      <c r="GL61" s="6">
        <f>IF(ISERROR(VLOOKUP($A61,'Import Peak'!$A$3:GL$99,194,FALSE)-VLOOKUP($A61,'Import Peak Change'!$A$106:GL$202,194,FALSE)),0,(VLOOKUP($A61,'Import Peak'!$A$3:GL$99,194,FALSE)-VLOOKUP($A61,'Import Peak Change'!$A$106:GL$202,194,FALSE)))</f>
        <v>0</v>
      </c>
      <c r="GM61" s="6">
        <f>IF(ISERROR(VLOOKUP($A61,'Import Peak'!$A$3:GM$99,195,FALSE)-VLOOKUP($A61,'Import Peak Change'!$A$106:GM$202,195,FALSE)),0,(VLOOKUP($A61,'Import Peak'!$A$3:GM$99,195,FALSE)-VLOOKUP($A61,'Import Peak Change'!$A$106:GM$202,195,FALSE)))</f>
        <v>0</v>
      </c>
      <c r="GN61" s="6">
        <f>IF(ISERROR(VLOOKUP($A61,'Import Peak'!$A$3:GN$99,196,FALSE)-VLOOKUP($A61,'Import Peak Change'!$A$106:GN$202,196,FALSE)),0,(VLOOKUP($A61,'Import Peak'!$A$3:GN$99,196,FALSE)-VLOOKUP($A61,'Import Peak Change'!$A$106:GN$202,196,FALSE)))</f>
        <v>0</v>
      </c>
      <c r="GO61" s="6">
        <f>IF(ISERROR(VLOOKUP($A61,'Import Peak'!$A$3:GO$99,197,FALSE)-VLOOKUP($A61,'Import Peak Change'!$A$106:GO$202,197,FALSE)),0,(VLOOKUP($A61,'Import Peak'!$A$3:GO$99,197,FALSE)-VLOOKUP($A61,'Import Peak Change'!$A$106:GO$202,197,FALSE)))</f>
        <v>0</v>
      </c>
      <c r="GP61" s="6">
        <f>IF(ISERROR(VLOOKUP($A61,'Import Peak'!$A$3:GP$99,198,FALSE)-VLOOKUP($A61,'Import Peak Change'!$A$106:GP$202,198,FALSE)),0,(VLOOKUP($A61,'Import Peak'!$A$3:GP$99,198,FALSE)-VLOOKUP($A61,'Import Peak Change'!$A$106:GP$202,198,FALSE)))</f>
        <v>0</v>
      </c>
      <c r="GQ61" s="6">
        <f>IF(ISERROR(VLOOKUP($A61,'Import Peak'!$A$3:GQ$99,199,FALSE)-VLOOKUP($A61,'Import Peak Change'!$A$106:GQ$202,199,FALSE)),0,(VLOOKUP($A61,'Import Peak'!$A$3:GQ$99,199,FALSE)-VLOOKUP($A61,'Import Peak Change'!$A$106:GQ$202,199,FALSE)))</f>
        <v>0</v>
      </c>
      <c r="GR61" s="6">
        <f>IF(ISERROR(VLOOKUP($A61,'Import Peak'!$A$3:GR$99,200,FALSE)-VLOOKUP($A61,'Import Peak Change'!$A$106:GR$202,200,FALSE)),0,(VLOOKUP($A61,'Import Peak'!$A$3:GR$99,200,FALSE)-VLOOKUP($A61,'Import Peak Change'!$A$106:GR$202,200,FALSE)))</f>
        <v>0</v>
      </c>
      <c r="GS61" s="6">
        <f>IF(ISERROR(VLOOKUP($A61,'Import Peak'!$A$3:GS$99,201,FALSE)-VLOOKUP($A61,'Import Peak Change'!$A$106:GS$202,201,FALSE)),0,(VLOOKUP($A61,'Import Peak'!$A$3:GS$99,201,FALSE)-VLOOKUP($A61,'Import Peak Change'!$A$106:GS$202,201,FALSE)))</f>
        <v>0</v>
      </c>
      <c r="GT61" s="6">
        <f>IF(ISERROR(VLOOKUP($A61,'Import Peak'!$A$3:GT$99,202,FALSE)-VLOOKUP($A61,'Import Peak Change'!$A$106:GT$202,202,FALSE)),0,(VLOOKUP($A61,'Import Peak'!$A$3:GT$99,202,FALSE)-VLOOKUP($A61,'Import Peak Change'!$A$106:GT$202,202,FALSE)))</f>
        <v>0</v>
      </c>
      <c r="GU61" s="6">
        <f>IF(ISERROR(VLOOKUP($A61,'Import Peak'!$A$3:GU$99,203,FALSE)-VLOOKUP($A61,'Import Peak Change'!$A$106:GU$202,203,FALSE)),0,(VLOOKUP($A61,'Import Peak'!$A$3:GU$99,203,FALSE)-VLOOKUP($A61,'Import Peak Change'!$A$106:GU$202,203,FALSE)))</f>
        <v>0</v>
      </c>
      <c r="GV61" s="6">
        <f>IF(ISERROR(VLOOKUP($A61,'Import Peak'!$A$3:GV$99,204,FALSE)-VLOOKUP($A61,'Import Peak Change'!$A$106:GV$202,204,FALSE)),0,(VLOOKUP($A61,'Import Peak'!$A$3:GV$99,204,FALSE)-VLOOKUP($A61,'Import Peak Change'!$A$106:GV$202,204,FALSE)))</f>
        <v>0</v>
      </c>
      <c r="GW61" s="6">
        <f>IF(ISERROR(VLOOKUP($A61,'Import Peak'!$A$3:GW$99,205,FALSE)-VLOOKUP($A61,'Import Peak Change'!$A$106:GW$202,205,FALSE)),0,(VLOOKUP($A61,'Import Peak'!$A$3:GW$99,205,FALSE)-VLOOKUP($A61,'Import Peak Change'!$A$106:GW$202,205,FALSE)))</f>
        <v>0</v>
      </c>
      <c r="GX61" s="6">
        <f>IF(ISERROR(VLOOKUP($A61,'Import Peak'!$A$3:GX$99,206,FALSE)-VLOOKUP($A61,'Import Peak Change'!$A$106:GX$202,206,FALSE)),0,(VLOOKUP($A61,'Import Peak'!$A$3:GX$99,206,FALSE)-VLOOKUP($A61,'Import Peak Change'!$A$106:GX$202,206,FALSE)))</f>
        <v>0</v>
      </c>
      <c r="GY61" s="6">
        <f>IF(ISERROR(VLOOKUP($A61,'Import Peak'!$A$3:GY$99,207,FALSE)-VLOOKUP($A61,'Import Peak Change'!$A$106:GY$202,207,FALSE)),0,(VLOOKUP($A61,'Import Peak'!$A$3:GY$99,207,FALSE)-VLOOKUP($A61,'Import Peak Change'!$A$106:GY$202,207,FALSE)))</f>
        <v>0</v>
      </c>
      <c r="GZ61" s="6">
        <f>IF(ISERROR(VLOOKUP($A61,'Import Peak'!$A$3:GZ$99,208,FALSE)-VLOOKUP($A61,'Import Peak Change'!$A$106:GZ$202,208,FALSE)),0,(VLOOKUP($A61,'Import Peak'!$A$3:GZ$99,208,FALSE)-VLOOKUP($A61,'Import Peak Change'!$A$106:GZ$202,208,FALSE)))</f>
        <v>0</v>
      </c>
      <c r="HA61" s="6">
        <f>IF(ISERROR(VLOOKUP($A61,'Import Peak'!$A$3:HA$99,209,FALSE)-VLOOKUP($A61,'Import Peak Change'!$A$106:HA$202,209,FALSE)),0,(VLOOKUP($A61,'Import Peak'!$A$3:HA$99,209,FALSE)-VLOOKUP($A61,'Import Peak Change'!$A$106:HA$202,209,FALSE)))</f>
        <v>0</v>
      </c>
      <c r="HB61" s="6">
        <f>IF(ISERROR(VLOOKUP($A61,'Import Peak'!$A$3:HB$99,210,FALSE)-VLOOKUP($A61,'Import Peak Change'!$A$106:HB$202,210,FALSE)),0,(VLOOKUP($A61,'Import Peak'!$A$3:HB$99,210,FALSE)-VLOOKUP($A61,'Import Peak Change'!$A$106:HB$202,210,FALSE)))</f>
        <v>0</v>
      </c>
      <c r="HC61" s="6">
        <f>IF(ISERROR(VLOOKUP($A61,'Import Peak'!$A$3:HC$99,211,FALSE)-VLOOKUP($A61,'Import Peak Change'!$A$106:HC$202,211,FALSE)),0,(VLOOKUP($A61,'Import Peak'!$A$3:HC$99,211,FALSE)-VLOOKUP($A61,'Import Peak Change'!$A$106:HC$202,211,FALSE)))</f>
        <v>0</v>
      </c>
      <c r="HD61" s="6">
        <f>IF(ISERROR(VLOOKUP($A61,'Import Peak'!$A$3:HD$99,212,FALSE)-VLOOKUP($A61,'Import Peak Change'!$A$106:HD$202,212,FALSE)),0,(VLOOKUP($A61,'Import Peak'!$A$3:HD$99,212,FALSE)-VLOOKUP($A61,'Import Peak Change'!$A$106:HD$202,212,FALSE)))</f>
        <v>0</v>
      </c>
      <c r="HE61" s="6">
        <f>IF(ISERROR(VLOOKUP($A61,'Import Peak'!$A$3:HE$99,213,FALSE)-VLOOKUP($A61,'Import Peak Change'!$A$106:HE$202,213,FALSE)),0,(VLOOKUP($A61,'Import Peak'!$A$3:HE$99,213,FALSE)-VLOOKUP($A61,'Import Peak Change'!$A$106:HE$202,213,FALSE)))</f>
        <v>0</v>
      </c>
      <c r="HF61" s="6">
        <f>IF(ISERROR(VLOOKUP($A61,'Import Peak'!$A$3:HF$99,214,FALSE)-VLOOKUP($A61,'Import Peak Change'!$A$106:HF$202,214,FALSE)),0,(VLOOKUP($A61,'Import Peak'!$A$3:HF$99,214,FALSE)-VLOOKUP($A61,'Import Peak Change'!$A$106:HF$202,214,FALSE)))</f>
        <v>0</v>
      </c>
      <c r="HG61" s="6">
        <f>IF(ISERROR(VLOOKUP($A61,'Import Peak'!$A$3:HG$99,215,FALSE)-VLOOKUP($A61,'Import Peak Change'!$A$106:HG$202,215,FALSE)),0,(VLOOKUP($A61,'Import Peak'!$A$3:HG$99,215,FALSE)-VLOOKUP($A61,'Import Peak Change'!$A$106:HG$202,215,FALSE)))</f>
        <v>0</v>
      </c>
      <c r="HH61" s="6">
        <f>IF(ISERROR(VLOOKUP($A61,'Import Peak'!$A$3:HH$99,216,FALSE)-VLOOKUP($A61,'Import Peak Change'!$A$106:HH$202,216,FALSE)),0,(VLOOKUP($A61,'Import Peak'!$A$3:HH$99,216,FALSE)-VLOOKUP($A61,'Import Peak Change'!$A$106:HH$202,216,FALSE)))</f>
        <v>0</v>
      </c>
      <c r="HI61" s="6">
        <f>IF(ISERROR(VLOOKUP($A61,'Import Peak'!$A$3:HI$99,217,FALSE)-VLOOKUP($A61,'Import Peak Change'!$A$106:HI$202,217,FALSE)),0,(VLOOKUP($A61,'Import Peak'!$A$3:HI$99,217,FALSE)-VLOOKUP($A61,'Import Peak Change'!$A$106:HI$202,217,FALSE)))</f>
        <v>0</v>
      </c>
      <c r="HJ61" s="6">
        <f>IF(ISERROR(VLOOKUP($A61,'Import Peak'!$A$3:HJ$99,218,FALSE)-VLOOKUP($A61,'Import Peak Change'!$A$106:HJ$202,218,FALSE)),0,(VLOOKUP($A61,'Import Peak'!$A$3:HJ$99,218,FALSE)-VLOOKUP($A61,'Import Peak Change'!$A$106:HJ$202,218,FALSE)))</f>
        <v>0</v>
      </c>
      <c r="HK61" s="6">
        <f>IF(ISERROR(VLOOKUP($A61,'Import Peak'!$A$3:HK$99,219,FALSE)-VLOOKUP($A61,'Import Peak Change'!$A$106:HK$202,219,FALSE)),0,(VLOOKUP($A61,'Import Peak'!$A$3:HK$99,219,FALSE)-VLOOKUP($A61,'Import Peak Change'!$A$106:HK$202,219,FALSE)))</f>
        <v>0</v>
      </c>
      <c r="HL61" s="6">
        <f>IF(ISERROR(VLOOKUP($A61,'Import Peak'!$A$3:HL$99,220,FALSE)-VLOOKUP($A61,'Import Peak Change'!$A$106:HL$202,220,FALSE)),0,(VLOOKUP($A61,'Import Peak'!$A$3:HL$99,220,FALSE)-VLOOKUP($A61,'Import Peak Change'!$A$106:HL$202,220,FALSE)))</f>
        <v>0</v>
      </c>
      <c r="HM61" s="6">
        <f>IF(ISERROR(VLOOKUP($A61,'Import Peak'!$A$3:HM$99,221,FALSE)-VLOOKUP($A61,'Import Peak Change'!$A$106:HM$202,221,FALSE)),0,(VLOOKUP($A61,'Import Peak'!$A$3:HM$99,221,FALSE)-VLOOKUP($A61,'Import Peak Change'!$A$106:HM$202,221,FALSE)))</f>
        <v>0</v>
      </c>
      <c r="HN61" s="6">
        <f>IF(ISERROR(VLOOKUP($A61,'Import Peak'!$A$3:HN$99,222,FALSE)-VLOOKUP($A61,'Import Peak Change'!$A$106:HN$202,222,FALSE)),0,(VLOOKUP($A61,'Import Peak'!$A$3:HN$99,222,FALSE)-VLOOKUP($A61,'Import Peak Change'!$A$106:HN$202,222,FALSE)))</f>
        <v>0</v>
      </c>
      <c r="HO61" s="6">
        <f>IF(ISERROR(VLOOKUP($A61,'Import Peak'!$A$3:HO$99,223,FALSE)-VLOOKUP($A61,'Import Peak Change'!$A$106:HO$202,223,FALSE)),0,(VLOOKUP($A61,'Import Peak'!$A$3:HO$99,223,FALSE)-VLOOKUP($A61,'Import Peak Change'!$A$106:HO$202,223,FALSE)))</f>
        <v>0</v>
      </c>
      <c r="HP61" s="6">
        <f>IF(ISERROR(VLOOKUP($A61,'Import Peak'!$A$3:HP$99,224,FALSE)-VLOOKUP($A61,'Import Peak Change'!$A$106:HP$202,224,FALSE)),0,(VLOOKUP($A61,'Import Peak'!$A$3:HP$99,224,FALSE)-VLOOKUP($A61,'Import Peak Change'!$A$106:HP$202,224,FALSE)))</f>
        <v>0</v>
      </c>
      <c r="HQ61" s="6">
        <f>IF(ISERROR(VLOOKUP($A61,'Import Peak'!$A$3:HQ$99,225,FALSE)-VLOOKUP($A61,'Import Peak Change'!$A$106:HQ$202,225,FALSE)),0,(VLOOKUP($A61,'Import Peak'!$A$3:HQ$99,225,FALSE)-VLOOKUP($A61,'Import Peak Change'!$A$106:HQ$202,225,FALSE)))</f>
        <v>0</v>
      </c>
      <c r="HR61" s="6">
        <f>IF(ISERROR(VLOOKUP($A61,'Import Peak'!$A$3:HR$99,226,FALSE)-VLOOKUP($A61,'Import Peak Change'!$A$106:HR$202,226,FALSE)),0,(VLOOKUP($A61,'Import Peak'!$A$3:HR$99,226,FALSE)-VLOOKUP($A61,'Import Peak Change'!$A$106:HR$202,226,FALSE)))</f>
        <v>0</v>
      </c>
      <c r="HS61" s="6">
        <f>IF(ISERROR(VLOOKUP($A61,'Import Peak'!$A$3:HS$99,227,FALSE)-VLOOKUP($A61,'Import Peak Change'!$A$106:HS$202,227,FALSE)),0,(VLOOKUP($A61,'Import Peak'!$A$3:HS$99,227,FALSE)-VLOOKUP($A61,'Import Peak Change'!$A$106:HS$202,227,FALSE)))</f>
        <v>0</v>
      </c>
      <c r="HT61" s="6">
        <f>IF(ISERROR(VLOOKUP($A61,'Import Peak'!$A$3:HT$99,228,FALSE)-VLOOKUP($A61,'Import Peak Change'!$A$106:HT$202,228,FALSE)),0,(VLOOKUP($A61,'Import Peak'!$A$3:HT$99,228,FALSE)-VLOOKUP($A61,'Import Peak Change'!$A$106:HT$202,228,FALSE)))</f>
        <v>0</v>
      </c>
      <c r="HU61" s="6">
        <f>IF(ISERROR(VLOOKUP($A61,'Import Peak'!$A$3:HU$99,229,FALSE)-VLOOKUP($A61,'Import Peak Change'!$A$106:HU$202,229,FALSE)),0,(VLOOKUP($A61,'Import Peak'!$A$3:HU$99,229,FALSE)-VLOOKUP($A61,'Import Peak Change'!$A$106:HU$202,229,FALSE)))</f>
        <v>0</v>
      </c>
      <c r="HV61" s="6">
        <f>IF(ISERROR(VLOOKUP($A61,'Import Peak'!$A$3:HV$99,230,FALSE)-VLOOKUP($A61,'Import Peak Change'!$A$106:HV$202,230,FALSE)),0,(VLOOKUP($A61,'Import Peak'!$A$3:HV$99,230,FALSE)-VLOOKUP($A61,'Import Peak Change'!$A$106:HV$202,230,FALSE)))</f>
        <v>0</v>
      </c>
      <c r="HW61" s="6">
        <f>IF(ISERROR(VLOOKUP($A61,'Import Peak'!$A$3:HW$99,231,FALSE)-VLOOKUP($A61,'Import Peak Change'!$A$106:HW$202,231,FALSE)),0,(VLOOKUP($A61,'Import Peak'!$A$3:HW$99,231,FALSE)-VLOOKUP($A61,'Import Peak Change'!$A$106:HW$202,231,FALSE)))</f>
        <v>0</v>
      </c>
      <c r="HX61" s="6">
        <f>IF(ISERROR(VLOOKUP($A61,'Import Peak'!$A$3:HX$99,232,FALSE)-VLOOKUP($A61,'Import Peak Change'!$A$106:HX$202,232,FALSE)),0,(VLOOKUP($A61,'Import Peak'!$A$3:HX$99,232,FALSE)-VLOOKUP($A61,'Import Peak Change'!$A$106:HX$202,232,FALSE)))</f>
        <v>0</v>
      </c>
      <c r="HY61" s="6">
        <f>IF(ISERROR(VLOOKUP($A61,'Import Peak'!$A$3:HY$99,233,FALSE)-VLOOKUP($A61,'Import Peak Change'!$A$106:HY$202,233,FALSE)),0,(VLOOKUP($A61,'Import Peak'!$A$3:HY$99,233,FALSE)-VLOOKUP($A61,'Import Peak Change'!$A$106:HY$202,233,FALSE)))</f>
        <v>0</v>
      </c>
      <c r="HZ61" s="6">
        <f>IF(ISERROR(VLOOKUP($A61,'Import Peak'!$A$3:HZ$99,234,FALSE)-VLOOKUP($A61,'Import Peak Change'!$A$106:HZ$202,234,FALSE)),0,(VLOOKUP($A61,'Import Peak'!$A$3:HZ$99,234,FALSE)-VLOOKUP($A61,'Import Peak Change'!$A$106:HZ$202,234,FALSE)))</f>
        <v>0</v>
      </c>
      <c r="IA61" s="6">
        <f>IF(ISERROR(VLOOKUP($A61,'Import Peak'!$A$3:IA$99,235,FALSE)-VLOOKUP($A61,'Import Peak Change'!$A$106:IA$202,235,FALSE)),0,(VLOOKUP($A61,'Import Peak'!$A$3:IA$99,235,FALSE)-VLOOKUP($A61,'Import Peak Change'!$A$106:IA$202,235,FALSE)))</f>
        <v>0</v>
      </c>
      <c r="IB61" s="6">
        <f>IF(ISERROR(VLOOKUP($A61,'Import Peak'!$A$3:IB$99,236,FALSE)-VLOOKUP($A61,'Import Peak Change'!$A$106:IB$202,236,FALSE)),0,(VLOOKUP($A61,'Import Peak'!$A$3:IB$99,236,FALSE)-VLOOKUP($A61,'Import Peak Change'!$A$106:IB$202,236,FALSE)))</f>
        <v>0</v>
      </c>
      <c r="IC61" s="6">
        <f>IF(ISERROR(VLOOKUP($A61,'Import Peak'!$A$3:IC$99,237,FALSE)-VLOOKUP($A61,'Import Peak Change'!$A$106:IC$202,237,FALSE)),0,(VLOOKUP($A61,'Import Peak'!$A$3:IC$99,237,FALSE)-VLOOKUP($A61,'Import Peak Change'!$A$106:IC$202,237,FALSE)))</f>
        <v>0</v>
      </c>
      <c r="ID61" s="6">
        <f>IF(ISERROR(VLOOKUP($A61,'Import Peak'!$A$3:ID$99,238,FALSE)-VLOOKUP($A61,'Import Peak Change'!$A$106:ID$202,238,FALSE)),0,(VLOOKUP($A61,'Import Peak'!$A$3:ID$99,238,FALSE)-VLOOKUP($A61,'Import Peak Change'!$A$106:ID$202,238,FALSE)))</f>
        <v>0</v>
      </c>
      <c r="IE61" s="6">
        <f>IF(ISERROR(VLOOKUP($A61,'Import Peak'!$A$3:IE$99,239,FALSE)-VLOOKUP($A61,'Import Peak Change'!$A$106:IE$202,239,FALSE)),0,(VLOOKUP($A61,'Import Peak'!$A$3:IE$99,239,FALSE)-VLOOKUP($A61,'Import Peak Change'!$A$106:IE$202,239,FALSE)))</f>
        <v>0</v>
      </c>
    </row>
    <row r="62" spans="1:239">
      <c r="A62" s="168" t="str">
        <f>IF('Import Peak'!A59=0,"",'Import Peak'!A59)</f>
        <v/>
      </c>
      <c r="B62" s="6"/>
      <c r="C62" s="6"/>
      <c r="D62" s="6"/>
      <c r="E62" s="6"/>
      <c r="F62" s="6"/>
      <c r="G62" s="6">
        <f>IF(ISERROR(VLOOKUP($A62,'Import Peak'!$A$3:G$99,7,FALSE)-VLOOKUP($A62,'Import Peak Change'!$A$106:G$202,7,FALSE)),0,(VLOOKUP($A62,'Import Peak'!$A$3:G$99,7,FALSE)-VLOOKUP($A62,'Import Peak Change'!$A$106:G$202,7,FALSE)))</f>
        <v>0</v>
      </c>
      <c r="H62" s="6">
        <f>IF(ISERROR(VLOOKUP($A62,'Import Peak'!$A$3:H$99,8,FALSE)-VLOOKUP($A62,'Import Peak Change'!$A$106:H$202,8,FALSE)),0,(VLOOKUP($A62,'Import Peak'!$A$3:H$99,8,FALSE)-VLOOKUP($A62,'Import Peak Change'!$A$106:H$202,8,FALSE)))</f>
        <v>0</v>
      </c>
      <c r="I62" s="6">
        <f>IF(ISERROR(VLOOKUP($A62,'Import Peak'!$A$3:I$99,9,FALSE)-VLOOKUP($A62,'Import Peak Change'!$A$106:I$202,9,FALSE)),0,(VLOOKUP($A62,'Import Peak'!$A$3:I$99,9,FALSE)-VLOOKUP($A62,'Import Peak Change'!$A$106:I$202,9,FALSE)))</f>
        <v>0</v>
      </c>
      <c r="J62" s="6">
        <f>IF(ISERROR(VLOOKUP($A62,'Import Peak'!$A$3:J$99,10,FALSE)-VLOOKUP($A62,'Import Peak Change'!$A$106:J$202,10,FALSE)),0,(VLOOKUP($A62,'Import Peak'!$A$3:J$99,10,FALSE)-VLOOKUP($A62,'Import Peak Change'!$A$106:J$202,10,FALSE)))</f>
        <v>0</v>
      </c>
      <c r="K62" s="6">
        <f>IF(ISERROR(VLOOKUP($A62,'Import Peak'!$A$3:K$99,11,FALSE)-VLOOKUP($A62,'Import Peak Change'!$A$106:K$202,11,FALSE)),0,(VLOOKUP($A62,'Import Peak'!$A$3:K$99,11,FALSE)-VLOOKUP($A62,'Import Peak Change'!$A$106:K$202,11,FALSE)))</f>
        <v>0</v>
      </c>
      <c r="L62" s="6">
        <f>IF(ISERROR(VLOOKUP($A62,'Import Peak'!$A$3:L$99,12,FALSE)-VLOOKUP($A62,'Import Peak Change'!$A$106:L$202,12,FALSE)),0,(VLOOKUP($A62,'Import Peak'!$A$3:L$99,12,FALSE)-VLOOKUP($A62,'Import Peak Change'!$A$106:L$202,12,FALSE)))</f>
        <v>0</v>
      </c>
      <c r="M62" s="6">
        <f>IF(ISERROR(VLOOKUP($A62,'Import Peak'!$A$3:M$99,13,FALSE)-VLOOKUP($A62,'Import Peak Change'!$A$106:M$202,13,FALSE)),0,(VLOOKUP($A62,'Import Peak'!$A$3:M$99,13,FALSE)-VLOOKUP($A62,'Import Peak Change'!$A$106:M$202,13,FALSE)))</f>
        <v>0</v>
      </c>
      <c r="N62" s="6">
        <f>IF(ISERROR(VLOOKUP($A62,'Import Peak'!$A$3:N$99,14,FALSE)-VLOOKUP($A62,'Import Peak Change'!$A$106:N$202,14,FALSE)),0,(VLOOKUP($A62,'Import Peak'!$A$3:N$99,14,FALSE)-VLOOKUP($A62,'Import Peak Change'!$A$106:N$202,14,FALSE)))</f>
        <v>0</v>
      </c>
      <c r="O62" s="6">
        <f>IF(ISERROR(VLOOKUP($A62,'Import Peak'!$A$3:O$99,15,FALSE)-VLOOKUP($A62,'Import Peak Change'!$A$106:O$202,15,FALSE)),0,(VLOOKUP($A62,'Import Peak'!$A$3:O$99,15,FALSE)-VLOOKUP($A62,'Import Peak Change'!$A$106:O$202,15,FALSE)))</f>
        <v>0</v>
      </c>
      <c r="P62" s="6">
        <f>IF(ISERROR(VLOOKUP($A62,'Import Peak'!$A$3:P$99,16,FALSE)-VLOOKUP($A62,'Import Peak Change'!$A$106:P$202,16,FALSE)),0,(VLOOKUP($A62,'Import Peak'!$A$3:P$99,16,FALSE)-VLOOKUP($A62,'Import Peak Change'!$A$106:P$202,16,FALSE)))</f>
        <v>0</v>
      </c>
      <c r="Q62" s="6">
        <f>IF(ISERROR(VLOOKUP($A62,'Import Peak'!$A$3:Q$99,17,FALSE)-VLOOKUP($A62,'Import Peak Change'!$A$106:Q$202,17,FALSE)),0,(VLOOKUP($A62,'Import Peak'!$A$3:Q$99,17,FALSE)-VLOOKUP($A62,'Import Peak Change'!$A$106:Q$202,17,FALSE)))</f>
        <v>0</v>
      </c>
      <c r="R62" s="6">
        <f>IF(ISERROR(VLOOKUP($A62,'Import Peak'!$A$3:R$99,18,FALSE)-VLOOKUP($A62,'Import Peak Change'!$A$106:R$202,18,FALSE)),0,(VLOOKUP($A62,'Import Peak'!$A$3:R$99,18,FALSE)-VLOOKUP($A62,'Import Peak Change'!$A$106:R$202,18,FALSE)))</f>
        <v>0</v>
      </c>
      <c r="S62" s="6">
        <f>IF(ISERROR(VLOOKUP($A62,'Import Peak'!$A$3:S$99,19,FALSE)-VLOOKUP($A62,'Import Peak Change'!$A$106:S$202,19,FALSE)),0,(VLOOKUP($A62,'Import Peak'!$A$3:S$99,19,FALSE)-VLOOKUP($A62,'Import Peak Change'!$A$106:S$202,19,FALSE)))</f>
        <v>0</v>
      </c>
      <c r="T62" s="6">
        <f>IF(ISERROR(VLOOKUP($A62,'Import Peak'!$A$3:T$99,20,FALSE)-VLOOKUP($A62,'Import Peak Change'!$A$106:T$202,20,FALSE)),0,(VLOOKUP($A62,'Import Peak'!$A$3:T$99,20,FALSE)-VLOOKUP($A62,'Import Peak Change'!$A$106:T$202,20,FALSE)))</f>
        <v>0</v>
      </c>
      <c r="U62" s="6">
        <f>IF(ISERROR(VLOOKUP($A62,'Import Peak'!$A$3:U$99,21,FALSE)-VLOOKUP($A62,'Import Peak Change'!$A$106:U$202,21,FALSE)),0,(VLOOKUP($A62,'Import Peak'!$A$3:U$99,21,FALSE)-VLOOKUP($A62,'Import Peak Change'!$A$106:U$202,21,FALSE)))</f>
        <v>0</v>
      </c>
      <c r="V62" s="6">
        <f>IF(ISERROR(VLOOKUP($A62,'Import Peak'!$A$3:V$99,22,FALSE)-VLOOKUP($A62,'Import Peak Change'!$A$106:V$202,22,FALSE)),0,(VLOOKUP($A62,'Import Peak'!$A$3:V$99,22,FALSE)-VLOOKUP($A62,'Import Peak Change'!$A$106:V$202,22,FALSE)))</f>
        <v>0</v>
      </c>
      <c r="W62" s="6">
        <f>IF(ISERROR(VLOOKUP($A62,'Import Peak'!$A$3:W$99,23,FALSE)-VLOOKUP($A62,'Import Peak Change'!$A$106:W$202,23,FALSE)),0,(VLOOKUP($A62,'Import Peak'!$A$3:W$99,23,FALSE)-VLOOKUP($A62,'Import Peak Change'!$A$106:W$202,23,FALSE)))</f>
        <v>0</v>
      </c>
      <c r="X62" s="6">
        <f>IF(ISERROR(VLOOKUP($A62,'Import Peak'!$A$3:X$99,24,FALSE)-VLOOKUP($A62,'Import Peak Change'!$A$106:X$202,24,FALSE)),0,(VLOOKUP($A62,'Import Peak'!$A$3:X$99,24,FALSE)-VLOOKUP($A62,'Import Peak Change'!$A$106:X$202,24,FALSE)))</f>
        <v>0</v>
      </c>
      <c r="Y62" s="6">
        <f>IF(ISERROR(VLOOKUP($A62,'Import Peak'!$A$3:Y$99,25,FALSE)-VLOOKUP($A62,'Import Peak Change'!$A$106:Y$202,25,FALSE)),0,(VLOOKUP($A62,'Import Peak'!$A$3:Y$99,25,FALSE)-VLOOKUP($A62,'Import Peak Change'!$A$106:Y$202,25,FALSE)))</f>
        <v>0</v>
      </c>
      <c r="Z62" s="6">
        <f>IF(ISERROR(VLOOKUP($A62,'Import Peak'!$A$3:Z$99,26,FALSE)-VLOOKUP($A62,'Import Peak Change'!$A$106:Z$202,26,FALSE)),0,(VLOOKUP($A62,'Import Peak'!$A$3:Z$99,26,FALSE)-VLOOKUP($A62,'Import Peak Change'!$A$106:Z$202,26,FALSE)))</f>
        <v>0</v>
      </c>
      <c r="AA62" s="6">
        <f>IF(ISERROR(VLOOKUP($A62,'Import Peak'!$A$3:AA$99,27,FALSE)-VLOOKUP($A62,'Import Peak Change'!$A$106:AA$202,27,FALSE)),0,(VLOOKUP($A62,'Import Peak'!$A$3:AA$99,27,FALSE)-VLOOKUP($A62,'Import Peak Change'!$A$106:AA$202,27,FALSE)))</f>
        <v>0</v>
      </c>
      <c r="AB62" s="6">
        <f>IF(ISERROR(VLOOKUP($A62,'Import Peak'!$A$3:AB$99,28,FALSE)-VLOOKUP($A62,'Import Peak Change'!$A$106:AB$202,28,FALSE)),0,(VLOOKUP($A62,'Import Peak'!$A$3:AB$99,28,FALSE)-VLOOKUP($A62,'Import Peak Change'!$A$106:AB$202,28,FALSE)))</f>
        <v>0</v>
      </c>
      <c r="AC62" s="6">
        <f>IF(ISERROR(VLOOKUP($A62,'Import Peak'!$A$3:AC$99,29,FALSE)-VLOOKUP($A62,'Import Peak Change'!$A$106:AC$202,29,FALSE)),0,(VLOOKUP($A62,'Import Peak'!$A$3:AC$99,29,FALSE)-VLOOKUP($A62,'Import Peak Change'!$A$106:AC$202,29,FALSE)))</f>
        <v>0</v>
      </c>
      <c r="AD62" s="6">
        <f>IF(ISERROR(VLOOKUP($A62,'Import Peak'!$A$3:AD$99,30,FALSE)-VLOOKUP($A62,'Import Peak Change'!$A$106:AD$202,30,FALSE)),0,(VLOOKUP($A62,'Import Peak'!$A$3:AD$99,30,FALSE)-VLOOKUP($A62,'Import Peak Change'!$A$106:AD$202,30,FALSE)))</f>
        <v>0</v>
      </c>
      <c r="AE62" s="6">
        <f>IF(ISERROR(VLOOKUP($A62,'Import Peak'!$A$3:AE$99,31,FALSE)-VLOOKUP($A62,'Import Peak Change'!$A$106:AE$202,31,FALSE)),0,(VLOOKUP($A62,'Import Peak'!$A$3:AE$99,31,FALSE)-VLOOKUP($A62,'Import Peak Change'!$A$106:AE$202,31,FALSE)))</f>
        <v>0</v>
      </c>
      <c r="AF62" s="6">
        <f>IF(ISERROR(VLOOKUP($A62,'Import Peak'!$A$3:AF$99,32,FALSE)-VLOOKUP($A62,'Import Peak Change'!$A$106:AF$202,32,FALSE)),0,(VLOOKUP($A62,'Import Peak'!$A$3:AF$99,32,FALSE)-VLOOKUP($A62,'Import Peak Change'!$A$106:AF$202,32,FALSE)))</f>
        <v>0</v>
      </c>
      <c r="AG62" s="6">
        <f>IF(ISERROR(VLOOKUP($A62,'Import Peak'!$A$3:AG$99,33,FALSE)-VLOOKUP($A62,'Import Peak Change'!$A$106:AG$202,33,FALSE)),0,(VLOOKUP($A62,'Import Peak'!$A$3:AG$99,33,FALSE)-VLOOKUP($A62,'Import Peak Change'!$A$106:AG$202,33,FALSE)))</f>
        <v>0</v>
      </c>
      <c r="AH62" s="6">
        <f>IF(ISERROR(VLOOKUP($A62,'Import Peak'!$A$3:AH$99,34,FALSE)-VLOOKUP($A62,'Import Peak Change'!$A$106:AH$202,34,FALSE)),0,(VLOOKUP($A62,'Import Peak'!$A$3:AH$99,34,FALSE)-VLOOKUP($A62,'Import Peak Change'!$A$106:AH$202,34,FALSE)))</f>
        <v>0</v>
      </c>
      <c r="AI62" s="6">
        <f>IF(ISERROR(VLOOKUP($A62,'Import Peak'!$A$3:AI$99,35,FALSE)-VLOOKUP($A62,'Import Peak Change'!$A$106:AI$202,35,FALSE)),0,(VLOOKUP($A62,'Import Peak'!$A$3:AI$99,35,FALSE)-VLOOKUP($A62,'Import Peak Change'!$A$106:AI$202,35,FALSE)))</f>
        <v>0</v>
      </c>
      <c r="AJ62" s="6">
        <f>IF(ISERROR(VLOOKUP($A62,'Import Peak'!$A$3:AJ$99,36,FALSE)-VLOOKUP($A62,'Import Peak Change'!$A$106:AJ$202,36,FALSE)),0,(VLOOKUP($A62,'Import Peak'!$A$3:AJ$99,36,FALSE)-VLOOKUP($A62,'Import Peak Change'!$A$106:AJ$202,36,FALSE)))</f>
        <v>0</v>
      </c>
      <c r="AK62" s="6">
        <f>IF(ISERROR(VLOOKUP($A62,'Import Peak'!$A$3:AK$99,37,FALSE)-VLOOKUP($A62,'Import Peak Change'!$A$106:AK$202,37,FALSE)),0,(VLOOKUP($A62,'Import Peak'!$A$3:AK$99,37,FALSE)-VLOOKUP($A62,'Import Peak Change'!$A$106:AK$202,37,FALSE)))</f>
        <v>0</v>
      </c>
      <c r="AL62" s="6">
        <f>IF(ISERROR(VLOOKUP($A62,'Import Peak'!$A$3:AL$99,38,FALSE)-VLOOKUP($A62,'Import Peak Change'!$A$106:AL$202,38,FALSE)),0,(VLOOKUP($A62,'Import Peak'!$A$3:AL$99,38,FALSE)-VLOOKUP($A62,'Import Peak Change'!$A$106:AL$202,38,FALSE)))</f>
        <v>0</v>
      </c>
      <c r="AM62" s="6">
        <f>IF(ISERROR(VLOOKUP($A62,'Import Peak'!$A$3:AM$99,39,FALSE)-VLOOKUP($A62,'Import Peak Change'!$A$106:AM$202,39,FALSE)),0,(VLOOKUP($A62,'Import Peak'!$A$3:AM$99,39,FALSE)-VLOOKUP($A62,'Import Peak Change'!$A$106:AM$202,39,FALSE)))</f>
        <v>0</v>
      </c>
      <c r="AN62" s="6">
        <f>IF(ISERROR(VLOOKUP($A62,'Import Peak'!$A$3:AN$99,40,FALSE)-VLOOKUP($A62,'Import Peak Change'!$A$106:AN$202,40,FALSE)),0,(VLOOKUP($A62,'Import Peak'!$A$3:AN$99,40,FALSE)-VLOOKUP($A62,'Import Peak Change'!$A$106:AN$202,40,FALSE)))</f>
        <v>0</v>
      </c>
      <c r="AO62" s="6">
        <f>IF(ISERROR(VLOOKUP($A62,'Import Peak'!$A$3:AO$99,41,FALSE)-VLOOKUP($A62,'Import Peak Change'!$A$106:AO$202,41,FALSE)),0,(VLOOKUP($A62,'Import Peak'!$A$3:AO$99,41,FALSE)-VLOOKUP($A62,'Import Peak Change'!$A$106:AO$202,41,FALSE)))</f>
        <v>0</v>
      </c>
      <c r="AP62" s="6">
        <f>IF(ISERROR(VLOOKUP($A62,'Import Peak'!$A$3:AP$99,42,FALSE)-VLOOKUP($A62,'Import Peak Change'!$A$106:AP$202,42,FALSE)),0,(VLOOKUP($A62,'Import Peak'!$A$3:AP$99,42,FALSE)-VLOOKUP($A62,'Import Peak Change'!$A$106:AP$202,42,FALSE)))</f>
        <v>0</v>
      </c>
      <c r="AQ62" s="6">
        <f>IF(ISERROR(VLOOKUP($A62,'Import Peak'!$A$3:AQ$99,43,FALSE)-VLOOKUP($A62,'Import Peak Change'!$A$106:AQ$202,43,FALSE)),0,(VLOOKUP($A62,'Import Peak'!$A$3:AQ$99,43,FALSE)-VLOOKUP($A62,'Import Peak Change'!$A$106:AQ$202,43,FALSE)))</f>
        <v>0</v>
      </c>
      <c r="AR62" s="6">
        <f>IF(ISERROR(VLOOKUP($A62,'Import Peak'!$A$3:AR$99,44,FALSE)-VLOOKUP($A62,'Import Peak Change'!$A$106:AR$202,44,FALSE)),0,(VLOOKUP($A62,'Import Peak'!$A$3:AR$99,44,FALSE)-VLOOKUP($A62,'Import Peak Change'!$A$106:AR$202,44,FALSE)))</f>
        <v>0</v>
      </c>
      <c r="AS62" s="6">
        <f>IF(ISERROR(VLOOKUP($A62,'Import Peak'!$A$3:AS$99,45,FALSE)-VLOOKUP($A62,'Import Peak Change'!$A$106:AS$202,45,FALSE)),0,(VLOOKUP($A62,'Import Peak'!$A$3:AS$99,45,FALSE)-VLOOKUP($A62,'Import Peak Change'!$A$106:AS$202,45,FALSE)))</f>
        <v>0</v>
      </c>
      <c r="AT62" s="6">
        <f>IF(ISERROR(VLOOKUP($A62,'Import Peak'!$A$3:AT$99,46,FALSE)-VLOOKUP($A62,'Import Peak Change'!$A$106:AT$202,46,FALSE)),0,(VLOOKUP($A62,'Import Peak'!$A$3:AT$99,46,FALSE)-VLOOKUP($A62,'Import Peak Change'!$A$106:AT$202,46,FALSE)))</f>
        <v>0</v>
      </c>
      <c r="AU62" s="6">
        <f>IF(ISERROR(VLOOKUP($A62,'Import Peak'!$A$3:AU$99,47,FALSE)-VLOOKUP($A62,'Import Peak Change'!$A$106:AU$202,47,FALSE)),0,(VLOOKUP($A62,'Import Peak'!$A$3:AU$99,47,FALSE)-VLOOKUP($A62,'Import Peak Change'!$A$106:AU$202,47,FALSE)))</f>
        <v>0</v>
      </c>
      <c r="AV62" s="6">
        <f>IF(ISERROR(VLOOKUP($A62,'Import Peak'!$A$3:AV$99,48,FALSE)-VLOOKUP($A62,'Import Peak Change'!$A$106:AV$202,48,FALSE)),0,(VLOOKUP($A62,'Import Peak'!$A$3:AV$99,48,FALSE)-VLOOKUP($A62,'Import Peak Change'!$A$106:AV$202,48,FALSE)))</f>
        <v>0</v>
      </c>
      <c r="AW62" s="6">
        <f>IF(ISERROR(VLOOKUP($A62,'Import Peak'!$A$3:AW$99,49,FALSE)-VLOOKUP($A62,'Import Peak Change'!$A$106:AW$202,49,FALSE)),0,(VLOOKUP($A62,'Import Peak'!$A$3:AW$99,49,FALSE)-VLOOKUP($A62,'Import Peak Change'!$A$106:AW$202,49,FALSE)))</f>
        <v>0</v>
      </c>
      <c r="AX62" s="6">
        <f>IF(ISERROR(VLOOKUP($A62,'Import Peak'!$A$3:AX$99,50,FALSE)-VLOOKUP($A62,'Import Peak Change'!$A$106:AX$202,50,FALSE)),0,(VLOOKUP($A62,'Import Peak'!$A$3:AX$99,50,FALSE)-VLOOKUP($A62,'Import Peak Change'!$A$106:AX$202,50,FALSE)))</f>
        <v>0</v>
      </c>
      <c r="AY62" s="6">
        <f>IF(ISERROR(VLOOKUP($A62,'Import Peak'!$A$3:AY$99,51,FALSE)-VLOOKUP($A62,'Import Peak Change'!$A$106:AY$202,51,FALSE)),0,(VLOOKUP($A62,'Import Peak'!$A$3:AY$99,51,FALSE)-VLOOKUP($A62,'Import Peak Change'!$A$106:AY$202,51,FALSE)))</f>
        <v>0</v>
      </c>
      <c r="AZ62" s="6">
        <f>IF(ISERROR(VLOOKUP($A62,'Import Peak'!$A$3:AZ$99,52,FALSE)-VLOOKUP($A62,'Import Peak Change'!$A$106:AZ$202,52,FALSE)),0,(VLOOKUP($A62,'Import Peak'!$A$3:AZ$99,52,FALSE)-VLOOKUP($A62,'Import Peak Change'!$A$106:AZ$202,52,FALSE)))</f>
        <v>0</v>
      </c>
      <c r="BA62" s="6">
        <f>IF(ISERROR(VLOOKUP($A62,'Import Peak'!$A$3:BA$99,53,FALSE)-VLOOKUP($A62,'Import Peak Change'!$A$106:BA$202,53,FALSE)),0,(VLOOKUP($A62,'Import Peak'!$A$3:BA$99,53,FALSE)-VLOOKUP($A62,'Import Peak Change'!$A$106:BA$202,53,FALSE)))</f>
        <v>0</v>
      </c>
      <c r="BB62" s="6">
        <f>IF(ISERROR(VLOOKUP($A62,'Import Peak'!$A$3:BB$99,54,FALSE)-VLOOKUP($A62,'Import Peak Change'!$A$106:BB$202,54,FALSE)),0,(VLOOKUP($A62,'Import Peak'!$A$3:BB$99,54,FALSE)-VLOOKUP($A62,'Import Peak Change'!$A$106:BB$202,54,FALSE)))</f>
        <v>0</v>
      </c>
      <c r="BC62" s="6">
        <f>IF(ISERROR(VLOOKUP($A62,'Import Peak'!$A$3:BC$99,55,FALSE)-VLOOKUP($A62,'Import Peak Change'!$A$106:BC$202,55,FALSE)),0,(VLOOKUP($A62,'Import Peak'!$A$3:BC$99,55,FALSE)-VLOOKUP($A62,'Import Peak Change'!$A$106:BC$202,55,FALSE)))</f>
        <v>0</v>
      </c>
      <c r="BD62" s="6">
        <f>IF(ISERROR(VLOOKUP($A62,'Import Peak'!$A$3:BD$99,56,FALSE)-VLOOKUP($A62,'Import Peak Change'!$A$106:BD$202,56,FALSE)),0,(VLOOKUP($A62,'Import Peak'!$A$3:BD$99,56,FALSE)-VLOOKUP($A62,'Import Peak Change'!$A$106:BD$202,56,FALSE)))</f>
        <v>0</v>
      </c>
      <c r="BE62" s="6">
        <f>IF(ISERROR(VLOOKUP($A62,'Import Peak'!$A$3:BE$99,57,FALSE)-VLOOKUP($A62,'Import Peak Change'!$A$106:BE$202,57,FALSE)),0,(VLOOKUP($A62,'Import Peak'!$A$3:BE$99,57,FALSE)-VLOOKUP($A62,'Import Peak Change'!$A$106:BE$202,57,FALSE)))</f>
        <v>0</v>
      </c>
      <c r="BF62" s="6">
        <f>IF(ISERROR(VLOOKUP($A62,'Import Peak'!$A$3:BF$99,58,FALSE)-VLOOKUP($A62,'Import Peak Change'!$A$106:BF$202,58,FALSE)),0,(VLOOKUP($A62,'Import Peak'!$A$3:BF$99,58,FALSE)-VLOOKUP($A62,'Import Peak Change'!$A$106:BF$202,58,FALSE)))</f>
        <v>0</v>
      </c>
      <c r="BG62" s="6">
        <f>IF(ISERROR(VLOOKUP($A62,'Import Peak'!$A$3:BG$99,59,FALSE)-VLOOKUP($A62,'Import Peak Change'!$A$106:BG$202,59,FALSE)),0,(VLOOKUP($A62,'Import Peak'!$A$3:BG$99,59,FALSE)-VLOOKUP($A62,'Import Peak Change'!$A$106:BG$202,59,FALSE)))</f>
        <v>0</v>
      </c>
      <c r="BH62" s="6">
        <f>IF(ISERROR(VLOOKUP($A62,'Import Peak'!$A$3:BH$99,60,FALSE)-VLOOKUP($A62,'Import Peak Change'!$A$106:BH$202,60,FALSE)),0,(VLOOKUP($A62,'Import Peak'!$A$3:BH$99,60,FALSE)-VLOOKUP($A62,'Import Peak Change'!$A$106:BH$202,60,FALSE)))</f>
        <v>0</v>
      </c>
      <c r="BI62" s="6">
        <f>IF(ISERROR(VLOOKUP($A62,'Import Peak'!$A$3:BI$99,61,FALSE)-VLOOKUP($A62,'Import Peak Change'!$A$106:BI$202,61,FALSE)),0,(VLOOKUP($A62,'Import Peak'!$A$3:BI$99,61,FALSE)-VLOOKUP($A62,'Import Peak Change'!$A$106:BI$202,61,FALSE)))</f>
        <v>0</v>
      </c>
      <c r="BJ62" s="6">
        <f>IF(ISERROR(VLOOKUP($A62,'Import Peak'!$A$3:BJ$99,62,FALSE)-VLOOKUP($A62,'Import Peak Change'!$A$106:BJ$202,62,FALSE)),0,(VLOOKUP($A62,'Import Peak'!$A$3:BJ$99,62,FALSE)-VLOOKUP($A62,'Import Peak Change'!$A$106:BJ$202,62,FALSE)))</f>
        <v>0</v>
      </c>
      <c r="BK62" s="6">
        <f>IF(ISERROR(VLOOKUP($A62,'Import Peak'!$A$3:BK$99,63,FALSE)-VLOOKUP($A62,'Import Peak Change'!$A$106:BK$202,63,FALSE)),0,(VLOOKUP($A62,'Import Peak'!$A$3:BK$99,63,FALSE)-VLOOKUP($A62,'Import Peak Change'!$A$106:BK$202,63,FALSE)))</f>
        <v>0</v>
      </c>
      <c r="BL62" s="6">
        <f>IF(ISERROR(VLOOKUP($A62,'Import Peak'!$A$3:BL$99,64,FALSE)-VLOOKUP($A62,'Import Peak Change'!$A$106:BL$202,64,FALSE)),0,(VLOOKUP($A62,'Import Peak'!$A$3:BL$99,64,FALSE)-VLOOKUP($A62,'Import Peak Change'!$A$106:BL$202,64,FALSE)))</f>
        <v>0</v>
      </c>
      <c r="BM62" s="6">
        <f>IF(ISERROR(VLOOKUP($A62,'Import Peak'!$A$3:BM$99,65,FALSE)-VLOOKUP($A62,'Import Peak Change'!$A$106:BM$202,65,FALSE)),0,(VLOOKUP($A62,'Import Peak'!$A$3:BM$99,65,FALSE)-VLOOKUP($A62,'Import Peak Change'!$A$106:BM$202,65,FALSE)))</f>
        <v>0</v>
      </c>
      <c r="BN62" s="6">
        <f>IF(ISERROR(VLOOKUP($A62,'Import Peak'!$A$3:BN$99,66,FALSE)-VLOOKUP($A62,'Import Peak Change'!$A$106:BN$202,66,FALSE)),0,(VLOOKUP($A62,'Import Peak'!$A$3:BN$99,66,FALSE)-VLOOKUP($A62,'Import Peak Change'!$A$106:BN$202,66,FALSE)))</f>
        <v>0</v>
      </c>
      <c r="BO62" s="6">
        <f>IF(ISERROR(VLOOKUP($A62,'Import Peak'!$A$3:BO$99,67,FALSE)-VLOOKUP($A62,'Import Peak Change'!$A$106:BO$202,67,FALSE)),0,(VLOOKUP($A62,'Import Peak'!$A$3:BO$99,67,FALSE)-VLOOKUP($A62,'Import Peak Change'!$A$106:BO$202,67,FALSE)))</f>
        <v>0</v>
      </c>
      <c r="BP62" s="6">
        <f>IF(ISERROR(VLOOKUP($A62,'Import Peak'!$A$3:BP$99,68,FALSE)-VLOOKUP($A62,'Import Peak Change'!$A$106:BP$202,68,FALSE)),0,(VLOOKUP($A62,'Import Peak'!$A$3:BP$99,68,FALSE)-VLOOKUP($A62,'Import Peak Change'!$A$106:BP$202,68,FALSE)))</f>
        <v>0</v>
      </c>
      <c r="BQ62" s="6">
        <f>IF(ISERROR(VLOOKUP($A62,'Import Peak'!$A$3:BQ$99,69,FALSE)-VLOOKUP($A62,'Import Peak Change'!$A$106:BQ$202,69,FALSE)),0,(VLOOKUP($A62,'Import Peak'!$A$3:BQ$99,69,FALSE)-VLOOKUP($A62,'Import Peak Change'!$A$106:BQ$202,69,FALSE)))</f>
        <v>0</v>
      </c>
      <c r="BR62" s="6">
        <f>IF(ISERROR(VLOOKUP($A62,'Import Peak'!$A$3:BR$99,70,FALSE)-VLOOKUP($A62,'Import Peak Change'!$A$106:BR$202,70,FALSE)),0,(VLOOKUP($A62,'Import Peak'!$A$3:BR$99,70,FALSE)-VLOOKUP($A62,'Import Peak Change'!$A$106:BR$202,70,FALSE)))</f>
        <v>0</v>
      </c>
      <c r="BS62" s="6">
        <f>IF(ISERROR(VLOOKUP($A62,'Import Peak'!$A$3:BS$99,71,FALSE)-VLOOKUP($A62,'Import Peak Change'!$A$106:BS$202,71,FALSE)),0,(VLOOKUP($A62,'Import Peak'!$A$3:BS$99,71,FALSE)-VLOOKUP($A62,'Import Peak Change'!$A$106:BS$202,71,FALSE)))</f>
        <v>0</v>
      </c>
      <c r="BT62" s="6">
        <f>IF(ISERROR(VLOOKUP($A62,'Import Peak'!$A$3:BT$99,72,FALSE)-VLOOKUP($A62,'Import Peak Change'!$A$106:BT$202,72,FALSE)),0,(VLOOKUP($A62,'Import Peak'!$A$3:BT$99,72,FALSE)-VLOOKUP($A62,'Import Peak Change'!$A$106:BT$202,72,FALSE)))</f>
        <v>0</v>
      </c>
      <c r="BU62" s="6">
        <f>IF(ISERROR(VLOOKUP($A62,'Import Peak'!$A$3:BU$99,73,FALSE)-VLOOKUP($A62,'Import Peak Change'!$A$106:BU$202,73,FALSE)),0,(VLOOKUP($A62,'Import Peak'!$A$3:BU$99,73,FALSE)-VLOOKUP($A62,'Import Peak Change'!$A$106:BU$202,73,FALSE)))</f>
        <v>0</v>
      </c>
      <c r="BV62" s="6">
        <f>IF(ISERROR(VLOOKUP($A62,'Import Peak'!$A$3:BV$99,74,FALSE)-VLOOKUP($A62,'Import Peak Change'!$A$106:BV$202,74,FALSE)),0,(VLOOKUP($A62,'Import Peak'!$A$3:BV$99,74,FALSE)-VLOOKUP($A62,'Import Peak Change'!$A$106:BV$202,74,FALSE)))</f>
        <v>0</v>
      </c>
      <c r="BW62" s="6">
        <f>IF(ISERROR(VLOOKUP($A62,'Import Peak'!$A$3:BW$99,75,FALSE)-VLOOKUP($A62,'Import Peak Change'!$A$106:BW$202,75,FALSE)),0,(VLOOKUP($A62,'Import Peak'!$A$3:BW$99,75,FALSE)-VLOOKUP($A62,'Import Peak Change'!$A$106:BW$202,75,FALSE)))</f>
        <v>0</v>
      </c>
      <c r="BX62" s="6">
        <f>IF(ISERROR(VLOOKUP($A62,'Import Peak'!$A$3:BX$99,76,FALSE)-VLOOKUP($A62,'Import Peak Change'!$A$106:BX$202,76,FALSE)),0,(VLOOKUP($A62,'Import Peak'!$A$3:BX$99,76,FALSE)-VLOOKUP($A62,'Import Peak Change'!$A$106:BX$202,76,FALSE)))</f>
        <v>0</v>
      </c>
      <c r="BY62" s="6">
        <f>IF(ISERROR(VLOOKUP($A62,'Import Peak'!$A$3:BY$99,77,FALSE)-VLOOKUP($A62,'Import Peak Change'!$A$106:BY$202,77,FALSE)),0,(VLOOKUP($A62,'Import Peak'!$A$3:BY$99,77,FALSE)-VLOOKUP($A62,'Import Peak Change'!$A$106:BY$202,77,FALSE)))</f>
        <v>0</v>
      </c>
      <c r="BZ62" s="6">
        <f>IF(ISERROR(VLOOKUP($A62,'Import Peak'!$A$3:BZ$99,78,FALSE)-VLOOKUP($A62,'Import Peak Change'!$A$106:BZ$202,78,FALSE)),0,(VLOOKUP($A62,'Import Peak'!$A$3:BZ$99,78,FALSE)-VLOOKUP($A62,'Import Peak Change'!$A$106:BZ$202,78,FALSE)))</f>
        <v>0</v>
      </c>
      <c r="CA62" s="6">
        <f>IF(ISERROR(VLOOKUP($A62,'Import Peak'!$A$3:CA$99,79,FALSE)-VLOOKUP($A62,'Import Peak Change'!$A$106:CA$202,79,FALSE)),0,(VLOOKUP($A62,'Import Peak'!$A$3:CA$99,79,FALSE)-VLOOKUP($A62,'Import Peak Change'!$A$106:CA$202,79,FALSE)))</f>
        <v>0</v>
      </c>
      <c r="CB62" s="6">
        <f>IF(ISERROR(VLOOKUP($A62,'Import Peak'!$A$3:CB$99,80,FALSE)-VLOOKUP($A62,'Import Peak Change'!$A$106:CB$202,80,FALSE)),0,(VLOOKUP($A62,'Import Peak'!$A$3:CB$99,80,FALSE)-VLOOKUP($A62,'Import Peak Change'!$A$106:CB$202,80,FALSE)))</f>
        <v>0</v>
      </c>
      <c r="CC62" s="6">
        <f>IF(ISERROR(VLOOKUP($A62,'Import Peak'!$A$3:CC$99,81,FALSE)-VLOOKUP($A62,'Import Peak Change'!$A$106:CC$202,81,FALSE)),0,(VLOOKUP($A62,'Import Peak'!$A$3:CC$99,81,FALSE)-VLOOKUP($A62,'Import Peak Change'!$A$106:CC$202,81,FALSE)))</f>
        <v>0</v>
      </c>
      <c r="CD62" s="6">
        <f>IF(ISERROR(VLOOKUP($A62,'Import Peak'!$A$3:CD$99,82,FALSE)-VLOOKUP($A62,'Import Peak Change'!$A$106:CD$202,82,FALSE)),0,(VLOOKUP($A62,'Import Peak'!$A$3:CD$99,82,FALSE)-VLOOKUP($A62,'Import Peak Change'!$A$106:CD$202,82,FALSE)))</f>
        <v>0</v>
      </c>
      <c r="CE62" s="6">
        <f>IF(ISERROR(VLOOKUP($A62,'Import Peak'!$A$3:CE$99,83,FALSE)-VLOOKUP($A62,'Import Peak Change'!$A$106:CE$202,83,FALSE)),0,(VLOOKUP($A62,'Import Peak'!$A$3:CE$99,83,FALSE)-VLOOKUP($A62,'Import Peak Change'!$A$106:CE$202,83,FALSE)))</f>
        <v>0</v>
      </c>
      <c r="CF62" s="6">
        <f>IF(ISERROR(VLOOKUP($A62,'Import Peak'!$A$3:CF$99,84,FALSE)-VLOOKUP($A62,'Import Peak Change'!$A$106:CF$202,84,FALSE)),0,(VLOOKUP($A62,'Import Peak'!$A$3:CF$99,84,FALSE)-VLOOKUP($A62,'Import Peak Change'!$A$106:CF$202,84,FALSE)))</f>
        <v>0</v>
      </c>
      <c r="CG62" s="6">
        <f>IF(ISERROR(VLOOKUP($A62,'Import Peak'!$A$3:CG$99,85,FALSE)-VLOOKUP($A62,'Import Peak Change'!$A$106:CG$202,85,FALSE)),0,(VLOOKUP($A62,'Import Peak'!$A$3:CG$99,85,FALSE)-VLOOKUP($A62,'Import Peak Change'!$A$106:CG$202,85,FALSE)))</f>
        <v>0</v>
      </c>
      <c r="CH62" s="6">
        <f>IF(ISERROR(VLOOKUP($A62,'Import Peak'!$A$3:CH$99,86,FALSE)-VLOOKUP($A62,'Import Peak Change'!$A$106:CH$202,86,FALSE)),0,(VLOOKUP($A62,'Import Peak'!$A$3:CH$99,86,FALSE)-VLOOKUP($A62,'Import Peak Change'!$A$106:CH$202,86,FALSE)))</f>
        <v>0</v>
      </c>
      <c r="CI62" s="6">
        <f>IF(ISERROR(VLOOKUP($A62,'Import Peak'!$A$3:CI$99,87,FALSE)-VLOOKUP($A62,'Import Peak Change'!$A$106:CI$202,87,FALSE)),0,(VLOOKUP($A62,'Import Peak'!$A$3:CI$99,87,FALSE)-VLOOKUP($A62,'Import Peak Change'!$A$106:CI$202,87,FALSE)))</f>
        <v>0</v>
      </c>
      <c r="CJ62" s="6">
        <f>IF(ISERROR(VLOOKUP($A62,'Import Peak'!$A$3:CJ$99,88,FALSE)-VLOOKUP($A62,'Import Peak Change'!$A$106:CJ$202,88,FALSE)),0,(VLOOKUP($A62,'Import Peak'!$A$3:CJ$99,88,FALSE)-VLOOKUP($A62,'Import Peak Change'!$A$106:CJ$202,88,FALSE)))</f>
        <v>0</v>
      </c>
      <c r="CK62" s="6">
        <f>IF(ISERROR(VLOOKUP($A62,'Import Peak'!$A$3:CK$99,89,FALSE)-VLOOKUP($A62,'Import Peak Change'!$A$106:CK$202,89,FALSE)),0,(VLOOKUP($A62,'Import Peak'!$A$3:CK$99,89,FALSE)-VLOOKUP($A62,'Import Peak Change'!$A$106:CK$202,89,FALSE)))</f>
        <v>0</v>
      </c>
      <c r="CL62" s="6">
        <f>IF(ISERROR(VLOOKUP($A62,'Import Peak'!$A$3:CL$99,90,FALSE)-VLOOKUP($A62,'Import Peak Change'!$A$106:CL$202,90,FALSE)),0,(VLOOKUP($A62,'Import Peak'!$A$3:CL$99,90,FALSE)-VLOOKUP($A62,'Import Peak Change'!$A$106:CL$202,90,FALSE)))</f>
        <v>0</v>
      </c>
      <c r="CM62" s="6">
        <f>IF(ISERROR(VLOOKUP($A62,'Import Peak'!$A$3:CM$99,91,FALSE)-VLOOKUP($A62,'Import Peak Change'!$A$106:CM$202,91,FALSE)),0,(VLOOKUP($A62,'Import Peak'!$A$3:CM$99,91,FALSE)-VLOOKUP($A62,'Import Peak Change'!$A$106:CM$202,91,FALSE)))</f>
        <v>0</v>
      </c>
      <c r="CN62" s="6">
        <f>IF(ISERROR(VLOOKUP($A62,'Import Peak'!$A$3:CN$99,92,FALSE)-VLOOKUP($A62,'Import Peak Change'!$A$106:CN$202,92,FALSE)),0,(VLOOKUP($A62,'Import Peak'!$A$3:CN$99,92,FALSE)-VLOOKUP($A62,'Import Peak Change'!$A$106:CN$202,92,FALSE)))</f>
        <v>0</v>
      </c>
      <c r="CO62" s="6">
        <f>IF(ISERROR(VLOOKUP($A62,'Import Peak'!$A$3:CO$99,93,FALSE)-VLOOKUP($A62,'Import Peak Change'!$A$106:CO$202,93,FALSE)),0,(VLOOKUP($A62,'Import Peak'!$A$3:CO$99,93,FALSE)-VLOOKUP($A62,'Import Peak Change'!$A$106:CO$202,93,FALSE)))</f>
        <v>0</v>
      </c>
      <c r="CP62" s="6">
        <f>IF(ISERROR(VLOOKUP($A62,'Import Peak'!$A$3:CP$99,94,FALSE)-VLOOKUP($A62,'Import Peak Change'!$A$106:CP$202,94,FALSE)),0,(VLOOKUP($A62,'Import Peak'!$A$3:CP$99,94,FALSE)-VLOOKUP($A62,'Import Peak Change'!$A$106:CP$202,94,FALSE)))</f>
        <v>0</v>
      </c>
      <c r="CQ62" s="6">
        <f>IF(ISERROR(VLOOKUP($A62,'Import Peak'!$A$3:CQ$99,95,FALSE)-VLOOKUP($A62,'Import Peak Change'!$A$106:CQ$202,95,FALSE)),0,(VLOOKUP($A62,'Import Peak'!$A$3:CQ$99,95,FALSE)-VLOOKUP($A62,'Import Peak Change'!$A$106:CQ$202,95,FALSE)))</f>
        <v>0</v>
      </c>
      <c r="CR62" s="6">
        <f>IF(ISERROR(VLOOKUP($A62,'Import Peak'!$A$3:CR$99,96,FALSE)-VLOOKUP($A62,'Import Peak Change'!$A$106:CR$202,96,FALSE)),0,(VLOOKUP($A62,'Import Peak'!$A$3:CR$99,96,FALSE)-VLOOKUP($A62,'Import Peak Change'!$A$106:CR$202,96,FALSE)))</f>
        <v>0</v>
      </c>
      <c r="CS62" s="6">
        <f>IF(ISERROR(VLOOKUP($A62,'Import Peak'!$A$3:CS$99,97,FALSE)-VLOOKUP($A62,'Import Peak Change'!$A$106:CS$202,97,FALSE)),0,(VLOOKUP($A62,'Import Peak'!$A$3:CS$99,97,FALSE)-VLOOKUP($A62,'Import Peak Change'!$A$106:CS$202,97,FALSE)))</f>
        <v>0</v>
      </c>
      <c r="CT62" s="6">
        <f>IF(ISERROR(VLOOKUP($A62,'Import Peak'!$A$3:CT$99,98,FALSE)-VLOOKUP($A62,'Import Peak Change'!$A$106:CT$202,98,FALSE)),0,(VLOOKUP($A62,'Import Peak'!$A$3:CT$99,98,FALSE)-VLOOKUP($A62,'Import Peak Change'!$A$106:CT$202,98,FALSE)))</f>
        <v>0</v>
      </c>
      <c r="CU62" s="6">
        <f>IF(ISERROR(VLOOKUP($A62,'Import Peak'!$A$3:CU$99,99,FALSE)-VLOOKUP($A62,'Import Peak Change'!$A$106:CU$202,99,FALSE)),0,(VLOOKUP($A62,'Import Peak'!$A$3:CU$99,99,FALSE)-VLOOKUP($A62,'Import Peak Change'!$A$106:CU$202,99,FALSE)))</f>
        <v>0</v>
      </c>
      <c r="CV62" s="6">
        <f>IF(ISERROR(VLOOKUP($A62,'Import Peak'!$A$3:CV$99,100,FALSE)-VLOOKUP($A62,'Import Peak Change'!$A$106:CV$202,100,FALSE)),0,(VLOOKUP($A62,'Import Peak'!$A$3:CV$99,100,FALSE)-VLOOKUP($A62,'Import Peak Change'!$A$106:CV$202,100,FALSE)))</f>
        <v>0</v>
      </c>
      <c r="CW62" s="6">
        <f>IF(ISERROR(VLOOKUP($A62,'Import Peak'!$A$3:CW$99,101,FALSE)-VLOOKUP($A62,'Import Peak Change'!$A$106:CW$202,101,FALSE)),0,(VLOOKUP($A62,'Import Peak'!$A$3:CW$99,101,FALSE)-VLOOKUP($A62,'Import Peak Change'!$A$106:CW$202,101,FALSE)))</f>
        <v>0</v>
      </c>
      <c r="CX62" s="6">
        <f>IF(ISERROR(VLOOKUP($A62,'Import Peak'!$A$3:CX$99,102,FALSE)-VLOOKUP($A62,'Import Peak Change'!$A$106:CX$202,102,FALSE)),0,(VLOOKUP($A62,'Import Peak'!$A$3:CX$99,102,FALSE)-VLOOKUP($A62,'Import Peak Change'!$A$106:CX$202,102,FALSE)))</f>
        <v>0</v>
      </c>
      <c r="CY62" s="6">
        <f>IF(ISERROR(VLOOKUP($A62,'Import Peak'!$A$3:CY$99,103,FALSE)-VLOOKUP($A62,'Import Peak Change'!$A$106:CY$202,103,FALSE)),0,(VLOOKUP($A62,'Import Peak'!$A$3:CY$99,103,FALSE)-VLOOKUP($A62,'Import Peak Change'!$A$106:CY$202,103,FALSE)))</f>
        <v>0</v>
      </c>
      <c r="CZ62" s="6">
        <f>IF(ISERROR(VLOOKUP($A62,'Import Peak'!$A$3:CZ$99,104,FALSE)-VLOOKUP($A62,'Import Peak Change'!$A$106:CZ$202,104,FALSE)),0,(VLOOKUP($A62,'Import Peak'!$A$3:CZ$99,104,FALSE)-VLOOKUP($A62,'Import Peak Change'!$A$106:CZ$202,104,FALSE)))</f>
        <v>0</v>
      </c>
      <c r="DA62" s="6">
        <f>IF(ISERROR(VLOOKUP($A62,'Import Peak'!$A$3:DA$99,105,FALSE)-VLOOKUP($A62,'Import Peak Change'!$A$106:DA$202,105,FALSE)),0,(VLOOKUP($A62,'Import Peak'!$A$3:DA$99,105,FALSE)-VLOOKUP($A62,'Import Peak Change'!$A$106:DA$202,105,FALSE)))</f>
        <v>0</v>
      </c>
      <c r="DB62" s="6">
        <f>IF(ISERROR(VLOOKUP($A62,'Import Peak'!$A$3:DB$99,106,FALSE)-VLOOKUP($A62,'Import Peak Change'!$A$106:DB$202,106,FALSE)),0,(VLOOKUP($A62,'Import Peak'!$A$3:DB$99,106,FALSE)-VLOOKUP($A62,'Import Peak Change'!$A$106:DB$202,106,FALSE)))</f>
        <v>0</v>
      </c>
      <c r="DC62" s="6">
        <f>IF(ISERROR(VLOOKUP($A62,'Import Peak'!$A$3:DC$99,107,FALSE)-VLOOKUP($A62,'Import Peak Change'!$A$106:DC$202,107,FALSE)),0,(VLOOKUP($A62,'Import Peak'!$A$3:DC$99,107,FALSE)-VLOOKUP($A62,'Import Peak Change'!$A$106:DC$202,107,FALSE)))</f>
        <v>0</v>
      </c>
      <c r="DD62" s="6">
        <f>IF(ISERROR(VLOOKUP($A62,'Import Peak'!$A$3:DD$99,108,FALSE)-VLOOKUP($A62,'Import Peak Change'!$A$106:DD$202,108,FALSE)),0,(VLOOKUP($A62,'Import Peak'!$A$3:DD$99,108,FALSE)-VLOOKUP($A62,'Import Peak Change'!$A$106:DD$202,108,FALSE)))</f>
        <v>0</v>
      </c>
      <c r="DE62" s="6">
        <f>IF(ISERROR(VLOOKUP($A62,'Import Peak'!$A$3:DE$99,109,FALSE)-VLOOKUP($A62,'Import Peak Change'!$A$106:DE$202,109,FALSE)),0,(VLOOKUP($A62,'Import Peak'!$A$3:DE$99,109,FALSE)-VLOOKUP($A62,'Import Peak Change'!$A$106:DE$202,109,FALSE)))</f>
        <v>0</v>
      </c>
      <c r="DF62" s="6">
        <f>IF(ISERROR(VLOOKUP($A62,'Import Peak'!$A$3:DF$99,110,FALSE)-VLOOKUP($A62,'Import Peak Change'!$A$106:DF$202,110,FALSE)),0,(VLOOKUP($A62,'Import Peak'!$A$3:DF$99,110,FALSE)-VLOOKUP($A62,'Import Peak Change'!$A$106:DF$202,110,FALSE)))</f>
        <v>0</v>
      </c>
      <c r="DG62" s="6">
        <f>IF(ISERROR(VLOOKUP($A62,'Import Peak'!$A$3:DG$99,111,FALSE)-VLOOKUP($A62,'Import Peak Change'!$A$106:DG$202,111,FALSE)),0,(VLOOKUP($A62,'Import Peak'!$A$3:DG$99,111,FALSE)-VLOOKUP($A62,'Import Peak Change'!$A$106:DG$202,111,FALSE)))</f>
        <v>0</v>
      </c>
      <c r="DH62" s="6">
        <f>IF(ISERROR(VLOOKUP($A62,'Import Peak'!$A$3:DH$99,112,FALSE)-VLOOKUP($A62,'Import Peak Change'!$A$106:DH$202,112,FALSE)),0,(VLOOKUP($A62,'Import Peak'!$A$3:DH$99,112,FALSE)-VLOOKUP($A62,'Import Peak Change'!$A$106:DH$202,112,FALSE)))</f>
        <v>0</v>
      </c>
      <c r="DI62" s="6">
        <f>IF(ISERROR(VLOOKUP($A62,'Import Peak'!$A$3:DI$99,113,FALSE)-VLOOKUP($A62,'Import Peak Change'!$A$106:DI$202,113,FALSE)),0,(VLOOKUP($A62,'Import Peak'!$A$3:DI$99,113,FALSE)-VLOOKUP($A62,'Import Peak Change'!$A$106:DI$202,113,FALSE)))</f>
        <v>0</v>
      </c>
      <c r="DJ62" s="6">
        <f>IF(ISERROR(VLOOKUP($A62,'Import Peak'!$A$3:DJ$99,114,FALSE)-VLOOKUP($A62,'Import Peak Change'!$A$106:DJ$202,114,FALSE)),0,(VLOOKUP($A62,'Import Peak'!$A$3:DJ$99,114,FALSE)-VLOOKUP($A62,'Import Peak Change'!$A$106:DJ$202,114,FALSE)))</f>
        <v>0</v>
      </c>
      <c r="DK62" s="6">
        <f>IF(ISERROR(VLOOKUP($A62,'Import Peak'!$A$3:DK$99,115,FALSE)-VLOOKUP($A62,'Import Peak Change'!$A$106:DK$202,115,FALSE)),0,(VLOOKUP($A62,'Import Peak'!$A$3:DK$99,115,FALSE)-VLOOKUP($A62,'Import Peak Change'!$A$106:DK$202,115,FALSE)))</f>
        <v>0</v>
      </c>
      <c r="DL62" s="6">
        <f>IF(ISERROR(VLOOKUP($A62,'Import Peak'!$A$3:DL$99,116,FALSE)-VLOOKUP($A62,'Import Peak Change'!$A$106:DL$202,116,FALSE)),0,(VLOOKUP($A62,'Import Peak'!$A$3:DL$99,116,FALSE)-VLOOKUP($A62,'Import Peak Change'!$A$106:DL$202,116,FALSE)))</f>
        <v>0</v>
      </c>
      <c r="DM62" s="6">
        <f>IF(ISERROR(VLOOKUP($A62,'Import Peak'!$A$3:DM$99,117,FALSE)-VLOOKUP($A62,'Import Peak Change'!$A$106:DM$202,117,FALSE)),0,(VLOOKUP($A62,'Import Peak'!$A$3:DM$99,117,FALSE)-VLOOKUP($A62,'Import Peak Change'!$A$106:DM$202,117,FALSE)))</f>
        <v>0</v>
      </c>
      <c r="DN62" s="6">
        <f>IF(ISERROR(VLOOKUP($A62,'Import Peak'!$A$3:DN$99,118,FALSE)-VLOOKUP($A62,'Import Peak Change'!$A$106:DN$202,118,FALSE)),0,(VLOOKUP($A62,'Import Peak'!$A$3:DN$99,118,FALSE)-VLOOKUP($A62,'Import Peak Change'!$A$106:DN$202,118,FALSE)))</f>
        <v>0</v>
      </c>
      <c r="DO62" s="6">
        <f>IF(ISERROR(VLOOKUP($A62,'Import Peak'!$A$3:DO$99,119,FALSE)-VLOOKUP($A62,'Import Peak Change'!$A$106:DO$202,119,FALSE)),0,(VLOOKUP($A62,'Import Peak'!$A$3:DO$99,119,FALSE)-VLOOKUP($A62,'Import Peak Change'!$A$106:DO$202,119,FALSE)))</f>
        <v>0</v>
      </c>
      <c r="DP62" s="6">
        <f>IF(ISERROR(VLOOKUP($A62,'Import Peak'!$A$3:DP$99,120,FALSE)-VLOOKUP($A62,'Import Peak Change'!$A$106:DP$202,120,FALSE)),0,(VLOOKUP($A62,'Import Peak'!$A$3:DP$99,120,FALSE)-VLOOKUP($A62,'Import Peak Change'!$A$106:DP$202,120,FALSE)))</f>
        <v>0</v>
      </c>
      <c r="DQ62" s="6">
        <f>IF(ISERROR(VLOOKUP($A62,'Import Peak'!$A$3:DQ$99,121,FALSE)-VLOOKUP($A62,'Import Peak Change'!$A$106:DQ$202,121,FALSE)),0,(VLOOKUP($A62,'Import Peak'!$A$3:DQ$99,121,FALSE)-VLOOKUP($A62,'Import Peak Change'!$A$106:DQ$202,121,FALSE)))</f>
        <v>0</v>
      </c>
      <c r="DR62" s="6">
        <f>IF(ISERROR(VLOOKUP($A62,'Import Peak'!$A$3:DR$99,122,FALSE)-VLOOKUP($A62,'Import Peak Change'!$A$106:DR$202,122,FALSE)),0,(VLOOKUP($A62,'Import Peak'!$A$3:DR$99,122,FALSE)-VLOOKUP($A62,'Import Peak Change'!$A$106:DR$202,122,FALSE)))</f>
        <v>0</v>
      </c>
      <c r="DS62" s="6">
        <f>IF(ISERROR(VLOOKUP($A62,'Import Peak'!$A$3:DS$99,123,FALSE)-VLOOKUP($A62,'Import Peak Change'!$A$106:DS$202,123,FALSE)),0,(VLOOKUP($A62,'Import Peak'!$A$3:DS$99,123,FALSE)-VLOOKUP($A62,'Import Peak Change'!$A$106:DS$202,123,FALSE)))</f>
        <v>0</v>
      </c>
      <c r="DT62" s="6">
        <f>IF(ISERROR(VLOOKUP($A62,'Import Peak'!$A$3:DT$99,124,FALSE)-VLOOKUP($A62,'Import Peak Change'!$A$106:DT$202,124,FALSE)),0,(VLOOKUP($A62,'Import Peak'!$A$3:DT$99,124,FALSE)-VLOOKUP($A62,'Import Peak Change'!$A$106:DT$202,124,FALSE)))</f>
        <v>0</v>
      </c>
      <c r="DU62" s="6">
        <f>IF(ISERROR(VLOOKUP($A62,'Import Peak'!$A$3:DU$99,125,FALSE)-VLOOKUP($A62,'Import Peak Change'!$A$106:DU$202,125,FALSE)),0,(VLOOKUP($A62,'Import Peak'!$A$3:DU$99,125,FALSE)-VLOOKUP($A62,'Import Peak Change'!$A$106:DU$202,125,FALSE)))</f>
        <v>0</v>
      </c>
      <c r="DV62" s="6">
        <f>IF(ISERROR(VLOOKUP($A62,'Import Peak'!$A$3:DV$99,126,FALSE)-VLOOKUP($A62,'Import Peak Change'!$A$106:DV$202,126,FALSE)),0,(VLOOKUP($A62,'Import Peak'!$A$3:DV$99,126,FALSE)-VLOOKUP($A62,'Import Peak Change'!$A$106:DV$202,126,FALSE)))</f>
        <v>0</v>
      </c>
      <c r="DW62" s="6">
        <f>IF(ISERROR(VLOOKUP($A62,'Import Peak'!$A$3:DW$99,127,FALSE)-VLOOKUP($A62,'Import Peak Change'!$A$106:DW$202,127,FALSE)),0,(VLOOKUP($A62,'Import Peak'!$A$3:DW$99,127,FALSE)-VLOOKUP($A62,'Import Peak Change'!$A$106:DW$202,127,FALSE)))</f>
        <v>0</v>
      </c>
      <c r="DX62" s="6">
        <f>IF(ISERROR(VLOOKUP($A62,'Import Peak'!$A$3:DX$99,128,FALSE)-VLOOKUP($A62,'Import Peak Change'!$A$106:DX$202,128,FALSE)),0,(VLOOKUP($A62,'Import Peak'!$A$3:DX$99,128,FALSE)-VLOOKUP($A62,'Import Peak Change'!$A$106:DX$202,128,FALSE)))</f>
        <v>0</v>
      </c>
      <c r="DY62" s="6">
        <f>IF(ISERROR(VLOOKUP($A62,'Import Peak'!$A$3:DY$99,129,FALSE)-VLOOKUP($A62,'Import Peak Change'!$A$106:DY$202,129,FALSE)),0,(VLOOKUP($A62,'Import Peak'!$A$3:DY$99,129,FALSE)-VLOOKUP($A62,'Import Peak Change'!$A$106:DY$202,129,FALSE)))</f>
        <v>0</v>
      </c>
      <c r="DZ62" s="6">
        <f>IF(ISERROR(VLOOKUP($A62,'Import Peak'!$A$3:DZ$99,130,FALSE)-VLOOKUP($A62,'Import Peak Change'!$A$106:DZ$202,130,FALSE)),0,(VLOOKUP($A62,'Import Peak'!$A$3:DZ$99,130,FALSE)-VLOOKUP($A62,'Import Peak Change'!$A$106:DZ$202,130,FALSE)))</f>
        <v>0</v>
      </c>
      <c r="EA62" s="6">
        <f>IF(ISERROR(VLOOKUP($A62,'Import Peak'!$A$3:EA$99,131,FALSE)-VLOOKUP($A62,'Import Peak Change'!$A$106:EA$202,131,FALSE)),0,(VLOOKUP($A62,'Import Peak'!$A$3:EA$99,131,FALSE)-VLOOKUP($A62,'Import Peak Change'!$A$106:EA$202,131,FALSE)))</f>
        <v>0</v>
      </c>
      <c r="EB62" s="6">
        <f>IF(ISERROR(VLOOKUP($A62,'Import Peak'!$A$3:EB$99,132,FALSE)-VLOOKUP($A62,'Import Peak Change'!$A$106:EB$202,132,FALSE)),0,(VLOOKUP($A62,'Import Peak'!$A$3:EB$99,132,FALSE)-VLOOKUP($A62,'Import Peak Change'!$A$106:EB$202,132,FALSE)))</f>
        <v>0</v>
      </c>
      <c r="EC62" s="6">
        <f>IF(ISERROR(VLOOKUP($A62,'Import Peak'!$A$3:EC$99,133,FALSE)-VLOOKUP($A62,'Import Peak Change'!$A$106:EC$202,133,FALSE)),0,(VLOOKUP($A62,'Import Peak'!$A$3:EC$99,133,FALSE)-VLOOKUP($A62,'Import Peak Change'!$A$106:EC$202,133,FALSE)))</f>
        <v>0</v>
      </c>
      <c r="ED62" s="6">
        <f>IF(ISERROR(VLOOKUP($A62,'Import Peak'!$A$3:ED$99,134,FALSE)-VLOOKUP($A62,'Import Peak Change'!$A$106:ED$202,134,FALSE)),0,(VLOOKUP($A62,'Import Peak'!$A$3:ED$99,134,FALSE)-VLOOKUP($A62,'Import Peak Change'!$A$106:ED$202,134,FALSE)))</f>
        <v>0</v>
      </c>
      <c r="EE62" s="6">
        <f>IF(ISERROR(VLOOKUP($A62,'Import Peak'!$A$3:EE$99,135,FALSE)-VLOOKUP($A62,'Import Peak Change'!$A$106:EE$202,135,FALSE)),0,(VLOOKUP($A62,'Import Peak'!$A$3:EE$99,135,FALSE)-VLOOKUP($A62,'Import Peak Change'!$A$106:EE$202,135,FALSE)))</f>
        <v>0</v>
      </c>
      <c r="EF62" s="6">
        <f>IF(ISERROR(VLOOKUP($A62,'Import Peak'!$A$3:EF$99,136,FALSE)-VLOOKUP($A62,'Import Peak Change'!$A$106:EF$202,136,FALSE)),0,(VLOOKUP($A62,'Import Peak'!$A$3:EF$99,136,FALSE)-VLOOKUP($A62,'Import Peak Change'!$A$106:EF$202,136,FALSE)))</f>
        <v>0</v>
      </c>
      <c r="EG62" s="6">
        <f>IF(ISERROR(VLOOKUP($A62,'Import Peak'!$A$3:EG$99,137,FALSE)-VLOOKUP($A62,'Import Peak Change'!$A$106:EG$202,137,FALSE)),0,(VLOOKUP($A62,'Import Peak'!$A$3:EG$99,137,FALSE)-VLOOKUP($A62,'Import Peak Change'!$A$106:EG$202,137,FALSE)))</f>
        <v>0</v>
      </c>
      <c r="EH62" s="6">
        <f>IF(ISERROR(VLOOKUP($A62,'Import Peak'!$A$3:EH$99,138,FALSE)-VLOOKUP($A62,'Import Peak Change'!$A$106:EH$202,138,FALSE)),0,(VLOOKUP($A62,'Import Peak'!$A$3:EH$99,138,FALSE)-VLOOKUP($A62,'Import Peak Change'!$A$106:EH$202,138,FALSE)))</f>
        <v>0</v>
      </c>
      <c r="EI62" s="6">
        <f>IF(ISERROR(VLOOKUP($A62,'Import Peak'!$A$3:EI$99,139,FALSE)-VLOOKUP($A62,'Import Peak Change'!$A$106:EI$202,139,FALSE)),0,(VLOOKUP($A62,'Import Peak'!$A$3:EI$99,139,FALSE)-VLOOKUP($A62,'Import Peak Change'!$A$106:EI$202,139,FALSE)))</f>
        <v>0</v>
      </c>
      <c r="EJ62" s="6">
        <f>IF(ISERROR(VLOOKUP($A62,'Import Peak'!$A$3:EJ$99,140,FALSE)-VLOOKUP($A62,'Import Peak Change'!$A$106:EJ$202,140,FALSE)),0,(VLOOKUP($A62,'Import Peak'!$A$3:EJ$99,140,FALSE)-VLOOKUP($A62,'Import Peak Change'!$A$106:EJ$202,140,FALSE)))</f>
        <v>0</v>
      </c>
      <c r="EK62" s="6">
        <f>IF(ISERROR(VLOOKUP($A62,'Import Peak'!$A$3:EK$99,141,FALSE)-VLOOKUP($A62,'Import Peak Change'!$A$106:EK$202,141,FALSE)),0,(VLOOKUP($A62,'Import Peak'!$A$3:EK$99,141,FALSE)-VLOOKUP($A62,'Import Peak Change'!$A$106:EK$202,141,FALSE)))</f>
        <v>0</v>
      </c>
      <c r="EL62" s="6">
        <f>IF(ISERROR(VLOOKUP($A62,'Import Peak'!$A$3:EL$99,142,FALSE)-VLOOKUP($A62,'Import Peak Change'!$A$106:EL$202,142,FALSE)),0,(VLOOKUP($A62,'Import Peak'!$A$3:EL$99,142,FALSE)-VLOOKUP($A62,'Import Peak Change'!$A$106:EL$202,142,FALSE)))</f>
        <v>0</v>
      </c>
      <c r="EM62" s="6">
        <f>IF(ISERROR(VLOOKUP($A62,'Import Peak'!$A$3:EM$99,143,FALSE)-VLOOKUP($A62,'Import Peak Change'!$A$106:EM$202,143,FALSE)),0,(VLOOKUP($A62,'Import Peak'!$A$3:EM$99,143,FALSE)-VLOOKUP($A62,'Import Peak Change'!$A$106:EM$202,143,FALSE)))</f>
        <v>0</v>
      </c>
      <c r="EN62" s="6">
        <f>IF(ISERROR(VLOOKUP($A62,'Import Peak'!$A$3:EN$99,144,FALSE)-VLOOKUP($A62,'Import Peak Change'!$A$106:EN$202,144,FALSE)),0,(VLOOKUP($A62,'Import Peak'!$A$3:EN$99,144,FALSE)-VLOOKUP($A62,'Import Peak Change'!$A$106:EN$202,144,FALSE)))</f>
        <v>0</v>
      </c>
      <c r="EO62" s="6">
        <f>IF(ISERROR(VLOOKUP($A62,'Import Peak'!$A$3:EO$99,145,FALSE)-VLOOKUP($A62,'Import Peak Change'!$A$106:EO$202,145,FALSE)),0,(VLOOKUP($A62,'Import Peak'!$A$3:EO$99,145,FALSE)-VLOOKUP($A62,'Import Peak Change'!$A$106:EO$202,145,FALSE)))</f>
        <v>0</v>
      </c>
      <c r="EP62" s="6">
        <f>IF(ISERROR(VLOOKUP($A62,'Import Peak'!$A$3:EP$99,146,FALSE)-VLOOKUP($A62,'Import Peak Change'!$A$106:EP$202,146,FALSE)),0,(VLOOKUP($A62,'Import Peak'!$A$3:EP$99,146,FALSE)-VLOOKUP($A62,'Import Peak Change'!$A$106:EP$202,146,FALSE)))</f>
        <v>0</v>
      </c>
      <c r="EQ62" s="6">
        <f>IF(ISERROR(VLOOKUP($A62,'Import Peak'!$A$3:EQ$99,147,FALSE)-VLOOKUP($A62,'Import Peak Change'!$A$106:EQ$202,147,FALSE)),0,(VLOOKUP($A62,'Import Peak'!$A$3:EQ$99,147,FALSE)-VLOOKUP($A62,'Import Peak Change'!$A$106:EQ$202,147,FALSE)))</f>
        <v>0</v>
      </c>
      <c r="ER62" s="6">
        <f>IF(ISERROR(VLOOKUP($A62,'Import Peak'!$A$3:ER$99,148,FALSE)-VLOOKUP($A62,'Import Peak Change'!$A$106:ER$202,148,FALSE)),0,(VLOOKUP($A62,'Import Peak'!$A$3:ER$99,148,FALSE)-VLOOKUP($A62,'Import Peak Change'!$A$106:ER$202,148,FALSE)))</f>
        <v>0</v>
      </c>
      <c r="ES62" s="6">
        <f>IF(ISERROR(VLOOKUP($A62,'Import Peak'!$A$3:ES$99,149,FALSE)-VLOOKUP($A62,'Import Peak Change'!$A$106:ES$202,149,FALSE)),0,(VLOOKUP($A62,'Import Peak'!$A$3:ES$99,149,FALSE)-VLOOKUP($A62,'Import Peak Change'!$A$106:ES$202,149,FALSE)))</f>
        <v>0</v>
      </c>
      <c r="ET62" s="6">
        <f>IF(ISERROR(VLOOKUP($A62,'Import Peak'!$A$3:ET$99,150,FALSE)-VLOOKUP($A62,'Import Peak Change'!$A$106:ET$202,150,FALSE)),0,(VLOOKUP($A62,'Import Peak'!$A$3:ET$99,150,FALSE)-VLOOKUP($A62,'Import Peak Change'!$A$106:ET$202,150,FALSE)))</f>
        <v>0</v>
      </c>
      <c r="EU62" s="6">
        <f>IF(ISERROR(VLOOKUP($A62,'Import Peak'!$A$3:EU$99,151,FALSE)-VLOOKUP($A62,'Import Peak Change'!$A$106:EU$202,151,FALSE)),0,(VLOOKUP($A62,'Import Peak'!$A$3:EU$99,151,FALSE)-VLOOKUP($A62,'Import Peak Change'!$A$106:EU$202,151,FALSE)))</f>
        <v>0</v>
      </c>
      <c r="EV62" s="6">
        <f>IF(ISERROR(VLOOKUP($A62,'Import Peak'!$A$3:EV$99,152,FALSE)-VLOOKUP($A62,'Import Peak Change'!$A$106:EV$202,152,FALSE)),0,(VLOOKUP($A62,'Import Peak'!$A$3:EV$99,152,FALSE)-VLOOKUP($A62,'Import Peak Change'!$A$106:EV$202,152,FALSE)))</f>
        <v>0</v>
      </c>
      <c r="EW62" s="6">
        <f>IF(ISERROR(VLOOKUP($A62,'Import Peak'!$A$3:EW$99,153,FALSE)-VLOOKUP($A62,'Import Peak Change'!$A$106:EW$202,153,FALSE)),0,(VLOOKUP($A62,'Import Peak'!$A$3:EW$99,153,FALSE)-VLOOKUP($A62,'Import Peak Change'!$A$106:EW$202,153,FALSE)))</f>
        <v>0</v>
      </c>
      <c r="EX62" s="6">
        <f>IF(ISERROR(VLOOKUP($A62,'Import Peak'!$A$3:EX$99,154,FALSE)-VLOOKUP($A62,'Import Peak Change'!$A$106:EX$202,154,FALSE)),0,(VLOOKUP($A62,'Import Peak'!$A$3:EX$99,154,FALSE)-VLOOKUP($A62,'Import Peak Change'!$A$106:EX$202,154,FALSE)))</f>
        <v>0</v>
      </c>
      <c r="EY62" s="6">
        <f>IF(ISERROR(VLOOKUP($A62,'Import Peak'!$A$3:EY$99,155,FALSE)-VLOOKUP($A62,'Import Peak Change'!$A$106:EY$202,155,FALSE)),0,(VLOOKUP($A62,'Import Peak'!$A$3:EY$99,155,FALSE)-VLOOKUP($A62,'Import Peak Change'!$A$106:EY$202,155,FALSE)))</f>
        <v>0</v>
      </c>
      <c r="EZ62" s="6">
        <f>IF(ISERROR(VLOOKUP($A62,'Import Peak'!$A$3:EZ$99,156,FALSE)-VLOOKUP($A62,'Import Peak Change'!$A$106:EZ$202,156,FALSE)),0,(VLOOKUP($A62,'Import Peak'!$A$3:EZ$99,156,FALSE)-VLOOKUP($A62,'Import Peak Change'!$A$106:EZ$202,156,FALSE)))</f>
        <v>0</v>
      </c>
      <c r="FA62" s="6">
        <f>IF(ISERROR(VLOOKUP($A62,'Import Peak'!$A$3:FA$99,157,FALSE)-VLOOKUP($A62,'Import Peak Change'!$A$106:FA$202,157,FALSE)),0,(VLOOKUP($A62,'Import Peak'!$A$3:FA$99,157,FALSE)-VLOOKUP($A62,'Import Peak Change'!$A$106:FA$202,157,FALSE)))</f>
        <v>0</v>
      </c>
      <c r="FB62" s="6">
        <f>IF(ISERROR(VLOOKUP($A62,'Import Peak'!$A$3:FB$99,158,FALSE)-VLOOKUP($A62,'Import Peak Change'!$A$106:FB$202,158,FALSE)),0,(VLOOKUP($A62,'Import Peak'!$A$3:FB$99,158,FALSE)-VLOOKUP($A62,'Import Peak Change'!$A$106:FB$202,158,FALSE)))</f>
        <v>0</v>
      </c>
      <c r="FC62" s="6">
        <f>IF(ISERROR(VLOOKUP($A62,'Import Peak'!$A$3:FC$99,159,FALSE)-VLOOKUP($A62,'Import Peak Change'!$A$106:FC$202,159,FALSE)),0,(VLOOKUP($A62,'Import Peak'!$A$3:FC$99,159,FALSE)-VLOOKUP($A62,'Import Peak Change'!$A$106:FC$202,159,FALSE)))</f>
        <v>0</v>
      </c>
      <c r="FD62" s="6">
        <f>IF(ISERROR(VLOOKUP($A62,'Import Peak'!$A$3:FD$99,160,FALSE)-VLOOKUP($A62,'Import Peak Change'!$A$106:FD$202,160,FALSE)),0,(VLOOKUP($A62,'Import Peak'!$A$3:FD$99,160,FALSE)-VLOOKUP($A62,'Import Peak Change'!$A$106:FD$202,160,FALSE)))</f>
        <v>0</v>
      </c>
      <c r="FE62" s="6">
        <f>IF(ISERROR(VLOOKUP($A62,'Import Peak'!$A$3:FE$99,161,FALSE)-VLOOKUP($A62,'Import Peak Change'!$A$106:FE$202,161,FALSE)),0,(VLOOKUP($A62,'Import Peak'!$A$3:FE$99,161,FALSE)-VLOOKUP($A62,'Import Peak Change'!$A$106:FE$202,161,FALSE)))</f>
        <v>0</v>
      </c>
      <c r="FF62" s="6">
        <f>IF(ISERROR(VLOOKUP($A62,'Import Peak'!$A$3:FF$99,162,FALSE)-VLOOKUP($A62,'Import Peak Change'!$A$106:FF$202,162,FALSE)),0,(VLOOKUP($A62,'Import Peak'!$A$3:FF$99,162,FALSE)-VLOOKUP($A62,'Import Peak Change'!$A$106:FF$202,162,FALSE)))</f>
        <v>0</v>
      </c>
      <c r="FG62" s="6">
        <f>IF(ISERROR(VLOOKUP($A62,'Import Peak'!$A$3:FG$99,163,FALSE)-VLOOKUP($A62,'Import Peak Change'!$A$106:FG$202,163,FALSE)),0,(VLOOKUP($A62,'Import Peak'!$A$3:FG$99,163,FALSE)-VLOOKUP($A62,'Import Peak Change'!$A$106:FG$202,163,FALSE)))</f>
        <v>0</v>
      </c>
      <c r="FH62" s="6">
        <f>IF(ISERROR(VLOOKUP($A62,'Import Peak'!$A$3:FH$99,164,FALSE)-VLOOKUP($A62,'Import Peak Change'!$A$106:FH$202,164,FALSE)),0,(VLOOKUP($A62,'Import Peak'!$A$3:FH$99,164,FALSE)-VLOOKUP($A62,'Import Peak Change'!$A$106:FH$202,164,FALSE)))</f>
        <v>0</v>
      </c>
      <c r="FI62" s="6">
        <f>IF(ISERROR(VLOOKUP($A62,'Import Peak'!$A$3:FI$99,165,FALSE)-VLOOKUP($A62,'Import Peak Change'!$A$106:FI$202,165,FALSE)),0,(VLOOKUP($A62,'Import Peak'!$A$3:FI$99,165,FALSE)-VLOOKUP($A62,'Import Peak Change'!$A$106:FI$202,165,FALSE)))</f>
        <v>0</v>
      </c>
      <c r="FJ62" s="6">
        <f>IF(ISERROR(VLOOKUP($A62,'Import Peak'!$A$3:FJ$99,166,FALSE)-VLOOKUP($A62,'Import Peak Change'!$A$106:FJ$202,166,FALSE)),0,(VLOOKUP($A62,'Import Peak'!$A$3:FJ$99,166,FALSE)-VLOOKUP($A62,'Import Peak Change'!$A$106:FJ$202,166,FALSE)))</f>
        <v>0</v>
      </c>
      <c r="FK62" s="6">
        <f>IF(ISERROR(VLOOKUP($A62,'Import Peak'!$A$3:FK$99,167,FALSE)-VLOOKUP($A62,'Import Peak Change'!$A$106:FK$202,167,FALSE)),0,(VLOOKUP($A62,'Import Peak'!$A$3:FK$99,167,FALSE)-VLOOKUP($A62,'Import Peak Change'!$A$106:FK$202,167,FALSE)))</f>
        <v>0</v>
      </c>
      <c r="FL62" s="6">
        <f>IF(ISERROR(VLOOKUP($A62,'Import Peak'!$A$3:FL$99,168,FALSE)-VLOOKUP($A62,'Import Peak Change'!$A$106:FL$202,168,FALSE)),0,(VLOOKUP($A62,'Import Peak'!$A$3:FL$99,168,FALSE)-VLOOKUP($A62,'Import Peak Change'!$A$106:FL$202,168,FALSE)))</f>
        <v>0</v>
      </c>
      <c r="FM62" s="6">
        <f>IF(ISERROR(VLOOKUP($A62,'Import Peak'!$A$3:FM$99,169,FALSE)-VLOOKUP($A62,'Import Peak Change'!$A$106:FM$202,169,FALSE)),0,(VLOOKUP($A62,'Import Peak'!$A$3:FM$99,169,FALSE)-VLOOKUP($A62,'Import Peak Change'!$A$106:FM$202,169,FALSE)))</f>
        <v>0</v>
      </c>
      <c r="FN62" s="6">
        <f>IF(ISERROR(VLOOKUP($A62,'Import Peak'!$A$3:FN$99,170,FALSE)-VLOOKUP($A62,'Import Peak Change'!$A$106:FN$202,170,FALSE)),0,(VLOOKUP($A62,'Import Peak'!$A$3:FN$99,170,FALSE)-VLOOKUP($A62,'Import Peak Change'!$A$106:FN$202,170,FALSE)))</f>
        <v>0</v>
      </c>
      <c r="FO62" s="6">
        <f>IF(ISERROR(VLOOKUP($A62,'Import Peak'!$A$3:FO$99,171,FALSE)-VLOOKUP($A62,'Import Peak Change'!$A$106:FO$202,171,FALSE)),0,(VLOOKUP($A62,'Import Peak'!$A$3:FO$99,171,FALSE)-VLOOKUP($A62,'Import Peak Change'!$A$106:FO$202,171,FALSE)))</f>
        <v>0</v>
      </c>
      <c r="FP62" s="6">
        <f>IF(ISERROR(VLOOKUP($A62,'Import Peak'!$A$3:FP$99,172,FALSE)-VLOOKUP($A62,'Import Peak Change'!$A$106:FP$202,172,FALSE)),0,(VLOOKUP($A62,'Import Peak'!$A$3:FP$99,172,FALSE)-VLOOKUP($A62,'Import Peak Change'!$A$106:FP$202,172,FALSE)))</f>
        <v>0</v>
      </c>
      <c r="FQ62" s="6">
        <f>IF(ISERROR(VLOOKUP($A62,'Import Peak'!$A$3:FQ$99,173,FALSE)-VLOOKUP($A62,'Import Peak Change'!$A$106:FQ$202,173,FALSE)),0,(VLOOKUP($A62,'Import Peak'!$A$3:FQ$99,173,FALSE)-VLOOKUP($A62,'Import Peak Change'!$A$106:FQ$202,173,FALSE)))</f>
        <v>0</v>
      </c>
      <c r="FR62" s="6">
        <f>IF(ISERROR(VLOOKUP($A62,'Import Peak'!$A$3:FR$99,174,FALSE)-VLOOKUP($A62,'Import Peak Change'!$A$106:FR$202,174,FALSE)),0,(VLOOKUP($A62,'Import Peak'!$A$3:FR$99,174,FALSE)-VLOOKUP($A62,'Import Peak Change'!$A$106:FR$202,174,FALSE)))</f>
        <v>0</v>
      </c>
      <c r="FS62" s="6">
        <f>IF(ISERROR(VLOOKUP($A62,'Import Peak'!$A$3:FS$99,175,FALSE)-VLOOKUP($A62,'Import Peak Change'!$A$106:FS$202,175,FALSE)),0,(VLOOKUP($A62,'Import Peak'!$A$3:FS$99,175,FALSE)-VLOOKUP($A62,'Import Peak Change'!$A$106:FS$202,175,FALSE)))</f>
        <v>0</v>
      </c>
      <c r="FT62" s="6">
        <f>IF(ISERROR(VLOOKUP($A62,'Import Peak'!$A$3:FT$99,176,FALSE)-VLOOKUP($A62,'Import Peak Change'!$A$106:FT$202,176,FALSE)),0,(VLOOKUP($A62,'Import Peak'!$A$3:FT$99,176,FALSE)-VLOOKUP($A62,'Import Peak Change'!$A$106:FT$202,176,FALSE)))</f>
        <v>0</v>
      </c>
      <c r="FU62" s="6">
        <f>IF(ISERROR(VLOOKUP($A62,'Import Peak'!$A$3:FU$99,177,FALSE)-VLOOKUP($A62,'Import Peak Change'!$A$106:FU$202,177,FALSE)),0,(VLOOKUP($A62,'Import Peak'!$A$3:FU$99,177,FALSE)-VLOOKUP($A62,'Import Peak Change'!$A$106:FU$202,177,FALSE)))</f>
        <v>0</v>
      </c>
      <c r="FV62" s="6">
        <f>IF(ISERROR(VLOOKUP($A62,'Import Peak'!$A$3:FV$99,178,FALSE)-VLOOKUP($A62,'Import Peak Change'!$A$106:FV$202,178,FALSE)),0,(VLOOKUP($A62,'Import Peak'!$A$3:FV$99,178,FALSE)-VLOOKUP($A62,'Import Peak Change'!$A$106:FV$202,178,FALSE)))</f>
        <v>0</v>
      </c>
      <c r="FW62" s="6">
        <f>IF(ISERROR(VLOOKUP($A62,'Import Peak'!$A$3:FW$99,179,FALSE)-VLOOKUP($A62,'Import Peak Change'!$A$106:FW$202,179,FALSE)),0,(VLOOKUP($A62,'Import Peak'!$A$3:FW$99,179,FALSE)-VLOOKUP($A62,'Import Peak Change'!$A$106:FW$202,179,FALSE)))</f>
        <v>0</v>
      </c>
      <c r="FX62" s="6">
        <f>IF(ISERROR(VLOOKUP($A62,'Import Peak'!$A$3:FX$99,180,FALSE)-VLOOKUP($A62,'Import Peak Change'!$A$106:FX$202,180,FALSE)),0,(VLOOKUP($A62,'Import Peak'!$A$3:FX$99,180,FALSE)-VLOOKUP($A62,'Import Peak Change'!$A$106:FX$202,180,FALSE)))</f>
        <v>0</v>
      </c>
      <c r="FY62" s="6">
        <f>IF(ISERROR(VLOOKUP($A62,'Import Peak'!$A$3:FY$99,181,FALSE)-VLOOKUP($A62,'Import Peak Change'!$A$106:FY$202,181,FALSE)),0,(VLOOKUP($A62,'Import Peak'!$A$3:FY$99,181,FALSE)-VLOOKUP($A62,'Import Peak Change'!$A$106:FY$202,181,FALSE)))</f>
        <v>0</v>
      </c>
      <c r="FZ62" s="6">
        <f>IF(ISERROR(VLOOKUP($A62,'Import Peak'!$A$3:FZ$99,182,FALSE)-VLOOKUP($A62,'Import Peak Change'!$A$106:FZ$202,182,FALSE)),0,(VLOOKUP($A62,'Import Peak'!$A$3:FZ$99,182,FALSE)-VLOOKUP($A62,'Import Peak Change'!$A$106:FZ$202,182,FALSE)))</f>
        <v>0</v>
      </c>
      <c r="GA62" s="6">
        <f>IF(ISERROR(VLOOKUP($A62,'Import Peak'!$A$3:GA$99,183,FALSE)-VLOOKUP($A62,'Import Peak Change'!$A$106:GA$202,183,FALSE)),0,(VLOOKUP($A62,'Import Peak'!$A$3:GA$99,183,FALSE)-VLOOKUP($A62,'Import Peak Change'!$A$106:GA$202,183,FALSE)))</f>
        <v>0</v>
      </c>
      <c r="GB62" s="6">
        <f>IF(ISERROR(VLOOKUP($A62,'Import Peak'!$A$3:GB$99,184,FALSE)-VLOOKUP($A62,'Import Peak Change'!$A$106:GB$202,184,FALSE)),0,(VLOOKUP($A62,'Import Peak'!$A$3:GB$99,184,FALSE)-VLOOKUP($A62,'Import Peak Change'!$A$106:GB$202,184,FALSE)))</f>
        <v>0</v>
      </c>
      <c r="GC62" s="6">
        <f>IF(ISERROR(VLOOKUP($A62,'Import Peak'!$A$3:GC$99,185,FALSE)-VLOOKUP($A62,'Import Peak Change'!$A$106:GC$202,185,FALSE)),0,(VLOOKUP($A62,'Import Peak'!$A$3:GC$99,185,FALSE)-VLOOKUP($A62,'Import Peak Change'!$A$106:GC$202,185,FALSE)))</f>
        <v>0</v>
      </c>
      <c r="GD62" s="6">
        <f>IF(ISERROR(VLOOKUP($A62,'Import Peak'!$A$3:GD$99,186,FALSE)-VLOOKUP($A62,'Import Peak Change'!$A$106:GD$202,186,FALSE)),0,(VLOOKUP($A62,'Import Peak'!$A$3:GD$99,186,FALSE)-VLOOKUP($A62,'Import Peak Change'!$A$106:GD$202,186,FALSE)))</f>
        <v>0</v>
      </c>
      <c r="GE62" s="6">
        <f>IF(ISERROR(VLOOKUP($A62,'Import Peak'!$A$3:GE$99,187,FALSE)-VLOOKUP($A62,'Import Peak Change'!$A$106:GE$202,187,FALSE)),0,(VLOOKUP($A62,'Import Peak'!$A$3:GE$99,187,FALSE)-VLOOKUP($A62,'Import Peak Change'!$A$106:GE$202,187,FALSE)))</f>
        <v>0</v>
      </c>
      <c r="GF62" s="6">
        <f>IF(ISERROR(VLOOKUP($A62,'Import Peak'!$A$3:GF$99,188,FALSE)-VLOOKUP($A62,'Import Peak Change'!$A$106:GF$202,188,FALSE)),0,(VLOOKUP($A62,'Import Peak'!$A$3:GF$99,188,FALSE)-VLOOKUP($A62,'Import Peak Change'!$A$106:GF$202,188,FALSE)))</f>
        <v>0</v>
      </c>
      <c r="GG62" s="6">
        <f>IF(ISERROR(VLOOKUP($A62,'Import Peak'!$A$3:GG$99,189,FALSE)-VLOOKUP($A62,'Import Peak Change'!$A$106:GG$202,189,FALSE)),0,(VLOOKUP($A62,'Import Peak'!$A$3:GG$99,189,FALSE)-VLOOKUP($A62,'Import Peak Change'!$A$106:GG$202,189,FALSE)))</f>
        <v>0</v>
      </c>
      <c r="GH62" s="6">
        <f>IF(ISERROR(VLOOKUP($A62,'Import Peak'!$A$3:GH$99,190,FALSE)-VLOOKUP($A62,'Import Peak Change'!$A$106:GH$202,190,FALSE)),0,(VLOOKUP($A62,'Import Peak'!$A$3:GH$99,190,FALSE)-VLOOKUP($A62,'Import Peak Change'!$A$106:GH$202,190,FALSE)))</f>
        <v>0</v>
      </c>
      <c r="GI62" s="6">
        <f>IF(ISERROR(VLOOKUP($A62,'Import Peak'!$A$3:GI$99,191,FALSE)-VLOOKUP($A62,'Import Peak Change'!$A$106:GI$202,191,FALSE)),0,(VLOOKUP($A62,'Import Peak'!$A$3:GI$99,191,FALSE)-VLOOKUP($A62,'Import Peak Change'!$A$106:GI$202,191,FALSE)))</f>
        <v>0</v>
      </c>
      <c r="GJ62" s="6">
        <f>IF(ISERROR(VLOOKUP($A62,'Import Peak'!$A$3:GJ$99,192,FALSE)-VLOOKUP($A62,'Import Peak Change'!$A$106:GJ$202,192,FALSE)),0,(VLOOKUP($A62,'Import Peak'!$A$3:GJ$99,192,FALSE)-VLOOKUP($A62,'Import Peak Change'!$A$106:GJ$202,192,FALSE)))</f>
        <v>0</v>
      </c>
      <c r="GK62" s="6">
        <f>IF(ISERROR(VLOOKUP($A62,'Import Peak'!$A$3:GK$99,193,FALSE)-VLOOKUP($A62,'Import Peak Change'!$A$106:GK$202,193,FALSE)),0,(VLOOKUP($A62,'Import Peak'!$A$3:GK$99,193,FALSE)-VLOOKUP($A62,'Import Peak Change'!$A$106:GK$202,193,FALSE)))</f>
        <v>0</v>
      </c>
      <c r="GL62" s="6">
        <f>IF(ISERROR(VLOOKUP($A62,'Import Peak'!$A$3:GL$99,194,FALSE)-VLOOKUP($A62,'Import Peak Change'!$A$106:GL$202,194,FALSE)),0,(VLOOKUP($A62,'Import Peak'!$A$3:GL$99,194,FALSE)-VLOOKUP($A62,'Import Peak Change'!$A$106:GL$202,194,FALSE)))</f>
        <v>0</v>
      </c>
      <c r="GM62" s="6">
        <f>IF(ISERROR(VLOOKUP($A62,'Import Peak'!$A$3:GM$99,195,FALSE)-VLOOKUP($A62,'Import Peak Change'!$A$106:GM$202,195,FALSE)),0,(VLOOKUP($A62,'Import Peak'!$A$3:GM$99,195,FALSE)-VLOOKUP($A62,'Import Peak Change'!$A$106:GM$202,195,FALSE)))</f>
        <v>0</v>
      </c>
      <c r="GN62" s="6">
        <f>IF(ISERROR(VLOOKUP($A62,'Import Peak'!$A$3:GN$99,196,FALSE)-VLOOKUP($A62,'Import Peak Change'!$A$106:GN$202,196,FALSE)),0,(VLOOKUP($A62,'Import Peak'!$A$3:GN$99,196,FALSE)-VLOOKUP($A62,'Import Peak Change'!$A$106:GN$202,196,FALSE)))</f>
        <v>0</v>
      </c>
      <c r="GO62" s="6">
        <f>IF(ISERROR(VLOOKUP($A62,'Import Peak'!$A$3:GO$99,197,FALSE)-VLOOKUP($A62,'Import Peak Change'!$A$106:GO$202,197,FALSE)),0,(VLOOKUP($A62,'Import Peak'!$A$3:GO$99,197,FALSE)-VLOOKUP($A62,'Import Peak Change'!$A$106:GO$202,197,FALSE)))</f>
        <v>0</v>
      </c>
      <c r="GP62" s="6">
        <f>IF(ISERROR(VLOOKUP($A62,'Import Peak'!$A$3:GP$99,198,FALSE)-VLOOKUP($A62,'Import Peak Change'!$A$106:GP$202,198,FALSE)),0,(VLOOKUP($A62,'Import Peak'!$A$3:GP$99,198,FALSE)-VLOOKUP($A62,'Import Peak Change'!$A$106:GP$202,198,FALSE)))</f>
        <v>0</v>
      </c>
      <c r="GQ62" s="6">
        <f>IF(ISERROR(VLOOKUP($A62,'Import Peak'!$A$3:GQ$99,199,FALSE)-VLOOKUP($A62,'Import Peak Change'!$A$106:GQ$202,199,FALSE)),0,(VLOOKUP($A62,'Import Peak'!$A$3:GQ$99,199,FALSE)-VLOOKUP($A62,'Import Peak Change'!$A$106:GQ$202,199,FALSE)))</f>
        <v>0</v>
      </c>
      <c r="GR62" s="6">
        <f>IF(ISERROR(VLOOKUP($A62,'Import Peak'!$A$3:GR$99,200,FALSE)-VLOOKUP($A62,'Import Peak Change'!$A$106:GR$202,200,FALSE)),0,(VLOOKUP($A62,'Import Peak'!$A$3:GR$99,200,FALSE)-VLOOKUP($A62,'Import Peak Change'!$A$106:GR$202,200,FALSE)))</f>
        <v>0</v>
      </c>
      <c r="GS62" s="6">
        <f>IF(ISERROR(VLOOKUP($A62,'Import Peak'!$A$3:GS$99,201,FALSE)-VLOOKUP($A62,'Import Peak Change'!$A$106:GS$202,201,FALSE)),0,(VLOOKUP($A62,'Import Peak'!$A$3:GS$99,201,FALSE)-VLOOKUP($A62,'Import Peak Change'!$A$106:GS$202,201,FALSE)))</f>
        <v>0</v>
      </c>
      <c r="GT62" s="6">
        <f>IF(ISERROR(VLOOKUP($A62,'Import Peak'!$A$3:GT$99,202,FALSE)-VLOOKUP($A62,'Import Peak Change'!$A$106:GT$202,202,FALSE)),0,(VLOOKUP($A62,'Import Peak'!$A$3:GT$99,202,FALSE)-VLOOKUP($A62,'Import Peak Change'!$A$106:GT$202,202,FALSE)))</f>
        <v>0</v>
      </c>
      <c r="GU62" s="6">
        <f>IF(ISERROR(VLOOKUP($A62,'Import Peak'!$A$3:GU$99,203,FALSE)-VLOOKUP($A62,'Import Peak Change'!$A$106:GU$202,203,FALSE)),0,(VLOOKUP($A62,'Import Peak'!$A$3:GU$99,203,FALSE)-VLOOKUP($A62,'Import Peak Change'!$A$106:GU$202,203,FALSE)))</f>
        <v>0</v>
      </c>
      <c r="GV62" s="6">
        <f>IF(ISERROR(VLOOKUP($A62,'Import Peak'!$A$3:GV$99,204,FALSE)-VLOOKUP($A62,'Import Peak Change'!$A$106:GV$202,204,FALSE)),0,(VLOOKUP($A62,'Import Peak'!$A$3:GV$99,204,FALSE)-VLOOKUP($A62,'Import Peak Change'!$A$106:GV$202,204,FALSE)))</f>
        <v>0</v>
      </c>
      <c r="GW62" s="6">
        <f>IF(ISERROR(VLOOKUP($A62,'Import Peak'!$A$3:GW$99,205,FALSE)-VLOOKUP($A62,'Import Peak Change'!$A$106:GW$202,205,FALSE)),0,(VLOOKUP($A62,'Import Peak'!$A$3:GW$99,205,FALSE)-VLOOKUP($A62,'Import Peak Change'!$A$106:GW$202,205,FALSE)))</f>
        <v>0</v>
      </c>
      <c r="GX62" s="6">
        <f>IF(ISERROR(VLOOKUP($A62,'Import Peak'!$A$3:GX$99,206,FALSE)-VLOOKUP($A62,'Import Peak Change'!$A$106:GX$202,206,FALSE)),0,(VLOOKUP($A62,'Import Peak'!$A$3:GX$99,206,FALSE)-VLOOKUP($A62,'Import Peak Change'!$A$106:GX$202,206,FALSE)))</f>
        <v>0</v>
      </c>
      <c r="GY62" s="6">
        <f>IF(ISERROR(VLOOKUP($A62,'Import Peak'!$A$3:GY$99,207,FALSE)-VLOOKUP($A62,'Import Peak Change'!$A$106:GY$202,207,FALSE)),0,(VLOOKUP($A62,'Import Peak'!$A$3:GY$99,207,FALSE)-VLOOKUP($A62,'Import Peak Change'!$A$106:GY$202,207,FALSE)))</f>
        <v>0</v>
      </c>
      <c r="GZ62" s="6">
        <f>IF(ISERROR(VLOOKUP($A62,'Import Peak'!$A$3:GZ$99,208,FALSE)-VLOOKUP($A62,'Import Peak Change'!$A$106:GZ$202,208,FALSE)),0,(VLOOKUP($A62,'Import Peak'!$A$3:GZ$99,208,FALSE)-VLOOKUP($A62,'Import Peak Change'!$A$106:GZ$202,208,FALSE)))</f>
        <v>0</v>
      </c>
      <c r="HA62" s="6">
        <f>IF(ISERROR(VLOOKUP($A62,'Import Peak'!$A$3:HA$99,209,FALSE)-VLOOKUP($A62,'Import Peak Change'!$A$106:HA$202,209,FALSE)),0,(VLOOKUP($A62,'Import Peak'!$A$3:HA$99,209,FALSE)-VLOOKUP($A62,'Import Peak Change'!$A$106:HA$202,209,FALSE)))</f>
        <v>0</v>
      </c>
      <c r="HB62" s="6">
        <f>IF(ISERROR(VLOOKUP($A62,'Import Peak'!$A$3:HB$99,210,FALSE)-VLOOKUP($A62,'Import Peak Change'!$A$106:HB$202,210,FALSE)),0,(VLOOKUP($A62,'Import Peak'!$A$3:HB$99,210,FALSE)-VLOOKUP($A62,'Import Peak Change'!$A$106:HB$202,210,FALSE)))</f>
        <v>0</v>
      </c>
      <c r="HC62" s="6">
        <f>IF(ISERROR(VLOOKUP($A62,'Import Peak'!$A$3:HC$99,211,FALSE)-VLOOKUP($A62,'Import Peak Change'!$A$106:HC$202,211,FALSE)),0,(VLOOKUP($A62,'Import Peak'!$A$3:HC$99,211,FALSE)-VLOOKUP($A62,'Import Peak Change'!$A$106:HC$202,211,FALSE)))</f>
        <v>0</v>
      </c>
      <c r="HD62" s="6">
        <f>IF(ISERROR(VLOOKUP($A62,'Import Peak'!$A$3:HD$99,212,FALSE)-VLOOKUP($A62,'Import Peak Change'!$A$106:HD$202,212,FALSE)),0,(VLOOKUP($A62,'Import Peak'!$A$3:HD$99,212,FALSE)-VLOOKUP($A62,'Import Peak Change'!$A$106:HD$202,212,FALSE)))</f>
        <v>0</v>
      </c>
      <c r="HE62" s="6">
        <f>IF(ISERROR(VLOOKUP($A62,'Import Peak'!$A$3:HE$99,213,FALSE)-VLOOKUP($A62,'Import Peak Change'!$A$106:HE$202,213,FALSE)),0,(VLOOKUP($A62,'Import Peak'!$A$3:HE$99,213,FALSE)-VLOOKUP($A62,'Import Peak Change'!$A$106:HE$202,213,FALSE)))</f>
        <v>0</v>
      </c>
      <c r="HF62" s="6">
        <f>IF(ISERROR(VLOOKUP($A62,'Import Peak'!$A$3:HF$99,214,FALSE)-VLOOKUP($A62,'Import Peak Change'!$A$106:HF$202,214,FALSE)),0,(VLOOKUP($A62,'Import Peak'!$A$3:HF$99,214,FALSE)-VLOOKUP($A62,'Import Peak Change'!$A$106:HF$202,214,FALSE)))</f>
        <v>0</v>
      </c>
      <c r="HG62" s="6">
        <f>IF(ISERROR(VLOOKUP($A62,'Import Peak'!$A$3:HG$99,215,FALSE)-VLOOKUP($A62,'Import Peak Change'!$A$106:HG$202,215,FALSE)),0,(VLOOKUP($A62,'Import Peak'!$A$3:HG$99,215,FALSE)-VLOOKUP($A62,'Import Peak Change'!$A$106:HG$202,215,FALSE)))</f>
        <v>0</v>
      </c>
      <c r="HH62" s="6">
        <f>IF(ISERROR(VLOOKUP($A62,'Import Peak'!$A$3:HH$99,216,FALSE)-VLOOKUP($A62,'Import Peak Change'!$A$106:HH$202,216,FALSE)),0,(VLOOKUP($A62,'Import Peak'!$A$3:HH$99,216,FALSE)-VLOOKUP($A62,'Import Peak Change'!$A$106:HH$202,216,FALSE)))</f>
        <v>0</v>
      </c>
      <c r="HI62" s="6">
        <f>IF(ISERROR(VLOOKUP($A62,'Import Peak'!$A$3:HI$99,217,FALSE)-VLOOKUP($A62,'Import Peak Change'!$A$106:HI$202,217,FALSE)),0,(VLOOKUP($A62,'Import Peak'!$A$3:HI$99,217,FALSE)-VLOOKUP($A62,'Import Peak Change'!$A$106:HI$202,217,FALSE)))</f>
        <v>0</v>
      </c>
      <c r="HJ62" s="6">
        <f>IF(ISERROR(VLOOKUP($A62,'Import Peak'!$A$3:HJ$99,218,FALSE)-VLOOKUP($A62,'Import Peak Change'!$A$106:HJ$202,218,FALSE)),0,(VLOOKUP($A62,'Import Peak'!$A$3:HJ$99,218,FALSE)-VLOOKUP($A62,'Import Peak Change'!$A$106:HJ$202,218,FALSE)))</f>
        <v>0</v>
      </c>
      <c r="HK62" s="6">
        <f>IF(ISERROR(VLOOKUP($A62,'Import Peak'!$A$3:HK$99,219,FALSE)-VLOOKUP($A62,'Import Peak Change'!$A$106:HK$202,219,FALSE)),0,(VLOOKUP($A62,'Import Peak'!$A$3:HK$99,219,FALSE)-VLOOKUP($A62,'Import Peak Change'!$A$106:HK$202,219,FALSE)))</f>
        <v>0</v>
      </c>
      <c r="HL62" s="6">
        <f>IF(ISERROR(VLOOKUP($A62,'Import Peak'!$A$3:HL$99,220,FALSE)-VLOOKUP($A62,'Import Peak Change'!$A$106:HL$202,220,FALSE)),0,(VLOOKUP($A62,'Import Peak'!$A$3:HL$99,220,FALSE)-VLOOKUP($A62,'Import Peak Change'!$A$106:HL$202,220,FALSE)))</f>
        <v>0</v>
      </c>
      <c r="HM62" s="6">
        <f>IF(ISERROR(VLOOKUP($A62,'Import Peak'!$A$3:HM$99,221,FALSE)-VLOOKUP($A62,'Import Peak Change'!$A$106:HM$202,221,FALSE)),0,(VLOOKUP($A62,'Import Peak'!$A$3:HM$99,221,FALSE)-VLOOKUP($A62,'Import Peak Change'!$A$106:HM$202,221,FALSE)))</f>
        <v>0</v>
      </c>
      <c r="HN62" s="6">
        <f>IF(ISERROR(VLOOKUP($A62,'Import Peak'!$A$3:HN$99,222,FALSE)-VLOOKUP($A62,'Import Peak Change'!$A$106:HN$202,222,FALSE)),0,(VLOOKUP($A62,'Import Peak'!$A$3:HN$99,222,FALSE)-VLOOKUP($A62,'Import Peak Change'!$A$106:HN$202,222,FALSE)))</f>
        <v>0</v>
      </c>
      <c r="HO62" s="6">
        <f>IF(ISERROR(VLOOKUP($A62,'Import Peak'!$A$3:HO$99,223,FALSE)-VLOOKUP($A62,'Import Peak Change'!$A$106:HO$202,223,FALSE)),0,(VLOOKUP($A62,'Import Peak'!$A$3:HO$99,223,FALSE)-VLOOKUP($A62,'Import Peak Change'!$A$106:HO$202,223,FALSE)))</f>
        <v>0</v>
      </c>
      <c r="HP62" s="6">
        <f>IF(ISERROR(VLOOKUP($A62,'Import Peak'!$A$3:HP$99,224,FALSE)-VLOOKUP($A62,'Import Peak Change'!$A$106:HP$202,224,FALSE)),0,(VLOOKUP($A62,'Import Peak'!$A$3:HP$99,224,FALSE)-VLOOKUP($A62,'Import Peak Change'!$A$106:HP$202,224,FALSE)))</f>
        <v>0</v>
      </c>
      <c r="HQ62" s="6">
        <f>IF(ISERROR(VLOOKUP($A62,'Import Peak'!$A$3:HQ$99,225,FALSE)-VLOOKUP($A62,'Import Peak Change'!$A$106:HQ$202,225,FALSE)),0,(VLOOKUP($A62,'Import Peak'!$A$3:HQ$99,225,FALSE)-VLOOKUP($A62,'Import Peak Change'!$A$106:HQ$202,225,FALSE)))</f>
        <v>0</v>
      </c>
      <c r="HR62" s="6">
        <f>IF(ISERROR(VLOOKUP($A62,'Import Peak'!$A$3:HR$99,226,FALSE)-VLOOKUP($A62,'Import Peak Change'!$A$106:HR$202,226,FALSE)),0,(VLOOKUP($A62,'Import Peak'!$A$3:HR$99,226,FALSE)-VLOOKUP($A62,'Import Peak Change'!$A$106:HR$202,226,FALSE)))</f>
        <v>0</v>
      </c>
      <c r="HS62" s="6">
        <f>IF(ISERROR(VLOOKUP($A62,'Import Peak'!$A$3:HS$99,227,FALSE)-VLOOKUP($A62,'Import Peak Change'!$A$106:HS$202,227,FALSE)),0,(VLOOKUP($A62,'Import Peak'!$A$3:HS$99,227,FALSE)-VLOOKUP($A62,'Import Peak Change'!$A$106:HS$202,227,FALSE)))</f>
        <v>0</v>
      </c>
      <c r="HT62" s="6">
        <f>IF(ISERROR(VLOOKUP($A62,'Import Peak'!$A$3:HT$99,228,FALSE)-VLOOKUP($A62,'Import Peak Change'!$A$106:HT$202,228,FALSE)),0,(VLOOKUP($A62,'Import Peak'!$A$3:HT$99,228,FALSE)-VLOOKUP($A62,'Import Peak Change'!$A$106:HT$202,228,FALSE)))</f>
        <v>0</v>
      </c>
      <c r="HU62" s="6">
        <f>IF(ISERROR(VLOOKUP($A62,'Import Peak'!$A$3:HU$99,229,FALSE)-VLOOKUP($A62,'Import Peak Change'!$A$106:HU$202,229,FALSE)),0,(VLOOKUP($A62,'Import Peak'!$A$3:HU$99,229,FALSE)-VLOOKUP($A62,'Import Peak Change'!$A$106:HU$202,229,FALSE)))</f>
        <v>0</v>
      </c>
      <c r="HV62" s="6">
        <f>IF(ISERROR(VLOOKUP($A62,'Import Peak'!$A$3:HV$99,230,FALSE)-VLOOKUP($A62,'Import Peak Change'!$A$106:HV$202,230,FALSE)),0,(VLOOKUP($A62,'Import Peak'!$A$3:HV$99,230,FALSE)-VLOOKUP($A62,'Import Peak Change'!$A$106:HV$202,230,FALSE)))</f>
        <v>0</v>
      </c>
      <c r="HW62" s="6">
        <f>IF(ISERROR(VLOOKUP($A62,'Import Peak'!$A$3:HW$99,231,FALSE)-VLOOKUP($A62,'Import Peak Change'!$A$106:HW$202,231,FALSE)),0,(VLOOKUP($A62,'Import Peak'!$A$3:HW$99,231,FALSE)-VLOOKUP($A62,'Import Peak Change'!$A$106:HW$202,231,FALSE)))</f>
        <v>0</v>
      </c>
      <c r="HX62" s="6">
        <f>IF(ISERROR(VLOOKUP($A62,'Import Peak'!$A$3:HX$99,232,FALSE)-VLOOKUP($A62,'Import Peak Change'!$A$106:HX$202,232,FALSE)),0,(VLOOKUP($A62,'Import Peak'!$A$3:HX$99,232,FALSE)-VLOOKUP($A62,'Import Peak Change'!$A$106:HX$202,232,FALSE)))</f>
        <v>0</v>
      </c>
      <c r="HY62" s="6">
        <f>IF(ISERROR(VLOOKUP($A62,'Import Peak'!$A$3:HY$99,233,FALSE)-VLOOKUP($A62,'Import Peak Change'!$A$106:HY$202,233,FALSE)),0,(VLOOKUP($A62,'Import Peak'!$A$3:HY$99,233,FALSE)-VLOOKUP($A62,'Import Peak Change'!$A$106:HY$202,233,FALSE)))</f>
        <v>0</v>
      </c>
      <c r="HZ62" s="6">
        <f>IF(ISERROR(VLOOKUP($A62,'Import Peak'!$A$3:HZ$99,234,FALSE)-VLOOKUP($A62,'Import Peak Change'!$A$106:HZ$202,234,FALSE)),0,(VLOOKUP($A62,'Import Peak'!$A$3:HZ$99,234,FALSE)-VLOOKUP($A62,'Import Peak Change'!$A$106:HZ$202,234,FALSE)))</f>
        <v>0</v>
      </c>
      <c r="IA62" s="6">
        <f>IF(ISERROR(VLOOKUP($A62,'Import Peak'!$A$3:IA$99,235,FALSE)-VLOOKUP($A62,'Import Peak Change'!$A$106:IA$202,235,FALSE)),0,(VLOOKUP($A62,'Import Peak'!$A$3:IA$99,235,FALSE)-VLOOKUP($A62,'Import Peak Change'!$A$106:IA$202,235,FALSE)))</f>
        <v>0</v>
      </c>
      <c r="IB62" s="6">
        <f>IF(ISERROR(VLOOKUP($A62,'Import Peak'!$A$3:IB$99,236,FALSE)-VLOOKUP($A62,'Import Peak Change'!$A$106:IB$202,236,FALSE)),0,(VLOOKUP($A62,'Import Peak'!$A$3:IB$99,236,FALSE)-VLOOKUP($A62,'Import Peak Change'!$A$106:IB$202,236,FALSE)))</f>
        <v>0</v>
      </c>
      <c r="IC62" s="6">
        <f>IF(ISERROR(VLOOKUP($A62,'Import Peak'!$A$3:IC$99,237,FALSE)-VLOOKUP($A62,'Import Peak Change'!$A$106:IC$202,237,FALSE)),0,(VLOOKUP($A62,'Import Peak'!$A$3:IC$99,237,FALSE)-VLOOKUP($A62,'Import Peak Change'!$A$106:IC$202,237,FALSE)))</f>
        <v>0</v>
      </c>
      <c r="ID62" s="6">
        <f>IF(ISERROR(VLOOKUP($A62,'Import Peak'!$A$3:ID$99,238,FALSE)-VLOOKUP($A62,'Import Peak Change'!$A$106:ID$202,238,FALSE)),0,(VLOOKUP($A62,'Import Peak'!$A$3:ID$99,238,FALSE)-VLOOKUP($A62,'Import Peak Change'!$A$106:ID$202,238,FALSE)))</f>
        <v>0</v>
      </c>
      <c r="IE62" s="6">
        <f>IF(ISERROR(VLOOKUP($A62,'Import Peak'!$A$3:IE$99,239,FALSE)-VLOOKUP($A62,'Import Peak Change'!$A$106:IE$202,239,FALSE)),0,(VLOOKUP($A62,'Import Peak'!$A$3:IE$99,239,FALSE)-VLOOKUP($A62,'Import Peak Change'!$A$106:IE$202,239,FALSE)))</f>
        <v>0</v>
      </c>
    </row>
    <row r="63" spans="1:239">
      <c r="A63" s="168" t="str">
        <f>IF('Import Peak'!A60=0,"",'Import Peak'!A60)</f>
        <v/>
      </c>
      <c r="B63" s="6"/>
      <c r="C63" s="6"/>
      <c r="D63" s="6"/>
      <c r="E63" s="6"/>
      <c r="F63" s="6"/>
      <c r="G63" s="6">
        <f>IF(ISERROR(VLOOKUP($A63,'Import Peak'!$A$3:G$99,7,FALSE)-VLOOKUP($A63,'Import Peak Change'!$A$106:G$202,7,FALSE)),0,(VLOOKUP($A63,'Import Peak'!$A$3:G$99,7,FALSE)-VLOOKUP($A63,'Import Peak Change'!$A$106:G$202,7,FALSE)))</f>
        <v>0</v>
      </c>
      <c r="H63" s="6">
        <f>IF(ISERROR(VLOOKUP($A63,'Import Peak'!$A$3:H$99,8,FALSE)-VLOOKUP($A63,'Import Peak Change'!$A$106:H$202,8,FALSE)),0,(VLOOKUP($A63,'Import Peak'!$A$3:H$99,8,FALSE)-VLOOKUP($A63,'Import Peak Change'!$A$106:H$202,8,FALSE)))</f>
        <v>0</v>
      </c>
      <c r="I63" s="6">
        <f>IF(ISERROR(VLOOKUP($A63,'Import Peak'!$A$3:I$99,9,FALSE)-VLOOKUP($A63,'Import Peak Change'!$A$106:I$202,9,FALSE)),0,(VLOOKUP($A63,'Import Peak'!$A$3:I$99,9,FALSE)-VLOOKUP($A63,'Import Peak Change'!$A$106:I$202,9,FALSE)))</f>
        <v>0</v>
      </c>
      <c r="J63" s="6">
        <f>IF(ISERROR(VLOOKUP($A63,'Import Peak'!$A$3:J$99,10,FALSE)-VLOOKUP($A63,'Import Peak Change'!$A$106:J$202,10,FALSE)),0,(VLOOKUP($A63,'Import Peak'!$A$3:J$99,10,FALSE)-VLOOKUP($A63,'Import Peak Change'!$A$106:J$202,10,FALSE)))</f>
        <v>0</v>
      </c>
      <c r="K63" s="6">
        <f>IF(ISERROR(VLOOKUP($A63,'Import Peak'!$A$3:K$99,11,FALSE)-VLOOKUP($A63,'Import Peak Change'!$A$106:K$202,11,FALSE)),0,(VLOOKUP($A63,'Import Peak'!$A$3:K$99,11,FALSE)-VLOOKUP($A63,'Import Peak Change'!$A$106:K$202,11,FALSE)))</f>
        <v>0</v>
      </c>
      <c r="L63" s="6">
        <f>IF(ISERROR(VLOOKUP($A63,'Import Peak'!$A$3:L$99,12,FALSE)-VLOOKUP($A63,'Import Peak Change'!$A$106:L$202,12,FALSE)),0,(VLOOKUP($A63,'Import Peak'!$A$3:L$99,12,FALSE)-VLOOKUP($A63,'Import Peak Change'!$A$106:L$202,12,FALSE)))</f>
        <v>0</v>
      </c>
      <c r="M63" s="6">
        <f>IF(ISERROR(VLOOKUP($A63,'Import Peak'!$A$3:M$99,13,FALSE)-VLOOKUP($A63,'Import Peak Change'!$A$106:M$202,13,FALSE)),0,(VLOOKUP($A63,'Import Peak'!$A$3:M$99,13,FALSE)-VLOOKUP($A63,'Import Peak Change'!$A$106:M$202,13,FALSE)))</f>
        <v>0</v>
      </c>
      <c r="N63" s="6">
        <f>IF(ISERROR(VLOOKUP($A63,'Import Peak'!$A$3:N$99,14,FALSE)-VLOOKUP($A63,'Import Peak Change'!$A$106:N$202,14,FALSE)),0,(VLOOKUP($A63,'Import Peak'!$A$3:N$99,14,FALSE)-VLOOKUP($A63,'Import Peak Change'!$A$106:N$202,14,FALSE)))</f>
        <v>0</v>
      </c>
      <c r="O63" s="6">
        <f>IF(ISERROR(VLOOKUP($A63,'Import Peak'!$A$3:O$99,15,FALSE)-VLOOKUP($A63,'Import Peak Change'!$A$106:O$202,15,FALSE)),0,(VLOOKUP($A63,'Import Peak'!$A$3:O$99,15,FALSE)-VLOOKUP($A63,'Import Peak Change'!$A$106:O$202,15,FALSE)))</f>
        <v>0</v>
      </c>
      <c r="P63" s="6">
        <f>IF(ISERROR(VLOOKUP($A63,'Import Peak'!$A$3:P$99,16,FALSE)-VLOOKUP($A63,'Import Peak Change'!$A$106:P$202,16,FALSE)),0,(VLOOKUP($A63,'Import Peak'!$A$3:P$99,16,FALSE)-VLOOKUP($A63,'Import Peak Change'!$A$106:P$202,16,FALSE)))</f>
        <v>0</v>
      </c>
      <c r="Q63" s="6">
        <f>IF(ISERROR(VLOOKUP($A63,'Import Peak'!$A$3:Q$99,17,FALSE)-VLOOKUP($A63,'Import Peak Change'!$A$106:Q$202,17,FALSE)),0,(VLOOKUP($A63,'Import Peak'!$A$3:Q$99,17,FALSE)-VLOOKUP($A63,'Import Peak Change'!$A$106:Q$202,17,FALSE)))</f>
        <v>0</v>
      </c>
      <c r="R63" s="6">
        <f>IF(ISERROR(VLOOKUP($A63,'Import Peak'!$A$3:R$99,18,FALSE)-VLOOKUP($A63,'Import Peak Change'!$A$106:R$202,18,FALSE)),0,(VLOOKUP($A63,'Import Peak'!$A$3:R$99,18,FALSE)-VLOOKUP($A63,'Import Peak Change'!$A$106:R$202,18,FALSE)))</f>
        <v>0</v>
      </c>
      <c r="S63" s="6">
        <f>IF(ISERROR(VLOOKUP($A63,'Import Peak'!$A$3:S$99,19,FALSE)-VLOOKUP($A63,'Import Peak Change'!$A$106:S$202,19,FALSE)),0,(VLOOKUP($A63,'Import Peak'!$A$3:S$99,19,FALSE)-VLOOKUP($A63,'Import Peak Change'!$A$106:S$202,19,FALSE)))</f>
        <v>0</v>
      </c>
      <c r="T63" s="6">
        <f>IF(ISERROR(VLOOKUP($A63,'Import Peak'!$A$3:T$99,20,FALSE)-VLOOKUP($A63,'Import Peak Change'!$A$106:T$202,20,FALSE)),0,(VLOOKUP($A63,'Import Peak'!$A$3:T$99,20,FALSE)-VLOOKUP($A63,'Import Peak Change'!$A$106:T$202,20,FALSE)))</f>
        <v>0</v>
      </c>
      <c r="U63" s="6">
        <f>IF(ISERROR(VLOOKUP($A63,'Import Peak'!$A$3:U$99,21,FALSE)-VLOOKUP($A63,'Import Peak Change'!$A$106:U$202,21,FALSE)),0,(VLOOKUP($A63,'Import Peak'!$A$3:U$99,21,FALSE)-VLOOKUP($A63,'Import Peak Change'!$A$106:U$202,21,FALSE)))</f>
        <v>0</v>
      </c>
      <c r="V63" s="6">
        <f>IF(ISERROR(VLOOKUP($A63,'Import Peak'!$A$3:V$99,22,FALSE)-VLOOKUP($A63,'Import Peak Change'!$A$106:V$202,22,FALSE)),0,(VLOOKUP($A63,'Import Peak'!$A$3:V$99,22,FALSE)-VLOOKUP($A63,'Import Peak Change'!$A$106:V$202,22,FALSE)))</f>
        <v>0</v>
      </c>
      <c r="W63" s="6">
        <f>IF(ISERROR(VLOOKUP($A63,'Import Peak'!$A$3:W$99,23,FALSE)-VLOOKUP($A63,'Import Peak Change'!$A$106:W$202,23,FALSE)),0,(VLOOKUP($A63,'Import Peak'!$A$3:W$99,23,FALSE)-VLOOKUP($A63,'Import Peak Change'!$A$106:W$202,23,FALSE)))</f>
        <v>0</v>
      </c>
      <c r="X63" s="6">
        <f>IF(ISERROR(VLOOKUP($A63,'Import Peak'!$A$3:X$99,24,FALSE)-VLOOKUP($A63,'Import Peak Change'!$A$106:X$202,24,FALSE)),0,(VLOOKUP($A63,'Import Peak'!$A$3:X$99,24,FALSE)-VLOOKUP($A63,'Import Peak Change'!$A$106:X$202,24,FALSE)))</f>
        <v>0</v>
      </c>
      <c r="Y63" s="6">
        <f>IF(ISERROR(VLOOKUP($A63,'Import Peak'!$A$3:Y$99,25,FALSE)-VLOOKUP($A63,'Import Peak Change'!$A$106:Y$202,25,FALSE)),0,(VLOOKUP($A63,'Import Peak'!$A$3:Y$99,25,FALSE)-VLOOKUP($A63,'Import Peak Change'!$A$106:Y$202,25,FALSE)))</f>
        <v>0</v>
      </c>
      <c r="Z63" s="6">
        <f>IF(ISERROR(VLOOKUP($A63,'Import Peak'!$A$3:Z$99,26,FALSE)-VLOOKUP($A63,'Import Peak Change'!$A$106:Z$202,26,FALSE)),0,(VLOOKUP($A63,'Import Peak'!$A$3:Z$99,26,FALSE)-VLOOKUP($A63,'Import Peak Change'!$A$106:Z$202,26,FALSE)))</f>
        <v>0</v>
      </c>
      <c r="AA63" s="6">
        <f>IF(ISERROR(VLOOKUP($A63,'Import Peak'!$A$3:AA$99,27,FALSE)-VLOOKUP($A63,'Import Peak Change'!$A$106:AA$202,27,FALSE)),0,(VLOOKUP($A63,'Import Peak'!$A$3:AA$99,27,FALSE)-VLOOKUP($A63,'Import Peak Change'!$A$106:AA$202,27,FALSE)))</f>
        <v>0</v>
      </c>
      <c r="AB63" s="6">
        <f>IF(ISERROR(VLOOKUP($A63,'Import Peak'!$A$3:AB$99,28,FALSE)-VLOOKUP($A63,'Import Peak Change'!$A$106:AB$202,28,FALSE)),0,(VLOOKUP($A63,'Import Peak'!$A$3:AB$99,28,FALSE)-VLOOKUP($A63,'Import Peak Change'!$A$106:AB$202,28,FALSE)))</f>
        <v>0</v>
      </c>
      <c r="AC63" s="6">
        <f>IF(ISERROR(VLOOKUP($A63,'Import Peak'!$A$3:AC$99,29,FALSE)-VLOOKUP($A63,'Import Peak Change'!$A$106:AC$202,29,FALSE)),0,(VLOOKUP($A63,'Import Peak'!$A$3:AC$99,29,FALSE)-VLOOKUP($A63,'Import Peak Change'!$A$106:AC$202,29,FALSE)))</f>
        <v>0</v>
      </c>
      <c r="AD63" s="6">
        <f>IF(ISERROR(VLOOKUP($A63,'Import Peak'!$A$3:AD$99,30,FALSE)-VLOOKUP($A63,'Import Peak Change'!$A$106:AD$202,30,FALSE)),0,(VLOOKUP($A63,'Import Peak'!$A$3:AD$99,30,FALSE)-VLOOKUP($A63,'Import Peak Change'!$A$106:AD$202,30,FALSE)))</f>
        <v>0</v>
      </c>
      <c r="AE63" s="6">
        <f>IF(ISERROR(VLOOKUP($A63,'Import Peak'!$A$3:AE$99,31,FALSE)-VLOOKUP($A63,'Import Peak Change'!$A$106:AE$202,31,FALSE)),0,(VLOOKUP($A63,'Import Peak'!$A$3:AE$99,31,FALSE)-VLOOKUP($A63,'Import Peak Change'!$A$106:AE$202,31,FALSE)))</f>
        <v>0</v>
      </c>
      <c r="AF63" s="6">
        <f>IF(ISERROR(VLOOKUP($A63,'Import Peak'!$A$3:AF$99,32,FALSE)-VLOOKUP($A63,'Import Peak Change'!$A$106:AF$202,32,FALSE)),0,(VLOOKUP($A63,'Import Peak'!$A$3:AF$99,32,FALSE)-VLOOKUP($A63,'Import Peak Change'!$A$106:AF$202,32,FALSE)))</f>
        <v>0</v>
      </c>
      <c r="AG63" s="6">
        <f>IF(ISERROR(VLOOKUP($A63,'Import Peak'!$A$3:AG$99,33,FALSE)-VLOOKUP($A63,'Import Peak Change'!$A$106:AG$202,33,FALSE)),0,(VLOOKUP($A63,'Import Peak'!$A$3:AG$99,33,FALSE)-VLOOKUP($A63,'Import Peak Change'!$A$106:AG$202,33,FALSE)))</f>
        <v>0</v>
      </c>
      <c r="AH63" s="6">
        <f>IF(ISERROR(VLOOKUP($A63,'Import Peak'!$A$3:AH$99,34,FALSE)-VLOOKUP($A63,'Import Peak Change'!$A$106:AH$202,34,FALSE)),0,(VLOOKUP($A63,'Import Peak'!$A$3:AH$99,34,FALSE)-VLOOKUP($A63,'Import Peak Change'!$A$106:AH$202,34,FALSE)))</f>
        <v>0</v>
      </c>
      <c r="AI63" s="6">
        <f>IF(ISERROR(VLOOKUP($A63,'Import Peak'!$A$3:AI$99,35,FALSE)-VLOOKUP($A63,'Import Peak Change'!$A$106:AI$202,35,FALSE)),0,(VLOOKUP($A63,'Import Peak'!$A$3:AI$99,35,FALSE)-VLOOKUP($A63,'Import Peak Change'!$A$106:AI$202,35,FALSE)))</f>
        <v>0</v>
      </c>
      <c r="AJ63" s="6">
        <f>IF(ISERROR(VLOOKUP($A63,'Import Peak'!$A$3:AJ$99,36,FALSE)-VLOOKUP($A63,'Import Peak Change'!$A$106:AJ$202,36,FALSE)),0,(VLOOKUP($A63,'Import Peak'!$A$3:AJ$99,36,FALSE)-VLOOKUP($A63,'Import Peak Change'!$A$106:AJ$202,36,FALSE)))</f>
        <v>0</v>
      </c>
      <c r="AK63" s="6">
        <f>IF(ISERROR(VLOOKUP($A63,'Import Peak'!$A$3:AK$99,37,FALSE)-VLOOKUP($A63,'Import Peak Change'!$A$106:AK$202,37,FALSE)),0,(VLOOKUP($A63,'Import Peak'!$A$3:AK$99,37,FALSE)-VLOOKUP($A63,'Import Peak Change'!$A$106:AK$202,37,FALSE)))</f>
        <v>0</v>
      </c>
      <c r="AL63" s="6">
        <f>IF(ISERROR(VLOOKUP($A63,'Import Peak'!$A$3:AL$99,38,FALSE)-VLOOKUP($A63,'Import Peak Change'!$A$106:AL$202,38,FALSE)),0,(VLOOKUP($A63,'Import Peak'!$A$3:AL$99,38,FALSE)-VLOOKUP($A63,'Import Peak Change'!$A$106:AL$202,38,FALSE)))</f>
        <v>0</v>
      </c>
      <c r="AM63" s="6">
        <f>IF(ISERROR(VLOOKUP($A63,'Import Peak'!$A$3:AM$99,39,FALSE)-VLOOKUP($A63,'Import Peak Change'!$A$106:AM$202,39,FALSE)),0,(VLOOKUP($A63,'Import Peak'!$A$3:AM$99,39,FALSE)-VLOOKUP($A63,'Import Peak Change'!$A$106:AM$202,39,FALSE)))</f>
        <v>0</v>
      </c>
      <c r="AN63" s="6">
        <f>IF(ISERROR(VLOOKUP($A63,'Import Peak'!$A$3:AN$99,40,FALSE)-VLOOKUP($A63,'Import Peak Change'!$A$106:AN$202,40,FALSE)),0,(VLOOKUP($A63,'Import Peak'!$A$3:AN$99,40,FALSE)-VLOOKUP($A63,'Import Peak Change'!$A$106:AN$202,40,FALSE)))</f>
        <v>0</v>
      </c>
      <c r="AO63" s="6">
        <f>IF(ISERROR(VLOOKUP($A63,'Import Peak'!$A$3:AO$99,41,FALSE)-VLOOKUP($A63,'Import Peak Change'!$A$106:AO$202,41,FALSE)),0,(VLOOKUP($A63,'Import Peak'!$A$3:AO$99,41,FALSE)-VLOOKUP($A63,'Import Peak Change'!$A$106:AO$202,41,FALSE)))</f>
        <v>0</v>
      </c>
      <c r="AP63" s="6">
        <f>IF(ISERROR(VLOOKUP($A63,'Import Peak'!$A$3:AP$99,42,FALSE)-VLOOKUP($A63,'Import Peak Change'!$A$106:AP$202,42,FALSE)),0,(VLOOKUP($A63,'Import Peak'!$A$3:AP$99,42,FALSE)-VLOOKUP($A63,'Import Peak Change'!$A$106:AP$202,42,FALSE)))</f>
        <v>0</v>
      </c>
      <c r="AQ63" s="6">
        <f>IF(ISERROR(VLOOKUP($A63,'Import Peak'!$A$3:AQ$99,43,FALSE)-VLOOKUP($A63,'Import Peak Change'!$A$106:AQ$202,43,FALSE)),0,(VLOOKUP($A63,'Import Peak'!$A$3:AQ$99,43,FALSE)-VLOOKUP($A63,'Import Peak Change'!$A$106:AQ$202,43,FALSE)))</f>
        <v>0</v>
      </c>
      <c r="AR63" s="6">
        <f>IF(ISERROR(VLOOKUP($A63,'Import Peak'!$A$3:AR$99,44,FALSE)-VLOOKUP($A63,'Import Peak Change'!$A$106:AR$202,44,FALSE)),0,(VLOOKUP($A63,'Import Peak'!$A$3:AR$99,44,FALSE)-VLOOKUP($A63,'Import Peak Change'!$A$106:AR$202,44,FALSE)))</f>
        <v>0</v>
      </c>
      <c r="AS63" s="6">
        <f>IF(ISERROR(VLOOKUP($A63,'Import Peak'!$A$3:AS$99,45,FALSE)-VLOOKUP($A63,'Import Peak Change'!$A$106:AS$202,45,FALSE)),0,(VLOOKUP($A63,'Import Peak'!$A$3:AS$99,45,FALSE)-VLOOKUP($A63,'Import Peak Change'!$A$106:AS$202,45,FALSE)))</f>
        <v>0</v>
      </c>
      <c r="AT63" s="6">
        <f>IF(ISERROR(VLOOKUP($A63,'Import Peak'!$A$3:AT$99,46,FALSE)-VLOOKUP($A63,'Import Peak Change'!$A$106:AT$202,46,FALSE)),0,(VLOOKUP($A63,'Import Peak'!$A$3:AT$99,46,FALSE)-VLOOKUP($A63,'Import Peak Change'!$A$106:AT$202,46,FALSE)))</f>
        <v>0</v>
      </c>
      <c r="AU63" s="6">
        <f>IF(ISERROR(VLOOKUP($A63,'Import Peak'!$A$3:AU$99,47,FALSE)-VLOOKUP($A63,'Import Peak Change'!$A$106:AU$202,47,FALSE)),0,(VLOOKUP($A63,'Import Peak'!$A$3:AU$99,47,FALSE)-VLOOKUP($A63,'Import Peak Change'!$A$106:AU$202,47,FALSE)))</f>
        <v>0</v>
      </c>
      <c r="AV63" s="6">
        <f>IF(ISERROR(VLOOKUP($A63,'Import Peak'!$A$3:AV$99,48,FALSE)-VLOOKUP($A63,'Import Peak Change'!$A$106:AV$202,48,FALSE)),0,(VLOOKUP($A63,'Import Peak'!$A$3:AV$99,48,FALSE)-VLOOKUP($A63,'Import Peak Change'!$A$106:AV$202,48,FALSE)))</f>
        <v>0</v>
      </c>
      <c r="AW63" s="6">
        <f>IF(ISERROR(VLOOKUP($A63,'Import Peak'!$A$3:AW$99,49,FALSE)-VLOOKUP($A63,'Import Peak Change'!$A$106:AW$202,49,FALSE)),0,(VLOOKUP($A63,'Import Peak'!$A$3:AW$99,49,FALSE)-VLOOKUP($A63,'Import Peak Change'!$A$106:AW$202,49,FALSE)))</f>
        <v>0</v>
      </c>
      <c r="AX63" s="6">
        <f>IF(ISERROR(VLOOKUP($A63,'Import Peak'!$A$3:AX$99,50,FALSE)-VLOOKUP($A63,'Import Peak Change'!$A$106:AX$202,50,FALSE)),0,(VLOOKUP($A63,'Import Peak'!$A$3:AX$99,50,FALSE)-VLOOKUP($A63,'Import Peak Change'!$A$106:AX$202,50,FALSE)))</f>
        <v>0</v>
      </c>
      <c r="AY63" s="6">
        <f>IF(ISERROR(VLOOKUP($A63,'Import Peak'!$A$3:AY$99,51,FALSE)-VLOOKUP($A63,'Import Peak Change'!$A$106:AY$202,51,FALSE)),0,(VLOOKUP($A63,'Import Peak'!$A$3:AY$99,51,FALSE)-VLOOKUP($A63,'Import Peak Change'!$A$106:AY$202,51,FALSE)))</f>
        <v>0</v>
      </c>
      <c r="AZ63" s="6">
        <f>IF(ISERROR(VLOOKUP($A63,'Import Peak'!$A$3:AZ$99,52,FALSE)-VLOOKUP($A63,'Import Peak Change'!$A$106:AZ$202,52,FALSE)),0,(VLOOKUP($A63,'Import Peak'!$A$3:AZ$99,52,FALSE)-VLOOKUP($A63,'Import Peak Change'!$A$106:AZ$202,52,FALSE)))</f>
        <v>0</v>
      </c>
      <c r="BA63" s="6">
        <f>IF(ISERROR(VLOOKUP($A63,'Import Peak'!$A$3:BA$99,53,FALSE)-VLOOKUP($A63,'Import Peak Change'!$A$106:BA$202,53,FALSE)),0,(VLOOKUP($A63,'Import Peak'!$A$3:BA$99,53,FALSE)-VLOOKUP($A63,'Import Peak Change'!$A$106:BA$202,53,FALSE)))</f>
        <v>0</v>
      </c>
      <c r="BB63" s="6">
        <f>IF(ISERROR(VLOOKUP($A63,'Import Peak'!$A$3:BB$99,54,FALSE)-VLOOKUP($A63,'Import Peak Change'!$A$106:BB$202,54,FALSE)),0,(VLOOKUP($A63,'Import Peak'!$A$3:BB$99,54,FALSE)-VLOOKUP($A63,'Import Peak Change'!$A$106:BB$202,54,FALSE)))</f>
        <v>0</v>
      </c>
      <c r="BC63" s="6">
        <f>IF(ISERROR(VLOOKUP($A63,'Import Peak'!$A$3:BC$99,55,FALSE)-VLOOKUP($A63,'Import Peak Change'!$A$106:BC$202,55,FALSE)),0,(VLOOKUP($A63,'Import Peak'!$A$3:BC$99,55,FALSE)-VLOOKUP($A63,'Import Peak Change'!$A$106:BC$202,55,FALSE)))</f>
        <v>0</v>
      </c>
      <c r="BD63" s="6">
        <f>IF(ISERROR(VLOOKUP($A63,'Import Peak'!$A$3:BD$99,56,FALSE)-VLOOKUP($A63,'Import Peak Change'!$A$106:BD$202,56,FALSE)),0,(VLOOKUP($A63,'Import Peak'!$A$3:BD$99,56,FALSE)-VLOOKUP($A63,'Import Peak Change'!$A$106:BD$202,56,FALSE)))</f>
        <v>0</v>
      </c>
      <c r="BE63" s="6">
        <f>IF(ISERROR(VLOOKUP($A63,'Import Peak'!$A$3:BE$99,57,FALSE)-VLOOKUP($A63,'Import Peak Change'!$A$106:BE$202,57,FALSE)),0,(VLOOKUP($A63,'Import Peak'!$A$3:BE$99,57,FALSE)-VLOOKUP($A63,'Import Peak Change'!$A$106:BE$202,57,FALSE)))</f>
        <v>0</v>
      </c>
      <c r="BF63" s="6">
        <f>IF(ISERROR(VLOOKUP($A63,'Import Peak'!$A$3:BF$99,58,FALSE)-VLOOKUP($A63,'Import Peak Change'!$A$106:BF$202,58,FALSE)),0,(VLOOKUP($A63,'Import Peak'!$A$3:BF$99,58,FALSE)-VLOOKUP($A63,'Import Peak Change'!$A$106:BF$202,58,FALSE)))</f>
        <v>0</v>
      </c>
      <c r="BG63" s="6">
        <f>IF(ISERROR(VLOOKUP($A63,'Import Peak'!$A$3:BG$99,59,FALSE)-VLOOKUP($A63,'Import Peak Change'!$A$106:BG$202,59,FALSE)),0,(VLOOKUP($A63,'Import Peak'!$A$3:BG$99,59,FALSE)-VLOOKUP($A63,'Import Peak Change'!$A$106:BG$202,59,FALSE)))</f>
        <v>0</v>
      </c>
      <c r="BH63" s="6">
        <f>IF(ISERROR(VLOOKUP($A63,'Import Peak'!$A$3:BH$99,60,FALSE)-VLOOKUP($A63,'Import Peak Change'!$A$106:BH$202,60,FALSE)),0,(VLOOKUP($A63,'Import Peak'!$A$3:BH$99,60,FALSE)-VLOOKUP($A63,'Import Peak Change'!$A$106:BH$202,60,FALSE)))</f>
        <v>0</v>
      </c>
      <c r="BI63" s="6">
        <f>IF(ISERROR(VLOOKUP($A63,'Import Peak'!$A$3:BI$99,61,FALSE)-VLOOKUP($A63,'Import Peak Change'!$A$106:BI$202,61,FALSE)),0,(VLOOKUP($A63,'Import Peak'!$A$3:BI$99,61,FALSE)-VLOOKUP($A63,'Import Peak Change'!$A$106:BI$202,61,FALSE)))</f>
        <v>0</v>
      </c>
      <c r="BJ63" s="6">
        <f>IF(ISERROR(VLOOKUP($A63,'Import Peak'!$A$3:BJ$99,62,FALSE)-VLOOKUP($A63,'Import Peak Change'!$A$106:BJ$202,62,FALSE)),0,(VLOOKUP($A63,'Import Peak'!$A$3:BJ$99,62,FALSE)-VLOOKUP($A63,'Import Peak Change'!$A$106:BJ$202,62,FALSE)))</f>
        <v>0</v>
      </c>
      <c r="BK63" s="6">
        <f>IF(ISERROR(VLOOKUP($A63,'Import Peak'!$A$3:BK$99,63,FALSE)-VLOOKUP($A63,'Import Peak Change'!$A$106:BK$202,63,FALSE)),0,(VLOOKUP($A63,'Import Peak'!$A$3:BK$99,63,FALSE)-VLOOKUP($A63,'Import Peak Change'!$A$106:BK$202,63,FALSE)))</f>
        <v>0</v>
      </c>
      <c r="BL63" s="6">
        <f>IF(ISERROR(VLOOKUP($A63,'Import Peak'!$A$3:BL$99,64,FALSE)-VLOOKUP($A63,'Import Peak Change'!$A$106:BL$202,64,FALSE)),0,(VLOOKUP($A63,'Import Peak'!$A$3:BL$99,64,FALSE)-VLOOKUP($A63,'Import Peak Change'!$A$106:BL$202,64,FALSE)))</f>
        <v>0</v>
      </c>
      <c r="BM63" s="6">
        <f>IF(ISERROR(VLOOKUP($A63,'Import Peak'!$A$3:BM$99,65,FALSE)-VLOOKUP($A63,'Import Peak Change'!$A$106:BM$202,65,FALSE)),0,(VLOOKUP($A63,'Import Peak'!$A$3:BM$99,65,FALSE)-VLOOKUP($A63,'Import Peak Change'!$A$106:BM$202,65,FALSE)))</f>
        <v>0</v>
      </c>
      <c r="BN63" s="6">
        <f>IF(ISERROR(VLOOKUP($A63,'Import Peak'!$A$3:BN$99,66,FALSE)-VLOOKUP($A63,'Import Peak Change'!$A$106:BN$202,66,FALSE)),0,(VLOOKUP($A63,'Import Peak'!$A$3:BN$99,66,FALSE)-VLOOKUP($A63,'Import Peak Change'!$A$106:BN$202,66,FALSE)))</f>
        <v>0</v>
      </c>
      <c r="BO63" s="6">
        <f>IF(ISERROR(VLOOKUP($A63,'Import Peak'!$A$3:BO$99,67,FALSE)-VLOOKUP($A63,'Import Peak Change'!$A$106:BO$202,67,FALSE)),0,(VLOOKUP($A63,'Import Peak'!$A$3:BO$99,67,FALSE)-VLOOKUP($A63,'Import Peak Change'!$A$106:BO$202,67,FALSE)))</f>
        <v>0</v>
      </c>
      <c r="BP63" s="6">
        <f>IF(ISERROR(VLOOKUP($A63,'Import Peak'!$A$3:BP$99,68,FALSE)-VLOOKUP($A63,'Import Peak Change'!$A$106:BP$202,68,FALSE)),0,(VLOOKUP($A63,'Import Peak'!$A$3:BP$99,68,FALSE)-VLOOKUP($A63,'Import Peak Change'!$A$106:BP$202,68,FALSE)))</f>
        <v>0</v>
      </c>
      <c r="BQ63" s="6">
        <f>IF(ISERROR(VLOOKUP($A63,'Import Peak'!$A$3:BQ$99,69,FALSE)-VLOOKUP($A63,'Import Peak Change'!$A$106:BQ$202,69,FALSE)),0,(VLOOKUP($A63,'Import Peak'!$A$3:BQ$99,69,FALSE)-VLOOKUP($A63,'Import Peak Change'!$A$106:BQ$202,69,FALSE)))</f>
        <v>0</v>
      </c>
      <c r="BR63" s="6">
        <f>IF(ISERROR(VLOOKUP($A63,'Import Peak'!$A$3:BR$99,70,FALSE)-VLOOKUP($A63,'Import Peak Change'!$A$106:BR$202,70,FALSE)),0,(VLOOKUP($A63,'Import Peak'!$A$3:BR$99,70,FALSE)-VLOOKUP($A63,'Import Peak Change'!$A$106:BR$202,70,FALSE)))</f>
        <v>0</v>
      </c>
      <c r="BS63" s="6">
        <f>IF(ISERROR(VLOOKUP($A63,'Import Peak'!$A$3:BS$99,71,FALSE)-VLOOKUP($A63,'Import Peak Change'!$A$106:BS$202,71,FALSE)),0,(VLOOKUP($A63,'Import Peak'!$A$3:BS$99,71,FALSE)-VLOOKUP($A63,'Import Peak Change'!$A$106:BS$202,71,FALSE)))</f>
        <v>0</v>
      </c>
      <c r="BT63" s="6">
        <f>IF(ISERROR(VLOOKUP($A63,'Import Peak'!$A$3:BT$99,72,FALSE)-VLOOKUP($A63,'Import Peak Change'!$A$106:BT$202,72,FALSE)),0,(VLOOKUP($A63,'Import Peak'!$A$3:BT$99,72,FALSE)-VLOOKUP($A63,'Import Peak Change'!$A$106:BT$202,72,FALSE)))</f>
        <v>0</v>
      </c>
      <c r="BU63" s="6">
        <f>IF(ISERROR(VLOOKUP($A63,'Import Peak'!$A$3:BU$99,73,FALSE)-VLOOKUP($A63,'Import Peak Change'!$A$106:BU$202,73,FALSE)),0,(VLOOKUP($A63,'Import Peak'!$A$3:BU$99,73,FALSE)-VLOOKUP($A63,'Import Peak Change'!$A$106:BU$202,73,FALSE)))</f>
        <v>0</v>
      </c>
      <c r="BV63" s="6">
        <f>IF(ISERROR(VLOOKUP($A63,'Import Peak'!$A$3:BV$99,74,FALSE)-VLOOKUP($A63,'Import Peak Change'!$A$106:BV$202,74,FALSE)),0,(VLOOKUP($A63,'Import Peak'!$A$3:BV$99,74,FALSE)-VLOOKUP($A63,'Import Peak Change'!$A$106:BV$202,74,FALSE)))</f>
        <v>0</v>
      </c>
      <c r="BW63" s="6">
        <f>IF(ISERROR(VLOOKUP($A63,'Import Peak'!$A$3:BW$99,75,FALSE)-VLOOKUP($A63,'Import Peak Change'!$A$106:BW$202,75,FALSE)),0,(VLOOKUP($A63,'Import Peak'!$A$3:BW$99,75,FALSE)-VLOOKUP($A63,'Import Peak Change'!$A$106:BW$202,75,FALSE)))</f>
        <v>0</v>
      </c>
      <c r="BX63" s="6">
        <f>IF(ISERROR(VLOOKUP($A63,'Import Peak'!$A$3:BX$99,76,FALSE)-VLOOKUP($A63,'Import Peak Change'!$A$106:BX$202,76,FALSE)),0,(VLOOKUP($A63,'Import Peak'!$A$3:BX$99,76,FALSE)-VLOOKUP($A63,'Import Peak Change'!$A$106:BX$202,76,FALSE)))</f>
        <v>0</v>
      </c>
      <c r="BY63" s="6">
        <f>IF(ISERROR(VLOOKUP($A63,'Import Peak'!$A$3:BY$99,77,FALSE)-VLOOKUP($A63,'Import Peak Change'!$A$106:BY$202,77,FALSE)),0,(VLOOKUP($A63,'Import Peak'!$A$3:BY$99,77,FALSE)-VLOOKUP($A63,'Import Peak Change'!$A$106:BY$202,77,FALSE)))</f>
        <v>0</v>
      </c>
      <c r="BZ63" s="6">
        <f>IF(ISERROR(VLOOKUP($A63,'Import Peak'!$A$3:BZ$99,78,FALSE)-VLOOKUP($A63,'Import Peak Change'!$A$106:BZ$202,78,FALSE)),0,(VLOOKUP($A63,'Import Peak'!$A$3:BZ$99,78,FALSE)-VLOOKUP($A63,'Import Peak Change'!$A$106:BZ$202,78,FALSE)))</f>
        <v>0</v>
      </c>
      <c r="CA63" s="6">
        <f>IF(ISERROR(VLOOKUP($A63,'Import Peak'!$A$3:CA$99,79,FALSE)-VLOOKUP($A63,'Import Peak Change'!$A$106:CA$202,79,FALSE)),0,(VLOOKUP($A63,'Import Peak'!$A$3:CA$99,79,FALSE)-VLOOKUP($A63,'Import Peak Change'!$A$106:CA$202,79,FALSE)))</f>
        <v>0</v>
      </c>
      <c r="CB63" s="6">
        <f>IF(ISERROR(VLOOKUP($A63,'Import Peak'!$A$3:CB$99,80,FALSE)-VLOOKUP($A63,'Import Peak Change'!$A$106:CB$202,80,FALSE)),0,(VLOOKUP($A63,'Import Peak'!$A$3:CB$99,80,FALSE)-VLOOKUP($A63,'Import Peak Change'!$A$106:CB$202,80,FALSE)))</f>
        <v>0</v>
      </c>
      <c r="CC63" s="6">
        <f>IF(ISERROR(VLOOKUP($A63,'Import Peak'!$A$3:CC$99,81,FALSE)-VLOOKUP($A63,'Import Peak Change'!$A$106:CC$202,81,FALSE)),0,(VLOOKUP($A63,'Import Peak'!$A$3:CC$99,81,FALSE)-VLOOKUP($A63,'Import Peak Change'!$A$106:CC$202,81,FALSE)))</f>
        <v>0</v>
      </c>
      <c r="CD63" s="6">
        <f>IF(ISERROR(VLOOKUP($A63,'Import Peak'!$A$3:CD$99,82,FALSE)-VLOOKUP($A63,'Import Peak Change'!$A$106:CD$202,82,FALSE)),0,(VLOOKUP($A63,'Import Peak'!$A$3:CD$99,82,FALSE)-VLOOKUP($A63,'Import Peak Change'!$A$106:CD$202,82,FALSE)))</f>
        <v>0</v>
      </c>
      <c r="CE63" s="6">
        <f>IF(ISERROR(VLOOKUP($A63,'Import Peak'!$A$3:CE$99,83,FALSE)-VLOOKUP($A63,'Import Peak Change'!$A$106:CE$202,83,FALSE)),0,(VLOOKUP($A63,'Import Peak'!$A$3:CE$99,83,FALSE)-VLOOKUP($A63,'Import Peak Change'!$A$106:CE$202,83,FALSE)))</f>
        <v>0</v>
      </c>
      <c r="CF63" s="6">
        <f>IF(ISERROR(VLOOKUP($A63,'Import Peak'!$A$3:CF$99,84,FALSE)-VLOOKUP($A63,'Import Peak Change'!$A$106:CF$202,84,FALSE)),0,(VLOOKUP($A63,'Import Peak'!$A$3:CF$99,84,FALSE)-VLOOKUP($A63,'Import Peak Change'!$A$106:CF$202,84,FALSE)))</f>
        <v>0</v>
      </c>
      <c r="CG63" s="6">
        <f>IF(ISERROR(VLOOKUP($A63,'Import Peak'!$A$3:CG$99,85,FALSE)-VLOOKUP($A63,'Import Peak Change'!$A$106:CG$202,85,FALSE)),0,(VLOOKUP($A63,'Import Peak'!$A$3:CG$99,85,FALSE)-VLOOKUP($A63,'Import Peak Change'!$A$106:CG$202,85,FALSE)))</f>
        <v>0</v>
      </c>
      <c r="CH63" s="6">
        <f>IF(ISERROR(VLOOKUP($A63,'Import Peak'!$A$3:CH$99,86,FALSE)-VLOOKUP($A63,'Import Peak Change'!$A$106:CH$202,86,FALSE)),0,(VLOOKUP($A63,'Import Peak'!$A$3:CH$99,86,FALSE)-VLOOKUP($A63,'Import Peak Change'!$A$106:CH$202,86,FALSE)))</f>
        <v>0</v>
      </c>
      <c r="CI63" s="6">
        <f>IF(ISERROR(VLOOKUP($A63,'Import Peak'!$A$3:CI$99,87,FALSE)-VLOOKUP($A63,'Import Peak Change'!$A$106:CI$202,87,FALSE)),0,(VLOOKUP($A63,'Import Peak'!$A$3:CI$99,87,FALSE)-VLOOKUP($A63,'Import Peak Change'!$A$106:CI$202,87,FALSE)))</f>
        <v>0</v>
      </c>
      <c r="CJ63" s="6">
        <f>IF(ISERROR(VLOOKUP($A63,'Import Peak'!$A$3:CJ$99,88,FALSE)-VLOOKUP($A63,'Import Peak Change'!$A$106:CJ$202,88,FALSE)),0,(VLOOKUP($A63,'Import Peak'!$A$3:CJ$99,88,FALSE)-VLOOKUP($A63,'Import Peak Change'!$A$106:CJ$202,88,FALSE)))</f>
        <v>0</v>
      </c>
      <c r="CK63" s="6">
        <f>IF(ISERROR(VLOOKUP($A63,'Import Peak'!$A$3:CK$99,89,FALSE)-VLOOKUP($A63,'Import Peak Change'!$A$106:CK$202,89,FALSE)),0,(VLOOKUP($A63,'Import Peak'!$A$3:CK$99,89,FALSE)-VLOOKUP($A63,'Import Peak Change'!$A$106:CK$202,89,FALSE)))</f>
        <v>0</v>
      </c>
      <c r="CL63" s="6">
        <f>IF(ISERROR(VLOOKUP($A63,'Import Peak'!$A$3:CL$99,90,FALSE)-VLOOKUP($A63,'Import Peak Change'!$A$106:CL$202,90,FALSE)),0,(VLOOKUP($A63,'Import Peak'!$A$3:CL$99,90,FALSE)-VLOOKUP($A63,'Import Peak Change'!$A$106:CL$202,90,FALSE)))</f>
        <v>0</v>
      </c>
      <c r="CM63" s="6">
        <f>IF(ISERROR(VLOOKUP($A63,'Import Peak'!$A$3:CM$99,91,FALSE)-VLOOKUP($A63,'Import Peak Change'!$A$106:CM$202,91,FALSE)),0,(VLOOKUP($A63,'Import Peak'!$A$3:CM$99,91,FALSE)-VLOOKUP($A63,'Import Peak Change'!$A$106:CM$202,91,FALSE)))</f>
        <v>0</v>
      </c>
      <c r="CN63" s="6">
        <f>IF(ISERROR(VLOOKUP($A63,'Import Peak'!$A$3:CN$99,92,FALSE)-VLOOKUP($A63,'Import Peak Change'!$A$106:CN$202,92,FALSE)),0,(VLOOKUP($A63,'Import Peak'!$A$3:CN$99,92,FALSE)-VLOOKUP($A63,'Import Peak Change'!$A$106:CN$202,92,FALSE)))</f>
        <v>0</v>
      </c>
      <c r="CO63" s="6">
        <f>IF(ISERROR(VLOOKUP($A63,'Import Peak'!$A$3:CO$99,93,FALSE)-VLOOKUP($A63,'Import Peak Change'!$A$106:CO$202,93,FALSE)),0,(VLOOKUP($A63,'Import Peak'!$A$3:CO$99,93,FALSE)-VLOOKUP($A63,'Import Peak Change'!$A$106:CO$202,93,FALSE)))</f>
        <v>0</v>
      </c>
      <c r="CP63" s="6">
        <f>IF(ISERROR(VLOOKUP($A63,'Import Peak'!$A$3:CP$99,94,FALSE)-VLOOKUP($A63,'Import Peak Change'!$A$106:CP$202,94,FALSE)),0,(VLOOKUP($A63,'Import Peak'!$A$3:CP$99,94,FALSE)-VLOOKUP($A63,'Import Peak Change'!$A$106:CP$202,94,FALSE)))</f>
        <v>0</v>
      </c>
      <c r="CQ63" s="6">
        <f>IF(ISERROR(VLOOKUP($A63,'Import Peak'!$A$3:CQ$99,95,FALSE)-VLOOKUP($A63,'Import Peak Change'!$A$106:CQ$202,95,FALSE)),0,(VLOOKUP($A63,'Import Peak'!$A$3:CQ$99,95,FALSE)-VLOOKUP($A63,'Import Peak Change'!$A$106:CQ$202,95,FALSE)))</f>
        <v>0</v>
      </c>
      <c r="CR63" s="6">
        <f>IF(ISERROR(VLOOKUP($A63,'Import Peak'!$A$3:CR$99,96,FALSE)-VLOOKUP($A63,'Import Peak Change'!$A$106:CR$202,96,FALSE)),0,(VLOOKUP($A63,'Import Peak'!$A$3:CR$99,96,FALSE)-VLOOKUP($A63,'Import Peak Change'!$A$106:CR$202,96,FALSE)))</f>
        <v>0</v>
      </c>
      <c r="CS63" s="6">
        <f>IF(ISERROR(VLOOKUP($A63,'Import Peak'!$A$3:CS$99,97,FALSE)-VLOOKUP($A63,'Import Peak Change'!$A$106:CS$202,97,FALSE)),0,(VLOOKUP($A63,'Import Peak'!$A$3:CS$99,97,FALSE)-VLOOKUP($A63,'Import Peak Change'!$A$106:CS$202,97,FALSE)))</f>
        <v>0</v>
      </c>
      <c r="CT63" s="6">
        <f>IF(ISERROR(VLOOKUP($A63,'Import Peak'!$A$3:CT$99,98,FALSE)-VLOOKUP($A63,'Import Peak Change'!$A$106:CT$202,98,FALSE)),0,(VLOOKUP($A63,'Import Peak'!$A$3:CT$99,98,FALSE)-VLOOKUP($A63,'Import Peak Change'!$A$106:CT$202,98,FALSE)))</f>
        <v>0</v>
      </c>
      <c r="CU63" s="6">
        <f>IF(ISERROR(VLOOKUP($A63,'Import Peak'!$A$3:CU$99,99,FALSE)-VLOOKUP($A63,'Import Peak Change'!$A$106:CU$202,99,FALSE)),0,(VLOOKUP($A63,'Import Peak'!$A$3:CU$99,99,FALSE)-VLOOKUP($A63,'Import Peak Change'!$A$106:CU$202,99,FALSE)))</f>
        <v>0</v>
      </c>
      <c r="CV63" s="6">
        <f>IF(ISERROR(VLOOKUP($A63,'Import Peak'!$A$3:CV$99,100,FALSE)-VLOOKUP($A63,'Import Peak Change'!$A$106:CV$202,100,FALSE)),0,(VLOOKUP($A63,'Import Peak'!$A$3:CV$99,100,FALSE)-VLOOKUP($A63,'Import Peak Change'!$A$106:CV$202,100,FALSE)))</f>
        <v>0</v>
      </c>
      <c r="CW63" s="6">
        <f>IF(ISERROR(VLOOKUP($A63,'Import Peak'!$A$3:CW$99,101,FALSE)-VLOOKUP($A63,'Import Peak Change'!$A$106:CW$202,101,FALSE)),0,(VLOOKUP($A63,'Import Peak'!$A$3:CW$99,101,FALSE)-VLOOKUP($A63,'Import Peak Change'!$A$106:CW$202,101,FALSE)))</f>
        <v>0</v>
      </c>
      <c r="CX63" s="6">
        <f>IF(ISERROR(VLOOKUP($A63,'Import Peak'!$A$3:CX$99,102,FALSE)-VLOOKUP($A63,'Import Peak Change'!$A$106:CX$202,102,FALSE)),0,(VLOOKUP($A63,'Import Peak'!$A$3:CX$99,102,FALSE)-VLOOKUP($A63,'Import Peak Change'!$A$106:CX$202,102,FALSE)))</f>
        <v>0</v>
      </c>
      <c r="CY63" s="6">
        <f>IF(ISERROR(VLOOKUP($A63,'Import Peak'!$A$3:CY$99,103,FALSE)-VLOOKUP($A63,'Import Peak Change'!$A$106:CY$202,103,FALSE)),0,(VLOOKUP($A63,'Import Peak'!$A$3:CY$99,103,FALSE)-VLOOKUP($A63,'Import Peak Change'!$A$106:CY$202,103,FALSE)))</f>
        <v>0</v>
      </c>
      <c r="CZ63" s="6">
        <f>IF(ISERROR(VLOOKUP($A63,'Import Peak'!$A$3:CZ$99,104,FALSE)-VLOOKUP($A63,'Import Peak Change'!$A$106:CZ$202,104,FALSE)),0,(VLOOKUP($A63,'Import Peak'!$A$3:CZ$99,104,FALSE)-VLOOKUP($A63,'Import Peak Change'!$A$106:CZ$202,104,FALSE)))</f>
        <v>0</v>
      </c>
      <c r="DA63" s="6">
        <f>IF(ISERROR(VLOOKUP($A63,'Import Peak'!$A$3:DA$99,105,FALSE)-VLOOKUP($A63,'Import Peak Change'!$A$106:DA$202,105,FALSE)),0,(VLOOKUP($A63,'Import Peak'!$A$3:DA$99,105,FALSE)-VLOOKUP($A63,'Import Peak Change'!$A$106:DA$202,105,FALSE)))</f>
        <v>0</v>
      </c>
      <c r="DB63" s="6">
        <f>IF(ISERROR(VLOOKUP($A63,'Import Peak'!$A$3:DB$99,106,FALSE)-VLOOKUP($A63,'Import Peak Change'!$A$106:DB$202,106,FALSE)),0,(VLOOKUP($A63,'Import Peak'!$A$3:DB$99,106,FALSE)-VLOOKUP($A63,'Import Peak Change'!$A$106:DB$202,106,FALSE)))</f>
        <v>0</v>
      </c>
      <c r="DC63" s="6">
        <f>IF(ISERROR(VLOOKUP($A63,'Import Peak'!$A$3:DC$99,107,FALSE)-VLOOKUP($A63,'Import Peak Change'!$A$106:DC$202,107,FALSE)),0,(VLOOKUP($A63,'Import Peak'!$A$3:DC$99,107,FALSE)-VLOOKUP($A63,'Import Peak Change'!$A$106:DC$202,107,FALSE)))</f>
        <v>0</v>
      </c>
      <c r="DD63" s="6">
        <f>IF(ISERROR(VLOOKUP($A63,'Import Peak'!$A$3:DD$99,108,FALSE)-VLOOKUP($A63,'Import Peak Change'!$A$106:DD$202,108,FALSE)),0,(VLOOKUP($A63,'Import Peak'!$A$3:DD$99,108,FALSE)-VLOOKUP($A63,'Import Peak Change'!$A$106:DD$202,108,FALSE)))</f>
        <v>0</v>
      </c>
      <c r="DE63" s="6">
        <f>IF(ISERROR(VLOOKUP($A63,'Import Peak'!$A$3:DE$99,109,FALSE)-VLOOKUP($A63,'Import Peak Change'!$A$106:DE$202,109,FALSE)),0,(VLOOKUP($A63,'Import Peak'!$A$3:DE$99,109,FALSE)-VLOOKUP($A63,'Import Peak Change'!$A$106:DE$202,109,FALSE)))</f>
        <v>0</v>
      </c>
      <c r="DF63" s="6">
        <f>IF(ISERROR(VLOOKUP($A63,'Import Peak'!$A$3:DF$99,110,FALSE)-VLOOKUP($A63,'Import Peak Change'!$A$106:DF$202,110,FALSE)),0,(VLOOKUP($A63,'Import Peak'!$A$3:DF$99,110,FALSE)-VLOOKUP($A63,'Import Peak Change'!$A$106:DF$202,110,FALSE)))</f>
        <v>0</v>
      </c>
      <c r="DG63" s="6">
        <f>IF(ISERROR(VLOOKUP($A63,'Import Peak'!$A$3:DG$99,111,FALSE)-VLOOKUP($A63,'Import Peak Change'!$A$106:DG$202,111,FALSE)),0,(VLOOKUP($A63,'Import Peak'!$A$3:DG$99,111,FALSE)-VLOOKUP($A63,'Import Peak Change'!$A$106:DG$202,111,FALSE)))</f>
        <v>0</v>
      </c>
      <c r="DH63" s="6">
        <f>IF(ISERROR(VLOOKUP($A63,'Import Peak'!$A$3:DH$99,112,FALSE)-VLOOKUP($A63,'Import Peak Change'!$A$106:DH$202,112,FALSE)),0,(VLOOKUP($A63,'Import Peak'!$A$3:DH$99,112,FALSE)-VLOOKUP($A63,'Import Peak Change'!$A$106:DH$202,112,FALSE)))</f>
        <v>0</v>
      </c>
      <c r="DI63" s="6">
        <f>IF(ISERROR(VLOOKUP($A63,'Import Peak'!$A$3:DI$99,113,FALSE)-VLOOKUP($A63,'Import Peak Change'!$A$106:DI$202,113,FALSE)),0,(VLOOKUP($A63,'Import Peak'!$A$3:DI$99,113,FALSE)-VLOOKUP($A63,'Import Peak Change'!$A$106:DI$202,113,FALSE)))</f>
        <v>0</v>
      </c>
      <c r="DJ63" s="6">
        <f>IF(ISERROR(VLOOKUP($A63,'Import Peak'!$A$3:DJ$99,114,FALSE)-VLOOKUP($A63,'Import Peak Change'!$A$106:DJ$202,114,FALSE)),0,(VLOOKUP($A63,'Import Peak'!$A$3:DJ$99,114,FALSE)-VLOOKUP($A63,'Import Peak Change'!$A$106:DJ$202,114,FALSE)))</f>
        <v>0</v>
      </c>
      <c r="DK63" s="6">
        <f>IF(ISERROR(VLOOKUP($A63,'Import Peak'!$A$3:DK$99,115,FALSE)-VLOOKUP($A63,'Import Peak Change'!$A$106:DK$202,115,FALSE)),0,(VLOOKUP($A63,'Import Peak'!$A$3:DK$99,115,FALSE)-VLOOKUP($A63,'Import Peak Change'!$A$106:DK$202,115,FALSE)))</f>
        <v>0</v>
      </c>
      <c r="DL63" s="6">
        <f>IF(ISERROR(VLOOKUP($A63,'Import Peak'!$A$3:DL$99,116,FALSE)-VLOOKUP($A63,'Import Peak Change'!$A$106:DL$202,116,FALSE)),0,(VLOOKUP($A63,'Import Peak'!$A$3:DL$99,116,FALSE)-VLOOKUP($A63,'Import Peak Change'!$A$106:DL$202,116,FALSE)))</f>
        <v>0</v>
      </c>
      <c r="DM63" s="6">
        <f>IF(ISERROR(VLOOKUP($A63,'Import Peak'!$A$3:DM$99,117,FALSE)-VLOOKUP($A63,'Import Peak Change'!$A$106:DM$202,117,FALSE)),0,(VLOOKUP($A63,'Import Peak'!$A$3:DM$99,117,FALSE)-VLOOKUP($A63,'Import Peak Change'!$A$106:DM$202,117,FALSE)))</f>
        <v>0</v>
      </c>
      <c r="DN63" s="6">
        <f>IF(ISERROR(VLOOKUP($A63,'Import Peak'!$A$3:DN$99,118,FALSE)-VLOOKUP($A63,'Import Peak Change'!$A$106:DN$202,118,FALSE)),0,(VLOOKUP($A63,'Import Peak'!$A$3:DN$99,118,FALSE)-VLOOKUP($A63,'Import Peak Change'!$A$106:DN$202,118,FALSE)))</f>
        <v>0</v>
      </c>
      <c r="DO63" s="6">
        <f>IF(ISERROR(VLOOKUP($A63,'Import Peak'!$A$3:DO$99,119,FALSE)-VLOOKUP($A63,'Import Peak Change'!$A$106:DO$202,119,FALSE)),0,(VLOOKUP($A63,'Import Peak'!$A$3:DO$99,119,FALSE)-VLOOKUP($A63,'Import Peak Change'!$A$106:DO$202,119,FALSE)))</f>
        <v>0</v>
      </c>
      <c r="DP63" s="6">
        <f>IF(ISERROR(VLOOKUP($A63,'Import Peak'!$A$3:DP$99,120,FALSE)-VLOOKUP($A63,'Import Peak Change'!$A$106:DP$202,120,FALSE)),0,(VLOOKUP($A63,'Import Peak'!$A$3:DP$99,120,FALSE)-VLOOKUP($A63,'Import Peak Change'!$A$106:DP$202,120,FALSE)))</f>
        <v>0</v>
      </c>
      <c r="DQ63" s="6">
        <f>IF(ISERROR(VLOOKUP($A63,'Import Peak'!$A$3:DQ$99,121,FALSE)-VLOOKUP($A63,'Import Peak Change'!$A$106:DQ$202,121,FALSE)),0,(VLOOKUP($A63,'Import Peak'!$A$3:DQ$99,121,FALSE)-VLOOKUP($A63,'Import Peak Change'!$A$106:DQ$202,121,FALSE)))</f>
        <v>0</v>
      </c>
      <c r="DR63" s="6">
        <f>IF(ISERROR(VLOOKUP($A63,'Import Peak'!$A$3:DR$99,122,FALSE)-VLOOKUP($A63,'Import Peak Change'!$A$106:DR$202,122,FALSE)),0,(VLOOKUP($A63,'Import Peak'!$A$3:DR$99,122,FALSE)-VLOOKUP($A63,'Import Peak Change'!$A$106:DR$202,122,FALSE)))</f>
        <v>0</v>
      </c>
      <c r="DS63" s="6">
        <f>IF(ISERROR(VLOOKUP($A63,'Import Peak'!$A$3:DS$99,123,FALSE)-VLOOKUP($A63,'Import Peak Change'!$A$106:DS$202,123,FALSE)),0,(VLOOKUP($A63,'Import Peak'!$A$3:DS$99,123,FALSE)-VLOOKUP($A63,'Import Peak Change'!$A$106:DS$202,123,FALSE)))</f>
        <v>0</v>
      </c>
      <c r="DT63" s="6">
        <f>IF(ISERROR(VLOOKUP($A63,'Import Peak'!$A$3:DT$99,124,FALSE)-VLOOKUP($A63,'Import Peak Change'!$A$106:DT$202,124,FALSE)),0,(VLOOKUP($A63,'Import Peak'!$A$3:DT$99,124,FALSE)-VLOOKUP($A63,'Import Peak Change'!$A$106:DT$202,124,FALSE)))</f>
        <v>0</v>
      </c>
      <c r="DU63" s="6">
        <f>IF(ISERROR(VLOOKUP($A63,'Import Peak'!$A$3:DU$99,125,FALSE)-VLOOKUP($A63,'Import Peak Change'!$A$106:DU$202,125,FALSE)),0,(VLOOKUP($A63,'Import Peak'!$A$3:DU$99,125,FALSE)-VLOOKUP($A63,'Import Peak Change'!$A$106:DU$202,125,FALSE)))</f>
        <v>0</v>
      </c>
      <c r="DV63" s="6">
        <f>IF(ISERROR(VLOOKUP($A63,'Import Peak'!$A$3:DV$99,126,FALSE)-VLOOKUP($A63,'Import Peak Change'!$A$106:DV$202,126,FALSE)),0,(VLOOKUP($A63,'Import Peak'!$A$3:DV$99,126,FALSE)-VLOOKUP($A63,'Import Peak Change'!$A$106:DV$202,126,FALSE)))</f>
        <v>0</v>
      </c>
      <c r="DW63" s="6">
        <f>IF(ISERROR(VLOOKUP($A63,'Import Peak'!$A$3:DW$99,127,FALSE)-VLOOKUP($A63,'Import Peak Change'!$A$106:DW$202,127,FALSE)),0,(VLOOKUP($A63,'Import Peak'!$A$3:DW$99,127,FALSE)-VLOOKUP($A63,'Import Peak Change'!$A$106:DW$202,127,FALSE)))</f>
        <v>0</v>
      </c>
      <c r="DX63" s="6">
        <f>IF(ISERROR(VLOOKUP($A63,'Import Peak'!$A$3:DX$99,128,FALSE)-VLOOKUP($A63,'Import Peak Change'!$A$106:DX$202,128,FALSE)),0,(VLOOKUP($A63,'Import Peak'!$A$3:DX$99,128,FALSE)-VLOOKUP($A63,'Import Peak Change'!$A$106:DX$202,128,FALSE)))</f>
        <v>0</v>
      </c>
      <c r="DY63" s="6">
        <f>IF(ISERROR(VLOOKUP($A63,'Import Peak'!$A$3:DY$99,129,FALSE)-VLOOKUP($A63,'Import Peak Change'!$A$106:DY$202,129,FALSE)),0,(VLOOKUP($A63,'Import Peak'!$A$3:DY$99,129,FALSE)-VLOOKUP($A63,'Import Peak Change'!$A$106:DY$202,129,FALSE)))</f>
        <v>0</v>
      </c>
      <c r="DZ63" s="6">
        <f>IF(ISERROR(VLOOKUP($A63,'Import Peak'!$A$3:DZ$99,130,FALSE)-VLOOKUP($A63,'Import Peak Change'!$A$106:DZ$202,130,FALSE)),0,(VLOOKUP($A63,'Import Peak'!$A$3:DZ$99,130,FALSE)-VLOOKUP($A63,'Import Peak Change'!$A$106:DZ$202,130,FALSE)))</f>
        <v>0</v>
      </c>
      <c r="EA63" s="6">
        <f>IF(ISERROR(VLOOKUP($A63,'Import Peak'!$A$3:EA$99,131,FALSE)-VLOOKUP($A63,'Import Peak Change'!$A$106:EA$202,131,FALSE)),0,(VLOOKUP($A63,'Import Peak'!$A$3:EA$99,131,FALSE)-VLOOKUP($A63,'Import Peak Change'!$A$106:EA$202,131,FALSE)))</f>
        <v>0</v>
      </c>
      <c r="EB63" s="6">
        <f>IF(ISERROR(VLOOKUP($A63,'Import Peak'!$A$3:EB$99,132,FALSE)-VLOOKUP($A63,'Import Peak Change'!$A$106:EB$202,132,FALSE)),0,(VLOOKUP($A63,'Import Peak'!$A$3:EB$99,132,FALSE)-VLOOKUP($A63,'Import Peak Change'!$A$106:EB$202,132,FALSE)))</f>
        <v>0</v>
      </c>
      <c r="EC63" s="6">
        <f>IF(ISERROR(VLOOKUP($A63,'Import Peak'!$A$3:EC$99,133,FALSE)-VLOOKUP($A63,'Import Peak Change'!$A$106:EC$202,133,FALSE)),0,(VLOOKUP($A63,'Import Peak'!$A$3:EC$99,133,FALSE)-VLOOKUP($A63,'Import Peak Change'!$A$106:EC$202,133,FALSE)))</f>
        <v>0</v>
      </c>
      <c r="ED63" s="6">
        <f>IF(ISERROR(VLOOKUP($A63,'Import Peak'!$A$3:ED$99,134,FALSE)-VLOOKUP($A63,'Import Peak Change'!$A$106:ED$202,134,FALSE)),0,(VLOOKUP($A63,'Import Peak'!$A$3:ED$99,134,FALSE)-VLOOKUP($A63,'Import Peak Change'!$A$106:ED$202,134,FALSE)))</f>
        <v>0</v>
      </c>
      <c r="EE63" s="6">
        <f>IF(ISERROR(VLOOKUP($A63,'Import Peak'!$A$3:EE$99,135,FALSE)-VLOOKUP($A63,'Import Peak Change'!$A$106:EE$202,135,FALSE)),0,(VLOOKUP($A63,'Import Peak'!$A$3:EE$99,135,FALSE)-VLOOKUP($A63,'Import Peak Change'!$A$106:EE$202,135,FALSE)))</f>
        <v>0</v>
      </c>
      <c r="EF63" s="6">
        <f>IF(ISERROR(VLOOKUP($A63,'Import Peak'!$A$3:EF$99,136,FALSE)-VLOOKUP($A63,'Import Peak Change'!$A$106:EF$202,136,FALSE)),0,(VLOOKUP($A63,'Import Peak'!$A$3:EF$99,136,FALSE)-VLOOKUP($A63,'Import Peak Change'!$A$106:EF$202,136,FALSE)))</f>
        <v>0</v>
      </c>
      <c r="EG63" s="6">
        <f>IF(ISERROR(VLOOKUP($A63,'Import Peak'!$A$3:EG$99,137,FALSE)-VLOOKUP($A63,'Import Peak Change'!$A$106:EG$202,137,FALSE)),0,(VLOOKUP($A63,'Import Peak'!$A$3:EG$99,137,FALSE)-VLOOKUP($A63,'Import Peak Change'!$A$106:EG$202,137,FALSE)))</f>
        <v>0</v>
      </c>
      <c r="EH63" s="6">
        <f>IF(ISERROR(VLOOKUP($A63,'Import Peak'!$A$3:EH$99,138,FALSE)-VLOOKUP($A63,'Import Peak Change'!$A$106:EH$202,138,FALSE)),0,(VLOOKUP($A63,'Import Peak'!$A$3:EH$99,138,FALSE)-VLOOKUP($A63,'Import Peak Change'!$A$106:EH$202,138,FALSE)))</f>
        <v>0</v>
      </c>
      <c r="EI63" s="6">
        <f>IF(ISERROR(VLOOKUP($A63,'Import Peak'!$A$3:EI$99,139,FALSE)-VLOOKUP($A63,'Import Peak Change'!$A$106:EI$202,139,FALSE)),0,(VLOOKUP($A63,'Import Peak'!$A$3:EI$99,139,FALSE)-VLOOKUP($A63,'Import Peak Change'!$A$106:EI$202,139,FALSE)))</f>
        <v>0</v>
      </c>
      <c r="EJ63" s="6">
        <f>IF(ISERROR(VLOOKUP($A63,'Import Peak'!$A$3:EJ$99,140,FALSE)-VLOOKUP($A63,'Import Peak Change'!$A$106:EJ$202,140,FALSE)),0,(VLOOKUP($A63,'Import Peak'!$A$3:EJ$99,140,FALSE)-VLOOKUP($A63,'Import Peak Change'!$A$106:EJ$202,140,FALSE)))</f>
        <v>0</v>
      </c>
      <c r="EK63" s="6">
        <f>IF(ISERROR(VLOOKUP($A63,'Import Peak'!$A$3:EK$99,141,FALSE)-VLOOKUP($A63,'Import Peak Change'!$A$106:EK$202,141,FALSE)),0,(VLOOKUP($A63,'Import Peak'!$A$3:EK$99,141,FALSE)-VLOOKUP($A63,'Import Peak Change'!$A$106:EK$202,141,FALSE)))</f>
        <v>0</v>
      </c>
      <c r="EL63" s="6">
        <f>IF(ISERROR(VLOOKUP($A63,'Import Peak'!$A$3:EL$99,142,FALSE)-VLOOKUP($A63,'Import Peak Change'!$A$106:EL$202,142,FALSE)),0,(VLOOKUP($A63,'Import Peak'!$A$3:EL$99,142,FALSE)-VLOOKUP($A63,'Import Peak Change'!$A$106:EL$202,142,FALSE)))</f>
        <v>0</v>
      </c>
      <c r="EM63" s="6">
        <f>IF(ISERROR(VLOOKUP($A63,'Import Peak'!$A$3:EM$99,143,FALSE)-VLOOKUP($A63,'Import Peak Change'!$A$106:EM$202,143,FALSE)),0,(VLOOKUP($A63,'Import Peak'!$A$3:EM$99,143,FALSE)-VLOOKUP($A63,'Import Peak Change'!$A$106:EM$202,143,FALSE)))</f>
        <v>0</v>
      </c>
      <c r="EN63" s="6">
        <f>IF(ISERROR(VLOOKUP($A63,'Import Peak'!$A$3:EN$99,144,FALSE)-VLOOKUP($A63,'Import Peak Change'!$A$106:EN$202,144,FALSE)),0,(VLOOKUP($A63,'Import Peak'!$A$3:EN$99,144,FALSE)-VLOOKUP($A63,'Import Peak Change'!$A$106:EN$202,144,FALSE)))</f>
        <v>0</v>
      </c>
      <c r="EO63" s="6">
        <f>IF(ISERROR(VLOOKUP($A63,'Import Peak'!$A$3:EO$99,145,FALSE)-VLOOKUP($A63,'Import Peak Change'!$A$106:EO$202,145,FALSE)),0,(VLOOKUP($A63,'Import Peak'!$A$3:EO$99,145,FALSE)-VLOOKUP($A63,'Import Peak Change'!$A$106:EO$202,145,FALSE)))</f>
        <v>0</v>
      </c>
      <c r="EP63" s="6">
        <f>IF(ISERROR(VLOOKUP($A63,'Import Peak'!$A$3:EP$99,146,FALSE)-VLOOKUP($A63,'Import Peak Change'!$A$106:EP$202,146,FALSE)),0,(VLOOKUP($A63,'Import Peak'!$A$3:EP$99,146,FALSE)-VLOOKUP($A63,'Import Peak Change'!$A$106:EP$202,146,FALSE)))</f>
        <v>0</v>
      </c>
      <c r="EQ63" s="6">
        <f>IF(ISERROR(VLOOKUP($A63,'Import Peak'!$A$3:EQ$99,147,FALSE)-VLOOKUP($A63,'Import Peak Change'!$A$106:EQ$202,147,FALSE)),0,(VLOOKUP($A63,'Import Peak'!$A$3:EQ$99,147,FALSE)-VLOOKUP($A63,'Import Peak Change'!$A$106:EQ$202,147,FALSE)))</f>
        <v>0</v>
      </c>
      <c r="ER63" s="6">
        <f>IF(ISERROR(VLOOKUP($A63,'Import Peak'!$A$3:ER$99,148,FALSE)-VLOOKUP($A63,'Import Peak Change'!$A$106:ER$202,148,FALSE)),0,(VLOOKUP($A63,'Import Peak'!$A$3:ER$99,148,FALSE)-VLOOKUP($A63,'Import Peak Change'!$A$106:ER$202,148,FALSE)))</f>
        <v>0</v>
      </c>
      <c r="ES63" s="6">
        <f>IF(ISERROR(VLOOKUP($A63,'Import Peak'!$A$3:ES$99,149,FALSE)-VLOOKUP($A63,'Import Peak Change'!$A$106:ES$202,149,FALSE)),0,(VLOOKUP($A63,'Import Peak'!$A$3:ES$99,149,FALSE)-VLOOKUP($A63,'Import Peak Change'!$A$106:ES$202,149,FALSE)))</f>
        <v>0</v>
      </c>
      <c r="ET63" s="6">
        <f>IF(ISERROR(VLOOKUP($A63,'Import Peak'!$A$3:ET$99,150,FALSE)-VLOOKUP($A63,'Import Peak Change'!$A$106:ET$202,150,FALSE)),0,(VLOOKUP($A63,'Import Peak'!$A$3:ET$99,150,FALSE)-VLOOKUP($A63,'Import Peak Change'!$A$106:ET$202,150,FALSE)))</f>
        <v>0</v>
      </c>
      <c r="EU63" s="6">
        <f>IF(ISERROR(VLOOKUP($A63,'Import Peak'!$A$3:EU$99,151,FALSE)-VLOOKUP($A63,'Import Peak Change'!$A$106:EU$202,151,FALSE)),0,(VLOOKUP($A63,'Import Peak'!$A$3:EU$99,151,FALSE)-VLOOKUP($A63,'Import Peak Change'!$A$106:EU$202,151,FALSE)))</f>
        <v>0</v>
      </c>
      <c r="EV63" s="6">
        <f>IF(ISERROR(VLOOKUP($A63,'Import Peak'!$A$3:EV$99,152,FALSE)-VLOOKUP($A63,'Import Peak Change'!$A$106:EV$202,152,FALSE)),0,(VLOOKUP($A63,'Import Peak'!$A$3:EV$99,152,FALSE)-VLOOKUP($A63,'Import Peak Change'!$A$106:EV$202,152,FALSE)))</f>
        <v>0</v>
      </c>
      <c r="EW63" s="6">
        <f>IF(ISERROR(VLOOKUP($A63,'Import Peak'!$A$3:EW$99,153,FALSE)-VLOOKUP($A63,'Import Peak Change'!$A$106:EW$202,153,FALSE)),0,(VLOOKUP($A63,'Import Peak'!$A$3:EW$99,153,FALSE)-VLOOKUP($A63,'Import Peak Change'!$A$106:EW$202,153,FALSE)))</f>
        <v>0</v>
      </c>
      <c r="EX63" s="6">
        <f>IF(ISERROR(VLOOKUP($A63,'Import Peak'!$A$3:EX$99,154,FALSE)-VLOOKUP($A63,'Import Peak Change'!$A$106:EX$202,154,FALSE)),0,(VLOOKUP($A63,'Import Peak'!$A$3:EX$99,154,FALSE)-VLOOKUP($A63,'Import Peak Change'!$A$106:EX$202,154,FALSE)))</f>
        <v>0</v>
      </c>
      <c r="EY63" s="6">
        <f>IF(ISERROR(VLOOKUP($A63,'Import Peak'!$A$3:EY$99,155,FALSE)-VLOOKUP($A63,'Import Peak Change'!$A$106:EY$202,155,FALSE)),0,(VLOOKUP($A63,'Import Peak'!$A$3:EY$99,155,FALSE)-VLOOKUP($A63,'Import Peak Change'!$A$106:EY$202,155,FALSE)))</f>
        <v>0</v>
      </c>
      <c r="EZ63" s="6">
        <f>IF(ISERROR(VLOOKUP($A63,'Import Peak'!$A$3:EZ$99,156,FALSE)-VLOOKUP($A63,'Import Peak Change'!$A$106:EZ$202,156,FALSE)),0,(VLOOKUP($A63,'Import Peak'!$A$3:EZ$99,156,FALSE)-VLOOKUP($A63,'Import Peak Change'!$A$106:EZ$202,156,FALSE)))</f>
        <v>0</v>
      </c>
      <c r="FA63" s="6">
        <f>IF(ISERROR(VLOOKUP($A63,'Import Peak'!$A$3:FA$99,157,FALSE)-VLOOKUP($A63,'Import Peak Change'!$A$106:FA$202,157,FALSE)),0,(VLOOKUP($A63,'Import Peak'!$A$3:FA$99,157,FALSE)-VLOOKUP($A63,'Import Peak Change'!$A$106:FA$202,157,FALSE)))</f>
        <v>0</v>
      </c>
      <c r="FB63" s="6">
        <f>IF(ISERROR(VLOOKUP($A63,'Import Peak'!$A$3:FB$99,158,FALSE)-VLOOKUP($A63,'Import Peak Change'!$A$106:FB$202,158,FALSE)),0,(VLOOKUP($A63,'Import Peak'!$A$3:FB$99,158,FALSE)-VLOOKUP($A63,'Import Peak Change'!$A$106:FB$202,158,FALSE)))</f>
        <v>0</v>
      </c>
      <c r="FC63" s="6">
        <f>IF(ISERROR(VLOOKUP($A63,'Import Peak'!$A$3:FC$99,159,FALSE)-VLOOKUP($A63,'Import Peak Change'!$A$106:FC$202,159,FALSE)),0,(VLOOKUP($A63,'Import Peak'!$A$3:FC$99,159,FALSE)-VLOOKUP($A63,'Import Peak Change'!$A$106:FC$202,159,FALSE)))</f>
        <v>0</v>
      </c>
      <c r="FD63" s="6">
        <f>IF(ISERROR(VLOOKUP($A63,'Import Peak'!$A$3:FD$99,160,FALSE)-VLOOKUP($A63,'Import Peak Change'!$A$106:FD$202,160,FALSE)),0,(VLOOKUP($A63,'Import Peak'!$A$3:FD$99,160,FALSE)-VLOOKUP($A63,'Import Peak Change'!$A$106:FD$202,160,FALSE)))</f>
        <v>0</v>
      </c>
      <c r="FE63" s="6">
        <f>IF(ISERROR(VLOOKUP($A63,'Import Peak'!$A$3:FE$99,161,FALSE)-VLOOKUP($A63,'Import Peak Change'!$A$106:FE$202,161,FALSE)),0,(VLOOKUP($A63,'Import Peak'!$A$3:FE$99,161,FALSE)-VLOOKUP($A63,'Import Peak Change'!$A$106:FE$202,161,FALSE)))</f>
        <v>0</v>
      </c>
      <c r="FF63" s="6">
        <f>IF(ISERROR(VLOOKUP($A63,'Import Peak'!$A$3:FF$99,162,FALSE)-VLOOKUP($A63,'Import Peak Change'!$A$106:FF$202,162,FALSE)),0,(VLOOKUP($A63,'Import Peak'!$A$3:FF$99,162,FALSE)-VLOOKUP($A63,'Import Peak Change'!$A$106:FF$202,162,FALSE)))</f>
        <v>0</v>
      </c>
      <c r="FG63" s="6">
        <f>IF(ISERROR(VLOOKUP($A63,'Import Peak'!$A$3:FG$99,163,FALSE)-VLOOKUP($A63,'Import Peak Change'!$A$106:FG$202,163,FALSE)),0,(VLOOKUP($A63,'Import Peak'!$A$3:FG$99,163,FALSE)-VLOOKUP($A63,'Import Peak Change'!$A$106:FG$202,163,FALSE)))</f>
        <v>0</v>
      </c>
      <c r="FH63" s="6">
        <f>IF(ISERROR(VLOOKUP($A63,'Import Peak'!$A$3:FH$99,164,FALSE)-VLOOKUP($A63,'Import Peak Change'!$A$106:FH$202,164,FALSE)),0,(VLOOKUP($A63,'Import Peak'!$A$3:FH$99,164,FALSE)-VLOOKUP($A63,'Import Peak Change'!$A$106:FH$202,164,FALSE)))</f>
        <v>0</v>
      </c>
      <c r="FI63" s="6">
        <f>IF(ISERROR(VLOOKUP($A63,'Import Peak'!$A$3:FI$99,165,FALSE)-VLOOKUP($A63,'Import Peak Change'!$A$106:FI$202,165,FALSE)),0,(VLOOKUP($A63,'Import Peak'!$A$3:FI$99,165,FALSE)-VLOOKUP($A63,'Import Peak Change'!$A$106:FI$202,165,FALSE)))</f>
        <v>0</v>
      </c>
      <c r="FJ63" s="6">
        <f>IF(ISERROR(VLOOKUP($A63,'Import Peak'!$A$3:FJ$99,166,FALSE)-VLOOKUP($A63,'Import Peak Change'!$A$106:FJ$202,166,FALSE)),0,(VLOOKUP($A63,'Import Peak'!$A$3:FJ$99,166,FALSE)-VLOOKUP($A63,'Import Peak Change'!$A$106:FJ$202,166,FALSE)))</f>
        <v>0</v>
      </c>
      <c r="FK63" s="6">
        <f>IF(ISERROR(VLOOKUP($A63,'Import Peak'!$A$3:FK$99,167,FALSE)-VLOOKUP($A63,'Import Peak Change'!$A$106:FK$202,167,FALSE)),0,(VLOOKUP($A63,'Import Peak'!$A$3:FK$99,167,FALSE)-VLOOKUP($A63,'Import Peak Change'!$A$106:FK$202,167,FALSE)))</f>
        <v>0</v>
      </c>
      <c r="FL63" s="6">
        <f>IF(ISERROR(VLOOKUP($A63,'Import Peak'!$A$3:FL$99,168,FALSE)-VLOOKUP($A63,'Import Peak Change'!$A$106:FL$202,168,FALSE)),0,(VLOOKUP($A63,'Import Peak'!$A$3:FL$99,168,FALSE)-VLOOKUP($A63,'Import Peak Change'!$A$106:FL$202,168,FALSE)))</f>
        <v>0</v>
      </c>
      <c r="FM63" s="6">
        <f>IF(ISERROR(VLOOKUP($A63,'Import Peak'!$A$3:FM$99,169,FALSE)-VLOOKUP($A63,'Import Peak Change'!$A$106:FM$202,169,FALSE)),0,(VLOOKUP($A63,'Import Peak'!$A$3:FM$99,169,FALSE)-VLOOKUP($A63,'Import Peak Change'!$A$106:FM$202,169,FALSE)))</f>
        <v>0</v>
      </c>
      <c r="FN63" s="6">
        <f>IF(ISERROR(VLOOKUP($A63,'Import Peak'!$A$3:FN$99,170,FALSE)-VLOOKUP($A63,'Import Peak Change'!$A$106:FN$202,170,FALSE)),0,(VLOOKUP($A63,'Import Peak'!$A$3:FN$99,170,FALSE)-VLOOKUP($A63,'Import Peak Change'!$A$106:FN$202,170,FALSE)))</f>
        <v>0</v>
      </c>
      <c r="FO63" s="6">
        <f>IF(ISERROR(VLOOKUP($A63,'Import Peak'!$A$3:FO$99,171,FALSE)-VLOOKUP($A63,'Import Peak Change'!$A$106:FO$202,171,FALSE)),0,(VLOOKUP($A63,'Import Peak'!$A$3:FO$99,171,FALSE)-VLOOKUP($A63,'Import Peak Change'!$A$106:FO$202,171,FALSE)))</f>
        <v>0</v>
      </c>
      <c r="FP63" s="6">
        <f>IF(ISERROR(VLOOKUP($A63,'Import Peak'!$A$3:FP$99,172,FALSE)-VLOOKUP($A63,'Import Peak Change'!$A$106:FP$202,172,FALSE)),0,(VLOOKUP($A63,'Import Peak'!$A$3:FP$99,172,FALSE)-VLOOKUP($A63,'Import Peak Change'!$A$106:FP$202,172,FALSE)))</f>
        <v>0</v>
      </c>
      <c r="FQ63" s="6">
        <f>IF(ISERROR(VLOOKUP($A63,'Import Peak'!$A$3:FQ$99,173,FALSE)-VLOOKUP($A63,'Import Peak Change'!$A$106:FQ$202,173,FALSE)),0,(VLOOKUP($A63,'Import Peak'!$A$3:FQ$99,173,FALSE)-VLOOKUP($A63,'Import Peak Change'!$A$106:FQ$202,173,FALSE)))</f>
        <v>0</v>
      </c>
      <c r="FR63" s="6">
        <f>IF(ISERROR(VLOOKUP($A63,'Import Peak'!$A$3:FR$99,174,FALSE)-VLOOKUP($A63,'Import Peak Change'!$A$106:FR$202,174,FALSE)),0,(VLOOKUP($A63,'Import Peak'!$A$3:FR$99,174,FALSE)-VLOOKUP($A63,'Import Peak Change'!$A$106:FR$202,174,FALSE)))</f>
        <v>0</v>
      </c>
      <c r="FS63" s="6">
        <f>IF(ISERROR(VLOOKUP($A63,'Import Peak'!$A$3:FS$99,175,FALSE)-VLOOKUP($A63,'Import Peak Change'!$A$106:FS$202,175,FALSE)),0,(VLOOKUP($A63,'Import Peak'!$A$3:FS$99,175,FALSE)-VLOOKUP($A63,'Import Peak Change'!$A$106:FS$202,175,FALSE)))</f>
        <v>0</v>
      </c>
      <c r="FT63" s="6">
        <f>IF(ISERROR(VLOOKUP($A63,'Import Peak'!$A$3:FT$99,176,FALSE)-VLOOKUP($A63,'Import Peak Change'!$A$106:FT$202,176,FALSE)),0,(VLOOKUP($A63,'Import Peak'!$A$3:FT$99,176,FALSE)-VLOOKUP($A63,'Import Peak Change'!$A$106:FT$202,176,FALSE)))</f>
        <v>0</v>
      </c>
      <c r="FU63" s="6">
        <f>IF(ISERROR(VLOOKUP($A63,'Import Peak'!$A$3:FU$99,177,FALSE)-VLOOKUP($A63,'Import Peak Change'!$A$106:FU$202,177,FALSE)),0,(VLOOKUP($A63,'Import Peak'!$A$3:FU$99,177,FALSE)-VLOOKUP($A63,'Import Peak Change'!$A$106:FU$202,177,FALSE)))</f>
        <v>0</v>
      </c>
      <c r="FV63" s="6">
        <f>IF(ISERROR(VLOOKUP($A63,'Import Peak'!$A$3:FV$99,178,FALSE)-VLOOKUP($A63,'Import Peak Change'!$A$106:FV$202,178,FALSE)),0,(VLOOKUP($A63,'Import Peak'!$A$3:FV$99,178,FALSE)-VLOOKUP($A63,'Import Peak Change'!$A$106:FV$202,178,FALSE)))</f>
        <v>0</v>
      </c>
      <c r="FW63" s="6">
        <f>IF(ISERROR(VLOOKUP($A63,'Import Peak'!$A$3:FW$99,179,FALSE)-VLOOKUP($A63,'Import Peak Change'!$A$106:FW$202,179,FALSE)),0,(VLOOKUP($A63,'Import Peak'!$A$3:FW$99,179,FALSE)-VLOOKUP($A63,'Import Peak Change'!$A$106:FW$202,179,FALSE)))</f>
        <v>0</v>
      </c>
      <c r="FX63" s="6">
        <f>IF(ISERROR(VLOOKUP($A63,'Import Peak'!$A$3:FX$99,180,FALSE)-VLOOKUP($A63,'Import Peak Change'!$A$106:FX$202,180,FALSE)),0,(VLOOKUP($A63,'Import Peak'!$A$3:FX$99,180,FALSE)-VLOOKUP($A63,'Import Peak Change'!$A$106:FX$202,180,FALSE)))</f>
        <v>0</v>
      </c>
      <c r="FY63" s="6">
        <f>IF(ISERROR(VLOOKUP($A63,'Import Peak'!$A$3:FY$99,181,FALSE)-VLOOKUP($A63,'Import Peak Change'!$A$106:FY$202,181,FALSE)),0,(VLOOKUP($A63,'Import Peak'!$A$3:FY$99,181,FALSE)-VLOOKUP($A63,'Import Peak Change'!$A$106:FY$202,181,FALSE)))</f>
        <v>0</v>
      </c>
      <c r="FZ63" s="6">
        <f>IF(ISERROR(VLOOKUP($A63,'Import Peak'!$A$3:FZ$99,182,FALSE)-VLOOKUP($A63,'Import Peak Change'!$A$106:FZ$202,182,FALSE)),0,(VLOOKUP($A63,'Import Peak'!$A$3:FZ$99,182,FALSE)-VLOOKUP($A63,'Import Peak Change'!$A$106:FZ$202,182,FALSE)))</f>
        <v>0</v>
      </c>
      <c r="GA63" s="6">
        <f>IF(ISERROR(VLOOKUP($A63,'Import Peak'!$A$3:GA$99,183,FALSE)-VLOOKUP($A63,'Import Peak Change'!$A$106:GA$202,183,FALSE)),0,(VLOOKUP($A63,'Import Peak'!$A$3:GA$99,183,FALSE)-VLOOKUP($A63,'Import Peak Change'!$A$106:GA$202,183,FALSE)))</f>
        <v>0</v>
      </c>
      <c r="GB63" s="6">
        <f>IF(ISERROR(VLOOKUP($A63,'Import Peak'!$A$3:GB$99,184,FALSE)-VLOOKUP($A63,'Import Peak Change'!$A$106:GB$202,184,FALSE)),0,(VLOOKUP($A63,'Import Peak'!$A$3:GB$99,184,FALSE)-VLOOKUP($A63,'Import Peak Change'!$A$106:GB$202,184,FALSE)))</f>
        <v>0</v>
      </c>
      <c r="GC63" s="6">
        <f>IF(ISERROR(VLOOKUP($A63,'Import Peak'!$A$3:GC$99,185,FALSE)-VLOOKUP($A63,'Import Peak Change'!$A$106:GC$202,185,FALSE)),0,(VLOOKUP($A63,'Import Peak'!$A$3:GC$99,185,FALSE)-VLOOKUP($A63,'Import Peak Change'!$A$106:GC$202,185,FALSE)))</f>
        <v>0</v>
      </c>
      <c r="GD63" s="6">
        <f>IF(ISERROR(VLOOKUP($A63,'Import Peak'!$A$3:GD$99,186,FALSE)-VLOOKUP($A63,'Import Peak Change'!$A$106:GD$202,186,FALSE)),0,(VLOOKUP($A63,'Import Peak'!$A$3:GD$99,186,FALSE)-VLOOKUP($A63,'Import Peak Change'!$A$106:GD$202,186,FALSE)))</f>
        <v>0</v>
      </c>
      <c r="GE63" s="6">
        <f>IF(ISERROR(VLOOKUP($A63,'Import Peak'!$A$3:GE$99,187,FALSE)-VLOOKUP($A63,'Import Peak Change'!$A$106:GE$202,187,FALSE)),0,(VLOOKUP($A63,'Import Peak'!$A$3:GE$99,187,FALSE)-VLOOKUP($A63,'Import Peak Change'!$A$106:GE$202,187,FALSE)))</f>
        <v>0</v>
      </c>
      <c r="GF63" s="6">
        <f>IF(ISERROR(VLOOKUP($A63,'Import Peak'!$A$3:GF$99,188,FALSE)-VLOOKUP($A63,'Import Peak Change'!$A$106:GF$202,188,FALSE)),0,(VLOOKUP($A63,'Import Peak'!$A$3:GF$99,188,FALSE)-VLOOKUP($A63,'Import Peak Change'!$A$106:GF$202,188,FALSE)))</f>
        <v>0</v>
      </c>
      <c r="GG63" s="6">
        <f>IF(ISERROR(VLOOKUP($A63,'Import Peak'!$A$3:GG$99,189,FALSE)-VLOOKUP($A63,'Import Peak Change'!$A$106:GG$202,189,FALSE)),0,(VLOOKUP($A63,'Import Peak'!$A$3:GG$99,189,FALSE)-VLOOKUP($A63,'Import Peak Change'!$A$106:GG$202,189,FALSE)))</f>
        <v>0</v>
      </c>
      <c r="GH63" s="6">
        <f>IF(ISERROR(VLOOKUP($A63,'Import Peak'!$A$3:GH$99,190,FALSE)-VLOOKUP($A63,'Import Peak Change'!$A$106:GH$202,190,FALSE)),0,(VLOOKUP($A63,'Import Peak'!$A$3:GH$99,190,FALSE)-VLOOKUP($A63,'Import Peak Change'!$A$106:GH$202,190,FALSE)))</f>
        <v>0</v>
      </c>
      <c r="GI63" s="6">
        <f>IF(ISERROR(VLOOKUP($A63,'Import Peak'!$A$3:GI$99,191,FALSE)-VLOOKUP($A63,'Import Peak Change'!$A$106:GI$202,191,FALSE)),0,(VLOOKUP($A63,'Import Peak'!$A$3:GI$99,191,FALSE)-VLOOKUP($A63,'Import Peak Change'!$A$106:GI$202,191,FALSE)))</f>
        <v>0</v>
      </c>
      <c r="GJ63" s="6">
        <f>IF(ISERROR(VLOOKUP($A63,'Import Peak'!$A$3:GJ$99,192,FALSE)-VLOOKUP($A63,'Import Peak Change'!$A$106:GJ$202,192,FALSE)),0,(VLOOKUP($A63,'Import Peak'!$A$3:GJ$99,192,FALSE)-VLOOKUP($A63,'Import Peak Change'!$A$106:GJ$202,192,FALSE)))</f>
        <v>0</v>
      </c>
      <c r="GK63" s="6">
        <f>IF(ISERROR(VLOOKUP($A63,'Import Peak'!$A$3:GK$99,193,FALSE)-VLOOKUP($A63,'Import Peak Change'!$A$106:GK$202,193,FALSE)),0,(VLOOKUP($A63,'Import Peak'!$A$3:GK$99,193,FALSE)-VLOOKUP($A63,'Import Peak Change'!$A$106:GK$202,193,FALSE)))</f>
        <v>0</v>
      </c>
      <c r="GL63" s="6">
        <f>IF(ISERROR(VLOOKUP($A63,'Import Peak'!$A$3:GL$99,194,FALSE)-VLOOKUP($A63,'Import Peak Change'!$A$106:GL$202,194,FALSE)),0,(VLOOKUP($A63,'Import Peak'!$A$3:GL$99,194,FALSE)-VLOOKUP($A63,'Import Peak Change'!$A$106:GL$202,194,FALSE)))</f>
        <v>0</v>
      </c>
      <c r="GM63" s="6">
        <f>IF(ISERROR(VLOOKUP($A63,'Import Peak'!$A$3:GM$99,195,FALSE)-VLOOKUP($A63,'Import Peak Change'!$A$106:GM$202,195,FALSE)),0,(VLOOKUP($A63,'Import Peak'!$A$3:GM$99,195,FALSE)-VLOOKUP($A63,'Import Peak Change'!$A$106:GM$202,195,FALSE)))</f>
        <v>0</v>
      </c>
      <c r="GN63" s="6">
        <f>IF(ISERROR(VLOOKUP($A63,'Import Peak'!$A$3:GN$99,196,FALSE)-VLOOKUP($A63,'Import Peak Change'!$A$106:GN$202,196,FALSE)),0,(VLOOKUP($A63,'Import Peak'!$A$3:GN$99,196,FALSE)-VLOOKUP($A63,'Import Peak Change'!$A$106:GN$202,196,FALSE)))</f>
        <v>0</v>
      </c>
      <c r="GO63" s="6">
        <f>IF(ISERROR(VLOOKUP($A63,'Import Peak'!$A$3:GO$99,197,FALSE)-VLOOKUP($A63,'Import Peak Change'!$A$106:GO$202,197,FALSE)),0,(VLOOKUP($A63,'Import Peak'!$A$3:GO$99,197,FALSE)-VLOOKUP($A63,'Import Peak Change'!$A$106:GO$202,197,FALSE)))</f>
        <v>0</v>
      </c>
      <c r="GP63" s="6">
        <f>IF(ISERROR(VLOOKUP($A63,'Import Peak'!$A$3:GP$99,198,FALSE)-VLOOKUP($A63,'Import Peak Change'!$A$106:GP$202,198,FALSE)),0,(VLOOKUP($A63,'Import Peak'!$A$3:GP$99,198,FALSE)-VLOOKUP($A63,'Import Peak Change'!$A$106:GP$202,198,FALSE)))</f>
        <v>0</v>
      </c>
      <c r="GQ63" s="6">
        <f>IF(ISERROR(VLOOKUP($A63,'Import Peak'!$A$3:GQ$99,199,FALSE)-VLOOKUP($A63,'Import Peak Change'!$A$106:GQ$202,199,FALSE)),0,(VLOOKUP($A63,'Import Peak'!$A$3:GQ$99,199,FALSE)-VLOOKUP($A63,'Import Peak Change'!$A$106:GQ$202,199,FALSE)))</f>
        <v>0</v>
      </c>
      <c r="GR63" s="6">
        <f>IF(ISERROR(VLOOKUP($A63,'Import Peak'!$A$3:GR$99,200,FALSE)-VLOOKUP($A63,'Import Peak Change'!$A$106:GR$202,200,FALSE)),0,(VLOOKUP($A63,'Import Peak'!$A$3:GR$99,200,FALSE)-VLOOKUP($A63,'Import Peak Change'!$A$106:GR$202,200,FALSE)))</f>
        <v>0</v>
      </c>
      <c r="GS63" s="6">
        <f>IF(ISERROR(VLOOKUP($A63,'Import Peak'!$A$3:GS$99,201,FALSE)-VLOOKUP($A63,'Import Peak Change'!$A$106:GS$202,201,FALSE)),0,(VLOOKUP($A63,'Import Peak'!$A$3:GS$99,201,FALSE)-VLOOKUP($A63,'Import Peak Change'!$A$106:GS$202,201,FALSE)))</f>
        <v>0</v>
      </c>
      <c r="GT63" s="6">
        <f>IF(ISERROR(VLOOKUP($A63,'Import Peak'!$A$3:GT$99,202,FALSE)-VLOOKUP($A63,'Import Peak Change'!$A$106:GT$202,202,FALSE)),0,(VLOOKUP($A63,'Import Peak'!$A$3:GT$99,202,FALSE)-VLOOKUP($A63,'Import Peak Change'!$A$106:GT$202,202,FALSE)))</f>
        <v>0</v>
      </c>
      <c r="GU63" s="6">
        <f>IF(ISERROR(VLOOKUP($A63,'Import Peak'!$A$3:GU$99,203,FALSE)-VLOOKUP($A63,'Import Peak Change'!$A$106:GU$202,203,FALSE)),0,(VLOOKUP($A63,'Import Peak'!$A$3:GU$99,203,FALSE)-VLOOKUP($A63,'Import Peak Change'!$A$106:GU$202,203,FALSE)))</f>
        <v>0</v>
      </c>
      <c r="GV63" s="6">
        <f>IF(ISERROR(VLOOKUP($A63,'Import Peak'!$A$3:GV$99,204,FALSE)-VLOOKUP($A63,'Import Peak Change'!$A$106:GV$202,204,FALSE)),0,(VLOOKUP($A63,'Import Peak'!$A$3:GV$99,204,FALSE)-VLOOKUP($A63,'Import Peak Change'!$A$106:GV$202,204,FALSE)))</f>
        <v>0</v>
      </c>
      <c r="GW63" s="6">
        <f>IF(ISERROR(VLOOKUP($A63,'Import Peak'!$A$3:GW$99,205,FALSE)-VLOOKUP($A63,'Import Peak Change'!$A$106:GW$202,205,FALSE)),0,(VLOOKUP($A63,'Import Peak'!$A$3:GW$99,205,FALSE)-VLOOKUP($A63,'Import Peak Change'!$A$106:GW$202,205,FALSE)))</f>
        <v>0</v>
      </c>
      <c r="GX63" s="6">
        <f>IF(ISERROR(VLOOKUP($A63,'Import Peak'!$A$3:GX$99,206,FALSE)-VLOOKUP($A63,'Import Peak Change'!$A$106:GX$202,206,FALSE)),0,(VLOOKUP($A63,'Import Peak'!$A$3:GX$99,206,FALSE)-VLOOKUP($A63,'Import Peak Change'!$A$106:GX$202,206,FALSE)))</f>
        <v>0</v>
      </c>
      <c r="GY63" s="6">
        <f>IF(ISERROR(VLOOKUP($A63,'Import Peak'!$A$3:GY$99,207,FALSE)-VLOOKUP($A63,'Import Peak Change'!$A$106:GY$202,207,FALSE)),0,(VLOOKUP($A63,'Import Peak'!$A$3:GY$99,207,FALSE)-VLOOKUP($A63,'Import Peak Change'!$A$106:GY$202,207,FALSE)))</f>
        <v>0</v>
      </c>
      <c r="GZ63" s="6">
        <f>IF(ISERROR(VLOOKUP($A63,'Import Peak'!$A$3:GZ$99,208,FALSE)-VLOOKUP($A63,'Import Peak Change'!$A$106:GZ$202,208,FALSE)),0,(VLOOKUP($A63,'Import Peak'!$A$3:GZ$99,208,FALSE)-VLOOKUP($A63,'Import Peak Change'!$A$106:GZ$202,208,FALSE)))</f>
        <v>0</v>
      </c>
      <c r="HA63" s="6">
        <f>IF(ISERROR(VLOOKUP($A63,'Import Peak'!$A$3:HA$99,209,FALSE)-VLOOKUP($A63,'Import Peak Change'!$A$106:HA$202,209,FALSE)),0,(VLOOKUP($A63,'Import Peak'!$A$3:HA$99,209,FALSE)-VLOOKUP($A63,'Import Peak Change'!$A$106:HA$202,209,FALSE)))</f>
        <v>0</v>
      </c>
      <c r="HB63" s="6">
        <f>IF(ISERROR(VLOOKUP($A63,'Import Peak'!$A$3:HB$99,210,FALSE)-VLOOKUP($A63,'Import Peak Change'!$A$106:HB$202,210,FALSE)),0,(VLOOKUP($A63,'Import Peak'!$A$3:HB$99,210,FALSE)-VLOOKUP($A63,'Import Peak Change'!$A$106:HB$202,210,FALSE)))</f>
        <v>0</v>
      </c>
      <c r="HC63" s="6">
        <f>IF(ISERROR(VLOOKUP($A63,'Import Peak'!$A$3:HC$99,211,FALSE)-VLOOKUP($A63,'Import Peak Change'!$A$106:HC$202,211,FALSE)),0,(VLOOKUP($A63,'Import Peak'!$A$3:HC$99,211,FALSE)-VLOOKUP($A63,'Import Peak Change'!$A$106:HC$202,211,FALSE)))</f>
        <v>0</v>
      </c>
      <c r="HD63" s="6">
        <f>IF(ISERROR(VLOOKUP($A63,'Import Peak'!$A$3:HD$99,212,FALSE)-VLOOKUP($A63,'Import Peak Change'!$A$106:HD$202,212,FALSE)),0,(VLOOKUP($A63,'Import Peak'!$A$3:HD$99,212,FALSE)-VLOOKUP($A63,'Import Peak Change'!$A$106:HD$202,212,FALSE)))</f>
        <v>0</v>
      </c>
      <c r="HE63" s="6">
        <f>IF(ISERROR(VLOOKUP($A63,'Import Peak'!$A$3:HE$99,213,FALSE)-VLOOKUP($A63,'Import Peak Change'!$A$106:HE$202,213,FALSE)),0,(VLOOKUP($A63,'Import Peak'!$A$3:HE$99,213,FALSE)-VLOOKUP($A63,'Import Peak Change'!$A$106:HE$202,213,FALSE)))</f>
        <v>0</v>
      </c>
      <c r="HF63" s="6">
        <f>IF(ISERROR(VLOOKUP($A63,'Import Peak'!$A$3:HF$99,214,FALSE)-VLOOKUP($A63,'Import Peak Change'!$A$106:HF$202,214,FALSE)),0,(VLOOKUP($A63,'Import Peak'!$A$3:HF$99,214,FALSE)-VLOOKUP($A63,'Import Peak Change'!$A$106:HF$202,214,FALSE)))</f>
        <v>0</v>
      </c>
      <c r="HG63" s="6">
        <f>IF(ISERROR(VLOOKUP($A63,'Import Peak'!$A$3:HG$99,215,FALSE)-VLOOKUP($A63,'Import Peak Change'!$A$106:HG$202,215,FALSE)),0,(VLOOKUP($A63,'Import Peak'!$A$3:HG$99,215,FALSE)-VLOOKUP($A63,'Import Peak Change'!$A$106:HG$202,215,FALSE)))</f>
        <v>0</v>
      </c>
      <c r="HH63" s="6">
        <f>IF(ISERROR(VLOOKUP($A63,'Import Peak'!$A$3:HH$99,216,FALSE)-VLOOKUP($A63,'Import Peak Change'!$A$106:HH$202,216,FALSE)),0,(VLOOKUP($A63,'Import Peak'!$A$3:HH$99,216,FALSE)-VLOOKUP($A63,'Import Peak Change'!$A$106:HH$202,216,FALSE)))</f>
        <v>0</v>
      </c>
      <c r="HI63" s="6">
        <f>IF(ISERROR(VLOOKUP($A63,'Import Peak'!$A$3:HI$99,217,FALSE)-VLOOKUP($A63,'Import Peak Change'!$A$106:HI$202,217,FALSE)),0,(VLOOKUP($A63,'Import Peak'!$A$3:HI$99,217,FALSE)-VLOOKUP($A63,'Import Peak Change'!$A$106:HI$202,217,FALSE)))</f>
        <v>0</v>
      </c>
      <c r="HJ63" s="6">
        <f>IF(ISERROR(VLOOKUP($A63,'Import Peak'!$A$3:HJ$99,218,FALSE)-VLOOKUP($A63,'Import Peak Change'!$A$106:HJ$202,218,FALSE)),0,(VLOOKUP($A63,'Import Peak'!$A$3:HJ$99,218,FALSE)-VLOOKUP($A63,'Import Peak Change'!$A$106:HJ$202,218,FALSE)))</f>
        <v>0</v>
      </c>
      <c r="HK63" s="6">
        <f>IF(ISERROR(VLOOKUP($A63,'Import Peak'!$A$3:HK$99,219,FALSE)-VLOOKUP($A63,'Import Peak Change'!$A$106:HK$202,219,FALSE)),0,(VLOOKUP($A63,'Import Peak'!$A$3:HK$99,219,FALSE)-VLOOKUP($A63,'Import Peak Change'!$A$106:HK$202,219,FALSE)))</f>
        <v>0</v>
      </c>
      <c r="HL63" s="6">
        <f>IF(ISERROR(VLOOKUP($A63,'Import Peak'!$A$3:HL$99,220,FALSE)-VLOOKUP($A63,'Import Peak Change'!$A$106:HL$202,220,FALSE)),0,(VLOOKUP($A63,'Import Peak'!$A$3:HL$99,220,FALSE)-VLOOKUP($A63,'Import Peak Change'!$A$106:HL$202,220,FALSE)))</f>
        <v>0</v>
      </c>
      <c r="HM63" s="6">
        <f>IF(ISERROR(VLOOKUP($A63,'Import Peak'!$A$3:HM$99,221,FALSE)-VLOOKUP($A63,'Import Peak Change'!$A$106:HM$202,221,FALSE)),0,(VLOOKUP($A63,'Import Peak'!$A$3:HM$99,221,FALSE)-VLOOKUP($A63,'Import Peak Change'!$A$106:HM$202,221,FALSE)))</f>
        <v>0</v>
      </c>
      <c r="HN63" s="6">
        <f>IF(ISERROR(VLOOKUP($A63,'Import Peak'!$A$3:HN$99,222,FALSE)-VLOOKUP($A63,'Import Peak Change'!$A$106:HN$202,222,FALSE)),0,(VLOOKUP($A63,'Import Peak'!$A$3:HN$99,222,FALSE)-VLOOKUP($A63,'Import Peak Change'!$A$106:HN$202,222,FALSE)))</f>
        <v>0</v>
      </c>
      <c r="HO63" s="6">
        <f>IF(ISERROR(VLOOKUP($A63,'Import Peak'!$A$3:HO$99,223,FALSE)-VLOOKUP($A63,'Import Peak Change'!$A$106:HO$202,223,FALSE)),0,(VLOOKUP($A63,'Import Peak'!$A$3:HO$99,223,FALSE)-VLOOKUP($A63,'Import Peak Change'!$A$106:HO$202,223,FALSE)))</f>
        <v>0</v>
      </c>
      <c r="HP63" s="6">
        <f>IF(ISERROR(VLOOKUP($A63,'Import Peak'!$A$3:HP$99,224,FALSE)-VLOOKUP($A63,'Import Peak Change'!$A$106:HP$202,224,FALSE)),0,(VLOOKUP($A63,'Import Peak'!$A$3:HP$99,224,FALSE)-VLOOKUP($A63,'Import Peak Change'!$A$106:HP$202,224,FALSE)))</f>
        <v>0</v>
      </c>
      <c r="HQ63" s="6">
        <f>IF(ISERROR(VLOOKUP($A63,'Import Peak'!$A$3:HQ$99,225,FALSE)-VLOOKUP($A63,'Import Peak Change'!$A$106:HQ$202,225,FALSE)),0,(VLOOKUP($A63,'Import Peak'!$A$3:HQ$99,225,FALSE)-VLOOKUP($A63,'Import Peak Change'!$A$106:HQ$202,225,FALSE)))</f>
        <v>0</v>
      </c>
      <c r="HR63" s="6">
        <f>IF(ISERROR(VLOOKUP($A63,'Import Peak'!$A$3:HR$99,226,FALSE)-VLOOKUP($A63,'Import Peak Change'!$A$106:HR$202,226,FALSE)),0,(VLOOKUP($A63,'Import Peak'!$A$3:HR$99,226,FALSE)-VLOOKUP($A63,'Import Peak Change'!$A$106:HR$202,226,FALSE)))</f>
        <v>0</v>
      </c>
      <c r="HS63" s="6">
        <f>IF(ISERROR(VLOOKUP($A63,'Import Peak'!$A$3:HS$99,227,FALSE)-VLOOKUP($A63,'Import Peak Change'!$A$106:HS$202,227,FALSE)),0,(VLOOKUP($A63,'Import Peak'!$A$3:HS$99,227,FALSE)-VLOOKUP($A63,'Import Peak Change'!$A$106:HS$202,227,FALSE)))</f>
        <v>0</v>
      </c>
      <c r="HT63" s="6">
        <f>IF(ISERROR(VLOOKUP($A63,'Import Peak'!$A$3:HT$99,228,FALSE)-VLOOKUP($A63,'Import Peak Change'!$A$106:HT$202,228,FALSE)),0,(VLOOKUP($A63,'Import Peak'!$A$3:HT$99,228,FALSE)-VLOOKUP($A63,'Import Peak Change'!$A$106:HT$202,228,FALSE)))</f>
        <v>0</v>
      </c>
      <c r="HU63" s="6">
        <f>IF(ISERROR(VLOOKUP($A63,'Import Peak'!$A$3:HU$99,229,FALSE)-VLOOKUP($A63,'Import Peak Change'!$A$106:HU$202,229,FALSE)),0,(VLOOKUP($A63,'Import Peak'!$A$3:HU$99,229,FALSE)-VLOOKUP($A63,'Import Peak Change'!$A$106:HU$202,229,FALSE)))</f>
        <v>0</v>
      </c>
      <c r="HV63" s="6">
        <f>IF(ISERROR(VLOOKUP($A63,'Import Peak'!$A$3:HV$99,230,FALSE)-VLOOKUP($A63,'Import Peak Change'!$A$106:HV$202,230,FALSE)),0,(VLOOKUP($A63,'Import Peak'!$A$3:HV$99,230,FALSE)-VLOOKUP($A63,'Import Peak Change'!$A$106:HV$202,230,FALSE)))</f>
        <v>0</v>
      </c>
      <c r="HW63" s="6">
        <f>IF(ISERROR(VLOOKUP($A63,'Import Peak'!$A$3:HW$99,231,FALSE)-VLOOKUP($A63,'Import Peak Change'!$A$106:HW$202,231,FALSE)),0,(VLOOKUP($A63,'Import Peak'!$A$3:HW$99,231,FALSE)-VLOOKUP($A63,'Import Peak Change'!$A$106:HW$202,231,FALSE)))</f>
        <v>0</v>
      </c>
      <c r="HX63" s="6">
        <f>IF(ISERROR(VLOOKUP($A63,'Import Peak'!$A$3:HX$99,232,FALSE)-VLOOKUP($A63,'Import Peak Change'!$A$106:HX$202,232,FALSE)),0,(VLOOKUP($A63,'Import Peak'!$A$3:HX$99,232,FALSE)-VLOOKUP($A63,'Import Peak Change'!$A$106:HX$202,232,FALSE)))</f>
        <v>0</v>
      </c>
      <c r="HY63" s="6">
        <f>IF(ISERROR(VLOOKUP($A63,'Import Peak'!$A$3:HY$99,233,FALSE)-VLOOKUP($A63,'Import Peak Change'!$A$106:HY$202,233,FALSE)),0,(VLOOKUP($A63,'Import Peak'!$A$3:HY$99,233,FALSE)-VLOOKUP($A63,'Import Peak Change'!$A$106:HY$202,233,FALSE)))</f>
        <v>0</v>
      </c>
      <c r="HZ63" s="6">
        <f>IF(ISERROR(VLOOKUP($A63,'Import Peak'!$A$3:HZ$99,234,FALSE)-VLOOKUP($A63,'Import Peak Change'!$A$106:HZ$202,234,FALSE)),0,(VLOOKUP($A63,'Import Peak'!$A$3:HZ$99,234,FALSE)-VLOOKUP($A63,'Import Peak Change'!$A$106:HZ$202,234,FALSE)))</f>
        <v>0</v>
      </c>
      <c r="IA63" s="6">
        <f>IF(ISERROR(VLOOKUP($A63,'Import Peak'!$A$3:IA$99,235,FALSE)-VLOOKUP($A63,'Import Peak Change'!$A$106:IA$202,235,FALSE)),0,(VLOOKUP($A63,'Import Peak'!$A$3:IA$99,235,FALSE)-VLOOKUP($A63,'Import Peak Change'!$A$106:IA$202,235,FALSE)))</f>
        <v>0</v>
      </c>
      <c r="IB63" s="6">
        <f>IF(ISERROR(VLOOKUP($A63,'Import Peak'!$A$3:IB$99,236,FALSE)-VLOOKUP($A63,'Import Peak Change'!$A$106:IB$202,236,FALSE)),0,(VLOOKUP($A63,'Import Peak'!$A$3:IB$99,236,FALSE)-VLOOKUP($A63,'Import Peak Change'!$A$106:IB$202,236,FALSE)))</f>
        <v>0</v>
      </c>
      <c r="IC63" s="6">
        <f>IF(ISERROR(VLOOKUP($A63,'Import Peak'!$A$3:IC$99,237,FALSE)-VLOOKUP($A63,'Import Peak Change'!$A$106:IC$202,237,FALSE)),0,(VLOOKUP($A63,'Import Peak'!$A$3:IC$99,237,FALSE)-VLOOKUP($A63,'Import Peak Change'!$A$106:IC$202,237,FALSE)))</f>
        <v>0</v>
      </c>
      <c r="ID63" s="6">
        <f>IF(ISERROR(VLOOKUP($A63,'Import Peak'!$A$3:ID$99,238,FALSE)-VLOOKUP($A63,'Import Peak Change'!$A$106:ID$202,238,FALSE)),0,(VLOOKUP($A63,'Import Peak'!$A$3:ID$99,238,FALSE)-VLOOKUP($A63,'Import Peak Change'!$A$106:ID$202,238,FALSE)))</f>
        <v>0</v>
      </c>
      <c r="IE63" s="6">
        <f>IF(ISERROR(VLOOKUP($A63,'Import Peak'!$A$3:IE$99,239,FALSE)-VLOOKUP($A63,'Import Peak Change'!$A$106:IE$202,239,FALSE)),0,(VLOOKUP($A63,'Import Peak'!$A$3:IE$99,239,FALSE)-VLOOKUP($A63,'Import Peak Change'!$A$106:IE$202,239,FALSE)))</f>
        <v>0</v>
      </c>
    </row>
    <row r="64" spans="1:239">
      <c r="A64" s="168" t="str">
        <f>IF('Import Peak'!A61=0,"",'Import Peak'!A61)</f>
        <v/>
      </c>
      <c r="B64" s="6"/>
      <c r="C64" s="6"/>
      <c r="D64" s="6"/>
      <c r="E64" s="6"/>
      <c r="F64" s="6"/>
      <c r="G64" s="6">
        <f>IF(ISERROR(VLOOKUP($A64,'Import Peak'!$A$3:G$99,7,FALSE)-VLOOKUP($A64,'Import Peak Change'!$A$106:G$202,7,FALSE)),0,(VLOOKUP($A64,'Import Peak'!$A$3:G$99,7,FALSE)-VLOOKUP($A64,'Import Peak Change'!$A$106:G$202,7,FALSE)))</f>
        <v>0</v>
      </c>
      <c r="H64" s="6">
        <f>IF(ISERROR(VLOOKUP($A64,'Import Peak'!$A$3:H$99,8,FALSE)-VLOOKUP($A64,'Import Peak Change'!$A$106:H$202,8,FALSE)),0,(VLOOKUP($A64,'Import Peak'!$A$3:H$99,8,FALSE)-VLOOKUP($A64,'Import Peak Change'!$A$106:H$202,8,FALSE)))</f>
        <v>0</v>
      </c>
      <c r="I64" s="6">
        <f>IF(ISERROR(VLOOKUP($A64,'Import Peak'!$A$3:I$99,9,FALSE)-VLOOKUP($A64,'Import Peak Change'!$A$106:I$202,9,FALSE)),0,(VLOOKUP($A64,'Import Peak'!$A$3:I$99,9,FALSE)-VLOOKUP($A64,'Import Peak Change'!$A$106:I$202,9,FALSE)))</f>
        <v>0</v>
      </c>
      <c r="J64" s="6">
        <f>IF(ISERROR(VLOOKUP($A64,'Import Peak'!$A$3:J$99,10,FALSE)-VLOOKUP($A64,'Import Peak Change'!$A$106:J$202,10,FALSE)),0,(VLOOKUP($A64,'Import Peak'!$A$3:J$99,10,FALSE)-VLOOKUP($A64,'Import Peak Change'!$A$106:J$202,10,FALSE)))</f>
        <v>0</v>
      </c>
      <c r="K64" s="6">
        <f>IF(ISERROR(VLOOKUP($A64,'Import Peak'!$A$3:K$99,11,FALSE)-VLOOKUP($A64,'Import Peak Change'!$A$106:K$202,11,FALSE)),0,(VLOOKUP($A64,'Import Peak'!$A$3:K$99,11,FALSE)-VLOOKUP($A64,'Import Peak Change'!$A$106:K$202,11,FALSE)))</f>
        <v>0</v>
      </c>
      <c r="L64" s="6">
        <f>IF(ISERROR(VLOOKUP($A64,'Import Peak'!$A$3:L$99,12,FALSE)-VLOOKUP($A64,'Import Peak Change'!$A$106:L$202,12,FALSE)),0,(VLOOKUP($A64,'Import Peak'!$A$3:L$99,12,FALSE)-VLOOKUP($A64,'Import Peak Change'!$A$106:L$202,12,FALSE)))</f>
        <v>0</v>
      </c>
      <c r="M64" s="6">
        <f>IF(ISERROR(VLOOKUP($A64,'Import Peak'!$A$3:M$99,13,FALSE)-VLOOKUP($A64,'Import Peak Change'!$A$106:M$202,13,FALSE)),0,(VLOOKUP($A64,'Import Peak'!$A$3:M$99,13,FALSE)-VLOOKUP($A64,'Import Peak Change'!$A$106:M$202,13,FALSE)))</f>
        <v>0</v>
      </c>
      <c r="N64" s="6">
        <f>IF(ISERROR(VLOOKUP($A64,'Import Peak'!$A$3:N$99,14,FALSE)-VLOOKUP($A64,'Import Peak Change'!$A$106:N$202,14,FALSE)),0,(VLOOKUP($A64,'Import Peak'!$A$3:N$99,14,FALSE)-VLOOKUP($A64,'Import Peak Change'!$A$106:N$202,14,FALSE)))</f>
        <v>0</v>
      </c>
      <c r="O64" s="6">
        <f>IF(ISERROR(VLOOKUP($A64,'Import Peak'!$A$3:O$99,15,FALSE)-VLOOKUP($A64,'Import Peak Change'!$A$106:O$202,15,FALSE)),0,(VLOOKUP($A64,'Import Peak'!$A$3:O$99,15,FALSE)-VLOOKUP($A64,'Import Peak Change'!$A$106:O$202,15,FALSE)))</f>
        <v>0</v>
      </c>
      <c r="P64" s="6">
        <f>IF(ISERROR(VLOOKUP($A64,'Import Peak'!$A$3:P$99,16,FALSE)-VLOOKUP($A64,'Import Peak Change'!$A$106:P$202,16,FALSE)),0,(VLOOKUP($A64,'Import Peak'!$A$3:P$99,16,FALSE)-VLOOKUP($A64,'Import Peak Change'!$A$106:P$202,16,FALSE)))</f>
        <v>0</v>
      </c>
      <c r="Q64" s="6">
        <f>IF(ISERROR(VLOOKUP($A64,'Import Peak'!$A$3:Q$99,17,FALSE)-VLOOKUP($A64,'Import Peak Change'!$A$106:Q$202,17,FALSE)),0,(VLOOKUP($A64,'Import Peak'!$A$3:Q$99,17,FALSE)-VLOOKUP($A64,'Import Peak Change'!$A$106:Q$202,17,FALSE)))</f>
        <v>0</v>
      </c>
      <c r="R64" s="6">
        <f>IF(ISERROR(VLOOKUP($A64,'Import Peak'!$A$3:R$99,18,FALSE)-VLOOKUP($A64,'Import Peak Change'!$A$106:R$202,18,FALSE)),0,(VLOOKUP($A64,'Import Peak'!$A$3:R$99,18,FALSE)-VLOOKUP($A64,'Import Peak Change'!$A$106:R$202,18,FALSE)))</f>
        <v>0</v>
      </c>
      <c r="S64" s="6">
        <f>IF(ISERROR(VLOOKUP($A64,'Import Peak'!$A$3:S$99,19,FALSE)-VLOOKUP($A64,'Import Peak Change'!$A$106:S$202,19,FALSE)),0,(VLOOKUP($A64,'Import Peak'!$A$3:S$99,19,FALSE)-VLOOKUP($A64,'Import Peak Change'!$A$106:S$202,19,FALSE)))</f>
        <v>0</v>
      </c>
      <c r="T64" s="6">
        <f>IF(ISERROR(VLOOKUP($A64,'Import Peak'!$A$3:T$99,20,FALSE)-VLOOKUP($A64,'Import Peak Change'!$A$106:T$202,20,FALSE)),0,(VLOOKUP($A64,'Import Peak'!$A$3:T$99,20,FALSE)-VLOOKUP($A64,'Import Peak Change'!$A$106:T$202,20,FALSE)))</f>
        <v>0</v>
      </c>
      <c r="U64" s="6">
        <f>IF(ISERROR(VLOOKUP($A64,'Import Peak'!$A$3:U$99,21,FALSE)-VLOOKUP($A64,'Import Peak Change'!$A$106:U$202,21,FALSE)),0,(VLOOKUP($A64,'Import Peak'!$A$3:U$99,21,FALSE)-VLOOKUP($A64,'Import Peak Change'!$A$106:U$202,21,FALSE)))</f>
        <v>0</v>
      </c>
      <c r="V64" s="6">
        <f>IF(ISERROR(VLOOKUP($A64,'Import Peak'!$A$3:V$99,22,FALSE)-VLOOKUP($A64,'Import Peak Change'!$A$106:V$202,22,FALSE)),0,(VLOOKUP($A64,'Import Peak'!$A$3:V$99,22,FALSE)-VLOOKUP($A64,'Import Peak Change'!$A$106:V$202,22,FALSE)))</f>
        <v>0</v>
      </c>
      <c r="W64" s="6">
        <f>IF(ISERROR(VLOOKUP($A64,'Import Peak'!$A$3:W$99,23,FALSE)-VLOOKUP($A64,'Import Peak Change'!$A$106:W$202,23,FALSE)),0,(VLOOKUP($A64,'Import Peak'!$A$3:W$99,23,FALSE)-VLOOKUP($A64,'Import Peak Change'!$A$106:W$202,23,FALSE)))</f>
        <v>0</v>
      </c>
      <c r="X64" s="6">
        <f>IF(ISERROR(VLOOKUP($A64,'Import Peak'!$A$3:X$99,24,FALSE)-VLOOKUP($A64,'Import Peak Change'!$A$106:X$202,24,FALSE)),0,(VLOOKUP($A64,'Import Peak'!$A$3:X$99,24,FALSE)-VLOOKUP($A64,'Import Peak Change'!$A$106:X$202,24,FALSE)))</f>
        <v>0</v>
      </c>
      <c r="Y64" s="6">
        <f>IF(ISERROR(VLOOKUP($A64,'Import Peak'!$A$3:Y$99,25,FALSE)-VLOOKUP($A64,'Import Peak Change'!$A$106:Y$202,25,FALSE)),0,(VLOOKUP($A64,'Import Peak'!$A$3:Y$99,25,FALSE)-VLOOKUP($A64,'Import Peak Change'!$A$106:Y$202,25,FALSE)))</f>
        <v>0</v>
      </c>
      <c r="Z64" s="6">
        <f>IF(ISERROR(VLOOKUP($A64,'Import Peak'!$A$3:Z$99,26,FALSE)-VLOOKUP($A64,'Import Peak Change'!$A$106:Z$202,26,FALSE)),0,(VLOOKUP($A64,'Import Peak'!$A$3:Z$99,26,FALSE)-VLOOKUP($A64,'Import Peak Change'!$A$106:Z$202,26,FALSE)))</f>
        <v>0</v>
      </c>
      <c r="AA64" s="6">
        <f>IF(ISERROR(VLOOKUP($A64,'Import Peak'!$A$3:AA$99,27,FALSE)-VLOOKUP($A64,'Import Peak Change'!$A$106:AA$202,27,FALSE)),0,(VLOOKUP($A64,'Import Peak'!$A$3:AA$99,27,FALSE)-VLOOKUP($A64,'Import Peak Change'!$A$106:AA$202,27,FALSE)))</f>
        <v>0</v>
      </c>
      <c r="AB64" s="6">
        <f>IF(ISERROR(VLOOKUP($A64,'Import Peak'!$A$3:AB$99,28,FALSE)-VLOOKUP($A64,'Import Peak Change'!$A$106:AB$202,28,FALSE)),0,(VLOOKUP($A64,'Import Peak'!$A$3:AB$99,28,FALSE)-VLOOKUP($A64,'Import Peak Change'!$A$106:AB$202,28,FALSE)))</f>
        <v>0</v>
      </c>
      <c r="AC64" s="6">
        <f>IF(ISERROR(VLOOKUP($A64,'Import Peak'!$A$3:AC$99,29,FALSE)-VLOOKUP($A64,'Import Peak Change'!$A$106:AC$202,29,FALSE)),0,(VLOOKUP($A64,'Import Peak'!$A$3:AC$99,29,FALSE)-VLOOKUP($A64,'Import Peak Change'!$A$106:AC$202,29,FALSE)))</f>
        <v>0</v>
      </c>
      <c r="AD64" s="6">
        <f>IF(ISERROR(VLOOKUP($A64,'Import Peak'!$A$3:AD$99,30,FALSE)-VLOOKUP($A64,'Import Peak Change'!$A$106:AD$202,30,FALSE)),0,(VLOOKUP($A64,'Import Peak'!$A$3:AD$99,30,FALSE)-VLOOKUP($A64,'Import Peak Change'!$A$106:AD$202,30,FALSE)))</f>
        <v>0</v>
      </c>
      <c r="AE64" s="6">
        <f>IF(ISERROR(VLOOKUP($A64,'Import Peak'!$A$3:AE$99,31,FALSE)-VLOOKUP($A64,'Import Peak Change'!$A$106:AE$202,31,FALSE)),0,(VLOOKUP($A64,'Import Peak'!$A$3:AE$99,31,FALSE)-VLOOKUP($A64,'Import Peak Change'!$A$106:AE$202,31,FALSE)))</f>
        <v>0</v>
      </c>
      <c r="AF64" s="6">
        <f>IF(ISERROR(VLOOKUP($A64,'Import Peak'!$A$3:AF$99,32,FALSE)-VLOOKUP($A64,'Import Peak Change'!$A$106:AF$202,32,FALSE)),0,(VLOOKUP($A64,'Import Peak'!$A$3:AF$99,32,FALSE)-VLOOKUP($A64,'Import Peak Change'!$A$106:AF$202,32,FALSE)))</f>
        <v>0</v>
      </c>
      <c r="AG64" s="6">
        <f>IF(ISERROR(VLOOKUP($A64,'Import Peak'!$A$3:AG$99,33,FALSE)-VLOOKUP($A64,'Import Peak Change'!$A$106:AG$202,33,FALSE)),0,(VLOOKUP($A64,'Import Peak'!$A$3:AG$99,33,FALSE)-VLOOKUP($A64,'Import Peak Change'!$A$106:AG$202,33,FALSE)))</f>
        <v>0</v>
      </c>
      <c r="AH64" s="6">
        <f>IF(ISERROR(VLOOKUP($A64,'Import Peak'!$A$3:AH$99,34,FALSE)-VLOOKUP($A64,'Import Peak Change'!$A$106:AH$202,34,FALSE)),0,(VLOOKUP($A64,'Import Peak'!$A$3:AH$99,34,FALSE)-VLOOKUP($A64,'Import Peak Change'!$A$106:AH$202,34,FALSE)))</f>
        <v>0</v>
      </c>
      <c r="AI64" s="6">
        <f>IF(ISERROR(VLOOKUP($A64,'Import Peak'!$A$3:AI$99,35,FALSE)-VLOOKUP($A64,'Import Peak Change'!$A$106:AI$202,35,FALSE)),0,(VLOOKUP($A64,'Import Peak'!$A$3:AI$99,35,FALSE)-VLOOKUP($A64,'Import Peak Change'!$A$106:AI$202,35,FALSE)))</f>
        <v>0</v>
      </c>
      <c r="AJ64" s="6">
        <f>IF(ISERROR(VLOOKUP($A64,'Import Peak'!$A$3:AJ$99,36,FALSE)-VLOOKUP($A64,'Import Peak Change'!$A$106:AJ$202,36,FALSE)),0,(VLOOKUP($A64,'Import Peak'!$A$3:AJ$99,36,FALSE)-VLOOKUP($A64,'Import Peak Change'!$A$106:AJ$202,36,FALSE)))</f>
        <v>0</v>
      </c>
      <c r="AK64" s="6">
        <f>IF(ISERROR(VLOOKUP($A64,'Import Peak'!$A$3:AK$99,37,FALSE)-VLOOKUP($A64,'Import Peak Change'!$A$106:AK$202,37,FALSE)),0,(VLOOKUP($A64,'Import Peak'!$A$3:AK$99,37,FALSE)-VLOOKUP($A64,'Import Peak Change'!$A$106:AK$202,37,FALSE)))</f>
        <v>0</v>
      </c>
      <c r="AL64" s="6">
        <f>IF(ISERROR(VLOOKUP($A64,'Import Peak'!$A$3:AL$99,38,FALSE)-VLOOKUP($A64,'Import Peak Change'!$A$106:AL$202,38,FALSE)),0,(VLOOKUP($A64,'Import Peak'!$A$3:AL$99,38,FALSE)-VLOOKUP($A64,'Import Peak Change'!$A$106:AL$202,38,FALSE)))</f>
        <v>0</v>
      </c>
      <c r="AM64" s="6">
        <f>IF(ISERROR(VLOOKUP($A64,'Import Peak'!$A$3:AM$99,39,FALSE)-VLOOKUP($A64,'Import Peak Change'!$A$106:AM$202,39,FALSE)),0,(VLOOKUP($A64,'Import Peak'!$A$3:AM$99,39,FALSE)-VLOOKUP($A64,'Import Peak Change'!$A$106:AM$202,39,FALSE)))</f>
        <v>0</v>
      </c>
      <c r="AN64" s="6">
        <f>IF(ISERROR(VLOOKUP($A64,'Import Peak'!$A$3:AN$99,40,FALSE)-VLOOKUP($A64,'Import Peak Change'!$A$106:AN$202,40,FALSE)),0,(VLOOKUP($A64,'Import Peak'!$A$3:AN$99,40,FALSE)-VLOOKUP($A64,'Import Peak Change'!$A$106:AN$202,40,FALSE)))</f>
        <v>0</v>
      </c>
      <c r="AO64" s="6">
        <f>IF(ISERROR(VLOOKUP($A64,'Import Peak'!$A$3:AO$99,41,FALSE)-VLOOKUP($A64,'Import Peak Change'!$A$106:AO$202,41,FALSE)),0,(VLOOKUP($A64,'Import Peak'!$A$3:AO$99,41,FALSE)-VLOOKUP($A64,'Import Peak Change'!$A$106:AO$202,41,FALSE)))</f>
        <v>0</v>
      </c>
      <c r="AP64" s="6">
        <f>IF(ISERROR(VLOOKUP($A64,'Import Peak'!$A$3:AP$99,42,FALSE)-VLOOKUP($A64,'Import Peak Change'!$A$106:AP$202,42,FALSE)),0,(VLOOKUP($A64,'Import Peak'!$A$3:AP$99,42,FALSE)-VLOOKUP($A64,'Import Peak Change'!$A$106:AP$202,42,FALSE)))</f>
        <v>0</v>
      </c>
      <c r="AQ64" s="6">
        <f>IF(ISERROR(VLOOKUP($A64,'Import Peak'!$A$3:AQ$99,43,FALSE)-VLOOKUP($A64,'Import Peak Change'!$A$106:AQ$202,43,FALSE)),0,(VLOOKUP($A64,'Import Peak'!$A$3:AQ$99,43,FALSE)-VLOOKUP($A64,'Import Peak Change'!$A$106:AQ$202,43,FALSE)))</f>
        <v>0</v>
      </c>
      <c r="AR64" s="6">
        <f>IF(ISERROR(VLOOKUP($A64,'Import Peak'!$A$3:AR$99,44,FALSE)-VLOOKUP($A64,'Import Peak Change'!$A$106:AR$202,44,FALSE)),0,(VLOOKUP($A64,'Import Peak'!$A$3:AR$99,44,FALSE)-VLOOKUP($A64,'Import Peak Change'!$A$106:AR$202,44,FALSE)))</f>
        <v>0</v>
      </c>
      <c r="AS64" s="6">
        <f>IF(ISERROR(VLOOKUP($A64,'Import Peak'!$A$3:AS$99,45,FALSE)-VLOOKUP($A64,'Import Peak Change'!$A$106:AS$202,45,FALSE)),0,(VLOOKUP($A64,'Import Peak'!$A$3:AS$99,45,FALSE)-VLOOKUP($A64,'Import Peak Change'!$A$106:AS$202,45,FALSE)))</f>
        <v>0</v>
      </c>
      <c r="AT64" s="6">
        <f>IF(ISERROR(VLOOKUP($A64,'Import Peak'!$A$3:AT$99,46,FALSE)-VLOOKUP($A64,'Import Peak Change'!$A$106:AT$202,46,FALSE)),0,(VLOOKUP($A64,'Import Peak'!$A$3:AT$99,46,FALSE)-VLOOKUP($A64,'Import Peak Change'!$A$106:AT$202,46,FALSE)))</f>
        <v>0</v>
      </c>
      <c r="AU64" s="6">
        <f>IF(ISERROR(VLOOKUP($A64,'Import Peak'!$A$3:AU$99,47,FALSE)-VLOOKUP($A64,'Import Peak Change'!$A$106:AU$202,47,FALSE)),0,(VLOOKUP($A64,'Import Peak'!$A$3:AU$99,47,FALSE)-VLOOKUP($A64,'Import Peak Change'!$A$106:AU$202,47,FALSE)))</f>
        <v>0</v>
      </c>
      <c r="AV64" s="6">
        <f>IF(ISERROR(VLOOKUP($A64,'Import Peak'!$A$3:AV$99,48,FALSE)-VLOOKUP($A64,'Import Peak Change'!$A$106:AV$202,48,FALSE)),0,(VLOOKUP($A64,'Import Peak'!$A$3:AV$99,48,FALSE)-VLOOKUP($A64,'Import Peak Change'!$A$106:AV$202,48,FALSE)))</f>
        <v>0</v>
      </c>
      <c r="AW64" s="6">
        <f>IF(ISERROR(VLOOKUP($A64,'Import Peak'!$A$3:AW$99,49,FALSE)-VLOOKUP($A64,'Import Peak Change'!$A$106:AW$202,49,FALSE)),0,(VLOOKUP($A64,'Import Peak'!$A$3:AW$99,49,FALSE)-VLOOKUP($A64,'Import Peak Change'!$A$106:AW$202,49,FALSE)))</f>
        <v>0</v>
      </c>
      <c r="AX64" s="6">
        <f>IF(ISERROR(VLOOKUP($A64,'Import Peak'!$A$3:AX$99,50,FALSE)-VLOOKUP($A64,'Import Peak Change'!$A$106:AX$202,50,FALSE)),0,(VLOOKUP($A64,'Import Peak'!$A$3:AX$99,50,FALSE)-VLOOKUP($A64,'Import Peak Change'!$A$106:AX$202,50,FALSE)))</f>
        <v>0</v>
      </c>
      <c r="AY64" s="6">
        <f>IF(ISERROR(VLOOKUP($A64,'Import Peak'!$A$3:AY$99,51,FALSE)-VLOOKUP($A64,'Import Peak Change'!$A$106:AY$202,51,FALSE)),0,(VLOOKUP($A64,'Import Peak'!$A$3:AY$99,51,FALSE)-VLOOKUP($A64,'Import Peak Change'!$A$106:AY$202,51,FALSE)))</f>
        <v>0</v>
      </c>
      <c r="AZ64" s="6">
        <f>IF(ISERROR(VLOOKUP($A64,'Import Peak'!$A$3:AZ$99,52,FALSE)-VLOOKUP($A64,'Import Peak Change'!$A$106:AZ$202,52,FALSE)),0,(VLOOKUP($A64,'Import Peak'!$A$3:AZ$99,52,FALSE)-VLOOKUP($A64,'Import Peak Change'!$A$106:AZ$202,52,FALSE)))</f>
        <v>0</v>
      </c>
      <c r="BA64" s="6">
        <f>IF(ISERROR(VLOOKUP($A64,'Import Peak'!$A$3:BA$99,53,FALSE)-VLOOKUP($A64,'Import Peak Change'!$A$106:BA$202,53,FALSE)),0,(VLOOKUP($A64,'Import Peak'!$A$3:BA$99,53,FALSE)-VLOOKUP($A64,'Import Peak Change'!$A$106:BA$202,53,FALSE)))</f>
        <v>0</v>
      </c>
      <c r="BB64" s="6">
        <f>IF(ISERROR(VLOOKUP($A64,'Import Peak'!$A$3:BB$99,54,FALSE)-VLOOKUP($A64,'Import Peak Change'!$A$106:BB$202,54,FALSE)),0,(VLOOKUP($A64,'Import Peak'!$A$3:BB$99,54,FALSE)-VLOOKUP($A64,'Import Peak Change'!$A$106:BB$202,54,FALSE)))</f>
        <v>0</v>
      </c>
      <c r="BC64" s="6">
        <f>IF(ISERROR(VLOOKUP($A64,'Import Peak'!$A$3:BC$99,55,FALSE)-VLOOKUP($A64,'Import Peak Change'!$A$106:BC$202,55,FALSE)),0,(VLOOKUP($A64,'Import Peak'!$A$3:BC$99,55,FALSE)-VLOOKUP($A64,'Import Peak Change'!$A$106:BC$202,55,FALSE)))</f>
        <v>0</v>
      </c>
      <c r="BD64" s="6">
        <f>IF(ISERROR(VLOOKUP($A64,'Import Peak'!$A$3:BD$99,56,FALSE)-VLOOKUP($A64,'Import Peak Change'!$A$106:BD$202,56,FALSE)),0,(VLOOKUP($A64,'Import Peak'!$A$3:BD$99,56,FALSE)-VLOOKUP($A64,'Import Peak Change'!$A$106:BD$202,56,FALSE)))</f>
        <v>0</v>
      </c>
      <c r="BE64" s="6">
        <f>IF(ISERROR(VLOOKUP($A64,'Import Peak'!$A$3:BE$99,57,FALSE)-VLOOKUP($A64,'Import Peak Change'!$A$106:BE$202,57,FALSE)),0,(VLOOKUP($A64,'Import Peak'!$A$3:BE$99,57,FALSE)-VLOOKUP($A64,'Import Peak Change'!$A$106:BE$202,57,FALSE)))</f>
        <v>0</v>
      </c>
      <c r="BF64" s="6">
        <f>IF(ISERROR(VLOOKUP($A64,'Import Peak'!$A$3:BF$99,58,FALSE)-VLOOKUP($A64,'Import Peak Change'!$A$106:BF$202,58,FALSE)),0,(VLOOKUP($A64,'Import Peak'!$A$3:BF$99,58,FALSE)-VLOOKUP($A64,'Import Peak Change'!$A$106:BF$202,58,FALSE)))</f>
        <v>0</v>
      </c>
      <c r="BG64" s="6">
        <f>IF(ISERROR(VLOOKUP($A64,'Import Peak'!$A$3:BG$99,59,FALSE)-VLOOKUP($A64,'Import Peak Change'!$A$106:BG$202,59,FALSE)),0,(VLOOKUP($A64,'Import Peak'!$A$3:BG$99,59,FALSE)-VLOOKUP($A64,'Import Peak Change'!$A$106:BG$202,59,FALSE)))</f>
        <v>0</v>
      </c>
      <c r="BH64" s="6">
        <f>IF(ISERROR(VLOOKUP($A64,'Import Peak'!$A$3:BH$99,60,FALSE)-VLOOKUP($A64,'Import Peak Change'!$A$106:BH$202,60,FALSE)),0,(VLOOKUP($A64,'Import Peak'!$A$3:BH$99,60,FALSE)-VLOOKUP($A64,'Import Peak Change'!$A$106:BH$202,60,FALSE)))</f>
        <v>0</v>
      </c>
      <c r="BI64" s="6">
        <f>IF(ISERROR(VLOOKUP($A64,'Import Peak'!$A$3:BI$99,61,FALSE)-VLOOKUP($A64,'Import Peak Change'!$A$106:BI$202,61,FALSE)),0,(VLOOKUP($A64,'Import Peak'!$A$3:BI$99,61,FALSE)-VLOOKUP($A64,'Import Peak Change'!$A$106:BI$202,61,FALSE)))</f>
        <v>0</v>
      </c>
      <c r="BJ64" s="6">
        <f>IF(ISERROR(VLOOKUP($A64,'Import Peak'!$A$3:BJ$99,62,FALSE)-VLOOKUP($A64,'Import Peak Change'!$A$106:BJ$202,62,FALSE)),0,(VLOOKUP($A64,'Import Peak'!$A$3:BJ$99,62,FALSE)-VLOOKUP($A64,'Import Peak Change'!$A$106:BJ$202,62,FALSE)))</f>
        <v>0</v>
      </c>
      <c r="BK64" s="6">
        <f>IF(ISERROR(VLOOKUP($A64,'Import Peak'!$A$3:BK$99,63,FALSE)-VLOOKUP($A64,'Import Peak Change'!$A$106:BK$202,63,FALSE)),0,(VLOOKUP($A64,'Import Peak'!$A$3:BK$99,63,FALSE)-VLOOKUP($A64,'Import Peak Change'!$A$106:BK$202,63,FALSE)))</f>
        <v>0</v>
      </c>
      <c r="BL64" s="6">
        <f>IF(ISERROR(VLOOKUP($A64,'Import Peak'!$A$3:BL$99,64,FALSE)-VLOOKUP($A64,'Import Peak Change'!$A$106:BL$202,64,FALSE)),0,(VLOOKUP($A64,'Import Peak'!$A$3:BL$99,64,FALSE)-VLOOKUP($A64,'Import Peak Change'!$A$106:BL$202,64,FALSE)))</f>
        <v>0</v>
      </c>
      <c r="BM64" s="6">
        <f>IF(ISERROR(VLOOKUP($A64,'Import Peak'!$A$3:BM$99,65,FALSE)-VLOOKUP($A64,'Import Peak Change'!$A$106:BM$202,65,FALSE)),0,(VLOOKUP($A64,'Import Peak'!$A$3:BM$99,65,FALSE)-VLOOKUP($A64,'Import Peak Change'!$A$106:BM$202,65,FALSE)))</f>
        <v>0</v>
      </c>
      <c r="BN64" s="6">
        <f>IF(ISERROR(VLOOKUP($A64,'Import Peak'!$A$3:BN$99,66,FALSE)-VLOOKUP($A64,'Import Peak Change'!$A$106:BN$202,66,FALSE)),0,(VLOOKUP($A64,'Import Peak'!$A$3:BN$99,66,FALSE)-VLOOKUP($A64,'Import Peak Change'!$A$106:BN$202,66,FALSE)))</f>
        <v>0</v>
      </c>
      <c r="BO64" s="6">
        <f>IF(ISERROR(VLOOKUP($A64,'Import Peak'!$A$3:BO$99,67,FALSE)-VLOOKUP($A64,'Import Peak Change'!$A$106:BO$202,67,FALSE)),0,(VLOOKUP($A64,'Import Peak'!$A$3:BO$99,67,FALSE)-VLOOKUP($A64,'Import Peak Change'!$A$106:BO$202,67,FALSE)))</f>
        <v>0</v>
      </c>
      <c r="BP64" s="6">
        <f>IF(ISERROR(VLOOKUP($A64,'Import Peak'!$A$3:BP$99,68,FALSE)-VLOOKUP($A64,'Import Peak Change'!$A$106:BP$202,68,FALSE)),0,(VLOOKUP($A64,'Import Peak'!$A$3:BP$99,68,FALSE)-VLOOKUP($A64,'Import Peak Change'!$A$106:BP$202,68,FALSE)))</f>
        <v>0</v>
      </c>
      <c r="BQ64" s="6">
        <f>IF(ISERROR(VLOOKUP($A64,'Import Peak'!$A$3:BQ$99,69,FALSE)-VLOOKUP($A64,'Import Peak Change'!$A$106:BQ$202,69,FALSE)),0,(VLOOKUP($A64,'Import Peak'!$A$3:BQ$99,69,FALSE)-VLOOKUP($A64,'Import Peak Change'!$A$106:BQ$202,69,FALSE)))</f>
        <v>0</v>
      </c>
      <c r="BR64" s="6">
        <f>IF(ISERROR(VLOOKUP($A64,'Import Peak'!$A$3:BR$99,70,FALSE)-VLOOKUP($A64,'Import Peak Change'!$A$106:BR$202,70,FALSE)),0,(VLOOKUP($A64,'Import Peak'!$A$3:BR$99,70,FALSE)-VLOOKUP($A64,'Import Peak Change'!$A$106:BR$202,70,FALSE)))</f>
        <v>0</v>
      </c>
      <c r="BS64" s="6">
        <f>IF(ISERROR(VLOOKUP($A64,'Import Peak'!$A$3:BS$99,71,FALSE)-VLOOKUP($A64,'Import Peak Change'!$A$106:BS$202,71,FALSE)),0,(VLOOKUP($A64,'Import Peak'!$A$3:BS$99,71,FALSE)-VLOOKUP($A64,'Import Peak Change'!$A$106:BS$202,71,FALSE)))</f>
        <v>0</v>
      </c>
      <c r="BT64" s="6">
        <f>IF(ISERROR(VLOOKUP($A64,'Import Peak'!$A$3:BT$99,72,FALSE)-VLOOKUP($A64,'Import Peak Change'!$A$106:BT$202,72,FALSE)),0,(VLOOKUP($A64,'Import Peak'!$A$3:BT$99,72,FALSE)-VLOOKUP($A64,'Import Peak Change'!$A$106:BT$202,72,FALSE)))</f>
        <v>0</v>
      </c>
      <c r="BU64" s="6">
        <f>IF(ISERROR(VLOOKUP($A64,'Import Peak'!$A$3:BU$99,73,FALSE)-VLOOKUP($A64,'Import Peak Change'!$A$106:BU$202,73,FALSE)),0,(VLOOKUP($A64,'Import Peak'!$A$3:BU$99,73,FALSE)-VLOOKUP($A64,'Import Peak Change'!$A$106:BU$202,73,FALSE)))</f>
        <v>0</v>
      </c>
      <c r="BV64" s="6">
        <f>IF(ISERROR(VLOOKUP($A64,'Import Peak'!$A$3:BV$99,74,FALSE)-VLOOKUP($A64,'Import Peak Change'!$A$106:BV$202,74,FALSE)),0,(VLOOKUP($A64,'Import Peak'!$A$3:BV$99,74,FALSE)-VLOOKUP($A64,'Import Peak Change'!$A$106:BV$202,74,FALSE)))</f>
        <v>0</v>
      </c>
      <c r="BW64" s="6">
        <f>IF(ISERROR(VLOOKUP($A64,'Import Peak'!$A$3:BW$99,75,FALSE)-VLOOKUP($A64,'Import Peak Change'!$A$106:BW$202,75,FALSE)),0,(VLOOKUP($A64,'Import Peak'!$A$3:BW$99,75,FALSE)-VLOOKUP($A64,'Import Peak Change'!$A$106:BW$202,75,FALSE)))</f>
        <v>0</v>
      </c>
      <c r="BX64" s="6">
        <f>IF(ISERROR(VLOOKUP($A64,'Import Peak'!$A$3:BX$99,76,FALSE)-VLOOKUP($A64,'Import Peak Change'!$A$106:BX$202,76,FALSE)),0,(VLOOKUP($A64,'Import Peak'!$A$3:BX$99,76,FALSE)-VLOOKUP($A64,'Import Peak Change'!$A$106:BX$202,76,FALSE)))</f>
        <v>0</v>
      </c>
      <c r="BY64" s="6">
        <f>IF(ISERROR(VLOOKUP($A64,'Import Peak'!$A$3:BY$99,77,FALSE)-VLOOKUP($A64,'Import Peak Change'!$A$106:BY$202,77,FALSE)),0,(VLOOKUP($A64,'Import Peak'!$A$3:BY$99,77,FALSE)-VLOOKUP($A64,'Import Peak Change'!$A$106:BY$202,77,FALSE)))</f>
        <v>0</v>
      </c>
      <c r="BZ64" s="6">
        <f>IF(ISERROR(VLOOKUP($A64,'Import Peak'!$A$3:BZ$99,78,FALSE)-VLOOKUP($A64,'Import Peak Change'!$A$106:BZ$202,78,FALSE)),0,(VLOOKUP($A64,'Import Peak'!$A$3:BZ$99,78,FALSE)-VLOOKUP($A64,'Import Peak Change'!$A$106:BZ$202,78,FALSE)))</f>
        <v>0</v>
      </c>
      <c r="CA64" s="6">
        <f>IF(ISERROR(VLOOKUP($A64,'Import Peak'!$A$3:CA$99,79,FALSE)-VLOOKUP($A64,'Import Peak Change'!$A$106:CA$202,79,FALSE)),0,(VLOOKUP($A64,'Import Peak'!$A$3:CA$99,79,FALSE)-VLOOKUP($A64,'Import Peak Change'!$A$106:CA$202,79,FALSE)))</f>
        <v>0</v>
      </c>
      <c r="CB64" s="6">
        <f>IF(ISERROR(VLOOKUP($A64,'Import Peak'!$A$3:CB$99,80,FALSE)-VLOOKUP($A64,'Import Peak Change'!$A$106:CB$202,80,FALSE)),0,(VLOOKUP($A64,'Import Peak'!$A$3:CB$99,80,FALSE)-VLOOKUP($A64,'Import Peak Change'!$A$106:CB$202,80,FALSE)))</f>
        <v>0</v>
      </c>
      <c r="CC64" s="6">
        <f>IF(ISERROR(VLOOKUP($A64,'Import Peak'!$A$3:CC$99,81,FALSE)-VLOOKUP($A64,'Import Peak Change'!$A$106:CC$202,81,FALSE)),0,(VLOOKUP($A64,'Import Peak'!$A$3:CC$99,81,FALSE)-VLOOKUP($A64,'Import Peak Change'!$A$106:CC$202,81,FALSE)))</f>
        <v>0</v>
      </c>
      <c r="CD64" s="6">
        <f>IF(ISERROR(VLOOKUP($A64,'Import Peak'!$A$3:CD$99,82,FALSE)-VLOOKUP($A64,'Import Peak Change'!$A$106:CD$202,82,FALSE)),0,(VLOOKUP($A64,'Import Peak'!$A$3:CD$99,82,FALSE)-VLOOKUP($A64,'Import Peak Change'!$A$106:CD$202,82,FALSE)))</f>
        <v>0</v>
      </c>
      <c r="CE64" s="6">
        <f>IF(ISERROR(VLOOKUP($A64,'Import Peak'!$A$3:CE$99,83,FALSE)-VLOOKUP($A64,'Import Peak Change'!$A$106:CE$202,83,FALSE)),0,(VLOOKUP($A64,'Import Peak'!$A$3:CE$99,83,FALSE)-VLOOKUP($A64,'Import Peak Change'!$A$106:CE$202,83,FALSE)))</f>
        <v>0</v>
      </c>
      <c r="CF64" s="6">
        <f>IF(ISERROR(VLOOKUP($A64,'Import Peak'!$A$3:CF$99,84,FALSE)-VLOOKUP($A64,'Import Peak Change'!$A$106:CF$202,84,FALSE)),0,(VLOOKUP($A64,'Import Peak'!$A$3:CF$99,84,FALSE)-VLOOKUP($A64,'Import Peak Change'!$A$106:CF$202,84,FALSE)))</f>
        <v>0</v>
      </c>
      <c r="CG64" s="6">
        <f>IF(ISERROR(VLOOKUP($A64,'Import Peak'!$A$3:CG$99,85,FALSE)-VLOOKUP($A64,'Import Peak Change'!$A$106:CG$202,85,FALSE)),0,(VLOOKUP($A64,'Import Peak'!$A$3:CG$99,85,FALSE)-VLOOKUP($A64,'Import Peak Change'!$A$106:CG$202,85,FALSE)))</f>
        <v>0</v>
      </c>
      <c r="CH64" s="6">
        <f>IF(ISERROR(VLOOKUP($A64,'Import Peak'!$A$3:CH$99,86,FALSE)-VLOOKUP($A64,'Import Peak Change'!$A$106:CH$202,86,FALSE)),0,(VLOOKUP($A64,'Import Peak'!$A$3:CH$99,86,FALSE)-VLOOKUP($A64,'Import Peak Change'!$A$106:CH$202,86,FALSE)))</f>
        <v>0</v>
      </c>
      <c r="CI64" s="6">
        <f>IF(ISERROR(VLOOKUP($A64,'Import Peak'!$A$3:CI$99,87,FALSE)-VLOOKUP($A64,'Import Peak Change'!$A$106:CI$202,87,FALSE)),0,(VLOOKUP($A64,'Import Peak'!$A$3:CI$99,87,FALSE)-VLOOKUP($A64,'Import Peak Change'!$A$106:CI$202,87,FALSE)))</f>
        <v>0</v>
      </c>
      <c r="CJ64" s="6">
        <f>IF(ISERROR(VLOOKUP($A64,'Import Peak'!$A$3:CJ$99,88,FALSE)-VLOOKUP($A64,'Import Peak Change'!$A$106:CJ$202,88,FALSE)),0,(VLOOKUP($A64,'Import Peak'!$A$3:CJ$99,88,FALSE)-VLOOKUP($A64,'Import Peak Change'!$A$106:CJ$202,88,FALSE)))</f>
        <v>0</v>
      </c>
      <c r="CK64" s="6">
        <f>IF(ISERROR(VLOOKUP($A64,'Import Peak'!$A$3:CK$99,89,FALSE)-VLOOKUP($A64,'Import Peak Change'!$A$106:CK$202,89,FALSE)),0,(VLOOKUP($A64,'Import Peak'!$A$3:CK$99,89,FALSE)-VLOOKUP($A64,'Import Peak Change'!$A$106:CK$202,89,FALSE)))</f>
        <v>0</v>
      </c>
      <c r="CL64" s="6">
        <f>IF(ISERROR(VLOOKUP($A64,'Import Peak'!$A$3:CL$99,90,FALSE)-VLOOKUP($A64,'Import Peak Change'!$A$106:CL$202,90,FALSE)),0,(VLOOKUP($A64,'Import Peak'!$A$3:CL$99,90,FALSE)-VLOOKUP($A64,'Import Peak Change'!$A$106:CL$202,90,FALSE)))</f>
        <v>0</v>
      </c>
      <c r="CM64" s="6">
        <f>IF(ISERROR(VLOOKUP($A64,'Import Peak'!$A$3:CM$99,91,FALSE)-VLOOKUP($A64,'Import Peak Change'!$A$106:CM$202,91,FALSE)),0,(VLOOKUP($A64,'Import Peak'!$A$3:CM$99,91,FALSE)-VLOOKUP($A64,'Import Peak Change'!$A$106:CM$202,91,FALSE)))</f>
        <v>0</v>
      </c>
      <c r="CN64" s="6">
        <f>IF(ISERROR(VLOOKUP($A64,'Import Peak'!$A$3:CN$99,92,FALSE)-VLOOKUP($A64,'Import Peak Change'!$A$106:CN$202,92,FALSE)),0,(VLOOKUP($A64,'Import Peak'!$A$3:CN$99,92,FALSE)-VLOOKUP($A64,'Import Peak Change'!$A$106:CN$202,92,FALSE)))</f>
        <v>0</v>
      </c>
      <c r="CO64" s="6">
        <f>IF(ISERROR(VLOOKUP($A64,'Import Peak'!$A$3:CO$99,93,FALSE)-VLOOKUP($A64,'Import Peak Change'!$A$106:CO$202,93,FALSE)),0,(VLOOKUP($A64,'Import Peak'!$A$3:CO$99,93,FALSE)-VLOOKUP($A64,'Import Peak Change'!$A$106:CO$202,93,FALSE)))</f>
        <v>0</v>
      </c>
      <c r="CP64" s="6">
        <f>IF(ISERROR(VLOOKUP($A64,'Import Peak'!$A$3:CP$99,94,FALSE)-VLOOKUP($A64,'Import Peak Change'!$A$106:CP$202,94,FALSE)),0,(VLOOKUP($A64,'Import Peak'!$A$3:CP$99,94,FALSE)-VLOOKUP($A64,'Import Peak Change'!$A$106:CP$202,94,FALSE)))</f>
        <v>0</v>
      </c>
      <c r="CQ64" s="6">
        <f>IF(ISERROR(VLOOKUP($A64,'Import Peak'!$A$3:CQ$99,95,FALSE)-VLOOKUP($A64,'Import Peak Change'!$A$106:CQ$202,95,FALSE)),0,(VLOOKUP($A64,'Import Peak'!$A$3:CQ$99,95,FALSE)-VLOOKUP($A64,'Import Peak Change'!$A$106:CQ$202,95,FALSE)))</f>
        <v>0</v>
      </c>
      <c r="CR64" s="6">
        <f>IF(ISERROR(VLOOKUP($A64,'Import Peak'!$A$3:CR$99,96,FALSE)-VLOOKUP($A64,'Import Peak Change'!$A$106:CR$202,96,FALSE)),0,(VLOOKUP($A64,'Import Peak'!$A$3:CR$99,96,FALSE)-VLOOKUP($A64,'Import Peak Change'!$A$106:CR$202,96,FALSE)))</f>
        <v>0</v>
      </c>
      <c r="CS64" s="6">
        <f>IF(ISERROR(VLOOKUP($A64,'Import Peak'!$A$3:CS$99,97,FALSE)-VLOOKUP($A64,'Import Peak Change'!$A$106:CS$202,97,FALSE)),0,(VLOOKUP($A64,'Import Peak'!$A$3:CS$99,97,FALSE)-VLOOKUP($A64,'Import Peak Change'!$A$106:CS$202,97,FALSE)))</f>
        <v>0</v>
      </c>
      <c r="CT64" s="6">
        <f>IF(ISERROR(VLOOKUP($A64,'Import Peak'!$A$3:CT$99,98,FALSE)-VLOOKUP($A64,'Import Peak Change'!$A$106:CT$202,98,FALSE)),0,(VLOOKUP($A64,'Import Peak'!$A$3:CT$99,98,FALSE)-VLOOKUP($A64,'Import Peak Change'!$A$106:CT$202,98,FALSE)))</f>
        <v>0</v>
      </c>
      <c r="CU64" s="6">
        <f>IF(ISERROR(VLOOKUP($A64,'Import Peak'!$A$3:CU$99,99,FALSE)-VLOOKUP($A64,'Import Peak Change'!$A$106:CU$202,99,FALSE)),0,(VLOOKUP($A64,'Import Peak'!$A$3:CU$99,99,FALSE)-VLOOKUP($A64,'Import Peak Change'!$A$106:CU$202,99,FALSE)))</f>
        <v>0</v>
      </c>
      <c r="CV64" s="6">
        <f>IF(ISERROR(VLOOKUP($A64,'Import Peak'!$A$3:CV$99,100,FALSE)-VLOOKUP($A64,'Import Peak Change'!$A$106:CV$202,100,FALSE)),0,(VLOOKUP($A64,'Import Peak'!$A$3:CV$99,100,FALSE)-VLOOKUP($A64,'Import Peak Change'!$A$106:CV$202,100,FALSE)))</f>
        <v>0</v>
      </c>
      <c r="CW64" s="6">
        <f>IF(ISERROR(VLOOKUP($A64,'Import Peak'!$A$3:CW$99,101,FALSE)-VLOOKUP($A64,'Import Peak Change'!$A$106:CW$202,101,FALSE)),0,(VLOOKUP($A64,'Import Peak'!$A$3:CW$99,101,FALSE)-VLOOKUP($A64,'Import Peak Change'!$A$106:CW$202,101,FALSE)))</f>
        <v>0</v>
      </c>
      <c r="CX64" s="6">
        <f>IF(ISERROR(VLOOKUP($A64,'Import Peak'!$A$3:CX$99,102,FALSE)-VLOOKUP($A64,'Import Peak Change'!$A$106:CX$202,102,FALSE)),0,(VLOOKUP($A64,'Import Peak'!$A$3:CX$99,102,FALSE)-VLOOKUP($A64,'Import Peak Change'!$A$106:CX$202,102,FALSE)))</f>
        <v>0</v>
      </c>
      <c r="CY64" s="6">
        <f>IF(ISERROR(VLOOKUP($A64,'Import Peak'!$A$3:CY$99,103,FALSE)-VLOOKUP($A64,'Import Peak Change'!$A$106:CY$202,103,FALSE)),0,(VLOOKUP($A64,'Import Peak'!$A$3:CY$99,103,FALSE)-VLOOKUP($A64,'Import Peak Change'!$A$106:CY$202,103,FALSE)))</f>
        <v>0</v>
      </c>
      <c r="CZ64" s="6">
        <f>IF(ISERROR(VLOOKUP($A64,'Import Peak'!$A$3:CZ$99,104,FALSE)-VLOOKUP($A64,'Import Peak Change'!$A$106:CZ$202,104,FALSE)),0,(VLOOKUP($A64,'Import Peak'!$A$3:CZ$99,104,FALSE)-VLOOKUP($A64,'Import Peak Change'!$A$106:CZ$202,104,FALSE)))</f>
        <v>0</v>
      </c>
      <c r="DA64" s="6">
        <f>IF(ISERROR(VLOOKUP($A64,'Import Peak'!$A$3:DA$99,105,FALSE)-VLOOKUP($A64,'Import Peak Change'!$A$106:DA$202,105,FALSE)),0,(VLOOKUP($A64,'Import Peak'!$A$3:DA$99,105,FALSE)-VLOOKUP($A64,'Import Peak Change'!$A$106:DA$202,105,FALSE)))</f>
        <v>0</v>
      </c>
      <c r="DB64" s="6">
        <f>IF(ISERROR(VLOOKUP($A64,'Import Peak'!$A$3:DB$99,106,FALSE)-VLOOKUP($A64,'Import Peak Change'!$A$106:DB$202,106,FALSE)),0,(VLOOKUP($A64,'Import Peak'!$A$3:DB$99,106,FALSE)-VLOOKUP($A64,'Import Peak Change'!$A$106:DB$202,106,FALSE)))</f>
        <v>0</v>
      </c>
      <c r="DC64" s="6">
        <f>IF(ISERROR(VLOOKUP($A64,'Import Peak'!$A$3:DC$99,107,FALSE)-VLOOKUP($A64,'Import Peak Change'!$A$106:DC$202,107,FALSE)),0,(VLOOKUP($A64,'Import Peak'!$A$3:DC$99,107,FALSE)-VLOOKUP($A64,'Import Peak Change'!$A$106:DC$202,107,FALSE)))</f>
        <v>0</v>
      </c>
      <c r="DD64" s="6">
        <f>IF(ISERROR(VLOOKUP($A64,'Import Peak'!$A$3:DD$99,108,FALSE)-VLOOKUP($A64,'Import Peak Change'!$A$106:DD$202,108,FALSE)),0,(VLOOKUP($A64,'Import Peak'!$A$3:DD$99,108,FALSE)-VLOOKUP($A64,'Import Peak Change'!$A$106:DD$202,108,FALSE)))</f>
        <v>0</v>
      </c>
      <c r="DE64" s="6">
        <f>IF(ISERROR(VLOOKUP($A64,'Import Peak'!$A$3:DE$99,109,FALSE)-VLOOKUP($A64,'Import Peak Change'!$A$106:DE$202,109,FALSE)),0,(VLOOKUP($A64,'Import Peak'!$A$3:DE$99,109,FALSE)-VLOOKUP($A64,'Import Peak Change'!$A$106:DE$202,109,FALSE)))</f>
        <v>0</v>
      </c>
      <c r="DF64" s="6">
        <f>IF(ISERROR(VLOOKUP($A64,'Import Peak'!$A$3:DF$99,110,FALSE)-VLOOKUP($A64,'Import Peak Change'!$A$106:DF$202,110,FALSE)),0,(VLOOKUP($A64,'Import Peak'!$A$3:DF$99,110,FALSE)-VLOOKUP($A64,'Import Peak Change'!$A$106:DF$202,110,FALSE)))</f>
        <v>0</v>
      </c>
      <c r="DG64" s="6">
        <f>IF(ISERROR(VLOOKUP($A64,'Import Peak'!$A$3:DG$99,111,FALSE)-VLOOKUP($A64,'Import Peak Change'!$A$106:DG$202,111,FALSE)),0,(VLOOKUP($A64,'Import Peak'!$A$3:DG$99,111,FALSE)-VLOOKUP($A64,'Import Peak Change'!$A$106:DG$202,111,FALSE)))</f>
        <v>0</v>
      </c>
      <c r="DH64" s="6">
        <f>IF(ISERROR(VLOOKUP($A64,'Import Peak'!$A$3:DH$99,112,FALSE)-VLOOKUP($A64,'Import Peak Change'!$A$106:DH$202,112,FALSE)),0,(VLOOKUP($A64,'Import Peak'!$A$3:DH$99,112,FALSE)-VLOOKUP($A64,'Import Peak Change'!$A$106:DH$202,112,FALSE)))</f>
        <v>0</v>
      </c>
      <c r="DI64" s="6">
        <f>IF(ISERROR(VLOOKUP($A64,'Import Peak'!$A$3:DI$99,113,FALSE)-VLOOKUP($A64,'Import Peak Change'!$A$106:DI$202,113,FALSE)),0,(VLOOKUP($A64,'Import Peak'!$A$3:DI$99,113,FALSE)-VLOOKUP($A64,'Import Peak Change'!$A$106:DI$202,113,FALSE)))</f>
        <v>0</v>
      </c>
      <c r="DJ64" s="6">
        <f>IF(ISERROR(VLOOKUP($A64,'Import Peak'!$A$3:DJ$99,114,FALSE)-VLOOKUP($A64,'Import Peak Change'!$A$106:DJ$202,114,FALSE)),0,(VLOOKUP($A64,'Import Peak'!$A$3:DJ$99,114,FALSE)-VLOOKUP($A64,'Import Peak Change'!$A$106:DJ$202,114,FALSE)))</f>
        <v>0</v>
      </c>
      <c r="DK64" s="6">
        <f>IF(ISERROR(VLOOKUP($A64,'Import Peak'!$A$3:DK$99,115,FALSE)-VLOOKUP($A64,'Import Peak Change'!$A$106:DK$202,115,FALSE)),0,(VLOOKUP($A64,'Import Peak'!$A$3:DK$99,115,FALSE)-VLOOKUP($A64,'Import Peak Change'!$A$106:DK$202,115,FALSE)))</f>
        <v>0</v>
      </c>
      <c r="DL64" s="6">
        <f>IF(ISERROR(VLOOKUP($A64,'Import Peak'!$A$3:DL$99,116,FALSE)-VLOOKUP($A64,'Import Peak Change'!$A$106:DL$202,116,FALSE)),0,(VLOOKUP($A64,'Import Peak'!$A$3:DL$99,116,FALSE)-VLOOKUP($A64,'Import Peak Change'!$A$106:DL$202,116,FALSE)))</f>
        <v>0</v>
      </c>
      <c r="DM64" s="6">
        <f>IF(ISERROR(VLOOKUP($A64,'Import Peak'!$A$3:DM$99,117,FALSE)-VLOOKUP($A64,'Import Peak Change'!$A$106:DM$202,117,FALSE)),0,(VLOOKUP($A64,'Import Peak'!$A$3:DM$99,117,FALSE)-VLOOKUP($A64,'Import Peak Change'!$A$106:DM$202,117,FALSE)))</f>
        <v>0</v>
      </c>
      <c r="DN64" s="6">
        <f>IF(ISERROR(VLOOKUP($A64,'Import Peak'!$A$3:DN$99,118,FALSE)-VLOOKUP($A64,'Import Peak Change'!$A$106:DN$202,118,FALSE)),0,(VLOOKUP($A64,'Import Peak'!$A$3:DN$99,118,FALSE)-VLOOKUP($A64,'Import Peak Change'!$A$106:DN$202,118,FALSE)))</f>
        <v>0</v>
      </c>
      <c r="DO64" s="6">
        <f>IF(ISERROR(VLOOKUP($A64,'Import Peak'!$A$3:DO$99,119,FALSE)-VLOOKUP($A64,'Import Peak Change'!$A$106:DO$202,119,FALSE)),0,(VLOOKUP($A64,'Import Peak'!$A$3:DO$99,119,FALSE)-VLOOKUP($A64,'Import Peak Change'!$A$106:DO$202,119,FALSE)))</f>
        <v>0</v>
      </c>
      <c r="DP64" s="6">
        <f>IF(ISERROR(VLOOKUP($A64,'Import Peak'!$A$3:DP$99,120,FALSE)-VLOOKUP($A64,'Import Peak Change'!$A$106:DP$202,120,FALSE)),0,(VLOOKUP($A64,'Import Peak'!$A$3:DP$99,120,FALSE)-VLOOKUP($A64,'Import Peak Change'!$A$106:DP$202,120,FALSE)))</f>
        <v>0</v>
      </c>
      <c r="DQ64" s="6">
        <f>IF(ISERROR(VLOOKUP($A64,'Import Peak'!$A$3:DQ$99,121,FALSE)-VLOOKUP($A64,'Import Peak Change'!$A$106:DQ$202,121,FALSE)),0,(VLOOKUP($A64,'Import Peak'!$A$3:DQ$99,121,FALSE)-VLOOKUP($A64,'Import Peak Change'!$A$106:DQ$202,121,FALSE)))</f>
        <v>0</v>
      </c>
      <c r="DR64" s="6">
        <f>IF(ISERROR(VLOOKUP($A64,'Import Peak'!$A$3:DR$99,122,FALSE)-VLOOKUP($A64,'Import Peak Change'!$A$106:DR$202,122,FALSE)),0,(VLOOKUP($A64,'Import Peak'!$A$3:DR$99,122,FALSE)-VLOOKUP($A64,'Import Peak Change'!$A$106:DR$202,122,FALSE)))</f>
        <v>0</v>
      </c>
      <c r="DS64" s="6">
        <f>IF(ISERROR(VLOOKUP($A64,'Import Peak'!$A$3:DS$99,123,FALSE)-VLOOKUP($A64,'Import Peak Change'!$A$106:DS$202,123,FALSE)),0,(VLOOKUP($A64,'Import Peak'!$A$3:DS$99,123,FALSE)-VLOOKUP($A64,'Import Peak Change'!$A$106:DS$202,123,FALSE)))</f>
        <v>0</v>
      </c>
      <c r="DT64" s="6">
        <f>IF(ISERROR(VLOOKUP($A64,'Import Peak'!$A$3:DT$99,124,FALSE)-VLOOKUP($A64,'Import Peak Change'!$A$106:DT$202,124,FALSE)),0,(VLOOKUP($A64,'Import Peak'!$A$3:DT$99,124,FALSE)-VLOOKUP($A64,'Import Peak Change'!$A$106:DT$202,124,FALSE)))</f>
        <v>0</v>
      </c>
      <c r="DU64" s="6">
        <f>IF(ISERROR(VLOOKUP($A64,'Import Peak'!$A$3:DU$99,125,FALSE)-VLOOKUP($A64,'Import Peak Change'!$A$106:DU$202,125,FALSE)),0,(VLOOKUP($A64,'Import Peak'!$A$3:DU$99,125,FALSE)-VLOOKUP($A64,'Import Peak Change'!$A$106:DU$202,125,FALSE)))</f>
        <v>0</v>
      </c>
      <c r="DV64" s="6">
        <f>IF(ISERROR(VLOOKUP($A64,'Import Peak'!$A$3:DV$99,126,FALSE)-VLOOKUP($A64,'Import Peak Change'!$A$106:DV$202,126,FALSE)),0,(VLOOKUP($A64,'Import Peak'!$A$3:DV$99,126,FALSE)-VLOOKUP($A64,'Import Peak Change'!$A$106:DV$202,126,FALSE)))</f>
        <v>0</v>
      </c>
      <c r="DW64" s="6">
        <f>IF(ISERROR(VLOOKUP($A64,'Import Peak'!$A$3:DW$99,127,FALSE)-VLOOKUP($A64,'Import Peak Change'!$A$106:DW$202,127,FALSE)),0,(VLOOKUP($A64,'Import Peak'!$A$3:DW$99,127,FALSE)-VLOOKUP($A64,'Import Peak Change'!$A$106:DW$202,127,FALSE)))</f>
        <v>0</v>
      </c>
      <c r="DX64" s="6">
        <f>IF(ISERROR(VLOOKUP($A64,'Import Peak'!$A$3:DX$99,128,FALSE)-VLOOKUP($A64,'Import Peak Change'!$A$106:DX$202,128,FALSE)),0,(VLOOKUP($A64,'Import Peak'!$A$3:DX$99,128,FALSE)-VLOOKUP($A64,'Import Peak Change'!$A$106:DX$202,128,FALSE)))</f>
        <v>0</v>
      </c>
      <c r="DY64" s="6">
        <f>IF(ISERROR(VLOOKUP($A64,'Import Peak'!$A$3:DY$99,129,FALSE)-VLOOKUP($A64,'Import Peak Change'!$A$106:DY$202,129,FALSE)),0,(VLOOKUP($A64,'Import Peak'!$A$3:DY$99,129,FALSE)-VLOOKUP($A64,'Import Peak Change'!$A$106:DY$202,129,FALSE)))</f>
        <v>0</v>
      </c>
      <c r="DZ64" s="6">
        <f>IF(ISERROR(VLOOKUP($A64,'Import Peak'!$A$3:DZ$99,130,FALSE)-VLOOKUP($A64,'Import Peak Change'!$A$106:DZ$202,130,FALSE)),0,(VLOOKUP($A64,'Import Peak'!$A$3:DZ$99,130,FALSE)-VLOOKUP($A64,'Import Peak Change'!$A$106:DZ$202,130,FALSE)))</f>
        <v>0</v>
      </c>
      <c r="EA64" s="6">
        <f>IF(ISERROR(VLOOKUP($A64,'Import Peak'!$A$3:EA$99,131,FALSE)-VLOOKUP($A64,'Import Peak Change'!$A$106:EA$202,131,FALSE)),0,(VLOOKUP($A64,'Import Peak'!$A$3:EA$99,131,FALSE)-VLOOKUP($A64,'Import Peak Change'!$A$106:EA$202,131,FALSE)))</f>
        <v>0</v>
      </c>
      <c r="EB64" s="6">
        <f>IF(ISERROR(VLOOKUP($A64,'Import Peak'!$A$3:EB$99,132,FALSE)-VLOOKUP($A64,'Import Peak Change'!$A$106:EB$202,132,FALSE)),0,(VLOOKUP($A64,'Import Peak'!$A$3:EB$99,132,FALSE)-VLOOKUP($A64,'Import Peak Change'!$A$106:EB$202,132,FALSE)))</f>
        <v>0</v>
      </c>
      <c r="EC64" s="6">
        <f>IF(ISERROR(VLOOKUP($A64,'Import Peak'!$A$3:EC$99,133,FALSE)-VLOOKUP($A64,'Import Peak Change'!$A$106:EC$202,133,FALSE)),0,(VLOOKUP($A64,'Import Peak'!$A$3:EC$99,133,FALSE)-VLOOKUP($A64,'Import Peak Change'!$A$106:EC$202,133,FALSE)))</f>
        <v>0</v>
      </c>
      <c r="ED64" s="6">
        <f>IF(ISERROR(VLOOKUP($A64,'Import Peak'!$A$3:ED$99,134,FALSE)-VLOOKUP($A64,'Import Peak Change'!$A$106:ED$202,134,FALSE)),0,(VLOOKUP($A64,'Import Peak'!$A$3:ED$99,134,FALSE)-VLOOKUP($A64,'Import Peak Change'!$A$106:ED$202,134,FALSE)))</f>
        <v>0</v>
      </c>
      <c r="EE64" s="6">
        <f>IF(ISERROR(VLOOKUP($A64,'Import Peak'!$A$3:EE$99,135,FALSE)-VLOOKUP($A64,'Import Peak Change'!$A$106:EE$202,135,FALSE)),0,(VLOOKUP($A64,'Import Peak'!$A$3:EE$99,135,FALSE)-VLOOKUP($A64,'Import Peak Change'!$A$106:EE$202,135,FALSE)))</f>
        <v>0</v>
      </c>
      <c r="EF64" s="6">
        <f>IF(ISERROR(VLOOKUP($A64,'Import Peak'!$A$3:EF$99,136,FALSE)-VLOOKUP($A64,'Import Peak Change'!$A$106:EF$202,136,FALSE)),0,(VLOOKUP($A64,'Import Peak'!$A$3:EF$99,136,FALSE)-VLOOKUP($A64,'Import Peak Change'!$A$106:EF$202,136,FALSE)))</f>
        <v>0</v>
      </c>
      <c r="EG64" s="6">
        <f>IF(ISERROR(VLOOKUP($A64,'Import Peak'!$A$3:EG$99,137,FALSE)-VLOOKUP($A64,'Import Peak Change'!$A$106:EG$202,137,FALSE)),0,(VLOOKUP($A64,'Import Peak'!$A$3:EG$99,137,FALSE)-VLOOKUP($A64,'Import Peak Change'!$A$106:EG$202,137,FALSE)))</f>
        <v>0</v>
      </c>
      <c r="EH64" s="6">
        <f>IF(ISERROR(VLOOKUP($A64,'Import Peak'!$A$3:EH$99,138,FALSE)-VLOOKUP($A64,'Import Peak Change'!$A$106:EH$202,138,FALSE)),0,(VLOOKUP($A64,'Import Peak'!$A$3:EH$99,138,FALSE)-VLOOKUP($A64,'Import Peak Change'!$A$106:EH$202,138,FALSE)))</f>
        <v>0</v>
      </c>
      <c r="EI64" s="6">
        <f>IF(ISERROR(VLOOKUP($A64,'Import Peak'!$A$3:EI$99,139,FALSE)-VLOOKUP($A64,'Import Peak Change'!$A$106:EI$202,139,FALSE)),0,(VLOOKUP($A64,'Import Peak'!$A$3:EI$99,139,FALSE)-VLOOKUP($A64,'Import Peak Change'!$A$106:EI$202,139,FALSE)))</f>
        <v>0</v>
      </c>
      <c r="EJ64" s="6">
        <f>IF(ISERROR(VLOOKUP($A64,'Import Peak'!$A$3:EJ$99,140,FALSE)-VLOOKUP($A64,'Import Peak Change'!$A$106:EJ$202,140,FALSE)),0,(VLOOKUP($A64,'Import Peak'!$A$3:EJ$99,140,FALSE)-VLOOKUP($A64,'Import Peak Change'!$A$106:EJ$202,140,FALSE)))</f>
        <v>0</v>
      </c>
      <c r="EK64" s="6">
        <f>IF(ISERROR(VLOOKUP($A64,'Import Peak'!$A$3:EK$99,141,FALSE)-VLOOKUP($A64,'Import Peak Change'!$A$106:EK$202,141,FALSE)),0,(VLOOKUP($A64,'Import Peak'!$A$3:EK$99,141,FALSE)-VLOOKUP($A64,'Import Peak Change'!$A$106:EK$202,141,FALSE)))</f>
        <v>0</v>
      </c>
      <c r="EL64" s="6">
        <f>IF(ISERROR(VLOOKUP($A64,'Import Peak'!$A$3:EL$99,142,FALSE)-VLOOKUP($A64,'Import Peak Change'!$A$106:EL$202,142,FALSE)),0,(VLOOKUP($A64,'Import Peak'!$A$3:EL$99,142,FALSE)-VLOOKUP($A64,'Import Peak Change'!$A$106:EL$202,142,FALSE)))</f>
        <v>0</v>
      </c>
      <c r="EM64" s="6">
        <f>IF(ISERROR(VLOOKUP($A64,'Import Peak'!$A$3:EM$99,143,FALSE)-VLOOKUP($A64,'Import Peak Change'!$A$106:EM$202,143,FALSE)),0,(VLOOKUP($A64,'Import Peak'!$A$3:EM$99,143,FALSE)-VLOOKUP($A64,'Import Peak Change'!$A$106:EM$202,143,FALSE)))</f>
        <v>0</v>
      </c>
      <c r="EN64" s="6">
        <f>IF(ISERROR(VLOOKUP($A64,'Import Peak'!$A$3:EN$99,144,FALSE)-VLOOKUP($A64,'Import Peak Change'!$A$106:EN$202,144,FALSE)),0,(VLOOKUP($A64,'Import Peak'!$A$3:EN$99,144,FALSE)-VLOOKUP($A64,'Import Peak Change'!$A$106:EN$202,144,FALSE)))</f>
        <v>0</v>
      </c>
      <c r="EO64" s="6">
        <f>IF(ISERROR(VLOOKUP($A64,'Import Peak'!$A$3:EO$99,145,FALSE)-VLOOKUP($A64,'Import Peak Change'!$A$106:EO$202,145,FALSE)),0,(VLOOKUP($A64,'Import Peak'!$A$3:EO$99,145,FALSE)-VLOOKUP($A64,'Import Peak Change'!$A$106:EO$202,145,FALSE)))</f>
        <v>0</v>
      </c>
      <c r="EP64" s="6">
        <f>IF(ISERROR(VLOOKUP($A64,'Import Peak'!$A$3:EP$99,146,FALSE)-VLOOKUP($A64,'Import Peak Change'!$A$106:EP$202,146,FALSE)),0,(VLOOKUP($A64,'Import Peak'!$A$3:EP$99,146,FALSE)-VLOOKUP($A64,'Import Peak Change'!$A$106:EP$202,146,FALSE)))</f>
        <v>0</v>
      </c>
      <c r="EQ64" s="6">
        <f>IF(ISERROR(VLOOKUP($A64,'Import Peak'!$A$3:EQ$99,147,FALSE)-VLOOKUP($A64,'Import Peak Change'!$A$106:EQ$202,147,FALSE)),0,(VLOOKUP($A64,'Import Peak'!$A$3:EQ$99,147,FALSE)-VLOOKUP($A64,'Import Peak Change'!$A$106:EQ$202,147,FALSE)))</f>
        <v>0</v>
      </c>
      <c r="ER64" s="6">
        <f>IF(ISERROR(VLOOKUP($A64,'Import Peak'!$A$3:ER$99,148,FALSE)-VLOOKUP($A64,'Import Peak Change'!$A$106:ER$202,148,FALSE)),0,(VLOOKUP($A64,'Import Peak'!$A$3:ER$99,148,FALSE)-VLOOKUP($A64,'Import Peak Change'!$A$106:ER$202,148,FALSE)))</f>
        <v>0</v>
      </c>
      <c r="ES64" s="6">
        <f>IF(ISERROR(VLOOKUP($A64,'Import Peak'!$A$3:ES$99,149,FALSE)-VLOOKUP($A64,'Import Peak Change'!$A$106:ES$202,149,FALSE)),0,(VLOOKUP($A64,'Import Peak'!$A$3:ES$99,149,FALSE)-VLOOKUP($A64,'Import Peak Change'!$A$106:ES$202,149,FALSE)))</f>
        <v>0</v>
      </c>
      <c r="ET64" s="6">
        <f>IF(ISERROR(VLOOKUP($A64,'Import Peak'!$A$3:ET$99,150,FALSE)-VLOOKUP($A64,'Import Peak Change'!$A$106:ET$202,150,FALSE)),0,(VLOOKUP($A64,'Import Peak'!$A$3:ET$99,150,FALSE)-VLOOKUP($A64,'Import Peak Change'!$A$106:ET$202,150,FALSE)))</f>
        <v>0</v>
      </c>
      <c r="EU64" s="6">
        <f>IF(ISERROR(VLOOKUP($A64,'Import Peak'!$A$3:EU$99,151,FALSE)-VLOOKUP($A64,'Import Peak Change'!$A$106:EU$202,151,FALSE)),0,(VLOOKUP($A64,'Import Peak'!$A$3:EU$99,151,FALSE)-VLOOKUP($A64,'Import Peak Change'!$A$106:EU$202,151,FALSE)))</f>
        <v>0</v>
      </c>
      <c r="EV64" s="6">
        <f>IF(ISERROR(VLOOKUP($A64,'Import Peak'!$A$3:EV$99,152,FALSE)-VLOOKUP($A64,'Import Peak Change'!$A$106:EV$202,152,FALSE)),0,(VLOOKUP($A64,'Import Peak'!$A$3:EV$99,152,FALSE)-VLOOKUP($A64,'Import Peak Change'!$A$106:EV$202,152,FALSE)))</f>
        <v>0</v>
      </c>
      <c r="EW64" s="6">
        <f>IF(ISERROR(VLOOKUP($A64,'Import Peak'!$A$3:EW$99,153,FALSE)-VLOOKUP($A64,'Import Peak Change'!$A$106:EW$202,153,FALSE)),0,(VLOOKUP($A64,'Import Peak'!$A$3:EW$99,153,FALSE)-VLOOKUP($A64,'Import Peak Change'!$A$106:EW$202,153,FALSE)))</f>
        <v>0</v>
      </c>
      <c r="EX64" s="6">
        <f>IF(ISERROR(VLOOKUP($A64,'Import Peak'!$A$3:EX$99,154,FALSE)-VLOOKUP($A64,'Import Peak Change'!$A$106:EX$202,154,FALSE)),0,(VLOOKUP($A64,'Import Peak'!$A$3:EX$99,154,FALSE)-VLOOKUP($A64,'Import Peak Change'!$A$106:EX$202,154,FALSE)))</f>
        <v>0</v>
      </c>
      <c r="EY64" s="6">
        <f>IF(ISERROR(VLOOKUP($A64,'Import Peak'!$A$3:EY$99,155,FALSE)-VLOOKUP($A64,'Import Peak Change'!$A$106:EY$202,155,FALSE)),0,(VLOOKUP($A64,'Import Peak'!$A$3:EY$99,155,FALSE)-VLOOKUP($A64,'Import Peak Change'!$A$106:EY$202,155,FALSE)))</f>
        <v>0</v>
      </c>
      <c r="EZ64" s="6">
        <f>IF(ISERROR(VLOOKUP($A64,'Import Peak'!$A$3:EZ$99,156,FALSE)-VLOOKUP($A64,'Import Peak Change'!$A$106:EZ$202,156,FALSE)),0,(VLOOKUP($A64,'Import Peak'!$A$3:EZ$99,156,FALSE)-VLOOKUP($A64,'Import Peak Change'!$A$106:EZ$202,156,FALSE)))</f>
        <v>0</v>
      </c>
      <c r="FA64" s="6">
        <f>IF(ISERROR(VLOOKUP($A64,'Import Peak'!$A$3:FA$99,157,FALSE)-VLOOKUP($A64,'Import Peak Change'!$A$106:FA$202,157,FALSE)),0,(VLOOKUP($A64,'Import Peak'!$A$3:FA$99,157,FALSE)-VLOOKUP($A64,'Import Peak Change'!$A$106:FA$202,157,FALSE)))</f>
        <v>0</v>
      </c>
      <c r="FB64" s="6">
        <f>IF(ISERROR(VLOOKUP($A64,'Import Peak'!$A$3:FB$99,158,FALSE)-VLOOKUP($A64,'Import Peak Change'!$A$106:FB$202,158,FALSE)),0,(VLOOKUP($A64,'Import Peak'!$A$3:FB$99,158,FALSE)-VLOOKUP($A64,'Import Peak Change'!$A$106:FB$202,158,FALSE)))</f>
        <v>0</v>
      </c>
      <c r="FC64" s="6">
        <f>IF(ISERROR(VLOOKUP($A64,'Import Peak'!$A$3:FC$99,159,FALSE)-VLOOKUP($A64,'Import Peak Change'!$A$106:FC$202,159,FALSE)),0,(VLOOKUP($A64,'Import Peak'!$A$3:FC$99,159,FALSE)-VLOOKUP($A64,'Import Peak Change'!$A$106:FC$202,159,FALSE)))</f>
        <v>0</v>
      </c>
      <c r="FD64" s="6">
        <f>IF(ISERROR(VLOOKUP($A64,'Import Peak'!$A$3:FD$99,160,FALSE)-VLOOKUP($A64,'Import Peak Change'!$A$106:FD$202,160,FALSE)),0,(VLOOKUP($A64,'Import Peak'!$A$3:FD$99,160,FALSE)-VLOOKUP($A64,'Import Peak Change'!$A$106:FD$202,160,FALSE)))</f>
        <v>0</v>
      </c>
      <c r="FE64" s="6">
        <f>IF(ISERROR(VLOOKUP($A64,'Import Peak'!$A$3:FE$99,161,FALSE)-VLOOKUP($A64,'Import Peak Change'!$A$106:FE$202,161,FALSE)),0,(VLOOKUP($A64,'Import Peak'!$A$3:FE$99,161,FALSE)-VLOOKUP($A64,'Import Peak Change'!$A$106:FE$202,161,FALSE)))</f>
        <v>0</v>
      </c>
      <c r="FF64" s="6">
        <f>IF(ISERROR(VLOOKUP($A64,'Import Peak'!$A$3:FF$99,162,FALSE)-VLOOKUP($A64,'Import Peak Change'!$A$106:FF$202,162,FALSE)),0,(VLOOKUP($A64,'Import Peak'!$A$3:FF$99,162,FALSE)-VLOOKUP($A64,'Import Peak Change'!$A$106:FF$202,162,FALSE)))</f>
        <v>0</v>
      </c>
      <c r="FG64" s="6">
        <f>IF(ISERROR(VLOOKUP($A64,'Import Peak'!$A$3:FG$99,163,FALSE)-VLOOKUP($A64,'Import Peak Change'!$A$106:FG$202,163,FALSE)),0,(VLOOKUP($A64,'Import Peak'!$A$3:FG$99,163,FALSE)-VLOOKUP($A64,'Import Peak Change'!$A$106:FG$202,163,FALSE)))</f>
        <v>0</v>
      </c>
      <c r="FH64" s="6">
        <f>IF(ISERROR(VLOOKUP($A64,'Import Peak'!$A$3:FH$99,164,FALSE)-VLOOKUP($A64,'Import Peak Change'!$A$106:FH$202,164,FALSE)),0,(VLOOKUP($A64,'Import Peak'!$A$3:FH$99,164,FALSE)-VLOOKUP($A64,'Import Peak Change'!$A$106:FH$202,164,FALSE)))</f>
        <v>0</v>
      </c>
      <c r="FI64" s="6">
        <f>IF(ISERROR(VLOOKUP($A64,'Import Peak'!$A$3:FI$99,165,FALSE)-VLOOKUP($A64,'Import Peak Change'!$A$106:FI$202,165,FALSE)),0,(VLOOKUP($A64,'Import Peak'!$A$3:FI$99,165,FALSE)-VLOOKUP($A64,'Import Peak Change'!$A$106:FI$202,165,FALSE)))</f>
        <v>0</v>
      </c>
      <c r="FJ64" s="6">
        <f>IF(ISERROR(VLOOKUP($A64,'Import Peak'!$A$3:FJ$99,166,FALSE)-VLOOKUP($A64,'Import Peak Change'!$A$106:FJ$202,166,FALSE)),0,(VLOOKUP($A64,'Import Peak'!$A$3:FJ$99,166,FALSE)-VLOOKUP($A64,'Import Peak Change'!$A$106:FJ$202,166,FALSE)))</f>
        <v>0</v>
      </c>
      <c r="FK64" s="6">
        <f>IF(ISERROR(VLOOKUP($A64,'Import Peak'!$A$3:FK$99,167,FALSE)-VLOOKUP($A64,'Import Peak Change'!$A$106:FK$202,167,FALSE)),0,(VLOOKUP($A64,'Import Peak'!$A$3:FK$99,167,FALSE)-VLOOKUP($A64,'Import Peak Change'!$A$106:FK$202,167,FALSE)))</f>
        <v>0</v>
      </c>
      <c r="FL64" s="6">
        <f>IF(ISERROR(VLOOKUP($A64,'Import Peak'!$A$3:FL$99,168,FALSE)-VLOOKUP($A64,'Import Peak Change'!$A$106:FL$202,168,FALSE)),0,(VLOOKUP($A64,'Import Peak'!$A$3:FL$99,168,FALSE)-VLOOKUP($A64,'Import Peak Change'!$A$106:FL$202,168,FALSE)))</f>
        <v>0</v>
      </c>
      <c r="FM64" s="6">
        <f>IF(ISERROR(VLOOKUP($A64,'Import Peak'!$A$3:FM$99,169,FALSE)-VLOOKUP($A64,'Import Peak Change'!$A$106:FM$202,169,FALSE)),0,(VLOOKUP($A64,'Import Peak'!$A$3:FM$99,169,FALSE)-VLOOKUP($A64,'Import Peak Change'!$A$106:FM$202,169,FALSE)))</f>
        <v>0</v>
      </c>
      <c r="FN64" s="6">
        <f>IF(ISERROR(VLOOKUP($A64,'Import Peak'!$A$3:FN$99,170,FALSE)-VLOOKUP($A64,'Import Peak Change'!$A$106:FN$202,170,FALSE)),0,(VLOOKUP($A64,'Import Peak'!$A$3:FN$99,170,FALSE)-VLOOKUP($A64,'Import Peak Change'!$A$106:FN$202,170,FALSE)))</f>
        <v>0</v>
      </c>
      <c r="FO64" s="6">
        <f>IF(ISERROR(VLOOKUP($A64,'Import Peak'!$A$3:FO$99,171,FALSE)-VLOOKUP($A64,'Import Peak Change'!$A$106:FO$202,171,FALSE)),0,(VLOOKUP($A64,'Import Peak'!$A$3:FO$99,171,FALSE)-VLOOKUP($A64,'Import Peak Change'!$A$106:FO$202,171,FALSE)))</f>
        <v>0</v>
      </c>
      <c r="FP64" s="6">
        <f>IF(ISERROR(VLOOKUP($A64,'Import Peak'!$A$3:FP$99,172,FALSE)-VLOOKUP($A64,'Import Peak Change'!$A$106:FP$202,172,FALSE)),0,(VLOOKUP($A64,'Import Peak'!$A$3:FP$99,172,FALSE)-VLOOKUP($A64,'Import Peak Change'!$A$106:FP$202,172,FALSE)))</f>
        <v>0</v>
      </c>
      <c r="FQ64" s="6">
        <f>IF(ISERROR(VLOOKUP($A64,'Import Peak'!$A$3:FQ$99,173,FALSE)-VLOOKUP($A64,'Import Peak Change'!$A$106:FQ$202,173,FALSE)),0,(VLOOKUP($A64,'Import Peak'!$A$3:FQ$99,173,FALSE)-VLOOKUP($A64,'Import Peak Change'!$A$106:FQ$202,173,FALSE)))</f>
        <v>0</v>
      </c>
      <c r="FR64" s="6">
        <f>IF(ISERROR(VLOOKUP($A64,'Import Peak'!$A$3:FR$99,174,FALSE)-VLOOKUP($A64,'Import Peak Change'!$A$106:FR$202,174,FALSE)),0,(VLOOKUP($A64,'Import Peak'!$A$3:FR$99,174,FALSE)-VLOOKUP($A64,'Import Peak Change'!$A$106:FR$202,174,FALSE)))</f>
        <v>0</v>
      </c>
      <c r="FS64" s="6">
        <f>IF(ISERROR(VLOOKUP($A64,'Import Peak'!$A$3:FS$99,175,FALSE)-VLOOKUP($A64,'Import Peak Change'!$A$106:FS$202,175,FALSE)),0,(VLOOKUP($A64,'Import Peak'!$A$3:FS$99,175,FALSE)-VLOOKUP($A64,'Import Peak Change'!$A$106:FS$202,175,FALSE)))</f>
        <v>0</v>
      </c>
      <c r="FT64" s="6">
        <f>IF(ISERROR(VLOOKUP($A64,'Import Peak'!$A$3:FT$99,176,FALSE)-VLOOKUP($A64,'Import Peak Change'!$A$106:FT$202,176,FALSE)),0,(VLOOKUP($A64,'Import Peak'!$A$3:FT$99,176,FALSE)-VLOOKUP($A64,'Import Peak Change'!$A$106:FT$202,176,FALSE)))</f>
        <v>0</v>
      </c>
      <c r="FU64" s="6">
        <f>IF(ISERROR(VLOOKUP($A64,'Import Peak'!$A$3:FU$99,177,FALSE)-VLOOKUP($A64,'Import Peak Change'!$A$106:FU$202,177,FALSE)),0,(VLOOKUP($A64,'Import Peak'!$A$3:FU$99,177,FALSE)-VLOOKUP($A64,'Import Peak Change'!$A$106:FU$202,177,FALSE)))</f>
        <v>0</v>
      </c>
      <c r="FV64" s="6">
        <f>IF(ISERROR(VLOOKUP($A64,'Import Peak'!$A$3:FV$99,178,FALSE)-VLOOKUP($A64,'Import Peak Change'!$A$106:FV$202,178,FALSE)),0,(VLOOKUP($A64,'Import Peak'!$A$3:FV$99,178,FALSE)-VLOOKUP($A64,'Import Peak Change'!$A$106:FV$202,178,FALSE)))</f>
        <v>0</v>
      </c>
      <c r="FW64" s="6">
        <f>IF(ISERROR(VLOOKUP($A64,'Import Peak'!$A$3:FW$99,179,FALSE)-VLOOKUP($A64,'Import Peak Change'!$A$106:FW$202,179,FALSE)),0,(VLOOKUP($A64,'Import Peak'!$A$3:FW$99,179,FALSE)-VLOOKUP($A64,'Import Peak Change'!$A$106:FW$202,179,FALSE)))</f>
        <v>0</v>
      </c>
      <c r="FX64" s="6">
        <f>IF(ISERROR(VLOOKUP($A64,'Import Peak'!$A$3:FX$99,180,FALSE)-VLOOKUP($A64,'Import Peak Change'!$A$106:FX$202,180,FALSE)),0,(VLOOKUP($A64,'Import Peak'!$A$3:FX$99,180,FALSE)-VLOOKUP($A64,'Import Peak Change'!$A$106:FX$202,180,FALSE)))</f>
        <v>0</v>
      </c>
      <c r="FY64" s="6">
        <f>IF(ISERROR(VLOOKUP($A64,'Import Peak'!$A$3:FY$99,181,FALSE)-VLOOKUP($A64,'Import Peak Change'!$A$106:FY$202,181,FALSE)),0,(VLOOKUP($A64,'Import Peak'!$A$3:FY$99,181,FALSE)-VLOOKUP($A64,'Import Peak Change'!$A$106:FY$202,181,FALSE)))</f>
        <v>0</v>
      </c>
      <c r="FZ64" s="6">
        <f>IF(ISERROR(VLOOKUP($A64,'Import Peak'!$A$3:FZ$99,182,FALSE)-VLOOKUP($A64,'Import Peak Change'!$A$106:FZ$202,182,FALSE)),0,(VLOOKUP($A64,'Import Peak'!$A$3:FZ$99,182,FALSE)-VLOOKUP($A64,'Import Peak Change'!$A$106:FZ$202,182,FALSE)))</f>
        <v>0</v>
      </c>
      <c r="GA64" s="6">
        <f>IF(ISERROR(VLOOKUP($A64,'Import Peak'!$A$3:GA$99,183,FALSE)-VLOOKUP($A64,'Import Peak Change'!$A$106:GA$202,183,FALSE)),0,(VLOOKUP($A64,'Import Peak'!$A$3:GA$99,183,FALSE)-VLOOKUP($A64,'Import Peak Change'!$A$106:GA$202,183,FALSE)))</f>
        <v>0</v>
      </c>
      <c r="GB64" s="6">
        <f>IF(ISERROR(VLOOKUP($A64,'Import Peak'!$A$3:GB$99,184,FALSE)-VLOOKUP($A64,'Import Peak Change'!$A$106:GB$202,184,FALSE)),0,(VLOOKUP($A64,'Import Peak'!$A$3:GB$99,184,FALSE)-VLOOKUP($A64,'Import Peak Change'!$A$106:GB$202,184,FALSE)))</f>
        <v>0</v>
      </c>
      <c r="GC64" s="6">
        <f>IF(ISERROR(VLOOKUP($A64,'Import Peak'!$A$3:GC$99,185,FALSE)-VLOOKUP($A64,'Import Peak Change'!$A$106:GC$202,185,FALSE)),0,(VLOOKUP($A64,'Import Peak'!$A$3:GC$99,185,FALSE)-VLOOKUP($A64,'Import Peak Change'!$A$106:GC$202,185,FALSE)))</f>
        <v>0</v>
      </c>
      <c r="GD64" s="6">
        <f>IF(ISERROR(VLOOKUP($A64,'Import Peak'!$A$3:GD$99,186,FALSE)-VLOOKUP($A64,'Import Peak Change'!$A$106:GD$202,186,FALSE)),0,(VLOOKUP($A64,'Import Peak'!$A$3:GD$99,186,FALSE)-VLOOKUP($A64,'Import Peak Change'!$A$106:GD$202,186,FALSE)))</f>
        <v>0</v>
      </c>
      <c r="GE64" s="6">
        <f>IF(ISERROR(VLOOKUP($A64,'Import Peak'!$A$3:GE$99,187,FALSE)-VLOOKUP($A64,'Import Peak Change'!$A$106:GE$202,187,FALSE)),0,(VLOOKUP($A64,'Import Peak'!$A$3:GE$99,187,FALSE)-VLOOKUP($A64,'Import Peak Change'!$A$106:GE$202,187,FALSE)))</f>
        <v>0</v>
      </c>
      <c r="GF64" s="6">
        <f>IF(ISERROR(VLOOKUP($A64,'Import Peak'!$A$3:GF$99,188,FALSE)-VLOOKUP($A64,'Import Peak Change'!$A$106:GF$202,188,FALSE)),0,(VLOOKUP($A64,'Import Peak'!$A$3:GF$99,188,FALSE)-VLOOKUP($A64,'Import Peak Change'!$A$106:GF$202,188,FALSE)))</f>
        <v>0</v>
      </c>
      <c r="GG64" s="6">
        <f>IF(ISERROR(VLOOKUP($A64,'Import Peak'!$A$3:GG$99,189,FALSE)-VLOOKUP($A64,'Import Peak Change'!$A$106:GG$202,189,FALSE)),0,(VLOOKUP($A64,'Import Peak'!$A$3:GG$99,189,FALSE)-VLOOKUP($A64,'Import Peak Change'!$A$106:GG$202,189,FALSE)))</f>
        <v>0</v>
      </c>
      <c r="GH64" s="6">
        <f>IF(ISERROR(VLOOKUP($A64,'Import Peak'!$A$3:GH$99,190,FALSE)-VLOOKUP($A64,'Import Peak Change'!$A$106:GH$202,190,FALSE)),0,(VLOOKUP($A64,'Import Peak'!$A$3:GH$99,190,FALSE)-VLOOKUP($A64,'Import Peak Change'!$A$106:GH$202,190,FALSE)))</f>
        <v>0</v>
      </c>
      <c r="GI64" s="6">
        <f>IF(ISERROR(VLOOKUP($A64,'Import Peak'!$A$3:GI$99,191,FALSE)-VLOOKUP($A64,'Import Peak Change'!$A$106:GI$202,191,FALSE)),0,(VLOOKUP($A64,'Import Peak'!$A$3:GI$99,191,FALSE)-VLOOKUP($A64,'Import Peak Change'!$A$106:GI$202,191,FALSE)))</f>
        <v>0</v>
      </c>
      <c r="GJ64" s="6">
        <f>IF(ISERROR(VLOOKUP($A64,'Import Peak'!$A$3:GJ$99,192,FALSE)-VLOOKUP($A64,'Import Peak Change'!$A$106:GJ$202,192,FALSE)),0,(VLOOKUP($A64,'Import Peak'!$A$3:GJ$99,192,FALSE)-VLOOKUP($A64,'Import Peak Change'!$A$106:GJ$202,192,FALSE)))</f>
        <v>0</v>
      </c>
      <c r="GK64" s="6">
        <f>IF(ISERROR(VLOOKUP($A64,'Import Peak'!$A$3:GK$99,193,FALSE)-VLOOKUP($A64,'Import Peak Change'!$A$106:GK$202,193,FALSE)),0,(VLOOKUP($A64,'Import Peak'!$A$3:GK$99,193,FALSE)-VLOOKUP($A64,'Import Peak Change'!$A$106:GK$202,193,FALSE)))</f>
        <v>0</v>
      </c>
      <c r="GL64" s="6">
        <f>IF(ISERROR(VLOOKUP($A64,'Import Peak'!$A$3:GL$99,194,FALSE)-VLOOKUP($A64,'Import Peak Change'!$A$106:GL$202,194,FALSE)),0,(VLOOKUP($A64,'Import Peak'!$A$3:GL$99,194,FALSE)-VLOOKUP($A64,'Import Peak Change'!$A$106:GL$202,194,FALSE)))</f>
        <v>0</v>
      </c>
      <c r="GM64" s="6">
        <f>IF(ISERROR(VLOOKUP($A64,'Import Peak'!$A$3:GM$99,195,FALSE)-VLOOKUP($A64,'Import Peak Change'!$A$106:GM$202,195,FALSE)),0,(VLOOKUP($A64,'Import Peak'!$A$3:GM$99,195,FALSE)-VLOOKUP($A64,'Import Peak Change'!$A$106:GM$202,195,FALSE)))</f>
        <v>0</v>
      </c>
      <c r="GN64" s="6">
        <f>IF(ISERROR(VLOOKUP($A64,'Import Peak'!$A$3:GN$99,196,FALSE)-VLOOKUP($A64,'Import Peak Change'!$A$106:GN$202,196,FALSE)),0,(VLOOKUP($A64,'Import Peak'!$A$3:GN$99,196,FALSE)-VLOOKUP($A64,'Import Peak Change'!$A$106:GN$202,196,FALSE)))</f>
        <v>0</v>
      </c>
      <c r="GO64" s="6">
        <f>IF(ISERROR(VLOOKUP($A64,'Import Peak'!$A$3:GO$99,197,FALSE)-VLOOKUP($A64,'Import Peak Change'!$A$106:GO$202,197,FALSE)),0,(VLOOKUP($A64,'Import Peak'!$A$3:GO$99,197,FALSE)-VLOOKUP($A64,'Import Peak Change'!$A$106:GO$202,197,FALSE)))</f>
        <v>0</v>
      </c>
      <c r="GP64" s="6">
        <f>IF(ISERROR(VLOOKUP($A64,'Import Peak'!$A$3:GP$99,198,FALSE)-VLOOKUP($A64,'Import Peak Change'!$A$106:GP$202,198,FALSE)),0,(VLOOKUP($A64,'Import Peak'!$A$3:GP$99,198,FALSE)-VLOOKUP($A64,'Import Peak Change'!$A$106:GP$202,198,FALSE)))</f>
        <v>0</v>
      </c>
      <c r="GQ64" s="6">
        <f>IF(ISERROR(VLOOKUP($A64,'Import Peak'!$A$3:GQ$99,199,FALSE)-VLOOKUP($A64,'Import Peak Change'!$A$106:GQ$202,199,FALSE)),0,(VLOOKUP($A64,'Import Peak'!$A$3:GQ$99,199,FALSE)-VLOOKUP($A64,'Import Peak Change'!$A$106:GQ$202,199,FALSE)))</f>
        <v>0</v>
      </c>
      <c r="GR64" s="6">
        <f>IF(ISERROR(VLOOKUP($A64,'Import Peak'!$A$3:GR$99,200,FALSE)-VLOOKUP($A64,'Import Peak Change'!$A$106:GR$202,200,FALSE)),0,(VLOOKUP($A64,'Import Peak'!$A$3:GR$99,200,FALSE)-VLOOKUP($A64,'Import Peak Change'!$A$106:GR$202,200,FALSE)))</f>
        <v>0</v>
      </c>
      <c r="GS64" s="6">
        <f>IF(ISERROR(VLOOKUP($A64,'Import Peak'!$A$3:GS$99,201,FALSE)-VLOOKUP($A64,'Import Peak Change'!$A$106:GS$202,201,FALSE)),0,(VLOOKUP($A64,'Import Peak'!$A$3:GS$99,201,FALSE)-VLOOKUP($A64,'Import Peak Change'!$A$106:GS$202,201,FALSE)))</f>
        <v>0</v>
      </c>
      <c r="GT64" s="6">
        <f>IF(ISERROR(VLOOKUP($A64,'Import Peak'!$A$3:GT$99,202,FALSE)-VLOOKUP($A64,'Import Peak Change'!$A$106:GT$202,202,FALSE)),0,(VLOOKUP($A64,'Import Peak'!$A$3:GT$99,202,FALSE)-VLOOKUP($A64,'Import Peak Change'!$A$106:GT$202,202,FALSE)))</f>
        <v>0</v>
      </c>
      <c r="GU64" s="6">
        <f>IF(ISERROR(VLOOKUP($A64,'Import Peak'!$A$3:GU$99,203,FALSE)-VLOOKUP($A64,'Import Peak Change'!$A$106:GU$202,203,FALSE)),0,(VLOOKUP($A64,'Import Peak'!$A$3:GU$99,203,FALSE)-VLOOKUP($A64,'Import Peak Change'!$A$106:GU$202,203,FALSE)))</f>
        <v>0</v>
      </c>
      <c r="GV64" s="6">
        <f>IF(ISERROR(VLOOKUP($A64,'Import Peak'!$A$3:GV$99,204,FALSE)-VLOOKUP($A64,'Import Peak Change'!$A$106:GV$202,204,FALSE)),0,(VLOOKUP($A64,'Import Peak'!$A$3:GV$99,204,FALSE)-VLOOKUP($A64,'Import Peak Change'!$A$106:GV$202,204,FALSE)))</f>
        <v>0</v>
      </c>
      <c r="GW64" s="6">
        <f>IF(ISERROR(VLOOKUP($A64,'Import Peak'!$A$3:GW$99,205,FALSE)-VLOOKUP($A64,'Import Peak Change'!$A$106:GW$202,205,FALSE)),0,(VLOOKUP($A64,'Import Peak'!$A$3:GW$99,205,FALSE)-VLOOKUP($A64,'Import Peak Change'!$A$106:GW$202,205,FALSE)))</f>
        <v>0</v>
      </c>
      <c r="GX64" s="6">
        <f>IF(ISERROR(VLOOKUP($A64,'Import Peak'!$A$3:GX$99,206,FALSE)-VLOOKUP($A64,'Import Peak Change'!$A$106:GX$202,206,FALSE)),0,(VLOOKUP($A64,'Import Peak'!$A$3:GX$99,206,FALSE)-VLOOKUP($A64,'Import Peak Change'!$A$106:GX$202,206,FALSE)))</f>
        <v>0</v>
      </c>
      <c r="GY64" s="6">
        <f>IF(ISERROR(VLOOKUP($A64,'Import Peak'!$A$3:GY$99,207,FALSE)-VLOOKUP($A64,'Import Peak Change'!$A$106:GY$202,207,FALSE)),0,(VLOOKUP($A64,'Import Peak'!$A$3:GY$99,207,FALSE)-VLOOKUP($A64,'Import Peak Change'!$A$106:GY$202,207,FALSE)))</f>
        <v>0</v>
      </c>
      <c r="GZ64" s="6">
        <f>IF(ISERROR(VLOOKUP($A64,'Import Peak'!$A$3:GZ$99,208,FALSE)-VLOOKUP($A64,'Import Peak Change'!$A$106:GZ$202,208,FALSE)),0,(VLOOKUP($A64,'Import Peak'!$A$3:GZ$99,208,FALSE)-VLOOKUP($A64,'Import Peak Change'!$A$106:GZ$202,208,FALSE)))</f>
        <v>0</v>
      </c>
      <c r="HA64" s="6">
        <f>IF(ISERROR(VLOOKUP($A64,'Import Peak'!$A$3:HA$99,209,FALSE)-VLOOKUP($A64,'Import Peak Change'!$A$106:HA$202,209,FALSE)),0,(VLOOKUP($A64,'Import Peak'!$A$3:HA$99,209,FALSE)-VLOOKUP($A64,'Import Peak Change'!$A$106:HA$202,209,FALSE)))</f>
        <v>0</v>
      </c>
      <c r="HB64" s="6">
        <f>IF(ISERROR(VLOOKUP($A64,'Import Peak'!$A$3:HB$99,210,FALSE)-VLOOKUP($A64,'Import Peak Change'!$A$106:HB$202,210,FALSE)),0,(VLOOKUP($A64,'Import Peak'!$A$3:HB$99,210,FALSE)-VLOOKUP($A64,'Import Peak Change'!$A$106:HB$202,210,FALSE)))</f>
        <v>0</v>
      </c>
      <c r="HC64" s="6">
        <f>IF(ISERROR(VLOOKUP($A64,'Import Peak'!$A$3:HC$99,211,FALSE)-VLOOKUP($A64,'Import Peak Change'!$A$106:HC$202,211,FALSE)),0,(VLOOKUP($A64,'Import Peak'!$A$3:HC$99,211,FALSE)-VLOOKUP($A64,'Import Peak Change'!$A$106:HC$202,211,FALSE)))</f>
        <v>0</v>
      </c>
      <c r="HD64" s="6">
        <f>IF(ISERROR(VLOOKUP($A64,'Import Peak'!$A$3:HD$99,212,FALSE)-VLOOKUP($A64,'Import Peak Change'!$A$106:HD$202,212,FALSE)),0,(VLOOKUP($A64,'Import Peak'!$A$3:HD$99,212,FALSE)-VLOOKUP($A64,'Import Peak Change'!$A$106:HD$202,212,FALSE)))</f>
        <v>0</v>
      </c>
      <c r="HE64" s="6">
        <f>IF(ISERROR(VLOOKUP($A64,'Import Peak'!$A$3:HE$99,213,FALSE)-VLOOKUP($A64,'Import Peak Change'!$A$106:HE$202,213,FALSE)),0,(VLOOKUP($A64,'Import Peak'!$A$3:HE$99,213,FALSE)-VLOOKUP($A64,'Import Peak Change'!$A$106:HE$202,213,FALSE)))</f>
        <v>0</v>
      </c>
      <c r="HF64" s="6">
        <f>IF(ISERROR(VLOOKUP($A64,'Import Peak'!$A$3:HF$99,214,FALSE)-VLOOKUP($A64,'Import Peak Change'!$A$106:HF$202,214,FALSE)),0,(VLOOKUP($A64,'Import Peak'!$A$3:HF$99,214,FALSE)-VLOOKUP($A64,'Import Peak Change'!$A$106:HF$202,214,FALSE)))</f>
        <v>0</v>
      </c>
      <c r="HG64" s="6">
        <f>IF(ISERROR(VLOOKUP($A64,'Import Peak'!$A$3:HG$99,215,FALSE)-VLOOKUP($A64,'Import Peak Change'!$A$106:HG$202,215,FALSE)),0,(VLOOKUP($A64,'Import Peak'!$A$3:HG$99,215,FALSE)-VLOOKUP($A64,'Import Peak Change'!$A$106:HG$202,215,FALSE)))</f>
        <v>0</v>
      </c>
      <c r="HH64" s="6">
        <f>IF(ISERROR(VLOOKUP($A64,'Import Peak'!$A$3:HH$99,216,FALSE)-VLOOKUP($A64,'Import Peak Change'!$A$106:HH$202,216,FALSE)),0,(VLOOKUP($A64,'Import Peak'!$A$3:HH$99,216,FALSE)-VLOOKUP($A64,'Import Peak Change'!$A$106:HH$202,216,FALSE)))</f>
        <v>0</v>
      </c>
      <c r="HI64" s="6">
        <f>IF(ISERROR(VLOOKUP($A64,'Import Peak'!$A$3:HI$99,217,FALSE)-VLOOKUP($A64,'Import Peak Change'!$A$106:HI$202,217,FALSE)),0,(VLOOKUP($A64,'Import Peak'!$A$3:HI$99,217,FALSE)-VLOOKUP($A64,'Import Peak Change'!$A$106:HI$202,217,FALSE)))</f>
        <v>0</v>
      </c>
      <c r="HJ64" s="6">
        <f>IF(ISERROR(VLOOKUP($A64,'Import Peak'!$A$3:HJ$99,218,FALSE)-VLOOKUP($A64,'Import Peak Change'!$A$106:HJ$202,218,FALSE)),0,(VLOOKUP($A64,'Import Peak'!$A$3:HJ$99,218,FALSE)-VLOOKUP($A64,'Import Peak Change'!$A$106:HJ$202,218,FALSE)))</f>
        <v>0</v>
      </c>
      <c r="HK64" s="6">
        <f>IF(ISERROR(VLOOKUP($A64,'Import Peak'!$A$3:HK$99,219,FALSE)-VLOOKUP($A64,'Import Peak Change'!$A$106:HK$202,219,FALSE)),0,(VLOOKUP($A64,'Import Peak'!$A$3:HK$99,219,FALSE)-VLOOKUP($A64,'Import Peak Change'!$A$106:HK$202,219,FALSE)))</f>
        <v>0</v>
      </c>
      <c r="HL64" s="6">
        <f>IF(ISERROR(VLOOKUP($A64,'Import Peak'!$A$3:HL$99,220,FALSE)-VLOOKUP($A64,'Import Peak Change'!$A$106:HL$202,220,FALSE)),0,(VLOOKUP($A64,'Import Peak'!$A$3:HL$99,220,FALSE)-VLOOKUP($A64,'Import Peak Change'!$A$106:HL$202,220,FALSE)))</f>
        <v>0</v>
      </c>
      <c r="HM64" s="6">
        <f>IF(ISERROR(VLOOKUP($A64,'Import Peak'!$A$3:HM$99,221,FALSE)-VLOOKUP($A64,'Import Peak Change'!$A$106:HM$202,221,FALSE)),0,(VLOOKUP($A64,'Import Peak'!$A$3:HM$99,221,FALSE)-VLOOKUP($A64,'Import Peak Change'!$A$106:HM$202,221,FALSE)))</f>
        <v>0</v>
      </c>
      <c r="HN64" s="6">
        <f>IF(ISERROR(VLOOKUP($A64,'Import Peak'!$A$3:HN$99,222,FALSE)-VLOOKUP($A64,'Import Peak Change'!$A$106:HN$202,222,FALSE)),0,(VLOOKUP($A64,'Import Peak'!$A$3:HN$99,222,FALSE)-VLOOKUP($A64,'Import Peak Change'!$A$106:HN$202,222,FALSE)))</f>
        <v>0</v>
      </c>
      <c r="HO64" s="6">
        <f>IF(ISERROR(VLOOKUP($A64,'Import Peak'!$A$3:HO$99,223,FALSE)-VLOOKUP($A64,'Import Peak Change'!$A$106:HO$202,223,FALSE)),0,(VLOOKUP($A64,'Import Peak'!$A$3:HO$99,223,FALSE)-VLOOKUP($A64,'Import Peak Change'!$A$106:HO$202,223,FALSE)))</f>
        <v>0</v>
      </c>
      <c r="HP64" s="6">
        <f>IF(ISERROR(VLOOKUP($A64,'Import Peak'!$A$3:HP$99,224,FALSE)-VLOOKUP($A64,'Import Peak Change'!$A$106:HP$202,224,FALSE)),0,(VLOOKUP($A64,'Import Peak'!$A$3:HP$99,224,FALSE)-VLOOKUP($A64,'Import Peak Change'!$A$106:HP$202,224,FALSE)))</f>
        <v>0</v>
      </c>
      <c r="HQ64" s="6">
        <f>IF(ISERROR(VLOOKUP($A64,'Import Peak'!$A$3:HQ$99,225,FALSE)-VLOOKUP($A64,'Import Peak Change'!$A$106:HQ$202,225,FALSE)),0,(VLOOKUP($A64,'Import Peak'!$A$3:HQ$99,225,FALSE)-VLOOKUP($A64,'Import Peak Change'!$A$106:HQ$202,225,FALSE)))</f>
        <v>0</v>
      </c>
      <c r="HR64" s="6">
        <f>IF(ISERROR(VLOOKUP($A64,'Import Peak'!$A$3:HR$99,226,FALSE)-VLOOKUP($A64,'Import Peak Change'!$A$106:HR$202,226,FALSE)),0,(VLOOKUP($A64,'Import Peak'!$A$3:HR$99,226,FALSE)-VLOOKUP($A64,'Import Peak Change'!$A$106:HR$202,226,FALSE)))</f>
        <v>0</v>
      </c>
      <c r="HS64" s="6">
        <f>IF(ISERROR(VLOOKUP($A64,'Import Peak'!$A$3:HS$99,227,FALSE)-VLOOKUP($A64,'Import Peak Change'!$A$106:HS$202,227,FALSE)),0,(VLOOKUP($A64,'Import Peak'!$A$3:HS$99,227,FALSE)-VLOOKUP($A64,'Import Peak Change'!$A$106:HS$202,227,FALSE)))</f>
        <v>0</v>
      </c>
      <c r="HT64" s="6">
        <f>IF(ISERROR(VLOOKUP($A64,'Import Peak'!$A$3:HT$99,228,FALSE)-VLOOKUP($A64,'Import Peak Change'!$A$106:HT$202,228,FALSE)),0,(VLOOKUP($A64,'Import Peak'!$A$3:HT$99,228,FALSE)-VLOOKUP($A64,'Import Peak Change'!$A$106:HT$202,228,FALSE)))</f>
        <v>0</v>
      </c>
      <c r="HU64" s="6">
        <f>IF(ISERROR(VLOOKUP($A64,'Import Peak'!$A$3:HU$99,229,FALSE)-VLOOKUP($A64,'Import Peak Change'!$A$106:HU$202,229,FALSE)),0,(VLOOKUP($A64,'Import Peak'!$A$3:HU$99,229,FALSE)-VLOOKUP($A64,'Import Peak Change'!$A$106:HU$202,229,FALSE)))</f>
        <v>0</v>
      </c>
      <c r="HV64" s="6">
        <f>IF(ISERROR(VLOOKUP($A64,'Import Peak'!$A$3:HV$99,230,FALSE)-VLOOKUP($A64,'Import Peak Change'!$A$106:HV$202,230,FALSE)),0,(VLOOKUP($A64,'Import Peak'!$A$3:HV$99,230,FALSE)-VLOOKUP($A64,'Import Peak Change'!$A$106:HV$202,230,FALSE)))</f>
        <v>0</v>
      </c>
      <c r="HW64" s="6">
        <f>IF(ISERROR(VLOOKUP($A64,'Import Peak'!$A$3:HW$99,231,FALSE)-VLOOKUP($A64,'Import Peak Change'!$A$106:HW$202,231,FALSE)),0,(VLOOKUP($A64,'Import Peak'!$A$3:HW$99,231,FALSE)-VLOOKUP($A64,'Import Peak Change'!$A$106:HW$202,231,FALSE)))</f>
        <v>0</v>
      </c>
      <c r="HX64" s="6">
        <f>IF(ISERROR(VLOOKUP($A64,'Import Peak'!$A$3:HX$99,232,FALSE)-VLOOKUP($A64,'Import Peak Change'!$A$106:HX$202,232,FALSE)),0,(VLOOKUP($A64,'Import Peak'!$A$3:HX$99,232,FALSE)-VLOOKUP($A64,'Import Peak Change'!$A$106:HX$202,232,FALSE)))</f>
        <v>0</v>
      </c>
      <c r="HY64" s="6">
        <f>IF(ISERROR(VLOOKUP($A64,'Import Peak'!$A$3:HY$99,233,FALSE)-VLOOKUP($A64,'Import Peak Change'!$A$106:HY$202,233,FALSE)),0,(VLOOKUP($A64,'Import Peak'!$A$3:HY$99,233,FALSE)-VLOOKUP($A64,'Import Peak Change'!$A$106:HY$202,233,FALSE)))</f>
        <v>0</v>
      </c>
      <c r="HZ64" s="6">
        <f>IF(ISERROR(VLOOKUP($A64,'Import Peak'!$A$3:HZ$99,234,FALSE)-VLOOKUP($A64,'Import Peak Change'!$A$106:HZ$202,234,FALSE)),0,(VLOOKUP($A64,'Import Peak'!$A$3:HZ$99,234,FALSE)-VLOOKUP($A64,'Import Peak Change'!$A$106:HZ$202,234,FALSE)))</f>
        <v>0</v>
      </c>
      <c r="IA64" s="6">
        <f>IF(ISERROR(VLOOKUP($A64,'Import Peak'!$A$3:IA$99,235,FALSE)-VLOOKUP($A64,'Import Peak Change'!$A$106:IA$202,235,FALSE)),0,(VLOOKUP($A64,'Import Peak'!$A$3:IA$99,235,FALSE)-VLOOKUP($A64,'Import Peak Change'!$A$106:IA$202,235,FALSE)))</f>
        <v>0</v>
      </c>
      <c r="IB64" s="6">
        <f>IF(ISERROR(VLOOKUP($A64,'Import Peak'!$A$3:IB$99,236,FALSE)-VLOOKUP($A64,'Import Peak Change'!$A$106:IB$202,236,FALSE)),0,(VLOOKUP($A64,'Import Peak'!$A$3:IB$99,236,FALSE)-VLOOKUP($A64,'Import Peak Change'!$A$106:IB$202,236,FALSE)))</f>
        <v>0</v>
      </c>
      <c r="IC64" s="6">
        <f>IF(ISERROR(VLOOKUP($A64,'Import Peak'!$A$3:IC$99,237,FALSE)-VLOOKUP($A64,'Import Peak Change'!$A$106:IC$202,237,FALSE)),0,(VLOOKUP($A64,'Import Peak'!$A$3:IC$99,237,FALSE)-VLOOKUP($A64,'Import Peak Change'!$A$106:IC$202,237,FALSE)))</f>
        <v>0</v>
      </c>
      <c r="ID64" s="6">
        <f>IF(ISERROR(VLOOKUP($A64,'Import Peak'!$A$3:ID$99,238,FALSE)-VLOOKUP($A64,'Import Peak Change'!$A$106:ID$202,238,FALSE)),0,(VLOOKUP($A64,'Import Peak'!$A$3:ID$99,238,FALSE)-VLOOKUP($A64,'Import Peak Change'!$A$106:ID$202,238,FALSE)))</f>
        <v>0</v>
      </c>
      <c r="IE64" s="6">
        <f>IF(ISERROR(VLOOKUP($A64,'Import Peak'!$A$3:IE$99,239,FALSE)-VLOOKUP($A64,'Import Peak Change'!$A$106:IE$202,239,FALSE)),0,(VLOOKUP($A64,'Import Peak'!$A$3:IE$99,239,FALSE)-VLOOKUP($A64,'Import Peak Change'!$A$106:IE$202,239,FALSE)))</f>
        <v>0</v>
      </c>
    </row>
    <row r="65" spans="1:239">
      <c r="A65" s="168" t="str">
        <f>IF('Import Peak'!A62=0,"",'Import Peak'!A62)</f>
        <v/>
      </c>
      <c r="B65" s="6"/>
      <c r="C65" s="6"/>
      <c r="D65" s="6"/>
      <c r="E65" s="6"/>
      <c r="F65" s="6"/>
      <c r="G65" s="6">
        <f>IF(ISERROR(VLOOKUP($A65,'Import Peak'!$A$3:G$99,7,FALSE)-VLOOKUP($A65,'Import Peak Change'!$A$106:G$202,7,FALSE)),0,(VLOOKUP($A65,'Import Peak'!$A$3:G$99,7,FALSE)-VLOOKUP($A65,'Import Peak Change'!$A$106:G$202,7,FALSE)))</f>
        <v>0</v>
      </c>
      <c r="H65" s="6">
        <f>IF(ISERROR(VLOOKUP($A65,'Import Peak'!$A$3:H$99,8,FALSE)-VLOOKUP($A65,'Import Peak Change'!$A$106:H$202,8,FALSE)),0,(VLOOKUP($A65,'Import Peak'!$A$3:H$99,8,FALSE)-VLOOKUP($A65,'Import Peak Change'!$A$106:H$202,8,FALSE)))</f>
        <v>0</v>
      </c>
      <c r="I65" s="6">
        <f>IF(ISERROR(VLOOKUP($A65,'Import Peak'!$A$3:I$99,9,FALSE)-VLOOKUP($A65,'Import Peak Change'!$A$106:I$202,9,FALSE)),0,(VLOOKUP($A65,'Import Peak'!$A$3:I$99,9,FALSE)-VLOOKUP($A65,'Import Peak Change'!$A$106:I$202,9,FALSE)))</f>
        <v>0</v>
      </c>
      <c r="J65" s="6">
        <f>IF(ISERROR(VLOOKUP($A65,'Import Peak'!$A$3:J$99,10,FALSE)-VLOOKUP($A65,'Import Peak Change'!$A$106:J$202,10,FALSE)),0,(VLOOKUP($A65,'Import Peak'!$A$3:J$99,10,FALSE)-VLOOKUP($A65,'Import Peak Change'!$A$106:J$202,10,FALSE)))</f>
        <v>0</v>
      </c>
      <c r="K65" s="6">
        <f>IF(ISERROR(VLOOKUP($A65,'Import Peak'!$A$3:K$99,11,FALSE)-VLOOKUP($A65,'Import Peak Change'!$A$106:K$202,11,FALSE)),0,(VLOOKUP($A65,'Import Peak'!$A$3:K$99,11,FALSE)-VLOOKUP($A65,'Import Peak Change'!$A$106:K$202,11,FALSE)))</f>
        <v>0</v>
      </c>
      <c r="L65" s="6">
        <f>IF(ISERROR(VLOOKUP($A65,'Import Peak'!$A$3:L$99,12,FALSE)-VLOOKUP($A65,'Import Peak Change'!$A$106:L$202,12,FALSE)),0,(VLOOKUP($A65,'Import Peak'!$A$3:L$99,12,FALSE)-VLOOKUP($A65,'Import Peak Change'!$A$106:L$202,12,FALSE)))</f>
        <v>0</v>
      </c>
      <c r="M65" s="6">
        <f>IF(ISERROR(VLOOKUP($A65,'Import Peak'!$A$3:M$99,13,FALSE)-VLOOKUP($A65,'Import Peak Change'!$A$106:M$202,13,FALSE)),0,(VLOOKUP($A65,'Import Peak'!$A$3:M$99,13,FALSE)-VLOOKUP($A65,'Import Peak Change'!$A$106:M$202,13,FALSE)))</f>
        <v>0</v>
      </c>
      <c r="N65" s="6">
        <f>IF(ISERROR(VLOOKUP($A65,'Import Peak'!$A$3:N$99,14,FALSE)-VLOOKUP($A65,'Import Peak Change'!$A$106:N$202,14,FALSE)),0,(VLOOKUP($A65,'Import Peak'!$A$3:N$99,14,FALSE)-VLOOKUP($A65,'Import Peak Change'!$A$106:N$202,14,FALSE)))</f>
        <v>0</v>
      </c>
      <c r="O65" s="6">
        <f>IF(ISERROR(VLOOKUP($A65,'Import Peak'!$A$3:O$99,15,FALSE)-VLOOKUP($A65,'Import Peak Change'!$A$106:O$202,15,FALSE)),0,(VLOOKUP($A65,'Import Peak'!$A$3:O$99,15,FALSE)-VLOOKUP($A65,'Import Peak Change'!$A$106:O$202,15,FALSE)))</f>
        <v>0</v>
      </c>
      <c r="P65" s="6">
        <f>IF(ISERROR(VLOOKUP($A65,'Import Peak'!$A$3:P$99,16,FALSE)-VLOOKUP($A65,'Import Peak Change'!$A$106:P$202,16,FALSE)),0,(VLOOKUP($A65,'Import Peak'!$A$3:P$99,16,FALSE)-VLOOKUP($A65,'Import Peak Change'!$A$106:P$202,16,FALSE)))</f>
        <v>0</v>
      </c>
      <c r="Q65" s="6">
        <f>IF(ISERROR(VLOOKUP($A65,'Import Peak'!$A$3:Q$99,17,FALSE)-VLOOKUP($A65,'Import Peak Change'!$A$106:Q$202,17,FALSE)),0,(VLOOKUP($A65,'Import Peak'!$A$3:Q$99,17,FALSE)-VLOOKUP($A65,'Import Peak Change'!$A$106:Q$202,17,FALSE)))</f>
        <v>0</v>
      </c>
      <c r="R65" s="6">
        <f>IF(ISERROR(VLOOKUP($A65,'Import Peak'!$A$3:R$99,18,FALSE)-VLOOKUP($A65,'Import Peak Change'!$A$106:R$202,18,FALSE)),0,(VLOOKUP($A65,'Import Peak'!$A$3:R$99,18,FALSE)-VLOOKUP($A65,'Import Peak Change'!$A$106:R$202,18,FALSE)))</f>
        <v>0</v>
      </c>
      <c r="S65" s="6">
        <f>IF(ISERROR(VLOOKUP($A65,'Import Peak'!$A$3:S$99,19,FALSE)-VLOOKUP($A65,'Import Peak Change'!$A$106:S$202,19,FALSE)),0,(VLOOKUP($A65,'Import Peak'!$A$3:S$99,19,FALSE)-VLOOKUP($A65,'Import Peak Change'!$A$106:S$202,19,FALSE)))</f>
        <v>0</v>
      </c>
      <c r="T65" s="6">
        <f>IF(ISERROR(VLOOKUP($A65,'Import Peak'!$A$3:T$99,20,FALSE)-VLOOKUP($A65,'Import Peak Change'!$A$106:T$202,20,FALSE)),0,(VLOOKUP($A65,'Import Peak'!$A$3:T$99,20,FALSE)-VLOOKUP($A65,'Import Peak Change'!$A$106:T$202,20,FALSE)))</f>
        <v>0</v>
      </c>
      <c r="U65" s="6">
        <f>IF(ISERROR(VLOOKUP($A65,'Import Peak'!$A$3:U$99,21,FALSE)-VLOOKUP($A65,'Import Peak Change'!$A$106:U$202,21,FALSE)),0,(VLOOKUP($A65,'Import Peak'!$A$3:U$99,21,FALSE)-VLOOKUP($A65,'Import Peak Change'!$A$106:U$202,21,FALSE)))</f>
        <v>0</v>
      </c>
      <c r="V65" s="6">
        <f>IF(ISERROR(VLOOKUP($A65,'Import Peak'!$A$3:V$99,22,FALSE)-VLOOKUP($A65,'Import Peak Change'!$A$106:V$202,22,FALSE)),0,(VLOOKUP($A65,'Import Peak'!$A$3:V$99,22,FALSE)-VLOOKUP($A65,'Import Peak Change'!$A$106:V$202,22,FALSE)))</f>
        <v>0</v>
      </c>
      <c r="W65" s="6">
        <f>IF(ISERROR(VLOOKUP($A65,'Import Peak'!$A$3:W$99,23,FALSE)-VLOOKUP($A65,'Import Peak Change'!$A$106:W$202,23,FALSE)),0,(VLOOKUP($A65,'Import Peak'!$A$3:W$99,23,FALSE)-VLOOKUP($A65,'Import Peak Change'!$A$106:W$202,23,FALSE)))</f>
        <v>0</v>
      </c>
      <c r="X65" s="6">
        <f>IF(ISERROR(VLOOKUP($A65,'Import Peak'!$A$3:X$99,24,FALSE)-VLOOKUP($A65,'Import Peak Change'!$A$106:X$202,24,FALSE)),0,(VLOOKUP($A65,'Import Peak'!$A$3:X$99,24,FALSE)-VLOOKUP($A65,'Import Peak Change'!$A$106:X$202,24,FALSE)))</f>
        <v>0</v>
      </c>
      <c r="Y65" s="6">
        <f>IF(ISERROR(VLOOKUP($A65,'Import Peak'!$A$3:Y$99,25,FALSE)-VLOOKUP($A65,'Import Peak Change'!$A$106:Y$202,25,FALSE)),0,(VLOOKUP($A65,'Import Peak'!$A$3:Y$99,25,FALSE)-VLOOKUP($A65,'Import Peak Change'!$A$106:Y$202,25,FALSE)))</f>
        <v>0</v>
      </c>
      <c r="Z65" s="6">
        <f>IF(ISERROR(VLOOKUP($A65,'Import Peak'!$A$3:Z$99,26,FALSE)-VLOOKUP($A65,'Import Peak Change'!$A$106:Z$202,26,FALSE)),0,(VLOOKUP($A65,'Import Peak'!$A$3:Z$99,26,FALSE)-VLOOKUP($A65,'Import Peak Change'!$A$106:Z$202,26,FALSE)))</f>
        <v>0</v>
      </c>
      <c r="AA65" s="6">
        <f>IF(ISERROR(VLOOKUP($A65,'Import Peak'!$A$3:AA$99,27,FALSE)-VLOOKUP($A65,'Import Peak Change'!$A$106:AA$202,27,FALSE)),0,(VLOOKUP($A65,'Import Peak'!$A$3:AA$99,27,FALSE)-VLOOKUP($A65,'Import Peak Change'!$A$106:AA$202,27,FALSE)))</f>
        <v>0</v>
      </c>
      <c r="AB65" s="6">
        <f>IF(ISERROR(VLOOKUP($A65,'Import Peak'!$A$3:AB$99,28,FALSE)-VLOOKUP($A65,'Import Peak Change'!$A$106:AB$202,28,FALSE)),0,(VLOOKUP($A65,'Import Peak'!$A$3:AB$99,28,FALSE)-VLOOKUP($A65,'Import Peak Change'!$A$106:AB$202,28,FALSE)))</f>
        <v>0</v>
      </c>
      <c r="AC65" s="6">
        <f>IF(ISERROR(VLOOKUP($A65,'Import Peak'!$A$3:AC$99,29,FALSE)-VLOOKUP($A65,'Import Peak Change'!$A$106:AC$202,29,FALSE)),0,(VLOOKUP($A65,'Import Peak'!$A$3:AC$99,29,FALSE)-VLOOKUP($A65,'Import Peak Change'!$A$106:AC$202,29,FALSE)))</f>
        <v>0</v>
      </c>
      <c r="AD65" s="6">
        <f>IF(ISERROR(VLOOKUP($A65,'Import Peak'!$A$3:AD$99,30,FALSE)-VLOOKUP($A65,'Import Peak Change'!$A$106:AD$202,30,FALSE)),0,(VLOOKUP($A65,'Import Peak'!$A$3:AD$99,30,FALSE)-VLOOKUP($A65,'Import Peak Change'!$A$106:AD$202,30,FALSE)))</f>
        <v>0</v>
      </c>
      <c r="AE65" s="6">
        <f>IF(ISERROR(VLOOKUP($A65,'Import Peak'!$A$3:AE$99,31,FALSE)-VLOOKUP($A65,'Import Peak Change'!$A$106:AE$202,31,FALSE)),0,(VLOOKUP($A65,'Import Peak'!$A$3:AE$99,31,FALSE)-VLOOKUP($A65,'Import Peak Change'!$A$106:AE$202,31,FALSE)))</f>
        <v>0</v>
      </c>
      <c r="AF65" s="6">
        <f>IF(ISERROR(VLOOKUP($A65,'Import Peak'!$A$3:AF$99,32,FALSE)-VLOOKUP($A65,'Import Peak Change'!$A$106:AF$202,32,FALSE)),0,(VLOOKUP($A65,'Import Peak'!$A$3:AF$99,32,FALSE)-VLOOKUP($A65,'Import Peak Change'!$A$106:AF$202,32,FALSE)))</f>
        <v>0</v>
      </c>
      <c r="AG65" s="6">
        <f>IF(ISERROR(VLOOKUP($A65,'Import Peak'!$A$3:AG$99,33,FALSE)-VLOOKUP($A65,'Import Peak Change'!$A$106:AG$202,33,FALSE)),0,(VLOOKUP($A65,'Import Peak'!$A$3:AG$99,33,FALSE)-VLOOKUP($A65,'Import Peak Change'!$A$106:AG$202,33,FALSE)))</f>
        <v>0</v>
      </c>
      <c r="AH65" s="6">
        <f>IF(ISERROR(VLOOKUP($A65,'Import Peak'!$A$3:AH$99,34,FALSE)-VLOOKUP($A65,'Import Peak Change'!$A$106:AH$202,34,FALSE)),0,(VLOOKUP($A65,'Import Peak'!$A$3:AH$99,34,FALSE)-VLOOKUP($A65,'Import Peak Change'!$A$106:AH$202,34,FALSE)))</f>
        <v>0</v>
      </c>
      <c r="AI65" s="6">
        <f>IF(ISERROR(VLOOKUP($A65,'Import Peak'!$A$3:AI$99,35,FALSE)-VLOOKUP($A65,'Import Peak Change'!$A$106:AI$202,35,FALSE)),0,(VLOOKUP($A65,'Import Peak'!$A$3:AI$99,35,FALSE)-VLOOKUP($A65,'Import Peak Change'!$A$106:AI$202,35,FALSE)))</f>
        <v>0</v>
      </c>
      <c r="AJ65" s="6">
        <f>IF(ISERROR(VLOOKUP($A65,'Import Peak'!$A$3:AJ$99,36,FALSE)-VLOOKUP($A65,'Import Peak Change'!$A$106:AJ$202,36,FALSE)),0,(VLOOKUP($A65,'Import Peak'!$A$3:AJ$99,36,FALSE)-VLOOKUP($A65,'Import Peak Change'!$A$106:AJ$202,36,FALSE)))</f>
        <v>0</v>
      </c>
      <c r="AK65" s="6">
        <f>IF(ISERROR(VLOOKUP($A65,'Import Peak'!$A$3:AK$99,37,FALSE)-VLOOKUP($A65,'Import Peak Change'!$A$106:AK$202,37,FALSE)),0,(VLOOKUP($A65,'Import Peak'!$A$3:AK$99,37,FALSE)-VLOOKUP($A65,'Import Peak Change'!$A$106:AK$202,37,FALSE)))</f>
        <v>0</v>
      </c>
      <c r="AL65" s="6">
        <f>IF(ISERROR(VLOOKUP($A65,'Import Peak'!$A$3:AL$99,38,FALSE)-VLOOKUP($A65,'Import Peak Change'!$A$106:AL$202,38,FALSE)),0,(VLOOKUP($A65,'Import Peak'!$A$3:AL$99,38,FALSE)-VLOOKUP($A65,'Import Peak Change'!$A$106:AL$202,38,FALSE)))</f>
        <v>0</v>
      </c>
      <c r="AM65" s="6">
        <f>IF(ISERROR(VLOOKUP($A65,'Import Peak'!$A$3:AM$99,39,FALSE)-VLOOKUP($A65,'Import Peak Change'!$A$106:AM$202,39,FALSE)),0,(VLOOKUP($A65,'Import Peak'!$A$3:AM$99,39,FALSE)-VLOOKUP($A65,'Import Peak Change'!$A$106:AM$202,39,FALSE)))</f>
        <v>0</v>
      </c>
      <c r="AN65" s="6">
        <f>IF(ISERROR(VLOOKUP($A65,'Import Peak'!$A$3:AN$99,40,FALSE)-VLOOKUP($A65,'Import Peak Change'!$A$106:AN$202,40,FALSE)),0,(VLOOKUP($A65,'Import Peak'!$A$3:AN$99,40,FALSE)-VLOOKUP($A65,'Import Peak Change'!$A$106:AN$202,40,FALSE)))</f>
        <v>0</v>
      </c>
      <c r="AO65" s="6">
        <f>IF(ISERROR(VLOOKUP($A65,'Import Peak'!$A$3:AO$99,41,FALSE)-VLOOKUP($A65,'Import Peak Change'!$A$106:AO$202,41,FALSE)),0,(VLOOKUP($A65,'Import Peak'!$A$3:AO$99,41,FALSE)-VLOOKUP($A65,'Import Peak Change'!$A$106:AO$202,41,FALSE)))</f>
        <v>0</v>
      </c>
      <c r="AP65" s="6">
        <f>IF(ISERROR(VLOOKUP($A65,'Import Peak'!$A$3:AP$99,42,FALSE)-VLOOKUP($A65,'Import Peak Change'!$A$106:AP$202,42,FALSE)),0,(VLOOKUP($A65,'Import Peak'!$A$3:AP$99,42,FALSE)-VLOOKUP($A65,'Import Peak Change'!$A$106:AP$202,42,FALSE)))</f>
        <v>0</v>
      </c>
      <c r="AQ65" s="6">
        <f>IF(ISERROR(VLOOKUP($A65,'Import Peak'!$A$3:AQ$99,43,FALSE)-VLOOKUP($A65,'Import Peak Change'!$A$106:AQ$202,43,FALSE)),0,(VLOOKUP($A65,'Import Peak'!$A$3:AQ$99,43,FALSE)-VLOOKUP($A65,'Import Peak Change'!$A$106:AQ$202,43,FALSE)))</f>
        <v>0</v>
      </c>
      <c r="AR65" s="6">
        <f>IF(ISERROR(VLOOKUP($A65,'Import Peak'!$A$3:AR$99,44,FALSE)-VLOOKUP($A65,'Import Peak Change'!$A$106:AR$202,44,FALSE)),0,(VLOOKUP($A65,'Import Peak'!$A$3:AR$99,44,FALSE)-VLOOKUP($A65,'Import Peak Change'!$A$106:AR$202,44,FALSE)))</f>
        <v>0</v>
      </c>
      <c r="AS65" s="6">
        <f>IF(ISERROR(VLOOKUP($A65,'Import Peak'!$A$3:AS$99,45,FALSE)-VLOOKUP($A65,'Import Peak Change'!$A$106:AS$202,45,FALSE)),0,(VLOOKUP($A65,'Import Peak'!$A$3:AS$99,45,FALSE)-VLOOKUP($A65,'Import Peak Change'!$A$106:AS$202,45,FALSE)))</f>
        <v>0</v>
      </c>
      <c r="AT65" s="6">
        <f>IF(ISERROR(VLOOKUP($A65,'Import Peak'!$A$3:AT$99,46,FALSE)-VLOOKUP($A65,'Import Peak Change'!$A$106:AT$202,46,FALSE)),0,(VLOOKUP($A65,'Import Peak'!$A$3:AT$99,46,FALSE)-VLOOKUP($A65,'Import Peak Change'!$A$106:AT$202,46,FALSE)))</f>
        <v>0</v>
      </c>
      <c r="AU65" s="6">
        <f>IF(ISERROR(VLOOKUP($A65,'Import Peak'!$A$3:AU$99,47,FALSE)-VLOOKUP($A65,'Import Peak Change'!$A$106:AU$202,47,FALSE)),0,(VLOOKUP($A65,'Import Peak'!$A$3:AU$99,47,FALSE)-VLOOKUP($A65,'Import Peak Change'!$A$106:AU$202,47,FALSE)))</f>
        <v>0</v>
      </c>
      <c r="AV65" s="6">
        <f>IF(ISERROR(VLOOKUP($A65,'Import Peak'!$A$3:AV$99,48,FALSE)-VLOOKUP($A65,'Import Peak Change'!$A$106:AV$202,48,FALSE)),0,(VLOOKUP($A65,'Import Peak'!$A$3:AV$99,48,FALSE)-VLOOKUP($A65,'Import Peak Change'!$A$106:AV$202,48,FALSE)))</f>
        <v>0</v>
      </c>
      <c r="AW65" s="6">
        <f>IF(ISERROR(VLOOKUP($A65,'Import Peak'!$A$3:AW$99,49,FALSE)-VLOOKUP($A65,'Import Peak Change'!$A$106:AW$202,49,FALSE)),0,(VLOOKUP($A65,'Import Peak'!$A$3:AW$99,49,FALSE)-VLOOKUP($A65,'Import Peak Change'!$A$106:AW$202,49,FALSE)))</f>
        <v>0</v>
      </c>
      <c r="AX65" s="6">
        <f>IF(ISERROR(VLOOKUP($A65,'Import Peak'!$A$3:AX$99,50,FALSE)-VLOOKUP($A65,'Import Peak Change'!$A$106:AX$202,50,FALSE)),0,(VLOOKUP($A65,'Import Peak'!$A$3:AX$99,50,FALSE)-VLOOKUP($A65,'Import Peak Change'!$A$106:AX$202,50,FALSE)))</f>
        <v>0</v>
      </c>
      <c r="AY65" s="6">
        <f>IF(ISERROR(VLOOKUP($A65,'Import Peak'!$A$3:AY$99,51,FALSE)-VLOOKUP($A65,'Import Peak Change'!$A$106:AY$202,51,FALSE)),0,(VLOOKUP($A65,'Import Peak'!$A$3:AY$99,51,FALSE)-VLOOKUP($A65,'Import Peak Change'!$A$106:AY$202,51,FALSE)))</f>
        <v>0</v>
      </c>
      <c r="AZ65" s="6">
        <f>IF(ISERROR(VLOOKUP($A65,'Import Peak'!$A$3:AZ$99,52,FALSE)-VLOOKUP($A65,'Import Peak Change'!$A$106:AZ$202,52,FALSE)),0,(VLOOKUP($A65,'Import Peak'!$A$3:AZ$99,52,FALSE)-VLOOKUP($A65,'Import Peak Change'!$A$106:AZ$202,52,FALSE)))</f>
        <v>0</v>
      </c>
      <c r="BA65" s="6">
        <f>IF(ISERROR(VLOOKUP($A65,'Import Peak'!$A$3:BA$99,53,FALSE)-VLOOKUP($A65,'Import Peak Change'!$A$106:BA$202,53,FALSE)),0,(VLOOKUP($A65,'Import Peak'!$A$3:BA$99,53,FALSE)-VLOOKUP($A65,'Import Peak Change'!$A$106:BA$202,53,FALSE)))</f>
        <v>0</v>
      </c>
      <c r="BB65" s="6">
        <f>IF(ISERROR(VLOOKUP($A65,'Import Peak'!$A$3:BB$99,54,FALSE)-VLOOKUP($A65,'Import Peak Change'!$A$106:BB$202,54,FALSE)),0,(VLOOKUP($A65,'Import Peak'!$A$3:BB$99,54,FALSE)-VLOOKUP($A65,'Import Peak Change'!$A$106:BB$202,54,FALSE)))</f>
        <v>0</v>
      </c>
      <c r="BC65" s="6">
        <f>IF(ISERROR(VLOOKUP($A65,'Import Peak'!$A$3:BC$99,55,FALSE)-VLOOKUP($A65,'Import Peak Change'!$A$106:BC$202,55,FALSE)),0,(VLOOKUP($A65,'Import Peak'!$A$3:BC$99,55,FALSE)-VLOOKUP($A65,'Import Peak Change'!$A$106:BC$202,55,FALSE)))</f>
        <v>0</v>
      </c>
      <c r="BD65" s="6">
        <f>IF(ISERROR(VLOOKUP($A65,'Import Peak'!$A$3:BD$99,56,FALSE)-VLOOKUP($A65,'Import Peak Change'!$A$106:BD$202,56,FALSE)),0,(VLOOKUP($A65,'Import Peak'!$A$3:BD$99,56,FALSE)-VLOOKUP($A65,'Import Peak Change'!$A$106:BD$202,56,FALSE)))</f>
        <v>0</v>
      </c>
      <c r="BE65" s="6">
        <f>IF(ISERROR(VLOOKUP($A65,'Import Peak'!$A$3:BE$99,57,FALSE)-VLOOKUP($A65,'Import Peak Change'!$A$106:BE$202,57,FALSE)),0,(VLOOKUP($A65,'Import Peak'!$A$3:BE$99,57,FALSE)-VLOOKUP($A65,'Import Peak Change'!$A$106:BE$202,57,FALSE)))</f>
        <v>0</v>
      </c>
      <c r="BF65" s="6">
        <f>IF(ISERROR(VLOOKUP($A65,'Import Peak'!$A$3:BF$99,58,FALSE)-VLOOKUP($A65,'Import Peak Change'!$A$106:BF$202,58,FALSE)),0,(VLOOKUP($A65,'Import Peak'!$A$3:BF$99,58,FALSE)-VLOOKUP($A65,'Import Peak Change'!$A$106:BF$202,58,FALSE)))</f>
        <v>0</v>
      </c>
      <c r="BG65" s="6">
        <f>IF(ISERROR(VLOOKUP($A65,'Import Peak'!$A$3:BG$99,59,FALSE)-VLOOKUP($A65,'Import Peak Change'!$A$106:BG$202,59,FALSE)),0,(VLOOKUP($A65,'Import Peak'!$A$3:BG$99,59,FALSE)-VLOOKUP($A65,'Import Peak Change'!$A$106:BG$202,59,FALSE)))</f>
        <v>0</v>
      </c>
      <c r="BH65" s="6">
        <f>IF(ISERROR(VLOOKUP($A65,'Import Peak'!$A$3:BH$99,60,FALSE)-VLOOKUP($A65,'Import Peak Change'!$A$106:BH$202,60,FALSE)),0,(VLOOKUP($A65,'Import Peak'!$A$3:BH$99,60,FALSE)-VLOOKUP($A65,'Import Peak Change'!$A$106:BH$202,60,FALSE)))</f>
        <v>0</v>
      </c>
      <c r="BI65" s="6">
        <f>IF(ISERROR(VLOOKUP($A65,'Import Peak'!$A$3:BI$99,61,FALSE)-VLOOKUP($A65,'Import Peak Change'!$A$106:BI$202,61,FALSE)),0,(VLOOKUP($A65,'Import Peak'!$A$3:BI$99,61,FALSE)-VLOOKUP($A65,'Import Peak Change'!$A$106:BI$202,61,FALSE)))</f>
        <v>0</v>
      </c>
      <c r="BJ65" s="6">
        <f>IF(ISERROR(VLOOKUP($A65,'Import Peak'!$A$3:BJ$99,62,FALSE)-VLOOKUP($A65,'Import Peak Change'!$A$106:BJ$202,62,FALSE)),0,(VLOOKUP($A65,'Import Peak'!$A$3:BJ$99,62,FALSE)-VLOOKUP($A65,'Import Peak Change'!$A$106:BJ$202,62,FALSE)))</f>
        <v>0</v>
      </c>
      <c r="BK65" s="6">
        <f>IF(ISERROR(VLOOKUP($A65,'Import Peak'!$A$3:BK$99,63,FALSE)-VLOOKUP($A65,'Import Peak Change'!$A$106:BK$202,63,FALSE)),0,(VLOOKUP($A65,'Import Peak'!$A$3:BK$99,63,FALSE)-VLOOKUP($A65,'Import Peak Change'!$A$106:BK$202,63,FALSE)))</f>
        <v>0</v>
      </c>
      <c r="BL65" s="6">
        <f>IF(ISERROR(VLOOKUP($A65,'Import Peak'!$A$3:BL$99,64,FALSE)-VLOOKUP($A65,'Import Peak Change'!$A$106:BL$202,64,FALSE)),0,(VLOOKUP($A65,'Import Peak'!$A$3:BL$99,64,FALSE)-VLOOKUP($A65,'Import Peak Change'!$A$106:BL$202,64,FALSE)))</f>
        <v>0</v>
      </c>
      <c r="BM65" s="6">
        <f>IF(ISERROR(VLOOKUP($A65,'Import Peak'!$A$3:BM$99,65,FALSE)-VLOOKUP($A65,'Import Peak Change'!$A$106:BM$202,65,FALSE)),0,(VLOOKUP($A65,'Import Peak'!$A$3:BM$99,65,FALSE)-VLOOKUP($A65,'Import Peak Change'!$A$106:BM$202,65,FALSE)))</f>
        <v>0</v>
      </c>
      <c r="BN65" s="6">
        <f>IF(ISERROR(VLOOKUP($A65,'Import Peak'!$A$3:BN$99,66,FALSE)-VLOOKUP($A65,'Import Peak Change'!$A$106:BN$202,66,FALSE)),0,(VLOOKUP($A65,'Import Peak'!$A$3:BN$99,66,FALSE)-VLOOKUP($A65,'Import Peak Change'!$A$106:BN$202,66,FALSE)))</f>
        <v>0</v>
      </c>
      <c r="BO65" s="6">
        <f>IF(ISERROR(VLOOKUP($A65,'Import Peak'!$A$3:BO$99,67,FALSE)-VLOOKUP($A65,'Import Peak Change'!$A$106:BO$202,67,FALSE)),0,(VLOOKUP($A65,'Import Peak'!$A$3:BO$99,67,FALSE)-VLOOKUP($A65,'Import Peak Change'!$A$106:BO$202,67,FALSE)))</f>
        <v>0</v>
      </c>
      <c r="BP65" s="6">
        <f>IF(ISERROR(VLOOKUP($A65,'Import Peak'!$A$3:BP$99,68,FALSE)-VLOOKUP($A65,'Import Peak Change'!$A$106:BP$202,68,FALSE)),0,(VLOOKUP($A65,'Import Peak'!$A$3:BP$99,68,FALSE)-VLOOKUP($A65,'Import Peak Change'!$A$106:BP$202,68,FALSE)))</f>
        <v>0</v>
      </c>
      <c r="BQ65" s="6">
        <f>IF(ISERROR(VLOOKUP($A65,'Import Peak'!$A$3:BQ$99,69,FALSE)-VLOOKUP($A65,'Import Peak Change'!$A$106:BQ$202,69,FALSE)),0,(VLOOKUP($A65,'Import Peak'!$A$3:BQ$99,69,FALSE)-VLOOKUP($A65,'Import Peak Change'!$A$106:BQ$202,69,FALSE)))</f>
        <v>0</v>
      </c>
      <c r="BR65" s="6">
        <f>IF(ISERROR(VLOOKUP($A65,'Import Peak'!$A$3:BR$99,70,FALSE)-VLOOKUP($A65,'Import Peak Change'!$A$106:BR$202,70,FALSE)),0,(VLOOKUP($A65,'Import Peak'!$A$3:BR$99,70,FALSE)-VLOOKUP($A65,'Import Peak Change'!$A$106:BR$202,70,FALSE)))</f>
        <v>0</v>
      </c>
      <c r="BS65" s="6">
        <f>IF(ISERROR(VLOOKUP($A65,'Import Peak'!$A$3:BS$99,71,FALSE)-VLOOKUP($A65,'Import Peak Change'!$A$106:BS$202,71,FALSE)),0,(VLOOKUP($A65,'Import Peak'!$A$3:BS$99,71,FALSE)-VLOOKUP($A65,'Import Peak Change'!$A$106:BS$202,71,FALSE)))</f>
        <v>0</v>
      </c>
      <c r="BT65" s="6">
        <f>IF(ISERROR(VLOOKUP($A65,'Import Peak'!$A$3:BT$99,72,FALSE)-VLOOKUP($A65,'Import Peak Change'!$A$106:BT$202,72,FALSE)),0,(VLOOKUP($A65,'Import Peak'!$A$3:BT$99,72,FALSE)-VLOOKUP($A65,'Import Peak Change'!$A$106:BT$202,72,FALSE)))</f>
        <v>0</v>
      </c>
      <c r="BU65" s="6">
        <f>IF(ISERROR(VLOOKUP($A65,'Import Peak'!$A$3:BU$99,73,FALSE)-VLOOKUP($A65,'Import Peak Change'!$A$106:BU$202,73,FALSE)),0,(VLOOKUP($A65,'Import Peak'!$A$3:BU$99,73,FALSE)-VLOOKUP($A65,'Import Peak Change'!$A$106:BU$202,73,FALSE)))</f>
        <v>0</v>
      </c>
      <c r="BV65" s="6">
        <f>IF(ISERROR(VLOOKUP($A65,'Import Peak'!$A$3:BV$99,74,FALSE)-VLOOKUP($A65,'Import Peak Change'!$A$106:BV$202,74,FALSE)),0,(VLOOKUP($A65,'Import Peak'!$A$3:BV$99,74,FALSE)-VLOOKUP($A65,'Import Peak Change'!$A$106:BV$202,74,FALSE)))</f>
        <v>0</v>
      </c>
      <c r="BW65" s="6">
        <f>IF(ISERROR(VLOOKUP($A65,'Import Peak'!$A$3:BW$99,75,FALSE)-VLOOKUP($A65,'Import Peak Change'!$A$106:BW$202,75,FALSE)),0,(VLOOKUP($A65,'Import Peak'!$A$3:BW$99,75,FALSE)-VLOOKUP($A65,'Import Peak Change'!$A$106:BW$202,75,FALSE)))</f>
        <v>0</v>
      </c>
      <c r="BX65" s="6">
        <f>IF(ISERROR(VLOOKUP($A65,'Import Peak'!$A$3:BX$99,76,FALSE)-VLOOKUP($A65,'Import Peak Change'!$A$106:BX$202,76,FALSE)),0,(VLOOKUP($A65,'Import Peak'!$A$3:BX$99,76,FALSE)-VLOOKUP($A65,'Import Peak Change'!$A$106:BX$202,76,FALSE)))</f>
        <v>0</v>
      </c>
      <c r="BY65" s="6">
        <f>IF(ISERROR(VLOOKUP($A65,'Import Peak'!$A$3:BY$99,77,FALSE)-VLOOKUP($A65,'Import Peak Change'!$A$106:BY$202,77,FALSE)),0,(VLOOKUP($A65,'Import Peak'!$A$3:BY$99,77,FALSE)-VLOOKUP($A65,'Import Peak Change'!$A$106:BY$202,77,FALSE)))</f>
        <v>0</v>
      </c>
      <c r="BZ65" s="6">
        <f>IF(ISERROR(VLOOKUP($A65,'Import Peak'!$A$3:BZ$99,78,FALSE)-VLOOKUP($A65,'Import Peak Change'!$A$106:BZ$202,78,FALSE)),0,(VLOOKUP($A65,'Import Peak'!$A$3:BZ$99,78,FALSE)-VLOOKUP($A65,'Import Peak Change'!$A$106:BZ$202,78,FALSE)))</f>
        <v>0</v>
      </c>
      <c r="CA65" s="6">
        <f>IF(ISERROR(VLOOKUP($A65,'Import Peak'!$A$3:CA$99,79,FALSE)-VLOOKUP($A65,'Import Peak Change'!$A$106:CA$202,79,FALSE)),0,(VLOOKUP($A65,'Import Peak'!$A$3:CA$99,79,FALSE)-VLOOKUP($A65,'Import Peak Change'!$A$106:CA$202,79,FALSE)))</f>
        <v>0</v>
      </c>
      <c r="CB65" s="6">
        <f>IF(ISERROR(VLOOKUP($A65,'Import Peak'!$A$3:CB$99,80,FALSE)-VLOOKUP($A65,'Import Peak Change'!$A$106:CB$202,80,FALSE)),0,(VLOOKUP($A65,'Import Peak'!$A$3:CB$99,80,FALSE)-VLOOKUP($A65,'Import Peak Change'!$A$106:CB$202,80,FALSE)))</f>
        <v>0</v>
      </c>
      <c r="CC65" s="6">
        <f>IF(ISERROR(VLOOKUP($A65,'Import Peak'!$A$3:CC$99,81,FALSE)-VLOOKUP($A65,'Import Peak Change'!$A$106:CC$202,81,FALSE)),0,(VLOOKUP($A65,'Import Peak'!$A$3:CC$99,81,FALSE)-VLOOKUP($A65,'Import Peak Change'!$A$106:CC$202,81,FALSE)))</f>
        <v>0</v>
      </c>
      <c r="CD65" s="6">
        <f>IF(ISERROR(VLOOKUP($A65,'Import Peak'!$A$3:CD$99,82,FALSE)-VLOOKUP($A65,'Import Peak Change'!$A$106:CD$202,82,FALSE)),0,(VLOOKUP($A65,'Import Peak'!$A$3:CD$99,82,FALSE)-VLOOKUP($A65,'Import Peak Change'!$A$106:CD$202,82,FALSE)))</f>
        <v>0</v>
      </c>
      <c r="CE65" s="6">
        <f>IF(ISERROR(VLOOKUP($A65,'Import Peak'!$A$3:CE$99,83,FALSE)-VLOOKUP($A65,'Import Peak Change'!$A$106:CE$202,83,FALSE)),0,(VLOOKUP($A65,'Import Peak'!$A$3:CE$99,83,FALSE)-VLOOKUP($A65,'Import Peak Change'!$A$106:CE$202,83,FALSE)))</f>
        <v>0</v>
      </c>
      <c r="CF65" s="6">
        <f>IF(ISERROR(VLOOKUP($A65,'Import Peak'!$A$3:CF$99,84,FALSE)-VLOOKUP($A65,'Import Peak Change'!$A$106:CF$202,84,FALSE)),0,(VLOOKUP($A65,'Import Peak'!$A$3:CF$99,84,FALSE)-VLOOKUP($A65,'Import Peak Change'!$A$106:CF$202,84,FALSE)))</f>
        <v>0</v>
      </c>
      <c r="CG65" s="6">
        <f>IF(ISERROR(VLOOKUP($A65,'Import Peak'!$A$3:CG$99,85,FALSE)-VLOOKUP($A65,'Import Peak Change'!$A$106:CG$202,85,FALSE)),0,(VLOOKUP($A65,'Import Peak'!$A$3:CG$99,85,FALSE)-VLOOKUP($A65,'Import Peak Change'!$A$106:CG$202,85,FALSE)))</f>
        <v>0</v>
      </c>
      <c r="CH65" s="6">
        <f>IF(ISERROR(VLOOKUP($A65,'Import Peak'!$A$3:CH$99,86,FALSE)-VLOOKUP($A65,'Import Peak Change'!$A$106:CH$202,86,FALSE)),0,(VLOOKUP($A65,'Import Peak'!$A$3:CH$99,86,FALSE)-VLOOKUP($A65,'Import Peak Change'!$A$106:CH$202,86,FALSE)))</f>
        <v>0</v>
      </c>
      <c r="CI65" s="6">
        <f>IF(ISERROR(VLOOKUP($A65,'Import Peak'!$A$3:CI$99,87,FALSE)-VLOOKUP($A65,'Import Peak Change'!$A$106:CI$202,87,FALSE)),0,(VLOOKUP($A65,'Import Peak'!$A$3:CI$99,87,FALSE)-VLOOKUP($A65,'Import Peak Change'!$A$106:CI$202,87,FALSE)))</f>
        <v>0</v>
      </c>
      <c r="CJ65" s="6">
        <f>IF(ISERROR(VLOOKUP($A65,'Import Peak'!$A$3:CJ$99,88,FALSE)-VLOOKUP($A65,'Import Peak Change'!$A$106:CJ$202,88,FALSE)),0,(VLOOKUP($A65,'Import Peak'!$A$3:CJ$99,88,FALSE)-VLOOKUP($A65,'Import Peak Change'!$A$106:CJ$202,88,FALSE)))</f>
        <v>0</v>
      </c>
      <c r="CK65" s="6">
        <f>IF(ISERROR(VLOOKUP($A65,'Import Peak'!$A$3:CK$99,89,FALSE)-VLOOKUP($A65,'Import Peak Change'!$A$106:CK$202,89,FALSE)),0,(VLOOKUP($A65,'Import Peak'!$A$3:CK$99,89,FALSE)-VLOOKUP($A65,'Import Peak Change'!$A$106:CK$202,89,FALSE)))</f>
        <v>0</v>
      </c>
      <c r="CL65" s="6">
        <f>IF(ISERROR(VLOOKUP($A65,'Import Peak'!$A$3:CL$99,90,FALSE)-VLOOKUP($A65,'Import Peak Change'!$A$106:CL$202,90,FALSE)),0,(VLOOKUP($A65,'Import Peak'!$A$3:CL$99,90,FALSE)-VLOOKUP($A65,'Import Peak Change'!$A$106:CL$202,90,FALSE)))</f>
        <v>0</v>
      </c>
      <c r="CM65" s="6">
        <f>IF(ISERROR(VLOOKUP($A65,'Import Peak'!$A$3:CM$99,91,FALSE)-VLOOKUP($A65,'Import Peak Change'!$A$106:CM$202,91,FALSE)),0,(VLOOKUP($A65,'Import Peak'!$A$3:CM$99,91,FALSE)-VLOOKUP($A65,'Import Peak Change'!$A$106:CM$202,91,FALSE)))</f>
        <v>0</v>
      </c>
      <c r="CN65" s="6">
        <f>IF(ISERROR(VLOOKUP($A65,'Import Peak'!$A$3:CN$99,92,FALSE)-VLOOKUP($A65,'Import Peak Change'!$A$106:CN$202,92,FALSE)),0,(VLOOKUP($A65,'Import Peak'!$A$3:CN$99,92,FALSE)-VLOOKUP($A65,'Import Peak Change'!$A$106:CN$202,92,FALSE)))</f>
        <v>0</v>
      </c>
      <c r="CO65" s="6">
        <f>IF(ISERROR(VLOOKUP($A65,'Import Peak'!$A$3:CO$99,93,FALSE)-VLOOKUP($A65,'Import Peak Change'!$A$106:CO$202,93,FALSE)),0,(VLOOKUP($A65,'Import Peak'!$A$3:CO$99,93,FALSE)-VLOOKUP($A65,'Import Peak Change'!$A$106:CO$202,93,FALSE)))</f>
        <v>0</v>
      </c>
      <c r="CP65" s="6">
        <f>IF(ISERROR(VLOOKUP($A65,'Import Peak'!$A$3:CP$99,94,FALSE)-VLOOKUP($A65,'Import Peak Change'!$A$106:CP$202,94,FALSE)),0,(VLOOKUP($A65,'Import Peak'!$A$3:CP$99,94,FALSE)-VLOOKUP($A65,'Import Peak Change'!$A$106:CP$202,94,FALSE)))</f>
        <v>0</v>
      </c>
      <c r="CQ65" s="6">
        <f>IF(ISERROR(VLOOKUP($A65,'Import Peak'!$A$3:CQ$99,95,FALSE)-VLOOKUP($A65,'Import Peak Change'!$A$106:CQ$202,95,FALSE)),0,(VLOOKUP($A65,'Import Peak'!$A$3:CQ$99,95,FALSE)-VLOOKUP($A65,'Import Peak Change'!$A$106:CQ$202,95,FALSE)))</f>
        <v>0</v>
      </c>
      <c r="CR65" s="6">
        <f>IF(ISERROR(VLOOKUP($A65,'Import Peak'!$A$3:CR$99,96,FALSE)-VLOOKUP($A65,'Import Peak Change'!$A$106:CR$202,96,FALSE)),0,(VLOOKUP($A65,'Import Peak'!$A$3:CR$99,96,FALSE)-VLOOKUP($A65,'Import Peak Change'!$A$106:CR$202,96,FALSE)))</f>
        <v>0</v>
      </c>
      <c r="CS65" s="6">
        <f>IF(ISERROR(VLOOKUP($A65,'Import Peak'!$A$3:CS$99,97,FALSE)-VLOOKUP($A65,'Import Peak Change'!$A$106:CS$202,97,FALSE)),0,(VLOOKUP($A65,'Import Peak'!$A$3:CS$99,97,FALSE)-VLOOKUP($A65,'Import Peak Change'!$A$106:CS$202,97,FALSE)))</f>
        <v>0</v>
      </c>
      <c r="CT65" s="6">
        <f>IF(ISERROR(VLOOKUP($A65,'Import Peak'!$A$3:CT$99,98,FALSE)-VLOOKUP($A65,'Import Peak Change'!$A$106:CT$202,98,FALSE)),0,(VLOOKUP($A65,'Import Peak'!$A$3:CT$99,98,FALSE)-VLOOKUP($A65,'Import Peak Change'!$A$106:CT$202,98,FALSE)))</f>
        <v>0</v>
      </c>
      <c r="CU65" s="6">
        <f>IF(ISERROR(VLOOKUP($A65,'Import Peak'!$A$3:CU$99,99,FALSE)-VLOOKUP($A65,'Import Peak Change'!$A$106:CU$202,99,FALSE)),0,(VLOOKUP($A65,'Import Peak'!$A$3:CU$99,99,FALSE)-VLOOKUP($A65,'Import Peak Change'!$A$106:CU$202,99,FALSE)))</f>
        <v>0</v>
      </c>
      <c r="CV65" s="6">
        <f>IF(ISERROR(VLOOKUP($A65,'Import Peak'!$A$3:CV$99,100,FALSE)-VLOOKUP($A65,'Import Peak Change'!$A$106:CV$202,100,FALSE)),0,(VLOOKUP($A65,'Import Peak'!$A$3:CV$99,100,FALSE)-VLOOKUP($A65,'Import Peak Change'!$A$106:CV$202,100,FALSE)))</f>
        <v>0</v>
      </c>
      <c r="CW65" s="6">
        <f>IF(ISERROR(VLOOKUP($A65,'Import Peak'!$A$3:CW$99,101,FALSE)-VLOOKUP($A65,'Import Peak Change'!$A$106:CW$202,101,FALSE)),0,(VLOOKUP($A65,'Import Peak'!$A$3:CW$99,101,FALSE)-VLOOKUP($A65,'Import Peak Change'!$A$106:CW$202,101,FALSE)))</f>
        <v>0</v>
      </c>
      <c r="CX65" s="6">
        <f>IF(ISERROR(VLOOKUP($A65,'Import Peak'!$A$3:CX$99,102,FALSE)-VLOOKUP($A65,'Import Peak Change'!$A$106:CX$202,102,FALSE)),0,(VLOOKUP($A65,'Import Peak'!$A$3:CX$99,102,FALSE)-VLOOKUP($A65,'Import Peak Change'!$A$106:CX$202,102,FALSE)))</f>
        <v>0</v>
      </c>
      <c r="CY65" s="6">
        <f>IF(ISERROR(VLOOKUP($A65,'Import Peak'!$A$3:CY$99,103,FALSE)-VLOOKUP($A65,'Import Peak Change'!$A$106:CY$202,103,FALSE)),0,(VLOOKUP($A65,'Import Peak'!$A$3:CY$99,103,FALSE)-VLOOKUP($A65,'Import Peak Change'!$A$106:CY$202,103,FALSE)))</f>
        <v>0</v>
      </c>
      <c r="CZ65" s="6">
        <f>IF(ISERROR(VLOOKUP($A65,'Import Peak'!$A$3:CZ$99,104,FALSE)-VLOOKUP($A65,'Import Peak Change'!$A$106:CZ$202,104,FALSE)),0,(VLOOKUP($A65,'Import Peak'!$A$3:CZ$99,104,FALSE)-VLOOKUP($A65,'Import Peak Change'!$A$106:CZ$202,104,FALSE)))</f>
        <v>0</v>
      </c>
      <c r="DA65" s="6">
        <f>IF(ISERROR(VLOOKUP($A65,'Import Peak'!$A$3:DA$99,105,FALSE)-VLOOKUP($A65,'Import Peak Change'!$A$106:DA$202,105,FALSE)),0,(VLOOKUP($A65,'Import Peak'!$A$3:DA$99,105,FALSE)-VLOOKUP($A65,'Import Peak Change'!$A$106:DA$202,105,FALSE)))</f>
        <v>0</v>
      </c>
      <c r="DB65" s="6">
        <f>IF(ISERROR(VLOOKUP($A65,'Import Peak'!$A$3:DB$99,106,FALSE)-VLOOKUP($A65,'Import Peak Change'!$A$106:DB$202,106,FALSE)),0,(VLOOKUP($A65,'Import Peak'!$A$3:DB$99,106,FALSE)-VLOOKUP($A65,'Import Peak Change'!$A$106:DB$202,106,FALSE)))</f>
        <v>0</v>
      </c>
      <c r="DC65" s="6">
        <f>IF(ISERROR(VLOOKUP($A65,'Import Peak'!$A$3:DC$99,107,FALSE)-VLOOKUP($A65,'Import Peak Change'!$A$106:DC$202,107,FALSE)),0,(VLOOKUP($A65,'Import Peak'!$A$3:DC$99,107,FALSE)-VLOOKUP($A65,'Import Peak Change'!$A$106:DC$202,107,FALSE)))</f>
        <v>0</v>
      </c>
      <c r="DD65" s="6">
        <f>IF(ISERROR(VLOOKUP($A65,'Import Peak'!$A$3:DD$99,108,FALSE)-VLOOKUP($A65,'Import Peak Change'!$A$106:DD$202,108,FALSE)),0,(VLOOKUP($A65,'Import Peak'!$A$3:DD$99,108,FALSE)-VLOOKUP($A65,'Import Peak Change'!$A$106:DD$202,108,FALSE)))</f>
        <v>0</v>
      </c>
      <c r="DE65" s="6">
        <f>IF(ISERROR(VLOOKUP($A65,'Import Peak'!$A$3:DE$99,109,FALSE)-VLOOKUP($A65,'Import Peak Change'!$A$106:DE$202,109,FALSE)),0,(VLOOKUP($A65,'Import Peak'!$A$3:DE$99,109,FALSE)-VLOOKUP($A65,'Import Peak Change'!$A$106:DE$202,109,FALSE)))</f>
        <v>0</v>
      </c>
      <c r="DF65" s="6">
        <f>IF(ISERROR(VLOOKUP($A65,'Import Peak'!$A$3:DF$99,110,FALSE)-VLOOKUP($A65,'Import Peak Change'!$A$106:DF$202,110,FALSE)),0,(VLOOKUP($A65,'Import Peak'!$A$3:DF$99,110,FALSE)-VLOOKUP($A65,'Import Peak Change'!$A$106:DF$202,110,FALSE)))</f>
        <v>0</v>
      </c>
      <c r="DG65" s="6">
        <f>IF(ISERROR(VLOOKUP($A65,'Import Peak'!$A$3:DG$99,111,FALSE)-VLOOKUP($A65,'Import Peak Change'!$A$106:DG$202,111,FALSE)),0,(VLOOKUP($A65,'Import Peak'!$A$3:DG$99,111,FALSE)-VLOOKUP($A65,'Import Peak Change'!$A$106:DG$202,111,FALSE)))</f>
        <v>0</v>
      </c>
      <c r="DH65" s="6">
        <f>IF(ISERROR(VLOOKUP($A65,'Import Peak'!$A$3:DH$99,112,FALSE)-VLOOKUP($A65,'Import Peak Change'!$A$106:DH$202,112,FALSE)),0,(VLOOKUP($A65,'Import Peak'!$A$3:DH$99,112,FALSE)-VLOOKUP($A65,'Import Peak Change'!$A$106:DH$202,112,FALSE)))</f>
        <v>0</v>
      </c>
      <c r="DI65" s="6">
        <f>IF(ISERROR(VLOOKUP($A65,'Import Peak'!$A$3:DI$99,113,FALSE)-VLOOKUP($A65,'Import Peak Change'!$A$106:DI$202,113,FALSE)),0,(VLOOKUP($A65,'Import Peak'!$A$3:DI$99,113,FALSE)-VLOOKUP($A65,'Import Peak Change'!$A$106:DI$202,113,FALSE)))</f>
        <v>0</v>
      </c>
      <c r="DJ65" s="6">
        <f>IF(ISERROR(VLOOKUP($A65,'Import Peak'!$A$3:DJ$99,114,FALSE)-VLOOKUP($A65,'Import Peak Change'!$A$106:DJ$202,114,FALSE)),0,(VLOOKUP($A65,'Import Peak'!$A$3:DJ$99,114,FALSE)-VLOOKUP($A65,'Import Peak Change'!$A$106:DJ$202,114,FALSE)))</f>
        <v>0</v>
      </c>
      <c r="DK65" s="6">
        <f>IF(ISERROR(VLOOKUP($A65,'Import Peak'!$A$3:DK$99,115,FALSE)-VLOOKUP($A65,'Import Peak Change'!$A$106:DK$202,115,FALSE)),0,(VLOOKUP($A65,'Import Peak'!$A$3:DK$99,115,FALSE)-VLOOKUP($A65,'Import Peak Change'!$A$106:DK$202,115,FALSE)))</f>
        <v>0</v>
      </c>
      <c r="DL65" s="6">
        <f>IF(ISERROR(VLOOKUP($A65,'Import Peak'!$A$3:DL$99,116,FALSE)-VLOOKUP($A65,'Import Peak Change'!$A$106:DL$202,116,FALSE)),0,(VLOOKUP($A65,'Import Peak'!$A$3:DL$99,116,FALSE)-VLOOKUP($A65,'Import Peak Change'!$A$106:DL$202,116,FALSE)))</f>
        <v>0</v>
      </c>
      <c r="DM65" s="6">
        <f>IF(ISERROR(VLOOKUP($A65,'Import Peak'!$A$3:DM$99,117,FALSE)-VLOOKUP($A65,'Import Peak Change'!$A$106:DM$202,117,FALSE)),0,(VLOOKUP($A65,'Import Peak'!$A$3:DM$99,117,FALSE)-VLOOKUP($A65,'Import Peak Change'!$A$106:DM$202,117,FALSE)))</f>
        <v>0</v>
      </c>
      <c r="DN65" s="6">
        <f>IF(ISERROR(VLOOKUP($A65,'Import Peak'!$A$3:DN$99,118,FALSE)-VLOOKUP($A65,'Import Peak Change'!$A$106:DN$202,118,FALSE)),0,(VLOOKUP($A65,'Import Peak'!$A$3:DN$99,118,FALSE)-VLOOKUP($A65,'Import Peak Change'!$A$106:DN$202,118,FALSE)))</f>
        <v>0</v>
      </c>
      <c r="DO65" s="6">
        <f>IF(ISERROR(VLOOKUP($A65,'Import Peak'!$A$3:DO$99,119,FALSE)-VLOOKUP($A65,'Import Peak Change'!$A$106:DO$202,119,FALSE)),0,(VLOOKUP($A65,'Import Peak'!$A$3:DO$99,119,FALSE)-VLOOKUP($A65,'Import Peak Change'!$A$106:DO$202,119,FALSE)))</f>
        <v>0</v>
      </c>
      <c r="DP65" s="6">
        <f>IF(ISERROR(VLOOKUP($A65,'Import Peak'!$A$3:DP$99,120,FALSE)-VLOOKUP($A65,'Import Peak Change'!$A$106:DP$202,120,FALSE)),0,(VLOOKUP($A65,'Import Peak'!$A$3:DP$99,120,FALSE)-VLOOKUP($A65,'Import Peak Change'!$A$106:DP$202,120,FALSE)))</f>
        <v>0</v>
      </c>
      <c r="DQ65" s="6">
        <f>IF(ISERROR(VLOOKUP($A65,'Import Peak'!$A$3:DQ$99,121,FALSE)-VLOOKUP($A65,'Import Peak Change'!$A$106:DQ$202,121,FALSE)),0,(VLOOKUP($A65,'Import Peak'!$A$3:DQ$99,121,FALSE)-VLOOKUP($A65,'Import Peak Change'!$A$106:DQ$202,121,FALSE)))</f>
        <v>0</v>
      </c>
      <c r="DR65" s="6">
        <f>IF(ISERROR(VLOOKUP($A65,'Import Peak'!$A$3:DR$99,122,FALSE)-VLOOKUP($A65,'Import Peak Change'!$A$106:DR$202,122,FALSE)),0,(VLOOKUP($A65,'Import Peak'!$A$3:DR$99,122,FALSE)-VLOOKUP($A65,'Import Peak Change'!$A$106:DR$202,122,FALSE)))</f>
        <v>0</v>
      </c>
      <c r="DS65" s="6">
        <f>IF(ISERROR(VLOOKUP($A65,'Import Peak'!$A$3:DS$99,123,FALSE)-VLOOKUP($A65,'Import Peak Change'!$A$106:DS$202,123,FALSE)),0,(VLOOKUP($A65,'Import Peak'!$A$3:DS$99,123,FALSE)-VLOOKUP($A65,'Import Peak Change'!$A$106:DS$202,123,FALSE)))</f>
        <v>0</v>
      </c>
      <c r="DT65" s="6">
        <f>IF(ISERROR(VLOOKUP($A65,'Import Peak'!$A$3:DT$99,124,FALSE)-VLOOKUP($A65,'Import Peak Change'!$A$106:DT$202,124,FALSE)),0,(VLOOKUP($A65,'Import Peak'!$A$3:DT$99,124,FALSE)-VLOOKUP($A65,'Import Peak Change'!$A$106:DT$202,124,FALSE)))</f>
        <v>0</v>
      </c>
      <c r="DU65" s="6">
        <f>IF(ISERROR(VLOOKUP($A65,'Import Peak'!$A$3:DU$99,125,FALSE)-VLOOKUP($A65,'Import Peak Change'!$A$106:DU$202,125,FALSE)),0,(VLOOKUP($A65,'Import Peak'!$A$3:DU$99,125,FALSE)-VLOOKUP($A65,'Import Peak Change'!$A$106:DU$202,125,FALSE)))</f>
        <v>0</v>
      </c>
      <c r="DV65" s="6">
        <f>IF(ISERROR(VLOOKUP($A65,'Import Peak'!$A$3:DV$99,126,FALSE)-VLOOKUP($A65,'Import Peak Change'!$A$106:DV$202,126,FALSE)),0,(VLOOKUP($A65,'Import Peak'!$A$3:DV$99,126,FALSE)-VLOOKUP($A65,'Import Peak Change'!$A$106:DV$202,126,FALSE)))</f>
        <v>0</v>
      </c>
      <c r="DW65" s="6">
        <f>IF(ISERROR(VLOOKUP($A65,'Import Peak'!$A$3:DW$99,127,FALSE)-VLOOKUP($A65,'Import Peak Change'!$A$106:DW$202,127,FALSE)),0,(VLOOKUP($A65,'Import Peak'!$A$3:DW$99,127,FALSE)-VLOOKUP($A65,'Import Peak Change'!$A$106:DW$202,127,FALSE)))</f>
        <v>0</v>
      </c>
      <c r="DX65" s="6">
        <f>IF(ISERROR(VLOOKUP($A65,'Import Peak'!$A$3:DX$99,128,FALSE)-VLOOKUP($A65,'Import Peak Change'!$A$106:DX$202,128,FALSE)),0,(VLOOKUP($A65,'Import Peak'!$A$3:DX$99,128,FALSE)-VLOOKUP($A65,'Import Peak Change'!$A$106:DX$202,128,FALSE)))</f>
        <v>0</v>
      </c>
      <c r="DY65" s="6">
        <f>IF(ISERROR(VLOOKUP($A65,'Import Peak'!$A$3:DY$99,129,FALSE)-VLOOKUP($A65,'Import Peak Change'!$A$106:DY$202,129,FALSE)),0,(VLOOKUP($A65,'Import Peak'!$A$3:DY$99,129,FALSE)-VLOOKUP($A65,'Import Peak Change'!$A$106:DY$202,129,FALSE)))</f>
        <v>0</v>
      </c>
      <c r="DZ65" s="6">
        <f>IF(ISERROR(VLOOKUP($A65,'Import Peak'!$A$3:DZ$99,130,FALSE)-VLOOKUP($A65,'Import Peak Change'!$A$106:DZ$202,130,FALSE)),0,(VLOOKUP($A65,'Import Peak'!$A$3:DZ$99,130,FALSE)-VLOOKUP($A65,'Import Peak Change'!$A$106:DZ$202,130,FALSE)))</f>
        <v>0</v>
      </c>
      <c r="EA65" s="6">
        <f>IF(ISERROR(VLOOKUP($A65,'Import Peak'!$A$3:EA$99,131,FALSE)-VLOOKUP($A65,'Import Peak Change'!$A$106:EA$202,131,FALSE)),0,(VLOOKUP($A65,'Import Peak'!$A$3:EA$99,131,FALSE)-VLOOKUP($A65,'Import Peak Change'!$A$106:EA$202,131,FALSE)))</f>
        <v>0</v>
      </c>
      <c r="EB65" s="6">
        <f>IF(ISERROR(VLOOKUP($A65,'Import Peak'!$A$3:EB$99,132,FALSE)-VLOOKUP($A65,'Import Peak Change'!$A$106:EB$202,132,FALSE)),0,(VLOOKUP($A65,'Import Peak'!$A$3:EB$99,132,FALSE)-VLOOKUP($A65,'Import Peak Change'!$A$106:EB$202,132,FALSE)))</f>
        <v>0</v>
      </c>
      <c r="EC65" s="6">
        <f>IF(ISERROR(VLOOKUP($A65,'Import Peak'!$A$3:EC$99,133,FALSE)-VLOOKUP($A65,'Import Peak Change'!$A$106:EC$202,133,FALSE)),0,(VLOOKUP($A65,'Import Peak'!$A$3:EC$99,133,FALSE)-VLOOKUP($A65,'Import Peak Change'!$A$106:EC$202,133,FALSE)))</f>
        <v>0</v>
      </c>
      <c r="ED65" s="6">
        <f>IF(ISERROR(VLOOKUP($A65,'Import Peak'!$A$3:ED$99,134,FALSE)-VLOOKUP($A65,'Import Peak Change'!$A$106:ED$202,134,FALSE)),0,(VLOOKUP($A65,'Import Peak'!$A$3:ED$99,134,FALSE)-VLOOKUP($A65,'Import Peak Change'!$A$106:ED$202,134,FALSE)))</f>
        <v>0</v>
      </c>
      <c r="EE65" s="6">
        <f>IF(ISERROR(VLOOKUP($A65,'Import Peak'!$A$3:EE$99,135,FALSE)-VLOOKUP($A65,'Import Peak Change'!$A$106:EE$202,135,FALSE)),0,(VLOOKUP($A65,'Import Peak'!$A$3:EE$99,135,FALSE)-VLOOKUP($A65,'Import Peak Change'!$A$106:EE$202,135,FALSE)))</f>
        <v>0</v>
      </c>
      <c r="EF65" s="6">
        <f>IF(ISERROR(VLOOKUP($A65,'Import Peak'!$A$3:EF$99,136,FALSE)-VLOOKUP($A65,'Import Peak Change'!$A$106:EF$202,136,FALSE)),0,(VLOOKUP($A65,'Import Peak'!$A$3:EF$99,136,FALSE)-VLOOKUP($A65,'Import Peak Change'!$A$106:EF$202,136,FALSE)))</f>
        <v>0</v>
      </c>
      <c r="EG65" s="6">
        <f>IF(ISERROR(VLOOKUP($A65,'Import Peak'!$A$3:EG$99,137,FALSE)-VLOOKUP($A65,'Import Peak Change'!$A$106:EG$202,137,FALSE)),0,(VLOOKUP($A65,'Import Peak'!$A$3:EG$99,137,FALSE)-VLOOKUP($A65,'Import Peak Change'!$A$106:EG$202,137,FALSE)))</f>
        <v>0</v>
      </c>
      <c r="EH65" s="6">
        <f>IF(ISERROR(VLOOKUP($A65,'Import Peak'!$A$3:EH$99,138,FALSE)-VLOOKUP($A65,'Import Peak Change'!$A$106:EH$202,138,FALSE)),0,(VLOOKUP($A65,'Import Peak'!$A$3:EH$99,138,FALSE)-VLOOKUP($A65,'Import Peak Change'!$A$106:EH$202,138,FALSE)))</f>
        <v>0</v>
      </c>
      <c r="EI65" s="6">
        <f>IF(ISERROR(VLOOKUP($A65,'Import Peak'!$A$3:EI$99,139,FALSE)-VLOOKUP($A65,'Import Peak Change'!$A$106:EI$202,139,FALSE)),0,(VLOOKUP($A65,'Import Peak'!$A$3:EI$99,139,FALSE)-VLOOKUP($A65,'Import Peak Change'!$A$106:EI$202,139,FALSE)))</f>
        <v>0</v>
      </c>
      <c r="EJ65" s="6">
        <f>IF(ISERROR(VLOOKUP($A65,'Import Peak'!$A$3:EJ$99,140,FALSE)-VLOOKUP($A65,'Import Peak Change'!$A$106:EJ$202,140,FALSE)),0,(VLOOKUP($A65,'Import Peak'!$A$3:EJ$99,140,FALSE)-VLOOKUP($A65,'Import Peak Change'!$A$106:EJ$202,140,FALSE)))</f>
        <v>0</v>
      </c>
      <c r="EK65" s="6">
        <f>IF(ISERROR(VLOOKUP($A65,'Import Peak'!$A$3:EK$99,141,FALSE)-VLOOKUP($A65,'Import Peak Change'!$A$106:EK$202,141,FALSE)),0,(VLOOKUP($A65,'Import Peak'!$A$3:EK$99,141,FALSE)-VLOOKUP($A65,'Import Peak Change'!$A$106:EK$202,141,FALSE)))</f>
        <v>0</v>
      </c>
      <c r="EL65" s="6">
        <f>IF(ISERROR(VLOOKUP($A65,'Import Peak'!$A$3:EL$99,142,FALSE)-VLOOKUP($A65,'Import Peak Change'!$A$106:EL$202,142,FALSE)),0,(VLOOKUP($A65,'Import Peak'!$A$3:EL$99,142,FALSE)-VLOOKUP($A65,'Import Peak Change'!$A$106:EL$202,142,FALSE)))</f>
        <v>0</v>
      </c>
      <c r="EM65" s="6">
        <f>IF(ISERROR(VLOOKUP($A65,'Import Peak'!$A$3:EM$99,143,FALSE)-VLOOKUP($A65,'Import Peak Change'!$A$106:EM$202,143,FALSE)),0,(VLOOKUP($A65,'Import Peak'!$A$3:EM$99,143,FALSE)-VLOOKUP($A65,'Import Peak Change'!$A$106:EM$202,143,FALSE)))</f>
        <v>0</v>
      </c>
      <c r="EN65" s="6">
        <f>IF(ISERROR(VLOOKUP($A65,'Import Peak'!$A$3:EN$99,144,FALSE)-VLOOKUP($A65,'Import Peak Change'!$A$106:EN$202,144,FALSE)),0,(VLOOKUP($A65,'Import Peak'!$A$3:EN$99,144,FALSE)-VLOOKUP($A65,'Import Peak Change'!$A$106:EN$202,144,FALSE)))</f>
        <v>0</v>
      </c>
      <c r="EO65" s="6">
        <f>IF(ISERROR(VLOOKUP($A65,'Import Peak'!$A$3:EO$99,145,FALSE)-VLOOKUP($A65,'Import Peak Change'!$A$106:EO$202,145,FALSE)),0,(VLOOKUP($A65,'Import Peak'!$A$3:EO$99,145,FALSE)-VLOOKUP($A65,'Import Peak Change'!$A$106:EO$202,145,FALSE)))</f>
        <v>0</v>
      </c>
      <c r="EP65" s="6">
        <f>IF(ISERROR(VLOOKUP($A65,'Import Peak'!$A$3:EP$99,146,FALSE)-VLOOKUP($A65,'Import Peak Change'!$A$106:EP$202,146,FALSE)),0,(VLOOKUP($A65,'Import Peak'!$A$3:EP$99,146,FALSE)-VLOOKUP($A65,'Import Peak Change'!$A$106:EP$202,146,FALSE)))</f>
        <v>0</v>
      </c>
      <c r="EQ65" s="6">
        <f>IF(ISERROR(VLOOKUP($A65,'Import Peak'!$A$3:EQ$99,147,FALSE)-VLOOKUP($A65,'Import Peak Change'!$A$106:EQ$202,147,FALSE)),0,(VLOOKUP($A65,'Import Peak'!$A$3:EQ$99,147,FALSE)-VLOOKUP($A65,'Import Peak Change'!$A$106:EQ$202,147,FALSE)))</f>
        <v>0</v>
      </c>
      <c r="ER65" s="6">
        <f>IF(ISERROR(VLOOKUP($A65,'Import Peak'!$A$3:ER$99,148,FALSE)-VLOOKUP($A65,'Import Peak Change'!$A$106:ER$202,148,FALSE)),0,(VLOOKUP($A65,'Import Peak'!$A$3:ER$99,148,FALSE)-VLOOKUP($A65,'Import Peak Change'!$A$106:ER$202,148,FALSE)))</f>
        <v>0</v>
      </c>
      <c r="ES65" s="6">
        <f>IF(ISERROR(VLOOKUP($A65,'Import Peak'!$A$3:ES$99,149,FALSE)-VLOOKUP($A65,'Import Peak Change'!$A$106:ES$202,149,FALSE)),0,(VLOOKUP($A65,'Import Peak'!$A$3:ES$99,149,FALSE)-VLOOKUP($A65,'Import Peak Change'!$A$106:ES$202,149,FALSE)))</f>
        <v>0</v>
      </c>
      <c r="ET65" s="6">
        <f>IF(ISERROR(VLOOKUP($A65,'Import Peak'!$A$3:ET$99,150,FALSE)-VLOOKUP($A65,'Import Peak Change'!$A$106:ET$202,150,FALSE)),0,(VLOOKUP($A65,'Import Peak'!$A$3:ET$99,150,FALSE)-VLOOKUP($A65,'Import Peak Change'!$A$106:ET$202,150,FALSE)))</f>
        <v>0</v>
      </c>
      <c r="EU65" s="6">
        <f>IF(ISERROR(VLOOKUP($A65,'Import Peak'!$A$3:EU$99,151,FALSE)-VLOOKUP($A65,'Import Peak Change'!$A$106:EU$202,151,FALSE)),0,(VLOOKUP($A65,'Import Peak'!$A$3:EU$99,151,FALSE)-VLOOKUP($A65,'Import Peak Change'!$A$106:EU$202,151,FALSE)))</f>
        <v>0</v>
      </c>
      <c r="EV65" s="6">
        <f>IF(ISERROR(VLOOKUP($A65,'Import Peak'!$A$3:EV$99,152,FALSE)-VLOOKUP($A65,'Import Peak Change'!$A$106:EV$202,152,FALSE)),0,(VLOOKUP($A65,'Import Peak'!$A$3:EV$99,152,FALSE)-VLOOKUP($A65,'Import Peak Change'!$A$106:EV$202,152,FALSE)))</f>
        <v>0</v>
      </c>
      <c r="EW65" s="6">
        <f>IF(ISERROR(VLOOKUP($A65,'Import Peak'!$A$3:EW$99,153,FALSE)-VLOOKUP($A65,'Import Peak Change'!$A$106:EW$202,153,FALSE)),0,(VLOOKUP($A65,'Import Peak'!$A$3:EW$99,153,FALSE)-VLOOKUP($A65,'Import Peak Change'!$A$106:EW$202,153,FALSE)))</f>
        <v>0</v>
      </c>
      <c r="EX65" s="6">
        <f>IF(ISERROR(VLOOKUP($A65,'Import Peak'!$A$3:EX$99,154,FALSE)-VLOOKUP($A65,'Import Peak Change'!$A$106:EX$202,154,FALSE)),0,(VLOOKUP($A65,'Import Peak'!$A$3:EX$99,154,FALSE)-VLOOKUP($A65,'Import Peak Change'!$A$106:EX$202,154,FALSE)))</f>
        <v>0</v>
      </c>
      <c r="EY65" s="6">
        <f>IF(ISERROR(VLOOKUP($A65,'Import Peak'!$A$3:EY$99,155,FALSE)-VLOOKUP($A65,'Import Peak Change'!$A$106:EY$202,155,FALSE)),0,(VLOOKUP($A65,'Import Peak'!$A$3:EY$99,155,FALSE)-VLOOKUP($A65,'Import Peak Change'!$A$106:EY$202,155,FALSE)))</f>
        <v>0</v>
      </c>
      <c r="EZ65" s="6">
        <f>IF(ISERROR(VLOOKUP($A65,'Import Peak'!$A$3:EZ$99,156,FALSE)-VLOOKUP($A65,'Import Peak Change'!$A$106:EZ$202,156,FALSE)),0,(VLOOKUP($A65,'Import Peak'!$A$3:EZ$99,156,FALSE)-VLOOKUP($A65,'Import Peak Change'!$A$106:EZ$202,156,FALSE)))</f>
        <v>0</v>
      </c>
      <c r="FA65" s="6">
        <f>IF(ISERROR(VLOOKUP($A65,'Import Peak'!$A$3:FA$99,157,FALSE)-VLOOKUP($A65,'Import Peak Change'!$A$106:FA$202,157,FALSE)),0,(VLOOKUP($A65,'Import Peak'!$A$3:FA$99,157,FALSE)-VLOOKUP($A65,'Import Peak Change'!$A$106:FA$202,157,FALSE)))</f>
        <v>0</v>
      </c>
      <c r="FB65" s="6">
        <f>IF(ISERROR(VLOOKUP($A65,'Import Peak'!$A$3:FB$99,158,FALSE)-VLOOKUP($A65,'Import Peak Change'!$A$106:FB$202,158,FALSE)),0,(VLOOKUP($A65,'Import Peak'!$A$3:FB$99,158,FALSE)-VLOOKUP($A65,'Import Peak Change'!$A$106:FB$202,158,FALSE)))</f>
        <v>0</v>
      </c>
      <c r="FC65" s="6">
        <f>IF(ISERROR(VLOOKUP($A65,'Import Peak'!$A$3:FC$99,159,FALSE)-VLOOKUP($A65,'Import Peak Change'!$A$106:FC$202,159,FALSE)),0,(VLOOKUP($A65,'Import Peak'!$A$3:FC$99,159,FALSE)-VLOOKUP($A65,'Import Peak Change'!$A$106:FC$202,159,FALSE)))</f>
        <v>0</v>
      </c>
      <c r="FD65" s="6">
        <f>IF(ISERROR(VLOOKUP($A65,'Import Peak'!$A$3:FD$99,160,FALSE)-VLOOKUP($A65,'Import Peak Change'!$A$106:FD$202,160,FALSE)),0,(VLOOKUP($A65,'Import Peak'!$A$3:FD$99,160,FALSE)-VLOOKUP($A65,'Import Peak Change'!$A$106:FD$202,160,FALSE)))</f>
        <v>0</v>
      </c>
      <c r="FE65" s="6">
        <f>IF(ISERROR(VLOOKUP($A65,'Import Peak'!$A$3:FE$99,161,FALSE)-VLOOKUP($A65,'Import Peak Change'!$A$106:FE$202,161,FALSE)),0,(VLOOKUP($A65,'Import Peak'!$A$3:FE$99,161,FALSE)-VLOOKUP($A65,'Import Peak Change'!$A$106:FE$202,161,FALSE)))</f>
        <v>0</v>
      </c>
      <c r="FF65" s="6">
        <f>IF(ISERROR(VLOOKUP($A65,'Import Peak'!$A$3:FF$99,162,FALSE)-VLOOKUP($A65,'Import Peak Change'!$A$106:FF$202,162,FALSE)),0,(VLOOKUP($A65,'Import Peak'!$A$3:FF$99,162,FALSE)-VLOOKUP($A65,'Import Peak Change'!$A$106:FF$202,162,FALSE)))</f>
        <v>0</v>
      </c>
      <c r="FG65" s="6">
        <f>IF(ISERROR(VLOOKUP($A65,'Import Peak'!$A$3:FG$99,163,FALSE)-VLOOKUP($A65,'Import Peak Change'!$A$106:FG$202,163,FALSE)),0,(VLOOKUP($A65,'Import Peak'!$A$3:FG$99,163,FALSE)-VLOOKUP($A65,'Import Peak Change'!$A$106:FG$202,163,FALSE)))</f>
        <v>0</v>
      </c>
      <c r="FH65" s="6">
        <f>IF(ISERROR(VLOOKUP($A65,'Import Peak'!$A$3:FH$99,164,FALSE)-VLOOKUP($A65,'Import Peak Change'!$A$106:FH$202,164,FALSE)),0,(VLOOKUP($A65,'Import Peak'!$A$3:FH$99,164,FALSE)-VLOOKUP($A65,'Import Peak Change'!$A$106:FH$202,164,FALSE)))</f>
        <v>0</v>
      </c>
      <c r="FI65" s="6">
        <f>IF(ISERROR(VLOOKUP($A65,'Import Peak'!$A$3:FI$99,165,FALSE)-VLOOKUP($A65,'Import Peak Change'!$A$106:FI$202,165,FALSE)),0,(VLOOKUP($A65,'Import Peak'!$A$3:FI$99,165,FALSE)-VLOOKUP($A65,'Import Peak Change'!$A$106:FI$202,165,FALSE)))</f>
        <v>0</v>
      </c>
      <c r="FJ65" s="6">
        <f>IF(ISERROR(VLOOKUP($A65,'Import Peak'!$A$3:FJ$99,166,FALSE)-VLOOKUP($A65,'Import Peak Change'!$A$106:FJ$202,166,FALSE)),0,(VLOOKUP($A65,'Import Peak'!$A$3:FJ$99,166,FALSE)-VLOOKUP($A65,'Import Peak Change'!$A$106:FJ$202,166,FALSE)))</f>
        <v>0</v>
      </c>
      <c r="FK65" s="6">
        <f>IF(ISERROR(VLOOKUP($A65,'Import Peak'!$A$3:FK$99,167,FALSE)-VLOOKUP($A65,'Import Peak Change'!$A$106:FK$202,167,FALSE)),0,(VLOOKUP($A65,'Import Peak'!$A$3:FK$99,167,FALSE)-VLOOKUP($A65,'Import Peak Change'!$A$106:FK$202,167,FALSE)))</f>
        <v>0</v>
      </c>
      <c r="FL65" s="6">
        <f>IF(ISERROR(VLOOKUP($A65,'Import Peak'!$A$3:FL$99,168,FALSE)-VLOOKUP($A65,'Import Peak Change'!$A$106:FL$202,168,FALSE)),0,(VLOOKUP($A65,'Import Peak'!$A$3:FL$99,168,FALSE)-VLOOKUP($A65,'Import Peak Change'!$A$106:FL$202,168,FALSE)))</f>
        <v>0</v>
      </c>
      <c r="FM65" s="6">
        <f>IF(ISERROR(VLOOKUP($A65,'Import Peak'!$A$3:FM$99,169,FALSE)-VLOOKUP($A65,'Import Peak Change'!$A$106:FM$202,169,FALSE)),0,(VLOOKUP($A65,'Import Peak'!$A$3:FM$99,169,FALSE)-VLOOKUP($A65,'Import Peak Change'!$A$106:FM$202,169,FALSE)))</f>
        <v>0</v>
      </c>
      <c r="FN65" s="6">
        <f>IF(ISERROR(VLOOKUP($A65,'Import Peak'!$A$3:FN$99,170,FALSE)-VLOOKUP($A65,'Import Peak Change'!$A$106:FN$202,170,FALSE)),0,(VLOOKUP($A65,'Import Peak'!$A$3:FN$99,170,FALSE)-VLOOKUP($A65,'Import Peak Change'!$A$106:FN$202,170,FALSE)))</f>
        <v>0</v>
      </c>
      <c r="FO65" s="6">
        <f>IF(ISERROR(VLOOKUP($A65,'Import Peak'!$A$3:FO$99,171,FALSE)-VLOOKUP($A65,'Import Peak Change'!$A$106:FO$202,171,FALSE)),0,(VLOOKUP($A65,'Import Peak'!$A$3:FO$99,171,FALSE)-VLOOKUP($A65,'Import Peak Change'!$A$106:FO$202,171,FALSE)))</f>
        <v>0</v>
      </c>
      <c r="FP65" s="6">
        <f>IF(ISERROR(VLOOKUP($A65,'Import Peak'!$A$3:FP$99,172,FALSE)-VLOOKUP($A65,'Import Peak Change'!$A$106:FP$202,172,FALSE)),0,(VLOOKUP($A65,'Import Peak'!$A$3:FP$99,172,FALSE)-VLOOKUP($A65,'Import Peak Change'!$A$106:FP$202,172,FALSE)))</f>
        <v>0</v>
      </c>
      <c r="FQ65" s="6">
        <f>IF(ISERROR(VLOOKUP($A65,'Import Peak'!$A$3:FQ$99,173,FALSE)-VLOOKUP($A65,'Import Peak Change'!$A$106:FQ$202,173,FALSE)),0,(VLOOKUP($A65,'Import Peak'!$A$3:FQ$99,173,FALSE)-VLOOKUP($A65,'Import Peak Change'!$A$106:FQ$202,173,FALSE)))</f>
        <v>0</v>
      </c>
      <c r="FR65" s="6">
        <f>IF(ISERROR(VLOOKUP($A65,'Import Peak'!$A$3:FR$99,174,FALSE)-VLOOKUP($A65,'Import Peak Change'!$A$106:FR$202,174,FALSE)),0,(VLOOKUP($A65,'Import Peak'!$A$3:FR$99,174,FALSE)-VLOOKUP($A65,'Import Peak Change'!$A$106:FR$202,174,FALSE)))</f>
        <v>0</v>
      </c>
      <c r="FS65" s="6">
        <f>IF(ISERROR(VLOOKUP($A65,'Import Peak'!$A$3:FS$99,175,FALSE)-VLOOKUP($A65,'Import Peak Change'!$A$106:FS$202,175,FALSE)),0,(VLOOKUP($A65,'Import Peak'!$A$3:FS$99,175,FALSE)-VLOOKUP($A65,'Import Peak Change'!$A$106:FS$202,175,FALSE)))</f>
        <v>0</v>
      </c>
      <c r="FT65" s="6">
        <f>IF(ISERROR(VLOOKUP($A65,'Import Peak'!$A$3:FT$99,176,FALSE)-VLOOKUP($A65,'Import Peak Change'!$A$106:FT$202,176,FALSE)),0,(VLOOKUP($A65,'Import Peak'!$A$3:FT$99,176,FALSE)-VLOOKUP($A65,'Import Peak Change'!$A$106:FT$202,176,FALSE)))</f>
        <v>0</v>
      </c>
      <c r="FU65" s="6">
        <f>IF(ISERROR(VLOOKUP($A65,'Import Peak'!$A$3:FU$99,177,FALSE)-VLOOKUP($A65,'Import Peak Change'!$A$106:FU$202,177,FALSE)),0,(VLOOKUP($A65,'Import Peak'!$A$3:FU$99,177,FALSE)-VLOOKUP($A65,'Import Peak Change'!$A$106:FU$202,177,FALSE)))</f>
        <v>0</v>
      </c>
      <c r="FV65" s="6">
        <f>IF(ISERROR(VLOOKUP($A65,'Import Peak'!$A$3:FV$99,178,FALSE)-VLOOKUP($A65,'Import Peak Change'!$A$106:FV$202,178,FALSE)),0,(VLOOKUP($A65,'Import Peak'!$A$3:FV$99,178,FALSE)-VLOOKUP($A65,'Import Peak Change'!$A$106:FV$202,178,FALSE)))</f>
        <v>0</v>
      </c>
      <c r="FW65" s="6">
        <f>IF(ISERROR(VLOOKUP($A65,'Import Peak'!$A$3:FW$99,179,FALSE)-VLOOKUP($A65,'Import Peak Change'!$A$106:FW$202,179,FALSE)),0,(VLOOKUP($A65,'Import Peak'!$A$3:FW$99,179,FALSE)-VLOOKUP($A65,'Import Peak Change'!$A$106:FW$202,179,FALSE)))</f>
        <v>0</v>
      </c>
      <c r="FX65" s="6">
        <f>IF(ISERROR(VLOOKUP($A65,'Import Peak'!$A$3:FX$99,180,FALSE)-VLOOKUP($A65,'Import Peak Change'!$A$106:FX$202,180,FALSE)),0,(VLOOKUP($A65,'Import Peak'!$A$3:FX$99,180,FALSE)-VLOOKUP($A65,'Import Peak Change'!$A$106:FX$202,180,FALSE)))</f>
        <v>0</v>
      </c>
      <c r="FY65" s="6">
        <f>IF(ISERROR(VLOOKUP($A65,'Import Peak'!$A$3:FY$99,181,FALSE)-VLOOKUP($A65,'Import Peak Change'!$A$106:FY$202,181,FALSE)),0,(VLOOKUP($A65,'Import Peak'!$A$3:FY$99,181,FALSE)-VLOOKUP($A65,'Import Peak Change'!$A$106:FY$202,181,FALSE)))</f>
        <v>0</v>
      </c>
      <c r="FZ65" s="6">
        <f>IF(ISERROR(VLOOKUP($A65,'Import Peak'!$A$3:FZ$99,182,FALSE)-VLOOKUP($A65,'Import Peak Change'!$A$106:FZ$202,182,FALSE)),0,(VLOOKUP($A65,'Import Peak'!$A$3:FZ$99,182,FALSE)-VLOOKUP($A65,'Import Peak Change'!$A$106:FZ$202,182,FALSE)))</f>
        <v>0</v>
      </c>
      <c r="GA65" s="6">
        <f>IF(ISERROR(VLOOKUP($A65,'Import Peak'!$A$3:GA$99,183,FALSE)-VLOOKUP($A65,'Import Peak Change'!$A$106:GA$202,183,FALSE)),0,(VLOOKUP($A65,'Import Peak'!$A$3:GA$99,183,FALSE)-VLOOKUP($A65,'Import Peak Change'!$A$106:GA$202,183,FALSE)))</f>
        <v>0</v>
      </c>
      <c r="GB65" s="6">
        <f>IF(ISERROR(VLOOKUP($A65,'Import Peak'!$A$3:GB$99,184,FALSE)-VLOOKUP($A65,'Import Peak Change'!$A$106:GB$202,184,FALSE)),0,(VLOOKUP($A65,'Import Peak'!$A$3:GB$99,184,FALSE)-VLOOKUP($A65,'Import Peak Change'!$A$106:GB$202,184,FALSE)))</f>
        <v>0</v>
      </c>
      <c r="GC65" s="6">
        <f>IF(ISERROR(VLOOKUP($A65,'Import Peak'!$A$3:GC$99,185,FALSE)-VLOOKUP($A65,'Import Peak Change'!$A$106:GC$202,185,FALSE)),0,(VLOOKUP($A65,'Import Peak'!$A$3:GC$99,185,FALSE)-VLOOKUP($A65,'Import Peak Change'!$A$106:GC$202,185,FALSE)))</f>
        <v>0</v>
      </c>
      <c r="GD65" s="6">
        <f>IF(ISERROR(VLOOKUP($A65,'Import Peak'!$A$3:GD$99,186,FALSE)-VLOOKUP($A65,'Import Peak Change'!$A$106:GD$202,186,FALSE)),0,(VLOOKUP($A65,'Import Peak'!$A$3:GD$99,186,FALSE)-VLOOKUP($A65,'Import Peak Change'!$A$106:GD$202,186,FALSE)))</f>
        <v>0</v>
      </c>
      <c r="GE65" s="6">
        <f>IF(ISERROR(VLOOKUP($A65,'Import Peak'!$A$3:GE$99,187,FALSE)-VLOOKUP($A65,'Import Peak Change'!$A$106:GE$202,187,FALSE)),0,(VLOOKUP($A65,'Import Peak'!$A$3:GE$99,187,FALSE)-VLOOKUP($A65,'Import Peak Change'!$A$106:GE$202,187,FALSE)))</f>
        <v>0</v>
      </c>
      <c r="GF65" s="6">
        <f>IF(ISERROR(VLOOKUP($A65,'Import Peak'!$A$3:GF$99,188,FALSE)-VLOOKUP($A65,'Import Peak Change'!$A$106:GF$202,188,FALSE)),0,(VLOOKUP($A65,'Import Peak'!$A$3:GF$99,188,FALSE)-VLOOKUP($A65,'Import Peak Change'!$A$106:GF$202,188,FALSE)))</f>
        <v>0</v>
      </c>
      <c r="GG65" s="6">
        <f>IF(ISERROR(VLOOKUP($A65,'Import Peak'!$A$3:GG$99,189,FALSE)-VLOOKUP($A65,'Import Peak Change'!$A$106:GG$202,189,FALSE)),0,(VLOOKUP($A65,'Import Peak'!$A$3:GG$99,189,FALSE)-VLOOKUP($A65,'Import Peak Change'!$A$106:GG$202,189,FALSE)))</f>
        <v>0</v>
      </c>
      <c r="GH65" s="6">
        <f>IF(ISERROR(VLOOKUP($A65,'Import Peak'!$A$3:GH$99,190,FALSE)-VLOOKUP($A65,'Import Peak Change'!$A$106:GH$202,190,FALSE)),0,(VLOOKUP($A65,'Import Peak'!$A$3:GH$99,190,FALSE)-VLOOKUP($A65,'Import Peak Change'!$A$106:GH$202,190,FALSE)))</f>
        <v>0</v>
      </c>
      <c r="GI65" s="6">
        <f>IF(ISERROR(VLOOKUP($A65,'Import Peak'!$A$3:GI$99,191,FALSE)-VLOOKUP($A65,'Import Peak Change'!$A$106:GI$202,191,FALSE)),0,(VLOOKUP($A65,'Import Peak'!$A$3:GI$99,191,FALSE)-VLOOKUP($A65,'Import Peak Change'!$A$106:GI$202,191,FALSE)))</f>
        <v>0</v>
      </c>
      <c r="GJ65" s="6">
        <f>IF(ISERROR(VLOOKUP($A65,'Import Peak'!$A$3:GJ$99,192,FALSE)-VLOOKUP($A65,'Import Peak Change'!$A$106:GJ$202,192,FALSE)),0,(VLOOKUP($A65,'Import Peak'!$A$3:GJ$99,192,FALSE)-VLOOKUP($A65,'Import Peak Change'!$A$106:GJ$202,192,FALSE)))</f>
        <v>0</v>
      </c>
      <c r="GK65" s="6">
        <f>IF(ISERROR(VLOOKUP($A65,'Import Peak'!$A$3:GK$99,193,FALSE)-VLOOKUP($A65,'Import Peak Change'!$A$106:GK$202,193,FALSE)),0,(VLOOKUP($A65,'Import Peak'!$A$3:GK$99,193,FALSE)-VLOOKUP($A65,'Import Peak Change'!$A$106:GK$202,193,FALSE)))</f>
        <v>0</v>
      </c>
      <c r="GL65" s="6">
        <f>IF(ISERROR(VLOOKUP($A65,'Import Peak'!$A$3:GL$99,194,FALSE)-VLOOKUP($A65,'Import Peak Change'!$A$106:GL$202,194,FALSE)),0,(VLOOKUP($A65,'Import Peak'!$A$3:GL$99,194,FALSE)-VLOOKUP($A65,'Import Peak Change'!$A$106:GL$202,194,FALSE)))</f>
        <v>0</v>
      </c>
      <c r="GM65" s="6">
        <f>IF(ISERROR(VLOOKUP($A65,'Import Peak'!$A$3:GM$99,195,FALSE)-VLOOKUP($A65,'Import Peak Change'!$A$106:GM$202,195,FALSE)),0,(VLOOKUP($A65,'Import Peak'!$A$3:GM$99,195,FALSE)-VLOOKUP($A65,'Import Peak Change'!$A$106:GM$202,195,FALSE)))</f>
        <v>0</v>
      </c>
      <c r="GN65" s="6">
        <f>IF(ISERROR(VLOOKUP($A65,'Import Peak'!$A$3:GN$99,196,FALSE)-VLOOKUP($A65,'Import Peak Change'!$A$106:GN$202,196,FALSE)),0,(VLOOKUP($A65,'Import Peak'!$A$3:GN$99,196,FALSE)-VLOOKUP($A65,'Import Peak Change'!$A$106:GN$202,196,FALSE)))</f>
        <v>0</v>
      </c>
      <c r="GO65" s="6">
        <f>IF(ISERROR(VLOOKUP($A65,'Import Peak'!$A$3:GO$99,197,FALSE)-VLOOKUP($A65,'Import Peak Change'!$A$106:GO$202,197,FALSE)),0,(VLOOKUP($A65,'Import Peak'!$A$3:GO$99,197,FALSE)-VLOOKUP($A65,'Import Peak Change'!$A$106:GO$202,197,FALSE)))</f>
        <v>0</v>
      </c>
      <c r="GP65" s="6">
        <f>IF(ISERROR(VLOOKUP($A65,'Import Peak'!$A$3:GP$99,198,FALSE)-VLOOKUP($A65,'Import Peak Change'!$A$106:GP$202,198,FALSE)),0,(VLOOKUP($A65,'Import Peak'!$A$3:GP$99,198,FALSE)-VLOOKUP($A65,'Import Peak Change'!$A$106:GP$202,198,FALSE)))</f>
        <v>0</v>
      </c>
      <c r="GQ65" s="6">
        <f>IF(ISERROR(VLOOKUP($A65,'Import Peak'!$A$3:GQ$99,199,FALSE)-VLOOKUP($A65,'Import Peak Change'!$A$106:GQ$202,199,FALSE)),0,(VLOOKUP($A65,'Import Peak'!$A$3:GQ$99,199,FALSE)-VLOOKUP($A65,'Import Peak Change'!$A$106:GQ$202,199,FALSE)))</f>
        <v>0</v>
      </c>
      <c r="GR65" s="6">
        <f>IF(ISERROR(VLOOKUP($A65,'Import Peak'!$A$3:GR$99,200,FALSE)-VLOOKUP($A65,'Import Peak Change'!$A$106:GR$202,200,FALSE)),0,(VLOOKUP($A65,'Import Peak'!$A$3:GR$99,200,FALSE)-VLOOKUP($A65,'Import Peak Change'!$A$106:GR$202,200,FALSE)))</f>
        <v>0</v>
      </c>
      <c r="GS65" s="6">
        <f>IF(ISERROR(VLOOKUP($A65,'Import Peak'!$A$3:GS$99,201,FALSE)-VLOOKUP($A65,'Import Peak Change'!$A$106:GS$202,201,FALSE)),0,(VLOOKUP($A65,'Import Peak'!$A$3:GS$99,201,FALSE)-VLOOKUP($A65,'Import Peak Change'!$A$106:GS$202,201,FALSE)))</f>
        <v>0</v>
      </c>
      <c r="GT65" s="6">
        <f>IF(ISERROR(VLOOKUP($A65,'Import Peak'!$A$3:GT$99,202,FALSE)-VLOOKUP($A65,'Import Peak Change'!$A$106:GT$202,202,FALSE)),0,(VLOOKUP($A65,'Import Peak'!$A$3:GT$99,202,FALSE)-VLOOKUP($A65,'Import Peak Change'!$A$106:GT$202,202,FALSE)))</f>
        <v>0</v>
      </c>
      <c r="GU65" s="6">
        <f>IF(ISERROR(VLOOKUP($A65,'Import Peak'!$A$3:GU$99,203,FALSE)-VLOOKUP($A65,'Import Peak Change'!$A$106:GU$202,203,FALSE)),0,(VLOOKUP($A65,'Import Peak'!$A$3:GU$99,203,FALSE)-VLOOKUP($A65,'Import Peak Change'!$A$106:GU$202,203,FALSE)))</f>
        <v>0</v>
      </c>
      <c r="GV65" s="6">
        <f>IF(ISERROR(VLOOKUP($A65,'Import Peak'!$A$3:GV$99,204,FALSE)-VLOOKUP($A65,'Import Peak Change'!$A$106:GV$202,204,FALSE)),0,(VLOOKUP($A65,'Import Peak'!$A$3:GV$99,204,FALSE)-VLOOKUP($A65,'Import Peak Change'!$A$106:GV$202,204,FALSE)))</f>
        <v>0</v>
      </c>
      <c r="GW65" s="6">
        <f>IF(ISERROR(VLOOKUP($A65,'Import Peak'!$A$3:GW$99,205,FALSE)-VLOOKUP($A65,'Import Peak Change'!$A$106:GW$202,205,FALSE)),0,(VLOOKUP($A65,'Import Peak'!$A$3:GW$99,205,FALSE)-VLOOKUP($A65,'Import Peak Change'!$A$106:GW$202,205,FALSE)))</f>
        <v>0</v>
      </c>
      <c r="GX65" s="6">
        <f>IF(ISERROR(VLOOKUP($A65,'Import Peak'!$A$3:GX$99,206,FALSE)-VLOOKUP($A65,'Import Peak Change'!$A$106:GX$202,206,FALSE)),0,(VLOOKUP($A65,'Import Peak'!$A$3:GX$99,206,FALSE)-VLOOKUP($A65,'Import Peak Change'!$A$106:GX$202,206,FALSE)))</f>
        <v>0</v>
      </c>
      <c r="GY65" s="6">
        <f>IF(ISERROR(VLOOKUP($A65,'Import Peak'!$A$3:GY$99,207,FALSE)-VLOOKUP($A65,'Import Peak Change'!$A$106:GY$202,207,FALSE)),0,(VLOOKUP($A65,'Import Peak'!$A$3:GY$99,207,FALSE)-VLOOKUP($A65,'Import Peak Change'!$A$106:GY$202,207,FALSE)))</f>
        <v>0</v>
      </c>
      <c r="GZ65" s="6">
        <f>IF(ISERROR(VLOOKUP($A65,'Import Peak'!$A$3:GZ$99,208,FALSE)-VLOOKUP($A65,'Import Peak Change'!$A$106:GZ$202,208,FALSE)),0,(VLOOKUP($A65,'Import Peak'!$A$3:GZ$99,208,FALSE)-VLOOKUP($A65,'Import Peak Change'!$A$106:GZ$202,208,FALSE)))</f>
        <v>0</v>
      </c>
      <c r="HA65" s="6">
        <f>IF(ISERROR(VLOOKUP($A65,'Import Peak'!$A$3:HA$99,209,FALSE)-VLOOKUP($A65,'Import Peak Change'!$A$106:HA$202,209,FALSE)),0,(VLOOKUP($A65,'Import Peak'!$A$3:HA$99,209,FALSE)-VLOOKUP($A65,'Import Peak Change'!$A$106:HA$202,209,FALSE)))</f>
        <v>0</v>
      </c>
      <c r="HB65" s="6">
        <f>IF(ISERROR(VLOOKUP($A65,'Import Peak'!$A$3:HB$99,210,FALSE)-VLOOKUP($A65,'Import Peak Change'!$A$106:HB$202,210,FALSE)),0,(VLOOKUP($A65,'Import Peak'!$A$3:HB$99,210,FALSE)-VLOOKUP($A65,'Import Peak Change'!$A$106:HB$202,210,FALSE)))</f>
        <v>0</v>
      </c>
      <c r="HC65" s="6">
        <f>IF(ISERROR(VLOOKUP($A65,'Import Peak'!$A$3:HC$99,211,FALSE)-VLOOKUP($A65,'Import Peak Change'!$A$106:HC$202,211,FALSE)),0,(VLOOKUP($A65,'Import Peak'!$A$3:HC$99,211,FALSE)-VLOOKUP($A65,'Import Peak Change'!$A$106:HC$202,211,FALSE)))</f>
        <v>0</v>
      </c>
      <c r="HD65" s="6">
        <f>IF(ISERROR(VLOOKUP($A65,'Import Peak'!$A$3:HD$99,212,FALSE)-VLOOKUP($A65,'Import Peak Change'!$A$106:HD$202,212,FALSE)),0,(VLOOKUP($A65,'Import Peak'!$A$3:HD$99,212,FALSE)-VLOOKUP($A65,'Import Peak Change'!$A$106:HD$202,212,FALSE)))</f>
        <v>0</v>
      </c>
      <c r="HE65" s="6">
        <f>IF(ISERROR(VLOOKUP($A65,'Import Peak'!$A$3:HE$99,213,FALSE)-VLOOKUP($A65,'Import Peak Change'!$A$106:HE$202,213,FALSE)),0,(VLOOKUP($A65,'Import Peak'!$A$3:HE$99,213,FALSE)-VLOOKUP($A65,'Import Peak Change'!$A$106:HE$202,213,FALSE)))</f>
        <v>0</v>
      </c>
      <c r="HF65" s="6">
        <f>IF(ISERROR(VLOOKUP($A65,'Import Peak'!$A$3:HF$99,214,FALSE)-VLOOKUP($A65,'Import Peak Change'!$A$106:HF$202,214,FALSE)),0,(VLOOKUP($A65,'Import Peak'!$A$3:HF$99,214,FALSE)-VLOOKUP($A65,'Import Peak Change'!$A$106:HF$202,214,FALSE)))</f>
        <v>0</v>
      </c>
      <c r="HG65" s="6">
        <f>IF(ISERROR(VLOOKUP($A65,'Import Peak'!$A$3:HG$99,215,FALSE)-VLOOKUP($A65,'Import Peak Change'!$A$106:HG$202,215,FALSE)),0,(VLOOKUP($A65,'Import Peak'!$A$3:HG$99,215,FALSE)-VLOOKUP($A65,'Import Peak Change'!$A$106:HG$202,215,FALSE)))</f>
        <v>0</v>
      </c>
      <c r="HH65" s="6">
        <f>IF(ISERROR(VLOOKUP($A65,'Import Peak'!$A$3:HH$99,216,FALSE)-VLOOKUP($A65,'Import Peak Change'!$A$106:HH$202,216,FALSE)),0,(VLOOKUP($A65,'Import Peak'!$A$3:HH$99,216,FALSE)-VLOOKUP($A65,'Import Peak Change'!$A$106:HH$202,216,FALSE)))</f>
        <v>0</v>
      </c>
      <c r="HI65" s="6">
        <f>IF(ISERROR(VLOOKUP($A65,'Import Peak'!$A$3:HI$99,217,FALSE)-VLOOKUP($A65,'Import Peak Change'!$A$106:HI$202,217,FALSE)),0,(VLOOKUP($A65,'Import Peak'!$A$3:HI$99,217,FALSE)-VLOOKUP($A65,'Import Peak Change'!$A$106:HI$202,217,FALSE)))</f>
        <v>0</v>
      </c>
      <c r="HJ65" s="6">
        <f>IF(ISERROR(VLOOKUP($A65,'Import Peak'!$A$3:HJ$99,218,FALSE)-VLOOKUP($A65,'Import Peak Change'!$A$106:HJ$202,218,FALSE)),0,(VLOOKUP($A65,'Import Peak'!$A$3:HJ$99,218,FALSE)-VLOOKUP($A65,'Import Peak Change'!$A$106:HJ$202,218,FALSE)))</f>
        <v>0</v>
      </c>
      <c r="HK65" s="6">
        <f>IF(ISERROR(VLOOKUP($A65,'Import Peak'!$A$3:HK$99,219,FALSE)-VLOOKUP($A65,'Import Peak Change'!$A$106:HK$202,219,FALSE)),0,(VLOOKUP($A65,'Import Peak'!$A$3:HK$99,219,FALSE)-VLOOKUP($A65,'Import Peak Change'!$A$106:HK$202,219,FALSE)))</f>
        <v>0</v>
      </c>
      <c r="HL65" s="6">
        <f>IF(ISERROR(VLOOKUP($A65,'Import Peak'!$A$3:HL$99,220,FALSE)-VLOOKUP($A65,'Import Peak Change'!$A$106:HL$202,220,FALSE)),0,(VLOOKUP($A65,'Import Peak'!$A$3:HL$99,220,FALSE)-VLOOKUP($A65,'Import Peak Change'!$A$106:HL$202,220,FALSE)))</f>
        <v>0</v>
      </c>
      <c r="HM65" s="6">
        <f>IF(ISERROR(VLOOKUP($A65,'Import Peak'!$A$3:HM$99,221,FALSE)-VLOOKUP($A65,'Import Peak Change'!$A$106:HM$202,221,FALSE)),0,(VLOOKUP($A65,'Import Peak'!$A$3:HM$99,221,FALSE)-VLOOKUP($A65,'Import Peak Change'!$A$106:HM$202,221,FALSE)))</f>
        <v>0</v>
      </c>
      <c r="HN65" s="6">
        <f>IF(ISERROR(VLOOKUP($A65,'Import Peak'!$A$3:HN$99,222,FALSE)-VLOOKUP($A65,'Import Peak Change'!$A$106:HN$202,222,FALSE)),0,(VLOOKUP($A65,'Import Peak'!$A$3:HN$99,222,FALSE)-VLOOKUP($A65,'Import Peak Change'!$A$106:HN$202,222,FALSE)))</f>
        <v>0</v>
      </c>
      <c r="HO65" s="6">
        <f>IF(ISERROR(VLOOKUP($A65,'Import Peak'!$A$3:HO$99,223,FALSE)-VLOOKUP($A65,'Import Peak Change'!$A$106:HO$202,223,FALSE)),0,(VLOOKUP($A65,'Import Peak'!$A$3:HO$99,223,FALSE)-VLOOKUP($A65,'Import Peak Change'!$A$106:HO$202,223,FALSE)))</f>
        <v>0</v>
      </c>
      <c r="HP65" s="6">
        <f>IF(ISERROR(VLOOKUP($A65,'Import Peak'!$A$3:HP$99,224,FALSE)-VLOOKUP($A65,'Import Peak Change'!$A$106:HP$202,224,FALSE)),0,(VLOOKUP($A65,'Import Peak'!$A$3:HP$99,224,FALSE)-VLOOKUP($A65,'Import Peak Change'!$A$106:HP$202,224,FALSE)))</f>
        <v>0</v>
      </c>
      <c r="HQ65" s="6">
        <f>IF(ISERROR(VLOOKUP($A65,'Import Peak'!$A$3:HQ$99,225,FALSE)-VLOOKUP($A65,'Import Peak Change'!$A$106:HQ$202,225,FALSE)),0,(VLOOKUP($A65,'Import Peak'!$A$3:HQ$99,225,FALSE)-VLOOKUP($A65,'Import Peak Change'!$A$106:HQ$202,225,FALSE)))</f>
        <v>0</v>
      </c>
      <c r="HR65" s="6">
        <f>IF(ISERROR(VLOOKUP($A65,'Import Peak'!$A$3:HR$99,226,FALSE)-VLOOKUP($A65,'Import Peak Change'!$A$106:HR$202,226,FALSE)),0,(VLOOKUP($A65,'Import Peak'!$A$3:HR$99,226,FALSE)-VLOOKUP($A65,'Import Peak Change'!$A$106:HR$202,226,FALSE)))</f>
        <v>0</v>
      </c>
      <c r="HS65" s="6">
        <f>IF(ISERROR(VLOOKUP($A65,'Import Peak'!$A$3:HS$99,227,FALSE)-VLOOKUP($A65,'Import Peak Change'!$A$106:HS$202,227,FALSE)),0,(VLOOKUP($A65,'Import Peak'!$A$3:HS$99,227,FALSE)-VLOOKUP($A65,'Import Peak Change'!$A$106:HS$202,227,FALSE)))</f>
        <v>0</v>
      </c>
      <c r="HT65" s="6">
        <f>IF(ISERROR(VLOOKUP($A65,'Import Peak'!$A$3:HT$99,228,FALSE)-VLOOKUP($A65,'Import Peak Change'!$A$106:HT$202,228,FALSE)),0,(VLOOKUP($A65,'Import Peak'!$A$3:HT$99,228,FALSE)-VLOOKUP($A65,'Import Peak Change'!$A$106:HT$202,228,FALSE)))</f>
        <v>0</v>
      </c>
      <c r="HU65" s="6">
        <f>IF(ISERROR(VLOOKUP($A65,'Import Peak'!$A$3:HU$99,229,FALSE)-VLOOKUP($A65,'Import Peak Change'!$A$106:HU$202,229,FALSE)),0,(VLOOKUP($A65,'Import Peak'!$A$3:HU$99,229,FALSE)-VLOOKUP($A65,'Import Peak Change'!$A$106:HU$202,229,FALSE)))</f>
        <v>0</v>
      </c>
      <c r="HV65" s="6">
        <f>IF(ISERROR(VLOOKUP($A65,'Import Peak'!$A$3:HV$99,230,FALSE)-VLOOKUP($A65,'Import Peak Change'!$A$106:HV$202,230,FALSE)),0,(VLOOKUP($A65,'Import Peak'!$A$3:HV$99,230,FALSE)-VLOOKUP($A65,'Import Peak Change'!$A$106:HV$202,230,FALSE)))</f>
        <v>0</v>
      </c>
      <c r="HW65" s="6">
        <f>IF(ISERROR(VLOOKUP($A65,'Import Peak'!$A$3:HW$99,231,FALSE)-VLOOKUP($A65,'Import Peak Change'!$A$106:HW$202,231,FALSE)),0,(VLOOKUP($A65,'Import Peak'!$A$3:HW$99,231,FALSE)-VLOOKUP($A65,'Import Peak Change'!$A$106:HW$202,231,FALSE)))</f>
        <v>0</v>
      </c>
      <c r="HX65" s="6">
        <f>IF(ISERROR(VLOOKUP($A65,'Import Peak'!$A$3:HX$99,232,FALSE)-VLOOKUP($A65,'Import Peak Change'!$A$106:HX$202,232,FALSE)),0,(VLOOKUP($A65,'Import Peak'!$A$3:HX$99,232,FALSE)-VLOOKUP($A65,'Import Peak Change'!$A$106:HX$202,232,FALSE)))</f>
        <v>0</v>
      </c>
      <c r="HY65" s="6">
        <f>IF(ISERROR(VLOOKUP($A65,'Import Peak'!$A$3:HY$99,233,FALSE)-VLOOKUP($A65,'Import Peak Change'!$A$106:HY$202,233,FALSE)),0,(VLOOKUP($A65,'Import Peak'!$A$3:HY$99,233,FALSE)-VLOOKUP($A65,'Import Peak Change'!$A$106:HY$202,233,FALSE)))</f>
        <v>0</v>
      </c>
      <c r="HZ65" s="6">
        <f>IF(ISERROR(VLOOKUP($A65,'Import Peak'!$A$3:HZ$99,234,FALSE)-VLOOKUP($A65,'Import Peak Change'!$A$106:HZ$202,234,FALSE)),0,(VLOOKUP($A65,'Import Peak'!$A$3:HZ$99,234,FALSE)-VLOOKUP($A65,'Import Peak Change'!$A$106:HZ$202,234,FALSE)))</f>
        <v>0</v>
      </c>
      <c r="IA65" s="6">
        <f>IF(ISERROR(VLOOKUP($A65,'Import Peak'!$A$3:IA$99,235,FALSE)-VLOOKUP($A65,'Import Peak Change'!$A$106:IA$202,235,FALSE)),0,(VLOOKUP($A65,'Import Peak'!$A$3:IA$99,235,FALSE)-VLOOKUP($A65,'Import Peak Change'!$A$106:IA$202,235,FALSE)))</f>
        <v>0</v>
      </c>
      <c r="IB65" s="6">
        <f>IF(ISERROR(VLOOKUP($A65,'Import Peak'!$A$3:IB$99,236,FALSE)-VLOOKUP($A65,'Import Peak Change'!$A$106:IB$202,236,FALSE)),0,(VLOOKUP($A65,'Import Peak'!$A$3:IB$99,236,FALSE)-VLOOKUP($A65,'Import Peak Change'!$A$106:IB$202,236,FALSE)))</f>
        <v>0</v>
      </c>
      <c r="IC65" s="6">
        <f>IF(ISERROR(VLOOKUP($A65,'Import Peak'!$A$3:IC$99,237,FALSE)-VLOOKUP($A65,'Import Peak Change'!$A$106:IC$202,237,FALSE)),0,(VLOOKUP($A65,'Import Peak'!$A$3:IC$99,237,FALSE)-VLOOKUP($A65,'Import Peak Change'!$A$106:IC$202,237,FALSE)))</f>
        <v>0</v>
      </c>
      <c r="ID65" s="6">
        <f>IF(ISERROR(VLOOKUP($A65,'Import Peak'!$A$3:ID$99,238,FALSE)-VLOOKUP($A65,'Import Peak Change'!$A$106:ID$202,238,FALSE)),0,(VLOOKUP($A65,'Import Peak'!$A$3:ID$99,238,FALSE)-VLOOKUP($A65,'Import Peak Change'!$A$106:ID$202,238,FALSE)))</f>
        <v>0</v>
      </c>
      <c r="IE65" s="6">
        <f>IF(ISERROR(VLOOKUP($A65,'Import Peak'!$A$3:IE$99,239,FALSE)-VLOOKUP($A65,'Import Peak Change'!$A$106:IE$202,239,FALSE)),0,(VLOOKUP($A65,'Import Peak'!$A$3:IE$99,239,FALSE)-VLOOKUP($A65,'Import Peak Change'!$A$106:IE$202,239,FALSE)))</f>
        <v>0</v>
      </c>
    </row>
    <row r="66" spans="1:239">
      <c r="A66" s="168" t="str">
        <f>IF('Import Peak'!A63=0,"",'Import Peak'!A63)</f>
        <v/>
      </c>
      <c r="B66" s="6"/>
      <c r="C66" s="6"/>
      <c r="D66" s="6"/>
      <c r="E66" s="6"/>
      <c r="F66" s="6"/>
      <c r="G66" s="6">
        <f>IF(ISERROR(VLOOKUP($A66,'Import Peak'!$A$3:G$99,7,FALSE)-VLOOKUP($A66,'Import Peak Change'!$A$106:G$202,7,FALSE)),0,(VLOOKUP($A66,'Import Peak'!$A$3:G$99,7,FALSE)-VLOOKUP($A66,'Import Peak Change'!$A$106:G$202,7,FALSE)))</f>
        <v>0</v>
      </c>
      <c r="H66" s="6">
        <f>IF(ISERROR(VLOOKUP($A66,'Import Peak'!$A$3:H$99,8,FALSE)-VLOOKUP($A66,'Import Peak Change'!$A$106:H$202,8,FALSE)),0,(VLOOKUP($A66,'Import Peak'!$A$3:H$99,8,FALSE)-VLOOKUP($A66,'Import Peak Change'!$A$106:H$202,8,FALSE)))</f>
        <v>0</v>
      </c>
      <c r="I66" s="6">
        <f>IF(ISERROR(VLOOKUP($A66,'Import Peak'!$A$3:I$99,9,FALSE)-VLOOKUP($A66,'Import Peak Change'!$A$106:I$202,9,FALSE)),0,(VLOOKUP($A66,'Import Peak'!$A$3:I$99,9,FALSE)-VLOOKUP($A66,'Import Peak Change'!$A$106:I$202,9,FALSE)))</f>
        <v>0</v>
      </c>
      <c r="J66" s="6">
        <f>IF(ISERROR(VLOOKUP($A66,'Import Peak'!$A$3:J$99,10,FALSE)-VLOOKUP($A66,'Import Peak Change'!$A$106:J$202,10,FALSE)),0,(VLOOKUP($A66,'Import Peak'!$A$3:J$99,10,FALSE)-VLOOKUP($A66,'Import Peak Change'!$A$106:J$202,10,FALSE)))</f>
        <v>0</v>
      </c>
      <c r="K66" s="6">
        <f>IF(ISERROR(VLOOKUP($A66,'Import Peak'!$A$3:K$99,11,FALSE)-VLOOKUP($A66,'Import Peak Change'!$A$106:K$202,11,FALSE)),0,(VLOOKUP($A66,'Import Peak'!$A$3:K$99,11,FALSE)-VLOOKUP($A66,'Import Peak Change'!$A$106:K$202,11,FALSE)))</f>
        <v>0</v>
      </c>
      <c r="L66" s="6">
        <f>IF(ISERROR(VLOOKUP($A66,'Import Peak'!$A$3:L$99,12,FALSE)-VLOOKUP($A66,'Import Peak Change'!$A$106:L$202,12,FALSE)),0,(VLOOKUP($A66,'Import Peak'!$A$3:L$99,12,FALSE)-VLOOKUP($A66,'Import Peak Change'!$A$106:L$202,12,FALSE)))</f>
        <v>0</v>
      </c>
      <c r="M66" s="6">
        <f>IF(ISERROR(VLOOKUP($A66,'Import Peak'!$A$3:M$99,13,FALSE)-VLOOKUP($A66,'Import Peak Change'!$A$106:M$202,13,FALSE)),0,(VLOOKUP($A66,'Import Peak'!$A$3:M$99,13,FALSE)-VLOOKUP($A66,'Import Peak Change'!$A$106:M$202,13,FALSE)))</f>
        <v>0</v>
      </c>
      <c r="N66" s="6">
        <f>IF(ISERROR(VLOOKUP($A66,'Import Peak'!$A$3:N$99,14,FALSE)-VLOOKUP($A66,'Import Peak Change'!$A$106:N$202,14,FALSE)),0,(VLOOKUP($A66,'Import Peak'!$A$3:N$99,14,FALSE)-VLOOKUP($A66,'Import Peak Change'!$A$106:N$202,14,FALSE)))</f>
        <v>0</v>
      </c>
      <c r="O66" s="6">
        <f>IF(ISERROR(VLOOKUP($A66,'Import Peak'!$A$3:O$99,15,FALSE)-VLOOKUP($A66,'Import Peak Change'!$A$106:O$202,15,FALSE)),0,(VLOOKUP($A66,'Import Peak'!$A$3:O$99,15,FALSE)-VLOOKUP($A66,'Import Peak Change'!$A$106:O$202,15,FALSE)))</f>
        <v>0</v>
      </c>
      <c r="P66" s="6">
        <f>IF(ISERROR(VLOOKUP($A66,'Import Peak'!$A$3:P$99,16,FALSE)-VLOOKUP($A66,'Import Peak Change'!$A$106:P$202,16,FALSE)),0,(VLOOKUP($A66,'Import Peak'!$A$3:P$99,16,FALSE)-VLOOKUP($A66,'Import Peak Change'!$A$106:P$202,16,FALSE)))</f>
        <v>0</v>
      </c>
      <c r="Q66" s="6">
        <f>IF(ISERROR(VLOOKUP($A66,'Import Peak'!$A$3:Q$99,17,FALSE)-VLOOKUP($A66,'Import Peak Change'!$A$106:Q$202,17,FALSE)),0,(VLOOKUP($A66,'Import Peak'!$A$3:Q$99,17,FALSE)-VLOOKUP($A66,'Import Peak Change'!$A$106:Q$202,17,FALSE)))</f>
        <v>0</v>
      </c>
      <c r="R66" s="6">
        <f>IF(ISERROR(VLOOKUP($A66,'Import Peak'!$A$3:R$99,18,FALSE)-VLOOKUP($A66,'Import Peak Change'!$A$106:R$202,18,FALSE)),0,(VLOOKUP($A66,'Import Peak'!$A$3:R$99,18,FALSE)-VLOOKUP($A66,'Import Peak Change'!$A$106:R$202,18,FALSE)))</f>
        <v>0</v>
      </c>
      <c r="S66" s="6">
        <f>IF(ISERROR(VLOOKUP($A66,'Import Peak'!$A$3:S$99,19,FALSE)-VLOOKUP($A66,'Import Peak Change'!$A$106:S$202,19,FALSE)),0,(VLOOKUP($A66,'Import Peak'!$A$3:S$99,19,FALSE)-VLOOKUP($A66,'Import Peak Change'!$A$106:S$202,19,FALSE)))</f>
        <v>0</v>
      </c>
      <c r="T66" s="6">
        <f>IF(ISERROR(VLOOKUP($A66,'Import Peak'!$A$3:T$99,20,FALSE)-VLOOKUP($A66,'Import Peak Change'!$A$106:T$202,20,FALSE)),0,(VLOOKUP($A66,'Import Peak'!$A$3:T$99,20,FALSE)-VLOOKUP($A66,'Import Peak Change'!$A$106:T$202,20,FALSE)))</f>
        <v>0</v>
      </c>
      <c r="U66" s="6">
        <f>IF(ISERROR(VLOOKUP($A66,'Import Peak'!$A$3:U$99,21,FALSE)-VLOOKUP($A66,'Import Peak Change'!$A$106:U$202,21,FALSE)),0,(VLOOKUP($A66,'Import Peak'!$A$3:U$99,21,FALSE)-VLOOKUP($A66,'Import Peak Change'!$A$106:U$202,21,FALSE)))</f>
        <v>0</v>
      </c>
      <c r="V66" s="6">
        <f>IF(ISERROR(VLOOKUP($A66,'Import Peak'!$A$3:V$99,22,FALSE)-VLOOKUP($A66,'Import Peak Change'!$A$106:V$202,22,FALSE)),0,(VLOOKUP($A66,'Import Peak'!$A$3:V$99,22,FALSE)-VLOOKUP($A66,'Import Peak Change'!$A$106:V$202,22,FALSE)))</f>
        <v>0</v>
      </c>
      <c r="W66" s="6">
        <f>IF(ISERROR(VLOOKUP($A66,'Import Peak'!$A$3:W$99,23,FALSE)-VLOOKUP($A66,'Import Peak Change'!$A$106:W$202,23,FALSE)),0,(VLOOKUP($A66,'Import Peak'!$A$3:W$99,23,FALSE)-VLOOKUP($A66,'Import Peak Change'!$A$106:W$202,23,FALSE)))</f>
        <v>0</v>
      </c>
      <c r="X66" s="6">
        <f>IF(ISERROR(VLOOKUP($A66,'Import Peak'!$A$3:X$99,24,FALSE)-VLOOKUP($A66,'Import Peak Change'!$A$106:X$202,24,FALSE)),0,(VLOOKUP($A66,'Import Peak'!$A$3:X$99,24,FALSE)-VLOOKUP($A66,'Import Peak Change'!$A$106:X$202,24,FALSE)))</f>
        <v>0</v>
      </c>
      <c r="Y66" s="6">
        <f>IF(ISERROR(VLOOKUP($A66,'Import Peak'!$A$3:Y$99,25,FALSE)-VLOOKUP($A66,'Import Peak Change'!$A$106:Y$202,25,FALSE)),0,(VLOOKUP($A66,'Import Peak'!$A$3:Y$99,25,FALSE)-VLOOKUP($A66,'Import Peak Change'!$A$106:Y$202,25,FALSE)))</f>
        <v>0</v>
      </c>
      <c r="Z66" s="6">
        <f>IF(ISERROR(VLOOKUP($A66,'Import Peak'!$A$3:Z$99,26,FALSE)-VLOOKUP($A66,'Import Peak Change'!$A$106:Z$202,26,FALSE)),0,(VLOOKUP($A66,'Import Peak'!$A$3:Z$99,26,FALSE)-VLOOKUP($A66,'Import Peak Change'!$A$106:Z$202,26,FALSE)))</f>
        <v>0</v>
      </c>
      <c r="AA66" s="6">
        <f>IF(ISERROR(VLOOKUP($A66,'Import Peak'!$A$3:AA$99,27,FALSE)-VLOOKUP($A66,'Import Peak Change'!$A$106:AA$202,27,FALSE)),0,(VLOOKUP($A66,'Import Peak'!$A$3:AA$99,27,FALSE)-VLOOKUP($A66,'Import Peak Change'!$A$106:AA$202,27,FALSE)))</f>
        <v>0</v>
      </c>
      <c r="AB66" s="6">
        <f>IF(ISERROR(VLOOKUP($A66,'Import Peak'!$A$3:AB$99,28,FALSE)-VLOOKUP($A66,'Import Peak Change'!$A$106:AB$202,28,FALSE)),0,(VLOOKUP($A66,'Import Peak'!$A$3:AB$99,28,FALSE)-VLOOKUP($A66,'Import Peak Change'!$A$106:AB$202,28,FALSE)))</f>
        <v>0</v>
      </c>
      <c r="AC66" s="6">
        <f>IF(ISERROR(VLOOKUP($A66,'Import Peak'!$A$3:AC$99,29,FALSE)-VLOOKUP($A66,'Import Peak Change'!$A$106:AC$202,29,FALSE)),0,(VLOOKUP($A66,'Import Peak'!$A$3:AC$99,29,FALSE)-VLOOKUP($A66,'Import Peak Change'!$A$106:AC$202,29,FALSE)))</f>
        <v>0</v>
      </c>
      <c r="AD66" s="6">
        <f>IF(ISERROR(VLOOKUP($A66,'Import Peak'!$A$3:AD$99,30,FALSE)-VLOOKUP($A66,'Import Peak Change'!$A$106:AD$202,30,FALSE)),0,(VLOOKUP($A66,'Import Peak'!$A$3:AD$99,30,FALSE)-VLOOKUP($A66,'Import Peak Change'!$A$106:AD$202,30,FALSE)))</f>
        <v>0</v>
      </c>
      <c r="AE66" s="6">
        <f>IF(ISERROR(VLOOKUP($A66,'Import Peak'!$A$3:AE$99,31,FALSE)-VLOOKUP($A66,'Import Peak Change'!$A$106:AE$202,31,FALSE)),0,(VLOOKUP($A66,'Import Peak'!$A$3:AE$99,31,FALSE)-VLOOKUP($A66,'Import Peak Change'!$A$106:AE$202,31,FALSE)))</f>
        <v>0</v>
      </c>
      <c r="AF66" s="6">
        <f>IF(ISERROR(VLOOKUP($A66,'Import Peak'!$A$3:AF$99,32,FALSE)-VLOOKUP($A66,'Import Peak Change'!$A$106:AF$202,32,FALSE)),0,(VLOOKUP($A66,'Import Peak'!$A$3:AF$99,32,FALSE)-VLOOKUP($A66,'Import Peak Change'!$A$106:AF$202,32,FALSE)))</f>
        <v>0</v>
      </c>
      <c r="AG66" s="6">
        <f>IF(ISERROR(VLOOKUP($A66,'Import Peak'!$A$3:AG$99,33,FALSE)-VLOOKUP($A66,'Import Peak Change'!$A$106:AG$202,33,FALSE)),0,(VLOOKUP($A66,'Import Peak'!$A$3:AG$99,33,FALSE)-VLOOKUP($A66,'Import Peak Change'!$A$106:AG$202,33,FALSE)))</f>
        <v>0</v>
      </c>
      <c r="AH66" s="6">
        <f>IF(ISERROR(VLOOKUP($A66,'Import Peak'!$A$3:AH$99,34,FALSE)-VLOOKUP($A66,'Import Peak Change'!$A$106:AH$202,34,FALSE)),0,(VLOOKUP($A66,'Import Peak'!$A$3:AH$99,34,FALSE)-VLOOKUP($A66,'Import Peak Change'!$A$106:AH$202,34,FALSE)))</f>
        <v>0</v>
      </c>
      <c r="AI66" s="6">
        <f>IF(ISERROR(VLOOKUP($A66,'Import Peak'!$A$3:AI$99,35,FALSE)-VLOOKUP($A66,'Import Peak Change'!$A$106:AI$202,35,FALSE)),0,(VLOOKUP($A66,'Import Peak'!$A$3:AI$99,35,FALSE)-VLOOKUP($A66,'Import Peak Change'!$A$106:AI$202,35,FALSE)))</f>
        <v>0</v>
      </c>
      <c r="AJ66" s="6">
        <f>IF(ISERROR(VLOOKUP($A66,'Import Peak'!$A$3:AJ$99,36,FALSE)-VLOOKUP($A66,'Import Peak Change'!$A$106:AJ$202,36,FALSE)),0,(VLOOKUP($A66,'Import Peak'!$A$3:AJ$99,36,FALSE)-VLOOKUP($A66,'Import Peak Change'!$A$106:AJ$202,36,FALSE)))</f>
        <v>0</v>
      </c>
      <c r="AK66" s="6">
        <f>IF(ISERROR(VLOOKUP($A66,'Import Peak'!$A$3:AK$99,37,FALSE)-VLOOKUP($A66,'Import Peak Change'!$A$106:AK$202,37,FALSE)),0,(VLOOKUP($A66,'Import Peak'!$A$3:AK$99,37,FALSE)-VLOOKUP($A66,'Import Peak Change'!$A$106:AK$202,37,FALSE)))</f>
        <v>0</v>
      </c>
      <c r="AL66" s="6">
        <f>IF(ISERROR(VLOOKUP($A66,'Import Peak'!$A$3:AL$99,38,FALSE)-VLOOKUP($A66,'Import Peak Change'!$A$106:AL$202,38,FALSE)),0,(VLOOKUP($A66,'Import Peak'!$A$3:AL$99,38,FALSE)-VLOOKUP($A66,'Import Peak Change'!$A$106:AL$202,38,FALSE)))</f>
        <v>0</v>
      </c>
      <c r="AM66" s="6">
        <f>IF(ISERROR(VLOOKUP($A66,'Import Peak'!$A$3:AM$99,39,FALSE)-VLOOKUP($A66,'Import Peak Change'!$A$106:AM$202,39,FALSE)),0,(VLOOKUP($A66,'Import Peak'!$A$3:AM$99,39,FALSE)-VLOOKUP($A66,'Import Peak Change'!$A$106:AM$202,39,FALSE)))</f>
        <v>0</v>
      </c>
      <c r="AN66" s="6">
        <f>IF(ISERROR(VLOOKUP($A66,'Import Peak'!$A$3:AN$99,40,FALSE)-VLOOKUP($A66,'Import Peak Change'!$A$106:AN$202,40,FALSE)),0,(VLOOKUP($A66,'Import Peak'!$A$3:AN$99,40,FALSE)-VLOOKUP($A66,'Import Peak Change'!$A$106:AN$202,40,FALSE)))</f>
        <v>0</v>
      </c>
      <c r="AO66" s="6">
        <f>IF(ISERROR(VLOOKUP($A66,'Import Peak'!$A$3:AO$99,41,FALSE)-VLOOKUP($A66,'Import Peak Change'!$A$106:AO$202,41,FALSE)),0,(VLOOKUP($A66,'Import Peak'!$A$3:AO$99,41,FALSE)-VLOOKUP($A66,'Import Peak Change'!$A$106:AO$202,41,FALSE)))</f>
        <v>0</v>
      </c>
      <c r="AP66" s="6">
        <f>IF(ISERROR(VLOOKUP($A66,'Import Peak'!$A$3:AP$99,42,FALSE)-VLOOKUP($A66,'Import Peak Change'!$A$106:AP$202,42,FALSE)),0,(VLOOKUP($A66,'Import Peak'!$A$3:AP$99,42,FALSE)-VLOOKUP($A66,'Import Peak Change'!$A$106:AP$202,42,FALSE)))</f>
        <v>0</v>
      </c>
      <c r="AQ66" s="6">
        <f>IF(ISERROR(VLOOKUP($A66,'Import Peak'!$A$3:AQ$99,43,FALSE)-VLOOKUP($A66,'Import Peak Change'!$A$106:AQ$202,43,FALSE)),0,(VLOOKUP($A66,'Import Peak'!$A$3:AQ$99,43,FALSE)-VLOOKUP($A66,'Import Peak Change'!$A$106:AQ$202,43,FALSE)))</f>
        <v>0</v>
      </c>
      <c r="AR66" s="6">
        <f>IF(ISERROR(VLOOKUP($A66,'Import Peak'!$A$3:AR$99,44,FALSE)-VLOOKUP($A66,'Import Peak Change'!$A$106:AR$202,44,FALSE)),0,(VLOOKUP($A66,'Import Peak'!$A$3:AR$99,44,FALSE)-VLOOKUP($A66,'Import Peak Change'!$A$106:AR$202,44,FALSE)))</f>
        <v>0</v>
      </c>
      <c r="AS66" s="6">
        <f>IF(ISERROR(VLOOKUP($A66,'Import Peak'!$A$3:AS$99,45,FALSE)-VLOOKUP($A66,'Import Peak Change'!$A$106:AS$202,45,FALSE)),0,(VLOOKUP($A66,'Import Peak'!$A$3:AS$99,45,FALSE)-VLOOKUP($A66,'Import Peak Change'!$A$106:AS$202,45,FALSE)))</f>
        <v>0</v>
      </c>
      <c r="AT66" s="6">
        <f>IF(ISERROR(VLOOKUP($A66,'Import Peak'!$A$3:AT$99,46,FALSE)-VLOOKUP($A66,'Import Peak Change'!$A$106:AT$202,46,FALSE)),0,(VLOOKUP($A66,'Import Peak'!$A$3:AT$99,46,FALSE)-VLOOKUP($A66,'Import Peak Change'!$A$106:AT$202,46,FALSE)))</f>
        <v>0</v>
      </c>
      <c r="AU66" s="6">
        <f>IF(ISERROR(VLOOKUP($A66,'Import Peak'!$A$3:AU$99,47,FALSE)-VLOOKUP($A66,'Import Peak Change'!$A$106:AU$202,47,FALSE)),0,(VLOOKUP($A66,'Import Peak'!$A$3:AU$99,47,FALSE)-VLOOKUP($A66,'Import Peak Change'!$A$106:AU$202,47,FALSE)))</f>
        <v>0</v>
      </c>
      <c r="AV66" s="6">
        <f>IF(ISERROR(VLOOKUP($A66,'Import Peak'!$A$3:AV$99,48,FALSE)-VLOOKUP($A66,'Import Peak Change'!$A$106:AV$202,48,FALSE)),0,(VLOOKUP($A66,'Import Peak'!$A$3:AV$99,48,FALSE)-VLOOKUP($A66,'Import Peak Change'!$A$106:AV$202,48,FALSE)))</f>
        <v>0</v>
      </c>
      <c r="AW66" s="6">
        <f>IF(ISERROR(VLOOKUP($A66,'Import Peak'!$A$3:AW$99,49,FALSE)-VLOOKUP($A66,'Import Peak Change'!$A$106:AW$202,49,FALSE)),0,(VLOOKUP($A66,'Import Peak'!$A$3:AW$99,49,FALSE)-VLOOKUP($A66,'Import Peak Change'!$A$106:AW$202,49,FALSE)))</f>
        <v>0</v>
      </c>
      <c r="AX66" s="6">
        <f>IF(ISERROR(VLOOKUP($A66,'Import Peak'!$A$3:AX$99,50,FALSE)-VLOOKUP($A66,'Import Peak Change'!$A$106:AX$202,50,FALSE)),0,(VLOOKUP($A66,'Import Peak'!$A$3:AX$99,50,FALSE)-VLOOKUP($A66,'Import Peak Change'!$A$106:AX$202,50,FALSE)))</f>
        <v>0</v>
      </c>
      <c r="AY66" s="6">
        <f>IF(ISERROR(VLOOKUP($A66,'Import Peak'!$A$3:AY$99,51,FALSE)-VLOOKUP($A66,'Import Peak Change'!$A$106:AY$202,51,FALSE)),0,(VLOOKUP($A66,'Import Peak'!$A$3:AY$99,51,FALSE)-VLOOKUP($A66,'Import Peak Change'!$A$106:AY$202,51,FALSE)))</f>
        <v>0</v>
      </c>
      <c r="AZ66" s="6">
        <f>IF(ISERROR(VLOOKUP($A66,'Import Peak'!$A$3:AZ$99,52,FALSE)-VLOOKUP($A66,'Import Peak Change'!$A$106:AZ$202,52,FALSE)),0,(VLOOKUP($A66,'Import Peak'!$A$3:AZ$99,52,FALSE)-VLOOKUP($A66,'Import Peak Change'!$A$106:AZ$202,52,FALSE)))</f>
        <v>0</v>
      </c>
      <c r="BA66" s="6">
        <f>IF(ISERROR(VLOOKUP($A66,'Import Peak'!$A$3:BA$99,53,FALSE)-VLOOKUP($A66,'Import Peak Change'!$A$106:BA$202,53,FALSE)),0,(VLOOKUP($A66,'Import Peak'!$A$3:BA$99,53,FALSE)-VLOOKUP($A66,'Import Peak Change'!$A$106:BA$202,53,FALSE)))</f>
        <v>0</v>
      </c>
      <c r="BB66" s="6">
        <f>IF(ISERROR(VLOOKUP($A66,'Import Peak'!$A$3:BB$99,54,FALSE)-VLOOKUP($A66,'Import Peak Change'!$A$106:BB$202,54,FALSE)),0,(VLOOKUP($A66,'Import Peak'!$A$3:BB$99,54,FALSE)-VLOOKUP($A66,'Import Peak Change'!$A$106:BB$202,54,FALSE)))</f>
        <v>0</v>
      </c>
      <c r="BC66" s="6">
        <f>IF(ISERROR(VLOOKUP($A66,'Import Peak'!$A$3:BC$99,55,FALSE)-VLOOKUP($A66,'Import Peak Change'!$A$106:BC$202,55,FALSE)),0,(VLOOKUP($A66,'Import Peak'!$A$3:BC$99,55,FALSE)-VLOOKUP($A66,'Import Peak Change'!$A$106:BC$202,55,FALSE)))</f>
        <v>0</v>
      </c>
      <c r="BD66" s="6">
        <f>IF(ISERROR(VLOOKUP($A66,'Import Peak'!$A$3:BD$99,56,FALSE)-VLOOKUP($A66,'Import Peak Change'!$A$106:BD$202,56,FALSE)),0,(VLOOKUP($A66,'Import Peak'!$A$3:BD$99,56,FALSE)-VLOOKUP($A66,'Import Peak Change'!$A$106:BD$202,56,FALSE)))</f>
        <v>0</v>
      </c>
      <c r="BE66" s="6">
        <f>IF(ISERROR(VLOOKUP($A66,'Import Peak'!$A$3:BE$99,57,FALSE)-VLOOKUP($A66,'Import Peak Change'!$A$106:BE$202,57,FALSE)),0,(VLOOKUP($A66,'Import Peak'!$A$3:BE$99,57,FALSE)-VLOOKUP($A66,'Import Peak Change'!$A$106:BE$202,57,FALSE)))</f>
        <v>0</v>
      </c>
      <c r="BF66" s="6">
        <f>IF(ISERROR(VLOOKUP($A66,'Import Peak'!$A$3:BF$99,58,FALSE)-VLOOKUP($A66,'Import Peak Change'!$A$106:BF$202,58,FALSE)),0,(VLOOKUP($A66,'Import Peak'!$A$3:BF$99,58,FALSE)-VLOOKUP($A66,'Import Peak Change'!$A$106:BF$202,58,FALSE)))</f>
        <v>0</v>
      </c>
      <c r="BG66" s="6">
        <f>IF(ISERROR(VLOOKUP($A66,'Import Peak'!$A$3:BG$99,59,FALSE)-VLOOKUP($A66,'Import Peak Change'!$A$106:BG$202,59,FALSE)),0,(VLOOKUP($A66,'Import Peak'!$A$3:BG$99,59,FALSE)-VLOOKUP($A66,'Import Peak Change'!$A$106:BG$202,59,FALSE)))</f>
        <v>0</v>
      </c>
      <c r="BH66" s="6">
        <f>IF(ISERROR(VLOOKUP($A66,'Import Peak'!$A$3:BH$99,60,FALSE)-VLOOKUP($A66,'Import Peak Change'!$A$106:BH$202,60,FALSE)),0,(VLOOKUP($A66,'Import Peak'!$A$3:BH$99,60,FALSE)-VLOOKUP($A66,'Import Peak Change'!$A$106:BH$202,60,FALSE)))</f>
        <v>0</v>
      </c>
      <c r="BI66" s="6">
        <f>IF(ISERROR(VLOOKUP($A66,'Import Peak'!$A$3:BI$99,61,FALSE)-VLOOKUP($A66,'Import Peak Change'!$A$106:BI$202,61,FALSE)),0,(VLOOKUP($A66,'Import Peak'!$A$3:BI$99,61,FALSE)-VLOOKUP($A66,'Import Peak Change'!$A$106:BI$202,61,FALSE)))</f>
        <v>0</v>
      </c>
      <c r="BJ66" s="6">
        <f>IF(ISERROR(VLOOKUP($A66,'Import Peak'!$A$3:BJ$99,62,FALSE)-VLOOKUP($A66,'Import Peak Change'!$A$106:BJ$202,62,FALSE)),0,(VLOOKUP($A66,'Import Peak'!$A$3:BJ$99,62,FALSE)-VLOOKUP($A66,'Import Peak Change'!$A$106:BJ$202,62,FALSE)))</f>
        <v>0</v>
      </c>
      <c r="BK66" s="6">
        <f>IF(ISERROR(VLOOKUP($A66,'Import Peak'!$A$3:BK$99,63,FALSE)-VLOOKUP($A66,'Import Peak Change'!$A$106:BK$202,63,FALSE)),0,(VLOOKUP($A66,'Import Peak'!$A$3:BK$99,63,FALSE)-VLOOKUP($A66,'Import Peak Change'!$A$106:BK$202,63,FALSE)))</f>
        <v>0</v>
      </c>
      <c r="BL66" s="6">
        <f>IF(ISERROR(VLOOKUP($A66,'Import Peak'!$A$3:BL$99,64,FALSE)-VLOOKUP($A66,'Import Peak Change'!$A$106:BL$202,64,FALSE)),0,(VLOOKUP($A66,'Import Peak'!$A$3:BL$99,64,FALSE)-VLOOKUP($A66,'Import Peak Change'!$A$106:BL$202,64,FALSE)))</f>
        <v>0</v>
      </c>
      <c r="BM66" s="6">
        <f>IF(ISERROR(VLOOKUP($A66,'Import Peak'!$A$3:BM$99,65,FALSE)-VLOOKUP($A66,'Import Peak Change'!$A$106:BM$202,65,FALSE)),0,(VLOOKUP($A66,'Import Peak'!$A$3:BM$99,65,FALSE)-VLOOKUP($A66,'Import Peak Change'!$A$106:BM$202,65,FALSE)))</f>
        <v>0</v>
      </c>
      <c r="BN66" s="6">
        <f>IF(ISERROR(VLOOKUP($A66,'Import Peak'!$A$3:BN$99,66,FALSE)-VLOOKUP($A66,'Import Peak Change'!$A$106:BN$202,66,FALSE)),0,(VLOOKUP($A66,'Import Peak'!$A$3:BN$99,66,FALSE)-VLOOKUP($A66,'Import Peak Change'!$A$106:BN$202,66,FALSE)))</f>
        <v>0</v>
      </c>
      <c r="BO66" s="6">
        <f>IF(ISERROR(VLOOKUP($A66,'Import Peak'!$A$3:BO$99,67,FALSE)-VLOOKUP($A66,'Import Peak Change'!$A$106:BO$202,67,FALSE)),0,(VLOOKUP($A66,'Import Peak'!$A$3:BO$99,67,FALSE)-VLOOKUP($A66,'Import Peak Change'!$A$106:BO$202,67,FALSE)))</f>
        <v>0</v>
      </c>
      <c r="BP66" s="6">
        <f>IF(ISERROR(VLOOKUP($A66,'Import Peak'!$A$3:BP$99,68,FALSE)-VLOOKUP($A66,'Import Peak Change'!$A$106:BP$202,68,FALSE)),0,(VLOOKUP($A66,'Import Peak'!$A$3:BP$99,68,FALSE)-VLOOKUP($A66,'Import Peak Change'!$A$106:BP$202,68,FALSE)))</f>
        <v>0</v>
      </c>
      <c r="BQ66" s="6">
        <f>IF(ISERROR(VLOOKUP($A66,'Import Peak'!$A$3:BQ$99,69,FALSE)-VLOOKUP($A66,'Import Peak Change'!$A$106:BQ$202,69,FALSE)),0,(VLOOKUP($A66,'Import Peak'!$A$3:BQ$99,69,FALSE)-VLOOKUP($A66,'Import Peak Change'!$A$106:BQ$202,69,FALSE)))</f>
        <v>0</v>
      </c>
      <c r="BR66" s="6">
        <f>IF(ISERROR(VLOOKUP($A66,'Import Peak'!$A$3:BR$99,70,FALSE)-VLOOKUP($A66,'Import Peak Change'!$A$106:BR$202,70,FALSE)),0,(VLOOKUP($A66,'Import Peak'!$A$3:BR$99,70,FALSE)-VLOOKUP($A66,'Import Peak Change'!$A$106:BR$202,70,FALSE)))</f>
        <v>0</v>
      </c>
      <c r="BS66" s="6">
        <f>IF(ISERROR(VLOOKUP($A66,'Import Peak'!$A$3:BS$99,71,FALSE)-VLOOKUP($A66,'Import Peak Change'!$A$106:BS$202,71,FALSE)),0,(VLOOKUP($A66,'Import Peak'!$A$3:BS$99,71,FALSE)-VLOOKUP($A66,'Import Peak Change'!$A$106:BS$202,71,FALSE)))</f>
        <v>0</v>
      </c>
      <c r="BT66" s="6">
        <f>IF(ISERROR(VLOOKUP($A66,'Import Peak'!$A$3:BT$99,72,FALSE)-VLOOKUP($A66,'Import Peak Change'!$A$106:BT$202,72,FALSE)),0,(VLOOKUP($A66,'Import Peak'!$A$3:BT$99,72,FALSE)-VLOOKUP($A66,'Import Peak Change'!$A$106:BT$202,72,FALSE)))</f>
        <v>0</v>
      </c>
      <c r="BU66" s="6">
        <f>IF(ISERROR(VLOOKUP($A66,'Import Peak'!$A$3:BU$99,73,FALSE)-VLOOKUP($A66,'Import Peak Change'!$A$106:BU$202,73,FALSE)),0,(VLOOKUP($A66,'Import Peak'!$A$3:BU$99,73,FALSE)-VLOOKUP($A66,'Import Peak Change'!$A$106:BU$202,73,FALSE)))</f>
        <v>0</v>
      </c>
      <c r="BV66" s="6">
        <f>IF(ISERROR(VLOOKUP($A66,'Import Peak'!$A$3:BV$99,74,FALSE)-VLOOKUP($A66,'Import Peak Change'!$A$106:BV$202,74,FALSE)),0,(VLOOKUP($A66,'Import Peak'!$A$3:BV$99,74,FALSE)-VLOOKUP($A66,'Import Peak Change'!$A$106:BV$202,74,FALSE)))</f>
        <v>0</v>
      </c>
      <c r="BW66" s="6">
        <f>IF(ISERROR(VLOOKUP($A66,'Import Peak'!$A$3:BW$99,75,FALSE)-VLOOKUP($A66,'Import Peak Change'!$A$106:BW$202,75,FALSE)),0,(VLOOKUP($A66,'Import Peak'!$A$3:BW$99,75,FALSE)-VLOOKUP($A66,'Import Peak Change'!$A$106:BW$202,75,FALSE)))</f>
        <v>0</v>
      </c>
      <c r="BX66" s="6">
        <f>IF(ISERROR(VLOOKUP($A66,'Import Peak'!$A$3:BX$99,76,FALSE)-VLOOKUP($A66,'Import Peak Change'!$A$106:BX$202,76,FALSE)),0,(VLOOKUP($A66,'Import Peak'!$A$3:BX$99,76,FALSE)-VLOOKUP($A66,'Import Peak Change'!$A$106:BX$202,76,FALSE)))</f>
        <v>0</v>
      </c>
      <c r="BY66" s="6">
        <f>IF(ISERROR(VLOOKUP($A66,'Import Peak'!$A$3:BY$99,77,FALSE)-VLOOKUP($A66,'Import Peak Change'!$A$106:BY$202,77,FALSE)),0,(VLOOKUP($A66,'Import Peak'!$A$3:BY$99,77,FALSE)-VLOOKUP($A66,'Import Peak Change'!$A$106:BY$202,77,FALSE)))</f>
        <v>0</v>
      </c>
      <c r="BZ66" s="6">
        <f>IF(ISERROR(VLOOKUP($A66,'Import Peak'!$A$3:BZ$99,78,FALSE)-VLOOKUP($A66,'Import Peak Change'!$A$106:BZ$202,78,FALSE)),0,(VLOOKUP($A66,'Import Peak'!$A$3:BZ$99,78,FALSE)-VLOOKUP($A66,'Import Peak Change'!$A$106:BZ$202,78,FALSE)))</f>
        <v>0</v>
      </c>
      <c r="CA66" s="6">
        <f>IF(ISERROR(VLOOKUP($A66,'Import Peak'!$A$3:CA$99,79,FALSE)-VLOOKUP($A66,'Import Peak Change'!$A$106:CA$202,79,FALSE)),0,(VLOOKUP($A66,'Import Peak'!$A$3:CA$99,79,FALSE)-VLOOKUP($A66,'Import Peak Change'!$A$106:CA$202,79,FALSE)))</f>
        <v>0</v>
      </c>
      <c r="CB66" s="6">
        <f>IF(ISERROR(VLOOKUP($A66,'Import Peak'!$A$3:CB$99,80,FALSE)-VLOOKUP($A66,'Import Peak Change'!$A$106:CB$202,80,FALSE)),0,(VLOOKUP($A66,'Import Peak'!$A$3:CB$99,80,FALSE)-VLOOKUP($A66,'Import Peak Change'!$A$106:CB$202,80,FALSE)))</f>
        <v>0</v>
      </c>
      <c r="CC66" s="6">
        <f>IF(ISERROR(VLOOKUP($A66,'Import Peak'!$A$3:CC$99,81,FALSE)-VLOOKUP($A66,'Import Peak Change'!$A$106:CC$202,81,FALSE)),0,(VLOOKUP($A66,'Import Peak'!$A$3:CC$99,81,FALSE)-VLOOKUP($A66,'Import Peak Change'!$A$106:CC$202,81,FALSE)))</f>
        <v>0</v>
      </c>
      <c r="CD66" s="6">
        <f>IF(ISERROR(VLOOKUP($A66,'Import Peak'!$A$3:CD$99,82,FALSE)-VLOOKUP($A66,'Import Peak Change'!$A$106:CD$202,82,FALSE)),0,(VLOOKUP($A66,'Import Peak'!$A$3:CD$99,82,FALSE)-VLOOKUP($A66,'Import Peak Change'!$A$106:CD$202,82,FALSE)))</f>
        <v>0</v>
      </c>
      <c r="CE66" s="6">
        <f>IF(ISERROR(VLOOKUP($A66,'Import Peak'!$A$3:CE$99,83,FALSE)-VLOOKUP($A66,'Import Peak Change'!$A$106:CE$202,83,FALSE)),0,(VLOOKUP($A66,'Import Peak'!$A$3:CE$99,83,FALSE)-VLOOKUP($A66,'Import Peak Change'!$A$106:CE$202,83,FALSE)))</f>
        <v>0</v>
      </c>
      <c r="CF66" s="6">
        <f>IF(ISERROR(VLOOKUP($A66,'Import Peak'!$A$3:CF$99,84,FALSE)-VLOOKUP($A66,'Import Peak Change'!$A$106:CF$202,84,FALSE)),0,(VLOOKUP($A66,'Import Peak'!$A$3:CF$99,84,FALSE)-VLOOKUP($A66,'Import Peak Change'!$A$106:CF$202,84,FALSE)))</f>
        <v>0</v>
      </c>
      <c r="CG66" s="6">
        <f>IF(ISERROR(VLOOKUP($A66,'Import Peak'!$A$3:CG$99,85,FALSE)-VLOOKUP($A66,'Import Peak Change'!$A$106:CG$202,85,FALSE)),0,(VLOOKUP($A66,'Import Peak'!$A$3:CG$99,85,FALSE)-VLOOKUP($A66,'Import Peak Change'!$A$106:CG$202,85,FALSE)))</f>
        <v>0</v>
      </c>
      <c r="CH66" s="6">
        <f>IF(ISERROR(VLOOKUP($A66,'Import Peak'!$A$3:CH$99,86,FALSE)-VLOOKUP($A66,'Import Peak Change'!$A$106:CH$202,86,FALSE)),0,(VLOOKUP($A66,'Import Peak'!$A$3:CH$99,86,FALSE)-VLOOKUP($A66,'Import Peak Change'!$A$106:CH$202,86,FALSE)))</f>
        <v>0</v>
      </c>
      <c r="CI66" s="6">
        <f>IF(ISERROR(VLOOKUP($A66,'Import Peak'!$A$3:CI$99,87,FALSE)-VLOOKUP($A66,'Import Peak Change'!$A$106:CI$202,87,FALSE)),0,(VLOOKUP($A66,'Import Peak'!$A$3:CI$99,87,FALSE)-VLOOKUP($A66,'Import Peak Change'!$A$106:CI$202,87,FALSE)))</f>
        <v>0</v>
      </c>
      <c r="CJ66" s="6">
        <f>IF(ISERROR(VLOOKUP($A66,'Import Peak'!$A$3:CJ$99,88,FALSE)-VLOOKUP($A66,'Import Peak Change'!$A$106:CJ$202,88,FALSE)),0,(VLOOKUP($A66,'Import Peak'!$A$3:CJ$99,88,FALSE)-VLOOKUP($A66,'Import Peak Change'!$A$106:CJ$202,88,FALSE)))</f>
        <v>0</v>
      </c>
      <c r="CK66" s="6">
        <f>IF(ISERROR(VLOOKUP($A66,'Import Peak'!$A$3:CK$99,89,FALSE)-VLOOKUP($A66,'Import Peak Change'!$A$106:CK$202,89,FALSE)),0,(VLOOKUP($A66,'Import Peak'!$A$3:CK$99,89,FALSE)-VLOOKUP($A66,'Import Peak Change'!$A$106:CK$202,89,FALSE)))</f>
        <v>0</v>
      </c>
      <c r="CL66" s="6">
        <f>IF(ISERROR(VLOOKUP($A66,'Import Peak'!$A$3:CL$99,90,FALSE)-VLOOKUP($A66,'Import Peak Change'!$A$106:CL$202,90,FALSE)),0,(VLOOKUP($A66,'Import Peak'!$A$3:CL$99,90,FALSE)-VLOOKUP($A66,'Import Peak Change'!$A$106:CL$202,90,FALSE)))</f>
        <v>0</v>
      </c>
      <c r="CM66" s="6">
        <f>IF(ISERROR(VLOOKUP($A66,'Import Peak'!$A$3:CM$99,91,FALSE)-VLOOKUP($A66,'Import Peak Change'!$A$106:CM$202,91,FALSE)),0,(VLOOKUP($A66,'Import Peak'!$A$3:CM$99,91,FALSE)-VLOOKUP($A66,'Import Peak Change'!$A$106:CM$202,91,FALSE)))</f>
        <v>0</v>
      </c>
      <c r="CN66" s="6">
        <f>IF(ISERROR(VLOOKUP($A66,'Import Peak'!$A$3:CN$99,92,FALSE)-VLOOKUP($A66,'Import Peak Change'!$A$106:CN$202,92,FALSE)),0,(VLOOKUP($A66,'Import Peak'!$A$3:CN$99,92,FALSE)-VLOOKUP($A66,'Import Peak Change'!$A$106:CN$202,92,FALSE)))</f>
        <v>0</v>
      </c>
      <c r="CO66" s="6">
        <f>IF(ISERROR(VLOOKUP($A66,'Import Peak'!$A$3:CO$99,93,FALSE)-VLOOKUP($A66,'Import Peak Change'!$A$106:CO$202,93,FALSE)),0,(VLOOKUP($A66,'Import Peak'!$A$3:CO$99,93,FALSE)-VLOOKUP($A66,'Import Peak Change'!$A$106:CO$202,93,FALSE)))</f>
        <v>0</v>
      </c>
      <c r="CP66" s="6">
        <f>IF(ISERROR(VLOOKUP($A66,'Import Peak'!$A$3:CP$99,94,FALSE)-VLOOKUP($A66,'Import Peak Change'!$A$106:CP$202,94,FALSE)),0,(VLOOKUP($A66,'Import Peak'!$A$3:CP$99,94,FALSE)-VLOOKUP($A66,'Import Peak Change'!$A$106:CP$202,94,FALSE)))</f>
        <v>0</v>
      </c>
      <c r="CQ66" s="6">
        <f>IF(ISERROR(VLOOKUP($A66,'Import Peak'!$A$3:CQ$99,95,FALSE)-VLOOKUP($A66,'Import Peak Change'!$A$106:CQ$202,95,FALSE)),0,(VLOOKUP($A66,'Import Peak'!$A$3:CQ$99,95,FALSE)-VLOOKUP($A66,'Import Peak Change'!$A$106:CQ$202,95,FALSE)))</f>
        <v>0</v>
      </c>
      <c r="CR66" s="6">
        <f>IF(ISERROR(VLOOKUP($A66,'Import Peak'!$A$3:CR$99,96,FALSE)-VLOOKUP($A66,'Import Peak Change'!$A$106:CR$202,96,FALSE)),0,(VLOOKUP($A66,'Import Peak'!$A$3:CR$99,96,FALSE)-VLOOKUP($A66,'Import Peak Change'!$A$106:CR$202,96,FALSE)))</f>
        <v>0</v>
      </c>
      <c r="CS66" s="6">
        <f>IF(ISERROR(VLOOKUP($A66,'Import Peak'!$A$3:CS$99,97,FALSE)-VLOOKUP($A66,'Import Peak Change'!$A$106:CS$202,97,FALSE)),0,(VLOOKUP($A66,'Import Peak'!$A$3:CS$99,97,FALSE)-VLOOKUP($A66,'Import Peak Change'!$A$106:CS$202,97,FALSE)))</f>
        <v>0</v>
      </c>
      <c r="CT66" s="6">
        <f>IF(ISERROR(VLOOKUP($A66,'Import Peak'!$A$3:CT$99,98,FALSE)-VLOOKUP($A66,'Import Peak Change'!$A$106:CT$202,98,FALSE)),0,(VLOOKUP($A66,'Import Peak'!$A$3:CT$99,98,FALSE)-VLOOKUP($A66,'Import Peak Change'!$A$106:CT$202,98,FALSE)))</f>
        <v>0</v>
      </c>
      <c r="CU66" s="6">
        <f>IF(ISERROR(VLOOKUP($A66,'Import Peak'!$A$3:CU$99,99,FALSE)-VLOOKUP($A66,'Import Peak Change'!$A$106:CU$202,99,FALSE)),0,(VLOOKUP($A66,'Import Peak'!$A$3:CU$99,99,FALSE)-VLOOKUP($A66,'Import Peak Change'!$A$106:CU$202,99,FALSE)))</f>
        <v>0</v>
      </c>
      <c r="CV66" s="6">
        <f>IF(ISERROR(VLOOKUP($A66,'Import Peak'!$A$3:CV$99,100,FALSE)-VLOOKUP($A66,'Import Peak Change'!$A$106:CV$202,100,FALSE)),0,(VLOOKUP($A66,'Import Peak'!$A$3:CV$99,100,FALSE)-VLOOKUP($A66,'Import Peak Change'!$A$106:CV$202,100,FALSE)))</f>
        <v>0</v>
      </c>
      <c r="CW66" s="6">
        <f>IF(ISERROR(VLOOKUP($A66,'Import Peak'!$A$3:CW$99,101,FALSE)-VLOOKUP($A66,'Import Peak Change'!$A$106:CW$202,101,FALSE)),0,(VLOOKUP($A66,'Import Peak'!$A$3:CW$99,101,FALSE)-VLOOKUP($A66,'Import Peak Change'!$A$106:CW$202,101,FALSE)))</f>
        <v>0</v>
      </c>
      <c r="CX66" s="6">
        <f>IF(ISERROR(VLOOKUP($A66,'Import Peak'!$A$3:CX$99,102,FALSE)-VLOOKUP($A66,'Import Peak Change'!$A$106:CX$202,102,FALSE)),0,(VLOOKUP($A66,'Import Peak'!$A$3:CX$99,102,FALSE)-VLOOKUP($A66,'Import Peak Change'!$A$106:CX$202,102,FALSE)))</f>
        <v>0</v>
      </c>
      <c r="CY66" s="6">
        <f>IF(ISERROR(VLOOKUP($A66,'Import Peak'!$A$3:CY$99,103,FALSE)-VLOOKUP($A66,'Import Peak Change'!$A$106:CY$202,103,FALSE)),0,(VLOOKUP($A66,'Import Peak'!$A$3:CY$99,103,FALSE)-VLOOKUP($A66,'Import Peak Change'!$A$106:CY$202,103,FALSE)))</f>
        <v>0</v>
      </c>
      <c r="CZ66" s="6">
        <f>IF(ISERROR(VLOOKUP($A66,'Import Peak'!$A$3:CZ$99,104,FALSE)-VLOOKUP($A66,'Import Peak Change'!$A$106:CZ$202,104,FALSE)),0,(VLOOKUP($A66,'Import Peak'!$A$3:CZ$99,104,FALSE)-VLOOKUP($A66,'Import Peak Change'!$A$106:CZ$202,104,FALSE)))</f>
        <v>0</v>
      </c>
      <c r="DA66" s="6">
        <f>IF(ISERROR(VLOOKUP($A66,'Import Peak'!$A$3:DA$99,105,FALSE)-VLOOKUP($A66,'Import Peak Change'!$A$106:DA$202,105,FALSE)),0,(VLOOKUP($A66,'Import Peak'!$A$3:DA$99,105,FALSE)-VLOOKUP($A66,'Import Peak Change'!$A$106:DA$202,105,FALSE)))</f>
        <v>0</v>
      </c>
      <c r="DB66" s="6">
        <f>IF(ISERROR(VLOOKUP($A66,'Import Peak'!$A$3:DB$99,106,FALSE)-VLOOKUP($A66,'Import Peak Change'!$A$106:DB$202,106,FALSE)),0,(VLOOKUP($A66,'Import Peak'!$A$3:DB$99,106,FALSE)-VLOOKUP($A66,'Import Peak Change'!$A$106:DB$202,106,FALSE)))</f>
        <v>0</v>
      </c>
      <c r="DC66" s="6">
        <f>IF(ISERROR(VLOOKUP($A66,'Import Peak'!$A$3:DC$99,107,FALSE)-VLOOKUP($A66,'Import Peak Change'!$A$106:DC$202,107,FALSE)),0,(VLOOKUP($A66,'Import Peak'!$A$3:DC$99,107,FALSE)-VLOOKUP($A66,'Import Peak Change'!$A$106:DC$202,107,FALSE)))</f>
        <v>0</v>
      </c>
      <c r="DD66" s="6">
        <f>IF(ISERROR(VLOOKUP($A66,'Import Peak'!$A$3:DD$99,108,FALSE)-VLOOKUP($A66,'Import Peak Change'!$A$106:DD$202,108,FALSE)),0,(VLOOKUP($A66,'Import Peak'!$A$3:DD$99,108,FALSE)-VLOOKUP($A66,'Import Peak Change'!$A$106:DD$202,108,FALSE)))</f>
        <v>0</v>
      </c>
      <c r="DE66" s="6">
        <f>IF(ISERROR(VLOOKUP($A66,'Import Peak'!$A$3:DE$99,109,FALSE)-VLOOKUP($A66,'Import Peak Change'!$A$106:DE$202,109,FALSE)),0,(VLOOKUP($A66,'Import Peak'!$A$3:DE$99,109,FALSE)-VLOOKUP($A66,'Import Peak Change'!$A$106:DE$202,109,FALSE)))</f>
        <v>0</v>
      </c>
      <c r="DF66" s="6">
        <f>IF(ISERROR(VLOOKUP($A66,'Import Peak'!$A$3:DF$99,110,FALSE)-VLOOKUP($A66,'Import Peak Change'!$A$106:DF$202,110,FALSE)),0,(VLOOKUP($A66,'Import Peak'!$A$3:DF$99,110,FALSE)-VLOOKUP($A66,'Import Peak Change'!$A$106:DF$202,110,FALSE)))</f>
        <v>0</v>
      </c>
      <c r="DG66" s="6">
        <f>IF(ISERROR(VLOOKUP($A66,'Import Peak'!$A$3:DG$99,111,FALSE)-VLOOKUP($A66,'Import Peak Change'!$A$106:DG$202,111,FALSE)),0,(VLOOKUP($A66,'Import Peak'!$A$3:DG$99,111,FALSE)-VLOOKUP($A66,'Import Peak Change'!$A$106:DG$202,111,FALSE)))</f>
        <v>0</v>
      </c>
      <c r="DH66" s="6">
        <f>IF(ISERROR(VLOOKUP($A66,'Import Peak'!$A$3:DH$99,112,FALSE)-VLOOKUP($A66,'Import Peak Change'!$A$106:DH$202,112,FALSE)),0,(VLOOKUP($A66,'Import Peak'!$A$3:DH$99,112,FALSE)-VLOOKUP($A66,'Import Peak Change'!$A$106:DH$202,112,FALSE)))</f>
        <v>0</v>
      </c>
      <c r="DI66" s="6">
        <f>IF(ISERROR(VLOOKUP($A66,'Import Peak'!$A$3:DI$99,113,FALSE)-VLOOKUP($A66,'Import Peak Change'!$A$106:DI$202,113,FALSE)),0,(VLOOKUP($A66,'Import Peak'!$A$3:DI$99,113,FALSE)-VLOOKUP($A66,'Import Peak Change'!$A$106:DI$202,113,FALSE)))</f>
        <v>0</v>
      </c>
      <c r="DJ66" s="6">
        <f>IF(ISERROR(VLOOKUP($A66,'Import Peak'!$A$3:DJ$99,114,FALSE)-VLOOKUP($A66,'Import Peak Change'!$A$106:DJ$202,114,FALSE)),0,(VLOOKUP($A66,'Import Peak'!$A$3:DJ$99,114,FALSE)-VLOOKUP($A66,'Import Peak Change'!$A$106:DJ$202,114,FALSE)))</f>
        <v>0</v>
      </c>
      <c r="DK66" s="6">
        <f>IF(ISERROR(VLOOKUP($A66,'Import Peak'!$A$3:DK$99,115,FALSE)-VLOOKUP($A66,'Import Peak Change'!$A$106:DK$202,115,FALSE)),0,(VLOOKUP($A66,'Import Peak'!$A$3:DK$99,115,FALSE)-VLOOKUP($A66,'Import Peak Change'!$A$106:DK$202,115,FALSE)))</f>
        <v>0</v>
      </c>
      <c r="DL66" s="6">
        <f>IF(ISERROR(VLOOKUP($A66,'Import Peak'!$A$3:DL$99,116,FALSE)-VLOOKUP($A66,'Import Peak Change'!$A$106:DL$202,116,FALSE)),0,(VLOOKUP($A66,'Import Peak'!$A$3:DL$99,116,FALSE)-VLOOKUP($A66,'Import Peak Change'!$A$106:DL$202,116,FALSE)))</f>
        <v>0</v>
      </c>
      <c r="DM66" s="6">
        <f>IF(ISERROR(VLOOKUP($A66,'Import Peak'!$A$3:DM$99,117,FALSE)-VLOOKUP($A66,'Import Peak Change'!$A$106:DM$202,117,FALSE)),0,(VLOOKUP($A66,'Import Peak'!$A$3:DM$99,117,FALSE)-VLOOKUP($A66,'Import Peak Change'!$A$106:DM$202,117,FALSE)))</f>
        <v>0</v>
      </c>
      <c r="DN66" s="6">
        <f>IF(ISERROR(VLOOKUP($A66,'Import Peak'!$A$3:DN$99,118,FALSE)-VLOOKUP($A66,'Import Peak Change'!$A$106:DN$202,118,FALSE)),0,(VLOOKUP($A66,'Import Peak'!$A$3:DN$99,118,FALSE)-VLOOKUP($A66,'Import Peak Change'!$A$106:DN$202,118,FALSE)))</f>
        <v>0</v>
      </c>
      <c r="DO66" s="6">
        <f>IF(ISERROR(VLOOKUP($A66,'Import Peak'!$A$3:DO$99,119,FALSE)-VLOOKUP($A66,'Import Peak Change'!$A$106:DO$202,119,FALSE)),0,(VLOOKUP($A66,'Import Peak'!$A$3:DO$99,119,FALSE)-VLOOKUP($A66,'Import Peak Change'!$A$106:DO$202,119,FALSE)))</f>
        <v>0</v>
      </c>
      <c r="DP66" s="6">
        <f>IF(ISERROR(VLOOKUP($A66,'Import Peak'!$A$3:DP$99,120,FALSE)-VLOOKUP($A66,'Import Peak Change'!$A$106:DP$202,120,FALSE)),0,(VLOOKUP($A66,'Import Peak'!$A$3:DP$99,120,FALSE)-VLOOKUP($A66,'Import Peak Change'!$A$106:DP$202,120,FALSE)))</f>
        <v>0</v>
      </c>
      <c r="DQ66" s="6">
        <f>IF(ISERROR(VLOOKUP($A66,'Import Peak'!$A$3:DQ$99,121,FALSE)-VLOOKUP($A66,'Import Peak Change'!$A$106:DQ$202,121,FALSE)),0,(VLOOKUP($A66,'Import Peak'!$A$3:DQ$99,121,FALSE)-VLOOKUP($A66,'Import Peak Change'!$A$106:DQ$202,121,FALSE)))</f>
        <v>0</v>
      </c>
      <c r="DR66" s="6">
        <f>IF(ISERROR(VLOOKUP($A66,'Import Peak'!$A$3:DR$99,122,FALSE)-VLOOKUP($A66,'Import Peak Change'!$A$106:DR$202,122,FALSE)),0,(VLOOKUP($A66,'Import Peak'!$A$3:DR$99,122,FALSE)-VLOOKUP($A66,'Import Peak Change'!$A$106:DR$202,122,FALSE)))</f>
        <v>0</v>
      </c>
      <c r="DS66" s="6">
        <f>IF(ISERROR(VLOOKUP($A66,'Import Peak'!$A$3:DS$99,123,FALSE)-VLOOKUP($A66,'Import Peak Change'!$A$106:DS$202,123,FALSE)),0,(VLOOKUP($A66,'Import Peak'!$A$3:DS$99,123,FALSE)-VLOOKUP($A66,'Import Peak Change'!$A$106:DS$202,123,FALSE)))</f>
        <v>0</v>
      </c>
      <c r="DT66" s="6">
        <f>IF(ISERROR(VLOOKUP($A66,'Import Peak'!$A$3:DT$99,124,FALSE)-VLOOKUP($A66,'Import Peak Change'!$A$106:DT$202,124,FALSE)),0,(VLOOKUP($A66,'Import Peak'!$A$3:DT$99,124,FALSE)-VLOOKUP($A66,'Import Peak Change'!$A$106:DT$202,124,FALSE)))</f>
        <v>0</v>
      </c>
      <c r="DU66" s="6">
        <f>IF(ISERROR(VLOOKUP($A66,'Import Peak'!$A$3:DU$99,125,FALSE)-VLOOKUP($A66,'Import Peak Change'!$A$106:DU$202,125,FALSE)),0,(VLOOKUP($A66,'Import Peak'!$A$3:DU$99,125,FALSE)-VLOOKUP($A66,'Import Peak Change'!$A$106:DU$202,125,FALSE)))</f>
        <v>0</v>
      </c>
      <c r="DV66" s="6">
        <f>IF(ISERROR(VLOOKUP($A66,'Import Peak'!$A$3:DV$99,126,FALSE)-VLOOKUP($A66,'Import Peak Change'!$A$106:DV$202,126,FALSE)),0,(VLOOKUP($A66,'Import Peak'!$A$3:DV$99,126,FALSE)-VLOOKUP($A66,'Import Peak Change'!$A$106:DV$202,126,FALSE)))</f>
        <v>0</v>
      </c>
      <c r="DW66" s="6">
        <f>IF(ISERROR(VLOOKUP($A66,'Import Peak'!$A$3:DW$99,127,FALSE)-VLOOKUP($A66,'Import Peak Change'!$A$106:DW$202,127,FALSE)),0,(VLOOKUP($A66,'Import Peak'!$A$3:DW$99,127,FALSE)-VLOOKUP($A66,'Import Peak Change'!$A$106:DW$202,127,FALSE)))</f>
        <v>0</v>
      </c>
      <c r="DX66" s="6">
        <f>IF(ISERROR(VLOOKUP($A66,'Import Peak'!$A$3:DX$99,128,FALSE)-VLOOKUP($A66,'Import Peak Change'!$A$106:DX$202,128,FALSE)),0,(VLOOKUP($A66,'Import Peak'!$A$3:DX$99,128,FALSE)-VLOOKUP($A66,'Import Peak Change'!$A$106:DX$202,128,FALSE)))</f>
        <v>0</v>
      </c>
      <c r="DY66" s="6">
        <f>IF(ISERROR(VLOOKUP($A66,'Import Peak'!$A$3:DY$99,129,FALSE)-VLOOKUP($A66,'Import Peak Change'!$A$106:DY$202,129,FALSE)),0,(VLOOKUP($A66,'Import Peak'!$A$3:DY$99,129,FALSE)-VLOOKUP($A66,'Import Peak Change'!$A$106:DY$202,129,FALSE)))</f>
        <v>0</v>
      </c>
      <c r="DZ66" s="6">
        <f>IF(ISERROR(VLOOKUP($A66,'Import Peak'!$A$3:DZ$99,130,FALSE)-VLOOKUP($A66,'Import Peak Change'!$A$106:DZ$202,130,FALSE)),0,(VLOOKUP($A66,'Import Peak'!$A$3:DZ$99,130,FALSE)-VLOOKUP($A66,'Import Peak Change'!$A$106:DZ$202,130,FALSE)))</f>
        <v>0</v>
      </c>
      <c r="EA66" s="6">
        <f>IF(ISERROR(VLOOKUP($A66,'Import Peak'!$A$3:EA$99,131,FALSE)-VLOOKUP($A66,'Import Peak Change'!$A$106:EA$202,131,FALSE)),0,(VLOOKUP($A66,'Import Peak'!$A$3:EA$99,131,FALSE)-VLOOKUP($A66,'Import Peak Change'!$A$106:EA$202,131,FALSE)))</f>
        <v>0</v>
      </c>
      <c r="EB66" s="6">
        <f>IF(ISERROR(VLOOKUP($A66,'Import Peak'!$A$3:EB$99,132,FALSE)-VLOOKUP($A66,'Import Peak Change'!$A$106:EB$202,132,FALSE)),0,(VLOOKUP($A66,'Import Peak'!$A$3:EB$99,132,FALSE)-VLOOKUP($A66,'Import Peak Change'!$A$106:EB$202,132,FALSE)))</f>
        <v>0</v>
      </c>
      <c r="EC66" s="6">
        <f>IF(ISERROR(VLOOKUP($A66,'Import Peak'!$A$3:EC$99,133,FALSE)-VLOOKUP($A66,'Import Peak Change'!$A$106:EC$202,133,FALSE)),0,(VLOOKUP($A66,'Import Peak'!$A$3:EC$99,133,FALSE)-VLOOKUP($A66,'Import Peak Change'!$A$106:EC$202,133,FALSE)))</f>
        <v>0</v>
      </c>
      <c r="ED66" s="6">
        <f>IF(ISERROR(VLOOKUP($A66,'Import Peak'!$A$3:ED$99,134,FALSE)-VLOOKUP($A66,'Import Peak Change'!$A$106:ED$202,134,FALSE)),0,(VLOOKUP($A66,'Import Peak'!$A$3:ED$99,134,FALSE)-VLOOKUP($A66,'Import Peak Change'!$A$106:ED$202,134,FALSE)))</f>
        <v>0</v>
      </c>
      <c r="EE66" s="6">
        <f>IF(ISERROR(VLOOKUP($A66,'Import Peak'!$A$3:EE$99,135,FALSE)-VLOOKUP($A66,'Import Peak Change'!$A$106:EE$202,135,FALSE)),0,(VLOOKUP($A66,'Import Peak'!$A$3:EE$99,135,FALSE)-VLOOKUP($A66,'Import Peak Change'!$A$106:EE$202,135,FALSE)))</f>
        <v>0</v>
      </c>
      <c r="EF66" s="6">
        <f>IF(ISERROR(VLOOKUP($A66,'Import Peak'!$A$3:EF$99,136,FALSE)-VLOOKUP($A66,'Import Peak Change'!$A$106:EF$202,136,FALSE)),0,(VLOOKUP($A66,'Import Peak'!$A$3:EF$99,136,FALSE)-VLOOKUP($A66,'Import Peak Change'!$A$106:EF$202,136,FALSE)))</f>
        <v>0</v>
      </c>
      <c r="EG66" s="6">
        <f>IF(ISERROR(VLOOKUP($A66,'Import Peak'!$A$3:EG$99,137,FALSE)-VLOOKUP($A66,'Import Peak Change'!$A$106:EG$202,137,FALSE)),0,(VLOOKUP($A66,'Import Peak'!$A$3:EG$99,137,FALSE)-VLOOKUP($A66,'Import Peak Change'!$A$106:EG$202,137,FALSE)))</f>
        <v>0</v>
      </c>
      <c r="EH66" s="6">
        <f>IF(ISERROR(VLOOKUP($A66,'Import Peak'!$A$3:EH$99,138,FALSE)-VLOOKUP($A66,'Import Peak Change'!$A$106:EH$202,138,FALSE)),0,(VLOOKUP($A66,'Import Peak'!$A$3:EH$99,138,FALSE)-VLOOKUP($A66,'Import Peak Change'!$A$106:EH$202,138,FALSE)))</f>
        <v>0</v>
      </c>
      <c r="EI66" s="6">
        <f>IF(ISERROR(VLOOKUP($A66,'Import Peak'!$A$3:EI$99,139,FALSE)-VLOOKUP($A66,'Import Peak Change'!$A$106:EI$202,139,FALSE)),0,(VLOOKUP($A66,'Import Peak'!$A$3:EI$99,139,FALSE)-VLOOKUP($A66,'Import Peak Change'!$A$106:EI$202,139,FALSE)))</f>
        <v>0</v>
      </c>
      <c r="EJ66" s="6">
        <f>IF(ISERROR(VLOOKUP($A66,'Import Peak'!$A$3:EJ$99,140,FALSE)-VLOOKUP($A66,'Import Peak Change'!$A$106:EJ$202,140,FALSE)),0,(VLOOKUP($A66,'Import Peak'!$A$3:EJ$99,140,FALSE)-VLOOKUP($A66,'Import Peak Change'!$A$106:EJ$202,140,FALSE)))</f>
        <v>0</v>
      </c>
      <c r="EK66" s="6">
        <f>IF(ISERROR(VLOOKUP($A66,'Import Peak'!$A$3:EK$99,141,FALSE)-VLOOKUP($A66,'Import Peak Change'!$A$106:EK$202,141,FALSE)),0,(VLOOKUP($A66,'Import Peak'!$A$3:EK$99,141,FALSE)-VLOOKUP($A66,'Import Peak Change'!$A$106:EK$202,141,FALSE)))</f>
        <v>0</v>
      </c>
      <c r="EL66" s="6">
        <f>IF(ISERROR(VLOOKUP($A66,'Import Peak'!$A$3:EL$99,142,FALSE)-VLOOKUP($A66,'Import Peak Change'!$A$106:EL$202,142,FALSE)),0,(VLOOKUP($A66,'Import Peak'!$A$3:EL$99,142,FALSE)-VLOOKUP($A66,'Import Peak Change'!$A$106:EL$202,142,FALSE)))</f>
        <v>0</v>
      </c>
      <c r="EM66" s="6">
        <f>IF(ISERROR(VLOOKUP($A66,'Import Peak'!$A$3:EM$99,143,FALSE)-VLOOKUP($A66,'Import Peak Change'!$A$106:EM$202,143,FALSE)),0,(VLOOKUP($A66,'Import Peak'!$A$3:EM$99,143,FALSE)-VLOOKUP($A66,'Import Peak Change'!$A$106:EM$202,143,FALSE)))</f>
        <v>0</v>
      </c>
      <c r="EN66" s="6">
        <f>IF(ISERROR(VLOOKUP($A66,'Import Peak'!$A$3:EN$99,144,FALSE)-VLOOKUP($A66,'Import Peak Change'!$A$106:EN$202,144,FALSE)),0,(VLOOKUP($A66,'Import Peak'!$A$3:EN$99,144,FALSE)-VLOOKUP($A66,'Import Peak Change'!$A$106:EN$202,144,FALSE)))</f>
        <v>0</v>
      </c>
      <c r="EO66" s="6">
        <f>IF(ISERROR(VLOOKUP($A66,'Import Peak'!$A$3:EO$99,145,FALSE)-VLOOKUP($A66,'Import Peak Change'!$A$106:EO$202,145,FALSE)),0,(VLOOKUP($A66,'Import Peak'!$A$3:EO$99,145,FALSE)-VLOOKUP($A66,'Import Peak Change'!$A$106:EO$202,145,FALSE)))</f>
        <v>0</v>
      </c>
      <c r="EP66" s="6">
        <f>IF(ISERROR(VLOOKUP($A66,'Import Peak'!$A$3:EP$99,146,FALSE)-VLOOKUP($A66,'Import Peak Change'!$A$106:EP$202,146,FALSE)),0,(VLOOKUP($A66,'Import Peak'!$A$3:EP$99,146,FALSE)-VLOOKUP($A66,'Import Peak Change'!$A$106:EP$202,146,FALSE)))</f>
        <v>0</v>
      </c>
      <c r="EQ66" s="6">
        <f>IF(ISERROR(VLOOKUP($A66,'Import Peak'!$A$3:EQ$99,147,FALSE)-VLOOKUP($A66,'Import Peak Change'!$A$106:EQ$202,147,FALSE)),0,(VLOOKUP($A66,'Import Peak'!$A$3:EQ$99,147,FALSE)-VLOOKUP($A66,'Import Peak Change'!$A$106:EQ$202,147,FALSE)))</f>
        <v>0</v>
      </c>
      <c r="ER66" s="6">
        <f>IF(ISERROR(VLOOKUP($A66,'Import Peak'!$A$3:ER$99,148,FALSE)-VLOOKUP($A66,'Import Peak Change'!$A$106:ER$202,148,FALSE)),0,(VLOOKUP($A66,'Import Peak'!$A$3:ER$99,148,FALSE)-VLOOKUP($A66,'Import Peak Change'!$A$106:ER$202,148,FALSE)))</f>
        <v>0</v>
      </c>
      <c r="ES66" s="6">
        <f>IF(ISERROR(VLOOKUP($A66,'Import Peak'!$A$3:ES$99,149,FALSE)-VLOOKUP($A66,'Import Peak Change'!$A$106:ES$202,149,FALSE)),0,(VLOOKUP($A66,'Import Peak'!$A$3:ES$99,149,FALSE)-VLOOKUP($A66,'Import Peak Change'!$A$106:ES$202,149,FALSE)))</f>
        <v>0</v>
      </c>
      <c r="ET66" s="6">
        <f>IF(ISERROR(VLOOKUP($A66,'Import Peak'!$A$3:ET$99,150,FALSE)-VLOOKUP($A66,'Import Peak Change'!$A$106:ET$202,150,FALSE)),0,(VLOOKUP($A66,'Import Peak'!$A$3:ET$99,150,FALSE)-VLOOKUP($A66,'Import Peak Change'!$A$106:ET$202,150,FALSE)))</f>
        <v>0</v>
      </c>
      <c r="EU66" s="6">
        <f>IF(ISERROR(VLOOKUP($A66,'Import Peak'!$A$3:EU$99,151,FALSE)-VLOOKUP($A66,'Import Peak Change'!$A$106:EU$202,151,FALSE)),0,(VLOOKUP($A66,'Import Peak'!$A$3:EU$99,151,FALSE)-VLOOKUP($A66,'Import Peak Change'!$A$106:EU$202,151,FALSE)))</f>
        <v>0</v>
      </c>
      <c r="EV66" s="6">
        <f>IF(ISERROR(VLOOKUP($A66,'Import Peak'!$A$3:EV$99,152,FALSE)-VLOOKUP($A66,'Import Peak Change'!$A$106:EV$202,152,FALSE)),0,(VLOOKUP($A66,'Import Peak'!$A$3:EV$99,152,FALSE)-VLOOKUP($A66,'Import Peak Change'!$A$106:EV$202,152,FALSE)))</f>
        <v>0</v>
      </c>
      <c r="EW66" s="6">
        <f>IF(ISERROR(VLOOKUP($A66,'Import Peak'!$A$3:EW$99,153,FALSE)-VLOOKUP($A66,'Import Peak Change'!$A$106:EW$202,153,FALSE)),0,(VLOOKUP($A66,'Import Peak'!$A$3:EW$99,153,FALSE)-VLOOKUP($A66,'Import Peak Change'!$A$106:EW$202,153,FALSE)))</f>
        <v>0</v>
      </c>
      <c r="EX66" s="6">
        <f>IF(ISERROR(VLOOKUP($A66,'Import Peak'!$A$3:EX$99,154,FALSE)-VLOOKUP($A66,'Import Peak Change'!$A$106:EX$202,154,FALSE)),0,(VLOOKUP($A66,'Import Peak'!$A$3:EX$99,154,FALSE)-VLOOKUP($A66,'Import Peak Change'!$A$106:EX$202,154,FALSE)))</f>
        <v>0</v>
      </c>
      <c r="EY66" s="6">
        <f>IF(ISERROR(VLOOKUP($A66,'Import Peak'!$A$3:EY$99,155,FALSE)-VLOOKUP($A66,'Import Peak Change'!$A$106:EY$202,155,FALSE)),0,(VLOOKUP($A66,'Import Peak'!$A$3:EY$99,155,FALSE)-VLOOKUP($A66,'Import Peak Change'!$A$106:EY$202,155,FALSE)))</f>
        <v>0</v>
      </c>
      <c r="EZ66" s="6">
        <f>IF(ISERROR(VLOOKUP($A66,'Import Peak'!$A$3:EZ$99,156,FALSE)-VLOOKUP($A66,'Import Peak Change'!$A$106:EZ$202,156,FALSE)),0,(VLOOKUP($A66,'Import Peak'!$A$3:EZ$99,156,FALSE)-VLOOKUP($A66,'Import Peak Change'!$A$106:EZ$202,156,FALSE)))</f>
        <v>0</v>
      </c>
      <c r="FA66" s="6">
        <f>IF(ISERROR(VLOOKUP($A66,'Import Peak'!$A$3:FA$99,157,FALSE)-VLOOKUP($A66,'Import Peak Change'!$A$106:FA$202,157,FALSE)),0,(VLOOKUP($A66,'Import Peak'!$A$3:FA$99,157,FALSE)-VLOOKUP($A66,'Import Peak Change'!$A$106:FA$202,157,FALSE)))</f>
        <v>0</v>
      </c>
      <c r="FB66" s="6">
        <f>IF(ISERROR(VLOOKUP($A66,'Import Peak'!$A$3:FB$99,158,FALSE)-VLOOKUP($A66,'Import Peak Change'!$A$106:FB$202,158,FALSE)),0,(VLOOKUP($A66,'Import Peak'!$A$3:FB$99,158,FALSE)-VLOOKUP($A66,'Import Peak Change'!$A$106:FB$202,158,FALSE)))</f>
        <v>0</v>
      </c>
      <c r="FC66" s="6">
        <f>IF(ISERROR(VLOOKUP($A66,'Import Peak'!$A$3:FC$99,159,FALSE)-VLOOKUP($A66,'Import Peak Change'!$A$106:FC$202,159,FALSE)),0,(VLOOKUP($A66,'Import Peak'!$A$3:FC$99,159,FALSE)-VLOOKUP($A66,'Import Peak Change'!$A$106:FC$202,159,FALSE)))</f>
        <v>0</v>
      </c>
      <c r="FD66" s="6">
        <f>IF(ISERROR(VLOOKUP($A66,'Import Peak'!$A$3:FD$99,160,FALSE)-VLOOKUP($A66,'Import Peak Change'!$A$106:FD$202,160,FALSE)),0,(VLOOKUP($A66,'Import Peak'!$A$3:FD$99,160,FALSE)-VLOOKUP($A66,'Import Peak Change'!$A$106:FD$202,160,FALSE)))</f>
        <v>0</v>
      </c>
      <c r="FE66" s="6">
        <f>IF(ISERROR(VLOOKUP($A66,'Import Peak'!$A$3:FE$99,161,FALSE)-VLOOKUP($A66,'Import Peak Change'!$A$106:FE$202,161,FALSE)),0,(VLOOKUP($A66,'Import Peak'!$A$3:FE$99,161,FALSE)-VLOOKUP($A66,'Import Peak Change'!$A$106:FE$202,161,FALSE)))</f>
        <v>0</v>
      </c>
      <c r="FF66" s="6">
        <f>IF(ISERROR(VLOOKUP($A66,'Import Peak'!$A$3:FF$99,162,FALSE)-VLOOKUP($A66,'Import Peak Change'!$A$106:FF$202,162,FALSE)),0,(VLOOKUP($A66,'Import Peak'!$A$3:FF$99,162,FALSE)-VLOOKUP($A66,'Import Peak Change'!$A$106:FF$202,162,FALSE)))</f>
        <v>0</v>
      </c>
      <c r="FG66" s="6">
        <f>IF(ISERROR(VLOOKUP($A66,'Import Peak'!$A$3:FG$99,163,FALSE)-VLOOKUP($A66,'Import Peak Change'!$A$106:FG$202,163,FALSE)),0,(VLOOKUP($A66,'Import Peak'!$A$3:FG$99,163,FALSE)-VLOOKUP($A66,'Import Peak Change'!$A$106:FG$202,163,FALSE)))</f>
        <v>0</v>
      </c>
      <c r="FH66" s="6">
        <f>IF(ISERROR(VLOOKUP($A66,'Import Peak'!$A$3:FH$99,164,FALSE)-VLOOKUP($A66,'Import Peak Change'!$A$106:FH$202,164,FALSE)),0,(VLOOKUP($A66,'Import Peak'!$A$3:FH$99,164,FALSE)-VLOOKUP($A66,'Import Peak Change'!$A$106:FH$202,164,FALSE)))</f>
        <v>0</v>
      </c>
      <c r="FI66" s="6">
        <f>IF(ISERROR(VLOOKUP($A66,'Import Peak'!$A$3:FI$99,165,FALSE)-VLOOKUP($A66,'Import Peak Change'!$A$106:FI$202,165,FALSE)),0,(VLOOKUP($A66,'Import Peak'!$A$3:FI$99,165,FALSE)-VLOOKUP($A66,'Import Peak Change'!$A$106:FI$202,165,FALSE)))</f>
        <v>0</v>
      </c>
      <c r="FJ66" s="6">
        <f>IF(ISERROR(VLOOKUP($A66,'Import Peak'!$A$3:FJ$99,166,FALSE)-VLOOKUP($A66,'Import Peak Change'!$A$106:FJ$202,166,FALSE)),0,(VLOOKUP($A66,'Import Peak'!$A$3:FJ$99,166,FALSE)-VLOOKUP($A66,'Import Peak Change'!$A$106:FJ$202,166,FALSE)))</f>
        <v>0</v>
      </c>
      <c r="FK66" s="6">
        <f>IF(ISERROR(VLOOKUP($A66,'Import Peak'!$A$3:FK$99,167,FALSE)-VLOOKUP($A66,'Import Peak Change'!$A$106:FK$202,167,FALSE)),0,(VLOOKUP($A66,'Import Peak'!$A$3:FK$99,167,FALSE)-VLOOKUP($A66,'Import Peak Change'!$A$106:FK$202,167,FALSE)))</f>
        <v>0</v>
      </c>
      <c r="FL66" s="6">
        <f>IF(ISERROR(VLOOKUP($A66,'Import Peak'!$A$3:FL$99,168,FALSE)-VLOOKUP($A66,'Import Peak Change'!$A$106:FL$202,168,FALSE)),0,(VLOOKUP($A66,'Import Peak'!$A$3:FL$99,168,FALSE)-VLOOKUP($A66,'Import Peak Change'!$A$106:FL$202,168,FALSE)))</f>
        <v>0</v>
      </c>
      <c r="FM66" s="6">
        <f>IF(ISERROR(VLOOKUP($A66,'Import Peak'!$A$3:FM$99,169,FALSE)-VLOOKUP($A66,'Import Peak Change'!$A$106:FM$202,169,FALSE)),0,(VLOOKUP($A66,'Import Peak'!$A$3:FM$99,169,FALSE)-VLOOKUP($A66,'Import Peak Change'!$A$106:FM$202,169,FALSE)))</f>
        <v>0</v>
      </c>
      <c r="FN66" s="6">
        <f>IF(ISERROR(VLOOKUP($A66,'Import Peak'!$A$3:FN$99,170,FALSE)-VLOOKUP($A66,'Import Peak Change'!$A$106:FN$202,170,FALSE)),0,(VLOOKUP($A66,'Import Peak'!$A$3:FN$99,170,FALSE)-VLOOKUP($A66,'Import Peak Change'!$A$106:FN$202,170,FALSE)))</f>
        <v>0</v>
      </c>
      <c r="FO66" s="6">
        <f>IF(ISERROR(VLOOKUP($A66,'Import Peak'!$A$3:FO$99,171,FALSE)-VLOOKUP($A66,'Import Peak Change'!$A$106:FO$202,171,FALSE)),0,(VLOOKUP($A66,'Import Peak'!$A$3:FO$99,171,FALSE)-VLOOKUP($A66,'Import Peak Change'!$A$106:FO$202,171,FALSE)))</f>
        <v>0</v>
      </c>
      <c r="FP66" s="6">
        <f>IF(ISERROR(VLOOKUP($A66,'Import Peak'!$A$3:FP$99,172,FALSE)-VLOOKUP($A66,'Import Peak Change'!$A$106:FP$202,172,FALSE)),0,(VLOOKUP($A66,'Import Peak'!$A$3:FP$99,172,FALSE)-VLOOKUP($A66,'Import Peak Change'!$A$106:FP$202,172,FALSE)))</f>
        <v>0</v>
      </c>
      <c r="FQ66" s="6">
        <f>IF(ISERROR(VLOOKUP($A66,'Import Peak'!$A$3:FQ$99,173,FALSE)-VLOOKUP($A66,'Import Peak Change'!$A$106:FQ$202,173,FALSE)),0,(VLOOKUP($A66,'Import Peak'!$A$3:FQ$99,173,FALSE)-VLOOKUP($A66,'Import Peak Change'!$A$106:FQ$202,173,FALSE)))</f>
        <v>0</v>
      </c>
      <c r="FR66" s="6">
        <f>IF(ISERROR(VLOOKUP($A66,'Import Peak'!$A$3:FR$99,174,FALSE)-VLOOKUP($A66,'Import Peak Change'!$A$106:FR$202,174,FALSE)),0,(VLOOKUP($A66,'Import Peak'!$A$3:FR$99,174,FALSE)-VLOOKUP($A66,'Import Peak Change'!$A$106:FR$202,174,FALSE)))</f>
        <v>0</v>
      </c>
      <c r="FS66" s="6">
        <f>IF(ISERROR(VLOOKUP($A66,'Import Peak'!$A$3:FS$99,175,FALSE)-VLOOKUP($A66,'Import Peak Change'!$A$106:FS$202,175,FALSE)),0,(VLOOKUP($A66,'Import Peak'!$A$3:FS$99,175,FALSE)-VLOOKUP($A66,'Import Peak Change'!$A$106:FS$202,175,FALSE)))</f>
        <v>0</v>
      </c>
      <c r="FT66" s="6">
        <f>IF(ISERROR(VLOOKUP($A66,'Import Peak'!$A$3:FT$99,176,FALSE)-VLOOKUP($A66,'Import Peak Change'!$A$106:FT$202,176,FALSE)),0,(VLOOKUP($A66,'Import Peak'!$A$3:FT$99,176,FALSE)-VLOOKUP($A66,'Import Peak Change'!$A$106:FT$202,176,FALSE)))</f>
        <v>0</v>
      </c>
      <c r="FU66" s="6">
        <f>IF(ISERROR(VLOOKUP($A66,'Import Peak'!$A$3:FU$99,177,FALSE)-VLOOKUP($A66,'Import Peak Change'!$A$106:FU$202,177,FALSE)),0,(VLOOKUP($A66,'Import Peak'!$A$3:FU$99,177,FALSE)-VLOOKUP($A66,'Import Peak Change'!$A$106:FU$202,177,FALSE)))</f>
        <v>0</v>
      </c>
      <c r="FV66" s="6">
        <f>IF(ISERROR(VLOOKUP($A66,'Import Peak'!$A$3:FV$99,178,FALSE)-VLOOKUP($A66,'Import Peak Change'!$A$106:FV$202,178,FALSE)),0,(VLOOKUP($A66,'Import Peak'!$A$3:FV$99,178,FALSE)-VLOOKUP($A66,'Import Peak Change'!$A$106:FV$202,178,FALSE)))</f>
        <v>0</v>
      </c>
      <c r="FW66" s="6">
        <f>IF(ISERROR(VLOOKUP($A66,'Import Peak'!$A$3:FW$99,179,FALSE)-VLOOKUP($A66,'Import Peak Change'!$A$106:FW$202,179,FALSE)),0,(VLOOKUP($A66,'Import Peak'!$A$3:FW$99,179,FALSE)-VLOOKUP($A66,'Import Peak Change'!$A$106:FW$202,179,FALSE)))</f>
        <v>0</v>
      </c>
      <c r="FX66" s="6">
        <f>IF(ISERROR(VLOOKUP($A66,'Import Peak'!$A$3:FX$99,180,FALSE)-VLOOKUP($A66,'Import Peak Change'!$A$106:FX$202,180,FALSE)),0,(VLOOKUP($A66,'Import Peak'!$A$3:FX$99,180,FALSE)-VLOOKUP($A66,'Import Peak Change'!$A$106:FX$202,180,FALSE)))</f>
        <v>0</v>
      </c>
      <c r="FY66" s="6">
        <f>IF(ISERROR(VLOOKUP($A66,'Import Peak'!$A$3:FY$99,181,FALSE)-VLOOKUP($A66,'Import Peak Change'!$A$106:FY$202,181,FALSE)),0,(VLOOKUP($A66,'Import Peak'!$A$3:FY$99,181,FALSE)-VLOOKUP($A66,'Import Peak Change'!$A$106:FY$202,181,FALSE)))</f>
        <v>0</v>
      </c>
      <c r="FZ66" s="6">
        <f>IF(ISERROR(VLOOKUP($A66,'Import Peak'!$A$3:FZ$99,182,FALSE)-VLOOKUP($A66,'Import Peak Change'!$A$106:FZ$202,182,FALSE)),0,(VLOOKUP($A66,'Import Peak'!$A$3:FZ$99,182,FALSE)-VLOOKUP($A66,'Import Peak Change'!$A$106:FZ$202,182,FALSE)))</f>
        <v>0</v>
      </c>
      <c r="GA66" s="6">
        <f>IF(ISERROR(VLOOKUP($A66,'Import Peak'!$A$3:GA$99,183,FALSE)-VLOOKUP($A66,'Import Peak Change'!$A$106:GA$202,183,FALSE)),0,(VLOOKUP($A66,'Import Peak'!$A$3:GA$99,183,FALSE)-VLOOKUP($A66,'Import Peak Change'!$A$106:GA$202,183,FALSE)))</f>
        <v>0</v>
      </c>
      <c r="GB66" s="6">
        <f>IF(ISERROR(VLOOKUP($A66,'Import Peak'!$A$3:GB$99,184,FALSE)-VLOOKUP($A66,'Import Peak Change'!$A$106:GB$202,184,FALSE)),0,(VLOOKUP($A66,'Import Peak'!$A$3:GB$99,184,FALSE)-VLOOKUP($A66,'Import Peak Change'!$A$106:GB$202,184,FALSE)))</f>
        <v>0</v>
      </c>
      <c r="GC66" s="6">
        <f>IF(ISERROR(VLOOKUP($A66,'Import Peak'!$A$3:GC$99,185,FALSE)-VLOOKUP($A66,'Import Peak Change'!$A$106:GC$202,185,FALSE)),0,(VLOOKUP($A66,'Import Peak'!$A$3:GC$99,185,FALSE)-VLOOKUP($A66,'Import Peak Change'!$A$106:GC$202,185,FALSE)))</f>
        <v>0</v>
      </c>
      <c r="GD66" s="6">
        <f>IF(ISERROR(VLOOKUP($A66,'Import Peak'!$A$3:GD$99,186,FALSE)-VLOOKUP($A66,'Import Peak Change'!$A$106:GD$202,186,FALSE)),0,(VLOOKUP($A66,'Import Peak'!$A$3:GD$99,186,FALSE)-VLOOKUP($A66,'Import Peak Change'!$A$106:GD$202,186,FALSE)))</f>
        <v>0</v>
      </c>
      <c r="GE66" s="6">
        <f>IF(ISERROR(VLOOKUP($A66,'Import Peak'!$A$3:GE$99,187,FALSE)-VLOOKUP($A66,'Import Peak Change'!$A$106:GE$202,187,FALSE)),0,(VLOOKUP($A66,'Import Peak'!$A$3:GE$99,187,FALSE)-VLOOKUP($A66,'Import Peak Change'!$A$106:GE$202,187,FALSE)))</f>
        <v>0</v>
      </c>
      <c r="GF66" s="6">
        <f>IF(ISERROR(VLOOKUP($A66,'Import Peak'!$A$3:GF$99,188,FALSE)-VLOOKUP($A66,'Import Peak Change'!$A$106:GF$202,188,FALSE)),0,(VLOOKUP($A66,'Import Peak'!$A$3:GF$99,188,FALSE)-VLOOKUP($A66,'Import Peak Change'!$A$106:GF$202,188,FALSE)))</f>
        <v>0</v>
      </c>
      <c r="GG66" s="6">
        <f>IF(ISERROR(VLOOKUP($A66,'Import Peak'!$A$3:GG$99,189,FALSE)-VLOOKUP($A66,'Import Peak Change'!$A$106:GG$202,189,FALSE)),0,(VLOOKUP($A66,'Import Peak'!$A$3:GG$99,189,FALSE)-VLOOKUP($A66,'Import Peak Change'!$A$106:GG$202,189,FALSE)))</f>
        <v>0</v>
      </c>
      <c r="GH66" s="6">
        <f>IF(ISERROR(VLOOKUP($A66,'Import Peak'!$A$3:GH$99,190,FALSE)-VLOOKUP($A66,'Import Peak Change'!$A$106:GH$202,190,FALSE)),0,(VLOOKUP($A66,'Import Peak'!$A$3:GH$99,190,FALSE)-VLOOKUP($A66,'Import Peak Change'!$A$106:GH$202,190,FALSE)))</f>
        <v>0</v>
      </c>
      <c r="GI66" s="6">
        <f>IF(ISERROR(VLOOKUP($A66,'Import Peak'!$A$3:GI$99,191,FALSE)-VLOOKUP($A66,'Import Peak Change'!$A$106:GI$202,191,FALSE)),0,(VLOOKUP($A66,'Import Peak'!$A$3:GI$99,191,FALSE)-VLOOKUP($A66,'Import Peak Change'!$A$106:GI$202,191,FALSE)))</f>
        <v>0</v>
      </c>
      <c r="GJ66" s="6">
        <f>IF(ISERROR(VLOOKUP($A66,'Import Peak'!$A$3:GJ$99,192,FALSE)-VLOOKUP($A66,'Import Peak Change'!$A$106:GJ$202,192,FALSE)),0,(VLOOKUP($A66,'Import Peak'!$A$3:GJ$99,192,FALSE)-VLOOKUP($A66,'Import Peak Change'!$A$106:GJ$202,192,FALSE)))</f>
        <v>0</v>
      </c>
      <c r="GK66" s="6">
        <f>IF(ISERROR(VLOOKUP($A66,'Import Peak'!$A$3:GK$99,193,FALSE)-VLOOKUP($A66,'Import Peak Change'!$A$106:GK$202,193,FALSE)),0,(VLOOKUP($A66,'Import Peak'!$A$3:GK$99,193,FALSE)-VLOOKUP($A66,'Import Peak Change'!$A$106:GK$202,193,FALSE)))</f>
        <v>0</v>
      </c>
      <c r="GL66" s="6">
        <f>IF(ISERROR(VLOOKUP($A66,'Import Peak'!$A$3:GL$99,194,FALSE)-VLOOKUP($A66,'Import Peak Change'!$A$106:GL$202,194,FALSE)),0,(VLOOKUP($A66,'Import Peak'!$A$3:GL$99,194,FALSE)-VLOOKUP($A66,'Import Peak Change'!$A$106:GL$202,194,FALSE)))</f>
        <v>0</v>
      </c>
      <c r="GM66" s="6">
        <f>IF(ISERROR(VLOOKUP($A66,'Import Peak'!$A$3:GM$99,195,FALSE)-VLOOKUP($A66,'Import Peak Change'!$A$106:GM$202,195,FALSE)),0,(VLOOKUP($A66,'Import Peak'!$A$3:GM$99,195,FALSE)-VLOOKUP($A66,'Import Peak Change'!$A$106:GM$202,195,FALSE)))</f>
        <v>0</v>
      </c>
      <c r="GN66" s="6">
        <f>IF(ISERROR(VLOOKUP($A66,'Import Peak'!$A$3:GN$99,196,FALSE)-VLOOKUP($A66,'Import Peak Change'!$A$106:GN$202,196,FALSE)),0,(VLOOKUP($A66,'Import Peak'!$A$3:GN$99,196,FALSE)-VLOOKUP($A66,'Import Peak Change'!$A$106:GN$202,196,FALSE)))</f>
        <v>0</v>
      </c>
      <c r="GO66" s="6">
        <f>IF(ISERROR(VLOOKUP($A66,'Import Peak'!$A$3:GO$99,197,FALSE)-VLOOKUP($A66,'Import Peak Change'!$A$106:GO$202,197,FALSE)),0,(VLOOKUP($A66,'Import Peak'!$A$3:GO$99,197,FALSE)-VLOOKUP($A66,'Import Peak Change'!$A$106:GO$202,197,FALSE)))</f>
        <v>0</v>
      </c>
      <c r="GP66" s="6">
        <f>IF(ISERROR(VLOOKUP($A66,'Import Peak'!$A$3:GP$99,198,FALSE)-VLOOKUP($A66,'Import Peak Change'!$A$106:GP$202,198,FALSE)),0,(VLOOKUP($A66,'Import Peak'!$A$3:GP$99,198,FALSE)-VLOOKUP($A66,'Import Peak Change'!$A$106:GP$202,198,FALSE)))</f>
        <v>0</v>
      </c>
      <c r="GQ66" s="6">
        <f>IF(ISERROR(VLOOKUP($A66,'Import Peak'!$A$3:GQ$99,199,FALSE)-VLOOKUP($A66,'Import Peak Change'!$A$106:GQ$202,199,FALSE)),0,(VLOOKUP($A66,'Import Peak'!$A$3:GQ$99,199,FALSE)-VLOOKUP($A66,'Import Peak Change'!$A$106:GQ$202,199,FALSE)))</f>
        <v>0</v>
      </c>
      <c r="GR66" s="6">
        <f>IF(ISERROR(VLOOKUP($A66,'Import Peak'!$A$3:GR$99,200,FALSE)-VLOOKUP($A66,'Import Peak Change'!$A$106:GR$202,200,FALSE)),0,(VLOOKUP($A66,'Import Peak'!$A$3:GR$99,200,FALSE)-VLOOKUP($A66,'Import Peak Change'!$A$106:GR$202,200,FALSE)))</f>
        <v>0</v>
      </c>
      <c r="GS66" s="6">
        <f>IF(ISERROR(VLOOKUP($A66,'Import Peak'!$A$3:GS$99,201,FALSE)-VLOOKUP($A66,'Import Peak Change'!$A$106:GS$202,201,FALSE)),0,(VLOOKUP($A66,'Import Peak'!$A$3:GS$99,201,FALSE)-VLOOKUP($A66,'Import Peak Change'!$A$106:GS$202,201,FALSE)))</f>
        <v>0</v>
      </c>
      <c r="GT66" s="6">
        <f>IF(ISERROR(VLOOKUP($A66,'Import Peak'!$A$3:GT$99,202,FALSE)-VLOOKUP($A66,'Import Peak Change'!$A$106:GT$202,202,FALSE)),0,(VLOOKUP($A66,'Import Peak'!$A$3:GT$99,202,FALSE)-VLOOKUP($A66,'Import Peak Change'!$A$106:GT$202,202,FALSE)))</f>
        <v>0</v>
      </c>
      <c r="GU66" s="6">
        <f>IF(ISERROR(VLOOKUP($A66,'Import Peak'!$A$3:GU$99,203,FALSE)-VLOOKUP($A66,'Import Peak Change'!$A$106:GU$202,203,FALSE)),0,(VLOOKUP($A66,'Import Peak'!$A$3:GU$99,203,FALSE)-VLOOKUP($A66,'Import Peak Change'!$A$106:GU$202,203,FALSE)))</f>
        <v>0</v>
      </c>
      <c r="GV66" s="6">
        <f>IF(ISERROR(VLOOKUP($A66,'Import Peak'!$A$3:GV$99,204,FALSE)-VLOOKUP($A66,'Import Peak Change'!$A$106:GV$202,204,FALSE)),0,(VLOOKUP($A66,'Import Peak'!$A$3:GV$99,204,FALSE)-VLOOKUP($A66,'Import Peak Change'!$A$106:GV$202,204,FALSE)))</f>
        <v>0</v>
      </c>
      <c r="GW66" s="6">
        <f>IF(ISERROR(VLOOKUP($A66,'Import Peak'!$A$3:GW$99,205,FALSE)-VLOOKUP($A66,'Import Peak Change'!$A$106:GW$202,205,FALSE)),0,(VLOOKUP($A66,'Import Peak'!$A$3:GW$99,205,FALSE)-VLOOKUP($A66,'Import Peak Change'!$A$106:GW$202,205,FALSE)))</f>
        <v>0</v>
      </c>
      <c r="GX66" s="6">
        <f>IF(ISERROR(VLOOKUP($A66,'Import Peak'!$A$3:GX$99,206,FALSE)-VLOOKUP($A66,'Import Peak Change'!$A$106:GX$202,206,FALSE)),0,(VLOOKUP($A66,'Import Peak'!$A$3:GX$99,206,FALSE)-VLOOKUP($A66,'Import Peak Change'!$A$106:GX$202,206,FALSE)))</f>
        <v>0</v>
      </c>
      <c r="GY66" s="6">
        <f>IF(ISERROR(VLOOKUP($A66,'Import Peak'!$A$3:GY$99,207,FALSE)-VLOOKUP($A66,'Import Peak Change'!$A$106:GY$202,207,FALSE)),0,(VLOOKUP($A66,'Import Peak'!$A$3:GY$99,207,FALSE)-VLOOKUP($A66,'Import Peak Change'!$A$106:GY$202,207,FALSE)))</f>
        <v>0</v>
      </c>
      <c r="GZ66" s="6">
        <f>IF(ISERROR(VLOOKUP($A66,'Import Peak'!$A$3:GZ$99,208,FALSE)-VLOOKUP($A66,'Import Peak Change'!$A$106:GZ$202,208,FALSE)),0,(VLOOKUP($A66,'Import Peak'!$A$3:GZ$99,208,FALSE)-VLOOKUP($A66,'Import Peak Change'!$A$106:GZ$202,208,FALSE)))</f>
        <v>0</v>
      </c>
      <c r="HA66" s="6">
        <f>IF(ISERROR(VLOOKUP($A66,'Import Peak'!$A$3:HA$99,209,FALSE)-VLOOKUP($A66,'Import Peak Change'!$A$106:HA$202,209,FALSE)),0,(VLOOKUP($A66,'Import Peak'!$A$3:HA$99,209,FALSE)-VLOOKUP($A66,'Import Peak Change'!$A$106:HA$202,209,FALSE)))</f>
        <v>0</v>
      </c>
      <c r="HB66" s="6">
        <f>IF(ISERROR(VLOOKUP($A66,'Import Peak'!$A$3:HB$99,210,FALSE)-VLOOKUP($A66,'Import Peak Change'!$A$106:HB$202,210,FALSE)),0,(VLOOKUP($A66,'Import Peak'!$A$3:HB$99,210,FALSE)-VLOOKUP($A66,'Import Peak Change'!$A$106:HB$202,210,FALSE)))</f>
        <v>0</v>
      </c>
      <c r="HC66" s="6">
        <f>IF(ISERROR(VLOOKUP($A66,'Import Peak'!$A$3:HC$99,211,FALSE)-VLOOKUP($A66,'Import Peak Change'!$A$106:HC$202,211,FALSE)),0,(VLOOKUP($A66,'Import Peak'!$A$3:HC$99,211,FALSE)-VLOOKUP($A66,'Import Peak Change'!$A$106:HC$202,211,FALSE)))</f>
        <v>0</v>
      </c>
      <c r="HD66" s="6">
        <f>IF(ISERROR(VLOOKUP($A66,'Import Peak'!$A$3:HD$99,212,FALSE)-VLOOKUP($A66,'Import Peak Change'!$A$106:HD$202,212,FALSE)),0,(VLOOKUP($A66,'Import Peak'!$A$3:HD$99,212,FALSE)-VLOOKUP($A66,'Import Peak Change'!$A$106:HD$202,212,FALSE)))</f>
        <v>0</v>
      </c>
      <c r="HE66" s="6">
        <f>IF(ISERROR(VLOOKUP($A66,'Import Peak'!$A$3:HE$99,213,FALSE)-VLOOKUP($A66,'Import Peak Change'!$A$106:HE$202,213,FALSE)),0,(VLOOKUP($A66,'Import Peak'!$A$3:HE$99,213,FALSE)-VLOOKUP($A66,'Import Peak Change'!$A$106:HE$202,213,FALSE)))</f>
        <v>0</v>
      </c>
      <c r="HF66" s="6">
        <f>IF(ISERROR(VLOOKUP($A66,'Import Peak'!$A$3:HF$99,214,FALSE)-VLOOKUP($A66,'Import Peak Change'!$A$106:HF$202,214,FALSE)),0,(VLOOKUP($A66,'Import Peak'!$A$3:HF$99,214,FALSE)-VLOOKUP($A66,'Import Peak Change'!$A$106:HF$202,214,FALSE)))</f>
        <v>0</v>
      </c>
      <c r="HG66" s="6">
        <f>IF(ISERROR(VLOOKUP($A66,'Import Peak'!$A$3:HG$99,215,FALSE)-VLOOKUP($A66,'Import Peak Change'!$A$106:HG$202,215,FALSE)),0,(VLOOKUP($A66,'Import Peak'!$A$3:HG$99,215,FALSE)-VLOOKUP($A66,'Import Peak Change'!$A$106:HG$202,215,FALSE)))</f>
        <v>0</v>
      </c>
      <c r="HH66" s="6">
        <f>IF(ISERROR(VLOOKUP($A66,'Import Peak'!$A$3:HH$99,216,FALSE)-VLOOKUP($A66,'Import Peak Change'!$A$106:HH$202,216,FALSE)),0,(VLOOKUP($A66,'Import Peak'!$A$3:HH$99,216,FALSE)-VLOOKUP($A66,'Import Peak Change'!$A$106:HH$202,216,FALSE)))</f>
        <v>0</v>
      </c>
      <c r="HI66" s="6">
        <f>IF(ISERROR(VLOOKUP($A66,'Import Peak'!$A$3:HI$99,217,FALSE)-VLOOKUP($A66,'Import Peak Change'!$A$106:HI$202,217,FALSE)),0,(VLOOKUP($A66,'Import Peak'!$A$3:HI$99,217,FALSE)-VLOOKUP($A66,'Import Peak Change'!$A$106:HI$202,217,FALSE)))</f>
        <v>0</v>
      </c>
      <c r="HJ66" s="6">
        <f>IF(ISERROR(VLOOKUP($A66,'Import Peak'!$A$3:HJ$99,218,FALSE)-VLOOKUP($A66,'Import Peak Change'!$A$106:HJ$202,218,FALSE)),0,(VLOOKUP($A66,'Import Peak'!$A$3:HJ$99,218,FALSE)-VLOOKUP($A66,'Import Peak Change'!$A$106:HJ$202,218,FALSE)))</f>
        <v>0</v>
      </c>
      <c r="HK66" s="6">
        <f>IF(ISERROR(VLOOKUP($A66,'Import Peak'!$A$3:HK$99,219,FALSE)-VLOOKUP($A66,'Import Peak Change'!$A$106:HK$202,219,FALSE)),0,(VLOOKUP($A66,'Import Peak'!$A$3:HK$99,219,FALSE)-VLOOKUP($A66,'Import Peak Change'!$A$106:HK$202,219,FALSE)))</f>
        <v>0</v>
      </c>
      <c r="HL66" s="6">
        <f>IF(ISERROR(VLOOKUP($A66,'Import Peak'!$A$3:HL$99,220,FALSE)-VLOOKUP($A66,'Import Peak Change'!$A$106:HL$202,220,FALSE)),0,(VLOOKUP($A66,'Import Peak'!$A$3:HL$99,220,FALSE)-VLOOKUP($A66,'Import Peak Change'!$A$106:HL$202,220,FALSE)))</f>
        <v>0</v>
      </c>
      <c r="HM66" s="6">
        <f>IF(ISERROR(VLOOKUP($A66,'Import Peak'!$A$3:HM$99,221,FALSE)-VLOOKUP($A66,'Import Peak Change'!$A$106:HM$202,221,FALSE)),0,(VLOOKUP($A66,'Import Peak'!$A$3:HM$99,221,FALSE)-VLOOKUP($A66,'Import Peak Change'!$A$106:HM$202,221,FALSE)))</f>
        <v>0</v>
      </c>
      <c r="HN66" s="6">
        <f>IF(ISERROR(VLOOKUP($A66,'Import Peak'!$A$3:HN$99,222,FALSE)-VLOOKUP($A66,'Import Peak Change'!$A$106:HN$202,222,FALSE)),0,(VLOOKUP($A66,'Import Peak'!$A$3:HN$99,222,FALSE)-VLOOKUP($A66,'Import Peak Change'!$A$106:HN$202,222,FALSE)))</f>
        <v>0</v>
      </c>
      <c r="HO66" s="6">
        <f>IF(ISERROR(VLOOKUP($A66,'Import Peak'!$A$3:HO$99,223,FALSE)-VLOOKUP($A66,'Import Peak Change'!$A$106:HO$202,223,FALSE)),0,(VLOOKUP($A66,'Import Peak'!$A$3:HO$99,223,FALSE)-VLOOKUP($A66,'Import Peak Change'!$A$106:HO$202,223,FALSE)))</f>
        <v>0</v>
      </c>
      <c r="HP66" s="6">
        <f>IF(ISERROR(VLOOKUP($A66,'Import Peak'!$A$3:HP$99,224,FALSE)-VLOOKUP($A66,'Import Peak Change'!$A$106:HP$202,224,FALSE)),0,(VLOOKUP($A66,'Import Peak'!$A$3:HP$99,224,FALSE)-VLOOKUP($A66,'Import Peak Change'!$A$106:HP$202,224,FALSE)))</f>
        <v>0</v>
      </c>
      <c r="HQ66" s="6">
        <f>IF(ISERROR(VLOOKUP($A66,'Import Peak'!$A$3:HQ$99,225,FALSE)-VLOOKUP($A66,'Import Peak Change'!$A$106:HQ$202,225,FALSE)),0,(VLOOKUP($A66,'Import Peak'!$A$3:HQ$99,225,FALSE)-VLOOKUP($A66,'Import Peak Change'!$A$106:HQ$202,225,FALSE)))</f>
        <v>0</v>
      </c>
      <c r="HR66" s="6">
        <f>IF(ISERROR(VLOOKUP($A66,'Import Peak'!$A$3:HR$99,226,FALSE)-VLOOKUP($A66,'Import Peak Change'!$A$106:HR$202,226,FALSE)),0,(VLOOKUP($A66,'Import Peak'!$A$3:HR$99,226,FALSE)-VLOOKUP($A66,'Import Peak Change'!$A$106:HR$202,226,FALSE)))</f>
        <v>0</v>
      </c>
      <c r="HS66" s="6">
        <f>IF(ISERROR(VLOOKUP($A66,'Import Peak'!$A$3:HS$99,227,FALSE)-VLOOKUP($A66,'Import Peak Change'!$A$106:HS$202,227,FALSE)),0,(VLOOKUP($A66,'Import Peak'!$A$3:HS$99,227,FALSE)-VLOOKUP($A66,'Import Peak Change'!$A$106:HS$202,227,FALSE)))</f>
        <v>0</v>
      </c>
      <c r="HT66" s="6">
        <f>IF(ISERROR(VLOOKUP($A66,'Import Peak'!$A$3:HT$99,228,FALSE)-VLOOKUP($A66,'Import Peak Change'!$A$106:HT$202,228,FALSE)),0,(VLOOKUP($A66,'Import Peak'!$A$3:HT$99,228,FALSE)-VLOOKUP($A66,'Import Peak Change'!$A$106:HT$202,228,FALSE)))</f>
        <v>0</v>
      </c>
      <c r="HU66" s="6">
        <f>IF(ISERROR(VLOOKUP($A66,'Import Peak'!$A$3:HU$99,229,FALSE)-VLOOKUP($A66,'Import Peak Change'!$A$106:HU$202,229,FALSE)),0,(VLOOKUP($A66,'Import Peak'!$A$3:HU$99,229,FALSE)-VLOOKUP($A66,'Import Peak Change'!$A$106:HU$202,229,FALSE)))</f>
        <v>0</v>
      </c>
      <c r="HV66" s="6">
        <f>IF(ISERROR(VLOOKUP($A66,'Import Peak'!$A$3:HV$99,230,FALSE)-VLOOKUP($A66,'Import Peak Change'!$A$106:HV$202,230,FALSE)),0,(VLOOKUP($A66,'Import Peak'!$A$3:HV$99,230,FALSE)-VLOOKUP($A66,'Import Peak Change'!$A$106:HV$202,230,FALSE)))</f>
        <v>0</v>
      </c>
      <c r="HW66" s="6">
        <f>IF(ISERROR(VLOOKUP($A66,'Import Peak'!$A$3:HW$99,231,FALSE)-VLOOKUP($A66,'Import Peak Change'!$A$106:HW$202,231,FALSE)),0,(VLOOKUP($A66,'Import Peak'!$A$3:HW$99,231,FALSE)-VLOOKUP($A66,'Import Peak Change'!$A$106:HW$202,231,FALSE)))</f>
        <v>0</v>
      </c>
      <c r="HX66" s="6">
        <f>IF(ISERROR(VLOOKUP($A66,'Import Peak'!$A$3:HX$99,232,FALSE)-VLOOKUP($A66,'Import Peak Change'!$A$106:HX$202,232,FALSE)),0,(VLOOKUP($A66,'Import Peak'!$A$3:HX$99,232,FALSE)-VLOOKUP($A66,'Import Peak Change'!$A$106:HX$202,232,FALSE)))</f>
        <v>0</v>
      </c>
      <c r="HY66" s="6">
        <f>IF(ISERROR(VLOOKUP($A66,'Import Peak'!$A$3:HY$99,233,FALSE)-VLOOKUP($A66,'Import Peak Change'!$A$106:HY$202,233,FALSE)),0,(VLOOKUP($A66,'Import Peak'!$A$3:HY$99,233,FALSE)-VLOOKUP($A66,'Import Peak Change'!$A$106:HY$202,233,FALSE)))</f>
        <v>0</v>
      </c>
      <c r="HZ66" s="6">
        <f>IF(ISERROR(VLOOKUP($A66,'Import Peak'!$A$3:HZ$99,234,FALSE)-VLOOKUP($A66,'Import Peak Change'!$A$106:HZ$202,234,FALSE)),0,(VLOOKUP($A66,'Import Peak'!$A$3:HZ$99,234,FALSE)-VLOOKUP($A66,'Import Peak Change'!$A$106:HZ$202,234,FALSE)))</f>
        <v>0</v>
      </c>
      <c r="IA66" s="6">
        <f>IF(ISERROR(VLOOKUP($A66,'Import Peak'!$A$3:IA$99,235,FALSE)-VLOOKUP($A66,'Import Peak Change'!$A$106:IA$202,235,FALSE)),0,(VLOOKUP($A66,'Import Peak'!$A$3:IA$99,235,FALSE)-VLOOKUP($A66,'Import Peak Change'!$A$106:IA$202,235,FALSE)))</f>
        <v>0</v>
      </c>
      <c r="IB66" s="6">
        <f>IF(ISERROR(VLOOKUP($A66,'Import Peak'!$A$3:IB$99,236,FALSE)-VLOOKUP($A66,'Import Peak Change'!$A$106:IB$202,236,FALSE)),0,(VLOOKUP($A66,'Import Peak'!$A$3:IB$99,236,FALSE)-VLOOKUP($A66,'Import Peak Change'!$A$106:IB$202,236,FALSE)))</f>
        <v>0</v>
      </c>
      <c r="IC66" s="6">
        <f>IF(ISERROR(VLOOKUP($A66,'Import Peak'!$A$3:IC$99,237,FALSE)-VLOOKUP($A66,'Import Peak Change'!$A$106:IC$202,237,FALSE)),0,(VLOOKUP($A66,'Import Peak'!$A$3:IC$99,237,FALSE)-VLOOKUP($A66,'Import Peak Change'!$A$106:IC$202,237,FALSE)))</f>
        <v>0</v>
      </c>
      <c r="ID66" s="6">
        <f>IF(ISERROR(VLOOKUP($A66,'Import Peak'!$A$3:ID$99,238,FALSE)-VLOOKUP($A66,'Import Peak Change'!$A$106:ID$202,238,FALSE)),0,(VLOOKUP($A66,'Import Peak'!$A$3:ID$99,238,FALSE)-VLOOKUP($A66,'Import Peak Change'!$A$106:ID$202,238,FALSE)))</f>
        <v>0</v>
      </c>
      <c r="IE66" s="6">
        <f>IF(ISERROR(VLOOKUP($A66,'Import Peak'!$A$3:IE$99,239,FALSE)-VLOOKUP($A66,'Import Peak Change'!$A$106:IE$202,239,FALSE)),0,(VLOOKUP($A66,'Import Peak'!$A$3:IE$99,239,FALSE)-VLOOKUP($A66,'Import Peak Change'!$A$106:IE$202,239,FALSE)))</f>
        <v>0</v>
      </c>
    </row>
    <row r="67" spans="1:239">
      <c r="A67" s="168" t="str">
        <f>IF('Import Peak'!A64=0,"",'Import Peak'!A64)</f>
        <v/>
      </c>
      <c r="B67" s="6"/>
      <c r="C67" s="6"/>
      <c r="D67" s="6"/>
      <c r="E67" s="6"/>
      <c r="F67" s="6"/>
      <c r="G67" s="6">
        <f>IF(ISERROR(VLOOKUP($A67,'Import Peak'!$A$3:G$99,7,FALSE)-VLOOKUP($A67,'Import Peak Change'!$A$106:G$202,7,FALSE)),0,(VLOOKUP($A67,'Import Peak'!$A$3:G$99,7,FALSE)-VLOOKUP($A67,'Import Peak Change'!$A$106:G$202,7,FALSE)))</f>
        <v>0</v>
      </c>
      <c r="H67" s="6">
        <f>IF(ISERROR(VLOOKUP($A67,'Import Peak'!$A$3:H$99,8,FALSE)-VLOOKUP($A67,'Import Peak Change'!$A$106:H$202,8,FALSE)),0,(VLOOKUP($A67,'Import Peak'!$A$3:H$99,8,FALSE)-VLOOKUP($A67,'Import Peak Change'!$A$106:H$202,8,FALSE)))</f>
        <v>0</v>
      </c>
      <c r="I67" s="6">
        <f>IF(ISERROR(VLOOKUP($A67,'Import Peak'!$A$3:I$99,9,FALSE)-VLOOKUP($A67,'Import Peak Change'!$A$106:I$202,9,FALSE)),0,(VLOOKUP($A67,'Import Peak'!$A$3:I$99,9,FALSE)-VLOOKUP($A67,'Import Peak Change'!$A$106:I$202,9,FALSE)))</f>
        <v>0</v>
      </c>
      <c r="J67" s="6">
        <f>IF(ISERROR(VLOOKUP($A67,'Import Peak'!$A$3:J$99,10,FALSE)-VLOOKUP($A67,'Import Peak Change'!$A$106:J$202,10,FALSE)),0,(VLOOKUP($A67,'Import Peak'!$A$3:J$99,10,FALSE)-VLOOKUP($A67,'Import Peak Change'!$A$106:J$202,10,FALSE)))</f>
        <v>0</v>
      </c>
      <c r="K67" s="6">
        <f>IF(ISERROR(VLOOKUP($A67,'Import Peak'!$A$3:K$99,11,FALSE)-VLOOKUP($A67,'Import Peak Change'!$A$106:K$202,11,FALSE)),0,(VLOOKUP($A67,'Import Peak'!$A$3:K$99,11,FALSE)-VLOOKUP($A67,'Import Peak Change'!$A$106:K$202,11,FALSE)))</f>
        <v>0</v>
      </c>
      <c r="L67" s="6">
        <f>IF(ISERROR(VLOOKUP($A67,'Import Peak'!$A$3:L$99,12,FALSE)-VLOOKUP($A67,'Import Peak Change'!$A$106:L$202,12,FALSE)),0,(VLOOKUP($A67,'Import Peak'!$A$3:L$99,12,FALSE)-VLOOKUP($A67,'Import Peak Change'!$A$106:L$202,12,FALSE)))</f>
        <v>0</v>
      </c>
      <c r="M67" s="6">
        <f>IF(ISERROR(VLOOKUP($A67,'Import Peak'!$A$3:M$99,13,FALSE)-VLOOKUP($A67,'Import Peak Change'!$A$106:M$202,13,FALSE)),0,(VLOOKUP($A67,'Import Peak'!$A$3:M$99,13,FALSE)-VLOOKUP($A67,'Import Peak Change'!$A$106:M$202,13,FALSE)))</f>
        <v>0</v>
      </c>
      <c r="N67" s="6">
        <f>IF(ISERROR(VLOOKUP($A67,'Import Peak'!$A$3:N$99,14,FALSE)-VLOOKUP($A67,'Import Peak Change'!$A$106:N$202,14,FALSE)),0,(VLOOKUP($A67,'Import Peak'!$A$3:N$99,14,FALSE)-VLOOKUP($A67,'Import Peak Change'!$A$106:N$202,14,FALSE)))</f>
        <v>0</v>
      </c>
      <c r="O67" s="6">
        <f>IF(ISERROR(VLOOKUP($A67,'Import Peak'!$A$3:O$99,15,FALSE)-VLOOKUP($A67,'Import Peak Change'!$A$106:O$202,15,FALSE)),0,(VLOOKUP($A67,'Import Peak'!$A$3:O$99,15,FALSE)-VLOOKUP($A67,'Import Peak Change'!$A$106:O$202,15,FALSE)))</f>
        <v>0</v>
      </c>
      <c r="P67" s="6">
        <f>IF(ISERROR(VLOOKUP($A67,'Import Peak'!$A$3:P$99,16,FALSE)-VLOOKUP($A67,'Import Peak Change'!$A$106:P$202,16,FALSE)),0,(VLOOKUP($A67,'Import Peak'!$A$3:P$99,16,FALSE)-VLOOKUP($A67,'Import Peak Change'!$A$106:P$202,16,FALSE)))</f>
        <v>0</v>
      </c>
      <c r="Q67" s="6">
        <f>IF(ISERROR(VLOOKUP($A67,'Import Peak'!$A$3:Q$99,17,FALSE)-VLOOKUP($A67,'Import Peak Change'!$A$106:Q$202,17,FALSE)),0,(VLOOKUP($A67,'Import Peak'!$A$3:Q$99,17,FALSE)-VLOOKUP($A67,'Import Peak Change'!$A$106:Q$202,17,FALSE)))</f>
        <v>0</v>
      </c>
      <c r="R67" s="6">
        <f>IF(ISERROR(VLOOKUP($A67,'Import Peak'!$A$3:R$99,18,FALSE)-VLOOKUP($A67,'Import Peak Change'!$A$106:R$202,18,FALSE)),0,(VLOOKUP($A67,'Import Peak'!$A$3:R$99,18,FALSE)-VLOOKUP($A67,'Import Peak Change'!$A$106:R$202,18,FALSE)))</f>
        <v>0</v>
      </c>
      <c r="S67" s="6">
        <f>IF(ISERROR(VLOOKUP($A67,'Import Peak'!$A$3:S$99,19,FALSE)-VLOOKUP($A67,'Import Peak Change'!$A$106:S$202,19,FALSE)),0,(VLOOKUP($A67,'Import Peak'!$A$3:S$99,19,FALSE)-VLOOKUP($A67,'Import Peak Change'!$A$106:S$202,19,FALSE)))</f>
        <v>0</v>
      </c>
      <c r="T67" s="6">
        <f>IF(ISERROR(VLOOKUP($A67,'Import Peak'!$A$3:T$99,20,FALSE)-VLOOKUP($A67,'Import Peak Change'!$A$106:T$202,20,FALSE)),0,(VLOOKUP($A67,'Import Peak'!$A$3:T$99,20,FALSE)-VLOOKUP($A67,'Import Peak Change'!$A$106:T$202,20,FALSE)))</f>
        <v>0</v>
      </c>
      <c r="U67" s="6">
        <f>IF(ISERROR(VLOOKUP($A67,'Import Peak'!$A$3:U$99,21,FALSE)-VLOOKUP($A67,'Import Peak Change'!$A$106:U$202,21,FALSE)),0,(VLOOKUP($A67,'Import Peak'!$A$3:U$99,21,FALSE)-VLOOKUP($A67,'Import Peak Change'!$A$106:U$202,21,FALSE)))</f>
        <v>0</v>
      </c>
      <c r="V67" s="6">
        <f>IF(ISERROR(VLOOKUP($A67,'Import Peak'!$A$3:V$99,22,FALSE)-VLOOKUP($A67,'Import Peak Change'!$A$106:V$202,22,FALSE)),0,(VLOOKUP($A67,'Import Peak'!$A$3:V$99,22,FALSE)-VLOOKUP($A67,'Import Peak Change'!$A$106:V$202,22,FALSE)))</f>
        <v>0</v>
      </c>
      <c r="W67" s="6">
        <f>IF(ISERROR(VLOOKUP($A67,'Import Peak'!$A$3:W$99,23,FALSE)-VLOOKUP($A67,'Import Peak Change'!$A$106:W$202,23,FALSE)),0,(VLOOKUP($A67,'Import Peak'!$A$3:W$99,23,FALSE)-VLOOKUP($A67,'Import Peak Change'!$A$106:W$202,23,FALSE)))</f>
        <v>0</v>
      </c>
      <c r="X67" s="6">
        <f>IF(ISERROR(VLOOKUP($A67,'Import Peak'!$A$3:X$99,24,FALSE)-VLOOKUP($A67,'Import Peak Change'!$A$106:X$202,24,FALSE)),0,(VLOOKUP($A67,'Import Peak'!$A$3:X$99,24,FALSE)-VLOOKUP($A67,'Import Peak Change'!$A$106:X$202,24,FALSE)))</f>
        <v>0</v>
      </c>
      <c r="Y67" s="6">
        <f>IF(ISERROR(VLOOKUP($A67,'Import Peak'!$A$3:Y$99,25,FALSE)-VLOOKUP($A67,'Import Peak Change'!$A$106:Y$202,25,FALSE)),0,(VLOOKUP($A67,'Import Peak'!$A$3:Y$99,25,FALSE)-VLOOKUP($A67,'Import Peak Change'!$A$106:Y$202,25,FALSE)))</f>
        <v>0</v>
      </c>
      <c r="Z67" s="6">
        <f>IF(ISERROR(VLOOKUP($A67,'Import Peak'!$A$3:Z$99,26,FALSE)-VLOOKUP($A67,'Import Peak Change'!$A$106:Z$202,26,FALSE)),0,(VLOOKUP($A67,'Import Peak'!$A$3:Z$99,26,FALSE)-VLOOKUP($A67,'Import Peak Change'!$A$106:Z$202,26,FALSE)))</f>
        <v>0</v>
      </c>
      <c r="AA67" s="6">
        <f>IF(ISERROR(VLOOKUP($A67,'Import Peak'!$A$3:AA$99,27,FALSE)-VLOOKUP($A67,'Import Peak Change'!$A$106:AA$202,27,FALSE)),0,(VLOOKUP($A67,'Import Peak'!$A$3:AA$99,27,FALSE)-VLOOKUP($A67,'Import Peak Change'!$A$106:AA$202,27,FALSE)))</f>
        <v>0</v>
      </c>
      <c r="AB67" s="6">
        <f>IF(ISERROR(VLOOKUP($A67,'Import Peak'!$A$3:AB$99,28,FALSE)-VLOOKUP($A67,'Import Peak Change'!$A$106:AB$202,28,FALSE)),0,(VLOOKUP($A67,'Import Peak'!$A$3:AB$99,28,FALSE)-VLOOKUP($A67,'Import Peak Change'!$A$106:AB$202,28,FALSE)))</f>
        <v>0</v>
      </c>
      <c r="AC67" s="6">
        <f>IF(ISERROR(VLOOKUP($A67,'Import Peak'!$A$3:AC$99,29,FALSE)-VLOOKUP($A67,'Import Peak Change'!$A$106:AC$202,29,FALSE)),0,(VLOOKUP($A67,'Import Peak'!$A$3:AC$99,29,FALSE)-VLOOKUP($A67,'Import Peak Change'!$A$106:AC$202,29,FALSE)))</f>
        <v>0</v>
      </c>
      <c r="AD67" s="6">
        <f>IF(ISERROR(VLOOKUP($A67,'Import Peak'!$A$3:AD$99,30,FALSE)-VLOOKUP($A67,'Import Peak Change'!$A$106:AD$202,30,FALSE)),0,(VLOOKUP($A67,'Import Peak'!$A$3:AD$99,30,FALSE)-VLOOKUP($A67,'Import Peak Change'!$A$106:AD$202,30,FALSE)))</f>
        <v>0</v>
      </c>
      <c r="AE67" s="6">
        <f>IF(ISERROR(VLOOKUP($A67,'Import Peak'!$A$3:AE$99,31,FALSE)-VLOOKUP($A67,'Import Peak Change'!$A$106:AE$202,31,FALSE)),0,(VLOOKUP($A67,'Import Peak'!$A$3:AE$99,31,FALSE)-VLOOKUP($A67,'Import Peak Change'!$A$106:AE$202,31,FALSE)))</f>
        <v>0</v>
      </c>
      <c r="AF67" s="6">
        <f>IF(ISERROR(VLOOKUP($A67,'Import Peak'!$A$3:AF$99,32,FALSE)-VLOOKUP($A67,'Import Peak Change'!$A$106:AF$202,32,FALSE)),0,(VLOOKUP($A67,'Import Peak'!$A$3:AF$99,32,FALSE)-VLOOKUP($A67,'Import Peak Change'!$A$106:AF$202,32,FALSE)))</f>
        <v>0</v>
      </c>
      <c r="AG67" s="6">
        <f>IF(ISERROR(VLOOKUP($A67,'Import Peak'!$A$3:AG$99,33,FALSE)-VLOOKUP($A67,'Import Peak Change'!$A$106:AG$202,33,FALSE)),0,(VLOOKUP($A67,'Import Peak'!$A$3:AG$99,33,FALSE)-VLOOKUP($A67,'Import Peak Change'!$A$106:AG$202,33,FALSE)))</f>
        <v>0</v>
      </c>
      <c r="AH67" s="6">
        <f>IF(ISERROR(VLOOKUP($A67,'Import Peak'!$A$3:AH$99,34,FALSE)-VLOOKUP($A67,'Import Peak Change'!$A$106:AH$202,34,FALSE)),0,(VLOOKUP($A67,'Import Peak'!$A$3:AH$99,34,FALSE)-VLOOKUP($A67,'Import Peak Change'!$A$106:AH$202,34,FALSE)))</f>
        <v>0</v>
      </c>
      <c r="AI67" s="6">
        <f>IF(ISERROR(VLOOKUP($A67,'Import Peak'!$A$3:AI$99,35,FALSE)-VLOOKUP($A67,'Import Peak Change'!$A$106:AI$202,35,FALSE)),0,(VLOOKUP($A67,'Import Peak'!$A$3:AI$99,35,FALSE)-VLOOKUP($A67,'Import Peak Change'!$A$106:AI$202,35,FALSE)))</f>
        <v>0</v>
      </c>
      <c r="AJ67" s="6">
        <f>IF(ISERROR(VLOOKUP($A67,'Import Peak'!$A$3:AJ$99,36,FALSE)-VLOOKUP($A67,'Import Peak Change'!$A$106:AJ$202,36,FALSE)),0,(VLOOKUP($A67,'Import Peak'!$A$3:AJ$99,36,FALSE)-VLOOKUP($A67,'Import Peak Change'!$A$106:AJ$202,36,FALSE)))</f>
        <v>0</v>
      </c>
      <c r="AK67" s="6">
        <f>IF(ISERROR(VLOOKUP($A67,'Import Peak'!$A$3:AK$99,37,FALSE)-VLOOKUP($A67,'Import Peak Change'!$A$106:AK$202,37,FALSE)),0,(VLOOKUP($A67,'Import Peak'!$A$3:AK$99,37,FALSE)-VLOOKUP($A67,'Import Peak Change'!$A$106:AK$202,37,FALSE)))</f>
        <v>0</v>
      </c>
      <c r="AL67" s="6">
        <f>IF(ISERROR(VLOOKUP($A67,'Import Peak'!$A$3:AL$99,38,FALSE)-VLOOKUP($A67,'Import Peak Change'!$A$106:AL$202,38,FALSE)),0,(VLOOKUP($A67,'Import Peak'!$A$3:AL$99,38,FALSE)-VLOOKUP($A67,'Import Peak Change'!$A$106:AL$202,38,FALSE)))</f>
        <v>0</v>
      </c>
      <c r="AM67" s="6">
        <f>IF(ISERROR(VLOOKUP($A67,'Import Peak'!$A$3:AM$99,39,FALSE)-VLOOKUP($A67,'Import Peak Change'!$A$106:AM$202,39,FALSE)),0,(VLOOKUP($A67,'Import Peak'!$A$3:AM$99,39,FALSE)-VLOOKUP($A67,'Import Peak Change'!$A$106:AM$202,39,FALSE)))</f>
        <v>0</v>
      </c>
      <c r="AN67" s="6">
        <f>IF(ISERROR(VLOOKUP($A67,'Import Peak'!$A$3:AN$99,40,FALSE)-VLOOKUP($A67,'Import Peak Change'!$A$106:AN$202,40,FALSE)),0,(VLOOKUP($A67,'Import Peak'!$A$3:AN$99,40,FALSE)-VLOOKUP($A67,'Import Peak Change'!$A$106:AN$202,40,FALSE)))</f>
        <v>0</v>
      </c>
      <c r="AO67" s="6">
        <f>IF(ISERROR(VLOOKUP($A67,'Import Peak'!$A$3:AO$99,41,FALSE)-VLOOKUP($A67,'Import Peak Change'!$A$106:AO$202,41,FALSE)),0,(VLOOKUP($A67,'Import Peak'!$A$3:AO$99,41,FALSE)-VLOOKUP($A67,'Import Peak Change'!$A$106:AO$202,41,FALSE)))</f>
        <v>0</v>
      </c>
      <c r="AP67" s="6">
        <f>IF(ISERROR(VLOOKUP($A67,'Import Peak'!$A$3:AP$99,42,FALSE)-VLOOKUP($A67,'Import Peak Change'!$A$106:AP$202,42,FALSE)),0,(VLOOKUP($A67,'Import Peak'!$A$3:AP$99,42,FALSE)-VLOOKUP($A67,'Import Peak Change'!$A$106:AP$202,42,FALSE)))</f>
        <v>0</v>
      </c>
      <c r="AQ67" s="6">
        <f>IF(ISERROR(VLOOKUP($A67,'Import Peak'!$A$3:AQ$99,43,FALSE)-VLOOKUP($A67,'Import Peak Change'!$A$106:AQ$202,43,FALSE)),0,(VLOOKUP($A67,'Import Peak'!$A$3:AQ$99,43,FALSE)-VLOOKUP($A67,'Import Peak Change'!$A$106:AQ$202,43,FALSE)))</f>
        <v>0</v>
      </c>
      <c r="AR67" s="6">
        <f>IF(ISERROR(VLOOKUP($A67,'Import Peak'!$A$3:AR$99,44,FALSE)-VLOOKUP($A67,'Import Peak Change'!$A$106:AR$202,44,FALSE)),0,(VLOOKUP($A67,'Import Peak'!$A$3:AR$99,44,FALSE)-VLOOKUP($A67,'Import Peak Change'!$A$106:AR$202,44,FALSE)))</f>
        <v>0</v>
      </c>
      <c r="AS67" s="6">
        <f>IF(ISERROR(VLOOKUP($A67,'Import Peak'!$A$3:AS$99,45,FALSE)-VLOOKUP($A67,'Import Peak Change'!$A$106:AS$202,45,FALSE)),0,(VLOOKUP($A67,'Import Peak'!$A$3:AS$99,45,FALSE)-VLOOKUP($A67,'Import Peak Change'!$A$106:AS$202,45,FALSE)))</f>
        <v>0</v>
      </c>
      <c r="AT67" s="6">
        <f>IF(ISERROR(VLOOKUP($A67,'Import Peak'!$A$3:AT$99,46,FALSE)-VLOOKUP($A67,'Import Peak Change'!$A$106:AT$202,46,FALSE)),0,(VLOOKUP($A67,'Import Peak'!$A$3:AT$99,46,FALSE)-VLOOKUP($A67,'Import Peak Change'!$A$106:AT$202,46,FALSE)))</f>
        <v>0</v>
      </c>
      <c r="AU67" s="6">
        <f>IF(ISERROR(VLOOKUP($A67,'Import Peak'!$A$3:AU$99,47,FALSE)-VLOOKUP($A67,'Import Peak Change'!$A$106:AU$202,47,FALSE)),0,(VLOOKUP($A67,'Import Peak'!$A$3:AU$99,47,FALSE)-VLOOKUP($A67,'Import Peak Change'!$A$106:AU$202,47,FALSE)))</f>
        <v>0</v>
      </c>
      <c r="AV67" s="6">
        <f>IF(ISERROR(VLOOKUP($A67,'Import Peak'!$A$3:AV$99,48,FALSE)-VLOOKUP($A67,'Import Peak Change'!$A$106:AV$202,48,FALSE)),0,(VLOOKUP($A67,'Import Peak'!$A$3:AV$99,48,FALSE)-VLOOKUP($A67,'Import Peak Change'!$A$106:AV$202,48,FALSE)))</f>
        <v>0</v>
      </c>
      <c r="AW67" s="6">
        <f>IF(ISERROR(VLOOKUP($A67,'Import Peak'!$A$3:AW$99,49,FALSE)-VLOOKUP($A67,'Import Peak Change'!$A$106:AW$202,49,FALSE)),0,(VLOOKUP($A67,'Import Peak'!$A$3:AW$99,49,FALSE)-VLOOKUP($A67,'Import Peak Change'!$A$106:AW$202,49,FALSE)))</f>
        <v>0</v>
      </c>
      <c r="AX67" s="6">
        <f>IF(ISERROR(VLOOKUP($A67,'Import Peak'!$A$3:AX$99,50,FALSE)-VLOOKUP($A67,'Import Peak Change'!$A$106:AX$202,50,FALSE)),0,(VLOOKUP($A67,'Import Peak'!$A$3:AX$99,50,FALSE)-VLOOKUP($A67,'Import Peak Change'!$A$106:AX$202,50,FALSE)))</f>
        <v>0</v>
      </c>
      <c r="AY67" s="6">
        <f>IF(ISERROR(VLOOKUP($A67,'Import Peak'!$A$3:AY$99,51,FALSE)-VLOOKUP($A67,'Import Peak Change'!$A$106:AY$202,51,FALSE)),0,(VLOOKUP($A67,'Import Peak'!$A$3:AY$99,51,FALSE)-VLOOKUP($A67,'Import Peak Change'!$A$106:AY$202,51,FALSE)))</f>
        <v>0</v>
      </c>
      <c r="AZ67" s="6">
        <f>IF(ISERROR(VLOOKUP($A67,'Import Peak'!$A$3:AZ$99,52,FALSE)-VLOOKUP($A67,'Import Peak Change'!$A$106:AZ$202,52,FALSE)),0,(VLOOKUP($A67,'Import Peak'!$A$3:AZ$99,52,FALSE)-VLOOKUP($A67,'Import Peak Change'!$A$106:AZ$202,52,FALSE)))</f>
        <v>0</v>
      </c>
      <c r="BA67" s="6">
        <f>IF(ISERROR(VLOOKUP($A67,'Import Peak'!$A$3:BA$99,53,FALSE)-VLOOKUP($A67,'Import Peak Change'!$A$106:BA$202,53,FALSE)),0,(VLOOKUP($A67,'Import Peak'!$A$3:BA$99,53,FALSE)-VLOOKUP($A67,'Import Peak Change'!$A$106:BA$202,53,FALSE)))</f>
        <v>0</v>
      </c>
      <c r="BB67" s="6">
        <f>IF(ISERROR(VLOOKUP($A67,'Import Peak'!$A$3:BB$99,54,FALSE)-VLOOKUP($A67,'Import Peak Change'!$A$106:BB$202,54,FALSE)),0,(VLOOKUP($A67,'Import Peak'!$A$3:BB$99,54,FALSE)-VLOOKUP($A67,'Import Peak Change'!$A$106:BB$202,54,FALSE)))</f>
        <v>0</v>
      </c>
      <c r="BC67" s="6">
        <f>IF(ISERROR(VLOOKUP($A67,'Import Peak'!$A$3:BC$99,55,FALSE)-VLOOKUP($A67,'Import Peak Change'!$A$106:BC$202,55,FALSE)),0,(VLOOKUP($A67,'Import Peak'!$A$3:BC$99,55,FALSE)-VLOOKUP($A67,'Import Peak Change'!$A$106:BC$202,55,FALSE)))</f>
        <v>0</v>
      </c>
      <c r="BD67" s="6">
        <f>IF(ISERROR(VLOOKUP($A67,'Import Peak'!$A$3:BD$99,56,FALSE)-VLOOKUP($A67,'Import Peak Change'!$A$106:BD$202,56,FALSE)),0,(VLOOKUP($A67,'Import Peak'!$A$3:BD$99,56,FALSE)-VLOOKUP($A67,'Import Peak Change'!$A$106:BD$202,56,FALSE)))</f>
        <v>0</v>
      </c>
      <c r="BE67" s="6">
        <f>IF(ISERROR(VLOOKUP($A67,'Import Peak'!$A$3:BE$99,57,FALSE)-VLOOKUP($A67,'Import Peak Change'!$A$106:BE$202,57,FALSE)),0,(VLOOKUP($A67,'Import Peak'!$A$3:BE$99,57,FALSE)-VLOOKUP($A67,'Import Peak Change'!$A$106:BE$202,57,FALSE)))</f>
        <v>0</v>
      </c>
      <c r="BF67" s="6">
        <f>IF(ISERROR(VLOOKUP($A67,'Import Peak'!$A$3:BF$99,58,FALSE)-VLOOKUP($A67,'Import Peak Change'!$A$106:BF$202,58,FALSE)),0,(VLOOKUP($A67,'Import Peak'!$A$3:BF$99,58,FALSE)-VLOOKUP($A67,'Import Peak Change'!$A$106:BF$202,58,FALSE)))</f>
        <v>0</v>
      </c>
      <c r="BG67" s="6">
        <f>IF(ISERROR(VLOOKUP($A67,'Import Peak'!$A$3:BG$99,59,FALSE)-VLOOKUP($A67,'Import Peak Change'!$A$106:BG$202,59,FALSE)),0,(VLOOKUP($A67,'Import Peak'!$A$3:BG$99,59,FALSE)-VLOOKUP($A67,'Import Peak Change'!$A$106:BG$202,59,FALSE)))</f>
        <v>0</v>
      </c>
      <c r="BH67" s="6">
        <f>IF(ISERROR(VLOOKUP($A67,'Import Peak'!$A$3:BH$99,60,FALSE)-VLOOKUP($A67,'Import Peak Change'!$A$106:BH$202,60,FALSE)),0,(VLOOKUP($A67,'Import Peak'!$A$3:BH$99,60,FALSE)-VLOOKUP($A67,'Import Peak Change'!$A$106:BH$202,60,FALSE)))</f>
        <v>0</v>
      </c>
      <c r="BI67" s="6">
        <f>IF(ISERROR(VLOOKUP($A67,'Import Peak'!$A$3:BI$99,61,FALSE)-VLOOKUP($A67,'Import Peak Change'!$A$106:BI$202,61,FALSE)),0,(VLOOKUP($A67,'Import Peak'!$A$3:BI$99,61,FALSE)-VLOOKUP($A67,'Import Peak Change'!$A$106:BI$202,61,FALSE)))</f>
        <v>0</v>
      </c>
      <c r="BJ67" s="6">
        <f>IF(ISERROR(VLOOKUP($A67,'Import Peak'!$A$3:BJ$99,62,FALSE)-VLOOKUP($A67,'Import Peak Change'!$A$106:BJ$202,62,FALSE)),0,(VLOOKUP($A67,'Import Peak'!$A$3:BJ$99,62,FALSE)-VLOOKUP($A67,'Import Peak Change'!$A$106:BJ$202,62,FALSE)))</f>
        <v>0</v>
      </c>
      <c r="BK67" s="6">
        <f>IF(ISERROR(VLOOKUP($A67,'Import Peak'!$A$3:BK$99,63,FALSE)-VLOOKUP($A67,'Import Peak Change'!$A$106:BK$202,63,FALSE)),0,(VLOOKUP($A67,'Import Peak'!$A$3:BK$99,63,FALSE)-VLOOKUP($A67,'Import Peak Change'!$A$106:BK$202,63,FALSE)))</f>
        <v>0</v>
      </c>
      <c r="BL67" s="6">
        <f>IF(ISERROR(VLOOKUP($A67,'Import Peak'!$A$3:BL$99,64,FALSE)-VLOOKUP($A67,'Import Peak Change'!$A$106:BL$202,64,FALSE)),0,(VLOOKUP($A67,'Import Peak'!$A$3:BL$99,64,FALSE)-VLOOKUP($A67,'Import Peak Change'!$A$106:BL$202,64,FALSE)))</f>
        <v>0</v>
      </c>
      <c r="BM67" s="6">
        <f>IF(ISERROR(VLOOKUP($A67,'Import Peak'!$A$3:BM$99,65,FALSE)-VLOOKUP($A67,'Import Peak Change'!$A$106:BM$202,65,FALSE)),0,(VLOOKUP($A67,'Import Peak'!$A$3:BM$99,65,FALSE)-VLOOKUP($A67,'Import Peak Change'!$A$106:BM$202,65,FALSE)))</f>
        <v>0</v>
      </c>
      <c r="BN67" s="6">
        <f>IF(ISERROR(VLOOKUP($A67,'Import Peak'!$A$3:BN$99,66,FALSE)-VLOOKUP($A67,'Import Peak Change'!$A$106:BN$202,66,FALSE)),0,(VLOOKUP($A67,'Import Peak'!$A$3:BN$99,66,FALSE)-VLOOKUP($A67,'Import Peak Change'!$A$106:BN$202,66,FALSE)))</f>
        <v>0</v>
      </c>
      <c r="BO67" s="6">
        <f>IF(ISERROR(VLOOKUP($A67,'Import Peak'!$A$3:BO$99,67,FALSE)-VLOOKUP($A67,'Import Peak Change'!$A$106:BO$202,67,FALSE)),0,(VLOOKUP($A67,'Import Peak'!$A$3:BO$99,67,FALSE)-VLOOKUP($A67,'Import Peak Change'!$A$106:BO$202,67,FALSE)))</f>
        <v>0</v>
      </c>
      <c r="BP67" s="6">
        <f>IF(ISERROR(VLOOKUP($A67,'Import Peak'!$A$3:BP$99,68,FALSE)-VLOOKUP($A67,'Import Peak Change'!$A$106:BP$202,68,FALSE)),0,(VLOOKUP($A67,'Import Peak'!$A$3:BP$99,68,FALSE)-VLOOKUP($A67,'Import Peak Change'!$A$106:BP$202,68,FALSE)))</f>
        <v>0</v>
      </c>
      <c r="BQ67" s="6">
        <f>IF(ISERROR(VLOOKUP($A67,'Import Peak'!$A$3:BQ$99,69,FALSE)-VLOOKUP($A67,'Import Peak Change'!$A$106:BQ$202,69,FALSE)),0,(VLOOKUP($A67,'Import Peak'!$A$3:BQ$99,69,FALSE)-VLOOKUP($A67,'Import Peak Change'!$A$106:BQ$202,69,FALSE)))</f>
        <v>0</v>
      </c>
      <c r="BR67" s="6">
        <f>IF(ISERROR(VLOOKUP($A67,'Import Peak'!$A$3:BR$99,70,FALSE)-VLOOKUP($A67,'Import Peak Change'!$A$106:BR$202,70,FALSE)),0,(VLOOKUP($A67,'Import Peak'!$A$3:BR$99,70,FALSE)-VLOOKUP($A67,'Import Peak Change'!$A$106:BR$202,70,FALSE)))</f>
        <v>0</v>
      </c>
      <c r="BS67" s="6">
        <f>IF(ISERROR(VLOOKUP($A67,'Import Peak'!$A$3:BS$99,71,FALSE)-VLOOKUP($A67,'Import Peak Change'!$A$106:BS$202,71,FALSE)),0,(VLOOKUP($A67,'Import Peak'!$A$3:BS$99,71,FALSE)-VLOOKUP($A67,'Import Peak Change'!$A$106:BS$202,71,FALSE)))</f>
        <v>0</v>
      </c>
      <c r="BT67" s="6">
        <f>IF(ISERROR(VLOOKUP($A67,'Import Peak'!$A$3:BT$99,72,FALSE)-VLOOKUP($A67,'Import Peak Change'!$A$106:BT$202,72,FALSE)),0,(VLOOKUP($A67,'Import Peak'!$A$3:BT$99,72,FALSE)-VLOOKUP($A67,'Import Peak Change'!$A$106:BT$202,72,FALSE)))</f>
        <v>0</v>
      </c>
      <c r="BU67" s="6">
        <f>IF(ISERROR(VLOOKUP($A67,'Import Peak'!$A$3:BU$99,73,FALSE)-VLOOKUP($A67,'Import Peak Change'!$A$106:BU$202,73,FALSE)),0,(VLOOKUP($A67,'Import Peak'!$A$3:BU$99,73,FALSE)-VLOOKUP($A67,'Import Peak Change'!$A$106:BU$202,73,FALSE)))</f>
        <v>0</v>
      </c>
      <c r="BV67" s="6">
        <f>IF(ISERROR(VLOOKUP($A67,'Import Peak'!$A$3:BV$99,74,FALSE)-VLOOKUP($A67,'Import Peak Change'!$A$106:BV$202,74,FALSE)),0,(VLOOKUP($A67,'Import Peak'!$A$3:BV$99,74,FALSE)-VLOOKUP($A67,'Import Peak Change'!$A$106:BV$202,74,FALSE)))</f>
        <v>0</v>
      </c>
      <c r="BW67" s="6">
        <f>IF(ISERROR(VLOOKUP($A67,'Import Peak'!$A$3:BW$99,75,FALSE)-VLOOKUP($A67,'Import Peak Change'!$A$106:BW$202,75,FALSE)),0,(VLOOKUP($A67,'Import Peak'!$A$3:BW$99,75,FALSE)-VLOOKUP($A67,'Import Peak Change'!$A$106:BW$202,75,FALSE)))</f>
        <v>0</v>
      </c>
      <c r="BX67" s="6">
        <f>IF(ISERROR(VLOOKUP($A67,'Import Peak'!$A$3:BX$99,76,FALSE)-VLOOKUP($A67,'Import Peak Change'!$A$106:BX$202,76,FALSE)),0,(VLOOKUP($A67,'Import Peak'!$A$3:BX$99,76,FALSE)-VLOOKUP($A67,'Import Peak Change'!$A$106:BX$202,76,FALSE)))</f>
        <v>0</v>
      </c>
      <c r="BY67" s="6">
        <f>IF(ISERROR(VLOOKUP($A67,'Import Peak'!$A$3:BY$99,77,FALSE)-VLOOKUP($A67,'Import Peak Change'!$A$106:BY$202,77,FALSE)),0,(VLOOKUP($A67,'Import Peak'!$A$3:BY$99,77,FALSE)-VLOOKUP($A67,'Import Peak Change'!$A$106:BY$202,77,FALSE)))</f>
        <v>0</v>
      </c>
      <c r="BZ67" s="6">
        <f>IF(ISERROR(VLOOKUP($A67,'Import Peak'!$A$3:BZ$99,78,FALSE)-VLOOKUP($A67,'Import Peak Change'!$A$106:BZ$202,78,FALSE)),0,(VLOOKUP($A67,'Import Peak'!$A$3:BZ$99,78,FALSE)-VLOOKUP($A67,'Import Peak Change'!$A$106:BZ$202,78,FALSE)))</f>
        <v>0</v>
      </c>
      <c r="CA67" s="6">
        <f>IF(ISERROR(VLOOKUP($A67,'Import Peak'!$A$3:CA$99,79,FALSE)-VLOOKUP($A67,'Import Peak Change'!$A$106:CA$202,79,FALSE)),0,(VLOOKUP($A67,'Import Peak'!$A$3:CA$99,79,FALSE)-VLOOKUP($A67,'Import Peak Change'!$A$106:CA$202,79,FALSE)))</f>
        <v>0</v>
      </c>
      <c r="CB67" s="6">
        <f>IF(ISERROR(VLOOKUP($A67,'Import Peak'!$A$3:CB$99,80,FALSE)-VLOOKUP($A67,'Import Peak Change'!$A$106:CB$202,80,FALSE)),0,(VLOOKUP($A67,'Import Peak'!$A$3:CB$99,80,FALSE)-VLOOKUP($A67,'Import Peak Change'!$A$106:CB$202,80,FALSE)))</f>
        <v>0</v>
      </c>
      <c r="CC67" s="6">
        <f>IF(ISERROR(VLOOKUP($A67,'Import Peak'!$A$3:CC$99,81,FALSE)-VLOOKUP($A67,'Import Peak Change'!$A$106:CC$202,81,FALSE)),0,(VLOOKUP($A67,'Import Peak'!$A$3:CC$99,81,FALSE)-VLOOKUP($A67,'Import Peak Change'!$A$106:CC$202,81,FALSE)))</f>
        <v>0</v>
      </c>
      <c r="CD67" s="6">
        <f>IF(ISERROR(VLOOKUP($A67,'Import Peak'!$A$3:CD$99,82,FALSE)-VLOOKUP($A67,'Import Peak Change'!$A$106:CD$202,82,FALSE)),0,(VLOOKUP($A67,'Import Peak'!$A$3:CD$99,82,FALSE)-VLOOKUP($A67,'Import Peak Change'!$A$106:CD$202,82,FALSE)))</f>
        <v>0</v>
      </c>
      <c r="CE67" s="6">
        <f>IF(ISERROR(VLOOKUP($A67,'Import Peak'!$A$3:CE$99,83,FALSE)-VLOOKUP($A67,'Import Peak Change'!$A$106:CE$202,83,FALSE)),0,(VLOOKUP($A67,'Import Peak'!$A$3:CE$99,83,FALSE)-VLOOKUP($A67,'Import Peak Change'!$A$106:CE$202,83,FALSE)))</f>
        <v>0</v>
      </c>
      <c r="CF67" s="6">
        <f>IF(ISERROR(VLOOKUP($A67,'Import Peak'!$A$3:CF$99,84,FALSE)-VLOOKUP($A67,'Import Peak Change'!$A$106:CF$202,84,FALSE)),0,(VLOOKUP($A67,'Import Peak'!$A$3:CF$99,84,FALSE)-VLOOKUP($A67,'Import Peak Change'!$A$106:CF$202,84,FALSE)))</f>
        <v>0</v>
      </c>
      <c r="CG67" s="6">
        <f>IF(ISERROR(VLOOKUP($A67,'Import Peak'!$A$3:CG$99,85,FALSE)-VLOOKUP($A67,'Import Peak Change'!$A$106:CG$202,85,FALSE)),0,(VLOOKUP($A67,'Import Peak'!$A$3:CG$99,85,FALSE)-VLOOKUP($A67,'Import Peak Change'!$A$106:CG$202,85,FALSE)))</f>
        <v>0</v>
      </c>
      <c r="CH67" s="6">
        <f>IF(ISERROR(VLOOKUP($A67,'Import Peak'!$A$3:CH$99,86,FALSE)-VLOOKUP($A67,'Import Peak Change'!$A$106:CH$202,86,FALSE)),0,(VLOOKUP($A67,'Import Peak'!$A$3:CH$99,86,FALSE)-VLOOKUP($A67,'Import Peak Change'!$A$106:CH$202,86,FALSE)))</f>
        <v>0</v>
      </c>
      <c r="CI67" s="6">
        <f>IF(ISERROR(VLOOKUP($A67,'Import Peak'!$A$3:CI$99,87,FALSE)-VLOOKUP($A67,'Import Peak Change'!$A$106:CI$202,87,FALSE)),0,(VLOOKUP($A67,'Import Peak'!$A$3:CI$99,87,FALSE)-VLOOKUP($A67,'Import Peak Change'!$A$106:CI$202,87,FALSE)))</f>
        <v>0</v>
      </c>
      <c r="CJ67" s="6">
        <f>IF(ISERROR(VLOOKUP($A67,'Import Peak'!$A$3:CJ$99,88,FALSE)-VLOOKUP($A67,'Import Peak Change'!$A$106:CJ$202,88,FALSE)),0,(VLOOKUP($A67,'Import Peak'!$A$3:CJ$99,88,FALSE)-VLOOKUP($A67,'Import Peak Change'!$A$106:CJ$202,88,FALSE)))</f>
        <v>0</v>
      </c>
      <c r="CK67" s="6">
        <f>IF(ISERROR(VLOOKUP($A67,'Import Peak'!$A$3:CK$99,89,FALSE)-VLOOKUP($A67,'Import Peak Change'!$A$106:CK$202,89,FALSE)),0,(VLOOKUP($A67,'Import Peak'!$A$3:CK$99,89,FALSE)-VLOOKUP($A67,'Import Peak Change'!$A$106:CK$202,89,FALSE)))</f>
        <v>0</v>
      </c>
      <c r="CL67" s="6">
        <f>IF(ISERROR(VLOOKUP($A67,'Import Peak'!$A$3:CL$99,90,FALSE)-VLOOKUP($A67,'Import Peak Change'!$A$106:CL$202,90,FALSE)),0,(VLOOKUP($A67,'Import Peak'!$A$3:CL$99,90,FALSE)-VLOOKUP($A67,'Import Peak Change'!$A$106:CL$202,90,FALSE)))</f>
        <v>0</v>
      </c>
      <c r="CM67" s="6">
        <f>IF(ISERROR(VLOOKUP($A67,'Import Peak'!$A$3:CM$99,91,FALSE)-VLOOKUP($A67,'Import Peak Change'!$A$106:CM$202,91,FALSE)),0,(VLOOKUP($A67,'Import Peak'!$A$3:CM$99,91,FALSE)-VLOOKUP($A67,'Import Peak Change'!$A$106:CM$202,91,FALSE)))</f>
        <v>0</v>
      </c>
      <c r="CN67" s="6">
        <f>IF(ISERROR(VLOOKUP($A67,'Import Peak'!$A$3:CN$99,92,FALSE)-VLOOKUP($A67,'Import Peak Change'!$A$106:CN$202,92,FALSE)),0,(VLOOKUP($A67,'Import Peak'!$A$3:CN$99,92,FALSE)-VLOOKUP($A67,'Import Peak Change'!$A$106:CN$202,92,FALSE)))</f>
        <v>0</v>
      </c>
      <c r="CO67" s="6">
        <f>IF(ISERROR(VLOOKUP($A67,'Import Peak'!$A$3:CO$99,93,FALSE)-VLOOKUP($A67,'Import Peak Change'!$A$106:CO$202,93,FALSE)),0,(VLOOKUP($A67,'Import Peak'!$A$3:CO$99,93,FALSE)-VLOOKUP($A67,'Import Peak Change'!$A$106:CO$202,93,FALSE)))</f>
        <v>0</v>
      </c>
      <c r="CP67" s="6">
        <f>IF(ISERROR(VLOOKUP($A67,'Import Peak'!$A$3:CP$99,94,FALSE)-VLOOKUP($A67,'Import Peak Change'!$A$106:CP$202,94,FALSE)),0,(VLOOKUP($A67,'Import Peak'!$A$3:CP$99,94,FALSE)-VLOOKUP($A67,'Import Peak Change'!$A$106:CP$202,94,FALSE)))</f>
        <v>0</v>
      </c>
      <c r="CQ67" s="6">
        <f>IF(ISERROR(VLOOKUP($A67,'Import Peak'!$A$3:CQ$99,95,FALSE)-VLOOKUP($A67,'Import Peak Change'!$A$106:CQ$202,95,FALSE)),0,(VLOOKUP($A67,'Import Peak'!$A$3:CQ$99,95,FALSE)-VLOOKUP($A67,'Import Peak Change'!$A$106:CQ$202,95,FALSE)))</f>
        <v>0</v>
      </c>
      <c r="CR67" s="6">
        <f>IF(ISERROR(VLOOKUP($A67,'Import Peak'!$A$3:CR$99,96,FALSE)-VLOOKUP($A67,'Import Peak Change'!$A$106:CR$202,96,FALSE)),0,(VLOOKUP($A67,'Import Peak'!$A$3:CR$99,96,FALSE)-VLOOKUP($A67,'Import Peak Change'!$A$106:CR$202,96,FALSE)))</f>
        <v>0</v>
      </c>
      <c r="CS67" s="6">
        <f>IF(ISERROR(VLOOKUP($A67,'Import Peak'!$A$3:CS$99,97,FALSE)-VLOOKUP($A67,'Import Peak Change'!$A$106:CS$202,97,FALSE)),0,(VLOOKUP($A67,'Import Peak'!$A$3:CS$99,97,FALSE)-VLOOKUP($A67,'Import Peak Change'!$A$106:CS$202,97,FALSE)))</f>
        <v>0</v>
      </c>
      <c r="CT67" s="6">
        <f>IF(ISERROR(VLOOKUP($A67,'Import Peak'!$A$3:CT$99,98,FALSE)-VLOOKUP($A67,'Import Peak Change'!$A$106:CT$202,98,FALSE)),0,(VLOOKUP($A67,'Import Peak'!$A$3:CT$99,98,FALSE)-VLOOKUP($A67,'Import Peak Change'!$A$106:CT$202,98,FALSE)))</f>
        <v>0</v>
      </c>
      <c r="CU67" s="6">
        <f>IF(ISERROR(VLOOKUP($A67,'Import Peak'!$A$3:CU$99,99,FALSE)-VLOOKUP($A67,'Import Peak Change'!$A$106:CU$202,99,FALSE)),0,(VLOOKUP($A67,'Import Peak'!$A$3:CU$99,99,FALSE)-VLOOKUP($A67,'Import Peak Change'!$A$106:CU$202,99,FALSE)))</f>
        <v>0</v>
      </c>
      <c r="CV67" s="6">
        <f>IF(ISERROR(VLOOKUP($A67,'Import Peak'!$A$3:CV$99,100,FALSE)-VLOOKUP($A67,'Import Peak Change'!$A$106:CV$202,100,FALSE)),0,(VLOOKUP($A67,'Import Peak'!$A$3:CV$99,100,FALSE)-VLOOKUP($A67,'Import Peak Change'!$A$106:CV$202,100,FALSE)))</f>
        <v>0</v>
      </c>
      <c r="CW67" s="6">
        <f>IF(ISERROR(VLOOKUP($A67,'Import Peak'!$A$3:CW$99,101,FALSE)-VLOOKUP($A67,'Import Peak Change'!$A$106:CW$202,101,FALSE)),0,(VLOOKUP($A67,'Import Peak'!$A$3:CW$99,101,FALSE)-VLOOKUP($A67,'Import Peak Change'!$A$106:CW$202,101,FALSE)))</f>
        <v>0</v>
      </c>
      <c r="CX67" s="6">
        <f>IF(ISERROR(VLOOKUP($A67,'Import Peak'!$A$3:CX$99,102,FALSE)-VLOOKUP($A67,'Import Peak Change'!$A$106:CX$202,102,FALSE)),0,(VLOOKUP($A67,'Import Peak'!$A$3:CX$99,102,FALSE)-VLOOKUP($A67,'Import Peak Change'!$A$106:CX$202,102,FALSE)))</f>
        <v>0</v>
      </c>
      <c r="CY67" s="6">
        <f>IF(ISERROR(VLOOKUP($A67,'Import Peak'!$A$3:CY$99,103,FALSE)-VLOOKUP($A67,'Import Peak Change'!$A$106:CY$202,103,FALSE)),0,(VLOOKUP($A67,'Import Peak'!$A$3:CY$99,103,FALSE)-VLOOKUP($A67,'Import Peak Change'!$A$106:CY$202,103,FALSE)))</f>
        <v>0</v>
      </c>
      <c r="CZ67" s="6">
        <f>IF(ISERROR(VLOOKUP($A67,'Import Peak'!$A$3:CZ$99,104,FALSE)-VLOOKUP($A67,'Import Peak Change'!$A$106:CZ$202,104,FALSE)),0,(VLOOKUP($A67,'Import Peak'!$A$3:CZ$99,104,FALSE)-VLOOKUP($A67,'Import Peak Change'!$A$106:CZ$202,104,FALSE)))</f>
        <v>0</v>
      </c>
      <c r="DA67" s="6">
        <f>IF(ISERROR(VLOOKUP($A67,'Import Peak'!$A$3:DA$99,105,FALSE)-VLOOKUP($A67,'Import Peak Change'!$A$106:DA$202,105,FALSE)),0,(VLOOKUP($A67,'Import Peak'!$A$3:DA$99,105,FALSE)-VLOOKUP($A67,'Import Peak Change'!$A$106:DA$202,105,FALSE)))</f>
        <v>0</v>
      </c>
      <c r="DB67" s="6">
        <f>IF(ISERROR(VLOOKUP($A67,'Import Peak'!$A$3:DB$99,106,FALSE)-VLOOKUP($A67,'Import Peak Change'!$A$106:DB$202,106,FALSE)),0,(VLOOKUP($A67,'Import Peak'!$A$3:DB$99,106,FALSE)-VLOOKUP($A67,'Import Peak Change'!$A$106:DB$202,106,FALSE)))</f>
        <v>0</v>
      </c>
      <c r="DC67" s="6">
        <f>IF(ISERROR(VLOOKUP($A67,'Import Peak'!$A$3:DC$99,107,FALSE)-VLOOKUP($A67,'Import Peak Change'!$A$106:DC$202,107,FALSE)),0,(VLOOKUP($A67,'Import Peak'!$A$3:DC$99,107,FALSE)-VLOOKUP($A67,'Import Peak Change'!$A$106:DC$202,107,FALSE)))</f>
        <v>0</v>
      </c>
      <c r="DD67" s="6">
        <f>IF(ISERROR(VLOOKUP($A67,'Import Peak'!$A$3:DD$99,108,FALSE)-VLOOKUP($A67,'Import Peak Change'!$A$106:DD$202,108,FALSE)),0,(VLOOKUP($A67,'Import Peak'!$A$3:DD$99,108,FALSE)-VLOOKUP($A67,'Import Peak Change'!$A$106:DD$202,108,FALSE)))</f>
        <v>0</v>
      </c>
      <c r="DE67" s="6">
        <f>IF(ISERROR(VLOOKUP($A67,'Import Peak'!$A$3:DE$99,109,FALSE)-VLOOKUP($A67,'Import Peak Change'!$A$106:DE$202,109,FALSE)),0,(VLOOKUP($A67,'Import Peak'!$A$3:DE$99,109,FALSE)-VLOOKUP($A67,'Import Peak Change'!$A$106:DE$202,109,FALSE)))</f>
        <v>0</v>
      </c>
      <c r="DF67" s="6">
        <f>IF(ISERROR(VLOOKUP($A67,'Import Peak'!$A$3:DF$99,110,FALSE)-VLOOKUP($A67,'Import Peak Change'!$A$106:DF$202,110,FALSE)),0,(VLOOKUP($A67,'Import Peak'!$A$3:DF$99,110,FALSE)-VLOOKUP($A67,'Import Peak Change'!$A$106:DF$202,110,FALSE)))</f>
        <v>0</v>
      </c>
      <c r="DG67" s="6">
        <f>IF(ISERROR(VLOOKUP($A67,'Import Peak'!$A$3:DG$99,111,FALSE)-VLOOKUP($A67,'Import Peak Change'!$A$106:DG$202,111,FALSE)),0,(VLOOKUP($A67,'Import Peak'!$A$3:DG$99,111,FALSE)-VLOOKUP($A67,'Import Peak Change'!$A$106:DG$202,111,FALSE)))</f>
        <v>0</v>
      </c>
      <c r="DH67" s="6">
        <f>IF(ISERROR(VLOOKUP($A67,'Import Peak'!$A$3:DH$99,112,FALSE)-VLOOKUP($A67,'Import Peak Change'!$A$106:DH$202,112,FALSE)),0,(VLOOKUP($A67,'Import Peak'!$A$3:DH$99,112,FALSE)-VLOOKUP($A67,'Import Peak Change'!$A$106:DH$202,112,FALSE)))</f>
        <v>0</v>
      </c>
      <c r="DI67" s="6">
        <f>IF(ISERROR(VLOOKUP($A67,'Import Peak'!$A$3:DI$99,113,FALSE)-VLOOKUP($A67,'Import Peak Change'!$A$106:DI$202,113,FALSE)),0,(VLOOKUP($A67,'Import Peak'!$A$3:DI$99,113,FALSE)-VLOOKUP($A67,'Import Peak Change'!$A$106:DI$202,113,FALSE)))</f>
        <v>0</v>
      </c>
      <c r="DJ67" s="6">
        <f>IF(ISERROR(VLOOKUP($A67,'Import Peak'!$A$3:DJ$99,114,FALSE)-VLOOKUP($A67,'Import Peak Change'!$A$106:DJ$202,114,FALSE)),0,(VLOOKUP($A67,'Import Peak'!$A$3:DJ$99,114,FALSE)-VLOOKUP($A67,'Import Peak Change'!$A$106:DJ$202,114,FALSE)))</f>
        <v>0</v>
      </c>
      <c r="DK67" s="6">
        <f>IF(ISERROR(VLOOKUP($A67,'Import Peak'!$A$3:DK$99,115,FALSE)-VLOOKUP($A67,'Import Peak Change'!$A$106:DK$202,115,FALSE)),0,(VLOOKUP($A67,'Import Peak'!$A$3:DK$99,115,FALSE)-VLOOKUP($A67,'Import Peak Change'!$A$106:DK$202,115,FALSE)))</f>
        <v>0</v>
      </c>
      <c r="DL67" s="6">
        <f>IF(ISERROR(VLOOKUP($A67,'Import Peak'!$A$3:DL$99,116,FALSE)-VLOOKUP($A67,'Import Peak Change'!$A$106:DL$202,116,FALSE)),0,(VLOOKUP($A67,'Import Peak'!$A$3:DL$99,116,FALSE)-VLOOKUP($A67,'Import Peak Change'!$A$106:DL$202,116,FALSE)))</f>
        <v>0</v>
      </c>
      <c r="DM67" s="6">
        <f>IF(ISERROR(VLOOKUP($A67,'Import Peak'!$A$3:DM$99,117,FALSE)-VLOOKUP($A67,'Import Peak Change'!$A$106:DM$202,117,FALSE)),0,(VLOOKUP($A67,'Import Peak'!$A$3:DM$99,117,FALSE)-VLOOKUP($A67,'Import Peak Change'!$A$106:DM$202,117,FALSE)))</f>
        <v>0</v>
      </c>
      <c r="DN67" s="6">
        <f>IF(ISERROR(VLOOKUP($A67,'Import Peak'!$A$3:DN$99,118,FALSE)-VLOOKUP($A67,'Import Peak Change'!$A$106:DN$202,118,FALSE)),0,(VLOOKUP($A67,'Import Peak'!$A$3:DN$99,118,FALSE)-VLOOKUP($A67,'Import Peak Change'!$A$106:DN$202,118,FALSE)))</f>
        <v>0</v>
      </c>
      <c r="DO67" s="6">
        <f>IF(ISERROR(VLOOKUP($A67,'Import Peak'!$A$3:DO$99,119,FALSE)-VLOOKUP($A67,'Import Peak Change'!$A$106:DO$202,119,FALSE)),0,(VLOOKUP($A67,'Import Peak'!$A$3:DO$99,119,FALSE)-VLOOKUP($A67,'Import Peak Change'!$A$106:DO$202,119,FALSE)))</f>
        <v>0</v>
      </c>
      <c r="DP67" s="6">
        <f>IF(ISERROR(VLOOKUP($A67,'Import Peak'!$A$3:DP$99,120,FALSE)-VLOOKUP($A67,'Import Peak Change'!$A$106:DP$202,120,FALSE)),0,(VLOOKUP($A67,'Import Peak'!$A$3:DP$99,120,FALSE)-VLOOKUP($A67,'Import Peak Change'!$A$106:DP$202,120,FALSE)))</f>
        <v>0</v>
      </c>
      <c r="DQ67" s="6">
        <f>IF(ISERROR(VLOOKUP($A67,'Import Peak'!$A$3:DQ$99,121,FALSE)-VLOOKUP($A67,'Import Peak Change'!$A$106:DQ$202,121,FALSE)),0,(VLOOKUP($A67,'Import Peak'!$A$3:DQ$99,121,FALSE)-VLOOKUP($A67,'Import Peak Change'!$A$106:DQ$202,121,FALSE)))</f>
        <v>0</v>
      </c>
      <c r="DR67" s="6">
        <f>IF(ISERROR(VLOOKUP($A67,'Import Peak'!$A$3:DR$99,122,FALSE)-VLOOKUP($A67,'Import Peak Change'!$A$106:DR$202,122,FALSE)),0,(VLOOKUP($A67,'Import Peak'!$A$3:DR$99,122,FALSE)-VLOOKUP($A67,'Import Peak Change'!$A$106:DR$202,122,FALSE)))</f>
        <v>0</v>
      </c>
      <c r="DS67" s="6">
        <f>IF(ISERROR(VLOOKUP($A67,'Import Peak'!$A$3:DS$99,123,FALSE)-VLOOKUP($A67,'Import Peak Change'!$A$106:DS$202,123,FALSE)),0,(VLOOKUP($A67,'Import Peak'!$A$3:DS$99,123,FALSE)-VLOOKUP($A67,'Import Peak Change'!$A$106:DS$202,123,FALSE)))</f>
        <v>0</v>
      </c>
      <c r="DT67" s="6">
        <f>IF(ISERROR(VLOOKUP($A67,'Import Peak'!$A$3:DT$99,124,FALSE)-VLOOKUP($A67,'Import Peak Change'!$A$106:DT$202,124,FALSE)),0,(VLOOKUP($A67,'Import Peak'!$A$3:DT$99,124,FALSE)-VLOOKUP($A67,'Import Peak Change'!$A$106:DT$202,124,FALSE)))</f>
        <v>0</v>
      </c>
      <c r="DU67" s="6">
        <f>IF(ISERROR(VLOOKUP($A67,'Import Peak'!$A$3:DU$99,125,FALSE)-VLOOKUP($A67,'Import Peak Change'!$A$106:DU$202,125,FALSE)),0,(VLOOKUP($A67,'Import Peak'!$A$3:DU$99,125,FALSE)-VLOOKUP($A67,'Import Peak Change'!$A$106:DU$202,125,FALSE)))</f>
        <v>0</v>
      </c>
      <c r="DV67" s="6">
        <f>IF(ISERROR(VLOOKUP($A67,'Import Peak'!$A$3:DV$99,126,FALSE)-VLOOKUP($A67,'Import Peak Change'!$A$106:DV$202,126,FALSE)),0,(VLOOKUP($A67,'Import Peak'!$A$3:DV$99,126,FALSE)-VLOOKUP($A67,'Import Peak Change'!$A$106:DV$202,126,FALSE)))</f>
        <v>0</v>
      </c>
      <c r="DW67" s="6">
        <f>IF(ISERROR(VLOOKUP($A67,'Import Peak'!$A$3:DW$99,127,FALSE)-VLOOKUP($A67,'Import Peak Change'!$A$106:DW$202,127,FALSE)),0,(VLOOKUP($A67,'Import Peak'!$A$3:DW$99,127,FALSE)-VLOOKUP($A67,'Import Peak Change'!$A$106:DW$202,127,FALSE)))</f>
        <v>0</v>
      </c>
      <c r="DX67" s="6">
        <f>IF(ISERROR(VLOOKUP($A67,'Import Peak'!$A$3:DX$99,128,FALSE)-VLOOKUP($A67,'Import Peak Change'!$A$106:DX$202,128,FALSE)),0,(VLOOKUP($A67,'Import Peak'!$A$3:DX$99,128,FALSE)-VLOOKUP($A67,'Import Peak Change'!$A$106:DX$202,128,FALSE)))</f>
        <v>0</v>
      </c>
      <c r="DY67" s="6">
        <f>IF(ISERROR(VLOOKUP($A67,'Import Peak'!$A$3:DY$99,129,FALSE)-VLOOKUP($A67,'Import Peak Change'!$A$106:DY$202,129,FALSE)),0,(VLOOKUP($A67,'Import Peak'!$A$3:DY$99,129,FALSE)-VLOOKUP($A67,'Import Peak Change'!$A$106:DY$202,129,FALSE)))</f>
        <v>0</v>
      </c>
      <c r="DZ67" s="6">
        <f>IF(ISERROR(VLOOKUP($A67,'Import Peak'!$A$3:DZ$99,130,FALSE)-VLOOKUP($A67,'Import Peak Change'!$A$106:DZ$202,130,FALSE)),0,(VLOOKUP($A67,'Import Peak'!$A$3:DZ$99,130,FALSE)-VLOOKUP($A67,'Import Peak Change'!$A$106:DZ$202,130,FALSE)))</f>
        <v>0</v>
      </c>
      <c r="EA67" s="6">
        <f>IF(ISERROR(VLOOKUP($A67,'Import Peak'!$A$3:EA$99,131,FALSE)-VLOOKUP($A67,'Import Peak Change'!$A$106:EA$202,131,FALSE)),0,(VLOOKUP($A67,'Import Peak'!$A$3:EA$99,131,FALSE)-VLOOKUP($A67,'Import Peak Change'!$A$106:EA$202,131,FALSE)))</f>
        <v>0</v>
      </c>
      <c r="EB67" s="6">
        <f>IF(ISERROR(VLOOKUP($A67,'Import Peak'!$A$3:EB$99,132,FALSE)-VLOOKUP($A67,'Import Peak Change'!$A$106:EB$202,132,FALSE)),0,(VLOOKUP($A67,'Import Peak'!$A$3:EB$99,132,FALSE)-VLOOKUP($A67,'Import Peak Change'!$A$106:EB$202,132,FALSE)))</f>
        <v>0</v>
      </c>
      <c r="EC67" s="6">
        <f>IF(ISERROR(VLOOKUP($A67,'Import Peak'!$A$3:EC$99,133,FALSE)-VLOOKUP($A67,'Import Peak Change'!$A$106:EC$202,133,FALSE)),0,(VLOOKUP($A67,'Import Peak'!$A$3:EC$99,133,FALSE)-VLOOKUP($A67,'Import Peak Change'!$A$106:EC$202,133,FALSE)))</f>
        <v>0</v>
      </c>
      <c r="ED67" s="6">
        <f>IF(ISERROR(VLOOKUP($A67,'Import Peak'!$A$3:ED$99,134,FALSE)-VLOOKUP($A67,'Import Peak Change'!$A$106:ED$202,134,FALSE)),0,(VLOOKUP($A67,'Import Peak'!$A$3:ED$99,134,FALSE)-VLOOKUP($A67,'Import Peak Change'!$A$106:ED$202,134,FALSE)))</f>
        <v>0</v>
      </c>
      <c r="EE67" s="6">
        <f>IF(ISERROR(VLOOKUP($A67,'Import Peak'!$A$3:EE$99,135,FALSE)-VLOOKUP($A67,'Import Peak Change'!$A$106:EE$202,135,FALSE)),0,(VLOOKUP($A67,'Import Peak'!$A$3:EE$99,135,FALSE)-VLOOKUP($A67,'Import Peak Change'!$A$106:EE$202,135,FALSE)))</f>
        <v>0</v>
      </c>
      <c r="EF67" s="6">
        <f>IF(ISERROR(VLOOKUP($A67,'Import Peak'!$A$3:EF$99,136,FALSE)-VLOOKUP($A67,'Import Peak Change'!$A$106:EF$202,136,FALSE)),0,(VLOOKUP($A67,'Import Peak'!$A$3:EF$99,136,FALSE)-VLOOKUP($A67,'Import Peak Change'!$A$106:EF$202,136,FALSE)))</f>
        <v>0</v>
      </c>
      <c r="EG67" s="6">
        <f>IF(ISERROR(VLOOKUP($A67,'Import Peak'!$A$3:EG$99,137,FALSE)-VLOOKUP($A67,'Import Peak Change'!$A$106:EG$202,137,FALSE)),0,(VLOOKUP($A67,'Import Peak'!$A$3:EG$99,137,FALSE)-VLOOKUP($A67,'Import Peak Change'!$A$106:EG$202,137,FALSE)))</f>
        <v>0</v>
      </c>
      <c r="EH67" s="6">
        <f>IF(ISERROR(VLOOKUP($A67,'Import Peak'!$A$3:EH$99,138,FALSE)-VLOOKUP($A67,'Import Peak Change'!$A$106:EH$202,138,FALSE)),0,(VLOOKUP($A67,'Import Peak'!$A$3:EH$99,138,FALSE)-VLOOKUP($A67,'Import Peak Change'!$A$106:EH$202,138,FALSE)))</f>
        <v>0</v>
      </c>
      <c r="EI67" s="6">
        <f>IF(ISERROR(VLOOKUP($A67,'Import Peak'!$A$3:EI$99,139,FALSE)-VLOOKUP($A67,'Import Peak Change'!$A$106:EI$202,139,FALSE)),0,(VLOOKUP($A67,'Import Peak'!$A$3:EI$99,139,FALSE)-VLOOKUP($A67,'Import Peak Change'!$A$106:EI$202,139,FALSE)))</f>
        <v>0</v>
      </c>
      <c r="EJ67" s="6">
        <f>IF(ISERROR(VLOOKUP($A67,'Import Peak'!$A$3:EJ$99,140,FALSE)-VLOOKUP($A67,'Import Peak Change'!$A$106:EJ$202,140,FALSE)),0,(VLOOKUP($A67,'Import Peak'!$A$3:EJ$99,140,FALSE)-VLOOKUP($A67,'Import Peak Change'!$A$106:EJ$202,140,FALSE)))</f>
        <v>0</v>
      </c>
      <c r="EK67" s="6">
        <f>IF(ISERROR(VLOOKUP($A67,'Import Peak'!$A$3:EK$99,141,FALSE)-VLOOKUP($A67,'Import Peak Change'!$A$106:EK$202,141,FALSE)),0,(VLOOKUP($A67,'Import Peak'!$A$3:EK$99,141,FALSE)-VLOOKUP($A67,'Import Peak Change'!$A$106:EK$202,141,FALSE)))</f>
        <v>0</v>
      </c>
      <c r="EL67" s="6">
        <f>IF(ISERROR(VLOOKUP($A67,'Import Peak'!$A$3:EL$99,142,FALSE)-VLOOKUP($A67,'Import Peak Change'!$A$106:EL$202,142,FALSE)),0,(VLOOKUP($A67,'Import Peak'!$A$3:EL$99,142,FALSE)-VLOOKUP($A67,'Import Peak Change'!$A$106:EL$202,142,FALSE)))</f>
        <v>0</v>
      </c>
      <c r="EM67" s="6">
        <f>IF(ISERROR(VLOOKUP($A67,'Import Peak'!$A$3:EM$99,143,FALSE)-VLOOKUP($A67,'Import Peak Change'!$A$106:EM$202,143,FALSE)),0,(VLOOKUP($A67,'Import Peak'!$A$3:EM$99,143,FALSE)-VLOOKUP($A67,'Import Peak Change'!$A$106:EM$202,143,FALSE)))</f>
        <v>0</v>
      </c>
      <c r="EN67" s="6">
        <f>IF(ISERROR(VLOOKUP($A67,'Import Peak'!$A$3:EN$99,144,FALSE)-VLOOKUP($A67,'Import Peak Change'!$A$106:EN$202,144,FALSE)),0,(VLOOKUP($A67,'Import Peak'!$A$3:EN$99,144,FALSE)-VLOOKUP($A67,'Import Peak Change'!$A$106:EN$202,144,FALSE)))</f>
        <v>0</v>
      </c>
      <c r="EO67" s="6">
        <f>IF(ISERROR(VLOOKUP($A67,'Import Peak'!$A$3:EO$99,145,FALSE)-VLOOKUP($A67,'Import Peak Change'!$A$106:EO$202,145,FALSE)),0,(VLOOKUP($A67,'Import Peak'!$A$3:EO$99,145,FALSE)-VLOOKUP($A67,'Import Peak Change'!$A$106:EO$202,145,FALSE)))</f>
        <v>0</v>
      </c>
      <c r="EP67" s="6">
        <f>IF(ISERROR(VLOOKUP($A67,'Import Peak'!$A$3:EP$99,146,FALSE)-VLOOKUP($A67,'Import Peak Change'!$A$106:EP$202,146,FALSE)),0,(VLOOKUP($A67,'Import Peak'!$A$3:EP$99,146,FALSE)-VLOOKUP($A67,'Import Peak Change'!$A$106:EP$202,146,FALSE)))</f>
        <v>0</v>
      </c>
      <c r="EQ67" s="6">
        <f>IF(ISERROR(VLOOKUP($A67,'Import Peak'!$A$3:EQ$99,147,FALSE)-VLOOKUP($A67,'Import Peak Change'!$A$106:EQ$202,147,FALSE)),0,(VLOOKUP($A67,'Import Peak'!$A$3:EQ$99,147,FALSE)-VLOOKUP($A67,'Import Peak Change'!$A$106:EQ$202,147,FALSE)))</f>
        <v>0</v>
      </c>
      <c r="ER67" s="6">
        <f>IF(ISERROR(VLOOKUP($A67,'Import Peak'!$A$3:ER$99,148,FALSE)-VLOOKUP($A67,'Import Peak Change'!$A$106:ER$202,148,FALSE)),0,(VLOOKUP($A67,'Import Peak'!$A$3:ER$99,148,FALSE)-VLOOKUP($A67,'Import Peak Change'!$A$106:ER$202,148,FALSE)))</f>
        <v>0</v>
      </c>
      <c r="ES67" s="6">
        <f>IF(ISERROR(VLOOKUP($A67,'Import Peak'!$A$3:ES$99,149,FALSE)-VLOOKUP($A67,'Import Peak Change'!$A$106:ES$202,149,FALSE)),0,(VLOOKUP($A67,'Import Peak'!$A$3:ES$99,149,FALSE)-VLOOKUP($A67,'Import Peak Change'!$A$106:ES$202,149,FALSE)))</f>
        <v>0</v>
      </c>
      <c r="ET67" s="6">
        <f>IF(ISERROR(VLOOKUP($A67,'Import Peak'!$A$3:ET$99,150,FALSE)-VLOOKUP($A67,'Import Peak Change'!$A$106:ET$202,150,FALSE)),0,(VLOOKUP($A67,'Import Peak'!$A$3:ET$99,150,FALSE)-VLOOKUP($A67,'Import Peak Change'!$A$106:ET$202,150,FALSE)))</f>
        <v>0</v>
      </c>
      <c r="EU67" s="6">
        <f>IF(ISERROR(VLOOKUP($A67,'Import Peak'!$A$3:EU$99,151,FALSE)-VLOOKUP($A67,'Import Peak Change'!$A$106:EU$202,151,FALSE)),0,(VLOOKUP($A67,'Import Peak'!$A$3:EU$99,151,FALSE)-VLOOKUP($A67,'Import Peak Change'!$A$106:EU$202,151,FALSE)))</f>
        <v>0</v>
      </c>
      <c r="EV67" s="6">
        <f>IF(ISERROR(VLOOKUP($A67,'Import Peak'!$A$3:EV$99,152,FALSE)-VLOOKUP($A67,'Import Peak Change'!$A$106:EV$202,152,FALSE)),0,(VLOOKUP($A67,'Import Peak'!$A$3:EV$99,152,FALSE)-VLOOKUP($A67,'Import Peak Change'!$A$106:EV$202,152,FALSE)))</f>
        <v>0</v>
      </c>
      <c r="EW67" s="6">
        <f>IF(ISERROR(VLOOKUP($A67,'Import Peak'!$A$3:EW$99,153,FALSE)-VLOOKUP($A67,'Import Peak Change'!$A$106:EW$202,153,FALSE)),0,(VLOOKUP($A67,'Import Peak'!$A$3:EW$99,153,FALSE)-VLOOKUP($A67,'Import Peak Change'!$A$106:EW$202,153,FALSE)))</f>
        <v>0</v>
      </c>
      <c r="EX67" s="6">
        <f>IF(ISERROR(VLOOKUP($A67,'Import Peak'!$A$3:EX$99,154,FALSE)-VLOOKUP($A67,'Import Peak Change'!$A$106:EX$202,154,FALSE)),0,(VLOOKUP($A67,'Import Peak'!$A$3:EX$99,154,FALSE)-VLOOKUP($A67,'Import Peak Change'!$A$106:EX$202,154,FALSE)))</f>
        <v>0</v>
      </c>
      <c r="EY67" s="6">
        <f>IF(ISERROR(VLOOKUP($A67,'Import Peak'!$A$3:EY$99,155,FALSE)-VLOOKUP($A67,'Import Peak Change'!$A$106:EY$202,155,FALSE)),0,(VLOOKUP($A67,'Import Peak'!$A$3:EY$99,155,FALSE)-VLOOKUP($A67,'Import Peak Change'!$A$106:EY$202,155,FALSE)))</f>
        <v>0</v>
      </c>
      <c r="EZ67" s="6">
        <f>IF(ISERROR(VLOOKUP($A67,'Import Peak'!$A$3:EZ$99,156,FALSE)-VLOOKUP($A67,'Import Peak Change'!$A$106:EZ$202,156,FALSE)),0,(VLOOKUP($A67,'Import Peak'!$A$3:EZ$99,156,FALSE)-VLOOKUP($A67,'Import Peak Change'!$A$106:EZ$202,156,FALSE)))</f>
        <v>0</v>
      </c>
      <c r="FA67" s="6">
        <f>IF(ISERROR(VLOOKUP($A67,'Import Peak'!$A$3:FA$99,157,FALSE)-VLOOKUP($A67,'Import Peak Change'!$A$106:FA$202,157,FALSE)),0,(VLOOKUP($A67,'Import Peak'!$A$3:FA$99,157,FALSE)-VLOOKUP($A67,'Import Peak Change'!$A$106:FA$202,157,FALSE)))</f>
        <v>0</v>
      </c>
      <c r="FB67" s="6">
        <f>IF(ISERROR(VLOOKUP($A67,'Import Peak'!$A$3:FB$99,158,FALSE)-VLOOKUP($A67,'Import Peak Change'!$A$106:FB$202,158,FALSE)),0,(VLOOKUP($A67,'Import Peak'!$A$3:FB$99,158,FALSE)-VLOOKUP($A67,'Import Peak Change'!$A$106:FB$202,158,FALSE)))</f>
        <v>0</v>
      </c>
      <c r="FC67" s="6">
        <f>IF(ISERROR(VLOOKUP($A67,'Import Peak'!$A$3:FC$99,159,FALSE)-VLOOKUP($A67,'Import Peak Change'!$A$106:FC$202,159,FALSE)),0,(VLOOKUP($A67,'Import Peak'!$A$3:FC$99,159,FALSE)-VLOOKUP($A67,'Import Peak Change'!$A$106:FC$202,159,FALSE)))</f>
        <v>0</v>
      </c>
      <c r="FD67" s="6">
        <f>IF(ISERROR(VLOOKUP($A67,'Import Peak'!$A$3:FD$99,160,FALSE)-VLOOKUP($A67,'Import Peak Change'!$A$106:FD$202,160,FALSE)),0,(VLOOKUP($A67,'Import Peak'!$A$3:FD$99,160,FALSE)-VLOOKUP($A67,'Import Peak Change'!$A$106:FD$202,160,FALSE)))</f>
        <v>0</v>
      </c>
      <c r="FE67" s="6">
        <f>IF(ISERROR(VLOOKUP($A67,'Import Peak'!$A$3:FE$99,161,FALSE)-VLOOKUP($A67,'Import Peak Change'!$A$106:FE$202,161,FALSE)),0,(VLOOKUP($A67,'Import Peak'!$A$3:FE$99,161,FALSE)-VLOOKUP($A67,'Import Peak Change'!$A$106:FE$202,161,FALSE)))</f>
        <v>0</v>
      </c>
      <c r="FF67" s="6">
        <f>IF(ISERROR(VLOOKUP($A67,'Import Peak'!$A$3:FF$99,162,FALSE)-VLOOKUP($A67,'Import Peak Change'!$A$106:FF$202,162,FALSE)),0,(VLOOKUP($A67,'Import Peak'!$A$3:FF$99,162,FALSE)-VLOOKUP($A67,'Import Peak Change'!$A$106:FF$202,162,FALSE)))</f>
        <v>0</v>
      </c>
      <c r="FG67" s="6">
        <f>IF(ISERROR(VLOOKUP($A67,'Import Peak'!$A$3:FG$99,163,FALSE)-VLOOKUP($A67,'Import Peak Change'!$A$106:FG$202,163,FALSE)),0,(VLOOKUP($A67,'Import Peak'!$A$3:FG$99,163,FALSE)-VLOOKUP($A67,'Import Peak Change'!$A$106:FG$202,163,FALSE)))</f>
        <v>0</v>
      </c>
      <c r="FH67" s="6">
        <f>IF(ISERROR(VLOOKUP($A67,'Import Peak'!$A$3:FH$99,164,FALSE)-VLOOKUP($A67,'Import Peak Change'!$A$106:FH$202,164,FALSE)),0,(VLOOKUP($A67,'Import Peak'!$A$3:FH$99,164,FALSE)-VLOOKUP($A67,'Import Peak Change'!$A$106:FH$202,164,FALSE)))</f>
        <v>0</v>
      </c>
      <c r="FI67" s="6">
        <f>IF(ISERROR(VLOOKUP($A67,'Import Peak'!$A$3:FI$99,165,FALSE)-VLOOKUP($A67,'Import Peak Change'!$A$106:FI$202,165,FALSE)),0,(VLOOKUP($A67,'Import Peak'!$A$3:FI$99,165,FALSE)-VLOOKUP($A67,'Import Peak Change'!$A$106:FI$202,165,FALSE)))</f>
        <v>0</v>
      </c>
      <c r="FJ67" s="6">
        <f>IF(ISERROR(VLOOKUP($A67,'Import Peak'!$A$3:FJ$99,166,FALSE)-VLOOKUP($A67,'Import Peak Change'!$A$106:FJ$202,166,FALSE)),0,(VLOOKUP($A67,'Import Peak'!$A$3:FJ$99,166,FALSE)-VLOOKUP($A67,'Import Peak Change'!$A$106:FJ$202,166,FALSE)))</f>
        <v>0</v>
      </c>
      <c r="FK67" s="6">
        <f>IF(ISERROR(VLOOKUP($A67,'Import Peak'!$A$3:FK$99,167,FALSE)-VLOOKUP($A67,'Import Peak Change'!$A$106:FK$202,167,FALSE)),0,(VLOOKUP($A67,'Import Peak'!$A$3:FK$99,167,FALSE)-VLOOKUP($A67,'Import Peak Change'!$A$106:FK$202,167,FALSE)))</f>
        <v>0</v>
      </c>
      <c r="FL67" s="6">
        <f>IF(ISERROR(VLOOKUP($A67,'Import Peak'!$A$3:FL$99,168,FALSE)-VLOOKUP($A67,'Import Peak Change'!$A$106:FL$202,168,FALSE)),0,(VLOOKUP($A67,'Import Peak'!$A$3:FL$99,168,FALSE)-VLOOKUP($A67,'Import Peak Change'!$A$106:FL$202,168,FALSE)))</f>
        <v>0</v>
      </c>
      <c r="FM67" s="6">
        <f>IF(ISERROR(VLOOKUP($A67,'Import Peak'!$A$3:FM$99,169,FALSE)-VLOOKUP($A67,'Import Peak Change'!$A$106:FM$202,169,FALSE)),0,(VLOOKUP($A67,'Import Peak'!$A$3:FM$99,169,FALSE)-VLOOKUP($A67,'Import Peak Change'!$A$106:FM$202,169,FALSE)))</f>
        <v>0</v>
      </c>
      <c r="FN67" s="6">
        <f>IF(ISERROR(VLOOKUP($A67,'Import Peak'!$A$3:FN$99,170,FALSE)-VLOOKUP($A67,'Import Peak Change'!$A$106:FN$202,170,FALSE)),0,(VLOOKUP($A67,'Import Peak'!$A$3:FN$99,170,FALSE)-VLOOKUP($A67,'Import Peak Change'!$A$106:FN$202,170,FALSE)))</f>
        <v>0</v>
      </c>
      <c r="FO67" s="6">
        <f>IF(ISERROR(VLOOKUP($A67,'Import Peak'!$A$3:FO$99,171,FALSE)-VLOOKUP($A67,'Import Peak Change'!$A$106:FO$202,171,FALSE)),0,(VLOOKUP($A67,'Import Peak'!$A$3:FO$99,171,FALSE)-VLOOKUP($A67,'Import Peak Change'!$A$106:FO$202,171,FALSE)))</f>
        <v>0</v>
      </c>
      <c r="FP67" s="6">
        <f>IF(ISERROR(VLOOKUP($A67,'Import Peak'!$A$3:FP$99,172,FALSE)-VLOOKUP($A67,'Import Peak Change'!$A$106:FP$202,172,FALSE)),0,(VLOOKUP($A67,'Import Peak'!$A$3:FP$99,172,FALSE)-VLOOKUP($A67,'Import Peak Change'!$A$106:FP$202,172,FALSE)))</f>
        <v>0</v>
      </c>
      <c r="FQ67" s="6">
        <f>IF(ISERROR(VLOOKUP($A67,'Import Peak'!$A$3:FQ$99,173,FALSE)-VLOOKUP($A67,'Import Peak Change'!$A$106:FQ$202,173,FALSE)),0,(VLOOKUP($A67,'Import Peak'!$A$3:FQ$99,173,FALSE)-VLOOKUP($A67,'Import Peak Change'!$A$106:FQ$202,173,FALSE)))</f>
        <v>0</v>
      </c>
      <c r="FR67" s="6">
        <f>IF(ISERROR(VLOOKUP($A67,'Import Peak'!$A$3:FR$99,174,FALSE)-VLOOKUP($A67,'Import Peak Change'!$A$106:FR$202,174,FALSE)),0,(VLOOKUP($A67,'Import Peak'!$A$3:FR$99,174,FALSE)-VLOOKUP($A67,'Import Peak Change'!$A$106:FR$202,174,FALSE)))</f>
        <v>0</v>
      </c>
      <c r="FS67" s="6">
        <f>IF(ISERROR(VLOOKUP($A67,'Import Peak'!$A$3:FS$99,175,FALSE)-VLOOKUP($A67,'Import Peak Change'!$A$106:FS$202,175,FALSE)),0,(VLOOKUP($A67,'Import Peak'!$A$3:FS$99,175,FALSE)-VLOOKUP($A67,'Import Peak Change'!$A$106:FS$202,175,FALSE)))</f>
        <v>0</v>
      </c>
      <c r="FT67" s="6">
        <f>IF(ISERROR(VLOOKUP($A67,'Import Peak'!$A$3:FT$99,176,FALSE)-VLOOKUP($A67,'Import Peak Change'!$A$106:FT$202,176,FALSE)),0,(VLOOKUP($A67,'Import Peak'!$A$3:FT$99,176,FALSE)-VLOOKUP($A67,'Import Peak Change'!$A$106:FT$202,176,FALSE)))</f>
        <v>0</v>
      </c>
      <c r="FU67" s="6">
        <f>IF(ISERROR(VLOOKUP($A67,'Import Peak'!$A$3:FU$99,177,FALSE)-VLOOKUP($A67,'Import Peak Change'!$A$106:FU$202,177,FALSE)),0,(VLOOKUP($A67,'Import Peak'!$A$3:FU$99,177,FALSE)-VLOOKUP($A67,'Import Peak Change'!$A$106:FU$202,177,FALSE)))</f>
        <v>0</v>
      </c>
      <c r="FV67" s="6">
        <f>IF(ISERROR(VLOOKUP($A67,'Import Peak'!$A$3:FV$99,178,FALSE)-VLOOKUP($A67,'Import Peak Change'!$A$106:FV$202,178,FALSE)),0,(VLOOKUP($A67,'Import Peak'!$A$3:FV$99,178,FALSE)-VLOOKUP($A67,'Import Peak Change'!$A$106:FV$202,178,FALSE)))</f>
        <v>0</v>
      </c>
      <c r="FW67" s="6">
        <f>IF(ISERROR(VLOOKUP($A67,'Import Peak'!$A$3:FW$99,179,FALSE)-VLOOKUP($A67,'Import Peak Change'!$A$106:FW$202,179,FALSE)),0,(VLOOKUP($A67,'Import Peak'!$A$3:FW$99,179,FALSE)-VLOOKUP($A67,'Import Peak Change'!$A$106:FW$202,179,FALSE)))</f>
        <v>0</v>
      </c>
      <c r="FX67" s="6">
        <f>IF(ISERROR(VLOOKUP($A67,'Import Peak'!$A$3:FX$99,180,FALSE)-VLOOKUP($A67,'Import Peak Change'!$A$106:FX$202,180,FALSE)),0,(VLOOKUP($A67,'Import Peak'!$A$3:FX$99,180,FALSE)-VLOOKUP($A67,'Import Peak Change'!$A$106:FX$202,180,FALSE)))</f>
        <v>0</v>
      </c>
      <c r="FY67" s="6">
        <f>IF(ISERROR(VLOOKUP($A67,'Import Peak'!$A$3:FY$99,181,FALSE)-VLOOKUP($A67,'Import Peak Change'!$A$106:FY$202,181,FALSE)),0,(VLOOKUP($A67,'Import Peak'!$A$3:FY$99,181,FALSE)-VLOOKUP($A67,'Import Peak Change'!$A$106:FY$202,181,FALSE)))</f>
        <v>0</v>
      </c>
      <c r="FZ67" s="6">
        <f>IF(ISERROR(VLOOKUP($A67,'Import Peak'!$A$3:FZ$99,182,FALSE)-VLOOKUP($A67,'Import Peak Change'!$A$106:FZ$202,182,FALSE)),0,(VLOOKUP($A67,'Import Peak'!$A$3:FZ$99,182,FALSE)-VLOOKUP($A67,'Import Peak Change'!$A$106:FZ$202,182,FALSE)))</f>
        <v>0</v>
      </c>
      <c r="GA67" s="6">
        <f>IF(ISERROR(VLOOKUP($A67,'Import Peak'!$A$3:GA$99,183,FALSE)-VLOOKUP($A67,'Import Peak Change'!$A$106:GA$202,183,FALSE)),0,(VLOOKUP($A67,'Import Peak'!$A$3:GA$99,183,FALSE)-VLOOKUP($A67,'Import Peak Change'!$A$106:GA$202,183,FALSE)))</f>
        <v>0</v>
      </c>
      <c r="GB67" s="6">
        <f>IF(ISERROR(VLOOKUP($A67,'Import Peak'!$A$3:GB$99,184,FALSE)-VLOOKUP($A67,'Import Peak Change'!$A$106:GB$202,184,FALSE)),0,(VLOOKUP($A67,'Import Peak'!$A$3:GB$99,184,FALSE)-VLOOKUP($A67,'Import Peak Change'!$A$106:GB$202,184,FALSE)))</f>
        <v>0</v>
      </c>
      <c r="GC67" s="6">
        <f>IF(ISERROR(VLOOKUP($A67,'Import Peak'!$A$3:GC$99,185,FALSE)-VLOOKUP($A67,'Import Peak Change'!$A$106:GC$202,185,FALSE)),0,(VLOOKUP($A67,'Import Peak'!$A$3:GC$99,185,FALSE)-VLOOKUP($A67,'Import Peak Change'!$A$106:GC$202,185,FALSE)))</f>
        <v>0</v>
      </c>
      <c r="GD67" s="6">
        <f>IF(ISERROR(VLOOKUP($A67,'Import Peak'!$A$3:GD$99,186,FALSE)-VLOOKUP($A67,'Import Peak Change'!$A$106:GD$202,186,FALSE)),0,(VLOOKUP($A67,'Import Peak'!$A$3:GD$99,186,FALSE)-VLOOKUP($A67,'Import Peak Change'!$A$106:GD$202,186,FALSE)))</f>
        <v>0</v>
      </c>
      <c r="GE67" s="6">
        <f>IF(ISERROR(VLOOKUP($A67,'Import Peak'!$A$3:GE$99,187,FALSE)-VLOOKUP($A67,'Import Peak Change'!$A$106:GE$202,187,FALSE)),0,(VLOOKUP($A67,'Import Peak'!$A$3:GE$99,187,FALSE)-VLOOKUP($A67,'Import Peak Change'!$A$106:GE$202,187,FALSE)))</f>
        <v>0</v>
      </c>
      <c r="GF67" s="6">
        <f>IF(ISERROR(VLOOKUP($A67,'Import Peak'!$A$3:GF$99,188,FALSE)-VLOOKUP($A67,'Import Peak Change'!$A$106:GF$202,188,FALSE)),0,(VLOOKUP($A67,'Import Peak'!$A$3:GF$99,188,FALSE)-VLOOKUP($A67,'Import Peak Change'!$A$106:GF$202,188,FALSE)))</f>
        <v>0</v>
      </c>
      <c r="GG67" s="6">
        <f>IF(ISERROR(VLOOKUP($A67,'Import Peak'!$A$3:GG$99,189,FALSE)-VLOOKUP($A67,'Import Peak Change'!$A$106:GG$202,189,FALSE)),0,(VLOOKUP($A67,'Import Peak'!$A$3:GG$99,189,FALSE)-VLOOKUP($A67,'Import Peak Change'!$A$106:GG$202,189,FALSE)))</f>
        <v>0</v>
      </c>
      <c r="GH67" s="6">
        <f>IF(ISERROR(VLOOKUP($A67,'Import Peak'!$A$3:GH$99,190,FALSE)-VLOOKUP($A67,'Import Peak Change'!$A$106:GH$202,190,FALSE)),0,(VLOOKUP($A67,'Import Peak'!$A$3:GH$99,190,FALSE)-VLOOKUP($A67,'Import Peak Change'!$A$106:GH$202,190,FALSE)))</f>
        <v>0</v>
      </c>
      <c r="GI67" s="6">
        <f>IF(ISERROR(VLOOKUP($A67,'Import Peak'!$A$3:GI$99,191,FALSE)-VLOOKUP($A67,'Import Peak Change'!$A$106:GI$202,191,FALSE)),0,(VLOOKUP($A67,'Import Peak'!$A$3:GI$99,191,FALSE)-VLOOKUP($A67,'Import Peak Change'!$A$106:GI$202,191,FALSE)))</f>
        <v>0</v>
      </c>
      <c r="GJ67" s="6">
        <f>IF(ISERROR(VLOOKUP($A67,'Import Peak'!$A$3:GJ$99,192,FALSE)-VLOOKUP($A67,'Import Peak Change'!$A$106:GJ$202,192,FALSE)),0,(VLOOKUP($A67,'Import Peak'!$A$3:GJ$99,192,FALSE)-VLOOKUP($A67,'Import Peak Change'!$A$106:GJ$202,192,FALSE)))</f>
        <v>0</v>
      </c>
      <c r="GK67" s="6">
        <f>IF(ISERROR(VLOOKUP($A67,'Import Peak'!$A$3:GK$99,193,FALSE)-VLOOKUP($A67,'Import Peak Change'!$A$106:GK$202,193,FALSE)),0,(VLOOKUP($A67,'Import Peak'!$A$3:GK$99,193,FALSE)-VLOOKUP($A67,'Import Peak Change'!$A$106:GK$202,193,FALSE)))</f>
        <v>0</v>
      </c>
      <c r="GL67" s="6">
        <f>IF(ISERROR(VLOOKUP($A67,'Import Peak'!$A$3:GL$99,194,FALSE)-VLOOKUP($A67,'Import Peak Change'!$A$106:GL$202,194,FALSE)),0,(VLOOKUP($A67,'Import Peak'!$A$3:GL$99,194,FALSE)-VLOOKUP($A67,'Import Peak Change'!$A$106:GL$202,194,FALSE)))</f>
        <v>0</v>
      </c>
      <c r="GM67" s="6">
        <f>IF(ISERROR(VLOOKUP($A67,'Import Peak'!$A$3:GM$99,195,FALSE)-VLOOKUP($A67,'Import Peak Change'!$A$106:GM$202,195,FALSE)),0,(VLOOKUP($A67,'Import Peak'!$A$3:GM$99,195,FALSE)-VLOOKUP($A67,'Import Peak Change'!$A$106:GM$202,195,FALSE)))</f>
        <v>0</v>
      </c>
      <c r="GN67" s="6">
        <f>IF(ISERROR(VLOOKUP($A67,'Import Peak'!$A$3:GN$99,196,FALSE)-VLOOKUP($A67,'Import Peak Change'!$A$106:GN$202,196,FALSE)),0,(VLOOKUP($A67,'Import Peak'!$A$3:GN$99,196,FALSE)-VLOOKUP($A67,'Import Peak Change'!$A$106:GN$202,196,FALSE)))</f>
        <v>0</v>
      </c>
      <c r="GO67" s="6">
        <f>IF(ISERROR(VLOOKUP($A67,'Import Peak'!$A$3:GO$99,197,FALSE)-VLOOKUP($A67,'Import Peak Change'!$A$106:GO$202,197,FALSE)),0,(VLOOKUP($A67,'Import Peak'!$A$3:GO$99,197,FALSE)-VLOOKUP($A67,'Import Peak Change'!$A$106:GO$202,197,FALSE)))</f>
        <v>0</v>
      </c>
      <c r="GP67" s="6">
        <f>IF(ISERROR(VLOOKUP($A67,'Import Peak'!$A$3:GP$99,198,FALSE)-VLOOKUP($A67,'Import Peak Change'!$A$106:GP$202,198,FALSE)),0,(VLOOKUP($A67,'Import Peak'!$A$3:GP$99,198,FALSE)-VLOOKUP($A67,'Import Peak Change'!$A$106:GP$202,198,FALSE)))</f>
        <v>0</v>
      </c>
      <c r="GQ67" s="6">
        <f>IF(ISERROR(VLOOKUP($A67,'Import Peak'!$A$3:GQ$99,199,FALSE)-VLOOKUP($A67,'Import Peak Change'!$A$106:GQ$202,199,FALSE)),0,(VLOOKUP($A67,'Import Peak'!$A$3:GQ$99,199,FALSE)-VLOOKUP($A67,'Import Peak Change'!$A$106:GQ$202,199,FALSE)))</f>
        <v>0</v>
      </c>
      <c r="GR67" s="6">
        <f>IF(ISERROR(VLOOKUP($A67,'Import Peak'!$A$3:GR$99,200,FALSE)-VLOOKUP($A67,'Import Peak Change'!$A$106:GR$202,200,FALSE)),0,(VLOOKUP($A67,'Import Peak'!$A$3:GR$99,200,FALSE)-VLOOKUP($A67,'Import Peak Change'!$A$106:GR$202,200,FALSE)))</f>
        <v>0</v>
      </c>
      <c r="GS67" s="6">
        <f>IF(ISERROR(VLOOKUP($A67,'Import Peak'!$A$3:GS$99,201,FALSE)-VLOOKUP($A67,'Import Peak Change'!$A$106:GS$202,201,FALSE)),0,(VLOOKUP($A67,'Import Peak'!$A$3:GS$99,201,FALSE)-VLOOKUP($A67,'Import Peak Change'!$A$106:GS$202,201,FALSE)))</f>
        <v>0</v>
      </c>
      <c r="GT67" s="6">
        <f>IF(ISERROR(VLOOKUP($A67,'Import Peak'!$A$3:GT$99,202,FALSE)-VLOOKUP($A67,'Import Peak Change'!$A$106:GT$202,202,FALSE)),0,(VLOOKUP($A67,'Import Peak'!$A$3:GT$99,202,FALSE)-VLOOKUP($A67,'Import Peak Change'!$A$106:GT$202,202,FALSE)))</f>
        <v>0</v>
      </c>
      <c r="GU67" s="6">
        <f>IF(ISERROR(VLOOKUP($A67,'Import Peak'!$A$3:GU$99,203,FALSE)-VLOOKUP($A67,'Import Peak Change'!$A$106:GU$202,203,FALSE)),0,(VLOOKUP($A67,'Import Peak'!$A$3:GU$99,203,FALSE)-VLOOKUP($A67,'Import Peak Change'!$A$106:GU$202,203,FALSE)))</f>
        <v>0</v>
      </c>
      <c r="GV67" s="6">
        <f>IF(ISERROR(VLOOKUP($A67,'Import Peak'!$A$3:GV$99,204,FALSE)-VLOOKUP($A67,'Import Peak Change'!$A$106:GV$202,204,FALSE)),0,(VLOOKUP($A67,'Import Peak'!$A$3:GV$99,204,FALSE)-VLOOKUP($A67,'Import Peak Change'!$A$106:GV$202,204,FALSE)))</f>
        <v>0</v>
      </c>
      <c r="GW67" s="6">
        <f>IF(ISERROR(VLOOKUP($A67,'Import Peak'!$A$3:GW$99,205,FALSE)-VLOOKUP($A67,'Import Peak Change'!$A$106:GW$202,205,FALSE)),0,(VLOOKUP($A67,'Import Peak'!$A$3:GW$99,205,FALSE)-VLOOKUP($A67,'Import Peak Change'!$A$106:GW$202,205,FALSE)))</f>
        <v>0</v>
      </c>
      <c r="GX67" s="6">
        <f>IF(ISERROR(VLOOKUP($A67,'Import Peak'!$A$3:GX$99,206,FALSE)-VLOOKUP($A67,'Import Peak Change'!$A$106:GX$202,206,FALSE)),0,(VLOOKUP($A67,'Import Peak'!$A$3:GX$99,206,FALSE)-VLOOKUP($A67,'Import Peak Change'!$A$106:GX$202,206,FALSE)))</f>
        <v>0</v>
      </c>
      <c r="GY67" s="6">
        <f>IF(ISERROR(VLOOKUP($A67,'Import Peak'!$A$3:GY$99,207,FALSE)-VLOOKUP($A67,'Import Peak Change'!$A$106:GY$202,207,FALSE)),0,(VLOOKUP($A67,'Import Peak'!$A$3:GY$99,207,FALSE)-VLOOKUP($A67,'Import Peak Change'!$A$106:GY$202,207,FALSE)))</f>
        <v>0</v>
      </c>
      <c r="GZ67" s="6">
        <f>IF(ISERROR(VLOOKUP($A67,'Import Peak'!$A$3:GZ$99,208,FALSE)-VLOOKUP($A67,'Import Peak Change'!$A$106:GZ$202,208,FALSE)),0,(VLOOKUP($A67,'Import Peak'!$A$3:GZ$99,208,FALSE)-VLOOKUP($A67,'Import Peak Change'!$A$106:GZ$202,208,FALSE)))</f>
        <v>0</v>
      </c>
      <c r="HA67" s="6">
        <f>IF(ISERROR(VLOOKUP($A67,'Import Peak'!$A$3:HA$99,209,FALSE)-VLOOKUP($A67,'Import Peak Change'!$A$106:HA$202,209,FALSE)),0,(VLOOKUP($A67,'Import Peak'!$A$3:HA$99,209,FALSE)-VLOOKUP($A67,'Import Peak Change'!$A$106:HA$202,209,FALSE)))</f>
        <v>0</v>
      </c>
      <c r="HB67" s="6">
        <f>IF(ISERROR(VLOOKUP($A67,'Import Peak'!$A$3:HB$99,210,FALSE)-VLOOKUP($A67,'Import Peak Change'!$A$106:HB$202,210,FALSE)),0,(VLOOKUP($A67,'Import Peak'!$A$3:HB$99,210,FALSE)-VLOOKUP($A67,'Import Peak Change'!$A$106:HB$202,210,FALSE)))</f>
        <v>0</v>
      </c>
      <c r="HC67" s="6">
        <f>IF(ISERROR(VLOOKUP($A67,'Import Peak'!$A$3:HC$99,211,FALSE)-VLOOKUP($A67,'Import Peak Change'!$A$106:HC$202,211,FALSE)),0,(VLOOKUP($A67,'Import Peak'!$A$3:HC$99,211,FALSE)-VLOOKUP($A67,'Import Peak Change'!$A$106:HC$202,211,FALSE)))</f>
        <v>0</v>
      </c>
      <c r="HD67" s="6">
        <f>IF(ISERROR(VLOOKUP($A67,'Import Peak'!$A$3:HD$99,212,FALSE)-VLOOKUP($A67,'Import Peak Change'!$A$106:HD$202,212,FALSE)),0,(VLOOKUP($A67,'Import Peak'!$A$3:HD$99,212,FALSE)-VLOOKUP($A67,'Import Peak Change'!$A$106:HD$202,212,FALSE)))</f>
        <v>0</v>
      </c>
      <c r="HE67" s="6">
        <f>IF(ISERROR(VLOOKUP($A67,'Import Peak'!$A$3:HE$99,213,FALSE)-VLOOKUP($A67,'Import Peak Change'!$A$106:HE$202,213,FALSE)),0,(VLOOKUP($A67,'Import Peak'!$A$3:HE$99,213,FALSE)-VLOOKUP($A67,'Import Peak Change'!$A$106:HE$202,213,FALSE)))</f>
        <v>0</v>
      </c>
      <c r="HF67" s="6">
        <f>IF(ISERROR(VLOOKUP($A67,'Import Peak'!$A$3:HF$99,214,FALSE)-VLOOKUP($A67,'Import Peak Change'!$A$106:HF$202,214,FALSE)),0,(VLOOKUP($A67,'Import Peak'!$A$3:HF$99,214,FALSE)-VLOOKUP($A67,'Import Peak Change'!$A$106:HF$202,214,FALSE)))</f>
        <v>0</v>
      </c>
      <c r="HG67" s="6">
        <f>IF(ISERROR(VLOOKUP($A67,'Import Peak'!$A$3:HG$99,215,FALSE)-VLOOKUP($A67,'Import Peak Change'!$A$106:HG$202,215,FALSE)),0,(VLOOKUP($A67,'Import Peak'!$A$3:HG$99,215,FALSE)-VLOOKUP($A67,'Import Peak Change'!$A$106:HG$202,215,FALSE)))</f>
        <v>0</v>
      </c>
      <c r="HH67" s="6">
        <f>IF(ISERROR(VLOOKUP($A67,'Import Peak'!$A$3:HH$99,216,FALSE)-VLOOKUP($A67,'Import Peak Change'!$A$106:HH$202,216,FALSE)),0,(VLOOKUP($A67,'Import Peak'!$A$3:HH$99,216,FALSE)-VLOOKUP($A67,'Import Peak Change'!$A$106:HH$202,216,FALSE)))</f>
        <v>0</v>
      </c>
      <c r="HI67" s="6">
        <f>IF(ISERROR(VLOOKUP($A67,'Import Peak'!$A$3:HI$99,217,FALSE)-VLOOKUP($A67,'Import Peak Change'!$A$106:HI$202,217,FALSE)),0,(VLOOKUP($A67,'Import Peak'!$A$3:HI$99,217,FALSE)-VLOOKUP($A67,'Import Peak Change'!$A$106:HI$202,217,FALSE)))</f>
        <v>0</v>
      </c>
      <c r="HJ67" s="6">
        <f>IF(ISERROR(VLOOKUP($A67,'Import Peak'!$A$3:HJ$99,218,FALSE)-VLOOKUP($A67,'Import Peak Change'!$A$106:HJ$202,218,FALSE)),0,(VLOOKUP($A67,'Import Peak'!$A$3:HJ$99,218,FALSE)-VLOOKUP($A67,'Import Peak Change'!$A$106:HJ$202,218,FALSE)))</f>
        <v>0</v>
      </c>
      <c r="HK67" s="6">
        <f>IF(ISERROR(VLOOKUP($A67,'Import Peak'!$A$3:HK$99,219,FALSE)-VLOOKUP($A67,'Import Peak Change'!$A$106:HK$202,219,FALSE)),0,(VLOOKUP($A67,'Import Peak'!$A$3:HK$99,219,FALSE)-VLOOKUP($A67,'Import Peak Change'!$A$106:HK$202,219,FALSE)))</f>
        <v>0</v>
      </c>
      <c r="HL67" s="6">
        <f>IF(ISERROR(VLOOKUP($A67,'Import Peak'!$A$3:HL$99,220,FALSE)-VLOOKUP($A67,'Import Peak Change'!$A$106:HL$202,220,FALSE)),0,(VLOOKUP($A67,'Import Peak'!$A$3:HL$99,220,FALSE)-VLOOKUP($A67,'Import Peak Change'!$A$106:HL$202,220,FALSE)))</f>
        <v>0</v>
      </c>
      <c r="HM67" s="6">
        <f>IF(ISERROR(VLOOKUP($A67,'Import Peak'!$A$3:HM$99,221,FALSE)-VLOOKUP($A67,'Import Peak Change'!$A$106:HM$202,221,FALSE)),0,(VLOOKUP($A67,'Import Peak'!$A$3:HM$99,221,FALSE)-VLOOKUP($A67,'Import Peak Change'!$A$106:HM$202,221,FALSE)))</f>
        <v>0</v>
      </c>
      <c r="HN67" s="6">
        <f>IF(ISERROR(VLOOKUP($A67,'Import Peak'!$A$3:HN$99,222,FALSE)-VLOOKUP($A67,'Import Peak Change'!$A$106:HN$202,222,FALSE)),0,(VLOOKUP($A67,'Import Peak'!$A$3:HN$99,222,FALSE)-VLOOKUP($A67,'Import Peak Change'!$A$106:HN$202,222,FALSE)))</f>
        <v>0</v>
      </c>
      <c r="HO67" s="6">
        <f>IF(ISERROR(VLOOKUP($A67,'Import Peak'!$A$3:HO$99,223,FALSE)-VLOOKUP($A67,'Import Peak Change'!$A$106:HO$202,223,FALSE)),0,(VLOOKUP($A67,'Import Peak'!$A$3:HO$99,223,FALSE)-VLOOKUP($A67,'Import Peak Change'!$A$106:HO$202,223,FALSE)))</f>
        <v>0</v>
      </c>
      <c r="HP67" s="6">
        <f>IF(ISERROR(VLOOKUP($A67,'Import Peak'!$A$3:HP$99,224,FALSE)-VLOOKUP($A67,'Import Peak Change'!$A$106:HP$202,224,FALSE)),0,(VLOOKUP($A67,'Import Peak'!$A$3:HP$99,224,FALSE)-VLOOKUP($A67,'Import Peak Change'!$A$106:HP$202,224,FALSE)))</f>
        <v>0</v>
      </c>
      <c r="HQ67" s="6">
        <f>IF(ISERROR(VLOOKUP($A67,'Import Peak'!$A$3:HQ$99,225,FALSE)-VLOOKUP($A67,'Import Peak Change'!$A$106:HQ$202,225,FALSE)),0,(VLOOKUP($A67,'Import Peak'!$A$3:HQ$99,225,FALSE)-VLOOKUP($A67,'Import Peak Change'!$A$106:HQ$202,225,FALSE)))</f>
        <v>0</v>
      </c>
      <c r="HR67" s="6">
        <f>IF(ISERROR(VLOOKUP($A67,'Import Peak'!$A$3:HR$99,226,FALSE)-VLOOKUP($A67,'Import Peak Change'!$A$106:HR$202,226,FALSE)),0,(VLOOKUP($A67,'Import Peak'!$A$3:HR$99,226,FALSE)-VLOOKUP($A67,'Import Peak Change'!$A$106:HR$202,226,FALSE)))</f>
        <v>0</v>
      </c>
      <c r="HS67" s="6">
        <f>IF(ISERROR(VLOOKUP($A67,'Import Peak'!$A$3:HS$99,227,FALSE)-VLOOKUP($A67,'Import Peak Change'!$A$106:HS$202,227,FALSE)),0,(VLOOKUP($A67,'Import Peak'!$A$3:HS$99,227,FALSE)-VLOOKUP($A67,'Import Peak Change'!$A$106:HS$202,227,FALSE)))</f>
        <v>0</v>
      </c>
      <c r="HT67" s="6">
        <f>IF(ISERROR(VLOOKUP($A67,'Import Peak'!$A$3:HT$99,228,FALSE)-VLOOKUP($A67,'Import Peak Change'!$A$106:HT$202,228,FALSE)),0,(VLOOKUP($A67,'Import Peak'!$A$3:HT$99,228,FALSE)-VLOOKUP($A67,'Import Peak Change'!$A$106:HT$202,228,FALSE)))</f>
        <v>0</v>
      </c>
      <c r="HU67" s="6">
        <f>IF(ISERROR(VLOOKUP($A67,'Import Peak'!$A$3:HU$99,229,FALSE)-VLOOKUP($A67,'Import Peak Change'!$A$106:HU$202,229,FALSE)),0,(VLOOKUP($A67,'Import Peak'!$A$3:HU$99,229,FALSE)-VLOOKUP($A67,'Import Peak Change'!$A$106:HU$202,229,FALSE)))</f>
        <v>0</v>
      </c>
      <c r="HV67" s="6">
        <f>IF(ISERROR(VLOOKUP($A67,'Import Peak'!$A$3:HV$99,230,FALSE)-VLOOKUP($A67,'Import Peak Change'!$A$106:HV$202,230,FALSE)),0,(VLOOKUP($A67,'Import Peak'!$A$3:HV$99,230,FALSE)-VLOOKUP($A67,'Import Peak Change'!$A$106:HV$202,230,FALSE)))</f>
        <v>0</v>
      </c>
      <c r="HW67" s="6">
        <f>IF(ISERROR(VLOOKUP($A67,'Import Peak'!$A$3:HW$99,231,FALSE)-VLOOKUP($A67,'Import Peak Change'!$A$106:HW$202,231,FALSE)),0,(VLOOKUP($A67,'Import Peak'!$A$3:HW$99,231,FALSE)-VLOOKUP($A67,'Import Peak Change'!$A$106:HW$202,231,FALSE)))</f>
        <v>0</v>
      </c>
      <c r="HX67" s="6">
        <f>IF(ISERROR(VLOOKUP($A67,'Import Peak'!$A$3:HX$99,232,FALSE)-VLOOKUP($A67,'Import Peak Change'!$A$106:HX$202,232,FALSE)),0,(VLOOKUP($A67,'Import Peak'!$A$3:HX$99,232,FALSE)-VLOOKUP($A67,'Import Peak Change'!$A$106:HX$202,232,FALSE)))</f>
        <v>0</v>
      </c>
      <c r="HY67" s="6">
        <f>IF(ISERROR(VLOOKUP($A67,'Import Peak'!$A$3:HY$99,233,FALSE)-VLOOKUP($A67,'Import Peak Change'!$A$106:HY$202,233,FALSE)),0,(VLOOKUP($A67,'Import Peak'!$A$3:HY$99,233,FALSE)-VLOOKUP($A67,'Import Peak Change'!$A$106:HY$202,233,FALSE)))</f>
        <v>0</v>
      </c>
      <c r="HZ67" s="6">
        <f>IF(ISERROR(VLOOKUP($A67,'Import Peak'!$A$3:HZ$99,234,FALSE)-VLOOKUP($A67,'Import Peak Change'!$A$106:HZ$202,234,FALSE)),0,(VLOOKUP($A67,'Import Peak'!$A$3:HZ$99,234,FALSE)-VLOOKUP($A67,'Import Peak Change'!$A$106:HZ$202,234,FALSE)))</f>
        <v>0</v>
      </c>
      <c r="IA67" s="6">
        <f>IF(ISERROR(VLOOKUP($A67,'Import Peak'!$A$3:IA$99,235,FALSE)-VLOOKUP($A67,'Import Peak Change'!$A$106:IA$202,235,FALSE)),0,(VLOOKUP($A67,'Import Peak'!$A$3:IA$99,235,FALSE)-VLOOKUP($A67,'Import Peak Change'!$A$106:IA$202,235,FALSE)))</f>
        <v>0</v>
      </c>
      <c r="IB67" s="6">
        <f>IF(ISERROR(VLOOKUP($A67,'Import Peak'!$A$3:IB$99,236,FALSE)-VLOOKUP($A67,'Import Peak Change'!$A$106:IB$202,236,FALSE)),0,(VLOOKUP($A67,'Import Peak'!$A$3:IB$99,236,FALSE)-VLOOKUP($A67,'Import Peak Change'!$A$106:IB$202,236,FALSE)))</f>
        <v>0</v>
      </c>
      <c r="IC67" s="6">
        <f>IF(ISERROR(VLOOKUP($A67,'Import Peak'!$A$3:IC$99,237,FALSE)-VLOOKUP($A67,'Import Peak Change'!$A$106:IC$202,237,FALSE)),0,(VLOOKUP($A67,'Import Peak'!$A$3:IC$99,237,FALSE)-VLOOKUP($A67,'Import Peak Change'!$A$106:IC$202,237,FALSE)))</f>
        <v>0</v>
      </c>
      <c r="ID67" s="6">
        <f>IF(ISERROR(VLOOKUP($A67,'Import Peak'!$A$3:ID$99,238,FALSE)-VLOOKUP($A67,'Import Peak Change'!$A$106:ID$202,238,FALSE)),0,(VLOOKUP($A67,'Import Peak'!$A$3:ID$99,238,FALSE)-VLOOKUP($A67,'Import Peak Change'!$A$106:ID$202,238,FALSE)))</f>
        <v>0</v>
      </c>
      <c r="IE67" s="6">
        <f>IF(ISERROR(VLOOKUP($A67,'Import Peak'!$A$3:IE$99,239,FALSE)-VLOOKUP($A67,'Import Peak Change'!$A$106:IE$202,239,FALSE)),0,(VLOOKUP($A67,'Import Peak'!$A$3:IE$99,239,FALSE)-VLOOKUP($A67,'Import Peak Change'!$A$106:IE$202,239,FALSE)))</f>
        <v>0</v>
      </c>
    </row>
    <row r="68" spans="1:239">
      <c r="A68" s="168" t="str">
        <f>IF('Import Peak'!A65=0,"",'Import Peak'!A65)</f>
        <v/>
      </c>
      <c r="B68" s="6"/>
      <c r="C68" s="6"/>
      <c r="D68" s="6"/>
      <c r="E68" s="6"/>
      <c r="F68" s="6"/>
      <c r="G68" s="6">
        <f>IF(ISERROR(VLOOKUP($A68,'Import Peak'!$A$3:G$99,7,FALSE)-VLOOKUP($A68,'Import Peak Change'!$A$106:G$202,7,FALSE)),0,(VLOOKUP($A68,'Import Peak'!$A$3:G$99,7,FALSE)-VLOOKUP($A68,'Import Peak Change'!$A$106:G$202,7,FALSE)))</f>
        <v>0</v>
      </c>
      <c r="H68" s="6">
        <f>IF(ISERROR(VLOOKUP($A68,'Import Peak'!$A$3:H$99,8,FALSE)-VLOOKUP($A68,'Import Peak Change'!$A$106:H$202,8,FALSE)),0,(VLOOKUP($A68,'Import Peak'!$A$3:H$99,8,FALSE)-VLOOKUP($A68,'Import Peak Change'!$A$106:H$202,8,FALSE)))</f>
        <v>0</v>
      </c>
      <c r="I68" s="6">
        <f>IF(ISERROR(VLOOKUP($A68,'Import Peak'!$A$3:I$99,9,FALSE)-VLOOKUP($A68,'Import Peak Change'!$A$106:I$202,9,FALSE)),0,(VLOOKUP($A68,'Import Peak'!$A$3:I$99,9,FALSE)-VLOOKUP($A68,'Import Peak Change'!$A$106:I$202,9,FALSE)))</f>
        <v>0</v>
      </c>
      <c r="J68" s="6">
        <f>IF(ISERROR(VLOOKUP($A68,'Import Peak'!$A$3:J$99,10,FALSE)-VLOOKUP($A68,'Import Peak Change'!$A$106:J$202,10,FALSE)),0,(VLOOKUP($A68,'Import Peak'!$A$3:J$99,10,FALSE)-VLOOKUP($A68,'Import Peak Change'!$A$106:J$202,10,FALSE)))</f>
        <v>0</v>
      </c>
      <c r="K68" s="6">
        <f>IF(ISERROR(VLOOKUP($A68,'Import Peak'!$A$3:K$99,11,FALSE)-VLOOKUP($A68,'Import Peak Change'!$A$106:K$202,11,FALSE)),0,(VLOOKUP($A68,'Import Peak'!$A$3:K$99,11,FALSE)-VLOOKUP($A68,'Import Peak Change'!$A$106:K$202,11,FALSE)))</f>
        <v>0</v>
      </c>
      <c r="L68" s="6">
        <f>IF(ISERROR(VLOOKUP($A68,'Import Peak'!$A$3:L$99,12,FALSE)-VLOOKUP($A68,'Import Peak Change'!$A$106:L$202,12,FALSE)),0,(VLOOKUP($A68,'Import Peak'!$A$3:L$99,12,FALSE)-VLOOKUP($A68,'Import Peak Change'!$A$106:L$202,12,FALSE)))</f>
        <v>0</v>
      </c>
      <c r="M68" s="6">
        <f>IF(ISERROR(VLOOKUP($A68,'Import Peak'!$A$3:M$99,13,FALSE)-VLOOKUP($A68,'Import Peak Change'!$A$106:M$202,13,FALSE)),0,(VLOOKUP($A68,'Import Peak'!$A$3:M$99,13,FALSE)-VLOOKUP($A68,'Import Peak Change'!$A$106:M$202,13,FALSE)))</f>
        <v>0</v>
      </c>
      <c r="N68" s="6">
        <f>IF(ISERROR(VLOOKUP($A68,'Import Peak'!$A$3:N$99,14,FALSE)-VLOOKUP($A68,'Import Peak Change'!$A$106:N$202,14,FALSE)),0,(VLOOKUP($A68,'Import Peak'!$A$3:N$99,14,FALSE)-VLOOKUP($A68,'Import Peak Change'!$A$106:N$202,14,FALSE)))</f>
        <v>0</v>
      </c>
      <c r="O68" s="6">
        <f>IF(ISERROR(VLOOKUP($A68,'Import Peak'!$A$3:O$99,15,FALSE)-VLOOKUP($A68,'Import Peak Change'!$A$106:O$202,15,FALSE)),0,(VLOOKUP($A68,'Import Peak'!$A$3:O$99,15,FALSE)-VLOOKUP($A68,'Import Peak Change'!$A$106:O$202,15,FALSE)))</f>
        <v>0</v>
      </c>
      <c r="P68" s="6">
        <f>IF(ISERROR(VLOOKUP($A68,'Import Peak'!$A$3:P$99,16,FALSE)-VLOOKUP($A68,'Import Peak Change'!$A$106:P$202,16,FALSE)),0,(VLOOKUP($A68,'Import Peak'!$A$3:P$99,16,FALSE)-VLOOKUP($A68,'Import Peak Change'!$A$106:P$202,16,FALSE)))</f>
        <v>0</v>
      </c>
      <c r="Q68" s="6">
        <f>IF(ISERROR(VLOOKUP($A68,'Import Peak'!$A$3:Q$99,17,FALSE)-VLOOKUP($A68,'Import Peak Change'!$A$106:Q$202,17,FALSE)),0,(VLOOKUP($A68,'Import Peak'!$A$3:Q$99,17,FALSE)-VLOOKUP($A68,'Import Peak Change'!$A$106:Q$202,17,FALSE)))</f>
        <v>0</v>
      </c>
      <c r="R68" s="6">
        <f>IF(ISERROR(VLOOKUP($A68,'Import Peak'!$A$3:R$99,18,FALSE)-VLOOKUP($A68,'Import Peak Change'!$A$106:R$202,18,FALSE)),0,(VLOOKUP($A68,'Import Peak'!$A$3:R$99,18,FALSE)-VLOOKUP($A68,'Import Peak Change'!$A$106:R$202,18,FALSE)))</f>
        <v>0</v>
      </c>
      <c r="S68" s="6">
        <f>IF(ISERROR(VLOOKUP($A68,'Import Peak'!$A$3:S$99,19,FALSE)-VLOOKUP($A68,'Import Peak Change'!$A$106:S$202,19,FALSE)),0,(VLOOKUP($A68,'Import Peak'!$A$3:S$99,19,FALSE)-VLOOKUP($A68,'Import Peak Change'!$A$106:S$202,19,FALSE)))</f>
        <v>0</v>
      </c>
      <c r="T68" s="6">
        <f>IF(ISERROR(VLOOKUP($A68,'Import Peak'!$A$3:T$99,20,FALSE)-VLOOKUP($A68,'Import Peak Change'!$A$106:T$202,20,FALSE)),0,(VLOOKUP($A68,'Import Peak'!$A$3:T$99,20,FALSE)-VLOOKUP($A68,'Import Peak Change'!$A$106:T$202,20,FALSE)))</f>
        <v>0</v>
      </c>
      <c r="U68" s="6">
        <f>IF(ISERROR(VLOOKUP($A68,'Import Peak'!$A$3:U$99,21,FALSE)-VLOOKUP($A68,'Import Peak Change'!$A$106:U$202,21,FALSE)),0,(VLOOKUP($A68,'Import Peak'!$A$3:U$99,21,FALSE)-VLOOKUP($A68,'Import Peak Change'!$A$106:U$202,21,FALSE)))</f>
        <v>0</v>
      </c>
      <c r="V68" s="6">
        <f>IF(ISERROR(VLOOKUP($A68,'Import Peak'!$A$3:V$99,22,FALSE)-VLOOKUP($A68,'Import Peak Change'!$A$106:V$202,22,FALSE)),0,(VLOOKUP($A68,'Import Peak'!$A$3:V$99,22,FALSE)-VLOOKUP($A68,'Import Peak Change'!$A$106:V$202,22,FALSE)))</f>
        <v>0</v>
      </c>
      <c r="W68" s="6">
        <f>IF(ISERROR(VLOOKUP($A68,'Import Peak'!$A$3:W$99,23,FALSE)-VLOOKUP($A68,'Import Peak Change'!$A$106:W$202,23,FALSE)),0,(VLOOKUP($A68,'Import Peak'!$A$3:W$99,23,FALSE)-VLOOKUP($A68,'Import Peak Change'!$A$106:W$202,23,FALSE)))</f>
        <v>0</v>
      </c>
      <c r="X68" s="6">
        <f>IF(ISERROR(VLOOKUP($A68,'Import Peak'!$A$3:X$99,24,FALSE)-VLOOKUP($A68,'Import Peak Change'!$A$106:X$202,24,FALSE)),0,(VLOOKUP($A68,'Import Peak'!$A$3:X$99,24,FALSE)-VLOOKUP($A68,'Import Peak Change'!$A$106:X$202,24,FALSE)))</f>
        <v>0</v>
      </c>
      <c r="Y68" s="6">
        <f>IF(ISERROR(VLOOKUP($A68,'Import Peak'!$A$3:Y$99,25,FALSE)-VLOOKUP($A68,'Import Peak Change'!$A$106:Y$202,25,FALSE)),0,(VLOOKUP($A68,'Import Peak'!$A$3:Y$99,25,FALSE)-VLOOKUP($A68,'Import Peak Change'!$A$106:Y$202,25,FALSE)))</f>
        <v>0</v>
      </c>
      <c r="Z68" s="6">
        <f>IF(ISERROR(VLOOKUP($A68,'Import Peak'!$A$3:Z$99,26,FALSE)-VLOOKUP($A68,'Import Peak Change'!$A$106:Z$202,26,FALSE)),0,(VLOOKUP($A68,'Import Peak'!$A$3:Z$99,26,FALSE)-VLOOKUP($A68,'Import Peak Change'!$A$106:Z$202,26,FALSE)))</f>
        <v>0</v>
      </c>
      <c r="AA68" s="6">
        <f>IF(ISERROR(VLOOKUP($A68,'Import Peak'!$A$3:AA$99,27,FALSE)-VLOOKUP($A68,'Import Peak Change'!$A$106:AA$202,27,FALSE)),0,(VLOOKUP($A68,'Import Peak'!$A$3:AA$99,27,FALSE)-VLOOKUP($A68,'Import Peak Change'!$A$106:AA$202,27,FALSE)))</f>
        <v>0</v>
      </c>
      <c r="AB68" s="6">
        <f>IF(ISERROR(VLOOKUP($A68,'Import Peak'!$A$3:AB$99,28,FALSE)-VLOOKUP($A68,'Import Peak Change'!$A$106:AB$202,28,FALSE)),0,(VLOOKUP($A68,'Import Peak'!$A$3:AB$99,28,FALSE)-VLOOKUP($A68,'Import Peak Change'!$A$106:AB$202,28,FALSE)))</f>
        <v>0</v>
      </c>
      <c r="AC68" s="6">
        <f>IF(ISERROR(VLOOKUP($A68,'Import Peak'!$A$3:AC$99,29,FALSE)-VLOOKUP($A68,'Import Peak Change'!$A$106:AC$202,29,FALSE)),0,(VLOOKUP($A68,'Import Peak'!$A$3:AC$99,29,FALSE)-VLOOKUP($A68,'Import Peak Change'!$A$106:AC$202,29,FALSE)))</f>
        <v>0</v>
      </c>
      <c r="AD68" s="6">
        <f>IF(ISERROR(VLOOKUP($A68,'Import Peak'!$A$3:AD$99,30,FALSE)-VLOOKUP($A68,'Import Peak Change'!$A$106:AD$202,30,FALSE)),0,(VLOOKUP($A68,'Import Peak'!$A$3:AD$99,30,FALSE)-VLOOKUP($A68,'Import Peak Change'!$A$106:AD$202,30,FALSE)))</f>
        <v>0</v>
      </c>
      <c r="AE68" s="6">
        <f>IF(ISERROR(VLOOKUP($A68,'Import Peak'!$A$3:AE$99,31,FALSE)-VLOOKUP($A68,'Import Peak Change'!$A$106:AE$202,31,FALSE)),0,(VLOOKUP($A68,'Import Peak'!$A$3:AE$99,31,FALSE)-VLOOKUP($A68,'Import Peak Change'!$A$106:AE$202,31,FALSE)))</f>
        <v>0</v>
      </c>
      <c r="AF68" s="6">
        <f>IF(ISERROR(VLOOKUP($A68,'Import Peak'!$A$3:AF$99,32,FALSE)-VLOOKUP($A68,'Import Peak Change'!$A$106:AF$202,32,FALSE)),0,(VLOOKUP($A68,'Import Peak'!$A$3:AF$99,32,FALSE)-VLOOKUP($A68,'Import Peak Change'!$A$106:AF$202,32,FALSE)))</f>
        <v>0</v>
      </c>
      <c r="AG68" s="6">
        <f>IF(ISERROR(VLOOKUP($A68,'Import Peak'!$A$3:AG$99,33,FALSE)-VLOOKUP($A68,'Import Peak Change'!$A$106:AG$202,33,FALSE)),0,(VLOOKUP($A68,'Import Peak'!$A$3:AG$99,33,FALSE)-VLOOKUP($A68,'Import Peak Change'!$A$106:AG$202,33,FALSE)))</f>
        <v>0</v>
      </c>
      <c r="AH68" s="6">
        <f>IF(ISERROR(VLOOKUP($A68,'Import Peak'!$A$3:AH$99,34,FALSE)-VLOOKUP($A68,'Import Peak Change'!$A$106:AH$202,34,FALSE)),0,(VLOOKUP($A68,'Import Peak'!$A$3:AH$99,34,FALSE)-VLOOKUP($A68,'Import Peak Change'!$A$106:AH$202,34,FALSE)))</f>
        <v>0</v>
      </c>
      <c r="AI68" s="6">
        <f>IF(ISERROR(VLOOKUP($A68,'Import Peak'!$A$3:AI$99,35,FALSE)-VLOOKUP($A68,'Import Peak Change'!$A$106:AI$202,35,FALSE)),0,(VLOOKUP($A68,'Import Peak'!$A$3:AI$99,35,FALSE)-VLOOKUP($A68,'Import Peak Change'!$A$106:AI$202,35,FALSE)))</f>
        <v>0</v>
      </c>
      <c r="AJ68" s="6">
        <f>IF(ISERROR(VLOOKUP($A68,'Import Peak'!$A$3:AJ$99,36,FALSE)-VLOOKUP($A68,'Import Peak Change'!$A$106:AJ$202,36,FALSE)),0,(VLOOKUP($A68,'Import Peak'!$A$3:AJ$99,36,FALSE)-VLOOKUP($A68,'Import Peak Change'!$A$106:AJ$202,36,FALSE)))</f>
        <v>0</v>
      </c>
      <c r="AK68" s="6">
        <f>IF(ISERROR(VLOOKUP($A68,'Import Peak'!$A$3:AK$99,37,FALSE)-VLOOKUP($A68,'Import Peak Change'!$A$106:AK$202,37,FALSE)),0,(VLOOKUP($A68,'Import Peak'!$A$3:AK$99,37,FALSE)-VLOOKUP($A68,'Import Peak Change'!$A$106:AK$202,37,FALSE)))</f>
        <v>0</v>
      </c>
      <c r="AL68" s="6">
        <f>IF(ISERROR(VLOOKUP($A68,'Import Peak'!$A$3:AL$99,38,FALSE)-VLOOKUP($A68,'Import Peak Change'!$A$106:AL$202,38,FALSE)),0,(VLOOKUP($A68,'Import Peak'!$A$3:AL$99,38,FALSE)-VLOOKUP($A68,'Import Peak Change'!$A$106:AL$202,38,FALSE)))</f>
        <v>0</v>
      </c>
      <c r="AM68" s="6">
        <f>IF(ISERROR(VLOOKUP($A68,'Import Peak'!$A$3:AM$99,39,FALSE)-VLOOKUP($A68,'Import Peak Change'!$A$106:AM$202,39,FALSE)),0,(VLOOKUP($A68,'Import Peak'!$A$3:AM$99,39,FALSE)-VLOOKUP($A68,'Import Peak Change'!$A$106:AM$202,39,FALSE)))</f>
        <v>0</v>
      </c>
      <c r="AN68" s="6">
        <f>IF(ISERROR(VLOOKUP($A68,'Import Peak'!$A$3:AN$99,40,FALSE)-VLOOKUP($A68,'Import Peak Change'!$A$106:AN$202,40,FALSE)),0,(VLOOKUP($A68,'Import Peak'!$A$3:AN$99,40,FALSE)-VLOOKUP($A68,'Import Peak Change'!$A$106:AN$202,40,FALSE)))</f>
        <v>0</v>
      </c>
      <c r="AO68" s="6">
        <f>IF(ISERROR(VLOOKUP($A68,'Import Peak'!$A$3:AO$99,41,FALSE)-VLOOKUP($A68,'Import Peak Change'!$A$106:AO$202,41,FALSE)),0,(VLOOKUP($A68,'Import Peak'!$A$3:AO$99,41,FALSE)-VLOOKUP($A68,'Import Peak Change'!$A$106:AO$202,41,FALSE)))</f>
        <v>0</v>
      </c>
      <c r="AP68" s="6">
        <f>IF(ISERROR(VLOOKUP($A68,'Import Peak'!$A$3:AP$99,42,FALSE)-VLOOKUP($A68,'Import Peak Change'!$A$106:AP$202,42,FALSE)),0,(VLOOKUP($A68,'Import Peak'!$A$3:AP$99,42,FALSE)-VLOOKUP($A68,'Import Peak Change'!$A$106:AP$202,42,FALSE)))</f>
        <v>0</v>
      </c>
      <c r="AQ68" s="6">
        <f>IF(ISERROR(VLOOKUP($A68,'Import Peak'!$A$3:AQ$99,43,FALSE)-VLOOKUP($A68,'Import Peak Change'!$A$106:AQ$202,43,FALSE)),0,(VLOOKUP($A68,'Import Peak'!$A$3:AQ$99,43,FALSE)-VLOOKUP($A68,'Import Peak Change'!$A$106:AQ$202,43,FALSE)))</f>
        <v>0</v>
      </c>
      <c r="AR68" s="6">
        <f>IF(ISERROR(VLOOKUP($A68,'Import Peak'!$A$3:AR$99,44,FALSE)-VLOOKUP($A68,'Import Peak Change'!$A$106:AR$202,44,FALSE)),0,(VLOOKUP($A68,'Import Peak'!$A$3:AR$99,44,FALSE)-VLOOKUP($A68,'Import Peak Change'!$A$106:AR$202,44,FALSE)))</f>
        <v>0</v>
      </c>
      <c r="AS68" s="6">
        <f>IF(ISERROR(VLOOKUP($A68,'Import Peak'!$A$3:AS$99,45,FALSE)-VLOOKUP($A68,'Import Peak Change'!$A$106:AS$202,45,FALSE)),0,(VLOOKUP($A68,'Import Peak'!$A$3:AS$99,45,FALSE)-VLOOKUP($A68,'Import Peak Change'!$A$106:AS$202,45,FALSE)))</f>
        <v>0</v>
      </c>
      <c r="AT68" s="6">
        <f>IF(ISERROR(VLOOKUP($A68,'Import Peak'!$A$3:AT$99,46,FALSE)-VLOOKUP($A68,'Import Peak Change'!$A$106:AT$202,46,FALSE)),0,(VLOOKUP($A68,'Import Peak'!$A$3:AT$99,46,FALSE)-VLOOKUP($A68,'Import Peak Change'!$A$106:AT$202,46,FALSE)))</f>
        <v>0</v>
      </c>
      <c r="AU68" s="6">
        <f>IF(ISERROR(VLOOKUP($A68,'Import Peak'!$A$3:AU$99,47,FALSE)-VLOOKUP($A68,'Import Peak Change'!$A$106:AU$202,47,FALSE)),0,(VLOOKUP($A68,'Import Peak'!$A$3:AU$99,47,FALSE)-VLOOKUP($A68,'Import Peak Change'!$A$106:AU$202,47,FALSE)))</f>
        <v>0</v>
      </c>
      <c r="AV68" s="6">
        <f>IF(ISERROR(VLOOKUP($A68,'Import Peak'!$A$3:AV$99,48,FALSE)-VLOOKUP($A68,'Import Peak Change'!$A$106:AV$202,48,FALSE)),0,(VLOOKUP($A68,'Import Peak'!$A$3:AV$99,48,FALSE)-VLOOKUP($A68,'Import Peak Change'!$A$106:AV$202,48,FALSE)))</f>
        <v>0</v>
      </c>
      <c r="AW68" s="6">
        <f>IF(ISERROR(VLOOKUP($A68,'Import Peak'!$A$3:AW$99,49,FALSE)-VLOOKUP($A68,'Import Peak Change'!$A$106:AW$202,49,FALSE)),0,(VLOOKUP($A68,'Import Peak'!$A$3:AW$99,49,FALSE)-VLOOKUP($A68,'Import Peak Change'!$A$106:AW$202,49,FALSE)))</f>
        <v>0</v>
      </c>
      <c r="AX68" s="6">
        <f>IF(ISERROR(VLOOKUP($A68,'Import Peak'!$A$3:AX$99,50,FALSE)-VLOOKUP($A68,'Import Peak Change'!$A$106:AX$202,50,FALSE)),0,(VLOOKUP($A68,'Import Peak'!$A$3:AX$99,50,FALSE)-VLOOKUP($A68,'Import Peak Change'!$A$106:AX$202,50,FALSE)))</f>
        <v>0</v>
      </c>
      <c r="AY68" s="6">
        <f>IF(ISERROR(VLOOKUP($A68,'Import Peak'!$A$3:AY$99,51,FALSE)-VLOOKUP($A68,'Import Peak Change'!$A$106:AY$202,51,FALSE)),0,(VLOOKUP($A68,'Import Peak'!$A$3:AY$99,51,FALSE)-VLOOKUP($A68,'Import Peak Change'!$A$106:AY$202,51,FALSE)))</f>
        <v>0</v>
      </c>
      <c r="AZ68" s="6">
        <f>IF(ISERROR(VLOOKUP($A68,'Import Peak'!$A$3:AZ$99,52,FALSE)-VLOOKUP($A68,'Import Peak Change'!$A$106:AZ$202,52,FALSE)),0,(VLOOKUP($A68,'Import Peak'!$A$3:AZ$99,52,FALSE)-VLOOKUP($A68,'Import Peak Change'!$A$106:AZ$202,52,FALSE)))</f>
        <v>0</v>
      </c>
      <c r="BA68" s="6">
        <f>IF(ISERROR(VLOOKUP($A68,'Import Peak'!$A$3:BA$99,53,FALSE)-VLOOKUP($A68,'Import Peak Change'!$A$106:BA$202,53,FALSE)),0,(VLOOKUP($A68,'Import Peak'!$A$3:BA$99,53,FALSE)-VLOOKUP($A68,'Import Peak Change'!$A$106:BA$202,53,FALSE)))</f>
        <v>0</v>
      </c>
      <c r="BB68" s="6">
        <f>IF(ISERROR(VLOOKUP($A68,'Import Peak'!$A$3:BB$99,54,FALSE)-VLOOKUP($A68,'Import Peak Change'!$A$106:BB$202,54,FALSE)),0,(VLOOKUP($A68,'Import Peak'!$A$3:BB$99,54,FALSE)-VLOOKUP($A68,'Import Peak Change'!$A$106:BB$202,54,FALSE)))</f>
        <v>0</v>
      </c>
      <c r="BC68" s="6">
        <f>IF(ISERROR(VLOOKUP($A68,'Import Peak'!$A$3:BC$99,55,FALSE)-VLOOKUP($A68,'Import Peak Change'!$A$106:BC$202,55,FALSE)),0,(VLOOKUP($A68,'Import Peak'!$A$3:BC$99,55,FALSE)-VLOOKUP($A68,'Import Peak Change'!$A$106:BC$202,55,FALSE)))</f>
        <v>0</v>
      </c>
      <c r="BD68" s="6">
        <f>IF(ISERROR(VLOOKUP($A68,'Import Peak'!$A$3:BD$99,56,FALSE)-VLOOKUP($A68,'Import Peak Change'!$A$106:BD$202,56,FALSE)),0,(VLOOKUP($A68,'Import Peak'!$A$3:BD$99,56,FALSE)-VLOOKUP($A68,'Import Peak Change'!$A$106:BD$202,56,FALSE)))</f>
        <v>0</v>
      </c>
      <c r="BE68" s="6">
        <f>IF(ISERROR(VLOOKUP($A68,'Import Peak'!$A$3:BE$99,57,FALSE)-VLOOKUP($A68,'Import Peak Change'!$A$106:BE$202,57,FALSE)),0,(VLOOKUP($A68,'Import Peak'!$A$3:BE$99,57,FALSE)-VLOOKUP($A68,'Import Peak Change'!$A$106:BE$202,57,FALSE)))</f>
        <v>0</v>
      </c>
      <c r="BF68" s="6">
        <f>IF(ISERROR(VLOOKUP($A68,'Import Peak'!$A$3:BF$99,58,FALSE)-VLOOKUP($A68,'Import Peak Change'!$A$106:BF$202,58,FALSE)),0,(VLOOKUP($A68,'Import Peak'!$A$3:BF$99,58,FALSE)-VLOOKUP($A68,'Import Peak Change'!$A$106:BF$202,58,FALSE)))</f>
        <v>0</v>
      </c>
      <c r="BG68" s="6">
        <f>IF(ISERROR(VLOOKUP($A68,'Import Peak'!$A$3:BG$99,59,FALSE)-VLOOKUP($A68,'Import Peak Change'!$A$106:BG$202,59,FALSE)),0,(VLOOKUP($A68,'Import Peak'!$A$3:BG$99,59,FALSE)-VLOOKUP($A68,'Import Peak Change'!$A$106:BG$202,59,FALSE)))</f>
        <v>0</v>
      </c>
      <c r="BH68" s="6">
        <f>IF(ISERROR(VLOOKUP($A68,'Import Peak'!$A$3:BH$99,60,FALSE)-VLOOKUP($A68,'Import Peak Change'!$A$106:BH$202,60,FALSE)),0,(VLOOKUP($A68,'Import Peak'!$A$3:BH$99,60,FALSE)-VLOOKUP($A68,'Import Peak Change'!$A$106:BH$202,60,FALSE)))</f>
        <v>0</v>
      </c>
      <c r="BI68" s="6">
        <f>IF(ISERROR(VLOOKUP($A68,'Import Peak'!$A$3:BI$99,61,FALSE)-VLOOKUP($A68,'Import Peak Change'!$A$106:BI$202,61,FALSE)),0,(VLOOKUP($A68,'Import Peak'!$A$3:BI$99,61,FALSE)-VLOOKUP($A68,'Import Peak Change'!$A$106:BI$202,61,FALSE)))</f>
        <v>0</v>
      </c>
      <c r="BJ68" s="6">
        <f>IF(ISERROR(VLOOKUP($A68,'Import Peak'!$A$3:BJ$99,62,FALSE)-VLOOKUP($A68,'Import Peak Change'!$A$106:BJ$202,62,FALSE)),0,(VLOOKUP($A68,'Import Peak'!$A$3:BJ$99,62,FALSE)-VLOOKUP($A68,'Import Peak Change'!$A$106:BJ$202,62,FALSE)))</f>
        <v>0</v>
      </c>
      <c r="BK68" s="6">
        <f>IF(ISERROR(VLOOKUP($A68,'Import Peak'!$A$3:BK$99,63,FALSE)-VLOOKUP($A68,'Import Peak Change'!$A$106:BK$202,63,FALSE)),0,(VLOOKUP($A68,'Import Peak'!$A$3:BK$99,63,FALSE)-VLOOKUP($A68,'Import Peak Change'!$A$106:BK$202,63,FALSE)))</f>
        <v>0</v>
      </c>
      <c r="BL68" s="6">
        <f>IF(ISERROR(VLOOKUP($A68,'Import Peak'!$A$3:BL$99,64,FALSE)-VLOOKUP($A68,'Import Peak Change'!$A$106:BL$202,64,FALSE)),0,(VLOOKUP($A68,'Import Peak'!$A$3:BL$99,64,FALSE)-VLOOKUP($A68,'Import Peak Change'!$A$106:BL$202,64,FALSE)))</f>
        <v>0</v>
      </c>
      <c r="BM68" s="6">
        <f>IF(ISERROR(VLOOKUP($A68,'Import Peak'!$A$3:BM$99,65,FALSE)-VLOOKUP($A68,'Import Peak Change'!$A$106:BM$202,65,FALSE)),0,(VLOOKUP($A68,'Import Peak'!$A$3:BM$99,65,FALSE)-VLOOKUP($A68,'Import Peak Change'!$A$106:BM$202,65,FALSE)))</f>
        <v>0</v>
      </c>
      <c r="BN68" s="6">
        <f>IF(ISERROR(VLOOKUP($A68,'Import Peak'!$A$3:BN$99,66,FALSE)-VLOOKUP($A68,'Import Peak Change'!$A$106:BN$202,66,FALSE)),0,(VLOOKUP($A68,'Import Peak'!$A$3:BN$99,66,FALSE)-VLOOKUP($A68,'Import Peak Change'!$A$106:BN$202,66,FALSE)))</f>
        <v>0</v>
      </c>
      <c r="BO68" s="6">
        <f>IF(ISERROR(VLOOKUP($A68,'Import Peak'!$A$3:BO$99,67,FALSE)-VLOOKUP($A68,'Import Peak Change'!$A$106:BO$202,67,FALSE)),0,(VLOOKUP($A68,'Import Peak'!$A$3:BO$99,67,FALSE)-VLOOKUP($A68,'Import Peak Change'!$A$106:BO$202,67,FALSE)))</f>
        <v>0</v>
      </c>
      <c r="BP68" s="6">
        <f>IF(ISERROR(VLOOKUP($A68,'Import Peak'!$A$3:BP$99,68,FALSE)-VLOOKUP($A68,'Import Peak Change'!$A$106:BP$202,68,FALSE)),0,(VLOOKUP($A68,'Import Peak'!$A$3:BP$99,68,FALSE)-VLOOKUP($A68,'Import Peak Change'!$A$106:BP$202,68,FALSE)))</f>
        <v>0</v>
      </c>
      <c r="BQ68" s="6">
        <f>IF(ISERROR(VLOOKUP($A68,'Import Peak'!$A$3:BQ$99,69,FALSE)-VLOOKUP($A68,'Import Peak Change'!$A$106:BQ$202,69,FALSE)),0,(VLOOKUP($A68,'Import Peak'!$A$3:BQ$99,69,FALSE)-VLOOKUP($A68,'Import Peak Change'!$A$106:BQ$202,69,FALSE)))</f>
        <v>0</v>
      </c>
      <c r="BR68" s="6">
        <f>IF(ISERROR(VLOOKUP($A68,'Import Peak'!$A$3:BR$99,70,FALSE)-VLOOKUP($A68,'Import Peak Change'!$A$106:BR$202,70,FALSE)),0,(VLOOKUP($A68,'Import Peak'!$A$3:BR$99,70,FALSE)-VLOOKUP($A68,'Import Peak Change'!$A$106:BR$202,70,FALSE)))</f>
        <v>0</v>
      </c>
      <c r="BS68" s="6">
        <f>IF(ISERROR(VLOOKUP($A68,'Import Peak'!$A$3:BS$99,71,FALSE)-VLOOKUP($A68,'Import Peak Change'!$A$106:BS$202,71,FALSE)),0,(VLOOKUP($A68,'Import Peak'!$A$3:BS$99,71,FALSE)-VLOOKUP($A68,'Import Peak Change'!$A$106:BS$202,71,FALSE)))</f>
        <v>0</v>
      </c>
      <c r="BT68" s="6">
        <f>IF(ISERROR(VLOOKUP($A68,'Import Peak'!$A$3:BT$99,72,FALSE)-VLOOKUP($A68,'Import Peak Change'!$A$106:BT$202,72,FALSE)),0,(VLOOKUP($A68,'Import Peak'!$A$3:BT$99,72,FALSE)-VLOOKUP($A68,'Import Peak Change'!$A$106:BT$202,72,FALSE)))</f>
        <v>0</v>
      </c>
      <c r="BU68" s="6">
        <f>IF(ISERROR(VLOOKUP($A68,'Import Peak'!$A$3:BU$99,73,FALSE)-VLOOKUP($A68,'Import Peak Change'!$A$106:BU$202,73,FALSE)),0,(VLOOKUP($A68,'Import Peak'!$A$3:BU$99,73,FALSE)-VLOOKUP($A68,'Import Peak Change'!$A$106:BU$202,73,FALSE)))</f>
        <v>0</v>
      </c>
      <c r="BV68" s="6">
        <f>IF(ISERROR(VLOOKUP($A68,'Import Peak'!$A$3:BV$99,74,FALSE)-VLOOKUP($A68,'Import Peak Change'!$A$106:BV$202,74,FALSE)),0,(VLOOKUP($A68,'Import Peak'!$A$3:BV$99,74,FALSE)-VLOOKUP($A68,'Import Peak Change'!$A$106:BV$202,74,FALSE)))</f>
        <v>0</v>
      </c>
      <c r="BW68" s="6">
        <f>IF(ISERROR(VLOOKUP($A68,'Import Peak'!$A$3:BW$99,75,FALSE)-VLOOKUP($A68,'Import Peak Change'!$A$106:BW$202,75,FALSE)),0,(VLOOKUP($A68,'Import Peak'!$A$3:BW$99,75,FALSE)-VLOOKUP($A68,'Import Peak Change'!$A$106:BW$202,75,FALSE)))</f>
        <v>0</v>
      </c>
      <c r="BX68" s="6">
        <f>IF(ISERROR(VLOOKUP($A68,'Import Peak'!$A$3:BX$99,76,FALSE)-VLOOKUP($A68,'Import Peak Change'!$A$106:BX$202,76,FALSE)),0,(VLOOKUP($A68,'Import Peak'!$A$3:BX$99,76,FALSE)-VLOOKUP($A68,'Import Peak Change'!$A$106:BX$202,76,FALSE)))</f>
        <v>0</v>
      </c>
      <c r="BY68" s="6">
        <f>IF(ISERROR(VLOOKUP($A68,'Import Peak'!$A$3:BY$99,77,FALSE)-VLOOKUP($A68,'Import Peak Change'!$A$106:BY$202,77,FALSE)),0,(VLOOKUP($A68,'Import Peak'!$A$3:BY$99,77,FALSE)-VLOOKUP($A68,'Import Peak Change'!$A$106:BY$202,77,FALSE)))</f>
        <v>0</v>
      </c>
      <c r="BZ68" s="6">
        <f>IF(ISERROR(VLOOKUP($A68,'Import Peak'!$A$3:BZ$99,78,FALSE)-VLOOKUP($A68,'Import Peak Change'!$A$106:BZ$202,78,FALSE)),0,(VLOOKUP($A68,'Import Peak'!$A$3:BZ$99,78,FALSE)-VLOOKUP($A68,'Import Peak Change'!$A$106:BZ$202,78,FALSE)))</f>
        <v>0</v>
      </c>
      <c r="CA68" s="6">
        <f>IF(ISERROR(VLOOKUP($A68,'Import Peak'!$A$3:CA$99,79,FALSE)-VLOOKUP($A68,'Import Peak Change'!$A$106:CA$202,79,FALSE)),0,(VLOOKUP($A68,'Import Peak'!$A$3:CA$99,79,FALSE)-VLOOKUP($A68,'Import Peak Change'!$A$106:CA$202,79,FALSE)))</f>
        <v>0</v>
      </c>
      <c r="CB68" s="6">
        <f>IF(ISERROR(VLOOKUP($A68,'Import Peak'!$A$3:CB$99,80,FALSE)-VLOOKUP($A68,'Import Peak Change'!$A$106:CB$202,80,FALSE)),0,(VLOOKUP($A68,'Import Peak'!$A$3:CB$99,80,FALSE)-VLOOKUP($A68,'Import Peak Change'!$A$106:CB$202,80,FALSE)))</f>
        <v>0</v>
      </c>
      <c r="CC68" s="6">
        <f>IF(ISERROR(VLOOKUP($A68,'Import Peak'!$A$3:CC$99,81,FALSE)-VLOOKUP($A68,'Import Peak Change'!$A$106:CC$202,81,FALSE)),0,(VLOOKUP($A68,'Import Peak'!$A$3:CC$99,81,FALSE)-VLOOKUP($A68,'Import Peak Change'!$A$106:CC$202,81,FALSE)))</f>
        <v>0</v>
      </c>
      <c r="CD68" s="6">
        <f>IF(ISERROR(VLOOKUP($A68,'Import Peak'!$A$3:CD$99,82,FALSE)-VLOOKUP($A68,'Import Peak Change'!$A$106:CD$202,82,FALSE)),0,(VLOOKUP($A68,'Import Peak'!$A$3:CD$99,82,FALSE)-VLOOKUP($A68,'Import Peak Change'!$A$106:CD$202,82,FALSE)))</f>
        <v>0</v>
      </c>
      <c r="CE68" s="6">
        <f>IF(ISERROR(VLOOKUP($A68,'Import Peak'!$A$3:CE$99,83,FALSE)-VLOOKUP($A68,'Import Peak Change'!$A$106:CE$202,83,FALSE)),0,(VLOOKUP($A68,'Import Peak'!$A$3:CE$99,83,FALSE)-VLOOKUP($A68,'Import Peak Change'!$A$106:CE$202,83,FALSE)))</f>
        <v>0</v>
      </c>
      <c r="CF68" s="6">
        <f>IF(ISERROR(VLOOKUP($A68,'Import Peak'!$A$3:CF$99,84,FALSE)-VLOOKUP($A68,'Import Peak Change'!$A$106:CF$202,84,FALSE)),0,(VLOOKUP($A68,'Import Peak'!$A$3:CF$99,84,FALSE)-VLOOKUP($A68,'Import Peak Change'!$A$106:CF$202,84,FALSE)))</f>
        <v>0</v>
      </c>
      <c r="CG68" s="6">
        <f>IF(ISERROR(VLOOKUP($A68,'Import Peak'!$A$3:CG$99,85,FALSE)-VLOOKUP($A68,'Import Peak Change'!$A$106:CG$202,85,FALSE)),0,(VLOOKUP($A68,'Import Peak'!$A$3:CG$99,85,FALSE)-VLOOKUP($A68,'Import Peak Change'!$A$106:CG$202,85,FALSE)))</f>
        <v>0</v>
      </c>
      <c r="CH68" s="6">
        <f>IF(ISERROR(VLOOKUP($A68,'Import Peak'!$A$3:CH$99,86,FALSE)-VLOOKUP($A68,'Import Peak Change'!$A$106:CH$202,86,FALSE)),0,(VLOOKUP($A68,'Import Peak'!$A$3:CH$99,86,FALSE)-VLOOKUP($A68,'Import Peak Change'!$A$106:CH$202,86,FALSE)))</f>
        <v>0</v>
      </c>
      <c r="CI68" s="6">
        <f>IF(ISERROR(VLOOKUP($A68,'Import Peak'!$A$3:CI$99,87,FALSE)-VLOOKUP($A68,'Import Peak Change'!$A$106:CI$202,87,FALSE)),0,(VLOOKUP($A68,'Import Peak'!$A$3:CI$99,87,FALSE)-VLOOKUP($A68,'Import Peak Change'!$A$106:CI$202,87,FALSE)))</f>
        <v>0</v>
      </c>
      <c r="CJ68" s="6">
        <f>IF(ISERROR(VLOOKUP($A68,'Import Peak'!$A$3:CJ$99,88,FALSE)-VLOOKUP($A68,'Import Peak Change'!$A$106:CJ$202,88,FALSE)),0,(VLOOKUP($A68,'Import Peak'!$A$3:CJ$99,88,FALSE)-VLOOKUP($A68,'Import Peak Change'!$A$106:CJ$202,88,FALSE)))</f>
        <v>0</v>
      </c>
      <c r="CK68" s="6">
        <f>IF(ISERROR(VLOOKUP($A68,'Import Peak'!$A$3:CK$99,89,FALSE)-VLOOKUP($A68,'Import Peak Change'!$A$106:CK$202,89,FALSE)),0,(VLOOKUP($A68,'Import Peak'!$A$3:CK$99,89,FALSE)-VLOOKUP($A68,'Import Peak Change'!$A$106:CK$202,89,FALSE)))</f>
        <v>0</v>
      </c>
      <c r="CL68" s="6">
        <f>IF(ISERROR(VLOOKUP($A68,'Import Peak'!$A$3:CL$99,90,FALSE)-VLOOKUP($A68,'Import Peak Change'!$A$106:CL$202,90,FALSE)),0,(VLOOKUP($A68,'Import Peak'!$A$3:CL$99,90,FALSE)-VLOOKUP($A68,'Import Peak Change'!$A$106:CL$202,90,FALSE)))</f>
        <v>0</v>
      </c>
      <c r="CM68" s="6">
        <f>IF(ISERROR(VLOOKUP($A68,'Import Peak'!$A$3:CM$99,91,FALSE)-VLOOKUP($A68,'Import Peak Change'!$A$106:CM$202,91,FALSE)),0,(VLOOKUP($A68,'Import Peak'!$A$3:CM$99,91,FALSE)-VLOOKUP($A68,'Import Peak Change'!$A$106:CM$202,91,FALSE)))</f>
        <v>0</v>
      </c>
      <c r="CN68" s="6">
        <f>IF(ISERROR(VLOOKUP($A68,'Import Peak'!$A$3:CN$99,92,FALSE)-VLOOKUP($A68,'Import Peak Change'!$A$106:CN$202,92,FALSE)),0,(VLOOKUP($A68,'Import Peak'!$A$3:CN$99,92,FALSE)-VLOOKUP($A68,'Import Peak Change'!$A$106:CN$202,92,FALSE)))</f>
        <v>0</v>
      </c>
      <c r="CO68" s="6">
        <f>IF(ISERROR(VLOOKUP($A68,'Import Peak'!$A$3:CO$99,93,FALSE)-VLOOKUP($A68,'Import Peak Change'!$A$106:CO$202,93,FALSE)),0,(VLOOKUP($A68,'Import Peak'!$A$3:CO$99,93,FALSE)-VLOOKUP($A68,'Import Peak Change'!$A$106:CO$202,93,FALSE)))</f>
        <v>0</v>
      </c>
      <c r="CP68" s="6">
        <f>IF(ISERROR(VLOOKUP($A68,'Import Peak'!$A$3:CP$99,94,FALSE)-VLOOKUP($A68,'Import Peak Change'!$A$106:CP$202,94,FALSE)),0,(VLOOKUP($A68,'Import Peak'!$A$3:CP$99,94,FALSE)-VLOOKUP($A68,'Import Peak Change'!$A$106:CP$202,94,FALSE)))</f>
        <v>0</v>
      </c>
      <c r="CQ68" s="6">
        <f>IF(ISERROR(VLOOKUP($A68,'Import Peak'!$A$3:CQ$99,95,FALSE)-VLOOKUP($A68,'Import Peak Change'!$A$106:CQ$202,95,FALSE)),0,(VLOOKUP($A68,'Import Peak'!$A$3:CQ$99,95,FALSE)-VLOOKUP($A68,'Import Peak Change'!$A$106:CQ$202,95,FALSE)))</f>
        <v>0</v>
      </c>
      <c r="CR68" s="6">
        <f>IF(ISERROR(VLOOKUP($A68,'Import Peak'!$A$3:CR$99,96,FALSE)-VLOOKUP($A68,'Import Peak Change'!$A$106:CR$202,96,FALSE)),0,(VLOOKUP($A68,'Import Peak'!$A$3:CR$99,96,FALSE)-VLOOKUP($A68,'Import Peak Change'!$A$106:CR$202,96,FALSE)))</f>
        <v>0</v>
      </c>
      <c r="CS68" s="6">
        <f>IF(ISERROR(VLOOKUP($A68,'Import Peak'!$A$3:CS$99,97,FALSE)-VLOOKUP($A68,'Import Peak Change'!$A$106:CS$202,97,FALSE)),0,(VLOOKUP($A68,'Import Peak'!$A$3:CS$99,97,FALSE)-VLOOKUP($A68,'Import Peak Change'!$A$106:CS$202,97,FALSE)))</f>
        <v>0</v>
      </c>
      <c r="CT68" s="6">
        <f>IF(ISERROR(VLOOKUP($A68,'Import Peak'!$A$3:CT$99,98,FALSE)-VLOOKUP($A68,'Import Peak Change'!$A$106:CT$202,98,FALSE)),0,(VLOOKUP($A68,'Import Peak'!$A$3:CT$99,98,FALSE)-VLOOKUP($A68,'Import Peak Change'!$A$106:CT$202,98,FALSE)))</f>
        <v>0</v>
      </c>
      <c r="CU68" s="6">
        <f>IF(ISERROR(VLOOKUP($A68,'Import Peak'!$A$3:CU$99,99,FALSE)-VLOOKUP($A68,'Import Peak Change'!$A$106:CU$202,99,FALSE)),0,(VLOOKUP($A68,'Import Peak'!$A$3:CU$99,99,FALSE)-VLOOKUP($A68,'Import Peak Change'!$A$106:CU$202,99,FALSE)))</f>
        <v>0</v>
      </c>
      <c r="CV68" s="6">
        <f>IF(ISERROR(VLOOKUP($A68,'Import Peak'!$A$3:CV$99,100,FALSE)-VLOOKUP($A68,'Import Peak Change'!$A$106:CV$202,100,FALSE)),0,(VLOOKUP($A68,'Import Peak'!$A$3:CV$99,100,FALSE)-VLOOKUP($A68,'Import Peak Change'!$A$106:CV$202,100,FALSE)))</f>
        <v>0</v>
      </c>
      <c r="CW68" s="6">
        <f>IF(ISERROR(VLOOKUP($A68,'Import Peak'!$A$3:CW$99,101,FALSE)-VLOOKUP($A68,'Import Peak Change'!$A$106:CW$202,101,FALSE)),0,(VLOOKUP($A68,'Import Peak'!$A$3:CW$99,101,FALSE)-VLOOKUP($A68,'Import Peak Change'!$A$106:CW$202,101,FALSE)))</f>
        <v>0</v>
      </c>
      <c r="CX68" s="6">
        <f>IF(ISERROR(VLOOKUP($A68,'Import Peak'!$A$3:CX$99,102,FALSE)-VLOOKUP($A68,'Import Peak Change'!$A$106:CX$202,102,FALSE)),0,(VLOOKUP($A68,'Import Peak'!$A$3:CX$99,102,FALSE)-VLOOKUP($A68,'Import Peak Change'!$A$106:CX$202,102,FALSE)))</f>
        <v>0</v>
      </c>
      <c r="CY68" s="6">
        <f>IF(ISERROR(VLOOKUP($A68,'Import Peak'!$A$3:CY$99,103,FALSE)-VLOOKUP($A68,'Import Peak Change'!$A$106:CY$202,103,FALSE)),0,(VLOOKUP($A68,'Import Peak'!$A$3:CY$99,103,FALSE)-VLOOKUP($A68,'Import Peak Change'!$A$106:CY$202,103,FALSE)))</f>
        <v>0</v>
      </c>
      <c r="CZ68" s="6">
        <f>IF(ISERROR(VLOOKUP($A68,'Import Peak'!$A$3:CZ$99,104,FALSE)-VLOOKUP($A68,'Import Peak Change'!$A$106:CZ$202,104,FALSE)),0,(VLOOKUP($A68,'Import Peak'!$A$3:CZ$99,104,FALSE)-VLOOKUP($A68,'Import Peak Change'!$A$106:CZ$202,104,FALSE)))</f>
        <v>0</v>
      </c>
      <c r="DA68" s="6">
        <f>IF(ISERROR(VLOOKUP($A68,'Import Peak'!$A$3:DA$99,105,FALSE)-VLOOKUP($A68,'Import Peak Change'!$A$106:DA$202,105,FALSE)),0,(VLOOKUP($A68,'Import Peak'!$A$3:DA$99,105,FALSE)-VLOOKUP($A68,'Import Peak Change'!$A$106:DA$202,105,FALSE)))</f>
        <v>0</v>
      </c>
      <c r="DB68" s="6">
        <f>IF(ISERROR(VLOOKUP($A68,'Import Peak'!$A$3:DB$99,106,FALSE)-VLOOKUP($A68,'Import Peak Change'!$A$106:DB$202,106,FALSE)),0,(VLOOKUP($A68,'Import Peak'!$A$3:DB$99,106,FALSE)-VLOOKUP($A68,'Import Peak Change'!$A$106:DB$202,106,FALSE)))</f>
        <v>0</v>
      </c>
      <c r="DC68" s="6">
        <f>IF(ISERROR(VLOOKUP($A68,'Import Peak'!$A$3:DC$99,107,FALSE)-VLOOKUP($A68,'Import Peak Change'!$A$106:DC$202,107,FALSE)),0,(VLOOKUP($A68,'Import Peak'!$A$3:DC$99,107,FALSE)-VLOOKUP($A68,'Import Peak Change'!$A$106:DC$202,107,FALSE)))</f>
        <v>0</v>
      </c>
      <c r="DD68" s="6">
        <f>IF(ISERROR(VLOOKUP($A68,'Import Peak'!$A$3:DD$99,108,FALSE)-VLOOKUP($A68,'Import Peak Change'!$A$106:DD$202,108,FALSE)),0,(VLOOKUP($A68,'Import Peak'!$A$3:DD$99,108,FALSE)-VLOOKUP($A68,'Import Peak Change'!$A$106:DD$202,108,FALSE)))</f>
        <v>0</v>
      </c>
      <c r="DE68" s="6">
        <f>IF(ISERROR(VLOOKUP($A68,'Import Peak'!$A$3:DE$99,109,FALSE)-VLOOKUP($A68,'Import Peak Change'!$A$106:DE$202,109,FALSE)),0,(VLOOKUP($A68,'Import Peak'!$A$3:DE$99,109,FALSE)-VLOOKUP($A68,'Import Peak Change'!$A$106:DE$202,109,FALSE)))</f>
        <v>0</v>
      </c>
      <c r="DF68" s="6">
        <f>IF(ISERROR(VLOOKUP($A68,'Import Peak'!$A$3:DF$99,110,FALSE)-VLOOKUP($A68,'Import Peak Change'!$A$106:DF$202,110,FALSE)),0,(VLOOKUP($A68,'Import Peak'!$A$3:DF$99,110,FALSE)-VLOOKUP($A68,'Import Peak Change'!$A$106:DF$202,110,FALSE)))</f>
        <v>0</v>
      </c>
      <c r="DG68" s="6">
        <f>IF(ISERROR(VLOOKUP($A68,'Import Peak'!$A$3:DG$99,111,FALSE)-VLOOKUP($A68,'Import Peak Change'!$A$106:DG$202,111,FALSE)),0,(VLOOKUP($A68,'Import Peak'!$A$3:DG$99,111,FALSE)-VLOOKUP($A68,'Import Peak Change'!$A$106:DG$202,111,FALSE)))</f>
        <v>0</v>
      </c>
      <c r="DH68" s="6">
        <f>IF(ISERROR(VLOOKUP($A68,'Import Peak'!$A$3:DH$99,112,FALSE)-VLOOKUP($A68,'Import Peak Change'!$A$106:DH$202,112,FALSE)),0,(VLOOKUP($A68,'Import Peak'!$A$3:DH$99,112,FALSE)-VLOOKUP($A68,'Import Peak Change'!$A$106:DH$202,112,FALSE)))</f>
        <v>0</v>
      </c>
      <c r="DI68" s="6">
        <f>IF(ISERROR(VLOOKUP($A68,'Import Peak'!$A$3:DI$99,113,FALSE)-VLOOKUP($A68,'Import Peak Change'!$A$106:DI$202,113,FALSE)),0,(VLOOKUP($A68,'Import Peak'!$A$3:DI$99,113,FALSE)-VLOOKUP($A68,'Import Peak Change'!$A$106:DI$202,113,FALSE)))</f>
        <v>0</v>
      </c>
      <c r="DJ68" s="6">
        <f>IF(ISERROR(VLOOKUP($A68,'Import Peak'!$A$3:DJ$99,114,FALSE)-VLOOKUP($A68,'Import Peak Change'!$A$106:DJ$202,114,FALSE)),0,(VLOOKUP($A68,'Import Peak'!$A$3:DJ$99,114,FALSE)-VLOOKUP($A68,'Import Peak Change'!$A$106:DJ$202,114,FALSE)))</f>
        <v>0</v>
      </c>
      <c r="DK68" s="6">
        <f>IF(ISERROR(VLOOKUP($A68,'Import Peak'!$A$3:DK$99,115,FALSE)-VLOOKUP($A68,'Import Peak Change'!$A$106:DK$202,115,FALSE)),0,(VLOOKUP($A68,'Import Peak'!$A$3:DK$99,115,FALSE)-VLOOKUP($A68,'Import Peak Change'!$A$106:DK$202,115,FALSE)))</f>
        <v>0</v>
      </c>
      <c r="DL68" s="6">
        <f>IF(ISERROR(VLOOKUP($A68,'Import Peak'!$A$3:DL$99,116,FALSE)-VLOOKUP($A68,'Import Peak Change'!$A$106:DL$202,116,FALSE)),0,(VLOOKUP($A68,'Import Peak'!$A$3:DL$99,116,FALSE)-VLOOKUP($A68,'Import Peak Change'!$A$106:DL$202,116,FALSE)))</f>
        <v>0</v>
      </c>
      <c r="DM68" s="6">
        <f>IF(ISERROR(VLOOKUP($A68,'Import Peak'!$A$3:DM$99,117,FALSE)-VLOOKUP($A68,'Import Peak Change'!$A$106:DM$202,117,FALSE)),0,(VLOOKUP($A68,'Import Peak'!$A$3:DM$99,117,FALSE)-VLOOKUP($A68,'Import Peak Change'!$A$106:DM$202,117,FALSE)))</f>
        <v>0</v>
      </c>
      <c r="DN68" s="6">
        <f>IF(ISERROR(VLOOKUP($A68,'Import Peak'!$A$3:DN$99,118,FALSE)-VLOOKUP($A68,'Import Peak Change'!$A$106:DN$202,118,FALSE)),0,(VLOOKUP($A68,'Import Peak'!$A$3:DN$99,118,FALSE)-VLOOKUP($A68,'Import Peak Change'!$A$106:DN$202,118,FALSE)))</f>
        <v>0</v>
      </c>
      <c r="DO68" s="6">
        <f>IF(ISERROR(VLOOKUP($A68,'Import Peak'!$A$3:DO$99,119,FALSE)-VLOOKUP($A68,'Import Peak Change'!$A$106:DO$202,119,FALSE)),0,(VLOOKUP($A68,'Import Peak'!$A$3:DO$99,119,FALSE)-VLOOKUP($A68,'Import Peak Change'!$A$106:DO$202,119,FALSE)))</f>
        <v>0</v>
      </c>
      <c r="DP68" s="6">
        <f>IF(ISERROR(VLOOKUP($A68,'Import Peak'!$A$3:DP$99,120,FALSE)-VLOOKUP($A68,'Import Peak Change'!$A$106:DP$202,120,FALSE)),0,(VLOOKUP($A68,'Import Peak'!$A$3:DP$99,120,FALSE)-VLOOKUP($A68,'Import Peak Change'!$A$106:DP$202,120,FALSE)))</f>
        <v>0</v>
      </c>
      <c r="DQ68" s="6">
        <f>IF(ISERROR(VLOOKUP($A68,'Import Peak'!$A$3:DQ$99,121,FALSE)-VLOOKUP($A68,'Import Peak Change'!$A$106:DQ$202,121,FALSE)),0,(VLOOKUP($A68,'Import Peak'!$A$3:DQ$99,121,FALSE)-VLOOKUP($A68,'Import Peak Change'!$A$106:DQ$202,121,FALSE)))</f>
        <v>0</v>
      </c>
      <c r="DR68" s="6">
        <f>IF(ISERROR(VLOOKUP($A68,'Import Peak'!$A$3:DR$99,122,FALSE)-VLOOKUP($A68,'Import Peak Change'!$A$106:DR$202,122,FALSE)),0,(VLOOKUP($A68,'Import Peak'!$A$3:DR$99,122,FALSE)-VLOOKUP($A68,'Import Peak Change'!$A$106:DR$202,122,FALSE)))</f>
        <v>0</v>
      </c>
      <c r="DS68" s="6">
        <f>IF(ISERROR(VLOOKUP($A68,'Import Peak'!$A$3:DS$99,123,FALSE)-VLOOKUP($A68,'Import Peak Change'!$A$106:DS$202,123,FALSE)),0,(VLOOKUP($A68,'Import Peak'!$A$3:DS$99,123,FALSE)-VLOOKUP($A68,'Import Peak Change'!$A$106:DS$202,123,FALSE)))</f>
        <v>0</v>
      </c>
      <c r="DT68" s="6">
        <f>IF(ISERROR(VLOOKUP($A68,'Import Peak'!$A$3:DT$99,124,FALSE)-VLOOKUP($A68,'Import Peak Change'!$A$106:DT$202,124,FALSE)),0,(VLOOKUP($A68,'Import Peak'!$A$3:DT$99,124,FALSE)-VLOOKUP($A68,'Import Peak Change'!$A$106:DT$202,124,FALSE)))</f>
        <v>0</v>
      </c>
      <c r="DU68" s="6">
        <f>IF(ISERROR(VLOOKUP($A68,'Import Peak'!$A$3:DU$99,125,FALSE)-VLOOKUP($A68,'Import Peak Change'!$A$106:DU$202,125,FALSE)),0,(VLOOKUP($A68,'Import Peak'!$A$3:DU$99,125,FALSE)-VLOOKUP($A68,'Import Peak Change'!$A$106:DU$202,125,FALSE)))</f>
        <v>0</v>
      </c>
      <c r="DV68" s="6">
        <f>IF(ISERROR(VLOOKUP($A68,'Import Peak'!$A$3:DV$99,126,FALSE)-VLOOKUP($A68,'Import Peak Change'!$A$106:DV$202,126,FALSE)),0,(VLOOKUP($A68,'Import Peak'!$A$3:DV$99,126,FALSE)-VLOOKUP($A68,'Import Peak Change'!$A$106:DV$202,126,FALSE)))</f>
        <v>0</v>
      </c>
      <c r="DW68" s="6">
        <f>IF(ISERROR(VLOOKUP($A68,'Import Peak'!$A$3:DW$99,127,FALSE)-VLOOKUP($A68,'Import Peak Change'!$A$106:DW$202,127,FALSE)),0,(VLOOKUP($A68,'Import Peak'!$A$3:DW$99,127,FALSE)-VLOOKUP($A68,'Import Peak Change'!$A$106:DW$202,127,FALSE)))</f>
        <v>0</v>
      </c>
      <c r="DX68" s="6">
        <f>IF(ISERROR(VLOOKUP($A68,'Import Peak'!$A$3:DX$99,128,FALSE)-VLOOKUP($A68,'Import Peak Change'!$A$106:DX$202,128,FALSE)),0,(VLOOKUP($A68,'Import Peak'!$A$3:DX$99,128,FALSE)-VLOOKUP($A68,'Import Peak Change'!$A$106:DX$202,128,FALSE)))</f>
        <v>0</v>
      </c>
      <c r="DY68" s="6">
        <f>IF(ISERROR(VLOOKUP($A68,'Import Peak'!$A$3:DY$99,129,FALSE)-VLOOKUP($A68,'Import Peak Change'!$A$106:DY$202,129,FALSE)),0,(VLOOKUP($A68,'Import Peak'!$A$3:DY$99,129,FALSE)-VLOOKUP($A68,'Import Peak Change'!$A$106:DY$202,129,FALSE)))</f>
        <v>0</v>
      </c>
      <c r="DZ68" s="6">
        <f>IF(ISERROR(VLOOKUP($A68,'Import Peak'!$A$3:DZ$99,130,FALSE)-VLOOKUP($A68,'Import Peak Change'!$A$106:DZ$202,130,FALSE)),0,(VLOOKUP($A68,'Import Peak'!$A$3:DZ$99,130,FALSE)-VLOOKUP($A68,'Import Peak Change'!$A$106:DZ$202,130,FALSE)))</f>
        <v>0</v>
      </c>
      <c r="EA68" s="6">
        <f>IF(ISERROR(VLOOKUP($A68,'Import Peak'!$A$3:EA$99,131,FALSE)-VLOOKUP($A68,'Import Peak Change'!$A$106:EA$202,131,FALSE)),0,(VLOOKUP($A68,'Import Peak'!$A$3:EA$99,131,FALSE)-VLOOKUP($A68,'Import Peak Change'!$A$106:EA$202,131,FALSE)))</f>
        <v>0</v>
      </c>
      <c r="EB68" s="6">
        <f>IF(ISERROR(VLOOKUP($A68,'Import Peak'!$A$3:EB$99,132,FALSE)-VLOOKUP($A68,'Import Peak Change'!$A$106:EB$202,132,FALSE)),0,(VLOOKUP($A68,'Import Peak'!$A$3:EB$99,132,FALSE)-VLOOKUP($A68,'Import Peak Change'!$A$106:EB$202,132,FALSE)))</f>
        <v>0</v>
      </c>
      <c r="EC68" s="6">
        <f>IF(ISERROR(VLOOKUP($A68,'Import Peak'!$A$3:EC$99,133,FALSE)-VLOOKUP($A68,'Import Peak Change'!$A$106:EC$202,133,FALSE)),0,(VLOOKUP($A68,'Import Peak'!$A$3:EC$99,133,FALSE)-VLOOKUP($A68,'Import Peak Change'!$A$106:EC$202,133,FALSE)))</f>
        <v>0</v>
      </c>
      <c r="ED68" s="6">
        <f>IF(ISERROR(VLOOKUP($A68,'Import Peak'!$A$3:ED$99,134,FALSE)-VLOOKUP($A68,'Import Peak Change'!$A$106:ED$202,134,FALSE)),0,(VLOOKUP($A68,'Import Peak'!$A$3:ED$99,134,FALSE)-VLOOKUP($A68,'Import Peak Change'!$A$106:ED$202,134,FALSE)))</f>
        <v>0</v>
      </c>
      <c r="EE68" s="6">
        <f>IF(ISERROR(VLOOKUP($A68,'Import Peak'!$A$3:EE$99,135,FALSE)-VLOOKUP($A68,'Import Peak Change'!$A$106:EE$202,135,FALSE)),0,(VLOOKUP($A68,'Import Peak'!$A$3:EE$99,135,FALSE)-VLOOKUP($A68,'Import Peak Change'!$A$106:EE$202,135,FALSE)))</f>
        <v>0</v>
      </c>
      <c r="EF68" s="6">
        <f>IF(ISERROR(VLOOKUP($A68,'Import Peak'!$A$3:EF$99,136,FALSE)-VLOOKUP($A68,'Import Peak Change'!$A$106:EF$202,136,FALSE)),0,(VLOOKUP($A68,'Import Peak'!$A$3:EF$99,136,FALSE)-VLOOKUP($A68,'Import Peak Change'!$A$106:EF$202,136,FALSE)))</f>
        <v>0</v>
      </c>
      <c r="EG68" s="6">
        <f>IF(ISERROR(VLOOKUP($A68,'Import Peak'!$A$3:EG$99,137,FALSE)-VLOOKUP($A68,'Import Peak Change'!$A$106:EG$202,137,FALSE)),0,(VLOOKUP($A68,'Import Peak'!$A$3:EG$99,137,FALSE)-VLOOKUP($A68,'Import Peak Change'!$A$106:EG$202,137,FALSE)))</f>
        <v>0</v>
      </c>
      <c r="EH68" s="6">
        <f>IF(ISERROR(VLOOKUP($A68,'Import Peak'!$A$3:EH$99,138,FALSE)-VLOOKUP($A68,'Import Peak Change'!$A$106:EH$202,138,FALSE)),0,(VLOOKUP($A68,'Import Peak'!$A$3:EH$99,138,FALSE)-VLOOKUP($A68,'Import Peak Change'!$A$106:EH$202,138,FALSE)))</f>
        <v>0</v>
      </c>
      <c r="EI68" s="6">
        <f>IF(ISERROR(VLOOKUP($A68,'Import Peak'!$A$3:EI$99,139,FALSE)-VLOOKUP($A68,'Import Peak Change'!$A$106:EI$202,139,FALSE)),0,(VLOOKUP($A68,'Import Peak'!$A$3:EI$99,139,FALSE)-VLOOKUP($A68,'Import Peak Change'!$A$106:EI$202,139,FALSE)))</f>
        <v>0</v>
      </c>
      <c r="EJ68" s="6">
        <f>IF(ISERROR(VLOOKUP($A68,'Import Peak'!$A$3:EJ$99,140,FALSE)-VLOOKUP($A68,'Import Peak Change'!$A$106:EJ$202,140,FALSE)),0,(VLOOKUP($A68,'Import Peak'!$A$3:EJ$99,140,FALSE)-VLOOKUP($A68,'Import Peak Change'!$A$106:EJ$202,140,FALSE)))</f>
        <v>0</v>
      </c>
      <c r="EK68" s="6">
        <f>IF(ISERROR(VLOOKUP($A68,'Import Peak'!$A$3:EK$99,141,FALSE)-VLOOKUP($A68,'Import Peak Change'!$A$106:EK$202,141,FALSE)),0,(VLOOKUP($A68,'Import Peak'!$A$3:EK$99,141,FALSE)-VLOOKUP($A68,'Import Peak Change'!$A$106:EK$202,141,FALSE)))</f>
        <v>0</v>
      </c>
      <c r="EL68" s="6">
        <f>IF(ISERROR(VLOOKUP($A68,'Import Peak'!$A$3:EL$99,142,FALSE)-VLOOKUP($A68,'Import Peak Change'!$A$106:EL$202,142,FALSE)),0,(VLOOKUP($A68,'Import Peak'!$A$3:EL$99,142,FALSE)-VLOOKUP($A68,'Import Peak Change'!$A$106:EL$202,142,FALSE)))</f>
        <v>0</v>
      </c>
      <c r="EM68" s="6">
        <f>IF(ISERROR(VLOOKUP($A68,'Import Peak'!$A$3:EM$99,143,FALSE)-VLOOKUP($A68,'Import Peak Change'!$A$106:EM$202,143,FALSE)),0,(VLOOKUP($A68,'Import Peak'!$A$3:EM$99,143,FALSE)-VLOOKUP($A68,'Import Peak Change'!$A$106:EM$202,143,FALSE)))</f>
        <v>0</v>
      </c>
      <c r="EN68" s="6">
        <f>IF(ISERROR(VLOOKUP($A68,'Import Peak'!$A$3:EN$99,144,FALSE)-VLOOKUP($A68,'Import Peak Change'!$A$106:EN$202,144,FALSE)),0,(VLOOKUP($A68,'Import Peak'!$A$3:EN$99,144,FALSE)-VLOOKUP($A68,'Import Peak Change'!$A$106:EN$202,144,FALSE)))</f>
        <v>0</v>
      </c>
      <c r="EO68" s="6">
        <f>IF(ISERROR(VLOOKUP($A68,'Import Peak'!$A$3:EO$99,145,FALSE)-VLOOKUP($A68,'Import Peak Change'!$A$106:EO$202,145,FALSE)),0,(VLOOKUP($A68,'Import Peak'!$A$3:EO$99,145,FALSE)-VLOOKUP($A68,'Import Peak Change'!$A$106:EO$202,145,FALSE)))</f>
        <v>0</v>
      </c>
      <c r="EP68" s="6">
        <f>IF(ISERROR(VLOOKUP($A68,'Import Peak'!$A$3:EP$99,146,FALSE)-VLOOKUP($A68,'Import Peak Change'!$A$106:EP$202,146,FALSE)),0,(VLOOKUP($A68,'Import Peak'!$A$3:EP$99,146,FALSE)-VLOOKUP($A68,'Import Peak Change'!$A$106:EP$202,146,FALSE)))</f>
        <v>0</v>
      </c>
      <c r="EQ68" s="6">
        <f>IF(ISERROR(VLOOKUP($A68,'Import Peak'!$A$3:EQ$99,147,FALSE)-VLOOKUP($A68,'Import Peak Change'!$A$106:EQ$202,147,FALSE)),0,(VLOOKUP($A68,'Import Peak'!$A$3:EQ$99,147,FALSE)-VLOOKUP($A68,'Import Peak Change'!$A$106:EQ$202,147,FALSE)))</f>
        <v>0</v>
      </c>
      <c r="ER68" s="6">
        <f>IF(ISERROR(VLOOKUP($A68,'Import Peak'!$A$3:ER$99,148,FALSE)-VLOOKUP($A68,'Import Peak Change'!$A$106:ER$202,148,FALSE)),0,(VLOOKUP($A68,'Import Peak'!$A$3:ER$99,148,FALSE)-VLOOKUP($A68,'Import Peak Change'!$A$106:ER$202,148,FALSE)))</f>
        <v>0</v>
      </c>
      <c r="ES68" s="6">
        <f>IF(ISERROR(VLOOKUP($A68,'Import Peak'!$A$3:ES$99,149,FALSE)-VLOOKUP($A68,'Import Peak Change'!$A$106:ES$202,149,FALSE)),0,(VLOOKUP($A68,'Import Peak'!$A$3:ES$99,149,FALSE)-VLOOKUP($A68,'Import Peak Change'!$A$106:ES$202,149,FALSE)))</f>
        <v>0</v>
      </c>
      <c r="ET68" s="6">
        <f>IF(ISERROR(VLOOKUP($A68,'Import Peak'!$A$3:ET$99,150,FALSE)-VLOOKUP($A68,'Import Peak Change'!$A$106:ET$202,150,FALSE)),0,(VLOOKUP($A68,'Import Peak'!$A$3:ET$99,150,FALSE)-VLOOKUP($A68,'Import Peak Change'!$A$106:ET$202,150,FALSE)))</f>
        <v>0</v>
      </c>
      <c r="EU68" s="6">
        <f>IF(ISERROR(VLOOKUP($A68,'Import Peak'!$A$3:EU$99,151,FALSE)-VLOOKUP($A68,'Import Peak Change'!$A$106:EU$202,151,FALSE)),0,(VLOOKUP($A68,'Import Peak'!$A$3:EU$99,151,FALSE)-VLOOKUP($A68,'Import Peak Change'!$A$106:EU$202,151,FALSE)))</f>
        <v>0</v>
      </c>
      <c r="EV68" s="6">
        <f>IF(ISERROR(VLOOKUP($A68,'Import Peak'!$A$3:EV$99,152,FALSE)-VLOOKUP($A68,'Import Peak Change'!$A$106:EV$202,152,FALSE)),0,(VLOOKUP($A68,'Import Peak'!$A$3:EV$99,152,FALSE)-VLOOKUP($A68,'Import Peak Change'!$A$106:EV$202,152,FALSE)))</f>
        <v>0</v>
      </c>
      <c r="EW68" s="6">
        <f>IF(ISERROR(VLOOKUP($A68,'Import Peak'!$A$3:EW$99,153,FALSE)-VLOOKUP($A68,'Import Peak Change'!$A$106:EW$202,153,FALSE)),0,(VLOOKUP($A68,'Import Peak'!$A$3:EW$99,153,FALSE)-VLOOKUP($A68,'Import Peak Change'!$A$106:EW$202,153,FALSE)))</f>
        <v>0</v>
      </c>
      <c r="EX68" s="6">
        <f>IF(ISERROR(VLOOKUP($A68,'Import Peak'!$A$3:EX$99,154,FALSE)-VLOOKUP($A68,'Import Peak Change'!$A$106:EX$202,154,FALSE)),0,(VLOOKUP($A68,'Import Peak'!$A$3:EX$99,154,FALSE)-VLOOKUP($A68,'Import Peak Change'!$A$106:EX$202,154,FALSE)))</f>
        <v>0</v>
      </c>
      <c r="EY68" s="6">
        <f>IF(ISERROR(VLOOKUP($A68,'Import Peak'!$A$3:EY$99,155,FALSE)-VLOOKUP($A68,'Import Peak Change'!$A$106:EY$202,155,FALSE)),0,(VLOOKUP($A68,'Import Peak'!$A$3:EY$99,155,FALSE)-VLOOKUP($A68,'Import Peak Change'!$A$106:EY$202,155,FALSE)))</f>
        <v>0</v>
      </c>
      <c r="EZ68" s="6">
        <f>IF(ISERROR(VLOOKUP($A68,'Import Peak'!$A$3:EZ$99,156,FALSE)-VLOOKUP($A68,'Import Peak Change'!$A$106:EZ$202,156,FALSE)),0,(VLOOKUP($A68,'Import Peak'!$A$3:EZ$99,156,FALSE)-VLOOKUP($A68,'Import Peak Change'!$A$106:EZ$202,156,FALSE)))</f>
        <v>0</v>
      </c>
      <c r="FA68" s="6">
        <f>IF(ISERROR(VLOOKUP($A68,'Import Peak'!$A$3:FA$99,157,FALSE)-VLOOKUP($A68,'Import Peak Change'!$A$106:FA$202,157,FALSE)),0,(VLOOKUP($A68,'Import Peak'!$A$3:FA$99,157,FALSE)-VLOOKUP($A68,'Import Peak Change'!$A$106:FA$202,157,FALSE)))</f>
        <v>0</v>
      </c>
      <c r="FB68" s="6">
        <f>IF(ISERROR(VLOOKUP($A68,'Import Peak'!$A$3:FB$99,158,FALSE)-VLOOKUP($A68,'Import Peak Change'!$A$106:FB$202,158,FALSE)),0,(VLOOKUP($A68,'Import Peak'!$A$3:FB$99,158,FALSE)-VLOOKUP($A68,'Import Peak Change'!$A$106:FB$202,158,FALSE)))</f>
        <v>0</v>
      </c>
      <c r="FC68" s="6">
        <f>IF(ISERROR(VLOOKUP($A68,'Import Peak'!$A$3:FC$99,159,FALSE)-VLOOKUP($A68,'Import Peak Change'!$A$106:FC$202,159,FALSE)),0,(VLOOKUP($A68,'Import Peak'!$A$3:FC$99,159,FALSE)-VLOOKUP($A68,'Import Peak Change'!$A$106:FC$202,159,FALSE)))</f>
        <v>0</v>
      </c>
      <c r="FD68" s="6">
        <f>IF(ISERROR(VLOOKUP($A68,'Import Peak'!$A$3:FD$99,160,FALSE)-VLOOKUP($A68,'Import Peak Change'!$A$106:FD$202,160,FALSE)),0,(VLOOKUP($A68,'Import Peak'!$A$3:FD$99,160,FALSE)-VLOOKUP($A68,'Import Peak Change'!$A$106:FD$202,160,FALSE)))</f>
        <v>0</v>
      </c>
      <c r="FE68" s="6">
        <f>IF(ISERROR(VLOOKUP($A68,'Import Peak'!$A$3:FE$99,161,FALSE)-VLOOKUP($A68,'Import Peak Change'!$A$106:FE$202,161,FALSE)),0,(VLOOKUP($A68,'Import Peak'!$A$3:FE$99,161,FALSE)-VLOOKUP($A68,'Import Peak Change'!$A$106:FE$202,161,FALSE)))</f>
        <v>0</v>
      </c>
      <c r="FF68" s="6">
        <f>IF(ISERROR(VLOOKUP($A68,'Import Peak'!$A$3:FF$99,162,FALSE)-VLOOKUP($A68,'Import Peak Change'!$A$106:FF$202,162,FALSE)),0,(VLOOKUP($A68,'Import Peak'!$A$3:FF$99,162,FALSE)-VLOOKUP($A68,'Import Peak Change'!$A$106:FF$202,162,FALSE)))</f>
        <v>0</v>
      </c>
      <c r="FG68" s="6">
        <f>IF(ISERROR(VLOOKUP($A68,'Import Peak'!$A$3:FG$99,163,FALSE)-VLOOKUP($A68,'Import Peak Change'!$A$106:FG$202,163,FALSE)),0,(VLOOKUP($A68,'Import Peak'!$A$3:FG$99,163,FALSE)-VLOOKUP($A68,'Import Peak Change'!$A$106:FG$202,163,FALSE)))</f>
        <v>0</v>
      </c>
      <c r="FH68" s="6">
        <f>IF(ISERROR(VLOOKUP($A68,'Import Peak'!$A$3:FH$99,164,FALSE)-VLOOKUP($A68,'Import Peak Change'!$A$106:FH$202,164,FALSE)),0,(VLOOKUP($A68,'Import Peak'!$A$3:FH$99,164,FALSE)-VLOOKUP($A68,'Import Peak Change'!$A$106:FH$202,164,FALSE)))</f>
        <v>0</v>
      </c>
      <c r="FI68" s="6">
        <f>IF(ISERROR(VLOOKUP($A68,'Import Peak'!$A$3:FI$99,165,FALSE)-VLOOKUP($A68,'Import Peak Change'!$A$106:FI$202,165,FALSE)),0,(VLOOKUP($A68,'Import Peak'!$A$3:FI$99,165,FALSE)-VLOOKUP($A68,'Import Peak Change'!$A$106:FI$202,165,FALSE)))</f>
        <v>0</v>
      </c>
      <c r="FJ68" s="6">
        <f>IF(ISERROR(VLOOKUP($A68,'Import Peak'!$A$3:FJ$99,166,FALSE)-VLOOKUP($A68,'Import Peak Change'!$A$106:FJ$202,166,FALSE)),0,(VLOOKUP($A68,'Import Peak'!$A$3:FJ$99,166,FALSE)-VLOOKUP($A68,'Import Peak Change'!$A$106:FJ$202,166,FALSE)))</f>
        <v>0</v>
      </c>
      <c r="FK68" s="6">
        <f>IF(ISERROR(VLOOKUP($A68,'Import Peak'!$A$3:FK$99,167,FALSE)-VLOOKUP($A68,'Import Peak Change'!$A$106:FK$202,167,FALSE)),0,(VLOOKUP($A68,'Import Peak'!$A$3:FK$99,167,FALSE)-VLOOKUP($A68,'Import Peak Change'!$A$106:FK$202,167,FALSE)))</f>
        <v>0</v>
      </c>
      <c r="FL68" s="6">
        <f>IF(ISERROR(VLOOKUP($A68,'Import Peak'!$A$3:FL$99,168,FALSE)-VLOOKUP($A68,'Import Peak Change'!$A$106:FL$202,168,FALSE)),0,(VLOOKUP($A68,'Import Peak'!$A$3:FL$99,168,FALSE)-VLOOKUP($A68,'Import Peak Change'!$A$106:FL$202,168,FALSE)))</f>
        <v>0</v>
      </c>
      <c r="FM68" s="6">
        <f>IF(ISERROR(VLOOKUP($A68,'Import Peak'!$A$3:FM$99,169,FALSE)-VLOOKUP($A68,'Import Peak Change'!$A$106:FM$202,169,FALSE)),0,(VLOOKUP($A68,'Import Peak'!$A$3:FM$99,169,FALSE)-VLOOKUP($A68,'Import Peak Change'!$A$106:FM$202,169,FALSE)))</f>
        <v>0</v>
      </c>
      <c r="FN68" s="6">
        <f>IF(ISERROR(VLOOKUP($A68,'Import Peak'!$A$3:FN$99,170,FALSE)-VLOOKUP($A68,'Import Peak Change'!$A$106:FN$202,170,FALSE)),0,(VLOOKUP($A68,'Import Peak'!$A$3:FN$99,170,FALSE)-VLOOKUP($A68,'Import Peak Change'!$A$106:FN$202,170,FALSE)))</f>
        <v>0</v>
      </c>
      <c r="FO68" s="6">
        <f>IF(ISERROR(VLOOKUP($A68,'Import Peak'!$A$3:FO$99,171,FALSE)-VLOOKUP($A68,'Import Peak Change'!$A$106:FO$202,171,FALSE)),0,(VLOOKUP($A68,'Import Peak'!$A$3:FO$99,171,FALSE)-VLOOKUP($A68,'Import Peak Change'!$A$106:FO$202,171,FALSE)))</f>
        <v>0</v>
      </c>
      <c r="FP68" s="6">
        <f>IF(ISERROR(VLOOKUP($A68,'Import Peak'!$A$3:FP$99,172,FALSE)-VLOOKUP($A68,'Import Peak Change'!$A$106:FP$202,172,FALSE)),0,(VLOOKUP($A68,'Import Peak'!$A$3:FP$99,172,FALSE)-VLOOKUP($A68,'Import Peak Change'!$A$106:FP$202,172,FALSE)))</f>
        <v>0</v>
      </c>
      <c r="FQ68" s="6">
        <f>IF(ISERROR(VLOOKUP($A68,'Import Peak'!$A$3:FQ$99,173,FALSE)-VLOOKUP($A68,'Import Peak Change'!$A$106:FQ$202,173,FALSE)),0,(VLOOKUP($A68,'Import Peak'!$A$3:FQ$99,173,FALSE)-VLOOKUP($A68,'Import Peak Change'!$A$106:FQ$202,173,FALSE)))</f>
        <v>0</v>
      </c>
      <c r="FR68" s="6">
        <f>IF(ISERROR(VLOOKUP($A68,'Import Peak'!$A$3:FR$99,174,FALSE)-VLOOKUP($A68,'Import Peak Change'!$A$106:FR$202,174,FALSE)),0,(VLOOKUP($A68,'Import Peak'!$A$3:FR$99,174,FALSE)-VLOOKUP($A68,'Import Peak Change'!$A$106:FR$202,174,FALSE)))</f>
        <v>0</v>
      </c>
      <c r="FS68" s="6">
        <f>IF(ISERROR(VLOOKUP($A68,'Import Peak'!$A$3:FS$99,175,FALSE)-VLOOKUP($A68,'Import Peak Change'!$A$106:FS$202,175,FALSE)),0,(VLOOKUP($A68,'Import Peak'!$A$3:FS$99,175,FALSE)-VLOOKUP($A68,'Import Peak Change'!$A$106:FS$202,175,FALSE)))</f>
        <v>0</v>
      </c>
      <c r="FT68" s="6">
        <f>IF(ISERROR(VLOOKUP($A68,'Import Peak'!$A$3:FT$99,176,FALSE)-VLOOKUP($A68,'Import Peak Change'!$A$106:FT$202,176,FALSE)),0,(VLOOKUP($A68,'Import Peak'!$A$3:FT$99,176,FALSE)-VLOOKUP($A68,'Import Peak Change'!$A$106:FT$202,176,FALSE)))</f>
        <v>0</v>
      </c>
      <c r="FU68" s="6">
        <f>IF(ISERROR(VLOOKUP($A68,'Import Peak'!$A$3:FU$99,177,FALSE)-VLOOKUP($A68,'Import Peak Change'!$A$106:FU$202,177,FALSE)),0,(VLOOKUP($A68,'Import Peak'!$A$3:FU$99,177,FALSE)-VLOOKUP($A68,'Import Peak Change'!$A$106:FU$202,177,FALSE)))</f>
        <v>0</v>
      </c>
      <c r="FV68" s="6">
        <f>IF(ISERROR(VLOOKUP($A68,'Import Peak'!$A$3:FV$99,178,FALSE)-VLOOKUP($A68,'Import Peak Change'!$A$106:FV$202,178,FALSE)),0,(VLOOKUP($A68,'Import Peak'!$A$3:FV$99,178,FALSE)-VLOOKUP($A68,'Import Peak Change'!$A$106:FV$202,178,FALSE)))</f>
        <v>0</v>
      </c>
      <c r="FW68" s="6">
        <f>IF(ISERROR(VLOOKUP($A68,'Import Peak'!$A$3:FW$99,179,FALSE)-VLOOKUP($A68,'Import Peak Change'!$A$106:FW$202,179,FALSE)),0,(VLOOKUP($A68,'Import Peak'!$A$3:FW$99,179,FALSE)-VLOOKUP($A68,'Import Peak Change'!$A$106:FW$202,179,FALSE)))</f>
        <v>0</v>
      </c>
      <c r="FX68" s="6">
        <f>IF(ISERROR(VLOOKUP($A68,'Import Peak'!$A$3:FX$99,180,FALSE)-VLOOKUP($A68,'Import Peak Change'!$A$106:FX$202,180,FALSE)),0,(VLOOKUP($A68,'Import Peak'!$A$3:FX$99,180,FALSE)-VLOOKUP($A68,'Import Peak Change'!$A$106:FX$202,180,FALSE)))</f>
        <v>0</v>
      </c>
      <c r="FY68" s="6">
        <f>IF(ISERROR(VLOOKUP($A68,'Import Peak'!$A$3:FY$99,181,FALSE)-VLOOKUP($A68,'Import Peak Change'!$A$106:FY$202,181,FALSE)),0,(VLOOKUP($A68,'Import Peak'!$A$3:FY$99,181,FALSE)-VLOOKUP($A68,'Import Peak Change'!$A$106:FY$202,181,FALSE)))</f>
        <v>0</v>
      </c>
      <c r="FZ68" s="6">
        <f>IF(ISERROR(VLOOKUP($A68,'Import Peak'!$A$3:FZ$99,182,FALSE)-VLOOKUP($A68,'Import Peak Change'!$A$106:FZ$202,182,FALSE)),0,(VLOOKUP($A68,'Import Peak'!$A$3:FZ$99,182,FALSE)-VLOOKUP($A68,'Import Peak Change'!$A$106:FZ$202,182,FALSE)))</f>
        <v>0</v>
      </c>
      <c r="GA68" s="6">
        <f>IF(ISERROR(VLOOKUP($A68,'Import Peak'!$A$3:GA$99,183,FALSE)-VLOOKUP($A68,'Import Peak Change'!$A$106:GA$202,183,FALSE)),0,(VLOOKUP($A68,'Import Peak'!$A$3:GA$99,183,FALSE)-VLOOKUP($A68,'Import Peak Change'!$A$106:GA$202,183,FALSE)))</f>
        <v>0</v>
      </c>
      <c r="GB68" s="6">
        <f>IF(ISERROR(VLOOKUP($A68,'Import Peak'!$A$3:GB$99,184,FALSE)-VLOOKUP($A68,'Import Peak Change'!$A$106:GB$202,184,FALSE)),0,(VLOOKUP($A68,'Import Peak'!$A$3:GB$99,184,FALSE)-VLOOKUP($A68,'Import Peak Change'!$A$106:GB$202,184,FALSE)))</f>
        <v>0</v>
      </c>
      <c r="GC68" s="6">
        <f>IF(ISERROR(VLOOKUP($A68,'Import Peak'!$A$3:GC$99,185,FALSE)-VLOOKUP($A68,'Import Peak Change'!$A$106:GC$202,185,FALSE)),0,(VLOOKUP($A68,'Import Peak'!$A$3:GC$99,185,FALSE)-VLOOKUP($A68,'Import Peak Change'!$A$106:GC$202,185,FALSE)))</f>
        <v>0</v>
      </c>
      <c r="GD68" s="6">
        <f>IF(ISERROR(VLOOKUP($A68,'Import Peak'!$A$3:GD$99,186,FALSE)-VLOOKUP($A68,'Import Peak Change'!$A$106:GD$202,186,FALSE)),0,(VLOOKUP($A68,'Import Peak'!$A$3:GD$99,186,FALSE)-VLOOKUP($A68,'Import Peak Change'!$A$106:GD$202,186,FALSE)))</f>
        <v>0</v>
      </c>
      <c r="GE68" s="6">
        <f>IF(ISERROR(VLOOKUP($A68,'Import Peak'!$A$3:GE$99,187,FALSE)-VLOOKUP($A68,'Import Peak Change'!$A$106:GE$202,187,FALSE)),0,(VLOOKUP($A68,'Import Peak'!$A$3:GE$99,187,FALSE)-VLOOKUP($A68,'Import Peak Change'!$A$106:GE$202,187,FALSE)))</f>
        <v>0</v>
      </c>
      <c r="GF68" s="6">
        <f>IF(ISERROR(VLOOKUP($A68,'Import Peak'!$A$3:GF$99,188,FALSE)-VLOOKUP($A68,'Import Peak Change'!$A$106:GF$202,188,FALSE)),0,(VLOOKUP($A68,'Import Peak'!$A$3:GF$99,188,FALSE)-VLOOKUP($A68,'Import Peak Change'!$A$106:GF$202,188,FALSE)))</f>
        <v>0</v>
      </c>
      <c r="GG68" s="6">
        <f>IF(ISERROR(VLOOKUP($A68,'Import Peak'!$A$3:GG$99,189,FALSE)-VLOOKUP($A68,'Import Peak Change'!$A$106:GG$202,189,FALSE)),0,(VLOOKUP($A68,'Import Peak'!$A$3:GG$99,189,FALSE)-VLOOKUP($A68,'Import Peak Change'!$A$106:GG$202,189,FALSE)))</f>
        <v>0</v>
      </c>
      <c r="GH68" s="6">
        <f>IF(ISERROR(VLOOKUP($A68,'Import Peak'!$A$3:GH$99,190,FALSE)-VLOOKUP($A68,'Import Peak Change'!$A$106:GH$202,190,FALSE)),0,(VLOOKUP($A68,'Import Peak'!$A$3:GH$99,190,FALSE)-VLOOKUP($A68,'Import Peak Change'!$A$106:GH$202,190,FALSE)))</f>
        <v>0</v>
      </c>
      <c r="GI68" s="6">
        <f>IF(ISERROR(VLOOKUP($A68,'Import Peak'!$A$3:GI$99,191,FALSE)-VLOOKUP($A68,'Import Peak Change'!$A$106:GI$202,191,FALSE)),0,(VLOOKUP($A68,'Import Peak'!$A$3:GI$99,191,FALSE)-VLOOKUP($A68,'Import Peak Change'!$A$106:GI$202,191,FALSE)))</f>
        <v>0</v>
      </c>
      <c r="GJ68" s="6">
        <f>IF(ISERROR(VLOOKUP($A68,'Import Peak'!$A$3:GJ$99,192,FALSE)-VLOOKUP($A68,'Import Peak Change'!$A$106:GJ$202,192,FALSE)),0,(VLOOKUP($A68,'Import Peak'!$A$3:GJ$99,192,FALSE)-VLOOKUP($A68,'Import Peak Change'!$A$106:GJ$202,192,FALSE)))</f>
        <v>0</v>
      </c>
      <c r="GK68" s="6">
        <f>IF(ISERROR(VLOOKUP($A68,'Import Peak'!$A$3:GK$99,193,FALSE)-VLOOKUP($A68,'Import Peak Change'!$A$106:GK$202,193,FALSE)),0,(VLOOKUP($A68,'Import Peak'!$A$3:GK$99,193,FALSE)-VLOOKUP($A68,'Import Peak Change'!$A$106:GK$202,193,FALSE)))</f>
        <v>0</v>
      </c>
      <c r="GL68" s="6">
        <f>IF(ISERROR(VLOOKUP($A68,'Import Peak'!$A$3:GL$99,194,FALSE)-VLOOKUP($A68,'Import Peak Change'!$A$106:GL$202,194,FALSE)),0,(VLOOKUP($A68,'Import Peak'!$A$3:GL$99,194,FALSE)-VLOOKUP($A68,'Import Peak Change'!$A$106:GL$202,194,FALSE)))</f>
        <v>0</v>
      </c>
      <c r="GM68" s="6">
        <f>IF(ISERROR(VLOOKUP($A68,'Import Peak'!$A$3:GM$99,195,FALSE)-VLOOKUP($A68,'Import Peak Change'!$A$106:GM$202,195,FALSE)),0,(VLOOKUP($A68,'Import Peak'!$A$3:GM$99,195,FALSE)-VLOOKUP($A68,'Import Peak Change'!$A$106:GM$202,195,FALSE)))</f>
        <v>0</v>
      </c>
      <c r="GN68" s="6">
        <f>IF(ISERROR(VLOOKUP($A68,'Import Peak'!$A$3:GN$99,196,FALSE)-VLOOKUP($A68,'Import Peak Change'!$A$106:GN$202,196,FALSE)),0,(VLOOKUP($A68,'Import Peak'!$A$3:GN$99,196,FALSE)-VLOOKUP($A68,'Import Peak Change'!$A$106:GN$202,196,FALSE)))</f>
        <v>0</v>
      </c>
      <c r="GO68" s="6">
        <f>IF(ISERROR(VLOOKUP($A68,'Import Peak'!$A$3:GO$99,197,FALSE)-VLOOKUP($A68,'Import Peak Change'!$A$106:GO$202,197,FALSE)),0,(VLOOKUP($A68,'Import Peak'!$A$3:GO$99,197,FALSE)-VLOOKUP($A68,'Import Peak Change'!$A$106:GO$202,197,FALSE)))</f>
        <v>0</v>
      </c>
      <c r="GP68" s="6">
        <f>IF(ISERROR(VLOOKUP($A68,'Import Peak'!$A$3:GP$99,198,FALSE)-VLOOKUP($A68,'Import Peak Change'!$A$106:GP$202,198,FALSE)),0,(VLOOKUP($A68,'Import Peak'!$A$3:GP$99,198,FALSE)-VLOOKUP($A68,'Import Peak Change'!$A$106:GP$202,198,FALSE)))</f>
        <v>0</v>
      </c>
      <c r="GQ68" s="6">
        <f>IF(ISERROR(VLOOKUP($A68,'Import Peak'!$A$3:GQ$99,199,FALSE)-VLOOKUP($A68,'Import Peak Change'!$A$106:GQ$202,199,FALSE)),0,(VLOOKUP($A68,'Import Peak'!$A$3:GQ$99,199,FALSE)-VLOOKUP($A68,'Import Peak Change'!$A$106:GQ$202,199,FALSE)))</f>
        <v>0</v>
      </c>
      <c r="GR68" s="6">
        <f>IF(ISERROR(VLOOKUP($A68,'Import Peak'!$A$3:GR$99,200,FALSE)-VLOOKUP($A68,'Import Peak Change'!$A$106:GR$202,200,FALSE)),0,(VLOOKUP($A68,'Import Peak'!$A$3:GR$99,200,FALSE)-VLOOKUP($A68,'Import Peak Change'!$A$106:GR$202,200,FALSE)))</f>
        <v>0</v>
      </c>
      <c r="GS68" s="6">
        <f>IF(ISERROR(VLOOKUP($A68,'Import Peak'!$A$3:GS$99,201,FALSE)-VLOOKUP($A68,'Import Peak Change'!$A$106:GS$202,201,FALSE)),0,(VLOOKUP($A68,'Import Peak'!$A$3:GS$99,201,FALSE)-VLOOKUP($A68,'Import Peak Change'!$A$106:GS$202,201,FALSE)))</f>
        <v>0</v>
      </c>
      <c r="GT68" s="6">
        <f>IF(ISERROR(VLOOKUP($A68,'Import Peak'!$A$3:GT$99,202,FALSE)-VLOOKUP($A68,'Import Peak Change'!$A$106:GT$202,202,FALSE)),0,(VLOOKUP($A68,'Import Peak'!$A$3:GT$99,202,FALSE)-VLOOKUP($A68,'Import Peak Change'!$A$106:GT$202,202,FALSE)))</f>
        <v>0</v>
      </c>
      <c r="GU68" s="6">
        <f>IF(ISERROR(VLOOKUP($A68,'Import Peak'!$A$3:GU$99,203,FALSE)-VLOOKUP($A68,'Import Peak Change'!$A$106:GU$202,203,FALSE)),0,(VLOOKUP($A68,'Import Peak'!$A$3:GU$99,203,FALSE)-VLOOKUP($A68,'Import Peak Change'!$A$106:GU$202,203,FALSE)))</f>
        <v>0</v>
      </c>
      <c r="GV68" s="6">
        <f>IF(ISERROR(VLOOKUP($A68,'Import Peak'!$A$3:GV$99,204,FALSE)-VLOOKUP($A68,'Import Peak Change'!$A$106:GV$202,204,FALSE)),0,(VLOOKUP($A68,'Import Peak'!$A$3:GV$99,204,FALSE)-VLOOKUP($A68,'Import Peak Change'!$A$106:GV$202,204,FALSE)))</f>
        <v>0</v>
      </c>
      <c r="GW68" s="6">
        <f>IF(ISERROR(VLOOKUP($A68,'Import Peak'!$A$3:GW$99,205,FALSE)-VLOOKUP($A68,'Import Peak Change'!$A$106:GW$202,205,FALSE)),0,(VLOOKUP($A68,'Import Peak'!$A$3:GW$99,205,FALSE)-VLOOKUP($A68,'Import Peak Change'!$A$106:GW$202,205,FALSE)))</f>
        <v>0</v>
      </c>
      <c r="GX68" s="6">
        <f>IF(ISERROR(VLOOKUP($A68,'Import Peak'!$A$3:GX$99,206,FALSE)-VLOOKUP($A68,'Import Peak Change'!$A$106:GX$202,206,FALSE)),0,(VLOOKUP($A68,'Import Peak'!$A$3:GX$99,206,FALSE)-VLOOKUP($A68,'Import Peak Change'!$A$106:GX$202,206,FALSE)))</f>
        <v>0</v>
      </c>
      <c r="GY68" s="6">
        <f>IF(ISERROR(VLOOKUP($A68,'Import Peak'!$A$3:GY$99,207,FALSE)-VLOOKUP($A68,'Import Peak Change'!$A$106:GY$202,207,FALSE)),0,(VLOOKUP($A68,'Import Peak'!$A$3:GY$99,207,FALSE)-VLOOKUP($A68,'Import Peak Change'!$A$106:GY$202,207,FALSE)))</f>
        <v>0</v>
      </c>
      <c r="GZ68" s="6">
        <f>IF(ISERROR(VLOOKUP($A68,'Import Peak'!$A$3:GZ$99,208,FALSE)-VLOOKUP($A68,'Import Peak Change'!$A$106:GZ$202,208,FALSE)),0,(VLOOKUP($A68,'Import Peak'!$A$3:GZ$99,208,FALSE)-VLOOKUP($A68,'Import Peak Change'!$A$106:GZ$202,208,FALSE)))</f>
        <v>0</v>
      </c>
      <c r="HA68" s="6">
        <f>IF(ISERROR(VLOOKUP($A68,'Import Peak'!$A$3:HA$99,209,FALSE)-VLOOKUP($A68,'Import Peak Change'!$A$106:HA$202,209,FALSE)),0,(VLOOKUP($A68,'Import Peak'!$A$3:HA$99,209,FALSE)-VLOOKUP($A68,'Import Peak Change'!$A$106:HA$202,209,FALSE)))</f>
        <v>0</v>
      </c>
      <c r="HB68" s="6">
        <f>IF(ISERROR(VLOOKUP($A68,'Import Peak'!$A$3:HB$99,210,FALSE)-VLOOKUP($A68,'Import Peak Change'!$A$106:HB$202,210,FALSE)),0,(VLOOKUP($A68,'Import Peak'!$A$3:HB$99,210,FALSE)-VLOOKUP($A68,'Import Peak Change'!$A$106:HB$202,210,FALSE)))</f>
        <v>0</v>
      </c>
      <c r="HC68" s="6">
        <f>IF(ISERROR(VLOOKUP($A68,'Import Peak'!$A$3:HC$99,211,FALSE)-VLOOKUP($A68,'Import Peak Change'!$A$106:HC$202,211,FALSE)),0,(VLOOKUP($A68,'Import Peak'!$A$3:HC$99,211,FALSE)-VLOOKUP($A68,'Import Peak Change'!$A$106:HC$202,211,FALSE)))</f>
        <v>0</v>
      </c>
      <c r="HD68" s="6">
        <f>IF(ISERROR(VLOOKUP($A68,'Import Peak'!$A$3:HD$99,212,FALSE)-VLOOKUP($A68,'Import Peak Change'!$A$106:HD$202,212,FALSE)),0,(VLOOKUP($A68,'Import Peak'!$A$3:HD$99,212,FALSE)-VLOOKUP($A68,'Import Peak Change'!$A$106:HD$202,212,FALSE)))</f>
        <v>0</v>
      </c>
      <c r="HE68" s="6">
        <f>IF(ISERROR(VLOOKUP($A68,'Import Peak'!$A$3:HE$99,213,FALSE)-VLOOKUP($A68,'Import Peak Change'!$A$106:HE$202,213,FALSE)),0,(VLOOKUP($A68,'Import Peak'!$A$3:HE$99,213,FALSE)-VLOOKUP($A68,'Import Peak Change'!$A$106:HE$202,213,FALSE)))</f>
        <v>0</v>
      </c>
      <c r="HF68" s="6">
        <f>IF(ISERROR(VLOOKUP($A68,'Import Peak'!$A$3:HF$99,214,FALSE)-VLOOKUP($A68,'Import Peak Change'!$A$106:HF$202,214,FALSE)),0,(VLOOKUP($A68,'Import Peak'!$A$3:HF$99,214,FALSE)-VLOOKUP($A68,'Import Peak Change'!$A$106:HF$202,214,FALSE)))</f>
        <v>0</v>
      </c>
      <c r="HG68" s="6">
        <f>IF(ISERROR(VLOOKUP($A68,'Import Peak'!$A$3:HG$99,215,FALSE)-VLOOKUP($A68,'Import Peak Change'!$A$106:HG$202,215,FALSE)),0,(VLOOKUP($A68,'Import Peak'!$A$3:HG$99,215,FALSE)-VLOOKUP($A68,'Import Peak Change'!$A$106:HG$202,215,FALSE)))</f>
        <v>0</v>
      </c>
      <c r="HH68" s="6">
        <f>IF(ISERROR(VLOOKUP($A68,'Import Peak'!$A$3:HH$99,216,FALSE)-VLOOKUP($A68,'Import Peak Change'!$A$106:HH$202,216,FALSE)),0,(VLOOKUP($A68,'Import Peak'!$A$3:HH$99,216,FALSE)-VLOOKUP($A68,'Import Peak Change'!$A$106:HH$202,216,FALSE)))</f>
        <v>0</v>
      </c>
      <c r="HI68" s="6">
        <f>IF(ISERROR(VLOOKUP($A68,'Import Peak'!$A$3:HI$99,217,FALSE)-VLOOKUP($A68,'Import Peak Change'!$A$106:HI$202,217,FALSE)),0,(VLOOKUP($A68,'Import Peak'!$A$3:HI$99,217,FALSE)-VLOOKUP($A68,'Import Peak Change'!$A$106:HI$202,217,FALSE)))</f>
        <v>0</v>
      </c>
      <c r="HJ68" s="6">
        <f>IF(ISERROR(VLOOKUP($A68,'Import Peak'!$A$3:HJ$99,218,FALSE)-VLOOKUP($A68,'Import Peak Change'!$A$106:HJ$202,218,FALSE)),0,(VLOOKUP($A68,'Import Peak'!$A$3:HJ$99,218,FALSE)-VLOOKUP($A68,'Import Peak Change'!$A$106:HJ$202,218,FALSE)))</f>
        <v>0</v>
      </c>
      <c r="HK68" s="6">
        <f>IF(ISERROR(VLOOKUP($A68,'Import Peak'!$A$3:HK$99,219,FALSE)-VLOOKUP($A68,'Import Peak Change'!$A$106:HK$202,219,FALSE)),0,(VLOOKUP($A68,'Import Peak'!$A$3:HK$99,219,FALSE)-VLOOKUP($A68,'Import Peak Change'!$A$106:HK$202,219,FALSE)))</f>
        <v>0</v>
      </c>
      <c r="HL68" s="6">
        <f>IF(ISERROR(VLOOKUP($A68,'Import Peak'!$A$3:HL$99,220,FALSE)-VLOOKUP($A68,'Import Peak Change'!$A$106:HL$202,220,FALSE)),0,(VLOOKUP($A68,'Import Peak'!$A$3:HL$99,220,FALSE)-VLOOKUP($A68,'Import Peak Change'!$A$106:HL$202,220,FALSE)))</f>
        <v>0</v>
      </c>
      <c r="HM68" s="6">
        <f>IF(ISERROR(VLOOKUP($A68,'Import Peak'!$A$3:HM$99,221,FALSE)-VLOOKUP($A68,'Import Peak Change'!$A$106:HM$202,221,FALSE)),0,(VLOOKUP($A68,'Import Peak'!$A$3:HM$99,221,FALSE)-VLOOKUP($A68,'Import Peak Change'!$A$106:HM$202,221,FALSE)))</f>
        <v>0</v>
      </c>
      <c r="HN68" s="6">
        <f>IF(ISERROR(VLOOKUP($A68,'Import Peak'!$A$3:HN$99,222,FALSE)-VLOOKUP($A68,'Import Peak Change'!$A$106:HN$202,222,FALSE)),0,(VLOOKUP($A68,'Import Peak'!$A$3:HN$99,222,FALSE)-VLOOKUP($A68,'Import Peak Change'!$A$106:HN$202,222,FALSE)))</f>
        <v>0</v>
      </c>
      <c r="HO68" s="6">
        <f>IF(ISERROR(VLOOKUP($A68,'Import Peak'!$A$3:HO$99,223,FALSE)-VLOOKUP($A68,'Import Peak Change'!$A$106:HO$202,223,FALSE)),0,(VLOOKUP($A68,'Import Peak'!$A$3:HO$99,223,FALSE)-VLOOKUP($A68,'Import Peak Change'!$A$106:HO$202,223,FALSE)))</f>
        <v>0</v>
      </c>
      <c r="HP68" s="6">
        <f>IF(ISERROR(VLOOKUP($A68,'Import Peak'!$A$3:HP$99,224,FALSE)-VLOOKUP($A68,'Import Peak Change'!$A$106:HP$202,224,FALSE)),0,(VLOOKUP($A68,'Import Peak'!$A$3:HP$99,224,FALSE)-VLOOKUP($A68,'Import Peak Change'!$A$106:HP$202,224,FALSE)))</f>
        <v>0</v>
      </c>
      <c r="HQ68" s="6">
        <f>IF(ISERROR(VLOOKUP($A68,'Import Peak'!$A$3:HQ$99,225,FALSE)-VLOOKUP($A68,'Import Peak Change'!$A$106:HQ$202,225,FALSE)),0,(VLOOKUP($A68,'Import Peak'!$A$3:HQ$99,225,FALSE)-VLOOKUP($A68,'Import Peak Change'!$A$106:HQ$202,225,FALSE)))</f>
        <v>0</v>
      </c>
      <c r="HR68" s="6">
        <f>IF(ISERROR(VLOOKUP($A68,'Import Peak'!$A$3:HR$99,226,FALSE)-VLOOKUP($A68,'Import Peak Change'!$A$106:HR$202,226,FALSE)),0,(VLOOKUP($A68,'Import Peak'!$A$3:HR$99,226,FALSE)-VLOOKUP($A68,'Import Peak Change'!$A$106:HR$202,226,FALSE)))</f>
        <v>0</v>
      </c>
      <c r="HS68" s="6">
        <f>IF(ISERROR(VLOOKUP($A68,'Import Peak'!$A$3:HS$99,227,FALSE)-VLOOKUP($A68,'Import Peak Change'!$A$106:HS$202,227,FALSE)),0,(VLOOKUP($A68,'Import Peak'!$A$3:HS$99,227,FALSE)-VLOOKUP($A68,'Import Peak Change'!$A$106:HS$202,227,FALSE)))</f>
        <v>0</v>
      </c>
      <c r="HT68" s="6">
        <f>IF(ISERROR(VLOOKUP($A68,'Import Peak'!$A$3:HT$99,228,FALSE)-VLOOKUP($A68,'Import Peak Change'!$A$106:HT$202,228,FALSE)),0,(VLOOKUP($A68,'Import Peak'!$A$3:HT$99,228,FALSE)-VLOOKUP($A68,'Import Peak Change'!$A$106:HT$202,228,FALSE)))</f>
        <v>0</v>
      </c>
      <c r="HU68" s="6">
        <f>IF(ISERROR(VLOOKUP($A68,'Import Peak'!$A$3:HU$99,229,FALSE)-VLOOKUP($A68,'Import Peak Change'!$A$106:HU$202,229,FALSE)),0,(VLOOKUP($A68,'Import Peak'!$A$3:HU$99,229,FALSE)-VLOOKUP($A68,'Import Peak Change'!$A$106:HU$202,229,FALSE)))</f>
        <v>0</v>
      </c>
      <c r="HV68" s="6">
        <f>IF(ISERROR(VLOOKUP($A68,'Import Peak'!$A$3:HV$99,230,FALSE)-VLOOKUP($A68,'Import Peak Change'!$A$106:HV$202,230,FALSE)),0,(VLOOKUP($A68,'Import Peak'!$A$3:HV$99,230,FALSE)-VLOOKUP($A68,'Import Peak Change'!$A$106:HV$202,230,FALSE)))</f>
        <v>0</v>
      </c>
      <c r="HW68" s="6">
        <f>IF(ISERROR(VLOOKUP($A68,'Import Peak'!$A$3:HW$99,231,FALSE)-VLOOKUP($A68,'Import Peak Change'!$A$106:HW$202,231,FALSE)),0,(VLOOKUP($A68,'Import Peak'!$A$3:HW$99,231,FALSE)-VLOOKUP($A68,'Import Peak Change'!$A$106:HW$202,231,FALSE)))</f>
        <v>0</v>
      </c>
      <c r="HX68" s="6">
        <f>IF(ISERROR(VLOOKUP($A68,'Import Peak'!$A$3:HX$99,232,FALSE)-VLOOKUP($A68,'Import Peak Change'!$A$106:HX$202,232,FALSE)),0,(VLOOKUP($A68,'Import Peak'!$A$3:HX$99,232,FALSE)-VLOOKUP($A68,'Import Peak Change'!$A$106:HX$202,232,FALSE)))</f>
        <v>0</v>
      </c>
      <c r="HY68" s="6">
        <f>IF(ISERROR(VLOOKUP($A68,'Import Peak'!$A$3:HY$99,233,FALSE)-VLOOKUP($A68,'Import Peak Change'!$A$106:HY$202,233,FALSE)),0,(VLOOKUP($A68,'Import Peak'!$A$3:HY$99,233,FALSE)-VLOOKUP($A68,'Import Peak Change'!$A$106:HY$202,233,FALSE)))</f>
        <v>0</v>
      </c>
      <c r="HZ68" s="6">
        <f>IF(ISERROR(VLOOKUP($A68,'Import Peak'!$A$3:HZ$99,234,FALSE)-VLOOKUP($A68,'Import Peak Change'!$A$106:HZ$202,234,FALSE)),0,(VLOOKUP($A68,'Import Peak'!$A$3:HZ$99,234,FALSE)-VLOOKUP($A68,'Import Peak Change'!$A$106:HZ$202,234,FALSE)))</f>
        <v>0</v>
      </c>
      <c r="IA68" s="6">
        <f>IF(ISERROR(VLOOKUP($A68,'Import Peak'!$A$3:IA$99,235,FALSE)-VLOOKUP($A68,'Import Peak Change'!$A$106:IA$202,235,FALSE)),0,(VLOOKUP($A68,'Import Peak'!$A$3:IA$99,235,FALSE)-VLOOKUP($A68,'Import Peak Change'!$A$106:IA$202,235,FALSE)))</f>
        <v>0</v>
      </c>
      <c r="IB68" s="6">
        <f>IF(ISERROR(VLOOKUP($A68,'Import Peak'!$A$3:IB$99,236,FALSE)-VLOOKUP($A68,'Import Peak Change'!$A$106:IB$202,236,FALSE)),0,(VLOOKUP($A68,'Import Peak'!$A$3:IB$99,236,FALSE)-VLOOKUP($A68,'Import Peak Change'!$A$106:IB$202,236,FALSE)))</f>
        <v>0</v>
      </c>
      <c r="IC68" s="6">
        <f>IF(ISERROR(VLOOKUP($A68,'Import Peak'!$A$3:IC$99,237,FALSE)-VLOOKUP($A68,'Import Peak Change'!$A$106:IC$202,237,FALSE)),0,(VLOOKUP($A68,'Import Peak'!$A$3:IC$99,237,FALSE)-VLOOKUP($A68,'Import Peak Change'!$A$106:IC$202,237,FALSE)))</f>
        <v>0</v>
      </c>
      <c r="ID68" s="6">
        <f>IF(ISERROR(VLOOKUP($A68,'Import Peak'!$A$3:ID$99,238,FALSE)-VLOOKUP($A68,'Import Peak Change'!$A$106:ID$202,238,FALSE)),0,(VLOOKUP($A68,'Import Peak'!$A$3:ID$99,238,FALSE)-VLOOKUP($A68,'Import Peak Change'!$A$106:ID$202,238,FALSE)))</f>
        <v>0</v>
      </c>
      <c r="IE68" s="6">
        <f>IF(ISERROR(VLOOKUP($A68,'Import Peak'!$A$3:IE$99,239,FALSE)-VLOOKUP($A68,'Import Peak Change'!$A$106:IE$202,239,FALSE)),0,(VLOOKUP($A68,'Import Peak'!$A$3:IE$99,239,FALSE)-VLOOKUP($A68,'Import Peak Change'!$A$106:IE$202,239,FALSE)))</f>
        <v>0</v>
      </c>
    </row>
    <row r="69" spans="1:239">
      <c r="A69" s="168" t="str">
        <f>IF('Import Peak'!A66=0,"",'Import Peak'!A66)</f>
        <v/>
      </c>
      <c r="B69" s="6"/>
      <c r="C69" s="6"/>
      <c r="D69" s="6"/>
      <c r="E69" s="6"/>
      <c r="F69" s="6"/>
      <c r="G69" s="6">
        <f>IF(ISERROR(VLOOKUP($A69,'Import Peak'!$A$3:G$99,7,FALSE)-VLOOKUP($A69,'Import Peak Change'!$A$106:G$202,7,FALSE)),0,(VLOOKUP($A69,'Import Peak'!$A$3:G$99,7,FALSE)-VLOOKUP($A69,'Import Peak Change'!$A$106:G$202,7,FALSE)))</f>
        <v>0</v>
      </c>
      <c r="H69" s="6">
        <f>IF(ISERROR(VLOOKUP($A69,'Import Peak'!$A$3:H$99,8,FALSE)-VLOOKUP($A69,'Import Peak Change'!$A$106:H$202,8,FALSE)),0,(VLOOKUP($A69,'Import Peak'!$A$3:H$99,8,FALSE)-VLOOKUP($A69,'Import Peak Change'!$A$106:H$202,8,FALSE)))</f>
        <v>0</v>
      </c>
      <c r="I69" s="6">
        <f>IF(ISERROR(VLOOKUP($A69,'Import Peak'!$A$3:I$99,9,FALSE)-VLOOKUP($A69,'Import Peak Change'!$A$106:I$202,9,FALSE)),0,(VLOOKUP($A69,'Import Peak'!$A$3:I$99,9,FALSE)-VLOOKUP($A69,'Import Peak Change'!$A$106:I$202,9,FALSE)))</f>
        <v>0</v>
      </c>
      <c r="J69" s="6">
        <f>IF(ISERROR(VLOOKUP($A69,'Import Peak'!$A$3:J$99,10,FALSE)-VLOOKUP($A69,'Import Peak Change'!$A$106:J$202,10,FALSE)),0,(VLOOKUP($A69,'Import Peak'!$A$3:J$99,10,FALSE)-VLOOKUP($A69,'Import Peak Change'!$A$106:J$202,10,FALSE)))</f>
        <v>0</v>
      </c>
      <c r="K69" s="6">
        <f>IF(ISERROR(VLOOKUP($A69,'Import Peak'!$A$3:K$99,11,FALSE)-VLOOKUP($A69,'Import Peak Change'!$A$106:K$202,11,FALSE)),0,(VLOOKUP($A69,'Import Peak'!$A$3:K$99,11,FALSE)-VLOOKUP($A69,'Import Peak Change'!$A$106:K$202,11,FALSE)))</f>
        <v>0</v>
      </c>
      <c r="L69" s="6">
        <f>IF(ISERROR(VLOOKUP($A69,'Import Peak'!$A$3:L$99,12,FALSE)-VLOOKUP($A69,'Import Peak Change'!$A$106:L$202,12,FALSE)),0,(VLOOKUP($A69,'Import Peak'!$A$3:L$99,12,FALSE)-VLOOKUP($A69,'Import Peak Change'!$A$106:L$202,12,FALSE)))</f>
        <v>0</v>
      </c>
      <c r="M69" s="6">
        <f>IF(ISERROR(VLOOKUP($A69,'Import Peak'!$A$3:M$99,13,FALSE)-VLOOKUP($A69,'Import Peak Change'!$A$106:M$202,13,FALSE)),0,(VLOOKUP($A69,'Import Peak'!$A$3:M$99,13,FALSE)-VLOOKUP($A69,'Import Peak Change'!$A$106:M$202,13,FALSE)))</f>
        <v>0</v>
      </c>
      <c r="N69" s="6">
        <f>IF(ISERROR(VLOOKUP($A69,'Import Peak'!$A$3:N$99,14,FALSE)-VLOOKUP($A69,'Import Peak Change'!$A$106:N$202,14,FALSE)),0,(VLOOKUP($A69,'Import Peak'!$A$3:N$99,14,FALSE)-VLOOKUP($A69,'Import Peak Change'!$A$106:N$202,14,FALSE)))</f>
        <v>0</v>
      </c>
      <c r="O69" s="6">
        <f>IF(ISERROR(VLOOKUP($A69,'Import Peak'!$A$3:O$99,15,FALSE)-VLOOKUP($A69,'Import Peak Change'!$A$106:O$202,15,FALSE)),0,(VLOOKUP($A69,'Import Peak'!$A$3:O$99,15,FALSE)-VLOOKUP($A69,'Import Peak Change'!$A$106:O$202,15,FALSE)))</f>
        <v>0</v>
      </c>
      <c r="P69" s="6">
        <f>IF(ISERROR(VLOOKUP($A69,'Import Peak'!$A$3:P$99,16,FALSE)-VLOOKUP($A69,'Import Peak Change'!$A$106:P$202,16,FALSE)),0,(VLOOKUP($A69,'Import Peak'!$A$3:P$99,16,FALSE)-VLOOKUP($A69,'Import Peak Change'!$A$106:P$202,16,FALSE)))</f>
        <v>0</v>
      </c>
      <c r="Q69" s="6">
        <f>IF(ISERROR(VLOOKUP($A69,'Import Peak'!$A$3:Q$99,17,FALSE)-VLOOKUP($A69,'Import Peak Change'!$A$106:Q$202,17,FALSE)),0,(VLOOKUP($A69,'Import Peak'!$A$3:Q$99,17,FALSE)-VLOOKUP($A69,'Import Peak Change'!$A$106:Q$202,17,FALSE)))</f>
        <v>0</v>
      </c>
      <c r="R69" s="6">
        <f>IF(ISERROR(VLOOKUP($A69,'Import Peak'!$A$3:R$99,18,FALSE)-VLOOKUP($A69,'Import Peak Change'!$A$106:R$202,18,FALSE)),0,(VLOOKUP($A69,'Import Peak'!$A$3:R$99,18,FALSE)-VLOOKUP($A69,'Import Peak Change'!$A$106:R$202,18,FALSE)))</f>
        <v>0</v>
      </c>
      <c r="S69" s="6">
        <f>IF(ISERROR(VLOOKUP($A69,'Import Peak'!$A$3:S$99,19,FALSE)-VLOOKUP($A69,'Import Peak Change'!$A$106:S$202,19,FALSE)),0,(VLOOKUP($A69,'Import Peak'!$A$3:S$99,19,FALSE)-VLOOKUP($A69,'Import Peak Change'!$A$106:S$202,19,FALSE)))</f>
        <v>0</v>
      </c>
      <c r="T69" s="6">
        <f>IF(ISERROR(VLOOKUP($A69,'Import Peak'!$A$3:T$99,20,FALSE)-VLOOKUP($A69,'Import Peak Change'!$A$106:T$202,20,FALSE)),0,(VLOOKUP($A69,'Import Peak'!$A$3:T$99,20,FALSE)-VLOOKUP($A69,'Import Peak Change'!$A$106:T$202,20,FALSE)))</f>
        <v>0</v>
      </c>
      <c r="U69" s="6">
        <f>IF(ISERROR(VLOOKUP($A69,'Import Peak'!$A$3:U$99,21,FALSE)-VLOOKUP($A69,'Import Peak Change'!$A$106:U$202,21,FALSE)),0,(VLOOKUP($A69,'Import Peak'!$A$3:U$99,21,FALSE)-VLOOKUP($A69,'Import Peak Change'!$A$106:U$202,21,FALSE)))</f>
        <v>0</v>
      </c>
      <c r="V69" s="6">
        <f>IF(ISERROR(VLOOKUP($A69,'Import Peak'!$A$3:V$99,22,FALSE)-VLOOKUP($A69,'Import Peak Change'!$A$106:V$202,22,FALSE)),0,(VLOOKUP($A69,'Import Peak'!$A$3:V$99,22,FALSE)-VLOOKUP($A69,'Import Peak Change'!$A$106:V$202,22,FALSE)))</f>
        <v>0</v>
      </c>
      <c r="W69" s="6">
        <f>IF(ISERROR(VLOOKUP($A69,'Import Peak'!$A$3:W$99,23,FALSE)-VLOOKUP($A69,'Import Peak Change'!$A$106:W$202,23,FALSE)),0,(VLOOKUP($A69,'Import Peak'!$A$3:W$99,23,FALSE)-VLOOKUP($A69,'Import Peak Change'!$A$106:W$202,23,FALSE)))</f>
        <v>0</v>
      </c>
      <c r="X69" s="6">
        <f>IF(ISERROR(VLOOKUP($A69,'Import Peak'!$A$3:X$99,24,FALSE)-VLOOKUP($A69,'Import Peak Change'!$A$106:X$202,24,FALSE)),0,(VLOOKUP($A69,'Import Peak'!$A$3:X$99,24,FALSE)-VLOOKUP($A69,'Import Peak Change'!$A$106:X$202,24,FALSE)))</f>
        <v>0</v>
      </c>
      <c r="Y69" s="6">
        <f>IF(ISERROR(VLOOKUP($A69,'Import Peak'!$A$3:Y$99,25,FALSE)-VLOOKUP($A69,'Import Peak Change'!$A$106:Y$202,25,FALSE)),0,(VLOOKUP($A69,'Import Peak'!$A$3:Y$99,25,FALSE)-VLOOKUP($A69,'Import Peak Change'!$A$106:Y$202,25,FALSE)))</f>
        <v>0</v>
      </c>
      <c r="Z69" s="6">
        <f>IF(ISERROR(VLOOKUP($A69,'Import Peak'!$A$3:Z$99,26,FALSE)-VLOOKUP($A69,'Import Peak Change'!$A$106:Z$202,26,FALSE)),0,(VLOOKUP($A69,'Import Peak'!$A$3:Z$99,26,FALSE)-VLOOKUP($A69,'Import Peak Change'!$A$106:Z$202,26,FALSE)))</f>
        <v>0</v>
      </c>
      <c r="AA69" s="6">
        <f>IF(ISERROR(VLOOKUP($A69,'Import Peak'!$A$3:AA$99,27,FALSE)-VLOOKUP($A69,'Import Peak Change'!$A$106:AA$202,27,FALSE)),0,(VLOOKUP($A69,'Import Peak'!$A$3:AA$99,27,FALSE)-VLOOKUP($A69,'Import Peak Change'!$A$106:AA$202,27,FALSE)))</f>
        <v>0</v>
      </c>
      <c r="AB69" s="6">
        <f>IF(ISERROR(VLOOKUP($A69,'Import Peak'!$A$3:AB$99,28,FALSE)-VLOOKUP($A69,'Import Peak Change'!$A$106:AB$202,28,FALSE)),0,(VLOOKUP($A69,'Import Peak'!$A$3:AB$99,28,FALSE)-VLOOKUP($A69,'Import Peak Change'!$A$106:AB$202,28,FALSE)))</f>
        <v>0</v>
      </c>
      <c r="AC69" s="6">
        <f>IF(ISERROR(VLOOKUP($A69,'Import Peak'!$A$3:AC$99,29,FALSE)-VLOOKUP($A69,'Import Peak Change'!$A$106:AC$202,29,FALSE)),0,(VLOOKUP($A69,'Import Peak'!$A$3:AC$99,29,FALSE)-VLOOKUP($A69,'Import Peak Change'!$A$106:AC$202,29,FALSE)))</f>
        <v>0</v>
      </c>
      <c r="AD69" s="6">
        <f>IF(ISERROR(VLOOKUP($A69,'Import Peak'!$A$3:AD$99,30,FALSE)-VLOOKUP($A69,'Import Peak Change'!$A$106:AD$202,30,FALSE)),0,(VLOOKUP($A69,'Import Peak'!$A$3:AD$99,30,FALSE)-VLOOKUP($A69,'Import Peak Change'!$A$106:AD$202,30,FALSE)))</f>
        <v>0</v>
      </c>
      <c r="AE69" s="6">
        <f>IF(ISERROR(VLOOKUP($A69,'Import Peak'!$A$3:AE$99,31,FALSE)-VLOOKUP($A69,'Import Peak Change'!$A$106:AE$202,31,FALSE)),0,(VLOOKUP($A69,'Import Peak'!$A$3:AE$99,31,FALSE)-VLOOKUP($A69,'Import Peak Change'!$A$106:AE$202,31,FALSE)))</f>
        <v>0</v>
      </c>
      <c r="AF69" s="6">
        <f>IF(ISERROR(VLOOKUP($A69,'Import Peak'!$A$3:AF$99,32,FALSE)-VLOOKUP($A69,'Import Peak Change'!$A$106:AF$202,32,FALSE)),0,(VLOOKUP($A69,'Import Peak'!$A$3:AF$99,32,FALSE)-VLOOKUP($A69,'Import Peak Change'!$A$106:AF$202,32,FALSE)))</f>
        <v>0</v>
      </c>
      <c r="AG69" s="6">
        <f>IF(ISERROR(VLOOKUP($A69,'Import Peak'!$A$3:AG$99,33,FALSE)-VLOOKUP($A69,'Import Peak Change'!$A$106:AG$202,33,FALSE)),0,(VLOOKUP($A69,'Import Peak'!$A$3:AG$99,33,FALSE)-VLOOKUP($A69,'Import Peak Change'!$A$106:AG$202,33,FALSE)))</f>
        <v>0</v>
      </c>
      <c r="AH69" s="6">
        <f>IF(ISERROR(VLOOKUP($A69,'Import Peak'!$A$3:AH$99,34,FALSE)-VLOOKUP($A69,'Import Peak Change'!$A$106:AH$202,34,FALSE)),0,(VLOOKUP($A69,'Import Peak'!$A$3:AH$99,34,FALSE)-VLOOKUP($A69,'Import Peak Change'!$A$106:AH$202,34,FALSE)))</f>
        <v>0</v>
      </c>
      <c r="AI69" s="6">
        <f>IF(ISERROR(VLOOKUP($A69,'Import Peak'!$A$3:AI$99,35,FALSE)-VLOOKUP($A69,'Import Peak Change'!$A$106:AI$202,35,FALSE)),0,(VLOOKUP($A69,'Import Peak'!$A$3:AI$99,35,FALSE)-VLOOKUP($A69,'Import Peak Change'!$A$106:AI$202,35,FALSE)))</f>
        <v>0</v>
      </c>
      <c r="AJ69" s="6">
        <f>IF(ISERROR(VLOOKUP($A69,'Import Peak'!$A$3:AJ$99,36,FALSE)-VLOOKUP($A69,'Import Peak Change'!$A$106:AJ$202,36,FALSE)),0,(VLOOKUP($A69,'Import Peak'!$A$3:AJ$99,36,FALSE)-VLOOKUP($A69,'Import Peak Change'!$A$106:AJ$202,36,FALSE)))</f>
        <v>0</v>
      </c>
      <c r="AK69" s="6">
        <f>IF(ISERROR(VLOOKUP($A69,'Import Peak'!$A$3:AK$99,37,FALSE)-VLOOKUP($A69,'Import Peak Change'!$A$106:AK$202,37,FALSE)),0,(VLOOKUP($A69,'Import Peak'!$A$3:AK$99,37,FALSE)-VLOOKUP($A69,'Import Peak Change'!$A$106:AK$202,37,FALSE)))</f>
        <v>0</v>
      </c>
      <c r="AL69" s="6">
        <f>IF(ISERROR(VLOOKUP($A69,'Import Peak'!$A$3:AL$99,38,FALSE)-VLOOKUP($A69,'Import Peak Change'!$A$106:AL$202,38,FALSE)),0,(VLOOKUP($A69,'Import Peak'!$A$3:AL$99,38,FALSE)-VLOOKUP($A69,'Import Peak Change'!$A$106:AL$202,38,FALSE)))</f>
        <v>0</v>
      </c>
      <c r="AM69" s="6">
        <f>IF(ISERROR(VLOOKUP($A69,'Import Peak'!$A$3:AM$99,39,FALSE)-VLOOKUP($A69,'Import Peak Change'!$A$106:AM$202,39,FALSE)),0,(VLOOKUP($A69,'Import Peak'!$A$3:AM$99,39,FALSE)-VLOOKUP($A69,'Import Peak Change'!$A$106:AM$202,39,FALSE)))</f>
        <v>0</v>
      </c>
      <c r="AN69" s="6">
        <f>IF(ISERROR(VLOOKUP($A69,'Import Peak'!$A$3:AN$99,40,FALSE)-VLOOKUP($A69,'Import Peak Change'!$A$106:AN$202,40,FALSE)),0,(VLOOKUP($A69,'Import Peak'!$A$3:AN$99,40,FALSE)-VLOOKUP($A69,'Import Peak Change'!$A$106:AN$202,40,FALSE)))</f>
        <v>0</v>
      </c>
      <c r="AO69" s="6">
        <f>IF(ISERROR(VLOOKUP($A69,'Import Peak'!$A$3:AO$99,41,FALSE)-VLOOKUP($A69,'Import Peak Change'!$A$106:AO$202,41,FALSE)),0,(VLOOKUP($A69,'Import Peak'!$A$3:AO$99,41,FALSE)-VLOOKUP($A69,'Import Peak Change'!$A$106:AO$202,41,FALSE)))</f>
        <v>0</v>
      </c>
      <c r="AP69" s="6">
        <f>IF(ISERROR(VLOOKUP($A69,'Import Peak'!$A$3:AP$99,42,FALSE)-VLOOKUP($A69,'Import Peak Change'!$A$106:AP$202,42,FALSE)),0,(VLOOKUP($A69,'Import Peak'!$A$3:AP$99,42,FALSE)-VLOOKUP($A69,'Import Peak Change'!$A$106:AP$202,42,FALSE)))</f>
        <v>0</v>
      </c>
      <c r="AQ69" s="6">
        <f>IF(ISERROR(VLOOKUP($A69,'Import Peak'!$A$3:AQ$99,43,FALSE)-VLOOKUP($A69,'Import Peak Change'!$A$106:AQ$202,43,FALSE)),0,(VLOOKUP($A69,'Import Peak'!$A$3:AQ$99,43,FALSE)-VLOOKUP($A69,'Import Peak Change'!$A$106:AQ$202,43,FALSE)))</f>
        <v>0</v>
      </c>
      <c r="AR69" s="6">
        <f>IF(ISERROR(VLOOKUP($A69,'Import Peak'!$A$3:AR$99,44,FALSE)-VLOOKUP($A69,'Import Peak Change'!$A$106:AR$202,44,FALSE)),0,(VLOOKUP($A69,'Import Peak'!$A$3:AR$99,44,FALSE)-VLOOKUP($A69,'Import Peak Change'!$A$106:AR$202,44,FALSE)))</f>
        <v>0</v>
      </c>
      <c r="AS69" s="6">
        <f>IF(ISERROR(VLOOKUP($A69,'Import Peak'!$A$3:AS$99,45,FALSE)-VLOOKUP($A69,'Import Peak Change'!$A$106:AS$202,45,FALSE)),0,(VLOOKUP($A69,'Import Peak'!$A$3:AS$99,45,FALSE)-VLOOKUP($A69,'Import Peak Change'!$A$106:AS$202,45,FALSE)))</f>
        <v>0</v>
      </c>
      <c r="AT69" s="6">
        <f>IF(ISERROR(VLOOKUP($A69,'Import Peak'!$A$3:AT$99,46,FALSE)-VLOOKUP($A69,'Import Peak Change'!$A$106:AT$202,46,FALSE)),0,(VLOOKUP($A69,'Import Peak'!$A$3:AT$99,46,FALSE)-VLOOKUP($A69,'Import Peak Change'!$A$106:AT$202,46,FALSE)))</f>
        <v>0</v>
      </c>
      <c r="AU69" s="6">
        <f>IF(ISERROR(VLOOKUP($A69,'Import Peak'!$A$3:AU$99,47,FALSE)-VLOOKUP($A69,'Import Peak Change'!$A$106:AU$202,47,FALSE)),0,(VLOOKUP($A69,'Import Peak'!$A$3:AU$99,47,FALSE)-VLOOKUP($A69,'Import Peak Change'!$A$106:AU$202,47,FALSE)))</f>
        <v>0</v>
      </c>
      <c r="AV69" s="6">
        <f>IF(ISERROR(VLOOKUP($A69,'Import Peak'!$A$3:AV$99,48,FALSE)-VLOOKUP($A69,'Import Peak Change'!$A$106:AV$202,48,FALSE)),0,(VLOOKUP($A69,'Import Peak'!$A$3:AV$99,48,FALSE)-VLOOKUP($A69,'Import Peak Change'!$A$106:AV$202,48,FALSE)))</f>
        <v>0</v>
      </c>
      <c r="AW69" s="6">
        <f>IF(ISERROR(VLOOKUP($A69,'Import Peak'!$A$3:AW$99,49,FALSE)-VLOOKUP($A69,'Import Peak Change'!$A$106:AW$202,49,FALSE)),0,(VLOOKUP($A69,'Import Peak'!$A$3:AW$99,49,FALSE)-VLOOKUP($A69,'Import Peak Change'!$A$106:AW$202,49,FALSE)))</f>
        <v>0</v>
      </c>
      <c r="AX69" s="6">
        <f>IF(ISERROR(VLOOKUP($A69,'Import Peak'!$A$3:AX$99,50,FALSE)-VLOOKUP($A69,'Import Peak Change'!$A$106:AX$202,50,FALSE)),0,(VLOOKUP($A69,'Import Peak'!$A$3:AX$99,50,FALSE)-VLOOKUP($A69,'Import Peak Change'!$A$106:AX$202,50,FALSE)))</f>
        <v>0</v>
      </c>
      <c r="AY69" s="6">
        <f>IF(ISERROR(VLOOKUP($A69,'Import Peak'!$A$3:AY$99,51,FALSE)-VLOOKUP($A69,'Import Peak Change'!$A$106:AY$202,51,FALSE)),0,(VLOOKUP($A69,'Import Peak'!$A$3:AY$99,51,FALSE)-VLOOKUP($A69,'Import Peak Change'!$A$106:AY$202,51,FALSE)))</f>
        <v>0</v>
      </c>
      <c r="AZ69" s="6">
        <f>IF(ISERROR(VLOOKUP($A69,'Import Peak'!$A$3:AZ$99,52,FALSE)-VLOOKUP($A69,'Import Peak Change'!$A$106:AZ$202,52,FALSE)),0,(VLOOKUP($A69,'Import Peak'!$A$3:AZ$99,52,FALSE)-VLOOKUP($A69,'Import Peak Change'!$A$106:AZ$202,52,FALSE)))</f>
        <v>0</v>
      </c>
      <c r="BA69" s="6">
        <f>IF(ISERROR(VLOOKUP($A69,'Import Peak'!$A$3:BA$99,53,FALSE)-VLOOKUP($A69,'Import Peak Change'!$A$106:BA$202,53,FALSE)),0,(VLOOKUP($A69,'Import Peak'!$A$3:BA$99,53,FALSE)-VLOOKUP($A69,'Import Peak Change'!$A$106:BA$202,53,FALSE)))</f>
        <v>0</v>
      </c>
      <c r="BB69" s="6">
        <f>IF(ISERROR(VLOOKUP($A69,'Import Peak'!$A$3:BB$99,54,FALSE)-VLOOKUP($A69,'Import Peak Change'!$A$106:BB$202,54,FALSE)),0,(VLOOKUP($A69,'Import Peak'!$A$3:BB$99,54,FALSE)-VLOOKUP($A69,'Import Peak Change'!$A$106:BB$202,54,FALSE)))</f>
        <v>0</v>
      </c>
      <c r="BC69" s="6">
        <f>IF(ISERROR(VLOOKUP($A69,'Import Peak'!$A$3:BC$99,55,FALSE)-VLOOKUP($A69,'Import Peak Change'!$A$106:BC$202,55,FALSE)),0,(VLOOKUP($A69,'Import Peak'!$A$3:BC$99,55,FALSE)-VLOOKUP($A69,'Import Peak Change'!$A$106:BC$202,55,FALSE)))</f>
        <v>0</v>
      </c>
      <c r="BD69" s="6">
        <f>IF(ISERROR(VLOOKUP($A69,'Import Peak'!$A$3:BD$99,56,FALSE)-VLOOKUP($A69,'Import Peak Change'!$A$106:BD$202,56,FALSE)),0,(VLOOKUP($A69,'Import Peak'!$A$3:BD$99,56,FALSE)-VLOOKUP($A69,'Import Peak Change'!$A$106:BD$202,56,FALSE)))</f>
        <v>0</v>
      </c>
      <c r="BE69" s="6">
        <f>IF(ISERROR(VLOOKUP($A69,'Import Peak'!$A$3:BE$99,57,FALSE)-VLOOKUP($A69,'Import Peak Change'!$A$106:BE$202,57,FALSE)),0,(VLOOKUP($A69,'Import Peak'!$A$3:BE$99,57,FALSE)-VLOOKUP($A69,'Import Peak Change'!$A$106:BE$202,57,FALSE)))</f>
        <v>0</v>
      </c>
      <c r="BF69" s="6">
        <f>IF(ISERROR(VLOOKUP($A69,'Import Peak'!$A$3:BF$99,58,FALSE)-VLOOKUP($A69,'Import Peak Change'!$A$106:BF$202,58,FALSE)),0,(VLOOKUP($A69,'Import Peak'!$A$3:BF$99,58,FALSE)-VLOOKUP($A69,'Import Peak Change'!$A$106:BF$202,58,FALSE)))</f>
        <v>0</v>
      </c>
      <c r="BG69" s="6">
        <f>IF(ISERROR(VLOOKUP($A69,'Import Peak'!$A$3:BG$99,59,FALSE)-VLOOKUP($A69,'Import Peak Change'!$A$106:BG$202,59,FALSE)),0,(VLOOKUP($A69,'Import Peak'!$A$3:BG$99,59,FALSE)-VLOOKUP($A69,'Import Peak Change'!$A$106:BG$202,59,FALSE)))</f>
        <v>0</v>
      </c>
      <c r="BH69" s="6">
        <f>IF(ISERROR(VLOOKUP($A69,'Import Peak'!$A$3:BH$99,60,FALSE)-VLOOKUP($A69,'Import Peak Change'!$A$106:BH$202,60,FALSE)),0,(VLOOKUP($A69,'Import Peak'!$A$3:BH$99,60,FALSE)-VLOOKUP($A69,'Import Peak Change'!$A$106:BH$202,60,FALSE)))</f>
        <v>0</v>
      </c>
      <c r="BI69" s="6">
        <f>IF(ISERROR(VLOOKUP($A69,'Import Peak'!$A$3:BI$99,61,FALSE)-VLOOKUP($A69,'Import Peak Change'!$A$106:BI$202,61,FALSE)),0,(VLOOKUP($A69,'Import Peak'!$A$3:BI$99,61,FALSE)-VLOOKUP($A69,'Import Peak Change'!$A$106:BI$202,61,FALSE)))</f>
        <v>0</v>
      </c>
      <c r="BJ69" s="6">
        <f>IF(ISERROR(VLOOKUP($A69,'Import Peak'!$A$3:BJ$99,62,FALSE)-VLOOKUP($A69,'Import Peak Change'!$A$106:BJ$202,62,FALSE)),0,(VLOOKUP($A69,'Import Peak'!$A$3:BJ$99,62,FALSE)-VLOOKUP($A69,'Import Peak Change'!$A$106:BJ$202,62,FALSE)))</f>
        <v>0</v>
      </c>
      <c r="BK69" s="6">
        <f>IF(ISERROR(VLOOKUP($A69,'Import Peak'!$A$3:BK$99,63,FALSE)-VLOOKUP($A69,'Import Peak Change'!$A$106:BK$202,63,FALSE)),0,(VLOOKUP($A69,'Import Peak'!$A$3:BK$99,63,FALSE)-VLOOKUP($A69,'Import Peak Change'!$A$106:BK$202,63,FALSE)))</f>
        <v>0</v>
      </c>
      <c r="BL69" s="6">
        <f>IF(ISERROR(VLOOKUP($A69,'Import Peak'!$A$3:BL$99,64,FALSE)-VLOOKUP($A69,'Import Peak Change'!$A$106:BL$202,64,FALSE)),0,(VLOOKUP($A69,'Import Peak'!$A$3:BL$99,64,FALSE)-VLOOKUP($A69,'Import Peak Change'!$A$106:BL$202,64,FALSE)))</f>
        <v>0</v>
      </c>
      <c r="BM69" s="6">
        <f>IF(ISERROR(VLOOKUP($A69,'Import Peak'!$A$3:BM$99,65,FALSE)-VLOOKUP($A69,'Import Peak Change'!$A$106:BM$202,65,FALSE)),0,(VLOOKUP($A69,'Import Peak'!$A$3:BM$99,65,FALSE)-VLOOKUP($A69,'Import Peak Change'!$A$106:BM$202,65,FALSE)))</f>
        <v>0</v>
      </c>
      <c r="BN69" s="6">
        <f>IF(ISERROR(VLOOKUP($A69,'Import Peak'!$A$3:BN$99,66,FALSE)-VLOOKUP($A69,'Import Peak Change'!$A$106:BN$202,66,FALSE)),0,(VLOOKUP($A69,'Import Peak'!$A$3:BN$99,66,FALSE)-VLOOKUP($A69,'Import Peak Change'!$A$106:BN$202,66,FALSE)))</f>
        <v>0</v>
      </c>
      <c r="BO69" s="6">
        <f>IF(ISERROR(VLOOKUP($A69,'Import Peak'!$A$3:BO$99,67,FALSE)-VLOOKUP($A69,'Import Peak Change'!$A$106:BO$202,67,FALSE)),0,(VLOOKUP($A69,'Import Peak'!$A$3:BO$99,67,FALSE)-VLOOKUP($A69,'Import Peak Change'!$A$106:BO$202,67,FALSE)))</f>
        <v>0</v>
      </c>
      <c r="BP69" s="6">
        <f>IF(ISERROR(VLOOKUP($A69,'Import Peak'!$A$3:BP$99,68,FALSE)-VLOOKUP($A69,'Import Peak Change'!$A$106:BP$202,68,FALSE)),0,(VLOOKUP($A69,'Import Peak'!$A$3:BP$99,68,FALSE)-VLOOKUP($A69,'Import Peak Change'!$A$106:BP$202,68,FALSE)))</f>
        <v>0</v>
      </c>
      <c r="BQ69" s="6">
        <f>IF(ISERROR(VLOOKUP($A69,'Import Peak'!$A$3:BQ$99,69,FALSE)-VLOOKUP($A69,'Import Peak Change'!$A$106:BQ$202,69,FALSE)),0,(VLOOKUP($A69,'Import Peak'!$A$3:BQ$99,69,FALSE)-VLOOKUP($A69,'Import Peak Change'!$A$106:BQ$202,69,FALSE)))</f>
        <v>0</v>
      </c>
      <c r="BR69" s="6">
        <f>IF(ISERROR(VLOOKUP($A69,'Import Peak'!$A$3:BR$99,70,FALSE)-VLOOKUP($A69,'Import Peak Change'!$A$106:BR$202,70,FALSE)),0,(VLOOKUP($A69,'Import Peak'!$A$3:BR$99,70,FALSE)-VLOOKUP($A69,'Import Peak Change'!$A$106:BR$202,70,FALSE)))</f>
        <v>0</v>
      </c>
      <c r="BS69" s="6">
        <f>IF(ISERROR(VLOOKUP($A69,'Import Peak'!$A$3:BS$99,71,FALSE)-VLOOKUP($A69,'Import Peak Change'!$A$106:BS$202,71,FALSE)),0,(VLOOKUP($A69,'Import Peak'!$A$3:BS$99,71,FALSE)-VLOOKUP($A69,'Import Peak Change'!$A$106:BS$202,71,FALSE)))</f>
        <v>0</v>
      </c>
      <c r="BT69" s="6">
        <f>IF(ISERROR(VLOOKUP($A69,'Import Peak'!$A$3:BT$99,72,FALSE)-VLOOKUP($A69,'Import Peak Change'!$A$106:BT$202,72,FALSE)),0,(VLOOKUP($A69,'Import Peak'!$A$3:BT$99,72,FALSE)-VLOOKUP($A69,'Import Peak Change'!$A$106:BT$202,72,FALSE)))</f>
        <v>0</v>
      </c>
      <c r="BU69" s="6">
        <f>IF(ISERROR(VLOOKUP($A69,'Import Peak'!$A$3:BU$99,73,FALSE)-VLOOKUP($A69,'Import Peak Change'!$A$106:BU$202,73,FALSE)),0,(VLOOKUP($A69,'Import Peak'!$A$3:BU$99,73,FALSE)-VLOOKUP($A69,'Import Peak Change'!$A$106:BU$202,73,FALSE)))</f>
        <v>0</v>
      </c>
      <c r="BV69" s="6">
        <f>IF(ISERROR(VLOOKUP($A69,'Import Peak'!$A$3:BV$99,74,FALSE)-VLOOKUP($A69,'Import Peak Change'!$A$106:BV$202,74,FALSE)),0,(VLOOKUP($A69,'Import Peak'!$A$3:BV$99,74,FALSE)-VLOOKUP($A69,'Import Peak Change'!$A$106:BV$202,74,FALSE)))</f>
        <v>0</v>
      </c>
      <c r="BW69" s="6">
        <f>IF(ISERROR(VLOOKUP($A69,'Import Peak'!$A$3:BW$99,75,FALSE)-VLOOKUP($A69,'Import Peak Change'!$A$106:BW$202,75,FALSE)),0,(VLOOKUP($A69,'Import Peak'!$A$3:BW$99,75,FALSE)-VLOOKUP($A69,'Import Peak Change'!$A$106:BW$202,75,FALSE)))</f>
        <v>0</v>
      </c>
      <c r="BX69" s="6">
        <f>IF(ISERROR(VLOOKUP($A69,'Import Peak'!$A$3:BX$99,76,FALSE)-VLOOKUP($A69,'Import Peak Change'!$A$106:BX$202,76,FALSE)),0,(VLOOKUP($A69,'Import Peak'!$A$3:BX$99,76,FALSE)-VLOOKUP($A69,'Import Peak Change'!$A$106:BX$202,76,FALSE)))</f>
        <v>0</v>
      </c>
      <c r="BY69" s="6">
        <f>IF(ISERROR(VLOOKUP($A69,'Import Peak'!$A$3:BY$99,77,FALSE)-VLOOKUP($A69,'Import Peak Change'!$A$106:BY$202,77,FALSE)),0,(VLOOKUP($A69,'Import Peak'!$A$3:BY$99,77,FALSE)-VLOOKUP($A69,'Import Peak Change'!$A$106:BY$202,77,FALSE)))</f>
        <v>0</v>
      </c>
      <c r="BZ69" s="6">
        <f>IF(ISERROR(VLOOKUP($A69,'Import Peak'!$A$3:BZ$99,78,FALSE)-VLOOKUP($A69,'Import Peak Change'!$A$106:BZ$202,78,FALSE)),0,(VLOOKUP($A69,'Import Peak'!$A$3:BZ$99,78,FALSE)-VLOOKUP($A69,'Import Peak Change'!$A$106:BZ$202,78,FALSE)))</f>
        <v>0</v>
      </c>
      <c r="CA69" s="6">
        <f>IF(ISERROR(VLOOKUP($A69,'Import Peak'!$A$3:CA$99,79,FALSE)-VLOOKUP($A69,'Import Peak Change'!$A$106:CA$202,79,FALSE)),0,(VLOOKUP($A69,'Import Peak'!$A$3:CA$99,79,FALSE)-VLOOKUP($A69,'Import Peak Change'!$A$106:CA$202,79,FALSE)))</f>
        <v>0</v>
      </c>
      <c r="CB69" s="6">
        <f>IF(ISERROR(VLOOKUP($A69,'Import Peak'!$A$3:CB$99,80,FALSE)-VLOOKUP($A69,'Import Peak Change'!$A$106:CB$202,80,FALSE)),0,(VLOOKUP($A69,'Import Peak'!$A$3:CB$99,80,FALSE)-VLOOKUP($A69,'Import Peak Change'!$A$106:CB$202,80,FALSE)))</f>
        <v>0</v>
      </c>
      <c r="CC69" s="6">
        <f>IF(ISERROR(VLOOKUP($A69,'Import Peak'!$A$3:CC$99,81,FALSE)-VLOOKUP($A69,'Import Peak Change'!$A$106:CC$202,81,FALSE)),0,(VLOOKUP($A69,'Import Peak'!$A$3:CC$99,81,FALSE)-VLOOKUP($A69,'Import Peak Change'!$A$106:CC$202,81,FALSE)))</f>
        <v>0</v>
      </c>
      <c r="CD69" s="6">
        <f>IF(ISERROR(VLOOKUP($A69,'Import Peak'!$A$3:CD$99,82,FALSE)-VLOOKUP($A69,'Import Peak Change'!$A$106:CD$202,82,FALSE)),0,(VLOOKUP($A69,'Import Peak'!$A$3:CD$99,82,FALSE)-VLOOKUP($A69,'Import Peak Change'!$A$106:CD$202,82,FALSE)))</f>
        <v>0</v>
      </c>
      <c r="CE69" s="6">
        <f>IF(ISERROR(VLOOKUP($A69,'Import Peak'!$A$3:CE$99,83,FALSE)-VLOOKUP($A69,'Import Peak Change'!$A$106:CE$202,83,FALSE)),0,(VLOOKUP($A69,'Import Peak'!$A$3:CE$99,83,FALSE)-VLOOKUP($A69,'Import Peak Change'!$A$106:CE$202,83,FALSE)))</f>
        <v>0</v>
      </c>
      <c r="CF69" s="6">
        <f>IF(ISERROR(VLOOKUP($A69,'Import Peak'!$A$3:CF$99,84,FALSE)-VLOOKUP($A69,'Import Peak Change'!$A$106:CF$202,84,FALSE)),0,(VLOOKUP($A69,'Import Peak'!$A$3:CF$99,84,FALSE)-VLOOKUP($A69,'Import Peak Change'!$A$106:CF$202,84,FALSE)))</f>
        <v>0</v>
      </c>
      <c r="CG69" s="6">
        <f>IF(ISERROR(VLOOKUP($A69,'Import Peak'!$A$3:CG$99,85,FALSE)-VLOOKUP($A69,'Import Peak Change'!$A$106:CG$202,85,FALSE)),0,(VLOOKUP($A69,'Import Peak'!$A$3:CG$99,85,FALSE)-VLOOKUP($A69,'Import Peak Change'!$A$106:CG$202,85,FALSE)))</f>
        <v>0</v>
      </c>
      <c r="CH69" s="6">
        <f>IF(ISERROR(VLOOKUP($A69,'Import Peak'!$A$3:CH$99,86,FALSE)-VLOOKUP($A69,'Import Peak Change'!$A$106:CH$202,86,FALSE)),0,(VLOOKUP($A69,'Import Peak'!$A$3:CH$99,86,FALSE)-VLOOKUP($A69,'Import Peak Change'!$A$106:CH$202,86,FALSE)))</f>
        <v>0</v>
      </c>
      <c r="CI69" s="6">
        <f>IF(ISERROR(VLOOKUP($A69,'Import Peak'!$A$3:CI$99,87,FALSE)-VLOOKUP($A69,'Import Peak Change'!$A$106:CI$202,87,FALSE)),0,(VLOOKUP($A69,'Import Peak'!$A$3:CI$99,87,FALSE)-VLOOKUP($A69,'Import Peak Change'!$A$106:CI$202,87,FALSE)))</f>
        <v>0</v>
      </c>
      <c r="CJ69" s="6">
        <f>IF(ISERROR(VLOOKUP($A69,'Import Peak'!$A$3:CJ$99,88,FALSE)-VLOOKUP($A69,'Import Peak Change'!$A$106:CJ$202,88,FALSE)),0,(VLOOKUP($A69,'Import Peak'!$A$3:CJ$99,88,FALSE)-VLOOKUP($A69,'Import Peak Change'!$A$106:CJ$202,88,FALSE)))</f>
        <v>0</v>
      </c>
      <c r="CK69" s="6">
        <f>IF(ISERROR(VLOOKUP($A69,'Import Peak'!$A$3:CK$99,89,FALSE)-VLOOKUP($A69,'Import Peak Change'!$A$106:CK$202,89,FALSE)),0,(VLOOKUP($A69,'Import Peak'!$A$3:CK$99,89,FALSE)-VLOOKUP($A69,'Import Peak Change'!$A$106:CK$202,89,FALSE)))</f>
        <v>0</v>
      </c>
      <c r="CL69" s="6">
        <f>IF(ISERROR(VLOOKUP($A69,'Import Peak'!$A$3:CL$99,90,FALSE)-VLOOKUP($A69,'Import Peak Change'!$A$106:CL$202,90,FALSE)),0,(VLOOKUP($A69,'Import Peak'!$A$3:CL$99,90,FALSE)-VLOOKUP($A69,'Import Peak Change'!$A$106:CL$202,90,FALSE)))</f>
        <v>0</v>
      </c>
      <c r="CM69" s="6">
        <f>IF(ISERROR(VLOOKUP($A69,'Import Peak'!$A$3:CM$99,91,FALSE)-VLOOKUP($A69,'Import Peak Change'!$A$106:CM$202,91,FALSE)),0,(VLOOKUP($A69,'Import Peak'!$A$3:CM$99,91,FALSE)-VLOOKUP($A69,'Import Peak Change'!$A$106:CM$202,91,FALSE)))</f>
        <v>0</v>
      </c>
      <c r="CN69" s="6">
        <f>IF(ISERROR(VLOOKUP($A69,'Import Peak'!$A$3:CN$99,92,FALSE)-VLOOKUP($A69,'Import Peak Change'!$A$106:CN$202,92,FALSE)),0,(VLOOKUP($A69,'Import Peak'!$A$3:CN$99,92,FALSE)-VLOOKUP($A69,'Import Peak Change'!$A$106:CN$202,92,FALSE)))</f>
        <v>0</v>
      </c>
      <c r="CO69" s="6">
        <f>IF(ISERROR(VLOOKUP($A69,'Import Peak'!$A$3:CO$99,93,FALSE)-VLOOKUP($A69,'Import Peak Change'!$A$106:CO$202,93,FALSE)),0,(VLOOKUP($A69,'Import Peak'!$A$3:CO$99,93,FALSE)-VLOOKUP($A69,'Import Peak Change'!$A$106:CO$202,93,FALSE)))</f>
        <v>0</v>
      </c>
      <c r="CP69" s="6">
        <f>IF(ISERROR(VLOOKUP($A69,'Import Peak'!$A$3:CP$99,94,FALSE)-VLOOKUP($A69,'Import Peak Change'!$A$106:CP$202,94,FALSE)),0,(VLOOKUP($A69,'Import Peak'!$A$3:CP$99,94,FALSE)-VLOOKUP($A69,'Import Peak Change'!$A$106:CP$202,94,FALSE)))</f>
        <v>0</v>
      </c>
      <c r="CQ69" s="6">
        <f>IF(ISERROR(VLOOKUP($A69,'Import Peak'!$A$3:CQ$99,95,FALSE)-VLOOKUP($A69,'Import Peak Change'!$A$106:CQ$202,95,FALSE)),0,(VLOOKUP($A69,'Import Peak'!$A$3:CQ$99,95,FALSE)-VLOOKUP($A69,'Import Peak Change'!$A$106:CQ$202,95,FALSE)))</f>
        <v>0</v>
      </c>
      <c r="CR69" s="6">
        <f>IF(ISERROR(VLOOKUP($A69,'Import Peak'!$A$3:CR$99,96,FALSE)-VLOOKUP($A69,'Import Peak Change'!$A$106:CR$202,96,FALSE)),0,(VLOOKUP($A69,'Import Peak'!$A$3:CR$99,96,FALSE)-VLOOKUP($A69,'Import Peak Change'!$A$106:CR$202,96,FALSE)))</f>
        <v>0</v>
      </c>
      <c r="CS69" s="6">
        <f>IF(ISERROR(VLOOKUP($A69,'Import Peak'!$A$3:CS$99,97,FALSE)-VLOOKUP($A69,'Import Peak Change'!$A$106:CS$202,97,FALSE)),0,(VLOOKUP($A69,'Import Peak'!$A$3:CS$99,97,FALSE)-VLOOKUP($A69,'Import Peak Change'!$A$106:CS$202,97,FALSE)))</f>
        <v>0</v>
      </c>
      <c r="CT69" s="6">
        <f>IF(ISERROR(VLOOKUP($A69,'Import Peak'!$A$3:CT$99,98,FALSE)-VLOOKUP($A69,'Import Peak Change'!$A$106:CT$202,98,FALSE)),0,(VLOOKUP($A69,'Import Peak'!$A$3:CT$99,98,FALSE)-VLOOKUP($A69,'Import Peak Change'!$A$106:CT$202,98,FALSE)))</f>
        <v>0</v>
      </c>
      <c r="CU69" s="6">
        <f>IF(ISERROR(VLOOKUP($A69,'Import Peak'!$A$3:CU$99,99,FALSE)-VLOOKUP($A69,'Import Peak Change'!$A$106:CU$202,99,FALSE)),0,(VLOOKUP($A69,'Import Peak'!$A$3:CU$99,99,FALSE)-VLOOKUP($A69,'Import Peak Change'!$A$106:CU$202,99,FALSE)))</f>
        <v>0</v>
      </c>
      <c r="CV69" s="6">
        <f>IF(ISERROR(VLOOKUP($A69,'Import Peak'!$A$3:CV$99,100,FALSE)-VLOOKUP($A69,'Import Peak Change'!$A$106:CV$202,100,FALSE)),0,(VLOOKUP($A69,'Import Peak'!$A$3:CV$99,100,FALSE)-VLOOKUP($A69,'Import Peak Change'!$A$106:CV$202,100,FALSE)))</f>
        <v>0</v>
      </c>
      <c r="CW69" s="6">
        <f>IF(ISERROR(VLOOKUP($A69,'Import Peak'!$A$3:CW$99,101,FALSE)-VLOOKUP($A69,'Import Peak Change'!$A$106:CW$202,101,FALSE)),0,(VLOOKUP($A69,'Import Peak'!$A$3:CW$99,101,FALSE)-VLOOKUP($A69,'Import Peak Change'!$A$106:CW$202,101,FALSE)))</f>
        <v>0</v>
      </c>
      <c r="CX69" s="6">
        <f>IF(ISERROR(VLOOKUP($A69,'Import Peak'!$A$3:CX$99,102,FALSE)-VLOOKUP($A69,'Import Peak Change'!$A$106:CX$202,102,FALSE)),0,(VLOOKUP($A69,'Import Peak'!$A$3:CX$99,102,FALSE)-VLOOKUP($A69,'Import Peak Change'!$A$106:CX$202,102,FALSE)))</f>
        <v>0</v>
      </c>
      <c r="CY69" s="6">
        <f>IF(ISERROR(VLOOKUP($A69,'Import Peak'!$A$3:CY$99,103,FALSE)-VLOOKUP($A69,'Import Peak Change'!$A$106:CY$202,103,FALSE)),0,(VLOOKUP($A69,'Import Peak'!$A$3:CY$99,103,FALSE)-VLOOKUP($A69,'Import Peak Change'!$A$106:CY$202,103,FALSE)))</f>
        <v>0</v>
      </c>
      <c r="CZ69" s="6">
        <f>IF(ISERROR(VLOOKUP($A69,'Import Peak'!$A$3:CZ$99,104,FALSE)-VLOOKUP($A69,'Import Peak Change'!$A$106:CZ$202,104,FALSE)),0,(VLOOKUP($A69,'Import Peak'!$A$3:CZ$99,104,FALSE)-VLOOKUP($A69,'Import Peak Change'!$A$106:CZ$202,104,FALSE)))</f>
        <v>0</v>
      </c>
      <c r="DA69" s="6">
        <f>IF(ISERROR(VLOOKUP($A69,'Import Peak'!$A$3:DA$99,105,FALSE)-VLOOKUP($A69,'Import Peak Change'!$A$106:DA$202,105,FALSE)),0,(VLOOKUP($A69,'Import Peak'!$A$3:DA$99,105,FALSE)-VLOOKUP($A69,'Import Peak Change'!$A$106:DA$202,105,FALSE)))</f>
        <v>0</v>
      </c>
      <c r="DB69" s="6">
        <f>IF(ISERROR(VLOOKUP($A69,'Import Peak'!$A$3:DB$99,106,FALSE)-VLOOKUP($A69,'Import Peak Change'!$A$106:DB$202,106,FALSE)),0,(VLOOKUP($A69,'Import Peak'!$A$3:DB$99,106,FALSE)-VLOOKUP($A69,'Import Peak Change'!$A$106:DB$202,106,FALSE)))</f>
        <v>0</v>
      </c>
      <c r="DC69" s="6">
        <f>IF(ISERROR(VLOOKUP($A69,'Import Peak'!$A$3:DC$99,107,FALSE)-VLOOKUP($A69,'Import Peak Change'!$A$106:DC$202,107,FALSE)),0,(VLOOKUP($A69,'Import Peak'!$A$3:DC$99,107,FALSE)-VLOOKUP($A69,'Import Peak Change'!$A$106:DC$202,107,FALSE)))</f>
        <v>0</v>
      </c>
      <c r="DD69" s="6">
        <f>IF(ISERROR(VLOOKUP($A69,'Import Peak'!$A$3:DD$99,108,FALSE)-VLOOKUP($A69,'Import Peak Change'!$A$106:DD$202,108,FALSE)),0,(VLOOKUP($A69,'Import Peak'!$A$3:DD$99,108,FALSE)-VLOOKUP($A69,'Import Peak Change'!$A$106:DD$202,108,FALSE)))</f>
        <v>0</v>
      </c>
      <c r="DE69" s="6">
        <f>IF(ISERROR(VLOOKUP($A69,'Import Peak'!$A$3:DE$99,109,FALSE)-VLOOKUP($A69,'Import Peak Change'!$A$106:DE$202,109,FALSE)),0,(VLOOKUP($A69,'Import Peak'!$A$3:DE$99,109,FALSE)-VLOOKUP($A69,'Import Peak Change'!$A$106:DE$202,109,FALSE)))</f>
        <v>0</v>
      </c>
      <c r="DF69" s="6">
        <f>IF(ISERROR(VLOOKUP($A69,'Import Peak'!$A$3:DF$99,110,FALSE)-VLOOKUP($A69,'Import Peak Change'!$A$106:DF$202,110,FALSE)),0,(VLOOKUP($A69,'Import Peak'!$A$3:DF$99,110,FALSE)-VLOOKUP($A69,'Import Peak Change'!$A$106:DF$202,110,FALSE)))</f>
        <v>0</v>
      </c>
      <c r="DG69" s="6">
        <f>IF(ISERROR(VLOOKUP($A69,'Import Peak'!$A$3:DG$99,111,FALSE)-VLOOKUP($A69,'Import Peak Change'!$A$106:DG$202,111,FALSE)),0,(VLOOKUP($A69,'Import Peak'!$A$3:DG$99,111,FALSE)-VLOOKUP($A69,'Import Peak Change'!$A$106:DG$202,111,FALSE)))</f>
        <v>0</v>
      </c>
      <c r="DH69" s="6">
        <f>IF(ISERROR(VLOOKUP($A69,'Import Peak'!$A$3:DH$99,112,FALSE)-VLOOKUP($A69,'Import Peak Change'!$A$106:DH$202,112,FALSE)),0,(VLOOKUP($A69,'Import Peak'!$A$3:DH$99,112,FALSE)-VLOOKUP($A69,'Import Peak Change'!$A$106:DH$202,112,FALSE)))</f>
        <v>0</v>
      </c>
      <c r="DI69" s="6">
        <f>IF(ISERROR(VLOOKUP($A69,'Import Peak'!$A$3:DI$99,113,FALSE)-VLOOKUP($A69,'Import Peak Change'!$A$106:DI$202,113,FALSE)),0,(VLOOKUP($A69,'Import Peak'!$A$3:DI$99,113,FALSE)-VLOOKUP($A69,'Import Peak Change'!$A$106:DI$202,113,FALSE)))</f>
        <v>0</v>
      </c>
      <c r="DJ69" s="6">
        <f>IF(ISERROR(VLOOKUP($A69,'Import Peak'!$A$3:DJ$99,114,FALSE)-VLOOKUP($A69,'Import Peak Change'!$A$106:DJ$202,114,FALSE)),0,(VLOOKUP($A69,'Import Peak'!$A$3:DJ$99,114,FALSE)-VLOOKUP($A69,'Import Peak Change'!$A$106:DJ$202,114,FALSE)))</f>
        <v>0</v>
      </c>
      <c r="DK69" s="6">
        <f>IF(ISERROR(VLOOKUP($A69,'Import Peak'!$A$3:DK$99,115,FALSE)-VLOOKUP($A69,'Import Peak Change'!$A$106:DK$202,115,FALSE)),0,(VLOOKUP($A69,'Import Peak'!$A$3:DK$99,115,FALSE)-VLOOKUP($A69,'Import Peak Change'!$A$106:DK$202,115,FALSE)))</f>
        <v>0</v>
      </c>
      <c r="DL69" s="6">
        <f>IF(ISERROR(VLOOKUP($A69,'Import Peak'!$A$3:DL$99,116,FALSE)-VLOOKUP($A69,'Import Peak Change'!$A$106:DL$202,116,FALSE)),0,(VLOOKUP($A69,'Import Peak'!$A$3:DL$99,116,FALSE)-VLOOKUP($A69,'Import Peak Change'!$A$106:DL$202,116,FALSE)))</f>
        <v>0</v>
      </c>
      <c r="DM69" s="6">
        <f>IF(ISERROR(VLOOKUP($A69,'Import Peak'!$A$3:DM$99,117,FALSE)-VLOOKUP($A69,'Import Peak Change'!$A$106:DM$202,117,FALSE)),0,(VLOOKUP($A69,'Import Peak'!$A$3:DM$99,117,FALSE)-VLOOKUP($A69,'Import Peak Change'!$A$106:DM$202,117,FALSE)))</f>
        <v>0</v>
      </c>
      <c r="DN69" s="6">
        <f>IF(ISERROR(VLOOKUP($A69,'Import Peak'!$A$3:DN$99,118,FALSE)-VLOOKUP($A69,'Import Peak Change'!$A$106:DN$202,118,FALSE)),0,(VLOOKUP($A69,'Import Peak'!$A$3:DN$99,118,FALSE)-VLOOKUP($A69,'Import Peak Change'!$A$106:DN$202,118,FALSE)))</f>
        <v>0</v>
      </c>
      <c r="DO69" s="6">
        <f>IF(ISERROR(VLOOKUP($A69,'Import Peak'!$A$3:DO$99,119,FALSE)-VLOOKUP($A69,'Import Peak Change'!$A$106:DO$202,119,FALSE)),0,(VLOOKUP($A69,'Import Peak'!$A$3:DO$99,119,FALSE)-VLOOKUP($A69,'Import Peak Change'!$A$106:DO$202,119,FALSE)))</f>
        <v>0</v>
      </c>
      <c r="DP69" s="6">
        <f>IF(ISERROR(VLOOKUP($A69,'Import Peak'!$A$3:DP$99,120,FALSE)-VLOOKUP($A69,'Import Peak Change'!$A$106:DP$202,120,FALSE)),0,(VLOOKUP($A69,'Import Peak'!$A$3:DP$99,120,FALSE)-VLOOKUP($A69,'Import Peak Change'!$A$106:DP$202,120,FALSE)))</f>
        <v>0</v>
      </c>
      <c r="DQ69" s="6">
        <f>IF(ISERROR(VLOOKUP($A69,'Import Peak'!$A$3:DQ$99,121,FALSE)-VLOOKUP($A69,'Import Peak Change'!$A$106:DQ$202,121,FALSE)),0,(VLOOKUP($A69,'Import Peak'!$A$3:DQ$99,121,FALSE)-VLOOKUP($A69,'Import Peak Change'!$A$106:DQ$202,121,FALSE)))</f>
        <v>0</v>
      </c>
      <c r="DR69" s="6">
        <f>IF(ISERROR(VLOOKUP($A69,'Import Peak'!$A$3:DR$99,122,FALSE)-VLOOKUP($A69,'Import Peak Change'!$A$106:DR$202,122,FALSE)),0,(VLOOKUP($A69,'Import Peak'!$A$3:DR$99,122,FALSE)-VLOOKUP($A69,'Import Peak Change'!$A$106:DR$202,122,FALSE)))</f>
        <v>0</v>
      </c>
      <c r="DS69" s="6">
        <f>IF(ISERROR(VLOOKUP($A69,'Import Peak'!$A$3:DS$99,123,FALSE)-VLOOKUP($A69,'Import Peak Change'!$A$106:DS$202,123,FALSE)),0,(VLOOKUP($A69,'Import Peak'!$A$3:DS$99,123,FALSE)-VLOOKUP($A69,'Import Peak Change'!$A$106:DS$202,123,FALSE)))</f>
        <v>0</v>
      </c>
      <c r="DT69" s="6">
        <f>IF(ISERROR(VLOOKUP($A69,'Import Peak'!$A$3:DT$99,124,FALSE)-VLOOKUP($A69,'Import Peak Change'!$A$106:DT$202,124,FALSE)),0,(VLOOKUP($A69,'Import Peak'!$A$3:DT$99,124,FALSE)-VLOOKUP($A69,'Import Peak Change'!$A$106:DT$202,124,FALSE)))</f>
        <v>0</v>
      </c>
      <c r="DU69" s="6">
        <f>IF(ISERROR(VLOOKUP($A69,'Import Peak'!$A$3:DU$99,125,FALSE)-VLOOKUP($A69,'Import Peak Change'!$A$106:DU$202,125,FALSE)),0,(VLOOKUP($A69,'Import Peak'!$A$3:DU$99,125,FALSE)-VLOOKUP($A69,'Import Peak Change'!$A$106:DU$202,125,FALSE)))</f>
        <v>0</v>
      </c>
      <c r="DV69" s="6">
        <f>IF(ISERROR(VLOOKUP($A69,'Import Peak'!$A$3:DV$99,126,FALSE)-VLOOKUP($A69,'Import Peak Change'!$A$106:DV$202,126,FALSE)),0,(VLOOKUP($A69,'Import Peak'!$A$3:DV$99,126,FALSE)-VLOOKUP($A69,'Import Peak Change'!$A$106:DV$202,126,FALSE)))</f>
        <v>0</v>
      </c>
      <c r="DW69" s="6">
        <f>IF(ISERROR(VLOOKUP($A69,'Import Peak'!$A$3:DW$99,127,FALSE)-VLOOKUP($A69,'Import Peak Change'!$A$106:DW$202,127,FALSE)),0,(VLOOKUP($A69,'Import Peak'!$A$3:DW$99,127,FALSE)-VLOOKUP($A69,'Import Peak Change'!$A$106:DW$202,127,FALSE)))</f>
        <v>0</v>
      </c>
      <c r="DX69" s="6">
        <f>IF(ISERROR(VLOOKUP($A69,'Import Peak'!$A$3:DX$99,128,FALSE)-VLOOKUP($A69,'Import Peak Change'!$A$106:DX$202,128,FALSE)),0,(VLOOKUP($A69,'Import Peak'!$A$3:DX$99,128,FALSE)-VLOOKUP($A69,'Import Peak Change'!$A$106:DX$202,128,FALSE)))</f>
        <v>0</v>
      </c>
      <c r="DY69" s="6">
        <f>IF(ISERROR(VLOOKUP($A69,'Import Peak'!$A$3:DY$99,129,FALSE)-VLOOKUP($A69,'Import Peak Change'!$A$106:DY$202,129,FALSE)),0,(VLOOKUP($A69,'Import Peak'!$A$3:DY$99,129,FALSE)-VLOOKUP($A69,'Import Peak Change'!$A$106:DY$202,129,FALSE)))</f>
        <v>0</v>
      </c>
      <c r="DZ69" s="6">
        <f>IF(ISERROR(VLOOKUP($A69,'Import Peak'!$A$3:DZ$99,130,FALSE)-VLOOKUP($A69,'Import Peak Change'!$A$106:DZ$202,130,FALSE)),0,(VLOOKUP($A69,'Import Peak'!$A$3:DZ$99,130,FALSE)-VLOOKUP($A69,'Import Peak Change'!$A$106:DZ$202,130,FALSE)))</f>
        <v>0</v>
      </c>
      <c r="EA69" s="6">
        <f>IF(ISERROR(VLOOKUP($A69,'Import Peak'!$A$3:EA$99,131,FALSE)-VLOOKUP($A69,'Import Peak Change'!$A$106:EA$202,131,FALSE)),0,(VLOOKUP($A69,'Import Peak'!$A$3:EA$99,131,FALSE)-VLOOKUP($A69,'Import Peak Change'!$A$106:EA$202,131,FALSE)))</f>
        <v>0</v>
      </c>
      <c r="EB69" s="6">
        <f>IF(ISERROR(VLOOKUP($A69,'Import Peak'!$A$3:EB$99,132,FALSE)-VLOOKUP($A69,'Import Peak Change'!$A$106:EB$202,132,FALSE)),0,(VLOOKUP($A69,'Import Peak'!$A$3:EB$99,132,FALSE)-VLOOKUP($A69,'Import Peak Change'!$A$106:EB$202,132,FALSE)))</f>
        <v>0</v>
      </c>
      <c r="EC69" s="6">
        <f>IF(ISERROR(VLOOKUP($A69,'Import Peak'!$A$3:EC$99,133,FALSE)-VLOOKUP($A69,'Import Peak Change'!$A$106:EC$202,133,FALSE)),0,(VLOOKUP($A69,'Import Peak'!$A$3:EC$99,133,FALSE)-VLOOKUP($A69,'Import Peak Change'!$A$106:EC$202,133,FALSE)))</f>
        <v>0</v>
      </c>
      <c r="ED69" s="6">
        <f>IF(ISERROR(VLOOKUP($A69,'Import Peak'!$A$3:ED$99,134,FALSE)-VLOOKUP($A69,'Import Peak Change'!$A$106:ED$202,134,FALSE)),0,(VLOOKUP($A69,'Import Peak'!$A$3:ED$99,134,FALSE)-VLOOKUP($A69,'Import Peak Change'!$A$106:ED$202,134,FALSE)))</f>
        <v>0</v>
      </c>
      <c r="EE69" s="6">
        <f>IF(ISERROR(VLOOKUP($A69,'Import Peak'!$A$3:EE$99,135,FALSE)-VLOOKUP($A69,'Import Peak Change'!$A$106:EE$202,135,FALSE)),0,(VLOOKUP($A69,'Import Peak'!$A$3:EE$99,135,FALSE)-VLOOKUP($A69,'Import Peak Change'!$A$106:EE$202,135,FALSE)))</f>
        <v>0</v>
      </c>
      <c r="EF69" s="6">
        <f>IF(ISERROR(VLOOKUP($A69,'Import Peak'!$A$3:EF$99,136,FALSE)-VLOOKUP($A69,'Import Peak Change'!$A$106:EF$202,136,FALSE)),0,(VLOOKUP($A69,'Import Peak'!$A$3:EF$99,136,FALSE)-VLOOKUP($A69,'Import Peak Change'!$A$106:EF$202,136,FALSE)))</f>
        <v>0</v>
      </c>
      <c r="EG69" s="6">
        <f>IF(ISERROR(VLOOKUP($A69,'Import Peak'!$A$3:EG$99,137,FALSE)-VLOOKUP($A69,'Import Peak Change'!$A$106:EG$202,137,FALSE)),0,(VLOOKUP($A69,'Import Peak'!$A$3:EG$99,137,FALSE)-VLOOKUP($A69,'Import Peak Change'!$A$106:EG$202,137,FALSE)))</f>
        <v>0</v>
      </c>
      <c r="EH69" s="6">
        <f>IF(ISERROR(VLOOKUP($A69,'Import Peak'!$A$3:EH$99,138,FALSE)-VLOOKUP($A69,'Import Peak Change'!$A$106:EH$202,138,FALSE)),0,(VLOOKUP($A69,'Import Peak'!$A$3:EH$99,138,FALSE)-VLOOKUP($A69,'Import Peak Change'!$A$106:EH$202,138,FALSE)))</f>
        <v>0</v>
      </c>
      <c r="EI69" s="6">
        <f>IF(ISERROR(VLOOKUP($A69,'Import Peak'!$A$3:EI$99,139,FALSE)-VLOOKUP($A69,'Import Peak Change'!$A$106:EI$202,139,FALSE)),0,(VLOOKUP($A69,'Import Peak'!$A$3:EI$99,139,FALSE)-VLOOKUP($A69,'Import Peak Change'!$A$106:EI$202,139,FALSE)))</f>
        <v>0</v>
      </c>
      <c r="EJ69" s="6">
        <f>IF(ISERROR(VLOOKUP($A69,'Import Peak'!$A$3:EJ$99,140,FALSE)-VLOOKUP($A69,'Import Peak Change'!$A$106:EJ$202,140,FALSE)),0,(VLOOKUP($A69,'Import Peak'!$A$3:EJ$99,140,FALSE)-VLOOKUP($A69,'Import Peak Change'!$A$106:EJ$202,140,FALSE)))</f>
        <v>0</v>
      </c>
      <c r="EK69" s="6">
        <f>IF(ISERROR(VLOOKUP($A69,'Import Peak'!$A$3:EK$99,141,FALSE)-VLOOKUP($A69,'Import Peak Change'!$A$106:EK$202,141,FALSE)),0,(VLOOKUP($A69,'Import Peak'!$A$3:EK$99,141,FALSE)-VLOOKUP($A69,'Import Peak Change'!$A$106:EK$202,141,FALSE)))</f>
        <v>0</v>
      </c>
      <c r="EL69" s="6">
        <f>IF(ISERROR(VLOOKUP($A69,'Import Peak'!$A$3:EL$99,142,FALSE)-VLOOKUP($A69,'Import Peak Change'!$A$106:EL$202,142,FALSE)),0,(VLOOKUP($A69,'Import Peak'!$A$3:EL$99,142,FALSE)-VLOOKUP($A69,'Import Peak Change'!$A$106:EL$202,142,FALSE)))</f>
        <v>0</v>
      </c>
      <c r="EM69" s="6">
        <f>IF(ISERROR(VLOOKUP($A69,'Import Peak'!$A$3:EM$99,143,FALSE)-VLOOKUP($A69,'Import Peak Change'!$A$106:EM$202,143,FALSE)),0,(VLOOKUP($A69,'Import Peak'!$A$3:EM$99,143,FALSE)-VLOOKUP($A69,'Import Peak Change'!$A$106:EM$202,143,FALSE)))</f>
        <v>0</v>
      </c>
      <c r="EN69" s="6">
        <f>IF(ISERROR(VLOOKUP($A69,'Import Peak'!$A$3:EN$99,144,FALSE)-VLOOKUP($A69,'Import Peak Change'!$A$106:EN$202,144,FALSE)),0,(VLOOKUP($A69,'Import Peak'!$A$3:EN$99,144,FALSE)-VLOOKUP($A69,'Import Peak Change'!$A$106:EN$202,144,FALSE)))</f>
        <v>0</v>
      </c>
      <c r="EO69" s="6">
        <f>IF(ISERROR(VLOOKUP($A69,'Import Peak'!$A$3:EO$99,145,FALSE)-VLOOKUP($A69,'Import Peak Change'!$A$106:EO$202,145,FALSE)),0,(VLOOKUP($A69,'Import Peak'!$A$3:EO$99,145,FALSE)-VLOOKUP($A69,'Import Peak Change'!$A$106:EO$202,145,FALSE)))</f>
        <v>0</v>
      </c>
      <c r="EP69" s="6">
        <f>IF(ISERROR(VLOOKUP($A69,'Import Peak'!$A$3:EP$99,146,FALSE)-VLOOKUP($A69,'Import Peak Change'!$A$106:EP$202,146,FALSE)),0,(VLOOKUP($A69,'Import Peak'!$A$3:EP$99,146,FALSE)-VLOOKUP($A69,'Import Peak Change'!$A$106:EP$202,146,FALSE)))</f>
        <v>0</v>
      </c>
      <c r="EQ69" s="6">
        <f>IF(ISERROR(VLOOKUP($A69,'Import Peak'!$A$3:EQ$99,147,FALSE)-VLOOKUP($A69,'Import Peak Change'!$A$106:EQ$202,147,FALSE)),0,(VLOOKUP($A69,'Import Peak'!$A$3:EQ$99,147,FALSE)-VLOOKUP($A69,'Import Peak Change'!$A$106:EQ$202,147,FALSE)))</f>
        <v>0</v>
      </c>
      <c r="ER69" s="6">
        <f>IF(ISERROR(VLOOKUP($A69,'Import Peak'!$A$3:ER$99,148,FALSE)-VLOOKUP($A69,'Import Peak Change'!$A$106:ER$202,148,FALSE)),0,(VLOOKUP($A69,'Import Peak'!$A$3:ER$99,148,FALSE)-VLOOKUP($A69,'Import Peak Change'!$A$106:ER$202,148,FALSE)))</f>
        <v>0</v>
      </c>
      <c r="ES69" s="6">
        <f>IF(ISERROR(VLOOKUP($A69,'Import Peak'!$A$3:ES$99,149,FALSE)-VLOOKUP($A69,'Import Peak Change'!$A$106:ES$202,149,FALSE)),0,(VLOOKUP($A69,'Import Peak'!$A$3:ES$99,149,FALSE)-VLOOKUP($A69,'Import Peak Change'!$A$106:ES$202,149,FALSE)))</f>
        <v>0</v>
      </c>
      <c r="ET69" s="6">
        <f>IF(ISERROR(VLOOKUP($A69,'Import Peak'!$A$3:ET$99,150,FALSE)-VLOOKUP($A69,'Import Peak Change'!$A$106:ET$202,150,FALSE)),0,(VLOOKUP($A69,'Import Peak'!$A$3:ET$99,150,FALSE)-VLOOKUP($A69,'Import Peak Change'!$A$106:ET$202,150,FALSE)))</f>
        <v>0</v>
      </c>
      <c r="EU69" s="6">
        <f>IF(ISERROR(VLOOKUP($A69,'Import Peak'!$A$3:EU$99,151,FALSE)-VLOOKUP($A69,'Import Peak Change'!$A$106:EU$202,151,FALSE)),0,(VLOOKUP($A69,'Import Peak'!$A$3:EU$99,151,FALSE)-VLOOKUP($A69,'Import Peak Change'!$A$106:EU$202,151,FALSE)))</f>
        <v>0</v>
      </c>
      <c r="EV69" s="6">
        <f>IF(ISERROR(VLOOKUP($A69,'Import Peak'!$A$3:EV$99,152,FALSE)-VLOOKUP($A69,'Import Peak Change'!$A$106:EV$202,152,FALSE)),0,(VLOOKUP($A69,'Import Peak'!$A$3:EV$99,152,FALSE)-VLOOKUP($A69,'Import Peak Change'!$A$106:EV$202,152,FALSE)))</f>
        <v>0</v>
      </c>
      <c r="EW69" s="6">
        <f>IF(ISERROR(VLOOKUP($A69,'Import Peak'!$A$3:EW$99,153,FALSE)-VLOOKUP($A69,'Import Peak Change'!$A$106:EW$202,153,FALSE)),0,(VLOOKUP($A69,'Import Peak'!$A$3:EW$99,153,FALSE)-VLOOKUP($A69,'Import Peak Change'!$A$106:EW$202,153,FALSE)))</f>
        <v>0</v>
      </c>
      <c r="EX69" s="6">
        <f>IF(ISERROR(VLOOKUP($A69,'Import Peak'!$A$3:EX$99,154,FALSE)-VLOOKUP($A69,'Import Peak Change'!$A$106:EX$202,154,FALSE)),0,(VLOOKUP($A69,'Import Peak'!$A$3:EX$99,154,FALSE)-VLOOKUP($A69,'Import Peak Change'!$A$106:EX$202,154,FALSE)))</f>
        <v>0</v>
      </c>
      <c r="EY69" s="6">
        <f>IF(ISERROR(VLOOKUP($A69,'Import Peak'!$A$3:EY$99,155,FALSE)-VLOOKUP($A69,'Import Peak Change'!$A$106:EY$202,155,FALSE)),0,(VLOOKUP($A69,'Import Peak'!$A$3:EY$99,155,FALSE)-VLOOKUP($A69,'Import Peak Change'!$A$106:EY$202,155,FALSE)))</f>
        <v>0</v>
      </c>
      <c r="EZ69" s="6">
        <f>IF(ISERROR(VLOOKUP($A69,'Import Peak'!$A$3:EZ$99,156,FALSE)-VLOOKUP($A69,'Import Peak Change'!$A$106:EZ$202,156,FALSE)),0,(VLOOKUP($A69,'Import Peak'!$A$3:EZ$99,156,FALSE)-VLOOKUP($A69,'Import Peak Change'!$A$106:EZ$202,156,FALSE)))</f>
        <v>0</v>
      </c>
      <c r="FA69" s="6">
        <f>IF(ISERROR(VLOOKUP($A69,'Import Peak'!$A$3:FA$99,157,FALSE)-VLOOKUP($A69,'Import Peak Change'!$A$106:FA$202,157,FALSE)),0,(VLOOKUP($A69,'Import Peak'!$A$3:FA$99,157,FALSE)-VLOOKUP($A69,'Import Peak Change'!$A$106:FA$202,157,FALSE)))</f>
        <v>0</v>
      </c>
      <c r="FB69" s="6">
        <f>IF(ISERROR(VLOOKUP($A69,'Import Peak'!$A$3:FB$99,158,FALSE)-VLOOKUP($A69,'Import Peak Change'!$A$106:FB$202,158,FALSE)),0,(VLOOKUP($A69,'Import Peak'!$A$3:FB$99,158,FALSE)-VLOOKUP($A69,'Import Peak Change'!$A$106:FB$202,158,FALSE)))</f>
        <v>0</v>
      </c>
      <c r="FC69" s="6">
        <f>IF(ISERROR(VLOOKUP($A69,'Import Peak'!$A$3:FC$99,159,FALSE)-VLOOKUP($A69,'Import Peak Change'!$A$106:FC$202,159,FALSE)),0,(VLOOKUP($A69,'Import Peak'!$A$3:FC$99,159,FALSE)-VLOOKUP($A69,'Import Peak Change'!$A$106:FC$202,159,FALSE)))</f>
        <v>0</v>
      </c>
      <c r="FD69" s="6">
        <f>IF(ISERROR(VLOOKUP($A69,'Import Peak'!$A$3:FD$99,160,FALSE)-VLOOKUP($A69,'Import Peak Change'!$A$106:FD$202,160,FALSE)),0,(VLOOKUP($A69,'Import Peak'!$A$3:FD$99,160,FALSE)-VLOOKUP($A69,'Import Peak Change'!$A$106:FD$202,160,FALSE)))</f>
        <v>0</v>
      </c>
      <c r="FE69" s="6">
        <f>IF(ISERROR(VLOOKUP($A69,'Import Peak'!$A$3:FE$99,161,FALSE)-VLOOKUP($A69,'Import Peak Change'!$A$106:FE$202,161,FALSE)),0,(VLOOKUP($A69,'Import Peak'!$A$3:FE$99,161,FALSE)-VLOOKUP($A69,'Import Peak Change'!$A$106:FE$202,161,FALSE)))</f>
        <v>0</v>
      </c>
      <c r="FF69" s="6">
        <f>IF(ISERROR(VLOOKUP($A69,'Import Peak'!$A$3:FF$99,162,FALSE)-VLOOKUP($A69,'Import Peak Change'!$A$106:FF$202,162,FALSE)),0,(VLOOKUP($A69,'Import Peak'!$A$3:FF$99,162,FALSE)-VLOOKUP($A69,'Import Peak Change'!$A$106:FF$202,162,FALSE)))</f>
        <v>0</v>
      </c>
      <c r="FG69" s="6">
        <f>IF(ISERROR(VLOOKUP($A69,'Import Peak'!$A$3:FG$99,163,FALSE)-VLOOKUP($A69,'Import Peak Change'!$A$106:FG$202,163,FALSE)),0,(VLOOKUP($A69,'Import Peak'!$A$3:FG$99,163,FALSE)-VLOOKUP($A69,'Import Peak Change'!$A$106:FG$202,163,FALSE)))</f>
        <v>0</v>
      </c>
      <c r="FH69" s="6">
        <f>IF(ISERROR(VLOOKUP($A69,'Import Peak'!$A$3:FH$99,164,FALSE)-VLOOKUP($A69,'Import Peak Change'!$A$106:FH$202,164,FALSE)),0,(VLOOKUP($A69,'Import Peak'!$A$3:FH$99,164,FALSE)-VLOOKUP($A69,'Import Peak Change'!$A$106:FH$202,164,FALSE)))</f>
        <v>0</v>
      </c>
      <c r="FI69" s="6">
        <f>IF(ISERROR(VLOOKUP($A69,'Import Peak'!$A$3:FI$99,165,FALSE)-VLOOKUP($A69,'Import Peak Change'!$A$106:FI$202,165,FALSE)),0,(VLOOKUP($A69,'Import Peak'!$A$3:FI$99,165,FALSE)-VLOOKUP($A69,'Import Peak Change'!$A$106:FI$202,165,FALSE)))</f>
        <v>0</v>
      </c>
      <c r="FJ69" s="6">
        <f>IF(ISERROR(VLOOKUP($A69,'Import Peak'!$A$3:FJ$99,166,FALSE)-VLOOKUP($A69,'Import Peak Change'!$A$106:FJ$202,166,FALSE)),0,(VLOOKUP($A69,'Import Peak'!$A$3:FJ$99,166,FALSE)-VLOOKUP($A69,'Import Peak Change'!$A$106:FJ$202,166,FALSE)))</f>
        <v>0</v>
      </c>
      <c r="FK69" s="6">
        <f>IF(ISERROR(VLOOKUP($A69,'Import Peak'!$A$3:FK$99,167,FALSE)-VLOOKUP($A69,'Import Peak Change'!$A$106:FK$202,167,FALSE)),0,(VLOOKUP($A69,'Import Peak'!$A$3:FK$99,167,FALSE)-VLOOKUP($A69,'Import Peak Change'!$A$106:FK$202,167,FALSE)))</f>
        <v>0</v>
      </c>
      <c r="FL69" s="6">
        <f>IF(ISERROR(VLOOKUP($A69,'Import Peak'!$A$3:FL$99,168,FALSE)-VLOOKUP($A69,'Import Peak Change'!$A$106:FL$202,168,FALSE)),0,(VLOOKUP($A69,'Import Peak'!$A$3:FL$99,168,FALSE)-VLOOKUP($A69,'Import Peak Change'!$A$106:FL$202,168,FALSE)))</f>
        <v>0</v>
      </c>
      <c r="FM69" s="6">
        <f>IF(ISERROR(VLOOKUP($A69,'Import Peak'!$A$3:FM$99,169,FALSE)-VLOOKUP($A69,'Import Peak Change'!$A$106:FM$202,169,FALSE)),0,(VLOOKUP($A69,'Import Peak'!$A$3:FM$99,169,FALSE)-VLOOKUP($A69,'Import Peak Change'!$A$106:FM$202,169,FALSE)))</f>
        <v>0</v>
      </c>
      <c r="FN69" s="6">
        <f>IF(ISERROR(VLOOKUP($A69,'Import Peak'!$A$3:FN$99,170,FALSE)-VLOOKUP($A69,'Import Peak Change'!$A$106:FN$202,170,FALSE)),0,(VLOOKUP($A69,'Import Peak'!$A$3:FN$99,170,FALSE)-VLOOKUP($A69,'Import Peak Change'!$A$106:FN$202,170,FALSE)))</f>
        <v>0</v>
      </c>
      <c r="FO69" s="6">
        <f>IF(ISERROR(VLOOKUP($A69,'Import Peak'!$A$3:FO$99,171,FALSE)-VLOOKUP($A69,'Import Peak Change'!$A$106:FO$202,171,FALSE)),0,(VLOOKUP($A69,'Import Peak'!$A$3:FO$99,171,FALSE)-VLOOKUP($A69,'Import Peak Change'!$A$106:FO$202,171,FALSE)))</f>
        <v>0</v>
      </c>
      <c r="FP69" s="6">
        <f>IF(ISERROR(VLOOKUP($A69,'Import Peak'!$A$3:FP$99,172,FALSE)-VLOOKUP($A69,'Import Peak Change'!$A$106:FP$202,172,FALSE)),0,(VLOOKUP($A69,'Import Peak'!$A$3:FP$99,172,FALSE)-VLOOKUP($A69,'Import Peak Change'!$A$106:FP$202,172,FALSE)))</f>
        <v>0</v>
      </c>
      <c r="FQ69" s="6">
        <f>IF(ISERROR(VLOOKUP($A69,'Import Peak'!$A$3:FQ$99,173,FALSE)-VLOOKUP($A69,'Import Peak Change'!$A$106:FQ$202,173,FALSE)),0,(VLOOKUP($A69,'Import Peak'!$A$3:FQ$99,173,FALSE)-VLOOKUP($A69,'Import Peak Change'!$A$106:FQ$202,173,FALSE)))</f>
        <v>0</v>
      </c>
      <c r="FR69" s="6">
        <f>IF(ISERROR(VLOOKUP($A69,'Import Peak'!$A$3:FR$99,174,FALSE)-VLOOKUP($A69,'Import Peak Change'!$A$106:FR$202,174,FALSE)),0,(VLOOKUP($A69,'Import Peak'!$A$3:FR$99,174,FALSE)-VLOOKUP($A69,'Import Peak Change'!$A$106:FR$202,174,FALSE)))</f>
        <v>0</v>
      </c>
      <c r="FS69" s="6">
        <f>IF(ISERROR(VLOOKUP($A69,'Import Peak'!$A$3:FS$99,175,FALSE)-VLOOKUP($A69,'Import Peak Change'!$A$106:FS$202,175,FALSE)),0,(VLOOKUP($A69,'Import Peak'!$A$3:FS$99,175,FALSE)-VLOOKUP($A69,'Import Peak Change'!$A$106:FS$202,175,FALSE)))</f>
        <v>0</v>
      </c>
      <c r="FT69" s="6">
        <f>IF(ISERROR(VLOOKUP($A69,'Import Peak'!$A$3:FT$99,176,FALSE)-VLOOKUP($A69,'Import Peak Change'!$A$106:FT$202,176,FALSE)),0,(VLOOKUP($A69,'Import Peak'!$A$3:FT$99,176,FALSE)-VLOOKUP($A69,'Import Peak Change'!$A$106:FT$202,176,FALSE)))</f>
        <v>0</v>
      </c>
      <c r="FU69" s="6">
        <f>IF(ISERROR(VLOOKUP($A69,'Import Peak'!$A$3:FU$99,177,FALSE)-VLOOKUP($A69,'Import Peak Change'!$A$106:FU$202,177,FALSE)),0,(VLOOKUP($A69,'Import Peak'!$A$3:FU$99,177,FALSE)-VLOOKUP($A69,'Import Peak Change'!$A$106:FU$202,177,FALSE)))</f>
        <v>0</v>
      </c>
      <c r="FV69" s="6">
        <f>IF(ISERROR(VLOOKUP($A69,'Import Peak'!$A$3:FV$99,178,FALSE)-VLOOKUP($A69,'Import Peak Change'!$A$106:FV$202,178,FALSE)),0,(VLOOKUP($A69,'Import Peak'!$A$3:FV$99,178,FALSE)-VLOOKUP($A69,'Import Peak Change'!$A$106:FV$202,178,FALSE)))</f>
        <v>0</v>
      </c>
      <c r="FW69" s="6">
        <f>IF(ISERROR(VLOOKUP($A69,'Import Peak'!$A$3:FW$99,179,FALSE)-VLOOKUP($A69,'Import Peak Change'!$A$106:FW$202,179,FALSE)),0,(VLOOKUP($A69,'Import Peak'!$A$3:FW$99,179,FALSE)-VLOOKUP($A69,'Import Peak Change'!$A$106:FW$202,179,FALSE)))</f>
        <v>0</v>
      </c>
      <c r="FX69" s="6">
        <f>IF(ISERROR(VLOOKUP($A69,'Import Peak'!$A$3:FX$99,180,FALSE)-VLOOKUP($A69,'Import Peak Change'!$A$106:FX$202,180,FALSE)),0,(VLOOKUP($A69,'Import Peak'!$A$3:FX$99,180,FALSE)-VLOOKUP($A69,'Import Peak Change'!$A$106:FX$202,180,FALSE)))</f>
        <v>0</v>
      </c>
      <c r="FY69" s="6">
        <f>IF(ISERROR(VLOOKUP($A69,'Import Peak'!$A$3:FY$99,181,FALSE)-VLOOKUP($A69,'Import Peak Change'!$A$106:FY$202,181,FALSE)),0,(VLOOKUP($A69,'Import Peak'!$A$3:FY$99,181,FALSE)-VLOOKUP($A69,'Import Peak Change'!$A$106:FY$202,181,FALSE)))</f>
        <v>0</v>
      </c>
      <c r="FZ69" s="6">
        <f>IF(ISERROR(VLOOKUP($A69,'Import Peak'!$A$3:FZ$99,182,FALSE)-VLOOKUP($A69,'Import Peak Change'!$A$106:FZ$202,182,FALSE)),0,(VLOOKUP($A69,'Import Peak'!$A$3:FZ$99,182,FALSE)-VLOOKUP($A69,'Import Peak Change'!$A$106:FZ$202,182,FALSE)))</f>
        <v>0</v>
      </c>
      <c r="GA69" s="6">
        <f>IF(ISERROR(VLOOKUP($A69,'Import Peak'!$A$3:GA$99,183,FALSE)-VLOOKUP($A69,'Import Peak Change'!$A$106:GA$202,183,FALSE)),0,(VLOOKUP($A69,'Import Peak'!$A$3:GA$99,183,FALSE)-VLOOKUP($A69,'Import Peak Change'!$A$106:GA$202,183,FALSE)))</f>
        <v>0</v>
      </c>
      <c r="GB69" s="6">
        <f>IF(ISERROR(VLOOKUP($A69,'Import Peak'!$A$3:GB$99,184,FALSE)-VLOOKUP($A69,'Import Peak Change'!$A$106:GB$202,184,FALSE)),0,(VLOOKUP($A69,'Import Peak'!$A$3:GB$99,184,FALSE)-VLOOKUP($A69,'Import Peak Change'!$A$106:GB$202,184,FALSE)))</f>
        <v>0</v>
      </c>
      <c r="GC69" s="6">
        <f>IF(ISERROR(VLOOKUP($A69,'Import Peak'!$A$3:GC$99,185,FALSE)-VLOOKUP($A69,'Import Peak Change'!$A$106:GC$202,185,FALSE)),0,(VLOOKUP($A69,'Import Peak'!$A$3:GC$99,185,FALSE)-VLOOKUP($A69,'Import Peak Change'!$A$106:GC$202,185,FALSE)))</f>
        <v>0</v>
      </c>
      <c r="GD69" s="6">
        <f>IF(ISERROR(VLOOKUP($A69,'Import Peak'!$A$3:GD$99,186,FALSE)-VLOOKUP($A69,'Import Peak Change'!$A$106:GD$202,186,FALSE)),0,(VLOOKUP($A69,'Import Peak'!$A$3:GD$99,186,FALSE)-VLOOKUP($A69,'Import Peak Change'!$A$106:GD$202,186,FALSE)))</f>
        <v>0</v>
      </c>
      <c r="GE69" s="6">
        <f>IF(ISERROR(VLOOKUP($A69,'Import Peak'!$A$3:GE$99,187,FALSE)-VLOOKUP($A69,'Import Peak Change'!$A$106:GE$202,187,FALSE)),0,(VLOOKUP($A69,'Import Peak'!$A$3:GE$99,187,FALSE)-VLOOKUP($A69,'Import Peak Change'!$A$106:GE$202,187,FALSE)))</f>
        <v>0</v>
      </c>
      <c r="GF69" s="6">
        <f>IF(ISERROR(VLOOKUP($A69,'Import Peak'!$A$3:GF$99,188,FALSE)-VLOOKUP($A69,'Import Peak Change'!$A$106:GF$202,188,FALSE)),0,(VLOOKUP($A69,'Import Peak'!$A$3:GF$99,188,FALSE)-VLOOKUP($A69,'Import Peak Change'!$A$106:GF$202,188,FALSE)))</f>
        <v>0</v>
      </c>
      <c r="GG69" s="6">
        <f>IF(ISERROR(VLOOKUP($A69,'Import Peak'!$A$3:GG$99,189,FALSE)-VLOOKUP($A69,'Import Peak Change'!$A$106:GG$202,189,FALSE)),0,(VLOOKUP($A69,'Import Peak'!$A$3:GG$99,189,FALSE)-VLOOKUP($A69,'Import Peak Change'!$A$106:GG$202,189,FALSE)))</f>
        <v>0</v>
      </c>
      <c r="GH69" s="6">
        <f>IF(ISERROR(VLOOKUP($A69,'Import Peak'!$A$3:GH$99,190,FALSE)-VLOOKUP($A69,'Import Peak Change'!$A$106:GH$202,190,FALSE)),0,(VLOOKUP($A69,'Import Peak'!$A$3:GH$99,190,FALSE)-VLOOKUP($A69,'Import Peak Change'!$A$106:GH$202,190,FALSE)))</f>
        <v>0</v>
      </c>
      <c r="GI69" s="6">
        <f>IF(ISERROR(VLOOKUP($A69,'Import Peak'!$A$3:GI$99,191,FALSE)-VLOOKUP($A69,'Import Peak Change'!$A$106:GI$202,191,FALSE)),0,(VLOOKUP($A69,'Import Peak'!$A$3:GI$99,191,FALSE)-VLOOKUP($A69,'Import Peak Change'!$A$106:GI$202,191,FALSE)))</f>
        <v>0</v>
      </c>
      <c r="GJ69" s="6">
        <f>IF(ISERROR(VLOOKUP($A69,'Import Peak'!$A$3:GJ$99,192,FALSE)-VLOOKUP($A69,'Import Peak Change'!$A$106:GJ$202,192,FALSE)),0,(VLOOKUP($A69,'Import Peak'!$A$3:GJ$99,192,FALSE)-VLOOKUP($A69,'Import Peak Change'!$A$106:GJ$202,192,FALSE)))</f>
        <v>0</v>
      </c>
      <c r="GK69" s="6">
        <f>IF(ISERROR(VLOOKUP($A69,'Import Peak'!$A$3:GK$99,193,FALSE)-VLOOKUP($A69,'Import Peak Change'!$A$106:GK$202,193,FALSE)),0,(VLOOKUP($A69,'Import Peak'!$A$3:GK$99,193,FALSE)-VLOOKUP($A69,'Import Peak Change'!$A$106:GK$202,193,FALSE)))</f>
        <v>0</v>
      </c>
      <c r="GL69" s="6">
        <f>IF(ISERROR(VLOOKUP($A69,'Import Peak'!$A$3:GL$99,194,FALSE)-VLOOKUP($A69,'Import Peak Change'!$A$106:GL$202,194,FALSE)),0,(VLOOKUP($A69,'Import Peak'!$A$3:GL$99,194,FALSE)-VLOOKUP($A69,'Import Peak Change'!$A$106:GL$202,194,FALSE)))</f>
        <v>0</v>
      </c>
      <c r="GM69" s="6">
        <f>IF(ISERROR(VLOOKUP($A69,'Import Peak'!$A$3:GM$99,195,FALSE)-VLOOKUP($A69,'Import Peak Change'!$A$106:GM$202,195,FALSE)),0,(VLOOKUP($A69,'Import Peak'!$A$3:GM$99,195,FALSE)-VLOOKUP($A69,'Import Peak Change'!$A$106:GM$202,195,FALSE)))</f>
        <v>0</v>
      </c>
      <c r="GN69" s="6">
        <f>IF(ISERROR(VLOOKUP($A69,'Import Peak'!$A$3:GN$99,196,FALSE)-VLOOKUP($A69,'Import Peak Change'!$A$106:GN$202,196,FALSE)),0,(VLOOKUP($A69,'Import Peak'!$A$3:GN$99,196,FALSE)-VLOOKUP($A69,'Import Peak Change'!$A$106:GN$202,196,FALSE)))</f>
        <v>0</v>
      </c>
      <c r="GO69" s="6">
        <f>IF(ISERROR(VLOOKUP($A69,'Import Peak'!$A$3:GO$99,197,FALSE)-VLOOKUP($A69,'Import Peak Change'!$A$106:GO$202,197,FALSE)),0,(VLOOKUP($A69,'Import Peak'!$A$3:GO$99,197,FALSE)-VLOOKUP($A69,'Import Peak Change'!$A$106:GO$202,197,FALSE)))</f>
        <v>0</v>
      </c>
      <c r="GP69" s="6">
        <f>IF(ISERROR(VLOOKUP($A69,'Import Peak'!$A$3:GP$99,198,FALSE)-VLOOKUP($A69,'Import Peak Change'!$A$106:GP$202,198,FALSE)),0,(VLOOKUP($A69,'Import Peak'!$A$3:GP$99,198,FALSE)-VLOOKUP($A69,'Import Peak Change'!$A$106:GP$202,198,FALSE)))</f>
        <v>0</v>
      </c>
      <c r="GQ69" s="6">
        <f>IF(ISERROR(VLOOKUP($A69,'Import Peak'!$A$3:GQ$99,199,FALSE)-VLOOKUP($A69,'Import Peak Change'!$A$106:GQ$202,199,FALSE)),0,(VLOOKUP($A69,'Import Peak'!$A$3:GQ$99,199,FALSE)-VLOOKUP($A69,'Import Peak Change'!$A$106:GQ$202,199,FALSE)))</f>
        <v>0</v>
      </c>
      <c r="GR69" s="6">
        <f>IF(ISERROR(VLOOKUP($A69,'Import Peak'!$A$3:GR$99,200,FALSE)-VLOOKUP($A69,'Import Peak Change'!$A$106:GR$202,200,FALSE)),0,(VLOOKUP($A69,'Import Peak'!$A$3:GR$99,200,FALSE)-VLOOKUP($A69,'Import Peak Change'!$A$106:GR$202,200,FALSE)))</f>
        <v>0</v>
      </c>
      <c r="GS69" s="6">
        <f>IF(ISERROR(VLOOKUP($A69,'Import Peak'!$A$3:GS$99,201,FALSE)-VLOOKUP($A69,'Import Peak Change'!$A$106:GS$202,201,FALSE)),0,(VLOOKUP($A69,'Import Peak'!$A$3:GS$99,201,FALSE)-VLOOKUP($A69,'Import Peak Change'!$A$106:GS$202,201,FALSE)))</f>
        <v>0</v>
      </c>
      <c r="GT69" s="6">
        <f>IF(ISERROR(VLOOKUP($A69,'Import Peak'!$A$3:GT$99,202,FALSE)-VLOOKUP($A69,'Import Peak Change'!$A$106:GT$202,202,FALSE)),0,(VLOOKUP($A69,'Import Peak'!$A$3:GT$99,202,FALSE)-VLOOKUP($A69,'Import Peak Change'!$A$106:GT$202,202,FALSE)))</f>
        <v>0</v>
      </c>
      <c r="GU69" s="6">
        <f>IF(ISERROR(VLOOKUP($A69,'Import Peak'!$A$3:GU$99,203,FALSE)-VLOOKUP($A69,'Import Peak Change'!$A$106:GU$202,203,FALSE)),0,(VLOOKUP($A69,'Import Peak'!$A$3:GU$99,203,FALSE)-VLOOKUP($A69,'Import Peak Change'!$A$106:GU$202,203,FALSE)))</f>
        <v>0</v>
      </c>
      <c r="GV69" s="6">
        <f>IF(ISERROR(VLOOKUP($A69,'Import Peak'!$A$3:GV$99,204,FALSE)-VLOOKUP($A69,'Import Peak Change'!$A$106:GV$202,204,FALSE)),0,(VLOOKUP($A69,'Import Peak'!$A$3:GV$99,204,FALSE)-VLOOKUP($A69,'Import Peak Change'!$A$106:GV$202,204,FALSE)))</f>
        <v>0</v>
      </c>
      <c r="GW69" s="6">
        <f>IF(ISERROR(VLOOKUP($A69,'Import Peak'!$A$3:GW$99,205,FALSE)-VLOOKUP($A69,'Import Peak Change'!$A$106:GW$202,205,FALSE)),0,(VLOOKUP($A69,'Import Peak'!$A$3:GW$99,205,FALSE)-VLOOKUP($A69,'Import Peak Change'!$A$106:GW$202,205,FALSE)))</f>
        <v>0</v>
      </c>
      <c r="GX69" s="6">
        <f>IF(ISERROR(VLOOKUP($A69,'Import Peak'!$A$3:GX$99,206,FALSE)-VLOOKUP($A69,'Import Peak Change'!$A$106:GX$202,206,FALSE)),0,(VLOOKUP($A69,'Import Peak'!$A$3:GX$99,206,FALSE)-VLOOKUP($A69,'Import Peak Change'!$A$106:GX$202,206,FALSE)))</f>
        <v>0</v>
      </c>
      <c r="GY69" s="6">
        <f>IF(ISERROR(VLOOKUP($A69,'Import Peak'!$A$3:GY$99,207,FALSE)-VLOOKUP($A69,'Import Peak Change'!$A$106:GY$202,207,FALSE)),0,(VLOOKUP($A69,'Import Peak'!$A$3:GY$99,207,FALSE)-VLOOKUP($A69,'Import Peak Change'!$A$106:GY$202,207,FALSE)))</f>
        <v>0</v>
      </c>
      <c r="GZ69" s="6">
        <f>IF(ISERROR(VLOOKUP($A69,'Import Peak'!$A$3:GZ$99,208,FALSE)-VLOOKUP($A69,'Import Peak Change'!$A$106:GZ$202,208,FALSE)),0,(VLOOKUP($A69,'Import Peak'!$A$3:GZ$99,208,FALSE)-VLOOKUP($A69,'Import Peak Change'!$A$106:GZ$202,208,FALSE)))</f>
        <v>0</v>
      </c>
      <c r="HA69" s="6">
        <f>IF(ISERROR(VLOOKUP($A69,'Import Peak'!$A$3:HA$99,209,FALSE)-VLOOKUP($A69,'Import Peak Change'!$A$106:HA$202,209,FALSE)),0,(VLOOKUP($A69,'Import Peak'!$A$3:HA$99,209,FALSE)-VLOOKUP($A69,'Import Peak Change'!$A$106:HA$202,209,FALSE)))</f>
        <v>0</v>
      </c>
      <c r="HB69" s="6">
        <f>IF(ISERROR(VLOOKUP($A69,'Import Peak'!$A$3:HB$99,210,FALSE)-VLOOKUP($A69,'Import Peak Change'!$A$106:HB$202,210,FALSE)),0,(VLOOKUP($A69,'Import Peak'!$A$3:HB$99,210,FALSE)-VLOOKUP($A69,'Import Peak Change'!$A$106:HB$202,210,FALSE)))</f>
        <v>0</v>
      </c>
      <c r="HC69" s="6">
        <f>IF(ISERROR(VLOOKUP($A69,'Import Peak'!$A$3:HC$99,211,FALSE)-VLOOKUP($A69,'Import Peak Change'!$A$106:HC$202,211,FALSE)),0,(VLOOKUP($A69,'Import Peak'!$A$3:HC$99,211,FALSE)-VLOOKUP($A69,'Import Peak Change'!$A$106:HC$202,211,FALSE)))</f>
        <v>0</v>
      </c>
      <c r="HD69" s="6">
        <f>IF(ISERROR(VLOOKUP($A69,'Import Peak'!$A$3:HD$99,212,FALSE)-VLOOKUP($A69,'Import Peak Change'!$A$106:HD$202,212,FALSE)),0,(VLOOKUP($A69,'Import Peak'!$A$3:HD$99,212,FALSE)-VLOOKUP($A69,'Import Peak Change'!$A$106:HD$202,212,FALSE)))</f>
        <v>0</v>
      </c>
      <c r="HE69" s="6">
        <f>IF(ISERROR(VLOOKUP($A69,'Import Peak'!$A$3:HE$99,213,FALSE)-VLOOKUP($A69,'Import Peak Change'!$A$106:HE$202,213,FALSE)),0,(VLOOKUP($A69,'Import Peak'!$A$3:HE$99,213,FALSE)-VLOOKUP($A69,'Import Peak Change'!$A$106:HE$202,213,FALSE)))</f>
        <v>0</v>
      </c>
      <c r="HF69" s="6">
        <f>IF(ISERROR(VLOOKUP($A69,'Import Peak'!$A$3:HF$99,214,FALSE)-VLOOKUP($A69,'Import Peak Change'!$A$106:HF$202,214,FALSE)),0,(VLOOKUP($A69,'Import Peak'!$A$3:HF$99,214,FALSE)-VLOOKUP($A69,'Import Peak Change'!$A$106:HF$202,214,FALSE)))</f>
        <v>0</v>
      </c>
      <c r="HG69" s="6">
        <f>IF(ISERROR(VLOOKUP($A69,'Import Peak'!$A$3:HG$99,215,FALSE)-VLOOKUP($A69,'Import Peak Change'!$A$106:HG$202,215,FALSE)),0,(VLOOKUP($A69,'Import Peak'!$A$3:HG$99,215,FALSE)-VLOOKUP($A69,'Import Peak Change'!$A$106:HG$202,215,FALSE)))</f>
        <v>0</v>
      </c>
      <c r="HH69" s="6">
        <f>IF(ISERROR(VLOOKUP($A69,'Import Peak'!$A$3:HH$99,216,FALSE)-VLOOKUP($A69,'Import Peak Change'!$A$106:HH$202,216,FALSE)),0,(VLOOKUP($A69,'Import Peak'!$A$3:HH$99,216,FALSE)-VLOOKUP($A69,'Import Peak Change'!$A$106:HH$202,216,FALSE)))</f>
        <v>0</v>
      </c>
      <c r="HI69" s="6">
        <f>IF(ISERROR(VLOOKUP($A69,'Import Peak'!$A$3:HI$99,217,FALSE)-VLOOKUP($A69,'Import Peak Change'!$A$106:HI$202,217,FALSE)),0,(VLOOKUP($A69,'Import Peak'!$A$3:HI$99,217,FALSE)-VLOOKUP($A69,'Import Peak Change'!$A$106:HI$202,217,FALSE)))</f>
        <v>0</v>
      </c>
      <c r="HJ69" s="6">
        <f>IF(ISERROR(VLOOKUP($A69,'Import Peak'!$A$3:HJ$99,218,FALSE)-VLOOKUP($A69,'Import Peak Change'!$A$106:HJ$202,218,FALSE)),0,(VLOOKUP($A69,'Import Peak'!$A$3:HJ$99,218,FALSE)-VLOOKUP($A69,'Import Peak Change'!$A$106:HJ$202,218,FALSE)))</f>
        <v>0</v>
      </c>
      <c r="HK69" s="6">
        <f>IF(ISERROR(VLOOKUP($A69,'Import Peak'!$A$3:HK$99,219,FALSE)-VLOOKUP($A69,'Import Peak Change'!$A$106:HK$202,219,FALSE)),0,(VLOOKUP($A69,'Import Peak'!$A$3:HK$99,219,FALSE)-VLOOKUP($A69,'Import Peak Change'!$A$106:HK$202,219,FALSE)))</f>
        <v>0</v>
      </c>
      <c r="HL69" s="6">
        <f>IF(ISERROR(VLOOKUP($A69,'Import Peak'!$A$3:HL$99,220,FALSE)-VLOOKUP($A69,'Import Peak Change'!$A$106:HL$202,220,FALSE)),0,(VLOOKUP($A69,'Import Peak'!$A$3:HL$99,220,FALSE)-VLOOKUP($A69,'Import Peak Change'!$A$106:HL$202,220,FALSE)))</f>
        <v>0</v>
      </c>
      <c r="HM69" s="6">
        <f>IF(ISERROR(VLOOKUP($A69,'Import Peak'!$A$3:HM$99,221,FALSE)-VLOOKUP($A69,'Import Peak Change'!$A$106:HM$202,221,FALSE)),0,(VLOOKUP($A69,'Import Peak'!$A$3:HM$99,221,FALSE)-VLOOKUP($A69,'Import Peak Change'!$A$106:HM$202,221,FALSE)))</f>
        <v>0</v>
      </c>
      <c r="HN69" s="6">
        <f>IF(ISERROR(VLOOKUP($A69,'Import Peak'!$A$3:HN$99,222,FALSE)-VLOOKUP($A69,'Import Peak Change'!$A$106:HN$202,222,FALSE)),0,(VLOOKUP($A69,'Import Peak'!$A$3:HN$99,222,FALSE)-VLOOKUP($A69,'Import Peak Change'!$A$106:HN$202,222,FALSE)))</f>
        <v>0</v>
      </c>
      <c r="HO69" s="6">
        <f>IF(ISERROR(VLOOKUP($A69,'Import Peak'!$A$3:HO$99,223,FALSE)-VLOOKUP($A69,'Import Peak Change'!$A$106:HO$202,223,FALSE)),0,(VLOOKUP($A69,'Import Peak'!$A$3:HO$99,223,FALSE)-VLOOKUP($A69,'Import Peak Change'!$A$106:HO$202,223,FALSE)))</f>
        <v>0</v>
      </c>
      <c r="HP69" s="6">
        <f>IF(ISERROR(VLOOKUP($A69,'Import Peak'!$A$3:HP$99,224,FALSE)-VLOOKUP($A69,'Import Peak Change'!$A$106:HP$202,224,FALSE)),0,(VLOOKUP($A69,'Import Peak'!$A$3:HP$99,224,FALSE)-VLOOKUP($A69,'Import Peak Change'!$A$106:HP$202,224,FALSE)))</f>
        <v>0</v>
      </c>
      <c r="HQ69" s="6">
        <f>IF(ISERROR(VLOOKUP($A69,'Import Peak'!$A$3:HQ$99,225,FALSE)-VLOOKUP($A69,'Import Peak Change'!$A$106:HQ$202,225,FALSE)),0,(VLOOKUP($A69,'Import Peak'!$A$3:HQ$99,225,FALSE)-VLOOKUP($A69,'Import Peak Change'!$A$106:HQ$202,225,FALSE)))</f>
        <v>0</v>
      </c>
      <c r="HR69" s="6">
        <f>IF(ISERROR(VLOOKUP($A69,'Import Peak'!$A$3:HR$99,226,FALSE)-VLOOKUP($A69,'Import Peak Change'!$A$106:HR$202,226,FALSE)),0,(VLOOKUP($A69,'Import Peak'!$A$3:HR$99,226,FALSE)-VLOOKUP($A69,'Import Peak Change'!$A$106:HR$202,226,FALSE)))</f>
        <v>0</v>
      </c>
      <c r="HS69" s="6">
        <f>IF(ISERROR(VLOOKUP($A69,'Import Peak'!$A$3:HS$99,227,FALSE)-VLOOKUP($A69,'Import Peak Change'!$A$106:HS$202,227,FALSE)),0,(VLOOKUP($A69,'Import Peak'!$A$3:HS$99,227,FALSE)-VLOOKUP($A69,'Import Peak Change'!$A$106:HS$202,227,FALSE)))</f>
        <v>0</v>
      </c>
      <c r="HT69" s="6">
        <f>IF(ISERROR(VLOOKUP($A69,'Import Peak'!$A$3:HT$99,228,FALSE)-VLOOKUP($A69,'Import Peak Change'!$A$106:HT$202,228,FALSE)),0,(VLOOKUP($A69,'Import Peak'!$A$3:HT$99,228,FALSE)-VLOOKUP($A69,'Import Peak Change'!$A$106:HT$202,228,FALSE)))</f>
        <v>0</v>
      </c>
      <c r="HU69" s="6">
        <f>IF(ISERROR(VLOOKUP($A69,'Import Peak'!$A$3:HU$99,229,FALSE)-VLOOKUP($A69,'Import Peak Change'!$A$106:HU$202,229,FALSE)),0,(VLOOKUP($A69,'Import Peak'!$A$3:HU$99,229,FALSE)-VLOOKUP($A69,'Import Peak Change'!$A$106:HU$202,229,FALSE)))</f>
        <v>0</v>
      </c>
      <c r="HV69" s="6">
        <f>IF(ISERROR(VLOOKUP($A69,'Import Peak'!$A$3:HV$99,230,FALSE)-VLOOKUP($A69,'Import Peak Change'!$A$106:HV$202,230,FALSE)),0,(VLOOKUP($A69,'Import Peak'!$A$3:HV$99,230,FALSE)-VLOOKUP($A69,'Import Peak Change'!$A$106:HV$202,230,FALSE)))</f>
        <v>0</v>
      </c>
      <c r="HW69" s="6">
        <f>IF(ISERROR(VLOOKUP($A69,'Import Peak'!$A$3:HW$99,231,FALSE)-VLOOKUP($A69,'Import Peak Change'!$A$106:HW$202,231,FALSE)),0,(VLOOKUP($A69,'Import Peak'!$A$3:HW$99,231,FALSE)-VLOOKUP($A69,'Import Peak Change'!$A$106:HW$202,231,FALSE)))</f>
        <v>0</v>
      </c>
      <c r="HX69" s="6">
        <f>IF(ISERROR(VLOOKUP($A69,'Import Peak'!$A$3:HX$99,232,FALSE)-VLOOKUP($A69,'Import Peak Change'!$A$106:HX$202,232,FALSE)),0,(VLOOKUP($A69,'Import Peak'!$A$3:HX$99,232,FALSE)-VLOOKUP($A69,'Import Peak Change'!$A$106:HX$202,232,FALSE)))</f>
        <v>0</v>
      </c>
      <c r="HY69" s="6">
        <f>IF(ISERROR(VLOOKUP($A69,'Import Peak'!$A$3:HY$99,233,FALSE)-VLOOKUP($A69,'Import Peak Change'!$A$106:HY$202,233,FALSE)),0,(VLOOKUP($A69,'Import Peak'!$A$3:HY$99,233,FALSE)-VLOOKUP($A69,'Import Peak Change'!$A$106:HY$202,233,FALSE)))</f>
        <v>0</v>
      </c>
      <c r="HZ69" s="6">
        <f>IF(ISERROR(VLOOKUP($A69,'Import Peak'!$A$3:HZ$99,234,FALSE)-VLOOKUP($A69,'Import Peak Change'!$A$106:HZ$202,234,FALSE)),0,(VLOOKUP($A69,'Import Peak'!$A$3:HZ$99,234,FALSE)-VLOOKUP($A69,'Import Peak Change'!$A$106:HZ$202,234,FALSE)))</f>
        <v>0</v>
      </c>
      <c r="IA69" s="6">
        <f>IF(ISERROR(VLOOKUP($A69,'Import Peak'!$A$3:IA$99,235,FALSE)-VLOOKUP($A69,'Import Peak Change'!$A$106:IA$202,235,FALSE)),0,(VLOOKUP($A69,'Import Peak'!$A$3:IA$99,235,FALSE)-VLOOKUP($A69,'Import Peak Change'!$A$106:IA$202,235,FALSE)))</f>
        <v>0</v>
      </c>
      <c r="IB69" s="6">
        <f>IF(ISERROR(VLOOKUP($A69,'Import Peak'!$A$3:IB$99,236,FALSE)-VLOOKUP($A69,'Import Peak Change'!$A$106:IB$202,236,FALSE)),0,(VLOOKUP($A69,'Import Peak'!$A$3:IB$99,236,FALSE)-VLOOKUP($A69,'Import Peak Change'!$A$106:IB$202,236,FALSE)))</f>
        <v>0</v>
      </c>
      <c r="IC69" s="6">
        <f>IF(ISERROR(VLOOKUP($A69,'Import Peak'!$A$3:IC$99,237,FALSE)-VLOOKUP($A69,'Import Peak Change'!$A$106:IC$202,237,FALSE)),0,(VLOOKUP($A69,'Import Peak'!$A$3:IC$99,237,FALSE)-VLOOKUP($A69,'Import Peak Change'!$A$106:IC$202,237,FALSE)))</f>
        <v>0</v>
      </c>
      <c r="ID69" s="6">
        <f>IF(ISERROR(VLOOKUP($A69,'Import Peak'!$A$3:ID$99,238,FALSE)-VLOOKUP($A69,'Import Peak Change'!$A$106:ID$202,238,FALSE)),0,(VLOOKUP($A69,'Import Peak'!$A$3:ID$99,238,FALSE)-VLOOKUP($A69,'Import Peak Change'!$A$106:ID$202,238,FALSE)))</f>
        <v>0</v>
      </c>
      <c r="IE69" s="6">
        <f>IF(ISERROR(VLOOKUP($A69,'Import Peak'!$A$3:IE$99,239,FALSE)-VLOOKUP($A69,'Import Peak Change'!$A$106:IE$202,239,FALSE)),0,(VLOOKUP($A69,'Import Peak'!$A$3:IE$99,239,FALSE)-VLOOKUP($A69,'Import Peak Change'!$A$106:IE$202,239,FALSE)))</f>
        <v>0</v>
      </c>
    </row>
    <row r="70" spans="1:239">
      <c r="A70" s="168" t="str">
        <f>IF('Import Peak'!A67=0,"",'Import Peak'!A67)</f>
        <v/>
      </c>
      <c r="B70" s="6"/>
      <c r="C70" s="6"/>
      <c r="D70" s="6"/>
      <c r="E70" s="6"/>
      <c r="F70" s="6"/>
      <c r="G70" s="6">
        <f>IF(ISERROR(VLOOKUP($A70,'Import Peak'!$A$3:G$99,7,FALSE)-VLOOKUP($A70,'Import Peak Change'!$A$106:G$202,7,FALSE)),0,(VLOOKUP($A70,'Import Peak'!$A$3:G$99,7,FALSE)-VLOOKUP($A70,'Import Peak Change'!$A$106:G$202,7,FALSE)))</f>
        <v>0</v>
      </c>
      <c r="H70" s="6">
        <f>IF(ISERROR(VLOOKUP($A70,'Import Peak'!$A$3:H$99,8,FALSE)-VLOOKUP($A70,'Import Peak Change'!$A$106:H$202,8,FALSE)),0,(VLOOKUP($A70,'Import Peak'!$A$3:H$99,8,FALSE)-VLOOKUP($A70,'Import Peak Change'!$A$106:H$202,8,FALSE)))</f>
        <v>0</v>
      </c>
      <c r="I70" s="6">
        <f>IF(ISERROR(VLOOKUP($A70,'Import Peak'!$A$3:I$99,9,FALSE)-VLOOKUP($A70,'Import Peak Change'!$A$106:I$202,9,FALSE)),0,(VLOOKUP($A70,'Import Peak'!$A$3:I$99,9,FALSE)-VLOOKUP($A70,'Import Peak Change'!$A$106:I$202,9,FALSE)))</f>
        <v>0</v>
      </c>
      <c r="J70" s="6">
        <f>IF(ISERROR(VLOOKUP($A70,'Import Peak'!$A$3:J$99,10,FALSE)-VLOOKUP($A70,'Import Peak Change'!$A$106:J$202,10,FALSE)),0,(VLOOKUP($A70,'Import Peak'!$A$3:J$99,10,FALSE)-VLOOKUP($A70,'Import Peak Change'!$A$106:J$202,10,FALSE)))</f>
        <v>0</v>
      </c>
      <c r="K70" s="6">
        <f>IF(ISERROR(VLOOKUP($A70,'Import Peak'!$A$3:K$99,11,FALSE)-VLOOKUP($A70,'Import Peak Change'!$A$106:K$202,11,FALSE)),0,(VLOOKUP($A70,'Import Peak'!$A$3:K$99,11,FALSE)-VLOOKUP($A70,'Import Peak Change'!$A$106:K$202,11,FALSE)))</f>
        <v>0</v>
      </c>
      <c r="L70" s="6">
        <f>IF(ISERROR(VLOOKUP($A70,'Import Peak'!$A$3:L$99,12,FALSE)-VLOOKUP($A70,'Import Peak Change'!$A$106:L$202,12,FALSE)),0,(VLOOKUP($A70,'Import Peak'!$A$3:L$99,12,FALSE)-VLOOKUP($A70,'Import Peak Change'!$A$106:L$202,12,FALSE)))</f>
        <v>0</v>
      </c>
      <c r="M70" s="6">
        <f>IF(ISERROR(VLOOKUP($A70,'Import Peak'!$A$3:M$99,13,FALSE)-VLOOKUP($A70,'Import Peak Change'!$A$106:M$202,13,FALSE)),0,(VLOOKUP($A70,'Import Peak'!$A$3:M$99,13,FALSE)-VLOOKUP($A70,'Import Peak Change'!$A$106:M$202,13,FALSE)))</f>
        <v>0</v>
      </c>
      <c r="N70" s="6">
        <f>IF(ISERROR(VLOOKUP($A70,'Import Peak'!$A$3:N$99,14,FALSE)-VLOOKUP($A70,'Import Peak Change'!$A$106:N$202,14,FALSE)),0,(VLOOKUP($A70,'Import Peak'!$A$3:N$99,14,FALSE)-VLOOKUP($A70,'Import Peak Change'!$A$106:N$202,14,FALSE)))</f>
        <v>0</v>
      </c>
      <c r="O70" s="6">
        <f>IF(ISERROR(VLOOKUP($A70,'Import Peak'!$A$3:O$99,15,FALSE)-VLOOKUP($A70,'Import Peak Change'!$A$106:O$202,15,FALSE)),0,(VLOOKUP($A70,'Import Peak'!$A$3:O$99,15,FALSE)-VLOOKUP($A70,'Import Peak Change'!$A$106:O$202,15,FALSE)))</f>
        <v>0</v>
      </c>
      <c r="P70" s="6">
        <f>IF(ISERROR(VLOOKUP($A70,'Import Peak'!$A$3:P$99,16,FALSE)-VLOOKUP($A70,'Import Peak Change'!$A$106:P$202,16,FALSE)),0,(VLOOKUP($A70,'Import Peak'!$A$3:P$99,16,FALSE)-VLOOKUP($A70,'Import Peak Change'!$A$106:P$202,16,FALSE)))</f>
        <v>0</v>
      </c>
      <c r="Q70" s="6">
        <f>IF(ISERROR(VLOOKUP($A70,'Import Peak'!$A$3:Q$99,17,FALSE)-VLOOKUP($A70,'Import Peak Change'!$A$106:Q$202,17,FALSE)),0,(VLOOKUP($A70,'Import Peak'!$A$3:Q$99,17,FALSE)-VLOOKUP($A70,'Import Peak Change'!$A$106:Q$202,17,FALSE)))</f>
        <v>0</v>
      </c>
      <c r="R70" s="6">
        <f>IF(ISERROR(VLOOKUP($A70,'Import Peak'!$A$3:R$99,18,FALSE)-VLOOKUP($A70,'Import Peak Change'!$A$106:R$202,18,FALSE)),0,(VLOOKUP($A70,'Import Peak'!$A$3:R$99,18,FALSE)-VLOOKUP($A70,'Import Peak Change'!$A$106:R$202,18,FALSE)))</f>
        <v>0</v>
      </c>
      <c r="S70" s="6">
        <f>IF(ISERROR(VLOOKUP($A70,'Import Peak'!$A$3:S$99,19,FALSE)-VLOOKUP($A70,'Import Peak Change'!$A$106:S$202,19,FALSE)),0,(VLOOKUP($A70,'Import Peak'!$A$3:S$99,19,FALSE)-VLOOKUP($A70,'Import Peak Change'!$A$106:S$202,19,FALSE)))</f>
        <v>0</v>
      </c>
      <c r="T70" s="6">
        <f>IF(ISERROR(VLOOKUP($A70,'Import Peak'!$A$3:T$99,20,FALSE)-VLOOKUP($A70,'Import Peak Change'!$A$106:T$202,20,FALSE)),0,(VLOOKUP($A70,'Import Peak'!$A$3:T$99,20,FALSE)-VLOOKUP($A70,'Import Peak Change'!$A$106:T$202,20,FALSE)))</f>
        <v>0</v>
      </c>
      <c r="U70" s="6">
        <f>IF(ISERROR(VLOOKUP($A70,'Import Peak'!$A$3:U$99,21,FALSE)-VLOOKUP($A70,'Import Peak Change'!$A$106:U$202,21,FALSE)),0,(VLOOKUP($A70,'Import Peak'!$A$3:U$99,21,FALSE)-VLOOKUP($A70,'Import Peak Change'!$A$106:U$202,21,FALSE)))</f>
        <v>0</v>
      </c>
      <c r="V70" s="6">
        <f>IF(ISERROR(VLOOKUP($A70,'Import Peak'!$A$3:V$99,22,FALSE)-VLOOKUP($A70,'Import Peak Change'!$A$106:V$202,22,FALSE)),0,(VLOOKUP($A70,'Import Peak'!$A$3:V$99,22,FALSE)-VLOOKUP($A70,'Import Peak Change'!$A$106:V$202,22,FALSE)))</f>
        <v>0</v>
      </c>
      <c r="W70" s="6">
        <f>IF(ISERROR(VLOOKUP($A70,'Import Peak'!$A$3:W$99,23,FALSE)-VLOOKUP($A70,'Import Peak Change'!$A$106:W$202,23,FALSE)),0,(VLOOKUP($A70,'Import Peak'!$A$3:W$99,23,FALSE)-VLOOKUP($A70,'Import Peak Change'!$A$106:W$202,23,FALSE)))</f>
        <v>0</v>
      </c>
      <c r="X70" s="6">
        <f>IF(ISERROR(VLOOKUP($A70,'Import Peak'!$A$3:X$99,24,FALSE)-VLOOKUP($A70,'Import Peak Change'!$A$106:X$202,24,FALSE)),0,(VLOOKUP($A70,'Import Peak'!$A$3:X$99,24,FALSE)-VLOOKUP($A70,'Import Peak Change'!$A$106:X$202,24,FALSE)))</f>
        <v>0</v>
      </c>
      <c r="Y70" s="6">
        <f>IF(ISERROR(VLOOKUP($A70,'Import Peak'!$A$3:Y$99,25,FALSE)-VLOOKUP($A70,'Import Peak Change'!$A$106:Y$202,25,FALSE)),0,(VLOOKUP($A70,'Import Peak'!$A$3:Y$99,25,FALSE)-VLOOKUP($A70,'Import Peak Change'!$A$106:Y$202,25,FALSE)))</f>
        <v>0</v>
      </c>
      <c r="Z70" s="6">
        <f>IF(ISERROR(VLOOKUP($A70,'Import Peak'!$A$3:Z$99,26,FALSE)-VLOOKUP($A70,'Import Peak Change'!$A$106:Z$202,26,FALSE)),0,(VLOOKUP($A70,'Import Peak'!$A$3:Z$99,26,FALSE)-VLOOKUP($A70,'Import Peak Change'!$A$106:Z$202,26,FALSE)))</f>
        <v>0</v>
      </c>
      <c r="AA70" s="6">
        <f>IF(ISERROR(VLOOKUP($A70,'Import Peak'!$A$3:AA$99,27,FALSE)-VLOOKUP($A70,'Import Peak Change'!$A$106:AA$202,27,FALSE)),0,(VLOOKUP($A70,'Import Peak'!$A$3:AA$99,27,FALSE)-VLOOKUP($A70,'Import Peak Change'!$A$106:AA$202,27,FALSE)))</f>
        <v>0</v>
      </c>
      <c r="AB70" s="6">
        <f>IF(ISERROR(VLOOKUP($A70,'Import Peak'!$A$3:AB$99,28,FALSE)-VLOOKUP($A70,'Import Peak Change'!$A$106:AB$202,28,FALSE)),0,(VLOOKUP($A70,'Import Peak'!$A$3:AB$99,28,FALSE)-VLOOKUP($A70,'Import Peak Change'!$A$106:AB$202,28,FALSE)))</f>
        <v>0</v>
      </c>
      <c r="AC70" s="6">
        <f>IF(ISERROR(VLOOKUP($A70,'Import Peak'!$A$3:AC$99,29,FALSE)-VLOOKUP($A70,'Import Peak Change'!$A$106:AC$202,29,FALSE)),0,(VLOOKUP($A70,'Import Peak'!$A$3:AC$99,29,FALSE)-VLOOKUP($A70,'Import Peak Change'!$A$106:AC$202,29,FALSE)))</f>
        <v>0</v>
      </c>
      <c r="AD70" s="6">
        <f>IF(ISERROR(VLOOKUP($A70,'Import Peak'!$A$3:AD$99,30,FALSE)-VLOOKUP($A70,'Import Peak Change'!$A$106:AD$202,30,FALSE)),0,(VLOOKUP($A70,'Import Peak'!$A$3:AD$99,30,FALSE)-VLOOKUP($A70,'Import Peak Change'!$A$106:AD$202,30,FALSE)))</f>
        <v>0</v>
      </c>
      <c r="AE70" s="6">
        <f>IF(ISERROR(VLOOKUP($A70,'Import Peak'!$A$3:AE$99,31,FALSE)-VLOOKUP($A70,'Import Peak Change'!$A$106:AE$202,31,FALSE)),0,(VLOOKUP($A70,'Import Peak'!$A$3:AE$99,31,FALSE)-VLOOKUP($A70,'Import Peak Change'!$A$106:AE$202,31,FALSE)))</f>
        <v>0</v>
      </c>
      <c r="AF70" s="6">
        <f>IF(ISERROR(VLOOKUP($A70,'Import Peak'!$A$3:AF$99,32,FALSE)-VLOOKUP($A70,'Import Peak Change'!$A$106:AF$202,32,FALSE)),0,(VLOOKUP($A70,'Import Peak'!$A$3:AF$99,32,FALSE)-VLOOKUP($A70,'Import Peak Change'!$A$106:AF$202,32,FALSE)))</f>
        <v>0</v>
      </c>
      <c r="AG70" s="6">
        <f>IF(ISERROR(VLOOKUP($A70,'Import Peak'!$A$3:AG$99,33,FALSE)-VLOOKUP($A70,'Import Peak Change'!$A$106:AG$202,33,FALSE)),0,(VLOOKUP($A70,'Import Peak'!$A$3:AG$99,33,FALSE)-VLOOKUP($A70,'Import Peak Change'!$A$106:AG$202,33,FALSE)))</f>
        <v>0</v>
      </c>
      <c r="AH70" s="6">
        <f>IF(ISERROR(VLOOKUP($A70,'Import Peak'!$A$3:AH$99,34,FALSE)-VLOOKUP($A70,'Import Peak Change'!$A$106:AH$202,34,FALSE)),0,(VLOOKUP($A70,'Import Peak'!$A$3:AH$99,34,FALSE)-VLOOKUP($A70,'Import Peak Change'!$A$106:AH$202,34,FALSE)))</f>
        <v>0</v>
      </c>
      <c r="AI70" s="6">
        <f>IF(ISERROR(VLOOKUP($A70,'Import Peak'!$A$3:AI$99,35,FALSE)-VLOOKUP($A70,'Import Peak Change'!$A$106:AI$202,35,FALSE)),0,(VLOOKUP($A70,'Import Peak'!$A$3:AI$99,35,FALSE)-VLOOKUP($A70,'Import Peak Change'!$A$106:AI$202,35,FALSE)))</f>
        <v>0</v>
      </c>
      <c r="AJ70" s="6">
        <f>IF(ISERROR(VLOOKUP($A70,'Import Peak'!$A$3:AJ$99,36,FALSE)-VLOOKUP($A70,'Import Peak Change'!$A$106:AJ$202,36,FALSE)),0,(VLOOKUP($A70,'Import Peak'!$A$3:AJ$99,36,FALSE)-VLOOKUP($A70,'Import Peak Change'!$A$106:AJ$202,36,FALSE)))</f>
        <v>0</v>
      </c>
      <c r="AK70" s="6">
        <f>IF(ISERROR(VLOOKUP($A70,'Import Peak'!$A$3:AK$99,37,FALSE)-VLOOKUP($A70,'Import Peak Change'!$A$106:AK$202,37,FALSE)),0,(VLOOKUP($A70,'Import Peak'!$A$3:AK$99,37,FALSE)-VLOOKUP($A70,'Import Peak Change'!$A$106:AK$202,37,FALSE)))</f>
        <v>0</v>
      </c>
      <c r="AL70" s="6">
        <f>IF(ISERROR(VLOOKUP($A70,'Import Peak'!$A$3:AL$99,38,FALSE)-VLOOKUP($A70,'Import Peak Change'!$A$106:AL$202,38,FALSE)),0,(VLOOKUP($A70,'Import Peak'!$A$3:AL$99,38,FALSE)-VLOOKUP($A70,'Import Peak Change'!$A$106:AL$202,38,FALSE)))</f>
        <v>0</v>
      </c>
      <c r="AM70" s="6">
        <f>IF(ISERROR(VLOOKUP($A70,'Import Peak'!$A$3:AM$99,39,FALSE)-VLOOKUP($A70,'Import Peak Change'!$A$106:AM$202,39,FALSE)),0,(VLOOKUP($A70,'Import Peak'!$A$3:AM$99,39,FALSE)-VLOOKUP($A70,'Import Peak Change'!$A$106:AM$202,39,FALSE)))</f>
        <v>0</v>
      </c>
      <c r="AN70" s="6">
        <f>IF(ISERROR(VLOOKUP($A70,'Import Peak'!$A$3:AN$99,40,FALSE)-VLOOKUP($A70,'Import Peak Change'!$A$106:AN$202,40,FALSE)),0,(VLOOKUP($A70,'Import Peak'!$A$3:AN$99,40,FALSE)-VLOOKUP($A70,'Import Peak Change'!$A$106:AN$202,40,FALSE)))</f>
        <v>0</v>
      </c>
      <c r="AO70" s="6">
        <f>IF(ISERROR(VLOOKUP($A70,'Import Peak'!$A$3:AO$99,41,FALSE)-VLOOKUP($A70,'Import Peak Change'!$A$106:AO$202,41,FALSE)),0,(VLOOKUP($A70,'Import Peak'!$A$3:AO$99,41,FALSE)-VLOOKUP($A70,'Import Peak Change'!$A$106:AO$202,41,FALSE)))</f>
        <v>0</v>
      </c>
      <c r="AP70" s="6">
        <f>IF(ISERROR(VLOOKUP($A70,'Import Peak'!$A$3:AP$99,42,FALSE)-VLOOKUP($A70,'Import Peak Change'!$A$106:AP$202,42,FALSE)),0,(VLOOKUP($A70,'Import Peak'!$A$3:AP$99,42,FALSE)-VLOOKUP($A70,'Import Peak Change'!$A$106:AP$202,42,FALSE)))</f>
        <v>0</v>
      </c>
      <c r="AQ70" s="6">
        <f>IF(ISERROR(VLOOKUP($A70,'Import Peak'!$A$3:AQ$99,43,FALSE)-VLOOKUP($A70,'Import Peak Change'!$A$106:AQ$202,43,FALSE)),0,(VLOOKUP($A70,'Import Peak'!$A$3:AQ$99,43,FALSE)-VLOOKUP($A70,'Import Peak Change'!$A$106:AQ$202,43,FALSE)))</f>
        <v>0</v>
      </c>
      <c r="AR70" s="6">
        <f>IF(ISERROR(VLOOKUP($A70,'Import Peak'!$A$3:AR$99,44,FALSE)-VLOOKUP($A70,'Import Peak Change'!$A$106:AR$202,44,FALSE)),0,(VLOOKUP($A70,'Import Peak'!$A$3:AR$99,44,FALSE)-VLOOKUP($A70,'Import Peak Change'!$A$106:AR$202,44,FALSE)))</f>
        <v>0</v>
      </c>
      <c r="AS70" s="6">
        <f>IF(ISERROR(VLOOKUP($A70,'Import Peak'!$A$3:AS$99,45,FALSE)-VLOOKUP($A70,'Import Peak Change'!$A$106:AS$202,45,FALSE)),0,(VLOOKUP($A70,'Import Peak'!$A$3:AS$99,45,FALSE)-VLOOKUP($A70,'Import Peak Change'!$A$106:AS$202,45,FALSE)))</f>
        <v>0</v>
      </c>
      <c r="AT70" s="6">
        <f>IF(ISERROR(VLOOKUP($A70,'Import Peak'!$A$3:AT$99,46,FALSE)-VLOOKUP($A70,'Import Peak Change'!$A$106:AT$202,46,FALSE)),0,(VLOOKUP($A70,'Import Peak'!$A$3:AT$99,46,FALSE)-VLOOKUP($A70,'Import Peak Change'!$A$106:AT$202,46,FALSE)))</f>
        <v>0</v>
      </c>
      <c r="AU70" s="6">
        <f>IF(ISERROR(VLOOKUP($A70,'Import Peak'!$A$3:AU$99,47,FALSE)-VLOOKUP($A70,'Import Peak Change'!$A$106:AU$202,47,FALSE)),0,(VLOOKUP($A70,'Import Peak'!$A$3:AU$99,47,FALSE)-VLOOKUP($A70,'Import Peak Change'!$A$106:AU$202,47,FALSE)))</f>
        <v>0</v>
      </c>
      <c r="AV70" s="6">
        <f>IF(ISERROR(VLOOKUP($A70,'Import Peak'!$A$3:AV$99,48,FALSE)-VLOOKUP($A70,'Import Peak Change'!$A$106:AV$202,48,FALSE)),0,(VLOOKUP($A70,'Import Peak'!$A$3:AV$99,48,FALSE)-VLOOKUP($A70,'Import Peak Change'!$A$106:AV$202,48,FALSE)))</f>
        <v>0</v>
      </c>
      <c r="AW70" s="6">
        <f>IF(ISERROR(VLOOKUP($A70,'Import Peak'!$A$3:AW$99,49,FALSE)-VLOOKUP($A70,'Import Peak Change'!$A$106:AW$202,49,FALSE)),0,(VLOOKUP($A70,'Import Peak'!$A$3:AW$99,49,FALSE)-VLOOKUP($A70,'Import Peak Change'!$A$106:AW$202,49,FALSE)))</f>
        <v>0</v>
      </c>
      <c r="AX70" s="6">
        <f>IF(ISERROR(VLOOKUP($A70,'Import Peak'!$A$3:AX$99,50,FALSE)-VLOOKUP($A70,'Import Peak Change'!$A$106:AX$202,50,FALSE)),0,(VLOOKUP($A70,'Import Peak'!$A$3:AX$99,50,FALSE)-VLOOKUP($A70,'Import Peak Change'!$A$106:AX$202,50,FALSE)))</f>
        <v>0</v>
      </c>
      <c r="AY70" s="6">
        <f>IF(ISERROR(VLOOKUP($A70,'Import Peak'!$A$3:AY$99,51,FALSE)-VLOOKUP($A70,'Import Peak Change'!$A$106:AY$202,51,FALSE)),0,(VLOOKUP($A70,'Import Peak'!$A$3:AY$99,51,FALSE)-VLOOKUP($A70,'Import Peak Change'!$A$106:AY$202,51,FALSE)))</f>
        <v>0</v>
      </c>
      <c r="AZ70" s="6">
        <f>IF(ISERROR(VLOOKUP($A70,'Import Peak'!$A$3:AZ$99,52,FALSE)-VLOOKUP($A70,'Import Peak Change'!$A$106:AZ$202,52,FALSE)),0,(VLOOKUP($A70,'Import Peak'!$A$3:AZ$99,52,FALSE)-VLOOKUP($A70,'Import Peak Change'!$A$106:AZ$202,52,FALSE)))</f>
        <v>0</v>
      </c>
      <c r="BA70" s="6">
        <f>IF(ISERROR(VLOOKUP($A70,'Import Peak'!$A$3:BA$99,53,FALSE)-VLOOKUP($A70,'Import Peak Change'!$A$106:BA$202,53,FALSE)),0,(VLOOKUP($A70,'Import Peak'!$A$3:BA$99,53,FALSE)-VLOOKUP($A70,'Import Peak Change'!$A$106:BA$202,53,FALSE)))</f>
        <v>0</v>
      </c>
      <c r="BB70" s="6">
        <f>IF(ISERROR(VLOOKUP($A70,'Import Peak'!$A$3:BB$99,54,FALSE)-VLOOKUP($A70,'Import Peak Change'!$A$106:BB$202,54,FALSE)),0,(VLOOKUP($A70,'Import Peak'!$A$3:BB$99,54,FALSE)-VLOOKUP($A70,'Import Peak Change'!$A$106:BB$202,54,FALSE)))</f>
        <v>0</v>
      </c>
      <c r="BC70" s="6">
        <f>IF(ISERROR(VLOOKUP($A70,'Import Peak'!$A$3:BC$99,55,FALSE)-VLOOKUP($A70,'Import Peak Change'!$A$106:BC$202,55,FALSE)),0,(VLOOKUP($A70,'Import Peak'!$A$3:BC$99,55,FALSE)-VLOOKUP($A70,'Import Peak Change'!$A$106:BC$202,55,FALSE)))</f>
        <v>0</v>
      </c>
      <c r="BD70" s="6">
        <f>IF(ISERROR(VLOOKUP($A70,'Import Peak'!$A$3:BD$99,56,FALSE)-VLOOKUP($A70,'Import Peak Change'!$A$106:BD$202,56,FALSE)),0,(VLOOKUP($A70,'Import Peak'!$A$3:BD$99,56,FALSE)-VLOOKUP($A70,'Import Peak Change'!$A$106:BD$202,56,FALSE)))</f>
        <v>0</v>
      </c>
      <c r="BE70" s="6">
        <f>IF(ISERROR(VLOOKUP($A70,'Import Peak'!$A$3:BE$99,57,FALSE)-VLOOKUP($A70,'Import Peak Change'!$A$106:BE$202,57,FALSE)),0,(VLOOKUP($A70,'Import Peak'!$A$3:BE$99,57,FALSE)-VLOOKUP($A70,'Import Peak Change'!$A$106:BE$202,57,FALSE)))</f>
        <v>0</v>
      </c>
      <c r="BF70" s="6">
        <f>IF(ISERROR(VLOOKUP($A70,'Import Peak'!$A$3:BF$99,58,FALSE)-VLOOKUP($A70,'Import Peak Change'!$A$106:BF$202,58,FALSE)),0,(VLOOKUP($A70,'Import Peak'!$A$3:BF$99,58,FALSE)-VLOOKUP($A70,'Import Peak Change'!$A$106:BF$202,58,FALSE)))</f>
        <v>0</v>
      </c>
      <c r="BG70" s="6">
        <f>IF(ISERROR(VLOOKUP($A70,'Import Peak'!$A$3:BG$99,59,FALSE)-VLOOKUP($A70,'Import Peak Change'!$A$106:BG$202,59,FALSE)),0,(VLOOKUP($A70,'Import Peak'!$A$3:BG$99,59,FALSE)-VLOOKUP($A70,'Import Peak Change'!$A$106:BG$202,59,FALSE)))</f>
        <v>0</v>
      </c>
      <c r="BH70" s="6">
        <f>IF(ISERROR(VLOOKUP($A70,'Import Peak'!$A$3:BH$99,60,FALSE)-VLOOKUP($A70,'Import Peak Change'!$A$106:BH$202,60,FALSE)),0,(VLOOKUP($A70,'Import Peak'!$A$3:BH$99,60,FALSE)-VLOOKUP($A70,'Import Peak Change'!$A$106:BH$202,60,FALSE)))</f>
        <v>0</v>
      </c>
      <c r="BI70" s="6">
        <f>IF(ISERROR(VLOOKUP($A70,'Import Peak'!$A$3:BI$99,61,FALSE)-VLOOKUP($A70,'Import Peak Change'!$A$106:BI$202,61,FALSE)),0,(VLOOKUP($A70,'Import Peak'!$A$3:BI$99,61,FALSE)-VLOOKUP($A70,'Import Peak Change'!$A$106:BI$202,61,FALSE)))</f>
        <v>0</v>
      </c>
      <c r="BJ70" s="6">
        <f>IF(ISERROR(VLOOKUP($A70,'Import Peak'!$A$3:BJ$99,62,FALSE)-VLOOKUP($A70,'Import Peak Change'!$A$106:BJ$202,62,FALSE)),0,(VLOOKUP($A70,'Import Peak'!$A$3:BJ$99,62,FALSE)-VLOOKUP($A70,'Import Peak Change'!$A$106:BJ$202,62,FALSE)))</f>
        <v>0</v>
      </c>
      <c r="BK70" s="6">
        <f>IF(ISERROR(VLOOKUP($A70,'Import Peak'!$A$3:BK$99,63,FALSE)-VLOOKUP($A70,'Import Peak Change'!$A$106:BK$202,63,FALSE)),0,(VLOOKUP($A70,'Import Peak'!$A$3:BK$99,63,FALSE)-VLOOKUP($A70,'Import Peak Change'!$A$106:BK$202,63,FALSE)))</f>
        <v>0</v>
      </c>
      <c r="BL70" s="6">
        <f>IF(ISERROR(VLOOKUP($A70,'Import Peak'!$A$3:BL$99,64,FALSE)-VLOOKUP($A70,'Import Peak Change'!$A$106:BL$202,64,FALSE)),0,(VLOOKUP($A70,'Import Peak'!$A$3:BL$99,64,FALSE)-VLOOKUP($A70,'Import Peak Change'!$A$106:BL$202,64,FALSE)))</f>
        <v>0</v>
      </c>
      <c r="BM70" s="6">
        <f>IF(ISERROR(VLOOKUP($A70,'Import Peak'!$A$3:BM$99,65,FALSE)-VLOOKUP($A70,'Import Peak Change'!$A$106:BM$202,65,FALSE)),0,(VLOOKUP($A70,'Import Peak'!$A$3:BM$99,65,FALSE)-VLOOKUP($A70,'Import Peak Change'!$A$106:BM$202,65,FALSE)))</f>
        <v>0</v>
      </c>
      <c r="BN70" s="6">
        <f>IF(ISERROR(VLOOKUP($A70,'Import Peak'!$A$3:BN$99,66,FALSE)-VLOOKUP($A70,'Import Peak Change'!$A$106:BN$202,66,FALSE)),0,(VLOOKUP($A70,'Import Peak'!$A$3:BN$99,66,FALSE)-VLOOKUP($A70,'Import Peak Change'!$A$106:BN$202,66,FALSE)))</f>
        <v>0</v>
      </c>
      <c r="BO70" s="6">
        <f>IF(ISERROR(VLOOKUP($A70,'Import Peak'!$A$3:BO$99,67,FALSE)-VLOOKUP($A70,'Import Peak Change'!$A$106:BO$202,67,FALSE)),0,(VLOOKUP($A70,'Import Peak'!$A$3:BO$99,67,FALSE)-VLOOKUP($A70,'Import Peak Change'!$A$106:BO$202,67,FALSE)))</f>
        <v>0</v>
      </c>
      <c r="BP70" s="6">
        <f>IF(ISERROR(VLOOKUP($A70,'Import Peak'!$A$3:BP$99,68,FALSE)-VLOOKUP($A70,'Import Peak Change'!$A$106:BP$202,68,FALSE)),0,(VLOOKUP($A70,'Import Peak'!$A$3:BP$99,68,FALSE)-VLOOKUP($A70,'Import Peak Change'!$A$106:BP$202,68,FALSE)))</f>
        <v>0</v>
      </c>
      <c r="BQ70" s="6">
        <f>IF(ISERROR(VLOOKUP($A70,'Import Peak'!$A$3:BQ$99,69,FALSE)-VLOOKUP($A70,'Import Peak Change'!$A$106:BQ$202,69,FALSE)),0,(VLOOKUP($A70,'Import Peak'!$A$3:BQ$99,69,FALSE)-VLOOKUP($A70,'Import Peak Change'!$A$106:BQ$202,69,FALSE)))</f>
        <v>0</v>
      </c>
      <c r="BR70" s="6">
        <f>IF(ISERROR(VLOOKUP($A70,'Import Peak'!$A$3:BR$99,70,FALSE)-VLOOKUP($A70,'Import Peak Change'!$A$106:BR$202,70,FALSE)),0,(VLOOKUP($A70,'Import Peak'!$A$3:BR$99,70,FALSE)-VLOOKUP($A70,'Import Peak Change'!$A$106:BR$202,70,FALSE)))</f>
        <v>0</v>
      </c>
      <c r="BS70" s="6">
        <f>IF(ISERROR(VLOOKUP($A70,'Import Peak'!$A$3:BS$99,71,FALSE)-VLOOKUP($A70,'Import Peak Change'!$A$106:BS$202,71,FALSE)),0,(VLOOKUP($A70,'Import Peak'!$A$3:BS$99,71,FALSE)-VLOOKUP($A70,'Import Peak Change'!$A$106:BS$202,71,FALSE)))</f>
        <v>0</v>
      </c>
      <c r="BT70" s="6">
        <f>IF(ISERROR(VLOOKUP($A70,'Import Peak'!$A$3:BT$99,72,FALSE)-VLOOKUP($A70,'Import Peak Change'!$A$106:BT$202,72,FALSE)),0,(VLOOKUP($A70,'Import Peak'!$A$3:BT$99,72,FALSE)-VLOOKUP($A70,'Import Peak Change'!$A$106:BT$202,72,FALSE)))</f>
        <v>0</v>
      </c>
      <c r="BU70" s="6">
        <f>IF(ISERROR(VLOOKUP($A70,'Import Peak'!$A$3:BU$99,73,FALSE)-VLOOKUP($A70,'Import Peak Change'!$A$106:BU$202,73,FALSE)),0,(VLOOKUP($A70,'Import Peak'!$A$3:BU$99,73,FALSE)-VLOOKUP($A70,'Import Peak Change'!$A$106:BU$202,73,FALSE)))</f>
        <v>0</v>
      </c>
      <c r="BV70" s="6">
        <f>IF(ISERROR(VLOOKUP($A70,'Import Peak'!$A$3:BV$99,74,FALSE)-VLOOKUP($A70,'Import Peak Change'!$A$106:BV$202,74,FALSE)),0,(VLOOKUP($A70,'Import Peak'!$A$3:BV$99,74,FALSE)-VLOOKUP($A70,'Import Peak Change'!$A$106:BV$202,74,FALSE)))</f>
        <v>0</v>
      </c>
      <c r="BW70" s="6">
        <f>IF(ISERROR(VLOOKUP($A70,'Import Peak'!$A$3:BW$99,75,FALSE)-VLOOKUP($A70,'Import Peak Change'!$A$106:BW$202,75,FALSE)),0,(VLOOKUP($A70,'Import Peak'!$A$3:BW$99,75,FALSE)-VLOOKUP($A70,'Import Peak Change'!$A$106:BW$202,75,FALSE)))</f>
        <v>0</v>
      </c>
      <c r="BX70" s="6">
        <f>IF(ISERROR(VLOOKUP($A70,'Import Peak'!$A$3:BX$99,76,FALSE)-VLOOKUP($A70,'Import Peak Change'!$A$106:BX$202,76,FALSE)),0,(VLOOKUP($A70,'Import Peak'!$A$3:BX$99,76,FALSE)-VLOOKUP($A70,'Import Peak Change'!$A$106:BX$202,76,FALSE)))</f>
        <v>0</v>
      </c>
      <c r="BY70" s="6">
        <f>IF(ISERROR(VLOOKUP($A70,'Import Peak'!$A$3:BY$99,77,FALSE)-VLOOKUP($A70,'Import Peak Change'!$A$106:BY$202,77,FALSE)),0,(VLOOKUP($A70,'Import Peak'!$A$3:BY$99,77,FALSE)-VLOOKUP($A70,'Import Peak Change'!$A$106:BY$202,77,FALSE)))</f>
        <v>0</v>
      </c>
      <c r="BZ70" s="6">
        <f>IF(ISERROR(VLOOKUP($A70,'Import Peak'!$A$3:BZ$99,78,FALSE)-VLOOKUP($A70,'Import Peak Change'!$A$106:BZ$202,78,FALSE)),0,(VLOOKUP($A70,'Import Peak'!$A$3:BZ$99,78,FALSE)-VLOOKUP($A70,'Import Peak Change'!$A$106:BZ$202,78,FALSE)))</f>
        <v>0</v>
      </c>
      <c r="CA70" s="6">
        <f>IF(ISERROR(VLOOKUP($A70,'Import Peak'!$A$3:CA$99,79,FALSE)-VLOOKUP($A70,'Import Peak Change'!$A$106:CA$202,79,FALSE)),0,(VLOOKUP($A70,'Import Peak'!$A$3:CA$99,79,FALSE)-VLOOKUP($A70,'Import Peak Change'!$A$106:CA$202,79,FALSE)))</f>
        <v>0</v>
      </c>
      <c r="CB70" s="6">
        <f>IF(ISERROR(VLOOKUP($A70,'Import Peak'!$A$3:CB$99,80,FALSE)-VLOOKUP($A70,'Import Peak Change'!$A$106:CB$202,80,FALSE)),0,(VLOOKUP($A70,'Import Peak'!$A$3:CB$99,80,FALSE)-VLOOKUP($A70,'Import Peak Change'!$A$106:CB$202,80,FALSE)))</f>
        <v>0</v>
      </c>
      <c r="CC70" s="6">
        <f>IF(ISERROR(VLOOKUP($A70,'Import Peak'!$A$3:CC$99,81,FALSE)-VLOOKUP($A70,'Import Peak Change'!$A$106:CC$202,81,FALSE)),0,(VLOOKUP($A70,'Import Peak'!$A$3:CC$99,81,FALSE)-VLOOKUP($A70,'Import Peak Change'!$A$106:CC$202,81,FALSE)))</f>
        <v>0</v>
      </c>
      <c r="CD70" s="6">
        <f>IF(ISERROR(VLOOKUP($A70,'Import Peak'!$A$3:CD$99,82,FALSE)-VLOOKUP($A70,'Import Peak Change'!$A$106:CD$202,82,FALSE)),0,(VLOOKUP($A70,'Import Peak'!$A$3:CD$99,82,FALSE)-VLOOKUP($A70,'Import Peak Change'!$A$106:CD$202,82,FALSE)))</f>
        <v>0</v>
      </c>
      <c r="CE70" s="6">
        <f>IF(ISERROR(VLOOKUP($A70,'Import Peak'!$A$3:CE$99,83,FALSE)-VLOOKUP($A70,'Import Peak Change'!$A$106:CE$202,83,FALSE)),0,(VLOOKUP($A70,'Import Peak'!$A$3:CE$99,83,FALSE)-VLOOKUP($A70,'Import Peak Change'!$A$106:CE$202,83,FALSE)))</f>
        <v>0</v>
      </c>
      <c r="CF70" s="6">
        <f>IF(ISERROR(VLOOKUP($A70,'Import Peak'!$A$3:CF$99,84,FALSE)-VLOOKUP($A70,'Import Peak Change'!$A$106:CF$202,84,FALSE)),0,(VLOOKUP($A70,'Import Peak'!$A$3:CF$99,84,FALSE)-VLOOKUP($A70,'Import Peak Change'!$A$106:CF$202,84,FALSE)))</f>
        <v>0</v>
      </c>
      <c r="CG70" s="6">
        <f>IF(ISERROR(VLOOKUP($A70,'Import Peak'!$A$3:CG$99,85,FALSE)-VLOOKUP($A70,'Import Peak Change'!$A$106:CG$202,85,FALSE)),0,(VLOOKUP($A70,'Import Peak'!$A$3:CG$99,85,FALSE)-VLOOKUP($A70,'Import Peak Change'!$A$106:CG$202,85,FALSE)))</f>
        <v>0</v>
      </c>
      <c r="CH70" s="6">
        <f>IF(ISERROR(VLOOKUP($A70,'Import Peak'!$A$3:CH$99,86,FALSE)-VLOOKUP($A70,'Import Peak Change'!$A$106:CH$202,86,FALSE)),0,(VLOOKUP($A70,'Import Peak'!$A$3:CH$99,86,FALSE)-VLOOKUP($A70,'Import Peak Change'!$A$106:CH$202,86,FALSE)))</f>
        <v>0</v>
      </c>
      <c r="CI70" s="6">
        <f>IF(ISERROR(VLOOKUP($A70,'Import Peak'!$A$3:CI$99,87,FALSE)-VLOOKUP($A70,'Import Peak Change'!$A$106:CI$202,87,FALSE)),0,(VLOOKUP($A70,'Import Peak'!$A$3:CI$99,87,FALSE)-VLOOKUP($A70,'Import Peak Change'!$A$106:CI$202,87,FALSE)))</f>
        <v>0</v>
      </c>
      <c r="CJ70" s="6">
        <f>IF(ISERROR(VLOOKUP($A70,'Import Peak'!$A$3:CJ$99,88,FALSE)-VLOOKUP($A70,'Import Peak Change'!$A$106:CJ$202,88,FALSE)),0,(VLOOKUP($A70,'Import Peak'!$A$3:CJ$99,88,FALSE)-VLOOKUP($A70,'Import Peak Change'!$A$106:CJ$202,88,FALSE)))</f>
        <v>0</v>
      </c>
      <c r="CK70" s="6">
        <f>IF(ISERROR(VLOOKUP($A70,'Import Peak'!$A$3:CK$99,89,FALSE)-VLOOKUP($A70,'Import Peak Change'!$A$106:CK$202,89,FALSE)),0,(VLOOKUP($A70,'Import Peak'!$A$3:CK$99,89,FALSE)-VLOOKUP($A70,'Import Peak Change'!$A$106:CK$202,89,FALSE)))</f>
        <v>0</v>
      </c>
      <c r="CL70" s="6">
        <f>IF(ISERROR(VLOOKUP($A70,'Import Peak'!$A$3:CL$99,90,FALSE)-VLOOKUP($A70,'Import Peak Change'!$A$106:CL$202,90,FALSE)),0,(VLOOKUP($A70,'Import Peak'!$A$3:CL$99,90,FALSE)-VLOOKUP($A70,'Import Peak Change'!$A$106:CL$202,90,FALSE)))</f>
        <v>0</v>
      </c>
      <c r="CM70" s="6">
        <f>IF(ISERROR(VLOOKUP($A70,'Import Peak'!$A$3:CM$99,91,FALSE)-VLOOKUP($A70,'Import Peak Change'!$A$106:CM$202,91,FALSE)),0,(VLOOKUP($A70,'Import Peak'!$A$3:CM$99,91,FALSE)-VLOOKUP($A70,'Import Peak Change'!$A$106:CM$202,91,FALSE)))</f>
        <v>0</v>
      </c>
      <c r="CN70" s="6">
        <f>IF(ISERROR(VLOOKUP($A70,'Import Peak'!$A$3:CN$99,92,FALSE)-VLOOKUP($A70,'Import Peak Change'!$A$106:CN$202,92,FALSE)),0,(VLOOKUP($A70,'Import Peak'!$A$3:CN$99,92,FALSE)-VLOOKUP($A70,'Import Peak Change'!$A$106:CN$202,92,FALSE)))</f>
        <v>0</v>
      </c>
      <c r="CO70" s="6">
        <f>IF(ISERROR(VLOOKUP($A70,'Import Peak'!$A$3:CO$99,93,FALSE)-VLOOKUP($A70,'Import Peak Change'!$A$106:CO$202,93,FALSE)),0,(VLOOKUP($A70,'Import Peak'!$A$3:CO$99,93,FALSE)-VLOOKUP($A70,'Import Peak Change'!$A$106:CO$202,93,FALSE)))</f>
        <v>0</v>
      </c>
      <c r="CP70" s="6">
        <f>IF(ISERROR(VLOOKUP($A70,'Import Peak'!$A$3:CP$99,94,FALSE)-VLOOKUP($A70,'Import Peak Change'!$A$106:CP$202,94,FALSE)),0,(VLOOKUP($A70,'Import Peak'!$A$3:CP$99,94,FALSE)-VLOOKUP($A70,'Import Peak Change'!$A$106:CP$202,94,FALSE)))</f>
        <v>0</v>
      </c>
      <c r="CQ70" s="6">
        <f>IF(ISERROR(VLOOKUP($A70,'Import Peak'!$A$3:CQ$99,95,FALSE)-VLOOKUP($A70,'Import Peak Change'!$A$106:CQ$202,95,FALSE)),0,(VLOOKUP($A70,'Import Peak'!$A$3:CQ$99,95,FALSE)-VLOOKUP($A70,'Import Peak Change'!$A$106:CQ$202,95,FALSE)))</f>
        <v>0</v>
      </c>
      <c r="CR70" s="6">
        <f>IF(ISERROR(VLOOKUP($A70,'Import Peak'!$A$3:CR$99,96,FALSE)-VLOOKUP($A70,'Import Peak Change'!$A$106:CR$202,96,FALSE)),0,(VLOOKUP($A70,'Import Peak'!$A$3:CR$99,96,FALSE)-VLOOKUP($A70,'Import Peak Change'!$A$106:CR$202,96,FALSE)))</f>
        <v>0</v>
      </c>
      <c r="CS70" s="6">
        <f>IF(ISERROR(VLOOKUP($A70,'Import Peak'!$A$3:CS$99,97,FALSE)-VLOOKUP($A70,'Import Peak Change'!$A$106:CS$202,97,FALSE)),0,(VLOOKUP($A70,'Import Peak'!$A$3:CS$99,97,FALSE)-VLOOKUP($A70,'Import Peak Change'!$A$106:CS$202,97,FALSE)))</f>
        <v>0</v>
      </c>
      <c r="CT70" s="6">
        <f>IF(ISERROR(VLOOKUP($A70,'Import Peak'!$A$3:CT$99,98,FALSE)-VLOOKUP($A70,'Import Peak Change'!$A$106:CT$202,98,FALSE)),0,(VLOOKUP($A70,'Import Peak'!$A$3:CT$99,98,FALSE)-VLOOKUP($A70,'Import Peak Change'!$A$106:CT$202,98,FALSE)))</f>
        <v>0</v>
      </c>
      <c r="CU70" s="6">
        <f>IF(ISERROR(VLOOKUP($A70,'Import Peak'!$A$3:CU$99,99,FALSE)-VLOOKUP($A70,'Import Peak Change'!$A$106:CU$202,99,FALSE)),0,(VLOOKUP($A70,'Import Peak'!$A$3:CU$99,99,FALSE)-VLOOKUP($A70,'Import Peak Change'!$A$106:CU$202,99,FALSE)))</f>
        <v>0</v>
      </c>
      <c r="CV70" s="6">
        <f>IF(ISERROR(VLOOKUP($A70,'Import Peak'!$A$3:CV$99,100,FALSE)-VLOOKUP($A70,'Import Peak Change'!$A$106:CV$202,100,FALSE)),0,(VLOOKUP($A70,'Import Peak'!$A$3:CV$99,100,FALSE)-VLOOKUP($A70,'Import Peak Change'!$A$106:CV$202,100,FALSE)))</f>
        <v>0</v>
      </c>
      <c r="CW70" s="6">
        <f>IF(ISERROR(VLOOKUP($A70,'Import Peak'!$A$3:CW$99,101,FALSE)-VLOOKUP($A70,'Import Peak Change'!$A$106:CW$202,101,FALSE)),0,(VLOOKUP($A70,'Import Peak'!$A$3:CW$99,101,FALSE)-VLOOKUP($A70,'Import Peak Change'!$A$106:CW$202,101,FALSE)))</f>
        <v>0</v>
      </c>
      <c r="CX70" s="6">
        <f>IF(ISERROR(VLOOKUP($A70,'Import Peak'!$A$3:CX$99,102,FALSE)-VLOOKUP($A70,'Import Peak Change'!$A$106:CX$202,102,FALSE)),0,(VLOOKUP($A70,'Import Peak'!$A$3:CX$99,102,FALSE)-VLOOKUP($A70,'Import Peak Change'!$A$106:CX$202,102,FALSE)))</f>
        <v>0</v>
      </c>
      <c r="CY70" s="6">
        <f>IF(ISERROR(VLOOKUP($A70,'Import Peak'!$A$3:CY$99,103,FALSE)-VLOOKUP($A70,'Import Peak Change'!$A$106:CY$202,103,FALSE)),0,(VLOOKUP($A70,'Import Peak'!$A$3:CY$99,103,FALSE)-VLOOKUP($A70,'Import Peak Change'!$A$106:CY$202,103,FALSE)))</f>
        <v>0</v>
      </c>
      <c r="CZ70" s="6">
        <f>IF(ISERROR(VLOOKUP($A70,'Import Peak'!$A$3:CZ$99,104,FALSE)-VLOOKUP($A70,'Import Peak Change'!$A$106:CZ$202,104,FALSE)),0,(VLOOKUP($A70,'Import Peak'!$A$3:CZ$99,104,FALSE)-VLOOKUP($A70,'Import Peak Change'!$A$106:CZ$202,104,FALSE)))</f>
        <v>0</v>
      </c>
      <c r="DA70" s="6">
        <f>IF(ISERROR(VLOOKUP($A70,'Import Peak'!$A$3:DA$99,105,FALSE)-VLOOKUP($A70,'Import Peak Change'!$A$106:DA$202,105,FALSE)),0,(VLOOKUP($A70,'Import Peak'!$A$3:DA$99,105,FALSE)-VLOOKUP($A70,'Import Peak Change'!$A$106:DA$202,105,FALSE)))</f>
        <v>0</v>
      </c>
      <c r="DB70" s="6">
        <f>IF(ISERROR(VLOOKUP($A70,'Import Peak'!$A$3:DB$99,106,FALSE)-VLOOKUP($A70,'Import Peak Change'!$A$106:DB$202,106,FALSE)),0,(VLOOKUP($A70,'Import Peak'!$A$3:DB$99,106,FALSE)-VLOOKUP($A70,'Import Peak Change'!$A$106:DB$202,106,FALSE)))</f>
        <v>0</v>
      </c>
      <c r="DC70" s="6">
        <f>IF(ISERROR(VLOOKUP($A70,'Import Peak'!$A$3:DC$99,107,FALSE)-VLOOKUP($A70,'Import Peak Change'!$A$106:DC$202,107,FALSE)),0,(VLOOKUP($A70,'Import Peak'!$A$3:DC$99,107,FALSE)-VLOOKUP($A70,'Import Peak Change'!$A$106:DC$202,107,FALSE)))</f>
        <v>0</v>
      </c>
      <c r="DD70" s="6">
        <f>IF(ISERROR(VLOOKUP($A70,'Import Peak'!$A$3:DD$99,108,FALSE)-VLOOKUP($A70,'Import Peak Change'!$A$106:DD$202,108,FALSE)),0,(VLOOKUP($A70,'Import Peak'!$A$3:DD$99,108,FALSE)-VLOOKUP($A70,'Import Peak Change'!$A$106:DD$202,108,FALSE)))</f>
        <v>0</v>
      </c>
      <c r="DE70" s="6">
        <f>IF(ISERROR(VLOOKUP($A70,'Import Peak'!$A$3:DE$99,109,FALSE)-VLOOKUP($A70,'Import Peak Change'!$A$106:DE$202,109,FALSE)),0,(VLOOKUP($A70,'Import Peak'!$A$3:DE$99,109,FALSE)-VLOOKUP($A70,'Import Peak Change'!$A$106:DE$202,109,FALSE)))</f>
        <v>0</v>
      </c>
      <c r="DF70" s="6">
        <f>IF(ISERROR(VLOOKUP($A70,'Import Peak'!$A$3:DF$99,110,FALSE)-VLOOKUP($A70,'Import Peak Change'!$A$106:DF$202,110,FALSE)),0,(VLOOKUP($A70,'Import Peak'!$A$3:DF$99,110,FALSE)-VLOOKUP($A70,'Import Peak Change'!$A$106:DF$202,110,FALSE)))</f>
        <v>0</v>
      </c>
      <c r="DG70" s="6">
        <f>IF(ISERROR(VLOOKUP($A70,'Import Peak'!$A$3:DG$99,111,FALSE)-VLOOKUP($A70,'Import Peak Change'!$A$106:DG$202,111,FALSE)),0,(VLOOKUP($A70,'Import Peak'!$A$3:DG$99,111,FALSE)-VLOOKUP($A70,'Import Peak Change'!$A$106:DG$202,111,FALSE)))</f>
        <v>0</v>
      </c>
      <c r="DH70" s="6">
        <f>IF(ISERROR(VLOOKUP($A70,'Import Peak'!$A$3:DH$99,112,FALSE)-VLOOKUP($A70,'Import Peak Change'!$A$106:DH$202,112,FALSE)),0,(VLOOKUP($A70,'Import Peak'!$A$3:DH$99,112,FALSE)-VLOOKUP($A70,'Import Peak Change'!$A$106:DH$202,112,FALSE)))</f>
        <v>0</v>
      </c>
      <c r="DI70" s="6">
        <f>IF(ISERROR(VLOOKUP($A70,'Import Peak'!$A$3:DI$99,113,FALSE)-VLOOKUP($A70,'Import Peak Change'!$A$106:DI$202,113,FALSE)),0,(VLOOKUP($A70,'Import Peak'!$A$3:DI$99,113,FALSE)-VLOOKUP($A70,'Import Peak Change'!$A$106:DI$202,113,FALSE)))</f>
        <v>0</v>
      </c>
      <c r="DJ70" s="6">
        <f>IF(ISERROR(VLOOKUP($A70,'Import Peak'!$A$3:DJ$99,114,FALSE)-VLOOKUP($A70,'Import Peak Change'!$A$106:DJ$202,114,FALSE)),0,(VLOOKUP($A70,'Import Peak'!$A$3:DJ$99,114,FALSE)-VLOOKUP($A70,'Import Peak Change'!$A$106:DJ$202,114,FALSE)))</f>
        <v>0</v>
      </c>
      <c r="DK70" s="6">
        <f>IF(ISERROR(VLOOKUP($A70,'Import Peak'!$A$3:DK$99,115,FALSE)-VLOOKUP($A70,'Import Peak Change'!$A$106:DK$202,115,FALSE)),0,(VLOOKUP($A70,'Import Peak'!$A$3:DK$99,115,FALSE)-VLOOKUP($A70,'Import Peak Change'!$A$106:DK$202,115,FALSE)))</f>
        <v>0</v>
      </c>
      <c r="DL70" s="6">
        <f>IF(ISERROR(VLOOKUP($A70,'Import Peak'!$A$3:DL$99,116,FALSE)-VLOOKUP($A70,'Import Peak Change'!$A$106:DL$202,116,FALSE)),0,(VLOOKUP($A70,'Import Peak'!$A$3:DL$99,116,FALSE)-VLOOKUP($A70,'Import Peak Change'!$A$106:DL$202,116,FALSE)))</f>
        <v>0</v>
      </c>
      <c r="DM70" s="6">
        <f>IF(ISERROR(VLOOKUP($A70,'Import Peak'!$A$3:DM$99,117,FALSE)-VLOOKUP($A70,'Import Peak Change'!$A$106:DM$202,117,FALSE)),0,(VLOOKUP($A70,'Import Peak'!$A$3:DM$99,117,FALSE)-VLOOKUP($A70,'Import Peak Change'!$A$106:DM$202,117,FALSE)))</f>
        <v>0</v>
      </c>
      <c r="DN70" s="6">
        <f>IF(ISERROR(VLOOKUP($A70,'Import Peak'!$A$3:DN$99,118,FALSE)-VLOOKUP($A70,'Import Peak Change'!$A$106:DN$202,118,FALSE)),0,(VLOOKUP($A70,'Import Peak'!$A$3:DN$99,118,FALSE)-VLOOKUP($A70,'Import Peak Change'!$A$106:DN$202,118,FALSE)))</f>
        <v>0</v>
      </c>
      <c r="DO70" s="6">
        <f>IF(ISERROR(VLOOKUP($A70,'Import Peak'!$A$3:DO$99,119,FALSE)-VLOOKUP($A70,'Import Peak Change'!$A$106:DO$202,119,FALSE)),0,(VLOOKUP($A70,'Import Peak'!$A$3:DO$99,119,FALSE)-VLOOKUP($A70,'Import Peak Change'!$A$106:DO$202,119,FALSE)))</f>
        <v>0</v>
      </c>
      <c r="DP70" s="6">
        <f>IF(ISERROR(VLOOKUP($A70,'Import Peak'!$A$3:DP$99,120,FALSE)-VLOOKUP($A70,'Import Peak Change'!$A$106:DP$202,120,FALSE)),0,(VLOOKUP($A70,'Import Peak'!$A$3:DP$99,120,FALSE)-VLOOKUP($A70,'Import Peak Change'!$A$106:DP$202,120,FALSE)))</f>
        <v>0</v>
      </c>
      <c r="DQ70" s="6">
        <f>IF(ISERROR(VLOOKUP($A70,'Import Peak'!$A$3:DQ$99,121,FALSE)-VLOOKUP($A70,'Import Peak Change'!$A$106:DQ$202,121,FALSE)),0,(VLOOKUP($A70,'Import Peak'!$A$3:DQ$99,121,FALSE)-VLOOKUP($A70,'Import Peak Change'!$A$106:DQ$202,121,FALSE)))</f>
        <v>0</v>
      </c>
      <c r="DR70" s="6">
        <f>IF(ISERROR(VLOOKUP($A70,'Import Peak'!$A$3:DR$99,122,FALSE)-VLOOKUP($A70,'Import Peak Change'!$A$106:DR$202,122,FALSE)),0,(VLOOKUP($A70,'Import Peak'!$A$3:DR$99,122,FALSE)-VLOOKUP($A70,'Import Peak Change'!$A$106:DR$202,122,FALSE)))</f>
        <v>0</v>
      </c>
      <c r="DS70" s="6">
        <f>IF(ISERROR(VLOOKUP($A70,'Import Peak'!$A$3:DS$99,123,FALSE)-VLOOKUP($A70,'Import Peak Change'!$A$106:DS$202,123,FALSE)),0,(VLOOKUP($A70,'Import Peak'!$A$3:DS$99,123,FALSE)-VLOOKUP($A70,'Import Peak Change'!$A$106:DS$202,123,FALSE)))</f>
        <v>0</v>
      </c>
      <c r="DT70" s="6">
        <f>IF(ISERROR(VLOOKUP($A70,'Import Peak'!$A$3:DT$99,124,FALSE)-VLOOKUP($A70,'Import Peak Change'!$A$106:DT$202,124,FALSE)),0,(VLOOKUP($A70,'Import Peak'!$A$3:DT$99,124,FALSE)-VLOOKUP($A70,'Import Peak Change'!$A$106:DT$202,124,FALSE)))</f>
        <v>0</v>
      </c>
      <c r="DU70" s="6">
        <f>IF(ISERROR(VLOOKUP($A70,'Import Peak'!$A$3:DU$99,125,FALSE)-VLOOKUP($A70,'Import Peak Change'!$A$106:DU$202,125,FALSE)),0,(VLOOKUP($A70,'Import Peak'!$A$3:DU$99,125,FALSE)-VLOOKUP($A70,'Import Peak Change'!$A$106:DU$202,125,FALSE)))</f>
        <v>0</v>
      </c>
      <c r="DV70" s="6">
        <f>IF(ISERROR(VLOOKUP($A70,'Import Peak'!$A$3:DV$99,126,FALSE)-VLOOKUP($A70,'Import Peak Change'!$A$106:DV$202,126,FALSE)),0,(VLOOKUP($A70,'Import Peak'!$A$3:DV$99,126,FALSE)-VLOOKUP($A70,'Import Peak Change'!$A$106:DV$202,126,FALSE)))</f>
        <v>0</v>
      </c>
      <c r="DW70" s="6">
        <f>IF(ISERROR(VLOOKUP($A70,'Import Peak'!$A$3:DW$99,127,FALSE)-VLOOKUP($A70,'Import Peak Change'!$A$106:DW$202,127,FALSE)),0,(VLOOKUP($A70,'Import Peak'!$A$3:DW$99,127,FALSE)-VLOOKUP($A70,'Import Peak Change'!$A$106:DW$202,127,FALSE)))</f>
        <v>0</v>
      </c>
      <c r="DX70" s="6">
        <f>IF(ISERROR(VLOOKUP($A70,'Import Peak'!$A$3:DX$99,128,FALSE)-VLOOKUP($A70,'Import Peak Change'!$A$106:DX$202,128,FALSE)),0,(VLOOKUP($A70,'Import Peak'!$A$3:DX$99,128,FALSE)-VLOOKUP($A70,'Import Peak Change'!$A$106:DX$202,128,FALSE)))</f>
        <v>0</v>
      </c>
      <c r="DY70" s="6">
        <f>IF(ISERROR(VLOOKUP($A70,'Import Peak'!$A$3:DY$99,129,FALSE)-VLOOKUP($A70,'Import Peak Change'!$A$106:DY$202,129,FALSE)),0,(VLOOKUP($A70,'Import Peak'!$A$3:DY$99,129,FALSE)-VLOOKUP($A70,'Import Peak Change'!$A$106:DY$202,129,FALSE)))</f>
        <v>0</v>
      </c>
      <c r="DZ70" s="6">
        <f>IF(ISERROR(VLOOKUP($A70,'Import Peak'!$A$3:DZ$99,130,FALSE)-VLOOKUP($A70,'Import Peak Change'!$A$106:DZ$202,130,FALSE)),0,(VLOOKUP($A70,'Import Peak'!$A$3:DZ$99,130,FALSE)-VLOOKUP($A70,'Import Peak Change'!$A$106:DZ$202,130,FALSE)))</f>
        <v>0</v>
      </c>
      <c r="EA70" s="6">
        <f>IF(ISERROR(VLOOKUP($A70,'Import Peak'!$A$3:EA$99,131,FALSE)-VLOOKUP($A70,'Import Peak Change'!$A$106:EA$202,131,FALSE)),0,(VLOOKUP($A70,'Import Peak'!$A$3:EA$99,131,FALSE)-VLOOKUP($A70,'Import Peak Change'!$A$106:EA$202,131,FALSE)))</f>
        <v>0</v>
      </c>
      <c r="EB70" s="6">
        <f>IF(ISERROR(VLOOKUP($A70,'Import Peak'!$A$3:EB$99,132,FALSE)-VLOOKUP($A70,'Import Peak Change'!$A$106:EB$202,132,FALSE)),0,(VLOOKUP($A70,'Import Peak'!$A$3:EB$99,132,FALSE)-VLOOKUP($A70,'Import Peak Change'!$A$106:EB$202,132,FALSE)))</f>
        <v>0</v>
      </c>
      <c r="EC70" s="6">
        <f>IF(ISERROR(VLOOKUP($A70,'Import Peak'!$A$3:EC$99,133,FALSE)-VLOOKUP($A70,'Import Peak Change'!$A$106:EC$202,133,FALSE)),0,(VLOOKUP($A70,'Import Peak'!$A$3:EC$99,133,FALSE)-VLOOKUP($A70,'Import Peak Change'!$A$106:EC$202,133,FALSE)))</f>
        <v>0</v>
      </c>
      <c r="ED70" s="6">
        <f>IF(ISERROR(VLOOKUP($A70,'Import Peak'!$A$3:ED$99,134,FALSE)-VLOOKUP($A70,'Import Peak Change'!$A$106:ED$202,134,FALSE)),0,(VLOOKUP($A70,'Import Peak'!$A$3:ED$99,134,FALSE)-VLOOKUP($A70,'Import Peak Change'!$A$106:ED$202,134,FALSE)))</f>
        <v>0</v>
      </c>
      <c r="EE70" s="6">
        <f>IF(ISERROR(VLOOKUP($A70,'Import Peak'!$A$3:EE$99,135,FALSE)-VLOOKUP($A70,'Import Peak Change'!$A$106:EE$202,135,FALSE)),0,(VLOOKUP($A70,'Import Peak'!$A$3:EE$99,135,FALSE)-VLOOKUP($A70,'Import Peak Change'!$A$106:EE$202,135,FALSE)))</f>
        <v>0</v>
      </c>
      <c r="EF70" s="6">
        <f>IF(ISERROR(VLOOKUP($A70,'Import Peak'!$A$3:EF$99,136,FALSE)-VLOOKUP($A70,'Import Peak Change'!$A$106:EF$202,136,FALSE)),0,(VLOOKUP($A70,'Import Peak'!$A$3:EF$99,136,FALSE)-VLOOKUP($A70,'Import Peak Change'!$A$106:EF$202,136,FALSE)))</f>
        <v>0</v>
      </c>
      <c r="EG70" s="6">
        <f>IF(ISERROR(VLOOKUP($A70,'Import Peak'!$A$3:EG$99,137,FALSE)-VLOOKUP($A70,'Import Peak Change'!$A$106:EG$202,137,FALSE)),0,(VLOOKUP($A70,'Import Peak'!$A$3:EG$99,137,FALSE)-VLOOKUP($A70,'Import Peak Change'!$A$106:EG$202,137,FALSE)))</f>
        <v>0</v>
      </c>
      <c r="EH70" s="6">
        <f>IF(ISERROR(VLOOKUP($A70,'Import Peak'!$A$3:EH$99,138,FALSE)-VLOOKUP($A70,'Import Peak Change'!$A$106:EH$202,138,FALSE)),0,(VLOOKUP($A70,'Import Peak'!$A$3:EH$99,138,FALSE)-VLOOKUP($A70,'Import Peak Change'!$A$106:EH$202,138,FALSE)))</f>
        <v>0</v>
      </c>
      <c r="EI70" s="6">
        <f>IF(ISERROR(VLOOKUP($A70,'Import Peak'!$A$3:EI$99,139,FALSE)-VLOOKUP($A70,'Import Peak Change'!$A$106:EI$202,139,FALSE)),0,(VLOOKUP($A70,'Import Peak'!$A$3:EI$99,139,FALSE)-VLOOKUP($A70,'Import Peak Change'!$A$106:EI$202,139,FALSE)))</f>
        <v>0</v>
      </c>
      <c r="EJ70" s="6">
        <f>IF(ISERROR(VLOOKUP($A70,'Import Peak'!$A$3:EJ$99,140,FALSE)-VLOOKUP($A70,'Import Peak Change'!$A$106:EJ$202,140,FALSE)),0,(VLOOKUP($A70,'Import Peak'!$A$3:EJ$99,140,FALSE)-VLOOKUP($A70,'Import Peak Change'!$A$106:EJ$202,140,FALSE)))</f>
        <v>0</v>
      </c>
      <c r="EK70" s="6">
        <f>IF(ISERROR(VLOOKUP($A70,'Import Peak'!$A$3:EK$99,141,FALSE)-VLOOKUP($A70,'Import Peak Change'!$A$106:EK$202,141,FALSE)),0,(VLOOKUP($A70,'Import Peak'!$A$3:EK$99,141,FALSE)-VLOOKUP($A70,'Import Peak Change'!$A$106:EK$202,141,FALSE)))</f>
        <v>0</v>
      </c>
      <c r="EL70" s="6">
        <f>IF(ISERROR(VLOOKUP($A70,'Import Peak'!$A$3:EL$99,142,FALSE)-VLOOKUP($A70,'Import Peak Change'!$A$106:EL$202,142,FALSE)),0,(VLOOKUP($A70,'Import Peak'!$A$3:EL$99,142,FALSE)-VLOOKUP($A70,'Import Peak Change'!$A$106:EL$202,142,FALSE)))</f>
        <v>0</v>
      </c>
      <c r="EM70" s="6">
        <f>IF(ISERROR(VLOOKUP($A70,'Import Peak'!$A$3:EM$99,143,FALSE)-VLOOKUP($A70,'Import Peak Change'!$A$106:EM$202,143,FALSE)),0,(VLOOKUP($A70,'Import Peak'!$A$3:EM$99,143,FALSE)-VLOOKUP($A70,'Import Peak Change'!$A$106:EM$202,143,FALSE)))</f>
        <v>0</v>
      </c>
      <c r="EN70" s="6">
        <f>IF(ISERROR(VLOOKUP($A70,'Import Peak'!$A$3:EN$99,144,FALSE)-VLOOKUP($A70,'Import Peak Change'!$A$106:EN$202,144,FALSE)),0,(VLOOKUP($A70,'Import Peak'!$A$3:EN$99,144,FALSE)-VLOOKUP($A70,'Import Peak Change'!$A$106:EN$202,144,FALSE)))</f>
        <v>0</v>
      </c>
      <c r="EO70" s="6">
        <f>IF(ISERROR(VLOOKUP($A70,'Import Peak'!$A$3:EO$99,145,FALSE)-VLOOKUP($A70,'Import Peak Change'!$A$106:EO$202,145,FALSE)),0,(VLOOKUP($A70,'Import Peak'!$A$3:EO$99,145,FALSE)-VLOOKUP($A70,'Import Peak Change'!$A$106:EO$202,145,FALSE)))</f>
        <v>0</v>
      </c>
      <c r="EP70" s="6">
        <f>IF(ISERROR(VLOOKUP($A70,'Import Peak'!$A$3:EP$99,146,FALSE)-VLOOKUP($A70,'Import Peak Change'!$A$106:EP$202,146,FALSE)),0,(VLOOKUP($A70,'Import Peak'!$A$3:EP$99,146,FALSE)-VLOOKUP($A70,'Import Peak Change'!$A$106:EP$202,146,FALSE)))</f>
        <v>0</v>
      </c>
      <c r="EQ70" s="6">
        <f>IF(ISERROR(VLOOKUP($A70,'Import Peak'!$A$3:EQ$99,147,FALSE)-VLOOKUP($A70,'Import Peak Change'!$A$106:EQ$202,147,FALSE)),0,(VLOOKUP($A70,'Import Peak'!$A$3:EQ$99,147,FALSE)-VLOOKUP($A70,'Import Peak Change'!$A$106:EQ$202,147,FALSE)))</f>
        <v>0</v>
      </c>
      <c r="ER70" s="6">
        <f>IF(ISERROR(VLOOKUP($A70,'Import Peak'!$A$3:ER$99,148,FALSE)-VLOOKUP($A70,'Import Peak Change'!$A$106:ER$202,148,FALSE)),0,(VLOOKUP($A70,'Import Peak'!$A$3:ER$99,148,FALSE)-VLOOKUP($A70,'Import Peak Change'!$A$106:ER$202,148,FALSE)))</f>
        <v>0</v>
      </c>
      <c r="ES70" s="6">
        <f>IF(ISERROR(VLOOKUP($A70,'Import Peak'!$A$3:ES$99,149,FALSE)-VLOOKUP($A70,'Import Peak Change'!$A$106:ES$202,149,FALSE)),0,(VLOOKUP($A70,'Import Peak'!$A$3:ES$99,149,FALSE)-VLOOKUP($A70,'Import Peak Change'!$A$106:ES$202,149,FALSE)))</f>
        <v>0</v>
      </c>
      <c r="ET70" s="6">
        <f>IF(ISERROR(VLOOKUP($A70,'Import Peak'!$A$3:ET$99,150,FALSE)-VLOOKUP($A70,'Import Peak Change'!$A$106:ET$202,150,FALSE)),0,(VLOOKUP($A70,'Import Peak'!$A$3:ET$99,150,FALSE)-VLOOKUP($A70,'Import Peak Change'!$A$106:ET$202,150,FALSE)))</f>
        <v>0</v>
      </c>
      <c r="EU70" s="6">
        <f>IF(ISERROR(VLOOKUP($A70,'Import Peak'!$A$3:EU$99,151,FALSE)-VLOOKUP($A70,'Import Peak Change'!$A$106:EU$202,151,FALSE)),0,(VLOOKUP($A70,'Import Peak'!$A$3:EU$99,151,FALSE)-VLOOKUP($A70,'Import Peak Change'!$A$106:EU$202,151,FALSE)))</f>
        <v>0</v>
      </c>
      <c r="EV70" s="6">
        <f>IF(ISERROR(VLOOKUP($A70,'Import Peak'!$A$3:EV$99,152,FALSE)-VLOOKUP($A70,'Import Peak Change'!$A$106:EV$202,152,FALSE)),0,(VLOOKUP($A70,'Import Peak'!$A$3:EV$99,152,FALSE)-VLOOKUP($A70,'Import Peak Change'!$A$106:EV$202,152,FALSE)))</f>
        <v>0</v>
      </c>
      <c r="EW70" s="6">
        <f>IF(ISERROR(VLOOKUP($A70,'Import Peak'!$A$3:EW$99,153,FALSE)-VLOOKUP($A70,'Import Peak Change'!$A$106:EW$202,153,FALSE)),0,(VLOOKUP($A70,'Import Peak'!$A$3:EW$99,153,FALSE)-VLOOKUP($A70,'Import Peak Change'!$A$106:EW$202,153,FALSE)))</f>
        <v>0</v>
      </c>
      <c r="EX70" s="6">
        <f>IF(ISERROR(VLOOKUP($A70,'Import Peak'!$A$3:EX$99,154,FALSE)-VLOOKUP($A70,'Import Peak Change'!$A$106:EX$202,154,FALSE)),0,(VLOOKUP($A70,'Import Peak'!$A$3:EX$99,154,FALSE)-VLOOKUP($A70,'Import Peak Change'!$A$106:EX$202,154,FALSE)))</f>
        <v>0</v>
      </c>
      <c r="EY70" s="6">
        <f>IF(ISERROR(VLOOKUP($A70,'Import Peak'!$A$3:EY$99,155,FALSE)-VLOOKUP($A70,'Import Peak Change'!$A$106:EY$202,155,FALSE)),0,(VLOOKUP($A70,'Import Peak'!$A$3:EY$99,155,FALSE)-VLOOKUP($A70,'Import Peak Change'!$A$106:EY$202,155,FALSE)))</f>
        <v>0</v>
      </c>
      <c r="EZ70" s="6">
        <f>IF(ISERROR(VLOOKUP($A70,'Import Peak'!$A$3:EZ$99,156,FALSE)-VLOOKUP($A70,'Import Peak Change'!$A$106:EZ$202,156,FALSE)),0,(VLOOKUP($A70,'Import Peak'!$A$3:EZ$99,156,FALSE)-VLOOKUP($A70,'Import Peak Change'!$A$106:EZ$202,156,FALSE)))</f>
        <v>0</v>
      </c>
      <c r="FA70" s="6">
        <f>IF(ISERROR(VLOOKUP($A70,'Import Peak'!$A$3:FA$99,157,FALSE)-VLOOKUP($A70,'Import Peak Change'!$A$106:FA$202,157,FALSE)),0,(VLOOKUP($A70,'Import Peak'!$A$3:FA$99,157,FALSE)-VLOOKUP($A70,'Import Peak Change'!$A$106:FA$202,157,FALSE)))</f>
        <v>0</v>
      </c>
      <c r="FB70" s="6">
        <f>IF(ISERROR(VLOOKUP($A70,'Import Peak'!$A$3:FB$99,158,FALSE)-VLOOKUP($A70,'Import Peak Change'!$A$106:FB$202,158,FALSE)),0,(VLOOKUP($A70,'Import Peak'!$A$3:FB$99,158,FALSE)-VLOOKUP($A70,'Import Peak Change'!$A$106:FB$202,158,FALSE)))</f>
        <v>0</v>
      </c>
      <c r="FC70" s="6">
        <f>IF(ISERROR(VLOOKUP($A70,'Import Peak'!$A$3:FC$99,159,FALSE)-VLOOKUP($A70,'Import Peak Change'!$A$106:FC$202,159,FALSE)),0,(VLOOKUP($A70,'Import Peak'!$A$3:FC$99,159,FALSE)-VLOOKUP($A70,'Import Peak Change'!$A$106:FC$202,159,FALSE)))</f>
        <v>0</v>
      </c>
      <c r="FD70" s="6">
        <f>IF(ISERROR(VLOOKUP($A70,'Import Peak'!$A$3:FD$99,160,FALSE)-VLOOKUP($A70,'Import Peak Change'!$A$106:FD$202,160,FALSE)),0,(VLOOKUP($A70,'Import Peak'!$A$3:FD$99,160,FALSE)-VLOOKUP($A70,'Import Peak Change'!$A$106:FD$202,160,FALSE)))</f>
        <v>0</v>
      </c>
      <c r="FE70" s="6">
        <f>IF(ISERROR(VLOOKUP($A70,'Import Peak'!$A$3:FE$99,161,FALSE)-VLOOKUP($A70,'Import Peak Change'!$A$106:FE$202,161,FALSE)),0,(VLOOKUP($A70,'Import Peak'!$A$3:FE$99,161,FALSE)-VLOOKUP($A70,'Import Peak Change'!$A$106:FE$202,161,FALSE)))</f>
        <v>0</v>
      </c>
      <c r="FF70" s="6">
        <f>IF(ISERROR(VLOOKUP($A70,'Import Peak'!$A$3:FF$99,162,FALSE)-VLOOKUP($A70,'Import Peak Change'!$A$106:FF$202,162,FALSE)),0,(VLOOKUP($A70,'Import Peak'!$A$3:FF$99,162,FALSE)-VLOOKUP($A70,'Import Peak Change'!$A$106:FF$202,162,FALSE)))</f>
        <v>0</v>
      </c>
      <c r="FG70" s="6">
        <f>IF(ISERROR(VLOOKUP($A70,'Import Peak'!$A$3:FG$99,163,FALSE)-VLOOKUP($A70,'Import Peak Change'!$A$106:FG$202,163,FALSE)),0,(VLOOKUP($A70,'Import Peak'!$A$3:FG$99,163,FALSE)-VLOOKUP($A70,'Import Peak Change'!$A$106:FG$202,163,FALSE)))</f>
        <v>0</v>
      </c>
      <c r="FH70" s="6">
        <f>IF(ISERROR(VLOOKUP($A70,'Import Peak'!$A$3:FH$99,164,FALSE)-VLOOKUP($A70,'Import Peak Change'!$A$106:FH$202,164,FALSE)),0,(VLOOKUP($A70,'Import Peak'!$A$3:FH$99,164,FALSE)-VLOOKUP($A70,'Import Peak Change'!$A$106:FH$202,164,FALSE)))</f>
        <v>0</v>
      </c>
      <c r="FI70" s="6">
        <f>IF(ISERROR(VLOOKUP($A70,'Import Peak'!$A$3:FI$99,165,FALSE)-VLOOKUP($A70,'Import Peak Change'!$A$106:FI$202,165,FALSE)),0,(VLOOKUP($A70,'Import Peak'!$A$3:FI$99,165,FALSE)-VLOOKUP($A70,'Import Peak Change'!$A$106:FI$202,165,FALSE)))</f>
        <v>0</v>
      </c>
      <c r="FJ70" s="6">
        <f>IF(ISERROR(VLOOKUP($A70,'Import Peak'!$A$3:FJ$99,166,FALSE)-VLOOKUP($A70,'Import Peak Change'!$A$106:FJ$202,166,FALSE)),0,(VLOOKUP($A70,'Import Peak'!$A$3:FJ$99,166,FALSE)-VLOOKUP($A70,'Import Peak Change'!$A$106:FJ$202,166,FALSE)))</f>
        <v>0</v>
      </c>
      <c r="FK70" s="6">
        <f>IF(ISERROR(VLOOKUP($A70,'Import Peak'!$A$3:FK$99,167,FALSE)-VLOOKUP($A70,'Import Peak Change'!$A$106:FK$202,167,FALSE)),0,(VLOOKUP($A70,'Import Peak'!$A$3:FK$99,167,FALSE)-VLOOKUP($A70,'Import Peak Change'!$A$106:FK$202,167,FALSE)))</f>
        <v>0</v>
      </c>
      <c r="FL70" s="6">
        <f>IF(ISERROR(VLOOKUP($A70,'Import Peak'!$A$3:FL$99,168,FALSE)-VLOOKUP($A70,'Import Peak Change'!$A$106:FL$202,168,FALSE)),0,(VLOOKUP($A70,'Import Peak'!$A$3:FL$99,168,FALSE)-VLOOKUP($A70,'Import Peak Change'!$A$106:FL$202,168,FALSE)))</f>
        <v>0</v>
      </c>
      <c r="FM70" s="6">
        <f>IF(ISERROR(VLOOKUP($A70,'Import Peak'!$A$3:FM$99,169,FALSE)-VLOOKUP($A70,'Import Peak Change'!$A$106:FM$202,169,FALSE)),0,(VLOOKUP($A70,'Import Peak'!$A$3:FM$99,169,FALSE)-VLOOKUP($A70,'Import Peak Change'!$A$106:FM$202,169,FALSE)))</f>
        <v>0</v>
      </c>
      <c r="FN70" s="6">
        <f>IF(ISERROR(VLOOKUP($A70,'Import Peak'!$A$3:FN$99,170,FALSE)-VLOOKUP($A70,'Import Peak Change'!$A$106:FN$202,170,FALSE)),0,(VLOOKUP($A70,'Import Peak'!$A$3:FN$99,170,FALSE)-VLOOKUP($A70,'Import Peak Change'!$A$106:FN$202,170,FALSE)))</f>
        <v>0</v>
      </c>
      <c r="FO70" s="6">
        <f>IF(ISERROR(VLOOKUP($A70,'Import Peak'!$A$3:FO$99,171,FALSE)-VLOOKUP($A70,'Import Peak Change'!$A$106:FO$202,171,FALSE)),0,(VLOOKUP($A70,'Import Peak'!$A$3:FO$99,171,FALSE)-VLOOKUP($A70,'Import Peak Change'!$A$106:FO$202,171,FALSE)))</f>
        <v>0</v>
      </c>
      <c r="FP70" s="6">
        <f>IF(ISERROR(VLOOKUP($A70,'Import Peak'!$A$3:FP$99,172,FALSE)-VLOOKUP($A70,'Import Peak Change'!$A$106:FP$202,172,FALSE)),0,(VLOOKUP($A70,'Import Peak'!$A$3:FP$99,172,FALSE)-VLOOKUP($A70,'Import Peak Change'!$A$106:FP$202,172,FALSE)))</f>
        <v>0</v>
      </c>
      <c r="FQ70" s="6">
        <f>IF(ISERROR(VLOOKUP($A70,'Import Peak'!$A$3:FQ$99,173,FALSE)-VLOOKUP($A70,'Import Peak Change'!$A$106:FQ$202,173,FALSE)),0,(VLOOKUP($A70,'Import Peak'!$A$3:FQ$99,173,FALSE)-VLOOKUP($A70,'Import Peak Change'!$A$106:FQ$202,173,FALSE)))</f>
        <v>0</v>
      </c>
      <c r="FR70" s="6">
        <f>IF(ISERROR(VLOOKUP($A70,'Import Peak'!$A$3:FR$99,174,FALSE)-VLOOKUP($A70,'Import Peak Change'!$A$106:FR$202,174,FALSE)),0,(VLOOKUP($A70,'Import Peak'!$A$3:FR$99,174,FALSE)-VLOOKUP($A70,'Import Peak Change'!$A$106:FR$202,174,FALSE)))</f>
        <v>0</v>
      </c>
      <c r="FS70" s="6">
        <f>IF(ISERROR(VLOOKUP($A70,'Import Peak'!$A$3:FS$99,175,FALSE)-VLOOKUP($A70,'Import Peak Change'!$A$106:FS$202,175,FALSE)),0,(VLOOKUP($A70,'Import Peak'!$A$3:FS$99,175,FALSE)-VLOOKUP($A70,'Import Peak Change'!$A$106:FS$202,175,FALSE)))</f>
        <v>0</v>
      </c>
      <c r="FT70" s="6">
        <f>IF(ISERROR(VLOOKUP($A70,'Import Peak'!$A$3:FT$99,176,FALSE)-VLOOKUP($A70,'Import Peak Change'!$A$106:FT$202,176,FALSE)),0,(VLOOKUP($A70,'Import Peak'!$A$3:FT$99,176,FALSE)-VLOOKUP($A70,'Import Peak Change'!$A$106:FT$202,176,FALSE)))</f>
        <v>0</v>
      </c>
      <c r="FU70" s="6">
        <f>IF(ISERROR(VLOOKUP($A70,'Import Peak'!$A$3:FU$99,177,FALSE)-VLOOKUP($A70,'Import Peak Change'!$A$106:FU$202,177,FALSE)),0,(VLOOKUP($A70,'Import Peak'!$A$3:FU$99,177,FALSE)-VLOOKUP($A70,'Import Peak Change'!$A$106:FU$202,177,FALSE)))</f>
        <v>0</v>
      </c>
      <c r="FV70" s="6">
        <f>IF(ISERROR(VLOOKUP($A70,'Import Peak'!$A$3:FV$99,178,FALSE)-VLOOKUP($A70,'Import Peak Change'!$A$106:FV$202,178,FALSE)),0,(VLOOKUP($A70,'Import Peak'!$A$3:FV$99,178,FALSE)-VLOOKUP($A70,'Import Peak Change'!$A$106:FV$202,178,FALSE)))</f>
        <v>0</v>
      </c>
      <c r="FW70" s="6">
        <f>IF(ISERROR(VLOOKUP($A70,'Import Peak'!$A$3:FW$99,179,FALSE)-VLOOKUP($A70,'Import Peak Change'!$A$106:FW$202,179,FALSE)),0,(VLOOKUP($A70,'Import Peak'!$A$3:FW$99,179,FALSE)-VLOOKUP($A70,'Import Peak Change'!$A$106:FW$202,179,FALSE)))</f>
        <v>0</v>
      </c>
      <c r="FX70" s="6">
        <f>IF(ISERROR(VLOOKUP($A70,'Import Peak'!$A$3:FX$99,180,FALSE)-VLOOKUP($A70,'Import Peak Change'!$A$106:FX$202,180,FALSE)),0,(VLOOKUP($A70,'Import Peak'!$A$3:FX$99,180,FALSE)-VLOOKUP($A70,'Import Peak Change'!$A$106:FX$202,180,FALSE)))</f>
        <v>0</v>
      </c>
      <c r="FY70" s="6">
        <f>IF(ISERROR(VLOOKUP($A70,'Import Peak'!$A$3:FY$99,181,FALSE)-VLOOKUP($A70,'Import Peak Change'!$A$106:FY$202,181,FALSE)),0,(VLOOKUP($A70,'Import Peak'!$A$3:FY$99,181,FALSE)-VLOOKUP($A70,'Import Peak Change'!$A$106:FY$202,181,FALSE)))</f>
        <v>0</v>
      </c>
      <c r="FZ70" s="6">
        <f>IF(ISERROR(VLOOKUP($A70,'Import Peak'!$A$3:FZ$99,182,FALSE)-VLOOKUP($A70,'Import Peak Change'!$A$106:FZ$202,182,FALSE)),0,(VLOOKUP($A70,'Import Peak'!$A$3:FZ$99,182,FALSE)-VLOOKUP($A70,'Import Peak Change'!$A$106:FZ$202,182,FALSE)))</f>
        <v>0</v>
      </c>
      <c r="GA70" s="6">
        <f>IF(ISERROR(VLOOKUP($A70,'Import Peak'!$A$3:GA$99,183,FALSE)-VLOOKUP($A70,'Import Peak Change'!$A$106:GA$202,183,FALSE)),0,(VLOOKUP($A70,'Import Peak'!$A$3:GA$99,183,FALSE)-VLOOKUP($A70,'Import Peak Change'!$A$106:GA$202,183,FALSE)))</f>
        <v>0</v>
      </c>
      <c r="GB70" s="6">
        <f>IF(ISERROR(VLOOKUP($A70,'Import Peak'!$A$3:GB$99,184,FALSE)-VLOOKUP($A70,'Import Peak Change'!$A$106:GB$202,184,FALSE)),0,(VLOOKUP($A70,'Import Peak'!$A$3:GB$99,184,FALSE)-VLOOKUP($A70,'Import Peak Change'!$A$106:GB$202,184,FALSE)))</f>
        <v>0</v>
      </c>
      <c r="GC70" s="6">
        <f>IF(ISERROR(VLOOKUP($A70,'Import Peak'!$A$3:GC$99,185,FALSE)-VLOOKUP($A70,'Import Peak Change'!$A$106:GC$202,185,FALSE)),0,(VLOOKUP($A70,'Import Peak'!$A$3:GC$99,185,FALSE)-VLOOKUP($A70,'Import Peak Change'!$A$106:GC$202,185,FALSE)))</f>
        <v>0</v>
      </c>
      <c r="GD70" s="6">
        <f>IF(ISERROR(VLOOKUP($A70,'Import Peak'!$A$3:GD$99,186,FALSE)-VLOOKUP($A70,'Import Peak Change'!$A$106:GD$202,186,FALSE)),0,(VLOOKUP($A70,'Import Peak'!$A$3:GD$99,186,FALSE)-VLOOKUP($A70,'Import Peak Change'!$A$106:GD$202,186,FALSE)))</f>
        <v>0</v>
      </c>
      <c r="GE70" s="6">
        <f>IF(ISERROR(VLOOKUP($A70,'Import Peak'!$A$3:GE$99,187,FALSE)-VLOOKUP($A70,'Import Peak Change'!$A$106:GE$202,187,FALSE)),0,(VLOOKUP($A70,'Import Peak'!$A$3:GE$99,187,FALSE)-VLOOKUP($A70,'Import Peak Change'!$A$106:GE$202,187,FALSE)))</f>
        <v>0</v>
      </c>
      <c r="GF70" s="6">
        <f>IF(ISERROR(VLOOKUP($A70,'Import Peak'!$A$3:GF$99,188,FALSE)-VLOOKUP($A70,'Import Peak Change'!$A$106:GF$202,188,FALSE)),0,(VLOOKUP($A70,'Import Peak'!$A$3:GF$99,188,FALSE)-VLOOKUP($A70,'Import Peak Change'!$A$106:GF$202,188,FALSE)))</f>
        <v>0</v>
      </c>
      <c r="GG70" s="6">
        <f>IF(ISERROR(VLOOKUP($A70,'Import Peak'!$A$3:GG$99,189,FALSE)-VLOOKUP($A70,'Import Peak Change'!$A$106:GG$202,189,FALSE)),0,(VLOOKUP($A70,'Import Peak'!$A$3:GG$99,189,FALSE)-VLOOKUP($A70,'Import Peak Change'!$A$106:GG$202,189,FALSE)))</f>
        <v>0</v>
      </c>
      <c r="GH70" s="6">
        <f>IF(ISERROR(VLOOKUP($A70,'Import Peak'!$A$3:GH$99,190,FALSE)-VLOOKUP($A70,'Import Peak Change'!$A$106:GH$202,190,FALSE)),0,(VLOOKUP($A70,'Import Peak'!$A$3:GH$99,190,FALSE)-VLOOKUP($A70,'Import Peak Change'!$A$106:GH$202,190,FALSE)))</f>
        <v>0</v>
      </c>
      <c r="GI70" s="6">
        <f>IF(ISERROR(VLOOKUP($A70,'Import Peak'!$A$3:GI$99,191,FALSE)-VLOOKUP($A70,'Import Peak Change'!$A$106:GI$202,191,FALSE)),0,(VLOOKUP($A70,'Import Peak'!$A$3:GI$99,191,FALSE)-VLOOKUP($A70,'Import Peak Change'!$A$106:GI$202,191,FALSE)))</f>
        <v>0</v>
      </c>
      <c r="GJ70" s="6">
        <f>IF(ISERROR(VLOOKUP($A70,'Import Peak'!$A$3:GJ$99,192,FALSE)-VLOOKUP($A70,'Import Peak Change'!$A$106:GJ$202,192,FALSE)),0,(VLOOKUP($A70,'Import Peak'!$A$3:GJ$99,192,FALSE)-VLOOKUP($A70,'Import Peak Change'!$A$106:GJ$202,192,FALSE)))</f>
        <v>0</v>
      </c>
      <c r="GK70" s="6">
        <f>IF(ISERROR(VLOOKUP($A70,'Import Peak'!$A$3:GK$99,193,FALSE)-VLOOKUP($A70,'Import Peak Change'!$A$106:GK$202,193,FALSE)),0,(VLOOKUP($A70,'Import Peak'!$A$3:GK$99,193,FALSE)-VLOOKUP($A70,'Import Peak Change'!$A$106:GK$202,193,FALSE)))</f>
        <v>0</v>
      </c>
      <c r="GL70" s="6">
        <f>IF(ISERROR(VLOOKUP($A70,'Import Peak'!$A$3:GL$99,194,FALSE)-VLOOKUP($A70,'Import Peak Change'!$A$106:GL$202,194,FALSE)),0,(VLOOKUP($A70,'Import Peak'!$A$3:GL$99,194,FALSE)-VLOOKUP($A70,'Import Peak Change'!$A$106:GL$202,194,FALSE)))</f>
        <v>0</v>
      </c>
      <c r="GM70" s="6">
        <f>IF(ISERROR(VLOOKUP($A70,'Import Peak'!$A$3:GM$99,195,FALSE)-VLOOKUP($A70,'Import Peak Change'!$A$106:GM$202,195,FALSE)),0,(VLOOKUP($A70,'Import Peak'!$A$3:GM$99,195,FALSE)-VLOOKUP($A70,'Import Peak Change'!$A$106:GM$202,195,FALSE)))</f>
        <v>0</v>
      </c>
      <c r="GN70" s="6">
        <f>IF(ISERROR(VLOOKUP($A70,'Import Peak'!$A$3:GN$99,196,FALSE)-VLOOKUP($A70,'Import Peak Change'!$A$106:GN$202,196,FALSE)),0,(VLOOKUP($A70,'Import Peak'!$A$3:GN$99,196,FALSE)-VLOOKUP($A70,'Import Peak Change'!$A$106:GN$202,196,FALSE)))</f>
        <v>0</v>
      </c>
      <c r="GO70" s="6">
        <f>IF(ISERROR(VLOOKUP($A70,'Import Peak'!$A$3:GO$99,197,FALSE)-VLOOKUP($A70,'Import Peak Change'!$A$106:GO$202,197,FALSE)),0,(VLOOKUP($A70,'Import Peak'!$A$3:GO$99,197,FALSE)-VLOOKUP($A70,'Import Peak Change'!$A$106:GO$202,197,FALSE)))</f>
        <v>0</v>
      </c>
      <c r="GP70" s="6">
        <f>IF(ISERROR(VLOOKUP($A70,'Import Peak'!$A$3:GP$99,198,FALSE)-VLOOKUP($A70,'Import Peak Change'!$A$106:GP$202,198,FALSE)),0,(VLOOKUP($A70,'Import Peak'!$A$3:GP$99,198,FALSE)-VLOOKUP($A70,'Import Peak Change'!$A$106:GP$202,198,FALSE)))</f>
        <v>0</v>
      </c>
      <c r="GQ70" s="6">
        <f>IF(ISERROR(VLOOKUP($A70,'Import Peak'!$A$3:GQ$99,199,FALSE)-VLOOKUP($A70,'Import Peak Change'!$A$106:GQ$202,199,FALSE)),0,(VLOOKUP($A70,'Import Peak'!$A$3:GQ$99,199,FALSE)-VLOOKUP($A70,'Import Peak Change'!$A$106:GQ$202,199,FALSE)))</f>
        <v>0</v>
      </c>
      <c r="GR70" s="6">
        <f>IF(ISERROR(VLOOKUP($A70,'Import Peak'!$A$3:GR$99,200,FALSE)-VLOOKUP($A70,'Import Peak Change'!$A$106:GR$202,200,FALSE)),0,(VLOOKUP($A70,'Import Peak'!$A$3:GR$99,200,FALSE)-VLOOKUP($A70,'Import Peak Change'!$A$106:GR$202,200,FALSE)))</f>
        <v>0</v>
      </c>
      <c r="GS70" s="6">
        <f>IF(ISERROR(VLOOKUP($A70,'Import Peak'!$A$3:GS$99,201,FALSE)-VLOOKUP($A70,'Import Peak Change'!$A$106:GS$202,201,FALSE)),0,(VLOOKUP($A70,'Import Peak'!$A$3:GS$99,201,FALSE)-VLOOKUP($A70,'Import Peak Change'!$A$106:GS$202,201,FALSE)))</f>
        <v>0</v>
      </c>
      <c r="GT70" s="6">
        <f>IF(ISERROR(VLOOKUP($A70,'Import Peak'!$A$3:GT$99,202,FALSE)-VLOOKUP($A70,'Import Peak Change'!$A$106:GT$202,202,FALSE)),0,(VLOOKUP($A70,'Import Peak'!$A$3:GT$99,202,FALSE)-VLOOKUP($A70,'Import Peak Change'!$A$106:GT$202,202,FALSE)))</f>
        <v>0</v>
      </c>
      <c r="GU70" s="6">
        <f>IF(ISERROR(VLOOKUP($A70,'Import Peak'!$A$3:GU$99,203,FALSE)-VLOOKUP($A70,'Import Peak Change'!$A$106:GU$202,203,FALSE)),0,(VLOOKUP($A70,'Import Peak'!$A$3:GU$99,203,FALSE)-VLOOKUP($A70,'Import Peak Change'!$A$106:GU$202,203,FALSE)))</f>
        <v>0</v>
      </c>
      <c r="GV70" s="6">
        <f>IF(ISERROR(VLOOKUP($A70,'Import Peak'!$A$3:GV$99,204,FALSE)-VLOOKUP($A70,'Import Peak Change'!$A$106:GV$202,204,FALSE)),0,(VLOOKUP($A70,'Import Peak'!$A$3:GV$99,204,FALSE)-VLOOKUP($A70,'Import Peak Change'!$A$106:GV$202,204,FALSE)))</f>
        <v>0</v>
      </c>
      <c r="GW70" s="6">
        <f>IF(ISERROR(VLOOKUP($A70,'Import Peak'!$A$3:GW$99,205,FALSE)-VLOOKUP($A70,'Import Peak Change'!$A$106:GW$202,205,FALSE)),0,(VLOOKUP($A70,'Import Peak'!$A$3:GW$99,205,FALSE)-VLOOKUP($A70,'Import Peak Change'!$A$106:GW$202,205,FALSE)))</f>
        <v>0</v>
      </c>
      <c r="GX70" s="6">
        <f>IF(ISERROR(VLOOKUP($A70,'Import Peak'!$A$3:GX$99,206,FALSE)-VLOOKUP($A70,'Import Peak Change'!$A$106:GX$202,206,FALSE)),0,(VLOOKUP($A70,'Import Peak'!$A$3:GX$99,206,FALSE)-VLOOKUP($A70,'Import Peak Change'!$A$106:GX$202,206,FALSE)))</f>
        <v>0</v>
      </c>
      <c r="GY70" s="6">
        <f>IF(ISERROR(VLOOKUP($A70,'Import Peak'!$A$3:GY$99,207,FALSE)-VLOOKUP($A70,'Import Peak Change'!$A$106:GY$202,207,FALSE)),0,(VLOOKUP($A70,'Import Peak'!$A$3:GY$99,207,FALSE)-VLOOKUP($A70,'Import Peak Change'!$A$106:GY$202,207,FALSE)))</f>
        <v>0</v>
      </c>
      <c r="GZ70" s="6">
        <f>IF(ISERROR(VLOOKUP($A70,'Import Peak'!$A$3:GZ$99,208,FALSE)-VLOOKUP($A70,'Import Peak Change'!$A$106:GZ$202,208,FALSE)),0,(VLOOKUP($A70,'Import Peak'!$A$3:GZ$99,208,FALSE)-VLOOKUP($A70,'Import Peak Change'!$A$106:GZ$202,208,FALSE)))</f>
        <v>0</v>
      </c>
      <c r="HA70" s="6">
        <f>IF(ISERROR(VLOOKUP($A70,'Import Peak'!$A$3:HA$99,209,FALSE)-VLOOKUP($A70,'Import Peak Change'!$A$106:HA$202,209,FALSE)),0,(VLOOKUP($A70,'Import Peak'!$A$3:HA$99,209,FALSE)-VLOOKUP($A70,'Import Peak Change'!$A$106:HA$202,209,FALSE)))</f>
        <v>0</v>
      </c>
      <c r="HB70" s="6">
        <f>IF(ISERROR(VLOOKUP($A70,'Import Peak'!$A$3:HB$99,210,FALSE)-VLOOKUP($A70,'Import Peak Change'!$A$106:HB$202,210,FALSE)),0,(VLOOKUP($A70,'Import Peak'!$A$3:HB$99,210,FALSE)-VLOOKUP($A70,'Import Peak Change'!$A$106:HB$202,210,FALSE)))</f>
        <v>0</v>
      </c>
      <c r="HC70" s="6">
        <f>IF(ISERROR(VLOOKUP($A70,'Import Peak'!$A$3:HC$99,211,FALSE)-VLOOKUP($A70,'Import Peak Change'!$A$106:HC$202,211,FALSE)),0,(VLOOKUP($A70,'Import Peak'!$A$3:HC$99,211,FALSE)-VLOOKUP($A70,'Import Peak Change'!$A$106:HC$202,211,FALSE)))</f>
        <v>0</v>
      </c>
      <c r="HD70" s="6">
        <f>IF(ISERROR(VLOOKUP($A70,'Import Peak'!$A$3:HD$99,212,FALSE)-VLOOKUP($A70,'Import Peak Change'!$A$106:HD$202,212,FALSE)),0,(VLOOKUP($A70,'Import Peak'!$A$3:HD$99,212,FALSE)-VLOOKUP($A70,'Import Peak Change'!$A$106:HD$202,212,FALSE)))</f>
        <v>0</v>
      </c>
      <c r="HE70" s="6">
        <f>IF(ISERROR(VLOOKUP($A70,'Import Peak'!$A$3:HE$99,213,FALSE)-VLOOKUP($A70,'Import Peak Change'!$A$106:HE$202,213,FALSE)),0,(VLOOKUP($A70,'Import Peak'!$A$3:HE$99,213,FALSE)-VLOOKUP($A70,'Import Peak Change'!$A$106:HE$202,213,FALSE)))</f>
        <v>0</v>
      </c>
      <c r="HF70" s="6">
        <f>IF(ISERROR(VLOOKUP($A70,'Import Peak'!$A$3:HF$99,214,FALSE)-VLOOKUP($A70,'Import Peak Change'!$A$106:HF$202,214,FALSE)),0,(VLOOKUP($A70,'Import Peak'!$A$3:HF$99,214,FALSE)-VLOOKUP($A70,'Import Peak Change'!$A$106:HF$202,214,FALSE)))</f>
        <v>0</v>
      </c>
      <c r="HG70" s="6">
        <f>IF(ISERROR(VLOOKUP($A70,'Import Peak'!$A$3:HG$99,215,FALSE)-VLOOKUP($A70,'Import Peak Change'!$A$106:HG$202,215,FALSE)),0,(VLOOKUP($A70,'Import Peak'!$A$3:HG$99,215,FALSE)-VLOOKUP($A70,'Import Peak Change'!$A$106:HG$202,215,FALSE)))</f>
        <v>0</v>
      </c>
      <c r="HH70" s="6">
        <f>IF(ISERROR(VLOOKUP($A70,'Import Peak'!$A$3:HH$99,216,FALSE)-VLOOKUP($A70,'Import Peak Change'!$A$106:HH$202,216,FALSE)),0,(VLOOKUP($A70,'Import Peak'!$A$3:HH$99,216,FALSE)-VLOOKUP($A70,'Import Peak Change'!$A$106:HH$202,216,FALSE)))</f>
        <v>0</v>
      </c>
      <c r="HI70" s="6">
        <f>IF(ISERROR(VLOOKUP($A70,'Import Peak'!$A$3:HI$99,217,FALSE)-VLOOKUP($A70,'Import Peak Change'!$A$106:HI$202,217,FALSE)),0,(VLOOKUP($A70,'Import Peak'!$A$3:HI$99,217,FALSE)-VLOOKUP($A70,'Import Peak Change'!$A$106:HI$202,217,FALSE)))</f>
        <v>0</v>
      </c>
      <c r="HJ70" s="6">
        <f>IF(ISERROR(VLOOKUP($A70,'Import Peak'!$A$3:HJ$99,218,FALSE)-VLOOKUP($A70,'Import Peak Change'!$A$106:HJ$202,218,FALSE)),0,(VLOOKUP($A70,'Import Peak'!$A$3:HJ$99,218,FALSE)-VLOOKUP($A70,'Import Peak Change'!$A$106:HJ$202,218,FALSE)))</f>
        <v>0</v>
      </c>
      <c r="HK70" s="6">
        <f>IF(ISERROR(VLOOKUP($A70,'Import Peak'!$A$3:HK$99,219,FALSE)-VLOOKUP($A70,'Import Peak Change'!$A$106:HK$202,219,FALSE)),0,(VLOOKUP($A70,'Import Peak'!$A$3:HK$99,219,FALSE)-VLOOKUP($A70,'Import Peak Change'!$A$106:HK$202,219,FALSE)))</f>
        <v>0</v>
      </c>
      <c r="HL70" s="6">
        <f>IF(ISERROR(VLOOKUP($A70,'Import Peak'!$A$3:HL$99,220,FALSE)-VLOOKUP($A70,'Import Peak Change'!$A$106:HL$202,220,FALSE)),0,(VLOOKUP($A70,'Import Peak'!$A$3:HL$99,220,FALSE)-VLOOKUP($A70,'Import Peak Change'!$A$106:HL$202,220,FALSE)))</f>
        <v>0</v>
      </c>
      <c r="HM70" s="6">
        <f>IF(ISERROR(VLOOKUP($A70,'Import Peak'!$A$3:HM$99,221,FALSE)-VLOOKUP($A70,'Import Peak Change'!$A$106:HM$202,221,FALSE)),0,(VLOOKUP($A70,'Import Peak'!$A$3:HM$99,221,FALSE)-VLOOKUP($A70,'Import Peak Change'!$A$106:HM$202,221,FALSE)))</f>
        <v>0</v>
      </c>
      <c r="HN70" s="6">
        <f>IF(ISERROR(VLOOKUP($A70,'Import Peak'!$A$3:HN$99,222,FALSE)-VLOOKUP($A70,'Import Peak Change'!$A$106:HN$202,222,FALSE)),0,(VLOOKUP($A70,'Import Peak'!$A$3:HN$99,222,FALSE)-VLOOKUP($A70,'Import Peak Change'!$A$106:HN$202,222,FALSE)))</f>
        <v>0</v>
      </c>
      <c r="HO70" s="6">
        <f>IF(ISERROR(VLOOKUP($A70,'Import Peak'!$A$3:HO$99,223,FALSE)-VLOOKUP($A70,'Import Peak Change'!$A$106:HO$202,223,FALSE)),0,(VLOOKUP($A70,'Import Peak'!$A$3:HO$99,223,FALSE)-VLOOKUP($A70,'Import Peak Change'!$A$106:HO$202,223,FALSE)))</f>
        <v>0</v>
      </c>
      <c r="HP70" s="6">
        <f>IF(ISERROR(VLOOKUP($A70,'Import Peak'!$A$3:HP$99,224,FALSE)-VLOOKUP($A70,'Import Peak Change'!$A$106:HP$202,224,FALSE)),0,(VLOOKUP($A70,'Import Peak'!$A$3:HP$99,224,FALSE)-VLOOKUP($A70,'Import Peak Change'!$A$106:HP$202,224,FALSE)))</f>
        <v>0</v>
      </c>
      <c r="HQ70" s="6">
        <f>IF(ISERROR(VLOOKUP($A70,'Import Peak'!$A$3:HQ$99,225,FALSE)-VLOOKUP($A70,'Import Peak Change'!$A$106:HQ$202,225,FALSE)),0,(VLOOKUP($A70,'Import Peak'!$A$3:HQ$99,225,FALSE)-VLOOKUP($A70,'Import Peak Change'!$A$106:HQ$202,225,FALSE)))</f>
        <v>0</v>
      </c>
      <c r="HR70" s="6">
        <f>IF(ISERROR(VLOOKUP($A70,'Import Peak'!$A$3:HR$99,226,FALSE)-VLOOKUP($A70,'Import Peak Change'!$A$106:HR$202,226,FALSE)),0,(VLOOKUP($A70,'Import Peak'!$A$3:HR$99,226,FALSE)-VLOOKUP($A70,'Import Peak Change'!$A$106:HR$202,226,FALSE)))</f>
        <v>0</v>
      </c>
      <c r="HS70" s="6">
        <f>IF(ISERROR(VLOOKUP($A70,'Import Peak'!$A$3:HS$99,227,FALSE)-VLOOKUP($A70,'Import Peak Change'!$A$106:HS$202,227,FALSE)),0,(VLOOKUP($A70,'Import Peak'!$A$3:HS$99,227,FALSE)-VLOOKUP($A70,'Import Peak Change'!$A$106:HS$202,227,FALSE)))</f>
        <v>0</v>
      </c>
      <c r="HT70" s="6">
        <f>IF(ISERROR(VLOOKUP($A70,'Import Peak'!$A$3:HT$99,228,FALSE)-VLOOKUP($A70,'Import Peak Change'!$A$106:HT$202,228,FALSE)),0,(VLOOKUP($A70,'Import Peak'!$A$3:HT$99,228,FALSE)-VLOOKUP($A70,'Import Peak Change'!$A$106:HT$202,228,FALSE)))</f>
        <v>0</v>
      </c>
      <c r="HU70" s="6">
        <f>IF(ISERROR(VLOOKUP($A70,'Import Peak'!$A$3:HU$99,229,FALSE)-VLOOKUP($A70,'Import Peak Change'!$A$106:HU$202,229,FALSE)),0,(VLOOKUP($A70,'Import Peak'!$A$3:HU$99,229,FALSE)-VLOOKUP($A70,'Import Peak Change'!$A$106:HU$202,229,FALSE)))</f>
        <v>0</v>
      </c>
      <c r="HV70" s="6">
        <f>IF(ISERROR(VLOOKUP($A70,'Import Peak'!$A$3:HV$99,230,FALSE)-VLOOKUP($A70,'Import Peak Change'!$A$106:HV$202,230,FALSE)),0,(VLOOKUP($A70,'Import Peak'!$A$3:HV$99,230,FALSE)-VLOOKUP($A70,'Import Peak Change'!$A$106:HV$202,230,FALSE)))</f>
        <v>0</v>
      </c>
      <c r="HW70" s="6">
        <f>IF(ISERROR(VLOOKUP($A70,'Import Peak'!$A$3:HW$99,231,FALSE)-VLOOKUP($A70,'Import Peak Change'!$A$106:HW$202,231,FALSE)),0,(VLOOKUP($A70,'Import Peak'!$A$3:HW$99,231,FALSE)-VLOOKUP($A70,'Import Peak Change'!$A$106:HW$202,231,FALSE)))</f>
        <v>0</v>
      </c>
      <c r="HX70" s="6">
        <f>IF(ISERROR(VLOOKUP($A70,'Import Peak'!$A$3:HX$99,232,FALSE)-VLOOKUP($A70,'Import Peak Change'!$A$106:HX$202,232,FALSE)),0,(VLOOKUP($A70,'Import Peak'!$A$3:HX$99,232,FALSE)-VLOOKUP($A70,'Import Peak Change'!$A$106:HX$202,232,FALSE)))</f>
        <v>0</v>
      </c>
      <c r="HY70" s="6">
        <f>IF(ISERROR(VLOOKUP($A70,'Import Peak'!$A$3:HY$99,233,FALSE)-VLOOKUP($A70,'Import Peak Change'!$A$106:HY$202,233,FALSE)),0,(VLOOKUP($A70,'Import Peak'!$A$3:HY$99,233,FALSE)-VLOOKUP($A70,'Import Peak Change'!$A$106:HY$202,233,FALSE)))</f>
        <v>0</v>
      </c>
      <c r="HZ70" s="6">
        <f>IF(ISERROR(VLOOKUP($A70,'Import Peak'!$A$3:HZ$99,234,FALSE)-VLOOKUP($A70,'Import Peak Change'!$A$106:HZ$202,234,FALSE)),0,(VLOOKUP($A70,'Import Peak'!$A$3:HZ$99,234,FALSE)-VLOOKUP($A70,'Import Peak Change'!$A$106:HZ$202,234,FALSE)))</f>
        <v>0</v>
      </c>
      <c r="IA70" s="6">
        <f>IF(ISERROR(VLOOKUP($A70,'Import Peak'!$A$3:IA$99,235,FALSE)-VLOOKUP($A70,'Import Peak Change'!$A$106:IA$202,235,FALSE)),0,(VLOOKUP($A70,'Import Peak'!$A$3:IA$99,235,FALSE)-VLOOKUP($A70,'Import Peak Change'!$A$106:IA$202,235,FALSE)))</f>
        <v>0</v>
      </c>
      <c r="IB70" s="6">
        <f>IF(ISERROR(VLOOKUP($A70,'Import Peak'!$A$3:IB$99,236,FALSE)-VLOOKUP($A70,'Import Peak Change'!$A$106:IB$202,236,FALSE)),0,(VLOOKUP($A70,'Import Peak'!$A$3:IB$99,236,FALSE)-VLOOKUP($A70,'Import Peak Change'!$A$106:IB$202,236,FALSE)))</f>
        <v>0</v>
      </c>
      <c r="IC70" s="6">
        <f>IF(ISERROR(VLOOKUP($A70,'Import Peak'!$A$3:IC$99,237,FALSE)-VLOOKUP($A70,'Import Peak Change'!$A$106:IC$202,237,FALSE)),0,(VLOOKUP($A70,'Import Peak'!$A$3:IC$99,237,FALSE)-VLOOKUP($A70,'Import Peak Change'!$A$106:IC$202,237,FALSE)))</f>
        <v>0</v>
      </c>
      <c r="ID70" s="6">
        <f>IF(ISERROR(VLOOKUP($A70,'Import Peak'!$A$3:ID$99,238,FALSE)-VLOOKUP($A70,'Import Peak Change'!$A$106:ID$202,238,FALSE)),0,(VLOOKUP($A70,'Import Peak'!$A$3:ID$99,238,FALSE)-VLOOKUP($A70,'Import Peak Change'!$A$106:ID$202,238,FALSE)))</f>
        <v>0</v>
      </c>
      <c r="IE70" s="6">
        <f>IF(ISERROR(VLOOKUP($A70,'Import Peak'!$A$3:IE$99,239,FALSE)-VLOOKUP($A70,'Import Peak Change'!$A$106:IE$202,239,FALSE)),0,(VLOOKUP($A70,'Import Peak'!$A$3:IE$99,239,FALSE)-VLOOKUP($A70,'Import Peak Change'!$A$106:IE$202,239,FALSE)))</f>
        <v>0</v>
      </c>
    </row>
    <row r="71" spans="1:239">
      <c r="A71" s="168" t="str">
        <f>IF('Import Peak'!A68=0,"",'Import Peak'!A68)</f>
        <v/>
      </c>
      <c r="B71" s="6"/>
      <c r="C71" s="6"/>
      <c r="D71" s="6"/>
      <c r="E71" s="6"/>
      <c r="F71" s="6"/>
      <c r="G71" s="6">
        <f>IF(ISERROR(VLOOKUP($A71,'Import Peak'!$A$3:G$99,7,FALSE)-VLOOKUP($A71,'Import Peak Change'!$A$106:G$202,7,FALSE)),0,(VLOOKUP($A71,'Import Peak'!$A$3:G$99,7,FALSE)-VLOOKUP($A71,'Import Peak Change'!$A$106:G$202,7,FALSE)))</f>
        <v>0</v>
      </c>
      <c r="H71" s="6">
        <f>IF(ISERROR(VLOOKUP($A71,'Import Peak'!$A$3:H$99,8,FALSE)-VLOOKUP($A71,'Import Peak Change'!$A$106:H$202,8,FALSE)),0,(VLOOKUP($A71,'Import Peak'!$A$3:H$99,8,FALSE)-VLOOKUP($A71,'Import Peak Change'!$A$106:H$202,8,FALSE)))</f>
        <v>0</v>
      </c>
      <c r="I71" s="6">
        <f>IF(ISERROR(VLOOKUP($A71,'Import Peak'!$A$3:I$99,9,FALSE)-VLOOKUP($A71,'Import Peak Change'!$A$106:I$202,9,FALSE)),0,(VLOOKUP($A71,'Import Peak'!$A$3:I$99,9,FALSE)-VLOOKUP($A71,'Import Peak Change'!$A$106:I$202,9,FALSE)))</f>
        <v>0</v>
      </c>
      <c r="J71" s="6">
        <f>IF(ISERROR(VLOOKUP($A71,'Import Peak'!$A$3:J$99,10,FALSE)-VLOOKUP($A71,'Import Peak Change'!$A$106:J$202,10,FALSE)),0,(VLOOKUP($A71,'Import Peak'!$A$3:J$99,10,FALSE)-VLOOKUP($A71,'Import Peak Change'!$A$106:J$202,10,FALSE)))</f>
        <v>0</v>
      </c>
      <c r="K71" s="6">
        <f>IF(ISERROR(VLOOKUP($A71,'Import Peak'!$A$3:K$99,11,FALSE)-VLOOKUP($A71,'Import Peak Change'!$A$106:K$202,11,FALSE)),0,(VLOOKUP($A71,'Import Peak'!$A$3:K$99,11,FALSE)-VLOOKUP($A71,'Import Peak Change'!$A$106:K$202,11,FALSE)))</f>
        <v>0</v>
      </c>
      <c r="L71" s="6">
        <f>IF(ISERROR(VLOOKUP($A71,'Import Peak'!$A$3:L$99,12,FALSE)-VLOOKUP($A71,'Import Peak Change'!$A$106:L$202,12,FALSE)),0,(VLOOKUP($A71,'Import Peak'!$A$3:L$99,12,FALSE)-VLOOKUP($A71,'Import Peak Change'!$A$106:L$202,12,FALSE)))</f>
        <v>0</v>
      </c>
      <c r="M71" s="6">
        <f>IF(ISERROR(VLOOKUP($A71,'Import Peak'!$A$3:M$99,13,FALSE)-VLOOKUP($A71,'Import Peak Change'!$A$106:M$202,13,FALSE)),0,(VLOOKUP($A71,'Import Peak'!$A$3:M$99,13,FALSE)-VLOOKUP($A71,'Import Peak Change'!$A$106:M$202,13,FALSE)))</f>
        <v>0</v>
      </c>
      <c r="N71" s="6">
        <f>IF(ISERROR(VLOOKUP($A71,'Import Peak'!$A$3:N$99,14,FALSE)-VLOOKUP($A71,'Import Peak Change'!$A$106:N$202,14,FALSE)),0,(VLOOKUP($A71,'Import Peak'!$A$3:N$99,14,FALSE)-VLOOKUP($A71,'Import Peak Change'!$A$106:N$202,14,FALSE)))</f>
        <v>0</v>
      </c>
      <c r="O71" s="6">
        <f>IF(ISERROR(VLOOKUP($A71,'Import Peak'!$A$3:O$99,15,FALSE)-VLOOKUP($A71,'Import Peak Change'!$A$106:O$202,15,FALSE)),0,(VLOOKUP($A71,'Import Peak'!$A$3:O$99,15,FALSE)-VLOOKUP($A71,'Import Peak Change'!$A$106:O$202,15,FALSE)))</f>
        <v>0</v>
      </c>
      <c r="P71" s="6">
        <f>IF(ISERROR(VLOOKUP($A71,'Import Peak'!$A$3:P$99,16,FALSE)-VLOOKUP($A71,'Import Peak Change'!$A$106:P$202,16,FALSE)),0,(VLOOKUP($A71,'Import Peak'!$A$3:P$99,16,FALSE)-VLOOKUP($A71,'Import Peak Change'!$A$106:P$202,16,FALSE)))</f>
        <v>0</v>
      </c>
      <c r="Q71" s="6">
        <f>IF(ISERROR(VLOOKUP($A71,'Import Peak'!$A$3:Q$99,17,FALSE)-VLOOKUP($A71,'Import Peak Change'!$A$106:Q$202,17,FALSE)),0,(VLOOKUP($A71,'Import Peak'!$A$3:Q$99,17,FALSE)-VLOOKUP($A71,'Import Peak Change'!$A$106:Q$202,17,FALSE)))</f>
        <v>0</v>
      </c>
      <c r="R71" s="6">
        <f>IF(ISERROR(VLOOKUP($A71,'Import Peak'!$A$3:R$99,18,FALSE)-VLOOKUP($A71,'Import Peak Change'!$A$106:R$202,18,FALSE)),0,(VLOOKUP($A71,'Import Peak'!$A$3:R$99,18,FALSE)-VLOOKUP($A71,'Import Peak Change'!$A$106:R$202,18,FALSE)))</f>
        <v>0</v>
      </c>
      <c r="S71" s="6">
        <f>IF(ISERROR(VLOOKUP($A71,'Import Peak'!$A$3:S$99,19,FALSE)-VLOOKUP($A71,'Import Peak Change'!$A$106:S$202,19,FALSE)),0,(VLOOKUP($A71,'Import Peak'!$A$3:S$99,19,FALSE)-VLOOKUP($A71,'Import Peak Change'!$A$106:S$202,19,FALSE)))</f>
        <v>0</v>
      </c>
      <c r="T71" s="6">
        <f>IF(ISERROR(VLOOKUP($A71,'Import Peak'!$A$3:T$99,20,FALSE)-VLOOKUP($A71,'Import Peak Change'!$A$106:T$202,20,FALSE)),0,(VLOOKUP($A71,'Import Peak'!$A$3:T$99,20,FALSE)-VLOOKUP($A71,'Import Peak Change'!$A$106:T$202,20,FALSE)))</f>
        <v>0</v>
      </c>
      <c r="U71" s="6">
        <f>IF(ISERROR(VLOOKUP($A71,'Import Peak'!$A$3:U$99,21,FALSE)-VLOOKUP($A71,'Import Peak Change'!$A$106:U$202,21,FALSE)),0,(VLOOKUP($A71,'Import Peak'!$A$3:U$99,21,FALSE)-VLOOKUP($A71,'Import Peak Change'!$A$106:U$202,21,FALSE)))</f>
        <v>0</v>
      </c>
      <c r="V71" s="6">
        <f>IF(ISERROR(VLOOKUP($A71,'Import Peak'!$A$3:V$99,22,FALSE)-VLOOKUP($A71,'Import Peak Change'!$A$106:V$202,22,FALSE)),0,(VLOOKUP($A71,'Import Peak'!$A$3:V$99,22,FALSE)-VLOOKUP($A71,'Import Peak Change'!$A$106:V$202,22,FALSE)))</f>
        <v>0</v>
      </c>
      <c r="W71" s="6">
        <f>IF(ISERROR(VLOOKUP($A71,'Import Peak'!$A$3:W$99,23,FALSE)-VLOOKUP($A71,'Import Peak Change'!$A$106:W$202,23,FALSE)),0,(VLOOKUP($A71,'Import Peak'!$A$3:W$99,23,FALSE)-VLOOKUP($A71,'Import Peak Change'!$A$106:W$202,23,FALSE)))</f>
        <v>0</v>
      </c>
      <c r="X71" s="6">
        <f>IF(ISERROR(VLOOKUP($A71,'Import Peak'!$A$3:X$99,24,FALSE)-VLOOKUP($A71,'Import Peak Change'!$A$106:X$202,24,FALSE)),0,(VLOOKUP($A71,'Import Peak'!$A$3:X$99,24,FALSE)-VLOOKUP($A71,'Import Peak Change'!$A$106:X$202,24,FALSE)))</f>
        <v>0</v>
      </c>
      <c r="Y71" s="6">
        <f>IF(ISERROR(VLOOKUP($A71,'Import Peak'!$A$3:Y$99,25,FALSE)-VLOOKUP($A71,'Import Peak Change'!$A$106:Y$202,25,FALSE)),0,(VLOOKUP($A71,'Import Peak'!$A$3:Y$99,25,FALSE)-VLOOKUP($A71,'Import Peak Change'!$A$106:Y$202,25,FALSE)))</f>
        <v>0</v>
      </c>
      <c r="Z71" s="6">
        <f>IF(ISERROR(VLOOKUP($A71,'Import Peak'!$A$3:Z$99,26,FALSE)-VLOOKUP($A71,'Import Peak Change'!$A$106:Z$202,26,FALSE)),0,(VLOOKUP($A71,'Import Peak'!$A$3:Z$99,26,FALSE)-VLOOKUP($A71,'Import Peak Change'!$A$106:Z$202,26,FALSE)))</f>
        <v>0</v>
      </c>
      <c r="AA71" s="6">
        <f>IF(ISERROR(VLOOKUP($A71,'Import Peak'!$A$3:AA$99,27,FALSE)-VLOOKUP($A71,'Import Peak Change'!$A$106:AA$202,27,FALSE)),0,(VLOOKUP($A71,'Import Peak'!$A$3:AA$99,27,FALSE)-VLOOKUP($A71,'Import Peak Change'!$A$106:AA$202,27,FALSE)))</f>
        <v>0</v>
      </c>
      <c r="AB71" s="6">
        <f>IF(ISERROR(VLOOKUP($A71,'Import Peak'!$A$3:AB$99,28,FALSE)-VLOOKUP($A71,'Import Peak Change'!$A$106:AB$202,28,FALSE)),0,(VLOOKUP($A71,'Import Peak'!$A$3:AB$99,28,FALSE)-VLOOKUP($A71,'Import Peak Change'!$A$106:AB$202,28,FALSE)))</f>
        <v>0</v>
      </c>
      <c r="AC71" s="6">
        <f>IF(ISERROR(VLOOKUP($A71,'Import Peak'!$A$3:AC$99,29,FALSE)-VLOOKUP($A71,'Import Peak Change'!$A$106:AC$202,29,FALSE)),0,(VLOOKUP($A71,'Import Peak'!$A$3:AC$99,29,FALSE)-VLOOKUP($A71,'Import Peak Change'!$A$106:AC$202,29,FALSE)))</f>
        <v>0</v>
      </c>
      <c r="AD71" s="6">
        <f>IF(ISERROR(VLOOKUP($A71,'Import Peak'!$A$3:AD$99,30,FALSE)-VLOOKUP($A71,'Import Peak Change'!$A$106:AD$202,30,FALSE)),0,(VLOOKUP($A71,'Import Peak'!$A$3:AD$99,30,FALSE)-VLOOKUP($A71,'Import Peak Change'!$A$106:AD$202,30,FALSE)))</f>
        <v>0</v>
      </c>
      <c r="AE71" s="6">
        <f>IF(ISERROR(VLOOKUP($A71,'Import Peak'!$A$3:AE$99,31,FALSE)-VLOOKUP($A71,'Import Peak Change'!$A$106:AE$202,31,FALSE)),0,(VLOOKUP($A71,'Import Peak'!$A$3:AE$99,31,FALSE)-VLOOKUP($A71,'Import Peak Change'!$A$106:AE$202,31,FALSE)))</f>
        <v>0</v>
      </c>
      <c r="AF71" s="6">
        <f>IF(ISERROR(VLOOKUP($A71,'Import Peak'!$A$3:AF$99,32,FALSE)-VLOOKUP($A71,'Import Peak Change'!$A$106:AF$202,32,FALSE)),0,(VLOOKUP($A71,'Import Peak'!$A$3:AF$99,32,FALSE)-VLOOKUP($A71,'Import Peak Change'!$A$106:AF$202,32,FALSE)))</f>
        <v>0</v>
      </c>
      <c r="AG71" s="6">
        <f>IF(ISERROR(VLOOKUP($A71,'Import Peak'!$A$3:AG$99,33,FALSE)-VLOOKUP($A71,'Import Peak Change'!$A$106:AG$202,33,FALSE)),0,(VLOOKUP($A71,'Import Peak'!$A$3:AG$99,33,FALSE)-VLOOKUP($A71,'Import Peak Change'!$A$106:AG$202,33,FALSE)))</f>
        <v>0</v>
      </c>
      <c r="AH71" s="6">
        <f>IF(ISERROR(VLOOKUP($A71,'Import Peak'!$A$3:AH$99,34,FALSE)-VLOOKUP($A71,'Import Peak Change'!$A$106:AH$202,34,FALSE)),0,(VLOOKUP($A71,'Import Peak'!$A$3:AH$99,34,FALSE)-VLOOKUP($A71,'Import Peak Change'!$A$106:AH$202,34,FALSE)))</f>
        <v>0</v>
      </c>
      <c r="AI71" s="6">
        <f>IF(ISERROR(VLOOKUP($A71,'Import Peak'!$A$3:AI$99,35,FALSE)-VLOOKUP($A71,'Import Peak Change'!$A$106:AI$202,35,FALSE)),0,(VLOOKUP($A71,'Import Peak'!$A$3:AI$99,35,FALSE)-VLOOKUP($A71,'Import Peak Change'!$A$106:AI$202,35,FALSE)))</f>
        <v>0</v>
      </c>
      <c r="AJ71" s="6">
        <f>IF(ISERROR(VLOOKUP($A71,'Import Peak'!$A$3:AJ$99,36,FALSE)-VLOOKUP($A71,'Import Peak Change'!$A$106:AJ$202,36,FALSE)),0,(VLOOKUP($A71,'Import Peak'!$A$3:AJ$99,36,FALSE)-VLOOKUP($A71,'Import Peak Change'!$A$106:AJ$202,36,FALSE)))</f>
        <v>0</v>
      </c>
      <c r="AK71" s="6">
        <f>IF(ISERROR(VLOOKUP($A71,'Import Peak'!$A$3:AK$99,37,FALSE)-VLOOKUP($A71,'Import Peak Change'!$A$106:AK$202,37,FALSE)),0,(VLOOKUP($A71,'Import Peak'!$A$3:AK$99,37,FALSE)-VLOOKUP($A71,'Import Peak Change'!$A$106:AK$202,37,FALSE)))</f>
        <v>0</v>
      </c>
      <c r="AL71" s="6">
        <f>IF(ISERROR(VLOOKUP($A71,'Import Peak'!$A$3:AL$99,38,FALSE)-VLOOKUP($A71,'Import Peak Change'!$A$106:AL$202,38,FALSE)),0,(VLOOKUP($A71,'Import Peak'!$A$3:AL$99,38,FALSE)-VLOOKUP($A71,'Import Peak Change'!$A$106:AL$202,38,FALSE)))</f>
        <v>0</v>
      </c>
      <c r="AM71" s="6">
        <f>IF(ISERROR(VLOOKUP($A71,'Import Peak'!$A$3:AM$99,39,FALSE)-VLOOKUP($A71,'Import Peak Change'!$A$106:AM$202,39,FALSE)),0,(VLOOKUP($A71,'Import Peak'!$A$3:AM$99,39,FALSE)-VLOOKUP($A71,'Import Peak Change'!$A$106:AM$202,39,FALSE)))</f>
        <v>0</v>
      </c>
      <c r="AN71" s="6">
        <f>IF(ISERROR(VLOOKUP($A71,'Import Peak'!$A$3:AN$99,40,FALSE)-VLOOKUP($A71,'Import Peak Change'!$A$106:AN$202,40,FALSE)),0,(VLOOKUP($A71,'Import Peak'!$A$3:AN$99,40,FALSE)-VLOOKUP($A71,'Import Peak Change'!$A$106:AN$202,40,FALSE)))</f>
        <v>0</v>
      </c>
      <c r="AO71" s="6">
        <f>IF(ISERROR(VLOOKUP($A71,'Import Peak'!$A$3:AO$99,41,FALSE)-VLOOKUP($A71,'Import Peak Change'!$A$106:AO$202,41,FALSE)),0,(VLOOKUP($A71,'Import Peak'!$A$3:AO$99,41,FALSE)-VLOOKUP($A71,'Import Peak Change'!$A$106:AO$202,41,FALSE)))</f>
        <v>0</v>
      </c>
      <c r="AP71" s="6">
        <f>IF(ISERROR(VLOOKUP($A71,'Import Peak'!$A$3:AP$99,42,FALSE)-VLOOKUP($A71,'Import Peak Change'!$A$106:AP$202,42,FALSE)),0,(VLOOKUP($A71,'Import Peak'!$A$3:AP$99,42,FALSE)-VLOOKUP($A71,'Import Peak Change'!$A$106:AP$202,42,FALSE)))</f>
        <v>0</v>
      </c>
      <c r="AQ71" s="6">
        <f>IF(ISERROR(VLOOKUP($A71,'Import Peak'!$A$3:AQ$99,43,FALSE)-VLOOKUP($A71,'Import Peak Change'!$A$106:AQ$202,43,FALSE)),0,(VLOOKUP($A71,'Import Peak'!$A$3:AQ$99,43,FALSE)-VLOOKUP($A71,'Import Peak Change'!$A$106:AQ$202,43,FALSE)))</f>
        <v>0</v>
      </c>
      <c r="AR71" s="6">
        <f>IF(ISERROR(VLOOKUP($A71,'Import Peak'!$A$3:AR$99,44,FALSE)-VLOOKUP($A71,'Import Peak Change'!$A$106:AR$202,44,FALSE)),0,(VLOOKUP($A71,'Import Peak'!$A$3:AR$99,44,FALSE)-VLOOKUP($A71,'Import Peak Change'!$A$106:AR$202,44,FALSE)))</f>
        <v>0</v>
      </c>
      <c r="AS71" s="6">
        <f>IF(ISERROR(VLOOKUP($A71,'Import Peak'!$A$3:AS$99,45,FALSE)-VLOOKUP($A71,'Import Peak Change'!$A$106:AS$202,45,FALSE)),0,(VLOOKUP($A71,'Import Peak'!$A$3:AS$99,45,FALSE)-VLOOKUP($A71,'Import Peak Change'!$A$106:AS$202,45,FALSE)))</f>
        <v>0</v>
      </c>
      <c r="AT71" s="6">
        <f>IF(ISERROR(VLOOKUP($A71,'Import Peak'!$A$3:AT$99,46,FALSE)-VLOOKUP($A71,'Import Peak Change'!$A$106:AT$202,46,FALSE)),0,(VLOOKUP($A71,'Import Peak'!$A$3:AT$99,46,FALSE)-VLOOKUP($A71,'Import Peak Change'!$A$106:AT$202,46,FALSE)))</f>
        <v>0</v>
      </c>
      <c r="AU71" s="6">
        <f>IF(ISERROR(VLOOKUP($A71,'Import Peak'!$A$3:AU$99,47,FALSE)-VLOOKUP($A71,'Import Peak Change'!$A$106:AU$202,47,FALSE)),0,(VLOOKUP($A71,'Import Peak'!$A$3:AU$99,47,FALSE)-VLOOKUP($A71,'Import Peak Change'!$A$106:AU$202,47,FALSE)))</f>
        <v>0</v>
      </c>
      <c r="AV71" s="6">
        <f>IF(ISERROR(VLOOKUP($A71,'Import Peak'!$A$3:AV$99,48,FALSE)-VLOOKUP($A71,'Import Peak Change'!$A$106:AV$202,48,FALSE)),0,(VLOOKUP($A71,'Import Peak'!$A$3:AV$99,48,FALSE)-VLOOKUP($A71,'Import Peak Change'!$A$106:AV$202,48,FALSE)))</f>
        <v>0</v>
      </c>
      <c r="AW71" s="6">
        <f>IF(ISERROR(VLOOKUP($A71,'Import Peak'!$A$3:AW$99,49,FALSE)-VLOOKUP($A71,'Import Peak Change'!$A$106:AW$202,49,FALSE)),0,(VLOOKUP($A71,'Import Peak'!$A$3:AW$99,49,FALSE)-VLOOKUP($A71,'Import Peak Change'!$A$106:AW$202,49,FALSE)))</f>
        <v>0</v>
      </c>
      <c r="AX71" s="6">
        <f>IF(ISERROR(VLOOKUP($A71,'Import Peak'!$A$3:AX$99,50,FALSE)-VLOOKUP($A71,'Import Peak Change'!$A$106:AX$202,50,FALSE)),0,(VLOOKUP($A71,'Import Peak'!$A$3:AX$99,50,FALSE)-VLOOKUP($A71,'Import Peak Change'!$A$106:AX$202,50,FALSE)))</f>
        <v>0</v>
      </c>
      <c r="AY71" s="6">
        <f>IF(ISERROR(VLOOKUP($A71,'Import Peak'!$A$3:AY$99,51,FALSE)-VLOOKUP($A71,'Import Peak Change'!$A$106:AY$202,51,FALSE)),0,(VLOOKUP($A71,'Import Peak'!$A$3:AY$99,51,FALSE)-VLOOKUP($A71,'Import Peak Change'!$A$106:AY$202,51,FALSE)))</f>
        <v>0</v>
      </c>
      <c r="AZ71" s="6">
        <f>IF(ISERROR(VLOOKUP($A71,'Import Peak'!$A$3:AZ$99,52,FALSE)-VLOOKUP($A71,'Import Peak Change'!$A$106:AZ$202,52,FALSE)),0,(VLOOKUP($A71,'Import Peak'!$A$3:AZ$99,52,FALSE)-VLOOKUP($A71,'Import Peak Change'!$A$106:AZ$202,52,FALSE)))</f>
        <v>0</v>
      </c>
      <c r="BA71" s="6">
        <f>IF(ISERROR(VLOOKUP($A71,'Import Peak'!$A$3:BA$99,53,FALSE)-VLOOKUP($A71,'Import Peak Change'!$A$106:BA$202,53,FALSE)),0,(VLOOKUP($A71,'Import Peak'!$A$3:BA$99,53,FALSE)-VLOOKUP($A71,'Import Peak Change'!$A$106:BA$202,53,FALSE)))</f>
        <v>0</v>
      </c>
      <c r="BB71" s="6">
        <f>IF(ISERROR(VLOOKUP($A71,'Import Peak'!$A$3:BB$99,54,FALSE)-VLOOKUP($A71,'Import Peak Change'!$A$106:BB$202,54,FALSE)),0,(VLOOKUP($A71,'Import Peak'!$A$3:BB$99,54,FALSE)-VLOOKUP($A71,'Import Peak Change'!$A$106:BB$202,54,FALSE)))</f>
        <v>0</v>
      </c>
      <c r="BC71" s="6">
        <f>IF(ISERROR(VLOOKUP($A71,'Import Peak'!$A$3:BC$99,55,FALSE)-VLOOKUP($A71,'Import Peak Change'!$A$106:BC$202,55,FALSE)),0,(VLOOKUP($A71,'Import Peak'!$A$3:BC$99,55,FALSE)-VLOOKUP($A71,'Import Peak Change'!$A$106:BC$202,55,FALSE)))</f>
        <v>0</v>
      </c>
      <c r="BD71" s="6">
        <f>IF(ISERROR(VLOOKUP($A71,'Import Peak'!$A$3:BD$99,56,FALSE)-VLOOKUP($A71,'Import Peak Change'!$A$106:BD$202,56,FALSE)),0,(VLOOKUP($A71,'Import Peak'!$A$3:BD$99,56,FALSE)-VLOOKUP($A71,'Import Peak Change'!$A$106:BD$202,56,FALSE)))</f>
        <v>0</v>
      </c>
      <c r="BE71" s="6">
        <f>IF(ISERROR(VLOOKUP($A71,'Import Peak'!$A$3:BE$99,57,FALSE)-VLOOKUP($A71,'Import Peak Change'!$A$106:BE$202,57,FALSE)),0,(VLOOKUP($A71,'Import Peak'!$A$3:BE$99,57,FALSE)-VLOOKUP($A71,'Import Peak Change'!$A$106:BE$202,57,FALSE)))</f>
        <v>0</v>
      </c>
      <c r="BF71" s="6">
        <f>IF(ISERROR(VLOOKUP($A71,'Import Peak'!$A$3:BF$99,58,FALSE)-VLOOKUP($A71,'Import Peak Change'!$A$106:BF$202,58,FALSE)),0,(VLOOKUP($A71,'Import Peak'!$A$3:BF$99,58,FALSE)-VLOOKUP($A71,'Import Peak Change'!$A$106:BF$202,58,FALSE)))</f>
        <v>0</v>
      </c>
      <c r="BG71" s="6">
        <f>IF(ISERROR(VLOOKUP($A71,'Import Peak'!$A$3:BG$99,59,FALSE)-VLOOKUP($A71,'Import Peak Change'!$A$106:BG$202,59,FALSE)),0,(VLOOKUP($A71,'Import Peak'!$A$3:BG$99,59,FALSE)-VLOOKUP($A71,'Import Peak Change'!$A$106:BG$202,59,FALSE)))</f>
        <v>0</v>
      </c>
      <c r="BH71" s="6">
        <f>IF(ISERROR(VLOOKUP($A71,'Import Peak'!$A$3:BH$99,60,FALSE)-VLOOKUP($A71,'Import Peak Change'!$A$106:BH$202,60,FALSE)),0,(VLOOKUP($A71,'Import Peak'!$A$3:BH$99,60,FALSE)-VLOOKUP($A71,'Import Peak Change'!$A$106:BH$202,60,FALSE)))</f>
        <v>0</v>
      </c>
      <c r="BI71" s="6">
        <f>IF(ISERROR(VLOOKUP($A71,'Import Peak'!$A$3:BI$99,61,FALSE)-VLOOKUP($A71,'Import Peak Change'!$A$106:BI$202,61,FALSE)),0,(VLOOKUP($A71,'Import Peak'!$A$3:BI$99,61,FALSE)-VLOOKUP($A71,'Import Peak Change'!$A$106:BI$202,61,FALSE)))</f>
        <v>0</v>
      </c>
      <c r="BJ71" s="6">
        <f>IF(ISERROR(VLOOKUP($A71,'Import Peak'!$A$3:BJ$99,62,FALSE)-VLOOKUP($A71,'Import Peak Change'!$A$106:BJ$202,62,FALSE)),0,(VLOOKUP($A71,'Import Peak'!$A$3:BJ$99,62,FALSE)-VLOOKUP($A71,'Import Peak Change'!$A$106:BJ$202,62,FALSE)))</f>
        <v>0</v>
      </c>
      <c r="BK71" s="6">
        <f>IF(ISERROR(VLOOKUP($A71,'Import Peak'!$A$3:BK$99,63,FALSE)-VLOOKUP($A71,'Import Peak Change'!$A$106:BK$202,63,FALSE)),0,(VLOOKUP($A71,'Import Peak'!$A$3:BK$99,63,FALSE)-VLOOKUP($A71,'Import Peak Change'!$A$106:BK$202,63,FALSE)))</f>
        <v>0</v>
      </c>
      <c r="BL71" s="6">
        <f>IF(ISERROR(VLOOKUP($A71,'Import Peak'!$A$3:BL$99,64,FALSE)-VLOOKUP($A71,'Import Peak Change'!$A$106:BL$202,64,FALSE)),0,(VLOOKUP($A71,'Import Peak'!$A$3:BL$99,64,FALSE)-VLOOKUP($A71,'Import Peak Change'!$A$106:BL$202,64,FALSE)))</f>
        <v>0</v>
      </c>
      <c r="BM71" s="6">
        <f>IF(ISERROR(VLOOKUP($A71,'Import Peak'!$A$3:BM$99,65,FALSE)-VLOOKUP($A71,'Import Peak Change'!$A$106:BM$202,65,FALSE)),0,(VLOOKUP($A71,'Import Peak'!$A$3:BM$99,65,FALSE)-VLOOKUP($A71,'Import Peak Change'!$A$106:BM$202,65,FALSE)))</f>
        <v>0</v>
      </c>
      <c r="BN71" s="6">
        <f>IF(ISERROR(VLOOKUP($A71,'Import Peak'!$A$3:BN$99,66,FALSE)-VLOOKUP($A71,'Import Peak Change'!$A$106:BN$202,66,FALSE)),0,(VLOOKUP($A71,'Import Peak'!$A$3:BN$99,66,FALSE)-VLOOKUP($A71,'Import Peak Change'!$A$106:BN$202,66,FALSE)))</f>
        <v>0</v>
      </c>
      <c r="BO71" s="6">
        <f>IF(ISERROR(VLOOKUP($A71,'Import Peak'!$A$3:BO$99,67,FALSE)-VLOOKUP($A71,'Import Peak Change'!$A$106:BO$202,67,FALSE)),0,(VLOOKUP($A71,'Import Peak'!$A$3:BO$99,67,FALSE)-VLOOKUP($A71,'Import Peak Change'!$A$106:BO$202,67,FALSE)))</f>
        <v>0</v>
      </c>
      <c r="BP71" s="6">
        <f>IF(ISERROR(VLOOKUP($A71,'Import Peak'!$A$3:BP$99,68,FALSE)-VLOOKUP($A71,'Import Peak Change'!$A$106:BP$202,68,FALSE)),0,(VLOOKUP($A71,'Import Peak'!$A$3:BP$99,68,FALSE)-VLOOKUP($A71,'Import Peak Change'!$A$106:BP$202,68,FALSE)))</f>
        <v>0</v>
      </c>
      <c r="BQ71" s="6">
        <f>IF(ISERROR(VLOOKUP($A71,'Import Peak'!$A$3:BQ$99,69,FALSE)-VLOOKUP($A71,'Import Peak Change'!$A$106:BQ$202,69,FALSE)),0,(VLOOKUP($A71,'Import Peak'!$A$3:BQ$99,69,FALSE)-VLOOKUP($A71,'Import Peak Change'!$A$106:BQ$202,69,FALSE)))</f>
        <v>0</v>
      </c>
      <c r="BR71" s="6">
        <f>IF(ISERROR(VLOOKUP($A71,'Import Peak'!$A$3:BR$99,70,FALSE)-VLOOKUP($A71,'Import Peak Change'!$A$106:BR$202,70,FALSE)),0,(VLOOKUP($A71,'Import Peak'!$A$3:BR$99,70,FALSE)-VLOOKUP($A71,'Import Peak Change'!$A$106:BR$202,70,FALSE)))</f>
        <v>0</v>
      </c>
      <c r="BS71" s="6">
        <f>IF(ISERROR(VLOOKUP($A71,'Import Peak'!$A$3:BS$99,71,FALSE)-VLOOKUP($A71,'Import Peak Change'!$A$106:BS$202,71,FALSE)),0,(VLOOKUP($A71,'Import Peak'!$A$3:BS$99,71,FALSE)-VLOOKUP($A71,'Import Peak Change'!$A$106:BS$202,71,FALSE)))</f>
        <v>0</v>
      </c>
      <c r="BT71" s="6">
        <f>IF(ISERROR(VLOOKUP($A71,'Import Peak'!$A$3:BT$99,72,FALSE)-VLOOKUP($A71,'Import Peak Change'!$A$106:BT$202,72,FALSE)),0,(VLOOKUP($A71,'Import Peak'!$A$3:BT$99,72,FALSE)-VLOOKUP($A71,'Import Peak Change'!$A$106:BT$202,72,FALSE)))</f>
        <v>0</v>
      </c>
      <c r="BU71" s="6">
        <f>IF(ISERROR(VLOOKUP($A71,'Import Peak'!$A$3:BU$99,73,FALSE)-VLOOKUP($A71,'Import Peak Change'!$A$106:BU$202,73,FALSE)),0,(VLOOKUP($A71,'Import Peak'!$A$3:BU$99,73,FALSE)-VLOOKUP($A71,'Import Peak Change'!$A$106:BU$202,73,FALSE)))</f>
        <v>0</v>
      </c>
      <c r="BV71" s="6">
        <f>IF(ISERROR(VLOOKUP($A71,'Import Peak'!$A$3:BV$99,74,FALSE)-VLOOKUP($A71,'Import Peak Change'!$A$106:BV$202,74,FALSE)),0,(VLOOKUP($A71,'Import Peak'!$A$3:BV$99,74,FALSE)-VLOOKUP($A71,'Import Peak Change'!$A$106:BV$202,74,FALSE)))</f>
        <v>0</v>
      </c>
      <c r="BW71" s="6">
        <f>IF(ISERROR(VLOOKUP($A71,'Import Peak'!$A$3:BW$99,75,FALSE)-VLOOKUP($A71,'Import Peak Change'!$A$106:BW$202,75,FALSE)),0,(VLOOKUP($A71,'Import Peak'!$A$3:BW$99,75,FALSE)-VLOOKUP($A71,'Import Peak Change'!$A$106:BW$202,75,FALSE)))</f>
        <v>0</v>
      </c>
      <c r="BX71" s="6">
        <f>IF(ISERROR(VLOOKUP($A71,'Import Peak'!$A$3:BX$99,76,FALSE)-VLOOKUP($A71,'Import Peak Change'!$A$106:BX$202,76,FALSE)),0,(VLOOKUP($A71,'Import Peak'!$A$3:BX$99,76,FALSE)-VLOOKUP($A71,'Import Peak Change'!$A$106:BX$202,76,FALSE)))</f>
        <v>0</v>
      </c>
      <c r="BY71" s="6">
        <f>IF(ISERROR(VLOOKUP($A71,'Import Peak'!$A$3:BY$99,77,FALSE)-VLOOKUP($A71,'Import Peak Change'!$A$106:BY$202,77,FALSE)),0,(VLOOKUP($A71,'Import Peak'!$A$3:BY$99,77,FALSE)-VLOOKUP($A71,'Import Peak Change'!$A$106:BY$202,77,FALSE)))</f>
        <v>0</v>
      </c>
      <c r="BZ71" s="6">
        <f>IF(ISERROR(VLOOKUP($A71,'Import Peak'!$A$3:BZ$99,78,FALSE)-VLOOKUP($A71,'Import Peak Change'!$A$106:BZ$202,78,FALSE)),0,(VLOOKUP($A71,'Import Peak'!$A$3:BZ$99,78,FALSE)-VLOOKUP($A71,'Import Peak Change'!$A$106:BZ$202,78,FALSE)))</f>
        <v>0</v>
      </c>
      <c r="CA71" s="6">
        <f>IF(ISERROR(VLOOKUP($A71,'Import Peak'!$A$3:CA$99,79,FALSE)-VLOOKUP($A71,'Import Peak Change'!$A$106:CA$202,79,FALSE)),0,(VLOOKUP($A71,'Import Peak'!$A$3:CA$99,79,FALSE)-VLOOKUP($A71,'Import Peak Change'!$A$106:CA$202,79,FALSE)))</f>
        <v>0</v>
      </c>
      <c r="CB71" s="6">
        <f>IF(ISERROR(VLOOKUP($A71,'Import Peak'!$A$3:CB$99,80,FALSE)-VLOOKUP($A71,'Import Peak Change'!$A$106:CB$202,80,FALSE)),0,(VLOOKUP($A71,'Import Peak'!$A$3:CB$99,80,FALSE)-VLOOKUP($A71,'Import Peak Change'!$A$106:CB$202,80,FALSE)))</f>
        <v>0</v>
      </c>
      <c r="CC71" s="6">
        <f>IF(ISERROR(VLOOKUP($A71,'Import Peak'!$A$3:CC$99,81,FALSE)-VLOOKUP($A71,'Import Peak Change'!$A$106:CC$202,81,FALSE)),0,(VLOOKUP($A71,'Import Peak'!$A$3:CC$99,81,FALSE)-VLOOKUP($A71,'Import Peak Change'!$A$106:CC$202,81,FALSE)))</f>
        <v>0</v>
      </c>
      <c r="CD71" s="6">
        <f>IF(ISERROR(VLOOKUP($A71,'Import Peak'!$A$3:CD$99,82,FALSE)-VLOOKUP($A71,'Import Peak Change'!$A$106:CD$202,82,FALSE)),0,(VLOOKUP($A71,'Import Peak'!$A$3:CD$99,82,FALSE)-VLOOKUP($A71,'Import Peak Change'!$A$106:CD$202,82,FALSE)))</f>
        <v>0</v>
      </c>
      <c r="CE71" s="6">
        <f>IF(ISERROR(VLOOKUP($A71,'Import Peak'!$A$3:CE$99,83,FALSE)-VLOOKUP($A71,'Import Peak Change'!$A$106:CE$202,83,FALSE)),0,(VLOOKUP($A71,'Import Peak'!$A$3:CE$99,83,FALSE)-VLOOKUP($A71,'Import Peak Change'!$A$106:CE$202,83,FALSE)))</f>
        <v>0</v>
      </c>
      <c r="CF71" s="6">
        <f>IF(ISERROR(VLOOKUP($A71,'Import Peak'!$A$3:CF$99,84,FALSE)-VLOOKUP($A71,'Import Peak Change'!$A$106:CF$202,84,FALSE)),0,(VLOOKUP($A71,'Import Peak'!$A$3:CF$99,84,FALSE)-VLOOKUP($A71,'Import Peak Change'!$A$106:CF$202,84,FALSE)))</f>
        <v>0</v>
      </c>
      <c r="CG71" s="6">
        <f>IF(ISERROR(VLOOKUP($A71,'Import Peak'!$A$3:CG$99,85,FALSE)-VLOOKUP($A71,'Import Peak Change'!$A$106:CG$202,85,FALSE)),0,(VLOOKUP($A71,'Import Peak'!$A$3:CG$99,85,FALSE)-VLOOKUP($A71,'Import Peak Change'!$A$106:CG$202,85,FALSE)))</f>
        <v>0</v>
      </c>
      <c r="CH71" s="6">
        <f>IF(ISERROR(VLOOKUP($A71,'Import Peak'!$A$3:CH$99,86,FALSE)-VLOOKUP($A71,'Import Peak Change'!$A$106:CH$202,86,FALSE)),0,(VLOOKUP($A71,'Import Peak'!$A$3:CH$99,86,FALSE)-VLOOKUP($A71,'Import Peak Change'!$A$106:CH$202,86,FALSE)))</f>
        <v>0</v>
      </c>
      <c r="CI71" s="6">
        <f>IF(ISERROR(VLOOKUP($A71,'Import Peak'!$A$3:CI$99,87,FALSE)-VLOOKUP($A71,'Import Peak Change'!$A$106:CI$202,87,FALSE)),0,(VLOOKUP($A71,'Import Peak'!$A$3:CI$99,87,FALSE)-VLOOKUP($A71,'Import Peak Change'!$A$106:CI$202,87,FALSE)))</f>
        <v>0</v>
      </c>
      <c r="CJ71" s="6">
        <f>IF(ISERROR(VLOOKUP($A71,'Import Peak'!$A$3:CJ$99,88,FALSE)-VLOOKUP($A71,'Import Peak Change'!$A$106:CJ$202,88,FALSE)),0,(VLOOKUP($A71,'Import Peak'!$A$3:CJ$99,88,FALSE)-VLOOKUP($A71,'Import Peak Change'!$A$106:CJ$202,88,FALSE)))</f>
        <v>0</v>
      </c>
      <c r="CK71" s="6">
        <f>IF(ISERROR(VLOOKUP($A71,'Import Peak'!$A$3:CK$99,89,FALSE)-VLOOKUP($A71,'Import Peak Change'!$A$106:CK$202,89,FALSE)),0,(VLOOKUP($A71,'Import Peak'!$A$3:CK$99,89,FALSE)-VLOOKUP($A71,'Import Peak Change'!$A$106:CK$202,89,FALSE)))</f>
        <v>0</v>
      </c>
      <c r="CL71" s="6">
        <f>IF(ISERROR(VLOOKUP($A71,'Import Peak'!$A$3:CL$99,90,FALSE)-VLOOKUP($A71,'Import Peak Change'!$A$106:CL$202,90,FALSE)),0,(VLOOKUP($A71,'Import Peak'!$A$3:CL$99,90,FALSE)-VLOOKUP($A71,'Import Peak Change'!$A$106:CL$202,90,FALSE)))</f>
        <v>0</v>
      </c>
      <c r="CM71" s="6">
        <f>IF(ISERROR(VLOOKUP($A71,'Import Peak'!$A$3:CM$99,91,FALSE)-VLOOKUP($A71,'Import Peak Change'!$A$106:CM$202,91,FALSE)),0,(VLOOKUP($A71,'Import Peak'!$A$3:CM$99,91,FALSE)-VLOOKUP($A71,'Import Peak Change'!$A$106:CM$202,91,FALSE)))</f>
        <v>0</v>
      </c>
      <c r="CN71" s="6">
        <f>IF(ISERROR(VLOOKUP($A71,'Import Peak'!$A$3:CN$99,92,FALSE)-VLOOKUP($A71,'Import Peak Change'!$A$106:CN$202,92,FALSE)),0,(VLOOKUP($A71,'Import Peak'!$A$3:CN$99,92,FALSE)-VLOOKUP($A71,'Import Peak Change'!$A$106:CN$202,92,FALSE)))</f>
        <v>0</v>
      </c>
      <c r="CO71" s="6">
        <f>IF(ISERROR(VLOOKUP($A71,'Import Peak'!$A$3:CO$99,93,FALSE)-VLOOKUP($A71,'Import Peak Change'!$A$106:CO$202,93,FALSE)),0,(VLOOKUP($A71,'Import Peak'!$A$3:CO$99,93,FALSE)-VLOOKUP($A71,'Import Peak Change'!$A$106:CO$202,93,FALSE)))</f>
        <v>0</v>
      </c>
      <c r="CP71" s="6">
        <f>IF(ISERROR(VLOOKUP($A71,'Import Peak'!$A$3:CP$99,94,FALSE)-VLOOKUP($A71,'Import Peak Change'!$A$106:CP$202,94,FALSE)),0,(VLOOKUP($A71,'Import Peak'!$A$3:CP$99,94,FALSE)-VLOOKUP($A71,'Import Peak Change'!$A$106:CP$202,94,FALSE)))</f>
        <v>0</v>
      </c>
      <c r="CQ71" s="6">
        <f>IF(ISERROR(VLOOKUP($A71,'Import Peak'!$A$3:CQ$99,95,FALSE)-VLOOKUP($A71,'Import Peak Change'!$A$106:CQ$202,95,FALSE)),0,(VLOOKUP($A71,'Import Peak'!$A$3:CQ$99,95,FALSE)-VLOOKUP($A71,'Import Peak Change'!$A$106:CQ$202,95,FALSE)))</f>
        <v>0</v>
      </c>
      <c r="CR71" s="6">
        <f>IF(ISERROR(VLOOKUP($A71,'Import Peak'!$A$3:CR$99,96,FALSE)-VLOOKUP($A71,'Import Peak Change'!$A$106:CR$202,96,FALSE)),0,(VLOOKUP($A71,'Import Peak'!$A$3:CR$99,96,FALSE)-VLOOKUP($A71,'Import Peak Change'!$A$106:CR$202,96,FALSE)))</f>
        <v>0</v>
      </c>
      <c r="CS71" s="6">
        <f>IF(ISERROR(VLOOKUP($A71,'Import Peak'!$A$3:CS$99,97,FALSE)-VLOOKUP($A71,'Import Peak Change'!$A$106:CS$202,97,FALSE)),0,(VLOOKUP($A71,'Import Peak'!$A$3:CS$99,97,FALSE)-VLOOKUP($A71,'Import Peak Change'!$A$106:CS$202,97,FALSE)))</f>
        <v>0</v>
      </c>
      <c r="CT71" s="6">
        <f>IF(ISERROR(VLOOKUP($A71,'Import Peak'!$A$3:CT$99,98,FALSE)-VLOOKUP($A71,'Import Peak Change'!$A$106:CT$202,98,FALSE)),0,(VLOOKUP($A71,'Import Peak'!$A$3:CT$99,98,FALSE)-VLOOKUP($A71,'Import Peak Change'!$A$106:CT$202,98,FALSE)))</f>
        <v>0</v>
      </c>
      <c r="CU71" s="6">
        <f>IF(ISERROR(VLOOKUP($A71,'Import Peak'!$A$3:CU$99,99,FALSE)-VLOOKUP($A71,'Import Peak Change'!$A$106:CU$202,99,FALSE)),0,(VLOOKUP($A71,'Import Peak'!$A$3:CU$99,99,FALSE)-VLOOKUP($A71,'Import Peak Change'!$A$106:CU$202,99,FALSE)))</f>
        <v>0</v>
      </c>
      <c r="CV71" s="6">
        <f>IF(ISERROR(VLOOKUP($A71,'Import Peak'!$A$3:CV$99,100,FALSE)-VLOOKUP($A71,'Import Peak Change'!$A$106:CV$202,100,FALSE)),0,(VLOOKUP($A71,'Import Peak'!$A$3:CV$99,100,FALSE)-VLOOKUP($A71,'Import Peak Change'!$A$106:CV$202,100,FALSE)))</f>
        <v>0</v>
      </c>
      <c r="CW71" s="6">
        <f>IF(ISERROR(VLOOKUP($A71,'Import Peak'!$A$3:CW$99,101,FALSE)-VLOOKUP($A71,'Import Peak Change'!$A$106:CW$202,101,FALSE)),0,(VLOOKUP($A71,'Import Peak'!$A$3:CW$99,101,FALSE)-VLOOKUP($A71,'Import Peak Change'!$A$106:CW$202,101,FALSE)))</f>
        <v>0</v>
      </c>
      <c r="CX71" s="6">
        <f>IF(ISERROR(VLOOKUP($A71,'Import Peak'!$A$3:CX$99,102,FALSE)-VLOOKUP($A71,'Import Peak Change'!$A$106:CX$202,102,FALSE)),0,(VLOOKUP($A71,'Import Peak'!$A$3:CX$99,102,FALSE)-VLOOKUP($A71,'Import Peak Change'!$A$106:CX$202,102,FALSE)))</f>
        <v>0</v>
      </c>
      <c r="CY71" s="6">
        <f>IF(ISERROR(VLOOKUP($A71,'Import Peak'!$A$3:CY$99,103,FALSE)-VLOOKUP($A71,'Import Peak Change'!$A$106:CY$202,103,FALSE)),0,(VLOOKUP($A71,'Import Peak'!$A$3:CY$99,103,FALSE)-VLOOKUP($A71,'Import Peak Change'!$A$106:CY$202,103,FALSE)))</f>
        <v>0</v>
      </c>
      <c r="CZ71" s="6">
        <f>IF(ISERROR(VLOOKUP($A71,'Import Peak'!$A$3:CZ$99,104,FALSE)-VLOOKUP($A71,'Import Peak Change'!$A$106:CZ$202,104,FALSE)),0,(VLOOKUP($A71,'Import Peak'!$A$3:CZ$99,104,FALSE)-VLOOKUP($A71,'Import Peak Change'!$A$106:CZ$202,104,FALSE)))</f>
        <v>0</v>
      </c>
      <c r="DA71" s="6">
        <f>IF(ISERROR(VLOOKUP($A71,'Import Peak'!$A$3:DA$99,105,FALSE)-VLOOKUP($A71,'Import Peak Change'!$A$106:DA$202,105,FALSE)),0,(VLOOKUP($A71,'Import Peak'!$A$3:DA$99,105,FALSE)-VLOOKUP($A71,'Import Peak Change'!$A$106:DA$202,105,FALSE)))</f>
        <v>0</v>
      </c>
      <c r="DB71" s="6">
        <f>IF(ISERROR(VLOOKUP($A71,'Import Peak'!$A$3:DB$99,106,FALSE)-VLOOKUP($A71,'Import Peak Change'!$A$106:DB$202,106,FALSE)),0,(VLOOKUP($A71,'Import Peak'!$A$3:DB$99,106,FALSE)-VLOOKUP($A71,'Import Peak Change'!$A$106:DB$202,106,FALSE)))</f>
        <v>0</v>
      </c>
      <c r="DC71" s="6">
        <f>IF(ISERROR(VLOOKUP($A71,'Import Peak'!$A$3:DC$99,107,FALSE)-VLOOKUP($A71,'Import Peak Change'!$A$106:DC$202,107,FALSE)),0,(VLOOKUP($A71,'Import Peak'!$A$3:DC$99,107,FALSE)-VLOOKUP($A71,'Import Peak Change'!$A$106:DC$202,107,FALSE)))</f>
        <v>0</v>
      </c>
      <c r="DD71" s="6">
        <f>IF(ISERROR(VLOOKUP($A71,'Import Peak'!$A$3:DD$99,108,FALSE)-VLOOKUP($A71,'Import Peak Change'!$A$106:DD$202,108,FALSE)),0,(VLOOKUP($A71,'Import Peak'!$A$3:DD$99,108,FALSE)-VLOOKUP($A71,'Import Peak Change'!$A$106:DD$202,108,FALSE)))</f>
        <v>0</v>
      </c>
      <c r="DE71" s="6">
        <f>IF(ISERROR(VLOOKUP($A71,'Import Peak'!$A$3:DE$99,109,FALSE)-VLOOKUP($A71,'Import Peak Change'!$A$106:DE$202,109,FALSE)),0,(VLOOKUP($A71,'Import Peak'!$A$3:DE$99,109,FALSE)-VLOOKUP($A71,'Import Peak Change'!$A$106:DE$202,109,FALSE)))</f>
        <v>0</v>
      </c>
      <c r="DF71" s="6">
        <f>IF(ISERROR(VLOOKUP($A71,'Import Peak'!$A$3:DF$99,110,FALSE)-VLOOKUP($A71,'Import Peak Change'!$A$106:DF$202,110,FALSE)),0,(VLOOKUP($A71,'Import Peak'!$A$3:DF$99,110,FALSE)-VLOOKUP($A71,'Import Peak Change'!$A$106:DF$202,110,FALSE)))</f>
        <v>0</v>
      </c>
      <c r="DG71" s="6">
        <f>IF(ISERROR(VLOOKUP($A71,'Import Peak'!$A$3:DG$99,111,FALSE)-VLOOKUP($A71,'Import Peak Change'!$A$106:DG$202,111,FALSE)),0,(VLOOKUP($A71,'Import Peak'!$A$3:DG$99,111,FALSE)-VLOOKUP($A71,'Import Peak Change'!$A$106:DG$202,111,FALSE)))</f>
        <v>0</v>
      </c>
      <c r="DH71" s="6">
        <f>IF(ISERROR(VLOOKUP($A71,'Import Peak'!$A$3:DH$99,112,FALSE)-VLOOKUP($A71,'Import Peak Change'!$A$106:DH$202,112,FALSE)),0,(VLOOKUP($A71,'Import Peak'!$A$3:DH$99,112,FALSE)-VLOOKUP($A71,'Import Peak Change'!$A$106:DH$202,112,FALSE)))</f>
        <v>0</v>
      </c>
      <c r="DI71" s="6">
        <f>IF(ISERROR(VLOOKUP($A71,'Import Peak'!$A$3:DI$99,113,FALSE)-VLOOKUP($A71,'Import Peak Change'!$A$106:DI$202,113,FALSE)),0,(VLOOKUP($A71,'Import Peak'!$A$3:DI$99,113,FALSE)-VLOOKUP($A71,'Import Peak Change'!$A$106:DI$202,113,FALSE)))</f>
        <v>0</v>
      </c>
      <c r="DJ71" s="6">
        <f>IF(ISERROR(VLOOKUP($A71,'Import Peak'!$A$3:DJ$99,114,FALSE)-VLOOKUP($A71,'Import Peak Change'!$A$106:DJ$202,114,FALSE)),0,(VLOOKUP($A71,'Import Peak'!$A$3:DJ$99,114,FALSE)-VLOOKUP($A71,'Import Peak Change'!$A$106:DJ$202,114,FALSE)))</f>
        <v>0</v>
      </c>
      <c r="DK71" s="6">
        <f>IF(ISERROR(VLOOKUP($A71,'Import Peak'!$A$3:DK$99,115,FALSE)-VLOOKUP($A71,'Import Peak Change'!$A$106:DK$202,115,FALSE)),0,(VLOOKUP($A71,'Import Peak'!$A$3:DK$99,115,FALSE)-VLOOKUP($A71,'Import Peak Change'!$A$106:DK$202,115,FALSE)))</f>
        <v>0</v>
      </c>
      <c r="DL71" s="6">
        <f>IF(ISERROR(VLOOKUP($A71,'Import Peak'!$A$3:DL$99,116,FALSE)-VLOOKUP($A71,'Import Peak Change'!$A$106:DL$202,116,FALSE)),0,(VLOOKUP($A71,'Import Peak'!$A$3:DL$99,116,FALSE)-VLOOKUP($A71,'Import Peak Change'!$A$106:DL$202,116,FALSE)))</f>
        <v>0</v>
      </c>
      <c r="DM71" s="6">
        <f>IF(ISERROR(VLOOKUP($A71,'Import Peak'!$A$3:DM$99,117,FALSE)-VLOOKUP($A71,'Import Peak Change'!$A$106:DM$202,117,FALSE)),0,(VLOOKUP($A71,'Import Peak'!$A$3:DM$99,117,FALSE)-VLOOKUP($A71,'Import Peak Change'!$A$106:DM$202,117,FALSE)))</f>
        <v>0</v>
      </c>
      <c r="DN71" s="6">
        <f>IF(ISERROR(VLOOKUP($A71,'Import Peak'!$A$3:DN$99,118,FALSE)-VLOOKUP($A71,'Import Peak Change'!$A$106:DN$202,118,FALSE)),0,(VLOOKUP($A71,'Import Peak'!$A$3:DN$99,118,FALSE)-VLOOKUP($A71,'Import Peak Change'!$A$106:DN$202,118,FALSE)))</f>
        <v>0</v>
      </c>
      <c r="DO71" s="6">
        <f>IF(ISERROR(VLOOKUP($A71,'Import Peak'!$A$3:DO$99,119,FALSE)-VLOOKUP($A71,'Import Peak Change'!$A$106:DO$202,119,FALSE)),0,(VLOOKUP($A71,'Import Peak'!$A$3:DO$99,119,FALSE)-VLOOKUP($A71,'Import Peak Change'!$A$106:DO$202,119,FALSE)))</f>
        <v>0</v>
      </c>
      <c r="DP71" s="6">
        <f>IF(ISERROR(VLOOKUP($A71,'Import Peak'!$A$3:DP$99,120,FALSE)-VLOOKUP($A71,'Import Peak Change'!$A$106:DP$202,120,FALSE)),0,(VLOOKUP($A71,'Import Peak'!$A$3:DP$99,120,FALSE)-VLOOKUP($A71,'Import Peak Change'!$A$106:DP$202,120,FALSE)))</f>
        <v>0</v>
      </c>
      <c r="DQ71" s="6">
        <f>IF(ISERROR(VLOOKUP($A71,'Import Peak'!$A$3:DQ$99,121,FALSE)-VLOOKUP($A71,'Import Peak Change'!$A$106:DQ$202,121,FALSE)),0,(VLOOKUP($A71,'Import Peak'!$A$3:DQ$99,121,FALSE)-VLOOKUP($A71,'Import Peak Change'!$A$106:DQ$202,121,FALSE)))</f>
        <v>0</v>
      </c>
      <c r="DR71" s="6">
        <f>IF(ISERROR(VLOOKUP($A71,'Import Peak'!$A$3:DR$99,122,FALSE)-VLOOKUP($A71,'Import Peak Change'!$A$106:DR$202,122,FALSE)),0,(VLOOKUP($A71,'Import Peak'!$A$3:DR$99,122,FALSE)-VLOOKUP($A71,'Import Peak Change'!$A$106:DR$202,122,FALSE)))</f>
        <v>0</v>
      </c>
      <c r="DS71" s="6">
        <f>IF(ISERROR(VLOOKUP($A71,'Import Peak'!$A$3:DS$99,123,FALSE)-VLOOKUP($A71,'Import Peak Change'!$A$106:DS$202,123,FALSE)),0,(VLOOKUP($A71,'Import Peak'!$A$3:DS$99,123,FALSE)-VLOOKUP($A71,'Import Peak Change'!$A$106:DS$202,123,FALSE)))</f>
        <v>0</v>
      </c>
      <c r="DT71" s="6">
        <f>IF(ISERROR(VLOOKUP($A71,'Import Peak'!$A$3:DT$99,124,FALSE)-VLOOKUP($A71,'Import Peak Change'!$A$106:DT$202,124,FALSE)),0,(VLOOKUP($A71,'Import Peak'!$A$3:DT$99,124,FALSE)-VLOOKUP($A71,'Import Peak Change'!$A$106:DT$202,124,FALSE)))</f>
        <v>0</v>
      </c>
      <c r="DU71" s="6">
        <f>IF(ISERROR(VLOOKUP($A71,'Import Peak'!$A$3:DU$99,125,FALSE)-VLOOKUP($A71,'Import Peak Change'!$A$106:DU$202,125,FALSE)),0,(VLOOKUP($A71,'Import Peak'!$A$3:DU$99,125,FALSE)-VLOOKUP($A71,'Import Peak Change'!$A$106:DU$202,125,FALSE)))</f>
        <v>0</v>
      </c>
      <c r="DV71" s="6">
        <f>IF(ISERROR(VLOOKUP($A71,'Import Peak'!$A$3:DV$99,126,FALSE)-VLOOKUP($A71,'Import Peak Change'!$A$106:DV$202,126,FALSE)),0,(VLOOKUP($A71,'Import Peak'!$A$3:DV$99,126,FALSE)-VLOOKUP($A71,'Import Peak Change'!$A$106:DV$202,126,FALSE)))</f>
        <v>0</v>
      </c>
      <c r="DW71" s="6">
        <f>IF(ISERROR(VLOOKUP($A71,'Import Peak'!$A$3:DW$99,127,FALSE)-VLOOKUP($A71,'Import Peak Change'!$A$106:DW$202,127,FALSE)),0,(VLOOKUP($A71,'Import Peak'!$A$3:DW$99,127,FALSE)-VLOOKUP($A71,'Import Peak Change'!$A$106:DW$202,127,FALSE)))</f>
        <v>0</v>
      </c>
      <c r="DX71" s="6">
        <f>IF(ISERROR(VLOOKUP($A71,'Import Peak'!$A$3:DX$99,128,FALSE)-VLOOKUP($A71,'Import Peak Change'!$A$106:DX$202,128,FALSE)),0,(VLOOKUP($A71,'Import Peak'!$A$3:DX$99,128,FALSE)-VLOOKUP($A71,'Import Peak Change'!$A$106:DX$202,128,FALSE)))</f>
        <v>0</v>
      </c>
      <c r="DY71" s="6">
        <f>IF(ISERROR(VLOOKUP($A71,'Import Peak'!$A$3:DY$99,129,FALSE)-VLOOKUP($A71,'Import Peak Change'!$A$106:DY$202,129,FALSE)),0,(VLOOKUP($A71,'Import Peak'!$A$3:DY$99,129,FALSE)-VLOOKUP($A71,'Import Peak Change'!$A$106:DY$202,129,FALSE)))</f>
        <v>0</v>
      </c>
      <c r="DZ71" s="6">
        <f>IF(ISERROR(VLOOKUP($A71,'Import Peak'!$A$3:DZ$99,130,FALSE)-VLOOKUP($A71,'Import Peak Change'!$A$106:DZ$202,130,FALSE)),0,(VLOOKUP($A71,'Import Peak'!$A$3:DZ$99,130,FALSE)-VLOOKUP($A71,'Import Peak Change'!$A$106:DZ$202,130,FALSE)))</f>
        <v>0</v>
      </c>
      <c r="EA71" s="6">
        <f>IF(ISERROR(VLOOKUP($A71,'Import Peak'!$A$3:EA$99,131,FALSE)-VLOOKUP($A71,'Import Peak Change'!$A$106:EA$202,131,FALSE)),0,(VLOOKUP($A71,'Import Peak'!$A$3:EA$99,131,FALSE)-VLOOKUP($A71,'Import Peak Change'!$A$106:EA$202,131,FALSE)))</f>
        <v>0</v>
      </c>
      <c r="EB71" s="6">
        <f>IF(ISERROR(VLOOKUP($A71,'Import Peak'!$A$3:EB$99,132,FALSE)-VLOOKUP($A71,'Import Peak Change'!$A$106:EB$202,132,FALSE)),0,(VLOOKUP($A71,'Import Peak'!$A$3:EB$99,132,FALSE)-VLOOKUP($A71,'Import Peak Change'!$A$106:EB$202,132,FALSE)))</f>
        <v>0</v>
      </c>
      <c r="EC71" s="6">
        <f>IF(ISERROR(VLOOKUP($A71,'Import Peak'!$A$3:EC$99,133,FALSE)-VLOOKUP($A71,'Import Peak Change'!$A$106:EC$202,133,FALSE)),0,(VLOOKUP($A71,'Import Peak'!$A$3:EC$99,133,FALSE)-VLOOKUP($A71,'Import Peak Change'!$A$106:EC$202,133,FALSE)))</f>
        <v>0</v>
      </c>
      <c r="ED71" s="6">
        <f>IF(ISERROR(VLOOKUP($A71,'Import Peak'!$A$3:ED$99,134,FALSE)-VLOOKUP($A71,'Import Peak Change'!$A$106:ED$202,134,FALSE)),0,(VLOOKUP($A71,'Import Peak'!$A$3:ED$99,134,FALSE)-VLOOKUP($A71,'Import Peak Change'!$A$106:ED$202,134,FALSE)))</f>
        <v>0</v>
      </c>
      <c r="EE71" s="6">
        <f>IF(ISERROR(VLOOKUP($A71,'Import Peak'!$A$3:EE$99,135,FALSE)-VLOOKUP($A71,'Import Peak Change'!$A$106:EE$202,135,FALSE)),0,(VLOOKUP($A71,'Import Peak'!$A$3:EE$99,135,FALSE)-VLOOKUP($A71,'Import Peak Change'!$A$106:EE$202,135,FALSE)))</f>
        <v>0</v>
      </c>
      <c r="EF71" s="6">
        <f>IF(ISERROR(VLOOKUP($A71,'Import Peak'!$A$3:EF$99,136,FALSE)-VLOOKUP($A71,'Import Peak Change'!$A$106:EF$202,136,FALSE)),0,(VLOOKUP($A71,'Import Peak'!$A$3:EF$99,136,FALSE)-VLOOKUP($A71,'Import Peak Change'!$A$106:EF$202,136,FALSE)))</f>
        <v>0</v>
      </c>
      <c r="EG71" s="6">
        <f>IF(ISERROR(VLOOKUP($A71,'Import Peak'!$A$3:EG$99,137,FALSE)-VLOOKUP($A71,'Import Peak Change'!$A$106:EG$202,137,FALSE)),0,(VLOOKUP($A71,'Import Peak'!$A$3:EG$99,137,FALSE)-VLOOKUP($A71,'Import Peak Change'!$A$106:EG$202,137,FALSE)))</f>
        <v>0</v>
      </c>
      <c r="EH71" s="6">
        <f>IF(ISERROR(VLOOKUP($A71,'Import Peak'!$A$3:EH$99,138,FALSE)-VLOOKUP($A71,'Import Peak Change'!$A$106:EH$202,138,FALSE)),0,(VLOOKUP($A71,'Import Peak'!$A$3:EH$99,138,FALSE)-VLOOKUP($A71,'Import Peak Change'!$A$106:EH$202,138,FALSE)))</f>
        <v>0</v>
      </c>
      <c r="EI71" s="6">
        <f>IF(ISERROR(VLOOKUP($A71,'Import Peak'!$A$3:EI$99,139,FALSE)-VLOOKUP($A71,'Import Peak Change'!$A$106:EI$202,139,FALSE)),0,(VLOOKUP($A71,'Import Peak'!$A$3:EI$99,139,FALSE)-VLOOKUP($A71,'Import Peak Change'!$A$106:EI$202,139,FALSE)))</f>
        <v>0</v>
      </c>
      <c r="EJ71" s="6">
        <f>IF(ISERROR(VLOOKUP($A71,'Import Peak'!$A$3:EJ$99,140,FALSE)-VLOOKUP($A71,'Import Peak Change'!$A$106:EJ$202,140,FALSE)),0,(VLOOKUP($A71,'Import Peak'!$A$3:EJ$99,140,FALSE)-VLOOKUP($A71,'Import Peak Change'!$A$106:EJ$202,140,FALSE)))</f>
        <v>0</v>
      </c>
      <c r="EK71" s="6">
        <f>IF(ISERROR(VLOOKUP($A71,'Import Peak'!$A$3:EK$99,141,FALSE)-VLOOKUP($A71,'Import Peak Change'!$A$106:EK$202,141,FALSE)),0,(VLOOKUP($A71,'Import Peak'!$A$3:EK$99,141,FALSE)-VLOOKUP($A71,'Import Peak Change'!$A$106:EK$202,141,FALSE)))</f>
        <v>0</v>
      </c>
      <c r="EL71" s="6">
        <f>IF(ISERROR(VLOOKUP($A71,'Import Peak'!$A$3:EL$99,142,FALSE)-VLOOKUP($A71,'Import Peak Change'!$A$106:EL$202,142,FALSE)),0,(VLOOKUP($A71,'Import Peak'!$A$3:EL$99,142,FALSE)-VLOOKUP($A71,'Import Peak Change'!$A$106:EL$202,142,FALSE)))</f>
        <v>0</v>
      </c>
      <c r="EM71" s="6">
        <f>IF(ISERROR(VLOOKUP($A71,'Import Peak'!$A$3:EM$99,143,FALSE)-VLOOKUP($A71,'Import Peak Change'!$A$106:EM$202,143,FALSE)),0,(VLOOKUP($A71,'Import Peak'!$A$3:EM$99,143,FALSE)-VLOOKUP($A71,'Import Peak Change'!$A$106:EM$202,143,FALSE)))</f>
        <v>0</v>
      </c>
      <c r="EN71" s="6">
        <f>IF(ISERROR(VLOOKUP($A71,'Import Peak'!$A$3:EN$99,144,FALSE)-VLOOKUP($A71,'Import Peak Change'!$A$106:EN$202,144,FALSE)),0,(VLOOKUP($A71,'Import Peak'!$A$3:EN$99,144,FALSE)-VLOOKUP($A71,'Import Peak Change'!$A$106:EN$202,144,FALSE)))</f>
        <v>0</v>
      </c>
      <c r="EO71" s="6">
        <f>IF(ISERROR(VLOOKUP($A71,'Import Peak'!$A$3:EO$99,145,FALSE)-VLOOKUP($A71,'Import Peak Change'!$A$106:EO$202,145,FALSE)),0,(VLOOKUP($A71,'Import Peak'!$A$3:EO$99,145,FALSE)-VLOOKUP($A71,'Import Peak Change'!$A$106:EO$202,145,FALSE)))</f>
        <v>0</v>
      </c>
      <c r="EP71" s="6">
        <f>IF(ISERROR(VLOOKUP($A71,'Import Peak'!$A$3:EP$99,146,FALSE)-VLOOKUP($A71,'Import Peak Change'!$A$106:EP$202,146,FALSE)),0,(VLOOKUP($A71,'Import Peak'!$A$3:EP$99,146,FALSE)-VLOOKUP($A71,'Import Peak Change'!$A$106:EP$202,146,FALSE)))</f>
        <v>0</v>
      </c>
      <c r="EQ71" s="6">
        <f>IF(ISERROR(VLOOKUP($A71,'Import Peak'!$A$3:EQ$99,147,FALSE)-VLOOKUP($A71,'Import Peak Change'!$A$106:EQ$202,147,FALSE)),0,(VLOOKUP($A71,'Import Peak'!$A$3:EQ$99,147,FALSE)-VLOOKUP($A71,'Import Peak Change'!$A$106:EQ$202,147,FALSE)))</f>
        <v>0</v>
      </c>
      <c r="ER71" s="6">
        <f>IF(ISERROR(VLOOKUP($A71,'Import Peak'!$A$3:ER$99,148,FALSE)-VLOOKUP($A71,'Import Peak Change'!$A$106:ER$202,148,FALSE)),0,(VLOOKUP($A71,'Import Peak'!$A$3:ER$99,148,FALSE)-VLOOKUP($A71,'Import Peak Change'!$A$106:ER$202,148,FALSE)))</f>
        <v>0</v>
      </c>
      <c r="ES71" s="6">
        <f>IF(ISERROR(VLOOKUP($A71,'Import Peak'!$A$3:ES$99,149,FALSE)-VLOOKUP($A71,'Import Peak Change'!$A$106:ES$202,149,FALSE)),0,(VLOOKUP($A71,'Import Peak'!$A$3:ES$99,149,FALSE)-VLOOKUP($A71,'Import Peak Change'!$A$106:ES$202,149,FALSE)))</f>
        <v>0</v>
      </c>
      <c r="ET71" s="6">
        <f>IF(ISERROR(VLOOKUP($A71,'Import Peak'!$A$3:ET$99,150,FALSE)-VLOOKUP($A71,'Import Peak Change'!$A$106:ET$202,150,FALSE)),0,(VLOOKUP($A71,'Import Peak'!$A$3:ET$99,150,FALSE)-VLOOKUP($A71,'Import Peak Change'!$A$106:ET$202,150,FALSE)))</f>
        <v>0</v>
      </c>
      <c r="EU71" s="6">
        <f>IF(ISERROR(VLOOKUP($A71,'Import Peak'!$A$3:EU$99,151,FALSE)-VLOOKUP($A71,'Import Peak Change'!$A$106:EU$202,151,FALSE)),0,(VLOOKUP($A71,'Import Peak'!$A$3:EU$99,151,FALSE)-VLOOKUP($A71,'Import Peak Change'!$A$106:EU$202,151,FALSE)))</f>
        <v>0</v>
      </c>
      <c r="EV71" s="6">
        <f>IF(ISERROR(VLOOKUP($A71,'Import Peak'!$A$3:EV$99,152,FALSE)-VLOOKUP($A71,'Import Peak Change'!$A$106:EV$202,152,FALSE)),0,(VLOOKUP($A71,'Import Peak'!$A$3:EV$99,152,FALSE)-VLOOKUP($A71,'Import Peak Change'!$A$106:EV$202,152,FALSE)))</f>
        <v>0</v>
      </c>
      <c r="EW71" s="6">
        <f>IF(ISERROR(VLOOKUP($A71,'Import Peak'!$A$3:EW$99,153,FALSE)-VLOOKUP($A71,'Import Peak Change'!$A$106:EW$202,153,FALSE)),0,(VLOOKUP($A71,'Import Peak'!$A$3:EW$99,153,FALSE)-VLOOKUP($A71,'Import Peak Change'!$A$106:EW$202,153,FALSE)))</f>
        <v>0</v>
      </c>
      <c r="EX71" s="6">
        <f>IF(ISERROR(VLOOKUP($A71,'Import Peak'!$A$3:EX$99,154,FALSE)-VLOOKUP($A71,'Import Peak Change'!$A$106:EX$202,154,FALSE)),0,(VLOOKUP($A71,'Import Peak'!$A$3:EX$99,154,FALSE)-VLOOKUP($A71,'Import Peak Change'!$A$106:EX$202,154,FALSE)))</f>
        <v>0</v>
      </c>
      <c r="EY71" s="6">
        <f>IF(ISERROR(VLOOKUP($A71,'Import Peak'!$A$3:EY$99,155,FALSE)-VLOOKUP($A71,'Import Peak Change'!$A$106:EY$202,155,FALSE)),0,(VLOOKUP($A71,'Import Peak'!$A$3:EY$99,155,FALSE)-VLOOKUP($A71,'Import Peak Change'!$A$106:EY$202,155,FALSE)))</f>
        <v>0</v>
      </c>
      <c r="EZ71" s="6">
        <f>IF(ISERROR(VLOOKUP($A71,'Import Peak'!$A$3:EZ$99,156,FALSE)-VLOOKUP($A71,'Import Peak Change'!$A$106:EZ$202,156,FALSE)),0,(VLOOKUP($A71,'Import Peak'!$A$3:EZ$99,156,FALSE)-VLOOKUP($A71,'Import Peak Change'!$A$106:EZ$202,156,FALSE)))</f>
        <v>0</v>
      </c>
      <c r="FA71" s="6">
        <f>IF(ISERROR(VLOOKUP($A71,'Import Peak'!$A$3:FA$99,157,FALSE)-VLOOKUP($A71,'Import Peak Change'!$A$106:FA$202,157,FALSE)),0,(VLOOKUP($A71,'Import Peak'!$A$3:FA$99,157,FALSE)-VLOOKUP($A71,'Import Peak Change'!$A$106:FA$202,157,FALSE)))</f>
        <v>0</v>
      </c>
      <c r="FB71" s="6">
        <f>IF(ISERROR(VLOOKUP($A71,'Import Peak'!$A$3:FB$99,158,FALSE)-VLOOKUP($A71,'Import Peak Change'!$A$106:FB$202,158,FALSE)),0,(VLOOKUP($A71,'Import Peak'!$A$3:FB$99,158,FALSE)-VLOOKUP($A71,'Import Peak Change'!$A$106:FB$202,158,FALSE)))</f>
        <v>0</v>
      </c>
      <c r="FC71" s="6">
        <f>IF(ISERROR(VLOOKUP($A71,'Import Peak'!$A$3:FC$99,159,FALSE)-VLOOKUP($A71,'Import Peak Change'!$A$106:FC$202,159,FALSE)),0,(VLOOKUP($A71,'Import Peak'!$A$3:FC$99,159,FALSE)-VLOOKUP($A71,'Import Peak Change'!$A$106:FC$202,159,FALSE)))</f>
        <v>0</v>
      </c>
      <c r="FD71" s="6">
        <f>IF(ISERROR(VLOOKUP($A71,'Import Peak'!$A$3:FD$99,160,FALSE)-VLOOKUP($A71,'Import Peak Change'!$A$106:FD$202,160,FALSE)),0,(VLOOKUP($A71,'Import Peak'!$A$3:FD$99,160,FALSE)-VLOOKUP($A71,'Import Peak Change'!$A$106:FD$202,160,FALSE)))</f>
        <v>0</v>
      </c>
      <c r="FE71" s="6">
        <f>IF(ISERROR(VLOOKUP($A71,'Import Peak'!$A$3:FE$99,161,FALSE)-VLOOKUP($A71,'Import Peak Change'!$A$106:FE$202,161,FALSE)),0,(VLOOKUP($A71,'Import Peak'!$A$3:FE$99,161,FALSE)-VLOOKUP($A71,'Import Peak Change'!$A$106:FE$202,161,FALSE)))</f>
        <v>0</v>
      </c>
      <c r="FF71" s="6">
        <f>IF(ISERROR(VLOOKUP($A71,'Import Peak'!$A$3:FF$99,162,FALSE)-VLOOKUP($A71,'Import Peak Change'!$A$106:FF$202,162,FALSE)),0,(VLOOKUP($A71,'Import Peak'!$A$3:FF$99,162,FALSE)-VLOOKUP($A71,'Import Peak Change'!$A$106:FF$202,162,FALSE)))</f>
        <v>0</v>
      </c>
      <c r="FG71" s="6">
        <f>IF(ISERROR(VLOOKUP($A71,'Import Peak'!$A$3:FG$99,163,FALSE)-VLOOKUP($A71,'Import Peak Change'!$A$106:FG$202,163,FALSE)),0,(VLOOKUP($A71,'Import Peak'!$A$3:FG$99,163,FALSE)-VLOOKUP($A71,'Import Peak Change'!$A$106:FG$202,163,FALSE)))</f>
        <v>0</v>
      </c>
      <c r="FH71" s="6">
        <f>IF(ISERROR(VLOOKUP($A71,'Import Peak'!$A$3:FH$99,164,FALSE)-VLOOKUP($A71,'Import Peak Change'!$A$106:FH$202,164,FALSE)),0,(VLOOKUP($A71,'Import Peak'!$A$3:FH$99,164,FALSE)-VLOOKUP($A71,'Import Peak Change'!$A$106:FH$202,164,FALSE)))</f>
        <v>0</v>
      </c>
      <c r="FI71" s="6">
        <f>IF(ISERROR(VLOOKUP($A71,'Import Peak'!$A$3:FI$99,165,FALSE)-VLOOKUP($A71,'Import Peak Change'!$A$106:FI$202,165,FALSE)),0,(VLOOKUP($A71,'Import Peak'!$A$3:FI$99,165,FALSE)-VLOOKUP($A71,'Import Peak Change'!$A$106:FI$202,165,FALSE)))</f>
        <v>0</v>
      </c>
      <c r="FJ71" s="6">
        <f>IF(ISERROR(VLOOKUP($A71,'Import Peak'!$A$3:FJ$99,166,FALSE)-VLOOKUP($A71,'Import Peak Change'!$A$106:FJ$202,166,FALSE)),0,(VLOOKUP($A71,'Import Peak'!$A$3:FJ$99,166,FALSE)-VLOOKUP($A71,'Import Peak Change'!$A$106:FJ$202,166,FALSE)))</f>
        <v>0</v>
      </c>
      <c r="FK71" s="6">
        <f>IF(ISERROR(VLOOKUP($A71,'Import Peak'!$A$3:FK$99,167,FALSE)-VLOOKUP($A71,'Import Peak Change'!$A$106:FK$202,167,FALSE)),0,(VLOOKUP($A71,'Import Peak'!$A$3:FK$99,167,FALSE)-VLOOKUP($A71,'Import Peak Change'!$A$106:FK$202,167,FALSE)))</f>
        <v>0</v>
      </c>
      <c r="FL71" s="6">
        <f>IF(ISERROR(VLOOKUP($A71,'Import Peak'!$A$3:FL$99,168,FALSE)-VLOOKUP($A71,'Import Peak Change'!$A$106:FL$202,168,FALSE)),0,(VLOOKUP($A71,'Import Peak'!$A$3:FL$99,168,FALSE)-VLOOKUP($A71,'Import Peak Change'!$A$106:FL$202,168,FALSE)))</f>
        <v>0</v>
      </c>
      <c r="FM71" s="6">
        <f>IF(ISERROR(VLOOKUP($A71,'Import Peak'!$A$3:FM$99,169,FALSE)-VLOOKUP($A71,'Import Peak Change'!$A$106:FM$202,169,FALSE)),0,(VLOOKUP($A71,'Import Peak'!$A$3:FM$99,169,FALSE)-VLOOKUP($A71,'Import Peak Change'!$A$106:FM$202,169,FALSE)))</f>
        <v>0</v>
      </c>
      <c r="FN71" s="6">
        <f>IF(ISERROR(VLOOKUP($A71,'Import Peak'!$A$3:FN$99,170,FALSE)-VLOOKUP($A71,'Import Peak Change'!$A$106:FN$202,170,FALSE)),0,(VLOOKUP($A71,'Import Peak'!$A$3:FN$99,170,FALSE)-VLOOKUP($A71,'Import Peak Change'!$A$106:FN$202,170,FALSE)))</f>
        <v>0</v>
      </c>
      <c r="FO71" s="6">
        <f>IF(ISERROR(VLOOKUP($A71,'Import Peak'!$A$3:FO$99,171,FALSE)-VLOOKUP($A71,'Import Peak Change'!$A$106:FO$202,171,FALSE)),0,(VLOOKUP($A71,'Import Peak'!$A$3:FO$99,171,FALSE)-VLOOKUP($A71,'Import Peak Change'!$A$106:FO$202,171,FALSE)))</f>
        <v>0</v>
      </c>
      <c r="FP71" s="6">
        <f>IF(ISERROR(VLOOKUP($A71,'Import Peak'!$A$3:FP$99,172,FALSE)-VLOOKUP($A71,'Import Peak Change'!$A$106:FP$202,172,FALSE)),0,(VLOOKUP($A71,'Import Peak'!$A$3:FP$99,172,FALSE)-VLOOKUP($A71,'Import Peak Change'!$A$106:FP$202,172,FALSE)))</f>
        <v>0</v>
      </c>
      <c r="FQ71" s="6">
        <f>IF(ISERROR(VLOOKUP($A71,'Import Peak'!$A$3:FQ$99,173,FALSE)-VLOOKUP($A71,'Import Peak Change'!$A$106:FQ$202,173,FALSE)),0,(VLOOKUP($A71,'Import Peak'!$A$3:FQ$99,173,FALSE)-VLOOKUP($A71,'Import Peak Change'!$A$106:FQ$202,173,FALSE)))</f>
        <v>0</v>
      </c>
      <c r="FR71" s="6">
        <f>IF(ISERROR(VLOOKUP($A71,'Import Peak'!$A$3:FR$99,174,FALSE)-VLOOKUP($A71,'Import Peak Change'!$A$106:FR$202,174,FALSE)),0,(VLOOKUP($A71,'Import Peak'!$A$3:FR$99,174,FALSE)-VLOOKUP($A71,'Import Peak Change'!$A$106:FR$202,174,FALSE)))</f>
        <v>0</v>
      </c>
      <c r="FS71" s="6">
        <f>IF(ISERROR(VLOOKUP($A71,'Import Peak'!$A$3:FS$99,175,FALSE)-VLOOKUP($A71,'Import Peak Change'!$A$106:FS$202,175,FALSE)),0,(VLOOKUP($A71,'Import Peak'!$A$3:FS$99,175,FALSE)-VLOOKUP($A71,'Import Peak Change'!$A$106:FS$202,175,FALSE)))</f>
        <v>0</v>
      </c>
      <c r="FT71" s="6">
        <f>IF(ISERROR(VLOOKUP($A71,'Import Peak'!$A$3:FT$99,176,FALSE)-VLOOKUP($A71,'Import Peak Change'!$A$106:FT$202,176,FALSE)),0,(VLOOKUP($A71,'Import Peak'!$A$3:FT$99,176,FALSE)-VLOOKUP($A71,'Import Peak Change'!$A$106:FT$202,176,FALSE)))</f>
        <v>0</v>
      </c>
      <c r="FU71" s="6">
        <f>IF(ISERROR(VLOOKUP($A71,'Import Peak'!$A$3:FU$99,177,FALSE)-VLOOKUP($A71,'Import Peak Change'!$A$106:FU$202,177,FALSE)),0,(VLOOKUP($A71,'Import Peak'!$A$3:FU$99,177,FALSE)-VLOOKUP($A71,'Import Peak Change'!$A$106:FU$202,177,FALSE)))</f>
        <v>0</v>
      </c>
      <c r="FV71" s="6">
        <f>IF(ISERROR(VLOOKUP($A71,'Import Peak'!$A$3:FV$99,178,FALSE)-VLOOKUP($A71,'Import Peak Change'!$A$106:FV$202,178,FALSE)),0,(VLOOKUP($A71,'Import Peak'!$A$3:FV$99,178,FALSE)-VLOOKUP($A71,'Import Peak Change'!$A$106:FV$202,178,FALSE)))</f>
        <v>0</v>
      </c>
      <c r="FW71" s="6">
        <f>IF(ISERROR(VLOOKUP($A71,'Import Peak'!$A$3:FW$99,179,FALSE)-VLOOKUP($A71,'Import Peak Change'!$A$106:FW$202,179,FALSE)),0,(VLOOKUP($A71,'Import Peak'!$A$3:FW$99,179,FALSE)-VLOOKUP($A71,'Import Peak Change'!$A$106:FW$202,179,FALSE)))</f>
        <v>0</v>
      </c>
      <c r="FX71" s="6">
        <f>IF(ISERROR(VLOOKUP($A71,'Import Peak'!$A$3:FX$99,180,FALSE)-VLOOKUP($A71,'Import Peak Change'!$A$106:FX$202,180,FALSE)),0,(VLOOKUP($A71,'Import Peak'!$A$3:FX$99,180,FALSE)-VLOOKUP($A71,'Import Peak Change'!$A$106:FX$202,180,FALSE)))</f>
        <v>0</v>
      </c>
      <c r="FY71" s="6">
        <f>IF(ISERROR(VLOOKUP($A71,'Import Peak'!$A$3:FY$99,181,FALSE)-VLOOKUP($A71,'Import Peak Change'!$A$106:FY$202,181,FALSE)),0,(VLOOKUP($A71,'Import Peak'!$A$3:FY$99,181,FALSE)-VLOOKUP($A71,'Import Peak Change'!$A$106:FY$202,181,FALSE)))</f>
        <v>0</v>
      </c>
      <c r="FZ71" s="6">
        <f>IF(ISERROR(VLOOKUP($A71,'Import Peak'!$A$3:FZ$99,182,FALSE)-VLOOKUP($A71,'Import Peak Change'!$A$106:FZ$202,182,FALSE)),0,(VLOOKUP($A71,'Import Peak'!$A$3:FZ$99,182,FALSE)-VLOOKUP($A71,'Import Peak Change'!$A$106:FZ$202,182,FALSE)))</f>
        <v>0</v>
      </c>
      <c r="GA71" s="6">
        <f>IF(ISERROR(VLOOKUP($A71,'Import Peak'!$A$3:GA$99,183,FALSE)-VLOOKUP($A71,'Import Peak Change'!$A$106:GA$202,183,FALSE)),0,(VLOOKUP($A71,'Import Peak'!$A$3:GA$99,183,FALSE)-VLOOKUP($A71,'Import Peak Change'!$A$106:GA$202,183,FALSE)))</f>
        <v>0</v>
      </c>
      <c r="GB71" s="6">
        <f>IF(ISERROR(VLOOKUP($A71,'Import Peak'!$A$3:GB$99,184,FALSE)-VLOOKUP($A71,'Import Peak Change'!$A$106:GB$202,184,FALSE)),0,(VLOOKUP($A71,'Import Peak'!$A$3:GB$99,184,FALSE)-VLOOKUP($A71,'Import Peak Change'!$A$106:GB$202,184,FALSE)))</f>
        <v>0</v>
      </c>
      <c r="GC71" s="6">
        <f>IF(ISERROR(VLOOKUP($A71,'Import Peak'!$A$3:GC$99,185,FALSE)-VLOOKUP($A71,'Import Peak Change'!$A$106:GC$202,185,FALSE)),0,(VLOOKUP($A71,'Import Peak'!$A$3:GC$99,185,FALSE)-VLOOKUP($A71,'Import Peak Change'!$A$106:GC$202,185,FALSE)))</f>
        <v>0</v>
      </c>
      <c r="GD71" s="6">
        <f>IF(ISERROR(VLOOKUP($A71,'Import Peak'!$A$3:GD$99,186,FALSE)-VLOOKUP($A71,'Import Peak Change'!$A$106:GD$202,186,FALSE)),0,(VLOOKUP($A71,'Import Peak'!$A$3:GD$99,186,FALSE)-VLOOKUP($A71,'Import Peak Change'!$A$106:GD$202,186,FALSE)))</f>
        <v>0</v>
      </c>
      <c r="GE71" s="6">
        <f>IF(ISERROR(VLOOKUP($A71,'Import Peak'!$A$3:GE$99,187,FALSE)-VLOOKUP($A71,'Import Peak Change'!$A$106:GE$202,187,FALSE)),0,(VLOOKUP($A71,'Import Peak'!$A$3:GE$99,187,FALSE)-VLOOKUP($A71,'Import Peak Change'!$A$106:GE$202,187,FALSE)))</f>
        <v>0</v>
      </c>
      <c r="GF71" s="6">
        <f>IF(ISERROR(VLOOKUP($A71,'Import Peak'!$A$3:GF$99,188,FALSE)-VLOOKUP($A71,'Import Peak Change'!$A$106:GF$202,188,FALSE)),0,(VLOOKUP($A71,'Import Peak'!$A$3:GF$99,188,FALSE)-VLOOKUP($A71,'Import Peak Change'!$A$106:GF$202,188,FALSE)))</f>
        <v>0</v>
      </c>
      <c r="GG71" s="6">
        <f>IF(ISERROR(VLOOKUP($A71,'Import Peak'!$A$3:GG$99,189,FALSE)-VLOOKUP($A71,'Import Peak Change'!$A$106:GG$202,189,FALSE)),0,(VLOOKUP($A71,'Import Peak'!$A$3:GG$99,189,FALSE)-VLOOKUP($A71,'Import Peak Change'!$A$106:GG$202,189,FALSE)))</f>
        <v>0</v>
      </c>
      <c r="GH71" s="6">
        <f>IF(ISERROR(VLOOKUP($A71,'Import Peak'!$A$3:GH$99,190,FALSE)-VLOOKUP($A71,'Import Peak Change'!$A$106:GH$202,190,FALSE)),0,(VLOOKUP($A71,'Import Peak'!$A$3:GH$99,190,FALSE)-VLOOKUP($A71,'Import Peak Change'!$A$106:GH$202,190,FALSE)))</f>
        <v>0</v>
      </c>
      <c r="GI71" s="6">
        <f>IF(ISERROR(VLOOKUP($A71,'Import Peak'!$A$3:GI$99,191,FALSE)-VLOOKUP($A71,'Import Peak Change'!$A$106:GI$202,191,FALSE)),0,(VLOOKUP($A71,'Import Peak'!$A$3:GI$99,191,FALSE)-VLOOKUP($A71,'Import Peak Change'!$A$106:GI$202,191,FALSE)))</f>
        <v>0</v>
      </c>
      <c r="GJ71" s="6">
        <f>IF(ISERROR(VLOOKUP($A71,'Import Peak'!$A$3:GJ$99,192,FALSE)-VLOOKUP($A71,'Import Peak Change'!$A$106:GJ$202,192,FALSE)),0,(VLOOKUP($A71,'Import Peak'!$A$3:GJ$99,192,FALSE)-VLOOKUP($A71,'Import Peak Change'!$A$106:GJ$202,192,FALSE)))</f>
        <v>0</v>
      </c>
      <c r="GK71" s="6">
        <f>IF(ISERROR(VLOOKUP($A71,'Import Peak'!$A$3:GK$99,193,FALSE)-VLOOKUP($A71,'Import Peak Change'!$A$106:GK$202,193,FALSE)),0,(VLOOKUP($A71,'Import Peak'!$A$3:GK$99,193,FALSE)-VLOOKUP($A71,'Import Peak Change'!$A$106:GK$202,193,FALSE)))</f>
        <v>0</v>
      </c>
      <c r="GL71" s="6">
        <f>IF(ISERROR(VLOOKUP($A71,'Import Peak'!$A$3:GL$99,194,FALSE)-VLOOKUP($A71,'Import Peak Change'!$A$106:GL$202,194,FALSE)),0,(VLOOKUP($A71,'Import Peak'!$A$3:GL$99,194,FALSE)-VLOOKUP($A71,'Import Peak Change'!$A$106:GL$202,194,FALSE)))</f>
        <v>0</v>
      </c>
      <c r="GM71" s="6">
        <f>IF(ISERROR(VLOOKUP($A71,'Import Peak'!$A$3:GM$99,195,FALSE)-VLOOKUP($A71,'Import Peak Change'!$A$106:GM$202,195,FALSE)),0,(VLOOKUP($A71,'Import Peak'!$A$3:GM$99,195,FALSE)-VLOOKUP($A71,'Import Peak Change'!$A$106:GM$202,195,FALSE)))</f>
        <v>0</v>
      </c>
      <c r="GN71" s="6">
        <f>IF(ISERROR(VLOOKUP($A71,'Import Peak'!$A$3:GN$99,196,FALSE)-VLOOKUP($A71,'Import Peak Change'!$A$106:GN$202,196,FALSE)),0,(VLOOKUP($A71,'Import Peak'!$A$3:GN$99,196,FALSE)-VLOOKUP($A71,'Import Peak Change'!$A$106:GN$202,196,FALSE)))</f>
        <v>0</v>
      </c>
      <c r="GO71" s="6">
        <f>IF(ISERROR(VLOOKUP($A71,'Import Peak'!$A$3:GO$99,197,FALSE)-VLOOKUP($A71,'Import Peak Change'!$A$106:GO$202,197,FALSE)),0,(VLOOKUP($A71,'Import Peak'!$A$3:GO$99,197,FALSE)-VLOOKUP($A71,'Import Peak Change'!$A$106:GO$202,197,FALSE)))</f>
        <v>0</v>
      </c>
      <c r="GP71" s="6">
        <f>IF(ISERROR(VLOOKUP($A71,'Import Peak'!$A$3:GP$99,198,FALSE)-VLOOKUP($A71,'Import Peak Change'!$A$106:GP$202,198,FALSE)),0,(VLOOKUP($A71,'Import Peak'!$A$3:GP$99,198,FALSE)-VLOOKUP($A71,'Import Peak Change'!$A$106:GP$202,198,FALSE)))</f>
        <v>0</v>
      </c>
      <c r="GQ71" s="6">
        <f>IF(ISERROR(VLOOKUP($A71,'Import Peak'!$A$3:GQ$99,199,FALSE)-VLOOKUP($A71,'Import Peak Change'!$A$106:GQ$202,199,FALSE)),0,(VLOOKUP($A71,'Import Peak'!$A$3:GQ$99,199,FALSE)-VLOOKUP($A71,'Import Peak Change'!$A$106:GQ$202,199,FALSE)))</f>
        <v>0</v>
      </c>
      <c r="GR71" s="6">
        <f>IF(ISERROR(VLOOKUP($A71,'Import Peak'!$A$3:GR$99,200,FALSE)-VLOOKUP($A71,'Import Peak Change'!$A$106:GR$202,200,FALSE)),0,(VLOOKUP($A71,'Import Peak'!$A$3:GR$99,200,FALSE)-VLOOKUP($A71,'Import Peak Change'!$A$106:GR$202,200,FALSE)))</f>
        <v>0</v>
      </c>
      <c r="GS71" s="6">
        <f>IF(ISERROR(VLOOKUP($A71,'Import Peak'!$A$3:GS$99,201,FALSE)-VLOOKUP($A71,'Import Peak Change'!$A$106:GS$202,201,FALSE)),0,(VLOOKUP($A71,'Import Peak'!$A$3:GS$99,201,FALSE)-VLOOKUP($A71,'Import Peak Change'!$A$106:GS$202,201,FALSE)))</f>
        <v>0</v>
      </c>
      <c r="GT71" s="6">
        <f>IF(ISERROR(VLOOKUP($A71,'Import Peak'!$A$3:GT$99,202,FALSE)-VLOOKUP($A71,'Import Peak Change'!$A$106:GT$202,202,FALSE)),0,(VLOOKUP($A71,'Import Peak'!$A$3:GT$99,202,FALSE)-VLOOKUP($A71,'Import Peak Change'!$A$106:GT$202,202,FALSE)))</f>
        <v>0</v>
      </c>
      <c r="GU71" s="6">
        <f>IF(ISERROR(VLOOKUP($A71,'Import Peak'!$A$3:GU$99,203,FALSE)-VLOOKUP($A71,'Import Peak Change'!$A$106:GU$202,203,FALSE)),0,(VLOOKUP($A71,'Import Peak'!$A$3:GU$99,203,FALSE)-VLOOKUP($A71,'Import Peak Change'!$A$106:GU$202,203,FALSE)))</f>
        <v>0</v>
      </c>
      <c r="GV71" s="6">
        <f>IF(ISERROR(VLOOKUP($A71,'Import Peak'!$A$3:GV$99,204,FALSE)-VLOOKUP($A71,'Import Peak Change'!$A$106:GV$202,204,FALSE)),0,(VLOOKUP($A71,'Import Peak'!$A$3:GV$99,204,FALSE)-VLOOKUP($A71,'Import Peak Change'!$A$106:GV$202,204,FALSE)))</f>
        <v>0</v>
      </c>
      <c r="GW71" s="6">
        <f>IF(ISERROR(VLOOKUP($A71,'Import Peak'!$A$3:GW$99,205,FALSE)-VLOOKUP($A71,'Import Peak Change'!$A$106:GW$202,205,FALSE)),0,(VLOOKUP($A71,'Import Peak'!$A$3:GW$99,205,FALSE)-VLOOKUP($A71,'Import Peak Change'!$A$106:GW$202,205,FALSE)))</f>
        <v>0</v>
      </c>
      <c r="GX71" s="6">
        <f>IF(ISERROR(VLOOKUP($A71,'Import Peak'!$A$3:GX$99,206,FALSE)-VLOOKUP($A71,'Import Peak Change'!$A$106:GX$202,206,FALSE)),0,(VLOOKUP($A71,'Import Peak'!$A$3:GX$99,206,FALSE)-VLOOKUP($A71,'Import Peak Change'!$A$106:GX$202,206,FALSE)))</f>
        <v>0</v>
      </c>
      <c r="GY71" s="6">
        <f>IF(ISERROR(VLOOKUP($A71,'Import Peak'!$A$3:GY$99,207,FALSE)-VLOOKUP($A71,'Import Peak Change'!$A$106:GY$202,207,FALSE)),0,(VLOOKUP($A71,'Import Peak'!$A$3:GY$99,207,FALSE)-VLOOKUP($A71,'Import Peak Change'!$A$106:GY$202,207,FALSE)))</f>
        <v>0</v>
      </c>
      <c r="GZ71" s="6">
        <f>IF(ISERROR(VLOOKUP($A71,'Import Peak'!$A$3:GZ$99,208,FALSE)-VLOOKUP($A71,'Import Peak Change'!$A$106:GZ$202,208,FALSE)),0,(VLOOKUP($A71,'Import Peak'!$A$3:GZ$99,208,FALSE)-VLOOKUP($A71,'Import Peak Change'!$A$106:GZ$202,208,FALSE)))</f>
        <v>0</v>
      </c>
      <c r="HA71" s="6">
        <f>IF(ISERROR(VLOOKUP($A71,'Import Peak'!$A$3:HA$99,209,FALSE)-VLOOKUP($A71,'Import Peak Change'!$A$106:HA$202,209,FALSE)),0,(VLOOKUP($A71,'Import Peak'!$A$3:HA$99,209,FALSE)-VLOOKUP($A71,'Import Peak Change'!$A$106:HA$202,209,FALSE)))</f>
        <v>0</v>
      </c>
      <c r="HB71" s="6">
        <f>IF(ISERROR(VLOOKUP($A71,'Import Peak'!$A$3:HB$99,210,FALSE)-VLOOKUP($A71,'Import Peak Change'!$A$106:HB$202,210,FALSE)),0,(VLOOKUP($A71,'Import Peak'!$A$3:HB$99,210,FALSE)-VLOOKUP($A71,'Import Peak Change'!$A$106:HB$202,210,FALSE)))</f>
        <v>0</v>
      </c>
      <c r="HC71" s="6">
        <f>IF(ISERROR(VLOOKUP($A71,'Import Peak'!$A$3:HC$99,211,FALSE)-VLOOKUP($A71,'Import Peak Change'!$A$106:HC$202,211,FALSE)),0,(VLOOKUP($A71,'Import Peak'!$A$3:HC$99,211,FALSE)-VLOOKUP($A71,'Import Peak Change'!$A$106:HC$202,211,FALSE)))</f>
        <v>0</v>
      </c>
      <c r="HD71" s="6">
        <f>IF(ISERROR(VLOOKUP($A71,'Import Peak'!$A$3:HD$99,212,FALSE)-VLOOKUP($A71,'Import Peak Change'!$A$106:HD$202,212,FALSE)),0,(VLOOKUP($A71,'Import Peak'!$A$3:HD$99,212,FALSE)-VLOOKUP($A71,'Import Peak Change'!$A$106:HD$202,212,FALSE)))</f>
        <v>0</v>
      </c>
      <c r="HE71" s="6">
        <f>IF(ISERROR(VLOOKUP($A71,'Import Peak'!$A$3:HE$99,213,FALSE)-VLOOKUP($A71,'Import Peak Change'!$A$106:HE$202,213,FALSE)),0,(VLOOKUP($A71,'Import Peak'!$A$3:HE$99,213,FALSE)-VLOOKUP($A71,'Import Peak Change'!$A$106:HE$202,213,FALSE)))</f>
        <v>0</v>
      </c>
      <c r="HF71" s="6">
        <f>IF(ISERROR(VLOOKUP($A71,'Import Peak'!$A$3:HF$99,214,FALSE)-VLOOKUP($A71,'Import Peak Change'!$A$106:HF$202,214,FALSE)),0,(VLOOKUP($A71,'Import Peak'!$A$3:HF$99,214,FALSE)-VLOOKUP($A71,'Import Peak Change'!$A$106:HF$202,214,FALSE)))</f>
        <v>0</v>
      </c>
      <c r="HG71" s="6">
        <f>IF(ISERROR(VLOOKUP($A71,'Import Peak'!$A$3:HG$99,215,FALSE)-VLOOKUP($A71,'Import Peak Change'!$A$106:HG$202,215,FALSE)),0,(VLOOKUP($A71,'Import Peak'!$A$3:HG$99,215,FALSE)-VLOOKUP($A71,'Import Peak Change'!$A$106:HG$202,215,FALSE)))</f>
        <v>0</v>
      </c>
      <c r="HH71" s="6">
        <f>IF(ISERROR(VLOOKUP($A71,'Import Peak'!$A$3:HH$99,216,FALSE)-VLOOKUP($A71,'Import Peak Change'!$A$106:HH$202,216,FALSE)),0,(VLOOKUP($A71,'Import Peak'!$A$3:HH$99,216,FALSE)-VLOOKUP($A71,'Import Peak Change'!$A$106:HH$202,216,FALSE)))</f>
        <v>0</v>
      </c>
      <c r="HI71" s="6">
        <f>IF(ISERROR(VLOOKUP($A71,'Import Peak'!$A$3:HI$99,217,FALSE)-VLOOKUP($A71,'Import Peak Change'!$A$106:HI$202,217,FALSE)),0,(VLOOKUP($A71,'Import Peak'!$A$3:HI$99,217,FALSE)-VLOOKUP($A71,'Import Peak Change'!$A$106:HI$202,217,FALSE)))</f>
        <v>0</v>
      </c>
      <c r="HJ71" s="6">
        <f>IF(ISERROR(VLOOKUP($A71,'Import Peak'!$A$3:HJ$99,218,FALSE)-VLOOKUP($A71,'Import Peak Change'!$A$106:HJ$202,218,FALSE)),0,(VLOOKUP($A71,'Import Peak'!$A$3:HJ$99,218,FALSE)-VLOOKUP($A71,'Import Peak Change'!$A$106:HJ$202,218,FALSE)))</f>
        <v>0</v>
      </c>
      <c r="HK71" s="6">
        <f>IF(ISERROR(VLOOKUP($A71,'Import Peak'!$A$3:HK$99,219,FALSE)-VLOOKUP($A71,'Import Peak Change'!$A$106:HK$202,219,FALSE)),0,(VLOOKUP($A71,'Import Peak'!$A$3:HK$99,219,FALSE)-VLOOKUP($A71,'Import Peak Change'!$A$106:HK$202,219,FALSE)))</f>
        <v>0</v>
      </c>
      <c r="HL71" s="6">
        <f>IF(ISERROR(VLOOKUP($A71,'Import Peak'!$A$3:HL$99,220,FALSE)-VLOOKUP($A71,'Import Peak Change'!$A$106:HL$202,220,FALSE)),0,(VLOOKUP($A71,'Import Peak'!$A$3:HL$99,220,FALSE)-VLOOKUP($A71,'Import Peak Change'!$A$106:HL$202,220,FALSE)))</f>
        <v>0</v>
      </c>
      <c r="HM71" s="6">
        <f>IF(ISERROR(VLOOKUP($A71,'Import Peak'!$A$3:HM$99,221,FALSE)-VLOOKUP($A71,'Import Peak Change'!$A$106:HM$202,221,FALSE)),0,(VLOOKUP($A71,'Import Peak'!$A$3:HM$99,221,FALSE)-VLOOKUP($A71,'Import Peak Change'!$A$106:HM$202,221,FALSE)))</f>
        <v>0</v>
      </c>
      <c r="HN71" s="6">
        <f>IF(ISERROR(VLOOKUP($A71,'Import Peak'!$A$3:HN$99,222,FALSE)-VLOOKUP($A71,'Import Peak Change'!$A$106:HN$202,222,FALSE)),0,(VLOOKUP($A71,'Import Peak'!$A$3:HN$99,222,FALSE)-VLOOKUP($A71,'Import Peak Change'!$A$106:HN$202,222,FALSE)))</f>
        <v>0</v>
      </c>
      <c r="HO71" s="6">
        <f>IF(ISERROR(VLOOKUP($A71,'Import Peak'!$A$3:HO$99,223,FALSE)-VLOOKUP($A71,'Import Peak Change'!$A$106:HO$202,223,FALSE)),0,(VLOOKUP($A71,'Import Peak'!$A$3:HO$99,223,FALSE)-VLOOKUP($A71,'Import Peak Change'!$A$106:HO$202,223,FALSE)))</f>
        <v>0</v>
      </c>
      <c r="HP71" s="6">
        <f>IF(ISERROR(VLOOKUP($A71,'Import Peak'!$A$3:HP$99,224,FALSE)-VLOOKUP($A71,'Import Peak Change'!$A$106:HP$202,224,FALSE)),0,(VLOOKUP($A71,'Import Peak'!$A$3:HP$99,224,FALSE)-VLOOKUP($A71,'Import Peak Change'!$A$106:HP$202,224,FALSE)))</f>
        <v>0</v>
      </c>
      <c r="HQ71" s="6">
        <f>IF(ISERROR(VLOOKUP($A71,'Import Peak'!$A$3:HQ$99,225,FALSE)-VLOOKUP($A71,'Import Peak Change'!$A$106:HQ$202,225,FALSE)),0,(VLOOKUP($A71,'Import Peak'!$A$3:HQ$99,225,FALSE)-VLOOKUP($A71,'Import Peak Change'!$A$106:HQ$202,225,FALSE)))</f>
        <v>0</v>
      </c>
      <c r="HR71" s="6">
        <f>IF(ISERROR(VLOOKUP($A71,'Import Peak'!$A$3:HR$99,226,FALSE)-VLOOKUP($A71,'Import Peak Change'!$A$106:HR$202,226,FALSE)),0,(VLOOKUP($A71,'Import Peak'!$A$3:HR$99,226,FALSE)-VLOOKUP($A71,'Import Peak Change'!$A$106:HR$202,226,FALSE)))</f>
        <v>0</v>
      </c>
      <c r="HS71" s="6">
        <f>IF(ISERROR(VLOOKUP($A71,'Import Peak'!$A$3:HS$99,227,FALSE)-VLOOKUP($A71,'Import Peak Change'!$A$106:HS$202,227,FALSE)),0,(VLOOKUP($A71,'Import Peak'!$A$3:HS$99,227,FALSE)-VLOOKUP($A71,'Import Peak Change'!$A$106:HS$202,227,FALSE)))</f>
        <v>0</v>
      </c>
      <c r="HT71" s="6">
        <f>IF(ISERROR(VLOOKUP($A71,'Import Peak'!$A$3:HT$99,228,FALSE)-VLOOKUP($A71,'Import Peak Change'!$A$106:HT$202,228,FALSE)),0,(VLOOKUP($A71,'Import Peak'!$A$3:HT$99,228,FALSE)-VLOOKUP($A71,'Import Peak Change'!$A$106:HT$202,228,FALSE)))</f>
        <v>0</v>
      </c>
      <c r="HU71" s="6">
        <f>IF(ISERROR(VLOOKUP($A71,'Import Peak'!$A$3:HU$99,229,FALSE)-VLOOKUP($A71,'Import Peak Change'!$A$106:HU$202,229,FALSE)),0,(VLOOKUP($A71,'Import Peak'!$A$3:HU$99,229,FALSE)-VLOOKUP($A71,'Import Peak Change'!$A$106:HU$202,229,FALSE)))</f>
        <v>0</v>
      </c>
      <c r="HV71" s="6">
        <f>IF(ISERROR(VLOOKUP($A71,'Import Peak'!$A$3:HV$99,230,FALSE)-VLOOKUP($A71,'Import Peak Change'!$A$106:HV$202,230,FALSE)),0,(VLOOKUP($A71,'Import Peak'!$A$3:HV$99,230,FALSE)-VLOOKUP($A71,'Import Peak Change'!$A$106:HV$202,230,FALSE)))</f>
        <v>0</v>
      </c>
      <c r="HW71" s="6">
        <f>IF(ISERROR(VLOOKUP($A71,'Import Peak'!$A$3:HW$99,231,FALSE)-VLOOKUP($A71,'Import Peak Change'!$A$106:HW$202,231,FALSE)),0,(VLOOKUP($A71,'Import Peak'!$A$3:HW$99,231,FALSE)-VLOOKUP($A71,'Import Peak Change'!$A$106:HW$202,231,FALSE)))</f>
        <v>0</v>
      </c>
      <c r="HX71" s="6">
        <f>IF(ISERROR(VLOOKUP($A71,'Import Peak'!$A$3:HX$99,232,FALSE)-VLOOKUP($A71,'Import Peak Change'!$A$106:HX$202,232,FALSE)),0,(VLOOKUP($A71,'Import Peak'!$A$3:HX$99,232,FALSE)-VLOOKUP($A71,'Import Peak Change'!$A$106:HX$202,232,FALSE)))</f>
        <v>0</v>
      </c>
      <c r="HY71" s="6">
        <f>IF(ISERROR(VLOOKUP($A71,'Import Peak'!$A$3:HY$99,233,FALSE)-VLOOKUP($A71,'Import Peak Change'!$A$106:HY$202,233,FALSE)),0,(VLOOKUP($A71,'Import Peak'!$A$3:HY$99,233,FALSE)-VLOOKUP($A71,'Import Peak Change'!$A$106:HY$202,233,FALSE)))</f>
        <v>0</v>
      </c>
      <c r="HZ71" s="6">
        <f>IF(ISERROR(VLOOKUP($A71,'Import Peak'!$A$3:HZ$99,234,FALSE)-VLOOKUP($A71,'Import Peak Change'!$A$106:HZ$202,234,FALSE)),0,(VLOOKUP($A71,'Import Peak'!$A$3:HZ$99,234,FALSE)-VLOOKUP($A71,'Import Peak Change'!$A$106:HZ$202,234,FALSE)))</f>
        <v>0</v>
      </c>
      <c r="IA71" s="6">
        <f>IF(ISERROR(VLOOKUP($A71,'Import Peak'!$A$3:IA$99,235,FALSE)-VLOOKUP($A71,'Import Peak Change'!$A$106:IA$202,235,FALSE)),0,(VLOOKUP($A71,'Import Peak'!$A$3:IA$99,235,FALSE)-VLOOKUP($A71,'Import Peak Change'!$A$106:IA$202,235,FALSE)))</f>
        <v>0</v>
      </c>
      <c r="IB71" s="6">
        <f>IF(ISERROR(VLOOKUP($A71,'Import Peak'!$A$3:IB$99,236,FALSE)-VLOOKUP($A71,'Import Peak Change'!$A$106:IB$202,236,FALSE)),0,(VLOOKUP($A71,'Import Peak'!$A$3:IB$99,236,FALSE)-VLOOKUP($A71,'Import Peak Change'!$A$106:IB$202,236,FALSE)))</f>
        <v>0</v>
      </c>
      <c r="IC71" s="6">
        <f>IF(ISERROR(VLOOKUP($A71,'Import Peak'!$A$3:IC$99,237,FALSE)-VLOOKUP($A71,'Import Peak Change'!$A$106:IC$202,237,FALSE)),0,(VLOOKUP($A71,'Import Peak'!$A$3:IC$99,237,FALSE)-VLOOKUP($A71,'Import Peak Change'!$A$106:IC$202,237,FALSE)))</f>
        <v>0</v>
      </c>
      <c r="ID71" s="6">
        <f>IF(ISERROR(VLOOKUP($A71,'Import Peak'!$A$3:ID$99,238,FALSE)-VLOOKUP($A71,'Import Peak Change'!$A$106:ID$202,238,FALSE)),0,(VLOOKUP($A71,'Import Peak'!$A$3:ID$99,238,FALSE)-VLOOKUP($A71,'Import Peak Change'!$A$106:ID$202,238,FALSE)))</f>
        <v>0</v>
      </c>
      <c r="IE71" s="6">
        <f>IF(ISERROR(VLOOKUP($A71,'Import Peak'!$A$3:IE$99,239,FALSE)-VLOOKUP($A71,'Import Peak Change'!$A$106:IE$202,239,FALSE)),0,(VLOOKUP($A71,'Import Peak'!$A$3:IE$99,239,FALSE)-VLOOKUP($A71,'Import Peak Change'!$A$106:IE$202,239,FALSE)))</f>
        <v>0</v>
      </c>
    </row>
    <row r="72" spans="1:239">
      <c r="A72" s="168" t="str">
        <f>IF('Import Peak'!A69=0,"",'Import Peak'!A69)</f>
        <v/>
      </c>
      <c r="B72" s="6"/>
      <c r="C72" s="6"/>
      <c r="D72" s="6"/>
      <c r="E72" s="6"/>
      <c r="F72" s="6"/>
      <c r="G72" s="6">
        <f>IF(ISERROR(VLOOKUP($A72,'Import Peak'!$A$3:G$99,7,FALSE)-VLOOKUP($A72,'Import Peak Change'!$A$106:G$202,7,FALSE)),0,(VLOOKUP($A72,'Import Peak'!$A$3:G$99,7,FALSE)-VLOOKUP($A72,'Import Peak Change'!$A$106:G$202,7,FALSE)))</f>
        <v>0</v>
      </c>
      <c r="H72" s="6">
        <f>IF(ISERROR(VLOOKUP($A72,'Import Peak'!$A$3:H$99,8,FALSE)-VLOOKUP($A72,'Import Peak Change'!$A$106:H$202,8,FALSE)),0,(VLOOKUP($A72,'Import Peak'!$A$3:H$99,8,FALSE)-VLOOKUP($A72,'Import Peak Change'!$A$106:H$202,8,FALSE)))</f>
        <v>0</v>
      </c>
      <c r="I72" s="6">
        <f>IF(ISERROR(VLOOKUP($A72,'Import Peak'!$A$3:I$99,9,FALSE)-VLOOKUP($A72,'Import Peak Change'!$A$106:I$202,9,FALSE)),0,(VLOOKUP($A72,'Import Peak'!$A$3:I$99,9,FALSE)-VLOOKUP($A72,'Import Peak Change'!$A$106:I$202,9,FALSE)))</f>
        <v>0</v>
      </c>
      <c r="J72" s="6">
        <f>IF(ISERROR(VLOOKUP($A72,'Import Peak'!$A$3:J$99,10,FALSE)-VLOOKUP($A72,'Import Peak Change'!$A$106:J$202,10,FALSE)),0,(VLOOKUP($A72,'Import Peak'!$A$3:J$99,10,FALSE)-VLOOKUP($A72,'Import Peak Change'!$A$106:J$202,10,FALSE)))</f>
        <v>0</v>
      </c>
      <c r="K72" s="6">
        <f>IF(ISERROR(VLOOKUP($A72,'Import Peak'!$A$3:K$99,11,FALSE)-VLOOKUP($A72,'Import Peak Change'!$A$106:K$202,11,FALSE)),0,(VLOOKUP($A72,'Import Peak'!$A$3:K$99,11,FALSE)-VLOOKUP($A72,'Import Peak Change'!$A$106:K$202,11,FALSE)))</f>
        <v>0</v>
      </c>
      <c r="L72" s="6">
        <f>IF(ISERROR(VLOOKUP($A72,'Import Peak'!$A$3:L$99,12,FALSE)-VLOOKUP($A72,'Import Peak Change'!$A$106:L$202,12,FALSE)),0,(VLOOKUP($A72,'Import Peak'!$A$3:L$99,12,FALSE)-VLOOKUP($A72,'Import Peak Change'!$A$106:L$202,12,FALSE)))</f>
        <v>0</v>
      </c>
      <c r="M72" s="6">
        <f>IF(ISERROR(VLOOKUP($A72,'Import Peak'!$A$3:M$99,13,FALSE)-VLOOKUP($A72,'Import Peak Change'!$A$106:M$202,13,FALSE)),0,(VLOOKUP($A72,'Import Peak'!$A$3:M$99,13,FALSE)-VLOOKUP($A72,'Import Peak Change'!$A$106:M$202,13,FALSE)))</f>
        <v>0</v>
      </c>
      <c r="N72" s="6">
        <f>IF(ISERROR(VLOOKUP($A72,'Import Peak'!$A$3:N$99,14,FALSE)-VLOOKUP($A72,'Import Peak Change'!$A$106:N$202,14,FALSE)),0,(VLOOKUP($A72,'Import Peak'!$A$3:N$99,14,FALSE)-VLOOKUP($A72,'Import Peak Change'!$A$106:N$202,14,FALSE)))</f>
        <v>0</v>
      </c>
      <c r="O72" s="6">
        <f>IF(ISERROR(VLOOKUP($A72,'Import Peak'!$A$3:O$99,15,FALSE)-VLOOKUP($A72,'Import Peak Change'!$A$106:O$202,15,FALSE)),0,(VLOOKUP($A72,'Import Peak'!$A$3:O$99,15,FALSE)-VLOOKUP($A72,'Import Peak Change'!$A$106:O$202,15,FALSE)))</f>
        <v>0</v>
      </c>
      <c r="P72" s="6">
        <f>IF(ISERROR(VLOOKUP($A72,'Import Peak'!$A$3:P$99,16,FALSE)-VLOOKUP($A72,'Import Peak Change'!$A$106:P$202,16,FALSE)),0,(VLOOKUP($A72,'Import Peak'!$A$3:P$99,16,FALSE)-VLOOKUP($A72,'Import Peak Change'!$A$106:P$202,16,FALSE)))</f>
        <v>0</v>
      </c>
      <c r="Q72" s="6">
        <f>IF(ISERROR(VLOOKUP($A72,'Import Peak'!$A$3:Q$99,17,FALSE)-VLOOKUP($A72,'Import Peak Change'!$A$106:Q$202,17,FALSE)),0,(VLOOKUP($A72,'Import Peak'!$A$3:Q$99,17,FALSE)-VLOOKUP($A72,'Import Peak Change'!$A$106:Q$202,17,FALSE)))</f>
        <v>0</v>
      </c>
      <c r="R72" s="6">
        <f>IF(ISERROR(VLOOKUP($A72,'Import Peak'!$A$3:R$99,18,FALSE)-VLOOKUP($A72,'Import Peak Change'!$A$106:R$202,18,FALSE)),0,(VLOOKUP($A72,'Import Peak'!$A$3:R$99,18,FALSE)-VLOOKUP($A72,'Import Peak Change'!$A$106:R$202,18,FALSE)))</f>
        <v>0</v>
      </c>
      <c r="S72" s="6">
        <f>IF(ISERROR(VLOOKUP($A72,'Import Peak'!$A$3:S$99,19,FALSE)-VLOOKUP($A72,'Import Peak Change'!$A$106:S$202,19,FALSE)),0,(VLOOKUP($A72,'Import Peak'!$A$3:S$99,19,FALSE)-VLOOKUP($A72,'Import Peak Change'!$A$106:S$202,19,FALSE)))</f>
        <v>0</v>
      </c>
      <c r="T72" s="6">
        <f>IF(ISERROR(VLOOKUP($A72,'Import Peak'!$A$3:T$99,20,FALSE)-VLOOKUP($A72,'Import Peak Change'!$A$106:T$202,20,FALSE)),0,(VLOOKUP($A72,'Import Peak'!$A$3:T$99,20,FALSE)-VLOOKUP($A72,'Import Peak Change'!$A$106:T$202,20,FALSE)))</f>
        <v>0</v>
      </c>
      <c r="U72" s="6">
        <f>IF(ISERROR(VLOOKUP($A72,'Import Peak'!$A$3:U$99,21,FALSE)-VLOOKUP($A72,'Import Peak Change'!$A$106:U$202,21,FALSE)),0,(VLOOKUP($A72,'Import Peak'!$A$3:U$99,21,FALSE)-VLOOKUP($A72,'Import Peak Change'!$A$106:U$202,21,FALSE)))</f>
        <v>0</v>
      </c>
      <c r="V72" s="6">
        <f>IF(ISERROR(VLOOKUP($A72,'Import Peak'!$A$3:V$99,22,FALSE)-VLOOKUP($A72,'Import Peak Change'!$A$106:V$202,22,FALSE)),0,(VLOOKUP($A72,'Import Peak'!$A$3:V$99,22,FALSE)-VLOOKUP($A72,'Import Peak Change'!$A$106:V$202,22,FALSE)))</f>
        <v>0</v>
      </c>
      <c r="W72" s="6">
        <f>IF(ISERROR(VLOOKUP($A72,'Import Peak'!$A$3:W$99,23,FALSE)-VLOOKUP($A72,'Import Peak Change'!$A$106:W$202,23,FALSE)),0,(VLOOKUP($A72,'Import Peak'!$A$3:W$99,23,FALSE)-VLOOKUP($A72,'Import Peak Change'!$A$106:W$202,23,FALSE)))</f>
        <v>0</v>
      </c>
      <c r="X72" s="6">
        <f>IF(ISERROR(VLOOKUP($A72,'Import Peak'!$A$3:X$99,24,FALSE)-VLOOKUP($A72,'Import Peak Change'!$A$106:X$202,24,FALSE)),0,(VLOOKUP($A72,'Import Peak'!$A$3:X$99,24,FALSE)-VLOOKUP($A72,'Import Peak Change'!$A$106:X$202,24,FALSE)))</f>
        <v>0</v>
      </c>
      <c r="Y72" s="6">
        <f>IF(ISERROR(VLOOKUP($A72,'Import Peak'!$A$3:Y$99,25,FALSE)-VLOOKUP($A72,'Import Peak Change'!$A$106:Y$202,25,FALSE)),0,(VLOOKUP($A72,'Import Peak'!$A$3:Y$99,25,FALSE)-VLOOKUP($A72,'Import Peak Change'!$A$106:Y$202,25,FALSE)))</f>
        <v>0</v>
      </c>
      <c r="Z72" s="6">
        <f>IF(ISERROR(VLOOKUP($A72,'Import Peak'!$A$3:Z$99,26,FALSE)-VLOOKUP($A72,'Import Peak Change'!$A$106:Z$202,26,FALSE)),0,(VLOOKUP($A72,'Import Peak'!$A$3:Z$99,26,FALSE)-VLOOKUP($A72,'Import Peak Change'!$A$106:Z$202,26,FALSE)))</f>
        <v>0</v>
      </c>
      <c r="AA72" s="6">
        <f>IF(ISERROR(VLOOKUP($A72,'Import Peak'!$A$3:AA$99,27,FALSE)-VLOOKUP($A72,'Import Peak Change'!$A$106:AA$202,27,FALSE)),0,(VLOOKUP($A72,'Import Peak'!$A$3:AA$99,27,FALSE)-VLOOKUP($A72,'Import Peak Change'!$A$106:AA$202,27,FALSE)))</f>
        <v>0</v>
      </c>
      <c r="AB72" s="6">
        <f>IF(ISERROR(VLOOKUP($A72,'Import Peak'!$A$3:AB$99,28,FALSE)-VLOOKUP($A72,'Import Peak Change'!$A$106:AB$202,28,FALSE)),0,(VLOOKUP($A72,'Import Peak'!$A$3:AB$99,28,FALSE)-VLOOKUP($A72,'Import Peak Change'!$A$106:AB$202,28,FALSE)))</f>
        <v>0</v>
      </c>
      <c r="AC72" s="6">
        <f>IF(ISERROR(VLOOKUP($A72,'Import Peak'!$A$3:AC$99,29,FALSE)-VLOOKUP($A72,'Import Peak Change'!$A$106:AC$202,29,FALSE)),0,(VLOOKUP($A72,'Import Peak'!$A$3:AC$99,29,FALSE)-VLOOKUP($A72,'Import Peak Change'!$A$106:AC$202,29,FALSE)))</f>
        <v>0</v>
      </c>
      <c r="AD72" s="6">
        <f>IF(ISERROR(VLOOKUP($A72,'Import Peak'!$A$3:AD$99,30,FALSE)-VLOOKUP($A72,'Import Peak Change'!$A$106:AD$202,30,FALSE)),0,(VLOOKUP($A72,'Import Peak'!$A$3:AD$99,30,FALSE)-VLOOKUP($A72,'Import Peak Change'!$A$106:AD$202,30,FALSE)))</f>
        <v>0</v>
      </c>
      <c r="AE72" s="6">
        <f>IF(ISERROR(VLOOKUP($A72,'Import Peak'!$A$3:AE$99,31,FALSE)-VLOOKUP($A72,'Import Peak Change'!$A$106:AE$202,31,FALSE)),0,(VLOOKUP($A72,'Import Peak'!$A$3:AE$99,31,FALSE)-VLOOKUP($A72,'Import Peak Change'!$A$106:AE$202,31,FALSE)))</f>
        <v>0</v>
      </c>
      <c r="AF72" s="6">
        <f>IF(ISERROR(VLOOKUP($A72,'Import Peak'!$A$3:AF$99,32,FALSE)-VLOOKUP($A72,'Import Peak Change'!$A$106:AF$202,32,FALSE)),0,(VLOOKUP($A72,'Import Peak'!$A$3:AF$99,32,FALSE)-VLOOKUP($A72,'Import Peak Change'!$A$106:AF$202,32,FALSE)))</f>
        <v>0</v>
      </c>
      <c r="AG72" s="6">
        <f>IF(ISERROR(VLOOKUP($A72,'Import Peak'!$A$3:AG$99,33,FALSE)-VLOOKUP($A72,'Import Peak Change'!$A$106:AG$202,33,FALSE)),0,(VLOOKUP($A72,'Import Peak'!$A$3:AG$99,33,FALSE)-VLOOKUP($A72,'Import Peak Change'!$A$106:AG$202,33,FALSE)))</f>
        <v>0</v>
      </c>
      <c r="AH72" s="6">
        <f>IF(ISERROR(VLOOKUP($A72,'Import Peak'!$A$3:AH$99,34,FALSE)-VLOOKUP($A72,'Import Peak Change'!$A$106:AH$202,34,FALSE)),0,(VLOOKUP($A72,'Import Peak'!$A$3:AH$99,34,FALSE)-VLOOKUP($A72,'Import Peak Change'!$A$106:AH$202,34,FALSE)))</f>
        <v>0</v>
      </c>
      <c r="AI72" s="6">
        <f>IF(ISERROR(VLOOKUP($A72,'Import Peak'!$A$3:AI$99,35,FALSE)-VLOOKUP($A72,'Import Peak Change'!$A$106:AI$202,35,FALSE)),0,(VLOOKUP($A72,'Import Peak'!$A$3:AI$99,35,FALSE)-VLOOKUP($A72,'Import Peak Change'!$A$106:AI$202,35,FALSE)))</f>
        <v>0</v>
      </c>
      <c r="AJ72" s="6">
        <f>IF(ISERROR(VLOOKUP($A72,'Import Peak'!$A$3:AJ$99,36,FALSE)-VLOOKUP($A72,'Import Peak Change'!$A$106:AJ$202,36,FALSE)),0,(VLOOKUP($A72,'Import Peak'!$A$3:AJ$99,36,FALSE)-VLOOKUP($A72,'Import Peak Change'!$A$106:AJ$202,36,FALSE)))</f>
        <v>0</v>
      </c>
      <c r="AK72" s="6">
        <f>IF(ISERROR(VLOOKUP($A72,'Import Peak'!$A$3:AK$99,37,FALSE)-VLOOKUP($A72,'Import Peak Change'!$A$106:AK$202,37,FALSE)),0,(VLOOKUP($A72,'Import Peak'!$A$3:AK$99,37,FALSE)-VLOOKUP($A72,'Import Peak Change'!$A$106:AK$202,37,FALSE)))</f>
        <v>0</v>
      </c>
      <c r="AL72" s="6">
        <f>IF(ISERROR(VLOOKUP($A72,'Import Peak'!$A$3:AL$99,38,FALSE)-VLOOKUP($A72,'Import Peak Change'!$A$106:AL$202,38,FALSE)),0,(VLOOKUP($A72,'Import Peak'!$A$3:AL$99,38,FALSE)-VLOOKUP($A72,'Import Peak Change'!$A$106:AL$202,38,FALSE)))</f>
        <v>0</v>
      </c>
      <c r="AM72" s="6">
        <f>IF(ISERROR(VLOOKUP($A72,'Import Peak'!$A$3:AM$99,39,FALSE)-VLOOKUP($A72,'Import Peak Change'!$A$106:AM$202,39,FALSE)),0,(VLOOKUP($A72,'Import Peak'!$A$3:AM$99,39,FALSE)-VLOOKUP($A72,'Import Peak Change'!$A$106:AM$202,39,FALSE)))</f>
        <v>0</v>
      </c>
      <c r="AN72" s="6">
        <f>IF(ISERROR(VLOOKUP($A72,'Import Peak'!$A$3:AN$99,40,FALSE)-VLOOKUP($A72,'Import Peak Change'!$A$106:AN$202,40,FALSE)),0,(VLOOKUP($A72,'Import Peak'!$A$3:AN$99,40,FALSE)-VLOOKUP($A72,'Import Peak Change'!$A$106:AN$202,40,FALSE)))</f>
        <v>0</v>
      </c>
      <c r="AO72" s="6">
        <f>IF(ISERROR(VLOOKUP($A72,'Import Peak'!$A$3:AO$99,41,FALSE)-VLOOKUP($A72,'Import Peak Change'!$A$106:AO$202,41,FALSE)),0,(VLOOKUP($A72,'Import Peak'!$A$3:AO$99,41,FALSE)-VLOOKUP($A72,'Import Peak Change'!$A$106:AO$202,41,FALSE)))</f>
        <v>0</v>
      </c>
      <c r="AP72" s="6">
        <f>IF(ISERROR(VLOOKUP($A72,'Import Peak'!$A$3:AP$99,42,FALSE)-VLOOKUP($A72,'Import Peak Change'!$A$106:AP$202,42,FALSE)),0,(VLOOKUP($A72,'Import Peak'!$A$3:AP$99,42,FALSE)-VLOOKUP($A72,'Import Peak Change'!$A$106:AP$202,42,FALSE)))</f>
        <v>0</v>
      </c>
      <c r="AQ72" s="6">
        <f>IF(ISERROR(VLOOKUP($A72,'Import Peak'!$A$3:AQ$99,43,FALSE)-VLOOKUP($A72,'Import Peak Change'!$A$106:AQ$202,43,FALSE)),0,(VLOOKUP($A72,'Import Peak'!$A$3:AQ$99,43,FALSE)-VLOOKUP($A72,'Import Peak Change'!$A$106:AQ$202,43,FALSE)))</f>
        <v>0</v>
      </c>
      <c r="AR72" s="6">
        <f>IF(ISERROR(VLOOKUP($A72,'Import Peak'!$A$3:AR$99,44,FALSE)-VLOOKUP($A72,'Import Peak Change'!$A$106:AR$202,44,FALSE)),0,(VLOOKUP($A72,'Import Peak'!$A$3:AR$99,44,FALSE)-VLOOKUP($A72,'Import Peak Change'!$A$106:AR$202,44,FALSE)))</f>
        <v>0</v>
      </c>
      <c r="AS72" s="6">
        <f>IF(ISERROR(VLOOKUP($A72,'Import Peak'!$A$3:AS$99,45,FALSE)-VLOOKUP($A72,'Import Peak Change'!$A$106:AS$202,45,FALSE)),0,(VLOOKUP($A72,'Import Peak'!$A$3:AS$99,45,FALSE)-VLOOKUP($A72,'Import Peak Change'!$A$106:AS$202,45,FALSE)))</f>
        <v>0</v>
      </c>
      <c r="AT72" s="6">
        <f>IF(ISERROR(VLOOKUP($A72,'Import Peak'!$A$3:AT$99,46,FALSE)-VLOOKUP($A72,'Import Peak Change'!$A$106:AT$202,46,FALSE)),0,(VLOOKUP($A72,'Import Peak'!$A$3:AT$99,46,FALSE)-VLOOKUP($A72,'Import Peak Change'!$A$106:AT$202,46,FALSE)))</f>
        <v>0</v>
      </c>
      <c r="AU72" s="6">
        <f>IF(ISERROR(VLOOKUP($A72,'Import Peak'!$A$3:AU$99,47,FALSE)-VLOOKUP($A72,'Import Peak Change'!$A$106:AU$202,47,FALSE)),0,(VLOOKUP($A72,'Import Peak'!$A$3:AU$99,47,FALSE)-VLOOKUP($A72,'Import Peak Change'!$A$106:AU$202,47,FALSE)))</f>
        <v>0</v>
      </c>
      <c r="AV72" s="6">
        <f>IF(ISERROR(VLOOKUP($A72,'Import Peak'!$A$3:AV$99,48,FALSE)-VLOOKUP($A72,'Import Peak Change'!$A$106:AV$202,48,FALSE)),0,(VLOOKUP($A72,'Import Peak'!$A$3:AV$99,48,FALSE)-VLOOKUP($A72,'Import Peak Change'!$A$106:AV$202,48,FALSE)))</f>
        <v>0</v>
      </c>
      <c r="AW72" s="6">
        <f>IF(ISERROR(VLOOKUP($A72,'Import Peak'!$A$3:AW$99,49,FALSE)-VLOOKUP($A72,'Import Peak Change'!$A$106:AW$202,49,FALSE)),0,(VLOOKUP($A72,'Import Peak'!$A$3:AW$99,49,FALSE)-VLOOKUP($A72,'Import Peak Change'!$A$106:AW$202,49,FALSE)))</f>
        <v>0</v>
      </c>
      <c r="AX72" s="6">
        <f>IF(ISERROR(VLOOKUP($A72,'Import Peak'!$A$3:AX$99,50,FALSE)-VLOOKUP($A72,'Import Peak Change'!$A$106:AX$202,50,FALSE)),0,(VLOOKUP($A72,'Import Peak'!$A$3:AX$99,50,FALSE)-VLOOKUP($A72,'Import Peak Change'!$A$106:AX$202,50,FALSE)))</f>
        <v>0</v>
      </c>
      <c r="AY72" s="6">
        <f>IF(ISERROR(VLOOKUP($A72,'Import Peak'!$A$3:AY$99,51,FALSE)-VLOOKUP($A72,'Import Peak Change'!$A$106:AY$202,51,FALSE)),0,(VLOOKUP($A72,'Import Peak'!$A$3:AY$99,51,FALSE)-VLOOKUP($A72,'Import Peak Change'!$A$106:AY$202,51,FALSE)))</f>
        <v>0</v>
      </c>
      <c r="AZ72" s="6">
        <f>IF(ISERROR(VLOOKUP($A72,'Import Peak'!$A$3:AZ$99,52,FALSE)-VLOOKUP($A72,'Import Peak Change'!$A$106:AZ$202,52,FALSE)),0,(VLOOKUP($A72,'Import Peak'!$A$3:AZ$99,52,FALSE)-VLOOKUP($A72,'Import Peak Change'!$A$106:AZ$202,52,FALSE)))</f>
        <v>0</v>
      </c>
      <c r="BA72" s="6">
        <f>IF(ISERROR(VLOOKUP($A72,'Import Peak'!$A$3:BA$99,53,FALSE)-VLOOKUP($A72,'Import Peak Change'!$A$106:BA$202,53,FALSE)),0,(VLOOKUP($A72,'Import Peak'!$A$3:BA$99,53,FALSE)-VLOOKUP($A72,'Import Peak Change'!$A$106:BA$202,53,FALSE)))</f>
        <v>0</v>
      </c>
      <c r="BB72" s="6">
        <f>IF(ISERROR(VLOOKUP($A72,'Import Peak'!$A$3:BB$99,54,FALSE)-VLOOKUP($A72,'Import Peak Change'!$A$106:BB$202,54,FALSE)),0,(VLOOKUP($A72,'Import Peak'!$A$3:BB$99,54,FALSE)-VLOOKUP($A72,'Import Peak Change'!$A$106:BB$202,54,FALSE)))</f>
        <v>0</v>
      </c>
      <c r="BC72" s="6">
        <f>IF(ISERROR(VLOOKUP($A72,'Import Peak'!$A$3:BC$99,55,FALSE)-VLOOKUP($A72,'Import Peak Change'!$A$106:BC$202,55,FALSE)),0,(VLOOKUP($A72,'Import Peak'!$A$3:BC$99,55,FALSE)-VLOOKUP($A72,'Import Peak Change'!$A$106:BC$202,55,FALSE)))</f>
        <v>0</v>
      </c>
      <c r="BD72" s="6">
        <f>IF(ISERROR(VLOOKUP($A72,'Import Peak'!$A$3:BD$99,56,FALSE)-VLOOKUP($A72,'Import Peak Change'!$A$106:BD$202,56,FALSE)),0,(VLOOKUP($A72,'Import Peak'!$A$3:BD$99,56,FALSE)-VLOOKUP($A72,'Import Peak Change'!$A$106:BD$202,56,FALSE)))</f>
        <v>0</v>
      </c>
      <c r="BE72" s="6">
        <f>IF(ISERROR(VLOOKUP($A72,'Import Peak'!$A$3:BE$99,57,FALSE)-VLOOKUP($A72,'Import Peak Change'!$A$106:BE$202,57,FALSE)),0,(VLOOKUP($A72,'Import Peak'!$A$3:BE$99,57,FALSE)-VLOOKUP($A72,'Import Peak Change'!$A$106:BE$202,57,FALSE)))</f>
        <v>0</v>
      </c>
      <c r="BF72" s="6">
        <f>IF(ISERROR(VLOOKUP($A72,'Import Peak'!$A$3:BF$99,58,FALSE)-VLOOKUP($A72,'Import Peak Change'!$A$106:BF$202,58,FALSE)),0,(VLOOKUP($A72,'Import Peak'!$A$3:BF$99,58,FALSE)-VLOOKUP($A72,'Import Peak Change'!$A$106:BF$202,58,FALSE)))</f>
        <v>0</v>
      </c>
      <c r="BG72" s="6">
        <f>IF(ISERROR(VLOOKUP($A72,'Import Peak'!$A$3:BG$99,59,FALSE)-VLOOKUP($A72,'Import Peak Change'!$A$106:BG$202,59,FALSE)),0,(VLOOKUP($A72,'Import Peak'!$A$3:BG$99,59,FALSE)-VLOOKUP($A72,'Import Peak Change'!$A$106:BG$202,59,FALSE)))</f>
        <v>0</v>
      </c>
      <c r="BH72" s="6">
        <f>IF(ISERROR(VLOOKUP($A72,'Import Peak'!$A$3:BH$99,60,FALSE)-VLOOKUP($A72,'Import Peak Change'!$A$106:BH$202,60,FALSE)),0,(VLOOKUP($A72,'Import Peak'!$A$3:BH$99,60,FALSE)-VLOOKUP($A72,'Import Peak Change'!$A$106:BH$202,60,FALSE)))</f>
        <v>0</v>
      </c>
      <c r="BI72" s="6">
        <f>IF(ISERROR(VLOOKUP($A72,'Import Peak'!$A$3:BI$99,61,FALSE)-VLOOKUP($A72,'Import Peak Change'!$A$106:BI$202,61,FALSE)),0,(VLOOKUP($A72,'Import Peak'!$A$3:BI$99,61,FALSE)-VLOOKUP($A72,'Import Peak Change'!$A$106:BI$202,61,FALSE)))</f>
        <v>0</v>
      </c>
      <c r="BJ72" s="6">
        <f>IF(ISERROR(VLOOKUP($A72,'Import Peak'!$A$3:BJ$99,62,FALSE)-VLOOKUP($A72,'Import Peak Change'!$A$106:BJ$202,62,FALSE)),0,(VLOOKUP($A72,'Import Peak'!$A$3:BJ$99,62,FALSE)-VLOOKUP($A72,'Import Peak Change'!$A$106:BJ$202,62,FALSE)))</f>
        <v>0</v>
      </c>
      <c r="BK72" s="6">
        <f>IF(ISERROR(VLOOKUP($A72,'Import Peak'!$A$3:BK$99,63,FALSE)-VLOOKUP($A72,'Import Peak Change'!$A$106:BK$202,63,FALSE)),0,(VLOOKUP($A72,'Import Peak'!$A$3:BK$99,63,FALSE)-VLOOKUP($A72,'Import Peak Change'!$A$106:BK$202,63,FALSE)))</f>
        <v>0</v>
      </c>
      <c r="BL72" s="6">
        <f>IF(ISERROR(VLOOKUP($A72,'Import Peak'!$A$3:BL$99,64,FALSE)-VLOOKUP($A72,'Import Peak Change'!$A$106:BL$202,64,FALSE)),0,(VLOOKUP($A72,'Import Peak'!$A$3:BL$99,64,FALSE)-VLOOKUP($A72,'Import Peak Change'!$A$106:BL$202,64,FALSE)))</f>
        <v>0</v>
      </c>
      <c r="BM72" s="6">
        <f>IF(ISERROR(VLOOKUP($A72,'Import Peak'!$A$3:BM$99,65,FALSE)-VLOOKUP($A72,'Import Peak Change'!$A$106:BM$202,65,FALSE)),0,(VLOOKUP($A72,'Import Peak'!$A$3:BM$99,65,FALSE)-VLOOKUP($A72,'Import Peak Change'!$A$106:BM$202,65,FALSE)))</f>
        <v>0</v>
      </c>
      <c r="BN72" s="6">
        <f>IF(ISERROR(VLOOKUP($A72,'Import Peak'!$A$3:BN$99,66,FALSE)-VLOOKUP($A72,'Import Peak Change'!$A$106:BN$202,66,FALSE)),0,(VLOOKUP($A72,'Import Peak'!$A$3:BN$99,66,FALSE)-VLOOKUP($A72,'Import Peak Change'!$A$106:BN$202,66,FALSE)))</f>
        <v>0</v>
      </c>
      <c r="BO72" s="6">
        <f>IF(ISERROR(VLOOKUP($A72,'Import Peak'!$A$3:BO$99,67,FALSE)-VLOOKUP($A72,'Import Peak Change'!$A$106:BO$202,67,FALSE)),0,(VLOOKUP($A72,'Import Peak'!$A$3:BO$99,67,FALSE)-VLOOKUP($A72,'Import Peak Change'!$A$106:BO$202,67,FALSE)))</f>
        <v>0</v>
      </c>
      <c r="BP72" s="6">
        <f>IF(ISERROR(VLOOKUP($A72,'Import Peak'!$A$3:BP$99,68,FALSE)-VLOOKUP($A72,'Import Peak Change'!$A$106:BP$202,68,FALSE)),0,(VLOOKUP($A72,'Import Peak'!$A$3:BP$99,68,FALSE)-VLOOKUP($A72,'Import Peak Change'!$A$106:BP$202,68,FALSE)))</f>
        <v>0</v>
      </c>
      <c r="BQ72" s="6">
        <f>IF(ISERROR(VLOOKUP($A72,'Import Peak'!$A$3:BQ$99,69,FALSE)-VLOOKUP($A72,'Import Peak Change'!$A$106:BQ$202,69,FALSE)),0,(VLOOKUP($A72,'Import Peak'!$A$3:BQ$99,69,FALSE)-VLOOKUP($A72,'Import Peak Change'!$A$106:BQ$202,69,FALSE)))</f>
        <v>0</v>
      </c>
      <c r="BR72" s="6">
        <f>IF(ISERROR(VLOOKUP($A72,'Import Peak'!$A$3:BR$99,70,FALSE)-VLOOKUP($A72,'Import Peak Change'!$A$106:BR$202,70,FALSE)),0,(VLOOKUP($A72,'Import Peak'!$A$3:BR$99,70,FALSE)-VLOOKUP($A72,'Import Peak Change'!$A$106:BR$202,70,FALSE)))</f>
        <v>0</v>
      </c>
      <c r="BS72" s="6">
        <f>IF(ISERROR(VLOOKUP($A72,'Import Peak'!$A$3:BS$99,71,FALSE)-VLOOKUP($A72,'Import Peak Change'!$A$106:BS$202,71,FALSE)),0,(VLOOKUP($A72,'Import Peak'!$A$3:BS$99,71,FALSE)-VLOOKUP($A72,'Import Peak Change'!$A$106:BS$202,71,FALSE)))</f>
        <v>0</v>
      </c>
      <c r="BT72" s="6">
        <f>IF(ISERROR(VLOOKUP($A72,'Import Peak'!$A$3:BT$99,72,FALSE)-VLOOKUP($A72,'Import Peak Change'!$A$106:BT$202,72,FALSE)),0,(VLOOKUP($A72,'Import Peak'!$A$3:BT$99,72,FALSE)-VLOOKUP($A72,'Import Peak Change'!$A$106:BT$202,72,FALSE)))</f>
        <v>0</v>
      </c>
      <c r="BU72" s="6">
        <f>IF(ISERROR(VLOOKUP($A72,'Import Peak'!$A$3:BU$99,73,FALSE)-VLOOKUP($A72,'Import Peak Change'!$A$106:BU$202,73,FALSE)),0,(VLOOKUP($A72,'Import Peak'!$A$3:BU$99,73,FALSE)-VLOOKUP($A72,'Import Peak Change'!$A$106:BU$202,73,FALSE)))</f>
        <v>0</v>
      </c>
      <c r="BV72" s="6">
        <f>IF(ISERROR(VLOOKUP($A72,'Import Peak'!$A$3:BV$99,74,FALSE)-VLOOKUP($A72,'Import Peak Change'!$A$106:BV$202,74,FALSE)),0,(VLOOKUP($A72,'Import Peak'!$A$3:BV$99,74,FALSE)-VLOOKUP($A72,'Import Peak Change'!$A$106:BV$202,74,FALSE)))</f>
        <v>0</v>
      </c>
      <c r="BW72" s="6">
        <f>IF(ISERROR(VLOOKUP($A72,'Import Peak'!$A$3:BW$99,75,FALSE)-VLOOKUP($A72,'Import Peak Change'!$A$106:BW$202,75,FALSE)),0,(VLOOKUP($A72,'Import Peak'!$A$3:BW$99,75,FALSE)-VLOOKUP($A72,'Import Peak Change'!$A$106:BW$202,75,FALSE)))</f>
        <v>0</v>
      </c>
      <c r="BX72" s="6">
        <f>IF(ISERROR(VLOOKUP($A72,'Import Peak'!$A$3:BX$99,76,FALSE)-VLOOKUP($A72,'Import Peak Change'!$A$106:BX$202,76,FALSE)),0,(VLOOKUP($A72,'Import Peak'!$A$3:BX$99,76,FALSE)-VLOOKUP($A72,'Import Peak Change'!$A$106:BX$202,76,FALSE)))</f>
        <v>0</v>
      </c>
      <c r="BY72" s="6">
        <f>IF(ISERROR(VLOOKUP($A72,'Import Peak'!$A$3:BY$99,77,FALSE)-VLOOKUP($A72,'Import Peak Change'!$A$106:BY$202,77,FALSE)),0,(VLOOKUP($A72,'Import Peak'!$A$3:BY$99,77,FALSE)-VLOOKUP($A72,'Import Peak Change'!$A$106:BY$202,77,FALSE)))</f>
        <v>0</v>
      </c>
      <c r="BZ72" s="6">
        <f>IF(ISERROR(VLOOKUP($A72,'Import Peak'!$A$3:BZ$99,78,FALSE)-VLOOKUP($A72,'Import Peak Change'!$A$106:BZ$202,78,FALSE)),0,(VLOOKUP($A72,'Import Peak'!$A$3:BZ$99,78,FALSE)-VLOOKUP($A72,'Import Peak Change'!$A$106:BZ$202,78,FALSE)))</f>
        <v>0</v>
      </c>
      <c r="CA72" s="6">
        <f>IF(ISERROR(VLOOKUP($A72,'Import Peak'!$A$3:CA$99,79,FALSE)-VLOOKUP($A72,'Import Peak Change'!$A$106:CA$202,79,FALSE)),0,(VLOOKUP($A72,'Import Peak'!$A$3:CA$99,79,FALSE)-VLOOKUP($A72,'Import Peak Change'!$A$106:CA$202,79,FALSE)))</f>
        <v>0</v>
      </c>
      <c r="CB72" s="6">
        <f>IF(ISERROR(VLOOKUP($A72,'Import Peak'!$A$3:CB$99,80,FALSE)-VLOOKUP($A72,'Import Peak Change'!$A$106:CB$202,80,FALSE)),0,(VLOOKUP($A72,'Import Peak'!$A$3:CB$99,80,FALSE)-VLOOKUP($A72,'Import Peak Change'!$A$106:CB$202,80,FALSE)))</f>
        <v>0</v>
      </c>
      <c r="CC72" s="6">
        <f>IF(ISERROR(VLOOKUP($A72,'Import Peak'!$A$3:CC$99,81,FALSE)-VLOOKUP($A72,'Import Peak Change'!$A$106:CC$202,81,FALSE)),0,(VLOOKUP($A72,'Import Peak'!$A$3:CC$99,81,FALSE)-VLOOKUP($A72,'Import Peak Change'!$A$106:CC$202,81,FALSE)))</f>
        <v>0</v>
      </c>
      <c r="CD72" s="6">
        <f>IF(ISERROR(VLOOKUP($A72,'Import Peak'!$A$3:CD$99,82,FALSE)-VLOOKUP($A72,'Import Peak Change'!$A$106:CD$202,82,FALSE)),0,(VLOOKUP($A72,'Import Peak'!$A$3:CD$99,82,FALSE)-VLOOKUP($A72,'Import Peak Change'!$A$106:CD$202,82,FALSE)))</f>
        <v>0</v>
      </c>
      <c r="CE72" s="6">
        <f>IF(ISERROR(VLOOKUP($A72,'Import Peak'!$A$3:CE$99,83,FALSE)-VLOOKUP($A72,'Import Peak Change'!$A$106:CE$202,83,FALSE)),0,(VLOOKUP($A72,'Import Peak'!$A$3:CE$99,83,FALSE)-VLOOKUP($A72,'Import Peak Change'!$A$106:CE$202,83,FALSE)))</f>
        <v>0</v>
      </c>
      <c r="CF72" s="6">
        <f>IF(ISERROR(VLOOKUP($A72,'Import Peak'!$A$3:CF$99,84,FALSE)-VLOOKUP($A72,'Import Peak Change'!$A$106:CF$202,84,FALSE)),0,(VLOOKUP($A72,'Import Peak'!$A$3:CF$99,84,FALSE)-VLOOKUP($A72,'Import Peak Change'!$A$106:CF$202,84,FALSE)))</f>
        <v>0</v>
      </c>
      <c r="CG72" s="6">
        <f>IF(ISERROR(VLOOKUP($A72,'Import Peak'!$A$3:CG$99,85,FALSE)-VLOOKUP($A72,'Import Peak Change'!$A$106:CG$202,85,FALSE)),0,(VLOOKUP($A72,'Import Peak'!$A$3:CG$99,85,FALSE)-VLOOKUP($A72,'Import Peak Change'!$A$106:CG$202,85,FALSE)))</f>
        <v>0</v>
      </c>
      <c r="CH72" s="6">
        <f>IF(ISERROR(VLOOKUP($A72,'Import Peak'!$A$3:CH$99,86,FALSE)-VLOOKUP($A72,'Import Peak Change'!$A$106:CH$202,86,FALSE)),0,(VLOOKUP($A72,'Import Peak'!$A$3:CH$99,86,FALSE)-VLOOKUP($A72,'Import Peak Change'!$A$106:CH$202,86,FALSE)))</f>
        <v>0</v>
      </c>
      <c r="CI72" s="6">
        <f>IF(ISERROR(VLOOKUP($A72,'Import Peak'!$A$3:CI$99,87,FALSE)-VLOOKUP($A72,'Import Peak Change'!$A$106:CI$202,87,FALSE)),0,(VLOOKUP($A72,'Import Peak'!$A$3:CI$99,87,FALSE)-VLOOKUP($A72,'Import Peak Change'!$A$106:CI$202,87,FALSE)))</f>
        <v>0</v>
      </c>
      <c r="CJ72" s="6">
        <f>IF(ISERROR(VLOOKUP($A72,'Import Peak'!$A$3:CJ$99,88,FALSE)-VLOOKUP($A72,'Import Peak Change'!$A$106:CJ$202,88,FALSE)),0,(VLOOKUP($A72,'Import Peak'!$A$3:CJ$99,88,FALSE)-VLOOKUP($A72,'Import Peak Change'!$A$106:CJ$202,88,FALSE)))</f>
        <v>0</v>
      </c>
      <c r="CK72" s="6">
        <f>IF(ISERROR(VLOOKUP($A72,'Import Peak'!$A$3:CK$99,89,FALSE)-VLOOKUP($A72,'Import Peak Change'!$A$106:CK$202,89,FALSE)),0,(VLOOKUP($A72,'Import Peak'!$A$3:CK$99,89,FALSE)-VLOOKUP($A72,'Import Peak Change'!$A$106:CK$202,89,FALSE)))</f>
        <v>0</v>
      </c>
      <c r="CL72" s="6">
        <f>IF(ISERROR(VLOOKUP($A72,'Import Peak'!$A$3:CL$99,90,FALSE)-VLOOKUP($A72,'Import Peak Change'!$A$106:CL$202,90,FALSE)),0,(VLOOKUP($A72,'Import Peak'!$A$3:CL$99,90,FALSE)-VLOOKUP($A72,'Import Peak Change'!$A$106:CL$202,90,FALSE)))</f>
        <v>0</v>
      </c>
      <c r="CM72" s="6">
        <f>IF(ISERROR(VLOOKUP($A72,'Import Peak'!$A$3:CM$99,91,FALSE)-VLOOKUP($A72,'Import Peak Change'!$A$106:CM$202,91,FALSE)),0,(VLOOKUP($A72,'Import Peak'!$A$3:CM$99,91,FALSE)-VLOOKUP($A72,'Import Peak Change'!$A$106:CM$202,91,FALSE)))</f>
        <v>0</v>
      </c>
      <c r="CN72" s="6">
        <f>IF(ISERROR(VLOOKUP($A72,'Import Peak'!$A$3:CN$99,92,FALSE)-VLOOKUP($A72,'Import Peak Change'!$A$106:CN$202,92,FALSE)),0,(VLOOKUP($A72,'Import Peak'!$A$3:CN$99,92,FALSE)-VLOOKUP($A72,'Import Peak Change'!$A$106:CN$202,92,FALSE)))</f>
        <v>0</v>
      </c>
      <c r="CO72" s="6">
        <f>IF(ISERROR(VLOOKUP($A72,'Import Peak'!$A$3:CO$99,93,FALSE)-VLOOKUP($A72,'Import Peak Change'!$A$106:CO$202,93,FALSE)),0,(VLOOKUP($A72,'Import Peak'!$A$3:CO$99,93,FALSE)-VLOOKUP($A72,'Import Peak Change'!$A$106:CO$202,93,FALSE)))</f>
        <v>0</v>
      </c>
      <c r="CP72" s="6">
        <f>IF(ISERROR(VLOOKUP($A72,'Import Peak'!$A$3:CP$99,94,FALSE)-VLOOKUP($A72,'Import Peak Change'!$A$106:CP$202,94,FALSE)),0,(VLOOKUP($A72,'Import Peak'!$A$3:CP$99,94,FALSE)-VLOOKUP($A72,'Import Peak Change'!$A$106:CP$202,94,FALSE)))</f>
        <v>0</v>
      </c>
      <c r="CQ72" s="6">
        <f>IF(ISERROR(VLOOKUP($A72,'Import Peak'!$A$3:CQ$99,95,FALSE)-VLOOKUP($A72,'Import Peak Change'!$A$106:CQ$202,95,FALSE)),0,(VLOOKUP($A72,'Import Peak'!$A$3:CQ$99,95,FALSE)-VLOOKUP($A72,'Import Peak Change'!$A$106:CQ$202,95,FALSE)))</f>
        <v>0</v>
      </c>
      <c r="CR72" s="6">
        <f>IF(ISERROR(VLOOKUP($A72,'Import Peak'!$A$3:CR$99,96,FALSE)-VLOOKUP($A72,'Import Peak Change'!$A$106:CR$202,96,FALSE)),0,(VLOOKUP($A72,'Import Peak'!$A$3:CR$99,96,FALSE)-VLOOKUP($A72,'Import Peak Change'!$A$106:CR$202,96,FALSE)))</f>
        <v>0</v>
      </c>
      <c r="CS72" s="6">
        <f>IF(ISERROR(VLOOKUP($A72,'Import Peak'!$A$3:CS$99,97,FALSE)-VLOOKUP($A72,'Import Peak Change'!$A$106:CS$202,97,FALSE)),0,(VLOOKUP($A72,'Import Peak'!$A$3:CS$99,97,FALSE)-VLOOKUP($A72,'Import Peak Change'!$A$106:CS$202,97,FALSE)))</f>
        <v>0</v>
      </c>
      <c r="CT72" s="6">
        <f>IF(ISERROR(VLOOKUP($A72,'Import Peak'!$A$3:CT$99,98,FALSE)-VLOOKUP($A72,'Import Peak Change'!$A$106:CT$202,98,FALSE)),0,(VLOOKUP($A72,'Import Peak'!$A$3:CT$99,98,FALSE)-VLOOKUP($A72,'Import Peak Change'!$A$106:CT$202,98,FALSE)))</f>
        <v>0</v>
      </c>
      <c r="CU72" s="6">
        <f>IF(ISERROR(VLOOKUP($A72,'Import Peak'!$A$3:CU$99,99,FALSE)-VLOOKUP($A72,'Import Peak Change'!$A$106:CU$202,99,FALSE)),0,(VLOOKUP($A72,'Import Peak'!$A$3:CU$99,99,FALSE)-VLOOKUP($A72,'Import Peak Change'!$A$106:CU$202,99,FALSE)))</f>
        <v>0</v>
      </c>
      <c r="CV72" s="6">
        <f>IF(ISERROR(VLOOKUP($A72,'Import Peak'!$A$3:CV$99,100,FALSE)-VLOOKUP($A72,'Import Peak Change'!$A$106:CV$202,100,FALSE)),0,(VLOOKUP($A72,'Import Peak'!$A$3:CV$99,100,FALSE)-VLOOKUP($A72,'Import Peak Change'!$A$106:CV$202,100,FALSE)))</f>
        <v>0</v>
      </c>
      <c r="CW72" s="6">
        <f>IF(ISERROR(VLOOKUP($A72,'Import Peak'!$A$3:CW$99,101,FALSE)-VLOOKUP($A72,'Import Peak Change'!$A$106:CW$202,101,FALSE)),0,(VLOOKUP($A72,'Import Peak'!$A$3:CW$99,101,FALSE)-VLOOKUP($A72,'Import Peak Change'!$A$106:CW$202,101,FALSE)))</f>
        <v>0</v>
      </c>
      <c r="CX72" s="6">
        <f>IF(ISERROR(VLOOKUP($A72,'Import Peak'!$A$3:CX$99,102,FALSE)-VLOOKUP($A72,'Import Peak Change'!$A$106:CX$202,102,FALSE)),0,(VLOOKUP($A72,'Import Peak'!$A$3:CX$99,102,FALSE)-VLOOKUP($A72,'Import Peak Change'!$A$106:CX$202,102,FALSE)))</f>
        <v>0</v>
      </c>
      <c r="CY72" s="6">
        <f>IF(ISERROR(VLOOKUP($A72,'Import Peak'!$A$3:CY$99,103,FALSE)-VLOOKUP($A72,'Import Peak Change'!$A$106:CY$202,103,FALSE)),0,(VLOOKUP($A72,'Import Peak'!$A$3:CY$99,103,FALSE)-VLOOKUP($A72,'Import Peak Change'!$A$106:CY$202,103,FALSE)))</f>
        <v>0</v>
      </c>
      <c r="CZ72" s="6">
        <f>IF(ISERROR(VLOOKUP($A72,'Import Peak'!$A$3:CZ$99,104,FALSE)-VLOOKUP($A72,'Import Peak Change'!$A$106:CZ$202,104,FALSE)),0,(VLOOKUP($A72,'Import Peak'!$A$3:CZ$99,104,FALSE)-VLOOKUP($A72,'Import Peak Change'!$A$106:CZ$202,104,FALSE)))</f>
        <v>0</v>
      </c>
      <c r="DA72" s="6">
        <f>IF(ISERROR(VLOOKUP($A72,'Import Peak'!$A$3:DA$99,105,FALSE)-VLOOKUP($A72,'Import Peak Change'!$A$106:DA$202,105,FALSE)),0,(VLOOKUP($A72,'Import Peak'!$A$3:DA$99,105,FALSE)-VLOOKUP($A72,'Import Peak Change'!$A$106:DA$202,105,FALSE)))</f>
        <v>0</v>
      </c>
      <c r="DB72" s="6">
        <f>IF(ISERROR(VLOOKUP($A72,'Import Peak'!$A$3:DB$99,106,FALSE)-VLOOKUP($A72,'Import Peak Change'!$A$106:DB$202,106,FALSE)),0,(VLOOKUP($A72,'Import Peak'!$A$3:DB$99,106,FALSE)-VLOOKUP($A72,'Import Peak Change'!$A$106:DB$202,106,FALSE)))</f>
        <v>0</v>
      </c>
      <c r="DC72" s="6">
        <f>IF(ISERROR(VLOOKUP($A72,'Import Peak'!$A$3:DC$99,107,FALSE)-VLOOKUP($A72,'Import Peak Change'!$A$106:DC$202,107,FALSE)),0,(VLOOKUP($A72,'Import Peak'!$A$3:DC$99,107,FALSE)-VLOOKUP($A72,'Import Peak Change'!$A$106:DC$202,107,FALSE)))</f>
        <v>0</v>
      </c>
      <c r="DD72" s="6">
        <f>IF(ISERROR(VLOOKUP($A72,'Import Peak'!$A$3:DD$99,108,FALSE)-VLOOKUP($A72,'Import Peak Change'!$A$106:DD$202,108,FALSE)),0,(VLOOKUP($A72,'Import Peak'!$A$3:DD$99,108,FALSE)-VLOOKUP($A72,'Import Peak Change'!$A$106:DD$202,108,FALSE)))</f>
        <v>0</v>
      </c>
      <c r="DE72" s="6">
        <f>IF(ISERROR(VLOOKUP($A72,'Import Peak'!$A$3:DE$99,109,FALSE)-VLOOKUP($A72,'Import Peak Change'!$A$106:DE$202,109,FALSE)),0,(VLOOKUP($A72,'Import Peak'!$A$3:DE$99,109,FALSE)-VLOOKUP($A72,'Import Peak Change'!$A$106:DE$202,109,FALSE)))</f>
        <v>0</v>
      </c>
      <c r="DF72" s="6">
        <f>IF(ISERROR(VLOOKUP($A72,'Import Peak'!$A$3:DF$99,110,FALSE)-VLOOKUP($A72,'Import Peak Change'!$A$106:DF$202,110,FALSE)),0,(VLOOKUP($A72,'Import Peak'!$A$3:DF$99,110,FALSE)-VLOOKUP($A72,'Import Peak Change'!$A$106:DF$202,110,FALSE)))</f>
        <v>0</v>
      </c>
      <c r="DG72" s="6">
        <f>IF(ISERROR(VLOOKUP($A72,'Import Peak'!$A$3:DG$99,111,FALSE)-VLOOKUP($A72,'Import Peak Change'!$A$106:DG$202,111,FALSE)),0,(VLOOKUP($A72,'Import Peak'!$A$3:DG$99,111,FALSE)-VLOOKUP($A72,'Import Peak Change'!$A$106:DG$202,111,FALSE)))</f>
        <v>0</v>
      </c>
      <c r="DH72" s="6">
        <f>IF(ISERROR(VLOOKUP($A72,'Import Peak'!$A$3:DH$99,112,FALSE)-VLOOKUP($A72,'Import Peak Change'!$A$106:DH$202,112,FALSE)),0,(VLOOKUP($A72,'Import Peak'!$A$3:DH$99,112,FALSE)-VLOOKUP($A72,'Import Peak Change'!$A$106:DH$202,112,FALSE)))</f>
        <v>0</v>
      </c>
      <c r="DI72" s="6">
        <f>IF(ISERROR(VLOOKUP($A72,'Import Peak'!$A$3:DI$99,113,FALSE)-VLOOKUP($A72,'Import Peak Change'!$A$106:DI$202,113,FALSE)),0,(VLOOKUP($A72,'Import Peak'!$A$3:DI$99,113,FALSE)-VLOOKUP($A72,'Import Peak Change'!$A$106:DI$202,113,FALSE)))</f>
        <v>0</v>
      </c>
      <c r="DJ72" s="6">
        <f>IF(ISERROR(VLOOKUP($A72,'Import Peak'!$A$3:DJ$99,114,FALSE)-VLOOKUP($A72,'Import Peak Change'!$A$106:DJ$202,114,FALSE)),0,(VLOOKUP($A72,'Import Peak'!$A$3:DJ$99,114,FALSE)-VLOOKUP($A72,'Import Peak Change'!$A$106:DJ$202,114,FALSE)))</f>
        <v>0</v>
      </c>
      <c r="DK72" s="6">
        <f>IF(ISERROR(VLOOKUP($A72,'Import Peak'!$A$3:DK$99,115,FALSE)-VLOOKUP($A72,'Import Peak Change'!$A$106:DK$202,115,FALSE)),0,(VLOOKUP($A72,'Import Peak'!$A$3:DK$99,115,FALSE)-VLOOKUP($A72,'Import Peak Change'!$A$106:DK$202,115,FALSE)))</f>
        <v>0</v>
      </c>
      <c r="DL72" s="6">
        <f>IF(ISERROR(VLOOKUP($A72,'Import Peak'!$A$3:DL$99,116,FALSE)-VLOOKUP($A72,'Import Peak Change'!$A$106:DL$202,116,FALSE)),0,(VLOOKUP($A72,'Import Peak'!$A$3:DL$99,116,FALSE)-VLOOKUP($A72,'Import Peak Change'!$A$106:DL$202,116,FALSE)))</f>
        <v>0</v>
      </c>
      <c r="DM72" s="6">
        <f>IF(ISERROR(VLOOKUP($A72,'Import Peak'!$A$3:DM$99,117,FALSE)-VLOOKUP($A72,'Import Peak Change'!$A$106:DM$202,117,FALSE)),0,(VLOOKUP($A72,'Import Peak'!$A$3:DM$99,117,FALSE)-VLOOKUP($A72,'Import Peak Change'!$A$106:DM$202,117,FALSE)))</f>
        <v>0</v>
      </c>
      <c r="DN72" s="6">
        <f>IF(ISERROR(VLOOKUP($A72,'Import Peak'!$A$3:DN$99,118,FALSE)-VLOOKUP($A72,'Import Peak Change'!$A$106:DN$202,118,FALSE)),0,(VLOOKUP($A72,'Import Peak'!$A$3:DN$99,118,FALSE)-VLOOKUP($A72,'Import Peak Change'!$A$106:DN$202,118,FALSE)))</f>
        <v>0</v>
      </c>
      <c r="DO72" s="6">
        <f>IF(ISERROR(VLOOKUP($A72,'Import Peak'!$A$3:DO$99,119,FALSE)-VLOOKUP($A72,'Import Peak Change'!$A$106:DO$202,119,FALSE)),0,(VLOOKUP($A72,'Import Peak'!$A$3:DO$99,119,FALSE)-VLOOKUP($A72,'Import Peak Change'!$A$106:DO$202,119,FALSE)))</f>
        <v>0</v>
      </c>
      <c r="DP72" s="6">
        <f>IF(ISERROR(VLOOKUP($A72,'Import Peak'!$A$3:DP$99,120,FALSE)-VLOOKUP($A72,'Import Peak Change'!$A$106:DP$202,120,FALSE)),0,(VLOOKUP($A72,'Import Peak'!$A$3:DP$99,120,FALSE)-VLOOKUP($A72,'Import Peak Change'!$A$106:DP$202,120,FALSE)))</f>
        <v>0</v>
      </c>
      <c r="DQ72" s="6">
        <f>IF(ISERROR(VLOOKUP($A72,'Import Peak'!$A$3:DQ$99,121,FALSE)-VLOOKUP($A72,'Import Peak Change'!$A$106:DQ$202,121,FALSE)),0,(VLOOKUP($A72,'Import Peak'!$A$3:DQ$99,121,FALSE)-VLOOKUP($A72,'Import Peak Change'!$A$106:DQ$202,121,FALSE)))</f>
        <v>0</v>
      </c>
      <c r="DR72" s="6">
        <f>IF(ISERROR(VLOOKUP($A72,'Import Peak'!$A$3:DR$99,122,FALSE)-VLOOKUP($A72,'Import Peak Change'!$A$106:DR$202,122,FALSE)),0,(VLOOKUP($A72,'Import Peak'!$A$3:DR$99,122,FALSE)-VLOOKUP($A72,'Import Peak Change'!$A$106:DR$202,122,FALSE)))</f>
        <v>0</v>
      </c>
      <c r="DS72" s="6">
        <f>IF(ISERROR(VLOOKUP($A72,'Import Peak'!$A$3:DS$99,123,FALSE)-VLOOKUP($A72,'Import Peak Change'!$A$106:DS$202,123,FALSE)),0,(VLOOKUP($A72,'Import Peak'!$A$3:DS$99,123,FALSE)-VLOOKUP($A72,'Import Peak Change'!$A$106:DS$202,123,FALSE)))</f>
        <v>0</v>
      </c>
      <c r="DT72" s="6">
        <f>IF(ISERROR(VLOOKUP($A72,'Import Peak'!$A$3:DT$99,124,FALSE)-VLOOKUP($A72,'Import Peak Change'!$A$106:DT$202,124,FALSE)),0,(VLOOKUP($A72,'Import Peak'!$A$3:DT$99,124,FALSE)-VLOOKUP($A72,'Import Peak Change'!$A$106:DT$202,124,FALSE)))</f>
        <v>0</v>
      </c>
      <c r="DU72" s="6">
        <f>IF(ISERROR(VLOOKUP($A72,'Import Peak'!$A$3:DU$99,125,FALSE)-VLOOKUP($A72,'Import Peak Change'!$A$106:DU$202,125,FALSE)),0,(VLOOKUP($A72,'Import Peak'!$A$3:DU$99,125,FALSE)-VLOOKUP($A72,'Import Peak Change'!$A$106:DU$202,125,FALSE)))</f>
        <v>0</v>
      </c>
      <c r="DV72" s="6">
        <f>IF(ISERROR(VLOOKUP($A72,'Import Peak'!$A$3:DV$99,126,FALSE)-VLOOKUP($A72,'Import Peak Change'!$A$106:DV$202,126,FALSE)),0,(VLOOKUP($A72,'Import Peak'!$A$3:DV$99,126,FALSE)-VLOOKUP($A72,'Import Peak Change'!$A$106:DV$202,126,FALSE)))</f>
        <v>0</v>
      </c>
      <c r="DW72" s="6">
        <f>IF(ISERROR(VLOOKUP($A72,'Import Peak'!$A$3:DW$99,127,FALSE)-VLOOKUP($A72,'Import Peak Change'!$A$106:DW$202,127,FALSE)),0,(VLOOKUP($A72,'Import Peak'!$A$3:DW$99,127,FALSE)-VLOOKUP($A72,'Import Peak Change'!$A$106:DW$202,127,FALSE)))</f>
        <v>0</v>
      </c>
      <c r="DX72" s="6">
        <f>IF(ISERROR(VLOOKUP($A72,'Import Peak'!$A$3:DX$99,128,FALSE)-VLOOKUP($A72,'Import Peak Change'!$A$106:DX$202,128,FALSE)),0,(VLOOKUP($A72,'Import Peak'!$A$3:DX$99,128,FALSE)-VLOOKUP($A72,'Import Peak Change'!$A$106:DX$202,128,FALSE)))</f>
        <v>0</v>
      </c>
      <c r="DY72" s="6">
        <f>IF(ISERROR(VLOOKUP($A72,'Import Peak'!$A$3:DY$99,129,FALSE)-VLOOKUP($A72,'Import Peak Change'!$A$106:DY$202,129,FALSE)),0,(VLOOKUP($A72,'Import Peak'!$A$3:DY$99,129,FALSE)-VLOOKUP($A72,'Import Peak Change'!$A$106:DY$202,129,FALSE)))</f>
        <v>0</v>
      </c>
      <c r="DZ72" s="6">
        <f>IF(ISERROR(VLOOKUP($A72,'Import Peak'!$A$3:DZ$99,130,FALSE)-VLOOKUP($A72,'Import Peak Change'!$A$106:DZ$202,130,FALSE)),0,(VLOOKUP($A72,'Import Peak'!$A$3:DZ$99,130,FALSE)-VLOOKUP($A72,'Import Peak Change'!$A$106:DZ$202,130,FALSE)))</f>
        <v>0</v>
      </c>
      <c r="EA72" s="6">
        <f>IF(ISERROR(VLOOKUP($A72,'Import Peak'!$A$3:EA$99,131,FALSE)-VLOOKUP($A72,'Import Peak Change'!$A$106:EA$202,131,FALSE)),0,(VLOOKUP($A72,'Import Peak'!$A$3:EA$99,131,FALSE)-VLOOKUP($A72,'Import Peak Change'!$A$106:EA$202,131,FALSE)))</f>
        <v>0</v>
      </c>
      <c r="EB72" s="6">
        <f>IF(ISERROR(VLOOKUP($A72,'Import Peak'!$A$3:EB$99,132,FALSE)-VLOOKUP($A72,'Import Peak Change'!$A$106:EB$202,132,FALSE)),0,(VLOOKUP($A72,'Import Peak'!$A$3:EB$99,132,FALSE)-VLOOKUP($A72,'Import Peak Change'!$A$106:EB$202,132,FALSE)))</f>
        <v>0</v>
      </c>
      <c r="EC72" s="6">
        <f>IF(ISERROR(VLOOKUP($A72,'Import Peak'!$A$3:EC$99,133,FALSE)-VLOOKUP($A72,'Import Peak Change'!$A$106:EC$202,133,FALSE)),0,(VLOOKUP($A72,'Import Peak'!$A$3:EC$99,133,FALSE)-VLOOKUP($A72,'Import Peak Change'!$A$106:EC$202,133,FALSE)))</f>
        <v>0</v>
      </c>
      <c r="ED72" s="6">
        <f>IF(ISERROR(VLOOKUP($A72,'Import Peak'!$A$3:ED$99,134,FALSE)-VLOOKUP($A72,'Import Peak Change'!$A$106:ED$202,134,FALSE)),0,(VLOOKUP($A72,'Import Peak'!$A$3:ED$99,134,FALSE)-VLOOKUP($A72,'Import Peak Change'!$A$106:ED$202,134,FALSE)))</f>
        <v>0</v>
      </c>
      <c r="EE72" s="6">
        <f>IF(ISERROR(VLOOKUP($A72,'Import Peak'!$A$3:EE$99,135,FALSE)-VLOOKUP($A72,'Import Peak Change'!$A$106:EE$202,135,FALSE)),0,(VLOOKUP($A72,'Import Peak'!$A$3:EE$99,135,FALSE)-VLOOKUP($A72,'Import Peak Change'!$A$106:EE$202,135,FALSE)))</f>
        <v>0</v>
      </c>
      <c r="EF72" s="6">
        <f>IF(ISERROR(VLOOKUP($A72,'Import Peak'!$A$3:EF$99,136,FALSE)-VLOOKUP($A72,'Import Peak Change'!$A$106:EF$202,136,FALSE)),0,(VLOOKUP($A72,'Import Peak'!$A$3:EF$99,136,FALSE)-VLOOKUP($A72,'Import Peak Change'!$A$106:EF$202,136,FALSE)))</f>
        <v>0</v>
      </c>
      <c r="EG72" s="6">
        <f>IF(ISERROR(VLOOKUP($A72,'Import Peak'!$A$3:EG$99,137,FALSE)-VLOOKUP($A72,'Import Peak Change'!$A$106:EG$202,137,FALSE)),0,(VLOOKUP($A72,'Import Peak'!$A$3:EG$99,137,FALSE)-VLOOKUP($A72,'Import Peak Change'!$A$106:EG$202,137,FALSE)))</f>
        <v>0</v>
      </c>
      <c r="EH72" s="6">
        <f>IF(ISERROR(VLOOKUP($A72,'Import Peak'!$A$3:EH$99,138,FALSE)-VLOOKUP($A72,'Import Peak Change'!$A$106:EH$202,138,FALSE)),0,(VLOOKUP($A72,'Import Peak'!$A$3:EH$99,138,FALSE)-VLOOKUP($A72,'Import Peak Change'!$A$106:EH$202,138,FALSE)))</f>
        <v>0</v>
      </c>
      <c r="EI72" s="6">
        <f>IF(ISERROR(VLOOKUP($A72,'Import Peak'!$A$3:EI$99,139,FALSE)-VLOOKUP($A72,'Import Peak Change'!$A$106:EI$202,139,FALSE)),0,(VLOOKUP($A72,'Import Peak'!$A$3:EI$99,139,FALSE)-VLOOKUP($A72,'Import Peak Change'!$A$106:EI$202,139,FALSE)))</f>
        <v>0</v>
      </c>
      <c r="EJ72" s="6">
        <f>IF(ISERROR(VLOOKUP($A72,'Import Peak'!$A$3:EJ$99,140,FALSE)-VLOOKUP($A72,'Import Peak Change'!$A$106:EJ$202,140,FALSE)),0,(VLOOKUP($A72,'Import Peak'!$A$3:EJ$99,140,FALSE)-VLOOKUP($A72,'Import Peak Change'!$A$106:EJ$202,140,FALSE)))</f>
        <v>0</v>
      </c>
      <c r="EK72" s="6">
        <f>IF(ISERROR(VLOOKUP($A72,'Import Peak'!$A$3:EK$99,141,FALSE)-VLOOKUP($A72,'Import Peak Change'!$A$106:EK$202,141,FALSE)),0,(VLOOKUP($A72,'Import Peak'!$A$3:EK$99,141,FALSE)-VLOOKUP($A72,'Import Peak Change'!$A$106:EK$202,141,FALSE)))</f>
        <v>0</v>
      </c>
      <c r="EL72" s="6">
        <f>IF(ISERROR(VLOOKUP($A72,'Import Peak'!$A$3:EL$99,142,FALSE)-VLOOKUP($A72,'Import Peak Change'!$A$106:EL$202,142,FALSE)),0,(VLOOKUP($A72,'Import Peak'!$A$3:EL$99,142,FALSE)-VLOOKUP($A72,'Import Peak Change'!$A$106:EL$202,142,FALSE)))</f>
        <v>0</v>
      </c>
      <c r="EM72" s="6">
        <f>IF(ISERROR(VLOOKUP($A72,'Import Peak'!$A$3:EM$99,143,FALSE)-VLOOKUP($A72,'Import Peak Change'!$A$106:EM$202,143,FALSE)),0,(VLOOKUP($A72,'Import Peak'!$A$3:EM$99,143,FALSE)-VLOOKUP($A72,'Import Peak Change'!$A$106:EM$202,143,FALSE)))</f>
        <v>0</v>
      </c>
      <c r="EN72" s="6">
        <f>IF(ISERROR(VLOOKUP($A72,'Import Peak'!$A$3:EN$99,144,FALSE)-VLOOKUP($A72,'Import Peak Change'!$A$106:EN$202,144,FALSE)),0,(VLOOKUP($A72,'Import Peak'!$A$3:EN$99,144,FALSE)-VLOOKUP($A72,'Import Peak Change'!$A$106:EN$202,144,FALSE)))</f>
        <v>0</v>
      </c>
      <c r="EO72" s="6">
        <f>IF(ISERROR(VLOOKUP($A72,'Import Peak'!$A$3:EO$99,145,FALSE)-VLOOKUP($A72,'Import Peak Change'!$A$106:EO$202,145,FALSE)),0,(VLOOKUP($A72,'Import Peak'!$A$3:EO$99,145,FALSE)-VLOOKUP($A72,'Import Peak Change'!$A$106:EO$202,145,FALSE)))</f>
        <v>0</v>
      </c>
      <c r="EP72" s="6">
        <f>IF(ISERROR(VLOOKUP($A72,'Import Peak'!$A$3:EP$99,146,FALSE)-VLOOKUP($A72,'Import Peak Change'!$A$106:EP$202,146,FALSE)),0,(VLOOKUP($A72,'Import Peak'!$A$3:EP$99,146,FALSE)-VLOOKUP($A72,'Import Peak Change'!$A$106:EP$202,146,FALSE)))</f>
        <v>0</v>
      </c>
      <c r="EQ72" s="6">
        <f>IF(ISERROR(VLOOKUP($A72,'Import Peak'!$A$3:EQ$99,147,FALSE)-VLOOKUP($A72,'Import Peak Change'!$A$106:EQ$202,147,FALSE)),0,(VLOOKUP($A72,'Import Peak'!$A$3:EQ$99,147,FALSE)-VLOOKUP($A72,'Import Peak Change'!$A$106:EQ$202,147,FALSE)))</f>
        <v>0</v>
      </c>
      <c r="ER72" s="6">
        <f>IF(ISERROR(VLOOKUP($A72,'Import Peak'!$A$3:ER$99,148,FALSE)-VLOOKUP($A72,'Import Peak Change'!$A$106:ER$202,148,FALSE)),0,(VLOOKUP($A72,'Import Peak'!$A$3:ER$99,148,FALSE)-VLOOKUP($A72,'Import Peak Change'!$A$106:ER$202,148,FALSE)))</f>
        <v>0</v>
      </c>
      <c r="ES72" s="6">
        <f>IF(ISERROR(VLOOKUP($A72,'Import Peak'!$A$3:ES$99,149,FALSE)-VLOOKUP($A72,'Import Peak Change'!$A$106:ES$202,149,FALSE)),0,(VLOOKUP($A72,'Import Peak'!$A$3:ES$99,149,FALSE)-VLOOKUP($A72,'Import Peak Change'!$A$106:ES$202,149,FALSE)))</f>
        <v>0</v>
      </c>
      <c r="ET72" s="6">
        <f>IF(ISERROR(VLOOKUP($A72,'Import Peak'!$A$3:ET$99,150,FALSE)-VLOOKUP($A72,'Import Peak Change'!$A$106:ET$202,150,FALSE)),0,(VLOOKUP($A72,'Import Peak'!$A$3:ET$99,150,FALSE)-VLOOKUP($A72,'Import Peak Change'!$A$106:ET$202,150,FALSE)))</f>
        <v>0</v>
      </c>
      <c r="EU72" s="6">
        <f>IF(ISERROR(VLOOKUP($A72,'Import Peak'!$A$3:EU$99,151,FALSE)-VLOOKUP($A72,'Import Peak Change'!$A$106:EU$202,151,FALSE)),0,(VLOOKUP($A72,'Import Peak'!$A$3:EU$99,151,FALSE)-VLOOKUP($A72,'Import Peak Change'!$A$106:EU$202,151,FALSE)))</f>
        <v>0</v>
      </c>
      <c r="EV72" s="6">
        <f>IF(ISERROR(VLOOKUP($A72,'Import Peak'!$A$3:EV$99,152,FALSE)-VLOOKUP($A72,'Import Peak Change'!$A$106:EV$202,152,FALSE)),0,(VLOOKUP($A72,'Import Peak'!$A$3:EV$99,152,FALSE)-VLOOKUP($A72,'Import Peak Change'!$A$106:EV$202,152,FALSE)))</f>
        <v>0</v>
      </c>
      <c r="EW72" s="6">
        <f>IF(ISERROR(VLOOKUP($A72,'Import Peak'!$A$3:EW$99,153,FALSE)-VLOOKUP($A72,'Import Peak Change'!$A$106:EW$202,153,FALSE)),0,(VLOOKUP($A72,'Import Peak'!$A$3:EW$99,153,FALSE)-VLOOKUP($A72,'Import Peak Change'!$A$106:EW$202,153,FALSE)))</f>
        <v>0</v>
      </c>
      <c r="EX72" s="6">
        <f>IF(ISERROR(VLOOKUP($A72,'Import Peak'!$A$3:EX$99,154,FALSE)-VLOOKUP($A72,'Import Peak Change'!$A$106:EX$202,154,FALSE)),0,(VLOOKUP($A72,'Import Peak'!$A$3:EX$99,154,FALSE)-VLOOKUP($A72,'Import Peak Change'!$A$106:EX$202,154,FALSE)))</f>
        <v>0</v>
      </c>
      <c r="EY72" s="6">
        <f>IF(ISERROR(VLOOKUP($A72,'Import Peak'!$A$3:EY$99,155,FALSE)-VLOOKUP($A72,'Import Peak Change'!$A$106:EY$202,155,FALSE)),0,(VLOOKUP($A72,'Import Peak'!$A$3:EY$99,155,FALSE)-VLOOKUP($A72,'Import Peak Change'!$A$106:EY$202,155,FALSE)))</f>
        <v>0</v>
      </c>
      <c r="EZ72" s="6">
        <f>IF(ISERROR(VLOOKUP($A72,'Import Peak'!$A$3:EZ$99,156,FALSE)-VLOOKUP($A72,'Import Peak Change'!$A$106:EZ$202,156,FALSE)),0,(VLOOKUP($A72,'Import Peak'!$A$3:EZ$99,156,FALSE)-VLOOKUP($A72,'Import Peak Change'!$A$106:EZ$202,156,FALSE)))</f>
        <v>0</v>
      </c>
      <c r="FA72" s="6">
        <f>IF(ISERROR(VLOOKUP($A72,'Import Peak'!$A$3:FA$99,157,FALSE)-VLOOKUP($A72,'Import Peak Change'!$A$106:FA$202,157,FALSE)),0,(VLOOKUP($A72,'Import Peak'!$A$3:FA$99,157,FALSE)-VLOOKUP($A72,'Import Peak Change'!$A$106:FA$202,157,FALSE)))</f>
        <v>0</v>
      </c>
      <c r="FB72" s="6">
        <f>IF(ISERROR(VLOOKUP($A72,'Import Peak'!$A$3:FB$99,158,FALSE)-VLOOKUP($A72,'Import Peak Change'!$A$106:FB$202,158,FALSE)),0,(VLOOKUP($A72,'Import Peak'!$A$3:FB$99,158,FALSE)-VLOOKUP($A72,'Import Peak Change'!$A$106:FB$202,158,FALSE)))</f>
        <v>0</v>
      </c>
      <c r="FC72" s="6">
        <f>IF(ISERROR(VLOOKUP($A72,'Import Peak'!$A$3:FC$99,159,FALSE)-VLOOKUP($A72,'Import Peak Change'!$A$106:FC$202,159,FALSE)),0,(VLOOKUP($A72,'Import Peak'!$A$3:FC$99,159,FALSE)-VLOOKUP($A72,'Import Peak Change'!$A$106:FC$202,159,FALSE)))</f>
        <v>0</v>
      </c>
      <c r="FD72" s="6">
        <f>IF(ISERROR(VLOOKUP($A72,'Import Peak'!$A$3:FD$99,160,FALSE)-VLOOKUP($A72,'Import Peak Change'!$A$106:FD$202,160,FALSE)),0,(VLOOKUP($A72,'Import Peak'!$A$3:FD$99,160,FALSE)-VLOOKUP($A72,'Import Peak Change'!$A$106:FD$202,160,FALSE)))</f>
        <v>0</v>
      </c>
      <c r="FE72" s="6">
        <f>IF(ISERROR(VLOOKUP($A72,'Import Peak'!$A$3:FE$99,161,FALSE)-VLOOKUP($A72,'Import Peak Change'!$A$106:FE$202,161,FALSE)),0,(VLOOKUP($A72,'Import Peak'!$A$3:FE$99,161,FALSE)-VLOOKUP($A72,'Import Peak Change'!$A$106:FE$202,161,FALSE)))</f>
        <v>0</v>
      </c>
      <c r="FF72" s="6">
        <f>IF(ISERROR(VLOOKUP($A72,'Import Peak'!$A$3:FF$99,162,FALSE)-VLOOKUP($A72,'Import Peak Change'!$A$106:FF$202,162,FALSE)),0,(VLOOKUP($A72,'Import Peak'!$A$3:FF$99,162,FALSE)-VLOOKUP($A72,'Import Peak Change'!$A$106:FF$202,162,FALSE)))</f>
        <v>0</v>
      </c>
      <c r="FG72" s="6">
        <f>IF(ISERROR(VLOOKUP($A72,'Import Peak'!$A$3:FG$99,163,FALSE)-VLOOKUP($A72,'Import Peak Change'!$A$106:FG$202,163,FALSE)),0,(VLOOKUP($A72,'Import Peak'!$A$3:FG$99,163,FALSE)-VLOOKUP($A72,'Import Peak Change'!$A$106:FG$202,163,FALSE)))</f>
        <v>0</v>
      </c>
      <c r="FH72" s="6">
        <f>IF(ISERROR(VLOOKUP($A72,'Import Peak'!$A$3:FH$99,164,FALSE)-VLOOKUP($A72,'Import Peak Change'!$A$106:FH$202,164,FALSE)),0,(VLOOKUP($A72,'Import Peak'!$A$3:FH$99,164,FALSE)-VLOOKUP($A72,'Import Peak Change'!$A$106:FH$202,164,FALSE)))</f>
        <v>0</v>
      </c>
      <c r="FI72" s="6">
        <f>IF(ISERROR(VLOOKUP($A72,'Import Peak'!$A$3:FI$99,165,FALSE)-VLOOKUP($A72,'Import Peak Change'!$A$106:FI$202,165,FALSE)),0,(VLOOKUP($A72,'Import Peak'!$A$3:FI$99,165,FALSE)-VLOOKUP($A72,'Import Peak Change'!$A$106:FI$202,165,FALSE)))</f>
        <v>0</v>
      </c>
      <c r="FJ72" s="6">
        <f>IF(ISERROR(VLOOKUP($A72,'Import Peak'!$A$3:FJ$99,166,FALSE)-VLOOKUP($A72,'Import Peak Change'!$A$106:FJ$202,166,FALSE)),0,(VLOOKUP($A72,'Import Peak'!$A$3:FJ$99,166,FALSE)-VLOOKUP($A72,'Import Peak Change'!$A$106:FJ$202,166,FALSE)))</f>
        <v>0</v>
      </c>
      <c r="FK72" s="6">
        <f>IF(ISERROR(VLOOKUP($A72,'Import Peak'!$A$3:FK$99,167,FALSE)-VLOOKUP($A72,'Import Peak Change'!$A$106:FK$202,167,FALSE)),0,(VLOOKUP($A72,'Import Peak'!$A$3:FK$99,167,FALSE)-VLOOKUP($A72,'Import Peak Change'!$A$106:FK$202,167,FALSE)))</f>
        <v>0</v>
      </c>
      <c r="FL72" s="6">
        <f>IF(ISERROR(VLOOKUP($A72,'Import Peak'!$A$3:FL$99,168,FALSE)-VLOOKUP($A72,'Import Peak Change'!$A$106:FL$202,168,FALSE)),0,(VLOOKUP($A72,'Import Peak'!$A$3:FL$99,168,FALSE)-VLOOKUP($A72,'Import Peak Change'!$A$106:FL$202,168,FALSE)))</f>
        <v>0</v>
      </c>
      <c r="FM72" s="6">
        <f>IF(ISERROR(VLOOKUP($A72,'Import Peak'!$A$3:FM$99,169,FALSE)-VLOOKUP($A72,'Import Peak Change'!$A$106:FM$202,169,FALSE)),0,(VLOOKUP($A72,'Import Peak'!$A$3:FM$99,169,FALSE)-VLOOKUP($A72,'Import Peak Change'!$A$106:FM$202,169,FALSE)))</f>
        <v>0</v>
      </c>
      <c r="FN72" s="6">
        <f>IF(ISERROR(VLOOKUP($A72,'Import Peak'!$A$3:FN$99,170,FALSE)-VLOOKUP($A72,'Import Peak Change'!$A$106:FN$202,170,FALSE)),0,(VLOOKUP($A72,'Import Peak'!$A$3:FN$99,170,FALSE)-VLOOKUP($A72,'Import Peak Change'!$A$106:FN$202,170,FALSE)))</f>
        <v>0</v>
      </c>
      <c r="FO72" s="6">
        <f>IF(ISERROR(VLOOKUP($A72,'Import Peak'!$A$3:FO$99,171,FALSE)-VLOOKUP($A72,'Import Peak Change'!$A$106:FO$202,171,FALSE)),0,(VLOOKUP($A72,'Import Peak'!$A$3:FO$99,171,FALSE)-VLOOKUP($A72,'Import Peak Change'!$A$106:FO$202,171,FALSE)))</f>
        <v>0</v>
      </c>
      <c r="FP72" s="6">
        <f>IF(ISERROR(VLOOKUP($A72,'Import Peak'!$A$3:FP$99,172,FALSE)-VLOOKUP($A72,'Import Peak Change'!$A$106:FP$202,172,FALSE)),0,(VLOOKUP($A72,'Import Peak'!$A$3:FP$99,172,FALSE)-VLOOKUP($A72,'Import Peak Change'!$A$106:FP$202,172,FALSE)))</f>
        <v>0</v>
      </c>
      <c r="FQ72" s="6">
        <f>IF(ISERROR(VLOOKUP($A72,'Import Peak'!$A$3:FQ$99,173,FALSE)-VLOOKUP($A72,'Import Peak Change'!$A$106:FQ$202,173,FALSE)),0,(VLOOKUP($A72,'Import Peak'!$A$3:FQ$99,173,FALSE)-VLOOKUP($A72,'Import Peak Change'!$A$106:FQ$202,173,FALSE)))</f>
        <v>0</v>
      </c>
      <c r="FR72" s="6">
        <f>IF(ISERROR(VLOOKUP($A72,'Import Peak'!$A$3:FR$99,174,FALSE)-VLOOKUP($A72,'Import Peak Change'!$A$106:FR$202,174,FALSE)),0,(VLOOKUP($A72,'Import Peak'!$A$3:FR$99,174,FALSE)-VLOOKUP($A72,'Import Peak Change'!$A$106:FR$202,174,FALSE)))</f>
        <v>0</v>
      </c>
      <c r="FS72" s="6">
        <f>IF(ISERROR(VLOOKUP($A72,'Import Peak'!$A$3:FS$99,175,FALSE)-VLOOKUP($A72,'Import Peak Change'!$A$106:FS$202,175,FALSE)),0,(VLOOKUP($A72,'Import Peak'!$A$3:FS$99,175,FALSE)-VLOOKUP($A72,'Import Peak Change'!$A$106:FS$202,175,FALSE)))</f>
        <v>0</v>
      </c>
      <c r="FT72" s="6">
        <f>IF(ISERROR(VLOOKUP($A72,'Import Peak'!$A$3:FT$99,176,FALSE)-VLOOKUP($A72,'Import Peak Change'!$A$106:FT$202,176,FALSE)),0,(VLOOKUP($A72,'Import Peak'!$A$3:FT$99,176,FALSE)-VLOOKUP($A72,'Import Peak Change'!$A$106:FT$202,176,FALSE)))</f>
        <v>0</v>
      </c>
      <c r="FU72" s="6">
        <f>IF(ISERROR(VLOOKUP($A72,'Import Peak'!$A$3:FU$99,177,FALSE)-VLOOKUP($A72,'Import Peak Change'!$A$106:FU$202,177,FALSE)),0,(VLOOKUP($A72,'Import Peak'!$A$3:FU$99,177,FALSE)-VLOOKUP($A72,'Import Peak Change'!$A$106:FU$202,177,FALSE)))</f>
        <v>0</v>
      </c>
      <c r="FV72" s="6">
        <f>IF(ISERROR(VLOOKUP($A72,'Import Peak'!$A$3:FV$99,178,FALSE)-VLOOKUP($A72,'Import Peak Change'!$A$106:FV$202,178,FALSE)),0,(VLOOKUP($A72,'Import Peak'!$A$3:FV$99,178,FALSE)-VLOOKUP($A72,'Import Peak Change'!$A$106:FV$202,178,FALSE)))</f>
        <v>0</v>
      </c>
      <c r="FW72" s="6">
        <f>IF(ISERROR(VLOOKUP($A72,'Import Peak'!$A$3:FW$99,179,FALSE)-VLOOKUP($A72,'Import Peak Change'!$A$106:FW$202,179,FALSE)),0,(VLOOKUP($A72,'Import Peak'!$A$3:FW$99,179,FALSE)-VLOOKUP($A72,'Import Peak Change'!$A$106:FW$202,179,FALSE)))</f>
        <v>0</v>
      </c>
      <c r="FX72" s="6">
        <f>IF(ISERROR(VLOOKUP($A72,'Import Peak'!$A$3:FX$99,180,FALSE)-VLOOKUP($A72,'Import Peak Change'!$A$106:FX$202,180,FALSE)),0,(VLOOKUP($A72,'Import Peak'!$A$3:FX$99,180,FALSE)-VLOOKUP($A72,'Import Peak Change'!$A$106:FX$202,180,FALSE)))</f>
        <v>0</v>
      </c>
      <c r="FY72" s="6">
        <f>IF(ISERROR(VLOOKUP($A72,'Import Peak'!$A$3:FY$99,181,FALSE)-VLOOKUP($A72,'Import Peak Change'!$A$106:FY$202,181,FALSE)),0,(VLOOKUP($A72,'Import Peak'!$A$3:FY$99,181,FALSE)-VLOOKUP($A72,'Import Peak Change'!$A$106:FY$202,181,FALSE)))</f>
        <v>0</v>
      </c>
      <c r="FZ72" s="6">
        <f>IF(ISERROR(VLOOKUP($A72,'Import Peak'!$A$3:FZ$99,182,FALSE)-VLOOKUP($A72,'Import Peak Change'!$A$106:FZ$202,182,FALSE)),0,(VLOOKUP($A72,'Import Peak'!$A$3:FZ$99,182,FALSE)-VLOOKUP($A72,'Import Peak Change'!$A$106:FZ$202,182,FALSE)))</f>
        <v>0</v>
      </c>
      <c r="GA72" s="6">
        <f>IF(ISERROR(VLOOKUP($A72,'Import Peak'!$A$3:GA$99,183,FALSE)-VLOOKUP($A72,'Import Peak Change'!$A$106:GA$202,183,FALSE)),0,(VLOOKUP($A72,'Import Peak'!$A$3:GA$99,183,FALSE)-VLOOKUP($A72,'Import Peak Change'!$A$106:GA$202,183,FALSE)))</f>
        <v>0</v>
      </c>
      <c r="GB72" s="6">
        <f>IF(ISERROR(VLOOKUP($A72,'Import Peak'!$A$3:GB$99,184,FALSE)-VLOOKUP($A72,'Import Peak Change'!$A$106:GB$202,184,FALSE)),0,(VLOOKUP($A72,'Import Peak'!$A$3:GB$99,184,FALSE)-VLOOKUP($A72,'Import Peak Change'!$A$106:GB$202,184,FALSE)))</f>
        <v>0</v>
      </c>
      <c r="GC72" s="6">
        <f>IF(ISERROR(VLOOKUP($A72,'Import Peak'!$A$3:GC$99,185,FALSE)-VLOOKUP($A72,'Import Peak Change'!$A$106:GC$202,185,FALSE)),0,(VLOOKUP($A72,'Import Peak'!$A$3:GC$99,185,FALSE)-VLOOKUP($A72,'Import Peak Change'!$A$106:GC$202,185,FALSE)))</f>
        <v>0</v>
      </c>
      <c r="GD72" s="6">
        <f>IF(ISERROR(VLOOKUP($A72,'Import Peak'!$A$3:GD$99,186,FALSE)-VLOOKUP($A72,'Import Peak Change'!$A$106:GD$202,186,FALSE)),0,(VLOOKUP($A72,'Import Peak'!$A$3:GD$99,186,FALSE)-VLOOKUP($A72,'Import Peak Change'!$A$106:GD$202,186,FALSE)))</f>
        <v>0</v>
      </c>
      <c r="GE72" s="6">
        <f>IF(ISERROR(VLOOKUP($A72,'Import Peak'!$A$3:GE$99,187,FALSE)-VLOOKUP($A72,'Import Peak Change'!$A$106:GE$202,187,FALSE)),0,(VLOOKUP($A72,'Import Peak'!$A$3:GE$99,187,FALSE)-VLOOKUP($A72,'Import Peak Change'!$A$106:GE$202,187,FALSE)))</f>
        <v>0</v>
      </c>
      <c r="GF72" s="6">
        <f>IF(ISERROR(VLOOKUP($A72,'Import Peak'!$A$3:GF$99,188,FALSE)-VLOOKUP($A72,'Import Peak Change'!$A$106:GF$202,188,FALSE)),0,(VLOOKUP($A72,'Import Peak'!$A$3:GF$99,188,FALSE)-VLOOKUP($A72,'Import Peak Change'!$A$106:GF$202,188,FALSE)))</f>
        <v>0</v>
      </c>
      <c r="GG72" s="6">
        <f>IF(ISERROR(VLOOKUP($A72,'Import Peak'!$A$3:GG$99,189,FALSE)-VLOOKUP($A72,'Import Peak Change'!$A$106:GG$202,189,FALSE)),0,(VLOOKUP($A72,'Import Peak'!$A$3:GG$99,189,FALSE)-VLOOKUP($A72,'Import Peak Change'!$A$106:GG$202,189,FALSE)))</f>
        <v>0</v>
      </c>
      <c r="GH72" s="6">
        <f>IF(ISERROR(VLOOKUP($A72,'Import Peak'!$A$3:GH$99,190,FALSE)-VLOOKUP($A72,'Import Peak Change'!$A$106:GH$202,190,FALSE)),0,(VLOOKUP($A72,'Import Peak'!$A$3:GH$99,190,FALSE)-VLOOKUP($A72,'Import Peak Change'!$A$106:GH$202,190,FALSE)))</f>
        <v>0</v>
      </c>
      <c r="GI72" s="6">
        <f>IF(ISERROR(VLOOKUP($A72,'Import Peak'!$A$3:GI$99,191,FALSE)-VLOOKUP($A72,'Import Peak Change'!$A$106:GI$202,191,FALSE)),0,(VLOOKUP($A72,'Import Peak'!$A$3:GI$99,191,FALSE)-VLOOKUP($A72,'Import Peak Change'!$A$106:GI$202,191,FALSE)))</f>
        <v>0</v>
      </c>
      <c r="GJ72" s="6">
        <f>IF(ISERROR(VLOOKUP($A72,'Import Peak'!$A$3:GJ$99,192,FALSE)-VLOOKUP($A72,'Import Peak Change'!$A$106:GJ$202,192,FALSE)),0,(VLOOKUP($A72,'Import Peak'!$A$3:GJ$99,192,FALSE)-VLOOKUP($A72,'Import Peak Change'!$A$106:GJ$202,192,FALSE)))</f>
        <v>0</v>
      </c>
      <c r="GK72" s="6">
        <f>IF(ISERROR(VLOOKUP($A72,'Import Peak'!$A$3:GK$99,193,FALSE)-VLOOKUP($A72,'Import Peak Change'!$A$106:GK$202,193,FALSE)),0,(VLOOKUP($A72,'Import Peak'!$A$3:GK$99,193,FALSE)-VLOOKUP($A72,'Import Peak Change'!$A$106:GK$202,193,FALSE)))</f>
        <v>0</v>
      </c>
      <c r="GL72" s="6">
        <f>IF(ISERROR(VLOOKUP($A72,'Import Peak'!$A$3:GL$99,194,FALSE)-VLOOKUP($A72,'Import Peak Change'!$A$106:GL$202,194,FALSE)),0,(VLOOKUP($A72,'Import Peak'!$A$3:GL$99,194,FALSE)-VLOOKUP($A72,'Import Peak Change'!$A$106:GL$202,194,FALSE)))</f>
        <v>0</v>
      </c>
      <c r="GM72" s="6">
        <f>IF(ISERROR(VLOOKUP($A72,'Import Peak'!$A$3:GM$99,195,FALSE)-VLOOKUP($A72,'Import Peak Change'!$A$106:GM$202,195,FALSE)),0,(VLOOKUP($A72,'Import Peak'!$A$3:GM$99,195,FALSE)-VLOOKUP($A72,'Import Peak Change'!$A$106:GM$202,195,FALSE)))</f>
        <v>0</v>
      </c>
      <c r="GN72" s="6">
        <f>IF(ISERROR(VLOOKUP($A72,'Import Peak'!$A$3:GN$99,196,FALSE)-VLOOKUP($A72,'Import Peak Change'!$A$106:GN$202,196,FALSE)),0,(VLOOKUP($A72,'Import Peak'!$A$3:GN$99,196,FALSE)-VLOOKUP($A72,'Import Peak Change'!$A$106:GN$202,196,FALSE)))</f>
        <v>0</v>
      </c>
      <c r="GO72" s="6">
        <f>IF(ISERROR(VLOOKUP($A72,'Import Peak'!$A$3:GO$99,197,FALSE)-VLOOKUP($A72,'Import Peak Change'!$A$106:GO$202,197,FALSE)),0,(VLOOKUP($A72,'Import Peak'!$A$3:GO$99,197,FALSE)-VLOOKUP($A72,'Import Peak Change'!$A$106:GO$202,197,FALSE)))</f>
        <v>0</v>
      </c>
      <c r="GP72" s="6">
        <f>IF(ISERROR(VLOOKUP($A72,'Import Peak'!$A$3:GP$99,198,FALSE)-VLOOKUP($A72,'Import Peak Change'!$A$106:GP$202,198,FALSE)),0,(VLOOKUP($A72,'Import Peak'!$A$3:GP$99,198,FALSE)-VLOOKUP($A72,'Import Peak Change'!$A$106:GP$202,198,FALSE)))</f>
        <v>0</v>
      </c>
      <c r="GQ72" s="6">
        <f>IF(ISERROR(VLOOKUP($A72,'Import Peak'!$A$3:GQ$99,199,FALSE)-VLOOKUP($A72,'Import Peak Change'!$A$106:GQ$202,199,FALSE)),0,(VLOOKUP($A72,'Import Peak'!$A$3:GQ$99,199,FALSE)-VLOOKUP($A72,'Import Peak Change'!$A$106:GQ$202,199,FALSE)))</f>
        <v>0</v>
      </c>
      <c r="GR72" s="6">
        <f>IF(ISERROR(VLOOKUP($A72,'Import Peak'!$A$3:GR$99,200,FALSE)-VLOOKUP($A72,'Import Peak Change'!$A$106:GR$202,200,FALSE)),0,(VLOOKUP($A72,'Import Peak'!$A$3:GR$99,200,FALSE)-VLOOKUP($A72,'Import Peak Change'!$A$106:GR$202,200,FALSE)))</f>
        <v>0</v>
      </c>
      <c r="GS72" s="6">
        <f>IF(ISERROR(VLOOKUP($A72,'Import Peak'!$A$3:GS$99,201,FALSE)-VLOOKUP($A72,'Import Peak Change'!$A$106:GS$202,201,FALSE)),0,(VLOOKUP($A72,'Import Peak'!$A$3:GS$99,201,FALSE)-VLOOKUP($A72,'Import Peak Change'!$A$106:GS$202,201,FALSE)))</f>
        <v>0</v>
      </c>
      <c r="GT72" s="6">
        <f>IF(ISERROR(VLOOKUP($A72,'Import Peak'!$A$3:GT$99,202,FALSE)-VLOOKUP($A72,'Import Peak Change'!$A$106:GT$202,202,FALSE)),0,(VLOOKUP($A72,'Import Peak'!$A$3:GT$99,202,FALSE)-VLOOKUP($A72,'Import Peak Change'!$A$106:GT$202,202,FALSE)))</f>
        <v>0</v>
      </c>
      <c r="GU72" s="6">
        <f>IF(ISERROR(VLOOKUP($A72,'Import Peak'!$A$3:GU$99,203,FALSE)-VLOOKUP($A72,'Import Peak Change'!$A$106:GU$202,203,FALSE)),0,(VLOOKUP($A72,'Import Peak'!$A$3:GU$99,203,FALSE)-VLOOKUP($A72,'Import Peak Change'!$A$106:GU$202,203,FALSE)))</f>
        <v>0</v>
      </c>
      <c r="GV72" s="6">
        <f>IF(ISERROR(VLOOKUP($A72,'Import Peak'!$A$3:GV$99,204,FALSE)-VLOOKUP($A72,'Import Peak Change'!$A$106:GV$202,204,FALSE)),0,(VLOOKUP($A72,'Import Peak'!$A$3:GV$99,204,FALSE)-VLOOKUP($A72,'Import Peak Change'!$A$106:GV$202,204,FALSE)))</f>
        <v>0</v>
      </c>
      <c r="GW72" s="6">
        <f>IF(ISERROR(VLOOKUP($A72,'Import Peak'!$A$3:GW$99,205,FALSE)-VLOOKUP($A72,'Import Peak Change'!$A$106:GW$202,205,FALSE)),0,(VLOOKUP($A72,'Import Peak'!$A$3:GW$99,205,FALSE)-VLOOKUP($A72,'Import Peak Change'!$A$106:GW$202,205,FALSE)))</f>
        <v>0</v>
      </c>
      <c r="GX72" s="6">
        <f>IF(ISERROR(VLOOKUP($A72,'Import Peak'!$A$3:GX$99,206,FALSE)-VLOOKUP($A72,'Import Peak Change'!$A$106:GX$202,206,FALSE)),0,(VLOOKUP($A72,'Import Peak'!$A$3:GX$99,206,FALSE)-VLOOKUP($A72,'Import Peak Change'!$A$106:GX$202,206,FALSE)))</f>
        <v>0</v>
      </c>
      <c r="GY72" s="6">
        <f>IF(ISERROR(VLOOKUP($A72,'Import Peak'!$A$3:GY$99,207,FALSE)-VLOOKUP($A72,'Import Peak Change'!$A$106:GY$202,207,FALSE)),0,(VLOOKUP($A72,'Import Peak'!$A$3:GY$99,207,FALSE)-VLOOKUP($A72,'Import Peak Change'!$A$106:GY$202,207,FALSE)))</f>
        <v>0</v>
      </c>
      <c r="GZ72" s="6">
        <f>IF(ISERROR(VLOOKUP($A72,'Import Peak'!$A$3:GZ$99,208,FALSE)-VLOOKUP($A72,'Import Peak Change'!$A$106:GZ$202,208,FALSE)),0,(VLOOKUP($A72,'Import Peak'!$A$3:GZ$99,208,FALSE)-VLOOKUP($A72,'Import Peak Change'!$A$106:GZ$202,208,FALSE)))</f>
        <v>0</v>
      </c>
      <c r="HA72" s="6">
        <f>IF(ISERROR(VLOOKUP($A72,'Import Peak'!$A$3:HA$99,209,FALSE)-VLOOKUP($A72,'Import Peak Change'!$A$106:HA$202,209,FALSE)),0,(VLOOKUP($A72,'Import Peak'!$A$3:HA$99,209,FALSE)-VLOOKUP($A72,'Import Peak Change'!$A$106:HA$202,209,FALSE)))</f>
        <v>0</v>
      </c>
      <c r="HB72" s="6">
        <f>IF(ISERROR(VLOOKUP($A72,'Import Peak'!$A$3:HB$99,210,FALSE)-VLOOKUP($A72,'Import Peak Change'!$A$106:HB$202,210,FALSE)),0,(VLOOKUP($A72,'Import Peak'!$A$3:HB$99,210,FALSE)-VLOOKUP($A72,'Import Peak Change'!$A$106:HB$202,210,FALSE)))</f>
        <v>0</v>
      </c>
      <c r="HC72" s="6">
        <f>IF(ISERROR(VLOOKUP($A72,'Import Peak'!$A$3:HC$99,211,FALSE)-VLOOKUP($A72,'Import Peak Change'!$A$106:HC$202,211,FALSE)),0,(VLOOKUP($A72,'Import Peak'!$A$3:HC$99,211,FALSE)-VLOOKUP($A72,'Import Peak Change'!$A$106:HC$202,211,FALSE)))</f>
        <v>0</v>
      </c>
      <c r="HD72" s="6">
        <f>IF(ISERROR(VLOOKUP($A72,'Import Peak'!$A$3:HD$99,212,FALSE)-VLOOKUP($A72,'Import Peak Change'!$A$106:HD$202,212,FALSE)),0,(VLOOKUP($A72,'Import Peak'!$A$3:HD$99,212,FALSE)-VLOOKUP($A72,'Import Peak Change'!$A$106:HD$202,212,FALSE)))</f>
        <v>0</v>
      </c>
      <c r="HE72" s="6">
        <f>IF(ISERROR(VLOOKUP($A72,'Import Peak'!$A$3:HE$99,213,FALSE)-VLOOKUP($A72,'Import Peak Change'!$A$106:HE$202,213,FALSE)),0,(VLOOKUP($A72,'Import Peak'!$A$3:HE$99,213,FALSE)-VLOOKUP($A72,'Import Peak Change'!$A$106:HE$202,213,FALSE)))</f>
        <v>0</v>
      </c>
      <c r="HF72" s="6">
        <f>IF(ISERROR(VLOOKUP($A72,'Import Peak'!$A$3:HF$99,214,FALSE)-VLOOKUP($A72,'Import Peak Change'!$A$106:HF$202,214,FALSE)),0,(VLOOKUP($A72,'Import Peak'!$A$3:HF$99,214,FALSE)-VLOOKUP($A72,'Import Peak Change'!$A$106:HF$202,214,FALSE)))</f>
        <v>0</v>
      </c>
      <c r="HG72" s="6">
        <f>IF(ISERROR(VLOOKUP($A72,'Import Peak'!$A$3:HG$99,215,FALSE)-VLOOKUP($A72,'Import Peak Change'!$A$106:HG$202,215,FALSE)),0,(VLOOKUP($A72,'Import Peak'!$A$3:HG$99,215,FALSE)-VLOOKUP($A72,'Import Peak Change'!$A$106:HG$202,215,FALSE)))</f>
        <v>0</v>
      </c>
      <c r="HH72" s="6">
        <f>IF(ISERROR(VLOOKUP($A72,'Import Peak'!$A$3:HH$99,216,FALSE)-VLOOKUP($A72,'Import Peak Change'!$A$106:HH$202,216,FALSE)),0,(VLOOKUP($A72,'Import Peak'!$A$3:HH$99,216,FALSE)-VLOOKUP($A72,'Import Peak Change'!$A$106:HH$202,216,FALSE)))</f>
        <v>0</v>
      </c>
      <c r="HI72" s="6">
        <f>IF(ISERROR(VLOOKUP($A72,'Import Peak'!$A$3:HI$99,217,FALSE)-VLOOKUP($A72,'Import Peak Change'!$A$106:HI$202,217,FALSE)),0,(VLOOKUP($A72,'Import Peak'!$A$3:HI$99,217,FALSE)-VLOOKUP($A72,'Import Peak Change'!$A$106:HI$202,217,FALSE)))</f>
        <v>0</v>
      </c>
      <c r="HJ72" s="6">
        <f>IF(ISERROR(VLOOKUP($A72,'Import Peak'!$A$3:HJ$99,218,FALSE)-VLOOKUP($A72,'Import Peak Change'!$A$106:HJ$202,218,FALSE)),0,(VLOOKUP($A72,'Import Peak'!$A$3:HJ$99,218,FALSE)-VLOOKUP($A72,'Import Peak Change'!$A$106:HJ$202,218,FALSE)))</f>
        <v>0</v>
      </c>
      <c r="HK72" s="6">
        <f>IF(ISERROR(VLOOKUP($A72,'Import Peak'!$A$3:HK$99,219,FALSE)-VLOOKUP($A72,'Import Peak Change'!$A$106:HK$202,219,FALSE)),0,(VLOOKUP($A72,'Import Peak'!$A$3:HK$99,219,FALSE)-VLOOKUP($A72,'Import Peak Change'!$A$106:HK$202,219,FALSE)))</f>
        <v>0</v>
      </c>
      <c r="HL72" s="6">
        <f>IF(ISERROR(VLOOKUP($A72,'Import Peak'!$A$3:HL$99,220,FALSE)-VLOOKUP($A72,'Import Peak Change'!$A$106:HL$202,220,FALSE)),0,(VLOOKUP($A72,'Import Peak'!$A$3:HL$99,220,FALSE)-VLOOKUP($A72,'Import Peak Change'!$A$106:HL$202,220,FALSE)))</f>
        <v>0</v>
      </c>
      <c r="HM72" s="6">
        <f>IF(ISERROR(VLOOKUP($A72,'Import Peak'!$A$3:HM$99,221,FALSE)-VLOOKUP($A72,'Import Peak Change'!$A$106:HM$202,221,FALSE)),0,(VLOOKUP($A72,'Import Peak'!$A$3:HM$99,221,FALSE)-VLOOKUP($A72,'Import Peak Change'!$A$106:HM$202,221,FALSE)))</f>
        <v>0</v>
      </c>
      <c r="HN72" s="6">
        <f>IF(ISERROR(VLOOKUP($A72,'Import Peak'!$A$3:HN$99,222,FALSE)-VLOOKUP($A72,'Import Peak Change'!$A$106:HN$202,222,FALSE)),0,(VLOOKUP($A72,'Import Peak'!$A$3:HN$99,222,FALSE)-VLOOKUP($A72,'Import Peak Change'!$A$106:HN$202,222,FALSE)))</f>
        <v>0</v>
      </c>
      <c r="HO72" s="6">
        <f>IF(ISERROR(VLOOKUP($A72,'Import Peak'!$A$3:HO$99,223,FALSE)-VLOOKUP($A72,'Import Peak Change'!$A$106:HO$202,223,FALSE)),0,(VLOOKUP($A72,'Import Peak'!$A$3:HO$99,223,FALSE)-VLOOKUP($A72,'Import Peak Change'!$A$106:HO$202,223,FALSE)))</f>
        <v>0</v>
      </c>
      <c r="HP72" s="6">
        <f>IF(ISERROR(VLOOKUP($A72,'Import Peak'!$A$3:HP$99,224,FALSE)-VLOOKUP($A72,'Import Peak Change'!$A$106:HP$202,224,FALSE)),0,(VLOOKUP($A72,'Import Peak'!$A$3:HP$99,224,FALSE)-VLOOKUP($A72,'Import Peak Change'!$A$106:HP$202,224,FALSE)))</f>
        <v>0</v>
      </c>
      <c r="HQ72" s="6">
        <f>IF(ISERROR(VLOOKUP($A72,'Import Peak'!$A$3:HQ$99,225,FALSE)-VLOOKUP($A72,'Import Peak Change'!$A$106:HQ$202,225,FALSE)),0,(VLOOKUP($A72,'Import Peak'!$A$3:HQ$99,225,FALSE)-VLOOKUP($A72,'Import Peak Change'!$A$106:HQ$202,225,FALSE)))</f>
        <v>0</v>
      </c>
      <c r="HR72" s="6">
        <f>IF(ISERROR(VLOOKUP($A72,'Import Peak'!$A$3:HR$99,226,FALSE)-VLOOKUP($A72,'Import Peak Change'!$A$106:HR$202,226,FALSE)),0,(VLOOKUP($A72,'Import Peak'!$A$3:HR$99,226,FALSE)-VLOOKUP($A72,'Import Peak Change'!$A$106:HR$202,226,FALSE)))</f>
        <v>0</v>
      </c>
      <c r="HS72" s="6">
        <f>IF(ISERROR(VLOOKUP($A72,'Import Peak'!$A$3:HS$99,227,FALSE)-VLOOKUP($A72,'Import Peak Change'!$A$106:HS$202,227,FALSE)),0,(VLOOKUP($A72,'Import Peak'!$A$3:HS$99,227,FALSE)-VLOOKUP($A72,'Import Peak Change'!$A$106:HS$202,227,FALSE)))</f>
        <v>0</v>
      </c>
      <c r="HT72" s="6">
        <f>IF(ISERROR(VLOOKUP($A72,'Import Peak'!$A$3:HT$99,228,FALSE)-VLOOKUP($A72,'Import Peak Change'!$A$106:HT$202,228,FALSE)),0,(VLOOKUP($A72,'Import Peak'!$A$3:HT$99,228,FALSE)-VLOOKUP($A72,'Import Peak Change'!$A$106:HT$202,228,FALSE)))</f>
        <v>0</v>
      </c>
      <c r="HU72" s="6">
        <f>IF(ISERROR(VLOOKUP($A72,'Import Peak'!$A$3:HU$99,229,FALSE)-VLOOKUP($A72,'Import Peak Change'!$A$106:HU$202,229,FALSE)),0,(VLOOKUP($A72,'Import Peak'!$A$3:HU$99,229,FALSE)-VLOOKUP($A72,'Import Peak Change'!$A$106:HU$202,229,FALSE)))</f>
        <v>0</v>
      </c>
      <c r="HV72" s="6">
        <f>IF(ISERROR(VLOOKUP($A72,'Import Peak'!$A$3:HV$99,230,FALSE)-VLOOKUP($A72,'Import Peak Change'!$A$106:HV$202,230,FALSE)),0,(VLOOKUP($A72,'Import Peak'!$A$3:HV$99,230,FALSE)-VLOOKUP($A72,'Import Peak Change'!$A$106:HV$202,230,FALSE)))</f>
        <v>0</v>
      </c>
      <c r="HW72" s="6">
        <f>IF(ISERROR(VLOOKUP($A72,'Import Peak'!$A$3:HW$99,231,FALSE)-VLOOKUP($A72,'Import Peak Change'!$A$106:HW$202,231,FALSE)),0,(VLOOKUP($A72,'Import Peak'!$A$3:HW$99,231,FALSE)-VLOOKUP($A72,'Import Peak Change'!$A$106:HW$202,231,FALSE)))</f>
        <v>0</v>
      </c>
      <c r="HX72" s="6">
        <f>IF(ISERROR(VLOOKUP($A72,'Import Peak'!$A$3:HX$99,232,FALSE)-VLOOKUP($A72,'Import Peak Change'!$A$106:HX$202,232,FALSE)),0,(VLOOKUP($A72,'Import Peak'!$A$3:HX$99,232,FALSE)-VLOOKUP($A72,'Import Peak Change'!$A$106:HX$202,232,FALSE)))</f>
        <v>0</v>
      </c>
      <c r="HY72" s="6">
        <f>IF(ISERROR(VLOOKUP($A72,'Import Peak'!$A$3:HY$99,233,FALSE)-VLOOKUP($A72,'Import Peak Change'!$A$106:HY$202,233,FALSE)),0,(VLOOKUP($A72,'Import Peak'!$A$3:HY$99,233,FALSE)-VLOOKUP($A72,'Import Peak Change'!$A$106:HY$202,233,FALSE)))</f>
        <v>0</v>
      </c>
      <c r="HZ72" s="6">
        <f>IF(ISERROR(VLOOKUP($A72,'Import Peak'!$A$3:HZ$99,234,FALSE)-VLOOKUP($A72,'Import Peak Change'!$A$106:HZ$202,234,FALSE)),0,(VLOOKUP($A72,'Import Peak'!$A$3:HZ$99,234,FALSE)-VLOOKUP($A72,'Import Peak Change'!$A$106:HZ$202,234,FALSE)))</f>
        <v>0</v>
      </c>
      <c r="IA72" s="6">
        <f>IF(ISERROR(VLOOKUP($A72,'Import Peak'!$A$3:IA$99,235,FALSE)-VLOOKUP($A72,'Import Peak Change'!$A$106:IA$202,235,FALSE)),0,(VLOOKUP($A72,'Import Peak'!$A$3:IA$99,235,FALSE)-VLOOKUP($A72,'Import Peak Change'!$A$106:IA$202,235,FALSE)))</f>
        <v>0</v>
      </c>
      <c r="IB72" s="6">
        <f>IF(ISERROR(VLOOKUP($A72,'Import Peak'!$A$3:IB$99,236,FALSE)-VLOOKUP($A72,'Import Peak Change'!$A$106:IB$202,236,FALSE)),0,(VLOOKUP($A72,'Import Peak'!$A$3:IB$99,236,FALSE)-VLOOKUP($A72,'Import Peak Change'!$A$106:IB$202,236,FALSE)))</f>
        <v>0</v>
      </c>
      <c r="IC72" s="6">
        <f>IF(ISERROR(VLOOKUP($A72,'Import Peak'!$A$3:IC$99,237,FALSE)-VLOOKUP($A72,'Import Peak Change'!$A$106:IC$202,237,FALSE)),0,(VLOOKUP($A72,'Import Peak'!$A$3:IC$99,237,FALSE)-VLOOKUP($A72,'Import Peak Change'!$A$106:IC$202,237,FALSE)))</f>
        <v>0</v>
      </c>
      <c r="ID72" s="6">
        <f>IF(ISERROR(VLOOKUP($A72,'Import Peak'!$A$3:ID$99,238,FALSE)-VLOOKUP($A72,'Import Peak Change'!$A$106:ID$202,238,FALSE)),0,(VLOOKUP($A72,'Import Peak'!$A$3:ID$99,238,FALSE)-VLOOKUP($A72,'Import Peak Change'!$A$106:ID$202,238,FALSE)))</f>
        <v>0</v>
      </c>
      <c r="IE72" s="6">
        <f>IF(ISERROR(VLOOKUP($A72,'Import Peak'!$A$3:IE$99,239,FALSE)-VLOOKUP($A72,'Import Peak Change'!$A$106:IE$202,239,FALSE)),0,(VLOOKUP($A72,'Import Peak'!$A$3:IE$99,239,FALSE)-VLOOKUP($A72,'Import Peak Change'!$A$106:IE$202,239,FALSE)))</f>
        <v>0</v>
      </c>
    </row>
    <row r="73" spans="1:239">
      <c r="A73" s="168" t="str">
        <f>IF('Import Peak'!A70=0,"",'Import Peak'!A70)</f>
        <v/>
      </c>
      <c r="B73" s="6"/>
      <c r="C73" s="6"/>
      <c r="D73" s="6"/>
      <c r="E73" s="6"/>
      <c r="F73" s="6"/>
      <c r="G73" s="6">
        <f>IF(ISERROR(VLOOKUP($A73,'Import Peak'!$A$3:G$99,7,FALSE)-VLOOKUP($A73,'Import Peak Change'!$A$106:G$202,7,FALSE)),0,(VLOOKUP($A73,'Import Peak'!$A$3:G$99,7,FALSE)-VLOOKUP($A73,'Import Peak Change'!$A$106:G$202,7,FALSE)))</f>
        <v>0</v>
      </c>
      <c r="H73" s="6">
        <f>IF(ISERROR(VLOOKUP($A73,'Import Peak'!$A$3:H$99,8,FALSE)-VLOOKUP($A73,'Import Peak Change'!$A$106:H$202,8,FALSE)),0,(VLOOKUP($A73,'Import Peak'!$A$3:H$99,8,FALSE)-VLOOKUP($A73,'Import Peak Change'!$A$106:H$202,8,FALSE)))</f>
        <v>0</v>
      </c>
      <c r="I73" s="6">
        <f>IF(ISERROR(VLOOKUP($A73,'Import Peak'!$A$3:I$99,9,FALSE)-VLOOKUP($A73,'Import Peak Change'!$A$106:I$202,9,FALSE)),0,(VLOOKUP($A73,'Import Peak'!$A$3:I$99,9,FALSE)-VLOOKUP($A73,'Import Peak Change'!$A$106:I$202,9,FALSE)))</f>
        <v>0</v>
      </c>
      <c r="J73" s="6">
        <f>IF(ISERROR(VLOOKUP($A73,'Import Peak'!$A$3:J$99,10,FALSE)-VLOOKUP($A73,'Import Peak Change'!$A$106:J$202,10,FALSE)),0,(VLOOKUP($A73,'Import Peak'!$A$3:J$99,10,FALSE)-VLOOKUP($A73,'Import Peak Change'!$A$106:J$202,10,FALSE)))</f>
        <v>0</v>
      </c>
      <c r="K73" s="6">
        <f>IF(ISERROR(VLOOKUP($A73,'Import Peak'!$A$3:K$99,11,FALSE)-VLOOKUP($A73,'Import Peak Change'!$A$106:K$202,11,FALSE)),0,(VLOOKUP($A73,'Import Peak'!$A$3:K$99,11,FALSE)-VLOOKUP($A73,'Import Peak Change'!$A$106:K$202,11,FALSE)))</f>
        <v>0</v>
      </c>
      <c r="L73" s="6">
        <f>IF(ISERROR(VLOOKUP($A73,'Import Peak'!$A$3:L$99,12,FALSE)-VLOOKUP($A73,'Import Peak Change'!$A$106:L$202,12,FALSE)),0,(VLOOKUP($A73,'Import Peak'!$A$3:L$99,12,FALSE)-VLOOKUP($A73,'Import Peak Change'!$A$106:L$202,12,FALSE)))</f>
        <v>0</v>
      </c>
      <c r="M73" s="6">
        <f>IF(ISERROR(VLOOKUP($A73,'Import Peak'!$A$3:M$99,13,FALSE)-VLOOKUP($A73,'Import Peak Change'!$A$106:M$202,13,FALSE)),0,(VLOOKUP($A73,'Import Peak'!$A$3:M$99,13,FALSE)-VLOOKUP($A73,'Import Peak Change'!$A$106:M$202,13,FALSE)))</f>
        <v>0</v>
      </c>
      <c r="N73" s="6">
        <f>IF(ISERROR(VLOOKUP($A73,'Import Peak'!$A$3:N$99,14,FALSE)-VLOOKUP($A73,'Import Peak Change'!$A$106:N$202,14,FALSE)),0,(VLOOKUP($A73,'Import Peak'!$A$3:N$99,14,FALSE)-VLOOKUP($A73,'Import Peak Change'!$A$106:N$202,14,FALSE)))</f>
        <v>0</v>
      </c>
      <c r="O73" s="6">
        <f>IF(ISERROR(VLOOKUP($A73,'Import Peak'!$A$3:O$99,15,FALSE)-VLOOKUP($A73,'Import Peak Change'!$A$106:O$202,15,FALSE)),0,(VLOOKUP($A73,'Import Peak'!$A$3:O$99,15,FALSE)-VLOOKUP($A73,'Import Peak Change'!$A$106:O$202,15,FALSE)))</f>
        <v>0</v>
      </c>
      <c r="P73" s="6">
        <f>IF(ISERROR(VLOOKUP($A73,'Import Peak'!$A$3:P$99,16,FALSE)-VLOOKUP($A73,'Import Peak Change'!$A$106:P$202,16,FALSE)),0,(VLOOKUP($A73,'Import Peak'!$A$3:P$99,16,FALSE)-VLOOKUP($A73,'Import Peak Change'!$A$106:P$202,16,FALSE)))</f>
        <v>0</v>
      </c>
      <c r="Q73" s="6">
        <f>IF(ISERROR(VLOOKUP($A73,'Import Peak'!$A$3:Q$99,17,FALSE)-VLOOKUP($A73,'Import Peak Change'!$A$106:Q$202,17,FALSE)),0,(VLOOKUP($A73,'Import Peak'!$A$3:Q$99,17,FALSE)-VLOOKUP($A73,'Import Peak Change'!$A$106:Q$202,17,FALSE)))</f>
        <v>0</v>
      </c>
      <c r="R73" s="6">
        <f>IF(ISERROR(VLOOKUP($A73,'Import Peak'!$A$3:R$99,18,FALSE)-VLOOKUP($A73,'Import Peak Change'!$A$106:R$202,18,FALSE)),0,(VLOOKUP($A73,'Import Peak'!$A$3:R$99,18,FALSE)-VLOOKUP($A73,'Import Peak Change'!$A$106:R$202,18,FALSE)))</f>
        <v>0</v>
      </c>
      <c r="S73" s="6">
        <f>IF(ISERROR(VLOOKUP($A73,'Import Peak'!$A$3:S$99,19,FALSE)-VLOOKUP($A73,'Import Peak Change'!$A$106:S$202,19,FALSE)),0,(VLOOKUP($A73,'Import Peak'!$A$3:S$99,19,FALSE)-VLOOKUP($A73,'Import Peak Change'!$A$106:S$202,19,FALSE)))</f>
        <v>0</v>
      </c>
      <c r="T73" s="6">
        <f>IF(ISERROR(VLOOKUP($A73,'Import Peak'!$A$3:T$99,20,FALSE)-VLOOKUP($A73,'Import Peak Change'!$A$106:T$202,20,FALSE)),0,(VLOOKUP($A73,'Import Peak'!$A$3:T$99,20,FALSE)-VLOOKUP($A73,'Import Peak Change'!$A$106:T$202,20,FALSE)))</f>
        <v>0</v>
      </c>
      <c r="U73" s="6">
        <f>IF(ISERROR(VLOOKUP($A73,'Import Peak'!$A$3:U$99,21,FALSE)-VLOOKUP($A73,'Import Peak Change'!$A$106:U$202,21,FALSE)),0,(VLOOKUP($A73,'Import Peak'!$A$3:U$99,21,FALSE)-VLOOKUP($A73,'Import Peak Change'!$A$106:U$202,21,FALSE)))</f>
        <v>0</v>
      </c>
      <c r="V73" s="6">
        <f>IF(ISERROR(VLOOKUP($A73,'Import Peak'!$A$3:V$99,22,FALSE)-VLOOKUP($A73,'Import Peak Change'!$A$106:V$202,22,FALSE)),0,(VLOOKUP($A73,'Import Peak'!$A$3:V$99,22,FALSE)-VLOOKUP($A73,'Import Peak Change'!$A$106:V$202,22,FALSE)))</f>
        <v>0</v>
      </c>
      <c r="W73" s="6">
        <f>IF(ISERROR(VLOOKUP($A73,'Import Peak'!$A$3:W$99,23,FALSE)-VLOOKUP($A73,'Import Peak Change'!$A$106:W$202,23,FALSE)),0,(VLOOKUP($A73,'Import Peak'!$A$3:W$99,23,FALSE)-VLOOKUP($A73,'Import Peak Change'!$A$106:W$202,23,FALSE)))</f>
        <v>0</v>
      </c>
      <c r="X73" s="6">
        <f>IF(ISERROR(VLOOKUP($A73,'Import Peak'!$A$3:X$99,24,FALSE)-VLOOKUP($A73,'Import Peak Change'!$A$106:X$202,24,FALSE)),0,(VLOOKUP($A73,'Import Peak'!$A$3:X$99,24,FALSE)-VLOOKUP($A73,'Import Peak Change'!$A$106:X$202,24,FALSE)))</f>
        <v>0</v>
      </c>
      <c r="Y73" s="6">
        <f>IF(ISERROR(VLOOKUP($A73,'Import Peak'!$A$3:Y$99,25,FALSE)-VLOOKUP($A73,'Import Peak Change'!$A$106:Y$202,25,FALSE)),0,(VLOOKUP($A73,'Import Peak'!$A$3:Y$99,25,FALSE)-VLOOKUP($A73,'Import Peak Change'!$A$106:Y$202,25,FALSE)))</f>
        <v>0</v>
      </c>
      <c r="Z73" s="6">
        <f>IF(ISERROR(VLOOKUP($A73,'Import Peak'!$A$3:Z$99,26,FALSE)-VLOOKUP($A73,'Import Peak Change'!$A$106:Z$202,26,FALSE)),0,(VLOOKUP($A73,'Import Peak'!$A$3:Z$99,26,FALSE)-VLOOKUP($A73,'Import Peak Change'!$A$106:Z$202,26,FALSE)))</f>
        <v>0</v>
      </c>
      <c r="AA73" s="6">
        <f>IF(ISERROR(VLOOKUP($A73,'Import Peak'!$A$3:AA$99,27,FALSE)-VLOOKUP($A73,'Import Peak Change'!$A$106:AA$202,27,FALSE)),0,(VLOOKUP($A73,'Import Peak'!$A$3:AA$99,27,FALSE)-VLOOKUP($A73,'Import Peak Change'!$A$106:AA$202,27,FALSE)))</f>
        <v>0</v>
      </c>
      <c r="AB73" s="6">
        <f>IF(ISERROR(VLOOKUP($A73,'Import Peak'!$A$3:AB$99,28,FALSE)-VLOOKUP($A73,'Import Peak Change'!$A$106:AB$202,28,FALSE)),0,(VLOOKUP($A73,'Import Peak'!$A$3:AB$99,28,FALSE)-VLOOKUP($A73,'Import Peak Change'!$A$106:AB$202,28,FALSE)))</f>
        <v>0</v>
      </c>
      <c r="AC73" s="6">
        <f>IF(ISERROR(VLOOKUP($A73,'Import Peak'!$A$3:AC$99,29,FALSE)-VLOOKUP($A73,'Import Peak Change'!$A$106:AC$202,29,FALSE)),0,(VLOOKUP($A73,'Import Peak'!$A$3:AC$99,29,FALSE)-VLOOKUP($A73,'Import Peak Change'!$A$106:AC$202,29,FALSE)))</f>
        <v>0</v>
      </c>
      <c r="AD73" s="6">
        <f>IF(ISERROR(VLOOKUP($A73,'Import Peak'!$A$3:AD$99,30,FALSE)-VLOOKUP($A73,'Import Peak Change'!$A$106:AD$202,30,FALSE)),0,(VLOOKUP($A73,'Import Peak'!$A$3:AD$99,30,FALSE)-VLOOKUP($A73,'Import Peak Change'!$A$106:AD$202,30,FALSE)))</f>
        <v>0</v>
      </c>
      <c r="AE73" s="6">
        <f>IF(ISERROR(VLOOKUP($A73,'Import Peak'!$A$3:AE$99,31,FALSE)-VLOOKUP($A73,'Import Peak Change'!$A$106:AE$202,31,FALSE)),0,(VLOOKUP($A73,'Import Peak'!$A$3:AE$99,31,FALSE)-VLOOKUP($A73,'Import Peak Change'!$A$106:AE$202,31,FALSE)))</f>
        <v>0</v>
      </c>
      <c r="AF73" s="6">
        <f>IF(ISERROR(VLOOKUP($A73,'Import Peak'!$A$3:AF$99,32,FALSE)-VLOOKUP($A73,'Import Peak Change'!$A$106:AF$202,32,FALSE)),0,(VLOOKUP($A73,'Import Peak'!$A$3:AF$99,32,FALSE)-VLOOKUP($A73,'Import Peak Change'!$A$106:AF$202,32,FALSE)))</f>
        <v>0</v>
      </c>
      <c r="AG73" s="6">
        <f>IF(ISERROR(VLOOKUP($A73,'Import Peak'!$A$3:AG$99,33,FALSE)-VLOOKUP($A73,'Import Peak Change'!$A$106:AG$202,33,FALSE)),0,(VLOOKUP($A73,'Import Peak'!$A$3:AG$99,33,FALSE)-VLOOKUP($A73,'Import Peak Change'!$A$106:AG$202,33,FALSE)))</f>
        <v>0</v>
      </c>
      <c r="AH73" s="6">
        <f>IF(ISERROR(VLOOKUP($A73,'Import Peak'!$A$3:AH$99,34,FALSE)-VLOOKUP($A73,'Import Peak Change'!$A$106:AH$202,34,FALSE)),0,(VLOOKUP($A73,'Import Peak'!$A$3:AH$99,34,FALSE)-VLOOKUP($A73,'Import Peak Change'!$A$106:AH$202,34,FALSE)))</f>
        <v>0</v>
      </c>
      <c r="AI73" s="6">
        <f>IF(ISERROR(VLOOKUP($A73,'Import Peak'!$A$3:AI$99,35,FALSE)-VLOOKUP($A73,'Import Peak Change'!$A$106:AI$202,35,FALSE)),0,(VLOOKUP($A73,'Import Peak'!$A$3:AI$99,35,FALSE)-VLOOKUP($A73,'Import Peak Change'!$A$106:AI$202,35,FALSE)))</f>
        <v>0</v>
      </c>
      <c r="AJ73" s="6">
        <f>IF(ISERROR(VLOOKUP($A73,'Import Peak'!$A$3:AJ$99,36,FALSE)-VLOOKUP($A73,'Import Peak Change'!$A$106:AJ$202,36,FALSE)),0,(VLOOKUP($A73,'Import Peak'!$A$3:AJ$99,36,FALSE)-VLOOKUP($A73,'Import Peak Change'!$A$106:AJ$202,36,FALSE)))</f>
        <v>0</v>
      </c>
      <c r="AK73" s="6">
        <f>IF(ISERROR(VLOOKUP($A73,'Import Peak'!$A$3:AK$99,37,FALSE)-VLOOKUP($A73,'Import Peak Change'!$A$106:AK$202,37,FALSE)),0,(VLOOKUP($A73,'Import Peak'!$A$3:AK$99,37,FALSE)-VLOOKUP($A73,'Import Peak Change'!$A$106:AK$202,37,FALSE)))</f>
        <v>0</v>
      </c>
      <c r="AL73" s="6">
        <f>IF(ISERROR(VLOOKUP($A73,'Import Peak'!$A$3:AL$99,38,FALSE)-VLOOKUP($A73,'Import Peak Change'!$A$106:AL$202,38,FALSE)),0,(VLOOKUP($A73,'Import Peak'!$A$3:AL$99,38,FALSE)-VLOOKUP($A73,'Import Peak Change'!$A$106:AL$202,38,FALSE)))</f>
        <v>0</v>
      </c>
      <c r="AM73" s="6">
        <f>IF(ISERROR(VLOOKUP($A73,'Import Peak'!$A$3:AM$99,39,FALSE)-VLOOKUP($A73,'Import Peak Change'!$A$106:AM$202,39,FALSE)),0,(VLOOKUP($A73,'Import Peak'!$A$3:AM$99,39,FALSE)-VLOOKUP($A73,'Import Peak Change'!$A$106:AM$202,39,FALSE)))</f>
        <v>0</v>
      </c>
      <c r="AN73" s="6">
        <f>IF(ISERROR(VLOOKUP($A73,'Import Peak'!$A$3:AN$99,40,FALSE)-VLOOKUP($A73,'Import Peak Change'!$A$106:AN$202,40,FALSE)),0,(VLOOKUP($A73,'Import Peak'!$A$3:AN$99,40,FALSE)-VLOOKUP($A73,'Import Peak Change'!$A$106:AN$202,40,FALSE)))</f>
        <v>0</v>
      </c>
      <c r="AO73" s="6">
        <f>IF(ISERROR(VLOOKUP($A73,'Import Peak'!$A$3:AO$99,41,FALSE)-VLOOKUP($A73,'Import Peak Change'!$A$106:AO$202,41,FALSE)),0,(VLOOKUP($A73,'Import Peak'!$A$3:AO$99,41,FALSE)-VLOOKUP($A73,'Import Peak Change'!$A$106:AO$202,41,FALSE)))</f>
        <v>0</v>
      </c>
      <c r="AP73" s="6">
        <f>IF(ISERROR(VLOOKUP($A73,'Import Peak'!$A$3:AP$99,42,FALSE)-VLOOKUP($A73,'Import Peak Change'!$A$106:AP$202,42,FALSE)),0,(VLOOKUP($A73,'Import Peak'!$A$3:AP$99,42,FALSE)-VLOOKUP($A73,'Import Peak Change'!$A$106:AP$202,42,FALSE)))</f>
        <v>0</v>
      </c>
      <c r="AQ73" s="6">
        <f>IF(ISERROR(VLOOKUP($A73,'Import Peak'!$A$3:AQ$99,43,FALSE)-VLOOKUP($A73,'Import Peak Change'!$A$106:AQ$202,43,FALSE)),0,(VLOOKUP($A73,'Import Peak'!$A$3:AQ$99,43,FALSE)-VLOOKUP($A73,'Import Peak Change'!$A$106:AQ$202,43,FALSE)))</f>
        <v>0</v>
      </c>
      <c r="AR73" s="6">
        <f>IF(ISERROR(VLOOKUP($A73,'Import Peak'!$A$3:AR$99,44,FALSE)-VLOOKUP($A73,'Import Peak Change'!$A$106:AR$202,44,FALSE)),0,(VLOOKUP($A73,'Import Peak'!$A$3:AR$99,44,FALSE)-VLOOKUP($A73,'Import Peak Change'!$A$106:AR$202,44,FALSE)))</f>
        <v>0</v>
      </c>
      <c r="AS73" s="6">
        <f>IF(ISERROR(VLOOKUP($A73,'Import Peak'!$A$3:AS$99,45,FALSE)-VLOOKUP($A73,'Import Peak Change'!$A$106:AS$202,45,FALSE)),0,(VLOOKUP($A73,'Import Peak'!$A$3:AS$99,45,FALSE)-VLOOKUP($A73,'Import Peak Change'!$A$106:AS$202,45,FALSE)))</f>
        <v>0</v>
      </c>
      <c r="AT73" s="6">
        <f>IF(ISERROR(VLOOKUP($A73,'Import Peak'!$A$3:AT$99,46,FALSE)-VLOOKUP($A73,'Import Peak Change'!$A$106:AT$202,46,FALSE)),0,(VLOOKUP($A73,'Import Peak'!$A$3:AT$99,46,FALSE)-VLOOKUP($A73,'Import Peak Change'!$A$106:AT$202,46,FALSE)))</f>
        <v>0</v>
      </c>
      <c r="AU73" s="6">
        <f>IF(ISERROR(VLOOKUP($A73,'Import Peak'!$A$3:AU$99,47,FALSE)-VLOOKUP($A73,'Import Peak Change'!$A$106:AU$202,47,FALSE)),0,(VLOOKUP($A73,'Import Peak'!$A$3:AU$99,47,FALSE)-VLOOKUP($A73,'Import Peak Change'!$A$106:AU$202,47,FALSE)))</f>
        <v>0</v>
      </c>
      <c r="AV73" s="6">
        <f>IF(ISERROR(VLOOKUP($A73,'Import Peak'!$A$3:AV$99,48,FALSE)-VLOOKUP($A73,'Import Peak Change'!$A$106:AV$202,48,FALSE)),0,(VLOOKUP($A73,'Import Peak'!$A$3:AV$99,48,FALSE)-VLOOKUP($A73,'Import Peak Change'!$A$106:AV$202,48,FALSE)))</f>
        <v>0</v>
      </c>
      <c r="AW73" s="6">
        <f>IF(ISERROR(VLOOKUP($A73,'Import Peak'!$A$3:AW$99,49,FALSE)-VLOOKUP($A73,'Import Peak Change'!$A$106:AW$202,49,FALSE)),0,(VLOOKUP($A73,'Import Peak'!$A$3:AW$99,49,FALSE)-VLOOKUP($A73,'Import Peak Change'!$A$106:AW$202,49,FALSE)))</f>
        <v>0</v>
      </c>
      <c r="AX73" s="6">
        <f>IF(ISERROR(VLOOKUP($A73,'Import Peak'!$A$3:AX$99,50,FALSE)-VLOOKUP($A73,'Import Peak Change'!$A$106:AX$202,50,FALSE)),0,(VLOOKUP($A73,'Import Peak'!$A$3:AX$99,50,FALSE)-VLOOKUP($A73,'Import Peak Change'!$A$106:AX$202,50,FALSE)))</f>
        <v>0</v>
      </c>
      <c r="AY73" s="6">
        <f>IF(ISERROR(VLOOKUP($A73,'Import Peak'!$A$3:AY$99,51,FALSE)-VLOOKUP($A73,'Import Peak Change'!$A$106:AY$202,51,FALSE)),0,(VLOOKUP($A73,'Import Peak'!$A$3:AY$99,51,FALSE)-VLOOKUP($A73,'Import Peak Change'!$A$106:AY$202,51,FALSE)))</f>
        <v>0</v>
      </c>
      <c r="AZ73" s="6">
        <f>IF(ISERROR(VLOOKUP($A73,'Import Peak'!$A$3:AZ$99,52,FALSE)-VLOOKUP($A73,'Import Peak Change'!$A$106:AZ$202,52,FALSE)),0,(VLOOKUP($A73,'Import Peak'!$A$3:AZ$99,52,FALSE)-VLOOKUP($A73,'Import Peak Change'!$A$106:AZ$202,52,FALSE)))</f>
        <v>0</v>
      </c>
      <c r="BA73" s="6">
        <f>IF(ISERROR(VLOOKUP($A73,'Import Peak'!$A$3:BA$99,53,FALSE)-VLOOKUP($A73,'Import Peak Change'!$A$106:BA$202,53,FALSE)),0,(VLOOKUP($A73,'Import Peak'!$A$3:BA$99,53,FALSE)-VLOOKUP($A73,'Import Peak Change'!$A$106:BA$202,53,FALSE)))</f>
        <v>0</v>
      </c>
      <c r="BB73" s="6">
        <f>IF(ISERROR(VLOOKUP($A73,'Import Peak'!$A$3:BB$99,54,FALSE)-VLOOKUP($A73,'Import Peak Change'!$A$106:BB$202,54,FALSE)),0,(VLOOKUP($A73,'Import Peak'!$A$3:BB$99,54,FALSE)-VLOOKUP($A73,'Import Peak Change'!$A$106:BB$202,54,FALSE)))</f>
        <v>0</v>
      </c>
      <c r="BC73" s="6">
        <f>IF(ISERROR(VLOOKUP($A73,'Import Peak'!$A$3:BC$99,55,FALSE)-VLOOKUP($A73,'Import Peak Change'!$A$106:BC$202,55,FALSE)),0,(VLOOKUP($A73,'Import Peak'!$A$3:BC$99,55,FALSE)-VLOOKUP($A73,'Import Peak Change'!$A$106:BC$202,55,FALSE)))</f>
        <v>0</v>
      </c>
      <c r="BD73" s="6">
        <f>IF(ISERROR(VLOOKUP($A73,'Import Peak'!$A$3:BD$99,56,FALSE)-VLOOKUP($A73,'Import Peak Change'!$A$106:BD$202,56,FALSE)),0,(VLOOKUP($A73,'Import Peak'!$A$3:BD$99,56,FALSE)-VLOOKUP($A73,'Import Peak Change'!$A$106:BD$202,56,FALSE)))</f>
        <v>0</v>
      </c>
      <c r="BE73" s="6">
        <f>IF(ISERROR(VLOOKUP($A73,'Import Peak'!$A$3:BE$99,57,FALSE)-VLOOKUP($A73,'Import Peak Change'!$A$106:BE$202,57,FALSE)),0,(VLOOKUP($A73,'Import Peak'!$A$3:BE$99,57,FALSE)-VLOOKUP($A73,'Import Peak Change'!$A$106:BE$202,57,FALSE)))</f>
        <v>0</v>
      </c>
      <c r="BF73" s="6">
        <f>IF(ISERROR(VLOOKUP($A73,'Import Peak'!$A$3:BF$99,58,FALSE)-VLOOKUP($A73,'Import Peak Change'!$A$106:BF$202,58,FALSE)),0,(VLOOKUP($A73,'Import Peak'!$A$3:BF$99,58,FALSE)-VLOOKUP($A73,'Import Peak Change'!$A$106:BF$202,58,FALSE)))</f>
        <v>0</v>
      </c>
      <c r="BG73" s="6">
        <f>IF(ISERROR(VLOOKUP($A73,'Import Peak'!$A$3:BG$99,59,FALSE)-VLOOKUP($A73,'Import Peak Change'!$A$106:BG$202,59,FALSE)),0,(VLOOKUP($A73,'Import Peak'!$A$3:BG$99,59,FALSE)-VLOOKUP($A73,'Import Peak Change'!$A$106:BG$202,59,FALSE)))</f>
        <v>0</v>
      </c>
      <c r="BH73" s="6">
        <f>IF(ISERROR(VLOOKUP($A73,'Import Peak'!$A$3:BH$99,60,FALSE)-VLOOKUP($A73,'Import Peak Change'!$A$106:BH$202,60,FALSE)),0,(VLOOKUP($A73,'Import Peak'!$A$3:BH$99,60,FALSE)-VLOOKUP($A73,'Import Peak Change'!$A$106:BH$202,60,FALSE)))</f>
        <v>0</v>
      </c>
      <c r="BI73" s="6">
        <f>IF(ISERROR(VLOOKUP($A73,'Import Peak'!$A$3:BI$99,61,FALSE)-VLOOKUP($A73,'Import Peak Change'!$A$106:BI$202,61,FALSE)),0,(VLOOKUP($A73,'Import Peak'!$A$3:BI$99,61,FALSE)-VLOOKUP($A73,'Import Peak Change'!$A$106:BI$202,61,FALSE)))</f>
        <v>0</v>
      </c>
      <c r="BJ73" s="6">
        <f>IF(ISERROR(VLOOKUP($A73,'Import Peak'!$A$3:BJ$99,62,FALSE)-VLOOKUP($A73,'Import Peak Change'!$A$106:BJ$202,62,FALSE)),0,(VLOOKUP($A73,'Import Peak'!$A$3:BJ$99,62,FALSE)-VLOOKUP($A73,'Import Peak Change'!$A$106:BJ$202,62,FALSE)))</f>
        <v>0</v>
      </c>
      <c r="BK73" s="6">
        <f>IF(ISERROR(VLOOKUP($A73,'Import Peak'!$A$3:BK$99,63,FALSE)-VLOOKUP($A73,'Import Peak Change'!$A$106:BK$202,63,FALSE)),0,(VLOOKUP($A73,'Import Peak'!$A$3:BK$99,63,FALSE)-VLOOKUP($A73,'Import Peak Change'!$A$106:BK$202,63,FALSE)))</f>
        <v>0</v>
      </c>
      <c r="BL73" s="6">
        <f>IF(ISERROR(VLOOKUP($A73,'Import Peak'!$A$3:BL$99,64,FALSE)-VLOOKUP($A73,'Import Peak Change'!$A$106:BL$202,64,FALSE)),0,(VLOOKUP($A73,'Import Peak'!$A$3:BL$99,64,FALSE)-VLOOKUP($A73,'Import Peak Change'!$A$106:BL$202,64,FALSE)))</f>
        <v>0</v>
      </c>
      <c r="BM73" s="6">
        <f>IF(ISERROR(VLOOKUP($A73,'Import Peak'!$A$3:BM$99,65,FALSE)-VLOOKUP($A73,'Import Peak Change'!$A$106:BM$202,65,FALSE)),0,(VLOOKUP($A73,'Import Peak'!$A$3:BM$99,65,FALSE)-VLOOKUP($A73,'Import Peak Change'!$A$106:BM$202,65,FALSE)))</f>
        <v>0</v>
      </c>
      <c r="BN73" s="6">
        <f>IF(ISERROR(VLOOKUP($A73,'Import Peak'!$A$3:BN$99,66,FALSE)-VLOOKUP($A73,'Import Peak Change'!$A$106:BN$202,66,FALSE)),0,(VLOOKUP($A73,'Import Peak'!$A$3:BN$99,66,FALSE)-VLOOKUP($A73,'Import Peak Change'!$A$106:BN$202,66,FALSE)))</f>
        <v>0</v>
      </c>
      <c r="BO73" s="6">
        <f>IF(ISERROR(VLOOKUP($A73,'Import Peak'!$A$3:BO$99,67,FALSE)-VLOOKUP($A73,'Import Peak Change'!$A$106:BO$202,67,FALSE)),0,(VLOOKUP($A73,'Import Peak'!$A$3:BO$99,67,FALSE)-VLOOKUP($A73,'Import Peak Change'!$A$106:BO$202,67,FALSE)))</f>
        <v>0</v>
      </c>
      <c r="BP73" s="6">
        <f>IF(ISERROR(VLOOKUP($A73,'Import Peak'!$A$3:BP$99,68,FALSE)-VLOOKUP($A73,'Import Peak Change'!$A$106:BP$202,68,FALSE)),0,(VLOOKUP($A73,'Import Peak'!$A$3:BP$99,68,FALSE)-VLOOKUP($A73,'Import Peak Change'!$A$106:BP$202,68,FALSE)))</f>
        <v>0</v>
      </c>
      <c r="BQ73" s="6">
        <f>IF(ISERROR(VLOOKUP($A73,'Import Peak'!$A$3:BQ$99,69,FALSE)-VLOOKUP($A73,'Import Peak Change'!$A$106:BQ$202,69,FALSE)),0,(VLOOKUP($A73,'Import Peak'!$A$3:BQ$99,69,FALSE)-VLOOKUP($A73,'Import Peak Change'!$A$106:BQ$202,69,FALSE)))</f>
        <v>0</v>
      </c>
      <c r="BR73" s="6">
        <f>IF(ISERROR(VLOOKUP($A73,'Import Peak'!$A$3:BR$99,70,FALSE)-VLOOKUP($A73,'Import Peak Change'!$A$106:BR$202,70,FALSE)),0,(VLOOKUP($A73,'Import Peak'!$A$3:BR$99,70,FALSE)-VLOOKUP($A73,'Import Peak Change'!$A$106:BR$202,70,FALSE)))</f>
        <v>0</v>
      </c>
      <c r="BS73" s="6">
        <f>IF(ISERROR(VLOOKUP($A73,'Import Peak'!$A$3:BS$99,71,FALSE)-VLOOKUP($A73,'Import Peak Change'!$A$106:BS$202,71,FALSE)),0,(VLOOKUP($A73,'Import Peak'!$A$3:BS$99,71,FALSE)-VLOOKUP($A73,'Import Peak Change'!$A$106:BS$202,71,FALSE)))</f>
        <v>0</v>
      </c>
      <c r="BT73" s="6">
        <f>IF(ISERROR(VLOOKUP($A73,'Import Peak'!$A$3:BT$99,72,FALSE)-VLOOKUP($A73,'Import Peak Change'!$A$106:BT$202,72,FALSE)),0,(VLOOKUP($A73,'Import Peak'!$A$3:BT$99,72,FALSE)-VLOOKUP($A73,'Import Peak Change'!$A$106:BT$202,72,FALSE)))</f>
        <v>0</v>
      </c>
      <c r="BU73" s="6">
        <f>IF(ISERROR(VLOOKUP($A73,'Import Peak'!$A$3:BU$99,73,FALSE)-VLOOKUP($A73,'Import Peak Change'!$A$106:BU$202,73,FALSE)),0,(VLOOKUP($A73,'Import Peak'!$A$3:BU$99,73,FALSE)-VLOOKUP($A73,'Import Peak Change'!$A$106:BU$202,73,FALSE)))</f>
        <v>0</v>
      </c>
      <c r="BV73" s="6">
        <f>IF(ISERROR(VLOOKUP($A73,'Import Peak'!$A$3:BV$99,74,FALSE)-VLOOKUP($A73,'Import Peak Change'!$A$106:BV$202,74,FALSE)),0,(VLOOKUP($A73,'Import Peak'!$A$3:BV$99,74,FALSE)-VLOOKUP($A73,'Import Peak Change'!$A$106:BV$202,74,FALSE)))</f>
        <v>0</v>
      </c>
      <c r="BW73" s="6">
        <f>IF(ISERROR(VLOOKUP($A73,'Import Peak'!$A$3:BW$99,75,FALSE)-VLOOKUP($A73,'Import Peak Change'!$A$106:BW$202,75,FALSE)),0,(VLOOKUP($A73,'Import Peak'!$A$3:BW$99,75,FALSE)-VLOOKUP($A73,'Import Peak Change'!$A$106:BW$202,75,FALSE)))</f>
        <v>0</v>
      </c>
      <c r="BX73" s="6">
        <f>IF(ISERROR(VLOOKUP($A73,'Import Peak'!$A$3:BX$99,76,FALSE)-VLOOKUP($A73,'Import Peak Change'!$A$106:BX$202,76,FALSE)),0,(VLOOKUP($A73,'Import Peak'!$A$3:BX$99,76,FALSE)-VLOOKUP($A73,'Import Peak Change'!$A$106:BX$202,76,FALSE)))</f>
        <v>0</v>
      </c>
      <c r="BY73" s="6">
        <f>IF(ISERROR(VLOOKUP($A73,'Import Peak'!$A$3:BY$99,77,FALSE)-VLOOKUP($A73,'Import Peak Change'!$A$106:BY$202,77,FALSE)),0,(VLOOKUP($A73,'Import Peak'!$A$3:BY$99,77,FALSE)-VLOOKUP($A73,'Import Peak Change'!$A$106:BY$202,77,FALSE)))</f>
        <v>0</v>
      </c>
      <c r="BZ73" s="6">
        <f>IF(ISERROR(VLOOKUP($A73,'Import Peak'!$A$3:BZ$99,78,FALSE)-VLOOKUP($A73,'Import Peak Change'!$A$106:BZ$202,78,FALSE)),0,(VLOOKUP($A73,'Import Peak'!$A$3:BZ$99,78,FALSE)-VLOOKUP($A73,'Import Peak Change'!$A$106:BZ$202,78,FALSE)))</f>
        <v>0</v>
      </c>
      <c r="CA73" s="6">
        <f>IF(ISERROR(VLOOKUP($A73,'Import Peak'!$A$3:CA$99,79,FALSE)-VLOOKUP($A73,'Import Peak Change'!$A$106:CA$202,79,FALSE)),0,(VLOOKUP($A73,'Import Peak'!$A$3:CA$99,79,FALSE)-VLOOKUP($A73,'Import Peak Change'!$A$106:CA$202,79,FALSE)))</f>
        <v>0</v>
      </c>
      <c r="CB73" s="6">
        <f>IF(ISERROR(VLOOKUP($A73,'Import Peak'!$A$3:CB$99,80,FALSE)-VLOOKUP($A73,'Import Peak Change'!$A$106:CB$202,80,FALSE)),0,(VLOOKUP($A73,'Import Peak'!$A$3:CB$99,80,FALSE)-VLOOKUP($A73,'Import Peak Change'!$A$106:CB$202,80,FALSE)))</f>
        <v>0</v>
      </c>
      <c r="CC73" s="6">
        <f>IF(ISERROR(VLOOKUP($A73,'Import Peak'!$A$3:CC$99,81,FALSE)-VLOOKUP($A73,'Import Peak Change'!$A$106:CC$202,81,FALSE)),0,(VLOOKUP($A73,'Import Peak'!$A$3:CC$99,81,FALSE)-VLOOKUP($A73,'Import Peak Change'!$A$106:CC$202,81,FALSE)))</f>
        <v>0</v>
      </c>
      <c r="CD73" s="6">
        <f>IF(ISERROR(VLOOKUP($A73,'Import Peak'!$A$3:CD$99,82,FALSE)-VLOOKUP($A73,'Import Peak Change'!$A$106:CD$202,82,FALSE)),0,(VLOOKUP($A73,'Import Peak'!$A$3:CD$99,82,FALSE)-VLOOKUP($A73,'Import Peak Change'!$A$106:CD$202,82,FALSE)))</f>
        <v>0</v>
      </c>
      <c r="CE73" s="6">
        <f>IF(ISERROR(VLOOKUP($A73,'Import Peak'!$A$3:CE$99,83,FALSE)-VLOOKUP($A73,'Import Peak Change'!$A$106:CE$202,83,FALSE)),0,(VLOOKUP($A73,'Import Peak'!$A$3:CE$99,83,FALSE)-VLOOKUP($A73,'Import Peak Change'!$A$106:CE$202,83,FALSE)))</f>
        <v>0</v>
      </c>
      <c r="CF73" s="6">
        <f>IF(ISERROR(VLOOKUP($A73,'Import Peak'!$A$3:CF$99,84,FALSE)-VLOOKUP($A73,'Import Peak Change'!$A$106:CF$202,84,FALSE)),0,(VLOOKUP($A73,'Import Peak'!$A$3:CF$99,84,FALSE)-VLOOKUP($A73,'Import Peak Change'!$A$106:CF$202,84,FALSE)))</f>
        <v>0</v>
      </c>
      <c r="CG73" s="6">
        <f>IF(ISERROR(VLOOKUP($A73,'Import Peak'!$A$3:CG$99,85,FALSE)-VLOOKUP($A73,'Import Peak Change'!$A$106:CG$202,85,FALSE)),0,(VLOOKUP($A73,'Import Peak'!$A$3:CG$99,85,FALSE)-VLOOKUP($A73,'Import Peak Change'!$A$106:CG$202,85,FALSE)))</f>
        <v>0</v>
      </c>
      <c r="CH73" s="6">
        <f>IF(ISERROR(VLOOKUP($A73,'Import Peak'!$A$3:CH$99,86,FALSE)-VLOOKUP($A73,'Import Peak Change'!$A$106:CH$202,86,FALSE)),0,(VLOOKUP($A73,'Import Peak'!$A$3:CH$99,86,FALSE)-VLOOKUP($A73,'Import Peak Change'!$A$106:CH$202,86,FALSE)))</f>
        <v>0</v>
      </c>
      <c r="CI73" s="6">
        <f>IF(ISERROR(VLOOKUP($A73,'Import Peak'!$A$3:CI$99,87,FALSE)-VLOOKUP($A73,'Import Peak Change'!$A$106:CI$202,87,FALSE)),0,(VLOOKUP($A73,'Import Peak'!$A$3:CI$99,87,FALSE)-VLOOKUP($A73,'Import Peak Change'!$A$106:CI$202,87,FALSE)))</f>
        <v>0</v>
      </c>
      <c r="CJ73" s="6">
        <f>IF(ISERROR(VLOOKUP($A73,'Import Peak'!$A$3:CJ$99,88,FALSE)-VLOOKUP($A73,'Import Peak Change'!$A$106:CJ$202,88,FALSE)),0,(VLOOKUP($A73,'Import Peak'!$A$3:CJ$99,88,FALSE)-VLOOKUP($A73,'Import Peak Change'!$A$106:CJ$202,88,FALSE)))</f>
        <v>0</v>
      </c>
      <c r="CK73" s="6">
        <f>IF(ISERROR(VLOOKUP($A73,'Import Peak'!$A$3:CK$99,89,FALSE)-VLOOKUP($A73,'Import Peak Change'!$A$106:CK$202,89,FALSE)),0,(VLOOKUP($A73,'Import Peak'!$A$3:CK$99,89,FALSE)-VLOOKUP($A73,'Import Peak Change'!$A$106:CK$202,89,FALSE)))</f>
        <v>0</v>
      </c>
      <c r="CL73" s="6">
        <f>IF(ISERROR(VLOOKUP($A73,'Import Peak'!$A$3:CL$99,90,FALSE)-VLOOKUP($A73,'Import Peak Change'!$A$106:CL$202,90,FALSE)),0,(VLOOKUP($A73,'Import Peak'!$A$3:CL$99,90,FALSE)-VLOOKUP($A73,'Import Peak Change'!$A$106:CL$202,90,FALSE)))</f>
        <v>0</v>
      </c>
      <c r="CM73" s="6">
        <f>IF(ISERROR(VLOOKUP($A73,'Import Peak'!$A$3:CM$99,91,FALSE)-VLOOKUP($A73,'Import Peak Change'!$A$106:CM$202,91,FALSE)),0,(VLOOKUP($A73,'Import Peak'!$A$3:CM$99,91,FALSE)-VLOOKUP($A73,'Import Peak Change'!$A$106:CM$202,91,FALSE)))</f>
        <v>0</v>
      </c>
      <c r="CN73" s="6">
        <f>IF(ISERROR(VLOOKUP($A73,'Import Peak'!$A$3:CN$99,92,FALSE)-VLOOKUP($A73,'Import Peak Change'!$A$106:CN$202,92,FALSE)),0,(VLOOKUP($A73,'Import Peak'!$A$3:CN$99,92,FALSE)-VLOOKUP($A73,'Import Peak Change'!$A$106:CN$202,92,FALSE)))</f>
        <v>0</v>
      </c>
      <c r="CO73" s="6">
        <f>IF(ISERROR(VLOOKUP($A73,'Import Peak'!$A$3:CO$99,93,FALSE)-VLOOKUP($A73,'Import Peak Change'!$A$106:CO$202,93,FALSE)),0,(VLOOKUP($A73,'Import Peak'!$A$3:CO$99,93,FALSE)-VLOOKUP($A73,'Import Peak Change'!$A$106:CO$202,93,FALSE)))</f>
        <v>0</v>
      </c>
      <c r="CP73" s="6">
        <f>IF(ISERROR(VLOOKUP($A73,'Import Peak'!$A$3:CP$99,94,FALSE)-VLOOKUP($A73,'Import Peak Change'!$A$106:CP$202,94,FALSE)),0,(VLOOKUP($A73,'Import Peak'!$A$3:CP$99,94,FALSE)-VLOOKUP($A73,'Import Peak Change'!$A$106:CP$202,94,FALSE)))</f>
        <v>0</v>
      </c>
      <c r="CQ73" s="6">
        <f>IF(ISERROR(VLOOKUP($A73,'Import Peak'!$A$3:CQ$99,95,FALSE)-VLOOKUP($A73,'Import Peak Change'!$A$106:CQ$202,95,FALSE)),0,(VLOOKUP($A73,'Import Peak'!$A$3:CQ$99,95,FALSE)-VLOOKUP($A73,'Import Peak Change'!$A$106:CQ$202,95,FALSE)))</f>
        <v>0</v>
      </c>
      <c r="CR73" s="6">
        <f>IF(ISERROR(VLOOKUP($A73,'Import Peak'!$A$3:CR$99,96,FALSE)-VLOOKUP($A73,'Import Peak Change'!$A$106:CR$202,96,FALSE)),0,(VLOOKUP($A73,'Import Peak'!$A$3:CR$99,96,FALSE)-VLOOKUP($A73,'Import Peak Change'!$A$106:CR$202,96,FALSE)))</f>
        <v>0</v>
      </c>
      <c r="CS73" s="6">
        <f>IF(ISERROR(VLOOKUP($A73,'Import Peak'!$A$3:CS$99,97,FALSE)-VLOOKUP($A73,'Import Peak Change'!$A$106:CS$202,97,FALSE)),0,(VLOOKUP($A73,'Import Peak'!$A$3:CS$99,97,FALSE)-VLOOKUP($A73,'Import Peak Change'!$A$106:CS$202,97,FALSE)))</f>
        <v>0</v>
      </c>
      <c r="CT73" s="6">
        <f>IF(ISERROR(VLOOKUP($A73,'Import Peak'!$A$3:CT$99,98,FALSE)-VLOOKUP($A73,'Import Peak Change'!$A$106:CT$202,98,FALSE)),0,(VLOOKUP($A73,'Import Peak'!$A$3:CT$99,98,FALSE)-VLOOKUP($A73,'Import Peak Change'!$A$106:CT$202,98,FALSE)))</f>
        <v>0</v>
      </c>
      <c r="CU73" s="6">
        <f>IF(ISERROR(VLOOKUP($A73,'Import Peak'!$A$3:CU$99,99,FALSE)-VLOOKUP($A73,'Import Peak Change'!$A$106:CU$202,99,FALSE)),0,(VLOOKUP($A73,'Import Peak'!$A$3:CU$99,99,FALSE)-VLOOKUP($A73,'Import Peak Change'!$A$106:CU$202,99,FALSE)))</f>
        <v>0</v>
      </c>
      <c r="CV73" s="6">
        <f>IF(ISERROR(VLOOKUP($A73,'Import Peak'!$A$3:CV$99,100,FALSE)-VLOOKUP($A73,'Import Peak Change'!$A$106:CV$202,100,FALSE)),0,(VLOOKUP($A73,'Import Peak'!$A$3:CV$99,100,FALSE)-VLOOKUP($A73,'Import Peak Change'!$A$106:CV$202,100,FALSE)))</f>
        <v>0</v>
      </c>
      <c r="CW73" s="6">
        <f>IF(ISERROR(VLOOKUP($A73,'Import Peak'!$A$3:CW$99,101,FALSE)-VLOOKUP($A73,'Import Peak Change'!$A$106:CW$202,101,FALSE)),0,(VLOOKUP($A73,'Import Peak'!$A$3:CW$99,101,FALSE)-VLOOKUP($A73,'Import Peak Change'!$A$106:CW$202,101,FALSE)))</f>
        <v>0</v>
      </c>
      <c r="CX73" s="6">
        <f>IF(ISERROR(VLOOKUP($A73,'Import Peak'!$A$3:CX$99,102,FALSE)-VLOOKUP($A73,'Import Peak Change'!$A$106:CX$202,102,FALSE)),0,(VLOOKUP($A73,'Import Peak'!$A$3:CX$99,102,FALSE)-VLOOKUP($A73,'Import Peak Change'!$A$106:CX$202,102,FALSE)))</f>
        <v>0</v>
      </c>
      <c r="CY73" s="6">
        <f>IF(ISERROR(VLOOKUP($A73,'Import Peak'!$A$3:CY$99,103,FALSE)-VLOOKUP($A73,'Import Peak Change'!$A$106:CY$202,103,FALSE)),0,(VLOOKUP($A73,'Import Peak'!$A$3:CY$99,103,FALSE)-VLOOKUP($A73,'Import Peak Change'!$A$106:CY$202,103,FALSE)))</f>
        <v>0</v>
      </c>
      <c r="CZ73" s="6">
        <f>IF(ISERROR(VLOOKUP($A73,'Import Peak'!$A$3:CZ$99,104,FALSE)-VLOOKUP($A73,'Import Peak Change'!$A$106:CZ$202,104,FALSE)),0,(VLOOKUP($A73,'Import Peak'!$A$3:CZ$99,104,FALSE)-VLOOKUP($A73,'Import Peak Change'!$A$106:CZ$202,104,FALSE)))</f>
        <v>0</v>
      </c>
      <c r="DA73" s="6">
        <f>IF(ISERROR(VLOOKUP($A73,'Import Peak'!$A$3:DA$99,105,FALSE)-VLOOKUP($A73,'Import Peak Change'!$A$106:DA$202,105,FALSE)),0,(VLOOKUP($A73,'Import Peak'!$A$3:DA$99,105,FALSE)-VLOOKUP($A73,'Import Peak Change'!$A$106:DA$202,105,FALSE)))</f>
        <v>0</v>
      </c>
      <c r="DB73" s="6">
        <f>IF(ISERROR(VLOOKUP($A73,'Import Peak'!$A$3:DB$99,106,FALSE)-VLOOKUP($A73,'Import Peak Change'!$A$106:DB$202,106,FALSE)),0,(VLOOKUP($A73,'Import Peak'!$A$3:DB$99,106,FALSE)-VLOOKUP($A73,'Import Peak Change'!$A$106:DB$202,106,FALSE)))</f>
        <v>0</v>
      </c>
      <c r="DC73" s="6">
        <f>IF(ISERROR(VLOOKUP($A73,'Import Peak'!$A$3:DC$99,107,FALSE)-VLOOKUP($A73,'Import Peak Change'!$A$106:DC$202,107,FALSE)),0,(VLOOKUP($A73,'Import Peak'!$A$3:DC$99,107,FALSE)-VLOOKUP($A73,'Import Peak Change'!$A$106:DC$202,107,FALSE)))</f>
        <v>0</v>
      </c>
      <c r="DD73" s="6">
        <f>IF(ISERROR(VLOOKUP($A73,'Import Peak'!$A$3:DD$99,108,FALSE)-VLOOKUP($A73,'Import Peak Change'!$A$106:DD$202,108,FALSE)),0,(VLOOKUP($A73,'Import Peak'!$A$3:DD$99,108,FALSE)-VLOOKUP($A73,'Import Peak Change'!$A$106:DD$202,108,FALSE)))</f>
        <v>0</v>
      </c>
      <c r="DE73" s="6">
        <f>IF(ISERROR(VLOOKUP($A73,'Import Peak'!$A$3:DE$99,109,FALSE)-VLOOKUP($A73,'Import Peak Change'!$A$106:DE$202,109,FALSE)),0,(VLOOKUP($A73,'Import Peak'!$A$3:DE$99,109,FALSE)-VLOOKUP($A73,'Import Peak Change'!$A$106:DE$202,109,FALSE)))</f>
        <v>0</v>
      </c>
      <c r="DF73" s="6">
        <f>IF(ISERROR(VLOOKUP($A73,'Import Peak'!$A$3:DF$99,110,FALSE)-VLOOKUP($A73,'Import Peak Change'!$A$106:DF$202,110,FALSE)),0,(VLOOKUP($A73,'Import Peak'!$A$3:DF$99,110,FALSE)-VLOOKUP($A73,'Import Peak Change'!$A$106:DF$202,110,FALSE)))</f>
        <v>0</v>
      </c>
      <c r="DG73" s="6">
        <f>IF(ISERROR(VLOOKUP($A73,'Import Peak'!$A$3:DG$99,111,FALSE)-VLOOKUP($A73,'Import Peak Change'!$A$106:DG$202,111,FALSE)),0,(VLOOKUP($A73,'Import Peak'!$A$3:DG$99,111,FALSE)-VLOOKUP($A73,'Import Peak Change'!$A$106:DG$202,111,FALSE)))</f>
        <v>0</v>
      </c>
      <c r="DH73" s="6">
        <f>IF(ISERROR(VLOOKUP($A73,'Import Peak'!$A$3:DH$99,112,FALSE)-VLOOKUP($A73,'Import Peak Change'!$A$106:DH$202,112,FALSE)),0,(VLOOKUP($A73,'Import Peak'!$A$3:DH$99,112,FALSE)-VLOOKUP($A73,'Import Peak Change'!$A$106:DH$202,112,FALSE)))</f>
        <v>0</v>
      </c>
      <c r="DI73" s="6">
        <f>IF(ISERROR(VLOOKUP($A73,'Import Peak'!$A$3:DI$99,113,FALSE)-VLOOKUP($A73,'Import Peak Change'!$A$106:DI$202,113,FALSE)),0,(VLOOKUP($A73,'Import Peak'!$A$3:DI$99,113,FALSE)-VLOOKUP($A73,'Import Peak Change'!$A$106:DI$202,113,FALSE)))</f>
        <v>0</v>
      </c>
      <c r="DJ73" s="6">
        <f>IF(ISERROR(VLOOKUP($A73,'Import Peak'!$A$3:DJ$99,114,FALSE)-VLOOKUP($A73,'Import Peak Change'!$A$106:DJ$202,114,FALSE)),0,(VLOOKUP($A73,'Import Peak'!$A$3:DJ$99,114,FALSE)-VLOOKUP($A73,'Import Peak Change'!$A$106:DJ$202,114,FALSE)))</f>
        <v>0</v>
      </c>
      <c r="DK73" s="6">
        <f>IF(ISERROR(VLOOKUP($A73,'Import Peak'!$A$3:DK$99,115,FALSE)-VLOOKUP($A73,'Import Peak Change'!$A$106:DK$202,115,FALSE)),0,(VLOOKUP($A73,'Import Peak'!$A$3:DK$99,115,FALSE)-VLOOKUP($A73,'Import Peak Change'!$A$106:DK$202,115,FALSE)))</f>
        <v>0</v>
      </c>
      <c r="DL73" s="6">
        <f>IF(ISERROR(VLOOKUP($A73,'Import Peak'!$A$3:DL$99,116,FALSE)-VLOOKUP($A73,'Import Peak Change'!$A$106:DL$202,116,FALSE)),0,(VLOOKUP($A73,'Import Peak'!$A$3:DL$99,116,FALSE)-VLOOKUP($A73,'Import Peak Change'!$A$106:DL$202,116,FALSE)))</f>
        <v>0</v>
      </c>
      <c r="DM73" s="6">
        <f>IF(ISERROR(VLOOKUP($A73,'Import Peak'!$A$3:DM$99,117,FALSE)-VLOOKUP($A73,'Import Peak Change'!$A$106:DM$202,117,FALSE)),0,(VLOOKUP($A73,'Import Peak'!$A$3:DM$99,117,FALSE)-VLOOKUP($A73,'Import Peak Change'!$A$106:DM$202,117,FALSE)))</f>
        <v>0</v>
      </c>
      <c r="DN73" s="6">
        <f>IF(ISERROR(VLOOKUP($A73,'Import Peak'!$A$3:DN$99,118,FALSE)-VLOOKUP($A73,'Import Peak Change'!$A$106:DN$202,118,FALSE)),0,(VLOOKUP($A73,'Import Peak'!$A$3:DN$99,118,FALSE)-VLOOKUP($A73,'Import Peak Change'!$A$106:DN$202,118,FALSE)))</f>
        <v>0</v>
      </c>
      <c r="DO73" s="6">
        <f>IF(ISERROR(VLOOKUP($A73,'Import Peak'!$A$3:DO$99,119,FALSE)-VLOOKUP($A73,'Import Peak Change'!$A$106:DO$202,119,FALSE)),0,(VLOOKUP($A73,'Import Peak'!$A$3:DO$99,119,FALSE)-VLOOKUP($A73,'Import Peak Change'!$A$106:DO$202,119,FALSE)))</f>
        <v>0</v>
      </c>
      <c r="DP73" s="6">
        <f>IF(ISERROR(VLOOKUP($A73,'Import Peak'!$A$3:DP$99,120,FALSE)-VLOOKUP($A73,'Import Peak Change'!$A$106:DP$202,120,FALSE)),0,(VLOOKUP($A73,'Import Peak'!$A$3:DP$99,120,FALSE)-VLOOKUP($A73,'Import Peak Change'!$A$106:DP$202,120,FALSE)))</f>
        <v>0</v>
      </c>
      <c r="DQ73" s="6">
        <f>IF(ISERROR(VLOOKUP($A73,'Import Peak'!$A$3:DQ$99,121,FALSE)-VLOOKUP($A73,'Import Peak Change'!$A$106:DQ$202,121,FALSE)),0,(VLOOKUP($A73,'Import Peak'!$A$3:DQ$99,121,FALSE)-VLOOKUP($A73,'Import Peak Change'!$A$106:DQ$202,121,FALSE)))</f>
        <v>0</v>
      </c>
      <c r="DR73" s="6">
        <f>IF(ISERROR(VLOOKUP($A73,'Import Peak'!$A$3:DR$99,122,FALSE)-VLOOKUP($A73,'Import Peak Change'!$A$106:DR$202,122,FALSE)),0,(VLOOKUP($A73,'Import Peak'!$A$3:DR$99,122,FALSE)-VLOOKUP($A73,'Import Peak Change'!$A$106:DR$202,122,FALSE)))</f>
        <v>0</v>
      </c>
      <c r="DS73" s="6">
        <f>IF(ISERROR(VLOOKUP($A73,'Import Peak'!$A$3:DS$99,123,FALSE)-VLOOKUP($A73,'Import Peak Change'!$A$106:DS$202,123,FALSE)),0,(VLOOKUP($A73,'Import Peak'!$A$3:DS$99,123,FALSE)-VLOOKUP($A73,'Import Peak Change'!$A$106:DS$202,123,FALSE)))</f>
        <v>0</v>
      </c>
      <c r="DT73" s="6">
        <f>IF(ISERROR(VLOOKUP($A73,'Import Peak'!$A$3:DT$99,124,FALSE)-VLOOKUP($A73,'Import Peak Change'!$A$106:DT$202,124,FALSE)),0,(VLOOKUP($A73,'Import Peak'!$A$3:DT$99,124,FALSE)-VLOOKUP($A73,'Import Peak Change'!$A$106:DT$202,124,FALSE)))</f>
        <v>0</v>
      </c>
      <c r="DU73" s="6">
        <f>IF(ISERROR(VLOOKUP($A73,'Import Peak'!$A$3:DU$99,125,FALSE)-VLOOKUP($A73,'Import Peak Change'!$A$106:DU$202,125,FALSE)),0,(VLOOKUP($A73,'Import Peak'!$A$3:DU$99,125,FALSE)-VLOOKUP($A73,'Import Peak Change'!$A$106:DU$202,125,FALSE)))</f>
        <v>0</v>
      </c>
      <c r="DV73" s="6">
        <f>IF(ISERROR(VLOOKUP($A73,'Import Peak'!$A$3:DV$99,126,FALSE)-VLOOKUP($A73,'Import Peak Change'!$A$106:DV$202,126,FALSE)),0,(VLOOKUP($A73,'Import Peak'!$A$3:DV$99,126,FALSE)-VLOOKUP($A73,'Import Peak Change'!$A$106:DV$202,126,FALSE)))</f>
        <v>0</v>
      </c>
      <c r="DW73" s="6">
        <f>IF(ISERROR(VLOOKUP($A73,'Import Peak'!$A$3:DW$99,127,FALSE)-VLOOKUP($A73,'Import Peak Change'!$A$106:DW$202,127,FALSE)),0,(VLOOKUP($A73,'Import Peak'!$A$3:DW$99,127,FALSE)-VLOOKUP($A73,'Import Peak Change'!$A$106:DW$202,127,FALSE)))</f>
        <v>0</v>
      </c>
      <c r="DX73" s="6">
        <f>IF(ISERROR(VLOOKUP($A73,'Import Peak'!$A$3:DX$99,128,FALSE)-VLOOKUP($A73,'Import Peak Change'!$A$106:DX$202,128,FALSE)),0,(VLOOKUP($A73,'Import Peak'!$A$3:DX$99,128,FALSE)-VLOOKUP($A73,'Import Peak Change'!$A$106:DX$202,128,FALSE)))</f>
        <v>0</v>
      </c>
      <c r="DY73" s="6">
        <f>IF(ISERROR(VLOOKUP($A73,'Import Peak'!$A$3:DY$99,129,FALSE)-VLOOKUP($A73,'Import Peak Change'!$A$106:DY$202,129,FALSE)),0,(VLOOKUP($A73,'Import Peak'!$A$3:DY$99,129,FALSE)-VLOOKUP($A73,'Import Peak Change'!$A$106:DY$202,129,FALSE)))</f>
        <v>0</v>
      </c>
      <c r="DZ73" s="6">
        <f>IF(ISERROR(VLOOKUP($A73,'Import Peak'!$A$3:DZ$99,130,FALSE)-VLOOKUP($A73,'Import Peak Change'!$A$106:DZ$202,130,FALSE)),0,(VLOOKUP($A73,'Import Peak'!$A$3:DZ$99,130,FALSE)-VLOOKUP($A73,'Import Peak Change'!$A$106:DZ$202,130,FALSE)))</f>
        <v>0</v>
      </c>
      <c r="EA73" s="6">
        <f>IF(ISERROR(VLOOKUP($A73,'Import Peak'!$A$3:EA$99,131,FALSE)-VLOOKUP($A73,'Import Peak Change'!$A$106:EA$202,131,FALSE)),0,(VLOOKUP($A73,'Import Peak'!$A$3:EA$99,131,FALSE)-VLOOKUP($A73,'Import Peak Change'!$A$106:EA$202,131,FALSE)))</f>
        <v>0</v>
      </c>
      <c r="EB73" s="6">
        <f>IF(ISERROR(VLOOKUP($A73,'Import Peak'!$A$3:EB$99,132,FALSE)-VLOOKUP($A73,'Import Peak Change'!$A$106:EB$202,132,FALSE)),0,(VLOOKUP($A73,'Import Peak'!$A$3:EB$99,132,FALSE)-VLOOKUP($A73,'Import Peak Change'!$A$106:EB$202,132,FALSE)))</f>
        <v>0</v>
      </c>
      <c r="EC73" s="6">
        <f>IF(ISERROR(VLOOKUP($A73,'Import Peak'!$A$3:EC$99,133,FALSE)-VLOOKUP($A73,'Import Peak Change'!$A$106:EC$202,133,FALSE)),0,(VLOOKUP($A73,'Import Peak'!$A$3:EC$99,133,FALSE)-VLOOKUP($A73,'Import Peak Change'!$A$106:EC$202,133,FALSE)))</f>
        <v>0</v>
      </c>
      <c r="ED73" s="6">
        <f>IF(ISERROR(VLOOKUP($A73,'Import Peak'!$A$3:ED$99,134,FALSE)-VLOOKUP($A73,'Import Peak Change'!$A$106:ED$202,134,FALSE)),0,(VLOOKUP($A73,'Import Peak'!$A$3:ED$99,134,FALSE)-VLOOKUP($A73,'Import Peak Change'!$A$106:ED$202,134,FALSE)))</f>
        <v>0</v>
      </c>
      <c r="EE73" s="6">
        <f>IF(ISERROR(VLOOKUP($A73,'Import Peak'!$A$3:EE$99,135,FALSE)-VLOOKUP($A73,'Import Peak Change'!$A$106:EE$202,135,FALSE)),0,(VLOOKUP($A73,'Import Peak'!$A$3:EE$99,135,FALSE)-VLOOKUP($A73,'Import Peak Change'!$A$106:EE$202,135,FALSE)))</f>
        <v>0</v>
      </c>
      <c r="EF73" s="6">
        <f>IF(ISERROR(VLOOKUP($A73,'Import Peak'!$A$3:EF$99,136,FALSE)-VLOOKUP($A73,'Import Peak Change'!$A$106:EF$202,136,FALSE)),0,(VLOOKUP($A73,'Import Peak'!$A$3:EF$99,136,FALSE)-VLOOKUP($A73,'Import Peak Change'!$A$106:EF$202,136,FALSE)))</f>
        <v>0</v>
      </c>
      <c r="EG73" s="6">
        <f>IF(ISERROR(VLOOKUP($A73,'Import Peak'!$A$3:EG$99,137,FALSE)-VLOOKUP($A73,'Import Peak Change'!$A$106:EG$202,137,FALSE)),0,(VLOOKUP($A73,'Import Peak'!$A$3:EG$99,137,FALSE)-VLOOKUP($A73,'Import Peak Change'!$A$106:EG$202,137,FALSE)))</f>
        <v>0</v>
      </c>
      <c r="EH73" s="6">
        <f>IF(ISERROR(VLOOKUP($A73,'Import Peak'!$A$3:EH$99,138,FALSE)-VLOOKUP($A73,'Import Peak Change'!$A$106:EH$202,138,FALSE)),0,(VLOOKUP($A73,'Import Peak'!$A$3:EH$99,138,FALSE)-VLOOKUP($A73,'Import Peak Change'!$A$106:EH$202,138,FALSE)))</f>
        <v>0</v>
      </c>
      <c r="EI73" s="6">
        <f>IF(ISERROR(VLOOKUP($A73,'Import Peak'!$A$3:EI$99,139,FALSE)-VLOOKUP($A73,'Import Peak Change'!$A$106:EI$202,139,FALSE)),0,(VLOOKUP($A73,'Import Peak'!$A$3:EI$99,139,FALSE)-VLOOKUP($A73,'Import Peak Change'!$A$106:EI$202,139,FALSE)))</f>
        <v>0</v>
      </c>
      <c r="EJ73" s="6">
        <f>IF(ISERROR(VLOOKUP($A73,'Import Peak'!$A$3:EJ$99,140,FALSE)-VLOOKUP($A73,'Import Peak Change'!$A$106:EJ$202,140,FALSE)),0,(VLOOKUP($A73,'Import Peak'!$A$3:EJ$99,140,FALSE)-VLOOKUP($A73,'Import Peak Change'!$A$106:EJ$202,140,FALSE)))</f>
        <v>0</v>
      </c>
      <c r="EK73" s="6">
        <f>IF(ISERROR(VLOOKUP($A73,'Import Peak'!$A$3:EK$99,141,FALSE)-VLOOKUP($A73,'Import Peak Change'!$A$106:EK$202,141,FALSE)),0,(VLOOKUP($A73,'Import Peak'!$A$3:EK$99,141,FALSE)-VLOOKUP($A73,'Import Peak Change'!$A$106:EK$202,141,FALSE)))</f>
        <v>0</v>
      </c>
      <c r="EL73" s="6">
        <f>IF(ISERROR(VLOOKUP($A73,'Import Peak'!$A$3:EL$99,142,FALSE)-VLOOKUP($A73,'Import Peak Change'!$A$106:EL$202,142,FALSE)),0,(VLOOKUP($A73,'Import Peak'!$A$3:EL$99,142,FALSE)-VLOOKUP($A73,'Import Peak Change'!$A$106:EL$202,142,FALSE)))</f>
        <v>0</v>
      </c>
      <c r="EM73" s="6">
        <f>IF(ISERROR(VLOOKUP($A73,'Import Peak'!$A$3:EM$99,143,FALSE)-VLOOKUP($A73,'Import Peak Change'!$A$106:EM$202,143,FALSE)),0,(VLOOKUP($A73,'Import Peak'!$A$3:EM$99,143,FALSE)-VLOOKUP($A73,'Import Peak Change'!$A$106:EM$202,143,FALSE)))</f>
        <v>0</v>
      </c>
      <c r="EN73" s="6">
        <f>IF(ISERROR(VLOOKUP($A73,'Import Peak'!$A$3:EN$99,144,FALSE)-VLOOKUP($A73,'Import Peak Change'!$A$106:EN$202,144,FALSE)),0,(VLOOKUP($A73,'Import Peak'!$A$3:EN$99,144,FALSE)-VLOOKUP($A73,'Import Peak Change'!$A$106:EN$202,144,FALSE)))</f>
        <v>0</v>
      </c>
      <c r="EO73" s="6">
        <f>IF(ISERROR(VLOOKUP($A73,'Import Peak'!$A$3:EO$99,145,FALSE)-VLOOKUP($A73,'Import Peak Change'!$A$106:EO$202,145,FALSE)),0,(VLOOKUP($A73,'Import Peak'!$A$3:EO$99,145,FALSE)-VLOOKUP($A73,'Import Peak Change'!$A$106:EO$202,145,FALSE)))</f>
        <v>0</v>
      </c>
      <c r="EP73" s="6">
        <f>IF(ISERROR(VLOOKUP($A73,'Import Peak'!$A$3:EP$99,146,FALSE)-VLOOKUP($A73,'Import Peak Change'!$A$106:EP$202,146,FALSE)),0,(VLOOKUP($A73,'Import Peak'!$A$3:EP$99,146,FALSE)-VLOOKUP($A73,'Import Peak Change'!$A$106:EP$202,146,FALSE)))</f>
        <v>0</v>
      </c>
      <c r="EQ73" s="6">
        <f>IF(ISERROR(VLOOKUP($A73,'Import Peak'!$A$3:EQ$99,147,FALSE)-VLOOKUP($A73,'Import Peak Change'!$A$106:EQ$202,147,FALSE)),0,(VLOOKUP($A73,'Import Peak'!$A$3:EQ$99,147,FALSE)-VLOOKUP($A73,'Import Peak Change'!$A$106:EQ$202,147,FALSE)))</f>
        <v>0</v>
      </c>
      <c r="ER73" s="6">
        <f>IF(ISERROR(VLOOKUP($A73,'Import Peak'!$A$3:ER$99,148,FALSE)-VLOOKUP($A73,'Import Peak Change'!$A$106:ER$202,148,FALSE)),0,(VLOOKUP($A73,'Import Peak'!$A$3:ER$99,148,FALSE)-VLOOKUP($A73,'Import Peak Change'!$A$106:ER$202,148,FALSE)))</f>
        <v>0</v>
      </c>
      <c r="ES73" s="6">
        <f>IF(ISERROR(VLOOKUP($A73,'Import Peak'!$A$3:ES$99,149,FALSE)-VLOOKUP($A73,'Import Peak Change'!$A$106:ES$202,149,FALSE)),0,(VLOOKUP($A73,'Import Peak'!$A$3:ES$99,149,FALSE)-VLOOKUP($A73,'Import Peak Change'!$A$106:ES$202,149,FALSE)))</f>
        <v>0</v>
      </c>
      <c r="ET73" s="6">
        <f>IF(ISERROR(VLOOKUP($A73,'Import Peak'!$A$3:ET$99,150,FALSE)-VLOOKUP($A73,'Import Peak Change'!$A$106:ET$202,150,FALSE)),0,(VLOOKUP($A73,'Import Peak'!$A$3:ET$99,150,FALSE)-VLOOKUP($A73,'Import Peak Change'!$A$106:ET$202,150,FALSE)))</f>
        <v>0</v>
      </c>
      <c r="EU73" s="6">
        <f>IF(ISERROR(VLOOKUP($A73,'Import Peak'!$A$3:EU$99,151,FALSE)-VLOOKUP($A73,'Import Peak Change'!$A$106:EU$202,151,FALSE)),0,(VLOOKUP($A73,'Import Peak'!$A$3:EU$99,151,FALSE)-VLOOKUP($A73,'Import Peak Change'!$A$106:EU$202,151,FALSE)))</f>
        <v>0</v>
      </c>
      <c r="EV73" s="6">
        <f>IF(ISERROR(VLOOKUP($A73,'Import Peak'!$A$3:EV$99,152,FALSE)-VLOOKUP($A73,'Import Peak Change'!$A$106:EV$202,152,FALSE)),0,(VLOOKUP($A73,'Import Peak'!$A$3:EV$99,152,FALSE)-VLOOKUP($A73,'Import Peak Change'!$A$106:EV$202,152,FALSE)))</f>
        <v>0</v>
      </c>
      <c r="EW73" s="6">
        <f>IF(ISERROR(VLOOKUP($A73,'Import Peak'!$A$3:EW$99,153,FALSE)-VLOOKUP($A73,'Import Peak Change'!$A$106:EW$202,153,FALSE)),0,(VLOOKUP($A73,'Import Peak'!$A$3:EW$99,153,FALSE)-VLOOKUP($A73,'Import Peak Change'!$A$106:EW$202,153,FALSE)))</f>
        <v>0</v>
      </c>
      <c r="EX73" s="6">
        <f>IF(ISERROR(VLOOKUP($A73,'Import Peak'!$A$3:EX$99,154,FALSE)-VLOOKUP($A73,'Import Peak Change'!$A$106:EX$202,154,FALSE)),0,(VLOOKUP($A73,'Import Peak'!$A$3:EX$99,154,FALSE)-VLOOKUP($A73,'Import Peak Change'!$A$106:EX$202,154,FALSE)))</f>
        <v>0</v>
      </c>
      <c r="EY73" s="6">
        <f>IF(ISERROR(VLOOKUP($A73,'Import Peak'!$A$3:EY$99,155,FALSE)-VLOOKUP($A73,'Import Peak Change'!$A$106:EY$202,155,FALSE)),0,(VLOOKUP($A73,'Import Peak'!$A$3:EY$99,155,FALSE)-VLOOKUP($A73,'Import Peak Change'!$A$106:EY$202,155,FALSE)))</f>
        <v>0</v>
      </c>
      <c r="EZ73" s="6">
        <f>IF(ISERROR(VLOOKUP($A73,'Import Peak'!$A$3:EZ$99,156,FALSE)-VLOOKUP($A73,'Import Peak Change'!$A$106:EZ$202,156,FALSE)),0,(VLOOKUP($A73,'Import Peak'!$A$3:EZ$99,156,FALSE)-VLOOKUP($A73,'Import Peak Change'!$A$106:EZ$202,156,FALSE)))</f>
        <v>0</v>
      </c>
      <c r="FA73" s="6">
        <f>IF(ISERROR(VLOOKUP($A73,'Import Peak'!$A$3:FA$99,157,FALSE)-VLOOKUP($A73,'Import Peak Change'!$A$106:FA$202,157,FALSE)),0,(VLOOKUP($A73,'Import Peak'!$A$3:FA$99,157,FALSE)-VLOOKUP($A73,'Import Peak Change'!$A$106:FA$202,157,FALSE)))</f>
        <v>0</v>
      </c>
      <c r="FB73" s="6">
        <f>IF(ISERROR(VLOOKUP($A73,'Import Peak'!$A$3:FB$99,158,FALSE)-VLOOKUP($A73,'Import Peak Change'!$A$106:FB$202,158,FALSE)),0,(VLOOKUP($A73,'Import Peak'!$A$3:FB$99,158,FALSE)-VLOOKUP($A73,'Import Peak Change'!$A$106:FB$202,158,FALSE)))</f>
        <v>0</v>
      </c>
      <c r="FC73" s="6">
        <f>IF(ISERROR(VLOOKUP($A73,'Import Peak'!$A$3:FC$99,159,FALSE)-VLOOKUP($A73,'Import Peak Change'!$A$106:FC$202,159,FALSE)),0,(VLOOKUP($A73,'Import Peak'!$A$3:FC$99,159,FALSE)-VLOOKUP($A73,'Import Peak Change'!$A$106:FC$202,159,FALSE)))</f>
        <v>0</v>
      </c>
      <c r="FD73" s="6">
        <f>IF(ISERROR(VLOOKUP($A73,'Import Peak'!$A$3:FD$99,160,FALSE)-VLOOKUP($A73,'Import Peak Change'!$A$106:FD$202,160,FALSE)),0,(VLOOKUP($A73,'Import Peak'!$A$3:FD$99,160,FALSE)-VLOOKUP($A73,'Import Peak Change'!$A$106:FD$202,160,FALSE)))</f>
        <v>0</v>
      </c>
      <c r="FE73" s="6">
        <f>IF(ISERROR(VLOOKUP($A73,'Import Peak'!$A$3:FE$99,161,FALSE)-VLOOKUP($A73,'Import Peak Change'!$A$106:FE$202,161,FALSE)),0,(VLOOKUP($A73,'Import Peak'!$A$3:FE$99,161,FALSE)-VLOOKUP($A73,'Import Peak Change'!$A$106:FE$202,161,FALSE)))</f>
        <v>0</v>
      </c>
      <c r="FF73" s="6">
        <f>IF(ISERROR(VLOOKUP($A73,'Import Peak'!$A$3:FF$99,162,FALSE)-VLOOKUP($A73,'Import Peak Change'!$A$106:FF$202,162,FALSE)),0,(VLOOKUP($A73,'Import Peak'!$A$3:FF$99,162,FALSE)-VLOOKUP($A73,'Import Peak Change'!$A$106:FF$202,162,FALSE)))</f>
        <v>0</v>
      </c>
      <c r="FG73" s="6">
        <f>IF(ISERROR(VLOOKUP($A73,'Import Peak'!$A$3:FG$99,163,FALSE)-VLOOKUP($A73,'Import Peak Change'!$A$106:FG$202,163,FALSE)),0,(VLOOKUP($A73,'Import Peak'!$A$3:FG$99,163,FALSE)-VLOOKUP($A73,'Import Peak Change'!$A$106:FG$202,163,FALSE)))</f>
        <v>0</v>
      </c>
      <c r="FH73" s="6">
        <f>IF(ISERROR(VLOOKUP($A73,'Import Peak'!$A$3:FH$99,164,FALSE)-VLOOKUP($A73,'Import Peak Change'!$A$106:FH$202,164,FALSE)),0,(VLOOKUP($A73,'Import Peak'!$A$3:FH$99,164,FALSE)-VLOOKUP($A73,'Import Peak Change'!$A$106:FH$202,164,FALSE)))</f>
        <v>0</v>
      </c>
      <c r="FI73" s="6">
        <f>IF(ISERROR(VLOOKUP($A73,'Import Peak'!$A$3:FI$99,165,FALSE)-VLOOKUP($A73,'Import Peak Change'!$A$106:FI$202,165,FALSE)),0,(VLOOKUP($A73,'Import Peak'!$A$3:FI$99,165,FALSE)-VLOOKUP($A73,'Import Peak Change'!$A$106:FI$202,165,FALSE)))</f>
        <v>0</v>
      </c>
      <c r="FJ73" s="6">
        <f>IF(ISERROR(VLOOKUP($A73,'Import Peak'!$A$3:FJ$99,166,FALSE)-VLOOKUP($A73,'Import Peak Change'!$A$106:FJ$202,166,FALSE)),0,(VLOOKUP($A73,'Import Peak'!$A$3:FJ$99,166,FALSE)-VLOOKUP($A73,'Import Peak Change'!$A$106:FJ$202,166,FALSE)))</f>
        <v>0</v>
      </c>
      <c r="FK73" s="6">
        <f>IF(ISERROR(VLOOKUP($A73,'Import Peak'!$A$3:FK$99,167,FALSE)-VLOOKUP($A73,'Import Peak Change'!$A$106:FK$202,167,FALSE)),0,(VLOOKUP($A73,'Import Peak'!$A$3:FK$99,167,FALSE)-VLOOKUP($A73,'Import Peak Change'!$A$106:FK$202,167,FALSE)))</f>
        <v>0</v>
      </c>
      <c r="FL73" s="6">
        <f>IF(ISERROR(VLOOKUP($A73,'Import Peak'!$A$3:FL$99,168,FALSE)-VLOOKUP($A73,'Import Peak Change'!$A$106:FL$202,168,FALSE)),0,(VLOOKUP($A73,'Import Peak'!$A$3:FL$99,168,FALSE)-VLOOKUP($A73,'Import Peak Change'!$A$106:FL$202,168,FALSE)))</f>
        <v>0</v>
      </c>
      <c r="FM73" s="6">
        <f>IF(ISERROR(VLOOKUP($A73,'Import Peak'!$A$3:FM$99,169,FALSE)-VLOOKUP($A73,'Import Peak Change'!$A$106:FM$202,169,FALSE)),0,(VLOOKUP($A73,'Import Peak'!$A$3:FM$99,169,FALSE)-VLOOKUP($A73,'Import Peak Change'!$A$106:FM$202,169,FALSE)))</f>
        <v>0</v>
      </c>
      <c r="FN73" s="6">
        <f>IF(ISERROR(VLOOKUP($A73,'Import Peak'!$A$3:FN$99,170,FALSE)-VLOOKUP($A73,'Import Peak Change'!$A$106:FN$202,170,FALSE)),0,(VLOOKUP($A73,'Import Peak'!$A$3:FN$99,170,FALSE)-VLOOKUP($A73,'Import Peak Change'!$A$106:FN$202,170,FALSE)))</f>
        <v>0</v>
      </c>
      <c r="FO73" s="6">
        <f>IF(ISERROR(VLOOKUP($A73,'Import Peak'!$A$3:FO$99,171,FALSE)-VLOOKUP($A73,'Import Peak Change'!$A$106:FO$202,171,FALSE)),0,(VLOOKUP($A73,'Import Peak'!$A$3:FO$99,171,FALSE)-VLOOKUP($A73,'Import Peak Change'!$A$106:FO$202,171,FALSE)))</f>
        <v>0</v>
      </c>
      <c r="FP73" s="6">
        <f>IF(ISERROR(VLOOKUP($A73,'Import Peak'!$A$3:FP$99,172,FALSE)-VLOOKUP($A73,'Import Peak Change'!$A$106:FP$202,172,FALSE)),0,(VLOOKUP($A73,'Import Peak'!$A$3:FP$99,172,FALSE)-VLOOKUP($A73,'Import Peak Change'!$A$106:FP$202,172,FALSE)))</f>
        <v>0</v>
      </c>
      <c r="FQ73" s="6">
        <f>IF(ISERROR(VLOOKUP($A73,'Import Peak'!$A$3:FQ$99,173,FALSE)-VLOOKUP($A73,'Import Peak Change'!$A$106:FQ$202,173,FALSE)),0,(VLOOKUP($A73,'Import Peak'!$A$3:FQ$99,173,FALSE)-VLOOKUP($A73,'Import Peak Change'!$A$106:FQ$202,173,FALSE)))</f>
        <v>0</v>
      </c>
      <c r="FR73" s="6">
        <f>IF(ISERROR(VLOOKUP($A73,'Import Peak'!$A$3:FR$99,174,FALSE)-VLOOKUP($A73,'Import Peak Change'!$A$106:FR$202,174,FALSE)),0,(VLOOKUP($A73,'Import Peak'!$A$3:FR$99,174,FALSE)-VLOOKUP($A73,'Import Peak Change'!$A$106:FR$202,174,FALSE)))</f>
        <v>0</v>
      </c>
      <c r="FS73" s="6">
        <f>IF(ISERROR(VLOOKUP($A73,'Import Peak'!$A$3:FS$99,175,FALSE)-VLOOKUP($A73,'Import Peak Change'!$A$106:FS$202,175,FALSE)),0,(VLOOKUP($A73,'Import Peak'!$A$3:FS$99,175,FALSE)-VLOOKUP($A73,'Import Peak Change'!$A$106:FS$202,175,FALSE)))</f>
        <v>0</v>
      </c>
      <c r="FT73" s="6">
        <f>IF(ISERROR(VLOOKUP($A73,'Import Peak'!$A$3:FT$99,176,FALSE)-VLOOKUP($A73,'Import Peak Change'!$A$106:FT$202,176,FALSE)),0,(VLOOKUP($A73,'Import Peak'!$A$3:FT$99,176,FALSE)-VLOOKUP($A73,'Import Peak Change'!$A$106:FT$202,176,FALSE)))</f>
        <v>0</v>
      </c>
      <c r="FU73" s="6">
        <f>IF(ISERROR(VLOOKUP($A73,'Import Peak'!$A$3:FU$99,177,FALSE)-VLOOKUP($A73,'Import Peak Change'!$A$106:FU$202,177,FALSE)),0,(VLOOKUP($A73,'Import Peak'!$A$3:FU$99,177,FALSE)-VLOOKUP($A73,'Import Peak Change'!$A$106:FU$202,177,FALSE)))</f>
        <v>0</v>
      </c>
      <c r="FV73" s="6">
        <f>IF(ISERROR(VLOOKUP($A73,'Import Peak'!$A$3:FV$99,178,FALSE)-VLOOKUP($A73,'Import Peak Change'!$A$106:FV$202,178,FALSE)),0,(VLOOKUP($A73,'Import Peak'!$A$3:FV$99,178,FALSE)-VLOOKUP($A73,'Import Peak Change'!$A$106:FV$202,178,FALSE)))</f>
        <v>0</v>
      </c>
      <c r="FW73" s="6">
        <f>IF(ISERROR(VLOOKUP($A73,'Import Peak'!$A$3:FW$99,179,FALSE)-VLOOKUP($A73,'Import Peak Change'!$A$106:FW$202,179,FALSE)),0,(VLOOKUP($A73,'Import Peak'!$A$3:FW$99,179,FALSE)-VLOOKUP($A73,'Import Peak Change'!$A$106:FW$202,179,FALSE)))</f>
        <v>0</v>
      </c>
      <c r="FX73" s="6">
        <f>IF(ISERROR(VLOOKUP($A73,'Import Peak'!$A$3:FX$99,180,FALSE)-VLOOKUP($A73,'Import Peak Change'!$A$106:FX$202,180,FALSE)),0,(VLOOKUP($A73,'Import Peak'!$A$3:FX$99,180,FALSE)-VLOOKUP($A73,'Import Peak Change'!$A$106:FX$202,180,FALSE)))</f>
        <v>0</v>
      </c>
      <c r="FY73" s="6">
        <f>IF(ISERROR(VLOOKUP($A73,'Import Peak'!$A$3:FY$99,181,FALSE)-VLOOKUP($A73,'Import Peak Change'!$A$106:FY$202,181,FALSE)),0,(VLOOKUP($A73,'Import Peak'!$A$3:FY$99,181,FALSE)-VLOOKUP($A73,'Import Peak Change'!$A$106:FY$202,181,FALSE)))</f>
        <v>0</v>
      </c>
      <c r="FZ73" s="6">
        <f>IF(ISERROR(VLOOKUP($A73,'Import Peak'!$A$3:FZ$99,182,FALSE)-VLOOKUP($A73,'Import Peak Change'!$A$106:FZ$202,182,FALSE)),0,(VLOOKUP($A73,'Import Peak'!$A$3:FZ$99,182,FALSE)-VLOOKUP($A73,'Import Peak Change'!$A$106:FZ$202,182,FALSE)))</f>
        <v>0</v>
      </c>
      <c r="GA73" s="6">
        <f>IF(ISERROR(VLOOKUP($A73,'Import Peak'!$A$3:GA$99,183,FALSE)-VLOOKUP($A73,'Import Peak Change'!$A$106:GA$202,183,FALSE)),0,(VLOOKUP($A73,'Import Peak'!$A$3:GA$99,183,FALSE)-VLOOKUP($A73,'Import Peak Change'!$A$106:GA$202,183,FALSE)))</f>
        <v>0</v>
      </c>
      <c r="GB73" s="6">
        <f>IF(ISERROR(VLOOKUP($A73,'Import Peak'!$A$3:GB$99,184,FALSE)-VLOOKUP($A73,'Import Peak Change'!$A$106:GB$202,184,FALSE)),0,(VLOOKUP($A73,'Import Peak'!$A$3:GB$99,184,FALSE)-VLOOKUP($A73,'Import Peak Change'!$A$106:GB$202,184,FALSE)))</f>
        <v>0</v>
      </c>
      <c r="GC73" s="6">
        <f>IF(ISERROR(VLOOKUP($A73,'Import Peak'!$A$3:GC$99,185,FALSE)-VLOOKUP($A73,'Import Peak Change'!$A$106:GC$202,185,FALSE)),0,(VLOOKUP($A73,'Import Peak'!$A$3:GC$99,185,FALSE)-VLOOKUP($A73,'Import Peak Change'!$A$106:GC$202,185,FALSE)))</f>
        <v>0</v>
      </c>
      <c r="GD73" s="6">
        <f>IF(ISERROR(VLOOKUP($A73,'Import Peak'!$A$3:GD$99,186,FALSE)-VLOOKUP($A73,'Import Peak Change'!$A$106:GD$202,186,FALSE)),0,(VLOOKUP($A73,'Import Peak'!$A$3:GD$99,186,FALSE)-VLOOKUP($A73,'Import Peak Change'!$A$106:GD$202,186,FALSE)))</f>
        <v>0</v>
      </c>
      <c r="GE73" s="6">
        <f>IF(ISERROR(VLOOKUP($A73,'Import Peak'!$A$3:GE$99,187,FALSE)-VLOOKUP($A73,'Import Peak Change'!$A$106:GE$202,187,FALSE)),0,(VLOOKUP($A73,'Import Peak'!$A$3:GE$99,187,FALSE)-VLOOKUP($A73,'Import Peak Change'!$A$106:GE$202,187,FALSE)))</f>
        <v>0</v>
      </c>
      <c r="GF73" s="6">
        <f>IF(ISERROR(VLOOKUP($A73,'Import Peak'!$A$3:GF$99,188,FALSE)-VLOOKUP($A73,'Import Peak Change'!$A$106:GF$202,188,FALSE)),0,(VLOOKUP($A73,'Import Peak'!$A$3:GF$99,188,FALSE)-VLOOKUP($A73,'Import Peak Change'!$A$106:GF$202,188,FALSE)))</f>
        <v>0</v>
      </c>
      <c r="GG73" s="6">
        <f>IF(ISERROR(VLOOKUP($A73,'Import Peak'!$A$3:GG$99,189,FALSE)-VLOOKUP($A73,'Import Peak Change'!$A$106:GG$202,189,FALSE)),0,(VLOOKUP($A73,'Import Peak'!$A$3:GG$99,189,FALSE)-VLOOKUP($A73,'Import Peak Change'!$A$106:GG$202,189,FALSE)))</f>
        <v>0</v>
      </c>
      <c r="GH73" s="6">
        <f>IF(ISERROR(VLOOKUP($A73,'Import Peak'!$A$3:GH$99,190,FALSE)-VLOOKUP($A73,'Import Peak Change'!$A$106:GH$202,190,FALSE)),0,(VLOOKUP($A73,'Import Peak'!$A$3:GH$99,190,FALSE)-VLOOKUP($A73,'Import Peak Change'!$A$106:GH$202,190,FALSE)))</f>
        <v>0</v>
      </c>
      <c r="GI73" s="6">
        <f>IF(ISERROR(VLOOKUP($A73,'Import Peak'!$A$3:GI$99,191,FALSE)-VLOOKUP($A73,'Import Peak Change'!$A$106:GI$202,191,FALSE)),0,(VLOOKUP($A73,'Import Peak'!$A$3:GI$99,191,FALSE)-VLOOKUP($A73,'Import Peak Change'!$A$106:GI$202,191,FALSE)))</f>
        <v>0</v>
      </c>
      <c r="GJ73" s="6">
        <f>IF(ISERROR(VLOOKUP($A73,'Import Peak'!$A$3:GJ$99,192,FALSE)-VLOOKUP($A73,'Import Peak Change'!$A$106:GJ$202,192,FALSE)),0,(VLOOKUP($A73,'Import Peak'!$A$3:GJ$99,192,FALSE)-VLOOKUP($A73,'Import Peak Change'!$A$106:GJ$202,192,FALSE)))</f>
        <v>0</v>
      </c>
      <c r="GK73" s="6">
        <f>IF(ISERROR(VLOOKUP($A73,'Import Peak'!$A$3:GK$99,193,FALSE)-VLOOKUP($A73,'Import Peak Change'!$A$106:GK$202,193,FALSE)),0,(VLOOKUP($A73,'Import Peak'!$A$3:GK$99,193,FALSE)-VLOOKUP($A73,'Import Peak Change'!$A$106:GK$202,193,FALSE)))</f>
        <v>0</v>
      </c>
      <c r="GL73" s="6">
        <f>IF(ISERROR(VLOOKUP($A73,'Import Peak'!$A$3:GL$99,194,FALSE)-VLOOKUP($A73,'Import Peak Change'!$A$106:GL$202,194,FALSE)),0,(VLOOKUP($A73,'Import Peak'!$A$3:GL$99,194,FALSE)-VLOOKUP($A73,'Import Peak Change'!$A$106:GL$202,194,FALSE)))</f>
        <v>0</v>
      </c>
      <c r="GM73" s="6">
        <f>IF(ISERROR(VLOOKUP($A73,'Import Peak'!$A$3:GM$99,195,FALSE)-VLOOKUP($A73,'Import Peak Change'!$A$106:GM$202,195,FALSE)),0,(VLOOKUP($A73,'Import Peak'!$A$3:GM$99,195,FALSE)-VLOOKUP($A73,'Import Peak Change'!$A$106:GM$202,195,FALSE)))</f>
        <v>0</v>
      </c>
      <c r="GN73" s="6">
        <f>IF(ISERROR(VLOOKUP($A73,'Import Peak'!$A$3:GN$99,196,FALSE)-VLOOKUP($A73,'Import Peak Change'!$A$106:GN$202,196,FALSE)),0,(VLOOKUP($A73,'Import Peak'!$A$3:GN$99,196,FALSE)-VLOOKUP($A73,'Import Peak Change'!$A$106:GN$202,196,FALSE)))</f>
        <v>0</v>
      </c>
      <c r="GO73" s="6">
        <f>IF(ISERROR(VLOOKUP($A73,'Import Peak'!$A$3:GO$99,197,FALSE)-VLOOKUP($A73,'Import Peak Change'!$A$106:GO$202,197,FALSE)),0,(VLOOKUP($A73,'Import Peak'!$A$3:GO$99,197,FALSE)-VLOOKUP($A73,'Import Peak Change'!$A$106:GO$202,197,FALSE)))</f>
        <v>0</v>
      </c>
      <c r="GP73" s="6">
        <f>IF(ISERROR(VLOOKUP($A73,'Import Peak'!$A$3:GP$99,198,FALSE)-VLOOKUP($A73,'Import Peak Change'!$A$106:GP$202,198,FALSE)),0,(VLOOKUP($A73,'Import Peak'!$A$3:GP$99,198,FALSE)-VLOOKUP($A73,'Import Peak Change'!$A$106:GP$202,198,FALSE)))</f>
        <v>0</v>
      </c>
      <c r="GQ73" s="6">
        <f>IF(ISERROR(VLOOKUP($A73,'Import Peak'!$A$3:GQ$99,199,FALSE)-VLOOKUP($A73,'Import Peak Change'!$A$106:GQ$202,199,FALSE)),0,(VLOOKUP($A73,'Import Peak'!$A$3:GQ$99,199,FALSE)-VLOOKUP($A73,'Import Peak Change'!$A$106:GQ$202,199,FALSE)))</f>
        <v>0</v>
      </c>
      <c r="GR73" s="6">
        <f>IF(ISERROR(VLOOKUP($A73,'Import Peak'!$A$3:GR$99,200,FALSE)-VLOOKUP($A73,'Import Peak Change'!$A$106:GR$202,200,FALSE)),0,(VLOOKUP($A73,'Import Peak'!$A$3:GR$99,200,FALSE)-VLOOKUP($A73,'Import Peak Change'!$A$106:GR$202,200,FALSE)))</f>
        <v>0</v>
      </c>
      <c r="GS73" s="6">
        <f>IF(ISERROR(VLOOKUP($A73,'Import Peak'!$A$3:GS$99,201,FALSE)-VLOOKUP($A73,'Import Peak Change'!$A$106:GS$202,201,FALSE)),0,(VLOOKUP($A73,'Import Peak'!$A$3:GS$99,201,FALSE)-VLOOKUP($A73,'Import Peak Change'!$A$106:GS$202,201,FALSE)))</f>
        <v>0</v>
      </c>
      <c r="GT73" s="6">
        <f>IF(ISERROR(VLOOKUP($A73,'Import Peak'!$A$3:GT$99,202,FALSE)-VLOOKUP($A73,'Import Peak Change'!$A$106:GT$202,202,FALSE)),0,(VLOOKUP($A73,'Import Peak'!$A$3:GT$99,202,FALSE)-VLOOKUP($A73,'Import Peak Change'!$A$106:GT$202,202,FALSE)))</f>
        <v>0</v>
      </c>
      <c r="GU73" s="6">
        <f>IF(ISERROR(VLOOKUP($A73,'Import Peak'!$A$3:GU$99,203,FALSE)-VLOOKUP($A73,'Import Peak Change'!$A$106:GU$202,203,FALSE)),0,(VLOOKUP($A73,'Import Peak'!$A$3:GU$99,203,FALSE)-VLOOKUP($A73,'Import Peak Change'!$A$106:GU$202,203,FALSE)))</f>
        <v>0</v>
      </c>
      <c r="GV73" s="6">
        <f>IF(ISERROR(VLOOKUP($A73,'Import Peak'!$A$3:GV$99,204,FALSE)-VLOOKUP($A73,'Import Peak Change'!$A$106:GV$202,204,FALSE)),0,(VLOOKUP($A73,'Import Peak'!$A$3:GV$99,204,FALSE)-VLOOKUP($A73,'Import Peak Change'!$A$106:GV$202,204,FALSE)))</f>
        <v>0</v>
      </c>
      <c r="GW73" s="6">
        <f>IF(ISERROR(VLOOKUP($A73,'Import Peak'!$A$3:GW$99,205,FALSE)-VLOOKUP($A73,'Import Peak Change'!$A$106:GW$202,205,FALSE)),0,(VLOOKUP($A73,'Import Peak'!$A$3:GW$99,205,FALSE)-VLOOKUP($A73,'Import Peak Change'!$A$106:GW$202,205,FALSE)))</f>
        <v>0</v>
      </c>
      <c r="GX73" s="6">
        <f>IF(ISERROR(VLOOKUP($A73,'Import Peak'!$A$3:GX$99,206,FALSE)-VLOOKUP($A73,'Import Peak Change'!$A$106:GX$202,206,FALSE)),0,(VLOOKUP($A73,'Import Peak'!$A$3:GX$99,206,FALSE)-VLOOKUP($A73,'Import Peak Change'!$A$106:GX$202,206,FALSE)))</f>
        <v>0</v>
      </c>
      <c r="GY73" s="6">
        <f>IF(ISERROR(VLOOKUP($A73,'Import Peak'!$A$3:GY$99,207,FALSE)-VLOOKUP($A73,'Import Peak Change'!$A$106:GY$202,207,FALSE)),0,(VLOOKUP($A73,'Import Peak'!$A$3:GY$99,207,FALSE)-VLOOKUP($A73,'Import Peak Change'!$A$106:GY$202,207,FALSE)))</f>
        <v>0</v>
      </c>
      <c r="GZ73" s="6">
        <f>IF(ISERROR(VLOOKUP($A73,'Import Peak'!$A$3:GZ$99,208,FALSE)-VLOOKUP($A73,'Import Peak Change'!$A$106:GZ$202,208,FALSE)),0,(VLOOKUP($A73,'Import Peak'!$A$3:GZ$99,208,FALSE)-VLOOKUP($A73,'Import Peak Change'!$A$106:GZ$202,208,FALSE)))</f>
        <v>0</v>
      </c>
      <c r="HA73" s="6">
        <f>IF(ISERROR(VLOOKUP($A73,'Import Peak'!$A$3:HA$99,209,FALSE)-VLOOKUP($A73,'Import Peak Change'!$A$106:HA$202,209,FALSE)),0,(VLOOKUP($A73,'Import Peak'!$A$3:HA$99,209,FALSE)-VLOOKUP($A73,'Import Peak Change'!$A$106:HA$202,209,FALSE)))</f>
        <v>0</v>
      </c>
      <c r="HB73" s="6">
        <f>IF(ISERROR(VLOOKUP($A73,'Import Peak'!$A$3:HB$99,210,FALSE)-VLOOKUP($A73,'Import Peak Change'!$A$106:HB$202,210,FALSE)),0,(VLOOKUP($A73,'Import Peak'!$A$3:HB$99,210,FALSE)-VLOOKUP($A73,'Import Peak Change'!$A$106:HB$202,210,FALSE)))</f>
        <v>0</v>
      </c>
      <c r="HC73" s="6">
        <f>IF(ISERROR(VLOOKUP($A73,'Import Peak'!$A$3:HC$99,211,FALSE)-VLOOKUP($A73,'Import Peak Change'!$A$106:HC$202,211,FALSE)),0,(VLOOKUP($A73,'Import Peak'!$A$3:HC$99,211,FALSE)-VLOOKUP($A73,'Import Peak Change'!$A$106:HC$202,211,FALSE)))</f>
        <v>0</v>
      </c>
      <c r="HD73" s="6">
        <f>IF(ISERROR(VLOOKUP($A73,'Import Peak'!$A$3:HD$99,212,FALSE)-VLOOKUP($A73,'Import Peak Change'!$A$106:HD$202,212,FALSE)),0,(VLOOKUP($A73,'Import Peak'!$A$3:HD$99,212,FALSE)-VLOOKUP($A73,'Import Peak Change'!$A$106:HD$202,212,FALSE)))</f>
        <v>0</v>
      </c>
      <c r="HE73" s="6">
        <f>IF(ISERROR(VLOOKUP($A73,'Import Peak'!$A$3:HE$99,213,FALSE)-VLOOKUP($A73,'Import Peak Change'!$A$106:HE$202,213,FALSE)),0,(VLOOKUP($A73,'Import Peak'!$A$3:HE$99,213,FALSE)-VLOOKUP($A73,'Import Peak Change'!$A$106:HE$202,213,FALSE)))</f>
        <v>0</v>
      </c>
      <c r="HF73" s="6">
        <f>IF(ISERROR(VLOOKUP($A73,'Import Peak'!$A$3:HF$99,214,FALSE)-VLOOKUP($A73,'Import Peak Change'!$A$106:HF$202,214,FALSE)),0,(VLOOKUP($A73,'Import Peak'!$A$3:HF$99,214,FALSE)-VLOOKUP($A73,'Import Peak Change'!$A$106:HF$202,214,FALSE)))</f>
        <v>0</v>
      </c>
      <c r="HG73" s="6">
        <f>IF(ISERROR(VLOOKUP($A73,'Import Peak'!$A$3:HG$99,215,FALSE)-VLOOKUP($A73,'Import Peak Change'!$A$106:HG$202,215,FALSE)),0,(VLOOKUP($A73,'Import Peak'!$A$3:HG$99,215,FALSE)-VLOOKUP($A73,'Import Peak Change'!$A$106:HG$202,215,FALSE)))</f>
        <v>0</v>
      </c>
      <c r="HH73" s="6">
        <f>IF(ISERROR(VLOOKUP($A73,'Import Peak'!$A$3:HH$99,216,FALSE)-VLOOKUP($A73,'Import Peak Change'!$A$106:HH$202,216,FALSE)),0,(VLOOKUP($A73,'Import Peak'!$A$3:HH$99,216,FALSE)-VLOOKUP($A73,'Import Peak Change'!$A$106:HH$202,216,FALSE)))</f>
        <v>0</v>
      </c>
      <c r="HI73" s="6">
        <f>IF(ISERROR(VLOOKUP($A73,'Import Peak'!$A$3:HI$99,217,FALSE)-VLOOKUP($A73,'Import Peak Change'!$A$106:HI$202,217,FALSE)),0,(VLOOKUP($A73,'Import Peak'!$A$3:HI$99,217,FALSE)-VLOOKUP($A73,'Import Peak Change'!$A$106:HI$202,217,FALSE)))</f>
        <v>0</v>
      </c>
      <c r="HJ73" s="6">
        <f>IF(ISERROR(VLOOKUP($A73,'Import Peak'!$A$3:HJ$99,218,FALSE)-VLOOKUP($A73,'Import Peak Change'!$A$106:HJ$202,218,FALSE)),0,(VLOOKUP($A73,'Import Peak'!$A$3:HJ$99,218,FALSE)-VLOOKUP($A73,'Import Peak Change'!$A$106:HJ$202,218,FALSE)))</f>
        <v>0</v>
      </c>
      <c r="HK73" s="6">
        <f>IF(ISERROR(VLOOKUP($A73,'Import Peak'!$A$3:HK$99,219,FALSE)-VLOOKUP($A73,'Import Peak Change'!$A$106:HK$202,219,FALSE)),0,(VLOOKUP($A73,'Import Peak'!$A$3:HK$99,219,FALSE)-VLOOKUP($A73,'Import Peak Change'!$A$106:HK$202,219,FALSE)))</f>
        <v>0</v>
      </c>
      <c r="HL73" s="6">
        <f>IF(ISERROR(VLOOKUP($A73,'Import Peak'!$A$3:HL$99,220,FALSE)-VLOOKUP($A73,'Import Peak Change'!$A$106:HL$202,220,FALSE)),0,(VLOOKUP($A73,'Import Peak'!$A$3:HL$99,220,FALSE)-VLOOKUP($A73,'Import Peak Change'!$A$106:HL$202,220,FALSE)))</f>
        <v>0</v>
      </c>
      <c r="HM73" s="6">
        <f>IF(ISERROR(VLOOKUP($A73,'Import Peak'!$A$3:HM$99,221,FALSE)-VLOOKUP($A73,'Import Peak Change'!$A$106:HM$202,221,FALSE)),0,(VLOOKUP($A73,'Import Peak'!$A$3:HM$99,221,FALSE)-VLOOKUP($A73,'Import Peak Change'!$A$106:HM$202,221,FALSE)))</f>
        <v>0</v>
      </c>
      <c r="HN73" s="6">
        <f>IF(ISERROR(VLOOKUP($A73,'Import Peak'!$A$3:HN$99,222,FALSE)-VLOOKUP($A73,'Import Peak Change'!$A$106:HN$202,222,FALSE)),0,(VLOOKUP($A73,'Import Peak'!$A$3:HN$99,222,FALSE)-VLOOKUP($A73,'Import Peak Change'!$A$106:HN$202,222,FALSE)))</f>
        <v>0</v>
      </c>
      <c r="HO73" s="6">
        <f>IF(ISERROR(VLOOKUP($A73,'Import Peak'!$A$3:HO$99,223,FALSE)-VLOOKUP($A73,'Import Peak Change'!$A$106:HO$202,223,FALSE)),0,(VLOOKUP($A73,'Import Peak'!$A$3:HO$99,223,FALSE)-VLOOKUP($A73,'Import Peak Change'!$A$106:HO$202,223,FALSE)))</f>
        <v>0</v>
      </c>
      <c r="HP73" s="6">
        <f>IF(ISERROR(VLOOKUP($A73,'Import Peak'!$A$3:HP$99,224,FALSE)-VLOOKUP($A73,'Import Peak Change'!$A$106:HP$202,224,FALSE)),0,(VLOOKUP($A73,'Import Peak'!$A$3:HP$99,224,FALSE)-VLOOKUP($A73,'Import Peak Change'!$A$106:HP$202,224,FALSE)))</f>
        <v>0</v>
      </c>
      <c r="HQ73" s="6">
        <f>IF(ISERROR(VLOOKUP($A73,'Import Peak'!$A$3:HQ$99,225,FALSE)-VLOOKUP($A73,'Import Peak Change'!$A$106:HQ$202,225,FALSE)),0,(VLOOKUP($A73,'Import Peak'!$A$3:HQ$99,225,FALSE)-VLOOKUP($A73,'Import Peak Change'!$A$106:HQ$202,225,FALSE)))</f>
        <v>0</v>
      </c>
      <c r="HR73" s="6">
        <f>IF(ISERROR(VLOOKUP($A73,'Import Peak'!$A$3:HR$99,226,FALSE)-VLOOKUP($A73,'Import Peak Change'!$A$106:HR$202,226,FALSE)),0,(VLOOKUP($A73,'Import Peak'!$A$3:HR$99,226,FALSE)-VLOOKUP($A73,'Import Peak Change'!$A$106:HR$202,226,FALSE)))</f>
        <v>0</v>
      </c>
      <c r="HS73" s="6">
        <f>IF(ISERROR(VLOOKUP($A73,'Import Peak'!$A$3:HS$99,227,FALSE)-VLOOKUP($A73,'Import Peak Change'!$A$106:HS$202,227,FALSE)),0,(VLOOKUP($A73,'Import Peak'!$A$3:HS$99,227,FALSE)-VLOOKUP($A73,'Import Peak Change'!$A$106:HS$202,227,FALSE)))</f>
        <v>0</v>
      </c>
      <c r="HT73" s="6">
        <f>IF(ISERROR(VLOOKUP($A73,'Import Peak'!$A$3:HT$99,228,FALSE)-VLOOKUP($A73,'Import Peak Change'!$A$106:HT$202,228,FALSE)),0,(VLOOKUP($A73,'Import Peak'!$A$3:HT$99,228,FALSE)-VLOOKUP($A73,'Import Peak Change'!$A$106:HT$202,228,FALSE)))</f>
        <v>0</v>
      </c>
      <c r="HU73" s="6">
        <f>IF(ISERROR(VLOOKUP($A73,'Import Peak'!$A$3:HU$99,229,FALSE)-VLOOKUP($A73,'Import Peak Change'!$A$106:HU$202,229,FALSE)),0,(VLOOKUP($A73,'Import Peak'!$A$3:HU$99,229,FALSE)-VLOOKUP($A73,'Import Peak Change'!$A$106:HU$202,229,FALSE)))</f>
        <v>0</v>
      </c>
      <c r="HV73" s="6">
        <f>IF(ISERROR(VLOOKUP($A73,'Import Peak'!$A$3:HV$99,230,FALSE)-VLOOKUP($A73,'Import Peak Change'!$A$106:HV$202,230,FALSE)),0,(VLOOKUP($A73,'Import Peak'!$A$3:HV$99,230,FALSE)-VLOOKUP($A73,'Import Peak Change'!$A$106:HV$202,230,FALSE)))</f>
        <v>0</v>
      </c>
      <c r="HW73" s="6">
        <f>IF(ISERROR(VLOOKUP($A73,'Import Peak'!$A$3:HW$99,231,FALSE)-VLOOKUP($A73,'Import Peak Change'!$A$106:HW$202,231,FALSE)),0,(VLOOKUP($A73,'Import Peak'!$A$3:HW$99,231,FALSE)-VLOOKUP($A73,'Import Peak Change'!$A$106:HW$202,231,FALSE)))</f>
        <v>0</v>
      </c>
      <c r="HX73" s="6">
        <f>IF(ISERROR(VLOOKUP($A73,'Import Peak'!$A$3:HX$99,232,FALSE)-VLOOKUP($A73,'Import Peak Change'!$A$106:HX$202,232,FALSE)),0,(VLOOKUP($A73,'Import Peak'!$A$3:HX$99,232,FALSE)-VLOOKUP($A73,'Import Peak Change'!$A$106:HX$202,232,FALSE)))</f>
        <v>0</v>
      </c>
      <c r="HY73" s="6">
        <f>IF(ISERROR(VLOOKUP($A73,'Import Peak'!$A$3:HY$99,233,FALSE)-VLOOKUP($A73,'Import Peak Change'!$A$106:HY$202,233,FALSE)),0,(VLOOKUP($A73,'Import Peak'!$A$3:HY$99,233,FALSE)-VLOOKUP($A73,'Import Peak Change'!$A$106:HY$202,233,FALSE)))</f>
        <v>0</v>
      </c>
      <c r="HZ73" s="6">
        <f>IF(ISERROR(VLOOKUP($A73,'Import Peak'!$A$3:HZ$99,234,FALSE)-VLOOKUP($A73,'Import Peak Change'!$A$106:HZ$202,234,FALSE)),0,(VLOOKUP($A73,'Import Peak'!$A$3:HZ$99,234,FALSE)-VLOOKUP($A73,'Import Peak Change'!$A$106:HZ$202,234,FALSE)))</f>
        <v>0</v>
      </c>
      <c r="IA73" s="6">
        <f>IF(ISERROR(VLOOKUP($A73,'Import Peak'!$A$3:IA$99,235,FALSE)-VLOOKUP($A73,'Import Peak Change'!$A$106:IA$202,235,FALSE)),0,(VLOOKUP($A73,'Import Peak'!$A$3:IA$99,235,FALSE)-VLOOKUP($A73,'Import Peak Change'!$A$106:IA$202,235,FALSE)))</f>
        <v>0</v>
      </c>
      <c r="IB73" s="6">
        <f>IF(ISERROR(VLOOKUP($A73,'Import Peak'!$A$3:IB$99,236,FALSE)-VLOOKUP($A73,'Import Peak Change'!$A$106:IB$202,236,FALSE)),0,(VLOOKUP($A73,'Import Peak'!$A$3:IB$99,236,FALSE)-VLOOKUP($A73,'Import Peak Change'!$A$106:IB$202,236,FALSE)))</f>
        <v>0</v>
      </c>
      <c r="IC73" s="6">
        <f>IF(ISERROR(VLOOKUP($A73,'Import Peak'!$A$3:IC$99,237,FALSE)-VLOOKUP($A73,'Import Peak Change'!$A$106:IC$202,237,FALSE)),0,(VLOOKUP($A73,'Import Peak'!$A$3:IC$99,237,FALSE)-VLOOKUP($A73,'Import Peak Change'!$A$106:IC$202,237,FALSE)))</f>
        <v>0</v>
      </c>
      <c r="ID73" s="6">
        <f>IF(ISERROR(VLOOKUP($A73,'Import Peak'!$A$3:ID$99,238,FALSE)-VLOOKUP($A73,'Import Peak Change'!$A$106:ID$202,238,FALSE)),0,(VLOOKUP($A73,'Import Peak'!$A$3:ID$99,238,FALSE)-VLOOKUP($A73,'Import Peak Change'!$A$106:ID$202,238,FALSE)))</f>
        <v>0</v>
      </c>
      <c r="IE73" s="6">
        <f>IF(ISERROR(VLOOKUP($A73,'Import Peak'!$A$3:IE$99,239,FALSE)-VLOOKUP($A73,'Import Peak Change'!$A$106:IE$202,239,FALSE)),0,(VLOOKUP($A73,'Import Peak'!$A$3:IE$99,239,FALSE)-VLOOKUP($A73,'Import Peak Change'!$A$106:IE$202,239,FALSE)))</f>
        <v>0</v>
      </c>
    </row>
    <row r="74" spans="1:239">
      <c r="A74" s="168" t="str">
        <f>IF('Import Peak'!A71=0,"",'Import Peak'!A71)</f>
        <v/>
      </c>
      <c r="B74" s="6"/>
      <c r="C74" s="6"/>
      <c r="D74" s="6"/>
      <c r="E74" s="6"/>
      <c r="F74" s="6"/>
      <c r="G74" s="6">
        <f>IF(ISERROR(VLOOKUP($A74,'Import Peak'!$A$3:G$99,7,FALSE)-VLOOKUP($A74,'Import Peak Change'!$A$106:G$202,7,FALSE)),0,(VLOOKUP($A74,'Import Peak'!$A$3:G$99,7,FALSE)-VLOOKUP($A74,'Import Peak Change'!$A$106:G$202,7,FALSE)))</f>
        <v>0</v>
      </c>
      <c r="H74" s="6">
        <f>IF(ISERROR(VLOOKUP($A74,'Import Peak'!$A$3:H$99,8,FALSE)-VLOOKUP($A74,'Import Peak Change'!$A$106:H$202,8,FALSE)),0,(VLOOKUP($A74,'Import Peak'!$A$3:H$99,8,FALSE)-VLOOKUP($A74,'Import Peak Change'!$A$106:H$202,8,FALSE)))</f>
        <v>0</v>
      </c>
      <c r="I74" s="6">
        <f>IF(ISERROR(VLOOKUP($A74,'Import Peak'!$A$3:I$99,9,FALSE)-VLOOKUP($A74,'Import Peak Change'!$A$106:I$202,9,FALSE)),0,(VLOOKUP($A74,'Import Peak'!$A$3:I$99,9,FALSE)-VLOOKUP($A74,'Import Peak Change'!$A$106:I$202,9,FALSE)))</f>
        <v>0</v>
      </c>
      <c r="J74" s="6">
        <f>IF(ISERROR(VLOOKUP($A74,'Import Peak'!$A$3:J$99,10,FALSE)-VLOOKUP($A74,'Import Peak Change'!$A$106:J$202,10,FALSE)),0,(VLOOKUP($A74,'Import Peak'!$A$3:J$99,10,FALSE)-VLOOKUP($A74,'Import Peak Change'!$A$106:J$202,10,FALSE)))</f>
        <v>0</v>
      </c>
      <c r="K74" s="6">
        <f>IF(ISERROR(VLOOKUP($A74,'Import Peak'!$A$3:K$99,11,FALSE)-VLOOKUP($A74,'Import Peak Change'!$A$106:K$202,11,FALSE)),0,(VLOOKUP($A74,'Import Peak'!$A$3:K$99,11,FALSE)-VLOOKUP($A74,'Import Peak Change'!$A$106:K$202,11,FALSE)))</f>
        <v>0</v>
      </c>
      <c r="L74" s="6">
        <f>IF(ISERROR(VLOOKUP($A74,'Import Peak'!$A$3:L$99,12,FALSE)-VLOOKUP($A74,'Import Peak Change'!$A$106:L$202,12,FALSE)),0,(VLOOKUP($A74,'Import Peak'!$A$3:L$99,12,FALSE)-VLOOKUP($A74,'Import Peak Change'!$A$106:L$202,12,FALSE)))</f>
        <v>0</v>
      </c>
      <c r="M74" s="6">
        <f>IF(ISERROR(VLOOKUP($A74,'Import Peak'!$A$3:M$99,13,FALSE)-VLOOKUP($A74,'Import Peak Change'!$A$106:M$202,13,FALSE)),0,(VLOOKUP($A74,'Import Peak'!$A$3:M$99,13,FALSE)-VLOOKUP($A74,'Import Peak Change'!$A$106:M$202,13,FALSE)))</f>
        <v>0</v>
      </c>
      <c r="N74" s="6">
        <f>IF(ISERROR(VLOOKUP($A74,'Import Peak'!$A$3:N$99,14,FALSE)-VLOOKUP($A74,'Import Peak Change'!$A$106:N$202,14,FALSE)),0,(VLOOKUP($A74,'Import Peak'!$A$3:N$99,14,FALSE)-VLOOKUP($A74,'Import Peak Change'!$A$106:N$202,14,FALSE)))</f>
        <v>0</v>
      </c>
      <c r="O74" s="6">
        <f>IF(ISERROR(VLOOKUP($A74,'Import Peak'!$A$3:O$99,15,FALSE)-VLOOKUP($A74,'Import Peak Change'!$A$106:O$202,15,FALSE)),0,(VLOOKUP($A74,'Import Peak'!$A$3:O$99,15,FALSE)-VLOOKUP($A74,'Import Peak Change'!$A$106:O$202,15,FALSE)))</f>
        <v>0</v>
      </c>
      <c r="P74" s="6">
        <f>IF(ISERROR(VLOOKUP($A74,'Import Peak'!$A$3:P$99,16,FALSE)-VLOOKUP($A74,'Import Peak Change'!$A$106:P$202,16,FALSE)),0,(VLOOKUP($A74,'Import Peak'!$A$3:P$99,16,FALSE)-VLOOKUP($A74,'Import Peak Change'!$A$106:P$202,16,FALSE)))</f>
        <v>0</v>
      </c>
      <c r="Q74" s="6">
        <f>IF(ISERROR(VLOOKUP($A74,'Import Peak'!$A$3:Q$99,17,FALSE)-VLOOKUP($A74,'Import Peak Change'!$A$106:Q$202,17,FALSE)),0,(VLOOKUP($A74,'Import Peak'!$A$3:Q$99,17,FALSE)-VLOOKUP($A74,'Import Peak Change'!$A$106:Q$202,17,FALSE)))</f>
        <v>0</v>
      </c>
      <c r="R74" s="6">
        <f>IF(ISERROR(VLOOKUP($A74,'Import Peak'!$A$3:R$99,18,FALSE)-VLOOKUP($A74,'Import Peak Change'!$A$106:R$202,18,FALSE)),0,(VLOOKUP($A74,'Import Peak'!$A$3:R$99,18,FALSE)-VLOOKUP($A74,'Import Peak Change'!$A$106:R$202,18,FALSE)))</f>
        <v>0</v>
      </c>
      <c r="S74" s="6">
        <f>IF(ISERROR(VLOOKUP($A74,'Import Peak'!$A$3:S$99,19,FALSE)-VLOOKUP($A74,'Import Peak Change'!$A$106:S$202,19,FALSE)),0,(VLOOKUP($A74,'Import Peak'!$A$3:S$99,19,FALSE)-VLOOKUP($A74,'Import Peak Change'!$A$106:S$202,19,FALSE)))</f>
        <v>0</v>
      </c>
      <c r="T74" s="6">
        <f>IF(ISERROR(VLOOKUP($A74,'Import Peak'!$A$3:T$99,20,FALSE)-VLOOKUP($A74,'Import Peak Change'!$A$106:T$202,20,FALSE)),0,(VLOOKUP($A74,'Import Peak'!$A$3:T$99,20,FALSE)-VLOOKUP($A74,'Import Peak Change'!$A$106:T$202,20,FALSE)))</f>
        <v>0</v>
      </c>
      <c r="U74" s="6">
        <f>IF(ISERROR(VLOOKUP($A74,'Import Peak'!$A$3:U$99,21,FALSE)-VLOOKUP($A74,'Import Peak Change'!$A$106:U$202,21,FALSE)),0,(VLOOKUP($A74,'Import Peak'!$A$3:U$99,21,FALSE)-VLOOKUP($A74,'Import Peak Change'!$A$106:U$202,21,FALSE)))</f>
        <v>0</v>
      </c>
      <c r="V74" s="6">
        <f>IF(ISERROR(VLOOKUP($A74,'Import Peak'!$A$3:V$99,22,FALSE)-VLOOKUP($A74,'Import Peak Change'!$A$106:V$202,22,FALSE)),0,(VLOOKUP($A74,'Import Peak'!$A$3:V$99,22,FALSE)-VLOOKUP($A74,'Import Peak Change'!$A$106:V$202,22,FALSE)))</f>
        <v>0</v>
      </c>
      <c r="W74" s="6">
        <f>IF(ISERROR(VLOOKUP($A74,'Import Peak'!$A$3:W$99,23,FALSE)-VLOOKUP($A74,'Import Peak Change'!$A$106:W$202,23,FALSE)),0,(VLOOKUP($A74,'Import Peak'!$A$3:W$99,23,FALSE)-VLOOKUP($A74,'Import Peak Change'!$A$106:W$202,23,FALSE)))</f>
        <v>0</v>
      </c>
      <c r="X74" s="6">
        <f>IF(ISERROR(VLOOKUP($A74,'Import Peak'!$A$3:X$99,24,FALSE)-VLOOKUP($A74,'Import Peak Change'!$A$106:X$202,24,FALSE)),0,(VLOOKUP($A74,'Import Peak'!$A$3:X$99,24,FALSE)-VLOOKUP($A74,'Import Peak Change'!$A$106:X$202,24,FALSE)))</f>
        <v>0</v>
      </c>
      <c r="Y74" s="6">
        <f>IF(ISERROR(VLOOKUP($A74,'Import Peak'!$A$3:Y$99,25,FALSE)-VLOOKUP($A74,'Import Peak Change'!$A$106:Y$202,25,FALSE)),0,(VLOOKUP($A74,'Import Peak'!$A$3:Y$99,25,FALSE)-VLOOKUP($A74,'Import Peak Change'!$A$106:Y$202,25,FALSE)))</f>
        <v>0</v>
      </c>
      <c r="Z74" s="6">
        <f>IF(ISERROR(VLOOKUP($A74,'Import Peak'!$A$3:Z$99,26,FALSE)-VLOOKUP($A74,'Import Peak Change'!$A$106:Z$202,26,FALSE)),0,(VLOOKUP($A74,'Import Peak'!$A$3:Z$99,26,FALSE)-VLOOKUP($A74,'Import Peak Change'!$A$106:Z$202,26,FALSE)))</f>
        <v>0</v>
      </c>
      <c r="AA74" s="6">
        <f>IF(ISERROR(VLOOKUP($A74,'Import Peak'!$A$3:AA$99,27,FALSE)-VLOOKUP($A74,'Import Peak Change'!$A$106:AA$202,27,FALSE)),0,(VLOOKUP($A74,'Import Peak'!$A$3:AA$99,27,FALSE)-VLOOKUP($A74,'Import Peak Change'!$A$106:AA$202,27,FALSE)))</f>
        <v>0</v>
      </c>
      <c r="AB74" s="6">
        <f>IF(ISERROR(VLOOKUP($A74,'Import Peak'!$A$3:AB$99,28,FALSE)-VLOOKUP($A74,'Import Peak Change'!$A$106:AB$202,28,FALSE)),0,(VLOOKUP($A74,'Import Peak'!$A$3:AB$99,28,FALSE)-VLOOKUP($A74,'Import Peak Change'!$A$106:AB$202,28,FALSE)))</f>
        <v>0</v>
      </c>
      <c r="AC74" s="6">
        <f>IF(ISERROR(VLOOKUP($A74,'Import Peak'!$A$3:AC$99,29,FALSE)-VLOOKUP($A74,'Import Peak Change'!$A$106:AC$202,29,FALSE)),0,(VLOOKUP($A74,'Import Peak'!$A$3:AC$99,29,FALSE)-VLOOKUP($A74,'Import Peak Change'!$A$106:AC$202,29,FALSE)))</f>
        <v>0</v>
      </c>
      <c r="AD74" s="6">
        <f>IF(ISERROR(VLOOKUP($A74,'Import Peak'!$A$3:AD$99,30,FALSE)-VLOOKUP($A74,'Import Peak Change'!$A$106:AD$202,30,FALSE)),0,(VLOOKUP($A74,'Import Peak'!$A$3:AD$99,30,FALSE)-VLOOKUP($A74,'Import Peak Change'!$A$106:AD$202,30,FALSE)))</f>
        <v>0</v>
      </c>
      <c r="AE74" s="6">
        <f>IF(ISERROR(VLOOKUP($A74,'Import Peak'!$A$3:AE$99,31,FALSE)-VLOOKUP($A74,'Import Peak Change'!$A$106:AE$202,31,FALSE)),0,(VLOOKUP($A74,'Import Peak'!$A$3:AE$99,31,FALSE)-VLOOKUP($A74,'Import Peak Change'!$A$106:AE$202,31,FALSE)))</f>
        <v>0</v>
      </c>
      <c r="AF74" s="6">
        <f>IF(ISERROR(VLOOKUP($A74,'Import Peak'!$A$3:AF$99,32,FALSE)-VLOOKUP($A74,'Import Peak Change'!$A$106:AF$202,32,FALSE)),0,(VLOOKUP($A74,'Import Peak'!$A$3:AF$99,32,FALSE)-VLOOKUP($A74,'Import Peak Change'!$A$106:AF$202,32,FALSE)))</f>
        <v>0</v>
      </c>
      <c r="AG74" s="6">
        <f>IF(ISERROR(VLOOKUP($A74,'Import Peak'!$A$3:AG$99,33,FALSE)-VLOOKUP($A74,'Import Peak Change'!$A$106:AG$202,33,FALSE)),0,(VLOOKUP($A74,'Import Peak'!$A$3:AG$99,33,FALSE)-VLOOKUP($A74,'Import Peak Change'!$A$106:AG$202,33,FALSE)))</f>
        <v>0</v>
      </c>
      <c r="AH74" s="6">
        <f>IF(ISERROR(VLOOKUP($A74,'Import Peak'!$A$3:AH$99,34,FALSE)-VLOOKUP($A74,'Import Peak Change'!$A$106:AH$202,34,FALSE)),0,(VLOOKUP($A74,'Import Peak'!$A$3:AH$99,34,FALSE)-VLOOKUP($A74,'Import Peak Change'!$A$106:AH$202,34,FALSE)))</f>
        <v>0</v>
      </c>
      <c r="AI74" s="6">
        <f>IF(ISERROR(VLOOKUP($A74,'Import Peak'!$A$3:AI$99,35,FALSE)-VLOOKUP($A74,'Import Peak Change'!$A$106:AI$202,35,FALSE)),0,(VLOOKUP($A74,'Import Peak'!$A$3:AI$99,35,FALSE)-VLOOKUP($A74,'Import Peak Change'!$A$106:AI$202,35,FALSE)))</f>
        <v>0</v>
      </c>
      <c r="AJ74" s="6">
        <f>IF(ISERROR(VLOOKUP($A74,'Import Peak'!$A$3:AJ$99,36,FALSE)-VLOOKUP($A74,'Import Peak Change'!$A$106:AJ$202,36,FALSE)),0,(VLOOKUP($A74,'Import Peak'!$A$3:AJ$99,36,FALSE)-VLOOKUP($A74,'Import Peak Change'!$A$106:AJ$202,36,FALSE)))</f>
        <v>0</v>
      </c>
      <c r="AK74" s="6">
        <f>IF(ISERROR(VLOOKUP($A74,'Import Peak'!$A$3:AK$99,37,FALSE)-VLOOKUP($A74,'Import Peak Change'!$A$106:AK$202,37,FALSE)),0,(VLOOKUP($A74,'Import Peak'!$A$3:AK$99,37,FALSE)-VLOOKUP($A74,'Import Peak Change'!$A$106:AK$202,37,FALSE)))</f>
        <v>0</v>
      </c>
      <c r="AL74" s="6">
        <f>IF(ISERROR(VLOOKUP($A74,'Import Peak'!$A$3:AL$99,38,FALSE)-VLOOKUP($A74,'Import Peak Change'!$A$106:AL$202,38,FALSE)),0,(VLOOKUP($A74,'Import Peak'!$A$3:AL$99,38,FALSE)-VLOOKUP($A74,'Import Peak Change'!$A$106:AL$202,38,FALSE)))</f>
        <v>0</v>
      </c>
      <c r="AM74" s="6">
        <f>IF(ISERROR(VLOOKUP($A74,'Import Peak'!$A$3:AM$99,39,FALSE)-VLOOKUP($A74,'Import Peak Change'!$A$106:AM$202,39,FALSE)),0,(VLOOKUP($A74,'Import Peak'!$A$3:AM$99,39,FALSE)-VLOOKUP($A74,'Import Peak Change'!$A$106:AM$202,39,FALSE)))</f>
        <v>0</v>
      </c>
      <c r="AN74" s="6">
        <f>IF(ISERROR(VLOOKUP($A74,'Import Peak'!$A$3:AN$99,40,FALSE)-VLOOKUP($A74,'Import Peak Change'!$A$106:AN$202,40,FALSE)),0,(VLOOKUP($A74,'Import Peak'!$A$3:AN$99,40,FALSE)-VLOOKUP($A74,'Import Peak Change'!$A$106:AN$202,40,FALSE)))</f>
        <v>0</v>
      </c>
      <c r="AO74" s="6">
        <f>IF(ISERROR(VLOOKUP($A74,'Import Peak'!$A$3:AO$99,41,FALSE)-VLOOKUP($A74,'Import Peak Change'!$A$106:AO$202,41,FALSE)),0,(VLOOKUP($A74,'Import Peak'!$A$3:AO$99,41,FALSE)-VLOOKUP($A74,'Import Peak Change'!$A$106:AO$202,41,FALSE)))</f>
        <v>0</v>
      </c>
      <c r="AP74" s="6">
        <f>IF(ISERROR(VLOOKUP($A74,'Import Peak'!$A$3:AP$99,42,FALSE)-VLOOKUP($A74,'Import Peak Change'!$A$106:AP$202,42,FALSE)),0,(VLOOKUP($A74,'Import Peak'!$A$3:AP$99,42,FALSE)-VLOOKUP($A74,'Import Peak Change'!$A$106:AP$202,42,FALSE)))</f>
        <v>0</v>
      </c>
      <c r="AQ74" s="6">
        <f>IF(ISERROR(VLOOKUP($A74,'Import Peak'!$A$3:AQ$99,43,FALSE)-VLOOKUP($A74,'Import Peak Change'!$A$106:AQ$202,43,FALSE)),0,(VLOOKUP($A74,'Import Peak'!$A$3:AQ$99,43,FALSE)-VLOOKUP($A74,'Import Peak Change'!$A$106:AQ$202,43,FALSE)))</f>
        <v>0</v>
      </c>
      <c r="AR74" s="6">
        <f>IF(ISERROR(VLOOKUP($A74,'Import Peak'!$A$3:AR$99,44,FALSE)-VLOOKUP($A74,'Import Peak Change'!$A$106:AR$202,44,FALSE)),0,(VLOOKUP($A74,'Import Peak'!$A$3:AR$99,44,FALSE)-VLOOKUP($A74,'Import Peak Change'!$A$106:AR$202,44,FALSE)))</f>
        <v>0</v>
      </c>
      <c r="AS74" s="6">
        <f>IF(ISERROR(VLOOKUP($A74,'Import Peak'!$A$3:AS$99,45,FALSE)-VLOOKUP($A74,'Import Peak Change'!$A$106:AS$202,45,FALSE)),0,(VLOOKUP($A74,'Import Peak'!$A$3:AS$99,45,FALSE)-VLOOKUP($A74,'Import Peak Change'!$A$106:AS$202,45,FALSE)))</f>
        <v>0</v>
      </c>
      <c r="AT74" s="6">
        <f>IF(ISERROR(VLOOKUP($A74,'Import Peak'!$A$3:AT$99,46,FALSE)-VLOOKUP($A74,'Import Peak Change'!$A$106:AT$202,46,FALSE)),0,(VLOOKUP($A74,'Import Peak'!$A$3:AT$99,46,FALSE)-VLOOKUP($A74,'Import Peak Change'!$A$106:AT$202,46,FALSE)))</f>
        <v>0</v>
      </c>
      <c r="AU74" s="6">
        <f>IF(ISERROR(VLOOKUP($A74,'Import Peak'!$A$3:AU$99,47,FALSE)-VLOOKUP($A74,'Import Peak Change'!$A$106:AU$202,47,FALSE)),0,(VLOOKUP($A74,'Import Peak'!$A$3:AU$99,47,FALSE)-VLOOKUP($A74,'Import Peak Change'!$A$106:AU$202,47,FALSE)))</f>
        <v>0</v>
      </c>
      <c r="AV74" s="6">
        <f>IF(ISERROR(VLOOKUP($A74,'Import Peak'!$A$3:AV$99,48,FALSE)-VLOOKUP($A74,'Import Peak Change'!$A$106:AV$202,48,FALSE)),0,(VLOOKUP($A74,'Import Peak'!$A$3:AV$99,48,FALSE)-VLOOKUP($A74,'Import Peak Change'!$A$106:AV$202,48,FALSE)))</f>
        <v>0</v>
      </c>
      <c r="AW74" s="6">
        <f>IF(ISERROR(VLOOKUP($A74,'Import Peak'!$A$3:AW$99,49,FALSE)-VLOOKUP($A74,'Import Peak Change'!$A$106:AW$202,49,FALSE)),0,(VLOOKUP($A74,'Import Peak'!$A$3:AW$99,49,FALSE)-VLOOKUP($A74,'Import Peak Change'!$A$106:AW$202,49,FALSE)))</f>
        <v>0</v>
      </c>
      <c r="AX74" s="6">
        <f>IF(ISERROR(VLOOKUP($A74,'Import Peak'!$A$3:AX$99,50,FALSE)-VLOOKUP($A74,'Import Peak Change'!$A$106:AX$202,50,FALSE)),0,(VLOOKUP($A74,'Import Peak'!$A$3:AX$99,50,FALSE)-VLOOKUP($A74,'Import Peak Change'!$A$106:AX$202,50,FALSE)))</f>
        <v>0</v>
      </c>
      <c r="AY74" s="6">
        <f>IF(ISERROR(VLOOKUP($A74,'Import Peak'!$A$3:AY$99,51,FALSE)-VLOOKUP($A74,'Import Peak Change'!$A$106:AY$202,51,FALSE)),0,(VLOOKUP($A74,'Import Peak'!$A$3:AY$99,51,FALSE)-VLOOKUP($A74,'Import Peak Change'!$A$106:AY$202,51,FALSE)))</f>
        <v>0</v>
      </c>
      <c r="AZ74" s="6">
        <f>IF(ISERROR(VLOOKUP($A74,'Import Peak'!$A$3:AZ$99,52,FALSE)-VLOOKUP($A74,'Import Peak Change'!$A$106:AZ$202,52,FALSE)),0,(VLOOKUP($A74,'Import Peak'!$A$3:AZ$99,52,FALSE)-VLOOKUP($A74,'Import Peak Change'!$A$106:AZ$202,52,FALSE)))</f>
        <v>0</v>
      </c>
      <c r="BA74" s="6">
        <f>IF(ISERROR(VLOOKUP($A74,'Import Peak'!$A$3:BA$99,53,FALSE)-VLOOKUP($A74,'Import Peak Change'!$A$106:BA$202,53,FALSE)),0,(VLOOKUP($A74,'Import Peak'!$A$3:BA$99,53,FALSE)-VLOOKUP($A74,'Import Peak Change'!$A$106:BA$202,53,FALSE)))</f>
        <v>0</v>
      </c>
      <c r="BB74" s="6">
        <f>IF(ISERROR(VLOOKUP($A74,'Import Peak'!$A$3:BB$99,54,FALSE)-VLOOKUP($A74,'Import Peak Change'!$A$106:BB$202,54,FALSE)),0,(VLOOKUP($A74,'Import Peak'!$A$3:BB$99,54,FALSE)-VLOOKUP($A74,'Import Peak Change'!$A$106:BB$202,54,FALSE)))</f>
        <v>0</v>
      </c>
      <c r="BC74" s="6">
        <f>IF(ISERROR(VLOOKUP($A74,'Import Peak'!$A$3:BC$99,55,FALSE)-VLOOKUP($A74,'Import Peak Change'!$A$106:BC$202,55,FALSE)),0,(VLOOKUP($A74,'Import Peak'!$A$3:BC$99,55,FALSE)-VLOOKUP($A74,'Import Peak Change'!$A$106:BC$202,55,FALSE)))</f>
        <v>0</v>
      </c>
      <c r="BD74" s="6">
        <f>IF(ISERROR(VLOOKUP($A74,'Import Peak'!$A$3:BD$99,56,FALSE)-VLOOKUP($A74,'Import Peak Change'!$A$106:BD$202,56,FALSE)),0,(VLOOKUP($A74,'Import Peak'!$A$3:BD$99,56,FALSE)-VLOOKUP($A74,'Import Peak Change'!$A$106:BD$202,56,FALSE)))</f>
        <v>0</v>
      </c>
      <c r="BE74" s="6">
        <f>IF(ISERROR(VLOOKUP($A74,'Import Peak'!$A$3:BE$99,57,FALSE)-VLOOKUP($A74,'Import Peak Change'!$A$106:BE$202,57,FALSE)),0,(VLOOKUP($A74,'Import Peak'!$A$3:BE$99,57,FALSE)-VLOOKUP($A74,'Import Peak Change'!$A$106:BE$202,57,FALSE)))</f>
        <v>0</v>
      </c>
      <c r="BF74" s="6">
        <f>IF(ISERROR(VLOOKUP($A74,'Import Peak'!$A$3:BF$99,58,FALSE)-VLOOKUP($A74,'Import Peak Change'!$A$106:BF$202,58,FALSE)),0,(VLOOKUP($A74,'Import Peak'!$A$3:BF$99,58,FALSE)-VLOOKUP($A74,'Import Peak Change'!$A$106:BF$202,58,FALSE)))</f>
        <v>0</v>
      </c>
      <c r="BG74" s="6">
        <f>IF(ISERROR(VLOOKUP($A74,'Import Peak'!$A$3:BG$99,59,FALSE)-VLOOKUP($A74,'Import Peak Change'!$A$106:BG$202,59,FALSE)),0,(VLOOKUP($A74,'Import Peak'!$A$3:BG$99,59,FALSE)-VLOOKUP($A74,'Import Peak Change'!$A$106:BG$202,59,FALSE)))</f>
        <v>0</v>
      </c>
      <c r="BH74" s="6">
        <f>IF(ISERROR(VLOOKUP($A74,'Import Peak'!$A$3:BH$99,60,FALSE)-VLOOKUP($A74,'Import Peak Change'!$A$106:BH$202,60,FALSE)),0,(VLOOKUP($A74,'Import Peak'!$A$3:BH$99,60,FALSE)-VLOOKUP($A74,'Import Peak Change'!$A$106:BH$202,60,FALSE)))</f>
        <v>0</v>
      </c>
      <c r="BI74" s="6">
        <f>IF(ISERROR(VLOOKUP($A74,'Import Peak'!$A$3:BI$99,61,FALSE)-VLOOKUP($A74,'Import Peak Change'!$A$106:BI$202,61,FALSE)),0,(VLOOKUP($A74,'Import Peak'!$A$3:BI$99,61,FALSE)-VLOOKUP($A74,'Import Peak Change'!$A$106:BI$202,61,FALSE)))</f>
        <v>0</v>
      </c>
      <c r="BJ74" s="6">
        <f>IF(ISERROR(VLOOKUP($A74,'Import Peak'!$A$3:BJ$99,62,FALSE)-VLOOKUP($A74,'Import Peak Change'!$A$106:BJ$202,62,FALSE)),0,(VLOOKUP($A74,'Import Peak'!$A$3:BJ$99,62,FALSE)-VLOOKUP($A74,'Import Peak Change'!$A$106:BJ$202,62,FALSE)))</f>
        <v>0</v>
      </c>
      <c r="BK74" s="6">
        <f>IF(ISERROR(VLOOKUP($A74,'Import Peak'!$A$3:BK$99,63,FALSE)-VLOOKUP($A74,'Import Peak Change'!$A$106:BK$202,63,FALSE)),0,(VLOOKUP($A74,'Import Peak'!$A$3:BK$99,63,FALSE)-VLOOKUP($A74,'Import Peak Change'!$A$106:BK$202,63,FALSE)))</f>
        <v>0</v>
      </c>
      <c r="BL74" s="6">
        <f>IF(ISERROR(VLOOKUP($A74,'Import Peak'!$A$3:BL$99,64,FALSE)-VLOOKUP($A74,'Import Peak Change'!$A$106:BL$202,64,FALSE)),0,(VLOOKUP($A74,'Import Peak'!$A$3:BL$99,64,FALSE)-VLOOKUP($A74,'Import Peak Change'!$A$106:BL$202,64,FALSE)))</f>
        <v>0</v>
      </c>
      <c r="BM74" s="6">
        <f>IF(ISERROR(VLOOKUP($A74,'Import Peak'!$A$3:BM$99,65,FALSE)-VLOOKUP($A74,'Import Peak Change'!$A$106:BM$202,65,FALSE)),0,(VLOOKUP($A74,'Import Peak'!$A$3:BM$99,65,FALSE)-VLOOKUP($A74,'Import Peak Change'!$A$106:BM$202,65,FALSE)))</f>
        <v>0</v>
      </c>
      <c r="BN74" s="6">
        <f>IF(ISERROR(VLOOKUP($A74,'Import Peak'!$A$3:BN$99,66,FALSE)-VLOOKUP($A74,'Import Peak Change'!$A$106:BN$202,66,FALSE)),0,(VLOOKUP($A74,'Import Peak'!$A$3:BN$99,66,FALSE)-VLOOKUP($A74,'Import Peak Change'!$A$106:BN$202,66,FALSE)))</f>
        <v>0</v>
      </c>
      <c r="BO74" s="6">
        <f>IF(ISERROR(VLOOKUP($A74,'Import Peak'!$A$3:BO$99,67,FALSE)-VLOOKUP($A74,'Import Peak Change'!$A$106:BO$202,67,FALSE)),0,(VLOOKUP($A74,'Import Peak'!$A$3:BO$99,67,FALSE)-VLOOKUP($A74,'Import Peak Change'!$A$106:BO$202,67,FALSE)))</f>
        <v>0</v>
      </c>
      <c r="BP74" s="6">
        <f>IF(ISERROR(VLOOKUP($A74,'Import Peak'!$A$3:BP$99,68,FALSE)-VLOOKUP($A74,'Import Peak Change'!$A$106:BP$202,68,FALSE)),0,(VLOOKUP($A74,'Import Peak'!$A$3:BP$99,68,FALSE)-VLOOKUP($A74,'Import Peak Change'!$A$106:BP$202,68,FALSE)))</f>
        <v>0</v>
      </c>
      <c r="BQ74" s="6">
        <f>IF(ISERROR(VLOOKUP($A74,'Import Peak'!$A$3:BQ$99,69,FALSE)-VLOOKUP($A74,'Import Peak Change'!$A$106:BQ$202,69,FALSE)),0,(VLOOKUP($A74,'Import Peak'!$A$3:BQ$99,69,FALSE)-VLOOKUP($A74,'Import Peak Change'!$A$106:BQ$202,69,FALSE)))</f>
        <v>0</v>
      </c>
      <c r="BR74" s="6">
        <f>IF(ISERROR(VLOOKUP($A74,'Import Peak'!$A$3:BR$99,70,FALSE)-VLOOKUP($A74,'Import Peak Change'!$A$106:BR$202,70,FALSE)),0,(VLOOKUP($A74,'Import Peak'!$A$3:BR$99,70,FALSE)-VLOOKUP($A74,'Import Peak Change'!$A$106:BR$202,70,FALSE)))</f>
        <v>0</v>
      </c>
      <c r="BS74" s="6">
        <f>IF(ISERROR(VLOOKUP($A74,'Import Peak'!$A$3:BS$99,71,FALSE)-VLOOKUP($A74,'Import Peak Change'!$A$106:BS$202,71,FALSE)),0,(VLOOKUP($A74,'Import Peak'!$A$3:BS$99,71,FALSE)-VLOOKUP($A74,'Import Peak Change'!$A$106:BS$202,71,FALSE)))</f>
        <v>0</v>
      </c>
      <c r="BT74" s="6">
        <f>IF(ISERROR(VLOOKUP($A74,'Import Peak'!$A$3:BT$99,72,FALSE)-VLOOKUP($A74,'Import Peak Change'!$A$106:BT$202,72,FALSE)),0,(VLOOKUP($A74,'Import Peak'!$A$3:BT$99,72,FALSE)-VLOOKUP($A74,'Import Peak Change'!$A$106:BT$202,72,FALSE)))</f>
        <v>0</v>
      </c>
      <c r="BU74" s="6">
        <f>IF(ISERROR(VLOOKUP($A74,'Import Peak'!$A$3:BU$99,73,FALSE)-VLOOKUP($A74,'Import Peak Change'!$A$106:BU$202,73,FALSE)),0,(VLOOKUP($A74,'Import Peak'!$A$3:BU$99,73,FALSE)-VLOOKUP($A74,'Import Peak Change'!$A$106:BU$202,73,FALSE)))</f>
        <v>0</v>
      </c>
      <c r="BV74" s="6">
        <f>IF(ISERROR(VLOOKUP($A74,'Import Peak'!$A$3:BV$99,74,FALSE)-VLOOKUP($A74,'Import Peak Change'!$A$106:BV$202,74,FALSE)),0,(VLOOKUP($A74,'Import Peak'!$A$3:BV$99,74,FALSE)-VLOOKUP($A74,'Import Peak Change'!$A$106:BV$202,74,FALSE)))</f>
        <v>0</v>
      </c>
      <c r="BW74" s="6">
        <f>IF(ISERROR(VLOOKUP($A74,'Import Peak'!$A$3:BW$99,75,FALSE)-VLOOKUP($A74,'Import Peak Change'!$A$106:BW$202,75,FALSE)),0,(VLOOKUP($A74,'Import Peak'!$A$3:BW$99,75,FALSE)-VLOOKUP($A74,'Import Peak Change'!$A$106:BW$202,75,FALSE)))</f>
        <v>0</v>
      </c>
      <c r="BX74" s="6">
        <f>IF(ISERROR(VLOOKUP($A74,'Import Peak'!$A$3:BX$99,76,FALSE)-VLOOKUP($A74,'Import Peak Change'!$A$106:BX$202,76,FALSE)),0,(VLOOKUP($A74,'Import Peak'!$A$3:BX$99,76,FALSE)-VLOOKUP($A74,'Import Peak Change'!$A$106:BX$202,76,FALSE)))</f>
        <v>0</v>
      </c>
      <c r="BY74" s="6">
        <f>IF(ISERROR(VLOOKUP($A74,'Import Peak'!$A$3:BY$99,77,FALSE)-VLOOKUP($A74,'Import Peak Change'!$A$106:BY$202,77,FALSE)),0,(VLOOKUP($A74,'Import Peak'!$A$3:BY$99,77,FALSE)-VLOOKUP($A74,'Import Peak Change'!$A$106:BY$202,77,FALSE)))</f>
        <v>0</v>
      </c>
      <c r="BZ74" s="6">
        <f>IF(ISERROR(VLOOKUP($A74,'Import Peak'!$A$3:BZ$99,78,FALSE)-VLOOKUP($A74,'Import Peak Change'!$A$106:BZ$202,78,FALSE)),0,(VLOOKUP($A74,'Import Peak'!$A$3:BZ$99,78,FALSE)-VLOOKUP($A74,'Import Peak Change'!$A$106:BZ$202,78,FALSE)))</f>
        <v>0</v>
      </c>
      <c r="CA74" s="6">
        <f>IF(ISERROR(VLOOKUP($A74,'Import Peak'!$A$3:CA$99,79,FALSE)-VLOOKUP($A74,'Import Peak Change'!$A$106:CA$202,79,FALSE)),0,(VLOOKUP($A74,'Import Peak'!$A$3:CA$99,79,FALSE)-VLOOKUP($A74,'Import Peak Change'!$A$106:CA$202,79,FALSE)))</f>
        <v>0</v>
      </c>
      <c r="CB74" s="6">
        <f>IF(ISERROR(VLOOKUP($A74,'Import Peak'!$A$3:CB$99,80,FALSE)-VLOOKUP($A74,'Import Peak Change'!$A$106:CB$202,80,FALSE)),0,(VLOOKUP($A74,'Import Peak'!$A$3:CB$99,80,FALSE)-VLOOKUP($A74,'Import Peak Change'!$A$106:CB$202,80,FALSE)))</f>
        <v>0</v>
      </c>
      <c r="CC74" s="6">
        <f>IF(ISERROR(VLOOKUP($A74,'Import Peak'!$A$3:CC$99,81,FALSE)-VLOOKUP($A74,'Import Peak Change'!$A$106:CC$202,81,FALSE)),0,(VLOOKUP($A74,'Import Peak'!$A$3:CC$99,81,FALSE)-VLOOKUP($A74,'Import Peak Change'!$A$106:CC$202,81,FALSE)))</f>
        <v>0</v>
      </c>
      <c r="CD74" s="6">
        <f>IF(ISERROR(VLOOKUP($A74,'Import Peak'!$A$3:CD$99,82,FALSE)-VLOOKUP($A74,'Import Peak Change'!$A$106:CD$202,82,FALSE)),0,(VLOOKUP($A74,'Import Peak'!$A$3:CD$99,82,FALSE)-VLOOKUP($A74,'Import Peak Change'!$A$106:CD$202,82,FALSE)))</f>
        <v>0</v>
      </c>
      <c r="CE74" s="6">
        <f>IF(ISERROR(VLOOKUP($A74,'Import Peak'!$A$3:CE$99,83,FALSE)-VLOOKUP($A74,'Import Peak Change'!$A$106:CE$202,83,FALSE)),0,(VLOOKUP($A74,'Import Peak'!$A$3:CE$99,83,FALSE)-VLOOKUP($A74,'Import Peak Change'!$A$106:CE$202,83,FALSE)))</f>
        <v>0</v>
      </c>
      <c r="CF74" s="6">
        <f>IF(ISERROR(VLOOKUP($A74,'Import Peak'!$A$3:CF$99,84,FALSE)-VLOOKUP($A74,'Import Peak Change'!$A$106:CF$202,84,FALSE)),0,(VLOOKUP($A74,'Import Peak'!$A$3:CF$99,84,FALSE)-VLOOKUP($A74,'Import Peak Change'!$A$106:CF$202,84,FALSE)))</f>
        <v>0</v>
      </c>
      <c r="CG74" s="6">
        <f>IF(ISERROR(VLOOKUP($A74,'Import Peak'!$A$3:CG$99,85,FALSE)-VLOOKUP($A74,'Import Peak Change'!$A$106:CG$202,85,FALSE)),0,(VLOOKUP($A74,'Import Peak'!$A$3:CG$99,85,FALSE)-VLOOKUP($A74,'Import Peak Change'!$A$106:CG$202,85,FALSE)))</f>
        <v>0</v>
      </c>
      <c r="CH74" s="6">
        <f>IF(ISERROR(VLOOKUP($A74,'Import Peak'!$A$3:CH$99,86,FALSE)-VLOOKUP($A74,'Import Peak Change'!$A$106:CH$202,86,FALSE)),0,(VLOOKUP($A74,'Import Peak'!$A$3:CH$99,86,FALSE)-VLOOKUP($A74,'Import Peak Change'!$A$106:CH$202,86,FALSE)))</f>
        <v>0</v>
      </c>
      <c r="CI74" s="6">
        <f>IF(ISERROR(VLOOKUP($A74,'Import Peak'!$A$3:CI$99,87,FALSE)-VLOOKUP($A74,'Import Peak Change'!$A$106:CI$202,87,FALSE)),0,(VLOOKUP($A74,'Import Peak'!$A$3:CI$99,87,FALSE)-VLOOKUP($A74,'Import Peak Change'!$A$106:CI$202,87,FALSE)))</f>
        <v>0</v>
      </c>
      <c r="CJ74" s="6">
        <f>IF(ISERROR(VLOOKUP($A74,'Import Peak'!$A$3:CJ$99,88,FALSE)-VLOOKUP($A74,'Import Peak Change'!$A$106:CJ$202,88,FALSE)),0,(VLOOKUP($A74,'Import Peak'!$A$3:CJ$99,88,FALSE)-VLOOKUP($A74,'Import Peak Change'!$A$106:CJ$202,88,FALSE)))</f>
        <v>0</v>
      </c>
      <c r="CK74" s="6">
        <f>IF(ISERROR(VLOOKUP($A74,'Import Peak'!$A$3:CK$99,89,FALSE)-VLOOKUP($A74,'Import Peak Change'!$A$106:CK$202,89,FALSE)),0,(VLOOKUP($A74,'Import Peak'!$A$3:CK$99,89,FALSE)-VLOOKUP($A74,'Import Peak Change'!$A$106:CK$202,89,FALSE)))</f>
        <v>0</v>
      </c>
      <c r="CL74" s="6">
        <f>IF(ISERROR(VLOOKUP($A74,'Import Peak'!$A$3:CL$99,90,FALSE)-VLOOKUP($A74,'Import Peak Change'!$A$106:CL$202,90,FALSE)),0,(VLOOKUP($A74,'Import Peak'!$A$3:CL$99,90,FALSE)-VLOOKUP($A74,'Import Peak Change'!$A$106:CL$202,90,FALSE)))</f>
        <v>0</v>
      </c>
      <c r="CM74" s="6">
        <f>IF(ISERROR(VLOOKUP($A74,'Import Peak'!$A$3:CM$99,91,FALSE)-VLOOKUP($A74,'Import Peak Change'!$A$106:CM$202,91,FALSE)),0,(VLOOKUP($A74,'Import Peak'!$A$3:CM$99,91,FALSE)-VLOOKUP($A74,'Import Peak Change'!$A$106:CM$202,91,FALSE)))</f>
        <v>0</v>
      </c>
      <c r="CN74" s="6">
        <f>IF(ISERROR(VLOOKUP($A74,'Import Peak'!$A$3:CN$99,92,FALSE)-VLOOKUP($A74,'Import Peak Change'!$A$106:CN$202,92,FALSE)),0,(VLOOKUP($A74,'Import Peak'!$A$3:CN$99,92,FALSE)-VLOOKUP($A74,'Import Peak Change'!$A$106:CN$202,92,FALSE)))</f>
        <v>0</v>
      </c>
      <c r="CO74" s="6">
        <f>IF(ISERROR(VLOOKUP($A74,'Import Peak'!$A$3:CO$99,93,FALSE)-VLOOKUP($A74,'Import Peak Change'!$A$106:CO$202,93,FALSE)),0,(VLOOKUP($A74,'Import Peak'!$A$3:CO$99,93,FALSE)-VLOOKUP($A74,'Import Peak Change'!$A$106:CO$202,93,FALSE)))</f>
        <v>0</v>
      </c>
      <c r="CP74" s="6">
        <f>IF(ISERROR(VLOOKUP($A74,'Import Peak'!$A$3:CP$99,94,FALSE)-VLOOKUP($A74,'Import Peak Change'!$A$106:CP$202,94,FALSE)),0,(VLOOKUP($A74,'Import Peak'!$A$3:CP$99,94,FALSE)-VLOOKUP($A74,'Import Peak Change'!$A$106:CP$202,94,FALSE)))</f>
        <v>0</v>
      </c>
      <c r="CQ74" s="6">
        <f>IF(ISERROR(VLOOKUP($A74,'Import Peak'!$A$3:CQ$99,95,FALSE)-VLOOKUP($A74,'Import Peak Change'!$A$106:CQ$202,95,FALSE)),0,(VLOOKUP($A74,'Import Peak'!$A$3:CQ$99,95,FALSE)-VLOOKUP($A74,'Import Peak Change'!$A$106:CQ$202,95,FALSE)))</f>
        <v>0</v>
      </c>
      <c r="CR74" s="6">
        <f>IF(ISERROR(VLOOKUP($A74,'Import Peak'!$A$3:CR$99,96,FALSE)-VLOOKUP($A74,'Import Peak Change'!$A$106:CR$202,96,FALSE)),0,(VLOOKUP($A74,'Import Peak'!$A$3:CR$99,96,FALSE)-VLOOKUP($A74,'Import Peak Change'!$A$106:CR$202,96,FALSE)))</f>
        <v>0</v>
      </c>
      <c r="CS74" s="6">
        <f>IF(ISERROR(VLOOKUP($A74,'Import Peak'!$A$3:CS$99,97,FALSE)-VLOOKUP($A74,'Import Peak Change'!$A$106:CS$202,97,FALSE)),0,(VLOOKUP($A74,'Import Peak'!$A$3:CS$99,97,FALSE)-VLOOKUP($A74,'Import Peak Change'!$A$106:CS$202,97,FALSE)))</f>
        <v>0</v>
      </c>
      <c r="CT74" s="6">
        <f>IF(ISERROR(VLOOKUP($A74,'Import Peak'!$A$3:CT$99,98,FALSE)-VLOOKUP($A74,'Import Peak Change'!$A$106:CT$202,98,FALSE)),0,(VLOOKUP($A74,'Import Peak'!$A$3:CT$99,98,FALSE)-VLOOKUP($A74,'Import Peak Change'!$A$106:CT$202,98,FALSE)))</f>
        <v>0</v>
      </c>
      <c r="CU74" s="6">
        <f>IF(ISERROR(VLOOKUP($A74,'Import Peak'!$A$3:CU$99,99,FALSE)-VLOOKUP($A74,'Import Peak Change'!$A$106:CU$202,99,FALSE)),0,(VLOOKUP($A74,'Import Peak'!$A$3:CU$99,99,FALSE)-VLOOKUP($A74,'Import Peak Change'!$A$106:CU$202,99,FALSE)))</f>
        <v>0</v>
      </c>
      <c r="CV74" s="6">
        <f>IF(ISERROR(VLOOKUP($A74,'Import Peak'!$A$3:CV$99,100,FALSE)-VLOOKUP($A74,'Import Peak Change'!$A$106:CV$202,100,FALSE)),0,(VLOOKUP($A74,'Import Peak'!$A$3:CV$99,100,FALSE)-VLOOKUP($A74,'Import Peak Change'!$A$106:CV$202,100,FALSE)))</f>
        <v>0</v>
      </c>
      <c r="CW74" s="6">
        <f>IF(ISERROR(VLOOKUP($A74,'Import Peak'!$A$3:CW$99,101,FALSE)-VLOOKUP($A74,'Import Peak Change'!$A$106:CW$202,101,FALSE)),0,(VLOOKUP($A74,'Import Peak'!$A$3:CW$99,101,FALSE)-VLOOKUP($A74,'Import Peak Change'!$A$106:CW$202,101,FALSE)))</f>
        <v>0</v>
      </c>
      <c r="CX74" s="6">
        <f>IF(ISERROR(VLOOKUP($A74,'Import Peak'!$A$3:CX$99,102,FALSE)-VLOOKUP($A74,'Import Peak Change'!$A$106:CX$202,102,FALSE)),0,(VLOOKUP($A74,'Import Peak'!$A$3:CX$99,102,FALSE)-VLOOKUP($A74,'Import Peak Change'!$A$106:CX$202,102,FALSE)))</f>
        <v>0</v>
      </c>
      <c r="CY74" s="6">
        <f>IF(ISERROR(VLOOKUP($A74,'Import Peak'!$A$3:CY$99,103,FALSE)-VLOOKUP($A74,'Import Peak Change'!$A$106:CY$202,103,FALSE)),0,(VLOOKUP($A74,'Import Peak'!$A$3:CY$99,103,FALSE)-VLOOKUP($A74,'Import Peak Change'!$A$106:CY$202,103,FALSE)))</f>
        <v>0</v>
      </c>
      <c r="CZ74" s="6">
        <f>IF(ISERROR(VLOOKUP($A74,'Import Peak'!$A$3:CZ$99,104,FALSE)-VLOOKUP($A74,'Import Peak Change'!$A$106:CZ$202,104,FALSE)),0,(VLOOKUP($A74,'Import Peak'!$A$3:CZ$99,104,FALSE)-VLOOKUP($A74,'Import Peak Change'!$A$106:CZ$202,104,FALSE)))</f>
        <v>0</v>
      </c>
      <c r="DA74" s="6">
        <f>IF(ISERROR(VLOOKUP($A74,'Import Peak'!$A$3:DA$99,105,FALSE)-VLOOKUP($A74,'Import Peak Change'!$A$106:DA$202,105,FALSE)),0,(VLOOKUP($A74,'Import Peak'!$A$3:DA$99,105,FALSE)-VLOOKUP($A74,'Import Peak Change'!$A$106:DA$202,105,FALSE)))</f>
        <v>0</v>
      </c>
      <c r="DB74" s="6">
        <f>IF(ISERROR(VLOOKUP($A74,'Import Peak'!$A$3:DB$99,106,FALSE)-VLOOKUP($A74,'Import Peak Change'!$A$106:DB$202,106,FALSE)),0,(VLOOKUP($A74,'Import Peak'!$A$3:DB$99,106,FALSE)-VLOOKUP($A74,'Import Peak Change'!$A$106:DB$202,106,FALSE)))</f>
        <v>0</v>
      </c>
      <c r="DC74" s="6">
        <f>IF(ISERROR(VLOOKUP($A74,'Import Peak'!$A$3:DC$99,107,FALSE)-VLOOKUP($A74,'Import Peak Change'!$A$106:DC$202,107,FALSE)),0,(VLOOKUP($A74,'Import Peak'!$A$3:DC$99,107,FALSE)-VLOOKUP($A74,'Import Peak Change'!$A$106:DC$202,107,FALSE)))</f>
        <v>0</v>
      </c>
      <c r="DD74" s="6">
        <f>IF(ISERROR(VLOOKUP($A74,'Import Peak'!$A$3:DD$99,108,FALSE)-VLOOKUP($A74,'Import Peak Change'!$A$106:DD$202,108,FALSE)),0,(VLOOKUP($A74,'Import Peak'!$A$3:DD$99,108,FALSE)-VLOOKUP($A74,'Import Peak Change'!$A$106:DD$202,108,FALSE)))</f>
        <v>0</v>
      </c>
      <c r="DE74" s="6">
        <f>IF(ISERROR(VLOOKUP($A74,'Import Peak'!$A$3:DE$99,109,FALSE)-VLOOKUP($A74,'Import Peak Change'!$A$106:DE$202,109,FALSE)),0,(VLOOKUP($A74,'Import Peak'!$A$3:DE$99,109,FALSE)-VLOOKUP($A74,'Import Peak Change'!$A$106:DE$202,109,FALSE)))</f>
        <v>0</v>
      </c>
      <c r="DF74" s="6">
        <f>IF(ISERROR(VLOOKUP($A74,'Import Peak'!$A$3:DF$99,110,FALSE)-VLOOKUP($A74,'Import Peak Change'!$A$106:DF$202,110,FALSE)),0,(VLOOKUP($A74,'Import Peak'!$A$3:DF$99,110,FALSE)-VLOOKUP($A74,'Import Peak Change'!$A$106:DF$202,110,FALSE)))</f>
        <v>0</v>
      </c>
      <c r="DG74" s="6">
        <f>IF(ISERROR(VLOOKUP($A74,'Import Peak'!$A$3:DG$99,111,FALSE)-VLOOKUP($A74,'Import Peak Change'!$A$106:DG$202,111,FALSE)),0,(VLOOKUP($A74,'Import Peak'!$A$3:DG$99,111,FALSE)-VLOOKUP($A74,'Import Peak Change'!$A$106:DG$202,111,FALSE)))</f>
        <v>0</v>
      </c>
      <c r="DH74" s="6">
        <f>IF(ISERROR(VLOOKUP($A74,'Import Peak'!$A$3:DH$99,112,FALSE)-VLOOKUP($A74,'Import Peak Change'!$A$106:DH$202,112,FALSE)),0,(VLOOKUP($A74,'Import Peak'!$A$3:DH$99,112,FALSE)-VLOOKUP($A74,'Import Peak Change'!$A$106:DH$202,112,FALSE)))</f>
        <v>0</v>
      </c>
      <c r="DI74" s="6">
        <f>IF(ISERROR(VLOOKUP($A74,'Import Peak'!$A$3:DI$99,113,FALSE)-VLOOKUP($A74,'Import Peak Change'!$A$106:DI$202,113,FALSE)),0,(VLOOKUP($A74,'Import Peak'!$A$3:DI$99,113,FALSE)-VLOOKUP($A74,'Import Peak Change'!$A$106:DI$202,113,FALSE)))</f>
        <v>0</v>
      </c>
      <c r="DJ74" s="6">
        <f>IF(ISERROR(VLOOKUP($A74,'Import Peak'!$A$3:DJ$99,114,FALSE)-VLOOKUP($A74,'Import Peak Change'!$A$106:DJ$202,114,FALSE)),0,(VLOOKUP($A74,'Import Peak'!$A$3:DJ$99,114,FALSE)-VLOOKUP($A74,'Import Peak Change'!$A$106:DJ$202,114,FALSE)))</f>
        <v>0</v>
      </c>
      <c r="DK74" s="6">
        <f>IF(ISERROR(VLOOKUP($A74,'Import Peak'!$A$3:DK$99,115,FALSE)-VLOOKUP($A74,'Import Peak Change'!$A$106:DK$202,115,FALSE)),0,(VLOOKUP($A74,'Import Peak'!$A$3:DK$99,115,FALSE)-VLOOKUP($A74,'Import Peak Change'!$A$106:DK$202,115,FALSE)))</f>
        <v>0</v>
      </c>
      <c r="DL74" s="6">
        <f>IF(ISERROR(VLOOKUP($A74,'Import Peak'!$A$3:DL$99,116,FALSE)-VLOOKUP($A74,'Import Peak Change'!$A$106:DL$202,116,FALSE)),0,(VLOOKUP($A74,'Import Peak'!$A$3:DL$99,116,FALSE)-VLOOKUP($A74,'Import Peak Change'!$A$106:DL$202,116,FALSE)))</f>
        <v>0</v>
      </c>
      <c r="DM74" s="6">
        <f>IF(ISERROR(VLOOKUP($A74,'Import Peak'!$A$3:DM$99,117,FALSE)-VLOOKUP($A74,'Import Peak Change'!$A$106:DM$202,117,FALSE)),0,(VLOOKUP($A74,'Import Peak'!$A$3:DM$99,117,FALSE)-VLOOKUP($A74,'Import Peak Change'!$A$106:DM$202,117,FALSE)))</f>
        <v>0</v>
      </c>
      <c r="DN74" s="6">
        <f>IF(ISERROR(VLOOKUP($A74,'Import Peak'!$A$3:DN$99,118,FALSE)-VLOOKUP($A74,'Import Peak Change'!$A$106:DN$202,118,FALSE)),0,(VLOOKUP($A74,'Import Peak'!$A$3:DN$99,118,FALSE)-VLOOKUP($A74,'Import Peak Change'!$A$106:DN$202,118,FALSE)))</f>
        <v>0</v>
      </c>
      <c r="DO74" s="6">
        <f>IF(ISERROR(VLOOKUP($A74,'Import Peak'!$A$3:DO$99,119,FALSE)-VLOOKUP($A74,'Import Peak Change'!$A$106:DO$202,119,FALSE)),0,(VLOOKUP($A74,'Import Peak'!$A$3:DO$99,119,FALSE)-VLOOKUP($A74,'Import Peak Change'!$A$106:DO$202,119,FALSE)))</f>
        <v>0</v>
      </c>
      <c r="DP74" s="6">
        <f>IF(ISERROR(VLOOKUP($A74,'Import Peak'!$A$3:DP$99,120,FALSE)-VLOOKUP($A74,'Import Peak Change'!$A$106:DP$202,120,FALSE)),0,(VLOOKUP($A74,'Import Peak'!$A$3:DP$99,120,FALSE)-VLOOKUP($A74,'Import Peak Change'!$A$106:DP$202,120,FALSE)))</f>
        <v>0</v>
      </c>
      <c r="DQ74" s="6">
        <f>IF(ISERROR(VLOOKUP($A74,'Import Peak'!$A$3:DQ$99,121,FALSE)-VLOOKUP($A74,'Import Peak Change'!$A$106:DQ$202,121,FALSE)),0,(VLOOKUP($A74,'Import Peak'!$A$3:DQ$99,121,FALSE)-VLOOKUP($A74,'Import Peak Change'!$A$106:DQ$202,121,FALSE)))</f>
        <v>0</v>
      </c>
      <c r="DR74" s="6">
        <f>IF(ISERROR(VLOOKUP($A74,'Import Peak'!$A$3:DR$99,122,FALSE)-VLOOKUP($A74,'Import Peak Change'!$A$106:DR$202,122,FALSE)),0,(VLOOKUP($A74,'Import Peak'!$A$3:DR$99,122,FALSE)-VLOOKUP($A74,'Import Peak Change'!$A$106:DR$202,122,FALSE)))</f>
        <v>0</v>
      </c>
      <c r="DS74" s="6">
        <f>IF(ISERROR(VLOOKUP($A74,'Import Peak'!$A$3:DS$99,123,FALSE)-VLOOKUP($A74,'Import Peak Change'!$A$106:DS$202,123,FALSE)),0,(VLOOKUP($A74,'Import Peak'!$A$3:DS$99,123,FALSE)-VLOOKUP($A74,'Import Peak Change'!$A$106:DS$202,123,FALSE)))</f>
        <v>0</v>
      </c>
      <c r="DT74" s="6">
        <f>IF(ISERROR(VLOOKUP($A74,'Import Peak'!$A$3:DT$99,124,FALSE)-VLOOKUP($A74,'Import Peak Change'!$A$106:DT$202,124,FALSE)),0,(VLOOKUP($A74,'Import Peak'!$A$3:DT$99,124,FALSE)-VLOOKUP($A74,'Import Peak Change'!$A$106:DT$202,124,FALSE)))</f>
        <v>0</v>
      </c>
      <c r="DU74" s="6">
        <f>IF(ISERROR(VLOOKUP($A74,'Import Peak'!$A$3:DU$99,125,FALSE)-VLOOKUP($A74,'Import Peak Change'!$A$106:DU$202,125,FALSE)),0,(VLOOKUP($A74,'Import Peak'!$A$3:DU$99,125,FALSE)-VLOOKUP($A74,'Import Peak Change'!$A$106:DU$202,125,FALSE)))</f>
        <v>0</v>
      </c>
      <c r="DV74" s="6">
        <f>IF(ISERROR(VLOOKUP($A74,'Import Peak'!$A$3:DV$99,126,FALSE)-VLOOKUP($A74,'Import Peak Change'!$A$106:DV$202,126,FALSE)),0,(VLOOKUP($A74,'Import Peak'!$A$3:DV$99,126,FALSE)-VLOOKUP($A74,'Import Peak Change'!$A$106:DV$202,126,FALSE)))</f>
        <v>0</v>
      </c>
      <c r="DW74" s="6">
        <f>IF(ISERROR(VLOOKUP($A74,'Import Peak'!$A$3:DW$99,127,FALSE)-VLOOKUP($A74,'Import Peak Change'!$A$106:DW$202,127,FALSE)),0,(VLOOKUP($A74,'Import Peak'!$A$3:DW$99,127,FALSE)-VLOOKUP($A74,'Import Peak Change'!$A$106:DW$202,127,FALSE)))</f>
        <v>0</v>
      </c>
      <c r="DX74" s="6">
        <f>IF(ISERROR(VLOOKUP($A74,'Import Peak'!$A$3:DX$99,128,FALSE)-VLOOKUP($A74,'Import Peak Change'!$A$106:DX$202,128,FALSE)),0,(VLOOKUP($A74,'Import Peak'!$A$3:DX$99,128,FALSE)-VLOOKUP($A74,'Import Peak Change'!$A$106:DX$202,128,FALSE)))</f>
        <v>0</v>
      </c>
      <c r="DY74" s="6">
        <f>IF(ISERROR(VLOOKUP($A74,'Import Peak'!$A$3:DY$99,129,FALSE)-VLOOKUP($A74,'Import Peak Change'!$A$106:DY$202,129,FALSE)),0,(VLOOKUP($A74,'Import Peak'!$A$3:DY$99,129,FALSE)-VLOOKUP($A74,'Import Peak Change'!$A$106:DY$202,129,FALSE)))</f>
        <v>0</v>
      </c>
      <c r="DZ74" s="6">
        <f>IF(ISERROR(VLOOKUP($A74,'Import Peak'!$A$3:DZ$99,130,FALSE)-VLOOKUP($A74,'Import Peak Change'!$A$106:DZ$202,130,FALSE)),0,(VLOOKUP($A74,'Import Peak'!$A$3:DZ$99,130,FALSE)-VLOOKUP($A74,'Import Peak Change'!$A$106:DZ$202,130,FALSE)))</f>
        <v>0</v>
      </c>
      <c r="EA74" s="6">
        <f>IF(ISERROR(VLOOKUP($A74,'Import Peak'!$A$3:EA$99,131,FALSE)-VLOOKUP($A74,'Import Peak Change'!$A$106:EA$202,131,FALSE)),0,(VLOOKUP($A74,'Import Peak'!$A$3:EA$99,131,FALSE)-VLOOKUP($A74,'Import Peak Change'!$A$106:EA$202,131,FALSE)))</f>
        <v>0</v>
      </c>
      <c r="EB74" s="6">
        <f>IF(ISERROR(VLOOKUP($A74,'Import Peak'!$A$3:EB$99,132,FALSE)-VLOOKUP($A74,'Import Peak Change'!$A$106:EB$202,132,FALSE)),0,(VLOOKUP($A74,'Import Peak'!$A$3:EB$99,132,FALSE)-VLOOKUP($A74,'Import Peak Change'!$A$106:EB$202,132,FALSE)))</f>
        <v>0</v>
      </c>
      <c r="EC74" s="6">
        <f>IF(ISERROR(VLOOKUP($A74,'Import Peak'!$A$3:EC$99,133,FALSE)-VLOOKUP($A74,'Import Peak Change'!$A$106:EC$202,133,FALSE)),0,(VLOOKUP($A74,'Import Peak'!$A$3:EC$99,133,FALSE)-VLOOKUP($A74,'Import Peak Change'!$A$106:EC$202,133,FALSE)))</f>
        <v>0</v>
      </c>
      <c r="ED74" s="6">
        <f>IF(ISERROR(VLOOKUP($A74,'Import Peak'!$A$3:ED$99,134,FALSE)-VLOOKUP($A74,'Import Peak Change'!$A$106:ED$202,134,FALSE)),0,(VLOOKUP($A74,'Import Peak'!$A$3:ED$99,134,FALSE)-VLOOKUP($A74,'Import Peak Change'!$A$106:ED$202,134,FALSE)))</f>
        <v>0</v>
      </c>
      <c r="EE74" s="6">
        <f>IF(ISERROR(VLOOKUP($A74,'Import Peak'!$A$3:EE$99,135,FALSE)-VLOOKUP($A74,'Import Peak Change'!$A$106:EE$202,135,FALSE)),0,(VLOOKUP($A74,'Import Peak'!$A$3:EE$99,135,FALSE)-VLOOKUP($A74,'Import Peak Change'!$A$106:EE$202,135,FALSE)))</f>
        <v>0</v>
      </c>
      <c r="EF74" s="6">
        <f>IF(ISERROR(VLOOKUP($A74,'Import Peak'!$A$3:EF$99,136,FALSE)-VLOOKUP($A74,'Import Peak Change'!$A$106:EF$202,136,FALSE)),0,(VLOOKUP($A74,'Import Peak'!$A$3:EF$99,136,FALSE)-VLOOKUP($A74,'Import Peak Change'!$A$106:EF$202,136,FALSE)))</f>
        <v>0</v>
      </c>
      <c r="EG74" s="6">
        <f>IF(ISERROR(VLOOKUP($A74,'Import Peak'!$A$3:EG$99,137,FALSE)-VLOOKUP($A74,'Import Peak Change'!$A$106:EG$202,137,FALSE)),0,(VLOOKUP($A74,'Import Peak'!$A$3:EG$99,137,FALSE)-VLOOKUP($A74,'Import Peak Change'!$A$106:EG$202,137,FALSE)))</f>
        <v>0</v>
      </c>
      <c r="EH74" s="6">
        <f>IF(ISERROR(VLOOKUP($A74,'Import Peak'!$A$3:EH$99,138,FALSE)-VLOOKUP($A74,'Import Peak Change'!$A$106:EH$202,138,FALSE)),0,(VLOOKUP($A74,'Import Peak'!$A$3:EH$99,138,FALSE)-VLOOKUP($A74,'Import Peak Change'!$A$106:EH$202,138,FALSE)))</f>
        <v>0</v>
      </c>
      <c r="EI74" s="6">
        <f>IF(ISERROR(VLOOKUP($A74,'Import Peak'!$A$3:EI$99,139,FALSE)-VLOOKUP($A74,'Import Peak Change'!$A$106:EI$202,139,FALSE)),0,(VLOOKUP($A74,'Import Peak'!$A$3:EI$99,139,FALSE)-VLOOKUP($A74,'Import Peak Change'!$A$106:EI$202,139,FALSE)))</f>
        <v>0</v>
      </c>
      <c r="EJ74" s="6">
        <f>IF(ISERROR(VLOOKUP($A74,'Import Peak'!$A$3:EJ$99,140,FALSE)-VLOOKUP($A74,'Import Peak Change'!$A$106:EJ$202,140,FALSE)),0,(VLOOKUP($A74,'Import Peak'!$A$3:EJ$99,140,FALSE)-VLOOKUP($A74,'Import Peak Change'!$A$106:EJ$202,140,FALSE)))</f>
        <v>0</v>
      </c>
      <c r="EK74" s="6">
        <f>IF(ISERROR(VLOOKUP($A74,'Import Peak'!$A$3:EK$99,141,FALSE)-VLOOKUP($A74,'Import Peak Change'!$A$106:EK$202,141,FALSE)),0,(VLOOKUP($A74,'Import Peak'!$A$3:EK$99,141,FALSE)-VLOOKUP($A74,'Import Peak Change'!$A$106:EK$202,141,FALSE)))</f>
        <v>0</v>
      </c>
      <c r="EL74" s="6">
        <f>IF(ISERROR(VLOOKUP($A74,'Import Peak'!$A$3:EL$99,142,FALSE)-VLOOKUP($A74,'Import Peak Change'!$A$106:EL$202,142,FALSE)),0,(VLOOKUP($A74,'Import Peak'!$A$3:EL$99,142,FALSE)-VLOOKUP($A74,'Import Peak Change'!$A$106:EL$202,142,FALSE)))</f>
        <v>0</v>
      </c>
      <c r="EM74" s="6">
        <f>IF(ISERROR(VLOOKUP($A74,'Import Peak'!$A$3:EM$99,143,FALSE)-VLOOKUP($A74,'Import Peak Change'!$A$106:EM$202,143,FALSE)),0,(VLOOKUP($A74,'Import Peak'!$A$3:EM$99,143,FALSE)-VLOOKUP($A74,'Import Peak Change'!$A$106:EM$202,143,FALSE)))</f>
        <v>0</v>
      </c>
      <c r="EN74" s="6">
        <f>IF(ISERROR(VLOOKUP($A74,'Import Peak'!$A$3:EN$99,144,FALSE)-VLOOKUP($A74,'Import Peak Change'!$A$106:EN$202,144,FALSE)),0,(VLOOKUP($A74,'Import Peak'!$A$3:EN$99,144,FALSE)-VLOOKUP($A74,'Import Peak Change'!$A$106:EN$202,144,FALSE)))</f>
        <v>0</v>
      </c>
      <c r="EO74" s="6">
        <f>IF(ISERROR(VLOOKUP($A74,'Import Peak'!$A$3:EO$99,145,FALSE)-VLOOKUP($A74,'Import Peak Change'!$A$106:EO$202,145,FALSE)),0,(VLOOKUP($A74,'Import Peak'!$A$3:EO$99,145,FALSE)-VLOOKUP($A74,'Import Peak Change'!$A$106:EO$202,145,FALSE)))</f>
        <v>0</v>
      </c>
      <c r="EP74" s="6">
        <f>IF(ISERROR(VLOOKUP($A74,'Import Peak'!$A$3:EP$99,146,FALSE)-VLOOKUP($A74,'Import Peak Change'!$A$106:EP$202,146,FALSE)),0,(VLOOKUP($A74,'Import Peak'!$A$3:EP$99,146,FALSE)-VLOOKUP($A74,'Import Peak Change'!$A$106:EP$202,146,FALSE)))</f>
        <v>0</v>
      </c>
      <c r="EQ74" s="6">
        <f>IF(ISERROR(VLOOKUP($A74,'Import Peak'!$A$3:EQ$99,147,FALSE)-VLOOKUP($A74,'Import Peak Change'!$A$106:EQ$202,147,FALSE)),0,(VLOOKUP($A74,'Import Peak'!$A$3:EQ$99,147,FALSE)-VLOOKUP($A74,'Import Peak Change'!$A$106:EQ$202,147,FALSE)))</f>
        <v>0</v>
      </c>
      <c r="ER74" s="6">
        <f>IF(ISERROR(VLOOKUP($A74,'Import Peak'!$A$3:ER$99,148,FALSE)-VLOOKUP($A74,'Import Peak Change'!$A$106:ER$202,148,FALSE)),0,(VLOOKUP($A74,'Import Peak'!$A$3:ER$99,148,FALSE)-VLOOKUP($A74,'Import Peak Change'!$A$106:ER$202,148,FALSE)))</f>
        <v>0</v>
      </c>
      <c r="ES74" s="6">
        <f>IF(ISERROR(VLOOKUP($A74,'Import Peak'!$A$3:ES$99,149,FALSE)-VLOOKUP($A74,'Import Peak Change'!$A$106:ES$202,149,FALSE)),0,(VLOOKUP($A74,'Import Peak'!$A$3:ES$99,149,FALSE)-VLOOKUP($A74,'Import Peak Change'!$A$106:ES$202,149,FALSE)))</f>
        <v>0</v>
      </c>
      <c r="ET74" s="6">
        <f>IF(ISERROR(VLOOKUP($A74,'Import Peak'!$A$3:ET$99,150,FALSE)-VLOOKUP($A74,'Import Peak Change'!$A$106:ET$202,150,FALSE)),0,(VLOOKUP($A74,'Import Peak'!$A$3:ET$99,150,FALSE)-VLOOKUP($A74,'Import Peak Change'!$A$106:ET$202,150,FALSE)))</f>
        <v>0</v>
      </c>
      <c r="EU74" s="6">
        <f>IF(ISERROR(VLOOKUP($A74,'Import Peak'!$A$3:EU$99,151,FALSE)-VLOOKUP($A74,'Import Peak Change'!$A$106:EU$202,151,FALSE)),0,(VLOOKUP($A74,'Import Peak'!$A$3:EU$99,151,FALSE)-VLOOKUP($A74,'Import Peak Change'!$A$106:EU$202,151,FALSE)))</f>
        <v>0</v>
      </c>
      <c r="EV74" s="6">
        <f>IF(ISERROR(VLOOKUP($A74,'Import Peak'!$A$3:EV$99,152,FALSE)-VLOOKUP($A74,'Import Peak Change'!$A$106:EV$202,152,FALSE)),0,(VLOOKUP($A74,'Import Peak'!$A$3:EV$99,152,FALSE)-VLOOKUP($A74,'Import Peak Change'!$A$106:EV$202,152,FALSE)))</f>
        <v>0</v>
      </c>
      <c r="EW74" s="6">
        <f>IF(ISERROR(VLOOKUP($A74,'Import Peak'!$A$3:EW$99,153,FALSE)-VLOOKUP($A74,'Import Peak Change'!$A$106:EW$202,153,FALSE)),0,(VLOOKUP($A74,'Import Peak'!$A$3:EW$99,153,FALSE)-VLOOKUP($A74,'Import Peak Change'!$A$106:EW$202,153,FALSE)))</f>
        <v>0</v>
      </c>
      <c r="EX74" s="6">
        <f>IF(ISERROR(VLOOKUP($A74,'Import Peak'!$A$3:EX$99,154,FALSE)-VLOOKUP($A74,'Import Peak Change'!$A$106:EX$202,154,FALSE)),0,(VLOOKUP($A74,'Import Peak'!$A$3:EX$99,154,FALSE)-VLOOKUP($A74,'Import Peak Change'!$A$106:EX$202,154,FALSE)))</f>
        <v>0</v>
      </c>
      <c r="EY74" s="6">
        <f>IF(ISERROR(VLOOKUP($A74,'Import Peak'!$A$3:EY$99,155,FALSE)-VLOOKUP($A74,'Import Peak Change'!$A$106:EY$202,155,FALSE)),0,(VLOOKUP($A74,'Import Peak'!$A$3:EY$99,155,FALSE)-VLOOKUP($A74,'Import Peak Change'!$A$106:EY$202,155,FALSE)))</f>
        <v>0</v>
      </c>
      <c r="EZ74" s="6">
        <f>IF(ISERROR(VLOOKUP($A74,'Import Peak'!$A$3:EZ$99,156,FALSE)-VLOOKUP($A74,'Import Peak Change'!$A$106:EZ$202,156,FALSE)),0,(VLOOKUP($A74,'Import Peak'!$A$3:EZ$99,156,FALSE)-VLOOKUP($A74,'Import Peak Change'!$A$106:EZ$202,156,FALSE)))</f>
        <v>0</v>
      </c>
      <c r="FA74" s="6">
        <f>IF(ISERROR(VLOOKUP($A74,'Import Peak'!$A$3:FA$99,157,FALSE)-VLOOKUP($A74,'Import Peak Change'!$A$106:FA$202,157,FALSE)),0,(VLOOKUP($A74,'Import Peak'!$A$3:FA$99,157,FALSE)-VLOOKUP($A74,'Import Peak Change'!$A$106:FA$202,157,FALSE)))</f>
        <v>0</v>
      </c>
      <c r="FB74" s="6">
        <f>IF(ISERROR(VLOOKUP($A74,'Import Peak'!$A$3:FB$99,158,FALSE)-VLOOKUP($A74,'Import Peak Change'!$A$106:FB$202,158,FALSE)),0,(VLOOKUP($A74,'Import Peak'!$A$3:FB$99,158,FALSE)-VLOOKUP($A74,'Import Peak Change'!$A$106:FB$202,158,FALSE)))</f>
        <v>0</v>
      </c>
      <c r="FC74" s="6">
        <f>IF(ISERROR(VLOOKUP($A74,'Import Peak'!$A$3:FC$99,159,FALSE)-VLOOKUP($A74,'Import Peak Change'!$A$106:FC$202,159,FALSE)),0,(VLOOKUP($A74,'Import Peak'!$A$3:FC$99,159,FALSE)-VLOOKUP($A74,'Import Peak Change'!$A$106:FC$202,159,FALSE)))</f>
        <v>0</v>
      </c>
      <c r="FD74" s="6">
        <f>IF(ISERROR(VLOOKUP($A74,'Import Peak'!$A$3:FD$99,160,FALSE)-VLOOKUP($A74,'Import Peak Change'!$A$106:FD$202,160,FALSE)),0,(VLOOKUP($A74,'Import Peak'!$A$3:FD$99,160,FALSE)-VLOOKUP($A74,'Import Peak Change'!$A$106:FD$202,160,FALSE)))</f>
        <v>0</v>
      </c>
      <c r="FE74" s="6">
        <f>IF(ISERROR(VLOOKUP($A74,'Import Peak'!$A$3:FE$99,161,FALSE)-VLOOKUP($A74,'Import Peak Change'!$A$106:FE$202,161,FALSE)),0,(VLOOKUP($A74,'Import Peak'!$A$3:FE$99,161,FALSE)-VLOOKUP($A74,'Import Peak Change'!$A$106:FE$202,161,FALSE)))</f>
        <v>0</v>
      </c>
      <c r="FF74" s="6">
        <f>IF(ISERROR(VLOOKUP($A74,'Import Peak'!$A$3:FF$99,162,FALSE)-VLOOKUP($A74,'Import Peak Change'!$A$106:FF$202,162,FALSE)),0,(VLOOKUP($A74,'Import Peak'!$A$3:FF$99,162,FALSE)-VLOOKUP($A74,'Import Peak Change'!$A$106:FF$202,162,FALSE)))</f>
        <v>0</v>
      </c>
      <c r="FG74" s="6">
        <f>IF(ISERROR(VLOOKUP($A74,'Import Peak'!$A$3:FG$99,163,FALSE)-VLOOKUP($A74,'Import Peak Change'!$A$106:FG$202,163,FALSE)),0,(VLOOKUP($A74,'Import Peak'!$A$3:FG$99,163,FALSE)-VLOOKUP($A74,'Import Peak Change'!$A$106:FG$202,163,FALSE)))</f>
        <v>0</v>
      </c>
      <c r="FH74" s="6">
        <f>IF(ISERROR(VLOOKUP($A74,'Import Peak'!$A$3:FH$99,164,FALSE)-VLOOKUP($A74,'Import Peak Change'!$A$106:FH$202,164,FALSE)),0,(VLOOKUP($A74,'Import Peak'!$A$3:FH$99,164,FALSE)-VLOOKUP($A74,'Import Peak Change'!$A$106:FH$202,164,FALSE)))</f>
        <v>0</v>
      </c>
      <c r="FI74" s="6">
        <f>IF(ISERROR(VLOOKUP($A74,'Import Peak'!$A$3:FI$99,165,FALSE)-VLOOKUP($A74,'Import Peak Change'!$A$106:FI$202,165,FALSE)),0,(VLOOKUP($A74,'Import Peak'!$A$3:FI$99,165,FALSE)-VLOOKUP($A74,'Import Peak Change'!$A$106:FI$202,165,FALSE)))</f>
        <v>0</v>
      </c>
      <c r="FJ74" s="6">
        <f>IF(ISERROR(VLOOKUP($A74,'Import Peak'!$A$3:FJ$99,166,FALSE)-VLOOKUP($A74,'Import Peak Change'!$A$106:FJ$202,166,FALSE)),0,(VLOOKUP($A74,'Import Peak'!$A$3:FJ$99,166,FALSE)-VLOOKUP($A74,'Import Peak Change'!$A$106:FJ$202,166,FALSE)))</f>
        <v>0</v>
      </c>
      <c r="FK74" s="6">
        <f>IF(ISERROR(VLOOKUP($A74,'Import Peak'!$A$3:FK$99,167,FALSE)-VLOOKUP($A74,'Import Peak Change'!$A$106:FK$202,167,FALSE)),0,(VLOOKUP($A74,'Import Peak'!$A$3:FK$99,167,FALSE)-VLOOKUP($A74,'Import Peak Change'!$A$106:FK$202,167,FALSE)))</f>
        <v>0</v>
      </c>
      <c r="FL74" s="6">
        <f>IF(ISERROR(VLOOKUP($A74,'Import Peak'!$A$3:FL$99,168,FALSE)-VLOOKUP($A74,'Import Peak Change'!$A$106:FL$202,168,FALSE)),0,(VLOOKUP($A74,'Import Peak'!$A$3:FL$99,168,FALSE)-VLOOKUP($A74,'Import Peak Change'!$A$106:FL$202,168,FALSE)))</f>
        <v>0</v>
      </c>
      <c r="FM74" s="6">
        <f>IF(ISERROR(VLOOKUP($A74,'Import Peak'!$A$3:FM$99,169,FALSE)-VLOOKUP($A74,'Import Peak Change'!$A$106:FM$202,169,FALSE)),0,(VLOOKUP($A74,'Import Peak'!$A$3:FM$99,169,FALSE)-VLOOKUP($A74,'Import Peak Change'!$A$106:FM$202,169,FALSE)))</f>
        <v>0</v>
      </c>
      <c r="FN74" s="6">
        <f>IF(ISERROR(VLOOKUP($A74,'Import Peak'!$A$3:FN$99,170,FALSE)-VLOOKUP($A74,'Import Peak Change'!$A$106:FN$202,170,FALSE)),0,(VLOOKUP($A74,'Import Peak'!$A$3:FN$99,170,FALSE)-VLOOKUP($A74,'Import Peak Change'!$A$106:FN$202,170,FALSE)))</f>
        <v>0</v>
      </c>
      <c r="FO74" s="6">
        <f>IF(ISERROR(VLOOKUP($A74,'Import Peak'!$A$3:FO$99,171,FALSE)-VLOOKUP($A74,'Import Peak Change'!$A$106:FO$202,171,FALSE)),0,(VLOOKUP($A74,'Import Peak'!$A$3:FO$99,171,FALSE)-VLOOKUP($A74,'Import Peak Change'!$A$106:FO$202,171,FALSE)))</f>
        <v>0</v>
      </c>
      <c r="FP74" s="6">
        <f>IF(ISERROR(VLOOKUP($A74,'Import Peak'!$A$3:FP$99,172,FALSE)-VLOOKUP($A74,'Import Peak Change'!$A$106:FP$202,172,FALSE)),0,(VLOOKUP($A74,'Import Peak'!$A$3:FP$99,172,FALSE)-VLOOKUP($A74,'Import Peak Change'!$A$106:FP$202,172,FALSE)))</f>
        <v>0</v>
      </c>
      <c r="FQ74" s="6">
        <f>IF(ISERROR(VLOOKUP($A74,'Import Peak'!$A$3:FQ$99,173,FALSE)-VLOOKUP($A74,'Import Peak Change'!$A$106:FQ$202,173,FALSE)),0,(VLOOKUP($A74,'Import Peak'!$A$3:FQ$99,173,FALSE)-VLOOKUP($A74,'Import Peak Change'!$A$106:FQ$202,173,FALSE)))</f>
        <v>0</v>
      </c>
      <c r="FR74" s="6">
        <f>IF(ISERROR(VLOOKUP($A74,'Import Peak'!$A$3:FR$99,174,FALSE)-VLOOKUP($A74,'Import Peak Change'!$A$106:FR$202,174,FALSE)),0,(VLOOKUP($A74,'Import Peak'!$A$3:FR$99,174,FALSE)-VLOOKUP($A74,'Import Peak Change'!$A$106:FR$202,174,FALSE)))</f>
        <v>0</v>
      </c>
      <c r="FS74" s="6">
        <f>IF(ISERROR(VLOOKUP($A74,'Import Peak'!$A$3:FS$99,175,FALSE)-VLOOKUP($A74,'Import Peak Change'!$A$106:FS$202,175,FALSE)),0,(VLOOKUP($A74,'Import Peak'!$A$3:FS$99,175,FALSE)-VLOOKUP($A74,'Import Peak Change'!$A$106:FS$202,175,FALSE)))</f>
        <v>0</v>
      </c>
      <c r="FT74" s="6">
        <f>IF(ISERROR(VLOOKUP($A74,'Import Peak'!$A$3:FT$99,176,FALSE)-VLOOKUP($A74,'Import Peak Change'!$A$106:FT$202,176,FALSE)),0,(VLOOKUP($A74,'Import Peak'!$A$3:FT$99,176,FALSE)-VLOOKUP($A74,'Import Peak Change'!$A$106:FT$202,176,FALSE)))</f>
        <v>0</v>
      </c>
      <c r="FU74" s="6">
        <f>IF(ISERROR(VLOOKUP($A74,'Import Peak'!$A$3:FU$99,177,FALSE)-VLOOKUP($A74,'Import Peak Change'!$A$106:FU$202,177,FALSE)),0,(VLOOKUP($A74,'Import Peak'!$A$3:FU$99,177,FALSE)-VLOOKUP($A74,'Import Peak Change'!$A$106:FU$202,177,FALSE)))</f>
        <v>0</v>
      </c>
      <c r="FV74" s="6">
        <f>IF(ISERROR(VLOOKUP($A74,'Import Peak'!$A$3:FV$99,178,FALSE)-VLOOKUP($A74,'Import Peak Change'!$A$106:FV$202,178,FALSE)),0,(VLOOKUP($A74,'Import Peak'!$A$3:FV$99,178,FALSE)-VLOOKUP($A74,'Import Peak Change'!$A$106:FV$202,178,FALSE)))</f>
        <v>0</v>
      </c>
      <c r="FW74" s="6">
        <f>IF(ISERROR(VLOOKUP($A74,'Import Peak'!$A$3:FW$99,179,FALSE)-VLOOKUP($A74,'Import Peak Change'!$A$106:FW$202,179,FALSE)),0,(VLOOKUP($A74,'Import Peak'!$A$3:FW$99,179,FALSE)-VLOOKUP($A74,'Import Peak Change'!$A$106:FW$202,179,FALSE)))</f>
        <v>0</v>
      </c>
      <c r="FX74" s="6">
        <f>IF(ISERROR(VLOOKUP($A74,'Import Peak'!$A$3:FX$99,180,FALSE)-VLOOKUP($A74,'Import Peak Change'!$A$106:FX$202,180,FALSE)),0,(VLOOKUP($A74,'Import Peak'!$A$3:FX$99,180,FALSE)-VLOOKUP($A74,'Import Peak Change'!$A$106:FX$202,180,FALSE)))</f>
        <v>0</v>
      </c>
      <c r="FY74" s="6">
        <f>IF(ISERROR(VLOOKUP($A74,'Import Peak'!$A$3:FY$99,181,FALSE)-VLOOKUP($A74,'Import Peak Change'!$A$106:FY$202,181,FALSE)),0,(VLOOKUP($A74,'Import Peak'!$A$3:FY$99,181,FALSE)-VLOOKUP($A74,'Import Peak Change'!$A$106:FY$202,181,FALSE)))</f>
        <v>0</v>
      </c>
      <c r="FZ74" s="6">
        <f>IF(ISERROR(VLOOKUP($A74,'Import Peak'!$A$3:FZ$99,182,FALSE)-VLOOKUP($A74,'Import Peak Change'!$A$106:FZ$202,182,FALSE)),0,(VLOOKUP($A74,'Import Peak'!$A$3:FZ$99,182,FALSE)-VLOOKUP($A74,'Import Peak Change'!$A$106:FZ$202,182,FALSE)))</f>
        <v>0</v>
      </c>
      <c r="GA74" s="6">
        <f>IF(ISERROR(VLOOKUP($A74,'Import Peak'!$A$3:GA$99,183,FALSE)-VLOOKUP($A74,'Import Peak Change'!$A$106:GA$202,183,FALSE)),0,(VLOOKUP($A74,'Import Peak'!$A$3:GA$99,183,FALSE)-VLOOKUP($A74,'Import Peak Change'!$A$106:GA$202,183,FALSE)))</f>
        <v>0</v>
      </c>
      <c r="GB74" s="6">
        <f>IF(ISERROR(VLOOKUP($A74,'Import Peak'!$A$3:GB$99,184,FALSE)-VLOOKUP($A74,'Import Peak Change'!$A$106:GB$202,184,FALSE)),0,(VLOOKUP($A74,'Import Peak'!$A$3:GB$99,184,FALSE)-VLOOKUP($A74,'Import Peak Change'!$A$106:GB$202,184,FALSE)))</f>
        <v>0</v>
      </c>
      <c r="GC74" s="6">
        <f>IF(ISERROR(VLOOKUP($A74,'Import Peak'!$A$3:GC$99,185,FALSE)-VLOOKUP($A74,'Import Peak Change'!$A$106:GC$202,185,FALSE)),0,(VLOOKUP($A74,'Import Peak'!$A$3:GC$99,185,FALSE)-VLOOKUP($A74,'Import Peak Change'!$A$106:GC$202,185,FALSE)))</f>
        <v>0</v>
      </c>
      <c r="GD74" s="6">
        <f>IF(ISERROR(VLOOKUP($A74,'Import Peak'!$A$3:GD$99,186,FALSE)-VLOOKUP($A74,'Import Peak Change'!$A$106:GD$202,186,FALSE)),0,(VLOOKUP($A74,'Import Peak'!$A$3:GD$99,186,FALSE)-VLOOKUP($A74,'Import Peak Change'!$A$106:GD$202,186,FALSE)))</f>
        <v>0</v>
      </c>
      <c r="GE74" s="6">
        <f>IF(ISERROR(VLOOKUP($A74,'Import Peak'!$A$3:GE$99,187,FALSE)-VLOOKUP($A74,'Import Peak Change'!$A$106:GE$202,187,FALSE)),0,(VLOOKUP($A74,'Import Peak'!$A$3:GE$99,187,FALSE)-VLOOKUP($A74,'Import Peak Change'!$A$106:GE$202,187,FALSE)))</f>
        <v>0</v>
      </c>
      <c r="GF74" s="6">
        <f>IF(ISERROR(VLOOKUP($A74,'Import Peak'!$A$3:GF$99,188,FALSE)-VLOOKUP($A74,'Import Peak Change'!$A$106:GF$202,188,FALSE)),0,(VLOOKUP($A74,'Import Peak'!$A$3:GF$99,188,FALSE)-VLOOKUP($A74,'Import Peak Change'!$A$106:GF$202,188,FALSE)))</f>
        <v>0</v>
      </c>
      <c r="GG74" s="6">
        <f>IF(ISERROR(VLOOKUP($A74,'Import Peak'!$A$3:GG$99,189,FALSE)-VLOOKUP($A74,'Import Peak Change'!$A$106:GG$202,189,FALSE)),0,(VLOOKUP($A74,'Import Peak'!$A$3:GG$99,189,FALSE)-VLOOKUP($A74,'Import Peak Change'!$A$106:GG$202,189,FALSE)))</f>
        <v>0</v>
      </c>
      <c r="GH74" s="6">
        <f>IF(ISERROR(VLOOKUP($A74,'Import Peak'!$A$3:GH$99,190,FALSE)-VLOOKUP($A74,'Import Peak Change'!$A$106:GH$202,190,FALSE)),0,(VLOOKUP($A74,'Import Peak'!$A$3:GH$99,190,FALSE)-VLOOKUP($A74,'Import Peak Change'!$A$106:GH$202,190,FALSE)))</f>
        <v>0</v>
      </c>
      <c r="GI74" s="6">
        <f>IF(ISERROR(VLOOKUP($A74,'Import Peak'!$A$3:GI$99,191,FALSE)-VLOOKUP($A74,'Import Peak Change'!$A$106:GI$202,191,FALSE)),0,(VLOOKUP($A74,'Import Peak'!$A$3:GI$99,191,FALSE)-VLOOKUP($A74,'Import Peak Change'!$A$106:GI$202,191,FALSE)))</f>
        <v>0</v>
      </c>
      <c r="GJ74" s="6">
        <f>IF(ISERROR(VLOOKUP($A74,'Import Peak'!$A$3:GJ$99,192,FALSE)-VLOOKUP($A74,'Import Peak Change'!$A$106:GJ$202,192,FALSE)),0,(VLOOKUP($A74,'Import Peak'!$A$3:GJ$99,192,FALSE)-VLOOKUP($A74,'Import Peak Change'!$A$106:GJ$202,192,FALSE)))</f>
        <v>0</v>
      </c>
      <c r="GK74" s="6">
        <f>IF(ISERROR(VLOOKUP($A74,'Import Peak'!$A$3:GK$99,193,FALSE)-VLOOKUP($A74,'Import Peak Change'!$A$106:GK$202,193,FALSE)),0,(VLOOKUP($A74,'Import Peak'!$A$3:GK$99,193,FALSE)-VLOOKUP($A74,'Import Peak Change'!$A$106:GK$202,193,FALSE)))</f>
        <v>0</v>
      </c>
      <c r="GL74" s="6">
        <f>IF(ISERROR(VLOOKUP($A74,'Import Peak'!$A$3:GL$99,194,FALSE)-VLOOKUP($A74,'Import Peak Change'!$A$106:GL$202,194,FALSE)),0,(VLOOKUP($A74,'Import Peak'!$A$3:GL$99,194,FALSE)-VLOOKUP($A74,'Import Peak Change'!$A$106:GL$202,194,FALSE)))</f>
        <v>0</v>
      </c>
      <c r="GM74" s="6">
        <f>IF(ISERROR(VLOOKUP($A74,'Import Peak'!$A$3:GM$99,195,FALSE)-VLOOKUP($A74,'Import Peak Change'!$A$106:GM$202,195,FALSE)),0,(VLOOKUP($A74,'Import Peak'!$A$3:GM$99,195,FALSE)-VLOOKUP($A74,'Import Peak Change'!$A$106:GM$202,195,FALSE)))</f>
        <v>0</v>
      </c>
      <c r="GN74" s="6">
        <f>IF(ISERROR(VLOOKUP($A74,'Import Peak'!$A$3:GN$99,196,FALSE)-VLOOKUP($A74,'Import Peak Change'!$A$106:GN$202,196,FALSE)),0,(VLOOKUP($A74,'Import Peak'!$A$3:GN$99,196,FALSE)-VLOOKUP($A74,'Import Peak Change'!$A$106:GN$202,196,FALSE)))</f>
        <v>0</v>
      </c>
      <c r="GO74" s="6">
        <f>IF(ISERROR(VLOOKUP($A74,'Import Peak'!$A$3:GO$99,197,FALSE)-VLOOKUP($A74,'Import Peak Change'!$A$106:GO$202,197,FALSE)),0,(VLOOKUP($A74,'Import Peak'!$A$3:GO$99,197,FALSE)-VLOOKUP($A74,'Import Peak Change'!$A$106:GO$202,197,FALSE)))</f>
        <v>0</v>
      </c>
      <c r="GP74" s="6">
        <f>IF(ISERROR(VLOOKUP($A74,'Import Peak'!$A$3:GP$99,198,FALSE)-VLOOKUP($A74,'Import Peak Change'!$A$106:GP$202,198,FALSE)),0,(VLOOKUP($A74,'Import Peak'!$A$3:GP$99,198,FALSE)-VLOOKUP($A74,'Import Peak Change'!$A$106:GP$202,198,FALSE)))</f>
        <v>0</v>
      </c>
      <c r="GQ74" s="6">
        <f>IF(ISERROR(VLOOKUP($A74,'Import Peak'!$A$3:GQ$99,199,FALSE)-VLOOKUP($A74,'Import Peak Change'!$A$106:GQ$202,199,FALSE)),0,(VLOOKUP($A74,'Import Peak'!$A$3:GQ$99,199,FALSE)-VLOOKUP($A74,'Import Peak Change'!$A$106:GQ$202,199,FALSE)))</f>
        <v>0</v>
      </c>
      <c r="GR74" s="6">
        <f>IF(ISERROR(VLOOKUP($A74,'Import Peak'!$A$3:GR$99,200,FALSE)-VLOOKUP($A74,'Import Peak Change'!$A$106:GR$202,200,FALSE)),0,(VLOOKUP($A74,'Import Peak'!$A$3:GR$99,200,FALSE)-VLOOKUP($A74,'Import Peak Change'!$A$106:GR$202,200,FALSE)))</f>
        <v>0</v>
      </c>
      <c r="GS74" s="6">
        <f>IF(ISERROR(VLOOKUP($A74,'Import Peak'!$A$3:GS$99,201,FALSE)-VLOOKUP($A74,'Import Peak Change'!$A$106:GS$202,201,FALSE)),0,(VLOOKUP($A74,'Import Peak'!$A$3:GS$99,201,FALSE)-VLOOKUP($A74,'Import Peak Change'!$A$106:GS$202,201,FALSE)))</f>
        <v>0</v>
      </c>
      <c r="GT74" s="6">
        <f>IF(ISERROR(VLOOKUP($A74,'Import Peak'!$A$3:GT$99,202,FALSE)-VLOOKUP($A74,'Import Peak Change'!$A$106:GT$202,202,FALSE)),0,(VLOOKUP($A74,'Import Peak'!$A$3:GT$99,202,FALSE)-VLOOKUP($A74,'Import Peak Change'!$A$106:GT$202,202,FALSE)))</f>
        <v>0</v>
      </c>
      <c r="GU74" s="6">
        <f>IF(ISERROR(VLOOKUP($A74,'Import Peak'!$A$3:GU$99,203,FALSE)-VLOOKUP($A74,'Import Peak Change'!$A$106:GU$202,203,FALSE)),0,(VLOOKUP($A74,'Import Peak'!$A$3:GU$99,203,FALSE)-VLOOKUP($A74,'Import Peak Change'!$A$106:GU$202,203,FALSE)))</f>
        <v>0</v>
      </c>
      <c r="GV74" s="6">
        <f>IF(ISERROR(VLOOKUP($A74,'Import Peak'!$A$3:GV$99,204,FALSE)-VLOOKUP($A74,'Import Peak Change'!$A$106:GV$202,204,FALSE)),0,(VLOOKUP($A74,'Import Peak'!$A$3:GV$99,204,FALSE)-VLOOKUP($A74,'Import Peak Change'!$A$106:GV$202,204,FALSE)))</f>
        <v>0</v>
      </c>
      <c r="GW74" s="6">
        <f>IF(ISERROR(VLOOKUP($A74,'Import Peak'!$A$3:GW$99,205,FALSE)-VLOOKUP($A74,'Import Peak Change'!$A$106:GW$202,205,FALSE)),0,(VLOOKUP($A74,'Import Peak'!$A$3:GW$99,205,FALSE)-VLOOKUP($A74,'Import Peak Change'!$A$106:GW$202,205,FALSE)))</f>
        <v>0</v>
      </c>
      <c r="GX74" s="6">
        <f>IF(ISERROR(VLOOKUP($A74,'Import Peak'!$A$3:GX$99,206,FALSE)-VLOOKUP($A74,'Import Peak Change'!$A$106:GX$202,206,FALSE)),0,(VLOOKUP($A74,'Import Peak'!$A$3:GX$99,206,FALSE)-VLOOKUP($A74,'Import Peak Change'!$A$106:GX$202,206,FALSE)))</f>
        <v>0</v>
      </c>
      <c r="GY74" s="6">
        <f>IF(ISERROR(VLOOKUP($A74,'Import Peak'!$A$3:GY$99,207,FALSE)-VLOOKUP($A74,'Import Peak Change'!$A$106:GY$202,207,FALSE)),0,(VLOOKUP($A74,'Import Peak'!$A$3:GY$99,207,FALSE)-VLOOKUP($A74,'Import Peak Change'!$A$106:GY$202,207,FALSE)))</f>
        <v>0</v>
      </c>
      <c r="GZ74" s="6">
        <f>IF(ISERROR(VLOOKUP($A74,'Import Peak'!$A$3:GZ$99,208,FALSE)-VLOOKUP($A74,'Import Peak Change'!$A$106:GZ$202,208,FALSE)),0,(VLOOKUP($A74,'Import Peak'!$A$3:GZ$99,208,FALSE)-VLOOKUP($A74,'Import Peak Change'!$A$106:GZ$202,208,FALSE)))</f>
        <v>0</v>
      </c>
      <c r="HA74" s="6">
        <f>IF(ISERROR(VLOOKUP($A74,'Import Peak'!$A$3:HA$99,209,FALSE)-VLOOKUP($A74,'Import Peak Change'!$A$106:HA$202,209,FALSE)),0,(VLOOKUP($A74,'Import Peak'!$A$3:HA$99,209,FALSE)-VLOOKUP($A74,'Import Peak Change'!$A$106:HA$202,209,FALSE)))</f>
        <v>0</v>
      </c>
      <c r="HB74" s="6">
        <f>IF(ISERROR(VLOOKUP($A74,'Import Peak'!$A$3:HB$99,210,FALSE)-VLOOKUP($A74,'Import Peak Change'!$A$106:HB$202,210,FALSE)),0,(VLOOKUP($A74,'Import Peak'!$A$3:HB$99,210,FALSE)-VLOOKUP($A74,'Import Peak Change'!$A$106:HB$202,210,FALSE)))</f>
        <v>0</v>
      </c>
      <c r="HC74" s="6">
        <f>IF(ISERROR(VLOOKUP($A74,'Import Peak'!$A$3:HC$99,211,FALSE)-VLOOKUP($A74,'Import Peak Change'!$A$106:HC$202,211,FALSE)),0,(VLOOKUP($A74,'Import Peak'!$A$3:HC$99,211,FALSE)-VLOOKUP($A74,'Import Peak Change'!$A$106:HC$202,211,FALSE)))</f>
        <v>0</v>
      </c>
      <c r="HD74" s="6">
        <f>IF(ISERROR(VLOOKUP($A74,'Import Peak'!$A$3:HD$99,212,FALSE)-VLOOKUP($A74,'Import Peak Change'!$A$106:HD$202,212,FALSE)),0,(VLOOKUP($A74,'Import Peak'!$A$3:HD$99,212,FALSE)-VLOOKUP($A74,'Import Peak Change'!$A$106:HD$202,212,FALSE)))</f>
        <v>0</v>
      </c>
      <c r="HE74" s="6">
        <f>IF(ISERROR(VLOOKUP($A74,'Import Peak'!$A$3:HE$99,213,FALSE)-VLOOKUP($A74,'Import Peak Change'!$A$106:HE$202,213,FALSE)),0,(VLOOKUP($A74,'Import Peak'!$A$3:HE$99,213,FALSE)-VLOOKUP($A74,'Import Peak Change'!$A$106:HE$202,213,FALSE)))</f>
        <v>0</v>
      </c>
      <c r="HF74" s="6">
        <f>IF(ISERROR(VLOOKUP($A74,'Import Peak'!$A$3:HF$99,214,FALSE)-VLOOKUP($A74,'Import Peak Change'!$A$106:HF$202,214,FALSE)),0,(VLOOKUP($A74,'Import Peak'!$A$3:HF$99,214,FALSE)-VLOOKUP($A74,'Import Peak Change'!$A$106:HF$202,214,FALSE)))</f>
        <v>0</v>
      </c>
      <c r="HG74" s="6">
        <f>IF(ISERROR(VLOOKUP($A74,'Import Peak'!$A$3:HG$99,215,FALSE)-VLOOKUP($A74,'Import Peak Change'!$A$106:HG$202,215,FALSE)),0,(VLOOKUP($A74,'Import Peak'!$A$3:HG$99,215,FALSE)-VLOOKUP($A74,'Import Peak Change'!$A$106:HG$202,215,FALSE)))</f>
        <v>0</v>
      </c>
      <c r="HH74" s="6">
        <f>IF(ISERROR(VLOOKUP($A74,'Import Peak'!$A$3:HH$99,216,FALSE)-VLOOKUP($A74,'Import Peak Change'!$A$106:HH$202,216,FALSE)),0,(VLOOKUP($A74,'Import Peak'!$A$3:HH$99,216,FALSE)-VLOOKUP($A74,'Import Peak Change'!$A$106:HH$202,216,FALSE)))</f>
        <v>0</v>
      </c>
      <c r="HI74" s="6">
        <f>IF(ISERROR(VLOOKUP($A74,'Import Peak'!$A$3:HI$99,217,FALSE)-VLOOKUP($A74,'Import Peak Change'!$A$106:HI$202,217,FALSE)),0,(VLOOKUP($A74,'Import Peak'!$A$3:HI$99,217,FALSE)-VLOOKUP($A74,'Import Peak Change'!$A$106:HI$202,217,FALSE)))</f>
        <v>0</v>
      </c>
      <c r="HJ74" s="6">
        <f>IF(ISERROR(VLOOKUP($A74,'Import Peak'!$A$3:HJ$99,218,FALSE)-VLOOKUP($A74,'Import Peak Change'!$A$106:HJ$202,218,FALSE)),0,(VLOOKUP($A74,'Import Peak'!$A$3:HJ$99,218,FALSE)-VLOOKUP($A74,'Import Peak Change'!$A$106:HJ$202,218,FALSE)))</f>
        <v>0</v>
      </c>
      <c r="HK74" s="6">
        <f>IF(ISERROR(VLOOKUP($A74,'Import Peak'!$A$3:HK$99,219,FALSE)-VLOOKUP($A74,'Import Peak Change'!$A$106:HK$202,219,FALSE)),0,(VLOOKUP($A74,'Import Peak'!$A$3:HK$99,219,FALSE)-VLOOKUP($A74,'Import Peak Change'!$A$106:HK$202,219,FALSE)))</f>
        <v>0</v>
      </c>
      <c r="HL74" s="6">
        <f>IF(ISERROR(VLOOKUP($A74,'Import Peak'!$A$3:HL$99,220,FALSE)-VLOOKUP($A74,'Import Peak Change'!$A$106:HL$202,220,FALSE)),0,(VLOOKUP($A74,'Import Peak'!$A$3:HL$99,220,FALSE)-VLOOKUP($A74,'Import Peak Change'!$A$106:HL$202,220,FALSE)))</f>
        <v>0</v>
      </c>
      <c r="HM74" s="6">
        <f>IF(ISERROR(VLOOKUP($A74,'Import Peak'!$A$3:HM$99,221,FALSE)-VLOOKUP($A74,'Import Peak Change'!$A$106:HM$202,221,FALSE)),0,(VLOOKUP($A74,'Import Peak'!$A$3:HM$99,221,FALSE)-VLOOKUP($A74,'Import Peak Change'!$A$106:HM$202,221,FALSE)))</f>
        <v>0</v>
      </c>
      <c r="HN74" s="6">
        <f>IF(ISERROR(VLOOKUP($A74,'Import Peak'!$A$3:HN$99,222,FALSE)-VLOOKUP($A74,'Import Peak Change'!$A$106:HN$202,222,FALSE)),0,(VLOOKUP($A74,'Import Peak'!$A$3:HN$99,222,FALSE)-VLOOKUP($A74,'Import Peak Change'!$A$106:HN$202,222,FALSE)))</f>
        <v>0</v>
      </c>
      <c r="HO74" s="6">
        <f>IF(ISERROR(VLOOKUP($A74,'Import Peak'!$A$3:HO$99,223,FALSE)-VLOOKUP($A74,'Import Peak Change'!$A$106:HO$202,223,FALSE)),0,(VLOOKUP($A74,'Import Peak'!$A$3:HO$99,223,FALSE)-VLOOKUP($A74,'Import Peak Change'!$A$106:HO$202,223,FALSE)))</f>
        <v>0</v>
      </c>
      <c r="HP74" s="6">
        <f>IF(ISERROR(VLOOKUP($A74,'Import Peak'!$A$3:HP$99,224,FALSE)-VLOOKUP($A74,'Import Peak Change'!$A$106:HP$202,224,FALSE)),0,(VLOOKUP($A74,'Import Peak'!$A$3:HP$99,224,FALSE)-VLOOKUP($A74,'Import Peak Change'!$A$106:HP$202,224,FALSE)))</f>
        <v>0</v>
      </c>
      <c r="HQ74" s="6">
        <f>IF(ISERROR(VLOOKUP($A74,'Import Peak'!$A$3:HQ$99,225,FALSE)-VLOOKUP($A74,'Import Peak Change'!$A$106:HQ$202,225,FALSE)),0,(VLOOKUP($A74,'Import Peak'!$A$3:HQ$99,225,FALSE)-VLOOKUP($A74,'Import Peak Change'!$A$106:HQ$202,225,FALSE)))</f>
        <v>0</v>
      </c>
      <c r="HR74" s="6">
        <f>IF(ISERROR(VLOOKUP($A74,'Import Peak'!$A$3:HR$99,226,FALSE)-VLOOKUP($A74,'Import Peak Change'!$A$106:HR$202,226,FALSE)),0,(VLOOKUP($A74,'Import Peak'!$A$3:HR$99,226,FALSE)-VLOOKUP($A74,'Import Peak Change'!$A$106:HR$202,226,FALSE)))</f>
        <v>0</v>
      </c>
      <c r="HS74" s="6">
        <f>IF(ISERROR(VLOOKUP($A74,'Import Peak'!$A$3:HS$99,227,FALSE)-VLOOKUP($A74,'Import Peak Change'!$A$106:HS$202,227,FALSE)),0,(VLOOKUP($A74,'Import Peak'!$A$3:HS$99,227,FALSE)-VLOOKUP($A74,'Import Peak Change'!$A$106:HS$202,227,FALSE)))</f>
        <v>0</v>
      </c>
      <c r="HT74" s="6">
        <f>IF(ISERROR(VLOOKUP($A74,'Import Peak'!$A$3:HT$99,228,FALSE)-VLOOKUP($A74,'Import Peak Change'!$A$106:HT$202,228,FALSE)),0,(VLOOKUP($A74,'Import Peak'!$A$3:HT$99,228,FALSE)-VLOOKUP($A74,'Import Peak Change'!$A$106:HT$202,228,FALSE)))</f>
        <v>0</v>
      </c>
      <c r="HU74" s="6">
        <f>IF(ISERROR(VLOOKUP($A74,'Import Peak'!$A$3:HU$99,229,FALSE)-VLOOKUP($A74,'Import Peak Change'!$A$106:HU$202,229,FALSE)),0,(VLOOKUP($A74,'Import Peak'!$A$3:HU$99,229,FALSE)-VLOOKUP($A74,'Import Peak Change'!$A$106:HU$202,229,FALSE)))</f>
        <v>0</v>
      </c>
      <c r="HV74" s="6">
        <f>IF(ISERROR(VLOOKUP($A74,'Import Peak'!$A$3:HV$99,230,FALSE)-VLOOKUP($A74,'Import Peak Change'!$A$106:HV$202,230,FALSE)),0,(VLOOKUP($A74,'Import Peak'!$A$3:HV$99,230,FALSE)-VLOOKUP($A74,'Import Peak Change'!$A$106:HV$202,230,FALSE)))</f>
        <v>0</v>
      </c>
      <c r="HW74" s="6">
        <f>IF(ISERROR(VLOOKUP($A74,'Import Peak'!$A$3:HW$99,231,FALSE)-VLOOKUP($A74,'Import Peak Change'!$A$106:HW$202,231,FALSE)),0,(VLOOKUP($A74,'Import Peak'!$A$3:HW$99,231,FALSE)-VLOOKUP($A74,'Import Peak Change'!$A$106:HW$202,231,FALSE)))</f>
        <v>0</v>
      </c>
      <c r="HX74" s="6">
        <f>IF(ISERROR(VLOOKUP($A74,'Import Peak'!$A$3:HX$99,232,FALSE)-VLOOKUP($A74,'Import Peak Change'!$A$106:HX$202,232,FALSE)),0,(VLOOKUP($A74,'Import Peak'!$A$3:HX$99,232,FALSE)-VLOOKUP($A74,'Import Peak Change'!$A$106:HX$202,232,FALSE)))</f>
        <v>0</v>
      </c>
      <c r="HY74" s="6">
        <f>IF(ISERROR(VLOOKUP($A74,'Import Peak'!$A$3:HY$99,233,FALSE)-VLOOKUP($A74,'Import Peak Change'!$A$106:HY$202,233,FALSE)),0,(VLOOKUP($A74,'Import Peak'!$A$3:HY$99,233,FALSE)-VLOOKUP($A74,'Import Peak Change'!$A$106:HY$202,233,FALSE)))</f>
        <v>0</v>
      </c>
      <c r="HZ74" s="6">
        <f>IF(ISERROR(VLOOKUP($A74,'Import Peak'!$A$3:HZ$99,234,FALSE)-VLOOKUP($A74,'Import Peak Change'!$A$106:HZ$202,234,FALSE)),0,(VLOOKUP($A74,'Import Peak'!$A$3:HZ$99,234,FALSE)-VLOOKUP($A74,'Import Peak Change'!$A$106:HZ$202,234,FALSE)))</f>
        <v>0</v>
      </c>
      <c r="IA74" s="6">
        <f>IF(ISERROR(VLOOKUP($A74,'Import Peak'!$A$3:IA$99,235,FALSE)-VLOOKUP($A74,'Import Peak Change'!$A$106:IA$202,235,FALSE)),0,(VLOOKUP($A74,'Import Peak'!$A$3:IA$99,235,FALSE)-VLOOKUP($A74,'Import Peak Change'!$A$106:IA$202,235,FALSE)))</f>
        <v>0</v>
      </c>
      <c r="IB74" s="6">
        <f>IF(ISERROR(VLOOKUP($A74,'Import Peak'!$A$3:IB$99,236,FALSE)-VLOOKUP($A74,'Import Peak Change'!$A$106:IB$202,236,FALSE)),0,(VLOOKUP($A74,'Import Peak'!$A$3:IB$99,236,FALSE)-VLOOKUP($A74,'Import Peak Change'!$A$106:IB$202,236,FALSE)))</f>
        <v>0</v>
      </c>
      <c r="IC74" s="6">
        <f>IF(ISERROR(VLOOKUP($A74,'Import Peak'!$A$3:IC$99,237,FALSE)-VLOOKUP($A74,'Import Peak Change'!$A$106:IC$202,237,FALSE)),0,(VLOOKUP($A74,'Import Peak'!$A$3:IC$99,237,FALSE)-VLOOKUP($A74,'Import Peak Change'!$A$106:IC$202,237,FALSE)))</f>
        <v>0</v>
      </c>
      <c r="ID74" s="6">
        <f>IF(ISERROR(VLOOKUP($A74,'Import Peak'!$A$3:ID$99,238,FALSE)-VLOOKUP($A74,'Import Peak Change'!$A$106:ID$202,238,FALSE)),0,(VLOOKUP($A74,'Import Peak'!$A$3:ID$99,238,FALSE)-VLOOKUP($A74,'Import Peak Change'!$A$106:ID$202,238,FALSE)))</f>
        <v>0</v>
      </c>
      <c r="IE74" s="6">
        <f>IF(ISERROR(VLOOKUP($A74,'Import Peak'!$A$3:IE$99,239,FALSE)-VLOOKUP($A74,'Import Peak Change'!$A$106:IE$202,239,FALSE)),0,(VLOOKUP($A74,'Import Peak'!$A$3:IE$99,239,FALSE)-VLOOKUP($A74,'Import Peak Change'!$A$106:IE$202,239,FALSE)))</f>
        <v>0</v>
      </c>
    </row>
    <row r="75" spans="1:239">
      <c r="A75" s="168" t="str">
        <f>IF('Import Peak'!A72=0,"",'Import Peak'!A72)</f>
        <v/>
      </c>
      <c r="B75" s="6"/>
      <c r="C75" s="6"/>
      <c r="D75" s="6"/>
      <c r="E75" s="6"/>
      <c r="F75" s="6"/>
      <c r="G75" s="6">
        <f>IF(ISERROR(VLOOKUP($A75,'Import Peak'!$A$3:G$99,7,FALSE)-VLOOKUP($A75,'Import Peak Change'!$A$106:G$202,7,FALSE)),0,(VLOOKUP($A75,'Import Peak'!$A$3:G$99,7,FALSE)-VLOOKUP($A75,'Import Peak Change'!$A$106:G$202,7,FALSE)))</f>
        <v>0</v>
      </c>
      <c r="H75" s="6">
        <f>IF(ISERROR(VLOOKUP($A75,'Import Peak'!$A$3:H$99,8,FALSE)-VLOOKUP($A75,'Import Peak Change'!$A$106:H$202,8,FALSE)),0,(VLOOKUP($A75,'Import Peak'!$A$3:H$99,8,FALSE)-VLOOKUP($A75,'Import Peak Change'!$A$106:H$202,8,FALSE)))</f>
        <v>0</v>
      </c>
      <c r="I75" s="6">
        <f>IF(ISERROR(VLOOKUP($A75,'Import Peak'!$A$3:I$99,9,FALSE)-VLOOKUP($A75,'Import Peak Change'!$A$106:I$202,9,FALSE)),0,(VLOOKUP($A75,'Import Peak'!$A$3:I$99,9,FALSE)-VLOOKUP($A75,'Import Peak Change'!$A$106:I$202,9,FALSE)))</f>
        <v>0</v>
      </c>
      <c r="J75" s="6">
        <f>IF(ISERROR(VLOOKUP($A75,'Import Peak'!$A$3:J$99,10,FALSE)-VLOOKUP($A75,'Import Peak Change'!$A$106:J$202,10,FALSE)),0,(VLOOKUP($A75,'Import Peak'!$A$3:J$99,10,FALSE)-VLOOKUP($A75,'Import Peak Change'!$A$106:J$202,10,FALSE)))</f>
        <v>0</v>
      </c>
      <c r="K75" s="6">
        <f>IF(ISERROR(VLOOKUP($A75,'Import Peak'!$A$3:K$99,11,FALSE)-VLOOKUP($A75,'Import Peak Change'!$A$106:K$202,11,FALSE)),0,(VLOOKUP($A75,'Import Peak'!$A$3:K$99,11,FALSE)-VLOOKUP($A75,'Import Peak Change'!$A$106:K$202,11,FALSE)))</f>
        <v>0</v>
      </c>
      <c r="L75" s="6">
        <f>IF(ISERROR(VLOOKUP($A75,'Import Peak'!$A$3:L$99,12,FALSE)-VLOOKUP($A75,'Import Peak Change'!$A$106:L$202,12,FALSE)),0,(VLOOKUP($A75,'Import Peak'!$A$3:L$99,12,FALSE)-VLOOKUP($A75,'Import Peak Change'!$A$106:L$202,12,FALSE)))</f>
        <v>0</v>
      </c>
      <c r="M75" s="6">
        <f>IF(ISERROR(VLOOKUP($A75,'Import Peak'!$A$3:M$99,13,FALSE)-VLOOKUP($A75,'Import Peak Change'!$A$106:M$202,13,FALSE)),0,(VLOOKUP($A75,'Import Peak'!$A$3:M$99,13,FALSE)-VLOOKUP($A75,'Import Peak Change'!$A$106:M$202,13,FALSE)))</f>
        <v>0</v>
      </c>
      <c r="N75" s="6">
        <f>IF(ISERROR(VLOOKUP($A75,'Import Peak'!$A$3:N$99,14,FALSE)-VLOOKUP($A75,'Import Peak Change'!$A$106:N$202,14,FALSE)),0,(VLOOKUP($A75,'Import Peak'!$A$3:N$99,14,FALSE)-VLOOKUP($A75,'Import Peak Change'!$A$106:N$202,14,FALSE)))</f>
        <v>0</v>
      </c>
      <c r="O75" s="6">
        <f>IF(ISERROR(VLOOKUP($A75,'Import Peak'!$A$3:O$99,15,FALSE)-VLOOKUP($A75,'Import Peak Change'!$A$106:O$202,15,FALSE)),0,(VLOOKUP($A75,'Import Peak'!$A$3:O$99,15,FALSE)-VLOOKUP($A75,'Import Peak Change'!$A$106:O$202,15,FALSE)))</f>
        <v>0</v>
      </c>
      <c r="P75" s="6">
        <f>IF(ISERROR(VLOOKUP($A75,'Import Peak'!$A$3:P$99,16,FALSE)-VLOOKUP($A75,'Import Peak Change'!$A$106:P$202,16,FALSE)),0,(VLOOKUP($A75,'Import Peak'!$A$3:P$99,16,FALSE)-VLOOKUP($A75,'Import Peak Change'!$A$106:P$202,16,FALSE)))</f>
        <v>0</v>
      </c>
      <c r="Q75" s="6">
        <f>IF(ISERROR(VLOOKUP($A75,'Import Peak'!$A$3:Q$99,17,FALSE)-VLOOKUP($A75,'Import Peak Change'!$A$106:Q$202,17,FALSE)),0,(VLOOKUP($A75,'Import Peak'!$A$3:Q$99,17,FALSE)-VLOOKUP($A75,'Import Peak Change'!$A$106:Q$202,17,FALSE)))</f>
        <v>0</v>
      </c>
      <c r="R75" s="6">
        <f>IF(ISERROR(VLOOKUP($A75,'Import Peak'!$A$3:R$99,18,FALSE)-VLOOKUP($A75,'Import Peak Change'!$A$106:R$202,18,FALSE)),0,(VLOOKUP($A75,'Import Peak'!$A$3:R$99,18,FALSE)-VLOOKUP($A75,'Import Peak Change'!$A$106:R$202,18,FALSE)))</f>
        <v>0</v>
      </c>
      <c r="S75" s="6">
        <f>IF(ISERROR(VLOOKUP($A75,'Import Peak'!$A$3:S$99,19,FALSE)-VLOOKUP($A75,'Import Peak Change'!$A$106:S$202,19,FALSE)),0,(VLOOKUP($A75,'Import Peak'!$A$3:S$99,19,FALSE)-VLOOKUP($A75,'Import Peak Change'!$A$106:S$202,19,FALSE)))</f>
        <v>0</v>
      </c>
      <c r="T75" s="6">
        <f>IF(ISERROR(VLOOKUP($A75,'Import Peak'!$A$3:T$99,20,FALSE)-VLOOKUP($A75,'Import Peak Change'!$A$106:T$202,20,FALSE)),0,(VLOOKUP($A75,'Import Peak'!$A$3:T$99,20,FALSE)-VLOOKUP($A75,'Import Peak Change'!$A$106:T$202,20,FALSE)))</f>
        <v>0</v>
      </c>
      <c r="U75" s="6">
        <f>IF(ISERROR(VLOOKUP($A75,'Import Peak'!$A$3:U$99,21,FALSE)-VLOOKUP($A75,'Import Peak Change'!$A$106:U$202,21,FALSE)),0,(VLOOKUP($A75,'Import Peak'!$A$3:U$99,21,FALSE)-VLOOKUP($A75,'Import Peak Change'!$A$106:U$202,21,FALSE)))</f>
        <v>0</v>
      </c>
      <c r="V75" s="6">
        <f>IF(ISERROR(VLOOKUP($A75,'Import Peak'!$A$3:V$99,22,FALSE)-VLOOKUP($A75,'Import Peak Change'!$A$106:V$202,22,FALSE)),0,(VLOOKUP($A75,'Import Peak'!$A$3:V$99,22,FALSE)-VLOOKUP($A75,'Import Peak Change'!$A$106:V$202,22,FALSE)))</f>
        <v>0</v>
      </c>
      <c r="W75" s="6">
        <f>IF(ISERROR(VLOOKUP($A75,'Import Peak'!$A$3:W$99,23,FALSE)-VLOOKUP($A75,'Import Peak Change'!$A$106:W$202,23,FALSE)),0,(VLOOKUP($A75,'Import Peak'!$A$3:W$99,23,FALSE)-VLOOKUP($A75,'Import Peak Change'!$A$106:W$202,23,FALSE)))</f>
        <v>0</v>
      </c>
      <c r="X75" s="6">
        <f>IF(ISERROR(VLOOKUP($A75,'Import Peak'!$A$3:X$99,24,FALSE)-VLOOKUP($A75,'Import Peak Change'!$A$106:X$202,24,FALSE)),0,(VLOOKUP($A75,'Import Peak'!$A$3:X$99,24,FALSE)-VLOOKUP($A75,'Import Peak Change'!$A$106:X$202,24,FALSE)))</f>
        <v>0</v>
      </c>
      <c r="Y75" s="6">
        <f>IF(ISERROR(VLOOKUP($A75,'Import Peak'!$A$3:Y$99,25,FALSE)-VLOOKUP($A75,'Import Peak Change'!$A$106:Y$202,25,FALSE)),0,(VLOOKUP($A75,'Import Peak'!$A$3:Y$99,25,FALSE)-VLOOKUP($A75,'Import Peak Change'!$A$106:Y$202,25,FALSE)))</f>
        <v>0</v>
      </c>
      <c r="Z75" s="6">
        <f>IF(ISERROR(VLOOKUP($A75,'Import Peak'!$A$3:Z$99,26,FALSE)-VLOOKUP($A75,'Import Peak Change'!$A$106:Z$202,26,FALSE)),0,(VLOOKUP($A75,'Import Peak'!$A$3:Z$99,26,FALSE)-VLOOKUP($A75,'Import Peak Change'!$A$106:Z$202,26,FALSE)))</f>
        <v>0</v>
      </c>
      <c r="AA75" s="6">
        <f>IF(ISERROR(VLOOKUP($A75,'Import Peak'!$A$3:AA$99,27,FALSE)-VLOOKUP($A75,'Import Peak Change'!$A$106:AA$202,27,FALSE)),0,(VLOOKUP($A75,'Import Peak'!$A$3:AA$99,27,FALSE)-VLOOKUP($A75,'Import Peak Change'!$A$106:AA$202,27,FALSE)))</f>
        <v>0</v>
      </c>
      <c r="AB75" s="6">
        <f>IF(ISERROR(VLOOKUP($A75,'Import Peak'!$A$3:AB$99,28,FALSE)-VLOOKUP($A75,'Import Peak Change'!$A$106:AB$202,28,FALSE)),0,(VLOOKUP($A75,'Import Peak'!$A$3:AB$99,28,FALSE)-VLOOKUP($A75,'Import Peak Change'!$A$106:AB$202,28,FALSE)))</f>
        <v>0</v>
      </c>
      <c r="AC75" s="6">
        <f>IF(ISERROR(VLOOKUP($A75,'Import Peak'!$A$3:AC$99,29,FALSE)-VLOOKUP($A75,'Import Peak Change'!$A$106:AC$202,29,FALSE)),0,(VLOOKUP($A75,'Import Peak'!$A$3:AC$99,29,FALSE)-VLOOKUP($A75,'Import Peak Change'!$A$106:AC$202,29,FALSE)))</f>
        <v>0</v>
      </c>
      <c r="AD75" s="6">
        <f>IF(ISERROR(VLOOKUP($A75,'Import Peak'!$A$3:AD$99,30,FALSE)-VLOOKUP($A75,'Import Peak Change'!$A$106:AD$202,30,FALSE)),0,(VLOOKUP($A75,'Import Peak'!$A$3:AD$99,30,FALSE)-VLOOKUP($A75,'Import Peak Change'!$A$106:AD$202,30,FALSE)))</f>
        <v>0</v>
      </c>
      <c r="AE75" s="6">
        <f>IF(ISERROR(VLOOKUP($A75,'Import Peak'!$A$3:AE$99,31,FALSE)-VLOOKUP($A75,'Import Peak Change'!$A$106:AE$202,31,FALSE)),0,(VLOOKUP($A75,'Import Peak'!$A$3:AE$99,31,FALSE)-VLOOKUP($A75,'Import Peak Change'!$A$106:AE$202,31,FALSE)))</f>
        <v>0</v>
      </c>
      <c r="AF75" s="6">
        <f>IF(ISERROR(VLOOKUP($A75,'Import Peak'!$A$3:AF$99,32,FALSE)-VLOOKUP($A75,'Import Peak Change'!$A$106:AF$202,32,FALSE)),0,(VLOOKUP($A75,'Import Peak'!$A$3:AF$99,32,FALSE)-VLOOKUP($A75,'Import Peak Change'!$A$106:AF$202,32,FALSE)))</f>
        <v>0</v>
      </c>
      <c r="AG75" s="6">
        <f>IF(ISERROR(VLOOKUP($A75,'Import Peak'!$A$3:AG$99,33,FALSE)-VLOOKUP($A75,'Import Peak Change'!$A$106:AG$202,33,FALSE)),0,(VLOOKUP($A75,'Import Peak'!$A$3:AG$99,33,FALSE)-VLOOKUP($A75,'Import Peak Change'!$A$106:AG$202,33,FALSE)))</f>
        <v>0</v>
      </c>
      <c r="AH75" s="6">
        <f>IF(ISERROR(VLOOKUP($A75,'Import Peak'!$A$3:AH$99,34,FALSE)-VLOOKUP($A75,'Import Peak Change'!$A$106:AH$202,34,FALSE)),0,(VLOOKUP($A75,'Import Peak'!$A$3:AH$99,34,FALSE)-VLOOKUP($A75,'Import Peak Change'!$A$106:AH$202,34,FALSE)))</f>
        <v>0</v>
      </c>
      <c r="AI75" s="6">
        <f>IF(ISERROR(VLOOKUP($A75,'Import Peak'!$A$3:AI$99,35,FALSE)-VLOOKUP($A75,'Import Peak Change'!$A$106:AI$202,35,FALSE)),0,(VLOOKUP($A75,'Import Peak'!$A$3:AI$99,35,FALSE)-VLOOKUP($A75,'Import Peak Change'!$A$106:AI$202,35,FALSE)))</f>
        <v>0</v>
      </c>
      <c r="AJ75" s="6">
        <f>IF(ISERROR(VLOOKUP($A75,'Import Peak'!$A$3:AJ$99,36,FALSE)-VLOOKUP($A75,'Import Peak Change'!$A$106:AJ$202,36,FALSE)),0,(VLOOKUP($A75,'Import Peak'!$A$3:AJ$99,36,FALSE)-VLOOKUP($A75,'Import Peak Change'!$A$106:AJ$202,36,FALSE)))</f>
        <v>0</v>
      </c>
      <c r="AK75" s="6">
        <f>IF(ISERROR(VLOOKUP($A75,'Import Peak'!$A$3:AK$99,37,FALSE)-VLOOKUP($A75,'Import Peak Change'!$A$106:AK$202,37,FALSE)),0,(VLOOKUP($A75,'Import Peak'!$A$3:AK$99,37,FALSE)-VLOOKUP($A75,'Import Peak Change'!$A$106:AK$202,37,FALSE)))</f>
        <v>0</v>
      </c>
      <c r="AL75" s="6">
        <f>IF(ISERROR(VLOOKUP($A75,'Import Peak'!$A$3:AL$99,38,FALSE)-VLOOKUP($A75,'Import Peak Change'!$A$106:AL$202,38,FALSE)),0,(VLOOKUP($A75,'Import Peak'!$A$3:AL$99,38,FALSE)-VLOOKUP($A75,'Import Peak Change'!$A$106:AL$202,38,FALSE)))</f>
        <v>0</v>
      </c>
      <c r="AM75" s="6">
        <f>IF(ISERROR(VLOOKUP($A75,'Import Peak'!$A$3:AM$99,39,FALSE)-VLOOKUP($A75,'Import Peak Change'!$A$106:AM$202,39,FALSE)),0,(VLOOKUP($A75,'Import Peak'!$A$3:AM$99,39,FALSE)-VLOOKUP($A75,'Import Peak Change'!$A$106:AM$202,39,FALSE)))</f>
        <v>0</v>
      </c>
      <c r="AN75" s="6">
        <f>IF(ISERROR(VLOOKUP($A75,'Import Peak'!$A$3:AN$99,40,FALSE)-VLOOKUP($A75,'Import Peak Change'!$A$106:AN$202,40,FALSE)),0,(VLOOKUP($A75,'Import Peak'!$A$3:AN$99,40,FALSE)-VLOOKUP($A75,'Import Peak Change'!$A$106:AN$202,40,FALSE)))</f>
        <v>0</v>
      </c>
      <c r="AO75" s="6">
        <f>IF(ISERROR(VLOOKUP($A75,'Import Peak'!$A$3:AO$99,41,FALSE)-VLOOKUP($A75,'Import Peak Change'!$A$106:AO$202,41,FALSE)),0,(VLOOKUP($A75,'Import Peak'!$A$3:AO$99,41,FALSE)-VLOOKUP($A75,'Import Peak Change'!$A$106:AO$202,41,FALSE)))</f>
        <v>0</v>
      </c>
      <c r="AP75" s="6">
        <f>IF(ISERROR(VLOOKUP($A75,'Import Peak'!$A$3:AP$99,42,FALSE)-VLOOKUP($A75,'Import Peak Change'!$A$106:AP$202,42,FALSE)),0,(VLOOKUP($A75,'Import Peak'!$A$3:AP$99,42,FALSE)-VLOOKUP($A75,'Import Peak Change'!$A$106:AP$202,42,FALSE)))</f>
        <v>0</v>
      </c>
      <c r="AQ75" s="6">
        <f>IF(ISERROR(VLOOKUP($A75,'Import Peak'!$A$3:AQ$99,43,FALSE)-VLOOKUP($A75,'Import Peak Change'!$A$106:AQ$202,43,FALSE)),0,(VLOOKUP($A75,'Import Peak'!$A$3:AQ$99,43,FALSE)-VLOOKUP($A75,'Import Peak Change'!$A$106:AQ$202,43,FALSE)))</f>
        <v>0</v>
      </c>
      <c r="AR75" s="6">
        <f>IF(ISERROR(VLOOKUP($A75,'Import Peak'!$A$3:AR$99,44,FALSE)-VLOOKUP($A75,'Import Peak Change'!$A$106:AR$202,44,FALSE)),0,(VLOOKUP($A75,'Import Peak'!$A$3:AR$99,44,FALSE)-VLOOKUP($A75,'Import Peak Change'!$A$106:AR$202,44,FALSE)))</f>
        <v>0</v>
      </c>
      <c r="AS75" s="6">
        <f>IF(ISERROR(VLOOKUP($A75,'Import Peak'!$A$3:AS$99,45,FALSE)-VLOOKUP($A75,'Import Peak Change'!$A$106:AS$202,45,FALSE)),0,(VLOOKUP($A75,'Import Peak'!$A$3:AS$99,45,FALSE)-VLOOKUP($A75,'Import Peak Change'!$A$106:AS$202,45,FALSE)))</f>
        <v>0</v>
      </c>
      <c r="AT75" s="6">
        <f>IF(ISERROR(VLOOKUP($A75,'Import Peak'!$A$3:AT$99,46,FALSE)-VLOOKUP($A75,'Import Peak Change'!$A$106:AT$202,46,FALSE)),0,(VLOOKUP($A75,'Import Peak'!$A$3:AT$99,46,FALSE)-VLOOKUP($A75,'Import Peak Change'!$A$106:AT$202,46,FALSE)))</f>
        <v>0</v>
      </c>
      <c r="AU75" s="6">
        <f>IF(ISERROR(VLOOKUP($A75,'Import Peak'!$A$3:AU$99,47,FALSE)-VLOOKUP($A75,'Import Peak Change'!$A$106:AU$202,47,FALSE)),0,(VLOOKUP($A75,'Import Peak'!$A$3:AU$99,47,FALSE)-VLOOKUP($A75,'Import Peak Change'!$A$106:AU$202,47,FALSE)))</f>
        <v>0</v>
      </c>
      <c r="AV75" s="6">
        <f>IF(ISERROR(VLOOKUP($A75,'Import Peak'!$A$3:AV$99,48,FALSE)-VLOOKUP($A75,'Import Peak Change'!$A$106:AV$202,48,FALSE)),0,(VLOOKUP($A75,'Import Peak'!$A$3:AV$99,48,FALSE)-VLOOKUP($A75,'Import Peak Change'!$A$106:AV$202,48,FALSE)))</f>
        <v>0</v>
      </c>
      <c r="AW75" s="6">
        <f>IF(ISERROR(VLOOKUP($A75,'Import Peak'!$A$3:AW$99,49,FALSE)-VLOOKUP($A75,'Import Peak Change'!$A$106:AW$202,49,FALSE)),0,(VLOOKUP($A75,'Import Peak'!$A$3:AW$99,49,FALSE)-VLOOKUP($A75,'Import Peak Change'!$A$106:AW$202,49,FALSE)))</f>
        <v>0</v>
      </c>
      <c r="AX75" s="6">
        <f>IF(ISERROR(VLOOKUP($A75,'Import Peak'!$A$3:AX$99,50,FALSE)-VLOOKUP($A75,'Import Peak Change'!$A$106:AX$202,50,FALSE)),0,(VLOOKUP($A75,'Import Peak'!$A$3:AX$99,50,FALSE)-VLOOKUP($A75,'Import Peak Change'!$A$106:AX$202,50,FALSE)))</f>
        <v>0</v>
      </c>
      <c r="AY75" s="6">
        <f>IF(ISERROR(VLOOKUP($A75,'Import Peak'!$A$3:AY$99,51,FALSE)-VLOOKUP($A75,'Import Peak Change'!$A$106:AY$202,51,FALSE)),0,(VLOOKUP($A75,'Import Peak'!$A$3:AY$99,51,FALSE)-VLOOKUP($A75,'Import Peak Change'!$A$106:AY$202,51,FALSE)))</f>
        <v>0</v>
      </c>
      <c r="AZ75" s="6">
        <f>IF(ISERROR(VLOOKUP($A75,'Import Peak'!$A$3:AZ$99,52,FALSE)-VLOOKUP($A75,'Import Peak Change'!$A$106:AZ$202,52,FALSE)),0,(VLOOKUP($A75,'Import Peak'!$A$3:AZ$99,52,FALSE)-VLOOKUP($A75,'Import Peak Change'!$A$106:AZ$202,52,FALSE)))</f>
        <v>0</v>
      </c>
      <c r="BA75" s="6">
        <f>IF(ISERROR(VLOOKUP($A75,'Import Peak'!$A$3:BA$99,53,FALSE)-VLOOKUP($A75,'Import Peak Change'!$A$106:BA$202,53,FALSE)),0,(VLOOKUP($A75,'Import Peak'!$A$3:BA$99,53,FALSE)-VLOOKUP($A75,'Import Peak Change'!$A$106:BA$202,53,FALSE)))</f>
        <v>0</v>
      </c>
      <c r="BB75" s="6">
        <f>IF(ISERROR(VLOOKUP($A75,'Import Peak'!$A$3:BB$99,54,FALSE)-VLOOKUP($A75,'Import Peak Change'!$A$106:BB$202,54,FALSE)),0,(VLOOKUP($A75,'Import Peak'!$A$3:BB$99,54,FALSE)-VLOOKUP($A75,'Import Peak Change'!$A$106:BB$202,54,FALSE)))</f>
        <v>0</v>
      </c>
      <c r="BC75" s="6">
        <f>IF(ISERROR(VLOOKUP($A75,'Import Peak'!$A$3:BC$99,55,FALSE)-VLOOKUP($A75,'Import Peak Change'!$A$106:BC$202,55,FALSE)),0,(VLOOKUP($A75,'Import Peak'!$A$3:BC$99,55,FALSE)-VLOOKUP($A75,'Import Peak Change'!$A$106:BC$202,55,FALSE)))</f>
        <v>0</v>
      </c>
      <c r="BD75" s="6">
        <f>IF(ISERROR(VLOOKUP($A75,'Import Peak'!$A$3:BD$99,56,FALSE)-VLOOKUP($A75,'Import Peak Change'!$A$106:BD$202,56,FALSE)),0,(VLOOKUP($A75,'Import Peak'!$A$3:BD$99,56,FALSE)-VLOOKUP($A75,'Import Peak Change'!$A$106:BD$202,56,FALSE)))</f>
        <v>0</v>
      </c>
      <c r="BE75" s="6">
        <f>IF(ISERROR(VLOOKUP($A75,'Import Peak'!$A$3:BE$99,57,FALSE)-VLOOKUP($A75,'Import Peak Change'!$A$106:BE$202,57,FALSE)),0,(VLOOKUP($A75,'Import Peak'!$A$3:BE$99,57,FALSE)-VLOOKUP($A75,'Import Peak Change'!$A$106:BE$202,57,FALSE)))</f>
        <v>0</v>
      </c>
      <c r="BF75" s="6">
        <f>IF(ISERROR(VLOOKUP($A75,'Import Peak'!$A$3:BF$99,58,FALSE)-VLOOKUP($A75,'Import Peak Change'!$A$106:BF$202,58,FALSE)),0,(VLOOKUP($A75,'Import Peak'!$A$3:BF$99,58,FALSE)-VLOOKUP($A75,'Import Peak Change'!$A$106:BF$202,58,FALSE)))</f>
        <v>0</v>
      </c>
      <c r="BG75" s="6">
        <f>IF(ISERROR(VLOOKUP($A75,'Import Peak'!$A$3:BG$99,59,FALSE)-VLOOKUP($A75,'Import Peak Change'!$A$106:BG$202,59,FALSE)),0,(VLOOKUP($A75,'Import Peak'!$A$3:BG$99,59,FALSE)-VLOOKUP($A75,'Import Peak Change'!$A$106:BG$202,59,FALSE)))</f>
        <v>0</v>
      </c>
      <c r="BH75" s="6">
        <f>IF(ISERROR(VLOOKUP($A75,'Import Peak'!$A$3:BH$99,60,FALSE)-VLOOKUP($A75,'Import Peak Change'!$A$106:BH$202,60,FALSE)),0,(VLOOKUP($A75,'Import Peak'!$A$3:BH$99,60,FALSE)-VLOOKUP($A75,'Import Peak Change'!$A$106:BH$202,60,FALSE)))</f>
        <v>0</v>
      </c>
      <c r="BI75" s="6">
        <f>IF(ISERROR(VLOOKUP($A75,'Import Peak'!$A$3:BI$99,61,FALSE)-VLOOKUP($A75,'Import Peak Change'!$A$106:BI$202,61,FALSE)),0,(VLOOKUP($A75,'Import Peak'!$A$3:BI$99,61,FALSE)-VLOOKUP($A75,'Import Peak Change'!$A$106:BI$202,61,FALSE)))</f>
        <v>0</v>
      </c>
      <c r="BJ75" s="6">
        <f>IF(ISERROR(VLOOKUP($A75,'Import Peak'!$A$3:BJ$99,62,FALSE)-VLOOKUP($A75,'Import Peak Change'!$A$106:BJ$202,62,FALSE)),0,(VLOOKUP($A75,'Import Peak'!$A$3:BJ$99,62,FALSE)-VLOOKUP($A75,'Import Peak Change'!$A$106:BJ$202,62,FALSE)))</f>
        <v>0</v>
      </c>
      <c r="BK75" s="6">
        <f>IF(ISERROR(VLOOKUP($A75,'Import Peak'!$A$3:BK$99,63,FALSE)-VLOOKUP($A75,'Import Peak Change'!$A$106:BK$202,63,FALSE)),0,(VLOOKUP($A75,'Import Peak'!$A$3:BK$99,63,FALSE)-VLOOKUP($A75,'Import Peak Change'!$A$106:BK$202,63,FALSE)))</f>
        <v>0</v>
      </c>
      <c r="BL75" s="6">
        <f>IF(ISERROR(VLOOKUP($A75,'Import Peak'!$A$3:BL$99,64,FALSE)-VLOOKUP($A75,'Import Peak Change'!$A$106:BL$202,64,FALSE)),0,(VLOOKUP($A75,'Import Peak'!$A$3:BL$99,64,FALSE)-VLOOKUP($A75,'Import Peak Change'!$A$106:BL$202,64,FALSE)))</f>
        <v>0</v>
      </c>
      <c r="BM75" s="6">
        <f>IF(ISERROR(VLOOKUP($A75,'Import Peak'!$A$3:BM$99,65,FALSE)-VLOOKUP($A75,'Import Peak Change'!$A$106:BM$202,65,FALSE)),0,(VLOOKUP($A75,'Import Peak'!$A$3:BM$99,65,FALSE)-VLOOKUP($A75,'Import Peak Change'!$A$106:BM$202,65,FALSE)))</f>
        <v>0</v>
      </c>
      <c r="BN75" s="6">
        <f>IF(ISERROR(VLOOKUP($A75,'Import Peak'!$A$3:BN$99,66,FALSE)-VLOOKUP($A75,'Import Peak Change'!$A$106:BN$202,66,FALSE)),0,(VLOOKUP($A75,'Import Peak'!$A$3:BN$99,66,FALSE)-VLOOKUP($A75,'Import Peak Change'!$A$106:BN$202,66,FALSE)))</f>
        <v>0</v>
      </c>
      <c r="BO75" s="6">
        <f>IF(ISERROR(VLOOKUP($A75,'Import Peak'!$A$3:BO$99,67,FALSE)-VLOOKUP($A75,'Import Peak Change'!$A$106:BO$202,67,FALSE)),0,(VLOOKUP($A75,'Import Peak'!$A$3:BO$99,67,FALSE)-VLOOKUP($A75,'Import Peak Change'!$A$106:BO$202,67,FALSE)))</f>
        <v>0</v>
      </c>
      <c r="BP75" s="6">
        <f>IF(ISERROR(VLOOKUP($A75,'Import Peak'!$A$3:BP$99,68,FALSE)-VLOOKUP($A75,'Import Peak Change'!$A$106:BP$202,68,FALSE)),0,(VLOOKUP($A75,'Import Peak'!$A$3:BP$99,68,FALSE)-VLOOKUP($A75,'Import Peak Change'!$A$106:BP$202,68,FALSE)))</f>
        <v>0</v>
      </c>
      <c r="BQ75" s="6">
        <f>IF(ISERROR(VLOOKUP($A75,'Import Peak'!$A$3:BQ$99,69,FALSE)-VLOOKUP($A75,'Import Peak Change'!$A$106:BQ$202,69,FALSE)),0,(VLOOKUP($A75,'Import Peak'!$A$3:BQ$99,69,FALSE)-VLOOKUP($A75,'Import Peak Change'!$A$106:BQ$202,69,FALSE)))</f>
        <v>0</v>
      </c>
      <c r="BR75" s="6">
        <f>IF(ISERROR(VLOOKUP($A75,'Import Peak'!$A$3:BR$99,70,FALSE)-VLOOKUP($A75,'Import Peak Change'!$A$106:BR$202,70,FALSE)),0,(VLOOKUP($A75,'Import Peak'!$A$3:BR$99,70,FALSE)-VLOOKUP($A75,'Import Peak Change'!$A$106:BR$202,70,FALSE)))</f>
        <v>0</v>
      </c>
      <c r="BS75" s="6">
        <f>IF(ISERROR(VLOOKUP($A75,'Import Peak'!$A$3:BS$99,71,FALSE)-VLOOKUP($A75,'Import Peak Change'!$A$106:BS$202,71,FALSE)),0,(VLOOKUP($A75,'Import Peak'!$A$3:BS$99,71,FALSE)-VLOOKUP($A75,'Import Peak Change'!$A$106:BS$202,71,FALSE)))</f>
        <v>0</v>
      </c>
      <c r="BT75" s="6">
        <f>IF(ISERROR(VLOOKUP($A75,'Import Peak'!$A$3:BT$99,72,FALSE)-VLOOKUP($A75,'Import Peak Change'!$A$106:BT$202,72,FALSE)),0,(VLOOKUP($A75,'Import Peak'!$A$3:BT$99,72,FALSE)-VLOOKUP($A75,'Import Peak Change'!$A$106:BT$202,72,FALSE)))</f>
        <v>0</v>
      </c>
      <c r="BU75" s="6">
        <f>IF(ISERROR(VLOOKUP($A75,'Import Peak'!$A$3:BU$99,73,FALSE)-VLOOKUP($A75,'Import Peak Change'!$A$106:BU$202,73,FALSE)),0,(VLOOKUP($A75,'Import Peak'!$A$3:BU$99,73,FALSE)-VLOOKUP($A75,'Import Peak Change'!$A$106:BU$202,73,FALSE)))</f>
        <v>0</v>
      </c>
      <c r="BV75" s="6">
        <f>IF(ISERROR(VLOOKUP($A75,'Import Peak'!$A$3:BV$99,74,FALSE)-VLOOKUP($A75,'Import Peak Change'!$A$106:BV$202,74,FALSE)),0,(VLOOKUP($A75,'Import Peak'!$A$3:BV$99,74,FALSE)-VLOOKUP($A75,'Import Peak Change'!$A$106:BV$202,74,FALSE)))</f>
        <v>0</v>
      </c>
      <c r="BW75" s="6">
        <f>IF(ISERROR(VLOOKUP($A75,'Import Peak'!$A$3:BW$99,75,FALSE)-VLOOKUP($A75,'Import Peak Change'!$A$106:BW$202,75,FALSE)),0,(VLOOKUP($A75,'Import Peak'!$A$3:BW$99,75,FALSE)-VLOOKUP($A75,'Import Peak Change'!$A$106:BW$202,75,FALSE)))</f>
        <v>0</v>
      </c>
      <c r="BX75" s="6">
        <f>IF(ISERROR(VLOOKUP($A75,'Import Peak'!$A$3:BX$99,76,FALSE)-VLOOKUP($A75,'Import Peak Change'!$A$106:BX$202,76,FALSE)),0,(VLOOKUP($A75,'Import Peak'!$A$3:BX$99,76,FALSE)-VLOOKUP($A75,'Import Peak Change'!$A$106:BX$202,76,FALSE)))</f>
        <v>0</v>
      </c>
      <c r="BY75" s="6">
        <f>IF(ISERROR(VLOOKUP($A75,'Import Peak'!$A$3:BY$99,77,FALSE)-VLOOKUP($A75,'Import Peak Change'!$A$106:BY$202,77,FALSE)),0,(VLOOKUP($A75,'Import Peak'!$A$3:BY$99,77,FALSE)-VLOOKUP($A75,'Import Peak Change'!$A$106:BY$202,77,FALSE)))</f>
        <v>0</v>
      </c>
      <c r="BZ75" s="6">
        <f>IF(ISERROR(VLOOKUP($A75,'Import Peak'!$A$3:BZ$99,78,FALSE)-VLOOKUP($A75,'Import Peak Change'!$A$106:BZ$202,78,FALSE)),0,(VLOOKUP($A75,'Import Peak'!$A$3:BZ$99,78,FALSE)-VLOOKUP($A75,'Import Peak Change'!$A$106:BZ$202,78,FALSE)))</f>
        <v>0</v>
      </c>
      <c r="CA75" s="6">
        <f>IF(ISERROR(VLOOKUP($A75,'Import Peak'!$A$3:CA$99,79,FALSE)-VLOOKUP($A75,'Import Peak Change'!$A$106:CA$202,79,FALSE)),0,(VLOOKUP($A75,'Import Peak'!$A$3:CA$99,79,FALSE)-VLOOKUP($A75,'Import Peak Change'!$A$106:CA$202,79,FALSE)))</f>
        <v>0</v>
      </c>
      <c r="CB75" s="6">
        <f>IF(ISERROR(VLOOKUP($A75,'Import Peak'!$A$3:CB$99,80,FALSE)-VLOOKUP($A75,'Import Peak Change'!$A$106:CB$202,80,FALSE)),0,(VLOOKUP($A75,'Import Peak'!$A$3:CB$99,80,FALSE)-VLOOKUP($A75,'Import Peak Change'!$A$106:CB$202,80,FALSE)))</f>
        <v>0</v>
      </c>
      <c r="CC75" s="6">
        <f>IF(ISERROR(VLOOKUP($A75,'Import Peak'!$A$3:CC$99,81,FALSE)-VLOOKUP($A75,'Import Peak Change'!$A$106:CC$202,81,FALSE)),0,(VLOOKUP($A75,'Import Peak'!$A$3:CC$99,81,FALSE)-VLOOKUP($A75,'Import Peak Change'!$A$106:CC$202,81,FALSE)))</f>
        <v>0</v>
      </c>
      <c r="CD75" s="6">
        <f>IF(ISERROR(VLOOKUP($A75,'Import Peak'!$A$3:CD$99,82,FALSE)-VLOOKUP($A75,'Import Peak Change'!$A$106:CD$202,82,FALSE)),0,(VLOOKUP($A75,'Import Peak'!$A$3:CD$99,82,FALSE)-VLOOKUP($A75,'Import Peak Change'!$A$106:CD$202,82,FALSE)))</f>
        <v>0</v>
      </c>
      <c r="CE75" s="6">
        <f>IF(ISERROR(VLOOKUP($A75,'Import Peak'!$A$3:CE$99,83,FALSE)-VLOOKUP($A75,'Import Peak Change'!$A$106:CE$202,83,FALSE)),0,(VLOOKUP($A75,'Import Peak'!$A$3:CE$99,83,FALSE)-VLOOKUP($A75,'Import Peak Change'!$A$106:CE$202,83,FALSE)))</f>
        <v>0</v>
      </c>
      <c r="CF75" s="6">
        <f>IF(ISERROR(VLOOKUP($A75,'Import Peak'!$A$3:CF$99,84,FALSE)-VLOOKUP($A75,'Import Peak Change'!$A$106:CF$202,84,FALSE)),0,(VLOOKUP($A75,'Import Peak'!$A$3:CF$99,84,FALSE)-VLOOKUP($A75,'Import Peak Change'!$A$106:CF$202,84,FALSE)))</f>
        <v>0</v>
      </c>
      <c r="CG75" s="6">
        <f>IF(ISERROR(VLOOKUP($A75,'Import Peak'!$A$3:CG$99,85,FALSE)-VLOOKUP($A75,'Import Peak Change'!$A$106:CG$202,85,FALSE)),0,(VLOOKUP($A75,'Import Peak'!$A$3:CG$99,85,FALSE)-VLOOKUP($A75,'Import Peak Change'!$A$106:CG$202,85,FALSE)))</f>
        <v>0</v>
      </c>
      <c r="CH75" s="6">
        <f>IF(ISERROR(VLOOKUP($A75,'Import Peak'!$A$3:CH$99,86,FALSE)-VLOOKUP($A75,'Import Peak Change'!$A$106:CH$202,86,FALSE)),0,(VLOOKUP($A75,'Import Peak'!$A$3:CH$99,86,FALSE)-VLOOKUP($A75,'Import Peak Change'!$A$106:CH$202,86,FALSE)))</f>
        <v>0</v>
      </c>
      <c r="CI75" s="6">
        <f>IF(ISERROR(VLOOKUP($A75,'Import Peak'!$A$3:CI$99,87,FALSE)-VLOOKUP($A75,'Import Peak Change'!$A$106:CI$202,87,FALSE)),0,(VLOOKUP($A75,'Import Peak'!$A$3:CI$99,87,FALSE)-VLOOKUP($A75,'Import Peak Change'!$A$106:CI$202,87,FALSE)))</f>
        <v>0</v>
      </c>
      <c r="CJ75" s="6">
        <f>IF(ISERROR(VLOOKUP($A75,'Import Peak'!$A$3:CJ$99,88,FALSE)-VLOOKUP($A75,'Import Peak Change'!$A$106:CJ$202,88,FALSE)),0,(VLOOKUP($A75,'Import Peak'!$A$3:CJ$99,88,FALSE)-VLOOKUP($A75,'Import Peak Change'!$A$106:CJ$202,88,FALSE)))</f>
        <v>0</v>
      </c>
      <c r="CK75" s="6">
        <f>IF(ISERROR(VLOOKUP($A75,'Import Peak'!$A$3:CK$99,89,FALSE)-VLOOKUP($A75,'Import Peak Change'!$A$106:CK$202,89,FALSE)),0,(VLOOKUP($A75,'Import Peak'!$A$3:CK$99,89,FALSE)-VLOOKUP($A75,'Import Peak Change'!$A$106:CK$202,89,FALSE)))</f>
        <v>0</v>
      </c>
      <c r="CL75" s="6">
        <f>IF(ISERROR(VLOOKUP($A75,'Import Peak'!$A$3:CL$99,90,FALSE)-VLOOKUP($A75,'Import Peak Change'!$A$106:CL$202,90,FALSE)),0,(VLOOKUP($A75,'Import Peak'!$A$3:CL$99,90,FALSE)-VLOOKUP($A75,'Import Peak Change'!$A$106:CL$202,90,FALSE)))</f>
        <v>0</v>
      </c>
      <c r="CM75" s="6">
        <f>IF(ISERROR(VLOOKUP($A75,'Import Peak'!$A$3:CM$99,91,FALSE)-VLOOKUP($A75,'Import Peak Change'!$A$106:CM$202,91,FALSE)),0,(VLOOKUP($A75,'Import Peak'!$A$3:CM$99,91,FALSE)-VLOOKUP($A75,'Import Peak Change'!$A$106:CM$202,91,FALSE)))</f>
        <v>0</v>
      </c>
      <c r="CN75" s="6">
        <f>IF(ISERROR(VLOOKUP($A75,'Import Peak'!$A$3:CN$99,92,FALSE)-VLOOKUP($A75,'Import Peak Change'!$A$106:CN$202,92,FALSE)),0,(VLOOKUP($A75,'Import Peak'!$A$3:CN$99,92,FALSE)-VLOOKUP($A75,'Import Peak Change'!$A$106:CN$202,92,FALSE)))</f>
        <v>0</v>
      </c>
      <c r="CO75" s="6">
        <f>IF(ISERROR(VLOOKUP($A75,'Import Peak'!$A$3:CO$99,93,FALSE)-VLOOKUP($A75,'Import Peak Change'!$A$106:CO$202,93,FALSE)),0,(VLOOKUP($A75,'Import Peak'!$A$3:CO$99,93,FALSE)-VLOOKUP($A75,'Import Peak Change'!$A$106:CO$202,93,FALSE)))</f>
        <v>0</v>
      </c>
      <c r="CP75" s="6">
        <f>IF(ISERROR(VLOOKUP($A75,'Import Peak'!$A$3:CP$99,94,FALSE)-VLOOKUP($A75,'Import Peak Change'!$A$106:CP$202,94,FALSE)),0,(VLOOKUP($A75,'Import Peak'!$A$3:CP$99,94,FALSE)-VLOOKUP($A75,'Import Peak Change'!$A$106:CP$202,94,FALSE)))</f>
        <v>0</v>
      </c>
      <c r="CQ75" s="6">
        <f>IF(ISERROR(VLOOKUP($A75,'Import Peak'!$A$3:CQ$99,95,FALSE)-VLOOKUP($A75,'Import Peak Change'!$A$106:CQ$202,95,FALSE)),0,(VLOOKUP($A75,'Import Peak'!$A$3:CQ$99,95,FALSE)-VLOOKUP($A75,'Import Peak Change'!$A$106:CQ$202,95,FALSE)))</f>
        <v>0</v>
      </c>
      <c r="CR75" s="6">
        <f>IF(ISERROR(VLOOKUP($A75,'Import Peak'!$A$3:CR$99,96,FALSE)-VLOOKUP($A75,'Import Peak Change'!$A$106:CR$202,96,FALSE)),0,(VLOOKUP($A75,'Import Peak'!$A$3:CR$99,96,FALSE)-VLOOKUP($A75,'Import Peak Change'!$A$106:CR$202,96,FALSE)))</f>
        <v>0</v>
      </c>
      <c r="CS75" s="6">
        <f>IF(ISERROR(VLOOKUP($A75,'Import Peak'!$A$3:CS$99,97,FALSE)-VLOOKUP($A75,'Import Peak Change'!$A$106:CS$202,97,FALSE)),0,(VLOOKUP($A75,'Import Peak'!$A$3:CS$99,97,FALSE)-VLOOKUP($A75,'Import Peak Change'!$A$106:CS$202,97,FALSE)))</f>
        <v>0</v>
      </c>
      <c r="CT75" s="6">
        <f>IF(ISERROR(VLOOKUP($A75,'Import Peak'!$A$3:CT$99,98,FALSE)-VLOOKUP($A75,'Import Peak Change'!$A$106:CT$202,98,FALSE)),0,(VLOOKUP($A75,'Import Peak'!$A$3:CT$99,98,FALSE)-VLOOKUP($A75,'Import Peak Change'!$A$106:CT$202,98,FALSE)))</f>
        <v>0</v>
      </c>
      <c r="CU75" s="6">
        <f>IF(ISERROR(VLOOKUP($A75,'Import Peak'!$A$3:CU$99,99,FALSE)-VLOOKUP($A75,'Import Peak Change'!$A$106:CU$202,99,FALSE)),0,(VLOOKUP($A75,'Import Peak'!$A$3:CU$99,99,FALSE)-VLOOKUP($A75,'Import Peak Change'!$A$106:CU$202,99,FALSE)))</f>
        <v>0</v>
      </c>
      <c r="CV75" s="6">
        <f>IF(ISERROR(VLOOKUP($A75,'Import Peak'!$A$3:CV$99,100,FALSE)-VLOOKUP($A75,'Import Peak Change'!$A$106:CV$202,100,FALSE)),0,(VLOOKUP($A75,'Import Peak'!$A$3:CV$99,100,FALSE)-VLOOKUP($A75,'Import Peak Change'!$A$106:CV$202,100,FALSE)))</f>
        <v>0</v>
      </c>
      <c r="CW75" s="6">
        <f>IF(ISERROR(VLOOKUP($A75,'Import Peak'!$A$3:CW$99,101,FALSE)-VLOOKUP($A75,'Import Peak Change'!$A$106:CW$202,101,FALSE)),0,(VLOOKUP($A75,'Import Peak'!$A$3:CW$99,101,FALSE)-VLOOKUP($A75,'Import Peak Change'!$A$106:CW$202,101,FALSE)))</f>
        <v>0</v>
      </c>
      <c r="CX75" s="6">
        <f>IF(ISERROR(VLOOKUP($A75,'Import Peak'!$A$3:CX$99,102,FALSE)-VLOOKUP($A75,'Import Peak Change'!$A$106:CX$202,102,FALSE)),0,(VLOOKUP($A75,'Import Peak'!$A$3:CX$99,102,FALSE)-VLOOKUP($A75,'Import Peak Change'!$A$106:CX$202,102,FALSE)))</f>
        <v>0</v>
      </c>
      <c r="CY75" s="6">
        <f>IF(ISERROR(VLOOKUP($A75,'Import Peak'!$A$3:CY$99,103,FALSE)-VLOOKUP($A75,'Import Peak Change'!$A$106:CY$202,103,FALSE)),0,(VLOOKUP($A75,'Import Peak'!$A$3:CY$99,103,FALSE)-VLOOKUP($A75,'Import Peak Change'!$A$106:CY$202,103,FALSE)))</f>
        <v>0</v>
      </c>
      <c r="CZ75" s="6">
        <f>IF(ISERROR(VLOOKUP($A75,'Import Peak'!$A$3:CZ$99,104,FALSE)-VLOOKUP($A75,'Import Peak Change'!$A$106:CZ$202,104,FALSE)),0,(VLOOKUP($A75,'Import Peak'!$A$3:CZ$99,104,FALSE)-VLOOKUP($A75,'Import Peak Change'!$A$106:CZ$202,104,FALSE)))</f>
        <v>0</v>
      </c>
      <c r="DA75" s="6">
        <f>IF(ISERROR(VLOOKUP($A75,'Import Peak'!$A$3:DA$99,105,FALSE)-VLOOKUP($A75,'Import Peak Change'!$A$106:DA$202,105,FALSE)),0,(VLOOKUP($A75,'Import Peak'!$A$3:DA$99,105,FALSE)-VLOOKUP($A75,'Import Peak Change'!$A$106:DA$202,105,FALSE)))</f>
        <v>0</v>
      </c>
      <c r="DB75" s="6">
        <f>IF(ISERROR(VLOOKUP($A75,'Import Peak'!$A$3:DB$99,106,FALSE)-VLOOKUP($A75,'Import Peak Change'!$A$106:DB$202,106,FALSE)),0,(VLOOKUP($A75,'Import Peak'!$A$3:DB$99,106,FALSE)-VLOOKUP($A75,'Import Peak Change'!$A$106:DB$202,106,FALSE)))</f>
        <v>0</v>
      </c>
      <c r="DC75" s="6">
        <f>IF(ISERROR(VLOOKUP($A75,'Import Peak'!$A$3:DC$99,107,FALSE)-VLOOKUP($A75,'Import Peak Change'!$A$106:DC$202,107,FALSE)),0,(VLOOKUP($A75,'Import Peak'!$A$3:DC$99,107,FALSE)-VLOOKUP($A75,'Import Peak Change'!$A$106:DC$202,107,FALSE)))</f>
        <v>0</v>
      </c>
      <c r="DD75" s="6">
        <f>IF(ISERROR(VLOOKUP($A75,'Import Peak'!$A$3:DD$99,108,FALSE)-VLOOKUP($A75,'Import Peak Change'!$A$106:DD$202,108,FALSE)),0,(VLOOKUP($A75,'Import Peak'!$A$3:DD$99,108,FALSE)-VLOOKUP($A75,'Import Peak Change'!$A$106:DD$202,108,FALSE)))</f>
        <v>0</v>
      </c>
      <c r="DE75" s="6">
        <f>IF(ISERROR(VLOOKUP($A75,'Import Peak'!$A$3:DE$99,109,FALSE)-VLOOKUP($A75,'Import Peak Change'!$A$106:DE$202,109,FALSE)),0,(VLOOKUP($A75,'Import Peak'!$A$3:DE$99,109,FALSE)-VLOOKUP($A75,'Import Peak Change'!$A$106:DE$202,109,FALSE)))</f>
        <v>0</v>
      </c>
      <c r="DF75" s="6">
        <f>IF(ISERROR(VLOOKUP($A75,'Import Peak'!$A$3:DF$99,110,FALSE)-VLOOKUP($A75,'Import Peak Change'!$A$106:DF$202,110,FALSE)),0,(VLOOKUP($A75,'Import Peak'!$A$3:DF$99,110,FALSE)-VLOOKUP($A75,'Import Peak Change'!$A$106:DF$202,110,FALSE)))</f>
        <v>0</v>
      </c>
      <c r="DG75" s="6">
        <f>IF(ISERROR(VLOOKUP($A75,'Import Peak'!$A$3:DG$99,111,FALSE)-VLOOKUP($A75,'Import Peak Change'!$A$106:DG$202,111,FALSE)),0,(VLOOKUP($A75,'Import Peak'!$A$3:DG$99,111,FALSE)-VLOOKUP($A75,'Import Peak Change'!$A$106:DG$202,111,FALSE)))</f>
        <v>0</v>
      </c>
      <c r="DH75" s="6">
        <f>IF(ISERROR(VLOOKUP($A75,'Import Peak'!$A$3:DH$99,112,FALSE)-VLOOKUP($A75,'Import Peak Change'!$A$106:DH$202,112,FALSE)),0,(VLOOKUP($A75,'Import Peak'!$A$3:DH$99,112,FALSE)-VLOOKUP($A75,'Import Peak Change'!$A$106:DH$202,112,FALSE)))</f>
        <v>0</v>
      </c>
      <c r="DI75" s="6">
        <f>IF(ISERROR(VLOOKUP($A75,'Import Peak'!$A$3:DI$99,113,FALSE)-VLOOKUP($A75,'Import Peak Change'!$A$106:DI$202,113,FALSE)),0,(VLOOKUP($A75,'Import Peak'!$A$3:DI$99,113,FALSE)-VLOOKUP($A75,'Import Peak Change'!$A$106:DI$202,113,FALSE)))</f>
        <v>0</v>
      </c>
      <c r="DJ75" s="6">
        <f>IF(ISERROR(VLOOKUP($A75,'Import Peak'!$A$3:DJ$99,114,FALSE)-VLOOKUP($A75,'Import Peak Change'!$A$106:DJ$202,114,FALSE)),0,(VLOOKUP($A75,'Import Peak'!$A$3:DJ$99,114,FALSE)-VLOOKUP($A75,'Import Peak Change'!$A$106:DJ$202,114,FALSE)))</f>
        <v>0</v>
      </c>
      <c r="DK75" s="6">
        <f>IF(ISERROR(VLOOKUP($A75,'Import Peak'!$A$3:DK$99,115,FALSE)-VLOOKUP($A75,'Import Peak Change'!$A$106:DK$202,115,FALSE)),0,(VLOOKUP($A75,'Import Peak'!$A$3:DK$99,115,FALSE)-VLOOKUP($A75,'Import Peak Change'!$A$106:DK$202,115,FALSE)))</f>
        <v>0</v>
      </c>
      <c r="DL75" s="6">
        <f>IF(ISERROR(VLOOKUP($A75,'Import Peak'!$A$3:DL$99,116,FALSE)-VLOOKUP($A75,'Import Peak Change'!$A$106:DL$202,116,FALSE)),0,(VLOOKUP($A75,'Import Peak'!$A$3:DL$99,116,FALSE)-VLOOKUP($A75,'Import Peak Change'!$A$106:DL$202,116,FALSE)))</f>
        <v>0</v>
      </c>
      <c r="DM75" s="6">
        <f>IF(ISERROR(VLOOKUP($A75,'Import Peak'!$A$3:DM$99,117,FALSE)-VLOOKUP($A75,'Import Peak Change'!$A$106:DM$202,117,FALSE)),0,(VLOOKUP($A75,'Import Peak'!$A$3:DM$99,117,FALSE)-VLOOKUP($A75,'Import Peak Change'!$A$106:DM$202,117,FALSE)))</f>
        <v>0</v>
      </c>
      <c r="DN75" s="6">
        <f>IF(ISERROR(VLOOKUP($A75,'Import Peak'!$A$3:DN$99,118,FALSE)-VLOOKUP($A75,'Import Peak Change'!$A$106:DN$202,118,FALSE)),0,(VLOOKUP($A75,'Import Peak'!$A$3:DN$99,118,FALSE)-VLOOKUP($A75,'Import Peak Change'!$A$106:DN$202,118,FALSE)))</f>
        <v>0</v>
      </c>
      <c r="DO75" s="6">
        <f>IF(ISERROR(VLOOKUP($A75,'Import Peak'!$A$3:DO$99,119,FALSE)-VLOOKUP($A75,'Import Peak Change'!$A$106:DO$202,119,FALSE)),0,(VLOOKUP($A75,'Import Peak'!$A$3:DO$99,119,FALSE)-VLOOKUP($A75,'Import Peak Change'!$A$106:DO$202,119,FALSE)))</f>
        <v>0</v>
      </c>
      <c r="DP75" s="6">
        <f>IF(ISERROR(VLOOKUP($A75,'Import Peak'!$A$3:DP$99,120,FALSE)-VLOOKUP($A75,'Import Peak Change'!$A$106:DP$202,120,FALSE)),0,(VLOOKUP($A75,'Import Peak'!$A$3:DP$99,120,FALSE)-VLOOKUP($A75,'Import Peak Change'!$A$106:DP$202,120,FALSE)))</f>
        <v>0</v>
      </c>
      <c r="DQ75" s="6">
        <f>IF(ISERROR(VLOOKUP($A75,'Import Peak'!$A$3:DQ$99,121,FALSE)-VLOOKUP($A75,'Import Peak Change'!$A$106:DQ$202,121,FALSE)),0,(VLOOKUP($A75,'Import Peak'!$A$3:DQ$99,121,FALSE)-VLOOKUP($A75,'Import Peak Change'!$A$106:DQ$202,121,FALSE)))</f>
        <v>0</v>
      </c>
      <c r="DR75" s="6">
        <f>IF(ISERROR(VLOOKUP($A75,'Import Peak'!$A$3:DR$99,122,FALSE)-VLOOKUP($A75,'Import Peak Change'!$A$106:DR$202,122,FALSE)),0,(VLOOKUP($A75,'Import Peak'!$A$3:DR$99,122,FALSE)-VLOOKUP($A75,'Import Peak Change'!$A$106:DR$202,122,FALSE)))</f>
        <v>0</v>
      </c>
      <c r="DS75" s="6">
        <f>IF(ISERROR(VLOOKUP($A75,'Import Peak'!$A$3:DS$99,123,FALSE)-VLOOKUP($A75,'Import Peak Change'!$A$106:DS$202,123,FALSE)),0,(VLOOKUP($A75,'Import Peak'!$A$3:DS$99,123,FALSE)-VLOOKUP($A75,'Import Peak Change'!$A$106:DS$202,123,FALSE)))</f>
        <v>0</v>
      </c>
      <c r="DT75" s="6">
        <f>IF(ISERROR(VLOOKUP($A75,'Import Peak'!$A$3:DT$99,124,FALSE)-VLOOKUP($A75,'Import Peak Change'!$A$106:DT$202,124,FALSE)),0,(VLOOKUP($A75,'Import Peak'!$A$3:DT$99,124,FALSE)-VLOOKUP($A75,'Import Peak Change'!$A$106:DT$202,124,FALSE)))</f>
        <v>0</v>
      </c>
      <c r="DU75" s="6">
        <f>IF(ISERROR(VLOOKUP($A75,'Import Peak'!$A$3:DU$99,125,FALSE)-VLOOKUP($A75,'Import Peak Change'!$A$106:DU$202,125,FALSE)),0,(VLOOKUP($A75,'Import Peak'!$A$3:DU$99,125,FALSE)-VLOOKUP($A75,'Import Peak Change'!$A$106:DU$202,125,FALSE)))</f>
        <v>0</v>
      </c>
      <c r="DV75" s="6">
        <f>IF(ISERROR(VLOOKUP($A75,'Import Peak'!$A$3:DV$99,126,FALSE)-VLOOKUP($A75,'Import Peak Change'!$A$106:DV$202,126,FALSE)),0,(VLOOKUP($A75,'Import Peak'!$A$3:DV$99,126,FALSE)-VLOOKUP($A75,'Import Peak Change'!$A$106:DV$202,126,FALSE)))</f>
        <v>0</v>
      </c>
      <c r="DW75" s="6">
        <f>IF(ISERROR(VLOOKUP($A75,'Import Peak'!$A$3:DW$99,127,FALSE)-VLOOKUP($A75,'Import Peak Change'!$A$106:DW$202,127,FALSE)),0,(VLOOKUP($A75,'Import Peak'!$A$3:DW$99,127,FALSE)-VLOOKUP($A75,'Import Peak Change'!$A$106:DW$202,127,FALSE)))</f>
        <v>0</v>
      </c>
      <c r="DX75" s="6">
        <f>IF(ISERROR(VLOOKUP($A75,'Import Peak'!$A$3:DX$99,128,FALSE)-VLOOKUP($A75,'Import Peak Change'!$A$106:DX$202,128,FALSE)),0,(VLOOKUP($A75,'Import Peak'!$A$3:DX$99,128,FALSE)-VLOOKUP($A75,'Import Peak Change'!$A$106:DX$202,128,FALSE)))</f>
        <v>0</v>
      </c>
      <c r="DY75" s="6">
        <f>IF(ISERROR(VLOOKUP($A75,'Import Peak'!$A$3:DY$99,129,FALSE)-VLOOKUP($A75,'Import Peak Change'!$A$106:DY$202,129,FALSE)),0,(VLOOKUP($A75,'Import Peak'!$A$3:DY$99,129,FALSE)-VLOOKUP($A75,'Import Peak Change'!$A$106:DY$202,129,FALSE)))</f>
        <v>0</v>
      </c>
      <c r="DZ75" s="6">
        <f>IF(ISERROR(VLOOKUP($A75,'Import Peak'!$A$3:DZ$99,130,FALSE)-VLOOKUP($A75,'Import Peak Change'!$A$106:DZ$202,130,FALSE)),0,(VLOOKUP($A75,'Import Peak'!$A$3:DZ$99,130,FALSE)-VLOOKUP($A75,'Import Peak Change'!$A$106:DZ$202,130,FALSE)))</f>
        <v>0</v>
      </c>
      <c r="EA75" s="6">
        <f>IF(ISERROR(VLOOKUP($A75,'Import Peak'!$A$3:EA$99,131,FALSE)-VLOOKUP($A75,'Import Peak Change'!$A$106:EA$202,131,FALSE)),0,(VLOOKUP($A75,'Import Peak'!$A$3:EA$99,131,FALSE)-VLOOKUP($A75,'Import Peak Change'!$A$106:EA$202,131,FALSE)))</f>
        <v>0</v>
      </c>
      <c r="EB75" s="6">
        <f>IF(ISERROR(VLOOKUP($A75,'Import Peak'!$A$3:EB$99,132,FALSE)-VLOOKUP($A75,'Import Peak Change'!$A$106:EB$202,132,FALSE)),0,(VLOOKUP($A75,'Import Peak'!$A$3:EB$99,132,FALSE)-VLOOKUP($A75,'Import Peak Change'!$A$106:EB$202,132,FALSE)))</f>
        <v>0</v>
      </c>
      <c r="EC75" s="6">
        <f>IF(ISERROR(VLOOKUP($A75,'Import Peak'!$A$3:EC$99,133,FALSE)-VLOOKUP($A75,'Import Peak Change'!$A$106:EC$202,133,FALSE)),0,(VLOOKUP($A75,'Import Peak'!$A$3:EC$99,133,FALSE)-VLOOKUP($A75,'Import Peak Change'!$A$106:EC$202,133,FALSE)))</f>
        <v>0</v>
      </c>
      <c r="ED75" s="6">
        <f>IF(ISERROR(VLOOKUP($A75,'Import Peak'!$A$3:ED$99,134,FALSE)-VLOOKUP($A75,'Import Peak Change'!$A$106:ED$202,134,FALSE)),0,(VLOOKUP($A75,'Import Peak'!$A$3:ED$99,134,FALSE)-VLOOKUP($A75,'Import Peak Change'!$A$106:ED$202,134,FALSE)))</f>
        <v>0</v>
      </c>
      <c r="EE75" s="6">
        <f>IF(ISERROR(VLOOKUP($A75,'Import Peak'!$A$3:EE$99,135,FALSE)-VLOOKUP($A75,'Import Peak Change'!$A$106:EE$202,135,FALSE)),0,(VLOOKUP($A75,'Import Peak'!$A$3:EE$99,135,FALSE)-VLOOKUP($A75,'Import Peak Change'!$A$106:EE$202,135,FALSE)))</f>
        <v>0</v>
      </c>
      <c r="EF75" s="6">
        <f>IF(ISERROR(VLOOKUP($A75,'Import Peak'!$A$3:EF$99,136,FALSE)-VLOOKUP($A75,'Import Peak Change'!$A$106:EF$202,136,FALSE)),0,(VLOOKUP($A75,'Import Peak'!$A$3:EF$99,136,FALSE)-VLOOKUP($A75,'Import Peak Change'!$A$106:EF$202,136,FALSE)))</f>
        <v>0</v>
      </c>
      <c r="EG75" s="6">
        <f>IF(ISERROR(VLOOKUP($A75,'Import Peak'!$A$3:EG$99,137,FALSE)-VLOOKUP($A75,'Import Peak Change'!$A$106:EG$202,137,FALSE)),0,(VLOOKUP($A75,'Import Peak'!$A$3:EG$99,137,FALSE)-VLOOKUP($A75,'Import Peak Change'!$A$106:EG$202,137,FALSE)))</f>
        <v>0</v>
      </c>
      <c r="EH75" s="6">
        <f>IF(ISERROR(VLOOKUP($A75,'Import Peak'!$A$3:EH$99,138,FALSE)-VLOOKUP($A75,'Import Peak Change'!$A$106:EH$202,138,FALSE)),0,(VLOOKUP($A75,'Import Peak'!$A$3:EH$99,138,FALSE)-VLOOKUP($A75,'Import Peak Change'!$A$106:EH$202,138,FALSE)))</f>
        <v>0</v>
      </c>
      <c r="EI75" s="6">
        <f>IF(ISERROR(VLOOKUP($A75,'Import Peak'!$A$3:EI$99,139,FALSE)-VLOOKUP($A75,'Import Peak Change'!$A$106:EI$202,139,FALSE)),0,(VLOOKUP($A75,'Import Peak'!$A$3:EI$99,139,FALSE)-VLOOKUP($A75,'Import Peak Change'!$A$106:EI$202,139,FALSE)))</f>
        <v>0</v>
      </c>
      <c r="EJ75" s="6">
        <f>IF(ISERROR(VLOOKUP($A75,'Import Peak'!$A$3:EJ$99,140,FALSE)-VLOOKUP($A75,'Import Peak Change'!$A$106:EJ$202,140,FALSE)),0,(VLOOKUP($A75,'Import Peak'!$A$3:EJ$99,140,FALSE)-VLOOKUP($A75,'Import Peak Change'!$A$106:EJ$202,140,FALSE)))</f>
        <v>0</v>
      </c>
      <c r="EK75" s="6">
        <f>IF(ISERROR(VLOOKUP($A75,'Import Peak'!$A$3:EK$99,141,FALSE)-VLOOKUP($A75,'Import Peak Change'!$A$106:EK$202,141,FALSE)),0,(VLOOKUP($A75,'Import Peak'!$A$3:EK$99,141,FALSE)-VLOOKUP($A75,'Import Peak Change'!$A$106:EK$202,141,FALSE)))</f>
        <v>0</v>
      </c>
      <c r="EL75" s="6">
        <f>IF(ISERROR(VLOOKUP($A75,'Import Peak'!$A$3:EL$99,142,FALSE)-VLOOKUP($A75,'Import Peak Change'!$A$106:EL$202,142,FALSE)),0,(VLOOKUP($A75,'Import Peak'!$A$3:EL$99,142,FALSE)-VLOOKUP($A75,'Import Peak Change'!$A$106:EL$202,142,FALSE)))</f>
        <v>0</v>
      </c>
      <c r="EM75" s="6">
        <f>IF(ISERROR(VLOOKUP($A75,'Import Peak'!$A$3:EM$99,143,FALSE)-VLOOKUP($A75,'Import Peak Change'!$A$106:EM$202,143,FALSE)),0,(VLOOKUP($A75,'Import Peak'!$A$3:EM$99,143,FALSE)-VLOOKUP($A75,'Import Peak Change'!$A$106:EM$202,143,FALSE)))</f>
        <v>0</v>
      </c>
      <c r="EN75" s="6">
        <f>IF(ISERROR(VLOOKUP($A75,'Import Peak'!$A$3:EN$99,144,FALSE)-VLOOKUP($A75,'Import Peak Change'!$A$106:EN$202,144,FALSE)),0,(VLOOKUP($A75,'Import Peak'!$A$3:EN$99,144,FALSE)-VLOOKUP($A75,'Import Peak Change'!$A$106:EN$202,144,FALSE)))</f>
        <v>0</v>
      </c>
      <c r="EO75" s="6">
        <f>IF(ISERROR(VLOOKUP($A75,'Import Peak'!$A$3:EO$99,145,FALSE)-VLOOKUP($A75,'Import Peak Change'!$A$106:EO$202,145,FALSE)),0,(VLOOKUP($A75,'Import Peak'!$A$3:EO$99,145,FALSE)-VLOOKUP($A75,'Import Peak Change'!$A$106:EO$202,145,FALSE)))</f>
        <v>0</v>
      </c>
      <c r="EP75" s="6">
        <f>IF(ISERROR(VLOOKUP($A75,'Import Peak'!$A$3:EP$99,146,FALSE)-VLOOKUP($A75,'Import Peak Change'!$A$106:EP$202,146,FALSE)),0,(VLOOKUP($A75,'Import Peak'!$A$3:EP$99,146,FALSE)-VLOOKUP($A75,'Import Peak Change'!$A$106:EP$202,146,FALSE)))</f>
        <v>0</v>
      </c>
      <c r="EQ75" s="6">
        <f>IF(ISERROR(VLOOKUP($A75,'Import Peak'!$A$3:EQ$99,147,FALSE)-VLOOKUP($A75,'Import Peak Change'!$A$106:EQ$202,147,FALSE)),0,(VLOOKUP($A75,'Import Peak'!$A$3:EQ$99,147,FALSE)-VLOOKUP($A75,'Import Peak Change'!$A$106:EQ$202,147,FALSE)))</f>
        <v>0</v>
      </c>
      <c r="ER75" s="6">
        <f>IF(ISERROR(VLOOKUP($A75,'Import Peak'!$A$3:ER$99,148,FALSE)-VLOOKUP($A75,'Import Peak Change'!$A$106:ER$202,148,FALSE)),0,(VLOOKUP($A75,'Import Peak'!$A$3:ER$99,148,FALSE)-VLOOKUP($A75,'Import Peak Change'!$A$106:ER$202,148,FALSE)))</f>
        <v>0</v>
      </c>
      <c r="ES75" s="6">
        <f>IF(ISERROR(VLOOKUP($A75,'Import Peak'!$A$3:ES$99,149,FALSE)-VLOOKUP($A75,'Import Peak Change'!$A$106:ES$202,149,FALSE)),0,(VLOOKUP($A75,'Import Peak'!$A$3:ES$99,149,FALSE)-VLOOKUP($A75,'Import Peak Change'!$A$106:ES$202,149,FALSE)))</f>
        <v>0</v>
      </c>
      <c r="ET75" s="6">
        <f>IF(ISERROR(VLOOKUP($A75,'Import Peak'!$A$3:ET$99,150,FALSE)-VLOOKUP($A75,'Import Peak Change'!$A$106:ET$202,150,FALSE)),0,(VLOOKUP($A75,'Import Peak'!$A$3:ET$99,150,FALSE)-VLOOKUP($A75,'Import Peak Change'!$A$106:ET$202,150,FALSE)))</f>
        <v>0</v>
      </c>
      <c r="EU75" s="6">
        <f>IF(ISERROR(VLOOKUP($A75,'Import Peak'!$A$3:EU$99,151,FALSE)-VLOOKUP($A75,'Import Peak Change'!$A$106:EU$202,151,FALSE)),0,(VLOOKUP($A75,'Import Peak'!$A$3:EU$99,151,FALSE)-VLOOKUP($A75,'Import Peak Change'!$A$106:EU$202,151,FALSE)))</f>
        <v>0</v>
      </c>
      <c r="EV75" s="6">
        <f>IF(ISERROR(VLOOKUP($A75,'Import Peak'!$A$3:EV$99,152,FALSE)-VLOOKUP($A75,'Import Peak Change'!$A$106:EV$202,152,FALSE)),0,(VLOOKUP($A75,'Import Peak'!$A$3:EV$99,152,FALSE)-VLOOKUP($A75,'Import Peak Change'!$A$106:EV$202,152,FALSE)))</f>
        <v>0</v>
      </c>
      <c r="EW75" s="6">
        <f>IF(ISERROR(VLOOKUP($A75,'Import Peak'!$A$3:EW$99,153,FALSE)-VLOOKUP($A75,'Import Peak Change'!$A$106:EW$202,153,FALSE)),0,(VLOOKUP($A75,'Import Peak'!$A$3:EW$99,153,FALSE)-VLOOKUP($A75,'Import Peak Change'!$A$106:EW$202,153,FALSE)))</f>
        <v>0</v>
      </c>
      <c r="EX75" s="6">
        <f>IF(ISERROR(VLOOKUP($A75,'Import Peak'!$A$3:EX$99,154,FALSE)-VLOOKUP($A75,'Import Peak Change'!$A$106:EX$202,154,FALSE)),0,(VLOOKUP($A75,'Import Peak'!$A$3:EX$99,154,FALSE)-VLOOKUP($A75,'Import Peak Change'!$A$106:EX$202,154,FALSE)))</f>
        <v>0</v>
      </c>
      <c r="EY75" s="6">
        <f>IF(ISERROR(VLOOKUP($A75,'Import Peak'!$A$3:EY$99,155,FALSE)-VLOOKUP($A75,'Import Peak Change'!$A$106:EY$202,155,FALSE)),0,(VLOOKUP($A75,'Import Peak'!$A$3:EY$99,155,FALSE)-VLOOKUP($A75,'Import Peak Change'!$A$106:EY$202,155,FALSE)))</f>
        <v>0</v>
      </c>
      <c r="EZ75" s="6">
        <f>IF(ISERROR(VLOOKUP($A75,'Import Peak'!$A$3:EZ$99,156,FALSE)-VLOOKUP($A75,'Import Peak Change'!$A$106:EZ$202,156,FALSE)),0,(VLOOKUP($A75,'Import Peak'!$A$3:EZ$99,156,FALSE)-VLOOKUP($A75,'Import Peak Change'!$A$106:EZ$202,156,FALSE)))</f>
        <v>0</v>
      </c>
      <c r="FA75" s="6">
        <f>IF(ISERROR(VLOOKUP($A75,'Import Peak'!$A$3:FA$99,157,FALSE)-VLOOKUP($A75,'Import Peak Change'!$A$106:FA$202,157,FALSE)),0,(VLOOKUP($A75,'Import Peak'!$A$3:FA$99,157,FALSE)-VLOOKUP($A75,'Import Peak Change'!$A$106:FA$202,157,FALSE)))</f>
        <v>0</v>
      </c>
      <c r="FB75" s="6">
        <f>IF(ISERROR(VLOOKUP($A75,'Import Peak'!$A$3:FB$99,158,FALSE)-VLOOKUP($A75,'Import Peak Change'!$A$106:FB$202,158,FALSE)),0,(VLOOKUP($A75,'Import Peak'!$A$3:FB$99,158,FALSE)-VLOOKUP($A75,'Import Peak Change'!$A$106:FB$202,158,FALSE)))</f>
        <v>0</v>
      </c>
      <c r="FC75" s="6">
        <f>IF(ISERROR(VLOOKUP($A75,'Import Peak'!$A$3:FC$99,159,FALSE)-VLOOKUP($A75,'Import Peak Change'!$A$106:FC$202,159,FALSE)),0,(VLOOKUP($A75,'Import Peak'!$A$3:FC$99,159,FALSE)-VLOOKUP($A75,'Import Peak Change'!$A$106:FC$202,159,FALSE)))</f>
        <v>0</v>
      </c>
      <c r="FD75" s="6">
        <f>IF(ISERROR(VLOOKUP($A75,'Import Peak'!$A$3:FD$99,160,FALSE)-VLOOKUP($A75,'Import Peak Change'!$A$106:FD$202,160,FALSE)),0,(VLOOKUP($A75,'Import Peak'!$A$3:FD$99,160,FALSE)-VLOOKUP($A75,'Import Peak Change'!$A$106:FD$202,160,FALSE)))</f>
        <v>0</v>
      </c>
      <c r="FE75" s="6">
        <f>IF(ISERROR(VLOOKUP($A75,'Import Peak'!$A$3:FE$99,161,FALSE)-VLOOKUP($A75,'Import Peak Change'!$A$106:FE$202,161,FALSE)),0,(VLOOKUP($A75,'Import Peak'!$A$3:FE$99,161,FALSE)-VLOOKUP($A75,'Import Peak Change'!$A$106:FE$202,161,FALSE)))</f>
        <v>0</v>
      </c>
      <c r="FF75" s="6">
        <f>IF(ISERROR(VLOOKUP($A75,'Import Peak'!$A$3:FF$99,162,FALSE)-VLOOKUP($A75,'Import Peak Change'!$A$106:FF$202,162,FALSE)),0,(VLOOKUP($A75,'Import Peak'!$A$3:FF$99,162,FALSE)-VLOOKUP($A75,'Import Peak Change'!$A$106:FF$202,162,FALSE)))</f>
        <v>0</v>
      </c>
      <c r="FG75" s="6">
        <f>IF(ISERROR(VLOOKUP($A75,'Import Peak'!$A$3:FG$99,163,FALSE)-VLOOKUP($A75,'Import Peak Change'!$A$106:FG$202,163,FALSE)),0,(VLOOKUP($A75,'Import Peak'!$A$3:FG$99,163,FALSE)-VLOOKUP($A75,'Import Peak Change'!$A$106:FG$202,163,FALSE)))</f>
        <v>0</v>
      </c>
      <c r="FH75" s="6">
        <f>IF(ISERROR(VLOOKUP($A75,'Import Peak'!$A$3:FH$99,164,FALSE)-VLOOKUP($A75,'Import Peak Change'!$A$106:FH$202,164,FALSE)),0,(VLOOKUP($A75,'Import Peak'!$A$3:FH$99,164,FALSE)-VLOOKUP($A75,'Import Peak Change'!$A$106:FH$202,164,FALSE)))</f>
        <v>0</v>
      </c>
      <c r="FI75" s="6">
        <f>IF(ISERROR(VLOOKUP($A75,'Import Peak'!$A$3:FI$99,165,FALSE)-VLOOKUP($A75,'Import Peak Change'!$A$106:FI$202,165,FALSE)),0,(VLOOKUP($A75,'Import Peak'!$A$3:FI$99,165,FALSE)-VLOOKUP($A75,'Import Peak Change'!$A$106:FI$202,165,FALSE)))</f>
        <v>0</v>
      </c>
      <c r="FJ75" s="6">
        <f>IF(ISERROR(VLOOKUP($A75,'Import Peak'!$A$3:FJ$99,166,FALSE)-VLOOKUP($A75,'Import Peak Change'!$A$106:FJ$202,166,FALSE)),0,(VLOOKUP($A75,'Import Peak'!$A$3:FJ$99,166,FALSE)-VLOOKUP($A75,'Import Peak Change'!$A$106:FJ$202,166,FALSE)))</f>
        <v>0</v>
      </c>
      <c r="FK75" s="6">
        <f>IF(ISERROR(VLOOKUP($A75,'Import Peak'!$A$3:FK$99,167,FALSE)-VLOOKUP($A75,'Import Peak Change'!$A$106:FK$202,167,FALSE)),0,(VLOOKUP($A75,'Import Peak'!$A$3:FK$99,167,FALSE)-VLOOKUP($A75,'Import Peak Change'!$A$106:FK$202,167,FALSE)))</f>
        <v>0</v>
      </c>
      <c r="FL75" s="6">
        <f>IF(ISERROR(VLOOKUP($A75,'Import Peak'!$A$3:FL$99,168,FALSE)-VLOOKUP($A75,'Import Peak Change'!$A$106:FL$202,168,FALSE)),0,(VLOOKUP($A75,'Import Peak'!$A$3:FL$99,168,FALSE)-VLOOKUP($A75,'Import Peak Change'!$A$106:FL$202,168,FALSE)))</f>
        <v>0</v>
      </c>
      <c r="FM75" s="6">
        <f>IF(ISERROR(VLOOKUP($A75,'Import Peak'!$A$3:FM$99,169,FALSE)-VLOOKUP($A75,'Import Peak Change'!$A$106:FM$202,169,FALSE)),0,(VLOOKUP($A75,'Import Peak'!$A$3:FM$99,169,FALSE)-VLOOKUP($A75,'Import Peak Change'!$A$106:FM$202,169,FALSE)))</f>
        <v>0</v>
      </c>
      <c r="FN75" s="6">
        <f>IF(ISERROR(VLOOKUP($A75,'Import Peak'!$A$3:FN$99,170,FALSE)-VLOOKUP($A75,'Import Peak Change'!$A$106:FN$202,170,FALSE)),0,(VLOOKUP($A75,'Import Peak'!$A$3:FN$99,170,FALSE)-VLOOKUP($A75,'Import Peak Change'!$A$106:FN$202,170,FALSE)))</f>
        <v>0</v>
      </c>
      <c r="FO75" s="6">
        <f>IF(ISERROR(VLOOKUP($A75,'Import Peak'!$A$3:FO$99,171,FALSE)-VLOOKUP($A75,'Import Peak Change'!$A$106:FO$202,171,FALSE)),0,(VLOOKUP($A75,'Import Peak'!$A$3:FO$99,171,FALSE)-VLOOKUP($A75,'Import Peak Change'!$A$106:FO$202,171,FALSE)))</f>
        <v>0</v>
      </c>
      <c r="FP75" s="6">
        <f>IF(ISERROR(VLOOKUP($A75,'Import Peak'!$A$3:FP$99,172,FALSE)-VLOOKUP($A75,'Import Peak Change'!$A$106:FP$202,172,FALSE)),0,(VLOOKUP($A75,'Import Peak'!$A$3:FP$99,172,FALSE)-VLOOKUP($A75,'Import Peak Change'!$A$106:FP$202,172,FALSE)))</f>
        <v>0</v>
      </c>
      <c r="FQ75" s="6">
        <f>IF(ISERROR(VLOOKUP($A75,'Import Peak'!$A$3:FQ$99,173,FALSE)-VLOOKUP($A75,'Import Peak Change'!$A$106:FQ$202,173,FALSE)),0,(VLOOKUP($A75,'Import Peak'!$A$3:FQ$99,173,FALSE)-VLOOKUP($A75,'Import Peak Change'!$A$106:FQ$202,173,FALSE)))</f>
        <v>0</v>
      </c>
      <c r="FR75" s="6">
        <f>IF(ISERROR(VLOOKUP($A75,'Import Peak'!$A$3:FR$99,174,FALSE)-VLOOKUP($A75,'Import Peak Change'!$A$106:FR$202,174,FALSE)),0,(VLOOKUP($A75,'Import Peak'!$A$3:FR$99,174,FALSE)-VLOOKUP($A75,'Import Peak Change'!$A$106:FR$202,174,FALSE)))</f>
        <v>0</v>
      </c>
      <c r="FS75" s="6">
        <f>IF(ISERROR(VLOOKUP($A75,'Import Peak'!$A$3:FS$99,175,FALSE)-VLOOKUP($A75,'Import Peak Change'!$A$106:FS$202,175,FALSE)),0,(VLOOKUP($A75,'Import Peak'!$A$3:FS$99,175,FALSE)-VLOOKUP($A75,'Import Peak Change'!$A$106:FS$202,175,FALSE)))</f>
        <v>0</v>
      </c>
      <c r="FT75" s="6">
        <f>IF(ISERROR(VLOOKUP($A75,'Import Peak'!$A$3:FT$99,176,FALSE)-VLOOKUP($A75,'Import Peak Change'!$A$106:FT$202,176,FALSE)),0,(VLOOKUP($A75,'Import Peak'!$A$3:FT$99,176,FALSE)-VLOOKUP($A75,'Import Peak Change'!$A$106:FT$202,176,FALSE)))</f>
        <v>0</v>
      </c>
      <c r="FU75" s="6">
        <f>IF(ISERROR(VLOOKUP($A75,'Import Peak'!$A$3:FU$99,177,FALSE)-VLOOKUP($A75,'Import Peak Change'!$A$106:FU$202,177,FALSE)),0,(VLOOKUP($A75,'Import Peak'!$A$3:FU$99,177,FALSE)-VLOOKUP($A75,'Import Peak Change'!$A$106:FU$202,177,FALSE)))</f>
        <v>0</v>
      </c>
      <c r="FV75" s="6">
        <f>IF(ISERROR(VLOOKUP($A75,'Import Peak'!$A$3:FV$99,178,FALSE)-VLOOKUP($A75,'Import Peak Change'!$A$106:FV$202,178,FALSE)),0,(VLOOKUP($A75,'Import Peak'!$A$3:FV$99,178,FALSE)-VLOOKUP($A75,'Import Peak Change'!$A$106:FV$202,178,FALSE)))</f>
        <v>0</v>
      </c>
      <c r="FW75" s="6">
        <f>IF(ISERROR(VLOOKUP($A75,'Import Peak'!$A$3:FW$99,179,FALSE)-VLOOKUP($A75,'Import Peak Change'!$A$106:FW$202,179,FALSE)),0,(VLOOKUP($A75,'Import Peak'!$A$3:FW$99,179,FALSE)-VLOOKUP($A75,'Import Peak Change'!$A$106:FW$202,179,FALSE)))</f>
        <v>0</v>
      </c>
      <c r="FX75" s="6">
        <f>IF(ISERROR(VLOOKUP($A75,'Import Peak'!$A$3:FX$99,180,FALSE)-VLOOKUP($A75,'Import Peak Change'!$A$106:FX$202,180,FALSE)),0,(VLOOKUP($A75,'Import Peak'!$A$3:FX$99,180,FALSE)-VLOOKUP($A75,'Import Peak Change'!$A$106:FX$202,180,FALSE)))</f>
        <v>0</v>
      </c>
      <c r="FY75" s="6">
        <f>IF(ISERROR(VLOOKUP($A75,'Import Peak'!$A$3:FY$99,181,FALSE)-VLOOKUP($A75,'Import Peak Change'!$A$106:FY$202,181,FALSE)),0,(VLOOKUP($A75,'Import Peak'!$A$3:FY$99,181,FALSE)-VLOOKUP($A75,'Import Peak Change'!$A$106:FY$202,181,FALSE)))</f>
        <v>0</v>
      </c>
      <c r="FZ75" s="6">
        <f>IF(ISERROR(VLOOKUP($A75,'Import Peak'!$A$3:FZ$99,182,FALSE)-VLOOKUP($A75,'Import Peak Change'!$A$106:FZ$202,182,FALSE)),0,(VLOOKUP($A75,'Import Peak'!$A$3:FZ$99,182,FALSE)-VLOOKUP($A75,'Import Peak Change'!$A$106:FZ$202,182,FALSE)))</f>
        <v>0</v>
      </c>
      <c r="GA75" s="6">
        <f>IF(ISERROR(VLOOKUP($A75,'Import Peak'!$A$3:GA$99,183,FALSE)-VLOOKUP($A75,'Import Peak Change'!$A$106:GA$202,183,FALSE)),0,(VLOOKUP($A75,'Import Peak'!$A$3:GA$99,183,FALSE)-VLOOKUP($A75,'Import Peak Change'!$A$106:GA$202,183,FALSE)))</f>
        <v>0</v>
      </c>
      <c r="GB75" s="6">
        <f>IF(ISERROR(VLOOKUP($A75,'Import Peak'!$A$3:GB$99,184,FALSE)-VLOOKUP($A75,'Import Peak Change'!$A$106:GB$202,184,FALSE)),0,(VLOOKUP($A75,'Import Peak'!$A$3:GB$99,184,FALSE)-VLOOKUP($A75,'Import Peak Change'!$A$106:GB$202,184,FALSE)))</f>
        <v>0</v>
      </c>
      <c r="GC75" s="6">
        <f>IF(ISERROR(VLOOKUP($A75,'Import Peak'!$A$3:GC$99,185,FALSE)-VLOOKUP($A75,'Import Peak Change'!$A$106:GC$202,185,FALSE)),0,(VLOOKUP($A75,'Import Peak'!$A$3:GC$99,185,FALSE)-VLOOKUP($A75,'Import Peak Change'!$A$106:GC$202,185,FALSE)))</f>
        <v>0</v>
      </c>
      <c r="GD75" s="6">
        <f>IF(ISERROR(VLOOKUP($A75,'Import Peak'!$A$3:GD$99,186,FALSE)-VLOOKUP($A75,'Import Peak Change'!$A$106:GD$202,186,FALSE)),0,(VLOOKUP($A75,'Import Peak'!$A$3:GD$99,186,FALSE)-VLOOKUP($A75,'Import Peak Change'!$A$106:GD$202,186,FALSE)))</f>
        <v>0</v>
      </c>
      <c r="GE75" s="6">
        <f>IF(ISERROR(VLOOKUP($A75,'Import Peak'!$A$3:GE$99,187,FALSE)-VLOOKUP($A75,'Import Peak Change'!$A$106:GE$202,187,FALSE)),0,(VLOOKUP($A75,'Import Peak'!$A$3:GE$99,187,FALSE)-VLOOKUP($A75,'Import Peak Change'!$A$106:GE$202,187,FALSE)))</f>
        <v>0</v>
      </c>
      <c r="GF75" s="6">
        <f>IF(ISERROR(VLOOKUP($A75,'Import Peak'!$A$3:GF$99,188,FALSE)-VLOOKUP($A75,'Import Peak Change'!$A$106:GF$202,188,FALSE)),0,(VLOOKUP($A75,'Import Peak'!$A$3:GF$99,188,FALSE)-VLOOKUP($A75,'Import Peak Change'!$A$106:GF$202,188,FALSE)))</f>
        <v>0</v>
      </c>
      <c r="GG75" s="6">
        <f>IF(ISERROR(VLOOKUP($A75,'Import Peak'!$A$3:GG$99,189,FALSE)-VLOOKUP($A75,'Import Peak Change'!$A$106:GG$202,189,FALSE)),0,(VLOOKUP($A75,'Import Peak'!$A$3:GG$99,189,FALSE)-VLOOKUP($A75,'Import Peak Change'!$A$106:GG$202,189,FALSE)))</f>
        <v>0</v>
      </c>
      <c r="GH75" s="6">
        <f>IF(ISERROR(VLOOKUP($A75,'Import Peak'!$A$3:GH$99,190,FALSE)-VLOOKUP($A75,'Import Peak Change'!$A$106:GH$202,190,FALSE)),0,(VLOOKUP($A75,'Import Peak'!$A$3:GH$99,190,FALSE)-VLOOKUP($A75,'Import Peak Change'!$A$106:GH$202,190,FALSE)))</f>
        <v>0</v>
      </c>
      <c r="GI75" s="6">
        <f>IF(ISERROR(VLOOKUP($A75,'Import Peak'!$A$3:GI$99,191,FALSE)-VLOOKUP($A75,'Import Peak Change'!$A$106:GI$202,191,FALSE)),0,(VLOOKUP($A75,'Import Peak'!$A$3:GI$99,191,FALSE)-VLOOKUP($A75,'Import Peak Change'!$A$106:GI$202,191,FALSE)))</f>
        <v>0</v>
      </c>
      <c r="GJ75" s="6">
        <f>IF(ISERROR(VLOOKUP($A75,'Import Peak'!$A$3:GJ$99,192,FALSE)-VLOOKUP($A75,'Import Peak Change'!$A$106:GJ$202,192,FALSE)),0,(VLOOKUP($A75,'Import Peak'!$A$3:GJ$99,192,FALSE)-VLOOKUP($A75,'Import Peak Change'!$A$106:GJ$202,192,FALSE)))</f>
        <v>0</v>
      </c>
      <c r="GK75" s="6">
        <f>IF(ISERROR(VLOOKUP($A75,'Import Peak'!$A$3:GK$99,193,FALSE)-VLOOKUP($A75,'Import Peak Change'!$A$106:GK$202,193,FALSE)),0,(VLOOKUP($A75,'Import Peak'!$A$3:GK$99,193,FALSE)-VLOOKUP($A75,'Import Peak Change'!$A$106:GK$202,193,FALSE)))</f>
        <v>0</v>
      </c>
      <c r="GL75" s="6">
        <f>IF(ISERROR(VLOOKUP($A75,'Import Peak'!$A$3:GL$99,194,FALSE)-VLOOKUP($A75,'Import Peak Change'!$A$106:GL$202,194,FALSE)),0,(VLOOKUP($A75,'Import Peak'!$A$3:GL$99,194,FALSE)-VLOOKUP($A75,'Import Peak Change'!$A$106:GL$202,194,FALSE)))</f>
        <v>0</v>
      </c>
      <c r="GM75" s="6">
        <f>IF(ISERROR(VLOOKUP($A75,'Import Peak'!$A$3:GM$99,195,FALSE)-VLOOKUP($A75,'Import Peak Change'!$A$106:GM$202,195,FALSE)),0,(VLOOKUP($A75,'Import Peak'!$A$3:GM$99,195,FALSE)-VLOOKUP($A75,'Import Peak Change'!$A$106:GM$202,195,FALSE)))</f>
        <v>0</v>
      </c>
      <c r="GN75" s="6">
        <f>IF(ISERROR(VLOOKUP($A75,'Import Peak'!$A$3:GN$99,196,FALSE)-VLOOKUP($A75,'Import Peak Change'!$A$106:GN$202,196,FALSE)),0,(VLOOKUP($A75,'Import Peak'!$A$3:GN$99,196,FALSE)-VLOOKUP($A75,'Import Peak Change'!$A$106:GN$202,196,FALSE)))</f>
        <v>0</v>
      </c>
      <c r="GO75" s="6">
        <f>IF(ISERROR(VLOOKUP($A75,'Import Peak'!$A$3:GO$99,197,FALSE)-VLOOKUP($A75,'Import Peak Change'!$A$106:GO$202,197,FALSE)),0,(VLOOKUP($A75,'Import Peak'!$A$3:GO$99,197,FALSE)-VLOOKUP($A75,'Import Peak Change'!$A$106:GO$202,197,FALSE)))</f>
        <v>0</v>
      </c>
      <c r="GP75" s="6">
        <f>IF(ISERROR(VLOOKUP($A75,'Import Peak'!$A$3:GP$99,198,FALSE)-VLOOKUP($A75,'Import Peak Change'!$A$106:GP$202,198,FALSE)),0,(VLOOKUP($A75,'Import Peak'!$A$3:GP$99,198,FALSE)-VLOOKUP($A75,'Import Peak Change'!$A$106:GP$202,198,FALSE)))</f>
        <v>0</v>
      </c>
      <c r="GQ75" s="6">
        <f>IF(ISERROR(VLOOKUP($A75,'Import Peak'!$A$3:GQ$99,199,FALSE)-VLOOKUP($A75,'Import Peak Change'!$A$106:GQ$202,199,FALSE)),0,(VLOOKUP($A75,'Import Peak'!$A$3:GQ$99,199,FALSE)-VLOOKUP($A75,'Import Peak Change'!$A$106:GQ$202,199,FALSE)))</f>
        <v>0</v>
      </c>
      <c r="GR75" s="6">
        <f>IF(ISERROR(VLOOKUP($A75,'Import Peak'!$A$3:GR$99,200,FALSE)-VLOOKUP($A75,'Import Peak Change'!$A$106:GR$202,200,FALSE)),0,(VLOOKUP($A75,'Import Peak'!$A$3:GR$99,200,FALSE)-VLOOKUP($A75,'Import Peak Change'!$A$106:GR$202,200,FALSE)))</f>
        <v>0</v>
      </c>
      <c r="GS75" s="6">
        <f>IF(ISERROR(VLOOKUP($A75,'Import Peak'!$A$3:GS$99,201,FALSE)-VLOOKUP($A75,'Import Peak Change'!$A$106:GS$202,201,FALSE)),0,(VLOOKUP($A75,'Import Peak'!$A$3:GS$99,201,FALSE)-VLOOKUP($A75,'Import Peak Change'!$A$106:GS$202,201,FALSE)))</f>
        <v>0</v>
      </c>
      <c r="GT75" s="6">
        <f>IF(ISERROR(VLOOKUP($A75,'Import Peak'!$A$3:GT$99,202,FALSE)-VLOOKUP($A75,'Import Peak Change'!$A$106:GT$202,202,FALSE)),0,(VLOOKUP($A75,'Import Peak'!$A$3:GT$99,202,FALSE)-VLOOKUP($A75,'Import Peak Change'!$A$106:GT$202,202,FALSE)))</f>
        <v>0</v>
      </c>
      <c r="GU75" s="6">
        <f>IF(ISERROR(VLOOKUP($A75,'Import Peak'!$A$3:GU$99,203,FALSE)-VLOOKUP($A75,'Import Peak Change'!$A$106:GU$202,203,FALSE)),0,(VLOOKUP($A75,'Import Peak'!$A$3:GU$99,203,FALSE)-VLOOKUP($A75,'Import Peak Change'!$A$106:GU$202,203,FALSE)))</f>
        <v>0</v>
      </c>
      <c r="GV75" s="6">
        <f>IF(ISERROR(VLOOKUP($A75,'Import Peak'!$A$3:GV$99,204,FALSE)-VLOOKUP($A75,'Import Peak Change'!$A$106:GV$202,204,FALSE)),0,(VLOOKUP($A75,'Import Peak'!$A$3:GV$99,204,FALSE)-VLOOKUP($A75,'Import Peak Change'!$A$106:GV$202,204,FALSE)))</f>
        <v>0</v>
      </c>
      <c r="GW75" s="6">
        <f>IF(ISERROR(VLOOKUP($A75,'Import Peak'!$A$3:GW$99,205,FALSE)-VLOOKUP($A75,'Import Peak Change'!$A$106:GW$202,205,FALSE)),0,(VLOOKUP($A75,'Import Peak'!$A$3:GW$99,205,FALSE)-VLOOKUP($A75,'Import Peak Change'!$A$106:GW$202,205,FALSE)))</f>
        <v>0</v>
      </c>
      <c r="GX75" s="6">
        <f>IF(ISERROR(VLOOKUP($A75,'Import Peak'!$A$3:GX$99,206,FALSE)-VLOOKUP($A75,'Import Peak Change'!$A$106:GX$202,206,FALSE)),0,(VLOOKUP($A75,'Import Peak'!$A$3:GX$99,206,FALSE)-VLOOKUP($A75,'Import Peak Change'!$A$106:GX$202,206,FALSE)))</f>
        <v>0</v>
      </c>
      <c r="GY75" s="6">
        <f>IF(ISERROR(VLOOKUP($A75,'Import Peak'!$A$3:GY$99,207,FALSE)-VLOOKUP($A75,'Import Peak Change'!$A$106:GY$202,207,FALSE)),0,(VLOOKUP($A75,'Import Peak'!$A$3:GY$99,207,FALSE)-VLOOKUP($A75,'Import Peak Change'!$A$106:GY$202,207,FALSE)))</f>
        <v>0</v>
      </c>
      <c r="GZ75" s="6">
        <f>IF(ISERROR(VLOOKUP($A75,'Import Peak'!$A$3:GZ$99,208,FALSE)-VLOOKUP($A75,'Import Peak Change'!$A$106:GZ$202,208,FALSE)),0,(VLOOKUP($A75,'Import Peak'!$A$3:GZ$99,208,FALSE)-VLOOKUP($A75,'Import Peak Change'!$A$106:GZ$202,208,FALSE)))</f>
        <v>0</v>
      </c>
      <c r="HA75" s="6">
        <f>IF(ISERROR(VLOOKUP($A75,'Import Peak'!$A$3:HA$99,209,FALSE)-VLOOKUP($A75,'Import Peak Change'!$A$106:HA$202,209,FALSE)),0,(VLOOKUP($A75,'Import Peak'!$A$3:HA$99,209,FALSE)-VLOOKUP($A75,'Import Peak Change'!$A$106:HA$202,209,FALSE)))</f>
        <v>0</v>
      </c>
      <c r="HB75" s="6">
        <f>IF(ISERROR(VLOOKUP($A75,'Import Peak'!$A$3:HB$99,210,FALSE)-VLOOKUP($A75,'Import Peak Change'!$A$106:HB$202,210,FALSE)),0,(VLOOKUP($A75,'Import Peak'!$A$3:HB$99,210,FALSE)-VLOOKUP($A75,'Import Peak Change'!$A$106:HB$202,210,FALSE)))</f>
        <v>0</v>
      </c>
      <c r="HC75" s="6">
        <f>IF(ISERROR(VLOOKUP($A75,'Import Peak'!$A$3:HC$99,211,FALSE)-VLOOKUP($A75,'Import Peak Change'!$A$106:HC$202,211,FALSE)),0,(VLOOKUP($A75,'Import Peak'!$A$3:HC$99,211,FALSE)-VLOOKUP($A75,'Import Peak Change'!$A$106:HC$202,211,FALSE)))</f>
        <v>0</v>
      </c>
      <c r="HD75" s="6">
        <f>IF(ISERROR(VLOOKUP($A75,'Import Peak'!$A$3:HD$99,212,FALSE)-VLOOKUP($A75,'Import Peak Change'!$A$106:HD$202,212,FALSE)),0,(VLOOKUP($A75,'Import Peak'!$A$3:HD$99,212,FALSE)-VLOOKUP($A75,'Import Peak Change'!$A$106:HD$202,212,FALSE)))</f>
        <v>0</v>
      </c>
      <c r="HE75" s="6">
        <f>IF(ISERROR(VLOOKUP($A75,'Import Peak'!$A$3:HE$99,213,FALSE)-VLOOKUP($A75,'Import Peak Change'!$A$106:HE$202,213,FALSE)),0,(VLOOKUP($A75,'Import Peak'!$A$3:HE$99,213,FALSE)-VLOOKUP($A75,'Import Peak Change'!$A$106:HE$202,213,FALSE)))</f>
        <v>0</v>
      </c>
      <c r="HF75" s="6">
        <f>IF(ISERROR(VLOOKUP($A75,'Import Peak'!$A$3:HF$99,214,FALSE)-VLOOKUP($A75,'Import Peak Change'!$A$106:HF$202,214,FALSE)),0,(VLOOKUP($A75,'Import Peak'!$A$3:HF$99,214,FALSE)-VLOOKUP($A75,'Import Peak Change'!$A$106:HF$202,214,FALSE)))</f>
        <v>0</v>
      </c>
      <c r="HG75" s="6">
        <f>IF(ISERROR(VLOOKUP($A75,'Import Peak'!$A$3:HG$99,215,FALSE)-VLOOKUP($A75,'Import Peak Change'!$A$106:HG$202,215,FALSE)),0,(VLOOKUP($A75,'Import Peak'!$A$3:HG$99,215,FALSE)-VLOOKUP($A75,'Import Peak Change'!$A$106:HG$202,215,FALSE)))</f>
        <v>0</v>
      </c>
      <c r="HH75" s="6">
        <f>IF(ISERROR(VLOOKUP($A75,'Import Peak'!$A$3:HH$99,216,FALSE)-VLOOKUP($A75,'Import Peak Change'!$A$106:HH$202,216,FALSE)),0,(VLOOKUP($A75,'Import Peak'!$A$3:HH$99,216,FALSE)-VLOOKUP($A75,'Import Peak Change'!$A$106:HH$202,216,FALSE)))</f>
        <v>0</v>
      </c>
      <c r="HI75" s="6">
        <f>IF(ISERROR(VLOOKUP($A75,'Import Peak'!$A$3:HI$99,217,FALSE)-VLOOKUP($A75,'Import Peak Change'!$A$106:HI$202,217,FALSE)),0,(VLOOKUP($A75,'Import Peak'!$A$3:HI$99,217,FALSE)-VLOOKUP($A75,'Import Peak Change'!$A$106:HI$202,217,FALSE)))</f>
        <v>0</v>
      </c>
      <c r="HJ75" s="6">
        <f>IF(ISERROR(VLOOKUP($A75,'Import Peak'!$A$3:HJ$99,218,FALSE)-VLOOKUP($A75,'Import Peak Change'!$A$106:HJ$202,218,FALSE)),0,(VLOOKUP($A75,'Import Peak'!$A$3:HJ$99,218,FALSE)-VLOOKUP($A75,'Import Peak Change'!$A$106:HJ$202,218,FALSE)))</f>
        <v>0</v>
      </c>
      <c r="HK75" s="6">
        <f>IF(ISERROR(VLOOKUP($A75,'Import Peak'!$A$3:HK$99,219,FALSE)-VLOOKUP($A75,'Import Peak Change'!$A$106:HK$202,219,FALSE)),0,(VLOOKUP($A75,'Import Peak'!$A$3:HK$99,219,FALSE)-VLOOKUP($A75,'Import Peak Change'!$A$106:HK$202,219,FALSE)))</f>
        <v>0</v>
      </c>
      <c r="HL75" s="6">
        <f>IF(ISERROR(VLOOKUP($A75,'Import Peak'!$A$3:HL$99,220,FALSE)-VLOOKUP($A75,'Import Peak Change'!$A$106:HL$202,220,FALSE)),0,(VLOOKUP($A75,'Import Peak'!$A$3:HL$99,220,FALSE)-VLOOKUP($A75,'Import Peak Change'!$A$106:HL$202,220,FALSE)))</f>
        <v>0</v>
      </c>
      <c r="HM75" s="6">
        <f>IF(ISERROR(VLOOKUP($A75,'Import Peak'!$A$3:HM$99,221,FALSE)-VLOOKUP($A75,'Import Peak Change'!$A$106:HM$202,221,FALSE)),0,(VLOOKUP($A75,'Import Peak'!$A$3:HM$99,221,FALSE)-VLOOKUP($A75,'Import Peak Change'!$A$106:HM$202,221,FALSE)))</f>
        <v>0</v>
      </c>
      <c r="HN75" s="6">
        <f>IF(ISERROR(VLOOKUP($A75,'Import Peak'!$A$3:HN$99,222,FALSE)-VLOOKUP($A75,'Import Peak Change'!$A$106:HN$202,222,FALSE)),0,(VLOOKUP($A75,'Import Peak'!$A$3:HN$99,222,FALSE)-VLOOKUP($A75,'Import Peak Change'!$A$106:HN$202,222,FALSE)))</f>
        <v>0</v>
      </c>
      <c r="HO75" s="6">
        <f>IF(ISERROR(VLOOKUP($A75,'Import Peak'!$A$3:HO$99,223,FALSE)-VLOOKUP($A75,'Import Peak Change'!$A$106:HO$202,223,FALSE)),0,(VLOOKUP($A75,'Import Peak'!$A$3:HO$99,223,FALSE)-VLOOKUP($A75,'Import Peak Change'!$A$106:HO$202,223,FALSE)))</f>
        <v>0</v>
      </c>
      <c r="HP75" s="6">
        <f>IF(ISERROR(VLOOKUP($A75,'Import Peak'!$A$3:HP$99,224,FALSE)-VLOOKUP($A75,'Import Peak Change'!$A$106:HP$202,224,FALSE)),0,(VLOOKUP($A75,'Import Peak'!$A$3:HP$99,224,FALSE)-VLOOKUP($A75,'Import Peak Change'!$A$106:HP$202,224,FALSE)))</f>
        <v>0</v>
      </c>
      <c r="HQ75" s="6">
        <f>IF(ISERROR(VLOOKUP($A75,'Import Peak'!$A$3:HQ$99,225,FALSE)-VLOOKUP($A75,'Import Peak Change'!$A$106:HQ$202,225,FALSE)),0,(VLOOKUP($A75,'Import Peak'!$A$3:HQ$99,225,FALSE)-VLOOKUP($A75,'Import Peak Change'!$A$106:HQ$202,225,FALSE)))</f>
        <v>0</v>
      </c>
      <c r="HR75" s="6">
        <f>IF(ISERROR(VLOOKUP($A75,'Import Peak'!$A$3:HR$99,226,FALSE)-VLOOKUP($A75,'Import Peak Change'!$A$106:HR$202,226,FALSE)),0,(VLOOKUP($A75,'Import Peak'!$A$3:HR$99,226,FALSE)-VLOOKUP($A75,'Import Peak Change'!$A$106:HR$202,226,FALSE)))</f>
        <v>0</v>
      </c>
      <c r="HS75" s="6">
        <f>IF(ISERROR(VLOOKUP($A75,'Import Peak'!$A$3:HS$99,227,FALSE)-VLOOKUP($A75,'Import Peak Change'!$A$106:HS$202,227,FALSE)),0,(VLOOKUP($A75,'Import Peak'!$A$3:HS$99,227,FALSE)-VLOOKUP($A75,'Import Peak Change'!$A$106:HS$202,227,FALSE)))</f>
        <v>0</v>
      </c>
      <c r="HT75" s="6">
        <f>IF(ISERROR(VLOOKUP($A75,'Import Peak'!$A$3:HT$99,228,FALSE)-VLOOKUP($A75,'Import Peak Change'!$A$106:HT$202,228,FALSE)),0,(VLOOKUP($A75,'Import Peak'!$A$3:HT$99,228,FALSE)-VLOOKUP($A75,'Import Peak Change'!$A$106:HT$202,228,FALSE)))</f>
        <v>0</v>
      </c>
      <c r="HU75" s="6">
        <f>IF(ISERROR(VLOOKUP($A75,'Import Peak'!$A$3:HU$99,229,FALSE)-VLOOKUP($A75,'Import Peak Change'!$A$106:HU$202,229,FALSE)),0,(VLOOKUP($A75,'Import Peak'!$A$3:HU$99,229,FALSE)-VLOOKUP($A75,'Import Peak Change'!$A$106:HU$202,229,FALSE)))</f>
        <v>0</v>
      </c>
      <c r="HV75" s="6">
        <f>IF(ISERROR(VLOOKUP($A75,'Import Peak'!$A$3:HV$99,230,FALSE)-VLOOKUP($A75,'Import Peak Change'!$A$106:HV$202,230,FALSE)),0,(VLOOKUP($A75,'Import Peak'!$A$3:HV$99,230,FALSE)-VLOOKUP($A75,'Import Peak Change'!$A$106:HV$202,230,FALSE)))</f>
        <v>0</v>
      </c>
      <c r="HW75" s="6">
        <f>IF(ISERROR(VLOOKUP($A75,'Import Peak'!$A$3:HW$99,231,FALSE)-VLOOKUP($A75,'Import Peak Change'!$A$106:HW$202,231,FALSE)),0,(VLOOKUP($A75,'Import Peak'!$A$3:HW$99,231,FALSE)-VLOOKUP($A75,'Import Peak Change'!$A$106:HW$202,231,FALSE)))</f>
        <v>0</v>
      </c>
      <c r="HX75" s="6">
        <f>IF(ISERROR(VLOOKUP($A75,'Import Peak'!$A$3:HX$99,232,FALSE)-VLOOKUP($A75,'Import Peak Change'!$A$106:HX$202,232,FALSE)),0,(VLOOKUP($A75,'Import Peak'!$A$3:HX$99,232,FALSE)-VLOOKUP($A75,'Import Peak Change'!$A$106:HX$202,232,FALSE)))</f>
        <v>0</v>
      </c>
      <c r="HY75" s="6">
        <f>IF(ISERROR(VLOOKUP($A75,'Import Peak'!$A$3:HY$99,233,FALSE)-VLOOKUP($A75,'Import Peak Change'!$A$106:HY$202,233,FALSE)),0,(VLOOKUP($A75,'Import Peak'!$A$3:HY$99,233,FALSE)-VLOOKUP($A75,'Import Peak Change'!$A$106:HY$202,233,FALSE)))</f>
        <v>0</v>
      </c>
      <c r="HZ75" s="6">
        <f>IF(ISERROR(VLOOKUP($A75,'Import Peak'!$A$3:HZ$99,234,FALSE)-VLOOKUP($A75,'Import Peak Change'!$A$106:HZ$202,234,FALSE)),0,(VLOOKUP($A75,'Import Peak'!$A$3:HZ$99,234,FALSE)-VLOOKUP($A75,'Import Peak Change'!$A$106:HZ$202,234,FALSE)))</f>
        <v>0</v>
      </c>
      <c r="IA75" s="6">
        <f>IF(ISERROR(VLOOKUP($A75,'Import Peak'!$A$3:IA$99,235,FALSE)-VLOOKUP($A75,'Import Peak Change'!$A$106:IA$202,235,FALSE)),0,(VLOOKUP($A75,'Import Peak'!$A$3:IA$99,235,FALSE)-VLOOKUP($A75,'Import Peak Change'!$A$106:IA$202,235,FALSE)))</f>
        <v>0</v>
      </c>
      <c r="IB75" s="6">
        <f>IF(ISERROR(VLOOKUP($A75,'Import Peak'!$A$3:IB$99,236,FALSE)-VLOOKUP($A75,'Import Peak Change'!$A$106:IB$202,236,FALSE)),0,(VLOOKUP($A75,'Import Peak'!$A$3:IB$99,236,FALSE)-VLOOKUP($A75,'Import Peak Change'!$A$106:IB$202,236,FALSE)))</f>
        <v>0</v>
      </c>
      <c r="IC75" s="6">
        <f>IF(ISERROR(VLOOKUP($A75,'Import Peak'!$A$3:IC$99,237,FALSE)-VLOOKUP($A75,'Import Peak Change'!$A$106:IC$202,237,FALSE)),0,(VLOOKUP($A75,'Import Peak'!$A$3:IC$99,237,FALSE)-VLOOKUP($A75,'Import Peak Change'!$A$106:IC$202,237,FALSE)))</f>
        <v>0</v>
      </c>
      <c r="ID75" s="6">
        <f>IF(ISERROR(VLOOKUP($A75,'Import Peak'!$A$3:ID$99,238,FALSE)-VLOOKUP($A75,'Import Peak Change'!$A$106:ID$202,238,FALSE)),0,(VLOOKUP($A75,'Import Peak'!$A$3:ID$99,238,FALSE)-VLOOKUP($A75,'Import Peak Change'!$A$106:ID$202,238,FALSE)))</f>
        <v>0</v>
      </c>
      <c r="IE75" s="6">
        <f>IF(ISERROR(VLOOKUP($A75,'Import Peak'!$A$3:IE$99,239,FALSE)-VLOOKUP($A75,'Import Peak Change'!$A$106:IE$202,239,FALSE)),0,(VLOOKUP($A75,'Import Peak'!$A$3:IE$99,239,FALSE)-VLOOKUP($A75,'Import Peak Change'!$A$106:IE$202,239,FALSE)))</f>
        <v>0</v>
      </c>
    </row>
    <row r="76" spans="1:239">
      <c r="A76" s="168" t="str">
        <f>IF('Import Peak'!A73=0,"",'Import Peak'!A73)</f>
        <v/>
      </c>
      <c r="B76" s="6"/>
      <c r="C76" s="6"/>
      <c r="D76" s="6"/>
      <c r="E76" s="6"/>
      <c r="F76" s="6"/>
      <c r="G76" s="6">
        <f>IF(ISERROR(VLOOKUP($A76,'Import Peak'!$A$3:G$99,7,FALSE)-VLOOKUP($A76,'Import Peak Change'!$A$106:G$202,7,FALSE)),0,(VLOOKUP($A76,'Import Peak'!$A$3:G$99,7,FALSE)-VLOOKUP($A76,'Import Peak Change'!$A$106:G$202,7,FALSE)))</f>
        <v>0</v>
      </c>
      <c r="H76" s="6">
        <f>IF(ISERROR(VLOOKUP($A76,'Import Peak'!$A$3:H$99,8,FALSE)-VLOOKUP($A76,'Import Peak Change'!$A$106:H$202,8,FALSE)),0,(VLOOKUP($A76,'Import Peak'!$A$3:H$99,8,FALSE)-VLOOKUP($A76,'Import Peak Change'!$A$106:H$202,8,FALSE)))</f>
        <v>0</v>
      </c>
      <c r="I76" s="6">
        <f>IF(ISERROR(VLOOKUP($A76,'Import Peak'!$A$3:I$99,9,FALSE)-VLOOKUP($A76,'Import Peak Change'!$A$106:I$202,9,FALSE)),0,(VLOOKUP($A76,'Import Peak'!$A$3:I$99,9,FALSE)-VLOOKUP($A76,'Import Peak Change'!$A$106:I$202,9,FALSE)))</f>
        <v>0</v>
      </c>
      <c r="J76" s="6">
        <f>IF(ISERROR(VLOOKUP($A76,'Import Peak'!$A$3:J$99,10,FALSE)-VLOOKUP($A76,'Import Peak Change'!$A$106:J$202,10,FALSE)),0,(VLOOKUP($A76,'Import Peak'!$A$3:J$99,10,FALSE)-VLOOKUP($A76,'Import Peak Change'!$A$106:J$202,10,FALSE)))</f>
        <v>0</v>
      </c>
      <c r="K76" s="6">
        <f>IF(ISERROR(VLOOKUP($A76,'Import Peak'!$A$3:K$99,11,FALSE)-VLOOKUP($A76,'Import Peak Change'!$A$106:K$202,11,FALSE)),0,(VLOOKUP($A76,'Import Peak'!$A$3:K$99,11,FALSE)-VLOOKUP($A76,'Import Peak Change'!$A$106:K$202,11,FALSE)))</f>
        <v>0</v>
      </c>
      <c r="L76" s="6">
        <f>IF(ISERROR(VLOOKUP($A76,'Import Peak'!$A$3:L$99,12,FALSE)-VLOOKUP($A76,'Import Peak Change'!$A$106:L$202,12,FALSE)),0,(VLOOKUP($A76,'Import Peak'!$A$3:L$99,12,FALSE)-VLOOKUP($A76,'Import Peak Change'!$A$106:L$202,12,FALSE)))</f>
        <v>0</v>
      </c>
      <c r="M76" s="6">
        <f>IF(ISERROR(VLOOKUP($A76,'Import Peak'!$A$3:M$99,13,FALSE)-VLOOKUP($A76,'Import Peak Change'!$A$106:M$202,13,FALSE)),0,(VLOOKUP($A76,'Import Peak'!$A$3:M$99,13,FALSE)-VLOOKUP($A76,'Import Peak Change'!$A$106:M$202,13,FALSE)))</f>
        <v>0</v>
      </c>
      <c r="N76" s="6">
        <f>IF(ISERROR(VLOOKUP($A76,'Import Peak'!$A$3:N$99,14,FALSE)-VLOOKUP($A76,'Import Peak Change'!$A$106:N$202,14,FALSE)),0,(VLOOKUP($A76,'Import Peak'!$A$3:N$99,14,FALSE)-VLOOKUP($A76,'Import Peak Change'!$A$106:N$202,14,FALSE)))</f>
        <v>0</v>
      </c>
      <c r="O76" s="6">
        <f>IF(ISERROR(VLOOKUP($A76,'Import Peak'!$A$3:O$99,15,FALSE)-VLOOKUP($A76,'Import Peak Change'!$A$106:O$202,15,FALSE)),0,(VLOOKUP($A76,'Import Peak'!$A$3:O$99,15,FALSE)-VLOOKUP($A76,'Import Peak Change'!$A$106:O$202,15,FALSE)))</f>
        <v>0</v>
      </c>
      <c r="P76" s="6">
        <f>IF(ISERROR(VLOOKUP($A76,'Import Peak'!$A$3:P$99,16,FALSE)-VLOOKUP($A76,'Import Peak Change'!$A$106:P$202,16,FALSE)),0,(VLOOKUP($A76,'Import Peak'!$A$3:P$99,16,FALSE)-VLOOKUP($A76,'Import Peak Change'!$A$106:P$202,16,FALSE)))</f>
        <v>0</v>
      </c>
      <c r="Q76" s="6">
        <f>IF(ISERROR(VLOOKUP($A76,'Import Peak'!$A$3:Q$99,17,FALSE)-VLOOKUP($A76,'Import Peak Change'!$A$106:Q$202,17,FALSE)),0,(VLOOKUP($A76,'Import Peak'!$A$3:Q$99,17,FALSE)-VLOOKUP($A76,'Import Peak Change'!$A$106:Q$202,17,FALSE)))</f>
        <v>0</v>
      </c>
      <c r="R76" s="6">
        <f>IF(ISERROR(VLOOKUP($A76,'Import Peak'!$A$3:R$99,18,FALSE)-VLOOKUP($A76,'Import Peak Change'!$A$106:R$202,18,FALSE)),0,(VLOOKUP($A76,'Import Peak'!$A$3:R$99,18,FALSE)-VLOOKUP($A76,'Import Peak Change'!$A$106:R$202,18,FALSE)))</f>
        <v>0</v>
      </c>
      <c r="S76" s="6">
        <f>IF(ISERROR(VLOOKUP($A76,'Import Peak'!$A$3:S$99,19,FALSE)-VLOOKUP($A76,'Import Peak Change'!$A$106:S$202,19,FALSE)),0,(VLOOKUP($A76,'Import Peak'!$A$3:S$99,19,FALSE)-VLOOKUP($A76,'Import Peak Change'!$A$106:S$202,19,FALSE)))</f>
        <v>0</v>
      </c>
      <c r="T76" s="6">
        <f>IF(ISERROR(VLOOKUP($A76,'Import Peak'!$A$3:T$99,20,FALSE)-VLOOKUP($A76,'Import Peak Change'!$A$106:T$202,20,FALSE)),0,(VLOOKUP($A76,'Import Peak'!$A$3:T$99,20,FALSE)-VLOOKUP($A76,'Import Peak Change'!$A$106:T$202,20,FALSE)))</f>
        <v>0</v>
      </c>
      <c r="U76" s="6">
        <f>IF(ISERROR(VLOOKUP($A76,'Import Peak'!$A$3:U$99,21,FALSE)-VLOOKUP($A76,'Import Peak Change'!$A$106:U$202,21,FALSE)),0,(VLOOKUP($A76,'Import Peak'!$A$3:U$99,21,FALSE)-VLOOKUP($A76,'Import Peak Change'!$A$106:U$202,21,FALSE)))</f>
        <v>0</v>
      </c>
      <c r="V76" s="6">
        <f>IF(ISERROR(VLOOKUP($A76,'Import Peak'!$A$3:V$99,22,FALSE)-VLOOKUP($A76,'Import Peak Change'!$A$106:V$202,22,FALSE)),0,(VLOOKUP($A76,'Import Peak'!$A$3:V$99,22,FALSE)-VLOOKUP($A76,'Import Peak Change'!$A$106:V$202,22,FALSE)))</f>
        <v>0</v>
      </c>
      <c r="W76" s="6">
        <f>IF(ISERROR(VLOOKUP($A76,'Import Peak'!$A$3:W$99,23,FALSE)-VLOOKUP($A76,'Import Peak Change'!$A$106:W$202,23,FALSE)),0,(VLOOKUP($A76,'Import Peak'!$A$3:W$99,23,FALSE)-VLOOKUP($A76,'Import Peak Change'!$A$106:W$202,23,FALSE)))</f>
        <v>0</v>
      </c>
      <c r="X76" s="6">
        <f>IF(ISERROR(VLOOKUP($A76,'Import Peak'!$A$3:X$99,24,FALSE)-VLOOKUP($A76,'Import Peak Change'!$A$106:X$202,24,FALSE)),0,(VLOOKUP($A76,'Import Peak'!$A$3:X$99,24,FALSE)-VLOOKUP($A76,'Import Peak Change'!$A$106:X$202,24,FALSE)))</f>
        <v>0</v>
      </c>
      <c r="Y76" s="6">
        <f>IF(ISERROR(VLOOKUP($A76,'Import Peak'!$A$3:Y$99,25,FALSE)-VLOOKUP($A76,'Import Peak Change'!$A$106:Y$202,25,FALSE)),0,(VLOOKUP($A76,'Import Peak'!$A$3:Y$99,25,FALSE)-VLOOKUP($A76,'Import Peak Change'!$A$106:Y$202,25,FALSE)))</f>
        <v>0</v>
      </c>
      <c r="Z76" s="6">
        <f>IF(ISERROR(VLOOKUP($A76,'Import Peak'!$A$3:Z$99,26,FALSE)-VLOOKUP($A76,'Import Peak Change'!$A$106:Z$202,26,FALSE)),0,(VLOOKUP($A76,'Import Peak'!$A$3:Z$99,26,FALSE)-VLOOKUP($A76,'Import Peak Change'!$A$106:Z$202,26,FALSE)))</f>
        <v>0</v>
      </c>
      <c r="AA76" s="6">
        <f>IF(ISERROR(VLOOKUP($A76,'Import Peak'!$A$3:AA$99,27,FALSE)-VLOOKUP($A76,'Import Peak Change'!$A$106:AA$202,27,FALSE)),0,(VLOOKUP($A76,'Import Peak'!$A$3:AA$99,27,FALSE)-VLOOKUP($A76,'Import Peak Change'!$A$106:AA$202,27,FALSE)))</f>
        <v>0</v>
      </c>
      <c r="AB76" s="6">
        <f>IF(ISERROR(VLOOKUP($A76,'Import Peak'!$A$3:AB$99,28,FALSE)-VLOOKUP($A76,'Import Peak Change'!$A$106:AB$202,28,FALSE)),0,(VLOOKUP($A76,'Import Peak'!$A$3:AB$99,28,FALSE)-VLOOKUP($A76,'Import Peak Change'!$A$106:AB$202,28,FALSE)))</f>
        <v>0</v>
      </c>
      <c r="AC76" s="6">
        <f>IF(ISERROR(VLOOKUP($A76,'Import Peak'!$A$3:AC$99,29,FALSE)-VLOOKUP($A76,'Import Peak Change'!$A$106:AC$202,29,FALSE)),0,(VLOOKUP($A76,'Import Peak'!$A$3:AC$99,29,FALSE)-VLOOKUP($A76,'Import Peak Change'!$A$106:AC$202,29,FALSE)))</f>
        <v>0</v>
      </c>
      <c r="AD76" s="6">
        <f>IF(ISERROR(VLOOKUP($A76,'Import Peak'!$A$3:AD$99,30,FALSE)-VLOOKUP($A76,'Import Peak Change'!$A$106:AD$202,30,FALSE)),0,(VLOOKUP($A76,'Import Peak'!$A$3:AD$99,30,FALSE)-VLOOKUP($A76,'Import Peak Change'!$A$106:AD$202,30,FALSE)))</f>
        <v>0</v>
      </c>
      <c r="AE76" s="6">
        <f>IF(ISERROR(VLOOKUP($A76,'Import Peak'!$A$3:AE$99,31,FALSE)-VLOOKUP($A76,'Import Peak Change'!$A$106:AE$202,31,FALSE)),0,(VLOOKUP($A76,'Import Peak'!$A$3:AE$99,31,FALSE)-VLOOKUP($A76,'Import Peak Change'!$A$106:AE$202,31,FALSE)))</f>
        <v>0</v>
      </c>
      <c r="AF76" s="6">
        <f>IF(ISERROR(VLOOKUP($A76,'Import Peak'!$A$3:AF$99,32,FALSE)-VLOOKUP($A76,'Import Peak Change'!$A$106:AF$202,32,FALSE)),0,(VLOOKUP($A76,'Import Peak'!$A$3:AF$99,32,FALSE)-VLOOKUP($A76,'Import Peak Change'!$A$106:AF$202,32,FALSE)))</f>
        <v>0</v>
      </c>
      <c r="AG76" s="6">
        <f>IF(ISERROR(VLOOKUP($A76,'Import Peak'!$A$3:AG$99,33,FALSE)-VLOOKUP($A76,'Import Peak Change'!$A$106:AG$202,33,FALSE)),0,(VLOOKUP($A76,'Import Peak'!$A$3:AG$99,33,FALSE)-VLOOKUP($A76,'Import Peak Change'!$A$106:AG$202,33,FALSE)))</f>
        <v>0</v>
      </c>
      <c r="AH76" s="6">
        <f>IF(ISERROR(VLOOKUP($A76,'Import Peak'!$A$3:AH$99,34,FALSE)-VLOOKUP($A76,'Import Peak Change'!$A$106:AH$202,34,FALSE)),0,(VLOOKUP($A76,'Import Peak'!$A$3:AH$99,34,FALSE)-VLOOKUP($A76,'Import Peak Change'!$A$106:AH$202,34,FALSE)))</f>
        <v>0</v>
      </c>
      <c r="AI76" s="6">
        <f>IF(ISERROR(VLOOKUP($A76,'Import Peak'!$A$3:AI$99,35,FALSE)-VLOOKUP($A76,'Import Peak Change'!$A$106:AI$202,35,FALSE)),0,(VLOOKUP($A76,'Import Peak'!$A$3:AI$99,35,FALSE)-VLOOKUP($A76,'Import Peak Change'!$A$106:AI$202,35,FALSE)))</f>
        <v>0</v>
      </c>
      <c r="AJ76" s="6">
        <f>IF(ISERROR(VLOOKUP($A76,'Import Peak'!$A$3:AJ$99,36,FALSE)-VLOOKUP($A76,'Import Peak Change'!$A$106:AJ$202,36,FALSE)),0,(VLOOKUP($A76,'Import Peak'!$A$3:AJ$99,36,FALSE)-VLOOKUP($A76,'Import Peak Change'!$A$106:AJ$202,36,FALSE)))</f>
        <v>0</v>
      </c>
      <c r="AK76" s="6">
        <f>IF(ISERROR(VLOOKUP($A76,'Import Peak'!$A$3:AK$99,37,FALSE)-VLOOKUP($A76,'Import Peak Change'!$A$106:AK$202,37,FALSE)),0,(VLOOKUP($A76,'Import Peak'!$A$3:AK$99,37,FALSE)-VLOOKUP($A76,'Import Peak Change'!$A$106:AK$202,37,FALSE)))</f>
        <v>0</v>
      </c>
      <c r="AL76" s="6">
        <f>IF(ISERROR(VLOOKUP($A76,'Import Peak'!$A$3:AL$99,38,FALSE)-VLOOKUP($A76,'Import Peak Change'!$A$106:AL$202,38,FALSE)),0,(VLOOKUP($A76,'Import Peak'!$A$3:AL$99,38,FALSE)-VLOOKUP($A76,'Import Peak Change'!$A$106:AL$202,38,FALSE)))</f>
        <v>0</v>
      </c>
      <c r="AM76" s="6">
        <f>IF(ISERROR(VLOOKUP($A76,'Import Peak'!$A$3:AM$99,39,FALSE)-VLOOKUP($A76,'Import Peak Change'!$A$106:AM$202,39,FALSE)),0,(VLOOKUP($A76,'Import Peak'!$A$3:AM$99,39,FALSE)-VLOOKUP($A76,'Import Peak Change'!$A$106:AM$202,39,FALSE)))</f>
        <v>0</v>
      </c>
      <c r="AN76" s="6">
        <f>IF(ISERROR(VLOOKUP($A76,'Import Peak'!$A$3:AN$99,40,FALSE)-VLOOKUP($A76,'Import Peak Change'!$A$106:AN$202,40,FALSE)),0,(VLOOKUP($A76,'Import Peak'!$A$3:AN$99,40,FALSE)-VLOOKUP($A76,'Import Peak Change'!$A$106:AN$202,40,FALSE)))</f>
        <v>0</v>
      </c>
      <c r="AO76" s="6">
        <f>IF(ISERROR(VLOOKUP($A76,'Import Peak'!$A$3:AO$99,41,FALSE)-VLOOKUP($A76,'Import Peak Change'!$A$106:AO$202,41,FALSE)),0,(VLOOKUP($A76,'Import Peak'!$A$3:AO$99,41,FALSE)-VLOOKUP($A76,'Import Peak Change'!$A$106:AO$202,41,FALSE)))</f>
        <v>0</v>
      </c>
      <c r="AP76" s="6">
        <f>IF(ISERROR(VLOOKUP($A76,'Import Peak'!$A$3:AP$99,42,FALSE)-VLOOKUP($A76,'Import Peak Change'!$A$106:AP$202,42,FALSE)),0,(VLOOKUP($A76,'Import Peak'!$A$3:AP$99,42,FALSE)-VLOOKUP($A76,'Import Peak Change'!$A$106:AP$202,42,FALSE)))</f>
        <v>0</v>
      </c>
      <c r="AQ76" s="6">
        <f>IF(ISERROR(VLOOKUP($A76,'Import Peak'!$A$3:AQ$99,43,FALSE)-VLOOKUP($A76,'Import Peak Change'!$A$106:AQ$202,43,FALSE)),0,(VLOOKUP($A76,'Import Peak'!$A$3:AQ$99,43,FALSE)-VLOOKUP($A76,'Import Peak Change'!$A$106:AQ$202,43,FALSE)))</f>
        <v>0</v>
      </c>
      <c r="AR76" s="6">
        <f>IF(ISERROR(VLOOKUP($A76,'Import Peak'!$A$3:AR$99,44,FALSE)-VLOOKUP($A76,'Import Peak Change'!$A$106:AR$202,44,FALSE)),0,(VLOOKUP($A76,'Import Peak'!$A$3:AR$99,44,FALSE)-VLOOKUP($A76,'Import Peak Change'!$A$106:AR$202,44,FALSE)))</f>
        <v>0</v>
      </c>
      <c r="AS76" s="6">
        <f>IF(ISERROR(VLOOKUP($A76,'Import Peak'!$A$3:AS$99,45,FALSE)-VLOOKUP($A76,'Import Peak Change'!$A$106:AS$202,45,FALSE)),0,(VLOOKUP($A76,'Import Peak'!$A$3:AS$99,45,FALSE)-VLOOKUP($A76,'Import Peak Change'!$A$106:AS$202,45,FALSE)))</f>
        <v>0</v>
      </c>
      <c r="AT76" s="6">
        <f>IF(ISERROR(VLOOKUP($A76,'Import Peak'!$A$3:AT$99,46,FALSE)-VLOOKUP($A76,'Import Peak Change'!$A$106:AT$202,46,FALSE)),0,(VLOOKUP($A76,'Import Peak'!$A$3:AT$99,46,FALSE)-VLOOKUP($A76,'Import Peak Change'!$A$106:AT$202,46,FALSE)))</f>
        <v>0</v>
      </c>
      <c r="AU76" s="6">
        <f>IF(ISERROR(VLOOKUP($A76,'Import Peak'!$A$3:AU$99,47,FALSE)-VLOOKUP($A76,'Import Peak Change'!$A$106:AU$202,47,FALSE)),0,(VLOOKUP($A76,'Import Peak'!$A$3:AU$99,47,FALSE)-VLOOKUP($A76,'Import Peak Change'!$A$106:AU$202,47,FALSE)))</f>
        <v>0</v>
      </c>
      <c r="AV76" s="6">
        <f>IF(ISERROR(VLOOKUP($A76,'Import Peak'!$A$3:AV$99,48,FALSE)-VLOOKUP($A76,'Import Peak Change'!$A$106:AV$202,48,FALSE)),0,(VLOOKUP($A76,'Import Peak'!$A$3:AV$99,48,FALSE)-VLOOKUP($A76,'Import Peak Change'!$A$106:AV$202,48,FALSE)))</f>
        <v>0</v>
      </c>
      <c r="AW76" s="6">
        <f>IF(ISERROR(VLOOKUP($A76,'Import Peak'!$A$3:AW$99,49,FALSE)-VLOOKUP($A76,'Import Peak Change'!$A$106:AW$202,49,FALSE)),0,(VLOOKUP($A76,'Import Peak'!$A$3:AW$99,49,FALSE)-VLOOKUP($A76,'Import Peak Change'!$A$106:AW$202,49,FALSE)))</f>
        <v>0</v>
      </c>
      <c r="AX76" s="6">
        <f>IF(ISERROR(VLOOKUP($A76,'Import Peak'!$A$3:AX$99,50,FALSE)-VLOOKUP($A76,'Import Peak Change'!$A$106:AX$202,50,FALSE)),0,(VLOOKUP($A76,'Import Peak'!$A$3:AX$99,50,FALSE)-VLOOKUP($A76,'Import Peak Change'!$A$106:AX$202,50,FALSE)))</f>
        <v>0</v>
      </c>
      <c r="AY76" s="6">
        <f>IF(ISERROR(VLOOKUP($A76,'Import Peak'!$A$3:AY$99,51,FALSE)-VLOOKUP($A76,'Import Peak Change'!$A$106:AY$202,51,FALSE)),0,(VLOOKUP($A76,'Import Peak'!$A$3:AY$99,51,FALSE)-VLOOKUP($A76,'Import Peak Change'!$A$106:AY$202,51,FALSE)))</f>
        <v>0</v>
      </c>
      <c r="AZ76" s="6">
        <f>IF(ISERROR(VLOOKUP($A76,'Import Peak'!$A$3:AZ$99,52,FALSE)-VLOOKUP($A76,'Import Peak Change'!$A$106:AZ$202,52,FALSE)),0,(VLOOKUP($A76,'Import Peak'!$A$3:AZ$99,52,FALSE)-VLOOKUP($A76,'Import Peak Change'!$A$106:AZ$202,52,FALSE)))</f>
        <v>0</v>
      </c>
      <c r="BA76" s="6">
        <f>IF(ISERROR(VLOOKUP($A76,'Import Peak'!$A$3:BA$99,53,FALSE)-VLOOKUP($A76,'Import Peak Change'!$A$106:BA$202,53,FALSE)),0,(VLOOKUP($A76,'Import Peak'!$A$3:BA$99,53,FALSE)-VLOOKUP($A76,'Import Peak Change'!$A$106:BA$202,53,FALSE)))</f>
        <v>0</v>
      </c>
      <c r="BB76" s="6">
        <f>IF(ISERROR(VLOOKUP($A76,'Import Peak'!$A$3:BB$99,54,FALSE)-VLOOKUP($A76,'Import Peak Change'!$A$106:BB$202,54,FALSE)),0,(VLOOKUP($A76,'Import Peak'!$A$3:BB$99,54,FALSE)-VLOOKUP($A76,'Import Peak Change'!$A$106:BB$202,54,FALSE)))</f>
        <v>0</v>
      </c>
      <c r="BC76" s="6">
        <f>IF(ISERROR(VLOOKUP($A76,'Import Peak'!$A$3:BC$99,55,FALSE)-VLOOKUP($A76,'Import Peak Change'!$A$106:BC$202,55,FALSE)),0,(VLOOKUP($A76,'Import Peak'!$A$3:BC$99,55,FALSE)-VLOOKUP($A76,'Import Peak Change'!$A$106:BC$202,55,FALSE)))</f>
        <v>0</v>
      </c>
      <c r="BD76" s="6">
        <f>IF(ISERROR(VLOOKUP($A76,'Import Peak'!$A$3:BD$99,56,FALSE)-VLOOKUP($A76,'Import Peak Change'!$A$106:BD$202,56,FALSE)),0,(VLOOKUP($A76,'Import Peak'!$A$3:BD$99,56,FALSE)-VLOOKUP($A76,'Import Peak Change'!$A$106:BD$202,56,FALSE)))</f>
        <v>0</v>
      </c>
      <c r="BE76" s="6">
        <f>IF(ISERROR(VLOOKUP($A76,'Import Peak'!$A$3:BE$99,57,FALSE)-VLOOKUP($A76,'Import Peak Change'!$A$106:BE$202,57,FALSE)),0,(VLOOKUP($A76,'Import Peak'!$A$3:BE$99,57,FALSE)-VLOOKUP($A76,'Import Peak Change'!$A$106:BE$202,57,FALSE)))</f>
        <v>0</v>
      </c>
      <c r="BF76" s="6">
        <f>IF(ISERROR(VLOOKUP($A76,'Import Peak'!$A$3:BF$99,58,FALSE)-VLOOKUP($A76,'Import Peak Change'!$A$106:BF$202,58,FALSE)),0,(VLOOKUP($A76,'Import Peak'!$A$3:BF$99,58,FALSE)-VLOOKUP($A76,'Import Peak Change'!$A$106:BF$202,58,FALSE)))</f>
        <v>0</v>
      </c>
      <c r="BG76" s="6">
        <f>IF(ISERROR(VLOOKUP($A76,'Import Peak'!$A$3:BG$99,59,FALSE)-VLOOKUP($A76,'Import Peak Change'!$A$106:BG$202,59,FALSE)),0,(VLOOKUP($A76,'Import Peak'!$A$3:BG$99,59,FALSE)-VLOOKUP($A76,'Import Peak Change'!$A$106:BG$202,59,FALSE)))</f>
        <v>0</v>
      </c>
      <c r="BH76" s="6">
        <f>IF(ISERROR(VLOOKUP($A76,'Import Peak'!$A$3:BH$99,60,FALSE)-VLOOKUP($A76,'Import Peak Change'!$A$106:BH$202,60,FALSE)),0,(VLOOKUP($A76,'Import Peak'!$A$3:BH$99,60,FALSE)-VLOOKUP($A76,'Import Peak Change'!$A$106:BH$202,60,FALSE)))</f>
        <v>0</v>
      </c>
      <c r="BI76" s="6">
        <f>IF(ISERROR(VLOOKUP($A76,'Import Peak'!$A$3:BI$99,61,FALSE)-VLOOKUP($A76,'Import Peak Change'!$A$106:BI$202,61,FALSE)),0,(VLOOKUP($A76,'Import Peak'!$A$3:BI$99,61,FALSE)-VLOOKUP($A76,'Import Peak Change'!$A$106:BI$202,61,FALSE)))</f>
        <v>0</v>
      </c>
      <c r="BJ76" s="6">
        <f>IF(ISERROR(VLOOKUP($A76,'Import Peak'!$A$3:BJ$99,62,FALSE)-VLOOKUP($A76,'Import Peak Change'!$A$106:BJ$202,62,FALSE)),0,(VLOOKUP($A76,'Import Peak'!$A$3:BJ$99,62,FALSE)-VLOOKUP($A76,'Import Peak Change'!$A$106:BJ$202,62,FALSE)))</f>
        <v>0</v>
      </c>
      <c r="BK76" s="6">
        <f>IF(ISERROR(VLOOKUP($A76,'Import Peak'!$A$3:BK$99,63,FALSE)-VLOOKUP($A76,'Import Peak Change'!$A$106:BK$202,63,FALSE)),0,(VLOOKUP($A76,'Import Peak'!$A$3:BK$99,63,FALSE)-VLOOKUP($A76,'Import Peak Change'!$A$106:BK$202,63,FALSE)))</f>
        <v>0</v>
      </c>
      <c r="BL76" s="6">
        <f>IF(ISERROR(VLOOKUP($A76,'Import Peak'!$A$3:BL$99,64,FALSE)-VLOOKUP($A76,'Import Peak Change'!$A$106:BL$202,64,FALSE)),0,(VLOOKUP($A76,'Import Peak'!$A$3:BL$99,64,FALSE)-VLOOKUP($A76,'Import Peak Change'!$A$106:BL$202,64,FALSE)))</f>
        <v>0</v>
      </c>
      <c r="BM76" s="6">
        <f>IF(ISERROR(VLOOKUP($A76,'Import Peak'!$A$3:BM$99,65,FALSE)-VLOOKUP($A76,'Import Peak Change'!$A$106:BM$202,65,FALSE)),0,(VLOOKUP($A76,'Import Peak'!$A$3:BM$99,65,FALSE)-VLOOKUP($A76,'Import Peak Change'!$A$106:BM$202,65,FALSE)))</f>
        <v>0</v>
      </c>
      <c r="BN76" s="6">
        <f>IF(ISERROR(VLOOKUP($A76,'Import Peak'!$A$3:BN$99,66,FALSE)-VLOOKUP($A76,'Import Peak Change'!$A$106:BN$202,66,FALSE)),0,(VLOOKUP($A76,'Import Peak'!$A$3:BN$99,66,FALSE)-VLOOKUP($A76,'Import Peak Change'!$A$106:BN$202,66,FALSE)))</f>
        <v>0</v>
      </c>
      <c r="BO76" s="6">
        <f>IF(ISERROR(VLOOKUP($A76,'Import Peak'!$A$3:BO$99,67,FALSE)-VLOOKUP($A76,'Import Peak Change'!$A$106:BO$202,67,FALSE)),0,(VLOOKUP($A76,'Import Peak'!$A$3:BO$99,67,FALSE)-VLOOKUP($A76,'Import Peak Change'!$A$106:BO$202,67,FALSE)))</f>
        <v>0</v>
      </c>
      <c r="BP76" s="6">
        <f>IF(ISERROR(VLOOKUP($A76,'Import Peak'!$A$3:BP$99,68,FALSE)-VLOOKUP($A76,'Import Peak Change'!$A$106:BP$202,68,FALSE)),0,(VLOOKUP($A76,'Import Peak'!$A$3:BP$99,68,FALSE)-VLOOKUP($A76,'Import Peak Change'!$A$106:BP$202,68,FALSE)))</f>
        <v>0</v>
      </c>
      <c r="BQ76" s="6">
        <f>IF(ISERROR(VLOOKUP($A76,'Import Peak'!$A$3:BQ$99,69,FALSE)-VLOOKUP($A76,'Import Peak Change'!$A$106:BQ$202,69,FALSE)),0,(VLOOKUP($A76,'Import Peak'!$A$3:BQ$99,69,FALSE)-VLOOKUP($A76,'Import Peak Change'!$A$106:BQ$202,69,FALSE)))</f>
        <v>0</v>
      </c>
      <c r="BR76" s="6">
        <f>IF(ISERROR(VLOOKUP($A76,'Import Peak'!$A$3:BR$99,70,FALSE)-VLOOKUP($A76,'Import Peak Change'!$A$106:BR$202,70,FALSE)),0,(VLOOKUP($A76,'Import Peak'!$A$3:BR$99,70,FALSE)-VLOOKUP($A76,'Import Peak Change'!$A$106:BR$202,70,FALSE)))</f>
        <v>0</v>
      </c>
      <c r="BS76" s="6">
        <f>IF(ISERROR(VLOOKUP($A76,'Import Peak'!$A$3:BS$99,71,FALSE)-VLOOKUP($A76,'Import Peak Change'!$A$106:BS$202,71,FALSE)),0,(VLOOKUP($A76,'Import Peak'!$A$3:BS$99,71,FALSE)-VLOOKUP($A76,'Import Peak Change'!$A$106:BS$202,71,FALSE)))</f>
        <v>0</v>
      </c>
      <c r="BT76" s="6">
        <f>IF(ISERROR(VLOOKUP($A76,'Import Peak'!$A$3:BT$99,72,FALSE)-VLOOKUP($A76,'Import Peak Change'!$A$106:BT$202,72,FALSE)),0,(VLOOKUP($A76,'Import Peak'!$A$3:BT$99,72,FALSE)-VLOOKUP($A76,'Import Peak Change'!$A$106:BT$202,72,FALSE)))</f>
        <v>0</v>
      </c>
      <c r="BU76" s="6">
        <f>IF(ISERROR(VLOOKUP($A76,'Import Peak'!$A$3:BU$99,73,FALSE)-VLOOKUP($A76,'Import Peak Change'!$A$106:BU$202,73,FALSE)),0,(VLOOKUP($A76,'Import Peak'!$A$3:BU$99,73,FALSE)-VLOOKUP($A76,'Import Peak Change'!$A$106:BU$202,73,FALSE)))</f>
        <v>0</v>
      </c>
      <c r="BV76" s="6">
        <f>IF(ISERROR(VLOOKUP($A76,'Import Peak'!$A$3:BV$99,74,FALSE)-VLOOKUP($A76,'Import Peak Change'!$A$106:BV$202,74,FALSE)),0,(VLOOKUP($A76,'Import Peak'!$A$3:BV$99,74,FALSE)-VLOOKUP($A76,'Import Peak Change'!$A$106:BV$202,74,FALSE)))</f>
        <v>0</v>
      </c>
      <c r="BW76" s="6">
        <f>IF(ISERROR(VLOOKUP($A76,'Import Peak'!$A$3:BW$99,75,FALSE)-VLOOKUP($A76,'Import Peak Change'!$A$106:BW$202,75,FALSE)),0,(VLOOKUP($A76,'Import Peak'!$A$3:BW$99,75,FALSE)-VLOOKUP($A76,'Import Peak Change'!$A$106:BW$202,75,FALSE)))</f>
        <v>0</v>
      </c>
      <c r="BX76" s="6">
        <f>IF(ISERROR(VLOOKUP($A76,'Import Peak'!$A$3:BX$99,76,FALSE)-VLOOKUP($A76,'Import Peak Change'!$A$106:BX$202,76,FALSE)),0,(VLOOKUP($A76,'Import Peak'!$A$3:BX$99,76,FALSE)-VLOOKUP($A76,'Import Peak Change'!$A$106:BX$202,76,FALSE)))</f>
        <v>0</v>
      </c>
      <c r="BY76" s="6">
        <f>IF(ISERROR(VLOOKUP($A76,'Import Peak'!$A$3:BY$99,77,FALSE)-VLOOKUP($A76,'Import Peak Change'!$A$106:BY$202,77,FALSE)),0,(VLOOKUP($A76,'Import Peak'!$A$3:BY$99,77,FALSE)-VLOOKUP($A76,'Import Peak Change'!$A$106:BY$202,77,FALSE)))</f>
        <v>0</v>
      </c>
      <c r="BZ76" s="6">
        <f>IF(ISERROR(VLOOKUP($A76,'Import Peak'!$A$3:BZ$99,78,FALSE)-VLOOKUP($A76,'Import Peak Change'!$A$106:BZ$202,78,FALSE)),0,(VLOOKUP($A76,'Import Peak'!$A$3:BZ$99,78,FALSE)-VLOOKUP($A76,'Import Peak Change'!$A$106:BZ$202,78,FALSE)))</f>
        <v>0</v>
      </c>
      <c r="CA76" s="6">
        <f>IF(ISERROR(VLOOKUP($A76,'Import Peak'!$A$3:CA$99,79,FALSE)-VLOOKUP($A76,'Import Peak Change'!$A$106:CA$202,79,FALSE)),0,(VLOOKUP($A76,'Import Peak'!$A$3:CA$99,79,FALSE)-VLOOKUP($A76,'Import Peak Change'!$A$106:CA$202,79,FALSE)))</f>
        <v>0</v>
      </c>
      <c r="CB76" s="6">
        <f>IF(ISERROR(VLOOKUP($A76,'Import Peak'!$A$3:CB$99,80,FALSE)-VLOOKUP($A76,'Import Peak Change'!$A$106:CB$202,80,FALSE)),0,(VLOOKUP($A76,'Import Peak'!$A$3:CB$99,80,FALSE)-VLOOKUP($A76,'Import Peak Change'!$A$106:CB$202,80,FALSE)))</f>
        <v>0</v>
      </c>
      <c r="CC76" s="6">
        <f>IF(ISERROR(VLOOKUP($A76,'Import Peak'!$A$3:CC$99,81,FALSE)-VLOOKUP($A76,'Import Peak Change'!$A$106:CC$202,81,FALSE)),0,(VLOOKUP($A76,'Import Peak'!$A$3:CC$99,81,FALSE)-VLOOKUP($A76,'Import Peak Change'!$A$106:CC$202,81,FALSE)))</f>
        <v>0</v>
      </c>
      <c r="CD76" s="6">
        <f>IF(ISERROR(VLOOKUP($A76,'Import Peak'!$A$3:CD$99,82,FALSE)-VLOOKUP($A76,'Import Peak Change'!$A$106:CD$202,82,FALSE)),0,(VLOOKUP($A76,'Import Peak'!$A$3:CD$99,82,FALSE)-VLOOKUP($A76,'Import Peak Change'!$A$106:CD$202,82,FALSE)))</f>
        <v>0</v>
      </c>
      <c r="CE76" s="6">
        <f>IF(ISERROR(VLOOKUP($A76,'Import Peak'!$A$3:CE$99,83,FALSE)-VLOOKUP($A76,'Import Peak Change'!$A$106:CE$202,83,FALSE)),0,(VLOOKUP($A76,'Import Peak'!$A$3:CE$99,83,FALSE)-VLOOKUP($A76,'Import Peak Change'!$A$106:CE$202,83,FALSE)))</f>
        <v>0</v>
      </c>
      <c r="CF76" s="6">
        <f>IF(ISERROR(VLOOKUP($A76,'Import Peak'!$A$3:CF$99,84,FALSE)-VLOOKUP($A76,'Import Peak Change'!$A$106:CF$202,84,FALSE)),0,(VLOOKUP($A76,'Import Peak'!$A$3:CF$99,84,FALSE)-VLOOKUP($A76,'Import Peak Change'!$A$106:CF$202,84,FALSE)))</f>
        <v>0</v>
      </c>
      <c r="CG76" s="6">
        <f>IF(ISERROR(VLOOKUP($A76,'Import Peak'!$A$3:CG$99,85,FALSE)-VLOOKUP($A76,'Import Peak Change'!$A$106:CG$202,85,FALSE)),0,(VLOOKUP($A76,'Import Peak'!$A$3:CG$99,85,FALSE)-VLOOKUP($A76,'Import Peak Change'!$A$106:CG$202,85,FALSE)))</f>
        <v>0</v>
      </c>
      <c r="CH76" s="6">
        <f>IF(ISERROR(VLOOKUP($A76,'Import Peak'!$A$3:CH$99,86,FALSE)-VLOOKUP($A76,'Import Peak Change'!$A$106:CH$202,86,FALSE)),0,(VLOOKUP($A76,'Import Peak'!$A$3:CH$99,86,FALSE)-VLOOKUP($A76,'Import Peak Change'!$A$106:CH$202,86,FALSE)))</f>
        <v>0</v>
      </c>
      <c r="CI76" s="6">
        <f>IF(ISERROR(VLOOKUP($A76,'Import Peak'!$A$3:CI$99,87,FALSE)-VLOOKUP($A76,'Import Peak Change'!$A$106:CI$202,87,FALSE)),0,(VLOOKUP($A76,'Import Peak'!$A$3:CI$99,87,FALSE)-VLOOKUP($A76,'Import Peak Change'!$A$106:CI$202,87,FALSE)))</f>
        <v>0</v>
      </c>
      <c r="CJ76" s="6">
        <f>IF(ISERROR(VLOOKUP($A76,'Import Peak'!$A$3:CJ$99,88,FALSE)-VLOOKUP($A76,'Import Peak Change'!$A$106:CJ$202,88,FALSE)),0,(VLOOKUP($A76,'Import Peak'!$A$3:CJ$99,88,FALSE)-VLOOKUP($A76,'Import Peak Change'!$A$106:CJ$202,88,FALSE)))</f>
        <v>0</v>
      </c>
      <c r="CK76" s="6">
        <f>IF(ISERROR(VLOOKUP($A76,'Import Peak'!$A$3:CK$99,89,FALSE)-VLOOKUP($A76,'Import Peak Change'!$A$106:CK$202,89,FALSE)),0,(VLOOKUP($A76,'Import Peak'!$A$3:CK$99,89,FALSE)-VLOOKUP($A76,'Import Peak Change'!$A$106:CK$202,89,FALSE)))</f>
        <v>0</v>
      </c>
      <c r="CL76" s="6">
        <f>IF(ISERROR(VLOOKUP($A76,'Import Peak'!$A$3:CL$99,90,FALSE)-VLOOKUP($A76,'Import Peak Change'!$A$106:CL$202,90,FALSE)),0,(VLOOKUP($A76,'Import Peak'!$A$3:CL$99,90,FALSE)-VLOOKUP($A76,'Import Peak Change'!$A$106:CL$202,90,FALSE)))</f>
        <v>0</v>
      </c>
      <c r="CM76" s="6">
        <f>IF(ISERROR(VLOOKUP($A76,'Import Peak'!$A$3:CM$99,91,FALSE)-VLOOKUP($A76,'Import Peak Change'!$A$106:CM$202,91,FALSE)),0,(VLOOKUP($A76,'Import Peak'!$A$3:CM$99,91,FALSE)-VLOOKUP($A76,'Import Peak Change'!$A$106:CM$202,91,FALSE)))</f>
        <v>0</v>
      </c>
      <c r="CN76" s="6">
        <f>IF(ISERROR(VLOOKUP($A76,'Import Peak'!$A$3:CN$99,92,FALSE)-VLOOKUP($A76,'Import Peak Change'!$A$106:CN$202,92,FALSE)),0,(VLOOKUP($A76,'Import Peak'!$A$3:CN$99,92,FALSE)-VLOOKUP($A76,'Import Peak Change'!$A$106:CN$202,92,FALSE)))</f>
        <v>0</v>
      </c>
      <c r="CO76" s="6">
        <f>IF(ISERROR(VLOOKUP($A76,'Import Peak'!$A$3:CO$99,93,FALSE)-VLOOKUP($A76,'Import Peak Change'!$A$106:CO$202,93,FALSE)),0,(VLOOKUP($A76,'Import Peak'!$A$3:CO$99,93,FALSE)-VLOOKUP($A76,'Import Peak Change'!$A$106:CO$202,93,FALSE)))</f>
        <v>0</v>
      </c>
      <c r="CP76" s="6">
        <f>IF(ISERROR(VLOOKUP($A76,'Import Peak'!$A$3:CP$99,94,FALSE)-VLOOKUP($A76,'Import Peak Change'!$A$106:CP$202,94,FALSE)),0,(VLOOKUP($A76,'Import Peak'!$A$3:CP$99,94,FALSE)-VLOOKUP($A76,'Import Peak Change'!$A$106:CP$202,94,FALSE)))</f>
        <v>0</v>
      </c>
      <c r="CQ76" s="6">
        <f>IF(ISERROR(VLOOKUP($A76,'Import Peak'!$A$3:CQ$99,95,FALSE)-VLOOKUP($A76,'Import Peak Change'!$A$106:CQ$202,95,FALSE)),0,(VLOOKUP($A76,'Import Peak'!$A$3:CQ$99,95,FALSE)-VLOOKUP($A76,'Import Peak Change'!$A$106:CQ$202,95,FALSE)))</f>
        <v>0</v>
      </c>
      <c r="CR76" s="6">
        <f>IF(ISERROR(VLOOKUP($A76,'Import Peak'!$A$3:CR$99,96,FALSE)-VLOOKUP($A76,'Import Peak Change'!$A$106:CR$202,96,FALSE)),0,(VLOOKUP($A76,'Import Peak'!$A$3:CR$99,96,FALSE)-VLOOKUP($A76,'Import Peak Change'!$A$106:CR$202,96,FALSE)))</f>
        <v>0</v>
      </c>
      <c r="CS76" s="6">
        <f>IF(ISERROR(VLOOKUP($A76,'Import Peak'!$A$3:CS$99,97,FALSE)-VLOOKUP($A76,'Import Peak Change'!$A$106:CS$202,97,FALSE)),0,(VLOOKUP($A76,'Import Peak'!$A$3:CS$99,97,FALSE)-VLOOKUP($A76,'Import Peak Change'!$A$106:CS$202,97,FALSE)))</f>
        <v>0</v>
      </c>
      <c r="CT76" s="6">
        <f>IF(ISERROR(VLOOKUP($A76,'Import Peak'!$A$3:CT$99,98,FALSE)-VLOOKUP($A76,'Import Peak Change'!$A$106:CT$202,98,FALSE)),0,(VLOOKUP($A76,'Import Peak'!$A$3:CT$99,98,FALSE)-VLOOKUP($A76,'Import Peak Change'!$A$106:CT$202,98,FALSE)))</f>
        <v>0</v>
      </c>
      <c r="CU76" s="6">
        <f>IF(ISERROR(VLOOKUP($A76,'Import Peak'!$A$3:CU$99,99,FALSE)-VLOOKUP($A76,'Import Peak Change'!$A$106:CU$202,99,FALSE)),0,(VLOOKUP($A76,'Import Peak'!$A$3:CU$99,99,FALSE)-VLOOKUP($A76,'Import Peak Change'!$A$106:CU$202,99,FALSE)))</f>
        <v>0</v>
      </c>
      <c r="CV76" s="6">
        <f>IF(ISERROR(VLOOKUP($A76,'Import Peak'!$A$3:CV$99,100,FALSE)-VLOOKUP($A76,'Import Peak Change'!$A$106:CV$202,100,FALSE)),0,(VLOOKUP($A76,'Import Peak'!$A$3:CV$99,100,FALSE)-VLOOKUP($A76,'Import Peak Change'!$A$106:CV$202,100,FALSE)))</f>
        <v>0</v>
      </c>
      <c r="CW76" s="6">
        <f>IF(ISERROR(VLOOKUP($A76,'Import Peak'!$A$3:CW$99,101,FALSE)-VLOOKUP($A76,'Import Peak Change'!$A$106:CW$202,101,FALSE)),0,(VLOOKUP($A76,'Import Peak'!$A$3:CW$99,101,FALSE)-VLOOKUP($A76,'Import Peak Change'!$A$106:CW$202,101,FALSE)))</f>
        <v>0</v>
      </c>
      <c r="CX76" s="6">
        <f>IF(ISERROR(VLOOKUP($A76,'Import Peak'!$A$3:CX$99,102,FALSE)-VLOOKUP($A76,'Import Peak Change'!$A$106:CX$202,102,FALSE)),0,(VLOOKUP($A76,'Import Peak'!$A$3:CX$99,102,FALSE)-VLOOKUP($A76,'Import Peak Change'!$A$106:CX$202,102,FALSE)))</f>
        <v>0</v>
      </c>
      <c r="CY76" s="6">
        <f>IF(ISERROR(VLOOKUP($A76,'Import Peak'!$A$3:CY$99,103,FALSE)-VLOOKUP($A76,'Import Peak Change'!$A$106:CY$202,103,FALSE)),0,(VLOOKUP($A76,'Import Peak'!$A$3:CY$99,103,FALSE)-VLOOKUP($A76,'Import Peak Change'!$A$106:CY$202,103,FALSE)))</f>
        <v>0</v>
      </c>
      <c r="CZ76" s="6">
        <f>IF(ISERROR(VLOOKUP($A76,'Import Peak'!$A$3:CZ$99,104,FALSE)-VLOOKUP($A76,'Import Peak Change'!$A$106:CZ$202,104,FALSE)),0,(VLOOKUP($A76,'Import Peak'!$A$3:CZ$99,104,FALSE)-VLOOKUP($A76,'Import Peak Change'!$A$106:CZ$202,104,FALSE)))</f>
        <v>0</v>
      </c>
      <c r="DA76" s="6">
        <f>IF(ISERROR(VLOOKUP($A76,'Import Peak'!$A$3:DA$99,105,FALSE)-VLOOKUP($A76,'Import Peak Change'!$A$106:DA$202,105,FALSE)),0,(VLOOKUP($A76,'Import Peak'!$A$3:DA$99,105,FALSE)-VLOOKUP($A76,'Import Peak Change'!$A$106:DA$202,105,FALSE)))</f>
        <v>0</v>
      </c>
      <c r="DB76" s="6">
        <f>IF(ISERROR(VLOOKUP($A76,'Import Peak'!$A$3:DB$99,106,FALSE)-VLOOKUP($A76,'Import Peak Change'!$A$106:DB$202,106,FALSE)),0,(VLOOKUP($A76,'Import Peak'!$A$3:DB$99,106,FALSE)-VLOOKUP($A76,'Import Peak Change'!$A$106:DB$202,106,FALSE)))</f>
        <v>0</v>
      </c>
      <c r="DC76" s="6">
        <f>IF(ISERROR(VLOOKUP($A76,'Import Peak'!$A$3:DC$99,107,FALSE)-VLOOKUP($A76,'Import Peak Change'!$A$106:DC$202,107,FALSE)),0,(VLOOKUP($A76,'Import Peak'!$A$3:DC$99,107,FALSE)-VLOOKUP($A76,'Import Peak Change'!$A$106:DC$202,107,FALSE)))</f>
        <v>0</v>
      </c>
      <c r="DD76" s="6">
        <f>IF(ISERROR(VLOOKUP($A76,'Import Peak'!$A$3:DD$99,108,FALSE)-VLOOKUP($A76,'Import Peak Change'!$A$106:DD$202,108,FALSE)),0,(VLOOKUP($A76,'Import Peak'!$A$3:DD$99,108,FALSE)-VLOOKUP($A76,'Import Peak Change'!$A$106:DD$202,108,FALSE)))</f>
        <v>0</v>
      </c>
      <c r="DE76" s="6">
        <f>IF(ISERROR(VLOOKUP($A76,'Import Peak'!$A$3:DE$99,109,FALSE)-VLOOKUP($A76,'Import Peak Change'!$A$106:DE$202,109,FALSE)),0,(VLOOKUP($A76,'Import Peak'!$A$3:DE$99,109,FALSE)-VLOOKUP($A76,'Import Peak Change'!$A$106:DE$202,109,FALSE)))</f>
        <v>0</v>
      </c>
      <c r="DF76" s="6">
        <f>IF(ISERROR(VLOOKUP($A76,'Import Peak'!$A$3:DF$99,110,FALSE)-VLOOKUP($A76,'Import Peak Change'!$A$106:DF$202,110,FALSE)),0,(VLOOKUP($A76,'Import Peak'!$A$3:DF$99,110,FALSE)-VLOOKUP($A76,'Import Peak Change'!$A$106:DF$202,110,FALSE)))</f>
        <v>0</v>
      </c>
      <c r="DG76" s="6">
        <f>IF(ISERROR(VLOOKUP($A76,'Import Peak'!$A$3:DG$99,111,FALSE)-VLOOKUP($A76,'Import Peak Change'!$A$106:DG$202,111,FALSE)),0,(VLOOKUP($A76,'Import Peak'!$A$3:DG$99,111,FALSE)-VLOOKUP($A76,'Import Peak Change'!$A$106:DG$202,111,FALSE)))</f>
        <v>0</v>
      </c>
      <c r="DH76" s="6">
        <f>IF(ISERROR(VLOOKUP($A76,'Import Peak'!$A$3:DH$99,112,FALSE)-VLOOKUP($A76,'Import Peak Change'!$A$106:DH$202,112,FALSE)),0,(VLOOKUP($A76,'Import Peak'!$A$3:DH$99,112,FALSE)-VLOOKUP($A76,'Import Peak Change'!$A$106:DH$202,112,FALSE)))</f>
        <v>0</v>
      </c>
      <c r="DI76" s="6">
        <f>IF(ISERROR(VLOOKUP($A76,'Import Peak'!$A$3:DI$99,113,FALSE)-VLOOKUP($A76,'Import Peak Change'!$A$106:DI$202,113,FALSE)),0,(VLOOKUP($A76,'Import Peak'!$A$3:DI$99,113,FALSE)-VLOOKUP($A76,'Import Peak Change'!$A$106:DI$202,113,FALSE)))</f>
        <v>0</v>
      </c>
      <c r="DJ76" s="6">
        <f>IF(ISERROR(VLOOKUP($A76,'Import Peak'!$A$3:DJ$99,114,FALSE)-VLOOKUP($A76,'Import Peak Change'!$A$106:DJ$202,114,FALSE)),0,(VLOOKUP($A76,'Import Peak'!$A$3:DJ$99,114,FALSE)-VLOOKUP($A76,'Import Peak Change'!$A$106:DJ$202,114,FALSE)))</f>
        <v>0</v>
      </c>
      <c r="DK76" s="6">
        <f>IF(ISERROR(VLOOKUP($A76,'Import Peak'!$A$3:DK$99,115,FALSE)-VLOOKUP($A76,'Import Peak Change'!$A$106:DK$202,115,FALSE)),0,(VLOOKUP($A76,'Import Peak'!$A$3:DK$99,115,FALSE)-VLOOKUP($A76,'Import Peak Change'!$A$106:DK$202,115,FALSE)))</f>
        <v>0</v>
      </c>
      <c r="DL76" s="6">
        <f>IF(ISERROR(VLOOKUP($A76,'Import Peak'!$A$3:DL$99,116,FALSE)-VLOOKUP($A76,'Import Peak Change'!$A$106:DL$202,116,FALSE)),0,(VLOOKUP($A76,'Import Peak'!$A$3:DL$99,116,FALSE)-VLOOKUP($A76,'Import Peak Change'!$A$106:DL$202,116,FALSE)))</f>
        <v>0</v>
      </c>
      <c r="DM76" s="6">
        <f>IF(ISERROR(VLOOKUP($A76,'Import Peak'!$A$3:DM$99,117,FALSE)-VLOOKUP($A76,'Import Peak Change'!$A$106:DM$202,117,FALSE)),0,(VLOOKUP($A76,'Import Peak'!$A$3:DM$99,117,FALSE)-VLOOKUP($A76,'Import Peak Change'!$A$106:DM$202,117,FALSE)))</f>
        <v>0</v>
      </c>
      <c r="DN76" s="6">
        <f>IF(ISERROR(VLOOKUP($A76,'Import Peak'!$A$3:DN$99,118,FALSE)-VLOOKUP($A76,'Import Peak Change'!$A$106:DN$202,118,FALSE)),0,(VLOOKUP($A76,'Import Peak'!$A$3:DN$99,118,FALSE)-VLOOKUP($A76,'Import Peak Change'!$A$106:DN$202,118,FALSE)))</f>
        <v>0</v>
      </c>
      <c r="DO76" s="6">
        <f>IF(ISERROR(VLOOKUP($A76,'Import Peak'!$A$3:DO$99,119,FALSE)-VLOOKUP($A76,'Import Peak Change'!$A$106:DO$202,119,FALSE)),0,(VLOOKUP($A76,'Import Peak'!$A$3:DO$99,119,FALSE)-VLOOKUP($A76,'Import Peak Change'!$A$106:DO$202,119,FALSE)))</f>
        <v>0</v>
      </c>
      <c r="DP76" s="6">
        <f>IF(ISERROR(VLOOKUP($A76,'Import Peak'!$A$3:DP$99,120,FALSE)-VLOOKUP($A76,'Import Peak Change'!$A$106:DP$202,120,FALSE)),0,(VLOOKUP($A76,'Import Peak'!$A$3:DP$99,120,FALSE)-VLOOKUP($A76,'Import Peak Change'!$A$106:DP$202,120,FALSE)))</f>
        <v>0</v>
      </c>
      <c r="DQ76" s="6">
        <f>IF(ISERROR(VLOOKUP($A76,'Import Peak'!$A$3:DQ$99,121,FALSE)-VLOOKUP($A76,'Import Peak Change'!$A$106:DQ$202,121,FALSE)),0,(VLOOKUP($A76,'Import Peak'!$A$3:DQ$99,121,FALSE)-VLOOKUP($A76,'Import Peak Change'!$A$106:DQ$202,121,FALSE)))</f>
        <v>0</v>
      </c>
      <c r="DR76" s="6">
        <f>IF(ISERROR(VLOOKUP($A76,'Import Peak'!$A$3:DR$99,122,FALSE)-VLOOKUP($A76,'Import Peak Change'!$A$106:DR$202,122,FALSE)),0,(VLOOKUP($A76,'Import Peak'!$A$3:DR$99,122,FALSE)-VLOOKUP($A76,'Import Peak Change'!$A$106:DR$202,122,FALSE)))</f>
        <v>0</v>
      </c>
      <c r="DS76" s="6">
        <f>IF(ISERROR(VLOOKUP($A76,'Import Peak'!$A$3:DS$99,123,FALSE)-VLOOKUP($A76,'Import Peak Change'!$A$106:DS$202,123,FALSE)),0,(VLOOKUP($A76,'Import Peak'!$A$3:DS$99,123,FALSE)-VLOOKUP($A76,'Import Peak Change'!$A$106:DS$202,123,FALSE)))</f>
        <v>0</v>
      </c>
      <c r="DT76" s="6">
        <f>IF(ISERROR(VLOOKUP($A76,'Import Peak'!$A$3:DT$99,124,FALSE)-VLOOKUP($A76,'Import Peak Change'!$A$106:DT$202,124,FALSE)),0,(VLOOKUP($A76,'Import Peak'!$A$3:DT$99,124,FALSE)-VLOOKUP($A76,'Import Peak Change'!$A$106:DT$202,124,FALSE)))</f>
        <v>0</v>
      </c>
      <c r="DU76" s="6">
        <f>IF(ISERROR(VLOOKUP($A76,'Import Peak'!$A$3:DU$99,125,FALSE)-VLOOKUP($A76,'Import Peak Change'!$A$106:DU$202,125,FALSE)),0,(VLOOKUP($A76,'Import Peak'!$A$3:DU$99,125,FALSE)-VLOOKUP($A76,'Import Peak Change'!$A$106:DU$202,125,FALSE)))</f>
        <v>0</v>
      </c>
      <c r="DV76" s="6">
        <f>IF(ISERROR(VLOOKUP($A76,'Import Peak'!$A$3:DV$99,126,FALSE)-VLOOKUP($A76,'Import Peak Change'!$A$106:DV$202,126,FALSE)),0,(VLOOKUP($A76,'Import Peak'!$A$3:DV$99,126,FALSE)-VLOOKUP($A76,'Import Peak Change'!$A$106:DV$202,126,FALSE)))</f>
        <v>0</v>
      </c>
      <c r="DW76" s="6">
        <f>IF(ISERROR(VLOOKUP($A76,'Import Peak'!$A$3:DW$99,127,FALSE)-VLOOKUP($A76,'Import Peak Change'!$A$106:DW$202,127,FALSE)),0,(VLOOKUP($A76,'Import Peak'!$A$3:DW$99,127,FALSE)-VLOOKUP($A76,'Import Peak Change'!$A$106:DW$202,127,FALSE)))</f>
        <v>0</v>
      </c>
      <c r="DX76" s="6">
        <f>IF(ISERROR(VLOOKUP($A76,'Import Peak'!$A$3:DX$99,128,FALSE)-VLOOKUP($A76,'Import Peak Change'!$A$106:DX$202,128,FALSE)),0,(VLOOKUP($A76,'Import Peak'!$A$3:DX$99,128,FALSE)-VLOOKUP($A76,'Import Peak Change'!$A$106:DX$202,128,FALSE)))</f>
        <v>0</v>
      </c>
      <c r="DY76" s="6">
        <f>IF(ISERROR(VLOOKUP($A76,'Import Peak'!$A$3:DY$99,129,FALSE)-VLOOKUP($A76,'Import Peak Change'!$A$106:DY$202,129,FALSE)),0,(VLOOKUP($A76,'Import Peak'!$A$3:DY$99,129,FALSE)-VLOOKUP($A76,'Import Peak Change'!$A$106:DY$202,129,FALSE)))</f>
        <v>0</v>
      </c>
      <c r="DZ76" s="6">
        <f>IF(ISERROR(VLOOKUP($A76,'Import Peak'!$A$3:DZ$99,130,FALSE)-VLOOKUP($A76,'Import Peak Change'!$A$106:DZ$202,130,FALSE)),0,(VLOOKUP($A76,'Import Peak'!$A$3:DZ$99,130,FALSE)-VLOOKUP($A76,'Import Peak Change'!$A$106:DZ$202,130,FALSE)))</f>
        <v>0</v>
      </c>
      <c r="EA76" s="6">
        <f>IF(ISERROR(VLOOKUP($A76,'Import Peak'!$A$3:EA$99,131,FALSE)-VLOOKUP($A76,'Import Peak Change'!$A$106:EA$202,131,FALSE)),0,(VLOOKUP($A76,'Import Peak'!$A$3:EA$99,131,FALSE)-VLOOKUP($A76,'Import Peak Change'!$A$106:EA$202,131,FALSE)))</f>
        <v>0</v>
      </c>
      <c r="EB76" s="6">
        <f>IF(ISERROR(VLOOKUP($A76,'Import Peak'!$A$3:EB$99,132,FALSE)-VLOOKUP($A76,'Import Peak Change'!$A$106:EB$202,132,FALSE)),0,(VLOOKUP($A76,'Import Peak'!$A$3:EB$99,132,FALSE)-VLOOKUP($A76,'Import Peak Change'!$A$106:EB$202,132,FALSE)))</f>
        <v>0</v>
      </c>
      <c r="EC76" s="6">
        <f>IF(ISERROR(VLOOKUP($A76,'Import Peak'!$A$3:EC$99,133,FALSE)-VLOOKUP($A76,'Import Peak Change'!$A$106:EC$202,133,FALSE)),0,(VLOOKUP($A76,'Import Peak'!$A$3:EC$99,133,FALSE)-VLOOKUP($A76,'Import Peak Change'!$A$106:EC$202,133,FALSE)))</f>
        <v>0</v>
      </c>
      <c r="ED76" s="6">
        <f>IF(ISERROR(VLOOKUP($A76,'Import Peak'!$A$3:ED$99,134,FALSE)-VLOOKUP($A76,'Import Peak Change'!$A$106:ED$202,134,FALSE)),0,(VLOOKUP($A76,'Import Peak'!$A$3:ED$99,134,FALSE)-VLOOKUP($A76,'Import Peak Change'!$A$106:ED$202,134,FALSE)))</f>
        <v>0</v>
      </c>
      <c r="EE76" s="6">
        <f>IF(ISERROR(VLOOKUP($A76,'Import Peak'!$A$3:EE$99,135,FALSE)-VLOOKUP($A76,'Import Peak Change'!$A$106:EE$202,135,FALSE)),0,(VLOOKUP($A76,'Import Peak'!$A$3:EE$99,135,FALSE)-VLOOKUP($A76,'Import Peak Change'!$A$106:EE$202,135,FALSE)))</f>
        <v>0</v>
      </c>
      <c r="EF76" s="6">
        <f>IF(ISERROR(VLOOKUP($A76,'Import Peak'!$A$3:EF$99,136,FALSE)-VLOOKUP($A76,'Import Peak Change'!$A$106:EF$202,136,FALSE)),0,(VLOOKUP($A76,'Import Peak'!$A$3:EF$99,136,FALSE)-VLOOKUP($A76,'Import Peak Change'!$A$106:EF$202,136,FALSE)))</f>
        <v>0</v>
      </c>
      <c r="EG76" s="6">
        <f>IF(ISERROR(VLOOKUP($A76,'Import Peak'!$A$3:EG$99,137,FALSE)-VLOOKUP($A76,'Import Peak Change'!$A$106:EG$202,137,FALSE)),0,(VLOOKUP($A76,'Import Peak'!$A$3:EG$99,137,FALSE)-VLOOKUP($A76,'Import Peak Change'!$A$106:EG$202,137,FALSE)))</f>
        <v>0</v>
      </c>
      <c r="EH76" s="6">
        <f>IF(ISERROR(VLOOKUP($A76,'Import Peak'!$A$3:EH$99,138,FALSE)-VLOOKUP($A76,'Import Peak Change'!$A$106:EH$202,138,FALSE)),0,(VLOOKUP($A76,'Import Peak'!$A$3:EH$99,138,FALSE)-VLOOKUP($A76,'Import Peak Change'!$A$106:EH$202,138,FALSE)))</f>
        <v>0</v>
      </c>
      <c r="EI76" s="6">
        <f>IF(ISERROR(VLOOKUP($A76,'Import Peak'!$A$3:EI$99,139,FALSE)-VLOOKUP($A76,'Import Peak Change'!$A$106:EI$202,139,FALSE)),0,(VLOOKUP($A76,'Import Peak'!$A$3:EI$99,139,FALSE)-VLOOKUP($A76,'Import Peak Change'!$A$106:EI$202,139,FALSE)))</f>
        <v>0</v>
      </c>
      <c r="EJ76" s="6">
        <f>IF(ISERROR(VLOOKUP($A76,'Import Peak'!$A$3:EJ$99,140,FALSE)-VLOOKUP($A76,'Import Peak Change'!$A$106:EJ$202,140,FALSE)),0,(VLOOKUP($A76,'Import Peak'!$A$3:EJ$99,140,FALSE)-VLOOKUP($A76,'Import Peak Change'!$A$106:EJ$202,140,FALSE)))</f>
        <v>0</v>
      </c>
      <c r="EK76" s="6">
        <f>IF(ISERROR(VLOOKUP($A76,'Import Peak'!$A$3:EK$99,141,FALSE)-VLOOKUP($A76,'Import Peak Change'!$A$106:EK$202,141,FALSE)),0,(VLOOKUP($A76,'Import Peak'!$A$3:EK$99,141,FALSE)-VLOOKUP($A76,'Import Peak Change'!$A$106:EK$202,141,FALSE)))</f>
        <v>0</v>
      </c>
      <c r="EL76" s="6">
        <f>IF(ISERROR(VLOOKUP($A76,'Import Peak'!$A$3:EL$99,142,FALSE)-VLOOKUP($A76,'Import Peak Change'!$A$106:EL$202,142,FALSE)),0,(VLOOKUP($A76,'Import Peak'!$A$3:EL$99,142,FALSE)-VLOOKUP($A76,'Import Peak Change'!$A$106:EL$202,142,FALSE)))</f>
        <v>0</v>
      </c>
      <c r="EM76" s="6">
        <f>IF(ISERROR(VLOOKUP($A76,'Import Peak'!$A$3:EM$99,143,FALSE)-VLOOKUP($A76,'Import Peak Change'!$A$106:EM$202,143,FALSE)),0,(VLOOKUP($A76,'Import Peak'!$A$3:EM$99,143,FALSE)-VLOOKUP($A76,'Import Peak Change'!$A$106:EM$202,143,FALSE)))</f>
        <v>0</v>
      </c>
      <c r="EN76" s="6">
        <f>IF(ISERROR(VLOOKUP($A76,'Import Peak'!$A$3:EN$99,144,FALSE)-VLOOKUP($A76,'Import Peak Change'!$A$106:EN$202,144,FALSE)),0,(VLOOKUP($A76,'Import Peak'!$A$3:EN$99,144,FALSE)-VLOOKUP($A76,'Import Peak Change'!$A$106:EN$202,144,FALSE)))</f>
        <v>0</v>
      </c>
      <c r="EO76" s="6">
        <f>IF(ISERROR(VLOOKUP($A76,'Import Peak'!$A$3:EO$99,145,FALSE)-VLOOKUP($A76,'Import Peak Change'!$A$106:EO$202,145,FALSE)),0,(VLOOKUP($A76,'Import Peak'!$A$3:EO$99,145,FALSE)-VLOOKUP($A76,'Import Peak Change'!$A$106:EO$202,145,FALSE)))</f>
        <v>0</v>
      </c>
      <c r="EP76" s="6">
        <f>IF(ISERROR(VLOOKUP($A76,'Import Peak'!$A$3:EP$99,146,FALSE)-VLOOKUP($A76,'Import Peak Change'!$A$106:EP$202,146,FALSE)),0,(VLOOKUP($A76,'Import Peak'!$A$3:EP$99,146,FALSE)-VLOOKUP($A76,'Import Peak Change'!$A$106:EP$202,146,FALSE)))</f>
        <v>0</v>
      </c>
      <c r="EQ76" s="6">
        <f>IF(ISERROR(VLOOKUP($A76,'Import Peak'!$A$3:EQ$99,147,FALSE)-VLOOKUP($A76,'Import Peak Change'!$A$106:EQ$202,147,FALSE)),0,(VLOOKUP($A76,'Import Peak'!$A$3:EQ$99,147,FALSE)-VLOOKUP($A76,'Import Peak Change'!$A$106:EQ$202,147,FALSE)))</f>
        <v>0</v>
      </c>
      <c r="ER76" s="6">
        <f>IF(ISERROR(VLOOKUP($A76,'Import Peak'!$A$3:ER$99,148,FALSE)-VLOOKUP($A76,'Import Peak Change'!$A$106:ER$202,148,FALSE)),0,(VLOOKUP($A76,'Import Peak'!$A$3:ER$99,148,FALSE)-VLOOKUP($A76,'Import Peak Change'!$A$106:ER$202,148,FALSE)))</f>
        <v>0</v>
      </c>
      <c r="ES76" s="6">
        <f>IF(ISERROR(VLOOKUP($A76,'Import Peak'!$A$3:ES$99,149,FALSE)-VLOOKUP($A76,'Import Peak Change'!$A$106:ES$202,149,FALSE)),0,(VLOOKUP($A76,'Import Peak'!$A$3:ES$99,149,FALSE)-VLOOKUP($A76,'Import Peak Change'!$A$106:ES$202,149,FALSE)))</f>
        <v>0</v>
      </c>
      <c r="ET76" s="6">
        <f>IF(ISERROR(VLOOKUP($A76,'Import Peak'!$A$3:ET$99,150,FALSE)-VLOOKUP($A76,'Import Peak Change'!$A$106:ET$202,150,FALSE)),0,(VLOOKUP($A76,'Import Peak'!$A$3:ET$99,150,FALSE)-VLOOKUP($A76,'Import Peak Change'!$A$106:ET$202,150,FALSE)))</f>
        <v>0</v>
      </c>
      <c r="EU76" s="6">
        <f>IF(ISERROR(VLOOKUP($A76,'Import Peak'!$A$3:EU$99,151,FALSE)-VLOOKUP($A76,'Import Peak Change'!$A$106:EU$202,151,FALSE)),0,(VLOOKUP($A76,'Import Peak'!$A$3:EU$99,151,FALSE)-VLOOKUP($A76,'Import Peak Change'!$A$106:EU$202,151,FALSE)))</f>
        <v>0</v>
      </c>
      <c r="EV76" s="6">
        <f>IF(ISERROR(VLOOKUP($A76,'Import Peak'!$A$3:EV$99,152,FALSE)-VLOOKUP($A76,'Import Peak Change'!$A$106:EV$202,152,FALSE)),0,(VLOOKUP($A76,'Import Peak'!$A$3:EV$99,152,FALSE)-VLOOKUP($A76,'Import Peak Change'!$A$106:EV$202,152,FALSE)))</f>
        <v>0</v>
      </c>
      <c r="EW76" s="6">
        <f>IF(ISERROR(VLOOKUP($A76,'Import Peak'!$A$3:EW$99,153,FALSE)-VLOOKUP($A76,'Import Peak Change'!$A$106:EW$202,153,FALSE)),0,(VLOOKUP($A76,'Import Peak'!$A$3:EW$99,153,FALSE)-VLOOKUP($A76,'Import Peak Change'!$A$106:EW$202,153,FALSE)))</f>
        <v>0</v>
      </c>
      <c r="EX76" s="6">
        <f>IF(ISERROR(VLOOKUP($A76,'Import Peak'!$A$3:EX$99,154,FALSE)-VLOOKUP($A76,'Import Peak Change'!$A$106:EX$202,154,FALSE)),0,(VLOOKUP($A76,'Import Peak'!$A$3:EX$99,154,FALSE)-VLOOKUP($A76,'Import Peak Change'!$A$106:EX$202,154,FALSE)))</f>
        <v>0</v>
      </c>
      <c r="EY76" s="6">
        <f>IF(ISERROR(VLOOKUP($A76,'Import Peak'!$A$3:EY$99,155,FALSE)-VLOOKUP($A76,'Import Peak Change'!$A$106:EY$202,155,FALSE)),0,(VLOOKUP($A76,'Import Peak'!$A$3:EY$99,155,FALSE)-VLOOKUP($A76,'Import Peak Change'!$A$106:EY$202,155,FALSE)))</f>
        <v>0</v>
      </c>
      <c r="EZ76" s="6">
        <f>IF(ISERROR(VLOOKUP($A76,'Import Peak'!$A$3:EZ$99,156,FALSE)-VLOOKUP($A76,'Import Peak Change'!$A$106:EZ$202,156,FALSE)),0,(VLOOKUP($A76,'Import Peak'!$A$3:EZ$99,156,FALSE)-VLOOKUP($A76,'Import Peak Change'!$A$106:EZ$202,156,FALSE)))</f>
        <v>0</v>
      </c>
      <c r="FA76" s="6">
        <f>IF(ISERROR(VLOOKUP($A76,'Import Peak'!$A$3:FA$99,157,FALSE)-VLOOKUP($A76,'Import Peak Change'!$A$106:FA$202,157,FALSE)),0,(VLOOKUP($A76,'Import Peak'!$A$3:FA$99,157,FALSE)-VLOOKUP($A76,'Import Peak Change'!$A$106:FA$202,157,FALSE)))</f>
        <v>0</v>
      </c>
      <c r="FB76" s="6">
        <f>IF(ISERROR(VLOOKUP($A76,'Import Peak'!$A$3:FB$99,158,FALSE)-VLOOKUP($A76,'Import Peak Change'!$A$106:FB$202,158,FALSE)),0,(VLOOKUP($A76,'Import Peak'!$A$3:FB$99,158,FALSE)-VLOOKUP($A76,'Import Peak Change'!$A$106:FB$202,158,FALSE)))</f>
        <v>0</v>
      </c>
      <c r="FC76" s="6">
        <f>IF(ISERROR(VLOOKUP($A76,'Import Peak'!$A$3:FC$99,159,FALSE)-VLOOKUP($A76,'Import Peak Change'!$A$106:FC$202,159,FALSE)),0,(VLOOKUP($A76,'Import Peak'!$A$3:FC$99,159,FALSE)-VLOOKUP($A76,'Import Peak Change'!$A$106:FC$202,159,FALSE)))</f>
        <v>0</v>
      </c>
      <c r="FD76" s="6">
        <f>IF(ISERROR(VLOOKUP($A76,'Import Peak'!$A$3:FD$99,160,FALSE)-VLOOKUP($A76,'Import Peak Change'!$A$106:FD$202,160,FALSE)),0,(VLOOKUP($A76,'Import Peak'!$A$3:FD$99,160,FALSE)-VLOOKUP($A76,'Import Peak Change'!$A$106:FD$202,160,FALSE)))</f>
        <v>0</v>
      </c>
      <c r="FE76" s="6">
        <f>IF(ISERROR(VLOOKUP($A76,'Import Peak'!$A$3:FE$99,161,FALSE)-VLOOKUP($A76,'Import Peak Change'!$A$106:FE$202,161,FALSE)),0,(VLOOKUP($A76,'Import Peak'!$A$3:FE$99,161,FALSE)-VLOOKUP($A76,'Import Peak Change'!$A$106:FE$202,161,FALSE)))</f>
        <v>0</v>
      </c>
      <c r="FF76" s="6">
        <f>IF(ISERROR(VLOOKUP($A76,'Import Peak'!$A$3:FF$99,162,FALSE)-VLOOKUP($A76,'Import Peak Change'!$A$106:FF$202,162,FALSE)),0,(VLOOKUP($A76,'Import Peak'!$A$3:FF$99,162,FALSE)-VLOOKUP($A76,'Import Peak Change'!$A$106:FF$202,162,FALSE)))</f>
        <v>0</v>
      </c>
      <c r="FG76" s="6">
        <f>IF(ISERROR(VLOOKUP($A76,'Import Peak'!$A$3:FG$99,163,FALSE)-VLOOKUP($A76,'Import Peak Change'!$A$106:FG$202,163,FALSE)),0,(VLOOKUP($A76,'Import Peak'!$A$3:FG$99,163,FALSE)-VLOOKUP($A76,'Import Peak Change'!$A$106:FG$202,163,FALSE)))</f>
        <v>0</v>
      </c>
      <c r="FH76" s="6">
        <f>IF(ISERROR(VLOOKUP($A76,'Import Peak'!$A$3:FH$99,164,FALSE)-VLOOKUP($A76,'Import Peak Change'!$A$106:FH$202,164,FALSE)),0,(VLOOKUP($A76,'Import Peak'!$A$3:FH$99,164,FALSE)-VLOOKUP($A76,'Import Peak Change'!$A$106:FH$202,164,FALSE)))</f>
        <v>0</v>
      </c>
      <c r="FI76" s="6">
        <f>IF(ISERROR(VLOOKUP($A76,'Import Peak'!$A$3:FI$99,165,FALSE)-VLOOKUP($A76,'Import Peak Change'!$A$106:FI$202,165,FALSE)),0,(VLOOKUP($A76,'Import Peak'!$A$3:FI$99,165,FALSE)-VLOOKUP($A76,'Import Peak Change'!$A$106:FI$202,165,FALSE)))</f>
        <v>0</v>
      </c>
      <c r="FJ76" s="6">
        <f>IF(ISERROR(VLOOKUP($A76,'Import Peak'!$A$3:FJ$99,166,FALSE)-VLOOKUP($A76,'Import Peak Change'!$A$106:FJ$202,166,FALSE)),0,(VLOOKUP($A76,'Import Peak'!$A$3:FJ$99,166,FALSE)-VLOOKUP($A76,'Import Peak Change'!$A$106:FJ$202,166,FALSE)))</f>
        <v>0</v>
      </c>
      <c r="FK76" s="6">
        <f>IF(ISERROR(VLOOKUP($A76,'Import Peak'!$A$3:FK$99,167,FALSE)-VLOOKUP($A76,'Import Peak Change'!$A$106:FK$202,167,FALSE)),0,(VLOOKUP($A76,'Import Peak'!$A$3:FK$99,167,FALSE)-VLOOKUP($A76,'Import Peak Change'!$A$106:FK$202,167,FALSE)))</f>
        <v>0</v>
      </c>
      <c r="FL76" s="6">
        <f>IF(ISERROR(VLOOKUP($A76,'Import Peak'!$A$3:FL$99,168,FALSE)-VLOOKUP($A76,'Import Peak Change'!$A$106:FL$202,168,FALSE)),0,(VLOOKUP($A76,'Import Peak'!$A$3:FL$99,168,FALSE)-VLOOKUP($A76,'Import Peak Change'!$A$106:FL$202,168,FALSE)))</f>
        <v>0</v>
      </c>
      <c r="FM76" s="6">
        <f>IF(ISERROR(VLOOKUP($A76,'Import Peak'!$A$3:FM$99,169,FALSE)-VLOOKUP($A76,'Import Peak Change'!$A$106:FM$202,169,FALSE)),0,(VLOOKUP($A76,'Import Peak'!$A$3:FM$99,169,FALSE)-VLOOKUP($A76,'Import Peak Change'!$A$106:FM$202,169,FALSE)))</f>
        <v>0</v>
      </c>
      <c r="FN76" s="6">
        <f>IF(ISERROR(VLOOKUP($A76,'Import Peak'!$A$3:FN$99,170,FALSE)-VLOOKUP($A76,'Import Peak Change'!$A$106:FN$202,170,FALSE)),0,(VLOOKUP($A76,'Import Peak'!$A$3:FN$99,170,FALSE)-VLOOKUP($A76,'Import Peak Change'!$A$106:FN$202,170,FALSE)))</f>
        <v>0</v>
      </c>
      <c r="FO76" s="6">
        <f>IF(ISERROR(VLOOKUP($A76,'Import Peak'!$A$3:FO$99,171,FALSE)-VLOOKUP($A76,'Import Peak Change'!$A$106:FO$202,171,FALSE)),0,(VLOOKUP($A76,'Import Peak'!$A$3:FO$99,171,FALSE)-VLOOKUP($A76,'Import Peak Change'!$A$106:FO$202,171,FALSE)))</f>
        <v>0</v>
      </c>
      <c r="FP76" s="6">
        <f>IF(ISERROR(VLOOKUP($A76,'Import Peak'!$A$3:FP$99,172,FALSE)-VLOOKUP($A76,'Import Peak Change'!$A$106:FP$202,172,FALSE)),0,(VLOOKUP($A76,'Import Peak'!$A$3:FP$99,172,FALSE)-VLOOKUP($A76,'Import Peak Change'!$A$106:FP$202,172,FALSE)))</f>
        <v>0</v>
      </c>
      <c r="FQ76" s="6">
        <f>IF(ISERROR(VLOOKUP($A76,'Import Peak'!$A$3:FQ$99,173,FALSE)-VLOOKUP($A76,'Import Peak Change'!$A$106:FQ$202,173,FALSE)),0,(VLOOKUP($A76,'Import Peak'!$A$3:FQ$99,173,FALSE)-VLOOKUP($A76,'Import Peak Change'!$A$106:FQ$202,173,FALSE)))</f>
        <v>0</v>
      </c>
      <c r="FR76" s="6">
        <f>IF(ISERROR(VLOOKUP($A76,'Import Peak'!$A$3:FR$99,174,FALSE)-VLOOKUP($A76,'Import Peak Change'!$A$106:FR$202,174,FALSE)),0,(VLOOKUP($A76,'Import Peak'!$A$3:FR$99,174,FALSE)-VLOOKUP($A76,'Import Peak Change'!$A$106:FR$202,174,FALSE)))</f>
        <v>0</v>
      </c>
      <c r="FS76" s="6">
        <f>IF(ISERROR(VLOOKUP($A76,'Import Peak'!$A$3:FS$99,175,FALSE)-VLOOKUP($A76,'Import Peak Change'!$A$106:FS$202,175,FALSE)),0,(VLOOKUP($A76,'Import Peak'!$A$3:FS$99,175,FALSE)-VLOOKUP($A76,'Import Peak Change'!$A$106:FS$202,175,FALSE)))</f>
        <v>0</v>
      </c>
      <c r="FT76" s="6">
        <f>IF(ISERROR(VLOOKUP($A76,'Import Peak'!$A$3:FT$99,176,FALSE)-VLOOKUP($A76,'Import Peak Change'!$A$106:FT$202,176,FALSE)),0,(VLOOKUP($A76,'Import Peak'!$A$3:FT$99,176,FALSE)-VLOOKUP($A76,'Import Peak Change'!$A$106:FT$202,176,FALSE)))</f>
        <v>0</v>
      </c>
      <c r="FU76" s="6">
        <f>IF(ISERROR(VLOOKUP($A76,'Import Peak'!$A$3:FU$99,177,FALSE)-VLOOKUP($A76,'Import Peak Change'!$A$106:FU$202,177,FALSE)),0,(VLOOKUP($A76,'Import Peak'!$A$3:FU$99,177,FALSE)-VLOOKUP($A76,'Import Peak Change'!$A$106:FU$202,177,FALSE)))</f>
        <v>0</v>
      </c>
      <c r="FV76" s="6">
        <f>IF(ISERROR(VLOOKUP($A76,'Import Peak'!$A$3:FV$99,178,FALSE)-VLOOKUP($A76,'Import Peak Change'!$A$106:FV$202,178,FALSE)),0,(VLOOKUP($A76,'Import Peak'!$A$3:FV$99,178,FALSE)-VLOOKUP($A76,'Import Peak Change'!$A$106:FV$202,178,FALSE)))</f>
        <v>0</v>
      </c>
      <c r="FW76" s="6">
        <f>IF(ISERROR(VLOOKUP($A76,'Import Peak'!$A$3:FW$99,179,FALSE)-VLOOKUP($A76,'Import Peak Change'!$A$106:FW$202,179,FALSE)),0,(VLOOKUP($A76,'Import Peak'!$A$3:FW$99,179,FALSE)-VLOOKUP($A76,'Import Peak Change'!$A$106:FW$202,179,FALSE)))</f>
        <v>0</v>
      </c>
      <c r="FX76" s="6">
        <f>IF(ISERROR(VLOOKUP($A76,'Import Peak'!$A$3:FX$99,180,FALSE)-VLOOKUP($A76,'Import Peak Change'!$A$106:FX$202,180,FALSE)),0,(VLOOKUP($A76,'Import Peak'!$A$3:FX$99,180,FALSE)-VLOOKUP($A76,'Import Peak Change'!$A$106:FX$202,180,FALSE)))</f>
        <v>0</v>
      </c>
      <c r="FY76" s="6">
        <f>IF(ISERROR(VLOOKUP($A76,'Import Peak'!$A$3:FY$99,181,FALSE)-VLOOKUP($A76,'Import Peak Change'!$A$106:FY$202,181,FALSE)),0,(VLOOKUP($A76,'Import Peak'!$A$3:FY$99,181,FALSE)-VLOOKUP($A76,'Import Peak Change'!$A$106:FY$202,181,FALSE)))</f>
        <v>0</v>
      </c>
      <c r="FZ76" s="6">
        <f>IF(ISERROR(VLOOKUP($A76,'Import Peak'!$A$3:FZ$99,182,FALSE)-VLOOKUP($A76,'Import Peak Change'!$A$106:FZ$202,182,FALSE)),0,(VLOOKUP($A76,'Import Peak'!$A$3:FZ$99,182,FALSE)-VLOOKUP($A76,'Import Peak Change'!$A$106:FZ$202,182,FALSE)))</f>
        <v>0</v>
      </c>
      <c r="GA76" s="6">
        <f>IF(ISERROR(VLOOKUP($A76,'Import Peak'!$A$3:GA$99,183,FALSE)-VLOOKUP($A76,'Import Peak Change'!$A$106:GA$202,183,FALSE)),0,(VLOOKUP($A76,'Import Peak'!$A$3:GA$99,183,FALSE)-VLOOKUP($A76,'Import Peak Change'!$A$106:GA$202,183,FALSE)))</f>
        <v>0</v>
      </c>
      <c r="GB76" s="6">
        <f>IF(ISERROR(VLOOKUP($A76,'Import Peak'!$A$3:GB$99,184,FALSE)-VLOOKUP($A76,'Import Peak Change'!$A$106:GB$202,184,FALSE)),0,(VLOOKUP($A76,'Import Peak'!$A$3:GB$99,184,FALSE)-VLOOKUP($A76,'Import Peak Change'!$A$106:GB$202,184,FALSE)))</f>
        <v>0</v>
      </c>
      <c r="GC76" s="6">
        <f>IF(ISERROR(VLOOKUP($A76,'Import Peak'!$A$3:GC$99,185,FALSE)-VLOOKUP($A76,'Import Peak Change'!$A$106:GC$202,185,FALSE)),0,(VLOOKUP($A76,'Import Peak'!$A$3:GC$99,185,FALSE)-VLOOKUP($A76,'Import Peak Change'!$A$106:GC$202,185,FALSE)))</f>
        <v>0</v>
      </c>
      <c r="GD76" s="6">
        <f>IF(ISERROR(VLOOKUP($A76,'Import Peak'!$A$3:GD$99,186,FALSE)-VLOOKUP($A76,'Import Peak Change'!$A$106:GD$202,186,FALSE)),0,(VLOOKUP($A76,'Import Peak'!$A$3:GD$99,186,FALSE)-VLOOKUP($A76,'Import Peak Change'!$A$106:GD$202,186,FALSE)))</f>
        <v>0</v>
      </c>
      <c r="GE76" s="6">
        <f>IF(ISERROR(VLOOKUP($A76,'Import Peak'!$A$3:GE$99,187,FALSE)-VLOOKUP($A76,'Import Peak Change'!$A$106:GE$202,187,FALSE)),0,(VLOOKUP($A76,'Import Peak'!$A$3:GE$99,187,FALSE)-VLOOKUP($A76,'Import Peak Change'!$A$106:GE$202,187,FALSE)))</f>
        <v>0</v>
      </c>
      <c r="GF76" s="6">
        <f>IF(ISERROR(VLOOKUP($A76,'Import Peak'!$A$3:GF$99,188,FALSE)-VLOOKUP($A76,'Import Peak Change'!$A$106:GF$202,188,FALSE)),0,(VLOOKUP($A76,'Import Peak'!$A$3:GF$99,188,FALSE)-VLOOKUP($A76,'Import Peak Change'!$A$106:GF$202,188,FALSE)))</f>
        <v>0</v>
      </c>
      <c r="GG76" s="6">
        <f>IF(ISERROR(VLOOKUP($A76,'Import Peak'!$A$3:GG$99,189,FALSE)-VLOOKUP($A76,'Import Peak Change'!$A$106:GG$202,189,FALSE)),0,(VLOOKUP($A76,'Import Peak'!$A$3:GG$99,189,FALSE)-VLOOKUP($A76,'Import Peak Change'!$A$106:GG$202,189,FALSE)))</f>
        <v>0</v>
      </c>
      <c r="GH76" s="6">
        <f>IF(ISERROR(VLOOKUP($A76,'Import Peak'!$A$3:GH$99,190,FALSE)-VLOOKUP($A76,'Import Peak Change'!$A$106:GH$202,190,FALSE)),0,(VLOOKUP($A76,'Import Peak'!$A$3:GH$99,190,FALSE)-VLOOKUP($A76,'Import Peak Change'!$A$106:GH$202,190,FALSE)))</f>
        <v>0</v>
      </c>
      <c r="GI76" s="6">
        <f>IF(ISERROR(VLOOKUP($A76,'Import Peak'!$A$3:GI$99,191,FALSE)-VLOOKUP($A76,'Import Peak Change'!$A$106:GI$202,191,FALSE)),0,(VLOOKUP($A76,'Import Peak'!$A$3:GI$99,191,FALSE)-VLOOKUP($A76,'Import Peak Change'!$A$106:GI$202,191,FALSE)))</f>
        <v>0</v>
      </c>
      <c r="GJ76" s="6">
        <f>IF(ISERROR(VLOOKUP($A76,'Import Peak'!$A$3:GJ$99,192,FALSE)-VLOOKUP($A76,'Import Peak Change'!$A$106:GJ$202,192,FALSE)),0,(VLOOKUP($A76,'Import Peak'!$A$3:GJ$99,192,FALSE)-VLOOKUP($A76,'Import Peak Change'!$A$106:GJ$202,192,FALSE)))</f>
        <v>0</v>
      </c>
      <c r="GK76" s="6">
        <f>IF(ISERROR(VLOOKUP($A76,'Import Peak'!$A$3:GK$99,193,FALSE)-VLOOKUP($A76,'Import Peak Change'!$A$106:GK$202,193,FALSE)),0,(VLOOKUP($A76,'Import Peak'!$A$3:GK$99,193,FALSE)-VLOOKUP($A76,'Import Peak Change'!$A$106:GK$202,193,FALSE)))</f>
        <v>0</v>
      </c>
      <c r="GL76" s="6">
        <f>IF(ISERROR(VLOOKUP($A76,'Import Peak'!$A$3:GL$99,194,FALSE)-VLOOKUP($A76,'Import Peak Change'!$A$106:GL$202,194,FALSE)),0,(VLOOKUP($A76,'Import Peak'!$A$3:GL$99,194,FALSE)-VLOOKUP($A76,'Import Peak Change'!$A$106:GL$202,194,FALSE)))</f>
        <v>0</v>
      </c>
      <c r="GM76" s="6">
        <f>IF(ISERROR(VLOOKUP($A76,'Import Peak'!$A$3:GM$99,195,FALSE)-VLOOKUP($A76,'Import Peak Change'!$A$106:GM$202,195,FALSE)),0,(VLOOKUP($A76,'Import Peak'!$A$3:GM$99,195,FALSE)-VLOOKUP($A76,'Import Peak Change'!$A$106:GM$202,195,FALSE)))</f>
        <v>0</v>
      </c>
      <c r="GN76" s="6">
        <f>IF(ISERROR(VLOOKUP($A76,'Import Peak'!$A$3:GN$99,196,FALSE)-VLOOKUP($A76,'Import Peak Change'!$A$106:GN$202,196,FALSE)),0,(VLOOKUP($A76,'Import Peak'!$A$3:GN$99,196,FALSE)-VLOOKUP($A76,'Import Peak Change'!$A$106:GN$202,196,FALSE)))</f>
        <v>0</v>
      </c>
      <c r="GO76" s="6">
        <f>IF(ISERROR(VLOOKUP($A76,'Import Peak'!$A$3:GO$99,197,FALSE)-VLOOKUP($A76,'Import Peak Change'!$A$106:GO$202,197,FALSE)),0,(VLOOKUP($A76,'Import Peak'!$A$3:GO$99,197,FALSE)-VLOOKUP($A76,'Import Peak Change'!$A$106:GO$202,197,FALSE)))</f>
        <v>0</v>
      </c>
      <c r="GP76" s="6">
        <f>IF(ISERROR(VLOOKUP($A76,'Import Peak'!$A$3:GP$99,198,FALSE)-VLOOKUP($A76,'Import Peak Change'!$A$106:GP$202,198,FALSE)),0,(VLOOKUP($A76,'Import Peak'!$A$3:GP$99,198,FALSE)-VLOOKUP($A76,'Import Peak Change'!$A$106:GP$202,198,FALSE)))</f>
        <v>0</v>
      </c>
      <c r="GQ76" s="6">
        <f>IF(ISERROR(VLOOKUP($A76,'Import Peak'!$A$3:GQ$99,199,FALSE)-VLOOKUP($A76,'Import Peak Change'!$A$106:GQ$202,199,FALSE)),0,(VLOOKUP($A76,'Import Peak'!$A$3:GQ$99,199,FALSE)-VLOOKUP($A76,'Import Peak Change'!$A$106:GQ$202,199,FALSE)))</f>
        <v>0</v>
      </c>
      <c r="GR76" s="6">
        <f>IF(ISERROR(VLOOKUP($A76,'Import Peak'!$A$3:GR$99,200,FALSE)-VLOOKUP($A76,'Import Peak Change'!$A$106:GR$202,200,FALSE)),0,(VLOOKUP($A76,'Import Peak'!$A$3:GR$99,200,FALSE)-VLOOKUP($A76,'Import Peak Change'!$A$106:GR$202,200,FALSE)))</f>
        <v>0</v>
      </c>
      <c r="GS76" s="6">
        <f>IF(ISERROR(VLOOKUP($A76,'Import Peak'!$A$3:GS$99,201,FALSE)-VLOOKUP($A76,'Import Peak Change'!$A$106:GS$202,201,FALSE)),0,(VLOOKUP($A76,'Import Peak'!$A$3:GS$99,201,FALSE)-VLOOKUP($A76,'Import Peak Change'!$A$106:GS$202,201,FALSE)))</f>
        <v>0</v>
      </c>
      <c r="GT76" s="6">
        <f>IF(ISERROR(VLOOKUP($A76,'Import Peak'!$A$3:GT$99,202,FALSE)-VLOOKUP($A76,'Import Peak Change'!$A$106:GT$202,202,FALSE)),0,(VLOOKUP($A76,'Import Peak'!$A$3:GT$99,202,FALSE)-VLOOKUP($A76,'Import Peak Change'!$A$106:GT$202,202,FALSE)))</f>
        <v>0</v>
      </c>
      <c r="GU76" s="6">
        <f>IF(ISERROR(VLOOKUP($A76,'Import Peak'!$A$3:GU$99,203,FALSE)-VLOOKUP($A76,'Import Peak Change'!$A$106:GU$202,203,FALSE)),0,(VLOOKUP($A76,'Import Peak'!$A$3:GU$99,203,FALSE)-VLOOKUP($A76,'Import Peak Change'!$A$106:GU$202,203,FALSE)))</f>
        <v>0</v>
      </c>
      <c r="GV76" s="6">
        <f>IF(ISERROR(VLOOKUP($A76,'Import Peak'!$A$3:GV$99,204,FALSE)-VLOOKUP($A76,'Import Peak Change'!$A$106:GV$202,204,FALSE)),0,(VLOOKUP($A76,'Import Peak'!$A$3:GV$99,204,FALSE)-VLOOKUP($A76,'Import Peak Change'!$A$106:GV$202,204,FALSE)))</f>
        <v>0</v>
      </c>
      <c r="GW76" s="6">
        <f>IF(ISERROR(VLOOKUP($A76,'Import Peak'!$A$3:GW$99,205,FALSE)-VLOOKUP($A76,'Import Peak Change'!$A$106:GW$202,205,FALSE)),0,(VLOOKUP($A76,'Import Peak'!$A$3:GW$99,205,FALSE)-VLOOKUP($A76,'Import Peak Change'!$A$106:GW$202,205,FALSE)))</f>
        <v>0</v>
      </c>
      <c r="GX76" s="6">
        <f>IF(ISERROR(VLOOKUP($A76,'Import Peak'!$A$3:GX$99,206,FALSE)-VLOOKUP($A76,'Import Peak Change'!$A$106:GX$202,206,FALSE)),0,(VLOOKUP($A76,'Import Peak'!$A$3:GX$99,206,FALSE)-VLOOKUP($A76,'Import Peak Change'!$A$106:GX$202,206,FALSE)))</f>
        <v>0</v>
      </c>
      <c r="GY76" s="6">
        <f>IF(ISERROR(VLOOKUP($A76,'Import Peak'!$A$3:GY$99,207,FALSE)-VLOOKUP($A76,'Import Peak Change'!$A$106:GY$202,207,FALSE)),0,(VLOOKUP($A76,'Import Peak'!$A$3:GY$99,207,FALSE)-VLOOKUP($A76,'Import Peak Change'!$A$106:GY$202,207,FALSE)))</f>
        <v>0</v>
      </c>
      <c r="GZ76" s="6">
        <f>IF(ISERROR(VLOOKUP($A76,'Import Peak'!$A$3:GZ$99,208,FALSE)-VLOOKUP($A76,'Import Peak Change'!$A$106:GZ$202,208,FALSE)),0,(VLOOKUP($A76,'Import Peak'!$A$3:GZ$99,208,FALSE)-VLOOKUP($A76,'Import Peak Change'!$A$106:GZ$202,208,FALSE)))</f>
        <v>0</v>
      </c>
      <c r="HA76" s="6">
        <f>IF(ISERROR(VLOOKUP($A76,'Import Peak'!$A$3:HA$99,209,FALSE)-VLOOKUP($A76,'Import Peak Change'!$A$106:HA$202,209,FALSE)),0,(VLOOKUP($A76,'Import Peak'!$A$3:HA$99,209,FALSE)-VLOOKUP($A76,'Import Peak Change'!$A$106:HA$202,209,FALSE)))</f>
        <v>0</v>
      </c>
      <c r="HB76" s="6">
        <f>IF(ISERROR(VLOOKUP($A76,'Import Peak'!$A$3:HB$99,210,FALSE)-VLOOKUP($A76,'Import Peak Change'!$A$106:HB$202,210,FALSE)),0,(VLOOKUP($A76,'Import Peak'!$A$3:HB$99,210,FALSE)-VLOOKUP($A76,'Import Peak Change'!$A$106:HB$202,210,FALSE)))</f>
        <v>0</v>
      </c>
      <c r="HC76" s="6">
        <f>IF(ISERROR(VLOOKUP($A76,'Import Peak'!$A$3:HC$99,211,FALSE)-VLOOKUP($A76,'Import Peak Change'!$A$106:HC$202,211,FALSE)),0,(VLOOKUP($A76,'Import Peak'!$A$3:HC$99,211,FALSE)-VLOOKUP($A76,'Import Peak Change'!$A$106:HC$202,211,FALSE)))</f>
        <v>0</v>
      </c>
      <c r="HD76" s="6">
        <f>IF(ISERROR(VLOOKUP($A76,'Import Peak'!$A$3:HD$99,212,FALSE)-VLOOKUP($A76,'Import Peak Change'!$A$106:HD$202,212,FALSE)),0,(VLOOKUP($A76,'Import Peak'!$A$3:HD$99,212,FALSE)-VLOOKUP($A76,'Import Peak Change'!$A$106:HD$202,212,FALSE)))</f>
        <v>0</v>
      </c>
      <c r="HE76" s="6">
        <f>IF(ISERROR(VLOOKUP($A76,'Import Peak'!$A$3:HE$99,213,FALSE)-VLOOKUP($A76,'Import Peak Change'!$A$106:HE$202,213,FALSE)),0,(VLOOKUP($A76,'Import Peak'!$A$3:HE$99,213,FALSE)-VLOOKUP($A76,'Import Peak Change'!$A$106:HE$202,213,FALSE)))</f>
        <v>0</v>
      </c>
      <c r="HF76" s="6">
        <f>IF(ISERROR(VLOOKUP($A76,'Import Peak'!$A$3:HF$99,214,FALSE)-VLOOKUP($A76,'Import Peak Change'!$A$106:HF$202,214,FALSE)),0,(VLOOKUP($A76,'Import Peak'!$A$3:HF$99,214,FALSE)-VLOOKUP($A76,'Import Peak Change'!$A$106:HF$202,214,FALSE)))</f>
        <v>0</v>
      </c>
      <c r="HG76" s="6">
        <f>IF(ISERROR(VLOOKUP($A76,'Import Peak'!$A$3:HG$99,215,FALSE)-VLOOKUP($A76,'Import Peak Change'!$A$106:HG$202,215,FALSE)),0,(VLOOKUP($A76,'Import Peak'!$A$3:HG$99,215,FALSE)-VLOOKUP($A76,'Import Peak Change'!$A$106:HG$202,215,FALSE)))</f>
        <v>0</v>
      </c>
      <c r="HH76" s="6">
        <f>IF(ISERROR(VLOOKUP($A76,'Import Peak'!$A$3:HH$99,216,FALSE)-VLOOKUP($A76,'Import Peak Change'!$A$106:HH$202,216,FALSE)),0,(VLOOKUP($A76,'Import Peak'!$A$3:HH$99,216,FALSE)-VLOOKUP($A76,'Import Peak Change'!$A$106:HH$202,216,FALSE)))</f>
        <v>0</v>
      </c>
      <c r="HI76" s="6">
        <f>IF(ISERROR(VLOOKUP($A76,'Import Peak'!$A$3:HI$99,217,FALSE)-VLOOKUP($A76,'Import Peak Change'!$A$106:HI$202,217,FALSE)),0,(VLOOKUP($A76,'Import Peak'!$A$3:HI$99,217,FALSE)-VLOOKUP($A76,'Import Peak Change'!$A$106:HI$202,217,FALSE)))</f>
        <v>0</v>
      </c>
      <c r="HJ76" s="6">
        <f>IF(ISERROR(VLOOKUP($A76,'Import Peak'!$A$3:HJ$99,218,FALSE)-VLOOKUP($A76,'Import Peak Change'!$A$106:HJ$202,218,FALSE)),0,(VLOOKUP($A76,'Import Peak'!$A$3:HJ$99,218,FALSE)-VLOOKUP($A76,'Import Peak Change'!$A$106:HJ$202,218,FALSE)))</f>
        <v>0</v>
      </c>
      <c r="HK76" s="6">
        <f>IF(ISERROR(VLOOKUP($A76,'Import Peak'!$A$3:HK$99,219,FALSE)-VLOOKUP($A76,'Import Peak Change'!$A$106:HK$202,219,FALSE)),0,(VLOOKUP($A76,'Import Peak'!$A$3:HK$99,219,FALSE)-VLOOKUP($A76,'Import Peak Change'!$A$106:HK$202,219,FALSE)))</f>
        <v>0</v>
      </c>
      <c r="HL76" s="6">
        <f>IF(ISERROR(VLOOKUP($A76,'Import Peak'!$A$3:HL$99,220,FALSE)-VLOOKUP($A76,'Import Peak Change'!$A$106:HL$202,220,FALSE)),0,(VLOOKUP($A76,'Import Peak'!$A$3:HL$99,220,FALSE)-VLOOKUP($A76,'Import Peak Change'!$A$106:HL$202,220,FALSE)))</f>
        <v>0</v>
      </c>
      <c r="HM76" s="6">
        <f>IF(ISERROR(VLOOKUP($A76,'Import Peak'!$A$3:HM$99,221,FALSE)-VLOOKUP($A76,'Import Peak Change'!$A$106:HM$202,221,FALSE)),0,(VLOOKUP($A76,'Import Peak'!$A$3:HM$99,221,FALSE)-VLOOKUP($A76,'Import Peak Change'!$A$106:HM$202,221,FALSE)))</f>
        <v>0</v>
      </c>
      <c r="HN76" s="6">
        <f>IF(ISERROR(VLOOKUP($A76,'Import Peak'!$A$3:HN$99,222,FALSE)-VLOOKUP($A76,'Import Peak Change'!$A$106:HN$202,222,FALSE)),0,(VLOOKUP($A76,'Import Peak'!$A$3:HN$99,222,FALSE)-VLOOKUP($A76,'Import Peak Change'!$A$106:HN$202,222,FALSE)))</f>
        <v>0</v>
      </c>
      <c r="HO76" s="6">
        <f>IF(ISERROR(VLOOKUP($A76,'Import Peak'!$A$3:HO$99,223,FALSE)-VLOOKUP($A76,'Import Peak Change'!$A$106:HO$202,223,FALSE)),0,(VLOOKUP($A76,'Import Peak'!$A$3:HO$99,223,FALSE)-VLOOKUP($A76,'Import Peak Change'!$A$106:HO$202,223,FALSE)))</f>
        <v>0</v>
      </c>
      <c r="HP76" s="6">
        <f>IF(ISERROR(VLOOKUP($A76,'Import Peak'!$A$3:HP$99,224,FALSE)-VLOOKUP($A76,'Import Peak Change'!$A$106:HP$202,224,FALSE)),0,(VLOOKUP($A76,'Import Peak'!$A$3:HP$99,224,FALSE)-VLOOKUP($A76,'Import Peak Change'!$A$106:HP$202,224,FALSE)))</f>
        <v>0</v>
      </c>
      <c r="HQ76" s="6">
        <f>IF(ISERROR(VLOOKUP($A76,'Import Peak'!$A$3:HQ$99,225,FALSE)-VLOOKUP($A76,'Import Peak Change'!$A$106:HQ$202,225,FALSE)),0,(VLOOKUP($A76,'Import Peak'!$A$3:HQ$99,225,FALSE)-VLOOKUP($A76,'Import Peak Change'!$A$106:HQ$202,225,FALSE)))</f>
        <v>0</v>
      </c>
      <c r="HR76" s="6">
        <f>IF(ISERROR(VLOOKUP($A76,'Import Peak'!$A$3:HR$99,226,FALSE)-VLOOKUP($A76,'Import Peak Change'!$A$106:HR$202,226,FALSE)),0,(VLOOKUP($A76,'Import Peak'!$A$3:HR$99,226,FALSE)-VLOOKUP($A76,'Import Peak Change'!$A$106:HR$202,226,FALSE)))</f>
        <v>0</v>
      </c>
      <c r="HS76" s="6">
        <f>IF(ISERROR(VLOOKUP($A76,'Import Peak'!$A$3:HS$99,227,FALSE)-VLOOKUP($A76,'Import Peak Change'!$A$106:HS$202,227,FALSE)),0,(VLOOKUP($A76,'Import Peak'!$A$3:HS$99,227,FALSE)-VLOOKUP($A76,'Import Peak Change'!$A$106:HS$202,227,FALSE)))</f>
        <v>0</v>
      </c>
      <c r="HT76" s="6">
        <f>IF(ISERROR(VLOOKUP($A76,'Import Peak'!$A$3:HT$99,228,FALSE)-VLOOKUP($A76,'Import Peak Change'!$A$106:HT$202,228,FALSE)),0,(VLOOKUP($A76,'Import Peak'!$A$3:HT$99,228,FALSE)-VLOOKUP($A76,'Import Peak Change'!$A$106:HT$202,228,FALSE)))</f>
        <v>0</v>
      </c>
      <c r="HU76" s="6">
        <f>IF(ISERROR(VLOOKUP($A76,'Import Peak'!$A$3:HU$99,229,FALSE)-VLOOKUP($A76,'Import Peak Change'!$A$106:HU$202,229,FALSE)),0,(VLOOKUP($A76,'Import Peak'!$A$3:HU$99,229,FALSE)-VLOOKUP($A76,'Import Peak Change'!$A$106:HU$202,229,FALSE)))</f>
        <v>0</v>
      </c>
      <c r="HV76" s="6">
        <f>IF(ISERROR(VLOOKUP($A76,'Import Peak'!$A$3:HV$99,230,FALSE)-VLOOKUP($A76,'Import Peak Change'!$A$106:HV$202,230,FALSE)),0,(VLOOKUP($A76,'Import Peak'!$A$3:HV$99,230,FALSE)-VLOOKUP($A76,'Import Peak Change'!$A$106:HV$202,230,FALSE)))</f>
        <v>0</v>
      </c>
      <c r="HW76" s="6">
        <f>IF(ISERROR(VLOOKUP($A76,'Import Peak'!$A$3:HW$99,231,FALSE)-VLOOKUP($A76,'Import Peak Change'!$A$106:HW$202,231,FALSE)),0,(VLOOKUP($A76,'Import Peak'!$A$3:HW$99,231,FALSE)-VLOOKUP($A76,'Import Peak Change'!$A$106:HW$202,231,FALSE)))</f>
        <v>0</v>
      </c>
      <c r="HX76" s="6">
        <f>IF(ISERROR(VLOOKUP($A76,'Import Peak'!$A$3:HX$99,232,FALSE)-VLOOKUP($A76,'Import Peak Change'!$A$106:HX$202,232,FALSE)),0,(VLOOKUP($A76,'Import Peak'!$A$3:HX$99,232,FALSE)-VLOOKUP($A76,'Import Peak Change'!$A$106:HX$202,232,FALSE)))</f>
        <v>0</v>
      </c>
      <c r="HY76" s="6">
        <f>IF(ISERROR(VLOOKUP($A76,'Import Peak'!$A$3:HY$99,233,FALSE)-VLOOKUP($A76,'Import Peak Change'!$A$106:HY$202,233,FALSE)),0,(VLOOKUP($A76,'Import Peak'!$A$3:HY$99,233,FALSE)-VLOOKUP($A76,'Import Peak Change'!$A$106:HY$202,233,FALSE)))</f>
        <v>0</v>
      </c>
      <c r="HZ76" s="6">
        <f>IF(ISERROR(VLOOKUP($A76,'Import Peak'!$A$3:HZ$99,234,FALSE)-VLOOKUP($A76,'Import Peak Change'!$A$106:HZ$202,234,FALSE)),0,(VLOOKUP($A76,'Import Peak'!$A$3:HZ$99,234,FALSE)-VLOOKUP($A76,'Import Peak Change'!$A$106:HZ$202,234,FALSE)))</f>
        <v>0</v>
      </c>
      <c r="IA76" s="6">
        <f>IF(ISERROR(VLOOKUP($A76,'Import Peak'!$A$3:IA$99,235,FALSE)-VLOOKUP($A76,'Import Peak Change'!$A$106:IA$202,235,FALSE)),0,(VLOOKUP($A76,'Import Peak'!$A$3:IA$99,235,FALSE)-VLOOKUP($A76,'Import Peak Change'!$A$106:IA$202,235,FALSE)))</f>
        <v>0</v>
      </c>
      <c r="IB76" s="6">
        <f>IF(ISERROR(VLOOKUP($A76,'Import Peak'!$A$3:IB$99,236,FALSE)-VLOOKUP($A76,'Import Peak Change'!$A$106:IB$202,236,FALSE)),0,(VLOOKUP($A76,'Import Peak'!$A$3:IB$99,236,FALSE)-VLOOKUP($A76,'Import Peak Change'!$A$106:IB$202,236,FALSE)))</f>
        <v>0</v>
      </c>
      <c r="IC76" s="6">
        <f>IF(ISERROR(VLOOKUP($A76,'Import Peak'!$A$3:IC$99,237,FALSE)-VLOOKUP($A76,'Import Peak Change'!$A$106:IC$202,237,FALSE)),0,(VLOOKUP($A76,'Import Peak'!$A$3:IC$99,237,FALSE)-VLOOKUP($A76,'Import Peak Change'!$A$106:IC$202,237,FALSE)))</f>
        <v>0</v>
      </c>
      <c r="ID76" s="6">
        <f>IF(ISERROR(VLOOKUP($A76,'Import Peak'!$A$3:ID$99,238,FALSE)-VLOOKUP($A76,'Import Peak Change'!$A$106:ID$202,238,FALSE)),0,(VLOOKUP($A76,'Import Peak'!$A$3:ID$99,238,FALSE)-VLOOKUP($A76,'Import Peak Change'!$A$106:ID$202,238,FALSE)))</f>
        <v>0</v>
      </c>
      <c r="IE76" s="6">
        <f>IF(ISERROR(VLOOKUP($A76,'Import Peak'!$A$3:IE$99,239,FALSE)-VLOOKUP($A76,'Import Peak Change'!$A$106:IE$202,239,FALSE)),0,(VLOOKUP($A76,'Import Peak'!$A$3:IE$99,239,FALSE)-VLOOKUP($A76,'Import Peak Change'!$A$106:IE$202,239,FALSE)))</f>
        <v>0</v>
      </c>
    </row>
    <row r="77" spans="1:239">
      <c r="A77" s="168" t="str">
        <f>IF('Import Peak'!A74=0,"",'Import Peak'!A74)</f>
        <v/>
      </c>
      <c r="B77" s="6"/>
      <c r="C77" s="6"/>
      <c r="D77" s="6"/>
      <c r="E77" s="6"/>
      <c r="F77" s="6"/>
      <c r="G77" s="6">
        <f>IF(ISERROR(VLOOKUP($A77,'Import Peak'!$A$3:G$99,7,FALSE)-VLOOKUP($A77,'Import Peak Change'!$A$106:G$202,7,FALSE)),0,(VLOOKUP($A77,'Import Peak'!$A$3:G$99,7,FALSE)-VLOOKUP($A77,'Import Peak Change'!$A$106:G$202,7,FALSE)))</f>
        <v>0</v>
      </c>
      <c r="H77" s="6">
        <f>IF(ISERROR(VLOOKUP($A77,'Import Peak'!$A$3:H$99,8,FALSE)-VLOOKUP($A77,'Import Peak Change'!$A$106:H$202,8,FALSE)),0,(VLOOKUP($A77,'Import Peak'!$A$3:H$99,8,FALSE)-VLOOKUP($A77,'Import Peak Change'!$A$106:H$202,8,FALSE)))</f>
        <v>0</v>
      </c>
      <c r="I77" s="6">
        <f>IF(ISERROR(VLOOKUP($A77,'Import Peak'!$A$3:I$99,9,FALSE)-VLOOKUP($A77,'Import Peak Change'!$A$106:I$202,9,FALSE)),0,(VLOOKUP($A77,'Import Peak'!$A$3:I$99,9,FALSE)-VLOOKUP($A77,'Import Peak Change'!$A$106:I$202,9,FALSE)))</f>
        <v>0</v>
      </c>
      <c r="J77" s="6">
        <f>IF(ISERROR(VLOOKUP($A77,'Import Peak'!$A$3:J$99,10,FALSE)-VLOOKUP($A77,'Import Peak Change'!$A$106:J$202,10,FALSE)),0,(VLOOKUP($A77,'Import Peak'!$A$3:J$99,10,FALSE)-VLOOKUP($A77,'Import Peak Change'!$A$106:J$202,10,FALSE)))</f>
        <v>0</v>
      </c>
      <c r="K77" s="6">
        <f>IF(ISERROR(VLOOKUP($A77,'Import Peak'!$A$3:K$99,11,FALSE)-VLOOKUP($A77,'Import Peak Change'!$A$106:K$202,11,FALSE)),0,(VLOOKUP($A77,'Import Peak'!$A$3:K$99,11,FALSE)-VLOOKUP($A77,'Import Peak Change'!$A$106:K$202,11,FALSE)))</f>
        <v>0</v>
      </c>
      <c r="L77" s="6">
        <f>IF(ISERROR(VLOOKUP($A77,'Import Peak'!$A$3:L$99,12,FALSE)-VLOOKUP($A77,'Import Peak Change'!$A$106:L$202,12,FALSE)),0,(VLOOKUP($A77,'Import Peak'!$A$3:L$99,12,FALSE)-VLOOKUP($A77,'Import Peak Change'!$A$106:L$202,12,FALSE)))</f>
        <v>0</v>
      </c>
      <c r="M77" s="6">
        <f>IF(ISERROR(VLOOKUP($A77,'Import Peak'!$A$3:M$99,13,FALSE)-VLOOKUP($A77,'Import Peak Change'!$A$106:M$202,13,FALSE)),0,(VLOOKUP($A77,'Import Peak'!$A$3:M$99,13,FALSE)-VLOOKUP($A77,'Import Peak Change'!$A$106:M$202,13,FALSE)))</f>
        <v>0</v>
      </c>
      <c r="N77" s="6">
        <f>IF(ISERROR(VLOOKUP($A77,'Import Peak'!$A$3:N$99,14,FALSE)-VLOOKUP($A77,'Import Peak Change'!$A$106:N$202,14,FALSE)),0,(VLOOKUP($A77,'Import Peak'!$A$3:N$99,14,FALSE)-VLOOKUP($A77,'Import Peak Change'!$A$106:N$202,14,FALSE)))</f>
        <v>0</v>
      </c>
      <c r="O77" s="6">
        <f>IF(ISERROR(VLOOKUP($A77,'Import Peak'!$A$3:O$99,15,FALSE)-VLOOKUP($A77,'Import Peak Change'!$A$106:O$202,15,FALSE)),0,(VLOOKUP($A77,'Import Peak'!$A$3:O$99,15,FALSE)-VLOOKUP($A77,'Import Peak Change'!$A$106:O$202,15,FALSE)))</f>
        <v>0</v>
      </c>
      <c r="P77" s="6">
        <f>IF(ISERROR(VLOOKUP($A77,'Import Peak'!$A$3:P$99,16,FALSE)-VLOOKUP($A77,'Import Peak Change'!$A$106:P$202,16,FALSE)),0,(VLOOKUP($A77,'Import Peak'!$A$3:P$99,16,FALSE)-VLOOKUP($A77,'Import Peak Change'!$A$106:P$202,16,FALSE)))</f>
        <v>0</v>
      </c>
      <c r="Q77" s="6">
        <f>IF(ISERROR(VLOOKUP($A77,'Import Peak'!$A$3:Q$99,17,FALSE)-VLOOKUP($A77,'Import Peak Change'!$A$106:Q$202,17,FALSE)),0,(VLOOKUP($A77,'Import Peak'!$A$3:Q$99,17,FALSE)-VLOOKUP($A77,'Import Peak Change'!$A$106:Q$202,17,FALSE)))</f>
        <v>0</v>
      </c>
      <c r="R77" s="6">
        <f>IF(ISERROR(VLOOKUP($A77,'Import Peak'!$A$3:R$99,18,FALSE)-VLOOKUP($A77,'Import Peak Change'!$A$106:R$202,18,FALSE)),0,(VLOOKUP($A77,'Import Peak'!$A$3:R$99,18,FALSE)-VLOOKUP($A77,'Import Peak Change'!$A$106:R$202,18,FALSE)))</f>
        <v>0</v>
      </c>
      <c r="S77" s="6">
        <f>IF(ISERROR(VLOOKUP($A77,'Import Peak'!$A$3:S$99,19,FALSE)-VLOOKUP($A77,'Import Peak Change'!$A$106:S$202,19,FALSE)),0,(VLOOKUP($A77,'Import Peak'!$A$3:S$99,19,FALSE)-VLOOKUP($A77,'Import Peak Change'!$A$106:S$202,19,FALSE)))</f>
        <v>0</v>
      </c>
      <c r="T77" s="6">
        <f>IF(ISERROR(VLOOKUP($A77,'Import Peak'!$A$3:T$99,20,FALSE)-VLOOKUP($A77,'Import Peak Change'!$A$106:T$202,20,FALSE)),0,(VLOOKUP($A77,'Import Peak'!$A$3:T$99,20,FALSE)-VLOOKUP($A77,'Import Peak Change'!$A$106:T$202,20,FALSE)))</f>
        <v>0</v>
      </c>
      <c r="U77" s="6">
        <f>IF(ISERROR(VLOOKUP($A77,'Import Peak'!$A$3:U$99,21,FALSE)-VLOOKUP($A77,'Import Peak Change'!$A$106:U$202,21,FALSE)),0,(VLOOKUP($A77,'Import Peak'!$A$3:U$99,21,FALSE)-VLOOKUP($A77,'Import Peak Change'!$A$106:U$202,21,FALSE)))</f>
        <v>0</v>
      </c>
      <c r="V77" s="6">
        <f>IF(ISERROR(VLOOKUP($A77,'Import Peak'!$A$3:V$99,22,FALSE)-VLOOKUP($A77,'Import Peak Change'!$A$106:V$202,22,FALSE)),0,(VLOOKUP($A77,'Import Peak'!$A$3:V$99,22,FALSE)-VLOOKUP($A77,'Import Peak Change'!$A$106:V$202,22,FALSE)))</f>
        <v>0</v>
      </c>
      <c r="W77" s="6">
        <f>IF(ISERROR(VLOOKUP($A77,'Import Peak'!$A$3:W$99,23,FALSE)-VLOOKUP($A77,'Import Peak Change'!$A$106:W$202,23,FALSE)),0,(VLOOKUP($A77,'Import Peak'!$A$3:W$99,23,FALSE)-VLOOKUP($A77,'Import Peak Change'!$A$106:W$202,23,FALSE)))</f>
        <v>0</v>
      </c>
      <c r="X77" s="6">
        <f>IF(ISERROR(VLOOKUP($A77,'Import Peak'!$A$3:X$99,24,FALSE)-VLOOKUP($A77,'Import Peak Change'!$A$106:X$202,24,FALSE)),0,(VLOOKUP($A77,'Import Peak'!$A$3:X$99,24,FALSE)-VLOOKUP($A77,'Import Peak Change'!$A$106:X$202,24,FALSE)))</f>
        <v>0</v>
      </c>
      <c r="Y77" s="6">
        <f>IF(ISERROR(VLOOKUP($A77,'Import Peak'!$A$3:Y$99,25,FALSE)-VLOOKUP($A77,'Import Peak Change'!$A$106:Y$202,25,FALSE)),0,(VLOOKUP($A77,'Import Peak'!$A$3:Y$99,25,FALSE)-VLOOKUP($A77,'Import Peak Change'!$A$106:Y$202,25,FALSE)))</f>
        <v>0</v>
      </c>
      <c r="Z77" s="6">
        <f>IF(ISERROR(VLOOKUP($A77,'Import Peak'!$A$3:Z$99,26,FALSE)-VLOOKUP($A77,'Import Peak Change'!$A$106:Z$202,26,FALSE)),0,(VLOOKUP($A77,'Import Peak'!$A$3:Z$99,26,FALSE)-VLOOKUP($A77,'Import Peak Change'!$A$106:Z$202,26,FALSE)))</f>
        <v>0</v>
      </c>
      <c r="AA77" s="6">
        <f>IF(ISERROR(VLOOKUP($A77,'Import Peak'!$A$3:AA$99,27,FALSE)-VLOOKUP($A77,'Import Peak Change'!$A$106:AA$202,27,FALSE)),0,(VLOOKUP($A77,'Import Peak'!$A$3:AA$99,27,FALSE)-VLOOKUP($A77,'Import Peak Change'!$A$106:AA$202,27,FALSE)))</f>
        <v>0</v>
      </c>
      <c r="AB77" s="6">
        <f>IF(ISERROR(VLOOKUP($A77,'Import Peak'!$A$3:AB$99,28,FALSE)-VLOOKUP($A77,'Import Peak Change'!$A$106:AB$202,28,FALSE)),0,(VLOOKUP($A77,'Import Peak'!$A$3:AB$99,28,FALSE)-VLOOKUP($A77,'Import Peak Change'!$A$106:AB$202,28,FALSE)))</f>
        <v>0</v>
      </c>
      <c r="AC77" s="6">
        <f>IF(ISERROR(VLOOKUP($A77,'Import Peak'!$A$3:AC$99,29,FALSE)-VLOOKUP($A77,'Import Peak Change'!$A$106:AC$202,29,FALSE)),0,(VLOOKUP($A77,'Import Peak'!$A$3:AC$99,29,FALSE)-VLOOKUP($A77,'Import Peak Change'!$A$106:AC$202,29,FALSE)))</f>
        <v>0</v>
      </c>
      <c r="AD77" s="6">
        <f>IF(ISERROR(VLOOKUP($A77,'Import Peak'!$A$3:AD$99,30,FALSE)-VLOOKUP($A77,'Import Peak Change'!$A$106:AD$202,30,FALSE)),0,(VLOOKUP($A77,'Import Peak'!$A$3:AD$99,30,FALSE)-VLOOKUP($A77,'Import Peak Change'!$A$106:AD$202,30,FALSE)))</f>
        <v>0</v>
      </c>
      <c r="AE77" s="6">
        <f>IF(ISERROR(VLOOKUP($A77,'Import Peak'!$A$3:AE$99,31,FALSE)-VLOOKUP($A77,'Import Peak Change'!$A$106:AE$202,31,FALSE)),0,(VLOOKUP($A77,'Import Peak'!$A$3:AE$99,31,FALSE)-VLOOKUP($A77,'Import Peak Change'!$A$106:AE$202,31,FALSE)))</f>
        <v>0</v>
      </c>
      <c r="AF77" s="6">
        <f>IF(ISERROR(VLOOKUP($A77,'Import Peak'!$A$3:AF$99,32,FALSE)-VLOOKUP($A77,'Import Peak Change'!$A$106:AF$202,32,FALSE)),0,(VLOOKUP($A77,'Import Peak'!$A$3:AF$99,32,FALSE)-VLOOKUP($A77,'Import Peak Change'!$A$106:AF$202,32,FALSE)))</f>
        <v>0</v>
      </c>
      <c r="AG77" s="6">
        <f>IF(ISERROR(VLOOKUP($A77,'Import Peak'!$A$3:AG$99,33,FALSE)-VLOOKUP($A77,'Import Peak Change'!$A$106:AG$202,33,FALSE)),0,(VLOOKUP($A77,'Import Peak'!$A$3:AG$99,33,FALSE)-VLOOKUP($A77,'Import Peak Change'!$A$106:AG$202,33,FALSE)))</f>
        <v>0</v>
      </c>
      <c r="AH77" s="6">
        <f>IF(ISERROR(VLOOKUP($A77,'Import Peak'!$A$3:AH$99,34,FALSE)-VLOOKUP($A77,'Import Peak Change'!$A$106:AH$202,34,FALSE)),0,(VLOOKUP($A77,'Import Peak'!$A$3:AH$99,34,FALSE)-VLOOKUP($A77,'Import Peak Change'!$A$106:AH$202,34,FALSE)))</f>
        <v>0</v>
      </c>
      <c r="AI77" s="6">
        <f>IF(ISERROR(VLOOKUP($A77,'Import Peak'!$A$3:AI$99,35,FALSE)-VLOOKUP($A77,'Import Peak Change'!$A$106:AI$202,35,FALSE)),0,(VLOOKUP($A77,'Import Peak'!$A$3:AI$99,35,FALSE)-VLOOKUP($A77,'Import Peak Change'!$A$106:AI$202,35,FALSE)))</f>
        <v>0</v>
      </c>
      <c r="AJ77" s="6">
        <f>IF(ISERROR(VLOOKUP($A77,'Import Peak'!$A$3:AJ$99,36,FALSE)-VLOOKUP($A77,'Import Peak Change'!$A$106:AJ$202,36,FALSE)),0,(VLOOKUP($A77,'Import Peak'!$A$3:AJ$99,36,FALSE)-VLOOKUP($A77,'Import Peak Change'!$A$106:AJ$202,36,FALSE)))</f>
        <v>0</v>
      </c>
      <c r="AK77" s="6">
        <f>IF(ISERROR(VLOOKUP($A77,'Import Peak'!$A$3:AK$99,37,FALSE)-VLOOKUP($A77,'Import Peak Change'!$A$106:AK$202,37,FALSE)),0,(VLOOKUP($A77,'Import Peak'!$A$3:AK$99,37,FALSE)-VLOOKUP($A77,'Import Peak Change'!$A$106:AK$202,37,FALSE)))</f>
        <v>0</v>
      </c>
      <c r="AL77" s="6">
        <f>IF(ISERROR(VLOOKUP($A77,'Import Peak'!$A$3:AL$99,38,FALSE)-VLOOKUP($A77,'Import Peak Change'!$A$106:AL$202,38,FALSE)),0,(VLOOKUP($A77,'Import Peak'!$A$3:AL$99,38,FALSE)-VLOOKUP($A77,'Import Peak Change'!$A$106:AL$202,38,FALSE)))</f>
        <v>0</v>
      </c>
      <c r="AM77" s="6">
        <f>IF(ISERROR(VLOOKUP($A77,'Import Peak'!$A$3:AM$99,39,FALSE)-VLOOKUP($A77,'Import Peak Change'!$A$106:AM$202,39,FALSE)),0,(VLOOKUP($A77,'Import Peak'!$A$3:AM$99,39,FALSE)-VLOOKUP($A77,'Import Peak Change'!$A$106:AM$202,39,FALSE)))</f>
        <v>0</v>
      </c>
      <c r="AN77" s="6">
        <f>IF(ISERROR(VLOOKUP($A77,'Import Peak'!$A$3:AN$99,40,FALSE)-VLOOKUP($A77,'Import Peak Change'!$A$106:AN$202,40,FALSE)),0,(VLOOKUP($A77,'Import Peak'!$A$3:AN$99,40,FALSE)-VLOOKUP($A77,'Import Peak Change'!$A$106:AN$202,40,FALSE)))</f>
        <v>0</v>
      </c>
      <c r="AO77" s="6">
        <f>IF(ISERROR(VLOOKUP($A77,'Import Peak'!$A$3:AO$99,41,FALSE)-VLOOKUP($A77,'Import Peak Change'!$A$106:AO$202,41,FALSE)),0,(VLOOKUP($A77,'Import Peak'!$A$3:AO$99,41,FALSE)-VLOOKUP($A77,'Import Peak Change'!$A$106:AO$202,41,FALSE)))</f>
        <v>0</v>
      </c>
      <c r="AP77" s="6">
        <f>IF(ISERROR(VLOOKUP($A77,'Import Peak'!$A$3:AP$99,42,FALSE)-VLOOKUP($A77,'Import Peak Change'!$A$106:AP$202,42,FALSE)),0,(VLOOKUP($A77,'Import Peak'!$A$3:AP$99,42,FALSE)-VLOOKUP($A77,'Import Peak Change'!$A$106:AP$202,42,FALSE)))</f>
        <v>0</v>
      </c>
      <c r="AQ77" s="6">
        <f>IF(ISERROR(VLOOKUP($A77,'Import Peak'!$A$3:AQ$99,43,FALSE)-VLOOKUP($A77,'Import Peak Change'!$A$106:AQ$202,43,FALSE)),0,(VLOOKUP($A77,'Import Peak'!$A$3:AQ$99,43,FALSE)-VLOOKUP($A77,'Import Peak Change'!$A$106:AQ$202,43,FALSE)))</f>
        <v>0</v>
      </c>
      <c r="AR77" s="6">
        <f>IF(ISERROR(VLOOKUP($A77,'Import Peak'!$A$3:AR$99,44,FALSE)-VLOOKUP($A77,'Import Peak Change'!$A$106:AR$202,44,FALSE)),0,(VLOOKUP($A77,'Import Peak'!$A$3:AR$99,44,FALSE)-VLOOKUP($A77,'Import Peak Change'!$A$106:AR$202,44,FALSE)))</f>
        <v>0</v>
      </c>
      <c r="AS77" s="6">
        <f>IF(ISERROR(VLOOKUP($A77,'Import Peak'!$A$3:AS$99,45,FALSE)-VLOOKUP($A77,'Import Peak Change'!$A$106:AS$202,45,FALSE)),0,(VLOOKUP($A77,'Import Peak'!$A$3:AS$99,45,FALSE)-VLOOKUP($A77,'Import Peak Change'!$A$106:AS$202,45,FALSE)))</f>
        <v>0</v>
      </c>
      <c r="AT77" s="6">
        <f>IF(ISERROR(VLOOKUP($A77,'Import Peak'!$A$3:AT$99,46,FALSE)-VLOOKUP($A77,'Import Peak Change'!$A$106:AT$202,46,FALSE)),0,(VLOOKUP($A77,'Import Peak'!$A$3:AT$99,46,FALSE)-VLOOKUP($A77,'Import Peak Change'!$A$106:AT$202,46,FALSE)))</f>
        <v>0</v>
      </c>
      <c r="AU77" s="6">
        <f>IF(ISERROR(VLOOKUP($A77,'Import Peak'!$A$3:AU$99,47,FALSE)-VLOOKUP($A77,'Import Peak Change'!$A$106:AU$202,47,FALSE)),0,(VLOOKUP($A77,'Import Peak'!$A$3:AU$99,47,FALSE)-VLOOKUP($A77,'Import Peak Change'!$A$106:AU$202,47,FALSE)))</f>
        <v>0</v>
      </c>
      <c r="AV77" s="6">
        <f>IF(ISERROR(VLOOKUP($A77,'Import Peak'!$A$3:AV$99,48,FALSE)-VLOOKUP($A77,'Import Peak Change'!$A$106:AV$202,48,FALSE)),0,(VLOOKUP($A77,'Import Peak'!$A$3:AV$99,48,FALSE)-VLOOKUP($A77,'Import Peak Change'!$A$106:AV$202,48,FALSE)))</f>
        <v>0</v>
      </c>
      <c r="AW77" s="6">
        <f>IF(ISERROR(VLOOKUP($A77,'Import Peak'!$A$3:AW$99,49,FALSE)-VLOOKUP($A77,'Import Peak Change'!$A$106:AW$202,49,FALSE)),0,(VLOOKUP($A77,'Import Peak'!$A$3:AW$99,49,FALSE)-VLOOKUP($A77,'Import Peak Change'!$A$106:AW$202,49,FALSE)))</f>
        <v>0</v>
      </c>
      <c r="AX77" s="6">
        <f>IF(ISERROR(VLOOKUP($A77,'Import Peak'!$A$3:AX$99,50,FALSE)-VLOOKUP($A77,'Import Peak Change'!$A$106:AX$202,50,FALSE)),0,(VLOOKUP($A77,'Import Peak'!$A$3:AX$99,50,FALSE)-VLOOKUP($A77,'Import Peak Change'!$A$106:AX$202,50,FALSE)))</f>
        <v>0</v>
      </c>
      <c r="AY77" s="6">
        <f>IF(ISERROR(VLOOKUP($A77,'Import Peak'!$A$3:AY$99,51,FALSE)-VLOOKUP($A77,'Import Peak Change'!$A$106:AY$202,51,FALSE)),0,(VLOOKUP($A77,'Import Peak'!$A$3:AY$99,51,FALSE)-VLOOKUP($A77,'Import Peak Change'!$A$106:AY$202,51,FALSE)))</f>
        <v>0</v>
      </c>
      <c r="AZ77" s="6">
        <f>IF(ISERROR(VLOOKUP($A77,'Import Peak'!$A$3:AZ$99,52,FALSE)-VLOOKUP($A77,'Import Peak Change'!$A$106:AZ$202,52,FALSE)),0,(VLOOKUP($A77,'Import Peak'!$A$3:AZ$99,52,FALSE)-VLOOKUP($A77,'Import Peak Change'!$A$106:AZ$202,52,FALSE)))</f>
        <v>0</v>
      </c>
      <c r="BA77" s="6">
        <f>IF(ISERROR(VLOOKUP($A77,'Import Peak'!$A$3:BA$99,53,FALSE)-VLOOKUP($A77,'Import Peak Change'!$A$106:BA$202,53,FALSE)),0,(VLOOKUP($A77,'Import Peak'!$A$3:BA$99,53,FALSE)-VLOOKUP($A77,'Import Peak Change'!$A$106:BA$202,53,FALSE)))</f>
        <v>0</v>
      </c>
      <c r="BB77" s="6">
        <f>IF(ISERROR(VLOOKUP($A77,'Import Peak'!$A$3:BB$99,54,FALSE)-VLOOKUP($A77,'Import Peak Change'!$A$106:BB$202,54,FALSE)),0,(VLOOKUP($A77,'Import Peak'!$A$3:BB$99,54,FALSE)-VLOOKUP($A77,'Import Peak Change'!$A$106:BB$202,54,FALSE)))</f>
        <v>0</v>
      </c>
      <c r="BC77" s="6">
        <f>IF(ISERROR(VLOOKUP($A77,'Import Peak'!$A$3:BC$99,55,FALSE)-VLOOKUP($A77,'Import Peak Change'!$A$106:BC$202,55,FALSE)),0,(VLOOKUP($A77,'Import Peak'!$A$3:BC$99,55,FALSE)-VLOOKUP($A77,'Import Peak Change'!$A$106:BC$202,55,FALSE)))</f>
        <v>0</v>
      </c>
      <c r="BD77" s="6">
        <f>IF(ISERROR(VLOOKUP($A77,'Import Peak'!$A$3:BD$99,56,FALSE)-VLOOKUP($A77,'Import Peak Change'!$A$106:BD$202,56,FALSE)),0,(VLOOKUP($A77,'Import Peak'!$A$3:BD$99,56,FALSE)-VLOOKUP($A77,'Import Peak Change'!$A$106:BD$202,56,FALSE)))</f>
        <v>0</v>
      </c>
      <c r="BE77" s="6">
        <f>IF(ISERROR(VLOOKUP($A77,'Import Peak'!$A$3:BE$99,57,FALSE)-VLOOKUP($A77,'Import Peak Change'!$A$106:BE$202,57,FALSE)),0,(VLOOKUP($A77,'Import Peak'!$A$3:BE$99,57,FALSE)-VLOOKUP($A77,'Import Peak Change'!$A$106:BE$202,57,FALSE)))</f>
        <v>0</v>
      </c>
      <c r="BF77" s="6">
        <f>IF(ISERROR(VLOOKUP($A77,'Import Peak'!$A$3:BF$99,58,FALSE)-VLOOKUP($A77,'Import Peak Change'!$A$106:BF$202,58,FALSE)),0,(VLOOKUP($A77,'Import Peak'!$A$3:BF$99,58,FALSE)-VLOOKUP($A77,'Import Peak Change'!$A$106:BF$202,58,FALSE)))</f>
        <v>0</v>
      </c>
      <c r="BG77" s="6">
        <f>IF(ISERROR(VLOOKUP($A77,'Import Peak'!$A$3:BG$99,59,FALSE)-VLOOKUP($A77,'Import Peak Change'!$A$106:BG$202,59,FALSE)),0,(VLOOKUP($A77,'Import Peak'!$A$3:BG$99,59,FALSE)-VLOOKUP($A77,'Import Peak Change'!$A$106:BG$202,59,FALSE)))</f>
        <v>0</v>
      </c>
      <c r="BH77" s="6">
        <f>IF(ISERROR(VLOOKUP($A77,'Import Peak'!$A$3:BH$99,60,FALSE)-VLOOKUP($A77,'Import Peak Change'!$A$106:BH$202,60,FALSE)),0,(VLOOKUP($A77,'Import Peak'!$A$3:BH$99,60,FALSE)-VLOOKUP($A77,'Import Peak Change'!$A$106:BH$202,60,FALSE)))</f>
        <v>0</v>
      </c>
      <c r="BI77" s="6">
        <f>IF(ISERROR(VLOOKUP($A77,'Import Peak'!$A$3:BI$99,61,FALSE)-VLOOKUP($A77,'Import Peak Change'!$A$106:BI$202,61,FALSE)),0,(VLOOKUP($A77,'Import Peak'!$A$3:BI$99,61,FALSE)-VLOOKUP($A77,'Import Peak Change'!$A$106:BI$202,61,FALSE)))</f>
        <v>0</v>
      </c>
      <c r="BJ77" s="6">
        <f>IF(ISERROR(VLOOKUP($A77,'Import Peak'!$A$3:BJ$99,62,FALSE)-VLOOKUP($A77,'Import Peak Change'!$A$106:BJ$202,62,FALSE)),0,(VLOOKUP($A77,'Import Peak'!$A$3:BJ$99,62,FALSE)-VLOOKUP($A77,'Import Peak Change'!$A$106:BJ$202,62,FALSE)))</f>
        <v>0</v>
      </c>
      <c r="BK77" s="6">
        <f>IF(ISERROR(VLOOKUP($A77,'Import Peak'!$A$3:BK$99,63,FALSE)-VLOOKUP($A77,'Import Peak Change'!$A$106:BK$202,63,FALSE)),0,(VLOOKUP($A77,'Import Peak'!$A$3:BK$99,63,FALSE)-VLOOKUP($A77,'Import Peak Change'!$A$106:BK$202,63,FALSE)))</f>
        <v>0</v>
      </c>
      <c r="BL77" s="6">
        <f>IF(ISERROR(VLOOKUP($A77,'Import Peak'!$A$3:BL$99,64,FALSE)-VLOOKUP($A77,'Import Peak Change'!$A$106:BL$202,64,FALSE)),0,(VLOOKUP($A77,'Import Peak'!$A$3:BL$99,64,FALSE)-VLOOKUP($A77,'Import Peak Change'!$A$106:BL$202,64,FALSE)))</f>
        <v>0</v>
      </c>
      <c r="BM77" s="6">
        <f>IF(ISERROR(VLOOKUP($A77,'Import Peak'!$A$3:BM$99,65,FALSE)-VLOOKUP($A77,'Import Peak Change'!$A$106:BM$202,65,FALSE)),0,(VLOOKUP($A77,'Import Peak'!$A$3:BM$99,65,FALSE)-VLOOKUP($A77,'Import Peak Change'!$A$106:BM$202,65,FALSE)))</f>
        <v>0</v>
      </c>
      <c r="BN77" s="6">
        <f>IF(ISERROR(VLOOKUP($A77,'Import Peak'!$A$3:BN$99,66,FALSE)-VLOOKUP($A77,'Import Peak Change'!$A$106:BN$202,66,FALSE)),0,(VLOOKUP($A77,'Import Peak'!$A$3:BN$99,66,FALSE)-VLOOKUP($A77,'Import Peak Change'!$A$106:BN$202,66,FALSE)))</f>
        <v>0</v>
      </c>
      <c r="BO77" s="6">
        <f>IF(ISERROR(VLOOKUP($A77,'Import Peak'!$A$3:BO$99,67,FALSE)-VLOOKUP($A77,'Import Peak Change'!$A$106:BO$202,67,FALSE)),0,(VLOOKUP($A77,'Import Peak'!$A$3:BO$99,67,FALSE)-VLOOKUP($A77,'Import Peak Change'!$A$106:BO$202,67,FALSE)))</f>
        <v>0</v>
      </c>
      <c r="BP77" s="6">
        <f>IF(ISERROR(VLOOKUP($A77,'Import Peak'!$A$3:BP$99,68,FALSE)-VLOOKUP($A77,'Import Peak Change'!$A$106:BP$202,68,FALSE)),0,(VLOOKUP($A77,'Import Peak'!$A$3:BP$99,68,FALSE)-VLOOKUP($A77,'Import Peak Change'!$A$106:BP$202,68,FALSE)))</f>
        <v>0</v>
      </c>
      <c r="BQ77" s="6">
        <f>IF(ISERROR(VLOOKUP($A77,'Import Peak'!$A$3:BQ$99,69,FALSE)-VLOOKUP($A77,'Import Peak Change'!$A$106:BQ$202,69,FALSE)),0,(VLOOKUP($A77,'Import Peak'!$A$3:BQ$99,69,FALSE)-VLOOKUP($A77,'Import Peak Change'!$A$106:BQ$202,69,FALSE)))</f>
        <v>0</v>
      </c>
      <c r="BR77" s="6">
        <f>IF(ISERROR(VLOOKUP($A77,'Import Peak'!$A$3:BR$99,70,FALSE)-VLOOKUP($A77,'Import Peak Change'!$A$106:BR$202,70,FALSE)),0,(VLOOKUP($A77,'Import Peak'!$A$3:BR$99,70,FALSE)-VLOOKUP($A77,'Import Peak Change'!$A$106:BR$202,70,FALSE)))</f>
        <v>0</v>
      </c>
      <c r="BS77" s="6">
        <f>IF(ISERROR(VLOOKUP($A77,'Import Peak'!$A$3:BS$99,71,FALSE)-VLOOKUP($A77,'Import Peak Change'!$A$106:BS$202,71,FALSE)),0,(VLOOKUP($A77,'Import Peak'!$A$3:BS$99,71,FALSE)-VLOOKUP($A77,'Import Peak Change'!$A$106:BS$202,71,FALSE)))</f>
        <v>0</v>
      </c>
      <c r="BT77" s="6">
        <f>IF(ISERROR(VLOOKUP($A77,'Import Peak'!$A$3:BT$99,72,FALSE)-VLOOKUP($A77,'Import Peak Change'!$A$106:BT$202,72,FALSE)),0,(VLOOKUP($A77,'Import Peak'!$A$3:BT$99,72,FALSE)-VLOOKUP($A77,'Import Peak Change'!$A$106:BT$202,72,FALSE)))</f>
        <v>0</v>
      </c>
      <c r="BU77" s="6">
        <f>IF(ISERROR(VLOOKUP($A77,'Import Peak'!$A$3:BU$99,73,FALSE)-VLOOKUP($A77,'Import Peak Change'!$A$106:BU$202,73,FALSE)),0,(VLOOKUP($A77,'Import Peak'!$A$3:BU$99,73,FALSE)-VLOOKUP($A77,'Import Peak Change'!$A$106:BU$202,73,FALSE)))</f>
        <v>0</v>
      </c>
      <c r="BV77" s="6">
        <f>IF(ISERROR(VLOOKUP($A77,'Import Peak'!$A$3:BV$99,74,FALSE)-VLOOKUP($A77,'Import Peak Change'!$A$106:BV$202,74,FALSE)),0,(VLOOKUP($A77,'Import Peak'!$A$3:BV$99,74,FALSE)-VLOOKUP($A77,'Import Peak Change'!$A$106:BV$202,74,FALSE)))</f>
        <v>0</v>
      </c>
      <c r="BW77" s="6">
        <f>IF(ISERROR(VLOOKUP($A77,'Import Peak'!$A$3:BW$99,75,FALSE)-VLOOKUP($A77,'Import Peak Change'!$A$106:BW$202,75,FALSE)),0,(VLOOKUP($A77,'Import Peak'!$A$3:BW$99,75,FALSE)-VLOOKUP($A77,'Import Peak Change'!$A$106:BW$202,75,FALSE)))</f>
        <v>0</v>
      </c>
      <c r="BX77" s="6">
        <f>IF(ISERROR(VLOOKUP($A77,'Import Peak'!$A$3:BX$99,76,FALSE)-VLOOKUP($A77,'Import Peak Change'!$A$106:BX$202,76,FALSE)),0,(VLOOKUP($A77,'Import Peak'!$A$3:BX$99,76,FALSE)-VLOOKUP($A77,'Import Peak Change'!$A$106:BX$202,76,FALSE)))</f>
        <v>0</v>
      </c>
      <c r="BY77" s="6">
        <f>IF(ISERROR(VLOOKUP($A77,'Import Peak'!$A$3:BY$99,77,FALSE)-VLOOKUP($A77,'Import Peak Change'!$A$106:BY$202,77,FALSE)),0,(VLOOKUP($A77,'Import Peak'!$A$3:BY$99,77,FALSE)-VLOOKUP($A77,'Import Peak Change'!$A$106:BY$202,77,FALSE)))</f>
        <v>0</v>
      </c>
      <c r="BZ77" s="6">
        <f>IF(ISERROR(VLOOKUP($A77,'Import Peak'!$A$3:BZ$99,78,FALSE)-VLOOKUP($A77,'Import Peak Change'!$A$106:BZ$202,78,FALSE)),0,(VLOOKUP($A77,'Import Peak'!$A$3:BZ$99,78,FALSE)-VLOOKUP($A77,'Import Peak Change'!$A$106:BZ$202,78,FALSE)))</f>
        <v>0</v>
      </c>
      <c r="CA77" s="6">
        <f>IF(ISERROR(VLOOKUP($A77,'Import Peak'!$A$3:CA$99,79,FALSE)-VLOOKUP($A77,'Import Peak Change'!$A$106:CA$202,79,FALSE)),0,(VLOOKUP($A77,'Import Peak'!$A$3:CA$99,79,FALSE)-VLOOKUP($A77,'Import Peak Change'!$A$106:CA$202,79,FALSE)))</f>
        <v>0</v>
      </c>
      <c r="CB77" s="6">
        <f>IF(ISERROR(VLOOKUP($A77,'Import Peak'!$A$3:CB$99,80,FALSE)-VLOOKUP($A77,'Import Peak Change'!$A$106:CB$202,80,FALSE)),0,(VLOOKUP($A77,'Import Peak'!$A$3:CB$99,80,FALSE)-VLOOKUP($A77,'Import Peak Change'!$A$106:CB$202,80,FALSE)))</f>
        <v>0</v>
      </c>
      <c r="CC77" s="6">
        <f>IF(ISERROR(VLOOKUP($A77,'Import Peak'!$A$3:CC$99,81,FALSE)-VLOOKUP($A77,'Import Peak Change'!$A$106:CC$202,81,FALSE)),0,(VLOOKUP($A77,'Import Peak'!$A$3:CC$99,81,FALSE)-VLOOKUP($A77,'Import Peak Change'!$A$106:CC$202,81,FALSE)))</f>
        <v>0</v>
      </c>
      <c r="CD77" s="6">
        <f>IF(ISERROR(VLOOKUP($A77,'Import Peak'!$A$3:CD$99,82,FALSE)-VLOOKUP($A77,'Import Peak Change'!$A$106:CD$202,82,FALSE)),0,(VLOOKUP($A77,'Import Peak'!$A$3:CD$99,82,FALSE)-VLOOKUP($A77,'Import Peak Change'!$A$106:CD$202,82,FALSE)))</f>
        <v>0</v>
      </c>
      <c r="CE77" s="6">
        <f>IF(ISERROR(VLOOKUP($A77,'Import Peak'!$A$3:CE$99,83,FALSE)-VLOOKUP($A77,'Import Peak Change'!$A$106:CE$202,83,FALSE)),0,(VLOOKUP($A77,'Import Peak'!$A$3:CE$99,83,FALSE)-VLOOKUP($A77,'Import Peak Change'!$A$106:CE$202,83,FALSE)))</f>
        <v>0</v>
      </c>
      <c r="CF77" s="6">
        <f>IF(ISERROR(VLOOKUP($A77,'Import Peak'!$A$3:CF$99,84,FALSE)-VLOOKUP($A77,'Import Peak Change'!$A$106:CF$202,84,FALSE)),0,(VLOOKUP($A77,'Import Peak'!$A$3:CF$99,84,FALSE)-VLOOKUP($A77,'Import Peak Change'!$A$106:CF$202,84,FALSE)))</f>
        <v>0</v>
      </c>
      <c r="CG77" s="6">
        <f>IF(ISERROR(VLOOKUP($A77,'Import Peak'!$A$3:CG$99,85,FALSE)-VLOOKUP($A77,'Import Peak Change'!$A$106:CG$202,85,FALSE)),0,(VLOOKUP($A77,'Import Peak'!$A$3:CG$99,85,FALSE)-VLOOKUP($A77,'Import Peak Change'!$A$106:CG$202,85,FALSE)))</f>
        <v>0</v>
      </c>
      <c r="CH77" s="6">
        <f>IF(ISERROR(VLOOKUP($A77,'Import Peak'!$A$3:CH$99,86,FALSE)-VLOOKUP($A77,'Import Peak Change'!$A$106:CH$202,86,FALSE)),0,(VLOOKUP($A77,'Import Peak'!$A$3:CH$99,86,FALSE)-VLOOKUP($A77,'Import Peak Change'!$A$106:CH$202,86,FALSE)))</f>
        <v>0</v>
      </c>
      <c r="CI77" s="6">
        <f>IF(ISERROR(VLOOKUP($A77,'Import Peak'!$A$3:CI$99,87,FALSE)-VLOOKUP($A77,'Import Peak Change'!$A$106:CI$202,87,FALSE)),0,(VLOOKUP($A77,'Import Peak'!$A$3:CI$99,87,FALSE)-VLOOKUP($A77,'Import Peak Change'!$A$106:CI$202,87,FALSE)))</f>
        <v>0</v>
      </c>
      <c r="CJ77" s="6">
        <f>IF(ISERROR(VLOOKUP($A77,'Import Peak'!$A$3:CJ$99,88,FALSE)-VLOOKUP($A77,'Import Peak Change'!$A$106:CJ$202,88,FALSE)),0,(VLOOKUP($A77,'Import Peak'!$A$3:CJ$99,88,FALSE)-VLOOKUP($A77,'Import Peak Change'!$A$106:CJ$202,88,FALSE)))</f>
        <v>0</v>
      </c>
      <c r="CK77" s="6">
        <f>IF(ISERROR(VLOOKUP($A77,'Import Peak'!$A$3:CK$99,89,FALSE)-VLOOKUP($A77,'Import Peak Change'!$A$106:CK$202,89,FALSE)),0,(VLOOKUP($A77,'Import Peak'!$A$3:CK$99,89,FALSE)-VLOOKUP($A77,'Import Peak Change'!$A$106:CK$202,89,FALSE)))</f>
        <v>0</v>
      </c>
      <c r="CL77" s="6">
        <f>IF(ISERROR(VLOOKUP($A77,'Import Peak'!$A$3:CL$99,90,FALSE)-VLOOKUP($A77,'Import Peak Change'!$A$106:CL$202,90,FALSE)),0,(VLOOKUP($A77,'Import Peak'!$A$3:CL$99,90,FALSE)-VLOOKUP($A77,'Import Peak Change'!$A$106:CL$202,90,FALSE)))</f>
        <v>0</v>
      </c>
      <c r="CM77" s="6">
        <f>IF(ISERROR(VLOOKUP($A77,'Import Peak'!$A$3:CM$99,91,FALSE)-VLOOKUP($A77,'Import Peak Change'!$A$106:CM$202,91,FALSE)),0,(VLOOKUP($A77,'Import Peak'!$A$3:CM$99,91,FALSE)-VLOOKUP($A77,'Import Peak Change'!$A$106:CM$202,91,FALSE)))</f>
        <v>0</v>
      </c>
      <c r="CN77" s="6">
        <f>IF(ISERROR(VLOOKUP($A77,'Import Peak'!$A$3:CN$99,92,FALSE)-VLOOKUP($A77,'Import Peak Change'!$A$106:CN$202,92,FALSE)),0,(VLOOKUP($A77,'Import Peak'!$A$3:CN$99,92,FALSE)-VLOOKUP($A77,'Import Peak Change'!$A$106:CN$202,92,FALSE)))</f>
        <v>0</v>
      </c>
      <c r="CO77" s="6">
        <f>IF(ISERROR(VLOOKUP($A77,'Import Peak'!$A$3:CO$99,93,FALSE)-VLOOKUP($A77,'Import Peak Change'!$A$106:CO$202,93,FALSE)),0,(VLOOKUP($A77,'Import Peak'!$A$3:CO$99,93,FALSE)-VLOOKUP($A77,'Import Peak Change'!$A$106:CO$202,93,FALSE)))</f>
        <v>0</v>
      </c>
      <c r="CP77" s="6">
        <f>IF(ISERROR(VLOOKUP($A77,'Import Peak'!$A$3:CP$99,94,FALSE)-VLOOKUP($A77,'Import Peak Change'!$A$106:CP$202,94,FALSE)),0,(VLOOKUP($A77,'Import Peak'!$A$3:CP$99,94,FALSE)-VLOOKUP($A77,'Import Peak Change'!$A$106:CP$202,94,FALSE)))</f>
        <v>0</v>
      </c>
      <c r="CQ77" s="6">
        <f>IF(ISERROR(VLOOKUP($A77,'Import Peak'!$A$3:CQ$99,95,FALSE)-VLOOKUP($A77,'Import Peak Change'!$A$106:CQ$202,95,FALSE)),0,(VLOOKUP($A77,'Import Peak'!$A$3:CQ$99,95,FALSE)-VLOOKUP($A77,'Import Peak Change'!$A$106:CQ$202,95,FALSE)))</f>
        <v>0</v>
      </c>
      <c r="CR77" s="6">
        <f>IF(ISERROR(VLOOKUP($A77,'Import Peak'!$A$3:CR$99,96,FALSE)-VLOOKUP($A77,'Import Peak Change'!$A$106:CR$202,96,FALSE)),0,(VLOOKUP($A77,'Import Peak'!$A$3:CR$99,96,FALSE)-VLOOKUP($A77,'Import Peak Change'!$A$106:CR$202,96,FALSE)))</f>
        <v>0</v>
      </c>
      <c r="CS77" s="6">
        <f>IF(ISERROR(VLOOKUP($A77,'Import Peak'!$A$3:CS$99,97,FALSE)-VLOOKUP($A77,'Import Peak Change'!$A$106:CS$202,97,FALSE)),0,(VLOOKUP($A77,'Import Peak'!$A$3:CS$99,97,FALSE)-VLOOKUP($A77,'Import Peak Change'!$A$106:CS$202,97,FALSE)))</f>
        <v>0</v>
      </c>
      <c r="CT77" s="6">
        <f>IF(ISERROR(VLOOKUP($A77,'Import Peak'!$A$3:CT$99,98,FALSE)-VLOOKUP($A77,'Import Peak Change'!$A$106:CT$202,98,FALSE)),0,(VLOOKUP($A77,'Import Peak'!$A$3:CT$99,98,FALSE)-VLOOKUP($A77,'Import Peak Change'!$A$106:CT$202,98,FALSE)))</f>
        <v>0</v>
      </c>
      <c r="CU77" s="6">
        <f>IF(ISERROR(VLOOKUP($A77,'Import Peak'!$A$3:CU$99,99,FALSE)-VLOOKUP($A77,'Import Peak Change'!$A$106:CU$202,99,FALSE)),0,(VLOOKUP($A77,'Import Peak'!$A$3:CU$99,99,FALSE)-VLOOKUP($A77,'Import Peak Change'!$A$106:CU$202,99,FALSE)))</f>
        <v>0</v>
      </c>
      <c r="CV77" s="6">
        <f>IF(ISERROR(VLOOKUP($A77,'Import Peak'!$A$3:CV$99,100,FALSE)-VLOOKUP($A77,'Import Peak Change'!$A$106:CV$202,100,FALSE)),0,(VLOOKUP($A77,'Import Peak'!$A$3:CV$99,100,FALSE)-VLOOKUP($A77,'Import Peak Change'!$A$106:CV$202,100,FALSE)))</f>
        <v>0</v>
      </c>
      <c r="CW77" s="6">
        <f>IF(ISERROR(VLOOKUP($A77,'Import Peak'!$A$3:CW$99,101,FALSE)-VLOOKUP($A77,'Import Peak Change'!$A$106:CW$202,101,FALSE)),0,(VLOOKUP($A77,'Import Peak'!$A$3:CW$99,101,FALSE)-VLOOKUP($A77,'Import Peak Change'!$A$106:CW$202,101,FALSE)))</f>
        <v>0</v>
      </c>
      <c r="CX77" s="6">
        <f>IF(ISERROR(VLOOKUP($A77,'Import Peak'!$A$3:CX$99,102,FALSE)-VLOOKUP($A77,'Import Peak Change'!$A$106:CX$202,102,FALSE)),0,(VLOOKUP($A77,'Import Peak'!$A$3:CX$99,102,FALSE)-VLOOKUP($A77,'Import Peak Change'!$A$106:CX$202,102,FALSE)))</f>
        <v>0</v>
      </c>
      <c r="CY77" s="6">
        <f>IF(ISERROR(VLOOKUP($A77,'Import Peak'!$A$3:CY$99,103,FALSE)-VLOOKUP($A77,'Import Peak Change'!$A$106:CY$202,103,FALSE)),0,(VLOOKUP($A77,'Import Peak'!$A$3:CY$99,103,FALSE)-VLOOKUP($A77,'Import Peak Change'!$A$106:CY$202,103,FALSE)))</f>
        <v>0</v>
      </c>
      <c r="CZ77" s="6">
        <f>IF(ISERROR(VLOOKUP($A77,'Import Peak'!$A$3:CZ$99,104,FALSE)-VLOOKUP($A77,'Import Peak Change'!$A$106:CZ$202,104,FALSE)),0,(VLOOKUP($A77,'Import Peak'!$A$3:CZ$99,104,FALSE)-VLOOKUP($A77,'Import Peak Change'!$A$106:CZ$202,104,FALSE)))</f>
        <v>0</v>
      </c>
      <c r="DA77" s="6">
        <f>IF(ISERROR(VLOOKUP($A77,'Import Peak'!$A$3:DA$99,105,FALSE)-VLOOKUP($A77,'Import Peak Change'!$A$106:DA$202,105,FALSE)),0,(VLOOKUP($A77,'Import Peak'!$A$3:DA$99,105,FALSE)-VLOOKUP($A77,'Import Peak Change'!$A$106:DA$202,105,FALSE)))</f>
        <v>0</v>
      </c>
      <c r="DB77" s="6">
        <f>IF(ISERROR(VLOOKUP($A77,'Import Peak'!$A$3:DB$99,106,FALSE)-VLOOKUP($A77,'Import Peak Change'!$A$106:DB$202,106,FALSE)),0,(VLOOKUP($A77,'Import Peak'!$A$3:DB$99,106,FALSE)-VLOOKUP($A77,'Import Peak Change'!$A$106:DB$202,106,FALSE)))</f>
        <v>0</v>
      </c>
      <c r="DC77" s="6">
        <f>IF(ISERROR(VLOOKUP($A77,'Import Peak'!$A$3:DC$99,107,FALSE)-VLOOKUP($A77,'Import Peak Change'!$A$106:DC$202,107,FALSE)),0,(VLOOKUP($A77,'Import Peak'!$A$3:DC$99,107,FALSE)-VLOOKUP($A77,'Import Peak Change'!$A$106:DC$202,107,FALSE)))</f>
        <v>0</v>
      </c>
      <c r="DD77" s="6">
        <f>IF(ISERROR(VLOOKUP($A77,'Import Peak'!$A$3:DD$99,108,FALSE)-VLOOKUP($A77,'Import Peak Change'!$A$106:DD$202,108,FALSE)),0,(VLOOKUP($A77,'Import Peak'!$A$3:DD$99,108,FALSE)-VLOOKUP($A77,'Import Peak Change'!$A$106:DD$202,108,FALSE)))</f>
        <v>0</v>
      </c>
      <c r="DE77" s="6">
        <f>IF(ISERROR(VLOOKUP($A77,'Import Peak'!$A$3:DE$99,109,FALSE)-VLOOKUP($A77,'Import Peak Change'!$A$106:DE$202,109,FALSE)),0,(VLOOKUP($A77,'Import Peak'!$A$3:DE$99,109,FALSE)-VLOOKUP($A77,'Import Peak Change'!$A$106:DE$202,109,FALSE)))</f>
        <v>0</v>
      </c>
      <c r="DF77" s="6">
        <f>IF(ISERROR(VLOOKUP($A77,'Import Peak'!$A$3:DF$99,110,FALSE)-VLOOKUP($A77,'Import Peak Change'!$A$106:DF$202,110,FALSE)),0,(VLOOKUP($A77,'Import Peak'!$A$3:DF$99,110,FALSE)-VLOOKUP($A77,'Import Peak Change'!$A$106:DF$202,110,FALSE)))</f>
        <v>0</v>
      </c>
      <c r="DG77" s="6">
        <f>IF(ISERROR(VLOOKUP($A77,'Import Peak'!$A$3:DG$99,111,FALSE)-VLOOKUP($A77,'Import Peak Change'!$A$106:DG$202,111,FALSE)),0,(VLOOKUP($A77,'Import Peak'!$A$3:DG$99,111,FALSE)-VLOOKUP($A77,'Import Peak Change'!$A$106:DG$202,111,FALSE)))</f>
        <v>0</v>
      </c>
      <c r="DH77" s="6">
        <f>IF(ISERROR(VLOOKUP($A77,'Import Peak'!$A$3:DH$99,112,FALSE)-VLOOKUP($A77,'Import Peak Change'!$A$106:DH$202,112,FALSE)),0,(VLOOKUP($A77,'Import Peak'!$A$3:DH$99,112,FALSE)-VLOOKUP($A77,'Import Peak Change'!$A$106:DH$202,112,FALSE)))</f>
        <v>0</v>
      </c>
      <c r="DI77" s="6">
        <f>IF(ISERROR(VLOOKUP($A77,'Import Peak'!$A$3:DI$99,113,FALSE)-VLOOKUP($A77,'Import Peak Change'!$A$106:DI$202,113,FALSE)),0,(VLOOKUP($A77,'Import Peak'!$A$3:DI$99,113,FALSE)-VLOOKUP($A77,'Import Peak Change'!$A$106:DI$202,113,FALSE)))</f>
        <v>0</v>
      </c>
      <c r="DJ77" s="6">
        <f>IF(ISERROR(VLOOKUP($A77,'Import Peak'!$A$3:DJ$99,114,FALSE)-VLOOKUP($A77,'Import Peak Change'!$A$106:DJ$202,114,FALSE)),0,(VLOOKUP($A77,'Import Peak'!$A$3:DJ$99,114,FALSE)-VLOOKUP($A77,'Import Peak Change'!$A$106:DJ$202,114,FALSE)))</f>
        <v>0</v>
      </c>
      <c r="DK77" s="6">
        <f>IF(ISERROR(VLOOKUP($A77,'Import Peak'!$A$3:DK$99,115,FALSE)-VLOOKUP($A77,'Import Peak Change'!$A$106:DK$202,115,FALSE)),0,(VLOOKUP($A77,'Import Peak'!$A$3:DK$99,115,FALSE)-VLOOKUP($A77,'Import Peak Change'!$A$106:DK$202,115,FALSE)))</f>
        <v>0</v>
      </c>
      <c r="DL77" s="6">
        <f>IF(ISERROR(VLOOKUP($A77,'Import Peak'!$A$3:DL$99,116,FALSE)-VLOOKUP($A77,'Import Peak Change'!$A$106:DL$202,116,FALSE)),0,(VLOOKUP($A77,'Import Peak'!$A$3:DL$99,116,FALSE)-VLOOKUP($A77,'Import Peak Change'!$A$106:DL$202,116,FALSE)))</f>
        <v>0</v>
      </c>
      <c r="DM77" s="6">
        <f>IF(ISERROR(VLOOKUP($A77,'Import Peak'!$A$3:DM$99,117,FALSE)-VLOOKUP($A77,'Import Peak Change'!$A$106:DM$202,117,FALSE)),0,(VLOOKUP($A77,'Import Peak'!$A$3:DM$99,117,FALSE)-VLOOKUP($A77,'Import Peak Change'!$A$106:DM$202,117,FALSE)))</f>
        <v>0</v>
      </c>
      <c r="DN77" s="6">
        <f>IF(ISERROR(VLOOKUP($A77,'Import Peak'!$A$3:DN$99,118,FALSE)-VLOOKUP($A77,'Import Peak Change'!$A$106:DN$202,118,FALSE)),0,(VLOOKUP($A77,'Import Peak'!$A$3:DN$99,118,FALSE)-VLOOKUP($A77,'Import Peak Change'!$A$106:DN$202,118,FALSE)))</f>
        <v>0</v>
      </c>
      <c r="DO77" s="6">
        <f>IF(ISERROR(VLOOKUP($A77,'Import Peak'!$A$3:DO$99,119,FALSE)-VLOOKUP($A77,'Import Peak Change'!$A$106:DO$202,119,FALSE)),0,(VLOOKUP($A77,'Import Peak'!$A$3:DO$99,119,FALSE)-VLOOKUP($A77,'Import Peak Change'!$A$106:DO$202,119,FALSE)))</f>
        <v>0</v>
      </c>
      <c r="DP77" s="6">
        <f>IF(ISERROR(VLOOKUP($A77,'Import Peak'!$A$3:DP$99,120,FALSE)-VLOOKUP($A77,'Import Peak Change'!$A$106:DP$202,120,FALSE)),0,(VLOOKUP($A77,'Import Peak'!$A$3:DP$99,120,FALSE)-VLOOKUP($A77,'Import Peak Change'!$A$106:DP$202,120,FALSE)))</f>
        <v>0</v>
      </c>
      <c r="DQ77" s="6">
        <f>IF(ISERROR(VLOOKUP($A77,'Import Peak'!$A$3:DQ$99,121,FALSE)-VLOOKUP($A77,'Import Peak Change'!$A$106:DQ$202,121,FALSE)),0,(VLOOKUP($A77,'Import Peak'!$A$3:DQ$99,121,FALSE)-VLOOKUP($A77,'Import Peak Change'!$A$106:DQ$202,121,FALSE)))</f>
        <v>0</v>
      </c>
      <c r="DR77" s="6">
        <f>IF(ISERROR(VLOOKUP($A77,'Import Peak'!$A$3:DR$99,122,FALSE)-VLOOKUP($A77,'Import Peak Change'!$A$106:DR$202,122,FALSE)),0,(VLOOKUP($A77,'Import Peak'!$A$3:DR$99,122,FALSE)-VLOOKUP($A77,'Import Peak Change'!$A$106:DR$202,122,FALSE)))</f>
        <v>0</v>
      </c>
      <c r="DS77" s="6">
        <f>IF(ISERROR(VLOOKUP($A77,'Import Peak'!$A$3:DS$99,123,FALSE)-VLOOKUP($A77,'Import Peak Change'!$A$106:DS$202,123,FALSE)),0,(VLOOKUP($A77,'Import Peak'!$A$3:DS$99,123,FALSE)-VLOOKUP($A77,'Import Peak Change'!$A$106:DS$202,123,FALSE)))</f>
        <v>0</v>
      </c>
      <c r="DT77" s="6">
        <f>IF(ISERROR(VLOOKUP($A77,'Import Peak'!$A$3:DT$99,124,FALSE)-VLOOKUP($A77,'Import Peak Change'!$A$106:DT$202,124,FALSE)),0,(VLOOKUP($A77,'Import Peak'!$A$3:DT$99,124,FALSE)-VLOOKUP($A77,'Import Peak Change'!$A$106:DT$202,124,FALSE)))</f>
        <v>0</v>
      </c>
      <c r="DU77" s="6">
        <f>IF(ISERROR(VLOOKUP($A77,'Import Peak'!$A$3:DU$99,125,FALSE)-VLOOKUP($A77,'Import Peak Change'!$A$106:DU$202,125,FALSE)),0,(VLOOKUP($A77,'Import Peak'!$A$3:DU$99,125,FALSE)-VLOOKUP($A77,'Import Peak Change'!$A$106:DU$202,125,FALSE)))</f>
        <v>0</v>
      </c>
      <c r="DV77" s="6">
        <f>IF(ISERROR(VLOOKUP($A77,'Import Peak'!$A$3:DV$99,126,FALSE)-VLOOKUP($A77,'Import Peak Change'!$A$106:DV$202,126,FALSE)),0,(VLOOKUP($A77,'Import Peak'!$A$3:DV$99,126,FALSE)-VLOOKUP($A77,'Import Peak Change'!$A$106:DV$202,126,FALSE)))</f>
        <v>0</v>
      </c>
      <c r="DW77" s="6">
        <f>IF(ISERROR(VLOOKUP($A77,'Import Peak'!$A$3:DW$99,127,FALSE)-VLOOKUP($A77,'Import Peak Change'!$A$106:DW$202,127,FALSE)),0,(VLOOKUP($A77,'Import Peak'!$A$3:DW$99,127,FALSE)-VLOOKUP($A77,'Import Peak Change'!$A$106:DW$202,127,FALSE)))</f>
        <v>0</v>
      </c>
      <c r="DX77" s="6">
        <f>IF(ISERROR(VLOOKUP($A77,'Import Peak'!$A$3:DX$99,128,FALSE)-VLOOKUP($A77,'Import Peak Change'!$A$106:DX$202,128,FALSE)),0,(VLOOKUP($A77,'Import Peak'!$A$3:DX$99,128,FALSE)-VLOOKUP($A77,'Import Peak Change'!$A$106:DX$202,128,FALSE)))</f>
        <v>0</v>
      </c>
      <c r="DY77" s="6">
        <f>IF(ISERROR(VLOOKUP($A77,'Import Peak'!$A$3:DY$99,129,FALSE)-VLOOKUP($A77,'Import Peak Change'!$A$106:DY$202,129,FALSE)),0,(VLOOKUP($A77,'Import Peak'!$A$3:DY$99,129,FALSE)-VLOOKUP($A77,'Import Peak Change'!$A$106:DY$202,129,FALSE)))</f>
        <v>0</v>
      </c>
      <c r="DZ77" s="6">
        <f>IF(ISERROR(VLOOKUP($A77,'Import Peak'!$A$3:DZ$99,130,FALSE)-VLOOKUP($A77,'Import Peak Change'!$A$106:DZ$202,130,FALSE)),0,(VLOOKUP($A77,'Import Peak'!$A$3:DZ$99,130,FALSE)-VLOOKUP($A77,'Import Peak Change'!$A$106:DZ$202,130,FALSE)))</f>
        <v>0</v>
      </c>
      <c r="EA77" s="6">
        <f>IF(ISERROR(VLOOKUP($A77,'Import Peak'!$A$3:EA$99,131,FALSE)-VLOOKUP($A77,'Import Peak Change'!$A$106:EA$202,131,FALSE)),0,(VLOOKUP($A77,'Import Peak'!$A$3:EA$99,131,FALSE)-VLOOKUP($A77,'Import Peak Change'!$A$106:EA$202,131,FALSE)))</f>
        <v>0</v>
      </c>
      <c r="EB77" s="6">
        <f>IF(ISERROR(VLOOKUP($A77,'Import Peak'!$A$3:EB$99,132,FALSE)-VLOOKUP($A77,'Import Peak Change'!$A$106:EB$202,132,FALSE)),0,(VLOOKUP($A77,'Import Peak'!$A$3:EB$99,132,FALSE)-VLOOKUP($A77,'Import Peak Change'!$A$106:EB$202,132,FALSE)))</f>
        <v>0</v>
      </c>
      <c r="EC77" s="6">
        <f>IF(ISERROR(VLOOKUP($A77,'Import Peak'!$A$3:EC$99,133,FALSE)-VLOOKUP($A77,'Import Peak Change'!$A$106:EC$202,133,FALSE)),0,(VLOOKUP($A77,'Import Peak'!$A$3:EC$99,133,FALSE)-VLOOKUP($A77,'Import Peak Change'!$A$106:EC$202,133,FALSE)))</f>
        <v>0</v>
      </c>
      <c r="ED77" s="6">
        <f>IF(ISERROR(VLOOKUP($A77,'Import Peak'!$A$3:ED$99,134,FALSE)-VLOOKUP($A77,'Import Peak Change'!$A$106:ED$202,134,FALSE)),0,(VLOOKUP($A77,'Import Peak'!$A$3:ED$99,134,FALSE)-VLOOKUP($A77,'Import Peak Change'!$A$106:ED$202,134,FALSE)))</f>
        <v>0</v>
      </c>
      <c r="EE77" s="6">
        <f>IF(ISERROR(VLOOKUP($A77,'Import Peak'!$A$3:EE$99,135,FALSE)-VLOOKUP($A77,'Import Peak Change'!$A$106:EE$202,135,FALSE)),0,(VLOOKUP($A77,'Import Peak'!$A$3:EE$99,135,FALSE)-VLOOKUP($A77,'Import Peak Change'!$A$106:EE$202,135,FALSE)))</f>
        <v>0</v>
      </c>
      <c r="EF77" s="6">
        <f>IF(ISERROR(VLOOKUP($A77,'Import Peak'!$A$3:EF$99,136,FALSE)-VLOOKUP($A77,'Import Peak Change'!$A$106:EF$202,136,FALSE)),0,(VLOOKUP($A77,'Import Peak'!$A$3:EF$99,136,FALSE)-VLOOKUP($A77,'Import Peak Change'!$A$106:EF$202,136,FALSE)))</f>
        <v>0</v>
      </c>
      <c r="EG77" s="6">
        <f>IF(ISERROR(VLOOKUP($A77,'Import Peak'!$A$3:EG$99,137,FALSE)-VLOOKUP($A77,'Import Peak Change'!$A$106:EG$202,137,FALSE)),0,(VLOOKUP($A77,'Import Peak'!$A$3:EG$99,137,FALSE)-VLOOKUP($A77,'Import Peak Change'!$A$106:EG$202,137,FALSE)))</f>
        <v>0</v>
      </c>
      <c r="EH77" s="6">
        <f>IF(ISERROR(VLOOKUP($A77,'Import Peak'!$A$3:EH$99,138,FALSE)-VLOOKUP($A77,'Import Peak Change'!$A$106:EH$202,138,FALSE)),0,(VLOOKUP($A77,'Import Peak'!$A$3:EH$99,138,FALSE)-VLOOKUP($A77,'Import Peak Change'!$A$106:EH$202,138,FALSE)))</f>
        <v>0</v>
      </c>
      <c r="EI77" s="6">
        <f>IF(ISERROR(VLOOKUP($A77,'Import Peak'!$A$3:EI$99,139,FALSE)-VLOOKUP($A77,'Import Peak Change'!$A$106:EI$202,139,FALSE)),0,(VLOOKUP($A77,'Import Peak'!$A$3:EI$99,139,FALSE)-VLOOKUP($A77,'Import Peak Change'!$A$106:EI$202,139,FALSE)))</f>
        <v>0</v>
      </c>
      <c r="EJ77" s="6">
        <f>IF(ISERROR(VLOOKUP($A77,'Import Peak'!$A$3:EJ$99,140,FALSE)-VLOOKUP($A77,'Import Peak Change'!$A$106:EJ$202,140,FALSE)),0,(VLOOKUP($A77,'Import Peak'!$A$3:EJ$99,140,FALSE)-VLOOKUP($A77,'Import Peak Change'!$A$106:EJ$202,140,FALSE)))</f>
        <v>0</v>
      </c>
      <c r="EK77" s="6">
        <f>IF(ISERROR(VLOOKUP($A77,'Import Peak'!$A$3:EK$99,141,FALSE)-VLOOKUP($A77,'Import Peak Change'!$A$106:EK$202,141,FALSE)),0,(VLOOKUP($A77,'Import Peak'!$A$3:EK$99,141,FALSE)-VLOOKUP($A77,'Import Peak Change'!$A$106:EK$202,141,FALSE)))</f>
        <v>0</v>
      </c>
      <c r="EL77" s="6">
        <f>IF(ISERROR(VLOOKUP($A77,'Import Peak'!$A$3:EL$99,142,FALSE)-VLOOKUP($A77,'Import Peak Change'!$A$106:EL$202,142,FALSE)),0,(VLOOKUP($A77,'Import Peak'!$A$3:EL$99,142,FALSE)-VLOOKUP($A77,'Import Peak Change'!$A$106:EL$202,142,FALSE)))</f>
        <v>0</v>
      </c>
      <c r="EM77" s="6">
        <f>IF(ISERROR(VLOOKUP($A77,'Import Peak'!$A$3:EM$99,143,FALSE)-VLOOKUP($A77,'Import Peak Change'!$A$106:EM$202,143,FALSE)),0,(VLOOKUP($A77,'Import Peak'!$A$3:EM$99,143,FALSE)-VLOOKUP($A77,'Import Peak Change'!$A$106:EM$202,143,FALSE)))</f>
        <v>0</v>
      </c>
      <c r="EN77" s="6">
        <f>IF(ISERROR(VLOOKUP($A77,'Import Peak'!$A$3:EN$99,144,FALSE)-VLOOKUP($A77,'Import Peak Change'!$A$106:EN$202,144,FALSE)),0,(VLOOKUP($A77,'Import Peak'!$A$3:EN$99,144,FALSE)-VLOOKUP($A77,'Import Peak Change'!$A$106:EN$202,144,FALSE)))</f>
        <v>0</v>
      </c>
      <c r="EO77" s="6">
        <f>IF(ISERROR(VLOOKUP($A77,'Import Peak'!$A$3:EO$99,145,FALSE)-VLOOKUP($A77,'Import Peak Change'!$A$106:EO$202,145,FALSE)),0,(VLOOKUP($A77,'Import Peak'!$A$3:EO$99,145,FALSE)-VLOOKUP($A77,'Import Peak Change'!$A$106:EO$202,145,FALSE)))</f>
        <v>0</v>
      </c>
      <c r="EP77" s="6">
        <f>IF(ISERROR(VLOOKUP($A77,'Import Peak'!$A$3:EP$99,146,FALSE)-VLOOKUP($A77,'Import Peak Change'!$A$106:EP$202,146,FALSE)),0,(VLOOKUP($A77,'Import Peak'!$A$3:EP$99,146,FALSE)-VLOOKUP($A77,'Import Peak Change'!$A$106:EP$202,146,FALSE)))</f>
        <v>0</v>
      </c>
      <c r="EQ77" s="6">
        <f>IF(ISERROR(VLOOKUP($A77,'Import Peak'!$A$3:EQ$99,147,FALSE)-VLOOKUP($A77,'Import Peak Change'!$A$106:EQ$202,147,FALSE)),0,(VLOOKUP($A77,'Import Peak'!$A$3:EQ$99,147,FALSE)-VLOOKUP($A77,'Import Peak Change'!$A$106:EQ$202,147,FALSE)))</f>
        <v>0</v>
      </c>
      <c r="ER77" s="6">
        <f>IF(ISERROR(VLOOKUP($A77,'Import Peak'!$A$3:ER$99,148,FALSE)-VLOOKUP($A77,'Import Peak Change'!$A$106:ER$202,148,FALSE)),0,(VLOOKUP($A77,'Import Peak'!$A$3:ER$99,148,FALSE)-VLOOKUP($A77,'Import Peak Change'!$A$106:ER$202,148,FALSE)))</f>
        <v>0</v>
      </c>
      <c r="ES77" s="6">
        <f>IF(ISERROR(VLOOKUP($A77,'Import Peak'!$A$3:ES$99,149,FALSE)-VLOOKUP($A77,'Import Peak Change'!$A$106:ES$202,149,FALSE)),0,(VLOOKUP($A77,'Import Peak'!$A$3:ES$99,149,FALSE)-VLOOKUP($A77,'Import Peak Change'!$A$106:ES$202,149,FALSE)))</f>
        <v>0</v>
      </c>
      <c r="ET77" s="6">
        <f>IF(ISERROR(VLOOKUP($A77,'Import Peak'!$A$3:ET$99,150,FALSE)-VLOOKUP($A77,'Import Peak Change'!$A$106:ET$202,150,FALSE)),0,(VLOOKUP($A77,'Import Peak'!$A$3:ET$99,150,FALSE)-VLOOKUP($A77,'Import Peak Change'!$A$106:ET$202,150,FALSE)))</f>
        <v>0</v>
      </c>
      <c r="EU77" s="6">
        <f>IF(ISERROR(VLOOKUP($A77,'Import Peak'!$A$3:EU$99,151,FALSE)-VLOOKUP($A77,'Import Peak Change'!$A$106:EU$202,151,FALSE)),0,(VLOOKUP($A77,'Import Peak'!$A$3:EU$99,151,FALSE)-VLOOKUP($A77,'Import Peak Change'!$A$106:EU$202,151,FALSE)))</f>
        <v>0</v>
      </c>
      <c r="EV77" s="6">
        <f>IF(ISERROR(VLOOKUP($A77,'Import Peak'!$A$3:EV$99,152,FALSE)-VLOOKUP($A77,'Import Peak Change'!$A$106:EV$202,152,FALSE)),0,(VLOOKUP($A77,'Import Peak'!$A$3:EV$99,152,FALSE)-VLOOKUP($A77,'Import Peak Change'!$A$106:EV$202,152,FALSE)))</f>
        <v>0</v>
      </c>
      <c r="EW77" s="6">
        <f>IF(ISERROR(VLOOKUP($A77,'Import Peak'!$A$3:EW$99,153,FALSE)-VLOOKUP($A77,'Import Peak Change'!$A$106:EW$202,153,FALSE)),0,(VLOOKUP($A77,'Import Peak'!$A$3:EW$99,153,FALSE)-VLOOKUP($A77,'Import Peak Change'!$A$106:EW$202,153,FALSE)))</f>
        <v>0</v>
      </c>
      <c r="EX77" s="6">
        <f>IF(ISERROR(VLOOKUP($A77,'Import Peak'!$A$3:EX$99,154,FALSE)-VLOOKUP($A77,'Import Peak Change'!$A$106:EX$202,154,FALSE)),0,(VLOOKUP($A77,'Import Peak'!$A$3:EX$99,154,FALSE)-VLOOKUP($A77,'Import Peak Change'!$A$106:EX$202,154,FALSE)))</f>
        <v>0</v>
      </c>
      <c r="EY77" s="6">
        <f>IF(ISERROR(VLOOKUP($A77,'Import Peak'!$A$3:EY$99,155,FALSE)-VLOOKUP($A77,'Import Peak Change'!$A$106:EY$202,155,FALSE)),0,(VLOOKUP($A77,'Import Peak'!$A$3:EY$99,155,FALSE)-VLOOKUP($A77,'Import Peak Change'!$A$106:EY$202,155,FALSE)))</f>
        <v>0</v>
      </c>
      <c r="EZ77" s="6">
        <f>IF(ISERROR(VLOOKUP($A77,'Import Peak'!$A$3:EZ$99,156,FALSE)-VLOOKUP($A77,'Import Peak Change'!$A$106:EZ$202,156,FALSE)),0,(VLOOKUP($A77,'Import Peak'!$A$3:EZ$99,156,FALSE)-VLOOKUP($A77,'Import Peak Change'!$A$106:EZ$202,156,FALSE)))</f>
        <v>0</v>
      </c>
      <c r="FA77" s="6">
        <f>IF(ISERROR(VLOOKUP($A77,'Import Peak'!$A$3:FA$99,157,FALSE)-VLOOKUP($A77,'Import Peak Change'!$A$106:FA$202,157,FALSE)),0,(VLOOKUP($A77,'Import Peak'!$A$3:FA$99,157,FALSE)-VLOOKUP($A77,'Import Peak Change'!$A$106:FA$202,157,FALSE)))</f>
        <v>0</v>
      </c>
      <c r="FB77" s="6">
        <f>IF(ISERROR(VLOOKUP($A77,'Import Peak'!$A$3:FB$99,158,FALSE)-VLOOKUP($A77,'Import Peak Change'!$A$106:FB$202,158,FALSE)),0,(VLOOKUP($A77,'Import Peak'!$A$3:FB$99,158,FALSE)-VLOOKUP($A77,'Import Peak Change'!$A$106:FB$202,158,FALSE)))</f>
        <v>0</v>
      </c>
      <c r="FC77" s="6">
        <f>IF(ISERROR(VLOOKUP($A77,'Import Peak'!$A$3:FC$99,159,FALSE)-VLOOKUP($A77,'Import Peak Change'!$A$106:FC$202,159,FALSE)),0,(VLOOKUP($A77,'Import Peak'!$A$3:FC$99,159,FALSE)-VLOOKUP($A77,'Import Peak Change'!$A$106:FC$202,159,FALSE)))</f>
        <v>0</v>
      </c>
      <c r="FD77" s="6">
        <f>IF(ISERROR(VLOOKUP($A77,'Import Peak'!$A$3:FD$99,160,FALSE)-VLOOKUP($A77,'Import Peak Change'!$A$106:FD$202,160,FALSE)),0,(VLOOKUP($A77,'Import Peak'!$A$3:FD$99,160,FALSE)-VLOOKUP($A77,'Import Peak Change'!$A$106:FD$202,160,FALSE)))</f>
        <v>0</v>
      </c>
      <c r="FE77" s="6">
        <f>IF(ISERROR(VLOOKUP($A77,'Import Peak'!$A$3:FE$99,161,FALSE)-VLOOKUP($A77,'Import Peak Change'!$A$106:FE$202,161,FALSE)),0,(VLOOKUP($A77,'Import Peak'!$A$3:FE$99,161,FALSE)-VLOOKUP($A77,'Import Peak Change'!$A$106:FE$202,161,FALSE)))</f>
        <v>0</v>
      </c>
      <c r="FF77" s="6">
        <f>IF(ISERROR(VLOOKUP($A77,'Import Peak'!$A$3:FF$99,162,FALSE)-VLOOKUP($A77,'Import Peak Change'!$A$106:FF$202,162,FALSE)),0,(VLOOKUP($A77,'Import Peak'!$A$3:FF$99,162,FALSE)-VLOOKUP($A77,'Import Peak Change'!$A$106:FF$202,162,FALSE)))</f>
        <v>0</v>
      </c>
      <c r="FG77" s="6">
        <f>IF(ISERROR(VLOOKUP($A77,'Import Peak'!$A$3:FG$99,163,FALSE)-VLOOKUP($A77,'Import Peak Change'!$A$106:FG$202,163,FALSE)),0,(VLOOKUP($A77,'Import Peak'!$A$3:FG$99,163,FALSE)-VLOOKUP($A77,'Import Peak Change'!$A$106:FG$202,163,FALSE)))</f>
        <v>0</v>
      </c>
      <c r="FH77" s="6">
        <f>IF(ISERROR(VLOOKUP($A77,'Import Peak'!$A$3:FH$99,164,FALSE)-VLOOKUP($A77,'Import Peak Change'!$A$106:FH$202,164,FALSE)),0,(VLOOKUP($A77,'Import Peak'!$A$3:FH$99,164,FALSE)-VLOOKUP($A77,'Import Peak Change'!$A$106:FH$202,164,FALSE)))</f>
        <v>0</v>
      </c>
      <c r="FI77" s="6">
        <f>IF(ISERROR(VLOOKUP($A77,'Import Peak'!$A$3:FI$99,165,FALSE)-VLOOKUP($A77,'Import Peak Change'!$A$106:FI$202,165,FALSE)),0,(VLOOKUP($A77,'Import Peak'!$A$3:FI$99,165,FALSE)-VLOOKUP($A77,'Import Peak Change'!$A$106:FI$202,165,FALSE)))</f>
        <v>0</v>
      </c>
      <c r="FJ77" s="6">
        <f>IF(ISERROR(VLOOKUP($A77,'Import Peak'!$A$3:FJ$99,166,FALSE)-VLOOKUP($A77,'Import Peak Change'!$A$106:FJ$202,166,FALSE)),0,(VLOOKUP($A77,'Import Peak'!$A$3:FJ$99,166,FALSE)-VLOOKUP($A77,'Import Peak Change'!$A$106:FJ$202,166,FALSE)))</f>
        <v>0</v>
      </c>
      <c r="FK77" s="6">
        <f>IF(ISERROR(VLOOKUP($A77,'Import Peak'!$A$3:FK$99,167,FALSE)-VLOOKUP($A77,'Import Peak Change'!$A$106:FK$202,167,FALSE)),0,(VLOOKUP($A77,'Import Peak'!$A$3:FK$99,167,FALSE)-VLOOKUP($A77,'Import Peak Change'!$A$106:FK$202,167,FALSE)))</f>
        <v>0</v>
      </c>
      <c r="FL77" s="6">
        <f>IF(ISERROR(VLOOKUP($A77,'Import Peak'!$A$3:FL$99,168,FALSE)-VLOOKUP($A77,'Import Peak Change'!$A$106:FL$202,168,FALSE)),0,(VLOOKUP($A77,'Import Peak'!$A$3:FL$99,168,FALSE)-VLOOKUP($A77,'Import Peak Change'!$A$106:FL$202,168,FALSE)))</f>
        <v>0</v>
      </c>
      <c r="FM77" s="6">
        <f>IF(ISERROR(VLOOKUP($A77,'Import Peak'!$A$3:FM$99,169,FALSE)-VLOOKUP($A77,'Import Peak Change'!$A$106:FM$202,169,FALSE)),0,(VLOOKUP($A77,'Import Peak'!$A$3:FM$99,169,FALSE)-VLOOKUP($A77,'Import Peak Change'!$A$106:FM$202,169,FALSE)))</f>
        <v>0</v>
      </c>
      <c r="FN77" s="6">
        <f>IF(ISERROR(VLOOKUP($A77,'Import Peak'!$A$3:FN$99,170,FALSE)-VLOOKUP($A77,'Import Peak Change'!$A$106:FN$202,170,FALSE)),0,(VLOOKUP($A77,'Import Peak'!$A$3:FN$99,170,FALSE)-VLOOKUP($A77,'Import Peak Change'!$A$106:FN$202,170,FALSE)))</f>
        <v>0</v>
      </c>
      <c r="FO77" s="6">
        <f>IF(ISERROR(VLOOKUP($A77,'Import Peak'!$A$3:FO$99,171,FALSE)-VLOOKUP($A77,'Import Peak Change'!$A$106:FO$202,171,FALSE)),0,(VLOOKUP($A77,'Import Peak'!$A$3:FO$99,171,FALSE)-VLOOKUP($A77,'Import Peak Change'!$A$106:FO$202,171,FALSE)))</f>
        <v>0</v>
      </c>
      <c r="FP77" s="6">
        <f>IF(ISERROR(VLOOKUP($A77,'Import Peak'!$A$3:FP$99,172,FALSE)-VLOOKUP($A77,'Import Peak Change'!$A$106:FP$202,172,FALSE)),0,(VLOOKUP($A77,'Import Peak'!$A$3:FP$99,172,FALSE)-VLOOKUP($A77,'Import Peak Change'!$A$106:FP$202,172,FALSE)))</f>
        <v>0</v>
      </c>
      <c r="FQ77" s="6">
        <f>IF(ISERROR(VLOOKUP($A77,'Import Peak'!$A$3:FQ$99,173,FALSE)-VLOOKUP($A77,'Import Peak Change'!$A$106:FQ$202,173,FALSE)),0,(VLOOKUP($A77,'Import Peak'!$A$3:FQ$99,173,FALSE)-VLOOKUP($A77,'Import Peak Change'!$A$106:FQ$202,173,FALSE)))</f>
        <v>0</v>
      </c>
      <c r="FR77" s="6">
        <f>IF(ISERROR(VLOOKUP($A77,'Import Peak'!$A$3:FR$99,174,FALSE)-VLOOKUP($A77,'Import Peak Change'!$A$106:FR$202,174,FALSE)),0,(VLOOKUP($A77,'Import Peak'!$A$3:FR$99,174,FALSE)-VLOOKUP($A77,'Import Peak Change'!$A$106:FR$202,174,FALSE)))</f>
        <v>0</v>
      </c>
      <c r="FS77" s="6">
        <f>IF(ISERROR(VLOOKUP($A77,'Import Peak'!$A$3:FS$99,175,FALSE)-VLOOKUP($A77,'Import Peak Change'!$A$106:FS$202,175,FALSE)),0,(VLOOKUP($A77,'Import Peak'!$A$3:FS$99,175,FALSE)-VLOOKUP($A77,'Import Peak Change'!$A$106:FS$202,175,FALSE)))</f>
        <v>0</v>
      </c>
      <c r="FT77" s="6">
        <f>IF(ISERROR(VLOOKUP($A77,'Import Peak'!$A$3:FT$99,176,FALSE)-VLOOKUP($A77,'Import Peak Change'!$A$106:FT$202,176,FALSE)),0,(VLOOKUP($A77,'Import Peak'!$A$3:FT$99,176,FALSE)-VLOOKUP($A77,'Import Peak Change'!$A$106:FT$202,176,FALSE)))</f>
        <v>0</v>
      </c>
      <c r="FU77" s="6">
        <f>IF(ISERROR(VLOOKUP($A77,'Import Peak'!$A$3:FU$99,177,FALSE)-VLOOKUP($A77,'Import Peak Change'!$A$106:FU$202,177,FALSE)),0,(VLOOKUP($A77,'Import Peak'!$A$3:FU$99,177,FALSE)-VLOOKUP($A77,'Import Peak Change'!$A$106:FU$202,177,FALSE)))</f>
        <v>0</v>
      </c>
      <c r="FV77" s="6">
        <f>IF(ISERROR(VLOOKUP($A77,'Import Peak'!$A$3:FV$99,178,FALSE)-VLOOKUP($A77,'Import Peak Change'!$A$106:FV$202,178,FALSE)),0,(VLOOKUP($A77,'Import Peak'!$A$3:FV$99,178,FALSE)-VLOOKUP($A77,'Import Peak Change'!$A$106:FV$202,178,FALSE)))</f>
        <v>0</v>
      </c>
      <c r="FW77" s="6">
        <f>IF(ISERROR(VLOOKUP($A77,'Import Peak'!$A$3:FW$99,179,FALSE)-VLOOKUP($A77,'Import Peak Change'!$A$106:FW$202,179,FALSE)),0,(VLOOKUP($A77,'Import Peak'!$A$3:FW$99,179,FALSE)-VLOOKUP($A77,'Import Peak Change'!$A$106:FW$202,179,FALSE)))</f>
        <v>0</v>
      </c>
      <c r="FX77" s="6">
        <f>IF(ISERROR(VLOOKUP($A77,'Import Peak'!$A$3:FX$99,180,FALSE)-VLOOKUP($A77,'Import Peak Change'!$A$106:FX$202,180,FALSE)),0,(VLOOKUP($A77,'Import Peak'!$A$3:FX$99,180,FALSE)-VLOOKUP($A77,'Import Peak Change'!$A$106:FX$202,180,FALSE)))</f>
        <v>0</v>
      </c>
      <c r="FY77" s="6">
        <f>IF(ISERROR(VLOOKUP($A77,'Import Peak'!$A$3:FY$99,181,FALSE)-VLOOKUP($A77,'Import Peak Change'!$A$106:FY$202,181,FALSE)),0,(VLOOKUP($A77,'Import Peak'!$A$3:FY$99,181,FALSE)-VLOOKUP($A77,'Import Peak Change'!$A$106:FY$202,181,FALSE)))</f>
        <v>0</v>
      </c>
      <c r="FZ77" s="6">
        <f>IF(ISERROR(VLOOKUP($A77,'Import Peak'!$A$3:FZ$99,182,FALSE)-VLOOKUP($A77,'Import Peak Change'!$A$106:FZ$202,182,FALSE)),0,(VLOOKUP($A77,'Import Peak'!$A$3:FZ$99,182,FALSE)-VLOOKUP($A77,'Import Peak Change'!$A$106:FZ$202,182,FALSE)))</f>
        <v>0</v>
      </c>
      <c r="GA77" s="6">
        <f>IF(ISERROR(VLOOKUP($A77,'Import Peak'!$A$3:GA$99,183,FALSE)-VLOOKUP($A77,'Import Peak Change'!$A$106:GA$202,183,FALSE)),0,(VLOOKUP($A77,'Import Peak'!$A$3:GA$99,183,FALSE)-VLOOKUP($A77,'Import Peak Change'!$A$106:GA$202,183,FALSE)))</f>
        <v>0</v>
      </c>
      <c r="GB77" s="6">
        <f>IF(ISERROR(VLOOKUP($A77,'Import Peak'!$A$3:GB$99,184,FALSE)-VLOOKUP($A77,'Import Peak Change'!$A$106:GB$202,184,FALSE)),0,(VLOOKUP($A77,'Import Peak'!$A$3:GB$99,184,FALSE)-VLOOKUP($A77,'Import Peak Change'!$A$106:GB$202,184,FALSE)))</f>
        <v>0</v>
      </c>
      <c r="GC77" s="6">
        <f>IF(ISERROR(VLOOKUP($A77,'Import Peak'!$A$3:GC$99,185,FALSE)-VLOOKUP($A77,'Import Peak Change'!$A$106:GC$202,185,FALSE)),0,(VLOOKUP($A77,'Import Peak'!$A$3:GC$99,185,FALSE)-VLOOKUP($A77,'Import Peak Change'!$A$106:GC$202,185,FALSE)))</f>
        <v>0</v>
      </c>
      <c r="GD77" s="6">
        <f>IF(ISERROR(VLOOKUP($A77,'Import Peak'!$A$3:GD$99,186,FALSE)-VLOOKUP($A77,'Import Peak Change'!$A$106:GD$202,186,FALSE)),0,(VLOOKUP($A77,'Import Peak'!$A$3:GD$99,186,FALSE)-VLOOKUP($A77,'Import Peak Change'!$A$106:GD$202,186,FALSE)))</f>
        <v>0</v>
      </c>
      <c r="GE77" s="6">
        <f>IF(ISERROR(VLOOKUP($A77,'Import Peak'!$A$3:GE$99,187,FALSE)-VLOOKUP($A77,'Import Peak Change'!$A$106:GE$202,187,FALSE)),0,(VLOOKUP($A77,'Import Peak'!$A$3:GE$99,187,FALSE)-VLOOKUP($A77,'Import Peak Change'!$A$106:GE$202,187,FALSE)))</f>
        <v>0</v>
      </c>
      <c r="GF77" s="6">
        <f>IF(ISERROR(VLOOKUP($A77,'Import Peak'!$A$3:GF$99,188,FALSE)-VLOOKUP($A77,'Import Peak Change'!$A$106:GF$202,188,FALSE)),0,(VLOOKUP($A77,'Import Peak'!$A$3:GF$99,188,FALSE)-VLOOKUP($A77,'Import Peak Change'!$A$106:GF$202,188,FALSE)))</f>
        <v>0</v>
      </c>
      <c r="GG77" s="6">
        <f>IF(ISERROR(VLOOKUP($A77,'Import Peak'!$A$3:GG$99,189,FALSE)-VLOOKUP($A77,'Import Peak Change'!$A$106:GG$202,189,FALSE)),0,(VLOOKUP($A77,'Import Peak'!$A$3:GG$99,189,FALSE)-VLOOKUP($A77,'Import Peak Change'!$A$106:GG$202,189,FALSE)))</f>
        <v>0</v>
      </c>
      <c r="GH77" s="6">
        <f>IF(ISERROR(VLOOKUP($A77,'Import Peak'!$A$3:GH$99,190,FALSE)-VLOOKUP($A77,'Import Peak Change'!$A$106:GH$202,190,FALSE)),0,(VLOOKUP($A77,'Import Peak'!$A$3:GH$99,190,FALSE)-VLOOKUP($A77,'Import Peak Change'!$A$106:GH$202,190,FALSE)))</f>
        <v>0</v>
      </c>
      <c r="GI77" s="6">
        <f>IF(ISERROR(VLOOKUP($A77,'Import Peak'!$A$3:GI$99,191,FALSE)-VLOOKUP($A77,'Import Peak Change'!$A$106:GI$202,191,FALSE)),0,(VLOOKUP($A77,'Import Peak'!$A$3:GI$99,191,FALSE)-VLOOKUP($A77,'Import Peak Change'!$A$106:GI$202,191,FALSE)))</f>
        <v>0</v>
      </c>
      <c r="GJ77" s="6">
        <f>IF(ISERROR(VLOOKUP($A77,'Import Peak'!$A$3:GJ$99,192,FALSE)-VLOOKUP($A77,'Import Peak Change'!$A$106:GJ$202,192,FALSE)),0,(VLOOKUP($A77,'Import Peak'!$A$3:GJ$99,192,FALSE)-VLOOKUP($A77,'Import Peak Change'!$A$106:GJ$202,192,FALSE)))</f>
        <v>0</v>
      </c>
      <c r="GK77" s="6">
        <f>IF(ISERROR(VLOOKUP($A77,'Import Peak'!$A$3:GK$99,193,FALSE)-VLOOKUP($A77,'Import Peak Change'!$A$106:GK$202,193,FALSE)),0,(VLOOKUP($A77,'Import Peak'!$A$3:GK$99,193,FALSE)-VLOOKUP($A77,'Import Peak Change'!$A$106:GK$202,193,FALSE)))</f>
        <v>0</v>
      </c>
      <c r="GL77" s="6">
        <f>IF(ISERROR(VLOOKUP($A77,'Import Peak'!$A$3:GL$99,194,FALSE)-VLOOKUP($A77,'Import Peak Change'!$A$106:GL$202,194,FALSE)),0,(VLOOKUP($A77,'Import Peak'!$A$3:GL$99,194,FALSE)-VLOOKUP($A77,'Import Peak Change'!$A$106:GL$202,194,FALSE)))</f>
        <v>0</v>
      </c>
      <c r="GM77" s="6">
        <f>IF(ISERROR(VLOOKUP($A77,'Import Peak'!$A$3:GM$99,195,FALSE)-VLOOKUP($A77,'Import Peak Change'!$A$106:GM$202,195,FALSE)),0,(VLOOKUP($A77,'Import Peak'!$A$3:GM$99,195,FALSE)-VLOOKUP($A77,'Import Peak Change'!$A$106:GM$202,195,FALSE)))</f>
        <v>0</v>
      </c>
      <c r="GN77" s="6">
        <f>IF(ISERROR(VLOOKUP($A77,'Import Peak'!$A$3:GN$99,196,FALSE)-VLOOKUP($A77,'Import Peak Change'!$A$106:GN$202,196,FALSE)),0,(VLOOKUP($A77,'Import Peak'!$A$3:GN$99,196,FALSE)-VLOOKUP($A77,'Import Peak Change'!$A$106:GN$202,196,FALSE)))</f>
        <v>0</v>
      </c>
      <c r="GO77" s="6">
        <f>IF(ISERROR(VLOOKUP($A77,'Import Peak'!$A$3:GO$99,197,FALSE)-VLOOKUP($A77,'Import Peak Change'!$A$106:GO$202,197,FALSE)),0,(VLOOKUP($A77,'Import Peak'!$A$3:GO$99,197,FALSE)-VLOOKUP($A77,'Import Peak Change'!$A$106:GO$202,197,FALSE)))</f>
        <v>0</v>
      </c>
      <c r="GP77" s="6">
        <f>IF(ISERROR(VLOOKUP($A77,'Import Peak'!$A$3:GP$99,198,FALSE)-VLOOKUP($A77,'Import Peak Change'!$A$106:GP$202,198,FALSE)),0,(VLOOKUP($A77,'Import Peak'!$A$3:GP$99,198,FALSE)-VLOOKUP($A77,'Import Peak Change'!$A$106:GP$202,198,FALSE)))</f>
        <v>0</v>
      </c>
      <c r="GQ77" s="6">
        <f>IF(ISERROR(VLOOKUP($A77,'Import Peak'!$A$3:GQ$99,199,FALSE)-VLOOKUP($A77,'Import Peak Change'!$A$106:GQ$202,199,FALSE)),0,(VLOOKUP($A77,'Import Peak'!$A$3:GQ$99,199,FALSE)-VLOOKUP($A77,'Import Peak Change'!$A$106:GQ$202,199,FALSE)))</f>
        <v>0</v>
      </c>
      <c r="GR77" s="6">
        <f>IF(ISERROR(VLOOKUP($A77,'Import Peak'!$A$3:GR$99,200,FALSE)-VLOOKUP($A77,'Import Peak Change'!$A$106:GR$202,200,FALSE)),0,(VLOOKUP($A77,'Import Peak'!$A$3:GR$99,200,FALSE)-VLOOKUP($A77,'Import Peak Change'!$A$106:GR$202,200,FALSE)))</f>
        <v>0</v>
      </c>
      <c r="GS77" s="6">
        <f>IF(ISERROR(VLOOKUP($A77,'Import Peak'!$A$3:GS$99,201,FALSE)-VLOOKUP($A77,'Import Peak Change'!$A$106:GS$202,201,FALSE)),0,(VLOOKUP($A77,'Import Peak'!$A$3:GS$99,201,FALSE)-VLOOKUP($A77,'Import Peak Change'!$A$106:GS$202,201,FALSE)))</f>
        <v>0</v>
      </c>
      <c r="GT77" s="6">
        <f>IF(ISERROR(VLOOKUP($A77,'Import Peak'!$A$3:GT$99,202,FALSE)-VLOOKUP($A77,'Import Peak Change'!$A$106:GT$202,202,FALSE)),0,(VLOOKUP($A77,'Import Peak'!$A$3:GT$99,202,FALSE)-VLOOKUP($A77,'Import Peak Change'!$A$106:GT$202,202,FALSE)))</f>
        <v>0</v>
      </c>
      <c r="GU77" s="6">
        <f>IF(ISERROR(VLOOKUP($A77,'Import Peak'!$A$3:GU$99,203,FALSE)-VLOOKUP($A77,'Import Peak Change'!$A$106:GU$202,203,FALSE)),0,(VLOOKUP($A77,'Import Peak'!$A$3:GU$99,203,FALSE)-VLOOKUP($A77,'Import Peak Change'!$A$106:GU$202,203,FALSE)))</f>
        <v>0</v>
      </c>
      <c r="GV77" s="6">
        <f>IF(ISERROR(VLOOKUP($A77,'Import Peak'!$A$3:GV$99,204,FALSE)-VLOOKUP($A77,'Import Peak Change'!$A$106:GV$202,204,FALSE)),0,(VLOOKUP($A77,'Import Peak'!$A$3:GV$99,204,FALSE)-VLOOKUP($A77,'Import Peak Change'!$A$106:GV$202,204,FALSE)))</f>
        <v>0</v>
      </c>
      <c r="GW77" s="6">
        <f>IF(ISERROR(VLOOKUP($A77,'Import Peak'!$A$3:GW$99,205,FALSE)-VLOOKUP($A77,'Import Peak Change'!$A$106:GW$202,205,FALSE)),0,(VLOOKUP($A77,'Import Peak'!$A$3:GW$99,205,FALSE)-VLOOKUP($A77,'Import Peak Change'!$A$106:GW$202,205,FALSE)))</f>
        <v>0</v>
      </c>
      <c r="GX77" s="6">
        <f>IF(ISERROR(VLOOKUP($A77,'Import Peak'!$A$3:GX$99,206,FALSE)-VLOOKUP($A77,'Import Peak Change'!$A$106:GX$202,206,FALSE)),0,(VLOOKUP($A77,'Import Peak'!$A$3:GX$99,206,FALSE)-VLOOKUP($A77,'Import Peak Change'!$A$106:GX$202,206,FALSE)))</f>
        <v>0</v>
      </c>
      <c r="GY77" s="6">
        <f>IF(ISERROR(VLOOKUP($A77,'Import Peak'!$A$3:GY$99,207,FALSE)-VLOOKUP($A77,'Import Peak Change'!$A$106:GY$202,207,FALSE)),0,(VLOOKUP($A77,'Import Peak'!$A$3:GY$99,207,FALSE)-VLOOKUP($A77,'Import Peak Change'!$A$106:GY$202,207,FALSE)))</f>
        <v>0</v>
      </c>
      <c r="GZ77" s="6">
        <f>IF(ISERROR(VLOOKUP($A77,'Import Peak'!$A$3:GZ$99,208,FALSE)-VLOOKUP($A77,'Import Peak Change'!$A$106:GZ$202,208,FALSE)),0,(VLOOKUP($A77,'Import Peak'!$A$3:GZ$99,208,FALSE)-VLOOKUP($A77,'Import Peak Change'!$A$106:GZ$202,208,FALSE)))</f>
        <v>0</v>
      </c>
      <c r="HA77" s="6">
        <f>IF(ISERROR(VLOOKUP($A77,'Import Peak'!$A$3:HA$99,209,FALSE)-VLOOKUP($A77,'Import Peak Change'!$A$106:HA$202,209,FALSE)),0,(VLOOKUP($A77,'Import Peak'!$A$3:HA$99,209,FALSE)-VLOOKUP($A77,'Import Peak Change'!$A$106:HA$202,209,FALSE)))</f>
        <v>0</v>
      </c>
      <c r="HB77" s="6">
        <f>IF(ISERROR(VLOOKUP($A77,'Import Peak'!$A$3:HB$99,210,FALSE)-VLOOKUP($A77,'Import Peak Change'!$A$106:HB$202,210,FALSE)),0,(VLOOKUP($A77,'Import Peak'!$A$3:HB$99,210,FALSE)-VLOOKUP($A77,'Import Peak Change'!$A$106:HB$202,210,FALSE)))</f>
        <v>0</v>
      </c>
      <c r="HC77" s="6">
        <f>IF(ISERROR(VLOOKUP($A77,'Import Peak'!$A$3:HC$99,211,FALSE)-VLOOKUP($A77,'Import Peak Change'!$A$106:HC$202,211,FALSE)),0,(VLOOKUP($A77,'Import Peak'!$A$3:HC$99,211,FALSE)-VLOOKUP($A77,'Import Peak Change'!$A$106:HC$202,211,FALSE)))</f>
        <v>0</v>
      </c>
      <c r="HD77" s="6">
        <f>IF(ISERROR(VLOOKUP($A77,'Import Peak'!$A$3:HD$99,212,FALSE)-VLOOKUP($A77,'Import Peak Change'!$A$106:HD$202,212,FALSE)),0,(VLOOKUP($A77,'Import Peak'!$A$3:HD$99,212,FALSE)-VLOOKUP($A77,'Import Peak Change'!$A$106:HD$202,212,FALSE)))</f>
        <v>0</v>
      </c>
      <c r="HE77" s="6">
        <f>IF(ISERROR(VLOOKUP($A77,'Import Peak'!$A$3:HE$99,213,FALSE)-VLOOKUP($A77,'Import Peak Change'!$A$106:HE$202,213,FALSE)),0,(VLOOKUP($A77,'Import Peak'!$A$3:HE$99,213,FALSE)-VLOOKUP($A77,'Import Peak Change'!$A$106:HE$202,213,FALSE)))</f>
        <v>0</v>
      </c>
      <c r="HF77" s="6">
        <f>IF(ISERROR(VLOOKUP($A77,'Import Peak'!$A$3:HF$99,214,FALSE)-VLOOKUP($A77,'Import Peak Change'!$A$106:HF$202,214,FALSE)),0,(VLOOKUP($A77,'Import Peak'!$A$3:HF$99,214,FALSE)-VLOOKUP($A77,'Import Peak Change'!$A$106:HF$202,214,FALSE)))</f>
        <v>0</v>
      </c>
      <c r="HG77" s="6">
        <f>IF(ISERROR(VLOOKUP($A77,'Import Peak'!$A$3:HG$99,215,FALSE)-VLOOKUP($A77,'Import Peak Change'!$A$106:HG$202,215,FALSE)),0,(VLOOKUP($A77,'Import Peak'!$A$3:HG$99,215,FALSE)-VLOOKUP($A77,'Import Peak Change'!$A$106:HG$202,215,FALSE)))</f>
        <v>0</v>
      </c>
      <c r="HH77" s="6">
        <f>IF(ISERROR(VLOOKUP($A77,'Import Peak'!$A$3:HH$99,216,FALSE)-VLOOKUP($A77,'Import Peak Change'!$A$106:HH$202,216,FALSE)),0,(VLOOKUP($A77,'Import Peak'!$A$3:HH$99,216,FALSE)-VLOOKUP($A77,'Import Peak Change'!$A$106:HH$202,216,FALSE)))</f>
        <v>0</v>
      </c>
      <c r="HI77" s="6">
        <f>IF(ISERROR(VLOOKUP($A77,'Import Peak'!$A$3:HI$99,217,FALSE)-VLOOKUP($A77,'Import Peak Change'!$A$106:HI$202,217,FALSE)),0,(VLOOKUP($A77,'Import Peak'!$A$3:HI$99,217,FALSE)-VLOOKUP($A77,'Import Peak Change'!$A$106:HI$202,217,FALSE)))</f>
        <v>0</v>
      </c>
      <c r="HJ77" s="6">
        <f>IF(ISERROR(VLOOKUP($A77,'Import Peak'!$A$3:HJ$99,218,FALSE)-VLOOKUP($A77,'Import Peak Change'!$A$106:HJ$202,218,FALSE)),0,(VLOOKUP($A77,'Import Peak'!$A$3:HJ$99,218,FALSE)-VLOOKUP($A77,'Import Peak Change'!$A$106:HJ$202,218,FALSE)))</f>
        <v>0</v>
      </c>
      <c r="HK77" s="6">
        <f>IF(ISERROR(VLOOKUP($A77,'Import Peak'!$A$3:HK$99,219,FALSE)-VLOOKUP($A77,'Import Peak Change'!$A$106:HK$202,219,FALSE)),0,(VLOOKUP($A77,'Import Peak'!$A$3:HK$99,219,FALSE)-VLOOKUP($A77,'Import Peak Change'!$A$106:HK$202,219,FALSE)))</f>
        <v>0</v>
      </c>
      <c r="HL77" s="6">
        <f>IF(ISERROR(VLOOKUP($A77,'Import Peak'!$A$3:HL$99,220,FALSE)-VLOOKUP($A77,'Import Peak Change'!$A$106:HL$202,220,FALSE)),0,(VLOOKUP($A77,'Import Peak'!$A$3:HL$99,220,FALSE)-VLOOKUP($A77,'Import Peak Change'!$A$106:HL$202,220,FALSE)))</f>
        <v>0</v>
      </c>
      <c r="HM77" s="6">
        <f>IF(ISERROR(VLOOKUP($A77,'Import Peak'!$A$3:HM$99,221,FALSE)-VLOOKUP($A77,'Import Peak Change'!$A$106:HM$202,221,FALSE)),0,(VLOOKUP($A77,'Import Peak'!$A$3:HM$99,221,FALSE)-VLOOKUP($A77,'Import Peak Change'!$A$106:HM$202,221,FALSE)))</f>
        <v>0</v>
      </c>
      <c r="HN77" s="6">
        <f>IF(ISERROR(VLOOKUP($A77,'Import Peak'!$A$3:HN$99,222,FALSE)-VLOOKUP($A77,'Import Peak Change'!$A$106:HN$202,222,FALSE)),0,(VLOOKUP($A77,'Import Peak'!$A$3:HN$99,222,FALSE)-VLOOKUP($A77,'Import Peak Change'!$A$106:HN$202,222,FALSE)))</f>
        <v>0</v>
      </c>
      <c r="HO77" s="6">
        <f>IF(ISERROR(VLOOKUP($A77,'Import Peak'!$A$3:HO$99,223,FALSE)-VLOOKUP($A77,'Import Peak Change'!$A$106:HO$202,223,FALSE)),0,(VLOOKUP($A77,'Import Peak'!$A$3:HO$99,223,FALSE)-VLOOKUP($A77,'Import Peak Change'!$A$106:HO$202,223,FALSE)))</f>
        <v>0</v>
      </c>
      <c r="HP77" s="6">
        <f>IF(ISERROR(VLOOKUP($A77,'Import Peak'!$A$3:HP$99,224,FALSE)-VLOOKUP($A77,'Import Peak Change'!$A$106:HP$202,224,FALSE)),0,(VLOOKUP($A77,'Import Peak'!$A$3:HP$99,224,FALSE)-VLOOKUP($A77,'Import Peak Change'!$A$106:HP$202,224,FALSE)))</f>
        <v>0</v>
      </c>
      <c r="HQ77" s="6">
        <f>IF(ISERROR(VLOOKUP($A77,'Import Peak'!$A$3:HQ$99,225,FALSE)-VLOOKUP($A77,'Import Peak Change'!$A$106:HQ$202,225,FALSE)),0,(VLOOKUP($A77,'Import Peak'!$A$3:HQ$99,225,FALSE)-VLOOKUP($A77,'Import Peak Change'!$A$106:HQ$202,225,FALSE)))</f>
        <v>0</v>
      </c>
      <c r="HR77" s="6">
        <f>IF(ISERROR(VLOOKUP($A77,'Import Peak'!$A$3:HR$99,226,FALSE)-VLOOKUP($A77,'Import Peak Change'!$A$106:HR$202,226,FALSE)),0,(VLOOKUP($A77,'Import Peak'!$A$3:HR$99,226,FALSE)-VLOOKUP($A77,'Import Peak Change'!$A$106:HR$202,226,FALSE)))</f>
        <v>0</v>
      </c>
      <c r="HS77" s="6">
        <f>IF(ISERROR(VLOOKUP($A77,'Import Peak'!$A$3:HS$99,227,FALSE)-VLOOKUP($A77,'Import Peak Change'!$A$106:HS$202,227,FALSE)),0,(VLOOKUP($A77,'Import Peak'!$A$3:HS$99,227,FALSE)-VLOOKUP($A77,'Import Peak Change'!$A$106:HS$202,227,FALSE)))</f>
        <v>0</v>
      </c>
      <c r="HT77" s="6">
        <f>IF(ISERROR(VLOOKUP($A77,'Import Peak'!$A$3:HT$99,228,FALSE)-VLOOKUP($A77,'Import Peak Change'!$A$106:HT$202,228,FALSE)),0,(VLOOKUP($A77,'Import Peak'!$A$3:HT$99,228,FALSE)-VLOOKUP($A77,'Import Peak Change'!$A$106:HT$202,228,FALSE)))</f>
        <v>0</v>
      </c>
      <c r="HU77" s="6">
        <f>IF(ISERROR(VLOOKUP($A77,'Import Peak'!$A$3:HU$99,229,FALSE)-VLOOKUP($A77,'Import Peak Change'!$A$106:HU$202,229,FALSE)),0,(VLOOKUP($A77,'Import Peak'!$A$3:HU$99,229,FALSE)-VLOOKUP($A77,'Import Peak Change'!$A$106:HU$202,229,FALSE)))</f>
        <v>0</v>
      </c>
      <c r="HV77" s="6">
        <f>IF(ISERROR(VLOOKUP($A77,'Import Peak'!$A$3:HV$99,230,FALSE)-VLOOKUP($A77,'Import Peak Change'!$A$106:HV$202,230,FALSE)),0,(VLOOKUP($A77,'Import Peak'!$A$3:HV$99,230,FALSE)-VLOOKUP($A77,'Import Peak Change'!$A$106:HV$202,230,FALSE)))</f>
        <v>0</v>
      </c>
      <c r="HW77" s="6">
        <f>IF(ISERROR(VLOOKUP($A77,'Import Peak'!$A$3:HW$99,231,FALSE)-VLOOKUP($A77,'Import Peak Change'!$A$106:HW$202,231,FALSE)),0,(VLOOKUP($A77,'Import Peak'!$A$3:HW$99,231,FALSE)-VLOOKUP($A77,'Import Peak Change'!$A$106:HW$202,231,FALSE)))</f>
        <v>0</v>
      </c>
      <c r="HX77" s="6">
        <f>IF(ISERROR(VLOOKUP($A77,'Import Peak'!$A$3:HX$99,232,FALSE)-VLOOKUP($A77,'Import Peak Change'!$A$106:HX$202,232,FALSE)),0,(VLOOKUP($A77,'Import Peak'!$A$3:HX$99,232,FALSE)-VLOOKUP($A77,'Import Peak Change'!$A$106:HX$202,232,FALSE)))</f>
        <v>0</v>
      </c>
      <c r="HY77" s="6">
        <f>IF(ISERROR(VLOOKUP($A77,'Import Peak'!$A$3:HY$99,233,FALSE)-VLOOKUP($A77,'Import Peak Change'!$A$106:HY$202,233,FALSE)),0,(VLOOKUP($A77,'Import Peak'!$A$3:HY$99,233,FALSE)-VLOOKUP($A77,'Import Peak Change'!$A$106:HY$202,233,FALSE)))</f>
        <v>0</v>
      </c>
      <c r="HZ77" s="6">
        <f>IF(ISERROR(VLOOKUP($A77,'Import Peak'!$A$3:HZ$99,234,FALSE)-VLOOKUP($A77,'Import Peak Change'!$A$106:HZ$202,234,FALSE)),0,(VLOOKUP($A77,'Import Peak'!$A$3:HZ$99,234,FALSE)-VLOOKUP($A77,'Import Peak Change'!$A$106:HZ$202,234,FALSE)))</f>
        <v>0</v>
      </c>
      <c r="IA77" s="6">
        <f>IF(ISERROR(VLOOKUP($A77,'Import Peak'!$A$3:IA$99,235,FALSE)-VLOOKUP($A77,'Import Peak Change'!$A$106:IA$202,235,FALSE)),0,(VLOOKUP($A77,'Import Peak'!$A$3:IA$99,235,FALSE)-VLOOKUP($A77,'Import Peak Change'!$A$106:IA$202,235,FALSE)))</f>
        <v>0</v>
      </c>
      <c r="IB77" s="6">
        <f>IF(ISERROR(VLOOKUP($A77,'Import Peak'!$A$3:IB$99,236,FALSE)-VLOOKUP($A77,'Import Peak Change'!$A$106:IB$202,236,FALSE)),0,(VLOOKUP($A77,'Import Peak'!$A$3:IB$99,236,FALSE)-VLOOKUP($A77,'Import Peak Change'!$A$106:IB$202,236,FALSE)))</f>
        <v>0</v>
      </c>
      <c r="IC77" s="6">
        <f>IF(ISERROR(VLOOKUP($A77,'Import Peak'!$A$3:IC$99,237,FALSE)-VLOOKUP($A77,'Import Peak Change'!$A$106:IC$202,237,FALSE)),0,(VLOOKUP($A77,'Import Peak'!$A$3:IC$99,237,FALSE)-VLOOKUP($A77,'Import Peak Change'!$A$106:IC$202,237,FALSE)))</f>
        <v>0</v>
      </c>
      <c r="ID77" s="6">
        <f>IF(ISERROR(VLOOKUP($A77,'Import Peak'!$A$3:ID$99,238,FALSE)-VLOOKUP($A77,'Import Peak Change'!$A$106:ID$202,238,FALSE)),0,(VLOOKUP($A77,'Import Peak'!$A$3:ID$99,238,FALSE)-VLOOKUP($A77,'Import Peak Change'!$A$106:ID$202,238,FALSE)))</f>
        <v>0</v>
      </c>
      <c r="IE77" s="6">
        <f>IF(ISERROR(VLOOKUP($A77,'Import Peak'!$A$3:IE$99,239,FALSE)-VLOOKUP($A77,'Import Peak Change'!$A$106:IE$202,239,FALSE)),0,(VLOOKUP($A77,'Import Peak'!$A$3:IE$99,239,FALSE)-VLOOKUP($A77,'Import Peak Change'!$A$106:IE$202,239,FALSE)))</f>
        <v>0</v>
      </c>
    </row>
    <row r="78" spans="1:239">
      <c r="A78" s="168" t="str">
        <f>IF('Import Peak'!A75=0,"",'Import Peak'!A75)</f>
        <v/>
      </c>
      <c r="B78" s="6"/>
      <c r="C78" s="6"/>
      <c r="D78" s="6"/>
      <c r="E78" s="6"/>
      <c r="F78" s="6"/>
      <c r="G78" s="6">
        <f>IF(ISERROR(VLOOKUP($A78,'Import Peak'!$A$3:G$99,7,FALSE)-VLOOKUP($A78,'Import Peak Change'!$A$106:G$202,7,FALSE)),0,(VLOOKUP($A78,'Import Peak'!$A$3:G$99,7,FALSE)-VLOOKUP($A78,'Import Peak Change'!$A$106:G$202,7,FALSE)))</f>
        <v>0</v>
      </c>
      <c r="H78" s="6">
        <f>IF(ISERROR(VLOOKUP($A78,'Import Peak'!$A$3:H$99,8,FALSE)-VLOOKUP($A78,'Import Peak Change'!$A$106:H$202,8,FALSE)),0,(VLOOKUP($A78,'Import Peak'!$A$3:H$99,8,FALSE)-VLOOKUP($A78,'Import Peak Change'!$A$106:H$202,8,FALSE)))</f>
        <v>0</v>
      </c>
      <c r="I78" s="6">
        <f>IF(ISERROR(VLOOKUP($A78,'Import Peak'!$A$3:I$99,9,FALSE)-VLOOKUP($A78,'Import Peak Change'!$A$106:I$202,9,FALSE)),0,(VLOOKUP($A78,'Import Peak'!$A$3:I$99,9,FALSE)-VLOOKUP($A78,'Import Peak Change'!$A$106:I$202,9,FALSE)))</f>
        <v>0</v>
      </c>
      <c r="J78" s="6">
        <f>IF(ISERROR(VLOOKUP($A78,'Import Peak'!$A$3:J$99,10,FALSE)-VLOOKUP($A78,'Import Peak Change'!$A$106:J$202,10,FALSE)),0,(VLOOKUP($A78,'Import Peak'!$A$3:J$99,10,FALSE)-VLOOKUP($A78,'Import Peak Change'!$A$106:J$202,10,FALSE)))</f>
        <v>0</v>
      </c>
      <c r="K78" s="6">
        <f>IF(ISERROR(VLOOKUP($A78,'Import Peak'!$A$3:K$99,11,FALSE)-VLOOKUP($A78,'Import Peak Change'!$A$106:K$202,11,FALSE)),0,(VLOOKUP($A78,'Import Peak'!$A$3:K$99,11,FALSE)-VLOOKUP($A78,'Import Peak Change'!$A$106:K$202,11,FALSE)))</f>
        <v>0</v>
      </c>
      <c r="L78" s="6">
        <f>IF(ISERROR(VLOOKUP($A78,'Import Peak'!$A$3:L$99,12,FALSE)-VLOOKUP($A78,'Import Peak Change'!$A$106:L$202,12,FALSE)),0,(VLOOKUP($A78,'Import Peak'!$A$3:L$99,12,FALSE)-VLOOKUP($A78,'Import Peak Change'!$A$106:L$202,12,FALSE)))</f>
        <v>0</v>
      </c>
      <c r="M78" s="6">
        <f>IF(ISERROR(VLOOKUP($A78,'Import Peak'!$A$3:M$99,13,FALSE)-VLOOKUP($A78,'Import Peak Change'!$A$106:M$202,13,FALSE)),0,(VLOOKUP($A78,'Import Peak'!$A$3:M$99,13,FALSE)-VLOOKUP($A78,'Import Peak Change'!$A$106:M$202,13,FALSE)))</f>
        <v>0</v>
      </c>
      <c r="N78" s="6">
        <f>IF(ISERROR(VLOOKUP($A78,'Import Peak'!$A$3:N$99,14,FALSE)-VLOOKUP($A78,'Import Peak Change'!$A$106:N$202,14,FALSE)),0,(VLOOKUP($A78,'Import Peak'!$A$3:N$99,14,FALSE)-VLOOKUP($A78,'Import Peak Change'!$A$106:N$202,14,FALSE)))</f>
        <v>0</v>
      </c>
      <c r="O78" s="6">
        <f>IF(ISERROR(VLOOKUP($A78,'Import Peak'!$A$3:O$99,15,FALSE)-VLOOKUP($A78,'Import Peak Change'!$A$106:O$202,15,FALSE)),0,(VLOOKUP($A78,'Import Peak'!$A$3:O$99,15,FALSE)-VLOOKUP($A78,'Import Peak Change'!$A$106:O$202,15,FALSE)))</f>
        <v>0</v>
      </c>
      <c r="P78" s="6">
        <f>IF(ISERROR(VLOOKUP($A78,'Import Peak'!$A$3:P$99,16,FALSE)-VLOOKUP($A78,'Import Peak Change'!$A$106:P$202,16,FALSE)),0,(VLOOKUP($A78,'Import Peak'!$A$3:P$99,16,FALSE)-VLOOKUP($A78,'Import Peak Change'!$A$106:P$202,16,FALSE)))</f>
        <v>0</v>
      </c>
      <c r="Q78" s="6">
        <f>IF(ISERROR(VLOOKUP($A78,'Import Peak'!$A$3:Q$99,17,FALSE)-VLOOKUP($A78,'Import Peak Change'!$A$106:Q$202,17,FALSE)),0,(VLOOKUP($A78,'Import Peak'!$A$3:Q$99,17,FALSE)-VLOOKUP($A78,'Import Peak Change'!$A$106:Q$202,17,FALSE)))</f>
        <v>0</v>
      </c>
      <c r="R78" s="6">
        <f>IF(ISERROR(VLOOKUP($A78,'Import Peak'!$A$3:R$99,18,FALSE)-VLOOKUP($A78,'Import Peak Change'!$A$106:R$202,18,FALSE)),0,(VLOOKUP($A78,'Import Peak'!$A$3:R$99,18,FALSE)-VLOOKUP($A78,'Import Peak Change'!$A$106:R$202,18,FALSE)))</f>
        <v>0</v>
      </c>
      <c r="S78" s="6">
        <f>IF(ISERROR(VLOOKUP($A78,'Import Peak'!$A$3:S$99,19,FALSE)-VLOOKUP($A78,'Import Peak Change'!$A$106:S$202,19,FALSE)),0,(VLOOKUP($A78,'Import Peak'!$A$3:S$99,19,FALSE)-VLOOKUP($A78,'Import Peak Change'!$A$106:S$202,19,FALSE)))</f>
        <v>0</v>
      </c>
      <c r="T78" s="6">
        <f>IF(ISERROR(VLOOKUP($A78,'Import Peak'!$A$3:T$99,20,FALSE)-VLOOKUP($A78,'Import Peak Change'!$A$106:T$202,20,FALSE)),0,(VLOOKUP($A78,'Import Peak'!$A$3:T$99,20,FALSE)-VLOOKUP($A78,'Import Peak Change'!$A$106:T$202,20,FALSE)))</f>
        <v>0</v>
      </c>
      <c r="U78" s="6">
        <f>IF(ISERROR(VLOOKUP($A78,'Import Peak'!$A$3:U$99,21,FALSE)-VLOOKUP($A78,'Import Peak Change'!$A$106:U$202,21,FALSE)),0,(VLOOKUP($A78,'Import Peak'!$A$3:U$99,21,FALSE)-VLOOKUP($A78,'Import Peak Change'!$A$106:U$202,21,FALSE)))</f>
        <v>0</v>
      </c>
      <c r="V78" s="6">
        <f>IF(ISERROR(VLOOKUP($A78,'Import Peak'!$A$3:V$99,22,FALSE)-VLOOKUP($A78,'Import Peak Change'!$A$106:V$202,22,FALSE)),0,(VLOOKUP($A78,'Import Peak'!$A$3:V$99,22,FALSE)-VLOOKUP($A78,'Import Peak Change'!$A$106:V$202,22,FALSE)))</f>
        <v>0</v>
      </c>
      <c r="W78" s="6">
        <f>IF(ISERROR(VLOOKUP($A78,'Import Peak'!$A$3:W$99,23,FALSE)-VLOOKUP($A78,'Import Peak Change'!$A$106:W$202,23,FALSE)),0,(VLOOKUP($A78,'Import Peak'!$A$3:W$99,23,FALSE)-VLOOKUP($A78,'Import Peak Change'!$A$106:W$202,23,FALSE)))</f>
        <v>0</v>
      </c>
      <c r="X78" s="6">
        <f>IF(ISERROR(VLOOKUP($A78,'Import Peak'!$A$3:X$99,24,FALSE)-VLOOKUP($A78,'Import Peak Change'!$A$106:X$202,24,FALSE)),0,(VLOOKUP($A78,'Import Peak'!$A$3:X$99,24,FALSE)-VLOOKUP($A78,'Import Peak Change'!$A$106:X$202,24,FALSE)))</f>
        <v>0</v>
      </c>
      <c r="Y78" s="6">
        <f>IF(ISERROR(VLOOKUP($A78,'Import Peak'!$A$3:Y$99,25,FALSE)-VLOOKUP($A78,'Import Peak Change'!$A$106:Y$202,25,FALSE)),0,(VLOOKUP($A78,'Import Peak'!$A$3:Y$99,25,FALSE)-VLOOKUP($A78,'Import Peak Change'!$A$106:Y$202,25,FALSE)))</f>
        <v>0</v>
      </c>
      <c r="Z78" s="6">
        <f>IF(ISERROR(VLOOKUP($A78,'Import Peak'!$A$3:Z$99,26,FALSE)-VLOOKUP($A78,'Import Peak Change'!$A$106:Z$202,26,FALSE)),0,(VLOOKUP($A78,'Import Peak'!$A$3:Z$99,26,FALSE)-VLOOKUP($A78,'Import Peak Change'!$A$106:Z$202,26,FALSE)))</f>
        <v>0</v>
      </c>
      <c r="AA78" s="6">
        <f>IF(ISERROR(VLOOKUP($A78,'Import Peak'!$A$3:AA$99,27,FALSE)-VLOOKUP($A78,'Import Peak Change'!$A$106:AA$202,27,FALSE)),0,(VLOOKUP($A78,'Import Peak'!$A$3:AA$99,27,FALSE)-VLOOKUP($A78,'Import Peak Change'!$A$106:AA$202,27,FALSE)))</f>
        <v>0</v>
      </c>
      <c r="AB78" s="6">
        <f>IF(ISERROR(VLOOKUP($A78,'Import Peak'!$A$3:AB$99,28,FALSE)-VLOOKUP($A78,'Import Peak Change'!$A$106:AB$202,28,FALSE)),0,(VLOOKUP($A78,'Import Peak'!$A$3:AB$99,28,FALSE)-VLOOKUP($A78,'Import Peak Change'!$A$106:AB$202,28,FALSE)))</f>
        <v>0</v>
      </c>
      <c r="AC78" s="6">
        <f>IF(ISERROR(VLOOKUP($A78,'Import Peak'!$A$3:AC$99,29,FALSE)-VLOOKUP($A78,'Import Peak Change'!$A$106:AC$202,29,FALSE)),0,(VLOOKUP($A78,'Import Peak'!$A$3:AC$99,29,FALSE)-VLOOKUP($A78,'Import Peak Change'!$A$106:AC$202,29,FALSE)))</f>
        <v>0</v>
      </c>
      <c r="AD78" s="6">
        <f>IF(ISERROR(VLOOKUP($A78,'Import Peak'!$A$3:AD$99,30,FALSE)-VLOOKUP($A78,'Import Peak Change'!$A$106:AD$202,30,FALSE)),0,(VLOOKUP($A78,'Import Peak'!$A$3:AD$99,30,FALSE)-VLOOKUP($A78,'Import Peak Change'!$A$106:AD$202,30,FALSE)))</f>
        <v>0</v>
      </c>
      <c r="AE78" s="6">
        <f>IF(ISERROR(VLOOKUP($A78,'Import Peak'!$A$3:AE$99,31,FALSE)-VLOOKUP($A78,'Import Peak Change'!$A$106:AE$202,31,FALSE)),0,(VLOOKUP($A78,'Import Peak'!$A$3:AE$99,31,FALSE)-VLOOKUP($A78,'Import Peak Change'!$A$106:AE$202,31,FALSE)))</f>
        <v>0</v>
      </c>
      <c r="AF78" s="6">
        <f>IF(ISERROR(VLOOKUP($A78,'Import Peak'!$A$3:AF$99,32,FALSE)-VLOOKUP($A78,'Import Peak Change'!$A$106:AF$202,32,FALSE)),0,(VLOOKUP($A78,'Import Peak'!$A$3:AF$99,32,FALSE)-VLOOKUP($A78,'Import Peak Change'!$A$106:AF$202,32,FALSE)))</f>
        <v>0</v>
      </c>
      <c r="AG78" s="6">
        <f>IF(ISERROR(VLOOKUP($A78,'Import Peak'!$A$3:AG$99,33,FALSE)-VLOOKUP($A78,'Import Peak Change'!$A$106:AG$202,33,FALSE)),0,(VLOOKUP($A78,'Import Peak'!$A$3:AG$99,33,FALSE)-VLOOKUP($A78,'Import Peak Change'!$A$106:AG$202,33,FALSE)))</f>
        <v>0</v>
      </c>
      <c r="AH78" s="6">
        <f>IF(ISERROR(VLOOKUP($A78,'Import Peak'!$A$3:AH$99,34,FALSE)-VLOOKUP($A78,'Import Peak Change'!$A$106:AH$202,34,FALSE)),0,(VLOOKUP($A78,'Import Peak'!$A$3:AH$99,34,FALSE)-VLOOKUP($A78,'Import Peak Change'!$A$106:AH$202,34,FALSE)))</f>
        <v>0</v>
      </c>
      <c r="AI78" s="6">
        <f>IF(ISERROR(VLOOKUP($A78,'Import Peak'!$A$3:AI$99,35,FALSE)-VLOOKUP($A78,'Import Peak Change'!$A$106:AI$202,35,FALSE)),0,(VLOOKUP($A78,'Import Peak'!$A$3:AI$99,35,FALSE)-VLOOKUP($A78,'Import Peak Change'!$A$106:AI$202,35,FALSE)))</f>
        <v>0</v>
      </c>
      <c r="AJ78" s="6">
        <f>IF(ISERROR(VLOOKUP($A78,'Import Peak'!$A$3:AJ$99,36,FALSE)-VLOOKUP($A78,'Import Peak Change'!$A$106:AJ$202,36,FALSE)),0,(VLOOKUP($A78,'Import Peak'!$A$3:AJ$99,36,FALSE)-VLOOKUP($A78,'Import Peak Change'!$A$106:AJ$202,36,FALSE)))</f>
        <v>0</v>
      </c>
      <c r="AK78" s="6">
        <f>IF(ISERROR(VLOOKUP($A78,'Import Peak'!$A$3:AK$99,37,FALSE)-VLOOKUP($A78,'Import Peak Change'!$A$106:AK$202,37,FALSE)),0,(VLOOKUP($A78,'Import Peak'!$A$3:AK$99,37,FALSE)-VLOOKUP($A78,'Import Peak Change'!$A$106:AK$202,37,FALSE)))</f>
        <v>0</v>
      </c>
      <c r="AL78" s="6">
        <f>IF(ISERROR(VLOOKUP($A78,'Import Peak'!$A$3:AL$99,38,FALSE)-VLOOKUP($A78,'Import Peak Change'!$A$106:AL$202,38,FALSE)),0,(VLOOKUP($A78,'Import Peak'!$A$3:AL$99,38,FALSE)-VLOOKUP($A78,'Import Peak Change'!$A$106:AL$202,38,FALSE)))</f>
        <v>0</v>
      </c>
      <c r="AM78" s="6">
        <f>IF(ISERROR(VLOOKUP($A78,'Import Peak'!$A$3:AM$99,39,FALSE)-VLOOKUP($A78,'Import Peak Change'!$A$106:AM$202,39,FALSE)),0,(VLOOKUP($A78,'Import Peak'!$A$3:AM$99,39,FALSE)-VLOOKUP($A78,'Import Peak Change'!$A$106:AM$202,39,FALSE)))</f>
        <v>0</v>
      </c>
      <c r="AN78" s="6">
        <f>IF(ISERROR(VLOOKUP($A78,'Import Peak'!$A$3:AN$99,40,FALSE)-VLOOKUP($A78,'Import Peak Change'!$A$106:AN$202,40,FALSE)),0,(VLOOKUP($A78,'Import Peak'!$A$3:AN$99,40,FALSE)-VLOOKUP($A78,'Import Peak Change'!$A$106:AN$202,40,FALSE)))</f>
        <v>0</v>
      </c>
      <c r="AO78" s="6">
        <f>IF(ISERROR(VLOOKUP($A78,'Import Peak'!$A$3:AO$99,41,FALSE)-VLOOKUP($A78,'Import Peak Change'!$A$106:AO$202,41,FALSE)),0,(VLOOKUP($A78,'Import Peak'!$A$3:AO$99,41,FALSE)-VLOOKUP($A78,'Import Peak Change'!$A$106:AO$202,41,FALSE)))</f>
        <v>0</v>
      </c>
      <c r="AP78" s="6">
        <f>IF(ISERROR(VLOOKUP($A78,'Import Peak'!$A$3:AP$99,42,FALSE)-VLOOKUP($A78,'Import Peak Change'!$A$106:AP$202,42,FALSE)),0,(VLOOKUP($A78,'Import Peak'!$A$3:AP$99,42,FALSE)-VLOOKUP($A78,'Import Peak Change'!$A$106:AP$202,42,FALSE)))</f>
        <v>0</v>
      </c>
      <c r="AQ78" s="6">
        <f>IF(ISERROR(VLOOKUP($A78,'Import Peak'!$A$3:AQ$99,43,FALSE)-VLOOKUP($A78,'Import Peak Change'!$A$106:AQ$202,43,FALSE)),0,(VLOOKUP($A78,'Import Peak'!$A$3:AQ$99,43,FALSE)-VLOOKUP($A78,'Import Peak Change'!$A$106:AQ$202,43,FALSE)))</f>
        <v>0</v>
      </c>
      <c r="AR78" s="6">
        <f>IF(ISERROR(VLOOKUP($A78,'Import Peak'!$A$3:AR$99,44,FALSE)-VLOOKUP($A78,'Import Peak Change'!$A$106:AR$202,44,FALSE)),0,(VLOOKUP($A78,'Import Peak'!$A$3:AR$99,44,FALSE)-VLOOKUP($A78,'Import Peak Change'!$A$106:AR$202,44,FALSE)))</f>
        <v>0</v>
      </c>
      <c r="AS78" s="6">
        <f>IF(ISERROR(VLOOKUP($A78,'Import Peak'!$A$3:AS$99,45,FALSE)-VLOOKUP($A78,'Import Peak Change'!$A$106:AS$202,45,FALSE)),0,(VLOOKUP($A78,'Import Peak'!$A$3:AS$99,45,FALSE)-VLOOKUP($A78,'Import Peak Change'!$A$106:AS$202,45,FALSE)))</f>
        <v>0</v>
      </c>
      <c r="AT78" s="6">
        <f>IF(ISERROR(VLOOKUP($A78,'Import Peak'!$A$3:AT$99,46,FALSE)-VLOOKUP($A78,'Import Peak Change'!$A$106:AT$202,46,FALSE)),0,(VLOOKUP($A78,'Import Peak'!$A$3:AT$99,46,FALSE)-VLOOKUP($A78,'Import Peak Change'!$A$106:AT$202,46,FALSE)))</f>
        <v>0</v>
      </c>
      <c r="AU78" s="6">
        <f>IF(ISERROR(VLOOKUP($A78,'Import Peak'!$A$3:AU$99,47,FALSE)-VLOOKUP($A78,'Import Peak Change'!$A$106:AU$202,47,FALSE)),0,(VLOOKUP($A78,'Import Peak'!$A$3:AU$99,47,FALSE)-VLOOKUP($A78,'Import Peak Change'!$A$106:AU$202,47,FALSE)))</f>
        <v>0</v>
      </c>
      <c r="AV78" s="6">
        <f>IF(ISERROR(VLOOKUP($A78,'Import Peak'!$A$3:AV$99,48,FALSE)-VLOOKUP($A78,'Import Peak Change'!$A$106:AV$202,48,FALSE)),0,(VLOOKUP($A78,'Import Peak'!$A$3:AV$99,48,FALSE)-VLOOKUP($A78,'Import Peak Change'!$A$106:AV$202,48,FALSE)))</f>
        <v>0</v>
      </c>
      <c r="AW78" s="6">
        <f>IF(ISERROR(VLOOKUP($A78,'Import Peak'!$A$3:AW$99,49,FALSE)-VLOOKUP($A78,'Import Peak Change'!$A$106:AW$202,49,FALSE)),0,(VLOOKUP($A78,'Import Peak'!$A$3:AW$99,49,FALSE)-VLOOKUP($A78,'Import Peak Change'!$A$106:AW$202,49,FALSE)))</f>
        <v>0</v>
      </c>
      <c r="AX78" s="6">
        <f>IF(ISERROR(VLOOKUP($A78,'Import Peak'!$A$3:AX$99,50,FALSE)-VLOOKUP($A78,'Import Peak Change'!$A$106:AX$202,50,FALSE)),0,(VLOOKUP($A78,'Import Peak'!$A$3:AX$99,50,FALSE)-VLOOKUP($A78,'Import Peak Change'!$A$106:AX$202,50,FALSE)))</f>
        <v>0</v>
      </c>
      <c r="AY78" s="6">
        <f>IF(ISERROR(VLOOKUP($A78,'Import Peak'!$A$3:AY$99,51,FALSE)-VLOOKUP($A78,'Import Peak Change'!$A$106:AY$202,51,FALSE)),0,(VLOOKUP($A78,'Import Peak'!$A$3:AY$99,51,FALSE)-VLOOKUP($A78,'Import Peak Change'!$A$106:AY$202,51,FALSE)))</f>
        <v>0</v>
      </c>
      <c r="AZ78" s="6">
        <f>IF(ISERROR(VLOOKUP($A78,'Import Peak'!$A$3:AZ$99,52,FALSE)-VLOOKUP($A78,'Import Peak Change'!$A$106:AZ$202,52,FALSE)),0,(VLOOKUP($A78,'Import Peak'!$A$3:AZ$99,52,FALSE)-VLOOKUP($A78,'Import Peak Change'!$A$106:AZ$202,52,FALSE)))</f>
        <v>0</v>
      </c>
      <c r="BA78" s="6">
        <f>IF(ISERROR(VLOOKUP($A78,'Import Peak'!$A$3:BA$99,53,FALSE)-VLOOKUP($A78,'Import Peak Change'!$A$106:BA$202,53,FALSE)),0,(VLOOKUP($A78,'Import Peak'!$A$3:BA$99,53,FALSE)-VLOOKUP($A78,'Import Peak Change'!$A$106:BA$202,53,FALSE)))</f>
        <v>0</v>
      </c>
      <c r="BB78" s="6">
        <f>IF(ISERROR(VLOOKUP($A78,'Import Peak'!$A$3:BB$99,54,FALSE)-VLOOKUP($A78,'Import Peak Change'!$A$106:BB$202,54,FALSE)),0,(VLOOKUP($A78,'Import Peak'!$A$3:BB$99,54,FALSE)-VLOOKUP($A78,'Import Peak Change'!$A$106:BB$202,54,FALSE)))</f>
        <v>0</v>
      </c>
      <c r="BC78" s="6">
        <f>IF(ISERROR(VLOOKUP($A78,'Import Peak'!$A$3:BC$99,55,FALSE)-VLOOKUP($A78,'Import Peak Change'!$A$106:BC$202,55,FALSE)),0,(VLOOKUP($A78,'Import Peak'!$A$3:BC$99,55,FALSE)-VLOOKUP($A78,'Import Peak Change'!$A$106:BC$202,55,FALSE)))</f>
        <v>0</v>
      </c>
      <c r="BD78" s="6">
        <f>IF(ISERROR(VLOOKUP($A78,'Import Peak'!$A$3:BD$99,56,FALSE)-VLOOKUP($A78,'Import Peak Change'!$A$106:BD$202,56,FALSE)),0,(VLOOKUP($A78,'Import Peak'!$A$3:BD$99,56,FALSE)-VLOOKUP($A78,'Import Peak Change'!$A$106:BD$202,56,FALSE)))</f>
        <v>0</v>
      </c>
      <c r="BE78" s="6">
        <f>IF(ISERROR(VLOOKUP($A78,'Import Peak'!$A$3:BE$99,57,FALSE)-VLOOKUP($A78,'Import Peak Change'!$A$106:BE$202,57,FALSE)),0,(VLOOKUP($A78,'Import Peak'!$A$3:BE$99,57,FALSE)-VLOOKUP($A78,'Import Peak Change'!$A$106:BE$202,57,FALSE)))</f>
        <v>0</v>
      </c>
      <c r="BF78" s="6">
        <f>IF(ISERROR(VLOOKUP($A78,'Import Peak'!$A$3:BF$99,58,FALSE)-VLOOKUP($A78,'Import Peak Change'!$A$106:BF$202,58,FALSE)),0,(VLOOKUP($A78,'Import Peak'!$A$3:BF$99,58,FALSE)-VLOOKUP($A78,'Import Peak Change'!$A$106:BF$202,58,FALSE)))</f>
        <v>0</v>
      </c>
      <c r="BG78" s="6">
        <f>IF(ISERROR(VLOOKUP($A78,'Import Peak'!$A$3:BG$99,59,FALSE)-VLOOKUP($A78,'Import Peak Change'!$A$106:BG$202,59,FALSE)),0,(VLOOKUP($A78,'Import Peak'!$A$3:BG$99,59,FALSE)-VLOOKUP($A78,'Import Peak Change'!$A$106:BG$202,59,FALSE)))</f>
        <v>0</v>
      </c>
      <c r="BH78" s="6">
        <f>IF(ISERROR(VLOOKUP($A78,'Import Peak'!$A$3:BH$99,60,FALSE)-VLOOKUP($A78,'Import Peak Change'!$A$106:BH$202,60,FALSE)),0,(VLOOKUP($A78,'Import Peak'!$A$3:BH$99,60,FALSE)-VLOOKUP($A78,'Import Peak Change'!$A$106:BH$202,60,FALSE)))</f>
        <v>0</v>
      </c>
      <c r="BI78" s="6">
        <f>IF(ISERROR(VLOOKUP($A78,'Import Peak'!$A$3:BI$99,61,FALSE)-VLOOKUP($A78,'Import Peak Change'!$A$106:BI$202,61,FALSE)),0,(VLOOKUP($A78,'Import Peak'!$A$3:BI$99,61,FALSE)-VLOOKUP($A78,'Import Peak Change'!$A$106:BI$202,61,FALSE)))</f>
        <v>0</v>
      </c>
      <c r="BJ78" s="6">
        <f>IF(ISERROR(VLOOKUP($A78,'Import Peak'!$A$3:BJ$99,62,FALSE)-VLOOKUP($A78,'Import Peak Change'!$A$106:BJ$202,62,FALSE)),0,(VLOOKUP($A78,'Import Peak'!$A$3:BJ$99,62,FALSE)-VLOOKUP($A78,'Import Peak Change'!$A$106:BJ$202,62,FALSE)))</f>
        <v>0</v>
      </c>
      <c r="BK78" s="6">
        <f>IF(ISERROR(VLOOKUP($A78,'Import Peak'!$A$3:BK$99,63,FALSE)-VLOOKUP($A78,'Import Peak Change'!$A$106:BK$202,63,FALSE)),0,(VLOOKUP($A78,'Import Peak'!$A$3:BK$99,63,FALSE)-VLOOKUP($A78,'Import Peak Change'!$A$106:BK$202,63,FALSE)))</f>
        <v>0</v>
      </c>
      <c r="BL78" s="6">
        <f>IF(ISERROR(VLOOKUP($A78,'Import Peak'!$A$3:BL$99,64,FALSE)-VLOOKUP($A78,'Import Peak Change'!$A$106:BL$202,64,FALSE)),0,(VLOOKUP($A78,'Import Peak'!$A$3:BL$99,64,FALSE)-VLOOKUP($A78,'Import Peak Change'!$A$106:BL$202,64,FALSE)))</f>
        <v>0</v>
      </c>
      <c r="BM78" s="6">
        <f>IF(ISERROR(VLOOKUP($A78,'Import Peak'!$A$3:BM$99,65,FALSE)-VLOOKUP($A78,'Import Peak Change'!$A$106:BM$202,65,FALSE)),0,(VLOOKUP($A78,'Import Peak'!$A$3:BM$99,65,FALSE)-VLOOKUP($A78,'Import Peak Change'!$A$106:BM$202,65,FALSE)))</f>
        <v>0</v>
      </c>
      <c r="BN78" s="6">
        <f>IF(ISERROR(VLOOKUP($A78,'Import Peak'!$A$3:BN$99,66,FALSE)-VLOOKUP($A78,'Import Peak Change'!$A$106:BN$202,66,FALSE)),0,(VLOOKUP($A78,'Import Peak'!$A$3:BN$99,66,FALSE)-VLOOKUP($A78,'Import Peak Change'!$A$106:BN$202,66,FALSE)))</f>
        <v>0</v>
      </c>
      <c r="BO78" s="6">
        <f>IF(ISERROR(VLOOKUP($A78,'Import Peak'!$A$3:BO$99,67,FALSE)-VLOOKUP($A78,'Import Peak Change'!$A$106:BO$202,67,FALSE)),0,(VLOOKUP($A78,'Import Peak'!$A$3:BO$99,67,FALSE)-VLOOKUP($A78,'Import Peak Change'!$A$106:BO$202,67,FALSE)))</f>
        <v>0</v>
      </c>
      <c r="BP78" s="6">
        <f>IF(ISERROR(VLOOKUP($A78,'Import Peak'!$A$3:BP$99,68,FALSE)-VLOOKUP($A78,'Import Peak Change'!$A$106:BP$202,68,FALSE)),0,(VLOOKUP($A78,'Import Peak'!$A$3:BP$99,68,FALSE)-VLOOKUP($A78,'Import Peak Change'!$A$106:BP$202,68,FALSE)))</f>
        <v>0</v>
      </c>
      <c r="BQ78" s="6">
        <f>IF(ISERROR(VLOOKUP($A78,'Import Peak'!$A$3:BQ$99,69,FALSE)-VLOOKUP($A78,'Import Peak Change'!$A$106:BQ$202,69,FALSE)),0,(VLOOKUP($A78,'Import Peak'!$A$3:BQ$99,69,FALSE)-VLOOKUP($A78,'Import Peak Change'!$A$106:BQ$202,69,FALSE)))</f>
        <v>0</v>
      </c>
      <c r="BR78" s="6">
        <f>IF(ISERROR(VLOOKUP($A78,'Import Peak'!$A$3:BR$99,70,FALSE)-VLOOKUP($A78,'Import Peak Change'!$A$106:BR$202,70,FALSE)),0,(VLOOKUP($A78,'Import Peak'!$A$3:BR$99,70,FALSE)-VLOOKUP($A78,'Import Peak Change'!$A$106:BR$202,70,FALSE)))</f>
        <v>0</v>
      </c>
      <c r="BS78" s="6">
        <f>IF(ISERROR(VLOOKUP($A78,'Import Peak'!$A$3:BS$99,71,FALSE)-VLOOKUP($A78,'Import Peak Change'!$A$106:BS$202,71,FALSE)),0,(VLOOKUP($A78,'Import Peak'!$A$3:BS$99,71,FALSE)-VLOOKUP($A78,'Import Peak Change'!$A$106:BS$202,71,FALSE)))</f>
        <v>0</v>
      </c>
      <c r="BT78" s="6">
        <f>IF(ISERROR(VLOOKUP($A78,'Import Peak'!$A$3:BT$99,72,FALSE)-VLOOKUP($A78,'Import Peak Change'!$A$106:BT$202,72,FALSE)),0,(VLOOKUP($A78,'Import Peak'!$A$3:BT$99,72,FALSE)-VLOOKUP($A78,'Import Peak Change'!$A$106:BT$202,72,FALSE)))</f>
        <v>0</v>
      </c>
      <c r="BU78" s="6">
        <f>IF(ISERROR(VLOOKUP($A78,'Import Peak'!$A$3:BU$99,73,FALSE)-VLOOKUP($A78,'Import Peak Change'!$A$106:BU$202,73,FALSE)),0,(VLOOKUP($A78,'Import Peak'!$A$3:BU$99,73,FALSE)-VLOOKUP($A78,'Import Peak Change'!$A$106:BU$202,73,FALSE)))</f>
        <v>0</v>
      </c>
      <c r="BV78" s="6">
        <f>IF(ISERROR(VLOOKUP($A78,'Import Peak'!$A$3:BV$99,74,FALSE)-VLOOKUP($A78,'Import Peak Change'!$A$106:BV$202,74,FALSE)),0,(VLOOKUP($A78,'Import Peak'!$A$3:BV$99,74,FALSE)-VLOOKUP($A78,'Import Peak Change'!$A$106:BV$202,74,FALSE)))</f>
        <v>0</v>
      </c>
      <c r="BW78" s="6">
        <f>IF(ISERROR(VLOOKUP($A78,'Import Peak'!$A$3:BW$99,75,FALSE)-VLOOKUP($A78,'Import Peak Change'!$A$106:BW$202,75,FALSE)),0,(VLOOKUP($A78,'Import Peak'!$A$3:BW$99,75,FALSE)-VLOOKUP($A78,'Import Peak Change'!$A$106:BW$202,75,FALSE)))</f>
        <v>0</v>
      </c>
      <c r="BX78" s="6">
        <f>IF(ISERROR(VLOOKUP($A78,'Import Peak'!$A$3:BX$99,76,FALSE)-VLOOKUP($A78,'Import Peak Change'!$A$106:BX$202,76,FALSE)),0,(VLOOKUP($A78,'Import Peak'!$A$3:BX$99,76,FALSE)-VLOOKUP($A78,'Import Peak Change'!$A$106:BX$202,76,FALSE)))</f>
        <v>0</v>
      </c>
      <c r="BY78" s="6">
        <f>IF(ISERROR(VLOOKUP($A78,'Import Peak'!$A$3:BY$99,77,FALSE)-VLOOKUP($A78,'Import Peak Change'!$A$106:BY$202,77,FALSE)),0,(VLOOKUP($A78,'Import Peak'!$A$3:BY$99,77,FALSE)-VLOOKUP($A78,'Import Peak Change'!$A$106:BY$202,77,FALSE)))</f>
        <v>0</v>
      </c>
      <c r="BZ78" s="6">
        <f>IF(ISERROR(VLOOKUP($A78,'Import Peak'!$A$3:BZ$99,78,FALSE)-VLOOKUP($A78,'Import Peak Change'!$A$106:BZ$202,78,FALSE)),0,(VLOOKUP($A78,'Import Peak'!$A$3:BZ$99,78,FALSE)-VLOOKUP($A78,'Import Peak Change'!$A$106:BZ$202,78,FALSE)))</f>
        <v>0</v>
      </c>
      <c r="CA78" s="6">
        <f>IF(ISERROR(VLOOKUP($A78,'Import Peak'!$A$3:CA$99,79,FALSE)-VLOOKUP($A78,'Import Peak Change'!$A$106:CA$202,79,FALSE)),0,(VLOOKUP($A78,'Import Peak'!$A$3:CA$99,79,FALSE)-VLOOKUP($A78,'Import Peak Change'!$A$106:CA$202,79,FALSE)))</f>
        <v>0</v>
      </c>
      <c r="CB78" s="6">
        <f>IF(ISERROR(VLOOKUP($A78,'Import Peak'!$A$3:CB$99,80,FALSE)-VLOOKUP($A78,'Import Peak Change'!$A$106:CB$202,80,FALSE)),0,(VLOOKUP($A78,'Import Peak'!$A$3:CB$99,80,FALSE)-VLOOKUP($A78,'Import Peak Change'!$A$106:CB$202,80,FALSE)))</f>
        <v>0</v>
      </c>
      <c r="CC78" s="6">
        <f>IF(ISERROR(VLOOKUP($A78,'Import Peak'!$A$3:CC$99,81,FALSE)-VLOOKUP($A78,'Import Peak Change'!$A$106:CC$202,81,FALSE)),0,(VLOOKUP($A78,'Import Peak'!$A$3:CC$99,81,FALSE)-VLOOKUP($A78,'Import Peak Change'!$A$106:CC$202,81,FALSE)))</f>
        <v>0</v>
      </c>
      <c r="CD78" s="6">
        <f>IF(ISERROR(VLOOKUP($A78,'Import Peak'!$A$3:CD$99,82,FALSE)-VLOOKUP($A78,'Import Peak Change'!$A$106:CD$202,82,FALSE)),0,(VLOOKUP($A78,'Import Peak'!$A$3:CD$99,82,FALSE)-VLOOKUP($A78,'Import Peak Change'!$A$106:CD$202,82,FALSE)))</f>
        <v>0</v>
      </c>
      <c r="CE78" s="6">
        <f>IF(ISERROR(VLOOKUP($A78,'Import Peak'!$A$3:CE$99,83,FALSE)-VLOOKUP($A78,'Import Peak Change'!$A$106:CE$202,83,FALSE)),0,(VLOOKUP($A78,'Import Peak'!$A$3:CE$99,83,FALSE)-VLOOKUP($A78,'Import Peak Change'!$A$106:CE$202,83,FALSE)))</f>
        <v>0</v>
      </c>
      <c r="CF78" s="6">
        <f>IF(ISERROR(VLOOKUP($A78,'Import Peak'!$A$3:CF$99,84,FALSE)-VLOOKUP($A78,'Import Peak Change'!$A$106:CF$202,84,FALSE)),0,(VLOOKUP($A78,'Import Peak'!$A$3:CF$99,84,FALSE)-VLOOKUP($A78,'Import Peak Change'!$A$106:CF$202,84,FALSE)))</f>
        <v>0</v>
      </c>
      <c r="CG78" s="6">
        <f>IF(ISERROR(VLOOKUP($A78,'Import Peak'!$A$3:CG$99,85,FALSE)-VLOOKUP($A78,'Import Peak Change'!$A$106:CG$202,85,FALSE)),0,(VLOOKUP($A78,'Import Peak'!$A$3:CG$99,85,FALSE)-VLOOKUP($A78,'Import Peak Change'!$A$106:CG$202,85,FALSE)))</f>
        <v>0</v>
      </c>
      <c r="CH78" s="6">
        <f>IF(ISERROR(VLOOKUP($A78,'Import Peak'!$A$3:CH$99,86,FALSE)-VLOOKUP($A78,'Import Peak Change'!$A$106:CH$202,86,FALSE)),0,(VLOOKUP($A78,'Import Peak'!$A$3:CH$99,86,FALSE)-VLOOKUP($A78,'Import Peak Change'!$A$106:CH$202,86,FALSE)))</f>
        <v>0</v>
      </c>
      <c r="CI78" s="6">
        <f>IF(ISERROR(VLOOKUP($A78,'Import Peak'!$A$3:CI$99,87,FALSE)-VLOOKUP($A78,'Import Peak Change'!$A$106:CI$202,87,FALSE)),0,(VLOOKUP($A78,'Import Peak'!$A$3:CI$99,87,FALSE)-VLOOKUP($A78,'Import Peak Change'!$A$106:CI$202,87,FALSE)))</f>
        <v>0</v>
      </c>
      <c r="CJ78" s="6">
        <f>IF(ISERROR(VLOOKUP($A78,'Import Peak'!$A$3:CJ$99,88,FALSE)-VLOOKUP($A78,'Import Peak Change'!$A$106:CJ$202,88,FALSE)),0,(VLOOKUP($A78,'Import Peak'!$A$3:CJ$99,88,FALSE)-VLOOKUP($A78,'Import Peak Change'!$A$106:CJ$202,88,FALSE)))</f>
        <v>0</v>
      </c>
      <c r="CK78" s="6">
        <f>IF(ISERROR(VLOOKUP($A78,'Import Peak'!$A$3:CK$99,89,FALSE)-VLOOKUP($A78,'Import Peak Change'!$A$106:CK$202,89,FALSE)),0,(VLOOKUP($A78,'Import Peak'!$A$3:CK$99,89,FALSE)-VLOOKUP($A78,'Import Peak Change'!$A$106:CK$202,89,FALSE)))</f>
        <v>0</v>
      </c>
      <c r="CL78" s="6">
        <f>IF(ISERROR(VLOOKUP($A78,'Import Peak'!$A$3:CL$99,90,FALSE)-VLOOKUP($A78,'Import Peak Change'!$A$106:CL$202,90,FALSE)),0,(VLOOKUP($A78,'Import Peak'!$A$3:CL$99,90,FALSE)-VLOOKUP($A78,'Import Peak Change'!$A$106:CL$202,90,FALSE)))</f>
        <v>0</v>
      </c>
      <c r="CM78" s="6">
        <f>IF(ISERROR(VLOOKUP($A78,'Import Peak'!$A$3:CM$99,91,FALSE)-VLOOKUP($A78,'Import Peak Change'!$A$106:CM$202,91,FALSE)),0,(VLOOKUP($A78,'Import Peak'!$A$3:CM$99,91,FALSE)-VLOOKUP($A78,'Import Peak Change'!$A$106:CM$202,91,FALSE)))</f>
        <v>0</v>
      </c>
      <c r="CN78" s="6">
        <f>IF(ISERROR(VLOOKUP($A78,'Import Peak'!$A$3:CN$99,92,FALSE)-VLOOKUP($A78,'Import Peak Change'!$A$106:CN$202,92,FALSE)),0,(VLOOKUP($A78,'Import Peak'!$A$3:CN$99,92,FALSE)-VLOOKUP($A78,'Import Peak Change'!$A$106:CN$202,92,FALSE)))</f>
        <v>0</v>
      </c>
      <c r="CO78" s="6">
        <f>IF(ISERROR(VLOOKUP($A78,'Import Peak'!$A$3:CO$99,93,FALSE)-VLOOKUP($A78,'Import Peak Change'!$A$106:CO$202,93,FALSE)),0,(VLOOKUP($A78,'Import Peak'!$A$3:CO$99,93,FALSE)-VLOOKUP($A78,'Import Peak Change'!$A$106:CO$202,93,FALSE)))</f>
        <v>0</v>
      </c>
      <c r="CP78" s="6">
        <f>IF(ISERROR(VLOOKUP($A78,'Import Peak'!$A$3:CP$99,94,FALSE)-VLOOKUP($A78,'Import Peak Change'!$A$106:CP$202,94,FALSE)),0,(VLOOKUP($A78,'Import Peak'!$A$3:CP$99,94,FALSE)-VLOOKUP($A78,'Import Peak Change'!$A$106:CP$202,94,FALSE)))</f>
        <v>0</v>
      </c>
      <c r="CQ78" s="6">
        <f>IF(ISERROR(VLOOKUP($A78,'Import Peak'!$A$3:CQ$99,95,FALSE)-VLOOKUP($A78,'Import Peak Change'!$A$106:CQ$202,95,FALSE)),0,(VLOOKUP($A78,'Import Peak'!$A$3:CQ$99,95,FALSE)-VLOOKUP($A78,'Import Peak Change'!$A$106:CQ$202,95,FALSE)))</f>
        <v>0</v>
      </c>
      <c r="CR78" s="6">
        <f>IF(ISERROR(VLOOKUP($A78,'Import Peak'!$A$3:CR$99,96,FALSE)-VLOOKUP($A78,'Import Peak Change'!$A$106:CR$202,96,FALSE)),0,(VLOOKUP($A78,'Import Peak'!$A$3:CR$99,96,FALSE)-VLOOKUP($A78,'Import Peak Change'!$A$106:CR$202,96,FALSE)))</f>
        <v>0</v>
      </c>
      <c r="CS78" s="6">
        <f>IF(ISERROR(VLOOKUP($A78,'Import Peak'!$A$3:CS$99,97,FALSE)-VLOOKUP($A78,'Import Peak Change'!$A$106:CS$202,97,FALSE)),0,(VLOOKUP($A78,'Import Peak'!$A$3:CS$99,97,FALSE)-VLOOKUP($A78,'Import Peak Change'!$A$106:CS$202,97,FALSE)))</f>
        <v>0</v>
      </c>
      <c r="CT78" s="6">
        <f>IF(ISERROR(VLOOKUP($A78,'Import Peak'!$A$3:CT$99,98,FALSE)-VLOOKUP($A78,'Import Peak Change'!$A$106:CT$202,98,FALSE)),0,(VLOOKUP($A78,'Import Peak'!$A$3:CT$99,98,FALSE)-VLOOKUP($A78,'Import Peak Change'!$A$106:CT$202,98,FALSE)))</f>
        <v>0</v>
      </c>
      <c r="CU78" s="6">
        <f>IF(ISERROR(VLOOKUP($A78,'Import Peak'!$A$3:CU$99,99,FALSE)-VLOOKUP($A78,'Import Peak Change'!$A$106:CU$202,99,FALSE)),0,(VLOOKUP($A78,'Import Peak'!$A$3:CU$99,99,FALSE)-VLOOKUP($A78,'Import Peak Change'!$A$106:CU$202,99,FALSE)))</f>
        <v>0</v>
      </c>
      <c r="CV78" s="6">
        <f>IF(ISERROR(VLOOKUP($A78,'Import Peak'!$A$3:CV$99,100,FALSE)-VLOOKUP($A78,'Import Peak Change'!$A$106:CV$202,100,FALSE)),0,(VLOOKUP($A78,'Import Peak'!$A$3:CV$99,100,FALSE)-VLOOKUP($A78,'Import Peak Change'!$A$106:CV$202,100,FALSE)))</f>
        <v>0</v>
      </c>
      <c r="CW78" s="6">
        <f>IF(ISERROR(VLOOKUP($A78,'Import Peak'!$A$3:CW$99,101,FALSE)-VLOOKUP($A78,'Import Peak Change'!$A$106:CW$202,101,FALSE)),0,(VLOOKUP($A78,'Import Peak'!$A$3:CW$99,101,FALSE)-VLOOKUP($A78,'Import Peak Change'!$A$106:CW$202,101,FALSE)))</f>
        <v>0</v>
      </c>
      <c r="CX78" s="6">
        <f>IF(ISERROR(VLOOKUP($A78,'Import Peak'!$A$3:CX$99,102,FALSE)-VLOOKUP($A78,'Import Peak Change'!$A$106:CX$202,102,FALSE)),0,(VLOOKUP($A78,'Import Peak'!$A$3:CX$99,102,FALSE)-VLOOKUP($A78,'Import Peak Change'!$A$106:CX$202,102,FALSE)))</f>
        <v>0</v>
      </c>
      <c r="CY78" s="6">
        <f>IF(ISERROR(VLOOKUP($A78,'Import Peak'!$A$3:CY$99,103,FALSE)-VLOOKUP($A78,'Import Peak Change'!$A$106:CY$202,103,FALSE)),0,(VLOOKUP($A78,'Import Peak'!$A$3:CY$99,103,FALSE)-VLOOKUP($A78,'Import Peak Change'!$A$106:CY$202,103,FALSE)))</f>
        <v>0</v>
      </c>
      <c r="CZ78" s="6">
        <f>IF(ISERROR(VLOOKUP($A78,'Import Peak'!$A$3:CZ$99,104,FALSE)-VLOOKUP($A78,'Import Peak Change'!$A$106:CZ$202,104,FALSE)),0,(VLOOKUP($A78,'Import Peak'!$A$3:CZ$99,104,FALSE)-VLOOKUP($A78,'Import Peak Change'!$A$106:CZ$202,104,FALSE)))</f>
        <v>0</v>
      </c>
      <c r="DA78" s="6">
        <f>IF(ISERROR(VLOOKUP($A78,'Import Peak'!$A$3:DA$99,105,FALSE)-VLOOKUP($A78,'Import Peak Change'!$A$106:DA$202,105,FALSE)),0,(VLOOKUP($A78,'Import Peak'!$A$3:DA$99,105,FALSE)-VLOOKUP($A78,'Import Peak Change'!$A$106:DA$202,105,FALSE)))</f>
        <v>0</v>
      </c>
      <c r="DB78" s="6">
        <f>IF(ISERROR(VLOOKUP($A78,'Import Peak'!$A$3:DB$99,106,FALSE)-VLOOKUP($A78,'Import Peak Change'!$A$106:DB$202,106,FALSE)),0,(VLOOKUP($A78,'Import Peak'!$A$3:DB$99,106,FALSE)-VLOOKUP($A78,'Import Peak Change'!$A$106:DB$202,106,FALSE)))</f>
        <v>0</v>
      </c>
      <c r="DC78" s="6">
        <f>IF(ISERROR(VLOOKUP($A78,'Import Peak'!$A$3:DC$99,107,FALSE)-VLOOKUP($A78,'Import Peak Change'!$A$106:DC$202,107,FALSE)),0,(VLOOKUP($A78,'Import Peak'!$A$3:DC$99,107,FALSE)-VLOOKUP($A78,'Import Peak Change'!$A$106:DC$202,107,FALSE)))</f>
        <v>0</v>
      </c>
      <c r="DD78" s="6">
        <f>IF(ISERROR(VLOOKUP($A78,'Import Peak'!$A$3:DD$99,108,FALSE)-VLOOKUP($A78,'Import Peak Change'!$A$106:DD$202,108,FALSE)),0,(VLOOKUP($A78,'Import Peak'!$A$3:DD$99,108,FALSE)-VLOOKUP($A78,'Import Peak Change'!$A$106:DD$202,108,FALSE)))</f>
        <v>0</v>
      </c>
      <c r="DE78" s="6">
        <f>IF(ISERROR(VLOOKUP($A78,'Import Peak'!$A$3:DE$99,109,FALSE)-VLOOKUP($A78,'Import Peak Change'!$A$106:DE$202,109,FALSE)),0,(VLOOKUP($A78,'Import Peak'!$A$3:DE$99,109,FALSE)-VLOOKUP($A78,'Import Peak Change'!$A$106:DE$202,109,FALSE)))</f>
        <v>0</v>
      </c>
      <c r="DF78" s="6">
        <f>IF(ISERROR(VLOOKUP($A78,'Import Peak'!$A$3:DF$99,110,FALSE)-VLOOKUP($A78,'Import Peak Change'!$A$106:DF$202,110,FALSE)),0,(VLOOKUP($A78,'Import Peak'!$A$3:DF$99,110,FALSE)-VLOOKUP($A78,'Import Peak Change'!$A$106:DF$202,110,FALSE)))</f>
        <v>0</v>
      </c>
      <c r="DG78" s="6">
        <f>IF(ISERROR(VLOOKUP($A78,'Import Peak'!$A$3:DG$99,111,FALSE)-VLOOKUP($A78,'Import Peak Change'!$A$106:DG$202,111,FALSE)),0,(VLOOKUP($A78,'Import Peak'!$A$3:DG$99,111,FALSE)-VLOOKUP($A78,'Import Peak Change'!$A$106:DG$202,111,FALSE)))</f>
        <v>0</v>
      </c>
      <c r="DH78" s="6">
        <f>IF(ISERROR(VLOOKUP($A78,'Import Peak'!$A$3:DH$99,112,FALSE)-VLOOKUP($A78,'Import Peak Change'!$A$106:DH$202,112,FALSE)),0,(VLOOKUP($A78,'Import Peak'!$A$3:DH$99,112,FALSE)-VLOOKUP($A78,'Import Peak Change'!$A$106:DH$202,112,FALSE)))</f>
        <v>0</v>
      </c>
      <c r="DI78" s="6">
        <f>IF(ISERROR(VLOOKUP($A78,'Import Peak'!$A$3:DI$99,113,FALSE)-VLOOKUP($A78,'Import Peak Change'!$A$106:DI$202,113,FALSE)),0,(VLOOKUP($A78,'Import Peak'!$A$3:DI$99,113,FALSE)-VLOOKUP($A78,'Import Peak Change'!$A$106:DI$202,113,FALSE)))</f>
        <v>0</v>
      </c>
      <c r="DJ78" s="6">
        <f>IF(ISERROR(VLOOKUP($A78,'Import Peak'!$A$3:DJ$99,114,FALSE)-VLOOKUP($A78,'Import Peak Change'!$A$106:DJ$202,114,FALSE)),0,(VLOOKUP($A78,'Import Peak'!$A$3:DJ$99,114,FALSE)-VLOOKUP($A78,'Import Peak Change'!$A$106:DJ$202,114,FALSE)))</f>
        <v>0</v>
      </c>
      <c r="DK78" s="6">
        <f>IF(ISERROR(VLOOKUP($A78,'Import Peak'!$A$3:DK$99,115,FALSE)-VLOOKUP($A78,'Import Peak Change'!$A$106:DK$202,115,FALSE)),0,(VLOOKUP($A78,'Import Peak'!$A$3:DK$99,115,FALSE)-VLOOKUP($A78,'Import Peak Change'!$A$106:DK$202,115,FALSE)))</f>
        <v>0</v>
      </c>
      <c r="DL78" s="6">
        <f>IF(ISERROR(VLOOKUP($A78,'Import Peak'!$A$3:DL$99,116,FALSE)-VLOOKUP($A78,'Import Peak Change'!$A$106:DL$202,116,FALSE)),0,(VLOOKUP($A78,'Import Peak'!$A$3:DL$99,116,FALSE)-VLOOKUP($A78,'Import Peak Change'!$A$106:DL$202,116,FALSE)))</f>
        <v>0</v>
      </c>
      <c r="DM78" s="6">
        <f>IF(ISERROR(VLOOKUP($A78,'Import Peak'!$A$3:DM$99,117,FALSE)-VLOOKUP($A78,'Import Peak Change'!$A$106:DM$202,117,FALSE)),0,(VLOOKUP($A78,'Import Peak'!$A$3:DM$99,117,FALSE)-VLOOKUP($A78,'Import Peak Change'!$A$106:DM$202,117,FALSE)))</f>
        <v>0</v>
      </c>
      <c r="DN78" s="6">
        <f>IF(ISERROR(VLOOKUP($A78,'Import Peak'!$A$3:DN$99,118,FALSE)-VLOOKUP($A78,'Import Peak Change'!$A$106:DN$202,118,FALSE)),0,(VLOOKUP($A78,'Import Peak'!$A$3:DN$99,118,FALSE)-VLOOKUP($A78,'Import Peak Change'!$A$106:DN$202,118,FALSE)))</f>
        <v>0</v>
      </c>
      <c r="DO78" s="6">
        <f>IF(ISERROR(VLOOKUP($A78,'Import Peak'!$A$3:DO$99,119,FALSE)-VLOOKUP($A78,'Import Peak Change'!$A$106:DO$202,119,FALSE)),0,(VLOOKUP($A78,'Import Peak'!$A$3:DO$99,119,FALSE)-VLOOKUP($A78,'Import Peak Change'!$A$106:DO$202,119,FALSE)))</f>
        <v>0</v>
      </c>
      <c r="DP78" s="6">
        <f>IF(ISERROR(VLOOKUP($A78,'Import Peak'!$A$3:DP$99,120,FALSE)-VLOOKUP($A78,'Import Peak Change'!$A$106:DP$202,120,FALSE)),0,(VLOOKUP($A78,'Import Peak'!$A$3:DP$99,120,FALSE)-VLOOKUP($A78,'Import Peak Change'!$A$106:DP$202,120,FALSE)))</f>
        <v>0</v>
      </c>
      <c r="DQ78" s="6">
        <f>IF(ISERROR(VLOOKUP($A78,'Import Peak'!$A$3:DQ$99,121,FALSE)-VLOOKUP($A78,'Import Peak Change'!$A$106:DQ$202,121,FALSE)),0,(VLOOKUP($A78,'Import Peak'!$A$3:DQ$99,121,FALSE)-VLOOKUP($A78,'Import Peak Change'!$A$106:DQ$202,121,FALSE)))</f>
        <v>0</v>
      </c>
      <c r="DR78" s="6">
        <f>IF(ISERROR(VLOOKUP($A78,'Import Peak'!$A$3:DR$99,122,FALSE)-VLOOKUP($A78,'Import Peak Change'!$A$106:DR$202,122,FALSE)),0,(VLOOKUP($A78,'Import Peak'!$A$3:DR$99,122,FALSE)-VLOOKUP($A78,'Import Peak Change'!$A$106:DR$202,122,FALSE)))</f>
        <v>0</v>
      </c>
      <c r="DS78" s="6">
        <f>IF(ISERROR(VLOOKUP($A78,'Import Peak'!$A$3:DS$99,123,FALSE)-VLOOKUP($A78,'Import Peak Change'!$A$106:DS$202,123,FALSE)),0,(VLOOKUP($A78,'Import Peak'!$A$3:DS$99,123,FALSE)-VLOOKUP($A78,'Import Peak Change'!$A$106:DS$202,123,FALSE)))</f>
        <v>0</v>
      </c>
      <c r="DT78" s="6">
        <f>IF(ISERROR(VLOOKUP($A78,'Import Peak'!$A$3:DT$99,124,FALSE)-VLOOKUP($A78,'Import Peak Change'!$A$106:DT$202,124,FALSE)),0,(VLOOKUP($A78,'Import Peak'!$A$3:DT$99,124,FALSE)-VLOOKUP($A78,'Import Peak Change'!$A$106:DT$202,124,FALSE)))</f>
        <v>0</v>
      </c>
      <c r="DU78" s="6">
        <f>IF(ISERROR(VLOOKUP($A78,'Import Peak'!$A$3:DU$99,125,FALSE)-VLOOKUP($A78,'Import Peak Change'!$A$106:DU$202,125,FALSE)),0,(VLOOKUP($A78,'Import Peak'!$A$3:DU$99,125,FALSE)-VLOOKUP($A78,'Import Peak Change'!$A$106:DU$202,125,FALSE)))</f>
        <v>0</v>
      </c>
      <c r="DV78" s="6">
        <f>IF(ISERROR(VLOOKUP($A78,'Import Peak'!$A$3:DV$99,126,FALSE)-VLOOKUP($A78,'Import Peak Change'!$A$106:DV$202,126,FALSE)),0,(VLOOKUP($A78,'Import Peak'!$A$3:DV$99,126,FALSE)-VLOOKUP($A78,'Import Peak Change'!$A$106:DV$202,126,FALSE)))</f>
        <v>0</v>
      </c>
      <c r="DW78" s="6">
        <f>IF(ISERROR(VLOOKUP($A78,'Import Peak'!$A$3:DW$99,127,FALSE)-VLOOKUP($A78,'Import Peak Change'!$A$106:DW$202,127,FALSE)),0,(VLOOKUP($A78,'Import Peak'!$A$3:DW$99,127,FALSE)-VLOOKUP($A78,'Import Peak Change'!$A$106:DW$202,127,FALSE)))</f>
        <v>0</v>
      </c>
      <c r="DX78" s="6">
        <f>IF(ISERROR(VLOOKUP($A78,'Import Peak'!$A$3:DX$99,128,FALSE)-VLOOKUP($A78,'Import Peak Change'!$A$106:DX$202,128,FALSE)),0,(VLOOKUP($A78,'Import Peak'!$A$3:DX$99,128,FALSE)-VLOOKUP($A78,'Import Peak Change'!$A$106:DX$202,128,FALSE)))</f>
        <v>0</v>
      </c>
      <c r="DY78" s="6">
        <f>IF(ISERROR(VLOOKUP($A78,'Import Peak'!$A$3:DY$99,129,FALSE)-VLOOKUP($A78,'Import Peak Change'!$A$106:DY$202,129,FALSE)),0,(VLOOKUP($A78,'Import Peak'!$A$3:DY$99,129,FALSE)-VLOOKUP($A78,'Import Peak Change'!$A$106:DY$202,129,FALSE)))</f>
        <v>0</v>
      </c>
      <c r="DZ78" s="6">
        <f>IF(ISERROR(VLOOKUP($A78,'Import Peak'!$A$3:DZ$99,130,FALSE)-VLOOKUP($A78,'Import Peak Change'!$A$106:DZ$202,130,FALSE)),0,(VLOOKUP($A78,'Import Peak'!$A$3:DZ$99,130,FALSE)-VLOOKUP($A78,'Import Peak Change'!$A$106:DZ$202,130,FALSE)))</f>
        <v>0</v>
      </c>
      <c r="EA78" s="6">
        <f>IF(ISERROR(VLOOKUP($A78,'Import Peak'!$A$3:EA$99,131,FALSE)-VLOOKUP($A78,'Import Peak Change'!$A$106:EA$202,131,FALSE)),0,(VLOOKUP($A78,'Import Peak'!$A$3:EA$99,131,FALSE)-VLOOKUP($A78,'Import Peak Change'!$A$106:EA$202,131,FALSE)))</f>
        <v>0</v>
      </c>
      <c r="EB78" s="6">
        <f>IF(ISERROR(VLOOKUP($A78,'Import Peak'!$A$3:EB$99,132,FALSE)-VLOOKUP($A78,'Import Peak Change'!$A$106:EB$202,132,FALSE)),0,(VLOOKUP($A78,'Import Peak'!$A$3:EB$99,132,FALSE)-VLOOKUP($A78,'Import Peak Change'!$A$106:EB$202,132,FALSE)))</f>
        <v>0</v>
      </c>
      <c r="EC78" s="6">
        <f>IF(ISERROR(VLOOKUP($A78,'Import Peak'!$A$3:EC$99,133,FALSE)-VLOOKUP($A78,'Import Peak Change'!$A$106:EC$202,133,FALSE)),0,(VLOOKUP($A78,'Import Peak'!$A$3:EC$99,133,FALSE)-VLOOKUP($A78,'Import Peak Change'!$A$106:EC$202,133,FALSE)))</f>
        <v>0</v>
      </c>
      <c r="ED78" s="6">
        <f>IF(ISERROR(VLOOKUP($A78,'Import Peak'!$A$3:ED$99,134,FALSE)-VLOOKUP($A78,'Import Peak Change'!$A$106:ED$202,134,FALSE)),0,(VLOOKUP($A78,'Import Peak'!$A$3:ED$99,134,FALSE)-VLOOKUP($A78,'Import Peak Change'!$A$106:ED$202,134,FALSE)))</f>
        <v>0</v>
      </c>
      <c r="EE78" s="6">
        <f>IF(ISERROR(VLOOKUP($A78,'Import Peak'!$A$3:EE$99,135,FALSE)-VLOOKUP($A78,'Import Peak Change'!$A$106:EE$202,135,FALSE)),0,(VLOOKUP($A78,'Import Peak'!$A$3:EE$99,135,FALSE)-VLOOKUP($A78,'Import Peak Change'!$A$106:EE$202,135,FALSE)))</f>
        <v>0</v>
      </c>
      <c r="EF78" s="6">
        <f>IF(ISERROR(VLOOKUP($A78,'Import Peak'!$A$3:EF$99,136,FALSE)-VLOOKUP($A78,'Import Peak Change'!$A$106:EF$202,136,FALSE)),0,(VLOOKUP($A78,'Import Peak'!$A$3:EF$99,136,FALSE)-VLOOKUP($A78,'Import Peak Change'!$A$106:EF$202,136,FALSE)))</f>
        <v>0</v>
      </c>
      <c r="EG78" s="6">
        <f>IF(ISERROR(VLOOKUP($A78,'Import Peak'!$A$3:EG$99,137,FALSE)-VLOOKUP($A78,'Import Peak Change'!$A$106:EG$202,137,FALSE)),0,(VLOOKUP($A78,'Import Peak'!$A$3:EG$99,137,FALSE)-VLOOKUP($A78,'Import Peak Change'!$A$106:EG$202,137,FALSE)))</f>
        <v>0</v>
      </c>
      <c r="EH78" s="6">
        <f>IF(ISERROR(VLOOKUP($A78,'Import Peak'!$A$3:EH$99,138,FALSE)-VLOOKUP($A78,'Import Peak Change'!$A$106:EH$202,138,FALSE)),0,(VLOOKUP($A78,'Import Peak'!$A$3:EH$99,138,FALSE)-VLOOKUP($A78,'Import Peak Change'!$A$106:EH$202,138,FALSE)))</f>
        <v>0</v>
      </c>
      <c r="EI78" s="6">
        <f>IF(ISERROR(VLOOKUP($A78,'Import Peak'!$A$3:EI$99,139,FALSE)-VLOOKUP($A78,'Import Peak Change'!$A$106:EI$202,139,FALSE)),0,(VLOOKUP($A78,'Import Peak'!$A$3:EI$99,139,FALSE)-VLOOKUP($A78,'Import Peak Change'!$A$106:EI$202,139,FALSE)))</f>
        <v>0</v>
      </c>
      <c r="EJ78" s="6">
        <f>IF(ISERROR(VLOOKUP($A78,'Import Peak'!$A$3:EJ$99,140,FALSE)-VLOOKUP($A78,'Import Peak Change'!$A$106:EJ$202,140,FALSE)),0,(VLOOKUP($A78,'Import Peak'!$A$3:EJ$99,140,FALSE)-VLOOKUP($A78,'Import Peak Change'!$A$106:EJ$202,140,FALSE)))</f>
        <v>0</v>
      </c>
      <c r="EK78" s="6">
        <f>IF(ISERROR(VLOOKUP($A78,'Import Peak'!$A$3:EK$99,141,FALSE)-VLOOKUP($A78,'Import Peak Change'!$A$106:EK$202,141,FALSE)),0,(VLOOKUP($A78,'Import Peak'!$A$3:EK$99,141,FALSE)-VLOOKUP($A78,'Import Peak Change'!$A$106:EK$202,141,FALSE)))</f>
        <v>0</v>
      </c>
      <c r="EL78" s="6">
        <f>IF(ISERROR(VLOOKUP($A78,'Import Peak'!$A$3:EL$99,142,FALSE)-VLOOKUP($A78,'Import Peak Change'!$A$106:EL$202,142,FALSE)),0,(VLOOKUP($A78,'Import Peak'!$A$3:EL$99,142,FALSE)-VLOOKUP($A78,'Import Peak Change'!$A$106:EL$202,142,FALSE)))</f>
        <v>0</v>
      </c>
      <c r="EM78" s="6">
        <f>IF(ISERROR(VLOOKUP($A78,'Import Peak'!$A$3:EM$99,143,FALSE)-VLOOKUP($A78,'Import Peak Change'!$A$106:EM$202,143,FALSE)),0,(VLOOKUP($A78,'Import Peak'!$A$3:EM$99,143,FALSE)-VLOOKUP($A78,'Import Peak Change'!$A$106:EM$202,143,FALSE)))</f>
        <v>0</v>
      </c>
      <c r="EN78" s="6">
        <f>IF(ISERROR(VLOOKUP($A78,'Import Peak'!$A$3:EN$99,144,FALSE)-VLOOKUP($A78,'Import Peak Change'!$A$106:EN$202,144,FALSE)),0,(VLOOKUP($A78,'Import Peak'!$A$3:EN$99,144,FALSE)-VLOOKUP($A78,'Import Peak Change'!$A$106:EN$202,144,FALSE)))</f>
        <v>0</v>
      </c>
      <c r="EO78" s="6">
        <f>IF(ISERROR(VLOOKUP($A78,'Import Peak'!$A$3:EO$99,145,FALSE)-VLOOKUP($A78,'Import Peak Change'!$A$106:EO$202,145,FALSE)),0,(VLOOKUP($A78,'Import Peak'!$A$3:EO$99,145,FALSE)-VLOOKUP($A78,'Import Peak Change'!$A$106:EO$202,145,FALSE)))</f>
        <v>0</v>
      </c>
      <c r="EP78" s="6">
        <f>IF(ISERROR(VLOOKUP($A78,'Import Peak'!$A$3:EP$99,146,FALSE)-VLOOKUP($A78,'Import Peak Change'!$A$106:EP$202,146,FALSE)),0,(VLOOKUP($A78,'Import Peak'!$A$3:EP$99,146,FALSE)-VLOOKUP($A78,'Import Peak Change'!$A$106:EP$202,146,FALSE)))</f>
        <v>0</v>
      </c>
      <c r="EQ78" s="6">
        <f>IF(ISERROR(VLOOKUP($A78,'Import Peak'!$A$3:EQ$99,147,FALSE)-VLOOKUP($A78,'Import Peak Change'!$A$106:EQ$202,147,FALSE)),0,(VLOOKUP($A78,'Import Peak'!$A$3:EQ$99,147,FALSE)-VLOOKUP($A78,'Import Peak Change'!$A$106:EQ$202,147,FALSE)))</f>
        <v>0</v>
      </c>
      <c r="ER78" s="6">
        <f>IF(ISERROR(VLOOKUP($A78,'Import Peak'!$A$3:ER$99,148,FALSE)-VLOOKUP($A78,'Import Peak Change'!$A$106:ER$202,148,FALSE)),0,(VLOOKUP($A78,'Import Peak'!$A$3:ER$99,148,FALSE)-VLOOKUP($A78,'Import Peak Change'!$A$106:ER$202,148,FALSE)))</f>
        <v>0</v>
      </c>
      <c r="ES78" s="6">
        <f>IF(ISERROR(VLOOKUP($A78,'Import Peak'!$A$3:ES$99,149,FALSE)-VLOOKUP($A78,'Import Peak Change'!$A$106:ES$202,149,FALSE)),0,(VLOOKUP($A78,'Import Peak'!$A$3:ES$99,149,FALSE)-VLOOKUP($A78,'Import Peak Change'!$A$106:ES$202,149,FALSE)))</f>
        <v>0</v>
      </c>
      <c r="ET78" s="6">
        <f>IF(ISERROR(VLOOKUP($A78,'Import Peak'!$A$3:ET$99,150,FALSE)-VLOOKUP($A78,'Import Peak Change'!$A$106:ET$202,150,FALSE)),0,(VLOOKUP($A78,'Import Peak'!$A$3:ET$99,150,FALSE)-VLOOKUP($A78,'Import Peak Change'!$A$106:ET$202,150,FALSE)))</f>
        <v>0</v>
      </c>
      <c r="EU78" s="6">
        <f>IF(ISERROR(VLOOKUP($A78,'Import Peak'!$A$3:EU$99,151,FALSE)-VLOOKUP($A78,'Import Peak Change'!$A$106:EU$202,151,FALSE)),0,(VLOOKUP($A78,'Import Peak'!$A$3:EU$99,151,FALSE)-VLOOKUP($A78,'Import Peak Change'!$A$106:EU$202,151,FALSE)))</f>
        <v>0</v>
      </c>
      <c r="EV78" s="6">
        <f>IF(ISERROR(VLOOKUP($A78,'Import Peak'!$A$3:EV$99,152,FALSE)-VLOOKUP($A78,'Import Peak Change'!$A$106:EV$202,152,FALSE)),0,(VLOOKUP($A78,'Import Peak'!$A$3:EV$99,152,FALSE)-VLOOKUP($A78,'Import Peak Change'!$A$106:EV$202,152,FALSE)))</f>
        <v>0</v>
      </c>
      <c r="EW78" s="6">
        <f>IF(ISERROR(VLOOKUP($A78,'Import Peak'!$A$3:EW$99,153,FALSE)-VLOOKUP($A78,'Import Peak Change'!$A$106:EW$202,153,FALSE)),0,(VLOOKUP($A78,'Import Peak'!$A$3:EW$99,153,FALSE)-VLOOKUP($A78,'Import Peak Change'!$A$106:EW$202,153,FALSE)))</f>
        <v>0</v>
      </c>
      <c r="EX78" s="6">
        <f>IF(ISERROR(VLOOKUP($A78,'Import Peak'!$A$3:EX$99,154,FALSE)-VLOOKUP($A78,'Import Peak Change'!$A$106:EX$202,154,FALSE)),0,(VLOOKUP($A78,'Import Peak'!$A$3:EX$99,154,FALSE)-VLOOKUP($A78,'Import Peak Change'!$A$106:EX$202,154,FALSE)))</f>
        <v>0</v>
      </c>
      <c r="EY78" s="6">
        <f>IF(ISERROR(VLOOKUP($A78,'Import Peak'!$A$3:EY$99,155,FALSE)-VLOOKUP($A78,'Import Peak Change'!$A$106:EY$202,155,FALSE)),0,(VLOOKUP($A78,'Import Peak'!$A$3:EY$99,155,FALSE)-VLOOKUP($A78,'Import Peak Change'!$A$106:EY$202,155,FALSE)))</f>
        <v>0</v>
      </c>
      <c r="EZ78" s="6">
        <f>IF(ISERROR(VLOOKUP($A78,'Import Peak'!$A$3:EZ$99,156,FALSE)-VLOOKUP($A78,'Import Peak Change'!$A$106:EZ$202,156,FALSE)),0,(VLOOKUP($A78,'Import Peak'!$A$3:EZ$99,156,FALSE)-VLOOKUP($A78,'Import Peak Change'!$A$106:EZ$202,156,FALSE)))</f>
        <v>0</v>
      </c>
      <c r="FA78" s="6">
        <f>IF(ISERROR(VLOOKUP($A78,'Import Peak'!$A$3:FA$99,157,FALSE)-VLOOKUP($A78,'Import Peak Change'!$A$106:FA$202,157,FALSE)),0,(VLOOKUP($A78,'Import Peak'!$A$3:FA$99,157,FALSE)-VLOOKUP($A78,'Import Peak Change'!$A$106:FA$202,157,FALSE)))</f>
        <v>0</v>
      </c>
      <c r="FB78" s="6">
        <f>IF(ISERROR(VLOOKUP($A78,'Import Peak'!$A$3:FB$99,158,FALSE)-VLOOKUP($A78,'Import Peak Change'!$A$106:FB$202,158,FALSE)),0,(VLOOKUP($A78,'Import Peak'!$A$3:FB$99,158,FALSE)-VLOOKUP($A78,'Import Peak Change'!$A$106:FB$202,158,FALSE)))</f>
        <v>0</v>
      </c>
      <c r="FC78" s="6">
        <f>IF(ISERROR(VLOOKUP($A78,'Import Peak'!$A$3:FC$99,159,FALSE)-VLOOKUP($A78,'Import Peak Change'!$A$106:FC$202,159,FALSE)),0,(VLOOKUP($A78,'Import Peak'!$A$3:FC$99,159,FALSE)-VLOOKUP($A78,'Import Peak Change'!$A$106:FC$202,159,FALSE)))</f>
        <v>0</v>
      </c>
      <c r="FD78" s="6">
        <f>IF(ISERROR(VLOOKUP($A78,'Import Peak'!$A$3:FD$99,160,FALSE)-VLOOKUP($A78,'Import Peak Change'!$A$106:FD$202,160,FALSE)),0,(VLOOKUP($A78,'Import Peak'!$A$3:FD$99,160,FALSE)-VLOOKUP($A78,'Import Peak Change'!$A$106:FD$202,160,FALSE)))</f>
        <v>0</v>
      </c>
      <c r="FE78" s="6">
        <f>IF(ISERROR(VLOOKUP($A78,'Import Peak'!$A$3:FE$99,161,FALSE)-VLOOKUP($A78,'Import Peak Change'!$A$106:FE$202,161,FALSE)),0,(VLOOKUP($A78,'Import Peak'!$A$3:FE$99,161,FALSE)-VLOOKUP($A78,'Import Peak Change'!$A$106:FE$202,161,FALSE)))</f>
        <v>0</v>
      </c>
      <c r="FF78" s="6">
        <f>IF(ISERROR(VLOOKUP($A78,'Import Peak'!$A$3:FF$99,162,FALSE)-VLOOKUP($A78,'Import Peak Change'!$A$106:FF$202,162,FALSE)),0,(VLOOKUP($A78,'Import Peak'!$A$3:FF$99,162,FALSE)-VLOOKUP($A78,'Import Peak Change'!$A$106:FF$202,162,FALSE)))</f>
        <v>0</v>
      </c>
      <c r="FG78" s="6">
        <f>IF(ISERROR(VLOOKUP($A78,'Import Peak'!$A$3:FG$99,163,FALSE)-VLOOKUP($A78,'Import Peak Change'!$A$106:FG$202,163,FALSE)),0,(VLOOKUP($A78,'Import Peak'!$A$3:FG$99,163,FALSE)-VLOOKUP($A78,'Import Peak Change'!$A$106:FG$202,163,FALSE)))</f>
        <v>0</v>
      </c>
      <c r="FH78" s="6">
        <f>IF(ISERROR(VLOOKUP($A78,'Import Peak'!$A$3:FH$99,164,FALSE)-VLOOKUP($A78,'Import Peak Change'!$A$106:FH$202,164,FALSE)),0,(VLOOKUP($A78,'Import Peak'!$A$3:FH$99,164,FALSE)-VLOOKUP($A78,'Import Peak Change'!$A$106:FH$202,164,FALSE)))</f>
        <v>0</v>
      </c>
      <c r="FI78" s="6">
        <f>IF(ISERROR(VLOOKUP($A78,'Import Peak'!$A$3:FI$99,165,FALSE)-VLOOKUP($A78,'Import Peak Change'!$A$106:FI$202,165,FALSE)),0,(VLOOKUP($A78,'Import Peak'!$A$3:FI$99,165,FALSE)-VLOOKUP($A78,'Import Peak Change'!$A$106:FI$202,165,FALSE)))</f>
        <v>0</v>
      </c>
      <c r="FJ78" s="6">
        <f>IF(ISERROR(VLOOKUP($A78,'Import Peak'!$A$3:FJ$99,166,FALSE)-VLOOKUP($A78,'Import Peak Change'!$A$106:FJ$202,166,FALSE)),0,(VLOOKUP($A78,'Import Peak'!$A$3:FJ$99,166,FALSE)-VLOOKUP($A78,'Import Peak Change'!$A$106:FJ$202,166,FALSE)))</f>
        <v>0</v>
      </c>
      <c r="FK78" s="6">
        <f>IF(ISERROR(VLOOKUP($A78,'Import Peak'!$A$3:FK$99,167,FALSE)-VLOOKUP($A78,'Import Peak Change'!$A$106:FK$202,167,FALSE)),0,(VLOOKUP($A78,'Import Peak'!$A$3:FK$99,167,FALSE)-VLOOKUP($A78,'Import Peak Change'!$A$106:FK$202,167,FALSE)))</f>
        <v>0</v>
      </c>
      <c r="FL78" s="6">
        <f>IF(ISERROR(VLOOKUP($A78,'Import Peak'!$A$3:FL$99,168,FALSE)-VLOOKUP($A78,'Import Peak Change'!$A$106:FL$202,168,FALSE)),0,(VLOOKUP($A78,'Import Peak'!$A$3:FL$99,168,FALSE)-VLOOKUP($A78,'Import Peak Change'!$A$106:FL$202,168,FALSE)))</f>
        <v>0</v>
      </c>
      <c r="FM78" s="6">
        <f>IF(ISERROR(VLOOKUP($A78,'Import Peak'!$A$3:FM$99,169,FALSE)-VLOOKUP($A78,'Import Peak Change'!$A$106:FM$202,169,FALSE)),0,(VLOOKUP($A78,'Import Peak'!$A$3:FM$99,169,FALSE)-VLOOKUP($A78,'Import Peak Change'!$A$106:FM$202,169,FALSE)))</f>
        <v>0</v>
      </c>
      <c r="FN78" s="6">
        <f>IF(ISERROR(VLOOKUP($A78,'Import Peak'!$A$3:FN$99,170,FALSE)-VLOOKUP($A78,'Import Peak Change'!$A$106:FN$202,170,FALSE)),0,(VLOOKUP($A78,'Import Peak'!$A$3:FN$99,170,FALSE)-VLOOKUP($A78,'Import Peak Change'!$A$106:FN$202,170,FALSE)))</f>
        <v>0</v>
      </c>
      <c r="FO78" s="6">
        <f>IF(ISERROR(VLOOKUP($A78,'Import Peak'!$A$3:FO$99,171,FALSE)-VLOOKUP($A78,'Import Peak Change'!$A$106:FO$202,171,FALSE)),0,(VLOOKUP($A78,'Import Peak'!$A$3:FO$99,171,FALSE)-VLOOKUP($A78,'Import Peak Change'!$A$106:FO$202,171,FALSE)))</f>
        <v>0</v>
      </c>
      <c r="FP78" s="6">
        <f>IF(ISERROR(VLOOKUP($A78,'Import Peak'!$A$3:FP$99,172,FALSE)-VLOOKUP($A78,'Import Peak Change'!$A$106:FP$202,172,FALSE)),0,(VLOOKUP($A78,'Import Peak'!$A$3:FP$99,172,FALSE)-VLOOKUP($A78,'Import Peak Change'!$A$106:FP$202,172,FALSE)))</f>
        <v>0</v>
      </c>
      <c r="FQ78" s="6">
        <f>IF(ISERROR(VLOOKUP($A78,'Import Peak'!$A$3:FQ$99,173,FALSE)-VLOOKUP($A78,'Import Peak Change'!$A$106:FQ$202,173,FALSE)),0,(VLOOKUP($A78,'Import Peak'!$A$3:FQ$99,173,FALSE)-VLOOKUP($A78,'Import Peak Change'!$A$106:FQ$202,173,FALSE)))</f>
        <v>0</v>
      </c>
      <c r="FR78" s="6">
        <f>IF(ISERROR(VLOOKUP($A78,'Import Peak'!$A$3:FR$99,174,FALSE)-VLOOKUP($A78,'Import Peak Change'!$A$106:FR$202,174,FALSE)),0,(VLOOKUP($A78,'Import Peak'!$A$3:FR$99,174,FALSE)-VLOOKUP($A78,'Import Peak Change'!$A$106:FR$202,174,FALSE)))</f>
        <v>0</v>
      </c>
      <c r="FS78" s="6">
        <f>IF(ISERROR(VLOOKUP($A78,'Import Peak'!$A$3:FS$99,175,FALSE)-VLOOKUP($A78,'Import Peak Change'!$A$106:FS$202,175,FALSE)),0,(VLOOKUP($A78,'Import Peak'!$A$3:FS$99,175,FALSE)-VLOOKUP($A78,'Import Peak Change'!$A$106:FS$202,175,FALSE)))</f>
        <v>0</v>
      </c>
      <c r="FT78" s="6">
        <f>IF(ISERROR(VLOOKUP($A78,'Import Peak'!$A$3:FT$99,176,FALSE)-VLOOKUP($A78,'Import Peak Change'!$A$106:FT$202,176,FALSE)),0,(VLOOKUP($A78,'Import Peak'!$A$3:FT$99,176,FALSE)-VLOOKUP($A78,'Import Peak Change'!$A$106:FT$202,176,FALSE)))</f>
        <v>0</v>
      </c>
      <c r="FU78" s="6">
        <f>IF(ISERROR(VLOOKUP($A78,'Import Peak'!$A$3:FU$99,177,FALSE)-VLOOKUP($A78,'Import Peak Change'!$A$106:FU$202,177,FALSE)),0,(VLOOKUP($A78,'Import Peak'!$A$3:FU$99,177,FALSE)-VLOOKUP($A78,'Import Peak Change'!$A$106:FU$202,177,FALSE)))</f>
        <v>0</v>
      </c>
      <c r="FV78" s="6">
        <f>IF(ISERROR(VLOOKUP($A78,'Import Peak'!$A$3:FV$99,178,FALSE)-VLOOKUP($A78,'Import Peak Change'!$A$106:FV$202,178,FALSE)),0,(VLOOKUP($A78,'Import Peak'!$A$3:FV$99,178,FALSE)-VLOOKUP($A78,'Import Peak Change'!$A$106:FV$202,178,FALSE)))</f>
        <v>0</v>
      </c>
      <c r="FW78" s="6">
        <f>IF(ISERROR(VLOOKUP($A78,'Import Peak'!$A$3:FW$99,179,FALSE)-VLOOKUP($A78,'Import Peak Change'!$A$106:FW$202,179,FALSE)),0,(VLOOKUP($A78,'Import Peak'!$A$3:FW$99,179,FALSE)-VLOOKUP($A78,'Import Peak Change'!$A$106:FW$202,179,FALSE)))</f>
        <v>0</v>
      </c>
      <c r="FX78" s="6">
        <f>IF(ISERROR(VLOOKUP($A78,'Import Peak'!$A$3:FX$99,180,FALSE)-VLOOKUP($A78,'Import Peak Change'!$A$106:FX$202,180,FALSE)),0,(VLOOKUP($A78,'Import Peak'!$A$3:FX$99,180,FALSE)-VLOOKUP($A78,'Import Peak Change'!$A$106:FX$202,180,FALSE)))</f>
        <v>0</v>
      </c>
      <c r="FY78" s="6">
        <f>IF(ISERROR(VLOOKUP($A78,'Import Peak'!$A$3:FY$99,181,FALSE)-VLOOKUP($A78,'Import Peak Change'!$A$106:FY$202,181,FALSE)),0,(VLOOKUP($A78,'Import Peak'!$A$3:FY$99,181,FALSE)-VLOOKUP($A78,'Import Peak Change'!$A$106:FY$202,181,FALSE)))</f>
        <v>0</v>
      </c>
      <c r="FZ78" s="6">
        <f>IF(ISERROR(VLOOKUP($A78,'Import Peak'!$A$3:FZ$99,182,FALSE)-VLOOKUP($A78,'Import Peak Change'!$A$106:FZ$202,182,FALSE)),0,(VLOOKUP($A78,'Import Peak'!$A$3:FZ$99,182,FALSE)-VLOOKUP($A78,'Import Peak Change'!$A$106:FZ$202,182,FALSE)))</f>
        <v>0</v>
      </c>
      <c r="GA78" s="6">
        <f>IF(ISERROR(VLOOKUP($A78,'Import Peak'!$A$3:GA$99,183,FALSE)-VLOOKUP($A78,'Import Peak Change'!$A$106:GA$202,183,FALSE)),0,(VLOOKUP($A78,'Import Peak'!$A$3:GA$99,183,FALSE)-VLOOKUP($A78,'Import Peak Change'!$A$106:GA$202,183,FALSE)))</f>
        <v>0</v>
      </c>
      <c r="GB78" s="6">
        <f>IF(ISERROR(VLOOKUP($A78,'Import Peak'!$A$3:GB$99,184,FALSE)-VLOOKUP($A78,'Import Peak Change'!$A$106:GB$202,184,FALSE)),0,(VLOOKUP($A78,'Import Peak'!$A$3:GB$99,184,FALSE)-VLOOKUP($A78,'Import Peak Change'!$A$106:GB$202,184,FALSE)))</f>
        <v>0</v>
      </c>
      <c r="GC78" s="6">
        <f>IF(ISERROR(VLOOKUP($A78,'Import Peak'!$A$3:GC$99,185,FALSE)-VLOOKUP($A78,'Import Peak Change'!$A$106:GC$202,185,FALSE)),0,(VLOOKUP($A78,'Import Peak'!$A$3:GC$99,185,FALSE)-VLOOKUP($A78,'Import Peak Change'!$A$106:GC$202,185,FALSE)))</f>
        <v>0</v>
      </c>
      <c r="GD78" s="6">
        <f>IF(ISERROR(VLOOKUP($A78,'Import Peak'!$A$3:GD$99,186,FALSE)-VLOOKUP($A78,'Import Peak Change'!$A$106:GD$202,186,FALSE)),0,(VLOOKUP($A78,'Import Peak'!$A$3:GD$99,186,FALSE)-VLOOKUP($A78,'Import Peak Change'!$A$106:GD$202,186,FALSE)))</f>
        <v>0</v>
      </c>
      <c r="GE78" s="6">
        <f>IF(ISERROR(VLOOKUP($A78,'Import Peak'!$A$3:GE$99,187,FALSE)-VLOOKUP($A78,'Import Peak Change'!$A$106:GE$202,187,FALSE)),0,(VLOOKUP($A78,'Import Peak'!$A$3:GE$99,187,FALSE)-VLOOKUP($A78,'Import Peak Change'!$A$106:GE$202,187,FALSE)))</f>
        <v>0</v>
      </c>
      <c r="GF78" s="6">
        <f>IF(ISERROR(VLOOKUP($A78,'Import Peak'!$A$3:GF$99,188,FALSE)-VLOOKUP($A78,'Import Peak Change'!$A$106:GF$202,188,FALSE)),0,(VLOOKUP($A78,'Import Peak'!$A$3:GF$99,188,FALSE)-VLOOKUP($A78,'Import Peak Change'!$A$106:GF$202,188,FALSE)))</f>
        <v>0</v>
      </c>
      <c r="GG78" s="6">
        <f>IF(ISERROR(VLOOKUP($A78,'Import Peak'!$A$3:GG$99,189,FALSE)-VLOOKUP($A78,'Import Peak Change'!$A$106:GG$202,189,FALSE)),0,(VLOOKUP($A78,'Import Peak'!$A$3:GG$99,189,FALSE)-VLOOKUP($A78,'Import Peak Change'!$A$106:GG$202,189,FALSE)))</f>
        <v>0</v>
      </c>
      <c r="GH78" s="6">
        <f>IF(ISERROR(VLOOKUP($A78,'Import Peak'!$A$3:GH$99,190,FALSE)-VLOOKUP($A78,'Import Peak Change'!$A$106:GH$202,190,FALSE)),0,(VLOOKUP($A78,'Import Peak'!$A$3:GH$99,190,FALSE)-VLOOKUP($A78,'Import Peak Change'!$A$106:GH$202,190,FALSE)))</f>
        <v>0</v>
      </c>
      <c r="GI78" s="6">
        <f>IF(ISERROR(VLOOKUP($A78,'Import Peak'!$A$3:GI$99,191,FALSE)-VLOOKUP($A78,'Import Peak Change'!$A$106:GI$202,191,FALSE)),0,(VLOOKUP($A78,'Import Peak'!$A$3:GI$99,191,FALSE)-VLOOKUP($A78,'Import Peak Change'!$A$106:GI$202,191,FALSE)))</f>
        <v>0</v>
      </c>
      <c r="GJ78" s="6">
        <f>IF(ISERROR(VLOOKUP($A78,'Import Peak'!$A$3:GJ$99,192,FALSE)-VLOOKUP($A78,'Import Peak Change'!$A$106:GJ$202,192,FALSE)),0,(VLOOKUP($A78,'Import Peak'!$A$3:GJ$99,192,FALSE)-VLOOKUP($A78,'Import Peak Change'!$A$106:GJ$202,192,FALSE)))</f>
        <v>0</v>
      </c>
      <c r="GK78" s="6">
        <f>IF(ISERROR(VLOOKUP($A78,'Import Peak'!$A$3:GK$99,193,FALSE)-VLOOKUP($A78,'Import Peak Change'!$A$106:GK$202,193,FALSE)),0,(VLOOKUP($A78,'Import Peak'!$A$3:GK$99,193,FALSE)-VLOOKUP($A78,'Import Peak Change'!$A$106:GK$202,193,FALSE)))</f>
        <v>0</v>
      </c>
      <c r="GL78" s="6">
        <f>IF(ISERROR(VLOOKUP($A78,'Import Peak'!$A$3:GL$99,194,FALSE)-VLOOKUP($A78,'Import Peak Change'!$A$106:GL$202,194,FALSE)),0,(VLOOKUP($A78,'Import Peak'!$A$3:GL$99,194,FALSE)-VLOOKUP($A78,'Import Peak Change'!$A$106:GL$202,194,FALSE)))</f>
        <v>0</v>
      </c>
      <c r="GM78" s="6">
        <f>IF(ISERROR(VLOOKUP($A78,'Import Peak'!$A$3:GM$99,195,FALSE)-VLOOKUP($A78,'Import Peak Change'!$A$106:GM$202,195,FALSE)),0,(VLOOKUP($A78,'Import Peak'!$A$3:GM$99,195,FALSE)-VLOOKUP($A78,'Import Peak Change'!$A$106:GM$202,195,FALSE)))</f>
        <v>0</v>
      </c>
      <c r="GN78" s="6">
        <f>IF(ISERROR(VLOOKUP($A78,'Import Peak'!$A$3:GN$99,196,FALSE)-VLOOKUP($A78,'Import Peak Change'!$A$106:GN$202,196,FALSE)),0,(VLOOKUP($A78,'Import Peak'!$A$3:GN$99,196,FALSE)-VLOOKUP($A78,'Import Peak Change'!$A$106:GN$202,196,FALSE)))</f>
        <v>0</v>
      </c>
      <c r="GO78" s="6">
        <f>IF(ISERROR(VLOOKUP($A78,'Import Peak'!$A$3:GO$99,197,FALSE)-VLOOKUP($A78,'Import Peak Change'!$A$106:GO$202,197,FALSE)),0,(VLOOKUP($A78,'Import Peak'!$A$3:GO$99,197,FALSE)-VLOOKUP($A78,'Import Peak Change'!$A$106:GO$202,197,FALSE)))</f>
        <v>0</v>
      </c>
      <c r="GP78" s="6">
        <f>IF(ISERROR(VLOOKUP($A78,'Import Peak'!$A$3:GP$99,198,FALSE)-VLOOKUP($A78,'Import Peak Change'!$A$106:GP$202,198,FALSE)),0,(VLOOKUP($A78,'Import Peak'!$A$3:GP$99,198,FALSE)-VLOOKUP($A78,'Import Peak Change'!$A$106:GP$202,198,FALSE)))</f>
        <v>0</v>
      </c>
      <c r="GQ78" s="6">
        <f>IF(ISERROR(VLOOKUP($A78,'Import Peak'!$A$3:GQ$99,199,FALSE)-VLOOKUP($A78,'Import Peak Change'!$A$106:GQ$202,199,FALSE)),0,(VLOOKUP($A78,'Import Peak'!$A$3:GQ$99,199,FALSE)-VLOOKUP($A78,'Import Peak Change'!$A$106:GQ$202,199,FALSE)))</f>
        <v>0</v>
      </c>
      <c r="GR78" s="6">
        <f>IF(ISERROR(VLOOKUP($A78,'Import Peak'!$A$3:GR$99,200,FALSE)-VLOOKUP($A78,'Import Peak Change'!$A$106:GR$202,200,FALSE)),0,(VLOOKUP($A78,'Import Peak'!$A$3:GR$99,200,FALSE)-VLOOKUP($A78,'Import Peak Change'!$A$106:GR$202,200,FALSE)))</f>
        <v>0</v>
      </c>
      <c r="GS78" s="6">
        <f>IF(ISERROR(VLOOKUP($A78,'Import Peak'!$A$3:GS$99,201,FALSE)-VLOOKUP($A78,'Import Peak Change'!$A$106:GS$202,201,FALSE)),0,(VLOOKUP($A78,'Import Peak'!$A$3:GS$99,201,FALSE)-VLOOKUP($A78,'Import Peak Change'!$A$106:GS$202,201,FALSE)))</f>
        <v>0</v>
      </c>
      <c r="GT78" s="6">
        <f>IF(ISERROR(VLOOKUP($A78,'Import Peak'!$A$3:GT$99,202,FALSE)-VLOOKUP($A78,'Import Peak Change'!$A$106:GT$202,202,FALSE)),0,(VLOOKUP($A78,'Import Peak'!$A$3:GT$99,202,FALSE)-VLOOKUP($A78,'Import Peak Change'!$A$106:GT$202,202,FALSE)))</f>
        <v>0</v>
      </c>
      <c r="GU78" s="6">
        <f>IF(ISERROR(VLOOKUP($A78,'Import Peak'!$A$3:GU$99,203,FALSE)-VLOOKUP($A78,'Import Peak Change'!$A$106:GU$202,203,FALSE)),0,(VLOOKUP($A78,'Import Peak'!$A$3:GU$99,203,FALSE)-VLOOKUP($A78,'Import Peak Change'!$A$106:GU$202,203,FALSE)))</f>
        <v>0</v>
      </c>
      <c r="GV78" s="6">
        <f>IF(ISERROR(VLOOKUP($A78,'Import Peak'!$A$3:GV$99,204,FALSE)-VLOOKUP($A78,'Import Peak Change'!$A$106:GV$202,204,FALSE)),0,(VLOOKUP($A78,'Import Peak'!$A$3:GV$99,204,FALSE)-VLOOKUP($A78,'Import Peak Change'!$A$106:GV$202,204,FALSE)))</f>
        <v>0</v>
      </c>
      <c r="GW78" s="6">
        <f>IF(ISERROR(VLOOKUP($A78,'Import Peak'!$A$3:GW$99,205,FALSE)-VLOOKUP($A78,'Import Peak Change'!$A$106:GW$202,205,FALSE)),0,(VLOOKUP($A78,'Import Peak'!$A$3:GW$99,205,FALSE)-VLOOKUP($A78,'Import Peak Change'!$A$106:GW$202,205,FALSE)))</f>
        <v>0</v>
      </c>
      <c r="GX78" s="6">
        <f>IF(ISERROR(VLOOKUP($A78,'Import Peak'!$A$3:GX$99,206,FALSE)-VLOOKUP($A78,'Import Peak Change'!$A$106:GX$202,206,FALSE)),0,(VLOOKUP($A78,'Import Peak'!$A$3:GX$99,206,FALSE)-VLOOKUP($A78,'Import Peak Change'!$A$106:GX$202,206,FALSE)))</f>
        <v>0</v>
      </c>
      <c r="GY78" s="6">
        <f>IF(ISERROR(VLOOKUP($A78,'Import Peak'!$A$3:GY$99,207,FALSE)-VLOOKUP($A78,'Import Peak Change'!$A$106:GY$202,207,FALSE)),0,(VLOOKUP($A78,'Import Peak'!$A$3:GY$99,207,FALSE)-VLOOKUP($A78,'Import Peak Change'!$A$106:GY$202,207,FALSE)))</f>
        <v>0</v>
      </c>
      <c r="GZ78" s="6">
        <f>IF(ISERROR(VLOOKUP($A78,'Import Peak'!$A$3:GZ$99,208,FALSE)-VLOOKUP($A78,'Import Peak Change'!$A$106:GZ$202,208,FALSE)),0,(VLOOKUP($A78,'Import Peak'!$A$3:GZ$99,208,FALSE)-VLOOKUP($A78,'Import Peak Change'!$A$106:GZ$202,208,FALSE)))</f>
        <v>0</v>
      </c>
      <c r="HA78" s="6">
        <f>IF(ISERROR(VLOOKUP($A78,'Import Peak'!$A$3:HA$99,209,FALSE)-VLOOKUP($A78,'Import Peak Change'!$A$106:HA$202,209,FALSE)),0,(VLOOKUP($A78,'Import Peak'!$A$3:HA$99,209,FALSE)-VLOOKUP($A78,'Import Peak Change'!$A$106:HA$202,209,FALSE)))</f>
        <v>0</v>
      </c>
      <c r="HB78" s="6">
        <f>IF(ISERROR(VLOOKUP($A78,'Import Peak'!$A$3:HB$99,210,FALSE)-VLOOKUP($A78,'Import Peak Change'!$A$106:HB$202,210,FALSE)),0,(VLOOKUP($A78,'Import Peak'!$A$3:HB$99,210,FALSE)-VLOOKUP($A78,'Import Peak Change'!$A$106:HB$202,210,FALSE)))</f>
        <v>0</v>
      </c>
      <c r="HC78" s="6">
        <f>IF(ISERROR(VLOOKUP($A78,'Import Peak'!$A$3:HC$99,211,FALSE)-VLOOKUP($A78,'Import Peak Change'!$A$106:HC$202,211,FALSE)),0,(VLOOKUP($A78,'Import Peak'!$A$3:HC$99,211,FALSE)-VLOOKUP($A78,'Import Peak Change'!$A$106:HC$202,211,FALSE)))</f>
        <v>0</v>
      </c>
      <c r="HD78" s="6">
        <f>IF(ISERROR(VLOOKUP($A78,'Import Peak'!$A$3:HD$99,212,FALSE)-VLOOKUP($A78,'Import Peak Change'!$A$106:HD$202,212,FALSE)),0,(VLOOKUP($A78,'Import Peak'!$A$3:HD$99,212,FALSE)-VLOOKUP($A78,'Import Peak Change'!$A$106:HD$202,212,FALSE)))</f>
        <v>0</v>
      </c>
      <c r="HE78" s="6">
        <f>IF(ISERROR(VLOOKUP($A78,'Import Peak'!$A$3:HE$99,213,FALSE)-VLOOKUP($A78,'Import Peak Change'!$A$106:HE$202,213,FALSE)),0,(VLOOKUP($A78,'Import Peak'!$A$3:HE$99,213,FALSE)-VLOOKUP($A78,'Import Peak Change'!$A$106:HE$202,213,FALSE)))</f>
        <v>0</v>
      </c>
      <c r="HF78" s="6">
        <f>IF(ISERROR(VLOOKUP($A78,'Import Peak'!$A$3:HF$99,214,FALSE)-VLOOKUP($A78,'Import Peak Change'!$A$106:HF$202,214,FALSE)),0,(VLOOKUP($A78,'Import Peak'!$A$3:HF$99,214,FALSE)-VLOOKUP($A78,'Import Peak Change'!$A$106:HF$202,214,FALSE)))</f>
        <v>0</v>
      </c>
      <c r="HG78" s="6">
        <f>IF(ISERROR(VLOOKUP($A78,'Import Peak'!$A$3:HG$99,215,FALSE)-VLOOKUP($A78,'Import Peak Change'!$A$106:HG$202,215,FALSE)),0,(VLOOKUP($A78,'Import Peak'!$A$3:HG$99,215,FALSE)-VLOOKUP($A78,'Import Peak Change'!$A$106:HG$202,215,FALSE)))</f>
        <v>0</v>
      </c>
      <c r="HH78" s="6">
        <f>IF(ISERROR(VLOOKUP($A78,'Import Peak'!$A$3:HH$99,216,FALSE)-VLOOKUP($A78,'Import Peak Change'!$A$106:HH$202,216,FALSE)),0,(VLOOKUP($A78,'Import Peak'!$A$3:HH$99,216,FALSE)-VLOOKUP($A78,'Import Peak Change'!$A$106:HH$202,216,FALSE)))</f>
        <v>0</v>
      </c>
      <c r="HI78" s="6">
        <f>IF(ISERROR(VLOOKUP($A78,'Import Peak'!$A$3:HI$99,217,FALSE)-VLOOKUP($A78,'Import Peak Change'!$A$106:HI$202,217,FALSE)),0,(VLOOKUP($A78,'Import Peak'!$A$3:HI$99,217,FALSE)-VLOOKUP($A78,'Import Peak Change'!$A$106:HI$202,217,FALSE)))</f>
        <v>0</v>
      </c>
      <c r="HJ78" s="6">
        <f>IF(ISERROR(VLOOKUP($A78,'Import Peak'!$A$3:HJ$99,218,FALSE)-VLOOKUP($A78,'Import Peak Change'!$A$106:HJ$202,218,FALSE)),0,(VLOOKUP($A78,'Import Peak'!$A$3:HJ$99,218,FALSE)-VLOOKUP($A78,'Import Peak Change'!$A$106:HJ$202,218,FALSE)))</f>
        <v>0</v>
      </c>
      <c r="HK78" s="6">
        <f>IF(ISERROR(VLOOKUP($A78,'Import Peak'!$A$3:HK$99,219,FALSE)-VLOOKUP($A78,'Import Peak Change'!$A$106:HK$202,219,FALSE)),0,(VLOOKUP($A78,'Import Peak'!$A$3:HK$99,219,FALSE)-VLOOKUP($A78,'Import Peak Change'!$A$106:HK$202,219,FALSE)))</f>
        <v>0</v>
      </c>
      <c r="HL78" s="6">
        <f>IF(ISERROR(VLOOKUP($A78,'Import Peak'!$A$3:HL$99,220,FALSE)-VLOOKUP($A78,'Import Peak Change'!$A$106:HL$202,220,FALSE)),0,(VLOOKUP($A78,'Import Peak'!$A$3:HL$99,220,FALSE)-VLOOKUP($A78,'Import Peak Change'!$A$106:HL$202,220,FALSE)))</f>
        <v>0</v>
      </c>
      <c r="HM78" s="6">
        <f>IF(ISERROR(VLOOKUP($A78,'Import Peak'!$A$3:HM$99,221,FALSE)-VLOOKUP($A78,'Import Peak Change'!$A$106:HM$202,221,FALSE)),0,(VLOOKUP($A78,'Import Peak'!$A$3:HM$99,221,FALSE)-VLOOKUP($A78,'Import Peak Change'!$A$106:HM$202,221,FALSE)))</f>
        <v>0</v>
      </c>
      <c r="HN78" s="6">
        <f>IF(ISERROR(VLOOKUP($A78,'Import Peak'!$A$3:HN$99,222,FALSE)-VLOOKUP($A78,'Import Peak Change'!$A$106:HN$202,222,FALSE)),0,(VLOOKUP($A78,'Import Peak'!$A$3:HN$99,222,FALSE)-VLOOKUP($A78,'Import Peak Change'!$A$106:HN$202,222,FALSE)))</f>
        <v>0</v>
      </c>
      <c r="HO78" s="6">
        <f>IF(ISERROR(VLOOKUP($A78,'Import Peak'!$A$3:HO$99,223,FALSE)-VLOOKUP($A78,'Import Peak Change'!$A$106:HO$202,223,FALSE)),0,(VLOOKUP($A78,'Import Peak'!$A$3:HO$99,223,FALSE)-VLOOKUP($A78,'Import Peak Change'!$A$106:HO$202,223,FALSE)))</f>
        <v>0</v>
      </c>
      <c r="HP78" s="6">
        <f>IF(ISERROR(VLOOKUP($A78,'Import Peak'!$A$3:HP$99,224,FALSE)-VLOOKUP($A78,'Import Peak Change'!$A$106:HP$202,224,FALSE)),0,(VLOOKUP($A78,'Import Peak'!$A$3:HP$99,224,FALSE)-VLOOKUP($A78,'Import Peak Change'!$A$106:HP$202,224,FALSE)))</f>
        <v>0</v>
      </c>
      <c r="HQ78" s="6">
        <f>IF(ISERROR(VLOOKUP($A78,'Import Peak'!$A$3:HQ$99,225,FALSE)-VLOOKUP($A78,'Import Peak Change'!$A$106:HQ$202,225,FALSE)),0,(VLOOKUP($A78,'Import Peak'!$A$3:HQ$99,225,FALSE)-VLOOKUP($A78,'Import Peak Change'!$A$106:HQ$202,225,FALSE)))</f>
        <v>0</v>
      </c>
      <c r="HR78" s="6">
        <f>IF(ISERROR(VLOOKUP($A78,'Import Peak'!$A$3:HR$99,226,FALSE)-VLOOKUP($A78,'Import Peak Change'!$A$106:HR$202,226,FALSE)),0,(VLOOKUP($A78,'Import Peak'!$A$3:HR$99,226,FALSE)-VLOOKUP($A78,'Import Peak Change'!$A$106:HR$202,226,FALSE)))</f>
        <v>0</v>
      </c>
      <c r="HS78" s="6">
        <f>IF(ISERROR(VLOOKUP($A78,'Import Peak'!$A$3:HS$99,227,FALSE)-VLOOKUP($A78,'Import Peak Change'!$A$106:HS$202,227,FALSE)),0,(VLOOKUP($A78,'Import Peak'!$A$3:HS$99,227,FALSE)-VLOOKUP($A78,'Import Peak Change'!$A$106:HS$202,227,FALSE)))</f>
        <v>0</v>
      </c>
      <c r="HT78" s="6">
        <f>IF(ISERROR(VLOOKUP($A78,'Import Peak'!$A$3:HT$99,228,FALSE)-VLOOKUP($A78,'Import Peak Change'!$A$106:HT$202,228,FALSE)),0,(VLOOKUP($A78,'Import Peak'!$A$3:HT$99,228,FALSE)-VLOOKUP($A78,'Import Peak Change'!$A$106:HT$202,228,FALSE)))</f>
        <v>0</v>
      </c>
      <c r="HU78" s="6">
        <f>IF(ISERROR(VLOOKUP($A78,'Import Peak'!$A$3:HU$99,229,FALSE)-VLOOKUP($A78,'Import Peak Change'!$A$106:HU$202,229,FALSE)),0,(VLOOKUP($A78,'Import Peak'!$A$3:HU$99,229,FALSE)-VLOOKUP($A78,'Import Peak Change'!$A$106:HU$202,229,FALSE)))</f>
        <v>0</v>
      </c>
      <c r="HV78" s="6">
        <f>IF(ISERROR(VLOOKUP($A78,'Import Peak'!$A$3:HV$99,230,FALSE)-VLOOKUP($A78,'Import Peak Change'!$A$106:HV$202,230,FALSE)),0,(VLOOKUP($A78,'Import Peak'!$A$3:HV$99,230,FALSE)-VLOOKUP($A78,'Import Peak Change'!$A$106:HV$202,230,FALSE)))</f>
        <v>0</v>
      </c>
      <c r="HW78" s="6">
        <f>IF(ISERROR(VLOOKUP($A78,'Import Peak'!$A$3:HW$99,231,FALSE)-VLOOKUP($A78,'Import Peak Change'!$A$106:HW$202,231,FALSE)),0,(VLOOKUP($A78,'Import Peak'!$A$3:HW$99,231,FALSE)-VLOOKUP($A78,'Import Peak Change'!$A$106:HW$202,231,FALSE)))</f>
        <v>0</v>
      </c>
      <c r="HX78" s="6">
        <f>IF(ISERROR(VLOOKUP($A78,'Import Peak'!$A$3:HX$99,232,FALSE)-VLOOKUP($A78,'Import Peak Change'!$A$106:HX$202,232,FALSE)),0,(VLOOKUP($A78,'Import Peak'!$A$3:HX$99,232,FALSE)-VLOOKUP($A78,'Import Peak Change'!$A$106:HX$202,232,FALSE)))</f>
        <v>0</v>
      </c>
      <c r="HY78" s="6">
        <f>IF(ISERROR(VLOOKUP($A78,'Import Peak'!$A$3:HY$99,233,FALSE)-VLOOKUP($A78,'Import Peak Change'!$A$106:HY$202,233,FALSE)),0,(VLOOKUP($A78,'Import Peak'!$A$3:HY$99,233,FALSE)-VLOOKUP($A78,'Import Peak Change'!$A$106:HY$202,233,FALSE)))</f>
        <v>0</v>
      </c>
      <c r="HZ78" s="6">
        <f>IF(ISERROR(VLOOKUP($A78,'Import Peak'!$A$3:HZ$99,234,FALSE)-VLOOKUP($A78,'Import Peak Change'!$A$106:HZ$202,234,FALSE)),0,(VLOOKUP($A78,'Import Peak'!$A$3:HZ$99,234,FALSE)-VLOOKUP($A78,'Import Peak Change'!$A$106:HZ$202,234,FALSE)))</f>
        <v>0</v>
      </c>
      <c r="IA78" s="6">
        <f>IF(ISERROR(VLOOKUP($A78,'Import Peak'!$A$3:IA$99,235,FALSE)-VLOOKUP($A78,'Import Peak Change'!$A$106:IA$202,235,FALSE)),0,(VLOOKUP($A78,'Import Peak'!$A$3:IA$99,235,FALSE)-VLOOKUP($A78,'Import Peak Change'!$A$106:IA$202,235,FALSE)))</f>
        <v>0</v>
      </c>
      <c r="IB78" s="6">
        <f>IF(ISERROR(VLOOKUP($A78,'Import Peak'!$A$3:IB$99,236,FALSE)-VLOOKUP($A78,'Import Peak Change'!$A$106:IB$202,236,FALSE)),0,(VLOOKUP($A78,'Import Peak'!$A$3:IB$99,236,FALSE)-VLOOKUP($A78,'Import Peak Change'!$A$106:IB$202,236,FALSE)))</f>
        <v>0</v>
      </c>
      <c r="IC78" s="6">
        <f>IF(ISERROR(VLOOKUP($A78,'Import Peak'!$A$3:IC$99,237,FALSE)-VLOOKUP($A78,'Import Peak Change'!$A$106:IC$202,237,FALSE)),0,(VLOOKUP($A78,'Import Peak'!$A$3:IC$99,237,FALSE)-VLOOKUP($A78,'Import Peak Change'!$A$106:IC$202,237,FALSE)))</f>
        <v>0</v>
      </c>
      <c r="ID78" s="6">
        <f>IF(ISERROR(VLOOKUP($A78,'Import Peak'!$A$3:ID$99,238,FALSE)-VLOOKUP($A78,'Import Peak Change'!$A$106:ID$202,238,FALSE)),0,(VLOOKUP($A78,'Import Peak'!$A$3:ID$99,238,FALSE)-VLOOKUP($A78,'Import Peak Change'!$A$106:ID$202,238,FALSE)))</f>
        <v>0</v>
      </c>
      <c r="IE78" s="6">
        <f>IF(ISERROR(VLOOKUP($A78,'Import Peak'!$A$3:IE$99,239,FALSE)-VLOOKUP($A78,'Import Peak Change'!$A$106:IE$202,239,FALSE)),0,(VLOOKUP($A78,'Import Peak'!$A$3:IE$99,239,FALSE)-VLOOKUP($A78,'Import Peak Change'!$A$106:IE$202,239,FALSE)))</f>
        <v>0</v>
      </c>
    </row>
    <row r="79" spans="1:239">
      <c r="A79" s="168" t="str">
        <f>IF('Import Peak'!A76=0,"",'Import Peak'!A76)</f>
        <v/>
      </c>
      <c r="B79" s="6"/>
      <c r="C79" s="6"/>
      <c r="D79" s="6"/>
      <c r="E79" s="6"/>
      <c r="F79" s="6"/>
      <c r="G79" s="6">
        <f>IF(ISERROR(VLOOKUP($A79,'Import Peak'!$A$3:G$99,7,FALSE)-VLOOKUP($A79,'Import Peak Change'!$A$106:G$202,7,FALSE)),0,(VLOOKUP($A79,'Import Peak'!$A$3:G$99,7,FALSE)-VLOOKUP($A79,'Import Peak Change'!$A$106:G$202,7,FALSE)))</f>
        <v>0</v>
      </c>
      <c r="H79" s="6">
        <f>IF(ISERROR(VLOOKUP($A79,'Import Peak'!$A$3:H$99,8,FALSE)-VLOOKUP($A79,'Import Peak Change'!$A$106:H$202,8,FALSE)),0,(VLOOKUP($A79,'Import Peak'!$A$3:H$99,8,FALSE)-VLOOKUP($A79,'Import Peak Change'!$A$106:H$202,8,FALSE)))</f>
        <v>0</v>
      </c>
      <c r="I79" s="6">
        <f>IF(ISERROR(VLOOKUP($A79,'Import Peak'!$A$3:I$99,9,FALSE)-VLOOKUP($A79,'Import Peak Change'!$A$106:I$202,9,FALSE)),0,(VLOOKUP($A79,'Import Peak'!$A$3:I$99,9,FALSE)-VLOOKUP($A79,'Import Peak Change'!$A$106:I$202,9,FALSE)))</f>
        <v>0</v>
      </c>
      <c r="J79" s="6">
        <f>IF(ISERROR(VLOOKUP($A79,'Import Peak'!$A$3:J$99,10,FALSE)-VLOOKUP($A79,'Import Peak Change'!$A$106:J$202,10,FALSE)),0,(VLOOKUP($A79,'Import Peak'!$A$3:J$99,10,FALSE)-VLOOKUP($A79,'Import Peak Change'!$A$106:J$202,10,FALSE)))</f>
        <v>0</v>
      </c>
      <c r="K79" s="6">
        <f>IF(ISERROR(VLOOKUP($A79,'Import Peak'!$A$3:K$99,11,FALSE)-VLOOKUP($A79,'Import Peak Change'!$A$106:K$202,11,FALSE)),0,(VLOOKUP($A79,'Import Peak'!$A$3:K$99,11,FALSE)-VLOOKUP($A79,'Import Peak Change'!$A$106:K$202,11,FALSE)))</f>
        <v>0</v>
      </c>
      <c r="L79" s="6">
        <f>IF(ISERROR(VLOOKUP($A79,'Import Peak'!$A$3:L$99,12,FALSE)-VLOOKUP($A79,'Import Peak Change'!$A$106:L$202,12,FALSE)),0,(VLOOKUP($A79,'Import Peak'!$A$3:L$99,12,FALSE)-VLOOKUP($A79,'Import Peak Change'!$A$106:L$202,12,FALSE)))</f>
        <v>0</v>
      </c>
      <c r="M79" s="6">
        <f>IF(ISERROR(VLOOKUP($A79,'Import Peak'!$A$3:M$99,13,FALSE)-VLOOKUP($A79,'Import Peak Change'!$A$106:M$202,13,FALSE)),0,(VLOOKUP($A79,'Import Peak'!$A$3:M$99,13,FALSE)-VLOOKUP($A79,'Import Peak Change'!$A$106:M$202,13,FALSE)))</f>
        <v>0</v>
      </c>
      <c r="N79" s="6">
        <f>IF(ISERROR(VLOOKUP($A79,'Import Peak'!$A$3:N$99,14,FALSE)-VLOOKUP($A79,'Import Peak Change'!$A$106:N$202,14,FALSE)),0,(VLOOKUP($A79,'Import Peak'!$A$3:N$99,14,FALSE)-VLOOKUP($A79,'Import Peak Change'!$A$106:N$202,14,FALSE)))</f>
        <v>0</v>
      </c>
      <c r="O79" s="6">
        <f>IF(ISERROR(VLOOKUP($A79,'Import Peak'!$A$3:O$99,15,FALSE)-VLOOKUP($A79,'Import Peak Change'!$A$106:O$202,15,FALSE)),0,(VLOOKUP($A79,'Import Peak'!$A$3:O$99,15,FALSE)-VLOOKUP($A79,'Import Peak Change'!$A$106:O$202,15,FALSE)))</f>
        <v>0</v>
      </c>
      <c r="P79" s="6">
        <f>IF(ISERROR(VLOOKUP($A79,'Import Peak'!$A$3:P$99,16,FALSE)-VLOOKUP($A79,'Import Peak Change'!$A$106:P$202,16,FALSE)),0,(VLOOKUP($A79,'Import Peak'!$A$3:P$99,16,FALSE)-VLOOKUP($A79,'Import Peak Change'!$A$106:P$202,16,FALSE)))</f>
        <v>0</v>
      </c>
      <c r="Q79" s="6">
        <f>IF(ISERROR(VLOOKUP($A79,'Import Peak'!$A$3:Q$99,17,FALSE)-VLOOKUP($A79,'Import Peak Change'!$A$106:Q$202,17,FALSE)),0,(VLOOKUP($A79,'Import Peak'!$A$3:Q$99,17,FALSE)-VLOOKUP($A79,'Import Peak Change'!$A$106:Q$202,17,FALSE)))</f>
        <v>0</v>
      </c>
      <c r="R79" s="6">
        <f>IF(ISERROR(VLOOKUP($A79,'Import Peak'!$A$3:R$99,18,FALSE)-VLOOKUP($A79,'Import Peak Change'!$A$106:R$202,18,FALSE)),0,(VLOOKUP($A79,'Import Peak'!$A$3:R$99,18,FALSE)-VLOOKUP($A79,'Import Peak Change'!$A$106:R$202,18,FALSE)))</f>
        <v>0</v>
      </c>
      <c r="S79" s="6">
        <f>IF(ISERROR(VLOOKUP($A79,'Import Peak'!$A$3:S$99,19,FALSE)-VLOOKUP($A79,'Import Peak Change'!$A$106:S$202,19,FALSE)),0,(VLOOKUP($A79,'Import Peak'!$A$3:S$99,19,FALSE)-VLOOKUP($A79,'Import Peak Change'!$A$106:S$202,19,FALSE)))</f>
        <v>0</v>
      </c>
      <c r="T79" s="6">
        <f>IF(ISERROR(VLOOKUP($A79,'Import Peak'!$A$3:T$99,20,FALSE)-VLOOKUP($A79,'Import Peak Change'!$A$106:T$202,20,FALSE)),0,(VLOOKUP($A79,'Import Peak'!$A$3:T$99,20,FALSE)-VLOOKUP($A79,'Import Peak Change'!$A$106:T$202,20,FALSE)))</f>
        <v>0</v>
      </c>
      <c r="U79" s="6">
        <f>IF(ISERROR(VLOOKUP($A79,'Import Peak'!$A$3:U$99,21,FALSE)-VLOOKUP($A79,'Import Peak Change'!$A$106:U$202,21,FALSE)),0,(VLOOKUP($A79,'Import Peak'!$A$3:U$99,21,FALSE)-VLOOKUP($A79,'Import Peak Change'!$A$106:U$202,21,FALSE)))</f>
        <v>0</v>
      </c>
      <c r="V79" s="6">
        <f>IF(ISERROR(VLOOKUP($A79,'Import Peak'!$A$3:V$99,22,FALSE)-VLOOKUP($A79,'Import Peak Change'!$A$106:V$202,22,FALSE)),0,(VLOOKUP($A79,'Import Peak'!$A$3:V$99,22,FALSE)-VLOOKUP($A79,'Import Peak Change'!$A$106:V$202,22,FALSE)))</f>
        <v>0</v>
      </c>
      <c r="W79" s="6">
        <f>IF(ISERROR(VLOOKUP($A79,'Import Peak'!$A$3:W$99,23,FALSE)-VLOOKUP($A79,'Import Peak Change'!$A$106:W$202,23,FALSE)),0,(VLOOKUP($A79,'Import Peak'!$A$3:W$99,23,FALSE)-VLOOKUP($A79,'Import Peak Change'!$A$106:W$202,23,FALSE)))</f>
        <v>0</v>
      </c>
      <c r="X79" s="6">
        <f>IF(ISERROR(VLOOKUP($A79,'Import Peak'!$A$3:X$99,24,FALSE)-VLOOKUP($A79,'Import Peak Change'!$A$106:X$202,24,FALSE)),0,(VLOOKUP($A79,'Import Peak'!$A$3:X$99,24,FALSE)-VLOOKUP($A79,'Import Peak Change'!$A$106:X$202,24,FALSE)))</f>
        <v>0</v>
      </c>
      <c r="Y79" s="6">
        <f>IF(ISERROR(VLOOKUP($A79,'Import Peak'!$A$3:Y$99,25,FALSE)-VLOOKUP($A79,'Import Peak Change'!$A$106:Y$202,25,FALSE)),0,(VLOOKUP($A79,'Import Peak'!$A$3:Y$99,25,FALSE)-VLOOKUP($A79,'Import Peak Change'!$A$106:Y$202,25,FALSE)))</f>
        <v>0</v>
      </c>
      <c r="Z79" s="6">
        <f>IF(ISERROR(VLOOKUP($A79,'Import Peak'!$A$3:Z$99,26,FALSE)-VLOOKUP($A79,'Import Peak Change'!$A$106:Z$202,26,FALSE)),0,(VLOOKUP($A79,'Import Peak'!$A$3:Z$99,26,FALSE)-VLOOKUP($A79,'Import Peak Change'!$A$106:Z$202,26,FALSE)))</f>
        <v>0</v>
      </c>
      <c r="AA79" s="6">
        <f>IF(ISERROR(VLOOKUP($A79,'Import Peak'!$A$3:AA$99,27,FALSE)-VLOOKUP($A79,'Import Peak Change'!$A$106:AA$202,27,FALSE)),0,(VLOOKUP($A79,'Import Peak'!$A$3:AA$99,27,FALSE)-VLOOKUP($A79,'Import Peak Change'!$A$106:AA$202,27,FALSE)))</f>
        <v>0</v>
      </c>
      <c r="AB79" s="6">
        <f>IF(ISERROR(VLOOKUP($A79,'Import Peak'!$A$3:AB$99,28,FALSE)-VLOOKUP($A79,'Import Peak Change'!$A$106:AB$202,28,FALSE)),0,(VLOOKUP($A79,'Import Peak'!$A$3:AB$99,28,FALSE)-VLOOKUP($A79,'Import Peak Change'!$A$106:AB$202,28,FALSE)))</f>
        <v>0</v>
      </c>
      <c r="AC79" s="6">
        <f>IF(ISERROR(VLOOKUP($A79,'Import Peak'!$A$3:AC$99,29,FALSE)-VLOOKUP($A79,'Import Peak Change'!$A$106:AC$202,29,FALSE)),0,(VLOOKUP($A79,'Import Peak'!$A$3:AC$99,29,FALSE)-VLOOKUP($A79,'Import Peak Change'!$A$106:AC$202,29,FALSE)))</f>
        <v>0</v>
      </c>
      <c r="AD79" s="6">
        <f>IF(ISERROR(VLOOKUP($A79,'Import Peak'!$A$3:AD$99,30,FALSE)-VLOOKUP($A79,'Import Peak Change'!$A$106:AD$202,30,FALSE)),0,(VLOOKUP($A79,'Import Peak'!$A$3:AD$99,30,FALSE)-VLOOKUP($A79,'Import Peak Change'!$A$106:AD$202,30,FALSE)))</f>
        <v>0</v>
      </c>
      <c r="AE79" s="6">
        <f>IF(ISERROR(VLOOKUP($A79,'Import Peak'!$A$3:AE$99,31,FALSE)-VLOOKUP($A79,'Import Peak Change'!$A$106:AE$202,31,FALSE)),0,(VLOOKUP($A79,'Import Peak'!$A$3:AE$99,31,FALSE)-VLOOKUP($A79,'Import Peak Change'!$A$106:AE$202,31,FALSE)))</f>
        <v>0</v>
      </c>
      <c r="AF79" s="6">
        <f>IF(ISERROR(VLOOKUP($A79,'Import Peak'!$A$3:AF$99,32,FALSE)-VLOOKUP($A79,'Import Peak Change'!$A$106:AF$202,32,FALSE)),0,(VLOOKUP($A79,'Import Peak'!$A$3:AF$99,32,FALSE)-VLOOKUP($A79,'Import Peak Change'!$A$106:AF$202,32,FALSE)))</f>
        <v>0</v>
      </c>
      <c r="AG79" s="6">
        <f>IF(ISERROR(VLOOKUP($A79,'Import Peak'!$A$3:AG$99,33,FALSE)-VLOOKUP($A79,'Import Peak Change'!$A$106:AG$202,33,FALSE)),0,(VLOOKUP($A79,'Import Peak'!$A$3:AG$99,33,FALSE)-VLOOKUP($A79,'Import Peak Change'!$A$106:AG$202,33,FALSE)))</f>
        <v>0</v>
      </c>
      <c r="AH79" s="6">
        <f>IF(ISERROR(VLOOKUP($A79,'Import Peak'!$A$3:AH$99,34,FALSE)-VLOOKUP($A79,'Import Peak Change'!$A$106:AH$202,34,FALSE)),0,(VLOOKUP($A79,'Import Peak'!$A$3:AH$99,34,FALSE)-VLOOKUP($A79,'Import Peak Change'!$A$106:AH$202,34,FALSE)))</f>
        <v>0</v>
      </c>
      <c r="AI79" s="6">
        <f>IF(ISERROR(VLOOKUP($A79,'Import Peak'!$A$3:AI$99,35,FALSE)-VLOOKUP($A79,'Import Peak Change'!$A$106:AI$202,35,FALSE)),0,(VLOOKUP($A79,'Import Peak'!$A$3:AI$99,35,FALSE)-VLOOKUP($A79,'Import Peak Change'!$A$106:AI$202,35,FALSE)))</f>
        <v>0</v>
      </c>
      <c r="AJ79" s="6">
        <f>IF(ISERROR(VLOOKUP($A79,'Import Peak'!$A$3:AJ$99,36,FALSE)-VLOOKUP($A79,'Import Peak Change'!$A$106:AJ$202,36,FALSE)),0,(VLOOKUP($A79,'Import Peak'!$A$3:AJ$99,36,FALSE)-VLOOKUP($A79,'Import Peak Change'!$A$106:AJ$202,36,FALSE)))</f>
        <v>0</v>
      </c>
      <c r="AK79" s="6">
        <f>IF(ISERROR(VLOOKUP($A79,'Import Peak'!$A$3:AK$99,37,FALSE)-VLOOKUP($A79,'Import Peak Change'!$A$106:AK$202,37,FALSE)),0,(VLOOKUP($A79,'Import Peak'!$A$3:AK$99,37,FALSE)-VLOOKUP($A79,'Import Peak Change'!$A$106:AK$202,37,FALSE)))</f>
        <v>0</v>
      </c>
      <c r="AL79" s="6">
        <f>IF(ISERROR(VLOOKUP($A79,'Import Peak'!$A$3:AL$99,38,FALSE)-VLOOKUP($A79,'Import Peak Change'!$A$106:AL$202,38,FALSE)),0,(VLOOKUP($A79,'Import Peak'!$A$3:AL$99,38,FALSE)-VLOOKUP($A79,'Import Peak Change'!$A$106:AL$202,38,FALSE)))</f>
        <v>0</v>
      </c>
      <c r="AM79" s="6">
        <f>IF(ISERROR(VLOOKUP($A79,'Import Peak'!$A$3:AM$99,39,FALSE)-VLOOKUP($A79,'Import Peak Change'!$A$106:AM$202,39,FALSE)),0,(VLOOKUP($A79,'Import Peak'!$A$3:AM$99,39,FALSE)-VLOOKUP($A79,'Import Peak Change'!$A$106:AM$202,39,FALSE)))</f>
        <v>0</v>
      </c>
      <c r="AN79" s="6">
        <f>IF(ISERROR(VLOOKUP($A79,'Import Peak'!$A$3:AN$99,40,FALSE)-VLOOKUP($A79,'Import Peak Change'!$A$106:AN$202,40,FALSE)),0,(VLOOKUP($A79,'Import Peak'!$A$3:AN$99,40,FALSE)-VLOOKUP($A79,'Import Peak Change'!$A$106:AN$202,40,FALSE)))</f>
        <v>0</v>
      </c>
      <c r="AO79" s="6">
        <f>IF(ISERROR(VLOOKUP($A79,'Import Peak'!$A$3:AO$99,41,FALSE)-VLOOKUP($A79,'Import Peak Change'!$A$106:AO$202,41,FALSE)),0,(VLOOKUP($A79,'Import Peak'!$A$3:AO$99,41,FALSE)-VLOOKUP($A79,'Import Peak Change'!$A$106:AO$202,41,FALSE)))</f>
        <v>0</v>
      </c>
      <c r="AP79" s="6">
        <f>IF(ISERROR(VLOOKUP($A79,'Import Peak'!$A$3:AP$99,42,FALSE)-VLOOKUP($A79,'Import Peak Change'!$A$106:AP$202,42,FALSE)),0,(VLOOKUP($A79,'Import Peak'!$A$3:AP$99,42,FALSE)-VLOOKUP($A79,'Import Peak Change'!$A$106:AP$202,42,FALSE)))</f>
        <v>0</v>
      </c>
      <c r="AQ79" s="6">
        <f>IF(ISERROR(VLOOKUP($A79,'Import Peak'!$A$3:AQ$99,43,FALSE)-VLOOKUP($A79,'Import Peak Change'!$A$106:AQ$202,43,FALSE)),0,(VLOOKUP($A79,'Import Peak'!$A$3:AQ$99,43,FALSE)-VLOOKUP($A79,'Import Peak Change'!$A$106:AQ$202,43,FALSE)))</f>
        <v>0</v>
      </c>
      <c r="AR79" s="6">
        <f>IF(ISERROR(VLOOKUP($A79,'Import Peak'!$A$3:AR$99,44,FALSE)-VLOOKUP($A79,'Import Peak Change'!$A$106:AR$202,44,FALSE)),0,(VLOOKUP($A79,'Import Peak'!$A$3:AR$99,44,FALSE)-VLOOKUP($A79,'Import Peak Change'!$A$106:AR$202,44,FALSE)))</f>
        <v>0</v>
      </c>
      <c r="AS79" s="6">
        <f>IF(ISERROR(VLOOKUP($A79,'Import Peak'!$A$3:AS$99,45,FALSE)-VLOOKUP($A79,'Import Peak Change'!$A$106:AS$202,45,FALSE)),0,(VLOOKUP($A79,'Import Peak'!$A$3:AS$99,45,FALSE)-VLOOKUP($A79,'Import Peak Change'!$A$106:AS$202,45,FALSE)))</f>
        <v>0</v>
      </c>
      <c r="AT79" s="6">
        <f>IF(ISERROR(VLOOKUP($A79,'Import Peak'!$A$3:AT$99,46,FALSE)-VLOOKUP($A79,'Import Peak Change'!$A$106:AT$202,46,FALSE)),0,(VLOOKUP($A79,'Import Peak'!$A$3:AT$99,46,FALSE)-VLOOKUP($A79,'Import Peak Change'!$A$106:AT$202,46,FALSE)))</f>
        <v>0</v>
      </c>
      <c r="AU79" s="6">
        <f>IF(ISERROR(VLOOKUP($A79,'Import Peak'!$A$3:AU$99,47,FALSE)-VLOOKUP($A79,'Import Peak Change'!$A$106:AU$202,47,FALSE)),0,(VLOOKUP($A79,'Import Peak'!$A$3:AU$99,47,FALSE)-VLOOKUP($A79,'Import Peak Change'!$A$106:AU$202,47,FALSE)))</f>
        <v>0</v>
      </c>
      <c r="AV79" s="6">
        <f>IF(ISERROR(VLOOKUP($A79,'Import Peak'!$A$3:AV$99,48,FALSE)-VLOOKUP($A79,'Import Peak Change'!$A$106:AV$202,48,FALSE)),0,(VLOOKUP($A79,'Import Peak'!$A$3:AV$99,48,FALSE)-VLOOKUP($A79,'Import Peak Change'!$A$106:AV$202,48,FALSE)))</f>
        <v>0</v>
      </c>
      <c r="AW79" s="6">
        <f>IF(ISERROR(VLOOKUP($A79,'Import Peak'!$A$3:AW$99,49,FALSE)-VLOOKUP($A79,'Import Peak Change'!$A$106:AW$202,49,FALSE)),0,(VLOOKUP($A79,'Import Peak'!$A$3:AW$99,49,FALSE)-VLOOKUP($A79,'Import Peak Change'!$A$106:AW$202,49,FALSE)))</f>
        <v>0</v>
      </c>
      <c r="AX79" s="6">
        <f>IF(ISERROR(VLOOKUP($A79,'Import Peak'!$A$3:AX$99,50,FALSE)-VLOOKUP($A79,'Import Peak Change'!$A$106:AX$202,50,FALSE)),0,(VLOOKUP($A79,'Import Peak'!$A$3:AX$99,50,FALSE)-VLOOKUP($A79,'Import Peak Change'!$A$106:AX$202,50,FALSE)))</f>
        <v>0</v>
      </c>
      <c r="AY79" s="6">
        <f>IF(ISERROR(VLOOKUP($A79,'Import Peak'!$A$3:AY$99,51,FALSE)-VLOOKUP($A79,'Import Peak Change'!$A$106:AY$202,51,FALSE)),0,(VLOOKUP($A79,'Import Peak'!$A$3:AY$99,51,FALSE)-VLOOKUP($A79,'Import Peak Change'!$A$106:AY$202,51,FALSE)))</f>
        <v>0</v>
      </c>
      <c r="AZ79" s="6">
        <f>IF(ISERROR(VLOOKUP($A79,'Import Peak'!$A$3:AZ$99,52,FALSE)-VLOOKUP($A79,'Import Peak Change'!$A$106:AZ$202,52,FALSE)),0,(VLOOKUP($A79,'Import Peak'!$A$3:AZ$99,52,FALSE)-VLOOKUP($A79,'Import Peak Change'!$A$106:AZ$202,52,FALSE)))</f>
        <v>0</v>
      </c>
      <c r="BA79" s="6">
        <f>IF(ISERROR(VLOOKUP($A79,'Import Peak'!$A$3:BA$99,53,FALSE)-VLOOKUP($A79,'Import Peak Change'!$A$106:BA$202,53,FALSE)),0,(VLOOKUP($A79,'Import Peak'!$A$3:BA$99,53,FALSE)-VLOOKUP($A79,'Import Peak Change'!$A$106:BA$202,53,FALSE)))</f>
        <v>0</v>
      </c>
      <c r="BB79" s="6">
        <f>IF(ISERROR(VLOOKUP($A79,'Import Peak'!$A$3:BB$99,54,FALSE)-VLOOKUP($A79,'Import Peak Change'!$A$106:BB$202,54,FALSE)),0,(VLOOKUP($A79,'Import Peak'!$A$3:BB$99,54,FALSE)-VLOOKUP($A79,'Import Peak Change'!$A$106:BB$202,54,FALSE)))</f>
        <v>0</v>
      </c>
      <c r="BC79" s="6">
        <f>IF(ISERROR(VLOOKUP($A79,'Import Peak'!$A$3:BC$99,55,FALSE)-VLOOKUP($A79,'Import Peak Change'!$A$106:BC$202,55,FALSE)),0,(VLOOKUP($A79,'Import Peak'!$A$3:BC$99,55,FALSE)-VLOOKUP($A79,'Import Peak Change'!$A$106:BC$202,55,FALSE)))</f>
        <v>0</v>
      </c>
      <c r="BD79" s="6">
        <f>IF(ISERROR(VLOOKUP($A79,'Import Peak'!$A$3:BD$99,56,FALSE)-VLOOKUP($A79,'Import Peak Change'!$A$106:BD$202,56,FALSE)),0,(VLOOKUP($A79,'Import Peak'!$A$3:BD$99,56,FALSE)-VLOOKUP($A79,'Import Peak Change'!$A$106:BD$202,56,FALSE)))</f>
        <v>0</v>
      </c>
      <c r="BE79" s="6">
        <f>IF(ISERROR(VLOOKUP($A79,'Import Peak'!$A$3:BE$99,57,FALSE)-VLOOKUP($A79,'Import Peak Change'!$A$106:BE$202,57,FALSE)),0,(VLOOKUP($A79,'Import Peak'!$A$3:BE$99,57,FALSE)-VLOOKUP($A79,'Import Peak Change'!$A$106:BE$202,57,FALSE)))</f>
        <v>0</v>
      </c>
      <c r="BF79" s="6">
        <f>IF(ISERROR(VLOOKUP($A79,'Import Peak'!$A$3:BF$99,58,FALSE)-VLOOKUP($A79,'Import Peak Change'!$A$106:BF$202,58,FALSE)),0,(VLOOKUP($A79,'Import Peak'!$A$3:BF$99,58,FALSE)-VLOOKUP($A79,'Import Peak Change'!$A$106:BF$202,58,FALSE)))</f>
        <v>0</v>
      </c>
      <c r="BG79" s="6">
        <f>IF(ISERROR(VLOOKUP($A79,'Import Peak'!$A$3:BG$99,59,FALSE)-VLOOKUP($A79,'Import Peak Change'!$A$106:BG$202,59,FALSE)),0,(VLOOKUP($A79,'Import Peak'!$A$3:BG$99,59,FALSE)-VLOOKUP($A79,'Import Peak Change'!$A$106:BG$202,59,FALSE)))</f>
        <v>0</v>
      </c>
      <c r="BH79" s="6">
        <f>IF(ISERROR(VLOOKUP($A79,'Import Peak'!$A$3:BH$99,60,FALSE)-VLOOKUP($A79,'Import Peak Change'!$A$106:BH$202,60,FALSE)),0,(VLOOKUP($A79,'Import Peak'!$A$3:BH$99,60,FALSE)-VLOOKUP($A79,'Import Peak Change'!$A$106:BH$202,60,FALSE)))</f>
        <v>0</v>
      </c>
      <c r="BI79" s="6">
        <f>IF(ISERROR(VLOOKUP($A79,'Import Peak'!$A$3:BI$99,61,FALSE)-VLOOKUP($A79,'Import Peak Change'!$A$106:BI$202,61,FALSE)),0,(VLOOKUP($A79,'Import Peak'!$A$3:BI$99,61,FALSE)-VLOOKUP($A79,'Import Peak Change'!$A$106:BI$202,61,FALSE)))</f>
        <v>0</v>
      </c>
      <c r="BJ79" s="6">
        <f>IF(ISERROR(VLOOKUP($A79,'Import Peak'!$A$3:BJ$99,62,FALSE)-VLOOKUP($A79,'Import Peak Change'!$A$106:BJ$202,62,FALSE)),0,(VLOOKUP($A79,'Import Peak'!$A$3:BJ$99,62,FALSE)-VLOOKUP($A79,'Import Peak Change'!$A$106:BJ$202,62,FALSE)))</f>
        <v>0</v>
      </c>
      <c r="BK79" s="6">
        <f>IF(ISERROR(VLOOKUP($A79,'Import Peak'!$A$3:BK$99,63,FALSE)-VLOOKUP($A79,'Import Peak Change'!$A$106:BK$202,63,FALSE)),0,(VLOOKUP($A79,'Import Peak'!$A$3:BK$99,63,FALSE)-VLOOKUP($A79,'Import Peak Change'!$A$106:BK$202,63,FALSE)))</f>
        <v>0</v>
      </c>
      <c r="BL79" s="6">
        <f>IF(ISERROR(VLOOKUP($A79,'Import Peak'!$A$3:BL$99,64,FALSE)-VLOOKUP($A79,'Import Peak Change'!$A$106:BL$202,64,FALSE)),0,(VLOOKUP($A79,'Import Peak'!$A$3:BL$99,64,FALSE)-VLOOKUP($A79,'Import Peak Change'!$A$106:BL$202,64,FALSE)))</f>
        <v>0</v>
      </c>
      <c r="BM79" s="6">
        <f>IF(ISERROR(VLOOKUP($A79,'Import Peak'!$A$3:BM$99,65,FALSE)-VLOOKUP($A79,'Import Peak Change'!$A$106:BM$202,65,FALSE)),0,(VLOOKUP($A79,'Import Peak'!$A$3:BM$99,65,FALSE)-VLOOKUP($A79,'Import Peak Change'!$A$106:BM$202,65,FALSE)))</f>
        <v>0</v>
      </c>
      <c r="BN79" s="6">
        <f>IF(ISERROR(VLOOKUP($A79,'Import Peak'!$A$3:BN$99,66,FALSE)-VLOOKUP($A79,'Import Peak Change'!$A$106:BN$202,66,FALSE)),0,(VLOOKUP($A79,'Import Peak'!$A$3:BN$99,66,FALSE)-VLOOKUP($A79,'Import Peak Change'!$A$106:BN$202,66,FALSE)))</f>
        <v>0</v>
      </c>
      <c r="BO79" s="6">
        <f>IF(ISERROR(VLOOKUP($A79,'Import Peak'!$A$3:BO$99,67,FALSE)-VLOOKUP($A79,'Import Peak Change'!$A$106:BO$202,67,FALSE)),0,(VLOOKUP($A79,'Import Peak'!$A$3:BO$99,67,FALSE)-VLOOKUP($A79,'Import Peak Change'!$A$106:BO$202,67,FALSE)))</f>
        <v>0</v>
      </c>
      <c r="BP79" s="6">
        <f>IF(ISERROR(VLOOKUP($A79,'Import Peak'!$A$3:BP$99,68,FALSE)-VLOOKUP($A79,'Import Peak Change'!$A$106:BP$202,68,FALSE)),0,(VLOOKUP($A79,'Import Peak'!$A$3:BP$99,68,FALSE)-VLOOKUP($A79,'Import Peak Change'!$A$106:BP$202,68,FALSE)))</f>
        <v>0</v>
      </c>
      <c r="BQ79" s="6">
        <f>IF(ISERROR(VLOOKUP($A79,'Import Peak'!$A$3:BQ$99,69,FALSE)-VLOOKUP($A79,'Import Peak Change'!$A$106:BQ$202,69,FALSE)),0,(VLOOKUP($A79,'Import Peak'!$A$3:BQ$99,69,FALSE)-VLOOKUP($A79,'Import Peak Change'!$A$106:BQ$202,69,FALSE)))</f>
        <v>0</v>
      </c>
      <c r="BR79" s="6">
        <f>IF(ISERROR(VLOOKUP($A79,'Import Peak'!$A$3:BR$99,70,FALSE)-VLOOKUP($A79,'Import Peak Change'!$A$106:BR$202,70,FALSE)),0,(VLOOKUP($A79,'Import Peak'!$A$3:BR$99,70,FALSE)-VLOOKUP($A79,'Import Peak Change'!$A$106:BR$202,70,FALSE)))</f>
        <v>0</v>
      </c>
      <c r="BS79" s="6">
        <f>IF(ISERROR(VLOOKUP($A79,'Import Peak'!$A$3:BS$99,71,FALSE)-VLOOKUP($A79,'Import Peak Change'!$A$106:BS$202,71,FALSE)),0,(VLOOKUP($A79,'Import Peak'!$A$3:BS$99,71,FALSE)-VLOOKUP($A79,'Import Peak Change'!$A$106:BS$202,71,FALSE)))</f>
        <v>0</v>
      </c>
      <c r="BT79" s="6">
        <f>IF(ISERROR(VLOOKUP($A79,'Import Peak'!$A$3:BT$99,72,FALSE)-VLOOKUP($A79,'Import Peak Change'!$A$106:BT$202,72,FALSE)),0,(VLOOKUP($A79,'Import Peak'!$A$3:BT$99,72,FALSE)-VLOOKUP($A79,'Import Peak Change'!$A$106:BT$202,72,FALSE)))</f>
        <v>0</v>
      </c>
      <c r="BU79" s="6">
        <f>IF(ISERROR(VLOOKUP($A79,'Import Peak'!$A$3:BU$99,73,FALSE)-VLOOKUP($A79,'Import Peak Change'!$A$106:BU$202,73,FALSE)),0,(VLOOKUP($A79,'Import Peak'!$A$3:BU$99,73,FALSE)-VLOOKUP($A79,'Import Peak Change'!$A$106:BU$202,73,FALSE)))</f>
        <v>0</v>
      </c>
      <c r="BV79" s="6">
        <f>IF(ISERROR(VLOOKUP($A79,'Import Peak'!$A$3:BV$99,74,FALSE)-VLOOKUP($A79,'Import Peak Change'!$A$106:BV$202,74,FALSE)),0,(VLOOKUP($A79,'Import Peak'!$A$3:BV$99,74,FALSE)-VLOOKUP($A79,'Import Peak Change'!$A$106:BV$202,74,FALSE)))</f>
        <v>0</v>
      </c>
      <c r="BW79" s="6">
        <f>IF(ISERROR(VLOOKUP($A79,'Import Peak'!$A$3:BW$99,75,FALSE)-VLOOKUP($A79,'Import Peak Change'!$A$106:BW$202,75,FALSE)),0,(VLOOKUP($A79,'Import Peak'!$A$3:BW$99,75,FALSE)-VLOOKUP($A79,'Import Peak Change'!$A$106:BW$202,75,FALSE)))</f>
        <v>0</v>
      </c>
      <c r="BX79" s="6">
        <f>IF(ISERROR(VLOOKUP($A79,'Import Peak'!$A$3:BX$99,76,FALSE)-VLOOKUP($A79,'Import Peak Change'!$A$106:BX$202,76,FALSE)),0,(VLOOKUP($A79,'Import Peak'!$A$3:BX$99,76,FALSE)-VLOOKUP($A79,'Import Peak Change'!$A$106:BX$202,76,FALSE)))</f>
        <v>0</v>
      </c>
      <c r="BY79" s="6">
        <f>IF(ISERROR(VLOOKUP($A79,'Import Peak'!$A$3:BY$99,77,FALSE)-VLOOKUP($A79,'Import Peak Change'!$A$106:BY$202,77,FALSE)),0,(VLOOKUP($A79,'Import Peak'!$A$3:BY$99,77,FALSE)-VLOOKUP($A79,'Import Peak Change'!$A$106:BY$202,77,FALSE)))</f>
        <v>0</v>
      </c>
      <c r="BZ79" s="6">
        <f>IF(ISERROR(VLOOKUP($A79,'Import Peak'!$A$3:BZ$99,78,FALSE)-VLOOKUP($A79,'Import Peak Change'!$A$106:BZ$202,78,FALSE)),0,(VLOOKUP($A79,'Import Peak'!$A$3:BZ$99,78,FALSE)-VLOOKUP($A79,'Import Peak Change'!$A$106:BZ$202,78,FALSE)))</f>
        <v>0</v>
      </c>
      <c r="CA79" s="6">
        <f>IF(ISERROR(VLOOKUP($A79,'Import Peak'!$A$3:CA$99,79,FALSE)-VLOOKUP($A79,'Import Peak Change'!$A$106:CA$202,79,FALSE)),0,(VLOOKUP($A79,'Import Peak'!$A$3:CA$99,79,FALSE)-VLOOKUP($A79,'Import Peak Change'!$A$106:CA$202,79,FALSE)))</f>
        <v>0</v>
      </c>
      <c r="CB79" s="6">
        <f>IF(ISERROR(VLOOKUP($A79,'Import Peak'!$A$3:CB$99,80,FALSE)-VLOOKUP($A79,'Import Peak Change'!$A$106:CB$202,80,FALSE)),0,(VLOOKUP($A79,'Import Peak'!$A$3:CB$99,80,FALSE)-VLOOKUP($A79,'Import Peak Change'!$A$106:CB$202,80,FALSE)))</f>
        <v>0</v>
      </c>
      <c r="CC79" s="6">
        <f>IF(ISERROR(VLOOKUP($A79,'Import Peak'!$A$3:CC$99,81,FALSE)-VLOOKUP($A79,'Import Peak Change'!$A$106:CC$202,81,FALSE)),0,(VLOOKUP($A79,'Import Peak'!$A$3:CC$99,81,FALSE)-VLOOKUP($A79,'Import Peak Change'!$A$106:CC$202,81,FALSE)))</f>
        <v>0</v>
      </c>
      <c r="CD79" s="6">
        <f>IF(ISERROR(VLOOKUP($A79,'Import Peak'!$A$3:CD$99,82,FALSE)-VLOOKUP($A79,'Import Peak Change'!$A$106:CD$202,82,FALSE)),0,(VLOOKUP($A79,'Import Peak'!$A$3:CD$99,82,FALSE)-VLOOKUP($A79,'Import Peak Change'!$A$106:CD$202,82,FALSE)))</f>
        <v>0</v>
      </c>
      <c r="CE79" s="6">
        <f>IF(ISERROR(VLOOKUP($A79,'Import Peak'!$A$3:CE$99,83,FALSE)-VLOOKUP($A79,'Import Peak Change'!$A$106:CE$202,83,FALSE)),0,(VLOOKUP($A79,'Import Peak'!$A$3:CE$99,83,FALSE)-VLOOKUP($A79,'Import Peak Change'!$A$106:CE$202,83,FALSE)))</f>
        <v>0</v>
      </c>
      <c r="CF79" s="6">
        <f>IF(ISERROR(VLOOKUP($A79,'Import Peak'!$A$3:CF$99,84,FALSE)-VLOOKUP($A79,'Import Peak Change'!$A$106:CF$202,84,FALSE)),0,(VLOOKUP($A79,'Import Peak'!$A$3:CF$99,84,FALSE)-VLOOKUP($A79,'Import Peak Change'!$A$106:CF$202,84,FALSE)))</f>
        <v>0</v>
      </c>
      <c r="CG79" s="6">
        <f>IF(ISERROR(VLOOKUP($A79,'Import Peak'!$A$3:CG$99,85,FALSE)-VLOOKUP($A79,'Import Peak Change'!$A$106:CG$202,85,FALSE)),0,(VLOOKUP($A79,'Import Peak'!$A$3:CG$99,85,FALSE)-VLOOKUP($A79,'Import Peak Change'!$A$106:CG$202,85,FALSE)))</f>
        <v>0</v>
      </c>
      <c r="CH79" s="6">
        <f>IF(ISERROR(VLOOKUP($A79,'Import Peak'!$A$3:CH$99,86,FALSE)-VLOOKUP($A79,'Import Peak Change'!$A$106:CH$202,86,FALSE)),0,(VLOOKUP($A79,'Import Peak'!$A$3:CH$99,86,FALSE)-VLOOKUP($A79,'Import Peak Change'!$A$106:CH$202,86,FALSE)))</f>
        <v>0</v>
      </c>
      <c r="CI79" s="6">
        <f>IF(ISERROR(VLOOKUP($A79,'Import Peak'!$A$3:CI$99,87,FALSE)-VLOOKUP($A79,'Import Peak Change'!$A$106:CI$202,87,FALSE)),0,(VLOOKUP($A79,'Import Peak'!$A$3:CI$99,87,FALSE)-VLOOKUP($A79,'Import Peak Change'!$A$106:CI$202,87,FALSE)))</f>
        <v>0</v>
      </c>
      <c r="CJ79" s="6">
        <f>IF(ISERROR(VLOOKUP($A79,'Import Peak'!$A$3:CJ$99,88,FALSE)-VLOOKUP($A79,'Import Peak Change'!$A$106:CJ$202,88,FALSE)),0,(VLOOKUP($A79,'Import Peak'!$A$3:CJ$99,88,FALSE)-VLOOKUP($A79,'Import Peak Change'!$A$106:CJ$202,88,FALSE)))</f>
        <v>0</v>
      </c>
      <c r="CK79" s="6">
        <f>IF(ISERROR(VLOOKUP($A79,'Import Peak'!$A$3:CK$99,89,FALSE)-VLOOKUP($A79,'Import Peak Change'!$A$106:CK$202,89,FALSE)),0,(VLOOKUP($A79,'Import Peak'!$A$3:CK$99,89,FALSE)-VLOOKUP($A79,'Import Peak Change'!$A$106:CK$202,89,FALSE)))</f>
        <v>0</v>
      </c>
      <c r="CL79" s="6">
        <f>IF(ISERROR(VLOOKUP($A79,'Import Peak'!$A$3:CL$99,90,FALSE)-VLOOKUP($A79,'Import Peak Change'!$A$106:CL$202,90,FALSE)),0,(VLOOKUP($A79,'Import Peak'!$A$3:CL$99,90,FALSE)-VLOOKUP($A79,'Import Peak Change'!$A$106:CL$202,90,FALSE)))</f>
        <v>0</v>
      </c>
      <c r="CM79" s="6">
        <f>IF(ISERROR(VLOOKUP($A79,'Import Peak'!$A$3:CM$99,91,FALSE)-VLOOKUP($A79,'Import Peak Change'!$A$106:CM$202,91,FALSE)),0,(VLOOKUP($A79,'Import Peak'!$A$3:CM$99,91,FALSE)-VLOOKUP($A79,'Import Peak Change'!$A$106:CM$202,91,FALSE)))</f>
        <v>0</v>
      </c>
      <c r="CN79" s="6">
        <f>IF(ISERROR(VLOOKUP($A79,'Import Peak'!$A$3:CN$99,92,FALSE)-VLOOKUP($A79,'Import Peak Change'!$A$106:CN$202,92,FALSE)),0,(VLOOKUP($A79,'Import Peak'!$A$3:CN$99,92,FALSE)-VLOOKUP($A79,'Import Peak Change'!$A$106:CN$202,92,FALSE)))</f>
        <v>0</v>
      </c>
      <c r="CO79" s="6">
        <f>IF(ISERROR(VLOOKUP($A79,'Import Peak'!$A$3:CO$99,93,FALSE)-VLOOKUP($A79,'Import Peak Change'!$A$106:CO$202,93,FALSE)),0,(VLOOKUP($A79,'Import Peak'!$A$3:CO$99,93,FALSE)-VLOOKUP($A79,'Import Peak Change'!$A$106:CO$202,93,FALSE)))</f>
        <v>0</v>
      </c>
      <c r="CP79" s="6">
        <f>IF(ISERROR(VLOOKUP($A79,'Import Peak'!$A$3:CP$99,94,FALSE)-VLOOKUP($A79,'Import Peak Change'!$A$106:CP$202,94,FALSE)),0,(VLOOKUP($A79,'Import Peak'!$A$3:CP$99,94,FALSE)-VLOOKUP($A79,'Import Peak Change'!$A$106:CP$202,94,FALSE)))</f>
        <v>0</v>
      </c>
      <c r="CQ79" s="6">
        <f>IF(ISERROR(VLOOKUP($A79,'Import Peak'!$A$3:CQ$99,95,FALSE)-VLOOKUP($A79,'Import Peak Change'!$A$106:CQ$202,95,FALSE)),0,(VLOOKUP($A79,'Import Peak'!$A$3:CQ$99,95,FALSE)-VLOOKUP($A79,'Import Peak Change'!$A$106:CQ$202,95,FALSE)))</f>
        <v>0</v>
      </c>
      <c r="CR79" s="6">
        <f>IF(ISERROR(VLOOKUP($A79,'Import Peak'!$A$3:CR$99,96,FALSE)-VLOOKUP($A79,'Import Peak Change'!$A$106:CR$202,96,FALSE)),0,(VLOOKUP($A79,'Import Peak'!$A$3:CR$99,96,FALSE)-VLOOKUP($A79,'Import Peak Change'!$A$106:CR$202,96,FALSE)))</f>
        <v>0</v>
      </c>
      <c r="CS79" s="6">
        <f>IF(ISERROR(VLOOKUP($A79,'Import Peak'!$A$3:CS$99,97,FALSE)-VLOOKUP($A79,'Import Peak Change'!$A$106:CS$202,97,FALSE)),0,(VLOOKUP($A79,'Import Peak'!$A$3:CS$99,97,FALSE)-VLOOKUP($A79,'Import Peak Change'!$A$106:CS$202,97,FALSE)))</f>
        <v>0</v>
      </c>
      <c r="CT79" s="6">
        <f>IF(ISERROR(VLOOKUP($A79,'Import Peak'!$A$3:CT$99,98,FALSE)-VLOOKUP($A79,'Import Peak Change'!$A$106:CT$202,98,FALSE)),0,(VLOOKUP($A79,'Import Peak'!$A$3:CT$99,98,FALSE)-VLOOKUP($A79,'Import Peak Change'!$A$106:CT$202,98,FALSE)))</f>
        <v>0</v>
      </c>
      <c r="CU79" s="6">
        <f>IF(ISERROR(VLOOKUP($A79,'Import Peak'!$A$3:CU$99,99,FALSE)-VLOOKUP($A79,'Import Peak Change'!$A$106:CU$202,99,FALSE)),0,(VLOOKUP($A79,'Import Peak'!$A$3:CU$99,99,FALSE)-VLOOKUP($A79,'Import Peak Change'!$A$106:CU$202,99,FALSE)))</f>
        <v>0</v>
      </c>
      <c r="CV79" s="6">
        <f>IF(ISERROR(VLOOKUP($A79,'Import Peak'!$A$3:CV$99,100,FALSE)-VLOOKUP($A79,'Import Peak Change'!$A$106:CV$202,100,FALSE)),0,(VLOOKUP($A79,'Import Peak'!$A$3:CV$99,100,FALSE)-VLOOKUP($A79,'Import Peak Change'!$A$106:CV$202,100,FALSE)))</f>
        <v>0</v>
      </c>
      <c r="CW79" s="6">
        <f>IF(ISERROR(VLOOKUP($A79,'Import Peak'!$A$3:CW$99,101,FALSE)-VLOOKUP($A79,'Import Peak Change'!$A$106:CW$202,101,FALSE)),0,(VLOOKUP($A79,'Import Peak'!$A$3:CW$99,101,FALSE)-VLOOKUP($A79,'Import Peak Change'!$A$106:CW$202,101,FALSE)))</f>
        <v>0</v>
      </c>
      <c r="CX79" s="6">
        <f>IF(ISERROR(VLOOKUP($A79,'Import Peak'!$A$3:CX$99,102,FALSE)-VLOOKUP($A79,'Import Peak Change'!$A$106:CX$202,102,FALSE)),0,(VLOOKUP($A79,'Import Peak'!$A$3:CX$99,102,FALSE)-VLOOKUP($A79,'Import Peak Change'!$A$106:CX$202,102,FALSE)))</f>
        <v>0</v>
      </c>
      <c r="CY79" s="6">
        <f>IF(ISERROR(VLOOKUP($A79,'Import Peak'!$A$3:CY$99,103,FALSE)-VLOOKUP($A79,'Import Peak Change'!$A$106:CY$202,103,FALSE)),0,(VLOOKUP($A79,'Import Peak'!$A$3:CY$99,103,FALSE)-VLOOKUP($A79,'Import Peak Change'!$A$106:CY$202,103,FALSE)))</f>
        <v>0</v>
      </c>
      <c r="CZ79" s="6">
        <f>IF(ISERROR(VLOOKUP($A79,'Import Peak'!$A$3:CZ$99,104,FALSE)-VLOOKUP($A79,'Import Peak Change'!$A$106:CZ$202,104,FALSE)),0,(VLOOKUP($A79,'Import Peak'!$A$3:CZ$99,104,FALSE)-VLOOKUP($A79,'Import Peak Change'!$A$106:CZ$202,104,FALSE)))</f>
        <v>0</v>
      </c>
      <c r="DA79" s="6">
        <f>IF(ISERROR(VLOOKUP($A79,'Import Peak'!$A$3:DA$99,105,FALSE)-VLOOKUP($A79,'Import Peak Change'!$A$106:DA$202,105,FALSE)),0,(VLOOKUP($A79,'Import Peak'!$A$3:DA$99,105,FALSE)-VLOOKUP($A79,'Import Peak Change'!$A$106:DA$202,105,FALSE)))</f>
        <v>0</v>
      </c>
      <c r="DB79" s="6">
        <f>IF(ISERROR(VLOOKUP($A79,'Import Peak'!$A$3:DB$99,106,FALSE)-VLOOKUP($A79,'Import Peak Change'!$A$106:DB$202,106,FALSE)),0,(VLOOKUP($A79,'Import Peak'!$A$3:DB$99,106,FALSE)-VLOOKUP($A79,'Import Peak Change'!$A$106:DB$202,106,FALSE)))</f>
        <v>0</v>
      </c>
      <c r="DC79" s="6">
        <f>IF(ISERROR(VLOOKUP($A79,'Import Peak'!$A$3:DC$99,107,FALSE)-VLOOKUP($A79,'Import Peak Change'!$A$106:DC$202,107,FALSE)),0,(VLOOKUP($A79,'Import Peak'!$A$3:DC$99,107,FALSE)-VLOOKUP($A79,'Import Peak Change'!$A$106:DC$202,107,FALSE)))</f>
        <v>0</v>
      </c>
      <c r="DD79" s="6">
        <f>IF(ISERROR(VLOOKUP($A79,'Import Peak'!$A$3:DD$99,108,FALSE)-VLOOKUP($A79,'Import Peak Change'!$A$106:DD$202,108,FALSE)),0,(VLOOKUP($A79,'Import Peak'!$A$3:DD$99,108,FALSE)-VLOOKUP($A79,'Import Peak Change'!$A$106:DD$202,108,FALSE)))</f>
        <v>0</v>
      </c>
      <c r="DE79" s="6">
        <f>IF(ISERROR(VLOOKUP($A79,'Import Peak'!$A$3:DE$99,109,FALSE)-VLOOKUP($A79,'Import Peak Change'!$A$106:DE$202,109,FALSE)),0,(VLOOKUP($A79,'Import Peak'!$A$3:DE$99,109,FALSE)-VLOOKUP($A79,'Import Peak Change'!$A$106:DE$202,109,FALSE)))</f>
        <v>0</v>
      </c>
      <c r="DF79" s="6">
        <f>IF(ISERROR(VLOOKUP($A79,'Import Peak'!$A$3:DF$99,110,FALSE)-VLOOKUP($A79,'Import Peak Change'!$A$106:DF$202,110,FALSE)),0,(VLOOKUP($A79,'Import Peak'!$A$3:DF$99,110,FALSE)-VLOOKUP($A79,'Import Peak Change'!$A$106:DF$202,110,FALSE)))</f>
        <v>0</v>
      </c>
      <c r="DG79" s="6">
        <f>IF(ISERROR(VLOOKUP($A79,'Import Peak'!$A$3:DG$99,111,FALSE)-VLOOKUP($A79,'Import Peak Change'!$A$106:DG$202,111,FALSE)),0,(VLOOKUP($A79,'Import Peak'!$A$3:DG$99,111,FALSE)-VLOOKUP($A79,'Import Peak Change'!$A$106:DG$202,111,FALSE)))</f>
        <v>0</v>
      </c>
      <c r="DH79" s="6">
        <f>IF(ISERROR(VLOOKUP($A79,'Import Peak'!$A$3:DH$99,112,FALSE)-VLOOKUP($A79,'Import Peak Change'!$A$106:DH$202,112,FALSE)),0,(VLOOKUP($A79,'Import Peak'!$A$3:DH$99,112,FALSE)-VLOOKUP($A79,'Import Peak Change'!$A$106:DH$202,112,FALSE)))</f>
        <v>0</v>
      </c>
      <c r="DI79" s="6">
        <f>IF(ISERROR(VLOOKUP($A79,'Import Peak'!$A$3:DI$99,113,FALSE)-VLOOKUP($A79,'Import Peak Change'!$A$106:DI$202,113,FALSE)),0,(VLOOKUP($A79,'Import Peak'!$A$3:DI$99,113,FALSE)-VLOOKUP($A79,'Import Peak Change'!$A$106:DI$202,113,FALSE)))</f>
        <v>0</v>
      </c>
      <c r="DJ79" s="6">
        <f>IF(ISERROR(VLOOKUP($A79,'Import Peak'!$A$3:DJ$99,114,FALSE)-VLOOKUP($A79,'Import Peak Change'!$A$106:DJ$202,114,FALSE)),0,(VLOOKUP($A79,'Import Peak'!$A$3:DJ$99,114,FALSE)-VLOOKUP($A79,'Import Peak Change'!$A$106:DJ$202,114,FALSE)))</f>
        <v>0</v>
      </c>
      <c r="DK79" s="6">
        <f>IF(ISERROR(VLOOKUP($A79,'Import Peak'!$A$3:DK$99,115,FALSE)-VLOOKUP($A79,'Import Peak Change'!$A$106:DK$202,115,FALSE)),0,(VLOOKUP($A79,'Import Peak'!$A$3:DK$99,115,FALSE)-VLOOKUP($A79,'Import Peak Change'!$A$106:DK$202,115,FALSE)))</f>
        <v>0</v>
      </c>
      <c r="DL79" s="6">
        <f>IF(ISERROR(VLOOKUP($A79,'Import Peak'!$A$3:DL$99,116,FALSE)-VLOOKUP($A79,'Import Peak Change'!$A$106:DL$202,116,FALSE)),0,(VLOOKUP($A79,'Import Peak'!$A$3:DL$99,116,FALSE)-VLOOKUP($A79,'Import Peak Change'!$A$106:DL$202,116,FALSE)))</f>
        <v>0</v>
      </c>
      <c r="DM79" s="6">
        <f>IF(ISERROR(VLOOKUP($A79,'Import Peak'!$A$3:DM$99,117,FALSE)-VLOOKUP($A79,'Import Peak Change'!$A$106:DM$202,117,FALSE)),0,(VLOOKUP($A79,'Import Peak'!$A$3:DM$99,117,FALSE)-VLOOKUP($A79,'Import Peak Change'!$A$106:DM$202,117,FALSE)))</f>
        <v>0</v>
      </c>
      <c r="DN79" s="6">
        <f>IF(ISERROR(VLOOKUP($A79,'Import Peak'!$A$3:DN$99,118,FALSE)-VLOOKUP($A79,'Import Peak Change'!$A$106:DN$202,118,FALSE)),0,(VLOOKUP($A79,'Import Peak'!$A$3:DN$99,118,FALSE)-VLOOKUP($A79,'Import Peak Change'!$A$106:DN$202,118,FALSE)))</f>
        <v>0</v>
      </c>
      <c r="DO79" s="6">
        <f>IF(ISERROR(VLOOKUP($A79,'Import Peak'!$A$3:DO$99,119,FALSE)-VLOOKUP($A79,'Import Peak Change'!$A$106:DO$202,119,FALSE)),0,(VLOOKUP($A79,'Import Peak'!$A$3:DO$99,119,FALSE)-VLOOKUP($A79,'Import Peak Change'!$A$106:DO$202,119,FALSE)))</f>
        <v>0</v>
      </c>
      <c r="DP79" s="6">
        <f>IF(ISERROR(VLOOKUP($A79,'Import Peak'!$A$3:DP$99,120,FALSE)-VLOOKUP($A79,'Import Peak Change'!$A$106:DP$202,120,FALSE)),0,(VLOOKUP($A79,'Import Peak'!$A$3:DP$99,120,FALSE)-VLOOKUP($A79,'Import Peak Change'!$A$106:DP$202,120,FALSE)))</f>
        <v>0</v>
      </c>
      <c r="DQ79" s="6">
        <f>IF(ISERROR(VLOOKUP($A79,'Import Peak'!$A$3:DQ$99,121,FALSE)-VLOOKUP($A79,'Import Peak Change'!$A$106:DQ$202,121,FALSE)),0,(VLOOKUP($A79,'Import Peak'!$A$3:DQ$99,121,FALSE)-VLOOKUP($A79,'Import Peak Change'!$A$106:DQ$202,121,FALSE)))</f>
        <v>0</v>
      </c>
      <c r="DR79" s="6">
        <f>IF(ISERROR(VLOOKUP($A79,'Import Peak'!$A$3:DR$99,122,FALSE)-VLOOKUP($A79,'Import Peak Change'!$A$106:DR$202,122,FALSE)),0,(VLOOKUP($A79,'Import Peak'!$A$3:DR$99,122,FALSE)-VLOOKUP($A79,'Import Peak Change'!$A$106:DR$202,122,FALSE)))</f>
        <v>0</v>
      </c>
      <c r="DS79" s="6">
        <f>IF(ISERROR(VLOOKUP($A79,'Import Peak'!$A$3:DS$99,123,FALSE)-VLOOKUP($A79,'Import Peak Change'!$A$106:DS$202,123,FALSE)),0,(VLOOKUP($A79,'Import Peak'!$A$3:DS$99,123,FALSE)-VLOOKUP($A79,'Import Peak Change'!$A$106:DS$202,123,FALSE)))</f>
        <v>0</v>
      </c>
      <c r="DT79" s="6">
        <f>IF(ISERROR(VLOOKUP($A79,'Import Peak'!$A$3:DT$99,124,FALSE)-VLOOKUP($A79,'Import Peak Change'!$A$106:DT$202,124,FALSE)),0,(VLOOKUP($A79,'Import Peak'!$A$3:DT$99,124,FALSE)-VLOOKUP($A79,'Import Peak Change'!$A$106:DT$202,124,FALSE)))</f>
        <v>0</v>
      </c>
      <c r="DU79" s="6">
        <f>IF(ISERROR(VLOOKUP($A79,'Import Peak'!$A$3:DU$99,125,FALSE)-VLOOKUP($A79,'Import Peak Change'!$A$106:DU$202,125,FALSE)),0,(VLOOKUP($A79,'Import Peak'!$A$3:DU$99,125,FALSE)-VLOOKUP($A79,'Import Peak Change'!$A$106:DU$202,125,FALSE)))</f>
        <v>0</v>
      </c>
      <c r="DV79" s="6">
        <f>IF(ISERROR(VLOOKUP($A79,'Import Peak'!$A$3:DV$99,126,FALSE)-VLOOKUP($A79,'Import Peak Change'!$A$106:DV$202,126,FALSE)),0,(VLOOKUP($A79,'Import Peak'!$A$3:DV$99,126,FALSE)-VLOOKUP($A79,'Import Peak Change'!$A$106:DV$202,126,FALSE)))</f>
        <v>0</v>
      </c>
      <c r="DW79" s="6">
        <f>IF(ISERROR(VLOOKUP($A79,'Import Peak'!$A$3:DW$99,127,FALSE)-VLOOKUP($A79,'Import Peak Change'!$A$106:DW$202,127,FALSE)),0,(VLOOKUP($A79,'Import Peak'!$A$3:DW$99,127,FALSE)-VLOOKUP($A79,'Import Peak Change'!$A$106:DW$202,127,FALSE)))</f>
        <v>0</v>
      </c>
      <c r="DX79" s="6">
        <f>IF(ISERROR(VLOOKUP($A79,'Import Peak'!$A$3:DX$99,128,FALSE)-VLOOKUP($A79,'Import Peak Change'!$A$106:DX$202,128,FALSE)),0,(VLOOKUP($A79,'Import Peak'!$A$3:DX$99,128,FALSE)-VLOOKUP($A79,'Import Peak Change'!$A$106:DX$202,128,FALSE)))</f>
        <v>0</v>
      </c>
      <c r="DY79" s="6">
        <f>IF(ISERROR(VLOOKUP($A79,'Import Peak'!$A$3:DY$99,129,FALSE)-VLOOKUP($A79,'Import Peak Change'!$A$106:DY$202,129,FALSE)),0,(VLOOKUP($A79,'Import Peak'!$A$3:DY$99,129,FALSE)-VLOOKUP($A79,'Import Peak Change'!$A$106:DY$202,129,FALSE)))</f>
        <v>0</v>
      </c>
      <c r="DZ79" s="6">
        <f>IF(ISERROR(VLOOKUP($A79,'Import Peak'!$A$3:DZ$99,130,FALSE)-VLOOKUP($A79,'Import Peak Change'!$A$106:DZ$202,130,FALSE)),0,(VLOOKUP($A79,'Import Peak'!$A$3:DZ$99,130,FALSE)-VLOOKUP($A79,'Import Peak Change'!$A$106:DZ$202,130,FALSE)))</f>
        <v>0</v>
      </c>
      <c r="EA79" s="6">
        <f>IF(ISERROR(VLOOKUP($A79,'Import Peak'!$A$3:EA$99,131,FALSE)-VLOOKUP($A79,'Import Peak Change'!$A$106:EA$202,131,FALSE)),0,(VLOOKUP($A79,'Import Peak'!$A$3:EA$99,131,FALSE)-VLOOKUP($A79,'Import Peak Change'!$A$106:EA$202,131,FALSE)))</f>
        <v>0</v>
      </c>
      <c r="EB79" s="6">
        <f>IF(ISERROR(VLOOKUP($A79,'Import Peak'!$A$3:EB$99,132,FALSE)-VLOOKUP($A79,'Import Peak Change'!$A$106:EB$202,132,FALSE)),0,(VLOOKUP($A79,'Import Peak'!$A$3:EB$99,132,FALSE)-VLOOKUP($A79,'Import Peak Change'!$A$106:EB$202,132,FALSE)))</f>
        <v>0</v>
      </c>
      <c r="EC79" s="6">
        <f>IF(ISERROR(VLOOKUP($A79,'Import Peak'!$A$3:EC$99,133,FALSE)-VLOOKUP($A79,'Import Peak Change'!$A$106:EC$202,133,FALSE)),0,(VLOOKUP($A79,'Import Peak'!$A$3:EC$99,133,FALSE)-VLOOKUP($A79,'Import Peak Change'!$A$106:EC$202,133,FALSE)))</f>
        <v>0</v>
      </c>
      <c r="ED79" s="6">
        <f>IF(ISERROR(VLOOKUP($A79,'Import Peak'!$A$3:ED$99,134,FALSE)-VLOOKUP($A79,'Import Peak Change'!$A$106:ED$202,134,FALSE)),0,(VLOOKUP($A79,'Import Peak'!$A$3:ED$99,134,FALSE)-VLOOKUP($A79,'Import Peak Change'!$A$106:ED$202,134,FALSE)))</f>
        <v>0</v>
      </c>
      <c r="EE79" s="6">
        <f>IF(ISERROR(VLOOKUP($A79,'Import Peak'!$A$3:EE$99,135,FALSE)-VLOOKUP($A79,'Import Peak Change'!$A$106:EE$202,135,FALSE)),0,(VLOOKUP($A79,'Import Peak'!$A$3:EE$99,135,FALSE)-VLOOKUP($A79,'Import Peak Change'!$A$106:EE$202,135,FALSE)))</f>
        <v>0</v>
      </c>
      <c r="EF79" s="6">
        <f>IF(ISERROR(VLOOKUP($A79,'Import Peak'!$A$3:EF$99,136,FALSE)-VLOOKUP($A79,'Import Peak Change'!$A$106:EF$202,136,FALSE)),0,(VLOOKUP($A79,'Import Peak'!$A$3:EF$99,136,FALSE)-VLOOKUP($A79,'Import Peak Change'!$A$106:EF$202,136,FALSE)))</f>
        <v>0</v>
      </c>
      <c r="EG79" s="6">
        <f>IF(ISERROR(VLOOKUP($A79,'Import Peak'!$A$3:EG$99,137,FALSE)-VLOOKUP($A79,'Import Peak Change'!$A$106:EG$202,137,FALSE)),0,(VLOOKUP($A79,'Import Peak'!$A$3:EG$99,137,FALSE)-VLOOKUP($A79,'Import Peak Change'!$A$106:EG$202,137,FALSE)))</f>
        <v>0</v>
      </c>
      <c r="EH79" s="6">
        <f>IF(ISERROR(VLOOKUP($A79,'Import Peak'!$A$3:EH$99,138,FALSE)-VLOOKUP($A79,'Import Peak Change'!$A$106:EH$202,138,FALSE)),0,(VLOOKUP($A79,'Import Peak'!$A$3:EH$99,138,FALSE)-VLOOKUP($A79,'Import Peak Change'!$A$106:EH$202,138,FALSE)))</f>
        <v>0</v>
      </c>
      <c r="EI79" s="6">
        <f>IF(ISERROR(VLOOKUP($A79,'Import Peak'!$A$3:EI$99,139,FALSE)-VLOOKUP($A79,'Import Peak Change'!$A$106:EI$202,139,FALSE)),0,(VLOOKUP($A79,'Import Peak'!$A$3:EI$99,139,FALSE)-VLOOKUP($A79,'Import Peak Change'!$A$106:EI$202,139,FALSE)))</f>
        <v>0</v>
      </c>
      <c r="EJ79" s="6">
        <f>IF(ISERROR(VLOOKUP($A79,'Import Peak'!$A$3:EJ$99,140,FALSE)-VLOOKUP($A79,'Import Peak Change'!$A$106:EJ$202,140,FALSE)),0,(VLOOKUP($A79,'Import Peak'!$A$3:EJ$99,140,FALSE)-VLOOKUP($A79,'Import Peak Change'!$A$106:EJ$202,140,FALSE)))</f>
        <v>0</v>
      </c>
      <c r="EK79" s="6">
        <f>IF(ISERROR(VLOOKUP($A79,'Import Peak'!$A$3:EK$99,141,FALSE)-VLOOKUP($A79,'Import Peak Change'!$A$106:EK$202,141,FALSE)),0,(VLOOKUP($A79,'Import Peak'!$A$3:EK$99,141,FALSE)-VLOOKUP($A79,'Import Peak Change'!$A$106:EK$202,141,FALSE)))</f>
        <v>0</v>
      </c>
      <c r="EL79" s="6">
        <f>IF(ISERROR(VLOOKUP($A79,'Import Peak'!$A$3:EL$99,142,FALSE)-VLOOKUP($A79,'Import Peak Change'!$A$106:EL$202,142,FALSE)),0,(VLOOKUP($A79,'Import Peak'!$A$3:EL$99,142,FALSE)-VLOOKUP($A79,'Import Peak Change'!$A$106:EL$202,142,FALSE)))</f>
        <v>0</v>
      </c>
      <c r="EM79" s="6">
        <f>IF(ISERROR(VLOOKUP($A79,'Import Peak'!$A$3:EM$99,143,FALSE)-VLOOKUP($A79,'Import Peak Change'!$A$106:EM$202,143,FALSE)),0,(VLOOKUP($A79,'Import Peak'!$A$3:EM$99,143,FALSE)-VLOOKUP($A79,'Import Peak Change'!$A$106:EM$202,143,FALSE)))</f>
        <v>0</v>
      </c>
      <c r="EN79" s="6">
        <f>IF(ISERROR(VLOOKUP($A79,'Import Peak'!$A$3:EN$99,144,FALSE)-VLOOKUP($A79,'Import Peak Change'!$A$106:EN$202,144,FALSE)),0,(VLOOKUP($A79,'Import Peak'!$A$3:EN$99,144,FALSE)-VLOOKUP($A79,'Import Peak Change'!$A$106:EN$202,144,FALSE)))</f>
        <v>0</v>
      </c>
      <c r="EO79" s="6">
        <f>IF(ISERROR(VLOOKUP($A79,'Import Peak'!$A$3:EO$99,145,FALSE)-VLOOKUP($A79,'Import Peak Change'!$A$106:EO$202,145,FALSE)),0,(VLOOKUP($A79,'Import Peak'!$A$3:EO$99,145,FALSE)-VLOOKUP($A79,'Import Peak Change'!$A$106:EO$202,145,FALSE)))</f>
        <v>0</v>
      </c>
      <c r="EP79" s="6">
        <f>IF(ISERROR(VLOOKUP($A79,'Import Peak'!$A$3:EP$99,146,FALSE)-VLOOKUP($A79,'Import Peak Change'!$A$106:EP$202,146,FALSE)),0,(VLOOKUP($A79,'Import Peak'!$A$3:EP$99,146,FALSE)-VLOOKUP($A79,'Import Peak Change'!$A$106:EP$202,146,FALSE)))</f>
        <v>0</v>
      </c>
      <c r="EQ79" s="6">
        <f>IF(ISERROR(VLOOKUP($A79,'Import Peak'!$A$3:EQ$99,147,FALSE)-VLOOKUP($A79,'Import Peak Change'!$A$106:EQ$202,147,FALSE)),0,(VLOOKUP($A79,'Import Peak'!$A$3:EQ$99,147,FALSE)-VLOOKUP($A79,'Import Peak Change'!$A$106:EQ$202,147,FALSE)))</f>
        <v>0</v>
      </c>
      <c r="ER79" s="6">
        <f>IF(ISERROR(VLOOKUP($A79,'Import Peak'!$A$3:ER$99,148,FALSE)-VLOOKUP($A79,'Import Peak Change'!$A$106:ER$202,148,FALSE)),0,(VLOOKUP($A79,'Import Peak'!$A$3:ER$99,148,FALSE)-VLOOKUP($A79,'Import Peak Change'!$A$106:ER$202,148,FALSE)))</f>
        <v>0</v>
      </c>
      <c r="ES79" s="6">
        <f>IF(ISERROR(VLOOKUP($A79,'Import Peak'!$A$3:ES$99,149,FALSE)-VLOOKUP($A79,'Import Peak Change'!$A$106:ES$202,149,FALSE)),0,(VLOOKUP($A79,'Import Peak'!$A$3:ES$99,149,FALSE)-VLOOKUP($A79,'Import Peak Change'!$A$106:ES$202,149,FALSE)))</f>
        <v>0</v>
      </c>
      <c r="ET79" s="6">
        <f>IF(ISERROR(VLOOKUP($A79,'Import Peak'!$A$3:ET$99,150,FALSE)-VLOOKUP($A79,'Import Peak Change'!$A$106:ET$202,150,FALSE)),0,(VLOOKUP($A79,'Import Peak'!$A$3:ET$99,150,FALSE)-VLOOKUP($A79,'Import Peak Change'!$A$106:ET$202,150,FALSE)))</f>
        <v>0</v>
      </c>
      <c r="EU79" s="6">
        <f>IF(ISERROR(VLOOKUP($A79,'Import Peak'!$A$3:EU$99,151,FALSE)-VLOOKUP($A79,'Import Peak Change'!$A$106:EU$202,151,FALSE)),0,(VLOOKUP($A79,'Import Peak'!$A$3:EU$99,151,FALSE)-VLOOKUP($A79,'Import Peak Change'!$A$106:EU$202,151,FALSE)))</f>
        <v>0</v>
      </c>
      <c r="EV79" s="6">
        <f>IF(ISERROR(VLOOKUP($A79,'Import Peak'!$A$3:EV$99,152,FALSE)-VLOOKUP($A79,'Import Peak Change'!$A$106:EV$202,152,FALSE)),0,(VLOOKUP($A79,'Import Peak'!$A$3:EV$99,152,FALSE)-VLOOKUP($A79,'Import Peak Change'!$A$106:EV$202,152,FALSE)))</f>
        <v>0</v>
      </c>
      <c r="EW79" s="6">
        <f>IF(ISERROR(VLOOKUP($A79,'Import Peak'!$A$3:EW$99,153,FALSE)-VLOOKUP($A79,'Import Peak Change'!$A$106:EW$202,153,FALSE)),0,(VLOOKUP($A79,'Import Peak'!$A$3:EW$99,153,FALSE)-VLOOKUP($A79,'Import Peak Change'!$A$106:EW$202,153,FALSE)))</f>
        <v>0</v>
      </c>
      <c r="EX79" s="6">
        <f>IF(ISERROR(VLOOKUP($A79,'Import Peak'!$A$3:EX$99,154,FALSE)-VLOOKUP($A79,'Import Peak Change'!$A$106:EX$202,154,FALSE)),0,(VLOOKUP($A79,'Import Peak'!$A$3:EX$99,154,FALSE)-VLOOKUP($A79,'Import Peak Change'!$A$106:EX$202,154,FALSE)))</f>
        <v>0</v>
      </c>
      <c r="EY79" s="6">
        <f>IF(ISERROR(VLOOKUP($A79,'Import Peak'!$A$3:EY$99,155,FALSE)-VLOOKUP($A79,'Import Peak Change'!$A$106:EY$202,155,FALSE)),0,(VLOOKUP($A79,'Import Peak'!$A$3:EY$99,155,FALSE)-VLOOKUP($A79,'Import Peak Change'!$A$106:EY$202,155,FALSE)))</f>
        <v>0</v>
      </c>
      <c r="EZ79" s="6">
        <f>IF(ISERROR(VLOOKUP($A79,'Import Peak'!$A$3:EZ$99,156,FALSE)-VLOOKUP($A79,'Import Peak Change'!$A$106:EZ$202,156,FALSE)),0,(VLOOKUP($A79,'Import Peak'!$A$3:EZ$99,156,FALSE)-VLOOKUP($A79,'Import Peak Change'!$A$106:EZ$202,156,FALSE)))</f>
        <v>0</v>
      </c>
      <c r="FA79" s="6">
        <f>IF(ISERROR(VLOOKUP($A79,'Import Peak'!$A$3:FA$99,157,FALSE)-VLOOKUP($A79,'Import Peak Change'!$A$106:FA$202,157,FALSE)),0,(VLOOKUP($A79,'Import Peak'!$A$3:FA$99,157,FALSE)-VLOOKUP($A79,'Import Peak Change'!$A$106:FA$202,157,FALSE)))</f>
        <v>0</v>
      </c>
      <c r="FB79" s="6">
        <f>IF(ISERROR(VLOOKUP($A79,'Import Peak'!$A$3:FB$99,158,FALSE)-VLOOKUP($A79,'Import Peak Change'!$A$106:FB$202,158,FALSE)),0,(VLOOKUP($A79,'Import Peak'!$A$3:FB$99,158,FALSE)-VLOOKUP($A79,'Import Peak Change'!$A$106:FB$202,158,FALSE)))</f>
        <v>0</v>
      </c>
      <c r="FC79" s="6">
        <f>IF(ISERROR(VLOOKUP($A79,'Import Peak'!$A$3:FC$99,159,FALSE)-VLOOKUP($A79,'Import Peak Change'!$A$106:FC$202,159,FALSE)),0,(VLOOKUP($A79,'Import Peak'!$A$3:FC$99,159,FALSE)-VLOOKUP($A79,'Import Peak Change'!$A$106:FC$202,159,FALSE)))</f>
        <v>0</v>
      </c>
      <c r="FD79" s="6">
        <f>IF(ISERROR(VLOOKUP($A79,'Import Peak'!$A$3:FD$99,160,FALSE)-VLOOKUP($A79,'Import Peak Change'!$A$106:FD$202,160,FALSE)),0,(VLOOKUP($A79,'Import Peak'!$A$3:FD$99,160,FALSE)-VLOOKUP($A79,'Import Peak Change'!$A$106:FD$202,160,FALSE)))</f>
        <v>0</v>
      </c>
      <c r="FE79" s="6">
        <f>IF(ISERROR(VLOOKUP($A79,'Import Peak'!$A$3:FE$99,161,FALSE)-VLOOKUP($A79,'Import Peak Change'!$A$106:FE$202,161,FALSE)),0,(VLOOKUP($A79,'Import Peak'!$A$3:FE$99,161,FALSE)-VLOOKUP($A79,'Import Peak Change'!$A$106:FE$202,161,FALSE)))</f>
        <v>0</v>
      </c>
      <c r="FF79" s="6">
        <f>IF(ISERROR(VLOOKUP($A79,'Import Peak'!$A$3:FF$99,162,FALSE)-VLOOKUP($A79,'Import Peak Change'!$A$106:FF$202,162,FALSE)),0,(VLOOKUP($A79,'Import Peak'!$A$3:FF$99,162,FALSE)-VLOOKUP($A79,'Import Peak Change'!$A$106:FF$202,162,FALSE)))</f>
        <v>0</v>
      </c>
      <c r="FG79" s="6">
        <f>IF(ISERROR(VLOOKUP($A79,'Import Peak'!$A$3:FG$99,163,FALSE)-VLOOKUP($A79,'Import Peak Change'!$A$106:FG$202,163,FALSE)),0,(VLOOKUP($A79,'Import Peak'!$A$3:FG$99,163,FALSE)-VLOOKUP($A79,'Import Peak Change'!$A$106:FG$202,163,FALSE)))</f>
        <v>0</v>
      </c>
      <c r="FH79" s="6">
        <f>IF(ISERROR(VLOOKUP($A79,'Import Peak'!$A$3:FH$99,164,FALSE)-VLOOKUP($A79,'Import Peak Change'!$A$106:FH$202,164,FALSE)),0,(VLOOKUP($A79,'Import Peak'!$A$3:FH$99,164,FALSE)-VLOOKUP($A79,'Import Peak Change'!$A$106:FH$202,164,FALSE)))</f>
        <v>0</v>
      </c>
      <c r="FI79" s="6">
        <f>IF(ISERROR(VLOOKUP($A79,'Import Peak'!$A$3:FI$99,165,FALSE)-VLOOKUP($A79,'Import Peak Change'!$A$106:FI$202,165,FALSE)),0,(VLOOKUP($A79,'Import Peak'!$A$3:FI$99,165,FALSE)-VLOOKUP($A79,'Import Peak Change'!$A$106:FI$202,165,FALSE)))</f>
        <v>0</v>
      </c>
      <c r="FJ79" s="6">
        <f>IF(ISERROR(VLOOKUP($A79,'Import Peak'!$A$3:FJ$99,166,FALSE)-VLOOKUP($A79,'Import Peak Change'!$A$106:FJ$202,166,FALSE)),0,(VLOOKUP($A79,'Import Peak'!$A$3:FJ$99,166,FALSE)-VLOOKUP($A79,'Import Peak Change'!$A$106:FJ$202,166,FALSE)))</f>
        <v>0</v>
      </c>
      <c r="FK79" s="6">
        <f>IF(ISERROR(VLOOKUP($A79,'Import Peak'!$A$3:FK$99,167,FALSE)-VLOOKUP($A79,'Import Peak Change'!$A$106:FK$202,167,FALSE)),0,(VLOOKUP($A79,'Import Peak'!$A$3:FK$99,167,FALSE)-VLOOKUP($A79,'Import Peak Change'!$A$106:FK$202,167,FALSE)))</f>
        <v>0</v>
      </c>
      <c r="FL79" s="6">
        <f>IF(ISERROR(VLOOKUP($A79,'Import Peak'!$A$3:FL$99,168,FALSE)-VLOOKUP($A79,'Import Peak Change'!$A$106:FL$202,168,FALSE)),0,(VLOOKUP($A79,'Import Peak'!$A$3:FL$99,168,FALSE)-VLOOKUP($A79,'Import Peak Change'!$A$106:FL$202,168,FALSE)))</f>
        <v>0</v>
      </c>
      <c r="FM79" s="6">
        <f>IF(ISERROR(VLOOKUP($A79,'Import Peak'!$A$3:FM$99,169,FALSE)-VLOOKUP($A79,'Import Peak Change'!$A$106:FM$202,169,FALSE)),0,(VLOOKUP($A79,'Import Peak'!$A$3:FM$99,169,FALSE)-VLOOKUP($A79,'Import Peak Change'!$A$106:FM$202,169,FALSE)))</f>
        <v>0</v>
      </c>
      <c r="FN79" s="6">
        <f>IF(ISERROR(VLOOKUP($A79,'Import Peak'!$A$3:FN$99,170,FALSE)-VLOOKUP($A79,'Import Peak Change'!$A$106:FN$202,170,FALSE)),0,(VLOOKUP($A79,'Import Peak'!$A$3:FN$99,170,FALSE)-VLOOKUP($A79,'Import Peak Change'!$A$106:FN$202,170,FALSE)))</f>
        <v>0</v>
      </c>
      <c r="FO79" s="6">
        <f>IF(ISERROR(VLOOKUP($A79,'Import Peak'!$A$3:FO$99,171,FALSE)-VLOOKUP($A79,'Import Peak Change'!$A$106:FO$202,171,FALSE)),0,(VLOOKUP($A79,'Import Peak'!$A$3:FO$99,171,FALSE)-VLOOKUP($A79,'Import Peak Change'!$A$106:FO$202,171,FALSE)))</f>
        <v>0</v>
      </c>
      <c r="FP79" s="6">
        <f>IF(ISERROR(VLOOKUP($A79,'Import Peak'!$A$3:FP$99,172,FALSE)-VLOOKUP($A79,'Import Peak Change'!$A$106:FP$202,172,FALSE)),0,(VLOOKUP($A79,'Import Peak'!$A$3:FP$99,172,FALSE)-VLOOKUP($A79,'Import Peak Change'!$A$106:FP$202,172,FALSE)))</f>
        <v>0</v>
      </c>
      <c r="FQ79" s="6">
        <f>IF(ISERROR(VLOOKUP($A79,'Import Peak'!$A$3:FQ$99,173,FALSE)-VLOOKUP($A79,'Import Peak Change'!$A$106:FQ$202,173,FALSE)),0,(VLOOKUP($A79,'Import Peak'!$A$3:FQ$99,173,FALSE)-VLOOKUP($A79,'Import Peak Change'!$A$106:FQ$202,173,FALSE)))</f>
        <v>0</v>
      </c>
      <c r="FR79" s="6">
        <f>IF(ISERROR(VLOOKUP($A79,'Import Peak'!$A$3:FR$99,174,FALSE)-VLOOKUP($A79,'Import Peak Change'!$A$106:FR$202,174,FALSE)),0,(VLOOKUP($A79,'Import Peak'!$A$3:FR$99,174,FALSE)-VLOOKUP($A79,'Import Peak Change'!$A$106:FR$202,174,FALSE)))</f>
        <v>0</v>
      </c>
      <c r="FS79" s="6">
        <f>IF(ISERROR(VLOOKUP($A79,'Import Peak'!$A$3:FS$99,175,FALSE)-VLOOKUP($A79,'Import Peak Change'!$A$106:FS$202,175,FALSE)),0,(VLOOKUP($A79,'Import Peak'!$A$3:FS$99,175,FALSE)-VLOOKUP($A79,'Import Peak Change'!$A$106:FS$202,175,FALSE)))</f>
        <v>0</v>
      </c>
      <c r="FT79" s="6">
        <f>IF(ISERROR(VLOOKUP($A79,'Import Peak'!$A$3:FT$99,176,FALSE)-VLOOKUP($A79,'Import Peak Change'!$A$106:FT$202,176,FALSE)),0,(VLOOKUP($A79,'Import Peak'!$A$3:FT$99,176,FALSE)-VLOOKUP($A79,'Import Peak Change'!$A$106:FT$202,176,FALSE)))</f>
        <v>0</v>
      </c>
      <c r="FU79" s="6">
        <f>IF(ISERROR(VLOOKUP($A79,'Import Peak'!$A$3:FU$99,177,FALSE)-VLOOKUP($A79,'Import Peak Change'!$A$106:FU$202,177,FALSE)),0,(VLOOKUP($A79,'Import Peak'!$A$3:FU$99,177,FALSE)-VLOOKUP($A79,'Import Peak Change'!$A$106:FU$202,177,FALSE)))</f>
        <v>0</v>
      </c>
      <c r="FV79" s="6">
        <f>IF(ISERROR(VLOOKUP($A79,'Import Peak'!$A$3:FV$99,178,FALSE)-VLOOKUP($A79,'Import Peak Change'!$A$106:FV$202,178,FALSE)),0,(VLOOKUP($A79,'Import Peak'!$A$3:FV$99,178,FALSE)-VLOOKUP($A79,'Import Peak Change'!$A$106:FV$202,178,FALSE)))</f>
        <v>0</v>
      </c>
      <c r="FW79" s="6">
        <f>IF(ISERROR(VLOOKUP($A79,'Import Peak'!$A$3:FW$99,179,FALSE)-VLOOKUP($A79,'Import Peak Change'!$A$106:FW$202,179,FALSE)),0,(VLOOKUP($A79,'Import Peak'!$A$3:FW$99,179,FALSE)-VLOOKUP($A79,'Import Peak Change'!$A$106:FW$202,179,FALSE)))</f>
        <v>0</v>
      </c>
      <c r="FX79" s="6">
        <f>IF(ISERROR(VLOOKUP($A79,'Import Peak'!$A$3:FX$99,180,FALSE)-VLOOKUP($A79,'Import Peak Change'!$A$106:FX$202,180,FALSE)),0,(VLOOKUP($A79,'Import Peak'!$A$3:FX$99,180,FALSE)-VLOOKUP($A79,'Import Peak Change'!$A$106:FX$202,180,FALSE)))</f>
        <v>0</v>
      </c>
      <c r="FY79" s="6">
        <f>IF(ISERROR(VLOOKUP($A79,'Import Peak'!$A$3:FY$99,181,FALSE)-VLOOKUP($A79,'Import Peak Change'!$A$106:FY$202,181,FALSE)),0,(VLOOKUP($A79,'Import Peak'!$A$3:FY$99,181,FALSE)-VLOOKUP($A79,'Import Peak Change'!$A$106:FY$202,181,FALSE)))</f>
        <v>0</v>
      </c>
      <c r="FZ79" s="6">
        <f>IF(ISERROR(VLOOKUP($A79,'Import Peak'!$A$3:FZ$99,182,FALSE)-VLOOKUP($A79,'Import Peak Change'!$A$106:FZ$202,182,FALSE)),0,(VLOOKUP($A79,'Import Peak'!$A$3:FZ$99,182,FALSE)-VLOOKUP($A79,'Import Peak Change'!$A$106:FZ$202,182,FALSE)))</f>
        <v>0</v>
      </c>
      <c r="GA79" s="6">
        <f>IF(ISERROR(VLOOKUP($A79,'Import Peak'!$A$3:GA$99,183,FALSE)-VLOOKUP($A79,'Import Peak Change'!$A$106:GA$202,183,FALSE)),0,(VLOOKUP($A79,'Import Peak'!$A$3:GA$99,183,FALSE)-VLOOKUP($A79,'Import Peak Change'!$A$106:GA$202,183,FALSE)))</f>
        <v>0</v>
      </c>
      <c r="GB79" s="6">
        <f>IF(ISERROR(VLOOKUP($A79,'Import Peak'!$A$3:GB$99,184,FALSE)-VLOOKUP($A79,'Import Peak Change'!$A$106:GB$202,184,FALSE)),0,(VLOOKUP($A79,'Import Peak'!$A$3:GB$99,184,FALSE)-VLOOKUP($A79,'Import Peak Change'!$A$106:GB$202,184,FALSE)))</f>
        <v>0</v>
      </c>
      <c r="GC79" s="6">
        <f>IF(ISERROR(VLOOKUP($A79,'Import Peak'!$A$3:GC$99,185,FALSE)-VLOOKUP($A79,'Import Peak Change'!$A$106:GC$202,185,FALSE)),0,(VLOOKUP($A79,'Import Peak'!$A$3:GC$99,185,FALSE)-VLOOKUP($A79,'Import Peak Change'!$A$106:GC$202,185,FALSE)))</f>
        <v>0</v>
      </c>
      <c r="GD79" s="6">
        <f>IF(ISERROR(VLOOKUP($A79,'Import Peak'!$A$3:GD$99,186,FALSE)-VLOOKUP($A79,'Import Peak Change'!$A$106:GD$202,186,FALSE)),0,(VLOOKUP($A79,'Import Peak'!$A$3:GD$99,186,FALSE)-VLOOKUP($A79,'Import Peak Change'!$A$106:GD$202,186,FALSE)))</f>
        <v>0</v>
      </c>
      <c r="GE79" s="6">
        <f>IF(ISERROR(VLOOKUP($A79,'Import Peak'!$A$3:GE$99,187,FALSE)-VLOOKUP($A79,'Import Peak Change'!$A$106:GE$202,187,FALSE)),0,(VLOOKUP($A79,'Import Peak'!$A$3:GE$99,187,FALSE)-VLOOKUP($A79,'Import Peak Change'!$A$106:GE$202,187,FALSE)))</f>
        <v>0</v>
      </c>
      <c r="GF79" s="6">
        <f>IF(ISERROR(VLOOKUP($A79,'Import Peak'!$A$3:GF$99,188,FALSE)-VLOOKUP($A79,'Import Peak Change'!$A$106:GF$202,188,FALSE)),0,(VLOOKUP($A79,'Import Peak'!$A$3:GF$99,188,FALSE)-VLOOKUP($A79,'Import Peak Change'!$A$106:GF$202,188,FALSE)))</f>
        <v>0</v>
      </c>
      <c r="GG79" s="6">
        <f>IF(ISERROR(VLOOKUP($A79,'Import Peak'!$A$3:GG$99,189,FALSE)-VLOOKUP($A79,'Import Peak Change'!$A$106:GG$202,189,FALSE)),0,(VLOOKUP($A79,'Import Peak'!$A$3:GG$99,189,FALSE)-VLOOKUP($A79,'Import Peak Change'!$A$106:GG$202,189,FALSE)))</f>
        <v>0</v>
      </c>
      <c r="GH79" s="6">
        <f>IF(ISERROR(VLOOKUP($A79,'Import Peak'!$A$3:GH$99,190,FALSE)-VLOOKUP($A79,'Import Peak Change'!$A$106:GH$202,190,FALSE)),0,(VLOOKUP($A79,'Import Peak'!$A$3:GH$99,190,FALSE)-VLOOKUP($A79,'Import Peak Change'!$A$106:GH$202,190,FALSE)))</f>
        <v>0</v>
      </c>
      <c r="GI79" s="6">
        <f>IF(ISERROR(VLOOKUP($A79,'Import Peak'!$A$3:GI$99,191,FALSE)-VLOOKUP($A79,'Import Peak Change'!$A$106:GI$202,191,FALSE)),0,(VLOOKUP($A79,'Import Peak'!$A$3:GI$99,191,FALSE)-VLOOKUP($A79,'Import Peak Change'!$A$106:GI$202,191,FALSE)))</f>
        <v>0</v>
      </c>
      <c r="GJ79" s="6">
        <f>IF(ISERROR(VLOOKUP($A79,'Import Peak'!$A$3:GJ$99,192,FALSE)-VLOOKUP($A79,'Import Peak Change'!$A$106:GJ$202,192,FALSE)),0,(VLOOKUP($A79,'Import Peak'!$A$3:GJ$99,192,FALSE)-VLOOKUP($A79,'Import Peak Change'!$A$106:GJ$202,192,FALSE)))</f>
        <v>0</v>
      </c>
      <c r="GK79" s="6">
        <f>IF(ISERROR(VLOOKUP($A79,'Import Peak'!$A$3:GK$99,193,FALSE)-VLOOKUP($A79,'Import Peak Change'!$A$106:GK$202,193,FALSE)),0,(VLOOKUP($A79,'Import Peak'!$A$3:GK$99,193,FALSE)-VLOOKUP($A79,'Import Peak Change'!$A$106:GK$202,193,FALSE)))</f>
        <v>0</v>
      </c>
      <c r="GL79" s="6">
        <f>IF(ISERROR(VLOOKUP($A79,'Import Peak'!$A$3:GL$99,194,FALSE)-VLOOKUP($A79,'Import Peak Change'!$A$106:GL$202,194,FALSE)),0,(VLOOKUP($A79,'Import Peak'!$A$3:GL$99,194,FALSE)-VLOOKUP($A79,'Import Peak Change'!$A$106:GL$202,194,FALSE)))</f>
        <v>0</v>
      </c>
      <c r="GM79" s="6">
        <f>IF(ISERROR(VLOOKUP($A79,'Import Peak'!$A$3:GM$99,195,FALSE)-VLOOKUP($A79,'Import Peak Change'!$A$106:GM$202,195,FALSE)),0,(VLOOKUP($A79,'Import Peak'!$A$3:GM$99,195,FALSE)-VLOOKUP($A79,'Import Peak Change'!$A$106:GM$202,195,FALSE)))</f>
        <v>0</v>
      </c>
      <c r="GN79" s="6">
        <f>IF(ISERROR(VLOOKUP($A79,'Import Peak'!$A$3:GN$99,196,FALSE)-VLOOKUP($A79,'Import Peak Change'!$A$106:GN$202,196,FALSE)),0,(VLOOKUP($A79,'Import Peak'!$A$3:GN$99,196,FALSE)-VLOOKUP($A79,'Import Peak Change'!$A$106:GN$202,196,FALSE)))</f>
        <v>0</v>
      </c>
      <c r="GO79" s="6">
        <f>IF(ISERROR(VLOOKUP($A79,'Import Peak'!$A$3:GO$99,197,FALSE)-VLOOKUP($A79,'Import Peak Change'!$A$106:GO$202,197,FALSE)),0,(VLOOKUP($A79,'Import Peak'!$A$3:GO$99,197,FALSE)-VLOOKUP($A79,'Import Peak Change'!$A$106:GO$202,197,FALSE)))</f>
        <v>0</v>
      </c>
      <c r="GP79" s="6">
        <f>IF(ISERROR(VLOOKUP($A79,'Import Peak'!$A$3:GP$99,198,FALSE)-VLOOKUP($A79,'Import Peak Change'!$A$106:GP$202,198,FALSE)),0,(VLOOKUP($A79,'Import Peak'!$A$3:GP$99,198,FALSE)-VLOOKUP($A79,'Import Peak Change'!$A$106:GP$202,198,FALSE)))</f>
        <v>0</v>
      </c>
      <c r="GQ79" s="6">
        <f>IF(ISERROR(VLOOKUP($A79,'Import Peak'!$A$3:GQ$99,199,FALSE)-VLOOKUP($A79,'Import Peak Change'!$A$106:GQ$202,199,FALSE)),0,(VLOOKUP($A79,'Import Peak'!$A$3:GQ$99,199,FALSE)-VLOOKUP($A79,'Import Peak Change'!$A$106:GQ$202,199,FALSE)))</f>
        <v>0</v>
      </c>
      <c r="GR79" s="6">
        <f>IF(ISERROR(VLOOKUP($A79,'Import Peak'!$A$3:GR$99,200,FALSE)-VLOOKUP($A79,'Import Peak Change'!$A$106:GR$202,200,FALSE)),0,(VLOOKUP($A79,'Import Peak'!$A$3:GR$99,200,FALSE)-VLOOKUP($A79,'Import Peak Change'!$A$106:GR$202,200,FALSE)))</f>
        <v>0</v>
      </c>
      <c r="GS79" s="6">
        <f>IF(ISERROR(VLOOKUP($A79,'Import Peak'!$A$3:GS$99,201,FALSE)-VLOOKUP($A79,'Import Peak Change'!$A$106:GS$202,201,FALSE)),0,(VLOOKUP($A79,'Import Peak'!$A$3:GS$99,201,FALSE)-VLOOKUP($A79,'Import Peak Change'!$A$106:GS$202,201,FALSE)))</f>
        <v>0</v>
      </c>
      <c r="GT79" s="6">
        <f>IF(ISERROR(VLOOKUP($A79,'Import Peak'!$A$3:GT$99,202,FALSE)-VLOOKUP($A79,'Import Peak Change'!$A$106:GT$202,202,FALSE)),0,(VLOOKUP($A79,'Import Peak'!$A$3:GT$99,202,FALSE)-VLOOKUP($A79,'Import Peak Change'!$A$106:GT$202,202,FALSE)))</f>
        <v>0</v>
      </c>
      <c r="GU79" s="6">
        <f>IF(ISERROR(VLOOKUP($A79,'Import Peak'!$A$3:GU$99,203,FALSE)-VLOOKUP($A79,'Import Peak Change'!$A$106:GU$202,203,FALSE)),0,(VLOOKUP($A79,'Import Peak'!$A$3:GU$99,203,FALSE)-VLOOKUP($A79,'Import Peak Change'!$A$106:GU$202,203,FALSE)))</f>
        <v>0</v>
      </c>
      <c r="GV79" s="6">
        <f>IF(ISERROR(VLOOKUP($A79,'Import Peak'!$A$3:GV$99,204,FALSE)-VLOOKUP($A79,'Import Peak Change'!$A$106:GV$202,204,FALSE)),0,(VLOOKUP($A79,'Import Peak'!$A$3:GV$99,204,FALSE)-VLOOKUP($A79,'Import Peak Change'!$A$106:GV$202,204,FALSE)))</f>
        <v>0</v>
      </c>
      <c r="GW79" s="6">
        <f>IF(ISERROR(VLOOKUP($A79,'Import Peak'!$A$3:GW$99,205,FALSE)-VLOOKUP($A79,'Import Peak Change'!$A$106:GW$202,205,FALSE)),0,(VLOOKUP($A79,'Import Peak'!$A$3:GW$99,205,FALSE)-VLOOKUP($A79,'Import Peak Change'!$A$106:GW$202,205,FALSE)))</f>
        <v>0</v>
      </c>
      <c r="GX79" s="6">
        <f>IF(ISERROR(VLOOKUP($A79,'Import Peak'!$A$3:GX$99,206,FALSE)-VLOOKUP($A79,'Import Peak Change'!$A$106:GX$202,206,FALSE)),0,(VLOOKUP($A79,'Import Peak'!$A$3:GX$99,206,FALSE)-VLOOKUP($A79,'Import Peak Change'!$A$106:GX$202,206,FALSE)))</f>
        <v>0</v>
      </c>
      <c r="GY79" s="6">
        <f>IF(ISERROR(VLOOKUP($A79,'Import Peak'!$A$3:GY$99,207,FALSE)-VLOOKUP($A79,'Import Peak Change'!$A$106:GY$202,207,FALSE)),0,(VLOOKUP($A79,'Import Peak'!$A$3:GY$99,207,FALSE)-VLOOKUP($A79,'Import Peak Change'!$A$106:GY$202,207,FALSE)))</f>
        <v>0</v>
      </c>
      <c r="GZ79" s="6">
        <f>IF(ISERROR(VLOOKUP($A79,'Import Peak'!$A$3:GZ$99,208,FALSE)-VLOOKUP($A79,'Import Peak Change'!$A$106:GZ$202,208,FALSE)),0,(VLOOKUP($A79,'Import Peak'!$A$3:GZ$99,208,FALSE)-VLOOKUP($A79,'Import Peak Change'!$A$106:GZ$202,208,FALSE)))</f>
        <v>0</v>
      </c>
      <c r="HA79" s="6">
        <f>IF(ISERROR(VLOOKUP($A79,'Import Peak'!$A$3:HA$99,209,FALSE)-VLOOKUP($A79,'Import Peak Change'!$A$106:HA$202,209,FALSE)),0,(VLOOKUP($A79,'Import Peak'!$A$3:HA$99,209,FALSE)-VLOOKUP($A79,'Import Peak Change'!$A$106:HA$202,209,FALSE)))</f>
        <v>0</v>
      </c>
      <c r="HB79" s="6">
        <f>IF(ISERROR(VLOOKUP($A79,'Import Peak'!$A$3:HB$99,210,FALSE)-VLOOKUP($A79,'Import Peak Change'!$A$106:HB$202,210,FALSE)),0,(VLOOKUP($A79,'Import Peak'!$A$3:HB$99,210,FALSE)-VLOOKUP($A79,'Import Peak Change'!$A$106:HB$202,210,FALSE)))</f>
        <v>0</v>
      </c>
      <c r="HC79" s="6">
        <f>IF(ISERROR(VLOOKUP($A79,'Import Peak'!$A$3:HC$99,211,FALSE)-VLOOKUP($A79,'Import Peak Change'!$A$106:HC$202,211,FALSE)),0,(VLOOKUP($A79,'Import Peak'!$A$3:HC$99,211,FALSE)-VLOOKUP($A79,'Import Peak Change'!$A$106:HC$202,211,FALSE)))</f>
        <v>0</v>
      </c>
      <c r="HD79" s="6">
        <f>IF(ISERROR(VLOOKUP($A79,'Import Peak'!$A$3:HD$99,212,FALSE)-VLOOKUP($A79,'Import Peak Change'!$A$106:HD$202,212,FALSE)),0,(VLOOKUP($A79,'Import Peak'!$A$3:HD$99,212,FALSE)-VLOOKUP($A79,'Import Peak Change'!$A$106:HD$202,212,FALSE)))</f>
        <v>0</v>
      </c>
      <c r="HE79" s="6">
        <f>IF(ISERROR(VLOOKUP($A79,'Import Peak'!$A$3:HE$99,213,FALSE)-VLOOKUP($A79,'Import Peak Change'!$A$106:HE$202,213,FALSE)),0,(VLOOKUP($A79,'Import Peak'!$A$3:HE$99,213,FALSE)-VLOOKUP($A79,'Import Peak Change'!$A$106:HE$202,213,FALSE)))</f>
        <v>0</v>
      </c>
      <c r="HF79" s="6">
        <f>IF(ISERROR(VLOOKUP($A79,'Import Peak'!$A$3:HF$99,214,FALSE)-VLOOKUP($A79,'Import Peak Change'!$A$106:HF$202,214,FALSE)),0,(VLOOKUP($A79,'Import Peak'!$A$3:HF$99,214,FALSE)-VLOOKUP($A79,'Import Peak Change'!$A$106:HF$202,214,FALSE)))</f>
        <v>0</v>
      </c>
      <c r="HG79" s="6">
        <f>IF(ISERROR(VLOOKUP($A79,'Import Peak'!$A$3:HG$99,215,FALSE)-VLOOKUP($A79,'Import Peak Change'!$A$106:HG$202,215,FALSE)),0,(VLOOKUP($A79,'Import Peak'!$A$3:HG$99,215,FALSE)-VLOOKUP($A79,'Import Peak Change'!$A$106:HG$202,215,FALSE)))</f>
        <v>0</v>
      </c>
      <c r="HH79" s="6">
        <f>IF(ISERROR(VLOOKUP($A79,'Import Peak'!$A$3:HH$99,216,FALSE)-VLOOKUP($A79,'Import Peak Change'!$A$106:HH$202,216,FALSE)),0,(VLOOKUP($A79,'Import Peak'!$A$3:HH$99,216,FALSE)-VLOOKUP($A79,'Import Peak Change'!$A$106:HH$202,216,FALSE)))</f>
        <v>0</v>
      </c>
      <c r="HI79" s="6">
        <f>IF(ISERROR(VLOOKUP($A79,'Import Peak'!$A$3:HI$99,217,FALSE)-VLOOKUP($A79,'Import Peak Change'!$A$106:HI$202,217,FALSE)),0,(VLOOKUP($A79,'Import Peak'!$A$3:HI$99,217,FALSE)-VLOOKUP($A79,'Import Peak Change'!$A$106:HI$202,217,FALSE)))</f>
        <v>0</v>
      </c>
      <c r="HJ79" s="6">
        <f>IF(ISERROR(VLOOKUP($A79,'Import Peak'!$A$3:HJ$99,218,FALSE)-VLOOKUP($A79,'Import Peak Change'!$A$106:HJ$202,218,FALSE)),0,(VLOOKUP($A79,'Import Peak'!$A$3:HJ$99,218,FALSE)-VLOOKUP($A79,'Import Peak Change'!$A$106:HJ$202,218,FALSE)))</f>
        <v>0</v>
      </c>
      <c r="HK79" s="6">
        <f>IF(ISERROR(VLOOKUP($A79,'Import Peak'!$A$3:HK$99,219,FALSE)-VLOOKUP($A79,'Import Peak Change'!$A$106:HK$202,219,FALSE)),0,(VLOOKUP($A79,'Import Peak'!$A$3:HK$99,219,FALSE)-VLOOKUP($A79,'Import Peak Change'!$A$106:HK$202,219,FALSE)))</f>
        <v>0</v>
      </c>
      <c r="HL79" s="6">
        <f>IF(ISERROR(VLOOKUP($A79,'Import Peak'!$A$3:HL$99,220,FALSE)-VLOOKUP($A79,'Import Peak Change'!$A$106:HL$202,220,FALSE)),0,(VLOOKUP($A79,'Import Peak'!$A$3:HL$99,220,FALSE)-VLOOKUP($A79,'Import Peak Change'!$A$106:HL$202,220,FALSE)))</f>
        <v>0</v>
      </c>
      <c r="HM79" s="6">
        <f>IF(ISERROR(VLOOKUP($A79,'Import Peak'!$A$3:HM$99,221,FALSE)-VLOOKUP($A79,'Import Peak Change'!$A$106:HM$202,221,FALSE)),0,(VLOOKUP($A79,'Import Peak'!$A$3:HM$99,221,FALSE)-VLOOKUP($A79,'Import Peak Change'!$A$106:HM$202,221,FALSE)))</f>
        <v>0</v>
      </c>
      <c r="HN79" s="6">
        <f>IF(ISERROR(VLOOKUP($A79,'Import Peak'!$A$3:HN$99,222,FALSE)-VLOOKUP($A79,'Import Peak Change'!$A$106:HN$202,222,FALSE)),0,(VLOOKUP($A79,'Import Peak'!$A$3:HN$99,222,FALSE)-VLOOKUP($A79,'Import Peak Change'!$A$106:HN$202,222,FALSE)))</f>
        <v>0</v>
      </c>
      <c r="HO79" s="6">
        <f>IF(ISERROR(VLOOKUP($A79,'Import Peak'!$A$3:HO$99,223,FALSE)-VLOOKUP($A79,'Import Peak Change'!$A$106:HO$202,223,FALSE)),0,(VLOOKUP($A79,'Import Peak'!$A$3:HO$99,223,FALSE)-VLOOKUP($A79,'Import Peak Change'!$A$106:HO$202,223,FALSE)))</f>
        <v>0</v>
      </c>
      <c r="HP79" s="6">
        <f>IF(ISERROR(VLOOKUP($A79,'Import Peak'!$A$3:HP$99,224,FALSE)-VLOOKUP($A79,'Import Peak Change'!$A$106:HP$202,224,FALSE)),0,(VLOOKUP($A79,'Import Peak'!$A$3:HP$99,224,FALSE)-VLOOKUP($A79,'Import Peak Change'!$A$106:HP$202,224,FALSE)))</f>
        <v>0</v>
      </c>
      <c r="HQ79" s="6">
        <f>IF(ISERROR(VLOOKUP($A79,'Import Peak'!$A$3:HQ$99,225,FALSE)-VLOOKUP($A79,'Import Peak Change'!$A$106:HQ$202,225,FALSE)),0,(VLOOKUP($A79,'Import Peak'!$A$3:HQ$99,225,FALSE)-VLOOKUP($A79,'Import Peak Change'!$A$106:HQ$202,225,FALSE)))</f>
        <v>0</v>
      </c>
      <c r="HR79" s="6">
        <f>IF(ISERROR(VLOOKUP($A79,'Import Peak'!$A$3:HR$99,226,FALSE)-VLOOKUP($A79,'Import Peak Change'!$A$106:HR$202,226,FALSE)),0,(VLOOKUP($A79,'Import Peak'!$A$3:HR$99,226,FALSE)-VLOOKUP($A79,'Import Peak Change'!$A$106:HR$202,226,FALSE)))</f>
        <v>0</v>
      </c>
      <c r="HS79" s="6">
        <f>IF(ISERROR(VLOOKUP($A79,'Import Peak'!$A$3:HS$99,227,FALSE)-VLOOKUP($A79,'Import Peak Change'!$A$106:HS$202,227,FALSE)),0,(VLOOKUP($A79,'Import Peak'!$A$3:HS$99,227,FALSE)-VLOOKUP($A79,'Import Peak Change'!$A$106:HS$202,227,FALSE)))</f>
        <v>0</v>
      </c>
      <c r="HT79" s="6">
        <f>IF(ISERROR(VLOOKUP($A79,'Import Peak'!$A$3:HT$99,228,FALSE)-VLOOKUP($A79,'Import Peak Change'!$A$106:HT$202,228,FALSE)),0,(VLOOKUP($A79,'Import Peak'!$A$3:HT$99,228,FALSE)-VLOOKUP($A79,'Import Peak Change'!$A$106:HT$202,228,FALSE)))</f>
        <v>0</v>
      </c>
      <c r="HU79" s="6">
        <f>IF(ISERROR(VLOOKUP($A79,'Import Peak'!$A$3:HU$99,229,FALSE)-VLOOKUP($A79,'Import Peak Change'!$A$106:HU$202,229,FALSE)),0,(VLOOKUP($A79,'Import Peak'!$A$3:HU$99,229,FALSE)-VLOOKUP($A79,'Import Peak Change'!$A$106:HU$202,229,FALSE)))</f>
        <v>0</v>
      </c>
      <c r="HV79" s="6">
        <f>IF(ISERROR(VLOOKUP($A79,'Import Peak'!$A$3:HV$99,230,FALSE)-VLOOKUP($A79,'Import Peak Change'!$A$106:HV$202,230,FALSE)),0,(VLOOKUP($A79,'Import Peak'!$A$3:HV$99,230,FALSE)-VLOOKUP($A79,'Import Peak Change'!$A$106:HV$202,230,FALSE)))</f>
        <v>0</v>
      </c>
      <c r="HW79" s="6">
        <f>IF(ISERROR(VLOOKUP($A79,'Import Peak'!$A$3:HW$99,231,FALSE)-VLOOKUP($A79,'Import Peak Change'!$A$106:HW$202,231,FALSE)),0,(VLOOKUP($A79,'Import Peak'!$A$3:HW$99,231,FALSE)-VLOOKUP($A79,'Import Peak Change'!$A$106:HW$202,231,FALSE)))</f>
        <v>0</v>
      </c>
      <c r="HX79" s="6">
        <f>IF(ISERROR(VLOOKUP($A79,'Import Peak'!$A$3:HX$99,232,FALSE)-VLOOKUP($A79,'Import Peak Change'!$A$106:HX$202,232,FALSE)),0,(VLOOKUP($A79,'Import Peak'!$A$3:HX$99,232,FALSE)-VLOOKUP($A79,'Import Peak Change'!$A$106:HX$202,232,FALSE)))</f>
        <v>0</v>
      </c>
      <c r="HY79" s="6">
        <f>IF(ISERROR(VLOOKUP($A79,'Import Peak'!$A$3:HY$99,233,FALSE)-VLOOKUP($A79,'Import Peak Change'!$A$106:HY$202,233,FALSE)),0,(VLOOKUP($A79,'Import Peak'!$A$3:HY$99,233,FALSE)-VLOOKUP($A79,'Import Peak Change'!$A$106:HY$202,233,FALSE)))</f>
        <v>0</v>
      </c>
      <c r="HZ79" s="6">
        <f>IF(ISERROR(VLOOKUP($A79,'Import Peak'!$A$3:HZ$99,234,FALSE)-VLOOKUP($A79,'Import Peak Change'!$A$106:HZ$202,234,FALSE)),0,(VLOOKUP($A79,'Import Peak'!$A$3:HZ$99,234,FALSE)-VLOOKUP($A79,'Import Peak Change'!$A$106:HZ$202,234,FALSE)))</f>
        <v>0</v>
      </c>
      <c r="IA79" s="6">
        <f>IF(ISERROR(VLOOKUP($A79,'Import Peak'!$A$3:IA$99,235,FALSE)-VLOOKUP($A79,'Import Peak Change'!$A$106:IA$202,235,FALSE)),0,(VLOOKUP($A79,'Import Peak'!$A$3:IA$99,235,FALSE)-VLOOKUP($A79,'Import Peak Change'!$A$106:IA$202,235,FALSE)))</f>
        <v>0</v>
      </c>
      <c r="IB79" s="6">
        <f>IF(ISERROR(VLOOKUP($A79,'Import Peak'!$A$3:IB$99,236,FALSE)-VLOOKUP($A79,'Import Peak Change'!$A$106:IB$202,236,FALSE)),0,(VLOOKUP($A79,'Import Peak'!$A$3:IB$99,236,FALSE)-VLOOKUP($A79,'Import Peak Change'!$A$106:IB$202,236,FALSE)))</f>
        <v>0</v>
      </c>
      <c r="IC79" s="6">
        <f>IF(ISERROR(VLOOKUP($A79,'Import Peak'!$A$3:IC$99,237,FALSE)-VLOOKUP($A79,'Import Peak Change'!$A$106:IC$202,237,FALSE)),0,(VLOOKUP($A79,'Import Peak'!$A$3:IC$99,237,FALSE)-VLOOKUP($A79,'Import Peak Change'!$A$106:IC$202,237,FALSE)))</f>
        <v>0</v>
      </c>
      <c r="ID79" s="6">
        <f>IF(ISERROR(VLOOKUP($A79,'Import Peak'!$A$3:ID$99,238,FALSE)-VLOOKUP($A79,'Import Peak Change'!$A$106:ID$202,238,FALSE)),0,(VLOOKUP($A79,'Import Peak'!$A$3:ID$99,238,FALSE)-VLOOKUP($A79,'Import Peak Change'!$A$106:ID$202,238,FALSE)))</f>
        <v>0</v>
      </c>
      <c r="IE79" s="6">
        <f>IF(ISERROR(VLOOKUP($A79,'Import Peak'!$A$3:IE$99,239,FALSE)-VLOOKUP($A79,'Import Peak Change'!$A$106:IE$202,239,FALSE)),0,(VLOOKUP($A79,'Import Peak'!$A$3:IE$99,239,FALSE)-VLOOKUP($A79,'Import Peak Change'!$A$106:IE$202,239,FALSE)))</f>
        <v>0</v>
      </c>
    </row>
    <row r="80" spans="1:239">
      <c r="A80" s="168" t="str">
        <f>IF('Import Peak'!A77=0,"",'Import Peak'!A77)</f>
        <v/>
      </c>
      <c r="B80" s="6"/>
      <c r="C80" s="6"/>
      <c r="D80" s="6"/>
      <c r="E80" s="6"/>
      <c r="F80" s="6"/>
      <c r="G80" s="6">
        <f>IF(ISERROR(VLOOKUP($A80,'Import Peak'!$A$3:G$99,7,FALSE)-VLOOKUP($A80,'Import Peak Change'!$A$106:G$202,7,FALSE)),0,(VLOOKUP($A80,'Import Peak'!$A$3:G$99,7,FALSE)-VLOOKUP($A80,'Import Peak Change'!$A$106:G$202,7,FALSE)))</f>
        <v>0</v>
      </c>
      <c r="H80" s="6">
        <f>IF(ISERROR(VLOOKUP($A80,'Import Peak'!$A$3:H$99,8,FALSE)-VLOOKUP($A80,'Import Peak Change'!$A$106:H$202,8,FALSE)),0,(VLOOKUP($A80,'Import Peak'!$A$3:H$99,8,FALSE)-VLOOKUP($A80,'Import Peak Change'!$A$106:H$202,8,FALSE)))</f>
        <v>0</v>
      </c>
      <c r="I80" s="6">
        <f>IF(ISERROR(VLOOKUP($A80,'Import Peak'!$A$3:I$99,9,FALSE)-VLOOKUP($A80,'Import Peak Change'!$A$106:I$202,9,FALSE)),0,(VLOOKUP($A80,'Import Peak'!$A$3:I$99,9,FALSE)-VLOOKUP($A80,'Import Peak Change'!$A$106:I$202,9,FALSE)))</f>
        <v>0</v>
      </c>
      <c r="J80" s="6">
        <f>IF(ISERROR(VLOOKUP($A80,'Import Peak'!$A$3:J$99,10,FALSE)-VLOOKUP($A80,'Import Peak Change'!$A$106:J$202,10,FALSE)),0,(VLOOKUP($A80,'Import Peak'!$A$3:J$99,10,FALSE)-VLOOKUP($A80,'Import Peak Change'!$A$106:J$202,10,FALSE)))</f>
        <v>0</v>
      </c>
      <c r="K80" s="6">
        <f>IF(ISERROR(VLOOKUP($A80,'Import Peak'!$A$3:K$99,11,FALSE)-VLOOKUP($A80,'Import Peak Change'!$A$106:K$202,11,FALSE)),0,(VLOOKUP($A80,'Import Peak'!$A$3:K$99,11,FALSE)-VLOOKUP($A80,'Import Peak Change'!$A$106:K$202,11,FALSE)))</f>
        <v>0</v>
      </c>
      <c r="L80" s="6">
        <f>IF(ISERROR(VLOOKUP($A80,'Import Peak'!$A$3:L$99,12,FALSE)-VLOOKUP($A80,'Import Peak Change'!$A$106:L$202,12,FALSE)),0,(VLOOKUP($A80,'Import Peak'!$A$3:L$99,12,FALSE)-VLOOKUP($A80,'Import Peak Change'!$A$106:L$202,12,FALSE)))</f>
        <v>0</v>
      </c>
      <c r="M80" s="6">
        <f>IF(ISERROR(VLOOKUP($A80,'Import Peak'!$A$3:M$99,13,FALSE)-VLOOKUP($A80,'Import Peak Change'!$A$106:M$202,13,FALSE)),0,(VLOOKUP($A80,'Import Peak'!$A$3:M$99,13,FALSE)-VLOOKUP($A80,'Import Peak Change'!$A$106:M$202,13,FALSE)))</f>
        <v>0</v>
      </c>
      <c r="N80" s="6">
        <f>IF(ISERROR(VLOOKUP($A80,'Import Peak'!$A$3:N$99,14,FALSE)-VLOOKUP($A80,'Import Peak Change'!$A$106:N$202,14,FALSE)),0,(VLOOKUP($A80,'Import Peak'!$A$3:N$99,14,FALSE)-VLOOKUP($A80,'Import Peak Change'!$A$106:N$202,14,FALSE)))</f>
        <v>0</v>
      </c>
      <c r="O80" s="6">
        <f>IF(ISERROR(VLOOKUP($A80,'Import Peak'!$A$3:O$99,15,FALSE)-VLOOKUP($A80,'Import Peak Change'!$A$106:O$202,15,FALSE)),0,(VLOOKUP($A80,'Import Peak'!$A$3:O$99,15,FALSE)-VLOOKUP($A80,'Import Peak Change'!$A$106:O$202,15,FALSE)))</f>
        <v>0</v>
      </c>
      <c r="P80" s="6">
        <f>IF(ISERROR(VLOOKUP($A80,'Import Peak'!$A$3:P$99,16,FALSE)-VLOOKUP($A80,'Import Peak Change'!$A$106:P$202,16,FALSE)),0,(VLOOKUP($A80,'Import Peak'!$A$3:P$99,16,FALSE)-VLOOKUP($A80,'Import Peak Change'!$A$106:P$202,16,FALSE)))</f>
        <v>0</v>
      </c>
      <c r="Q80" s="6">
        <f>IF(ISERROR(VLOOKUP($A80,'Import Peak'!$A$3:Q$99,17,FALSE)-VLOOKUP($A80,'Import Peak Change'!$A$106:Q$202,17,FALSE)),0,(VLOOKUP($A80,'Import Peak'!$A$3:Q$99,17,FALSE)-VLOOKUP($A80,'Import Peak Change'!$A$106:Q$202,17,FALSE)))</f>
        <v>0</v>
      </c>
      <c r="R80" s="6">
        <f>IF(ISERROR(VLOOKUP($A80,'Import Peak'!$A$3:R$99,18,FALSE)-VLOOKUP($A80,'Import Peak Change'!$A$106:R$202,18,FALSE)),0,(VLOOKUP($A80,'Import Peak'!$A$3:R$99,18,FALSE)-VLOOKUP($A80,'Import Peak Change'!$A$106:R$202,18,FALSE)))</f>
        <v>0</v>
      </c>
      <c r="S80" s="6">
        <f>IF(ISERROR(VLOOKUP($A80,'Import Peak'!$A$3:S$99,19,FALSE)-VLOOKUP($A80,'Import Peak Change'!$A$106:S$202,19,FALSE)),0,(VLOOKUP($A80,'Import Peak'!$A$3:S$99,19,FALSE)-VLOOKUP($A80,'Import Peak Change'!$A$106:S$202,19,FALSE)))</f>
        <v>0</v>
      </c>
      <c r="T80" s="6">
        <f>IF(ISERROR(VLOOKUP($A80,'Import Peak'!$A$3:T$99,20,FALSE)-VLOOKUP($A80,'Import Peak Change'!$A$106:T$202,20,FALSE)),0,(VLOOKUP($A80,'Import Peak'!$A$3:T$99,20,FALSE)-VLOOKUP($A80,'Import Peak Change'!$A$106:T$202,20,FALSE)))</f>
        <v>0</v>
      </c>
      <c r="U80" s="6">
        <f>IF(ISERROR(VLOOKUP($A80,'Import Peak'!$A$3:U$99,21,FALSE)-VLOOKUP($A80,'Import Peak Change'!$A$106:U$202,21,FALSE)),0,(VLOOKUP($A80,'Import Peak'!$A$3:U$99,21,FALSE)-VLOOKUP($A80,'Import Peak Change'!$A$106:U$202,21,FALSE)))</f>
        <v>0</v>
      </c>
      <c r="V80" s="6">
        <f>IF(ISERROR(VLOOKUP($A80,'Import Peak'!$A$3:V$99,22,FALSE)-VLOOKUP($A80,'Import Peak Change'!$A$106:V$202,22,FALSE)),0,(VLOOKUP($A80,'Import Peak'!$A$3:V$99,22,FALSE)-VLOOKUP($A80,'Import Peak Change'!$A$106:V$202,22,FALSE)))</f>
        <v>0</v>
      </c>
      <c r="W80" s="6">
        <f>IF(ISERROR(VLOOKUP($A80,'Import Peak'!$A$3:W$99,23,FALSE)-VLOOKUP($A80,'Import Peak Change'!$A$106:W$202,23,FALSE)),0,(VLOOKUP($A80,'Import Peak'!$A$3:W$99,23,FALSE)-VLOOKUP($A80,'Import Peak Change'!$A$106:W$202,23,FALSE)))</f>
        <v>0</v>
      </c>
      <c r="X80" s="6">
        <f>IF(ISERROR(VLOOKUP($A80,'Import Peak'!$A$3:X$99,24,FALSE)-VLOOKUP($A80,'Import Peak Change'!$A$106:X$202,24,FALSE)),0,(VLOOKUP($A80,'Import Peak'!$A$3:X$99,24,FALSE)-VLOOKUP($A80,'Import Peak Change'!$A$106:X$202,24,FALSE)))</f>
        <v>0</v>
      </c>
      <c r="Y80" s="6">
        <f>IF(ISERROR(VLOOKUP($A80,'Import Peak'!$A$3:Y$99,25,FALSE)-VLOOKUP($A80,'Import Peak Change'!$A$106:Y$202,25,FALSE)),0,(VLOOKUP($A80,'Import Peak'!$A$3:Y$99,25,FALSE)-VLOOKUP($A80,'Import Peak Change'!$A$106:Y$202,25,FALSE)))</f>
        <v>0</v>
      </c>
      <c r="Z80" s="6">
        <f>IF(ISERROR(VLOOKUP($A80,'Import Peak'!$A$3:Z$99,26,FALSE)-VLOOKUP($A80,'Import Peak Change'!$A$106:Z$202,26,FALSE)),0,(VLOOKUP($A80,'Import Peak'!$A$3:Z$99,26,FALSE)-VLOOKUP($A80,'Import Peak Change'!$A$106:Z$202,26,FALSE)))</f>
        <v>0</v>
      </c>
      <c r="AA80" s="6">
        <f>IF(ISERROR(VLOOKUP($A80,'Import Peak'!$A$3:AA$99,27,FALSE)-VLOOKUP($A80,'Import Peak Change'!$A$106:AA$202,27,FALSE)),0,(VLOOKUP($A80,'Import Peak'!$A$3:AA$99,27,FALSE)-VLOOKUP($A80,'Import Peak Change'!$A$106:AA$202,27,FALSE)))</f>
        <v>0</v>
      </c>
      <c r="AB80" s="6">
        <f>IF(ISERROR(VLOOKUP($A80,'Import Peak'!$A$3:AB$99,28,FALSE)-VLOOKUP($A80,'Import Peak Change'!$A$106:AB$202,28,FALSE)),0,(VLOOKUP($A80,'Import Peak'!$A$3:AB$99,28,FALSE)-VLOOKUP($A80,'Import Peak Change'!$A$106:AB$202,28,FALSE)))</f>
        <v>0</v>
      </c>
      <c r="AC80" s="6">
        <f>IF(ISERROR(VLOOKUP($A80,'Import Peak'!$A$3:AC$99,29,FALSE)-VLOOKUP($A80,'Import Peak Change'!$A$106:AC$202,29,FALSE)),0,(VLOOKUP($A80,'Import Peak'!$A$3:AC$99,29,FALSE)-VLOOKUP($A80,'Import Peak Change'!$A$106:AC$202,29,FALSE)))</f>
        <v>0</v>
      </c>
      <c r="AD80" s="6">
        <f>IF(ISERROR(VLOOKUP($A80,'Import Peak'!$A$3:AD$99,30,FALSE)-VLOOKUP($A80,'Import Peak Change'!$A$106:AD$202,30,FALSE)),0,(VLOOKUP($A80,'Import Peak'!$A$3:AD$99,30,FALSE)-VLOOKUP($A80,'Import Peak Change'!$A$106:AD$202,30,FALSE)))</f>
        <v>0</v>
      </c>
      <c r="AE80" s="6">
        <f>IF(ISERROR(VLOOKUP($A80,'Import Peak'!$A$3:AE$99,31,FALSE)-VLOOKUP($A80,'Import Peak Change'!$A$106:AE$202,31,FALSE)),0,(VLOOKUP($A80,'Import Peak'!$A$3:AE$99,31,FALSE)-VLOOKUP($A80,'Import Peak Change'!$A$106:AE$202,31,FALSE)))</f>
        <v>0</v>
      </c>
      <c r="AF80" s="6">
        <f>IF(ISERROR(VLOOKUP($A80,'Import Peak'!$A$3:AF$99,32,FALSE)-VLOOKUP($A80,'Import Peak Change'!$A$106:AF$202,32,FALSE)),0,(VLOOKUP($A80,'Import Peak'!$A$3:AF$99,32,FALSE)-VLOOKUP($A80,'Import Peak Change'!$A$106:AF$202,32,FALSE)))</f>
        <v>0</v>
      </c>
      <c r="AG80" s="6">
        <f>IF(ISERROR(VLOOKUP($A80,'Import Peak'!$A$3:AG$99,33,FALSE)-VLOOKUP($A80,'Import Peak Change'!$A$106:AG$202,33,FALSE)),0,(VLOOKUP($A80,'Import Peak'!$A$3:AG$99,33,FALSE)-VLOOKUP($A80,'Import Peak Change'!$A$106:AG$202,33,FALSE)))</f>
        <v>0</v>
      </c>
      <c r="AH80" s="6">
        <f>IF(ISERROR(VLOOKUP($A80,'Import Peak'!$A$3:AH$99,34,FALSE)-VLOOKUP($A80,'Import Peak Change'!$A$106:AH$202,34,FALSE)),0,(VLOOKUP($A80,'Import Peak'!$A$3:AH$99,34,FALSE)-VLOOKUP($A80,'Import Peak Change'!$A$106:AH$202,34,FALSE)))</f>
        <v>0</v>
      </c>
      <c r="AI80" s="6">
        <f>IF(ISERROR(VLOOKUP($A80,'Import Peak'!$A$3:AI$99,35,FALSE)-VLOOKUP($A80,'Import Peak Change'!$A$106:AI$202,35,FALSE)),0,(VLOOKUP($A80,'Import Peak'!$A$3:AI$99,35,FALSE)-VLOOKUP($A80,'Import Peak Change'!$A$106:AI$202,35,FALSE)))</f>
        <v>0</v>
      </c>
      <c r="AJ80" s="6">
        <f>IF(ISERROR(VLOOKUP($A80,'Import Peak'!$A$3:AJ$99,36,FALSE)-VLOOKUP($A80,'Import Peak Change'!$A$106:AJ$202,36,FALSE)),0,(VLOOKUP($A80,'Import Peak'!$A$3:AJ$99,36,FALSE)-VLOOKUP($A80,'Import Peak Change'!$A$106:AJ$202,36,FALSE)))</f>
        <v>0</v>
      </c>
      <c r="AK80" s="6">
        <f>IF(ISERROR(VLOOKUP($A80,'Import Peak'!$A$3:AK$99,37,FALSE)-VLOOKUP($A80,'Import Peak Change'!$A$106:AK$202,37,FALSE)),0,(VLOOKUP($A80,'Import Peak'!$A$3:AK$99,37,FALSE)-VLOOKUP($A80,'Import Peak Change'!$A$106:AK$202,37,FALSE)))</f>
        <v>0</v>
      </c>
      <c r="AL80" s="6">
        <f>IF(ISERROR(VLOOKUP($A80,'Import Peak'!$A$3:AL$99,38,FALSE)-VLOOKUP($A80,'Import Peak Change'!$A$106:AL$202,38,FALSE)),0,(VLOOKUP($A80,'Import Peak'!$A$3:AL$99,38,FALSE)-VLOOKUP($A80,'Import Peak Change'!$A$106:AL$202,38,FALSE)))</f>
        <v>0</v>
      </c>
      <c r="AM80" s="6">
        <f>IF(ISERROR(VLOOKUP($A80,'Import Peak'!$A$3:AM$99,39,FALSE)-VLOOKUP($A80,'Import Peak Change'!$A$106:AM$202,39,FALSE)),0,(VLOOKUP($A80,'Import Peak'!$A$3:AM$99,39,FALSE)-VLOOKUP($A80,'Import Peak Change'!$A$106:AM$202,39,FALSE)))</f>
        <v>0</v>
      </c>
      <c r="AN80" s="6">
        <f>IF(ISERROR(VLOOKUP($A80,'Import Peak'!$A$3:AN$99,40,FALSE)-VLOOKUP($A80,'Import Peak Change'!$A$106:AN$202,40,FALSE)),0,(VLOOKUP($A80,'Import Peak'!$A$3:AN$99,40,FALSE)-VLOOKUP($A80,'Import Peak Change'!$A$106:AN$202,40,FALSE)))</f>
        <v>0</v>
      </c>
      <c r="AO80" s="6">
        <f>IF(ISERROR(VLOOKUP($A80,'Import Peak'!$A$3:AO$99,41,FALSE)-VLOOKUP($A80,'Import Peak Change'!$A$106:AO$202,41,FALSE)),0,(VLOOKUP($A80,'Import Peak'!$A$3:AO$99,41,FALSE)-VLOOKUP($A80,'Import Peak Change'!$A$106:AO$202,41,FALSE)))</f>
        <v>0</v>
      </c>
      <c r="AP80" s="6">
        <f>IF(ISERROR(VLOOKUP($A80,'Import Peak'!$A$3:AP$99,42,FALSE)-VLOOKUP($A80,'Import Peak Change'!$A$106:AP$202,42,FALSE)),0,(VLOOKUP($A80,'Import Peak'!$A$3:AP$99,42,FALSE)-VLOOKUP($A80,'Import Peak Change'!$A$106:AP$202,42,FALSE)))</f>
        <v>0</v>
      </c>
      <c r="AQ80" s="6">
        <f>IF(ISERROR(VLOOKUP($A80,'Import Peak'!$A$3:AQ$99,43,FALSE)-VLOOKUP($A80,'Import Peak Change'!$A$106:AQ$202,43,FALSE)),0,(VLOOKUP($A80,'Import Peak'!$A$3:AQ$99,43,FALSE)-VLOOKUP($A80,'Import Peak Change'!$A$106:AQ$202,43,FALSE)))</f>
        <v>0</v>
      </c>
      <c r="AR80" s="6">
        <f>IF(ISERROR(VLOOKUP($A80,'Import Peak'!$A$3:AR$99,44,FALSE)-VLOOKUP($A80,'Import Peak Change'!$A$106:AR$202,44,FALSE)),0,(VLOOKUP($A80,'Import Peak'!$A$3:AR$99,44,FALSE)-VLOOKUP($A80,'Import Peak Change'!$A$106:AR$202,44,FALSE)))</f>
        <v>0</v>
      </c>
      <c r="AS80" s="6">
        <f>IF(ISERROR(VLOOKUP($A80,'Import Peak'!$A$3:AS$99,45,FALSE)-VLOOKUP($A80,'Import Peak Change'!$A$106:AS$202,45,FALSE)),0,(VLOOKUP($A80,'Import Peak'!$A$3:AS$99,45,FALSE)-VLOOKUP($A80,'Import Peak Change'!$A$106:AS$202,45,FALSE)))</f>
        <v>0</v>
      </c>
      <c r="AT80" s="6">
        <f>IF(ISERROR(VLOOKUP($A80,'Import Peak'!$A$3:AT$99,46,FALSE)-VLOOKUP($A80,'Import Peak Change'!$A$106:AT$202,46,FALSE)),0,(VLOOKUP($A80,'Import Peak'!$A$3:AT$99,46,FALSE)-VLOOKUP($A80,'Import Peak Change'!$A$106:AT$202,46,FALSE)))</f>
        <v>0</v>
      </c>
      <c r="AU80" s="6">
        <f>IF(ISERROR(VLOOKUP($A80,'Import Peak'!$A$3:AU$99,47,FALSE)-VLOOKUP($A80,'Import Peak Change'!$A$106:AU$202,47,FALSE)),0,(VLOOKUP($A80,'Import Peak'!$A$3:AU$99,47,FALSE)-VLOOKUP($A80,'Import Peak Change'!$A$106:AU$202,47,FALSE)))</f>
        <v>0</v>
      </c>
      <c r="AV80" s="6">
        <f>IF(ISERROR(VLOOKUP($A80,'Import Peak'!$A$3:AV$99,48,FALSE)-VLOOKUP($A80,'Import Peak Change'!$A$106:AV$202,48,FALSE)),0,(VLOOKUP($A80,'Import Peak'!$A$3:AV$99,48,FALSE)-VLOOKUP($A80,'Import Peak Change'!$A$106:AV$202,48,FALSE)))</f>
        <v>0</v>
      </c>
      <c r="AW80" s="6">
        <f>IF(ISERROR(VLOOKUP($A80,'Import Peak'!$A$3:AW$99,49,FALSE)-VLOOKUP($A80,'Import Peak Change'!$A$106:AW$202,49,FALSE)),0,(VLOOKUP($A80,'Import Peak'!$A$3:AW$99,49,FALSE)-VLOOKUP($A80,'Import Peak Change'!$A$106:AW$202,49,FALSE)))</f>
        <v>0</v>
      </c>
      <c r="AX80" s="6">
        <f>IF(ISERROR(VLOOKUP($A80,'Import Peak'!$A$3:AX$99,50,FALSE)-VLOOKUP($A80,'Import Peak Change'!$A$106:AX$202,50,FALSE)),0,(VLOOKUP($A80,'Import Peak'!$A$3:AX$99,50,FALSE)-VLOOKUP($A80,'Import Peak Change'!$A$106:AX$202,50,FALSE)))</f>
        <v>0</v>
      </c>
      <c r="AY80" s="6">
        <f>IF(ISERROR(VLOOKUP($A80,'Import Peak'!$A$3:AY$99,51,FALSE)-VLOOKUP($A80,'Import Peak Change'!$A$106:AY$202,51,FALSE)),0,(VLOOKUP($A80,'Import Peak'!$A$3:AY$99,51,FALSE)-VLOOKUP($A80,'Import Peak Change'!$A$106:AY$202,51,FALSE)))</f>
        <v>0</v>
      </c>
      <c r="AZ80" s="6">
        <f>IF(ISERROR(VLOOKUP($A80,'Import Peak'!$A$3:AZ$99,52,FALSE)-VLOOKUP($A80,'Import Peak Change'!$A$106:AZ$202,52,FALSE)),0,(VLOOKUP($A80,'Import Peak'!$A$3:AZ$99,52,FALSE)-VLOOKUP($A80,'Import Peak Change'!$A$106:AZ$202,52,FALSE)))</f>
        <v>0</v>
      </c>
      <c r="BA80" s="6">
        <f>IF(ISERROR(VLOOKUP($A80,'Import Peak'!$A$3:BA$99,53,FALSE)-VLOOKUP($A80,'Import Peak Change'!$A$106:BA$202,53,FALSE)),0,(VLOOKUP($A80,'Import Peak'!$A$3:BA$99,53,FALSE)-VLOOKUP($A80,'Import Peak Change'!$A$106:BA$202,53,FALSE)))</f>
        <v>0</v>
      </c>
      <c r="BB80" s="6">
        <f>IF(ISERROR(VLOOKUP($A80,'Import Peak'!$A$3:BB$99,54,FALSE)-VLOOKUP($A80,'Import Peak Change'!$A$106:BB$202,54,FALSE)),0,(VLOOKUP($A80,'Import Peak'!$A$3:BB$99,54,FALSE)-VLOOKUP($A80,'Import Peak Change'!$A$106:BB$202,54,FALSE)))</f>
        <v>0</v>
      </c>
      <c r="BC80" s="6">
        <f>IF(ISERROR(VLOOKUP($A80,'Import Peak'!$A$3:BC$99,55,FALSE)-VLOOKUP($A80,'Import Peak Change'!$A$106:BC$202,55,FALSE)),0,(VLOOKUP($A80,'Import Peak'!$A$3:BC$99,55,FALSE)-VLOOKUP($A80,'Import Peak Change'!$A$106:BC$202,55,FALSE)))</f>
        <v>0</v>
      </c>
      <c r="BD80" s="6">
        <f>IF(ISERROR(VLOOKUP($A80,'Import Peak'!$A$3:BD$99,56,FALSE)-VLOOKUP($A80,'Import Peak Change'!$A$106:BD$202,56,FALSE)),0,(VLOOKUP($A80,'Import Peak'!$A$3:BD$99,56,FALSE)-VLOOKUP($A80,'Import Peak Change'!$A$106:BD$202,56,FALSE)))</f>
        <v>0</v>
      </c>
      <c r="BE80" s="6">
        <f>IF(ISERROR(VLOOKUP($A80,'Import Peak'!$A$3:BE$99,57,FALSE)-VLOOKUP($A80,'Import Peak Change'!$A$106:BE$202,57,FALSE)),0,(VLOOKUP($A80,'Import Peak'!$A$3:BE$99,57,FALSE)-VLOOKUP($A80,'Import Peak Change'!$A$106:BE$202,57,FALSE)))</f>
        <v>0</v>
      </c>
      <c r="BF80" s="6">
        <f>IF(ISERROR(VLOOKUP($A80,'Import Peak'!$A$3:BF$99,58,FALSE)-VLOOKUP($A80,'Import Peak Change'!$A$106:BF$202,58,FALSE)),0,(VLOOKUP($A80,'Import Peak'!$A$3:BF$99,58,FALSE)-VLOOKUP($A80,'Import Peak Change'!$A$106:BF$202,58,FALSE)))</f>
        <v>0</v>
      </c>
      <c r="BG80" s="6">
        <f>IF(ISERROR(VLOOKUP($A80,'Import Peak'!$A$3:BG$99,59,FALSE)-VLOOKUP($A80,'Import Peak Change'!$A$106:BG$202,59,FALSE)),0,(VLOOKUP($A80,'Import Peak'!$A$3:BG$99,59,FALSE)-VLOOKUP($A80,'Import Peak Change'!$A$106:BG$202,59,FALSE)))</f>
        <v>0</v>
      </c>
      <c r="BH80" s="6">
        <f>IF(ISERROR(VLOOKUP($A80,'Import Peak'!$A$3:BH$99,60,FALSE)-VLOOKUP($A80,'Import Peak Change'!$A$106:BH$202,60,FALSE)),0,(VLOOKUP($A80,'Import Peak'!$A$3:BH$99,60,FALSE)-VLOOKUP($A80,'Import Peak Change'!$A$106:BH$202,60,FALSE)))</f>
        <v>0</v>
      </c>
      <c r="BI80" s="6">
        <f>IF(ISERROR(VLOOKUP($A80,'Import Peak'!$A$3:BI$99,61,FALSE)-VLOOKUP($A80,'Import Peak Change'!$A$106:BI$202,61,FALSE)),0,(VLOOKUP($A80,'Import Peak'!$A$3:BI$99,61,FALSE)-VLOOKUP($A80,'Import Peak Change'!$A$106:BI$202,61,FALSE)))</f>
        <v>0</v>
      </c>
      <c r="BJ80" s="6">
        <f>IF(ISERROR(VLOOKUP($A80,'Import Peak'!$A$3:BJ$99,62,FALSE)-VLOOKUP($A80,'Import Peak Change'!$A$106:BJ$202,62,FALSE)),0,(VLOOKUP($A80,'Import Peak'!$A$3:BJ$99,62,FALSE)-VLOOKUP($A80,'Import Peak Change'!$A$106:BJ$202,62,FALSE)))</f>
        <v>0</v>
      </c>
      <c r="BK80" s="6">
        <f>IF(ISERROR(VLOOKUP($A80,'Import Peak'!$A$3:BK$99,63,FALSE)-VLOOKUP($A80,'Import Peak Change'!$A$106:BK$202,63,FALSE)),0,(VLOOKUP($A80,'Import Peak'!$A$3:BK$99,63,FALSE)-VLOOKUP($A80,'Import Peak Change'!$A$106:BK$202,63,FALSE)))</f>
        <v>0</v>
      </c>
      <c r="BL80" s="6">
        <f>IF(ISERROR(VLOOKUP($A80,'Import Peak'!$A$3:BL$99,64,FALSE)-VLOOKUP($A80,'Import Peak Change'!$A$106:BL$202,64,FALSE)),0,(VLOOKUP($A80,'Import Peak'!$A$3:BL$99,64,FALSE)-VLOOKUP($A80,'Import Peak Change'!$A$106:BL$202,64,FALSE)))</f>
        <v>0</v>
      </c>
      <c r="BM80" s="6">
        <f>IF(ISERROR(VLOOKUP($A80,'Import Peak'!$A$3:BM$99,65,FALSE)-VLOOKUP($A80,'Import Peak Change'!$A$106:BM$202,65,FALSE)),0,(VLOOKUP($A80,'Import Peak'!$A$3:BM$99,65,FALSE)-VLOOKUP($A80,'Import Peak Change'!$A$106:BM$202,65,FALSE)))</f>
        <v>0</v>
      </c>
      <c r="BN80" s="6">
        <f>IF(ISERROR(VLOOKUP($A80,'Import Peak'!$A$3:BN$99,66,FALSE)-VLOOKUP($A80,'Import Peak Change'!$A$106:BN$202,66,FALSE)),0,(VLOOKUP($A80,'Import Peak'!$A$3:BN$99,66,FALSE)-VLOOKUP($A80,'Import Peak Change'!$A$106:BN$202,66,FALSE)))</f>
        <v>0</v>
      </c>
      <c r="BO80" s="6">
        <f>IF(ISERROR(VLOOKUP($A80,'Import Peak'!$A$3:BO$99,67,FALSE)-VLOOKUP($A80,'Import Peak Change'!$A$106:BO$202,67,FALSE)),0,(VLOOKUP($A80,'Import Peak'!$A$3:BO$99,67,FALSE)-VLOOKUP($A80,'Import Peak Change'!$A$106:BO$202,67,FALSE)))</f>
        <v>0</v>
      </c>
      <c r="BP80" s="6">
        <f>IF(ISERROR(VLOOKUP($A80,'Import Peak'!$A$3:BP$99,68,FALSE)-VLOOKUP($A80,'Import Peak Change'!$A$106:BP$202,68,FALSE)),0,(VLOOKUP($A80,'Import Peak'!$A$3:BP$99,68,FALSE)-VLOOKUP($A80,'Import Peak Change'!$A$106:BP$202,68,FALSE)))</f>
        <v>0</v>
      </c>
      <c r="BQ80" s="6">
        <f>IF(ISERROR(VLOOKUP($A80,'Import Peak'!$A$3:BQ$99,69,FALSE)-VLOOKUP($A80,'Import Peak Change'!$A$106:BQ$202,69,FALSE)),0,(VLOOKUP($A80,'Import Peak'!$A$3:BQ$99,69,FALSE)-VLOOKUP($A80,'Import Peak Change'!$A$106:BQ$202,69,FALSE)))</f>
        <v>0</v>
      </c>
      <c r="BR80" s="6">
        <f>IF(ISERROR(VLOOKUP($A80,'Import Peak'!$A$3:BR$99,70,FALSE)-VLOOKUP($A80,'Import Peak Change'!$A$106:BR$202,70,FALSE)),0,(VLOOKUP($A80,'Import Peak'!$A$3:BR$99,70,FALSE)-VLOOKUP($A80,'Import Peak Change'!$A$106:BR$202,70,FALSE)))</f>
        <v>0</v>
      </c>
      <c r="BS80" s="6">
        <f>IF(ISERROR(VLOOKUP($A80,'Import Peak'!$A$3:BS$99,71,FALSE)-VLOOKUP($A80,'Import Peak Change'!$A$106:BS$202,71,FALSE)),0,(VLOOKUP($A80,'Import Peak'!$A$3:BS$99,71,FALSE)-VLOOKUP($A80,'Import Peak Change'!$A$106:BS$202,71,FALSE)))</f>
        <v>0</v>
      </c>
      <c r="BT80" s="6">
        <f>IF(ISERROR(VLOOKUP($A80,'Import Peak'!$A$3:BT$99,72,FALSE)-VLOOKUP($A80,'Import Peak Change'!$A$106:BT$202,72,FALSE)),0,(VLOOKUP($A80,'Import Peak'!$A$3:BT$99,72,FALSE)-VLOOKUP($A80,'Import Peak Change'!$A$106:BT$202,72,FALSE)))</f>
        <v>0</v>
      </c>
      <c r="BU80" s="6">
        <f>IF(ISERROR(VLOOKUP($A80,'Import Peak'!$A$3:BU$99,73,FALSE)-VLOOKUP($A80,'Import Peak Change'!$A$106:BU$202,73,FALSE)),0,(VLOOKUP($A80,'Import Peak'!$A$3:BU$99,73,FALSE)-VLOOKUP($A80,'Import Peak Change'!$A$106:BU$202,73,FALSE)))</f>
        <v>0</v>
      </c>
      <c r="BV80" s="6">
        <f>IF(ISERROR(VLOOKUP($A80,'Import Peak'!$A$3:BV$99,74,FALSE)-VLOOKUP($A80,'Import Peak Change'!$A$106:BV$202,74,FALSE)),0,(VLOOKUP($A80,'Import Peak'!$A$3:BV$99,74,FALSE)-VLOOKUP($A80,'Import Peak Change'!$A$106:BV$202,74,FALSE)))</f>
        <v>0</v>
      </c>
      <c r="BW80" s="6">
        <f>IF(ISERROR(VLOOKUP($A80,'Import Peak'!$A$3:BW$99,75,FALSE)-VLOOKUP($A80,'Import Peak Change'!$A$106:BW$202,75,FALSE)),0,(VLOOKUP($A80,'Import Peak'!$A$3:BW$99,75,FALSE)-VLOOKUP($A80,'Import Peak Change'!$A$106:BW$202,75,FALSE)))</f>
        <v>0</v>
      </c>
      <c r="BX80" s="6">
        <f>IF(ISERROR(VLOOKUP($A80,'Import Peak'!$A$3:BX$99,76,FALSE)-VLOOKUP($A80,'Import Peak Change'!$A$106:BX$202,76,FALSE)),0,(VLOOKUP($A80,'Import Peak'!$A$3:BX$99,76,FALSE)-VLOOKUP($A80,'Import Peak Change'!$A$106:BX$202,76,FALSE)))</f>
        <v>0</v>
      </c>
      <c r="BY80" s="6">
        <f>IF(ISERROR(VLOOKUP($A80,'Import Peak'!$A$3:BY$99,77,FALSE)-VLOOKUP($A80,'Import Peak Change'!$A$106:BY$202,77,FALSE)),0,(VLOOKUP($A80,'Import Peak'!$A$3:BY$99,77,FALSE)-VLOOKUP($A80,'Import Peak Change'!$A$106:BY$202,77,FALSE)))</f>
        <v>0</v>
      </c>
      <c r="BZ80" s="6">
        <f>IF(ISERROR(VLOOKUP($A80,'Import Peak'!$A$3:BZ$99,78,FALSE)-VLOOKUP($A80,'Import Peak Change'!$A$106:BZ$202,78,FALSE)),0,(VLOOKUP($A80,'Import Peak'!$A$3:BZ$99,78,FALSE)-VLOOKUP($A80,'Import Peak Change'!$A$106:BZ$202,78,FALSE)))</f>
        <v>0</v>
      </c>
      <c r="CA80" s="6">
        <f>IF(ISERROR(VLOOKUP($A80,'Import Peak'!$A$3:CA$99,79,FALSE)-VLOOKUP($A80,'Import Peak Change'!$A$106:CA$202,79,FALSE)),0,(VLOOKUP($A80,'Import Peak'!$A$3:CA$99,79,FALSE)-VLOOKUP($A80,'Import Peak Change'!$A$106:CA$202,79,FALSE)))</f>
        <v>0</v>
      </c>
      <c r="CB80" s="6">
        <f>IF(ISERROR(VLOOKUP($A80,'Import Peak'!$A$3:CB$99,80,FALSE)-VLOOKUP($A80,'Import Peak Change'!$A$106:CB$202,80,FALSE)),0,(VLOOKUP($A80,'Import Peak'!$A$3:CB$99,80,FALSE)-VLOOKUP($A80,'Import Peak Change'!$A$106:CB$202,80,FALSE)))</f>
        <v>0</v>
      </c>
      <c r="CC80" s="6">
        <f>IF(ISERROR(VLOOKUP($A80,'Import Peak'!$A$3:CC$99,81,FALSE)-VLOOKUP($A80,'Import Peak Change'!$A$106:CC$202,81,FALSE)),0,(VLOOKUP($A80,'Import Peak'!$A$3:CC$99,81,FALSE)-VLOOKUP($A80,'Import Peak Change'!$A$106:CC$202,81,FALSE)))</f>
        <v>0</v>
      </c>
      <c r="CD80" s="6">
        <f>IF(ISERROR(VLOOKUP($A80,'Import Peak'!$A$3:CD$99,82,FALSE)-VLOOKUP($A80,'Import Peak Change'!$A$106:CD$202,82,FALSE)),0,(VLOOKUP($A80,'Import Peak'!$A$3:CD$99,82,FALSE)-VLOOKUP($A80,'Import Peak Change'!$A$106:CD$202,82,FALSE)))</f>
        <v>0</v>
      </c>
      <c r="CE80" s="6">
        <f>IF(ISERROR(VLOOKUP($A80,'Import Peak'!$A$3:CE$99,83,FALSE)-VLOOKUP($A80,'Import Peak Change'!$A$106:CE$202,83,FALSE)),0,(VLOOKUP($A80,'Import Peak'!$A$3:CE$99,83,FALSE)-VLOOKUP($A80,'Import Peak Change'!$A$106:CE$202,83,FALSE)))</f>
        <v>0</v>
      </c>
      <c r="CF80" s="6">
        <f>IF(ISERROR(VLOOKUP($A80,'Import Peak'!$A$3:CF$99,84,FALSE)-VLOOKUP($A80,'Import Peak Change'!$A$106:CF$202,84,FALSE)),0,(VLOOKUP($A80,'Import Peak'!$A$3:CF$99,84,FALSE)-VLOOKUP($A80,'Import Peak Change'!$A$106:CF$202,84,FALSE)))</f>
        <v>0</v>
      </c>
      <c r="CG80" s="6">
        <f>IF(ISERROR(VLOOKUP($A80,'Import Peak'!$A$3:CG$99,85,FALSE)-VLOOKUP($A80,'Import Peak Change'!$A$106:CG$202,85,FALSE)),0,(VLOOKUP($A80,'Import Peak'!$A$3:CG$99,85,FALSE)-VLOOKUP($A80,'Import Peak Change'!$A$106:CG$202,85,FALSE)))</f>
        <v>0</v>
      </c>
      <c r="CH80" s="6">
        <f>IF(ISERROR(VLOOKUP($A80,'Import Peak'!$A$3:CH$99,86,FALSE)-VLOOKUP($A80,'Import Peak Change'!$A$106:CH$202,86,FALSE)),0,(VLOOKUP($A80,'Import Peak'!$A$3:CH$99,86,FALSE)-VLOOKUP($A80,'Import Peak Change'!$A$106:CH$202,86,FALSE)))</f>
        <v>0</v>
      </c>
      <c r="CI80" s="6">
        <f>IF(ISERROR(VLOOKUP($A80,'Import Peak'!$A$3:CI$99,87,FALSE)-VLOOKUP($A80,'Import Peak Change'!$A$106:CI$202,87,FALSE)),0,(VLOOKUP($A80,'Import Peak'!$A$3:CI$99,87,FALSE)-VLOOKUP($A80,'Import Peak Change'!$A$106:CI$202,87,FALSE)))</f>
        <v>0</v>
      </c>
      <c r="CJ80" s="6">
        <f>IF(ISERROR(VLOOKUP($A80,'Import Peak'!$A$3:CJ$99,88,FALSE)-VLOOKUP($A80,'Import Peak Change'!$A$106:CJ$202,88,FALSE)),0,(VLOOKUP($A80,'Import Peak'!$A$3:CJ$99,88,FALSE)-VLOOKUP($A80,'Import Peak Change'!$A$106:CJ$202,88,FALSE)))</f>
        <v>0</v>
      </c>
      <c r="CK80" s="6">
        <f>IF(ISERROR(VLOOKUP($A80,'Import Peak'!$A$3:CK$99,89,FALSE)-VLOOKUP($A80,'Import Peak Change'!$A$106:CK$202,89,FALSE)),0,(VLOOKUP($A80,'Import Peak'!$A$3:CK$99,89,FALSE)-VLOOKUP($A80,'Import Peak Change'!$A$106:CK$202,89,FALSE)))</f>
        <v>0</v>
      </c>
      <c r="CL80" s="6">
        <f>IF(ISERROR(VLOOKUP($A80,'Import Peak'!$A$3:CL$99,90,FALSE)-VLOOKUP($A80,'Import Peak Change'!$A$106:CL$202,90,FALSE)),0,(VLOOKUP($A80,'Import Peak'!$A$3:CL$99,90,FALSE)-VLOOKUP($A80,'Import Peak Change'!$A$106:CL$202,90,FALSE)))</f>
        <v>0</v>
      </c>
      <c r="CM80" s="6">
        <f>IF(ISERROR(VLOOKUP($A80,'Import Peak'!$A$3:CM$99,91,FALSE)-VLOOKUP($A80,'Import Peak Change'!$A$106:CM$202,91,FALSE)),0,(VLOOKUP($A80,'Import Peak'!$A$3:CM$99,91,FALSE)-VLOOKUP($A80,'Import Peak Change'!$A$106:CM$202,91,FALSE)))</f>
        <v>0</v>
      </c>
      <c r="CN80" s="6">
        <f>IF(ISERROR(VLOOKUP($A80,'Import Peak'!$A$3:CN$99,92,FALSE)-VLOOKUP($A80,'Import Peak Change'!$A$106:CN$202,92,FALSE)),0,(VLOOKUP($A80,'Import Peak'!$A$3:CN$99,92,FALSE)-VLOOKUP($A80,'Import Peak Change'!$A$106:CN$202,92,FALSE)))</f>
        <v>0</v>
      </c>
      <c r="CO80" s="6">
        <f>IF(ISERROR(VLOOKUP($A80,'Import Peak'!$A$3:CO$99,93,FALSE)-VLOOKUP($A80,'Import Peak Change'!$A$106:CO$202,93,FALSE)),0,(VLOOKUP($A80,'Import Peak'!$A$3:CO$99,93,FALSE)-VLOOKUP($A80,'Import Peak Change'!$A$106:CO$202,93,FALSE)))</f>
        <v>0</v>
      </c>
      <c r="CP80" s="6">
        <f>IF(ISERROR(VLOOKUP($A80,'Import Peak'!$A$3:CP$99,94,FALSE)-VLOOKUP($A80,'Import Peak Change'!$A$106:CP$202,94,FALSE)),0,(VLOOKUP($A80,'Import Peak'!$A$3:CP$99,94,FALSE)-VLOOKUP($A80,'Import Peak Change'!$A$106:CP$202,94,FALSE)))</f>
        <v>0</v>
      </c>
      <c r="CQ80" s="6">
        <f>IF(ISERROR(VLOOKUP($A80,'Import Peak'!$A$3:CQ$99,95,FALSE)-VLOOKUP($A80,'Import Peak Change'!$A$106:CQ$202,95,FALSE)),0,(VLOOKUP($A80,'Import Peak'!$A$3:CQ$99,95,FALSE)-VLOOKUP($A80,'Import Peak Change'!$A$106:CQ$202,95,FALSE)))</f>
        <v>0</v>
      </c>
      <c r="CR80" s="6">
        <f>IF(ISERROR(VLOOKUP($A80,'Import Peak'!$A$3:CR$99,96,FALSE)-VLOOKUP($A80,'Import Peak Change'!$A$106:CR$202,96,FALSE)),0,(VLOOKUP($A80,'Import Peak'!$A$3:CR$99,96,FALSE)-VLOOKUP($A80,'Import Peak Change'!$A$106:CR$202,96,FALSE)))</f>
        <v>0</v>
      </c>
      <c r="CS80" s="6">
        <f>IF(ISERROR(VLOOKUP($A80,'Import Peak'!$A$3:CS$99,97,FALSE)-VLOOKUP($A80,'Import Peak Change'!$A$106:CS$202,97,FALSE)),0,(VLOOKUP($A80,'Import Peak'!$A$3:CS$99,97,FALSE)-VLOOKUP($A80,'Import Peak Change'!$A$106:CS$202,97,FALSE)))</f>
        <v>0</v>
      </c>
      <c r="CT80" s="6">
        <f>IF(ISERROR(VLOOKUP($A80,'Import Peak'!$A$3:CT$99,98,FALSE)-VLOOKUP($A80,'Import Peak Change'!$A$106:CT$202,98,FALSE)),0,(VLOOKUP($A80,'Import Peak'!$A$3:CT$99,98,FALSE)-VLOOKUP($A80,'Import Peak Change'!$A$106:CT$202,98,FALSE)))</f>
        <v>0</v>
      </c>
      <c r="CU80" s="6">
        <f>IF(ISERROR(VLOOKUP($A80,'Import Peak'!$A$3:CU$99,99,FALSE)-VLOOKUP($A80,'Import Peak Change'!$A$106:CU$202,99,FALSE)),0,(VLOOKUP($A80,'Import Peak'!$A$3:CU$99,99,FALSE)-VLOOKUP($A80,'Import Peak Change'!$A$106:CU$202,99,FALSE)))</f>
        <v>0</v>
      </c>
      <c r="CV80" s="6">
        <f>IF(ISERROR(VLOOKUP($A80,'Import Peak'!$A$3:CV$99,100,FALSE)-VLOOKUP($A80,'Import Peak Change'!$A$106:CV$202,100,FALSE)),0,(VLOOKUP($A80,'Import Peak'!$A$3:CV$99,100,FALSE)-VLOOKUP($A80,'Import Peak Change'!$A$106:CV$202,100,FALSE)))</f>
        <v>0</v>
      </c>
      <c r="CW80" s="6">
        <f>IF(ISERROR(VLOOKUP($A80,'Import Peak'!$A$3:CW$99,101,FALSE)-VLOOKUP($A80,'Import Peak Change'!$A$106:CW$202,101,FALSE)),0,(VLOOKUP($A80,'Import Peak'!$A$3:CW$99,101,FALSE)-VLOOKUP($A80,'Import Peak Change'!$A$106:CW$202,101,FALSE)))</f>
        <v>0</v>
      </c>
      <c r="CX80" s="6">
        <f>IF(ISERROR(VLOOKUP($A80,'Import Peak'!$A$3:CX$99,102,FALSE)-VLOOKUP($A80,'Import Peak Change'!$A$106:CX$202,102,FALSE)),0,(VLOOKUP($A80,'Import Peak'!$A$3:CX$99,102,FALSE)-VLOOKUP($A80,'Import Peak Change'!$A$106:CX$202,102,FALSE)))</f>
        <v>0</v>
      </c>
      <c r="CY80" s="6">
        <f>IF(ISERROR(VLOOKUP($A80,'Import Peak'!$A$3:CY$99,103,FALSE)-VLOOKUP($A80,'Import Peak Change'!$A$106:CY$202,103,FALSE)),0,(VLOOKUP($A80,'Import Peak'!$A$3:CY$99,103,FALSE)-VLOOKUP($A80,'Import Peak Change'!$A$106:CY$202,103,FALSE)))</f>
        <v>0</v>
      </c>
      <c r="CZ80" s="6">
        <f>IF(ISERROR(VLOOKUP($A80,'Import Peak'!$A$3:CZ$99,104,FALSE)-VLOOKUP($A80,'Import Peak Change'!$A$106:CZ$202,104,FALSE)),0,(VLOOKUP($A80,'Import Peak'!$A$3:CZ$99,104,FALSE)-VLOOKUP($A80,'Import Peak Change'!$A$106:CZ$202,104,FALSE)))</f>
        <v>0</v>
      </c>
      <c r="DA80" s="6">
        <f>IF(ISERROR(VLOOKUP($A80,'Import Peak'!$A$3:DA$99,105,FALSE)-VLOOKUP($A80,'Import Peak Change'!$A$106:DA$202,105,FALSE)),0,(VLOOKUP($A80,'Import Peak'!$A$3:DA$99,105,FALSE)-VLOOKUP($A80,'Import Peak Change'!$A$106:DA$202,105,FALSE)))</f>
        <v>0</v>
      </c>
      <c r="DB80" s="6">
        <f>IF(ISERROR(VLOOKUP($A80,'Import Peak'!$A$3:DB$99,106,FALSE)-VLOOKUP($A80,'Import Peak Change'!$A$106:DB$202,106,FALSE)),0,(VLOOKUP($A80,'Import Peak'!$A$3:DB$99,106,FALSE)-VLOOKUP($A80,'Import Peak Change'!$A$106:DB$202,106,FALSE)))</f>
        <v>0</v>
      </c>
      <c r="DC80" s="6">
        <f>IF(ISERROR(VLOOKUP($A80,'Import Peak'!$A$3:DC$99,107,FALSE)-VLOOKUP($A80,'Import Peak Change'!$A$106:DC$202,107,FALSE)),0,(VLOOKUP($A80,'Import Peak'!$A$3:DC$99,107,FALSE)-VLOOKUP($A80,'Import Peak Change'!$A$106:DC$202,107,FALSE)))</f>
        <v>0</v>
      </c>
      <c r="DD80" s="6">
        <f>IF(ISERROR(VLOOKUP($A80,'Import Peak'!$A$3:DD$99,108,FALSE)-VLOOKUP($A80,'Import Peak Change'!$A$106:DD$202,108,FALSE)),0,(VLOOKUP($A80,'Import Peak'!$A$3:DD$99,108,FALSE)-VLOOKUP($A80,'Import Peak Change'!$A$106:DD$202,108,FALSE)))</f>
        <v>0</v>
      </c>
      <c r="DE80" s="6">
        <f>IF(ISERROR(VLOOKUP($A80,'Import Peak'!$A$3:DE$99,109,FALSE)-VLOOKUP($A80,'Import Peak Change'!$A$106:DE$202,109,FALSE)),0,(VLOOKUP($A80,'Import Peak'!$A$3:DE$99,109,FALSE)-VLOOKUP($A80,'Import Peak Change'!$A$106:DE$202,109,FALSE)))</f>
        <v>0</v>
      </c>
      <c r="DF80" s="6">
        <f>IF(ISERROR(VLOOKUP($A80,'Import Peak'!$A$3:DF$99,110,FALSE)-VLOOKUP($A80,'Import Peak Change'!$A$106:DF$202,110,FALSE)),0,(VLOOKUP($A80,'Import Peak'!$A$3:DF$99,110,FALSE)-VLOOKUP($A80,'Import Peak Change'!$A$106:DF$202,110,FALSE)))</f>
        <v>0</v>
      </c>
      <c r="DG80" s="6">
        <f>IF(ISERROR(VLOOKUP($A80,'Import Peak'!$A$3:DG$99,111,FALSE)-VLOOKUP($A80,'Import Peak Change'!$A$106:DG$202,111,FALSE)),0,(VLOOKUP($A80,'Import Peak'!$A$3:DG$99,111,FALSE)-VLOOKUP($A80,'Import Peak Change'!$A$106:DG$202,111,FALSE)))</f>
        <v>0</v>
      </c>
      <c r="DH80" s="6">
        <f>IF(ISERROR(VLOOKUP($A80,'Import Peak'!$A$3:DH$99,112,FALSE)-VLOOKUP($A80,'Import Peak Change'!$A$106:DH$202,112,FALSE)),0,(VLOOKUP($A80,'Import Peak'!$A$3:DH$99,112,FALSE)-VLOOKUP($A80,'Import Peak Change'!$A$106:DH$202,112,FALSE)))</f>
        <v>0</v>
      </c>
      <c r="DI80" s="6">
        <f>IF(ISERROR(VLOOKUP($A80,'Import Peak'!$A$3:DI$99,113,FALSE)-VLOOKUP($A80,'Import Peak Change'!$A$106:DI$202,113,FALSE)),0,(VLOOKUP($A80,'Import Peak'!$A$3:DI$99,113,FALSE)-VLOOKUP($A80,'Import Peak Change'!$A$106:DI$202,113,FALSE)))</f>
        <v>0</v>
      </c>
      <c r="DJ80" s="6">
        <f>IF(ISERROR(VLOOKUP($A80,'Import Peak'!$A$3:DJ$99,114,FALSE)-VLOOKUP($A80,'Import Peak Change'!$A$106:DJ$202,114,FALSE)),0,(VLOOKUP($A80,'Import Peak'!$A$3:DJ$99,114,FALSE)-VLOOKUP($A80,'Import Peak Change'!$A$106:DJ$202,114,FALSE)))</f>
        <v>0</v>
      </c>
      <c r="DK80" s="6">
        <f>IF(ISERROR(VLOOKUP($A80,'Import Peak'!$A$3:DK$99,115,FALSE)-VLOOKUP($A80,'Import Peak Change'!$A$106:DK$202,115,FALSE)),0,(VLOOKUP($A80,'Import Peak'!$A$3:DK$99,115,FALSE)-VLOOKUP($A80,'Import Peak Change'!$A$106:DK$202,115,FALSE)))</f>
        <v>0</v>
      </c>
      <c r="DL80" s="6">
        <f>IF(ISERROR(VLOOKUP($A80,'Import Peak'!$A$3:DL$99,116,FALSE)-VLOOKUP($A80,'Import Peak Change'!$A$106:DL$202,116,FALSE)),0,(VLOOKUP($A80,'Import Peak'!$A$3:DL$99,116,FALSE)-VLOOKUP($A80,'Import Peak Change'!$A$106:DL$202,116,FALSE)))</f>
        <v>0</v>
      </c>
      <c r="DM80" s="6">
        <f>IF(ISERROR(VLOOKUP($A80,'Import Peak'!$A$3:DM$99,117,FALSE)-VLOOKUP($A80,'Import Peak Change'!$A$106:DM$202,117,FALSE)),0,(VLOOKUP($A80,'Import Peak'!$A$3:DM$99,117,FALSE)-VLOOKUP($A80,'Import Peak Change'!$A$106:DM$202,117,FALSE)))</f>
        <v>0</v>
      </c>
      <c r="DN80" s="6">
        <f>IF(ISERROR(VLOOKUP($A80,'Import Peak'!$A$3:DN$99,118,FALSE)-VLOOKUP($A80,'Import Peak Change'!$A$106:DN$202,118,FALSE)),0,(VLOOKUP($A80,'Import Peak'!$A$3:DN$99,118,FALSE)-VLOOKUP($A80,'Import Peak Change'!$A$106:DN$202,118,FALSE)))</f>
        <v>0</v>
      </c>
      <c r="DO80" s="6">
        <f>IF(ISERROR(VLOOKUP($A80,'Import Peak'!$A$3:DO$99,119,FALSE)-VLOOKUP($A80,'Import Peak Change'!$A$106:DO$202,119,FALSE)),0,(VLOOKUP($A80,'Import Peak'!$A$3:DO$99,119,FALSE)-VLOOKUP($A80,'Import Peak Change'!$A$106:DO$202,119,FALSE)))</f>
        <v>0</v>
      </c>
      <c r="DP80" s="6">
        <f>IF(ISERROR(VLOOKUP($A80,'Import Peak'!$A$3:DP$99,120,FALSE)-VLOOKUP($A80,'Import Peak Change'!$A$106:DP$202,120,FALSE)),0,(VLOOKUP($A80,'Import Peak'!$A$3:DP$99,120,FALSE)-VLOOKUP($A80,'Import Peak Change'!$A$106:DP$202,120,FALSE)))</f>
        <v>0</v>
      </c>
      <c r="DQ80" s="6">
        <f>IF(ISERROR(VLOOKUP($A80,'Import Peak'!$A$3:DQ$99,121,FALSE)-VLOOKUP($A80,'Import Peak Change'!$A$106:DQ$202,121,FALSE)),0,(VLOOKUP($A80,'Import Peak'!$A$3:DQ$99,121,FALSE)-VLOOKUP($A80,'Import Peak Change'!$A$106:DQ$202,121,FALSE)))</f>
        <v>0</v>
      </c>
      <c r="DR80" s="6">
        <f>IF(ISERROR(VLOOKUP($A80,'Import Peak'!$A$3:DR$99,122,FALSE)-VLOOKUP($A80,'Import Peak Change'!$A$106:DR$202,122,FALSE)),0,(VLOOKUP($A80,'Import Peak'!$A$3:DR$99,122,FALSE)-VLOOKUP($A80,'Import Peak Change'!$A$106:DR$202,122,FALSE)))</f>
        <v>0</v>
      </c>
      <c r="DS80" s="6">
        <f>IF(ISERROR(VLOOKUP($A80,'Import Peak'!$A$3:DS$99,123,FALSE)-VLOOKUP($A80,'Import Peak Change'!$A$106:DS$202,123,FALSE)),0,(VLOOKUP($A80,'Import Peak'!$A$3:DS$99,123,FALSE)-VLOOKUP($A80,'Import Peak Change'!$A$106:DS$202,123,FALSE)))</f>
        <v>0</v>
      </c>
      <c r="DT80" s="6">
        <f>IF(ISERROR(VLOOKUP($A80,'Import Peak'!$A$3:DT$99,124,FALSE)-VLOOKUP($A80,'Import Peak Change'!$A$106:DT$202,124,FALSE)),0,(VLOOKUP($A80,'Import Peak'!$A$3:DT$99,124,FALSE)-VLOOKUP($A80,'Import Peak Change'!$A$106:DT$202,124,FALSE)))</f>
        <v>0</v>
      </c>
      <c r="DU80" s="6">
        <f>IF(ISERROR(VLOOKUP($A80,'Import Peak'!$A$3:DU$99,125,FALSE)-VLOOKUP($A80,'Import Peak Change'!$A$106:DU$202,125,FALSE)),0,(VLOOKUP($A80,'Import Peak'!$A$3:DU$99,125,FALSE)-VLOOKUP($A80,'Import Peak Change'!$A$106:DU$202,125,FALSE)))</f>
        <v>0</v>
      </c>
      <c r="DV80" s="6">
        <f>IF(ISERROR(VLOOKUP($A80,'Import Peak'!$A$3:DV$99,126,FALSE)-VLOOKUP($A80,'Import Peak Change'!$A$106:DV$202,126,FALSE)),0,(VLOOKUP($A80,'Import Peak'!$A$3:DV$99,126,FALSE)-VLOOKUP($A80,'Import Peak Change'!$A$106:DV$202,126,FALSE)))</f>
        <v>0</v>
      </c>
      <c r="DW80" s="6">
        <f>IF(ISERROR(VLOOKUP($A80,'Import Peak'!$A$3:DW$99,127,FALSE)-VLOOKUP($A80,'Import Peak Change'!$A$106:DW$202,127,FALSE)),0,(VLOOKUP($A80,'Import Peak'!$A$3:DW$99,127,FALSE)-VLOOKUP($A80,'Import Peak Change'!$A$106:DW$202,127,FALSE)))</f>
        <v>0</v>
      </c>
      <c r="DX80" s="6">
        <f>IF(ISERROR(VLOOKUP($A80,'Import Peak'!$A$3:DX$99,128,FALSE)-VLOOKUP($A80,'Import Peak Change'!$A$106:DX$202,128,FALSE)),0,(VLOOKUP($A80,'Import Peak'!$A$3:DX$99,128,FALSE)-VLOOKUP($A80,'Import Peak Change'!$A$106:DX$202,128,FALSE)))</f>
        <v>0</v>
      </c>
      <c r="DY80" s="6">
        <f>IF(ISERROR(VLOOKUP($A80,'Import Peak'!$A$3:DY$99,129,FALSE)-VLOOKUP($A80,'Import Peak Change'!$A$106:DY$202,129,FALSE)),0,(VLOOKUP($A80,'Import Peak'!$A$3:DY$99,129,FALSE)-VLOOKUP($A80,'Import Peak Change'!$A$106:DY$202,129,FALSE)))</f>
        <v>0</v>
      </c>
      <c r="DZ80" s="6">
        <f>IF(ISERROR(VLOOKUP($A80,'Import Peak'!$A$3:DZ$99,130,FALSE)-VLOOKUP($A80,'Import Peak Change'!$A$106:DZ$202,130,FALSE)),0,(VLOOKUP($A80,'Import Peak'!$A$3:DZ$99,130,FALSE)-VLOOKUP($A80,'Import Peak Change'!$A$106:DZ$202,130,FALSE)))</f>
        <v>0</v>
      </c>
      <c r="EA80" s="6">
        <f>IF(ISERROR(VLOOKUP($A80,'Import Peak'!$A$3:EA$99,131,FALSE)-VLOOKUP($A80,'Import Peak Change'!$A$106:EA$202,131,FALSE)),0,(VLOOKUP($A80,'Import Peak'!$A$3:EA$99,131,FALSE)-VLOOKUP($A80,'Import Peak Change'!$A$106:EA$202,131,FALSE)))</f>
        <v>0</v>
      </c>
      <c r="EB80" s="6">
        <f>IF(ISERROR(VLOOKUP($A80,'Import Peak'!$A$3:EB$99,132,FALSE)-VLOOKUP($A80,'Import Peak Change'!$A$106:EB$202,132,FALSE)),0,(VLOOKUP($A80,'Import Peak'!$A$3:EB$99,132,FALSE)-VLOOKUP($A80,'Import Peak Change'!$A$106:EB$202,132,FALSE)))</f>
        <v>0</v>
      </c>
      <c r="EC80" s="6">
        <f>IF(ISERROR(VLOOKUP($A80,'Import Peak'!$A$3:EC$99,133,FALSE)-VLOOKUP($A80,'Import Peak Change'!$A$106:EC$202,133,FALSE)),0,(VLOOKUP($A80,'Import Peak'!$A$3:EC$99,133,FALSE)-VLOOKUP($A80,'Import Peak Change'!$A$106:EC$202,133,FALSE)))</f>
        <v>0</v>
      </c>
      <c r="ED80" s="6">
        <f>IF(ISERROR(VLOOKUP($A80,'Import Peak'!$A$3:ED$99,134,FALSE)-VLOOKUP($A80,'Import Peak Change'!$A$106:ED$202,134,FALSE)),0,(VLOOKUP($A80,'Import Peak'!$A$3:ED$99,134,FALSE)-VLOOKUP($A80,'Import Peak Change'!$A$106:ED$202,134,FALSE)))</f>
        <v>0</v>
      </c>
      <c r="EE80" s="6">
        <f>IF(ISERROR(VLOOKUP($A80,'Import Peak'!$A$3:EE$99,135,FALSE)-VLOOKUP($A80,'Import Peak Change'!$A$106:EE$202,135,FALSE)),0,(VLOOKUP($A80,'Import Peak'!$A$3:EE$99,135,FALSE)-VLOOKUP($A80,'Import Peak Change'!$A$106:EE$202,135,FALSE)))</f>
        <v>0</v>
      </c>
      <c r="EF80" s="6">
        <f>IF(ISERROR(VLOOKUP($A80,'Import Peak'!$A$3:EF$99,136,FALSE)-VLOOKUP($A80,'Import Peak Change'!$A$106:EF$202,136,FALSE)),0,(VLOOKUP($A80,'Import Peak'!$A$3:EF$99,136,FALSE)-VLOOKUP($A80,'Import Peak Change'!$A$106:EF$202,136,FALSE)))</f>
        <v>0</v>
      </c>
      <c r="EG80" s="6">
        <f>IF(ISERROR(VLOOKUP($A80,'Import Peak'!$A$3:EG$99,137,FALSE)-VLOOKUP($A80,'Import Peak Change'!$A$106:EG$202,137,FALSE)),0,(VLOOKUP($A80,'Import Peak'!$A$3:EG$99,137,FALSE)-VLOOKUP($A80,'Import Peak Change'!$A$106:EG$202,137,FALSE)))</f>
        <v>0</v>
      </c>
      <c r="EH80" s="6">
        <f>IF(ISERROR(VLOOKUP($A80,'Import Peak'!$A$3:EH$99,138,FALSE)-VLOOKUP($A80,'Import Peak Change'!$A$106:EH$202,138,FALSE)),0,(VLOOKUP($A80,'Import Peak'!$A$3:EH$99,138,FALSE)-VLOOKUP($A80,'Import Peak Change'!$A$106:EH$202,138,FALSE)))</f>
        <v>0</v>
      </c>
      <c r="EI80" s="6">
        <f>IF(ISERROR(VLOOKUP($A80,'Import Peak'!$A$3:EI$99,139,FALSE)-VLOOKUP($A80,'Import Peak Change'!$A$106:EI$202,139,FALSE)),0,(VLOOKUP($A80,'Import Peak'!$A$3:EI$99,139,FALSE)-VLOOKUP($A80,'Import Peak Change'!$A$106:EI$202,139,FALSE)))</f>
        <v>0</v>
      </c>
      <c r="EJ80" s="6">
        <f>IF(ISERROR(VLOOKUP($A80,'Import Peak'!$A$3:EJ$99,140,FALSE)-VLOOKUP($A80,'Import Peak Change'!$A$106:EJ$202,140,FALSE)),0,(VLOOKUP($A80,'Import Peak'!$A$3:EJ$99,140,FALSE)-VLOOKUP($A80,'Import Peak Change'!$A$106:EJ$202,140,FALSE)))</f>
        <v>0</v>
      </c>
      <c r="EK80" s="6">
        <f>IF(ISERROR(VLOOKUP($A80,'Import Peak'!$A$3:EK$99,141,FALSE)-VLOOKUP($A80,'Import Peak Change'!$A$106:EK$202,141,FALSE)),0,(VLOOKUP($A80,'Import Peak'!$A$3:EK$99,141,FALSE)-VLOOKUP($A80,'Import Peak Change'!$A$106:EK$202,141,FALSE)))</f>
        <v>0</v>
      </c>
      <c r="EL80" s="6">
        <f>IF(ISERROR(VLOOKUP($A80,'Import Peak'!$A$3:EL$99,142,FALSE)-VLOOKUP($A80,'Import Peak Change'!$A$106:EL$202,142,FALSE)),0,(VLOOKUP($A80,'Import Peak'!$A$3:EL$99,142,FALSE)-VLOOKUP($A80,'Import Peak Change'!$A$106:EL$202,142,FALSE)))</f>
        <v>0</v>
      </c>
      <c r="EM80" s="6">
        <f>IF(ISERROR(VLOOKUP($A80,'Import Peak'!$A$3:EM$99,143,FALSE)-VLOOKUP($A80,'Import Peak Change'!$A$106:EM$202,143,FALSE)),0,(VLOOKUP($A80,'Import Peak'!$A$3:EM$99,143,FALSE)-VLOOKUP($A80,'Import Peak Change'!$A$106:EM$202,143,FALSE)))</f>
        <v>0</v>
      </c>
      <c r="EN80" s="6">
        <f>IF(ISERROR(VLOOKUP($A80,'Import Peak'!$A$3:EN$99,144,FALSE)-VLOOKUP($A80,'Import Peak Change'!$A$106:EN$202,144,FALSE)),0,(VLOOKUP($A80,'Import Peak'!$A$3:EN$99,144,FALSE)-VLOOKUP($A80,'Import Peak Change'!$A$106:EN$202,144,FALSE)))</f>
        <v>0</v>
      </c>
      <c r="EO80" s="6">
        <f>IF(ISERROR(VLOOKUP($A80,'Import Peak'!$A$3:EO$99,145,FALSE)-VLOOKUP($A80,'Import Peak Change'!$A$106:EO$202,145,FALSE)),0,(VLOOKUP($A80,'Import Peak'!$A$3:EO$99,145,FALSE)-VLOOKUP($A80,'Import Peak Change'!$A$106:EO$202,145,FALSE)))</f>
        <v>0</v>
      </c>
      <c r="EP80" s="6">
        <f>IF(ISERROR(VLOOKUP($A80,'Import Peak'!$A$3:EP$99,146,FALSE)-VLOOKUP($A80,'Import Peak Change'!$A$106:EP$202,146,FALSE)),0,(VLOOKUP($A80,'Import Peak'!$A$3:EP$99,146,FALSE)-VLOOKUP($A80,'Import Peak Change'!$A$106:EP$202,146,FALSE)))</f>
        <v>0</v>
      </c>
      <c r="EQ80" s="6">
        <f>IF(ISERROR(VLOOKUP($A80,'Import Peak'!$A$3:EQ$99,147,FALSE)-VLOOKUP($A80,'Import Peak Change'!$A$106:EQ$202,147,FALSE)),0,(VLOOKUP($A80,'Import Peak'!$A$3:EQ$99,147,FALSE)-VLOOKUP($A80,'Import Peak Change'!$A$106:EQ$202,147,FALSE)))</f>
        <v>0</v>
      </c>
      <c r="ER80" s="6">
        <f>IF(ISERROR(VLOOKUP($A80,'Import Peak'!$A$3:ER$99,148,FALSE)-VLOOKUP($A80,'Import Peak Change'!$A$106:ER$202,148,FALSE)),0,(VLOOKUP($A80,'Import Peak'!$A$3:ER$99,148,FALSE)-VLOOKUP($A80,'Import Peak Change'!$A$106:ER$202,148,FALSE)))</f>
        <v>0</v>
      </c>
      <c r="ES80" s="6">
        <f>IF(ISERROR(VLOOKUP($A80,'Import Peak'!$A$3:ES$99,149,FALSE)-VLOOKUP($A80,'Import Peak Change'!$A$106:ES$202,149,FALSE)),0,(VLOOKUP($A80,'Import Peak'!$A$3:ES$99,149,FALSE)-VLOOKUP($A80,'Import Peak Change'!$A$106:ES$202,149,FALSE)))</f>
        <v>0</v>
      </c>
      <c r="ET80" s="6">
        <f>IF(ISERROR(VLOOKUP($A80,'Import Peak'!$A$3:ET$99,150,FALSE)-VLOOKUP($A80,'Import Peak Change'!$A$106:ET$202,150,FALSE)),0,(VLOOKUP($A80,'Import Peak'!$A$3:ET$99,150,FALSE)-VLOOKUP($A80,'Import Peak Change'!$A$106:ET$202,150,FALSE)))</f>
        <v>0</v>
      </c>
      <c r="EU80" s="6">
        <f>IF(ISERROR(VLOOKUP($A80,'Import Peak'!$A$3:EU$99,151,FALSE)-VLOOKUP($A80,'Import Peak Change'!$A$106:EU$202,151,FALSE)),0,(VLOOKUP($A80,'Import Peak'!$A$3:EU$99,151,FALSE)-VLOOKUP($A80,'Import Peak Change'!$A$106:EU$202,151,FALSE)))</f>
        <v>0</v>
      </c>
      <c r="EV80" s="6">
        <f>IF(ISERROR(VLOOKUP($A80,'Import Peak'!$A$3:EV$99,152,FALSE)-VLOOKUP($A80,'Import Peak Change'!$A$106:EV$202,152,FALSE)),0,(VLOOKUP($A80,'Import Peak'!$A$3:EV$99,152,FALSE)-VLOOKUP($A80,'Import Peak Change'!$A$106:EV$202,152,FALSE)))</f>
        <v>0</v>
      </c>
      <c r="EW80" s="6">
        <f>IF(ISERROR(VLOOKUP($A80,'Import Peak'!$A$3:EW$99,153,FALSE)-VLOOKUP($A80,'Import Peak Change'!$A$106:EW$202,153,FALSE)),0,(VLOOKUP($A80,'Import Peak'!$A$3:EW$99,153,FALSE)-VLOOKUP($A80,'Import Peak Change'!$A$106:EW$202,153,FALSE)))</f>
        <v>0</v>
      </c>
      <c r="EX80" s="6">
        <f>IF(ISERROR(VLOOKUP($A80,'Import Peak'!$A$3:EX$99,154,FALSE)-VLOOKUP($A80,'Import Peak Change'!$A$106:EX$202,154,FALSE)),0,(VLOOKUP($A80,'Import Peak'!$A$3:EX$99,154,FALSE)-VLOOKUP($A80,'Import Peak Change'!$A$106:EX$202,154,FALSE)))</f>
        <v>0</v>
      </c>
      <c r="EY80" s="6">
        <f>IF(ISERROR(VLOOKUP($A80,'Import Peak'!$A$3:EY$99,155,FALSE)-VLOOKUP($A80,'Import Peak Change'!$A$106:EY$202,155,FALSE)),0,(VLOOKUP($A80,'Import Peak'!$A$3:EY$99,155,FALSE)-VLOOKUP($A80,'Import Peak Change'!$A$106:EY$202,155,FALSE)))</f>
        <v>0</v>
      </c>
      <c r="EZ80" s="6">
        <f>IF(ISERROR(VLOOKUP($A80,'Import Peak'!$A$3:EZ$99,156,FALSE)-VLOOKUP($A80,'Import Peak Change'!$A$106:EZ$202,156,FALSE)),0,(VLOOKUP($A80,'Import Peak'!$A$3:EZ$99,156,FALSE)-VLOOKUP($A80,'Import Peak Change'!$A$106:EZ$202,156,FALSE)))</f>
        <v>0</v>
      </c>
      <c r="FA80" s="6">
        <f>IF(ISERROR(VLOOKUP($A80,'Import Peak'!$A$3:FA$99,157,FALSE)-VLOOKUP($A80,'Import Peak Change'!$A$106:FA$202,157,FALSE)),0,(VLOOKUP($A80,'Import Peak'!$A$3:FA$99,157,FALSE)-VLOOKUP($A80,'Import Peak Change'!$A$106:FA$202,157,FALSE)))</f>
        <v>0</v>
      </c>
      <c r="FB80" s="6">
        <f>IF(ISERROR(VLOOKUP($A80,'Import Peak'!$A$3:FB$99,158,FALSE)-VLOOKUP($A80,'Import Peak Change'!$A$106:FB$202,158,FALSE)),0,(VLOOKUP($A80,'Import Peak'!$A$3:FB$99,158,FALSE)-VLOOKUP($A80,'Import Peak Change'!$A$106:FB$202,158,FALSE)))</f>
        <v>0</v>
      </c>
      <c r="FC80" s="6">
        <f>IF(ISERROR(VLOOKUP($A80,'Import Peak'!$A$3:FC$99,159,FALSE)-VLOOKUP($A80,'Import Peak Change'!$A$106:FC$202,159,FALSE)),0,(VLOOKUP($A80,'Import Peak'!$A$3:FC$99,159,FALSE)-VLOOKUP($A80,'Import Peak Change'!$A$106:FC$202,159,FALSE)))</f>
        <v>0</v>
      </c>
      <c r="FD80" s="6">
        <f>IF(ISERROR(VLOOKUP($A80,'Import Peak'!$A$3:FD$99,160,FALSE)-VLOOKUP($A80,'Import Peak Change'!$A$106:FD$202,160,FALSE)),0,(VLOOKUP($A80,'Import Peak'!$A$3:FD$99,160,FALSE)-VLOOKUP($A80,'Import Peak Change'!$A$106:FD$202,160,FALSE)))</f>
        <v>0</v>
      </c>
      <c r="FE80" s="6">
        <f>IF(ISERROR(VLOOKUP($A80,'Import Peak'!$A$3:FE$99,161,FALSE)-VLOOKUP($A80,'Import Peak Change'!$A$106:FE$202,161,FALSE)),0,(VLOOKUP($A80,'Import Peak'!$A$3:FE$99,161,FALSE)-VLOOKUP($A80,'Import Peak Change'!$A$106:FE$202,161,FALSE)))</f>
        <v>0</v>
      </c>
      <c r="FF80" s="6">
        <f>IF(ISERROR(VLOOKUP($A80,'Import Peak'!$A$3:FF$99,162,FALSE)-VLOOKUP($A80,'Import Peak Change'!$A$106:FF$202,162,FALSE)),0,(VLOOKUP($A80,'Import Peak'!$A$3:FF$99,162,FALSE)-VLOOKUP($A80,'Import Peak Change'!$A$106:FF$202,162,FALSE)))</f>
        <v>0</v>
      </c>
      <c r="FG80" s="6">
        <f>IF(ISERROR(VLOOKUP($A80,'Import Peak'!$A$3:FG$99,163,FALSE)-VLOOKUP($A80,'Import Peak Change'!$A$106:FG$202,163,FALSE)),0,(VLOOKUP($A80,'Import Peak'!$A$3:FG$99,163,FALSE)-VLOOKUP($A80,'Import Peak Change'!$A$106:FG$202,163,FALSE)))</f>
        <v>0</v>
      </c>
      <c r="FH80" s="6">
        <f>IF(ISERROR(VLOOKUP($A80,'Import Peak'!$A$3:FH$99,164,FALSE)-VLOOKUP($A80,'Import Peak Change'!$A$106:FH$202,164,FALSE)),0,(VLOOKUP($A80,'Import Peak'!$A$3:FH$99,164,FALSE)-VLOOKUP($A80,'Import Peak Change'!$A$106:FH$202,164,FALSE)))</f>
        <v>0</v>
      </c>
      <c r="FI80" s="6">
        <f>IF(ISERROR(VLOOKUP($A80,'Import Peak'!$A$3:FI$99,165,FALSE)-VLOOKUP($A80,'Import Peak Change'!$A$106:FI$202,165,FALSE)),0,(VLOOKUP($A80,'Import Peak'!$A$3:FI$99,165,FALSE)-VLOOKUP($A80,'Import Peak Change'!$A$106:FI$202,165,FALSE)))</f>
        <v>0</v>
      </c>
      <c r="FJ80" s="6">
        <f>IF(ISERROR(VLOOKUP($A80,'Import Peak'!$A$3:FJ$99,166,FALSE)-VLOOKUP($A80,'Import Peak Change'!$A$106:FJ$202,166,FALSE)),0,(VLOOKUP($A80,'Import Peak'!$A$3:FJ$99,166,FALSE)-VLOOKUP($A80,'Import Peak Change'!$A$106:FJ$202,166,FALSE)))</f>
        <v>0</v>
      </c>
      <c r="FK80" s="6">
        <f>IF(ISERROR(VLOOKUP($A80,'Import Peak'!$A$3:FK$99,167,FALSE)-VLOOKUP($A80,'Import Peak Change'!$A$106:FK$202,167,FALSE)),0,(VLOOKUP($A80,'Import Peak'!$A$3:FK$99,167,FALSE)-VLOOKUP($A80,'Import Peak Change'!$A$106:FK$202,167,FALSE)))</f>
        <v>0</v>
      </c>
      <c r="FL80" s="6">
        <f>IF(ISERROR(VLOOKUP($A80,'Import Peak'!$A$3:FL$99,168,FALSE)-VLOOKUP($A80,'Import Peak Change'!$A$106:FL$202,168,FALSE)),0,(VLOOKUP($A80,'Import Peak'!$A$3:FL$99,168,FALSE)-VLOOKUP($A80,'Import Peak Change'!$A$106:FL$202,168,FALSE)))</f>
        <v>0</v>
      </c>
      <c r="FM80" s="6">
        <f>IF(ISERROR(VLOOKUP($A80,'Import Peak'!$A$3:FM$99,169,FALSE)-VLOOKUP($A80,'Import Peak Change'!$A$106:FM$202,169,FALSE)),0,(VLOOKUP($A80,'Import Peak'!$A$3:FM$99,169,FALSE)-VLOOKUP($A80,'Import Peak Change'!$A$106:FM$202,169,FALSE)))</f>
        <v>0</v>
      </c>
      <c r="FN80" s="6">
        <f>IF(ISERROR(VLOOKUP($A80,'Import Peak'!$A$3:FN$99,170,FALSE)-VLOOKUP($A80,'Import Peak Change'!$A$106:FN$202,170,FALSE)),0,(VLOOKUP($A80,'Import Peak'!$A$3:FN$99,170,FALSE)-VLOOKUP($A80,'Import Peak Change'!$A$106:FN$202,170,FALSE)))</f>
        <v>0</v>
      </c>
      <c r="FO80" s="6">
        <f>IF(ISERROR(VLOOKUP($A80,'Import Peak'!$A$3:FO$99,171,FALSE)-VLOOKUP($A80,'Import Peak Change'!$A$106:FO$202,171,FALSE)),0,(VLOOKUP($A80,'Import Peak'!$A$3:FO$99,171,FALSE)-VLOOKUP($A80,'Import Peak Change'!$A$106:FO$202,171,FALSE)))</f>
        <v>0</v>
      </c>
      <c r="FP80" s="6">
        <f>IF(ISERROR(VLOOKUP($A80,'Import Peak'!$A$3:FP$99,172,FALSE)-VLOOKUP($A80,'Import Peak Change'!$A$106:FP$202,172,FALSE)),0,(VLOOKUP($A80,'Import Peak'!$A$3:FP$99,172,FALSE)-VLOOKUP($A80,'Import Peak Change'!$A$106:FP$202,172,FALSE)))</f>
        <v>0</v>
      </c>
      <c r="FQ80" s="6">
        <f>IF(ISERROR(VLOOKUP($A80,'Import Peak'!$A$3:FQ$99,173,FALSE)-VLOOKUP($A80,'Import Peak Change'!$A$106:FQ$202,173,FALSE)),0,(VLOOKUP($A80,'Import Peak'!$A$3:FQ$99,173,FALSE)-VLOOKUP($A80,'Import Peak Change'!$A$106:FQ$202,173,FALSE)))</f>
        <v>0</v>
      </c>
      <c r="FR80" s="6">
        <f>IF(ISERROR(VLOOKUP($A80,'Import Peak'!$A$3:FR$99,174,FALSE)-VLOOKUP($A80,'Import Peak Change'!$A$106:FR$202,174,FALSE)),0,(VLOOKUP($A80,'Import Peak'!$A$3:FR$99,174,FALSE)-VLOOKUP($A80,'Import Peak Change'!$A$106:FR$202,174,FALSE)))</f>
        <v>0</v>
      </c>
      <c r="FS80" s="6">
        <f>IF(ISERROR(VLOOKUP($A80,'Import Peak'!$A$3:FS$99,175,FALSE)-VLOOKUP($A80,'Import Peak Change'!$A$106:FS$202,175,FALSE)),0,(VLOOKUP($A80,'Import Peak'!$A$3:FS$99,175,FALSE)-VLOOKUP($A80,'Import Peak Change'!$A$106:FS$202,175,FALSE)))</f>
        <v>0</v>
      </c>
      <c r="FT80" s="6">
        <f>IF(ISERROR(VLOOKUP($A80,'Import Peak'!$A$3:FT$99,176,FALSE)-VLOOKUP($A80,'Import Peak Change'!$A$106:FT$202,176,FALSE)),0,(VLOOKUP($A80,'Import Peak'!$A$3:FT$99,176,FALSE)-VLOOKUP($A80,'Import Peak Change'!$A$106:FT$202,176,FALSE)))</f>
        <v>0</v>
      </c>
      <c r="FU80" s="6">
        <f>IF(ISERROR(VLOOKUP($A80,'Import Peak'!$A$3:FU$99,177,FALSE)-VLOOKUP($A80,'Import Peak Change'!$A$106:FU$202,177,FALSE)),0,(VLOOKUP($A80,'Import Peak'!$A$3:FU$99,177,FALSE)-VLOOKUP($A80,'Import Peak Change'!$A$106:FU$202,177,FALSE)))</f>
        <v>0</v>
      </c>
      <c r="FV80" s="6">
        <f>IF(ISERROR(VLOOKUP($A80,'Import Peak'!$A$3:FV$99,178,FALSE)-VLOOKUP($A80,'Import Peak Change'!$A$106:FV$202,178,FALSE)),0,(VLOOKUP($A80,'Import Peak'!$A$3:FV$99,178,FALSE)-VLOOKUP($A80,'Import Peak Change'!$A$106:FV$202,178,FALSE)))</f>
        <v>0</v>
      </c>
      <c r="FW80" s="6">
        <f>IF(ISERROR(VLOOKUP($A80,'Import Peak'!$A$3:FW$99,179,FALSE)-VLOOKUP($A80,'Import Peak Change'!$A$106:FW$202,179,FALSE)),0,(VLOOKUP($A80,'Import Peak'!$A$3:FW$99,179,FALSE)-VLOOKUP($A80,'Import Peak Change'!$A$106:FW$202,179,FALSE)))</f>
        <v>0</v>
      </c>
      <c r="FX80" s="6">
        <f>IF(ISERROR(VLOOKUP($A80,'Import Peak'!$A$3:FX$99,180,FALSE)-VLOOKUP($A80,'Import Peak Change'!$A$106:FX$202,180,FALSE)),0,(VLOOKUP($A80,'Import Peak'!$A$3:FX$99,180,FALSE)-VLOOKUP($A80,'Import Peak Change'!$A$106:FX$202,180,FALSE)))</f>
        <v>0</v>
      </c>
      <c r="FY80" s="6">
        <f>IF(ISERROR(VLOOKUP($A80,'Import Peak'!$A$3:FY$99,181,FALSE)-VLOOKUP($A80,'Import Peak Change'!$A$106:FY$202,181,FALSE)),0,(VLOOKUP($A80,'Import Peak'!$A$3:FY$99,181,FALSE)-VLOOKUP($A80,'Import Peak Change'!$A$106:FY$202,181,FALSE)))</f>
        <v>0</v>
      </c>
      <c r="FZ80" s="6">
        <f>IF(ISERROR(VLOOKUP($A80,'Import Peak'!$A$3:FZ$99,182,FALSE)-VLOOKUP($A80,'Import Peak Change'!$A$106:FZ$202,182,FALSE)),0,(VLOOKUP($A80,'Import Peak'!$A$3:FZ$99,182,FALSE)-VLOOKUP($A80,'Import Peak Change'!$A$106:FZ$202,182,FALSE)))</f>
        <v>0</v>
      </c>
      <c r="GA80" s="6">
        <f>IF(ISERROR(VLOOKUP($A80,'Import Peak'!$A$3:GA$99,183,FALSE)-VLOOKUP($A80,'Import Peak Change'!$A$106:GA$202,183,FALSE)),0,(VLOOKUP($A80,'Import Peak'!$A$3:GA$99,183,FALSE)-VLOOKUP($A80,'Import Peak Change'!$A$106:GA$202,183,FALSE)))</f>
        <v>0</v>
      </c>
      <c r="GB80" s="6">
        <f>IF(ISERROR(VLOOKUP($A80,'Import Peak'!$A$3:GB$99,184,FALSE)-VLOOKUP($A80,'Import Peak Change'!$A$106:GB$202,184,FALSE)),0,(VLOOKUP($A80,'Import Peak'!$A$3:GB$99,184,FALSE)-VLOOKUP($A80,'Import Peak Change'!$A$106:GB$202,184,FALSE)))</f>
        <v>0</v>
      </c>
      <c r="GC80" s="6">
        <f>IF(ISERROR(VLOOKUP($A80,'Import Peak'!$A$3:GC$99,185,FALSE)-VLOOKUP($A80,'Import Peak Change'!$A$106:GC$202,185,FALSE)),0,(VLOOKUP($A80,'Import Peak'!$A$3:GC$99,185,FALSE)-VLOOKUP($A80,'Import Peak Change'!$A$106:GC$202,185,FALSE)))</f>
        <v>0</v>
      </c>
      <c r="GD80" s="6">
        <f>IF(ISERROR(VLOOKUP($A80,'Import Peak'!$A$3:GD$99,186,FALSE)-VLOOKUP($A80,'Import Peak Change'!$A$106:GD$202,186,FALSE)),0,(VLOOKUP($A80,'Import Peak'!$A$3:GD$99,186,FALSE)-VLOOKUP($A80,'Import Peak Change'!$A$106:GD$202,186,FALSE)))</f>
        <v>0</v>
      </c>
      <c r="GE80" s="6">
        <f>IF(ISERROR(VLOOKUP($A80,'Import Peak'!$A$3:GE$99,187,FALSE)-VLOOKUP($A80,'Import Peak Change'!$A$106:GE$202,187,FALSE)),0,(VLOOKUP($A80,'Import Peak'!$A$3:GE$99,187,FALSE)-VLOOKUP($A80,'Import Peak Change'!$A$106:GE$202,187,FALSE)))</f>
        <v>0</v>
      </c>
      <c r="GF80" s="6">
        <f>IF(ISERROR(VLOOKUP($A80,'Import Peak'!$A$3:GF$99,188,FALSE)-VLOOKUP($A80,'Import Peak Change'!$A$106:GF$202,188,FALSE)),0,(VLOOKUP($A80,'Import Peak'!$A$3:GF$99,188,FALSE)-VLOOKUP($A80,'Import Peak Change'!$A$106:GF$202,188,FALSE)))</f>
        <v>0</v>
      </c>
      <c r="GG80" s="6">
        <f>IF(ISERROR(VLOOKUP($A80,'Import Peak'!$A$3:GG$99,189,FALSE)-VLOOKUP($A80,'Import Peak Change'!$A$106:GG$202,189,FALSE)),0,(VLOOKUP($A80,'Import Peak'!$A$3:GG$99,189,FALSE)-VLOOKUP($A80,'Import Peak Change'!$A$106:GG$202,189,FALSE)))</f>
        <v>0</v>
      </c>
      <c r="GH80" s="6">
        <f>IF(ISERROR(VLOOKUP($A80,'Import Peak'!$A$3:GH$99,190,FALSE)-VLOOKUP($A80,'Import Peak Change'!$A$106:GH$202,190,FALSE)),0,(VLOOKUP($A80,'Import Peak'!$A$3:GH$99,190,FALSE)-VLOOKUP($A80,'Import Peak Change'!$A$106:GH$202,190,FALSE)))</f>
        <v>0</v>
      </c>
      <c r="GI80" s="6">
        <f>IF(ISERROR(VLOOKUP($A80,'Import Peak'!$A$3:GI$99,191,FALSE)-VLOOKUP($A80,'Import Peak Change'!$A$106:GI$202,191,FALSE)),0,(VLOOKUP($A80,'Import Peak'!$A$3:GI$99,191,FALSE)-VLOOKUP($A80,'Import Peak Change'!$A$106:GI$202,191,FALSE)))</f>
        <v>0</v>
      </c>
      <c r="GJ80" s="6">
        <f>IF(ISERROR(VLOOKUP($A80,'Import Peak'!$A$3:GJ$99,192,FALSE)-VLOOKUP($A80,'Import Peak Change'!$A$106:GJ$202,192,FALSE)),0,(VLOOKUP($A80,'Import Peak'!$A$3:GJ$99,192,FALSE)-VLOOKUP($A80,'Import Peak Change'!$A$106:GJ$202,192,FALSE)))</f>
        <v>0</v>
      </c>
      <c r="GK80" s="6">
        <f>IF(ISERROR(VLOOKUP($A80,'Import Peak'!$A$3:GK$99,193,FALSE)-VLOOKUP($A80,'Import Peak Change'!$A$106:GK$202,193,FALSE)),0,(VLOOKUP($A80,'Import Peak'!$A$3:GK$99,193,FALSE)-VLOOKUP($A80,'Import Peak Change'!$A$106:GK$202,193,FALSE)))</f>
        <v>0</v>
      </c>
      <c r="GL80" s="6">
        <f>IF(ISERROR(VLOOKUP($A80,'Import Peak'!$A$3:GL$99,194,FALSE)-VLOOKUP($A80,'Import Peak Change'!$A$106:GL$202,194,FALSE)),0,(VLOOKUP($A80,'Import Peak'!$A$3:GL$99,194,FALSE)-VLOOKUP($A80,'Import Peak Change'!$A$106:GL$202,194,FALSE)))</f>
        <v>0</v>
      </c>
      <c r="GM80" s="6">
        <f>IF(ISERROR(VLOOKUP($A80,'Import Peak'!$A$3:GM$99,195,FALSE)-VLOOKUP($A80,'Import Peak Change'!$A$106:GM$202,195,FALSE)),0,(VLOOKUP($A80,'Import Peak'!$A$3:GM$99,195,FALSE)-VLOOKUP($A80,'Import Peak Change'!$A$106:GM$202,195,FALSE)))</f>
        <v>0</v>
      </c>
      <c r="GN80" s="6">
        <f>IF(ISERROR(VLOOKUP($A80,'Import Peak'!$A$3:GN$99,196,FALSE)-VLOOKUP($A80,'Import Peak Change'!$A$106:GN$202,196,FALSE)),0,(VLOOKUP($A80,'Import Peak'!$A$3:GN$99,196,FALSE)-VLOOKUP($A80,'Import Peak Change'!$A$106:GN$202,196,FALSE)))</f>
        <v>0</v>
      </c>
      <c r="GO80" s="6">
        <f>IF(ISERROR(VLOOKUP($A80,'Import Peak'!$A$3:GO$99,197,FALSE)-VLOOKUP($A80,'Import Peak Change'!$A$106:GO$202,197,FALSE)),0,(VLOOKUP($A80,'Import Peak'!$A$3:GO$99,197,FALSE)-VLOOKUP($A80,'Import Peak Change'!$A$106:GO$202,197,FALSE)))</f>
        <v>0</v>
      </c>
      <c r="GP80" s="6">
        <f>IF(ISERROR(VLOOKUP($A80,'Import Peak'!$A$3:GP$99,198,FALSE)-VLOOKUP($A80,'Import Peak Change'!$A$106:GP$202,198,FALSE)),0,(VLOOKUP($A80,'Import Peak'!$A$3:GP$99,198,FALSE)-VLOOKUP($A80,'Import Peak Change'!$A$106:GP$202,198,FALSE)))</f>
        <v>0</v>
      </c>
      <c r="GQ80" s="6">
        <f>IF(ISERROR(VLOOKUP($A80,'Import Peak'!$A$3:GQ$99,199,FALSE)-VLOOKUP($A80,'Import Peak Change'!$A$106:GQ$202,199,FALSE)),0,(VLOOKUP($A80,'Import Peak'!$A$3:GQ$99,199,FALSE)-VLOOKUP($A80,'Import Peak Change'!$A$106:GQ$202,199,FALSE)))</f>
        <v>0</v>
      </c>
      <c r="GR80" s="6">
        <f>IF(ISERROR(VLOOKUP($A80,'Import Peak'!$A$3:GR$99,200,FALSE)-VLOOKUP($A80,'Import Peak Change'!$A$106:GR$202,200,FALSE)),0,(VLOOKUP($A80,'Import Peak'!$A$3:GR$99,200,FALSE)-VLOOKUP($A80,'Import Peak Change'!$A$106:GR$202,200,FALSE)))</f>
        <v>0</v>
      </c>
      <c r="GS80" s="6">
        <f>IF(ISERROR(VLOOKUP($A80,'Import Peak'!$A$3:GS$99,201,FALSE)-VLOOKUP($A80,'Import Peak Change'!$A$106:GS$202,201,FALSE)),0,(VLOOKUP($A80,'Import Peak'!$A$3:GS$99,201,FALSE)-VLOOKUP($A80,'Import Peak Change'!$A$106:GS$202,201,FALSE)))</f>
        <v>0</v>
      </c>
      <c r="GT80" s="6">
        <f>IF(ISERROR(VLOOKUP($A80,'Import Peak'!$A$3:GT$99,202,FALSE)-VLOOKUP($A80,'Import Peak Change'!$A$106:GT$202,202,FALSE)),0,(VLOOKUP($A80,'Import Peak'!$A$3:GT$99,202,FALSE)-VLOOKUP($A80,'Import Peak Change'!$A$106:GT$202,202,FALSE)))</f>
        <v>0</v>
      </c>
      <c r="GU80" s="6">
        <f>IF(ISERROR(VLOOKUP($A80,'Import Peak'!$A$3:GU$99,203,FALSE)-VLOOKUP($A80,'Import Peak Change'!$A$106:GU$202,203,FALSE)),0,(VLOOKUP($A80,'Import Peak'!$A$3:GU$99,203,FALSE)-VLOOKUP($A80,'Import Peak Change'!$A$106:GU$202,203,FALSE)))</f>
        <v>0</v>
      </c>
      <c r="GV80" s="6">
        <f>IF(ISERROR(VLOOKUP($A80,'Import Peak'!$A$3:GV$99,204,FALSE)-VLOOKUP($A80,'Import Peak Change'!$A$106:GV$202,204,FALSE)),0,(VLOOKUP($A80,'Import Peak'!$A$3:GV$99,204,FALSE)-VLOOKUP($A80,'Import Peak Change'!$A$106:GV$202,204,FALSE)))</f>
        <v>0</v>
      </c>
      <c r="GW80" s="6">
        <f>IF(ISERROR(VLOOKUP($A80,'Import Peak'!$A$3:GW$99,205,FALSE)-VLOOKUP($A80,'Import Peak Change'!$A$106:GW$202,205,FALSE)),0,(VLOOKUP($A80,'Import Peak'!$A$3:GW$99,205,FALSE)-VLOOKUP($A80,'Import Peak Change'!$A$106:GW$202,205,FALSE)))</f>
        <v>0</v>
      </c>
      <c r="GX80" s="6">
        <f>IF(ISERROR(VLOOKUP($A80,'Import Peak'!$A$3:GX$99,206,FALSE)-VLOOKUP($A80,'Import Peak Change'!$A$106:GX$202,206,FALSE)),0,(VLOOKUP($A80,'Import Peak'!$A$3:GX$99,206,FALSE)-VLOOKUP($A80,'Import Peak Change'!$A$106:GX$202,206,FALSE)))</f>
        <v>0</v>
      </c>
      <c r="GY80" s="6">
        <f>IF(ISERROR(VLOOKUP($A80,'Import Peak'!$A$3:GY$99,207,FALSE)-VLOOKUP($A80,'Import Peak Change'!$A$106:GY$202,207,FALSE)),0,(VLOOKUP($A80,'Import Peak'!$A$3:GY$99,207,FALSE)-VLOOKUP($A80,'Import Peak Change'!$A$106:GY$202,207,FALSE)))</f>
        <v>0</v>
      </c>
      <c r="GZ80" s="6">
        <f>IF(ISERROR(VLOOKUP($A80,'Import Peak'!$A$3:GZ$99,208,FALSE)-VLOOKUP($A80,'Import Peak Change'!$A$106:GZ$202,208,FALSE)),0,(VLOOKUP($A80,'Import Peak'!$A$3:GZ$99,208,FALSE)-VLOOKUP($A80,'Import Peak Change'!$A$106:GZ$202,208,FALSE)))</f>
        <v>0</v>
      </c>
      <c r="HA80" s="6">
        <f>IF(ISERROR(VLOOKUP($A80,'Import Peak'!$A$3:HA$99,209,FALSE)-VLOOKUP($A80,'Import Peak Change'!$A$106:HA$202,209,FALSE)),0,(VLOOKUP($A80,'Import Peak'!$A$3:HA$99,209,FALSE)-VLOOKUP($A80,'Import Peak Change'!$A$106:HA$202,209,FALSE)))</f>
        <v>0</v>
      </c>
      <c r="HB80" s="6">
        <f>IF(ISERROR(VLOOKUP($A80,'Import Peak'!$A$3:HB$99,210,FALSE)-VLOOKUP($A80,'Import Peak Change'!$A$106:HB$202,210,FALSE)),0,(VLOOKUP($A80,'Import Peak'!$A$3:HB$99,210,FALSE)-VLOOKUP($A80,'Import Peak Change'!$A$106:HB$202,210,FALSE)))</f>
        <v>0</v>
      </c>
      <c r="HC80" s="6">
        <f>IF(ISERROR(VLOOKUP($A80,'Import Peak'!$A$3:HC$99,211,FALSE)-VLOOKUP($A80,'Import Peak Change'!$A$106:HC$202,211,FALSE)),0,(VLOOKUP($A80,'Import Peak'!$A$3:HC$99,211,FALSE)-VLOOKUP($A80,'Import Peak Change'!$A$106:HC$202,211,FALSE)))</f>
        <v>0</v>
      </c>
      <c r="HD80" s="6">
        <f>IF(ISERROR(VLOOKUP($A80,'Import Peak'!$A$3:HD$99,212,FALSE)-VLOOKUP($A80,'Import Peak Change'!$A$106:HD$202,212,FALSE)),0,(VLOOKUP($A80,'Import Peak'!$A$3:HD$99,212,FALSE)-VLOOKUP($A80,'Import Peak Change'!$A$106:HD$202,212,FALSE)))</f>
        <v>0</v>
      </c>
      <c r="HE80" s="6">
        <f>IF(ISERROR(VLOOKUP($A80,'Import Peak'!$A$3:HE$99,213,FALSE)-VLOOKUP($A80,'Import Peak Change'!$A$106:HE$202,213,FALSE)),0,(VLOOKUP($A80,'Import Peak'!$A$3:HE$99,213,FALSE)-VLOOKUP($A80,'Import Peak Change'!$A$106:HE$202,213,FALSE)))</f>
        <v>0</v>
      </c>
      <c r="HF80" s="6">
        <f>IF(ISERROR(VLOOKUP($A80,'Import Peak'!$A$3:HF$99,214,FALSE)-VLOOKUP($A80,'Import Peak Change'!$A$106:HF$202,214,FALSE)),0,(VLOOKUP($A80,'Import Peak'!$A$3:HF$99,214,FALSE)-VLOOKUP($A80,'Import Peak Change'!$A$106:HF$202,214,FALSE)))</f>
        <v>0</v>
      </c>
      <c r="HG80" s="6">
        <f>IF(ISERROR(VLOOKUP($A80,'Import Peak'!$A$3:HG$99,215,FALSE)-VLOOKUP($A80,'Import Peak Change'!$A$106:HG$202,215,FALSE)),0,(VLOOKUP($A80,'Import Peak'!$A$3:HG$99,215,FALSE)-VLOOKUP($A80,'Import Peak Change'!$A$106:HG$202,215,FALSE)))</f>
        <v>0</v>
      </c>
      <c r="HH80" s="6">
        <f>IF(ISERROR(VLOOKUP($A80,'Import Peak'!$A$3:HH$99,216,FALSE)-VLOOKUP($A80,'Import Peak Change'!$A$106:HH$202,216,FALSE)),0,(VLOOKUP($A80,'Import Peak'!$A$3:HH$99,216,FALSE)-VLOOKUP($A80,'Import Peak Change'!$A$106:HH$202,216,FALSE)))</f>
        <v>0</v>
      </c>
      <c r="HI80" s="6">
        <f>IF(ISERROR(VLOOKUP($A80,'Import Peak'!$A$3:HI$99,217,FALSE)-VLOOKUP($A80,'Import Peak Change'!$A$106:HI$202,217,FALSE)),0,(VLOOKUP($A80,'Import Peak'!$A$3:HI$99,217,FALSE)-VLOOKUP($A80,'Import Peak Change'!$A$106:HI$202,217,FALSE)))</f>
        <v>0</v>
      </c>
      <c r="HJ80" s="6">
        <f>IF(ISERROR(VLOOKUP($A80,'Import Peak'!$A$3:HJ$99,218,FALSE)-VLOOKUP($A80,'Import Peak Change'!$A$106:HJ$202,218,FALSE)),0,(VLOOKUP($A80,'Import Peak'!$A$3:HJ$99,218,FALSE)-VLOOKUP($A80,'Import Peak Change'!$A$106:HJ$202,218,FALSE)))</f>
        <v>0</v>
      </c>
      <c r="HK80" s="6">
        <f>IF(ISERROR(VLOOKUP($A80,'Import Peak'!$A$3:HK$99,219,FALSE)-VLOOKUP($A80,'Import Peak Change'!$A$106:HK$202,219,FALSE)),0,(VLOOKUP($A80,'Import Peak'!$A$3:HK$99,219,FALSE)-VLOOKUP($A80,'Import Peak Change'!$A$106:HK$202,219,FALSE)))</f>
        <v>0</v>
      </c>
      <c r="HL80" s="6">
        <f>IF(ISERROR(VLOOKUP($A80,'Import Peak'!$A$3:HL$99,220,FALSE)-VLOOKUP($A80,'Import Peak Change'!$A$106:HL$202,220,FALSE)),0,(VLOOKUP($A80,'Import Peak'!$A$3:HL$99,220,FALSE)-VLOOKUP($A80,'Import Peak Change'!$A$106:HL$202,220,FALSE)))</f>
        <v>0</v>
      </c>
      <c r="HM80" s="6">
        <f>IF(ISERROR(VLOOKUP($A80,'Import Peak'!$A$3:HM$99,221,FALSE)-VLOOKUP($A80,'Import Peak Change'!$A$106:HM$202,221,FALSE)),0,(VLOOKUP($A80,'Import Peak'!$A$3:HM$99,221,FALSE)-VLOOKUP($A80,'Import Peak Change'!$A$106:HM$202,221,FALSE)))</f>
        <v>0</v>
      </c>
      <c r="HN80" s="6">
        <f>IF(ISERROR(VLOOKUP($A80,'Import Peak'!$A$3:HN$99,222,FALSE)-VLOOKUP($A80,'Import Peak Change'!$A$106:HN$202,222,FALSE)),0,(VLOOKUP($A80,'Import Peak'!$A$3:HN$99,222,FALSE)-VLOOKUP($A80,'Import Peak Change'!$A$106:HN$202,222,FALSE)))</f>
        <v>0</v>
      </c>
      <c r="HO80" s="6">
        <f>IF(ISERROR(VLOOKUP($A80,'Import Peak'!$A$3:HO$99,223,FALSE)-VLOOKUP($A80,'Import Peak Change'!$A$106:HO$202,223,FALSE)),0,(VLOOKUP($A80,'Import Peak'!$A$3:HO$99,223,FALSE)-VLOOKUP($A80,'Import Peak Change'!$A$106:HO$202,223,FALSE)))</f>
        <v>0</v>
      </c>
      <c r="HP80" s="6">
        <f>IF(ISERROR(VLOOKUP($A80,'Import Peak'!$A$3:HP$99,224,FALSE)-VLOOKUP($A80,'Import Peak Change'!$A$106:HP$202,224,FALSE)),0,(VLOOKUP($A80,'Import Peak'!$A$3:HP$99,224,FALSE)-VLOOKUP($A80,'Import Peak Change'!$A$106:HP$202,224,FALSE)))</f>
        <v>0</v>
      </c>
      <c r="HQ80" s="6">
        <f>IF(ISERROR(VLOOKUP($A80,'Import Peak'!$A$3:HQ$99,225,FALSE)-VLOOKUP($A80,'Import Peak Change'!$A$106:HQ$202,225,FALSE)),0,(VLOOKUP($A80,'Import Peak'!$A$3:HQ$99,225,FALSE)-VLOOKUP($A80,'Import Peak Change'!$A$106:HQ$202,225,FALSE)))</f>
        <v>0</v>
      </c>
      <c r="HR80" s="6">
        <f>IF(ISERROR(VLOOKUP($A80,'Import Peak'!$A$3:HR$99,226,FALSE)-VLOOKUP($A80,'Import Peak Change'!$A$106:HR$202,226,FALSE)),0,(VLOOKUP($A80,'Import Peak'!$A$3:HR$99,226,FALSE)-VLOOKUP($A80,'Import Peak Change'!$A$106:HR$202,226,FALSE)))</f>
        <v>0</v>
      </c>
      <c r="HS80" s="6">
        <f>IF(ISERROR(VLOOKUP($A80,'Import Peak'!$A$3:HS$99,227,FALSE)-VLOOKUP($A80,'Import Peak Change'!$A$106:HS$202,227,FALSE)),0,(VLOOKUP($A80,'Import Peak'!$A$3:HS$99,227,FALSE)-VLOOKUP($A80,'Import Peak Change'!$A$106:HS$202,227,FALSE)))</f>
        <v>0</v>
      </c>
      <c r="HT80" s="6">
        <f>IF(ISERROR(VLOOKUP($A80,'Import Peak'!$A$3:HT$99,228,FALSE)-VLOOKUP($A80,'Import Peak Change'!$A$106:HT$202,228,FALSE)),0,(VLOOKUP($A80,'Import Peak'!$A$3:HT$99,228,FALSE)-VLOOKUP($A80,'Import Peak Change'!$A$106:HT$202,228,FALSE)))</f>
        <v>0</v>
      </c>
      <c r="HU80" s="6">
        <f>IF(ISERROR(VLOOKUP($A80,'Import Peak'!$A$3:HU$99,229,FALSE)-VLOOKUP($A80,'Import Peak Change'!$A$106:HU$202,229,FALSE)),0,(VLOOKUP($A80,'Import Peak'!$A$3:HU$99,229,FALSE)-VLOOKUP($A80,'Import Peak Change'!$A$106:HU$202,229,FALSE)))</f>
        <v>0</v>
      </c>
      <c r="HV80" s="6">
        <f>IF(ISERROR(VLOOKUP($A80,'Import Peak'!$A$3:HV$99,230,FALSE)-VLOOKUP($A80,'Import Peak Change'!$A$106:HV$202,230,FALSE)),0,(VLOOKUP($A80,'Import Peak'!$A$3:HV$99,230,FALSE)-VLOOKUP($A80,'Import Peak Change'!$A$106:HV$202,230,FALSE)))</f>
        <v>0</v>
      </c>
      <c r="HW80" s="6">
        <f>IF(ISERROR(VLOOKUP($A80,'Import Peak'!$A$3:HW$99,231,FALSE)-VLOOKUP($A80,'Import Peak Change'!$A$106:HW$202,231,FALSE)),0,(VLOOKUP($A80,'Import Peak'!$A$3:HW$99,231,FALSE)-VLOOKUP($A80,'Import Peak Change'!$A$106:HW$202,231,FALSE)))</f>
        <v>0</v>
      </c>
      <c r="HX80" s="6">
        <f>IF(ISERROR(VLOOKUP($A80,'Import Peak'!$A$3:HX$99,232,FALSE)-VLOOKUP($A80,'Import Peak Change'!$A$106:HX$202,232,FALSE)),0,(VLOOKUP($A80,'Import Peak'!$A$3:HX$99,232,FALSE)-VLOOKUP($A80,'Import Peak Change'!$A$106:HX$202,232,FALSE)))</f>
        <v>0</v>
      </c>
      <c r="HY80" s="6">
        <f>IF(ISERROR(VLOOKUP($A80,'Import Peak'!$A$3:HY$99,233,FALSE)-VLOOKUP($A80,'Import Peak Change'!$A$106:HY$202,233,FALSE)),0,(VLOOKUP($A80,'Import Peak'!$A$3:HY$99,233,FALSE)-VLOOKUP($A80,'Import Peak Change'!$A$106:HY$202,233,FALSE)))</f>
        <v>0</v>
      </c>
      <c r="HZ80" s="6">
        <f>IF(ISERROR(VLOOKUP($A80,'Import Peak'!$A$3:HZ$99,234,FALSE)-VLOOKUP($A80,'Import Peak Change'!$A$106:HZ$202,234,FALSE)),0,(VLOOKUP($A80,'Import Peak'!$A$3:HZ$99,234,FALSE)-VLOOKUP($A80,'Import Peak Change'!$A$106:HZ$202,234,FALSE)))</f>
        <v>0</v>
      </c>
      <c r="IA80" s="6">
        <f>IF(ISERROR(VLOOKUP($A80,'Import Peak'!$A$3:IA$99,235,FALSE)-VLOOKUP($A80,'Import Peak Change'!$A$106:IA$202,235,FALSE)),0,(VLOOKUP($A80,'Import Peak'!$A$3:IA$99,235,FALSE)-VLOOKUP($A80,'Import Peak Change'!$A$106:IA$202,235,FALSE)))</f>
        <v>0</v>
      </c>
      <c r="IB80" s="6">
        <f>IF(ISERROR(VLOOKUP($A80,'Import Peak'!$A$3:IB$99,236,FALSE)-VLOOKUP($A80,'Import Peak Change'!$A$106:IB$202,236,FALSE)),0,(VLOOKUP($A80,'Import Peak'!$A$3:IB$99,236,FALSE)-VLOOKUP($A80,'Import Peak Change'!$A$106:IB$202,236,FALSE)))</f>
        <v>0</v>
      </c>
      <c r="IC80" s="6">
        <f>IF(ISERROR(VLOOKUP($A80,'Import Peak'!$A$3:IC$99,237,FALSE)-VLOOKUP($A80,'Import Peak Change'!$A$106:IC$202,237,FALSE)),0,(VLOOKUP($A80,'Import Peak'!$A$3:IC$99,237,FALSE)-VLOOKUP($A80,'Import Peak Change'!$A$106:IC$202,237,FALSE)))</f>
        <v>0</v>
      </c>
      <c r="ID80" s="6">
        <f>IF(ISERROR(VLOOKUP($A80,'Import Peak'!$A$3:ID$99,238,FALSE)-VLOOKUP($A80,'Import Peak Change'!$A$106:ID$202,238,FALSE)),0,(VLOOKUP($A80,'Import Peak'!$A$3:ID$99,238,FALSE)-VLOOKUP($A80,'Import Peak Change'!$A$106:ID$202,238,FALSE)))</f>
        <v>0</v>
      </c>
      <c r="IE80" s="6">
        <f>IF(ISERROR(VLOOKUP($A80,'Import Peak'!$A$3:IE$99,239,FALSE)-VLOOKUP($A80,'Import Peak Change'!$A$106:IE$202,239,FALSE)),0,(VLOOKUP($A80,'Import Peak'!$A$3:IE$99,239,FALSE)-VLOOKUP($A80,'Import Peak Change'!$A$106:IE$202,239,FALSE)))</f>
        <v>0</v>
      </c>
    </row>
    <row r="81" spans="1:239">
      <c r="A81" s="168" t="str">
        <f>IF('Import Peak'!A78=0,"",'Import Peak'!A78)</f>
        <v/>
      </c>
      <c r="B81" s="6"/>
      <c r="C81" s="6"/>
      <c r="D81" s="6"/>
      <c r="E81" s="6"/>
      <c r="F81" s="6"/>
      <c r="G81" s="6">
        <f>IF(ISERROR(VLOOKUP($A81,'Import Peak'!$A$3:G$99,7,FALSE)-VLOOKUP($A81,'Import Peak Change'!$A$106:G$202,7,FALSE)),0,(VLOOKUP($A81,'Import Peak'!$A$3:G$99,7,FALSE)-VLOOKUP($A81,'Import Peak Change'!$A$106:G$202,7,FALSE)))</f>
        <v>0</v>
      </c>
      <c r="H81" s="6">
        <f>IF(ISERROR(VLOOKUP($A81,'Import Peak'!$A$3:H$99,8,FALSE)-VLOOKUP($A81,'Import Peak Change'!$A$106:H$202,8,FALSE)),0,(VLOOKUP($A81,'Import Peak'!$A$3:H$99,8,FALSE)-VLOOKUP($A81,'Import Peak Change'!$A$106:H$202,8,FALSE)))</f>
        <v>0</v>
      </c>
      <c r="I81" s="6">
        <f>IF(ISERROR(VLOOKUP($A81,'Import Peak'!$A$3:I$99,9,FALSE)-VLOOKUP($A81,'Import Peak Change'!$A$106:I$202,9,FALSE)),0,(VLOOKUP($A81,'Import Peak'!$A$3:I$99,9,FALSE)-VLOOKUP($A81,'Import Peak Change'!$A$106:I$202,9,FALSE)))</f>
        <v>0</v>
      </c>
      <c r="J81" s="6">
        <f>IF(ISERROR(VLOOKUP($A81,'Import Peak'!$A$3:J$99,10,FALSE)-VLOOKUP($A81,'Import Peak Change'!$A$106:J$202,10,FALSE)),0,(VLOOKUP($A81,'Import Peak'!$A$3:J$99,10,FALSE)-VLOOKUP($A81,'Import Peak Change'!$A$106:J$202,10,FALSE)))</f>
        <v>0</v>
      </c>
      <c r="K81" s="6">
        <f>IF(ISERROR(VLOOKUP($A81,'Import Peak'!$A$3:K$99,11,FALSE)-VLOOKUP($A81,'Import Peak Change'!$A$106:K$202,11,FALSE)),0,(VLOOKUP($A81,'Import Peak'!$A$3:K$99,11,FALSE)-VLOOKUP($A81,'Import Peak Change'!$A$106:K$202,11,FALSE)))</f>
        <v>0</v>
      </c>
      <c r="L81" s="6">
        <f>IF(ISERROR(VLOOKUP($A81,'Import Peak'!$A$3:L$99,12,FALSE)-VLOOKUP($A81,'Import Peak Change'!$A$106:L$202,12,FALSE)),0,(VLOOKUP($A81,'Import Peak'!$A$3:L$99,12,FALSE)-VLOOKUP($A81,'Import Peak Change'!$A$106:L$202,12,FALSE)))</f>
        <v>0</v>
      </c>
      <c r="M81" s="6">
        <f>IF(ISERROR(VLOOKUP($A81,'Import Peak'!$A$3:M$99,13,FALSE)-VLOOKUP($A81,'Import Peak Change'!$A$106:M$202,13,FALSE)),0,(VLOOKUP($A81,'Import Peak'!$A$3:M$99,13,FALSE)-VLOOKUP($A81,'Import Peak Change'!$A$106:M$202,13,FALSE)))</f>
        <v>0</v>
      </c>
      <c r="N81" s="6">
        <f>IF(ISERROR(VLOOKUP($A81,'Import Peak'!$A$3:N$99,14,FALSE)-VLOOKUP($A81,'Import Peak Change'!$A$106:N$202,14,FALSE)),0,(VLOOKUP($A81,'Import Peak'!$A$3:N$99,14,FALSE)-VLOOKUP($A81,'Import Peak Change'!$A$106:N$202,14,FALSE)))</f>
        <v>0</v>
      </c>
      <c r="O81" s="6">
        <f>IF(ISERROR(VLOOKUP($A81,'Import Peak'!$A$3:O$99,15,FALSE)-VLOOKUP($A81,'Import Peak Change'!$A$106:O$202,15,FALSE)),0,(VLOOKUP($A81,'Import Peak'!$A$3:O$99,15,FALSE)-VLOOKUP($A81,'Import Peak Change'!$A$106:O$202,15,FALSE)))</f>
        <v>0</v>
      </c>
      <c r="P81" s="6">
        <f>IF(ISERROR(VLOOKUP($A81,'Import Peak'!$A$3:P$99,16,FALSE)-VLOOKUP($A81,'Import Peak Change'!$A$106:P$202,16,FALSE)),0,(VLOOKUP($A81,'Import Peak'!$A$3:P$99,16,FALSE)-VLOOKUP($A81,'Import Peak Change'!$A$106:P$202,16,FALSE)))</f>
        <v>0</v>
      </c>
      <c r="Q81" s="6">
        <f>IF(ISERROR(VLOOKUP($A81,'Import Peak'!$A$3:Q$99,17,FALSE)-VLOOKUP($A81,'Import Peak Change'!$A$106:Q$202,17,FALSE)),0,(VLOOKUP($A81,'Import Peak'!$A$3:Q$99,17,FALSE)-VLOOKUP($A81,'Import Peak Change'!$A$106:Q$202,17,FALSE)))</f>
        <v>0</v>
      </c>
      <c r="R81" s="6">
        <f>IF(ISERROR(VLOOKUP($A81,'Import Peak'!$A$3:R$99,18,FALSE)-VLOOKUP($A81,'Import Peak Change'!$A$106:R$202,18,FALSE)),0,(VLOOKUP($A81,'Import Peak'!$A$3:R$99,18,FALSE)-VLOOKUP($A81,'Import Peak Change'!$A$106:R$202,18,FALSE)))</f>
        <v>0</v>
      </c>
      <c r="S81" s="6">
        <f>IF(ISERROR(VLOOKUP($A81,'Import Peak'!$A$3:S$99,19,FALSE)-VLOOKUP($A81,'Import Peak Change'!$A$106:S$202,19,FALSE)),0,(VLOOKUP($A81,'Import Peak'!$A$3:S$99,19,FALSE)-VLOOKUP($A81,'Import Peak Change'!$A$106:S$202,19,FALSE)))</f>
        <v>0</v>
      </c>
      <c r="T81" s="6">
        <f>IF(ISERROR(VLOOKUP($A81,'Import Peak'!$A$3:T$99,20,FALSE)-VLOOKUP($A81,'Import Peak Change'!$A$106:T$202,20,FALSE)),0,(VLOOKUP($A81,'Import Peak'!$A$3:T$99,20,FALSE)-VLOOKUP($A81,'Import Peak Change'!$A$106:T$202,20,FALSE)))</f>
        <v>0</v>
      </c>
      <c r="U81" s="6">
        <f>IF(ISERROR(VLOOKUP($A81,'Import Peak'!$A$3:U$99,21,FALSE)-VLOOKUP($A81,'Import Peak Change'!$A$106:U$202,21,FALSE)),0,(VLOOKUP($A81,'Import Peak'!$A$3:U$99,21,FALSE)-VLOOKUP($A81,'Import Peak Change'!$A$106:U$202,21,FALSE)))</f>
        <v>0</v>
      </c>
      <c r="V81" s="6">
        <f>IF(ISERROR(VLOOKUP($A81,'Import Peak'!$A$3:V$99,22,FALSE)-VLOOKUP($A81,'Import Peak Change'!$A$106:V$202,22,FALSE)),0,(VLOOKUP($A81,'Import Peak'!$A$3:V$99,22,FALSE)-VLOOKUP($A81,'Import Peak Change'!$A$106:V$202,22,FALSE)))</f>
        <v>0</v>
      </c>
      <c r="W81" s="6">
        <f>IF(ISERROR(VLOOKUP($A81,'Import Peak'!$A$3:W$99,23,FALSE)-VLOOKUP($A81,'Import Peak Change'!$A$106:W$202,23,FALSE)),0,(VLOOKUP($A81,'Import Peak'!$A$3:W$99,23,FALSE)-VLOOKUP($A81,'Import Peak Change'!$A$106:W$202,23,FALSE)))</f>
        <v>0</v>
      </c>
      <c r="X81" s="6">
        <f>IF(ISERROR(VLOOKUP($A81,'Import Peak'!$A$3:X$99,24,FALSE)-VLOOKUP($A81,'Import Peak Change'!$A$106:X$202,24,FALSE)),0,(VLOOKUP($A81,'Import Peak'!$A$3:X$99,24,FALSE)-VLOOKUP($A81,'Import Peak Change'!$A$106:X$202,24,FALSE)))</f>
        <v>0</v>
      </c>
      <c r="Y81" s="6">
        <f>IF(ISERROR(VLOOKUP($A81,'Import Peak'!$A$3:Y$99,25,FALSE)-VLOOKUP($A81,'Import Peak Change'!$A$106:Y$202,25,FALSE)),0,(VLOOKUP($A81,'Import Peak'!$A$3:Y$99,25,FALSE)-VLOOKUP($A81,'Import Peak Change'!$A$106:Y$202,25,FALSE)))</f>
        <v>0</v>
      </c>
      <c r="Z81" s="6">
        <f>IF(ISERROR(VLOOKUP($A81,'Import Peak'!$A$3:Z$99,26,FALSE)-VLOOKUP($A81,'Import Peak Change'!$A$106:Z$202,26,FALSE)),0,(VLOOKUP($A81,'Import Peak'!$A$3:Z$99,26,FALSE)-VLOOKUP($A81,'Import Peak Change'!$A$106:Z$202,26,FALSE)))</f>
        <v>0</v>
      </c>
      <c r="AA81" s="6">
        <f>IF(ISERROR(VLOOKUP($A81,'Import Peak'!$A$3:AA$99,27,FALSE)-VLOOKUP($A81,'Import Peak Change'!$A$106:AA$202,27,FALSE)),0,(VLOOKUP($A81,'Import Peak'!$A$3:AA$99,27,FALSE)-VLOOKUP($A81,'Import Peak Change'!$A$106:AA$202,27,FALSE)))</f>
        <v>0</v>
      </c>
      <c r="AB81" s="6">
        <f>IF(ISERROR(VLOOKUP($A81,'Import Peak'!$A$3:AB$99,28,FALSE)-VLOOKUP($A81,'Import Peak Change'!$A$106:AB$202,28,FALSE)),0,(VLOOKUP($A81,'Import Peak'!$A$3:AB$99,28,FALSE)-VLOOKUP($A81,'Import Peak Change'!$A$106:AB$202,28,FALSE)))</f>
        <v>0</v>
      </c>
      <c r="AC81" s="6">
        <f>IF(ISERROR(VLOOKUP($A81,'Import Peak'!$A$3:AC$99,29,FALSE)-VLOOKUP($A81,'Import Peak Change'!$A$106:AC$202,29,FALSE)),0,(VLOOKUP($A81,'Import Peak'!$A$3:AC$99,29,FALSE)-VLOOKUP($A81,'Import Peak Change'!$A$106:AC$202,29,FALSE)))</f>
        <v>0</v>
      </c>
      <c r="AD81" s="6">
        <f>IF(ISERROR(VLOOKUP($A81,'Import Peak'!$A$3:AD$99,30,FALSE)-VLOOKUP($A81,'Import Peak Change'!$A$106:AD$202,30,FALSE)),0,(VLOOKUP($A81,'Import Peak'!$A$3:AD$99,30,FALSE)-VLOOKUP($A81,'Import Peak Change'!$A$106:AD$202,30,FALSE)))</f>
        <v>0</v>
      </c>
      <c r="AE81" s="6">
        <f>IF(ISERROR(VLOOKUP($A81,'Import Peak'!$A$3:AE$99,31,FALSE)-VLOOKUP($A81,'Import Peak Change'!$A$106:AE$202,31,FALSE)),0,(VLOOKUP($A81,'Import Peak'!$A$3:AE$99,31,FALSE)-VLOOKUP($A81,'Import Peak Change'!$A$106:AE$202,31,FALSE)))</f>
        <v>0</v>
      </c>
      <c r="AF81" s="6">
        <f>IF(ISERROR(VLOOKUP($A81,'Import Peak'!$A$3:AF$99,32,FALSE)-VLOOKUP($A81,'Import Peak Change'!$A$106:AF$202,32,FALSE)),0,(VLOOKUP($A81,'Import Peak'!$A$3:AF$99,32,FALSE)-VLOOKUP($A81,'Import Peak Change'!$A$106:AF$202,32,FALSE)))</f>
        <v>0</v>
      </c>
      <c r="AG81" s="6">
        <f>IF(ISERROR(VLOOKUP($A81,'Import Peak'!$A$3:AG$99,33,FALSE)-VLOOKUP($A81,'Import Peak Change'!$A$106:AG$202,33,FALSE)),0,(VLOOKUP($A81,'Import Peak'!$A$3:AG$99,33,FALSE)-VLOOKUP($A81,'Import Peak Change'!$A$106:AG$202,33,FALSE)))</f>
        <v>0</v>
      </c>
      <c r="AH81" s="6">
        <f>IF(ISERROR(VLOOKUP($A81,'Import Peak'!$A$3:AH$99,34,FALSE)-VLOOKUP($A81,'Import Peak Change'!$A$106:AH$202,34,FALSE)),0,(VLOOKUP($A81,'Import Peak'!$A$3:AH$99,34,FALSE)-VLOOKUP($A81,'Import Peak Change'!$A$106:AH$202,34,FALSE)))</f>
        <v>0</v>
      </c>
      <c r="AI81" s="6">
        <f>IF(ISERROR(VLOOKUP($A81,'Import Peak'!$A$3:AI$99,35,FALSE)-VLOOKUP($A81,'Import Peak Change'!$A$106:AI$202,35,FALSE)),0,(VLOOKUP($A81,'Import Peak'!$A$3:AI$99,35,FALSE)-VLOOKUP($A81,'Import Peak Change'!$A$106:AI$202,35,FALSE)))</f>
        <v>0</v>
      </c>
      <c r="AJ81" s="6">
        <f>IF(ISERROR(VLOOKUP($A81,'Import Peak'!$A$3:AJ$99,36,FALSE)-VLOOKUP($A81,'Import Peak Change'!$A$106:AJ$202,36,FALSE)),0,(VLOOKUP($A81,'Import Peak'!$A$3:AJ$99,36,FALSE)-VLOOKUP($A81,'Import Peak Change'!$A$106:AJ$202,36,FALSE)))</f>
        <v>0</v>
      </c>
      <c r="AK81" s="6">
        <f>IF(ISERROR(VLOOKUP($A81,'Import Peak'!$A$3:AK$99,37,FALSE)-VLOOKUP($A81,'Import Peak Change'!$A$106:AK$202,37,FALSE)),0,(VLOOKUP($A81,'Import Peak'!$A$3:AK$99,37,FALSE)-VLOOKUP($A81,'Import Peak Change'!$A$106:AK$202,37,FALSE)))</f>
        <v>0</v>
      </c>
      <c r="AL81" s="6">
        <f>IF(ISERROR(VLOOKUP($A81,'Import Peak'!$A$3:AL$99,38,FALSE)-VLOOKUP($A81,'Import Peak Change'!$A$106:AL$202,38,FALSE)),0,(VLOOKUP($A81,'Import Peak'!$A$3:AL$99,38,FALSE)-VLOOKUP($A81,'Import Peak Change'!$A$106:AL$202,38,FALSE)))</f>
        <v>0</v>
      </c>
      <c r="AM81" s="6">
        <f>IF(ISERROR(VLOOKUP($A81,'Import Peak'!$A$3:AM$99,39,FALSE)-VLOOKUP($A81,'Import Peak Change'!$A$106:AM$202,39,FALSE)),0,(VLOOKUP($A81,'Import Peak'!$A$3:AM$99,39,FALSE)-VLOOKUP($A81,'Import Peak Change'!$A$106:AM$202,39,FALSE)))</f>
        <v>0</v>
      </c>
      <c r="AN81" s="6">
        <f>IF(ISERROR(VLOOKUP($A81,'Import Peak'!$A$3:AN$99,40,FALSE)-VLOOKUP($A81,'Import Peak Change'!$A$106:AN$202,40,FALSE)),0,(VLOOKUP($A81,'Import Peak'!$A$3:AN$99,40,FALSE)-VLOOKUP($A81,'Import Peak Change'!$A$106:AN$202,40,FALSE)))</f>
        <v>0</v>
      </c>
      <c r="AO81" s="6">
        <f>IF(ISERROR(VLOOKUP($A81,'Import Peak'!$A$3:AO$99,41,FALSE)-VLOOKUP($A81,'Import Peak Change'!$A$106:AO$202,41,FALSE)),0,(VLOOKUP($A81,'Import Peak'!$A$3:AO$99,41,FALSE)-VLOOKUP($A81,'Import Peak Change'!$A$106:AO$202,41,FALSE)))</f>
        <v>0</v>
      </c>
      <c r="AP81" s="6">
        <f>IF(ISERROR(VLOOKUP($A81,'Import Peak'!$A$3:AP$99,42,FALSE)-VLOOKUP($A81,'Import Peak Change'!$A$106:AP$202,42,FALSE)),0,(VLOOKUP($A81,'Import Peak'!$A$3:AP$99,42,FALSE)-VLOOKUP($A81,'Import Peak Change'!$A$106:AP$202,42,FALSE)))</f>
        <v>0</v>
      </c>
      <c r="AQ81" s="6">
        <f>IF(ISERROR(VLOOKUP($A81,'Import Peak'!$A$3:AQ$99,43,FALSE)-VLOOKUP($A81,'Import Peak Change'!$A$106:AQ$202,43,FALSE)),0,(VLOOKUP($A81,'Import Peak'!$A$3:AQ$99,43,FALSE)-VLOOKUP($A81,'Import Peak Change'!$A$106:AQ$202,43,FALSE)))</f>
        <v>0</v>
      </c>
      <c r="AR81" s="6">
        <f>IF(ISERROR(VLOOKUP($A81,'Import Peak'!$A$3:AR$99,44,FALSE)-VLOOKUP($A81,'Import Peak Change'!$A$106:AR$202,44,FALSE)),0,(VLOOKUP($A81,'Import Peak'!$A$3:AR$99,44,FALSE)-VLOOKUP($A81,'Import Peak Change'!$A$106:AR$202,44,FALSE)))</f>
        <v>0</v>
      </c>
      <c r="AS81" s="6">
        <f>IF(ISERROR(VLOOKUP($A81,'Import Peak'!$A$3:AS$99,45,FALSE)-VLOOKUP($A81,'Import Peak Change'!$A$106:AS$202,45,FALSE)),0,(VLOOKUP($A81,'Import Peak'!$A$3:AS$99,45,FALSE)-VLOOKUP($A81,'Import Peak Change'!$A$106:AS$202,45,FALSE)))</f>
        <v>0</v>
      </c>
      <c r="AT81" s="6">
        <f>IF(ISERROR(VLOOKUP($A81,'Import Peak'!$A$3:AT$99,46,FALSE)-VLOOKUP($A81,'Import Peak Change'!$A$106:AT$202,46,FALSE)),0,(VLOOKUP($A81,'Import Peak'!$A$3:AT$99,46,FALSE)-VLOOKUP($A81,'Import Peak Change'!$A$106:AT$202,46,FALSE)))</f>
        <v>0</v>
      </c>
      <c r="AU81" s="6">
        <f>IF(ISERROR(VLOOKUP($A81,'Import Peak'!$A$3:AU$99,47,FALSE)-VLOOKUP($A81,'Import Peak Change'!$A$106:AU$202,47,FALSE)),0,(VLOOKUP($A81,'Import Peak'!$A$3:AU$99,47,FALSE)-VLOOKUP($A81,'Import Peak Change'!$A$106:AU$202,47,FALSE)))</f>
        <v>0</v>
      </c>
      <c r="AV81" s="6">
        <f>IF(ISERROR(VLOOKUP($A81,'Import Peak'!$A$3:AV$99,48,FALSE)-VLOOKUP($A81,'Import Peak Change'!$A$106:AV$202,48,FALSE)),0,(VLOOKUP($A81,'Import Peak'!$A$3:AV$99,48,FALSE)-VLOOKUP($A81,'Import Peak Change'!$A$106:AV$202,48,FALSE)))</f>
        <v>0</v>
      </c>
      <c r="AW81" s="6">
        <f>IF(ISERROR(VLOOKUP($A81,'Import Peak'!$A$3:AW$99,49,FALSE)-VLOOKUP($A81,'Import Peak Change'!$A$106:AW$202,49,FALSE)),0,(VLOOKUP($A81,'Import Peak'!$A$3:AW$99,49,FALSE)-VLOOKUP($A81,'Import Peak Change'!$A$106:AW$202,49,FALSE)))</f>
        <v>0</v>
      </c>
      <c r="AX81" s="6">
        <f>IF(ISERROR(VLOOKUP($A81,'Import Peak'!$A$3:AX$99,50,FALSE)-VLOOKUP($A81,'Import Peak Change'!$A$106:AX$202,50,FALSE)),0,(VLOOKUP($A81,'Import Peak'!$A$3:AX$99,50,FALSE)-VLOOKUP($A81,'Import Peak Change'!$A$106:AX$202,50,FALSE)))</f>
        <v>0</v>
      </c>
      <c r="AY81" s="6">
        <f>IF(ISERROR(VLOOKUP($A81,'Import Peak'!$A$3:AY$99,51,FALSE)-VLOOKUP($A81,'Import Peak Change'!$A$106:AY$202,51,FALSE)),0,(VLOOKUP($A81,'Import Peak'!$A$3:AY$99,51,FALSE)-VLOOKUP($A81,'Import Peak Change'!$A$106:AY$202,51,FALSE)))</f>
        <v>0</v>
      </c>
      <c r="AZ81" s="6">
        <f>IF(ISERROR(VLOOKUP($A81,'Import Peak'!$A$3:AZ$99,52,FALSE)-VLOOKUP($A81,'Import Peak Change'!$A$106:AZ$202,52,FALSE)),0,(VLOOKUP($A81,'Import Peak'!$A$3:AZ$99,52,FALSE)-VLOOKUP($A81,'Import Peak Change'!$A$106:AZ$202,52,FALSE)))</f>
        <v>0</v>
      </c>
      <c r="BA81" s="6">
        <f>IF(ISERROR(VLOOKUP($A81,'Import Peak'!$A$3:BA$99,53,FALSE)-VLOOKUP($A81,'Import Peak Change'!$A$106:BA$202,53,FALSE)),0,(VLOOKUP($A81,'Import Peak'!$A$3:BA$99,53,FALSE)-VLOOKUP($A81,'Import Peak Change'!$A$106:BA$202,53,FALSE)))</f>
        <v>0</v>
      </c>
      <c r="BB81" s="6">
        <f>IF(ISERROR(VLOOKUP($A81,'Import Peak'!$A$3:BB$99,54,FALSE)-VLOOKUP($A81,'Import Peak Change'!$A$106:BB$202,54,FALSE)),0,(VLOOKUP($A81,'Import Peak'!$A$3:BB$99,54,FALSE)-VLOOKUP($A81,'Import Peak Change'!$A$106:BB$202,54,FALSE)))</f>
        <v>0</v>
      </c>
      <c r="BC81" s="6">
        <f>IF(ISERROR(VLOOKUP($A81,'Import Peak'!$A$3:BC$99,55,FALSE)-VLOOKUP($A81,'Import Peak Change'!$A$106:BC$202,55,FALSE)),0,(VLOOKUP($A81,'Import Peak'!$A$3:BC$99,55,FALSE)-VLOOKUP($A81,'Import Peak Change'!$A$106:BC$202,55,FALSE)))</f>
        <v>0</v>
      </c>
      <c r="BD81" s="6">
        <f>IF(ISERROR(VLOOKUP($A81,'Import Peak'!$A$3:BD$99,56,FALSE)-VLOOKUP($A81,'Import Peak Change'!$A$106:BD$202,56,FALSE)),0,(VLOOKUP($A81,'Import Peak'!$A$3:BD$99,56,FALSE)-VLOOKUP($A81,'Import Peak Change'!$A$106:BD$202,56,FALSE)))</f>
        <v>0</v>
      </c>
      <c r="BE81" s="6">
        <f>IF(ISERROR(VLOOKUP($A81,'Import Peak'!$A$3:BE$99,57,FALSE)-VLOOKUP($A81,'Import Peak Change'!$A$106:BE$202,57,FALSE)),0,(VLOOKUP($A81,'Import Peak'!$A$3:BE$99,57,FALSE)-VLOOKUP($A81,'Import Peak Change'!$A$106:BE$202,57,FALSE)))</f>
        <v>0</v>
      </c>
      <c r="BF81" s="6">
        <f>IF(ISERROR(VLOOKUP($A81,'Import Peak'!$A$3:BF$99,58,FALSE)-VLOOKUP($A81,'Import Peak Change'!$A$106:BF$202,58,FALSE)),0,(VLOOKUP($A81,'Import Peak'!$A$3:BF$99,58,FALSE)-VLOOKUP($A81,'Import Peak Change'!$A$106:BF$202,58,FALSE)))</f>
        <v>0</v>
      </c>
      <c r="BG81" s="6">
        <f>IF(ISERROR(VLOOKUP($A81,'Import Peak'!$A$3:BG$99,59,FALSE)-VLOOKUP($A81,'Import Peak Change'!$A$106:BG$202,59,FALSE)),0,(VLOOKUP($A81,'Import Peak'!$A$3:BG$99,59,FALSE)-VLOOKUP($A81,'Import Peak Change'!$A$106:BG$202,59,FALSE)))</f>
        <v>0</v>
      </c>
      <c r="BH81" s="6">
        <f>IF(ISERROR(VLOOKUP($A81,'Import Peak'!$A$3:BH$99,60,FALSE)-VLOOKUP($A81,'Import Peak Change'!$A$106:BH$202,60,FALSE)),0,(VLOOKUP($A81,'Import Peak'!$A$3:BH$99,60,FALSE)-VLOOKUP($A81,'Import Peak Change'!$A$106:BH$202,60,FALSE)))</f>
        <v>0</v>
      </c>
      <c r="BI81" s="6">
        <f>IF(ISERROR(VLOOKUP($A81,'Import Peak'!$A$3:BI$99,61,FALSE)-VLOOKUP($A81,'Import Peak Change'!$A$106:BI$202,61,FALSE)),0,(VLOOKUP($A81,'Import Peak'!$A$3:BI$99,61,FALSE)-VLOOKUP($A81,'Import Peak Change'!$A$106:BI$202,61,FALSE)))</f>
        <v>0</v>
      </c>
      <c r="BJ81" s="6">
        <f>IF(ISERROR(VLOOKUP($A81,'Import Peak'!$A$3:BJ$99,62,FALSE)-VLOOKUP($A81,'Import Peak Change'!$A$106:BJ$202,62,FALSE)),0,(VLOOKUP($A81,'Import Peak'!$A$3:BJ$99,62,FALSE)-VLOOKUP($A81,'Import Peak Change'!$A$106:BJ$202,62,FALSE)))</f>
        <v>0</v>
      </c>
      <c r="BK81" s="6">
        <f>IF(ISERROR(VLOOKUP($A81,'Import Peak'!$A$3:BK$99,63,FALSE)-VLOOKUP($A81,'Import Peak Change'!$A$106:BK$202,63,FALSE)),0,(VLOOKUP($A81,'Import Peak'!$A$3:BK$99,63,FALSE)-VLOOKUP($A81,'Import Peak Change'!$A$106:BK$202,63,FALSE)))</f>
        <v>0</v>
      </c>
      <c r="BL81" s="6">
        <f>IF(ISERROR(VLOOKUP($A81,'Import Peak'!$A$3:BL$99,64,FALSE)-VLOOKUP($A81,'Import Peak Change'!$A$106:BL$202,64,FALSE)),0,(VLOOKUP($A81,'Import Peak'!$A$3:BL$99,64,FALSE)-VLOOKUP($A81,'Import Peak Change'!$A$106:BL$202,64,FALSE)))</f>
        <v>0</v>
      </c>
      <c r="BM81" s="6">
        <f>IF(ISERROR(VLOOKUP($A81,'Import Peak'!$A$3:BM$99,65,FALSE)-VLOOKUP($A81,'Import Peak Change'!$A$106:BM$202,65,FALSE)),0,(VLOOKUP($A81,'Import Peak'!$A$3:BM$99,65,FALSE)-VLOOKUP($A81,'Import Peak Change'!$A$106:BM$202,65,FALSE)))</f>
        <v>0</v>
      </c>
      <c r="BN81" s="6">
        <f>IF(ISERROR(VLOOKUP($A81,'Import Peak'!$A$3:BN$99,66,FALSE)-VLOOKUP($A81,'Import Peak Change'!$A$106:BN$202,66,FALSE)),0,(VLOOKUP($A81,'Import Peak'!$A$3:BN$99,66,FALSE)-VLOOKUP($A81,'Import Peak Change'!$A$106:BN$202,66,FALSE)))</f>
        <v>0</v>
      </c>
      <c r="BO81" s="6">
        <f>IF(ISERROR(VLOOKUP($A81,'Import Peak'!$A$3:BO$99,67,FALSE)-VLOOKUP($A81,'Import Peak Change'!$A$106:BO$202,67,FALSE)),0,(VLOOKUP($A81,'Import Peak'!$A$3:BO$99,67,FALSE)-VLOOKUP($A81,'Import Peak Change'!$A$106:BO$202,67,FALSE)))</f>
        <v>0</v>
      </c>
      <c r="BP81" s="6">
        <f>IF(ISERROR(VLOOKUP($A81,'Import Peak'!$A$3:BP$99,68,FALSE)-VLOOKUP($A81,'Import Peak Change'!$A$106:BP$202,68,FALSE)),0,(VLOOKUP($A81,'Import Peak'!$A$3:BP$99,68,FALSE)-VLOOKUP($A81,'Import Peak Change'!$A$106:BP$202,68,FALSE)))</f>
        <v>0</v>
      </c>
      <c r="BQ81" s="6">
        <f>IF(ISERROR(VLOOKUP($A81,'Import Peak'!$A$3:BQ$99,69,FALSE)-VLOOKUP($A81,'Import Peak Change'!$A$106:BQ$202,69,FALSE)),0,(VLOOKUP($A81,'Import Peak'!$A$3:BQ$99,69,FALSE)-VLOOKUP($A81,'Import Peak Change'!$A$106:BQ$202,69,FALSE)))</f>
        <v>0</v>
      </c>
      <c r="BR81" s="6">
        <f>IF(ISERROR(VLOOKUP($A81,'Import Peak'!$A$3:BR$99,70,FALSE)-VLOOKUP($A81,'Import Peak Change'!$A$106:BR$202,70,FALSE)),0,(VLOOKUP($A81,'Import Peak'!$A$3:BR$99,70,FALSE)-VLOOKUP($A81,'Import Peak Change'!$A$106:BR$202,70,FALSE)))</f>
        <v>0</v>
      </c>
      <c r="BS81" s="6">
        <f>IF(ISERROR(VLOOKUP($A81,'Import Peak'!$A$3:BS$99,71,FALSE)-VLOOKUP($A81,'Import Peak Change'!$A$106:BS$202,71,FALSE)),0,(VLOOKUP($A81,'Import Peak'!$A$3:BS$99,71,FALSE)-VLOOKUP($A81,'Import Peak Change'!$A$106:BS$202,71,FALSE)))</f>
        <v>0</v>
      </c>
      <c r="BT81" s="6">
        <f>IF(ISERROR(VLOOKUP($A81,'Import Peak'!$A$3:BT$99,72,FALSE)-VLOOKUP($A81,'Import Peak Change'!$A$106:BT$202,72,FALSE)),0,(VLOOKUP($A81,'Import Peak'!$A$3:BT$99,72,FALSE)-VLOOKUP($A81,'Import Peak Change'!$A$106:BT$202,72,FALSE)))</f>
        <v>0</v>
      </c>
      <c r="BU81" s="6">
        <f>IF(ISERROR(VLOOKUP($A81,'Import Peak'!$A$3:BU$99,73,FALSE)-VLOOKUP($A81,'Import Peak Change'!$A$106:BU$202,73,FALSE)),0,(VLOOKUP($A81,'Import Peak'!$A$3:BU$99,73,FALSE)-VLOOKUP($A81,'Import Peak Change'!$A$106:BU$202,73,FALSE)))</f>
        <v>0</v>
      </c>
      <c r="BV81" s="6">
        <f>IF(ISERROR(VLOOKUP($A81,'Import Peak'!$A$3:BV$99,74,FALSE)-VLOOKUP($A81,'Import Peak Change'!$A$106:BV$202,74,FALSE)),0,(VLOOKUP($A81,'Import Peak'!$A$3:BV$99,74,FALSE)-VLOOKUP($A81,'Import Peak Change'!$A$106:BV$202,74,FALSE)))</f>
        <v>0</v>
      </c>
      <c r="BW81" s="6">
        <f>IF(ISERROR(VLOOKUP($A81,'Import Peak'!$A$3:BW$99,75,FALSE)-VLOOKUP($A81,'Import Peak Change'!$A$106:BW$202,75,FALSE)),0,(VLOOKUP($A81,'Import Peak'!$A$3:BW$99,75,FALSE)-VLOOKUP($A81,'Import Peak Change'!$A$106:BW$202,75,FALSE)))</f>
        <v>0</v>
      </c>
      <c r="BX81" s="6">
        <f>IF(ISERROR(VLOOKUP($A81,'Import Peak'!$A$3:BX$99,76,FALSE)-VLOOKUP($A81,'Import Peak Change'!$A$106:BX$202,76,FALSE)),0,(VLOOKUP($A81,'Import Peak'!$A$3:BX$99,76,FALSE)-VLOOKUP($A81,'Import Peak Change'!$A$106:BX$202,76,FALSE)))</f>
        <v>0</v>
      </c>
      <c r="BY81" s="6">
        <f>IF(ISERROR(VLOOKUP($A81,'Import Peak'!$A$3:BY$99,77,FALSE)-VLOOKUP($A81,'Import Peak Change'!$A$106:BY$202,77,FALSE)),0,(VLOOKUP($A81,'Import Peak'!$A$3:BY$99,77,FALSE)-VLOOKUP($A81,'Import Peak Change'!$A$106:BY$202,77,FALSE)))</f>
        <v>0</v>
      </c>
      <c r="BZ81" s="6">
        <f>IF(ISERROR(VLOOKUP($A81,'Import Peak'!$A$3:BZ$99,78,FALSE)-VLOOKUP($A81,'Import Peak Change'!$A$106:BZ$202,78,FALSE)),0,(VLOOKUP($A81,'Import Peak'!$A$3:BZ$99,78,FALSE)-VLOOKUP($A81,'Import Peak Change'!$A$106:BZ$202,78,FALSE)))</f>
        <v>0</v>
      </c>
      <c r="CA81" s="6">
        <f>IF(ISERROR(VLOOKUP($A81,'Import Peak'!$A$3:CA$99,79,FALSE)-VLOOKUP($A81,'Import Peak Change'!$A$106:CA$202,79,FALSE)),0,(VLOOKUP($A81,'Import Peak'!$A$3:CA$99,79,FALSE)-VLOOKUP($A81,'Import Peak Change'!$A$106:CA$202,79,FALSE)))</f>
        <v>0</v>
      </c>
      <c r="CB81" s="6">
        <f>IF(ISERROR(VLOOKUP($A81,'Import Peak'!$A$3:CB$99,80,FALSE)-VLOOKUP($A81,'Import Peak Change'!$A$106:CB$202,80,FALSE)),0,(VLOOKUP($A81,'Import Peak'!$A$3:CB$99,80,FALSE)-VLOOKUP($A81,'Import Peak Change'!$A$106:CB$202,80,FALSE)))</f>
        <v>0</v>
      </c>
      <c r="CC81" s="6">
        <f>IF(ISERROR(VLOOKUP($A81,'Import Peak'!$A$3:CC$99,81,FALSE)-VLOOKUP($A81,'Import Peak Change'!$A$106:CC$202,81,FALSE)),0,(VLOOKUP($A81,'Import Peak'!$A$3:CC$99,81,FALSE)-VLOOKUP($A81,'Import Peak Change'!$A$106:CC$202,81,FALSE)))</f>
        <v>0</v>
      </c>
      <c r="CD81" s="6">
        <f>IF(ISERROR(VLOOKUP($A81,'Import Peak'!$A$3:CD$99,82,FALSE)-VLOOKUP($A81,'Import Peak Change'!$A$106:CD$202,82,FALSE)),0,(VLOOKUP($A81,'Import Peak'!$A$3:CD$99,82,FALSE)-VLOOKUP($A81,'Import Peak Change'!$A$106:CD$202,82,FALSE)))</f>
        <v>0</v>
      </c>
      <c r="CE81" s="6">
        <f>IF(ISERROR(VLOOKUP($A81,'Import Peak'!$A$3:CE$99,83,FALSE)-VLOOKUP($A81,'Import Peak Change'!$A$106:CE$202,83,FALSE)),0,(VLOOKUP($A81,'Import Peak'!$A$3:CE$99,83,FALSE)-VLOOKUP($A81,'Import Peak Change'!$A$106:CE$202,83,FALSE)))</f>
        <v>0</v>
      </c>
      <c r="CF81" s="6">
        <f>IF(ISERROR(VLOOKUP($A81,'Import Peak'!$A$3:CF$99,84,FALSE)-VLOOKUP($A81,'Import Peak Change'!$A$106:CF$202,84,FALSE)),0,(VLOOKUP($A81,'Import Peak'!$A$3:CF$99,84,FALSE)-VLOOKUP($A81,'Import Peak Change'!$A$106:CF$202,84,FALSE)))</f>
        <v>0</v>
      </c>
      <c r="CG81" s="6">
        <f>IF(ISERROR(VLOOKUP($A81,'Import Peak'!$A$3:CG$99,85,FALSE)-VLOOKUP($A81,'Import Peak Change'!$A$106:CG$202,85,FALSE)),0,(VLOOKUP($A81,'Import Peak'!$A$3:CG$99,85,FALSE)-VLOOKUP($A81,'Import Peak Change'!$A$106:CG$202,85,FALSE)))</f>
        <v>0</v>
      </c>
      <c r="CH81" s="6">
        <f>IF(ISERROR(VLOOKUP($A81,'Import Peak'!$A$3:CH$99,86,FALSE)-VLOOKUP($A81,'Import Peak Change'!$A$106:CH$202,86,FALSE)),0,(VLOOKUP($A81,'Import Peak'!$A$3:CH$99,86,FALSE)-VLOOKUP($A81,'Import Peak Change'!$A$106:CH$202,86,FALSE)))</f>
        <v>0</v>
      </c>
      <c r="CI81" s="6">
        <f>IF(ISERROR(VLOOKUP($A81,'Import Peak'!$A$3:CI$99,87,FALSE)-VLOOKUP($A81,'Import Peak Change'!$A$106:CI$202,87,FALSE)),0,(VLOOKUP($A81,'Import Peak'!$A$3:CI$99,87,FALSE)-VLOOKUP($A81,'Import Peak Change'!$A$106:CI$202,87,FALSE)))</f>
        <v>0</v>
      </c>
      <c r="CJ81" s="6">
        <f>IF(ISERROR(VLOOKUP($A81,'Import Peak'!$A$3:CJ$99,88,FALSE)-VLOOKUP($A81,'Import Peak Change'!$A$106:CJ$202,88,FALSE)),0,(VLOOKUP($A81,'Import Peak'!$A$3:CJ$99,88,FALSE)-VLOOKUP($A81,'Import Peak Change'!$A$106:CJ$202,88,FALSE)))</f>
        <v>0</v>
      </c>
      <c r="CK81" s="6">
        <f>IF(ISERROR(VLOOKUP($A81,'Import Peak'!$A$3:CK$99,89,FALSE)-VLOOKUP($A81,'Import Peak Change'!$A$106:CK$202,89,FALSE)),0,(VLOOKUP($A81,'Import Peak'!$A$3:CK$99,89,FALSE)-VLOOKUP($A81,'Import Peak Change'!$A$106:CK$202,89,FALSE)))</f>
        <v>0</v>
      </c>
      <c r="CL81" s="6">
        <f>IF(ISERROR(VLOOKUP($A81,'Import Peak'!$A$3:CL$99,90,FALSE)-VLOOKUP($A81,'Import Peak Change'!$A$106:CL$202,90,FALSE)),0,(VLOOKUP($A81,'Import Peak'!$A$3:CL$99,90,FALSE)-VLOOKUP($A81,'Import Peak Change'!$A$106:CL$202,90,FALSE)))</f>
        <v>0</v>
      </c>
      <c r="CM81" s="6">
        <f>IF(ISERROR(VLOOKUP($A81,'Import Peak'!$A$3:CM$99,91,FALSE)-VLOOKUP($A81,'Import Peak Change'!$A$106:CM$202,91,FALSE)),0,(VLOOKUP($A81,'Import Peak'!$A$3:CM$99,91,FALSE)-VLOOKUP($A81,'Import Peak Change'!$A$106:CM$202,91,FALSE)))</f>
        <v>0</v>
      </c>
      <c r="CN81" s="6">
        <f>IF(ISERROR(VLOOKUP($A81,'Import Peak'!$A$3:CN$99,92,FALSE)-VLOOKUP($A81,'Import Peak Change'!$A$106:CN$202,92,FALSE)),0,(VLOOKUP($A81,'Import Peak'!$A$3:CN$99,92,FALSE)-VLOOKUP($A81,'Import Peak Change'!$A$106:CN$202,92,FALSE)))</f>
        <v>0</v>
      </c>
      <c r="CO81" s="6">
        <f>IF(ISERROR(VLOOKUP($A81,'Import Peak'!$A$3:CO$99,93,FALSE)-VLOOKUP($A81,'Import Peak Change'!$A$106:CO$202,93,FALSE)),0,(VLOOKUP($A81,'Import Peak'!$A$3:CO$99,93,FALSE)-VLOOKUP($A81,'Import Peak Change'!$A$106:CO$202,93,FALSE)))</f>
        <v>0</v>
      </c>
      <c r="CP81" s="6">
        <f>IF(ISERROR(VLOOKUP($A81,'Import Peak'!$A$3:CP$99,94,FALSE)-VLOOKUP($A81,'Import Peak Change'!$A$106:CP$202,94,FALSE)),0,(VLOOKUP($A81,'Import Peak'!$A$3:CP$99,94,FALSE)-VLOOKUP($A81,'Import Peak Change'!$A$106:CP$202,94,FALSE)))</f>
        <v>0</v>
      </c>
      <c r="CQ81" s="6">
        <f>IF(ISERROR(VLOOKUP($A81,'Import Peak'!$A$3:CQ$99,95,FALSE)-VLOOKUP($A81,'Import Peak Change'!$A$106:CQ$202,95,FALSE)),0,(VLOOKUP($A81,'Import Peak'!$A$3:CQ$99,95,FALSE)-VLOOKUP($A81,'Import Peak Change'!$A$106:CQ$202,95,FALSE)))</f>
        <v>0</v>
      </c>
      <c r="CR81" s="6">
        <f>IF(ISERROR(VLOOKUP($A81,'Import Peak'!$A$3:CR$99,96,FALSE)-VLOOKUP($A81,'Import Peak Change'!$A$106:CR$202,96,FALSE)),0,(VLOOKUP($A81,'Import Peak'!$A$3:CR$99,96,FALSE)-VLOOKUP($A81,'Import Peak Change'!$A$106:CR$202,96,FALSE)))</f>
        <v>0</v>
      </c>
      <c r="CS81" s="6">
        <f>IF(ISERROR(VLOOKUP($A81,'Import Peak'!$A$3:CS$99,97,FALSE)-VLOOKUP($A81,'Import Peak Change'!$A$106:CS$202,97,FALSE)),0,(VLOOKUP($A81,'Import Peak'!$A$3:CS$99,97,FALSE)-VLOOKUP($A81,'Import Peak Change'!$A$106:CS$202,97,FALSE)))</f>
        <v>0</v>
      </c>
      <c r="CT81" s="6">
        <f>IF(ISERROR(VLOOKUP($A81,'Import Peak'!$A$3:CT$99,98,FALSE)-VLOOKUP($A81,'Import Peak Change'!$A$106:CT$202,98,FALSE)),0,(VLOOKUP($A81,'Import Peak'!$A$3:CT$99,98,FALSE)-VLOOKUP($A81,'Import Peak Change'!$A$106:CT$202,98,FALSE)))</f>
        <v>0</v>
      </c>
      <c r="CU81" s="6">
        <f>IF(ISERROR(VLOOKUP($A81,'Import Peak'!$A$3:CU$99,99,FALSE)-VLOOKUP($A81,'Import Peak Change'!$A$106:CU$202,99,FALSE)),0,(VLOOKUP($A81,'Import Peak'!$A$3:CU$99,99,FALSE)-VLOOKUP($A81,'Import Peak Change'!$A$106:CU$202,99,FALSE)))</f>
        <v>0</v>
      </c>
      <c r="CV81" s="6">
        <f>IF(ISERROR(VLOOKUP($A81,'Import Peak'!$A$3:CV$99,100,FALSE)-VLOOKUP($A81,'Import Peak Change'!$A$106:CV$202,100,FALSE)),0,(VLOOKUP($A81,'Import Peak'!$A$3:CV$99,100,FALSE)-VLOOKUP($A81,'Import Peak Change'!$A$106:CV$202,100,FALSE)))</f>
        <v>0</v>
      </c>
      <c r="CW81" s="6">
        <f>IF(ISERROR(VLOOKUP($A81,'Import Peak'!$A$3:CW$99,101,FALSE)-VLOOKUP($A81,'Import Peak Change'!$A$106:CW$202,101,FALSE)),0,(VLOOKUP($A81,'Import Peak'!$A$3:CW$99,101,FALSE)-VLOOKUP($A81,'Import Peak Change'!$A$106:CW$202,101,FALSE)))</f>
        <v>0</v>
      </c>
      <c r="CX81" s="6">
        <f>IF(ISERROR(VLOOKUP($A81,'Import Peak'!$A$3:CX$99,102,FALSE)-VLOOKUP($A81,'Import Peak Change'!$A$106:CX$202,102,FALSE)),0,(VLOOKUP($A81,'Import Peak'!$A$3:CX$99,102,FALSE)-VLOOKUP($A81,'Import Peak Change'!$A$106:CX$202,102,FALSE)))</f>
        <v>0</v>
      </c>
      <c r="CY81" s="6">
        <f>IF(ISERROR(VLOOKUP($A81,'Import Peak'!$A$3:CY$99,103,FALSE)-VLOOKUP($A81,'Import Peak Change'!$A$106:CY$202,103,FALSE)),0,(VLOOKUP($A81,'Import Peak'!$A$3:CY$99,103,FALSE)-VLOOKUP($A81,'Import Peak Change'!$A$106:CY$202,103,FALSE)))</f>
        <v>0</v>
      </c>
      <c r="CZ81" s="6">
        <f>IF(ISERROR(VLOOKUP($A81,'Import Peak'!$A$3:CZ$99,104,FALSE)-VLOOKUP($A81,'Import Peak Change'!$A$106:CZ$202,104,FALSE)),0,(VLOOKUP($A81,'Import Peak'!$A$3:CZ$99,104,FALSE)-VLOOKUP($A81,'Import Peak Change'!$A$106:CZ$202,104,FALSE)))</f>
        <v>0</v>
      </c>
      <c r="DA81" s="6">
        <f>IF(ISERROR(VLOOKUP($A81,'Import Peak'!$A$3:DA$99,105,FALSE)-VLOOKUP($A81,'Import Peak Change'!$A$106:DA$202,105,FALSE)),0,(VLOOKUP($A81,'Import Peak'!$A$3:DA$99,105,FALSE)-VLOOKUP($A81,'Import Peak Change'!$A$106:DA$202,105,FALSE)))</f>
        <v>0</v>
      </c>
      <c r="DB81" s="6">
        <f>IF(ISERROR(VLOOKUP($A81,'Import Peak'!$A$3:DB$99,106,FALSE)-VLOOKUP($A81,'Import Peak Change'!$A$106:DB$202,106,FALSE)),0,(VLOOKUP($A81,'Import Peak'!$A$3:DB$99,106,FALSE)-VLOOKUP($A81,'Import Peak Change'!$A$106:DB$202,106,FALSE)))</f>
        <v>0</v>
      </c>
      <c r="DC81" s="6">
        <f>IF(ISERROR(VLOOKUP($A81,'Import Peak'!$A$3:DC$99,107,FALSE)-VLOOKUP($A81,'Import Peak Change'!$A$106:DC$202,107,FALSE)),0,(VLOOKUP($A81,'Import Peak'!$A$3:DC$99,107,FALSE)-VLOOKUP($A81,'Import Peak Change'!$A$106:DC$202,107,FALSE)))</f>
        <v>0</v>
      </c>
      <c r="DD81" s="6">
        <f>IF(ISERROR(VLOOKUP($A81,'Import Peak'!$A$3:DD$99,108,FALSE)-VLOOKUP($A81,'Import Peak Change'!$A$106:DD$202,108,FALSE)),0,(VLOOKUP($A81,'Import Peak'!$A$3:DD$99,108,FALSE)-VLOOKUP($A81,'Import Peak Change'!$A$106:DD$202,108,FALSE)))</f>
        <v>0</v>
      </c>
      <c r="DE81" s="6">
        <f>IF(ISERROR(VLOOKUP($A81,'Import Peak'!$A$3:DE$99,109,FALSE)-VLOOKUP($A81,'Import Peak Change'!$A$106:DE$202,109,FALSE)),0,(VLOOKUP($A81,'Import Peak'!$A$3:DE$99,109,FALSE)-VLOOKUP($A81,'Import Peak Change'!$A$106:DE$202,109,FALSE)))</f>
        <v>0</v>
      </c>
      <c r="DF81" s="6">
        <f>IF(ISERROR(VLOOKUP($A81,'Import Peak'!$A$3:DF$99,110,FALSE)-VLOOKUP($A81,'Import Peak Change'!$A$106:DF$202,110,FALSE)),0,(VLOOKUP($A81,'Import Peak'!$A$3:DF$99,110,FALSE)-VLOOKUP($A81,'Import Peak Change'!$A$106:DF$202,110,FALSE)))</f>
        <v>0</v>
      </c>
      <c r="DG81" s="6">
        <f>IF(ISERROR(VLOOKUP($A81,'Import Peak'!$A$3:DG$99,111,FALSE)-VLOOKUP($A81,'Import Peak Change'!$A$106:DG$202,111,FALSE)),0,(VLOOKUP($A81,'Import Peak'!$A$3:DG$99,111,FALSE)-VLOOKUP($A81,'Import Peak Change'!$A$106:DG$202,111,FALSE)))</f>
        <v>0</v>
      </c>
      <c r="DH81" s="6">
        <f>IF(ISERROR(VLOOKUP($A81,'Import Peak'!$A$3:DH$99,112,FALSE)-VLOOKUP($A81,'Import Peak Change'!$A$106:DH$202,112,FALSE)),0,(VLOOKUP($A81,'Import Peak'!$A$3:DH$99,112,FALSE)-VLOOKUP($A81,'Import Peak Change'!$A$106:DH$202,112,FALSE)))</f>
        <v>0</v>
      </c>
      <c r="DI81" s="6">
        <f>IF(ISERROR(VLOOKUP($A81,'Import Peak'!$A$3:DI$99,113,FALSE)-VLOOKUP($A81,'Import Peak Change'!$A$106:DI$202,113,FALSE)),0,(VLOOKUP($A81,'Import Peak'!$A$3:DI$99,113,FALSE)-VLOOKUP($A81,'Import Peak Change'!$A$106:DI$202,113,FALSE)))</f>
        <v>0</v>
      </c>
      <c r="DJ81" s="6">
        <f>IF(ISERROR(VLOOKUP($A81,'Import Peak'!$A$3:DJ$99,114,FALSE)-VLOOKUP($A81,'Import Peak Change'!$A$106:DJ$202,114,FALSE)),0,(VLOOKUP($A81,'Import Peak'!$A$3:DJ$99,114,FALSE)-VLOOKUP($A81,'Import Peak Change'!$A$106:DJ$202,114,FALSE)))</f>
        <v>0</v>
      </c>
      <c r="DK81" s="6">
        <f>IF(ISERROR(VLOOKUP($A81,'Import Peak'!$A$3:DK$99,115,FALSE)-VLOOKUP($A81,'Import Peak Change'!$A$106:DK$202,115,FALSE)),0,(VLOOKUP($A81,'Import Peak'!$A$3:DK$99,115,FALSE)-VLOOKUP($A81,'Import Peak Change'!$A$106:DK$202,115,FALSE)))</f>
        <v>0</v>
      </c>
      <c r="DL81" s="6">
        <f>IF(ISERROR(VLOOKUP($A81,'Import Peak'!$A$3:DL$99,116,FALSE)-VLOOKUP($A81,'Import Peak Change'!$A$106:DL$202,116,FALSE)),0,(VLOOKUP($A81,'Import Peak'!$A$3:DL$99,116,FALSE)-VLOOKUP($A81,'Import Peak Change'!$A$106:DL$202,116,FALSE)))</f>
        <v>0</v>
      </c>
      <c r="DM81" s="6">
        <f>IF(ISERROR(VLOOKUP($A81,'Import Peak'!$A$3:DM$99,117,FALSE)-VLOOKUP($A81,'Import Peak Change'!$A$106:DM$202,117,FALSE)),0,(VLOOKUP($A81,'Import Peak'!$A$3:DM$99,117,FALSE)-VLOOKUP($A81,'Import Peak Change'!$A$106:DM$202,117,FALSE)))</f>
        <v>0</v>
      </c>
      <c r="DN81" s="6">
        <f>IF(ISERROR(VLOOKUP($A81,'Import Peak'!$A$3:DN$99,118,FALSE)-VLOOKUP($A81,'Import Peak Change'!$A$106:DN$202,118,FALSE)),0,(VLOOKUP($A81,'Import Peak'!$A$3:DN$99,118,FALSE)-VLOOKUP($A81,'Import Peak Change'!$A$106:DN$202,118,FALSE)))</f>
        <v>0</v>
      </c>
      <c r="DO81" s="6">
        <f>IF(ISERROR(VLOOKUP($A81,'Import Peak'!$A$3:DO$99,119,FALSE)-VLOOKUP($A81,'Import Peak Change'!$A$106:DO$202,119,FALSE)),0,(VLOOKUP($A81,'Import Peak'!$A$3:DO$99,119,FALSE)-VLOOKUP($A81,'Import Peak Change'!$A$106:DO$202,119,FALSE)))</f>
        <v>0</v>
      </c>
      <c r="DP81" s="6">
        <f>IF(ISERROR(VLOOKUP($A81,'Import Peak'!$A$3:DP$99,120,FALSE)-VLOOKUP($A81,'Import Peak Change'!$A$106:DP$202,120,FALSE)),0,(VLOOKUP($A81,'Import Peak'!$A$3:DP$99,120,FALSE)-VLOOKUP($A81,'Import Peak Change'!$A$106:DP$202,120,FALSE)))</f>
        <v>0</v>
      </c>
      <c r="DQ81" s="6">
        <f>IF(ISERROR(VLOOKUP($A81,'Import Peak'!$A$3:DQ$99,121,FALSE)-VLOOKUP($A81,'Import Peak Change'!$A$106:DQ$202,121,FALSE)),0,(VLOOKUP($A81,'Import Peak'!$A$3:DQ$99,121,FALSE)-VLOOKUP($A81,'Import Peak Change'!$A$106:DQ$202,121,FALSE)))</f>
        <v>0</v>
      </c>
      <c r="DR81" s="6">
        <f>IF(ISERROR(VLOOKUP($A81,'Import Peak'!$A$3:DR$99,122,FALSE)-VLOOKUP($A81,'Import Peak Change'!$A$106:DR$202,122,FALSE)),0,(VLOOKUP($A81,'Import Peak'!$A$3:DR$99,122,FALSE)-VLOOKUP($A81,'Import Peak Change'!$A$106:DR$202,122,FALSE)))</f>
        <v>0</v>
      </c>
      <c r="DS81" s="6">
        <f>IF(ISERROR(VLOOKUP($A81,'Import Peak'!$A$3:DS$99,123,FALSE)-VLOOKUP($A81,'Import Peak Change'!$A$106:DS$202,123,FALSE)),0,(VLOOKUP($A81,'Import Peak'!$A$3:DS$99,123,FALSE)-VLOOKUP($A81,'Import Peak Change'!$A$106:DS$202,123,FALSE)))</f>
        <v>0</v>
      </c>
      <c r="DT81" s="6">
        <f>IF(ISERROR(VLOOKUP($A81,'Import Peak'!$A$3:DT$99,124,FALSE)-VLOOKUP($A81,'Import Peak Change'!$A$106:DT$202,124,FALSE)),0,(VLOOKUP($A81,'Import Peak'!$A$3:DT$99,124,FALSE)-VLOOKUP($A81,'Import Peak Change'!$A$106:DT$202,124,FALSE)))</f>
        <v>0</v>
      </c>
      <c r="DU81" s="6">
        <f>IF(ISERROR(VLOOKUP($A81,'Import Peak'!$A$3:DU$99,125,FALSE)-VLOOKUP($A81,'Import Peak Change'!$A$106:DU$202,125,FALSE)),0,(VLOOKUP($A81,'Import Peak'!$A$3:DU$99,125,FALSE)-VLOOKUP($A81,'Import Peak Change'!$A$106:DU$202,125,FALSE)))</f>
        <v>0</v>
      </c>
      <c r="DV81" s="6">
        <f>IF(ISERROR(VLOOKUP($A81,'Import Peak'!$A$3:DV$99,126,FALSE)-VLOOKUP($A81,'Import Peak Change'!$A$106:DV$202,126,FALSE)),0,(VLOOKUP($A81,'Import Peak'!$A$3:DV$99,126,FALSE)-VLOOKUP($A81,'Import Peak Change'!$A$106:DV$202,126,FALSE)))</f>
        <v>0</v>
      </c>
      <c r="DW81" s="6">
        <f>IF(ISERROR(VLOOKUP($A81,'Import Peak'!$A$3:DW$99,127,FALSE)-VLOOKUP($A81,'Import Peak Change'!$A$106:DW$202,127,FALSE)),0,(VLOOKUP($A81,'Import Peak'!$A$3:DW$99,127,FALSE)-VLOOKUP($A81,'Import Peak Change'!$A$106:DW$202,127,FALSE)))</f>
        <v>0</v>
      </c>
      <c r="DX81" s="6">
        <f>IF(ISERROR(VLOOKUP($A81,'Import Peak'!$A$3:DX$99,128,FALSE)-VLOOKUP($A81,'Import Peak Change'!$A$106:DX$202,128,FALSE)),0,(VLOOKUP($A81,'Import Peak'!$A$3:DX$99,128,FALSE)-VLOOKUP($A81,'Import Peak Change'!$A$106:DX$202,128,FALSE)))</f>
        <v>0</v>
      </c>
      <c r="DY81" s="6">
        <f>IF(ISERROR(VLOOKUP($A81,'Import Peak'!$A$3:DY$99,129,FALSE)-VLOOKUP($A81,'Import Peak Change'!$A$106:DY$202,129,FALSE)),0,(VLOOKUP($A81,'Import Peak'!$A$3:DY$99,129,FALSE)-VLOOKUP($A81,'Import Peak Change'!$A$106:DY$202,129,FALSE)))</f>
        <v>0</v>
      </c>
      <c r="DZ81" s="6">
        <f>IF(ISERROR(VLOOKUP($A81,'Import Peak'!$A$3:DZ$99,130,FALSE)-VLOOKUP($A81,'Import Peak Change'!$A$106:DZ$202,130,FALSE)),0,(VLOOKUP($A81,'Import Peak'!$A$3:DZ$99,130,FALSE)-VLOOKUP($A81,'Import Peak Change'!$A$106:DZ$202,130,FALSE)))</f>
        <v>0</v>
      </c>
      <c r="EA81" s="6">
        <f>IF(ISERROR(VLOOKUP($A81,'Import Peak'!$A$3:EA$99,131,FALSE)-VLOOKUP($A81,'Import Peak Change'!$A$106:EA$202,131,FALSE)),0,(VLOOKUP($A81,'Import Peak'!$A$3:EA$99,131,FALSE)-VLOOKUP($A81,'Import Peak Change'!$A$106:EA$202,131,FALSE)))</f>
        <v>0</v>
      </c>
      <c r="EB81" s="6">
        <f>IF(ISERROR(VLOOKUP($A81,'Import Peak'!$A$3:EB$99,132,FALSE)-VLOOKUP($A81,'Import Peak Change'!$A$106:EB$202,132,FALSE)),0,(VLOOKUP($A81,'Import Peak'!$A$3:EB$99,132,FALSE)-VLOOKUP($A81,'Import Peak Change'!$A$106:EB$202,132,FALSE)))</f>
        <v>0</v>
      </c>
      <c r="EC81" s="6">
        <f>IF(ISERROR(VLOOKUP($A81,'Import Peak'!$A$3:EC$99,133,FALSE)-VLOOKUP($A81,'Import Peak Change'!$A$106:EC$202,133,FALSE)),0,(VLOOKUP($A81,'Import Peak'!$A$3:EC$99,133,FALSE)-VLOOKUP($A81,'Import Peak Change'!$A$106:EC$202,133,FALSE)))</f>
        <v>0</v>
      </c>
      <c r="ED81" s="6">
        <f>IF(ISERROR(VLOOKUP($A81,'Import Peak'!$A$3:ED$99,134,FALSE)-VLOOKUP($A81,'Import Peak Change'!$A$106:ED$202,134,FALSE)),0,(VLOOKUP($A81,'Import Peak'!$A$3:ED$99,134,FALSE)-VLOOKUP($A81,'Import Peak Change'!$A$106:ED$202,134,FALSE)))</f>
        <v>0</v>
      </c>
      <c r="EE81" s="6">
        <f>IF(ISERROR(VLOOKUP($A81,'Import Peak'!$A$3:EE$99,135,FALSE)-VLOOKUP($A81,'Import Peak Change'!$A$106:EE$202,135,FALSE)),0,(VLOOKUP($A81,'Import Peak'!$A$3:EE$99,135,FALSE)-VLOOKUP($A81,'Import Peak Change'!$A$106:EE$202,135,FALSE)))</f>
        <v>0</v>
      </c>
      <c r="EF81" s="6">
        <f>IF(ISERROR(VLOOKUP($A81,'Import Peak'!$A$3:EF$99,136,FALSE)-VLOOKUP($A81,'Import Peak Change'!$A$106:EF$202,136,FALSE)),0,(VLOOKUP($A81,'Import Peak'!$A$3:EF$99,136,FALSE)-VLOOKUP($A81,'Import Peak Change'!$A$106:EF$202,136,FALSE)))</f>
        <v>0</v>
      </c>
      <c r="EG81" s="6">
        <f>IF(ISERROR(VLOOKUP($A81,'Import Peak'!$A$3:EG$99,137,FALSE)-VLOOKUP($A81,'Import Peak Change'!$A$106:EG$202,137,FALSE)),0,(VLOOKUP($A81,'Import Peak'!$A$3:EG$99,137,FALSE)-VLOOKUP($A81,'Import Peak Change'!$A$106:EG$202,137,FALSE)))</f>
        <v>0</v>
      </c>
      <c r="EH81" s="6">
        <f>IF(ISERROR(VLOOKUP($A81,'Import Peak'!$A$3:EH$99,138,FALSE)-VLOOKUP($A81,'Import Peak Change'!$A$106:EH$202,138,FALSE)),0,(VLOOKUP($A81,'Import Peak'!$A$3:EH$99,138,FALSE)-VLOOKUP($A81,'Import Peak Change'!$A$106:EH$202,138,FALSE)))</f>
        <v>0</v>
      </c>
      <c r="EI81" s="6">
        <f>IF(ISERROR(VLOOKUP($A81,'Import Peak'!$A$3:EI$99,139,FALSE)-VLOOKUP($A81,'Import Peak Change'!$A$106:EI$202,139,FALSE)),0,(VLOOKUP($A81,'Import Peak'!$A$3:EI$99,139,FALSE)-VLOOKUP($A81,'Import Peak Change'!$A$106:EI$202,139,FALSE)))</f>
        <v>0</v>
      </c>
      <c r="EJ81" s="6">
        <f>IF(ISERROR(VLOOKUP($A81,'Import Peak'!$A$3:EJ$99,140,FALSE)-VLOOKUP($A81,'Import Peak Change'!$A$106:EJ$202,140,FALSE)),0,(VLOOKUP($A81,'Import Peak'!$A$3:EJ$99,140,FALSE)-VLOOKUP($A81,'Import Peak Change'!$A$106:EJ$202,140,FALSE)))</f>
        <v>0</v>
      </c>
      <c r="EK81" s="6">
        <f>IF(ISERROR(VLOOKUP($A81,'Import Peak'!$A$3:EK$99,141,FALSE)-VLOOKUP($A81,'Import Peak Change'!$A$106:EK$202,141,FALSE)),0,(VLOOKUP($A81,'Import Peak'!$A$3:EK$99,141,FALSE)-VLOOKUP($A81,'Import Peak Change'!$A$106:EK$202,141,FALSE)))</f>
        <v>0</v>
      </c>
      <c r="EL81" s="6">
        <f>IF(ISERROR(VLOOKUP($A81,'Import Peak'!$A$3:EL$99,142,FALSE)-VLOOKUP($A81,'Import Peak Change'!$A$106:EL$202,142,FALSE)),0,(VLOOKUP($A81,'Import Peak'!$A$3:EL$99,142,FALSE)-VLOOKUP($A81,'Import Peak Change'!$A$106:EL$202,142,FALSE)))</f>
        <v>0</v>
      </c>
      <c r="EM81" s="6">
        <f>IF(ISERROR(VLOOKUP($A81,'Import Peak'!$A$3:EM$99,143,FALSE)-VLOOKUP($A81,'Import Peak Change'!$A$106:EM$202,143,FALSE)),0,(VLOOKUP($A81,'Import Peak'!$A$3:EM$99,143,FALSE)-VLOOKUP($A81,'Import Peak Change'!$A$106:EM$202,143,FALSE)))</f>
        <v>0</v>
      </c>
      <c r="EN81" s="6">
        <f>IF(ISERROR(VLOOKUP($A81,'Import Peak'!$A$3:EN$99,144,FALSE)-VLOOKUP($A81,'Import Peak Change'!$A$106:EN$202,144,FALSE)),0,(VLOOKUP($A81,'Import Peak'!$A$3:EN$99,144,FALSE)-VLOOKUP($A81,'Import Peak Change'!$A$106:EN$202,144,FALSE)))</f>
        <v>0</v>
      </c>
      <c r="EO81" s="6">
        <f>IF(ISERROR(VLOOKUP($A81,'Import Peak'!$A$3:EO$99,145,FALSE)-VLOOKUP($A81,'Import Peak Change'!$A$106:EO$202,145,FALSE)),0,(VLOOKUP($A81,'Import Peak'!$A$3:EO$99,145,FALSE)-VLOOKUP($A81,'Import Peak Change'!$A$106:EO$202,145,FALSE)))</f>
        <v>0</v>
      </c>
      <c r="EP81" s="6">
        <f>IF(ISERROR(VLOOKUP($A81,'Import Peak'!$A$3:EP$99,146,FALSE)-VLOOKUP($A81,'Import Peak Change'!$A$106:EP$202,146,FALSE)),0,(VLOOKUP($A81,'Import Peak'!$A$3:EP$99,146,FALSE)-VLOOKUP($A81,'Import Peak Change'!$A$106:EP$202,146,FALSE)))</f>
        <v>0</v>
      </c>
      <c r="EQ81" s="6">
        <f>IF(ISERROR(VLOOKUP($A81,'Import Peak'!$A$3:EQ$99,147,FALSE)-VLOOKUP($A81,'Import Peak Change'!$A$106:EQ$202,147,FALSE)),0,(VLOOKUP($A81,'Import Peak'!$A$3:EQ$99,147,FALSE)-VLOOKUP($A81,'Import Peak Change'!$A$106:EQ$202,147,FALSE)))</f>
        <v>0</v>
      </c>
      <c r="ER81" s="6">
        <f>IF(ISERROR(VLOOKUP($A81,'Import Peak'!$A$3:ER$99,148,FALSE)-VLOOKUP($A81,'Import Peak Change'!$A$106:ER$202,148,FALSE)),0,(VLOOKUP($A81,'Import Peak'!$A$3:ER$99,148,FALSE)-VLOOKUP($A81,'Import Peak Change'!$A$106:ER$202,148,FALSE)))</f>
        <v>0</v>
      </c>
      <c r="ES81" s="6">
        <f>IF(ISERROR(VLOOKUP($A81,'Import Peak'!$A$3:ES$99,149,FALSE)-VLOOKUP($A81,'Import Peak Change'!$A$106:ES$202,149,FALSE)),0,(VLOOKUP($A81,'Import Peak'!$A$3:ES$99,149,FALSE)-VLOOKUP($A81,'Import Peak Change'!$A$106:ES$202,149,FALSE)))</f>
        <v>0</v>
      </c>
      <c r="ET81" s="6">
        <f>IF(ISERROR(VLOOKUP($A81,'Import Peak'!$A$3:ET$99,150,FALSE)-VLOOKUP($A81,'Import Peak Change'!$A$106:ET$202,150,FALSE)),0,(VLOOKUP($A81,'Import Peak'!$A$3:ET$99,150,FALSE)-VLOOKUP($A81,'Import Peak Change'!$A$106:ET$202,150,FALSE)))</f>
        <v>0</v>
      </c>
      <c r="EU81" s="6">
        <f>IF(ISERROR(VLOOKUP($A81,'Import Peak'!$A$3:EU$99,151,FALSE)-VLOOKUP($A81,'Import Peak Change'!$A$106:EU$202,151,FALSE)),0,(VLOOKUP($A81,'Import Peak'!$A$3:EU$99,151,FALSE)-VLOOKUP($A81,'Import Peak Change'!$A$106:EU$202,151,FALSE)))</f>
        <v>0</v>
      </c>
      <c r="EV81" s="6">
        <f>IF(ISERROR(VLOOKUP($A81,'Import Peak'!$A$3:EV$99,152,FALSE)-VLOOKUP($A81,'Import Peak Change'!$A$106:EV$202,152,FALSE)),0,(VLOOKUP($A81,'Import Peak'!$A$3:EV$99,152,FALSE)-VLOOKUP($A81,'Import Peak Change'!$A$106:EV$202,152,FALSE)))</f>
        <v>0</v>
      </c>
      <c r="EW81" s="6">
        <f>IF(ISERROR(VLOOKUP($A81,'Import Peak'!$A$3:EW$99,153,FALSE)-VLOOKUP($A81,'Import Peak Change'!$A$106:EW$202,153,FALSE)),0,(VLOOKUP($A81,'Import Peak'!$A$3:EW$99,153,FALSE)-VLOOKUP($A81,'Import Peak Change'!$A$106:EW$202,153,FALSE)))</f>
        <v>0</v>
      </c>
      <c r="EX81" s="6">
        <f>IF(ISERROR(VLOOKUP($A81,'Import Peak'!$A$3:EX$99,154,FALSE)-VLOOKUP($A81,'Import Peak Change'!$A$106:EX$202,154,FALSE)),0,(VLOOKUP($A81,'Import Peak'!$A$3:EX$99,154,FALSE)-VLOOKUP($A81,'Import Peak Change'!$A$106:EX$202,154,FALSE)))</f>
        <v>0</v>
      </c>
      <c r="EY81" s="6">
        <f>IF(ISERROR(VLOOKUP($A81,'Import Peak'!$A$3:EY$99,155,FALSE)-VLOOKUP($A81,'Import Peak Change'!$A$106:EY$202,155,FALSE)),0,(VLOOKUP($A81,'Import Peak'!$A$3:EY$99,155,FALSE)-VLOOKUP($A81,'Import Peak Change'!$A$106:EY$202,155,FALSE)))</f>
        <v>0</v>
      </c>
      <c r="EZ81" s="6">
        <f>IF(ISERROR(VLOOKUP($A81,'Import Peak'!$A$3:EZ$99,156,FALSE)-VLOOKUP($A81,'Import Peak Change'!$A$106:EZ$202,156,FALSE)),0,(VLOOKUP($A81,'Import Peak'!$A$3:EZ$99,156,FALSE)-VLOOKUP($A81,'Import Peak Change'!$A$106:EZ$202,156,FALSE)))</f>
        <v>0</v>
      </c>
      <c r="FA81" s="6">
        <f>IF(ISERROR(VLOOKUP($A81,'Import Peak'!$A$3:FA$99,157,FALSE)-VLOOKUP($A81,'Import Peak Change'!$A$106:FA$202,157,FALSE)),0,(VLOOKUP($A81,'Import Peak'!$A$3:FA$99,157,FALSE)-VLOOKUP($A81,'Import Peak Change'!$A$106:FA$202,157,FALSE)))</f>
        <v>0</v>
      </c>
      <c r="FB81" s="6">
        <f>IF(ISERROR(VLOOKUP($A81,'Import Peak'!$A$3:FB$99,158,FALSE)-VLOOKUP($A81,'Import Peak Change'!$A$106:FB$202,158,FALSE)),0,(VLOOKUP($A81,'Import Peak'!$A$3:FB$99,158,FALSE)-VLOOKUP($A81,'Import Peak Change'!$A$106:FB$202,158,FALSE)))</f>
        <v>0</v>
      </c>
      <c r="FC81" s="6">
        <f>IF(ISERROR(VLOOKUP($A81,'Import Peak'!$A$3:FC$99,159,FALSE)-VLOOKUP($A81,'Import Peak Change'!$A$106:FC$202,159,FALSE)),0,(VLOOKUP($A81,'Import Peak'!$A$3:FC$99,159,FALSE)-VLOOKUP($A81,'Import Peak Change'!$A$106:FC$202,159,FALSE)))</f>
        <v>0</v>
      </c>
      <c r="FD81" s="6">
        <f>IF(ISERROR(VLOOKUP($A81,'Import Peak'!$A$3:FD$99,160,FALSE)-VLOOKUP($A81,'Import Peak Change'!$A$106:FD$202,160,FALSE)),0,(VLOOKUP($A81,'Import Peak'!$A$3:FD$99,160,FALSE)-VLOOKUP($A81,'Import Peak Change'!$A$106:FD$202,160,FALSE)))</f>
        <v>0</v>
      </c>
      <c r="FE81" s="6">
        <f>IF(ISERROR(VLOOKUP($A81,'Import Peak'!$A$3:FE$99,161,FALSE)-VLOOKUP($A81,'Import Peak Change'!$A$106:FE$202,161,FALSE)),0,(VLOOKUP($A81,'Import Peak'!$A$3:FE$99,161,FALSE)-VLOOKUP($A81,'Import Peak Change'!$A$106:FE$202,161,FALSE)))</f>
        <v>0</v>
      </c>
      <c r="FF81" s="6">
        <f>IF(ISERROR(VLOOKUP($A81,'Import Peak'!$A$3:FF$99,162,FALSE)-VLOOKUP($A81,'Import Peak Change'!$A$106:FF$202,162,FALSE)),0,(VLOOKUP($A81,'Import Peak'!$A$3:FF$99,162,FALSE)-VLOOKUP($A81,'Import Peak Change'!$A$106:FF$202,162,FALSE)))</f>
        <v>0</v>
      </c>
      <c r="FG81" s="6">
        <f>IF(ISERROR(VLOOKUP($A81,'Import Peak'!$A$3:FG$99,163,FALSE)-VLOOKUP($A81,'Import Peak Change'!$A$106:FG$202,163,FALSE)),0,(VLOOKUP($A81,'Import Peak'!$A$3:FG$99,163,FALSE)-VLOOKUP($A81,'Import Peak Change'!$A$106:FG$202,163,FALSE)))</f>
        <v>0</v>
      </c>
      <c r="FH81" s="6">
        <f>IF(ISERROR(VLOOKUP($A81,'Import Peak'!$A$3:FH$99,164,FALSE)-VLOOKUP($A81,'Import Peak Change'!$A$106:FH$202,164,FALSE)),0,(VLOOKUP($A81,'Import Peak'!$A$3:FH$99,164,FALSE)-VLOOKUP($A81,'Import Peak Change'!$A$106:FH$202,164,FALSE)))</f>
        <v>0</v>
      </c>
      <c r="FI81" s="6">
        <f>IF(ISERROR(VLOOKUP($A81,'Import Peak'!$A$3:FI$99,165,FALSE)-VLOOKUP($A81,'Import Peak Change'!$A$106:FI$202,165,FALSE)),0,(VLOOKUP($A81,'Import Peak'!$A$3:FI$99,165,FALSE)-VLOOKUP($A81,'Import Peak Change'!$A$106:FI$202,165,FALSE)))</f>
        <v>0</v>
      </c>
      <c r="FJ81" s="6">
        <f>IF(ISERROR(VLOOKUP($A81,'Import Peak'!$A$3:FJ$99,166,FALSE)-VLOOKUP($A81,'Import Peak Change'!$A$106:FJ$202,166,FALSE)),0,(VLOOKUP($A81,'Import Peak'!$A$3:FJ$99,166,FALSE)-VLOOKUP($A81,'Import Peak Change'!$A$106:FJ$202,166,FALSE)))</f>
        <v>0</v>
      </c>
      <c r="FK81" s="6">
        <f>IF(ISERROR(VLOOKUP($A81,'Import Peak'!$A$3:FK$99,167,FALSE)-VLOOKUP($A81,'Import Peak Change'!$A$106:FK$202,167,FALSE)),0,(VLOOKUP($A81,'Import Peak'!$A$3:FK$99,167,FALSE)-VLOOKUP($A81,'Import Peak Change'!$A$106:FK$202,167,FALSE)))</f>
        <v>0</v>
      </c>
      <c r="FL81" s="6">
        <f>IF(ISERROR(VLOOKUP($A81,'Import Peak'!$A$3:FL$99,168,FALSE)-VLOOKUP($A81,'Import Peak Change'!$A$106:FL$202,168,FALSE)),0,(VLOOKUP($A81,'Import Peak'!$A$3:FL$99,168,FALSE)-VLOOKUP($A81,'Import Peak Change'!$A$106:FL$202,168,FALSE)))</f>
        <v>0</v>
      </c>
      <c r="FM81" s="6">
        <f>IF(ISERROR(VLOOKUP($A81,'Import Peak'!$A$3:FM$99,169,FALSE)-VLOOKUP($A81,'Import Peak Change'!$A$106:FM$202,169,FALSE)),0,(VLOOKUP($A81,'Import Peak'!$A$3:FM$99,169,FALSE)-VLOOKUP($A81,'Import Peak Change'!$A$106:FM$202,169,FALSE)))</f>
        <v>0</v>
      </c>
      <c r="FN81" s="6">
        <f>IF(ISERROR(VLOOKUP($A81,'Import Peak'!$A$3:FN$99,170,FALSE)-VLOOKUP($A81,'Import Peak Change'!$A$106:FN$202,170,FALSE)),0,(VLOOKUP($A81,'Import Peak'!$A$3:FN$99,170,FALSE)-VLOOKUP($A81,'Import Peak Change'!$A$106:FN$202,170,FALSE)))</f>
        <v>0</v>
      </c>
      <c r="FO81" s="6">
        <f>IF(ISERROR(VLOOKUP($A81,'Import Peak'!$A$3:FO$99,171,FALSE)-VLOOKUP($A81,'Import Peak Change'!$A$106:FO$202,171,FALSE)),0,(VLOOKUP($A81,'Import Peak'!$A$3:FO$99,171,FALSE)-VLOOKUP($A81,'Import Peak Change'!$A$106:FO$202,171,FALSE)))</f>
        <v>0</v>
      </c>
      <c r="FP81" s="6">
        <f>IF(ISERROR(VLOOKUP($A81,'Import Peak'!$A$3:FP$99,172,FALSE)-VLOOKUP($A81,'Import Peak Change'!$A$106:FP$202,172,FALSE)),0,(VLOOKUP($A81,'Import Peak'!$A$3:FP$99,172,FALSE)-VLOOKUP($A81,'Import Peak Change'!$A$106:FP$202,172,FALSE)))</f>
        <v>0</v>
      </c>
      <c r="FQ81" s="6">
        <f>IF(ISERROR(VLOOKUP($A81,'Import Peak'!$A$3:FQ$99,173,FALSE)-VLOOKUP($A81,'Import Peak Change'!$A$106:FQ$202,173,FALSE)),0,(VLOOKUP($A81,'Import Peak'!$A$3:FQ$99,173,FALSE)-VLOOKUP($A81,'Import Peak Change'!$A$106:FQ$202,173,FALSE)))</f>
        <v>0</v>
      </c>
      <c r="FR81" s="6">
        <f>IF(ISERROR(VLOOKUP($A81,'Import Peak'!$A$3:FR$99,174,FALSE)-VLOOKUP($A81,'Import Peak Change'!$A$106:FR$202,174,FALSE)),0,(VLOOKUP($A81,'Import Peak'!$A$3:FR$99,174,FALSE)-VLOOKUP($A81,'Import Peak Change'!$A$106:FR$202,174,FALSE)))</f>
        <v>0</v>
      </c>
      <c r="FS81" s="6">
        <f>IF(ISERROR(VLOOKUP($A81,'Import Peak'!$A$3:FS$99,175,FALSE)-VLOOKUP($A81,'Import Peak Change'!$A$106:FS$202,175,FALSE)),0,(VLOOKUP($A81,'Import Peak'!$A$3:FS$99,175,FALSE)-VLOOKUP($A81,'Import Peak Change'!$A$106:FS$202,175,FALSE)))</f>
        <v>0</v>
      </c>
      <c r="FT81" s="6">
        <f>IF(ISERROR(VLOOKUP($A81,'Import Peak'!$A$3:FT$99,176,FALSE)-VLOOKUP($A81,'Import Peak Change'!$A$106:FT$202,176,FALSE)),0,(VLOOKUP($A81,'Import Peak'!$A$3:FT$99,176,FALSE)-VLOOKUP($A81,'Import Peak Change'!$A$106:FT$202,176,FALSE)))</f>
        <v>0</v>
      </c>
      <c r="FU81" s="6">
        <f>IF(ISERROR(VLOOKUP($A81,'Import Peak'!$A$3:FU$99,177,FALSE)-VLOOKUP($A81,'Import Peak Change'!$A$106:FU$202,177,FALSE)),0,(VLOOKUP($A81,'Import Peak'!$A$3:FU$99,177,FALSE)-VLOOKUP($A81,'Import Peak Change'!$A$106:FU$202,177,FALSE)))</f>
        <v>0</v>
      </c>
      <c r="FV81" s="6">
        <f>IF(ISERROR(VLOOKUP($A81,'Import Peak'!$A$3:FV$99,178,FALSE)-VLOOKUP($A81,'Import Peak Change'!$A$106:FV$202,178,FALSE)),0,(VLOOKUP($A81,'Import Peak'!$A$3:FV$99,178,FALSE)-VLOOKUP($A81,'Import Peak Change'!$A$106:FV$202,178,FALSE)))</f>
        <v>0</v>
      </c>
      <c r="FW81" s="6">
        <f>IF(ISERROR(VLOOKUP($A81,'Import Peak'!$A$3:FW$99,179,FALSE)-VLOOKUP($A81,'Import Peak Change'!$A$106:FW$202,179,FALSE)),0,(VLOOKUP($A81,'Import Peak'!$A$3:FW$99,179,FALSE)-VLOOKUP($A81,'Import Peak Change'!$A$106:FW$202,179,FALSE)))</f>
        <v>0</v>
      </c>
      <c r="FX81" s="6">
        <f>IF(ISERROR(VLOOKUP($A81,'Import Peak'!$A$3:FX$99,180,FALSE)-VLOOKUP($A81,'Import Peak Change'!$A$106:FX$202,180,FALSE)),0,(VLOOKUP($A81,'Import Peak'!$A$3:FX$99,180,FALSE)-VLOOKUP($A81,'Import Peak Change'!$A$106:FX$202,180,FALSE)))</f>
        <v>0</v>
      </c>
      <c r="FY81" s="6">
        <f>IF(ISERROR(VLOOKUP($A81,'Import Peak'!$A$3:FY$99,181,FALSE)-VLOOKUP($A81,'Import Peak Change'!$A$106:FY$202,181,FALSE)),0,(VLOOKUP($A81,'Import Peak'!$A$3:FY$99,181,FALSE)-VLOOKUP($A81,'Import Peak Change'!$A$106:FY$202,181,FALSE)))</f>
        <v>0</v>
      </c>
      <c r="FZ81" s="6">
        <f>IF(ISERROR(VLOOKUP($A81,'Import Peak'!$A$3:FZ$99,182,FALSE)-VLOOKUP($A81,'Import Peak Change'!$A$106:FZ$202,182,FALSE)),0,(VLOOKUP($A81,'Import Peak'!$A$3:FZ$99,182,FALSE)-VLOOKUP($A81,'Import Peak Change'!$A$106:FZ$202,182,FALSE)))</f>
        <v>0</v>
      </c>
      <c r="GA81" s="6">
        <f>IF(ISERROR(VLOOKUP($A81,'Import Peak'!$A$3:GA$99,183,FALSE)-VLOOKUP($A81,'Import Peak Change'!$A$106:GA$202,183,FALSE)),0,(VLOOKUP($A81,'Import Peak'!$A$3:GA$99,183,FALSE)-VLOOKUP($A81,'Import Peak Change'!$A$106:GA$202,183,FALSE)))</f>
        <v>0</v>
      </c>
      <c r="GB81" s="6">
        <f>IF(ISERROR(VLOOKUP($A81,'Import Peak'!$A$3:GB$99,184,FALSE)-VLOOKUP($A81,'Import Peak Change'!$A$106:GB$202,184,FALSE)),0,(VLOOKUP($A81,'Import Peak'!$A$3:GB$99,184,FALSE)-VLOOKUP($A81,'Import Peak Change'!$A$106:GB$202,184,FALSE)))</f>
        <v>0</v>
      </c>
      <c r="GC81" s="6">
        <f>IF(ISERROR(VLOOKUP($A81,'Import Peak'!$A$3:GC$99,185,FALSE)-VLOOKUP($A81,'Import Peak Change'!$A$106:GC$202,185,FALSE)),0,(VLOOKUP($A81,'Import Peak'!$A$3:GC$99,185,FALSE)-VLOOKUP($A81,'Import Peak Change'!$A$106:GC$202,185,FALSE)))</f>
        <v>0</v>
      </c>
      <c r="GD81" s="6">
        <f>IF(ISERROR(VLOOKUP($A81,'Import Peak'!$A$3:GD$99,186,FALSE)-VLOOKUP($A81,'Import Peak Change'!$A$106:GD$202,186,FALSE)),0,(VLOOKUP($A81,'Import Peak'!$A$3:GD$99,186,FALSE)-VLOOKUP($A81,'Import Peak Change'!$A$106:GD$202,186,FALSE)))</f>
        <v>0</v>
      </c>
      <c r="GE81" s="6">
        <f>IF(ISERROR(VLOOKUP($A81,'Import Peak'!$A$3:GE$99,187,FALSE)-VLOOKUP($A81,'Import Peak Change'!$A$106:GE$202,187,FALSE)),0,(VLOOKUP($A81,'Import Peak'!$A$3:GE$99,187,FALSE)-VLOOKUP($A81,'Import Peak Change'!$A$106:GE$202,187,FALSE)))</f>
        <v>0</v>
      </c>
      <c r="GF81" s="6">
        <f>IF(ISERROR(VLOOKUP($A81,'Import Peak'!$A$3:GF$99,188,FALSE)-VLOOKUP($A81,'Import Peak Change'!$A$106:GF$202,188,FALSE)),0,(VLOOKUP($A81,'Import Peak'!$A$3:GF$99,188,FALSE)-VLOOKUP($A81,'Import Peak Change'!$A$106:GF$202,188,FALSE)))</f>
        <v>0</v>
      </c>
      <c r="GG81" s="6">
        <f>IF(ISERROR(VLOOKUP($A81,'Import Peak'!$A$3:GG$99,189,FALSE)-VLOOKUP($A81,'Import Peak Change'!$A$106:GG$202,189,FALSE)),0,(VLOOKUP($A81,'Import Peak'!$A$3:GG$99,189,FALSE)-VLOOKUP($A81,'Import Peak Change'!$A$106:GG$202,189,FALSE)))</f>
        <v>0</v>
      </c>
      <c r="GH81" s="6">
        <f>IF(ISERROR(VLOOKUP($A81,'Import Peak'!$A$3:GH$99,190,FALSE)-VLOOKUP($A81,'Import Peak Change'!$A$106:GH$202,190,FALSE)),0,(VLOOKUP($A81,'Import Peak'!$A$3:GH$99,190,FALSE)-VLOOKUP($A81,'Import Peak Change'!$A$106:GH$202,190,FALSE)))</f>
        <v>0</v>
      </c>
      <c r="GI81" s="6">
        <f>IF(ISERROR(VLOOKUP($A81,'Import Peak'!$A$3:GI$99,191,FALSE)-VLOOKUP($A81,'Import Peak Change'!$A$106:GI$202,191,FALSE)),0,(VLOOKUP($A81,'Import Peak'!$A$3:GI$99,191,FALSE)-VLOOKUP($A81,'Import Peak Change'!$A$106:GI$202,191,FALSE)))</f>
        <v>0</v>
      </c>
      <c r="GJ81" s="6">
        <f>IF(ISERROR(VLOOKUP($A81,'Import Peak'!$A$3:GJ$99,192,FALSE)-VLOOKUP($A81,'Import Peak Change'!$A$106:GJ$202,192,FALSE)),0,(VLOOKUP($A81,'Import Peak'!$A$3:GJ$99,192,FALSE)-VLOOKUP($A81,'Import Peak Change'!$A$106:GJ$202,192,FALSE)))</f>
        <v>0</v>
      </c>
      <c r="GK81" s="6">
        <f>IF(ISERROR(VLOOKUP($A81,'Import Peak'!$A$3:GK$99,193,FALSE)-VLOOKUP($A81,'Import Peak Change'!$A$106:GK$202,193,FALSE)),0,(VLOOKUP($A81,'Import Peak'!$A$3:GK$99,193,FALSE)-VLOOKUP($A81,'Import Peak Change'!$A$106:GK$202,193,FALSE)))</f>
        <v>0</v>
      </c>
      <c r="GL81" s="6">
        <f>IF(ISERROR(VLOOKUP($A81,'Import Peak'!$A$3:GL$99,194,FALSE)-VLOOKUP($A81,'Import Peak Change'!$A$106:GL$202,194,FALSE)),0,(VLOOKUP($A81,'Import Peak'!$A$3:GL$99,194,FALSE)-VLOOKUP($A81,'Import Peak Change'!$A$106:GL$202,194,FALSE)))</f>
        <v>0</v>
      </c>
      <c r="GM81" s="6">
        <f>IF(ISERROR(VLOOKUP($A81,'Import Peak'!$A$3:GM$99,195,FALSE)-VLOOKUP($A81,'Import Peak Change'!$A$106:GM$202,195,FALSE)),0,(VLOOKUP($A81,'Import Peak'!$A$3:GM$99,195,FALSE)-VLOOKUP($A81,'Import Peak Change'!$A$106:GM$202,195,FALSE)))</f>
        <v>0</v>
      </c>
      <c r="GN81" s="6">
        <f>IF(ISERROR(VLOOKUP($A81,'Import Peak'!$A$3:GN$99,196,FALSE)-VLOOKUP($A81,'Import Peak Change'!$A$106:GN$202,196,FALSE)),0,(VLOOKUP($A81,'Import Peak'!$A$3:GN$99,196,FALSE)-VLOOKUP($A81,'Import Peak Change'!$A$106:GN$202,196,FALSE)))</f>
        <v>0</v>
      </c>
      <c r="GO81" s="6">
        <f>IF(ISERROR(VLOOKUP($A81,'Import Peak'!$A$3:GO$99,197,FALSE)-VLOOKUP($A81,'Import Peak Change'!$A$106:GO$202,197,FALSE)),0,(VLOOKUP($A81,'Import Peak'!$A$3:GO$99,197,FALSE)-VLOOKUP($A81,'Import Peak Change'!$A$106:GO$202,197,FALSE)))</f>
        <v>0</v>
      </c>
      <c r="GP81" s="6">
        <f>IF(ISERROR(VLOOKUP($A81,'Import Peak'!$A$3:GP$99,198,FALSE)-VLOOKUP($A81,'Import Peak Change'!$A$106:GP$202,198,FALSE)),0,(VLOOKUP($A81,'Import Peak'!$A$3:GP$99,198,FALSE)-VLOOKUP($A81,'Import Peak Change'!$A$106:GP$202,198,FALSE)))</f>
        <v>0</v>
      </c>
      <c r="GQ81" s="6">
        <f>IF(ISERROR(VLOOKUP($A81,'Import Peak'!$A$3:GQ$99,199,FALSE)-VLOOKUP($A81,'Import Peak Change'!$A$106:GQ$202,199,FALSE)),0,(VLOOKUP($A81,'Import Peak'!$A$3:GQ$99,199,FALSE)-VLOOKUP($A81,'Import Peak Change'!$A$106:GQ$202,199,FALSE)))</f>
        <v>0</v>
      </c>
      <c r="GR81" s="6">
        <f>IF(ISERROR(VLOOKUP($A81,'Import Peak'!$A$3:GR$99,200,FALSE)-VLOOKUP($A81,'Import Peak Change'!$A$106:GR$202,200,FALSE)),0,(VLOOKUP($A81,'Import Peak'!$A$3:GR$99,200,FALSE)-VLOOKUP($A81,'Import Peak Change'!$A$106:GR$202,200,FALSE)))</f>
        <v>0</v>
      </c>
      <c r="GS81" s="6">
        <f>IF(ISERROR(VLOOKUP($A81,'Import Peak'!$A$3:GS$99,201,FALSE)-VLOOKUP($A81,'Import Peak Change'!$A$106:GS$202,201,FALSE)),0,(VLOOKUP($A81,'Import Peak'!$A$3:GS$99,201,FALSE)-VLOOKUP($A81,'Import Peak Change'!$A$106:GS$202,201,FALSE)))</f>
        <v>0</v>
      </c>
      <c r="GT81" s="6">
        <f>IF(ISERROR(VLOOKUP($A81,'Import Peak'!$A$3:GT$99,202,FALSE)-VLOOKUP($A81,'Import Peak Change'!$A$106:GT$202,202,FALSE)),0,(VLOOKUP($A81,'Import Peak'!$A$3:GT$99,202,FALSE)-VLOOKUP($A81,'Import Peak Change'!$A$106:GT$202,202,FALSE)))</f>
        <v>0</v>
      </c>
      <c r="GU81" s="6">
        <f>IF(ISERROR(VLOOKUP($A81,'Import Peak'!$A$3:GU$99,203,FALSE)-VLOOKUP($A81,'Import Peak Change'!$A$106:GU$202,203,FALSE)),0,(VLOOKUP($A81,'Import Peak'!$A$3:GU$99,203,FALSE)-VLOOKUP($A81,'Import Peak Change'!$A$106:GU$202,203,FALSE)))</f>
        <v>0</v>
      </c>
      <c r="GV81" s="6">
        <f>IF(ISERROR(VLOOKUP($A81,'Import Peak'!$A$3:GV$99,204,FALSE)-VLOOKUP($A81,'Import Peak Change'!$A$106:GV$202,204,FALSE)),0,(VLOOKUP($A81,'Import Peak'!$A$3:GV$99,204,FALSE)-VLOOKUP($A81,'Import Peak Change'!$A$106:GV$202,204,FALSE)))</f>
        <v>0</v>
      </c>
      <c r="GW81" s="6">
        <f>IF(ISERROR(VLOOKUP($A81,'Import Peak'!$A$3:GW$99,205,FALSE)-VLOOKUP($A81,'Import Peak Change'!$A$106:GW$202,205,FALSE)),0,(VLOOKUP($A81,'Import Peak'!$A$3:GW$99,205,FALSE)-VLOOKUP($A81,'Import Peak Change'!$A$106:GW$202,205,FALSE)))</f>
        <v>0</v>
      </c>
      <c r="GX81" s="6">
        <f>IF(ISERROR(VLOOKUP($A81,'Import Peak'!$A$3:GX$99,206,FALSE)-VLOOKUP($A81,'Import Peak Change'!$A$106:GX$202,206,FALSE)),0,(VLOOKUP($A81,'Import Peak'!$A$3:GX$99,206,FALSE)-VLOOKUP($A81,'Import Peak Change'!$A$106:GX$202,206,FALSE)))</f>
        <v>0</v>
      </c>
      <c r="GY81" s="6">
        <f>IF(ISERROR(VLOOKUP($A81,'Import Peak'!$A$3:GY$99,207,FALSE)-VLOOKUP($A81,'Import Peak Change'!$A$106:GY$202,207,FALSE)),0,(VLOOKUP($A81,'Import Peak'!$A$3:GY$99,207,FALSE)-VLOOKUP($A81,'Import Peak Change'!$A$106:GY$202,207,FALSE)))</f>
        <v>0</v>
      </c>
      <c r="GZ81" s="6">
        <f>IF(ISERROR(VLOOKUP($A81,'Import Peak'!$A$3:GZ$99,208,FALSE)-VLOOKUP($A81,'Import Peak Change'!$A$106:GZ$202,208,FALSE)),0,(VLOOKUP($A81,'Import Peak'!$A$3:GZ$99,208,FALSE)-VLOOKUP($A81,'Import Peak Change'!$A$106:GZ$202,208,FALSE)))</f>
        <v>0</v>
      </c>
      <c r="HA81" s="6">
        <f>IF(ISERROR(VLOOKUP($A81,'Import Peak'!$A$3:HA$99,209,FALSE)-VLOOKUP($A81,'Import Peak Change'!$A$106:HA$202,209,FALSE)),0,(VLOOKUP($A81,'Import Peak'!$A$3:HA$99,209,FALSE)-VLOOKUP($A81,'Import Peak Change'!$A$106:HA$202,209,FALSE)))</f>
        <v>0</v>
      </c>
      <c r="HB81" s="6">
        <f>IF(ISERROR(VLOOKUP($A81,'Import Peak'!$A$3:HB$99,210,FALSE)-VLOOKUP($A81,'Import Peak Change'!$A$106:HB$202,210,FALSE)),0,(VLOOKUP($A81,'Import Peak'!$A$3:HB$99,210,FALSE)-VLOOKUP($A81,'Import Peak Change'!$A$106:HB$202,210,FALSE)))</f>
        <v>0</v>
      </c>
      <c r="HC81" s="6">
        <f>IF(ISERROR(VLOOKUP($A81,'Import Peak'!$A$3:HC$99,211,FALSE)-VLOOKUP($A81,'Import Peak Change'!$A$106:HC$202,211,FALSE)),0,(VLOOKUP($A81,'Import Peak'!$A$3:HC$99,211,FALSE)-VLOOKUP($A81,'Import Peak Change'!$A$106:HC$202,211,FALSE)))</f>
        <v>0</v>
      </c>
      <c r="HD81" s="6">
        <f>IF(ISERROR(VLOOKUP($A81,'Import Peak'!$A$3:HD$99,212,FALSE)-VLOOKUP($A81,'Import Peak Change'!$A$106:HD$202,212,FALSE)),0,(VLOOKUP($A81,'Import Peak'!$A$3:HD$99,212,FALSE)-VLOOKUP($A81,'Import Peak Change'!$A$106:HD$202,212,FALSE)))</f>
        <v>0</v>
      </c>
      <c r="HE81" s="6">
        <f>IF(ISERROR(VLOOKUP($A81,'Import Peak'!$A$3:HE$99,213,FALSE)-VLOOKUP($A81,'Import Peak Change'!$A$106:HE$202,213,FALSE)),0,(VLOOKUP($A81,'Import Peak'!$A$3:HE$99,213,FALSE)-VLOOKUP($A81,'Import Peak Change'!$A$106:HE$202,213,FALSE)))</f>
        <v>0</v>
      </c>
      <c r="HF81" s="6">
        <f>IF(ISERROR(VLOOKUP($A81,'Import Peak'!$A$3:HF$99,214,FALSE)-VLOOKUP($A81,'Import Peak Change'!$A$106:HF$202,214,FALSE)),0,(VLOOKUP($A81,'Import Peak'!$A$3:HF$99,214,FALSE)-VLOOKUP($A81,'Import Peak Change'!$A$106:HF$202,214,FALSE)))</f>
        <v>0</v>
      </c>
      <c r="HG81" s="6">
        <f>IF(ISERROR(VLOOKUP($A81,'Import Peak'!$A$3:HG$99,215,FALSE)-VLOOKUP($A81,'Import Peak Change'!$A$106:HG$202,215,FALSE)),0,(VLOOKUP($A81,'Import Peak'!$A$3:HG$99,215,FALSE)-VLOOKUP($A81,'Import Peak Change'!$A$106:HG$202,215,FALSE)))</f>
        <v>0</v>
      </c>
      <c r="HH81" s="6">
        <f>IF(ISERROR(VLOOKUP($A81,'Import Peak'!$A$3:HH$99,216,FALSE)-VLOOKUP($A81,'Import Peak Change'!$A$106:HH$202,216,FALSE)),0,(VLOOKUP($A81,'Import Peak'!$A$3:HH$99,216,FALSE)-VLOOKUP($A81,'Import Peak Change'!$A$106:HH$202,216,FALSE)))</f>
        <v>0</v>
      </c>
      <c r="HI81" s="6">
        <f>IF(ISERROR(VLOOKUP($A81,'Import Peak'!$A$3:HI$99,217,FALSE)-VLOOKUP($A81,'Import Peak Change'!$A$106:HI$202,217,FALSE)),0,(VLOOKUP($A81,'Import Peak'!$A$3:HI$99,217,FALSE)-VLOOKUP($A81,'Import Peak Change'!$A$106:HI$202,217,FALSE)))</f>
        <v>0</v>
      </c>
      <c r="HJ81" s="6">
        <f>IF(ISERROR(VLOOKUP($A81,'Import Peak'!$A$3:HJ$99,218,FALSE)-VLOOKUP($A81,'Import Peak Change'!$A$106:HJ$202,218,FALSE)),0,(VLOOKUP($A81,'Import Peak'!$A$3:HJ$99,218,FALSE)-VLOOKUP($A81,'Import Peak Change'!$A$106:HJ$202,218,FALSE)))</f>
        <v>0</v>
      </c>
      <c r="HK81" s="6">
        <f>IF(ISERROR(VLOOKUP($A81,'Import Peak'!$A$3:HK$99,219,FALSE)-VLOOKUP($A81,'Import Peak Change'!$A$106:HK$202,219,FALSE)),0,(VLOOKUP($A81,'Import Peak'!$A$3:HK$99,219,FALSE)-VLOOKUP($A81,'Import Peak Change'!$A$106:HK$202,219,FALSE)))</f>
        <v>0</v>
      </c>
      <c r="HL81" s="6">
        <f>IF(ISERROR(VLOOKUP($A81,'Import Peak'!$A$3:HL$99,220,FALSE)-VLOOKUP($A81,'Import Peak Change'!$A$106:HL$202,220,FALSE)),0,(VLOOKUP($A81,'Import Peak'!$A$3:HL$99,220,FALSE)-VLOOKUP($A81,'Import Peak Change'!$A$106:HL$202,220,FALSE)))</f>
        <v>0</v>
      </c>
      <c r="HM81" s="6">
        <f>IF(ISERROR(VLOOKUP($A81,'Import Peak'!$A$3:HM$99,221,FALSE)-VLOOKUP($A81,'Import Peak Change'!$A$106:HM$202,221,FALSE)),0,(VLOOKUP($A81,'Import Peak'!$A$3:HM$99,221,FALSE)-VLOOKUP($A81,'Import Peak Change'!$A$106:HM$202,221,FALSE)))</f>
        <v>0</v>
      </c>
      <c r="HN81" s="6">
        <f>IF(ISERROR(VLOOKUP($A81,'Import Peak'!$A$3:HN$99,222,FALSE)-VLOOKUP($A81,'Import Peak Change'!$A$106:HN$202,222,FALSE)),0,(VLOOKUP($A81,'Import Peak'!$A$3:HN$99,222,FALSE)-VLOOKUP($A81,'Import Peak Change'!$A$106:HN$202,222,FALSE)))</f>
        <v>0</v>
      </c>
      <c r="HO81" s="6">
        <f>IF(ISERROR(VLOOKUP($A81,'Import Peak'!$A$3:HO$99,223,FALSE)-VLOOKUP($A81,'Import Peak Change'!$A$106:HO$202,223,FALSE)),0,(VLOOKUP($A81,'Import Peak'!$A$3:HO$99,223,FALSE)-VLOOKUP($A81,'Import Peak Change'!$A$106:HO$202,223,FALSE)))</f>
        <v>0</v>
      </c>
      <c r="HP81" s="6">
        <f>IF(ISERROR(VLOOKUP($A81,'Import Peak'!$A$3:HP$99,224,FALSE)-VLOOKUP($A81,'Import Peak Change'!$A$106:HP$202,224,FALSE)),0,(VLOOKUP($A81,'Import Peak'!$A$3:HP$99,224,FALSE)-VLOOKUP($A81,'Import Peak Change'!$A$106:HP$202,224,FALSE)))</f>
        <v>0</v>
      </c>
      <c r="HQ81" s="6">
        <f>IF(ISERROR(VLOOKUP($A81,'Import Peak'!$A$3:HQ$99,225,FALSE)-VLOOKUP($A81,'Import Peak Change'!$A$106:HQ$202,225,FALSE)),0,(VLOOKUP($A81,'Import Peak'!$A$3:HQ$99,225,FALSE)-VLOOKUP($A81,'Import Peak Change'!$A$106:HQ$202,225,FALSE)))</f>
        <v>0</v>
      </c>
      <c r="HR81" s="6">
        <f>IF(ISERROR(VLOOKUP($A81,'Import Peak'!$A$3:HR$99,226,FALSE)-VLOOKUP($A81,'Import Peak Change'!$A$106:HR$202,226,FALSE)),0,(VLOOKUP($A81,'Import Peak'!$A$3:HR$99,226,FALSE)-VLOOKUP($A81,'Import Peak Change'!$A$106:HR$202,226,FALSE)))</f>
        <v>0</v>
      </c>
      <c r="HS81" s="6">
        <f>IF(ISERROR(VLOOKUP($A81,'Import Peak'!$A$3:HS$99,227,FALSE)-VLOOKUP($A81,'Import Peak Change'!$A$106:HS$202,227,FALSE)),0,(VLOOKUP($A81,'Import Peak'!$A$3:HS$99,227,FALSE)-VLOOKUP($A81,'Import Peak Change'!$A$106:HS$202,227,FALSE)))</f>
        <v>0</v>
      </c>
      <c r="HT81" s="6">
        <f>IF(ISERROR(VLOOKUP($A81,'Import Peak'!$A$3:HT$99,228,FALSE)-VLOOKUP($A81,'Import Peak Change'!$A$106:HT$202,228,FALSE)),0,(VLOOKUP($A81,'Import Peak'!$A$3:HT$99,228,FALSE)-VLOOKUP($A81,'Import Peak Change'!$A$106:HT$202,228,FALSE)))</f>
        <v>0</v>
      </c>
      <c r="HU81" s="6">
        <f>IF(ISERROR(VLOOKUP($A81,'Import Peak'!$A$3:HU$99,229,FALSE)-VLOOKUP($A81,'Import Peak Change'!$A$106:HU$202,229,FALSE)),0,(VLOOKUP($A81,'Import Peak'!$A$3:HU$99,229,FALSE)-VLOOKUP($A81,'Import Peak Change'!$A$106:HU$202,229,FALSE)))</f>
        <v>0</v>
      </c>
      <c r="HV81" s="6">
        <f>IF(ISERROR(VLOOKUP($A81,'Import Peak'!$A$3:HV$99,230,FALSE)-VLOOKUP($A81,'Import Peak Change'!$A$106:HV$202,230,FALSE)),0,(VLOOKUP($A81,'Import Peak'!$A$3:HV$99,230,FALSE)-VLOOKUP($A81,'Import Peak Change'!$A$106:HV$202,230,FALSE)))</f>
        <v>0</v>
      </c>
      <c r="HW81" s="6">
        <f>IF(ISERROR(VLOOKUP($A81,'Import Peak'!$A$3:HW$99,231,FALSE)-VLOOKUP($A81,'Import Peak Change'!$A$106:HW$202,231,FALSE)),0,(VLOOKUP($A81,'Import Peak'!$A$3:HW$99,231,FALSE)-VLOOKUP($A81,'Import Peak Change'!$A$106:HW$202,231,FALSE)))</f>
        <v>0</v>
      </c>
      <c r="HX81" s="6">
        <f>IF(ISERROR(VLOOKUP($A81,'Import Peak'!$A$3:HX$99,232,FALSE)-VLOOKUP($A81,'Import Peak Change'!$A$106:HX$202,232,FALSE)),0,(VLOOKUP($A81,'Import Peak'!$A$3:HX$99,232,FALSE)-VLOOKUP($A81,'Import Peak Change'!$A$106:HX$202,232,FALSE)))</f>
        <v>0</v>
      </c>
      <c r="HY81" s="6">
        <f>IF(ISERROR(VLOOKUP($A81,'Import Peak'!$A$3:HY$99,233,FALSE)-VLOOKUP($A81,'Import Peak Change'!$A$106:HY$202,233,FALSE)),0,(VLOOKUP($A81,'Import Peak'!$A$3:HY$99,233,FALSE)-VLOOKUP($A81,'Import Peak Change'!$A$106:HY$202,233,FALSE)))</f>
        <v>0</v>
      </c>
      <c r="HZ81" s="6">
        <f>IF(ISERROR(VLOOKUP($A81,'Import Peak'!$A$3:HZ$99,234,FALSE)-VLOOKUP($A81,'Import Peak Change'!$A$106:HZ$202,234,FALSE)),0,(VLOOKUP($A81,'Import Peak'!$A$3:HZ$99,234,FALSE)-VLOOKUP($A81,'Import Peak Change'!$A$106:HZ$202,234,FALSE)))</f>
        <v>0</v>
      </c>
      <c r="IA81" s="6">
        <f>IF(ISERROR(VLOOKUP($A81,'Import Peak'!$A$3:IA$99,235,FALSE)-VLOOKUP($A81,'Import Peak Change'!$A$106:IA$202,235,FALSE)),0,(VLOOKUP($A81,'Import Peak'!$A$3:IA$99,235,FALSE)-VLOOKUP($A81,'Import Peak Change'!$A$106:IA$202,235,FALSE)))</f>
        <v>0</v>
      </c>
      <c r="IB81" s="6">
        <f>IF(ISERROR(VLOOKUP($A81,'Import Peak'!$A$3:IB$99,236,FALSE)-VLOOKUP($A81,'Import Peak Change'!$A$106:IB$202,236,FALSE)),0,(VLOOKUP($A81,'Import Peak'!$A$3:IB$99,236,FALSE)-VLOOKUP($A81,'Import Peak Change'!$A$106:IB$202,236,FALSE)))</f>
        <v>0</v>
      </c>
      <c r="IC81" s="6">
        <f>IF(ISERROR(VLOOKUP($A81,'Import Peak'!$A$3:IC$99,237,FALSE)-VLOOKUP($A81,'Import Peak Change'!$A$106:IC$202,237,FALSE)),0,(VLOOKUP($A81,'Import Peak'!$A$3:IC$99,237,FALSE)-VLOOKUP($A81,'Import Peak Change'!$A$106:IC$202,237,FALSE)))</f>
        <v>0</v>
      </c>
      <c r="ID81" s="6">
        <f>IF(ISERROR(VLOOKUP($A81,'Import Peak'!$A$3:ID$99,238,FALSE)-VLOOKUP($A81,'Import Peak Change'!$A$106:ID$202,238,FALSE)),0,(VLOOKUP($A81,'Import Peak'!$A$3:ID$99,238,FALSE)-VLOOKUP($A81,'Import Peak Change'!$A$106:ID$202,238,FALSE)))</f>
        <v>0</v>
      </c>
      <c r="IE81" s="6">
        <f>IF(ISERROR(VLOOKUP($A81,'Import Peak'!$A$3:IE$99,239,FALSE)-VLOOKUP($A81,'Import Peak Change'!$A$106:IE$202,239,FALSE)),0,(VLOOKUP($A81,'Import Peak'!$A$3:IE$99,239,FALSE)-VLOOKUP($A81,'Import Peak Change'!$A$106:IE$202,239,FALSE)))</f>
        <v>0</v>
      </c>
    </row>
    <row r="82" spans="1:239">
      <c r="A82" s="168" t="str">
        <f>IF('Import Peak'!A79=0,"",'Import Peak'!A79)</f>
        <v/>
      </c>
      <c r="B82" s="6"/>
      <c r="C82" s="6"/>
      <c r="D82" s="6"/>
      <c r="E82" s="6"/>
      <c r="F82" s="6"/>
      <c r="G82" s="6">
        <f>IF(ISERROR(VLOOKUP($A82,'Import Peak'!$A$3:G$99,7,FALSE)-VLOOKUP($A82,'Import Peak Change'!$A$106:G$202,7,FALSE)),0,(VLOOKUP($A82,'Import Peak'!$A$3:G$99,7,FALSE)-VLOOKUP($A82,'Import Peak Change'!$A$106:G$202,7,FALSE)))</f>
        <v>0</v>
      </c>
      <c r="H82" s="6">
        <f>IF(ISERROR(VLOOKUP($A82,'Import Peak'!$A$3:H$99,8,FALSE)-VLOOKUP($A82,'Import Peak Change'!$A$106:H$202,8,FALSE)),0,(VLOOKUP($A82,'Import Peak'!$A$3:H$99,8,FALSE)-VLOOKUP($A82,'Import Peak Change'!$A$106:H$202,8,FALSE)))</f>
        <v>0</v>
      </c>
      <c r="I82" s="6">
        <f>IF(ISERROR(VLOOKUP($A82,'Import Peak'!$A$3:I$99,9,FALSE)-VLOOKUP($A82,'Import Peak Change'!$A$106:I$202,9,FALSE)),0,(VLOOKUP($A82,'Import Peak'!$A$3:I$99,9,FALSE)-VLOOKUP($A82,'Import Peak Change'!$A$106:I$202,9,FALSE)))</f>
        <v>0</v>
      </c>
      <c r="J82" s="6">
        <f>IF(ISERROR(VLOOKUP($A82,'Import Peak'!$A$3:J$99,10,FALSE)-VLOOKUP($A82,'Import Peak Change'!$A$106:J$202,10,FALSE)),0,(VLOOKUP($A82,'Import Peak'!$A$3:J$99,10,FALSE)-VLOOKUP($A82,'Import Peak Change'!$A$106:J$202,10,FALSE)))</f>
        <v>0</v>
      </c>
      <c r="K82" s="6">
        <f>IF(ISERROR(VLOOKUP($A82,'Import Peak'!$A$3:K$99,11,FALSE)-VLOOKUP($A82,'Import Peak Change'!$A$106:K$202,11,FALSE)),0,(VLOOKUP($A82,'Import Peak'!$A$3:K$99,11,FALSE)-VLOOKUP($A82,'Import Peak Change'!$A$106:K$202,11,FALSE)))</f>
        <v>0</v>
      </c>
      <c r="L82" s="6">
        <f>IF(ISERROR(VLOOKUP($A82,'Import Peak'!$A$3:L$99,12,FALSE)-VLOOKUP($A82,'Import Peak Change'!$A$106:L$202,12,FALSE)),0,(VLOOKUP($A82,'Import Peak'!$A$3:L$99,12,FALSE)-VLOOKUP($A82,'Import Peak Change'!$A$106:L$202,12,FALSE)))</f>
        <v>0</v>
      </c>
      <c r="M82" s="6">
        <f>IF(ISERROR(VLOOKUP($A82,'Import Peak'!$A$3:M$99,13,FALSE)-VLOOKUP($A82,'Import Peak Change'!$A$106:M$202,13,FALSE)),0,(VLOOKUP($A82,'Import Peak'!$A$3:M$99,13,FALSE)-VLOOKUP($A82,'Import Peak Change'!$A$106:M$202,13,FALSE)))</f>
        <v>0</v>
      </c>
      <c r="N82" s="6">
        <f>IF(ISERROR(VLOOKUP($A82,'Import Peak'!$A$3:N$99,14,FALSE)-VLOOKUP($A82,'Import Peak Change'!$A$106:N$202,14,FALSE)),0,(VLOOKUP($A82,'Import Peak'!$A$3:N$99,14,FALSE)-VLOOKUP($A82,'Import Peak Change'!$A$106:N$202,14,FALSE)))</f>
        <v>0</v>
      </c>
      <c r="O82" s="6">
        <f>IF(ISERROR(VLOOKUP($A82,'Import Peak'!$A$3:O$99,15,FALSE)-VLOOKUP($A82,'Import Peak Change'!$A$106:O$202,15,FALSE)),0,(VLOOKUP($A82,'Import Peak'!$A$3:O$99,15,FALSE)-VLOOKUP($A82,'Import Peak Change'!$A$106:O$202,15,FALSE)))</f>
        <v>0</v>
      </c>
      <c r="P82" s="6">
        <f>IF(ISERROR(VLOOKUP($A82,'Import Peak'!$A$3:P$99,16,FALSE)-VLOOKUP($A82,'Import Peak Change'!$A$106:P$202,16,FALSE)),0,(VLOOKUP($A82,'Import Peak'!$A$3:P$99,16,FALSE)-VLOOKUP($A82,'Import Peak Change'!$A$106:P$202,16,FALSE)))</f>
        <v>0</v>
      </c>
      <c r="Q82" s="6">
        <f>IF(ISERROR(VLOOKUP($A82,'Import Peak'!$A$3:Q$99,17,FALSE)-VLOOKUP($A82,'Import Peak Change'!$A$106:Q$202,17,FALSE)),0,(VLOOKUP($A82,'Import Peak'!$A$3:Q$99,17,FALSE)-VLOOKUP($A82,'Import Peak Change'!$A$106:Q$202,17,FALSE)))</f>
        <v>0</v>
      </c>
      <c r="R82" s="6">
        <f>IF(ISERROR(VLOOKUP($A82,'Import Peak'!$A$3:R$99,18,FALSE)-VLOOKUP($A82,'Import Peak Change'!$A$106:R$202,18,FALSE)),0,(VLOOKUP($A82,'Import Peak'!$A$3:R$99,18,FALSE)-VLOOKUP($A82,'Import Peak Change'!$A$106:R$202,18,FALSE)))</f>
        <v>0</v>
      </c>
      <c r="S82" s="6">
        <f>IF(ISERROR(VLOOKUP($A82,'Import Peak'!$A$3:S$99,19,FALSE)-VLOOKUP($A82,'Import Peak Change'!$A$106:S$202,19,FALSE)),0,(VLOOKUP($A82,'Import Peak'!$A$3:S$99,19,FALSE)-VLOOKUP($A82,'Import Peak Change'!$A$106:S$202,19,FALSE)))</f>
        <v>0</v>
      </c>
      <c r="T82" s="6">
        <f>IF(ISERROR(VLOOKUP($A82,'Import Peak'!$A$3:T$99,20,FALSE)-VLOOKUP($A82,'Import Peak Change'!$A$106:T$202,20,FALSE)),0,(VLOOKUP($A82,'Import Peak'!$A$3:T$99,20,FALSE)-VLOOKUP($A82,'Import Peak Change'!$A$106:T$202,20,FALSE)))</f>
        <v>0</v>
      </c>
      <c r="U82" s="6">
        <f>IF(ISERROR(VLOOKUP($A82,'Import Peak'!$A$3:U$99,21,FALSE)-VLOOKUP($A82,'Import Peak Change'!$A$106:U$202,21,FALSE)),0,(VLOOKUP($A82,'Import Peak'!$A$3:U$99,21,FALSE)-VLOOKUP($A82,'Import Peak Change'!$A$106:U$202,21,FALSE)))</f>
        <v>0</v>
      </c>
      <c r="V82" s="6">
        <f>IF(ISERROR(VLOOKUP($A82,'Import Peak'!$A$3:V$99,22,FALSE)-VLOOKUP($A82,'Import Peak Change'!$A$106:V$202,22,FALSE)),0,(VLOOKUP($A82,'Import Peak'!$A$3:V$99,22,FALSE)-VLOOKUP($A82,'Import Peak Change'!$A$106:V$202,22,FALSE)))</f>
        <v>0</v>
      </c>
      <c r="W82" s="6">
        <f>IF(ISERROR(VLOOKUP($A82,'Import Peak'!$A$3:W$99,23,FALSE)-VLOOKUP($A82,'Import Peak Change'!$A$106:W$202,23,FALSE)),0,(VLOOKUP($A82,'Import Peak'!$A$3:W$99,23,FALSE)-VLOOKUP($A82,'Import Peak Change'!$A$106:W$202,23,FALSE)))</f>
        <v>0</v>
      </c>
      <c r="X82" s="6">
        <f>IF(ISERROR(VLOOKUP($A82,'Import Peak'!$A$3:X$99,24,FALSE)-VLOOKUP($A82,'Import Peak Change'!$A$106:X$202,24,FALSE)),0,(VLOOKUP($A82,'Import Peak'!$A$3:X$99,24,FALSE)-VLOOKUP($A82,'Import Peak Change'!$A$106:X$202,24,FALSE)))</f>
        <v>0</v>
      </c>
      <c r="Y82" s="6">
        <f>IF(ISERROR(VLOOKUP($A82,'Import Peak'!$A$3:Y$99,25,FALSE)-VLOOKUP($A82,'Import Peak Change'!$A$106:Y$202,25,FALSE)),0,(VLOOKUP($A82,'Import Peak'!$A$3:Y$99,25,FALSE)-VLOOKUP($A82,'Import Peak Change'!$A$106:Y$202,25,FALSE)))</f>
        <v>0</v>
      </c>
      <c r="Z82" s="6">
        <f>IF(ISERROR(VLOOKUP($A82,'Import Peak'!$A$3:Z$99,26,FALSE)-VLOOKUP($A82,'Import Peak Change'!$A$106:Z$202,26,FALSE)),0,(VLOOKUP($A82,'Import Peak'!$A$3:Z$99,26,FALSE)-VLOOKUP($A82,'Import Peak Change'!$A$106:Z$202,26,FALSE)))</f>
        <v>0</v>
      </c>
      <c r="AA82" s="6">
        <f>IF(ISERROR(VLOOKUP($A82,'Import Peak'!$A$3:AA$99,27,FALSE)-VLOOKUP($A82,'Import Peak Change'!$A$106:AA$202,27,FALSE)),0,(VLOOKUP($A82,'Import Peak'!$A$3:AA$99,27,FALSE)-VLOOKUP($A82,'Import Peak Change'!$A$106:AA$202,27,FALSE)))</f>
        <v>0</v>
      </c>
      <c r="AB82" s="6">
        <f>IF(ISERROR(VLOOKUP($A82,'Import Peak'!$A$3:AB$99,28,FALSE)-VLOOKUP($A82,'Import Peak Change'!$A$106:AB$202,28,FALSE)),0,(VLOOKUP($A82,'Import Peak'!$A$3:AB$99,28,FALSE)-VLOOKUP($A82,'Import Peak Change'!$A$106:AB$202,28,FALSE)))</f>
        <v>0</v>
      </c>
      <c r="AC82" s="6">
        <f>IF(ISERROR(VLOOKUP($A82,'Import Peak'!$A$3:AC$99,29,FALSE)-VLOOKUP($A82,'Import Peak Change'!$A$106:AC$202,29,FALSE)),0,(VLOOKUP($A82,'Import Peak'!$A$3:AC$99,29,FALSE)-VLOOKUP($A82,'Import Peak Change'!$A$106:AC$202,29,FALSE)))</f>
        <v>0</v>
      </c>
      <c r="AD82" s="6">
        <f>IF(ISERROR(VLOOKUP($A82,'Import Peak'!$A$3:AD$99,30,FALSE)-VLOOKUP($A82,'Import Peak Change'!$A$106:AD$202,30,FALSE)),0,(VLOOKUP($A82,'Import Peak'!$A$3:AD$99,30,FALSE)-VLOOKUP($A82,'Import Peak Change'!$A$106:AD$202,30,FALSE)))</f>
        <v>0</v>
      </c>
      <c r="AE82" s="6">
        <f>IF(ISERROR(VLOOKUP($A82,'Import Peak'!$A$3:AE$99,31,FALSE)-VLOOKUP($A82,'Import Peak Change'!$A$106:AE$202,31,FALSE)),0,(VLOOKUP($A82,'Import Peak'!$A$3:AE$99,31,FALSE)-VLOOKUP($A82,'Import Peak Change'!$A$106:AE$202,31,FALSE)))</f>
        <v>0</v>
      </c>
      <c r="AF82" s="6">
        <f>IF(ISERROR(VLOOKUP($A82,'Import Peak'!$A$3:AF$99,32,FALSE)-VLOOKUP($A82,'Import Peak Change'!$A$106:AF$202,32,FALSE)),0,(VLOOKUP($A82,'Import Peak'!$A$3:AF$99,32,FALSE)-VLOOKUP($A82,'Import Peak Change'!$A$106:AF$202,32,FALSE)))</f>
        <v>0</v>
      </c>
      <c r="AG82" s="6">
        <f>IF(ISERROR(VLOOKUP($A82,'Import Peak'!$A$3:AG$99,33,FALSE)-VLOOKUP($A82,'Import Peak Change'!$A$106:AG$202,33,FALSE)),0,(VLOOKUP($A82,'Import Peak'!$A$3:AG$99,33,FALSE)-VLOOKUP($A82,'Import Peak Change'!$A$106:AG$202,33,FALSE)))</f>
        <v>0</v>
      </c>
      <c r="AH82" s="6">
        <f>IF(ISERROR(VLOOKUP($A82,'Import Peak'!$A$3:AH$99,34,FALSE)-VLOOKUP($A82,'Import Peak Change'!$A$106:AH$202,34,FALSE)),0,(VLOOKUP($A82,'Import Peak'!$A$3:AH$99,34,FALSE)-VLOOKUP($A82,'Import Peak Change'!$A$106:AH$202,34,FALSE)))</f>
        <v>0</v>
      </c>
      <c r="AI82" s="6">
        <f>IF(ISERROR(VLOOKUP($A82,'Import Peak'!$A$3:AI$99,35,FALSE)-VLOOKUP($A82,'Import Peak Change'!$A$106:AI$202,35,FALSE)),0,(VLOOKUP($A82,'Import Peak'!$A$3:AI$99,35,FALSE)-VLOOKUP($A82,'Import Peak Change'!$A$106:AI$202,35,FALSE)))</f>
        <v>0</v>
      </c>
      <c r="AJ82" s="6">
        <f>IF(ISERROR(VLOOKUP($A82,'Import Peak'!$A$3:AJ$99,36,FALSE)-VLOOKUP($A82,'Import Peak Change'!$A$106:AJ$202,36,FALSE)),0,(VLOOKUP($A82,'Import Peak'!$A$3:AJ$99,36,FALSE)-VLOOKUP($A82,'Import Peak Change'!$A$106:AJ$202,36,FALSE)))</f>
        <v>0</v>
      </c>
      <c r="AK82" s="6">
        <f>IF(ISERROR(VLOOKUP($A82,'Import Peak'!$A$3:AK$99,37,FALSE)-VLOOKUP($A82,'Import Peak Change'!$A$106:AK$202,37,FALSE)),0,(VLOOKUP($A82,'Import Peak'!$A$3:AK$99,37,FALSE)-VLOOKUP($A82,'Import Peak Change'!$A$106:AK$202,37,FALSE)))</f>
        <v>0</v>
      </c>
      <c r="AL82" s="6">
        <f>IF(ISERROR(VLOOKUP($A82,'Import Peak'!$A$3:AL$99,38,FALSE)-VLOOKUP($A82,'Import Peak Change'!$A$106:AL$202,38,FALSE)),0,(VLOOKUP($A82,'Import Peak'!$A$3:AL$99,38,FALSE)-VLOOKUP($A82,'Import Peak Change'!$A$106:AL$202,38,FALSE)))</f>
        <v>0</v>
      </c>
      <c r="AM82" s="6">
        <f>IF(ISERROR(VLOOKUP($A82,'Import Peak'!$A$3:AM$99,39,FALSE)-VLOOKUP($A82,'Import Peak Change'!$A$106:AM$202,39,FALSE)),0,(VLOOKUP($A82,'Import Peak'!$A$3:AM$99,39,FALSE)-VLOOKUP($A82,'Import Peak Change'!$A$106:AM$202,39,FALSE)))</f>
        <v>0</v>
      </c>
      <c r="AN82" s="6">
        <f>IF(ISERROR(VLOOKUP($A82,'Import Peak'!$A$3:AN$99,40,FALSE)-VLOOKUP($A82,'Import Peak Change'!$A$106:AN$202,40,FALSE)),0,(VLOOKUP($A82,'Import Peak'!$A$3:AN$99,40,FALSE)-VLOOKUP($A82,'Import Peak Change'!$A$106:AN$202,40,FALSE)))</f>
        <v>0</v>
      </c>
      <c r="AO82" s="6">
        <f>IF(ISERROR(VLOOKUP($A82,'Import Peak'!$A$3:AO$99,41,FALSE)-VLOOKUP($A82,'Import Peak Change'!$A$106:AO$202,41,FALSE)),0,(VLOOKUP($A82,'Import Peak'!$A$3:AO$99,41,FALSE)-VLOOKUP($A82,'Import Peak Change'!$A$106:AO$202,41,FALSE)))</f>
        <v>0</v>
      </c>
      <c r="AP82" s="6">
        <f>IF(ISERROR(VLOOKUP($A82,'Import Peak'!$A$3:AP$99,42,FALSE)-VLOOKUP($A82,'Import Peak Change'!$A$106:AP$202,42,FALSE)),0,(VLOOKUP($A82,'Import Peak'!$A$3:AP$99,42,FALSE)-VLOOKUP($A82,'Import Peak Change'!$A$106:AP$202,42,FALSE)))</f>
        <v>0</v>
      </c>
      <c r="AQ82" s="6">
        <f>IF(ISERROR(VLOOKUP($A82,'Import Peak'!$A$3:AQ$99,43,FALSE)-VLOOKUP($A82,'Import Peak Change'!$A$106:AQ$202,43,FALSE)),0,(VLOOKUP($A82,'Import Peak'!$A$3:AQ$99,43,FALSE)-VLOOKUP($A82,'Import Peak Change'!$A$106:AQ$202,43,FALSE)))</f>
        <v>0</v>
      </c>
      <c r="AR82" s="6">
        <f>IF(ISERROR(VLOOKUP($A82,'Import Peak'!$A$3:AR$99,44,FALSE)-VLOOKUP($A82,'Import Peak Change'!$A$106:AR$202,44,FALSE)),0,(VLOOKUP($A82,'Import Peak'!$A$3:AR$99,44,FALSE)-VLOOKUP($A82,'Import Peak Change'!$A$106:AR$202,44,FALSE)))</f>
        <v>0</v>
      </c>
      <c r="AS82" s="6">
        <f>IF(ISERROR(VLOOKUP($A82,'Import Peak'!$A$3:AS$99,45,FALSE)-VLOOKUP($A82,'Import Peak Change'!$A$106:AS$202,45,FALSE)),0,(VLOOKUP($A82,'Import Peak'!$A$3:AS$99,45,FALSE)-VLOOKUP($A82,'Import Peak Change'!$A$106:AS$202,45,FALSE)))</f>
        <v>0</v>
      </c>
      <c r="AT82" s="6">
        <f>IF(ISERROR(VLOOKUP($A82,'Import Peak'!$A$3:AT$99,46,FALSE)-VLOOKUP($A82,'Import Peak Change'!$A$106:AT$202,46,FALSE)),0,(VLOOKUP($A82,'Import Peak'!$A$3:AT$99,46,FALSE)-VLOOKUP($A82,'Import Peak Change'!$A$106:AT$202,46,FALSE)))</f>
        <v>0</v>
      </c>
      <c r="AU82" s="6">
        <f>IF(ISERROR(VLOOKUP($A82,'Import Peak'!$A$3:AU$99,47,FALSE)-VLOOKUP($A82,'Import Peak Change'!$A$106:AU$202,47,FALSE)),0,(VLOOKUP($A82,'Import Peak'!$A$3:AU$99,47,FALSE)-VLOOKUP($A82,'Import Peak Change'!$A$106:AU$202,47,FALSE)))</f>
        <v>0</v>
      </c>
      <c r="AV82" s="6">
        <f>IF(ISERROR(VLOOKUP($A82,'Import Peak'!$A$3:AV$99,48,FALSE)-VLOOKUP($A82,'Import Peak Change'!$A$106:AV$202,48,FALSE)),0,(VLOOKUP($A82,'Import Peak'!$A$3:AV$99,48,FALSE)-VLOOKUP($A82,'Import Peak Change'!$A$106:AV$202,48,FALSE)))</f>
        <v>0</v>
      </c>
      <c r="AW82" s="6">
        <f>IF(ISERROR(VLOOKUP($A82,'Import Peak'!$A$3:AW$99,49,FALSE)-VLOOKUP($A82,'Import Peak Change'!$A$106:AW$202,49,FALSE)),0,(VLOOKUP($A82,'Import Peak'!$A$3:AW$99,49,FALSE)-VLOOKUP($A82,'Import Peak Change'!$A$106:AW$202,49,FALSE)))</f>
        <v>0</v>
      </c>
      <c r="AX82" s="6">
        <f>IF(ISERROR(VLOOKUP($A82,'Import Peak'!$A$3:AX$99,50,FALSE)-VLOOKUP($A82,'Import Peak Change'!$A$106:AX$202,50,FALSE)),0,(VLOOKUP($A82,'Import Peak'!$A$3:AX$99,50,FALSE)-VLOOKUP($A82,'Import Peak Change'!$A$106:AX$202,50,FALSE)))</f>
        <v>0</v>
      </c>
      <c r="AY82" s="6">
        <f>IF(ISERROR(VLOOKUP($A82,'Import Peak'!$A$3:AY$99,51,FALSE)-VLOOKUP($A82,'Import Peak Change'!$A$106:AY$202,51,FALSE)),0,(VLOOKUP($A82,'Import Peak'!$A$3:AY$99,51,FALSE)-VLOOKUP($A82,'Import Peak Change'!$A$106:AY$202,51,FALSE)))</f>
        <v>0</v>
      </c>
      <c r="AZ82" s="6">
        <f>IF(ISERROR(VLOOKUP($A82,'Import Peak'!$A$3:AZ$99,52,FALSE)-VLOOKUP($A82,'Import Peak Change'!$A$106:AZ$202,52,FALSE)),0,(VLOOKUP($A82,'Import Peak'!$A$3:AZ$99,52,FALSE)-VLOOKUP($A82,'Import Peak Change'!$A$106:AZ$202,52,FALSE)))</f>
        <v>0</v>
      </c>
      <c r="BA82" s="6">
        <f>IF(ISERROR(VLOOKUP($A82,'Import Peak'!$A$3:BA$99,53,FALSE)-VLOOKUP($A82,'Import Peak Change'!$A$106:BA$202,53,FALSE)),0,(VLOOKUP($A82,'Import Peak'!$A$3:BA$99,53,FALSE)-VLOOKUP($A82,'Import Peak Change'!$A$106:BA$202,53,FALSE)))</f>
        <v>0</v>
      </c>
      <c r="BB82" s="6">
        <f>IF(ISERROR(VLOOKUP($A82,'Import Peak'!$A$3:BB$99,54,FALSE)-VLOOKUP($A82,'Import Peak Change'!$A$106:BB$202,54,FALSE)),0,(VLOOKUP($A82,'Import Peak'!$A$3:BB$99,54,FALSE)-VLOOKUP($A82,'Import Peak Change'!$A$106:BB$202,54,FALSE)))</f>
        <v>0</v>
      </c>
      <c r="BC82" s="6">
        <f>IF(ISERROR(VLOOKUP($A82,'Import Peak'!$A$3:BC$99,55,FALSE)-VLOOKUP($A82,'Import Peak Change'!$A$106:BC$202,55,FALSE)),0,(VLOOKUP($A82,'Import Peak'!$A$3:BC$99,55,FALSE)-VLOOKUP($A82,'Import Peak Change'!$A$106:BC$202,55,FALSE)))</f>
        <v>0</v>
      </c>
      <c r="BD82" s="6">
        <f>IF(ISERROR(VLOOKUP($A82,'Import Peak'!$A$3:BD$99,56,FALSE)-VLOOKUP($A82,'Import Peak Change'!$A$106:BD$202,56,FALSE)),0,(VLOOKUP($A82,'Import Peak'!$A$3:BD$99,56,FALSE)-VLOOKUP($A82,'Import Peak Change'!$A$106:BD$202,56,FALSE)))</f>
        <v>0</v>
      </c>
      <c r="BE82" s="6">
        <f>IF(ISERROR(VLOOKUP($A82,'Import Peak'!$A$3:BE$99,57,FALSE)-VLOOKUP($A82,'Import Peak Change'!$A$106:BE$202,57,FALSE)),0,(VLOOKUP($A82,'Import Peak'!$A$3:BE$99,57,FALSE)-VLOOKUP($A82,'Import Peak Change'!$A$106:BE$202,57,FALSE)))</f>
        <v>0</v>
      </c>
      <c r="BF82" s="6">
        <f>IF(ISERROR(VLOOKUP($A82,'Import Peak'!$A$3:BF$99,58,FALSE)-VLOOKUP($A82,'Import Peak Change'!$A$106:BF$202,58,FALSE)),0,(VLOOKUP($A82,'Import Peak'!$A$3:BF$99,58,FALSE)-VLOOKUP($A82,'Import Peak Change'!$A$106:BF$202,58,FALSE)))</f>
        <v>0</v>
      </c>
      <c r="BG82" s="6">
        <f>IF(ISERROR(VLOOKUP($A82,'Import Peak'!$A$3:BG$99,59,FALSE)-VLOOKUP($A82,'Import Peak Change'!$A$106:BG$202,59,FALSE)),0,(VLOOKUP($A82,'Import Peak'!$A$3:BG$99,59,FALSE)-VLOOKUP($A82,'Import Peak Change'!$A$106:BG$202,59,FALSE)))</f>
        <v>0</v>
      </c>
      <c r="BH82" s="6">
        <f>IF(ISERROR(VLOOKUP($A82,'Import Peak'!$A$3:BH$99,60,FALSE)-VLOOKUP($A82,'Import Peak Change'!$A$106:BH$202,60,FALSE)),0,(VLOOKUP($A82,'Import Peak'!$A$3:BH$99,60,FALSE)-VLOOKUP($A82,'Import Peak Change'!$A$106:BH$202,60,FALSE)))</f>
        <v>0</v>
      </c>
      <c r="BI82" s="6">
        <f>IF(ISERROR(VLOOKUP($A82,'Import Peak'!$A$3:BI$99,61,FALSE)-VLOOKUP($A82,'Import Peak Change'!$A$106:BI$202,61,FALSE)),0,(VLOOKUP($A82,'Import Peak'!$A$3:BI$99,61,FALSE)-VLOOKUP($A82,'Import Peak Change'!$A$106:BI$202,61,FALSE)))</f>
        <v>0</v>
      </c>
      <c r="BJ82" s="6">
        <f>IF(ISERROR(VLOOKUP($A82,'Import Peak'!$A$3:BJ$99,62,FALSE)-VLOOKUP($A82,'Import Peak Change'!$A$106:BJ$202,62,FALSE)),0,(VLOOKUP($A82,'Import Peak'!$A$3:BJ$99,62,FALSE)-VLOOKUP($A82,'Import Peak Change'!$A$106:BJ$202,62,FALSE)))</f>
        <v>0</v>
      </c>
      <c r="BK82" s="6">
        <f>IF(ISERROR(VLOOKUP($A82,'Import Peak'!$A$3:BK$99,63,FALSE)-VLOOKUP($A82,'Import Peak Change'!$A$106:BK$202,63,FALSE)),0,(VLOOKUP($A82,'Import Peak'!$A$3:BK$99,63,FALSE)-VLOOKUP($A82,'Import Peak Change'!$A$106:BK$202,63,FALSE)))</f>
        <v>0</v>
      </c>
      <c r="BL82" s="6">
        <f>IF(ISERROR(VLOOKUP($A82,'Import Peak'!$A$3:BL$99,64,FALSE)-VLOOKUP($A82,'Import Peak Change'!$A$106:BL$202,64,FALSE)),0,(VLOOKUP($A82,'Import Peak'!$A$3:BL$99,64,FALSE)-VLOOKUP($A82,'Import Peak Change'!$A$106:BL$202,64,FALSE)))</f>
        <v>0</v>
      </c>
      <c r="BM82" s="6">
        <f>IF(ISERROR(VLOOKUP($A82,'Import Peak'!$A$3:BM$99,65,FALSE)-VLOOKUP($A82,'Import Peak Change'!$A$106:BM$202,65,FALSE)),0,(VLOOKUP($A82,'Import Peak'!$A$3:BM$99,65,FALSE)-VLOOKUP($A82,'Import Peak Change'!$A$106:BM$202,65,FALSE)))</f>
        <v>0</v>
      </c>
      <c r="BN82" s="6">
        <f>IF(ISERROR(VLOOKUP($A82,'Import Peak'!$A$3:BN$99,66,FALSE)-VLOOKUP($A82,'Import Peak Change'!$A$106:BN$202,66,FALSE)),0,(VLOOKUP($A82,'Import Peak'!$A$3:BN$99,66,FALSE)-VLOOKUP($A82,'Import Peak Change'!$A$106:BN$202,66,FALSE)))</f>
        <v>0</v>
      </c>
      <c r="BO82" s="6">
        <f>IF(ISERROR(VLOOKUP($A82,'Import Peak'!$A$3:BO$99,67,FALSE)-VLOOKUP($A82,'Import Peak Change'!$A$106:BO$202,67,FALSE)),0,(VLOOKUP($A82,'Import Peak'!$A$3:BO$99,67,FALSE)-VLOOKUP($A82,'Import Peak Change'!$A$106:BO$202,67,FALSE)))</f>
        <v>0</v>
      </c>
      <c r="BP82" s="6">
        <f>IF(ISERROR(VLOOKUP($A82,'Import Peak'!$A$3:BP$99,68,FALSE)-VLOOKUP($A82,'Import Peak Change'!$A$106:BP$202,68,FALSE)),0,(VLOOKUP($A82,'Import Peak'!$A$3:BP$99,68,FALSE)-VLOOKUP($A82,'Import Peak Change'!$A$106:BP$202,68,FALSE)))</f>
        <v>0</v>
      </c>
      <c r="BQ82" s="6">
        <f>IF(ISERROR(VLOOKUP($A82,'Import Peak'!$A$3:BQ$99,69,FALSE)-VLOOKUP($A82,'Import Peak Change'!$A$106:BQ$202,69,FALSE)),0,(VLOOKUP($A82,'Import Peak'!$A$3:BQ$99,69,FALSE)-VLOOKUP($A82,'Import Peak Change'!$A$106:BQ$202,69,FALSE)))</f>
        <v>0</v>
      </c>
      <c r="BR82" s="6">
        <f>IF(ISERROR(VLOOKUP($A82,'Import Peak'!$A$3:BR$99,70,FALSE)-VLOOKUP($A82,'Import Peak Change'!$A$106:BR$202,70,FALSE)),0,(VLOOKUP($A82,'Import Peak'!$A$3:BR$99,70,FALSE)-VLOOKUP($A82,'Import Peak Change'!$A$106:BR$202,70,FALSE)))</f>
        <v>0</v>
      </c>
      <c r="BS82" s="6">
        <f>IF(ISERROR(VLOOKUP($A82,'Import Peak'!$A$3:BS$99,71,FALSE)-VLOOKUP($A82,'Import Peak Change'!$A$106:BS$202,71,FALSE)),0,(VLOOKUP($A82,'Import Peak'!$A$3:BS$99,71,FALSE)-VLOOKUP($A82,'Import Peak Change'!$A$106:BS$202,71,FALSE)))</f>
        <v>0</v>
      </c>
      <c r="BT82" s="6">
        <f>IF(ISERROR(VLOOKUP($A82,'Import Peak'!$A$3:BT$99,72,FALSE)-VLOOKUP($A82,'Import Peak Change'!$A$106:BT$202,72,FALSE)),0,(VLOOKUP($A82,'Import Peak'!$A$3:BT$99,72,FALSE)-VLOOKUP($A82,'Import Peak Change'!$A$106:BT$202,72,FALSE)))</f>
        <v>0</v>
      </c>
      <c r="BU82" s="6">
        <f>IF(ISERROR(VLOOKUP($A82,'Import Peak'!$A$3:BU$99,73,FALSE)-VLOOKUP($A82,'Import Peak Change'!$A$106:BU$202,73,FALSE)),0,(VLOOKUP($A82,'Import Peak'!$A$3:BU$99,73,FALSE)-VLOOKUP($A82,'Import Peak Change'!$A$106:BU$202,73,FALSE)))</f>
        <v>0</v>
      </c>
      <c r="BV82" s="6">
        <f>IF(ISERROR(VLOOKUP($A82,'Import Peak'!$A$3:BV$99,74,FALSE)-VLOOKUP($A82,'Import Peak Change'!$A$106:BV$202,74,FALSE)),0,(VLOOKUP($A82,'Import Peak'!$A$3:BV$99,74,FALSE)-VLOOKUP($A82,'Import Peak Change'!$A$106:BV$202,74,FALSE)))</f>
        <v>0</v>
      </c>
      <c r="BW82" s="6">
        <f>IF(ISERROR(VLOOKUP($A82,'Import Peak'!$A$3:BW$99,75,FALSE)-VLOOKUP($A82,'Import Peak Change'!$A$106:BW$202,75,FALSE)),0,(VLOOKUP($A82,'Import Peak'!$A$3:BW$99,75,FALSE)-VLOOKUP($A82,'Import Peak Change'!$A$106:BW$202,75,FALSE)))</f>
        <v>0</v>
      </c>
      <c r="BX82" s="6">
        <f>IF(ISERROR(VLOOKUP($A82,'Import Peak'!$A$3:BX$99,76,FALSE)-VLOOKUP($A82,'Import Peak Change'!$A$106:BX$202,76,FALSE)),0,(VLOOKUP($A82,'Import Peak'!$A$3:BX$99,76,FALSE)-VLOOKUP($A82,'Import Peak Change'!$A$106:BX$202,76,FALSE)))</f>
        <v>0</v>
      </c>
      <c r="BY82" s="6">
        <f>IF(ISERROR(VLOOKUP($A82,'Import Peak'!$A$3:BY$99,77,FALSE)-VLOOKUP($A82,'Import Peak Change'!$A$106:BY$202,77,FALSE)),0,(VLOOKUP($A82,'Import Peak'!$A$3:BY$99,77,FALSE)-VLOOKUP($A82,'Import Peak Change'!$A$106:BY$202,77,FALSE)))</f>
        <v>0</v>
      </c>
      <c r="BZ82" s="6">
        <f>IF(ISERROR(VLOOKUP($A82,'Import Peak'!$A$3:BZ$99,78,FALSE)-VLOOKUP($A82,'Import Peak Change'!$A$106:BZ$202,78,FALSE)),0,(VLOOKUP($A82,'Import Peak'!$A$3:BZ$99,78,FALSE)-VLOOKUP($A82,'Import Peak Change'!$A$106:BZ$202,78,FALSE)))</f>
        <v>0</v>
      </c>
      <c r="CA82" s="6">
        <f>IF(ISERROR(VLOOKUP($A82,'Import Peak'!$A$3:CA$99,79,FALSE)-VLOOKUP($A82,'Import Peak Change'!$A$106:CA$202,79,FALSE)),0,(VLOOKUP($A82,'Import Peak'!$A$3:CA$99,79,FALSE)-VLOOKUP($A82,'Import Peak Change'!$A$106:CA$202,79,FALSE)))</f>
        <v>0</v>
      </c>
      <c r="CB82" s="6">
        <f>IF(ISERROR(VLOOKUP($A82,'Import Peak'!$A$3:CB$99,80,FALSE)-VLOOKUP($A82,'Import Peak Change'!$A$106:CB$202,80,FALSE)),0,(VLOOKUP($A82,'Import Peak'!$A$3:CB$99,80,FALSE)-VLOOKUP($A82,'Import Peak Change'!$A$106:CB$202,80,FALSE)))</f>
        <v>0</v>
      </c>
      <c r="CC82" s="6">
        <f>IF(ISERROR(VLOOKUP($A82,'Import Peak'!$A$3:CC$99,81,FALSE)-VLOOKUP($A82,'Import Peak Change'!$A$106:CC$202,81,FALSE)),0,(VLOOKUP($A82,'Import Peak'!$A$3:CC$99,81,FALSE)-VLOOKUP($A82,'Import Peak Change'!$A$106:CC$202,81,FALSE)))</f>
        <v>0</v>
      </c>
      <c r="CD82" s="6">
        <f>IF(ISERROR(VLOOKUP($A82,'Import Peak'!$A$3:CD$99,82,FALSE)-VLOOKUP($A82,'Import Peak Change'!$A$106:CD$202,82,FALSE)),0,(VLOOKUP($A82,'Import Peak'!$A$3:CD$99,82,FALSE)-VLOOKUP($A82,'Import Peak Change'!$A$106:CD$202,82,FALSE)))</f>
        <v>0</v>
      </c>
      <c r="CE82" s="6">
        <f>IF(ISERROR(VLOOKUP($A82,'Import Peak'!$A$3:CE$99,83,FALSE)-VLOOKUP($A82,'Import Peak Change'!$A$106:CE$202,83,FALSE)),0,(VLOOKUP($A82,'Import Peak'!$A$3:CE$99,83,FALSE)-VLOOKUP($A82,'Import Peak Change'!$A$106:CE$202,83,FALSE)))</f>
        <v>0</v>
      </c>
      <c r="CF82" s="6">
        <f>IF(ISERROR(VLOOKUP($A82,'Import Peak'!$A$3:CF$99,84,FALSE)-VLOOKUP($A82,'Import Peak Change'!$A$106:CF$202,84,FALSE)),0,(VLOOKUP($A82,'Import Peak'!$A$3:CF$99,84,FALSE)-VLOOKUP($A82,'Import Peak Change'!$A$106:CF$202,84,FALSE)))</f>
        <v>0</v>
      </c>
      <c r="CG82" s="6">
        <f>IF(ISERROR(VLOOKUP($A82,'Import Peak'!$A$3:CG$99,85,FALSE)-VLOOKUP($A82,'Import Peak Change'!$A$106:CG$202,85,FALSE)),0,(VLOOKUP($A82,'Import Peak'!$A$3:CG$99,85,FALSE)-VLOOKUP($A82,'Import Peak Change'!$A$106:CG$202,85,FALSE)))</f>
        <v>0</v>
      </c>
      <c r="CH82" s="6">
        <f>IF(ISERROR(VLOOKUP($A82,'Import Peak'!$A$3:CH$99,86,FALSE)-VLOOKUP($A82,'Import Peak Change'!$A$106:CH$202,86,FALSE)),0,(VLOOKUP($A82,'Import Peak'!$A$3:CH$99,86,FALSE)-VLOOKUP($A82,'Import Peak Change'!$A$106:CH$202,86,FALSE)))</f>
        <v>0</v>
      </c>
      <c r="CI82" s="6">
        <f>IF(ISERROR(VLOOKUP($A82,'Import Peak'!$A$3:CI$99,87,FALSE)-VLOOKUP($A82,'Import Peak Change'!$A$106:CI$202,87,FALSE)),0,(VLOOKUP($A82,'Import Peak'!$A$3:CI$99,87,FALSE)-VLOOKUP($A82,'Import Peak Change'!$A$106:CI$202,87,FALSE)))</f>
        <v>0</v>
      </c>
      <c r="CJ82" s="6">
        <f>IF(ISERROR(VLOOKUP($A82,'Import Peak'!$A$3:CJ$99,88,FALSE)-VLOOKUP($A82,'Import Peak Change'!$A$106:CJ$202,88,FALSE)),0,(VLOOKUP($A82,'Import Peak'!$A$3:CJ$99,88,FALSE)-VLOOKUP($A82,'Import Peak Change'!$A$106:CJ$202,88,FALSE)))</f>
        <v>0</v>
      </c>
      <c r="CK82" s="6">
        <f>IF(ISERROR(VLOOKUP($A82,'Import Peak'!$A$3:CK$99,89,FALSE)-VLOOKUP($A82,'Import Peak Change'!$A$106:CK$202,89,FALSE)),0,(VLOOKUP($A82,'Import Peak'!$A$3:CK$99,89,FALSE)-VLOOKUP($A82,'Import Peak Change'!$A$106:CK$202,89,FALSE)))</f>
        <v>0</v>
      </c>
      <c r="CL82" s="6">
        <f>IF(ISERROR(VLOOKUP($A82,'Import Peak'!$A$3:CL$99,90,FALSE)-VLOOKUP($A82,'Import Peak Change'!$A$106:CL$202,90,FALSE)),0,(VLOOKUP($A82,'Import Peak'!$A$3:CL$99,90,FALSE)-VLOOKUP($A82,'Import Peak Change'!$A$106:CL$202,90,FALSE)))</f>
        <v>0</v>
      </c>
      <c r="CM82" s="6">
        <f>IF(ISERROR(VLOOKUP($A82,'Import Peak'!$A$3:CM$99,91,FALSE)-VLOOKUP($A82,'Import Peak Change'!$A$106:CM$202,91,FALSE)),0,(VLOOKUP($A82,'Import Peak'!$A$3:CM$99,91,FALSE)-VLOOKUP($A82,'Import Peak Change'!$A$106:CM$202,91,FALSE)))</f>
        <v>0</v>
      </c>
      <c r="CN82" s="6">
        <f>IF(ISERROR(VLOOKUP($A82,'Import Peak'!$A$3:CN$99,92,FALSE)-VLOOKUP($A82,'Import Peak Change'!$A$106:CN$202,92,FALSE)),0,(VLOOKUP($A82,'Import Peak'!$A$3:CN$99,92,FALSE)-VLOOKUP($A82,'Import Peak Change'!$A$106:CN$202,92,FALSE)))</f>
        <v>0</v>
      </c>
      <c r="CO82" s="6">
        <f>IF(ISERROR(VLOOKUP($A82,'Import Peak'!$A$3:CO$99,93,FALSE)-VLOOKUP($A82,'Import Peak Change'!$A$106:CO$202,93,FALSE)),0,(VLOOKUP($A82,'Import Peak'!$A$3:CO$99,93,FALSE)-VLOOKUP($A82,'Import Peak Change'!$A$106:CO$202,93,FALSE)))</f>
        <v>0</v>
      </c>
      <c r="CP82" s="6">
        <f>IF(ISERROR(VLOOKUP($A82,'Import Peak'!$A$3:CP$99,94,FALSE)-VLOOKUP($A82,'Import Peak Change'!$A$106:CP$202,94,FALSE)),0,(VLOOKUP($A82,'Import Peak'!$A$3:CP$99,94,FALSE)-VLOOKUP($A82,'Import Peak Change'!$A$106:CP$202,94,FALSE)))</f>
        <v>0</v>
      </c>
      <c r="CQ82" s="6">
        <f>IF(ISERROR(VLOOKUP($A82,'Import Peak'!$A$3:CQ$99,95,FALSE)-VLOOKUP($A82,'Import Peak Change'!$A$106:CQ$202,95,FALSE)),0,(VLOOKUP($A82,'Import Peak'!$A$3:CQ$99,95,FALSE)-VLOOKUP($A82,'Import Peak Change'!$A$106:CQ$202,95,FALSE)))</f>
        <v>0</v>
      </c>
      <c r="CR82" s="6">
        <f>IF(ISERROR(VLOOKUP($A82,'Import Peak'!$A$3:CR$99,96,FALSE)-VLOOKUP($A82,'Import Peak Change'!$A$106:CR$202,96,FALSE)),0,(VLOOKUP($A82,'Import Peak'!$A$3:CR$99,96,FALSE)-VLOOKUP($A82,'Import Peak Change'!$A$106:CR$202,96,FALSE)))</f>
        <v>0</v>
      </c>
      <c r="CS82" s="6">
        <f>IF(ISERROR(VLOOKUP($A82,'Import Peak'!$A$3:CS$99,97,FALSE)-VLOOKUP($A82,'Import Peak Change'!$A$106:CS$202,97,FALSE)),0,(VLOOKUP($A82,'Import Peak'!$A$3:CS$99,97,FALSE)-VLOOKUP($A82,'Import Peak Change'!$A$106:CS$202,97,FALSE)))</f>
        <v>0</v>
      </c>
      <c r="CT82" s="6">
        <f>IF(ISERROR(VLOOKUP($A82,'Import Peak'!$A$3:CT$99,98,FALSE)-VLOOKUP($A82,'Import Peak Change'!$A$106:CT$202,98,FALSE)),0,(VLOOKUP($A82,'Import Peak'!$A$3:CT$99,98,FALSE)-VLOOKUP($A82,'Import Peak Change'!$A$106:CT$202,98,FALSE)))</f>
        <v>0</v>
      </c>
      <c r="CU82" s="6">
        <f>IF(ISERROR(VLOOKUP($A82,'Import Peak'!$A$3:CU$99,99,FALSE)-VLOOKUP($A82,'Import Peak Change'!$A$106:CU$202,99,FALSE)),0,(VLOOKUP($A82,'Import Peak'!$A$3:CU$99,99,FALSE)-VLOOKUP($A82,'Import Peak Change'!$A$106:CU$202,99,FALSE)))</f>
        <v>0</v>
      </c>
      <c r="CV82" s="6">
        <f>IF(ISERROR(VLOOKUP($A82,'Import Peak'!$A$3:CV$99,100,FALSE)-VLOOKUP($A82,'Import Peak Change'!$A$106:CV$202,100,FALSE)),0,(VLOOKUP($A82,'Import Peak'!$A$3:CV$99,100,FALSE)-VLOOKUP($A82,'Import Peak Change'!$A$106:CV$202,100,FALSE)))</f>
        <v>0</v>
      </c>
      <c r="CW82" s="6">
        <f>IF(ISERROR(VLOOKUP($A82,'Import Peak'!$A$3:CW$99,101,FALSE)-VLOOKUP($A82,'Import Peak Change'!$A$106:CW$202,101,FALSE)),0,(VLOOKUP($A82,'Import Peak'!$A$3:CW$99,101,FALSE)-VLOOKUP($A82,'Import Peak Change'!$A$106:CW$202,101,FALSE)))</f>
        <v>0</v>
      </c>
      <c r="CX82" s="6">
        <f>IF(ISERROR(VLOOKUP($A82,'Import Peak'!$A$3:CX$99,102,FALSE)-VLOOKUP($A82,'Import Peak Change'!$A$106:CX$202,102,FALSE)),0,(VLOOKUP($A82,'Import Peak'!$A$3:CX$99,102,FALSE)-VLOOKUP($A82,'Import Peak Change'!$A$106:CX$202,102,FALSE)))</f>
        <v>0</v>
      </c>
      <c r="CY82" s="6">
        <f>IF(ISERROR(VLOOKUP($A82,'Import Peak'!$A$3:CY$99,103,FALSE)-VLOOKUP($A82,'Import Peak Change'!$A$106:CY$202,103,FALSE)),0,(VLOOKUP($A82,'Import Peak'!$A$3:CY$99,103,FALSE)-VLOOKUP($A82,'Import Peak Change'!$A$106:CY$202,103,FALSE)))</f>
        <v>0</v>
      </c>
      <c r="CZ82" s="6">
        <f>IF(ISERROR(VLOOKUP($A82,'Import Peak'!$A$3:CZ$99,104,FALSE)-VLOOKUP($A82,'Import Peak Change'!$A$106:CZ$202,104,FALSE)),0,(VLOOKUP($A82,'Import Peak'!$A$3:CZ$99,104,FALSE)-VLOOKUP($A82,'Import Peak Change'!$A$106:CZ$202,104,FALSE)))</f>
        <v>0</v>
      </c>
      <c r="DA82" s="6">
        <f>IF(ISERROR(VLOOKUP($A82,'Import Peak'!$A$3:DA$99,105,FALSE)-VLOOKUP($A82,'Import Peak Change'!$A$106:DA$202,105,FALSE)),0,(VLOOKUP($A82,'Import Peak'!$A$3:DA$99,105,FALSE)-VLOOKUP($A82,'Import Peak Change'!$A$106:DA$202,105,FALSE)))</f>
        <v>0</v>
      </c>
      <c r="DB82" s="6">
        <f>IF(ISERROR(VLOOKUP($A82,'Import Peak'!$A$3:DB$99,106,FALSE)-VLOOKUP($A82,'Import Peak Change'!$A$106:DB$202,106,FALSE)),0,(VLOOKUP($A82,'Import Peak'!$A$3:DB$99,106,FALSE)-VLOOKUP($A82,'Import Peak Change'!$A$106:DB$202,106,FALSE)))</f>
        <v>0</v>
      </c>
      <c r="DC82" s="6">
        <f>IF(ISERROR(VLOOKUP($A82,'Import Peak'!$A$3:DC$99,107,FALSE)-VLOOKUP($A82,'Import Peak Change'!$A$106:DC$202,107,FALSE)),0,(VLOOKUP($A82,'Import Peak'!$A$3:DC$99,107,FALSE)-VLOOKUP($A82,'Import Peak Change'!$A$106:DC$202,107,FALSE)))</f>
        <v>0</v>
      </c>
      <c r="DD82" s="6">
        <f>IF(ISERROR(VLOOKUP($A82,'Import Peak'!$A$3:DD$99,108,FALSE)-VLOOKUP($A82,'Import Peak Change'!$A$106:DD$202,108,FALSE)),0,(VLOOKUP($A82,'Import Peak'!$A$3:DD$99,108,FALSE)-VLOOKUP($A82,'Import Peak Change'!$A$106:DD$202,108,FALSE)))</f>
        <v>0</v>
      </c>
      <c r="DE82" s="6">
        <f>IF(ISERROR(VLOOKUP($A82,'Import Peak'!$A$3:DE$99,109,FALSE)-VLOOKUP($A82,'Import Peak Change'!$A$106:DE$202,109,FALSE)),0,(VLOOKUP($A82,'Import Peak'!$A$3:DE$99,109,FALSE)-VLOOKUP($A82,'Import Peak Change'!$A$106:DE$202,109,FALSE)))</f>
        <v>0</v>
      </c>
      <c r="DF82" s="6">
        <f>IF(ISERROR(VLOOKUP($A82,'Import Peak'!$A$3:DF$99,110,FALSE)-VLOOKUP($A82,'Import Peak Change'!$A$106:DF$202,110,FALSE)),0,(VLOOKUP($A82,'Import Peak'!$A$3:DF$99,110,FALSE)-VLOOKUP($A82,'Import Peak Change'!$A$106:DF$202,110,FALSE)))</f>
        <v>0</v>
      </c>
      <c r="DG82" s="6">
        <f>IF(ISERROR(VLOOKUP($A82,'Import Peak'!$A$3:DG$99,111,FALSE)-VLOOKUP($A82,'Import Peak Change'!$A$106:DG$202,111,FALSE)),0,(VLOOKUP($A82,'Import Peak'!$A$3:DG$99,111,FALSE)-VLOOKUP($A82,'Import Peak Change'!$A$106:DG$202,111,FALSE)))</f>
        <v>0</v>
      </c>
      <c r="DH82" s="6">
        <f>IF(ISERROR(VLOOKUP($A82,'Import Peak'!$A$3:DH$99,112,FALSE)-VLOOKUP($A82,'Import Peak Change'!$A$106:DH$202,112,FALSE)),0,(VLOOKUP($A82,'Import Peak'!$A$3:DH$99,112,FALSE)-VLOOKUP($A82,'Import Peak Change'!$A$106:DH$202,112,FALSE)))</f>
        <v>0</v>
      </c>
      <c r="DI82" s="6">
        <f>IF(ISERROR(VLOOKUP($A82,'Import Peak'!$A$3:DI$99,113,FALSE)-VLOOKUP($A82,'Import Peak Change'!$A$106:DI$202,113,FALSE)),0,(VLOOKUP($A82,'Import Peak'!$A$3:DI$99,113,FALSE)-VLOOKUP($A82,'Import Peak Change'!$A$106:DI$202,113,FALSE)))</f>
        <v>0</v>
      </c>
      <c r="DJ82" s="6">
        <f>IF(ISERROR(VLOOKUP($A82,'Import Peak'!$A$3:DJ$99,114,FALSE)-VLOOKUP($A82,'Import Peak Change'!$A$106:DJ$202,114,FALSE)),0,(VLOOKUP($A82,'Import Peak'!$A$3:DJ$99,114,FALSE)-VLOOKUP($A82,'Import Peak Change'!$A$106:DJ$202,114,FALSE)))</f>
        <v>0</v>
      </c>
      <c r="DK82" s="6">
        <f>IF(ISERROR(VLOOKUP($A82,'Import Peak'!$A$3:DK$99,115,FALSE)-VLOOKUP($A82,'Import Peak Change'!$A$106:DK$202,115,FALSE)),0,(VLOOKUP($A82,'Import Peak'!$A$3:DK$99,115,FALSE)-VLOOKUP($A82,'Import Peak Change'!$A$106:DK$202,115,FALSE)))</f>
        <v>0</v>
      </c>
      <c r="DL82" s="6">
        <f>IF(ISERROR(VLOOKUP($A82,'Import Peak'!$A$3:DL$99,116,FALSE)-VLOOKUP($A82,'Import Peak Change'!$A$106:DL$202,116,FALSE)),0,(VLOOKUP($A82,'Import Peak'!$A$3:DL$99,116,FALSE)-VLOOKUP($A82,'Import Peak Change'!$A$106:DL$202,116,FALSE)))</f>
        <v>0</v>
      </c>
      <c r="DM82" s="6">
        <f>IF(ISERROR(VLOOKUP($A82,'Import Peak'!$A$3:DM$99,117,FALSE)-VLOOKUP($A82,'Import Peak Change'!$A$106:DM$202,117,FALSE)),0,(VLOOKUP($A82,'Import Peak'!$A$3:DM$99,117,FALSE)-VLOOKUP($A82,'Import Peak Change'!$A$106:DM$202,117,FALSE)))</f>
        <v>0</v>
      </c>
      <c r="DN82" s="6">
        <f>IF(ISERROR(VLOOKUP($A82,'Import Peak'!$A$3:DN$99,118,FALSE)-VLOOKUP($A82,'Import Peak Change'!$A$106:DN$202,118,FALSE)),0,(VLOOKUP($A82,'Import Peak'!$A$3:DN$99,118,FALSE)-VLOOKUP($A82,'Import Peak Change'!$A$106:DN$202,118,FALSE)))</f>
        <v>0</v>
      </c>
      <c r="DO82" s="6">
        <f>IF(ISERROR(VLOOKUP($A82,'Import Peak'!$A$3:DO$99,119,FALSE)-VLOOKUP($A82,'Import Peak Change'!$A$106:DO$202,119,FALSE)),0,(VLOOKUP($A82,'Import Peak'!$A$3:DO$99,119,FALSE)-VLOOKUP($A82,'Import Peak Change'!$A$106:DO$202,119,FALSE)))</f>
        <v>0</v>
      </c>
      <c r="DP82" s="6">
        <f>IF(ISERROR(VLOOKUP($A82,'Import Peak'!$A$3:DP$99,120,FALSE)-VLOOKUP($A82,'Import Peak Change'!$A$106:DP$202,120,FALSE)),0,(VLOOKUP($A82,'Import Peak'!$A$3:DP$99,120,FALSE)-VLOOKUP($A82,'Import Peak Change'!$A$106:DP$202,120,FALSE)))</f>
        <v>0</v>
      </c>
      <c r="DQ82" s="6">
        <f>IF(ISERROR(VLOOKUP($A82,'Import Peak'!$A$3:DQ$99,121,FALSE)-VLOOKUP($A82,'Import Peak Change'!$A$106:DQ$202,121,FALSE)),0,(VLOOKUP($A82,'Import Peak'!$A$3:DQ$99,121,FALSE)-VLOOKUP($A82,'Import Peak Change'!$A$106:DQ$202,121,FALSE)))</f>
        <v>0</v>
      </c>
      <c r="DR82" s="6">
        <f>IF(ISERROR(VLOOKUP($A82,'Import Peak'!$A$3:DR$99,122,FALSE)-VLOOKUP($A82,'Import Peak Change'!$A$106:DR$202,122,FALSE)),0,(VLOOKUP($A82,'Import Peak'!$A$3:DR$99,122,FALSE)-VLOOKUP($A82,'Import Peak Change'!$A$106:DR$202,122,FALSE)))</f>
        <v>0</v>
      </c>
      <c r="DS82" s="6">
        <f>IF(ISERROR(VLOOKUP($A82,'Import Peak'!$A$3:DS$99,123,FALSE)-VLOOKUP($A82,'Import Peak Change'!$A$106:DS$202,123,FALSE)),0,(VLOOKUP($A82,'Import Peak'!$A$3:DS$99,123,FALSE)-VLOOKUP($A82,'Import Peak Change'!$A$106:DS$202,123,FALSE)))</f>
        <v>0</v>
      </c>
      <c r="DT82" s="6">
        <f>IF(ISERROR(VLOOKUP($A82,'Import Peak'!$A$3:DT$99,124,FALSE)-VLOOKUP($A82,'Import Peak Change'!$A$106:DT$202,124,FALSE)),0,(VLOOKUP($A82,'Import Peak'!$A$3:DT$99,124,FALSE)-VLOOKUP($A82,'Import Peak Change'!$A$106:DT$202,124,FALSE)))</f>
        <v>0</v>
      </c>
      <c r="DU82" s="6">
        <f>IF(ISERROR(VLOOKUP($A82,'Import Peak'!$A$3:DU$99,125,FALSE)-VLOOKUP($A82,'Import Peak Change'!$A$106:DU$202,125,FALSE)),0,(VLOOKUP($A82,'Import Peak'!$A$3:DU$99,125,FALSE)-VLOOKUP($A82,'Import Peak Change'!$A$106:DU$202,125,FALSE)))</f>
        <v>0</v>
      </c>
      <c r="DV82" s="6">
        <f>IF(ISERROR(VLOOKUP($A82,'Import Peak'!$A$3:DV$99,126,FALSE)-VLOOKUP($A82,'Import Peak Change'!$A$106:DV$202,126,FALSE)),0,(VLOOKUP($A82,'Import Peak'!$A$3:DV$99,126,FALSE)-VLOOKUP($A82,'Import Peak Change'!$A$106:DV$202,126,FALSE)))</f>
        <v>0</v>
      </c>
      <c r="DW82" s="6">
        <f>IF(ISERROR(VLOOKUP($A82,'Import Peak'!$A$3:DW$99,127,FALSE)-VLOOKUP($A82,'Import Peak Change'!$A$106:DW$202,127,FALSE)),0,(VLOOKUP($A82,'Import Peak'!$A$3:DW$99,127,FALSE)-VLOOKUP($A82,'Import Peak Change'!$A$106:DW$202,127,FALSE)))</f>
        <v>0</v>
      </c>
      <c r="DX82" s="6">
        <f>IF(ISERROR(VLOOKUP($A82,'Import Peak'!$A$3:DX$99,128,FALSE)-VLOOKUP($A82,'Import Peak Change'!$A$106:DX$202,128,FALSE)),0,(VLOOKUP($A82,'Import Peak'!$A$3:DX$99,128,FALSE)-VLOOKUP($A82,'Import Peak Change'!$A$106:DX$202,128,FALSE)))</f>
        <v>0</v>
      </c>
      <c r="DY82" s="6">
        <f>IF(ISERROR(VLOOKUP($A82,'Import Peak'!$A$3:DY$99,129,FALSE)-VLOOKUP($A82,'Import Peak Change'!$A$106:DY$202,129,FALSE)),0,(VLOOKUP($A82,'Import Peak'!$A$3:DY$99,129,FALSE)-VLOOKUP($A82,'Import Peak Change'!$A$106:DY$202,129,FALSE)))</f>
        <v>0</v>
      </c>
      <c r="DZ82" s="6">
        <f>IF(ISERROR(VLOOKUP($A82,'Import Peak'!$A$3:DZ$99,130,FALSE)-VLOOKUP($A82,'Import Peak Change'!$A$106:DZ$202,130,FALSE)),0,(VLOOKUP($A82,'Import Peak'!$A$3:DZ$99,130,FALSE)-VLOOKUP($A82,'Import Peak Change'!$A$106:DZ$202,130,FALSE)))</f>
        <v>0</v>
      </c>
      <c r="EA82" s="6">
        <f>IF(ISERROR(VLOOKUP($A82,'Import Peak'!$A$3:EA$99,131,FALSE)-VLOOKUP($A82,'Import Peak Change'!$A$106:EA$202,131,FALSE)),0,(VLOOKUP($A82,'Import Peak'!$A$3:EA$99,131,FALSE)-VLOOKUP($A82,'Import Peak Change'!$A$106:EA$202,131,FALSE)))</f>
        <v>0</v>
      </c>
      <c r="EB82" s="6">
        <f>IF(ISERROR(VLOOKUP($A82,'Import Peak'!$A$3:EB$99,132,FALSE)-VLOOKUP($A82,'Import Peak Change'!$A$106:EB$202,132,FALSE)),0,(VLOOKUP($A82,'Import Peak'!$A$3:EB$99,132,FALSE)-VLOOKUP($A82,'Import Peak Change'!$A$106:EB$202,132,FALSE)))</f>
        <v>0</v>
      </c>
      <c r="EC82" s="6">
        <f>IF(ISERROR(VLOOKUP($A82,'Import Peak'!$A$3:EC$99,133,FALSE)-VLOOKUP($A82,'Import Peak Change'!$A$106:EC$202,133,FALSE)),0,(VLOOKUP($A82,'Import Peak'!$A$3:EC$99,133,FALSE)-VLOOKUP($A82,'Import Peak Change'!$A$106:EC$202,133,FALSE)))</f>
        <v>0</v>
      </c>
      <c r="ED82" s="6">
        <f>IF(ISERROR(VLOOKUP($A82,'Import Peak'!$A$3:ED$99,134,FALSE)-VLOOKUP($A82,'Import Peak Change'!$A$106:ED$202,134,FALSE)),0,(VLOOKUP($A82,'Import Peak'!$A$3:ED$99,134,FALSE)-VLOOKUP($A82,'Import Peak Change'!$A$106:ED$202,134,FALSE)))</f>
        <v>0</v>
      </c>
      <c r="EE82" s="6">
        <f>IF(ISERROR(VLOOKUP($A82,'Import Peak'!$A$3:EE$99,135,FALSE)-VLOOKUP($A82,'Import Peak Change'!$A$106:EE$202,135,FALSE)),0,(VLOOKUP($A82,'Import Peak'!$A$3:EE$99,135,FALSE)-VLOOKUP($A82,'Import Peak Change'!$A$106:EE$202,135,FALSE)))</f>
        <v>0</v>
      </c>
      <c r="EF82" s="6">
        <f>IF(ISERROR(VLOOKUP($A82,'Import Peak'!$A$3:EF$99,136,FALSE)-VLOOKUP($A82,'Import Peak Change'!$A$106:EF$202,136,FALSE)),0,(VLOOKUP($A82,'Import Peak'!$A$3:EF$99,136,FALSE)-VLOOKUP($A82,'Import Peak Change'!$A$106:EF$202,136,FALSE)))</f>
        <v>0</v>
      </c>
      <c r="EG82" s="6">
        <f>IF(ISERROR(VLOOKUP($A82,'Import Peak'!$A$3:EG$99,137,FALSE)-VLOOKUP($A82,'Import Peak Change'!$A$106:EG$202,137,FALSE)),0,(VLOOKUP($A82,'Import Peak'!$A$3:EG$99,137,FALSE)-VLOOKUP($A82,'Import Peak Change'!$A$106:EG$202,137,FALSE)))</f>
        <v>0</v>
      </c>
      <c r="EH82" s="6">
        <f>IF(ISERROR(VLOOKUP($A82,'Import Peak'!$A$3:EH$99,138,FALSE)-VLOOKUP($A82,'Import Peak Change'!$A$106:EH$202,138,FALSE)),0,(VLOOKUP($A82,'Import Peak'!$A$3:EH$99,138,FALSE)-VLOOKUP($A82,'Import Peak Change'!$A$106:EH$202,138,FALSE)))</f>
        <v>0</v>
      </c>
      <c r="EI82" s="6">
        <f>IF(ISERROR(VLOOKUP($A82,'Import Peak'!$A$3:EI$99,139,FALSE)-VLOOKUP($A82,'Import Peak Change'!$A$106:EI$202,139,FALSE)),0,(VLOOKUP($A82,'Import Peak'!$A$3:EI$99,139,FALSE)-VLOOKUP($A82,'Import Peak Change'!$A$106:EI$202,139,FALSE)))</f>
        <v>0</v>
      </c>
      <c r="EJ82" s="6">
        <f>IF(ISERROR(VLOOKUP($A82,'Import Peak'!$A$3:EJ$99,140,FALSE)-VLOOKUP($A82,'Import Peak Change'!$A$106:EJ$202,140,FALSE)),0,(VLOOKUP($A82,'Import Peak'!$A$3:EJ$99,140,FALSE)-VLOOKUP($A82,'Import Peak Change'!$A$106:EJ$202,140,FALSE)))</f>
        <v>0</v>
      </c>
      <c r="EK82" s="6">
        <f>IF(ISERROR(VLOOKUP($A82,'Import Peak'!$A$3:EK$99,141,FALSE)-VLOOKUP($A82,'Import Peak Change'!$A$106:EK$202,141,FALSE)),0,(VLOOKUP($A82,'Import Peak'!$A$3:EK$99,141,FALSE)-VLOOKUP($A82,'Import Peak Change'!$A$106:EK$202,141,FALSE)))</f>
        <v>0</v>
      </c>
      <c r="EL82" s="6">
        <f>IF(ISERROR(VLOOKUP($A82,'Import Peak'!$A$3:EL$99,142,FALSE)-VLOOKUP($A82,'Import Peak Change'!$A$106:EL$202,142,FALSE)),0,(VLOOKUP($A82,'Import Peak'!$A$3:EL$99,142,FALSE)-VLOOKUP($A82,'Import Peak Change'!$A$106:EL$202,142,FALSE)))</f>
        <v>0</v>
      </c>
      <c r="EM82" s="6">
        <f>IF(ISERROR(VLOOKUP($A82,'Import Peak'!$A$3:EM$99,143,FALSE)-VLOOKUP($A82,'Import Peak Change'!$A$106:EM$202,143,FALSE)),0,(VLOOKUP($A82,'Import Peak'!$A$3:EM$99,143,FALSE)-VLOOKUP($A82,'Import Peak Change'!$A$106:EM$202,143,FALSE)))</f>
        <v>0</v>
      </c>
      <c r="EN82" s="6">
        <f>IF(ISERROR(VLOOKUP($A82,'Import Peak'!$A$3:EN$99,144,FALSE)-VLOOKUP($A82,'Import Peak Change'!$A$106:EN$202,144,FALSE)),0,(VLOOKUP($A82,'Import Peak'!$A$3:EN$99,144,FALSE)-VLOOKUP($A82,'Import Peak Change'!$A$106:EN$202,144,FALSE)))</f>
        <v>0</v>
      </c>
      <c r="EO82" s="6">
        <f>IF(ISERROR(VLOOKUP($A82,'Import Peak'!$A$3:EO$99,145,FALSE)-VLOOKUP($A82,'Import Peak Change'!$A$106:EO$202,145,FALSE)),0,(VLOOKUP($A82,'Import Peak'!$A$3:EO$99,145,FALSE)-VLOOKUP($A82,'Import Peak Change'!$A$106:EO$202,145,FALSE)))</f>
        <v>0</v>
      </c>
      <c r="EP82" s="6">
        <f>IF(ISERROR(VLOOKUP($A82,'Import Peak'!$A$3:EP$99,146,FALSE)-VLOOKUP($A82,'Import Peak Change'!$A$106:EP$202,146,FALSE)),0,(VLOOKUP($A82,'Import Peak'!$A$3:EP$99,146,FALSE)-VLOOKUP($A82,'Import Peak Change'!$A$106:EP$202,146,FALSE)))</f>
        <v>0</v>
      </c>
      <c r="EQ82" s="6">
        <f>IF(ISERROR(VLOOKUP($A82,'Import Peak'!$A$3:EQ$99,147,FALSE)-VLOOKUP($A82,'Import Peak Change'!$A$106:EQ$202,147,FALSE)),0,(VLOOKUP($A82,'Import Peak'!$A$3:EQ$99,147,FALSE)-VLOOKUP($A82,'Import Peak Change'!$A$106:EQ$202,147,FALSE)))</f>
        <v>0</v>
      </c>
      <c r="ER82" s="6">
        <f>IF(ISERROR(VLOOKUP($A82,'Import Peak'!$A$3:ER$99,148,FALSE)-VLOOKUP($A82,'Import Peak Change'!$A$106:ER$202,148,FALSE)),0,(VLOOKUP($A82,'Import Peak'!$A$3:ER$99,148,FALSE)-VLOOKUP($A82,'Import Peak Change'!$A$106:ER$202,148,FALSE)))</f>
        <v>0</v>
      </c>
      <c r="ES82" s="6">
        <f>IF(ISERROR(VLOOKUP($A82,'Import Peak'!$A$3:ES$99,149,FALSE)-VLOOKUP($A82,'Import Peak Change'!$A$106:ES$202,149,FALSE)),0,(VLOOKUP($A82,'Import Peak'!$A$3:ES$99,149,FALSE)-VLOOKUP($A82,'Import Peak Change'!$A$106:ES$202,149,FALSE)))</f>
        <v>0</v>
      </c>
      <c r="ET82" s="6">
        <f>IF(ISERROR(VLOOKUP($A82,'Import Peak'!$A$3:ET$99,150,FALSE)-VLOOKUP($A82,'Import Peak Change'!$A$106:ET$202,150,FALSE)),0,(VLOOKUP($A82,'Import Peak'!$A$3:ET$99,150,FALSE)-VLOOKUP($A82,'Import Peak Change'!$A$106:ET$202,150,FALSE)))</f>
        <v>0</v>
      </c>
      <c r="EU82" s="6">
        <f>IF(ISERROR(VLOOKUP($A82,'Import Peak'!$A$3:EU$99,151,FALSE)-VLOOKUP($A82,'Import Peak Change'!$A$106:EU$202,151,FALSE)),0,(VLOOKUP($A82,'Import Peak'!$A$3:EU$99,151,FALSE)-VLOOKUP($A82,'Import Peak Change'!$A$106:EU$202,151,FALSE)))</f>
        <v>0</v>
      </c>
      <c r="EV82" s="6">
        <f>IF(ISERROR(VLOOKUP($A82,'Import Peak'!$A$3:EV$99,152,FALSE)-VLOOKUP($A82,'Import Peak Change'!$A$106:EV$202,152,FALSE)),0,(VLOOKUP($A82,'Import Peak'!$A$3:EV$99,152,FALSE)-VLOOKUP($A82,'Import Peak Change'!$A$106:EV$202,152,FALSE)))</f>
        <v>0</v>
      </c>
      <c r="EW82" s="6">
        <f>IF(ISERROR(VLOOKUP($A82,'Import Peak'!$A$3:EW$99,153,FALSE)-VLOOKUP($A82,'Import Peak Change'!$A$106:EW$202,153,FALSE)),0,(VLOOKUP($A82,'Import Peak'!$A$3:EW$99,153,FALSE)-VLOOKUP($A82,'Import Peak Change'!$A$106:EW$202,153,FALSE)))</f>
        <v>0</v>
      </c>
      <c r="EX82" s="6">
        <f>IF(ISERROR(VLOOKUP($A82,'Import Peak'!$A$3:EX$99,154,FALSE)-VLOOKUP($A82,'Import Peak Change'!$A$106:EX$202,154,FALSE)),0,(VLOOKUP($A82,'Import Peak'!$A$3:EX$99,154,FALSE)-VLOOKUP($A82,'Import Peak Change'!$A$106:EX$202,154,FALSE)))</f>
        <v>0</v>
      </c>
      <c r="EY82" s="6">
        <f>IF(ISERROR(VLOOKUP($A82,'Import Peak'!$A$3:EY$99,155,FALSE)-VLOOKUP($A82,'Import Peak Change'!$A$106:EY$202,155,FALSE)),0,(VLOOKUP($A82,'Import Peak'!$A$3:EY$99,155,FALSE)-VLOOKUP($A82,'Import Peak Change'!$A$106:EY$202,155,FALSE)))</f>
        <v>0</v>
      </c>
      <c r="EZ82" s="6">
        <f>IF(ISERROR(VLOOKUP($A82,'Import Peak'!$A$3:EZ$99,156,FALSE)-VLOOKUP($A82,'Import Peak Change'!$A$106:EZ$202,156,FALSE)),0,(VLOOKUP($A82,'Import Peak'!$A$3:EZ$99,156,FALSE)-VLOOKUP($A82,'Import Peak Change'!$A$106:EZ$202,156,FALSE)))</f>
        <v>0</v>
      </c>
      <c r="FA82" s="6">
        <f>IF(ISERROR(VLOOKUP($A82,'Import Peak'!$A$3:FA$99,157,FALSE)-VLOOKUP($A82,'Import Peak Change'!$A$106:FA$202,157,FALSE)),0,(VLOOKUP($A82,'Import Peak'!$A$3:FA$99,157,FALSE)-VLOOKUP($A82,'Import Peak Change'!$A$106:FA$202,157,FALSE)))</f>
        <v>0</v>
      </c>
      <c r="FB82" s="6">
        <f>IF(ISERROR(VLOOKUP($A82,'Import Peak'!$A$3:FB$99,158,FALSE)-VLOOKUP($A82,'Import Peak Change'!$A$106:FB$202,158,FALSE)),0,(VLOOKUP($A82,'Import Peak'!$A$3:FB$99,158,FALSE)-VLOOKUP($A82,'Import Peak Change'!$A$106:FB$202,158,FALSE)))</f>
        <v>0</v>
      </c>
      <c r="FC82" s="6">
        <f>IF(ISERROR(VLOOKUP($A82,'Import Peak'!$A$3:FC$99,159,FALSE)-VLOOKUP($A82,'Import Peak Change'!$A$106:FC$202,159,FALSE)),0,(VLOOKUP($A82,'Import Peak'!$A$3:FC$99,159,FALSE)-VLOOKUP($A82,'Import Peak Change'!$A$106:FC$202,159,FALSE)))</f>
        <v>0</v>
      </c>
      <c r="FD82" s="6">
        <f>IF(ISERROR(VLOOKUP($A82,'Import Peak'!$A$3:FD$99,160,FALSE)-VLOOKUP($A82,'Import Peak Change'!$A$106:FD$202,160,FALSE)),0,(VLOOKUP($A82,'Import Peak'!$A$3:FD$99,160,FALSE)-VLOOKUP($A82,'Import Peak Change'!$A$106:FD$202,160,FALSE)))</f>
        <v>0</v>
      </c>
      <c r="FE82" s="6">
        <f>IF(ISERROR(VLOOKUP($A82,'Import Peak'!$A$3:FE$99,161,FALSE)-VLOOKUP($A82,'Import Peak Change'!$A$106:FE$202,161,FALSE)),0,(VLOOKUP($A82,'Import Peak'!$A$3:FE$99,161,FALSE)-VLOOKUP($A82,'Import Peak Change'!$A$106:FE$202,161,FALSE)))</f>
        <v>0</v>
      </c>
      <c r="FF82" s="6">
        <f>IF(ISERROR(VLOOKUP($A82,'Import Peak'!$A$3:FF$99,162,FALSE)-VLOOKUP($A82,'Import Peak Change'!$A$106:FF$202,162,FALSE)),0,(VLOOKUP($A82,'Import Peak'!$A$3:FF$99,162,FALSE)-VLOOKUP($A82,'Import Peak Change'!$A$106:FF$202,162,FALSE)))</f>
        <v>0</v>
      </c>
      <c r="FG82" s="6">
        <f>IF(ISERROR(VLOOKUP($A82,'Import Peak'!$A$3:FG$99,163,FALSE)-VLOOKUP($A82,'Import Peak Change'!$A$106:FG$202,163,FALSE)),0,(VLOOKUP($A82,'Import Peak'!$A$3:FG$99,163,FALSE)-VLOOKUP($A82,'Import Peak Change'!$A$106:FG$202,163,FALSE)))</f>
        <v>0</v>
      </c>
      <c r="FH82" s="6">
        <f>IF(ISERROR(VLOOKUP($A82,'Import Peak'!$A$3:FH$99,164,FALSE)-VLOOKUP($A82,'Import Peak Change'!$A$106:FH$202,164,FALSE)),0,(VLOOKUP($A82,'Import Peak'!$A$3:FH$99,164,FALSE)-VLOOKUP($A82,'Import Peak Change'!$A$106:FH$202,164,FALSE)))</f>
        <v>0</v>
      </c>
      <c r="FI82" s="6">
        <f>IF(ISERROR(VLOOKUP($A82,'Import Peak'!$A$3:FI$99,165,FALSE)-VLOOKUP($A82,'Import Peak Change'!$A$106:FI$202,165,FALSE)),0,(VLOOKUP($A82,'Import Peak'!$A$3:FI$99,165,FALSE)-VLOOKUP($A82,'Import Peak Change'!$A$106:FI$202,165,FALSE)))</f>
        <v>0</v>
      </c>
      <c r="FJ82" s="6">
        <f>IF(ISERROR(VLOOKUP($A82,'Import Peak'!$A$3:FJ$99,166,FALSE)-VLOOKUP($A82,'Import Peak Change'!$A$106:FJ$202,166,FALSE)),0,(VLOOKUP($A82,'Import Peak'!$A$3:FJ$99,166,FALSE)-VLOOKUP($A82,'Import Peak Change'!$A$106:FJ$202,166,FALSE)))</f>
        <v>0</v>
      </c>
      <c r="FK82" s="6">
        <f>IF(ISERROR(VLOOKUP($A82,'Import Peak'!$A$3:FK$99,167,FALSE)-VLOOKUP($A82,'Import Peak Change'!$A$106:FK$202,167,FALSE)),0,(VLOOKUP($A82,'Import Peak'!$A$3:FK$99,167,FALSE)-VLOOKUP($A82,'Import Peak Change'!$A$106:FK$202,167,FALSE)))</f>
        <v>0</v>
      </c>
      <c r="FL82" s="6">
        <f>IF(ISERROR(VLOOKUP($A82,'Import Peak'!$A$3:FL$99,168,FALSE)-VLOOKUP($A82,'Import Peak Change'!$A$106:FL$202,168,FALSE)),0,(VLOOKUP($A82,'Import Peak'!$A$3:FL$99,168,FALSE)-VLOOKUP($A82,'Import Peak Change'!$A$106:FL$202,168,FALSE)))</f>
        <v>0</v>
      </c>
      <c r="FM82" s="6">
        <f>IF(ISERROR(VLOOKUP($A82,'Import Peak'!$A$3:FM$99,169,FALSE)-VLOOKUP($A82,'Import Peak Change'!$A$106:FM$202,169,FALSE)),0,(VLOOKUP($A82,'Import Peak'!$A$3:FM$99,169,FALSE)-VLOOKUP($A82,'Import Peak Change'!$A$106:FM$202,169,FALSE)))</f>
        <v>0</v>
      </c>
      <c r="FN82" s="6">
        <f>IF(ISERROR(VLOOKUP($A82,'Import Peak'!$A$3:FN$99,170,FALSE)-VLOOKUP($A82,'Import Peak Change'!$A$106:FN$202,170,FALSE)),0,(VLOOKUP($A82,'Import Peak'!$A$3:FN$99,170,FALSE)-VLOOKUP($A82,'Import Peak Change'!$A$106:FN$202,170,FALSE)))</f>
        <v>0</v>
      </c>
      <c r="FO82" s="6">
        <f>IF(ISERROR(VLOOKUP($A82,'Import Peak'!$A$3:FO$99,171,FALSE)-VLOOKUP($A82,'Import Peak Change'!$A$106:FO$202,171,FALSE)),0,(VLOOKUP($A82,'Import Peak'!$A$3:FO$99,171,FALSE)-VLOOKUP($A82,'Import Peak Change'!$A$106:FO$202,171,FALSE)))</f>
        <v>0</v>
      </c>
      <c r="FP82" s="6">
        <f>IF(ISERROR(VLOOKUP($A82,'Import Peak'!$A$3:FP$99,172,FALSE)-VLOOKUP($A82,'Import Peak Change'!$A$106:FP$202,172,FALSE)),0,(VLOOKUP($A82,'Import Peak'!$A$3:FP$99,172,FALSE)-VLOOKUP($A82,'Import Peak Change'!$A$106:FP$202,172,FALSE)))</f>
        <v>0</v>
      </c>
      <c r="FQ82" s="6">
        <f>IF(ISERROR(VLOOKUP($A82,'Import Peak'!$A$3:FQ$99,173,FALSE)-VLOOKUP($A82,'Import Peak Change'!$A$106:FQ$202,173,FALSE)),0,(VLOOKUP($A82,'Import Peak'!$A$3:FQ$99,173,FALSE)-VLOOKUP($A82,'Import Peak Change'!$A$106:FQ$202,173,FALSE)))</f>
        <v>0</v>
      </c>
      <c r="FR82" s="6">
        <f>IF(ISERROR(VLOOKUP($A82,'Import Peak'!$A$3:FR$99,174,FALSE)-VLOOKUP($A82,'Import Peak Change'!$A$106:FR$202,174,FALSE)),0,(VLOOKUP($A82,'Import Peak'!$A$3:FR$99,174,FALSE)-VLOOKUP($A82,'Import Peak Change'!$A$106:FR$202,174,FALSE)))</f>
        <v>0</v>
      </c>
      <c r="FS82" s="6">
        <f>IF(ISERROR(VLOOKUP($A82,'Import Peak'!$A$3:FS$99,175,FALSE)-VLOOKUP($A82,'Import Peak Change'!$A$106:FS$202,175,FALSE)),0,(VLOOKUP($A82,'Import Peak'!$A$3:FS$99,175,FALSE)-VLOOKUP($A82,'Import Peak Change'!$A$106:FS$202,175,FALSE)))</f>
        <v>0</v>
      </c>
      <c r="FT82" s="6">
        <f>IF(ISERROR(VLOOKUP($A82,'Import Peak'!$A$3:FT$99,176,FALSE)-VLOOKUP($A82,'Import Peak Change'!$A$106:FT$202,176,FALSE)),0,(VLOOKUP($A82,'Import Peak'!$A$3:FT$99,176,FALSE)-VLOOKUP($A82,'Import Peak Change'!$A$106:FT$202,176,FALSE)))</f>
        <v>0</v>
      </c>
      <c r="FU82" s="6">
        <f>IF(ISERROR(VLOOKUP($A82,'Import Peak'!$A$3:FU$99,177,FALSE)-VLOOKUP($A82,'Import Peak Change'!$A$106:FU$202,177,FALSE)),0,(VLOOKUP($A82,'Import Peak'!$A$3:FU$99,177,FALSE)-VLOOKUP($A82,'Import Peak Change'!$A$106:FU$202,177,FALSE)))</f>
        <v>0</v>
      </c>
      <c r="FV82" s="6">
        <f>IF(ISERROR(VLOOKUP($A82,'Import Peak'!$A$3:FV$99,178,FALSE)-VLOOKUP($A82,'Import Peak Change'!$A$106:FV$202,178,FALSE)),0,(VLOOKUP($A82,'Import Peak'!$A$3:FV$99,178,FALSE)-VLOOKUP($A82,'Import Peak Change'!$A$106:FV$202,178,FALSE)))</f>
        <v>0</v>
      </c>
      <c r="FW82" s="6">
        <f>IF(ISERROR(VLOOKUP($A82,'Import Peak'!$A$3:FW$99,179,FALSE)-VLOOKUP($A82,'Import Peak Change'!$A$106:FW$202,179,FALSE)),0,(VLOOKUP($A82,'Import Peak'!$A$3:FW$99,179,FALSE)-VLOOKUP($A82,'Import Peak Change'!$A$106:FW$202,179,FALSE)))</f>
        <v>0</v>
      </c>
      <c r="FX82" s="6">
        <f>IF(ISERROR(VLOOKUP($A82,'Import Peak'!$A$3:FX$99,180,FALSE)-VLOOKUP($A82,'Import Peak Change'!$A$106:FX$202,180,FALSE)),0,(VLOOKUP($A82,'Import Peak'!$A$3:FX$99,180,FALSE)-VLOOKUP($A82,'Import Peak Change'!$A$106:FX$202,180,FALSE)))</f>
        <v>0</v>
      </c>
      <c r="FY82" s="6">
        <f>IF(ISERROR(VLOOKUP($A82,'Import Peak'!$A$3:FY$99,181,FALSE)-VLOOKUP($A82,'Import Peak Change'!$A$106:FY$202,181,FALSE)),0,(VLOOKUP($A82,'Import Peak'!$A$3:FY$99,181,FALSE)-VLOOKUP($A82,'Import Peak Change'!$A$106:FY$202,181,FALSE)))</f>
        <v>0</v>
      </c>
      <c r="FZ82" s="6">
        <f>IF(ISERROR(VLOOKUP($A82,'Import Peak'!$A$3:FZ$99,182,FALSE)-VLOOKUP($A82,'Import Peak Change'!$A$106:FZ$202,182,FALSE)),0,(VLOOKUP($A82,'Import Peak'!$A$3:FZ$99,182,FALSE)-VLOOKUP($A82,'Import Peak Change'!$A$106:FZ$202,182,FALSE)))</f>
        <v>0</v>
      </c>
      <c r="GA82" s="6">
        <f>IF(ISERROR(VLOOKUP($A82,'Import Peak'!$A$3:GA$99,183,FALSE)-VLOOKUP($A82,'Import Peak Change'!$A$106:GA$202,183,FALSE)),0,(VLOOKUP($A82,'Import Peak'!$A$3:GA$99,183,FALSE)-VLOOKUP($A82,'Import Peak Change'!$A$106:GA$202,183,FALSE)))</f>
        <v>0</v>
      </c>
      <c r="GB82" s="6">
        <f>IF(ISERROR(VLOOKUP($A82,'Import Peak'!$A$3:GB$99,184,FALSE)-VLOOKUP($A82,'Import Peak Change'!$A$106:GB$202,184,FALSE)),0,(VLOOKUP($A82,'Import Peak'!$A$3:GB$99,184,FALSE)-VLOOKUP($A82,'Import Peak Change'!$A$106:GB$202,184,FALSE)))</f>
        <v>0</v>
      </c>
      <c r="GC82" s="6">
        <f>IF(ISERROR(VLOOKUP($A82,'Import Peak'!$A$3:GC$99,185,FALSE)-VLOOKUP($A82,'Import Peak Change'!$A$106:GC$202,185,FALSE)),0,(VLOOKUP($A82,'Import Peak'!$A$3:GC$99,185,FALSE)-VLOOKUP($A82,'Import Peak Change'!$A$106:GC$202,185,FALSE)))</f>
        <v>0</v>
      </c>
      <c r="GD82" s="6">
        <f>IF(ISERROR(VLOOKUP($A82,'Import Peak'!$A$3:GD$99,186,FALSE)-VLOOKUP($A82,'Import Peak Change'!$A$106:GD$202,186,FALSE)),0,(VLOOKUP($A82,'Import Peak'!$A$3:GD$99,186,FALSE)-VLOOKUP($A82,'Import Peak Change'!$A$106:GD$202,186,FALSE)))</f>
        <v>0</v>
      </c>
      <c r="GE82" s="6">
        <f>IF(ISERROR(VLOOKUP($A82,'Import Peak'!$A$3:GE$99,187,FALSE)-VLOOKUP($A82,'Import Peak Change'!$A$106:GE$202,187,FALSE)),0,(VLOOKUP($A82,'Import Peak'!$A$3:GE$99,187,FALSE)-VLOOKUP($A82,'Import Peak Change'!$A$106:GE$202,187,FALSE)))</f>
        <v>0</v>
      </c>
      <c r="GF82" s="6">
        <f>IF(ISERROR(VLOOKUP($A82,'Import Peak'!$A$3:GF$99,188,FALSE)-VLOOKUP($A82,'Import Peak Change'!$A$106:GF$202,188,FALSE)),0,(VLOOKUP($A82,'Import Peak'!$A$3:GF$99,188,FALSE)-VLOOKUP($A82,'Import Peak Change'!$A$106:GF$202,188,FALSE)))</f>
        <v>0</v>
      </c>
      <c r="GG82" s="6">
        <f>IF(ISERROR(VLOOKUP($A82,'Import Peak'!$A$3:GG$99,189,FALSE)-VLOOKUP($A82,'Import Peak Change'!$A$106:GG$202,189,FALSE)),0,(VLOOKUP($A82,'Import Peak'!$A$3:GG$99,189,FALSE)-VLOOKUP($A82,'Import Peak Change'!$A$106:GG$202,189,FALSE)))</f>
        <v>0</v>
      </c>
      <c r="GH82" s="6">
        <f>IF(ISERROR(VLOOKUP($A82,'Import Peak'!$A$3:GH$99,190,FALSE)-VLOOKUP($A82,'Import Peak Change'!$A$106:GH$202,190,FALSE)),0,(VLOOKUP($A82,'Import Peak'!$A$3:GH$99,190,FALSE)-VLOOKUP($A82,'Import Peak Change'!$A$106:GH$202,190,FALSE)))</f>
        <v>0</v>
      </c>
      <c r="GI82" s="6">
        <f>IF(ISERROR(VLOOKUP($A82,'Import Peak'!$A$3:GI$99,191,FALSE)-VLOOKUP($A82,'Import Peak Change'!$A$106:GI$202,191,FALSE)),0,(VLOOKUP($A82,'Import Peak'!$A$3:GI$99,191,FALSE)-VLOOKUP($A82,'Import Peak Change'!$A$106:GI$202,191,FALSE)))</f>
        <v>0</v>
      </c>
      <c r="GJ82" s="6">
        <f>IF(ISERROR(VLOOKUP($A82,'Import Peak'!$A$3:GJ$99,192,FALSE)-VLOOKUP($A82,'Import Peak Change'!$A$106:GJ$202,192,FALSE)),0,(VLOOKUP($A82,'Import Peak'!$A$3:GJ$99,192,FALSE)-VLOOKUP($A82,'Import Peak Change'!$A$106:GJ$202,192,FALSE)))</f>
        <v>0</v>
      </c>
      <c r="GK82" s="6">
        <f>IF(ISERROR(VLOOKUP($A82,'Import Peak'!$A$3:GK$99,193,FALSE)-VLOOKUP($A82,'Import Peak Change'!$A$106:GK$202,193,FALSE)),0,(VLOOKUP($A82,'Import Peak'!$A$3:GK$99,193,FALSE)-VLOOKUP($A82,'Import Peak Change'!$A$106:GK$202,193,FALSE)))</f>
        <v>0</v>
      </c>
      <c r="GL82" s="6">
        <f>IF(ISERROR(VLOOKUP($A82,'Import Peak'!$A$3:GL$99,194,FALSE)-VLOOKUP($A82,'Import Peak Change'!$A$106:GL$202,194,FALSE)),0,(VLOOKUP($A82,'Import Peak'!$A$3:GL$99,194,FALSE)-VLOOKUP($A82,'Import Peak Change'!$A$106:GL$202,194,FALSE)))</f>
        <v>0</v>
      </c>
      <c r="GM82" s="6">
        <f>IF(ISERROR(VLOOKUP($A82,'Import Peak'!$A$3:GM$99,195,FALSE)-VLOOKUP($A82,'Import Peak Change'!$A$106:GM$202,195,FALSE)),0,(VLOOKUP($A82,'Import Peak'!$A$3:GM$99,195,FALSE)-VLOOKUP($A82,'Import Peak Change'!$A$106:GM$202,195,FALSE)))</f>
        <v>0</v>
      </c>
      <c r="GN82" s="6">
        <f>IF(ISERROR(VLOOKUP($A82,'Import Peak'!$A$3:GN$99,196,FALSE)-VLOOKUP($A82,'Import Peak Change'!$A$106:GN$202,196,FALSE)),0,(VLOOKUP($A82,'Import Peak'!$A$3:GN$99,196,FALSE)-VLOOKUP($A82,'Import Peak Change'!$A$106:GN$202,196,FALSE)))</f>
        <v>0</v>
      </c>
      <c r="GO82" s="6">
        <f>IF(ISERROR(VLOOKUP($A82,'Import Peak'!$A$3:GO$99,197,FALSE)-VLOOKUP($A82,'Import Peak Change'!$A$106:GO$202,197,FALSE)),0,(VLOOKUP($A82,'Import Peak'!$A$3:GO$99,197,FALSE)-VLOOKUP($A82,'Import Peak Change'!$A$106:GO$202,197,FALSE)))</f>
        <v>0</v>
      </c>
      <c r="GP82" s="6">
        <f>IF(ISERROR(VLOOKUP($A82,'Import Peak'!$A$3:GP$99,198,FALSE)-VLOOKUP($A82,'Import Peak Change'!$A$106:GP$202,198,FALSE)),0,(VLOOKUP($A82,'Import Peak'!$A$3:GP$99,198,FALSE)-VLOOKUP($A82,'Import Peak Change'!$A$106:GP$202,198,FALSE)))</f>
        <v>0</v>
      </c>
      <c r="GQ82" s="6">
        <f>IF(ISERROR(VLOOKUP($A82,'Import Peak'!$A$3:GQ$99,199,FALSE)-VLOOKUP($A82,'Import Peak Change'!$A$106:GQ$202,199,FALSE)),0,(VLOOKUP($A82,'Import Peak'!$A$3:GQ$99,199,FALSE)-VLOOKUP($A82,'Import Peak Change'!$A$106:GQ$202,199,FALSE)))</f>
        <v>0</v>
      </c>
      <c r="GR82" s="6">
        <f>IF(ISERROR(VLOOKUP($A82,'Import Peak'!$A$3:GR$99,200,FALSE)-VLOOKUP($A82,'Import Peak Change'!$A$106:GR$202,200,FALSE)),0,(VLOOKUP($A82,'Import Peak'!$A$3:GR$99,200,FALSE)-VLOOKUP($A82,'Import Peak Change'!$A$106:GR$202,200,FALSE)))</f>
        <v>0</v>
      </c>
      <c r="GS82" s="6">
        <f>IF(ISERROR(VLOOKUP($A82,'Import Peak'!$A$3:GS$99,201,FALSE)-VLOOKUP($A82,'Import Peak Change'!$A$106:GS$202,201,FALSE)),0,(VLOOKUP($A82,'Import Peak'!$A$3:GS$99,201,FALSE)-VLOOKUP($A82,'Import Peak Change'!$A$106:GS$202,201,FALSE)))</f>
        <v>0</v>
      </c>
      <c r="GT82" s="6">
        <f>IF(ISERROR(VLOOKUP($A82,'Import Peak'!$A$3:GT$99,202,FALSE)-VLOOKUP($A82,'Import Peak Change'!$A$106:GT$202,202,FALSE)),0,(VLOOKUP($A82,'Import Peak'!$A$3:GT$99,202,FALSE)-VLOOKUP($A82,'Import Peak Change'!$A$106:GT$202,202,FALSE)))</f>
        <v>0</v>
      </c>
      <c r="GU82" s="6">
        <f>IF(ISERROR(VLOOKUP($A82,'Import Peak'!$A$3:GU$99,203,FALSE)-VLOOKUP($A82,'Import Peak Change'!$A$106:GU$202,203,FALSE)),0,(VLOOKUP($A82,'Import Peak'!$A$3:GU$99,203,FALSE)-VLOOKUP($A82,'Import Peak Change'!$A$106:GU$202,203,FALSE)))</f>
        <v>0</v>
      </c>
      <c r="GV82" s="6">
        <f>IF(ISERROR(VLOOKUP($A82,'Import Peak'!$A$3:GV$99,204,FALSE)-VLOOKUP($A82,'Import Peak Change'!$A$106:GV$202,204,FALSE)),0,(VLOOKUP($A82,'Import Peak'!$A$3:GV$99,204,FALSE)-VLOOKUP($A82,'Import Peak Change'!$A$106:GV$202,204,FALSE)))</f>
        <v>0</v>
      </c>
      <c r="GW82" s="6">
        <f>IF(ISERROR(VLOOKUP($A82,'Import Peak'!$A$3:GW$99,205,FALSE)-VLOOKUP($A82,'Import Peak Change'!$A$106:GW$202,205,FALSE)),0,(VLOOKUP($A82,'Import Peak'!$A$3:GW$99,205,FALSE)-VLOOKUP($A82,'Import Peak Change'!$A$106:GW$202,205,FALSE)))</f>
        <v>0</v>
      </c>
      <c r="GX82" s="6">
        <f>IF(ISERROR(VLOOKUP($A82,'Import Peak'!$A$3:GX$99,206,FALSE)-VLOOKUP($A82,'Import Peak Change'!$A$106:GX$202,206,FALSE)),0,(VLOOKUP($A82,'Import Peak'!$A$3:GX$99,206,FALSE)-VLOOKUP($A82,'Import Peak Change'!$A$106:GX$202,206,FALSE)))</f>
        <v>0</v>
      </c>
      <c r="GY82" s="6">
        <f>IF(ISERROR(VLOOKUP($A82,'Import Peak'!$A$3:GY$99,207,FALSE)-VLOOKUP($A82,'Import Peak Change'!$A$106:GY$202,207,FALSE)),0,(VLOOKUP($A82,'Import Peak'!$A$3:GY$99,207,FALSE)-VLOOKUP($A82,'Import Peak Change'!$A$106:GY$202,207,FALSE)))</f>
        <v>0</v>
      </c>
      <c r="GZ82" s="6">
        <f>IF(ISERROR(VLOOKUP($A82,'Import Peak'!$A$3:GZ$99,208,FALSE)-VLOOKUP($A82,'Import Peak Change'!$A$106:GZ$202,208,FALSE)),0,(VLOOKUP($A82,'Import Peak'!$A$3:GZ$99,208,FALSE)-VLOOKUP($A82,'Import Peak Change'!$A$106:GZ$202,208,FALSE)))</f>
        <v>0</v>
      </c>
      <c r="HA82" s="6">
        <f>IF(ISERROR(VLOOKUP($A82,'Import Peak'!$A$3:HA$99,209,FALSE)-VLOOKUP($A82,'Import Peak Change'!$A$106:HA$202,209,FALSE)),0,(VLOOKUP($A82,'Import Peak'!$A$3:HA$99,209,FALSE)-VLOOKUP($A82,'Import Peak Change'!$A$106:HA$202,209,FALSE)))</f>
        <v>0</v>
      </c>
      <c r="HB82" s="6">
        <f>IF(ISERROR(VLOOKUP($A82,'Import Peak'!$A$3:HB$99,210,FALSE)-VLOOKUP($A82,'Import Peak Change'!$A$106:HB$202,210,FALSE)),0,(VLOOKUP($A82,'Import Peak'!$A$3:HB$99,210,FALSE)-VLOOKUP($A82,'Import Peak Change'!$A$106:HB$202,210,FALSE)))</f>
        <v>0</v>
      </c>
      <c r="HC82" s="6">
        <f>IF(ISERROR(VLOOKUP($A82,'Import Peak'!$A$3:HC$99,211,FALSE)-VLOOKUP($A82,'Import Peak Change'!$A$106:HC$202,211,FALSE)),0,(VLOOKUP($A82,'Import Peak'!$A$3:HC$99,211,FALSE)-VLOOKUP($A82,'Import Peak Change'!$A$106:HC$202,211,FALSE)))</f>
        <v>0</v>
      </c>
      <c r="HD82" s="6">
        <f>IF(ISERROR(VLOOKUP($A82,'Import Peak'!$A$3:HD$99,212,FALSE)-VLOOKUP($A82,'Import Peak Change'!$A$106:HD$202,212,FALSE)),0,(VLOOKUP($A82,'Import Peak'!$A$3:HD$99,212,FALSE)-VLOOKUP($A82,'Import Peak Change'!$A$106:HD$202,212,FALSE)))</f>
        <v>0</v>
      </c>
      <c r="HE82" s="6">
        <f>IF(ISERROR(VLOOKUP($A82,'Import Peak'!$A$3:HE$99,213,FALSE)-VLOOKUP($A82,'Import Peak Change'!$A$106:HE$202,213,FALSE)),0,(VLOOKUP($A82,'Import Peak'!$A$3:HE$99,213,FALSE)-VLOOKUP($A82,'Import Peak Change'!$A$106:HE$202,213,FALSE)))</f>
        <v>0</v>
      </c>
      <c r="HF82" s="6">
        <f>IF(ISERROR(VLOOKUP($A82,'Import Peak'!$A$3:HF$99,214,FALSE)-VLOOKUP($A82,'Import Peak Change'!$A$106:HF$202,214,FALSE)),0,(VLOOKUP($A82,'Import Peak'!$A$3:HF$99,214,FALSE)-VLOOKUP($A82,'Import Peak Change'!$A$106:HF$202,214,FALSE)))</f>
        <v>0</v>
      </c>
      <c r="HG82" s="6">
        <f>IF(ISERROR(VLOOKUP($A82,'Import Peak'!$A$3:HG$99,215,FALSE)-VLOOKUP($A82,'Import Peak Change'!$A$106:HG$202,215,FALSE)),0,(VLOOKUP($A82,'Import Peak'!$A$3:HG$99,215,FALSE)-VLOOKUP($A82,'Import Peak Change'!$A$106:HG$202,215,FALSE)))</f>
        <v>0</v>
      </c>
      <c r="HH82" s="6">
        <f>IF(ISERROR(VLOOKUP($A82,'Import Peak'!$A$3:HH$99,216,FALSE)-VLOOKUP($A82,'Import Peak Change'!$A$106:HH$202,216,FALSE)),0,(VLOOKUP($A82,'Import Peak'!$A$3:HH$99,216,FALSE)-VLOOKUP($A82,'Import Peak Change'!$A$106:HH$202,216,FALSE)))</f>
        <v>0</v>
      </c>
      <c r="HI82" s="6">
        <f>IF(ISERROR(VLOOKUP($A82,'Import Peak'!$A$3:HI$99,217,FALSE)-VLOOKUP($A82,'Import Peak Change'!$A$106:HI$202,217,FALSE)),0,(VLOOKUP($A82,'Import Peak'!$A$3:HI$99,217,FALSE)-VLOOKUP($A82,'Import Peak Change'!$A$106:HI$202,217,FALSE)))</f>
        <v>0</v>
      </c>
      <c r="HJ82" s="6">
        <f>IF(ISERROR(VLOOKUP($A82,'Import Peak'!$A$3:HJ$99,218,FALSE)-VLOOKUP($A82,'Import Peak Change'!$A$106:HJ$202,218,FALSE)),0,(VLOOKUP($A82,'Import Peak'!$A$3:HJ$99,218,FALSE)-VLOOKUP($A82,'Import Peak Change'!$A$106:HJ$202,218,FALSE)))</f>
        <v>0</v>
      </c>
      <c r="HK82" s="6">
        <f>IF(ISERROR(VLOOKUP($A82,'Import Peak'!$A$3:HK$99,219,FALSE)-VLOOKUP($A82,'Import Peak Change'!$A$106:HK$202,219,FALSE)),0,(VLOOKUP($A82,'Import Peak'!$A$3:HK$99,219,FALSE)-VLOOKUP($A82,'Import Peak Change'!$A$106:HK$202,219,FALSE)))</f>
        <v>0</v>
      </c>
      <c r="HL82" s="6">
        <f>IF(ISERROR(VLOOKUP($A82,'Import Peak'!$A$3:HL$99,220,FALSE)-VLOOKUP($A82,'Import Peak Change'!$A$106:HL$202,220,FALSE)),0,(VLOOKUP($A82,'Import Peak'!$A$3:HL$99,220,FALSE)-VLOOKUP($A82,'Import Peak Change'!$A$106:HL$202,220,FALSE)))</f>
        <v>0</v>
      </c>
      <c r="HM82" s="6">
        <f>IF(ISERROR(VLOOKUP($A82,'Import Peak'!$A$3:HM$99,221,FALSE)-VLOOKUP($A82,'Import Peak Change'!$A$106:HM$202,221,FALSE)),0,(VLOOKUP($A82,'Import Peak'!$A$3:HM$99,221,FALSE)-VLOOKUP($A82,'Import Peak Change'!$A$106:HM$202,221,FALSE)))</f>
        <v>0</v>
      </c>
      <c r="HN82" s="6">
        <f>IF(ISERROR(VLOOKUP($A82,'Import Peak'!$A$3:HN$99,222,FALSE)-VLOOKUP($A82,'Import Peak Change'!$A$106:HN$202,222,FALSE)),0,(VLOOKUP($A82,'Import Peak'!$A$3:HN$99,222,FALSE)-VLOOKUP($A82,'Import Peak Change'!$A$106:HN$202,222,FALSE)))</f>
        <v>0</v>
      </c>
      <c r="HO82" s="6">
        <f>IF(ISERROR(VLOOKUP($A82,'Import Peak'!$A$3:HO$99,223,FALSE)-VLOOKUP($A82,'Import Peak Change'!$A$106:HO$202,223,FALSE)),0,(VLOOKUP($A82,'Import Peak'!$A$3:HO$99,223,FALSE)-VLOOKUP($A82,'Import Peak Change'!$A$106:HO$202,223,FALSE)))</f>
        <v>0</v>
      </c>
      <c r="HP82" s="6">
        <f>IF(ISERROR(VLOOKUP($A82,'Import Peak'!$A$3:HP$99,224,FALSE)-VLOOKUP($A82,'Import Peak Change'!$A$106:HP$202,224,FALSE)),0,(VLOOKUP($A82,'Import Peak'!$A$3:HP$99,224,FALSE)-VLOOKUP($A82,'Import Peak Change'!$A$106:HP$202,224,FALSE)))</f>
        <v>0</v>
      </c>
      <c r="HQ82" s="6">
        <f>IF(ISERROR(VLOOKUP($A82,'Import Peak'!$A$3:HQ$99,225,FALSE)-VLOOKUP($A82,'Import Peak Change'!$A$106:HQ$202,225,FALSE)),0,(VLOOKUP($A82,'Import Peak'!$A$3:HQ$99,225,FALSE)-VLOOKUP($A82,'Import Peak Change'!$A$106:HQ$202,225,FALSE)))</f>
        <v>0</v>
      </c>
      <c r="HR82" s="6">
        <f>IF(ISERROR(VLOOKUP($A82,'Import Peak'!$A$3:HR$99,226,FALSE)-VLOOKUP($A82,'Import Peak Change'!$A$106:HR$202,226,FALSE)),0,(VLOOKUP($A82,'Import Peak'!$A$3:HR$99,226,FALSE)-VLOOKUP($A82,'Import Peak Change'!$A$106:HR$202,226,FALSE)))</f>
        <v>0</v>
      </c>
      <c r="HS82" s="6">
        <f>IF(ISERROR(VLOOKUP($A82,'Import Peak'!$A$3:HS$99,227,FALSE)-VLOOKUP($A82,'Import Peak Change'!$A$106:HS$202,227,FALSE)),0,(VLOOKUP($A82,'Import Peak'!$A$3:HS$99,227,FALSE)-VLOOKUP($A82,'Import Peak Change'!$A$106:HS$202,227,FALSE)))</f>
        <v>0</v>
      </c>
      <c r="HT82" s="6">
        <f>IF(ISERROR(VLOOKUP($A82,'Import Peak'!$A$3:HT$99,228,FALSE)-VLOOKUP($A82,'Import Peak Change'!$A$106:HT$202,228,FALSE)),0,(VLOOKUP($A82,'Import Peak'!$A$3:HT$99,228,FALSE)-VLOOKUP($A82,'Import Peak Change'!$A$106:HT$202,228,FALSE)))</f>
        <v>0</v>
      </c>
      <c r="HU82" s="6">
        <f>IF(ISERROR(VLOOKUP($A82,'Import Peak'!$A$3:HU$99,229,FALSE)-VLOOKUP($A82,'Import Peak Change'!$A$106:HU$202,229,FALSE)),0,(VLOOKUP($A82,'Import Peak'!$A$3:HU$99,229,FALSE)-VLOOKUP($A82,'Import Peak Change'!$A$106:HU$202,229,FALSE)))</f>
        <v>0</v>
      </c>
      <c r="HV82" s="6">
        <f>IF(ISERROR(VLOOKUP($A82,'Import Peak'!$A$3:HV$99,230,FALSE)-VLOOKUP($A82,'Import Peak Change'!$A$106:HV$202,230,FALSE)),0,(VLOOKUP($A82,'Import Peak'!$A$3:HV$99,230,FALSE)-VLOOKUP($A82,'Import Peak Change'!$A$106:HV$202,230,FALSE)))</f>
        <v>0</v>
      </c>
      <c r="HW82" s="6">
        <f>IF(ISERROR(VLOOKUP($A82,'Import Peak'!$A$3:HW$99,231,FALSE)-VLOOKUP($A82,'Import Peak Change'!$A$106:HW$202,231,FALSE)),0,(VLOOKUP($A82,'Import Peak'!$A$3:HW$99,231,FALSE)-VLOOKUP($A82,'Import Peak Change'!$A$106:HW$202,231,FALSE)))</f>
        <v>0</v>
      </c>
      <c r="HX82" s="6">
        <f>IF(ISERROR(VLOOKUP($A82,'Import Peak'!$A$3:HX$99,232,FALSE)-VLOOKUP($A82,'Import Peak Change'!$A$106:HX$202,232,FALSE)),0,(VLOOKUP($A82,'Import Peak'!$A$3:HX$99,232,FALSE)-VLOOKUP($A82,'Import Peak Change'!$A$106:HX$202,232,FALSE)))</f>
        <v>0</v>
      </c>
      <c r="HY82" s="6">
        <f>IF(ISERROR(VLOOKUP($A82,'Import Peak'!$A$3:HY$99,233,FALSE)-VLOOKUP($A82,'Import Peak Change'!$A$106:HY$202,233,FALSE)),0,(VLOOKUP($A82,'Import Peak'!$A$3:HY$99,233,FALSE)-VLOOKUP($A82,'Import Peak Change'!$A$106:HY$202,233,FALSE)))</f>
        <v>0</v>
      </c>
      <c r="HZ82" s="6">
        <f>IF(ISERROR(VLOOKUP($A82,'Import Peak'!$A$3:HZ$99,234,FALSE)-VLOOKUP($A82,'Import Peak Change'!$A$106:HZ$202,234,FALSE)),0,(VLOOKUP($A82,'Import Peak'!$A$3:HZ$99,234,FALSE)-VLOOKUP($A82,'Import Peak Change'!$A$106:HZ$202,234,FALSE)))</f>
        <v>0</v>
      </c>
      <c r="IA82" s="6">
        <f>IF(ISERROR(VLOOKUP($A82,'Import Peak'!$A$3:IA$99,235,FALSE)-VLOOKUP($A82,'Import Peak Change'!$A$106:IA$202,235,FALSE)),0,(VLOOKUP($A82,'Import Peak'!$A$3:IA$99,235,FALSE)-VLOOKUP($A82,'Import Peak Change'!$A$106:IA$202,235,FALSE)))</f>
        <v>0</v>
      </c>
      <c r="IB82" s="6">
        <f>IF(ISERROR(VLOOKUP($A82,'Import Peak'!$A$3:IB$99,236,FALSE)-VLOOKUP($A82,'Import Peak Change'!$A$106:IB$202,236,FALSE)),0,(VLOOKUP($A82,'Import Peak'!$A$3:IB$99,236,FALSE)-VLOOKUP($A82,'Import Peak Change'!$A$106:IB$202,236,FALSE)))</f>
        <v>0</v>
      </c>
      <c r="IC82" s="6">
        <f>IF(ISERROR(VLOOKUP($A82,'Import Peak'!$A$3:IC$99,237,FALSE)-VLOOKUP($A82,'Import Peak Change'!$A$106:IC$202,237,FALSE)),0,(VLOOKUP($A82,'Import Peak'!$A$3:IC$99,237,FALSE)-VLOOKUP($A82,'Import Peak Change'!$A$106:IC$202,237,FALSE)))</f>
        <v>0</v>
      </c>
      <c r="ID82" s="6">
        <f>IF(ISERROR(VLOOKUP($A82,'Import Peak'!$A$3:ID$99,238,FALSE)-VLOOKUP($A82,'Import Peak Change'!$A$106:ID$202,238,FALSE)),0,(VLOOKUP($A82,'Import Peak'!$A$3:ID$99,238,FALSE)-VLOOKUP($A82,'Import Peak Change'!$A$106:ID$202,238,FALSE)))</f>
        <v>0</v>
      </c>
      <c r="IE82" s="6">
        <f>IF(ISERROR(VLOOKUP($A82,'Import Peak'!$A$3:IE$99,239,FALSE)-VLOOKUP($A82,'Import Peak Change'!$A$106:IE$202,239,FALSE)),0,(VLOOKUP($A82,'Import Peak'!$A$3:IE$99,239,FALSE)-VLOOKUP($A82,'Import Peak Change'!$A$106:IE$202,239,FALSE)))</f>
        <v>0</v>
      </c>
    </row>
    <row r="83" spans="1:239">
      <c r="A83" s="168" t="str">
        <f>IF('Import Peak'!A80=0,"",'Import Peak'!A80)</f>
        <v/>
      </c>
      <c r="B83" s="6"/>
      <c r="C83" s="6"/>
      <c r="D83" s="6"/>
      <c r="E83" s="6"/>
      <c r="F83" s="6"/>
      <c r="G83" s="6">
        <f>IF(ISERROR(VLOOKUP($A83,'Import Peak'!$A$3:G$99,7,FALSE)-VLOOKUP($A83,'Import Peak Change'!$A$106:G$202,7,FALSE)),0,(VLOOKUP($A83,'Import Peak'!$A$3:G$99,7,FALSE)-VLOOKUP($A83,'Import Peak Change'!$A$106:G$202,7,FALSE)))</f>
        <v>0</v>
      </c>
      <c r="H83" s="6">
        <f>IF(ISERROR(VLOOKUP($A83,'Import Peak'!$A$3:H$99,8,FALSE)-VLOOKUP($A83,'Import Peak Change'!$A$106:H$202,8,FALSE)),0,(VLOOKUP($A83,'Import Peak'!$A$3:H$99,8,FALSE)-VLOOKUP($A83,'Import Peak Change'!$A$106:H$202,8,FALSE)))</f>
        <v>0</v>
      </c>
      <c r="I83" s="6">
        <f>IF(ISERROR(VLOOKUP($A83,'Import Peak'!$A$3:I$99,9,FALSE)-VLOOKUP($A83,'Import Peak Change'!$A$106:I$202,9,FALSE)),0,(VLOOKUP($A83,'Import Peak'!$A$3:I$99,9,FALSE)-VLOOKUP($A83,'Import Peak Change'!$A$106:I$202,9,FALSE)))</f>
        <v>0</v>
      </c>
      <c r="J83" s="6">
        <f>IF(ISERROR(VLOOKUP($A83,'Import Peak'!$A$3:J$99,10,FALSE)-VLOOKUP($A83,'Import Peak Change'!$A$106:J$202,10,FALSE)),0,(VLOOKUP($A83,'Import Peak'!$A$3:J$99,10,FALSE)-VLOOKUP($A83,'Import Peak Change'!$A$106:J$202,10,FALSE)))</f>
        <v>0</v>
      </c>
      <c r="K83" s="6">
        <f>IF(ISERROR(VLOOKUP($A83,'Import Peak'!$A$3:K$99,11,FALSE)-VLOOKUP($A83,'Import Peak Change'!$A$106:K$202,11,FALSE)),0,(VLOOKUP($A83,'Import Peak'!$A$3:K$99,11,FALSE)-VLOOKUP($A83,'Import Peak Change'!$A$106:K$202,11,FALSE)))</f>
        <v>0</v>
      </c>
      <c r="L83" s="6">
        <f>IF(ISERROR(VLOOKUP($A83,'Import Peak'!$A$3:L$99,12,FALSE)-VLOOKUP($A83,'Import Peak Change'!$A$106:L$202,12,FALSE)),0,(VLOOKUP($A83,'Import Peak'!$A$3:L$99,12,FALSE)-VLOOKUP($A83,'Import Peak Change'!$A$106:L$202,12,FALSE)))</f>
        <v>0</v>
      </c>
      <c r="M83" s="6">
        <f>IF(ISERROR(VLOOKUP($A83,'Import Peak'!$A$3:M$99,13,FALSE)-VLOOKUP($A83,'Import Peak Change'!$A$106:M$202,13,FALSE)),0,(VLOOKUP($A83,'Import Peak'!$A$3:M$99,13,FALSE)-VLOOKUP($A83,'Import Peak Change'!$A$106:M$202,13,FALSE)))</f>
        <v>0</v>
      </c>
      <c r="N83" s="6">
        <f>IF(ISERROR(VLOOKUP($A83,'Import Peak'!$A$3:N$99,14,FALSE)-VLOOKUP($A83,'Import Peak Change'!$A$106:N$202,14,FALSE)),0,(VLOOKUP($A83,'Import Peak'!$A$3:N$99,14,FALSE)-VLOOKUP($A83,'Import Peak Change'!$A$106:N$202,14,FALSE)))</f>
        <v>0</v>
      </c>
      <c r="O83" s="6">
        <f>IF(ISERROR(VLOOKUP($A83,'Import Peak'!$A$3:O$99,15,FALSE)-VLOOKUP($A83,'Import Peak Change'!$A$106:O$202,15,FALSE)),0,(VLOOKUP($A83,'Import Peak'!$A$3:O$99,15,FALSE)-VLOOKUP($A83,'Import Peak Change'!$A$106:O$202,15,FALSE)))</f>
        <v>0</v>
      </c>
      <c r="P83" s="6">
        <f>IF(ISERROR(VLOOKUP($A83,'Import Peak'!$A$3:P$99,16,FALSE)-VLOOKUP($A83,'Import Peak Change'!$A$106:P$202,16,FALSE)),0,(VLOOKUP($A83,'Import Peak'!$A$3:P$99,16,FALSE)-VLOOKUP($A83,'Import Peak Change'!$A$106:P$202,16,FALSE)))</f>
        <v>0</v>
      </c>
      <c r="Q83" s="6">
        <f>IF(ISERROR(VLOOKUP($A83,'Import Peak'!$A$3:Q$99,17,FALSE)-VLOOKUP($A83,'Import Peak Change'!$A$106:Q$202,17,FALSE)),0,(VLOOKUP($A83,'Import Peak'!$A$3:Q$99,17,FALSE)-VLOOKUP($A83,'Import Peak Change'!$A$106:Q$202,17,FALSE)))</f>
        <v>0</v>
      </c>
      <c r="R83" s="6">
        <f>IF(ISERROR(VLOOKUP($A83,'Import Peak'!$A$3:R$99,18,FALSE)-VLOOKUP($A83,'Import Peak Change'!$A$106:R$202,18,FALSE)),0,(VLOOKUP($A83,'Import Peak'!$A$3:R$99,18,FALSE)-VLOOKUP($A83,'Import Peak Change'!$A$106:R$202,18,FALSE)))</f>
        <v>0</v>
      </c>
      <c r="S83" s="6">
        <f>IF(ISERROR(VLOOKUP($A83,'Import Peak'!$A$3:S$99,19,FALSE)-VLOOKUP($A83,'Import Peak Change'!$A$106:S$202,19,FALSE)),0,(VLOOKUP($A83,'Import Peak'!$A$3:S$99,19,FALSE)-VLOOKUP($A83,'Import Peak Change'!$A$106:S$202,19,FALSE)))</f>
        <v>0</v>
      </c>
      <c r="T83" s="6">
        <f>IF(ISERROR(VLOOKUP($A83,'Import Peak'!$A$3:T$99,20,FALSE)-VLOOKUP($A83,'Import Peak Change'!$A$106:T$202,20,FALSE)),0,(VLOOKUP($A83,'Import Peak'!$A$3:T$99,20,FALSE)-VLOOKUP($A83,'Import Peak Change'!$A$106:T$202,20,FALSE)))</f>
        <v>0</v>
      </c>
      <c r="U83" s="6">
        <f>IF(ISERROR(VLOOKUP($A83,'Import Peak'!$A$3:U$99,21,FALSE)-VLOOKUP($A83,'Import Peak Change'!$A$106:U$202,21,FALSE)),0,(VLOOKUP($A83,'Import Peak'!$A$3:U$99,21,FALSE)-VLOOKUP($A83,'Import Peak Change'!$A$106:U$202,21,FALSE)))</f>
        <v>0</v>
      </c>
      <c r="V83" s="6">
        <f>IF(ISERROR(VLOOKUP($A83,'Import Peak'!$A$3:V$99,22,FALSE)-VLOOKUP($A83,'Import Peak Change'!$A$106:V$202,22,FALSE)),0,(VLOOKUP($A83,'Import Peak'!$A$3:V$99,22,FALSE)-VLOOKUP($A83,'Import Peak Change'!$A$106:V$202,22,FALSE)))</f>
        <v>0</v>
      </c>
      <c r="W83" s="6">
        <f>IF(ISERROR(VLOOKUP($A83,'Import Peak'!$A$3:W$99,23,FALSE)-VLOOKUP($A83,'Import Peak Change'!$A$106:W$202,23,FALSE)),0,(VLOOKUP($A83,'Import Peak'!$A$3:W$99,23,FALSE)-VLOOKUP($A83,'Import Peak Change'!$A$106:W$202,23,FALSE)))</f>
        <v>0</v>
      </c>
      <c r="X83" s="6">
        <f>IF(ISERROR(VLOOKUP($A83,'Import Peak'!$A$3:X$99,24,FALSE)-VLOOKUP($A83,'Import Peak Change'!$A$106:X$202,24,FALSE)),0,(VLOOKUP($A83,'Import Peak'!$A$3:X$99,24,FALSE)-VLOOKUP($A83,'Import Peak Change'!$A$106:X$202,24,FALSE)))</f>
        <v>0</v>
      </c>
      <c r="Y83" s="6">
        <f>IF(ISERROR(VLOOKUP($A83,'Import Peak'!$A$3:Y$99,25,FALSE)-VLOOKUP($A83,'Import Peak Change'!$A$106:Y$202,25,FALSE)),0,(VLOOKUP($A83,'Import Peak'!$A$3:Y$99,25,FALSE)-VLOOKUP($A83,'Import Peak Change'!$A$106:Y$202,25,FALSE)))</f>
        <v>0</v>
      </c>
      <c r="Z83" s="6">
        <f>IF(ISERROR(VLOOKUP($A83,'Import Peak'!$A$3:Z$99,26,FALSE)-VLOOKUP($A83,'Import Peak Change'!$A$106:Z$202,26,FALSE)),0,(VLOOKUP($A83,'Import Peak'!$A$3:Z$99,26,FALSE)-VLOOKUP($A83,'Import Peak Change'!$A$106:Z$202,26,FALSE)))</f>
        <v>0</v>
      </c>
      <c r="AA83" s="6">
        <f>IF(ISERROR(VLOOKUP($A83,'Import Peak'!$A$3:AA$99,27,FALSE)-VLOOKUP($A83,'Import Peak Change'!$A$106:AA$202,27,FALSE)),0,(VLOOKUP($A83,'Import Peak'!$A$3:AA$99,27,FALSE)-VLOOKUP($A83,'Import Peak Change'!$A$106:AA$202,27,FALSE)))</f>
        <v>0</v>
      </c>
      <c r="AB83" s="6">
        <f>IF(ISERROR(VLOOKUP($A83,'Import Peak'!$A$3:AB$99,28,FALSE)-VLOOKUP($A83,'Import Peak Change'!$A$106:AB$202,28,FALSE)),0,(VLOOKUP($A83,'Import Peak'!$A$3:AB$99,28,FALSE)-VLOOKUP($A83,'Import Peak Change'!$A$106:AB$202,28,FALSE)))</f>
        <v>0</v>
      </c>
      <c r="AC83" s="6">
        <f>IF(ISERROR(VLOOKUP($A83,'Import Peak'!$A$3:AC$99,29,FALSE)-VLOOKUP($A83,'Import Peak Change'!$A$106:AC$202,29,FALSE)),0,(VLOOKUP($A83,'Import Peak'!$A$3:AC$99,29,FALSE)-VLOOKUP($A83,'Import Peak Change'!$A$106:AC$202,29,FALSE)))</f>
        <v>0</v>
      </c>
      <c r="AD83" s="6">
        <f>IF(ISERROR(VLOOKUP($A83,'Import Peak'!$A$3:AD$99,30,FALSE)-VLOOKUP($A83,'Import Peak Change'!$A$106:AD$202,30,FALSE)),0,(VLOOKUP($A83,'Import Peak'!$A$3:AD$99,30,FALSE)-VLOOKUP($A83,'Import Peak Change'!$A$106:AD$202,30,FALSE)))</f>
        <v>0</v>
      </c>
      <c r="AE83" s="6">
        <f>IF(ISERROR(VLOOKUP($A83,'Import Peak'!$A$3:AE$99,31,FALSE)-VLOOKUP($A83,'Import Peak Change'!$A$106:AE$202,31,FALSE)),0,(VLOOKUP($A83,'Import Peak'!$A$3:AE$99,31,FALSE)-VLOOKUP($A83,'Import Peak Change'!$A$106:AE$202,31,FALSE)))</f>
        <v>0</v>
      </c>
      <c r="AF83" s="6">
        <f>IF(ISERROR(VLOOKUP($A83,'Import Peak'!$A$3:AF$99,32,FALSE)-VLOOKUP($A83,'Import Peak Change'!$A$106:AF$202,32,FALSE)),0,(VLOOKUP($A83,'Import Peak'!$A$3:AF$99,32,FALSE)-VLOOKUP($A83,'Import Peak Change'!$A$106:AF$202,32,FALSE)))</f>
        <v>0</v>
      </c>
      <c r="AG83" s="6">
        <f>IF(ISERROR(VLOOKUP($A83,'Import Peak'!$A$3:AG$99,33,FALSE)-VLOOKUP($A83,'Import Peak Change'!$A$106:AG$202,33,FALSE)),0,(VLOOKUP($A83,'Import Peak'!$A$3:AG$99,33,FALSE)-VLOOKUP($A83,'Import Peak Change'!$A$106:AG$202,33,FALSE)))</f>
        <v>0</v>
      </c>
      <c r="AH83" s="6">
        <f>IF(ISERROR(VLOOKUP($A83,'Import Peak'!$A$3:AH$99,34,FALSE)-VLOOKUP($A83,'Import Peak Change'!$A$106:AH$202,34,FALSE)),0,(VLOOKUP($A83,'Import Peak'!$A$3:AH$99,34,FALSE)-VLOOKUP($A83,'Import Peak Change'!$A$106:AH$202,34,FALSE)))</f>
        <v>0</v>
      </c>
      <c r="AI83" s="6">
        <f>IF(ISERROR(VLOOKUP($A83,'Import Peak'!$A$3:AI$99,35,FALSE)-VLOOKUP($A83,'Import Peak Change'!$A$106:AI$202,35,FALSE)),0,(VLOOKUP($A83,'Import Peak'!$A$3:AI$99,35,FALSE)-VLOOKUP($A83,'Import Peak Change'!$A$106:AI$202,35,FALSE)))</f>
        <v>0</v>
      </c>
      <c r="AJ83" s="6">
        <f>IF(ISERROR(VLOOKUP($A83,'Import Peak'!$A$3:AJ$99,36,FALSE)-VLOOKUP($A83,'Import Peak Change'!$A$106:AJ$202,36,FALSE)),0,(VLOOKUP($A83,'Import Peak'!$A$3:AJ$99,36,FALSE)-VLOOKUP($A83,'Import Peak Change'!$A$106:AJ$202,36,FALSE)))</f>
        <v>0</v>
      </c>
      <c r="AK83" s="6">
        <f>IF(ISERROR(VLOOKUP($A83,'Import Peak'!$A$3:AK$99,37,FALSE)-VLOOKUP($A83,'Import Peak Change'!$A$106:AK$202,37,FALSE)),0,(VLOOKUP($A83,'Import Peak'!$A$3:AK$99,37,FALSE)-VLOOKUP($A83,'Import Peak Change'!$A$106:AK$202,37,FALSE)))</f>
        <v>0</v>
      </c>
      <c r="AL83" s="6">
        <f>IF(ISERROR(VLOOKUP($A83,'Import Peak'!$A$3:AL$99,38,FALSE)-VLOOKUP($A83,'Import Peak Change'!$A$106:AL$202,38,FALSE)),0,(VLOOKUP($A83,'Import Peak'!$A$3:AL$99,38,FALSE)-VLOOKUP($A83,'Import Peak Change'!$A$106:AL$202,38,FALSE)))</f>
        <v>0</v>
      </c>
      <c r="AM83" s="6">
        <f>IF(ISERROR(VLOOKUP($A83,'Import Peak'!$A$3:AM$99,39,FALSE)-VLOOKUP($A83,'Import Peak Change'!$A$106:AM$202,39,FALSE)),0,(VLOOKUP($A83,'Import Peak'!$A$3:AM$99,39,FALSE)-VLOOKUP($A83,'Import Peak Change'!$A$106:AM$202,39,FALSE)))</f>
        <v>0</v>
      </c>
      <c r="AN83" s="6">
        <f>IF(ISERROR(VLOOKUP($A83,'Import Peak'!$A$3:AN$99,40,FALSE)-VLOOKUP($A83,'Import Peak Change'!$A$106:AN$202,40,FALSE)),0,(VLOOKUP($A83,'Import Peak'!$A$3:AN$99,40,FALSE)-VLOOKUP($A83,'Import Peak Change'!$A$106:AN$202,40,FALSE)))</f>
        <v>0</v>
      </c>
      <c r="AO83" s="6">
        <f>IF(ISERROR(VLOOKUP($A83,'Import Peak'!$A$3:AO$99,41,FALSE)-VLOOKUP($A83,'Import Peak Change'!$A$106:AO$202,41,FALSE)),0,(VLOOKUP($A83,'Import Peak'!$A$3:AO$99,41,FALSE)-VLOOKUP($A83,'Import Peak Change'!$A$106:AO$202,41,FALSE)))</f>
        <v>0</v>
      </c>
      <c r="AP83" s="6">
        <f>IF(ISERROR(VLOOKUP($A83,'Import Peak'!$A$3:AP$99,42,FALSE)-VLOOKUP($A83,'Import Peak Change'!$A$106:AP$202,42,FALSE)),0,(VLOOKUP($A83,'Import Peak'!$A$3:AP$99,42,FALSE)-VLOOKUP($A83,'Import Peak Change'!$A$106:AP$202,42,FALSE)))</f>
        <v>0</v>
      </c>
      <c r="AQ83" s="6">
        <f>IF(ISERROR(VLOOKUP($A83,'Import Peak'!$A$3:AQ$99,43,FALSE)-VLOOKUP($A83,'Import Peak Change'!$A$106:AQ$202,43,FALSE)),0,(VLOOKUP($A83,'Import Peak'!$A$3:AQ$99,43,FALSE)-VLOOKUP($A83,'Import Peak Change'!$A$106:AQ$202,43,FALSE)))</f>
        <v>0</v>
      </c>
      <c r="AR83" s="6">
        <f>IF(ISERROR(VLOOKUP($A83,'Import Peak'!$A$3:AR$99,44,FALSE)-VLOOKUP($A83,'Import Peak Change'!$A$106:AR$202,44,FALSE)),0,(VLOOKUP($A83,'Import Peak'!$A$3:AR$99,44,FALSE)-VLOOKUP($A83,'Import Peak Change'!$A$106:AR$202,44,FALSE)))</f>
        <v>0</v>
      </c>
      <c r="AS83" s="6">
        <f>IF(ISERROR(VLOOKUP($A83,'Import Peak'!$A$3:AS$99,45,FALSE)-VLOOKUP($A83,'Import Peak Change'!$A$106:AS$202,45,FALSE)),0,(VLOOKUP($A83,'Import Peak'!$A$3:AS$99,45,FALSE)-VLOOKUP($A83,'Import Peak Change'!$A$106:AS$202,45,FALSE)))</f>
        <v>0</v>
      </c>
      <c r="AT83" s="6">
        <f>IF(ISERROR(VLOOKUP($A83,'Import Peak'!$A$3:AT$99,46,FALSE)-VLOOKUP($A83,'Import Peak Change'!$A$106:AT$202,46,FALSE)),0,(VLOOKUP($A83,'Import Peak'!$A$3:AT$99,46,FALSE)-VLOOKUP($A83,'Import Peak Change'!$A$106:AT$202,46,FALSE)))</f>
        <v>0</v>
      </c>
      <c r="AU83" s="6">
        <f>IF(ISERROR(VLOOKUP($A83,'Import Peak'!$A$3:AU$99,47,FALSE)-VLOOKUP($A83,'Import Peak Change'!$A$106:AU$202,47,FALSE)),0,(VLOOKUP($A83,'Import Peak'!$A$3:AU$99,47,FALSE)-VLOOKUP($A83,'Import Peak Change'!$A$106:AU$202,47,FALSE)))</f>
        <v>0</v>
      </c>
      <c r="AV83" s="6">
        <f>IF(ISERROR(VLOOKUP($A83,'Import Peak'!$A$3:AV$99,48,FALSE)-VLOOKUP($A83,'Import Peak Change'!$A$106:AV$202,48,FALSE)),0,(VLOOKUP($A83,'Import Peak'!$A$3:AV$99,48,FALSE)-VLOOKUP($A83,'Import Peak Change'!$A$106:AV$202,48,FALSE)))</f>
        <v>0</v>
      </c>
      <c r="AW83" s="6">
        <f>IF(ISERROR(VLOOKUP($A83,'Import Peak'!$A$3:AW$99,49,FALSE)-VLOOKUP($A83,'Import Peak Change'!$A$106:AW$202,49,FALSE)),0,(VLOOKUP($A83,'Import Peak'!$A$3:AW$99,49,FALSE)-VLOOKUP($A83,'Import Peak Change'!$A$106:AW$202,49,FALSE)))</f>
        <v>0</v>
      </c>
      <c r="AX83" s="6">
        <f>IF(ISERROR(VLOOKUP($A83,'Import Peak'!$A$3:AX$99,50,FALSE)-VLOOKUP($A83,'Import Peak Change'!$A$106:AX$202,50,FALSE)),0,(VLOOKUP($A83,'Import Peak'!$A$3:AX$99,50,FALSE)-VLOOKUP($A83,'Import Peak Change'!$A$106:AX$202,50,FALSE)))</f>
        <v>0</v>
      </c>
      <c r="AY83" s="6">
        <f>IF(ISERROR(VLOOKUP($A83,'Import Peak'!$A$3:AY$99,51,FALSE)-VLOOKUP($A83,'Import Peak Change'!$A$106:AY$202,51,FALSE)),0,(VLOOKUP($A83,'Import Peak'!$A$3:AY$99,51,FALSE)-VLOOKUP($A83,'Import Peak Change'!$A$106:AY$202,51,FALSE)))</f>
        <v>0</v>
      </c>
      <c r="AZ83" s="6">
        <f>IF(ISERROR(VLOOKUP($A83,'Import Peak'!$A$3:AZ$99,52,FALSE)-VLOOKUP($A83,'Import Peak Change'!$A$106:AZ$202,52,FALSE)),0,(VLOOKUP($A83,'Import Peak'!$A$3:AZ$99,52,FALSE)-VLOOKUP($A83,'Import Peak Change'!$A$106:AZ$202,52,FALSE)))</f>
        <v>0</v>
      </c>
      <c r="BA83" s="6">
        <f>IF(ISERROR(VLOOKUP($A83,'Import Peak'!$A$3:BA$99,53,FALSE)-VLOOKUP($A83,'Import Peak Change'!$A$106:BA$202,53,FALSE)),0,(VLOOKUP($A83,'Import Peak'!$A$3:BA$99,53,FALSE)-VLOOKUP($A83,'Import Peak Change'!$A$106:BA$202,53,FALSE)))</f>
        <v>0</v>
      </c>
      <c r="BB83" s="6">
        <f>IF(ISERROR(VLOOKUP($A83,'Import Peak'!$A$3:BB$99,54,FALSE)-VLOOKUP($A83,'Import Peak Change'!$A$106:BB$202,54,FALSE)),0,(VLOOKUP($A83,'Import Peak'!$A$3:BB$99,54,FALSE)-VLOOKUP($A83,'Import Peak Change'!$A$106:BB$202,54,FALSE)))</f>
        <v>0</v>
      </c>
      <c r="BC83" s="6">
        <f>IF(ISERROR(VLOOKUP($A83,'Import Peak'!$A$3:BC$99,55,FALSE)-VLOOKUP($A83,'Import Peak Change'!$A$106:BC$202,55,FALSE)),0,(VLOOKUP($A83,'Import Peak'!$A$3:BC$99,55,FALSE)-VLOOKUP($A83,'Import Peak Change'!$A$106:BC$202,55,FALSE)))</f>
        <v>0</v>
      </c>
      <c r="BD83" s="6">
        <f>IF(ISERROR(VLOOKUP($A83,'Import Peak'!$A$3:BD$99,56,FALSE)-VLOOKUP($A83,'Import Peak Change'!$A$106:BD$202,56,FALSE)),0,(VLOOKUP($A83,'Import Peak'!$A$3:BD$99,56,FALSE)-VLOOKUP($A83,'Import Peak Change'!$A$106:BD$202,56,FALSE)))</f>
        <v>0</v>
      </c>
      <c r="BE83" s="6">
        <f>IF(ISERROR(VLOOKUP($A83,'Import Peak'!$A$3:BE$99,57,FALSE)-VLOOKUP($A83,'Import Peak Change'!$A$106:BE$202,57,FALSE)),0,(VLOOKUP($A83,'Import Peak'!$A$3:BE$99,57,FALSE)-VLOOKUP($A83,'Import Peak Change'!$A$106:BE$202,57,FALSE)))</f>
        <v>0</v>
      </c>
      <c r="BF83" s="6">
        <f>IF(ISERROR(VLOOKUP($A83,'Import Peak'!$A$3:BF$99,58,FALSE)-VLOOKUP($A83,'Import Peak Change'!$A$106:BF$202,58,FALSE)),0,(VLOOKUP($A83,'Import Peak'!$A$3:BF$99,58,FALSE)-VLOOKUP($A83,'Import Peak Change'!$A$106:BF$202,58,FALSE)))</f>
        <v>0</v>
      </c>
      <c r="BG83" s="6">
        <f>IF(ISERROR(VLOOKUP($A83,'Import Peak'!$A$3:BG$99,59,FALSE)-VLOOKUP($A83,'Import Peak Change'!$A$106:BG$202,59,FALSE)),0,(VLOOKUP($A83,'Import Peak'!$A$3:BG$99,59,FALSE)-VLOOKUP($A83,'Import Peak Change'!$A$106:BG$202,59,FALSE)))</f>
        <v>0</v>
      </c>
      <c r="BH83" s="6">
        <f>IF(ISERROR(VLOOKUP($A83,'Import Peak'!$A$3:BH$99,60,FALSE)-VLOOKUP($A83,'Import Peak Change'!$A$106:BH$202,60,FALSE)),0,(VLOOKUP($A83,'Import Peak'!$A$3:BH$99,60,FALSE)-VLOOKUP($A83,'Import Peak Change'!$A$106:BH$202,60,FALSE)))</f>
        <v>0</v>
      </c>
      <c r="BI83" s="6">
        <f>IF(ISERROR(VLOOKUP($A83,'Import Peak'!$A$3:BI$99,61,FALSE)-VLOOKUP($A83,'Import Peak Change'!$A$106:BI$202,61,FALSE)),0,(VLOOKUP($A83,'Import Peak'!$A$3:BI$99,61,FALSE)-VLOOKUP($A83,'Import Peak Change'!$A$106:BI$202,61,FALSE)))</f>
        <v>0</v>
      </c>
      <c r="BJ83" s="6">
        <f>IF(ISERROR(VLOOKUP($A83,'Import Peak'!$A$3:BJ$99,62,FALSE)-VLOOKUP($A83,'Import Peak Change'!$A$106:BJ$202,62,FALSE)),0,(VLOOKUP($A83,'Import Peak'!$A$3:BJ$99,62,FALSE)-VLOOKUP($A83,'Import Peak Change'!$A$106:BJ$202,62,FALSE)))</f>
        <v>0</v>
      </c>
      <c r="BK83" s="6">
        <f>IF(ISERROR(VLOOKUP($A83,'Import Peak'!$A$3:BK$99,63,FALSE)-VLOOKUP($A83,'Import Peak Change'!$A$106:BK$202,63,FALSE)),0,(VLOOKUP($A83,'Import Peak'!$A$3:BK$99,63,FALSE)-VLOOKUP($A83,'Import Peak Change'!$A$106:BK$202,63,FALSE)))</f>
        <v>0</v>
      </c>
      <c r="BL83" s="6">
        <f>IF(ISERROR(VLOOKUP($A83,'Import Peak'!$A$3:BL$99,64,FALSE)-VLOOKUP($A83,'Import Peak Change'!$A$106:BL$202,64,FALSE)),0,(VLOOKUP($A83,'Import Peak'!$A$3:BL$99,64,FALSE)-VLOOKUP($A83,'Import Peak Change'!$A$106:BL$202,64,FALSE)))</f>
        <v>0</v>
      </c>
      <c r="BM83" s="6">
        <f>IF(ISERROR(VLOOKUP($A83,'Import Peak'!$A$3:BM$99,65,FALSE)-VLOOKUP($A83,'Import Peak Change'!$A$106:BM$202,65,FALSE)),0,(VLOOKUP($A83,'Import Peak'!$A$3:BM$99,65,FALSE)-VLOOKUP($A83,'Import Peak Change'!$A$106:BM$202,65,FALSE)))</f>
        <v>0</v>
      </c>
      <c r="BN83" s="6">
        <f>IF(ISERROR(VLOOKUP($A83,'Import Peak'!$A$3:BN$99,66,FALSE)-VLOOKUP($A83,'Import Peak Change'!$A$106:BN$202,66,FALSE)),0,(VLOOKUP($A83,'Import Peak'!$A$3:BN$99,66,FALSE)-VLOOKUP($A83,'Import Peak Change'!$A$106:BN$202,66,FALSE)))</f>
        <v>0</v>
      </c>
      <c r="BO83" s="6">
        <f>IF(ISERROR(VLOOKUP($A83,'Import Peak'!$A$3:BO$99,67,FALSE)-VLOOKUP($A83,'Import Peak Change'!$A$106:BO$202,67,FALSE)),0,(VLOOKUP($A83,'Import Peak'!$A$3:BO$99,67,FALSE)-VLOOKUP($A83,'Import Peak Change'!$A$106:BO$202,67,FALSE)))</f>
        <v>0</v>
      </c>
      <c r="BP83" s="6">
        <f>IF(ISERROR(VLOOKUP($A83,'Import Peak'!$A$3:BP$99,68,FALSE)-VLOOKUP($A83,'Import Peak Change'!$A$106:BP$202,68,FALSE)),0,(VLOOKUP($A83,'Import Peak'!$A$3:BP$99,68,FALSE)-VLOOKUP($A83,'Import Peak Change'!$A$106:BP$202,68,FALSE)))</f>
        <v>0</v>
      </c>
      <c r="BQ83" s="6">
        <f>IF(ISERROR(VLOOKUP($A83,'Import Peak'!$A$3:BQ$99,69,FALSE)-VLOOKUP($A83,'Import Peak Change'!$A$106:BQ$202,69,FALSE)),0,(VLOOKUP($A83,'Import Peak'!$A$3:BQ$99,69,FALSE)-VLOOKUP($A83,'Import Peak Change'!$A$106:BQ$202,69,FALSE)))</f>
        <v>0</v>
      </c>
      <c r="BR83" s="6">
        <f>IF(ISERROR(VLOOKUP($A83,'Import Peak'!$A$3:BR$99,70,FALSE)-VLOOKUP($A83,'Import Peak Change'!$A$106:BR$202,70,FALSE)),0,(VLOOKUP($A83,'Import Peak'!$A$3:BR$99,70,FALSE)-VLOOKUP($A83,'Import Peak Change'!$A$106:BR$202,70,FALSE)))</f>
        <v>0</v>
      </c>
      <c r="BS83" s="6">
        <f>IF(ISERROR(VLOOKUP($A83,'Import Peak'!$A$3:BS$99,71,FALSE)-VLOOKUP($A83,'Import Peak Change'!$A$106:BS$202,71,FALSE)),0,(VLOOKUP($A83,'Import Peak'!$A$3:BS$99,71,FALSE)-VLOOKUP($A83,'Import Peak Change'!$A$106:BS$202,71,FALSE)))</f>
        <v>0</v>
      </c>
      <c r="BT83" s="6">
        <f>IF(ISERROR(VLOOKUP($A83,'Import Peak'!$A$3:BT$99,72,FALSE)-VLOOKUP($A83,'Import Peak Change'!$A$106:BT$202,72,FALSE)),0,(VLOOKUP($A83,'Import Peak'!$A$3:BT$99,72,FALSE)-VLOOKUP($A83,'Import Peak Change'!$A$106:BT$202,72,FALSE)))</f>
        <v>0</v>
      </c>
      <c r="BU83" s="6">
        <f>IF(ISERROR(VLOOKUP($A83,'Import Peak'!$A$3:BU$99,73,FALSE)-VLOOKUP($A83,'Import Peak Change'!$A$106:BU$202,73,FALSE)),0,(VLOOKUP($A83,'Import Peak'!$A$3:BU$99,73,FALSE)-VLOOKUP($A83,'Import Peak Change'!$A$106:BU$202,73,FALSE)))</f>
        <v>0</v>
      </c>
      <c r="BV83" s="6">
        <f>IF(ISERROR(VLOOKUP($A83,'Import Peak'!$A$3:BV$99,74,FALSE)-VLOOKUP($A83,'Import Peak Change'!$A$106:BV$202,74,FALSE)),0,(VLOOKUP($A83,'Import Peak'!$A$3:BV$99,74,FALSE)-VLOOKUP($A83,'Import Peak Change'!$A$106:BV$202,74,FALSE)))</f>
        <v>0</v>
      </c>
      <c r="BW83" s="6">
        <f>IF(ISERROR(VLOOKUP($A83,'Import Peak'!$A$3:BW$99,75,FALSE)-VLOOKUP($A83,'Import Peak Change'!$A$106:BW$202,75,FALSE)),0,(VLOOKUP($A83,'Import Peak'!$A$3:BW$99,75,FALSE)-VLOOKUP($A83,'Import Peak Change'!$A$106:BW$202,75,FALSE)))</f>
        <v>0</v>
      </c>
      <c r="BX83" s="6">
        <f>IF(ISERROR(VLOOKUP($A83,'Import Peak'!$A$3:BX$99,76,FALSE)-VLOOKUP($A83,'Import Peak Change'!$A$106:BX$202,76,FALSE)),0,(VLOOKUP($A83,'Import Peak'!$A$3:BX$99,76,FALSE)-VLOOKUP($A83,'Import Peak Change'!$A$106:BX$202,76,FALSE)))</f>
        <v>0</v>
      </c>
      <c r="BY83" s="6">
        <f>IF(ISERROR(VLOOKUP($A83,'Import Peak'!$A$3:BY$99,77,FALSE)-VLOOKUP($A83,'Import Peak Change'!$A$106:BY$202,77,FALSE)),0,(VLOOKUP($A83,'Import Peak'!$A$3:BY$99,77,FALSE)-VLOOKUP($A83,'Import Peak Change'!$A$106:BY$202,77,FALSE)))</f>
        <v>0</v>
      </c>
      <c r="BZ83" s="6">
        <f>IF(ISERROR(VLOOKUP($A83,'Import Peak'!$A$3:BZ$99,78,FALSE)-VLOOKUP($A83,'Import Peak Change'!$A$106:BZ$202,78,FALSE)),0,(VLOOKUP($A83,'Import Peak'!$A$3:BZ$99,78,FALSE)-VLOOKUP($A83,'Import Peak Change'!$A$106:BZ$202,78,FALSE)))</f>
        <v>0</v>
      </c>
      <c r="CA83" s="6">
        <f>IF(ISERROR(VLOOKUP($A83,'Import Peak'!$A$3:CA$99,79,FALSE)-VLOOKUP($A83,'Import Peak Change'!$A$106:CA$202,79,FALSE)),0,(VLOOKUP($A83,'Import Peak'!$A$3:CA$99,79,FALSE)-VLOOKUP($A83,'Import Peak Change'!$A$106:CA$202,79,FALSE)))</f>
        <v>0</v>
      </c>
      <c r="CB83" s="6">
        <f>IF(ISERROR(VLOOKUP($A83,'Import Peak'!$A$3:CB$99,80,FALSE)-VLOOKUP($A83,'Import Peak Change'!$A$106:CB$202,80,FALSE)),0,(VLOOKUP($A83,'Import Peak'!$A$3:CB$99,80,FALSE)-VLOOKUP($A83,'Import Peak Change'!$A$106:CB$202,80,FALSE)))</f>
        <v>0</v>
      </c>
      <c r="CC83" s="6">
        <f>IF(ISERROR(VLOOKUP($A83,'Import Peak'!$A$3:CC$99,81,FALSE)-VLOOKUP($A83,'Import Peak Change'!$A$106:CC$202,81,FALSE)),0,(VLOOKUP($A83,'Import Peak'!$A$3:CC$99,81,FALSE)-VLOOKUP($A83,'Import Peak Change'!$A$106:CC$202,81,FALSE)))</f>
        <v>0</v>
      </c>
      <c r="CD83" s="6">
        <f>IF(ISERROR(VLOOKUP($A83,'Import Peak'!$A$3:CD$99,82,FALSE)-VLOOKUP($A83,'Import Peak Change'!$A$106:CD$202,82,FALSE)),0,(VLOOKUP($A83,'Import Peak'!$A$3:CD$99,82,FALSE)-VLOOKUP($A83,'Import Peak Change'!$A$106:CD$202,82,FALSE)))</f>
        <v>0</v>
      </c>
      <c r="CE83" s="6">
        <f>IF(ISERROR(VLOOKUP($A83,'Import Peak'!$A$3:CE$99,83,FALSE)-VLOOKUP($A83,'Import Peak Change'!$A$106:CE$202,83,FALSE)),0,(VLOOKUP($A83,'Import Peak'!$A$3:CE$99,83,FALSE)-VLOOKUP($A83,'Import Peak Change'!$A$106:CE$202,83,FALSE)))</f>
        <v>0</v>
      </c>
      <c r="CF83" s="6">
        <f>IF(ISERROR(VLOOKUP($A83,'Import Peak'!$A$3:CF$99,84,FALSE)-VLOOKUP($A83,'Import Peak Change'!$A$106:CF$202,84,FALSE)),0,(VLOOKUP($A83,'Import Peak'!$A$3:CF$99,84,FALSE)-VLOOKUP($A83,'Import Peak Change'!$A$106:CF$202,84,FALSE)))</f>
        <v>0</v>
      </c>
      <c r="CG83" s="6">
        <f>IF(ISERROR(VLOOKUP($A83,'Import Peak'!$A$3:CG$99,85,FALSE)-VLOOKUP($A83,'Import Peak Change'!$A$106:CG$202,85,FALSE)),0,(VLOOKUP($A83,'Import Peak'!$A$3:CG$99,85,FALSE)-VLOOKUP($A83,'Import Peak Change'!$A$106:CG$202,85,FALSE)))</f>
        <v>0</v>
      </c>
      <c r="CH83" s="6">
        <f>IF(ISERROR(VLOOKUP($A83,'Import Peak'!$A$3:CH$99,86,FALSE)-VLOOKUP($A83,'Import Peak Change'!$A$106:CH$202,86,FALSE)),0,(VLOOKUP($A83,'Import Peak'!$A$3:CH$99,86,FALSE)-VLOOKUP($A83,'Import Peak Change'!$A$106:CH$202,86,FALSE)))</f>
        <v>0</v>
      </c>
      <c r="CI83" s="6">
        <f>IF(ISERROR(VLOOKUP($A83,'Import Peak'!$A$3:CI$99,87,FALSE)-VLOOKUP($A83,'Import Peak Change'!$A$106:CI$202,87,FALSE)),0,(VLOOKUP($A83,'Import Peak'!$A$3:CI$99,87,FALSE)-VLOOKUP($A83,'Import Peak Change'!$A$106:CI$202,87,FALSE)))</f>
        <v>0</v>
      </c>
      <c r="CJ83" s="6">
        <f>IF(ISERROR(VLOOKUP($A83,'Import Peak'!$A$3:CJ$99,88,FALSE)-VLOOKUP($A83,'Import Peak Change'!$A$106:CJ$202,88,FALSE)),0,(VLOOKUP($A83,'Import Peak'!$A$3:CJ$99,88,FALSE)-VLOOKUP($A83,'Import Peak Change'!$A$106:CJ$202,88,FALSE)))</f>
        <v>0</v>
      </c>
      <c r="CK83" s="6">
        <f>IF(ISERROR(VLOOKUP($A83,'Import Peak'!$A$3:CK$99,89,FALSE)-VLOOKUP($A83,'Import Peak Change'!$A$106:CK$202,89,FALSE)),0,(VLOOKUP($A83,'Import Peak'!$A$3:CK$99,89,FALSE)-VLOOKUP($A83,'Import Peak Change'!$A$106:CK$202,89,FALSE)))</f>
        <v>0</v>
      </c>
      <c r="CL83" s="6">
        <f>IF(ISERROR(VLOOKUP($A83,'Import Peak'!$A$3:CL$99,90,FALSE)-VLOOKUP($A83,'Import Peak Change'!$A$106:CL$202,90,FALSE)),0,(VLOOKUP($A83,'Import Peak'!$A$3:CL$99,90,FALSE)-VLOOKUP($A83,'Import Peak Change'!$A$106:CL$202,90,FALSE)))</f>
        <v>0</v>
      </c>
      <c r="CM83" s="6">
        <f>IF(ISERROR(VLOOKUP($A83,'Import Peak'!$A$3:CM$99,91,FALSE)-VLOOKUP($A83,'Import Peak Change'!$A$106:CM$202,91,FALSE)),0,(VLOOKUP($A83,'Import Peak'!$A$3:CM$99,91,FALSE)-VLOOKUP($A83,'Import Peak Change'!$A$106:CM$202,91,FALSE)))</f>
        <v>0</v>
      </c>
      <c r="CN83" s="6">
        <f>IF(ISERROR(VLOOKUP($A83,'Import Peak'!$A$3:CN$99,92,FALSE)-VLOOKUP($A83,'Import Peak Change'!$A$106:CN$202,92,FALSE)),0,(VLOOKUP($A83,'Import Peak'!$A$3:CN$99,92,FALSE)-VLOOKUP($A83,'Import Peak Change'!$A$106:CN$202,92,FALSE)))</f>
        <v>0</v>
      </c>
      <c r="CO83" s="6">
        <f>IF(ISERROR(VLOOKUP($A83,'Import Peak'!$A$3:CO$99,93,FALSE)-VLOOKUP($A83,'Import Peak Change'!$A$106:CO$202,93,FALSE)),0,(VLOOKUP($A83,'Import Peak'!$A$3:CO$99,93,FALSE)-VLOOKUP($A83,'Import Peak Change'!$A$106:CO$202,93,FALSE)))</f>
        <v>0</v>
      </c>
      <c r="CP83" s="6">
        <f>IF(ISERROR(VLOOKUP($A83,'Import Peak'!$A$3:CP$99,94,FALSE)-VLOOKUP($A83,'Import Peak Change'!$A$106:CP$202,94,FALSE)),0,(VLOOKUP($A83,'Import Peak'!$A$3:CP$99,94,FALSE)-VLOOKUP($A83,'Import Peak Change'!$A$106:CP$202,94,FALSE)))</f>
        <v>0</v>
      </c>
      <c r="CQ83" s="6">
        <f>IF(ISERROR(VLOOKUP($A83,'Import Peak'!$A$3:CQ$99,95,FALSE)-VLOOKUP($A83,'Import Peak Change'!$A$106:CQ$202,95,FALSE)),0,(VLOOKUP($A83,'Import Peak'!$A$3:CQ$99,95,FALSE)-VLOOKUP($A83,'Import Peak Change'!$A$106:CQ$202,95,FALSE)))</f>
        <v>0</v>
      </c>
      <c r="CR83" s="6">
        <f>IF(ISERROR(VLOOKUP($A83,'Import Peak'!$A$3:CR$99,96,FALSE)-VLOOKUP($A83,'Import Peak Change'!$A$106:CR$202,96,FALSE)),0,(VLOOKUP($A83,'Import Peak'!$A$3:CR$99,96,FALSE)-VLOOKUP($A83,'Import Peak Change'!$A$106:CR$202,96,FALSE)))</f>
        <v>0</v>
      </c>
      <c r="CS83" s="6">
        <f>IF(ISERROR(VLOOKUP($A83,'Import Peak'!$A$3:CS$99,97,FALSE)-VLOOKUP($A83,'Import Peak Change'!$A$106:CS$202,97,FALSE)),0,(VLOOKUP($A83,'Import Peak'!$A$3:CS$99,97,FALSE)-VLOOKUP($A83,'Import Peak Change'!$A$106:CS$202,97,FALSE)))</f>
        <v>0</v>
      </c>
      <c r="CT83" s="6">
        <f>IF(ISERROR(VLOOKUP($A83,'Import Peak'!$A$3:CT$99,98,FALSE)-VLOOKUP($A83,'Import Peak Change'!$A$106:CT$202,98,FALSE)),0,(VLOOKUP($A83,'Import Peak'!$A$3:CT$99,98,FALSE)-VLOOKUP($A83,'Import Peak Change'!$A$106:CT$202,98,FALSE)))</f>
        <v>0</v>
      </c>
      <c r="CU83" s="6">
        <f>IF(ISERROR(VLOOKUP($A83,'Import Peak'!$A$3:CU$99,99,FALSE)-VLOOKUP($A83,'Import Peak Change'!$A$106:CU$202,99,FALSE)),0,(VLOOKUP($A83,'Import Peak'!$A$3:CU$99,99,FALSE)-VLOOKUP($A83,'Import Peak Change'!$A$106:CU$202,99,FALSE)))</f>
        <v>0</v>
      </c>
      <c r="CV83" s="6">
        <f>IF(ISERROR(VLOOKUP($A83,'Import Peak'!$A$3:CV$99,100,FALSE)-VLOOKUP($A83,'Import Peak Change'!$A$106:CV$202,100,FALSE)),0,(VLOOKUP($A83,'Import Peak'!$A$3:CV$99,100,FALSE)-VLOOKUP($A83,'Import Peak Change'!$A$106:CV$202,100,FALSE)))</f>
        <v>0</v>
      </c>
      <c r="CW83" s="6">
        <f>IF(ISERROR(VLOOKUP($A83,'Import Peak'!$A$3:CW$99,101,FALSE)-VLOOKUP($A83,'Import Peak Change'!$A$106:CW$202,101,FALSE)),0,(VLOOKUP($A83,'Import Peak'!$A$3:CW$99,101,FALSE)-VLOOKUP($A83,'Import Peak Change'!$A$106:CW$202,101,FALSE)))</f>
        <v>0</v>
      </c>
      <c r="CX83" s="6">
        <f>IF(ISERROR(VLOOKUP($A83,'Import Peak'!$A$3:CX$99,102,FALSE)-VLOOKUP($A83,'Import Peak Change'!$A$106:CX$202,102,FALSE)),0,(VLOOKUP($A83,'Import Peak'!$A$3:CX$99,102,FALSE)-VLOOKUP($A83,'Import Peak Change'!$A$106:CX$202,102,FALSE)))</f>
        <v>0</v>
      </c>
      <c r="CY83" s="6">
        <f>IF(ISERROR(VLOOKUP($A83,'Import Peak'!$A$3:CY$99,103,FALSE)-VLOOKUP($A83,'Import Peak Change'!$A$106:CY$202,103,FALSE)),0,(VLOOKUP($A83,'Import Peak'!$A$3:CY$99,103,FALSE)-VLOOKUP($A83,'Import Peak Change'!$A$106:CY$202,103,FALSE)))</f>
        <v>0</v>
      </c>
      <c r="CZ83" s="6">
        <f>IF(ISERROR(VLOOKUP($A83,'Import Peak'!$A$3:CZ$99,104,FALSE)-VLOOKUP($A83,'Import Peak Change'!$A$106:CZ$202,104,FALSE)),0,(VLOOKUP($A83,'Import Peak'!$A$3:CZ$99,104,FALSE)-VLOOKUP($A83,'Import Peak Change'!$A$106:CZ$202,104,FALSE)))</f>
        <v>0</v>
      </c>
      <c r="DA83" s="6">
        <f>IF(ISERROR(VLOOKUP($A83,'Import Peak'!$A$3:DA$99,105,FALSE)-VLOOKUP($A83,'Import Peak Change'!$A$106:DA$202,105,FALSE)),0,(VLOOKUP($A83,'Import Peak'!$A$3:DA$99,105,FALSE)-VLOOKUP($A83,'Import Peak Change'!$A$106:DA$202,105,FALSE)))</f>
        <v>0</v>
      </c>
      <c r="DB83" s="6">
        <f>IF(ISERROR(VLOOKUP($A83,'Import Peak'!$A$3:DB$99,106,FALSE)-VLOOKUP($A83,'Import Peak Change'!$A$106:DB$202,106,FALSE)),0,(VLOOKUP($A83,'Import Peak'!$A$3:DB$99,106,FALSE)-VLOOKUP($A83,'Import Peak Change'!$A$106:DB$202,106,FALSE)))</f>
        <v>0</v>
      </c>
      <c r="DC83" s="6">
        <f>IF(ISERROR(VLOOKUP($A83,'Import Peak'!$A$3:DC$99,107,FALSE)-VLOOKUP($A83,'Import Peak Change'!$A$106:DC$202,107,FALSE)),0,(VLOOKUP($A83,'Import Peak'!$A$3:DC$99,107,FALSE)-VLOOKUP($A83,'Import Peak Change'!$A$106:DC$202,107,FALSE)))</f>
        <v>0</v>
      </c>
      <c r="DD83" s="6">
        <f>IF(ISERROR(VLOOKUP($A83,'Import Peak'!$A$3:DD$99,108,FALSE)-VLOOKUP($A83,'Import Peak Change'!$A$106:DD$202,108,FALSE)),0,(VLOOKUP($A83,'Import Peak'!$A$3:DD$99,108,FALSE)-VLOOKUP($A83,'Import Peak Change'!$A$106:DD$202,108,FALSE)))</f>
        <v>0</v>
      </c>
      <c r="DE83" s="6">
        <f>IF(ISERROR(VLOOKUP($A83,'Import Peak'!$A$3:DE$99,109,FALSE)-VLOOKUP($A83,'Import Peak Change'!$A$106:DE$202,109,FALSE)),0,(VLOOKUP($A83,'Import Peak'!$A$3:DE$99,109,FALSE)-VLOOKUP($A83,'Import Peak Change'!$A$106:DE$202,109,FALSE)))</f>
        <v>0</v>
      </c>
      <c r="DF83" s="6">
        <f>IF(ISERROR(VLOOKUP($A83,'Import Peak'!$A$3:DF$99,110,FALSE)-VLOOKUP($A83,'Import Peak Change'!$A$106:DF$202,110,FALSE)),0,(VLOOKUP($A83,'Import Peak'!$A$3:DF$99,110,FALSE)-VLOOKUP($A83,'Import Peak Change'!$A$106:DF$202,110,FALSE)))</f>
        <v>0</v>
      </c>
      <c r="DG83" s="6">
        <f>IF(ISERROR(VLOOKUP($A83,'Import Peak'!$A$3:DG$99,111,FALSE)-VLOOKUP($A83,'Import Peak Change'!$A$106:DG$202,111,FALSE)),0,(VLOOKUP($A83,'Import Peak'!$A$3:DG$99,111,FALSE)-VLOOKUP($A83,'Import Peak Change'!$A$106:DG$202,111,FALSE)))</f>
        <v>0</v>
      </c>
      <c r="DH83" s="6">
        <f>IF(ISERROR(VLOOKUP($A83,'Import Peak'!$A$3:DH$99,112,FALSE)-VLOOKUP($A83,'Import Peak Change'!$A$106:DH$202,112,FALSE)),0,(VLOOKUP($A83,'Import Peak'!$A$3:DH$99,112,FALSE)-VLOOKUP($A83,'Import Peak Change'!$A$106:DH$202,112,FALSE)))</f>
        <v>0</v>
      </c>
      <c r="DI83" s="6">
        <f>IF(ISERROR(VLOOKUP($A83,'Import Peak'!$A$3:DI$99,113,FALSE)-VLOOKUP($A83,'Import Peak Change'!$A$106:DI$202,113,FALSE)),0,(VLOOKUP($A83,'Import Peak'!$A$3:DI$99,113,FALSE)-VLOOKUP($A83,'Import Peak Change'!$A$106:DI$202,113,FALSE)))</f>
        <v>0</v>
      </c>
      <c r="DJ83" s="6">
        <f>IF(ISERROR(VLOOKUP($A83,'Import Peak'!$A$3:DJ$99,114,FALSE)-VLOOKUP($A83,'Import Peak Change'!$A$106:DJ$202,114,FALSE)),0,(VLOOKUP($A83,'Import Peak'!$A$3:DJ$99,114,FALSE)-VLOOKUP($A83,'Import Peak Change'!$A$106:DJ$202,114,FALSE)))</f>
        <v>0</v>
      </c>
      <c r="DK83" s="6">
        <f>IF(ISERROR(VLOOKUP($A83,'Import Peak'!$A$3:DK$99,115,FALSE)-VLOOKUP($A83,'Import Peak Change'!$A$106:DK$202,115,FALSE)),0,(VLOOKUP($A83,'Import Peak'!$A$3:DK$99,115,FALSE)-VLOOKUP($A83,'Import Peak Change'!$A$106:DK$202,115,FALSE)))</f>
        <v>0</v>
      </c>
      <c r="DL83" s="6">
        <f>IF(ISERROR(VLOOKUP($A83,'Import Peak'!$A$3:DL$99,116,FALSE)-VLOOKUP($A83,'Import Peak Change'!$A$106:DL$202,116,FALSE)),0,(VLOOKUP($A83,'Import Peak'!$A$3:DL$99,116,FALSE)-VLOOKUP($A83,'Import Peak Change'!$A$106:DL$202,116,FALSE)))</f>
        <v>0</v>
      </c>
      <c r="DM83" s="6">
        <f>IF(ISERROR(VLOOKUP($A83,'Import Peak'!$A$3:DM$99,117,FALSE)-VLOOKUP($A83,'Import Peak Change'!$A$106:DM$202,117,FALSE)),0,(VLOOKUP($A83,'Import Peak'!$A$3:DM$99,117,FALSE)-VLOOKUP($A83,'Import Peak Change'!$A$106:DM$202,117,FALSE)))</f>
        <v>0</v>
      </c>
      <c r="DN83" s="6">
        <f>IF(ISERROR(VLOOKUP($A83,'Import Peak'!$A$3:DN$99,118,FALSE)-VLOOKUP($A83,'Import Peak Change'!$A$106:DN$202,118,FALSE)),0,(VLOOKUP($A83,'Import Peak'!$A$3:DN$99,118,FALSE)-VLOOKUP($A83,'Import Peak Change'!$A$106:DN$202,118,FALSE)))</f>
        <v>0</v>
      </c>
      <c r="DO83" s="6">
        <f>IF(ISERROR(VLOOKUP($A83,'Import Peak'!$A$3:DO$99,119,FALSE)-VLOOKUP($A83,'Import Peak Change'!$A$106:DO$202,119,FALSE)),0,(VLOOKUP($A83,'Import Peak'!$A$3:DO$99,119,FALSE)-VLOOKUP($A83,'Import Peak Change'!$A$106:DO$202,119,FALSE)))</f>
        <v>0</v>
      </c>
      <c r="DP83" s="6">
        <f>IF(ISERROR(VLOOKUP($A83,'Import Peak'!$A$3:DP$99,120,FALSE)-VLOOKUP($A83,'Import Peak Change'!$A$106:DP$202,120,FALSE)),0,(VLOOKUP($A83,'Import Peak'!$A$3:DP$99,120,FALSE)-VLOOKUP($A83,'Import Peak Change'!$A$106:DP$202,120,FALSE)))</f>
        <v>0</v>
      </c>
      <c r="DQ83" s="6">
        <f>IF(ISERROR(VLOOKUP($A83,'Import Peak'!$A$3:DQ$99,121,FALSE)-VLOOKUP($A83,'Import Peak Change'!$A$106:DQ$202,121,FALSE)),0,(VLOOKUP($A83,'Import Peak'!$A$3:DQ$99,121,FALSE)-VLOOKUP($A83,'Import Peak Change'!$A$106:DQ$202,121,FALSE)))</f>
        <v>0</v>
      </c>
      <c r="DR83" s="6">
        <f>IF(ISERROR(VLOOKUP($A83,'Import Peak'!$A$3:DR$99,122,FALSE)-VLOOKUP($A83,'Import Peak Change'!$A$106:DR$202,122,FALSE)),0,(VLOOKUP($A83,'Import Peak'!$A$3:DR$99,122,FALSE)-VLOOKUP($A83,'Import Peak Change'!$A$106:DR$202,122,FALSE)))</f>
        <v>0</v>
      </c>
      <c r="DS83" s="6">
        <f>IF(ISERROR(VLOOKUP($A83,'Import Peak'!$A$3:DS$99,123,FALSE)-VLOOKUP($A83,'Import Peak Change'!$A$106:DS$202,123,FALSE)),0,(VLOOKUP($A83,'Import Peak'!$A$3:DS$99,123,FALSE)-VLOOKUP($A83,'Import Peak Change'!$A$106:DS$202,123,FALSE)))</f>
        <v>0</v>
      </c>
      <c r="DT83" s="6">
        <f>IF(ISERROR(VLOOKUP($A83,'Import Peak'!$A$3:DT$99,124,FALSE)-VLOOKUP($A83,'Import Peak Change'!$A$106:DT$202,124,FALSE)),0,(VLOOKUP($A83,'Import Peak'!$A$3:DT$99,124,FALSE)-VLOOKUP($A83,'Import Peak Change'!$A$106:DT$202,124,FALSE)))</f>
        <v>0</v>
      </c>
      <c r="DU83" s="6">
        <f>IF(ISERROR(VLOOKUP($A83,'Import Peak'!$A$3:DU$99,125,FALSE)-VLOOKUP($A83,'Import Peak Change'!$A$106:DU$202,125,FALSE)),0,(VLOOKUP($A83,'Import Peak'!$A$3:DU$99,125,FALSE)-VLOOKUP($A83,'Import Peak Change'!$A$106:DU$202,125,FALSE)))</f>
        <v>0</v>
      </c>
      <c r="DV83" s="6">
        <f>IF(ISERROR(VLOOKUP($A83,'Import Peak'!$A$3:DV$99,126,FALSE)-VLOOKUP($A83,'Import Peak Change'!$A$106:DV$202,126,FALSE)),0,(VLOOKUP($A83,'Import Peak'!$A$3:DV$99,126,FALSE)-VLOOKUP($A83,'Import Peak Change'!$A$106:DV$202,126,FALSE)))</f>
        <v>0</v>
      </c>
      <c r="DW83" s="6">
        <f>IF(ISERROR(VLOOKUP($A83,'Import Peak'!$A$3:DW$99,127,FALSE)-VLOOKUP($A83,'Import Peak Change'!$A$106:DW$202,127,FALSE)),0,(VLOOKUP($A83,'Import Peak'!$A$3:DW$99,127,FALSE)-VLOOKUP($A83,'Import Peak Change'!$A$106:DW$202,127,FALSE)))</f>
        <v>0</v>
      </c>
      <c r="DX83" s="6">
        <f>IF(ISERROR(VLOOKUP($A83,'Import Peak'!$A$3:DX$99,128,FALSE)-VLOOKUP($A83,'Import Peak Change'!$A$106:DX$202,128,FALSE)),0,(VLOOKUP($A83,'Import Peak'!$A$3:DX$99,128,FALSE)-VLOOKUP($A83,'Import Peak Change'!$A$106:DX$202,128,FALSE)))</f>
        <v>0</v>
      </c>
      <c r="DY83" s="6">
        <f>IF(ISERROR(VLOOKUP($A83,'Import Peak'!$A$3:DY$99,129,FALSE)-VLOOKUP($A83,'Import Peak Change'!$A$106:DY$202,129,FALSE)),0,(VLOOKUP($A83,'Import Peak'!$A$3:DY$99,129,FALSE)-VLOOKUP($A83,'Import Peak Change'!$A$106:DY$202,129,FALSE)))</f>
        <v>0</v>
      </c>
      <c r="DZ83" s="6">
        <f>IF(ISERROR(VLOOKUP($A83,'Import Peak'!$A$3:DZ$99,130,FALSE)-VLOOKUP($A83,'Import Peak Change'!$A$106:DZ$202,130,FALSE)),0,(VLOOKUP($A83,'Import Peak'!$A$3:DZ$99,130,FALSE)-VLOOKUP($A83,'Import Peak Change'!$A$106:DZ$202,130,FALSE)))</f>
        <v>0</v>
      </c>
      <c r="EA83" s="6">
        <f>IF(ISERROR(VLOOKUP($A83,'Import Peak'!$A$3:EA$99,131,FALSE)-VLOOKUP($A83,'Import Peak Change'!$A$106:EA$202,131,FALSE)),0,(VLOOKUP($A83,'Import Peak'!$A$3:EA$99,131,FALSE)-VLOOKUP($A83,'Import Peak Change'!$A$106:EA$202,131,FALSE)))</f>
        <v>0</v>
      </c>
      <c r="EB83" s="6">
        <f>IF(ISERROR(VLOOKUP($A83,'Import Peak'!$A$3:EB$99,132,FALSE)-VLOOKUP($A83,'Import Peak Change'!$A$106:EB$202,132,FALSE)),0,(VLOOKUP($A83,'Import Peak'!$A$3:EB$99,132,FALSE)-VLOOKUP($A83,'Import Peak Change'!$A$106:EB$202,132,FALSE)))</f>
        <v>0</v>
      </c>
      <c r="EC83" s="6">
        <f>IF(ISERROR(VLOOKUP($A83,'Import Peak'!$A$3:EC$99,133,FALSE)-VLOOKUP($A83,'Import Peak Change'!$A$106:EC$202,133,FALSE)),0,(VLOOKUP($A83,'Import Peak'!$A$3:EC$99,133,FALSE)-VLOOKUP($A83,'Import Peak Change'!$A$106:EC$202,133,FALSE)))</f>
        <v>0</v>
      </c>
      <c r="ED83" s="6">
        <f>IF(ISERROR(VLOOKUP($A83,'Import Peak'!$A$3:ED$99,134,FALSE)-VLOOKUP($A83,'Import Peak Change'!$A$106:ED$202,134,FALSE)),0,(VLOOKUP($A83,'Import Peak'!$A$3:ED$99,134,FALSE)-VLOOKUP($A83,'Import Peak Change'!$A$106:ED$202,134,FALSE)))</f>
        <v>0</v>
      </c>
      <c r="EE83" s="6">
        <f>IF(ISERROR(VLOOKUP($A83,'Import Peak'!$A$3:EE$99,135,FALSE)-VLOOKUP($A83,'Import Peak Change'!$A$106:EE$202,135,FALSE)),0,(VLOOKUP($A83,'Import Peak'!$A$3:EE$99,135,FALSE)-VLOOKUP($A83,'Import Peak Change'!$A$106:EE$202,135,FALSE)))</f>
        <v>0</v>
      </c>
      <c r="EF83" s="6">
        <f>IF(ISERROR(VLOOKUP($A83,'Import Peak'!$A$3:EF$99,136,FALSE)-VLOOKUP($A83,'Import Peak Change'!$A$106:EF$202,136,FALSE)),0,(VLOOKUP($A83,'Import Peak'!$A$3:EF$99,136,FALSE)-VLOOKUP($A83,'Import Peak Change'!$A$106:EF$202,136,FALSE)))</f>
        <v>0</v>
      </c>
      <c r="EG83" s="6">
        <f>IF(ISERROR(VLOOKUP($A83,'Import Peak'!$A$3:EG$99,137,FALSE)-VLOOKUP($A83,'Import Peak Change'!$A$106:EG$202,137,FALSE)),0,(VLOOKUP($A83,'Import Peak'!$A$3:EG$99,137,FALSE)-VLOOKUP($A83,'Import Peak Change'!$A$106:EG$202,137,FALSE)))</f>
        <v>0</v>
      </c>
      <c r="EH83" s="6">
        <f>IF(ISERROR(VLOOKUP($A83,'Import Peak'!$A$3:EH$99,138,FALSE)-VLOOKUP($A83,'Import Peak Change'!$A$106:EH$202,138,FALSE)),0,(VLOOKUP($A83,'Import Peak'!$A$3:EH$99,138,FALSE)-VLOOKUP($A83,'Import Peak Change'!$A$106:EH$202,138,FALSE)))</f>
        <v>0</v>
      </c>
      <c r="EI83" s="6">
        <f>IF(ISERROR(VLOOKUP($A83,'Import Peak'!$A$3:EI$99,139,FALSE)-VLOOKUP($A83,'Import Peak Change'!$A$106:EI$202,139,FALSE)),0,(VLOOKUP($A83,'Import Peak'!$A$3:EI$99,139,FALSE)-VLOOKUP($A83,'Import Peak Change'!$A$106:EI$202,139,FALSE)))</f>
        <v>0</v>
      </c>
      <c r="EJ83" s="6">
        <f>IF(ISERROR(VLOOKUP($A83,'Import Peak'!$A$3:EJ$99,140,FALSE)-VLOOKUP($A83,'Import Peak Change'!$A$106:EJ$202,140,FALSE)),0,(VLOOKUP($A83,'Import Peak'!$A$3:EJ$99,140,FALSE)-VLOOKUP($A83,'Import Peak Change'!$A$106:EJ$202,140,FALSE)))</f>
        <v>0</v>
      </c>
      <c r="EK83" s="6">
        <f>IF(ISERROR(VLOOKUP($A83,'Import Peak'!$A$3:EK$99,141,FALSE)-VLOOKUP($A83,'Import Peak Change'!$A$106:EK$202,141,FALSE)),0,(VLOOKUP($A83,'Import Peak'!$A$3:EK$99,141,FALSE)-VLOOKUP($A83,'Import Peak Change'!$A$106:EK$202,141,FALSE)))</f>
        <v>0</v>
      </c>
      <c r="EL83" s="6">
        <f>IF(ISERROR(VLOOKUP($A83,'Import Peak'!$A$3:EL$99,142,FALSE)-VLOOKUP($A83,'Import Peak Change'!$A$106:EL$202,142,FALSE)),0,(VLOOKUP($A83,'Import Peak'!$A$3:EL$99,142,FALSE)-VLOOKUP($A83,'Import Peak Change'!$A$106:EL$202,142,FALSE)))</f>
        <v>0</v>
      </c>
      <c r="EM83" s="6">
        <f>IF(ISERROR(VLOOKUP($A83,'Import Peak'!$A$3:EM$99,143,FALSE)-VLOOKUP($A83,'Import Peak Change'!$A$106:EM$202,143,FALSE)),0,(VLOOKUP($A83,'Import Peak'!$A$3:EM$99,143,FALSE)-VLOOKUP($A83,'Import Peak Change'!$A$106:EM$202,143,FALSE)))</f>
        <v>0</v>
      </c>
      <c r="EN83" s="6">
        <f>IF(ISERROR(VLOOKUP($A83,'Import Peak'!$A$3:EN$99,144,FALSE)-VLOOKUP($A83,'Import Peak Change'!$A$106:EN$202,144,FALSE)),0,(VLOOKUP($A83,'Import Peak'!$A$3:EN$99,144,FALSE)-VLOOKUP($A83,'Import Peak Change'!$A$106:EN$202,144,FALSE)))</f>
        <v>0</v>
      </c>
      <c r="EO83" s="6">
        <f>IF(ISERROR(VLOOKUP($A83,'Import Peak'!$A$3:EO$99,145,FALSE)-VLOOKUP($A83,'Import Peak Change'!$A$106:EO$202,145,FALSE)),0,(VLOOKUP($A83,'Import Peak'!$A$3:EO$99,145,FALSE)-VLOOKUP($A83,'Import Peak Change'!$A$106:EO$202,145,FALSE)))</f>
        <v>0</v>
      </c>
      <c r="EP83" s="6">
        <f>IF(ISERROR(VLOOKUP($A83,'Import Peak'!$A$3:EP$99,146,FALSE)-VLOOKUP($A83,'Import Peak Change'!$A$106:EP$202,146,FALSE)),0,(VLOOKUP($A83,'Import Peak'!$A$3:EP$99,146,FALSE)-VLOOKUP($A83,'Import Peak Change'!$A$106:EP$202,146,FALSE)))</f>
        <v>0</v>
      </c>
      <c r="EQ83" s="6">
        <f>IF(ISERROR(VLOOKUP($A83,'Import Peak'!$A$3:EQ$99,147,FALSE)-VLOOKUP($A83,'Import Peak Change'!$A$106:EQ$202,147,FALSE)),0,(VLOOKUP($A83,'Import Peak'!$A$3:EQ$99,147,FALSE)-VLOOKUP($A83,'Import Peak Change'!$A$106:EQ$202,147,FALSE)))</f>
        <v>0</v>
      </c>
      <c r="ER83" s="6">
        <f>IF(ISERROR(VLOOKUP($A83,'Import Peak'!$A$3:ER$99,148,FALSE)-VLOOKUP($A83,'Import Peak Change'!$A$106:ER$202,148,FALSE)),0,(VLOOKUP($A83,'Import Peak'!$A$3:ER$99,148,FALSE)-VLOOKUP($A83,'Import Peak Change'!$A$106:ER$202,148,FALSE)))</f>
        <v>0</v>
      </c>
      <c r="ES83" s="6">
        <f>IF(ISERROR(VLOOKUP($A83,'Import Peak'!$A$3:ES$99,149,FALSE)-VLOOKUP($A83,'Import Peak Change'!$A$106:ES$202,149,FALSE)),0,(VLOOKUP($A83,'Import Peak'!$A$3:ES$99,149,FALSE)-VLOOKUP($A83,'Import Peak Change'!$A$106:ES$202,149,FALSE)))</f>
        <v>0</v>
      </c>
      <c r="ET83" s="6">
        <f>IF(ISERROR(VLOOKUP($A83,'Import Peak'!$A$3:ET$99,150,FALSE)-VLOOKUP($A83,'Import Peak Change'!$A$106:ET$202,150,FALSE)),0,(VLOOKUP($A83,'Import Peak'!$A$3:ET$99,150,FALSE)-VLOOKUP($A83,'Import Peak Change'!$A$106:ET$202,150,FALSE)))</f>
        <v>0</v>
      </c>
      <c r="EU83" s="6">
        <f>IF(ISERROR(VLOOKUP($A83,'Import Peak'!$A$3:EU$99,151,FALSE)-VLOOKUP($A83,'Import Peak Change'!$A$106:EU$202,151,FALSE)),0,(VLOOKUP($A83,'Import Peak'!$A$3:EU$99,151,FALSE)-VLOOKUP($A83,'Import Peak Change'!$A$106:EU$202,151,FALSE)))</f>
        <v>0</v>
      </c>
      <c r="EV83" s="6">
        <f>IF(ISERROR(VLOOKUP($A83,'Import Peak'!$A$3:EV$99,152,FALSE)-VLOOKUP($A83,'Import Peak Change'!$A$106:EV$202,152,FALSE)),0,(VLOOKUP($A83,'Import Peak'!$A$3:EV$99,152,FALSE)-VLOOKUP($A83,'Import Peak Change'!$A$106:EV$202,152,FALSE)))</f>
        <v>0</v>
      </c>
      <c r="EW83" s="6">
        <f>IF(ISERROR(VLOOKUP($A83,'Import Peak'!$A$3:EW$99,153,FALSE)-VLOOKUP($A83,'Import Peak Change'!$A$106:EW$202,153,FALSE)),0,(VLOOKUP($A83,'Import Peak'!$A$3:EW$99,153,FALSE)-VLOOKUP($A83,'Import Peak Change'!$A$106:EW$202,153,FALSE)))</f>
        <v>0</v>
      </c>
      <c r="EX83" s="6">
        <f>IF(ISERROR(VLOOKUP($A83,'Import Peak'!$A$3:EX$99,154,FALSE)-VLOOKUP($A83,'Import Peak Change'!$A$106:EX$202,154,FALSE)),0,(VLOOKUP($A83,'Import Peak'!$A$3:EX$99,154,FALSE)-VLOOKUP($A83,'Import Peak Change'!$A$106:EX$202,154,FALSE)))</f>
        <v>0</v>
      </c>
      <c r="EY83" s="6">
        <f>IF(ISERROR(VLOOKUP($A83,'Import Peak'!$A$3:EY$99,155,FALSE)-VLOOKUP($A83,'Import Peak Change'!$A$106:EY$202,155,FALSE)),0,(VLOOKUP($A83,'Import Peak'!$A$3:EY$99,155,FALSE)-VLOOKUP($A83,'Import Peak Change'!$A$106:EY$202,155,FALSE)))</f>
        <v>0</v>
      </c>
      <c r="EZ83" s="6">
        <f>IF(ISERROR(VLOOKUP($A83,'Import Peak'!$A$3:EZ$99,156,FALSE)-VLOOKUP($A83,'Import Peak Change'!$A$106:EZ$202,156,FALSE)),0,(VLOOKUP($A83,'Import Peak'!$A$3:EZ$99,156,FALSE)-VLOOKUP($A83,'Import Peak Change'!$A$106:EZ$202,156,FALSE)))</f>
        <v>0</v>
      </c>
      <c r="FA83" s="6">
        <f>IF(ISERROR(VLOOKUP($A83,'Import Peak'!$A$3:FA$99,157,FALSE)-VLOOKUP($A83,'Import Peak Change'!$A$106:FA$202,157,FALSE)),0,(VLOOKUP($A83,'Import Peak'!$A$3:FA$99,157,FALSE)-VLOOKUP($A83,'Import Peak Change'!$A$106:FA$202,157,FALSE)))</f>
        <v>0</v>
      </c>
      <c r="FB83" s="6">
        <f>IF(ISERROR(VLOOKUP($A83,'Import Peak'!$A$3:FB$99,158,FALSE)-VLOOKUP($A83,'Import Peak Change'!$A$106:FB$202,158,FALSE)),0,(VLOOKUP($A83,'Import Peak'!$A$3:FB$99,158,FALSE)-VLOOKUP($A83,'Import Peak Change'!$A$106:FB$202,158,FALSE)))</f>
        <v>0</v>
      </c>
      <c r="FC83" s="6">
        <f>IF(ISERROR(VLOOKUP($A83,'Import Peak'!$A$3:FC$99,159,FALSE)-VLOOKUP($A83,'Import Peak Change'!$A$106:FC$202,159,FALSE)),0,(VLOOKUP($A83,'Import Peak'!$A$3:FC$99,159,FALSE)-VLOOKUP($A83,'Import Peak Change'!$A$106:FC$202,159,FALSE)))</f>
        <v>0</v>
      </c>
      <c r="FD83" s="6">
        <f>IF(ISERROR(VLOOKUP($A83,'Import Peak'!$A$3:FD$99,160,FALSE)-VLOOKUP($A83,'Import Peak Change'!$A$106:FD$202,160,FALSE)),0,(VLOOKUP($A83,'Import Peak'!$A$3:FD$99,160,FALSE)-VLOOKUP($A83,'Import Peak Change'!$A$106:FD$202,160,FALSE)))</f>
        <v>0</v>
      </c>
      <c r="FE83" s="6">
        <f>IF(ISERROR(VLOOKUP($A83,'Import Peak'!$A$3:FE$99,161,FALSE)-VLOOKUP($A83,'Import Peak Change'!$A$106:FE$202,161,FALSE)),0,(VLOOKUP($A83,'Import Peak'!$A$3:FE$99,161,FALSE)-VLOOKUP($A83,'Import Peak Change'!$A$106:FE$202,161,FALSE)))</f>
        <v>0</v>
      </c>
      <c r="FF83" s="6">
        <f>IF(ISERROR(VLOOKUP($A83,'Import Peak'!$A$3:FF$99,162,FALSE)-VLOOKUP($A83,'Import Peak Change'!$A$106:FF$202,162,FALSE)),0,(VLOOKUP($A83,'Import Peak'!$A$3:FF$99,162,FALSE)-VLOOKUP($A83,'Import Peak Change'!$A$106:FF$202,162,FALSE)))</f>
        <v>0</v>
      </c>
      <c r="FG83" s="6">
        <f>IF(ISERROR(VLOOKUP($A83,'Import Peak'!$A$3:FG$99,163,FALSE)-VLOOKUP($A83,'Import Peak Change'!$A$106:FG$202,163,FALSE)),0,(VLOOKUP($A83,'Import Peak'!$A$3:FG$99,163,FALSE)-VLOOKUP($A83,'Import Peak Change'!$A$106:FG$202,163,FALSE)))</f>
        <v>0</v>
      </c>
      <c r="FH83" s="6">
        <f>IF(ISERROR(VLOOKUP($A83,'Import Peak'!$A$3:FH$99,164,FALSE)-VLOOKUP($A83,'Import Peak Change'!$A$106:FH$202,164,FALSE)),0,(VLOOKUP($A83,'Import Peak'!$A$3:FH$99,164,FALSE)-VLOOKUP($A83,'Import Peak Change'!$A$106:FH$202,164,FALSE)))</f>
        <v>0</v>
      </c>
      <c r="FI83" s="6">
        <f>IF(ISERROR(VLOOKUP($A83,'Import Peak'!$A$3:FI$99,165,FALSE)-VLOOKUP($A83,'Import Peak Change'!$A$106:FI$202,165,FALSE)),0,(VLOOKUP($A83,'Import Peak'!$A$3:FI$99,165,FALSE)-VLOOKUP($A83,'Import Peak Change'!$A$106:FI$202,165,FALSE)))</f>
        <v>0</v>
      </c>
      <c r="FJ83" s="6">
        <f>IF(ISERROR(VLOOKUP($A83,'Import Peak'!$A$3:FJ$99,166,FALSE)-VLOOKUP($A83,'Import Peak Change'!$A$106:FJ$202,166,FALSE)),0,(VLOOKUP($A83,'Import Peak'!$A$3:FJ$99,166,FALSE)-VLOOKUP($A83,'Import Peak Change'!$A$106:FJ$202,166,FALSE)))</f>
        <v>0</v>
      </c>
      <c r="FK83" s="6">
        <f>IF(ISERROR(VLOOKUP($A83,'Import Peak'!$A$3:FK$99,167,FALSE)-VLOOKUP($A83,'Import Peak Change'!$A$106:FK$202,167,FALSE)),0,(VLOOKUP($A83,'Import Peak'!$A$3:FK$99,167,FALSE)-VLOOKUP($A83,'Import Peak Change'!$A$106:FK$202,167,FALSE)))</f>
        <v>0</v>
      </c>
      <c r="FL83" s="6">
        <f>IF(ISERROR(VLOOKUP($A83,'Import Peak'!$A$3:FL$99,168,FALSE)-VLOOKUP($A83,'Import Peak Change'!$A$106:FL$202,168,FALSE)),0,(VLOOKUP($A83,'Import Peak'!$A$3:FL$99,168,FALSE)-VLOOKUP($A83,'Import Peak Change'!$A$106:FL$202,168,FALSE)))</f>
        <v>0</v>
      </c>
      <c r="FM83" s="6">
        <f>IF(ISERROR(VLOOKUP($A83,'Import Peak'!$A$3:FM$99,169,FALSE)-VLOOKUP($A83,'Import Peak Change'!$A$106:FM$202,169,FALSE)),0,(VLOOKUP($A83,'Import Peak'!$A$3:FM$99,169,FALSE)-VLOOKUP($A83,'Import Peak Change'!$A$106:FM$202,169,FALSE)))</f>
        <v>0</v>
      </c>
      <c r="FN83" s="6">
        <f>IF(ISERROR(VLOOKUP($A83,'Import Peak'!$A$3:FN$99,170,FALSE)-VLOOKUP($A83,'Import Peak Change'!$A$106:FN$202,170,FALSE)),0,(VLOOKUP($A83,'Import Peak'!$A$3:FN$99,170,FALSE)-VLOOKUP($A83,'Import Peak Change'!$A$106:FN$202,170,FALSE)))</f>
        <v>0</v>
      </c>
      <c r="FO83" s="6">
        <f>IF(ISERROR(VLOOKUP($A83,'Import Peak'!$A$3:FO$99,171,FALSE)-VLOOKUP($A83,'Import Peak Change'!$A$106:FO$202,171,FALSE)),0,(VLOOKUP($A83,'Import Peak'!$A$3:FO$99,171,FALSE)-VLOOKUP($A83,'Import Peak Change'!$A$106:FO$202,171,FALSE)))</f>
        <v>0</v>
      </c>
      <c r="FP83" s="6">
        <f>IF(ISERROR(VLOOKUP($A83,'Import Peak'!$A$3:FP$99,172,FALSE)-VLOOKUP($A83,'Import Peak Change'!$A$106:FP$202,172,FALSE)),0,(VLOOKUP($A83,'Import Peak'!$A$3:FP$99,172,FALSE)-VLOOKUP($A83,'Import Peak Change'!$A$106:FP$202,172,FALSE)))</f>
        <v>0</v>
      </c>
      <c r="FQ83" s="6">
        <f>IF(ISERROR(VLOOKUP($A83,'Import Peak'!$A$3:FQ$99,173,FALSE)-VLOOKUP($A83,'Import Peak Change'!$A$106:FQ$202,173,FALSE)),0,(VLOOKUP($A83,'Import Peak'!$A$3:FQ$99,173,FALSE)-VLOOKUP($A83,'Import Peak Change'!$A$106:FQ$202,173,FALSE)))</f>
        <v>0</v>
      </c>
      <c r="FR83" s="6">
        <f>IF(ISERROR(VLOOKUP($A83,'Import Peak'!$A$3:FR$99,174,FALSE)-VLOOKUP($A83,'Import Peak Change'!$A$106:FR$202,174,FALSE)),0,(VLOOKUP($A83,'Import Peak'!$A$3:FR$99,174,FALSE)-VLOOKUP($A83,'Import Peak Change'!$A$106:FR$202,174,FALSE)))</f>
        <v>0</v>
      </c>
      <c r="FS83" s="6">
        <f>IF(ISERROR(VLOOKUP($A83,'Import Peak'!$A$3:FS$99,175,FALSE)-VLOOKUP($A83,'Import Peak Change'!$A$106:FS$202,175,FALSE)),0,(VLOOKUP($A83,'Import Peak'!$A$3:FS$99,175,FALSE)-VLOOKUP($A83,'Import Peak Change'!$A$106:FS$202,175,FALSE)))</f>
        <v>0</v>
      </c>
      <c r="FT83" s="6">
        <f>IF(ISERROR(VLOOKUP($A83,'Import Peak'!$A$3:FT$99,176,FALSE)-VLOOKUP($A83,'Import Peak Change'!$A$106:FT$202,176,FALSE)),0,(VLOOKUP($A83,'Import Peak'!$A$3:FT$99,176,FALSE)-VLOOKUP($A83,'Import Peak Change'!$A$106:FT$202,176,FALSE)))</f>
        <v>0</v>
      </c>
      <c r="FU83" s="6">
        <f>IF(ISERROR(VLOOKUP($A83,'Import Peak'!$A$3:FU$99,177,FALSE)-VLOOKUP($A83,'Import Peak Change'!$A$106:FU$202,177,FALSE)),0,(VLOOKUP($A83,'Import Peak'!$A$3:FU$99,177,FALSE)-VLOOKUP($A83,'Import Peak Change'!$A$106:FU$202,177,FALSE)))</f>
        <v>0</v>
      </c>
      <c r="FV83" s="6">
        <f>IF(ISERROR(VLOOKUP($A83,'Import Peak'!$A$3:FV$99,178,FALSE)-VLOOKUP($A83,'Import Peak Change'!$A$106:FV$202,178,FALSE)),0,(VLOOKUP($A83,'Import Peak'!$A$3:FV$99,178,FALSE)-VLOOKUP($A83,'Import Peak Change'!$A$106:FV$202,178,FALSE)))</f>
        <v>0</v>
      </c>
      <c r="FW83" s="6">
        <f>IF(ISERROR(VLOOKUP($A83,'Import Peak'!$A$3:FW$99,179,FALSE)-VLOOKUP($A83,'Import Peak Change'!$A$106:FW$202,179,FALSE)),0,(VLOOKUP($A83,'Import Peak'!$A$3:FW$99,179,FALSE)-VLOOKUP($A83,'Import Peak Change'!$A$106:FW$202,179,FALSE)))</f>
        <v>0</v>
      </c>
      <c r="FX83" s="6">
        <f>IF(ISERROR(VLOOKUP($A83,'Import Peak'!$A$3:FX$99,180,FALSE)-VLOOKUP($A83,'Import Peak Change'!$A$106:FX$202,180,FALSE)),0,(VLOOKUP($A83,'Import Peak'!$A$3:FX$99,180,FALSE)-VLOOKUP($A83,'Import Peak Change'!$A$106:FX$202,180,FALSE)))</f>
        <v>0</v>
      </c>
      <c r="FY83" s="6">
        <f>IF(ISERROR(VLOOKUP($A83,'Import Peak'!$A$3:FY$99,181,FALSE)-VLOOKUP($A83,'Import Peak Change'!$A$106:FY$202,181,FALSE)),0,(VLOOKUP($A83,'Import Peak'!$A$3:FY$99,181,FALSE)-VLOOKUP($A83,'Import Peak Change'!$A$106:FY$202,181,FALSE)))</f>
        <v>0</v>
      </c>
      <c r="FZ83" s="6">
        <f>IF(ISERROR(VLOOKUP($A83,'Import Peak'!$A$3:FZ$99,182,FALSE)-VLOOKUP($A83,'Import Peak Change'!$A$106:FZ$202,182,FALSE)),0,(VLOOKUP($A83,'Import Peak'!$A$3:FZ$99,182,FALSE)-VLOOKUP($A83,'Import Peak Change'!$A$106:FZ$202,182,FALSE)))</f>
        <v>0</v>
      </c>
      <c r="GA83" s="6">
        <f>IF(ISERROR(VLOOKUP($A83,'Import Peak'!$A$3:GA$99,183,FALSE)-VLOOKUP($A83,'Import Peak Change'!$A$106:GA$202,183,FALSE)),0,(VLOOKUP($A83,'Import Peak'!$A$3:GA$99,183,FALSE)-VLOOKUP($A83,'Import Peak Change'!$A$106:GA$202,183,FALSE)))</f>
        <v>0</v>
      </c>
      <c r="GB83" s="6">
        <f>IF(ISERROR(VLOOKUP($A83,'Import Peak'!$A$3:GB$99,184,FALSE)-VLOOKUP($A83,'Import Peak Change'!$A$106:GB$202,184,FALSE)),0,(VLOOKUP($A83,'Import Peak'!$A$3:GB$99,184,FALSE)-VLOOKUP($A83,'Import Peak Change'!$A$106:GB$202,184,FALSE)))</f>
        <v>0</v>
      </c>
      <c r="GC83" s="6">
        <f>IF(ISERROR(VLOOKUP($A83,'Import Peak'!$A$3:GC$99,185,FALSE)-VLOOKUP($A83,'Import Peak Change'!$A$106:GC$202,185,FALSE)),0,(VLOOKUP($A83,'Import Peak'!$A$3:GC$99,185,FALSE)-VLOOKUP($A83,'Import Peak Change'!$A$106:GC$202,185,FALSE)))</f>
        <v>0</v>
      </c>
      <c r="GD83" s="6">
        <f>IF(ISERROR(VLOOKUP($A83,'Import Peak'!$A$3:GD$99,186,FALSE)-VLOOKUP($A83,'Import Peak Change'!$A$106:GD$202,186,FALSE)),0,(VLOOKUP($A83,'Import Peak'!$A$3:GD$99,186,FALSE)-VLOOKUP($A83,'Import Peak Change'!$A$106:GD$202,186,FALSE)))</f>
        <v>0</v>
      </c>
      <c r="GE83" s="6">
        <f>IF(ISERROR(VLOOKUP($A83,'Import Peak'!$A$3:GE$99,187,FALSE)-VLOOKUP($A83,'Import Peak Change'!$A$106:GE$202,187,FALSE)),0,(VLOOKUP($A83,'Import Peak'!$A$3:GE$99,187,FALSE)-VLOOKUP($A83,'Import Peak Change'!$A$106:GE$202,187,FALSE)))</f>
        <v>0</v>
      </c>
      <c r="GF83" s="6">
        <f>IF(ISERROR(VLOOKUP($A83,'Import Peak'!$A$3:GF$99,188,FALSE)-VLOOKUP($A83,'Import Peak Change'!$A$106:GF$202,188,FALSE)),0,(VLOOKUP($A83,'Import Peak'!$A$3:GF$99,188,FALSE)-VLOOKUP($A83,'Import Peak Change'!$A$106:GF$202,188,FALSE)))</f>
        <v>0</v>
      </c>
      <c r="GG83" s="6">
        <f>IF(ISERROR(VLOOKUP($A83,'Import Peak'!$A$3:GG$99,189,FALSE)-VLOOKUP($A83,'Import Peak Change'!$A$106:GG$202,189,FALSE)),0,(VLOOKUP($A83,'Import Peak'!$A$3:GG$99,189,FALSE)-VLOOKUP($A83,'Import Peak Change'!$A$106:GG$202,189,FALSE)))</f>
        <v>0</v>
      </c>
      <c r="GH83" s="6">
        <f>IF(ISERROR(VLOOKUP($A83,'Import Peak'!$A$3:GH$99,190,FALSE)-VLOOKUP($A83,'Import Peak Change'!$A$106:GH$202,190,FALSE)),0,(VLOOKUP($A83,'Import Peak'!$A$3:GH$99,190,FALSE)-VLOOKUP($A83,'Import Peak Change'!$A$106:GH$202,190,FALSE)))</f>
        <v>0</v>
      </c>
      <c r="GI83" s="6">
        <f>IF(ISERROR(VLOOKUP($A83,'Import Peak'!$A$3:GI$99,191,FALSE)-VLOOKUP($A83,'Import Peak Change'!$A$106:GI$202,191,FALSE)),0,(VLOOKUP($A83,'Import Peak'!$A$3:GI$99,191,FALSE)-VLOOKUP($A83,'Import Peak Change'!$A$106:GI$202,191,FALSE)))</f>
        <v>0</v>
      </c>
      <c r="GJ83" s="6">
        <f>IF(ISERROR(VLOOKUP($A83,'Import Peak'!$A$3:GJ$99,192,FALSE)-VLOOKUP($A83,'Import Peak Change'!$A$106:GJ$202,192,FALSE)),0,(VLOOKUP($A83,'Import Peak'!$A$3:GJ$99,192,FALSE)-VLOOKUP($A83,'Import Peak Change'!$A$106:GJ$202,192,FALSE)))</f>
        <v>0</v>
      </c>
      <c r="GK83" s="6">
        <f>IF(ISERROR(VLOOKUP($A83,'Import Peak'!$A$3:GK$99,193,FALSE)-VLOOKUP($A83,'Import Peak Change'!$A$106:GK$202,193,FALSE)),0,(VLOOKUP($A83,'Import Peak'!$A$3:GK$99,193,FALSE)-VLOOKUP($A83,'Import Peak Change'!$A$106:GK$202,193,FALSE)))</f>
        <v>0</v>
      </c>
      <c r="GL83" s="6">
        <f>IF(ISERROR(VLOOKUP($A83,'Import Peak'!$A$3:GL$99,194,FALSE)-VLOOKUP($A83,'Import Peak Change'!$A$106:GL$202,194,FALSE)),0,(VLOOKUP($A83,'Import Peak'!$A$3:GL$99,194,FALSE)-VLOOKUP($A83,'Import Peak Change'!$A$106:GL$202,194,FALSE)))</f>
        <v>0</v>
      </c>
      <c r="GM83" s="6">
        <f>IF(ISERROR(VLOOKUP($A83,'Import Peak'!$A$3:GM$99,195,FALSE)-VLOOKUP($A83,'Import Peak Change'!$A$106:GM$202,195,FALSE)),0,(VLOOKUP($A83,'Import Peak'!$A$3:GM$99,195,FALSE)-VLOOKUP($A83,'Import Peak Change'!$A$106:GM$202,195,FALSE)))</f>
        <v>0</v>
      </c>
      <c r="GN83" s="6">
        <f>IF(ISERROR(VLOOKUP($A83,'Import Peak'!$A$3:GN$99,196,FALSE)-VLOOKUP($A83,'Import Peak Change'!$A$106:GN$202,196,FALSE)),0,(VLOOKUP($A83,'Import Peak'!$A$3:GN$99,196,FALSE)-VLOOKUP($A83,'Import Peak Change'!$A$106:GN$202,196,FALSE)))</f>
        <v>0</v>
      </c>
      <c r="GO83" s="6">
        <f>IF(ISERROR(VLOOKUP($A83,'Import Peak'!$A$3:GO$99,197,FALSE)-VLOOKUP($A83,'Import Peak Change'!$A$106:GO$202,197,FALSE)),0,(VLOOKUP($A83,'Import Peak'!$A$3:GO$99,197,FALSE)-VLOOKUP($A83,'Import Peak Change'!$A$106:GO$202,197,FALSE)))</f>
        <v>0</v>
      </c>
      <c r="GP83" s="6">
        <f>IF(ISERROR(VLOOKUP($A83,'Import Peak'!$A$3:GP$99,198,FALSE)-VLOOKUP($A83,'Import Peak Change'!$A$106:GP$202,198,FALSE)),0,(VLOOKUP($A83,'Import Peak'!$A$3:GP$99,198,FALSE)-VLOOKUP($A83,'Import Peak Change'!$A$106:GP$202,198,FALSE)))</f>
        <v>0</v>
      </c>
      <c r="GQ83" s="6">
        <f>IF(ISERROR(VLOOKUP($A83,'Import Peak'!$A$3:GQ$99,199,FALSE)-VLOOKUP($A83,'Import Peak Change'!$A$106:GQ$202,199,FALSE)),0,(VLOOKUP($A83,'Import Peak'!$A$3:GQ$99,199,FALSE)-VLOOKUP($A83,'Import Peak Change'!$A$106:GQ$202,199,FALSE)))</f>
        <v>0</v>
      </c>
      <c r="GR83" s="6">
        <f>IF(ISERROR(VLOOKUP($A83,'Import Peak'!$A$3:GR$99,200,FALSE)-VLOOKUP($A83,'Import Peak Change'!$A$106:GR$202,200,FALSE)),0,(VLOOKUP($A83,'Import Peak'!$A$3:GR$99,200,FALSE)-VLOOKUP($A83,'Import Peak Change'!$A$106:GR$202,200,FALSE)))</f>
        <v>0</v>
      </c>
      <c r="GS83" s="6">
        <f>IF(ISERROR(VLOOKUP($A83,'Import Peak'!$A$3:GS$99,201,FALSE)-VLOOKUP($A83,'Import Peak Change'!$A$106:GS$202,201,FALSE)),0,(VLOOKUP($A83,'Import Peak'!$A$3:GS$99,201,FALSE)-VLOOKUP($A83,'Import Peak Change'!$A$106:GS$202,201,FALSE)))</f>
        <v>0</v>
      </c>
      <c r="GT83" s="6">
        <f>IF(ISERROR(VLOOKUP($A83,'Import Peak'!$A$3:GT$99,202,FALSE)-VLOOKUP($A83,'Import Peak Change'!$A$106:GT$202,202,FALSE)),0,(VLOOKUP($A83,'Import Peak'!$A$3:GT$99,202,FALSE)-VLOOKUP($A83,'Import Peak Change'!$A$106:GT$202,202,FALSE)))</f>
        <v>0</v>
      </c>
      <c r="GU83" s="6">
        <f>IF(ISERROR(VLOOKUP($A83,'Import Peak'!$A$3:GU$99,203,FALSE)-VLOOKUP($A83,'Import Peak Change'!$A$106:GU$202,203,FALSE)),0,(VLOOKUP($A83,'Import Peak'!$A$3:GU$99,203,FALSE)-VLOOKUP($A83,'Import Peak Change'!$A$106:GU$202,203,FALSE)))</f>
        <v>0</v>
      </c>
      <c r="GV83" s="6">
        <f>IF(ISERROR(VLOOKUP($A83,'Import Peak'!$A$3:GV$99,204,FALSE)-VLOOKUP($A83,'Import Peak Change'!$A$106:GV$202,204,FALSE)),0,(VLOOKUP($A83,'Import Peak'!$A$3:GV$99,204,FALSE)-VLOOKUP($A83,'Import Peak Change'!$A$106:GV$202,204,FALSE)))</f>
        <v>0</v>
      </c>
      <c r="GW83" s="6">
        <f>IF(ISERROR(VLOOKUP($A83,'Import Peak'!$A$3:GW$99,205,FALSE)-VLOOKUP($A83,'Import Peak Change'!$A$106:GW$202,205,FALSE)),0,(VLOOKUP($A83,'Import Peak'!$A$3:GW$99,205,FALSE)-VLOOKUP($A83,'Import Peak Change'!$A$106:GW$202,205,FALSE)))</f>
        <v>0</v>
      </c>
      <c r="GX83" s="6">
        <f>IF(ISERROR(VLOOKUP($A83,'Import Peak'!$A$3:GX$99,206,FALSE)-VLOOKUP($A83,'Import Peak Change'!$A$106:GX$202,206,FALSE)),0,(VLOOKUP($A83,'Import Peak'!$A$3:GX$99,206,FALSE)-VLOOKUP($A83,'Import Peak Change'!$A$106:GX$202,206,FALSE)))</f>
        <v>0</v>
      </c>
      <c r="GY83" s="6">
        <f>IF(ISERROR(VLOOKUP($A83,'Import Peak'!$A$3:GY$99,207,FALSE)-VLOOKUP($A83,'Import Peak Change'!$A$106:GY$202,207,FALSE)),0,(VLOOKUP($A83,'Import Peak'!$A$3:GY$99,207,FALSE)-VLOOKUP($A83,'Import Peak Change'!$A$106:GY$202,207,FALSE)))</f>
        <v>0</v>
      </c>
      <c r="GZ83" s="6">
        <f>IF(ISERROR(VLOOKUP($A83,'Import Peak'!$A$3:GZ$99,208,FALSE)-VLOOKUP($A83,'Import Peak Change'!$A$106:GZ$202,208,FALSE)),0,(VLOOKUP($A83,'Import Peak'!$A$3:GZ$99,208,FALSE)-VLOOKUP($A83,'Import Peak Change'!$A$106:GZ$202,208,FALSE)))</f>
        <v>0</v>
      </c>
      <c r="HA83" s="6">
        <f>IF(ISERROR(VLOOKUP($A83,'Import Peak'!$A$3:HA$99,209,FALSE)-VLOOKUP($A83,'Import Peak Change'!$A$106:HA$202,209,FALSE)),0,(VLOOKUP($A83,'Import Peak'!$A$3:HA$99,209,FALSE)-VLOOKUP($A83,'Import Peak Change'!$A$106:HA$202,209,FALSE)))</f>
        <v>0</v>
      </c>
      <c r="HB83" s="6">
        <f>IF(ISERROR(VLOOKUP($A83,'Import Peak'!$A$3:HB$99,210,FALSE)-VLOOKUP($A83,'Import Peak Change'!$A$106:HB$202,210,FALSE)),0,(VLOOKUP($A83,'Import Peak'!$A$3:HB$99,210,FALSE)-VLOOKUP($A83,'Import Peak Change'!$A$106:HB$202,210,FALSE)))</f>
        <v>0</v>
      </c>
      <c r="HC83" s="6">
        <f>IF(ISERROR(VLOOKUP($A83,'Import Peak'!$A$3:HC$99,211,FALSE)-VLOOKUP($A83,'Import Peak Change'!$A$106:HC$202,211,FALSE)),0,(VLOOKUP($A83,'Import Peak'!$A$3:HC$99,211,FALSE)-VLOOKUP($A83,'Import Peak Change'!$A$106:HC$202,211,FALSE)))</f>
        <v>0</v>
      </c>
      <c r="HD83" s="6">
        <f>IF(ISERROR(VLOOKUP($A83,'Import Peak'!$A$3:HD$99,212,FALSE)-VLOOKUP($A83,'Import Peak Change'!$A$106:HD$202,212,FALSE)),0,(VLOOKUP($A83,'Import Peak'!$A$3:HD$99,212,FALSE)-VLOOKUP($A83,'Import Peak Change'!$A$106:HD$202,212,FALSE)))</f>
        <v>0</v>
      </c>
      <c r="HE83" s="6">
        <f>IF(ISERROR(VLOOKUP($A83,'Import Peak'!$A$3:HE$99,213,FALSE)-VLOOKUP($A83,'Import Peak Change'!$A$106:HE$202,213,FALSE)),0,(VLOOKUP($A83,'Import Peak'!$A$3:HE$99,213,FALSE)-VLOOKUP($A83,'Import Peak Change'!$A$106:HE$202,213,FALSE)))</f>
        <v>0</v>
      </c>
      <c r="HF83" s="6">
        <f>IF(ISERROR(VLOOKUP($A83,'Import Peak'!$A$3:HF$99,214,FALSE)-VLOOKUP($A83,'Import Peak Change'!$A$106:HF$202,214,FALSE)),0,(VLOOKUP($A83,'Import Peak'!$A$3:HF$99,214,FALSE)-VLOOKUP($A83,'Import Peak Change'!$A$106:HF$202,214,FALSE)))</f>
        <v>0</v>
      </c>
      <c r="HG83" s="6">
        <f>IF(ISERROR(VLOOKUP($A83,'Import Peak'!$A$3:HG$99,215,FALSE)-VLOOKUP($A83,'Import Peak Change'!$A$106:HG$202,215,FALSE)),0,(VLOOKUP($A83,'Import Peak'!$A$3:HG$99,215,FALSE)-VLOOKUP($A83,'Import Peak Change'!$A$106:HG$202,215,FALSE)))</f>
        <v>0</v>
      </c>
      <c r="HH83" s="6">
        <f>IF(ISERROR(VLOOKUP($A83,'Import Peak'!$A$3:HH$99,216,FALSE)-VLOOKUP($A83,'Import Peak Change'!$A$106:HH$202,216,FALSE)),0,(VLOOKUP($A83,'Import Peak'!$A$3:HH$99,216,FALSE)-VLOOKUP($A83,'Import Peak Change'!$A$106:HH$202,216,FALSE)))</f>
        <v>0</v>
      </c>
      <c r="HI83" s="6">
        <f>IF(ISERROR(VLOOKUP($A83,'Import Peak'!$A$3:HI$99,217,FALSE)-VLOOKUP($A83,'Import Peak Change'!$A$106:HI$202,217,FALSE)),0,(VLOOKUP($A83,'Import Peak'!$A$3:HI$99,217,FALSE)-VLOOKUP($A83,'Import Peak Change'!$A$106:HI$202,217,FALSE)))</f>
        <v>0</v>
      </c>
      <c r="HJ83" s="6">
        <f>IF(ISERROR(VLOOKUP($A83,'Import Peak'!$A$3:HJ$99,218,FALSE)-VLOOKUP($A83,'Import Peak Change'!$A$106:HJ$202,218,FALSE)),0,(VLOOKUP($A83,'Import Peak'!$A$3:HJ$99,218,FALSE)-VLOOKUP($A83,'Import Peak Change'!$A$106:HJ$202,218,FALSE)))</f>
        <v>0</v>
      </c>
      <c r="HK83" s="6">
        <f>IF(ISERROR(VLOOKUP($A83,'Import Peak'!$A$3:HK$99,219,FALSE)-VLOOKUP($A83,'Import Peak Change'!$A$106:HK$202,219,FALSE)),0,(VLOOKUP($A83,'Import Peak'!$A$3:HK$99,219,FALSE)-VLOOKUP($A83,'Import Peak Change'!$A$106:HK$202,219,FALSE)))</f>
        <v>0</v>
      </c>
      <c r="HL83" s="6">
        <f>IF(ISERROR(VLOOKUP($A83,'Import Peak'!$A$3:HL$99,220,FALSE)-VLOOKUP($A83,'Import Peak Change'!$A$106:HL$202,220,FALSE)),0,(VLOOKUP($A83,'Import Peak'!$A$3:HL$99,220,FALSE)-VLOOKUP($A83,'Import Peak Change'!$A$106:HL$202,220,FALSE)))</f>
        <v>0</v>
      </c>
      <c r="HM83" s="6">
        <f>IF(ISERROR(VLOOKUP($A83,'Import Peak'!$A$3:HM$99,221,FALSE)-VLOOKUP($A83,'Import Peak Change'!$A$106:HM$202,221,FALSE)),0,(VLOOKUP($A83,'Import Peak'!$A$3:HM$99,221,FALSE)-VLOOKUP($A83,'Import Peak Change'!$A$106:HM$202,221,FALSE)))</f>
        <v>0</v>
      </c>
      <c r="HN83" s="6">
        <f>IF(ISERROR(VLOOKUP($A83,'Import Peak'!$A$3:HN$99,222,FALSE)-VLOOKUP($A83,'Import Peak Change'!$A$106:HN$202,222,FALSE)),0,(VLOOKUP($A83,'Import Peak'!$A$3:HN$99,222,FALSE)-VLOOKUP($A83,'Import Peak Change'!$A$106:HN$202,222,FALSE)))</f>
        <v>0</v>
      </c>
      <c r="HO83" s="6">
        <f>IF(ISERROR(VLOOKUP($A83,'Import Peak'!$A$3:HO$99,223,FALSE)-VLOOKUP($A83,'Import Peak Change'!$A$106:HO$202,223,FALSE)),0,(VLOOKUP($A83,'Import Peak'!$A$3:HO$99,223,FALSE)-VLOOKUP($A83,'Import Peak Change'!$A$106:HO$202,223,FALSE)))</f>
        <v>0</v>
      </c>
      <c r="HP83" s="6">
        <f>IF(ISERROR(VLOOKUP($A83,'Import Peak'!$A$3:HP$99,224,FALSE)-VLOOKUP($A83,'Import Peak Change'!$A$106:HP$202,224,FALSE)),0,(VLOOKUP($A83,'Import Peak'!$A$3:HP$99,224,FALSE)-VLOOKUP($A83,'Import Peak Change'!$A$106:HP$202,224,FALSE)))</f>
        <v>0</v>
      </c>
      <c r="HQ83" s="6">
        <f>IF(ISERROR(VLOOKUP($A83,'Import Peak'!$A$3:HQ$99,225,FALSE)-VLOOKUP($A83,'Import Peak Change'!$A$106:HQ$202,225,FALSE)),0,(VLOOKUP($A83,'Import Peak'!$A$3:HQ$99,225,FALSE)-VLOOKUP($A83,'Import Peak Change'!$A$106:HQ$202,225,FALSE)))</f>
        <v>0</v>
      </c>
      <c r="HR83" s="6">
        <f>IF(ISERROR(VLOOKUP($A83,'Import Peak'!$A$3:HR$99,226,FALSE)-VLOOKUP($A83,'Import Peak Change'!$A$106:HR$202,226,FALSE)),0,(VLOOKUP($A83,'Import Peak'!$A$3:HR$99,226,FALSE)-VLOOKUP($A83,'Import Peak Change'!$A$106:HR$202,226,FALSE)))</f>
        <v>0</v>
      </c>
      <c r="HS83" s="6">
        <f>IF(ISERROR(VLOOKUP($A83,'Import Peak'!$A$3:HS$99,227,FALSE)-VLOOKUP($A83,'Import Peak Change'!$A$106:HS$202,227,FALSE)),0,(VLOOKUP($A83,'Import Peak'!$A$3:HS$99,227,FALSE)-VLOOKUP($A83,'Import Peak Change'!$A$106:HS$202,227,FALSE)))</f>
        <v>0</v>
      </c>
      <c r="HT83" s="6">
        <f>IF(ISERROR(VLOOKUP($A83,'Import Peak'!$A$3:HT$99,228,FALSE)-VLOOKUP($A83,'Import Peak Change'!$A$106:HT$202,228,FALSE)),0,(VLOOKUP($A83,'Import Peak'!$A$3:HT$99,228,FALSE)-VLOOKUP($A83,'Import Peak Change'!$A$106:HT$202,228,FALSE)))</f>
        <v>0</v>
      </c>
      <c r="HU83" s="6">
        <f>IF(ISERROR(VLOOKUP($A83,'Import Peak'!$A$3:HU$99,229,FALSE)-VLOOKUP($A83,'Import Peak Change'!$A$106:HU$202,229,FALSE)),0,(VLOOKUP($A83,'Import Peak'!$A$3:HU$99,229,FALSE)-VLOOKUP($A83,'Import Peak Change'!$A$106:HU$202,229,FALSE)))</f>
        <v>0</v>
      </c>
      <c r="HV83" s="6">
        <f>IF(ISERROR(VLOOKUP($A83,'Import Peak'!$A$3:HV$99,230,FALSE)-VLOOKUP($A83,'Import Peak Change'!$A$106:HV$202,230,FALSE)),0,(VLOOKUP($A83,'Import Peak'!$A$3:HV$99,230,FALSE)-VLOOKUP($A83,'Import Peak Change'!$A$106:HV$202,230,FALSE)))</f>
        <v>0</v>
      </c>
      <c r="HW83" s="6">
        <f>IF(ISERROR(VLOOKUP($A83,'Import Peak'!$A$3:HW$99,231,FALSE)-VLOOKUP($A83,'Import Peak Change'!$A$106:HW$202,231,FALSE)),0,(VLOOKUP($A83,'Import Peak'!$A$3:HW$99,231,FALSE)-VLOOKUP($A83,'Import Peak Change'!$A$106:HW$202,231,FALSE)))</f>
        <v>0</v>
      </c>
      <c r="HX83" s="6">
        <f>IF(ISERROR(VLOOKUP($A83,'Import Peak'!$A$3:HX$99,232,FALSE)-VLOOKUP($A83,'Import Peak Change'!$A$106:HX$202,232,FALSE)),0,(VLOOKUP($A83,'Import Peak'!$A$3:HX$99,232,FALSE)-VLOOKUP($A83,'Import Peak Change'!$A$106:HX$202,232,FALSE)))</f>
        <v>0</v>
      </c>
      <c r="HY83" s="6">
        <f>IF(ISERROR(VLOOKUP($A83,'Import Peak'!$A$3:HY$99,233,FALSE)-VLOOKUP($A83,'Import Peak Change'!$A$106:HY$202,233,FALSE)),0,(VLOOKUP($A83,'Import Peak'!$A$3:HY$99,233,FALSE)-VLOOKUP($A83,'Import Peak Change'!$A$106:HY$202,233,FALSE)))</f>
        <v>0</v>
      </c>
      <c r="HZ83" s="6">
        <f>IF(ISERROR(VLOOKUP($A83,'Import Peak'!$A$3:HZ$99,234,FALSE)-VLOOKUP($A83,'Import Peak Change'!$A$106:HZ$202,234,FALSE)),0,(VLOOKUP($A83,'Import Peak'!$A$3:HZ$99,234,FALSE)-VLOOKUP($A83,'Import Peak Change'!$A$106:HZ$202,234,FALSE)))</f>
        <v>0</v>
      </c>
      <c r="IA83" s="6">
        <f>IF(ISERROR(VLOOKUP($A83,'Import Peak'!$A$3:IA$99,235,FALSE)-VLOOKUP($A83,'Import Peak Change'!$A$106:IA$202,235,FALSE)),0,(VLOOKUP($A83,'Import Peak'!$A$3:IA$99,235,FALSE)-VLOOKUP($A83,'Import Peak Change'!$A$106:IA$202,235,FALSE)))</f>
        <v>0</v>
      </c>
      <c r="IB83" s="6">
        <f>IF(ISERROR(VLOOKUP($A83,'Import Peak'!$A$3:IB$99,236,FALSE)-VLOOKUP($A83,'Import Peak Change'!$A$106:IB$202,236,FALSE)),0,(VLOOKUP($A83,'Import Peak'!$A$3:IB$99,236,FALSE)-VLOOKUP($A83,'Import Peak Change'!$A$106:IB$202,236,FALSE)))</f>
        <v>0</v>
      </c>
      <c r="IC83" s="6">
        <f>IF(ISERROR(VLOOKUP($A83,'Import Peak'!$A$3:IC$99,237,FALSE)-VLOOKUP($A83,'Import Peak Change'!$A$106:IC$202,237,FALSE)),0,(VLOOKUP($A83,'Import Peak'!$A$3:IC$99,237,FALSE)-VLOOKUP($A83,'Import Peak Change'!$A$106:IC$202,237,FALSE)))</f>
        <v>0</v>
      </c>
      <c r="ID83" s="6">
        <f>IF(ISERROR(VLOOKUP($A83,'Import Peak'!$A$3:ID$99,238,FALSE)-VLOOKUP($A83,'Import Peak Change'!$A$106:ID$202,238,FALSE)),0,(VLOOKUP($A83,'Import Peak'!$A$3:ID$99,238,FALSE)-VLOOKUP($A83,'Import Peak Change'!$A$106:ID$202,238,FALSE)))</f>
        <v>0</v>
      </c>
      <c r="IE83" s="6">
        <f>IF(ISERROR(VLOOKUP($A83,'Import Peak'!$A$3:IE$99,239,FALSE)-VLOOKUP($A83,'Import Peak Change'!$A$106:IE$202,239,FALSE)),0,(VLOOKUP($A83,'Import Peak'!$A$3:IE$99,239,FALSE)-VLOOKUP($A83,'Import Peak Change'!$A$106:IE$202,239,FALSE)))</f>
        <v>0</v>
      </c>
    </row>
    <row r="84" spans="1:239">
      <c r="A84" s="168" t="str">
        <f>IF('Import Peak'!A81=0,"",'Import Peak'!A81)</f>
        <v/>
      </c>
      <c r="B84" s="6"/>
      <c r="C84" s="6"/>
      <c r="D84" s="6"/>
      <c r="E84" s="6"/>
      <c r="F84" s="6"/>
      <c r="G84" s="6">
        <f>IF(ISERROR(VLOOKUP($A84,'Import Peak'!$A$3:G$99,7,FALSE)-VLOOKUP($A84,'Import Peak Change'!$A$106:G$202,7,FALSE)),0,(VLOOKUP($A84,'Import Peak'!$A$3:G$99,7,FALSE)-VLOOKUP($A84,'Import Peak Change'!$A$106:G$202,7,FALSE)))</f>
        <v>0</v>
      </c>
      <c r="H84" s="6">
        <f>IF(ISERROR(VLOOKUP($A84,'Import Peak'!$A$3:H$99,8,FALSE)-VLOOKUP($A84,'Import Peak Change'!$A$106:H$202,8,FALSE)),0,(VLOOKUP($A84,'Import Peak'!$A$3:H$99,8,FALSE)-VLOOKUP($A84,'Import Peak Change'!$A$106:H$202,8,FALSE)))</f>
        <v>0</v>
      </c>
      <c r="I84" s="6">
        <f>IF(ISERROR(VLOOKUP($A84,'Import Peak'!$A$3:I$99,9,FALSE)-VLOOKUP($A84,'Import Peak Change'!$A$106:I$202,9,FALSE)),0,(VLOOKUP($A84,'Import Peak'!$A$3:I$99,9,FALSE)-VLOOKUP($A84,'Import Peak Change'!$A$106:I$202,9,FALSE)))</f>
        <v>0</v>
      </c>
      <c r="J84" s="6">
        <f>IF(ISERROR(VLOOKUP($A84,'Import Peak'!$A$3:J$99,10,FALSE)-VLOOKUP($A84,'Import Peak Change'!$A$106:J$202,10,FALSE)),0,(VLOOKUP($A84,'Import Peak'!$A$3:J$99,10,FALSE)-VLOOKUP($A84,'Import Peak Change'!$A$106:J$202,10,FALSE)))</f>
        <v>0</v>
      </c>
      <c r="K84" s="6">
        <f>IF(ISERROR(VLOOKUP($A84,'Import Peak'!$A$3:K$99,11,FALSE)-VLOOKUP($A84,'Import Peak Change'!$A$106:K$202,11,FALSE)),0,(VLOOKUP($A84,'Import Peak'!$A$3:K$99,11,FALSE)-VLOOKUP($A84,'Import Peak Change'!$A$106:K$202,11,FALSE)))</f>
        <v>0</v>
      </c>
      <c r="L84" s="6">
        <f>IF(ISERROR(VLOOKUP($A84,'Import Peak'!$A$3:L$99,12,FALSE)-VLOOKUP($A84,'Import Peak Change'!$A$106:L$202,12,FALSE)),0,(VLOOKUP($A84,'Import Peak'!$A$3:L$99,12,FALSE)-VLOOKUP($A84,'Import Peak Change'!$A$106:L$202,12,FALSE)))</f>
        <v>0</v>
      </c>
      <c r="M84" s="6">
        <f>IF(ISERROR(VLOOKUP($A84,'Import Peak'!$A$3:M$99,13,FALSE)-VLOOKUP($A84,'Import Peak Change'!$A$106:M$202,13,FALSE)),0,(VLOOKUP($A84,'Import Peak'!$A$3:M$99,13,FALSE)-VLOOKUP($A84,'Import Peak Change'!$A$106:M$202,13,FALSE)))</f>
        <v>0</v>
      </c>
      <c r="N84" s="6">
        <f>IF(ISERROR(VLOOKUP($A84,'Import Peak'!$A$3:N$99,14,FALSE)-VLOOKUP($A84,'Import Peak Change'!$A$106:N$202,14,FALSE)),0,(VLOOKUP($A84,'Import Peak'!$A$3:N$99,14,FALSE)-VLOOKUP($A84,'Import Peak Change'!$A$106:N$202,14,FALSE)))</f>
        <v>0</v>
      </c>
      <c r="O84" s="6">
        <f>IF(ISERROR(VLOOKUP($A84,'Import Peak'!$A$3:O$99,15,FALSE)-VLOOKUP($A84,'Import Peak Change'!$A$106:O$202,15,FALSE)),0,(VLOOKUP($A84,'Import Peak'!$A$3:O$99,15,FALSE)-VLOOKUP($A84,'Import Peak Change'!$A$106:O$202,15,FALSE)))</f>
        <v>0</v>
      </c>
      <c r="P84" s="6">
        <f>IF(ISERROR(VLOOKUP($A84,'Import Peak'!$A$3:P$99,16,FALSE)-VLOOKUP($A84,'Import Peak Change'!$A$106:P$202,16,FALSE)),0,(VLOOKUP($A84,'Import Peak'!$A$3:P$99,16,FALSE)-VLOOKUP($A84,'Import Peak Change'!$A$106:P$202,16,FALSE)))</f>
        <v>0</v>
      </c>
      <c r="Q84" s="6">
        <f>IF(ISERROR(VLOOKUP($A84,'Import Peak'!$A$3:Q$99,17,FALSE)-VLOOKUP($A84,'Import Peak Change'!$A$106:Q$202,17,FALSE)),0,(VLOOKUP($A84,'Import Peak'!$A$3:Q$99,17,FALSE)-VLOOKUP($A84,'Import Peak Change'!$A$106:Q$202,17,FALSE)))</f>
        <v>0</v>
      </c>
      <c r="R84" s="6">
        <f>IF(ISERROR(VLOOKUP($A84,'Import Peak'!$A$3:R$99,18,FALSE)-VLOOKUP($A84,'Import Peak Change'!$A$106:R$202,18,FALSE)),0,(VLOOKUP($A84,'Import Peak'!$A$3:R$99,18,FALSE)-VLOOKUP($A84,'Import Peak Change'!$A$106:R$202,18,FALSE)))</f>
        <v>0</v>
      </c>
      <c r="S84" s="6">
        <f>IF(ISERROR(VLOOKUP($A84,'Import Peak'!$A$3:S$99,19,FALSE)-VLOOKUP($A84,'Import Peak Change'!$A$106:S$202,19,FALSE)),0,(VLOOKUP($A84,'Import Peak'!$A$3:S$99,19,FALSE)-VLOOKUP($A84,'Import Peak Change'!$A$106:S$202,19,FALSE)))</f>
        <v>0</v>
      </c>
      <c r="T84" s="6">
        <f>IF(ISERROR(VLOOKUP($A84,'Import Peak'!$A$3:T$99,20,FALSE)-VLOOKUP($A84,'Import Peak Change'!$A$106:T$202,20,FALSE)),0,(VLOOKUP($A84,'Import Peak'!$A$3:T$99,20,FALSE)-VLOOKUP($A84,'Import Peak Change'!$A$106:T$202,20,FALSE)))</f>
        <v>0</v>
      </c>
      <c r="U84" s="6">
        <f>IF(ISERROR(VLOOKUP($A84,'Import Peak'!$A$3:U$99,21,FALSE)-VLOOKUP($A84,'Import Peak Change'!$A$106:U$202,21,FALSE)),0,(VLOOKUP($A84,'Import Peak'!$A$3:U$99,21,FALSE)-VLOOKUP($A84,'Import Peak Change'!$A$106:U$202,21,FALSE)))</f>
        <v>0</v>
      </c>
      <c r="V84" s="6">
        <f>IF(ISERROR(VLOOKUP($A84,'Import Peak'!$A$3:V$99,22,FALSE)-VLOOKUP($A84,'Import Peak Change'!$A$106:V$202,22,FALSE)),0,(VLOOKUP($A84,'Import Peak'!$A$3:V$99,22,FALSE)-VLOOKUP($A84,'Import Peak Change'!$A$106:V$202,22,FALSE)))</f>
        <v>0</v>
      </c>
      <c r="W84" s="6">
        <f>IF(ISERROR(VLOOKUP($A84,'Import Peak'!$A$3:W$99,23,FALSE)-VLOOKUP($A84,'Import Peak Change'!$A$106:W$202,23,FALSE)),0,(VLOOKUP($A84,'Import Peak'!$A$3:W$99,23,FALSE)-VLOOKUP($A84,'Import Peak Change'!$A$106:W$202,23,FALSE)))</f>
        <v>0</v>
      </c>
      <c r="X84" s="6">
        <f>IF(ISERROR(VLOOKUP($A84,'Import Peak'!$A$3:X$99,24,FALSE)-VLOOKUP($A84,'Import Peak Change'!$A$106:X$202,24,FALSE)),0,(VLOOKUP($A84,'Import Peak'!$A$3:X$99,24,FALSE)-VLOOKUP($A84,'Import Peak Change'!$A$106:X$202,24,FALSE)))</f>
        <v>0</v>
      </c>
      <c r="Y84" s="6">
        <f>IF(ISERROR(VLOOKUP($A84,'Import Peak'!$A$3:Y$99,25,FALSE)-VLOOKUP($A84,'Import Peak Change'!$A$106:Y$202,25,FALSE)),0,(VLOOKUP($A84,'Import Peak'!$A$3:Y$99,25,FALSE)-VLOOKUP($A84,'Import Peak Change'!$A$106:Y$202,25,FALSE)))</f>
        <v>0</v>
      </c>
      <c r="Z84" s="6">
        <f>IF(ISERROR(VLOOKUP($A84,'Import Peak'!$A$3:Z$99,26,FALSE)-VLOOKUP($A84,'Import Peak Change'!$A$106:Z$202,26,FALSE)),0,(VLOOKUP($A84,'Import Peak'!$A$3:Z$99,26,FALSE)-VLOOKUP($A84,'Import Peak Change'!$A$106:Z$202,26,FALSE)))</f>
        <v>0</v>
      </c>
      <c r="AA84" s="6">
        <f>IF(ISERROR(VLOOKUP($A84,'Import Peak'!$A$3:AA$99,27,FALSE)-VLOOKUP($A84,'Import Peak Change'!$A$106:AA$202,27,FALSE)),0,(VLOOKUP($A84,'Import Peak'!$A$3:AA$99,27,FALSE)-VLOOKUP($A84,'Import Peak Change'!$A$106:AA$202,27,FALSE)))</f>
        <v>0</v>
      </c>
      <c r="AB84" s="6">
        <f>IF(ISERROR(VLOOKUP($A84,'Import Peak'!$A$3:AB$99,28,FALSE)-VLOOKUP($A84,'Import Peak Change'!$A$106:AB$202,28,FALSE)),0,(VLOOKUP($A84,'Import Peak'!$A$3:AB$99,28,FALSE)-VLOOKUP($A84,'Import Peak Change'!$A$106:AB$202,28,FALSE)))</f>
        <v>0</v>
      </c>
      <c r="AC84" s="6">
        <f>IF(ISERROR(VLOOKUP($A84,'Import Peak'!$A$3:AC$99,29,FALSE)-VLOOKUP($A84,'Import Peak Change'!$A$106:AC$202,29,FALSE)),0,(VLOOKUP($A84,'Import Peak'!$A$3:AC$99,29,FALSE)-VLOOKUP($A84,'Import Peak Change'!$A$106:AC$202,29,FALSE)))</f>
        <v>0</v>
      </c>
      <c r="AD84" s="6">
        <f>IF(ISERROR(VLOOKUP($A84,'Import Peak'!$A$3:AD$99,30,FALSE)-VLOOKUP($A84,'Import Peak Change'!$A$106:AD$202,30,FALSE)),0,(VLOOKUP($A84,'Import Peak'!$A$3:AD$99,30,FALSE)-VLOOKUP($A84,'Import Peak Change'!$A$106:AD$202,30,FALSE)))</f>
        <v>0</v>
      </c>
      <c r="AE84" s="6">
        <f>IF(ISERROR(VLOOKUP($A84,'Import Peak'!$A$3:AE$99,31,FALSE)-VLOOKUP($A84,'Import Peak Change'!$A$106:AE$202,31,FALSE)),0,(VLOOKUP($A84,'Import Peak'!$A$3:AE$99,31,FALSE)-VLOOKUP($A84,'Import Peak Change'!$A$106:AE$202,31,FALSE)))</f>
        <v>0</v>
      </c>
      <c r="AF84" s="6">
        <f>IF(ISERROR(VLOOKUP($A84,'Import Peak'!$A$3:AF$99,32,FALSE)-VLOOKUP($A84,'Import Peak Change'!$A$106:AF$202,32,FALSE)),0,(VLOOKUP($A84,'Import Peak'!$A$3:AF$99,32,FALSE)-VLOOKUP($A84,'Import Peak Change'!$A$106:AF$202,32,FALSE)))</f>
        <v>0</v>
      </c>
      <c r="AG84" s="6">
        <f>IF(ISERROR(VLOOKUP($A84,'Import Peak'!$A$3:AG$99,33,FALSE)-VLOOKUP($A84,'Import Peak Change'!$A$106:AG$202,33,FALSE)),0,(VLOOKUP($A84,'Import Peak'!$A$3:AG$99,33,FALSE)-VLOOKUP($A84,'Import Peak Change'!$A$106:AG$202,33,FALSE)))</f>
        <v>0</v>
      </c>
      <c r="AH84" s="6">
        <f>IF(ISERROR(VLOOKUP($A84,'Import Peak'!$A$3:AH$99,34,FALSE)-VLOOKUP($A84,'Import Peak Change'!$A$106:AH$202,34,FALSE)),0,(VLOOKUP($A84,'Import Peak'!$A$3:AH$99,34,FALSE)-VLOOKUP($A84,'Import Peak Change'!$A$106:AH$202,34,FALSE)))</f>
        <v>0</v>
      </c>
      <c r="AI84" s="6">
        <f>IF(ISERROR(VLOOKUP($A84,'Import Peak'!$A$3:AI$99,35,FALSE)-VLOOKUP($A84,'Import Peak Change'!$A$106:AI$202,35,FALSE)),0,(VLOOKUP($A84,'Import Peak'!$A$3:AI$99,35,FALSE)-VLOOKUP($A84,'Import Peak Change'!$A$106:AI$202,35,FALSE)))</f>
        <v>0</v>
      </c>
      <c r="AJ84" s="6">
        <f>IF(ISERROR(VLOOKUP($A84,'Import Peak'!$A$3:AJ$99,36,FALSE)-VLOOKUP($A84,'Import Peak Change'!$A$106:AJ$202,36,FALSE)),0,(VLOOKUP($A84,'Import Peak'!$A$3:AJ$99,36,FALSE)-VLOOKUP($A84,'Import Peak Change'!$A$106:AJ$202,36,FALSE)))</f>
        <v>0</v>
      </c>
      <c r="AK84" s="6">
        <f>IF(ISERROR(VLOOKUP($A84,'Import Peak'!$A$3:AK$99,37,FALSE)-VLOOKUP($A84,'Import Peak Change'!$A$106:AK$202,37,FALSE)),0,(VLOOKUP($A84,'Import Peak'!$A$3:AK$99,37,FALSE)-VLOOKUP($A84,'Import Peak Change'!$A$106:AK$202,37,FALSE)))</f>
        <v>0</v>
      </c>
      <c r="AL84" s="6">
        <f>IF(ISERROR(VLOOKUP($A84,'Import Peak'!$A$3:AL$99,38,FALSE)-VLOOKUP($A84,'Import Peak Change'!$A$106:AL$202,38,FALSE)),0,(VLOOKUP($A84,'Import Peak'!$A$3:AL$99,38,FALSE)-VLOOKUP($A84,'Import Peak Change'!$A$106:AL$202,38,FALSE)))</f>
        <v>0</v>
      </c>
      <c r="AM84" s="6">
        <f>IF(ISERROR(VLOOKUP($A84,'Import Peak'!$A$3:AM$99,39,FALSE)-VLOOKUP($A84,'Import Peak Change'!$A$106:AM$202,39,FALSE)),0,(VLOOKUP($A84,'Import Peak'!$A$3:AM$99,39,FALSE)-VLOOKUP($A84,'Import Peak Change'!$A$106:AM$202,39,FALSE)))</f>
        <v>0</v>
      </c>
      <c r="AN84" s="6">
        <f>IF(ISERROR(VLOOKUP($A84,'Import Peak'!$A$3:AN$99,40,FALSE)-VLOOKUP($A84,'Import Peak Change'!$A$106:AN$202,40,FALSE)),0,(VLOOKUP($A84,'Import Peak'!$A$3:AN$99,40,FALSE)-VLOOKUP($A84,'Import Peak Change'!$A$106:AN$202,40,FALSE)))</f>
        <v>0</v>
      </c>
      <c r="AO84" s="6">
        <f>IF(ISERROR(VLOOKUP($A84,'Import Peak'!$A$3:AO$99,41,FALSE)-VLOOKUP($A84,'Import Peak Change'!$A$106:AO$202,41,FALSE)),0,(VLOOKUP($A84,'Import Peak'!$A$3:AO$99,41,FALSE)-VLOOKUP($A84,'Import Peak Change'!$A$106:AO$202,41,FALSE)))</f>
        <v>0</v>
      </c>
      <c r="AP84" s="6">
        <f>IF(ISERROR(VLOOKUP($A84,'Import Peak'!$A$3:AP$99,42,FALSE)-VLOOKUP($A84,'Import Peak Change'!$A$106:AP$202,42,FALSE)),0,(VLOOKUP($A84,'Import Peak'!$A$3:AP$99,42,FALSE)-VLOOKUP($A84,'Import Peak Change'!$A$106:AP$202,42,FALSE)))</f>
        <v>0</v>
      </c>
      <c r="AQ84" s="6">
        <f>IF(ISERROR(VLOOKUP($A84,'Import Peak'!$A$3:AQ$99,43,FALSE)-VLOOKUP($A84,'Import Peak Change'!$A$106:AQ$202,43,FALSE)),0,(VLOOKUP($A84,'Import Peak'!$A$3:AQ$99,43,FALSE)-VLOOKUP($A84,'Import Peak Change'!$A$106:AQ$202,43,FALSE)))</f>
        <v>0</v>
      </c>
      <c r="AR84" s="6">
        <f>IF(ISERROR(VLOOKUP($A84,'Import Peak'!$A$3:AR$99,44,FALSE)-VLOOKUP($A84,'Import Peak Change'!$A$106:AR$202,44,FALSE)),0,(VLOOKUP($A84,'Import Peak'!$A$3:AR$99,44,FALSE)-VLOOKUP($A84,'Import Peak Change'!$A$106:AR$202,44,FALSE)))</f>
        <v>0</v>
      </c>
      <c r="AS84" s="6">
        <f>IF(ISERROR(VLOOKUP($A84,'Import Peak'!$A$3:AS$99,45,FALSE)-VLOOKUP($A84,'Import Peak Change'!$A$106:AS$202,45,FALSE)),0,(VLOOKUP($A84,'Import Peak'!$A$3:AS$99,45,FALSE)-VLOOKUP($A84,'Import Peak Change'!$A$106:AS$202,45,FALSE)))</f>
        <v>0</v>
      </c>
      <c r="AT84" s="6">
        <f>IF(ISERROR(VLOOKUP($A84,'Import Peak'!$A$3:AT$99,46,FALSE)-VLOOKUP($A84,'Import Peak Change'!$A$106:AT$202,46,FALSE)),0,(VLOOKUP($A84,'Import Peak'!$A$3:AT$99,46,FALSE)-VLOOKUP($A84,'Import Peak Change'!$A$106:AT$202,46,FALSE)))</f>
        <v>0</v>
      </c>
      <c r="AU84" s="6">
        <f>IF(ISERROR(VLOOKUP($A84,'Import Peak'!$A$3:AU$99,47,FALSE)-VLOOKUP($A84,'Import Peak Change'!$A$106:AU$202,47,FALSE)),0,(VLOOKUP($A84,'Import Peak'!$A$3:AU$99,47,FALSE)-VLOOKUP($A84,'Import Peak Change'!$A$106:AU$202,47,FALSE)))</f>
        <v>0</v>
      </c>
      <c r="AV84" s="6">
        <f>IF(ISERROR(VLOOKUP($A84,'Import Peak'!$A$3:AV$99,48,FALSE)-VLOOKUP($A84,'Import Peak Change'!$A$106:AV$202,48,FALSE)),0,(VLOOKUP($A84,'Import Peak'!$A$3:AV$99,48,FALSE)-VLOOKUP($A84,'Import Peak Change'!$A$106:AV$202,48,FALSE)))</f>
        <v>0</v>
      </c>
      <c r="AW84" s="6">
        <f>IF(ISERROR(VLOOKUP($A84,'Import Peak'!$A$3:AW$99,49,FALSE)-VLOOKUP($A84,'Import Peak Change'!$A$106:AW$202,49,FALSE)),0,(VLOOKUP($A84,'Import Peak'!$A$3:AW$99,49,FALSE)-VLOOKUP($A84,'Import Peak Change'!$A$106:AW$202,49,FALSE)))</f>
        <v>0</v>
      </c>
      <c r="AX84" s="6">
        <f>IF(ISERROR(VLOOKUP($A84,'Import Peak'!$A$3:AX$99,50,FALSE)-VLOOKUP($A84,'Import Peak Change'!$A$106:AX$202,50,FALSE)),0,(VLOOKUP($A84,'Import Peak'!$A$3:AX$99,50,FALSE)-VLOOKUP($A84,'Import Peak Change'!$A$106:AX$202,50,FALSE)))</f>
        <v>0</v>
      </c>
      <c r="AY84" s="6">
        <f>IF(ISERROR(VLOOKUP($A84,'Import Peak'!$A$3:AY$99,51,FALSE)-VLOOKUP($A84,'Import Peak Change'!$A$106:AY$202,51,FALSE)),0,(VLOOKUP($A84,'Import Peak'!$A$3:AY$99,51,FALSE)-VLOOKUP($A84,'Import Peak Change'!$A$106:AY$202,51,FALSE)))</f>
        <v>0</v>
      </c>
      <c r="AZ84" s="6">
        <f>IF(ISERROR(VLOOKUP($A84,'Import Peak'!$A$3:AZ$99,52,FALSE)-VLOOKUP($A84,'Import Peak Change'!$A$106:AZ$202,52,FALSE)),0,(VLOOKUP($A84,'Import Peak'!$A$3:AZ$99,52,FALSE)-VLOOKUP($A84,'Import Peak Change'!$A$106:AZ$202,52,FALSE)))</f>
        <v>0</v>
      </c>
      <c r="BA84" s="6">
        <f>IF(ISERROR(VLOOKUP($A84,'Import Peak'!$A$3:BA$99,53,FALSE)-VLOOKUP($A84,'Import Peak Change'!$A$106:BA$202,53,FALSE)),0,(VLOOKUP($A84,'Import Peak'!$A$3:BA$99,53,FALSE)-VLOOKUP($A84,'Import Peak Change'!$A$106:BA$202,53,FALSE)))</f>
        <v>0</v>
      </c>
      <c r="BB84" s="6">
        <f>IF(ISERROR(VLOOKUP($A84,'Import Peak'!$A$3:BB$99,54,FALSE)-VLOOKUP($A84,'Import Peak Change'!$A$106:BB$202,54,FALSE)),0,(VLOOKUP($A84,'Import Peak'!$A$3:BB$99,54,FALSE)-VLOOKUP($A84,'Import Peak Change'!$A$106:BB$202,54,FALSE)))</f>
        <v>0</v>
      </c>
      <c r="BC84" s="6">
        <f>IF(ISERROR(VLOOKUP($A84,'Import Peak'!$A$3:BC$99,55,FALSE)-VLOOKUP($A84,'Import Peak Change'!$A$106:BC$202,55,FALSE)),0,(VLOOKUP($A84,'Import Peak'!$A$3:BC$99,55,FALSE)-VLOOKUP($A84,'Import Peak Change'!$A$106:BC$202,55,FALSE)))</f>
        <v>0</v>
      </c>
      <c r="BD84" s="6">
        <f>IF(ISERROR(VLOOKUP($A84,'Import Peak'!$A$3:BD$99,56,FALSE)-VLOOKUP($A84,'Import Peak Change'!$A$106:BD$202,56,FALSE)),0,(VLOOKUP($A84,'Import Peak'!$A$3:BD$99,56,FALSE)-VLOOKUP($A84,'Import Peak Change'!$A$106:BD$202,56,FALSE)))</f>
        <v>0</v>
      </c>
      <c r="BE84" s="6">
        <f>IF(ISERROR(VLOOKUP($A84,'Import Peak'!$A$3:BE$99,57,FALSE)-VLOOKUP($A84,'Import Peak Change'!$A$106:BE$202,57,FALSE)),0,(VLOOKUP($A84,'Import Peak'!$A$3:BE$99,57,FALSE)-VLOOKUP($A84,'Import Peak Change'!$A$106:BE$202,57,FALSE)))</f>
        <v>0</v>
      </c>
      <c r="BF84" s="6">
        <f>IF(ISERROR(VLOOKUP($A84,'Import Peak'!$A$3:BF$99,58,FALSE)-VLOOKUP($A84,'Import Peak Change'!$A$106:BF$202,58,FALSE)),0,(VLOOKUP($A84,'Import Peak'!$A$3:BF$99,58,FALSE)-VLOOKUP($A84,'Import Peak Change'!$A$106:BF$202,58,FALSE)))</f>
        <v>0</v>
      </c>
      <c r="BG84" s="6">
        <f>IF(ISERROR(VLOOKUP($A84,'Import Peak'!$A$3:BG$99,59,FALSE)-VLOOKUP($A84,'Import Peak Change'!$A$106:BG$202,59,FALSE)),0,(VLOOKUP($A84,'Import Peak'!$A$3:BG$99,59,FALSE)-VLOOKUP($A84,'Import Peak Change'!$A$106:BG$202,59,FALSE)))</f>
        <v>0</v>
      </c>
      <c r="BH84" s="6">
        <f>IF(ISERROR(VLOOKUP($A84,'Import Peak'!$A$3:BH$99,60,FALSE)-VLOOKUP($A84,'Import Peak Change'!$A$106:BH$202,60,FALSE)),0,(VLOOKUP($A84,'Import Peak'!$A$3:BH$99,60,FALSE)-VLOOKUP($A84,'Import Peak Change'!$A$106:BH$202,60,FALSE)))</f>
        <v>0</v>
      </c>
      <c r="BI84" s="6">
        <f>IF(ISERROR(VLOOKUP($A84,'Import Peak'!$A$3:BI$99,61,FALSE)-VLOOKUP($A84,'Import Peak Change'!$A$106:BI$202,61,FALSE)),0,(VLOOKUP($A84,'Import Peak'!$A$3:BI$99,61,FALSE)-VLOOKUP($A84,'Import Peak Change'!$A$106:BI$202,61,FALSE)))</f>
        <v>0</v>
      </c>
      <c r="BJ84" s="6">
        <f>IF(ISERROR(VLOOKUP($A84,'Import Peak'!$A$3:BJ$99,62,FALSE)-VLOOKUP($A84,'Import Peak Change'!$A$106:BJ$202,62,FALSE)),0,(VLOOKUP($A84,'Import Peak'!$A$3:BJ$99,62,FALSE)-VLOOKUP($A84,'Import Peak Change'!$A$106:BJ$202,62,FALSE)))</f>
        <v>0</v>
      </c>
      <c r="BK84" s="6">
        <f>IF(ISERROR(VLOOKUP($A84,'Import Peak'!$A$3:BK$99,63,FALSE)-VLOOKUP($A84,'Import Peak Change'!$A$106:BK$202,63,FALSE)),0,(VLOOKUP($A84,'Import Peak'!$A$3:BK$99,63,FALSE)-VLOOKUP($A84,'Import Peak Change'!$A$106:BK$202,63,FALSE)))</f>
        <v>0</v>
      </c>
      <c r="BL84" s="6">
        <f>IF(ISERROR(VLOOKUP($A84,'Import Peak'!$A$3:BL$99,64,FALSE)-VLOOKUP($A84,'Import Peak Change'!$A$106:BL$202,64,FALSE)),0,(VLOOKUP($A84,'Import Peak'!$A$3:BL$99,64,FALSE)-VLOOKUP($A84,'Import Peak Change'!$A$106:BL$202,64,FALSE)))</f>
        <v>0</v>
      </c>
      <c r="BM84" s="6">
        <f>IF(ISERROR(VLOOKUP($A84,'Import Peak'!$A$3:BM$99,65,FALSE)-VLOOKUP($A84,'Import Peak Change'!$A$106:BM$202,65,FALSE)),0,(VLOOKUP($A84,'Import Peak'!$A$3:BM$99,65,FALSE)-VLOOKUP($A84,'Import Peak Change'!$A$106:BM$202,65,FALSE)))</f>
        <v>0</v>
      </c>
      <c r="BN84" s="6">
        <f>IF(ISERROR(VLOOKUP($A84,'Import Peak'!$A$3:BN$99,66,FALSE)-VLOOKUP($A84,'Import Peak Change'!$A$106:BN$202,66,FALSE)),0,(VLOOKUP($A84,'Import Peak'!$A$3:BN$99,66,FALSE)-VLOOKUP($A84,'Import Peak Change'!$A$106:BN$202,66,FALSE)))</f>
        <v>0</v>
      </c>
      <c r="BO84" s="6">
        <f>IF(ISERROR(VLOOKUP($A84,'Import Peak'!$A$3:BO$99,67,FALSE)-VLOOKUP($A84,'Import Peak Change'!$A$106:BO$202,67,FALSE)),0,(VLOOKUP($A84,'Import Peak'!$A$3:BO$99,67,FALSE)-VLOOKUP($A84,'Import Peak Change'!$A$106:BO$202,67,FALSE)))</f>
        <v>0</v>
      </c>
      <c r="BP84" s="6">
        <f>IF(ISERROR(VLOOKUP($A84,'Import Peak'!$A$3:BP$99,68,FALSE)-VLOOKUP($A84,'Import Peak Change'!$A$106:BP$202,68,FALSE)),0,(VLOOKUP($A84,'Import Peak'!$A$3:BP$99,68,FALSE)-VLOOKUP($A84,'Import Peak Change'!$A$106:BP$202,68,FALSE)))</f>
        <v>0</v>
      </c>
      <c r="BQ84" s="6">
        <f>IF(ISERROR(VLOOKUP($A84,'Import Peak'!$A$3:BQ$99,69,FALSE)-VLOOKUP($A84,'Import Peak Change'!$A$106:BQ$202,69,FALSE)),0,(VLOOKUP($A84,'Import Peak'!$A$3:BQ$99,69,FALSE)-VLOOKUP($A84,'Import Peak Change'!$A$106:BQ$202,69,FALSE)))</f>
        <v>0</v>
      </c>
      <c r="BR84" s="6">
        <f>IF(ISERROR(VLOOKUP($A84,'Import Peak'!$A$3:BR$99,70,FALSE)-VLOOKUP($A84,'Import Peak Change'!$A$106:BR$202,70,FALSE)),0,(VLOOKUP($A84,'Import Peak'!$A$3:BR$99,70,FALSE)-VLOOKUP($A84,'Import Peak Change'!$A$106:BR$202,70,FALSE)))</f>
        <v>0</v>
      </c>
      <c r="BS84" s="6">
        <f>IF(ISERROR(VLOOKUP($A84,'Import Peak'!$A$3:BS$99,71,FALSE)-VLOOKUP($A84,'Import Peak Change'!$A$106:BS$202,71,FALSE)),0,(VLOOKUP($A84,'Import Peak'!$A$3:BS$99,71,FALSE)-VLOOKUP($A84,'Import Peak Change'!$A$106:BS$202,71,FALSE)))</f>
        <v>0</v>
      </c>
      <c r="BT84" s="6">
        <f>IF(ISERROR(VLOOKUP($A84,'Import Peak'!$A$3:BT$99,72,FALSE)-VLOOKUP($A84,'Import Peak Change'!$A$106:BT$202,72,FALSE)),0,(VLOOKUP($A84,'Import Peak'!$A$3:BT$99,72,FALSE)-VLOOKUP($A84,'Import Peak Change'!$A$106:BT$202,72,FALSE)))</f>
        <v>0</v>
      </c>
      <c r="BU84" s="6">
        <f>IF(ISERROR(VLOOKUP($A84,'Import Peak'!$A$3:BU$99,73,FALSE)-VLOOKUP($A84,'Import Peak Change'!$A$106:BU$202,73,FALSE)),0,(VLOOKUP($A84,'Import Peak'!$A$3:BU$99,73,FALSE)-VLOOKUP($A84,'Import Peak Change'!$A$106:BU$202,73,FALSE)))</f>
        <v>0</v>
      </c>
      <c r="BV84" s="6">
        <f>IF(ISERROR(VLOOKUP($A84,'Import Peak'!$A$3:BV$99,74,FALSE)-VLOOKUP($A84,'Import Peak Change'!$A$106:BV$202,74,FALSE)),0,(VLOOKUP($A84,'Import Peak'!$A$3:BV$99,74,FALSE)-VLOOKUP($A84,'Import Peak Change'!$A$106:BV$202,74,FALSE)))</f>
        <v>0</v>
      </c>
      <c r="BW84" s="6">
        <f>IF(ISERROR(VLOOKUP($A84,'Import Peak'!$A$3:BW$99,75,FALSE)-VLOOKUP($A84,'Import Peak Change'!$A$106:BW$202,75,FALSE)),0,(VLOOKUP($A84,'Import Peak'!$A$3:BW$99,75,FALSE)-VLOOKUP($A84,'Import Peak Change'!$A$106:BW$202,75,FALSE)))</f>
        <v>0</v>
      </c>
      <c r="BX84" s="6">
        <f>IF(ISERROR(VLOOKUP($A84,'Import Peak'!$A$3:BX$99,76,FALSE)-VLOOKUP($A84,'Import Peak Change'!$A$106:BX$202,76,FALSE)),0,(VLOOKUP($A84,'Import Peak'!$A$3:BX$99,76,FALSE)-VLOOKUP($A84,'Import Peak Change'!$A$106:BX$202,76,FALSE)))</f>
        <v>0</v>
      </c>
      <c r="BY84" s="6">
        <f>IF(ISERROR(VLOOKUP($A84,'Import Peak'!$A$3:BY$99,77,FALSE)-VLOOKUP($A84,'Import Peak Change'!$A$106:BY$202,77,FALSE)),0,(VLOOKUP($A84,'Import Peak'!$A$3:BY$99,77,FALSE)-VLOOKUP($A84,'Import Peak Change'!$A$106:BY$202,77,FALSE)))</f>
        <v>0</v>
      </c>
      <c r="BZ84" s="6">
        <f>IF(ISERROR(VLOOKUP($A84,'Import Peak'!$A$3:BZ$99,78,FALSE)-VLOOKUP($A84,'Import Peak Change'!$A$106:BZ$202,78,FALSE)),0,(VLOOKUP($A84,'Import Peak'!$A$3:BZ$99,78,FALSE)-VLOOKUP($A84,'Import Peak Change'!$A$106:BZ$202,78,FALSE)))</f>
        <v>0</v>
      </c>
      <c r="CA84" s="6">
        <f>IF(ISERROR(VLOOKUP($A84,'Import Peak'!$A$3:CA$99,79,FALSE)-VLOOKUP($A84,'Import Peak Change'!$A$106:CA$202,79,FALSE)),0,(VLOOKUP($A84,'Import Peak'!$A$3:CA$99,79,FALSE)-VLOOKUP($A84,'Import Peak Change'!$A$106:CA$202,79,FALSE)))</f>
        <v>0</v>
      </c>
      <c r="CB84" s="6">
        <f>IF(ISERROR(VLOOKUP($A84,'Import Peak'!$A$3:CB$99,80,FALSE)-VLOOKUP($A84,'Import Peak Change'!$A$106:CB$202,80,FALSE)),0,(VLOOKUP($A84,'Import Peak'!$A$3:CB$99,80,FALSE)-VLOOKUP($A84,'Import Peak Change'!$A$106:CB$202,80,FALSE)))</f>
        <v>0</v>
      </c>
      <c r="CC84" s="6">
        <f>IF(ISERROR(VLOOKUP($A84,'Import Peak'!$A$3:CC$99,81,FALSE)-VLOOKUP($A84,'Import Peak Change'!$A$106:CC$202,81,FALSE)),0,(VLOOKUP($A84,'Import Peak'!$A$3:CC$99,81,FALSE)-VLOOKUP($A84,'Import Peak Change'!$A$106:CC$202,81,FALSE)))</f>
        <v>0</v>
      </c>
      <c r="CD84" s="6">
        <f>IF(ISERROR(VLOOKUP($A84,'Import Peak'!$A$3:CD$99,82,FALSE)-VLOOKUP($A84,'Import Peak Change'!$A$106:CD$202,82,FALSE)),0,(VLOOKUP($A84,'Import Peak'!$A$3:CD$99,82,FALSE)-VLOOKUP($A84,'Import Peak Change'!$A$106:CD$202,82,FALSE)))</f>
        <v>0</v>
      </c>
      <c r="CE84" s="6">
        <f>IF(ISERROR(VLOOKUP($A84,'Import Peak'!$A$3:CE$99,83,FALSE)-VLOOKUP($A84,'Import Peak Change'!$A$106:CE$202,83,FALSE)),0,(VLOOKUP($A84,'Import Peak'!$A$3:CE$99,83,FALSE)-VLOOKUP($A84,'Import Peak Change'!$A$106:CE$202,83,FALSE)))</f>
        <v>0</v>
      </c>
      <c r="CF84" s="6">
        <f>IF(ISERROR(VLOOKUP($A84,'Import Peak'!$A$3:CF$99,84,FALSE)-VLOOKUP($A84,'Import Peak Change'!$A$106:CF$202,84,FALSE)),0,(VLOOKUP($A84,'Import Peak'!$A$3:CF$99,84,FALSE)-VLOOKUP($A84,'Import Peak Change'!$A$106:CF$202,84,FALSE)))</f>
        <v>0</v>
      </c>
      <c r="CG84" s="6">
        <f>IF(ISERROR(VLOOKUP($A84,'Import Peak'!$A$3:CG$99,85,FALSE)-VLOOKUP($A84,'Import Peak Change'!$A$106:CG$202,85,FALSE)),0,(VLOOKUP($A84,'Import Peak'!$A$3:CG$99,85,FALSE)-VLOOKUP($A84,'Import Peak Change'!$A$106:CG$202,85,FALSE)))</f>
        <v>0</v>
      </c>
      <c r="CH84" s="6">
        <f>IF(ISERROR(VLOOKUP($A84,'Import Peak'!$A$3:CH$99,86,FALSE)-VLOOKUP($A84,'Import Peak Change'!$A$106:CH$202,86,FALSE)),0,(VLOOKUP($A84,'Import Peak'!$A$3:CH$99,86,FALSE)-VLOOKUP($A84,'Import Peak Change'!$A$106:CH$202,86,FALSE)))</f>
        <v>0</v>
      </c>
      <c r="CI84" s="6">
        <f>IF(ISERROR(VLOOKUP($A84,'Import Peak'!$A$3:CI$99,87,FALSE)-VLOOKUP($A84,'Import Peak Change'!$A$106:CI$202,87,FALSE)),0,(VLOOKUP($A84,'Import Peak'!$A$3:CI$99,87,FALSE)-VLOOKUP($A84,'Import Peak Change'!$A$106:CI$202,87,FALSE)))</f>
        <v>0</v>
      </c>
      <c r="CJ84" s="6">
        <f>IF(ISERROR(VLOOKUP($A84,'Import Peak'!$A$3:CJ$99,88,FALSE)-VLOOKUP($A84,'Import Peak Change'!$A$106:CJ$202,88,FALSE)),0,(VLOOKUP($A84,'Import Peak'!$A$3:CJ$99,88,FALSE)-VLOOKUP($A84,'Import Peak Change'!$A$106:CJ$202,88,FALSE)))</f>
        <v>0</v>
      </c>
      <c r="CK84" s="6">
        <f>IF(ISERROR(VLOOKUP($A84,'Import Peak'!$A$3:CK$99,89,FALSE)-VLOOKUP($A84,'Import Peak Change'!$A$106:CK$202,89,FALSE)),0,(VLOOKUP($A84,'Import Peak'!$A$3:CK$99,89,FALSE)-VLOOKUP($A84,'Import Peak Change'!$A$106:CK$202,89,FALSE)))</f>
        <v>0</v>
      </c>
      <c r="CL84" s="6">
        <f>IF(ISERROR(VLOOKUP($A84,'Import Peak'!$A$3:CL$99,90,FALSE)-VLOOKUP($A84,'Import Peak Change'!$A$106:CL$202,90,FALSE)),0,(VLOOKUP($A84,'Import Peak'!$A$3:CL$99,90,FALSE)-VLOOKUP($A84,'Import Peak Change'!$A$106:CL$202,90,FALSE)))</f>
        <v>0</v>
      </c>
      <c r="CM84" s="6">
        <f>IF(ISERROR(VLOOKUP($A84,'Import Peak'!$A$3:CM$99,91,FALSE)-VLOOKUP($A84,'Import Peak Change'!$A$106:CM$202,91,FALSE)),0,(VLOOKUP($A84,'Import Peak'!$A$3:CM$99,91,FALSE)-VLOOKUP($A84,'Import Peak Change'!$A$106:CM$202,91,FALSE)))</f>
        <v>0</v>
      </c>
      <c r="CN84" s="6">
        <f>IF(ISERROR(VLOOKUP($A84,'Import Peak'!$A$3:CN$99,92,FALSE)-VLOOKUP($A84,'Import Peak Change'!$A$106:CN$202,92,FALSE)),0,(VLOOKUP($A84,'Import Peak'!$A$3:CN$99,92,FALSE)-VLOOKUP($A84,'Import Peak Change'!$A$106:CN$202,92,FALSE)))</f>
        <v>0</v>
      </c>
      <c r="CO84" s="6">
        <f>IF(ISERROR(VLOOKUP($A84,'Import Peak'!$A$3:CO$99,93,FALSE)-VLOOKUP($A84,'Import Peak Change'!$A$106:CO$202,93,FALSE)),0,(VLOOKUP($A84,'Import Peak'!$A$3:CO$99,93,FALSE)-VLOOKUP($A84,'Import Peak Change'!$A$106:CO$202,93,FALSE)))</f>
        <v>0</v>
      </c>
      <c r="CP84" s="6">
        <f>IF(ISERROR(VLOOKUP($A84,'Import Peak'!$A$3:CP$99,94,FALSE)-VLOOKUP($A84,'Import Peak Change'!$A$106:CP$202,94,FALSE)),0,(VLOOKUP($A84,'Import Peak'!$A$3:CP$99,94,FALSE)-VLOOKUP($A84,'Import Peak Change'!$A$106:CP$202,94,FALSE)))</f>
        <v>0</v>
      </c>
      <c r="CQ84" s="6">
        <f>IF(ISERROR(VLOOKUP($A84,'Import Peak'!$A$3:CQ$99,95,FALSE)-VLOOKUP($A84,'Import Peak Change'!$A$106:CQ$202,95,FALSE)),0,(VLOOKUP($A84,'Import Peak'!$A$3:CQ$99,95,FALSE)-VLOOKUP($A84,'Import Peak Change'!$A$106:CQ$202,95,FALSE)))</f>
        <v>0</v>
      </c>
      <c r="CR84" s="6">
        <f>IF(ISERROR(VLOOKUP($A84,'Import Peak'!$A$3:CR$99,96,FALSE)-VLOOKUP($A84,'Import Peak Change'!$A$106:CR$202,96,FALSE)),0,(VLOOKUP($A84,'Import Peak'!$A$3:CR$99,96,FALSE)-VLOOKUP($A84,'Import Peak Change'!$A$106:CR$202,96,FALSE)))</f>
        <v>0</v>
      </c>
      <c r="CS84" s="6">
        <f>IF(ISERROR(VLOOKUP($A84,'Import Peak'!$A$3:CS$99,97,FALSE)-VLOOKUP($A84,'Import Peak Change'!$A$106:CS$202,97,FALSE)),0,(VLOOKUP($A84,'Import Peak'!$A$3:CS$99,97,FALSE)-VLOOKUP($A84,'Import Peak Change'!$A$106:CS$202,97,FALSE)))</f>
        <v>0</v>
      </c>
      <c r="CT84" s="6">
        <f>IF(ISERROR(VLOOKUP($A84,'Import Peak'!$A$3:CT$99,98,FALSE)-VLOOKUP($A84,'Import Peak Change'!$A$106:CT$202,98,FALSE)),0,(VLOOKUP($A84,'Import Peak'!$A$3:CT$99,98,FALSE)-VLOOKUP($A84,'Import Peak Change'!$A$106:CT$202,98,FALSE)))</f>
        <v>0</v>
      </c>
      <c r="CU84" s="6">
        <f>IF(ISERROR(VLOOKUP($A84,'Import Peak'!$A$3:CU$99,99,FALSE)-VLOOKUP($A84,'Import Peak Change'!$A$106:CU$202,99,FALSE)),0,(VLOOKUP($A84,'Import Peak'!$A$3:CU$99,99,FALSE)-VLOOKUP($A84,'Import Peak Change'!$A$106:CU$202,99,FALSE)))</f>
        <v>0</v>
      </c>
      <c r="CV84" s="6">
        <f>IF(ISERROR(VLOOKUP($A84,'Import Peak'!$A$3:CV$99,100,FALSE)-VLOOKUP($A84,'Import Peak Change'!$A$106:CV$202,100,FALSE)),0,(VLOOKUP($A84,'Import Peak'!$A$3:CV$99,100,FALSE)-VLOOKUP($A84,'Import Peak Change'!$A$106:CV$202,100,FALSE)))</f>
        <v>0</v>
      </c>
      <c r="CW84" s="6">
        <f>IF(ISERROR(VLOOKUP($A84,'Import Peak'!$A$3:CW$99,101,FALSE)-VLOOKUP($A84,'Import Peak Change'!$A$106:CW$202,101,FALSE)),0,(VLOOKUP($A84,'Import Peak'!$A$3:CW$99,101,FALSE)-VLOOKUP($A84,'Import Peak Change'!$A$106:CW$202,101,FALSE)))</f>
        <v>0</v>
      </c>
      <c r="CX84" s="6">
        <f>IF(ISERROR(VLOOKUP($A84,'Import Peak'!$A$3:CX$99,102,FALSE)-VLOOKUP($A84,'Import Peak Change'!$A$106:CX$202,102,FALSE)),0,(VLOOKUP($A84,'Import Peak'!$A$3:CX$99,102,FALSE)-VLOOKUP($A84,'Import Peak Change'!$A$106:CX$202,102,FALSE)))</f>
        <v>0</v>
      </c>
      <c r="CY84" s="6">
        <f>IF(ISERROR(VLOOKUP($A84,'Import Peak'!$A$3:CY$99,103,FALSE)-VLOOKUP($A84,'Import Peak Change'!$A$106:CY$202,103,FALSE)),0,(VLOOKUP($A84,'Import Peak'!$A$3:CY$99,103,FALSE)-VLOOKUP($A84,'Import Peak Change'!$A$106:CY$202,103,FALSE)))</f>
        <v>0</v>
      </c>
      <c r="CZ84" s="6">
        <f>IF(ISERROR(VLOOKUP($A84,'Import Peak'!$A$3:CZ$99,104,FALSE)-VLOOKUP($A84,'Import Peak Change'!$A$106:CZ$202,104,FALSE)),0,(VLOOKUP($A84,'Import Peak'!$A$3:CZ$99,104,FALSE)-VLOOKUP($A84,'Import Peak Change'!$A$106:CZ$202,104,FALSE)))</f>
        <v>0</v>
      </c>
      <c r="DA84" s="6">
        <f>IF(ISERROR(VLOOKUP($A84,'Import Peak'!$A$3:DA$99,105,FALSE)-VLOOKUP($A84,'Import Peak Change'!$A$106:DA$202,105,FALSE)),0,(VLOOKUP($A84,'Import Peak'!$A$3:DA$99,105,FALSE)-VLOOKUP($A84,'Import Peak Change'!$A$106:DA$202,105,FALSE)))</f>
        <v>0</v>
      </c>
      <c r="DB84" s="6">
        <f>IF(ISERROR(VLOOKUP($A84,'Import Peak'!$A$3:DB$99,106,FALSE)-VLOOKUP($A84,'Import Peak Change'!$A$106:DB$202,106,FALSE)),0,(VLOOKUP($A84,'Import Peak'!$A$3:DB$99,106,FALSE)-VLOOKUP($A84,'Import Peak Change'!$A$106:DB$202,106,FALSE)))</f>
        <v>0</v>
      </c>
      <c r="DC84" s="6">
        <f>IF(ISERROR(VLOOKUP($A84,'Import Peak'!$A$3:DC$99,107,FALSE)-VLOOKUP($A84,'Import Peak Change'!$A$106:DC$202,107,FALSE)),0,(VLOOKUP($A84,'Import Peak'!$A$3:DC$99,107,FALSE)-VLOOKUP($A84,'Import Peak Change'!$A$106:DC$202,107,FALSE)))</f>
        <v>0</v>
      </c>
      <c r="DD84" s="6">
        <f>IF(ISERROR(VLOOKUP($A84,'Import Peak'!$A$3:DD$99,108,FALSE)-VLOOKUP($A84,'Import Peak Change'!$A$106:DD$202,108,FALSE)),0,(VLOOKUP($A84,'Import Peak'!$A$3:DD$99,108,FALSE)-VLOOKUP($A84,'Import Peak Change'!$A$106:DD$202,108,FALSE)))</f>
        <v>0</v>
      </c>
      <c r="DE84" s="6">
        <f>IF(ISERROR(VLOOKUP($A84,'Import Peak'!$A$3:DE$99,109,FALSE)-VLOOKUP($A84,'Import Peak Change'!$A$106:DE$202,109,FALSE)),0,(VLOOKUP($A84,'Import Peak'!$A$3:DE$99,109,FALSE)-VLOOKUP($A84,'Import Peak Change'!$A$106:DE$202,109,FALSE)))</f>
        <v>0</v>
      </c>
      <c r="DF84" s="6">
        <f>IF(ISERROR(VLOOKUP($A84,'Import Peak'!$A$3:DF$99,110,FALSE)-VLOOKUP($A84,'Import Peak Change'!$A$106:DF$202,110,FALSE)),0,(VLOOKUP($A84,'Import Peak'!$A$3:DF$99,110,FALSE)-VLOOKUP($A84,'Import Peak Change'!$A$106:DF$202,110,FALSE)))</f>
        <v>0</v>
      </c>
      <c r="DG84" s="6">
        <f>IF(ISERROR(VLOOKUP($A84,'Import Peak'!$A$3:DG$99,111,FALSE)-VLOOKUP($A84,'Import Peak Change'!$A$106:DG$202,111,FALSE)),0,(VLOOKUP($A84,'Import Peak'!$A$3:DG$99,111,FALSE)-VLOOKUP($A84,'Import Peak Change'!$A$106:DG$202,111,FALSE)))</f>
        <v>0</v>
      </c>
      <c r="DH84" s="6">
        <f>IF(ISERROR(VLOOKUP($A84,'Import Peak'!$A$3:DH$99,112,FALSE)-VLOOKUP($A84,'Import Peak Change'!$A$106:DH$202,112,FALSE)),0,(VLOOKUP($A84,'Import Peak'!$A$3:DH$99,112,FALSE)-VLOOKUP($A84,'Import Peak Change'!$A$106:DH$202,112,FALSE)))</f>
        <v>0</v>
      </c>
      <c r="DI84" s="6">
        <f>IF(ISERROR(VLOOKUP($A84,'Import Peak'!$A$3:DI$99,113,FALSE)-VLOOKUP($A84,'Import Peak Change'!$A$106:DI$202,113,FALSE)),0,(VLOOKUP($A84,'Import Peak'!$A$3:DI$99,113,FALSE)-VLOOKUP($A84,'Import Peak Change'!$A$106:DI$202,113,FALSE)))</f>
        <v>0</v>
      </c>
      <c r="DJ84" s="6">
        <f>IF(ISERROR(VLOOKUP($A84,'Import Peak'!$A$3:DJ$99,114,FALSE)-VLOOKUP($A84,'Import Peak Change'!$A$106:DJ$202,114,FALSE)),0,(VLOOKUP($A84,'Import Peak'!$A$3:DJ$99,114,FALSE)-VLOOKUP($A84,'Import Peak Change'!$A$106:DJ$202,114,FALSE)))</f>
        <v>0</v>
      </c>
      <c r="DK84" s="6">
        <f>IF(ISERROR(VLOOKUP($A84,'Import Peak'!$A$3:DK$99,115,FALSE)-VLOOKUP($A84,'Import Peak Change'!$A$106:DK$202,115,FALSE)),0,(VLOOKUP($A84,'Import Peak'!$A$3:DK$99,115,FALSE)-VLOOKUP($A84,'Import Peak Change'!$A$106:DK$202,115,FALSE)))</f>
        <v>0</v>
      </c>
      <c r="DL84" s="6">
        <f>IF(ISERROR(VLOOKUP($A84,'Import Peak'!$A$3:DL$99,116,FALSE)-VLOOKUP($A84,'Import Peak Change'!$A$106:DL$202,116,FALSE)),0,(VLOOKUP($A84,'Import Peak'!$A$3:DL$99,116,FALSE)-VLOOKUP($A84,'Import Peak Change'!$A$106:DL$202,116,FALSE)))</f>
        <v>0</v>
      </c>
      <c r="DM84" s="6">
        <f>IF(ISERROR(VLOOKUP($A84,'Import Peak'!$A$3:DM$99,117,FALSE)-VLOOKUP($A84,'Import Peak Change'!$A$106:DM$202,117,FALSE)),0,(VLOOKUP($A84,'Import Peak'!$A$3:DM$99,117,FALSE)-VLOOKUP($A84,'Import Peak Change'!$A$106:DM$202,117,FALSE)))</f>
        <v>0</v>
      </c>
      <c r="DN84" s="6">
        <f>IF(ISERROR(VLOOKUP($A84,'Import Peak'!$A$3:DN$99,118,FALSE)-VLOOKUP($A84,'Import Peak Change'!$A$106:DN$202,118,FALSE)),0,(VLOOKUP($A84,'Import Peak'!$A$3:DN$99,118,FALSE)-VLOOKUP($A84,'Import Peak Change'!$A$106:DN$202,118,FALSE)))</f>
        <v>0</v>
      </c>
      <c r="DO84" s="6">
        <f>IF(ISERROR(VLOOKUP($A84,'Import Peak'!$A$3:DO$99,119,FALSE)-VLOOKUP($A84,'Import Peak Change'!$A$106:DO$202,119,FALSE)),0,(VLOOKUP($A84,'Import Peak'!$A$3:DO$99,119,FALSE)-VLOOKUP($A84,'Import Peak Change'!$A$106:DO$202,119,FALSE)))</f>
        <v>0</v>
      </c>
      <c r="DP84" s="6">
        <f>IF(ISERROR(VLOOKUP($A84,'Import Peak'!$A$3:DP$99,120,FALSE)-VLOOKUP($A84,'Import Peak Change'!$A$106:DP$202,120,FALSE)),0,(VLOOKUP($A84,'Import Peak'!$A$3:DP$99,120,FALSE)-VLOOKUP($A84,'Import Peak Change'!$A$106:DP$202,120,FALSE)))</f>
        <v>0</v>
      </c>
      <c r="DQ84" s="6">
        <f>IF(ISERROR(VLOOKUP($A84,'Import Peak'!$A$3:DQ$99,121,FALSE)-VLOOKUP($A84,'Import Peak Change'!$A$106:DQ$202,121,FALSE)),0,(VLOOKUP($A84,'Import Peak'!$A$3:DQ$99,121,FALSE)-VLOOKUP($A84,'Import Peak Change'!$A$106:DQ$202,121,FALSE)))</f>
        <v>0</v>
      </c>
      <c r="DR84" s="6">
        <f>IF(ISERROR(VLOOKUP($A84,'Import Peak'!$A$3:DR$99,122,FALSE)-VLOOKUP($A84,'Import Peak Change'!$A$106:DR$202,122,FALSE)),0,(VLOOKUP($A84,'Import Peak'!$A$3:DR$99,122,FALSE)-VLOOKUP($A84,'Import Peak Change'!$A$106:DR$202,122,FALSE)))</f>
        <v>0</v>
      </c>
      <c r="DS84" s="6">
        <f>IF(ISERROR(VLOOKUP($A84,'Import Peak'!$A$3:DS$99,123,FALSE)-VLOOKUP($A84,'Import Peak Change'!$A$106:DS$202,123,FALSE)),0,(VLOOKUP($A84,'Import Peak'!$A$3:DS$99,123,FALSE)-VLOOKUP($A84,'Import Peak Change'!$A$106:DS$202,123,FALSE)))</f>
        <v>0</v>
      </c>
      <c r="DT84" s="6">
        <f>IF(ISERROR(VLOOKUP($A84,'Import Peak'!$A$3:DT$99,124,FALSE)-VLOOKUP($A84,'Import Peak Change'!$A$106:DT$202,124,FALSE)),0,(VLOOKUP($A84,'Import Peak'!$A$3:DT$99,124,FALSE)-VLOOKUP($A84,'Import Peak Change'!$A$106:DT$202,124,FALSE)))</f>
        <v>0</v>
      </c>
      <c r="DU84" s="6">
        <f>IF(ISERROR(VLOOKUP($A84,'Import Peak'!$A$3:DU$99,125,FALSE)-VLOOKUP($A84,'Import Peak Change'!$A$106:DU$202,125,FALSE)),0,(VLOOKUP($A84,'Import Peak'!$A$3:DU$99,125,FALSE)-VLOOKUP($A84,'Import Peak Change'!$A$106:DU$202,125,FALSE)))</f>
        <v>0</v>
      </c>
      <c r="DV84" s="6">
        <f>IF(ISERROR(VLOOKUP($A84,'Import Peak'!$A$3:DV$99,126,FALSE)-VLOOKUP($A84,'Import Peak Change'!$A$106:DV$202,126,FALSE)),0,(VLOOKUP($A84,'Import Peak'!$A$3:DV$99,126,FALSE)-VLOOKUP($A84,'Import Peak Change'!$A$106:DV$202,126,FALSE)))</f>
        <v>0</v>
      </c>
      <c r="DW84" s="6">
        <f>IF(ISERROR(VLOOKUP($A84,'Import Peak'!$A$3:DW$99,127,FALSE)-VLOOKUP($A84,'Import Peak Change'!$A$106:DW$202,127,FALSE)),0,(VLOOKUP($A84,'Import Peak'!$A$3:DW$99,127,FALSE)-VLOOKUP($A84,'Import Peak Change'!$A$106:DW$202,127,FALSE)))</f>
        <v>0</v>
      </c>
      <c r="DX84" s="6">
        <f>IF(ISERROR(VLOOKUP($A84,'Import Peak'!$A$3:DX$99,128,FALSE)-VLOOKUP($A84,'Import Peak Change'!$A$106:DX$202,128,FALSE)),0,(VLOOKUP($A84,'Import Peak'!$A$3:DX$99,128,FALSE)-VLOOKUP($A84,'Import Peak Change'!$A$106:DX$202,128,FALSE)))</f>
        <v>0</v>
      </c>
      <c r="DY84" s="6">
        <f>IF(ISERROR(VLOOKUP($A84,'Import Peak'!$A$3:DY$99,129,FALSE)-VLOOKUP($A84,'Import Peak Change'!$A$106:DY$202,129,FALSE)),0,(VLOOKUP($A84,'Import Peak'!$A$3:DY$99,129,FALSE)-VLOOKUP($A84,'Import Peak Change'!$A$106:DY$202,129,FALSE)))</f>
        <v>0</v>
      </c>
      <c r="DZ84" s="6">
        <f>IF(ISERROR(VLOOKUP($A84,'Import Peak'!$A$3:DZ$99,130,FALSE)-VLOOKUP($A84,'Import Peak Change'!$A$106:DZ$202,130,FALSE)),0,(VLOOKUP($A84,'Import Peak'!$A$3:DZ$99,130,FALSE)-VLOOKUP($A84,'Import Peak Change'!$A$106:DZ$202,130,FALSE)))</f>
        <v>0</v>
      </c>
      <c r="EA84" s="6">
        <f>IF(ISERROR(VLOOKUP($A84,'Import Peak'!$A$3:EA$99,131,FALSE)-VLOOKUP($A84,'Import Peak Change'!$A$106:EA$202,131,FALSE)),0,(VLOOKUP($A84,'Import Peak'!$A$3:EA$99,131,FALSE)-VLOOKUP($A84,'Import Peak Change'!$A$106:EA$202,131,FALSE)))</f>
        <v>0</v>
      </c>
      <c r="EB84" s="6">
        <f>IF(ISERROR(VLOOKUP($A84,'Import Peak'!$A$3:EB$99,132,FALSE)-VLOOKUP($A84,'Import Peak Change'!$A$106:EB$202,132,FALSE)),0,(VLOOKUP($A84,'Import Peak'!$A$3:EB$99,132,FALSE)-VLOOKUP($A84,'Import Peak Change'!$A$106:EB$202,132,FALSE)))</f>
        <v>0</v>
      </c>
      <c r="EC84" s="6">
        <f>IF(ISERROR(VLOOKUP($A84,'Import Peak'!$A$3:EC$99,133,FALSE)-VLOOKUP($A84,'Import Peak Change'!$A$106:EC$202,133,FALSE)),0,(VLOOKUP($A84,'Import Peak'!$A$3:EC$99,133,FALSE)-VLOOKUP($A84,'Import Peak Change'!$A$106:EC$202,133,FALSE)))</f>
        <v>0</v>
      </c>
      <c r="ED84" s="6">
        <f>IF(ISERROR(VLOOKUP($A84,'Import Peak'!$A$3:ED$99,134,FALSE)-VLOOKUP($A84,'Import Peak Change'!$A$106:ED$202,134,FALSE)),0,(VLOOKUP($A84,'Import Peak'!$A$3:ED$99,134,FALSE)-VLOOKUP($A84,'Import Peak Change'!$A$106:ED$202,134,FALSE)))</f>
        <v>0</v>
      </c>
      <c r="EE84" s="6">
        <f>IF(ISERROR(VLOOKUP($A84,'Import Peak'!$A$3:EE$99,135,FALSE)-VLOOKUP($A84,'Import Peak Change'!$A$106:EE$202,135,FALSE)),0,(VLOOKUP($A84,'Import Peak'!$A$3:EE$99,135,FALSE)-VLOOKUP($A84,'Import Peak Change'!$A$106:EE$202,135,FALSE)))</f>
        <v>0</v>
      </c>
      <c r="EF84" s="6">
        <f>IF(ISERROR(VLOOKUP($A84,'Import Peak'!$A$3:EF$99,136,FALSE)-VLOOKUP($A84,'Import Peak Change'!$A$106:EF$202,136,FALSE)),0,(VLOOKUP($A84,'Import Peak'!$A$3:EF$99,136,FALSE)-VLOOKUP($A84,'Import Peak Change'!$A$106:EF$202,136,FALSE)))</f>
        <v>0</v>
      </c>
      <c r="EG84" s="6">
        <f>IF(ISERROR(VLOOKUP($A84,'Import Peak'!$A$3:EG$99,137,FALSE)-VLOOKUP($A84,'Import Peak Change'!$A$106:EG$202,137,FALSE)),0,(VLOOKUP($A84,'Import Peak'!$A$3:EG$99,137,FALSE)-VLOOKUP($A84,'Import Peak Change'!$A$106:EG$202,137,FALSE)))</f>
        <v>0</v>
      </c>
      <c r="EH84" s="6">
        <f>IF(ISERROR(VLOOKUP($A84,'Import Peak'!$A$3:EH$99,138,FALSE)-VLOOKUP($A84,'Import Peak Change'!$A$106:EH$202,138,FALSE)),0,(VLOOKUP($A84,'Import Peak'!$A$3:EH$99,138,FALSE)-VLOOKUP($A84,'Import Peak Change'!$A$106:EH$202,138,FALSE)))</f>
        <v>0</v>
      </c>
      <c r="EI84" s="6">
        <f>IF(ISERROR(VLOOKUP($A84,'Import Peak'!$A$3:EI$99,139,FALSE)-VLOOKUP($A84,'Import Peak Change'!$A$106:EI$202,139,FALSE)),0,(VLOOKUP($A84,'Import Peak'!$A$3:EI$99,139,FALSE)-VLOOKUP($A84,'Import Peak Change'!$A$106:EI$202,139,FALSE)))</f>
        <v>0</v>
      </c>
      <c r="EJ84" s="6">
        <f>IF(ISERROR(VLOOKUP($A84,'Import Peak'!$A$3:EJ$99,140,FALSE)-VLOOKUP($A84,'Import Peak Change'!$A$106:EJ$202,140,FALSE)),0,(VLOOKUP($A84,'Import Peak'!$A$3:EJ$99,140,FALSE)-VLOOKUP($A84,'Import Peak Change'!$A$106:EJ$202,140,FALSE)))</f>
        <v>0</v>
      </c>
      <c r="EK84" s="6">
        <f>IF(ISERROR(VLOOKUP($A84,'Import Peak'!$A$3:EK$99,141,FALSE)-VLOOKUP($A84,'Import Peak Change'!$A$106:EK$202,141,FALSE)),0,(VLOOKUP($A84,'Import Peak'!$A$3:EK$99,141,FALSE)-VLOOKUP($A84,'Import Peak Change'!$A$106:EK$202,141,FALSE)))</f>
        <v>0</v>
      </c>
      <c r="EL84" s="6">
        <f>IF(ISERROR(VLOOKUP($A84,'Import Peak'!$A$3:EL$99,142,FALSE)-VLOOKUP($A84,'Import Peak Change'!$A$106:EL$202,142,FALSE)),0,(VLOOKUP($A84,'Import Peak'!$A$3:EL$99,142,FALSE)-VLOOKUP($A84,'Import Peak Change'!$A$106:EL$202,142,FALSE)))</f>
        <v>0</v>
      </c>
      <c r="EM84" s="6">
        <f>IF(ISERROR(VLOOKUP($A84,'Import Peak'!$A$3:EM$99,143,FALSE)-VLOOKUP($A84,'Import Peak Change'!$A$106:EM$202,143,FALSE)),0,(VLOOKUP($A84,'Import Peak'!$A$3:EM$99,143,FALSE)-VLOOKUP($A84,'Import Peak Change'!$A$106:EM$202,143,FALSE)))</f>
        <v>0</v>
      </c>
      <c r="EN84" s="6">
        <f>IF(ISERROR(VLOOKUP($A84,'Import Peak'!$A$3:EN$99,144,FALSE)-VLOOKUP($A84,'Import Peak Change'!$A$106:EN$202,144,FALSE)),0,(VLOOKUP($A84,'Import Peak'!$A$3:EN$99,144,FALSE)-VLOOKUP($A84,'Import Peak Change'!$A$106:EN$202,144,FALSE)))</f>
        <v>0</v>
      </c>
      <c r="EO84" s="6">
        <f>IF(ISERROR(VLOOKUP($A84,'Import Peak'!$A$3:EO$99,145,FALSE)-VLOOKUP($A84,'Import Peak Change'!$A$106:EO$202,145,FALSE)),0,(VLOOKUP($A84,'Import Peak'!$A$3:EO$99,145,FALSE)-VLOOKUP($A84,'Import Peak Change'!$A$106:EO$202,145,FALSE)))</f>
        <v>0</v>
      </c>
      <c r="EP84" s="6">
        <f>IF(ISERROR(VLOOKUP($A84,'Import Peak'!$A$3:EP$99,146,FALSE)-VLOOKUP($A84,'Import Peak Change'!$A$106:EP$202,146,FALSE)),0,(VLOOKUP($A84,'Import Peak'!$A$3:EP$99,146,FALSE)-VLOOKUP($A84,'Import Peak Change'!$A$106:EP$202,146,FALSE)))</f>
        <v>0</v>
      </c>
      <c r="EQ84" s="6">
        <f>IF(ISERROR(VLOOKUP($A84,'Import Peak'!$A$3:EQ$99,147,FALSE)-VLOOKUP($A84,'Import Peak Change'!$A$106:EQ$202,147,FALSE)),0,(VLOOKUP($A84,'Import Peak'!$A$3:EQ$99,147,FALSE)-VLOOKUP($A84,'Import Peak Change'!$A$106:EQ$202,147,FALSE)))</f>
        <v>0</v>
      </c>
      <c r="ER84" s="6">
        <f>IF(ISERROR(VLOOKUP($A84,'Import Peak'!$A$3:ER$99,148,FALSE)-VLOOKUP($A84,'Import Peak Change'!$A$106:ER$202,148,FALSE)),0,(VLOOKUP($A84,'Import Peak'!$A$3:ER$99,148,FALSE)-VLOOKUP($A84,'Import Peak Change'!$A$106:ER$202,148,FALSE)))</f>
        <v>0</v>
      </c>
      <c r="ES84" s="6">
        <f>IF(ISERROR(VLOOKUP($A84,'Import Peak'!$A$3:ES$99,149,FALSE)-VLOOKUP($A84,'Import Peak Change'!$A$106:ES$202,149,FALSE)),0,(VLOOKUP($A84,'Import Peak'!$A$3:ES$99,149,FALSE)-VLOOKUP($A84,'Import Peak Change'!$A$106:ES$202,149,FALSE)))</f>
        <v>0</v>
      </c>
      <c r="ET84" s="6">
        <f>IF(ISERROR(VLOOKUP($A84,'Import Peak'!$A$3:ET$99,150,FALSE)-VLOOKUP($A84,'Import Peak Change'!$A$106:ET$202,150,FALSE)),0,(VLOOKUP($A84,'Import Peak'!$A$3:ET$99,150,FALSE)-VLOOKUP($A84,'Import Peak Change'!$A$106:ET$202,150,FALSE)))</f>
        <v>0</v>
      </c>
      <c r="EU84" s="6">
        <f>IF(ISERROR(VLOOKUP($A84,'Import Peak'!$A$3:EU$99,151,FALSE)-VLOOKUP($A84,'Import Peak Change'!$A$106:EU$202,151,FALSE)),0,(VLOOKUP($A84,'Import Peak'!$A$3:EU$99,151,FALSE)-VLOOKUP($A84,'Import Peak Change'!$A$106:EU$202,151,FALSE)))</f>
        <v>0</v>
      </c>
      <c r="EV84" s="6">
        <f>IF(ISERROR(VLOOKUP($A84,'Import Peak'!$A$3:EV$99,152,FALSE)-VLOOKUP($A84,'Import Peak Change'!$A$106:EV$202,152,FALSE)),0,(VLOOKUP($A84,'Import Peak'!$A$3:EV$99,152,FALSE)-VLOOKUP($A84,'Import Peak Change'!$A$106:EV$202,152,FALSE)))</f>
        <v>0</v>
      </c>
      <c r="EW84" s="6">
        <f>IF(ISERROR(VLOOKUP($A84,'Import Peak'!$A$3:EW$99,153,FALSE)-VLOOKUP($A84,'Import Peak Change'!$A$106:EW$202,153,FALSE)),0,(VLOOKUP($A84,'Import Peak'!$A$3:EW$99,153,FALSE)-VLOOKUP($A84,'Import Peak Change'!$A$106:EW$202,153,FALSE)))</f>
        <v>0</v>
      </c>
      <c r="EX84" s="6">
        <f>IF(ISERROR(VLOOKUP($A84,'Import Peak'!$A$3:EX$99,154,FALSE)-VLOOKUP($A84,'Import Peak Change'!$A$106:EX$202,154,FALSE)),0,(VLOOKUP($A84,'Import Peak'!$A$3:EX$99,154,FALSE)-VLOOKUP($A84,'Import Peak Change'!$A$106:EX$202,154,FALSE)))</f>
        <v>0</v>
      </c>
      <c r="EY84" s="6">
        <f>IF(ISERROR(VLOOKUP($A84,'Import Peak'!$A$3:EY$99,155,FALSE)-VLOOKUP($A84,'Import Peak Change'!$A$106:EY$202,155,FALSE)),0,(VLOOKUP($A84,'Import Peak'!$A$3:EY$99,155,FALSE)-VLOOKUP($A84,'Import Peak Change'!$A$106:EY$202,155,FALSE)))</f>
        <v>0</v>
      </c>
      <c r="EZ84" s="6">
        <f>IF(ISERROR(VLOOKUP($A84,'Import Peak'!$A$3:EZ$99,156,FALSE)-VLOOKUP($A84,'Import Peak Change'!$A$106:EZ$202,156,FALSE)),0,(VLOOKUP($A84,'Import Peak'!$A$3:EZ$99,156,FALSE)-VLOOKUP($A84,'Import Peak Change'!$A$106:EZ$202,156,FALSE)))</f>
        <v>0</v>
      </c>
      <c r="FA84" s="6">
        <f>IF(ISERROR(VLOOKUP($A84,'Import Peak'!$A$3:FA$99,157,FALSE)-VLOOKUP($A84,'Import Peak Change'!$A$106:FA$202,157,FALSE)),0,(VLOOKUP($A84,'Import Peak'!$A$3:FA$99,157,FALSE)-VLOOKUP($A84,'Import Peak Change'!$A$106:FA$202,157,FALSE)))</f>
        <v>0</v>
      </c>
      <c r="FB84" s="6">
        <f>IF(ISERROR(VLOOKUP($A84,'Import Peak'!$A$3:FB$99,158,FALSE)-VLOOKUP($A84,'Import Peak Change'!$A$106:FB$202,158,FALSE)),0,(VLOOKUP($A84,'Import Peak'!$A$3:FB$99,158,FALSE)-VLOOKUP($A84,'Import Peak Change'!$A$106:FB$202,158,FALSE)))</f>
        <v>0</v>
      </c>
      <c r="FC84" s="6">
        <f>IF(ISERROR(VLOOKUP($A84,'Import Peak'!$A$3:FC$99,159,FALSE)-VLOOKUP($A84,'Import Peak Change'!$A$106:FC$202,159,FALSE)),0,(VLOOKUP($A84,'Import Peak'!$A$3:FC$99,159,FALSE)-VLOOKUP($A84,'Import Peak Change'!$A$106:FC$202,159,FALSE)))</f>
        <v>0</v>
      </c>
      <c r="FD84" s="6">
        <f>IF(ISERROR(VLOOKUP($A84,'Import Peak'!$A$3:FD$99,160,FALSE)-VLOOKUP($A84,'Import Peak Change'!$A$106:FD$202,160,FALSE)),0,(VLOOKUP($A84,'Import Peak'!$A$3:FD$99,160,FALSE)-VLOOKUP($A84,'Import Peak Change'!$A$106:FD$202,160,FALSE)))</f>
        <v>0</v>
      </c>
      <c r="FE84" s="6">
        <f>IF(ISERROR(VLOOKUP($A84,'Import Peak'!$A$3:FE$99,161,FALSE)-VLOOKUP($A84,'Import Peak Change'!$A$106:FE$202,161,FALSE)),0,(VLOOKUP($A84,'Import Peak'!$A$3:FE$99,161,FALSE)-VLOOKUP($A84,'Import Peak Change'!$A$106:FE$202,161,FALSE)))</f>
        <v>0</v>
      </c>
      <c r="FF84" s="6">
        <f>IF(ISERROR(VLOOKUP($A84,'Import Peak'!$A$3:FF$99,162,FALSE)-VLOOKUP($A84,'Import Peak Change'!$A$106:FF$202,162,FALSE)),0,(VLOOKUP($A84,'Import Peak'!$A$3:FF$99,162,FALSE)-VLOOKUP($A84,'Import Peak Change'!$A$106:FF$202,162,FALSE)))</f>
        <v>0</v>
      </c>
      <c r="FG84" s="6">
        <f>IF(ISERROR(VLOOKUP($A84,'Import Peak'!$A$3:FG$99,163,FALSE)-VLOOKUP($A84,'Import Peak Change'!$A$106:FG$202,163,FALSE)),0,(VLOOKUP($A84,'Import Peak'!$A$3:FG$99,163,FALSE)-VLOOKUP($A84,'Import Peak Change'!$A$106:FG$202,163,FALSE)))</f>
        <v>0</v>
      </c>
      <c r="FH84" s="6">
        <f>IF(ISERROR(VLOOKUP($A84,'Import Peak'!$A$3:FH$99,164,FALSE)-VLOOKUP($A84,'Import Peak Change'!$A$106:FH$202,164,FALSE)),0,(VLOOKUP($A84,'Import Peak'!$A$3:FH$99,164,FALSE)-VLOOKUP($A84,'Import Peak Change'!$A$106:FH$202,164,FALSE)))</f>
        <v>0</v>
      </c>
      <c r="FI84" s="6">
        <f>IF(ISERROR(VLOOKUP($A84,'Import Peak'!$A$3:FI$99,165,FALSE)-VLOOKUP($A84,'Import Peak Change'!$A$106:FI$202,165,FALSE)),0,(VLOOKUP($A84,'Import Peak'!$A$3:FI$99,165,FALSE)-VLOOKUP($A84,'Import Peak Change'!$A$106:FI$202,165,FALSE)))</f>
        <v>0</v>
      </c>
      <c r="FJ84" s="6">
        <f>IF(ISERROR(VLOOKUP($A84,'Import Peak'!$A$3:FJ$99,166,FALSE)-VLOOKUP($A84,'Import Peak Change'!$A$106:FJ$202,166,FALSE)),0,(VLOOKUP($A84,'Import Peak'!$A$3:FJ$99,166,FALSE)-VLOOKUP($A84,'Import Peak Change'!$A$106:FJ$202,166,FALSE)))</f>
        <v>0</v>
      </c>
      <c r="FK84" s="6">
        <f>IF(ISERROR(VLOOKUP($A84,'Import Peak'!$A$3:FK$99,167,FALSE)-VLOOKUP($A84,'Import Peak Change'!$A$106:FK$202,167,FALSE)),0,(VLOOKUP($A84,'Import Peak'!$A$3:FK$99,167,FALSE)-VLOOKUP($A84,'Import Peak Change'!$A$106:FK$202,167,FALSE)))</f>
        <v>0</v>
      </c>
      <c r="FL84" s="6">
        <f>IF(ISERROR(VLOOKUP($A84,'Import Peak'!$A$3:FL$99,168,FALSE)-VLOOKUP($A84,'Import Peak Change'!$A$106:FL$202,168,FALSE)),0,(VLOOKUP($A84,'Import Peak'!$A$3:FL$99,168,FALSE)-VLOOKUP($A84,'Import Peak Change'!$A$106:FL$202,168,FALSE)))</f>
        <v>0</v>
      </c>
      <c r="FM84" s="6">
        <f>IF(ISERROR(VLOOKUP($A84,'Import Peak'!$A$3:FM$99,169,FALSE)-VLOOKUP($A84,'Import Peak Change'!$A$106:FM$202,169,FALSE)),0,(VLOOKUP($A84,'Import Peak'!$A$3:FM$99,169,FALSE)-VLOOKUP($A84,'Import Peak Change'!$A$106:FM$202,169,FALSE)))</f>
        <v>0</v>
      </c>
      <c r="FN84" s="6">
        <f>IF(ISERROR(VLOOKUP($A84,'Import Peak'!$A$3:FN$99,170,FALSE)-VLOOKUP($A84,'Import Peak Change'!$A$106:FN$202,170,FALSE)),0,(VLOOKUP($A84,'Import Peak'!$A$3:FN$99,170,FALSE)-VLOOKUP($A84,'Import Peak Change'!$A$106:FN$202,170,FALSE)))</f>
        <v>0</v>
      </c>
      <c r="FO84" s="6">
        <f>IF(ISERROR(VLOOKUP($A84,'Import Peak'!$A$3:FO$99,171,FALSE)-VLOOKUP($A84,'Import Peak Change'!$A$106:FO$202,171,FALSE)),0,(VLOOKUP($A84,'Import Peak'!$A$3:FO$99,171,FALSE)-VLOOKUP($A84,'Import Peak Change'!$A$106:FO$202,171,FALSE)))</f>
        <v>0</v>
      </c>
      <c r="FP84" s="6">
        <f>IF(ISERROR(VLOOKUP($A84,'Import Peak'!$A$3:FP$99,172,FALSE)-VLOOKUP($A84,'Import Peak Change'!$A$106:FP$202,172,FALSE)),0,(VLOOKUP($A84,'Import Peak'!$A$3:FP$99,172,FALSE)-VLOOKUP($A84,'Import Peak Change'!$A$106:FP$202,172,FALSE)))</f>
        <v>0</v>
      </c>
      <c r="FQ84" s="6">
        <f>IF(ISERROR(VLOOKUP($A84,'Import Peak'!$A$3:FQ$99,173,FALSE)-VLOOKUP($A84,'Import Peak Change'!$A$106:FQ$202,173,FALSE)),0,(VLOOKUP($A84,'Import Peak'!$A$3:FQ$99,173,FALSE)-VLOOKUP($A84,'Import Peak Change'!$A$106:FQ$202,173,FALSE)))</f>
        <v>0</v>
      </c>
      <c r="FR84" s="6">
        <f>IF(ISERROR(VLOOKUP($A84,'Import Peak'!$A$3:FR$99,174,FALSE)-VLOOKUP($A84,'Import Peak Change'!$A$106:FR$202,174,FALSE)),0,(VLOOKUP($A84,'Import Peak'!$A$3:FR$99,174,FALSE)-VLOOKUP($A84,'Import Peak Change'!$A$106:FR$202,174,FALSE)))</f>
        <v>0</v>
      </c>
      <c r="FS84" s="6">
        <f>IF(ISERROR(VLOOKUP($A84,'Import Peak'!$A$3:FS$99,175,FALSE)-VLOOKUP($A84,'Import Peak Change'!$A$106:FS$202,175,FALSE)),0,(VLOOKUP($A84,'Import Peak'!$A$3:FS$99,175,FALSE)-VLOOKUP($A84,'Import Peak Change'!$A$106:FS$202,175,FALSE)))</f>
        <v>0</v>
      </c>
      <c r="FT84" s="6">
        <f>IF(ISERROR(VLOOKUP($A84,'Import Peak'!$A$3:FT$99,176,FALSE)-VLOOKUP($A84,'Import Peak Change'!$A$106:FT$202,176,FALSE)),0,(VLOOKUP($A84,'Import Peak'!$A$3:FT$99,176,FALSE)-VLOOKUP($A84,'Import Peak Change'!$A$106:FT$202,176,FALSE)))</f>
        <v>0</v>
      </c>
      <c r="FU84" s="6">
        <f>IF(ISERROR(VLOOKUP($A84,'Import Peak'!$A$3:FU$99,177,FALSE)-VLOOKUP($A84,'Import Peak Change'!$A$106:FU$202,177,FALSE)),0,(VLOOKUP($A84,'Import Peak'!$A$3:FU$99,177,FALSE)-VLOOKUP($A84,'Import Peak Change'!$A$106:FU$202,177,FALSE)))</f>
        <v>0</v>
      </c>
      <c r="FV84" s="6">
        <f>IF(ISERROR(VLOOKUP($A84,'Import Peak'!$A$3:FV$99,178,FALSE)-VLOOKUP($A84,'Import Peak Change'!$A$106:FV$202,178,FALSE)),0,(VLOOKUP($A84,'Import Peak'!$A$3:FV$99,178,FALSE)-VLOOKUP($A84,'Import Peak Change'!$A$106:FV$202,178,FALSE)))</f>
        <v>0</v>
      </c>
      <c r="FW84" s="6">
        <f>IF(ISERROR(VLOOKUP($A84,'Import Peak'!$A$3:FW$99,179,FALSE)-VLOOKUP($A84,'Import Peak Change'!$A$106:FW$202,179,FALSE)),0,(VLOOKUP($A84,'Import Peak'!$A$3:FW$99,179,FALSE)-VLOOKUP($A84,'Import Peak Change'!$A$106:FW$202,179,FALSE)))</f>
        <v>0</v>
      </c>
      <c r="FX84" s="6">
        <f>IF(ISERROR(VLOOKUP($A84,'Import Peak'!$A$3:FX$99,180,FALSE)-VLOOKUP($A84,'Import Peak Change'!$A$106:FX$202,180,FALSE)),0,(VLOOKUP($A84,'Import Peak'!$A$3:FX$99,180,FALSE)-VLOOKUP($A84,'Import Peak Change'!$A$106:FX$202,180,FALSE)))</f>
        <v>0</v>
      </c>
      <c r="FY84" s="6">
        <f>IF(ISERROR(VLOOKUP($A84,'Import Peak'!$A$3:FY$99,181,FALSE)-VLOOKUP($A84,'Import Peak Change'!$A$106:FY$202,181,FALSE)),0,(VLOOKUP($A84,'Import Peak'!$A$3:FY$99,181,FALSE)-VLOOKUP($A84,'Import Peak Change'!$A$106:FY$202,181,FALSE)))</f>
        <v>0</v>
      </c>
      <c r="FZ84" s="6">
        <f>IF(ISERROR(VLOOKUP($A84,'Import Peak'!$A$3:FZ$99,182,FALSE)-VLOOKUP($A84,'Import Peak Change'!$A$106:FZ$202,182,FALSE)),0,(VLOOKUP($A84,'Import Peak'!$A$3:FZ$99,182,FALSE)-VLOOKUP($A84,'Import Peak Change'!$A$106:FZ$202,182,FALSE)))</f>
        <v>0</v>
      </c>
      <c r="GA84" s="6">
        <f>IF(ISERROR(VLOOKUP($A84,'Import Peak'!$A$3:GA$99,183,FALSE)-VLOOKUP($A84,'Import Peak Change'!$A$106:GA$202,183,FALSE)),0,(VLOOKUP($A84,'Import Peak'!$A$3:GA$99,183,FALSE)-VLOOKUP($A84,'Import Peak Change'!$A$106:GA$202,183,FALSE)))</f>
        <v>0</v>
      </c>
      <c r="GB84" s="6">
        <f>IF(ISERROR(VLOOKUP($A84,'Import Peak'!$A$3:GB$99,184,FALSE)-VLOOKUP($A84,'Import Peak Change'!$A$106:GB$202,184,FALSE)),0,(VLOOKUP($A84,'Import Peak'!$A$3:GB$99,184,FALSE)-VLOOKUP($A84,'Import Peak Change'!$A$106:GB$202,184,FALSE)))</f>
        <v>0</v>
      </c>
      <c r="GC84" s="6">
        <f>IF(ISERROR(VLOOKUP($A84,'Import Peak'!$A$3:GC$99,185,FALSE)-VLOOKUP($A84,'Import Peak Change'!$A$106:GC$202,185,FALSE)),0,(VLOOKUP($A84,'Import Peak'!$A$3:GC$99,185,FALSE)-VLOOKUP($A84,'Import Peak Change'!$A$106:GC$202,185,FALSE)))</f>
        <v>0</v>
      </c>
      <c r="GD84" s="6">
        <f>IF(ISERROR(VLOOKUP($A84,'Import Peak'!$A$3:GD$99,186,FALSE)-VLOOKUP($A84,'Import Peak Change'!$A$106:GD$202,186,FALSE)),0,(VLOOKUP($A84,'Import Peak'!$A$3:GD$99,186,FALSE)-VLOOKUP($A84,'Import Peak Change'!$A$106:GD$202,186,FALSE)))</f>
        <v>0</v>
      </c>
      <c r="GE84" s="6">
        <f>IF(ISERROR(VLOOKUP($A84,'Import Peak'!$A$3:GE$99,187,FALSE)-VLOOKUP($A84,'Import Peak Change'!$A$106:GE$202,187,FALSE)),0,(VLOOKUP($A84,'Import Peak'!$A$3:GE$99,187,FALSE)-VLOOKUP($A84,'Import Peak Change'!$A$106:GE$202,187,FALSE)))</f>
        <v>0</v>
      </c>
      <c r="GF84" s="6">
        <f>IF(ISERROR(VLOOKUP($A84,'Import Peak'!$A$3:GF$99,188,FALSE)-VLOOKUP($A84,'Import Peak Change'!$A$106:GF$202,188,FALSE)),0,(VLOOKUP($A84,'Import Peak'!$A$3:GF$99,188,FALSE)-VLOOKUP($A84,'Import Peak Change'!$A$106:GF$202,188,FALSE)))</f>
        <v>0</v>
      </c>
      <c r="GG84" s="6">
        <f>IF(ISERROR(VLOOKUP($A84,'Import Peak'!$A$3:GG$99,189,FALSE)-VLOOKUP($A84,'Import Peak Change'!$A$106:GG$202,189,FALSE)),0,(VLOOKUP($A84,'Import Peak'!$A$3:GG$99,189,FALSE)-VLOOKUP($A84,'Import Peak Change'!$A$106:GG$202,189,FALSE)))</f>
        <v>0</v>
      </c>
      <c r="GH84" s="6">
        <f>IF(ISERROR(VLOOKUP($A84,'Import Peak'!$A$3:GH$99,190,FALSE)-VLOOKUP($A84,'Import Peak Change'!$A$106:GH$202,190,FALSE)),0,(VLOOKUP($A84,'Import Peak'!$A$3:GH$99,190,FALSE)-VLOOKUP($A84,'Import Peak Change'!$A$106:GH$202,190,FALSE)))</f>
        <v>0</v>
      </c>
      <c r="GI84" s="6">
        <f>IF(ISERROR(VLOOKUP($A84,'Import Peak'!$A$3:GI$99,191,FALSE)-VLOOKUP($A84,'Import Peak Change'!$A$106:GI$202,191,FALSE)),0,(VLOOKUP($A84,'Import Peak'!$A$3:GI$99,191,FALSE)-VLOOKUP($A84,'Import Peak Change'!$A$106:GI$202,191,FALSE)))</f>
        <v>0</v>
      </c>
      <c r="GJ84" s="6">
        <f>IF(ISERROR(VLOOKUP($A84,'Import Peak'!$A$3:GJ$99,192,FALSE)-VLOOKUP($A84,'Import Peak Change'!$A$106:GJ$202,192,FALSE)),0,(VLOOKUP($A84,'Import Peak'!$A$3:GJ$99,192,FALSE)-VLOOKUP($A84,'Import Peak Change'!$A$106:GJ$202,192,FALSE)))</f>
        <v>0</v>
      </c>
      <c r="GK84" s="6">
        <f>IF(ISERROR(VLOOKUP($A84,'Import Peak'!$A$3:GK$99,193,FALSE)-VLOOKUP($A84,'Import Peak Change'!$A$106:GK$202,193,FALSE)),0,(VLOOKUP($A84,'Import Peak'!$A$3:GK$99,193,FALSE)-VLOOKUP($A84,'Import Peak Change'!$A$106:GK$202,193,FALSE)))</f>
        <v>0</v>
      </c>
      <c r="GL84" s="6">
        <f>IF(ISERROR(VLOOKUP($A84,'Import Peak'!$A$3:GL$99,194,FALSE)-VLOOKUP($A84,'Import Peak Change'!$A$106:GL$202,194,FALSE)),0,(VLOOKUP($A84,'Import Peak'!$A$3:GL$99,194,FALSE)-VLOOKUP($A84,'Import Peak Change'!$A$106:GL$202,194,FALSE)))</f>
        <v>0</v>
      </c>
      <c r="GM84" s="6">
        <f>IF(ISERROR(VLOOKUP($A84,'Import Peak'!$A$3:GM$99,195,FALSE)-VLOOKUP($A84,'Import Peak Change'!$A$106:GM$202,195,FALSE)),0,(VLOOKUP($A84,'Import Peak'!$A$3:GM$99,195,FALSE)-VLOOKUP($A84,'Import Peak Change'!$A$106:GM$202,195,FALSE)))</f>
        <v>0</v>
      </c>
      <c r="GN84" s="6">
        <f>IF(ISERROR(VLOOKUP($A84,'Import Peak'!$A$3:GN$99,196,FALSE)-VLOOKUP($A84,'Import Peak Change'!$A$106:GN$202,196,FALSE)),0,(VLOOKUP($A84,'Import Peak'!$A$3:GN$99,196,FALSE)-VLOOKUP($A84,'Import Peak Change'!$A$106:GN$202,196,FALSE)))</f>
        <v>0</v>
      </c>
      <c r="GO84" s="6">
        <f>IF(ISERROR(VLOOKUP($A84,'Import Peak'!$A$3:GO$99,197,FALSE)-VLOOKUP($A84,'Import Peak Change'!$A$106:GO$202,197,FALSE)),0,(VLOOKUP($A84,'Import Peak'!$A$3:GO$99,197,FALSE)-VLOOKUP($A84,'Import Peak Change'!$A$106:GO$202,197,FALSE)))</f>
        <v>0</v>
      </c>
      <c r="GP84" s="6">
        <f>IF(ISERROR(VLOOKUP($A84,'Import Peak'!$A$3:GP$99,198,FALSE)-VLOOKUP($A84,'Import Peak Change'!$A$106:GP$202,198,FALSE)),0,(VLOOKUP($A84,'Import Peak'!$A$3:GP$99,198,FALSE)-VLOOKUP($A84,'Import Peak Change'!$A$106:GP$202,198,FALSE)))</f>
        <v>0</v>
      </c>
      <c r="GQ84" s="6">
        <f>IF(ISERROR(VLOOKUP($A84,'Import Peak'!$A$3:GQ$99,199,FALSE)-VLOOKUP($A84,'Import Peak Change'!$A$106:GQ$202,199,FALSE)),0,(VLOOKUP($A84,'Import Peak'!$A$3:GQ$99,199,FALSE)-VLOOKUP($A84,'Import Peak Change'!$A$106:GQ$202,199,FALSE)))</f>
        <v>0</v>
      </c>
      <c r="GR84" s="6">
        <f>IF(ISERROR(VLOOKUP($A84,'Import Peak'!$A$3:GR$99,200,FALSE)-VLOOKUP($A84,'Import Peak Change'!$A$106:GR$202,200,FALSE)),0,(VLOOKUP($A84,'Import Peak'!$A$3:GR$99,200,FALSE)-VLOOKUP($A84,'Import Peak Change'!$A$106:GR$202,200,FALSE)))</f>
        <v>0</v>
      </c>
      <c r="GS84" s="6">
        <f>IF(ISERROR(VLOOKUP($A84,'Import Peak'!$A$3:GS$99,201,FALSE)-VLOOKUP($A84,'Import Peak Change'!$A$106:GS$202,201,FALSE)),0,(VLOOKUP($A84,'Import Peak'!$A$3:GS$99,201,FALSE)-VLOOKUP($A84,'Import Peak Change'!$A$106:GS$202,201,FALSE)))</f>
        <v>0</v>
      </c>
      <c r="GT84" s="6">
        <f>IF(ISERROR(VLOOKUP($A84,'Import Peak'!$A$3:GT$99,202,FALSE)-VLOOKUP($A84,'Import Peak Change'!$A$106:GT$202,202,FALSE)),0,(VLOOKUP($A84,'Import Peak'!$A$3:GT$99,202,FALSE)-VLOOKUP($A84,'Import Peak Change'!$A$106:GT$202,202,FALSE)))</f>
        <v>0</v>
      </c>
      <c r="GU84" s="6">
        <f>IF(ISERROR(VLOOKUP($A84,'Import Peak'!$A$3:GU$99,203,FALSE)-VLOOKUP($A84,'Import Peak Change'!$A$106:GU$202,203,FALSE)),0,(VLOOKUP($A84,'Import Peak'!$A$3:GU$99,203,FALSE)-VLOOKUP($A84,'Import Peak Change'!$A$106:GU$202,203,FALSE)))</f>
        <v>0</v>
      </c>
      <c r="GV84" s="6">
        <f>IF(ISERROR(VLOOKUP($A84,'Import Peak'!$A$3:GV$99,204,FALSE)-VLOOKUP($A84,'Import Peak Change'!$A$106:GV$202,204,FALSE)),0,(VLOOKUP($A84,'Import Peak'!$A$3:GV$99,204,FALSE)-VLOOKUP($A84,'Import Peak Change'!$A$106:GV$202,204,FALSE)))</f>
        <v>0</v>
      </c>
      <c r="GW84" s="6">
        <f>IF(ISERROR(VLOOKUP($A84,'Import Peak'!$A$3:GW$99,205,FALSE)-VLOOKUP($A84,'Import Peak Change'!$A$106:GW$202,205,FALSE)),0,(VLOOKUP($A84,'Import Peak'!$A$3:GW$99,205,FALSE)-VLOOKUP($A84,'Import Peak Change'!$A$106:GW$202,205,FALSE)))</f>
        <v>0</v>
      </c>
      <c r="GX84" s="6">
        <f>IF(ISERROR(VLOOKUP($A84,'Import Peak'!$A$3:GX$99,206,FALSE)-VLOOKUP($A84,'Import Peak Change'!$A$106:GX$202,206,FALSE)),0,(VLOOKUP($A84,'Import Peak'!$A$3:GX$99,206,FALSE)-VLOOKUP($A84,'Import Peak Change'!$A$106:GX$202,206,FALSE)))</f>
        <v>0</v>
      </c>
      <c r="GY84" s="6">
        <f>IF(ISERROR(VLOOKUP($A84,'Import Peak'!$A$3:GY$99,207,FALSE)-VLOOKUP($A84,'Import Peak Change'!$A$106:GY$202,207,FALSE)),0,(VLOOKUP($A84,'Import Peak'!$A$3:GY$99,207,FALSE)-VLOOKUP($A84,'Import Peak Change'!$A$106:GY$202,207,FALSE)))</f>
        <v>0</v>
      </c>
      <c r="GZ84" s="6">
        <f>IF(ISERROR(VLOOKUP($A84,'Import Peak'!$A$3:GZ$99,208,FALSE)-VLOOKUP($A84,'Import Peak Change'!$A$106:GZ$202,208,FALSE)),0,(VLOOKUP($A84,'Import Peak'!$A$3:GZ$99,208,FALSE)-VLOOKUP($A84,'Import Peak Change'!$A$106:GZ$202,208,FALSE)))</f>
        <v>0</v>
      </c>
      <c r="HA84" s="6">
        <f>IF(ISERROR(VLOOKUP($A84,'Import Peak'!$A$3:HA$99,209,FALSE)-VLOOKUP($A84,'Import Peak Change'!$A$106:HA$202,209,FALSE)),0,(VLOOKUP($A84,'Import Peak'!$A$3:HA$99,209,FALSE)-VLOOKUP($A84,'Import Peak Change'!$A$106:HA$202,209,FALSE)))</f>
        <v>0</v>
      </c>
      <c r="HB84" s="6">
        <f>IF(ISERROR(VLOOKUP($A84,'Import Peak'!$A$3:HB$99,210,FALSE)-VLOOKUP($A84,'Import Peak Change'!$A$106:HB$202,210,FALSE)),0,(VLOOKUP($A84,'Import Peak'!$A$3:HB$99,210,FALSE)-VLOOKUP($A84,'Import Peak Change'!$A$106:HB$202,210,FALSE)))</f>
        <v>0</v>
      </c>
      <c r="HC84" s="6">
        <f>IF(ISERROR(VLOOKUP($A84,'Import Peak'!$A$3:HC$99,211,FALSE)-VLOOKUP($A84,'Import Peak Change'!$A$106:HC$202,211,FALSE)),0,(VLOOKUP($A84,'Import Peak'!$A$3:HC$99,211,FALSE)-VLOOKUP($A84,'Import Peak Change'!$A$106:HC$202,211,FALSE)))</f>
        <v>0</v>
      </c>
      <c r="HD84" s="6">
        <f>IF(ISERROR(VLOOKUP($A84,'Import Peak'!$A$3:HD$99,212,FALSE)-VLOOKUP($A84,'Import Peak Change'!$A$106:HD$202,212,FALSE)),0,(VLOOKUP($A84,'Import Peak'!$A$3:HD$99,212,FALSE)-VLOOKUP($A84,'Import Peak Change'!$A$106:HD$202,212,FALSE)))</f>
        <v>0</v>
      </c>
      <c r="HE84" s="6">
        <f>IF(ISERROR(VLOOKUP($A84,'Import Peak'!$A$3:HE$99,213,FALSE)-VLOOKUP($A84,'Import Peak Change'!$A$106:HE$202,213,FALSE)),0,(VLOOKUP($A84,'Import Peak'!$A$3:HE$99,213,FALSE)-VLOOKUP($A84,'Import Peak Change'!$A$106:HE$202,213,FALSE)))</f>
        <v>0</v>
      </c>
      <c r="HF84" s="6">
        <f>IF(ISERROR(VLOOKUP($A84,'Import Peak'!$A$3:HF$99,214,FALSE)-VLOOKUP($A84,'Import Peak Change'!$A$106:HF$202,214,FALSE)),0,(VLOOKUP($A84,'Import Peak'!$A$3:HF$99,214,FALSE)-VLOOKUP($A84,'Import Peak Change'!$A$106:HF$202,214,FALSE)))</f>
        <v>0</v>
      </c>
      <c r="HG84" s="6">
        <f>IF(ISERROR(VLOOKUP($A84,'Import Peak'!$A$3:HG$99,215,FALSE)-VLOOKUP($A84,'Import Peak Change'!$A$106:HG$202,215,FALSE)),0,(VLOOKUP($A84,'Import Peak'!$A$3:HG$99,215,FALSE)-VLOOKUP($A84,'Import Peak Change'!$A$106:HG$202,215,FALSE)))</f>
        <v>0</v>
      </c>
      <c r="HH84" s="6">
        <f>IF(ISERROR(VLOOKUP($A84,'Import Peak'!$A$3:HH$99,216,FALSE)-VLOOKUP($A84,'Import Peak Change'!$A$106:HH$202,216,FALSE)),0,(VLOOKUP($A84,'Import Peak'!$A$3:HH$99,216,FALSE)-VLOOKUP($A84,'Import Peak Change'!$A$106:HH$202,216,FALSE)))</f>
        <v>0</v>
      </c>
      <c r="HI84" s="6">
        <f>IF(ISERROR(VLOOKUP($A84,'Import Peak'!$A$3:HI$99,217,FALSE)-VLOOKUP($A84,'Import Peak Change'!$A$106:HI$202,217,FALSE)),0,(VLOOKUP($A84,'Import Peak'!$A$3:HI$99,217,FALSE)-VLOOKUP($A84,'Import Peak Change'!$A$106:HI$202,217,FALSE)))</f>
        <v>0</v>
      </c>
      <c r="HJ84" s="6">
        <f>IF(ISERROR(VLOOKUP($A84,'Import Peak'!$A$3:HJ$99,218,FALSE)-VLOOKUP($A84,'Import Peak Change'!$A$106:HJ$202,218,FALSE)),0,(VLOOKUP($A84,'Import Peak'!$A$3:HJ$99,218,FALSE)-VLOOKUP($A84,'Import Peak Change'!$A$106:HJ$202,218,FALSE)))</f>
        <v>0</v>
      </c>
      <c r="HK84" s="6">
        <f>IF(ISERROR(VLOOKUP($A84,'Import Peak'!$A$3:HK$99,219,FALSE)-VLOOKUP($A84,'Import Peak Change'!$A$106:HK$202,219,FALSE)),0,(VLOOKUP($A84,'Import Peak'!$A$3:HK$99,219,FALSE)-VLOOKUP($A84,'Import Peak Change'!$A$106:HK$202,219,FALSE)))</f>
        <v>0</v>
      </c>
      <c r="HL84" s="6">
        <f>IF(ISERROR(VLOOKUP($A84,'Import Peak'!$A$3:HL$99,220,FALSE)-VLOOKUP($A84,'Import Peak Change'!$A$106:HL$202,220,FALSE)),0,(VLOOKUP($A84,'Import Peak'!$A$3:HL$99,220,FALSE)-VLOOKUP($A84,'Import Peak Change'!$A$106:HL$202,220,FALSE)))</f>
        <v>0</v>
      </c>
      <c r="HM84" s="6">
        <f>IF(ISERROR(VLOOKUP($A84,'Import Peak'!$A$3:HM$99,221,FALSE)-VLOOKUP($A84,'Import Peak Change'!$A$106:HM$202,221,FALSE)),0,(VLOOKUP($A84,'Import Peak'!$A$3:HM$99,221,FALSE)-VLOOKUP($A84,'Import Peak Change'!$A$106:HM$202,221,FALSE)))</f>
        <v>0</v>
      </c>
      <c r="HN84" s="6">
        <f>IF(ISERROR(VLOOKUP($A84,'Import Peak'!$A$3:HN$99,222,FALSE)-VLOOKUP($A84,'Import Peak Change'!$A$106:HN$202,222,FALSE)),0,(VLOOKUP($A84,'Import Peak'!$A$3:HN$99,222,FALSE)-VLOOKUP($A84,'Import Peak Change'!$A$106:HN$202,222,FALSE)))</f>
        <v>0</v>
      </c>
      <c r="HO84" s="6">
        <f>IF(ISERROR(VLOOKUP($A84,'Import Peak'!$A$3:HO$99,223,FALSE)-VLOOKUP($A84,'Import Peak Change'!$A$106:HO$202,223,FALSE)),0,(VLOOKUP($A84,'Import Peak'!$A$3:HO$99,223,FALSE)-VLOOKUP($A84,'Import Peak Change'!$A$106:HO$202,223,FALSE)))</f>
        <v>0</v>
      </c>
      <c r="HP84" s="6">
        <f>IF(ISERROR(VLOOKUP($A84,'Import Peak'!$A$3:HP$99,224,FALSE)-VLOOKUP($A84,'Import Peak Change'!$A$106:HP$202,224,FALSE)),0,(VLOOKUP($A84,'Import Peak'!$A$3:HP$99,224,FALSE)-VLOOKUP($A84,'Import Peak Change'!$A$106:HP$202,224,FALSE)))</f>
        <v>0</v>
      </c>
      <c r="HQ84" s="6">
        <f>IF(ISERROR(VLOOKUP($A84,'Import Peak'!$A$3:HQ$99,225,FALSE)-VLOOKUP($A84,'Import Peak Change'!$A$106:HQ$202,225,FALSE)),0,(VLOOKUP($A84,'Import Peak'!$A$3:HQ$99,225,FALSE)-VLOOKUP($A84,'Import Peak Change'!$A$106:HQ$202,225,FALSE)))</f>
        <v>0</v>
      </c>
      <c r="HR84" s="6">
        <f>IF(ISERROR(VLOOKUP($A84,'Import Peak'!$A$3:HR$99,226,FALSE)-VLOOKUP($A84,'Import Peak Change'!$A$106:HR$202,226,FALSE)),0,(VLOOKUP($A84,'Import Peak'!$A$3:HR$99,226,FALSE)-VLOOKUP($A84,'Import Peak Change'!$A$106:HR$202,226,FALSE)))</f>
        <v>0</v>
      </c>
      <c r="HS84" s="6">
        <f>IF(ISERROR(VLOOKUP($A84,'Import Peak'!$A$3:HS$99,227,FALSE)-VLOOKUP($A84,'Import Peak Change'!$A$106:HS$202,227,FALSE)),0,(VLOOKUP($A84,'Import Peak'!$A$3:HS$99,227,FALSE)-VLOOKUP($A84,'Import Peak Change'!$A$106:HS$202,227,FALSE)))</f>
        <v>0</v>
      </c>
      <c r="HT84" s="6">
        <f>IF(ISERROR(VLOOKUP($A84,'Import Peak'!$A$3:HT$99,228,FALSE)-VLOOKUP($A84,'Import Peak Change'!$A$106:HT$202,228,FALSE)),0,(VLOOKUP($A84,'Import Peak'!$A$3:HT$99,228,FALSE)-VLOOKUP($A84,'Import Peak Change'!$A$106:HT$202,228,FALSE)))</f>
        <v>0</v>
      </c>
      <c r="HU84" s="6">
        <f>IF(ISERROR(VLOOKUP($A84,'Import Peak'!$A$3:HU$99,229,FALSE)-VLOOKUP($A84,'Import Peak Change'!$A$106:HU$202,229,FALSE)),0,(VLOOKUP($A84,'Import Peak'!$A$3:HU$99,229,FALSE)-VLOOKUP($A84,'Import Peak Change'!$A$106:HU$202,229,FALSE)))</f>
        <v>0</v>
      </c>
      <c r="HV84" s="6">
        <f>IF(ISERROR(VLOOKUP($A84,'Import Peak'!$A$3:HV$99,230,FALSE)-VLOOKUP($A84,'Import Peak Change'!$A$106:HV$202,230,FALSE)),0,(VLOOKUP($A84,'Import Peak'!$A$3:HV$99,230,FALSE)-VLOOKUP($A84,'Import Peak Change'!$A$106:HV$202,230,FALSE)))</f>
        <v>0</v>
      </c>
      <c r="HW84" s="6">
        <f>IF(ISERROR(VLOOKUP($A84,'Import Peak'!$A$3:HW$99,231,FALSE)-VLOOKUP($A84,'Import Peak Change'!$A$106:HW$202,231,FALSE)),0,(VLOOKUP($A84,'Import Peak'!$A$3:HW$99,231,FALSE)-VLOOKUP($A84,'Import Peak Change'!$A$106:HW$202,231,FALSE)))</f>
        <v>0</v>
      </c>
      <c r="HX84" s="6">
        <f>IF(ISERROR(VLOOKUP($A84,'Import Peak'!$A$3:HX$99,232,FALSE)-VLOOKUP($A84,'Import Peak Change'!$A$106:HX$202,232,FALSE)),0,(VLOOKUP($A84,'Import Peak'!$A$3:HX$99,232,FALSE)-VLOOKUP($A84,'Import Peak Change'!$A$106:HX$202,232,FALSE)))</f>
        <v>0</v>
      </c>
      <c r="HY84" s="6">
        <f>IF(ISERROR(VLOOKUP($A84,'Import Peak'!$A$3:HY$99,233,FALSE)-VLOOKUP($A84,'Import Peak Change'!$A$106:HY$202,233,FALSE)),0,(VLOOKUP($A84,'Import Peak'!$A$3:HY$99,233,FALSE)-VLOOKUP($A84,'Import Peak Change'!$A$106:HY$202,233,FALSE)))</f>
        <v>0</v>
      </c>
      <c r="HZ84" s="6">
        <f>IF(ISERROR(VLOOKUP($A84,'Import Peak'!$A$3:HZ$99,234,FALSE)-VLOOKUP($A84,'Import Peak Change'!$A$106:HZ$202,234,FALSE)),0,(VLOOKUP($A84,'Import Peak'!$A$3:HZ$99,234,FALSE)-VLOOKUP($A84,'Import Peak Change'!$A$106:HZ$202,234,FALSE)))</f>
        <v>0</v>
      </c>
      <c r="IA84" s="6">
        <f>IF(ISERROR(VLOOKUP($A84,'Import Peak'!$A$3:IA$99,235,FALSE)-VLOOKUP($A84,'Import Peak Change'!$A$106:IA$202,235,FALSE)),0,(VLOOKUP($A84,'Import Peak'!$A$3:IA$99,235,FALSE)-VLOOKUP($A84,'Import Peak Change'!$A$106:IA$202,235,FALSE)))</f>
        <v>0</v>
      </c>
      <c r="IB84" s="6">
        <f>IF(ISERROR(VLOOKUP($A84,'Import Peak'!$A$3:IB$99,236,FALSE)-VLOOKUP($A84,'Import Peak Change'!$A$106:IB$202,236,FALSE)),0,(VLOOKUP($A84,'Import Peak'!$A$3:IB$99,236,FALSE)-VLOOKUP($A84,'Import Peak Change'!$A$106:IB$202,236,FALSE)))</f>
        <v>0</v>
      </c>
      <c r="IC84" s="6">
        <f>IF(ISERROR(VLOOKUP($A84,'Import Peak'!$A$3:IC$99,237,FALSE)-VLOOKUP($A84,'Import Peak Change'!$A$106:IC$202,237,FALSE)),0,(VLOOKUP($A84,'Import Peak'!$A$3:IC$99,237,FALSE)-VLOOKUP($A84,'Import Peak Change'!$A$106:IC$202,237,FALSE)))</f>
        <v>0</v>
      </c>
      <c r="ID84" s="6">
        <f>IF(ISERROR(VLOOKUP($A84,'Import Peak'!$A$3:ID$99,238,FALSE)-VLOOKUP($A84,'Import Peak Change'!$A$106:ID$202,238,FALSE)),0,(VLOOKUP($A84,'Import Peak'!$A$3:ID$99,238,FALSE)-VLOOKUP($A84,'Import Peak Change'!$A$106:ID$202,238,FALSE)))</f>
        <v>0</v>
      </c>
      <c r="IE84" s="6">
        <f>IF(ISERROR(VLOOKUP($A84,'Import Peak'!$A$3:IE$99,239,FALSE)-VLOOKUP($A84,'Import Peak Change'!$A$106:IE$202,239,FALSE)),0,(VLOOKUP($A84,'Import Peak'!$A$3:IE$99,239,FALSE)-VLOOKUP($A84,'Import Peak Change'!$A$106:IE$202,239,FALSE)))</f>
        <v>0</v>
      </c>
    </row>
    <row r="85" spans="1:239">
      <c r="A85" s="168" t="str">
        <f>IF('Import Peak'!A82=0,"",'Import Peak'!A82)</f>
        <v/>
      </c>
      <c r="B85" s="6"/>
      <c r="C85" s="6"/>
      <c r="D85" s="6"/>
      <c r="E85" s="6"/>
      <c r="F85" s="6"/>
      <c r="G85" s="6">
        <f>IF(ISERROR(VLOOKUP($A85,'Import Peak'!$A$3:G$99,7,FALSE)-VLOOKUP($A85,'Import Peak Change'!$A$106:G$202,7,FALSE)),0,(VLOOKUP($A85,'Import Peak'!$A$3:G$99,7,FALSE)-VLOOKUP($A85,'Import Peak Change'!$A$106:G$202,7,FALSE)))</f>
        <v>0</v>
      </c>
      <c r="H85" s="6">
        <f>IF(ISERROR(VLOOKUP($A85,'Import Peak'!$A$3:H$99,8,FALSE)-VLOOKUP($A85,'Import Peak Change'!$A$106:H$202,8,FALSE)),0,(VLOOKUP($A85,'Import Peak'!$A$3:H$99,8,FALSE)-VLOOKUP($A85,'Import Peak Change'!$A$106:H$202,8,FALSE)))</f>
        <v>0</v>
      </c>
      <c r="I85" s="6">
        <f>IF(ISERROR(VLOOKUP($A85,'Import Peak'!$A$3:I$99,9,FALSE)-VLOOKUP($A85,'Import Peak Change'!$A$106:I$202,9,FALSE)),0,(VLOOKUP($A85,'Import Peak'!$A$3:I$99,9,FALSE)-VLOOKUP($A85,'Import Peak Change'!$A$106:I$202,9,FALSE)))</f>
        <v>0</v>
      </c>
      <c r="J85" s="6">
        <f>IF(ISERROR(VLOOKUP($A85,'Import Peak'!$A$3:J$99,10,FALSE)-VLOOKUP($A85,'Import Peak Change'!$A$106:J$202,10,FALSE)),0,(VLOOKUP($A85,'Import Peak'!$A$3:J$99,10,FALSE)-VLOOKUP($A85,'Import Peak Change'!$A$106:J$202,10,FALSE)))</f>
        <v>0</v>
      </c>
      <c r="K85" s="6">
        <f>IF(ISERROR(VLOOKUP($A85,'Import Peak'!$A$3:K$99,11,FALSE)-VLOOKUP($A85,'Import Peak Change'!$A$106:K$202,11,FALSE)),0,(VLOOKUP($A85,'Import Peak'!$A$3:K$99,11,FALSE)-VLOOKUP($A85,'Import Peak Change'!$A$106:K$202,11,FALSE)))</f>
        <v>0</v>
      </c>
      <c r="L85" s="6">
        <f>IF(ISERROR(VLOOKUP($A85,'Import Peak'!$A$3:L$99,12,FALSE)-VLOOKUP($A85,'Import Peak Change'!$A$106:L$202,12,FALSE)),0,(VLOOKUP($A85,'Import Peak'!$A$3:L$99,12,FALSE)-VLOOKUP($A85,'Import Peak Change'!$A$106:L$202,12,FALSE)))</f>
        <v>0</v>
      </c>
      <c r="M85" s="6">
        <f>IF(ISERROR(VLOOKUP($A85,'Import Peak'!$A$3:M$99,13,FALSE)-VLOOKUP($A85,'Import Peak Change'!$A$106:M$202,13,FALSE)),0,(VLOOKUP($A85,'Import Peak'!$A$3:M$99,13,FALSE)-VLOOKUP($A85,'Import Peak Change'!$A$106:M$202,13,FALSE)))</f>
        <v>0</v>
      </c>
      <c r="N85" s="6">
        <f>IF(ISERROR(VLOOKUP($A85,'Import Peak'!$A$3:N$99,14,FALSE)-VLOOKUP($A85,'Import Peak Change'!$A$106:N$202,14,FALSE)),0,(VLOOKUP($A85,'Import Peak'!$A$3:N$99,14,FALSE)-VLOOKUP($A85,'Import Peak Change'!$A$106:N$202,14,FALSE)))</f>
        <v>0</v>
      </c>
      <c r="O85" s="6">
        <f>IF(ISERROR(VLOOKUP($A85,'Import Peak'!$A$3:O$99,15,FALSE)-VLOOKUP($A85,'Import Peak Change'!$A$106:O$202,15,FALSE)),0,(VLOOKUP($A85,'Import Peak'!$A$3:O$99,15,FALSE)-VLOOKUP($A85,'Import Peak Change'!$A$106:O$202,15,FALSE)))</f>
        <v>0</v>
      </c>
      <c r="P85" s="6">
        <f>IF(ISERROR(VLOOKUP($A85,'Import Peak'!$A$3:P$99,16,FALSE)-VLOOKUP($A85,'Import Peak Change'!$A$106:P$202,16,FALSE)),0,(VLOOKUP($A85,'Import Peak'!$A$3:P$99,16,FALSE)-VLOOKUP($A85,'Import Peak Change'!$A$106:P$202,16,FALSE)))</f>
        <v>0</v>
      </c>
      <c r="Q85" s="6">
        <f>IF(ISERROR(VLOOKUP($A85,'Import Peak'!$A$3:Q$99,17,FALSE)-VLOOKUP($A85,'Import Peak Change'!$A$106:Q$202,17,FALSE)),0,(VLOOKUP($A85,'Import Peak'!$A$3:Q$99,17,FALSE)-VLOOKUP($A85,'Import Peak Change'!$A$106:Q$202,17,FALSE)))</f>
        <v>0</v>
      </c>
      <c r="R85" s="6">
        <f>IF(ISERROR(VLOOKUP($A85,'Import Peak'!$A$3:R$99,18,FALSE)-VLOOKUP($A85,'Import Peak Change'!$A$106:R$202,18,FALSE)),0,(VLOOKUP($A85,'Import Peak'!$A$3:R$99,18,FALSE)-VLOOKUP($A85,'Import Peak Change'!$A$106:R$202,18,FALSE)))</f>
        <v>0</v>
      </c>
      <c r="S85" s="6">
        <f>IF(ISERROR(VLOOKUP($A85,'Import Peak'!$A$3:S$99,19,FALSE)-VLOOKUP($A85,'Import Peak Change'!$A$106:S$202,19,FALSE)),0,(VLOOKUP($A85,'Import Peak'!$A$3:S$99,19,FALSE)-VLOOKUP($A85,'Import Peak Change'!$A$106:S$202,19,FALSE)))</f>
        <v>0</v>
      </c>
      <c r="T85" s="6">
        <f>IF(ISERROR(VLOOKUP($A85,'Import Peak'!$A$3:T$99,20,FALSE)-VLOOKUP($A85,'Import Peak Change'!$A$106:T$202,20,FALSE)),0,(VLOOKUP($A85,'Import Peak'!$A$3:T$99,20,FALSE)-VLOOKUP($A85,'Import Peak Change'!$A$106:T$202,20,FALSE)))</f>
        <v>0</v>
      </c>
      <c r="U85" s="6">
        <f>IF(ISERROR(VLOOKUP($A85,'Import Peak'!$A$3:U$99,21,FALSE)-VLOOKUP($A85,'Import Peak Change'!$A$106:U$202,21,FALSE)),0,(VLOOKUP($A85,'Import Peak'!$A$3:U$99,21,FALSE)-VLOOKUP($A85,'Import Peak Change'!$A$106:U$202,21,FALSE)))</f>
        <v>0</v>
      </c>
      <c r="V85" s="6">
        <f>IF(ISERROR(VLOOKUP($A85,'Import Peak'!$A$3:V$99,22,FALSE)-VLOOKUP($A85,'Import Peak Change'!$A$106:V$202,22,FALSE)),0,(VLOOKUP($A85,'Import Peak'!$A$3:V$99,22,FALSE)-VLOOKUP($A85,'Import Peak Change'!$A$106:V$202,22,FALSE)))</f>
        <v>0</v>
      </c>
      <c r="W85" s="6">
        <f>IF(ISERROR(VLOOKUP($A85,'Import Peak'!$A$3:W$99,23,FALSE)-VLOOKUP($A85,'Import Peak Change'!$A$106:W$202,23,FALSE)),0,(VLOOKUP($A85,'Import Peak'!$A$3:W$99,23,FALSE)-VLOOKUP($A85,'Import Peak Change'!$A$106:W$202,23,FALSE)))</f>
        <v>0</v>
      </c>
      <c r="X85" s="6">
        <f>IF(ISERROR(VLOOKUP($A85,'Import Peak'!$A$3:X$99,24,FALSE)-VLOOKUP($A85,'Import Peak Change'!$A$106:X$202,24,FALSE)),0,(VLOOKUP($A85,'Import Peak'!$A$3:X$99,24,FALSE)-VLOOKUP($A85,'Import Peak Change'!$A$106:X$202,24,FALSE)))</f>
        <v>0</v>
      </c>
      <c r="Y85" s="6">
        <f>IF(ISERROR(VLOOKUP($A85,'Import Peak'!$A$3:Y$99,25,FALSE)-VLOOKUP($A85,'Import Peak Change'!$A$106:Y$202,25,FALSE)),0,(VLOOKUP($A85,'Import Peak'!$A$3:Y$99,25,FALSE)-VLOOKUP($A85,'Import Peak Change'!$A$106:Y$202,25,FALSE)))</f>
        <v>0</v>
      </c>
      <c r="Z85" s="6">
        <f>IF(ISERROR(VLOOKUP($A85,'Import Peak'!$A$3:Z$99,26,FALSE)-VLOOKUP($A85,'Import Peak Change'!$A$106:Z$202,26,FALSE)),0,(VLOOKUP($A85,'Import Peak'!$A$3:Z$99,26,FALSE)-VLOOKUP($A85,'Import Peak Change'!$A$106:Z$202,26,FALSE)))</f>
        <v>0</v>
      </c>
      <c r="AA85" s="6">
        <f>IF(ISERROR(VLOOKUP($A85,'Import Peak'!$A$3:AA$99,27,FALSE)-VLOOKUP($A85,'Import Peak Change'!$A$106:AA$202,27,FALSE)),0,(VLOOKUP($A85,'Import Peak'!$A$3:AA$99,27,FALSE)-VLOOKUP($A85,'Import Peak Change'!$A$106:AA$202,27,FALSE)))</f>
        <v>0</v>
      </c>
      <c r="AB85" s="6">
        <f>IF(ISERROR(VLOOKUP($A85,'Import Peak'!$A$3:AB$99,28,FALSE)-VLOOKUP($A85,'Import Peak Change'!$A$106:AB$202,28,FALSE)),0,(VLOOKUP($A85,'Import Peak'!$A$3:AB$99,28,FALSE)-VLOOKUP($A85,'Import Peak Change'!$A$106:AB$202,28,FALSE)))</f>
        <v>0</v>
      </c>
      <c r="AC85" s="6">
        <f>IF(ISERROR(VLOOKUP($A85,'Import Peak'!$A$3:AC$99,29,FALSE)-VLOOKUP($A85,'Import Peak Change'!$A$106:AC$202,29,FALSE)),0,(VLOOKUP($A85,'Import Peak'!$A$3:AC$99,29,FALSE)-VLOOKUP($A85,'Import Peak Change'!$A$106:AC$202,29,FALSE)))</f>
        <v>0</v>
      </c>
      <c r="AD85" s="6">
        <f>IF(ISERROR(VLOOKUP($A85,'Import Peak'!$A$3:AD$99,30,FALSE)-VLOOKUP($A85,'Import Peak Change'!$A$106:AD$202,30,FALSE)),0,(VLOOKUP($A85,'Import Peak'!$A$3:AD$99,30,FALSE)-VLOOKUP($A85,'Import Peak Change'!$A$106:AD$202,30,FALSE)))</f>
        <v>0</v>
      </c>
      <c r="AE85" s="6">
        <f>IF(ISERROR(VLOOKUP($A85,'Import Peak'!$A$3:AE$99,31,FALSE)-VLOOKUP($A85,'Import Peak Change'!$A$106:AE$202,31,FALSE)),0,(VLOOKUP($A85,'Import Peak'!$A$3:AE$99,31,FALSE)-VLOOKUP($A85,'Import Peak Change'!$A$106:AE$202,31,FALSE)))</f>
        <v>0</v>
      </c>
      <c r="AF85" s="6">
        <f>IF(ISERROR(VLOOKUP($A85,'Import Peak'!$A$3:AF$99,32,FALSE)-VLOOKUP($A85,'Import Peak Change'!$A$106:AF$202,32,FALSE)),0,(VLOOKUP($A85,'Import Peak'!$A$3:AF$99,32,FALSE)-VLOOKUP($A85,'Import Peak Change'!$A$106:AF$202,32,FALSE)))</f>
        <v>0</v>
      </c>
      <c r="AG85" s="6">
        <f>IF(ISERROR(VLOOKUP($A85,'Import Peak'!$A$3:AG$99,33,FALSE)-VLOOKUP($A85,'Import Peak Change'!$A$106:AG$202,33,FALSE)),0,(VLOOKUP($A85,'Import Peak'!$A$3:AG$99,33,FALSE)-VLOOKUP($A85,'Import Peak Change'!$A$106:AG$202,33,FALSE)))</f>
        <v>0</v>
      </c>
      <c r="AH85" s="6">
        <f>IF(ISERROR(VLOOKUP($A85,'Import Peak'!$A$3:AH$99,34,FALSE)-VLOOKUP($A85,'Import Peak Change'!$A$106:AH$202,34,FALSE)),0,(VLOOKUP($A85,'Import Peak'!$A$3:AH$99,34,FALSE)-VLOOKUP($A85,'Import Peak Change'!$A$106:AH$202,34,FALSE)))</f>
        <v>0</v>
      </c>
      <c r="AI85" s="6">
        <f>IF(ISERROR(VLOOKUP($A85,'Import Peak'!$A$3:AI$99,35,FALSE)-VLOOKUP($A85,'Import Peak Change'!$A$106:AI$202,35,FALSE)),0,(VLOOKUP($A85,'Import Peak'!$A$3:AI$99,35,FALSE)-VLOOKUP($A85,'Import Peak Change'!$A$106:AI$202,35,FALSE)))</f>
        <v>0</v>
      </c>
      <c r="AJ85" s="6">
        <f>IF(ISERROR(VLOOKUP($A85,'Import Peak'!$A$3:AJ$99,36,FALSE)-VLOOKUP($A85,'Import Peak Change'!$A$106:AJ$202,36,FALSE)),0,(VLOOKUP($A85,'Import Peak'!$A$3:AJ$99,36,FALSE)-VLOOKUP($A85,'Import Peak Change'!$A$106:AJ$202,36,FALSE)))</f>
        <v>0</v>
      </c>
      <c r="AK85" s="6">
        <f>IF(ISERROR(VLOOKUP($A85,'Import Peak'!$A$3:AK$99,37,FALSE)-VLOOKUP($A85,'Import Peak Change'!$A$106:AK$202,37,FALSE)),0,(VLOOKUP($A85,'Import Peak'!$A$3:AK$99,37,FALSE)-VLOOKUP($A85,'Import Peak Change'!$A$106:AK$202,37,FALSE)))</f>
        <v>0</v>
      </c>
      <c r="AL85" s="6">
        <f>IF(ISERROR(VLOOKUP($A85,'Import Peak'!$A$3:AL$99,38,FALSE)-VLOOKUP($A85,'Import Peak Change'!$A$106:AL$202,38,FALSE)),0,(VLOOKUP($A85,'Import Peak'!$A$3:AL$99,38,FALSE)-VLOOKUP($A85,'Import Peak Change'!$A$106:AL$202,38,FALSE)))</f>
        <v>0</v>
      </c>
      <c r="AM85" s="6">
        <f>IF(ISERROR(VLOOKUP($A85,'Import Peak'!$A$3:AM$99,39,FALSE)-VLOOKUP($A85,'Import Peak Change'!$A$106:AM$202,39,FALSE)),0,(VLOOKUP($A85,'Import Peak'!$A$3:AM$99,39,FALSE)-VLOOKUP($A85,'Import Peak Change'!$A$106:AM$202,39,FALSE)))</f>
        <v>0</v>
      </c>
      <c r="AN85" s="6">
        <f>IF(ISERROR(VLOOKUP($A85,'Import Peak'!$A$3:AN$99,40,FALSE)-VLOOKUP($A85,'Import Peak Change'!$A$106:AN$202,40,FALSE)),0,(VLOOKUP($A85,'Import Peak'!$A$3:AN$99,40,FALSE)-VLOOKUP($A85,'Import Peak Change'!$A$106:AN$202,40,FALSE)))</f>
        <v>0</v>
      </c>
      <c r="AO85" s="6">
        <f>IF(ISERROR(VLOOKUP($A85,'Import Peak'!$A$3:AO$99,41,FALSE)-VLOOKUP($A85,'Import Peak Change'!$A$106:AO$202,41,FALSE)),0,(VLOOKUP($A85,'Import Peak'!$A$3:AO$99,41,FALSE)-VLOOKUP($A85,'Import Peak Change'!$A$106:AO$202,41,FALSE)))</f>
        <v>0</v>
      </c>
      <c r="AP85" s="6">
        <f>IF(ISERROR(VLOOKUP($A85,'Import Peak'!$A$3:AP$99,42,FALSE)-VLOOKUP($A85,'Import Peak Change'!$A$106:AP$202,42,FALSE)),0,(VLOOKUP($A85,'Import Peak'!$A$3:AP$99,42,FALSE)-VLOOKUP($A85,'Import Peak Change'!$A$106:AP$202,42,FALSE)))</f>
        <v>0</v>
      </c>
      <c r="AQ85" s="6">
        <f>IF(ISERROR(VLOOKUP($A85,'Import Peak'!$A$3:AQ$99,43,FALSE)-VLOOKUP($A85,'Import Peak Change'!$A$106:AQ$202,43,FALSE)),0,(VLOOKUP($A85,'Import Peak'!$A$3:AQ$99,43,FALSE)-VLOOKUP($A85,'Import Peak Change'!$A$106:AQ$202,43,FALSE)))</f>
        <v>0</v>
      </c>
      <c r="AR85" s="6">
        <f>IF(ISERROR(VLOOKUP($A85,'Import Peak'!$A$3:AR$99,44,FALSE)-VLOOKUP($A85,'Import Peak Change'!$A$106:AR$202,44,FALSE)),0,(VLOOKUP($A85,'Import Peak'!$A$3:AR$99,44,FALSE)-VLOOKUP($A85,'Import Peak Change'!$A$106:AR$202,44,FALSE)))</f>
        <v>0</v>
      </c>
      <c r="AS85" s="6">
        <f>IF(ISERROR(VLOOKUP($A85,'Import Peak'!$A$3:AS$99,45,FALSE)-VLOOKUP($A85,'Import Peak Change'!$A$106:AS$202,45,FALSE)),0,(VLOOKUP($A85,'Import Peak'!$A$3:AS$99,45,FALSE)-VLOOKUP($A85,'Import Peak Change'!$A$106:AS$202,45,FALSE)))</f>
        <v>0</v>
      </c>
      <c r="AT85" s="6">
        <f>IF(ISERROR(VLOOKUP($A85,'Import Peak'!$A$3:AT$99,46,FALSE)-VLOOKUP($A85,'Import Peak Change'!$A$106:AT$202,46,FALSE)),0,(VLOOKUP($A85,'Import Peak'!$A$3:AT$99,46,FALSE)-VLOOKUP($A85,'Import Peak Change'!$A$106:AT$202,46,FALSE)))</f>
        <v>0</v>
      </c>
      <c r="AU85" s="6">
        <f>IF(ISERROR(VLOOKUP($A85,'Import Peak'!$A$3:AU$99,47,FALSE)-VLOOKUP($A85,'Import Peak Change'!$A$106:AU$202,47,FALSE)),0,(VLOOKUP($A85,'Import Peak'!$A$3:AU$99,47,FALSE)-VLOOKUP($A85,'Import Peak Change'!$A$106:AU$202,47,FALSE)))</f>
        <v>0</v>
      </c>
      <c r="AV85" s="6">
        <f>IF(ISERROR(VLOOKUP($A85,'Import Peak'!$A$3:AV$99,48,FALSE)-VLOOKUP($A85,'Import Peak Change'!$A$106:AV$202,48,FALSE)),0,(VLOOKUP($A85,'Import Peak'!$A$3:AV$99,48,FALSE)-VLOOKUP($A85,'Import Peak Change'!$A$106:AV$202,48,FALSE)))</f>
        <v>0</v>
      </c>
      <c r="AW85" s="6">
        <f>IF(ISERROR(VLOOKUP($A85,'Import Peak'!$A$3:AW$99,49,FALSE)-VLOOKUP($A85,'Import Peak Change'!$A$106:AW$202,49,FALSE)),0,(VLOOKUP($A85,'Import Peak'!$A$3:AW$99,49,FALSE)-VLOOKUP($A85,'Import Peak Change'!$A$106:AW$202,49,FALSE)))</f>
        <v>0</v>
      </c>
      <c r="AX85" s="6">
        <f>IF(ISERROR(VLOOKUP($A85,'Import Peak'!$A$3:AX$99,50,FALSE)-VLOOKUP($A85,'Import Peak Change'!$A$106:AX$202,50,FALSE)),0,(VLOOKUP($A85,'Import Peak'!$A$3:AX$99,50,FALSE)-VLOOKUP($A85,'Import Peak Change'!$A$106:AX$202,50,FALSE)))</f>
        <v>0</v>
      </c>
      <c r="AY85" s="6">
        <f>IF(ISERROR(VLOOKUP($A85,'Import Peak'!$A$3:AY$99,51,FALSE)-VLOOKUP($A85,'Import Peak Change'!$A$106:AY$202,51,FALSE)),0,(VLOOKUP($A85,'Import Peak'!$A$3:AY$99,51,FALSE)-VLOOKUP($A85,'Import Peak Change'!$A$106:AY$202,51,FALSE)))</f>
        <v>0</v>
      </c>
      <c r="AZ85" s="6">
        <f>IF(ISERROR(VLOOKUP($A85,'Import Peak'!$A$3:AZ$99,52,FALSE)-VLOOKUP($A85,'Import Peak Change'!$A$106:AZ$202,52,FALSE)),0,(VLOOKUP($A85,'Import Peak'!$A$3:AZ$99,52,FALSE)-VLOOKUP($A85,'Import Peak Change'!$A$106:AZ$202,52,FALSE)))</f>
        <v>0</v>
      </c>
      <c r="BA85" s="6">
        <f>IF(ISERROR(VLOOKUP($A85,'Import Peak'!$A$3:BA$99,53,FALSE)-VLOOKUP($A85,'Import Peak Change'!$A$106:BA$202,53,FALSE)),0,(VLOOKUP($A85,'Import Peak'!$A$3:BA$99,53,FALSE)-VLOOKUP($A85,'Import Peak Change'!$A$106:BA$202,53,FALSE)))</f>
        <v>0</v>
      </c>
      <c r="BB85" s="6">
        <f>IF(ISERROR(VLOOKUP($A85,'Import Peak'!$A$3:BB$99,54,FALSE)-VLOOKUP($A85,'Import Peak Change'!$A$106:BB$202,54,FALSE)),0,(VLOOKUP($A85,'Import Peak'!$A$3:BB$99,54,FALSE)-VLOOKUP($A85,'Import Peak Change'!$A$106:BB$202,54,FALSE)))</f>
        <v>0</v>
      </c>
      <c r="BC85" s="6">
        <f>IF(ISERROR(VLOOKUP($A85,'Import Peak'!$A$3:BC$99,55,FALSE)-VLOOKUP($A85,'Import Peak Change'!$A$106:BC$202,55,FALSE)),0,(VLOOKUP($A85,'Import Peak'!$A$3:BC$99,55,FALSE)-VLOOKUP($A85,'Import Peak Change'!$A$106:BC$202,55,FALSE)))</f>
        <v>0</v>
      </c>
      <c r="BD85" s="6">
        <f>IF(ISERROR(VLOOKUP($A85,'Import Peak'!$A$3:BD$99,56,FALSE)-VLOOKUP($A85,'Import Peak Change'!$A$106:BD$202,56,FALSE)),0,(VLOOKUP($A85,'Import Peak'!$A$3:BD$99,56,FALSE)-VLOOKUP($A85,'Import Peak Change'!$A$106:BD$202,56,FALSE)))</f>
        <v>0</v>
      </c>
      <c r="BE85" s="6">
        <f>IF(ISERROR(VLOOKUP($A85,'Import Peak'!$A$3:BE$99,57,FALSE)-VLOOKUP($A85,'Import Peak Change'!$A$106:BE$202,57,FALSE)),0,(VLOOKUP($A85,'Import Peak'!$A$3:BE$99,57,FALSE)-VLOOKUP($A85,'Import Peak Change'!$A$106:BE$202,57,FALSE)))</f>
        <v>0</v>
      </c>
      <c r="BF85" s="6">
        <f>IF(ISERROR(VLOOKUP($A85,'Import Peak'!$A$3:BF$99,58,FALSE)-VLOOKUP($A85,'Import Peak Change'!$A$106:BF$202,58,FALSE)),0,(VLOOKUP($A85,'Import Peak'!$A$3:BF$99,58,FALSE)-VLOOKUP($A85,'Import Peak Change'!$A$106:BF$202,58,FALSE)))</f>
        <v>0</v>
      </c>
      <c r="BG85" s="6">
        <f>IF(ISERROR(VLOOKUP($A85,'Import Peak'!$A$3:BG$99,59,FALSE)-VLOOKUP($A85,'Import Peak Change'!$A$106:BG$202,59,FALSE)),0,(VLOOKUP($A85,'Import Peak'!$A$3:BG$99,59,FALSE)-VLOOKUP($A85,'Import Peak Change'!$A$106:BG$202,59,FALSE)))</f>
        <v>0</v>
      </c>
      <c r="BH85" s="6">
        <f>IF(ISERROR(VLOOKUP($A85,'Import Peak'!$A$3:BH$99,60,FALSE)-VLOOKUP($A85,'Import Peak Change'!$A$106:BH$202,60,FALSE)),0,(VLOOKUP($A85,'Import Peak'!$A$3:BH$99,60,FALSE)-VLOOKUP($A85,'Import Peak Change'!$A$106:BH$202,60,FALSE)))</f>
        <v>0</v>
      </c>
      <c r="BI85" s="6">
        <f>IF(ISERROR(VLOOKUP($A85,'Import Peak'!$A$3:BI$99,61,FALSE)-VLOOKUP($A85,'Import Peak Change'!$A$106:BI$202,61,FALSE)),0,(VLOOKUP($A85,'Import Peak'!$A$3:BI$99,61,FALSE)-VLOOKUP($A85,'Import Peak Change'!$A$106:BI$202,61,FALSE)))</f>
        <v>0</v>
      </c>
      <c r="BJ85" s="6">
        <f>IF(ISERROR(VLOOKUP($A85,'Import Peak'!$A$3:BJ$99,62,FALSE)-VLOOKUP($A85,'Import Peak Change'!$A$106:BJ$202,62,FALSE)),0,(VLOOKUP($A85,'Import Peak'!$A$3:BJ$99,62,FALSE)-VLOOKUP($A85,'Import Peak Change'!$A$106:BJ$202,62,FALSE)))</f>
        <v>0</v>
      </c>
      <c r="BK85" s="6">
        <f>IF(ISERROR(VLOOKUP($A85,'Import Peak'!$A$3:BK$99,63,FALSE)-VLOOKUP($A85,'Import Peak Change'!$A$106:BK$202,63,FALSE)),0,(VLOOKUP($A85,'Import Peak'!$A$3:BK$99,63,FALSE)-VLOOKUP($A85,'Import Peak Change'!$A$106:BK$202,63,FALSE)))</f>
        <v>0</v>
      </c>
      <c r="BL85" s="6">
        <f>IF(ISERROR(VLOOKUP($A85,'Import Peak'!$A$3:BL$99,64,FALSE)-VLOOKUP($A85,'Import Peak Change'!$A$106:BL$202,64,FALSE)),0,(VLOOKUP($A85,'Import Peak'!$A$3:BL$99,64,FALSE)-VLOOKUP($A85,'Import Peak Change'!$A$106:BL$202,64,FALSE)))</f>
        <v>0</v>
      </c>
      <c r="BM85" s="6">
        <f>IF(ISERROR(VLOOKUP($A85,'Import Peak'!$A$3:BM$99,65,FALSE)-VLOOKUP($A85,'Import Peak Change'!$A$106:BM$202,65,FALSE)),0,(VLOOKUP($A85,'Import Peak'!$A$3:BM$99,65,FALSE)-VLOOKUP($A85,'Import Peak Change'!$A$106:BM$202,65,FALSE)))</f>
        <v>0</v>
      </c>
      <c r="BN85" s="6">
        <f>IF(ISERROR(VLOOKUP($A85,'Import Peak'!$A$3:BN$99,66,FALSE)-VLOOKUP($A85,'Import Peak Change'!$A$106:BN$202,66,FALSE)),0,(VLOOKUP($A85,'Import Peak'!$A$3:BN$99,66,FALSE)-VLOOKUP($A85,'Import Peak Change'!$A$106:BN$202,66,FALSE)))</f>
        <v>0</v>
      </c>
      <c r="BO85" s="6">
        <f>IF(ISERROR(VLOOKUP($A85,'Import Peak'!$A$3:BO$99,67,FALSE)-VLOOKUP($A85,'Import Peak Change'!$A$106:BO$202,67,FALSE)),0,(VLOOKUP($A85,'Import Peak'!$A$3:BO$99,67,FALSE)-VLOOKUP($A85,'Import Peak Change'!$A$106:BO$202,67,FALSE)))</f>
        <v>0</v>
      </c>
      <c r="BP85" s="6">
        <f>IF(ISERROR(VLOOKUP($A85,'Import Peak'!$A$3:BP$99,68,FALSE)-VLOOKUP($A85,'Import Peak Change'!$A$106:BP$202,68,FALSE)),0,(VLOOKUP($A85,'Import Peak'!$A$3:BP$99,68,FALSE)-VLOOKUP($A85,'Import Peak Change'!$A$106:BP$202,68,FALSE)))</f>
        <v>0</v>
      </c>
      <c r="BQ85" s="6">
        <f>IF(ISERROR(VLOOKUP($A85,'Import Peak'!$A$3:BQ$99,69,FALSE)-VLOOKUP($A85,'Import Peak Change'!$A$106:BQ$202,69,FALSE)),0,(VLOOKUP($A85,'Import Peak'!$A$3:BQ$99,69,FALSE)-VLOOKUP($A85,'Import Peak Change'!$A$106:BQ$202,69,FALSE)))</f>
        <v>0</v>
      </c>
      <c r="BR85" s="6">
        <f>IF(ISERROR(VLOOKUP($A85,'Import Peak'!$A$3:BR$99,70,FALSE)-VLOOKUP($A85,'Import Peak Change'!$A$106:BR$202,70,FALSE)),0,(VLOOKUP($A85,'Import Peak'!$A$3:BR$99,70,FALSE)-VLOOKUP($A85,'Import Peak Change'!$A$106:BR$202,70,FALSE)))</f>
        <v>0</v>
      </c>
      <c r="BS85" s="6">
        <f>IF(ISERROR(VLOOKUP($A85,'Import Peak'!$A$3:BS$99,71,FALSE)-VLOOKUP($A85,'Import Peak Change'!$A$106:BS$202,71,FALSE)),0,(VLOOKUP($A85,'Import Peak'!$A$3:BS$99,71,FALSE)-VLOOKUP($A85,'Import Peak Change'!$A$106:BS$202,71,FALSE)))</f>
        <v>0</v>
      </c>
      <c r="BT85" s="6">
        <f>IF(ISERROR(VLOOKUP($A85,'Import Peak'!$A$3:BT$99,72,FALSE)-VLOOKUP($A85,'Import Peak Change'!$A$106:BT$202,72,FALSE)),0,(VLOOKUP($A85,'Import Peak'!$A$3:BT$99,72,FALSE)-VLOOKUP($A85,'Import Peak Change'!$A$106:BT$202,72,FALSE)))</f>
        <v>0</v>
      </c>
      <c r="BU85" s="6">
        <f>IF(ISERROR(VLOOKUP($A85,'Import Peak'!$A$3:BU$99,73,FALSE)-VLOOKUP($A85,'Import Peak Change'!$A$106:BU$202,73,FALSE)),0,(VLOOKUP($A85,'Import Peak'!$A$3:BU$99,73,FALSE)-VLOOKUP($A85,'Import Peak Change'!$A$106:BU$202,73,FALSE)))</f>
        <v>0</v>
      </c>
      <c r="BV85" s="6">
        <f>IF(ISERROR(VLOOKUP($A85,'Import Peak'!$A$3:BV$99,74,FALSE)-VLOOKUP($A85,'Import Peak Change'!$A$106:BV$202,74,FALSE)),0,(VLOOKUP($A85,'Import Peak'!$A$3:BV$99,74,FALSE)-VLOOKUP($A85,'Import Peak Change'!$A$106:BV$202,74,FALSE)))</f>
        <v>0</v>
      </c>
      <c r="BW85" s="6">
        <f>IF(ISERROR(VLOOKUP($A85,'Import Peak'!$A$3:BW$99,75,FALSE)-VLOOKUP($A85,'Import Peak Change'!$A$106:BW$202,75,FALSE)),0,(VLOOKUP($A85,'Import Peak'!$A$3:BW$99,75,FALSE)-VLOOKUP($A85,'Import Peak Change'!$A$106:BW$202,75,FALSE)))</f>
        <v>0</v>
      </c>
      <c r="BX85" s="6">
        <f>IF(ISERROR(VLOOKUP($A85,'Import Peak'!$A$3:BX$99,76,FALSE)-VLOOKUP($A85,'Import Peak Change'!$A$106:BX$202,76,FALSE)),0,(VLOOKUP($A85,'Import Peak'!$A$3:BX$99,76,FALSE)-VLOOKUP($A85,'Import Peak Change'!$A$106:BX$202,76,FALSE)))</f>
        <v>0</v>
      </c>
      <c r="BY85" s="6">
        <f>IF(ISERROR(VLOOKUP($A85,'Import Peak'!$A$3:BY$99,77,FALSE)-VLOOKUP($A85,'Import Peak Change'!$A$106:BY$202,77,FALSE)),0,(VLOOKUP($A85,'Import Peak'!$A$3:BY$99,77,FALSE)-VLOOKUP($A85,'Import Peak Change'!$A$106:BY$202,77,FALSE)))</f>
        <v>0</v>
      </c>
      <c r="BZ85" s="6">
        <f>IF(ISERROR(VLOOKUP($A85,'Import Peak'!$A$3:BZ$99,78,FALSE)-VLOOKUP($A85,'Import Peak Change'!$A$106:BZ$202,78,FALSE)),0,(VLOOKUP($A85,'Import Peak'!$A$3:BZ$99,78,FALSE)-VLOOKUP($A85,'Import Peak Change'!$A$106:BZ$202,78,FALSE)))</f>
        <v>0</v>
      </c>
      <c r="CA85" s="6">
        <f>IF(ISERROR(VLOOKUP($A85,'Import Peak'!$A$3:CA$99,79,FALSE)-VLOOKUP($A85,'Import Peak Change'!$A$106:CA$202,79,FALSE)),0,(VLOOKUP($A85,'Import Peak'!$A$3:CA$99,79,FALSE)-VLOOKUP($A85,'Import Peak Change'!$A$106:CA$202,79,FALSE)))</f>
        <v>0</v>
      </c>
      <c r="CB85" s="6">
        <f>IF(ISERROR(VLOOKUP($A85,'Import Peak'!$A$3:CB$99,80,FALSE)-VLOOKUP($A85,'Import Peak Change'!$A$106:CB$202,80,FALSE)),0,(VLOOKUP($A85,'Import Peak'!$A$3:CB$99,80,FALSE)-VLOOKUP($A85,'Import Peak Change'!$A$106:CB$202,80,FALSE)))</f>
        <v>0</v>
      </c>
      <c r="CC85" s="6">
        <f>IF(ISERROR(VLOOKUP($A85,'Import Peak'!$A$3:CC$99,81,FALSE)-VLOOKUP($A85,'Import Peak Change'!$A$106:CC$202,81,FALSE)),0,(VLOOKUP($A85,'Import Peak'!$A$3:CC$99,81,FALSE)-VLOOKUP($A85,'Import Peak Change'!$A$106:CC$202,81,FALSE)))</f>
        <v>0</v>
      </c>
      <c r="CD85" s="6">
        <f>IF(ISERROR(VLOOKUP($A85,'Import Peak'!$A$3:CD$99,82,FALSE)-VLOOKUP($A85,'Import Peak Change'!$A$106:CD$202,82,FALSE)),0,(VLOOKUP($A85,'Import Peak'!$A$3:CD$99,82,FALSE)-VLOOKUP($A85,'Import Peak Change'!$A$106:CD$202,82,FALSE)))</f>
        <v>0</v>
      </c>
      <c r="CE85" s="6">
        <f>IF(ISERROR(VLOOKUP($A85,'Import Peak'!$A$3:CE$99,83,FALSE)-VLOOKUP($A85,'Import Peak Change'!$A$106:CE$202,83,FALSE)),0,(VLOOKUP($A85,'Import Peak'!$A$3:CE$99,83,FALSE)-VLOOKUP($A85,'Import Peak Change'!$A$106:CE$202,83,FALSE)))</f>
        <v>0</v>
      </c>
      <c r="CF85" s="6">
        <f>IF(ISERROR(VLOOKUP($A85,'Import Peak'!$A$3:CF$99,84,FALSE)-VLOOKUP($A85,'Import Peak Change'!$A$106:CF$202,84,FALSE)),0,(VLOOKUP($A85,'Import Peak'!$A$3:CF$99,84,FALSE)-VLOOKUP($A85,'Import Peak Change'!$A$106:CF$202,84,FALSE)))</f>
        <v>0</v>
      </c>
      <c r="CG85" s="6">
        <f>IF(ISERROR(VLOOKUP($A85,'Import Peak'!$A$3:CG$99,85,FALSE)-VLOOKUP($A85,'Import Peak Change'!$A$106:CG$202,85,FALSE)),0,(VLOOKUP($A85,'Import Peak'!$A$3:CG$99,85,FALSE)-VLOOKUP($A85,'Import Peak Change'!$A$106:CG$202,85,FALSE)))</f>
        <v>0</v>
      </c>
      <c r="CH85" s="6">
        <f>IF(ISERROR(VLOOKUP($A85,'Import Peak'!$A$3:CH$99,86,FALSE)-VLOOKUP($A85,'Import Peak Change'!$A$106:CH$202,86,FALSE)),0,(VLOOKUP($A85,'Import Peak'!$A$3:CH$99,86,FALSE)-VLOOKUP($A85,'Import Peak Change'!$A$106:CH$202,86,FALSE)))</f>
        <v>0</v>
      </c>
      <c r="CI85" s="6">
        <f>IF(ISERROR(VLOOKUP($A85,'Import Peak'!$A$3:CI$99,87,FALSE)-VLOOKUP($A85,'Import Peak Change'!$A$106:CI$202,87,FALSE)),0,(VLOOKUP($A85,'Import Peak'!$A$3:CI$99,87,FALSE)-VLOOKUP($A85,'Import Peak Change'!$A$106:CI$202,87,FALSE)))</f>
        <v>0</v>
      </c>
      <c r="CJ85" s="6">
        <f>IF(ISERROR(VLOOKUP($A85,'Import Peak'!$A$3:CJ$99,88,FALSE)-VLOOKUP($A85,'Import Peak Change'!$A$106:CJ$202,88,FALSE)),0,(VLOOKUP($A85,'Import Peak'!$A$3:CJ$99,88,FALSE)-VLOOKUP($A85,'Import Peak Change'!$A$106:CJ$202,88,FALSE)))</f>
        <v>0</v>
      </c>
      <c r="CK85" s="6">
        <f>IF(ISERROR(VLOOKUP($A85,'Import Peak'!$A$3:CK$99,89,FALSE)-VLOOKUP($A85,'Import Peak Change'!$A$106:CK$202,89,FALSE)),0,(VLOOKUP($A85,'Import Peak'!$A$3:CK$99,89,FALSE)-VLOOKUP($A85,'Import Peak Change'!$A$106:CK$202,89,FALSE)))</f>
        <v>0</v>
      </c>
      <c r="CL85" s="6">
        <f>IF(ISERROR(VLOOKUP($A85,'Import Peak'!$A$3:CL$99,90,FALSE)-VLOOKUP($A85,'Import Peak Change'!$A$106:CL$202,90,FALSE)),0,(VLOOKUP($A85,'Import Peak'!$A$3:CL$99,90,FALSE)-VLOOKUP($A85,'Import Peak Change'!$A$106:CL$202,90,FALSE)))</f>
        <v>0</v>
      </c>
      <c r="CM85" s="6">
        <f>IF(ISERROR(VLOOKUP($A85,'Import Peak'!$A$3:CM$99,91,FALSE)-VLOOKUP($A85,'Import Peak Change'!$A$106:CM$202,91,FALSE)),0,(VLOOKUP($A85,'Import Peak'!$A$3:CM$99,91,FALSE)-VLOOKUP($A85,'Import Peak Change'!$A$106:CM$202,91,FALSE)))</f>
        <v>0</v>
      </c>
      <c r="CN85" s="6">
        <f>IF(ISERROR(VLOOKUP($A85,'Import Peak'!$A$3:CN$99,92,FALSE)-VLOOKUP($A85,'Import Peak Change'!$A$106:CN$202,92,FALSE)),0,(VLOOKUP($A85,'Import Peak'!$A$3:CN$99,92,FALSE)-VLOOKUP($A85,'Import Peak Change'!$A$106:CN$202,92,FALSE)))</f>
        <v>0</v>
      </c>
      <c r="CO85" s="6">
        <f>IF(ISERROR(VLOOKUP($A85,'Import Peak'!$A$3:CO$99,93,FALSE)-VLOOKUP($A85,'Import Peak Change'!$A$106:CO$202,93,FALSE)),0,(VLOOKUP($A85,'Import Peak'!$A$3:CO$99,93,FALSE)-VLOOKUP($A85,'Import Peak Change'!$A$106:CO$202,93,FALSE)))</f>
        <v>0</v>
      </c>
      <c r="CP85" s="6">
        <f>IF(ISERROR(VLOOKUP($A85,'Import Peak'!$A$3:CP$99,94,FALSE)-VLOOKUP($A85,'Import Peak Change'!$A$106:CP$202,94,FALSE)),0,(VLOOKUP($A85,'Import Peak'!$A$3:CP$99,94,FALSE)-VLOOKUP($A85,'Import Peak Change'!$A$106:CP$202,94,FALSE)))</f>
        <v>0</v>
      </c>
      <c r="CQ85" s="6">
        <f>IF(ISERROR(VLOOKUP($A85,'Import Peak'!$A$3:CQ$99,95,FALSE)-VLOOKUP($A85,'Import Peak Change'!$A$106:CQ$202,95,FALSE)),0,(VLOOKUP($A85,'Import Peak'!$A$3:CQ$99,95,FALSE)-VLOOKUP($A85,'Import Peak Change'!$A$106:CQ$202,95,FALSE)))</f>
        <v>0</v>
      </c>
      <c r="CR85" s="6">
        <f>IF(ISERROR(VLOOKUP($A85,'Import Peak'!$A$3:CR$99,96,FALSE)-VLOOKUP($A85,'Import Peak Change'!$A$106:CR$202,96,FALSE)),0,(VLOOKUP($A85,'Import Peak'!$A$3:CR$99,96,FALSE)-VLOOKUP($A85,'Import Peak Change'!$A$106:CR$202,96,FALSE)))</f>
        <v>0</v>
      </c>
      <c r="CS85" s="6">
        <f>IF(ISERROR(VLOOKUP($A85,'Import Peak'!$A$3:CS$99,97,FALSE)-VLOOKUP($A85,'Import Peak Change'!$A$106:CS$202,97,FALSE)),0,(VLOOKUP($A85,'Import Peak'!$A$3:CS$99,97,FALSE)-VLOOKUP($A85,'Import Peak Change'!$A$106:CS$202,97,FALSE)))</f>
        <v>0</v>
      </c>
      <c r="CT85" s="6">
        <f>IF(ISERROR(VLOOKUP($A85,'Import Peak'!$A$3:CT$99,98,FALSE)-VLOOKUP($A85,'Import Peak Change'!$A$106:CT$202,98,FALSE)),0,(VLOOKUP($A85,'Import Peak'!$A$3:CT$99,98,FALSE)-VLOOKUP($A85,'Import Peak Change'!$A$106:CT$202,98,FALSE)))</f>
        <v>0</v>
      </c>
      <c r="CU85" s="6">
        <f>IF(ISERROR(VLOOKUP($A85,'Import Peak'!$A$3:CU$99,99,FALSE)-VLOOKUP($A85,'Import Peak Change'!$A$106:CU$202,99,FALSE)),0,(VLOOKUP($A85,'Import Peak'!$A$3:CU$99,99,FALSE)-VLOOKUP($A85,'Import Peak Change'!$A$106:CU$202,99,FALSE)))</f>
        <v>0</v>
      </c>
      <c r="CV85" s="6">
        <f>IF(ISERROR(VLOOKUP($A85,'Import Peak'!$A$3:CV$99,100,FALSE)-VLOOKUP($A85,'Import Peak Change'!$A$106:CV$202,100,FALSE)),0,(VLOOKUP($A85,'Import Peak'!$A$3:CV$99,100,FALSE)-VLOOKUP($A85,'Import Peak Change'!$A$106:CV$202,100,FALSE)))</f>
        <v>0</v>
      </c>
      <c r="CW85" s="6">
        <f>IF(ISERROR(VLOOKUP($A85,'Import Peak'!$A$3:CW$99,101,FALSE)-VLOOKUP($A85,'Import Peak Change'!$A$106:CW$202,101,FALSE)),0,(VLOOKUP($A85,'Import Peak'!$A$3:CW$99,101,FALSE)-VLOOKUP($A85,'Import Peak Change'!$A$106:CW$202,101,FALSE)))</f>
        <v>0</v>
      </c>
      <c r="CX85" s="6">
        <f>IF(ISERROR(VLOOKUP($A85,'Import Peak'!$A$3:CX$99,102,FALSE)-VLOOKUP($A85,'Import Peak Change'!$A$106:CX$202,102,FALSE)),0,(VLOOKUP($A85,'Import Peak'!$A$3:CX$99,102,FALSE)-VLOOKUP($A85,'Import Peak Change'!$A$106:CX$202,102,FALSE)))</f>
        <v>0</v>
      </c>
      <c r="CY85" s="6">
        <f>IF(ISERROR(VLOOKUP($A85,'Import Peak'!$A$3:CY$99,103,FALSE)-VLOOKUP($A85,'Import Peak Change'!$A$106:CY$202,103,FALSE)),0,(VLOOKUP($A85,'Import Peak'!$A$3:CY$99,103,FALSE)-VLOOKUP($A85,'Import Peak Change'!$A$106:CY$202,103,FALSE)))</f>
        <v>0</v>
      </c>
      <c r="CZ85" s="6">
        <f>IF(ISERROR(VLOOKUP($A85,'Import Peak'!$A$3:CZ$99,104,FALSE)-VLOOKUP($A85,'Import Peak Change'!$A$106:CZ$202,104,FALSE)),0,(VLOOKUP($A85,'Import Peak'!$A$3:CZ$99,104,FALSE)-VLOOKUP($A85,'Import Peak Change'!$A$106:CZ$202,104,FALSE)))</f>
        <v>0</v>
      </c>
      <c r="DA85" s="6">
        <f>IF(ISERROR(VLOOKUP($A85,'Import Peak'!$A$3:DA$99,105,FALSE)-VLOOKUP($A85,'Import Peak Change'!$A$106:DA$202,105,FALSE)),0,(VLOOKUP($A85,'Import Peak'!$A$3:DA$99,105,FALSE)-VLOOKUP($A85,'Import Peak Change'!$A$106:DA$202,105,FALSE)))</f>
        <v>0</v>
      </c>
      <c r="DB85" s="6">
        <f>IF(ISERROR(VLOOKUP($A85,'Import Peak'!$A$3:DB$99,106,FALSE)-VLOOKUP($A85,'Import Peak Change'!$A$106:DB$202,106,FALSE)),0,(VLOOKUP($A85,'Import Peak'!$A$3:DB$99,106,FALSE)-VLOOKUP($A85,'Import Peak Change'!$A$106:DB$202,106,FALSE)))</f>
        <v>0</v>
      </c>
      <c r="DC85" s="6">
        <f>IF(ISERROR(VLOOKUP($A85,'Import Peak'!$A$3:DC$99,107,FALSE)-VLOOKUP($A85,'Import Peak Change'!$A$106:DC$202,107,FALSE)),0,(VLOOKUP($A85,'Import Peak'!$A$3:DC$99,107,FALSE)-VLOOKUP($A85,'Import Peak Change'!$A$106:DC$202,107,FALSE)))</f>
        <v>0</v>
      </c>
      <c r="DD85" s="6">
        <f>IF(ISERROR(VLOOKUP($A85,'Import Peak'!$A$3:DD$99,108,FALSE)-VLOOKUP($A85,'Import Peak Change'!$A$106:DD$202,108,FALSE)),0,(VLOOKUP($A85,'Import Peak'!$A$3:DD$99,108,FALSE)-VLOOKUP($A85,'Import Peak Change'!$A$106:DD$202,108,FALSE)))</f>
        <v>0</v>
      </c>
      <c r="DE85" s="6">
        <f>IF(ISERROR(VLOOKUP($A85,'Import Peak'!$A$3:DE$99,109,FALSE)-VLOOKUP($A85,'Import Peak Change'!$A$106:DE$202,109,FALSE)),0,(VLOOKUP($A85,'Import Peak'!$A$3:DE$99,109,FALSE)-VLOOKUP($A85,'Import Peak Change'!$A$106:DE$202,109,FALSE)))</f>
        <v>0</v>
      </c>
      <c r="DF85" s="6">
        <f>IF(ISERROR(VLOOKUP($A85,'Import Peak'!$A$3:DF$99,110,FALSE)-VLOOKUP($A85,'Import Peak Change'!$A$106:DF$202,110,FALSE)),0,(VLOOKUP($A85,'Import Peak'!$A$3:DF$99,110,FALSE)-VLOOKUP($A85,'Import Peak Change'!$A$106:DF$202,110,FALSE)))</f>
        <v>0</v>
      </c>
      <c r="DG85" s="6">
        <f>IF(ISERROR(VLOOKUP($A85,'Import Peak'!$A$3:DG$99,111,FALSE)-VLOOKUP($A85,'Import Peak Change'!$A$106:DG$202,111,FALSE)),0,(VLOOKUP($A85,'Import Peak'!$A$3:DG$99,111,FALSE)-VLOOKUP($A85,'Import Peak Change'!$A$106:DG$202,111,FALSE)))</f>
        <v>0</v>
      </c>
      <c r="DH85" s="6">
        <f>IF(ISERROR(VLOOKUP($A85,'Import Peak'!$A$3:DH$99,112,FALSE)-VLOOKUP($A85,'Import Peak Change'!$A$106:DH$202,112,FALSE)),0,(VLOOKUP($A85,'Import Peak'!$A$3:DH$99,112,FALSE)-VLOOKUP($A85,'Import Peak Change'!$A$106:DH$202,112,FALSE)))</f>
        <v>0</v>
      </c>
      <c r="DI85" s="6">
        <f>IF(ISERROR(VLOOKUP($A85,'Import Peak'!$A$3:DI$99,113,FALSE)-VLOOKUP($A85,'Import Peak Change'!$A$106:DI$202,113,FALSE)),0,(VLOOKUP($A85,'Import Peak'!$A$3:DI$99,113,FALSE)-VLOOKUP($A85,'Import Peak Change'!$A$106:DI$202,113,FALSE)))</f>
        <v>0</v>
      </c>
      <c r="DJ85" s="6">
        <f>IF(ISERROR(VLOOKUP($A85,'Import Peak'!$A$3:DJ$99,114,FALSE)-VLOOKUP($A85,'Import Peak Change'!$A$106:DJ$202,114,FALSE)),0,(VLOOKUP($A85,'Import Peak'!$A$3:DJ$99,114,FALSE)-VLOOKUP($A85,'Import Peak Change'!$A$106:DJ$202,114,FALSE)))</f>
        <v>0</v>
      </c>
      <c r="DK85" s="6">
        <f>IF(ISERROR(VLOOKUP($A85,'Import Peak'!$A$3:DK$99,115,FALSE)-VLOOKUP($A85,'Import Peak Change'!$A$106:DK$202,115,FALSE)),0,(VLOOKUP($A85,'Import Peak'!$A$3:DK$99,115,FALSE)-VLOOKUP($A85,'Import Peak Change'!$A$106:DK$202,115,FALSE)))</f>
        <v>0</v>
      </c>
      <c r="DL85" s="6">
        <f>IF(ISERROR(VLOOKUP($A85,'Import Peak'!$A$3:DL$99,116,FALSE)-VLOOKUP($A85,'Import Peak Change'!$A$106:DL$202,116,FALSE)),0,(VLOOKUP($A85,'Import Peak'!$A$3:DL$99,116,FALSE)-VLOOKUP($A85,'Import Peak Change'!$A$106:DL$202,116,FALSE)))</f>
        <v>0</v>
      </c>
      <c r="DM85" s="6">
        <f>IF(ISERROR(VLOOKUP($A85,'Import Peak'!$A$3:DM$99,117,FALSE)-VLOOKUP($A85,'Import Peak Change'!$A$106:DM$202,117,FALSE)),0,(VLOOKUP($A85,'Import Peak'!$A$3:DM$99,117,FALSE)-VLOOKUP($A85,'Import Peak Change'!$A$106:DM$202,117,FALSE)))</f>
        <v>0</v>
      </c>
      <c r="DN85" s="6">
        <f>IF(ISERROR(VLOOKUP($A85,'Import Peak'!$A$3:DN$99,118,FALSE)-VLOOKUP($A85,'Import Peak Change'!$A$106:DN$202,118,FALSE)),0,(VLOOKUP($A85,'Import Peak'!$A$3:DN$99,118,FALSE)-VLOOKUP($A85,'Import Peak Change'!$A$106:DN$202,118,FALSE)))</f>
        <v>0</v>
      </c>
      <c r="DO85" s="6">
        <f>IF(ISERROR(VLOOKUP($A85,'Import Peak'!$A$3:DO$99,119,FALSE)-VLOOKUP($A85,'Import Peak Change'!$A$106:DO$202,119,FALSE)),0,(VLOOKUP($A85,'Import Peak'!$A$3:DO$99,119,FALSE)-VLOOKUP($A85,'Import Peak Change'!$A$106:DO$202,119,FALSE)))</f>
        <v>0</v>
      </c>
      <c r="DP85" s="6">
        <f>IF(ISERROR(VLOOKUP($A85,'Import Peak'!$A$3:DP$99,120,FALSE)-VLOOKUP($A85,'Import Peak Change'!$A$106:DP$202,120,FALSE)),0,(VLOOKUP($A85,'Import Peak'!$A$3:DP$99,120,FALSE)-VLOOKUP($A85,'Import Peak Change'!$A$106:DP$202,120,FALSE)))</f>
        <v>0</v>
      </c>
      <c r="DQ85" s="6">
        <f>IF(ISERROR(VLOOKUP($A85,'Import Peak'!$A$3:DQ$99,121,FALSE)-VLOOKUP($A85,'Import Peak Change'!$A$106:DQ$202,121,FALSE)),0,(VLOOKUP($A85,'Import Peak'!$A$3:DQ$99,121,FALSE)-VLOOKUP($A85,'Import Peak Change'!$A$106:DQ$202,121,FALSE)))</f>
        <v>0</v>
      </c>
      <c r="DR85" s="6">
        <f>IF(ISERROR(VLOOKUP($A85,'Import Peak'!$A$3:DR$99,122,FALSE)-VLOOKUP($A85,'Import Peak Change'!$A$106:DR$202,122,FALSE)),0,(VLOOKUP($A85,'Import Peak'!$A$3:DR$99,122,FALSE)-VLOOKUP($A85,'Import Peak Change'!$A$106:DR$202,122,FALSE)))</f>
        <v>0</v>
      </c>
      <c r="DS85" s="6">
        <f>IF(ISERROR(VLOOKUP($A85,'Import Peak'!$A$3:DS$99,123,FALSE)-VLOOKUP($A85,'Import Peak Change'!$A$106:DS$202,123,FALSE)),0,(VLOOKUP($A85,'Import Peak'!$A$3:DS$99,123,FALSE)-VLOOKUP($A85,'Import Peak Change'!$A$106:DS$202,123,FALSE)))</f>
        <v>0</v>
      </c>
      <c r="DT85" s="6">
        <f>IF(ISERROR(VLOOKUP($A85,'Import Peak'!$A$3:DT$99,124,FALSE)-VLOOKUP($A85,'Import Peak Change'!$A$106:DT$202,124,FALSE)),0,(VLOOKUP($A85,'Import Peak'!$A$3:DT$99,124,FALSE)-VLOOKUP($A85,'Import Peak Change'!$A$106:DT$202,124,FALSE)))</f>
        <v>0</v>
      </c>
      <c r="DU85" s="6">
        <f>IF(ISERROR(VLOOKUP($A85,'Import Peak'!$A$3:DU$99,125,FALSE)-VLOOKUP($A85,'Import Peak Change'!$A$106:DU$202,125,FALSE)),0,(VLOOKUP($A85,'Import Peak'!$A$3:DU$99,125,FALSE)-VLOOKUP($A85,'Import Peak Change'!$A$106:DU$202,125,FALSE)))</f>
        <v>0</v>
      </c>
      <c r="DV85" s="6">
        <f>IF(ISERROR(VLOOKUP($A85,'Import Peak'!$A$3:DV$99,126,FALSE)-VLOOKUP($A85,'Import Peak Change'!$A$106:DV$202,126,FALSE)),0,(VLOOKUP($A85,'Import Peak'!$A$3:DV$99,126,FALSE)-VLOOKUP($A85,'Import Peak Change'!$A$106:DV$202,126,FALSE)))</f>
        <v>0</v>
      </c>
      <c r="DW85" s="6">
        <f>IF(ISERROR(VLOOKUP($A85,'Import Peak'!$A$3:DW$99,127,FALSE)-VLOOKUP($A85,'Import Peak Change'!$A$106:DW$202,127,FALSE)),0,(VLOOKUP($A85,'Import Peak'!$A$3:DW$99,127,FALSE)-VLOOKUP($A85,'Import Peak Change'!$A$106:DW$202,127,FALSE)))</f>
        <v>0</v>
      </c>
      <c r="DX85" s="6">
        <f>IF(ISERROR(VLOOKUP($A85,'Import Peak'!$A$3:DX$99,128,FALSE)-VLOOKUP($A85,'Import Peak Change'!$A$106:DX$202,128,FALSE)),0,(VLOOKUP($A85,'Import Peak'!$A$3:DX$99,128,FALSE)-VLOOKUP($A85,'Import Peak Change'!$A$106:DX$202,128,FALSE)))</f>
        <v>0</v>
      </c>
      <c r="DY85" s="6">
        <f>IF(ISERROR(VLOOKUP($A85,'Import Peak'!$A$3:DY$99,129,FALSE)-VLOOKUP($A85,'Import Peak Change'!$A$106:DY$202,129,FALSE)),0,(VLOOKUP($A85,'Import Peak'!$A$3:DY$99,129,FALSE)-VLOOKUP($A85,'Import Peak Change'!$A$106:DY$202,129,FALSE)))</f>
        <v>0</v>
      </c>
      <c r="DZ85" s="6">
        <f>IF(ISERROR(VLOOKUP($A85,'Import Peak'!$A$3:DZ$99,130,FALSE)-VLOOKUP($A85,'Import Peak Change'!$A$106:DZ$202,130,FALSE)),0,(VLOOKUP($A85,'Import Peak'!$A$3:DZ$99,130,FALSE)-VLOOKUP($A85,'Import Peak Change'!$A$106:DZ$202,130,FALSE)))</f>
        <v>0</v>
      </c>
      <c r="EA85" s="6">
        <f>IF(ISERROR(VLOOKUP($A85,'Import Peak'!$A$3:EA$99,131,FALSE)-VLOOKUP($A85,'Import Peak Change'!$A$106:EA$202,131,FALSE)),0,(VLOOKUP($A85,'Import Peak'!$A$3:EA$99,131,FALSE)-VLOOKUP($A85,'Import Peak Change'!$A$106:EA$202,131,FALSE)))</f>
        <v>0</v>
      </c>
      <c r="EB85" s="6">
        <f>IF(ISERROR(VLOOKUP($A85,'Import Peak'!$A$3:EB$99,132,FALSE)-VLOOKUP($A85,'Import Peak Change'!$A$106:EB$202,132,FALSE)),0,(VLOOKUP($A85,'Import Peak'!$A$3:EB$99,132,FALSE)-VLOOKUP($A85,'Import Peak Change'!$A$106:EB$202,132,FALSE)))</f>
        <v>0</v>
      </c>
      <c r="EC85" s="6">
        <f>IF(ISERROR(VLOOKUP($A85,'Import Peak'!$A$3:EC$99,133,FALSE)-VLOOKUP($A85,'Import Peak Change'!$A$106:EC$202,133,FALSE)),0,(VLOOKUP($A85,'Import Peak'!$A$3:EC$99,133,FALSE)-VLOOKUP($A85,'Import Peak Change'!$A$106:EC$202,133,FALSE)))</f>
        <v>0</v>
      </c>
      <c r="ED85" s="6">
        <f>IF(ISERROR(VLOOKUP($A85,'Import Peak'!$A$3:ED$99,134,FALSE)-VLOOKUP($A85,'Import Peak Change'!$A$106:ED$202,134,FALSE)),0,(VLOOKUP($A85,'Import Peak'!$A$3:ED$99,134,FALSE)-VLOOKUP($A85,'Import Peak Change'!$A$106:ED$202,134,FALSE)))</f>
        <v>0</v>
      </c>
      <c r="EE85" s="6">
        <f>IF(ISERROR(VLOOKUP($A85,'Import Peak'!$A$3:EE$99,135,FALSE)-VLOOKUP($A85,'Import Peak Change'!$A$106:EE$202,135,FALSE)),0,(VLOOKUP($A85,'Import Peak'!$A$3:EE$99,135,FALSE)-VLOOKUP($A85,'Import Peak Change'!$A$106:EE$202,135,FALSE)))</f>
        <v>0</v>
      </c>
      <c r="EF85" s="6">
        <f>IF(ISERROR(VLOOKUP($A85,'Import Peak'!$A$3:EF$99,136,FALSE)-VLOOKUP($A85,'Import Peak Change'!$A$106:EF$202,136,FALSE)),0,(VLOOKUP($A85,'Import Peak'!$A$3:EF$99,136,FALSE)-VLOOKUP($A85,'Import Peak Change'!$A$106:EF$202,136,FALSE)))</f>
        <v>0</v>
      </c>
      <c r="EG85" s="6">
        <f>IF(ISERROR(VLOOKUP($A85,'Import Peak'!$A$3:EG$99,137,FALSE)-VLOOKUP($A85,'Import Peak Change'!$A$106:EG$202,137,FALSE)),0,(VLOOKUP($A85,'Import Peak'!$A$3:EG$99,137,FALSE)-VLOOKUP($A85,'Import Peak Change'!$A$106:EG$202,137,FALSE)))</f>
        <v>0</v>
      </c>
      <c r="EH85" s="6">
        <f>IF(ISERROR(VLOOKUP($A85,'Import Peak'!$A$3:EH$99,138,FALSE)-VLOOKUP($A85,'Import Peak Change'!$A$106:EH$202,138,FALSE)),0,(VLOOKUP($A85,'Import Peak'!$A$3:EH$99,138,FALSE)-VLOOKUP($A85,'Import Peak Change'!$A$106:EH$202,138,FALSE)))</f>
        <v>0</v>
      </c>
      <c r="EI85" s="6">
        <f>IF(ISERROR(VLOOKUP($A85,'Import Peak'!$A$3:EI$99,139,FALSE)-VLOOKUP($A85,'Import Peak Change'!$A$106:EI$202,139,FALSE)),0,(VLOOKUP($A85,'Import Peak'!$A$3:EI$99,139,FALSE)-VLOOKUP($A85,'Import Peak Change'!$A$106:EI$202,139,FALSE)))</f>
        <v>0</v>
      </c>
      <c r="EJ85" s="6">
        <f>IF(ISERROR(VLOOKUP($A85,'Import Peak'!$A$3:EJ$99,140,FALSE)-VLOOKUP($A85,'Import Peak Change'!$A$106:EJ$202,140,FALSE)),0,(VLOOKUP($A85,'Import Peak'!$A$3:EJ$99,140,FALSE)-VLOOKUP($A85,'Import Peak Change'!$A$106:EJ$202,140,FALSE)))</f>
        <v>0</v>
      </c>
      <c r="EK85" s="6">
        <f>IF(ISERROR(VLOOKUP($A85,'Import Peak'!$A$3:EK$99,141,FALSE)-VLOOKUP($A85,'Import Peak Change'!$A$106:EK$202,141,FALSE)),0,(VLOOKUP($A85,'Import Peak'!$A$3:EK$99,141,FALSE)-VLOOKUP($A85,'Import Peak Change'!$A$106:EK$202,141,FALSE)))</f>
        <v>0</v>
      </c>
      <c r="EL85" s="6">
        <f>IF(ISERROR(VLOOKUP($A85,'Import Peak'!$A$3:EL$99,142,FALSE)-VLOOKUP($A85,'Import Peak Change'!$A$106:EL$202,142,FALSE)),0,(VLOOKUP($A85,'Import Peak'!$A$3:EL$99,142,FALSE)-VLOOKUP($A85,'Import Peak Change'!$A$106:EL$202,142,FALSE)))</f>
        <v>0</v>
      </c>
      <c r="EM85" s="6">
        <f>IF(ISERROR(VLOOKUP($A85,'Import Peak'!$A$3:EM$99,143,FALSE)-VLOOKUP($A85,'Import Peak Change'!$A$106:EM$202,143,FALSE)),0,(VLOOKUP($A85,'Import Peak'!$A$3:EM$99,143,FALSE)-VLOOKUP($A85,'Import Peak Change'!$A$106:EM$202,143,FALSE)))</f>
        <v>0</v>
      </c>
      <c r="EN85" s="6">
        <f>IF(ISERROR(VLOOKUP($A85,'Import Peak'!$A$3:EN$99,144,FALSE)-VLOOKUP($A85,'Import Peak Change'!$A$106:EN$202,144,FALSE)),0,(VLOOKUP($A85,'Import Peak'!$A$3:EN$99,144,FALSE)-VLOOKUP($A85,'Import Peak Change'!$A$106:EN$202,144,FALSE)))</f>
        <v>0</v>
      </c>
      <c r="EO85" s="6">
        <f>IF(ISERROR(VLOOKUP($A85,'Import Peak'!$A$3:EO$99,145,FALSE)-VLOOKUP($A85,'Import Peak Change'!$A$106:EO$202,145,FALSE)),0,(VLOOKUP($A85,'Import Peak'!$A$3:EO$99,145,FALSE)-VLOOKUP($A85,'Import Peak Change'!$A$106:EO$202,145,FALSE)))</f>
        <v>0</v>
      </c>
      <c r="EP85" s="6">
        <f>IF(ISERROR(VLOOKUP($A85,'Import Peak'!$A$3:EP$99,146,FALSE)-VLOOKUP($A85,'Import Peak Change'!$A$106:EP$202,146,FALSE)),0,(VLOOKUP($A85,'Import Peak'!$A$3:EP$99,146,FALSE)-VLOOKUP($A85,'Import Peak Change'!$A$106:EP$202,146,FALSE)))</f>
        <v>0</v>
      </c>
      <c r="EQ85" s="6">
        <f>IF(ISERROR(VLOOKUP($A85,'Import Peak'!$A$3:EQ$99,147,FALSE)-VLOOKUP($A85,'Import Peak Change'!$A$106:EQ$202,147,FALSE)),0,(VLOOKUP($A85,'Import Peak'!$A$3:EQ$99,147,FALSE)-VLOOKUP($A85,'Import Peak Change'!$A$106:EQ$202,147,FALSE)))</f>
        <v>0</v>
      </c>
      <c r="ER85" s="6">
        <f>IF(ISERROR(VLOOKUP($A85,'Import Peak'!$A$3:ER$99,148,FALSE)-VLOOKUP($A85,'Import Peak Change'!$A$106:ER$202,148,FALSE)),0,(VLOOKUP($A85,'Import Peak'!$A$3:ER$99,148,FALSE)-VLOOKUP($A85,'Import Peak Change'!$A$106:ER$202,148,FALSE)))</f>
        <v>0</v>
      </c>
      <c r="ES85" s="6">
        <f>IF(ISERROR(VLOOKUP($A85,'Import Peak'!$A$3:ES$99,149,FALSE)-VLOOKUP($A85,'Import Peak Change'!$A$106:ES$202,149,FALSE)),0,(VLOOKUP($A85,'Import Peak'!$A$3:ES$99,149,FALSE)-VLOOKUP($A85,'Import Peak Change'!$A$106:ES$202,149,FALSE)))</f>
        <v>0</v>
      </c>
      <c r="ET85" s="6">
        <f>IF(ISERROR(VLOOKUP($A85,'Import Peak'!$A$3:ET$99,150,FALSE)-VLOOKUP($A85,'Import Peak Change'!$A$106:ET$202,150,FALSE)),0,(VLOOKUP($A85,'Import Peak'!$A$3:ET$99,150,FALSE)-VLOOKUP($A85,'Import Peak Change'!$A$106:ET$202,150,FALSE)))</f>
        <v>0</v>
      </c>
      <c r="EU85" s="6">
        <f>IF(ISERROR(VLOOKUP($A85,'Import Peak'!$A$3:EU$99,151,FALSE)-VLOOKUP($A85,'Import Peak Change'!$A$106:EU$202,151,FALSE)),0,(VLOOKUP($A85,'Import Peak'!$A$3:EU$99,151,FALSE)-VLOOKUP($A85,'Import Peak Change'!$A$106:EU$202,151,FALSE)))</f>
        <v>0</v>
      </c>
      <c r="EV85" s="6">
        <f>IF(ISERROR(VLOOKUP($A85,'Import Peak'!$A$3:EV$99,152,FALSE)-VLOOKUP($A85,'Import Peak Change'!$A$106:EV$202,152,FALSE)),0,(VLOOKUP($A85,'Import Peak'!$A$3:EV$99,152,FALSE)-VLOOKUP($A85,'Import Peak Change'!$A$106:EV$202,152,FALSE)))</f>
        <v>0</v>
      </c>
      <c r="EW85" s="6">
        <f>IF(ISERROR(VLOOKUP($A85,'Import Peak'!$A$3:EW$99,153,FALSE)-VLOOKUP($A85,'Import Peak Change'!$A$106:EW$202,153,FALSE)),0,(VLOOKUP($A85,'Import Peak'!$A$3:EW$99,153,FALSE)-VLOOKUP($A85,'Import Peak Change'!$A$106:EW$202,153,FALSE)))</f>
        <v>0</v>
      </c>
      <c r="EX85" s="6">
        <f>IF(ISERROR(VLOOKUP($A85,'Import Peak'!$A$3:EX$99,154,FALSE)-VLOOKUP($A85,'Import Peak Change'!$A$106:EX$202,154,FALSE)),0,(VLOOKUP($A85,'Import Peak'!$A$3:EX$99,154,FALSE)-VLOOKUP($A85,'Import Peak Change'!$A$106:EX$202,154,FALSE)))</f>
        <v>0</v>
      </c>
      <c r="EY85" s="6">
        <f>IF(ISERROR(VLOOKUP($A85,'Import Peak'!$A$3:EY$99,155,FALSE)-VLOOKUP($A85,'Import Peak Change'!$A$106:EY$202,155,FALSE)),0,(VLOOKUP($A85,'Import Peak'!$A$3:EY$99,155,FALSE)-VLOOKUP($A85,'Import Peak Change'!$A$106:EY$202,155,FALSE)))</f>
        <v>0</v>
      </c>
      <c r="EZ85" s="6">
        <f>IF(ISERROR(VLOOKUP($A85,'Import Peak'!$A$3:EZ$99,156,FALSE)-VLOOKUP($A85,'Import Peak Change'!$A$106:EZ$202,156,FALSE)),0,(VLOOKUP($A85,'Import Peak'!$A$3:EZ$99,156,FALSE)-VLOOKUP($A85,'Import Peak Change'!$A$106:EZ$202,156,FALSE)))</f>
        <v>0</v>
      </c>
      <c r="FA85" s="6">
        <f>IF(ISERROR(VLOOKUP($A85,'Import Peak'!$A$3:FA$99,157,FALSE)-VLOOKUP($A85,'Import Peak Change'!$A$106:FA$202,157,FALSE)),0,(VLOOKUP($A85,'Import Peak'!$A$3:FA$99,157,FALSE)-VLOOKUP($A85,'Import Peak Change'!$A$106:FA$202,157,FALSE)))</f>
        <v>0</v>
      </c>
      <c r="FB85" s="6">
        <f>IF(ISERROR(VLOOKUP($A85,'Import Peak'!$A$3:FB$99,158,FALSE)-VLOOKUP($A85,'Import Peak Change'!$A$106:FB$202,158,FALSE)),0,(VLOOKUP($A85,'Import Peak'!$A$3:FB$99,158,FALSE)-VLOOKUP($A85,'Import Peak Change'!$A$106:FB$202,158,FALSE)))</f>
        <v>0</v>
      </c>
      <c r="FC85" s="6">
        <f>IF(ISERROR(VLOOKUP($A85,'Import Peak'!$A$3:FC$99,159,FALSE)-VLOOKUP($A85,'Import Peak Change'!$A$106:FC$202,159,FALSE)),0,(VLOOKUP($A85,'Import Peak'!$A$3:FC$99,159,FALSE)-VLOOKUP($A85,'Import Peak Change'!$A$106:FC$202,159,FALSE)))</f>
        <v>0</v>
      </c>
      <c r="FD85" s="6">
        <f>IF(ISERROR(VLOOKUP($A85,'Import Peak'!$A$3:FD$99,160,FALSE)-VLOOKUP($A85,'Import Peak Change'!$A$106:FD$202,160,FALSE)),0,(VLOOKUP($A85,'Import Peak'!$A$3:FD$99,160,FALSE)-VLOOKUP($A85,'Import Peak Change'!$A$106:FD$202,160,FALSE)))</f>
        <v>0</v>
      </c>
      <c r="FE85" s="6">
        <f>IF(ISERROR(VLOOKUP($A85,'Import Peak'!$A$3:FE$99,161,FALSE)-VLOOKUP($A85,'Import Peak Change'!$A$106:FE$202,161,FALSE)),0,(VLOOKUP($A85,'Import Peak'!$A$3:FE$99,161,FALSE)-VLOOKUP($A85,'Import Peak Change'!$A$106:FE$202,161,FALSE)))</f>
        <v>0</v>
      </c>
      <c r="FF85" s="6">
        <f>IF(ISERROR(VLOOKUP($A85,'Import Peak'!$A$3:FF$99,162,FALSE)-VLOOKUP($A85,'Import Peak Change'!$A$106:FF$202,162,FALSE)),0,(VLOOKUP($A85,'Import Peak'!$A$3:FF$99,162,FALSE)-VLOOKUP($A85,'Import Peak Change'!$A$106:FF$202,162,FALSE)))</f>
        <v>0</v>
      </c>
      <c r="FG85" s="6">
        <f>IF(ISERROR(VLOOKUP($A85,'Import Peak'!$A$3:FG$99,163,FALSE)-VLOOKUP($A85,'Import Peak Change'!$A$106:FG$202,163,FALSE)),0,(VLOOKUP($A85,'Import Peak'!$A$3:FG$99,163,FALSE)-VLOOKUP($A85,'Import Peak Change'!$A$106:FG$202,163,FALSE)))</f>
        <v>0</v>
      </c>
      <c r="FH85" s="6">
        <f>IF(ISERROR(VLOOKUP($A85,'Import Peak'!$A$3:FH$99,164,FALSE)-VLOOKUP($A85,'Import Peak Change'!$A$106:FH$202,164,FALSE)),0,(VLOOKUP($A85,'Import Peak'!$A$3:FH$99,164,FALSE)-VLOOKUP($A85,'Import Peak Change'!$A$106:FH$202,164,FALSE)))</f>
        <v>0</v>
      </c>
      <c r="FI85" s="6">
        <f>IF(ISERROR(VLOOKUP($A85,'Import Peak'!$A$3:FI$99,165,FALSE)-VLOOKUP($A85,'Import Peak Change'!$A$106:FI$202,165,FALSE)),0,(VLOOKUP($A85,'Import Peak'!$A$3:FI$99,165,FALSE)-VLOOKUP($A85,'Import Peak Change'!$A$106:FI$202,165,FALSE)))</f>
        <v>0</v>
      </c>
      <c r="FJ85" s="6">
        <f>IF(ISERROR(VLOOKUP($A85,'Import Peak'!$A$3:FJ$99,166,FALSE)-VLOOKUP($A85,'Import Peak Change'!$A$106:FJ$202,166,FALSE)),0,(VLOOKUP($A85,'Import Peak'!$A$3:FJ$99,166,FALSE)-VLOOKUP($A85,'Import Peak Change'!$A$106:FJ$202,166,FALSE)))</f>
        <v>0</v>
      </c>
      <c r="FK85" s="6">
        <f>IF(ISERROR(VLOOKUP($A85,'Import Peak'!$A$3:FK$99,167,FALSE)-VLOOKUP($A85,'Import Peak Change'!$A$106:FK$202,167,FALSE)),0,(VLOOKUP($A85,'Import Peak'!$A$3:FK$99,167,FALSE)-VLOOKUP($A85,'Import Peak Change'!$A$106:FK$202,167,FALSE)))</f>
        <v>0</v>
      </c>
      <c r="FL85" s="6">
        <f>IF(ISERROR(VLOOKUP($A85,'Import Peak'!$A$3:FL$99,168,FALSE)-VLOOKUP($A85,'Import Peak Change'!$A$106:FL$202,168,FALSE)),0,(VLOOKUP($A85,'Import Peak'!$A$3:FL$99,168,FALSE)-VLOOKUP($A85,'Import Peak Change'!$A$106:FL$202,168,FALSE)))</f>
        <v>0</v>
      </c>
      <c r="FM85" s="6">
        <f>IF(ISERROR(VLOOKUP($A85,'Import Peak'!$A$3:FM$99,169,FALSE)-VLOOKUP($A85,'Import Peak Change'!$A$106:FM$202,169,FALSE)),0,(VLOOKUP($A85,'Import Peak'!$A$3:FM$99,169,FALSE)-VLOOKUP($A85,'Import Peak Change'!$A$106:FM$202,169,FALSE)))</f>
        <v>0</v>
      </c>
      <c r="FN85" s="6">
        <f>IF(ISERROR(VLOOKUP($A85,'Import Peak'!$A$3:FN$99,170,FALSE)-VLOOKUP($A85,'Import Peak Change'!$A$106:FN$202,170,FALSE)),0,(VLOOKUP($A85,'Import Peak'!$A$3:FN$99,170,FALSE)-VLOOKUP($A85,'Import Peak Change'!$A$106:FN$202,170,FALSE)))</f>
        <v>0</v>
      </c>
      <c r="FO85" s="6">
        <f>IF(ISERROR(VLOOKUP($A85,'Import Peak'!$A$3:FO$99,171,FALSE)-VLOOKUP($A85,'Import Peak Change'!$A$106:FO$202,171,FALSE)),0,(VLOOKUP($A85,'Import Peak'!$A$3:FO$99,171,FALSE)-VLOOKUP($A85,'Import Peak Change'!$A$106:FO$202,171,FALSE)))</f>
        <v>0</v>
      </c>
      <c r="FP85" s="6">
        <f>IF(ISERROR(VLOOKUP($A85,'Import Peak'!$A$3:FP$99,172,FALSE)-VLOOKUP($A85,'Import Peak Change'!$A$106:FP$202,172,FALSE)),0,(VLOOKUP($A85,'Import Peak'!$A$3:FP$99,172,FALSE)-VLOOKUP($A85,'Import Peak Change'!$A$106:FP$202,172,FALSE)))</f>
        <v>0</v>
      </c>
      <c r="FQ85" s="6">
        <f>IF(ISERROR(VLOOKUP($A85,'Import Peak'!$A$3:FQ$99,173,FALSE)-VLOOKUP($A85,'Import Peak Change'!$A$106:FQ$202,173,FALSE)),0,(VLOOKUP($A85,'Import Peak'!$A$3:FQ$99,173,FALSE)-VLOOKUP($A85,'Import Peak Change'!$A$106:FQ$202,173,FALSE)))</f>
        <v>0</v>
      </c>
      <c r="FR85" s="6">
        <f>IF(ISERROR(VLOOKUP($A85,'Import Peak'!$A$3:FR$99,174,FALSE)-VLOOKUP($A85,'Import Peak Change'!$A$106:FR$202,174,FALSE)),0,(VLOOKUP($A85,'Import Peak'!$A$3:FR$99,174,FALSE)-VLOOKUP($A85,'Import Peak Change'!$A$106:FR$202,174,FALSE)))</f>
        <v>0</v>
      </c>
      <c r="FS85" s="6">
        <f>IF(ISERROR(VLOOKUP($A85,'Import Peak'!$A$3:FS$99,175,FALSE)-VLOOKUP($A85,'Import Peak Change'!$A$106:FS$202,175,FALSE)),0,(VLOOKUP($A85,'Import Peak'!$A$3:FS$99,175,FALSE)-VLOOKUP($A85,'Import Peak Change'!$A$106:FS$202,175,FALSE)))</f>
        <v>0</v>
      </c>
      <c r="FT85" s="6">
        <f>IF(ISERROR(VLOOKUP($A85,'Import Peak'!$A$3:FT$99,176,FALSE)-VLOOKUP($A85,'Import Peak Change'!$A$106:FT$202,176,FALSE)),0,(VLOOKUP($A85,'Import Peak'!$A$3:FT$99,176,FALSE)-VLOOKUP($A85,'Import Peak Change'!$A$106:FT$202,176,FALSE)))</f>
        <v>0</v>
      </c>
      <c r="FU85" s="6">
        <f>IF(ISERROR(VLOOKUP($A85,'Import Peak'!$A$3:FU$99,177,FALSE)-VLOOKUP($A85,'Import Peak Change'!$A$106:FU$202,177,FALSE)),0,(VLOOKUP($A85,'Import Peak'!$A$3:FU$99,177,FALSE)-VLOOKUP($A85,'Import Peak Change'!$A$106:FU$202,177,FALSE)))</f>
        <v>0</v>
      </c>
      <c r="FV85" s="6">
        <f>IF(ISERROR(VLOOKUP($A85,'Import Peak'!$A$3:FV$99,178,FALSE)-VLOOKUP($A85,'Import Peak Change'!$A$106:FV$202,178,FALSE)),0,(VLOOKUP($A85,'Import Peak'!$A$3:FV$99,178,FALSE)-VLOOKUP($A85,'Import Peak Change'!$A$106:FV$202,178,FALSE)))</f>
        <v>0</v>
      </c>
      <c r="FW85" s="6">
        <f>IF(ISERROR(VLOOKUP($A85,'Import Peak'!$A$3:FW$99,179,FALSE)-VLOOKUP($A85,'Import Peak Change'!$A$106:FW$202,179,FALSE)),0,(VLOOKUP($A85,'Import Peak'!$A$3:FW$99,179,FALSE)-VLOOKUP($A85,'Import Peak Change'!$A$106:FW$202,179,FALSE)))</f>
        <v>0</v>
      </c>
      <c r="FX85" s="6">
        <f>IF(ISERROR(VLOOKUP($A85,'Import Peak'!$A$3:FX$99,180,FALSE)-VLOOKUP($A85,'Import Peak Change'!$A$106:FX$202,180,FALSE)),0,(VLOOKUP($A85,'Import Peak'!$A$3:FX$99,180,FALSE)-VLOOKUP($A85,'Import Peak Change'!$A$106:FX$202,180,FALSE)))</f>
        <v>0</v>
      </c>
      <c r="FY85" s="6">
        <f>IF(ISERROR(VLOOKUP($A85,'Import Peak'!$A$3:FY$99,181,FALSE)-VLOOKUP($A85,'Import Peak Change'!$A$106:FY$202,181,FALSE)),0,(VLOOKUP($A85,'Import Peak'!$A$3:FY$99,181,FALSE)-VLOOKUP($A85,'Import Peak Change'!$A$106:FY$202,181,FALSE)))</f>
        <v>0</v>
      </c>
      <c r="FZ85" s="6">
        <f>IF(ISERROR(VLOOKUP($A85,'Import Peak'!$A$3:FZ$99,182,FALSE)-VLOOKUP($A85,'Import Peak Change'!$A$106:FZ$202,182,FALSE)),0,(VLOOKUP($A85,'Import Peak'!$A$3:FZ$99,182,FALSE)-VLOOKUP($A85,'Import Peak Change'!$A$106:FZ$202,182,FALSE)))</f>
        <v>0</v>
      </c>
      <c r="GA85" s="6">
        <f>IF(ISERROR(VLOOKUP($A85,'Import Peak'!$A$3:GA$99,183,FALSE)-VLOOKUP($A85,'Import Peak Change'!$A$106:GA$202,183,FALSE)),0,(VLOOKUP($A85,'Import Peak'!$A$3:GA$99,183,FALSE)-VLOOKUP($A85,'Import Peak Change'!$A$106:GA$202,183,FALSE)))</f>
        <v>0</v>
      </c>
      <c r="GB85" s="6">
        <f>IF(ISERROR(VLOOKUP($A85,'Import Peak'!$A$3:GB$99,184,FALSE)-VLOOKUP($A85,'Import Peak Change'!$A$106:GB$202,184,FALSE)),0,(VLOOKUP($A85,'Import Peak'!$A$3:GB$99,184,FALSE)-VLOOKUP($A85,'Import Peak Change'!$A$106:GB$202,184,FALSE)))</f>
        <v>0</v>
      </c>
      <c r="GC85" s="6">
        <f>IF(ISERROR(VLOOKUP($A85,'Import Peak'!$A$3:GC$99,185,FALSE)-VLOOKUP($A85,'Import Peak Change'!$A$106:GC$202,185,FALSE)),0,(VLOOKUP($A85,'Import Peak'!$A$3:GC$99,185,FALSE)-VLOOKUP($A85,'Import Peak Change'!$A$106:GC$202,185,FALSE)))</f>
        <v>0</v>
      </c>
      <c r="GD85" s="6">
        <f>IF(ISERROR(VLOOKUP($A85,'Import Peak'!$A$3:GD$99,186,FALSE)-VLOOKUP($A85,'Import Peak Change'!$A$106:GD$202,186,FALSE)),0,(VLOOKUP($A85,'Import Peak'!$A$3:GD$99,186,FALSE)-VLOOKUP($A85,'Import Peak Change'!$A$106:GD$202,186,FALSE)))</f>
        <v>0</v>
      </c>
      <c r="GE85" s="6">
        <f>IF(ISERROR(VLOOKUP($A85,'Import Peak'!$A$3:GE$99,187,FALSE)-VLOOKUP($A85,'Import Peak Change'!$A$106:GE$202,187,FALSE)),0,(VLOOKUP($A85,'Import Peak'!$A$3:GE$99,187,FALSE)-VLOOKUP($A85,'Import Peak Change'!$A$106:GE$202,187,FALSE)))</f>
        <v>0</v>
      </c>
      <c r="GF85" s="6">
        <f>IF(ISERROR(VLOOKUP($A85,'Import Peak'!$A$3:GF$99,188,FALSE)-VLOOKUP($A85,'Import Peak Change'!$A$106:GF$202,188,FALSE)),0,(VLOOKUP($A85,'Import Peak'!$A$3:GF$99,188,FALSE)-VLOOKUP($A85,'Import Peak Change'!$A$106:GF$202,188,FALSE)))</f>
        <v>0</v>
      </c>
      <c r="GG85" s="6">
        <f>IF(ISERROR(VLOOKUP($A85,'Import Peak'!$A$3:GG$99,189,FALSE)-VLOOKUP($A85,'Import Peak Change'!$A$106:GG$202,189,FALSE)),0,(VLOOKUP($A85,'Import Peak'!$A$3:GG$99,189,FALSE)-VLOOKUP($A85,'Import Peak Change'!$A$106:GG$202,189,FALSE)))</f>
        <v>0</v>
      </c>
      <c r="GH85" s="6">
        <f>IF(ISERROR(VLOOKUP($A85,'Import Peak'!$A$3:GH$99,190,FALSE)-VLOOKUP($A85,'Import Peak Change'!$A$106:GH$202,190,FALSE)),0,(VLOOKUP($A85,'Import Peak'!$A$3:GH$99,190,FALSE)-VLOOKUP($A85,'Import Peak Change'!$A$106:GH$202,190,FALSE)))</f>
        <v>0</v>
      </c>
      <c r="GI85" s="6">
        <f>IF(ISERROR(VLOOKUP($A85,'Import Peak'!$A$3:GI$99,191,FALSE)-VLOOKUP($A85,'Import Peak Change'!$A$106:GI$202,191,FALSE)),0,(VLOOKUP($A85,'Import Peak'!$A$3:GI$99,191,FALSE)-VLOOKUP($A85,'Import Peak Change'!$A$106:GI$202,191,FALSE)))</f>
        <v>0</v>
      </c>
      <c r="GJ85" s="6">
        <f>IF(ISERROR(VLOOKUP($A85,'Import Peak'!$A$3:GJ$99,192,FALSE)-VLOOKUP($A85,'Import Peak Change'!$A$106:GJ$202,192,FALSE)),0,(VLOOKUP($A85,'Import Peak'!$A$3:GJ$99,192,FALSE)-VLOOKUP($A85,'Import Peak Change'!$A$106:GJ$202,192,FALSE)))</f>
        <v>0</v>
      </c>
      <c r="GK85" s="6">
        <f>IF(ISERROR(VLOOKUP($A85,'Import Peak'!$A$3:GK$99,193,FALSE)-VLOOKUP($A85,'Import Peak Change'!$A$106:GK$202,193,FALSE)),0,(VLOOKUP($A85,'Import Peak'!$A$3:GK$99,193,FALSE)-VLOOKUP($A85,'Import Peak Change'!$A$106:GK$202,193,FALSE)))</f>
        <v>0</v>
      </c>
      <c r="GL85" s="6">
        <f>IF(ISERROR(VLOOKUP($A85,'Import Peak'!$A$3:GL$99,194,FALSE)-VLOOKUP($A85,'Import Peak Change'!$A$106:GL$202,194,FALSE)),0,(VLOOKUP($A85,'Import Peak'!$A$3:GL$99,194,FALSE)-VLOOKUP($A85,'Import Peak Change'!$A$106:GL$202,194,FALSE)))</f>
        <v>0</v>
      </c>
      <c r="GM85" s="6">
        <f>IF(ISERROR(VLOOKUP($A85,'Import Peak'!$A$3:GM$99,195,FALSE)-VLOOKUP($A85,'Import Peak Change'!$A$106:GM$202,195,FALSE)),0,(VLOOKUP($A85,'Import Peak'!$A$3:GM$99,195,FALSE)-VLOOKUP($A85,'Import Peak Change'!$A$106:GM$202,195,FALSE)))</f>
        <v>0</v>
      </c>
      <c r="GN85" s="6">
        <f>IF(ISERROR(VLOOKUP($A85,'Import Peak'!$A$3:GN$99,196,FALSE)-VLOOKUP($A85,'Import Peak Change'!$A$106:GN$202,196,FALSE)),0,(VLOOKUP($A85,'Import Peak'!$A$3:GN$99,196,FALSE)-VLOOKUP($A85,'Import Peak Change'!$A$106:GN$202,196,FALSE)))</f>
        <v>0</v>
      </c>
      <c r="GO85" s="6">
        <f>IF(ISERROR(VLOOKUP($A85,'Import Peak'!$A$3:GO$99,197,FALSE)-VLOOKUP($A85,'Import Peak Change'!$A$106:GO$202,197,FALSE)),0,(VLOOKUP($A85,'Import Peak'!$A$3:GO$99,197,FALSE)-VLOOKUP($A85,'Import Peak Change'!$A$106:GO$202,197,FALSE)))</f>
        <v>0</v>
      </c>
      <c r="GP85" s="6">
        <f>IF(ISERROR(VLOOKUP($A85,'Import Peak'!$A$3:GP$99,198,FALSE)-VLOOKUP($A85,'Import Peak Change'!$A$106:GP$202,198,FALSE)),0,(VLOOKUP($A85,'Import Peak'!$A$3:GP$99,198,FALSE)-VLOOKUP($A85,'Import Peak Change'!$A$106:GP$202,198,FALSE)))</f>
        <v>0</v>
      </c>
      <c r="GQ85" s="6">
        <f>IF(ISERROR(VLOOKUP($A85,'Import Peak'!$A$3:GQ$99,199,FALSE)-VLOOKUP($A85,'Import Peak Change'!$A$106:GQ$202,199,FALSE)),0,(VLOOKUP($A85,'Import Peak'!$A$3:GQ$99,199,FALSE)-VLOOKUP($A85,'Import Peak Change'!$A$106:GQ$202,199,FALSE)))</f>
        <v>0</v>
      </c>
      <c r="GR85" s="6">
        <f>IF(ISERROR(VLOOKUP($A85,'Import Peak'!$A$3:GR$99,200,FALSE)-VLOOKUP($A85,'Import Peak Change'!$A$106:GR$202,200,FALSE)),0,(VLOOKUP($A85,'Import Peak'!$A$3:GR$99,200,FALSE)-VLOOKUP($A85,'Import Peak Change'!$A$106:GR$202,200,FALSE)))</f>
        <v>0</v>
      </c>
      <c r="GS85" s="6">
        <f>IF(ISERROR(VLOOKUP($A85,'Import Peak'!$A$3:GS$99,201,FALSE)-VLOOKUP($A85,'Import Peak Change'!$A$106:GS$202,201,FALSE)),0,(VLOOKUP($A85,'Import Peak'!$A$3:GS$99,201,FALSE)-VLOOKUP($A85,'Import Peak Change'!$A$106:GS$202,201,FALSE)))</f>
        <v>0</v>
      </c>
      <c r="GT85" s="6">
        <f>IF(ISERROR(VLOOKUP($A85,'Import Peak'!$A$3:GT$99,202,FALSE)-VLOOKUP($A85,'Import Peak Change'!$A$106:GT$202,202,FALSE)),0,(VLOOKUP($A85,'Import Peak'!$A$3:GT$99,202,FALSE)-VLOOKUP($A85,'Import Peak Change'!$A$106:GT$202,202,FALSE)))</f>
        <v>0</v>
      </c>
      <c r="GU85" s="6">
        <f>IF(ISERROR(VLOOKUP($A85,'Import Peak'!$A$3:GU$99,203,FALSE)-VLOOKUP($A85,'Import Peak Change'!$A$106:GU$202,203,FALSE)),0,(VLOOKUP($A85,'Import Peak'!$A$3:GU$99,203,FALSE)-VLOOKUP($A85,'Import Peak Change'!$A$106:GU$202,203,FALSE)))</f>
        <v>0</v>
      </c>
      <c r="GV85" s="6">
        <f>IF(ISERROR(VLOOKUP($A85,'Import Peak'!$A$3:GV$99,204,FALSE)-VLOOKUP($A85,'Import Peak Change'!$A$106:GV$202,204,FALSE)),0,(VLOOKUP($A85,'Import Peak'!$A$3:GV$99,204,FALSE)-VLOOKUP($A85,'Import Peak Change'!$A$106:GV$202,204,FALSE)))</f>
        <v>0</v>
      </c>
      <c r="GW85" s="6">
        <f>IF(ISERROR(VLOOKUP($A85,'Import Peak'!$A$3:GW$99,205,FALSE)-VLOOKUP($A85,'Import Peak Change'!$A$106:GW$202,205,FALSE)),0,(VLOOKUP($A85,'Import Peak'!$A$3:GW$99,205,FALSE)-VLOOKUP($A85,'Import Peak Change'!$A$106:GW$202,205,FALSE)))</f>
        <v>0</v>
      </c>
      <c r="GX85" s="6">
        <f>IF(ISERROR(VLOOKUP($A85,'Import Peak'!$A$3:GX$99,206,FALSE)-VLOOKUP($A85,'Import Peak Change'!$A$106:GX$202,206,FALSE)),0,(VLOOKUP($A85,'Import Peak'!$A$3:GX$99,206,FALSE)-VLOOKUP($A85,'Import Peak Change'!$A$106:GX$202,206,FALSE)))</f>
        <v>0</v>
      </c>
      <c r="GY85" s="6">
        <f>IF(ISERROR(VLOOKUP($A85,'Import Peak'!$A$3:GY$99,207,FALSE)-VLOOKUP($A85,'Import Peak Change'!$A$106:GY$202,207,FALSE)),0,(VLOOKUP($A85,'Import Peak'!$A$3:GY$99,207,FALSE)-VLOOKUP($A85,'Import Peak Change'!$A$106:GY$202,207,FALSE)))</f>
        <v>0</v>
      </c>
      <c r="GZ85" s="6">
        <f>IF(ISERROR(VLOOKUP($A85,'Import Peak'!$A$3:GZ$99,208,FALSE)-VLOOKUP($A85,'Import Peak Change'!$A$106:GZ$202,208,FALSE)),0,(VLOOKUP($A85,'Import Peak'!$A$3:GZ$99,208,FALSE)-VLOOKUP($A85,'Import Peak Change'!$A$106:GZ$202,208,FALSE)))</f>
        <v>0</v>
      </c>
      <c r="HA85" s="6">
        <f>IF(ISERROR(VLOOKUP($A85,'Import Peak'!$A$3:HA$99,209,FALSE)-VLOOKUP($A85,'Import Peak Change'!$A$106:HA$202,209,FALSE)),0,(VLOOKUP($A85,'Import Peak'!$A$3:HA$99,209,FALSE)-VLOOKUP($A85,'Import Peak Change'!$A$106:HA$202,209,FALSE)))</f>
        <v>0</v>
      </c>
      <c r="HB85" s="6">
        <f>IF(ISERROR(VLOOKUP($A85,'Import Peak'!$A$3:HB$99,210,FALSE)-VLOOKUP($A85,'Import Peak Change'!$A$106:HB$202,210,FALSE)),0,(VLOOKUP($A85,'Import Peak'!$A$3:HB$99,210,FALSE)-VLOOKUP($A85,'Import Peak Change'!$A$106:HB$202,210,FALSE)))</f>
        <v>0</v>
      </c>
      <c r="HC85" s="6">
        <f>IF(ISERROR(VLOOKUP($A85,'Import Peak'!$A$3:HC$99,211,FALSE)-VLOOKUP($A85,'Import Peak Change'!$A$106:HC$202,211,FALSE)),0,(VLOOKUP($A85,'Import Peak'!$A$3:HC$99,211,FALSE)-VLOOKUP($A85,'Import Peak Change'!$A$106:HC$202,211,FALSE)))</f>
        <v>0</v>
      </c>
      <c r="HD85" s="6">
        <f>IF(ISERROR(VLOOKUP($A85,'Import Peak'!$A$3:HD$99,212,FALSE)-VLOOKUP($A85,'Import Peak Change'!$A$106:HD$202,212,FALSE)),0,(VLOOKUP($A85,'Import Peak'!$A$3:HD$99,212,FALSE)-VLOOKUP($A85,'Import Peak Change'!$A$106:HD$202,212,FALSE)))</f>
        <v>0</v>
      </c>
      <c r="HE85" s="6">
        <f>IF(ISERROR(VLOOKUP($A85,'Import Peak'!$A$3:HE$99,213,FALSE)-VLOOKUP($A85,'Import Peak Change'!$A$106:HE$202,213,FALSE)),0,(VLOOKUP($A85,'Import Peak'!$A$3:HE$99,213,FALSE)-VLOOKUP($A85,'Import Peak Change'!$A$106:HE$202,213,FALSE)))</f>
        <v>0</v>
      </c>
      <c r="HF85" s="6">
        <f>IF(ISERROR(VLOOKUP($A85,'Import Peak'!$A$3:HF$99,214,FALSE)-VLOOKUP($A85,'Import Peak Change'!$A$106:HF$202,214,FALSE)),0,(VLOOKUP($A85,'Import Peak'!$A$3:HF$99,214,FALSE)-VLOOKUP($A85,'Import Peak Change'!$A$106:HF$202,214,FALSE)))</f>
        <v>0</v>
      </c>
      <c r="HG85" s="6">
        <f>IF(ISERROR(VLOOKUP($A85,'Import Peak'!$A$3:HG$99,215,FALSE)-VLOOKUP($A85,'Import Peak Change'!$A$106:HG$202,215,FALSE)),0,(VLOOKUP($A85,'Import Peak'!$A$3:HG$99,215,FALSE)-VLOOKUP($A85,'Import Peak Change'!$A$106:HG$202,215,FALSE)))</f>
        <v>0</v>
      </c>
      <c r="HH85" s="6">
        <f>IF(ISERROR(VLOOKUP($A85,'Import Peak'!$A$3:HH$99,216,FALSE)-VLOOKUP($A85,'Import Peak Change'!$A$106:HH$202,216,FALSE)),0,(VLOOKUP($A85,'Import Peak'!$A$3:HH$99,216,FALSE)-VLOOKUP($A85,'Import Peak Change'!$A$106:HH$202,216,FALSE)))</f>
        <v>0</v>
      </c>
      <c r="HI85" s="6">
        <f>IF(ISERROR(VLOOKUP($A85,'Import Peak'!$A$3:HI$99,217,FALSE)-VLOOKUP($A85,'Import Peak Change'!$A$106:HI$202,217,FALSE)),0,(VLOOKUP($A85,'Import Peak'!$A$3:HI$99,217,FALSE)-VLOOKUP($A85,'Import Peak Change'!$A$106:HI$202,217,FALSE)))</f>
        <v>0</v>
      </c>
      <c r="HJ85" s="6">
        <f>IF(ISERROR(VLOOKUP($A85,'Import Peak'!$A$3:HJ$99,218,FALSE)-VLOOKUP($A85,'Import Peak Change'!$A$106:HJ$202,218,FALSE)),0,(VLOOKUP($A85,'Import Peak'!$A$3:HJ$99,218,FALSE)-VLOOKUP($A85,'Import Peak Change'!$A$106:HJ$202,218,FALSE)))</f>
        <v>0</v>
      </c>
      <c r="HK85" s="6">
        <f>IF(ISERROR(VLOOKUP($A85,'Import Peak'!$A$3:HK$99,219,FALSE)-VLOOKUP($A85,'Import Peak Change'!$A$106:HK$202,219,FALSE)),0,(VLOOKUP($A85,'Import Peak'!$A$3:HK$99,219,FALSE)-VLOOKUP($A85,'Import Peak Change'!$A$106:HK$202,219,FALSE)))</f>
        <v>0</v>
      </c>
      <c r="HL85" s="6">
        <f>IF(ISERROR(VLOOKUP($A85,'Import Peak'!$A$3:HL$99,220,FALSE)-VLOOKUP($A85,'Import Peak Change'!$A$106:HL$202,220,FALSE)),0,(VLOOKUP($A85,'Import Peak'!$A$3:HL$99,220,FALSE)-VLOOKUP($A85,'Import Peak Change'!$A$106:HL$202,220,FALSE)))</f>
        <v>0</v>
      </c>
      <c r="HM85" s="6">
        <f>IF(ISERROR(VLOOKUP($A85,'Import Peak'!$A$3:HM$99,221,FALSE)-VLOOKUP($A85,'Import Peak Change'!$A$106:HM$202,221,FALSE)),0,(VLOOKUP($A85,'Import Peak'!$A$3:HM$99,221,FALSE)-VLOOKUP($A85,'Import Peak Change'!$A$106:HM$202,221,FALSE)))</f>
        <v>0</v>
      </c>
      <c r="HN85" s="6">
        <f>IF(ISERROR(VLOOKUP($A85,'Import Peak'!$A$3:HN$99,222,FALSE)-VLOOKUP($A85,'Import Peak Change'!$A$106:HN$202,222,FALSE)),0,(VLOOKUP($A85,'Import Peak'!$A$3:HN$99,222,FALSE)-VLOOKUP($A85,'Import Peak Change'!$A$106:HN$202,222,FALSE)))</f>
        <v>0</v>
      </c>
      <c r="HO85" s="6">
        <f>IF(ISERROR(VLOOKUP($A85,'Import Peak'!$A$3:HO$99,223,FALSE)-VLOOKUP($A85,'Import Peak Change'!$A$106:HO$202,223,FALSE)),0,(VLOOKUP($A85,'Import Peak'!$A$3:HO$99,223,FALSE)-VLOOKUP($A85,'Import Peak Change'!$A$106:HO$202,223,FALSE)))</f>
        <v>0</v>
      </c>
      <c r="HP85" s="6">
        <f>IF(ISERROR(VLOOKUP($A85,'Import Peak'!$A$3:HP$99,224,FALSE)-VLOOKUP($A85,'Import Peak Change'!$A$106:HP$202,224,FALSE)),0,(VLOOKUP($A85,'Import Peak'!$A$3:HP$99,224,FALSE)-VLOOKUP($A85,'Import Peak Change'!$A$106:HP$202,224,FALSE)))</f>
        <v>0</v>
      </c>
      <c r="HQ85" s="6">
        <f>IF(ISERROR(VLOOKUP($A85,'Import Peak'!$A$3:HQ$99,225,FALSE)-VLOOKUP($A85,'Import Peak Change'!$A$106:HQ$202,225,FALSE)),0,(VLOOKUP($A85,'Import Peak'!$A$3:HQ$99,225,FALSE)-VLOOKUP($A85,'Import Peak Change'!$A$106:HQ$202,225,FALSE)))</f>
        <v>0</v>
      </c>
      <c r="HR85" s="6">
        <f>IF(ISERROR(VLOOKUP($A85,'Import Peak'!$A$3:HR$99,226,FALSE)-VLOOKUP($A85,'Import Peak Change'!$A$106:HR$202,226,FALSE)),0,(VLOOKUP($A85,'Import Peak'!$A$3:HR$99,226,FALSE)-VLOOKUP($A85,'Import Peak Change'!$A$106:HR$202,226,FALSE)))</f>
        <v>0</v>
      </c>
      <c r="HS85" s="6">
        <f>IF(ISERROR(VLOOKUP($A85,'Import Peak'!$A$3:HS$99,227,FALSE)-VLOOKUP($A85,'Import Peak Change'!$A$106:HS$202,227,FALSE)),0,(VLOOKUP($A85,'Import Peak'!$A$3:HS$99,227,FALSE)-VLOOKUP($A85,'Import Peak Change'!$A$106:HS$202,227,FALSE)))</f>
        <v>0</v>
      </c>
      <c r="HT85" s="6">
        <f>IF(ISERROR(VLOOKUP($A85,'Import Peak'!$A$3:HT$99,228,FALSE)-VLOOKUP($A85,'Import Peak Change'!$A$106:HT$202,228,FALSE)),0,(VLOOKUP($A85,'Import Peak'!$A$3:HT$99,228,FALSE)-VLOOKUP($A85,'Import Peak Change'!$A$106:HT$202,228,FALSE)))</f>
        <v>0</v>
      </c>
      <c r="HU85" s="6">
        <f>IF(ISERROR(VLOOKUP($A85,'Import Peak'!$A$3:HU$99,229,FALSE)-VLOOKUP($A85,'Import Peak Change'!$A$106:HU$202,229,FALSE)),0,(VLOOKUP($A85,'Import Peak'!$A$3:HU$99,229,FALSE)-VLOOKUP($A85,'Import Peak Change'!$A$106:HU$202,229,FALSE)))</f>
        <v>0</v>
      </c>
      <c r="HV85" s="6">
        <f>IF(ISERROR(VLOOKUP($A85,'Import Peak'!$A$3:HV$99,230,FALSE)-VLOOKUP($A85,'Import Peak Change'!$A$106:HV$202,230,FALSE)),0,(VLOOKUP($A85,'Import Peak'!$A$3:HV$99,230,FALSE)-VLOOKUP($A85,'Import Peak Change'!$A$106:HV$202,230,FALSE)))</f>
        <v>0</v>
      </c>
      <c r="HW85" s="6">
        <f>IF(ISERROR(VLOOKUP($A85,'Import Peak'!$A$3:HW$99,231,FALSE)-VLOOKUP($A85,'Import Peak Change'!$A$106:HW$202,231,FALSE)),0,(VLOOKUP($A85,'Import Peak'!$A$3:HW$99,231,FALSE)-VLOOKUP($A85,'Import Peak Change'!$A$106:HW$202,231,FALSE)))</f>
        <v>0</v>
      </c>
      <c r="HX85" s="6">
        <f>IF(ISERROR(VLOOKUP($A85,'Import Peak'!$A$3:HX$99,232,FALSE)-VLOOKUP($A85,'Import Peak Change'!$A$106:HX$202,232,FALSE)),0,(VLOOKUP($A85,'Import Peak'!$A$3:HX$99,232,FALSE)-VLOOKUP($A85,'Import Peak Change'!$A$106:HX$202,232,FALSE)))</f>
        <v>0</v>
      </c>
      <c r="HY85" s="6">
        <f>IF(ISERROR(VLOOKUP($A85,'Import Peak'!$A$3:HY$99,233,FALSE)-VLOOKUP($A85,'Import Peak Change'!$A$106:HY$202,233,FALSE)),0,(VLOOKUP($A85,'Import Peak'!$A$3:HY$99,233,FALSE)-VLOOKUP($A85,'Import Peak Change'!$A$106:HY$202,233,FALSE)))</f>
        <v>0</v>
      </c>
      <c r="HZ85" s="6">
        <f>IF(ISERROR(VLOOKUP($A85,'Import Peak'!$A$3:HZ$99,234,FALSE)-VLOOKUP($A85,'Import Peak Change'!$A$106:HZ$202,234,FALSE)),0,(VLOOKUP($A85,'Import Peak'!$A$3:HZ$99,234,FALSE)-VLOOKUP($A85,'Import Peak Change'!$A$106:HZ$202,234,FALSE)))</f>
        <v>0</v>
      </c>
      <c r="IA85" s="6">
        <f>IF(ISERROR(VLOOKUP($A85,'Import Peak'!$A$3:IA$99,235,FALSE)-VLOOKUP($A85,'Import Peak Change'!$A$106:IA$202,235,FALSE)),0,(VLOOKUP($A85,'Import Peak'!$A$3:IA$99,235,FALSE)-VLOOKUP($A85,'Import Peak Change'!$A$106:IA$202,235,FALSE)))</f>
        <v>0</v>
      </c>
      <c r="IB85" s="6">
        <f>IF(ISERROR(VLOOKUP($A85,'Import Peak'!$A$3:IB$99,236,FALSE)-VLOOKUP($A85,'Import Peak Change'!$A$106:IB$202,236,FALSE)),0,(VLOOKUP($A85,'Import Peak'!$A$3:IB$99,236,FALSE)-VLOOKUP($A85,'Import Peak Change'!$A$106:IB$202,236,FALSE)))</f>
        <v>0</v>
      </c>
      <c r="IC85" s="6">
        <f>IF(ISERROR(VLOOKUP($A85,'Import Peak'!$A$3:IC$99,237,FALSE)-VLOOKUP($A85,'Import Peak Change'!$A$106:IC$202,237,FALSE)),0,(VLOOKUP($A85,'Import Peak'!$A$3:IC$99,237,FALSE)-VLOOKUP($A85,'Import Peak Change'!$A$106:IC$202,237,FALSE)))</f>
        <v>0</v>
      </c>
      <c r="ID85" s="6">
        <f>IF(ISERROR(VLOOKUP($A85,'Import Peak'!$A$3:ID$99,238,FALSE)-VLOOKUP($A85,'Import Peak Change'!$A$106:ID$202,238,FALSE)),0,(VLOOKUP($A85,'Import Peak'!$A$3:ID$99,238,FALSE)-VLOOKUP($A85,'Import Peak Change'!$A$106:ID$202,238,FALSE)))</f>
        <v>0</v>
      </c>
      <c r="IE85" s="6">
        <f>IF(ISERROR(VLOOKUP($A85,'Import Peak'!$A$3:IE$99,239,FALSE)-VLOOKUP($A85,'Import Peak Change'!$A$106:IE$202,239,FALSE)),0,(VLOOKUP($A85,'Import Peak'!$A$3:IE$99,239,FALSE)-VLOOKUP($A85,'Import Peak Change'!$A$106:IE$202,239,FALSE)))</f>
        <v>0</v>
      </c>
    </row>
    <row r="86" spans="1:239">
      <c r="A86" s="168" t="str">
        <f>IF('Import Peak'!A83=0,"",'Import Peak'!A83)</f>
        <v/>
      </c>
      <c r="B86" s="6"/>
      <c r="C86" s="6"/>
      <c r="D86" s="6"/>
      <c r="E86" s="6"/>
      <c r="F86" s="6"/>
      <c r="G86" s="6">
        <f>IF(ISERROR(VLOOKUP($A86,'Import Peak'!$A$3:G$99,7,FALSE)-VLOOKUP($A86,'Import Peak Change'!$A$106:G$202,7,FALSE)),0,(VLOOKUP($A86,'Import Peak'!$A$3:G$99,7,FALSE)-VLOOKUP($A86,'Import Peak Change'!$A$106:G$202,7,FALSE)))</f>
        <v>0</v>
      </c>
      <c r="H86" s="6">
        <f>IF(ISERROR(VLOOKUP($A86,'Import Peak'!$A$3:H$99,8,FALSE)-VLOOKUP($A86,'Import Peak Change'!$A$106:H$202,8,FALSE)),0,(VLOOKUP($A86,'Import Peak'!$A$3:H$99,8,FALSE)-VLOOKUP($A86,'Import Peak Change'!$A$106:H$202,8,FALSE)))</f>
        <v>0</v>
      </c>
      <c r="I86" s="6">
        <f>IF(ISERROR(VLOOKUP($A86,'Import Peak'!$A$3:I$99,9,FALSE)-VLOOKUP($A86,'Import Peak Change'!$A$106:I$202,9,FALSE)),0,(VLOOKUP($A86,'Import Peak'!$A$3:I$99,9,FALSE)-VLOOKUP($A86,'Import Peak Change'!$A$106:I$202,9,FALSE)))</f>
        <v>0</v>
      </c>
      <c r="J86" s="6">
        <f>IF(ISERROR(VLOOKUP($A86,'Import Peak'!$A$3:J$99,10,FALSE)-VLOOKUP($A86,'Import Peak Change'!$A$106:J$202,10,FALSE)),0,(VLOOKUP($A86,'Import Peak'!$A$3:J$99,10,FALSE)-VLOOKUP($A86,'Import Peak Change'!$A$106:J$202,10,FALSE)))</f>
        <v>0</v>
      </c>
      <c r="K86" s="6">
        <f>IF(ISERROR(VLOOKUP($A86,'Import Peak'!$A$3:K$99,11,FALSE)-VLOOKUP($A86,'Import Peak Change'!$A$106:K$202,11,FALSE)),0,(VLOOKUP($A86,'Import Peak'!$A$3:K$99,11,FALSE)-VLOOKUP($A86,'Import Peak Change'!$A$106:K$202,11,FALSE)))</f>
        <v>0</v>
      </c>
      <c r="L86" s="6">
        <f>IF(ISERROR(VLOOKUP($A86,'Import Peak'!$A$3:L$99,12,FALSE)-VLOOKUP($A86,'Import Peak Change'!$A$106:L$202,12,FALSE)),0,(VLOOKUP($A86,'Import Peak'!$A$3:L$99,12,FALSE)-VLOOKUP($A86,'Import Peak Change'!$A$106:L$202,12,FALSE)))</f>
        <v>0</v>
      </c>
      <c r="M86" s="6">
        <f>IF(ISERROR(VLOOKUP($A86,'Import Peak'!$A$3:M$99,13,FALSE)-VLOOKUP($A86,'Import Peak Change'!$A$106:M$202,13,FALSE)),0,(VLOOKUP($A86,'Import Peak'!$A$3:M$99,13,FALSE)-VLOOKUP($A86,'Import Peak Change'!$A$106:M$202,13,FALSE)))</f>
        <v>0</v>
      </c>
      <c r="N86" s="6">
        <f>IF(ISERROR(VLOOKUP($A86,'Import Peak'!$A$3:N$99,14,FALSE)-VLOOKUP($A86,'Import Peak Change'!$A$106:N$202,14,FALSE)),0,(VLOOKUP($A86,'Import Peak'!$A$3:N$99,14,FALSE)-VLOOKUP($A86,'Import Peak Change'!$A$106:N$202,14,FALSE)))</f>
        <v>0</v>
      </c>
      <c r="O86" s="6">
        <f>IF(ISERROR(VLOOKUP($A86,'Import Peak'!$A$3:O$99,15,FALSE)-VLOOKUP($A86,'Import Peak Change'!$A$106:O$202,15,FALSE)),0,(VLOOKUP($A86,'Import Peak'!$A$3:O$99,15,FALSE)-VLOOKUP($A86,'Import Peak Change'!$A$106:O$202,15,FALSE)))</f>
        <v>0</v>
      </c>
      <c r="P86" s="6">
        <f>IF(ISERROR(VLOOKUP($A86,'Import Peak'!$A$3:P$99,16,FALSE)-VLOOKUP($A86,'Import Peak Change'!$A$106:P$202,16,FALSE)),0,(VLOOKUP($A86,'Import Peak'!$A$3:P$99,16,FALSE)-VLOOKUP($A86,'Import Peak Change'!$A$106:P$202,16,FALSE)))</f>
        <v>0</v>
      </c>
      <c r="Q86" s="6">
        <f>IF(ISERROR(VLOOKUP($A86,'Import Peak'!$A$3:Q$99,17,FALSE)-VLOOKUP($A86,'Import Peak Change'!$A$106:Q$202,17,FALSE)),0,(VLOOKUP($A86,'Import Peak'!$A$3:Q$99,17,FALSE)-VLOOKUP($A86,'Import Peak Change'!$A$106:Q$202,17,FALSE)))</f>
        <v>0</v>
      </c>
      <c r="R86" s="6">
        <f>IF(ISERROR(VLOOKUP($A86,'Import Peak'!$A$3:R$99,18,FALSE)-VLOOKUP($A86,'Import Peak Change'!$A$106:R$202,18,FALSE)),0,(VLOOKUP($A86,'Import Peak'!$A$3:R$99,18,FALSE)-VLOOKUP($A86,'Import Peak Change'!$A$106:R$202,18,FALSE)))</f>
        <v>0</v>
      </c>
      <c r="S86" s="6">
        <f>IF(ISERROR(VLOOKUP($A86,'Import Peak'!$A$3:S$99,19,FALSE)-VLOOKUP($A86,'Import Peak Change'!$A$106:S$202,19,FALSE)),0,(VLOOKUP($A86,'Import Peak'!$A$3:S$99,19,FALSE)-VLOOKUP($A86,'Import Peak Change'!$A$106:S$202,19,FALSE)))</f>
        <v>0</v>
      </c>
      <c r="T86" s="6">
        <f>IF(ISERROR(VLOOKUP($A86,'Import Peak'!$A$3:T$99,20,FALSE)-VLOOKUP($A86,'Import Peak Change'!$A$106:T$202,20,FALSE)),0,(VLOOKUP($A86,'Import Peak'!$A$3:T$99,20,FALSE)-VLOOKUP($A86,'Import Peak Change'!$A$106:T$202,20,FALSE)))</f>
        <v>0</v>
      </c>
      <c r="U86" s="6">
        <f>IF(ISERROR(VLOOKUP($A86,'Import Peak'!$A$3:U$99,21,FALSE)-VLOOKUP($A86,'Import Peak Change'!$A$106:U$202,21,FALSE)),0,(VLOOKUP($A86,'Import Peak'!$A$3:U$99,21,FALSE)-VLOOKUP($A86,'Import Peak Change'!$A$106:U$202,21,FALSE)))</f>
        <v>0</v>
      </c>
      <c r="V86" s="6">
        <f>IF(ISERROR(VLOOKUP($A86,'Import Peak'!$A$3:V$99,22,FALSE)-VLOOKUP($A86,'Import Peak Change'!$A$106:V$202,22,FALSE)),0,(VLOOKUP($A86,'Import Peak'!$A$3:V$99,22,FALSE)-VLOOKUP($A86,'Import Peak Change'!$A$106:V$202,22,FALSE)))</f>
        <v>0</v>
      </c>
      <c r="W86" s="6">
        <f>IF(ISERROR(VLOOKUP($A86,'Import Peak'!$A$3:W$99,23,FALSE)-VLOOKUP($A86,'Import Peak Change'!$A$106:W$202,23,FALSE)),0,(VLOOKUP($A86,'Import Peak'!$A$3:W$99,23,FALSE)-VLOOKUP($A86,'Import Peak Change'!$A$106:W$202,23,FALSE)))</f>
        <v>0</v>
      </c>
      <c r="X86" s="6">
        <f>IF(ISERROR(VLOOKUP($A86,'Import Peak'!$A$3:X$99,24,FALSE)-VLOOKUP($A86,'Import Peak Change'!$A$106:X$202,24,FALSE)),0,(VLOOKUP($A86,'Import Peak'!$A$3:X$99,24,FALSE)-VLOOKUP($A86,'Import Peak Change'!$A$106:X$202,24,FALSE)))</f>
        <v>0</v>
      </c>
      <c r="Y86" s="6">
        <f>IF(ISERROR(VLOOKUP($A86,'Import Peak'!$A$3:Y$99,25,FALSE)-VLOOKUP($A86,'Import Peak Change'!$A$106:Y$202,25,FALSE)),0,(VLOOKUP($A86,'Import Peak'!$A$3:Y$99,25,FALSE)-VLOOKUP($A86,'Import Peak Change'!$A$106:Y$202,25,FALSE)))</f>
        <v>0</v>
      </c>
      <c r="Z86" s="6">
        <f>IF(ISERROR(VLOOKUP($A86,'Import Peak'!$A$3:Z$99,26,FALSE)-VLOOKUP($A86,'Import Peak Change'!$A$106:Z$202,26,FALSE)),0,(VLOOKUP($A86,'Import Peak'!$A$3:Z$99,26,FALSE)-VLOOKUP($A86,'Import Peak Change'!$A$106:Z$202,26,FALSE)))</f>
        <v>0</v>
      </c>
      <c r="AA86" s="6">
        <f>IF(ISERROR(VLOOKUP($A86,'Import Peak'!$A$3:AA$99,27,FALSE)-VLOOKUP($A86,'Import Peak Change'!$A$106:AA$202,27,FALSE)),0,(VLOOKUP($A86,'Import Peak'!$A$3:AA$99,27,FALSE)-VLOOKUP($A86,'Import Peak Change'!$A$106:AA$202,27,FALSE)))</f>
        <v>0</v>
      </c>
      <c r="AB86" s="6">
        <f>IF(ISERROR(VLOOKUP($A86,'Import Peak'!$A$3:AB$99,28,FALSE)-VLOOKUP($A86,'Import Peak Change'!$A$106:AB$202,28,FALSE)),0,(VLOOKUP($A86,'Import Peak'!$A$3:AB$99,28,FALSE)-VLOOKUP($A86,'Import Peak Change'!$A$106:AB$202,28,FALSE)))</f>
        <v>0</v>
      </c>
      <c r="AC86" s="6">
        <f>IF(ISERROR(VLOOKUP($A86,'Import Peak'!$A$3:AC$99,29,FALSE)-VLOOKUP($A86,'Import Peak Change'!$A$106:AC$202,29,FALSE)),0,(VLOOKUP($A86,'Import Peak'!$A$3:AC$99,29,FALSE)-VLOOKUP($A86,'Import Peak Change'!$A$106:AC$202,29,FALSE)))</f>
        <v>0</v>
      </c>
      <c r="AD86" s="6">
        <f>IF(ISERROR(VLOOKUP($A86,'Import Peak'!$A$3:AD$99,30,FALSE)-VLOOKUP($A86,'Import Peak Change'!$A$106:AD$202,30,FALSE)),0,(VLOOKUP($A86,'Import Peak'!$A$3:AD$99,30,FALSE)-VLOOKUP($A86,'Import Peak Change'!$A$106:AD$202,30,FALSE)))</f>
        <v>0</v>
      </c>
      <c r="AE86" s="6">
        <f>IF(ISERROR(VLOOKUP($A86,'Import Peak'!$A$3:AE$99,31,FALSE)-VLOOKUP($A86,'Import Peak Change'!$A$106:AE$202,31,FALSE)),0,(VLOOKUP($A86,'Import Peak'!$A$3:AE$99,31,FALSE)-VLOOKUP($A86,'Import Peak Change'!$A$106:AE$202,31,FALSE)))</f>
        <v>0</v>
      </c>
      <c r="AF86" s="6">
        <f>IF(ISERROR(VLOOKUP($A86,'Import Peak'!$A$3:AF$99,32,FALSE)-VLOOKUP($A86,'Import Peak Change'!$A$106:AF$202,32,FALSE)),0,(VLOOKUP($A86,'Import Peak'!$A$3:AF$99,32,FALSE)-VLOOKUP($A86,'Import Peak Change'!$A$106:AF$202,32,FALSE)))</f>
        <v>0</v>
      </c>
      <c r="AG86" s="6">
        <f>IF(ISERROR(VLOOKUP($A86,'Import Peak'!$A$3:AG$99,33,FALSE)-VLOOKUP($A86,'Import Peak Change'!$A$106:AG$202,33,FALSE)),0,(VLOOKUP($A86,'Import Peak'!$A$3:AG$99,33,FALSE)-VLOOKUP($A86,'Import Peak Change'!$A$106:AG$202,33,FALSE)))</f>
        <v>0</v>
      </c>
      <c r="AH86" s="6">
        <f>IF(ISERROR(VLOOKUP($A86,'Import Peak'!$A$3:AH$99,34,FALSE)-VLOOKUP($A86,'Import Peak Change'!$A$106:AH$202,34,FALSE)),0,(VLOOKUP($A86,'Import Peak'!$A$3:AH$99,34,FALSE)-VLOOKUP($A86,'Import Peak Change'!$A$106:AH$202,34,FALSE)))</f>
        <v>0</v>
      </c>
      <c r="AI86" s="6">
        <f>IF(ISERROR(VLOOKUP($A86,'Import Peak'!$A$3:AI$99,35,FALSE)-VLOOKUP($A86,'Import Peak Change'!$A$106:AI$202,35,FALSE)),0,(VLOOKUP($A86,'Import Peak'!$A$3:AI$99,35,FALSE)-VLOOKUP($A86,'Import Peak Change'!$A$106:AI$202,35,FALSE)))</f>
        <v>0</v>
      </c>
      <c r="AJ86" s="6">
        <f>IF(ISERROR(VLOOKUP($A86,'Import Peak'!$A$3:AJ$99,36,FALSE)-VLOOKUP($A86,'Import Peak Change'!$A$106:AJ$202,36,FALSE)),0,(VLOOKUP($A86,'Import Peak'!$A$3:AJ$99,36,FALSE)-VLOOKUP($A86,'Import Peak Change'!$A$106:AJ$202,36,FALSE)))</f>
        <v>0</v>
      </c>
      <c r="AK86" s="6">
        <f>IF(ISERROR(VLOOKUP($A86,'Import Peak'!$A$3:AK$99,37,FALSE)-VLOOKUP($A86,'Import Peak Change'!$A$106:AK$202,37,FALSE)),0,(VLOOKUP($A86,'Import Peak'!$A$3:AK$99,37,FALSE)-VLOOKUP($A86,'Import Peak Change'!$A$106:AK$202,37,FALSE)))</f>
        <v>0</v>
      </c>
      <c r="AL86" s="6">
        <f>IF(ISERROR(VLOOKUP($A86,'Import Peak'!$A$3:AL$99,38,FALSE)-VLOOKUP($A86,'Import Peak Change'!$A$106:AL$202,38,FALSE)),0,(VLOOKUP($A86,'Import Peak'!$A$3:AL$99,38,FALSE)-VLOOKUP($A86,'Import Peak Change'!$A$106:AL$202,38,FALSE)))</f>
        <v>0</v>
      </c>
      <c r="AM86" s="6">
        <f>IF(ISERROR(VLOOKUP($A86,'Import Peak'!$A$3:AM$99,39,FALSE)-VLOOKUP($A86,'Import Peak Change'!$A$106:AM$202,39,FALSE)),0,(VLOOKUP($A86,'Import Peak'!$A$3:AM$99,39,FALSE)-VLOOKUP($A86,'Import Peak Change'!$A$106:AM$202,39,FALSE)))</f>
        <v>0</v>
      </c>
      <c r="AN86" s="6">
        <f>IF(ISERROR(VLOOKUP($A86,'Import Peak'!$A$3:AN$99,40,FALSE)-VLOOKUP($A86,'Import Peak Change'!$A$106:AN$202,40,FALSE)),0,(VLOOKUP($A86,'Import Peak'!$A$3:AN$99,40,FALSE)-VLOOKUP($A86,'Import Peak Change'!$A$106:AN$202,40,FALSE)))</f>
        <v>0</v>
      </c>
      <c r="AO86" s="6">
        <f>IF(ISERROR(VLOOKUP($A86,'Import Peak'!$A$3:AO$99,41,FALSE)-VLOOKUP($A86,'Import Peak Change'!$A$106:AO$202,41,FALSE)),0,(VLOOKUP($A86,'Import Peak'!$A$3:AO$99,41,FALSE)-VLOOKUP($A86,'Import Peak Change'!$A$106:AO$202,41,FALSE)))</f>
        <v>0</v>
      </c>
      <c r="AP86" s="6">
        <f>IF(ISERROR(VLOOKUP($A86,'Import Peak'!$A$3:AP$99,42,FALSE)-VLOOKUP($A86,'Import Peak Change'!$A$106:AP$202,42,FALSE)),0,(VLOOKUP($A86,'Import Peak'!$A$3:AP$99,42,FALSE)-VLOOKUP($A86,'Import Peak Change'!$A$106:AP$202,42,FALSE)))</f>
        <v>0</v>
      </c>
      <c r="AQ86" s="6">
        <f>IF(ISERROR(VLOOKUP($A86,'Import Peak'!$A$3:AQ$99,43,FALSE)-VLOOKUP($A86,'Import Peak Change'!$A$106:AQ$202,43,FALSE)),0,(VLOOKUP($A86,'Import Peak'!$A$3:AQ$99,43,FALSE)-VLOOKUP($A86,'Import Peak Change'!$A$106:AQ$202,43,FALSE)))</f>
        <v>0</v>
      </c>
      <c r="AR86" s="6">
        <f>IF(ISERROR(VLOOKUP($A86,'Import Peak'!$A$3:AR$99,44,FALSE)-VLOOKUP($A86,'Import Peak Change'!$A$106:AR$202,44,FALSE)),0,(VLOOKUP($A86,'Import Peak'!$A$3:AR$99,44,FALSE)-VLOOKUP($A86,'Import Peak Change'!$A$106:AR$202,44,FALSE)))</f>
        <v>0</v>
      </c>
      <c r="AS86" s="6">
        <f>IF(ISERROR(VLOOKUP($A86,'Import Peak'!$A$3:AS$99,45,FALSE)-VLOOKUP($A86,'Import Peak Change'!$A$106:AS$202,45,FALSE)),0,(VLOOKUP($A86,'Import Peak'!$A$3:AS$99,45,FALSE)-VLOOKUP($A86,'Import Peak Change'!$A$106:AS$202,45,FALSE)))</f>
        <v>0</v>
      </c>
      <c r="AT86" s="6">
        <f>IF(ISERROR(VLOOKUP($A86,'Import Peak'!$A$3:AT$99,46,FALSE)-VLOOKUP($A86,'Import Peak Change'!$A$106:AT$202,46,FALSE)),0,(VLOOKUP($A86,'Import Peak'!$A$3:AT$99,46,FALSE)-VLOOKUP($A86,'Import Peak Change'!$A$106:AT$202,46,FALSE)))</f>
        <v>0</v>
      </c>
      <c r="AU86" s="6">
        <f>IF(ISERROR(VLOOKUP($A86,'Import Peak'!$A$3:AU$99,47,FALSE)-VLOOKUP($A86,'Import Peak Change'!$A$106:AU$202,47,FALSE)),0,(VLOOKUP($A86,'Import Peak'!$A$3:AU$99,47,FALSE)-VLOOKUP($A86,'Import Peak Change'!$A$106:AU$202,47,FALSE)))</f>
        <v>0</v>
      </c>
      <c r="AV86" s="6">
        <f>IF(ISERROR(VLOOKUP($A86,'Import Peak'!$A$3:AV$99,48,FALSE)-VLOOKUP($A86,'Import Peak Change'!$A$106:AV$202,48,FALSE)),0,(VLOOKUP($A86,'Import Peak'!$A$3:AV$99,48,FALSE)-VLOOKUP($A86,'Import Peak Change'!$A$106:AV$202,48,FALSE)))</f>
        <v>0</v>
      </c>
      <c r="AW86" s="6">
        <f>IF(ISERROR(VLOOKUP($A86,'Import Peak'!$A$3:AW$99,49,FALSE)-VLOOKUP($A86,'Import Peak Change'!$A$106:AW$202,49,FALSE)),0,(VLOOKUP($A86,'Import Peak'!$A$3:AW$99,49,FALSE)-VLOOKUP($A86,'Import Peak Change'!$A$106:AW$202,49,FALSE)))</f>
        <v>0</v>
      </c>
      <c r="AX86" s="6">
        <f>IF(ISERROR(VLOOKUP($A86,'Import Peak'!$A$3:AX$99,50,FALSE)-VLOOKUP($A86,'Import Peak Change'!$A$106:AX$202,50,FALSE)),0,(VLOOKUP($A86,'Import Peak'!$A$3:AX$99,50,FALSE)-VLOOKUP($A86,'Import Peak Change'!$A$106:AX$202,50,FALSE)))</f>
        <v>0</v>
      </c>
      <c r="AY86" s="6">
        <f>IF(ISERROR(VLOOKUP($A86,'Import Peak'!$A$3:AY$99,51,FALSE)-VLOOKUP($A86,'Import Peak Change'!$A$106:AY$202,51,FALSE)),0,(VLOOKUP($A86,'Import Peak'!$A$3:AY$99,51,FALSE)-VLOOKUP($A86,'Import Peak Change'!$A$106:AY$202,51,FALSE)))</f>
        <v>0</v>
      </c>
      <c r="AZ86" s="6">
        <f>IF(ISERROR(VLOOKUP($A86,'Import Peak'!$A$3:AZ$99,52,FALSE)-VLOOKUP($A86,'Import Peak Change'!$A$106:AZ$202,52,FALSE)),0,(VLOOKUP($A86,'Import Peak'!$A$3:AZ$99,52,FALSE)-VLOOKUP($A86,'Import Peak Change'!$A$106:AZ$202,52,FALSE)))</f>
        <v>0</v>
      </c>
      <c r="BA86" s="6">
        <f>IF(ISERROR(VLOOKUP($A86,'Import Peak'!$A$3:BA$99,53,FALSE)-VLOOKUP($A86,'Import Peak Change'!$A$106:BA$202,53,FALSE)),0,(VLOOKUP($A86,'Import Peak'!$A$3:BA$99,53,FALSE)-VLOOKUP($A86,'Import Peak Change'!$A$106:BA$202,53,FALSE)))</f>
        <v>0</v>
      </c>
      <c r="BB86" s="6">
        <f>IF(ISERROR(VLOOKUP($A86,'Import Peak'!$A$3:BB$99,54,FALSE)-VLOOKUP($A86,'Import Peak Change'!$A$106:BB$202,54,FALSE)),0,(VLOOKUP($A86,'Import Peak'!$A$3:BB$99,54,FALSE)-VLOOKUP($A86,'Import Peak Change'!$A$106:BB$202,54,FALSE)))</f>
        <v>0</v>
      </c>
      <c r="BC86" s="6">
        <f>IF(ISERROR(VLOOKUP($A86,'Import Peak'!$A$3:BC$99,55,FALSE)-VLOOKUP($A86,'Import Peak Change'!$A$106:BC$202,55,FALSE)),0,(VLOOKUP($A86,'Import Peak'!$A$3:BC$99,55,FALSE)-VLOOKUP($A86,'Import Peak Change'!$A$106:BC$202,55,FALSE)))</f>
        <v>0</v>
      </c>
      <c r="BD86" s="6">
        <f>IF(ISERROR(VLOOKUP($A86,'Import Peak'!$A$3:BD$99,56,FALSE)-VLOOKUP($A86,'Import Peak Change'!$A$106:BD$202,56,FALSE)),0,(VLOOKUP($A86,'Import Peak'!$A$3:BD$99,56,FALSE)-VLOOKUP($A86,'Import Peak Change'!$A$106:BD$202,56,FALSE)))</f>
        <v>0</v>
      </c>
      <c r="BE86" s="6">
        <f>IF(ISERROR(VLOOKUP($A86,'Import Peak'!$A$3:BE$99,57,FALSE)-VLOOKUP($A86,'Import Peak Change'!$A$106:BE$202,57,FALSE)),0,(VLOOKUP($A86,'Import Peak'!$A$3:BE$99,57,FALSE)-VLOOKUP($A86,'Import Peak Change'!$A$106:BE$202,57,FALSE)))</f>
        <v>0</v>
      </c>
      <c r="BF86" s="6">
        <f>IF(ISERROR(VLOOKUP($A86,'Import Peak'!$A$3:BF$99,58,FALSE)-VLOOKUP($A86,'Import Peak Change'!$A$106:BF$202,58,FALSE)),0,(VLOOKUP($A86,'Import Peak'!$A$3:BF$99,58,FALSE)-VLOOKUP($A86,'Import Peak Change'!$A$106:BF$202,58,FALSE)))</f>
        <v>0</v>
      </c>
      <c r="BG86" s="6">
        <f>IF(ISERROR(VLOOKUP($A86,'Import Peak'!$A$3:BG$99,59,FALSE)-VLOOKUP($A86,'Import Peak Change'!$A$106:BG$202,59,FALSE)),0,(VLOOKUP($A86,'Import Peak'!$A$3:BG$99,59,FALSE)-VLOOKUP($A86,'Import Peak Change'!$A$106:BG$202,59,FALSE)))</f>
        <v>0</v>
      </c>
      <c r="BH86" s="6">
        <f>IF(ISERROR(VLOOKUP($A86,'Import Peak'!$A$3:BH$99,60,FALSE)-VLOOKUP($A86,'Import Peak Change'!$A$106:BH$202,60,FALSE)),0,(VLOOKUP($A86,'Import Peak'!$A$3:BH$99,60,FALSE)-VLOOKUP($A86,'Import Peak Change'!$A$106:BH$202,60,FALSE)))</f>
        <v>0</v>
      </c>
      <c r="BI86" s="6">
        <f>IF(ISERROR(VLOOKUP($A86,'Import Peak'!$A$3:BI$99,61,FALSE)-VLOOKUP($A86,'Import Peak Change'!$A$106:BI$202,61,FALSE)),0,(VLOOKUP($A86,'Import Peak'!$A$3:BI$99,61,FALSE)-VLOOKUP($A86,'Import Peak Change'!$A$106:BI$202,61,FALSE)))</f>
        <v>0</v>
      </c>
      <c r="BJ86" s="6">
        <f>IF(ISERROR(VLOOKUP($A86,'Import Peak'!$A$3:BJ$99,62,FALSE)-VLOOKUP($A86,'Import Peak Change'!$A$106:BJ$202,62,FALSE)),0,(VLOOKUP($A86,'Import Peak'!$A$3:BJ$99,62,FALSE)-VLOOKUP($A86,'Import Peak Change'!$A$106:BJ$202,62,FALSE)))</f>
        <v>0</v>
      </c>
      <c r="BK86" s="6">
        <f>IF(ISERROR(VLOOKUP($A86,'Import Peak'!$A$3:BK$99,63,FALSE)-VLOOKUP($A86,'Import Peak Change'!$A$106:BK$202,63,FALSE)),0,(VLOOKUP($A86,'Import Peak'!$A$3:BK$99,63,FALSE)-VLOOKUP($A86,'Import Peak Change'!$A$106:BK$202,63,FALSE)))</f>
        <v>0</v>
      </c>
      <c r="BL86" s="6">
        <f>IF(ISERROR(VLOOKUP($A86,'Import Peak'!$A$3:BL$99,64,FALSE)-VLOOKUP($A86,'Import Peak Change'!$A$106:BL$202,64,FALSE)),0,(VLOOKUP($A86,'Import Peak'!$A$3:BL$99,64,FALSE)-VLOOKUP($A86,'Import Peak Change'!$A$106:BL$202,64,FALSE)))</f>
        <v>0</v>
      </c>
      <c r="BM86" s="6">
        <f>IF(ISERROR(VLOOKUP($A86,'Import Peak'!$A$3:BM$99,65,FALSE)-VLOOKUP($A86,'Import Peak Change'!$A$106:BM$202,65,FALSE)),0,(VLOOKUP($A86,'Import Peak'!$A$3:BM$99,65,FALSE)-VLOOKUP($A86,'Import Peak Change'!$A$106:BM$202,65,FALSE)))</f>
        <v>0</v>
      </c>
      <c r="BN86" s="6">
        <f>IF(ISERROR(VLOOKUP($A86,'Import Peak'!$A$3:BN$99,66,FALSE)-VLOOKUP($A86,'Import Peak Change'!$A$106:BN$202,66,FALSE)),0,(VLOOKUP($A86,'Import Peak'!$A$3:BN$99,66,FALSE)-VLOOKUP($A86,'Import Peak Change'!$A$106:BN$202,66,FALSE)))</f>
        <v>0</v>
      </c>
      <c r="BO86" s="6">
        <f>IF(ISERROR(VLOOKUP($A86,'Import Peak'!$A$3:BO$99,67,FALSE)-VLOOKUP($A86,'Import Peak Change'!$A$106:BO$202,67,FALSE)),0,(VLOOKUP($A86,'Import Peak'!$A$3:BO$99,67,FALSE)-VLOOKUP($A86,'Import Peak Change'!$A$106:BO$202,67,FALSE)))</f>
        <v>0</v>
      </c>
      <c r="BP86" s="6">
        <f>IF(ISERROR(VLOOKUP($A86,'Import Peak'!$A$3:BP$99,68,FALSE)-VLOOKUP($A86,'Import Peak Change'!$A$106:BP$202,68,FALSE)),0,(VLOOKUP($A86,'Import Peak'!$A$3:BP$99,68,FALSE)-VLOOKUP($A86,'Import Peak Change'!$A$106:BP$202,68,FALSE)))</f>
        <v>0</v>
      </c>
      <c r="BQ86" s="6">
        <f>IF(ISERROR(VLOOKUP($A86,'Import Peak'!$A$3:BQ$99,69,FALSE)-VLOOKUP($A86,'Import Peak Change'!$A$106:BQ$202,69,FALSE)),0,(VLOOKUP($A86,'Import Peak'!$A$3:BQ$99,69,FALSE)-VLOOKUP($A86,'Import Peak Change'!$A$106:BQ$202,69,FALSE)))</f>
        <v>0</v>
      </c>
      <c r="BR86" s="6">
        <f>IF(ISERROR(VLOOKUP($A86,'Import Peak'!$A$3:BR$99,70,FALSE)-VLOOKUP($A86,'Import Peak Change'!$A$106:BR$202,70,FALSE)),0,(VLOOKUP($A86,'Import Peak'!$A$3:BR$99,70,FALSE)-VLOOKUP($A86,'Import Peak Change'!$A$106:BR$202,70,FALSE)))</f>
        <v>0</v>
      </c>
      <c r="BS86" s="6">
        <f>IF(ISERROR(VLOOKUP($A86,'Import Peak'!$A$3:BS$99,71,FALSE)-VLOOKUP($A86,'Import Peak Change'!$A$106:BS$202,71,FALSE)),0,(VLOOKUP($A86,'Import Peak'!$A$3:BS$99,71,FALSE)-VLOOKUP($A86,'Import Peak Change'!$A$106:BS$202,71,FALSE)))</f>
        <v>0</v>
      </c>
      <c r="BT86" s="6">
        <f>IF(ISERROR(VLOOKUP($A86,'Import Peak'!$A$3:BT$99,72,FALSE)-VLOOKUP($A86,'Import Peak Change'!$A$106:BT$202,72,FALSE)),0,(VLOOKUP($A86,'Import Peak'!$A$3:BT$99,72,FALSE)-VLOOKUP($A86,'Import Peak Change'!$A$106:BT$202,72,FALSE)))</f>
        <v>0</v>
      </c>
      <c r="BU86" s="6">
        <f>IF(ISERROR(VLOOKUP($A86,'Import Peak'!$A$3:BU$99,73,FALSE)-VLOOKUP($A86,'Import Peak Change'!$A$106:BU$202,73,FALSE)),0,(VLOOKUP($A86,'Import Peak'!$A$3:BU$99,73,FALSE)-VLOOKUP($A86,'Import Peak Change'!$A$106:BU$202,73,FALSE)))</f>
        <v>0</v>
      </c>
      <c r="BV86" s="6">
        <f>IF(ISERROR(VLOOKUP($A86,'Import Peak'!$A$3:BV$99,74,FALSE)-VLOOKUP($A86,'Import Peak Change'!$A$106:BV$202,74,FALSE)),0,(VLOOKUP($A86,'Import Peak'!$A$3:BV$99,74,FALSE)-VLOOKUP($A86,'Import Peak Change'!$A$106:BV$202,74,FALSE)))</f>
        <v>0</v>
      </c>
      <c r="BW86" s="6">
        <f>IF(ISERROR(VLOOKUP($A86,'Import Peak'!$A$3:BW$99,75,FALSE)-VLOOKUP($A86,'Import Peak Change'!$A$106:BW$202,75,FALSE)),0,(VLOOKUP($A86,'Import Peak'!$A$3:BW$99,75,FALSE)-VLOOKUP($A86,'Import Peak Change'!$A$106:BW$202,75,FALSE)))</f>
        <v>0</v>
      </c>
      <c r="BX86" s="6">
        <f>IF(ISERROR(VLOOKUP($A86,'Import Peak'!$A$3:BX$99,76,FALSE)-VLOOKUP($A86,'Import Peak Change'!$A$106:BX$202,76,FALSE)),0,(VLOOKUP($A86,'Import Peak'!$A$3:BX$99,76,FALSE)-VLOOKUP($A86,'Import Peak Change'!$A$106:BX$202,76,FALSE)))</f>
        <v>0</v>
      </c>
      <c r="BY86" s="6">
        <f>IF(ISERROR(VLOOKUP($A86,'Import Peak'!$A$3:BY$99,77,FALSE)-VLOOKUP($A86,'Import Peak Change'!$A$106:BY$202,77,FALSE)),0,(VLOOKUP($A86,'Import Peak'!$A$3:BY$99,77,FALSE)-VLOOKUP($A86,'Import Peak Change'!$A$106:BY$202,77,FALSE)))</f>
        <v>0</v>
      </c>
      <c r="BZ86" s="6">
        <f>IF(ISERROR(VLOOKUP($A86,'Import Peak'!$A$3:BZ$99,78,FALSE)-VLOOKUP($A86,'Import Peak Change'!$A$106:BZ$202,78,FALSE)),0,(VLOOKUP($A86,'Import Peak'!$A$3:BZ$99,78,FALSE)-VLOOKUP($A86,'Import Peak Change'!$A$106:BZ$202,78,FALSE)))</f>
        <v>0</v>
      </c>
      <c r="CA86" s="6">
        <f>IF(ISERROR(VLOOKUP($A86,'Import Peak'!$A$3:CA$99,79,FALSE)-VLOOKUP($A86,'Import Peak Change'!$A$106:CA$202,79,FALSE)),0,(VLOOKUP($A86,'Import Peak'!$A$3:CA$99,79,FALSE)-VLOOKUP($A86,'Import Peak Change'!$A$106:CA$202,79,FALSE)))</f>
        <v>0</v>
      </c>
      <c r="CB86" s="6">
        <f>IF(ISERROR(VLOOKUP($A86,'Import Peak'!$A$3:CB$99,80,FALSE)-VLOOKUP($A86,'Import Peak Change'!$A$106:CB$202,80,FALSE)),0,(VLOOKUP($A86,'Import Peak'!$A$3:CB$99,80,FALSE)-VLOOKUP($A86,'Import Peak Change'!$A$106:CB$202,80,FALSE)))</f>
        <v>0</v>
      </c>
      <c r="CC86" s="6">
        <f>IF(ISERROR(VLOOKUP($A86,'Import Peak'!$A$3:CC$99,81,FALSE)-VLOOKUP($A86,'Import Peak Change'!$A$106:CC$202,81,FALSE)),0,(VLOOKUP($A86,'Import Peak'!$A$3:CC$99,81,FALSE)-VLOOKUP($A86,'Import Peak Change'!$A$106:CC$202,81,FALSE)))</f>
        <v>0</v>
      </c>
      <c r="CD86" s="6">
        <f>IF(ISERROR(VLOOKUP($A86,'Import Peak'!$A$3:CD$99,82,FALSE)-VLOOKUP($A86,'Import Peak Change'!$A$106:CD$202,82,FALSE)),0,(VLOOKUP($A86,'Import Peak'!$A$3:CD$99,82,FALSE)-VLOOKUP($A86,'Import Peak Change'!$A$106:CD$202,82,FALSE)))</f>
        <v>0</v>
      </c>
      <c r="CE86" s="6">
        <f>IF(ISERROR(VLOOKUP($A86,'Import Peak'!$A$3:CE$99,83,FALSE)-VLOOKUP($A86,'Import Peak Change'!$A$106:CE$202,83,FALSE)),0,(VLOOKUP($A86,'Import Peak'!$A$3:CE$99,83,FALSE)-VLOOKUP($A86,'Import Peak Change'!$A$106:CE$202,83,FALSE)))</f>
        <v>0</v>
      </c>
      <c r="CF86" s="6">
        <f>IF(ISERROR(VLOOKUP($A86,'Import Peak'!$A$3:CF$99,84,FALSE)-VLOOKUP($A86,'Import Peak Change'!$A$106:CF$202,84,FALSE)),0,(VLOOKUP($A86,'Import Peak'!$A$3:CF$99,84,FALSE)-VLOOKUP($A86,'Import Peak Change'!$A$106:CF$202,84,FALSE)))</f>
        <v>0</v>
      </c>
      <c r="CG86" s="6">
        <f>IF(ISERROR(VLOOKUP($A86,'Import Peak'!$A$3:CG$99,85,FALSE)-VLOOKUP($A86,'Import Peak Change'!$A$106:CG$202,85,FALSE)),0,(VLOOKUP($A86,'Import Peak'!$A$3:CG$99,85,FALSE)-VLOOKUP($A86,'Import Peak Change'!$A$106:CG$202,85,FALSE)))</f>
        <v>0</v>
      </c>
      <c r="CH86" s="6">
        <f>IF(ISERROR(VLOOKUP($A86,'Import Peak'!$A$3:CH$99,86,FALSE)-VLOOKUP($A86,'Import Peak Change'!$A$106:CH$202,86,FALSE)),0,(VLOOKUP($A86,'Import Peak'!$A$3:CH$99,86,FALSE)-VLOOKUP($A86,'Import Peak Change'!$A$106:CH$202,86,FALSE)))</f>
        <v>0</v>
      </c>
      <c r="CI86" s="6">
        <f>IF(ISERROR(VLOOKUP($A86,'Import Peak'!$A$3:CI$99,87,FALSE)-VLOOKUP($A86,'Import Peak Change'!$A$106:CI$202,87,FALSE)),0,(VLOOKUP($A86,'Import Peak'!$A$3:CI$99,87,FALSE)-VLOOKUP($A86,'Import Peak Change'!$A$106:CI$202,87,FALSE)))</f>
        <v>0</v>
      </c>
      <c r="CJ86" s="6">
        <f>IF(ISERROR(VLOOKUP($A86,'Import Peak'!$A$3:CJ$99,88,FALSE)-VLOOKUP($A86,'Import Peak Change'!$A$106:CJ$202,88,FALSE)),0,(VLOOKUP($A86,'Import Peak'!$A$3:CJ$99,88,FALSE)-VLOOKUP($A86,'Import Peak Change'!$A$106:CJ$202,88,FALSE)))</f>
        <v>0</v>
      </c>
      <c r="CK86" s="6">
        <f>IF(ISERROR(VLOOKUP($A86,'Import Peak'!$A$3:CK$99,89,FALSE)-VLOOKUP($A86,'Import Peak Change'!$A$106:CK$202,89,FALSE)),0,(VLOOKUP($A86,'Import Peak'!$A$3:CK$99,89,FALSE)-VLOOKUP($A86,'Import Peak Change'!$A$106:CK$202,89,FALSE)))</f>
        <v>0</v>
      </c>
      <c r="CL86" s="6">
        <f>IF(ISERROR(VLOOKUP($A86,'Import Peak'!$A$3:CL$99,90,FALSE)-VLOOKUP($A86,'Import Peak Change'!$A$106:CL$202,90,FALSE)),0,(VLOOKUP($A86,'Import Peak'!$A$3:CL$99,90,FALSE)-VLOOKUP($A86,'Import Peak Change'!$A$106:CL$202,90,FALSE)))</f>
        <v>0</v>
      </c>
      <c r="CM86" s="6">
        <f>IF(ISERROR(VLOOKUP($A86,'Import Peak'!$A$3:CM$99,91,FALSE)-VLOOKUP($A86,'Import Peak Change'!$A$106:CM$202,91,FALSE)),0,(VLOOKUP($A86,'Import Peak'!$A$3:CM$99,91,FALSE)-VLOOKUP($A86,'Import Peak Change'!$A$106:CM$202,91,FALSE)))</f>
        <v>0</v>
      </c>
      <c r="CN86" s="6">
        <f>IF(ISERROR(VLOOKUP($A86,'Import Peak'!$A$3:CN$99,92,FALSE)-VLOOKUP($A86,'Import Peak Change'!$A$106:CN$202,92,FALSE)),0,(VLOOKUP($A86,'Import Peak'!$A$3:CN$99,92,FALSE)-VLOOKUP($A86,'Import Peak Change'!$A$106:CN$202,92,FALSE)))</f>
        <v>0</v>
      </c>
      <c r="CO86" s="6">
        <f>IF(ISERROR(VLOOKUP($A86,'Import Peak'!$A$3:CO$99,93,FALSE)-VLOOKUP($A86,'Import Peak Change'!$A$106:CO$202,93,FALSE)),0,(VLOOKUP($A86,'Import Peak'!$A$3:CO$99,93,FALSE)-VLOOKUP($A86,'Import Peak Change'!$A$106:CO$202,93,FALSE)))</f>
        <v>0</v>
      </c>
      <c r="CP86" s="6">
        <f>IF(ISERROR(VLOOKUP($A86,'Import Peak'!$A$3:CP$99,94,FALSE)-VLOOKUP($A86,'Import Peak Change'!$A$106:CP$202,94,FALSE)),0,(VLOOKUP($A86,'Import Peak'!$A$3:CP$99,94,FALSE)-VLOOKUP($A86,'Import Peak Change'!$A$106:CP$202,94,FALSE)))</f>
        <v>0</v>
      </c>
      <c r="CQ86" s="6">
        <f>IF(ISERROR(VLOOKUP($A86,'Import Peak'!$A$3:CQ$99,95,FALSE)-VLOOKUP($A86,'Import Peak Change'!$A$106:CQ$202,95,FALSE)),0,(VLOOKUP($A86,'Import Peak'!$A$3:CQ$99,95,FALSE)-VLOOKUP($A86,'Import Peak Change'!$A$106:CQ$202,95,FALSE)))</f>
        <v>0</v>
      </c>
      <c r="CR86" s="6">
        <f>IF(ISERROR(VLOOKUP($A86,'Import Peak'!$A$3:CR$99,96,FALSE)-VLOOKUP($A86,'Import Peak Change'!$A$106:CR$202,96,FALSE)),0,(VLOOKUP($A86,'Import Peak'!$A$3:CR$99,96,FALSE)-VLOOKUP($A86,'Import Peak Change'!$A$106:CR$202,96,FALSE)))</f>
        <v>0</v>
      </c>
      <c r="CS86" s="6">
        <f>IF(ISERROR(VLOOKUP($A86,'Import Peak'!$A$3:CS$99,97,FALSE)-VLOOKUP($A86,'Import Peak Change'!$A$106:CS$202,97,FALSE)),0,(VLOOKUP($A86,'Import Peak'!$A$3:CS$99,97,FALSE)-VLOOKUP($A86,'Import Peak Change'!$A$106:CS$202,97,FALSE)))</f>
        <v>0</v>
      </c>
      <c r="CT86" s="6">
        <f>IF(ISERROR(VLOOKUP($A86,'Import Peak'!$A$3:CT$99,98,FALSE)-VLOOKUP($A86,'Import Peak Change'!$A$106:CT$202,98,FALSE)),0,(VLOOKUP($A86,'Import Peak'!$A$3:CT$99,98,FALSE)-VLOOKUP($A86,'Import Peak Change'!$A$106:CT$202,98,FALSE)))</f>
        <v>0</v>
      </c>
      <c r="CU86" s="6">
        <f>IF(ISERROR(VLOOKUP($A86,'Import Peak'!$A$3:CU$99,99,FALSE)-VLOOKUP($A86,'Import Peak Change'!$A$106:CU$202,99,FALSE)),0,(VLOOKUP($A86,'Import Peak'!$A$3:CU$99,99,FALSE)-VLOOKUP($A86,'Import Peak Change'!$A$106:CU$202,99,FALSE)))</f>
        <v>0</v>
      </c>
      <c r="CV86" s="6">
        <f>IF(ISERROR(VLOOKUP($A86,'Import Peak'!$A$3:CV$99,100,FALSE)-VLOOKUP($A86,'Import Peak Change'!$A$106:CV$202,100,FALSE)),0,(VLOOKUP($A86,'Import Peak'!$A$3:CV$99,100,FALSE)-VLOOKUP($A86,'Import Peak Change'!$A$106:CV$202,100,FALSE)))</f>
        <v>0</v>
      </c>
      <c r="CW86" s="6">
        <f>IF(ISERROR(VLOOKUP($A86,'Import Peak'!$A$3:CW$99,101,FALSE)-VLOOKUP($A86,'Import Peak Change'!$A$106:CW$202,101,FALSE)),0,(VLOOKUP($A86,'Import Peak'!$A$3:CW$99,101,FALSE)-VLOOKUP($A86,'Import Peak Change'!$A$106:CW$202,101,FALSE)))</f>
        <v>0</v>
      </c>
      <c r="CX86" s="6">
        <f>IF(ISERROR(VLOOKUP($A86,'Import Peak'!$A$3:CX$99,102,FALSE)-VLOOKUP($A86,'Import Peak Change'!$A$106:CX$202,102,FALSE)),0,(VLOOKUP($A86,'Import Peak'!$A$3:CX$99,102,FALSE)-VLOOKUP($A86,'Import Peak Change'!$A$106:CX$202,102,FALSE)))</f>
        <v>0</v>
      </c>
      <c r="CY86" s="6">
        <f>IF(ISERROR(VLOOKUP($A86,'Import Peak'!$A$3:CY$99,103,FALSE)-VLOOKUP($A86,'Import Peak Change'!$A$106:CY$202,103,FALSE)),0,(VLOOKUP($A86,'Import Peak'!$A$3:CY$99,103,FALSE)-VLOOKUP($A86,'Import Peak Change'!$A$106:CY$202,103,FALSE)))</f>
        <v>0</v>
      </c>
      <c r="CZ86" s="6">
        <f>IF(ISERROR(VLOOKUP($A86,'Import Peak'!$A$3:CZ$99,104,FALSE)-VLOOKUP($A86,'Import Peak Change'!$A$106:CZ$202,104,FALSE)),0,(VLOOKUP($A86,'Import Peak'!$A$3:CZ$99,104,FALSE)-VLOOKUP($A86,'Import Peak Change'!$A$106:CZ$202,104,FALSE)))</f>
        <v>0</v>
      </c>
      <c r="DA86" s="6">
        <f>IF(ISERROR(VLOOKUP($A86,'Import Peak'!$A$3:DA$99,105,FALSE)-VLOOKUP($A86,'Import Peak Change'!$A$106:DA$202,105,FALSE)),0,(VLOOKUP($A86,'Import Peak'!$A$3:DA$99,105,FALSE)-VLOOKUP($A86,'Import Peak Change'!$A$106:DA$202,105,FALSE)))</f>
        <v>0</v>
      </c>
      <c r="DB86" s="6">
        <f>IF(ISERROR(VLOOKUP($A86,'Import Peak'!$A$3:DB$99,106,FALSE)-VLOOKUP($A86,'Import Peak Change'!$A$106:DB$202,106,FALSE)),0,(VLOOKUP($A86,'Import Peak'!$A$3:DB$99,106,FALSE)-VLOOKUP($A86,'Import Peak Change'!$A$106:DB$202,106,FALSE)))</f>
        <v>0</v>
      </c>
      <c r="DC86" s="6">
        <f>IF(ISERROR(VLOOKUP($A86,'Import Peak'!$A$3:DC$99,107,FALSE)-VLOOKUP($A86,'Import Peak Change'!$A$106:DC$202,107,FALSE)),0,(VLOOKUP($A86,'Import Peak'!$A$3:DC$99,107,FALSE)-VLOOKUP($A86,'Import Peak Change'!$A$106:DC$202,107,FALSE)))</f>
        <v>0</v>
      </c>
      <c r="DD86" s="6">
        <f>IF(ISERROR(VLOOKUP($A86,'Import Peak'!$A$3:DD$99,108,FALSE)-VLOOKUP($A86,'Import Peak Change'!$A$106:DD$202,108,FALSE)),0,(VLOOKUP($A86,'Import Peak'!$A$3:DD$99,108,FALSE)-VLOOKUP($A86,'Import Peak Change'!$A$106:DD$202,108,FALSE)))</f>
        <v>0</v>
      </c>
      <c r="DE86" s="6">
        <f>IF(ISERROR(VLOOKUP($A86,'Import Peak'!$A$3:DE$99,109,FALSE)-VLOOKUP($A86,'Import Peak Change'!$A$106:DE$202,109,FALSE)),0,(VLOOKUP($A86,'Import Peak'!$A$3:DE$99,109,FALSE)-VLOOKUP($A86,'Import Peak Change'!$A$106:DE$202,109,FALSE)))</f>
        <v>0</v>
      </c>
      <c r="DF86" s="6">
        <f>IF(ISERROR(VLOOKUP($A86,'Import Peak'!$A$3:DF$99,110,FALSE)-VLOOKUP($A86,'Import Peak Change'!$A$106:DF$202,110,FALSE)),0,(VLOOKUP($A86,'Import Peak'!$A$3:DF$99,110,FALSE)-VLOOKUP($A86,'Import Peak Change'!$A$106:DF$202,110,FALSE)))</f>
        <v>0</v>
      </c>
      <c r="DG86" s="6">
        <f>IF(ISERROR(VLOOKUP($A86,'Import Peak'!$A$3:DG$99,111,FALSE)-VLOOKUP($A86,'Import Peak Change'!$A$106:DG$202,111,FALSE)),0,(VLOOKUP($A86,'Import Peak'!$A$3:DG$99,111,FALSE)-VLOOKUP($A86,'Import Peak Change'!$A$106:DG$202,111,FALSE)))</f>
        <v>0</v>
      </c>
      <c r="DH86" s="6">
        <f>IF(ISERROR(VLOOKUP($A86,'Import Peak'!$A$3:DH$99,112,FALSE)-VLOOKUP($A86,'Import Peak Change'!$A$106:DH$202,112,FALSE)),0,(VLOOKUP($A86,'Import Peak'!$A$3:DH$99,112,FALSE)-VLOOKUP($A86,'Import Peak Change'!$A$106:DH$202,112,FALSE)))</f>
        <v>0</v>
      </c>
      <c r="DI86" s="6">
        <f>IF(ISERROR(VLOOKUP($A86,'Import Peak'!$A$3:DI$99,113,FALSE)-VLOOKUP($A86,'Import Peak Change'!$A$106:DI$202,113,FALSE)),0,(VLOOKUP($A86,'Import Peak'!$A$3:DI$99,113,FALSE)-VLOOKUP($A86,'Import Peak Change'!$A$106:DI$202,113,FALSE)))</f>
        <v>0</v>
      </c>
      <c r="DJ86" s="6">
        <f>IF(ISERROR(VLOOKUP($A86,'Import Peak'!$A$3:DJ$99,114,FALSE)-VLOOKUP($A86,'Import Peak Change'!$A$106:DJ$202,114,FALSE)),0,(VLOOKUP($A86,'Import Peak'!$A$3:DJ$99,114,FALSE)-VLOOKUP($A86,'Import Peak Change'!$A$106:DJ$202,114,FALSE)))</f>
        <v>0</v>
      </c>
      <c r="DK86" s="6">
        <f>IF(ISERROR(VLOOKUP($A86,'Import Peak'!$A$3:DK$99,115,FALSE)-VLOOKUP($A86,'Import Peak Change'!$A$106:DK$202,115,FALSE)),0,(VLOOKUP($A86,'Import Peak'!$A$3:DK$99,115,FALSE)-VLOOKUP($A86,'Import Peak Change'!$A$106:DK$202,115,FALSE)))</f>
        <v>0</v>
      </c>
      <c r="DL86" s="6">
        <f>IF(ISERROR(VLOOKUP($A86,'Import Peak'!$A$3:DL$99,116,FALSE)-VLOOKUP($A86,'Import Peak Change'!$A$106:DL$202,116,FALSE)),0,(VLOOKUP($A86,'Import Peak'!$A$3:DL$99,116,FALSE)-VLOOKUP($A86,'Import Peak Change'!$A$106:DL$202,116,FALSE)))</f>
        <v>0</v>
      </c>
      <c r="DM86" s="6">
        <f>IF(ISERROR(VLOOKUP($A86,'Import Peak'!$A$3:DM$99,117,FALSE)-VLOOKUP($A86,'Import Peak Change'!$A$106:DM$202,117,FALSE)),0,(VLOOKUP($A86,'Import Peak'!$A$3:DM$99,117,FALSE)-VLOOKUP($A86,'Import Peak Change'!$A$106:DM$202,117,FALSE)))</f>
        <v>0</v>
      </c>
      <c r="DN86" s="6">
        <f>IF(ISERROR(VLOOKUP($A86,'Import Peak'!$A$3:DN$99,118,FALSE)-VLOOKUP($A86,'Import Peak Change'!$A$106:DN$202,118,FALSE)),0,(VLOOKUP($A86,'Import Peak'!$A$3:DN$99,118,FALSE)-VLOOKUP($A86,'Import Peak Change'!$A$106:DN$202,118,FALSE)))</f>
        <v>0</v>
      </c>
      <c r="DO86" s="6">
        <f>IF(ISERROR(VLOOKUP($A86,'Import Peak'!$A$3:DO$99,119,FALSE)-VLOOKUP($A86,'Import Peak Change'!$A$106:DO$202,119,FALSE)),0,(VLOOKUP($A86,'Import Peak'!$A$3:DO$99,119,FALSE)-VLOOKUP($A86,'Import Peak Change'!$A$106:DO$202,119,FALSE)))</f>
        <v>0</v>
      </c>
      <c r="DP86" s="6">
        <f>IF(ISERROR(VLOOKUP($A86,'Import Peak'!$A$3:DP$99,120,FALSE)-VLOOKUP($A86,'Import Peak Change'!$A$106:DP$202,120,FALSE)),0,(VLOOKUP($A86,'Import Peak'!$A$3:DP$99,120,FALSE)-VLOOKUP($A86,'Import Peak Change'!$A$106:DP$202,120,FALSE)))</f>
        <v>0</v>
      </c>
      <c r="DQ86" s="6">
        <f>IF(ISERROR(VLOOKUP($A86,'Import Peak'!$A$3:DQ$99,121,FALSE)-VLOOKUP($A86,'Import Peak Change'!$A$106:DQ$202,121,FALSE)),0,(VLOOKUP($A86,'Import Peak'!$A$3:DQ$99,121,FALSE)-VLOOKUP($A86,'Import Peak Change'!$A$106:DQ$202,121,FALSE)))</f>
        <v>0</v>
      </c>
      <c r="DR86" s="6">
        <f>IF(ISERROR(VLOOKUP($A86,'Import Peak'!$A$3:DR$99,122,FALSE)-VLOOKUP($A86,'Import Peak Change'!$A$106:DR$202,122,FALSE)),0,(VLOOKUP($A86,'Import Peak'!$A$3:DR$99,122,FALSE)-VLOOKUP($A86,'Import Peak Change'!$A$106:DR$202,122,FALSE)))</f>
        <v>0</v>
      </c>
      <c r="DS86" s="6">
        <f>IF(ISERROR(VLOOKUP($A86,'Import Peak'!$A$3:DS$99,123,FALSE)-VLOOKUP($A86,'Import Peak Change'!$A$106:DS$202,123,FALSE)),0,(VLOOKUP($A86,'Import Peak'!$A$3:DS$99,123,FALSE)-VLOOKUP($A86,'Import Peak Change'!$A$106:DS$202,123,FALSE)))</f>
        <v>0</v>
      </c>
      <c r="DT86" s="6">
        <f>IF(ISERROR(VLOOKUP($A86,'Import Peak'!$A$3:DT$99,124,FALSE)-VLOOKUP($A86,'Import Peak Change'!$A$106:DT$202,124,FALSE)),0,(VLOOKUP($A86,'Import Peak'!$A$3:DT$99,124,FALSE)-VLOOKUP($A86,'Import Peak Change'!$A$106:DT$202,124,FALSE)))</f>
        <v>0</v>
      </c>
      <c r="DU86" s="6">
        <f>IF(ISERROR(VLOOKUP($A86,'Import Peak'!$A$3:DU$99,125,FALSE)-VLOOKUP($A86,'Import Peak Change'!$A$106:DU$202,125,FALSE)),0,(VLOOKUP($A86,'Import Peak'!$A$3:DU$99,125,FALSE)-VLOOKUP($A86,'Import Peak Change'!$A$106:DU$202,125,FALSE)))</f>
        <v>0</v>
      </c>
      <c r="DV86" s="6">
        <f>IF(ISERROR(VLOOKUP($A86,'Import Peak'!$A$3:DV$99,126,FALSE)-VLOOKUP($A86,'Import Peak Change'!$A$106:DV$202,126,FALSE)),0,(VLOOKUP($A86,'Import Peak'!$A$3:DV$99,126,FALSE)-VLOOKUP($A86,'Import Peak Change'!$A$106:DV$202,126,FALSE)))</f>
        <v>0</v>
      </c>
      <c r="DW86" s="6">
        <f>IF(ISERROR(VLOOKUP($A86,'Import Peak'!$A$3:DW$99,127,FALSE)-VLOOKUP($A86,'Import Peak Change'!$A$106:DW$202,127,FALSE)),0,(VLOOKUP($A86,'Import Peak'!$A$3:DW$99,127,FALSE)-VLOOKUP($A86,'Import Peak Change'!$A$106:DW$202,127,FALSE)))</f>
        <v>0</v>
      </c>
      <c r="DX86" s="6">
        <f>IF(ISERROR(VLOOKUP($A86,'Import Peak'!$A$3:DX$99,128,FALSE)-VLOOKUP($A86,'Import Peak Change'!$A$106:DX$202,128,FALSE)),0,(VLOOKUP($A86,'Import Peak'!$A$3:DX$99,128,FALSE)-VLOOKUP($A86,'Import Peak Change'!$A$106:DX$202,128,FALSE)))</f>
        <v>0</v>
      </c>
      <c r="DY86" s="6">
        <f>IF(ISERROR(VLOOKUP($A86,'Import Peak'!$A$3:DY$99,129,FALSE)-VLOOKUP($A86,'Import Peak Change'!$A$106:DY$202,129,FALSE)),0,(VLOOKUP($A86,'Import Peak'!$A$3:DY$99,129,FALSE)-VLOOKUP($A86,'Import Peak Change'!$A$106:DY$202,129,FALSE)))</f>
        <v>0</v>
      </c>
      <c r="DZ86" s="6">
        <f>IF(ISERROR(VLOOKUP($A86,'Import Peak'!$A$3:DZ$99,130,FALSE)-VLOOKUP($A86,'Import Peak Change'!$A$106:DZ$202,130,FALSE)),0,(VLOOKUP($A86,'Import Peak'!$A$3:DZ$99,130,FALSE)-VLOOKUP($A86,'Import Peak Change'!$A$106:DZ$202,130,FALSE)))</f>
        <v>0</v>
      </c>
      <c r="EA86" s="6">
        <f>IF(ISERROR(VLOOKUP($A86,'Import Peak'!$A$3:EA$99,131,FALSE)-VLOOKUP($A86,'Import Peak Change'!$A$106:EA$202,131,FALSE)),0,(VLOOKUP($A86,'Import Peak'!$A$3:EA$99,131,FALSE)-VLOOKUP($A86,'Import Peak Change'!$A$106:EA$202,131,FALSE)))</f>
        <v>0</v>
      </c>
      <c r="EB86" s="6">
        <f>IF(ISERROR(VLOOKUP($A86,'Import Peak'!$A$3:EB$99,132,FALSE)-VLOOKUP($A86,'Import Peak Change'!$A$106:EB$202,132,FALSE)),0,(VLOOKUP($A86,'Import Peak'!$A$3:EB$99,132,FALSE)-VLOOKUP($A86,'Import Peak Change'!$A$106:EB$202,132,FALSE)))</f>
        <v>0</v>
      </c>
      <c r="EC86" s="6">
        <f>IF(ISERROR(VLOOKUP($A86,'Import Peak'!$A$3:EC$99,133,FALSE)-VLOOKUP($A86,'Import Peak Change'!$A$106:EC$202,133,FALSE)),0,(VLOOKUP($A86,'Import Peak'!$A$3:EC$99,133,FALSE)-VLOOKUP($A86,'Import Peak Change'!$A$106:EC$202,133,FALSE)))</f>
        <v>0</v>
      </c>
      <c r="ED86" s="6">
        <f>IF(ISERROR(VLOOKUP($A86,'Import Peak'!$A$3:ED$99,134,FALSE)-VLOOKUP($A86,'Import Peak Change'!$A$106:ED$202,134,FALSE)),0,(VLOOKUP($A86,'Import Peak'!$A$3:ED$99,134,FALSE)-VLOOKUP($A86,'Import Peak Change'!$A$106:ED$202,134,FALSE)))</f>
        <v>0</v>
      </c>
      <c r="EE86" s="6">
        <f>IF(ISERROR(VLOOKUP($A86,'Import Peak'!$A$3:EE$99,135,FALSE)-VLOOKUP($A86,'Import Peak Change'!$A$106:EE$202,135,FALSE)),0,(VLOOKUP($A86,'Import Peak'!$A$3:EE$99,135,FALSE)-VLOOKUP($A86,'Import Peak Change'!$A$106:EE$202,135,FALSE)))</f>
        <v>0</v>
      </c>
      <c r="EF86" s="6">
        <f>IF(ISERROR(VLOOKUP($A86,'Import Peak'!$A$3:EF$99,136,FALSE)-VLOOKUP($A86,'Import Peak Change'!$A$106:EF$202,136,FALSE)),0,(VLOOKUP($A86,'Import Peak'!$A$3:EF$99,136,FALSE)-VLOOKUP($A86,'Import Peak Change'!$A$106:EF$202,136,FALSE)))</f>
        <v>0</v>
      </c>
      <c r="EG86" s="6">
        <f>IF(ISERROR(VLOOKUP($A86,'Import Peak'!$A$3:EG$99,137,FALSE)-VLOOKUP($A86,'Import Peak Change'!$A$106:EG$202,137,FALSE)),0,(VLOOKUP($A86,'Import Peak'!$A$3:EG$99,137,FALSE)-VLOOKUP($A86,'Import Peak Change'!$A$106:EG$202,137,FALSE)))</f>
        <v>0</v>
      </c>
      <c r="EH86" s="6">
        <f>IF(ISERROR(VLOOKUP($A86,'Import Peak'!$A$3:EH$99,138,FALSE)-VLOOKUP($A86,'Import Peak Change'!$A$106:EH$202,138,FALSE)),0,(VLOOKUP($A86,'Import Peak'!$A$3:EH$99,138,FALSE)-VLOOKUP($A86,'Import Peak Change'!$A$106:EH$202,138,FALSE)))</f>
        <v>0</v>
      </c>
      <c r="EI86" s="6">
        <f>IF(ISERROR(VLOOKUP($A86,'Import Peak'!$A$3:EI$99,139,FALSE)-VLOOKUP($A86,'Import Peak Change'!$A$106:EI$202,139,FALSE)),0,(VLOOKUP($A86,'Import Peak'!$A$3:EI$99,139,FALSE)-VLOOKUP($A86,'Import Peak Change'!$A$106:EI$202,139,FALSE)))</f>
        <v>0</v>
      </c>
      <c r="EJ86" s="6">
        <f>IF(ISERROR(VLOOKUP($A86,'Import Peak'!$A$3:EJ$99,140,FALSE)-VLOOKUP($A86,'Import Peak Change'!$A$106:EJ$202,140,FALSE)),0,(VLOOKUP($A86,'Import Peak'!$A$3:EJ$99,140,FALSE)-VLOOKUP($A86,'Import Peak Change'!$A$106:EJ$202,140,FALSE)))</f>
        <v>0</v>
      </c>
      <c r="EK86" s="6">
        <f>IF(ISERROR(VLOOKUP($A86,'Import Peak'!$A$3:EK$99,141,FALSE)-VLOOKUP($A86,'Import Peak Change'!$A$106:EK$202,141,FALSE)),0,(VLOOKUP($A86,'Import Peak'!$A$3:EK$99,141,FALSE)-VLOOKUP($A86,'Import Peak Change'!$A$106:EK$202,141,FALSE)))</f>
        <v>0</v>
      </c>
      <c r="EL86" s="6">
        <f>IF(ISERROR(VLOOKUP($A86,'Import Peak'!$A$3:EL$99,142,FALSE)-VLOOKUP($A86,'Import Peak Change'!$A$106:EL$202,142,FALSE)),0,(VLOOKUP($A86,'Import Peak'!$A$3:EL$99,142,FALSE)-VLOOKUP($A86,'Import Peak Change'!$A$106:EL$202,142,FALSE)))</f>
        <v>0</v>
      </c>
      <c r="EM86" s="6">
        <f>IF(ISERROR(VLOOKUP($A86,'Import Peak'!$A$3:EM$99,143,FALSE)-VLOOKUP($A86,'Import Peak Change'!$A$106:EM$202,143,FALSE)),0,(VLOOKUP($A86,'Import Peak'!$A$3:EM$99,143,FALSE)-VLOOKUP($A86,'Import Peak Change'!$A$106:EM$202,143,FALSE)))</f>
        <v>0</v>
      </c>
      <c r="EN86" s="6">
        <f>IF(ISERROR(VLOOKUP($A86,'Import Peak'!$A$3:EN$99,144,FALSE)-VLOOKUP($A86,'Import Peak Change'!$A$106:EN$202,144,FALSE)),0,(VLOOKUP($A86,'Import Peak'!$A$3:EN$99,144,FALSE)-VLOOKUP($A86,'Import Peak Change'!$A$106:EN$202,144,FALSE)))</f>
        <v>0</v>
      </c>
      <c r="EO86" s="6">
        <f>IF(ISERROR(VLOOKUP($A86,'Import Peak'!$A$3:EO$99,145,FALSE)-VLOOKUP($A86,'Import Peak Change'!$A$106:EO$202,145,FALSE)),0,(VLOOKUP($A86,'Import Peak'!$A$3:EO$99,145,FALSE)-VLOOKUP($A86,'Import Peak Change'!$A$106:EO$202,145,FALSE)))</f>
        <v>0</v>
      </c>
      <c r="EP86" s="6">
        <f>IF(ISERROR(VLOOKUP($A86,'Import Peak'!$A$3:EP$99,146,FALSE)-VLOOKUP($A86,'Import Peak Change'!$A$106:EP$202,146,FALSE)),0,(VLOOKUP($A86,'Import Peak'!$A$3:EP$99,146,FALSE)-VLOOKUP($A86,'Import Peak Change'!$A$106:EP$202,146,FALSE)))</f>
        <v>0</v>
      </c>
      <c r="EQ86" s="6">
        <f>IF(ISERROR(VLOOKUP($A86,'Import Peak'!$A$3:EQ$99,147,FALSE)-VLOOKUP($A86,'Import Peak Change'!$A$106:EQ$202,147,FALSE)),0,(VLOOKUP($A86,'Import Peak'!$A$3:EQ$99,147,FALSE)-VLOOKUP($A86,'Import Peak Change'!$A$106:EQ$202,147,FALSE)))</f>
        <v>0</v>
      </c>
      <c r="ER86" s="6">
        <f>IF(ISERROR(VLOOKUP($A86,'Import Peak'!$A$3:ER$99,148,FALSE)-VLOOKUP($A86,'Import Peak Change'!$A$106:ER$202,148,FALSE)),0,(VLOOKUP($A86,'Import Peak'!$A$3:ER$99,148,FALSE)-VLOOKUP($A86,'Import Peak Change'!$A$106:ER$202,148,FALSE)))</f>
        <v>0</v>
      </c>
      <c r="ES86" s="6">
        <f>IF(ISERROR(VLOOKUP($A86,'Import Peak'!$A$3:ES$99,149,FALSE)-VLOOKUP($A86,'Import Peak Change'!$A$106:ES$202,149,FALSE)),0,(VLOOKUP($A86,'Import Peak'!$A$3:ES$99,149,FALSE)-VLOOKUP($A86,'Import Peak Change'!$A$106:ES$202,149,FALSE)))</f>
        <v>0</v>
      </c>
      <c r="ET86" s="6">
        <f>IF(ISERROR(VLOOKUP($A86,'Import Peak'!$A$3:ET$99,150,FALSE)-VLOOKUP($A86,'Import Peak Change'!$A$106:ET$202,150,FALSE)),0,(VLOOKUP($A86,'Import Peak'!$A$3:ET$99,150,FALSE)-VLOOKUP($A86,'Import Peak Change'!$A$106:ET$202,150,FALSE)))</f>
        <v>0</v>
      </c>
      <c r="EU86" s="6">
        <f>IF(ISERROR(VLOOKUP($A86,'Import Peak'!$A$3:EU$99,151,FALSE)-VLOOKUP($A86,'Import Peak Change'!$A$106:EU$202,151,FALSE)),0,(VLOOKUP($A86,'Import Peak'!$A$3:EU$99,151,FALSE)-VLOOKUP($A86,'Import Peak Change'!$A$106:EU$202,151,FALSE)))</f>
        <v>0</v>
      </c>
      <c r="EV86" s="6">
        <f>IF(ISERROR(VLOOKUP($A86,'Import Peak'!$A$3:EV$99,152,FALSE)-VLOOKUP($A86,'Import Peak Change'!$A$106:EV$202,152,FALSE)),0,(VLOOKUP($A86,'Import Peak'!$A$3:EV$99,152,FALSE)-VLOOKUP($A86,'Import Peak Change'!$A$106:EV$202,152,FALSE)))</f>
        <v>0</v>
      </c>
      <c r="EW86" s="6">
        <f>IF(ISERROR(VLOOKUP($A86,'Import Peak'!$A$3:EW$99,153,FALSE)-VLOOKUP($A86,'Import Peak Change'!$A$106:EW$202,153,FALSE)),0,(VLOOKUP($A86,'Import Peak'!$A$3:EW$99,153,FALSE)-VLOOKUP($A86,'Import Peak Change'!$A$106:EW$202,153,FALSE)))</f>
        <v>0</v>
      </c>
      <c r="EX86" s="6">
        <f>IF(ISERROR(VLOOKUP($A86,'Import Peak'!$A$3:EX$99,154,FALSE)-VLOOKUP($A86,'Import Peak Change'!$A$106:EX$202,154,FALSE)),0,(VLOOKUP($A86,'Import Peak'!$A$3:EX$99,154,FALSE)-VLOOKUP($A86,'Import Peak Change'!$A$106:EX$202,154,FALSE)))</f>
        <v>0</v>
      </c>
      <c r="EY86" s="6">
        <f>IF(ISERROR(VLOOKUP($A86,'Import Peak'!$A$3:EY$99,155,FALSE)-VLOOKUP($A86,'Import Peak Change'!$A$106:EY$202,155,FALSE)),0,(VLOOKUP($A86,'Import Peak'!$A$3:EY$99,155,FALSE)-VLOOKUP($A86,'Import Peak Change'!$A$106:EY$202,155,FALSE)))</f>
        <v>0</v>
      </c>
      <c r="EZ86" s="6">
        <f>IF(ISERROR(VLOOKUP($A86,'Import Peak'!$A$3:EZ$99,156,FALSE)-VLOOKUP($A86,'Import Peak Change'!$A$106:EZ$202,156,FALSE)),0,(VLOOKUP($A86,'Import Peak'!$A$3:EZ$99,156,FALSE)-VLOOKUP($A86,'Import Peak Change'!$A$106:EZ$202,156,FALSE)))</f>
        <v>0</v>
      </c>
      <c r="FA86" s="6">
        <f>IF(ISERROR(VLOOKUP($A86,'Import Peak'!$A$3:FA$99,157,FALSE)-VLOOKUP($A86,'Import Peak Change'!$A$106:FA$202,157,FALSE)),0,(VLOOKUP($A86,'Import Peak'!$A$3:FA$99,157,FALSE)-VLOOKUP($A86,'Import Peak Change'!$A$106:FA$202,157,FALSE)))</f>
        <v>0</v>
      </c>
      <c r="FB86" s="6">
        <f>IF(ISERROR(VLOOKUP($A86,'Import Peak'!$A$3:FB$99,158,FALSE)-VLOOKUP($A86,'Import Peak Change'!$A$106:FB$202,158,FALSE)),0,(VLOOKUP($A86,'Import Peak'!$A$3:FB$99,158,FALSE)-VLOOKUP($A86,'Import Peak Change'!$A$106:FB$202,158,FALSE)))</f>
        <v>0</v>
      </c>
      <c r="FC86" s="6">
        <f>IF(ISERROR(VLOOKUP($A86,'Import Peak'!$A$3:FC$99,159,FALSE)-VLOOKUP($A86,'Import Peak Change'!$A$106:FC$202,159,FALSE)),0,(VLOOKUP($A86,'Import Peak'!$A$3:FC$99,159,FALSE)-VLOOKUP($A86,'Import Peak Change'!$A$106:FC$202,159,FALSE)))</f>
        <v>0</v>
      </c>
      <c r="FD86" s="6">
        <f>IF(ISERROR(VLOOKUP($A86,'Import Peak'!$A$3:FD$99,160,FALSE)-VLOOKUP($A86,'Import Peak Change'!$A$106:FD$202,160,FALSE)),0,(VLOOKUP($A86,'Import Peak'!$A$3:FD$99,160,FALSE)-VLOOKUP($A86,'Import Peak Change'!$A$106:FD$202,160,FALSE)))</f>
        <v>0</v>
      </c>
      <c r="FE86" s="6">
        <f>IF(ISERROR(VLOOKUP($A86,'Import Peak'!$A$3:FE$99,161,FALSE)-VLOOKUP($A86,'Import Peak Change'!$A$106:FE$202,161,FALSE)),0,(VLOOKUP($A86,'Import Peak'!$A$3:FE$99,161,FALSE)-VLOOKUP($A86,'Import Peak Change'!$A$106:FE$202,161,FALSE)))</f>
        <v>0</v>
      </c>
      <c r="FF86" s="6">
        <f>IF(ISERROR(VLOOKUP($A86,'Import Peak'!$A$3:FF$99,162,FALSE)-VLOOKUP($A86,'Import Peak Change'!$A$106:FF$202,162,FALSE)),0,(VLOOKUP($A86,'Import Peak'!$A$3:FF$99,162,FALSE)-VLOOKUP($A86,'Import Peak Change'!$A$106:FF$202,162,FALSE)))</f>
        <v>0</v>
      </c>
      <c r="FG86" s="6">
        <f>IF(ISERROR(VLOOKUP($A86,'Import Peak'!$A$3:FG$99,163,FALSE)-VLOOKUP($A86,'Import Peak Change'!$A$106:FG$202,163,FALSE)),0,(VLOOKUP($A86,'Import Peak'!$A$3:FG$99,163,FALSE)-VLOOKUP($A86,'Import Peak Change'!$A$106:FG$202,163,FALSE)))</f>
        <v>0</v>
      </c>
      <c r="FH86" s="6">
        <f>IF(ISERROR(VLOOKUP($A86,'Import Peak'!$A$3:FH$99,164,FALSE)-VLOOKUP($A86,'Import Peak Change'!$A$106:FH$202,164,FALSE)),0,(VLOOKUP($A86,'Import Peak'!$A$3:FH$99,164,FALSE)-VLOOKUP($A86,'Import Peak Change'!$A$106:FH$202,164,FALSE)))</f>
        <v>0</v>
      </c>
      <c r="FI86" s="6">
        <f>IF(ISERROR(VLOOKUP($A86,'Import Peak'!$A$3:FI$99,165,FALSE)-VLOOKUP($A86,'Import Peak Change'!$A$106:FI$202,165,FALSE)),0,(VLOOKUP($A86,'Import Peak'!$A$3:FI$99,165,FALSE)-VLOOKUP($A86,'Import Peak Change'!$A$106:FI$202,165,FALSE)))</f>
        <v>0</v>
      </c>
      <c r="FJ86" s="6">
        <f>IF(ISERROR(VLOOKUP($A86,'Import Peak'!$A$3:FJ$99,166,FALSE)-VLOOKUP($A86,'Import Peak Change'!$A$106:FJ$202,166,FALSE)),0,(VLOOKUP($A86,'Import Peak'!$A$3:FJ$99,166,FALSE)-VLOOKUP($A86,'Import Peak Change'!$A$106:FJ$202,166,FALSE)))</f>
        <v>0</v>
      </c>
      <c r="FK86" s="6">
        <f>IF(ISERROR(VLOOKUP($A86,'Import Peak'!$A$3:FK$99,167,FALSE)-VLOOKUP($A86,'Import Peak Change'!$A$106:FK$202,167,FALSE)),0,(VLOOKUP($A86,'Import Peak'!$A$3:FK$99,167,FALSE)-VLOOKUP($A86,'Import Peak Change'!$A$106:FK$202,167,FALSE)))</f>
        <v>0</v>
      </c>
      <c r="FL86" s="6">
        <f>IF(ISERROR(VLOOKUP($A86,'Import Peak'!$A$3:FL$99,168,FALSE)-VLOOKUP($A86,'Import Peak Change'!$A$106:FL$202,168,FALSE)),0,(VLOOKUP($A86,'Import Peak'!$A$3:FL$99,168,FALSE)-VLOOKUP($A86,'Import Peak Change'!$A$106:FL$202,168,FALSE)))</f>
        <v>0</v>
      </c>
      <c r="FM86" s="6">
        <f>IF(ISERROR(VLOOKUP($A86,'Import Peak'!$A$3:FM$99,169,FALSE)-VLOOKUP($A86,'Import Peak Change'!$A$106:FM$202,169,FALSE)),0,(VLOOKUP($A86,'Import Peak'!$A$3:FM$99,169,FALSE)-VLOOKUP($A86,'Import Peak Change'!$A$106:FM$202,169,FALSE)))</f>
        <v>0</v>
      </c>
      <c r="FN86" s="6">
        <f>IF(ISERROR(VLOOKUP($A86,'Import Peak'!$A$3:FN$99,170,FALSE)-VLOOKUP($A86,'Import Peak Change'!$A$106:FN$202,170,FALSE)),0,(VLOOKUP($A86,'Import Peak'!$A$3:FN$99,170,FALSE)-VLOOKUP($A86,'Import Peak Change'!$A$106:FN$202,170,FALSE)))</f>
        <v>0</v>
      </c>
      <c r="FO86" s="6">
        <f>IF(ISERROR(VLOOKUP($A86,'Import Peak'!$A$3:FO$99,171,FALSE)-VLOOKUP($A86,'Import Peak Change'!$A$106:FO$202,171,FALSE)),0,(VLOOKUP($A86,'Import Peak'!$A$3:FO$99,171,FALSE)-VLOOKUP($A86,'Import Peak Change'!$A$106:FO$202,171,FALSE)))</f>
        <v>0</v>
      </c>
      <c r="FP86" s="6">
        <f>IF(ISERROR(VLOOKUP($A86,'Import Peak'!$A$3:FP$99,172,FALSE)-VLOOKUP($A86,'Import Peak Change'!$A$106:FP$202,172,FALSE)),0,(VLOOKUP($A86,'Import Peak'!$A$3:FP$99,172,FALSE)-VLOOKUP($A86,'Import Peak Change'!$A$106:FP$202,172,FALSE)))</f>
        <v>0</v>
      </c>
      <c r="FQ86" s="6">
        <f>IF(ISERROR(VLOOKUP($A86,'Import Peak'!$A$3:FQ$99,173,FALSE)-VLOOKUP($A86,'Import Peak Change'!$A$106:FQ$202,173,FALSE)),0,(VLOOKUP($A86,'Import Peak'!$A$3:FQ$99,173,FALSE)-VLOOKUP($A86,'Import Peak Change'!$A$106:FQ$202,173,FALSE)))</f>
        <v>0</v>
      </c>
      <c r="FR86" s="6">
        <f>IF(ISERROR(VLOOKUP($A86,'Import Peak'!$A$3:FR$99,174,FALSE)-VLOOKUP($A86,'Import Peak Change'!$A$106:FR$202,174,FALSE)),0,(VLOOKUP($A86,'Import Peak'!$A$3:FR$99,174,FALSE)-VLOOKUP($A86,'Import Peak Change'!$A$106:FR$202,174,FALSE)))</f>
        <v>0</v>
      </c>
      <c r="FS86" s="6">
        <f>IF(ISERROR(VLOOKUP($A86,'Import Peak'!$A$3:FS$99,175,FALSE)-VLOOKUP($A86,'Import Peak Change'!$A$106:FS$202,175,FALSE)),0,(VLOOKUP($A86,'Import Peak'!$A$3:FS$99,175,FALSE)-VLOOKUP($A86,'Import Peak Change'!$A$106:FS$202,175,FALSE)))</f>
        <v>0</v>
      </c>
      <c r="FT86" s="6">
        <f>IF(ISERROR(VLOOKUP($A86,'Import Peak'!$A$3:FT$99,176,FALSE)-VLOOKUP($A86,'Import Peak Change'!$A$106:FT$202,176,FALSE)),0,(VLOOKUP($A86,'Import Peak'!$A$3:FT$99,176,FALSE)-VLOOKUP($A86,'Import Peak Change'!$A$106:FT$202,176,FALSE)))</f>
        <v>0</v>
      </c>
      <c r="FU86" s="6">
        <f>IF(ISERROR(VLOOKUP($A86,'Import Peak'!$A$3:FU$99,177,FALSE)-VLOOKUP($A86,'Import Peak Change'!$A$106:FU$202,177,FALSE)),0,(VLOOKUP($A86,'Import Peak'!$A$3:FU$99,177,FALSE)-VLOOKUP($A86,'Import Peak Change'!$A$106:FU$202,177,FALSE)))</f>
        <v>0</v>
      </c>
      <c r="FV86" s="6">
        <f>IF(ISERROR(VLOOKUP($A86,'Import Peak'!$A$3:FV$99,178,FALSE)-VLOOKUP($A86,'Import Peak Change'!$A$106:FV$202,178,FALSE)),0,(VLOOKUP($A86,'Import Peak'!$A$3:FV$99,178,FALSE)-VLOOKUP($A86,'Import Peak Change'!$A$106:FV$202,178,FALSE)))</f>
        <v>0</v>
      </c>
      <c r="FW86" s="6">
        <f>IF(ISERROR(VLOOKUP($A86,'Import Peak'!$A$3:FW$99,179,FALSE)-VLOOKUP($A86,'Import Peak Change'!$A$106:FW$202,179,FALSE)),0,(VLOOKUP($A86,'Import Peak'!$A$3:FW$99,179,FALSE)-VLOOKUP($A86,'Import Peak Change'!$A$106:FW$202,179,FALSE)))</f>
        <v>0</v>
      </c>
      <c r="FX86" s="6">
        <f>IF(ISERROR(VLOOKUP($A86,'Import Peak'!$A$3:FX$99,180,FALSE)-VLOOKUP($A86,'Import Peak Change'!$A$106:FX$202,180,FALSE)),0,(VLOOKUP($A86,'Import Peak'!$A$3:FX$99,180,FALSE)-VLOOKUP($A86,'Import Peak Change'!$A$106:FX$202,180,FALSE)))</f>
        <v>0</v>
      </c>
      <c r="FY86" s="6">
        <f>IF(ISERROR(VLOOKUP($A86,'Import Peak'!$A$3:FY$99,181,FALSE)-VLOOKUP($A86,'Import Peak Change'!$A$106:FY$202,181,FALSE)),0,(VLOOKUP($A86,'Import Peak'!$A$3:FY$99,181,FALSE)-VLOOKUP($A86,'Import Peak Change'!$A$106:FY$202,181,FALSE)))</f>
        <v>0</v>
      </c>
      <c r="FZ86" s="6">
        <f>IF(ISERROR(VLOOKUP($A86,'Import Peak'!$A$3:FZ$99,182,FALSE)-VLOOKUP($A86,'Import Peak Change'!$A$106:FZ$202,182,FALSE)),0,(VLOOKUP($A86,'Import Peak'!$A$3:FZ$99,182,FALSE)-VLOOKUP($A86,'Import Peak Change'!$A$106:FZ$202,182,FALSE)))</f>
        <v>0</v>
      </c>
      <c r="GA86" s="6">
        <f>IF(ISERROR(VLOOKUP($A86,'Import Peak'!$A$3:GA$99,183,FALSE)-VLOOKUP($A86,'Import Peak Change'!$A$106:GA$202,183,FALSE)),0,(VLOOKUP($A86,'Import Peak'!$A$3:GA$99,183,FALSE)-VLOOKUP($A86,'Import Peak Change'!$A$106:GA$202,183,FALSE)))</f>
        <v>0</v>
      </c>
      <c r="GB86" s="6">
        <f>IF(ISERROR(VLOOKUP($A86,'Import Peak'!$A$3:GB$99,184,FALSE)-VLOOKUP($A86,'Import Peak Change'!$A$106:GB$202,184,FALSE)),0,(VLOOKUP($A86,'Import Peak'!$A$3:GB$99,184,FALSE)-VLOOKUP($A86,'Import Peak Change'!$A$106:GB$202,184,FALSE)))</f>
        <v>0</v>
      </c>
      <c r="GC86" s="6">
        <f>IF(ISERROR(VLOOKUP($A86,'Import Peak'!$A$3:GC$99,185,FALSE)-VLOOKUP($A86,'Import Peak Change'!$A$106:GC$202,185,FALSE)),0,(VLOOKUP($A86,'Import Peak'!$A$3:GC$99,185,FALSE)-VLOOKUP($A86,'Import Peak Change'!$A$106:GC$202,185,FALSE)))</f>
        <v>0</v>
      </c>
      <c r="GD86" s="6">
        <f>IF(ISERROR(VLOOKUP($A86,'Import Peak'!$A$3:GD$99,186,FALSE)-VLOOKUP($A86,'Import Peak Change'!$A$106:GD$202,186,FALSE)),0,(VLOOKUP($A86,'Import Peak'!$A$3:GD$99,186,FALSE)-VLOOKUP($A86,'Import Peak Change'!$A$106:GD$202,186,FALSE)))</f>
        <v>0</v>
      </c>
      <c r="GE86" s="6">
        <f>IF(ISERROR(VLOOKUP($A86,'Import Peak'!$A$3:GE$99,187,FALSE)-VLOOKUP($A86,'Import Peak Change'!$A$106:GE$202,187,FALSE)),0,(VLOOKUP($A86,'Import Peak'!$A$3:GE$99,187,FALSE)-VLOOKUP($A86,'Import Peak Change'!$A$106:GE$202,187,FALSE)))</f>
        <v>0</v>
      </c>
      <c r="GF86" s="6">
        <f>IF(ISERROR(VLOOKUP($A86,'Import Peak'!$A$3:GF$99,188,FALSE)-VLOOKUP($A86,'Import Peak Change'!$A$106:GF$202,188,FALSE)),0,(VLOOKUP($A86,'Import Peak'!$A$3:GF$99,188,FALSE)-VLOOKUP($A86,'Import Peak Change'!$A$106:GF$202,188,FALSE)))</f>
        <v>0</v>
      </c>
      <c r="GG86" s="6">
        <f>IF(ISERROR(VLOOKUP($A86,'Import Peak'!$A$3:GG$99,189,FALSE)-VLOOKUP($A86,'Import Peak Change'!$A$106:GG$202,189,FALSE)),0,(VLOOKUP($A86,'Import Peak'!$A$3:GG$99,189,FALSE)-VLOOKUP($A86,'Import Peak Change'!$A$106:GG$202,189,FALSE)))</f>
        <v>0</v>
      </c>
      <c r="GH86" s="6">
        <f>IF(ISERROR(VLOOKUP($A86,'Import Peak'!$A$3:GH$99,190,FALSE)-VLOOKUP($A86,'Import Peak Change'!$A$106:GH$202,190,FALSE)),0,(VLOOKUP($A86,'Import Peak'!$A$3:GH$99,190,FALSE)-VLOOKUP($A86,'Import Peak Change'!$A$106:GH$202,190,FALSE)))</f>
        <v>0</v>
      </c>
      <c r="GI86" s="6">
        <f>IF(ISERROR(VLOOKUP($A86,'Import Peak'!$A$3:GI$99,191,FALSE)-VLOOKUP($A86,'Import Peak Change'!$A$106:GI$202,191,FALSE)),0,(VLOOKUP($A86,'Import Peak'!$A$3:GI$99,191,FALSE)-VLOOKUP($A86,'Import Peak Change'!$A$106:GI$202,191,FALSE)))</f>
        <v>0</v>
      </c>
      <c r="GJ86" s="6">
        <f>IF(ISERROR(VLOOKUP($A86,'Import Peak'!$A$3:GJ$99,192,FALSE)-VLOOKUP($A86,'Import Peak Change'!$A$106:GJ$202,192,FALSE)),0,(VLOOKUP($A86,'Import Peak'!$A$3:GJ$99,192,FALSE)-VLOOKUP($A86,'Import Peak Change'!$A$106:GJ$202,192,FALSE)))</f>
        <v>0</v>
      </c>
      <c r="GK86" s="6">
        <f>IF(ISERROR(VLOOKUP($A86,'Import Peak'!$A$3:GK$99,193,FALSE)-VLOOKUP($A86,'Import Peak Change'!$A$106:GK$202,193,FALSE)),0,(VLOOKUP($A86,'Import Peak'!$A$3:GK$99,193,FALSE)-VLOOKUP($A86,'Import Peak Change'!$A$106:GK$202,193,FALSE)))</f>
        <v>0</v>
      </c>
      <c r="GL86" s="6">
        <f>IF(ISERROR(VLOOKUP($A86,'Import Peak'!$A$3:GL$99,194,FALSE)-VLOOKUP($A86,'Import Peak Change'!$A$106:GL$202,194,FALSE)),0,(VLOOKUP($A86,'Import Peak'!$A$3:GL$99,194,FALSE)-VLOOKUP($A86,'Import Peak Change'!$A$106:GL$202,194,FALSE)))</f>
        <v>0</v>
      </c>
      <c r="GM86" s="6">
        <f>IF(ISERROR(VLOOKUP($A86,'Import Peak'!$A$3:GM$99,195,FALSE)-VLOOKUP($A86,'Import Peak Change'!$A$106:GM$202,195,FALSE)),0,(VLOOKUP($A86,'Import Peak'!$A$3:GM$99,195,FALSE)-VLOOKUP($A86,'Import Peak Change'!$A$106:GM$202,195,FALSE)))</f>
        <v>0</v>
      </c>
      <c r="GN86" s="6">
        <f>IF(ISERROR(VLOOKUP($A86,'Import Peak'!$A$3:GN$99,196,FALSE)-VLOOKUP($A86,'Import Peak Change'!$A$106:GN$202,196,FALSE)),0,(VLOOKUP($A86,'Import Peak'!$A$3:GN$99,196,FALSE)-VLOOKUP($A86,'Import Peak Change'!$A$106:GN$202,196,FALSE)))</f>
        <v>0</v>
      </c>
      <c r="GO86" s="6">
        <f>IF(ISERROR(VLOOKUP($A86,'Import Peak'!$A$3:GO$99,197,FALSE)-VLOOKUP($A86,'Import Peak Change'!$A$106:GO$202,197,FALSE)),0,(VLOOKUP($A86,'Import Peak'!$A$3:GO$99,197,FALSE)-VLOOKUP($A86,'Import Peak Change'!$A$106:GO$202,197,FALSE)))</f>
        <v>0</v>
      </c>
      <c r="GP86" s="6">
        <f>IF(ISERROR(VLOOKUP($A86,'Import Peak'!$A$3:GP$99,198,FALSE)-VLOOKUP($A86,'Import Peak Change'!$A$106:GP$202,198,FALSE)),0,(VLOOKUP($A86,'Import Peak'!$A$3:GP$99,198,FALSE)-VLOOKUP($A86,'Import Peak Change'!$A$106:GP$202,198,FALSE)))</f>
        <v>0</v>
      </c>
      <c r="GQ86" s="6">
        <f>IF(ISERROR(VLOOKUP($A86,'Import Peak'!$A$3:GQ$99,199,FALSE)-VLOOKUP($A86,'Import Peak Change'!$A$106:GQ$202,199,FALSE)),0,(VLOOKUP($A86,'Import Peak'!$A$3:GQ$99,199,FALSE)-VLOOKUP($A86,'Import Peak Change'!$A$106:GQ$202,199,FALSE)))</f>
        <v>0</v>
      </c>
      <c r="GR86" s="6">
        <f>IF(ISERROR(VLOOKUP($A86,'Import Peak'!$A$3:GR$99,200,FALSE)-VLOOKUP($A86,'Import Peak Change'!$A$106:GR$202,200,FALSE)),0,(VLOOKUP($A86,'Import Peak'!$A$3:GR$99,200,FALSE)-VLOOKUP($A86,'Import Peak Change'!$A$106:GR$202,200,FALSE)))</f>
        <v>0</v>
      </c>
      <c r="GS86" s="6">
        <f>IF(ISERROR(VLOOKUP($A86,'Import Peak'!$A$3:GS$99,201,FALSE)-VLOOKUP($A86,'Import Peak Change'!$A$106:GS$202,201,FALSE)),0,(VLOOKUP($A86,'Import Peak'!$A$3:GS$99,201,FALSE)-VLOOKUP($A86,'Import Peak Change'!$A$106:GS$202,201,FALSE)))</f>
        <v>0</v>
      </c>
      <c r="GT86" s="6">
        <f>IF(ISERROR(VLOOKUP($A86,'Import Peak'!$A$3:GT$99,202,FALSE)-VLOOKUP($A86,'Import Peak Change'!$A$106:GT$202,202,FALSE)),0,(VLOOKUP($A86,'Import Peak'!$A$3:GT$99,202,FALSE)-VLOOKUP($A86,'Import Peak Change'!$A$106:GT$202,202,FALSE)))</f>
        <v>0</v>
      </c>
      <c r="GU86" s="6">
        <f>IF(ISERROR(VLOOKUP($A86,'Import Peak'!$A$3:GU$99,203,FALSE)-VLOOKUP($A86,'Import Peak Change'!$A$106:GU$202,203,FALSE)),0,(VLOOKUP($A86,'Import Peak'!$A$3:GU$99,203,FALSE)-VLOOKUP($A86,'Import Peak Change'!$A$106:GU$202,203,FALSE)))</f>
        <v>0</v>
      </c>
      <c r="GV86" s="6">
        <f>IF(ISERROR(VLOOKUP($A86,'Import Peak'!$A$3:GV$99,204,FALSE)-VLOOKUP($A86,'Import Peak Change'!$A$106:GV$202,204,FALSE)),0,(VLOOKUP($A86,'Import Peak'!$A$3:GV$99,204,FALSE)-VLOOKUP($A86,'Import Peak Change'!$A$106:GV$202,204,FALSE)))</f>
        <v>0</v>
      </c>
      <c r="GW86" s="6">
        <f>IF(ISERROR(VLOOKUP($A86,'Import Peak'!$A$3:GW$99,205,FALSE)-VLOOKUP($A86,'Import Peak Change'!$A$106:GW$202,205,FALSE)),0,(VLOOKUP($A86,'Import Peak'!$A$3:GW$99,205,FALSE)-VLOOKUP($A86,'Import Peak Change'!$A$106:GW$202,205,FALSE)))</f>
        <v>0</v>
      </c>
      <c r="GX86" s="6">
        <f>IF(ISERROR(VLOOKUP($A86,'Import Peak'!$A$3:GX$99,206,FALSE)-VLOOKUP($A86,'Import Peak Change'!$A$106:GX$202,206,FALSE)),0,(VLOOKUP($A86,'Import Peak'!$A$3:GX$99,206,FALSE)-VLOOKUP($A86,'Import Peak Change'!$A$106:GX$202,206,FALSE)))</f>
        <v>0</v>
      </c>
      <c r="GY86" s="6">
        <f>IF(ISERROR(VLOOKUP($A86,'Import Peak'!$A$3:GY$99,207,FALSE)-VLOOKUP($A86,'Import Peak Change'!$A$106:GY$202,207,FALSE)),0,(VLOOKUP($A86,'Import Peak'!$A$3:GY$99,207,FALSE)-VLOOKUP($A86,'Import Peak Change'!$A$106:GY$202,207,FALSE)))</f>
        <v>0</v>
      </c>
      <c r="GZ86" s="6">
        <f>IF(ISERROR(VLOOKUP($A86,'Import Peak'!$A$3:GZ$99,208,FALSE)-VLOOKUP($A86,'Import Peak Change'!$A$106:GZ$202,208,FALSE)),0,(VLOOKUP($A86,'Import Peak'!$A$3:GZ$99,208,FALSE)-VLOOKUP($A86,'Import Peak Change'!$A$106:GZ$202,208,FALSE)))</f>
        <v>0</v>
      </c>
      <c r="HA86" s="6">
        <f>IF(ISERROR(VLOOKUP($A86,'Import Peak'!$A$3:HA$99,209,FALSE)-VLOOKUP($A86,'Import Peak Change'!$A$106:HA$202,209,FALSE)),0,(VLOOKUP($A86,'Import Peak'!$A$3:HA$99,209,FALSE)-VLOOKUP($A86,'Import Peak Change'!$A$106:HA$202,209,FALSE)))</f>
        <v>0</v>
      </c>
      <c r="HB86" s="6">
        <f>IF(ISERROR(VLOOKUP($A86,'Import Peak'!$A$3:HB$99,210,FALSE)-VLOOKUP($A86,'Import Peak Change'!$A$106:HB$202,210,FALSE)),0,(VLOOKUP($A86,'Import Peak'!$A$3:HB$99,210,FALSE)-VLOOKUP($A86,'Import Peak Change'!$A$106:HB$202,210,FALSE)))</f>
        <v>0</v>
      </c>
      <c r="HC86" s="6">
        <f>IF(ISERROR(VLOOKUP($A86,'Import Peak'!$A$3:HC$99,211,FALSE)-VLOOKUP($A86,'Import Peak Change'!$A$106:HC$202,211,FALSE)),0,(VLOOKUP($A86,'Import Peak'!$A$3:HC$99,211,FALSE)-VLOOKUP($A86,'Import Peak Change'!$A$106:HC$202,211,FALSE)))</f>
        <v>0</v>
      </c>
      <c r="HD86" s="6">
        <f>IF(ISERROR(VLOOKUP($A86,'Import Peak'!$A$3:HD$99,212,FALSE)-VLOOKUP($A86,'Import Peak Change'!$A$106:HD$202,212,FALSE)),0,(VLOOKUP($A86,'Import Peak'!$A$3:HD$99,212,FALSE)-VLOOKUP($A86,'Import Peak Change'!$A$106:HD$202,212,FALSE)))</f>
        <v>0</v>
      </c>
      <c r="HE86" s="6">
        <f>IF(ISERROR(VLOOKUP($A86,'Import Peak'!$A$3:HE$99,213,FALSE)-VLOOKUP($A86,'Import Peak Change'!$A$106:HE$202,213,FALSE)),0,(VLOOKUP($A86,'Import Peak'!$A$3:HE$99,213,FALSE)-VLOOKUP($A86,'Import Peak Change'!$A$106:HE$202,213,FALSE)))</f>
        <v>0</v>
      </c>
      <c r="HF86" s="6">
        <f>IF(ISERROR(VLOOKUP($A86,'Import Peak'!$A$3:HF$99,214,FALSE)-VLOOKUP($A86,'Import Peak Change'!$A$106:HF$202,214,FALSE)),0,(VLOOKUP($A86,'Import Peak'!$A$3:HF$99,214,FALSE)-VLOOKUP($A86,'Import Peak Change'!$A$106:HF$202,214,FALSE)))</f>
        <v>0</v>
      </c>
      <c r="HG86" s="6">
        <f>IF(ISERROR(VLOOKUP($A86,'Import Peak'!$A$3:HG$99,215,FALSE)-VLOOKUP($A86,'Import Peak Change'!$A$106:HG$202,215,FALSE)),0,(VLOOKUP($A86,'Import Peak'!$A$3:HG$99,215,FALSE)-VLOOKUP($A86,'Import Peak Change'!$A$106:HG$202,215,FALSE)))</f>
        <v>0</v>
      </c>
      <c r="HH86" s="6">
        <f>IF(ISERROR(VLOOKUP($A86,'Import Peak'!$A$3:HH$99,216,FALSE)-VLOOKUP($A86,'Import Peak Change'!$A$106:HH$202,216,FALSE)),0,(VLOOKUP($A86,'Import Peak'!$A$3:HH$99,216,FALSE)-VLOOKUP($A86,'Import Peak Change'!$A$106:HH$202,216,FALSE)))</f>
        <v>0</v>
      </c>
      <c r="HI86" s="6">
        <f>IF(ISERROR(VLOOKUP($A86,'Import Peak'!$A$3:HI$99,217,FALSE)-VLOOKUP($A86,'Import Peak Change'!$A$106:HI$202,217,FALSE)),0,(VLOOKUP($A86,'Import Peak'!$A$3:HI$99,217,FALSE)-VLOOKUP($A86,'Import Peak Change'!$A$106:HI$202,217,FALSE)))</f>
        <v>0</v>
      </c>
      <c r="HJ86" s="6">
        <f>IF(ISERROR(VLOOKUP($A86,'Import Peak'!$A$3:HJ$99,218,FALSE)-VLOOKUP($A86,'Import Peak Change'!$A$106:HJ$202,218,FALSE)),0,(VLOOKUP($A86,'Import Peak'!$A$3:HJ$99,218,FALSE)-VLOOKUP($A86,'Import Peak Change'!$A$106:HJ$202,218,FALSE)))</f>
        <v>0</v>
      </c>
      <c r="HK86" s="6">
        <f>IF(ISERROR(VLOOKUP($A86,'Import Peak'!$A$3:HK$99,219,FALSE)-VLOOKUP($A86,'Import Peak Change'!$A$106:HK$202,219,FALSE)),0,(VLOOKUP($A86,'Import Peak'!$A$3:HK$99,219,FALSE)-VLOOKUP($A86,'Import Peak Change'!$A$106:HK$202,219,FALSE)))</f>
        <v>0</v>
      </c>
      <c r="HL86" s="6">
        <f>IF(ISERROR(VLOOKUP($A86,'Import Peak'!$A$3:HL$99,220,FALSE)-VLOOKUP($A86,'Import Peak Change'!$A$106:HL$202,220,FALSE)),0,(VLOOKUP($A86,'Import Peak'!$A$3:HL$99,220,FALSE)-VLOOKUP($A86,'Import Peak Change'!$A$106:HL$202,220,FALSE)))</f>
        <v>0</v>
      </c>
      <c r="HM86" s="6">
        <f>IF(ISERROR(VLOOKUP($A86,'Import Peak'!$A$3:HM$99,221,FALSE)-VLOOKUP($A86,'Import Peak Change'!$A$106:HM$202,221,FALSE)),0,(VLOOKUP($A86,'Import Peak'!$A$3:HM$99,221,FALSE)-VLOOKUP($A86,'Import Peak Change'!$A$106:HM$202,221,FALSE)))</f>
        <v>0</v>
      </c>
      <c r="HN86" s="6">
        <f>IF(ISERROR(VLOOKUP($A86,'Import Peak'!$A$3:HN$99,222,FALSE)-VLOOKUP($A86,'Import Peak Change'!$A$106:HN$202,222,FALSE)),0,(VLOOKUP($A86,'Import Peak'!$A$3:HN$99,222,FALSE)-VLOOKUP($A86,'Import Peak Change'!$A$106:HN$202,222,FALSE)))</f>
        <v>0</v>
      </c>
      <c r="HO86" s="6">
        <f>IF(ISERROR(VLOOKUP($A86,'Import Peak'!$A$3:HO$99,223,FALSE)-VLOOKUP($A86,'Import Peak Change'!$A$106:HO$202,223,FALSE)),0,(VLOOKUP($A86,'Import Peak'!$A$3:HO$99,223,FALSE)-VLOOKUP($A86,'Import Peak Change'!$A$106:HO$202,223,FALSE)))</f>
        <v>0</v>
      </c>
      <c r="HP86" s="6">
        <f>IF(ISERROR(VLOOKUP($A86,'Import Peak'!$A$3:HP$99,224,FALSE)-VLOOKUP($A86,'Import Peak Change'!$A$106:HP$202,224,FALSE)),0,(VLOOKUP($A86,'Import Peak'!$A$3:HP$99,224,FALSE)-VLOOKUP($A86,'Import Peak Change'!$A$106:HP$202,224,FALSE)))</f>
        <v>0</v>
      </c>
      <c r="HQ86" s="6">
        <f>IF(ISERROR(VLOOKUP($A86,'Import Peak'!$A$3:HQ$99,225,FALSE)-VLOOKUP($A86,'Import Peak Change'!$A$106:HQ$202,225,FALSE)),0,(VLOOKUP($A86,'Import Peak'!$A$3:HQ$99,225,FALSE)-VLOOKUP($A86,'Import Peak Change'!$A$106:HQ$202,225,FALSE)))</f>
        <v>0</v>
      </c>
      <c r="HR86" s="6">
        <f>IF(ISERROR(VLOOKUP($A86,'Import Peak'!$A$3:HR$99,226,FALSE)-VLOOKUP($A86,'Import Peak Change'!$A$106:HR$202,226,FALSE)),0,(VLOOKUP($A86,'Import Peak'!$A$3:HR$99,226,FALSE)-VLOOKUP($A86,'Import Peak Change'!$A$106:HR$202,226,FALSE)))</f>
        <v>0</v>
      </c>
      <c r="HS86" s="6">
        <f>IF(ISERROR(VLOOKUP($A86,'Import Peak'!$A$3:HS$99,227,FALSE)-VLOOKUP($A86,'Import Peak Change'!$A$106:HS$202,227,FALSE)),0,(VLOOKUP($A86,'Import Peak'!$A$3:HS$99,227,FALSE)-VLOOKUP($A86,'Import Peak Change'!$A$106:HS$202,227,FALSE)))</f>
        <v>0</v>
      </c>
      <c r="HT86" s="6">
        <f>IF(ISERROR(VLOOKUP($A86,'Import Peak'!$A$3:HT$99,228,FALSE)-VLOOKUP($A86,'Import Peak Change'!$A$106:HT$202,228,FALSE)),0,(VLOOKUP($A86,'Import Peak'!$A$3:HT$99,228,FALSE)-VLOOKUP($A86,'Import Peak Change'!$A$106:HT$202,228,FALSE)))</f>
        <v>0</v>
      </c>
      <c r="HU86" s="6">
        <f>IF(ISERROR(VLOOKUP($A86,'Import Peak'!$A$3:HU$99,229,FALSE)-VLOOKUP($A86,'Import Peak Change'!$A$106:HU$202,229,FALSE)),0,(VLOOKUP($A86,'Import Peak'!$A$3:HU$99,229,FALSE)-VLOOKUP($A86,'Import Peak Change'!$A$106:HU$202,229,FALSE)))</f>
        <v>0</v>
      </c>
      <c r="HV86" s="6">
        <f>IF(ISERROR(VLOOKUP($A86,'Import Peak'!$A$3:HV$99,230,FALSE)-VLOOKUP($A86,'Import Peak Change'!$A$106:HV$202,230,FALSE)),0,(VLOOKUP($A86,'Import Peak'!$A$3:HV$99,230,FALSE)-VLOOKUP($A86,'Import Peak Change'!$A$106:HV$202,230,FALSE)))</f>
        <v>0</v>
      </c>
      <c r="HW86" s="6">
        <f>IF(ISERROR(VLOOKUP($A86,'Import Peak'!$A$3:HW$99,231,FALSE)-VLOOKUP($A86,'Import Peak Change'!$A$106:HW$202,231,FALSE)),0,(VLOOKUP($A86,'Import Peak'!$A$3:HW$99,231,FALSE)-VLOOKUP($A86,'Import Peak Change'!$A$106:HW$202,231,FALSE)))</f>
        <v>0</v>
      </c>
      <c r="HX86" s="6">
        <f>IF(ISERROR(VLOOKUP($A86,'Import Peak'!$A$3:HX$99,232,FALSE)-VLOOKUP($A86,'Import Peak Change'!$A$106:HX$202,232,FALSE)),0,(VLOOKUP($A86,'Import Peak'!$A$3:HX$99,232,FALSE)-VLOOKUP($A86,'Import Peak Change'!$A$106:HX$202,232,FALSE)))</f>
        <v>0</v>
      </c>
      <c r="HY86" s="6">
        <f>IF(ISERROR(VLOOKUP($A86,'Import Peak'!$A$3:HY$99,233,FALSE)-VLOOKUP($A86,'Import Peak Change'!$A$106:HY$202,233,FALSE)),0,(VLOOKUP($A86,'Import Peak'!$A$3:HY$99,233,FALSE)-VLOOKUP($A86,'Import Peak Change'!$A$106:HY$202,233,FALSE)))</f>
        <v>0</v>
      </c>
      <c r="HZ86" s="6">
        <f>IF(ISERROR(VLOOKUP($A86,'Import Peak'!$A$3:HZ$99,234,FALSE)-VLOOKUP($A86,'Import Peak Change'!$A$106:HZ$202,234,FALSE)),0,(VLOOKUP($A86,'Import Peak'!$A$3:HZ$99,234,FALSE)-VLOOKUP($A86,'Import Peak Change'!$A$106:HZ$202,234,FALSE)))</f>
        <v>0</v>
      </c>
      <c r="IA86" s="6">
        <f>IF(ISERROR(VLOOKUP($A86,'Import Peak'!$A$3:IA$99,235,FALSE)-VLOOKUP($A86,'Import Peak Change'!$A$106:IA$202,235,FALSE)),0,(VLOOKUP($A86,'Import Peak'!$A$3:IA$99,235,FALSE)-VLOOKUP($A86,'Import Peak Change'!$A$106:IA$202,235,FALSE)))</f>
        <v>0</v>
      </c>
      <c r="IB86" s="6">
        <f>IF(ISERROR(VLOOKUP($A86,'Import Peak'!$A$3:IB$99,236,FALSE)-VLOOKUP($A86,'Import Peak Change'!$A$106:IB$202,236,FALSE)),0,(VLOOKUP($A86,'Import Peak'!$A$3:IB$99,236,FALSE)-VLOOKUP($A86,'Import Peak Change'!$A$106:IB$202,236,FALSE)))</f>
        <v>0</v>
      </c>
      <c r="IC86" s="6">
        <f>IF(ISERROR(VLOOKUP($A86,'Import Peak'!$A$3:IC$99,237,FALSE)-VLOOKUP($A86,'Import Peak Change'!$A$106:IC$202,237,FALSE)),0,(VLOOKUP($A86,'Import Peak'!$A$3:IC$99,237,FALSE)-VLOOKUP($A86,'Import Peak Change'!$A$106:IC$202,237,FALSE)))</f>
        <v>0</v>
      </c>
      <c r="ID86" s="6">
        <f>IF(ISERROR(VLOOKUP($A86,'Import Peak'!$A$3:ID$99,238,FALSE)-VLOOKUP($A86,'Import Peak Change'!$A$106:ID$202,238,FALSE)),0,(VLOOKUP($A86,'Import Peak'!$A$3:ID$99,238,FALSE)-VLOOKUP($A86,'Import Peak Change'!$A$106:ID$202,238,FALSE)))</f>
        <v>0</v>
      </c>
      <c r="IE86" s="6">
        <f>IF(ISERROR(VLOOKUP($A86,'Import Peak'!$A$3:IE$99,239,FALSE)-VLOOKUP($A86,'Import Peak Change'!$A$106:IE$202,239,FALSE)),0,(VLOOKUP($A86,'Import Peak'!$A$3:IE$99,239,FALSE)-VLOOKUP($A86,'Import Peak Change'!$A$106:IE$202,239,FALSE)))</f>
        <v>0</v>
      </c>
    </row>
    <row r="87" spans="1:239">
      <c r="A87" s="168" t="str">
        <f>IF('Import Peak'!A84=0,"",'Import Peak'!A84)</f>
        <v/>
      </c>
      <c r="B87" s="6"/>
      <c r="C87" s="6"/>
      <c r="D87" s="6"/>
      <c r="E87" s="6"/>
      <c r="F87" s="6"/>
      <c r="G87" s="6">
        <f>IF(ISERROR(VLOOKUP($A87,'Import Peak'!$A$3:G$99,7,FALSE)-VLOOKUP($A87,'Import Peak Change'!$A$106:G$202,7,FALSE)),0,(VLOOKUP($A87,'Import Peak'!$A$3:G$99,7,FALSE)-VLOOKUP($A87,'Import Peak Change'!$A$106:G$202,7,FALSE)))</f>
        <v>0</v>
      </c>
      <c r="H87" s="6">
        <f>IF(ISERROR(VLOOKUP($A87,'Import Peak'!$A$3:H$99,8,FALSE)-VLOOKUP($A87,'Import Peak Change'!$A$106:H$202,8,FALSE)),0,(VLOOKUP($A87,'Import Peak'!$A$3:H$99,8,FALSE)-VLOOKUP($A87,'Import Peak Change'!$A$106:H$202,8,FALSE)))</f>
        <v>0</v>
      </c>
      <c r="I87" s="6">
        <f>IF(ISERROR(VLOOKUP($A87,'Import Peak'!$A$3:I$99,9,FALSE)-VLOOKUP($A87,'Import Peak Change'!$A$106:I$202,9,FALSE)),0,(VLOOKUP($A87,'Import Peak'!$A$3:I$99,9,FALSE)-VLOOKUP($A87,'Import Peak Change'!$A$106:I$202,9,FALSE)))</f>
        <v>0</v>
      </c>
      <c r="J87" s="6">
        <f>IF(ISERROR(VLOOKUP($A87,'Import Peak'!$A$3:J$99,10,FALSE)-VLOOKUP($A87,'Import Peak Change'!$A$106:J$202,10,FALSE)),0,(VLOOKUP($A87,'Import Peak'!$A$3:J$99,10,FALSE)-VLOOKUP($A87,'Import Peak Change'!$A$106:J$202,10,FALSE)))</f>
        <v>0</v>
      </c>
      <c r="K87" s="6">
        <f>IF(ISERROR(VLOOKUP($A87,'Import Peak'!$A$3:K$99,11,FALSE)-VLOOKUP($A87,'Import Peak Change'!$A$106:K$202,11,FALSE)),0,(VLOOKUP($A87,'Import Peak'!$A$3:K$99,11,FALSE)-VLOOKUP($A87,'Import Peak Change'!$A$106:K$202,11,FALSE)))</f>
        <v>0</v>
      </c>
      <c r="L87" s="6">
        <f>IF(ISERROR(VLOOKUP($A87,'Import Peak'!$A$3:L$99,12,FALSE)-VLOOKUP($A87,'Import Peak Change'!$A$106:L$202,12,FALSE)),0,(VLOOKUP($A87,'Import Peak'!$A$3:L$99,12,FALSE)-VLOOKUP($A87,'Import Peak Change'!$A$106:L$202,12,FALSE)))</f>
        <v>0</v>
      </c>
      <c r="M87" s="6">
        <f>IF(ISERROR(VLOOKUP($A87,'Import Peak'!$A$3:M$99,13,FALSE)-VLOOKUP($A87,'Import Peak Change'!$A$106:M$202,13,FALSE)),0,(VLOOKUP($A87,'Import Peak'!$A$3:M$99,13,FALSE)-VLOOKUP($A87,'Import Peak Change'!$A$106:M$202,13,FALSE)))</f>
        <v>0</v>
      </c>
      <c r="N87" s="6">
        <f>IF(ISERROR(VLOOKUP($A87,'Import Peak'!$A$3:N$99,14,FALSE)-VLOOKUP($A87,'Import Peak Change'!$A$106:N$202,14,FALSE)),0,(VLOOKUP($A87,'Import Peak'!$A$3:N$99,14,FALSE)-VLOOKUP($A87,'Import Peak Change'!$A$106:N$202,14,FALSE)))</f>
        <v>0</v>
      </c>
      <c r="O87" s="6">
        <f>IF(ISERROR(VLOOKUP($A87,'Import Peak'!$A$3:O$99,15,FALSE)-VLOOKUP($A87,'Import Peak Change'!$A$106:O$202,15,FALSE)),0,(VLOOKUP($A87,'Import Peak'!$A$3:O$99,15,FALSE)-VLOOKUP($A87,'Import Peak Change'!$A$106:O$202,15,FALSE)))</f>
        <v>0</v>
      </c>
      <c r="P87" s="6">
        <f>IF(ISERROR(VLOOKUP($A87,'Import Peak'!$A$3:P$99,16,FALSE)-VLOOKUP($A87,'Import Peak Change'!$A$106:P$202,16,FALSE)),0,(VLOOKUP($A87,'Import Peak'!$A$3:P$99,16,FALSE)-VLOOKUP($A87,'Import Peak Change'!$A$106:P$202,16,FALSE)))</f>
        <v>0</v>
      </c>
      <c r="Q87" s="6">
        <f>IF(ISERROR(VLOOKUP($A87,'Import Peak'!$A$3:Q$99,17,FALSE)-VLOOKUP($A87,'Import Peak Change'!$A$106:Q$202,17,FALSE)),0,(VLOOKUP($A87,'Import Peak'!$A$3:Q$99,17,FALSE)-VLOOKUP($A87,'Import Peak Change'!$A$106:Q$202,17,FALSE)))</f>
        <v>0</v>
      </c>
      <c r="R87" s="6">
        <f>IF(ISERROR(VLOOKUP($A87,'Import Peak'!$A$3:R$99,18,FALSE)-VLOOKUP($A87,'Import Peak Change'!$A$106:R$202,18,FALSE)),0,(VLOOKUP($A87,'Import Peak'!$A$3:R$99,18,FALSE)-VLOOKUP($A87,'Import Peak Change'!$A$106:R$202,18,FALSE)))</f>
        <v>0</v>
      </c>
      <c r="S87" s="6">
        <f>IF(ISERROR(VLOOKUP($A87,'Import Peak'!$A$3:S$99,19,FALSE)-VLOOKUP($A87,'Import Peak Change'!$A$106:S$202,19,FALSE)),0,(VLOOKUP($A87,'Import Peak'!$A$3:S$99,19,FALSE)-VLOOKUP($A87,'Import Peak Change'!$A$106:S$202,19,FALSE)))</f>
        <v>0</v>
      </c>
      <c r="T87" s="6">
        <f>IF(ISERROR(VLOOKUP($A87,'Import Peak'!$A$3:T$99,20,FALSE)-VLOOKUP($A87,'Import Peak Change'!$A$106:T$202,20,FALSE)),0,(VLOOKUP($A87,'Import Peak'!$A$3:T$99,20,FALSE)-VLOOKUP($A87,'Import Peak Change'!$A$106:T$202,20,FALSE)))</f>
        <v>0</v>
      </c>
      <c r="U87" s="6">
        <f>IF(ISERROR(VLOOKUP($A87,'Import Peak'!$A$3:U$99,21,FALSE)-VLOOKUP($A87,'Import Peak Change'!$A$106:U$202,21,FALSE)),0,(VLOOKUP($A87,'Import Peak'!$A$3:U$99,21,FALSE)-VLOOKUP($A87,'Import Peak Change'!$A$106:U$202,21,FALSE)))</f>
        <v>0</v>
      </c>
      <c r="V87" s="6">
        <f>IF(ISERROR(VLOOKUP($A87,'Import Peak'!$A$3:V$99,22,FALSE)-VLOOKUP($A87,'Import Peak Change'!$A$106:V$202,22,FALSE)),0,(VLOOKUP($A87,'Import Peak'!$A$3:V$99,22,FALSE)-VLOOKUP($A87,'Import Peak Change'!$A$106:V$202,22,FALSE)))</f>
        <v>0</v>
      </c>
      <c r="W87" s="6">
        <f>IF(ISERROR(VLOOKUP($A87,'Import Peak'!$A$3:W$99,23,FALSE)-VLOOKUP($A87,'Import Peak Change'!$A$106:W$202,23,FALSE)),0,(VLOOKUP($A87,'Import Peak'!$A$3:W$99,23,FALSE)-VLOOKUP($A87,'Import Peak Change'!$A$106:W$202,23,FALSE)))</f>
        <v>0</v>
      </c>
      <c r="X87" s="6">
        <f>IF(ISERROR(VLOOKUP($A87,'Import Peak'!$A$3:X$99,24,FALSE)-VLOOKUP($A87,'Import Peak Change'!$A$106:X$202,24,FALSE)),0,(VLOOKUP($A87,'Import Peak'!$A$3:X$99,24,FALSE)-VLOOKUP($A87,'Import Peak Change'!$A$106:X$202,24,FALSE)))</f>
        <v>0</v>
      </c>
      <c r="Y87" s="6">
        <f>IF(ISERROR(VLOOKUP($A87,'Import Peak'!$A$3:Y$99,25,FALSE)-VLOOKUP($A87,'Import Peak Change'!$A$106:Y$202,25,FALSE)),0,(VLOOKUP($A87,'Import Peak'!$A$3:Y$99,25,FALSE)-VLOOKUP($A87,'Import Peak Change'!$A$106:Y$202,25,FALSE)))</f>
        <v>0</v>
      </c>
      <c r="Z87" s="6">
        <f>IF(ISERROR(VLOOKUP($A87,'Import Peak'!$A$3:Z$99,26,FALSE)-VLOOKUP($A87,'Import Peak Change'!$A$106:Z$202,26,FALSE)),0,(VLOOKUP($A87,'Import Peak'!$A$3:Z$99,26,FALSE)-VLOOKUP($A87,'Import Peak Change'!$A$106:Z$202,26,FALSE)))</f>
        <v>0</v>
      </c>
      <c r="AA87" s="6">
        <f>IF(ISERROR(VLOOKUP($A87,'Import Peak'!$A$3:AA$99,27,FALSE)-VLOOKUP($A87,'Import Peak Change'!$A$106:AA$202,27,FALSE)),0,(VLOOKUP($A87,'Import Peak'!$A$3:AA$99,27,FALSE)-VLOOKUP($A87,'Import Peak Change'!$A$106:AA$202,27,FALSE)))</f>
        <v>0</v>
      </c>
      <c r="AB87" s="6">
        <f>IF(ISERROR(VLOOKUP($A87,'Import Peak'!$A$3:AB$99,28,FALSE)-VLOOKUP($A87,'Import Peak Change'!$A$106:AB$202,28,FALSE)),0,(VLOOKUP($A87,'Import Peak'!$A$3:AB$99,28,FALSE)-VLOOKUP($A87,'Import Peak Change'!$A$106:AB$202,28,FALSE)))</f>
        <v>0</v>
      </c>
      <c r="AC87" s="6">
        <f>IF(ISERROR(VLOOKUP($A87,'Import Peak'!$A$3:AC$99,29,FALSE)-VLOOKUP($A87,'Import Peak Change'!$A$106:AC$202,29,FALSE)),0,(VLOOKUP($A87,'Import Peak'!$A$3:AC$99,29,FALSE)-VLOOKUP($A87,'Import Peak Change'!$A$106:AC$202,29,FALSE)))</f>
        <v>0</v>
      </c>
      <c r="AD87" s="6">
        <f>IF(ISERROR(VLOOKUP($A87,'Import Peak'!$A$3:AD$99,30,FALSE)-VLOOKUP($A87,'Import Peak Change'!$A$106:AD$202,30,FALSE)),0,(VLOOKUP($A87,'Import Peak'!$A$3:AD$99,30,FALSE)-VLOOKUP($A87,'Import Peak Change'!$A$106:AD$202,30,FALSE)))</f>
        <v>0</v>
      </c>
      <c r="AE87" s="6">
        <f>IF(ISERROR(VLOOKUP($A87,'Import Peak'!$A$3:AE$99,31,FALSE)-VLOOKUP($A87,'Import Peak Change'!$A$106:AE$202,31,FALSE)),0,(VLOOKUP($A87,'Import Peak'!$A$3:AE$99,31,FALSE)-VLOOKUP($A87,'Import Peak Change'!$A$106:AE$202,31,FALSE)))</f>
        <v>0</v>
      </c>
      <c r="AF87" s="6">
        <f>IF(ISERROR(VLOOKUP($A87,'Import Peak'!$A$3:AF$99,32,FALSE)-VLOOKUP($A87,'Import Peak Change'!$A$106:AF$202,32,FALSE)),0,(VLOOKUP($A87,'Import Peak'!$A$3:AF$99,32,FALSE)-VLOOKUP($A87,'Import Peak Change'!$A$106:AF$202,32,FALSE)))</f>
        <v>0</v>
      </c>
      <c r="AG87" s="6">
        <f>IF(ISERROR(VLOOKUP($A87,'Import Peak'!$A$3:AG$99,33,FALSE)-VLOOKUP($A87,'Import Peak Change'!$A$106:AG$202,33,FALSE)),0,(VLOOKUP($A87,'Import Peak'!$A$3:AG$99,33,FALSE)-VLOOKUP($A87,'Import Peak Change'!$A$106:AG$202,33,FALSE)))</f>
        <v>0</v>
      </c>
      <c r="AH87" s="6">
        <f>IF(ISERROR(VLOOKUP($A87,'Import Peak'!$A$3:AH$99,34,FALSE)-VLOOKUP($A87,'Import Peak Change'!$A$106:AH$202,34,FALSE)),0,(VLOOKUP($A87,'Import Peak'!$A$3:AH$99,34,FALSE)-VLOOKUP($A87,'Import Peak Change'!$A$106:AH$202,34,FALSE)))</f>
        <v>0</v>
      </c>
      <c r="AI87" s="6">
        <f>IF(ISERROR(VLOOKUP($A87,'Import Peak'!$A$3:AI$99,35,FALSE)-VLOOKUP($A87,'Import Peak Change'!$A$106:AI$202,35,FALSE)),0,(VLOOKUP($A87,'Import Peak'!$A$3:AI$99,35,FALSE)-VLOOKUP($A87,'Import Peak Change'!$A$106:AI$202,35,FALSE)))</f>
        <v>0</v>
      </c>
      <c r="AJ87" s="6">
        <f>IF(ISERROR(VLOOKUP($A87,'Import Peak'!$A$3:AJ$99,36,FALSE)-VLOOKUP($A87,'Import Peak Change'!$A$106:AJ$202,36,FALSE)),0,(VLOOKUP($A87,'Import Peak'!$A$3:AJ$99,36,FALSE)-VLOOKUP($A87,'Import Peak Change'!$A$106:AJ$202,36,FALSE)))</f>
        <v>0</v>
      </c>
      <c r="AK87" s="6">
        <f>IF(ISERROR(VLOOKUP($A87,'Import Peak'!$A$3:AK$99,37,FALSE)-VLOOKUP($A87,'Import Peak Change'!$A$106:AK$202,37,FALSE)),0,(VLOOKUP($A87,'Import Peak'!$A$3:AK$99,37,FALSE)-VLOOKUP($A87,'Import Peak Change'!$A$106:AK$202,37,FALSE)))</f>
        <v>0</v>
      </c>
      <c r="AL87" s="6">
        <f>IF(ISERROR(VLOOKUP($A87,'Import Peak'!$A$3:AL$99,38,FALSE)-VLOOKUP($A87,'Import Peak Change'!$A$106:AL$202,38,FALSE)),0,(VLOOKUP($A87,'Import Peak'!$A$3:AL$99,38,FALSE)-VLOOKUP($A87,'Import Peak Change'!$A$106:AL$202,38,FALSE)))</f>
        <v>0</v>
      </c>
      <c r="AM87" s="6">
        <f>IF(ISERROR(VLOOKUP($A87,'Import Peak'!$A$3:AM$99,39,FALSE)-VLOOKUP($A87,'Import Peak Change'!$A$106:AM$202,39,FALSE)),0,(VLOOKUP($A87,'Import Peak'!$A$3:AM$99,39,FALSE)-VLOOKUP($A87,'Import Peak Change'!$A$106:AM$202,39,FALSE)))</f>
        <v>0</v>
      </c>
      <c r="AN87" s="6">
        <f>IF(ISERROR(VLOOKUP($A87,'Import Peak'!$A$3:AN$99,40,FALSE)-VLOOKUP($A87,'Import Peak Change'!$A$106:AN$202,40,FALSE)),0,(VLOOKUP($A87,'Import Peak'!$A$3:AN$99,40,FALSE)-VLOOKUP($A87,'Import Peak Change'!$A$106:AN$202,40,FALSE)))</f>
        <v>0</v>
      </c>
      <c r="AO87" s="6">
        <f>IF(ISERROR(VLOOKUP($A87,'Import Peak'!$A$3:AO$99,41,FALSE)-VLOOKUP($A87,'Import Peak Change'!$A$106:AO$202,41,FALSE)),0,(VLOOKUP($A87,'Import Peak'!$A$3:AO$99,41,FALSE)-VLOOKUP($A87,'Import Peak Change'!$A$106:AO$202,41,FALSE)))</f>
        <v>0</v>
      </c>
      <c r="AP87" s="6">
        <f>IF(ISERROR(VLOOKUP($A87,'Import Peak'!$A$3:AP$99,42,FALSE)-VLOOKUP($A87,'Import Peak Change'!$A$106:AP$202,42,FALSE)),0,(VLOOKUP($A87,'Import Peak'!$A$3:AP$99,42,FALSE)-VLOOKUP($A87,'Import Peak Change'!$A$106:AP$202,42,FALSE)))</f>
        <v>0</v>
      </c>
      <c r="AQ87" s="6">
        <f>IF(ISERROR(VLOOKUP($A87,'Import Peak'!$A$3:AQ$99,43,FALSE)-VLOOKUP($A87,'Import Peak Change'!$A$106:AQ$202,43,FALSE)),0,(VLOOKUP($A87,'Import Peak'!$A$3:AQ$99,43,FALSE)-VLOOKUP($A87,'Import Peak Change'!$A$106:AQ$202,43,FALSE)))</f>
        <v>0</v>
      </c>
      <c r="AR87" s="6">
        <f>IF(ISERROR(VLOOKUP($A87,'Import Peak'!$A$3:AR$99,44,FALSE)-VLOOKUP($A87,'Import Peak Change'!$A$106:AR$202,44,FALSE)),0,(VLOOKUP($A87,'Import Peak'!$A$3:AR$99,44,FALSE)-VLOOKUP($A87,'Import Peak Change'!$A$106:AR$202,44,FALSE)))</f>
        <v>0</v>
      </c>
      <c r="AS87" s="6">
        <f>IF(ISERROR(VLOOKUP($A87,'Import Peak'!$A$3:AS$99,45,FALSE)-VLOOKUP($A87,'Import Peak Change'!$A$106:AS$202,45,FALSE)),0,(VLOOKUP($A87,'Import Peak'!$A$3:AS$99,45,FALSE)-VLOOKUP($A87,'Import Peak Change'!$A$106:AS$202,45,FALSE)))</f>
        <v>0</v>
      </c>
      <c r="AT87" s="6">
        <f>IF(ISERROR(VLOOKUP($A87,'Import Peak'!$A$3:AT$99,46,FALSE)-VLOOKUP($A87,'Import Peak Change'!$A$106:AT$202,46,FALSE)),0,(VLOOKUP($A87,'Import Peak'!$A$3:AT$99,46,FALSE)-VLOOKUP($A87,'Import Peak Change'!$A$106:AT$202,46,FALSE)))</f>
        <v>0</v>
      </c>
      <c r="AU87" s="6">
        <f>IF(ISERROR(VLOOKUP($A87,'Import Peak'!$A$3:AU$99,47,FALSE)-VLOOKUP($A87,'Import Peak Change'!$A$106:AU$202,47,FALSE)),0,(VLOOKUP($A87,'Import Peak'!$A$3:AU$99,47,FALSE)-VLOOKUP($A87,'Import Peak Change'!$A$106:AU$202,47,FALSE)))</f>
        <v>0</v>
      </c>
      <c r="AV87" s="6">
        <f>IF(ISERROR(VLOOKUP($A87,'Import Peak'!$A$3:AV$99,48,FALSE)-VLOOKUP($A87,'Import Peak Change'!$A$106:AV$202,48,FALSE)),0,(VLOOKUP($A87,'Import Peak'!$A$3:AV$99,48,FALSE)-VLOOKUP($A87,'Import Peak Change'!$A$106:AV$202,48,FALSE)))</f>
        <v>0</v>
      </c>
      <c r="AW87" s="6">
        <f>IF(ISERROR(VLOOKUP($A87,'Import Peak'!$A$3:AW$99,49,FALSE)-VLOOKUP($A87,'Import Peak Change'!$A$106:AW$202,49,FALSE)),0,(VLOOKUP($A87,'Import Peak'!$A$3:AW$99,49,FALSE)-VLOOKUP($A87,'Import Peak Change'!$A$106:AW$202,49,FALSE)))</f>
        <v>0</v>
      </c>
      <c r="AX87" s="6">
        <f>IF(ISERROR(VLOOKUP($A87,'Import Peak'!$A$3:AX$99,50,FALSE)-VLOOKUP($A87,'Import Peak Change'!$A$106:AX$202,50,FALSE)),0,(VLOOKUP($A87,'Import Peak'!$A$3:AX$99,50,FALSE)-VLOOKUP($A87,'Import Peak Change'!$A$106:AX$202,50,FALSE)))</f>
        <v>0</v>
      </c>
      <c r="AY87" s="6">
        <f>IF(ISERROR(VLOOKUP($A87,'Import Peak'!$A$3:AY$99,51,FALSE)-VLOOKUP($A87,'Import Peak Change'!$A$106:AY$202,51,FALSE)),0,(VLOOKUP($A87,'Import Peak'!$A$3:AY$99,51,FALSE)-VLOOKUP($A87,'Import Peak Change'!$A$106:AY$202,51,FALSE)))</f>
        <v>0</v>
      </c>
      <c r="AZ87" s="6">
        <f>IF(ISERROR(VLOOKUP($A87,'Import Peak'!$A$3:AZ$99,52,FALSE)-VLOOKUP($A87,'Import Peak Change'!$A$106:AZ$202,52,FALSE)),0,(VLOOKUP($A87,'Import Peak'!$A$3:AZ$99,52,FALSE)-VLOOKUP($A87,'Import Peak Change'!$A$106:AZ$202,52,FALSE)))</f>
        <v>0</v>
      </c>
      <c r="BA87" s="6">
        <f>IF(ISERROR(VLOOKUP($A87,'Import Peak'!$A$3:BA$99,53,FALSE)-VLOOKUP($A87,'Import Peak Change'!$A$106:BA$202,53,FALSE)),0,(VLOOKUP($A87,'Import Peak'!$A$3:BA$99,53,FALSE)-VLOOKUP($A87,'Import Peak Change'!$A$106:BA$202,53,FALSE)))</f>
        <v>0</v>
      </c>
      <c r="BB87" s="6">
        <f>IF(ISERROR(VLOOKUP($A87,'Import Peak'!$A$3:BB$99,54,FALSE)-VLOOKUP($A87,'Import Peak Change'!$A$106:BB$202,54,FALSE)),0,(VLOOKUP($A87,'Import Peak'!$A$3:BB$99,54,FALSE)-VLOOKUP($A87,'Import Peak Change'!$A$106:BB$202,54,FALSE)))</f>
        <v>0</v>
      </c>
      <c r="BC87" s="6">
        <f>IF(ISERROR(VLOOKUP($A87,'Import Peak'!$A$3:BC$99,55,FALSE)-VLOOKUP($A87,'Import Peak Change'!$A$106:BC$202,55,FALSE)),0,(VLOOKUP($A87,'Import Peak'!$A$3:BC$99,55,FALSE)-VLOOKUP($A87,'Import Peak Change'!$A$106:BC$202,55,FALSE)))</f>
        <v>0</v>
      </c>
      <c r="BD87" s="6">
        <f>IF(ISERROR(VLOOKUP($A87,'Import Peak'!$A$3:BD$99,56,FALSE)-VLOOKUP($A87,'Import Peak Change'!$A$106:BD$202,56,FALSE)),0,(VLOOKUP($A87,'Import Peak'!$A$3:BD$99,56,FALSE)-VLOOKUP($A87,'Import Peak Change'!$A$106:BD$202,56,FALSE)))</f>
        <v>0</v>
      </c>
      <c r="BE87" s="6">
        <f>IF(ISERROR(VLOOKUP($A87,'Import Peak'!$A$3:BE$99,57,FALSE)-VLOOKUP($A87,'Import Peak Change'!$A$106:BE$202,57,FALSE)),0,(VLOOKUP($A87,'Import Peak'!$A$3:BE$99,57,FALSE)-VLOOKUP($A87,'Import Peak Change'!$A$106:BE$202,57,FALSE)))</f>
        <v>0</v>
      </c>
      <c r="BF87" s="6">
        <f>IF(ISERROR(VLOOKUP($A87,'Import Peak'!$A$3:BF$99,58,FALSE)-VLOOKUP($A87,'Import Peak Change'!$A$106:BF$202,58,FALSE)),0,(VLOOKUP($A87,'Import Peak'!$A$3:BF$99,58,FALSE)-VLOOKUP($A87,'Import Peak Change'!$A$106:BF$202,58,FALSE)))</f>
        <v>0</v>
      </c>
      <c r="BG87" s="6">
        <f>IF(ISERROR(VLOOKUP($A87,'Import Peak'!$A$3:BG$99,59,FALSE)-VLOOKUP($A87,'Import Peak Change'!$A$106:BG$202,59,FALSE)),0,(VLOOKUP($A87,'Import Peak'!$A$3:BG$99,59,FALSE)-VLOOKUP($A87,'Import Peak Change'!$A$106:BG$202,59,FALSE)))</f>
        <v>0</v>
      </c>
      <c r="BH87" s="6">
        <f>IF(ISERROR(VLOOKUP($A87,'Import Peak'!$A$3:BH$99,60,FALSE)-VLOOKUP($A87,'Import Peak Change'!$A$106:BH$202,60,FALSE)),0,(VLOOKUP($A87,'Import Peak'!$A$3:BH$99,60,FALSE)-VLOOKUP($A87,'Import Peak Change'!$A$106:BH$202,60,FALSE)))</f>
        <v>0</v>
      </c>
      <c r="BI87" s="6">
        <f>IF(ISERROR(VLOOKUP($A87,'Import Peak'!$A$3:BI$99,61,FALSE)-VLOOKUP($A87,'Import Peak Change'!$A$106:BI$202,61,FALSE)),0,(VLOOKUP($A87,'Import Peak'!$A$3:BI$99,61,FALSE)-VLOOKUP($A87,'Import Peak Change'!$A$106:BI$202,61,FALSE)))</f>
        <v>0</v>
      </c>
      <c r="BJ87" s="6">
        <f>IF(ISERROR(VLOOKUP($A87,'Import Peak'!$A$3:BJ$99,62,FALSE)-VLOOKUP($A87,'Import Peak Change'!$A$106:BJ$202,62,FALSE)),0,(VLOOKUP($A87,'Import Peak'!$A$3:BJ$99,62,FALSE)-VLOOKUP($A87,'Import Peak Change'!$A$106:BJ$202,62,FALSE)))</f>
        <v>0</v>
      </c>
      <c r="BK87" s="6">
        <f>IF(ISERROR(VLOOKUP($A87,'Import Peak'!$A$3:BK$99,63,FALSE)-VLOOKUP($A87,'Import Peak Change'!$A$106:BK$202,63,FALSE)),0,(VLOOKUP($A87,'Import Peak'!$A$3:BK$99,63,FALSE)-VLOOKUP($A87,'Import Peak Change'!$A$106:BK$202,63,FALSE)))</f>
        <v>0</v>
      </c>
      <c r="BL87" s="6">
        <f>IF(ISERROR(VLOOKUP($A87,'Import Peak'!$A$3:BL$99,64,FALSE)-VLOOKUP($A87,'Import Peak Change'!$A$106:BL$202,64,FALSE)),0,(VLOOKUP($A87,'Import Peak'!$A$3:BL$99,64,FALSE)-VLOOKUP($A87,'Import Peak Change'!$A$106:BL$202,64,FALSE)))</f>
        <v>0</v>
      </c>
      <c r="BM87" s="6">
        <f>IF(ISERROR(VLOOKUP($A87,'Import Peak'!$A$3:BM$99,65,FALSE)-VLOOKUP($A87,'Import Peak Change'!$A$106:BM$202,65,FALSE)),0,(VLOOKUP($A87,'Import Peak'!$A$3:BM$99,65,FALSE)-VLOOKUP($A87,'Import Peak Change'!$A$106:BM$202,65,FALSE)))</f>
        <v>0</v>
      </c>
      <c r="BN87" s="6">
        <f>IF(ISERROR(VLOOKUP($A87,'Import Peak'!$A$3:BN$99,66,FALSE)-VLOOKUP($A87,'Import Peak Change'!$A$106:BN$202,66,FALSE)),0,(VLOOKUP($A87,'Import Peak'!$A$3:BN$99,66,FALSE)-VLOOKUP($A87,'Import Peak Change'!$A$106:BN$202,66,FALSE)))</f>
        <v>0</v>
      </c>
      <c r="BO87" s="6">
        <f>IF(ISERROR(VLOOKUP($A87,'Import Peak'!$A$3:BO$99,67,FALSE)-VLOOKUP($A87,'Import Peak Change'!$A$106:BO$202,67,FALSE)),0,(VLOOKUP($A87,'Import Peak'!$A$3:BO$99,67,FALSE)-VLOOKUP($A87,'Import Peak Change'!$A$106:BO$202,67,FALSE)))</f>
        <v>0</v>
      </c>
      <c r="BP87" s="6">
        <f>IF(ISERROR(VLOOKUP($A87,'Import Peak'!$A$3:BP$99,68,FALSE)-VLOOKUP($A87,'Import Peak Change'!$A$106:BP$202,68,FALSE)),0,(VLOOKUP($A87,'Import Peak'!$A$3:BP$99,68,FALSE)-VLOOKUP($A87,'Import Peak Change'!$A$106:BP$202,68,FALSE)))</f>
        <v>0</v>
      </c>
      <c r="BQ87" s="6">
        <f>IF(ISERROR(VLOOKUP($A87,'Import Peak'!$A$3:BQ$99,69,FALSE)-VLOOKUP($A87,'Import Peak Change'!$A$106:BQ$202,69,FALSE)),0,(VLOOKUP($A87,'Import Peak'!$A$3:BQ$99,69,FALSE)-VLOOKUP($A87,'Import Peak Change'!$A$106:BQ$202,69,FALSE)))</f>
        <v>0</v>
      </c>
      <c r="BR87" s="6">
        <f>IF(ISERROR(VLOOKUP($A87,'Import Peak'!$A$3:BR$99,70,FALSE)-VLOOKUP($A87,'Import Peak Change'!$A$106:BR$202,70,FALSE)),0,(VLOOKUP($A87,'Import Peak'!$A$3:BR$99,70,FALSE)-VLOOKUP($A87,'Import Peak Change'!$A$106:BR$202,70,FALSE)))</f>
        <v>0</v>
      </c>
      <c r="BS87" s="6">
        <f>IF(ISERROR(VLOOKUP($A87,'Import Peak'!$A$3:BS$99,71,FALSE)-VLOOKUP($A87,'Import Peak Change'!$A$106:BS$202,71,FALSE)),0,(VLOOKUP($A87,'Import Peak'!$A$3:BS$99,71,FALSE)-VLOOKUP($A87,'Import Peak Change'!$A$106:BS$202,71,FALSE)))</f>
        <v>0</v>
      </c>
      <c r="BT87" s="6">
        <f>IF(ISERROR(VLOOKUP($A87,'Import Peak'!$A$3:BT$99,72,FALSE)-VLOOKUP($A87,'Import Peak Change'!$A$106:BT$202,72,FALSE)),0,(VLOOKUP($A87,'Import Peak'!$A$3:BT$99,72,FALSE)-VLOOKUP($A87,'Import Peak Change'!$A$106:BT$202,72,FALSE)))</f>
        <v>0</v>
      </c>
      <c r="BU87" s="6">
        <f>IF(ISERROR(VLOOKUP($A87,'Import Peak'!$A$3:BU$99,73,FALSE)-VLOOKUP($A87,'Import Peak Change'!$A$106:BU$202,73,FALSE)),0,(VLOOKUP($A87,'Import Peak'!$A$3:BU$99,73,FALSE)-VLOOKUP($A87,'Import Peak Change'!$A$106:BU$202,73,FALSE)))</f>
        <v>0</v>
      </c>
      <c r="BV87" s="6">
        <f>IF(ISERROR(VLOOKUP($A87,'Import Peak'!$A$3:BV$99,74,FALSE)-VLOOKUP($A87,'Import Peak Change'!$A$106:BV$202,74,FALSE)),0,(VLOOKUP($A87,'Import Peak'!$A$3:BV$99,74,FALSE)-VLOOKUP($A87,'Import Peak Change'!$A$106:BV$202,74,FALSE)))</f>
        <v>0</v>
      </c>
      <c r="BW87" s="6">
        <f>IF(ISERROR(VLOOKUP($A87,'Import Peak'!$A$3:BW$99,75,FALSE)-VLOOKUP($A87,'Import Peak Change'!$A$106:BW$202,75,FALSE)),0,(VLOOKUP($A87,'Import Peak'!$A$3:BW$99,75,FALSE)-VLOOKUP($A87,'Import Peak Change'!$A$106:BW$202,75,FALSE)))</f>
        <v>0</v>
      </c>
      <c r="BX87" s="6">
        <f>IF(ISERROR(VLOOKUP($A87,'Import Peak'!$A$3:BX$99,76,FALSE)-VLOOKUP($A87,'Import Peak Change'!$A$106:BX$202,76,FALSE)),0,(VLOOKUP($A87,'Import Peak'!$A$3:BX$99,76,FALSE)-VLOOKUP($A87,'Import Peak Change'!$A$106:BX$202,76,FALSE)))</f>
        <v>0</v>
      </c>
      <c r="BY87" s="6">
        <f>IF(ISERROR(VLOOKUP($A87,'Import Peak'!$A$3:BY$99,77,FALSE)-VLOOKUP($A87,'Import Peak Change'!$A$106:BY$202,77,FALSE)),0,(VLOOKUP($A87,'Import Peak'!$A$3:BY$99,77,FALSE)-VLOOKUP($A87,'Import Peak Change'!$A$106:BY$202,77,FALSE)))</f>
        <v>0</v>
      </c>
      <c r="BZ87" s="6">
        <f>IF(ISERROR(VLOOKUP($A87,'Import Peak'!$A$3:BZ$99,78,FALSE)-VLOOKUP($A87,'Import Peak Change'!$A$106:BZ$202,78,FALSE)),0,(VLOOKUP($A87,'Import Peak'!$A$3:BZ$99,78,FALSE)-VLOOKUP($A87,'Import Peak Change'!$A$106:BZ$202,78,FALSE)))</f>
        <v>0</v>
      </c>
      <c r="CA87" s="6">
        <f>IF(ISERROR(VLOOKUP($A87,'Import Peak'!$A$3:CA$99,79,FALSE)-VLOOKUP($A87,'Import Peak Change'!$A$106:CA$202,79,FALSE)),0,(VLOOKUP($A87,'Import Peak'!$A$3:CA$99,79,FALSE)-VLOOKUP($A87,'Import Peak Change'!$A$106:CA$202,79,FALSE)))</f>
        <v>0</v>
      </c>
      <c r="CB87" s="6">
        <f>IF(ISERROR(VLOOKUP($A87,'Import Peak'!$A$3:CB$99,80,FALSE)-VLOOKUP($A87,'Import Peak Change'!$A$106:CB$202,80,FALSE)),0,(VLOOKUP($A87,'Import Peak'!$A$3:CB$99,80,FALSE)-VLOOKUP($A87,'Import Peak Change'!$A$106:CB$202,80,FALSE)))</f>
        <v>0</v>
      </c>
      <c r="CC87" s="6">
        <f>IF(ISERROR(VLOOKUP($A87,'Import Peak'!$A$3:CC$99,81,FALSE)-VLOOKUP($A87,'Import Peak Change'!$A$106:CC$202,81,FALSE)),0,(VLOOKUP($A87,'Import Peak'!$A$3:CC$99,81,FALSE)-VLOOKUP($A87,'Import Peak Change'!$A$106:CC$202,81,FALSE)))</f>
        <v>0</v>
      </c>
      <c r="CD87" s="6">
        <f>IF(ISERROR(VLOOKUP($A87,'Import Peak'!$A$3:CD$99,82,FALSE)-VLOOKUP($A87,'Import Peak Change'!$A$106:CD$202,82,FALSE)),0,(VLOOKUP($A87,'Import Peak'!$A$3:CD$99,82,FALSE)-VLOOKUP($A87,'Import Peak Change'!$A$106:CD$202,82,FALSE)))</f>
        <v>0</v>
      </c>
      <c r="CE87" s="6">
        <f>IF(ISERROR(VLOOKUP($A87,'Import Peak'!$A$3:CE$99,83,FALSE)-VLOOKUP($A87,'Import Peak Change'!$A$106:CE$202,83,FALSE)),0,(VLOOKUP($A87,'Import Peak'!$A$3:CE$99,83,FALSE)-VLOOKUP($A87,'Import Peak Change'!$A$106:CE$202,83,FALSE)))</f>
        <v>0</v>
      </c>
      <c r="CF87" s="6">
        <f>IF(ISERROR(VLOOKUP($A87,'Import Peak'!$A$3:CF$99,84,FALSE)-VLOOKUP($A87,'Import Peak Change'!$A$106:CF$202,84,FALSE)),0,(VLOOKUP($A87,'Import Peak'!$A$3:CF$99,84,FALSE)-VLOOKUP($A87,'Import Peak Change'!$A$106:CF$202,84,FALSE)))</f>
        <v>0</v>
      </c>
      <c r="CG87" s="6">
        <f>IF(ISERROR(VLOOKUP($A87,'Import Peak'!$A$3:CG$99,85,FALSE)-VLOOKUP($A87,'Import Peak Change'!$A$106:CG$202,85,FALSE)),0,(VLOOKUP($A87,'Import Peak'!$A$3:CG$99,85,FALSE)-VLOOKUP($A87,'Import Peak Change'!$A$106:CG$202,85,FALSE)))</f>
        <v>0</v>
      </c>
      <c r="CH87" s="6">
        <f>IF(ISERROR(VLOOKUP($A87,'Import Peak'!$A$3:CH$99,86,FALSE)-VLOOKUP($A87,'Import Peak Change'!$A$106:CH$202,86,FALSE)),0,(VLOOKUP($A87,'Import Peak'!$A$3:CH$99,86,FALSE)-VLOOKUP($A87,'Import Peak Change'!$A$106:CH$202,86,FALSE)))</f>
        <v>0</v>
      </c>
      <c r="CI87" s="6">
        <f>IF(ISERROR(VLOOKUP($A87,'Import Peak'!$A$3:CI$99,87,FALSE)-VLOOKUP($A87,'Import Peak Change'!$A$106:CI$202,87,FALSE)),0,(VLOOKUP($A87,'Import Peak'!$A$3:CI$99,87,FALSE)-VLOOKUP($A87,'Import Peak Change'!$A$106:CI$202,87,FALSE)))</f>
        <v>0</v>
      </c>
      <c r="CJ87" s="6">
        <f>IF(ISERROR(VLOOKUP($A87,'Import Peak'!$A$3:CJ$99,88,FALSE)-VLOOKUP($A87,'Import Peak Change'!$A$106:CJ$202,88,FALSE)),0,(VLOOKUP($A87,'Import Peak'!$A$3:CJ$99,88,FALSE)-VLOOKUP($A87,'Import Peak Change'!$A$106:CJ$202,88,FALSE)))</f>
        <v>0</v>
      </c>
      <c r="CK87" s="6">
        <f>IF(ISERROR(VLOOKUP($A87,'Import Peak'!$A$3:CK$99,89,FALSE)-VLOOKUP($A87,'Import Peak Change'!$A$106:CK$202,89,FALSE)),0,(VLOOKUP($A87,'Import Peak'!$A$3:CK$99,89,FALSE)-VLOOKUP($A87,'Import Peak Change'!$A$106:CK$202,89,FALSE)))</f>
        <v>0</v>
      </c>
      <c r="CL87" s="6">
        <f>IF(ISERROR(VLOOKUP($A87,'Import Peak'!$A$3:CL$99,90,FALSE)-VLOOKUP($A87,'Import Peak Change'!$A$106:CL$202,90,FALSE)),0,(VLOOKUP($A87,'Import Peak'!$A$3:CL$99,90,FALSE)-VLOOKUP($A87,'Import Peak Change'!$A$106:CL$202,90,FALSE)))</f>
        <v>0</v>
      </c>
      <c r="CM87" s="6">
        <f>IF(ISERROR(VLOOKUP($A87,'Import Peak'!$A$3:CM$99,91,FALSE)-VLOOKUP($A87,'Import Peak Change'!$A$106:CM$202,91,FALSE)),0,(VLOOKUP($A87,'Import Peak'!$A$3:CM$99,91,FALSE)-VLOOKUP($A87,'Import Peak Change'!$A$106:CM$202,91,FALSE)))</f>
        <v>0</v>
      </c>
      <c r="CN87" s="6">
        <f>IF(ISERROR(VLOOKUP($A87,'Import Peak'!$A$3:CN$99,92,FALSE)-VLOOKUP($A87,'Import Peak Change'!$A$106:CN$202,92,FALSE)),0,(VLOOKUP($A87,'Import Peak'!$A$3:CN$99,92,FALSE)-VLOOKUP($A87,'Import Peak Change'!$A$106:CN$202,92,FALSE)))</f>
        <v>0</v>
      </c>
      <c r="CO87" s="6">
        <f>IF(ISERROR(VLOOKUP($A87,'Import Peak'!$A$3:CO$99,93,FALSE)-VLOOKUP($A87,'Import Peak Change'!$A$106:CO$202,93,FALSE)),0,(VLOOKUP($A87,'Import Peak'!$A$3:CO$99,93,FALSE)-VLOOKUP($A87,'Import Peak Change'!$A$106:CO$202,93,FALSE)))</f>
        <v>0</v>
      </c>
      <c r="CP87" s="6">
        <f>IF(ISERROR(VLOOKUP($A87,'Import Peak'!$A$3:CP$99,94,FALSE)-VLOOKUP($A87,'Import Peak Change'!$A$106:CP$202,94,FALSE)),0,(VLOOKUP($A87,'Import Peak'!$A$3:CP$99,94,FALSE)-VLOOKUP($A87,'Import Peak Change'!$A$106:CP$202,94,FALSE)))</f>
        <v>0</v>
      </c>
      <c r="CQ87" s="6">
        <f>IF(ISERROR(VLOOKUP($A87,'Import Peak'!$A$3:CQ$99,95,FALSE)-VLOOKUP($A87,'Import Peak Change'!$A$106:CQ$202,95,FALSE)),0,(VLOOKUP($A87,'Import Peak'!$A$3:CQ$99,95,FALSE)-VLOOKUP($A87,'Import Peak Change'!$A$106:CQ$202,95,FALSE)))</f>
        <v>0</v>
      </c>
      <c r="CR87" s="6">
        <f>IF(ISERROR(VLOOKUP($A87,'Import Peak'!$A$3:CR$99,96,FALSE)-VLOOKUP($A87,'Import Peak Change'!$A$106:CR$202,96,FALSE)),0,(VLOOKUP($A87,'Import Peak'!$A$3:CR$99,96,FALSE)-VLOOKUP($A87,'Import Peak Change'!$A$106:CR$202,96,FALSE)))</f>
        <v>0</v>
      </c>
      <c r="CS87" s="6">
        <f>IF(ISERROR(VLOOKUP($A87,'Import Peak'!$A$3:CS$99,97,FALSE)-VLOOKUP($A87,'Import Peak Change'!$A$106:CS$202,97,FALSE)),0,(VLOOKUP($A87,'Import Peak'!$A$3:CS$99,97,FALSE)-VLOOKUP($A87,'Import Peak Change'!$A$106:CS$202,97,FALSE)))</f>
        <v>0</v>
      </c>
      <c r="CT87" s="6">
        <f>IF(ISERROR(VLOOKUP($A87,'Import Peak'!$A$3:CT$99,98,FALSE)-VLOOKUP($A87,'Import Peak Change'!$A$106:CT$202,98,FALSE)),0,(VLOOKUP($A87,'Import Peak'!$A$3:CT$99,98,FALSE)-VLOOKUP($A87,'Import Peak Change'!$A$106:CT$202,98,FALSE)))</f>
        <v>0</v>
      </c>
      <c r="CU87" s="6">
        <f>IF(ISERROR(VLOOKUP($A87,'Import Peak'!$A$3:CU$99,99,FALSE)-VLOOKUP($A87,'Import Peak Change'!$A$106:CU$202,99,FALSE)),0,(VLOOKUP($A87,'Import Peak'!$A$3:CU$99,99,FALSE)-VLOOKUP($A87,'Import Peak Change'!$A$106:CU$202,99,FALSE)))</f>
        <v>0</v>
      </c>
      <c r="CV87" s="6">
        <f>IF(ISERROR(VLOOKUP($A87,'Import Peak'!$A$3:CV$99,100,FALSE)-VLOOKUP($A87,'Import Peak Change'!$A$106:CV$202,100,FALSE)),0,(VLOOKUP($A87,'Import Peak'!$A$3:CV$99,100,FALSE)-VLOOKUP($A87,'Import Peak Change'!$A$106:CV$202,100,FALSE)))</f>
        <v>0</v>
      </c>
      <c r="CW87" s="6">
        <f>IF(ISERROR(VLOOKUP($A87,'Import Peak'!$A$3:CW$99,101,FALSE)-VLOOKUP($A87,'Import Peak Change'!$A$106:CW$202,101,FALSE)),0,(VLOOKUP($A87,'Import Peak'!$A$3:CW$99,101,FALSE)-VLOOKUP($A87,'Import Peak Change'!$A$106:CW$202,101,FALSE)))</f>
        <v>0</v>
      </c>
      <c r="CX87" s="6">
        <f>IF(ISERROR(VLOOKUP($A87,'Import Peak'!$A$3:CX$99,102,FALSE)-VLOOKUP($A87,'Import Peak Change'!$A$106:CX$202,102,FALSE)),0,(VLOOKUP($A87,'Import Peak'!$A$3:CX$99,102,FALSE)-VLOOKUP($A87,'Import Peak Change'!$A$106:CX$202,102,FALSE)))</f>
        <v>0</v>
      </c>
      <c r="CY87" s="6">
        <f>IF(ISERROR(VLOOKUP($A87,'Import Peak'!$A$3:CY$99,103,FALSE)-VLOOKUP($A87,'Import Peak Change'!$A$106:CY$202,103,FALSE)),0,(VLOOKUP($A87,'Import Peak'!$A$3:CY$99,103,FALSE)-VLOOKUP($A87,'Import Peak Change'!$A$106:CY$202,103,FALSE)))</f>
        <v>0</v>
      </c>
      <c r="CZ87" s="6">
        <f>IF(ISERROR(VLOOKUP($A87,'Import Peak'!$A$3:CZ$99,104,FALSE)-VLOOKUP($A87,'Import Peak Change'!$A$106:CZ$202,104,FALSE)),0,(VLOOKUP($A87,'Import Peak'!$A$3:CZ$99,104,FALSE)-VLOOKUP($A87,'Import Peak Change'!$A$106:CZ$202,104,FALSE)))</f>
        <v>0</v>
      </c>
      <c r="DA87" s="6">
        <f>IF(ISERROR(VLOOKUP($A87,'Import Peak'!$A$3:DA$99,105,FALSE)-VLOOKUP($A87,'Import Peak Change'!$A$106:DA$202,105,FALSE)),0,(VLOOKUP($A87,'Import Peak'!$A$3:DA$99,105,FALSE)-VLOOKUP($A87,'Import Peak Change'!$A$106:DA$202,105,FALSE)))</f>
        <v>0</v>
      </c>
      <c r="DB87" s="6">
        <f>IF(ISERROR(VLOOKUP($A87,'Import Peak'!$A$3:DB$99,106,FALSE)-VLOOKUP($A87,'Import Peak Change'!$A$106:DB$202,106,FALSE)),0,(VLOOKUP($A87,'Import Peak'!$A$3:DB$99,106,FALSE)-VLOOKUP($A87,'Import Peak Change'!$A$106:DB$202,106,FALSE)))</f>
        <v>0</v>
      </c>
      <c r="DC87" s="6">
        <f>IF(ISERROR(VLOOKUP($A87,'Import Peak'!$A$3:DC$99,107,FALSE)-VLOOKUP($A87,'Import Peak Change'!$A$106:DC$202,107,FALSE)),0,(VLOOKUP($A87,'Import Peak'!$A$3:DC$99,107,FALSE)-VLOOKUP($A87,'Import Peak Change'!$A$106:DC$202,107,FALSE)))</f>
        <v>0</v>
      </c>
      <c r="DD87" s="6">
        <f>IF(ISERROR(VLOOKUP($A87,'Import Peak'!$A$3:DD$99,108,FALSE)-VLOOKUP($A87,'Import Peak Change'!$A$106:DD$202,108,FALSE)),0,(VLOOKUP($A87,'Import Peak'!$A$3:DD$99,108,FALSE)-VLOOKUP($A87,'Import Peak Change'!$A$106:DD$202,108,FALSE)))</f>
        <v>0</v>
      </c>
      <c r="DE87" s="6">
        <f>IF(ISERROR(VLOOKUP($A87,'Import Peak'!$A$3:DE$99,109,FALSE)-VLOOKUP($A87,'Import Peak Change'!$A$106:DE$202,109,FALSE)),0,(VLOOKUP($A87,'Import Peak'!$A$3:DE$99,109,FALSE)-VLOOKUP($A87,'Import Peak Change'!$A$106:DE$202,109,FALSE)))</f>
        <v>0</v>
      </c>
      <c r="DF87" s="6">
        <f>IF(ISERROR(VLOOKUP($A87,'Import Peak'!$A$3:DF$99,110,FALSE)-VLOOKUP($A87,'Import Peak Change'!$A$106:DF$202,110,FALSE)),0,(VLOOKUP($A87,'Import Peak'!$A$3:DF$99,110,FALSE)-VLOOKUP($A87,'Import Peak Change'!$A$106:DF$202,110,FALSE)))</f>
        <v>0</v>
      </c>
      <c r="DG87" s="6">
        <f>IF(ISERROR(VLOOKUP($A87,'Import Peak'!$A$3:DG$99,111,FALSE)-VLOOKUP($A87,'Import Peak Change'!$A$106:DG$202,111,FALSE)),0,(VLOOKUP($A87,'Import Peak'!$A$3:DG$99,111,FALSE)-VLOOKUP($A87,'Import Peak Change'!$A$106:DG$202,111,FALSE)))</f>
        <v>0</v>
      </c>
      <c r="DH87" s="6">
        <f>IF(ISERROR(VLOOKUP($A87,'Import Peak'!$A$3:DH$99,112,FALSE)-VLOOKUP($A87,'Import Peak Change'!$A$106:DH$202,112,FALSE)),0,(VLOOKUP($A87,'Import Peak'!$A$3:DH$99,112,FALSE)-VLOOKUP($A87,'Import Peak Change'!$A$106:DH$202,112,FALSE)))</f>
        <v>0</v>
      </c>
      <c r="DI87" s="6">
        <f>IF(ISERROR(VLOOKUP($A87,'Import Peak'!$A$3:DI$99,113,FALSE)-VLOOKUP($A87,'Import Peak Change'!$A$106:DI$202,113,FALSE)),0,(VLOOKUP($A87,'Import Peak'!$A$3:DI$99,113,FALSE)-VLOOKUP($A87,'Import Peak Change'!$A$106:DI$202,113,FALSE)))</f>
        <v>0</v>
      </c>
      <c r="DJ87" s="6">
        <f>IF(ISERROR(VLOOKUP($A87,'Import Peak'!$A$3:DJ$99,114,FALSE)-VLOOKUP($A87,'Import Peak Change'!$A$106:DJ$202,114,FALSE)),0,(VLOOKUP($A87,'Import Peak'!$A$3:DJ$99,114,FALSE)-VLOOKUP($A87,'Import Peak Change'!$A$106:DJ$202,114,FALSE)))</f>
        <v>0</v>
      </c>
      <c r="DK87" s="6">
        <f>IF(ISERROR(VLOOKUP($A87,'Import Peak'!$A$3:DK$99,115,FALSE)-VLOOKUP($A87,'Import Peak Change'!$A$106:DK$202,115,FALSE)),0,(VLOOKUP($A87,'Import Peak'!$A$3:DK$99,115,FALSE)-VLOOKUP($A87,'Import Peak Change'!$A$106:DK$202,115,FALSE)))</f>
        <v>0</v>
      </c>
      <c r="DL87" s="6">
        <f>IF(ISERROR(VLOOKUP($A87,'Import Peak'!$A$3:DL$99,116,FALSE)-VLOOKUP($A87,'Import Peak Change'!$A$106:DL$202,116,FALSE)),0,(VLOOKUP($A87,'Import Peak'!$A$3:DL$99,116,FALSE)-VLOOKUP($A87,'Import Peak Change'!$A$106:DL$202,116,FALSE)))</f>
        <v>0</v>
      </c>
      <c r="DM87" s="6">
        <f>IF(ISERROR(VLOOKUP($A87,'Import Peak'!$A$3:DM$99,117,FALSE)-VLOOKUP($A87,'Import Peak Change'!$A$106:DM$202,117,FALSE)),0,(VLOOKUP($A87,'Import Peak'!$A$3:DM$99,117,FALSE)-VLOOKUP($A87,'Import Peak Change'!$A$106:DM$202,117,FALSE)))</f>
        <v>0</v>
      </c>
      <c r="DN87" s="6">
        <f>IF(ISERROR(VLOOKUP($A87,'Import Peak'!$A$3:DN$99,118,FALSE)-VLOOKUP($A87,'Import Peak Change'!$A$106:DN$202,118,FALSE)),0,(VLOOKUP($A87,'Import Peak'!$A$3:DN$99,118,FALSE)-VLOOKUP($A87,'Import Peak Change'!$A$106:DN$202,118,FALSE)))</f>
        <v>0</v>
      </c>
      <c r="DO87" s="6">
        <f>IF(ISERROR(VLOOKUP($A87,'Import Peak'!$A$3:DO$99,119,FALSE)-VLOOKUP($A87,'Import Peak Change'!$A$106:DO$202,119,FALSE)),0,(VLOOKUP($A87,'Import Peak'!$A$3:DO$99,119,FALSE)-VLOOKUP($A87,'Import Peak Change'!$A$106:DO$202,119,FALSE)))</f>
        <v>0</v>
      </c>
      <c r="DP87" s="6">
        <f>IF(ISERROR(VLOOKUP($A87,'Import Peak'!$A$3:DP$99,120,FALSE)-VLOOKUP($A87,'Import Peak Change'!$A$106:DP$202,120,FALSE)),0,(VLOOKUP($A87,'Import Peak'!$A$3:DP$99,120,FALSE)-VLOOKUP($A87,'Import Peak Change'!$A$106:DP$202,120,FALSE)))</f>
        <v>0</v>
      </c>
      <c r="DQ87" s="6">
        <f>IF(ISERROR(VLOOKUP($A87,'Import Peak'!$A$3:DQ$99,121,FALSE)-VLOOKUP($A87,'Import Peak Change'!$A$106:DQ$202,121,FALSE)),0,(VLOOKUP($A87,'Import Peak'!$A$3:DQ$99,121,FALSE)-VLOOKUP($A87,'Import Peak Change'!$A$106:DQ$202,121,FALSE)))</f>
        <v>0</v>
      </c>
      <c r="DR87" s="6">
        <f>IF(ISERROR(VLOOKUP($A87,'Import Peak'!$A$3:DR$99,122,FALSE)-VLOOKUP($A87,'Import Peak Change'!$A$106:DR$202,122,FALSE)),0,(VLOOKUP($A87,'Import Peak'!$A$3:DR$99,122,FALSE)-VLOOKUP($A87,'Import Peak Change'!$A$106:DR$202,122,FALSE)))</f>
        <v>0</v>
      </c>
      <c r="DS87" s="6">
        <f>IF(ISERROR(VLOOKUP($A87,'Import Peak'!$A$3:DS$99,123,FALSE)-VLOOKUP($A87,'Import Peak Change'!$A$106:DS$202,123,FALSE)),0,(VLOOKUP($A87,'Import Peak'!$A$3:DS$99,123,FALSE)-VLOOKUP($A87,'Import Peak Change'!$A$106:DS$202,123,FALSE)))</f>
        <v>0</v>
      </c>
      <c r="DT87" s="6">
        <f>IF(ISERROR(VLOOKUP($A87,'Import Peak'!$A$3:DT$99,124,FALSE)-VLOOKUP($A87,'Import Peak Change'!$A$106:DT$202,124,FALSE)),0,(VLOOKUP($A87,'Import Peak'!$A$3:DT$99,124,FALSE)-VLOOKUP($A87,'Import Peak Change'!$A$106:DT$202,124,FALSE)))</f>
        <v>0</v>
      </c>
      <c r="DU87" s="6">
        <f>IF(ISERROR(VLOOKUP($A87,'Import Peak'!$A$3:DU$99,125,FALSE)-VLOOKUP($A87,'Import Peak Change'!$A$106:DU$202,125,FALSE)),0,(VLOOKUP($A87,'Import Peak'!$A$3:DU$99,125,FALSE)-VLOOKUP($A87,'Import Peak Change'!$A$106:DU$202,125,FALSE)))</f>
        <v>0</v>
      </c>
      <c r="DV87" s="6">
        <f>IF(ISERROR(VLOOKUP($A87,'Import Peak'!$A$3:DV$99,126,FALSE)-VLOOKUP($A87,'Import Peak Change'!$A$106:DV$202,126,FALSE)),0,(VLOOKUP($A87,'Import Peak'!$A$3:DV$99,126,FALSE)-VLOOKUP($A87,'Import Peak Change'!$A$106:DV$202,126,FALSE)))</f>
        <v>0</v>
      </c>
      <c r="DW87" s="6">
        <f>IF(ISERROR(VLOOKUP($A87,'Import Peak'!$A$3:DW$99,127,FALSE)-VLOOKUP($A87,'Import Peak Change'!$A$106:DW$202,127,FALSE)),0,(VLOOKUP($A87,'Import Peak'!$A$3:DW$99,127,FALSE)-VLOOKUP($A87,'Import Peak Change'!$A$106:DW$202,127,FALSE)))</f>
        <v>0</v>
      </c>
      <c r="DX87" s="6">
        <f>IF(ISERROR(VLOOKUP($A87,'Import Peak'!$A$3:DX$99,128,FALSE)-VLOOKUP($A87,'Import Peak Change'!$A$106:DX$202,128,FALSE)),0,(VLOOKUP($A87,'Import Peak'!$A$3:DX$99,128,FALSE)-VLOOKUP($A87,'Import Peak Change'!$A$106:DX$202,128,FALSE)))</f>
        <v>0</v>
      </c>
      <c r="DY87" s="6">
        <f>IF(ISERROR(VLOOKUP($A87,'Import Peak'!$A$3:DY$99,129,FALSE)-VLOOKUP($A87,'Import Peak Change'!$A$106:DY$202,129,FALSE)),0,(VLOOKUP($A87,'Import Peak'!$A$3:DY$99,129,FALSE)-VLOOKUP($A87,'Import Peak Change'!$A$106:DY$202,129,FALSE)))</f>
        <v>0</v>
      </c>
      <c r="DZ87" s="6">
        <f>IF(ISERROR(VLOOKUP($A87,'Import Peak'!$A$3:DZ$99,130,FALSE)-VLOOKUP($A87,'Import Peak Change'!$A$106:DZ$202,130,FALSE)),0,(VLOOKUP($A87,'Import Peak'!$A$3:DZ$99,130,FALSE)-VLOOKUP($A87,'Import Peak Change'!$A$106:DZ$202,130,FALSE)))</f>
        <v>0</v>
      </c>
      <c r="EA87" s="6">
        <f>IF(ISERROR(VLOOKUP($A87,'Import Peak'!$A$3:EA$99,131,FALSE)-VLOOKUP($A87,'Import Peak Change'!$A$106:EA$202,131,FALSE)),0,(VLOOKUP($A87,'Import Peak'!$A$3:EA$99,131,FALSE)-VLOOKUP($A87,'Import Peak Change'!$A$106:EA$202,131,FALSE)))</f>
        <v>0</v>
      </c>
      <c r="EB87" s="6">
        <f>IF(ISERROR(VLOOKUP($A87,'Import Peak'!$A$3:EB$99,132,FALSE)-VLOOKUP($A87,'Import Peak Change'!$A$106:EB$202,132,FALSE)),0,(VLOOKUP($A87,'Import Peak'!$A$3:EB$99,132,FALSE)-VLOOKUP($A87,'Import Peak Change'!$A$106:EB$202,132,FALSE)))</f>
        <v>0</v>
      </c>
      <c r="EC87" s="6">
        <f>IF(ISERROR(VLOOKUP($A87,'Import Peak'!$A$3:EC$99,133,FALSE)-VLOOKUP($A87,'Import Peak Change'!$A$106:EC$202,133,FALSE)),0,(VLOOKUP($A87,'Import Peak'!$A$3:EC$99,133,FALSE)-VLOOKUP($A87,'Import Peak Change'!$A$106:EC$202,133,FALSE)))</f>
        <v>0</v>
      </c>
      <c r="ED87" s="6">
        <f>IF(ISERROR(VLOOKUP($A87,'Import Peak'!$A$3:ED$99,134,FALSE)-VLOOKUP($A87,'Import Peak Change'!$A$106:ED$202,134,FALSE)),0,(VLOOKUP($A87,'Import Peak'!$A$3:ED$99,134,FALSE)-VLOOKUP($A87,'Import Peak Change'!$A$106:ED$202,134,FALSE)))</f>
        <v>0</v>
      </c>
      <c r="EE87" s="6">
        <f>IF(ISERROR(VLOOKUP($A87,'Import Peak'!$A$3:EE$99,135,FALSE)-VLOOKUP($A87,'Import Peak Change'!$A$106:EE$202,135,FALSE)),0,(VLOOKUP($A87,'Import Peak'!$A$3:EE$99,135,FALSE)-VLOOKUP($A87,'Import Peak Change'!$A$106:EE$202,135,FALSE)))</f>
        <v>0</v>
      </c>
      <c r="EF87" s="6">
        <f>IF(ISERROR(VLOOKUP($A87,'Import Peak'!$A$3:EF$99,136,FALSE)-VLOOKUP($A87,'Import Peak Change'!$A$106:EF$202,136,FALSE)),0,(VLOOKUP($A87,'Import Peak'!$A$3:EF$99,136,FALSE)-VLOOKUP($A87,'Import Peak Change'!$A$106:EF$202,136,FALSE)))</f>
        <v>0</v>
      </c>
      <c r="EG87" s="6">
        <f>IF(ISERROR(VLOOKUP($A87,'Import Peak'!$A$3:EG$99,137,FALSE)-VLOOKUP($A87,'Import Peak Change'!$A$106:EG$202,137,FALSE)),0,(VLOOKUP($A87,'Import Peak'!$A$3:EG$99,137,FALSE)-VLOOKUP($A87,'Import Peak Change'!$A$106:EG$202,137,FALSE)))</f>
        <v>0</v>
      </c>
      <c r="EH87" s="6">
        <f>IF(ISERROR(VLOOKUP($A87,'Import Peak'!$A$3:EH$99,138,FALSE)-VLOOKUP($A87,'Import Peak Change'!$A$106:EH$202,138,FALSE)),0,(VLOOKUP($A87,'Import Peak'!$A$3:EH$99,138,FALSE)-VLOOKUP($A87,'Import Peak Change'!$A$106:EH$202,138,FALSE)))</f>
        <v>0</v>
      </c>
      <c r="EI87" s="6">
        <f>IF(ISERROR(VLOOKUP($A87,'Import Peak'!$A$3:EI$99,139,FALSE)-VLOOKUP($A87,'Import Peak Change'!$A$106:EI$202,139,FALSE)),0,(VLOOKUP($A87,'Import Peak'!$A$3:EI$99,139,FALSE)-VLOOKUP($A87,'Import Peak Change'!$A$106:EI$202,139,FALSE)))</f>
        <v>0</v>
      </c>
      <c r="EJ87" s="6">
        <f>IF(ISERROR(VLOOKUP($A87,'Import Peak'!$A$3:EJ$99,140,FALSE)-VLOOKUP($A87,'Import Peak Change'!$A$106:EJ$202,140,FALSE)),0,(VLOOKUP($A87,'Import Peak'!$A$3:EJ$99,140,FALSE)-VLOOKUP($A87,'Import Peak Change'!$A$106:EJ$202,140,FALSE)))</f>
        <v>0</v>
      </c>
      <c r="EK87" s="6">
        <f>IF(ISERROR(VLOOKUP($A87,'Import Peak'!$A$3:EK$99,141,FALSE)-VLOOKUP($A87,'Import Peak Change'!$A$106:EK$202,141,FALSE)),0,(VLOOKUP($A87,'Import Peak'!$A$3:EK$99,141,FALSE)-VLOOKUP($A87,'Import Peak Change'!$A$106:EK$202,141,FALSE)))</f>
        <v>0</v>
      </c>
      <c r="EL87" s="6">
        <f>IF(ISERROR(VLOOKUP($A87,'Import Peak'!$A$3:EL$99,142,FALSE)-VLOOKUP($A87,'Import Peak Change'!$A$106:EL$202,142,FALSE)),0,(VLOOKUP($A87,'Import Peak'!$A$3:EL$99,142,FALSE)-VLOOKUP($A87,'Import Peak Change'!$A$106:EL$202,142,FALSE)))</f>
        <v>0</v>
      </c>
      <c r="EM87" s="6">
        <f>IF(ISERROR(VLOOKUP($A87,'Import Peak'!$A$3:EM$99,143,FALSE)-VLOOKUP($A87,'Import Peak Change'!$A$106:EM$202,143,FALSE)),0,(VLOOKUP($A87,'Import Peak'!$A$3:EM$99,143,FALSE)-VLOOKUP($A87,'Import Peak Change'!$A$106:EM$202,143,FALSE)))</f>
        <v>0</v>
      </c>
      <c r="EN87" s="6">
        <f>IF(ISERROR(VLOOKUP($A87,'Import Peak'!$A$3:EN$99,144,FALSE)-VLOOKUP($A87,'Import Peak Change'!$A$106:EN$202,144,FALSE)),0,(VLOOKUP($A87,'Import Peak'!$A$3:EN$99,144,FALSE)-VLOOKUP($A87,'Import Peak Change'!$A$106:EN$202,144,FALSE)))</f>
        <v>0</v>
      </c>
      <c r="EO87" s="6">
        <f>IF(ISERROR(VLOOKUP($A87,'Import Peak'!$A$3:EO$99,145,FALSE)-VLOOKUP($A87,'Import Peak Change'!$A$106:EO$202,145,FALSE)),0,(VLOOKUP($A87,'Import Peak'!$A$3:EO$99,145,FALSE)-VLOOKUP($A87,'Import Peak Change'!$A$106:EO$202,145,FALSE)))</f>
        <v>0</v>
      </c>
      <c r="EP87" s="6">
        <f>IF(ISERROR(VLOOKUP($A87,'Import Peak'!$A$3:EP$99,146,FALSE)-VLOOKUP($A87,'Import Peak Change'!$A$106:EP$202,146,FALSE)),0,(VLOOKUP($A87,'Import Peak'!$A$3:EP$99,146,FALSE)-VLOOKUP($A87,'Import Peak Change'!$A$106:EP$202,146,FALSE)))</f>
        <v>0</v>
      </c>
      <c r="EQ87" s="6">
        <f>IF(ISERROR(VLOOKUP($A87,'Import Peak'!$A$3:EQ$99,147,FALSE)-VLOOKUP($A87,'Import Peak Change'!$A$106:EQ$202,147,FALSE)),0,(VLOOKUP($A87,'Import Peak'!$A$3:EQ$99,147,FALSE)-VLOOKUP($A87,'Import Peak Change'!$A$106:EQ$202,147,FALSE)))</f>
        <v>0</v>
      </c>
      <c r="ER87" s="6">
        <f>IF(ISERROR(VLOOKUP($A87,'Import Peak'!$A$3:ER$99,148,FALSE)-VLOOKUP($A87,'Import Peak Change'!$A$106:ER$202,148,FALSE)),0,(VLOOKUP($A87,'Import Peak'!$A$3:ER$99,148,FALSE)-VLOOKUP($A87,'Import Peak Change'!$A$106:ER$202,148,FALSE)))</f>
        <v>0</v>
      </c>
      <c r="ES87" s="6">
        <f>IF(ISERROR(VLOOKUP($A87,'Import Peak'!$A$3:ES$99,149,FALSE)-VLOOKUP($A87,'Import Peak Change'!$A$106:ES$202,149,FALSE)),0,(VLOOKUP($A87,'Import Peak'!$A$3:ES$99,149,FALSE)-VLOOKUP($A87,'Import Peak Change'!$A$106:ES$202,149,FALSE)))</f>
        <v>0</v>
      </c>
      <c r="ET87" s="6">
        <f>IF(ISERROR(VLOOKUP($A87,'Import Peak'!$A$3:ET$99,150,FALSE)-VLOOKUP($A87,'Import Peak Change'!$A$106:ET$202,150,FALSE)),0,(VLOOKUP($A87,'Import Peak'!$A$3:ET$99,150,FALSE)-VLOOKUP($A87,'Import Peak Change'!$A$106:ET$202,150,FALSE)))</f>
        <v>0</v>
      </c>
      <c r="EU87" s="6">
        <f>IF(ISERROR(VLOOKUP($A87,'Import Peak'!$A$3:EU$99,151,FALSE)-VLOOKUP($A87,'Import Peak Change'!$A$106:EU$202,151,FALSE)),0,(VLOOKUP($A87,'Import Peak'!$A$3:EU$99,151,FALSE)-VLOOKUP($A87,'Import Peak Change'!$A$106:EU$202,151,FALSE)))</f>
        <v>0</v>
      </c>
      <c r="EV87" s="6">
        <f>IF(ISERROR(VLOOKUP($A87,'Import Peak'!$A$3:EV$99,152,FALSE)-VLOOKUP($A87,'Import Peak Change'!$A$106:EV$202,152,FALSE)),0,(VLOOKUP($A87,'Import Peak'!$A$3:EV$99,152,FALSE)-VLOOKUP($A87,'Import Peak Change'!$A$106:EV$202,152,FALSE)))</f>
        <v>0</v>
      </c>
      <c r="EW87" s="6">
        <f>IF(ISERROR(VLOOKUP($A87,'Import Peak'!$A$3:EW$99,153,FALSE)-VLOOKUP($A87,'Import Peak Change'!$A$106:EW$202,153,FALSE)),0,(VLOOKUP($A87,'Import Peak'!$A$3:EW$99,153,FALSE)-VLOOKUP($A87,'Import Peak Change'!$A$106:EW$202,153,FALSE)))</f>
        <v>0</v>
      </c>
      <c r="EX87" s="6">
        <f>IF(ISERROR(VLOOKUP($A87,'Import Peak'!$A$3:EX$99,154,FALSE)-VLOOKUP($A87,'Import Peak Change'!$A$106:EX$202,154,FALSE)),0,(VLOOKUP($A87,'Import Peak'!$A$3:EX$99,154,FALSE)-VLOOKUP($A87,'Import Peak Change'!$A$106:EX$202,154,FALSE)))</f>
        <v>0</v>
      </c>
      <c r="EY87" s="6">
        <f>IF(ISERROR(VLOOKUP($A87,'Import Peak'!$A$3:EY$99,155,FALSE)-VLOOKUP($A87,'Import Peak Change'!$A$106:EY$202,155,FALSE)),0,(VLOOKUP($A87,'Import Peak'!$A$3:EY$99,155,FALSE)-VLOOKUP($A87,'Import Peak Change'!$A$106:EY$202,155,FALSE)))</f>
        <v>0</v>
      </c>
      <c r="EZ87" s="6">
        <f>IF(ISERROR(VLOOKUP($A87,'Import Peak'!$A$3:EZ$99,156,FALSE)-VLOOKUP($A87,'Import Peak Change'!$A$106:EZ$202,156,FALSE)),0,(VLOOKUP($A87,'Import Peak'!$A$3:EZ$99,156,FALSE)-VLOOKUP($A87,'Import Peak Change'!$A$106:EZ$202,156,FALSE)))</f>
        <v>0</v>
      </c>
      <c r="FA87" s="6">
        <f>IF(ISERROR(VLOOKUP($A87,'Import Peak'!$A$3:FA$99,157,FALSE)-VLOOKUP($A87,'Import Peak Change'!$A$106:FA$202,157,FALSE)),0,(VLOOKUP($A87,'Import Peak'!$A$3:FA$99,157,FALSE)-VLOOKUP($A87,'Import Peak Change'!$A$106:FA$202,157,FALSE)))</f>
        <v>0</v>
      </c>
      <c r="FB87" s="6">
        <f>IF(ISERROR(VLOOKUP($A87,'Import Peak'!$A$3:FB$99,158,FALSE)-VLOOKUP($A87,'Import Peak Change'!$A$106:FB$202,158,FALSE)),0,(VLOOKUP($A87,'Import Peak'!$A$3:FB$99,158,FALSE)-VLOOKUP($A87,'Import Peak Change'!$A$106:FB$202,158,FALSE)))</f>
        <v>0</v>
      </c>
      <c r="FC87" s="6">
        <f>IF(ISERROR(VLOOKUP($A87,'Import Peak'!$A$3:FC$99,159,FALSE)-VLOOKUP($A87,'Import Peak Change'!$A$106:FC$202,159,FALSE)),0,(VLOOKUP($A87,'Import Peak'!$A$3:FC$99,159,FALSE)-VLOOKUP($A87,'Import Peak Change'!$A$106:FC$202,159,FALSE)))</f>
        <v>0</v>
      </c>
      <c r="FD87" s="6">
        <f>IF(ISERROR(VLOOKUP($A87,'Import Peak'!$A$3:FD$99,160,FALSE)-VLOOKUP($A87,'Import Peak Change'!$A$106:FD$202,160,FALSE)),0,(VLOOKUP($A87,'Import Peak'!$A$3:FD$99,160,FALSE)-VLOOKUP($A87,'Import Peak Change'!$A$106:FD$202,160,FALSE)))</f>
        <v>0</v>
      </c>
      <c r="FE87" s="6">
        <f>IF(ISERROR(VLOOKUP($A87,'Import Peak'!$A$3:FE$99,161,FALSE)-VLOOKUP($A87,'Import Peak Change'!$A$106:FE$202,161,FALSE)),0,(VLOOKUP($A87,'Import Peak'!$A$3:FE$99,161,FALSE)-VLOOKUP($A87,'Import Peak Change'!$A$106:FE$202,161,FALSE)))</f>
        <v>0</v>
      </c>
      <c r="FF87" s="6">
        <f>IF(ISERROR(VLOOKUP($A87,'Import Peak'!$A$3:FF$99,162,FALSE)-VLOOKUP($A87,'Import Peak Change'!$A$106:FF$202,162,FALSE)),0,(VLOOKUP($A87,'Import Peak'!$A$3:FF$99,162,FALSE)-VLOOKUP($A87,'Import Peak Change'!$A$106:FF$202,162,FALSE)))</f>
        <v>0</v>
      </c>
      <c r="FG87" s="6">
        <f>IF(ISERROR(VLOOKUP($A87,'Import Peak'!$A$3:FG$99,163,FALSE)-VLOOKUP($A87,'Import Peak Change'!$A$106:FG$202,163,FALSE)),0,(VLOOKUP($A87,'Import Peak'!$A$3:FG$99,163,FALSE)-VLOOKUP($A87,'Import Peak Change'!$A$106:FG$202,163,FALSE)))</f>
        <v>0</v>
      </c>
      <c r="FH87" s="6">
        <f>IF(ISERROR(VLOOKUP($A87,'Import Peak'!$A$3:FH$99,164,FALSE)-VLOOKUP($A87,'Import Peak Change'!$A$106:FH$202,164,FALSE)),0,(VLOOKUP($A87,'Import Peak'!$A$3:FH$99,164,FALSE)-VLOOKUP($A87,'Import Peak Change'!$A$106:FH$202,164,FALSE)))</f>
        <v>0</v>
      </c>
      <c r="FI87" s="6">
        <f>IF(ISERROR(VLOOKUP($A87,'Import Peak'!$A$3:FI$99,165,FALSE)-VLOOKUP($A87,'Import Peak Change'!$A$106:FI$202,165,FALSE)),0,(VLOOKUP($A87,'Import Peak'!$A$3:FI$99,165,FALSE)-VLOOKUP($A87,'Import Peak Change'!$A$106:FI$202,165,FALSE)))</f>
        <v>0</v>
      </c>
      <c r="FJ87" s="6">
        <f>IF(ISERROR(VLOOKUP($A87,'Import Peak'!$A$3:FJ$99,166,FALSE)-VLOOKUP($A87,'Import Peak Change'!$A$106:FJ$202,166,FALSE)),0,(VLOOKUP($A87,'Import Peak'!$A$3:FJ$99,166,FALSE)-VLOOKUP($A87,'Import Peak Change'!$A$106:FJ$202,166,FALSE)))</f>
        <v>0</v>
      </c>
      <c r="FK87" s="6">
        <f>IF(ISERROR(VLOOKUP($A87,'Import Peak'!$A$3:FK$99,167,FALSE)-VLOOKUP($A87,'Import Peak Change'!$A$106:FK$202,167,FALSE)),0,(VLOOKUP($A87,'Import Peak'!$A$3:FK$99,167,FALSE)-VLOOKUP($A87,'Import Peak Change'!$A$106:FK$202,167,FALSE)))</f>
        <v>0</v>
      </c>
      <c r="FL87" s="6">
        <f>IF(ISERROR(VLOOKUP($A87,'Import Peak'!$A$3:FL$99,168,FALSE)-VLOOKUP($A87,'Import Peak Change'!$A$106:FL$202,168,FALSE)),0,(VLOOKUP($A87,'Import Peak'!$A$3:FL$99,168,FALSE)-VLOOKUP($A87,'Import Peak Change'!$A$106:FL$202,168,FALSE)))</f>
        <v>0</v>
      </c>
      <c r="FM87" s="6">
        <f>IF(ISERROR(VLOOKUP($A87,'Import Peak'!$A$3:FM$99,169,FALSE)-VLOOKUP($A87,'Import Peak Change'!$A$106:FM$202,169,FALSE)),0,(VLOOKUP($A87,'Import Peak'!$A$3:FM$99,169,FALSE)-VLOOKUP($A87,'Import Peak Change'!$A$106:FM$202,169,FALSE)))</f>
        <v>0</v>
      </c>
      <c r="FN87" s="6">
        <f>IF(ISERROR(VLOOKUP($A87,'Import Peak'!$A$3:FN$99,170,FALSE)-VLOOKUP($A87,'Import Peak Change'!$A$106:FN$202,170,FALSE)),0,(VLOOKUP($A87,'Import Peak'!$A$3:FN$99,170,FALSE)-VLOOKUP($A87,'Import Peak Change'!$A$106:FN$202,170,FALSE)))</f>
        <v>0</v>
      </c>
      <c r="FO87" s="6">
        <f>IF(ISERROR(VLOOKUP($A87,'Import Peak'!$A$3:FO$99,171,FALSE)-VLOOKUP($A87,'Import Peak Change'!$A$106:FO$202,171,FALSE)),0,(VLOOKUP($A87,'Import Peak'!$A$3:FO$99,171,FALSE)-VLOOKUP($A87,'Import Peak Change'!$A$106:FO$202,171,FALSE)))</f>
        <v>0</v>
      </c>
      <c r="FP87" s="6">
        <f>IF(ISERROR(VLOOKUP($A87,'Import Peak'!$A$3:FP$99,172,FALSE)-VLOOKUP($A87,'Import Peak Change'!$A$106:FP$202,172,FALSE)),0,(VLOOKUP($A87,'Import Peak'!$A$3:FP$99,172,FALSE)-VLOOKUP($A87,'Import Peak Change'!$A$106:FP$202,172,FALSE)))</f>
        <v>0</v>
      </c>
      <c r="FQ87" s="6">
        <f>IF(ISERROR(VLOOKUP($A87,'Import Peak'!$A$3:FQ$99,173,FALSE)-VLOOKUP($A87,'Import Peak Change'!$A$106:FQ$202,173,FALSE)),0,(VLOOKUP($A87,'Import Peak'!$A$3:FQ$99,173,FALSE)-VLOOKUP($A87,'Import Peak Change'!$A$106:FQ$202,173,FALSE)))</f>
        <v>0</v>
      </c>
      <c r="FR87" s="6">
        <f>IF(ISERROR(VLOOKUP($A87,'Import Peak'!$A$3:FR$99,174,FALSE)-VLOOKUP($A87,'Import Peak Change'!$A$106:FR$202,174,FALSE)),0,(VLOOKUP($A87,'Import Peak'!$A$3:FR$99,174,FALSE)-VLOOKUP($A87,'Import Peak Change'!$A$106:FR$202,174,FALSE)))</f>
        <v>0</v>
      </c>
      <c r="FS87" s="6">
        <f>IF(ISERROR(VLOOKUP($A87,'Import Peak'!$A$3:FS$99,175,FALSE)-VLOOKUP($A87,'Import Peak Change'!$A$106:FS$202,175,FALSE)),0,(VLOOKUP($A87,'Import Peak'!$A$3:FS$99,175,FALSE)-VLOOKUP($A87,'Import Peak Change'!$A$106:FS$202,175,FALSE)))</f>
        <v>0</v>
      </c>
      <c r="FT87" s="6">
        <f>IF(ISERROR(VLOOKUP($A87,'Import Peak'!$A$3:FT$99,176,FALSE)-VLOOKUP($A87,'Import Peak Change'!$A$106:FT$202,176,FALSE)),0,(VLOOKUP($A87,'Import Peak'!$A$3:FT$99,176,FALSE)-VLOOKUP($A87,'Import Peak Change'!$A$106:FT$202,176,FALSE)))</f>
        <v>0</v>
      </c>
      <c r="FU87" s="6">
        <f>IF(ISERROR(VLOOKUP($A87,'Import Peak'!$A$3:FU$99,177,FALSE)-VLOOKUP($A87,'Import Peak Change'!$A$106:FU$202,177,FALSE)),0,(VLOOKUP($A87,'Import Peak'!$A$3:FU$99,177,FALSE)-VLOOKUP($A87,'Import Peak Change'!$A$106:FU$202,177,FALSE)))</f>
        <v>0</v>
      </c>
      <c r="FV87" s="6">
        <f>IF(ISERROR(VLOOKUP($A87,'Import Peak'!$A$3:FV$99,178,FALSE)-VLOOKUP($A87,'Import Peak Change'!$A$106:FV$202,178,FALSE)),0,(VLOOKUP($A87,'Import Peak'!$A$3:FV$99,178,FALSE)-VLOOKUP($A87,'Import Peak Change'!$A$106:FV$202,178,FALSE)))</f>
        <v>0</v>
      </c>
      <c r="FW87" s="6">
        <f>IF(ISERROR(VLOOKUP($A87,'Import Peak'!$A$3:FW$99,179,FALSE)-VLOOKUP($A87,'Import Peak Change'!$A$106:FW$202,179,FALSE)),0,(VLOOKUP($A87,'Import Peak'!$A$3:FW$99,179,FALSE)-VLOOKUP($A87,'Import Peak Change'!$A$106:FW$202,179,FALSE)))</f>
        <v>0</v>
      </c>
      <c r="FX87" s="6">
        <f>IF(ISERROR(VLOOKUP($A87,'Import Peak'!$A$3:FX$99,180,FALSE)-VLOOKUP($A87,'Import Peak Change'!$A$106:FX$202,180,FALSE)),0,(VLOOKUP($A87,'Import Peak'!$A$3:FX$99,180,FALSE)-VLOOKUP($A87,'Import Peak Change'!$A$106:FX$202,180,FALSE)))</f>
        <v>0</v>
      </c>
      <c r="FY87" s="6">
        <f>IF(ISERROR(VLOOKUP($A87,'Import Peak'!$A$3:FY$99,181,FALSE)-VLOOKUP($A87,'Import Peak Change'!$A$106:FY$202,181,FALSE)),0,(VLOOKUP($A87,'Import Peak'!$A$3:FY$99,181,FALSE)-VLOOKUP($A87,'Import Peak Change'!$A$106:FY$202,181,FALSE)))</f>
        <v>0</v>
      </c>
      <c r="FZ87" s="6">
        <f>IF(ISERROR(VLOOKUP($A87,'Import Peak'!$A$3:FZ$99,182,FALSE)-VLOOKUP($A87,'Import Peak Change'!$A$106:FZ$202,182,FALSE)),0,(VLOOKUP($A87,'Import Peak'!$A$3:FZ$99,182,FALSE)-VLOOKUP($A87,'Import Peak Change'!$A$106:FZ$202,182,FALSE)))</f>
        <v>0</v>
      </c>
      <c r="GA87" s="6">
        <f>IF(ISERROR(VLOOKUP($A87,'Import Peak'!$A$3:GA$99,183,FALSE)-VLOOKUP($A87,'Import Peak Change'!$A$106:GA$202,183,FALSE)),0,(VLOOKUP($A87,'Import Peak'!$A$3:GA$99,183,FALSE)-VLOOKUP($A87,'Import Peak Change'!$A$106:GA$202,183,FALSE)))</f>
        <v>0</v>
      </c>
      <c r="GB87" s="6">
        <f>IF(ISERROR(VLOOKUP($A87,'Import Peak'!$A$3:GB$99,184,FALSE)-VLOOKUP($A87,'Import Peak Change'!$A$106:GB$202,184,FALSE)),0,(VLOOKUP($A87,'Import Peak'!$A$3:GB$99,184,FALSE)-VLOOKUP($A87,'Import Peak Change'!$A$106:GB$202,184,FALSE)))</f>
        <v>0</v>
      </c>
      <c r="GC87" s="6">
        <f>IF(ISERROR(VLOOKUP($A87,'Import Peak'!$A$3:GC$99,185,FALSE)-VLOOKUP($A87,'Import Peak Change'!$A$106:GC$202,185,FALSE)),0,(VLOOKUP($A87,'Import Peak'!$A$3:GC$99,185,FALSE)-VLOOKUP($A87,'Import Peak Change'!$A$106:GC$202,185,FALSE)))</f>
        <v>0</v>
      </c>
      <c r="GD87" s="6">
        <f>IF(ISERROR(VLOOKUP($A87,'Import Peak'!$A$3:GD$99,186,FALSE)-VLOOKUP($A87,'Import Peak Change'!$A$106:GD$202,186,FALSE)),0,(VLOOKUP($A87,'Import Peak'!$A$3:GD$99,186,FALSE)-VLOOKUP($A87,'Import Peak Change'!$A$106:GD$202,186,FALSE)))</f>
        <v>0</v>
      </c>
      <c r="GE87" s="6">
        <f>IF(ISERROR(VLOOKUP($A87,'Import Peak'!$A$3:GE$99,187,FALSE)-VLOOKUP($A87,'Import Peak Change'!$A$106:GE$202,187,FALSE)),0,(VLOOKUP($A87,'Import Peak'!$A$3:GE$99,187,FALSE)-VLOOKUP($A87,'Import Peak Change'!$A$106:GE$202,187,FALSE)))</f>
        <v>0</v>
      </c>
      <c r="GF87" s="6">
        <f>IF(ISERROR(VLOOKUP($A87,'Import Peak'!$A$3:GF$99,188,FALSE)-VLOOKUP($A87,'Import Peak Change'!$A$106:GF$202,188,FALSE)),0,(VLOOKUP($A87,'Import Peak'!$A$3:GF$99,188,FALSE)-VLOOKUP($A87,'Import Peak Change'!$A$106:GF$202,188,FALSE)))</f>
        <v>0</v>
      </c>
      <c r="GG87" s="6">
        <f>IF(ISERROR(VLOOKUP($A87,'Import Peak'!$A$3:GG$99,189,FALSE)-VLOOKUP($A87,'Import Peak Change'!$A$106:GG$202,189,FALSE)),0,(VLOOKUP($A87,'Import Peak'!$A$3:GG$99,189,FALSE)-VLOOKUP($A87,'Import Peak Change'!$A$106:GG$202,189,FALSE)))</f>
        <v>0</v>
      </c>
      <c r="GH87" s="6">
        <f>IF(ISERROR(VLOOKUP($A87,'Import Peak'!$A$3:GH$99,190,FALSE)-VLOOKUP($A87,'Import Peak Change'!$A$106:GH$202,190,FALSE)),0,(VLOOKUP($A87,'Import Peak'!$A$3:GH$99,190,FALSE)-VLOOKUP($A87,'Import Peak Change'!$A$106:GH$202,190,FALSE)))</f>
        <v>0</v>
      </c>
      <c r="GI87" s="6">
        <f>IF(ISERROR(VLOOKUP($A87,'Import Peak'!$A$3:GI$99,191,FALSE)-VLOOKUP($A87,'Import Peak Change'!$A$106:GI$202,191,FALSE)),0,(VLOOKUP($A87,'Import Peak'!$A$3:GI$99,191,FALSE)-VLOOKUP($A87,'Import Peak Change'!$A$106:GI$202,191,FALSE)))</f>
        <v>0</v>
      </c>
      <c r="GJ87" s="6">
        <f>IF(ISERROR(VLOOKUP($A87,'Import Peak'!$A$3:GJ$99,192,FALSE)-VLOOKUP($A87,'Import Peak Change'!$A$106:GJ$202,192,FALSE)),0,(VLOOKUP($A87,'Import Peak'!$A$3:GJ$99,192,FALSE)-VLOOKUP($A87,'Import Peak Change'!$A$106:GJ$202,192,FALSE)))</f>
        <v>0</v>
      </c>
      <c r="GK87" s="6">
        <f>IF(ISERROR(VLOOKUP($A87,'Import Peak'!$A$3:GK$99,193,FALSE)-VLOOKUP($A87,'Import Peak Change'!$A$106:GK$202,193,FALSE)),0,(VLOOKUP($A87,'Import Peak'!$A$3:GK$99,193,FALSE)-VLOOKUP($A87,'Import Peak Change'!$A$106:GK$202,193,FALSE)))</f>
        <v>0</v>
      </c>
      <c r="GL87" s="6">
        <f>IF(ISERROR(VLOOKUP($A87,'Import Peak'!$A$3:GL$99,194,FALSE)-VLOOKUP($A87,'Import Peak Change'!$A$106:GL$202,194,FALSE)),0,(VLOOKUP($A87,'Import Peak'!$A$3:GL$99,194,FALSE)-VLOOKUP($A87,'Import Peak Change'!$A$106:GL$202,194,FALSE)))</f>
        <v>0</v>
      </c>
      <c r="GM87" s="6">
        <f>IF(ISERROR(VLOOKUP($A87,'Import Peak'!$A$3:GM$99,195,FALSE)-VLOOKUP($A87,'Import Peak Change'!$A$106:GM$202,195,FALSE)),0,(VLOOKUP($A87,'Import Peak'!$A$3:GM$99,195,FALSE)-VLOOKUP($A87,'Import Peak Change'!$A$106:GM$202,195,FALSE)))</f>
        <v>0</v>
      </c>
      <c r="GN87" s="6">
        <f>IF(ISERROR(VLOOKUP($A87,'Import Peak'!$A$3:GN$99,196,FALSE)-VLOOKUP($A87,'Import Peak Change'!$A$106:GN$202,196,FALSE)),0,(VLOOKUP($A87,'Import Peak'!$A$3:GN$99,196,FALSE)-VLOOKUP($A87,'Import Peak Change'!$A$106:GN$202,196,FALSE)))</f>
        <v>0</v>
      </c>
      <c r="GO87" s="6">
        <f>IF(ISERROR(VLOOKUP($A87,'Import Peak'!$A$3:GO$99,197,FALSE)-VLOOKUP($A87,'Import Peak Change'!$A$106:GO$202,197,FALSE)),0,(VLOOKUP($A87,'Import Peak'!$A$3:GO$99,197,FALSE)-VLOOKUP($A87,'Import Peak Change'!$A$106:GO$202,197,FALSE)))</f>
        <v>0</v>
      </c>
      <c r="GP87" s="6">
        <f>IF(ISERROR(VLOOKUP($A87,'Import Peak'!$A$3:GP$99,198,FALSE)-VLOOKUP($A87,'Import Peak Change'!$A$106:GP$202,198,FALSE)),0,(VLOOKUP($A87,'Import Peak'!$A$3:GP$99,198,FALSE)-VLOOKUP($A87,'Import Peak Change'!$A$106:GP$202,198,FALSE)))</f>
        <v>0</v>
      </c>
      <c r="GQ87" s="6">
        <f>IF(ISERROR(VLOOKUP($A87,'Import Peak'!$A$3:GQ$99,199,FALSE)-VLOOKUP($A87,'Import Peak Change'!$A$106:GQ$202,199,FALSE)),0,(VLOOKUP($A87,'Import Peak'!$A$3:GQ$99,199,FALSE)-VLOOKUP($A87,'Import Peak Change'!$A$106:GQ$202,199,FALSE)))</f>
        <v>0</v>
      </c>
      <c r="GR87" s="6">
        <f>IF(ISERROR(VLOOKUP($A87,'Import Peak'!$A$3:GR$99,200,FALSE)-VLOOKUP($A87,'Import Peak Change'!$A$106:GR$202,200,FALSE)),0,(VLOOKUP($A87,'Import Peak'!$A$3:GR$99,200,FALSE)-VLOOKUP($A87,'Import Peak Change'!$A$106:GR$202,200,FALSE)))</f>
        <v>0</v>
      </c>
      <c r="GS87" s="6">
        <f>IF(ISERROR(VLOOKUP($A87,'Import Peak'!$A$3:GS$99,201,FALSE)-VLOOKUP($A87,'Import Peak Change'!$A$106:GS$202,201,FALSE)),0,(VLOOKUP($A87,'Import Peak'!$A$3:GS$99,201,FALSE)-VLOOKUP($A87,'Import Peak Change'!$A$106:GS$202,201,FALSE)))</f>
        <v>0</v>
      </c>
      <c r="GT87" s="6">
        <f>IF(ISERROR(VLOOKUP($A87,'Import Peak'!$A$3:GT$99,202,FALSE)-VLOOKUP($A87,'Import Peak Change'!$A$106:GT$202,202,FALSE)),0,(VLOOKUP($A87,'Import Peak'!$A$3:GT$99,202,FALSE)-VLOOKUP($A87,'Import Peak Change'!$A$106:GT$202,202,FALSE)))</f>
        <v>0</v>
      </c>
      <c r="GU87" s="6">
        <f>IF(ISERROR(VLOOKUP($A87,'Import Peak'!$A$3:GU$99,203,FALSE)-VLOOKUP($A87,'Import Peak Change'!$A$106:GU$202,203,FALSE)),0,(VLOOKUP($A87,'Import Peak'!$A$3:GU$99,203,FALSE)-VLOOKUP($A87,'Import Peak Change'!$A$106:GU$202,203,FALSE)))</f>
        <v>0</v>
      </c>
      <c r="GV87" s="6">
        <f>IF(ISERROR(VLOOKUP($A87,'Import Peak'!$A$3:GV$99,204,FALSE)-VLOOKUP($A87,'Import Peak Change'!$A$106:GV$202,204,FALSE)),0,(VLOOKUP($A87,'Import Peak'!$A$3:GV$99,204,FALSE)-VLOOKUP($A87,'Import Peak Change'!$A$106:GV$202,204,FALSE)))</f>
        <v>0</v>
      </c>
      <c r="GW87" s="6">
        <f>IF(ISERROR(VLOOKUP($A87,'Import Peak'!$A$3:GW$99,205,FALSE)-VLOOKUP($A87,'Import Peak Change'!$A$106:GW$202,205,FALSE)),0,(VLOOKUP($A87,'Import Peak'!$A$3:GW$99,205,FALSE)-VLOOKUP($A87,'Import Peak Change'!$A$106:GW$202,205,FALSE)))</f>
        <v>0</v>
      </c>
      <c r="GX87" s="6">
        <f>IF(ISERROR(VLOOKUP($A87,'Import Peak'!$A$3:GX$99,206,FALSE)-VLOOKUP($A87,'Import Peak Change'!$A$106:GX$202,206,FALSE)),0,(VLOOKUP($A87,'Import Peak'!$A$3:GX$99,206,FALSE)-VLOOKUP($A87,'Import Peak Change'!$A$106:GX$202,206,FALSE)))</f>
        <v>0</v>
      </c>
      <c r="GY87" s="6">
        <f>IF(ISERROR(VLOOKUP($A87,'Import Peak'!$A$3:GY$99,207,FALSE)-VLOOKUP($A87,'Import Peak Change'!$A$106:GY$202,207,FALSE)),0,(VLOOKUP($A87,'Import Peak'!$A$3:GY$99,207,FALSE)-VLOOKUP($A87,'Import Peak Change'!$A$106:GY$202,207,FALSE)))</f>
        <v>0</v>
      </c>
      <c r="GZ87" s="6">
        <f>IF(ISERROR(VLOOKUP($A87,'Import Peak'!$A$3:GZ$99,208,FALSE)-VLOOKUP($A87,'Import Peak Change'!$A$106:GZ$202,208,FALSE)),0,(VLOOKUP($A87,'Import Peak'!$A$3:GZ$99,208,FALSE)-VLOOKUP($A87,'Import Peak Change'!$A$106:GZ$202,208,FALSE)))</f>
        <v>0</v>
      </c>
      <c r="HA87" s="6">
        <f>IF(ISERROR(VLOOKUP($A87,'Import Peak'!$A$3:HA$99,209,FALSE)-VLOOKUP($A87,'Import Peak Change'!$A$106:HA$202,209,FALSE)),0,(VLOOKUP($A87,'Import Peak'!$A$3:HA$99,209,FALSE)-VLOOKUP($A87,'Import Peak Change'!$A$106:HA$202,209,FALSE)))</f>
        <v>0</v>
      </c>
      <c r="HB87" s="6">
        <f>IF(ISERROR(VLOOKUP($A87,'Import Peak'!$A$3:HB$99,210,FALSE)-VLOOKUP($A87,'Import Peak Change'!$A$106:HB$202,210,FALSE)),0,(VLOOKUP($A87,'Import Peak'!$A$3:HB$99,210,FALSE)-VLOOKUP($A87,'Import Peak Change'!$A$106:HB$202,210,FALSE)))</f>
        <v>0</v>
      </c>
      <c r="HC87" s="6">
        <f>IF(ISERROR(VLOOKUP($A87,'Import Peak'!$A$3:HC$99,211,FALSE)-VLOOKUP($A87,'Import Peak Change'!$A$106:HC$202,211,FALSE)),0,(VLOOKUP($A87,'Import Peak'!$A$3:HC$99,211,FALSE)-VLOOKUP($A87,'Import Peak Change'!$A$106:HC$202,211,FALSE)))</f>
        <v>0</v>
      </c>
      <c r="HD87" s="6">
        <f>IF(ISERROR(VLOOKUP($A87,'Import Peak'!$A$3:HD$99,212,FALSE)-VLOOKUP($A87,'Import Peak Change'!$A$106:HD$202,212,FALSE)),0,(VLOOKUP($A87,'Import Peak'!$A$3:HD$99,212,FALSE)-VLOOKUP($A87,'Import Peak Change'!$A$106:HD$202,212,FALSE)))</f>
        <v>0</v>
      </c>
      <c r="HE87" s="6">
        <f>IF(ISERROR(VLOOKUP($A87,'Import Peak'!$A$3:HE$99,213,FALSE)-VLOOKUP($A87,'Import Peak Change'!$A$106:HE$202,213,FALSE)),0,(VLOOKUP($A87,'Import Peak'!$A$3:HE$99,213,FALSE)-VLOOKUP($A87,'Import Peak Change'!$A$106:HE$202,213,FALSE)))</f>
        <v>0</v>
      </c>
      <c r="HF87" s="6">
        <f>IF(ISERROR(VLOOKUP($A87,'Import Peak'!$A$3:HF$99,214,FALSE)-VLOOKUP($A87,'Import Peak Change'!$A$106:HF$202,214,FALSE)),0,(VLOOKUP($A87,'Import Peak'!$A$3:HF$99,214,FALSE)-VLOOKUP($A87,'Import Peak Change'!$A$106:HF$202,214,FALSE)))</f>
        <v>0</v>
      </c>
      <c r="HG87" s="6">
        <f>IF(ISERROR(VLOOKUP($A87,'Import Peak'!$A$3:HG$99,215,FALSE)-VLOOKUP($A87,'Import Peak Change'!$A$106:HG$202,215,FALSE)),0,(VLOOKUP($A87,'Import Peak'!$A$3:HG$99,215,FALSE)-VLOOKUP($A87,'Import Peak Change'!$A$106:HG$202,215,FALSE)))</f>
        <v>0</v>
      </c>
      <c r="HH87" s="6">
        <f>IF(ISERROR(VLOOKUP($A87,'Import Peak'!$A$3:HH$99,216,FALSE)-VLOOKUP($A87,'Import Peak Change'!$A$106:HH$202,216,FALSE)),0,(VLOOKUP($A87,'Import Peak'!$A$3:HH$99,216,FALSE)-VLOOKUP($A87,'Import Peak Change'!$A$106:HH$202,216,FALSE)))</f>
        <v>0</v>
      </c>
      <c r="HI87" s="6">
        <f>IF(ISERROR(VLOOKUP($A87,'Import Peak'!$A$3:HI$99,217,FALSE)-VLOOKUP($A87,'Import Peak Change'!$A$106:HI$202,217,FALSE)),0,(VLOOKUP($A87,'Import Peak'!$A$3:HI$99,217,FALSE)-VLOOKUP($A87,'Import Peak Change'!$A$106:HI$202,217,FALSE)))</f>
        <v>0</v>
      </c>
      <c r="HJ87" s="6">
        <f>IF(ISERROR(VLOOKUP($A87,'Import Peak'!$A$3:HJ$99,218,FALSE)-VLOOKUP($A87,'Import Peak Change'!$A$106:HJ$202,218,FALSE)),0,(VLOOKUP($A87,'Import Peak'!$A$3:HJ$99,218,FALSE)-VLOOKUP($A87,'Import Peak Change'!$A$106:HJ$202,218,FALSE)))</f>
        <v>0</v>
      </c>
      <c r="HK87" s="6">
        <f>IF(ISERROR(VLOOKUP($A87,'Import Peak'!$A$3:HK$99,219,FALSE)-VLOOKUP($A87,'Import Peak Change'!$A$106:HK$202,219,FALSE)),0,(VLOOKUP($A87,'Import Peak'!$A$3:HK$99,219,FALSE)-VLOOKUP($A87,'Import Peak Change'!$A$106:HK$202,219,FALSE)))</f>
        <v>0</v>
      </c>
      <c r="HL87" s="6">
        <f>IF(ISERROR(VLOOKUP($A87,'Import Peak'!$A$3:HL$99,220,FALSE)-VLOOKUP($A87,'Import Peak Change'!$A$106:HL$202,220,FALSE)),0,(VLOOKUP($A87,'Import Peak'!$A$3:HL$99,220,FALSE)-VLOOKUP($A87,'Import Peak Change'!$A$106:HL$202,220,FALSE)))</f>
        <v>0</v>
      </c>
      <c r="HM87" s="6">
        <f>IF(ISERROR(VLOOKUP($A87,'Import Peak'!$A$3:HM$99,221,FALSE)-VLOOKUP($A87,'Import Peak Change'!$A$106:HM$202,221,FALSE)),0,(VLOOKUP($A87,'Import Peak'!$A$3:HM$99,221,FALSE)-VLOOKUP($A87,'Import Peak Change'!$A$106:HM$202,221,FALSE)))</f>
        <v>0</v>
      </c>
      <c r="HN87" s="6">
        <f>IF(ISERROR(VLOOKUP($A87,'Import Peak'!$A$3:HN$99,222,FALSE)-VLOOKUP($A87,'Import Peak Change'!$A$106:HN$202,222,FALSE)),0,(VLOOKUP($A87,'Import Peak'!$A$3:HN$99,222,FALSE)-VLOOKUP($A87,'Import Peak Change'!$A$106:HN$202,222,FALSE)))</f>
        <v>0</v>
      </c>
      <c r="HO87" s="6">
        <f>IF(ISERROR(VLOOKUP($A87,'Import Peak'!$A$3:HO$99,223,FALSE)-VLOOKUP($A87,'Import Peak Change'!$A$106:HO$202,223,FALSE)),0,(VLOOKUP($A87,'Import Peak'!$A$3:HO$99,223,FALSE)-VLOOKUP($A87,'Import Peak Change'!$A$106:HO$202,223,FALSE)))</f>
        <v>0</v>
      </c>
      <c r="HP87" s="6">
        <f>IF(ISERROR(VLOOKUP($A87,'Import Peak'!$A$3:HP$99,224,FALSE)-VLOOKUP($A87,'Import Peak Change'!$A$106:HP$202,224,FALSE)),0,(VLOOKUP($A87,'Import Peak'!$A$3:HP$99,224,FALSE)-VLOOKUP($A87,'Import Peak Change'!$A$106:HP$202,224,FALSE)))</f>
        <v>0</v>
      </c>
      <c r="HQ87" s="6">
        <f>IF(ISERROR(VLOOKUP($A87,'Import Peak'!$A$3:HQ$99,225,FALSE)-VLOOKUP($A87,'Import Peak Change'!$A$106:HQ$202,225,FALSE)),0,(VLOOKUP($A87,'Import Peak'!$A$3:HQ$99,225,FALSE)-VLOOKUP($A87,'Import Peak Change'!$A$106:HQ$202,225,FALSE)))</f>
        <v>0</v>
      </c>
      <c r="HR87" s="6">
        <f>IF(ISERROR(VLOOKUP($A87,'Import Peak'!$A$3:HR$99,226,FALSE)-VLOOKUP($A87,'Import Peak Change'!$A$106:HR$202,226,FALSE)),0,(VLOOKUP($A87,'Import Peak'!$A$3:HR$99,226,FALSE)-VLOOKUP($A87,'Import Peak Change'!$A$106:HR$202,226,FALSE)))</f>
        <v>0</v>
      </c>
      <c r="HS87" s="6">
        <f>IF(ISERROR(VLOOKUP($A87,'Import Peak'!$A$3:HS$99,227,FALSE)-VLOOKUP($A87,'Import Peak Change'!$A$106:HS$202,227,FALSE)),0,(VLOOKUP($A87,'Import Peak'!$A$3:HS$99,227,FALSE)-VLOOKUP($A87,'Import Peak Change'!$A$106:HS$202,227,FALSE)))</f>
        <v>0</v>
      </c>
      <c r="HT87" s="6">
        <f>IF(ISERROR(VLOOKUP($A87,'Import Peak'!$A$3:HT$99,228,FALSE)-VLOOKUP($A87,'Import Peak Change'!$A$106:HT$202,228,FALSE)),0,(VLOOKUP($A87,'Import Peak'!$A$3:HT$99,228,FALSE)-VLOOKUP($A87,'Import Peak Change'!$A$106:HT$202,228,FALSE)))</f>
        <v>0</v>
      </c>
      <c r="HU87" s="6">
        <f>IF(ISERROR(VLOOKUP($A87,'Import Peak'!$A$3:HU$99,229,FALSE)-VLOOKUP($A87,'Import Peak Change'!$A$106:HU$202,229,FALSE)),0,(VLOOKUP($A87,'Import Peak'!$A$3:HU$99,229,FALSE)-VLOOKUP($A87,'Import Peak Change'!$A$106:HU$202,229,FALSE)))</f>
        <v>0</v>
      </c>
      <c r="HV87" s="6">
        <f>IF(ISERROR(VLOOKUP($A87,'Import Peak'!$A$3:HV$99,230,FALSE)-VLOOKUP($A87,'Import Peak Change'!$A$106:HV$202,230,FALSE)),0,(VLOOKUP($A87,'Import Peak'!$A$3:HV$99,230,FALSE)-VLOOKUP($A87,'Import Peak Change'!$A$106:HV$202,230,FALSE)))</f>
        <v>0</v>
      </c>
      <c r="HW87" s="6">
        <f>IF(ISERROR(VLOOKUP($A87,'Import Peak'!$A$3:HW$99,231,FALSE)-VLOOKUP($A87,'Import Peak Change'!$A$106:HW$202,231,FALSE)),0,(VLOOKUP($A87,'Import Peak'!$A$3:HW$99,231,FALSE)-VLOOKUP($A87,'Import Peak Change'!$A$106:HW$202,231,FALSE)))</f>
        <v>0</v>
      </c>
      <c r="HX87" s="6">
        <f>IF(ISERROR(VLOOKUP($A87,'Import Peak'!$A$3:HX$99,232,FALSE)-VLOOKUP($A87,'Import Peak Change'!$A$106:HX$202,232,FALSE)),0,(VLOOKUP($A87,'Import Peak'!$A$3:HX$99,232,FALSE)-VLOOKUP($A87,'Import Peak Change'!$A$106:HX$202,232,FALSE)))</f>
        <v>0</v>
      </c>
      <c r="HY87" s="6">
        <f>IF(ISERROR(VLOOKUP($A87,'Import Peak'!$A$3:HY$99,233,FALSE)-VLOOKUP($A87,'Import Peak Change'!$A$106:HY$202,233,FALSE)),0,(VLOOKUP($A87,'Import Peak'!$A$3:HY$99,233,FALSE)-VLOOKUP($A87,'Import Peak Change'!$A$106:HY$202,233,FALSE)))</f>
        <v>0</v>
      </c>
      <c r="HZ87" s="6">
        <f>IF(ISERROR(VLOOKUP($A87,'Import Peak'!$A$3:HZ$99,234,FALSE)-VLOOKUP($A87,'Import Peak Change'!$A$106:HZ$202,234,FALSE)),0,(VLOOKUP($A87,'Import Peak'!$A$3:HZ$99,234,FALSE)-VLOOKUP($A87,'Import Peak Change'!$A$106:HZ$202,234,FALSE)))</f>
        <v>0</v>
      </c>
      <c r="IA87" s="6">
        <f>IF(ISERROR(VLOOKUP($A87,'Import Peak'!$A$3:IA$99,235,FALSE)-VLOOKUP($A87,'Import Peak Change'!$A$106:IA$202,235,FALSE)),0,(VLOOKUP($A87,'Import Peak'!$A$3:IA$99,235,FALSE)-VLOOKUP($A87,'Import Peak Change'!$A$106:IA$202,235,FALSE)))</f>
        <v>0</v>
      </c>
      <c r="IB87" s="6">
        <f>IF(ISERROR(VLOOKUP($A87,'Import Peak'!$A$3:IB$99,236,FALSE)-VLOOKUP($A87,'Import Peak Change'!$A$106:IB$202,236,FALSE)),0,(VLOOKUP($A87,'Import Peak'!$A$3:IB$99,236,FALSE)-VLOOKUP($A87,'Import Peak Change'!$A$106:IB$202,236,FALSE)))</f>
        <v>0</v>
      </c>
      <c r="IC87" s="6">
        <f>IF(ISERROR(VLOOKUP($A87,'Import Peak'!$A$3:IC$99,237,FALSE)-VLOOKUP($A87,'Import Peak Change'!$A$106:IC$202,237,FALSE)),0,(VLOOKUP($A87,'Import Peak'!$A$3:IC$99,237,FALSE)-VLOOKUP($A87,'Import Peak Change'!$A$106:IC$202,237,FALSE)))</f>
        <v>0</v>
      </c>
      <c r="ID87" s="6">
        <f>IF(ISERROR(VLOOKUP($A87,'Import Peak'!$A$3:ID$99,238,FALSE)-VLOOKUP($A87,'Import Peak Change'!$A$106:ID$202,238,FALSE)),0,(VLOOKUP($A87,'Import Peak'!$A$3:ID$99,238,FALSE)-VLOOKUP($A87,'Import Peak Change'!$A$106:ID$202,238,FALSE)))</f>
        <v>0</v>
      </c>
      <c r="IE87" s="6">
        <f>IF(ISERROR(VLOOKUP($A87,'Import Peak'!$A$3:IE$99,239,FALSE)-VLOOKUP($A87,'Import Peak Change'!$A$106:IE$202,239,FALSE)),0,(VLOOKUP($A87,'Import Peak'!$A$3:IE$99,239,FALSE)-VLOOKUP($A87,'Import Peak Change'!$A$106:IE$202,239,FALSE)))</f>
        <v>0</v>
      </c>
    </row>
    <row r="88" spans="1:239">
      <c r="A88" s="168" t="str">
        <f>IF('Import Peak'!A85=0,"",'Import Peak'!A85)</f>
        <v/>
      </c>
      <c r="B88" s="6"/>
      <c r="C88" s="6"/>
      <c r="D88" s="6"/>
      <c r="E88" s="6"/>
      <c r="F88" s="6"/>
      <c r="G88" s="6">
        <f>IF(ISERROR(VLOOKUP($A88,'Import Peak'!$A$3:G$99,7,FALSE)-VLOOKUP($A88,'Import Peak Change'!$A$106:G$202,7,FALSE)),0,(VLOOKUP($A88,'Import Peak'!$A$3:G$99,7,FALSE)-VLOOKUP($A88,'Import Peak Change'!$A$106:G$202,7,FALSE)))</f>
        <v>0</v>
      </c>
      <c r="H88" s="6">
        <f>IF(ISERROR(VLOOKUP($A88,'Import Peak'!$A$3:H$99,8,FALSE)-VLOOKUP($A88,'Import Peak Change'!$A$106:H$202,8,FALSE)),0,(VLOOKUP($A88,'Import Peak'!$A$3:H$99,8,FALSE)-VLOOKUP($A88,'Import Peak Change'!$A$106:H$202,8,FALSE)))</f>
        <v>0</v>
      </c>
      <c r="I88" s="6">
        <f>IF(ISERROR(VLOOKUP($A88,'Import Peak'!$A$3:I$99,9,FALSE)-VLOOKUP($A88,'Import Peak Change'!$A$106:I$202,9,FALSE)),0,(VLOOKUP($A88,'Import Peak'!$A$3:I$99,9,FALSE)-VLOOKUP($A88,'Import Peak Change'!$A$106:I$202,9,FALSE)))</f>
        <v>0</v>
      </c>
      <c r="J88" s="6">
        <f>IF(ISERROR(VLOOKUP($A88,'Import Peak'!$A$3:J$99,10,FALSE)-VLOOKUP($A88,'Import Peak Change'!$A$106:J$202,10,FALSE)),0,(VLOOKUP($A88,'Import Peak'!$A$3:J$99,10,FALSE)-VLOOKUP($A88,'Import Peak Change'!$A$106:J$202,10,FALSE)))</f>
        <v>0</v>
      </c>
      <c r="K88" s="6">
        <f>IF(ISERROR(VLOOKUP($A88,'Import Peak'!$A$3:K$99,11,FALSE)-VLOOKUP($A88,'Import Peak Change'!$A$106:K$202,11,FALSE)),0,(VLOOKUP($A88,'Import Peak'!$A$3:K$99,11,FALSE)-VLOOKUP($A88,'Import Peak Change'!$A$106:K$202,11,FALSE)))</f>
        <v>0</v>
      </c>
      <c r="L88" s="6">
        <f>IF(ISERROR(VLOOKUP($A88,'Import Peak'!$A$3:L$99,12,FALSE)-VLOOKUP($A88,'Import Peak Change'!$A$106:L$202,12,FALSE)),0,(VLOOKUP($A88,'Import Peak'!$A$3:L$99,12,FALSE)-VLOOKUP($A88,'Import Peak Change'!$A$106:L$202,12,FALSE)))</f>
        <v>0</v>
      </c>
      <c r="M88" s="6">
        <f>IF(ISERROR(VLOOKUP($A88,'Import Peak'!$A$3:M$99,13,FALSE)-VLOOKUP($A88,'Import Peak Change'!$A$106:M$202,13,FALSE)),0,(VLOOKUP($A88,'Import Peak'!$A$3:M$99,13,FALSE)-VLOOKUP($A88,'Import Peak Change'!$A$106:M$202,13,FALSE)))</f>
        <v>0</v>
      </c>
      <c r="N88" s="6">
        <f>IF(ISERROR(VLOOKUP($A88,'Import Peak'!$A$3:N$99,14,FALSE)-VLOOKUP($A88,'Import Peak Change'!$A$106:N$202,14,FALSE)),0,(VLOOKUP($A88,'Import Peak'!$A$3:N$99,14,FALSE)-VLOOKUP($A88,'Import Peak Change'!$A$106:N$202,14,FALSE)))</f>
        <v>0</v>
      </c>
      <c r="O88" s="6">
        <f>IF(ISERROR(VLOOKUP($A88,'Import Peak'!$A$3:O$99,15,FALSE)-VLOOKUP($A88,'Import Peak Change'!$A$106:O$202,15,FALSE)),0,(VLOOKUP($A88,'Import Peak'!$A$3:O$99,15,FALSE)-VLOOKUP($A88,'Import Peak Change'!$A$106:O$202,15,FALSE)))</f>
        <v>0</v>
      </c>
      <c r="P88" s="6">
        <f>IF(ISERROR(VLOOKUP($A88,'Import Peak'!$A$3:P$99,16,FALSE)-VLOOKUP($A88,'Import Peak Change'!$A$106:P$202,16,FALSE)),0,(VLOOKUP($A88,'Import Peak'!$A$3:P$99,16,FALSE)-VLOOKUP($A88,'Import Peak Change'!$A$106:P$202,16,FALSE)))</f>
        <v>0</v>
      </c>
      <c r="Q88" s="6">
        <f>IF(ISERROR(VLOOKUP($A88,'Import Peak'!$A$3:Q$99,17,FALSE)-VLOOKUP($A88,'Import Peak Change'!$A$106:Q$202,17,FALSE)),0,(VLOOKUP($A88,'Import Peak'!$A$3:Q$99,17,FALSE)-VLOOKUP($A88,'Import Peak Change'!$A$106:Q$202,17,FALSE)))</f>
        <v>0</v>
      </c>
      <c r="R88" s="6">
        <f>IF(ISERROR(VLOOKUP($A88,'Import Peak'!$A$3:R$99,18,FALSE)-VLOOKUP($A88,'Import Peak Change'!$A$106:R$202,18,FALSE)),0,(VLOOKUP($A88,'Import Peak'!$A$3:R$99,18,FALSE)-VLOOKUP($A88,'Import Peak Change'!$A$106:R$202,18,FALSE)))</f>
        <v>0</v>
      </c>
      <c r="S88" s="6">
        <f>IF(ISERROR(VLOOKUP($A88,'Import Peak'!$A$3:S$99,19,FALSE)-VLOOKUP($A88,'Import Peak Change'!$A$106:S$202,19,FALSE)),0,(VLOOKUP($A88,'Import Peak'!$A$3:S$99,19,FALSE)-VLOOKUP($A88,'Import Peak Change'!$A$106:S$202,19,FALSE)))</f>
        <v>0</v>
      </c>
      <c r="T88" s="6">
        <f>IF(ISERROR(VLOOKUP($A88,'Import Peak'!$A$3:T$99,20,FALSE)-VLOOKUP($A88,'Import Peak Change'!$A$106:T$202,20,FALSE)),0,(VLOOKUP($A88,'Import Peak'!$A$3:T$99,20,FALSE)-VLOOKUP($A88,'Import Peak Change'!$A$106:T$202,20,FALSE)))</f>
        <v>0</v>
      </c>
      <c r="U88" s="6">
        <f>IF(ISERROR(VLOOKUP($A88,'Import Peak'!$A$3:U$99,21,FALSE)-VLOOKUP($A88,'Import Peak Change'!$A$106:U$202,21,FALSE)),0,(VLOOKUP($A88,'Import Peak'!$A$3:U$99,21,FALSE)-VLOOKUP($A88,'Import Peak Change'!$A$106:U$202,21,FALSE)))</f>
        <v>0</v>
      </c>
      <c r="V88" s="6">
        <f>IF(ISERROR(VLOOKUP($A88,'Import Peak'!$A$3:V$99,22,FALSE)-VLOOKUP($A88,'Import Peak Change'!$A$106:V$202,22,FALSE)),0,(VLOOKUP($A88,'Import Peak'!$A$3:V$99,22,FALSE)-VLOOKUP($A88,'Import Peak Change'!$A$106:V$202,22,FALSE)))</f>
        <v>0</v>
      </c>
      <c r="W88" s="6">
        <f>IF(ISERROR(VLOOKUP($A88,'Import Peak'!$A$3:W$99,23,FALSE)-VLOOKUP($A88,'Import Peak Change'!$A$106:W$202,23,FALSE)),0,(VLOOKUP($A88,'Import Peak'!$A$3:W$99,23,FALSE)-VLOOKUP($A88,'Import Peak Change'!$A$106:W$202,23,FALSE)))</f>
        <v>0</v>
      </c>
      <c r="X88" s="6">
        <f>IF(ISERROR(VLOOKUP($A88,'Import Peak'!$A$3:X$99,24,FALSE)-VLOOKUP($A88,'Import Peak Change'!$A$106:X$202,24,FALSE)),0,(VLOOKUP($A88,'Import Peak'!$A$3:X$99,24,FALSE)-VLOOKUP($A88,'Import Peak Change'!$A$106:X$202,24,FALSE)))</f>
        <v>0</v>
      </c>
      <c r="Y88" s="6">
        <f>IF(ISERROR(VLOOKUP($A88,'Import Peak'!$A$3:Y$99,25,FALSE)-VLOOKUP($A88,'Import Peak Change'!$A$106:Y$202,25,FALSE)),0,(VLOOKUP($A88,'Import Peak'!$A$3:Y$99,25,FALSE)-VLOOKUP($A88,'Import Peak Change'!$A$106:Y$202,25,FALSE)))</f>
        <v>0</v>
      </c>
      <c r="Z88" s="6">
        <f>IF(ISERROR(VLOOKUP($A88,'Import Peak'!$A$3:Z$99,26,FALSE)-VLOOKUP($A88,'Import Peak Change'!$A$106:Z$202,26,FALSE)),0,(VLOOKUP($A88,'Import Peak'!$A$3:Z$99,26,FALSE)-VLOOKUP($A88,'Import Peak Change'!$A$106:Z$202,26,FALSE)))</f>
        <v>0</v>
      </c>
      <c r="AA88" s="6">
        <f>IF(ISERROR(VLOOKUP($A88,'Import Peak'!$A$3:AA$99,27,FALSE)-VLOOKUP($A88,'Import Peak Change'!$A$106:AA$202,27,FALSE)),0,(VLOOKUP($A88,'Import Peak'!$A$3:AA$99,27,FALSE)-VLOOKUP($A88,'Import Peak Change'!$A$106:AA$202,27,FALSE)))</f>
        <v>0</v>
      </c>
      <c r="AB88" s="6">
        <f>IF(ISERROR(VLOOKUP($A88,'Import Peak'!$A$3:AB$99,28,FALSE)-VLOOKUP($A88,'Import Peak Change'!$A$106:AB$202,28,FALSE)),0,(VLOOKUP($A88,'Import Peak'!$A$3:AB$99,28,FALSE)-VLOOKUP($A88,'Import Peak Change'!$A$106:AB$202,28,FALSE)))</f>
        <v>0</v>
      </c>
      <c r="AC88" s="6">
        <f>IF(ISERROR(VLOOKUP($A88,'Import Peak'!$A$3:AC$99,29,FALSE)-VLOOKUP($A88,'Import Peak Change'!$A$106:AC$202,29,FALSE)),0,(VLOOKUP($A88,'Import Peak'!$A$3:AC$99,29,FALSE)-VLOOKUP($A88,'Import Peak Change'!$A$106:AC$202,29,FALSE)))</f>
        <v>0</v>
      </c>
      <c r="AD88" s="6">
        <f>IF(ISERROR(VLOOKUP($A88,'Import Peak'!$A$3:AD$99,30,FALSE)-VLOOKUP($A88,'Import Peak Change'!$A$106:AD$202,30,FALSE)),0,(VLOOKUP($A88,'Import Peak'!$A$3:AD$99,30,FALSE)-VLOOKUP($A88,'Import Peak Change'!$A$106:AD$202,30,FALSE)))</f>
        <v>0</v>
      </c>
      <c r="AE88" s="6">
        <f>IF(ISERROR(VLOOKUP($A88,'Import Peak'!$A$3:AE$99,31,FALSE)-VLOOKUP($A88,'Import Peak Change'!$A$106:AE$202,31,FALSE)),0,(VLOOKUP($A88,'Import Peak'!$A$3:AE$99,31,FALSE)-VLOOKUP($A88,'Import Peak Change'!$A$106:AE$202,31,FALSE)))</f>
        <v>0</v>
      </c>
      <c r="AF88" s="6">
        <f>IF(ISERROR(VLOOKUP($A88,'Import Peak'!$A$3:AF$99,32,FALSE)-VLOOKUP($A88,'Import Peak Change'!$A$106:AF$202,32,FALSE)),0,(VLOOKUP($A88,'Import Peak'!$A$3:AF$99,32,FALSE)-VLOOKUP($A88,'Import Peak Change'!$A$106:AF$202,32,FALSE)))</f>
        <v>0</v>
      </c>
      <c r="AG88" s="6">
        <f>IF(ISERROR(VLOOKUP($A88,'Import Peak'!$A$3:AG$99,33,FALSE)-VLOOKUP($A88,'Import Peak Change'!$A$106:AG$202,33,FALSE)),0,(VLOOKUP($A88,'Import Peak'!$A$3:AG$99,33,FALSE)-VLOOKUP($A88,'Import Peak Change'!$A$106:AG$202,33,FALSE)))</f>
        <v>0</v>
      </c>
      <c r="AH88" s="6">
        <f>IF(ISERROR(VLOOKUP($A88,'Import Peak'!$A$3:AH$99,34,FALSE)-VLOOKUP($A88,'Import Peak Change'!$A$106:AH$202,34,FALSE)),0,(VLOOKUP($A88,'Import Peak'!$A$3:AH$99,34,FALSE)-VLOOKUP($A88,'Import Peak Change'!$A$106:AH$202,34,FALSE)))</f>
        <v>0</v>
      </c>
      <c r="AI88" s="6">
        <f>IF(ISERROR(VLOOKUP($A88,'Import Peak'!$A$3:AI$99,35,FALSE)-VLOOKUP($A88,'Import Peak Change'!$A$106:AI$202,35,FALSE)),0,(VLOOKUP($A88,'Import Peak'!$A$3:AI$99,35,FALSE)-VLOOKUP($A88,'Import Peak Change'!$A$106:AI$202,35,FALSE)))</f>
        <v>0</v>
      </c>
      <c r="AJ88" s="6">
        <f>IF(ISERROR(VLOOKUP($A88,'Import Peak'!$A$3:AJ$99,36,FALSE)-VLOOKUP($A88,'Import Peak Change'!$A$106:AJ$202,36,FALSE)),0,(VLOOKUP($A88,'Import Peak'!$A$3:AJ$99,36,FALSE)-VLOOKUP($A88,'Import Peak Change'!$A$106:AJ$202,36,FALSE)))</f>
        <v>0</v>
      </c>
      <c r="AK88" s="6">
        <f>IF(ISERROR(VLOOKUP($A88,'Import Peak'!$A$3:AK$99,37,FALSE)-VLOOKUP($A88,'Import Peak Change'!$A$106:AK$202,37,FALSE)),0,(VLOOKUP($A88,'Import Peak'!$A$3:AK$99,37,FALSE)-VLOOKUP($A88,'Import Peak Change'!$A$106:AK$202,37,FALSE)))</f>
        <v>0</v>
      </c>
      <c r="AL88" s="6">
        <f>IF(ISERROR(VLOOKUP($A88,'Import Peak'!$A$3:AL$99,38,FALSE)-VLOOKUP($A88,'Import Peak Change'!$A$106:AL$202,38,FALSE)),0,(VLOOKUP($A88,'Import Peak'!$A$3:AL$99,38,FALSE)-VLOOKUP($A88,'Import Peak Change'!$A$106:AL$202,38,FALSE)))</f>
        <v>0</v>
      </c>
      <c r="AM88" s="6">
        <f>IF(ISERROR(VLOOKUP($A88,'Import Peak'!$A$3:AM$99,39,FALSE)-VLOOKUP($A88,'Import Peak Change'!$A$106:AM$202,39,FALSE)),0,(VLOOKUP($A88,'Import Peak'!$A$3:AM$99,39,FALSE)-VLOOKUP($A88,'Import Peak Change'!$A$106:AM$202,39,FALSE)))</f>
        <v>0</v>
      </c>
      <c r="AN88" s="6">
        <f>IF(ISERROR(VLOOKUP($A88,'Import Peak'!$A$3:AN$99,40,FALSE)-VLOOKUP($A88,'Import Peak Change'!$A$106:AN$202,40,FALSE)),0,(VLOOKUP($A88,'Import Peak'!$A$3:AN$99,40,FALSE)-VLOOKUP($A88,'Import Peak Change'!$A$106:AN$202,40,FALSE)))</f>
        <v>0</v>
      </c>
      <c r="AO88" s="6">
        <f>IF(ISERROR(VLOOKUP($A88,'Import Peak'!$A$3:AO$99,41,FALSE)-VLOOKUP($A88,'Import Peak Change'!$A$106:AO$202,41,FALSE)),0,(VLOOKUP($A88,'Import Peak'!$A$3:AO$99,41,FALSE)-VLOOKUP($A88,'Import Peak Change'!$A$106:AO$202,41,FALSE)))</f>
        <v>0</v>
      </c>
      <c r="AP88" s="6">
        <f>IF(ISERROR(VLOOKUP($A88,'Import Peak'!$A$3:AP$99,42,FALSE)-VLOOKUP($A88,'Import Peak Change'!$A$106:AP$202,42,FALSE)),0,(VLOOKUP($A88,'Import Peak'!$A$3:AP$99,42,FALSE)-VLOOKUP($A88,'Import Peak Change'!$A$106:AP$202,42,FALSE)))</f>
        <v>0</v>
      </c>
      <c r="AQ88" s="6">
        <f>IF(ISERROR(VLOOKUP($A88,'Import Peak'!$A$3:AQ$99,43,FALSE)-VLOOKUP($A88,'Import Peak Change'!$A$106:AQ$202,43,FALSE)),0,(VLOOKUP($A88,'Import Peak'!$A$3:AQ$99,43,FALSE)-VLOOKUP($A88,'Import Peak Change'!$A$106:AQ$202,43,FALSE)))</f>
        <v>0</v>
      </c>
      <c r="AR88" s="6">
        <f>IF(ISERROR(VLOOKUP($A88,'Import Peak'!$A$3:AR$99,44,FALSE)-VLOOKUP($A88,'Import Peak Change'!$A$106:AR$202,44,FALSE)),0,(VLOOKUP($A88,'Import Peak'!$A$3:AR$99,44,FALSE)-VLOOKUP($A88,'Import Peak Change'!$A$106:AR$202,44,FALSE)))</f>
        <v>0</v>
      </c>
      <c r="AS88" s="6">
        <f>IF(ISERROR(VLOOKUP($A88,'Import Peak'!$A$3:AS$99,45,FALSE)-VLOOKUP($A88,'Import Peak Change'!$A$106:AS$202,45,FALSE)),0,(VLOOKUP($A88,'Import Peak'!$A$3:AS$99,45,FALSE)-VLOOKUP($A88,'Import Peak Change'!$A$106:AS$202,45,FALSE)))</f>
        <v>0</v>
      </c>
      <c r="AT88" s="6">
        <f>IF(ISERROR(VLOOKUP($A88,'Import Peak'!$A$3:AT$99,46,FALSE)-VLOOKUP($A88,'Import Peak Change'!$A$106:AT$202,46,FALSE)),0,(VLOOKUP($A88,'Import Peak'!$A$3:AT$99,46,FALSE)-VLOOKUP($A88,'Import Peak Change'!$A$106:AT$202,46,FALSE)))</f>
        <v>0</v>
      </c>
      <c r="AU88" s="6">
        <f>IF(ISERROR(VLOOKUP($A88,'Import Peak'!$A$3:AU$99,47,FALSE)-VLOOKUP($A88,'Import Peak Change'!$A$106:AU$202,47,FALSE)),0,(VLOOKUP($A88,'Import Peak'!$A$3:AU$99,47,FALSE)-VLOOKUP($A88,'Import Peak Change'!$A$106:AU$202,47,FALSE)))</f>
        <v>0</v>
      </c>
      <c r="AV88" s="6">
        <f>IF(ISERROR(VLOOKUP($A88,'Import Peak'!$A$3:AV$99,48,FALSE)-VLOOKUP($A88,'Import Peak Change'!$A$106:AV$202,48,FALSE)),0,(VLOOKUP($A88,'Import Peak'!$A$3:AV$99,48,FALSE)-VLOOKUP($A88,'Import Peak Change'!$A$106:AV$202,48,FALSE)))</f>
        <v>0</v>
      </c>
      <c r="AW88" s="6">
        <f>IF(ISERROR(VLOOKUP($A88,'Import Peak'!$A$3:AW$99,49,FALSE)-VLOOKUP($A88,'Import Peak Change'!$A$106:AW$202,49,FALSE)),0,(VLOOKUP($A88,'Import Peak'!$A$3:AW$99,49,FALSE)-VLOOKUP($A88,'Import Peak Change'!$A$106:AW$202,49,FALSE)))</f>
        <v>0</v>
      </c>
      <c r="AX88" s="6">
        <f>IF(ISERROR(VLOOKUP($A88,'Import Peak'!$A$3:AX$99,50,FALSE)-VLOOKUP($A88,'Import Peak Change'!$A$106:AX$202,50,FALSE)),0,(VLOOKUP($A88,'Import Peak'!$A$3:AX$99,50,FALSE)-VLOOKUP($A88,'Import Peak Change'!$A$106:AX$202,50,FALSE)))</f>
        <v>0</v>
      </c>
      <c r="AY88" s="6">
        <f>IF(ISERROR(VLOOKUP($A88,'Import Peak'!$A$3:AY$99,51,FALSE)-VLOOKUP($A88,'Import Peak Change'!$A$106:AY$202,51,FALSE)),0,(VLOOKUP($A88,'Import Peak'!$A$3:AY$99,51,FALSE)-VLOOKUP($A88,'Import Peak Change'!$A$106:AY$202,51,FALSE)))</f>
        <v>0</v>
      </c>
      <c r="AZ88" s="6">
        <f>IF(ISERROR(VLOOKUP($A88,'Import Peak'!$A$3:AZ$99,52,FALSE)-VLOOKUP($A88,'Import Peak Change'!$A$106:AZ$202,52,FALSE)),0,(VLOOKUP($A88,'Import Peak'!$A$3:AZ$99,52,FALSE)-VLOOKUP($A88,'Import Peak Change'!$A$106:AZ$202,52,FALSE)))</f>
        <v>0</v>
      </c>
      <c r="BA88" s="6">
        <f>IF(ISERROR(VLOOKUP($A88,'Import Peak'!$A$3:BA$99,53,FALSE)-VLOOKUP($A88,'Import Peak Change'!$A$106:BA$202,53,FALSE)),0,(VLOOKUP($A88,'Import Peak'!$A$3:BA$99,53,FALSE)-VLOOKUP($A88,'Import Peak Change'!$A$106:BA$202,53,FALSE)))</f>
        <v>0</v>
      </c>
      <c r="BB88" s="6">
        <f>IF(ISERROR(VLOOKUP($A88,'Import Peak'!$A$3:BB$99,54,FALSE)-VLOOKUP($A88,'Import Peak Change'!$A$106:BB$202,54,FALSE)),0,(VLOOKUP($A88,'Import Peak'!$A$3:BB$99,54,FALSE)-VLOOKUP($A88,'Import Peak Change'!$A$106:BB$202,54,FALSE)))</f>
        <v>0</v>
      </c>
      <c r="BC88" s="6">
        <f>IF(ISERROR(VLOOKUP($A88,'Import Peak'!$A$3:BC$99,55,FALSE)-VLOOKUP($A88,'Import Peak Change'!$A$106:BC$202,55,FALSE)),0,(VLOOKUP($A88,'Import Peak'!$A$3:BC$99,55,FALSE)-VLOOKUP($A88,'Import Peak Change'!$A$106:BC$202,55,FALSE)))</f>
        <v>0</v>
      </c>
      <c r="BD88" s="6">
        <f>IF(ISERROR(VLOOKUP($A88,'Import Peak'!$A$3:BD$99,56,FALSE)-VLOOKUP($A88,'Import Peak Change'!$A$106:BD$202,56,FALSE)),0,(VLOOKUP($A88,'Import Peak'!$A$3:BD$99,56,FALSE)-VLOOKUP($A88,'Import Peak Change'!$A$106:BD$202,56,FALSE)))</f>
        <v>0</v>
      </c>
      <c r="BE88" s="6">
        <f>IF(ISERROR(VLOOKUP($A88,'Import Peak'!$A$3:BE$99,57,FALSE)-VLOOKUP($A88,'Import Peak Change'!$A$106:BE$202,57,FALSE)),0,(VLOOKUP($A88,'Import Peak'!$A$3:BE$99,57,FALSE)-VLOOKUP($A88,'Import Peak Change'!$A$106:BE$202,57,FALSE)))</f>
        <v>0</v>
      </c>
      <c r="BF88" s="6">
        <f>IF(ISERROR(VLOOKUP($A88,'Import Peak'!$A$3:BF$99,58,FALSE)-VLOOKUP($A88,'Import Peak Change'!$A$106:BF$202,58,FALSE)),0,(VLOOKUP($A88,'Import Peak'!$A$3:BF$99,58,FALSE)-VLOOKUP($A88,'Import Peak Change'!$A$106:BF$202,58,FALSE)))</f>
        <v>0</v>
      </c>
      <c r="BG88" s="6">
        <f>IF(ISERROR(VLOOKUP($A88,'Import Peak'!$A$3:BG$99,59,FALSE)-VLOOKUP($A88,'Import Peak Change'!$A$106:BG$202,59,FALSE)),0,(VLOOKUP($A88,'Import Peak'!$A$3:BG$99,59,FALSE)-VLOOKUP($A88,'Import Peak Change'!$A$106:BG$202,59,FALSE)))</f>
        <v>0</v>
      </c>
      <c r="BH88" s="6">
        <f>IF(ISERROR(VLOOKUP($A88,'Import Peak'!$A$3:BH$99,60,FALSE)-VLOOKUP($A88,'Import Peak Change'!$A$106:BH$202,60,FALSE)),0,(VLOOKUP($A88,'Import Peak'!$A$3:BH$99,60,FALSE)-VLOOKUP($A88,'Import Peak Change'!$A$106:BH$202,60,FALSE)))</f>
        <v>0</v>
      </c>
      <c r="BI88" s="6">
        <f>IF(ISERROR(VLOOKUP($A88,'Import Peak'!$A$3:BI$99,61,FALSE)-VLOOKUP($A88,'Import Peak Change'!$A$106:BI$202,61,FALSE)),0,(VLOOKUP($A88,'Import Peak'!$A$3:BI$99,61,FALSE)-VLOOKUP($A88,'Import Peak Change'!$A$106:BI$202,61,FALSE)))</f>
        <v>0</v>
      </c>
      <c r="BJ88" s="6">
        <f>IF(ISERROR(VLOOKUP($A88,'Import Peak'!$A$3:BJ$99,62,FALSE)-VLOOKUP($A88,'Import Peak Change'!$A$106:BJ$202,62,FALSE)),0,(VLOOKUP($A88,'Import Peak'!$A$3:BJ$99,62,FALSE)-VLOOKUP($A88,'Import Peak Change'!$A$106:BJ$202,62,FALSE)))</f>
        <v>0</v>
      </c>
      <c r="BK88" s="6">
        <f>IF(ISERROR(VLOOKUP($A88,'Import Peak'!$A$3:BK$99,63,FALSE)-VLOOKUP($A88,'Import Peak Change'!$A$106:BK$202,63,FALSE)),0,(VLOOKUP($A88,'Import Peak'!$A$3:BK$99,63,FALSE)-VLOOKUP($A88,'Import Peak Change'!$A$106:BK$202,63,FALSE)))</f>
        <v>0</v>
      </c>
      <c r="BL88" s="6">
        <f>IF(ISERROR(VLOOKUP($A88,'Import Peak'!$A$3:BL$99,64,FALSE)-VLOOKUP($A88,'Import Peak Change'!$A$106:BL$202,64,FALSE)),0,(VLOOKUP($A88,'Import Peak'!$A$3:BL$99,64,FALSE)-VLOOKUP($A88,'Import Peak Change'!$A$106:BL$202,64,FALSE)))</f>
        <v>0</v>
      </c>
      <c r="BM88" s="6">
        <f>IF(ISERROR(VLOOKUP($A88,'Import Peak'!$A$3:BM$99,65,FALSE)-VLOOKUP($A88,'Import Peak Change'!$A$106:BM$202,65,FALSE)),0,(VLOOKUP($A88,'Import Peak'!$A$3:BM$99,65,FALSE)-VLOOKUP($A88,'Import Peak Change'!$A$106:BM$202,65,FALSE)))</f>
        <v>0</v>
      </c>
      <c r="BN88" s="6">
        <f>IF(ISERROR(VLOOKUP($A88,'Import Peak'!$A$3:BN$99,66,FALSE)-VLOOKUP($A88,'Import Peak Change'!$A$106:BN$202,66,FALSE)),0,(VLOOKUP($A88,'Import Peak'!$A$3:BN$99,66,FALSE)-VLOOKUP($A88,'Import Peak Change'!$A$106:BN$202,66,FALSE)))</f>
        <v>0</v>
      </c>
      <c r="BO88" s="6">
        <f>IF(ISERROR(VLOOKUP($A88,'Import Peak'!$A$3:BO$99,67,FALSE)-VLOOKUP($A88,'Import Peak Change'!$A$106:BO$202,67,FALSE)),0,(VLOOKUP($A88,'Import Peak'!$A$3:BO$99,67,FALSE)-VLOOKUP($A88,'Import Peak Change'!$A$106:BO$202,67,FALSE)))</f>
        <v>0</v>
      </c>
      <c r="BP88" s="6">
        <f>IF(ISERROR(VLOOKUP($A88,'Import Peak'!$A$3:BP$99,68,FALSE)-VLOOKUP($A88,'Import Peak Change'!$A$106:BP$202,68,FALSE)),0,(VLOOKUP($A88,'Import Peak'!$A$3:BP$99,68,FALSE)-VLOOKUP($A88,'Import Peak Change'!$A$106:BP$202,68,FALSE)))</f>
        <v>0</v>
      </c>
      <c r="BQ88" s="6">
        <f>IF(ISERROR(VLOOKUP($A88,'Import Peak'!$A$3:BQ$99,69,FALSE)-VLOOKUP($A88,'Import Peak Change'!$A$106:BQ$202,69,FALSE)),0,(VLOOKUP($A88,'Import Peak'!$A$3:BQ$99,69,FALSE)-VLOOKUP($A88,'Import Peak Change'!$A$106:BQ$202,69,FALSE)))</f>
        <v>0</v>
      </c>
      <c r="BR88" s="6">
        <f>IF(ISERROR(VLOOKUP($A88,'Import Peak'!$A$3:BR$99,70,FALSE)-VLOOKUP($A88,'Import Peak Change'!$A$106:BR$202,70,FALSE)),0,(VLOOKUP($A88,'Import Peak'!$A$3:BR$99,70,FALSE)-VLOOKUP($A88,'Import Peak Change'!$A$106:BR$202,70,FALSE)))</f>
        <v>0</v>
      </c>
      <c r="BS88" s="6">
        <f>IF(ISERROR(VLOOKUP($A88,'Import Peak'!$A$3:BS$99,71,FALSE)-VLOOKUP($A88,'Import Peak Change'!$A$106:BS$202,71,FALSE)),0,(VLOOKUP($A88,'Import Peak'!$A$3:BS$99,71,FALSE)-VLOOKUP($A88,'Import Peak Change'!$A$106:BS$202,71,FALSE)))</f>
        <v>0</v>
      </c>
      <c r="BT88" s="6">
        <f>IF(ISERROR(VLOOKUP($A88,'Import Peak'!$A$3:BT$99,72,FALSE)-VLOOKUP($A88,'Import Peak Change'!$A$106:BT$202,72,FALSE)),0,(VLOOKUP($A88,'Import Peak'!$A$3:BT$99,72,FALSE)-VLOOKUP($A88,'Import Peak Change'!$A$106:BT$202,72,FALSE)))</f>
        <v>0</v>
      </c>
      <c r="BU88" s="6">
        <f>IF(ISERROR(VLOOKUP($A88,'Import Peak'!$A$3:BU$99,73,FALSE)-VLOOKUP($A88,'Import Peak Change'!$A$106:BU$202,73,FALSE)),0,(VLOOKUP($A88,'Import Peak'!$A$3:BU$99,73,FALSE)-VLOOKUP($A88,'Import Peak Change'!$A$106:BU$202,73,FALSE)))</f>
        <v>0</v>
      </c>
      <c r="BV88" s="6">
        <f>IF(ISERROR(VLOOKUP($A88,'Import Peak'!$A$3:BV$99,74,FALSE)-VLOOKUP($A88,'Import Peak Change'!$A$106:BV$202,74,FALSE)),0,(VLOOKUP($A88,'Import Peak'!$A$3:BV$99,74,FALSE)-VLOOKUP($A88,'Import Peak Change'!$A$106:BV$202,74,FALSE)))</f>
        <v>0</v>
      </c>
      <c r="BW88" s="6">
        <f>IF(ISERROR(VLOOKUP($A88,'Import Peak'!$A$3:BW$99,75,FALSE)-VLOOKUP($A88,'Import Peak Change'!$A$106:BW$202,75,FALSE)),0,(VLOOKUP($A88,'Import Peak'!$A$3:BW$99,75,FALSE)-VLOOKUP($A88,'Import Peak Change'!$A$106:BW$202,75,FALSE)))</f>
        <v>0</v>
      </c>
      <c r="BX88" s="6">
        <f>IF(ISERROR(VLOOKUP($A88,'Import Peak'!$A$3:BX$99,76,FALSE)-VLOOKUP($A88,'Import Peak Change'!$A$106:BX$202,76,FALSE)),0,(VLOOKUP($A88,'Import Peak'!$A$3:BX$99,76,FALSE)-VLOOKUP($A88,'Import Peak Change'!$A$106:BX$202,76,FALSE)))</f>
        <v>0</v>
      </c>
      <c r="BY88" s="6">
        <f>IF(ISERROR(VLOOKUP($A88,'Import Peak'!$A$3:BY$99,77,FALSE)-VLOOKUP($A88,'Import Peak Change'!$A$106:BY$202,77,FALSE)),0,(VLOOKUP($A88,'Import Peak'!$A$3:BY$99,77,FALSE)-VLOOKUP($A88,'Import Peak Change'!$A$106:BY$202,77,FALSE)))</f>
        <v>0</v>
      </c>
      <c r="BZ88" s="6">
        <f>IF(ISERROR(VLOOKUP($A88,'Import Peak'!$A$3:BZ$99,78,FALSE)-VLOOKUP($A88,'Import Peak Change'!$A$106:BZ$202,78,FALSE)),0,(VLOOKUP($A88,'Import Peak'!$A$3:BZ$99,78,FALSE)-VLOOKUP($A88,'Import Peak Change'!$A$106:BZ$202,78,FALSE)))</f>
        <v>0</v>
      </c>
      <c r="CA88" s="6">
        <f>IF(ISERROR(VLOOKUP($A88,'Import Peak'!$A$3:CA$99,79,FALSE)-VLOOKUP($A88,'Import Peak Change'!$A$106:CA$202,79,FALSE)),0,(VLOOKUP($A88,'Import Peak'!$A$3:CA$99,79,FALSE)-VLOOKUP($A88,'Import Peak Change'!$A$106:CA$202,79,FALSE)))</f>
        <v>0</v>
      </c>
      <c r="CB88" s="6">
        <f>IF(ISERROR(VLOOKUP($A88,'Import Peak'!$A$3:CB$99,80,FALSE)-VLOOKUP($A88,'Import Peak Change'!$A$106:CB$202,80,FALSE)),0,(VLOOKUP($A88,'Import Peak'!$A$3:CB$99,80,FALSE)-VLOOKUP($A88,'Import Peak Change'!$A$106:CB$202,80,FALSE)))</f>
        <v>0</v>
      </c>
      <c r="CC88" s="6">
        <f>IF(ISERROR(VLOOKUP($A88,'Import Peak'!$A$3:CC$99,81,FALSE)-VLOOKUP($A88,'Import Peak Change'!$A$106:CC$202,81,FALSE)),0,(VLOOKUP($A88,'Import Peak'!$A$3:CC$99,81,FALSE)-VLOOKUP($A88,'Import Peak Change'!$A$106:CC$202,81,FALSE)))</f>
        <v>0</v>
      </c>
      <c r="CD88" s="6">
        <f>IF(ISERROR(VLOOKUP($A88,'Import Peak'!$A$3:CD$99,82,FALSE)-VLOOKUP($A88,'Import Peak Change'!$A$106:CD$202,82,FALSE)),0,(VLOOKUP($A88,'Import Peak'!$A$3:CD$99,82,FALSE)-VLOOKUP($A88,'Import Peak Change'!$A$106:CD$202,82,FALSE)))</f>
        <v>0</v>
      </c>
      <c r="CE88" s="6">
        <f>IF(ISERROR(VLOOKUP($A88,'Import Peak'!$A$3:CE$99,83,FALSE)-VLOOKUP($A88,'Import Peak Change'!$A$106:CE$202,83,FALSE)),0,(VLOOKUP($A88,'Import Peak'!$A$3:CE$99,83,FALSE)-VLOOKUP($A88,'Import Peak Change'!$A$106:CE$202,83,FALSE)))</f>
        <v>0</v>
      </c>
      <c r="CF88" s="6">
        <f>IF(ISERROR(VLOOKUP($A88,'Import Peak'!$A$3:CF$99,84,FALSE)-VLOOKUP($A88,'Import Peak Change'!$A$106:CF$202,84,FALSE)),0,(VLOOKUP($A88,'Import Peak'!$A$3:CF$99,84,FALSE)-VLOOKUP($A88,'Import Peak Change'!$A$106:CF$202,84,FALSE)))</f>
        <v>0</v>
      </c>
      <c r="CG88" s="6">
        <f>IF(ISERROR(VLOOKUP($A88,'Import Peak'!$A$3:CG$99,85,FALSE)-VLOOKUP($A88,'Import Peak Change'!$A$106:CG$202,85,FALSE)),0,(VLOOKUP($A88,'Import Peak'!$A$3:CG$99,85,FALSE)-VLOOKUP($A88,'Import Peak Change'!$A$106:CG$202,85,FALSE)))</f>
        <v>0</v>
      </c>
      <c r="CH88" s="6">
        <f>IF(ISERROR(VLOOKUP($A88,'Import Peak'!$A$3:CH$99,86,FALSE)-VLOOKUP($A88,'Import Peak Change'!$A$106:CH$202,86,FALSE)),0,(VLOOKUP($A88,'Import Peak'!$A$3:CH$99,86,FALSE)-VLOOKUP($A88,'Import Peak Change'!$A$106:CH$202,86,FALSE)))</f>
        <v>0</v>
      </c>
      <c r="CI88" s="6">
        <f>IF(ISERROR(VLOOKUP($A88,'Import Peak'!$A$3:CI$99,87,FALSE)-VLOOKUP($A88,'Import Peak Change'!$A$106:CI$202,87,FALSE)),0,(VLOOKUP($A88,'Import Peak'!$A$3:CI$99,87,FALSE)-VLOOKUP($A88,'Import Peak Change'!$A$106:CI$202,87,FALSE)))</f>
        <v>0</v>
      </c>
      <c r="CJ88" s="6">
        <f>IF(ISERROR(VLOOKUP($A88,'Import Peak'!$A$3:CJ$99,88,FALSE)-VLOOKUP($A88,'Import Peak Change'!$A$106:CJ$202,88,FALSE)),0,(VLOOKUP($A88,'Import Peak'!$A$3:CJ$99,88,FALSE)-VLOOKUP($A88,'Import Peak Change'!$A$106:CJ$202,88,FALSE)))</f>
        <v>0</v>
      </c>
      <c r="CK88" s="6">
        <f>IF(ISERROR(VLOOKUP($A88,'Import Peak'!$A$3:CK$99,89,FALSE)-VLOOKUP($A88,'Import Peak Change'!$A$106:CK$202,89,FALSE)),0,(VLOOKUP($A88,'Import Peak'!$A$3:CK$99,89,FALSE)-VLOOKUP($A88,'Import Peak Change'!$A$106:CK$202,89,FALSE)))</f>
        <v>0</v>
      </c>
      <c r="CL88" s="6">
        <f>IF(ISERROR(VLOOKUP($A88,'Import Peak'!$A$3:CL$99,90,FALSE)-VLOOKUP($A88,'Import Peak Change'!$A$106:CL$202,90,FALSE)),0,(VLOOKUP($A88,'Import Peak'!$A$3:CL$99,90,FALSE)-VLOOKUP($A88,'Import Peak Change'!$A$106:CL$202,90,FALSE)))</f>
        <v>0</v>
      </c>
      <c r="CM88" s="6">
        <f>IF(ISERROR(VLOOKUP($A88,'Import Peak'!$A$3:CM$99,91,FALSE)-VLOOKUP($A88,'Import Peak Change'!$A$106:CM$202,91,FALSE)),0,(VLOOKUP($A88,'Import Peak'!$A$3:CM$99,91,FALSE)-VLOOKUP($A88,'Import Peak Change'!$A$106:CM$202,91,FALSE)))</f>
        <v>0</v>
      </c>
      <c r="CN88" s="6">
        <f>IF(ISERROR(VLOOKUP($A88,'Import Peak'!$A$3:CN$99,92,FALSE)-VLOOKUP($A88,'Import Peak Change'!$A$106:CN$202,92,FALSE)),0,(VLOOKUP($A88,'Import Peak'!$A$3:CN$99,92,FALSE)-VLOOKUP($A88,'Import Peak Change'!$A$106:CN$202,92,FALSE)))</f>
        <v>0</v>
      </c>
      <c r="CO88" s="6">
        <f>IF(ISERROR(VLOOKUP($A88,'Import Peak'!$A$3:CO$99,93,FALSE)-VLOOKUP($A88,'Import Peak Change'!$A$106:CO$202,93,FALSE)),0,(VLOOKUP($A88,'Import Peak'!$A$3:CO$99,93,FALSE)-VLOOKUP($A88,'Import Peak Change'!$A$106:CO$202,93,FALSE)))</f>
        <v>0</v>
      </c>
      <c r="CP88" s="6">
        <f>IF(ISERROR(VLOOKUP($A88,'Import Peak'!$A$3:CP$99,94,FALSE)-VLOOKUP($A88,'Import Peak Change'!$A$106:CP$202,94,FALSE)),0,(VLOOKUP($A88,'Import Peak'!$A$3:CP$99,94,FALSE)-VLOOKUP($A88,'Import Peak Change'!$A$106:CP$202,94,FALSE)))</f>
        <v>0</v>
      </c>
      <c r="CQ88" s="6">
        <f>IF(ISERROR(VLOOKUP($A88,'Import Peak'!$A$3:CQ$99,95,FALSE)-VLOOKUP($A88,'Import Peak Change'!$A$106:CQ$202,95,FALSE)),0,(VLOOKUP($A88,'Import Peak'!$A$3:CQ$99,95,FALSE)-VLOOKUP($A88,'Import Peak Change'!$A$106:CQ$202,95,FALSE)))</f>
        <v>0</v>
      </c>
      <c r="CR88" s="6">
        <f>IF(ISERROR(VLOOKUP($A88,'Import Peak'!$A$3:CR$99,96,FALSE)-VLOOKUP($A88,'Import Peak Change'!$A$106:CR$202,96,FALSE)),0,(VLOOKUP($A88,'Import Peak'!$A$3:CR$99,96,FALSE)-VLOOKUP($A88,'Import Peak Change'!$A$106:CR$202,96,FALSE)))</f>
        <v>0</v>
      </c>
      <c r="CS88" s="6">
        <f>IF(ISERROR(VLOOKUP($A88,'Import Peak'!$A$3:CS$99,97,FALSE)-VLOOKUP($A88,'Import Peak Change'!$A$106:CS$202,97,FALSE)),0,(VLOOKUP($A88,'Import Peak'!$A$3:CS$99,97,FALSE)-VLOOKUP($A88,'Import Peak Change'!$A$106:CS$202,97,FALSE)))</f>
        <v>0</v>
      </c>
      <c r="CT88" s="6">
        <f>IF(ISERROR(VLOOKUP($A88,'Import Peak'!$A$3:CT$99,98,FALSE)-VLOOKUP($A88,'Import Peak Change'!$A$106:CT$202,98,FALSE)),0,(VLOOKUP($A88,'Import Peak'!$A$3:CT$99,98,FALSE)-VLOOKUP($A88,'Import Peak Change'!$A$106:CT$202,98,FALSE)))</f>
        <v>0</v>
      </c>
      <c r="CU88" s="6">
        <f>IF(ISERROR(VLOOKUP($A88,'Import Peak'!$A$3:CU$99,99,FALSE)-VLOOKUP($A88,'Import Peak Change'!$A$106:CU$202,99,FALSE)),0,(VLOOKUP($A88,'Import Peak'!$A$3:CU$99,99,FALSE)-VLOOKUP($A88,'Import Peak Change'!$A$106:CU$202,99,FALSE)))</f>
        <v>0</v>
      </c>
      <c r="CV88" s="6">
        <f>IF(ISERROR(VLOOKUP($A88,'Import Peak'!$A$3:CV$99,100,FALSE)-VLOOKUP($A88,'Import Peak Change'!$A$106:CV$202,100,FALSE)),0,(VLOOKUP($A88,'Import Peak'!$A$3:CV$99,100,FALSE)-VLOOKUP($A88,'Import Peak Change'!$A$106:CV$202,100,FALSE)))</f>
        <v>0</v>
      </c>
      <c r="CW88" s="6">
        <f>IF(ISERROR(VLOOKUP($A88,'Import Peak'!$A$3:CW$99,101,FALSE)-VLOOKUP($A88,'Import Peak Change'!$A$106:CW$202,101,FALSE)),0,(VLOOKUP($A88,'Import Peak'!$A$3:CW$99,101,FALSE)-VLOOKUP($A88,'Import Peak Change'!$A$106:CW$202,101,FALSE)))</f>
        <v>0</v>
      </c>
      <c r="CX88" s="6">
        <f>IF(ISERROR(VLOOKUP($A88,'Import Peak'!$A$3:CX$99,102,FALSE)-VLOOKUP($A88,'Import Peak Change'!$A$106:CX$202,102,FALSE)),0,(VLOOKUP($A88,'Import Peak'!$A$3:CX$99,102,FALSE)-VLOOKUP($A88,'Import Peak Change'!$A$106:CX$202,102,FALSE)))</f>
        <v>0</v>
      </c>
      <c r="CY88" s="6">
        <f>IF(ISERROR(VLOOKUP($A88,'Import Peak'!$A$3:CY$99,103,FALSE)-VLOOKUP($A88,'Import Peak Change'!$A$106:CY$202,103,FALSE)),0,(VLOOKUP($A88,'Import Peak'!$A$3:CY$99,103,FALSE)-VLOOKUP($A88,'Import Peak Change'!$A$106:CY$202,103,FALSE)))</f>
        <v>0</v>
      </c>
      <c r="CZ88" s="6">
        <f>IF(ISERROR(VLOOKUP($A88,'Import Peak'!$A$3:CZ$99,104,FALSE)-VLOOKUP($A88,'Import Peak Change'!$A$106:CZ$202,104,FALSE)),0,(VLOOKUP($A88,'Import Peak'!$A$3:CZ$99,104,FALSE)-VLOOKUP($A88,'Import Peak Change'!$A$106:CZ$202,104,FALSE)))</f>
        <v>0</v>
      </c>
      <c r="DA88" s="6">
        <f>IF(ISERROR(VLOOKUP($A88,'Import Peak'!$A$3:DA$99,105,FALSE)-VLOOKUP($A88,'Import Peak Change'!$A$106:DA$202,105,FALSE)),0,(VLOOKUP($A88,'Import Peak'!$A$3:DA$99,105,FALSE)-VLOOKUP($A88,'Import Peak Change'!$A$106:DA$202,105,FALSE)))</f>
        <v>0</v>
      </c>
      <c r="DB88" s="6">
        <f>IF(ISERROR(VLOOKUP($A88,'Import Peak'!$A$3:DB$99,106,FALSE)-VLOOKUP($A88,'Import Peak Change'!$A$106:DB$202,106,FALSE)),0,(VLOOKUP($A88,'Import Peak'!$A$3:DB$99,106,FALSE)-VLOOKUP($A88,'Import Peak Change'!$A$106:DB$202,106,FALSE)))</f>
        <v>0</v>
      </c>
      <c r="DC88" s="6">
        <f>IF(ISERROR(VLOOKUP($A88,'Import Peak'!$A$3:DC$99,107,FALSE)-VLOOKUP($A88,'Import Peak Change'!$A$106:DC$202,107,FALSE)),0,(VLOOKUP($A88,'Import Peak'!$A$3:DC$99,107,FALSE)-VLOOKUP($A88,'Import Peak Change'!$A$106:DC$202,107,FALSE)))</f>
        <v>0</v>
      </c>
      <c r="DD88" s="6">
        <f>IF(ISERROR(VLOOKUP($A88,'Import Peak'!$A$3:DD$99,108,FALSE)-VLOOKUP($A88,'Import Peak Change'!$A$106:DD$202,108,FALSE)),0,(VLOOKUP($A88,'Import Peak'!$A$3:DD$99,108,FALSE)-VLOOKUP($A88,'Import Peak Change'!$A$106:DD$202,108,FALSE)))</f>
        <v>0</v>
      </c>
      <c r="DE88" s="6">
        <f>IF(ISERROR(VLOOKUP($A88,'Import Peak'!$A$3:DE$99,109,FALSE)-VLOOKUP($A88,'Import Peak Change'!$A$106:DE$202,109,FALSE)),0,(VLOOKUP($A88,'Import Peak'!$A$3:DE$99,109,FALSE)-VLOOKUP($A88,'Import Peak Change'!$A$106:DE$202,109,FALSE)))</f>
        <v>0</v>
      </c>
      <c r="DF88" s="6">
        <f>IF(ISERROR(VLOOKUP($A88,'Import Peak'!$A$3:DF$99,110,FALSE)-VLOOKUP($A88,'Import Peak Change'!$A$106:DF$202,110,FALSE)),0,(VLOOKUP($A88,'Import Peak'!$A$3:DF$99,110,FALSE)-VLOOKUP($A88,'Import Peak Change'!$A$106:DF$202,110,FALSE)))</f>
        <v>0</v>
      </c>
      <c r="DG88" s="6">
        <f>IF(ISERROR(VLOOKUP($A88,'Import Peak'!$A$3:DG$99,111,FALSE)-VLOOKUP($A88,'Import Peak Change'!$A$106:DG$202,111,FALSE)),0,(VLOOKUP($A88,'Import Peak'!$A$3:DG$99,111,FALSE)-VLOOKUP($A88,'Import Peak Change'!$A$106:DG$202,111,FALSE)))</f>
        <v>0</v>
      </c>
      <c r="DH88" s="6">
        <f>IF(ISERROR(VLOOKUP($A88,'Import Peak'!$A$3:DH$99,112,FALSE)-VLOOKUP($A88,'Import Peak Change'!$A$106:DH$202,112,FALSE)),0,(VLOOKUP($A88,'Import Peak'!$A$3:DH$99,112,FALSE)-VLOOKUP($A88,'Import Peak Change'!$A$106:DH$202,112,FALSE)))</f>
        <v>0</v>
      </c>
      <c r="DI88" s="6">
        <f>IF(ISERROR(VLOOKUP($A88,'Import Peak'!$A$3:DI$99,113,FALSE)-VLOOKUP($A88,'Import Peak Change'!$A$106:DI$202,113,FALSE)),0,(VLOOKUP($A88,'Import Peak'!$A$3:DI$99,113,FALSE)-VLOOKUP($A88,'Import Peak Change'!$A$106:DI$202,113,FALSE)))</f>
        <v>0</v>
      </c>
      <c r="DJ88" s="6">
        <f>IF(ISERROR(VLOOKUP($A88,'Import Peak'!$A$3:DJ$99,114,FALSE)-VLOOKUP($A88,'Import Peak Change'!$A$106:DJ$202,114,FALSE)),0,(VLOOKUP($A88,'Import Peak'!$A$3:DJ$99,114,FALSE)-VLOOKUP($A88,'Import Peak Change'!$A$106:DJ$202,114,FALSE)))</f>
        <v>0</v>
      </c>
      <c r="DK88" s="6">
        <f>IF(ISERROR(VLOOKUP($A88,'Import Peak'!$A$3:DK$99,115,FALSE)-VLOOKUP($A88,'Import Peak Change'!$A$106:DK$202,115,FALSE)),0,(VLOOKUP($A88,'Import Peak'!$A$3:DK$99,115,FALSE)-VLOOKUP($A88,'Import Peak Change'!$A$106:DK$202,115,FALSE)))</f>
        <v>0</v>
      </c>
      <c r="DL88" s="6">
        <f>IF(ISERROR(VLOOKUP($A88,'Import Peak'!$A$3:DL$99,116,FALSE)-VLOOKUP($A88,'Import Peak Change'!$A$106:DL$202,116,FALSE)),0,(VLOOKUP($A88,'Import Peak'!$A$3:DL$99,116,FALSE)-VLOOKUP($A88,'Import Peak Change'!$A$106:DL$202,116,FALSE)))</f>
        <v>0</v>
      </c>
      <c r="DM88" s="6">
        <f>IF(ISERROR(VLOOKUP($A88,'Import Peak'!$A$3:DM$99,117,FALSE)-VLOOKUP($A88,'Import Peak Change'!$A$106:DM$202,117,FALSE)),0,(VLOOKUP($A88,'Import Peak'!$A$3:DM$99,117,FALSE)-VLOOKUP($A88,'Import Peak Change'!$A$106:DM$202,117,FALSE)))</f>
        <v>0</v>
      </c>
      <c r="DN88" s="6">
        <f>IF(ISERROR(VLOOKUP($A88,'Import Peak'!$A$3:DN$99,118,FALSE)-VLOOKUP($A88,'Import Peak Change'!$A$106:DN$202,118,FALSE)),0,(VLOOKUP($A88,'Import Peak'!$A$3:DN$99,118,FALSE)-VLOOKUP($A88,'Import Peak Change'!$A$106:DN$202,118,FALSE)))</f>
        <v>0</v>
      </c>
      <c r="DO88" s="6">
        <f>IF(ISERROR(VLOOKUP($A88,'Import Peak'!$A$3:DO$99,119,FALSE)-VLOOKUP($A88,'Import Peak Change'!$A$106:DO$202,119,FALSE)),0,(VLOOKUP($A88,'Import Peak'!$A$3:DO$99,119,FALSE)-VLOOKUP($A88,'Import Peak Change'!$A$106:DO$202,119,FALSE)))</f>
        <v>0</v>
      </c>
      <c r="DP88" s="6">
        <f>IF(ISERROR(VLOOKUP($A88,'Import Peak'!$A$3:DP$99,120,FALSE)-VLOOKUP($A88,'Import Peak Change'!$A$106:DP$202,120,FALSE)),0,(VLOOKUP($A88,'Import Peak'!$A$3:DP$99,120,FALSE)-VLOOKUP($A88,'Import Peak Change'!$A$106:DP$202,120,FALSE)))</f>
        <v>0</v>
      </c>
      <c r="DQ88" s="6">
        <f>IF(ISERROR(VLOOKUP($A88,'Import Peak'!$A$3:DQ$99,121,FALSE)-VLOOKUP($A88,'Import Peak Change'!$A$106:DQ$202,121,FALSE)),0,(VLOOKUP($A88,'Import Peak'!$A$3:DQ$99,121,FALSE)-VLOOKUP($A88,'Import Peak Change'!$A$106:DQ$202,121,FALSE)))</f>
        <v>0</v>
      </c>
      <c r="DR88" s="6">
        <f>IF(ISERROR(VLOOKUP($A88,'Import Peak'!$A$3:DR$99,122,FALSE)-VLOOKUP($A88,'Import Peak Change'!$A$106:DR$202,122,FALSE)),0,(VLOOKUP($A88,'Import Peak'!$A$3:DR$99,122,FALSE)-VLOOKUP($A88,'Import Peak Change'!$A$106:DR$202,122,FALSE)))</f>
        <v>0</v>
      </c>
      <c r="DS88" s="6">
        <f>IF(ISERROR(VLOOKUP($A88,'Import Peak'!$A$3:DS$99,123,FALSE)-VLOOKUP($A88,'Import Peak Change'!$A$106:DS$202,123,FALSE)),0,(VLOOKUP($A88,'Import Peak'!$A$3:DS$99,123,FALSE)-VLOOKUP($A88,'Import Peak Change'!$A$106:DS$202,123,FALSE)))</f>
        <v>0</v>
      </c>
      <c r="DT88" s="6">
        <f>IF(ISERROR(VLOOKUP($A88,'Import Peak'!$A$3:DT$99,124,FALSE)-VLOOKUP($A88,'Import Peak Change'!$A$106:DT$202,124,FALSE)),0,(VLOOKUP($A88,'Import Peak'!$A$3:DT$99,124,FALSE)-VLOOKUP($A88,'Import Peak Change'!$A$106:DT$202,124,FALSE)))</f>
        <v>0</v>
      </c>
      <c r="DU88" s="6">
        <f>IF(ISERROR(VLOOKUP($A88,'Import Peak'!$A$3:DU$99,125,FALSE)-VLOOKUP($A88,'Import Peak Change'!$A$106:DU$202,125,FALSE)),0,(VLOOKUP($A88,'Import Peak'!$A$3:DU$99,125,FALSE)-VLOOKUP($A88,'Import Peak Change'!$A$106:DU$202,125,FALSE)))</f>
        <v>0</v>
      </c>
      <c r="DV88" s="6">
        <f>IF(ISERROR(VLOOKUP($A88,'Import Peak'!$A$3:DV$99,126,FALSE)-VLOOKUP($A88,'Import Peak Change'!$A$106:DV$202,126,FALSE)),0,(VLOOKUP($A88,'Import Peak'!$A$3:DV$99,126,FALSE)-VLOOKUP($A88,'Import Peak Change'!$A$106:DV$202,126,FALSE)))</f>
        <v>0</v>
      </c>
      <c r="DW88" s="6">
        <f>IF(ISERROR(VLOOKUP($A88,'Import Peak'!$A$3:DW$99,127,FALSE)-VLOOKUP($A88,'Import Peak Change'!$A$106:DW$202,127,FALSE)),0,(VLOOKUP($A88,'Import Peak'!$A$3:DW$99,127,FALSE)-VLOOKUP($A88,'Import Peak Change'!$A$106:DW$202,127,FALSE)))</f>
        <v>0</v>
      </c>
      <c r="DX88" s="6">
        <f>IF(ISERROR(VLOOKUP($A88,'Import Peak'!$A$3:DX$99,128,FALSE)-VLOOKUP($A88,'Import Peak Change'!$A$106:DX$202,128,FALSE)),0,(VLOOKUP($A88,'Import Peak'!$A$3:DX$99,128,FALSE)-VLOOKUP($A88,'Import Peak Change'!$A$106:DX$202,128,FALSE)))</f>
        <v>0</v>
      </c>
      <c r="DY88" s="6">
        <f>IF(ISERROR(VLOOKUP($A88,'Import Peak'!$A$3:DY$99,129,FALSE)-VLOOKUP($A88,'Import Peak Change'!$A$106:DY$202,129,FALSE)),0,(VLOOKUP($A88,'Import Peak'!$A$3:DY$99,129,FALSE)-VLOOKUP($A88,'Import Peak Change'!$A$106:DY$202,129,FALSE)))</f>
        <v>0</v>
      </c>
      <c r="DZ88" s="6">
        <f>IF(ISERROR(VLOOKUP($A88,'Import Peak'!$A$3:DZ$99,130,FALSE)-VLOOKUP($A88,'Import Peak Change'!$A$106:DZ$202,130,FALSE)),0,(VLOOKUP($A88,'Import Peak'!$A$3:DZ$99,130,FALSE)-VLOOKUP($A88,'Import Peak Change'!$A$106:DZ$202,130,FALSE)))</f>
        <v>0</v>
      </c>
      <c r="EA88" s="6">
        <f>IF(ISERROR(VLOOKUP($A88,'Import Peak'!$A$3:EA$99,131,FALSE)-VLOOKUP($A88,'Import Peak Change'!$A$106:EA$202,131,FALSE)),0,(VLOOKUP($A88,'Import Peak'!$A$3:EA$99,131,FALSE)-VLOOKUP($A88,'Import Peak Change'!$A$106:EA$202,131,FALSE)))</f>
        <v>0</v>
      </c>
      <c r="EB88" s="6">
        <f>IF(ISERROR(VLOOKUP($A88,'Import Peak'!$A$3:EB$99,132,FALSE)-VLOOKUP($A88,'Import Peak Change'!$A$106:EB$202,132,FALSE)),0,(VLOOKUP($A88,'Import Peak'!$A$3:EB$99,132,FALSE)-VLOOKUP($A88,'Import Peak Change'!$A$106:EB$202,132,FALSE)))</f>
        <v>0</v>
      </c>
      <c r="EC88" s="6">
        <f>IF(ISERROR(VLOOKUP($A88,'Import Peak'!$A$3:EC$99,133,FALSE)-VLOOKUP($A88,'Import Peak Change'!$A$106:EC$202,133,FALSE)),0,(VLOOKUP($A88,'Import Peak'!$A$3:EC$99,133,FALSE)-VLOOKUP($A88,'Import Peak Change'!$A$106:EC$202,133,FALSE)))</f>
        <v>0</v>
      </c>
      <c r="ED88" s="6">
        <f>IF(ISERROR(VLOOKUP($A88,'Import Peak'!$A$3:ED$99,134,FALSE)-VLOOKUP($A88,'Import Peak Change'!$A$106:ED$202,134,FALSE)),0,(VLOOKUP($A88,'Import Peak'!$A$3:ED$99,134,FALSE)-VLOOKUP($A88,'Import Peak Change'!$A$106:ED$202,134,FALSE)))</f>
        <v>0</v>
      </c>
      <c r="EE88" s="6">
        <f>IF(ISERROR(VLOOKUP($A88,'Import Peak'!$A$3:EE$99,135,FALSE)-VLOOKUP($A88,'Import Peak Change'!$A$106:EE$202,135,FALSE)),0,(VLOOKUP($A88,'Import Peak'!$A$3:EE$99,135,FALSE)-VLOOKUP($A88,'Import Peak Change'!$A$106:EE$202,135,FALSE)))</f>
        <v>0</v>
      </c>
      <c r="EF88" s="6">
        <f>IF(ISERROR(VLOOKUP($A88,'Import Peak'!$A$3:EF$99,136,FALSE)-VLOOKUP($A88,'Import Peak Change'!$A$106:EF$202,136,FALSE)),0,(VLOOKUP($A88,'Import Peak'!$A$3:EF$99,136,FALSE)-VLOOKUP($A88,'Import Peak Change'!$A$106:EF$202,136,FALSE)))</f>
        <v>0</v>
      </c>
      <c r="EG88" s="6">
        <f>IF(ISERROR(VLOOKUP($A88,'Import Peak'!$A$3:EG$99,137,FALSE)-VLOOKUP($A88,'Import Peak Change'!$A$106:EG$202,137,FALSE)),0,(VLOOKUP($A88,'Import Peak'!$A$3:EG$99,137,FALSE)-VLOOKUP($A88,'Import Peak Change'!$A$106:EG$202,137,FALSE)))</f>
        <v>0</v>
      </c>
      <c r="EH88" s="6">
        <f>IF(ISERROR(VLOOKUP($A88,'Import Peak'!$A$3:EH$99,138,FALSE)-VLOOKUP($A88,'Import Peak Change'!$A$106:EH$202,138,FALSE)),0,(VLOOKUP($A88,'Import Peak'!$A$3:EH$99,138,FALSE)-VLOOKUP($A88,'Import Peak Change'!$A$106:EH$202,138,FALSE)))</f>
        <v>0</v>
      </c>
      <c r="EI88" s="6">
        <f>IF(ISERROR(VLOOKUP($A88,'Import Peak'!$A$3:EI$99,139,FALSE)-VLOOKUP($A88,'Import Peak Change'!$A$106:EI$202,139,FALSE)),0,(VLOOKUP($A88,'Import Peak'!$A$3:EI$99,139,FALSE)-VLOOKUP($A88,'Import Peak Change'!$A$106:EI$202,139,FALSE)))</f>
        <v>0</v>
      </c>
      <c r="EJ88" s="6">
        <f>IF(ISERROR(VLOOKUP($A88,'Import Peak'!$A$3:EJ$99,140,FALSE)-VLOOKUP($A88,'Import Peak Change'!$A$106:EJ$202,140,FALSE)),0,(VLOOKUP($A88,'Import Peak'!$A$3:EJ$99,140,FALSE)-VLOOKUP($A88,'Import Peak Change'!$A$106:EJ$202,140,FALSE)))</f>
        <v>0</v>
      </c>
      <c r="EK88" s="6">
        <f>IF(ISERROR(VLOOKUP($A88,'Import Peak'!$A$3:EK$99,141,FALSE)-VLOOKUP($A88,'Import Peak Change'!$A$106:EK$202,141,FALSE)),0,(VLOOKUP($A88,'Import Peak'!$A$3:EK$99,141,FALSE)-VLOOKUP($A88,'Import Peak Change'!$A$106:EK$202,141,FALSE)))</f>
        <v>0</v>
      </c>
      <c r="EL88" s="6">
        <f>IF(ISERROR(VLOOKUP($A88,'Import Peak'!$A$3:EL$99,142,FALSE)-VLOOKUP($A88,'Import Peak Change'!$A$106:EL$202,142,FALSE)),0,(VLOOKUP($A88,'Import Peak'!$A$3:EL$99,142,FALSE)-VLOOKUP($A88,'Import Peak Change'!$A$106:EL$202,142,FALSE)))</f>
        <v>0</v>
      </c>
      <c r="EM88" s="6">
        <f>IF(ISERROR(VLOOKUP($A88,'Import Peak'!$A$3:EM$99,143,FALSE)-VLOOKUP($A88,'Import Peak Change'!$A$106:EM$202,143,FALSE)),0,(VLOOKUP($A88,'Import Peak'!$A$3:EM$99,143,FALSE)-VLOOKUP($A88,'Import Peak Change'!$A$106:EM$202,143,FALSE)))</f>
        <v>0</v>
      </c>
      <c r="EN88" s="6">
        <f>IF(ISERROR(VLOOKUP($A88,'Import Peak'!$A$3:EN$99,144,FALSE)-VLOOKUP($A88,'Import Peak Change'!$A$106:EN$202,144,FALSE)),0,(VLOOKUP($A88,'Import Peak'!$A$3:EN$99,144,FALSE)-VLOOKUP($A88,'Import Peak Change'!$A$106:EN$202,144,FALSE)))</f>
        <v>0</v>
      </c>
      <c r="EO88" s="6">
        <f>IF(ISERROR(VLOOKUP($A88,'Import Peak'!$A$3:EO$99,145,FALSE)-VLOOKUP($A88,'Import Peak Change'!$A$106:EO$202,145,FALSE)),0,(VLOOKUP($A88,'Import Peak'!$A$3:EO$99,145,FALSE)-VLOOKUP($A88,'Import Peak Change'!$A$106:EO$202,145,FALSE)))</f>
        <v>0</v>
      </c>
      <c r="EP88" s="6">
        <f>IF(ISERROR(VLOOKUP($A88,'Import Peak'!$A$3:EP$99,146,FALSE)-VLOOKUP($A88,'Import Peak Change'!$A$106:EP$202,146,FALSE)),0,(VLOOKUP($A88,'Import Peak'!$A$3:EP$99,146,FALSE)-VLOOKUP($A88,'Import Peak Change'!$A$106:EP$202,146,FALSE)))</f>
        <v>0</v>
      </c>
      <c r="EQ88" s="6">
        <f>IF(ISERROR(VLOOKUP($A88,'Import Peak'!$A$3:EQ$99,147,FALSE)-VLOOKUP($A88,'Import Peak Change'!$A$106:EQ$202,147,FALSE)),0,(VLOOKUP($A88,'Import Peak'!$A$3:EQ$99,147,FALSE)-VLOOKUP($A88,'Import Peak Change'!$A$106:EQ$202,147,FALSE)))</f>
        <v>0</v>
      </c>
      <c r="ER88" s="6">
        <f>IF(ISERROR(VLOOKUP($A88,'Import Peak'!$A$3:ER$99,148,FALSE)-VLOOKUP($A88,'Import Peak Change'!$A$106:ER$202,148,FALSE)),0,(VLOOKUP($A88,'Import Peak'!$A$3:ER$99,148,FALSE)-VLOOKUP($A88,'Import Peak Change'!$A$106:ER$202,148,FALSE)))</f>
        <v>0</v>
      </c>
      <c r="ES88" s="6">
        <f>IF(ISERROR(VLOOKUP($A88,'Import Peak'!$A$3:ES$99,149,FALSE)-VLOOKUP($A88,'Import Peak Change'!$A$106:ES$202,149,FALSE)),0,(VLOOKUP($A88,'Import Peak'!$A$3:ES$99,149,FALSE)-VLOOKUP($A88,'Import Peak Change'!$A$106:ES$202,149,FALSE)))</f>
        <v>0</v>
      </c>
      <c r="ET88" s="6">
        <f>IF(ISERROR(VLOOKUP($A88,'Import Peak'!$A$3:ET$99,150,FALSE)-VLOOKUP($A88,'Import Peak Change'!$A$106:ET$202,150,FALSE)),0,(VLOOKUP($A88,'Import Peak'!$A$3:ET$99,150,FALSE)-VLOOKUP($A88,'Import Peak Change'!$A$106:ET$202,150,FALSE)))</f>
        <v>0</v>
      </c>
      <c r="EU88" s="6">
        <f>IF(ISERROR(VLOOKUP($A88,'Import Peak'!$A$3:EU$99,151,FALSE)-VLOOKUP($A88,'Import Peak Change'!$A$106:EU$202,151,FALSE)),0,(VLOOKUP($A88,'Import Peak'!$A$3:EU$99,151,FALSE)-VLOOKUP($A88,'Import Peak Change'!$A$106:EU$202,151,FALSE)))</f>
        <v>0</v>
      </c>
      <c r="EV88" s="6">
        <f>IF(ISERROR(VLOOKUP($A88,'Import Peak'!$A$3:EV$99,152,FALSE)-VLOOKUP($A88,'Import Peak Change'!$A$106:EV$202,152,FALSE)),0,(VLOOKUP($A88,'Import Peak'!$A$3:EV$99,152,FALSE)-VLOOKUP($A88,'Import Peak Change'!$A$106:EV$202,152,FALSE)))</f>
        <v>0</v>
      </c>
      <c r="EW88" s="6">
        <f>IF(ISERROR(VLOOKUP($A88,'Import Peak'!$A$3:EW$99,153,FALSE)-VLOOKUP($A88,'Import Peak Change'!$A$106:EW$202,153,FALSE)),0,(VLOOKUP($A88,'Import Peak'!$A$3:EW$99,153,FALSE)-VLOOKUP($A88,'Import Peak Change'!$A$106:EW$202,153,FALSE)))</f>
        <v>0</v>
      </c>
      <c r="EX88" s="6">
        <f>IF(ISERROR(VLOOKUP($A88,'Import Peak'!$A$3:EX$99,154,FALSE)-VLOOKUP($A88,'Import Peak Change'!$A$106:EX$202,154,FALSE)),0,(VLOOKUP($A88,'Import Peak'!$A$3:EX$99,154,FALSE)-VLOOKUP($A88,'Import Peak Change'!$A$106:EX$202,154,FALSE)))</f>
        <v>0</v>
      </c>
      <c r="EY88" s="6">
        <f>IF(ISERROR(VLOOKUP($A88,'Import Peak'!$A$3:EY$99,155,FALSE)-VLOOKUP($A88,'Import Peak Change'!$A$106:EY$202,155,FALSE)),0,(VLOOKUP($A88,'Import Peak'!$A$3:EY$99,155,FALSE)-VLOOKUP($A88,'Import Peak Change'!$A$106:EY$202,155,FALSE)))</f>
        <v>0</v>
      </c>
      <c r="EZ88" s="6">
        <f>IF(ISERROR(VLOOKUP($A88,'Import Peak'!$A$3:EZ$99,156,FALSE)-VLOOKUP($A88,'Import Peak Change'!$A$106:EZ$202,156,FALSE)),0,(VLOOKUP($A88,'Import Peak'!$A$3:EZ$99,156,FALSE)-VLOOKUP($A88,'Import Peak Change'!$A$106:EZ$202,156,FALSE)))</f>
        <v>0</v>
      </c>
      <c r="FA88" s="6">
        <f>IF(ISERROR(VLOOKUP($A88,'Import Peak'!$A$3:FA$99,157,FALSE)-VLOOKUP($A88,'Import Peak Change'!$A$106:FA$202,157,FALSE)),0,(VLOOKUP($A88,'Import Peak'!$A$3:FA$99,157,FALSE)-VLOOKUP($A88,'Import Peak Change'!$A$106:FA$202,157,FALSE)))</f>
        <v>0</v>
      </c>
      <c r="FB88" s="6">
        <f>IF(ISERROR(VLOOKUP($A88,'Import Peak'!$A$3:FB$99,158,FALSE)-VLOOKUP($A88,'Import Peak Change'!$A$106:FB$202,158,FALSE)),0,(VLOOKUP($A88,'Import Peak'!$A$3:FB$99,158,FALSE)-VLOOKUP($A88,'Import Peak Change'!$A$106:FB$202,158,FALSE)))</f>
        <v>0</v>
      </c>
      <c r="FC88" s="6">
        <f>IF(ISERROR(VLOOKUP($A88,'Import Peak'!$A$3:FC$99,159,FALSE)-VLOOKUP($A88,'Import Peak Change'!$A$106:FC$202,159,FALSE)),0,(VLOOKUP($A88,'Import Peak'!$A$3:FC$99,159,FALSE)-VLOOKUP($A88,'Import Peak Change'!$A$106:FC$202,159,FALSE)))</f>
        <v>0</v>
      </c>
      <c r="FD88" s="6">
        <f>IF(ISERROR(VLOOKUP($A88,'Import Peak'!$A$3:FD$99,160,FALSE)-VLOOKUP($A88,'Import Peak Change'!$A$106:FD$202,160,FALSE)),0,(VLOOKUP($A88,'Import Peak'!$A$3:FD$99,160,FALSE)-VLOOKUP($A88,'Import Peak Change'!$A$106:FD$202,160,FALSE)))</f>
        <v>0</v>
      </c>
      <c r="FE88" s="6">
        <f>IF(ISERROR(VLOOKUP($A88,'Import Peak'!$A$3:FE$99,161,FALSE)-VLOOKUP($A88,'Import Peak Change'!$A$106:FE$202,161,FALSE)),0,(VLOOKUP($A88,'Import Peak'!$A$3:FE$99,161,FALSE)-VLOOKUP($A88,'Import Peak Change'!$A$106:FE$202,161,FALSE)))</f>
        <v>0</v>
      </c>
      <c r="FF88" s="6">
        <f>IF(ISERROR(VLOOKUP($A88,'Import Peak'!$A$3:FF$99,162,FALSE)-VLOOKUP($A88,'Import Peak Change'!$A$106:FF$202,162,FALSE)),0,(VLOOKUP($A88,'Import Peak'!$A$3:FF$99,162,FALSE)-VLOOKUP($A88,'Import Peak Change'!$A$106:FF$202,162,FALSE)))</f>
        <v>0</v>
      </c>
      <c r="FG88" s="6">
        <f>IF(ISERROR(VLOOKUP($A88,'Import Peak'!$A$3:FG$99,163,FALSE)-VLOOKUP($A88,'Import Peak Change'!$A$106:FG$202,163,FALSE)),0,(VLOOKUP($A88,'Import Peak'!$A$3:FG$99,163,FALSE)-VLOOKUP($A88,'Import Peak Change'!$A$106:FG$202,163,FALSE)))</f>
        <v>0</v>
      </c>
      <c r="FH88" s="6">
        <f>IF(ISERROR(VLOOKUP($A88,'Import Peak'!$A$3:FH$99,164,FALSE)-VLOOKUP($A88,'Import Peak Change'!$A$106:FH$202,164,FALSE)),0,(VLOOKUP($A88,'Import Peak'!$A$3:FH$99,164,FALSE)-VLOOKUP($A88,'Import Peak Change'!$A$106:FH$202,164,FALSE)))</f>
        <v>0</v>
      </c>
      <c r="FI88" s="6">
        <f>IF(ISERROR(VLOOKUP($A88,'Import Peak'!$A$3:FI$99,165,FALSE)-VLOOKUP($A88,'Import Peak Change'!$A$106:FI$202,165,FALSE)),0,(VLOOKUP($A88,'Import Peak'!$A$3:FI$99,165,FALSE)-VLOOKUP($A88,'Import Peak Change'!$A$106:FI$202,165,FALSE)))</f>
        <v>0</v>
      </c>
      <c r="FJ88" s="6">
        <f>IF(ISERROR(VLOOKUP($A88,'Import Peak'!$A$3:FJ$99,166,FALSE)-VLOOKUP($A88,'Import Peak Change'!$A$106:FJ$202,166,FALSE)),0,(VLOOKUP($A88,'Import Peak'!$A$3:FJ$99,166,FALSE)-VLOOKUP($A88,'Import Peak Change'!$A$106:FJ$202,166,FALSE)))</f>
        <v>0</v>
      </c>
      <c r="FK88" s="6">
        <f>IF(ISERROR(VLOOKUP($A88,'Import Peak'!$A$3:FK$99,167,FALSE)-VLOOKUP($A88,'Import Peak Change'!$A$106:FK$202,167,FALSE)),0,(VLOOKUP($A88,'Import Peak'!$A$3:FK$99,167,FALSE)-VLOOKUP($A88,'Import Peak Change'!$A$106:FK$202,167,FALSE)))</f>
        <v>0</v>
      </c>
      <c r="FL88" s="6">
        <f>IF(ISERROR(VLOOKUP($A88,'Import Peak'!$A$3:FL$99,168,FALSE)-VLOOKUP($A88,'Import Peak Change'!$A$106:FL$202,168,FALSE)),0,(VLOOKUP($A88,'Import Peak'!$A$3:FL$99,168,FALSE)-VLOOKUP($A88,'Import Peak Change'!$A$106:FL$202,168,FALSE)))</f>
        <v>0</v>
      </c>
      <c r="FM88" s="6">
        <f>IF(ISERROR(VLOOKUP($A88,'Import Peak'!$A$3:FM$99,169,FALSE)-VLOOKUP($A88,'Import Peak Change'!$A$106:FM$202,169,FALSE)),0,(VLOOKUP($A88,'Import Peak'!$A$3:FM$99,169,FALSE)-VLOOKUP($A88,'Import Peak Change'!$A$106:FM$202,169,FALSE)))</f>
        <v>0</v>
      </c>
      <c r="FN88" s="6">
        <f>IF(ISERROR(VLOOKUP($A88,'Import Peak'!$A$3:FN$99,170,FALSE)-VLOOKUP($A88,'Import Peak Change'!$A$106:FN$202,170,FALSE)),0,(VLOOKUP($A88,'Import Peak'!$A$3:FN$99,170,FALSE)-VLOOKUP($A88,'Import Peak Change'!$A$106:FN$202,170,FALSE)))</f>
        <v>0</v>
      </c>
      <c r="FO88" s="6">
        <f>IF(ISERROR(VLOOKUP($A88,'Import Peak'!$A$3:FO$99,171,FALSE)-VLOOKUP($A88,'Import Peak Change'!$A$106:FO$202,171,FALSE)),0,(VLOOKUP($A88,'Import Peak'!$A$3:FO$99,171,FALSE)-VLOOKUP($A88,'Import Peak Change'!$A$106:FO$202,171,FALSE)))</f>
        <v>0</v>
      </c>
      <c r="FP88" s="6">
        <f>IF(ISERROR(VLOOKUP($A88,'Import Peak'!$A$3:FP$99,172,FALSE)-VLOOKUP($A88,'Import Peak Change'!$A$106:FP$202,172,FALSE)),0,(VLOOKUP($A88,'Import Peak'!$A$3:FP$99,172,FALSE)-VLOOKUP($A88,'Import Peak Change'!$A$106:FP$202,172,FALSE)))</f>
        <v>0</v>
      </c>
      <c r="FQ88" s="6">
        <f>IF(ISERROR(VLOOKUP($A88,'Import Peak'!$A$3:FQ$99,173,FALSE)-VLOOKUP($A88,'Import Peak Change'!$A$106:FQ$202,173,FALSE)),0,(VLOOKUP($A88,'Import Peak'!$A$3:FQ$99,173,FALSE)-VLOOKUP($A88,'Import Peak Change'!$A$106:FQ$202,173,FALSE)))</f>
        <v>0</v>
      </c>
      <c r="FR88" s="6">
        <f>IF(ISERROR(VLOOKUP($A88,'Import Peak'!$A$3:FR$99,174,FALSE)-VLOOKUP($A88,'Import Peak Change'!$A$106:FR$202,174,FALSE)),0,(VLOOKUP($A88,'Import Peak'!$A$3:FR$99,174,FALSE)-VLOOKUP($A88,'Import Peak Change'!$A$106:FR$202,174,FALSE)))</f>
        <v>0</v>
      </c>
      <c r="FS88" s="6">
        <f>IF(ISERROR(VLOOKUP($A88,'Import Peak'!$A$3:FS$99,175,FALSE)-VLOOKUP($A88,'Import Peak Change'!$A$106:FS$202,175,FALSE)),0,(VLOOKUP($A88,'Import Peak'!$A$3:FS$99,175,FALSE)-VLOOKUP($A88,'Import Peak Change'!$A$106:FS$202,175,FALSE)))</f>
        <v>0</v>
      </c>
      <c r="FT88" s="6">
        <f>IF(ISERROR(VLOOKUP($A88,'Import Peak'!$A$3:FT$99,176,FALSE)-VLOOKUP($A88,'Import Peak Change'!$A$106:FT$202,176,FALSE)),0,(VLOOKUP($A88,'Import Peak'!$A$3:FT$99,176,FALSE)-VLOOKUP($A88,'Import Peak Change'!$A$106:FT$202,176,FALSE)))</f>
        <v>0</v>
      </c>
      <c r="FU88" s="6">
        <f>IF(ISERROR(VLOOKUP($A88,'Import Peak'!$A$3:FU$99,177,FALSE)-VLOOKUP($A88,'Import Peak Change'!$A$106:FU$202,177,FALSE)),0,(VLOOKUP($A88,'Import Peak'!$A$3:FU$99,177,FALSE)-VLOOKUP($A88,'Import Peak Change'!$A$106:FU$202,177,FALSE)))</f>
        <v>0</v>
      </c>
      <c r="FV88" s="6">
        <f>IF(ISERROR(VLOOKUP($A88,'Import Peak'!$A$3:FV$99,178,FALSE)-VLOOKUP($A88,'Import Peak Change'!$A$106:FV$202,178,FALSE)),0,(VLOOKUP($A88,'Import Peak'!$A$3:FV$99,178,FALSE)-VLOOKUP($A88,'Import Peak Change'!$A$106:FV$202,178,FALSE)))</f>
        <v>0</v>
      </c>
      <c r="FW88" s="6">
        <f>IF(ISERROR(VLOOKUP($A88,'Import Peak'!$A$3:FW$99,179,FALSE)-VLOOKUP($A88,'Import Peak Change'!$A$106:FW$202,179,FALSE)),0,(VLOOKUP($A88,'Import Peak'!$A$3:FW$99,179,FALSE)-VLOOKUP($A88,'Import Peak Change'!$A$106:FW$202,179,FALSE)))</f>
        <v>0</v>
      </c>
      <c r="FX88" s="6">
        <f>IF(ISERROR(VLOOKUP($A88,'Import Peak'!$A$3:FX$99,180,FALSE)-VLOOKUP($A88,'Import Peak Change'!$A$106:FX$202,180,FALSE)),0,(VLOOKUP($A88,'Import Peak'!$A$3:FX$99,180,FALSE)-VLOOKUP($A88,'Import Peak Change'!$A$106:FX$202,180,FALSE)))</f>
        <v>0</v>
      </c>
      <c r="FY88" s="6">
        <f>IF(ISERROR(VLOOKUP($A88,'Import Peak'!$A$3:FY$99,181,FALSE)-VLOOKUP($A88,'Import Peak Change'!$A$106:FY$202,181,FALSE)),0,(VLOOKUP($A88,'Import Peak'!$A$3:FY$99,181,FALSE)-VLOOKUP($A88,'Import Peak Change'!$A$106:FY$202,181,FALSE)))</f>
        <v>0</v>
      </c>
      <c r="FZ88" s="6">
        <f>IF(ISERROR(VLOOKUP($A88,'Import Peak'!$A$3:FZ$99,182,FALSE)-VLOOKUP($A88,'Import Peak Change'!$A$106:FZ$202,182,FALSE)),0,(VLOOKUP($A88,'Import Peak'!$A$3:FZ$99,182,FALSE)-VLOOKUP($A88,'Import Peak Change'!$A$106:FZ$202,182,FALSE)))</f>
        <v>0</v>
      </c>
      <c r="GA88" s="6">
        <f>IF(ISERROR(VLOOKUP($A88,'Import Peak'!$A$3:GA$99,183,FALSE)-VLOOKUP($A88,'Import Peak Change'!$A$106:GA$202,183,FALSE)),0,(VLOOKUP($A88,'Import Peak'!$A$3:GA$99,183,FALSE)-VLOOKUP($A88,'Import Peak Change'!$A$106:GA$202,183,FALSE)))</f>
        <v>0</v>
      </c>
      <c r="GB88" s="6">
        <f>IF(ISERROR(VLOOKUP($A88,'Import Peak'!$A$3:GB$99,184,FALSE)-VLOOKUP($A88,'Import Peak Change'!$A$106:GB$202,184,FALSE)),0,(VLOOKUP($A88,'Import Peak'!$A$3:GB$99,184,FALSE)-VLOOKUP($A88,'Import Peak Change'!$A$106:GB$202,184,FALSE)))</f>
        <v>0</v>
      </c>
      <c r="GC88" s="6">
        <f>IF(ISERROR(VLOOKUP($A88,'Import Peak'!$A$3:GC$99,185,FALSE)-VLOOKUP($A88,'Import Peak Change'!$A$106:GC$202,185,FALSE)),0,(VLOOKUP($A88,'Import Peak'!$A$3:GC$99,185,FALSE)-VLOOKUP($A88,'Import Peak Change'!$A$106:GC$202,185,FALSE)))</f>
        <v>0</v>
      </c>
      <c r="GD88" s="6">
        <f>IF(ISERROR(VLOOKUP($A88,'Import Peak'!$A$3:GD$99,186,FALSE)-VLOOKUP($A88,'Import Peak Change'!$A$106:GD$202,186,FALSE)),0,(VLOOKUP($A88,'Import Peak'!$A$3:GD$99,186,FALSE)-VLOOKUP($A88,'Import Peak Change'!$A$106:GD$202,186,FALSE)))</f>
        <v>0</v>
      </c>
      <c r="GE88" s="6">
        <f>IF(ISERROR(VLOOKUP($A88,'Import Peak'!$A$3:GE$99,187,FALSE)-VLOOKUP($A88,'Import Peak Change'!$A$106:GE$202,187,FALSE)),0,(VLOOKUP($A88,'Import Peak'!$A$3:GE$99,187,FALSE)-VLOOKUP($A88,'Import Peak Change'!$A$106:GE$202,187,FALSE)))</f>
        <v>0</v>
      </c>
      <c r="GF88" s="6">
        <f>IF(ISERROR(VLOOKUP($A88,'Import Peak'!$A$3:GF$99,188,FALSE)-VLOOKUP($A88,'Import Peak Change'!$A$106:GF$202,188,FALSE)),0,(VLOOKUP($A88,'Import Peak'!$A$3:GF$99,188,FALSE)-VLOOKUP($A88,'Import Peak Change'!$A$106:GF$202,188,FALSE)))</f>
        <v>0</v>
      </c>
      <c r="GG88" s="6">
        <f>IF(ISERROR(VLOOKUP($A88,'Import Peak'!$A$3:GG$99,189,FALSE)-VLOOKUP($A88,'Import Peak Change'!$A$106:GG$202,189,FALSE)),0,(VLOOKUP($A88,'Import Peak'!$A$3:GG$99,189,FALSE)-VLOOKUP($A88,'Import Peak Change'!$A$106:GG$202,189,FALSE)))</f>
        <v>0</v>
      </c>
      <c r="GH88" s="6">
        <f>IF(ISERROR(VLOOKUP($A88,'Import Peak'!$A$3:GH$99,190,FALSE)-VLOOKUP($A88,'Import Peak Change'!$A$106:GH$202,190,FALSE)),0,(VLOOKUP($A88,'Import Peak'!$A$3:GH$99,190,FALSE)-VLOOKUP($A88,'Import Peak Change'!$A$106:GH$202,190,FALSE)))</f>
        <v>0</v>
      </c>
      <c r="GI88" s="6">
        <f>IF(ISERROR(VLOOKUP($A88,'Import Peak'!$A$3:GI$99,191,FALSE)-VLOOKUP($A88,'Import Peak Change'!$A$106:GI$202,191,FALSE)),0,(VLOOKUP($A88,'Import Peak'!$A$3:GI$99,191,FALSE)-VLOOKUP($A88,'Import Peak Change'!$A$106:GI$202,191,FALSE)))</f>
        <v>0</v>
      </c>
      <c r="GJ88" s="6">
        <f>IF(ISERROR(VLOOKUP($A88,'Import Peak'!$A$3:GJ$99,192,FALSE)-VLOOKUP($A88,'Import Peak Change'!$A$106:GJ$202,192,FALSE)),0,(VLOOKUP($A88,'Import Peak'!$A$3:GJ$99,192,FALSE)-VLOOKUP($A88,'Import Peak Change'!$A$106:GJ$202,192,FALSE)))</f>
        <v>0</v>
      </c>
      <c r="GK88" s="6">
        <f>IF(ISERROR(VLOOKUP($A88,'Import Peak'!$A$3:GK$99,193,FALSE)-VLOOKUP($A88,'Import Peak Change'!$A$106:GK$202,193,FALSE)),0,(VLOOKUP($A88,'Import Peak'!$A$3:GK$99,193,FALSE)-VLOOKUP($A88,'Import Peak Change'!$A$106:GK$202,193,FALSE)))</f>
        <v>0</v>
      </c>
      <c r="GL88" s="6">
        <f>IF(ISERROR(VLOOKUP($A88,'Import Peak'!$A$3:GL$99,194,FALSE)-VLOOKUP($A88,'Import Peak Change'!$A$106:GL$202,194,FALSE)),0,(VLOOKUP($A88,'Import Peak'!$A$3:GL$99,194,FALSE)-VLOOKUP($A88,'Import Peak Change'!$A$106:GL$202,194,FALSE)))</f>
        <v>0</v>
      </c>
      <c r="GM88" s="6">
        <f>IF(ISERROR(VLOOKUP($A88,'Import Peak'!$A$3:GM$99,195,FALSE)-VLOOKUP($A88,'Import Peak Change'!$A$106:GM$202,195,FALSE)),0,(VLOOKUP($A88,'Import Peak'!$A$3:GM$99,195,FALSE)-VLOOKUP($A88,'Import Peak Change'!$A$106:GM$202,195,FALSE)))</f>
        <v>0</v>
      </c>
      <c r="GN88" s="6">
        <f>IF(ISERROR(VLOOKUP($A88,'Import Peak'!$A$3:GN$99,196,FALSE)-VLOOKUP($A88,'Import Peak Change'!$A$106:GN$202,196,FALSE)),0,(VLOOKUP($A88,'Import Peak'!$A$3:GN$99,196,FALSE)-VLOOKUP($A88,'Import Peak Change'!$A$106:GN$202,196,FALSE)))</f>
        <v>0</v>
      </c>
      <c r="GO88" s="6">
        <f>IF(ISERROR(VLOOKUP($A88,'Import Peak'!$A$3:GO$99,197,FALSE)-VLOOKUP($A88,'Import Peak Change'!$A$106:GO$202,197,FALSE)),0,(VLOOKUP($A88,'Import Peak'!$A$3:GO$99,197,FALSE)-VLOOKUP($A88,'Import Peak Change'!$A$106:GO$202,197,FALSE)))</f>
        <v>0</v>
      </c>
      <c r="GP88" s="6">
        <f>IF(ISERROR(VLOOKUP($A88,'Import Peak'!$A$3:GP$99,198,FALSE)-VLOOKUP($A88,'Import Peak Change'!$A$106:GP$202,198,FALSE)),0,(VLOOKUP($A88,'Import Peak'!$A$3:GP$99,198,FALSE)-VLOOKUP($A88,'Import Peak Change'!$A$106:GP$202,198,FALSE)))</f>
        <v>0</v>
      </c>
      <c r="GQ88" s="6">
        <f>IF(ISERROR(VLOOKUP($A88,'Import Peak'!$A$3:GQ$99,199,FALSE)-VLOOKUP($A88,'Import Peak Change'!$A$106:GQ$202,199,FALSE)),0,(VLOOKUP($A88,'Import Peak'!$A$3:GQ$99,199,FALSE)-VLOOKUP($A88,'Import Peak Change'!$A$106:GQ$202,199,FALSE)))</f>
        <v>0</v>
      </c>
      <c r="GR88" s="6">
        <f>IF(ISERROR(VLOOKUP($A88,'Import Peak'!$A$3:GR$99,200,FALSE)-VLOOKUP($A88,'Import Peak Change'!$A$106:GR$202,200,FALSE)),0,(VLOOKUP($A88,'Import Peak'!$A$3:GR$99,200,FALSE)-VLOOKUP($A88,'Import Peak Change'!$A$106:GR$202,200,FALSE)))</f>
        <v>0</v>
      </c>
      <c r="GS88" s="6">
        <f>IF(ISERROR(VLOOKUP($A88,'Import Peak'!$A$3:GS$99,201,FALSE)-VLOOKUP($A88,'Import Peak Change'!$A$106:GS$202,201,FALSE)),0,(VLOOKUP($A88,'Import Peak'!$A$3:GS$99,201,FALSE)-VLOOKUP($A88,'Import Peak Change'!$A$106:GS$202,201,FALSE)))</f>
        <v>0</v>
      </c>
      <c r="GT88" s="6">
        <f>IF(ISERROR(VLOOKUP($A88,'Import Peak'!$A$3:GT$99,202,FALSE)-VLOOKUP($A88,'Import Peak Change'!$A$106:GT$202,202,FALSE)),0,(VLOOKUP($A88,'Import Peak'!$A$3:GT$99,202,FALSE)-VLOOKUP($A88,'Import Peak Change'!$A$106:GT$202,202,FALSE)))</f>
        <v>0</v>
      </c>
      <c r="GU88" s="6">
        <f>IF(ISERROR(VLOOKUP($A88,'Import Peak'!$A$3:GU$99,203,FALSE)-VLOOKUP($A88,'Import Peak Change'!$A$106:GU$202,203,FALSE)),0,(VLOOKUP($A88,'Import Peak'!$A$3:GU$99,203,FALSE)-VLOOKUP($A88,'Import Peak Change'!$A$106:GU$202,203,FALSE)))</f>
        <v>0</v>
      </c>
      <c r="GV88" s="6">
        <f>IF(ISERROR(VLOOKUP($A88,'Import Peak'!$A$3:GV$99,204,FALSE)-VLOOKUP($A88,'Import Peak Change'!$A$106:GV$202,204,FALSE)),0,(VLOOKUP($A88,'Import Peak'!$A$3:GV$99,204,FALSE)-VLOOKUP($A88,'Import Peak Change'!$A$106:GV$202,204,FALSE)))</f>
        <v>0</v>
      </c>
      <c r="GW88" s="6">
        <f>IF(ISERROR(VLOOKUP($A88,'Import Peak'!$A$3:GW$99,205,FALSE)-VLOOKUP($A88,'Import Peak Change'!$A$106:GW$202,205,FALSE)),0,(VLOOKUP($A88,'Import Peak'!$A$3:GW$99,205,FALSE)-VLOOKUP($A88,'Import Peak Change'!$A$106:GW$202,205,FALSE)))</f>
        <v>0</v>
      </c>
      <c r="GX88" s="6">
        <f>IF(ISERROR(VLOOKUP($A88,'Import Peak'!$A$3:GX$99,206,FALSE)-VLOOKUP($A88,'Import Peak Change'!$A$106:GX$202,206,FALSE)),0,(VLOOKUP($A88,'Import Peak'!$A$3:GX$99,206,FALSE)-VLOOKUP($A88,'Import Peak Change'!$A$106:GX$202,206,FALSE)))</f>
        <v>0</v>
      </c>
      <c r="GY88" s="6">
        <f>IF(ISERROR(VLOOKUP($A88,'Import Peak'!$A$3:GY$99,207,FALSE)-VLOOKUP($A88,'Import Peak Change'!$A$106:GY$202,207,FALSE)),0,(VLOOKUP($A88,'Import Peak'!$A$3:GY$99,207,FALSE)-VLOOKUP($A88,'Import Peak Change'!$A$106:GY$202,207,FALSE)))</f>
        <v>0</v>
      </c>
      <c r="GZ88" s="6">
        <f>IF(ISERROR(VLOOKUP($A88,'Import Peak'!$A$3:GZ$99,208,FALSE)-VLOOKUP($A88,'Import Peak Change'!$A$106:GZ$202,208,FALSE)),0,(VLOOKUP($A88,'Import Peak'!$A$3:GZ$99,208,FALSE)-VLOOKUP($A88,'Import Peak Change'!$A$106:GZ$202,208,FALSE)))</f>
        <v>0</v>
      </c>
      <c r="HA88" s="6">
        <f>IF(ISERROR(VLOOKUP($A88,'Import Peak'!$A$3:HA$99,209,FALSE)-VLOOKUP($A88,'Import Peak Change'!$A$106:HA$202,209,FALSE)),0,(VLOOKUP($A88,'Import Peak'!$A$3:HA$99,209,FALSE)-VLOOKUP($A88,'Import Peak Change'!$A$106:HA$202,209,FALSE)))</f>
        <v>0</v>
      </c>
      <c r="HB88" s="6">
        <f>IF(ISERROR(VLOOKUP($A88,'Import Peak'!$A$3:HB$99,210,FALSE)-VLOOKUP($A88,'Import Peak Change'!$A$106:HB$202,210,FALSE)),0,(VLOOKUP($A88,'Import Peak'!$A$3:HB$99,210,FALSE)-VLOOKUP($A88,'Import Peak Change'!$A$106:HB$202,210,FALSE)))</f>
        <v>0</v>
      </c>
      <c r="HC88" s="6">
        <f>IF(ISERROR(VLOOKUP($A88,'Import Peak'!$A$3:HC$99,211,FALSE)-VLOOKUP($A88,'Import Peak Change'!$A$106:HC$202,211,FALSE)),0,(VLOOKUP($A88,'Import Peak'!$A$3:HC$99,211,FALSE)-VLOOKUP($A88,'Import Peak Change'!$A$106:HC$202,211,FALSE)))</f>
        <v>0</v>
      </c>
      <c r="HD88" s="6">
        <f>IF(ISERROR(VLOOKUP($A88,'Import Peak'!$A$3:HD$99,212,FALSE)-VLOOKUP($A88,'Import Peak Change'!$A$106:HD$202,212,FALSE)),0,(VLOOKUP($A88,'Import Peak'!$A$3:HD$99,212,FALSE)-VLOOKUP($A88,'Import Peak Change'!$A$106:HD$202,212,FALSE)))</f>
        <v>0</v>
      </c>
      <c r="HE88" s="6">
        <f>IF(ISERROR(VLOOKUP($A88,'Import Peak'!$A$3:HE$99,213,FALSE)-VLOOKUP($A88,'Import Peak Change'!$A$106:HE$202,213,FALSE)),0,(VLOOKUP($A88,'Import Peak'!$A$3:HE$99,213,FALSE)-VLOOKUP($A88,'Import Peak Change'!$A$106:HE$202,213,FALSE)))</f>
        <v>0</v>
      </c>
      <c r="HF88" s="6">
        <f>IF(ISERROR(VLOOKUP($A88,'Import Peak'!$A$3:HF$99,214,FALSE)-VLOOKUP($A88,'Import Peak Change'!$A$106:HF$202,214,FALSE)),0,(VLOOKUP($A88,'Import Peak'!$A$3:HF$99,214,FALSE)-VLOOKUP($A88,'Import Peak Change'!$A$106:HF$202,214,FALSE)))</f>
        <v>0</v>
      </c>
      <c r="HG88" s="6">
        <f>IF(ISERROR(VLOOKUP($A88,'Import Peak'!$A$3:HG$99,215,FALSE)-VLOOKUP($A88,'Import Peak Change'!$A$106:HG$202,215,FALSE)),0,(VLOOKUP($A88,'Import Peak'!$A$3:HG$99,215,FALSE)-VLOOKUP($A88,'Import Peak Change'!$A$106:HG$202,215,FALSE)))</f>
        <v>0</v>
      </c>
      <c r="HH88" s="6">
        <f>IF(ISERROR(VLOOKUP($A88,'Import Peak'!$A$3:HH$99,216,FALSE)-VLOOKUP($A88,'Import Peak Change'!$A$106:HH$202,216,FALSE)),0,(VLOOKUP($A88,'Import Peak'!$A$3:HH$99,216,FALSE)-VLOOKUP($A88,'Import Peak Change'!$A$106:HH$202,216,FALSE)))</f>
        <v>0</v>
      </c>
      <c r="HI88" s="6">
        <f>IF(ISERROR(VLOOKUP($A88,'Import Peak'!$A$3:HI$99,217,FALSE)-VLOOKUP($A88,'Import Peak Change'!$A$106:HI$202,217,FALSE)),0,(VLOOKUP($A88,'Import Peak'!$A$3:HI$99,217,FALSE)-VLOOKUP($A88,'Import Peak Change'!$A$106:HI$202,217,FALSE)))</f>
        <v>0</v>
      </c>
      <c r="HJ88" s="6">
        <f>IF(ISERROR(VLOOKUP($A88,'Import Peak'!$A$3:HJ$99,218,FALSE)-VLOOKUP($A88,'Import Peak Change'!$A$106:HJ$202,218,FALSE)),0,(VLOOKUP($A88,'Import Peak'!$A$3:HJ$99,218,FALSE)-VLOOKUP($A88,'Import Peak Change'!$A$106:HJ$202,218,FALSE)))</f>
        <v>0</v>
      </c>
      <c r="HK88" s="6">
        <f>IF(ISERROR(VLOOKUP($A88,'Import Peak'!$A$3:HK$99,219,FALSE)-VLOOKUP($A88,'Import Peak Change'!$A$106:HK$202,219,FALSE)),0,(VLOOKUP($A88,'Import Peak'!$A$3:HK$99,219,FALSE)-VLOOKUP($A88,'Import Peak Change'!$A$106:HK$202,219,FALSE)))</f>
        <v>0</v>
      </c>
      <c r="HL88" s="6">
        <f>IF(ISERROR(VLOOKUP($A88,'Import Peak'!$A$3:HL$99,220,FALSE)-VLOOKUP($A88,'Import Peak Change'!$A$106:HL$202,220,FALSE)),0,(VLOOKUP($A88,'Import Peak'!$A$3:HL$99,220,FALSE)-VLOOKUP($A88,'Import Peak Change'!$A$106:HL$202,220,FALSE)))</f>
        <v>0</v>
      </c>
      <c r="HM88" s="6">
        <f>IF(ISERROR(VLOOKUP($A88,'Import Peak'!$A$3:HM$99,221,FALSE)-VLOOKUP($A88,'Import Peak Change'!$A$106:HM$202,221,FALSE)),0,(VLOOKUP($A88,'Import Peak'!$A$3:HM$99,221,FALSE)-VLOOKUP($A88,'Import Peak Change'!$A$106:HM$202,221,FALSE)))</f>
        <v>0</v>
      </c>
      <c r="HN88" s="6">
        <f>IF(ISERROR(VLOOKUP($A88,'Import Peak'!$A$3:HN$99,222,FALSE)-VLOOKUP($A88,'Import Peak Change'!$A$106:HN$202,222,FALSE)),0,(VLOOKUP($A88,'Import Peak'!$A$3:HN$99,222,FALSE)-VLOOKUP($A88,'Import Peak Change'!$A$106:HN$202,222,FALSE)))</f>
        <v>0</v>
      </c>
      <c r="HO88" s="6">
        <f>IF(ISERROR(VLOOKUP($A88,'Import Peak'!$A$3:HO$99,223,FALSE)-VLOOKUP($A88,'Import Peak Change'!$A$106:HO$202,223,FALSE)),0,(VLOOKUP($A88,'Import Peak'!$A$3:HO$99,223,FALSE)-VLOOKUP($A88,'Import Peak Change'!$A$106:HO$202,223,FALSE)))</f>
        <v>0</v>
      </c>
      <c r="HP88" s="6">
        <f>IF(ISERROR(VLOOKUP($A88,'Import Peak'!$A$3:HP$99,224,FALSE)-VLOOKUP($A88,'Import Peak Change'!$A$106:HP$202,224,FALSE)),0,(VLOOKUP($A88,'Import Peak'!$A$3:HP$99,224,FALSE)-VLOOKUP($A88,'Import Peak Change'!$A$106:HP$202,224,FALSE)))</f>
        <v>0</v>
      </c>
      <c r="HQ88" s="6">
        <f>IF(ISERROR(VLOOKUP($A88,'Import Peak'!$A$3:HQ$99,225,FALSE)-VLOOKUP($A88,'Import Peak Change'!$A$106:HQ$202,225,FALSE)),0,(VLOOKUP($A88,'Import Peak'!$A$3:HQ$99,225,FALSE)-VLOOKUP($A88,'Import Peak Change'!$A$106:HQ$202,225,FALSE)))</f>
        <v>0</v>
      </c>
      <c r="HR88" s="6">
        <f>IF(ISERROR(VLOOKUP($A88,'Import Peak'!$A$3:HR$99,226,FALSE)-VLOOKUP($A88,'Import Peak Change'!$A$106:HR$202,226,FALSE)),0,(VLOOKUP($A88,'Import Peak'!$A$3:HR$99,226,FALSE)-VLOOKUP($A88,'Import Peak Change'!$A$106:HR$202,226,FALSE)))</f>
        <v>0</v>
      </c>
      <c r="HS88" s="6">
        <f>IF(ISERROR(VLOOKUP($A88,'Import Peak'!$A$3:HS$99,227,FALSE)-VLOOKUP($A88,'Import Peak Change'!$A$106:HS$202,227,FALSE)),0,(VLOOKUP($A88,'Import Peak'!$A$3:HS$99,227,FALSE)-VLOOKUP($A88,'Import Peak Change'!$A$106:HS$202,227,FALSE)))</f>
        <v>0</v>
      </c>
      <c r="HT88" s="6">
        <f>IF(ISERROR(VLOOKUP($A88,'Import Peak'!$A$3:HT$99,228,FALSE)-VLOOKUP($A88,'Import Peak Change'!$A$106:HT$202,228,FALSE)),0,(VLOOKUP($A88,'Import Peak'!$A$3:HT$99,228,FALSE)-VLOOKUP($A88,'Import Peak Change'!$A$106:HT$202,228,FALSE)))</f>
        <v>0</v>
      </c>
      <c r="HU88" s="6">
        <f>IF(ISERROR(VLOOKUP($A88,'Import Peak'!$A$3:HU$99,229,FALSE)-VLOOKUP($A88,'Import Peak Change'!$A$106:HU$202,229,FALSE)),0,(VLOOKUP($A88,'Import Peak'!$A$3:HU$99,229,FALSE)-VLOOKUP($A88,'Import Peak Change'!$A$106:HU$202,229,FALSE)))</f>
        <v>0</v>
      </c>
      <c r="HV88" s="6">
        <f>IF(ISERROR(VLOOKUP($A88,'Import Peak'!$A$3:HV$99,230,FALSE)-VLOOKUP($A88,'Import Peak Change'!$A$106:HV$202,230,FALSE)),0,(VLOOKUP($A88,'Import Peak'!$A$3:HV$99,230,FALSE)-VLOOKUP($A88,'Import Peak Change'!$A$106:HV$202,230,FALSE)))</f>
        <v>0</v>
      </c>
      <c r="HW88" s="6">
        <f>IF(ISERROR(VLOOKUP($A88,'Import Peak'!$A$3:HW$99,231,FALSE)-VLOOKUP($A88,'Import Peak Change'!$A$106:HW$202,231,FALSE)),0,(VLOOKUP($A88,'Import Peak'!$A$3:HW$99,231,FALSE)-VLOOKUP($A88,'Import Peak Change'!$A$106:HW$202,231,FALSE)))</f>
        <v>0</v>
      </c>
      <c r="HX88" s="6">
        <f>IF(ISERROR(VLOOKUP($A88,'Import Peak'!$A$3:HX$99,232,FALSE)-VLOOKUP($A88,'Import Peak Change'!$A$106:HX$202,232,FALSE)),0,(VLOOKUP($A88,'Import Peak'!$A$3:HX$99,232,FALSE)-VLOOKUP($A88,'Import Peak Change'!$A$106:HX$202,232,FALSE)))</f>
        <v>0</v>
      </c>
      <c r="HY88" s="6">
        <f>IF(ISERROR(VLOOKUP($A88,'Import Peak'!$A$3:HY$99,233,FALSE)-VLOOKUP($A88,'Import Peak Change'!$A$106:HY$202,233,FALSE)),0,(VLOOKUP($A88,'Import Peak'!$A$3:HY$99,233,FALSE)-VLOOKUP($A88,'Import Peak Change'!$A$106:HY$202,233,FALSE)))</f>
        <v>0</v>
      </c>
      <c r="HZ88" s="6">
        <f>IF(ISERROR(VLOOKUP($A88,'Import Peak'!$A$3:HZ$99,234,FALSE)-VLOOKUP($A88,'Import Peak Change'!$A$106:HZ$202,234,FALSE)),0,(VLOOKUP($A88,'Import Peak'!$A$3:HZ$99,234,FALSE)-VLOOKUP($A88,'Import Peak Change'!$A$106:HZ$202,234,FALSE)))</f>
        <v>0</v>
      </c>
      <c r="IA88" s="6">
        <f>IF(ISERROR(VLOOKUP($A88,'Import Peak'!$A$3:IA$99,235,FALSE)-VLOOKUP($A88,'Import Peak Change'!$A$106:IA$202,235,FALSE)),0,(VLOOKUP($A88,'Import Peak'!$A$3:IA$99,235,FALSE)-VLOOKUP($A88,'Import Peak Change'!$A$106:IA$202,235,FALSE)))</f>
        <v>0</v>
      </c>
      <c r="IB88" s="6">
        <f>IF(ISERROR(VLOOKUP($A88,'Import Peak'!$A$3:IB$99,236,FALSE)-VLOOKUP($A88,'Import Peak Change'!$A$106:IB$202,236,FALSE)),0,(VLOOKUP($A88,'Import Peak'!$A$3:IB$99,236,FALSE)-VLOOKUP($A88,'Import Peak Change'!$A$106:IB$202,236,FALSE)))</f>
        <v>0</v>
      </c>
      <c r="IC88" s="6">
        <f>IF(ISERROR(VLOOKUP($A88,'Import Peak'!$A$3:IC$99,237,FALSE)-VLOOKUP($A88,'Import Peak Change'!$A$106:IC$202,237,FALSE)),0,(VLOOKUP($A88,'Import Peak'!$A$3:IC$99,237,FALSE)-VLOOKUP($A88,'Import Peak Change'!$A$106:IC$202,237,FALSE)))</f>
        <v>0</v>
      </c>
      <c r="ID88" s="6">
        <f>IF(ISERROR(VLOOKUP($A88,'Import Peak'!$A$3:ID$99,238,FALSE)-VLOOKUP($A88,'Import Peak Change'!$A$106:ID$202,238,FALSE)),0,(VLOOKUP($A88,'Import Peak'!$A$3:ID$99,238,FALSE)-VLOOKUP($A88,'Import Peak Change'!$A$106:ID$202,238,FALSE)))</f>
        <v>0</v>
      </c>
      <c r="IE88" s="6">
        <f>IF(ISERROR(VLOOKUP($A88,'Import Peak'!$A$3:IE$99,239,FALSE)-VLOOKUP($A88,'Import Peak Change'!$A$106:IE$202,239,FALSE)),0,(VLOOKUP($A88,'Import Peak'!$A$3:IE$99,239,FALSE)-VLOOKUP($A88,'Import Peak Change'!$A$106:IE$202,239,FALSE)))</f>
        <v>0</v>
      </c>
    </row>
    <row r="89" spans="1:239">
      <c r="A89" s="168" t="str">
        <f>IF('Import Peak'!A86=0,"",'Import Peak'!A86)</f>
        <v/>
      </c>
      <c r="B89" s="6"/>
      <c r="C89" s="6"/>
      <c r="D89" s="6"/>
      <c r="E89" s="6"/>
      <c r="F89" s="6"/>
      <c r="G89" s="6">
        <f>IF(ISERROR(VLOOKUP($A89,'Import Peak'!$A$3:G$99,7,FALSE)-VLOOKUP($A89,'Import Peak Change'!$A$106:G$202,7,FALSE)),0,(VLOOKUP($A89,'Import Peak'!$A$3:G$99,7,FALSE)-VLOOKUP($A89,'Import Peak Change'!$A$106:G$202,7,FALSE)))</f>
        <v>0</v>
      </c>
      <c r="H89" s="6">
        <f>IF(ISERROR(VLOOKUP($A89,'Import Peak'!$A$3:H$99,8,FALSE)-VLOOKUP($A89,'Import Peak Change'!$A$106:H$202,8,FALSE)),0,(VLOOKUP($A89,'Import Peak'!$A$3:H$99,8,FALSE)-VLOOKUP($A89,'Import Peak Change'!$A$106:H$202,8,FALSE)))</f>
        <v>0</v>
      </c>
      <c r="I89" s="6">
        <f>IF(ISERROR(VLOOKUP($A89,'Import Peak'!$A$3:I$99,9,FALSE)-VLOOKUP($A89,'Import Peak Change'!$A$106:I$202,9,FALSE)),0,(VLOOKUP($A89,'Import Peak'!$A$3:I$99,9,FALSE)-VLOOKUP($A89,'Import Peak Change'!$A$106:I$202,9,FALSE)))</f>
        <v>0</v>
      </c>
      <c r="J89" s="6">
        <f>IF(ISERROR(VLOOKUP($A89,'Import Peak'!$A$3:J$99,10,FALSE)-VLOOKUP($A89,'Import Peak Change'!$A$106:J$202,10,FALSE)),0,(VLOOKUP($A89,'Import Peak'!$A$3:J$99,10,FALSE)-VLOOKUP($A89,'Import Peak Change'!$A$106:J$202,10,FALSE)))</f>
        <v>0</v>
      </c>
      <c r="K89" s="6">
        <f>IF(ISERROR(VLOOKUP($A89,'Import Peak'!$A$3:K$99,11,FALSE)-VLOOKUP($A89,'Import Peak Change'!$A$106:K$202,11,FALSE)),0,(VLOOKUP($A89,'Import Peak'!$A$3:K$99,11,FALSE)-VLOOKUP($A89,'Import Peak Change'!$A$106:K$202,11,FALSE)))</f>
        <v>0</v>
      </c>
      <c r="L89" s="6">
        <f>IF(ISERROR(VLOOKUP($A89,'Import Peak'!$A$3:L$99,12,FALSE)-VLOOKUP($A89,'Import Peak Change'!$A$106:L$202,12,FALSE)),0,(VLOOKUP($A89,'Import Peak'!$A$3:L$99,12,FALSE)-VLOOKUP($A89,'Import Peak Change'!$A$106:L$202,12,FALSE)))</f>
        <v>0</v>
      </c>
      <c r="M89" s="6">
        <f>IF(ISERROR(VLOOKUP($A89,'Import Peak'!$A$3:M$99,13,FALSE)-VLOOKUP($A89,'Import Peak Change'!$A$106:M$202,13,FALSE)),0,(VLOOKUP($A89,'Import Peak'!$A$3:M$99,13,FALSE)-VLOOKUP($A89,'Import Peak Change'!$A$106:M$202,13,FALSE)))</f>
        <v>0</v>
      </c>
      <c r="N89" s="6">
        <f>IF(ISERROR(VLOOKUP($A89,'Import Peak'!$A$3:N$99,14,FALSE)-VLOOKUP($A89,'Import Peak Change'!$A$106:N$202,14,FALSE)),0,(VLOOKUP($A89,'Import Peak'!$A$3:N$99,14,FALSE)-VLOOKUP($A89,'Import Peak Change'!$A$106:N$202,14,FALSE)))</f>
        <v>0</v>
      </c>
      <c r="O89" s="6">
        <f>IF(ISERROR(VLOOKUP($A89,'Import Peak'!$A$3:O$99,15,FALSE)-VLOOKUP($A89,'Import Peak Change'!$A$106:O$202,15,FALSE)),0,(VLOOKUP($A89,'Import Peak'!$A$3:O$99,15,FALSE)-VLOOKUP($A89,'Import Peak Change'!$A$106:O$202,15,FALSE)))</f>
        <v>0</v>
      </c>
      <c r="P89" s="6">
        <f>IF(ISERROR(VLOOKUP($A89,'Import Peak'!$A$3:P$99,16,FALSE)-VLOOKUP($A89,'Import Peak Change'!$A$106:P$202,16,FALSE)),0,(VLOOKUP($A89,'Import Peak'!$A$3:P$99,16,FALSE)-VLOOKUP($A89,'Import Peak Change'!$A$106:P$202,16,FALSE)))</f>
        <v>0</v>
      </c>
      <c r="Q89" s="6">
        <f>IF(ISERROR(VLOOKUP($A89,'Import Peak'!$A$3:Q$99,17,FALSE)-VLOOKUP($A89,'Import Peak Change'!$A$106:Q$202,17,FALSE)),0,(VLOOKUP($A89,'Import Peak'!$A$3:Q$99,17,FALSE)-VLOOKUP($A89,'Import Peak Change'!$A$106:Q$202,17,FALSE)))</f>
        <v>0</v>
      </c>
      <c r="R89" s="6">
        <f>IF(ISERROR(VLOOKUP($A89,'Import Peak'!$A$3:R$99,18,FALSE)-VLOOKUP($A89,'Import Peak Change'!$A$106:R$202,18,FALSE)),0,(VLOOKUP($A89,'Import Peak'!$A$3:R$99,18,FALSE)-VLOOKUP($A89,'Import Peak Change'!$A$106:R$202,18,FALSE)))</f>
        <v>0</v>
      </c>
      <c r="S89" s="6">
        <f>IF(ISERROR(VLOOKUP($A89,'Import Peak'!$A$3:S$99,19,FALSE)-VLOOKUP($A89,'Import Peak Change'!$A$106:S$202,19,FALSE)),0,(VLOOKUP($A89,'Import Peak'!$A$3:S$99,19,FALSE)-VLOOKUP($A89,'Import Peak Change'!$A$106:S$202,19,FALSE)))</f>
        <v>0</v>
      </c>
      <c r="T89" s="6">
        <f>IF(ISERROR(VLOOKUP($A89,'Import Peak'!$A$3:T$99,20,FALSE)-VLOOKUP($A89,'Import Peak Change'!$A$106:T$202,20,FALSE)),0,(VLOOKUP($A89,'Import Peak'!$A$3:T$99,20,FALSE)-VLOOKUP($A89,'Import Peak Change'!$A$106:T$202,20,FALSE)))</f>
        <v>0</v>
      </c>
      <c r="U89" s="6">
        <f>IF(ISERROR(VLOOKUP($A89,'Import Peak'!$A$3:U$99,21,FALSE)-VLOOKUP($A89,'Import Peak Change'!$A$106:U$202,21,FALSE)),0,(VLOOKUP($A89,'Import Peak'!$A$3:U$99,21,FALSE)-VLOOKUP($A89,'Import Peak Change'!$A$106:U$202,21,FALSE)))</f>
        <v>0</v>
      </c>
      <c r="V89" s="6">
        <f>IF(ISERROR(VLOOKUP($A89,'Import Peak'!$A$3:V$99,22,FALSE)-VLOOKUP($A89,'Import Peak Change'!$A$106:V$202,22,FALSE)),0,(VLOOKUP($A89,'Import Peak'!$A$3:V$99,22,FALSE)-VLOOKUP($A89,'Import Peak Change'!$A$106:V$202,22,FALSE)))</f>
        <v>0</v>
      </c>
      <c r="W89" s="6">
        <f>IF(ISERROR(VLOOKUP($A89,'Import Peak'!$A$3:W$99,23,FALSE)-VLOOKUP($A89,'Import Peak Change'!$A$106:W$202,23,FALSE)),0,(VLOOKUP($A89,'Import Peak'!$A$3:W$99,23,FALSE)-VLOOKUP($A89,'Import Peak Change'!$A$106:W$202,23,FALSE)))</f>
        <v>0</v>
      </c>
      <c r="X89" s="6">
        <f>IF(ISERROR(VLOOKUP($A89,'Import Peak'!$A$3:X$99,24,FALSE)-VLOOKUP($A89,'Import Peak Change'!$A$106:X$202,24,FALSE)),0,(VLOOKUP($A89,'Import Peak'!$A$3:X$99,24,FALSE)-VLOOKUP($A89,'Import Peak Change'!$A$106:X$202,24,FALSE)))</f>
        <v>0</v>
      </c>
      <c r="Y89" s="6">
        <f>IF(ISERROR(VLOOKUP($A89,'Import Peak'!$A$3:Y$99,25,FALSE)-VLOOKUP($A89,'Import Peak Change'!$A$106:Y$202,25,FALSE)),0,(VLOOKUP($A89,'Import Peak'!$A$3:Y$99,25,FALSE)-VLOOKUP($A89,'Import Peak Change'!$A$106:Y$202,25,FALSE)))</f>
        <v>0</v>
      </c>
      <c r="Z89" s="6">
        <f>IF(ISERROR(VLOOKUP($A89,'Import Peak'!$A$3:Z$99,26,FALSE)-VLOOKUP($A89,'Import Peak Change'!$A$106:Z$202,26,FALSE)),0,(VLOOKUP($A89,'Import Peak'!$A$3:Z$99,26,FALSE)-VLOOKUP($A89,'Import Peak Change'!$A$106:Z$202,26,FALSE)))</f>
        <v>0</v>
      </c>
      <c r="AA89" s="6">
        <f>IF(ISERROR(VLOOKUP($A89,'Import Peak'!$A$3:AA$99,27,FALSE)-VLOOKUP($A89,'Import Peak Change'!$A$106:AA$202,27,FALSE)),0,(VLOOKUP($A89,'Import Peak'!$A$3:AA$99,27,FALSE)-VLOOKUP($A89,'Import Peak Change'!$A$106:AA$202,27,FALSE)))</f>
        <v>0</v>
      </c>
      <c r="AB89" s="6">
        <f>IF(ISERROR(VLOOKUP($A89,'Import Peak'!$A$3:AB$99,28,FALSE)-VLOOKUP($A89,'Import Peak Change'!$A$106:AB$202,28,FALSE)),0,(VLOOKUP($A89,'Import Peak'!$A$3:AB$99,28,FALSE)-VLOOKUP($A89,'Import Peak Change'!$A$106:AB$202,28,FALSE)))</f>
        <v>0</v>
      </c>
      <c r="AC89" s="6">
        <f>IF(ISERROR(VLOOKUP($A89,'Import Peak'!$A$3:AC$99,29,FALSE)-VLOOKUP($A89,'Import Peak Change'!$A$106:AC$202,29,FALSE)),0,(VLOOKUP($A89,'Import Peak'!$A$3:AC$99,29,FALSE)-VLOOKUP($A89,'Import Peak Change'!$A$106:AC$202,29,FALSE)))</f>
        <v>0</v>
      </c>
      <c r="AD89" s="6">
        <f>IF(ISERROR(VLOOKUP($A89,'Import Peak'!$A$3:AD$99,30,FALSE)-VLOOKUP($A89,'Import Peak Change'!$A$106:AD$202,30,FALSE)),0,(VLOOKUP($A89,'Import Peak'!$A$3:AD$99,30,FALSE)-VLOOKUP($A89,'Import Peak Change'!$A$106:AD$202,30,FALSE)))</f>
        <v>0</v>
      </c>
      <c r="AE89" s="6">
        <f>IF(ISERROR(VLOOKUP($A89,'Import Peak'!$A$3:AE$99,31,FALSE)-VLOOKUP($A89,'Import Peak Change'!$A$106:AE$202,31,FALSE)),0,(VLOOKUP($A89,'Import Peak'!$A$3:AE$99,31,FALSE)-VLOOKUP($A89,'Import Peak Change'!$A$106:AE$202,31,FALSE)))</f>
        <v>0</v>
      </c>
      <c r="AF89" s="6">
        <f>IF(ISERROR(VLOOKUP($A89,'Import Peak'!$A$3:AF$99,32,FALSE)-VLOOKUP($A89,'Import Peak Change'!$A$106:AF$202,32,FALSE)),0,(VLOOKUP($A89,'Import Peak'!$A$3:AF$99,32,FALSE)-VLOOKUP($A89,'Import Peak Change'!$A$106:AF$202,32,FALSE)))</f>
        <v>0</v>
      </c>
      <c r="AG89" s="6">
        <f>IF(ISERROR(VLOOKUP($A89,'Import Peak'!$A$3:AG$99,33,FALSE)-VLOOKUP($A89,'Import Peak Change'!$A$106:AG$202,33,FALSE)),0,(VLOOKUP($A89,'Import Peak'!$A$3:AG$99,33,FALSE)-VLOOKUP($A89,'Import Peak Change'!$A$106:AG$202,33,FALSE)))</f>
        <v>0</v>
      </c>
      <c r="AH89" s="6">
        <f>IF(ISERROR(VLOOKUP($A89,'Import Peak'!$A$3:AH$99,34,FALSE)-VLOOKUP($A89,'Import Peak Change'!$A$106:AH$202,34,FALSE)),0,(VLOOKUP($A89,'Import Peak'!$A$3:AH$99,34,FALSE)-VLOOKUP($A89,'Import Peak Change'!$A$106:AH$202,34,FALSE)))</f>
        <v>0</v>
      </c>
      <c r="AI89" s="6">
        <f>IF(ISERROR(VLOOKUP($A89,'Import Peak'!$A$3:AI$99,35,FALSE)-VLOOKUP($A89,'Import Peak Change'!$A$106:AI$202,35,FALSE)),0,(VLOOKUP($A89,'Import Peak'!$A$3:AI$99,35,FALSE)-VLOOKUP($A89,'Import Peak Change'!$A$106:AI$202,35,FALSE)))</f>
        <v>0</v>
      </c>
      <c r="AJ89" s="6">
        <f>IF(ISERROR(VLOOKUP($A89,'Import Peak'!$A$3:AJ$99,36,FALSE)-VLOOKUP($A89,'Import Peak Change'!$A$106:AJ$202,36,FALSE)),0,(VLOOKUP($A89,'Import Peak'!$A$3:AJ$99,36,FALSE)-VLOOKUP($A89,'Import Peak Change'!$A$106:AJ$202,36,FALSE)))</f>
        <v>0</v>
      </c>
      <c r="AK89" s="6">
        <f>IF(ISERROR(VLOOKUP($A89,'Import Peak'!$A$3:AK$99,37,FALSE)-VLOOKUP($A89,'Import Peak Change'!$A$106:AK$202,37,FALSE)),0,(VLOOKUP($A89,'Import Peak'!$A$3:AK$99,37,FALSE)-VLOOKUP($A89,'Import Peak Change'!$A$106:AK$202,37,FALSE)))</f>
        <v>0</v>
      </c>
      <c r="AL89" s="6">
        <f>IF(ISERROR(VLOOKUP($A89,'Import Peak'!$A$3:AL$99,38,FALSE)-VLOOKUP($A89,'Import Peak Change'!$A$106:AL$202,38,FALSE)),0,(VLOOKUP($A89,'Import Peak'!$A$3:AL$99,38,FALSE)-VLOOKUP($A89,'Import Peak Change'!$A$106:AL$202,38,FALSE)))</f>
        <v>0</v>
      </c>
      <c r="AM89" s="6">
        <f>IF(ISERROR(VLOOKUP($A89,'Import Peak'!$A$3:AM$99,39,FALSE)-VLOOKUP($A89,'Import Peak Change'!$A$106:AM$202,39,FALSE)),0,(VLOOKUP($A89,'Import Peak'!$A$3:AM$99,39,FALSE)-VLOOKUP($A89,'Import Peak Change'!$A$106:AM$202,39,FALSE)))</f>
        <v>0</v>
      </c>
      <c r="AN89" s="6">
        <f>IF(ISERROR(VLOOKUP($A89,'Import Peak'!$A$3:AN$99,40,FALSE)-VLOOKUP($A89,'Import Peak Change'!$A$106:AN$202,40,FALSE)),0,(VLOOKUP($A89,'Import Peak'!$A$3:AN$99,40,FALSE)-VLOOKUP($A89,'Import Peak Change'!$A$106:AN$202,40,FALSE)))</f>
        <v>0</v>
      </c>
      <c r="AO89" s="6">
        <f>IF(ISERROR(VLOOKUP($A89,'Import Peak'!$A$3:AO$99,41,FALSE)-VLOOKUP($A89,'Import Peak Change'!$A$106:AO$202,41,FALSE)),0,(VLOOKUP($A89,'Import Peak'!$A$3:AO$99,41,FALSE)-VLOOKUP($A89,'Import Peak Change'!$A$106:AO$202,41,FALSE)))</f>
        <v>0</v>
      </c>
      <c r="AP89" s="6">
        <f>IF(ISERROR(VLOOKUP($A89,'Import Peak'!$A$3:AP$99,42,FALSE)-VLOOKUP($A89,'Import Peak Change'!$A$106:AP$202,42,FALSE)),0,(VLOOKUP($A89,'Import Peak'!$A$3:AP$99,42,FALSE)-VLOOKUP($A89,'Import Peak Change'!$A$106:AP$202,42,FALSE)))</f>
        <v>0</v>
      </c>
      <c r="AQ89" s="6">
        <f>IF(ISERROR(VLOOKUP($A89,'Import Peak'!$A$3:AQ$99,43,FALSE)-VLOOKUP($A89,'Import Peak Change'!$A$106:AQ$202,43,FALSE)),0,(VLOOKUP($A89,'Import Peak'!$A$3:AQ$99,43,FALSE)-VLOOKUP($A89,'Import Peak Change'!$A$106:AQ$202,43,FALSE)))</f>
        <v>0</v>
      </c>
      <c r="AR89" s="6">
        <f>IF(ISERROR(VLOOKUP($A89,'Import Peak'!$A$3:AR$99,44,FALSE)-VLOOKUP($A89,'Import Peak Change'!$A$106:AR$202,44,FALSE)),0,(VLOOKUP($A89,'Import Peak'!$A$3:AR$99,44,FALSE)-VLOOKUP($A89,'Import Peak Change'!$A$106:AR$202,44,FALSE)))</f>
        <v>0</v>
      </c>
      <c r="AS89" s="6">
        <f>IF(ISERROR(VLOOKUP($A89,'Import Peak'!$A$3:AS$99,45,FALSE)-VLOOKUP($A89,'Import Peak Change'!$A$106:AS$202,45,FALSE)),0,(VLOOKUP($A89,'Import Peak'!$A$3:AS$99,45,FALSE)-VLOOKUP($A89,'Import Peak Change'!$A$106:AS$202,45,FALSE)))</f>
        <v>0</v>
      </c>
      <c r="AT89" s="6">
        <f>IF(ISERROR(VLOOKUP($A89,'Import Peak'!$A$3:AT$99,46,FALSE)-VLOOKUP($A89,'Import Peak Change'!$A$106:AT$202,46,FALSE)),0,(VLOOKUP($A89,'Import Peak'!$A$3:AT$99,46,FALSE)-VLOOKUP($A89,'Import Peak Change'!$A$106:AT$202,46,FALSE)))</f>
        <v>0</v>
      </c>
      <c r="AU89" s="6">
        <f>IF(ISERROR(VLOOKUP($A89,'Import Peak'!$A$3:AU$99,47,FALSE)-VLOOKUP($A89,'Import Peak Change'!$A$106:AU$202,47,FALSE)),0,(VLOOKUP($A89,'Import Peak'!$A$3:AU$99,47,FALSE)-VLOOKUP($A89,'Import Peak Change'!$A$106:AU$202,47,FALSE)))</f>
        <v>0</v>
      </c>
      <c r="AV89" s="6">
        <f>IF(ISERROR(VLOOKUP($A89,'Import Peak'!$A$3:AV$99,48,FALSE)-VLOOKUP($A89,'Import Peak Change'!$A$106:AV$202,48,FALSE)),0,(VLOOKUP($A89,'Import Peak'!$A$3:AV$99,48,FALSE)-VLOOKUP($A89,'Import Peak Change'!$A$106:AV$202,48,FALSE)))</f>
        <v>0</v>
      </c>
      <c r="AW89" s="6">
        <f>IF(ISERROR(VLOOKUP($A89,'Import Peak'!$A$3:AW$99,49,FALSE)-VLOOKUP($A89,'Import Peak Change'!$A$106:AW$202,49,FALSE)),0,(VLOOKUP($A89,'Import Peak'!$A$3:AW$99,49,FALSE)-VLOOKUP($A89,'Import Peak Change'!$A$106:AW$202,49,FALSE)))</f>
        <v>0</v>
      </c>
      <c r="AX89" s="6">
        <f>IF(ISERROR(VLOOKUP($A89,'Import Peak'!$A$3:AX$99,50,FALSE)-VLOOKUP($A89,'Import Peak Change'!$A$106:AX$202,50,FALSE)),0,(VLOOKUP($A89,'Import Peak'!$A$3:AX$99,50,FALSE)-VLOOKUP($A89,'Import Peak Change'!$A$106:AX$202,50,FALSE)))</f>
        <v>0</v>
      </c>
      <c r="AY89" s="6">
        <f>IF(ISERROR(VLOOKUP($A89,'Import Peak'!$A$3:AY$99,51,FALSE)-VLOOKUP($A89,'Import Peak Change'!$A$106:AY$202,51,FALSE)),0,(VLOOKUP($A89,'Import Peak'!$A$3:AY$99,51,FALSE)-VLOOKUP($A89,'Import Peak Change'!$A$106:AY$202,51,FALSE)))</f>
        <v>0</v>
      </c>
      <c r="AZ89" s="6">
        <f>IF(ISERROR(VLOOKUP($A89,'Import Peak'!$A$3:AZ$99,52,FALSE)-VLOOKUP($A89,'Import Peak Change'!$A$106:AZ$202,52,FALSE)),0,(VLOOKUP($A89,'Import Peak'!$A$3:AZ$99,52,FALSE)-VLOOKUP($A89,'Import Peak Change'!$A$106:AZ$202,52,FALSE)))</f>
        <v>0</v>
      </c>
      <c r="BA89" s="6">
        <f>IF(ISERROR(VLOOKUP($A89,'Import Peak'!$A$3:BA$99,53,FALSE)-VLOOKUP($A89,'Import Peak Change'!$A$106:BA$202,53,FALSE)),0,(VLOOKUP($A89,'Import Peak'!$A$3:BA$99,53,FALSE)-VLOOKUP($A89,'Import Peak Change'!$A$106:BA$202,53,FALSE)))</f>
        <v>0</v>
      </c>
      <c r="BB89" s="6">
        <f>IF(ISERROR(VLOOKUP($A89,'Import Peak'!$A$3:BB$99,54,FALSE)-VLOOKUP($A89,'Import Peak Change'!$A$106:BB$202,54,FALSE)),0,(VLOOKUP($A89,'Import Peak'!$A$3:BB$99,54,FALSE)-VLOOKUP($A89,'Import Peak Change'!$A$106:BB$202,54,FALSE)))</f>
        <v>0</v>
      </c>
      <c r="BC89" s="6">
        <f>IF(ISERROR(VLOOKUP($A89,'Import Peak'!$A$3:BC$99,55,FALSE)-VLOOKUP($A89,'Import Peak Change'!$A$106:BC$202,55,FALSE)),0,(VLOOKUP($A89,'Import Peak'!$A$3:BC$99,55,FALSE)-VLOOKUP($A89,'Import Peak Change'!$A$106:BC$202,55,FALSE)))</f>
        <v>0</v>
      </c>
      <c r="BD89" s="6">
        <f>IF(ISERROR(VLOOKUP($A89,'Import Peak'!$A$3:BD$99,56,FALSE)-VLOOKUP($A89,'Import Peak Change'!$A$106:BD$202,56,FALSE)),0,(VLOOKUP($A89,'Import Peak'!$A$3:BD$99,56,FALSE)-VLOOKUP($A89,'Import Peak Change'!$A$106:BD$202,56,FALSE)))</f>
        <v>0</v>
      </c>
      <c r="BE89" s="6">
        <f>IF(ISERROR(VLOOKUP($A89,'Import Peak'!$A$3:BE$99,57,FALSE)-VLOOKUP($A89,'Import Peak Change'!$A$106:BE$202,57,FALSE)),0,(VLOOKUP($A89,'Import Peak'!$A$3:BE$99,57,FALSE)-VLOOKUP($A89,'Import Peak Change'!$A$106:BE$202,57,FALSE)))</f>
        <v>0</v>
      </c>
      <c r="BF89" s="6">
        <f>IF(ISERROR(VLOOKUP($A89,'Import Peak'!$A$3:BF$99,58,FALSE)-VLOOKUP($A89,'Import Peak Change'!$A$106:BF$202,58,FALSE)),0,(VLOOKUP($A89,'Import Peak'!$A$3:BF$99,58,FALSE)-VLOOKUP($A89,'Import Peak Change'!$A$106:BF$202,58,FALSE)))</f>
        <v>0</v>
      </c>
      <c r="BG89" s="6">
        <f>IF(ISERROR(VLOOKUP($A89,'Import Peak'!$A$3:BG$99,59,FALSE)-VLOOKUP($A89,'Import Peak Change'!$A$106:BG$202,59,FALSE)),0,(VLOOKUP($A89,'Import Peak'!$A$3:BG$99,59,FALSE)-VLOOKUP($A89,'Import Peak Change'!$A$106:BG$202,59,FALSE)))</f>
        <v>0</v>
      </c>
      <c r="BH89" s="6">
        <f>IF(ISERROR(VLOOKUP($A89,'Import Peak'!$A$3:BH$99,60,FALSE)-VLOOKUP($A89,'Import Peak Change'!$A$106:BH$202,60,FALSE)),0,(VLOOKUP($A89,'Import Peak'!$A$3:BH$99,60,FALSE)-VLOOKUP($A89,'Import Peak Change'!$A$106:BH$202,60,FALSE)))</f>
        <v>0</v>
      </c>
      <c r="BI89" s="6">
        <f>IF(ISERROR(VLOOKUP($A89,'Import Peak'!$A$3:BI$99,61,FALSE)-VLOOKUP($A89,'Import Peak Change'!$A$106:BI$202,61,FALSE)),0,(VLOOKUP($A89,'Import Peak'!$A$3:BI$99,61,FALSE)-VLOOKUP($A89,'Import Peak Change'!$A$106:BI$202,61,FALSE)))</f>
        <v>0</v>
      </c>
      <c r="BJ89" s="6">
        <f>IF(ISERROR(VLOOKUP($A89,'Import Peak'!$A$3:BJ$99,62,FALSE)-VLOOKUP($A89,'Import Peak Change'!$A$106:BJ$202,62,FALSE)),0,(VLOOKUP($A89,'Import Peak'!$A$3:BJ$99,62,FALSE)-VLOOKUP($A89,'Import Peak Change'!$A$106:BJ$202,62,FALSE)))</f>
        <v>0</v>
      </c>
      <c r="BK89" s="6">
        <f>IF(ISERROR(VLOOKUP($A89,'Import Peak'!$A$3:BK$99,63,FALSE)-VLOOKUP($A89,'Import Peak Change'!$A$106:BK$202,63,FALSE)),0,(VLOOKUP($A89,'Import Peak'!$A$3:BK$99,63,FALSE)-VLOOKUP($A89,'Import Peak Change'!$A$106:BK$202,63,FALSE)))</f>
        <v>0</v>
      </c>
      <c r="BL89" s="6">
        <f>IF(ISERROR(VLOOKUP($A89,'Import Peak'!$A$3:BL$99,64,FALSE)-VLOOKUP($A89,'Import Peak Change'!$A$106:BL$202,64,FALSE)),0,(VLOOKUP($A89,'Import Peak'!$A$3:BL$99,64,FALSE)-VLOOKUP($A89,'Import Peak Change'!$A$106:BL$202,64,FALSE)))</f>
        <v>0</v>
      </c>
      <c r="BM89" s="6">
        <f>IF(ISERROR(VLOOKUP($A89,'Import Peak'!$A$3:BM$99,65,FALSE)-VLOOKUP($A89,'Import Peak Change'!$A$106:BM$202,65,FALSE)),0,(VLOOKUP($A89,'Import Peak'!$A$3:BM$99,65,FALSE)-VLOOKUP($A89,'Import Peak Change'!$A$106:BM$202,65,FALSE)))</f>
        <v>0</v>
      </c>
      <c r="BN89" s="6">
        <f>IF(ISERROR(VLOOKUP($A89,'Import Peak'!$A$3:BN$99,66,FALSE)-VLOOKUP($A89,'Import Peak Change'!$A$106:BN$202,66,FALSE)),0,(VLOOKUP($A89,'Import Peak'!$A$3:BN$99,66,FALSE)-VLOOKUP($A89,'Import Peak Change'!$A$106:BN$202,66,FALSE)))</f>
        <v>0</v>
      </c>
      <c r="BO89" s="6">
        <f>IF(ISERROR(VLOOKUP($A89,'Import Peak'!$A$3:BO$99,67,FALSE)-VLOOKUP($A89,'Import Peak Change'!$A$106:BO$202,67,FALSE)),0,(VLOOKUP($A89,'Import Peak'!$A$3:BO$99,67,FALSE)-VLOOKUP($A89,'Import Peak Change'!$A$106:BO$202,67,FALSE)))</f>
        <v>0</v>
      </c>
      <c r="BP89" s="6">
        <f>IF(ISERROR(VLOOKUP($A89,'Import Peak'!$A$3:BP$99,68,FALSE)-VLOOKUP($A89,'Import Peak Change'!$A$106:BP$202,68,FALSE)),0,(VLOOKUP($A89,'Import Peak'!$A$3:BP$99,68,FALSE)-VLOOKUP($A89,'Import Peak Change'!$A$106:BP$202,68,FALSE)))</f>
        <v>0</v>
      </c>
      <c r="BQ89" s="6">
        <f>IF(ISERROR(VLOOKUP($A89,'Import Peak'!$A$3:BQ$99,69,FALSE)-VLOOKUP($A89,'Import Peak Change'!$A$106:BQ$202,69,FALSE)),0,(VLOOKUP($A89,'Import Peak'!$A$3:BQ$99,69,FALSE)-VLOOKUP($A89,'Import Peak Change'!$A$106:BQ$202,69,FALSE)))</f>
        <v>0</v>
      </c>
      <c r="BR89" s="6">
        <f>IF(ISERROR(VLOOKUP($A89,'Import Peak'!$A$3:BR$99,70,FALSE)-VLOOKUP($A89,'Import Peak Change'!$A$106:BR$202,70,FALSE)),0,(VLOOKUP($A89,'Import Peak'!$A$3:BR$99,70,FALSE)-VLOOKUP($A89,'Import Peak Change'!$A$106:BR$202,70,FALSE)))</f>
        <v>0</v>
      </c>
      <c r="BS89" s="6">
        <f>IF(ISERROR(VLOOKUP($A89,'Import Peak'!$A$3:BS$99,71,FALSE)-VLOOKUP($A89,'Import Peak Change'!$A$106:BS$202,71,FALSE)),0,(VLOOKUP($A89,'Import Peak'!$A$3:BS$99,71,FALSE)-VLOOKUP($A89,'Import Peak Change'!$A$106:BS$202,71,FALSE)))</f>
        <v>0</v>
      </c>
      <c r="BT89" s="6">
        <f>IF(ISERROR(VLOOKUP($A89,'Import Peak'!$A$3:BT$99,72,FALSE)-VLOOKUP($A89,'Import Peak Change'!$A$106:BT$202,72,FALSE)),0,(VLOOKUP($A89,'Import Peak'!$A$3:BT$99,72,FALSE)-VLOOKUP($A89,'Import Peak Change'!$A$106:BT$202,72,FALSE)))</f>
        <v>0</v>
      </c>
      <c r="BU89" s="6">
        <f>IF(ISERROR(VLOOKUP($A89,'Import Peak'!$A$3:BU$99,73,FALSE)-VLOOKUP($A89,'Import Peak Change'!$A$106:BU$202,73,FALSE)),0,(VLOOKUP($A89,'Import Peak'!$A$3:BU$99,73,FALSE)-VLOOKUP($A89,'Import Peak Change'!$A$106:BU$202,73,FALSE)))</f>
        <v>0</v>
      </c>
      <c r="BV89" s="6">
        <f>IF(ISERROR(VLOOKUP($A89,'Import Peak'!$A$3:BV$99,74,FALSE)-VLOOKUP($A89,'Import Peak Change'!$A$106:BV$202,74,FALSE)),0,(VLOOKUP($A89,'Import Peak'!$A$3:BV$99,74,FALSE)-VLOOKUP($A89,'Import Peak Change'!$A$106:BV$202,74,FALSE)))</f>
        <v>0</v>
      </c>
      <c r="BW89" s="6">
        <f>IF(ISERROR(VLOOKUP($A89,'Import Peak'!$A$3:BW$99,75,FALSE)-VLOOKUP($A89,'Import Peak Change'!$A$106:BW$202,75,FALSE)),0,(VLOOKUP($A89,'Import Peak'!$A$3:BW$99,75,FALSE)-VLOOKUP($A89,'Import Peak Change'!$A$106:BW$202,75,FALSE)))</f>
        <v>0</v>
      </c>
      <c r="BX89" s="6">
        <f>IF(ISERROR(VLOOKUP($A89,'Import Peak'!$A$3:BX$99,76,FALSE)-VLOOKUP($A89,'Import Peak Change'!$A$106:BX$202,76,FALSE)),0,(VLOOKUP($A89,'Import Peak'!$A$3:BX$99,76,FALSE)-VLOOKUP($A89,'Import Peak Change'!$A$106:BX$202,76,FALSE)))</f>
        <v>0</v>
      </c>
      <c r="BY89" s="6">
        <f>IF(ISERROR(VLOOKUP($A89,'Import Peak'!$A$3:BY$99,77,FALSE)-VLOOKUP($A89,'Import Peak Change'!$A$106:BY$202,77,FALSE)),0,(VLOOKUP($A89,'Import Peak'!$A$3:BY$99,77,FALSE)-VLOOKUP($A89,'Import Peak Change'!$A$106:BY$202,77,FALSE)))</f>
        <v>0</v>
      </c>
      <c r="BZ89" s="6">
        <f>IF(ISERROR(VLOOKUP($A89,'Import Peak'!$A$3:BZ$99,78,FALSE)-VLOOKUP($A89,'Import Peak Change'!$A$106:BZ$202,78,FALSE)),0,(VLOOKUP($A89,'Import Peak'!$A$3:BZ$99,78,FALSE)-VLOOKUP($A89,'Import Peak Change'!$A$106:BZ$202,78,FALSE)))</f>
        <v>0</v>
      </c>
      <c r="CA89" s="6">
        <f>IF(ISERROR(VLOOKUP($A89,'Import Peak'!$A$3:CA$99,79,FALSE)-VLOOKUP($A89,'Import Peak Change'!$A$106:CA$202,79,FALSE)),0,(VLOOKUP($A89,'Import Peak'!$A$3:CA$99,79,FALSE)-VLOOKUP($A89,'Import Peak Change'!$A$106:CA$202,79,FALSE)))</f>
        <v>0</v>
      </c>
      <c r="CB89" s="6">
        <f>IF(ISERROR(VLOOKUP($A89,'Import Peak'!$A$3:CB$99,80,FALSE)-VLOOKUP($A89,'Import Peak Change'!$A$106:CB$202,80,FALSE)),0,(VLOOKUP($A89,'Import Peak'!$A$3:CB$99,80,FALSE)-VLOOKUP($A89,'Import Peak Change'!$A$106:CB$202,80,FALSE)))</f>
        <v>0</v>
      </c>
      <c r="CC89" s="6">
        <f>IF(ISERROR(VLOOKUP($A89,'Import Peak'!$A$3:CC$99,81,FALSE)-VLOOKUP($A89,'Import Peak Change'!$A$106:CC$202,81,FALSE)),0,(VLOOKUP($A89,'Import Peak'!$A$3:CC$99,81,FALSE)-VLOOKUP($A89,'Import Peak Change'!$A$106:CC$202,81,FALSE)))</f>
        <v>0</v>
      </c>
      <c r="CD89" s="6">
        <f>IF(ISERROR(VLOOKUP($A89,'Import Peak'!$A$3:CD$99,82,FALSE)-VLOOKUP($A89,'Import Peak Change'!$A$106:CD$202,82,FALSE)),0,(VLOOKUP($A89,'Import Peak'!$A$3:CD$99,82,FALSE)-VLOOKUP($A89,'Import Peak Change'!$A$106:CD$202,82,FALSE)))</f>
        <v>0</v>
      </c>
      <c r="CE89" s="6">
        <f>IF(ISERROR(VLOOKUP($A89,'Import Peak'!$A$3:CE$99,83,FALSE)-VLOOKUP($A89,'Import Peak Change'!$A$106:CE$202,83,FALSE)),0,(VLOOKUP($A89,'Import Peak'!$A$3:CE$99,83,FALSE)-VLOOKUP($A89,'Import Peak Change'!$A$106:CE$202,83,FALSE)))</f>
        <v>0</v>
      </c>
      <c r="CF89" s="6">
        <f>IF(ISERROR(VLOOKUP($A89,'Import Peak'!$A$3:CF$99,84,FALSE)-VLOOKUP($A89,'Import Peak Change'!$A$106:CF$202,84,FALSE)),0,(VLOOKUP($A89,'Import Peak'!$A$3:CF$99,84,FALSE)-VLOOKUP($A89,'Import Peak Change'!$A$106:CF$202,84,FALSE)))</f>
        <v>0</v>
      </c>
      <c r="CG89" s="6">
        <f>IF(ISERROR(VLOOKUP($A89,'Import Peak'!$A$3:CG$99,85,FALSE)-VLOOKUP($A89,'Import Peak Change'!$A$106:CG$202,85,FALSE)),0,(VLOOKUP($A89,'Import Peak'!$A$3:CG$99,85,FALSE)-VLOOKUP($A89,'Import Peak Change'!$A$106:CG$202,85,FALSE)))</f>
        <v>0</v>
      </c>
      <c r="CH89" s="6">
        <f>IF(ISERROR(VLOOKUP($A89,'Import Peak'!$A$3:CH$99,86,FALSE)-VLOOKUP($A89,'Import Peak Change'!$A$106:CH$202,86,FALSE)),0,(VLOOKUP($A89,'Import Peak'!$A$3:CH$99,86,FALSE)-VLOOKUP($A89,'Import Peak Change'!$A$106:CH$202,86,FALSE)))</f>
        <v>0</v>
      </c>
      <c r="CI89" s="6">
        <f>IF(ISERROR(VLOOKUP($A89,'Import Peak'!$A$3:CI$99,87,FALSE)-VLOOKUP($A89,'Import Peak Change'!$A$106:CI$202,87,FALSE)),0,(VLOOKUP($A89,'Import Peak'!$A$3:CI$99,87,FALSE)-VLOOKUP($A89,'Import Peak Change'!$A$106:CI$202,87,FALSE)))</f>
        <v>0</v>
      </c>
      <c r="CJ89" s="6">
        <f>IF(ISERROR(VLOOKUP($A89,'Import Peak'!$A$3:CJ$99,88,FALSE)-VLOOKUP($A89,'Import Peak Change'!$A$106:CJ$202,88,FALSE)),0,(VLOOKUP($A89,'Import Peak'!$A$3:CJ$99,88,FALSE)-VLOOKUP($A89,'Import Peak Change'!$A$106:CJ$202,88,FALSE)))</f>
        <v>0</v>
      </c>
      <c r="CK89" s="6">
        <f>IF(ISERROR(VLOOKUP($A89,'Import Peak'!$A$3:CK$99,89,FALSE)-VLOOKUP($A89,'Import Peak Change'!$A$106:CK$202,89,FALSE)),0,(VLOOKUP($A89,'Import Peak'!$A$3:CK$99,89,FALSE)-VLOOKUP($A89,'Import Peak Change'!$A$106:CK$202,89,FALSE)))</f>
        <v>0</v>
      </c>
      <c r="CL89" s="6">
        <f>IF(ISERROR(VLOOKUP($A89,'Import Peak'!$A$3:CL$99,90,FALSE)-VLOOKUP($A89,'Import Peak Change'!$A$106:CL$202,90,FALSE)),0,(VLOOKUP($A89,'Import Peak'!$A$3:CL$99,90,FALSE)-VLOOKUP($A89,'Import Peak Change'!$A$106:CL$202,90,FALSE)))</f>
        <v>0</v>
      </c>
      <c r="CM89" s="6">
        <f>IF(ISERROR(VLOOKUP($A89,'Import Peak'!$A$3:CM$99,91,FALSE)-VLOOKUP($A89,'Import Peak Change'!$A$106:CM$202,91,FALSE)),0,(VLOOKUP($A89,'Import Peak'!$A$3:CM$99,91,FALSE)-VLOOKUP($A89,'Import Peak Change'!$A$106:CM$202,91,FALSE)))</f>
        <v>0</v>
      </c>
      <c r="CN89" s="6">
        <f>IF(ISERROR(VLOOKUP($A89,'Import Peak'!$A$3:CN$99,92,FALSE)-VLOOKUP($A89,'Import Peak Change'!$A$106:CN$202,92,FALSE)),0,(VLOOKUP($A89,'Import Peak'!$A$3:CN$99,92,FALSE)-VLOOKUP($A89,'Import Peak Change'!$A$106:CN$202,92,FALSE)))</f>
        <v>0</v>
      </c>
      <c r="CO89" s="6">
        <f>IF(ISERROR(VLOOKUP($A89,'Import Peak'!$A$3:CO$99,93,FALSE)-VLOOKUP($A89,'Import Peak Change'!$A$106:CO$202,93,FALSE)),0,(VLOOKUP($A89,'Import Peak'!$A$3:CO$99,93,FALSE)-VLOOKUP($A89,'Import Peak Change'!$A$106:CO$202,93,FALSE)))</f>
        <v>0</v>
      </c>
      <c r="CP89" s="6">
        <f>IF(ISERROR(VLOOKUP($A89,'Import Peak'!$A$3:CP$99,94,FALSE)-VLOOKUP($A89,'Import Peak Change'!$A$106:CP$202,94,FALSE)),0,(VLOOKUP($A89,'Import Peak'!$A$3:CP$99,94,FALSE)-VLOOKUP($A89,'Import Peak Change'!$A$106:CP$202,94,FALSE)))</f>
        <v>0</v>
      </c>
      <c r="CQ89" s="6">
        <f>IF(ISERROR(VLOOKUP($A89,'Import Peak'!$A$3:CQ$99,95,FALSE)-VLOOKUP($A89,'Import Peak Change'!$A$106:CQ$202,95,FALSE)),0,(VLOOKUP($A89,'Import Peak'!$A$3:CQ$99,95,FALSE)-VLOOKUP($A89,'Import Peak Change'!$A$106:CQ$202,95,FALSE)))</f>
        <v>0</v>
      </c>
      <c r="CR89" s="6">
        <f>IF(ISERROR(VLOOKUP($A89,'Import Peak'!$A$3:CR$99,96,FALSE)-VLOOKUP($A89,'Import Peak Change'!$A$106:CR$202,96,FALSE)),0,(VLOOKUP($A89,'Import Peak'!$A$3:CR$99,96,FALSE)-VLOOKUP($A89,'Import Peak Change'!$A$106:CR$202,96,FALSE)))</f>
        <v>0</v>
      </c>
      <c r="CS89" s="6">
        <f>IF(ISERROR(VLOOKUP($A89,'Import Peak'!$A$3:CS$99,97,FALSE)-VLOOKUP($A89,'Import Peak Change'!$A$106:CS$202,97,FALSE)),0,(VLOOKUP($A89,'Import Peak'!$A$3:CS$99,97,FALSE)-VLOOKUP($A89,'Import Peak Change'!$A$106:CS$202,97,FALSE)))</f>
        <v>0</v>
      </c>
      <c r="CT89" s="6">
        <f>IF(ISERROR(VLOOKUP($A89,'Import Peak'!$A$3:CT$99,98,FALSE)-VLOOKUP($A89,'Import Peak Change'!$A$106:CT$202,98,FALSE)),0,(VLOOKUP($A89,'Import Peak'!$A$3:CT$99,98,FALSE)-VLOOKUP($A89,'Import Peak Change'!$A$106:CT$202,98,FALSE)))</f>
        <v>0</v>
      </c>
      <c r="CU89" s="6">
        <f>IF(ISERROR(VLOOKUP($A89,'Import Peak'!$A$3:CU$99,99,FALSE)-VLOOKUP($A89,'Import Peak Change'!$A$106:CU$202,99,FALSE)),0,(VLOOKUP($A89,'Import Peak'!$A$3:CU$99,99,FALSE)-VLOOKUP($A89,'Import Peak Change'!$A$106:CU$202,99,FALSE)))</f>
        <v>0</v>
      </c>
      <c r="CV89" s="6">
        <f>IF(ISERROR(VLOOKUP($A89,'Import Peak'!$A$3:CV$99,100,FALSE)-VLOOKUP($A89,'Import Peak Change'!$A$106:CV$202,100,FALSE)),0,(VLOOKUP($A89,'Import Peak'!$A$3:CV$99,100,FALSE)-VLOOKUP($A89,'Import Peak Change'!$A$106:CV$202,100,FALSE)))</f>
        <v>0</v>
      </c>
      <c r="CW89" s="6">
        <f>IF(ISERROR(VLOOKUP($A89,'Import Peak'!$A$3:CW$99,101,FALSE)-VLOOKUP($A89,'Import Peak Change'!$A$106:CW$202,101,FALSE)),0,(VLOOKUP($A89,'Import Peak'!$A$3:CW$99,101,FALSE)-VLOOKUP($A89,'Import Peak Change'!$A$106:CW$202,101,FALSE)))</f>
        <v>0</v>
      </c>
      <c r="CX89" s="6">
        <f>IF(ISERROR(VLOOKUP($A89,'Import Peak'!$A$3:CX$99,102,FALSE)-VLOOKUP($A89,'Import Peak Change'!$A$106:CX$202,102,FALSE)),0,(VLOOKUP($A89,'Import Peak'!$A$3:CX$99,102,FALSE)-VLOOKUP($A89,'Import Peak Change'!$A$106:CX$202,102,FALSE)))</f>
        <v>0</v>
      </c>
      <c r="CY89" s="6">
        <f>IF(ISERROR(VLOOKUP($A89,'Import Peak'!$A$3:CY$99,103,FALSE)-VLOOKUP($A89,'Import Peak Change'!$A$106:CY$202,103,FALSE)),0,(VLOOKUP($A89,'Import Peak'!$A$3:CY$99,103,FALSE)-VLOOKUP($A89,'Import Peak Change'!$A$106:CY$202,103,FALSE)))</f>
        <v>0</v>
      </c>
      <c r="CZ89" s="6">
        <f>IF(ISERROR(VLOOKUP($A89,'Import Peak'!$A$3:CZ$99,104,FALSE)-VLOOKUP($A89,'Import Peak Change'!$A$106:CZ$202,104,FALSE)),0,(VLOOKUP($A89,'Import Peak'!$A$3:CZ$99,104,FALSE)-VLOOKUP($A89,'Import Peak Change'!$A$106:CZ$202,104,FALSE)))</f>
        <v>0</v>
      </c>
      <c r="DA89" s="6">
        <f>IF(ISERROR(VLOOKUP($A89,'Import Peak'!$A$3:DA$99,105,FALSE)-VLOOKUP($A89,'Import Peak Change'!$A$106:DA$202,105,FALSE)),0,(VLOOKUP($A89,'Import Peak'!$A$3:DA$99,105,FALSE)-VLOOKUP($A89,'Import Peak Change'!$A$106:DA$202,105,FALSE)))</f>
        <v>0</v>
      </c>
      <c r="DB89" s="6">
        <f>IF(ISERROR(VLOOKUP($A89,'Import Peak'!$A$3:DB$99,106,FALSE)-VLOOKUP($A89,'Import Peak Change'!$A$106:DB$202,106,FALSE)),0,(VLOOKUP($A89,'Import Peak'!$A$3:DB$99,106,FALSE)-VLOOKUP($A89,'Import Peak Change'!$A$106:DB$202,106,FALSE)))</f>
        <v>0</v>
      </c>
      <c r="DC89" s="6">
        <f>IF(ISERROR(VLOOKUP($A89,'Import Peak'!$A$3:DC$99,107,FALSE)-VLOOKUP($A89,'Import Peak Change'!$A$106:DC$202,107,FALSE)),0,(VLOOKUP($A89,'Import Peak'!$A$3:DC$99,107,FALSE)-VLOOKUP($A89,'Import Peak Change'!$A$106:DC$202,107,FALSE)))</f>
        <v>0</v>
      </c>
      <c r="DD89" s="6">
        <f>IF(ISERROR(VLOOKUP($A89,'Import Peak'!$A$3:DD$99,108,FALSE)-VLOOKUP($A89,'Import Peak Change'!$A$106:DD$202,108,FALSE)),0,(VLOOKUP($A89,'Import Peak'!$A$3:DD$99,108,FALSE)-VLOOKUP($A89,'Import Peak Change'!$A$106:DD$202,108,FALSE)))</f>
        <v>0</v>
      </c>
      <c r="DE89" s="6">
        <f>IF(ISERROR(VLOOKUP($A89,'Import Peak'!$A$3:DE$99,109,FALSE)-VLOOKUP($A89,'Import Peak Change'!$A$106:DE$202,109,FALSE)),0,(VLOOKUP($A89,'Import Peak'!$A$3:DE$99,109,FALSE)-VLOOKUP($A89,'Import Peak Change'!$A$106:DE$202,109,FALSE)))</f>
        <v>0</v>
      </c>
      <c r="DF89" s="6">
        <f>IF(ISERROR(VLOOKUP($A89,'Import Peak'!$A$3:DF$99,110,FALSE)-VLOOKUP($A89,'Import Peak Change'!$A$106:DF$202,110,FALSE)),0,(VLOOKUP($A89,'Import Peak'!$A$3:DF$99,110,FALSE)-VLOOKUP($A89,'Import Peak Change'!$A$106:DF$202,110,FALSE)))</f>
        <v>0</v>
      </c>
      <c r="DG89" s="6">
        <f>IF(ISERROR(VLOOKUP($A89,'Import Peak'!$A$3:DG$99,111,FALSE)-VLOOKUP($A89,'Import Peak Change'!$A$106:DG$202,111,FALSE)),0,(VLOOKUP($A89,'Import Peak'!$A$3:DG$99,111,FALSE)-VLOOKUP($A89,'Import Peak Change'!$A$106:DG$202,111,FALSE)))</f>
        <v>0</v>
      </c>
      <c r="DH89" s="6">
        <f>IF(ISERROR(VLOOKUP($A89,'Import Peak'!$A$3:DH$99,112,FALSE)-VLOOKUP($A89,'Import Peak Change'!$A$106:DH$202,112,FALSE)),0,(VLOOKUP($A89,'Import Peak'!$A$3:DH$99,112,FALSE)-VLOOKUP($A89,'Import Peak Change'!$A$106:DH$202,112,FALSE)))</f>
        <v>0</v>
      </c>
      <c r="DI89" s="6">
        <f>IF(ISERROR(VLOOKUP($A89,'Import Peak'!$A$3:DI$99,113,FALSE)-VLOOKUP($A89,'Import Peak Change'!$A$106:DI$202,113,FALSE)),0,(VLOOKUP($A89,'Import Peak'!$A$3:DI$99,113,FALSE)-VLOOKUP($A89,'Import Peak Change'!$A$106:DI$202,113,FALSE)))</f>
        <v>0</v>
      </c>
      <c r="DJ89" s="6">
        <f>IF(ISERROR(VLOOKUP($A89,'Import Peak'!$A$3:DJ$99,114,FALSE)-VLOOKUP($A89,'Import Peak Change'!$A$106:DJ$202,114,FALSE)),0,(VLOOKUP($A89,'Import Peak'!$A$3:DJ$99,114,FALSE)-VLOOKUP($A89,'Import Peak Change'!$A$106:DJ$202,114,FALSE)))</f>
        <v>0</v>
      </c>
      <c r="DK89" s="6">
        <f>IF(ISERROR(VLOOKUP($A89,'Import Peak'!$A$3:DK$99,115,FALSE)-VLOOKUP($A89,'Import Peak Change'!$A$106:DK$202,115,FALSE)),0,(VLOOKUP($A89,'Import Peak'!$A$3:DK$99,115,FALSE)-VLOOKUP($A89,'Import Peak Change'!$A$106:DK$202,115,FALSE)))</f>
        <v>0</v>
      </c>
      <c r="DL89" s="6">
        <f>IF(ISERROR(VLOOKUP($A89,'Import Peak'!$A$3:DL$99,116,FALSE)-VLOOKUP($A89,'Import Peak Change'!$A$106:DL$202,116,FALSE)),0,(VLOOKUP($A89,'Import Peak'!$A$3:DL$99,116,FALSE)-VLOOKUP($A89,'Import Peak Change'!$A$106:DL$202,116,FALSE)))</f>
        <v>0</v>
      </c>
      <c r="DM89" s="6">
        <f>IF(ISERROR(VLOOKUP($A89,'Import Peak'!$A$3:DM$99,117,FALSE)-VLOOKUP($A89,'Import Peak Change'!$A$106:DM$202,117,FALSE)),0,(VLOOKUP($A89,'Import Peak'!$A$3:DM$99,117,FALSE)-VLOOKUP($A89,'Import Peak Change'!$A$106:DM$202,117,FALSE)))</f>
        <v>0</v>
      </c>
      <c r="DN89" s="6">
        <f>IF(ISERROR(VLOOKUP($A89,'Import Peak'!$A$3:DN$99,118,FALSE)-VLOOKUP($A89,'Import Peak Change'!$A$106:DN$202,118,FALSE)),0,(VLOOKUP($A89,'Import Peak'!$A$3:DN$99,118,FALSE)-VLOOKUP($A89,'Import Peak Change'!$A$106:DN$202,118,FALSE)))</f>
        <v>0</v>
      </c>
      <c r="DO89" s="6">
        <f>IF(ISERROR(VLOOKUP($A89,'Import Peak'!$A$3:DO$99,119,FALSE)-VLOOKUP($A89,'Import Peak Change'!$A$106:DO$202,119,FALSE)),0,(VLOOKUP($A89,'Import Peak'!$A$3:DO$99,119,FALSE)-VLOOKUP($A89,'Import Peak Change'!$A$106:DO$202,119,FALSE)))</f>
        <v>0</v>
      </c>
      <c r="DP89" s="6">
        <f>IF(ISERROR(VLOOKUP($A89,'Import Peak'!$A$3:DP$99,120,FALSE)-VLOOKUP($A89,'Import Peak Change'!$A$106:DP$202,120,FALSE)),0,(VLOOKUP($A89,'Import Peak'!$A$3:DP$99,120,FALSE)-VLOOKUP($A89,'Import Peak Change'!$A$106:DP$202,120,FALSE)))</f>
        <v>0</v>
      </c>
      <c r="DQ89" s="6">
        <f>IF(ISERROR(VLOOKUP($A89,'Import Peak'!$A$3:DQ$99,121,FALSE)-VLOOKUP($A89,'Import Peak Change'!$A$106:DQ$202,121,FALSE)),0,(VLOOKUP($A89,'Import Peak'!$A$3:DQ$99,121,FALSE)-VLOOKUP($A89,'Import Peak Change'!$A$106:DQ$202,121,FALSE)))</f>
        <v>0</v>
      </c>
      <c r="DR89" s="6">
        <f>IF(ISERROR(VLOOKUP($A89,'Import Peak'!$A$3:DR$99,122,FALSE)-VLOOKUP($A89,'Import Peak Change'!$A$106:DR$202,122,FALSE)),0,(VLOOKUP($A89,'Import Peak'!$A$3:DR$99,122,FALSE)-VLOOKUP($A89,'Import Peak Change'!$A$106:DR$202,122,FALSE)))</f>
        <v>0</v>
      </c>
      <c r="DS89" s="6">
        <f>IF(ISERROR(VLOOKUP($A89,'Import Peak'!$A$3:DS$99,123,FALSE)-VLOOKUP($A89,'Import Peak Change'!$A$106:DS$202,123,FALSE)),0,(VLOOKUP($A89,'Import Peak'!$A$3:DS$99,123,FALSE)-VLOOKUP($A89,'Import Peak Change'!$A$106:DS$202,123,FALSE)))</f>
        <v>0</v>
      </c>
      <c r="DT89" s="6">
        <f>IF(ISERROR(VLOOKUP($A89,'Import Peak'!$A$3:DT$99,124,FALSE)-VLOOKUP($A89,'Import Peak Change'!$A$106:DT$202,124,FALSE)),0,(VLOOKUP($A89,'Import Peak'!$A$3:DT$99,124,FALSE)-VLOOKUP($A89,'Import Peak Change'!$A$106:DT$202,124,FALSE)))</f>
        <v>0</v>
      </c>
      <c r="DU89" s="6">
        <f>IF(ISERROR(VLOOKUP($A89,'Import Peak'!$A$3:DU$99,125,FALSE)-VLOOKUP($A89,'Import Peak Change'!$A$106:DU$202,125,FALSE)),0,(VLOOKUP($A89,'Import Peak'!$A$3:DU$99,125,FALSE)-VLOOKUP($A89,'Import Peak Change'!$A$106:DU$202,125,FALSE)))</f>
        <v>0</v>
      </c>
      <c r="DV89" s="6">
        <f>IF(ISERROR(VLOOKUP($A89,'Import Peak'!$A$3:DV$99,126,FALSE)-VLOOKUP($A89,'Import Peak Change'!$A$106:DV$202,126,FALSE)),0,(VLOOKUP($A89,'Import Peak'!$A$3:DV$99,126,FALSE)-VLOOKUP($A89,'Import Peak Change'!$A$106:DV$202,126,FALSE)))</f>
        <v>0</v>
      </c>
      <c r="DW89" s="6">
        <f>IF(ISERROR(VLOOKUP($A89,'Import Peak'!$A$3:DW$99,127,FALSE)-VLOOKUP($A89,'Import Peak Change'!$A$106:DW$202,127,FALSE)),0,(VLOOKUP($A89,'Import Peak'!$A$3:DW$99,127,FALSE)-VLOOKUP($A89,'Import Peak Change'!$A$106:DW$202,127,FALSE)))</f>
        <v>0</v>
      </c>
      <c r="DX89" s="6">
        <f>IF(ISERROR(VLOOKUP($A89,'Import Peak'!$A$3:DX$99,128,FALSE)-VLOOKUP($A89,'Import Peak Change'!$A$106:DX$202,128,FALSE)),0,(VLOOKUP($A89,'Import Peak'!$A$3:DX$99,128,FALSE)-VLOOKUP($A89,'Import Peak Change'!$A$106:DX$202,128,FALSE)))</f>
        <v>0</v>
      </c>
      <c r="DY89" s="6">
        <f>IF(ISERROR(VLOOKUP($A89,'Import Peak'!$A$3:DY$99,129,FALSE)-VLOOKUP($A89,'Import Peak Change'!$A$106:DY$202,129,FALSE)),0,(VLOOKUP($A89,'Import Peak'!$A$3:DY$99,129,FALSE)-VLOOKUP($A89,'Import Peak Change'!$A$106:DY$202,129,FALSE)))</f>
        <v>0</v>
      </c>
      <c r="DZ89" s="6">
        <f>IF(ISERROR(VLOOKUP($A89,'Import Peak'!$A$3:DZ$99,130,FALSE)-VLOOKUP($A89,'Import Peak Change'!$A$106:DZ$202,130,FALSE)),0,(VLOOKUP($A89,'Import Peak'!$A$3:DZ$99,130,FALSE)-VLOOKUP($A89,'Import Peak Change'!$A$106:DZ$202,130,FALSE)))</f>
        <v>0</v>
      </c>
      <c r="EA89" s="6">
        <f>IF(ISERROR(VLOOKUP($A89,'Import Peak'!$A$3:EA$99,131,FALSE)-VLOOKUP($A89,'Import Peak Change'!$A$106:EA$202,131,FALSE)),0,(VLOOKUP($A89,'Import Peak'!$A$3:EA$99,131,FALSE)-VLOOKUP($A89,'Import Peak Change'!$A$106:EA$202,131,FALSE)))</f>
        <v>0</v>
      </c>
      <c r="EB89" s="6">
        <f>IF(ISERROR(VLOOKUP($A89,'Import Peak'!$A$3:EB$99,132,FALSE)-VLOOKUP($A89,'Import Peak Change'!$A$106:EB$202,132,FALSE)),0,(VLOOKUP($A89,'Import Peak'!$A$3:EB$99,132,FALSE)-VLOOKUP($A89,'Import Peak Change'!$A$106:EB$202,132,FALSE)))</f>
        <v>0</v>
      </c>
      <c r="EC89" s="6">
        <f>IF(ISERROR(VLOOKUP($A89,'Import Peak'!$A$3:EC$99,133,FALSE)-VLOOKUP($A89,'Import Peak Change'!$A$106:EC$202,133,FALSE)),0,(VLOOKUP($A89,'Import Peak'!$A$3:EC$99,133,FALSE)-VLOOKUP($A89,'Import Peak Change'!$A$106:EC$202,133,FALSE)))</f>
        <v>0</v>
      </c>
      <c r="ED89" s="6">
        <f>IF(ISERROR(VLOOKUP($A89,'Import Peak'!$A$3:ED$99,134,FALSE)-VLOOKUP($A89,'Import Peak Change'!$A$106:ED$202,134,FALSE)),0,(VLOOKUP($A89,'Import Peak'!$A$3:ED$99,134,FALSE)-VLOOKUP($A89,'Import Peak Change'!$A$106:ED$202,134,FALSE)))</f>
        <v>0</v>
      </c>
      <c r="EE89" s="6">
        <f>IF(ISERROR(VLOOKUP($A89,'Import Peak'!$A$3:EE$99,135,FALSE)-VLOOKUP($A89,'Import Peak Change'!$A$106:EE$202,135,FALSE)),0,(VLOOKUP($A89,'Import Peak'!$A$3:EE$99,135,FALSE)-VLOOKUP($A89,'Import Peak Change'!$A$106:EE$202,135,FALSE)))</f>
        <v>0</v>
      </c>
      <c r="EF89" s="6">
        <f>IF(ISERROR(VLOOKUP($A89,'Import Peak'!$A$3:EF$99,136,FALSE)-VLOOKUP($A89,'Import Peak Change'!$A$106:EF$202,136,FALSE)),0,(VLOOKUP($A89,'Import Peak'!$A$3:EF$99,136,FALSE)-VLOOKUP($A89,'Import Peak Change'!$A$106:EF$202,136,FALSE)))</f>
        <v>0</v>
      </c>
      <c r="EG89" s="6">
        <f>IF(ISERROR(VLOOKUP($A89,'Import Peak'!$A$3:EG$99,137,FALSE)-VLOOKUP($A89,'Import Peak Change'!$A$106:EG$202,137,FALSE)),0,(VLOOKUP($A89,'Import Peak'!$A$3:EG$99,137,FALSE)-VLOOKUP($A89,'Import Peak Change'!$A$106:EG$202,137,FALSE)))</f>
        <v>0</v>
      </c>
      <c r="EH89" s="6">
        <f>IF(ISERROR(VLOOKUP($A89,'Import Peak'!$A$3:EH$99,138,FALSE)-VLOOKUP($A89,'Import Peak Change'!$A$106:EH$202,138,FALSE)),0,(VLOOKUP($A89,'Import Peak'!$A$3:EH$99,138,FALSE)-VLOOKUP($A89,'Import Peak Change'!$A$106:EH$202,138,FALSE)))</f>
        <v>0</v>
      </c>
      <c r="EI89" s="6">
        <f>IF(ISERROR(VLOOKUP($A89,'Import Peak'!$A$3:EI$99,139,FALSE)-VLOOKUP($A89,'Import Peak Change'!$A$106:EI$202,139,FALSE)),0,(VLOOKUP($A89,'Import Peak'!$A$3:EI$99,139,FALSE)-VLOOKUP($A89,'Import Peak Change'!$A$106:EI$202,139,FALSE)))</f>
        <v>0</v>
      </c>
      <c r="EJ89" s="6">
        <f>IF(ISERROR(VLOOKUP($A89,'Import Peak'!$A$3:EJ$99,140,FALSE)-VLOOKUP($A89,'Import Peak Change'!$A$106:EJ$202,140,FALSE)),0,(VLOOKUP($A89,'Import Peak'!$A$3:EJ$99,140,FALSE)-VLOOKUP($A89,'Import Peak Change'!$A$106:EJ$202,140,FALSE)))</f>
        <v>0</v>
      </c>
      <c r="EK89" s="6">
        <f>IF(ISERROR(VLOOKUP($A89,'Import Peak'!$A$3:EK$99,141,FALSE)-VLOOKUP($A89,'Import Peak Change'!$A$106:EK$202,141,FALSE)),0,(VLOOKUP($A89,'Import Peak'!$A$3:EK$99,141,FALSE)-VLOOKUP($A89,'Import Peak Change'!$A$106:EK$202,141,FALSE)))</f>
        <v>0</v>
      </c>
      <c r="EL89" s="6">
        <f>IF(ISERROR(VLOOKUP($A89,'Import Peak'!$A$3:EL$99,142,FALSE)-VLOOKUP($A89,'Import Peak Change'!$A$106:EL$202,142,FALSE)),0,(VLOOKUP($A89,'Import Peak'!$A$3:EL$99,142,FALSE)-VLOOKUP($A89,'Import Peak Change'!$A$106:EL$202,142,FALSE)))</f>
        <v>0</v>
      </c>
      <c r="EM89" s="6">
        <f>IF(ISERROR(VLOOKUP($A89,'Import Peak'!$A$3:EM$99,143,FALSE)-VLOOKUP($A89,'Import Peak Change'!$A$106:EM$202,143,FALSE)),0,(VLOOKUP($A89,'Import Peak'!$A$3:EM$99,143,FALSE)-VLOOKUP($A89,'Import Peak Change'!$A$106:EM$202,143,FALSE)))</f>
        <v>0</v>
      </c>
      <c r="EN89" s="6">
        <f>IF(ISERROR(VLOOKUP($A89,'Import Peak'!$A$3:EN$99,144,FALSE)-VLOOKUP($A89,'Import Peak Change'!$A$106:EN$202,144,FALSE)),0,(VLOOKUP($A89,'Import Peak'!$A$3:EN$99,144,FALSE)-VLOOKUP($A89,'Import Peak Change'!$A$106:EN$202,144,FALSE)))</f>
        <v>0</v>
      </c>
      <c r="EO89" s="6">
        <f>IF(ISERROR(VLOOKUP($A89,'Import Peak'!$A$3:EO$99,145,FALSE)-VLOOKUP($A89,'Import Peak Change'!$A$106:EO$202,145,FALSE)),0,(VLOOKUP($A89,'Import Peak'!$A$3:EO$99,145,FALSE)-VLOOKUP($A89,'Import Peak Change'!$A$106:EO$202,145,FALSE)))</f>
        <v>0</v>
      </c>
      <c r="EP89" s="6">
        <f>IF(ISERROR(VLOOKUP($A89,'Import Peak'!$A$3:EP$99,146,FALSE)-VLOOKUP($A89,'Import Peak Change'!$A$106:EP$202,146,FALSE)),0,(VLOOKUP($A89,'Import Peak'!$A$3:EP$99,146,FALSE)-VLOOKUP($A89,'Import Peak Change'!$A$106:EP$202,146,FALSE)))</f>
        <v>0</v>
      </c>
      <c r="EQ89" s="6">
        <f>IF(ISERROR(VLOOKUP($A89,'Import Peak'!$A$3:EQ$99,147,FALSE)-VLOOKUP($A89,'Import Peak Change'!$A$106:EQ$202,147,FALSE)),0,(VLOOKUP($A89,'Import Peak'!$A$3:EQ$99,147,FALSE)-VLOOKUP($A89,'Import Peak Change'!$A$106:EQ$202,147,FALSE)))</f>
        <v>0</v>
      </c>
      <c r="ER89" s="6">
        <f>IF(ISERROR(VLOOKUP($A89,'Import Peak'!$A$3:ER$99,148,FALSE)-VLOOKUP($A89,'Import Peak Change'!$A$106:ER$202,148,FALSE)),0,(VLOOKUP($A89,'Import Peak'!$A$3:ER$99,148,FALSE)-VLOOKUP($A89,'Import Peak Change'!$A$106:ER$202,148,FALSE)))</f>
        <v>0</v>
      </c>
      <c r="ES89" s="6">
        <f>IF(ISERROR(VLOOKUP($A89,'Import Peak'!$A$3:ES$99,149,FALSE)-VLOOKUP($A89,'Import Peak Change'!$A$106:ES$202,149,FALSE)),0,(VLOOKUP($A89,'Import Peak'!$A$3:ES$99,149,FALSE)-VLOOKUP($A89,'Import Peak Change'!$A$106:ES$202,149,FALSE)))</f>
        <v>0</v>
      </c>
      <c r="ET89" s="6">
        <f>IF(ISERROR(VLOOKUP($A89,'Import Peak'!$A$3:ET$99,150,FALSE)-VLOOKUP($A89,'Import Peak Change'!$A$106:ET$202,150,FALSE)),0,(VLOOKUP($A89,'Import Peak'!$A$3:ET$99,150,FALSE)-VLOOKUP($A89,'Import Peak Change'!$A$106:ET$202,150,FALSE)))</f>
        <v>0</v>
      </c>
      <c r="EU89" s="6">
        <f>IF(ISERROR(VLOOKUP($A89,'Import Peak'!$A$3:EU$99,151,FALSE)-VLOOKUP($A89,'Import Peak Change'!$A$106:EU$202,151,FALSE)),0,(VLOOKUP($A89,'Import Peak'!$A$3:EU$99,151,FALSE)-VLOOKUP($A89,'Import Peak Change'!$A$106:EU$202,151,FALSE)))</f>
        <v>0</v>
      </c>
      <c r="EV89" s="6">
        <f>IF(ISERROR(VLOOKUP($A89,'Import Peak'!$A$3:EV$99,152,FALSE)-VLOOKUP($A89,'Import Peak Change'!$A$106:EV$202,152,FALSE)),0,(VLOOKUP($A89,'Import Peak'!$A$3:EV$99,152,FALSE)-VLOOKUP($A89,'Import Peak Change'!$A$106:EV$202,152,FALSE)))</f>
        <v>0</v>
      </c>
      <c r="EW89" s="6">
        <f>IF(ISERROR(VLOOKUP($A89,'Import Peak'!$A$3:EW$99,153,FALSE)-VLOOKUP($A89,'Import Peak Change'!$A$106:EW$202,153,FALSE)),0,(VLOOKUP($A89,'Import Peak'!$A$3:EW$99,153,FALSE)-VLOOKUP($A89,'Import Peak Change'!$A$106:EW$202,153,FALSE)))</f>
        <v>0</v>
      </c>
      <c r="EX89" s="6">
        <f>IF(ISERROR(VLOOKUP($A89,'Import Peak'!$A$3:EX$99,154,FALSE)-VLOOKUP($A89,'Import Peak Change'!$A$106:EX$202,154,FALSE)),0,(VLOOKUP($A89,'Import Peak'!$A$3:EX$99,154,FALSE)-VLOOKUP($A89,'Import Peak Change'!$A$106:EX$202,154,FALSE)))</f>
        <v>0</v>
      </c>
      <c r="EY89" s="6">
        <f>IF(ISERROR(VLOOKUP($A89,'Import Peak'!$A$3:EY$99,155,FALSE)-VLOOKUP($A89,'Import Peak Change'!$A$106:EY$202,155,FALSE)),0,(VLOOKUP($A89,'Import Peak'!$A$3:EY$99,155,FALSE)-VLOOKUP($A89,'Import Peak Change'!$A$106:EY$202,155,FALSE)))</f>
        <v>0</v>
      </c>
      <c r="EZ89" s="6">
        <f>IF(ISERROR(VLOOKUP($A89,'Import Peak'!$A$3:EZ$99,156,FALSE)-VLOOKUP($A89,'Import Peak Change'!$A$106:EZ$202,156,FALSE)),0,(VLOOKUP($A89,'Import Peak'!$A$3:EZ$99,156,FALSE)-VLOOKUP($A89,'Import Peak Change'!$A$106:EZ$202,156,FALSE)))</f>
        <v>0</v>
      </c>
      <c r="FA89" s="6">
        <f>IF(ISERROR(VLOOKUP($A89,'Import Peak'!$A$3:FA$99,157,FALSE)-VLOOKUP($A89,'Import Peak Change'!$A$106:FA$202,157,FALSE)),0,(VLOOKUP($A89,'Import Peak'!$A$3:FA$99,157,FALSE)-VLOOKUP($A89,'Import Peak Change'!$A$106:FA$202,157,FALSE)))</f>
        <v>0</v>
      </c>
      <c r="FB89" s="6">
        <f>IF(ISERROR(VLOOKUP($A89,'Import Peak'!$A$3:FB$99,158,FALSE)-VLOOKUP($A89,'Import Peak Change'!$A$106:FB$202,158,FALSE)),0,(VLOOKUP($A89,'Import Peak'!$A$3:FB$99,158,FALSE)-VLOOKUP($A89,'Import Peak Change'!$A$106:FB$202,158,FALSE)))</f>
        <v>0</v>
      </c>
      <c r="FC89" s="6">
        <f>IF(ISERROR(VLOOKUP($A89,'Import Peak'!$A$3:FC$99,159,FALSE)-VLOOKUP($A89,'Import Peak Change'!$A$106:FC$202,159,FALSE)),0,(VLOOKUP($A89,'Import Peak'!$A$3:FC$99,159,FALSE)-VLOOKUP($A89,'Import Peak Change'!$A$106:FC$202,159,FALSE)))</f>
        <v>0</v>
      </c>
      <c r="FD89" s="6">
        <f>IF(ISERROR(VLOOKUP($A89,'Import Peak'!$A$3:FD$99,160,FALSE)-VLOOKUP($A89,'Import Peak Change'!$A$106:FD$202,160,FALSE)),0,(VLOOKUP($A89,'Import Peak'!$A$3:FD$99,160,FALSE)-VLOOKUP($A89,'Import Peak Change'!$A$106:FD$202,160,FALSE)))</f>
        <v>0</v>
      </c>
      <c r="FE89" s="6">
        <f>IF(ISERROR(VLOOKUP($A89,'Import Peak'!$A$3:FE$99,161,FALSE)-VLOOKUP($A89,'Import Peak Change'!$A$106:FE$202,161,FALSE)),0,(VLOOKUP($A89,'Import Peak'!$A$3:FE$99,161,FALSE)-VLOOKUP($A89,'Import Peak Change'!$A$106:FE$202,161,FALSE)))</f>
        <v>0</v>
      </c>
      <c r="FF89" s="6">
        <f>IF(ISERROR(VLOOKUP($A89,'Import Peak'!$A$3:FF$99,162,FALSE)-VLOOKUP($A89,'Import Peak Change'!$A$106:FF$202,162,FALSE)),0,(VLOOKUP($A89,'Import Peak'!$A$3:FF$99,162,FALSE)-VLOOKUP($A89,'Import Peak Change'!$A$106:FF$202,162,FALSE)))</f>
        <v>0</v>
      </c>
      <c r="FG89" s="6">
        <f>IF(ISERROR(VLOOKUP($A89,'Import Peak'!$A$3:FG$99,163,FALSE)-VLOOKUP($A89,'Import Peak Change'!$A$106:FG$202,163,FALSE)),0,(VLOOKUP($A89,'Import Peak'!$A$3:FG$99,163,FALSE)-VLOOKUP($A89,'Import Peak Change'!$A$106:FG$202,163,FALSE)))</f>
        <v>0</v>
      </c>
      <c r="FH89" s="6">
        <f>IF(ISERROR(VLOOKUP($A89,'Import Peak'!$A$3:FH$99,164,FALSE)-VLOOKUP($A89,'Import Peak Change'!$A$106:FH$202,164,FALSE)),0,(VLOOKUP($A89,'Import Peak'!$A$3:FH$99,164,FALSE)-VLOOKUP($A89,'Import Peak Change'!$A$106:FH$202,164,FALSE)))</f>
        <v>0</v>
      </c>
      <c r="FI89" s="6">
        <f>IF(ISERROR(VLOOKUP($A89,'Import Peak'!$A$3:FI$99,165,FALSE)-VLOOKUP($A89,'Import Peak Change'!$A$106:FI$202,165,FALSE)),0,(VLOOKUP($A89,'Import Peak'!$A$3:FI$99,165,FALSE)-VLOOKUP($A89,'Import Peak Change'!$A$106:FI$202,165,FALSE)))</f>
        <v>0</v>
      </c>
      <c r="FJ89" s="6">
        <f>IF(ISERROR(VLOOKUP($A89,'Import Peak'!$A$3:FJ$99,166,FALSE)-VLOOKUP($A89,'Import Peak Change'!$A$106:FJ$202,166,FALSE)),0,(VLOOKUP($A89,'Import Peak'!$A$3:FJ$99,166,FALSE)-VLOOKUP($A89,'Import Peak Change'!$A$106:FJ$202,166,FALSE)))</f>
        <v>0</v>
      </c>
      <c r="FK89" s="6">
        <f>IF(ISERROR(VLOOKUP($A89,'Import Peak'!$A$3:FK$99,167,FALSE)-VLOOKUP($A89,'Import Peak Change'!$A$106:FK$202,167,FALSE)),0,(VLOOKUP($A89,'Import Peak'!$A$3:FK$99,167,FALSE)-VLOOKUP($A89,'Import Peak Change'!$A$106:FK$202,167,FALSE)))</f>
        <v>0</v>
      </c>
      <c r="FL89" s="6">
        <f>IF(ISERROR(VLOOKUP($A89,'Import Peak'!$A$3:FL$99,168,FALSE)-VLOOKUP($A89,'Import Peak Change'!$A$106:FL$202,168,FALSE)),0,(VLOOKUP($A89,'Import Peak'!$A$3:FL$99,168,FALSE)-VLOOKUP($A89,'Import Peak Change'!$A$106:FL$202,168,FALSE)))</f>
        <v>0</v>
      </c>
      <c r="FM89" s="6">
        <f>IF(ISERROR(VLOOKUP($A89,'Import Peak'!$A$3:FM$99,169,FALSE)-VLOOKUP($A89,'Import Peak Change'!$A$106:FM$202,169,FALSE)),0,(VLOOKUP($A89,'Import Peak'!$A$3:FM$99,169,FALSE)-VLOOKUP($A89,'Import Peak Change'!$A$106:FM$202,169,FALSE)))</f>
        <v>0</v>
      </c>
      <c r="FN89" s="6">
        <f>IF(ISERROR(VLOOKUP($A89,'Import Peak'!$A$3:FN$99,170,FALSE)-VLOOKUP($A89,'Import Peak Change'!$A$106:FN$202,170,FALSE)),0,(VLOOKUP($A89,'Import Peak'!$A$3:FN$99,170,FALSE)-VLOOKUP($A89,'Import Peak Change'!$A$106:FN$202,170,FALSE)))</f>
        <v>0</v>
      </c>
      <c r="FO89" s="6">
        <f>IF(ISERROR(VLOOKUP($A89,'Import Peak'!$A$3:FO$99,171,FALSE)-VLOOKUP($A89,'Import Peak Change'!$A$106:FO$202,171,FALSE)),0,(VLOOKUP($A89,'Import Peak'!$A$3:FO$99,171,FALSE)-VLOOKUP($A89,'Import Peak Change'!$A$106:FO$202,171,FALSE)))</f>
        <v>0</v>
      </c>
      <c r="FP89" s="6">
        <f>IF(ISERROR(VLOOKUP($A89,'Import Peak'!$A$3:FP$99,172,FALSE)-VLOOKUP($A89,'Import Peak Change'!$A$106:FP$202,172,FALSE)),0,(VLOOKUP($A89,'Import Peak'!$A$3:FP$99,172,FALSE)-VLOOKUP($A89,'Import Peak Change'!$A$106:FP$202,172,FALSE)))</f>
        <v>0</v>
      </c>
      <c r="FQ89" s="6">
        <f>IF(ISERROR(VLOOKUP($A89,'Import Peak'!$A$3:FQ$99,173,FALSE)-VLOOKUP($A89,'Import Peak Change'!$A$106:FQ$202,173,FALSE)),0,(VLOOKUP($A89,'Import Peak'!$A$3:FQ$99,173,FALSE)-VLOOKUP($A89,'Import Peak Change'!$A$106:FQ$202,173,FALSE)))</f>
        <v>0</v>
      </c>
      <c r="FR89" s="6">
        <f>IF(ISERROR(VLOOKUP($A89,'Import Peak'!$A$3:FR$99,174,FALSE)-VLOOKUP($A89,'Import Peak Change'!$A$106:FR$202,174,FALSE)),0,(VLOOKUP($A89,'Import Peak'!$A$3:FR$99,174,FALSE)-VLOOKUP($A89,'Import Peak Change'!$A$106:FR$202,174,FALSE)))</f>
        <v>0</v>
      </c>
      <c r="FS89" s="6">
        <f>IF(ISERROR(VLOOKUP($A89,'Import Peak'!$A$3:FS$99,175,FALSE)-VLOOKUP($A89,'Import Peak Change'!$A$106:FS$202,175,FALSE)),0,(VLOOKUP($A89,'Import Peak'!$A$3:FS$99,175,FALSE)-VLOOKUP($A89,'Import Peak Change'!$A$106:FS$202,175,FALSE)))</f>
        <v>0</v>
      </c>
      <c r="FT89" s="6">
        <f>IF(ISERROR(VLOOKUP($A89,'Import Peak'!$A$3:FT$99,176,FALSE)-VLOOKUP($A89,'Import Peak Change'!$A$106:FT$202,176,FALSE)),0,(VLOOKUP($A89,'Import Peak'!$A$3:FT$99,176,FALSE)-VLOOKUP($A89,'Import Peak Change'!$A$106:FT$202,176,FALSE)))</f>
        <v>0</v>
      </c>
      <c r="FU89" s="6">
        <f>IF(ISERROR(VLOOKUP($A89,'Import Peak'!$A$3:FU$99,177,FALSE)-VLOOKUP($A89,'Import Peak Change'!$A$106:FU$202,177,FALSE)),0,(VLOOKUP($A89,'Import Peak'!$A$3:FU$99,177,FALSE)-VLOOKUP($A89,'Import Peak Change'!$A$106:FU$202,177,FALSE)))</f>
        <v>0</v>
      </c>
      <c r="FV89" s="6">
        <f>IF(ISERROR(VLOOKUP($A89,'Import Peak'!$A$3:FV$99,178,FALSE)-VLOOKUP($A89,'Import Peak Change'!$A$106:FV$202,178,FALSE)),0,(VLOOKUP($A89,'Import Peak'!$A$3:FV$99,178,FALSE)-VLOOKUP($A89,'Import Peak Change'!$A$106:FV$202,178,FALSE)))</f>
        <v>0</v>
      </c>
      <c r="FW89" s="6">
        <f>IF(ISERROR(VLOOKUP($A89,'Import Peak'!$A$3:FW$99,179,FALSE)-VLOOKUP($A89,'Import Peak Change'!$A$106:FW$202,179,FALSE)),0,(VLOOKUP($A89,'Import Peak'!$A$3:FW$99,179,FALSE)-VLOOKUP($A89,'Import Peak Change'!$A$106:FW$202,179,FALSE)))</f>
        <v>0</v>
      </c>
      <c r="FX89" s="6">
        <f>IF(ISERROR(VLOOKUP($A89,'Import Peak'!$A$3:FX$99,180,FALSE)-VLOOKUP($A89,'Import Peak Change'!$A$106:FX$202,180,FALSE)),0,(VLOOKUP($A89,'Import Peak'!$A$3:FX$99,180,FALSE)-VLOOKUP($A89,'Import Peak Change'!$A$106:FX$202,180,FALSE)))</f>
        <v>0</v>
      </c>
      <c r="FY89" s="6">
        <f>IF(ISERROR(VLOOKUP($A89,'Import Peak'!$A$3:FY$99,181,FALSE)-VLOOKUP($A89,'Import Peak Change'!$A$106:FY$202,181,FALSE)),0,(VLOOKUP($A89,'Import Peak'!$A$3:FY$99,181,FALSE)-VLOOKUP($A89,'Import Peak Change'!$A$106:FY$202,181,FALSE)))</f>
        <v>0</v>
      </c>
      <c r="FZ89" s="6">
        <f>IF(ISERROR(VLOOKUP($A89,'Import Peak'!$A$3:FZ$99,182,FALSE)-VLOOKUP($A89,'Import Peak Change'!$A$106:FZ$202,182,FALSE)),0,(VLOOKUP($A89,'Import Peak'!$A$3:FZ$99,182,FALSE)-VLOOKUP($A89,'Import Peak Change'!$A$106:FZ$202,182,FALSE)))</f>
        <v>0</v>
      </c>
      <c r="GA89" s="6">
        <f>IF(ISERROR(VLOOKUP($A89,'Import Peak'!$A$3:GA$99,183,FALSE)-VLOOKUP($A89,'Import Peak Change'!$A$106:GA$202,183,FALSE)),0,(VLOOKUP($A89,'Import Peak'!$A$3:GA$99,183,FALSE)-VLOOKUP($A89,'Import Peak Change'!$A$106:GA$202,183,FALSE)))</f>
        <v>0</v>
      </c>
      <c r="GB89" s="6">
        <f>IF(ISERROR(VLOOKUP($A89,'Import Peak'!$A$3:GB$99,184,FALSE)-VLOOKUP($A89,'Import Peak Change'!$A$106:GB$202,184,FALSE)),0,(VLOOKUP($A89,'Import Peak'!$A$3:GB$99,184,FALSE)-VLOOKUP($A89,'Import Peak Change'!$A$106:GB$202,184,FALSE)))</f>
        <v>0</v>
      </c>
      <c r="GC89" s="6">
        <f>IF(ISERROR(VLOOKUP($A89,'Import Peak'!$A$3:GC$99,185,FALSE)-VLOOKUP($A89,'Import Peak Change'!$A$106:GC$202,185,FALSE)),0,(VLOOKUP($A89,'Import Peak'!$A$3:GC$99,185,FALSE)-VLOOKUP($A89,'Import Peak Change'!$A$106:GC$202,185,FALSE)))</f>
        <v>0</v>
      </c>
      <c r="GD89" s="6">
        <f>IF(ISERROR(VLOOKUP($A89,'Import Peak'!$A$3:GD$99,186,FALSE)-VLOOKUP($A89,'Import Peak Change'!$A$106:GD$202,186,FALSE)),0,(VLOOKUP($A89,'Import Peak'!$A$3:GD$99,186,FALSE)-VLOOKUP($A89,'Import Peak Change'!$A$106:GD$202,186,FALSE)))</f>
        <v>0</v>
      </c>
      <c r="GE89" s="6">
        <f>IF(ISERROR(VLOOKUP($A89,'Import Peak'!$A$3:GE$99,187,FALSE)-VLOOKUP($A89,'Import Peak Change'!$A$106:GE$202,187,FALSE)),0,(VLOOKUP($A89,'Import Peak'!$A$3:GE$99,187,FALSE)-VLOOKUP($A89,'Import Peak Change'!$A$106:GE$202,187,FALSE)))</f>
        <v>0</v>
      </c>
      <c r="GF89" s="6">
        <f>IF(ISERROR(VLOOKUP($A89,'Import Peak'!$A$3:GF$99,188,FALSE)-VLOOKUP($A89,'Import Peak Change'!$A$106:GF$202,188,FALSE)),0,(VLOOKUP($A89,'Import Peak'!$A$3:GF$99,188,FALSE)-VLOOKUP($A89,'Import Peak Change'!$A$106:GF$202,188,FALSE)))</f>
        <v>0</v>
      </c>
      <c r="GG89" s="6">
        <f>IF(ISERROR(VLOOKUP($A89,'Import Peak'!$A$3:GG$99,189,FALSE)-VLOOKUP($A89,'Import Peak Change'!$A$106:GG$202,189,FALSE)),0,(VLOOKUP($A89,'Import Peak'!$A$3:GG$99,189,FALSE)-VLOOKUP($A89,'Import Peak Change'!$A$106:GG$202,189,FALSE)))</f>
        <v>0</v>
      </c>
      <c r="GH89" s="6">
        <f>IF(ISERROR(VLOOKUP($A89,'Import Peak'!$A$3:GH$99,190,FALSE)-VLOOKUP($A89,'Import Peak Change'!$A$106:GH$202,190,FALSE)),0,(VLOOKUP($A89,'Import Peak'!$A$3:GH$99,190,FALSE)-VLOOKUP($A89,'Import Peak Change'!$A$106:GH$202,190,FALSE)))</f>
        <v>0</v>
      </c>
      <c r="GI89" s="6">
        <f>IF(ISERROR(VLOOKUP($A89,'Import Peak'!$A$3:GI$99,191,FALSE)-VLOOKUP($A89,'Import Peak Change'!$A$106:GI$202,191,FALSE)),0,(VLOOKUP($A89,'Import Peak'!$A$3:GI$99,191,FALSE)-VLOOKUP($A89,'Import Peak Change'!$A$106:GI$202,191,FALSE)))</f>
        <v>0</v>
      </c>
      <c r="GJ89" s="6">
        <f>IF(ISERROR(VLOOKUP($A89,'Import Peak'!$A$3:GJ$99,192,FALSE)-VLOOKUP($A89,'Import Peak Change'!$A$106:GJ$202,192,FALSE)),0,(VLOOKUP($A89,'Import Peak'!$A$3:GJ$99,192,FALSE)-VLOOKUP($A89,'Import Peak Change'!$A$106:GJ$202,192,FALSE)))</f>
        <v>0</v>
      </c>
      <c r="GK89" s="6">
        <f>IF(ISERROR(VLOOKUP($A89,'Import Peak'!$A$3:GK$99,193,FALSE)-VLOOKUP($A89,'Import Peak Change'!$A$106:GK$202,193,FALSE)),0,(VLOOKUP($A89,'Import Peak'!$A$3:GK$99,193,FALSE)-VLOOKUP($A89,'Import Peak Change'!$A$106:GK$202,193,FALSE)))</f>
        <v>0</v>
      </c>
      <c r="GL89" s="6">
        <f>IF(ISERROR(VLOOKUP($A89,'Import Peak'!$A$3:GL$99,194,FALSE)-VLOOKUP($A89,'Import Peak Change'!$A$106:GL$202,194,FALSE)),0,(VLOOKUP($A89,'Import Peak'!$A$3:GL$99,194,FALSE)-VLOOKUP($A89,'Import Peak Change'!$A$106:GL$202,194,FALSE)))</f>
        <v>0</v>
      </c>
      <c r="GM89" s="6">
        <f>IF(ISERROR(VLOOKUP($A89,'Import Peak'!$A$3:GM$99,195,FALSE)-VLOOKUP($A89,'Import Peak Change'!$A$106:GM$202,195,FALSE)),0,(VLOOKUP($A89,'Import Peak'!$A$3:GM$99,195,FALSE)-VLOOKUP($A89,'Import Peak Change'!$A$106:GM$202,195,FALSE)))</f>
        <v>0</v>
      </c>
      <c r="GN89" s="6">
        <f>IF(ISERROR(VLOOKUP($A89,'Import Peak'!$A$3:GN$99,196,FALSE)-VLOOKUP($A89,'Import Peak Change'!$A$106:GN$202,196,FALSE)),0,(VLOOKUP($A89,'Import Peak'!$A$3:GN$99,196,FALSE)-VLOOKUP($A89,'Import Peak Change'!$A$106:GN$202,196,FALSE)))</f>
        <v>0</v>
      </c>
      <c r="GO89" s="6">
        <f>IF(ISERROR(VLOOKUP($A89,'Import Peak'!$A$3:GO$99,197,FALSE)-VLOOKUP($A89,'Import Peak Change'!$A$106:GO$202,197,FALSE)),0,(VLOOKUP($A89,'Import Peak'!$A$3:GO$99,197,FALSE)-VLOOKUP($A89,'Import Peak Change'!$A$106:GO$202,197,FALSE)))</f>
        <v>0</v>
      </c>
      <c r="GP89" s="6">
        <f>IF(ISERROR(VLOOKUP($A89,'Import Peak'!$A$3:GP$99,198,FALSE)-VLOOKUP($A89,'Import Peak Change'!$A$106:GP$202,198,FALSE)),0,(VLOOKUP($A89,'Import Peak'!$A$3:GP$99,198,FALSE)-VLOOKUP($A89,'Import Peak Change'!$A$106:GP$202,198,FALSE)))</f>
        <v>0</v>
      </c>
      <c r="GQ89" s="6">
        <f>IF(ISERROR(VLOOKUP($A89,'Import Peak'!$A$3:GQ$99,199,FALSE)-VLOOKUP($A89,'Import Peak Change'!$A$106:GQ$202,199,FALSE)),0,(VLOOKUP($A89,'Import Peak'!$A$3:GQ$99,199,FALSE)-VLOOKUP($A89,'Import Peak Change'!$A$106:GQ$202,199,FALSE)))</f>
        <v>0</v>
      </c>
      <c r="GR89" s="6">
        <f>IF(ISERROR(VLOOKUP($A89,'Import Peak'!$A$3:GR$99,200,FALSE)-VLOOKUP($A89,'Import Peak Change'!$A$106:GR$202,200,FALSE)),0,(VLOOKUP($A89,'Import Peak'!$A$3:GR$99,200,FALSE)-VLOOKUP($A89,'Import Peak Change'!$A$106:GR$202,200,FALSE)))</f>
        <v>0</v>
      </c>
      <c r="GS89" s="6">
        <f>IF(ISERROR(VLOOKUP($A89,'Import Peak'!$A$3:GS$99,201,FALSE)-VLOOKUP($A89,'Import Peak Change'!$A$106:GS$202,201,FALSE)),0,(VLOOKUP($A89,'Import Peak'!$A$3:GS$99,201,FALSE)-VLOOKUP($A89,'Import Peak Change'!$A$106:GS$202,201,FALSE)))</f>
        <v>0</v>
      </c>
      <c r="GT89" s="6">
        <f>IF(ISERROR(VLOOKUP($A89,'Import Peak'!$A$3:GT$99,202,FALSE)-VLOOKUP($A89,'Import Peak Change'!$A$106:GT$202,202,FALSE)),0,(VLOOKUP($A89,'Import Peak'!$A$3:GT$99,202,FALSE)-VLOOKUP($A89,'Import Peak Change'!$A$106:GT$202,202,FALSE)))</f>
        <v>0</v>
      </c>
      <c r="GU89" s="6">
        <f>IF(ISERROR(VLOOKUP($A89,'Import Peak'!$A$3:GU$99,203,FALSE)-VLOOKUP($A89,'Import Peak Change'!$A$106:GU$202,203,FALSE)),0,(VLOOKUP($A89,'Import Peak'!$A$3:GU$99,203,FALSE)-VLOOKUP($A89,'Import Peak Change'!$A$106:GU$202,203,FALSE)))</f>
        <v>0</v>
      </c>
      <c r="GV89" s="6">
        <f>IF(ISERROR(VLOOKUP($A89,'Import Peak'!$A$3:GV$99,204,FALSE)-VLOOKUP($A89,'Import Peak Change'!$A$106:GV$202,204,FALSE)),0,(VLOOKUP($A89,'Import Peak'!$A$3:GV$99,204,FALSE)-VLOOKUP($A89,'Import Peak Change'!$A$106:GV$202,204,FALSE)))</f>
        <v>0</v>
      </c>
      <c r="GW89" s="6">
        <f>IF(ISERROR(VLOOKUP($A89,'Import Peak'!$A$3:GW$99,205,FALSE)-VLOOKUP($A89,'Import Peak Change'!$A$106:GW$202,205,FALSE)),0,(VLOOKUP($A89,'Import Peak'!$A$3:GW$99,205,FALSE)-VLOOKUP($A89,'Import Peak Change'!$A$106:GW$202,205,FALSE)))</f>
        <v>0</v>
      </c>
      <c r="GX89" s="6">
        <f>IF(ISERROR(VLOOKUP($A89,'Import Peak'!$A$3:GX$99,206,FALSE)-VLOOKUP($A89,'Import Peak Change'!$A$106:GX$202,206,FALSE)),0,(VLOOKUP($A89,'Import Peak'!$A$3:GX$99,206,FALSE)-VLOOKUP($A89,'Import Peak Change'!$A$106:GX$202,206,FALSE)))</f>
        <v>0</v>
      </c>
      <c r="GY89" s="6">
        <f>IF(ISERROR(VLOOKUP($A89,'Import Peak'!$A$3:GY$99,207,FALSE)-VLOOKUP($A89,'Import Peak Change'!$A$106:GY$202,207,FALSE)),0,(VLOOKUP($A89,'Import Peak'!$A$3:GY$99,207,FALSE)-VLOOKUP($A89,'Import Peak Change'!$A$106:GY$202,207,FALSE)))</f>
        <v>0</v>
      </c>
      <c r="GZ89" s="6">
        <f>IF(ISERROR(VLOOKUP($A89,'Import Peak'!$A$3:GZ$99,208,FALSE)-VLOOKUP($A89,'Import Peak Change'!$A$106:GZ$202,208,FALSE)),0,(VLOOKUP($A89,'Import Peak'!$A$3:GZ$99,208,FALSE)-VLOOKUP($A89,'Import Peak Change'!$A$106:GZ$202,208,FALSE)))</f>
        <v>0</v>
      </c>
      <c r="HA89" s="6">
        <f>IF(ISERROR(VLOOKUP($A89,'Import Peak'!$A$3:HA$99,209,FALSE)-VLOOKUP($A89,'Import Peak Change'!$A$106:HA$202,209,FALSE)),0,(VLOOKUP($A89,'Import Peak'!$A$3:HA$99,209,FALSE)-VLOOKUP($A89,'Import Peak Change'!$A$106:HA$202,209,FALSE)))</f>
        <v>0</v>
      </c>
      <c r="HB89" s="6">
        <f>IF(ISERROR(VLOOKUP($A89,'Import Peak'!$A$3:HB$99,210,FALSE)-VLOOKUP($A89,'Import Peak Change'!$A$106:HB$202,210,FALSE)),0,(VLOOKUP($A89,'Import Peak'!$A$3:HB$99,210,FALSE)-VLOOKUP($A89,'Import Peak Change'!$A$106:HB$202,210,FALSE)))</f>
        <v>0</v>
      </c>
      <c r="HC89" s="6">
        <f>IF(ISERROR(VLOOKUP($A89,'Import Peak'!$A$3:HC$99,211,FALSE)-VLOOKUP($A89,'Import Peak Change'!$A$106:HC$202,211,FALSE)),0,(VLOOKUP($A89,'Import Peak'!$A$3:HC$99,211,FALSE)-VLOOKUP($A89,'Import Peak Change'!$A$106:HC$202,211,FALSE)))</f>
        <v>0</v>
      </c>
      <c r="HD89" s="6">
        <f>IF(ISERROR(VLOOKUP($A89,'Import Peak'!$A$3:HD$99,212,FALSE)-VLOOKUP($A89,'Import Peak Change'!$A$106:HD$202,212,FALSE)),0,(VLOOKUP($A89,'Import Peak'!$A$3:HD$99,212,FALSE)-VLOOKUP($A89,'Import Peak Change'!$A$106:HD$202,212,FALSE)))</f>
        <v>0</v>
      </c>
      <c r="HE89" s="6">
        <f>IF(ISERROR(VLOOKUP($A89,'Import Peak'!$A$3:HE$99,213,FALSE)-VLOOKUP($A89,'Import Peak Change'!$A$106:HE$202,213,FALSE)),0,(VLOOKUP($A89,'Import Peak'!$A$3:HE$99,213,FALSE)-VLOOKUP($A89,'Import Peak Change'!$A$106:HE$202,213,FALSE)))</f>
        <v>0</v>
      </c>
      <c r="HF89" s="6">
        <f>IF(ISERROR(VLOOKUP($A89,'Import Peak'!$A$3:HF$99,214,FALSE)-VLOOKUP($A89,'Import Peak Change'!$A$106:HF$202,214,FALSE)),0,(VLOOKUP($A89,'Import Peak'!$A$3:HF$99,214,FALSE)-VLOOKUP($A89,'Import Peak Change'!$A$106:HF$202,214,FALSE)))</f>
        <v>0</v>
      </c>
      <c r="HG89" s="6">
        <f>IF(ISERROR(VLOOKUP($A89,'Import Peak'!$A$3:HG$99,215,FALSE)-VLOOKUP($A89,'Import Peak Change'!$A$106:HG$202,215,FALSE)),0,(VLOOKUP($A89,'Import Peak'!$A$3:HG$99,215,FALSE)-VLOOKUP($A89,'Import Peak Change'!$A$106:HG$202,215,FALSE)))</f>
        <v>0</v>
      </c>
      <c r="HH89" s="6">
        <f>IF(ISERROR(VLOOKUP($A89,'Import Peak'!$A$3:HH$99,216,FALSE)-VLOOKUP($A89,'Import Peak Change'!$A$106:HH$202,216,FALSE)),0,(VLOOKUP($A89,'Import Peak'!$A$3:HH$99,216,FALSE)-VLOOKUP($A89,'Import Peak Change'!$A$106:HH$202,216,FALSE)))</f>
        <v>0</v>
      </c>
      <c r="HI89" s="6">
        <f>IF(ISERROR(VLOOKUP($A89,'Import Peak'!$A$3:HI$99,217,FALSE)-VLOOKUP($A89,'Import Peak Change'!$A$106:HI$202,217,FALSE)),0,(VLOOKUP($A89,'Import Peak'!$A$3:HI$99,217,FALSE)-VLOOKUP($A89,'Import Peak Change'!$A$106:HI$202,217,FALSE)))</f>
        <v>0</v>
      </c>
      <c r="HJ89" s="6">
        <f>IF(ISERROR(VLOOKUP($A89,'Import Peak'!$A$3:HJ$99,218,FALSE)-VLOOKUP($A89,'Import Peak Change'!$A$106:HJ$202,218,FALSE)),0,(VLOOKUP($A89,'Import Peak'!$A$3:HJ$99,218,FALSE)-VLOOKUP($A89,'Import Peak Change'!$A$106:HJ$202,218,FALSE)))</f>
        <v>0</v>
      </c>
      <c r="HK89" s="6">
        <f>IF(ISERROR(VLOOKUP($A89,'Import Peak'!$A$3:HK$99,219,FALSE)-VLOOKUP($A89,'Import Peak Change'!$A$106:HK$202,219,FALSE)),0,(VLOOKUP($A89,'Import Peak'!$A$3:HK$99,219,FALSE)-VLOOKUP($A89,'Import Peak Change'!$A$106:HK$202,219,FALSE)))</f>
        <v>0</v>
      </c>
      <c r="HL89" s="6">
        <f>IF(ISERROR(VLOOKUP($A89,'Import Peak'!$A$3:HL$99,220,FALSE)-VLOOKUP($A89,'Import Peak Change'!$A$106:HL$202,220,FALSE)),0,(VLOOKUP($A89,'Import Peak'!$A$3:HL$99,220,FALSE)-VLOOKUP($A89,'Import Peak Change'!$A$106:HL$202,220,FALSE)))</f>
        <v>0</v>
      </c>
      <c r="HM89" s="6">
        <f>IF(ISERROR(VLOOKUP($A89,'Import Peak'!$A$3:HM$99,221,FALSE)-VLOOKUP($A89,'Import Peak Change'!$A$106:HM$202,221,FALSE)),0,(VLOOKUP($A89,'Import Peak'!$A$3:HM$99,221,FALSE)-VLOOKUP($A89,'Import Peak Change'!$A$106:HM$202,221,FALSE)))</f>
        <v>0</v>
      </c>
      <c r="HN89" s="6">
        <f>IF(ISERROR(VLOOKUP($A89,'Import Peak'!$A$3:HN$99,222,FALSE)-VLOOKUP($A89,'Import Peak Change'!$A$106:HN$202,222,FALSE)),0,(VLOOKUP($A89,'Import Peak'!$A$3:HN$99,222,FALSE)-VLOOKUP($A89,'Import Peak Change'!$A$106:HN$202,222,FALSE)))</f>
        <v>0</v>
      </c>
      <c r="HO89" s="6">
        <f>IF(ISERROR(VLOOKUP($A89,'Import Peak'!$A$3:HO$99,223,FALSE)-VLOOKUP($A89,'Import Peak Change'!$A$106:HO$202,223,FALSE)),0,(VLOOKUP($A89,'Import Peak'!$A$3:HO$99,223,FALSE)-VLOOKUP($A89,'Import Peak Change'!$A$106:HO$202,223,FALSE)))</f>
        <v>0</v>
      </c>
      <c r="HP89" s="6">
        <f>IF(ISERROR(VLOOKUP($A89,'Import Peak'!$A$3:HP$99,224,FALSE)-VLOOKUP($A89,'Import Peak Change'!$A$106:HP$202,224,FALSE)),0,(VLOOKUP($A89,'Import Peak'!$A$3:HP$99,224,FALSE)-VLOOKUP($A89,'Import Peak Change'!$A$106:HP$202,224,FALSE)))</f>
        <v>0</v>
      </c>
      <c r="HQ89" s="6">
        <f>IF(ISERROR(VLOOKUP($A89,'Import Peak'!$A$3:HQ$99,225,FALSE)-VLOOKUP($A89,'Import Peak Change'!$A$106:HQ$202,225,FALSE)),0,(VLOOKUP($A89,'Import Peak'!$A$3:HQ$99,225,FALSE)-VLOOKUP($A89,'Import Peak Change'!$A$106:HQ$202,225,FALSE)))</f>
        <v>0</v>
      </c>
      <c r="HR89" s="6">
        <f>IF(ISERROR(VLOOKUP($A89,'Import Peak'!$A$3:HR$99,226,FALSE)-VLOOKUP($A89,'Import Peak Change'!$A$106:HR$202,226,FALSE)),0,(VLOOKUP($A89,'Import Peak'!$A$3:HR$99,226,FALSE)-VLOOKUP($A89,'Import Peak Change'!$A$106:HR$202,226,FALSE)))</f>
        <v>0</v>
      </c>
      <c r="HS89" s="6">
        <f>IF(ISERROR(VLOOKUP($A89,'Import Peak'!$A$3:HS$99,227,FALSE)-VLOOKUP($A89,'Import Peak Change'!$A$106:HS$202,227,FALSE)),0,(VLOOKUP($A89,'Import Peak'!$A$3:HS$99,227,FALSE)-VLOOKUP($A89,'Import Peak Change'!$A$106:HS$202,227,FALSE)))</f>
        <v>0</v>
      </c>
      <c r="HT89" s="6">
        <f>IF(ISERROR(VLOOKUP($A89,'Import Peak'!$A$3:HT$99,228,FALSE)-VLOOKUP($A89,'Import Peak Change'!$A$106:HT$202,228,FALSE)),0,(VLOOKUP($A89,'Import Peak'!$A$3:HT$99,228,FALSE)-VLOOKUP($A89,'Import Peak Change'!$A$106:HT$202,228,FALSE)))</f>
        <v>0</v>
      </c>
      <c r="HU89" s="6">
        <f>IF(ISERROR(VLOOKUP($A89,'Import Peak'!$A$3:HU$99,229,FALSE)-VLOOKUP($A89,'Import Peak Change'!$A$106:HU$202,229,FALSE)),0,(VLOOKUP($A89,'Import Peak'!$A$3:HU$99,229,FALSE)-VLOOKUP($A89,'Import Peak Change'!$A$106:HU$202,229,FALSE)))</f>
        <v>0</v>
      </c>
      <c r="HV89" s="6">
        <f>IF(ISERROR(VLOOKUP($A89,'Import Peak'!$A$3:HV$99,230,FALSE)-VLOOKUP($A89,'Import Peak Change'!$A$106:HV$202,230,FALSE)),0,(VLOOKUP($A89,'Import Peak'!$A$3:HV$99,230,FALSE)-VLOOKUP($A89,'Import Peak Change'!$A$106:HV$202,230,FALSE)))</f>
        <v>0</v>
      </c>
      <c r="HW89" s="6">
        <f>IF(ISERROR(VLOOKUP($A89,'Import Peak'!$A$3:HW$99,231,FALSE)-VLOOKUP($A89,'Import Peak Change'!$A$106:HW$202,231,FALSE)),0,(VLOOKUP($A89,'Import Peak'!$A$3:HW$99,231,FALSE)-VLOOKUP($A89,'Import Peak Change'!$A$106:HW$202,231,FALSE)))</f>
        <v>0</v>
      </c>
      <c r="HX89" s="6">
        <f>IF(ISERROR(VLOOKUP($A89,'Import Peak'!$A$3:HX$99,232,FALSE)-VLOOKUP($A89,'Import Peak Change'!$A$106:HX$202,232,FALSE)),0,(VLOOKUP($A89,'Import Peak'!$A$3:HX$99,232,FALSE)-VLOOKUP($A89,'Import Peak Change'!$A$106:HX$202,232,FALSE)))</f>
        <v>0</v>
      </c>
      <c r="HY89" s="6">
        <f>IF(ISERROR(VLOOKUP($A89,'Import Peak'!$A$3:HY$99,233,FALSE)-VLOOKUP($A89,'Import Peak Change'!$A$106:HY$202,233,FALSE)),0,(VLOOKUP($A89,'Import Peak'!$A$3:HY$99,233,FALSE)-VLOOKUP($A89,'Import Peak Change'!$A$106:HY$202,233,FALSE)))</f>
        <v>0</v>
      </c>
      <c r="HZ89" s="6">
        <f>IF(ISERROR(VLOOKUP($A89,'Import Peak'!$A$3:HZ$99,234,FALSE)-VLOOKUP($A89,'Import Peak Change'!$A$106:HZ$202,234,FALSE)),0,(VLOOKUP($A89,'Import Peak'!$A$3:HZ$99,234,FALSE)-VLOOKUP($A89,'Import Peak Change'!$A$106:HZ$202,234,FALSE)))</f>
        <v>0</v>
      </c>
      <c r="IA89" s="6">
        <f>IF(ISERROR(VLOOKUP($A89,'Import Peak'!$A$3:IA$99,235,FALSE)-VLOOKUP($A89,'Import Peak Change'!$A$106:IA$202,235,FALSE)),0,(VLOOKUP($A89,'Import Peak'!$A$3:IA$99,235,FALSE)-VLOOKUP($A89,'Import Peak Change'!$A$106:IA$202,235,FALSE)))</f>
        <v>0</v>
      </c>
      <c r="IB89" s="6">
        <f>IF(ISERROR(VLOOKUP($A89,'Import Peak'!$A$3:IB$99,236,FALSE)-VLOOKUP($A89,'Import Peak Change'!$A$106:IB$202,236,FALSE)),0,(VLOOKUP($A89,'Import Peak'!$A$3:IB$99,236,FALSE)-VLOOKUP($A89,'Import Peak Change'!$A$106:IB$202,236,FALSE)))</f>
        <v>0</v>
      </c>
      <c r="IC89" s="6">
        <f>IF(ISERROR(VLOOKUP($A89,'Import Peak'!$A$3:IC$99,237,FALSE)-VLOOKUP($A89,'Import Peak Change'!$A$106:IC$202,237,FALSE)),0,(VLOOKUP($A89,'Import Peak'!$A$3:IC$99,237,FALSE)-VLOOKUP($A89,'Import Peak Change'!$A$106:IC$202,237,FALSE)))</f>
        <v>0</v>
      </c>
      <c r="ID89" s="6">
        <f>IF(ISERROR(VLOOKUP($A89,'Import Peak'!$A$3:ID$99,238,FALSE)-VLOOKUP($A89,'Import Peak Change'!$A$106:ID$202,238,FALSE)),0,(VLOOKUP($A89,'Import Peak'!$A$3:ID$99,238,FALSE)-VLOOKUP($A89,'Import Peak Change'!$A$106:ID$202,238,FALSE)))</f>
        <v>0</v>
      </c>
      <c r="IE89" s="6">
        <f>IF(ISERROR(VLOOKUP($A89,'Import Peak'!$A$3:IE$99,239,FALSE)-VLOOKUP($A89,'Import Peak Change'!$A$106:IE$202,239,FALSE)),0,(VLOOKUP($A89,'Import Peak'!$A$3:IE$99,239,FALSE)-VLOOKUP($A89,'Import Peak Change'!$A$106:IE$202,239,FALSE)))</f>
        <v>0</v>
      </c>
    </row>
    <row r="90" spans="1:239">
      <c r="A90" s="168" t="str">
        <f>IF('Import Peak'!A87=0,"",'Import Peak'!A87)</f>
        <v/>
      </c>
      <c r="B90" s="6"/>
      <c r="C90" s="6"/>
      <c r="D90" s="6"/>
      <c r="E90" s="6"/>
      <c r="F90" s="6"/>
      <c r="G90" s="6">
        <f>IF(ISERROR(VLOOKUP($A90,'Import Peak'!$A$3:G$99,7,FALSE)-VLOOKUP($A90,'Import Peak Change'!$A$106:G$202,7,FALSE)),0,(VLOOKUP($A90,'Import Peak'!$A$3:G$99,7,FALSE)-VLOOKUP($A90,'Import Peak Change'!$A$106:G$202,7,FALSE)))</f>
        <v>0</v>
      </c>
      <c r="H90" s="6">
        <f>IF(ISERROR(VLOOKUP($A90,'Import Peak'!$A$3:H$99,8,FALSE)-VLOOKUP($A90,'Import Peak Change'!$A$106:H$202,8,FALSE)),0,(VLOOKUP($A90,'Import Peak'!$A$3:H$99,8,FALSE)-VLOOKUP($A90,'Import Peak Change'!$A$106:H$202,8,FALSE)))</f>
        <v>0</v>
      </c>
      <c r="I90" s="6">
        <f>IF(ISERROR(VLOOKUP($A90,'Import Peak'!$A$3:I$99,9,FALSE)-VLOOKUP($A90,'Import Peak Change'!$A$106:I$202,9,FALSE)),0,(VLOOKUP($A90,'Import Peak'!$A$3:I$99,9,FALSE)-VLOOKUP($A90,'Import Peak Change'!$A$106:I$202,9,FALSE)))</f>
        <v>0</v>
      </c>
      <c r="J90" s="6">
        <f>IF(ISERROR(VLOOKUP($A90,'Import Peak'!$A$3:J$99,10,FALSE)-VLOOKUP($A90,'Import Peak Change'!$A$106:J$202,10,FALSE)),0,(VLOOKUP($A90,'Import Peak'!$A$3:J$99,10,FALSE)-VLOOKUP($A90,'Import Peak Change'!$A$106:J$202,10,FALSE)))</f>
        <v>0</v>
      </c>
      <c r="K90" s="6">
        <f>IF(ISERROR(VLOOKUP($A90,'Import Peak'!$A$3:K$99,11,FALSE)-VLOOKUP($A90,'Import Peak Change'!$A$106:K$202,11,FALSE)),0,(VLOOKUP($A90,'Import Peak'!$A$3:K$99,11,FALSE)-VLOOKUP($A90,'Import Peak Change'!$A$106:K$202,11,FALSE)))</f>
        <v>0</v>
      </c>
      <c r="L90" s="6">
        <f>IF(ISERROR(VLOOKUP($A90,'Import Peak'!$A$3:L$99,12,FALSE)-VLOOKUP($A90,'Import Peak Change'!$A$106:L$202,12,FALSE)),0,(VLOOKUP($A90,'Import Peak'!$A$3:L$99,12,FALSE)-VLOOKUP($A90,'Import Peak Change'!$A$106:L$202,12,FALSE)))</f>
        <v>0</v>
      </c>
      <c r="M90" s="6">
        <f>IF(ISERROR(VLOOKUP($A90,'Import Peak'!$A$3:M$99,13,FALSE)-VLOOKUP($A90,'Import Peak Change'!$A$106:M$202,13,FALSE)),0,(VLOOKUP($A90,'Import Peak'!$A$3:M$99,13,FALSE)-VLOOKUP($A90,'Import Peak Change'!$A$106:M$202,13,FALSE)))</f>
        <v>0</v>
      </c>
      <c r="N90" s="6">
        <f>IF(ISERROR(VLOOKUP($A90,'Import Peak'!$A$3:N$99,14,FALSE)-VLOOKUP($A90,'Import Peak Change'!$A$106:N$202,14,FALSE)),0,(VLOOKUP($A90,'Import Peak'!$A$3:N$99,14,FALSE)-VLOOKUP($A90,'Import Peak Change'!$A$106:N$202,14,FALSE)))</f>
        <v>0</v>
      </c>
      <c r="O90" s="6">
        <f>IF(ISERROR(VLOOKUP($A90,'Import Peak'!$A$3:O$99,15,FALSE)-VLOOKUP($A90,'Import Peak Change'!$A$106:O$202,15,FALSE)),0,(VLOOKUP($A90,'Import Peak'!$A$3:O$99,15,FALSE)-VLOOKUP($A90,'Import Peak Change'!$A$106:O$202,15,FALSE)))</f>
        <v>0</v>
      </c>
      <c r="P90" s="6">
        <f>IF(ISERROR(VLOOKUP($A90,'Import Peak'!$A$3:P$99,16,FALSE)-VLOOKUP($A90,'Import Peak Change'!$A$106:P$202,16,FALSE)),0,(VLOOKUP($A90,'Import Peak'!$A$3:P$99,16,FALSE)-VLOOKUP($A90,'Import Peak Change'!$A$106:P$202,16,FALSE)))</f>
        <v>0</v>
      </c>
      <c r="Q90" s="6">
        <f>IF(ISERROR(VLOOKUP($A90,'Import Peak'!$A$3:Q$99,17,FALSE)-VLOOKUP($A90,'Import Peak Change'!$A$106:Q$202,17,FALSE)),0,(VLOOKUP($A90,'Import Peak'!$A$3:Q$99,17,FALSE)-VLOOKUP($A90,'Import Peak Change'!$A$106:Q$202,17,FALSE)))</f>
        <v>0</v>
      </c>
      <c r="R90" s="6">
        <f>IF(ISERROR(VLOOKUP($A90,'Import Peak'!$A$3:R$99,18,FALSE)-VLOOKUP($A90,'Import Peak Change'!$A$106:R$202,18,FALSE)),0,(VLOOKUP($A90,'Import Peak'!$A$3:R$99,18,FALSE)-VLOOKUP($A90,'Import Peak Change'!$A$106:R$202,18,FALSE)))</f>
        <v>0</v>
      </c>
      <c r="S90" s="6">
        <f>IF(ISERROR(VLOOKUP($A90,'Import Peak'!$A$3:S$99,19,FALSE)-VLOOKUP($A90,'Import Peak Change'!$A$106:S$202,19,FALSE)),0,(VLOOKUP($A90,'Import Peak'!$A$3:S$99,19,FALSE)-VLOOKUP($A90,'Import Peak Change'!$A$106:S$202,19,FALSE)))</f>
        <v>0</v>
      </c>
      <c r="T90" s="6">
        <f>IF(ISERROR(VLOOKUP($A90,'Import Peak'!$A$3:T$99,20,FALSE)-VLOOKUP($A90,'Import Peak Change'!$A$106:T$202,20,FALSE)),0,(VLOOKUP($A90,'Import Peak'!$A$3:T$99,20,FALSE)-VLOOKUP($A90,'Import Peak Change'!$A$106:T$202,20,FALSE)))</f>
        <v>0</v>
      </c>
      <c r="U90" s="6">
        <f>IF(ISERROR(VLOOKUP($A90,'Import Peak'!$A$3:U$99,21,FALSE)-VLOOKUP($A90,'Import Peak Change'!$A$106:U$202,21,FALSE)),0,(VLOOKUP($A90,'Import Peak'!$A$3:U$99,21,FALSE)-VLOOKUP($A90,'Import Peak Change'!$A$106:U$202,21,FALSE)))</f>
        <v>0</v>
      </c>
      <c r="V90" s="6">
        <f>IF(ISERROR(VLOOKUP($A90,'Import Peak'!$A$3:V$99,22,FALSE)-VLOOKUP($A90,'Import Peak Change'!$A$106:V$202,22,FALSE)),0,(VLOOKUP($A90,'Import Peak'!$A$3:V$99,22,FALSE)-VLOOKUP($A90,'Import Peak Change'!$A$106:V$202,22,FALSE)))</f>
        <v>0</v>
      </c>
      <c r="W90" s="6">
        <f>IF(ISERROR(VLOOKUP($A90,'Import Peak'!$A$3:W$99,23,FALSE)-VLOOKUP($A90,'Import Peak Change'!$A$106:W$202,23,FALSE)),0,(VLOOKUP($A90,'Import Peak'!$A$3:W$99,23,FALSE)-VLOOKUP($A90,'Import Peak Change'!$A$106:W$202,23,FALSE)))</f>
        <v>0</v>
      </c>
      <c r="X90" s="6">
        <f>IF(ISERROR(VLOOKUP($A90,'Import Peak'!$A$3:X$99,24,FALSE)-VLOOKUP($A90,'Import Peak Change'!$A$106:X$202,24,FALSE)),0,(VLOOKUP($A90,'Import Peak'!$A$3:X$99,24,FALSE)-VLOOKUP($A90,'Import Peak Change'!$A$106:X$202,24,FALSE)))</f>
        <v>0</v>
      </c>
      <c r="Y90" s="6">
        <f>IF(ISERROR(VLOOKUP($A90,'Import Peak'!$A$3:Y$99,25,FALSE)-VLOOKUP($A90,'Import Peak Change'!$A$106:Y$202,25,FALSE)),0,(VLOOKUP($A90,'Import Peak'!$A$3:Y$99,25,FALSE)-VLOOKUP($A90,'Import Peak Change'!$A$106:Y$202,25,FALSE)))</f>
        <v>0</v>
      </c>
      <c r="Z90" s="6">
        <f>IF(ISERROR(VLOOKUP($A90,'Import Peak'!$A$3:Z$99,26,FALSE)-VLOOKUP($A90,'Import Peak Change'!$A$106:Z$202,26,FALSE)),0,(VLOOKUP($A90,'Import Peak'!$A$3:Z$99,26,FALSE)-VLOOKUP($A90,'Import Peak Change'!$A$106:Z$202,26,FALSE)))</f>
        <v>0</v>
      </c>
      <c r="AA90" s="6">
        <f>IF(ISERROR(VLOOKUP($A90,'Import Peak'!$A$3:AA$99,27,FALSE)-VLOOKUP($A90,'Import Peak Change'!$A$106:AA$202,27,FALSE)),0,(VLOOKUP($A90,'Import Peak'!$A$3:AA$99,27,FALSE)-VLOOKUP($A90,'Import Peak Change'!$A$106:AA$202,27,FALSE)))</f>
        <v>0</v>
      </c>
      <c r="AB90" s="6">
        <f>IF(ISERROR(VLOOKUP($A90,'Import Peak'!$A$3:AB$99,28,FALSE)-VLOOKUP($A90,'Import Peak Change'!$A$106:AB$202,28,FALSE)),0,(VLOOKUP($A90,'Import Peak'!$A$3:AB$99,28,FALSE)-VLOOKUP($A90,'Import Peak Change'!$A$106:AB$202,28,FALSE)))</f>
        <v>0</v>
      </c>
      <c r="AC90" s="6">
        <f>IF(ISERROR(VLOOKUP($A90,'Import Peak'!$A$3:AC$99,29,FALSE)-VLOOKUP($A90,'Import Peak Change'!$A$106:AC$202,29,FALSE)),0,(VLOOKUP($A90,'Import Peak'!$A$3:AC$99,29,FALSE)-VLOOKUP($A90,'Import Peak Change'!$A$106:AC$202,29,FALSE)))</f>
        <v>0</v>
      </c>
      <c r="AD90" s="6">
        <f>IF(ISERROR(VLOOKUP($A90,'Import Peak'!$A$3:AD$99,30,FALSE)-VLOOKUP($A90,'Import Peak Change'!$A$106:AD$202,30,FALSE)),0,(VLOOKUP($A90,'Import Peak'!$A$3:AD$99,30,FALSE)-VLOOKUP($A90,'Import Peak Change'!$A$106:AD$202,30,FALSE)))</f>
        <v>0</v>
      </c>
      <c r="AE90" s="6">
        <f>IF(ISERROR(VLOOKUP($A90,'Import Peak'!$A$3:AE$99,31,FALSE)-VLOOKUP($A90,'Import Peak Change'!$A$106:AE$202,31,FALSE)),0,(VLOOKUP($A90,'Import Peak'!$A$3:AE$99,31,FALSE)-VLOOKUP($A90,'Import Peak Change'!$A$106:AE$202,31,FALSE)))</f>
        <v>0</v>
      </c>
      <c r="AF90" s="6">
        <f>IF(ISERROR(VLOOKUP($A90,'Import Peak'!$A$3:AF$99,32,FALSE)-VLOOKUP($A90,'Import Peak Change'!$A$106:AF$202,32,FALSE)),0,(VLOOKUP($A90,'Import Peak'!$A$3:AF$99,32,FALSE)-VLOOKUP($A90,'Import Peak Change'!$A$106:AF$202,32,FALSE)))</f>
        <v>0</v>
      </c>
      <c r="AG90" s="6">
        <f>IF(ISERROR(VLOOKUP($A90,'Import Peak'!$A$3:AG$99,33,FALSE)-VLOOKUP($A90,'Import Peak Change'!$A$106:AG$202,33,FALSE)),0,(VLOOKUP($A90,'Import Peak'!$A$3:AG$99,33,FALSE)-VLOOKUP($A90,'Import Peak Change'!$A$106:AG$202,33,FALSE)))</f>
        <v>0</v>
      </c>
      <c r="AH90" s="6">
        <f>IF(ISERROR(VLOOKUP($A90,'Import Peak'!$A$3:AH$99,34,FALSE)-VLOOKUP($A90,'Import Peak Change'!$A$106:AH$202,34,FALSE)),0,(VLOOKUP($A90,'Import Peak'!$A$3:AH$99,34,FALSE)-VLOOKUP($A90,'Import Peak Change'!$A$106:AH$202,34,FALSE)))</f>
        <v>0</v>
      </c>
      <c r="AI90" s="6">
        <f>IF(ISERROR(VLOOKUP($A90,'Import Peak'!$A$3:AI$99,35,FALSE)-VLOOKUP($A90,'Import Peak Change'!$A$106:AI$202,35,FALSE)),0,(VLOOKUP($A90,'Import Peak'!$A$3:AI$99,35,FALSE)-VLOOKUP($A90,'Import Peak Change'!$A$106:AI$202,35,FALSE)))</f>
        <v>0</v>
      </c>
      <c r="AJ90" s="6">
        <f>IF(ISERROR(VLOOKUP($A90,'Import Peak'!$A$3:AJ$99,36,FALSE)-VLOOKUP($A90,'Import Peak Change'!$A$106:AJ$202,36,FALSE)),0,(VLOOKUP($A90,'Import Peak'!$A$3:AJ$99,36,FALSE)-VLOOKUP($A90,'Import Peak Change'!$A$106:AJ$202,36,FALSE)))</f>
        <v>0</v>
      </c>
      <c r="AK90" s="6">
        <f>IF(ISERROR(VLOOKUP($A90,'Import Peak'!$A$3:AK$99,37,FALSE)-VLOOKUP($A90,'Import Peak Change'!$A$106:AK$202,37,FALSE)),0,(VLOOKUP($A90,'Import Peak'!$A$3:AK$99,37,FALSE)-VLOOKUP($A90,'Import Peak Change'!$A$106:AK$202,37,FALSE)))</f>
        <v>0</v>
      </c>
      <c r="AL90" s="6">
        <f>IF(ISERROR(VLOOKUP($A90,'Import Peak'!$A$3:AL$99,38,FALSE)-VLOOKUP($A90,'Import Peak Change'!$A$106:AL$202,38,FALSE)),0,(VLOOKUP($A90,'Import Peak'!$A$3:AL$99,38,FALSE)-VLOOKUP($A90,'Import Peak Change'!$A$106:AL$202,38,FALSE)))</f>
        <v>0</v>
      </c>
      <c r="AM90" s="6">
        <f>IF(ISERROR(VLOOKUP($A90,'Import Peak'!$A$3:AM$99,39,FALSE)-VLOOKUP($A90,'Import Peak Change'!$A$106:AM$202,39,FALSE)),0,(VLOOKUP($A90,'Import Peak'!$A$3:AM$99,39,FALSE)-VLOOKUP($A90,'Import Peak Change'!$A$106:AM$202,39,FALSE)))</f>
        <v>0</v>
      </c>
      <c r="AN90" s="6">
        <f>IF(ISERROR(VLOOKUP($A90,'Import Peak'!$A$3:AN$99,40,FALSE)-VLOOKUP($A90,'Import Peak Change'!$A$106:AN$202,40,FALSE)),0,(VLOOKUP($A90,'Import Peak'!$A$3:AN$99,40,FALSE)-VLOOKUP($A90,'Import Peak Change'!$A$106:AN$202,40,FALSE)))</f>
        <v>0</v>
      </c>
      <c r="AO90" s="6">
        <f>IF(ISERROR(VLOOKUP($A90,'Import Peak'!$A$3:AO$99,41,FALSE)-VLOOKUP($A90,'Import Peak Change'!$A$106:AO$202,41,FALSE)),0,(VLOOKUP($A90,'Import Peak'!$A$3:AO$99,41,FALSE)-VLOOKUP($A90,'Import Peak Change'!$A$106:AO$202,41,FALSE)))</f>
        <v>0</v>
      </c>
      <c r="AP90" s="6">
        <f>IF(ISERROR(VLOOKUP($A90,'Import Peak'!$A$3:AP$99,42,FALSE)-VLOOKUP($A90,'Import Peak Change'!$A$106:AP$202,42,FALSE)),0,(VLOOKUP($A90,'Import Peak'!$A$3:AP$99,42,FALSE)-VLOOKUP($A90,'Import Peak Change'!$A$106:AP$202,42,FALSE)))</f>
        <v>0</v>
      </c>
      <c r="AQ90" s="6">
        <f>IF(ISERROR(VLOOKUP($A90,'Import Peak'!$A$3:AQ$99,43,FALSE)-VLOOKUP($A90,'Import Peak Change'!$A$106:AQ$202,43,FALSE)),0,(VLOOKUP($A90,'Import Peak'!$A$3:AQ$99,43,FALSE)-VLOOKUP($A90,'Import Peak Change'!$A$106:AQ$202,43,FALSE)))</f>
        <v>0</v>
      </c>
      <c r="AR90" s="6">
        <f>IF(ISERROR(VLOOKUP($A90,'Import Peak'!$A$3:AR$99,44,FALSE)-VLOOKUP($A90,'Import Peak Change'!$A$106:AR$202,44,FALSE)),0,(VLOOKUP($A90,'Import Peak'!$A$3:AR$99,44,FALSE)-VLOOKUP($A90,'Import Peak Change'!$A$106:AR$202,44,FALSE)))</f>
        <v>0</v>
      </c>
      <c r="AS90" s="6">
        <f>IF(ISERROR(VLOOKUP($A90,'Import Peak'!$A$3:AS$99,45,FALSE)-VLOOKUP($A90,'Import Peak Change'!$A$106:AS$202,45,FALSE)),0,(VLOOKUP($A90,'Import Peak'!$A$3:AS$99,45,FALSE)-VLOOKUP($A90,'Import Peak Change'!$A$106:AS$202,45,FALSE)))</f>
        <v>0</v>
      </c>
      <c r="AT90" s="6">
        <f>IF(ISERROR(VLOOKUP($A90,'Import Peak'!$A$3:AT$99,46,FALSE)-VLOOKUP($A90,'Import Peak Change'!$A$106:AT$202,46,FALSE)),0,(VLOOKUP($A90,'Import Peak'!$A$3:AT$99,46,FALSE)-VLOOKUP($A90,'Import Peak Change'!$A$106:AT$202,46,FALSE)))</f>
        <v>0</v>
      </c>
      <c r="AU90" s="6">
        <f>IF(ISERROR(VLOOKUP($A90,'Import Peak'!$A$3:AU$99,47,FALSE)-VLOOKUP($A90,'Import Peak Change'!$A$106:AU$202,47,FALSE)),0,(VLOOKUP($A90,'Import Peak'!$A$3:AU$99,47,FALSE)-VLOOKUP($A90,'Import Peak Change'!$A$106:AU$202,47,FALSE)))</f>
        <v>0</v>
      </c>
      <c r="AV90" s="6">
        <f>IF(ISERROR(VLOOKUP($A90,'Import Peak'!$A$3:AV$99,48,FALSE)-VLOOKUP($A90,'Import Peak Change'!$A$106:AV$202,48,FALSE)),0,(VLOOKUP($A90,'Import Peak'!$A$3:AV$99,48,FALSE)-VLOOKUP($A90,'Import Peak Change'!$A$106:AV$202,48,FALSE)))</f>
        <v>0</v>
      </c>
      <c r="AW90" s="6">
        <f>IF(ISERROR(VLOOKUP($A90,'Import Peak'!$A$3:AW$99,49,FALSE)-VLOOKUP($A90,'Import Peak Change'!$A$106:AW$202,49,FALSE)),0,(VLOOKUP($A90,'Import Peak'!$A$3:AW$99,49,FALSE)-VLOOKUP($A90,'Import Peak Change'!$A$106:AW$202,49,FALSE)))</f>
        <v>0</v>
      </c>
      <c r="AX90" s="6">
        <f>IF(ISERROR(VLOOKUP($A90,'Import Peak'!$A$3:AX$99,50,FALSE)-VLOOKUP($A90,'Import Peak Change'!$A$106:AX$202,50,FALSE)),0,(VLOOKUP($A90,'Import Peak'!$A$3:AX$99,50,FALSE)-VLOOKUP($A90,'Import Peak Change'!$A$106:AX$202,50,FALSE)))</f>
        <v>0</v>
      </c>
      <c r="AY90" s="6">
        <f>IF(ISERROR(VLOOKUP($A90,'Import Peak'!$A$3:AY$99,51,FALSE)-VLOOKUP($A90,'Import Peak Change'!$A$106:AY$202,51,FALSE)),0,(VLOOKUP($A90,'Import Peak'!$A$3:AY$99,51,FALSE)-VLOOKUP($A90,'Import Peak Change'!$A$106:AY$202,51,FALSE)))</f>
        <v>0</v>
      </c>
      <c r="AZ90" s="6">
        <f>IF(ISERROR(VLOOKUP($A90,'Import Peak'!$A$3:AZ$99,52,FALSE)-VLOOKUP($A90,'Import Peak Change'!$A$106:AZ$202,52,FALSE)),0,(VLOOKUP($A90,'Import Peak'!$A$3:AZ$99,52,FALSE)-VLOOKUP($A90,'Import Peak Change'!$A$106:AZ$202,52,FALSE)))</f>
        <v>0</v>
      </c>
      <c r="BA90" s="6">
        <f>IF(ISERROR(VLOOKUP($A90,'Import Peak'!$A$3:BA$99,53,FALSE)-VLOOKUP($A90,'Import Peak Change'!$A$106:BA$202,53,FALSE)),0,(VLOOKUP($A90,'Import Peak'!$A$3:BA$99,53,FALSE)-VLOOKUP($A90,'Import Peak Change'!$A$106:BA$202,53,FALSE)))</f>
        <v>0</v>
      </c>
      <c r="BB90" s="6">
        <f>IF(ISERROR(VLOOKUP($A90,'Import Peak'!$A$3:BB$99,54,FALSE)-VLOOKUP($A90,'Import Peak Change'!$A$106:BB$202,54,FALSE)),0,(VLOOKUP($A90,'Import Peak'!$A$3:BB$99,54,FALSE)-VLOOKUP($A90,'Import Peak Change'!$A$106:BB$202,54,FALSE)))</f>
        <v>0</v>
      </c>
      <c r="BC90" s="6">
        <f>IF(ISERROR(VLOOKUP($A90,'Import Peak'!$A$3:BC$99,55,FALSE)-VLOOKUP($A90,'Import Peak Change'!$A$106:BC$202,55,FALSE)),0,(VLOOKUP($A90,'Import Peak'!$A$3:BC$99,55,FALSE)-VLOOKUP($A90,'Import Peak Change'!$A$106:BC$202,55,FALSE)))</f>
        <v>0</v>
      </c>
      <c r="BD90" s="6">
        <f>IF(ISERROR(VLOOKUP($A90,'Import Peak'!$A$3:BD$99,56,FALSE)-VLOOKUP($A90,'Import Peak Change'!$A$106:BD$202,56,FALSE)),0,(VLOOKUP($A90,'Import Peak'!$A$3:BD$99,56,FALSE)-VLOOKUP($A90,'Import Peak Change'!$A$106:BD$202,56,FALSE)))</f>
        <v>0</v>
      </c>
      <c r="BE90" s="6">
        <f>IF(ISERROR(VLOOKUP($A90,'Import Peak'!$A$3:BE$99,57,FALSE)-VLOOKUP($A90,'Import Peak Change'!$A$106:BE$202,57,FALSE)),0,(VLOOKUP($A90,'Import Peak'!$A$3:BE$99,57,FALSE)-VLOOKUP($A90,'Import Peak Change'!$A$106:BE$202,57,FALSE)))</f>
        <v>0</v>
      </c>
      <c r="BF90" s="6">
        <f>IF(ISERROR(VLOOKUP($A90,'Import Peak'!$A$3:BF$99,58,FALSE)-VLOOKUP($A90,'Import Peak Change'!$A$106:BF$202,58,FALSE)),0,(VLOOKUP($A90,'Import Peak'!$A$3:BF$99,58,FALSE)-VLOOKUP($A90,'Import Peak Change'!$A$106:BF$202,58,FALSE)))</f>
        <v>0</v>
      </c>
      <c r="BG90" s="6">
        <f>IF(ISERROR(VLOOKUP($A90,'Import Peak'!$A$3:BG$99,59,FALSE)-VLOOKUP($A90,'Import Peak Change'!$A$106:BG$202,59,FALSE)),0,(VLOOKUP($A90,'Import Peak'!$A$3:BG$99,59,FALSE)-VLOOKUP($A90,'Import Peak Change'!$A$106:BG$202,59,FALSE)))</f>
        <v>0</v>
      </c>
      <c r="BH90" s="6">
        <f>IF(ISERROR(VLOOKUP($A90,'Import Peak'!$A$3:BH$99,60,FALSE)-VLOOKUP($A90,'Import Peak Change'!$A$106:BH$202,60,FALSE)),0,(VLOOKUP($A90,'Import Peak'!$A$3:BH$99,60,FALSE)-VLOOKUP($A90,'Import Peak Change'!$A$106:BH$202,60,FALSE)))</f>
        <v>0</v>
      </c>
      <c r="BI90" s="6">
        <f>IF(ISERROR(VLOOKUP($A90,'Import Peak'!$A$3:BI$99,61,FALSE)-VLOOKUP($A90,'Import Peak Change'!$A$106:BI$202,61,FALSE)),0,(VLOOKUP($A90,'Import Peak'!$A$3:BI$99,61,FALSE)-VLOOKUP($A90,'Import Peak Change'!$A$106:BI$202,61,FALSE)))</f>
        <v>0</v>
      </c>
      <c r="BJ90" s="6">
        <f>IF(ISERROR(VLOOKUP($A90,'Import Peak'!$A$3:BJ$99,62,FALSE)-VLOOKUP($A90,'Import Peak Change'!$A$106:BJ$202,62,FALSE)),0,(VLOOKUP($A90,'Import Peak'!$A$3:BJ$99,62,FALSE)-VLOOKUP($A90,'Import Peak Change'!$A$106:BJ$202,62,FALSE)))</f>
        <v>0</v>
      </c>
      <c r="BK90" s="6">
        <f>IF(ISERROR(VLOOKUP($A90,'Import Peak'!$A$3:BK$99,63,FALSE)-VLOOKUP($A90,'Import Peak Change'!$A$106:BK$202,63,FALSE)),0,(VLOOKUP($A90,'Import Peak'!$A$3:BK$99,63,FALSE)-VLOOKUP($A90,'Import Peak Change'!$A$106:BK$202,63,FALSE)))</f>
        <v>0</v>
      </c>
      <c r="BL90" s="6">
        <f>IF(ISERROR(VLOOKUP($A90,'Import Peak'!$A$3:BL$99,64,FALSE)-VLOOKUP($A90,'Import Peak Change'!$A$106:BL$202,64,FALSE)),0,(VLOOKUP($A90,'Import Peak'!$A$3:BL$99,64,FALSE)-VLOOKUP($A90,'Import Peak Change'!$A$106:BL$202,64,FALSE)))</f>
        <v>0</v>
      </c>
      <c r="BM90" s="6">
        <f>IF(ISERROR(VLOOKUP($A90,'Import Peak'!$A$3:BM$99,65,FALSE)-VLOOKUP($A90,'Import Peak Change'!$A$106:BM$202,65,FALSE)),0,(VLOOKUP($A90,'Import Peak'!$A$3:BM$99,65,FALSE)-VLOOKUP($A90,'Import Peak Change'!$A$106:BM$202,65,FALSE)))</f>
        <v>0</v>
      </c>
      <c r="BN90" s="6">
        <f>IF(ISERROR(VLOOKUP($A90,'Import Peak'!$A$3:BN$99,66,FALSE)-VLOOKUP($A90,'Import Peak Change'!$A$106:BN$202,66,FALSE)),0,(VLOOKUP($A90,'Import Peak'!$A$3:BN$99,66,FALSE)-VLOOKUP($A90,'Import Peak Change'!$A$106:BN$202,66,FALSE)))</f>
        <v>0</v>
      </c>
      <c r="BO90" s="6">
        <f>IF(ISERROR(VLOOKUP($A90,'Import Peak'!$A$3:BO$99,67,FALSE)-VLOOKUP($A90,'Import Peak Change'!$A$106:BO$202,67,FALSE)),0,(VLOOKUP($A90,'Import Peak'!$A$3:BO$99,67,FALSE)-VLOOKUP($A90,'Import Peak Change'!$A$106:BO$202,67,FALSE)))</f>
        <v>0</v>
      </c>
      <c r="BP90" s="6">
        <f>IF(ISERROR(VLOOKUP($A90,'Import Peak'!$A$3:BP$99,68,FALSE)-VLOOKUP($A90,'Import Peak Change'!$A$106:BP$202,68,FALSE)),0,(VLOOKUP($A90,'Import Peak'!$A$3:BP$99,68,FALSE)-VLOOKUP($A90,'Import Peak Change'!$A$106:BP$202,68,FALSE)))</f>
        <v>0</v>
      </c>
      <c r="BQ90" s="6">
        <f>IF(ISERROR(VLOOKUP($A90,'Import Peak'!$A$3:BQ$99,69,FALSE)-VLOOKUP($A90,'Import Peak Change'!$A$106:BQ$202,69,FALSE)),0,(VLOOKUP($A90,'Import Peak'!$A$3:BQ$99,69,FALSE)-VLOOKUP($A90,'Import Peak Change'!$A$106:BQ$202,69,FALSE)))</f>
        <v>0</v>
      </c>
      <c r="BR90" s="6">
        <f>IF(ISERROR(VLOOKUP($A90,'Import Peak'!$A$3:BR$99,70,FALSE)-VLOOKUP($A90,'Import Peak Change'!$A$106:BR$202,70,FALSE)),0,(VLOOKUP($A90,'Import Peak'!$A$3:BR$99,70,FALSE)-VLOOKUP($A90,'Import Peak Change'!$A$106:BR$202,70,FALSE)))</f>
        <v>0</v>
      </c>
      <c r="BS90" s="6">
        <f>IF(ISERROR(VLOOKUP($A90,'Import Peak'!$A$3:BS$99,71,FALSE)-VLOOKUP($A90,'Import Peak Change'!$A$106:BS$202,71,FALSE)),0,(VLOOKUP($A90,'Import Peak'!$A$3:BS$99,71,FALSE)-VLOOKUP($A90,'Import Peak Change'!$A$106:BS$202,71,FALSE)))</f>
        <v>0</v>
      </c>
      <c r="BT90" s="6">
        <f>IF(ISERROR(VLOOKUP($A90,'Import Peak'!$A$3:BT$99,72,FALSE)-VLOOKUP($A90,'Import Peak Change'!$A$106:BT$202,72,FALSE)),0,(VLOOKUP($A90,'Import Peak'!$A$3:BT$99,72,FALSE)-VLOOKUP($A90,'Import Peak Change'!$A$106:BT$202,72,FALSE)))</f>
        <v>0</v>
      </c>
      <c r="BU90" s="6">
        <f>IF(ISERROR(VLOOKUP($A90,'Import Peak'!$A$3:BU$99,73,FALSE)-VLOOKUP($A90,'Import Peak Change'!$A$106:BU$202,73,FALSE)),0,(VLOOKUP($A90,'Import Peak'!$A$3:BU$99,73,FALSE)-VLOOKUP($A90,'Import Peak Change'!$A$106:BU$202,73,FALSE)))</f>
        <v>0</v>
      </c>
      <c r="BV90" s="6">
        <f>IF(ISERROR(VLOOKUP($A90,'Import Peak'!$A$3:BV$99,74,FALSE)-VLOOKUP($A90,'Import Peak Change'!$A$106:BV$202,74,FALSE)),0,(VLOOKUP($A90,'Import Peak'!$A$3:BV$99,74,FALSE)-VLOOKUP($A90,'Import Peak Change'!$A$106:BV$202,74,FALSE)))</f>
        <v>0</v>
      </c>
      <c r="BW90" s="6">
        <f>IF(ISERROR(VLOOKUP($A90,'Import Peak'!$A$3:BW$99,75,FALSE)-VLOOKUP($A90,'Import Peak Change'!$A$106:BW$202,75,FALSE)),0,(VLOOKUP($A90,'Import Peak'!$A$3:BW$99,75,FALSE)-VLOOKUP($A90,'Import Peak Change'!$A$106:BW$202,75,FALSE)))</f>
        <v>0</v>
      </c>
      <c r="BX90" s="6">
        <f>IF(ISERROR(VLOOKUP($A90,'Import Peak'!$A$3:BX$99,76,FALSE)-VLOOKUP($A90,'Import Peak Change'!$A$106:BX$202,76,FALSE)),0,(VLOOKUP($A90,'Import Peak'!$A$3:BX$99,76,FALSE)-VLOOKUP($A90,'Import Peak Change'!$A$106:BX$202,76,FALSE)))</f>
        <v>0</v>
      </c>
      <c r="BY90" s="6">
        <f>IF(ISERROR(VLOOKUP($A90,'Import Peak'!$A$3:BY$99,77,FALSE)-VLOOKUP($A90,'Import Peak Change'!$A$106:BY$202,77,FALSE)),0,(VLOOKUP($A90,'Import Peak'!$A$3:BY$99,77,FALSE)-VLOOKUP($A90,'Import Peak Change'!$A$106:BY$202,77,FALSE)))</f>
        <v>0</v>
      </c>
      <c r="BZ90" s="6">
        <f>IF(ISERROR(VLOOKUP($A90,'Import Peak'!$A$3:BZ$99,78,FALSE)-VLOOKUP($A90,'Import Peak Change'!$A$106:BZ$202,78,FALSE)),0,(VLOOKUP($A90,'Import Peak'!$A$3:BZ$99,78,FALSE)-VLOOKUP($A90,'Import Peak Change'!$A$106:BZ$202,78,FALSE)))</f>
        <v>0</v>
      </c>
      <c r="CA90" s="6">
        <f>IF(ISERROR(VLOOKUP($A90,'Import Peak'!$A$3:CA$99,79,FALSE)-VLOOKUP($A90,'Import Peak Change'!$A$106:CA$202,79,FALSE)),0,(VLOOKUP($A90,'Import Peak'!$A$3:CA$99,79,FALSE)-VLOOKUP($A90,'Import Peak Change'!$A$106:CA$202,79,FALSE)))</f>
        <v>0</v>
      </c>
      <c r="CB90" s="6">
        <f>IF(ISERROR(VLOOKUP($A90,'Import Peak'!$A$3:CB$99,80,FALSE)-VLOOKUP($A90,'Import Peak Change'!$A$106:CB$202,80,FALSE)),0,(VLOOKUP($A90,'Import Peak'!$A$3:CB$99,80,FALSE)-VLOOKUP($A90,'Import Peak Change'!$A$106:CB$202,80,FALSE)))</f>
        <v>0</v>
      </c>
      <c r="CC90" s="6">
        <f>IF(ISERROR(VLOOKUP($A90,'Import Peak'!$A$3:CC$99,81,FALSE)-VLOOKUP($A90,'Import Peak Change'!$A$106:CC$202,81,FALSE)),0,(VLOOKUP($A90,'Import Peak'!$A$3:CC$99,81,FALSE)-VLOOKUP($A90,'Import Peak Change'!$A$106:CC$202,81,FALSE)))</f>
        <v>0</v>
      </c>
      <c r="CD90" s="6">
        <f>IF(ISERROR(VLOOKUP($A90,'Import Peak'!$A$3:CD$99,82,FALSE)-VLOOKUP($A90,'Import Peak Change'!$A$106:CD$202,82,FALSE)),0,(VLOOKUP($A90,'Import Peak'!$A$3:CD$99,82,FALSE)-VLOOKUP($A90,'Import Peak Change'!$A$106:CD$202,82,FALSE)))</f>
        <v>0</v>
      </c>
      <c r="CE90" s="6">
        <f>IF(ISERROR(VLOOKUP($A90,'Import Peak'!$A$3:CE$99,83,FALSE)-VLOOKUP($A90,'Import Peak Change'!$A$106:CE$202,83,FALSE)),0,(VLOOKUP($A90,'Import Peak'!$A$3:CE$99,83,FALSE)-VLOOKUP($A90,'Import Peak Change'!$A$106:CE$202,83,FALSE)))</f>
        <v>0</v>
      </c>
      <c r="CF90" s="6">
        <f>IF(ISERROR(VLOOKUP($A90,'Import Peak'!$A$3:CF$99,84,FALSE)-VLOOKUP($A90,'Import Peak Change'!$A$106:CF$202,84,FALSE)),0,(VLOOKUP($A90,'Import Peak'!$A$3:CF$99,84,FALSE)-VLOOKUP($A90,'Import Peak Change'!$A$106:CF$202,84,FALSE)))</f>
        <v>0</v>
      </c>
      <c r="CG90" s="6">
        <f>IF(ISERROR(VLOOKUP($A90,'Import Peak'!$A$3:CG$99,85,FALSE)-VLOOKUP($A90,'Import Peak Change'!$A$106:CG$202,85,FALSE)),0,(VLOOKUP($A90,'Import Peak'!$A$3:CG$99,85,FALSE)-VLOOKUP($A90,'Import Peak Change'!$A$106:CG$202,85,FALSE)))</f>
        <v>0</v>
      </c>
      <c r="CH90" s="6">
        <f>IF(ISERROR(VLOOKUP($A90,'Import Peak'!$A$3:CH$99,86,FALSE)-VLOOKUP($A90,'Import Peak Change'!$A$106:CH$202,86,FALSE)),0,(VLOOKUP($A90,'Import Peak'!$A$3:CH$99,86,FALSE)-VLOOKUP($A90,'Import Peak Change'!$A$106:CH$202,86,FALSE)))</f>
        <v>0</v>
      </c>
      <c r="CI90" s="6">
        <f>IF(ISERROR(VLOOKUP($A90,'Import Peak'!$A$3:CI$99,87,FALSE)-VLOOKUP($A90,'Import Peak Change'!$A$106:CI$202,87,FALSE)),0,(VLOOKUP($A90,'Import Peak'!$A$3:CI$99,87,FALSE)-VLOOKUP($A90,'Import Peak Change'!$A$106:CI$202,87,FALSE)))</f>
        <v>0</v>
      </c>
      <c r="CJ90" s="6">
        <f>IF(ISERROR(VLOOKUP($A90,'Import Peak'!$A$3:CJ$99,88,FALSE)-VLOOKUP($A90,'Import Peak Change'!$A$106:CJ$202,88,FALSE)),0,(VLOOKUP($A90,'Import Peak'!$A$3:CJ$99,88,FALSE)-VLOOKUP($A90,'Import Peak Change'!$A$106:CJ$202,88,FALSE)))</f>
        <v>0</v>
      </c>
      <c r="CK90" s="6">
        <f>IF(ISERROR(VLOOKUP($A90,'Import Peak'!$A$3:CK$99,89,FALSE)-VLOOKUP($A90,'Import Peak Change'!$A$106:CK$202,89,FALSE)),0,(VLOOKUP($A90,'Import Peak'!$A$3:CK$99,89,FALSE)-VLOOKUP($A90,'Import Peak Change'!$A$106:CK$202,89,FALSE)))</f>
        <v>0</v>
      </c>
      <c r="CL90" s="6">
        <f>IF(ISERROR(VLOOKUP($A90,'Import Peak'!$A$3:CL$99,90,FALSE)-VLOOKUP($A90,'Import Peak Change'!$A$106:CL$202,90,FALSE)),0,(VLOOKUP($A90,'Import Peak'!$A$3:CL$99,90,FALSE)-VLOOKUP($A90,'Import Peak Change'!$A$106:CL$202,90,FALSE)))</f>
        <v>0</v>
      </c>
      <c r="CM90" s="6">
        <f>IF(ISERROR(VLOOKUP($A90,'Import Peak'!$A$3:CM$99,91,FALSE)-VLOOKUP($A90,'Import Peak Change'!$A$106:CM$202,91,FALSE)),0,(VLOOKUP($A90,'Import Peak'!$A$3:CM$99,91,FALSE)-VLOOKUP($A90,'Import Peak Change'!$A$106:CM$202,91,FALSE)))</f>
        <v>0</v>
      </c>
      <c r="CN90" s="6">
        <f>IF(ISERROR(VLOOKUP($A90,'Import Peak'!$A$3:CN$99,92,FALSE)-VLOOKUP($A90,'Import Peak Change'!$A$106:CN$202,92,FALSE)),0,(VLOOKUP($A90,'Import Peak'!$A$3:CN$99,92,FALSE)-VLOOKUP($A90,'Import Peak Change'!$A$106:CN$202,92,FALSE)))</f>
        <v>0</v>
      </c>
      <c r="CO90" s="6">
        <f>IF(ISERROR(VLOOKUP($A90,'Import Peak'!$A$3:CO$99,93,FALSE)-VLOOKUP($A90,'Import Peak Change'!$A$106:CO$202,93,FALSE)),0,(VLOOKUP($A90,'Import Peak'!$A$3:CO$99,93,FALSE)-VLOOKUP($A90,'Import Peak Change'!$A$106:CO$202,93,FALSE)))</f>
        <v>0</v>
      </c>
      <c r="CP90" s="6">
        <f>IF(ISERROR(VLOOKUP($A90,'Import Peak'!$A$3:CP$99,94,FALSE)-VLOOKUP($A90,'Import Peak Change'!$A$106:CP$202,94,FALSE)),0,(VLOOKUP($A90,'Import Peak'!$A$3:CP$99,94,FALSE)-VLOOKUP($A90,'Import Peak Change'!$A$106:CP$202,94,FALSE)))</f>
        <v>0</v>
      </c>
      <c r="CQ90" s="6">
        <f>IF(ISERROR(VLOOKUP($A90,'Import Peak'!$A$3:CQ$99,95,FALSE)-VLOOKUP($A90,'Import Peak Change'!$A$106:CQ$202,95,FALSE)),0,(VLOOKUP($A90,'Import Peak'!$A$3:CQ$99,95,FALSE)-VLOOKUP($A90,'Import Peak Change'!$A$106:CQ$202,95,FALSE)))</f>
        <v>0</v>
      </c>
      <c r="CR90" s="6">
        <f>IF(ISERROR(VLOOKUP($A90,'Import Peak'!$A$3:CR$99,96,FALSE)-VLOOKUP($A90,'Import Peak Change'!$A$106:CR$202,96,FALSE)),0,(VLOOKUP($A90,'Import Peak'!$A$3:CR$99,96,FALSE)-VLOOKUP($A90,'Import Peak Change'!$A$106:CR$202,96,FALSE)))</f>
        <v>0</v>
      </c>
      <c r="CS90" s="6">
        <f>IF(ISERROR(VLOOKUP($A90,'Import Peak'!$A$3:CS$99,97,FALSE)-VLOOKUP($A90,'Import Peak Change'!$A$106:CS$202,97,FALSE)),0,(VLOOKUP($A90,'Import Peak'!$A$3:CS$99,97,FALSE)-VLOOKUP($A90,'Import Peak Change'!$A$106:CS$202,97,FALSE)))</f>
        <v>0</v>
      </c>
      <c r="CT90" s="6">
        <f>IF(ISERROR(VLOOKUP($A90,'Import Peak'!$A$3:CT$99,98,FALSE)-VLOOKUP($A90,'Import Peak Change'!$A$106:CT$202,98,FALSE)),0,(VLOOKUP($A90,'Import Peak'!$A$3:CT$99,98,FALSE)-VLOOKUP($A90,'Import Peak Change'!$A$106:CT$202,98,FALSE)))</f>
        <v>0</v>
      </c>
      <c r="CU90" s="6">
        <f>IF(ISERROR(VLOOKUP($A90,'Import Peak'!$A$3:CU$99,99,FALSE)-VLOOKUP($A90,'Import Peak Change'!$A$106:CU$202,99,FALSE)),0,(VLOOKUP($A90,'Import Peak'!$A$3:CU$99,99,FALSE)-VLOOKUP($A90,'Import Peak Change'!$A$106:CU$202,99,FALSE)))</f>
        <v>0</v>
      </c>
      <c r="CV90" s="6">
        <f>IF(ISERROR(VLOOKUP($A90,'Import Peak'!$A$3:CV$99,100,FALSE)-VLOOKUP($A90,'Import Peak Change'!$A$106:CV$202,100,FALSE)),0,(VLOOKUP($A90,'Import Peak'!$A$3:CV$99,100,FALSE)-VLOOKUP($A90,'Import Peak Change'!$A$106:CV$202,100,FALSE)))</f>
        <v>0</v>
      </c>
      <c r="CW90" s="6">
        <f>IF(ISERROR(VLOOKUP($A90,'Import Peak'!$A$3:CW$99,101,FALSE)-VLOOKUP($A90,'Import Peak Change'!$A$106:CW$202,101,FALSE)),0,(VLOOKUP($A90,'Import Peak'!$A$3:CW$99,101,FALSE)-VLOOKUP($A90,'Import Peak Change'!$A$106:CW$202,101,FALSE)))</f>
        <v>0</v>
      </c>
      <c r="CX90" s="6">
        <f>IF(ISERROR(VLOOKUP($A90,'Import Peak'!$A$3:CX$99,102,FALSE)-VLOOKUP($A90,'Import Peak Change'!$A$106:CX$202,102,FALSE)),0,(VLOOKUP($A90,'Import Peak'!$A$3:CX$99,102,FALSE)-VLOOKUP($A90,'Import Peak Change'!$A$106:CX$202,102,FALSE)))</f>
        <v>0</v>
      </c>
      <c r="CY90" s="6">
        <f>IF(ISERROR(VLOOKUP($A90,'Import Peak'!$A$3:CY$99,103,FALSE)-VLOOKUP($A90,'Import Peak Change'!$A$106:CY$202,103,FALSE)),0,(VLOOKUP($A90,'Import Peak'!$A$3:CY$99,103,FALSE)-VLOOKUP($A90,'Import Peak Change'!$A$106:CY$202,103,FALSE)))</f>
        <v>0</v>
      </c>
      <c r="CZ90" s="6">
        <f>IF(ISERROR(VLOOKUP($A90,'Import Peak'!$A$3:CZ$99,104,FALSE)-VLOOKUP($A90,'Import Peak Change'!$A$106:CZ$202,104,FALSE)),0,(VLOOKUP($A90,'Import Peak'!$A$3:CZ$99,104,FALSE)-VLOOKUP($A90,'Import Peak Change'!$A$106:CZ$202,104,FALSE)))</f>
        <v>0</v>
      </c>
      <c r="DA90" s="6">
        <f>IF(ISERROR(VLOOKUP($A90,'Import Peak'!$A$3:DA$99,105,FALSE)-VLOOKUP($A90,'Import Peak Change'!$A$106:DA$202,105,FALSE)),0,(VLOOKUP($A90,'Import Peak'!$A$3:DA$99,105,FALSE)-VLOOKUP($A90,'Import Peak Change'!$A$106:DA$202,105,FALSE)))</f>
        <v>0</v>
      </c>
      <c r="DB90" s="6">
        <f>IF(ISERROR(VLOOKUP($A90,'Import Peak'!$A$3:DB$99,106,FALSE)-VLOOKUP($A90,'Import Peak Change'!$A$106:DB$202,106,FALSE)),0,(VLOOKUP($A90,'Import Peak'!$A$3:DB$99,106,FALSE)-VLOOKUP($A90,'Import Peak Change'!$A$106:DB$202,106,FALSE)))</f>
        <v>0</v>
      </c>
      <c r="DC90" s="6">
        <f>IF(ISERROR(VLOOKUP($A90,'Import Peak'!$A$3:DC$99,107,FALSE)-VLOOKUP($A90,'Import Peak Change'!$A$106:DC$202,107,FALSE)),0,(VLOOKUP($A90,'Import Peak'!$A$3:DC$99,107,FALSE)-VLOOKUP($A90,'Import Peak Change'!$A$106:DC$202,107,FALSE)))</f>
        <v>0</v>
      </c>
      <c r="DD90" s="6">
        <f>IF(ISERROR(VLOOKUP($A90,'Import Peak'!$A$3:DD$99,108,FALSE)-VLOOKUP($A90,'Import Peak Change'!$A$106:DD$202,108,FALSE)),0,(VLOOKUP($A90,'Import Peak'!$A$3:DD$99,108,FALSE)-VLOOKUP($A90,'Import Peak Change'!$A$106:DD$202,108,FALSE)))</f>
        <v>0</v>
      </c>
      <c r="DE90" s="6">
        <f>IF(ISERROR(VLOOKUP($A90,'Import Peak'!$A$3:DE$99,109,FALSE)-VLOOKUP($A90,'Import Peak Change'!$A$106:DE$202,109,FALSE)),0,(VLOOKUP($A90,'Import Peak'!$A$3:DE$99,109,FALSE)-VLOOKUP($A90,'Import Peak Change'!$A$106:DE$202,109,FALSE)))</f>
        <v>0</v>
      </c>
      <c r="DF90" s="6">
        <f>IF(ISERROR(VLOOKUP($A90,'Import Peak'!$A$3:DF$99,110,FALSE)-VLOOKUP($A90,'Import Peak Change'!$A$106:DF$202,110,FALSE)),0,(VLOOKUP($A90,'Import Peak'!$A$3:DF$99,110,FALSE)-VLOOKUP($A90,'Import Peak Change'!$A$106:DF$202,110,FALSE)))</f>
        <v>0</v>
      </c>
      <c r="DG90" s="6">
        <f>IF(ISERROR(VLOOKUP($A90,'Import Peak'!$A$3:DG$99,111,FALSE)-VLOOKUP($A90,'Import Peak Change'!$A$106:DG$202,111,FALSE)),0,(VLOOKUP($A90,'Import Peak'!$A$3:DG$99,111,FALSE)-VLOOKUP($A90,'Import Peak Change'!$A$106:DG$202,111,FALSE)))</f>
        <v>0</v>
      </c>
      <c r="DH90" s="6">
        <f>IF(ISERROR(VLOOKUP($A90,'Import Peak'!$A$3:DH$99,112,FALSE)-VLOOKUP($A90,'Import Peak Change'!$A$106:DH$202,112,FALSE)),0,(VLOOKUP($A90,'Import Peak'!$A$3:DH$99,112,FALSE)-VLOOKUP($A90,'Import Peak Change'!$A$106:DH$202,112,FALSE)))</f>
        <v>0</v>
      </c>
      <c r="DI90" s="6">
        <f>IF(ISERROR(VLOOKUP($A90,'Import Peak'!$A$3:DI$99,113,FALSE)-VLOOKUP($A90,'Import Peak Change'!$A$106:DI$202,113,FALSE)),0,(VLOOKUP($A90,'Import Peak'!$A$3:DI$99,113,FALSE)-VLOOKUP($A90,'Import Peak Change'!$A$106:DI$202,113,FALSE)))</f>
        <v>0</v>
      </c>
      <c r="DJ90" s="6">
        <f>IF(ISERROR(VLOOKUP($A90,'Import Peak'!$A$3:DJ$99,114,FALSE)-VLOOKUP($A90,'Import Peak Change'!$A$106:DJ$202,114,FALSE)),0,(VLOOKUP($A90,'Import Peak'!$A$3:DJ$99,114,FALSE)-VLOOKUP($A90,'Import Peak Change'!$A$106:DJ$202,114,FALSE)))</f>
        <v>0</v>
      </c>
      <c r="DK90" s="6">
        <f>IF(ISERROR(VLOOKUP($A90,'Import Peak'!$A$3:DK$99,115,FALSE)-VLOOKUP($A90,'Import Peak Change'!$A$106:DK$202,115,FALSE)),0,(VLOOKUP($A90,'Import Peak'!$A$3:DK$99,115,FALSE)-VLOOKUP($A90,'Import Peak Change'!$A$106:DK$202,115,FALSE)))</f>
        <v>0</v>
      </c>
      <c r="DL90" s="6">
        <f>IF(ISERROR(VLOOKUP($A90,'Import Peak'!$A$3:DL$99,116,FALSE)-VLOOKUP($A90,'Import Peak Change'!$A$106:DL$202,116,FALSE)),0,(VLOOKUP($A90,'Import Peak'!$A$3:DL$99,116,FALSE)-VLOOKUP($A90,'Import Peak Change'!$A$106:DL$202,116,FALSE)))</f>
        <v>0</v>
      </c>
      <c r="DM90" s="6">
        <f>IF(ISERROR(VLOOKUP($A90,'Import Peak'!$A$3:DM$99,117,FALSE)-VLOOKUP($A90,'Import Peak Change'!$A$106:DM$202,117,FALSE)),0,(VLOOKUP($A90,'Import Peak'!$A$3:DM$99,117,FALSE)-VLOOKUP($A90,'Import Peak Change'!$A$106:DM$202,117,FALSE)))</f>
        <v>0</v>
      </c>
      <c r="DN90" s="6">
        <f>IF(ISERROR(VLOOKUP($A90,'Import Peak'!$A$3:DN$99,118,FALSE)-VLOOKUP($A90,'Import Peak Change'!$A$106:DN$202,118,FALSE)),0,(VLOOKUP($A90,'Import Peak'!$A$3:DN$99,118,FALSE)-VLOOKUP($A90,'Import Peak Change'!$A$106:DN$202,118,FALSE)))</f>
        <v>0</v>
      </c>
      <c r="DO90" s="6">
        <f>IF(ISERROR(VLOOKUP($A90,'Import Peak'!$A$3:DO$99,119,FALSE)-VLOOKUP($A90,'Import Peak Change'!$A$106:DO$202,119,FALSE)),0,(VLOOKUP($A90,'Import Peak'!$A$3:DO$99,119,FALSE)-VLOOKUP($A90,'Import Peak Change'!$A$106:DO$202,119,FALSE)))</f>
        <v>0</v>
      </c>
      <c r="DP90" s="6">
        <f>IF(ISERROR(VLOOKUP($A90,'Import Peak'!$A$3:DP$99,120,FALSE)-VLOOKUP($A90,'Import Peak Change'!$A$106:DP$202,120,FALSE)),0,(VLOOKUP($A90,'Import Peak'!$A$3:DP$99,120,FALSE)-VLOOKUP($A90,'Import Peak Change'!$A$106:DP$202,120,FALSE)))</f>
        <v>0</v>
      </c>
      <c r="DQ90" s="6">
        <f>IF(ISERROR(VLOOKUP($A90,'Import Peak'!$A$3:DQ$99,121,FALSE)-VLOOKUP($A90,'Import Peak Change'!$A$106:DQ$202,121,FALSE)),0,(VLOOKUP($A90,'Import Peak'!$A$3:DQ$99,121,FALSE)-VLOOKUP($A90,'Import Peak Change'!$A$106:DQ$202,121,FALSE)))</f>
        <v>0</v>
      </c>
      <c r="DR90" s="6">
        <f>IF(ISERROR(VLOOKUP($A90,'Import Peak'!$A$3:DR$99,122,FALSE)-VLOOKUP($A90,'Import Peak Change'!$A$106:DR$202,122,FALSE)),0,(VLOOKUP($A90,'Import Peak'!$A$3:DR$99,122,FALSE)-VLOOKUP($A90,'Import Peak Change'!$A$106:DR$202,122,FALSE)))</f>
        <v>0</v>
      </c>
      <c r="DS90" s="6">
        <f>IF(ISERROR(VLOOKUP($A90,'Import Peak'!$A$3:DS$99,123,FALSE)-VLOOKUP($A90,'Import Peak Change'!$A$106:DS$202,123,FALSE)),0,(VLOOKUP($A90,'Import Peak'!$A$3:DS$99,123,FALSE)-VLOOKUP($A90,'Import Peak Change'!$A$106:DS$202,123,FALSE)))</f>
        <v>0</v>
      </c>
      <c r="DT90" s="6">
        <f>IF(ISERROR(VLOOKUP($A90,'Import Peak'!$A$3:DT$99,124,FALSE)-VLOOKUP($A90,'Import Peak Change'!$A$106:DT$202,124,FALSE)),0,(VLOOKUP($A90,'Import Peak'!$A$3:DT$99,124,FALSE)-VLOOKUP($A90,'Import Peak Change'!$A$106:DT$202,124,FALSE)))</f>
        <v>0</v>
      </c>
      <c r="DU90" s="6">
        <f>IF(ISERROR(VLOOKUP($A90,'Import Peak'!$A$3:DU$99,125,FALSE)-VLOOKUP($A90,'Import Peak Change'!$A$106:DU$202,125,FALSE)),0,(VLOOKUP($A90,'Import Peak'!$A$3:DU$99,125,FALSE)-VLOOKUP($A90,'Import Peak Change'!$A$106:DU$202,125,FALSE)))</f>
        <v>0</v>
      </c>
      <c r="DV90" s="6">
        <f>IF(ISERROR(VLOOKUP($A90,'Import Peak'!$A$3:DV$99,126,FALSE)-VLOOKUP($A90,'Import Peak Change'!$A$106:DV$202,126,FALSE)),0,(VLOOKUP($A90,'Import Peak'!$A$3:DV$99,126,FALSE)-VLOOKUP($A90,'Import Peak Change'!$A$106:DV$202,126,FALSE)))</f>
        <v>0</v>
      </c>
      <c r="DW90" s="6">
        <f>IF(ISERROR(VLOOKUP($A90,'Import Peak'!$A$3:DW$99,127,FALSE)-VLOOKUP($A90,'Import Peak Change'!$A$106:DW$202,127,FALSE)),0,(VLOOKUP($A90,'Import Peak'!$A$3:DW$99,127,FALSE)-VLOOKUP($A90,'Import Peak Change'!$A$106:DW$202,127,FALSE)))</f>
        <v>0</v>
      </c>
      <c r="DX90" s="6">
        <f>IF(ISERROR(VLOOKUP($A90,'Import Peak'!$A$3:DX$99,128,FALSE)-VLOOKUP($A90,'Import Peak Change'!$A$106:DX$202,128,FALSE)),0,(VLOOKUP($A90,'Import Peak'!$A$3:DX$99,128,FALSE)-VLOOKUP($A90,'Import Peak Change'!$A$106:DX$202,128,FALSE)))</f>
        <v>0</v>
      </c>
      <c r="DY90" s="6">
        <f>IF(ISERROR(VLOOKUP($A90,'Import Peak'!$A$3:DY$99,129,FALSE)-VLOOKUP($A90,'Import Peak Change'!$A$106:DY$202,129,FALSE)),0,(VLOOKUP($A90,'Import Peak'!$A$3:DY$99,129,FALSE)-VLOOKUP($A90,'Import Peak Change'!$A$106:DY$202,129,FALSE)))</f>
        <v>0</v>
      </c>
      <c r="DZ90" s="6">
        <f>IF(ISERROR(VLOOKUP($A90,'Import Peak'!$A$3:DZ$99,130,FALSE)-VLOOKUP($A90,'Import Peak Change'!$A$106:DZ$202,130,FALSE)),0,(VLOOKUP($A90,'Import Peak'!$A$3:DZ$99,130,FALSE)-VLOOKUP($A90,'Import Peak Change'!$A$106:DZ$202,130,FALSE)))</f>
        <v>0</v>
      </c>
      <c r="EA90" s="6">
        <f>IF(ISERROR(VLOOKUP($A90,'Import Peak'!$A$3:EA$99,131,FALSE)-VLOOKUP($A90,'Import Peak Change'!$A$106:EA$202,131,FALSE)),0,(VLOOKUP($A90,'Import Peak'!$A$3:EA$99,131,FALSE)-VLOOKUP($A90,'Import Peak Change'!$A$106:EA$202,131,FALSE)))</f>
        <v>0</v>
      </c>
      <c r="EB90" s="6">
        <f>IF(ISERROR(VLOOKUP($A90,'Import Peak'!$A$3:EB$99,132,FALSE)-VLOOKUP($A90,'Import Peak Change'!$A$106:EB$202,132,FALSE)),0,(VLOOKUP($A90,'Import Peak'!$A$3:EB$99,132,FALSE)-VLOOKUP($A90,'Import Peak Change'!$A$106:EB$202,132,FALSE)))</f>
        <v>0</v>
      </c>
      <c r="EC90" s="6">
        <f>IF(ISERROR(VLOOKUP($A90,'Import Peak'!$A$3:EC$99,133,FALSE)-VLOOKUP($A90,'Import Peak Change'!$A$106:EC$202,133,FALSE)),0,(VLOOKUP($A90,'Import Peak'!$A$3:EC$99,133,FALSE)-VLOOKUP($A90,'Import Peak Change'!$A$106:EC$202,133,FALSE)))</f>
        <v>0</v>
      </c>
      <c r="ED90" s="6">
        <f>IF(ISERROR(VLOOKUP($A90,'Import Peak'!$A$3:ED$99,134,FALSE)-VLOOKUP($A90,'Import Peak Change'!$A$106:ED$202,134,FALSE)),0,(VLOOKUP($A90,'Import Peak'!$A$3:ED$99,134,FALSE)-VLOOKUP($A90,'Import Peak Change'!$A$106:ED$202,134,FALSE)))</f>
        <v>0</v>
      </c>
      <c r="EE90" s="6">
        <f>IF(ISERROR(VLOOKUP($A90,'Import Peak'!$A$3:EE$99,135,FALSE)-VLOOKUP($A90,'Import Peak Change'!$A$106:EE$202,135,FALSE)),0,(VLOOKUP($A90,'Import Peak'!$A$3:EE$99,135,FALSE)-VLOOKUP($A90,'Import Peak Change'!$A$106:EE$202,135,FALSE)))</f>
        <v>0</v>
      </c>
      <c r="EF90" s="6">
        <f>IF(ISERROR(VLOOKUP($A90,'Import Peak'!$A$3:EF$99,136,FALSE)-VLOOKUP($A90,'Import Peak Change'!$A$106:EF$202,136,FALSE)),0,(VLOOKUP($A90,'Import Peak'!$A$3:EF$99,136,FALSE)-VLOOKUP($A90,'Import Peak Change'!$A$106:EF$202,136,FALSE)))</f>
        <v>0</v>
      </c>
      <c r="EG90" s="6">
        <f>IF(ISERROR(VLOOKUP($A90,'Import Peak'!$A$3:EG$99,137,FALSE)-VLOOKUP($A90,'Import Peak Change'!$A$106:EG$202,137,FALSE)),0,(VLOOKUP($A90,'Import Peak'!$A$3:EG$99,137,FALSE)-VLOOKUP($A90,'Import Peak Change'!$A$106:EG$202,137,FALSE)))</f>
        <v>0</v>
      </c>
      <c r="EH90" s="6">
        <f>IF(ISERROR(VLOOKUP($A90,'Import Peak'!$A$3:EH$99,138,FALSE)-VLOOKUP($A90,'Import Peak Change'!$A$106:EH$202,138,FALSE)),0,(VLOOKUP($A90,'Import Peak'!$A$3:EH$99,138,FALSE)-VLOOKUP($A90,'Import Peak Change'!$A$106:EH$202,138,FALSE)))</f>
        <v>0</v>
      </c>
      <c r="EI90" s="6">
        <f>IF(ISERROR(VLOOKUP($A90,'Import Peak'!$A$3:EI$99,139,FALSE)-VLOOKUP($A90,'Import Peak Change'!$A$106:EI$202,139,FALSE)),0,(VLOOKUP($A90,'Import Peak'!$A$3:EI$99,139,FALSE)-VLOOKUP($A90,'Import Peak Change'!$A$106:EI$202,139,FALSE)))</f>
        <v>0</v>
      </c>
      <c r="EJ90" s="6">
        <f>IF(ISERROR(VLOOKUP($A90,'Import Peak'!$A$3:EJ$99,140,FALSE)-VLOOKUP($A90,'Import Peak Change'!$A$106:EJ$202,140,FALSE)),0,(VLOOKUP($A90,'Import Peak'!$A$3:EJ$99,140,FALSE)-VLOOKUP($A90,'Import Peak Change'!$A$106:EJ$202,140,FALSE)))</f>
        <v>0</v>
      </c>
      <c r="EK90" s="6">
        <f>IF(ISERROR(VLOOKUP($A90,'Import Peak'!$A$3:EK$99,141,FALSE)-VLOOKUP($A90,'Import Peak Change'!$A$106:EK$202,141,FALSE)),0,(VLOOKUP($A90,'Import Peak'!$A$3:EK$99,141,FALSE)-VLOOKUP($A90,'Import Peak Change'!$A$106:EK$202,141,FALSE)))</f>
        <v>0</v>
      </c>
      <c r="EL90" s="6">
        <f>IF(ISERROR(VLOOKUP($A90,'Import Peak'!$A$3:EL$99,142,FALSE)-VLOOKUP($A90,'Import Peak Change'!$A$106:EL$202,142,FALSE)),0,(VLOOKUP($A90,'Import Peak'!$A$3:EL$99,142,FALSE)-VLOOKUP($A90,'Import Peak Change'!$A$106:EL$202,142,FALSE)))</f>
        <v>0</v>
      </c>
      <c r="EM90" s="6">
        <f>IF(ISERROR(VLOOKUP($A90,'Import Peak'!$A$3:EM$99,143,FALSE)-VLOOKUP($A90,'Import Peak Change'!$A$106:EM$202,143,FALSE)),0,(VLOOKUP($A90,'Import Peak'!$A$3:EM$99,143,FALSE)-VLOOKUP($A90,'Import Peak Change'!$A$106:EM$202,143,FALSE)))</f>
        <v>0</v>
      </c>
      <c r="EN90" s="6">
        <f>IF(ISERROR(VLOOKUP($A90,'Import Peak'!$A$3:EN$99,144,FALSE)-VLOOKUP($A90,'Import Peak Change'!$A$106:EN$202,144,FALSE)),0,(VLOOKUP($A90,'Import Peak'!$A$3:EN$99,144,FALSE)-VLOOKUP($A90,'Import Peak Change'!$A$106:EN$202,144,FALSE)))</f>
        <v>0</v>
      </c>
      <c r="EO90" s="6">
        <f>IF(ISERROR(VLOOKUP($A90,'Import Peak'!$A$3:EO$99,145,FALSE)-VLOOKUP($A90,'Import Peak Change'!$A$106:EO$202,145,FALSE)),0,(VLOOKUP($A90,'Import Peak'!$A$3:EO$99,145,FALSE)-VLOOKUP($A90,'Import Peak Change'!$A$106:EO$202,145,FALSE)))</f>
        <v>0</v>
      </c>
      <c r="EP90" s="6">
        <f>IF(ISERROR(VLOOKUP($A90,'Import Peak'!$A$3:EP$99,146,FALSE)-VLOOKUP($A90,'Import Peak Change'!$A$106:EP$202,146,FALSE)),0,(VLOOKUP($A90,'Import Peak'!$A$3:EP$99,146,FALSE)-VLOOKUP($A90,'Import Peak Change'!$A$106:EP$202,146,FALSE)))</f>
        <v>0</v>
      </c>
      <c r="EQ90" s="6">
        <f>IF(ISERROR(VLOOKUP($A90,'Import Peak'!$A$3:EQ$99,147,FALSE)-VLOOKUP($A90,'Import Peak Change'!$A$106:EQ$202,147,FALSE)),0,(VLOOKUP($A90,'Import Peak'!$A$3:EQ$99,147,FALSE)-VLOOKUP($A90,'Import Peak Change'!$A$106:EQ$202,147,FALSE)))</f>
        <v>0</v>
      </c>
      <c r="ER90" s="6">
        <f>IF(ISERROR(VLOOKUP($A90,'Import Peak'!$A$3:ER$99,148,FALSE)-VLOOKUP($A90,'Import Peak Change'!$A$106:ER$202,148,FALSE)),0,(VLOOKUP($A90,'Import Peak'!$A$3:ER$99,148,FALSE)-VLOOKUP($A90,'Import Peak Change'!$A$106:ER$202,148,FALSE)))</f>
        <v>0</v>
      </c>
      <c r="ES90" s="6">
        <f>IF(ISERROR(VLOOKUP($A90,'Import Peak'!$A$3:ES$99,149,FALSE)-VLOOKUP($A90,'Import Peak Change'!$A$106:ES$202,149,FALSE)),0,(VLOOKUP($A90,'Import Peak'!$A$3:ES$99,149,FALSE)-VLOOKUP($A90,'Import Peak Change'!$A$106:ES$202,149,FALSE)))</f>
        <v>0</v>
      </c>
      <c r="ET90" s="6">
        <f>IF(ISERROR(VLOOKUP($A90,'Import Peak'!$A$3:ET$99,150,FALSE)-VLOOKUP($A90,'Import Peak Change'!$A$106:ET$202,150,FALSE)),0,(VLOOKUP($A90,'Import Peak'!$A$3:ET$99,150,FALSE)-VLOOKUP($A90,'Import Peak Change'!$A$106:ET$202,150,FALSE)))</f>
        <v>0</v>
      </c>
      <c r="EU90" s="6">
        <f>IF(ISERROR(VLOOKUP($A90,'Import Peak'!$A$3:EU$99,151,FALSE)-VLOOKUP($A90,'Import Peak Change'!$A$106:EU$202,151,FALSE)),0,(VLOOKUP($A90,'Import Peak'!$A$3:EU$99,151,FALSE)-VLOOKUP($A90,'Import Peak Change'!$A$106:EU$202,151,FALSE)))</f>
        <v>0</v>
      </c>
      <c r="EV90" s="6">
        <f>IF(ISERROR(VLOOKUP($A90,'Import Peak'!$A$3:EV$99,152,FALSE)-VLOOKUP($A90,'Import Peak Change'!$A$106:EV$202,152,FALSE)),0,(VLOOKUP($A90,'Import Peak'!$A$3:EV$99,152,FALSE)-VLOOKUP($A90,'Import Peak Change'!$A$106:EV$202,152,FALSE)))</f>
        <v>0</v>
      </c>
      <c r="EW90" s="6">
        <f>IF(ISERROR(VLOOKUP($A90,'Import Peak'!$A$3:EW$99,153,FALSE)-VLOOKUP($A90,'Import Peak Change'!$A$106:EW$202,153,FALSE)),0,(VLOOKUP($A90,'Import Peak'!$A$3:EW$99,153,FALSE)-VLOOKUP($A90,'Import Peak Change'!$A$106:EW$202,153,FALSE)))</f>
        <v>0</v>
      </c>
      <c r="EX90" s="6">
        <f>IF(ISERROR(VLOOKUP($A90,'Import Peak'!$A$3:EX$99,154,FALSE)-VLOOKUP($A90,'Import Peak Change'!$A$106:EX$202,154,FALSE)),0,(VLOOKUP($A90,'Import Peak'!$A$3:EX$99,154,FALSE)-VLOOKUP($A90,'Import Peak Change'!$A$106:EX$202,154,FALSE)))</f>
        <v>0</v>
      </c>
      <c r="EY90" s="6">
        <f>IF(ISERROR(VLOOKUP($A90,'Import Peak'!$A$3:EY$99,155,FALSE)-VLOOKUP($A90,'Import Peak Change'!$A$106:EY$202,155,FALSE)),0,(VLOOKUP($A90,'Import Peak'!$A$3:EY$99,155,FALSE)-VLOOKUP($A90,'Import Peak Change'!$A$106:EY$202,155,FALSE)))</f>
        <v>0</v>
      </c>
      <c r="EZ90" s="6">
        <f>IF(ISERROR(VLOOKUP($A90,'Import Peak'!$A$3:EZ$99,156,FALSE)-VLOOKUP($A90,'Import Peak Change'!$A$106:EZ$202,156,FALSE)),0,(VLOOKUP($A90,'Import Peak'!$A$3:EZ$99,156,FALSE)-VLOOKUP($A90,'Import Peak Change'!$A$106:EZ$202,156,FALSE)))</f>
        <v>0</v>
      </c>
      <c r="FA90" s="6">
        <f>IF(ISERROR(VLOOKUP($A90,'Import Peak'!$A$3:FA$99,157,FALSE)-VLOOKUP($A90,'Import Peak Change'!$A$106:FA$202,157,FALSE)),0,(VLOOKUP($A90,'Import Peak'!$A$3:FA$99,157,FALSE)-VLOOKUP($A90,'Import Peak Change'!$A$106:FA$202,157,FALSE)))</f>
        <v>0</v>
      </c>
      <c r="FB90" s="6">
        <f>IF(ISERROR(VLOOKUP($A90,'Import Peak'!$A$3:FB$99,158,FALSE)-VLOOKUP($A90,'Import Peak Change'!$A$106:FB$202,158,FALSE)),0,(VLOOKUP($A90,'Import Peak'!$A$3:FB$99,158,FALSE)-VLOOKUP($A90,'Import Peak Change'!$A$106:FB$202,158,FALSE)))</f>
        <v>0</v>
      </c>
      <c r="FC90" s="6">
        <f>IF(ISERROR(VLOOKUP($A90,'Import Peak'!$A$3:FC$99,159,FALSE)-VLOOKUP($A90,'Import Peak Change'!$A$106:FC$202,159,FALSE)),0,(VLOOKUP($A90,'Import Peak'!$A$3:FC$99,159,FALSE)-VLOOKUP($A90,'Import Peak Change'!$A$106:FC$202,159,FALSE)))</f>
        <v>0</v>
      </c>
      <c r="FD90" s="6">
        <f>IF(ISERROR(VLOOKUP($A90,'Import Peak'!$A$3:FD$99,160,FALSE)-VLOOKUP($A90,'Import Peak Change'!$A$106:FD$202,160,FALSE)),0,(VLOOKUP($A90,'Import Peak'!$A$3:FD$99,160,FALSE)-VLOOKUP($A90,'Import Peak Change'!$A$106:FD$202,160,FALSE)))</f>
        <v>0</v>
      </c>
      <c r="FE90" s="6">
        <f>IF(ISERROR(VLOOKUP($A90,'Import Peak'!$A$3:FE$99,161,FALSE)-VLOOKUP($A90,'Import Peak Change'!$A$106:FE$202,161,FALSE)),0,(VLOOKUP($A90,'Import Peak'!$A$3:FE$99,161,FALSE)-VLOOKUP($A90,'Import Peak Change'!$A$106:FE$202,161,FALSE)))</f>
        <v>0</v>
      </c>
      <c r="FF90" s="6">
        <f>IF(ISERROR(VLOOKUP($A90,'Import Peak'!$A$3:FF$99,162,FALSE)-VLOOKUP($A90,'Import Peak Change'!$A$106:FF$202,162,FALSE)),0,(VLOOKUP($A90,'Import Peak'!$A$3:FF$99,162,FALSE)-VLOOKUP($A90,'Import Peak Change'!$A$106:FF$202,162,FALSE)))</f>
        <v>0</v>
      </c>
      <c r="FG90" s="6">
        <f>IF(ISERROR(VLOOKUP($A90,'Import Peak'!$A$3:FG$99,163,FALSE)-VLOOKUP($A90,'Import Peak Change'!$A$106:FG$202,163,FALSE)),0,(VLOOKUP($A90,'Import Peak'!$A$3:FG$99,163,FALSE)-VLOOKUP($A90,'Import Peak Change'!$A$106:FG$202,163,FALSE)))</f>
        <v>0</v>
      </c>
      <c r="FH90" s="6">
        <f>IF(ISERROR(VLOOKUP($A90,'Import Peak'!$A$3:FH$99,164,FALSE)-VLOOKUP($A90,'Import Peak Change'!$A$106:FH$202,164,FALSE)),0,(VLOOKUP($A90,'Import Peak'!$A$3:FH$99,164,FALSE)-VLOOKUP($A90,'Import Peak Change'!$A$106:FH$202,164,FALSE)))</f>
        <v>0</v>
      </c>
      <c r="FI90" s="6">
        <f>IF(ISERROR(VLOOKUP($A90,'Import Peak'!$A$3:FI$99,165,FALSE)-VLOOKUP($A90,'Import Peak Change'!$A$106:FI$202,165,FALSE)),0,(VLOOKUP($A90,'Import Peak'!$A$3:FI$99,165,FALSE)-VLOOKUP($A90,'Import Peak Change'!$A$106:FI$202,165,FALSE)))</f>
        <v>0</v>
      </c>
      <c r="FJ90" s="6">
        <f>IF(ISERROR(VLOOKUP($A90,'Import Peak'!$A$3:FJ$99,166,FALSE)-VLOOKUP($A90,'Import Peak Change'!$A$106:FJ$202,166,FALSE)),0,(VLOOKUP($A90,'Import Peak'!$A$3:FJ$99,166,FALSE)-VLOOKUP($A90,'Import Peak Change'!$A$106:FJ$202,166,FALSE)))</f>
        <v>0</v>
      </c>
      <c r="FK90" s="6">
        <f>IF(ISERROR(VLOOKUP($A90,'Import Peak'!$A$3:FK$99,167,FALSE)-VLOOKUP($A90,'Import Peak Change'!$A$106:FK$202,167,FALSE)),0,(VLOOKUP($A90,'Import Peak'!$A$3:FK$99,167,FALSE)-VLOOKUP($A90,'Import Peak Change'!$A$106:FK$202,167,FALSE)))</f>
        <v>0</v>
      </c>
      <c r="FL90" s="6">
        <f>IF(ISERROR(VLOOKUP($A90,'Import Peak'!$A$3:FL$99,168,FALSE)-VLOOKUP($A90,'Import Peak Change'!$A$106:FL$202,168,FALSE)),0,(VLOOKUP($A90,'Import Peak'!$A$3:FL$99,168,FALSE)-VLOOKUP($A90,'Import Peak Change'!$A$106:FL$202,168,FALSE)))</f>
        <v>0</v>
      </c>
      <c r="FM90" s="6">
        <f>IF(ISERROR(VLOOKUP($A90,'Import Peak'!$A$3:FM$99,169,FALSE)-VLOOKUP($A90,'Import Peak Change'!$A$106:FM$202,169,FALSE)),0,(VLOOKUP($A90,'Import Peak'!$A$3:FM$99,169,FALSE)-VLOOKUP($A90,'Import Peak Change'!$A$106:FM$202,169,FALSE)))</f>
        <v>0</v>
      </c>
      <c r="FN90" s="6">
        <f>IF(ISERROR(VLOOKUP($A90,'Import Peak'!$A$3:FN$99,170,FALSE)-VLOOKUP($A90,'Import Peak Change'!$A$106:FN$202,170,FALSE)),0,(VLOOKUP($A90,'Import Peak'!$A$3:FN$99,170,FALSE)-VLOOKUP($A90,'Import Peak Change'!$A$106:FN$202,170,FALSE)))</f>
        <v>0</v>
      </c>
      <c r="FO90" s="6">
        <f>IF(ISERROR(VLOOKUP($A90,'Import Peak'!$A$3:FO$99,171,FALSE)-VLOOKUP($A90,'Import Peak Change'!$A$106:FO$202,171,FALSE)),0,(VLOOKUP($A90,'Import Peak'!$A$3:FO$99,171,FALSE)-VLOOKUP($A90,'Import Peak Change'!$A$106:FO$202,171,FALSE)))</f>
        <v>0</v>
      </c>
      <c r="FP90" s="6">
        <f>IF(ISERROR(VLOOKUP($A90,'Import Peak'!$A$3:FP$99,172,FALSE)-VLOOKUP($A90,'Import Peak Change'!$A$106:FP$202,172,FALSE)),0,(VLOOKUP($A90,'Import Peak'!$A$3:FP$99,172,FALSE)-VLOOKUP($A90,'Import Peak Change'!$A$106:FP$202,172,FALSE)))</f>
        <v>0</v>
      </c>
      <c r="FQ90" s="6">
        <f>IF(ISERROR(VLOOKUP($A90,'Import Peak'!$A$3:FQ$99,173,FALSE)-VLOOKUP($A90,'Import Peak Change'!$A$106:FQ$202,173,FALSE)),0,(VLOOKUP($A90,'Import Peak'!$A$3:FQ$99,173,FALSE)-VLOOKUP($A90,'Import Peak Change'!$A$106:FQ$202,173,FALSE)))</f>
        <v>0</v>
      </c>
      <c r="FR90" s="6">
        <f>IF(ISERROR(VLOOKUP($A90,'Import Peak'!$A$3:FR$99,174,FALSE)-VLOOKUP($A90,'Import Peak Change'!$A$106:FR$202,174,FALSE)),0,(VLOOKUP($A90,'Import Peak'!$A$3:FR$99,174,FALSE)-VLOOKUP($A90,'Import Peak Change'!$A$106:FR$202,174,FALSE)))</f>
        <v>0</v>
      </c>
      <c r="FS90" s="6">
        <f>IF(ISERROR(VLOOKUP($A90,'Import Peak'!$A$3:FS$99,175,FALSE)-VLOOKUP($A90,'Import Peak Change'!$A$106:FS$202,175,FALSE)),0,(VLOOKUP($A90,'Import Peak'!$A$3:FS$99,175,FALSE)-VLOOKUP($A90,'Import Peak Change'!$A$106:FS$202,175,FALSE)))</f>
        <v>0</v>
      </c>
      <c r="FT90" s="6">
        <f>IF(ISERROR(VLOOKUP($A90,'Import Peak'!$A$3:FT$99,176,FALSE)-VLOOKUP($A90,'Import Peak Change'!$A$106:FT$202,176,FALSE)),0,(VLOOKUP($A90,'Import Peak'!$A$3:FT$99,176,FALSE)-VLOOKUP($A90,'Import Peak Change'!$A$106:FT$202,176,FALSE)))</f>
        <v>0</v>
      </c>
      <c r="FU90" s="6">
        <f>IF(ISERROR(VLOOKUP($A90,'Import Peak'!$A$3:FU$99,177,FALSE)-VLOOKUP($A90,'Import Peak Change'!$A$106:FU$202,177,FALSE)),0,(VLOOKUP($A90,'Import Peak'!$A$3:FU$99,177,FALSE)-VLOOKUP($A90,'Import Peak Change'!$A$106:FU$202,177,FALSE)))</f>
        <v>0</v>
      </c>
      <c r="FV90" s="6">
        <f>IF(ISERROR(VLOOKUP($A90,'Import Peak'!$A$3:FV$99,178,FALSE)-VLOOKUP($A90,'Import Peak Change'!$A$106:FV$202,178,FALSE)),0,(VLOOKUP($A90,'Import Peak'!$A$3:FV$99,178,FALSE)-VLOOKUP($A90,'Import Peak Change'!$A$106:FV$202,178,FALSE)))</f>
        <v>0</v>
      </c>
      <c r="FW90" s="6">
        <f>IF(ISERROR(VLOOKUP($A90,'Import Peak'!$A$3:FW$99,179,FALSE)-VLOOKUP($A90,'Import Peak Change'!$A$106:FW$202,179,FALSE)),0,(VLOOKUP($A90,'Import Peak'!$A$3:FW$99,179,FALSE)-VLOOKUP($A90,'Import Peak Change'!$A$106:FW$202,179,FALSE)))</f>
        <v>0</v>
      </c>
      <c r="FX90" s="6">
        <f>IF(ISERROR(VLOOKUP($A90,'Import Peak'!$A$3:FX$99,180,FALSE)-VLOOKUP($A90,'Import Peak Change'!$A$106:FX$202,180,FALSE)),0,(VLOOKUP($A90,'Import Peak'!$A$3:FX$99,180,FALSE)-VLOOKUP($A90,'Import Peak Change'!$A$106:FX$202,180,FALSE)))</f>
        <v>0</v>
      </c>
      <c r="FY90" s="6">
        <f>IF(ISERROR(VLOOKUP($A90,'Import Peak'!$A$3:FY$99,181,FALSE)-VLOOKUP($A90,'Import Peak Change'!$A$106:FY$202,181,FALSE)),0,(VLOOKUP($A90,'Import Peak'!$A$3:FY$99,181,FALSE)-VLOOKUP($A90,'Import Peak Change'!$A$106:FY$202,181,FALSE)))</f>
        <v>0</v>
      </c>
      <c r="FZ90" s="6">
        <f>IF(ISERROR(VLOOKUP($A90,'Import Peak'!$A$3:FZ$99,182,FALSE)-VLOOKUP($A90,'Import Peak Change'!$A$106:FZ$202,182,FALSE)),0,(VLOOKUP($A90,'Import Peak'!$A$3:FZ$99,182,FALSE)-VLOOKUP($A90,'Import Peak Change'!$A$106:FZ$202,182,FALSE)))</f>
        <v>0</v>
      </c>
      <c r="GA90" s="6">
        <f>IF(ISERROR(VLOOKUP($A90,'Import Peak'!$A$3:GA$99,183,FALSE)-VLOOKUP($A90,'Import Peak Change'!$A$106:GA$202,183,FALSE)),0,(VLOOKUP($A90,'Import Peak'!$A$3:GA$99,183,FALSE)-VLOOKUP($A90,'Import Peak Change'!$A$106:GA$202,183,FALSE)))</f>
        <v>0</v>
      </c>
      <c r="GB90" s="6">
        <f>IF(ISERROR(VLOOKUP($A90,'Import Peak'!$A$3:GB$99,184,FALSE)-VLOOKUP($A90,'Import Peak Change'!$A$106:GB$202,184,FALSE)),0,(VLOOKUP($A90,'Import Peak'!$A$3:GB$99,184,FALSE)-VLOOKUP($A90,'Import Peak Change'!$A$106:GB$202,184,FALSE)))</f>
        <v>0</v>
      </c>
      <c r="GC90" s="6">
        <f>IF(ISERROR(VLOOKUP($A90,'Import Peak'!$A$3:GC$99,185,FALSE)-VLOOKUP($A90,'Import Peak Change'!$A$106:GC$202,185,FALSE)),0,(VLOOKUP($A90,'Import Peak'!$A$3:GC$99,185,FALSE)-VLOOKUP($A90,'Import Peak Change'!$A$106:GC$202,185,FALSE)))</f>
        <v>0</v>
      </c>
      <c r="GD90" s="6">
        <f>IF(ISERROR(VLOOKUP($A90,'Import Peak'!$A$3:GD$99,186,FALSE)-VLOOKUP($A90,'Import Peak Change'!$A$106:GD$202,186,FALSE)),0,(VLOOKUP($A90,'Import Peak'!$A$3:GD$99,186,FALSE)-VLOOKUP($A90,'Import Peak Change'!$A$106:GD$202,186,FALSE)))</f>
        <v>0</v>
      </c>
      <c r="GE90" s="6">
        <f>IF(ISERROR(VLOOKUP($A90,'Import Peak'!$A$3:GE$99,187,FALSE)-VLOOKUP($A90,'Import Peak Change'!$A$106:GE$202,187,FALSE)),0,(VLOOKUP($A90,'Import Peak'!$A$3:GE$99,187,FALSE)-VLOOKUP($A90,'Import Peak Change'!$A$106:GE$202,187,FALSE)))</f>
        <v>0</v>
      </c>
      <c r="GF90" s="6">
        <f>IF(ISERROR(VLOOKUP($A90,'Import Peak'!$A$3:GF$99,188,FALSE)-VLOOKUP($A90,'Import Peak Change'!$A$106:GF$202,188,FALSE)),0,(VLOOKUP($A90,'Import Peak'!$A$3:GF$99,188,FALSE)-VLOOKUP($A90,'Import Peak Change'!$A$106:GF$202,188,FALSE)))</f>
        <v>0</v>
      </c>
      <c r="GG90" s="6">
        <f>IF(ISERROR(VLOOKUP($A90,'Import Peak'!$A$3:GG$99,189,FALSE)-VLOOKUP($A90,'Import Peak Change'!$A$106:GG$202,189,FALSE)),0,(VLOOKUP($A90,'Import Peak'!$A$3:GG$99,189,FALSE)-VLOOKUP($A90,'Import Peak Change'!$A$106:GG$202,189,FALSE)))</f>
        <v>0</v>
      </c>
      <c r="GH90" s="6">
        <f>IF(ISERROR(VLOOKUP($A90,'Import Peak'!$A$3:GH$99,190,FALSE)-VLOOKUP($A90,'Import Peak Change'!$A$106:GH$202,190,FALSE)),0,(VLOOKUP($A90,'Import Peak'!$A$3:GH$99,190,FALSE)-VLOOKUP($A90,'Import Peak Change'!$A$106:GH$202,190,FALSE)))</f>
        <v>0</v>
      </c>
      <c r="GI90" s="6">
        <f>IF(ISERROR(VLOOKUP($A90,'Import Peak'!$A$3:GI$99,191,FALSE)-VLOOKUP($A90,'Import Peak Change'!$A$106:GI$202,191,FALSE)),0,(VLOOKUP($A90,'Import Peak'!$A$3:GI$99,191,FALSE)-VLOOKUP($A90,'Import Peak Change'!$A$106:GI$202,191,FALSE)))</f>
        <v>0</v>
      </c>
      <c r="GJ90" s="6">
        <f>IF(ISERROR(VLOOKUP($A90,'Import Peak'!$A$3:GJ$99,192,FALSE)-VLOOKUP($A90,'Import Peak Change'!$A$106:GJ$202,192,FALSE)),0,(VLOOKUP($A90,'Import Peak'!$A$3:GJ$99,192,FALSE)-VLOOKUP($A90,'Import Peak Change'!$A$106:GJ$202,192,FALSE)))</f>
        <v>0</v>
      </c>
      <c r="GK90" s="6">
        <f>IF(ISERROR(VLOOKUP($A90,'Import Peak'!$A$3:GK$99,193,FALSE)-VLOOKUP($A90,'Import Peak Change'!$A$106:GK$202,193,FALSE)),0,(VLOOKUP($A90,'Import Peak'!$A$3:GK$99,193,FALSE)-VLOOKUP($A90,'Import Peak Change'!$A$106:GK$202,193,FALSE)))</f>
        <v>0</v>
      </c>
      <c r="GL90" s="6">
        <f>IF(ISERROR(VLOOKUP($A90,'Import Peak'!$A$3:GL$99,194,FALSE)-VLOOKUP($A90,'Import Peak Change'!$A$106:GL$202,194,FALSE)),0,(VLOOKUP($A90,'Import Peak'!$A$3:GL$99,194,FALSE)-VLOOKUP($A90,'Import Peak Change'!$A$106:GL$202,194,FALSE)))</f>
        <v>0</v>
      </c>
      <c r="GM90" s="6">
        <f>IF(ISERROR(VLOOKUP($A90,'Import Peak'!$A$3:GM$99,195,FALSE)-VLOOKUP($A90,'Import Peak Change'!$A$106:GM$202,195,FALSE)),0,(VLOOKUP($A90,'Import Peak'!$A$3:GM$99,195,FALSE)-VLOOKUP($A90,'Import Peak Change'!$A$106:GM$202,195,FALSE)))</f>
        <v>0</v>
      </c>
      <c r="GN90" s="6">
        <f>IF(ISERROR(VLOOKUP($A90,'Import Peak'!$A$3:GN$99,196,FALSE)-VLOOKUP($A90,'Import Peak Change'!$A$106:GN$202,196,FALSE)),0,(VLOOKUP($A90,'Import Peak'!$A$3:GN$99,196,FALSE)-VLOOKUP($A90,'Import Peak Change'!$A$106:GN$202,196,FALSE)))</f>
        <v>0</v>
      </c>
      <c r="GO90" s="6">
        <f>IF(ISERROR(VLOOKUP($A90,'Import Peak'!$A$3:GO$99,197,FALSE)-VLOOKUP($A90,'Import Peak Change'!$A$106:GO$202,197,FALSE)),0,(VLOOKUP($A90,'Import Peak'!$A$3:GO$99,197,FALSE)-VLOOKUP($A90,'Import Peak Change'!$A$106:GO$202,197,FALSE)))</f>
        <v>0</v>
      </c>
      <c r="GP90" s="6">
        <f>IF(ISERROR(VLOOKUP($A90,'Import Peak'!$A$3:GP$99,198,FALSE)-VLOOKUP($A90,'Import Peak Change'!$A$106:GP$202,198,FALSE)),0,(VLOOKUP($A90,'Import Peak'!$A$3:GP$99,198,FALSE)-VLOOKUP($A90,'Import Peak Change'!$A$106:GP$202,198,FALSE)))</f>
        <v>0</v>
      </c>
      <c r="GQ90" s="6">
        <f>IF(ISERROR(VLOOKUP($A90,'Import Peak'!$A$3:GQ$99,199,FALSE)-VLOOKUP($A90,'Import Peak Change'!$A$106:GQ$202,199,FALSE)),0,(VLOOKUP($A90,'Import Peak'!$A$3:GQ$99,199,FALSE)-VLOOKUP($A90,'Import Peak Change'!$A$106:GQ$202,199,FALSE)))</f>
        <v>0</v>
      </c>
      <c r="GR90" s="6">
        <f>IF(ISERROR(VLOOKUP($A90,'Import Peak'!$A$3:GR$99,200,FALSE)-VLOOKUP($A90,'Import Peak Change'!$A$106:GR$202,200,FALSE)),0,(VLOOKUP($A90,'Import Peak'!$A$3:GR$99,200,FALSE)-VLOOKUP($A90,'Import Peak Change'!$A$106:GR$202,200,FALSE)))</f>
        <v>0</v>
      </c>
      <c r="GS90" s="6">
        <f>IF(ISERROR(VLOOKUP($A90,'Import Peak'!$A$3:GS$99,201,FALSE)-VLOOKUP($A90,'Import Peak Change'!$A$106:GS$202,201,FALSE)),0,(VLOOKUP($A90,'Import Peak'!$A$3:GS$99,201,FALSE)-VLOOKUP($A90,'Import Peak Change'!$A$106:GS$202,201,FALSE)))</f>
        <v>0</v>
      </c>
      <c r="GT90" s="6">
        <f>IF(ISERROR(VLOOKUP($A90,'Import Peak'!$A$3:GT$99,202,FALSE)-VLOOKUP($A90,'Import Peak Change'!$A$106:GT$202,202,FALSE)),0,(VLOOKUP($A90,'Import Peak'!$A$3:GT$99,202,FALSE)-VLOOKUP($A90,'Import Peak Change'!$A$106:GT$202,202,FALSE)))</f>
        <v>0</v>
      </c>
      <c r="GU90" s="6">
        <f>IF(ISERROR(VLOOKUP($A90,'Import Peak'!$A$3:GU$99,203,FALSE)-VLOOKUP($A90,'Import Peak Change'!$A$106:GU$202,203,FALSE)),0,(VLOOKUP($A90,'Import Peak'!$A$3:GU$99,203,FALSE)-VLOOKUP($A90,'Import Peak Change'!$A$106:GU$202,203,FALSE)))</f>
        <v>0</v>
      </c>
      <c r="GV90" s="6">
        <f>IF(ISERROR(VLOOKUP($A90,'Import Peak'!$A$3:GV$99,204,FALSE)-VLOOKUP($A90,'Import Peak Change'!$A$106:GV$202,204,FALSE)),0,(VLOOKUP($A90,'Import Peak'!$A$3:GV$99,204,FALSE)-VLOOKUP($A90,'Import Peak Change'!$A$106:GV$202,204,FALSE)))</f>
        <v>0</v>
      </c>
      <c r="GW90" s="6">
        <f>IF(ISERROR(VLOOKUP($A90,'Import Peak'!$A$3:GW$99,205,FALSE)-VLOOKUP($A90,'Import Peak Change'!$A$106:GW$202,205,FALSE)),0,(VLOOKUP($A90,'Import Peak'!$A$3:GW$99,205,FALSE)-VLOOKUP($A90,'Import Peak Change'!$A$106:GW$202,205,FALSE)))</f>
        <v>0</v>
      </c>
      <c r="GX90" s="6">
        <f>IF(ISERROR(VLOOKUP($A90,'Import Peak'!$A$3:GX$99,206,FALSE)-VLOOKUP($A90,'Import Peak Change'!$A$106:GX$202,206,FALSE)),0,(VLOOKUP($A90,'Import Peak'!$A$3:GX$99,206,FALSE)-VLOOKUP($A90,'Import Peak Change'!$A$106:GX$202,206,FALSE)))</f>
        <v>0</v>
      </c>
      <c r="GY90" s="6">
        <f>IF(ISERROR(VLOOKUP($A90,'Import Peak'!$A$3:GY$99,207,FALSE)-VLOOKUP($A90,'Import Peak Change'!$A$106:GY$202,207,FALSE)),0,(VLOOKUP($A90,'Import Peak'!$A$3:GY$99,207,FALSE)-VLOOKUP($A90,'Import Peak Change'!$A$106:GY$202,207,FALSE)))</f>
        <v>0</v>
      </c>
      <c r="GZ90" s="6">
        <f>IF(ISERROR(VLOOKUP($A90,'Import Peak'!$A$3:GZ$99,208,FALSE)-VLOOKUP($A90,'Import Peak Change'!$A$106:GZ$202,208,FALSE)),0,(VLOOKUP($A90,'Import Peak'!$A$3:GZ$99,208,FALSE)-VLOOKUP($A90,'Import Peak Change'!$A$106:GZ$202,208,FALSE)))</f>
        <v>0</v>
      </c>
      <c r="HA90" s="6">
        <f>IF(ISERROR(VLOOKUP($A90,'Import Peak'!$A$3:HA$99,209,FALSE)-VLOOKUP($A90,'Import Peak Change'!$A$106:HA$202,209,FALSE)),0,(VLOOKUP($A90,'Import Peak'!$A$3:HA$99,209,FALSE)-VLOOKUP($A90,'Import Peak Change'!$A$106:HA$202,209,FALSE)))</f>
        <v>0</v>
      </c>
      <c r="HB90" s="6">
        <f>IF(ISERROR(VLOOKUP($A90,'Import Peak'!$A$3:HB$99,210,FALSE)-VLOOKUP($A90,'Import Peak Change'!$A$106:HB$202,210,FALSE)),0,(VLOOKUP($A90,'Import Peak'!$A$3:HB$99,210,FALSE)-VLOOKUP($A90,'Import Peak Change'!$A$106:HB$202,210,FALSE)))</f>
        <v>0</v>
      </c>
      <c r="HC90" s="6">
        <f>IF(ISERROR(VLOOKUP($A90,'Import Peak'!$A$3:HC$99,211,FALSE)-VLOOKUP($A90,'Import Peak Change'!$A$106:HC$202,211,FALSE)),0,(VLOOKUP($A90,'Import Peak'!$A$3:HC$99,211,FALSE)-VLOOKUP($A90,'Import Peak Change'!$A$106:HC$202,211,FALSE)))</f>
        <v>0</v>
      </c>
      <c r="HD90" s="6">
        <f>IF(ISERROR(VLOOKUP($A90,'Import Peak'!$A$3:HD$99,212,FALSE)-VLOOKUP($A90,'Import Peak Change'!$A$106:HD$202,212,FALSE)),0,(VLOOKUP($A90,'Import Peak'!$A$3:HD$99,212,FALSE)-VLOOKUP($A90,'Import Peak Change'!$A$106:HD$202,212,FALSE)))</f>
        <v>0</v>
      </c>
      <c r="HE90" s="6">
        <f>IF(ISERROR(VLOOKUP($A90,'Import Peak'!$A$3:HE$99,213,FALSE)-VLOOKUP($A90,'Import Peak Change'!$A$106:HE$202,213,FALSE)),0,(VLOOKUP($A90,'Import Peak'!$A$3:HE$99,213,FALSE)-VLOOKUP($A90,'Import Peak Change'!$A$106:HE$202,213,FALSE)))</f>
        <v>0</v>
      </c>
      <c r="HF90" s="6">
        <f>IF(ISERROR(VLOOKUP($A90,'Import Peak'!$A$3:HF$99,214,FALSE)-VLOOKUP($A90,'Import Peak Change'!$A$106:HF$202,214,FALSE)),0,(VLOOKUP($A90,'Import Peak'!$A$3:HF$99,214,FALSE)-VLOOKUP($A90,'Import Peak Change'!$A$106:HF$202,214,FALSE)))</f>
        <v>0</v>
      </c>
      <c r="HG90" s="6">
        <f>IF(ISERROR(VLOOKUP($A90,'Import Peak'!$A$3:HG$99,215,FALSE)-VLOOKUP($A90,'Import Peak Change'!$A$106:HG$202,215,FALSE)),0,(VLOOKUP($A90,'Import Peak'!$A$3:HG$99,215,FALSE)-VLOOKUP($A90,'Import Peak Change'!$A$106:HG$202,215,FALSE)))</f>
        <v>0</v>
      </c>
      <c r="HH90" s="6">
        <f>IF(ISERROR(VLOOKUP($A90,'Import Peak'!$A$3:HH$99,216,FALSE)-VLOOKUP($A90,'Import Peak Change'!$A$106:HH$202,216,FALSE)),0,(VLOOKUP($A90,'Import Peak'!$A$3:HH$99,216,FALSE)-VLOOKUP($A90,'Import Peak Change'!$A$106:HH$202,216,FALSE)))</f>
        <v>0</v>
      </c>
      <c r="HI90" s="6">
        <f>IF(ISERROR(VLOOKUP($A90,'Import Peak'!$A$3:HI$99,217,FALSE)-VLOOKUP($A90,'Import Peak Change'!$A$106:HI$202,217,FALSE)),0,(VLOOKUP($A90,'Import Peak'!$A$3:HI$99,217,FALSE)-VLOOKUP($A90,'Import Peak Change'!$A$106:HI$202,217,FALSE)))</f>
        <v>0</v>
      </c>
      <c r="HJ90" s="6">
        <f>IF(ISERROR(VLOOKUP($A90,'Import Peak'!$A$3:HJ$99,218,FALSE)-VLOOKUP($A90,'Import Peak Change'!$A$106:HJ$202,218,FALSE)),0,(VLOOKUP($A90,'Import Peak'!$A$3:HJ$99,218,FALSE)-VLOOKUP($A90,'Import Peak Change'!$A$106:HJ$202,218,FALSE)))</f>
        <v>0</v>
      </c>
      <c r="HK90" s="6">
        <f>IF(ISERROR(VLOOKUP($A90,'Import Peak'!$A$3:HK$99,219,FALSE)-VLOOKUP($A90,'Import Peak Change'!$A$106:HK$202,219,FALSE)),0,(VLOOKUP($A90,'Import Peak'!$A$3:HK$99,219,FALSE)-VLOOKUP($A90,'Import Peak Change'!$A$106:HK$202,219,FALSE)))</f>
        <v>0</v>
      </c>
      <c r="HL90" s="6">
        <f>IF(ISERROR(VLOOKUP($A90,'Import Peak'!$A$3:HL$99,220,FALSE)-VLOOKUP($A90,'Import Peak Change'!$A$106:HL$202,220,FALSE)),0,(VLOOKUP($A90,'Import Peak'!$A$3:HL$99,220,FALSE)-VLOOKUP($A90,'Import Peak Change'!$A$106:HL$202,220,FALSE)))</f>
        <v>0</v>
      </c>
      <c r="HM90" s="6">
        <f>IF(ISERROR(VLOOKUP($A90,'Import Peak'!$A$3:HM$99,221,FALSE)-VLOOKUP($A90,'Import Peak Change'!$A$106:HM$202,221,FALSE)),0,(VLOOKUP($A90,'Import Peak'!$A$3:HM$99,221,FALSE)-VLOOKUP($A90,'Import Peak Change'!$A$106:HM$202,221,FALSE)))</f>
        <v>0</v>
      </c>
      <c r="HN90" s="6">
        <f>IF(ISERROR(VLOOKUP($A90,'Import Peak'!$A$3:HN$99,222,FALSE)-VLOOKUP($A90,'Import Peak Change'!$A$106:HN$202,222,FALSE)),0,(VLOOKUP($A90,'Import Peak'!$A$3:HN$99,222,FALSE)-VLOOKUP($A90,'Import Peak Change'!$A$106:HN$202,222,FALSE)))</f>
        <v>0</v>
      </c>
      <c r="HO90" s="6">
        <f>IF(ISERROR(VLOOKUP($A90,'Import Peak'!$A$3:HO$99,223,FALSE)-VLOOKUP($A90,'Import Peak Change'!$A$106:HO$202,223,FALSE)),0,(VLOOKUP($A90,'Import Peak'!$A$3:HO$99,223,FALSE)-VLOOKUP($A90,'Import Peak Change'!$A$106:HO$202,223,FALSE)))</f>
        <v>0</v>
      </c>
      <c r="HP90" s="6">
        <f>IF(ISERROR(VLOOKUP($A90,'Import Peak'!$A$3:HP$99,224,FALSE)-VLOOKUP($A90,'Import Peak Change'!$A$106:HP$202,224,FALSE)),0,(VLOOKUP($A90,'Import Peak'!$A$3:HP$99,224,FALSE)-VLOOKUP($A90,'Import Peak Change'!$A$106:HP$202,224,FALSE)))</f>
        <v>0</v>
      </c>
      <c r="HQ90" s="6">
        <f>IF(ISERROR(VLOOKUP($A90,'Import Peak'!$A$3:HQ$99,225,FALSE)-VLOOKUP($A90,'Import Peak Change'!$A$106:HQ$202,225,FALSE)),0,(VLOOKUP($A90,'Import Peak'!$A$3:HQ$99,225,FALSE)-VLOOKUP($A90,'Import Peak Change'!$A$106:HQ$202,225,FALSE)))</f>
        <v>0</v>
      </c>
      <c r="HR90" s="6">
        <f>IF(ISERROR(VLOOKUP($A90,'Import Peak'!$A$3:HR$99,226,FALSE)-VLOOKUP($A90,'Import Peak Change'!$A$106:HR$202,226,FALSE)),0,(VLOOKUP($A90,'Import Peak'!$A$3:HR$99,226,FALSE)-VLOOKUP($A90,'Import Peak Change'!$A$106:HR$202,226,FALSE)))</f>
        <v>0</v>
      </c>
      <c r="HS90" s="6">
        <f>IF(ISERROR(VLOOKUP($A90,'Import Peak'!$A$3:HS$99,227,FALSE)-VLOOKUP($A90,'Import Peak Change'!$A$106:HS$202,227,FALSE)),0,(VLOOKUP($A90,'Import Peak'!$A$3:HS$99,227,FALSE)-VLOOKUP($A90,'Import Peak Change'!$A$106:HS$202,227,FALSE)))</f>
        <v>0</v>
      </c>
      <c r="HT90" s="6">
        <f>IF(ISERROR(VLOOKUP($A90,'Import Peak'!$A$3:HT$99,228,FALSE)-VLOOKUP($A90,'Import Peak Change'!$A$106:HT$202,228,FALSE)),0,(VLOOKUP($A90,'Import Peak'!$A$3:HT$99,228,FALSE)-VLOOKUP($A90,'Import Peak Change'!$A$106:HT$202,228,FALSE)))</f>
        <v>0</v>
      </c>
      <c r="HU90" s="6">
        <f>IF(ISERROR(VLOOKUP($A90,'Import Peak'!$A$3:HU$99,229,FALSE)-VLOOKUP($A90,'Import Peak Change'!$A$106:HU$202,229,FALSE)),0,(VLOOKUP($A90,'Import Peak'!$A$3:HU$99,229,FALSE)-VLOOKUP($A90,'Import Peak Change'!$A$106:HU$202,229,FALSE)))</f>
        <v>0</v>
      </c>
      <c r="HV90" s="6">
        <f>IF(ISERROR(VLOOKUP($A90,'Import Peak'!$A$3:HV$99,230,FALSE)-VLOOKUP($A90,'Import Peak Change'!$A$106:HV$202,230,FALSE)),0,(VLOOKUP($A90,'Import Peak'!$A$3:HV$99,230,FALSE)-VLOOKUP($A90,'Import Peak Change'!$A$106:HV$202,230,FALSE)))</f>
        <v>0</v>
      </c>
      <c r="HW90" s="6">
        <f>IF(ISERROR(VLOOKUP($A90,'Import Peak'!$A$3:HW$99,231,FALSE)-VLOOKUP($A90,'Import Peak Change'!$A$106:HW$202,231,FALSE)),0,(VLOOKUP($A90,'Import Peak'!$A$3:HW$99,231,FALSE)-VLOOKUP($A90,'Import Peak Change'!$A$106:HW$202,231,FALSE)))</f>
        <v>0</v>
      </c>
      <c r="HX90" s="6">
        <f>IF(ISERROR(VLOOKUP($A90,'Import Peak'!$A$3:HX$99,232,FALSE)-VLOOKUP($A90,'Import Peak Change'!$A$106:HX$202,232,FALSE)),0,(VLOOKUP($A90,'Import Peak'!$A$3:HX$99,232,FALSE)-VLOOKUP($A90,'Import Peak Change'!$A$106:HX$202,232,FALSE)))</f>
        <v>0</v>
      </c>
      <c r="HY90" s="6">
        <f>IF(ISERROR(VLOOKUP($A90,'Import Peak'!$A$3:HY$99,233,FALSE)-VLOOKUP($A90,'Import Peak Change'!$A$106:HY$202,233,FALSE)),0,(VLOOKUP($A90,'Import Peak'!$A$3:HY$99,233,FALSE)-VLOOKUP($A90,'Import Peak Change'!$A$106:HY$202,233,FALSE)))</f>
        <v>0</v>
      </c>
      <c r="HZ90" s="6">
        <f>IF(ISERROR(VLOOKUP($A90,'Import Peak'!$A$3:HZ$99,234,FALSE)-VLOOKUP($A90,'Import Peak Change'!$A$106:HZ$202,234,FALSE)),0,(VLOOKUP($A90,'Import Peak'!$A$3:HZ$99,234,FALSE)-VLOOKUP($A90,'Import Peak Change'!$A$106:HZ$202,234,FALSE)))</f>
        <v>0</v>
      </c>
      <c r="IA90" s="6">
        <f>IF(ISERROR(VLOOKUP($A90,'Import Peak'!$A$3:IA$99,235,FALSE)-VLOOKUP($A90,'Import Peak Change'!$A$106:IA$202,235,FALSE)),0,(VLOOKUP($A90,'Import Peak'!$A$3:IA$99,235,FALSE)-VLOOKUP($A90,'Import Peak Change'!$A$106:IA$202,235,FALSE)))</f>
        <v>0</v>
      </c>
      <c r="IB90" s="6">
        <f>IF(ISERROR(VLOOKUP($A90,'Import Peak'!$A$3:IB$99,236,FALSE)-VLOOKUP($A90,'Import Peak Change'!$A$106:IB$202,236,FALSE)),0,(VLOOKUP($A90,'Import Peak'!$A$3:IB$99,236,FALSE)-VLOOKUP($A90,'Import Peak Change'!$A$106:IB$202,236,FALSE)))</f>
        <v>0</v>
      </c>
      <c r="IC90" s="6">
        <f>IF(ISERROR(VLOOKUP($A90,'Import Peak'!$A$3:IC$99,237,FALSE)-VLOOKUP($A90,'Import Peak Change'!$A$106:IC$202,237,FALSE)),0,(VLOOKUP($A90,'Import Peak'!$A$3:IC$99,237,FALSE)-VLOOKUP($A90,'Import Peak Change'!$A$106:IC$202,237,FALSE)))</f>
        <v>0</v>
      </c>
      <c r="ID90" s="6">
        <f>IF(ISERROR(VLOOKUP($A90,'Import Peak'!$A$3:ID$99,238,FALSE)-VLOOKUP($A90,'Import Peak Change'!$A$106:ID$202,238,FALSE)),0,(VLOOKUP($A90,'Import Peak'!$A$3:ID$99,238,FALSE)-VLOOKUP($A90,'Import Peak Change'!$A$106:ID$202,238,FALSE)))</f>
        <v>0</v>
      </c>
      <c r="IE90" s="6">
        <f>IF(ISERROR(VLOOKUP($A90,'Import Peak'!$A$3:IE$99,239,FALSE)-VLOOKUP($A90,'Import Peak Change'!$A$106:IE$202,239,FALSE)),0,(VLOOKUP($A90,'Import Peak'!$A$3:IE$99,239,FALSE)-VLOOKUP($A90,'Import Peak Change'!$A$106:IE$202,239,FALSE)))</f>
        <v>0</v>
      </c>
    </row>
    <row r="91" spans="1:239">
      <c r="A91" s="168" t="str">
        <f>IF('Import Peak'!A88=0,"",'Import Peak'!A88)</f>
        <v/>
      </c>
      <c r="B91" s="6"/>
      <c r="C91" s="6"/>
      <c r="D91" s="6"/>
      <c r="E91" s="6"/>
      <c r="F91" s="6"/>
      <c r="G91" s="6">
        <f>IF(ISERROR(VLOOKUP($A91,'Import Peak'!$A$3:G$99,7,FALSE)-VLOOKUP($A91,'Import Peak Change'!$A$106:G$202,7,FALSE)),0,(VLOOKUP($A91,'Import Peak'!$A$3:G$99,7,FALSE)-VLOOKUP($A91,'Import Peak Change'!$A$106:G$202,7,FALSE)))</f>
        <v>0</v>
      </c>
      <c r="H91" s="6">
        <f>IF(ISERROR(VLOOKUP($A91,'Import Peak'!$A$3:H$99,8,FALSE)-VLOOKUP($A91,'Import Peak Change'!$A$106:H$202,8,FALSE)),0,(VLOOKUP($A91,'Import Peak'!$A$3:H$99,8,FALSE)-VLOOKUP($A91,'Import Peak Change'!$A$106:H$202,8,FALSE)))</f>
        <v>0</v>
      </c>
      <c r="I91" s="6">
        <f>IF(ISERROR(VLOOKUP($A91,'Import Peak'!$A$3:I$99,9,FALSE)-VLOOKUP($A91,'Import Peak Change'!$A$106:I$202,9,FALSE)),0,(VLOOKUP($A91,'Import Peak'!$A$3:I$99,9,FALSE)-VLOOKUP($A91,'Import Peak Change'!$A$106:I$202,9,FALSE)))</f>
        <v>0</v>
      </c>
      <c r="J91" s="6">
        <f>IF(ISERROR(VLOOKUP($A91,'Import Peak'!$A$3:J$99,10,FALSE)-VLOOKUP($A91,'Import Peak Change'!$A$106:J$202,10,FALSE)),0,(VLOOKUP($A91,'Import Peak'!$A$3:J$99,10,FALSE)-VLOOKUP($A91,'Import Peak Change'!$A$106:J$202,10,FALSE)))</f>
        <v>0</v>
      </c>
      <c r="K91" s="6">
        <f>IF(ISERROR(VLOOKUP($A91,'Import Peak'!$A$3:K$99,11,FALSE)-VLOOKUP($A91,'Import Peak Change'!$A$106:K$202,11,FALSE)),0,(VLOOKUP($A91,'Import Peak'!$A$3:K$99,11,FALSE)-VLOOKUP($A91,'Import Peak Change'!$A$106:K$202,11,FALSE)))</f>
        <v>0</v>
      </c>
      <c r="L91" s="6">
        <f>IF(ISERROR(VLOOKUP($A91,'Import Peak'!$A$3:L$99,12,FALSE)-VLOOKUP($A91,'Import Peak Change'!$A$106:L$202,12,FALSE)),0,(VLOOKUP($A91,'Import Peak'!$A$3:L$99,12,FALSE)-VLOOKUP($A91,'Import Peak Change'!$A$106:L$202,12,FALSE)))</f>
        <v>0</v>
      </c>
      <c r="M91" s="6">
        <f>IF(ISERROR(VLOOKUP($A91,'Import Peak'!$A$3:M$99,13,FALSE)-VLOOKUP($A91,'Import Peak Change'!$A$106:M$202,13,FALSE)),0,(VLOOKUP($A91,'Import Peak'!$A$3:M$99,13,FALSE)-VLOOKUP($A91,'Import Peak Change'!$A$106:M$202,13,FALSE)))</f>
        <v>0</v>
      </c>
      <c r="N91" s="6">
        <f>IF(ISERROR(VLOOKUP($A91,'Import Peak'!$A$3:N$99,14,FALSE)-VLOOKUP($A91,'Import Peak Change'!$A$106:N$202,14,FALSE)),0,(VLOOKUP($A91,'Import Peak'!$A$3:N$99,14,FALSE)-VLOOKUP($A91,'Import Peak Change'!$A$106:N$202,14,FALSE)))</f>
        <v>0</v>
      </c>
      <c r="O91" s="6">
        <f>IF(ISERROR(VLOOKUP($A91,'Import Peak'!$A$3:O$99,15,FALSE)-VLOOKUP($A91,'Import Peak Change'!$A$106:O$202,15,FALSE)),0,(VLOOKUP($A91,'Import Peak'!$A$3:O$99,15,FALSE)-VLOOKUP($A91,'Import Peak Change'!$A$106:O$202,15,FALSE)))</f>
        <v>0</v>
      </c>
      <c r="P91" s="6">
        <f>IF(ISERROR(VLOOKUP($A91,'Import Peak'!$A$3:P$99,16,FALSE)-VLOOKUP($A91,'Import Peak Change'!$A$106:P$202,16,FALSE)),0,(VLOOKUP($A91,'Import Peak'!$A$3:P$99,16,FALSE)-VLOOKUP($A91,'Import Peak Change'!$A$106:P$202,16,FALSE)))</f>
        <v>0</v>
      </c>
      <c r="Q91" s="6">
        <f>IF(ISERROR(VLOOKUP($A91,'Import Peak'!$A$3:Q$99,17,FALSE)-VLOOKUP($A91,'Import Peak Change'!$A$106:Q$202,17,FALSE)),0,(VLOOKUP($A91,'Import Peak'!$A$3:Q$99,17,FALSE)-VLOOKUP($A91,'Import Peak Change'!$A$106:Q$202,17,FALSE)))</f>
        <v>0</v>
      </c>
      <c r="R91" s="6">
        <f>IF(ISERROR(VLOOKUP($A91,'Import Peak'!$A$3:R$99,18,FALSE)-VLOOKUP($A91,'Import Peak Change'!$A$106:R$202,18,FALSE)),0,(VLOOKUP($A91,'Import Peak'!$A$3:R$99,18,FALSE)-VLOOKUP($A91,'Import Peak Change'!$A$106:R$202,18,FALSE)))</f>
        <v>0</v>
      </c>
      <c r="S91" s="6">
        <f>IF(ISERROR(VLOOKUP($A91,'Import Peak'!$A$3:S$99,19,FALSE)-VLOOKUP($A91,'Import Peak Change'!$A$106:S$202,19,FALSE)),0,(VLOOKUP($A91,'Import Peak'!$A$3:S$99,19,FALSE)-VLOOKUP($A91,'Import Peak Change'!$A$106:S$202,19,FALSE)))</f>
        <v>0</v>
      </c>
      <c r="T91" s="6">
        <f>IF(ISERROR(VLOOKUP($A91,'Import Peak'!$A$3:T$99,20,FALSE)-VLOOKUP($A91,'Import Peak Change'!$A$106:T$202,20,FALSE)),0,(VLOOKUP($A91,'Import Peak'!$A$3:T$99,20,FALSE)-VLOOKUP($A91,'Import Peak Change'!$A$106:T$202,20,FALSE)))</f>
        <v>0</v>
      </c>
      <c r="U91" s="6">
        <f>IF(ISERROR(VLOOKUP($A91,'Import Peak'!$A$3:U$99,21,FALSE)-VLOOKUP($A91,'Import Peak Change'!$A$106:U$202,21,FALSE)),0,(VLOOKUP($A91,'Import Peak'!$A$3:U$99,21,FALSE)-VLOOKUP($A91,'Import Peak Change'!$A$106:U$202,21,FALSE)))</f>
        <v>0</v>
      </c>
      <c r="V91" s="6">
        <f>IF(ISERROR(VLOOKUP($A91,'Import Peak'!$A$3:V$99,22,FALSE)-VLOOKUP($A91,'Import Peak Change'!$A$106:V$202,22,FALSE)),0,(VLOOKUP($A91,'Import Peak'!$A$3:V$99,22,FALSE)-VLOOKUP($A91,'Import Peak Change'!$A$106:V$202,22,FALSE)))</f>
        <v>0</v>
      </c>
      <c r="W91" s="6">
        <f>IF(ISERROR(VLOOKUP($A91,'Import Peak'!$A$3:W$99,23,FALSE)-VLOOKUP($A91,'Import Peak Change'!$A$106:W$202,23,FALSE)),0,(VLOOKUP($A91,'Import Peak'!$A$3:W$99,23,FALSE)-VLOOKUP($A91,'Import Peak Change'!$A$106:W$202,23,FALSE)))</f>
        <v>0</v>
      </c>
      <c r="X91" s="6">
        <f>IF(ISERROR(VLOOKUP($A91,'Import Peak'!$A$3:X$99,24,FALSE)-VLOOKUP($A91,'Import Peak Change'!$A$106:X$202,24,FALSE)),0,(VLOOKUP($A91,'Import Peak'!$A$3:X$99,24,FALSE)-VLOOKUP($A91,'Import Peak Change'!$A$106:X$202,24,FALSE)))</f>
        <v>0</v>
      </c>
      <c r="Y91" s="6">
        <f>IF(ISERROR(VLOOKUP($A91,'Import Peak'!$A$3:Y$99,25,FALSE)-VLOOKUP($A91,'Import Peak Change'!$A$106:Y$202,25,FALSE)),0,(VLOOKUP($A91,'Import Peak'!$A$3:Y$99,25,FALSE)-VLOOKUP($A91,'Import Peak Change'!$A$106:Y$202,25,FALSE)))</f>
        <v>0</v>
      </c>
      <c r="Z91" s="6">
        <f>IF(ISERROR(VLOOKUP($A91,'Import Peak'!$A$3:Z$99,26,FALSE)-VLOOKUP($A91,'Import Peak Change'!$A$106:Z$202,26,FALSE)),0,(VLOOKUP($A91,'Import Peak'!$A$3:Z$99,26,FALSE)-VLOOKUP($A91,'Import Peak Change'!$A$106:Z$202,26,FALSE)))</f>
        <v>0</v>
      </c>
      <c r="AA91" s="6">
        <f>IF(ISERROR(VLOOKUP($A91,'Import Peak'!$A$3:AA$99,27,FALSE)-VLOOKUP($A91,'Import Peak Change'!$A$106:AA$202,27,FALSE)),0,(VLOOKUP($A91,'Import Peak'!$A$3:AA$99,27,FALSE)-VLOOKUP($A91,'Import Peak Change'!$A$106:AA$202,27,FALSE)))</f>
        <v>0</v>
      </c>
      <c r="AB91" s="6">
        <f>IF(ISERROR(VLOOKUP($A91,'Import Peak'!$A$3:AB$99,28,FALSE)-VLOOKUP($A91,'Import Peak Change'!$A$106:AB$202,28,FALSE)),0,(VLOOKUP($A91,'Import Peak'!$A$3:AB$99,28,FALSE)-VLOOKUP($A91,'Import Peak Change'!$A$106:AB$202,28,FALSE)))</f>
        <v>0</v>
      </c>
      <c r="AC91" s="6">
        <f>IF(ISERROR(VLOOKUP($A91,'Import Peak'!$A$3:AC$99,29,FALSE)-VLOOKUP($A91,'Import Peak Change'!$A$106:AC$202,29,FALSE)),0,(VLOOKUP($A91,'Import Peak'!$A$3:AC$99,29,FALSE)-VLOOKUP($A91,'Import Peak Change'!$A$106:AC$202,29,FALSE)))</f>
        <v>0</v>
      </c>
      <c r="AD91" s="6">
        <f>IF(ISERROR(VLOOKUP($A91,'Import Peak'!$A$3:AD$99,30,FALSE)-VLOOKUP($A91,'Import Peak Change'!$A$106:AD$202,30,FALSE)),0,(VLOOKUP($A91,'Import Peak'!$A$3:AD$99,30,FALSE)-VLOOKUP($A91,'Import Peak Change'!$A$106:AD$202,30,FALSE)))</f>
        <v>0</v>
      </c>
      <c r="AE91" s="6">
        <f>IF(ISERROR(VLOOKUP($A91,'Import Peak'!$A$3:AE$99,31,FALSE)-VLOOKUP($A91,'Import Peak Change'!$A$106:AE$202,31,FALSE)),0,(VLOOKUP($A91,'Import Peak'!$A$3:AE$99,31,FALSE)-VLOOKUP($A91,'Import Peak Change'!$A$106:AE$202,31,FALSE)))</f>
        <v>0</v>
      </c>
      <c r="AF91" s="6">
        <f>IF(ISERROR(VLOOKUP($A91,'Import Peak'!$A$3:AF$99,32,FALSE)-VLOOKUP($A91,'Import Peak Change'!$A$106:AF$202,32,FALSE)),0,(VLOOKUP($A91,'Import Peak'!$A$3:AF$99,32,FALSE)-VLOOKUP($A91,'Import Peak Change'!$A$106:AF$202,32,FALSE)))</f>
        <v>0</v>
      </c>
      <c r="AG91" s="6">
        <f>IF(ISERROR(VLOOKUP($A91,'Import Peak'!$A$3:AG$99,33,FALSE)-VLOOKUP($A91,'Import Peak Change'!$A$106:AG$202,33,FALSE)),0,(VLOOKUP($A91,'Import Peak'!$A$3:AG$99,33,FALSE)-VLOOKUP($A91,'Import Peak Change'!$A$106:AG$202,33,FALSE)))</f>
        <v>0</v>
      </c>
      <c r="AH91" s="6">
        <f>IF(ISERROR(VLOOKUP($A91,'Import Peak'!$A$3:AH$99,34,FALSE)-VLOOKUP($A91,'Import Peak Change'!$A$106:AH$202,34,FALSE)),0,(VLOOKUP($A91,'Import Peak'!$A$3:AH$99,34,FALSE)-VLOOKUP($A91,'Import Peak Change'!$A$106:AH$202,34,FALSE)))</f>
        <v>0</v>
      </c>
      <c r="AI91" s="6">
        <f>IF(ISERROR(VLOOKUP($A91,'Import Peak'!$A$3:AI$99,35,FALSE)-VLOOKUP($A91,'Import Peak Change'!$A$106:AI$202,35,FALSE)),0,(VLOOKUP($A91,'Import Peak'!$A$3:AI$99,35,FALSE)-VLOOKUP($A91,'Import Peak Change'!$A$106:AI$202,35,FALSE)))</f>
        <v>0</v>
      </c>
      <c r="AJ91" s="6">
        <f>IF(ISERROR(VLOOKUP($A91,'Import Peak'!$A$3:AJ$99,36,FALSE)-VLOOKUP($A91,'Import Peak Change'!$A$106:AJ$202,36,FALSE)),0,(VLOOKUP($A91,'Import Peak'!$A$3:AJ$99,36,FALSE)-VLOOKUP($A91,'Import Peak Change'!$A$106:AJ$202,36,FALSE)))</f>
        <v>0</v>
      </c>
      <c r="AK91" s="6">
        <f>IF(ISERROR(VLOOKUP($A91,'Import Peak'!$A$3:AK$99,37,FALSE)-VLOOKUP($A91,'Import Peak Change'!$A$106:AK$202,37,FALSE)),0,(VLOOKUP($A91,'Import Peak'!$A$3:AK$99,37,FALSE)-VLOOKUP($A91,'Import Peak Change'!$A$106:AK$202,37,FALSE)))</f>
        <v>0</v>
      </c>
      <c r="AL91" s="6">
        <f>IF(ISERROR(VLOOKUP($A91,'Import Peak'!$A$3:AL$99,38,FALSE)-VLOOKUP($A91,'Import Peak Change'!$A$106:AL$202,38,FALSE)),0,(VLOOKUP($A91,'Import Peak'!$A$3:AL$99,38,FALSE)-VLOOKUP($A91,'Import Peak Change'!$A$106:AL$202,38,FALSE)))</f>
        <v>0</v>
      </c>
      <c r="AM91" s="6">
        <f>IF(ISERROR(VLOOKUP($A91,'Import Peak'!$A$3:AM$99,39,FALSE)-VLOOKUP($A91,'Import Peak Change'!$A$106:AM$202,39,FALSE)),0,(VLOOKUP($A91,'Import Peak'!$A$3:AM$99,39,FALSE)-VLOOKUP($A91,'Import Peak Change'!$A$106:AM$202,39,FALSE)))</f>
        <v>0</v>
      </c>
      <c r="AN91" s="6">
        <f>IF(ISERROR(VLOOKUP($A91,'Import Peak'!$A$3:AN$99,40,FALSE)-VLOOKUP($A91,'Import Peak Change'!$A$106:AN$202,40,FALSE)),0,(VLOOKUP($A91,'Import Peak'!$A$3:AN$99,40,FALSE)-VLOOKUP($A91,'Import Peak Change'!$A$106:AN$202,40,FALSE)))</f>
        <v>0</v>
      </c>
      <c r="AO91" s="6">
        <f>IF(ISERROR(VLOOKUP($A91,'Import Peak'!$A$3:AO$99,41,FALSE)-VLOOKUP($A91,'Import Peak Change'!$A$106:AO$202,41,FALSE)),0,(VLOOKUP($A91,'Import Peak'!$A$3:AO$99,41,FALSE)-VLOOKUP($A91,'Import Peak Change'!$A$106:AO$202,41,FALSE)))</f>
        <v>0</v>
      </c>
      <c r="AP91" s="6">
        <f>IF(ISERROR(VLOOKUP($A91,'Import Peak'!$A$3:AP$99,42,FALSE)-VLOOKUP($A91,'Import Peak Change'!$A$106:AP$202,42,FALSE)),0,(VLOOKUP($A91,'Import Peak'!$A$3:AP$99,42,FALSE)-VLOOKUP($A91,'Import Peak Change'!$A$106:AP$202,42,FALSE)))</f>
        <v>0</v>
      </c>
      <c r="AQ91" s="6">
        <f>IF(ISERROR(VLOOKUP($A91,'Import Peak'!$A$3:AQ$99,43,FALSE)-VLOOKUP($A91,'Import Peak Change'!$A$106:AQ$202,43,FALSE)),0,(VLOOKUP($A91,'Import Peak'!$A$3:AQ$99,43,FALSE)-VLOOKUP($A91,'Import Peak Change'!$A$106:AQ$202,43,FALSE)))</f>
        <v>0</v>
      </c>
      <c r="AR91" s="6">
        <f>IF(ISERROR(VLOOKUP($A91,'Import Peak'!$A$3:AR$99,44,FALSE)-VLOOKUP($A91,'Import Peak Change'!$A$106:AR$202,44,FALSE)),0,(VLOOKUP($A91,'Import Peak'!$A$3:AR$99,44,FALSE)-VLOOKUP($A91,'Import Peak Change'!$A$106:AR$202,44,FALSE)))</f>
        <v>0</v>
      </c>
      <c r="AS91" s="6">
        <f>IF(ISERROR(VLOOKUP($A91,'Import Peak'!$A$3:AS$99,45,FALSE)-VLOOKUP($A91,'Import Peak Change'!$A$106:AS$202,45,FALSE)),0,(VLOOKUP($A91,'Import Peak'!$A$3:AS$99,45,FALSE)-VLOOKUP($A91,'Import Peak Change'!$A$106:AS$202,45,FALSE)))</f>
        <v>0</v>
      </c>
      <c r="AT91" s="6">
        <f>IF(ISERROR(VLOOKUP($A91,'Import Peak'!$A$3:AT$99,46,FALSE)-VLOOKUP($A91,'Import Peak Change'!$A$106:AT$202,46,FALSE)),0,(VLOOKUP($A91,'Import Peak'!$A$3:AT$99,46,FALSE)-VLOOKUP($A91,'Import Peak Change'!$A$106:AT$202,46,FALSE)))</f>
        <v>0</v>
      </c>
      <c r="AU91" s="6">
        <f>IF(ISERROR(VLOOKUP($A91,'Import Peak'!$A$3:AU$99,47,FALSE)-VLOOKUP($A91,'Import Peak Change'!$A$106:AU$202,47,FALSE)),0,(VLOOKUP($A91,'Import Peak'!$A$3:AU$99,47,FALSE)-VLOOKUP($A91,'Import Peak Change'!$A$106:AU$202,47,FALSE)))</f>
        <v>0</v>
      </c>
      <c r="AV91" s="6">
        <f>IF(ISERROR(VLOOKUP($A91,'Import Peak'!$A$3:AV$99,48,FALSE)-VLOOKUP($A91,'Import Peak Change'!$A$106:AV$202,48,FALSE)),0,(VLOOKUP($A91,'Import Peak'!$A$3:AV$99,48,FALSE)-VLOOKUP($A91,'Import Peak Change'!$A$106:AV$202,48,FALSE)))</f>
        <v>0</v>
      </c>
      <c r="AW91" s="6">
        <f>IF(ISERROR(VLOOKUP($A91,'Import Peak'!$A$3:AW$99,49,FALSE)-VLOOKUP($A91,'Import Peak Change'!$A$106:AW$202,49,FALSE)),0,(VLOOKUP($A91,'Import Peak'!$A$3:AW$99,49,FALSE)-VLOOKUP($A91,'Import Peak Change'!$A$106:AW$202,49,FALSE)))</f>
        <v>0</v>
      </c>
      <c r="AX91" s="6">
        <f>IF(ISERROR(VLOOKUP($A91,'Import Peak'!$A$3:AX$99,50,FALSE)-VLOOKUP($A91,'Import Peak Change'!$A$106:AX$202,50,FALSE)),0,(VLOOKUP($A91,'Import Peak'!$A$3:AX$99,50,FALSE)-VLOOKUP($A91,'Import Peak Change'!$A$106:AX$202,50,FALSE)))</f>
        <v>0</v>
      </c>
      <c r="AY91" s="6">
        <f>IF(ISERROR(VLOOKUP($A91,'Import Peak'!$A$3:AY$99,51,FALSE)-VLOOKUP($A91,'Import Peak Change'!$A$106:AY$202,51,FALSE)),0,(VLOOKUP($A91,'Import Peak'!$A$3:AY$99,51,FALSE)-VLOOKUP($A91,'Import Peak Change'!$A$106:AY$202,51,FALSE)))</f>
        <v>0</v>
      </c>
      <c r="AZ91" s="6">
        <f>IF(ISERROR(VLOOKUP($A91,'Import Peak'!$A$3:AZ$99,52,FALSE)-VLOOKUP($A91,'Import Peak Change'!$A$106:AZ$202,52,FALSE)),0,(VLOOKUP($A91,'Import Peak'!$A$3:AZ$99,52,FALSE)-VLOOKUP($A91,'Import Peak Change'!$A$106:AZ$202,52,FALSE)))</f>
        <v>0</v>
      </c>
      <c r="BA91" s="6">
        <f>IF(ISERROR(VLOOKUP($A91,'Import Peak'!$A$3:BA$99,53,FALSE)-VLOOKUP($A91,'Import Peak Change'!$A$106:BA$202,53,FALSE)),0,(VLOOKUP($A91,'Import Peak'!$A$3:BA$99,53,FALSE)-VLOOKUP($A91,'Import Peak Change'!$A$106:BA$202,53,FALSE)))</f>
        <v>0</v>
      </c>
      <c r="BB91" s="6">
        <f>IF(ISERROR(VLOOKUP($A91,'Import Peak'!$A$3:BB$99,54,FALSE)-VLOOKUP($A91,'Import Peak Change'!$A$106:BB$202,54,FALSE)),0,(VLOOKUP($A91,'Import Peak'!$A$3:BB$99,54,FALSE)-VLOOKUP($A91,'Import Peak Change'!$A$106:BB$202,54,FALSE)))</f>
        <v>0</v>
      </c>
      <c r="BC91" s="6">
        <f>IF(ISERROR(VLOOKUP($A91,'Import Peak'!$A$3:BC$99,55,FALSE)-VLOOKUP($A91,'Import Peak Change'!$A$106:BC$202,55,FALSE)),0,(VLOOKUP($A91,'Import Peak'!$A$3:BC$99,55,FALSE)-VLOOKUP($A91,'Import Peak Change'!$A$106:BC$202,55,FALSE)))</f>
        <v>0</v>
      </c>
      <c r="BD91" s="6">
        <f>IF(ISERROR(VLOOKUP($A91,'Import Peak'!$A$3:BD$99,56,FALSE)-VLOOKUP($A91,'Import Peak Change'!$A$106:BD$202,56,FALSE)),0,(VLOOKUP($A91,'Import Peak'!$A$3:BD$99,56,FALSE)-VLOOKUP($A91,'Import Peak Change'!$A$106:BD$202,56,FALSE)))</f>
        <v>0</v>
      </c>
      <c r="BE91" s="6">
        <f>IF(ISERROR(VLOOKUP($A91,'Import Peak'!$A$3:BE$99,57,FALSE)-VLOOKUP($A91,'Import Peak Change'!$A$106:BE$202,57,FALSE)),0,(VLOOKUP($A91,'Import Peak'!$A$3:BE$99,57,FALSE)-VLOOKUP($A91,'Import Peak Change'!$A$106:BE$202,57,FALSE)))</f>
        <v>0</v>
      </c>
      <c r="BF91" s="6">
        <f>IF(ISERROR(VLOOKUP($A91,'Import Peak'!$A$3:BF$99,58,FALSE)-VLOOKUP($A91,'Import Peak Change'!$A$106:BF$202,58,FALSE)),0,(VLOOKUP($A91,'Import Peak'!$A$3:BF$99,58,FALSE)-VLOOKUP($A91,'Import Peak Change'!$A$106:BF$202,58,FALSE)))</f>
        <v>0</v>
      </c>
      <c r="BG91" s="6">
        <f>IF(ISERROR(VLOOKUP($A91,'Import Peak'!$A$3:BG$99,59,FALSE)-VLOOKUP($A91,'Import Peak Change'!$A$106:BG$202,59,FALSE)),0,(VLOOKUP($A91,'Import Peak'!$A$3:BG$99,59,FALSE)-VLOOKUP($A91,'Import Peak Change'!$A$106:BG$202,59,FALSE)))</f>
        <v>0</v>
      </c>
      <c r="BH91" s="6">
        <f>IF(ISERROR(VLOOKUP($A91,'Import Peak'!$A$3:BH$99,60,FALSE)-VLOOKUP($A91,'Import Peak Change'!$A$106:BH$202,60,FALSE)),0,(VLOOKUP($A91,'Import Peak'!$A$3:BH$99,60,FALSE)-VLOOKUP($A91,'Import Peak Change'!$A$106:BH$202,60,FALSE)))</f>
        <v>0</v>
      </c>
      <c r="BI91" s="6">
        <f>IF(ISERROR(VLOOKUP($A91,'Import Peak'!$A$3:BI$99,61,FALSE)-VLOOKUP($A91,'Import Peak Change'!$A$106:BI$202,61,FALSE)),0,(VLOOKUP($A91,'Import Peak'!$A$3:BI$99,61,FALSE)-VLOOKUP($A91,'Import Peak Change'!$A$106:BI$202,61,FALSE)))</f>
        <v>0</v>
      </c>
      <c r="BJ91" s="6">
        <f>IF(ISERROR(VLOOKUP($A91,'Import Peak'!$A$3:BJ$99,62,FALSE)-VLOOKUP($A91,'Import Peak Change'!$A$106:BJ$202,62,FALSE)),0,(VLOOKUP($A91,'Import Peak'!$A$3:BJ$99,62,FALSE)-VLOOKUP($A91,'Import Peak Change'!$A$106:BJ$202,62,FALSE)))</f>
        <v>0</v>
      </c>
      <c r="BK91" s="6">
        <f>IF(ISERROR(VLOOKUP($A91,'Import Peak'!$A$3:BK$99,63,FALSE)-VLOOKUP($A91,'Import Peak Change'!$A$106:BK$202,63,FALSE)),0,(VLOOKUP($A91,'Import Peak'!$A$3:BK$99,63,FALSE)-VLOOKUP($A91,'Import Peak Change'!$A$106:BK$202,63,FALSE)))</f>
        <v>0</v>
      </c>
      <c r="BL91" s="6">
        <f>IF(ISERROR(VLOOKUP($A91,'Import Peak'!$A$3:BL$99,64,FALSE)-VLOOKUP($A91,'Import Peak Change'!$A$106:BL$202,64,FALSE)),0,(VLOOKUP($A91,'Import Peak'!$A$3:BL$99,64,FALSE)-VLOOKUP($A91,'Import Peak Change'!$A$106:BL$202,64,FALSE)))</f>
        <v>0</v>
      </c>
      <c r="BM91" s="6">
        <f>IF(ISERROR(VLOOKUP($A91,'Import Peak'!$A$3:BM$99,65,FALSE)-VLOOKUP($A91,'Import Peak Change'!$A$106:BM$202,65,FALSE)),0,(VLOOKUP($A91,'Import Peak'!$A$3:BM$99,65,FALSE)-VLOOKUP($A91,'Import Peak Change'!$A$106:BM$202,65,FALSE)))</f>
        <v>0</v>
      </c>
      <c r="BN91" s="6">
        <f>IF(ISERROR(VLOOKUP($A91,'Import Peak'!$A$3:BN$99,66,FALSE)-VLOOKUP($A91,'Import Peak Change'!$A$106:BN$202,66,FALSE)),0,(VLOOKUP($A91,'Import Peak'!$A$3:BN$99,66,FALSE)-VLOOKUP($A91,'Import Peak Change'!$A$106:BN$202,66,FALSE)))</f>
        <v>0</v>
      </c>
      <c r="BO91" s="6">
        <f>IF(ISERROR(VLOOKUP($A91,'Import Peak'!$A$3:BO$99,67,FALSE)-VLOOKUP($A91,'Import Peak Change'!$A$106:BO$202,67,FALSE)),0,(VLOOKUP($A91,'Import Peak'!$A$3:BO$99,67,FALSE)-VLOOKUP($A91,'Import Peak Change'!$A$106:BO$202,67,FALSE)))</f>
        <v>0</v>
      </c>
      <c r="BP91" s="6">
        <f>IF(ISERROR(VLOOKUP($A91,'Import Peak'!$A$3:BP$99,68,FALSE)-VLOOKUP($A91,'Import Peak Change'!$A$106:BP$202,68,FALSE)),0,(VLOOKUP($A91,'Import Peak'!$A$3:BP$99,68,FALSE)-VLOOKUP($A91,'Import Peak Change'!$A$106:BP$202,68,FALSE)))</f>
        <v>0</v>
      </c>
      <c r="BQ91" s="6">
        <f>IF(ISERROR(VLOOKUP($A91,'Import Peak'!$A$3:BQ$99,69,FALSE)-VLOOKUP($A91,'Import Peak Change'!$A$106:BQ$202,69,FALSE)),0,(VLOOKUP($A91,'Import Peak'!$A$3:BQ$99,69,FALSE)-VLOOKUP($A91,'Import Peak Change'!$A$106:BQ$202,69,FALSE)))</f>
        <v>0</v>
      </c>
      <c r="BR91" s="6">
        <f>IF(ISERROR(VLOOKUP($A91,'Import Peak'!$A$3:BR$99,70,FALSE)-VLOOKUP($A91,'Import Peak Change'!$A$106:BR$202,70,FALSE)),0,(VLOOKUP($A91,'Import Peak'!$A$3:BR$99,70,FALSE)-VLOOKUP($A91,'Import Peak Change'!$A$106:BR$202,70,FALSE)))</f>
        <v>0</v>
      </c>
      <c r="BS91" s="6">
        <f>IF(ISERROR(VLOOKUP($A91,'Import Peak'!$A$3:BS$99,71,FALSE)-VLOOKUP($A91,'Import Peak Change'!$A$106:BS$202,71,FALSE)),0,(VLOOKUP($A91,'Import Peak'!$A$3:BS$99,71,FALSE)-VLOOKUP($A91,'Import Peak Change'!$A$106:BS$202,71,FALSE)))</f>
        <v>0</v>
      </c>
      <c r="BT91" s="6">
        <f>IF(ISERROR(VLOOKUP($A91,'Import Peak'!$A$3:BT$99,72,FALSE)-VLOOKUP($A91,'Import Peak Change'!$A$106:BT$202,72,FALSE)),0,(VLOOKUP($A91,'Import Peak'!$A$3:BT$99,72,FALSE)-VLOOKUP($A91,'Import Peak Change'!$A$106:BT$202,72,FALSE)))</f>
        <v>0</v>
      </c>
      <c r="BU91" s="6">
        <f>IF(ISERROR(VLOOKUP($A91,'Import Peak'!$A$3:BU$99,73,FALSE)-VLOOKUP($A91,'Import Peak Change'!$A$106:BU$202,73,FALSE)),0,(VLOOKUP($A91,'Import Peak'!$A$3:BU$99,73,FALSE)-VLOOKUP($A91,'Import Peak Change'!$A$106:BU$202,73,FALSE)))</f>
        <v>0</v>
      </c>
      <c r="BV91" s="6">
        <f>IF(ISERROR(VLOOKUP($A91,'Import Peak'!$A$3:BV$99,74,FALSE)-VLOOKUP($A91,'Import Peak Change'!$A$106:BV$202,74,FALSE)),0,(VLOOKUP($A91,'Import Peak'!$A$3:BV$99,74,FALSE)-VLOOKUP($A91,'Import Peak Change'!$A$106:BV$202,74,FALSE)))</f>
        <v>0</v>
      </c>
      <c r="BW91" s="6">
        <f>IF(ISERROR(VLOOKUP($A91,'Import Peak'!$A$3:BW$99,75,FALSE)-VLOOKUP($A91,'Import Peak Change'!$A$106:BW$202,75,FALSE)),0,(VLOOKUP($A91,'Import Peak'!$A$3:BW$99,75,FALSE)-VLOOKUP($A91,'Import Peak Change'!$A$106:BW$202,75,FALSE)))</f>
        <v>0</v>
      </c>
      <c r="BX91" s="6">
        <f>IF(ISERROR(VLOOKUP($A91,'Import Peak'!$A$3:BX$99,76,FALSE)-VLOOKUP($A91,'Import Peak Change'!$A$106:BX$202,76,FALSE)),0,(VLOOKUP($A91,'Import Peak'!$A$3:BX$99,76,FALSE)-VLOOKUP($A91,'Import Peak Change'!$A$106:BX$202,76,FALSE)))</f>
        <v>0</v>
      </c>
      <c r="BY91" s="6">
        <f>IF(ISERROR(VLOOKUP($A91,'Import Peak'!$A$3:BY$99,77,FALSE)-VLOOKUP($A91,'Import Peak Change'!$A$106:BY$202,77,FALSE)),0,(VLOOKUP($A91,'Import Peak'!$A$3:BY$99,77,FALSE)-VLOOKUP($A91,'Import Peak Change'!$A$106:BY$202,77,FALSE)))</f>
        <v>0</v>
      </c>
      <c r="BZ91" s="6">
        <f>IF(ISERROR(VLOOKUP($A91,'Import Peak'!$A$3:BZ$99,78,FALSE)-VLOOKUP($A91,'Import Peak Change'!$A$106:BZ$202,78,FALSE)),0,(VLOOKUP($A91,'Import Peak'!$A$3:BZ$99,78,FALSE)-VLOOKUP($A91,'Import Peak Change'!$A$106:BZ$202,78,FALSE)))</f>
        <v>0</v>
      </c>
      <c r="CA91" s="6">
        <f>IF(ISERROR(VLOOKUP($A91,'Import Peak'!$A$3:CA$99,79,FALSE)-VLOOKUP($A91,'Import Peak Change'!$A$106:CA$202,79,FALSE)),0,(VLOOKUP($A91,'Import Peak'!$A$3:CA$99,79,FALSE)-VLOOKUP($A91,'Import Peak Change'!$A$106:CA$202,79,FALSE)))</f>
        <v>0</v>
      </c>
      <c r="CB91" s="6">
        <f>IF(ISERROR(VLOOKUP($A91,'Import Peak'!$A$3:CB$99,80,FALSE)-VLOOKUP($A91,'Import Peak Change'!$A$106:CB$202,80,FALSE)),0,(VLOOKUP($A91,'Import Peak'!$A$3:CB$99,80,FALSE)-VLOOKUP($A91,'Import Peak Change'!$A$106:CB$202,80,FALSE)))</f>
        <v>0</v>
      </c>
      <c r="CC91" s="6">
        <f>IF(ISERROR(VLOOKUP($A91,'Import Peak'!$A$3:CC$99,81,FALSE)-VLOOKUP($A91,'Import Peak Change'!$A$106:CC$202,81,FALSE)),0,(VLOOKUP($A91,'Import Peak'!$A$3:CC$99,81,FALSE)-VLOOKUP($A91,'Import Peak Change'!$A$106:CC$202,81,FALSE)))</f>
        <v>0</v>
      </c>
      <c r="CD91" s="6">
        <f>IF(ISERROR(VLOOKUP($A91,'Import Peak'!$A$3:CD$99,82,FALSE)-VLOOKUP($A91,'Import Peak Change'!$A$106:CD$202,82,FALSE)),0,(VLOOKUP($A91,'Import Peak'!$A$3:CD$99,82,FALSE)-VLOOKUP($A91,'Import Peak Change'!$A$106:CD$202,82,FALSE)))</f>
        <v>0</v>
      </c>
      <c r="CE91" s="6">
        <f>IF(ISERROR(VLOOKUP($A91,'Import Peak'!$A$3:CE$99,83,FALSE)-VLOOKUP($A91,'Import Peak Change'!$A$106:CE$202,83,FALSE)),0,(VLOOKUP($A91,'Import Peak'!$A$3:CE$99,83,FALSE)-VLOOKUP($A91,'Import Peak Change'!$A$106:CE$202,83,FALSE)))</f>
        <v>0</v>
      </c>
      <c r="CF91" s="6">
        <f>IF(ISERROR(VLOOKUP($A91,'Import Peak'!$A$3:CF$99,84,FALSE)-VLOOKUP($A91,'Import Peak Change'!$A$106:CF$202,84,FALSE)),0,(VLOOKUP($A91,'Import Peak'!$A$3:CF$99,84,FALSE)-VLOOKUP($A91,'Import Peak Change'!$A$106:CF$202,84,FALSE)))</f>
        <v>0</v>
      </c>
      <c r="CG91" s="6">
        <f>IF(ISERROR(VLOOKUP($A91,'Import Peak'!$A$3:CG$99,85,FALSE)-VLOOKUP($A91,'Import Peak Change'!$A$106:CG$202,85,FALSE)),0,(VLOOKUP($A91,'Import Peak'!$A$3:CG$99,85,FALSE)-VLOOKUP($A91,'Import Peak Change'!$A$106:CG$202,85,FALSE)))</f>
        <v>0</v>
      </c>
      <c r="CH91" s="6">
        <f>IF(ISERROR(VLOOKUP($A91,'Import Peak'!$A$3:CH$99,86,FALSE)-VLOOKUP($A91,'Import Peak Change'!$A$106:CH$202,86,FALSE)),0,(VLOOKUP($A91,'Import Peak'!$A$3:CH$99,86,FALSE)-VLOOKUP($A91,'Import Peak Change'!$A$106:CH$202,86,FALSE)))</f>
        <v>0</v>
      </c>
      <c r="CI91" s="6">
        <f>IF(ISERROR(VLOOKUP($A91,'Import Peak'!$A$3:CI$99,87,FALSE)-VLOOKUP($A91,'Import Peak Change'!$A$106:CI$202,87,FALSE)),0,(VLOOKUP($A91,'Import Peak'!$A$3:CI$99,87,FALSE)-VLOOKUP($A91,'Import Peak Change'!$A$106:CI$202,87,FALSE)))</f>
        <v>0</v>
      </c>
      <c r="CJ91" s="6">
        <f>IF(ISERROR(VLOOKUP($A91,'Import Peak'!$A$3:CJ$99,88,FALSE)-VLOOKUP($A91,'Import Peak Change'!$A$106:CJ$202,88,FALSE)),0,(VLOOKUP($A91,'Import Peak'!$A$3:CJ$99,88,FALSE)-VLOOKUP($A91,'Import Peak Change'!$A$106:CJ$202,88,FALSE)))</f>
        <v>0</v>
      </c>
      <c r="CK91" s="6">
        <f>IF(ISERROR(VLOOKUP($A91,'Import Peak'!$A$3:CK$99,89,FALSE)-VLOOKUP($A91,'Import Peak Change'!$A$106:CK$202,89,FALSE)),0,(VLOOKUP($A91,'Import Peak'!$A$3:CK$99,89,FALSE)-VLOOKUP($A91,'Import Peak Change'!$A$106:CK$202,89,FALSE)))</f>
        <v>0</v>
      </c>
      <c r="CL91" s="6">
        <f>IF(ISERROR(VLOOKUP($A91,'Import Peak'!$A$3:CL$99,90,FALSE)-VLOOKUP($A91,'Import Peak Change'!$A$106:CL$202,90,FALSE)),0,(VLOOKUP($A91,'Import Peak'!$A$3:CL$99,90,FALSE)-VLOOKUP($A91,'Import Peak Change'!$A$106:CL$202,90,FALSE)))</f>
        <v>0</v>
      </c>
      <c r="CM91" s="6">
        <f>IF(ISERROR(VLOOKUP($A91,'Import Peak'!$A$3:CM$99,91,FALSE)-VLOOKUP($A91,'Import Peak Change'!$A$106:CM$202,91,FALSE)),0,(VLOOKUP($A91,'Import Peak'!$A$3:CM$99,91,FALSE)-VLOOKUP($A91,'Import Peak Change'!$A$106:CM$202,91,FALSE)))</f>
        <v>0</v>
      </c>
      <c r="CN91" s="6">
        <f>IF(ISERROR(VLOOKUP($A91,'Import Peak'!$A$3:CN$99,92,FALSE)-VLOOKUP($A91,'Import Peak Change'!$A$106:CN$202,92,FALSE)),0,(VLOOKUP($A91,'Import Peak'!$A$3:CN$99,92,FALSE)-VLOOKUP($A91,'Import Peak Change'!$A$106:CN$202,92,FALSE)))</f>
        <v>0</v>
      </c>
      <c r="CO91" s="6">
        <f>IF(ISERROR(VLOOKUP($A91,'Import Peak'!$A$3:CO$99,93,FALSE)-VLOOKUP($A91,'Import Peak Change'!$A$106:CO$202,93,FALSE)),0,(VLOOKUP($A91,'Import Peak'!$A$3:CO$99,93,FALSE)-VLOOKUP($A91,'Import Peak Change'!$A$106:CO$202,93,FALSE)))</f>
        <v>0</v>
      </c>
      <c r="CP91" s="6">
        <f>IF(ISERROR(VLOOKUP($A91,'Import Peak'!$A$3:CP$99,94,FALSE)-VLOOKUP($A91,'Import Peak Change'!$A$106:CP$202,94,FALSE)),0,(VLOOKUP($A91,'Import Peak'!$A$3:CP$99,94,FALSE)-VLOOKUP($A91,'Import Peak Change'!$A$106:CP$202,94,FALSE)))</f>
        <v>0</v>
      </c>
      <c r="CQ91" s="6">
        <f>IF(ISERROR(VLOOKUP($A91,'Import Peak'!$A$3:CQ$99,95,FALSE)-VLOOKUP($A91,'Import Peak Change'!$A$106:CQ$202,95,FALSE)),0,(VLOOKUP($A91,'Import Peak'!$A$3:CQ$99,95,FALSE)-VLOOKUP($A91,'Import Peak Change'!$A$106:CQ$202,95,FALSE)))</f>
        <v>0</v>
      </c>
      <c r="CR91" s="6">
        <f>IF(ISERROR(VLOOKUP($A91,'Import Peak'!$A$3:CR$99,96,FALSE)-VLOOKUP($A91,'Import Peak Change'!$A$106:CR$202,96,FALSE)),0,(VLOOKUP($A91,'Import Peak'!$A$3:CR$99,96,FALSE)-VLOOKUP($A91,'Import Peak Change'!$A$106:CR$202,96,FALSE)))</f>
        <v>0</v>
      </c>
      <c r="CS91" s="6">
        <f>IF(ISERROR(VLOOKUP($A91,'Import Peak'!$A$3:CS$99,97,FALSE)-VLOOKUP($A91,'Import Peak Change'!$A$106:CS$202,97,FALSE)),0,(VLOOKUP($A91,'Import Peak'!$A$3:CS$99,97,FALSE)-VLOOKUP($A91,'Import Peak Change'!$A$106:CS$202,97,FALSE)))</f>
        <v>0</v>
      </c>
      <c r="CT91" s="6">
        <f>IF(ISERROR(VLOOKUP($A91,'Import Peak'!$A$3:CT$99,98,FALSE)-VLOOKUP($A91,'Import Peak Change'!$A$106:CT$202,98,FALSE)),0,(VLOOKUP($A91,'Import Peak'!$A$3:CT$99,98,FALSE)-VLOOKUP($A91,'Import Peak Change'!$A$106:CT$202,98,FALSE)))</f>
        <v>0</v>
      </c>
      <c r="CU91" s="6">
        <f>IF(ISERROR(VLOOKUP($A91,'Import Peak'!$A$3:CU$99,99,FALSE)-VLOOKUP($A91,'Import Peak Change'!$A$106:CU$202,99,FALSE)),0,(VLOOKUP($A91,'Import Peak'!$A$3:CU$99,99,FALSE)-VLOOKUP($A91,'Import Peak Change'!$A$106:CU$202,99,FALSE)))</f>
        <v>0</v>
      </c>
      <c r="CV91" s="6">
        <f>IF(ISERROR(VLOOKUP($A91,'Import Peak'!$A$3:CV$99,100,FALSE)-VLOOKUP($A91,'Import Peak Change'!$A$106:CV$202,100,FALSE)),0,(VLOOKUP($A91,'Import Peak'!$A$3:CV$99,100,FALSE)-VLOOKUP($A91,'Import Peak Change'!$A$106:CV$202,100,FALSE)))</f>
        <v>0</v>
      </c>
      <c r="CW91" s="6">
        <f>IF(ISERROR(VLOOKUP($A91,'Import Peak'!$A$3:CW$99,101,FALSE)-VLOOKUP($A91,'Import Peak Change'!$A$106:CW$202,101,FALSE)),0,(VLOOKUP($A91,'Import Peak'!$A$3:CW$99,101,FALSE)-VLOOKUP($A91,'Import Peak Change'!$A$106:CW$202,101,FALSE)))</f>
        <v>0</v>
      </c>
      <c r="CX91" s="6">
        <f>IF(ISERROR(VLOOKUP($A91,'Import Peak'!$A$3:CX$99,102,FALSE)-VLOOKUP($A91,'Import Peak Change'!$A$106:CX$202,102,FALSE)),0,(VLOOKUP($A91,'Import Peak'!$A$3:CX$99,102,FALSE)-VLOOKUP($A91,'Import Peak Change'!$A$106:CX$202,102,FALSE)))</f>
        <v>0</v>
      </c>
      <c r="CY91" s="6">
        <f>IF(ISERROR(VLOOKUP($A91,'Import Peak'!$A$3:CY$99,103,FALSE)-VLOOKUP($A91,'Import Peak Change'!$A$106:CY$202,103,FALSE)),0,(VLOOKUP($A91,'Import Peak'!$A$3:CY$99,103,FALSE)-VLOOKUP($A91,'Import Peak Change'!$A$106:CY$202,103,FALSE)))</f>
        <v>0</v>
      </c>
      <c r="CZ91" s="6">
        <f>IF(ISERROR(VLOOKUP($A91,'Import Peak'!$A$3:CZ$99,104,FALSE)-VLOOKUP($A91,'Import Peak Change'!$A$106:CZ$202,104,FALSE)),0,(VLOOKUP($A91,'Import Peak'!$A$3:CZ$99,104,FALSE)-VLOOKUP($A91,'Import Peak Change'!$A$106:CZ$202,104,FALSE)))</f>
        <v>0</v>
      </c>
      <c r="DA91" s="6">
        <f>IF(ISERROR(VLOOKUP($A91,'Import Peak'!$A$3:DA$99,105,FALSE)-VLOOKUP($A91,'Import Peak Change'!$A$106:DA$202,105,FALSE)),0,(VLOOKUP($A91,'Import Peak'!$A$3:DA$99,105,FALSE)-VLOOKUP($A91,'Import Peak Change'!$A$106:DA$202,105,FALSE)))</f>
        <v>0</v>
      </c>
      <c r="DB91" s="6">
        <f>IF(ISERROR(VLOOKUP($A91,'Import Peak'!$A$3:DB$99,106,FALSE)-VLOOKUP($A91,'Import Peak Change'!$A$106:DB$202,106,FALSE)),0,(VLOOKUP($A91,'Import Peak'!$A$3:DB$99,106,FALSE)-VLOOKUP($A91,'Import Peak Change'!$A$106:DB$202,106,FALSE)))</f>
        <v>0</v>
      </c>
      <c r="DC91" s="6">
        <f>IF(ISERROR(VLOOKUP($A91,'Import Peak'!$A$3:DC$99,107,FALSE)-VLOOKUP($A91,'Import Peak Change'!$A$106:DC$202,107,FALSE)),0,(VLOOKUP($A91,'Import Peak'!$A$3:DC$99,107,FALSE)-VLOOKUP($A91,'Import Peak Change'!$A$106:DC$202,107,FALSE)))</f>
        <v>0</v>
      </c>
      <c r="DD91" s="6">
        <f>IF(ISERROR(VLOOKUP($A91,'Import Peak'!$A$3:DD$99,108,FALSE)-VLOOKUP($A91,'Import Peak Change'!$A$106:DD$202,108,FALSE)),0,(VLOOKUP($A91,'Import Peak'!$A$3:DD$99,108,FALSE)-VLOOKUP($A91,'Import Peak Change'!$A$106:DD$202,108,FALSE)))</f>
        <v>0</v>
      </c>
      <c r="DE91" s="6">
        <f>IF(ISERROR(VLOOKUP($A91,'Import Peak'!$A$3:DE$99,109,FALSE)-VLOOKUP($A91,'Import Peak Change'!$A$106:DE$202,109,FALSE)),0,(VLOOKUP($A91,'Import Peak'!$A$3:DE$99,109,FALSE)-VLOOKUP($A91,'Import Peak Change'!$A$106:DE$202,109,FALSE)))</f>
        <v>0</v>
      </c>
      <c r="DF91" s="6">
        <f>IF(ISERROR(VLOOKUP($A91,'Import Peak'!$A$3:DF$99,110,FALSE)-VLOOKUP($A91,'Import Peak Change'!$A$106:DF$202,110,FALSE)),0,(VLOOKUP($A91,'Import Peak'!$A$3:DF$99,110,FALSE)-VLOOKUP($A91,'Import Peak Change'!$A$106:DF$202,110,FALSE)))</f>
        <v>0</v>
      </c>
      <c r="DG91" s="6">
        <f>IF(ISERROR(VLOOKUP($A91,'Import Peak'!$A$3:DG$99,111,FALSE)-VLOOKUP($A91,'Import Peak Change'!$A$106:DG$202,111,FALSE)),0,(VLOOKUP($A91,'Import Peak'!$A$3:DG$99,111,FALSE)-VLOOKUP($A91,'Import Peak Change'!$A$106:DG$202,111,FALSE)))</f>
        <v>0</v>
      </c>
      <c r="DH91" s="6">
        <f>IF(ISERROR(VLOOKUP($A91,'Import Peak'!$A$3:DH$99,112,FALSE)-VLOOKUP($A91,'Import Peak Change'!$A$106:DH$202,112,FALSE)),0,(VLOOKUP($A91,'Import Peak'!$A$3:DH$99,112,FALSE)-VLOOKUP($A91,'Import Peak Change'!$A$106:DH$202,112,FALSE)))</f>
        <v>0</v>
      </c>
      <c r="DI91" s="6">
        <f>IF(ISERROR(VLOOKUP($A91,'Import Peak'!$A$3:DI$99,113,FALSE)-VLOOKUP($A91,'Import Peak Change'!$A$106:DI$202,113,FALSE)),0,(VLOOKUP($A91,'Import Peak'!$A$3:DI$99,113,FALSE)-VLOOKUP($A91,'Import Peak Change'!$A$106:DI$202,113,FALSE)))</f>
        <v>0</v>
      </c>
      <c r="DJ91" s="6">
        <f>IF(ISERROR(VLOOKUP($A91,'Import Peak'!$A$3:DJ$99,114,FALSE)-VLOOKUP($A91,'Import Peak Change'!$A$106:DJ$202,114,FALSE)),0,(VLOOKUP($A91,'Import Peak'!$A$3:DJ$99,114,FALSE)-VLOOKUP($A91,'Import Peak Change'!$A$106:DJ$202,114,FALSE)))</f>
        <v>0</v>
      </c>
      <c r="DK91" s="6">
        <f>IF(ISERROR(VLOOKUP($A91,'Import Peak'!$A$3:DK$99,115,FALSE)-VLOOKUP($A91,'Import Peak Change'!$A$106:DK$202,115,FALSE)),0,(VLOOKUP($A91,'Import Peak'!$A$3:DK$99,115,FALSE)-VLOOKUP($A91,'Import Peak Change'!$A$106:DK$202,115,FALSE)))</f>
        <v>0</v>
      </c>
      <c r="DL91" s="6">
        <f>IF(ISERROR(VLOOKUP($A91,'Import Peak'!$A$3:DL$99,116,FALSE)-VLOOKUP($A91,'Import Peak Change'!$A$106:DL$202,116,FALSE)),0,(VLOOKUP($A91,'Import Peak'!$A$3:DL$99,116,FALSE)-VLOOKUP($A91,'Import Peak Change'!$A$106:DL$202,116,FALSE)))</f>
        <v>0</v>
      </c>
      <c r="DM91" s="6">
        <f>IF(ISERROR(VLOOKUP($A91,'Import Peak'!$A$3:DM$99,117,FALSE)-VLOOKUP($A91,'Import Peak Change'!$A$106:DM$202,117,FALSE)),0,(VLOOKUP($A91,'Import Peak'!$A$3:DM$99,117,FALSE)-VLOOKUP($A91,'Import Peak Change'!$A$106:DM$202,117,FALSE)))</f>
        <v>0</v>
      </c>
      <c r="DN91" s="6">
        <f>IF(ISERROR(VLOOKUP($A91,'Import Peak'!$A$3:DN$99,118,FALSE)-VLOOKUP($A91,'Import Peak Change'!$A$106:DN$202,118,FALSE)),0,(VLOOKUP($A91,'Import Peak'!$A$3:DN$99,118,FALSE)-VLOOKUP($A91,'Import Peak Change'!$A$106:DN$202,118,FALSE)))</f>
        <v>0</v>
      </c>
      <c r="DO91" s="6">
        <f>IF(ISERROR(VLOOKUP($A91,'Import Peak'!$A$3:DO$99,119,FALSE)-VLOOKUP($A91,'Import Peak Change'!$A$106:DO$202,119,FALSE)),0,(VLOOKUP($A91,'Import Peak'!$A$3:DO$99,119,FALSE)-VLOOKUP($A91,'Import Peak Change'!$A$106:DO$202,119,FALSE)))</f>
        <v>0</v>
      </c>
      <c r="DP91" s="6">
        <f>IF(ISERROR(VLOOKUP($A91,'Import Peak'!$A$3:DP$99,120,FALSE)-VLOOKUP($A91,'Import Peak Change'!$A$106:DP$202,120,FALSE)),0,(VLOOKUP($A91,'Import Peak'!$A$3:DP$99,120,FALSE)-VLOOKUP($A91,'Import Peak Change'!$A$106:DP$202,120,FALSE)))</f>
        <v>0</v>
      </c>
      <c r="DQ91" s="6">
        <f>IF(ISERROR(VLOOKUP($A91,'Import Peak'!$A$3:DQ$99,121,FALSE)-VLOOKUP($A91,'Import Peak Change'!$A$106:DQ$202,121,FALSE)),0,(VLOOKUP($A91,'Import Peak'!$A$3:DQ$99,121,FALSE)-VLOOKUP($A91,'Import Peak Change'!$A$106:DQ$202,121,FALSE)))</f>
        <v>0</v>
      </c>
      <c r="DR91" s="6">
        <f>IF(ISERROR(VLOOKUP($A91,'Import Peak'!$A$3:DR$99,122,FALSE)-VLOOKUP($A91,'Import Peak Change'!$A$106:DR$202,122,FALSE)),0,(VLOOKUP($A91,'Import Peak'!$A$3:DR$99,122,FALSE)-VLOOKUP($A91,'Import Peak Change'!$A$106:DR$202,122,FALSE)))</f>
        <v>0</v>
      </c>
      <c r="DS91" s="6">
        <f>IF(ISERROR(VLOOKUP($A91,'Import Peak'!$A$3:DS$99,123,FALSE)-VLOOKUP($A91,'Import Peak Change'!$A$106:DS$202,123,FALSE)),0,(VLOOKUP($A91,'Import Peak'!$A$3:DS$99,123,FALSE)-VLOOKUP($A91,'Import Peak Change'!$A$106:DS$202,123,FALSE)))</f>
        <v>0</v>
      </c>
      <c r="DT91" s="6">
        <f>IF(ISERROR(VLOOKUP($A91,'Import Peak'!$A$3:DT$99,124,FALSE)-VLOOKUP($A91,'Import Peak Change'!$A$106:DT$202,124,FALSE)),0,(VLOOKUP($A91,'Import Peak'!$A$3:DT$99,124,FALSE)-VLOOKUP($A91,'Import Peak Change'!$A$106:DT$202,124,FALSE)))</f>
        <v>0</v>
      </c>
      <c r="DU91" s="6">
        <f>IF(ISERROR(VLOOKUP($A91,'Import Peak'!$A$3:DU$99,125,FALSE)-VLOOKUP($A91,'Import Peak Change'!$A$106:DU$202,125,FALSE)),0,(VLOOKUP($A91,'Import Peak'!$A$3:DU$99,125,FALSE)-VLOOKUP($A91,'Import Peak Change'!$A$106:DU$202,125,FALSE)))</f>
        <v>0</v>
      </c>
      <c r="DV91" s="6">
        <f>IF(ISERROR(VLOOKUP($A91,'Import Peak'!$A$3:DV$99,126,FALSE)-VLOOKUP($A91,'Import Peak Change'!$A$106:DV$202,126,FALSE)),0,(VLOOKUP($A91,'Import Peak'!$A$3:DV$99,126,FALSE)-VLOOKUP($A91,'Import Peak Change'!$A$106:DV$202,126,FALSE)))</f>
        <v>0</v>
      </c>
      <c r="DW91" s="6">
        <f>IF(ISERROR(VLOOKUP($A91,'Import Peak'!$A$3:DW$99,127,FALSE)-VLOOKUP($A91,'Import Peak Change'!$A$106:DW$202,127,FALSE)),0,(VLOOKUP($A91,'Import Peak'!$A$3:DW$99,127,FALSE)-VLOOKUP($A91,'Import Peak Change'!$A$106:DW$202,127,FALSE)))</f>
        <v>0</v>
      </c>
      <c r="DX91" s="6">
        <f>IF(ISERROR(VLOOKUP($A91,'Import Peak'!$A$3:DX$99,128,FALSE)-VLOOKUP($A91,'Import Peak Change'!$A$106:DX$202,128,FALSE)),0,(VLOOKUP($A91,'Import Peak'!$A$3:DX$99,128,FALSE)-VLOOKUP($A91,'Import Peak Change'!$A$106:DX$202,128,FALSE)))</f>
        <v>0</v>
      </c>
      <c r="DY91" s="6">
        <f>IF(ISERROR(VLOOKUP($A91,'Import Peak'!$A$3:DY$99,129,FALSE)-VLOOKUP($A91,'Import Peak Change'!$A$106:DY$202,129,FALSE)),0,(VLOOKUP($A91,'Import Peak'!$A$3:DY$99,129,FALSE)-VLOOKUP($A91,'Import Peak Change'!$A$106:DY$202,129,FALSE)))</f>
        <v>0</v>
      </c>
      <c r="DZ91" s="6">
        <f>IF(ISERROR(VLOOKUP($A91,'Import Peak'!$A$3:DZ$99,130,FALSE)-VLOOKUP($A91,'Import Peak Change'!$A$106:DZ$202,130,FALSE)),0,(VLOOKUP($A91,'Import Peak'!$A$3:DZ$99,130,FALSE)-VLOOKUP($A91,'Import Peak Change'!$A$106:DZ$202,130,FALSE)))</f>
        <v>0</v>
      </c>
      <c r="EA91" s="6">
        <f>IF(ISERROR(VLOOKUP($A91,'Import Peak'!$A$3:EA$99,131,FALSE)-VLOOKUP($A91,'Import Peak Change'!$A$106:EA$202,131,FALSE)),0,(VLOOKUP($A91,'Import Peak'!$A$3:EA$99,131,FALSE)-VLOOKUP($A91,'Import Peak Change'!$A$106:EA$202,131,FALSE)))</f>
        <v>0</v>
      </c>
      <c r="EB91" s="6">
        <f>IF(ISERROR(VLOOKUP($A91,'Import Peak'!$A$3:EB$99,132,FALSE)-VLOOKUP($A91,'Import Peak Change'!$A$106:EB$202,132,FALSE)),0,(VLOOKUP($A91,'Import Peak'!$A$3:EB$99,132,FALSE)-VLOOKUP($A91,'Import Peak Change'!$A$106:EB$202,132,FALSE)))</f>
        <v>0</v>
      </c>
      <c r="EC91" s="6">
        <f>IF(ISERROR(VLOOKUP($A91,'Import Peak'!$A$3:EC$99,133,FALSE)-VLOOKUP($A91,'Import Peak Change'!$A$106:EC$202,133,FALSE)),0,(VLOOKUP($A91,'Import Peak'!$A$3:EC$99,133,FALSE)-VLOOKUP($A91,'Import Peak Change'!$A$106:EC$202,133,FALSE)))</f>
        <v>0</v>
      </c>
      <c r="ED91" s="6">
        <f>IF(ISERROR(VLOOKUP($A91,'Import Peak'!$A$3:ED$99,134,FALSE)-VLOOKUP($A91,'Import Peak Change'!$A$106:ED$202,134,FALSE)),0,(VLOOKUP($A91,'Import Peak'!$A$3:ED$99,134,FALSE)-VLOOKUP($A91,'Import Peak Change'!$A$106:ED$202,134,FALSE)))</f>
        <v>0</v>
      </c>
      <c r="EE91" s="6">
        <f>IF(ISERROR(VLOOKUP($A91,'Import Peak'!$A$3:EE$99,135,FALSE)-VLOOKUP($A91,'Import Peak Change'!$A$106:EE$202,135,FALSE)),0,(VLOOKUP($A91,'Import Peak'!$A$3:EE$99,135,FALSE)-VLOOKUP($A91,'Import Peak Change'!$A$106:EE$202,135,FALSE)))</f>
        <v>0</v>
      </c>
      <c r="EF91" s="6">
        <f>IF(ISERROR(VLOOKUP($A91,'Import Peak'!$A$3:EF$99,136,FALSE)-VLOOKUP($A91,'Import Peak Change'!$A$106:EF$202,136,FALSE)),0,(VLOOKUP($A91,'Import Peak'!$A$3:EF$99,136,FALSE)-VLOOKUP($A91,'Import Peak Change'!$A$106:EF$202,136,FALSE)))</f>
        <v>0</v>
      </c>
      <c r="EG91" s="6">
        <f>IF(ISERROR(VLOOKUP($A91,'Import Peak'!$A$3:EG$99,137,FALSE)-VLOOKUP($A91,'Import Peak Change'!$A$106:EG$202,137,FALSE)),0,(VLOOKUP($A91,'Import Peak'!$A$3:EG$99,137,FALSE)-VLOOKUP($A91,'Import Peak Change'!$A$106:EG$202,137,FALSE)))</f>
        <v>0</v>
      </c>
      <c r="EH91" s="6">
        <f>IF(ISERROR(VLOOKUP($A91,'Import Peak'!$A$3:EH$99,138,FALSE)-VLOOKUP($A91,'Import Peak Change'!$A$106:EH$202,138,FALSE)),0,(VLOOKUP($A91,'Import Peak'!$A$3:EH$99,138,FALSE)-VLOOKUP($A91,'Import Peak Change'!$A$106:EH$202,138,FALSE)))</f>
        <v>0</v>
      </c>
      <c r="EI91" s="6">
        <f>IF(ISERROR(VLOOKUP($A91,'Import Peak'!$A$3:EI$99,139,FALSE)-VLOOKUP($A91,'Import Peak Change'!$A$106:EI$202,139,FALSE)),0,(VLOOKUP($A91,'Import Peak'!$A$3:EI$99,139,FALSE)-VLOOKUP($A91,'Import Peak Change'!$A$106:EI$202,139,FALSE)))</f>
        <v>0</v>
      </c>
      <c r="EJ91" s="6">
        <f>IF(ISERROR(VLOOKUP($A91,'Import Peak'!$A$3:EJ$99,140,FALSE)-VLOOKUP($A91,'Import Peak Change'!$A$106:EJ$202,140,FALSE)),0,(VLOOKUP($A91,'Import Peak'!$A$3:EJ$99,140,FALSE)-VLOOKUP($A91,'Import Peak Change'!$A$106:EJ$202,140,FALSE)))</f>
        <v>0</v>
      </c>
      <c r="EK91" s="6">
        <f>IF(ISERROR(VLOOKUP($A91,'Import Peak'!$A$3:EK$99,141,FALSE)-VLOOKUP($A91,'Import Peak Change'!$A$106:EK$202,141,FALSE)),0,(VLOOKUP($A91,'Import Peak'!$A$3:EK$99,141,FALSE)-VLOOKUP($A91,'Import Peak Change'!$A$106:EK$202,141,FALSE)))</f>
        <v>0</v>
      </c>
      <c r="EL91" s="6">
        <f>IF(ISERROR(VLOOKUP($A91,'Import Peak'!$A$3:EL$99,142,FALSE)-VLOOKUP($A91,'Import Peak Change'!$A$106:EL$202,142,FALSE)),0,(VLOOKUP($A91,'Import Peak'!$A$3:EL$99,142,FALSE)-VLOOKUP($A91,'Import Peak Change'!$A$106:EL$202,142,FALSE)))</f>
        <v>0</v>
      </c>
      <c r="EM91" s="6">
        <f>IF(ISERROR(VLOOKUP($A91,'Import Peak'!$A$3:EM$99,143,FALSE)-VLOOKUP($A91,'Import Peak Change'!$A$106:EM$202,143,FALSE)),0,(VLOOKUP($A91,'Import Peak'!$A$3:EM$99,143,FALSE)-VLOOKUP($A91,'Import Peak Change'!$A$106:EM$202,143,FALSE)))</f>
        <v>0</v>
      </c>
      <c r="EN91" s="6">
        <f>IF(ISERROR(VLOOKUP($A91,'Import Peak'!$A$3:EN$99,144,FALSE)-VLOOKUP($A91,'Import Peak Change'!$A$106:EN$202,144,FALSE)),0,(VLOOKUP($A91,'Import Peak'!$A$3:EN$99,144,FALSE)-VLOOKUP($A91,'Import Peak Change'!$A$106:EN$202,144,FALSE)))</f>
        <v>0</v>
      </c>
      <c r="EO91" s="6">
        <f>IF(ISERROR(VLOOKUP($A91,'Import Peak'!$A$3:EO$99,145,FALSE)-VLOOKUP($A91,'Import Peak Change'!$A$106:EO$202,145,FALSE)),0,(VLOOKUP($A91,'Import Peak'!$A$3:EO$99,145,FALSE)-VLOOKUP($A91,'Import Peak Change'!$A$106:EO$202,145,FALSE)))</f>
        <v>0</v>
      </c>
      <c r="EP91" s="6">
        <f>IF(ISERROR(VLOOKUP($A91,'Import Peak'!$A$3:EP$99,146,FALSE)-VLOOKUP($A91,'Import Peak Change'!$A$106:EP$202,146,FALSE)),0,(VLOOKUP($A91,'Import Peak'!$A$3:EP$99,146,FALSE)-VLOOKUP($A91,'Import Peak Change'!$A$106:EP$202,146,FALSE)))</f>
        <v>0</v>
      </c>
      <c r="EQ91" s="6">
        <f>IF(ISERROR(VLOOKUP($A91,'Import Peak'!$A$3:EQ$99,147,FALSE)-VLOOKUP($A91,'Import Peak Change'!$A$106:EQ$202,147,FALSE)),0,(VLOOKUP($A91,'Import Peak'!$A$3:EQ$99,147,FALSE)-VLOOKUP($A91,'Import Peak Change'!$A$106:EQ$202,147,FALSE)))</f>
        <v>0</v>
      </c>
      <c r="ER91" s="6">
        <f>IF(ISERROR(VLOOKUP($A91,'Import Peak'!$A$3:ER$99,148,FALSE)-VLOOKUP($A91,'Import Peak Change'!$A$106:ER$202,148,FALSE)),0,(VLOOKUP($A91,'Import Peak'!$A$3:ER$99,148,FALSE)-VLOOKUP($A91,'Import Peak Change'!$A$106:ER$202,148,FALSE)))</f>
        <v>0</v>
      </c>
      <c r="ES91" s="6">
        <f>IF(ISERROR(VLOOKUP($A91,'Import Peak'!$A$3:ES$99,149,FALSE)-VLOOKUP($A91,'Import Peak Change'!$A$106:ES$202,149,FALSE)),0,(VLOOKUP($A91,'Import Peak'!$A$3:ES$99,149,FALSE)-VLOOKUP($A91,'Import Peak Change'!$A$106:ES$202,149,FALSE)))</f>
        <v>0</v>
      </c>
      <c r="ET91" s="6">
        <f>IF(ISERROR(VLOOKUP($A91,'Import Peak'!$A$3:ET$99,150,FALSE)-VLOOKUP($A91,'Import Peak Change'!$A$106:ET$202,150,FALSE)),0,(VLOOKUP($A91,'Import Peak'!$A$3:ET$99,150,FALSE)-VLOOKUP($A91,'Import Peak Change'!$A$106:ET$202,150,FALSE)))</f>
        <v>0</v>
      </c>
      <c r="EU91" s="6">
        <f>IF(ISERROR(VLOOKUP($A91,'Import Peak'!$A$3:EU$99,151,FALSE)-VLOOKUP($A91,'Import Peak Change'!$A$106:EU$202,151,FALSE)),0,(VLOOKUP($A91,'Import Peak'!$A$3:EU$99,151,FALSE)-VLOOKUP($A91,'Import Peak Change'!$A$106:EU$202,151,FALSE)))</f>
        <v>0</v>
      </c>
      <c r="EV91" s="6">
        <f>IF(ISERROR(VLOOKUP($A91,'Import Peak'!$A$3:EV$99,152,FALSE)-VLOOKUP($A91,'Import Peak Change'!$A$106:EV$202,152,FALSE)),0,(VLOOKUP($A91,'Import Peak'!$A$3:EV$99,152,FALSE)-VLOOKUP($A91,'Import Peak Change'!$A$106:EV$202,152,FALSE)))</f>
        <v>0</v>
      </c>
      <c r="EW91" s="6">
        <f>IF(ISERROR(VLOOKUP($A91,'Import Peak'!$A$3:EW$99,153,FALSE)-VLOOKUP($A91,'Import Peak Change'!$A$106:EW$202,153,FALSE)),0,(VLOOKUP($A91,'Import Peak'!$A$3:EW$99,153,FALSE)-VLOOKUP($A91,'Import Peak Change'!$A$106:EW$202,153,FALSE)))</f>
        <v>0</v>
      </c>
      <c r="EX91" s="6">
        <f>IF(ISERROR(VLOOKUP($A91,'Import Peak'!$A$3:EX$99,154,FALSE)-VLOOKUP($A91,'Import Peak Change'!$A$106:EX$202,154,FALSE)),0,(VLOOKUP($A91,'Import Peak'!$A$3:EX$99,154,FALSE)-VLOOKUP($A91,'Import Peak Change'!$A$106:EX$202,154,FALSE)))</f>
        <v>0</v>
      </c>
      <c r="EY91" s="6">
        <f>IF(ISERROR(VLOOKUP($A91,'Import Peak'!$A$3:EY$99,155,FALSE)-VLOOKUP($A91,'Import Peak Change'!$A$106:EY$202,155,FALSE)),0,(VLOOKUP($A91,'Import Peak'!$A$3:EY$99,155,FALSE)-VLOOKUP($A91,'Import Peak Change'!$A$106:EY$202,155,FALSE)))</f>
        <v>0</v>
      </c>
      <c r="EZ91" s="6">
        <f>IF(ISERROR(VLOOKUP($A91,'Import Peak'!$A$3:EZ$99,156,FALSE)-VLOOKUP($A91,'Import Peak Change'!$A$106:EZ$202,156,FALSE)),0,(VLOOKUP($A91,'Import Peak'!$A$3:EZ$99,156,FALSE)-VLOOKUP($A91,'Import Peak Change'!$A$106:EZ$202,156,FALSE)))</f>
        <v>0</v>
      </c>
      <c r="FA91" s="6">
        <f>IF(ISERROR(VLOOKUP($A91,'Import Peak'!$A$3:FA$99,157,FALSE)-VLOOKUP($A91,'Import Peak Change'!$A$106:FA$202,157,FALSE)),0,(VLOOKUP($A91,'Import Peak'!$A$3:FA$99,157,FALSE)-VLOOKUP($A91,'Import Peak Change'!$A$106:FA$202,157,FALSE)))</f>
        <v>0</v>
      </c>
      <c r="FB91" s="6">
        <f>IF(ISERROR(VLOOKUP($A91,'Import Peak'!$A$3:FB$99,158,FALSE)-VLOOKUP($A91,'Import Peak Change'!$A$106:FB$202,158,FALSE)),0,(VLOOKUP($A91,'Import Peak'!$A$3:FB$99,158,FALSE)-VLOOKUP($A91,'Import Peak Change'!$A$106:FB$202,158,FALSE)))</f>
        <v>0</v>
      </c>
      <c r="FC91" s="6">
        <f>IF(ISERROR(VLOOKUP($A91,'Import Peak'!$A$3:FC$99,159,FALSE)-VLOOKUP($A91,'Import Peak Change'!$A$106:FC$202,159,FALSE)),0,(VLOOKUP($A91,'Import Peak'!$A$3:FC$99,159,FALSE)-VLOOKUP($A91,'Import Peak Change'!$A$106:FC$202,159,FALSE)))</f>
        <v>0</v>
      </c>
      <c r="FD91" s="6">
        <f>IF(ISERROR(VLOOKUP($A91,'Import Peak'!$A$3:FD$99,160,FALSE)-VLOOKUP($A91,'Import Peak Change'!$A$106:FD$202,160,FALSE)),0,(VLOOKUP($A91,'Import Peak'!$A$3:FD$99,160,FALSE)-VLOOKUP($A91,'Import Peak Change'!$A$106:FD$202,160,FALSE)))</f>
        <v>0</v>
      </c>
      <c r="FE91" s="6">
        <f>IF(ISERROR(VLOOKUP($A91,'Import Peak'!$A$3:FE$99,161,FALSE)-VLOOKUP($A91,'Import Peak Change'!$A$106:FE$202,161,FALSE)),0,(VLOOKUP($A91,'Import Peak'!$A$3:FE$99,161,FALSE)-VLOOKUP($A91,'Import Peak Change'!$A$106:FE$202,161,FALSE)))</f>
        <v>0</v>
      </c>
      <c r="FF91" s="6">
        <f>IF(ISERROR(VLOOKUP($A91,'Import Peak'!$A$3:FF$99,162,FALSE)-VLOOKUP($A91,'Import Peak Change'!$A$106:FF$202,162,FALSE)),0,(VLOOKUP($A91,'Import Peak'!$A$3:FF$99,162,FALSE)-VLOOKUP($A91,'Import Peak Change'!$A$106:FF$202,162,FALSE)))</f>
        <v>0</v>
      </c>
      <c r="FG91" s="6">
        <f>IF(ISERROR(VLOOKUP($A91,'Import Peak'!$A$3:FG$99,163,FALSE)-VLOOKUP($A91,'Import Peak Change'!$A$106:FG$202,163,FALSE)),0,(VLOOKUP($A91,'Import Peak'!$A$3:FG$99,163,FALSE)-VLOOKUP($A91,'Import Peak Change'!$A$106:FG$202,163,FALSE)))</f>
        <v>0</v>
      </c>
      <c r="FH91" s="6">
        <f>IF(ISERROR(VLOOKUP($A91,'Import Peak'!$A$3:FH$99,164,FALSE)-VLOOKUP($A91,'Import Peak Change'!$A$106:FH$202,164,FALSE)),0,(VLOOKUP($A91,'Import Peak'!$A$3:FH$99,164,FALSE)-VLOOKUP($A91,'Import Peak Change'!$A$106:FH$202,164,FALSE)))</f>
        <v>0</v>
      </c>
      <c r="FI91" s="6">
        <f>IF(ISERROR(VLOOKUP($A91,'Import Peak'!$A$3:FI$99,165,FALSE)-VLOOKUP($A91,'Import Peak Change'!$A$106:FI$202,165,FALSE)),0,(VLOOKUP($A91,'Import Peak'!$A$3:FI$99,165,FALSE)-VLOOKUP($A91,'Import Peak Change'!$A$106:FI$202,165,FALSE)))</f>
        <v>0</v>
      </c>
      <c r="FJ91" s="6">
        <f>IF(ISERROR(VLOOKUP($A91,'Import Peak'!$A$3:FJ$99,166,FALSE)-VLOOKUP($A91,'Import Peak Change'!$A$106:FJ$202,166,FALSE)),0,(VLOOKUP($A91,'Import Peak'!$A$3:FJ$99,166,FALSE)-VLOOKUP($A91,'Import Peak Change'!$A$106:FJ$202,166,FALSE)))</f>
        <v>0</v>
      </c>
      <c r="FK91" s="6">
        <f>IF(ISERROR(VLOOKUP($A91,'Import Peak'!$A$3:FK$99,167,FALSE)-VLOOKUP($A91,'Import Peak Change'!$A$106:FK$202,167,FALSE)),0,(VLOOKUP($A91,'Import Peak'!$A$3:FK$99,167,FALSE)-VLOOKUP($A91,'Import Peak Change'!$A$106:FK$202,167,FALSE)))</f>
        <v>0</v>
      </c>
      <c r="FL91" s="6">
        <f>IF(ISERROR(VLOOKUP($A91,'Import Peak'!$A$3:FL$99,168,FALSE)-VLOOKUP($A91,'Import Peak Change'!$A$106:FL$202,168,FALSE)),0,(VLOOKUP($A91,'Import Peak'!$A$3:FL$99,168,FALSE)-VLOOKUP($A91,'Import Peak Change'!$A$106:FL$202,168,FALSE)))</f>
        <v>0</v>
      </c>
      <c r="FM91" s="6">
        <f>IF(ISERROR(VLOOKUP($A91,'Import Peak'!$A$3:FM$99,169,FALSE)-VLOOKUP($A91,'Import Peak Change'!$A$106:FM$202,169,FALSE)),0,(VLOOKUP($A91,'Import Peak'!$A$3:FM$99,169,FALSE)-VLOOKUP($A91,'Import Peak Change'!$A$106:FM$202,169,FALSE)))</f>
        <v>0</v>
      </c>
      <c r="FN91" s="6">
        <f>IF(ISERROR(VLOOKUP($A91,'Import Peak'!$A$3:FN$99,170,FALSE)-VLOOKUP($A91,'Import Peak Change'!$A$106:FN$202,170,FALSE)),0,(VLOOKUP($A91,'Import Peak'!$A$3:FN$99,170,FALSE)-VLOOKUP($A91,'Import Peak Change'!$A$106:FN$202,170,FALSE)))</f>
        <v>0</v>
      </c>
      <c r="FO91" s="6">
        <f>IF(ISERROR(VLOOKUP($A91,'Import Peak'!$A$3:FO$99,171,FALSE)-VLOOKUP($A91,'Import Peak Change'!$A$106:FO$202,171,FALSE)),0,(VLOOKUP($A91,'Import Peak'!$A$3:FO$99,171,FALSE)-VLOOKUP($A91,'Import Peak Change'!$A$106:FO$202,171,FALSE)))</f>
        <v>0</v>
      </c>
      <c r="FP91" s="6">
        <f>IF(ISERROR(VLOOKUP($A91,'Import Peak'!$A$3:FP$99,172,FALSE)-VLOOKUP($A91,'Import Peak Change'!$A$106:FP$202,172,FALSE)),0,(VLOOKUP($A91,'Import Peak'!$A$3:FP$99,172,FALSE)-VLOOKUP($A91,'Import Peak Change'!$A$106:FP$202,172,FALSE)))</f>
        <v>0</v>
      </c>
      <c r="FQ91" s="6">
        <f>IF(ISERROR(VLOOKUP($A91,'Import Peak'!$A$3:FQ$99,173,FALSE)-VLOOKUP($A91,'Import Peak Change'!$A$106:FQ$202,173,FALSE)),0,(VLOOKUP($A91,'Import Peak'!$A$3:FQ$99,173,FALSE)-VLOOKUP($A91,'Import Peak Change'!$A$106:FQ$202,173,FALSE)))</f>
        <v>0</v>
      </c>
      <c r="FR91" s="6">
        <f>IF(ISERROR(VLOOKUP($A91,'Import Peak'!$A$3:FR$99,174,FALSE)-VLOOKUP($A91,'Import Peak Change'!$A$106:FR$202,174,FALSE)),0,(VLOOKUP($A91,'Import Peak'!$A$3:FR$99,174,FALSE)-VLOOKUP($A91,'Import Peak Change'!$A$106:FR$202,174,FALSE)))</f>
        <v>0</v>
      </c>
      <c r="FS91" s="6">
        <f>IF(ISERROR(VLOOKUP($A91,'Import Peak'!$A$3:FS$99,175,FALSE)-VLOOKUP($A91,'Import Peak Change'!$A$106:FS$202,175,FALSE)),0,(VLOOKUP($A91,'Import Peak'!$A$3:FS$99,175,FALSE)-VLOOKUP($A91,'Import Peak Change'!$A$106:FS$202,175,FALSE)))</f>
        <v>0</v>
      </c>
      <c r="FT91" s="6">
        <f>IF(ISERROR(VLOOKUP($A91,'Import Peak'!$A$3:FT$99,176,FALSE)-VLOOKUP($A91,'Import Peak Change'!$A$106:FT$202,176,FALSE)),0,(VLOOKUP($A91,'Import Peak'!$A$3:FT$99,176,FALSE)-VLOOKUP($A91,'Import Peak Change'!$A$106:FT$202,176,FALSE)))</f>
        <v>0</v>
      </c>
      <c r="FU91" s="6">
        <f>IF(ISERROR(VLOOKUP($A91,'Import Peak'!$A$3:FU$99,177,FALSE)-VLOOKUP($A91,'Import Peak Change'!$A$106:FU$202,177,FALSE)),0,(VLOOKUP($A91,'Import Peak'!$A$3:FU$99,177,FALSE)-VLOOKUP($A91,'Import Peak Change'!$A$106:FU$202,177,FALSE)))</f>
        <v>0</v>
      </c>
      <c r="FV91" s="6">
        <f>IF(ISERROR(VLOOKUP($A91,'Import Peak'!$A$3:FV$99,178,FALSE)-VLOOKUP($A91,'Import Peak Change'!$A$106:FV$202,178,FALSE)),0,(VLOOKUP($A91,'Import Peak'!$A$3:FV$99,178,FALSE)-VLOOKUP($A91,'Import Peak Change'!$A$106:FV$202,178,FALSE)))</f>
        <v>0</v>
      </c>
      <c r="FW91" s="6">
        <f>IF(ISERROR(VLOOKUP($A91,'Import Peak'!$A$3:FW$99,179,FALSE)-VLOOKUP($A91,'Import Peak Change'!$A$106:FW$202,179,FALSE)),0,(VLOOKUP($A91,'Import Peak'!$A$3:FW$99,179,FALSE)-VLOOKUP($A91,'Import Peak Change'!$A$106:FW$202,179,FALSE)))</f>
        <v>0</v>
      </c>
      <c r="FX91" s="6">
        <f>IF(ISERROR(VLOOKUP($A91,'Import Peak'!$A$3:FX$99,180,FALSE)-VLOOKUP($A91,'Import Peak Change'!$A$106:FX$202,180,FALSE)),0,(VLOOKUP($A91,'Import Peak'!$A$3:FX$99,180,FALSE)-VLOOKUP($A91,'Import Peak Change'!$A$106:FX$202,180,FALSE)))</f>
        <v>0</v>
      </c>
      <c r="FY91" s="6">
        <f>IF(ISERROR(VLOOKUP($A91,'Import Peak'!$A$3:FY$99,181,FALSE)-VLOOKUP($A91,'Import Peak Change'!$A$106:FY$202,181,FALSE)),0,(VLOOKUP($A91,'Import Peak'!$A$3:FY$99,181,FALSE)-VLOOKUP($A91,'Import Peak Change'!$A$106:FY$202,181,FALSE)))</f>
        <v>0</v>
      </c>
      <c r="FZ91" s="6">
        <f>IF(ISERROR(VLOOKUP($A91,'Import Peak'!$A$3:FZ$99,182,FALSE)-VLOOKUP($A91,'Import Peak Change'!$A$106:FZ$202,182,FALSE)),0,(VLOOKUP($A91,'Import Peak'!$A$3:FZ$99,182,FALSE)-VLOOKUP($A91,'Import Peak Change'!$A$106:FZ$202,182,FALSE)))</f>
        <v>0</v>
      </c>
      <c r="GA91" s="6">
        <f>IF(ISERROR(VLOOKUP($A91,'Import Peak'!$A$3:GA$99,183,FALSE)-VLOOKUP($A91,'Import Peak Change'!$A$106:GA$202,183,FALSE)),0,(VLOOKUP($A91,'Import Peak'!$A$3:GA$99,183,FALSE)-VLOOKUP($A91,'Import Peak Change'!$A$106:GA$202,183,FALSE)))</f>
        <v>0</v>
      </c>
      <c r="GB91" s="6">
        <f>IF(ISERROR(VLOOKUP($A91,'Import Peak'!$A$3:GB$99,184,FALSE)-VLOOKUP($A91,'Import Peak Change'!$A$106:GB$202,184,FALSE)),0,(VLOOKUP($A91,'Import Peak'!$A$3:GB$99,184,FALSE)-VLOOKUP($A91,'Import Peak Change'!$A$106:GB$202,184,FALSE)))</f>
        <v>0</v>
      </c>
      <c r="GC91" s="6">
        <f>IF(ISERROR(VLOOKUP($A91,'Import Peak'!$A$3:GC$99,185,FALSE)-VLOOKUP($A91,'Import Peak Change'!$A$106:GC$202,185,FALSE)),0,(VLOOKUP($A91,'Import Peak'!$A$3:GC$99,185,FALSE)-VLOOKUP($A91,'Import Peak Change'!$A$106:GC$202,185,FALSE)))</f>
        <v>0</v>
      </c>
      <c r="GD91" s="6">
        <f>IF(ISERROR(VLOOKUP($A91,'Import Peak'!$A$3:GD$99,186,FALSE)-VLOOKUP($A91,'Import Peak Change'!$A$106:GD$202,186,FALSE)),0,(VLOOKUP($A91,'Import Peak'!$A$3:GD$99,186,FALSE)-VLOOKUP($A91,'Import Peak Change'!$A$106:GD$202,186,FALSE)))</f>
        <v>0</v>
      </c>
      <c r="GE91" s="6">
        <f>IF(ISERROR(VLOOKUP($A91,'Import Peak'!$A$3:GE$99,187,FALSE)-VLOOKUP($A91,'Import Peak Change'!$A$106:GE$202,187,FALSE)),0,(VLOOKUP($A91,'Import Peak'!$A$3:GE$99,187,FALSE)-VLOOKUP($A91,'Import Peak Change'!$A$106:GE$202,187,FALSE)))</f>
        <v>0</v>
      </c>
      <c r="GF91" s="6">
        <f>IF(ISERROR(VLOOKUP($A91,'Import Peak'!$A$3:GF$99,188,FALSE)-VLOOKUP($A91,'Import Peak Change'!$A$106:GF$202,188,FALSE)),0,(VLOOKUP($A91,'Import Peak'!$A$3:GF$99,188,FALSE)-VLOOKUP($A91,'Import Peak Change'!$A$106:GF$202,188,FALSE)))</f>
        <v>0</v>
      </c>
      <c r="GG91" s="6">
        <f>IF(ISERROR(VLOOKUP($A91,'Import Peak'!$A$3:GG$99,189,FALSE)-VLOOKUP($A91,'Import Peak Change'!$A$106:GG$202,189,FALSE)),0,(VLOOKUP($A91,'Import Peak'!$A$3:GG$99,189,FALSE)-VLOOKUP($A91,'Import Peak Change'!$A$106:GG$202,189,FALSE)))</f>
        <v>0</v>
      </c>
      <c r="GH91" s="6">
        <f>IF(ISERROR(VLOOKUP($A91,'Import Peak'!$A$3:GH$99,190,FALSE)-VLOOKUP($A91,'Import Peak Change'!$A$106:GH$202,190,FALSE)),0,(VLOOKUP($A91,'Import Peak'!$A$3:GH$99,190,FALSE)-VLOOKUP($A91,'Import Peak Change'!$A$106:GH$202,190,FALSE)))</f>
        <v>0</v>
      </c>
      <c r="GI91" s="6">
        <f>IF(ISERROR(VLOOKUP($A91,'Import Peak'!$A$3:GI$99,191,FALSE)-VLOOKUP($A91,'Import Peak Change'!$A$106:GI$202,191,FALSE)),0,(VLOOKUP($A91,'Import Peak'!$A$3:GI$99,191,FALSE)-VLOOKUP($A91,'Import Peak Change'!$A$106:GI$202,191,FALSE)))</f>
        <v>0</v>
      </c>
      <c r="GJ91" s="6">
        <f>IF(ISERROR(VLOOKUP($A91,'Import Peak'!$A$3:GJ$99,192,FALSE)-VLOOKUP($A91,'Import Peak Change'!$A$106:GJ$202,192,FALSE)),0,(VLOOKUP($A91,'Import Peak'!$A$3:GJ$99,192,FALSE)-VLOOKUP($A91,'Import Peak Change'!$A$106:GJ$202,192,FALSE)))</f>
        <v>0</v>
      </c>
      <c r="GK91" s="6">
        <f>IF(ISERROR(VLOOKUP($A91,'Import Peak'!$A$3:GK$99,193,FALSE)-VLOOKUP($A91,'Import Peak Change'!$A$106:GK$202,193,FALSE)),0,(VLOOKUP($A91,'Import Peak'!$A$3:GK$99,193,FALSE)-VLOOKUP($A91,'Import Peak Change'!$A$106:GK$202,193,FALSE)))</f>
        <v>0</v>
      </c>
      <c r="GL91" s="6">
        <f>IF(ISERROR(VLOOKUP($A91,'Import Peak'!$A$3:GL$99,194,FALSE)-VLOOKUP($A91,'Import Peak Change'!$A$106:GL$202,194,FALSE)),0,(VLOOKUP($A91,'Import Peak'!$A$3:GL$99,194,FALSE)-VLOOKUP($A91,'Import Peak Change'!$A$106:GL$202,194,FALSE)))</f>
        <v>0</v>
      </c>
      <c r="GM91" s="6">
        <f>IF(ISERROR(VLOOKUP($A91,'Import Peak'!$A$3:GM$99,195,FALSE)-VLOOKUP($A91,'Import Peak Change'!$A$106:GM$202,195,FALSE)),0,(VLOOKUP($A91,'Import Peak'!$A$3:GM$99,195,FALSE)-VLOOKUP($A91,'Import Peak Change'!$A$106:GM$202,195,FALSE)))</f>
        <v>0</v>
      </c>
      <c r="GN91" s="6">
        <f>IF(ISERROR(VLOOKUP($A91,'Import Peak'!$A$3:GN$99,196,FALSE)-VLOOKUP($A91,'Import Peak Change'!$A$106:GN$202,196,FALSE)),0,(VLOOKUP($A91,'Import Peak'!$A$3:GN$99,196,FALSE)-VLOOKUP($A91,'Import Peak Change'!$A$106:GN$202,196,FALSE)))</f>
        <v>0</v>
      </c>
      <c r="GO91" s="6">
        <f>IF(ISERROR(VLOOKUP($A91,'Import Peak'!$A$3:GO$99,197,FALSE)-VLOOKUP($A91,'Import Peak Change'!$A$106:GO$202,197,FALSE)),0,(VLOOKUP($A91,'Import Peak'!$A$3:GO$99,197,FALSE)-VLOOKUP($A91,'Import Peak Change'!$A$106:GO$202,197,FALSE)))</f>
        <v>0</v>
      </c>
      <c r="GP91" s="6">
        <f>IF(ISERROR(VLOOKUP($A91,'Import Peak'!$A$3:GP$99,198,FALSE)-VLOOKUP($A91,'Import Peak Change'!$A$106:GP$202,198,FALSE)),0,(VLOOKUP($A91,'Import Peak'!$A$3:GP$99,198,FALSE)-VLOOKUP($A91,'Import Peak Change'!$A$106:GP$202,198,FALSE)))</f>
        <v>0</v>
      </c>
      <c r="GQ91" s="6">
        <f>IF(ISERROR(VLOOKUP($A91,'Import Peak'!$A$3:GQ$99,199,FALSE)-VLOOKUP($A91,'Import Peak Change'!$A$106:GQ$202,199,FALSE)),0,(VLOOKUP($A91,'Import Peak'!$A$3:GQ$99,199,FALSE)-VLOOKUP($A91,'Import Peak Change'!$A$106:GQ$202,199,FALSE)))</f>
        <v>0</v>
      </c>
      <c r="GR91" s="6">
        <f>IF(ISERROR(VLOOKUP($A91,'Import Peak'!$A$3:GR$99,200,FALSE)-VLOOKUP($A91,'Import Peak Change'!$A$106:GR$202,200,FALSE)),0,(VLOOKUP($A91,'Import Peak'!$A$3:GR$99,200,FALSE)-VLOOKUP($A91,'Import Peak Change'!$A$106:GR$202,200,FALSE)))</f>
        <v>0</v>
      </c>
      <c r="GS91" s="6">
        <f>IF(ISERROR(VLOOKUP($A91,'Import Peak'!$A$3:GS$99,201,FALSE)-VLOOKUP($A91,'Import Peak Change'!$A$106:GS$202,201,FALSE)),0,(VLOOKUP($A91,'Import Peak'!$A$3:GS$99,201,FALSE)-VLOOKUP($A91,'Import Peak Change'!$A$106:GS$202,201,FALSE)))</f>
        <v>0</v>
      </c>
      <c r="GT91" s="6">
        <f>IF(ISERROR(VLOOKUP($A91,'Import Peak'!$A$3:GT$99,202,FALSE)-VLOOKUP($A91,'Import Peak Change'!$A$106:GT$202,202,FALSE)),0,(VLOOKUP($A91,'Import Peak'!$A$3:GT$99,202,FALSE)-VLOOKUP($A91,'Import Peak Change'!$A$106:GT$202,202,FALSE)))</f>
        <v>0</v>
      </c>
      <c r="GU91" s="6">
        <f>IF(ISERROR(VLOOKUP($A91,'Import Peak'!$A$3:GU$99,203,FALSE)-VLOOKUP($A91,'Import Peak Change'!$A$106:GU$202,203,FALSE)),0,(VLOOKUP($A91,'Import Peak'!$A$3:GU$99,203,FALSE)-VLOOKUP($A91,'Import Peak Change'!$A$106:GU$202,203,FALSE)))</f>
        <v>0</v>
      </c>
      <c r="GV91" s="6">
        <f>IF(ISERROR(VLOOKUP($A91,'Import Peak'!$A$3:GV$99,204,FALSE)-VLOOKUP($A91,'Import Peak Change'!$A$106:GV$202,204,FALSE)),0,(VLOOKUP($A91,'Import Peak'!$A$3:GV$99,204,FALSE)-VLOOKUP($A91,'Import Peak Change'!$A$106:GV$202,204,FALSE)))</f>
        <v>0</v>
      </c>
      <c r="GW91" s="6">
        <f>IF(ISERROR(VLOOKUP($A91,'Import Peak'!$A$3:GW$99,205,FALSE)-VLOOKUP($A91,'Import Peak Change'!$A$106:GW$202,205,FALSE)),0,(VLOOKUP($A91,'Import Peak'!$A$3:GW$99,205,FALSE)-VLOOKUP($A91,'Import Peak Change'!$A$106:GW$202,205,FALSE)))</f>
        <v>0</v>
      </c>
      <c r="GX91" s="6">
        <f>IF(ISERROR(VLOOKUP($A91,'Import Peak'!$A$3:GX$99,206,FALSE)-VLOOKUP($A91,'Import Peak Change'!$A$106:GX$202,206,FALSE)),0,(VLOOKUP($A91,'Import Peak'!$A$3:GX$99,206,FALSE)-VLOOKUP($A91,'Import Peak Change'!$A$106:GX$202,206,FALSE)))</f>
        <v>0</v>
      </c>
      <c r="GY91" s="6">
        <f>IF(ISERROR(VLOOKUP($A91,'Import Peak'!$A$3:GY$99,207,FALSE)-VLOOKUP($A91,'Import Peak Change'!$A$106:GY$202,207,FALSE)),0,(VLOOKUP($A91,'Import Peak'!$A$3:GY$99,207,FALSE)-VLOOKUP($A91,'Import Peak Change'!$A$106:GY$202,207,FALSE)))</f>
        <v>0</v>
      </c>
      <c r="GZ91" s="6">
        <f>IF(ISERROR(VLOOKUP($A91,'Import Peak'!$A$3:GZ$99,208,FALSE)-VLOOKUP($A91,'Import Peak Change'!$A$106:GZ$202,208,FALSE)),0,(VLOOKUP($A91,'Import Peak'!$A$3:GZ$99,208,FALSE)-VLOOKUP($A91,'Import Peak Change'!$A$106:GZ$202,208,FALSE)))</f>
        <v>0</v>
      </c>
      <c r="HA91" s="6">
        <f>IF(ISERROR(VLOOKUP($A91,'Import Peak'!$A$3:HA$99,209,FALSE)-VLOOKUP($A91,'Import Peak Change'!$A$106:HA$202,209,FALSE)),0,(VLOOKUP($A91,'Import Peak'!$A$3:HA$99,209,FALSE)-VLOOKUP($A91,'Import Peak Change'!$A$106:HA$202,209,FALSE)))</f>
        <v>0</v>
      </c>
      <c r="HB91" s="6">
        <f>IF(ISERROR(VLOOKUP($A91,'Import Peak'!$A$3:HB$99,210,FALSE)-VLOOKUP($A91,'Import Peak Change'!$A$106:HB$202,210,FALSE)),0,(VLOOKUP($A91,'Import Peak'!$A$3:HB$99,210,FALSE)-VLOOKUP($A91,'Import Peak Change'!$A$106:HB$202,210,FALSE)))</f>
        <v>0</v>
      </c>
      <c r="HC91" s="6">
        <f>IF(ISERROR(VLOOKUP($A91,'Import Peak'!$A$3:HC$99,211,FALSE)-VLOOKUP($A91,'Import Peak Change'!$A$106:HC$202,211,FALSE)),0,(VLOOKUP($A91,'Import Peak'!$A$3:HC$99,211,FALSE)-VLOOKUP($A91,'Import Peak Change'!$A$106:HC$202,211,FALSE)))</f>
        <v>0</v>
      </c>
      <c r="HD91" s="6">
        <f>IF(ISERROR(VLOOKUP($A91,'Import Peak'!$A$3:HD$99,212,FALSE)-VLOOKUP($A91,'Import Peak Change'!$A$106:HD$202,212,FALSE)),0,(VLOOKUP($A91,'Import Peak'!$A$3:HD$99,212,FALSE)-VLOOKUP($A91,'Import Peak Change'!$A$106:HD$202,212,FALSE)))</f>
        <v>0</v>
      </c>
      <c r="HE91" s="6">
        <f>IF(ISERROR(VLOOKUP($A91,'Import Peak'!$A$3:HE$99,213,FALSE)-VLOOKUP($A91,'Import Peak Change'!$A$106:HE$202,213,FALSE)),0,(VLOOKUP($A91,'Import Peak'!$A$3:HE$99,213,FALSE)-VLOOKUP($A91,'Import Peak Change'!$A$106:HE$202,213,FALSE)))</f>
        <v>0</v>
      </c>
      <c r="HF91" s="6">
        <f>IF(ISERROR(VLOOKUP($A91,'Import Peak'!$A$3:HF$99,214,FALSE)-VLOOKUP($A91,'Import Peak Change'!$A$106:HF$202,214,FALSE)),0,(VLOOKUP($A91,'Import Peak'!$A$3:HF$99,214,FALSE)-VLOOKUP($A91,'Import Peak Change'!$A$106:HF$202,214,FALSE)))</f>
        <v>0</v>
      </c>
      <c r="HG91" s="6">
        <f>IF(ISERROR(VLOOKUP($A91,'Import Peak'!$A$3:HG$99,215,FALSE)-VLOOKUP($A91,'Import Peak Change'!$A$106:HG$202,215,FALSE)),0,(VLOOKUP($A91,'Import Peak'!$A$3:HG$99,215,FALSE)-VLOOKUP($A91,'Import Peak Change'!$A$106:HG$202,215,FALSE)))</f>
        <v>0</v>
      </c>
      <c r="HH91" s="6">
        <f>IF(ISERROR(VLOOKUP($A91,'Import Peak'!$A$3:HH$99,216,FALSE)-VLOOKUP($A91,'Import Peak Change'!$A$106:HH$202,216,FALSE)),0,(VLOOKUP($A91,'Import Peak'!$A$3:HH$99,216,FALSE)-VLOOKUP($A91,'Import Peak Change'!$A$106:HH$202,216,FALSE)))</f>
        <v>0</v>
      </c>
      <c r="HI91" s="6">
        <f>IF(ISERROR(VLOOKUP($A91,'Import Peak'!$A$3:HI$99,217,FALSE)-VLOOKUP($A91,'Import Peak Change'!$A$106:HI$202,217,FALSE)),0,(VLOOKUP($A91,'Import Peak'!$A$3:HI$99,217,FALSE)-VLOOKUP($A91,'Import Peak Change'!$A$106:HI$202,217,FALSE)))</f>
        <v>0</v>
      </c>
      <c r="HJ91" s="6">
        <f>IF(ISERROR(VLOOKUP($A91,'Import Peak'!$A$3:HJ$99,218,FALSE)-VLOOKUP($A91,'Import Peak Change'!$A$106:HJ$202,218,FALSE)),0,(VLOOKUP($A91,'Import Peak'!$A$3:HJ$99,218,FALSE)-VLOOKUP($A91,'Import Peak Change'!$A$106:HJ$202,218,FALSE)))</f>
        <v>0</v>
      </c>
      <c r="HK91" s="6">
        <f>IF(ISERROR(VLOOKUP($A91,'Import Peak'!$A$3:HK$99,219,FALSE)-VLOOKUP($A91,'Import Peak Change'!$A$106:HK$202,219,FALSE)),0,(VLOOKUP($A91,'Import Peak'!$A$3:HK$99,219,FALSE)-VLOOKUP($A91,'Import Peak Change'!$A$106:HK$202,219,FALSE)))</f>
        <v>0</v>
      </c>
      <c r="HL91" s="6">
        <f>IF(ISERROR(VLOOKUP($A91,'Import Peak'!$A$3:HL$99,220,FALSE)-VLOOKUP($A91,'Import Peak Change'!$A$106:HL$202,220,FALSE)),0,(VLOOKUP($A91,'Import Peak'!$A$3:HL$99,220,FALSE)-VLOOKUP($A91,'Import Peak Change'!$A$106:HL$202,220,FALSE)))</f>
        <v>0</v>
      </c>
      <c r="HM91" s="6">
        <f>IF(ISERROR(VLOOKUP($A91,'Import Peak'!$A$3:HM$99,221,FALSE)-VLOOKUP($A91,'Import Peak Change'!$A$106:HM$202,221,FALSE)),0,(VLOOKUP($A91,'Import Peak'!$A$3:HM$99,221,FALSE)-VLOOKUP($A91,'Import Peak Change'!$A$106:HM$202,221,FALSE)))</f>
        <v>0</v>
      </c>
      <c r="HN91" s="6">
        <f>IF(ISERROR(VLOOKUP($A91,'Import Peak'!$A$3:HN$99,222,FALSE)-VLOOKUP($A91,'Import Peak Change'!$A$106:HN$202,222,FALSE)),0,(VLOOKUP($A91,'Import Peak'!$A$3:HN$99,222,FALSE)-VLOOKUP($A91,'Import Peak Change'!$A$106:HN$202,222,FALSE)))</f>
        <v>0</v>
      </c>
      <c r="HO91" s="6">
        <f>IF(ISERROR(VLOOKUP($A91,'Import Peak'!$A$3:HO$99,223,FALSE)-VLOOKUP($A91,'Import Peak Change'!$A$106:HO$202,223,FALSE)),0,(VLOOKUP($A91,'Import Peak'!$A$3:HO$99,223,FALSE)-VLOOKUP($A91,'Import Peak Change'!$A$106:HO$202,223,FALSE)))</f>
        <v>0</v>
      </c>
      <c r="HP91" s="6">
        <f>IF(ISERROR(VLOOKUP($A91,'Import Peak'!$A$3:HP$99,224,FALSE)-VLOOKUP($A91,'Import Peak Change'!$A$106:HP$202,224,FALSE)),0,(VLOOKUP($A91,'Import Peak'!$A$3:HP$99,224,FALSE)-VLOOKUP($A91,'Import Peak Change'!$A$106:HP$202,224,FALSE)))</f>
        <v>0</v>
      </c>
      <c r="HQ91" s="6">
        <f>IF(ISERROR(VLOOKUP($A91,'Import Peak'!$A$3:HQ$99,225,FALSE)-VLOOKUP($A91,'Import Peak Change'!$A$106:HQ$202,225,FALSE)),0,(VLOOKUP($A91,'Import Peak'!$A$3:HQ$99,225,FALSE)-VLOOKUP($A91,'Import Peak Change'!$A$106:HQ$202,225,FALSE)))</f>
        <v>0</v>
      </c>
      <c r="HR91" s="6">
        <f>IF(ISERROR(VLOOKUP($A91,'Import Peak'!$A$3:HR$99,226,FALSE)-VLOOKUP($A91,'Import Peak Change'!$A$106:HR$202,226,FALSE)),0,(VLOOKUP($A91,'Import Peak'!$A$3:HR$99,226,FALSE)-VLOOKUP($A91,'Import Peak Change'!$A$106:HR$202,226,FALSE)))</f>
        <v>0</v>
      </c>
      <c r="HS91" s="6">
        <f>IF(ISERROR(VLOOKUP($A91,'Import Peak'!$A$3:HS$99,227,FALSE)-VLOOKUP($A91,'Import Peak Change'!$A$106:HS$202,227,FALSE)),0,(VLOOKUP($A91,'Import Peak'!$A$3:HS$99,227,FALSE)-VLOOKUP($A91,'Import Peak Change'!$A$106:HS$202,227,FALSE)))</f>
        <v>0</v>
      </c>
      <c r="HT91" s="6">
        <f>IF(ISERROR(VLOOKUP($A91,'Import Peak'!$A$3:HT$99,228,FALSE)-VLOOKUP($A91,'Import Peak Change'!$A$106:HT$202,228,FALSE)),0,(VLOOKUP($A91,'Import Peak'!$A$3:HT$99,228,FALSE)-VLOOKUP($A91,'Import Peak Change'!$A$106:HT$202,228,FALSE)))</f>
        <v>0</v>
      </c>
      <c r="HU91" s="6">
        <f>IF(ISERROR(VLOOKUP($A91,'Import Peak'!$A$3:HU$99,229,FALSE)-VLOOKUP($A91,'Import Peak Change'!$A$106:HU$202,229,FALSE)),0,(VLOOKUP($A91,'Import Peak'!$A$3:HU$99,229,FALSE)-VLOOKUP($A91,'Import Peak Change'!$A$106:HU$202,229,FALSE)))</f>
        <v>0</v>
      </c>
      <c r="HV91" s="6">
        <f>IF(ISERROR(VLOOKUP($A91,'Import Peak'!$A$3:HV$99,230,FALSE)-VLOOKUP($A91,'Import Peak Change'!$A$106:HV$202,230,FALSE)),0,(VLOOKUP($A91,'Import Peak'!$A$3:HV$99,230,FALSE)-VLOOKUP($A91,'Import Peak Change'!$A$106:HV$202,230,FALSE)))</f>
        <v>0</v>
      </c>
      <c r="HW91" s="6">
        <f>IF(ISERROR(VLOOKUP($A91,'Import Peak'!$A$3:HW$99,231,FALSE)-VLOOKUP($A91,'Import Peak Change'!$A$106:HW$202,231,FALSE)),0,(VLOOKUP($A91,'Import Peak'!$A$3:HW$99,231,FALSE)-VLOOKUP($A91,'Import Peak Change'!$A$106:HW$202,231,FALSE)))</f>
        <v>0</v>
      </c>
      <c r="HX91" s="6">
        <f>IF(ISERROR(VLOOKUP($A91,'Import Peak'!$A$3:HX$99,232,FALSE)-VLOOKUP($A91,'Import Peak Change'!$A$106:HX$202,232,FALSE)),0,(VLOOKUP($A91,'Import Peak'!$A$3:HX$99,232,FALSE)-VLOOKUP($A91,'Import Peak Change'!$A$106:HX$202,232,FALSE)))</f>
        <v>0</v>
      </c>
      <c r="HY91" s="6">
        <f>IF(ISERROR(VLOOKUP($A91,'Import Peak'!$A$3:HY$99,233,FALSE)-VLOOKUP($A91,'Import Peak Change'!$A$106:HY$202,233,FALSE)),0,(VLOOKUP($A91,'Import Peak'!$A$3:HY$99,233,FALSE)-VLOOKUP($A91,'Import Peak Change'!$A$106:HY$202,233,FALSE)))</f>
        <v>0</v>
      </c>
      <c r="HZ91" s="6">
        <f>IF(ISERROR(VLOOKUP($A91,'Import Peak'!$A$3:HZ$99,234,FALSE)-VLOOKUP($A91,'Import Peak Change'!$A$106:HZ$202,234,FALSE)),0,(VLOOKUP($A91,'Import Peak'!$A$3:HZ$99,234,FALSE)-VLOOKUP($A91,'Import Peak Change'!$A$106:HZ$202,234,FALSE)))</f>
        <v>0</v>
      </c>
      <c r="IA91" s="6">
        <f>IF(ISERROR(VLOOKUP($A91,'Import Peak'!$A$3:IA$99,235,FALSE)-VLOOKUP($A91,'Import Peak Change'!$A$106:IA$202,235,FALSE)),0,(VLOOKUP($A91,'Import Peak'!$A$3:IA$99,235,FALSE)-VLOOKUP($A91,'Import Peak Change'!$A$106:IA$202,235,FALSE)))</f>
        <v>0</v>
      </c>
      <c r="IB91" s="6">
        <f>IF(ISERROR(VLOOKUP($A91,'Import Peak'!$A$3:IB$99,236,FALSE)-VLOOKUP($A91,'Import Peak Change'!$A$106:IB$202,236,FALSE)),0,(VLOOKUP($A91,'Import Peak'!$A$3:IB$99,236,FALSE)-VLOOKUP($A91,'Import Peak Change'!$A$106:IB$202,236,FALSE)))</f>
        <v>0</v>
      </c>
      <c r="IC91" s="6">
        <f>IF(ISERROR(VLOOKUP($A91,'Import Peak'!$A$3:IC$99,237,FALSE)-VLOOKUP($A91,'Import Peak Change'!$A$106:IC$202,237,FALSE)),0,(VLOOKUP($A91,'Import Peak'!$A$3:IC$99,237,FALSE)-VLOOKUP($A91,'Import Peak Change'!$A$106:IC$202,237,FALSE)))</f>
        <v>0</v>
      </c>
      <c r="ID91" s="6">
        <f>IF(ISERROR(VLOOKUP($A91,'Import Peak'!$A$3:ID$99,238,FALSE)-VLOOKUP($A91,'Import Peak Change'!$A$106:ID$202,238,FALSE)),0,(VLOOKUP($A91,'Import Peak'!$A$3:ID$99,238,FALSE)-VLOOKUP($A91,'Import Peak Change'!$A$106:ID$202,238,FALSE)))</f>
        <v>0</v>
      </c>
      <c r="IE91" s="6">
        <f>IF(ISERROR(VLOOKUP($A91,'Import Peak'!$A$3:IE$99,239,FALSE)-VLOOKUP($A91,'Import Peak Change'!$A$106:IE$202,239,FALSE)),0,(VLOOKUP($A91,'Import Peak'!$A$3:IE$99,239,FALSE)-VLOOKUP($A91,'Import Peak Change'!$A$106:IE$202,239,FALSE)))</f>
        <v>0</v>
      </c>
    </row>
    <row r="92" spans="1:239">
      <c r="A92" s="168" t="str">
        <f>IF('Import Peak'!A89=0,"",'Import Peak'!A89)</f>
        <v/>
      </c>
      <c r="B92" s="6"/>
      <c r="C92" s="6"/>
      <c r="D92" s="6"/>
      <c r="E92" s="6"/>
      <c r="F92" s="6"/>
      <c r="G92" s="6">
        <f>IF(ISERROR(VLOOKUP($A92,'Import Peak'!$A$3:G$99,7,FALSE)-VLOOKUP($A92,'Import Peak Change'!$A$106:G$202,7,FALSE)),0,(VLOOKUP($A92,'Import Peak'!$A$3:G$99,7,FALSE)-VLOOKUP($A92,'Import Peak Change'!$A$106:G$202,7,FALSE)))</f>
        <v>0</v>
      </c>
      <c r="H92" s="6">
        <f>IF(ISERROR(VLOOKUP($A92,'Import Peak'!$A$3:H$99,8,FALSE)-VLOOKUP($A92,'Import Peak Change'!$A$106:H$202,8,FALSE)),0,(VLOOKUP($A92,'Import Peak'!$A$3:H$99,8,FALSE)-VLOOKUP($A92,'Import Peak Change'!$A$106:H$202,8,FALSE)))</f>
        <v>0</v>
      </c>
      <c r="I92" s="6">
        <f>IF(ISERROR(VLOOKUP($A92,'Import Peak'!$A$3:I$99,9,FALSE)-VLOOKUP($A92,'Import Peak Change'!$A$106:I$202,9,FALSE)),0,(VLOOKUP($A92,'Import Peak'!$A$3:I$99,9,FALSE)-VLOOKUP($A92,'Import Peak Change'!$A$106:I$202,9,FALSE)))</f>
        <v>0</v>
      </c>
      <c r="J92" s="6">
        <f>IF(ISERROR(VLOOKUP($A92,'Import Peak'!$A$3:J$99,10,FALSE)-VLOOKUP($A92,'Import Peak Change'!$A$106:J$202,10,FALSE)),0,(VLOOKUP($A92,'Import Peak'!$A$3:J$99,10,FALSE)-VLOOKUP($A92,'Import Peak Change'!$A$106:J$202,10,FALSE)))</f>
        <v>0</v>
      </c>
      <c r="K92" s="6">
        <f>IF(ISERROR(VLOOKUP($A92,'Import Peak'!$A$3:K$99,11,FALSE)-VLOOKUP($A92,'Import Peak Change'!$A$106:K$202,11,FALSE)),0,(VLOOKUP($A92,'Import Peak'!$A$3:K$99,11,FALSE)-VLOOKUP($A92,'Import Peak Change'!$A$106:K$202,11,FALSE)))</f>
        <v>0</v>
      </c>
      <c r="L92" s="6">
        <f>IF(ISERROR(VLOOKUP($A92,'Import Peak'!$A$3:L$99,12,FALSE)-VLOOKUP($A92,'Import Peak Change'!$A$106:L$202,12,FALSE)),0,(VLOOKUP($A92,'Import Peak'!$A$3:L$99,12,FALSE)-VLOOKUP($A92,'Import Peak Change'!$A$106:L$202,12,FALSE)))</f>
        <v>0</v>
      </c>
      <c r="M92" s="6">
        <f>IF(ISERROR(VLOOKUP($A92,'Import Peak'!$A$3:M$99,13,FALSE)-VLOOKUP($A92,'Import Peak Change'!$A$106:M$202,13,FALSE)),0,(VLOOKUP($A92,'Import Peak'!$A$3:M$99,13,FALSE)-VLOOKUP($A92,'Import Peak Change'!$A$106:M$202,13,FALSE)))</f>
        <v>0</v>
      </c>
      <c r="N92" s="6">
        <f>IF(ISERROR(VLOOKUP($A92,'Import Peak'!$A$3:N$99,14,FALSE)-VLOOKUP($A92,'Import Peak Change'!$A$106:N$202,14,FALSE)),0,(VLOOKUP($A92,'Import Peak'!$A$3:N$99,14,FALSE)-VLOOKUP($A92,'Import Peak Change'!$A$106:N$202,14,FALSE)))</f>
        <v>0</v>
      </c>
      <c r="O92" s="6">
        <f>IF(ISERROR(VLOOKUP($A92,'Import Peak'!$A$3:O$99,15,FALSE)-VLOOKUP($A92,'Import Peak Change'!$A$106:O$202,15,FALSE)),0,(VLOOKUP($A92,'Import Peak'!$A$3:O$99,15,FALSE)-VLOOKUP($A92,'Import Peak Change'!$A$106:O$202,15,FALSE)))</f>
        <v>0</v>
      </c>
      <c r="P92" s="6">
        <f>IF(ISERROR(VLOOKUP($A92,'Import Peak'!$A$3:P$99,16,FALSE)-VLOOKUP($A92,'Import Peak Change'!$A$106:P$202,16,FALSE)),0,(VLOOKUP($A92,'Import Peak'!$A$3:P$99,16,FALSE)-VLOOKUP($A92,'Import Peak Change'!$A$106:P$202,16,FALSE)))</f>
        <v>0</v>
      </c>
      <c r="Q92" s="6">
        <f>IF(ISERROR(VLOOKUP($A92,'Import Peak'!$A$3:Q$99,17,FALSE)-VLOOKUP($A92,'Import Peak Change'!$A$106:Q$202,17,FALSE)),0,(VLOOKUP($A92,'Import Peak'!$A$3:Q$99,17,FALSE)-VLOOKUP($A92,'Import Peak Change'!$A$106:Q$202,17,FALSE)))</f>
        <v>0</v>
      </c>
      <c r="R92" s="6">
        <f>IF(ISERROR(VLOOKUP($A92,'Import Peak'!$A$3:R$99,18,FALSE)-VLOOKUP($A92,'Import Peak Change'!$A$106:R$202,18,FALSE)),0,(VLOOKUP($A92,'Import Peak'!$A$3:R$99,18,FALSE)-VLOOKUP($A92,'Import Peak Change'!$A$106:R$202,18,FALSE)))</f>
        <v>0</v>
      </c>
      <c r="S92" s="6">
        <f>IF(ISERROR(VLOOKUP($A92,'Import Peak'!$A$3:S$99,19,FALSE)-VLOOKUP($A92,'Import Peak Change'!$A$106:S$202,19,FALSE)),0,(VLOOKUP($A92,'Import Peak'!$A$3:S$99,19,FALSE)-VLOOKUP($A92,'Import Peak Change'!$A$106:S$202,19,FALSE)))</f>
        <v>0</v>
      </c>
      <c r="T92" s="6">
        <f>IF(ISERROR(VLOOKUP($A92,'Import Peak'!$A$3:T$99,20,FALSE)-VLOOKUP($A92,'Import Peak Change'!$A$106:T$202,20,FALSE)),0,(VLOOKUP($A92,'Import Peak'!$A$3:T$99,20,FALSE)-VLOOKUP($A92,'Import Peak Change'!$A$106:T$202,20,FALSE)))</f>
        <v>0</v>
      </c>
      <c r="U92" s="6">
        <f>IF(ISERROR(VLOOKUP($A92,'Import Peak'!$A$3:U$99,21,FALSE)-VLOOKUP($A92,'Import Peak Change'!$A$106:U$202,21,FALSE)),0,(VLOOKUP($A92,'Import Peak'!$A$3:U$99,21,FALSE)-VLOOKUP($A92,'Import Peak Change'!$A$106:U$202,21,FALSE)))</f>
        <v>0</v>
      </c>
      <c r="V92" s="6">
        <f>IF(ISERROR(VLOOKUP($A92,'Import Peak'!$A$3:V$99,22,FALSE)-VLOOKUP($A92,'Import Peak Change'!$A$106:V$202,22,FALSE)),0,(VLOOKUP($A92,'Import Peak'!$A$3:V$99,22,FALSE)-VLOOKUP($A92,'Import Peak Change'!$A$106:V$202,22,FALSE)))</f>
        <v>0</v>
      </c>
      <c r="W92" s="6">
        <f>IF(ISERROR(VLOOKUP($A92,'Import Peak'!$A$3:W$99,23,FALSE)-VLOOKUP($A92,'Import Peak Change'!$A$106:W$202,23,FALSE)),0,(VLOOKUP($A92,'Import Peak'!$A$3:W$99,23,FALSE)-VLOOKUP($A92,'Import Peak Change'!$A$106:W$202,23,FALSE)))</f>
        <v>0</v>
      </c>
      <c r="X92" s="6">
        <f>IF(ISERROR(VLOOKUP($A92,'Import Peak'!$A$3:X$99,24,FALSE)-VLOOKUP($A92,'Import Peak Change'!$A$106:X$202,24,FALSE)),0,(VLOOKUP($A92,'Import Peak'!$A$3:X$99,24,FALSE)-VLOOKUP($A92,'Import Peak Change'!$A$106:X$202,24,FALSE)))</f>
        <v>0</v>
      </c>
      <c r="Y92" s="6">
        <f>IF(ISERROR(VLOOKUP($A92,'Import Peak'!$A$3:Y$99,25,FALSE)-VLOOKUP($A92,'Import Peak Change'!$A$106:Y$202,25,FALSE)),0,(VLOOKUP($A92,'Import Peak'!$A$3:Y$99,25,FALSE)-VLOOKUP($A92,'Import Peak Change'!$A$106:Y$202,25,FALSE)))</f>
        <v>0</v>
      </c>
      <c r="Z92" s="6">
        <f>IF(ISERROR(VLOOKUP($A92,'Import Peak'!$A$3:Z$99,26,FALSE)-VLOOKUP($A92,'Import Peak Change'!$A$106:Z$202,26,FALSE)),0,(VLOOKUP($A92,'Import Peak'!$A$3:Z$99,26,FALSE)-VLOOKUP($A92,'Import Peak Change'!$A$106:Z$202,26,FALSE)))</f>
        <v>0</v>
      </c>
      <c r="AA92" s="6">
        <f>IF(ISERROR(VLOOKUP($A92,'Import Peak'!$A$3:AA$99,27,FALSE)-VLOOKUP($A92,'Import Peak Change'!$A$106:AA$202,27,FALSE)),0,(VLOOKUP($A92,'Import Peak'!$A$3:AA$99,27,FALSE)-VLOOKUP($A92,'Import Peak Change'!$A$106:AA$202,27,FALSE)))</f>
        <v>0</v>
      </c>
      <c r="AB92" s="6">
        <f>IF(ISERROR(VLOOKUP($A92,'Import Peak'!$A$3:AB$99,28,FALSE)-VLOOKUP($A92,'Import Peak Change'!$A$106:AB$202,28,FALSE)),0,(VLOOKUP($A92,'Import Peak'!$A$3:AB$99,28,FALSE)-VLOOKUP($A92,'Import Peak Change'!$A$106:AB$202,28,FALSE)))</f>
        <v>0</v>
      </c>
      <c r="AC92" s="6">
        <f>IF(ISERROR(VLOOKUP($A92,'Import Peak'!$A$3:AC$99,29,FALSE)-VLOOKUP($A92,'Import Peak Change'!$A$106:AC$202,29,FALSE)),0,(VLOOKUP($A92,'Import Peak'!$A$3:AC$99,29,FALSE)-VLOOKUP($A92,'Import Peak Change'!$A$106:AC$202,29,FALSE)))</f>
        <v>0</v>
      </c>
      <c r="AD92" s="6">
        <f>IF(ISERROR(VLOOKUP($A92,'Import Peak'!$A$3:AD$99,30,FALSE)-VLOOKUP($A92,'Import Peak Change'!$A$106:AD$202,30,FALSE)),0,(VLOOKUP($A92,'Import Peak'!$A$3:AD$99,30,FALSE)-VLOOKUP($A92,'Import Peak Change'!$A$106:AD$202,30,FALSE)))</f>
        <v>0</v>
      </c>
      <c r="AE92" s="6">
        <f>IF(ISERROR(VLOOKUP($A92,'Import Peak'!$A$3:AE$99,31,FALSE)-VLOOKUP($A92,'Import Peak Change'!$A$106:AE$202,31,FALSE)),0,(VLOOKUP($A92,'Import Peak'!$A$3:AE$99,31,FALSE)-VLOOKUP($A92,'Import Peak Change'!$A$106:AE$202,31,FALSE)))</f>
        <v>0</v>
      </c>
      <c r="AF92" s="6">
        <f>IF(ISERROR(VLOOKUP($A92,'Import Peak'!$A$3:AF$99,32,FALSE)-VLOOKUP($A92,'Import Peak Change'!$A$106:AF$202,32,FALSE)),0,(VLOOKUP($A92,'Import Peak'!$A$3:AF$99,32,FALSE)-VLOOKUP($A92,'Import Peak Change'!$A$106:AF$202,32,FALSE)))</f>
        <v>0</v>
      </c>
      <c r="AG92" s="6">
        <f>IF(ISERROR(VLOOKUP($A92,'Import Peak'!$A$3:AG$99,33,FALSE)-VLOOKUP($A92,'Import Peak Change'!$A$106:AG$202,33,FALSE)),0,(VLOOKUP($A92,'Import Peak'!$A$3:AG$99,33,FALSE)-VLOOKUP($A92,'Import Peak Change'!$A$106:AG$202,33,FALSE)))</f>
        <v>0</v>
      </c>
      <c r="AH92" s="6">
        <f>IF(ISERROR(VLOOKUP($A92,'Import Peak'!$A$3:AH$99,34,FALSE)-VLOOKUP($A92,'Import Peak Change'!$A$106:AH$202,34,FALSE)),0,(VLOOKUP($A92,'Import Peak'!$A$3:AH$99,34,FALSE)-VLOOKUP($A92,'Import Peak Change'!$A$106:AH$202,34,FALSE)))</f>
        <v>0</v>
      </c>
      <c r="AI92" s="6">
        <f>IF(ISERROR(VLOOKUP($A92,'Import Peak'!$A$3:AI$99,35,FALSE)-VLOOKUP($A92,'Import Peak Change'!$A$106:AI$202,35,FALSE)),0,(VLOOKUP($A92,'Import Peak'!$A$3:AI$99,35,FALSE)-VLOOKUP($A92,'Import Peak Change'!$A$106:AI$202,35,FALSE)))</f>
        <v>0</v>
      </c>
      <c r="AJ92" s="6">
        <f>IF(ISERROR(VLOOKUP($A92,'Import Peak'!$A$3:AJ$99,36,FALSE)-VLOOKUP($A92,'Import Peak Change'!$A$106:AJ$202,36,FALSE)),0,(VLOOKUP($A92,'Import Peak'!$A$3:AJ$99,36,FALSE)-VLOOKUP($A92,'Import Peak Change'!$A$106:AJ$202,36,FALSE)))</f>
        <v>0</v>
      </c>
      <c r="AK92" s="6">
        <f>IF(ISERROR(VLOOKUP($A92,'Import Peak'!$A$3:AK$99,37,FALSE)-VLOOKUP($A92,'Import Peak Change'!$A$106:AK$202,37,FALSE)),0,(VLOOKUP($A92,'Import Peak'!$A$3:AK$99,37,FALSE)-VLOOKUP($A92,'Import Peak Change'!$A$106:AK$202,37,FALSE)))</f>
        <v>0</v>
      </c>
      <c r="AL92" s="6">
        <f>IF(ISERROR(VLOOKUP($A92,'Import Peak'!$A$3:AL$99,38,FALSE)-VLOOKUP($A92,'Import Peak Change'!$A$106:AL$202,38,FALSE)),0,(VLOOKUP($A92,'Import Peak'!$A$3:AL$99,38,FALSE)-VLOOKUP($A92,'Import Peak Change'!$A$106:AL$202,38,FALSE)))</f>
        <v>0</v>
      </c>
      <c r="AM92" s="6">
        <f>IF(ISERROR(VLOOKUP($A92,'Import Peak'!$A$3:AM$99,39,FALSE)-VLOOKUP($A92,'Import Peak Change'!$A$106:AM$202,39,FALSE)),0,(VLOOKUP($A92,'Import Peak'!$A$3:AM$99,39,FALSE)-VLOOKUP($A92,'Import Peak Change'!$A$106:AM$202,39,FALSE)))</f>
        <v>0</v>
      </c>
      <c r="AN92" s="6">
        <f>IF(ISERROR(VLOOKUP($A92,'Import Peak'!$A$3:AN$99,40,FALSE)-VLOOKUP($A92,'Import Peak Change'!$A$106:AN$202,40,FALSE)),0,(VLOOKUP($A92,'Import Peak'!$A$3:AN$99,40,FALSE)-VLOOKUP($A92,'Import Peak Change'!$A$106:AN$202,40,FALSE)))</f>
        <v>0</v>
      </c>
      <c r="AO92" s="6">
        <f>IF(ISERROR(VLOOKUP($A92,'Import Peak'!$A$3:AO$99,41,FALSE)-VLOOKUP($A92,'Import Peak Change'!$A$106:AO$202,41,FALSE)),0,(VLOOKUP($A92,'Import Peak'!$A$3:AO$99,41,FALSE)-VLOOKUP($A92,'Import Peak Change'!$A$106:AO$202,41,FALSE)))</f>
        <v>0</v>
      </c>
      <c r="AP92" s="6">
        <f>IF(ISERROR(VLOOKUP($A92,'Import Peak'!$A$3:AP$99,42,FALSE)-VLOOKUP($A92,'Import Peak Change'!$A$106:AP$202,42,FALSE)),0,(VLOOKUP($A92,'Import Peak'!$A$3:AP$99,42,FALSE)-VLOOKUP($A92,'Import Peak Change'!$A$106:AP$202,42,FALSE)))</f>
        <v>0</v>
      </c>
      <c r="AQ92" s="6">
        <f>IF(ISERROR(VLOOKUP($A92,'Import Peak'!$A$3:AQ$99,43,FALSE)-VLOOKUP($A92,'Import Peak Change'!$A$106:AQ$202,43,FALSE)),0,(VLOOKUP($A92,'Import Peak'!$A$3:AQ$99,43,FALSE)-VLOOKUP($A92,'Import Peak Change'!$A$106:AQ$202,43,FALSE)))</f>
        <v>0</v>
      </c>
      <c r="AR92" s="6">
        <f>IF(ISERROR(VLOOKUP($A92,'Import Peak'!$A$3:AR$99,44,FALSE)-VLOOKUP($A92,'Import Peak Change'!$A$106:AR$202,44,FALSE)),0,(VLOOKUP($A92,'Import Peak'!$A$3:AR$99,44,FALSE)-VLOOKUP($A92,'Import Peak Change'!$A$106:AR$202,44,FALSE)))</f>
        <v>0</v>
      </c>
      <c r="AS92" s="6">
        <f>IF(ISERROR(VLOOKUP($A92,'Import Peak'!$A$3:AS$99,45,FALSE)-VLOOKUP($A92,'Import Peak Change'!$A$106:AS$202,45,FALSE)),0,(VLOOKUP($A92,'Import Peak'!$A$3:AS$99,45,FALSE)-VLOOKUP($A92,'Import Peak Change'!$A$106:AS$202,45,FALSE)))</f>
        <v>0</v>
      </c>
      <c r="AT92" s="6">
        <f>IF(ISERROR(VLOOKUP($A92,'Import Peak'!$A$3:AT$99,46,FALSE)-VLOOKUP($A92,'Import Peak Change'!$A$106:AT$202,46,FALSE)),0,(VLOOKUP($A92,'Import Peak'!$A$3:AT$99,46,FALSE)-VLOOKUP($A92,'Import Peak Change'!$A$106:AT$202,46,FALSE)))</f>
        <v>0</v>
      </c>
      <c r="AU92" s="6">
        <f>IF(ISERROR(VLOOKUP($A92,'Import Peak'!$A$3:AU$99,47,FALSE)-VLOOKUP($A92,'Import Peak Change'!$A$106:AU$202,47,FALSE)),0,(VLOOKUP($A92,'Import Peak'!$A$3:AU$99,47,FALSE)-VLOOKUP($A92,'Import Peak Change'!$A$106:AU$202,47,FALSE)))</f>
        <v>0</v>
      </c>
      <c r="AV92" s="6">
        <f>IF(ISERROR(VLOOKUP($A92,'Import Peak'!$A$3:AV$99,48,FALSE)-VLOOKUP($A92,'Import Peak Change'!$A$106:AV$202,48,FALSE)),0,(VLOOKUP($A92,'Import Peak'!$A$3:AV$99,48,FALSE)-VLOOKUP($A92,'Import Peak Change'!$A$106:AV$202,48,FALSE)))</f>
        <v>0</v>
      </c>
      <c r="AW92" s="6">
        <f>IF(ISERROR(VLOOKUP($A92,'Import Peak'!$A$3:AW$99,49,FALSE)-VLOOKUP($A92,'Import Peak Change'!$A$106:AW$202,49,FALSE)),0,(VLOOKUP($A92,'Import Peak'!$A$3:AW$99,49,FALSE)-VLOOKUP($A92,'Import Peak Change'!$A$106:AW$202,49,FALSE)))</f>
        <v>0</v>
      </c>
      <c r="AX92" s="6">
        <f>IF(ISERROR(VLOOKUP($A92,'Import Peak'!$A$3:AX$99,50,FALSE)-VLOOKUP($A92,'Import Peak Change'!$A$106:AX$202,50,FALSE)),0,(VLOOKUP($A92,'Import Peak'!$A$3:AX$99,50,FALSE)-VLOOKUP($A92,'Import Peak Change'!$A$106:AX$202,50,FALSE)))</f>
        <v>0</v>
      </c>
      <c r="AY92" s="6">
        <f>IF(ISERROR(VLOOKUP($A92,'Import Peak'!$A$3:AY$99,51,FALSE)-VLOOKUP($A92,'Import Peak Change'!$A$106:AY$202,51,FALSE)),0,(VLOOKUP($A92,'Import Peak'!$A$3:AY$99,51,FALSE)-VLOOKUP($A92,'Import Peak Change'!$A$106:AY$202,51,FALSE)))</f>
        <v>0</v>
      </c>
      <c r="AZ92" s="6">
        <f>IF(ISERROR(VLOOKUP($A92,'Import Peak'!$A$3:AZ$99,52,FALSE)-VLOOKUP($A92,'Import Peak Change'!$A$106:AZ$202,52,FALSE)),0,(VLOOKUP($A92,'Import Peak'!$A$3:AZ$99,52,FALSE)-VLOOKUP($A92,'Import Peak Change'!$A$106:AZ$202,52,FALSE)))</f>
        <v>0</v>
      </c>
      <c r="BA92" s="6">
        <f>IF(ISERROR(VLOOKUP($A92,'Import Peak'!$A$3:BA$99,53,FALSE)-VLOOKUP($A92,'Import Peak Change'!$A$106:BA$202,53,FALSE)),0,(VLOOKUP($A92,'Import Peak'!$A$3:BA$99,53,FALSE)-VLOOKUP($A92,'Import Peak Change'!$A$106:BA$202,53,FALSE)))</f>
        <v>0</v>
      </c>
      <c r="BB92" s="6">
        <f>IF(ISERROR(VLOOKUP($A92,'Import Peak'!$A$3:BB$99,54,FALSE)-VLOOKUP($A92,'Import Peak Change'!$A$106:BB$202,54,FALSE)),0,(VLOOKUP($A92,'Import Peak'!$A$3:BB$99,54,FALSE)-VLOOKUP($A92,'Import Peak Change'!$A$106:BB$202,54,FALSE)))</f>
        <v>0</v>
      </c>
      <c r="BC92" s="6">
        <f>IF(ISERROR(VLOOKUP($A92,'Import Peak'!$A$3:BC$99,55,FALSE)-VLOOKUP($A92,'Import Peak Change'!$A$106:BC$202,55,FALSE)),0,(VLOOKUP($A92,'Import Peak'!$A$3:BC$99,55,FALSE)-VLOOKUP($A92,'Import Peak Change'!$A$106:BC$202,55,FALSE)))</f>
        <v>0</v>
      </c>
      <c r="BD92" s="6">
        <f>IF(ISERROR(VLOOKUP($A92,'Import Peak'!$A$3:BD$99,56,FALSE)-VLOOKUP($A92,'Import Peak Change'!$A$106:BD$202,56,FALSE)),0,(VLOOKUP($A92,'Import Peak'!$A$3:BD$99,56,FALSE)-VLOOKUP($A92,'Import Peak Change'!$A$106:BD$202,56,FALSE)))</f>
        <v>0</v>
      </c>
      <c r="BE92" s="6">
        <f>IF(ISERROR(VLOOKUP($A92,'Import Peak'!$A$3:BE$99,57,FALSE)-VLOOKUP($A92,'Import Peak Change'!$A$106:BE$202,57,FALSE)),0,(VLOOKUP($A92,'Import Peak'!$A$3:BE$99,57,FALSE)-VLOOKUP($A92,'Import Peak Change'!$A$106:BE$202,57,FALSE)))</f>
        <v>0</v>
      </c>
      <c r="BF92" s="6">
        <f>IF(ISERROR(VLOOKUP($A92,'Import Peak'!$A$3:BF$99,58,FALSE)-VLOOKUP($A92,'Import Peak Change'!$A$106:BF$202,58,FALSE)),0,(VLOOKUP($A92,'Import Peak'!$A$3:BF$99,58,FALSE)-VLOOKUP($A92,'Import Peak Change'!$A$106:BF$202,58,FALSE)))</f>
        <v>0</v>
      </c>
      <c r="BG92" s="6">
        <f>IF(ISERROR(VLOOKUP($A92,'Import Peak'!$A$3:BG$99,59,FALSE)-VLOOKUP($A92,'Import Peak Change'!$A$106:BG$202,59,FALSE)),0,(VLOOKUP($A92,'Import Peak'!$A$3:BG$99,59,FALSE)-VLOOKUP($A92,'Import Peak Change'!$A$106:BG$202,59,FALSE)))</f>
        <v>0</v>
      </c>
      <c r="BH92" s="6">
        <f>IF(ISERROR(VLOOKUP($A92,'Import Peak'!$A$3:BH$99,60,FALSE)-VLOOKUP($A92,'Import Peak Change'!$A$106:BH$202,60,FALSE)),0,(VLOOKUP($A92,'Import Peak'!$A$3:BH$99,60,FALSE)-VLOOKUP($A92,'Import Peak Change'!$A$106:BH$202,60,FALSE)))</f>
        <v>0</v>
      </c>
      <c r="BI92" s="6">
        <f>IF(ISERROR(VLOOKUP($A92,'Import Peak'!$A$3:BI$99,61,FALSE)-VLOOKUP($A92,'Import Peak Change'!$A$106:BI$202,61,FALSE)),0,(VLOOKUP($A92,'Import Peak'!$A$3:BI$99,61,FALSE)-VLOOKUP($A92,'Import Peak Change'!$A$106:BI$202,61,FALSE)))</f>
        <v>0</v>
      </c>
      <c r="BJ92" s="6">
        <f>IF(ISERROR(VLOOKUP($A92,'Import Peak'!$A$3:BJ$99,62,FALSE)-VLOOKUP($A92,'Import Peak Change'!$A$106:BJ$202,62,FALSE)),0,(VLOOKUP($A92,'Import Peak'!$A$3:BJ$99,62,FALSE)-VLOOKUP($A92,'Import Peak Change'!$A$106:BJ$202,62,FALSE)))</f>
        <v>0</v>
      </c>
      <c r="BK92" s="6">
        <f>IF(ISERROR(VLOOKUP($A92,'Import Peak'!$A$3:BK$99,63,FALSE)-VLOOKUP($A92,'Import Peak Change'!$A$106:BK$202,63,FALSE)),0,(VLOOKUP($A92,'Import Peak'!$A$3:BK$99,63,FALSE)-VLOOKUP($A92,'Import Peak Change'!$A$106:BK$202,63,FALSE)))</f>
        <v>0</v>
      </c>
      <c r="BL92" s="6">
        <f>IF(ISERROR(VLOOKUP($A92,'Import Peak'!$A$3:BL$99,64,FALSE)-VLOOKUP($A92,'Import Peak Change'!$A$106:BL$202,64,FALSE)),0,(VLOOKUP($A92,'Import Peak'!$A$3:BL$99,64,FALSE)-VLOOKUP($A92,'Import Peak Change'!$A$106:BL$202,64,FALSE)))</f>
        <v>0</v>
      </c>
      <c r="BM92" s="6">
        <f>IF(ISERROR(VLOOKUP($A92,'Import Peak'!$A$3:BM$99,65,FALSE)-VLOOKUP($A92,'Import Peak Change'!$A$106:BM$202,65,FALSE)),0,(VLOOKUP($A92,'Import Peak'!$A$3:BM$99,65,FALSE)-VLOOKUP($A92,'Import Peak Change'!$A$106:BM$202,65,FALSE)))</f>
        <v>0</v>
      </c>
      <c r="BN92" s="6">
        <f>IF(ISERROR(VLOOKUP($A92,'Import Peak'!$A$3:BN$99,66,FALSE)-VLOOKUP($A92,'Import Peak Change'!$A$106:BN$202,66,FALSE)),0,(VLOOKUP($A92,'Import Peak'!$A$3:BN$99,66,FALSE)-VLOOKUP($A92,'Import Peak Change'!$A$106:BN$202,66,FALSE)))</f>
        <v>0</v>
      </c>
      <c r="BO92" s="6">
        <f>IF(ISERROR(VLOOKUP($A92,'Import Peak'!$A$3:BO$99,67,FALSE)-VLOOKUP($A92,'Import Peak Change'!$A$106:BO$202,67,FALSE)),0,(VLOOKUP($A92,'Import Peak'!$A$3:BO$99,67,FALSE)-VLOOKUP($A92,'Import Peak Change'!$A$106:BO$202,67,FALSE)))</f>
        <v>0</v>
      </c>
      <c r="BP92" s="6">
        <f>IF(ISERROR(VLOOKUP($A92,'Import Peak'!$A$3:BP$99,68,FALSE)-VLOOKUP($A92,'Import Peak Change'!$A$106:BP$202,68,FALSE)),0,(VLOOKUP($A92,'Import Peak'!$A$3:BP$99,68,FALSE)-VLOOKUP($A92,'Import Peak Change'!$A$106:BP$202,68,FALSE)))</f>
        <v>0</v>
      </c>
      <c r="BQ92" s="6">
        <f>IF(ISERROR(VLOOKUP($A92,'Import Peak'!$A$3:BQ$99,69,FALSE)-VLOOKUP($A92,'Import Peak Change'!$A$106:BQ$202,69,FALSE)),0,(VLOOKUP($A92,'Import Peak'!$A$3:BQ$99,69,FALSE)-VLOOKUP($A92,'Import Peak Change'!$A$106:BQ$202,69,FALSE)))</f>
        <v>0</v>
      </c>
      <c r="BR92" s="6">
        <f>IF(ISERROR(VLOOKUP($A92,'Import Peak'!$A$3:BR$99,70,FALSE)-VLOOKUP($A92,'Import Peak Change'!$A$106:BR$202,70,FALSE)),0,(VLOOKUP($A92,'Import Peak'!$A$3:BR$99,70,FALSE)-VLOOKUP($A92,'Import Peak Change'!$A$106:BR$202,70,FALSE)))</f>
        <v>0</v>
      </c>
      <c r="BS92" s="6">
        <f>IF(ISERROR(VLOOKUP($A92,'Import Peak'!$A$3:BS$99,71,FALSE)-VLOOKUP($A92,'Import Peak Change'!$A$106:BS$202,71,FALSE)),0,(VLOOKUP($A92,'Import Peak'!$A$3:BS$99,71,FALSE)-VLOOKUP($A92,'Import Peak Change'!$A$106:BS$202,71,FALSE)))</f>
        <v>0</v>
      </c>
      <c r="BT92" s="6">
        <f>IF(ISERROR(VLOOKUP($A92,'Import Peak'!$A$3:BT$99,72,FALSE)-VLOOKUP($A92,'Import Peak Change'!$A$106:BT$202,72,FALSE)),0,(VLOOKUP($A92,'Import Peak'!$A$3:BT$99,72,FALSE)-VLOOKUP($A92,'Import Peak Change'!$A$106:BT$202,72,FALSE)))</f>
        <v>0</v>
      </c>
      <c r="BU92" s="6">
        <f>IF(ISERROR(VLOOKUP($A92,'Import Peak'!$A$3:BU$99,73,FALSE)-VLOOKUP($A92,'Import Peak Change'!$A$106:BU$202,73,FALSE)),0,(VLOOKUP($A92,'Import Peak'!$A$3:BU$99,73,FALSE)-VLOOKUP($A92,'Import Peak Change'!$A$106:BU$202,73,FALSE)))</f>
        <v>0</v>
      </c>
      <c r="BV92" s="6">
        <f>IF(ISERROR(VLOOKUP($A92,'Import Peak'!$A$3:BV$99,74,FALSE)-VLOOKUP($A92,'Import Peak Change'!$A$106:BV$202,74,FALSE)),0,(VLOOKUP($A92,'Import Peak'!$A$3:BV$99,74,FALSE)-VLOOKUP($A92,'Import Peak Change'!$A$106:BV$202,74,FALSE)))</f>
        <v>0</v>
      </c>
      <c r="BW92" s="6">
        <f>IF(ISERROR(VLOOKUP($A92,'Import Peak'!$A$3:BW$99,75,FALSE)-VLOOKUP($A92,'Import Peak Change'!$A$106:BW$202,75,FALSE)),0,(VLOOKUP($A92,'Import Peak'!$A$3:BW$99,75,FALSE)-VLOOKUP($A92,'Import Peak Change'!$A$106:BW$202,75,FALSE)))</f>
        <v>0</v>
      </c>
      <c r="BX92" s="6">
        <f>IF(ISERROR(VLOOKUP($A92,'Import Peak'!$A$3:BX$99,76,FALSE)-VLOOKUP($A92,'Import Peak Change'!$A$106:BX$202,76,FALSE)),0,(VLOOKUP($A92,'Import Peak'!$A$3:BX$99,76,FALSE)-VLOOKUP($A92,'Import Peak Change'!$A$106:BX$202,76,FALSE)))</f>
        <v>0</v>
      </c>
      <c r="BY92" s="6">
        <f>IF(ISERROR(VLOOKUP($A92,'Import Peak'!$A$3:BY$99,77,FALSE)-VLOOKUP($A92,'Import Peak Change'!$A$106:BY$202,77,FALSE)),0,(VLOOKUP($A92,'Import Peak'!$A$3:BY$99,77,FALSE)-VLOOKUP($A92,'Import Peak Change'!$A$106:BY$202,77,FALSE)))</f>
        <v>0</v>
      </c>
      <c r="BZ92" s="6">
        <f>IF(ISERROR(VLOOKUP($A92,'Import Peak'!$A$3:BZ$99,78,FALSE)-VLOOKUP($A92,'Import Peak Change'!$A$106:BZ$202,78,FALSE)),0,(VLOOKUP($A92,'Import Peak'!$A$3:BZ$99,78,FALSE)-VLOOKUP($A92,'Import Peak Change'!$A$106:BZ$202,78,FALSE)))</f>
        <v>0</v>
      </c>
      <c r="CA92" s="6">
        <f>IF(ISERROR(VLOOKUP($A92,'Import Peak'!$A$3:CA$99,79,FALSE)-VLOOKUP($A92,'Import Peak Change'!$A$106:CA$202,79,FALSE)),0,(VLOOKUP($A92,'Import Peak'!$A$3:CA$99,79,FALSE)-VLOOKUP($A92,'Import Peak Change'!$A$106:CA$202,79,FALSE)))</f>
        <v>0</v>
      </c>
      <c r="CB92" s="6">
        <f>IF(ISERROR(VLOOKUP($A92,'Import Peak'!$A$3:CB$99,80,FALSE)-VLOOKUP($A92,'Import Peak Change'!$A$106:CB$202,80,FALSE)),0,(VLOOKUP($A92,'Import Peak'!$A$3:CB$99,80,FALSE)-VLOOKUP($A92,'Import Peak Change'!$A$106:CB$202,80,FALSE)))</f>
        <v>0</v>
      </c>
      <c r="CC92" s="6">
        <f>IF(ISERROR(VLOOKUP($A92,'Import Peak'!$A$3:CC$99,81,FALSE)-VLOOKUP($A92,'Import Peak Change'!$A$106:CC$202,81,FALSE)),0,(VLOOKUP($A92,'Import Peak'!$A$3:CC$99,81,FALSE)-VLOOKUP($A92,'Import Peak Change'!$A$106:CC$202,81,FALSE)))</f>
        <v>0</v>
      </c>
      <c r="CD92" s="6">
        <f>IF(ISERROR(VLOOKUP($A92,'Import Peak'!$A$3:CD$99,82,FALSE)-VLOOKUP($A92,'Import Peak Change'!$A$106:CD$202,82,FALSE)),0,(VLOOKUP($A92,'Import Peak'!$A$3:CD$99,82,FALSE)-VLOOKUP($A92,'Import Peak Change'!$A$106:CD$202,82,FALSE)))</f>
        <v>0</v>
      </c>
      <c r="CE92" s="6">
        <f>IF(ISERROR(VLOOKUP($A92,'Import Peak'!$A$3:CE$99,83,FALSE)-VLOOKUP($A92,'Import Peak Change'!$A$106:CE$202,83,FALSE)),0,(VLOOKUP($A92,'Import Peak'!$A$3:CE$99,83,FALSE)-VLOOKUP($A92,'Import Peak Change'!$A$106:CE$202,83,FALSE)))</f>
        <v>0</v>
      </c>
      <c r="CF92" s="6">
        <f>IF(ISERROR(VLOOKUP($A92,'Import Peak'!$A$3:CF$99,84,FALSE)-VLOOKUP($A92,'Import Peak Change'!$A$106:CF$202,84,FALSE)),0,(VLOOKUP($A92,'Import Peak'!$A$3:CF$99,84,FALSE)-VLOOKUP($A92,'Import Peak Change'!$A$106:CF$202,84,FALSE)))</f>
        <v>0</v>
      </c>
      <c r="CG92" s="6">
        <f>IF(ISERROR(VLOOKUP($A92,'Import Peak'!$A$3:CG$99,85,FALSE)-VLOOKUP($A92,'Import Peak Change'!$A$106:CG$202,85,FALSE)),0,(VLOOKUP($A92,'Import Peak'!$A$3:CG$99,85,FALSE)-VLOOKUP($A92,'Import Peak Change'!$A$106:CG$202,85,FALSE)))</f>
        <v>0</v>
      </c>
      <c r="CH92" s="6">
        <f>IF(ISERROR(VLOOKUP($A92,'Import Peak'!$A$3:CH$99,86,FALSE)-VLOOKUP($A92,'Import Peak Change'!$A$106:CH$202,86,FALSE)),0,(VLOOKUP($A92,'Import Peak'!$A$3:CH$99,86,FALSE)-VLOOKUP($A92,'Import Peak Change'!$A$106:CH$202,86,FALSE)))</f>
        <v>0</v>
      </c>
      <c r="CI92" s="6">
        <f>IF(ISERROR(VLOOKUP($A92,'Import Peak'!$A$3:CI$99,87,FALSE)-VLOOKUP($A92,'Import Peak Change'!$A$106:CI$202,87,FALSE)),0,(VLOOKUP($A92,'Import Peak'!$A$3:CI$99,87,FALSE)-VLOOKUP($A92,'Import Peak Change'!$A$106:CI$202,87,FALSE)))</f>
        <v>0</v>
      </c>
      <c r="CJ92" s="6">
        <f>IF(ISERROR(VLOOKUP($A92,'Import Peak'!$A$3:CJ$99,88,FALSE)-VLOOKUP($A92,'Import Peak Change'!$A$106:CJ$202,88,FALSE)),0,(VLOOKUP($A92,'Import Peak'!$A$3:CJ$99,88,FALSE)-VLOOKUP($A92,'Import Peak Change'!$A$106:CJ$202,88,FALSE)))</f>
        <v>0</v>
      </c>
      <c r="CK92" s="6">
        <f>IF(ISERROR(VLOOKUP($A92,'Import Peak'!$A$3:CK$99,89,FALSE)-VLOOKUP($A92,'Import Peak Change'!$A$106:CK$202,89,FALSE)),0,(VLOOKUP($A92,'Import Peak'!$A$3:CK$99,89,FALSE)-VLOOKUP($A92,'Import Peak Change'!$A$106:CK$202,89,FALSE)))</f>
        <v>0</v>
      </c>
      <c r="CL92" s="6">
        <f>IF(ISERROR(VLOOKUP($A92,'Import Peak'!$A$3:CL$99,90,FALSE)-VLOOKUP($A92,'Import Peak Change'!$A$106:CL$202,90,FALSE)),0,(VLOOKUP($A92,'Import Peak'!$A$3:CL$99,90,FALSE)-VLOOKUP($A92,'Import Peak Change'!$A$106:CL$202,90,FALSE)))</f>
        <v>0</v>
      </c>
      <c r="CM92" s="6">
        <f>IF(ISERROR(VLOOKUP($A92,'Import Peak'!$A$3:CM$99,91,FALSE)-VLOOKUP($A92,'Import Peak Change'!$A$106:CM$202,91,FALSE)),0,(VLOOKUP($A92,'Import Peak'!$A$3:CM$99,91,FALSE)-VLOOKUP($A92,'Import Peak Change'!$A$106:CM$202,91,FALSE)))</f>
        <v>0</v>
      </c>
      <c r="CN92" s="6">
        <f>IF(ISERROR(VLOOKUP($A92,'Import Peak'!$A$3:CN$99,92,FALSE)-VLOOKUP($A92,'Import Peak Change'!$A$106:CN$202,92,FALSE)),0,(VLOOKUP($A92,'Import Peak'!$A$3:CN$99,92,FALSE)-VLOOKUP($A92,'Import Peak Change'!$A$106:CN$202,92,FALSE)))</f>
        <v>0</v>
      </c>
      <c r="CO92" s="6">
        <f>IF(ISERROR(VLOOKUP($A92,'Import Peak'!$A$3:CO$99,93,FALSE)-VLOOKUP($A92,'Import Peak Change'!$A$106:CO$202,93,FALSE)),0,(VLOOKUP($A92,'Import Peak'!$A$3:CO$99,93,FALSE)-VLOOKUP($A92,'Import Peak Change'!$A$106:CO$202,93,FALSE)))</f>
        <v>0</v>
      </c>
      <c r="CP92" s="6">
        <f>IF(ISERROR(VLOOKUP($A92,'Import Peak'!$A$3:CP$99,94,FALSE)-VLOOKUP($A92,'Import Peak Change'!$A$106:CP$202,94,FALSE)),0,(VLOOKUP($A92,'Import Peak'!$A$3:CP$99,94,FALSE)-VLOOKUP($A92,'Import Peak Change'!$A$106:CP$202,94,FALSE)))</f>
        <v>0</v>
      </c>
      <c r="CQ92" s="6">
        <f>IF(ISERROR(VLOOKUP($A92,'Import Peak'!$A$3:CQ$99,95,FALSE)-VLOOKUP($A92,'Import Peak Change'!$A$106:CQ$202,95,FALSE)),0,(VLOOKUP($A92,'Import Peak'!$A$3:CQ$99,95,FALSE)-VLOOKUP($A92,'Import Peak Change'!$A$106:CQ$202,95,FALSE)))</f>
        <v>0</v>
      </c>
      <c r="CR92" s="6">
        <f>IF(ISERROR(VLOOKUP($A92,'Import Peak'!$A$3:CR$99,96,FALSE)-VLOOKUP($A92,'Import Peak Change'!$A$106:CR$202,96,FALSE)),0,(VLOOKUP($A92,'Import Peak'!$A$3:CR$99,96,FALSE)-VLOOKUP($A92,'Import Peak Change'!$A$106:CR$202,96,FALSE)))</f>
        <v>0</v>
      </c>
      <c r="CS92" s="6">
        <f>IF(ISERROR(VLOOKUP($A92,'Import Peak'!$A$3:CS$99,97,FALSE)-VLOOKUP($A92,'Import Peak Change'!$A$106:CS$202,97,FALSE)),0,(VLOOKUP($A92,'Import Peak'!$A$3:CS$99,97,FALSE)-VLOOKUP($A92,'Import Peak Change'!$A$106:CS$202,97,FALSE)))</f>
        <v>0</v>
      </c>
      <c r="CT92" s="6">
        <f>IF(ISERROR(VLOOKUP($A92,'Import Peak'!$A$3:CT$99,98,FALSE)-VLOOKUP($A92,'Import Peak Change'!$A$106:CT$202,98,FALSE)),0,(VLOOKUP($A92,'Import Peak'!$A$3:CT$99,98,FALSE)-VLOOKUP($A92,'Import Peak Change'!$A$106:CT$202,98,FALSE)))</f>
        <v>0</v>
      </c>
      <c r="CU92" s="6">
        <f>IF(ISERROR(VLOOKUP($A92,'Import Peak'!$A$3:CU$99,99,FALSE)-VLOOKUP($A92,'Import Peak Change'!$A$106:CU$202,99,FALSE)),0,(VLOOKUP($A92,'Import Peak'!$A$3:CU$99,99,FALSE)-VLOOKUP($A92,'Import Peak Change'!$A$106:CU$202,99,FALSE)))</f>
        <v>0</v>
      </c>
      <c r="CV92" s="6">
        <f>IF(ISERROR(VLOOKUP($A92,'Import Peak'!$A$3:CV$99,100,FALSE)-VLOOKUP($A92,'Import Peak Change'!$A$106:CV$202,100,FALSE)),0,(VLOOKUP($A92,'Import Peak'!$A$3:CV$99,100,FALSE)-VLOOKUP($A92,'Import Peak Change'!$A$106:CV$202,100,FALSE)))</f>
        <v>0</v>
      </c>
      <c r="CW92" s="6">
        <f>IF(ISERROR(VLOOKUP($A92,'Import Peak'!$A$3:CW$99,101,FALSE)-VLOOKUP($A92,'Import Peak Change'!$A$106:CW$202,101,FALSE)),0,(VLOOKUP($A92,'Import Peak'!$A$3:CW$99,101,FALSE)-VLOOKUP($A92,'Import Peak Change'!$A$106:CW$202,101,FALSE)))</f>
        <v>0</v>
      </c>
      <c r="CX92" s="6">
        <f>IF(ISERROR(VLOOKUP($A92,'Import Peak'!$A$3:CX$99,102,FALSE)-VLOOKUP($A92,'Import Peak Change'!$A$106:CX$202,102,FALSE)),0,(VLOOKUP($A92,'Import Peak'!$A$3:CX$99,102,FALSE)-VLOOKUP($A92,'Import Peak Change'!$A$106:CX$202,102,FALSE)))</f>
        <v>0</v>
      </c>
      <c r="CY92" s="6">
        <f>IF(ISERROR(VLOOKUP($A92,'Import Peak'!$A$3:CY$99,103,FALSE)-VLOOKUP($A92,'Import Peak Change'!$A$106:CY$202,103,FALSE)),0,(VLOOKUP($A92,'Import Peak'!$A$3:CY$99,103,FALSE)-VLOOKUP($A92,'Import Peak Change'!$A$106:CY$202,103,FALSE)))</f>
        <v>0</v>
      </c>
      <c r="CZ92" s="6">
        <f>IF(ISERROR(VLOOKUP($A92,'Import Peak'!$A$3:CZ$99,104,FALSE)-VLOOKUP($A92,'Import Peak Change'!$A$106:CZ$202,104,FALSE)),0,(VLOOKUP($A92,'Import Peak'!$A$3:CZ$99,104,FALSE)-VLOOKUP($A92,'Import Peak Change'!$A$106:CZ$202,104,FALSE)))</f>
        <v>0</v>
      </c>
      <c r="DA92" s="6">
        <f>IF(ISERROR(VLOOKUP($A92,'Import Peak'!$A$3:DA$99,105,FALSE)-VLOOKUP($A92,'Import Peak Change'!$A$106:DA$202,105,FALSE)),0,(VLOOKUP($A92,'Import Peak'!$A$3:DA$99,105,FALSE)-VLOOKUP($A92,'Import Peak Change'!$A$106:DA$202,105,FALSE)))</f>
        <v>0</v>
      </c>
      <c r="DB92" s="6">
        <f>IF(ISERROR(VLOOKUP($A92,'Import Peak'!$A$3:DB$99,106,FALSE)-VLOOKUP($A92,'Import Peak Change'!$A$106:DB$202,106,FALSE)),0,(VLOOKUP($A92,'Import Peak'!$A$3:DB$99,106,FALSE)-VLOOKUP($A92,'Import Peak Change'!$A$106:DB$202,106,FALSE)))</f>
        <v>0</v>
      </c>
      <c r="DC92" s="6">
        <f>IF(ISERROR(VLOOKUP($A92,'Import Peak'!$A$3:DC$99,107,FALSE)-VLOOKUP($A92,'Import Peak Change'!$A$106:DC$202,107,FALSE)),0,(VLOOKUP($A92,'Import Peak'!$A$3:DC$99,107,FALSE)-VLOOKUP($A92,'Import Peak Change'!$A$106:DC$202,107,FALSE)))</f>
        <v>0</v>
      </c>
      <c r="DD92" s="6">
        <f>IF(ISERROR(VLOOKUP($A92,'Import Peak'!$A$3:DD$99,108,FALSE)-VLOOKUP($A92,'Import Peak Change'!$A$106:DD$202,108,FALSE)),0,(VLOOKUP($A92,'Import Peak'!$A$3:DD$99,108,FALSE)-VLOOKUP($A92,'Import Peak Change'!$A$106:DD$202,108,FALSE)))</f>
        <v>0</v>
      </c>
      <c r="DE92" s="6">
        <f>IF(ISERROR(VLOOKUP($A92,'Import Peak'!$A$3:DE$99,109,FALSE)-VLOOKUP($A92,'Import Peak Change'!$A$106:DE$202,109,FALSE)),0,(VLOOKUP($A92,'Import Peak'!$A$3:DE$99,109,FALSE)-VLOOKUP($A92,'Import Peak Change'!$A$106:DE$202,109,FALSE)))</f>
        <v>0</v>
      </c>
      <c r="DF92" s="6">
        <f>IF(ISERROR(VLOOKUP($A92,'Import Peak'!$A$3:DF$99,110,FALSE)-VLOOKUP($A92,'Import Peak Change'!$A$106:DF$202,110,FALSE)),0,(VLOOKUP($A92,'Import Peak'!$A$3:DF$99,110,FALSE)-VLOOKUP($A92,'Import Peak Change'!$A$106:DF$202,110,FALSE)))</f>
        <v>0</v>
      </c>
      <c r="DG92" s="6">
        <f>IF(ISERROR(VLOOKUP($A92,'Import Peak'!$A$3:DG$99,111,FALSE)-VLOOKUP($A92,'Import Peak Change'!$A$106:DG$202,111,FALSE)),0,(VLOOKUP($A92,'Import Peak'!$A$3:DG$99,111,FALSE)-VLOOKUP($A92,'Import Peak Change'!$A$106:DG$202,111,FALSE)))</f>
        <v>0</v>
      </c>
      <c r="DH92" s="6">
        <f>IF(ISERROR(VLOOKUP($A92,'Import Peak'!$A$3:DH$99,112,FALSE)-VLOOKUP($A92,'Import Peak Change'!$A$106:DH$202,112,FALSE)),0,(VLOOKUP($A92,'Import Peak'!$A$3:DH$99,112,FALSE)-VLOOKUP($A92,'Import Peak Change'!$A$106:DH$202,112,FALSE)))</f>
        <v>0</v>
      </c>
      <c r="DI92" s="6">
        <f>IF(ISERROR(VLOOKUP($A92,'Import Peak'!$A$3:DI$99,113,FALSE)-VLOOKUP($A92,'Import Peak Change'!$A$106:DI$202,113,FALSE)),0,(VLOOKUP($A92,'Import Peak'!$A$3:DI$99,113,FALSE)-VLOOKUP($A92,'Import Peak Change'!$A$106:DI$202,113,FALSE)))</f>
        <v>0</v>
      </c>
      <c r="DJ92" s="6">
        <f>IF(ISERROR(VLOOKUP($A92,'Import Peak'!$A$3:DJ$99,114,FALSE)-VLOOKUP($A92,'Import Peak Change'!$A$106:DJ$202,114,FALSE)),0,(VLOOKUP($A92,'Import Peak'!$A$3:DJ$99,114,FALSE)-VLOOKUP($A92,'Import Peak Change'!$A$106:DJ$202,114,FALSE)))</f>
        <v>0</v>
      </c>
      <c r="DK92" s="6">
        <f>IF(ISERROR(VLOOKUP($A92,'Import Peak'!$A$3:DK$99,115,FALSE)-VLOOKUP($A92,'Import Peak Change'!$A$106:DK$202,115,FALSE)),0,(VLOOKUP($A92,'Import Peak'!$A$3:DK$99,115,FALSE)-VLOOKUP($A92,'Import Peak Change'!$A$106:DK$202,115,FALSE)))</f>
        <v>0</v>
      </c>
      <c r="DL92" s="6">
        <f>IF(ISERROR(VLOOKUP($A92,'Import Peak'!$A$3:DL$99,116,FALSE)-VLOOKUP($A92,'Import Peak Change'!$A$106:DL$202,116,FALSE)),0,(VLOOKUP($A92,'Import Peak'!$A$3:DL$99,116,FALSE)-VLOOKUP($A92,'Import Peak Change'!$A$106:DL$202,116,FALSE)))</f>
        <v>0</v>
      </c>
      <c r="DM92" s="6">
        <f>IF(ISERROR(VLOOKUP($A92,'Import Peak'!$A$3:DM$99,117,FALSE)-VLOOKUP($A92,'Import Peak Change'!$A$106:DM$202,117,FALSE)),0,(VLOOKUP($A92,'Import Peak'!$A$3:DM$99,117,FALSE)-VLOOKUP($A92,'Import Peak Change'!$A$106:DM$202,117,FALSE)))</f>
        <v>0</v>
      </c>
      <c r="DN92" s="6">
        <f>IF(ISERROR(VLOOKUP($A92,'Import Peak'!$A$3:DN$99,118,FALSE)-VLOOKUP($A92,'Import Peak Change'!$A$106:DN$202,118,FALSE)),0,(VLOOKUP($A92,'Import Peak'!$A$3:DN$99,118,FALSE)-VLOOKUP($A92,'Import Peak Change'!$A$106:DN$202,118,FALSE)))</f>
        <v>0</v>
      </c>
      <c r="DO92" s="6">
        <f>IF(ISERROR(VLOOKUP($A92,'Import Peak'!$A$3:DO$99,119,FALSE)-VLOOKUP($A92,'Import Peak Change'!$A$106:DO$202,119,FALSE)),0,(VLOOKUP($A92,'Import Peak'!$A$3:DO$99,119,FALSE)-VLOOKUP($A92,'Import Peak Change'!$A$106:DO$202,119,FALSE)))</f>
        <v>0</v>
      </c>
      <c r="DP92" s="6">
        <f>IF(ISERROR(VLOOKUP($A92,'Import Peak'!$A$3:DP$99,120,FALSE)-VLOOKUP($A92,'Import Peak Change'!$A$106:DP$202,120,FALSE)),0,(VLOOKUP($A92,'Import Peak'!$A$3:DP$99,120,FALSE)-VLOOKUP($A92,'Import Peak Change'!$A$106:DP$202,120,FALSE)))</f>
        <v>0</v>
      </c>
      <c r="DQ92" s="6">
        <f>IF(ISERROR(VLOOKUP($A92,'Import Peak'!$A$3:DQ$99,121,FALSE)-VLOOKUP($A92,'Import Peak Change'!$A$106:DQ$202,121,FALSE)),0,(VLOOKUP($A92,'Import Peak'!$A$3:DQ$99,121,FALSE)-VLOOKUP($A92,'Import Peak Change'!$A$106:DQ$202,121,FALSE)))</f>
        <v>0</v>
      </c>
      <c r="DR92" s="6">
        <f>IF(ISERROR(VLOOKUP($A92,'Import Peak'!$A$3:DR$99,122,FALSE)-VLOOKUP($A92,'Import Peak Change'!$A$106:DR$202,122,FALSE)),0,(VLOOKUP($A92,'Import Peak'!$A$3:DR$99,122,FALSE)-VLOOKUP($A92,'Import Peak Change'!$A$106:DR$202,122,FALSE)))</f>
        <v>0</v>
      </c>
      <c r="DS92" s="6">
        <f>IF(ISERROR(VLOOKUP($A92,'Import Peak'!$A$3:DS$99,123,FALSE)-VLOOKUP($A92,'Import Peak Change'!$A$106:DS$202,123,FALSE)),0,(VLOOKUP($A92,'Import Peak'!$A$3:DS$99,123,FALSE)-VLOOKUP($A92,'Import Peak Change'!$A$106:DS$202,123,FALSE)))</f>
        <v>0</v>
      </c>
      <c r="DT92" s="6">
        <f>IF(ISERROR(VLOOKUP($A92,'Import Peak'!$A$3:DT$99,124,FALSE)-VLOOKUP($A92,'Import Peak Change'!$A$106:DT$202,124,FALSE)),0,(VLOOKUP($A92,'Import Peak'!$A$3:DT$99,124,FALSE)-VLOOKUP($A92,'Import Peak Change'!$A$106:DT$202,124,FALSE)))</f>
        <v>0</v>
      </c>
      <c r="DU92" s="6">
        <f>IF(ISERROR(VLOOKUP($A92,'Import Peak'!$A$3:DU$99,125,FALSE)-VLOOKUP($A92,'Import Peak Change'!$A$106:DU$202,125,FALSE)),0,(VLOOKUP($A92,'Import Peak'!$A$3:DU$99,125,FALSE)-VLOOKUP($A92,'Import Peak Change'!$A$106:DU$202,125,FALSE)))</f>
        <v>0</v>
      </c>
      <c r="DV92" s="6">
        <f>IF(ISERROR(VLOOKUP($A92,'Import Peak'!$A$3:DV$99,126,FALSE)-VLOOKUP($A92,'Import Peak Change'!$A$106:DV$202,126,FALSE)),0,(VLOOKUP($A92,'Import Peak'!$A$3:DV$99,126,FALSE)-VLOOKUP($A92,'Import Peak Change'!$A$106:DV$202,126,FALSE)))</f>
        <v>0</v>
      </c>
      <c r="DW92" s="6">
        <f>IF(ISERROR(VLOOKUP($A92,'Import Peak'!$A$3:DW$99,127,FALSE)-VLOOKUP($A92,'Import Peak Change'!$A$106:DW$202,127,FALSE)),0,(VLOOKUP($A92,'Import Peak'!$A$3:DW$99,127,FALSE)-VLOOKUP($A92,'Import Peak Change'!$A$106:DW$202,127,FALSE)))</f>
        <v>0</v>
      </c>
      <c r="DX92" s="6">
        <f>IF(ISERROR(VLOOKUP($A92,'Import Peak'!$A$3:DX$99,128,FALSE)-VLOOKUP($A92,'Import Peak Change'!$A$106:DX$202,128,FALSE)),0,(VLOOKUP($A92,'Import Peak'!$A$3:DX$99,128,FALSE)-VLOOKUP($A92,'Import Peak Change'!$A$106:DX$202,128,FALSE)))</f>
        <v>0</v>
      </c>
      <c r="DY92" s="6">
        <f>IF(ISERROR(VLOOKUP($A92,'Import Peak'!$A$3:DY$99,129,FALSE)-VLOOKUP($A92,'Import Peak Change'!$A$106:DY$202,129,FALSE)),0,(VLOOKUP($A92,'Import Peak'!$A$3:DY$99,129,FALSE)-VLOOKUP($A92,'Import Peak Change'!$A$106:DY$202,129,FALSE)))</f>
        <v>0</v>
      </c>
      <c r="DZ92" s="6">
        <f>IF(ISERROR(VLOOKUP($A92,'Import Peak'!$A$3:DZ$99,130,FALSE)-VLOOKUP($A92,'Import Peak Change'!$A$106:DZ$202,130,FALSE)),0,(VLOOKUP($A92,'Import Peak'!$A$3:DZ$99,130,FALSE)-VLOOKUP($A92,'Import Peak Change'!$A$106:DZ$202,130,FALSE)))</f>
        <v>0</v>
      </c>
      <c r="EA92" s="6">
        <f>IF(ISERROR(VLOOKUP($A92,'Import Peak'!$A$3:EA$99,131,FALSE)-VLOOKUP($A92,'Import Peak Change'!$A$106:EA$202,131,FALSE)),0,(VLOOKUP($A92,'Import Peak'!$A$3:EA$99,131,FALSE)-VLOOKUP($A92,'Import Peak Change'!$A$106:EA$202,131,FALSE)))</f>
        <v>0</v>
      </c>
      <c r="EB92" s="6">
        <f>IF(ISERROR(VLOOKUP($A92,'Import Peak'!$A$3:EB$99,132,FALSE)-VLOOKUP($A92,'Import Peak Change'!$A$106:EB$202,132,FALSE)),0,(VLOOKUP($A92,'Import Peak'!$A$3:EB$99,132,FALSE)-VLOOKUP($A92,'Import Peak Change'!$A$106:EB$202,132,FALSE)))</f>
        <v>0</v>
      </c>
      <c r="EC92" s="6">
        <f>IF(ISERROR(VLOOKUP($A92,'Import Peak'!$A$3:EC$99,133,FALSE)-VLOOKUP($A92,'Import Peak Change'!$A$106:EC$202,133,FALSE)),0,(VLOOKUP($A92,'Import Peak'!$A$3:EC$99,133,FALSE)-VLOOKUP($A92,'Import Peak Change'!$A$106:EC$202,133,FALSE)))</f>
        <v>0</v>
      </c>
      <c r="ED92" s="6">
        <f>IF(ISERROR(VLOOKUP($A92,'Import Peak'!$A$3:ED$99,134,FALSE)-VLOOKUP($A92,'Import Peak Change'!$A$106:ED$202,134,FALSE)),0,(VLOOKUP($A92,'Import Peak'!$A$3:ED$99,134,FALSE)-VLOOKUP($A92,'Import Peak Change'!$A$106:ED$202,134,FALSE)))</f>
        <v>0</v>
      </c>
      <c r="EE92" s="6">
        <f>IF(ISERROR(VLOOKUP($A92,'Import Peak'!$A$3:EE$99,135,FALSE)-VLOOKUP($A92,'Import Peak Change'!$A$106:EE$202,135,FALSE)),0,(VLOOKUP($A92,'Import Peak'!$A$3:EE$99,135,FALSE)-VLOOKUP($A92,'Import Peak Change'!$A$106:EE$202,135,FALSE)))</f>
        <v>0</v>
      </c>
      <c r="EF92" s="6">
        <f>IF(ISERROR(VLOOKUP($A92,'Import Peak'!$A$3:EF$99,136,FALSE)-VLOOKUP($A92,'Import Peak Change'!$A$106:EF$202,136,FALSE)),0,(VLOOKUP($A92,'Import Peak'!$A$3:EF$99,136,FALSE)-VLOOKUP($A92,'Import Peak Change'!$A$106:EF$202,136,FALSE)))</f>
        <v>0</v>
      </c>
      <c r="EG92" s="6">
        <f>IF(ISERROR(VLOOKUP($A92,'Import Peak'!$A$3:EG$99,137,FALSE)-VLOOKUP($A92,'Import Peak Change'!$A$106:EG$202,137,FALSE)),0,(VLOOKUP($A92,'Import Peak'!$A$3:EG$99,137,FALSE)-VLOOKUP($A92,'Import Peak Change'!$A$106:EG$202,137,FALSE)))</f>
        <v>0</v>
      </c>
      <c r="EH92" s="6">
        <f>IF(ISERROR(VLOOKUP($A92,'Import Peak'!$A$3:EH$99,138,FALSE)-VLOOKUP($A92,'Import Peak Change'!$A$106:EH$202,138,FALSE)),0,(VLOOKUP($A92,'Import Peak'!$A$3:EH$99,138,FALSE)-VLOOKUP($A92,'Import Peak Change'!$A$106:EH$202,138,FALSE)))</f>
        <v>0</v>
      </c>
      <c r="EI92" s="6">
        <f>IF(ISERROR(VLOOKUP($A92,'Import Peak'!$A$3:EI$99,139,FALSE)-VLOOKUP($A92,'Import Peak Change'!$A$106:EI$202,139,FALSE)),0,(VLOOKUP($A92,'Import Peak'!$A$3:EI$99,139,FALSE)-VLOOKUP($A92,'Import Peak Change'!$A$106:EI$202,139,FALSE)))</f>
        <v>0</v>
      </c>
      <c r="EJ92" s="6">
        <f>IF(ISERROR(VLOOKUP($A92,'Import Peak'!$A$3:EJ$99,140,FALSE)-VLOOKUP($A92,'Import Peak Change'!$A$106:EJ$202,140,FALSE)),0,(VLOOKUP($A92,'Import Peak'!$A$3:EJ$99,140,FALSE)-VLOOKUP($A92,'Import Peak Change'!$A$106:EJ$202,140,FALSE)))</f>
        <v>0</v>
      </c>
      <c r="EK92" s="6">
        <f>IF(ISERROR(VLOOKUP($A92,'Import Peak'!$A$3:EK$99,141,FALSE)-VLOOKUP($A92,'Import Peak Change'!$A$106:EK$202,141,FALSE)),0,(VLOOKUP($A92,'Import Peak'!$A$3:EK$99,141,FALSE)-VLOOKUP($A92,'Import Peak Change'!$A$106:EK$202,141,FALSE)))</f>
        <v>0</v>
      </c>
      <c r="EL92" s="6">
        <f>IF(ISERROR(VLOOKUP($A92,'Import Peak'!$A$3:EL$99,142,FALSE)-VLOOKUP($A92,'Import Peak Change'!$A$106:EL$202,142,FALSE)),0,(VLOOKUP($A92,'Import Peak'!$A$3:EL$99,142,FALSE)-VLOOKUP($A92,'Import Peak Change'!$A$106:EL$202,142,FALSE)))</f>
        <v>0</v>
      </c>
      <c r="EM92" s="6">
        <f>IF(ISERROR(VLOOKUP($A92,'Import Peak'!$A$3:EM$99,143,FALSE)-VLOOKUP($A92,'Import Peak Change'!$A$106:EM$202,143,FALSE)),0,(VLOOKUP($A92,'Import Peak'!$A$3:EM$99,143,FALSE)-VLOOKUP($A92,'Import Peak Change'!$A$106:EM$202,143,FALSE)))</f>
        <v>0</v>
      </c>
      <c r="EN92" s="6">
        <f>IF(ISERROR(VLOOKUP($A92,'Import Peak'!$A$3:EN$99,144,FALSE)-VLOOKUP($A92,'Import Peak Change'!$A$106:EN$202,144,FALSE)),0,(VLOOKUP($A92,'Import Peak'!$A$3:EN$99,144,FALSE)-VLOOKUP($A92,'Import Peak Change'!$A$106:EN$202,144,FALSE)))</f>
        <v>0</v>
      </c>
      <c r="EO92" s="6">
        <f>IF(ISERROR(VLOOKUP($A92,'Import Peak'!$A$3:EO$99,145,FALSE)-VLOOKUP($A92,'Import Peak Change'!$A$106:EO$202,145,FALSE)),0,(VLOOKUP($A92,'Import Peak'!$A$3:EO$99,145,FALSE)-VLOOKUP($A92,'Import Peak Change'!$A$106:EO$202,145,FALSE)))</f>
        <v>0</v>
      </c>
      <c r="EP92" s="6">
        <f>IF(ISERROR(VLOOKUP($A92,'Import Peak'!$A$3:EP$99,146,FALSE)-VLOOKUP($A92,'Import Peak Change'!$A$106:EP$202,146,FALSE)),0,(VLOOKUP($A92,'Import Peak'!$A$3:EP$99,146,FALSE)-VLOOKUP($A92,'Import Peak Change'!$A$106:EP$202,146,FALSE)))</f>
        <v>0</v>
      </c>
      <c r="EQ92" s="6">
        <f>IF(ISERROR(VLOOKUP($A92,'Import Peak'!$A$3:EQ$99,147,FALSE)-VLOOKUP($A92,'Import Peak Change'!$A$106:EQ$202,147,FALSE)),0,(VLOOKUP($A92,'Import Peak'!$A$3:EQ$99,147,FALSE)-VLOOKUP($A92,'Import Peak Change'!$A$106:EQ$202,147,FALSE)))</f>
        <v>0</v>
      </c>
      <c r="ER92" s="6">
        <f>IF(ISERROR(VLOOKUP($A92,'Import Peak'!$A$3:ER$99,148,FALSE)-VLOOKUP($A92,'Import Peak Change'!$A$106:ER$202,148,FALSE)),0,(VLOOKUP($A92,'Import Peak'!$A$3:ER$99,148,FALSE)-VLOOKUP($A92,'Import Peak Change'!$A$106:ER$202,148,FALSE)))</f>
        <v>0</v>
      </c>
      <c r="ES92" s="6">
        <f>IF(ISERROR(VLOOKUP($A92,'Import Peak'!$A$3:ES$99,149,FALSE)-VLOOKUP($A92,'Import Peak Change'!$A$106:ES$202,149,FALSE)),0,(VLOOKUP($A92,'Import Peak'!$A$3:ES$99,149,FALSE)-VLOOKUP($A92,'Import Peak Change'!$A$106:ES$202,149,FALSE)))</f>
        <v>0</v>
      </c>
      <c r="ET92" s="6">
        <f>IF(ISERROR(VLOOKUP($A92,'Import Peak'!$A$3:ET$99,150,FALSE)-VLOOKUP($A92,'Import Peak Change'!$A$106:ET$202,150,FALSE)),0,(VLOOKUP($A92,'Import Peak'!$A$3:ET$99,150,FALSE)-VLOOKUP($A92,'Import Peak Change'!$A$106:ET$202,150,FALSE)))</f>
        <v>0</v>
      </c>
      <c r="EU92" s="6">
        <f>IF(ISERROR(VLOOKUP($A92,'Import Peak'!$A$3:EU$99,151,FALSE)-VLOOKUP($A92,'Import Peak Change'!$A$106:EU$202,151,FALSE)),0,(VLOOKUP($A92,'Import Peak'!$A$3:EU$99,151,FALSE)-VLOOKUP($A92,'Import Peak Change'!$A$106:EU$202,151,FALSE)))</f>
        <v>0</v>
      </c>
      <c r="EV92" s="6">
        <f>IF(ISERROR(VLOOKUP($A92,'Import Peak'!$A$3:EV$99,152,FALSE)-VLOOKUP($A92,'Import Peak Change'!$A$106:EV$202,152,FALSE)),0,(VLOOKUP($A92,'Import Peak'!$A$3:EV$99,152,FALSE)-VLOOKUP($A92,'Import Peak Change'!$A$106:EV$202,152,FALSE)))</f>
        <v>0</v>
      </c>
      <c r="EW92" s="6">
        <f>IF(ISERROR(VLOOKUP($A92,'Import Peak'!$A$3:EW$99,153,FALSE)-VLOOKUP($A92,'Import Peak Change'!$A$106:EW$202,153,FALSE)),0,(VLOOKUP($A92,'Import Peak'!$A$3:EW$99,153,FALSE)-VLOOKUP($A92,'Import Peak Change'!$A$106:EW$202,153,FALSE)))</f>
        <v>0</v>
      </c>
      <c r="EX92" s="6">
        <f>IF(ISERROR(VLOOKUP($A92,'Import Peak'!$A$3:EX$99,154,FALSE)-VLOOKUP($A92,'Import Peak Change'!$A$106:EX$202,154,FALSE)),0,(VLOOKUP($A92,'Import Peak'!$A$3:EX$99,154,FALSE)-VLOOKUP($A92,'Import Peak Change'!$A$106:EX$202,154,FALSE)))</f>
        <v>0</v>
      </c>
      <c r="EY92" s="6">
        <f>IF(ISERROR(VLOOKUP($A92,'Import Peak'!$A$3:EY$99,155,FALSE)-VLOOKUP($A92,'Import Peak Change'!$A$106:EY$202,155,FALSE)),0,(VLOOKUP($A92,'Import Peak'!$A$3:EY$99,155,FALSE)-VLOOKUP($A92,'Import Peak Change'!$A$106:EY$202,155,FALSE)))</f>
        <v>0</v>
      </c>
      <c r="EZ92" s="6">
        <f>IF(ISERROR(VLOOKUP($A92,'Import Peak'!$A$3:EZ$99,156,FALSE)-VLOOKUP($A92,'Import Peak Change'!$A$106:EZ$202,156,FALSE)),0,(VLOOKUP($A92,'Import Peak'!$A$3:EZ$99,156,FALSE)-VLOOKUP($A92,'Import Peak Change'!$A$106:EZ$202,156,FALSE)))</f>
        <v>0</v>
      </c>
      <c r="FA92" s="6">
        <f>IF(ISERROR(VLOOKUP($A92,'Import Peak'!$A$3:FA$99,157,FALSE)-VLOOKUP($A92,'Import Peak Change'!$A$106:FA$202,157,FALSE)),0,(VLOOKUP($A92,'Import Peak'!$A$3:FA$99,157,FALSE)-VLOOKUP($A92,'Import Peak Change'!$A$106:FA$202,157,FALSE)))</f>
        <v>0</v>
      </c>
      <c r="FB92" s="6">
        <f>IF(ISERROR(VLOOKUP($A92,'Import Peak'!$A$3:FB$99,158,FALSE)-VLOOKUP($A92,'Import Peak Change'!$A$106:FB$202,158,FALSE)),0,(VLOOKUP($A92,'Import Peak'!$A$3:FB$99,158,FALSE)-VLOOKUP($A92,'Import Peak Change'!$A$106:FB$202,158,FALSE)))</f>
        <v>0</v>
      </c>
      <c r="FC92" s="6">
        <f>IF(ISERROR(VLOOKUP($A92,'Import Peak'!$A$3:FC$99,159,FALSE)-VLOOKUP($A92,'Import Peak Change'!$A$106:FC$202,159,FALSE)),0,(VLOOKUP($A92,'Import Peak'!$A$3:FC$99,159,FALSE)-VLOOKUP($A92,'Import Peak Change'!$A$106:FC$202,159,FALSE)))</f>
        <v>0</v>
      </c>
      <c r="FD92" s="6">
        <f>IF(ISERROR(VLOOKUP($A92,'Import Peak'!$A$3:FD$99,160,FALSE)-VLOOKUP($A92,'Import Peak Change'!$A$106:FD$202,160,FALSE)),0,(VLOOKUP($A92,'Import Peak'!$A$3:FD$99,160,FALSE)-VLOOKUP($A92,'Import Peak Change'!$A$106:FD$202,160,FALSE)))</f>
        <v>0</v>
      </c>
      <c r="FE92" s="6">
        <f>IF(ISERROR(VLOOKUP($A92,'Import Peak'!$A$3:FE$99,161,FALSE)-VLOOKUP($A92,'Import Peak Change'!$A$106:FE$202,161,FALSE)),0,(VLOOKUP($A92,'Import Peak'!$A$3:FE$99,161,FALSE)-VLOOKUP($A92,'Import Peak Change'!$A$106:FE$202,161,FALSE)))</f>
        <v>0</v>
      </c>
      <c r="FF92" s="6">
        <f>IF(ISERROR(VLOOKUP($A92,'Import Peak'!$A$3:FF$99,162,FALSE)-VLOOKUP($A92,'Import Peak Change'!$A$106:FF$202,162,FALSE)),0,(VLOOKUP($A92,'Import Peak'!$A$3:FF$99,162,FALSE)-VLOOKUP($A92,'Import Peak Change'!$A$106:FF$202,162,FALSE)))</f>
        <v>0</v>
      </c>
      <c r="FG92" s="6">
        <f>IF(ISERROR(VLOOKUP($A92,'Import Peak'!$A$3:FG$99,163,FALSE)-VLOOKUP($A92,'Import Peak Change'!$A$106:FG$202,163,FALSE)),0,(VLOOKUP($A92,'Import Peak'!$A$3:FG$99,163,FALSE)-VLOOKUP($A92,'Import Peak Change'!$A$106:FG$202,163,FALSE)))</f>
        <v>0</v>
      </c>
      <c r="FH92" s="6">
        <f>IF(ISERROR(VLOOKUP($A92,'Import Peak'!$A$3:FH$99,164,FALSE)-VLOOKUP($A92,'Import Peak Change'!$A$106:FH$202,164,FALSE)),0,(VLOOKUP($A92,'Import Peak'!$A$3:FH$99,164,FALSE)-VLOOKUP($A92,'Import Peak Change'!$A$106:FH$202,164,FALSE)))</f>
        <v>0</v>
      </c>
      <c r="FI92" s="6">
        <f>IF(ISERROR(VLOOKUP($A92,'Import Peak'!$A$3:FI$99,165,FALSE)-VLOOKUP($A92,'Import Peak Change'!$A$106:FI$202,165,FALSE)),0,(VLOOKUP($A92,'Import Peak'!$A$3:FI$99,165,FALSE)-VLOOKUP($A92,'Import Peak Change'!$A$106:FI$202,165,FALSE)))</f>
        <v>0</v>
      </c>
      <c r="FJ92" s="6">
        <f>IF(ISERROR(VLOOKUP($A92,'Import Peak'!$A$3:FJ$99,166,FALSE)-VLOOKUP($A92,'Import Peak Change'!$A$106:FJ$202,166,FALSE)),0,(VLOOKUP($A92,'Import Peak'!$A$3:FJ$99,166,FALSE)-VLOOKUP($A92,'Import Peak Change'!$A$106:FJ$202,166,FALSE)))</f>
        <v>0</v>
      </c>
      <c r="FK92" s="6">
        <f>IF(ISERROR(VLOOKUP($A92,'Import Peak'!$A$3:FK$99,167,FALSE)-VLOOKUP($A92,'Import Peak Change'!$A$106:FK$202,167,FALSE)),0,(VLOOKUP($A92,'Import Peak'!$A$3:FK$99,167,FALSE)-VLOOKUP($A92,'Import Peak Change'!$A$106:FK$202,167,FALSE)))</f>
        <v>0</v>
      </c>
      <c r="FL92" s="6">
        <f>IF(ISERROR(VLOOKUP($A92,'Import Peak'!$A$3:FL$99,168,FALSE)-VLOOKUP($A92,'Import Peak Change'!$A$106:FL$202,168,FALSE)),0,(VLOOKUP($A92,'Import Peak'!$A$3:FL$99,168,FALSE)-VLOOKUP($A92,'Import Peak Change'!$A$106:FL$202,168,FALSE)))</f>
        <v>0</v>
      </c>
      <c r="FM92" s="6">
        <f>IF(ISERROR(VLOOKUP($A92,'Import Peak'!$A$3:FM$99,169,FALSE)-VLOOKUP($A92,'Import Peak Change'!$A$106:FM$202,169,FALSE)),0,(VLOOKUP($A92,'Import Peak'!$A$3:FM$99,169,FALSE)-VLOOKUP($A92,'Import Peak Change'!$A$106:FM$202,169,FALSE)))</f>
        <v>0</v>
      </c>
      <c r="FN92" s="6">
        <f>IF(ISERROR(VLOOKUP($A92,'Import Peak'!$A$3:FN$99,170,FALSE)-VLOOKUP($A92,'Import Peak Change'!$A$106:FN$202,170,FALSE)),0,(VLOOKUP($A92,'Import Peak'!$A$3:FN$99,170,FALSE)-VLOOKUP($A92,'Import Peak Change'!$A$106:FN$202,170,FALSE)))</f>
        <v>0</v>
      </c>
      <c r="FO92" s="6">
        <f>IF(ISERROR(VLOOKUP($A92,'Import Peak'!$A$3:FO$99,171,FALSE)-VLOOKUP($A92,'Import Peak Change'!$A$106:FO$202,171,FALSE)),0,(VLOOKUP($A92,'Import Peak'!$A$3:FO$99,171,FALSE)-VLOOKUP($A92,'Import Peak Change'!$A$106:FO$202,171,FALSE)))</f>
        <v>0</v>
      </c>
      <c r="FP92" s="6">
        <f>IF(ISERROR(VLOOKUP($A92,'Import Peak'!$A$3:FP$99,172,FALSE)-VLOOKUP($A92,'Import Peak Change'!$A$106:FP$202,172,FALSE)),0,(VLOOKUP($A92,'Import Peak'!$A$3:FP$99,172,FALSE)-VLOOKUP($A92,'Import Peak Change'!$A$106:FP$202,172,FALSE)))</f>
        <v>0</v>
      </c>
      <c r="FQ92" s="6">
        <f>IF(ISERROR(VLOOKUP($A92,'Import Peak'!$A$3:FQ$99,173,FALSE)-VLOOKUP($A92,'Import Peak Change'!$A$106:FQ$202,173,FALSE)),0,(VLOOKUP($A92,'Import Peak'!$A$3:FQ$99,173,FALSE)-VLOOKUP($A92,'Import Peak Change'!$A$106:FQ$202,173,FALSE)))</f>
        <v>0</v>
      </c>
      <c r="FR92" s="6">
        <f>IF(ISERROR(VLOOKUP($A92,'Import Peak'!$A$3:FR$99,174,FALSE)-VLOOKUP($A92,'Import Peak Change'!$A$106:FR$202,174,FALSE)),0,(VLOOKUP($A92,'Import Peak'!$A$3:FR$99,174,FALSE)-VLOOKUP($A92,'Import Peak Change'!$A$106:FR$202,174,FALSE)))</f>
        <v>0</v>
      </c>
      <c r="FS92" s="6">
        <f>IF(ISERROR(VLOOKUP($A92,'Import Peak'!$A$3:FS$99,175,FALSE)-VLOOKUP($A92,'Import Peak Change'!$A$106:FS$202,175,FALSE)),0,(VLOOKUP($A92,'Import Peak'!$A$3:FS$99,175,FALSE)-VLOOKUP($A92,'Import Peak Change'!$A$106:FS$202,175,FALSE)))</f>
        <v>0</v>
      </c>
      <c r="FT92" s="6">
        <f>IF(ISERROR(VLOOKUP($A92,'Import Peak'!$A$3:FT$99,176,FALSE)-VLOOKUP($A92,'Import Peak Change'!$A$106:FT$202,176,FALSE)),0,(VLOOKUP($A92,'Import Peak'!$A$3:FT$99,176,FALSE)-VLOOKUP($A92,'Import Peak Change'!$A$106:FT$202,176,FALSE)))</f>
        <v>0</v>
      </c>
      <c r="FU92" s="6">
        <f>IF(ISERROR(VLOOKUP($A92,'Import Peak'!$A$3:FU$99,177,FALSE)-VLOOKUP($A92,'Import Peak Change'!$A$106:FU$202,177,FALSE)),0,(VLOOKUP($A92,'Import Peak'!$A$3:FU$99,177,FALSE)-VLOOKUP($A92,'Import Peak Change'!$A$106:FU$202,177,FALSE)))</f>
        <v>0</v>
      </c>
      <c r="FV92" s="6">
        <f>IF(ISERROR(VLOOKUP($A92,'Import Peak'!$A$3:FV$99,178,FALSE)-VLOOKUP($A92,'Import Peak Change'!$A$106:FV$202,178,FALSE)),0,(VLOOKUP($A92,'Import Peak'!$A$3:FV$99,178,FALSE)-VLOOKUP($A92,'Import Peak Change'!$A$106:FV$202,178,FALSE)))</f>
        <v>0</v>
      </c>
      <c r="FW92" s="6">
        <f>IF(ISERROR(VLOOKUP($A92,'Import Peak'!$A$3:FW$99,179,FALSE)-VLOOKUP($A92,'Import Peak Change'!$A$106:FW$202,179,FALSE)),0,(VLOOKUP($A92,'Import Peak'!$A$3:FW$99,179,FALSE)-VLOOKUP($A92,'Import Peak Change'!$A$106:FW$202,179,FALSE)))</f>
        <v>0</v>
      </c>
      <c r="FX92" s="6">
        <f>IF(ISERROR(VLOOKUP($A92,'Import Peak'!$A$3:FX$99,180,FALSE)-VLOOKUP($A92,'Import Peak Change'!$A$106:FX$202,180,FALSE)),0,(VLOOKUP($A92,'Import Peak'!$A$3:FX$99,180,FALSE)-VLOOKUP($A92,'Import Peak Change'!$A$106:FX$202,180,FALSE)))</f>
        <v>0</v>
      </c>
      <c r="FY92" s="6">
        <f>IF(ISERROR(VLOOKUP($A92,'Import Peak'!$A$3:FY$99,181,FALSE)-VLOOKUP($A92,'Import Peak Change'!$A$106:FY$202,181,FALSE)),0,(VLOOKUP($A92,'Import Peak'!$A$3:FY$99,181,FALSE)-VLOOKUP($A92,'Import Peak Change'!$A$106:FY$202,181,FALSE)))</f>
        <v>0</v>
      </c>
      <c r="FZ92" s="6">
        <f>IF(ISERROR(VLOOKUP($A92,'Import Peak'!$A$3:FZ$99,182,FALSE)-VLOOKUP($A92,'Import Peak Change'!$A$106:FZ$202,182,FALSE)),0,(VLOOKUP($A92,'Import Peak'!$A$3:FZ$99,182,FALSE)-VLOOKUP($A92,'Import Peak Change'!$A$106:FZ$202,182,FALSE)))</f>
        <v>0</v>
      </c>
      <c r="GA92" s="6">
        <f>IF(ISERROR(VLOOKUP($A92,'Import Peak'!$A$3:GA$99,183,FALSE)-VLOOKUP($A92,'Import Peak Change'!$A$106:GA$202,183,FALSE)),0,(VLOOKUP($A92,'Import Peak'!$A$3:GA$99,183,FALSE)-VLOOKUP($A92,'Import Peak Change'!$A$106:GA$202,183,FALSE)))</f>
        <v>0</v>
      </c>
      <c r="GB92" s="6">
        <f>IF(ISERROR(VLOOKUP($A92,'Import Peak'!$A$3:GB$99,184,FALSE)-VLOOKUP($A92,'Import Peak Change'!$A$106:GB$202,184,FALSE)),0,(VLOOKUP($A92,'Import Peak'!$A$3:GB$99,184,FALSE)-VLOOKUP($A92,'Import Peak Change'!$A$106:GB$202,184,FALSE)))</f>
        <v>0</v>
      </c>
      <c r="GC92" s="6">
        <f>IF(ISERROR(VLOOKUP($A92,'Import Peak'!$A$3:GC$99,185,FALSE)-VLOOKUP($A92,'Import Peak Change'!$A$106:GC$202,185,FALSE)),0,(VLOOKUP($A92,'Import Peak'!$A$3:GC$99,185,FALSE)-VLOOKUP($A92,'Import Peak Change'!$A$106:GC$202,185,FALSE)))</f>
        <v>0</v>
      </c>
      <c r="GD92" s="6">
        <f>IF(ISERROR(VLOOKUP($A92,'Import Peak'!$A$3:GD$99,186,FALSE)-VLOOKUP($A92,'Import Peak Change'!$A$106:GD$202,186,FALSE)),0,(VLOOKUP($A92,'Import Peak'!$A$3:GD$99,186,FALSE)-VLOOKUP($A92,'Import Peak Change'!$A$106:GD$202,186,FALSE)))</f>
        <v>0</v>
      </c>
      <c r="GE92" s="6">
        <f>IF(ISERROR(VLOOKUP($A92,'Import Peak'!$A$3:GE$99,187,FALSE)-VLOOKUP($A92,'Import Peak Change'!$A$106:GE$202,187,FALSE)),0,(VLOOKUP($A92,'Import Peak'!$A$3:GE$99,187,FALSE)-VLOOKUP($A92,'Import Peak Change'!$A$106:GE$202,187,FALSE)))</f>
        <v>0</v>
      </c>
      <c r="GF92" s="6">
        <f>IF(ISERROR(VLOOKUP($A92,'Import Peak'!$A$3:GF$99,188,FALSE)-VLOOKUP($A92,'Import Peak Change'!$A$106:GF$202,188,FALSE)),0,(VLOOKUP($A92,'Import Peak'!$A$3:GF$99,188,FALSE)-VLOOKUP($A92,'Import Peak Change'!$A$106:GF$202,188,FALSE)))</f>
        <v>0</v>
      </c>
      <c r="GG92" s="6">
        <f>IF(ISERROR(VLOOKUP($A92,'Import Peak'!$A$3:GG$99,189,FALSE)-VLOOKUP($A92,'Import Peak Change'!$A$106:GG$202,189,FALSE)),0,(VLOOKUP($A92,'Import Peak'!$A$3:GG$99,189,FALSE)-VLOOKUP($A92,'Import Peak Change'!$A$106:GG$202,189,FALSE)))</f>
        <v>0</v>
      </c>
      <c r="GH92" s="6">
        <f>IF(ISERROR(VLOOKUP($A92,'Import Peak'!$A$3:GH$99,190,FALSE)-VLOOKUP($A92,'Import Peak Change'!$A$106:GH$202,190,FALSE)),0,(VLOOKUP($A92,'Import Peak'!$A$3:GH$99,190,FALSE)-VLOOKUP($A92,'Import Peak Change'!$A$106:GH$202,190,FALSE)))</f>
        <v>0</v>
      </c>
      <c r="GI92" s="6">
        <f>IF(ISERROR(VLOOKUP($A92,'Import Peak'!$A$3:GI$99,191,FALSE)-VLOOKUP($A92,'Import Peak Change'!$A$106:GI$202,191,FALSE)),0,(VLOOKUP($A92,'Import Peak'!$A$3:GI$99,191,FALSE)-VLOOKUP($A92,'Import Peak Change'!$A$106:GI$202,191,FALSE)))</f>
        <v>0</v>
      </c>
      <c r="GJ92" s="6">
        <f>IF(ISERROR(VLOOKUP($A92,'Import Peak'!$A$3:GJ$99,192,FALSE)-VLOOKUP($A92,'Import Peak Change'!$A$106:GJ$202,192,FALSE)),0,(VLOOKUP($A92,'Import Peak'!$A$3:GJ$99,192,FALSE)-VLOOKUP($A92,'Import Peak Change'!$A$106:GJ$202,192,FALSE)))</f>
        <v>0</v>
      </c>
      <c r="GK92" s="6">
        <f>IF(ISERROR(VLOOKUP($A92,'Import Peak'!$A$3:GK$99,193,FALSE)-VLOOKUP($A92,'Import Peak Change'!$A$106:GK$202,193,FALSE)),0,(VLOOKUP($A92,'Import Peak'!$A$3:GK$99,193,FALSE)-VLOOKUP($A92,'Import Peak Change'!$A$106:GK$202,193,FALSE)))</f>
        <v>0</v>
      </c>
      <c r="GL92" s="6">
        <f>IF(ISERROR(VLOOKUP($A92,'Import Peak'!$A$3:GL$99,194,FALSE)-VLOOKUP($A92,'Import Peak Change'!$A$106:GL$202,194,FALSE)),0,(VLOOKUP($A92,'Import Peak'!$A$3:GL$99,194,FALSE)-VLOOKUP($A92,'Import Peak Change'!$A$106:GL$202,194,FALSE)))</f>
        <v>0</v>
      </c>
      <c r="GM92" s="6">
        <f>IF(ISERROR(VLOOKUP($A92,'Import Peak'!$A$3:GM$99,195,FALSE)-VLOOKUP($A92,'Import Peak Change'!$A$106:GM$202,195,FALSE)),0,(VLOOKUP($A92,'Import Peak'!$A$3:GM$99,195,FALSE)-VLOOKUP($A92,'Import Peak Change'!$A$106:GM$202,195,FALSE)))</f>
        <v>0</v>
      </c>
      <c r="GN92" s="6">
        <f>IF(ISERROR(VLOOKUP($A92,'Import Peak'!$A$3:GN$99,196,FALSE)-VLOOKUP($A92,'Import Peak Change'!$A$106:GN$202,196,FALSE)),0,(VLOOKUP($A92,'Import Peak'!$A$3:GN$99,196,FALSE)-VLOOKUP($A92,'Import Peak Change'!$A$106:GN$202,196,FALSE)))</f>
        <v>0</v>
      </c>
      <c r="GO92" s="6">
        <f>IF(ISERROR(VLOOKUP($A92,'Import Peak'!$A$3:GO$99,197,FALSE)-VLOOKUP($A92,'Import Peak Change'!$A$106:GO$202,197,FALSE)),0,(VLOOKUP($A92,'Import Peak'!$A$3:GO$99,197,FALSE)-VLOOKUP($A92,'Import Peak Change'!$A$106:GO$202,197,FALSE)))</f>
        <v>0</v>
      </c>
      <c r="GP92" s="6">
        <f>IF(ISERROR(VLOOKUP($A92,'Import Peak'!$A$3:GP$99,198,FALSE)-VLOOKUP($A92,'Import Peak Change'!$A$106:GP$202,198,FALSE)),0,(VLOOKUP($A92,'Import Peak'!$A$3:GP$99,198,FALSE)-VLOOKUP($A92,'Import Peak Change'!$A$106:GP$202,198,FALSE)))</f>
        <v>0</v>
      </c>
      <c r="GQ92" s="6">
        <f>IF(ISERROR(VLOOKUP($A92,'Import Peak'!$A$3:GQ$99,199,FALSE)-VLOOKUP($A92,'Import Peak Change'!$A$106:GQ$202,199,FALSE)),0,(VLOOKUP($A92,'Import Peak'!$A$3:GQ$99,199,FALSE)-VLOOKUP($A92,'Import Peak Change'!$A$106:GQ$202,199,FALSE)))</f>
        <v>0</v>
      </c>
      <c r="GR92" s="6">
        <f>IF(ISERROR(VLOOKUP($A92,'Import Peak'!$A$3:GR$99,200,FALSE)-VLOOKUP($A92,'Import Peak Change'!$A$106:GR$202,200,FALSE)),0,(VLOOKUP($A92,'Import Peak'!$A$3:GR$99,200,FALSE)-VLOOKUP($A92,'Import Peak Change'!$A$106:GR$202,200,FALSE)))</f>
        <v>0</v>
      </c>
      <c r="GS92" s="6">
        <f>IF(ISERROR(VLOOKUP($A92,'Import Peak'!$A$3:GS$99,201,FALSE)-VLOOKUP($A92,'Import Peak Change'!$A$106:GS$202,201,FALSE)),0,(VLOOKUP($A92,'Import Peak'!$A$3:GS$99,201,FALSE)-VLOOKUP($A92,'Import Peak Change'!$A$106:GS$202,201,FALSE)))</f>
        <v>0</v>
      </c>
      <c r="GT92" s="6">
        <f>IF(ISERROR(VLOOKUP($A92,'Import Peak'!$A$3:GT$99,202,FALSE)-VLOOKUP($A92,'Import Peak Change'!$A$106:GT$202,202,FALSE)),0,(VLOOKUP($A92,'Import Peak'!$A$3:GT$99,202,FALSE)-VLOOKUP($A92,'Import Peak Change'!$A$106:GT$202,202,FALSE)))</f>
        <v>0</v>
      </c>
      <c r="GU92" s="6">
        <f>IF(ISERROR(VLOOKUP($A92,'Import Peak'!$A$3:GU$99,203,FALSE)-VLOOKUP($A92,'Import Peak Change'!$A$106:GU$202,203,FALSE)),0,(VLOOKUP($A92,'Import Peak'!$A$3:GU$99,203,FALSE)-VLOOKUP($A92,'Import Peak Change'!$A$106:GU$202,203,FALSE)))</f>
        <v>0</v>
      </c>
      <c r="GV92" s="6">
        <f>IF(ISERROR(VLOOKUP($A92,'Import Peak'!$A$3:GV$99,204,FALSE)-VLOOKUP($A92,'Import Peak Change'!$A$106:GV$202,204,FALSE)),0,(VLOOKUP($A92,'Import Peak'!$A$3:GV$99,204,FALSE)-VLOOKUP($A92,'Import Peak Change'!$A$106:GV$202,204,FALSE)))</f>
        <v>0</v>
      </c>
      <c r="GW92" s="6">
        <f>IF(ISERROR(VLOOKUP($A92,'Import Peak'!$A$3:GW$99,205,FALSE)-VLOOKUP($A92,'Import Peak Change'!$A$106:GW$202,205,FALSE)),0,(VLOOKUP($A92,'Import Peak'!$A$3:GW$99,205,FALSE)-VLOOKUP($A92,'Import Peak Change'!$A$106:GW$202,205,FALSE)))</f>
        <v>0</v>
      </c>
      <c r="GX92" s="6">
        <f>IF(ISERROR(VLOOKUP($A92,'Import Peak'!$A$3:GX$99,206,FALSE)-VLOOKUP($A92,'Import Peak Change'!$A$106:GX$202,206,FALSE)),0,(VLOOKUP($A92,'Import Peak'!$A$3:GX$99,206,FALSE)-VLOOKUP($A92,'Import Peak Change'!$A$106:GX$202,206,FALSE)))</f>
        <v>0</v>
      </c>
      <c r="GY92" s="6">
        <f>IF(ISERROR(VLOOKUP($A92,'Import Peak'!$A$3:GY$99,207,FALSE)-VLOOKUP($A92,'Import Peak Change'!$A$106:GY$202,207,FALSE)),0,(VLOOKUP($A92,'Import Peak'!$A$3:GY$99,207,FALSE)-VLOOKUP($A92,'Import Peak Change'!$A$106:GY$202,207,FALSE)))</f>
        <v>0</v>
      </c>
      <c r="GZ92" s="6">
        <f>IF(ISERROR(VLOOKUP($A92,'Import Peak'!$A$3:GZ$99,208,FALSE)-VLOOKUP($A92,'Import Peak Change'!$A$106:GZ$202,208,FALSE)),0,(VLOOKUP($A92,'Import Peak'!$A$3:GZ$99,208,FALSE)-VLOOKUP($A92,'Import Peak Change'!$A$106:GZ$202,208,FALSE)))</f>
        <v>0</v>
      </c>
      <c r="HA92" s="6">
        <f>IF(ISERROR(VLOOKUP($A92,'Import Peak'!$A$3:HA$99,209,FALSE)-VLOOKUP($A92,'Import Peak Change'!$A$106:HA$202,209,FALSE)),0,(VLOOKUP($A92,'Import Peak'!$A$3:HA$99,209,FALSE)-VLOOKUP($A92,'Import Peak Change'!$A$106:HA$202,209,FALSE)))</f>
        <v>0</v>
      </c>
      <c r="HB92" s="6">
        <f>IF(ISERROR(VLOOKUP($A92,'Import Peak'!$A$3:HB$99,210,FALSE)-VLOOKUP($A92,'Import Peak Change'!$A$106:HB$202,210,FALSE)),0,(VLOOKUP($A92,'Import Peak'!$A$3:HB$99,210,FALSE)-VLOOKUP($A92,'Import Peak Change'!$A$106:HB$202,210,FALSE)))</f>
        <v>0</v>
      </c>
      <c r="HC92" s="6">
        <f>IF(ISERROR(VLOOKUP($A92,'Import Peak'!$A$3:HC$99,211,FALSE)-VLOOKUP($A92,'Import Peak Change'!$A$106:HC$202,211,FALSE)),0,(VLOOKUP($A92,'Import Peak'!$A$3:HC$99,211,FALSE)-VLOOKUP($A92,'Import Peak Change'!$A$106:HC$202,211,FALSE)))</f>
        <v>0</v>
      </c>
      <c r="HD92" s="6">
        <f>IF(ISERROR(VLOOKUP($A92,'Import Peak'!$A$3:HD$99,212,FALSE)-VLOOKUP($A92,'Import Peak Change'!$A$106:HD$202,212,FALSE)),0,(VLOOKUP($A92,'Import Peak'!$A$3:HD$99,212,FALSE)-VLOOKUP($A92,'Import Peak Change'!$A$106:HD$202,212,FALSE)))</f>
        <v>0</v>
      </c>
      <c r="HE92" s="6">
        <f>IF(ISERROR(VLOOKUP($A92,'Import Peak'!$A$3:HE$99,213,FALSE)-VLOOKUP($A92,'Import Peak Change'!$A$106:HE$202,213,FALSE)),0,(VLOOKUP($A92,'Import Peak'!$A$3:HE$99,213,FALSE)-VLOOKUP($A92,'Import Peak Change'!$A$106:HE$202,213,FALSE)))</f>
        <v>0</v>
      </c>
      <c r="HF92" s="6">
        <f>IF(ISERROR(VLOOKUP($A92,'Import Peak'!$A$3:HF$99,214,FALSE)-VLOOKUP($A92,'Import Peak Change'!$A$106:HF$202,214,FALSE)),0,(VLOOKUP($A92,'Import Peak'!$A$3:HF$99,214,FALSE)-VLOOKUP($A92,'Import Peak Change'!$A$106:HF$202,214,FALSE)))</f>
        <v>0</v>
      </c>
      <c r="HG92" s="6">
        <f>IF(ISERROR(VLOOKUP($A92,'Import Peak'!$A$3:HG$99,215,FALSE)-VLOOKUP($A92,'Import Peak Change'!$A$106:HG$202,215,FALSE)),0,(VLOOKUP($A92,'Import Peak'!$A$3:HG$99,215,FALSE)-VLOOKUP($A92,'Import Peak Change'!$A$106:HG$202,215,FALSE)))</f>
        <v>0</v>
      </c>
      <c r="HH92" s="6">
        <f>IF(ISERROR(VLOOKUP($A92,'Import Peak'!$A$3:HH$99,216,FALSE)-VLOOKUP($A92,'Import Peak Change'!$A$106:HH$202,216,FALSE)),0,(VLOOKUP($A92,'Import Peak'!$A$3:HH$99,216,FALSE)-VLOOKUP($A92,'Import Peak Change'!$A$106:HH$202,216,FALSE)))</f>
        <v>0</v>
      </c>
      <c r="HI92" s="6">
        <f>IF(ISERROR(VLOOKUP($A92,'Import Peak'!$A$3:HI$99,217,FALSE)-VLOOKUP($A92,'Import Peak Change'!$A$106:HI$202,217,FALSE)),0,(VLOOKUP($A92,'Import Peak'!$A$3:HI$99,217,FALSE)-VLOOKUP($A92,'Import Peak Change'!$A$106:HI$202,217,FALSE)))</f>
        <v>0</v>
      </c>
      <c r="HJ92" s="6">
        <f>IF(ISERROR(VLOOKUP($A92,'Import Peak'!$A$3:HJ$99,218,FALSE)-VLOOKUP($A92,'Import Peak Change'!$A$106:HJ$202,218,FALSE)),0,(VLOOKUP($A92,'Import Peak'!$A$3:HJ$99,218,FALSE)-VLOOKUP($A92,'Import Peak Change'!$A$106:HJ$202,218,FALSE)))</f>
        <v>0</v>
      </c>
      <c r="HK92" s="6">
        <f>IF(ISERROR(VLOOKUP($A92,'Import Peak'!$A$3:HK$99,219,FALSE)-VLOOKUP($A92,'Import Peak Change'!$A$106:HK$202,219,FALSE)),0,(VLOOKUP($A92,'Import Peak'!$A$3:HK$99,219,FALSE)-VLOOKUP($A92,'Import Peak Change'!$A$106:HK$202,219,FALSE)))</f>
        <v>0</v>
      </c>
      <c r="HL92" s="6">
        <f>IF(ISERROR(VLOOKUP($A92,'Import Peak'!$A$3:HL$99,220,FALSE)-VLOOKUP($A92,'Import Peak Change'!$A$106:HL$202,220,FALSE)),0,(VLOOKUP($A92,'Import Peak'!$A$3:HL$99,220,FALSE)-VLOOKUP($A92,'Import Peak Change'!$A$106:HL$202,220,FALSE)))</f>
        <v>0</v>
      </c>
      <c r="HM92" s="6">
        <f>IF(ISERROR(VLOOKUP($A92,'Import Peak'!$A$3:HM$99,221,FALSE)-VLOOKUP($A92,'Import Peak Change'!$A$106:HM$202,221,FALSE)),0,(VLOOKUP($A92,'Import Peak'!$A$3:HM$99,221,FALSE)-VLOOKUP($A92,'Import Peak Change'!$A$106:HM$202,221,FALSE)))</f>
        <v>0</v>
      </c>
      <c r="HN92" s="6">
        <f>IF(ISERROR(VLOOKUP($A92,'Import Peak'!$A$3:HN$99,222,FALSE)-VLOOKUP($A92,'Import Peak Change'!$A$106:HN$202,222,FALSE)),0,(VLOOKUP($A92,'Import Peak'!$A$3:HN$99,222,FALSE)-VLOOKUP($A92,'Import Peak Change'!$A$106:HN$202,222,FALSE)))</f>
        <v>0</v>
      </c>
      <c r="HO92" s="6">
        <f>IF(ISERROR(VLOOKUP($A92,'Import Peak'!$A$3:HO$99,223,FALSE)-VLOOKUP($A92,'Import Peak Change'!$A$106:HO$202,223,FALSE)),0,(VLOOKUP($A92,'Import Peak'!$A$3:HO$99,223,FALSE)-VLOOKUP($A92,'Import Peak Change'!$A$106:HO$202,223,FALSE)))</f>
        <v>0</v>
      </c>
      <c r="HP92" s="6">
        <f>IF(ISERROR(VLOOKUP($A92,'Import Peak'!$A$3:HP$99,224,FALSE)-VLOOKUP($A92,'Import Peak Change'!$A$106:HP$202,224,FALSE)),0,(VLOOKUP($A92,'Import Peak'!$A$3:HP$99,224,FALSE)-VLOOKUP($A92,'Import Peak Change'!$A$106:HP$202,224,FALSE)))</f>
        <v>0</v>
      </c>
      <c r="HQ92" s="6">
        <f>IF(ISERROR(VLOOKUP($A92,'Import Peak'!$A$3:HQ$99,225,FALSE)-VLOOKUP($A92,'Import Peak Change'!$A$106:HQ$202,225,FALSE)),0,(VLOOKUP($A92,'Import Peak'!$A$3:HQ$99,225,FALSE)-VLOOKUP($A92,'Import Peak Change'!$A$106:HQ$202,225,FALSE)))</f>
        <v>0</v>
      </c>
      <c r="HR92" s="6">
        <f>IF(ISERROR(VLOOKUP($A92,'Import Peak'!$A$3:HR$99,226,FALSE)-VLOOKUP($A92,'Import Peak Change'!$A$106:HR$202,226,FALSE)),0,(VLOOKUP($A92,'Import Peak'!$A$3:HR$99,226,FALSE)-VLOOKUP($A92,'Import Peak Change'!$A$106:HR$202,226,FALSE)))</f>
        <v>0</v>
      </c>
      <c r="HS92" s="6">
        <f>IF(ISERROR(VLOOKUP($A92,'Import Peak'!$A$3:HS$99,227,FALSE)-VLOOKUP($A92,'Import Peak Change'!$A$106:HS$202,227,FALSE)),0,(VLOOKUP($A92,'Import Peak'!$A$3:HS$99,227,FALSE)-VLOOKUP($A92,'Import Peak Change'!$A$106:HS$202,227,FALSE)))</f>
        <v>0</v>
      </c>
      <c r="HT92" s="6">
        <f>IF(ISERROR(VLOOKUP($A92,'Import Peak'!$A$3:HT$99,228,FALSE)-VLOOKUP($A92,'Import Peak Change'!$A$106:HT$202,228,FALSE)),0,(VLOOKUP($A92,'Import Peak'!$A$3:HT$99,228,FALSE)-VLOOKUP($A92,'Import Peak Change'!$A$106:HT$202,228,FALSE)))</f>
        <v>0</v>
      </c>
      <c r="HU92" s="6">
        <f>IF(ISERROR(VLOOKUP($A92,'Import Peak'!$A$3:HU$99,229,FALSE)-VLOOKUP($A92,'Import Peak Change'!$A$106:HU$202,229,FALSE)),0,(VLOOKUP($A92,'Import Peak'!$A$3:HU$99,229,FALSE)-VLOOKUP($A92,'Import Peak Change'!$A$106:HU$202,229,FALSE)))</f>
        <v>0</v>
      </c>
      <c r="HV92" s="6">
        <f>IF(ISERROR(VLOOKUP($A92,'Import Peak'!$A$3:HV$99,230,FALSE)-VLOOKUP($A92,'Import Peak Change'!$A$106:HV$202,230,FALSE)),0,(VLOOKUP($A92,'Import Peak'!$A$3:HV$99,230,FALSE)-VLOOKUP($A92,'Import Peak Change'!$A$106:HV$202,230,FALSE)))</f>
        <v>0</v>
      </c>
      <c r="HW92" s="6">
        <f>IF(ISERROR(VLOOKUP($A92,'Import Peak'!$A$3:HW$99,231,FALSE)-VLOOKUP($A92,'Import Peak Change'!$A$106:HW$202,231,FALSE)),0,(VLOOKUP($A92,'Import Peak'!$A$3:HW$99,231,FALSE)-VLOOKUP($A92,'Import Peak Change'!$A$106:HW$202,231,FALSE)))</f>
        <v>0</v>
      </c>
      <c r="HX92" s="6">
        <f>IF(ISERROR(VLOOKUP($A92,'Import Peak'!$A$3:HX$99,232,FALSE)-VLOOKUP($A92,'Import Peak Change'!$A$106:HX$202,232,FALSE)),0,(VLOOKUP($A92,'Import Peak'!$A$3:HX$99,232,FALSE)-VLOOKUP($A92,'Import Peak Change'!$A$106:HX$202,232,FALSE)))</f>
        <v>0</v>
      </c>
      <c r="HY92" s="6">
        <f>IF(ISERROR(VLOOKUP($A92,'Import Peak'!$A$3:HY$99,233,FALSE)-VLOOKUP($A92,'Import Peak Change'!$A$106:HY$202,233,FALSE)),0,(VLOOKUP($A92,'Import Peak'!$A$3:HY$99,233,FALSE)-VLOOKUP($A92,'Import Peak Change'!$A$106:HY$202,233,FALSE)))</f>
        <v>0</v>
      </c>
      <c r="HZ92" s="6">
        <f>IF(ISERROR(VLOOKUP($A92,'Import Peak'!$A$3:HZ$99,234,FALSE)-VLOOKUP($A92,'Import Peak Change'!$A$106:HZ$202,234,FALSE)),0,(VLOOKUP($A92,'Import Peak'!$A$3:HZ$99,234,FALSE)-VLOOKUP($A92,'Import Peak Change'!$A$106:HZ$202,234,FALSE)))</f>
        <v>0</v>
      </c>
      <c r="IA92" s="6">
        <f>IF(ISERROR(VLOOKUP($A92,'Import Peak'!$A$3:IA$99,235,FALSE)-VLOOKUP($A92,'Import Peak Change'!$A$106:IA$202,235,FALSE)),0,(VLOOKUP($A92,'Import Peak'!$A$3:IA$99,235,FALSE)-VLOOKUP($A92,'Import Peak Change'!$A$106:IA$202,235,FALSE)))</f>
        <v>0</v>
      </c>
      <c r="IB92" s="6">
        <f>IF(ISERROR(VLOOKUP($A92,'Import Peak'!$A$3:IB$99,236,FALSE)-VLOOKUP($A92,'Import Peak Change'!$A$106:IB$202,236,FALSE)),0,(VLOOKUP($A92,'Import Peak'!$A$3:IB$99,236,FALSE)-VLOOKUP($A92,'Import Peak Change'!$A$106:IB$202,236,FALSE)))</f>
        <v>0</v>
      </c>
      <c r="IC92" s="6">
        <f>IF(ISERROR(VLOOKUP($A92,'Import Peak'!$A$3:IC$99,237,FALSE)-VLOOKUP($A92,'Import Peak Change'!$A$106:IC$202,237,FALSE)),0,(VLOOKUP($A92,'Import Peak'!$A$3:IC$99,237,FALSE)-VLOOKUP($A92,'Import Peak Change'!$A$106:IC$202,237,FALSE)))</f>
        <v>0</v>
      </c>
      <c r="ID92" s="6">
        <f>IF(ISERROR(VLOOKUP($A92,'Import Peak'!$A$3:ID$99,238,FALSE)-VLOOKUP($A92,'Import Peak Change'!$A$106:ID$202,238,FALSE)),0,(VLOOKUP($A92,'Import Peak'!$A$3:ID$99,238,FALSE)-VLOOKUP($A92,'Import Peak Change'!$A$106:ID$202,238,FALSE)))</f>
        <v>0</v>
      </c>
      <c r="IE92" s="6">
        <f>IF(ISERROR(VLOOKUP($A92,'Import Peak'!$A$3:IE$99,239,FALSE)-VLOOKUP($A92,'Import Peak Change'!$A$106:IE$202,239,FALSE)),0,(VLOOKUP($A92,'Import Peak'!$A$3:IE$99,239,FALSE)-VLOOKUP($A92,'Import Peak Change'!$A$106:IE$202,239,FALSE)))</f>
        <v>0</v>
      </c>
    </row>
    <row r="93" spans="1:239">
      <c r="A93" s="168" t="str">
        <f>IF('Import Peak'!A90=0,"",'Import Peak'!A90)</f>
        <v/>
      </c>
      <c r="B93" s="6"/>
      <c r="C93" s="6"/>
      <c r="D93" s="6"/>
      <c r="E93" s="6"/>
      <c r="F93" s="6"/>
      <c r="G93" s="6">
        <f>IF(ISERROR(VLOOKUP($A93,'Import Peak'!$A$3:G$99,7,FALSE)-VLOOKUP($A93,'Import Peak Change'!$A$106:G$202,7,FALSE)),0,(VLOOKUP($A93,'Import Peak'!$A$3:G$99,7,FALSE)-VLOOKUP($A93,'Import Peak Change'!$A$106:G$202,7,FALSE)))</f>
        <v>0</v>
      </c>
      <c r="H93" s="6">
        <f>IF(ISERROR(VLOOKUP($A93,'Import Peak'!$A$3:H$99,8,FALSE)-VLOOKUP($A93,'Import Peak Change'!$A$106:H$202,8,FALSE)),0,(VLOOKUP($A93,'Import Peak'!$A$3:H$99,8,FALSE)-VLOOKUP($A93,'Import Peak Change'!$A$106:H$202,8,FALSE)))</f>
        <v>0</v>
      </c>
      <c r="I93" s="6">
        <f>IF(ISERROR(VLOOKUP($A93,'Import Peak'!$A$3:I$99,9,FALSE)-VLOOKUP($A93,'Import Peak Change'!$A$106:I$202,9,FALSE)),0,(VLOOKUP($A93,'Import Peak'!$A$3:I$99,9,FALSE)-VLOOKUP($A93,'Import Peak Change'!$A$106:I$202,9,FALSE)))</f>
        <v>0</v>
      </c>
      <c r="J93" s="6">
        <f>IF(ISERROR(VLOOKUP($A93,'Import Peak'!$A$3:J$99,10,FALSE)-VLOOKUP($A93,'Import Peak Change'!$A$106:J$202,10,FALSE)),0,(VLOOKUP($A93,'Import Peak'!$A$3:J$99,10,FALSE)-VLOOKUP($A93,'Import Peak Change'!$A$106:J$202,10,FALSE)))</f>
        <v>0</v>
      </c>
      <c r="K93" s="6">
        <f>IF(ISERROR(VLOOKUP($A93,'Import Peak'!$A$3:K$99,11,FALSE)-VLOOKUP($A93,'Import Peak Change'!$A$106:K$202,11,FALSE)),0,(VLOOKUP($A93,'Import Peak'!$A$3:K$99,11,FALSE)-VLOOKUP($A93,'Import Peak Change'!$A$106:K$202,11,FALSE)))</f>
        <v>0</v>
      </c>
      <c r="L93" s="6">
        <f>IF(ISERROR(VLOOKUP($A93,'Import Peak'!$A$3:L$99,12,FALSE)-VLOOKUP($A93,'Import Peak Change'!$A$106:L$202,12,FALSE)),0,(VLOOKUP($A93,'Import Peak'!$A$3:L$99,12,FALSE)-VLOOKUP($A93,'Import Peak Change'!$A$106:L$202,12,FALSE)))</f>
        <v>0</v>
      </c>
      <c r="M93" s="6">
        <f>IF(ISERROR(VLOOKUP($A93,'Import Peak'!$A$3:M$99,13,FALSE)-VLOOKUP($A93,'Import Peak Change'!$A$106:M$202,13,FALSE)),0,(VLOOKUP($A93,'Import Peak'!$A$3:M$99,13,FALSE)-VLOOKUP($A93,'Import Peak Change'!$A$106:M$202,13,FALSE)))</f>
        <v>0</v>
      </c>
      <c r="N93" s="6">
        <f>IF(ISERROR(VLOOKUP($A93,'Import Peak'!$A$3:N$99,14,FALSE)-VLOOKUP($A93,'Import Peak Change'!$A$106:N$202,14,FALSE)),0,(VLOOKUP($A93,'Import Peak'!$A$3:N$99,14,FALSE)-VLOOKUP($A93,'Import Peak Change'!$A$106:N$202,14,FALSE)))</f>
        <v>0</v>
      </c>
      <c r="O93" s="6">
        <f>IF(ISERROR(VLOOKUP($A93,'Import Peak'!$A$3:O$99,15,FALSE)-VLOOKUP($A93,'Import Peak Change'!$A$106:O$202,15,FALSE)),0,(VLOOKUP($A93,'Import Peak'!$A$3:O$99,15,FALSE)-VLOOKUP($A93,'Import Peak Change'!$A$106:O$202,15,FALSE)))</f>
        <v>0</v>
      </c>
      <c r="P93" s="6">
        <f>IF(ISERROR(VLOOKUP($A93,'Import Peak'!$A$3:P$99,16,FALSE)-VLOOKUP($A93,'Import Peak Change'!$A$106:P$202,16,FALSE)),0,(VLOOKUP($A93,'Import Peak'!$A$3:P$99,16,FALSE)-VLOOKUP($A93,'Import Peak Change'!$A$106:P$202,16,FALSE)))</f>
        <v>0</v>
      </c>
      <c r="Q93" s="6">
        <f>IF(ISERROR(VLOOKUP($A93,'Import Peak'!$A$3:Q$99,17,FALSE)-VLOOKUP($A93,'Import Peak Change'!$A$106:Q$202,17,FALSE)),0,(VLOOKUP($A93,'Import Peak'!$A$3:Q$99,17,FALSE)-VLOOKUP($A93,'Import Peak Change'!$A$106:Q$202,17,FALSE)))</f>
        <v>0</v>
      </c>
      <c r="R93" s="6">
        <f>IF(ISERROR(VLOOKUP($A93,'Import Peak'!$A$3:R$99,18,FALSE)-VLOOKUP($A93,'Import Peak Change'!$A$106:R$202,18,FALSE)),0,(VLOOKUP($A93,'Import Peak'!$A$3:R$99,18,FALSE)-VLOOKUP($A93,'Import Peak Change'!$A$106:R$202,18,FALSE)))</f>
        <v>0</v>
      </c>
      <c r="S93" s="6">
        <f>IF(ISERROR(VLOOKUP($A93,'Import Peak'!$A$3:S$99,19,FALSE)-VLOOKUP($A93,'Import Peak Change'!$A$106:S$202,19,FALSE)),0,(VLOOKUP($A93,'Import Peak'!$A$3:S$99,19,FALSE)-VLOOKUP($A93,'Import Peak Change'!$A$106:S$202,19,FALSE)))</f>
        <v>0</v>
      </c>
      <c r="T93" s="6">
        <f>IF(ISERROR(VLOOKUP($A93,'Import Peak'!$A$3:T$99,20,FALSE)-VLOOKUP($A93,'Import Peak Change'!$A$106:T$202,20,FALSE)),0,(VLOOKUP($A93,'Import Peak'!$A$3:T$99,20,FALSE)-VLOOKUP($A93,'Import Peak Change'!$A$106:T$202,20,FALSE)))</f>
        <v>0</v>
      </c>
      <c r="U93" s="6">
        <f>IF(ISERROR(VLOOKUP($A93,'Import Peak'!$A$3:U$99,21,FALSE)-VLOOKUP($A93,'Import Peak Change'!$A$106:U$202,21,FALSE)),0,(VLOOKUP($A93,'Import Peak'!$A$3:U$99,21,FALSE)-VLOOKUP($A93,'Import Peak Change'!$A$106:U$202,21,FALSE)))</f>
        <v>0</v>
      </c>
      <c r="V93" s="6">
        <f>IF(ISERROR(VLOOKUP($A93,'Import Peak'!$A$3:V$99,22,FALSE)-VLOOKUP($A93,'Import Peak Change'!$A$106:V$202,22,FALSE)),0,(VLOOKUP($A93,'Import Peak'!$A$3:V$99,22,FALSE)-VLOOKUP($A93,'Import Peak Change'!$A$106:V$202,22,FALSE)))</f>
        <v>0</v>
      </c>
      <c r="W93" s="6">
        <f>IF(ISERROR(VLOOKUP($A93,'Import Peak'!$A$3:W$99,23,FALSE)-VLOOKUP($A93,'Import Peak Change'!$A$106:W$202,23,FALSE)),0,(VLOOKUP($A93,'Import Peak'!$A$3:W$99,23,FALSE)-VLOOKUP($A93,'Import Peak Change'!$A$106:W$202,23,FALSE)))</f>
        <v>0</v>
      </c>
      <c r="X93" s="6">
        <f>IF(ISERROR(VLOOKUP($A93,'Import Peak'!$A$3:X$99,24,FALSE)-VLOOKUP($A93,'Import Peak Change'!$A$106:X$202,24,FALSE)),0,(VLOOKUP($A93,'Import Peak'!$A$3:X$99,24,FALSE)-VLOOKUP($A93,'Import Peak Change'!$A$106:X$202,24,FALSE)))</f>
        <v>0</v>
      </c>
      <c r="Y93" s="6">
        <f>IF(ISERROR(VLOOKUP($A93,'Import Peak'!$A$3:Y$99,25,FALSE)-VLOOKUP($A93,'Import Peak Change'!$A$106:Y$202,25,FALSE)),0,(VLOOKUP($A93,'Import Peak'!$A$3:Y$99,25,FALSE)-VLOOKUP($A93,'Import Peak Change'!$A$106:Y$202,25,FALSE)))</f>
        <v>0</v>
      </c>
      <c r="Z93" s="6">
        <f>IF(ISERROR(VLOOKUP($A93,'Import Peak'!$A$3:Z$99,26,FALSE)-VLOOKUP($A93,'Import Peak Change'!$A$106:Z$202,26,FALSE)),0,(VLOOKUP($A93,'Import Peak'!$A$3:Z$99,26,FALSE)-VLOOKUP($A93,'Import Peak Change'!$A$106:Z$202,26,FALSE)))</f>
        <v>0</v>
      </c>
      <c r="AA93" s="6">
        <f>IF(ISERROR(VLOOKUP($A93,'Import Peak'!$A$3:AA$99,27,FALSE)-VLOOKUP($A93,'Import Peak Change'!$A$106:AA$202,27,FALSE)),0,(VLOOKUP($A93,'Import Peak'!$A$3:AA$99,27,FALSE)-VLOOKUP($A93,'Import Peak Change'!$A$106:AA$202,27,FALSE)))</f>
        <v>0</v>
      </c>
      <c r="AB93" s="6">
        <f>IF(ISERROR(VLOOKUP($A93,'Import Peak'!$A$3:AB$99,28,FALSE)-VLOOKUP($A93,'Import Peak Change'!$A$106:AB$202,28,FALSE)),0,(VLOOKUP($A93,'Import Peak'!$A$3:AB$99,28,FALSE)-VLOOKUP($A93,'Import Peak Change'!$A$106:AB$202,28,FALSE)))</f>
        <v>0</v>
      </c>
      <c r="AC93" s="6">
        <f>IF(ISERROR(VLOOKUP($A93,'Import Peak'!$A$3:AC$99,29,FALSE)-VLOOKUP($A93,'Import Peak Change'!$A$106:AC$202,29,FALSE)),0,(VLOOKUP($A93,'Import Peak'!$A$3:AC$99,29,FALSE)-VLOOKUP($A93,'Import Peak Change'!$A$106:AC$202,29,FALSE)))</f>
        <v>0</v>
      </c>
      <c r="AD93" s="6">
        <f>IF(ISERROR(VLOOKUP($A93,'Import Peak'!$A$3:AD$99,30,FALSE)-VLOOKUP($A93,'Import Peak Change'!$A$106:AD$202,30,FALSE)),0,(VLOOKUP($A93,'Import Peak'!$A$3:AD$99,30,FALSE)-VLOOKUP($A93,'Import Peak Change'!$A$106:AD$202,30,FALSE)))</f>
        <v>0</v>
      </c>
      <c r="AE93" s="6">
        <f>IF(ISERROR(VLOOKUP($A93,'Import Peak'!$A$3:AE$99,31,FALSE)-VLOOKUP($A93,'Import Peak Change'!$A$106:AE$202,31,FALSE)),0,(VLOOKUP($A93,'Import Peak'!$A$3:AE$99,31,FALSE)-VLOOKUP($A93,'Import Peak Change'!$A$106:AE$202,31,FALSE)))</f>
        <v>0</v>
      </c>
      <c r="AF93" s="6">
        <f>IF(ISERROR(VLOOKUP($A93,'Import Peak'!$A$3:AF$99,32,FALSE)-VLOOKUP($A93,'Import Peak Change'!$A$106:AF$202,32,FALSE)),0,(VLOOKUP($A93,'Import Peak'!$A$3:AF$99,32,FALSE)-VLOOKUP($A93,'Import Peak Change'!$A$106:AF$202,32,FALSE)))</f>
        <v>0</v>
      </c>
      <c r="AG93" s="6">
        <f>IF(ISERROR(VLOOKUP($A93,'Import Peak'!$A$3:AG$99,33,FALSE)-VLOOKUP($A93,'Import Peak Change'!$A$106:AG$202,33,FALSE)),0,(VLOOKUP($A93,'Import Peak'!$A$3:AG$99,33,FALSE)-VLOOKUP($A93,'Import Peak Change'!$A$106:AG$202,33,FALSE)))</f>
        <v>0</v>
      </c>
      <c r="AH93" s="6">
        <f>IF(ISERROR(VLOOKUP($A93,'Import Peak'!$A$3:AH$99,34,FALSE)-VLOOKUP($A93,'Import Peak Change'!$A$106:AH$202,34,FALSE)),0,(VLOOKUP($A93,'Import Peak'!$A$3:AH$99,34,FALSE)-VLOOKUP($A93,'Import Peak Change'!$A$106:AH$202,34,FALSE)))</f>
        <v>0</v>
      </c>
      <c r="AI93" s="6">
        <f>IF(ISERROR(VLOOKUP($A93,'Import Peak'!$A$3:AI$99,35,FALSE)-VLOOKUP($A93,'Import Peak Change'!$A$106:AI$202,35,FALSE)),0,(VLOOKUP($A93,'Import Peak'!$A$3:AI$99,35,FALSE)-VLOOKUP($A93,'Import Peak Change'!$A$106:AI$202,35,FALSE)))</f>
        <v>0</v>
      </c>
      <c r="AJ93" s="6">
        <f>IF(ISERROR(VLOOKUP($A93,'Import Peak'!$A$3:AJ$99,36,FALSE)-VLOOKUP($A93,'Import Peak Change'!$A$106:AJ$202,36,FALSE)),0,(VLOOKUP($A93,'Import Peak'!$A$3:AJ$99,36,FALSE)-VLOOKUP($A93,'Import Peak Change'!$A$106:AJ$202,36,FALSE)))</f>
        <v>0</v>
      </c>
      <c r="AK93" s="6">
        <f>IF(ISERROR(VLOOKUP($A93,'Import Peak'!$A$3:AK$99,37,FALSE)-VLOOKUP($A93,'Import Peak Change'!$A$106:AK$202,37,FALSE)),0,(VLOOKUP($A93,'Import Peak'!$A$3:AK$99,37,FALSE)-VLOOKUP($A93,'Import Peak Change'!$A$106:AK$202,37,FALSE)))</f>
        <v>0</v>
      </c>
      <c r="AL93" s="6">
        <f>IF(ISERROR(VLOOKUP($A93,'Import Peak'!$A$3:AL$99,38,FALSE)-VLOOKUP($A93,'Import Peak Change'!$A$106:AL$202,38,FALSE)),0,(VLOOKUP($A93,'Import Peak'!$A$3:AL$99,38,FALSE)-VLOOKUP($A93,'Import Peak Change'!$A$106:AL$202,38,FALSE)))</f>
        <v>0</v>
      </c>
      <c r="AM93" s="6">
        <f>IF(ISERROR(VLOOKUP($A93,'Import Peak'!$A$3:AM$99,39,FALSE)-VLOOKUP($A93,'Import Peak Change'!$A$106:AM$202,39,FALSE)),0,(VLOOKUP($A93,'Import Peak'!$A$3:AM$99,39,FALSE)-VLOOKUP($A93,'Import Peak Change'!$A$106:AM$202,39,FALSE)))</f>
        <v>0</v>
      </c>
      <c r="AN93" s="6">
        <f>IF(ISERROR(VLOOKUP($A93,'Import Peak'!$A$3:AN$99,40,FALSE)-VLOOKUP($A93,'Import Peak Change'!$A$106:AN$202,40,FALSE)),0,(VLOOKUP($A93,'Import Peak'!$A$3:AN$99,40,FALSE)-VLOOKUP($A93,'Import Peak Change'!$A$106:AN$202,40,FALSE)))</f>
        <v>0</v>
      </c>
      <c r="AO93" s="6">
        <f>IF(ISERROR(VLOOKUP($A93,'Import Peak'!$A$3:AO$99,41,FALSE)-VLOOKUP($A93,'Import Peak Change'!$A$106:AO$202,41,FALSE)),0,(VLOOKUP($A93,'Import Peak'!$A$3:AO$99,41,FALSE)-VLOOKUP($A93,'Import Peak Change'!$A$106:AO$202,41,FALSE)))</f>
        <v>0</v>
      </c>
      <c r="AP93" s="6">
        <f>IF(ISERROR(VLOOKUP($A93,'Import Peak'!$A$3:AP$99,42,FALSE)-VLOOKUP($A93,'Import Peak Change'!$A$106:AP$202,42,FALSE)),0,(VLOOKUP($A93,'Import Peak'!$A$3:AP$99,42,FALSE)-VLOOKUP($A93,'Import Peak Change'!$A$106:AP$202,42,FALSE)))</f>
        <v>0</v>
      </c>
      <c r="AQ93" s="6">
        <f>IF(ISERROR(VLOOKUP($A93,'Import Peak'!$A$3:AQ$99,43,FALSE)-VLOOKUP($A93,'Import Peak Change'!$A$106:AQ$202,43,FALSE)),0,(VLOOKUP($A93,'Import Peak'!$A$3:AQ$99,43,FALSE)-VLOOKUP($A93,'Import Peak Change'!$A$106:AQ$202,43,FALSE)))</f>
        <v>0</v>
      </c>
      <c r="AR93" s="6">
        <f>IF(ISERROR(VLOOKUP($A93,'Import Peak'!$A$3:AR$99,44,FALSE)-VLOOKUP($A93,'Import Peak Change'!$A$106:AR$202,44,FALSE)),0,(VLOOKUP($A93,'Import Peak'!$A$3:AR$99,44,FALSE)-VLOOKUP($A93,'Import Peak Change'!$A$106:AR$202,44,FALSE)))</f>
        <v>0</v>
      </c>
      <c r="AS93" s="6">
        <f>IF(ISERROR(VLOOKUP($A93,'Import Peak'!$A$3:AS$99,45,FALSE)-VLOOKUP($A93,'Import Peak Change'!$A$106:AS$202,45,FALSE)),0,(VLOOKUP($A93,'Import Peak'!$A$3:AS$99,45,FALSE)-VLOOKUP($A93,'Import Peak Change'!$A$106:AS$202,45,FALSE)))</f>
        <v>0</v>
      </c>
      <c r="AT93" s="6">
        <f>IF(ISERROR(VLOOKUP($A93,'Import Peak'!$A$3:AT$99,46,FALSE)-VLOOKUP($A93,'Import Peak Change'!$A$106:AT$202,46,FALSE)),0,(VLOOKUP($A93,'Import Peak'!$A$3:AT$99,46,FALSE)-VLOOKUP($A93,'Import Peak Change'!$A$106:AT$202,46,FALSE)))</f>
        <v>0</v>
      </c>
      <c r="AU93" s="6">
        <f>IF(ISERROR(VLOOKUP($A93,'Import Peak'!$A$3:AU$99,47,FALSE)-VLOOKUP($A93,'Import Peak Change'!$A$106:AU$202,47,FALSE)),0,(VLOOKUP($A93,'Import Peak'!$A$3:AU$99,47,FALSE)-VLOOKUP($A93,'Import Peak Change'!$A$106:AU$202,47,FALSE)))</f>
        <v>0</v>
      </c>
      <c r="AV93" s="6">
        <f>IF(ISERROR(VLOOKUP($A93,'Import Peak'!$A$3:AV$99,48,FALSE)-VLOOKUP($A93,'Import Peak Change'!$A$106:AV$202,48,FALSE)),0,(VLOOKUP($A93,'Import Peak'!$A$3:AV$99,48,FALSE)-VLOOKUP($A93,'Import Peak Change'!$A$106:AV$202,48,FALSE)))</f>
        <v>0</v>
      </c>
      <c r="AW93" s="6">
        <f>IF(ISERROR(VLOOKUP($A93,'Import Peak'!$A$3:AW$99,49,FALSE)-VLOOKUP($A93,'Import Peak Change'!$A$106:AW$202,49,FALSE)),0,(VLOOKUP($A93,'Import Peak'!$A$3:AW$99,49,FALSE)-VLOOKUP($A93,'Import Peak Change'!$A$106:AW$202,49,FALSE)))</f>
        <v>0</v>
      </c>
      <c r="AX93" s="6">
        <f>IF(ISERROR(VLOOKUP($A93,'Import Peak'!$A$3:AX$99,50,FALSE)-VLOOKUP($A93,'Import Peak Change'!$A$106:AX$202,50,FALSE)),0,(VLOOKUP($A93,'Import Peak'!$A$3:AX$99,50,FALSE)-VLOOKUP($A93,'Import Peak Change'!$A$106:AX$202,50,FALSE)))</f>
        <v>0</v>
      </c>
      <c r="AY93" s="6">
        <f>IF(ISERROR(VLOOKUP($A93,'Import Peak'!$A$3:AY$99,51,FALSE)-VLOOKUP($A93,'Import Peak Change'!$A$106:AY$202,51,FALSE)),0,(VLOOKUP($A93,'Import Peak'!$A$3:AY$99,51,FALSE)-VLOOKUP($A93,'Import Peak Change'!$A$106:AY$202,51,FALSE)))</f>
        <v>0</v>
      </c>
      <c r="AZ93" s="6">
        <f>IF(ISERROR(VLOOKUP($A93,'Import Peak'!$A$3:AZ$99,52,FALSE)-VLOOKUP($A93,'Import Peak Change'!$A$106:AZ$202,52,FALSE)),0,(VLOOKUP($A93,'Import Peak'!$A$3:AZ$99,52,FALSE)-VLOOKUP($A93,'Import Peak Change'!$A$106:AZ$202,52,FALSE)))</f>
        <v>0</v>
      </c>
      <c r="BA93" s="6">
        <f>IF(ISERROR(VLOOKUP($A93,'Import Peak'!$A$3:BA$99,53,FALSE)-VLOOKUP($A93,'Import Peak Change'!$A$106:BA$202,53,FALSE)),0,(VLOOKUP($A93,'Import Peak'!$A$3:BA$99,53,FALSE)-VLOOKUP($A93,'Import Peak Change'!$A$106:BA$202,53,FALSE)))</f>
        <v>0</v>
      </c>
      <c r="BB93" s="6">
        <f>IF(ISERROR(VLOOKUP($A93,'Import Peak'!$A$3:BB$99,54,FALSE)-VLOOKUP($A93,'Import Peak Change'!$A$106:BB$202,54,FALSE)),0,(VLOOKUP($A93,'Import Peak'!$A$3:BB$99,54,FALSE)-VLOOKUP($A93,'Import Peak Change'!$A$106:BB$202,54,FALSE)))</f>
        <v>0</v>
      </c>
      <c r="BC93" s="6">
        <f>IF(ISERROR(VLOOKUP($A93,'Import Peak'!$A$3:BC$99,55,FALSE)-VLOOKUP($A93,'Import Peak Change'!$A$106:BC$202,55,FALSE)),0,(VLOOKUP($A93,'Import Peak'!$A$3:BC$99,55,FALSE)-VLOOKUP($A93,'Import Peak Change'!$A$106:BC$202,55,FALSE)))</f>
        <v>0</v>
      </c>
      <c r="BD93" s="6">
        <f>IF(ISERROR(VLOOKUP($A93,'Import Peak'!$A$3:BD$99,56,FALSE)-VLOOKUP($A93,'Import Peak Change'!$A$106:BD$202,56,FALSE)),0,(VLOOKUP($A93,'Import Peak'!$A$3:BD$99,56,FALSE)-VLOOKUP($A93,'Import Peak Change'!$A$106:BD$202,56,FALSE)))</f>
        <v>0</v>
      </c>
      <c r="BE93" s="6">
        <f>IF(ISERROR(VLOOKUP($A93,'Import Peak'!$A$3:BE$99,57,FALSE)-VLOOKUP($A93,'Import Peak Change'!$A$106:BE$202,57,FALSE)),0,(VLOOKUP($A93,'Import Peak'!$A$3:BE$99,57,FALSE)-VLOOKUP($A93,'Import Peak Change'!$A$106:BE$202,57,FALSE)))</f>
        <v>0</v>
      </c>
      <c r="BF93" s="6">
        <f>IF(ISERROR(VLOOKUP($A93,'Import Peak'!$A$3:BF$99,58,FALSE)-VLOOKUP($A93,'Import Peak Change'!$A$106:BF$202,58,FALSE)),0,(VLOOKUP($A93,'Import Peak'!$A$3:BF$99,58,FALSE)-VLOOKUP($A93,'Import Peak Change'!$A$106:BF$202,58,FALSE)))</f>
        <v>0</v>
      </c>
      <c r="BG93" s="6">
        <f>IF(ISERROR(VLOOKUP($A93,'Import Peak'!$A$3:BG$99,59,FALSE)-VLOOKUP($A93,'Import Peak Change'!$A$106:BG$202,59,FALSE)),0,(VLOOKUP($A93,'Import Peak'!$A$3:BG$99,59,FALSE)-VLOOKUP($A93,'Import Peak Change'!$A$106:BG$202,59,FALSE)))</f>
        <v>0</v>
      </c>
      <c r="BH93" s="6">
        <f>IF(ISERROR(VLOOKUP($A93,'Import Peak'!$A$3:BH$99,60,FALSE)-VLOOKUP($A93,'Import Peak Change'!$A$106:BH$202,60,FALSE)),0,(VLOOKUP($A93,'Import Peak'!$A$3:BH$99,60,FALSE)-VLOOKUP($A93,'Import Peak Change'!$A$106:BH$202,60,FALSE)))</f>
        <v>0</v>
      </c>
      <c r="BI93" s="6">
        <f>IF(ISERROR(VLOOKUP($A93,'Import Peak'!$A$3:BI$99,61,FALSE)-VLOOKUP($A93,'Import Peak Change'!$A$106:BI$202,61,FALSE)),0,(VLOOKUP($A93,'Import Peak'!$A$3:BI$99,61,FALSE)-VLOOKUP($A93,'Import Peak Change'!$A$106:BI$202,61,FALSE)))</f>
        <v>0</v>
      </c>
      <c r="BJ93" s="6">
        <f>IF(ISERROR(VLOOKUP($A93,'Import Peak'!$A$3:BJ$99,62,FALSE)-VLOOKUP($A93,'Import Peak Change'!$A$106:BJ$202,62,FALSE)),0,(VLOOKUP($A93,'Import Peak'!$A$3:BJ$99,62,FALSE)-VLOOKUP($A93,'Import Peak Change'!$A$106:BJ$202,62,FALSE)))</f>
        <v>0</v>
      </c>
      <c r="BK93" s="6">
        <f>IF(ISERROR(VLOOKUP($A93,'Import Peak'!$A$3:BK$99,63,FALSE)-VLOOKUP($A93,'Import Peak Change'!$A$106:BK$202,63,FALSE)),0,(VLOOKUP($A93,'Import Peak'!$A$3:BK$99,63,FALSE)-VLOOKUP($A93,'Import Peak Change'!$A$106:BK$202,63,FALSE)))</f>
        <v>0</v>
      </c>
      <c r="BL93" s="6">
        <f>IF(ISERROR(VLOOKUP($A93,'Import Peak'!$A$3:BL$99,64,FALSE)-VLOOKUP($A93,'Import Peak Change'!$A$106:BL$202,64,FALSE)),0,(VLOOKUP($A93,'Import Peak'!$A$3:BL$99,64,FALSE)-VLOOKUP($A93,'Import Peak Change'!$A$106:BL$202,64,FALSE)))</f>
        <v>0</v>
      </c>
      <c r="BM93" s="6">
        <f>IF(ISERROR(VLOOKUP($A93,'Import Peak'!$A$3:BM$99,65,FALSE)-VLOOKUP($A93,'Import Peak Change'!$A$106:BM$202,65,FALSE)),0,(VLOOKUP($A93,'Import Peak'!$A$3:BM$99,65,FALSE)-VLOOKUP($A93,'Import Peak Change'!$A$106:BM$202,65,FALSE)))</f>
        <v>0</v>
      </c>
      <c r="BN93" s="6">
        <f>IF(ISERROR(VLOOKUP($A93,'Import Peak'!$A$3:BN$99,66,FALSE)-VLOOKUP($A93,'Import Peak Change'!$A$106:BN$202,66,FALSE)),0,(VLOOKUP($A93,'Import Peak'!$A$3:BN$99,66,FALSE)-VLOOKUP($A93,'Import Peak Change'!$A$106:BN$202,66,FALSE)))</f>
        <v>0</v>
      </c>
      <c r="BO93" s="6">
        <f>IF(ISERROR(VLOOKUP($A93,'Import Peak'!$A$3:BO$99,67,FALSE)-VLOOKUP($A93,'Import Peak Change'!$A$106:BO$202,67,FALSE)),0,(VLOOKUP($A93,'Import Peak'!$A$3:BO$99,67,FALSE)-VLOOKUP($A93,'Import Peak Change'!$A$106:BO$202,67,FALSE)))</f>
        <v>0</v>
      </c>
      <c r="BP93" s="6">
        <f>IF(ISERROR(VLOOKUP($A93,'Import Peak'!$A$3:BP$99,68,FALSE)-VLOOKUP($A93,'Import Peak Change'!$A$106:BP$202,68,FALSE)),0,(VLOOKUP($A93,'Import Peak'!$A$3:BP$99,68,FALSE)-VLOOKUP($A93,'Import Peak Change'!$A$106:BP$202,68,FALSE)))</f>
        <v>0</v>
      </c>
      <c r="BQ93" s="6">
        <f>IF(ISERROR(VLOOKUP($A93,'Import Peak'!$A$3:BQ$99,69,FALSE)-VLOOKUP($A93,'Import Peak Change'!$A$106:BQ$202,69,FALSE)),0,(VLOOKUP($A93,'Import Peak'!$A$3:BQ$99,69,FALSE)-VLOOKUP($A93,'Import Peak Change'!$A$106:BQ$202,69,FALSE)))</f>
        <v>0</v>
      </c>
      <c r="BR93" s="6">
        <f>IF(ISERROR(VLOOKUP($A93,'Import Peak'!$A$3:BR$99,70,FALSE)-VLOOKUP($A93,'Import Peak Change'!$A$106:BR$202,70,FALSE)),0,(VLOOKUP($A93,'Import Peak'!$A$3:BR$99,70,FALSE)-VLOOKUP($A93,'Import Peak Change'!$A$106:BR$202,70,FALSE)))</f>
        <v>0</v>
      </c>
      <c r="BS93" s="6">
        <f>IF(ISERROR(VLOOKUP($A93,'Import Peak'!$A$3:BS$99,71,FALSE)-VLOOKUP($A93,'Import Peak Change'!$A$106:BS$202,71,FALSE)),0,(VLOOKUP($A93,'Import Peak'!$A$3:BS$99,71,FALSE)-VLOOKUP($A93,'Import Peak Change'!$A$106:BS$202,71,FALSE)))</f>
        <v>0</v>
      </c>
      <c r="BT93" s="6">
        <f>IF(ISERROR(VLOOKUP($A93,'Import Peak'!$A$3:BT$99,72,FALSE)-VLOOKUP($A93,'Import Peak Change'!$A$106:BT$202,72,FALSE)),0,(VLOOKUP($A93,'Import Peak'!$A$3:BT$99,72,FALSE)-VLOOKUP($A93,'Import Peak Change'!$A$106:BT$202,72,FALSE)))</f>
        <v>0</v>
      </c>
      <c r="BU93" s="6">
        <f>IF(ISERROR(VLOOKUP($A93,'Import Peak'!$A$3:BU$99,73,FALSE)-VLOOKUP($A93,'Import Peak Change'!$A$106:BU$202,73,FALSE)),0,(VLOOKUP($A93,'Import Peak'!$A$3:BU$99,73,FALSE)-VLOOKUP($A93,'Import Peak Change'!$A$106:BU$202,73,FALSE)))</f>
        <v>0</v>
      </c>
      <c r="BV93" s="6">
        <f>IF(ISERROR(VLOOKUP($A93,'Import Peak'!$A$3:BV$99,74,FALSE)-VLOOKUP($A93,'Import Peak Change'!$A$106:BV$202,74,FALSE)),0,(VLOOKUP($A93,'Import Peak'!$A$3:BV$99,74,FALSE)-VLOOKUP($A93,'Import Peak Change'!$A$106:BV$202,74,FALSE)))</f>
        <v>0</v>
      </c>
      <c r="BW93" s="6">
        <f>IF(ISERROR(VLOOKUP($A93,'Import Peak'!$A$3:BW$99,75,FALSE)-VLOOKUP($A93,'Import Peak Change'!$A$106:BW$202,75,FALSE)),0,(VLOOKUP($A93,'Import Peak'!$A$3:BW$99,75,FALSE)-VLOOKUP($A93,'Import Peak Change'!$A$106:BW$202,75,FALSE)))</f>
        <v>0</v>
      </c>
      <c r="BX93" s="6">
        <f>IF(ISERROR(VLOOKUP($A93,'Import Peak'!$A$3:BX$99,76,FALSE)-VLOOKUP($A93,'Import Peak Change'!$A$106:BX$202,76,FALSE)),0,(VLOOKUP($A93,'Import Peak'!$A$3:BX$99,76,FALSE)-VLOOKUP($A93,'Import Peak Change'!$A$106:BX$202,76,FALSE)))</f>
        <v>0</v>
      </c>
      <c r="BY93" s="6">
        <f>IF(ISERROR(VLOOKUP($A93,'Import Peak'!$A$3:BY$99,77,FALSE)-VLOOKUP($A93,'Import Peak Change'!$A$106:BY$202,77,FALSE)),0,(VLOOKUP($A93,'Import Peak'!$A$3:BY$99,77,FALSE)-VLOOKUP($A93,'Import Peak Change'!$A$106:BY$202,77,FALSE)))</f>
        <v>0</v>
      </c>
      <c r="BZ93" s="6">
        <f>IF(ISERROR(VLOOKUP($A93,'Import Peak'!$A$3:BZ$99,78,FALSE)-VLOOKUP($A93,'Import Peak Change'!$A$106:BZ$202,78,FALSE)),0,(VLOOKUP($A93,'Import Peak'!$A$3:BZ$99,78,FALSE)-VLOOKUP($A93,'Import Peak Change'!$A$106:BZ$202,78,FALSE)))</f>
        <v>0</v>
      </c>
      <c r="CA93" s="6">
        <f>IF(ISERROR(VLOOKUP($A93,'Import Peak'!$A$3:CA$99,79,FALSE)-VLOOKUP($A93,'Import Peak Change'!$A$106:CA$202,79,FALSE)),0,(VLOOKUP($A93,'Import Peak'!$A$3:CA$99,79,FALSE)-VLOOKUP($A93,'Import Peak Change'!$A$106:CA$202,79,FALSE)))</f>
        <v>0</v>
      </c>
      <c r="CB93" s="6">
        <f>IF(ISERROR(VLOOKUP($A93,'Import Peak'!$A$3:CB$99,80,FALSE)-VLOOKUP($A93,'Import Peak Change'!$A$106:CB$202,80,FALSE)),0,(VLOOKUP($A93,'Import Peak'!$A$3:CB$99,80,FALSE)-VLOOKUP($A93,'Import Peak Change'!$A$106:CB$202,80,FALSE)))</f>
        <v>0</v>
      </c>
      <c r="CC93" s="6">
        <f>IF(ISERROR(VLOOKUP($A93,'Import Peak'!$A$3:CC$99,81,FALSE)-VLOOKUP($A93,'Import Peak Change'!$A$106:CC$202,81,FALSE)),0,(VLOOKUP($A93,'Import Peak'!$A$3:CC$99,81,FALSE)-VLOOKUP($A93,'Import Peak Change'!$A$106:CC$202,81,FALSE)))</f>
        <v>0</v>
      </c>
      <c r="CD93" s="6">
        <f>IF(ISERROR(VLOOKUP($A93,'Import Peak'!$A$3:CD$99,82,FALSE)-VLOOKUP($A93,'Import Peak Change'!$A$106:CD$202,82,FALSE)),0,(VLOOKUP($A93,'Import Peak'!$A$3:CD$99,82,FALSE)-VLOOKUP($A93,'Import Peak Change'!$A$106:CD$202,82,FALSE)))</f>
        <v>0</v>
      </c>
      <c r="CE93" s="6">
        <f>IF(ISERROR(VLOOKUP($A93,'Import Peak'!$A$3:CE$99,83,FALSE)-VLOOKUP($A93,'Import Peak Change'!$A$106:CE$202,83,FALSE)),0,(VLOOKUP($A93,'Import Peak'!$A$3:CE$99,83,FALSE)-VLOOKUP($A93,'Import Peak Change'!$A$106:CE$202,83,FALSE)))</f>
        <v>0</v>
      </c>
      <c r="CF93" s="6">
        <f>IF(ISERROR(VLOOKUP($A93,'Import Peak'!$A$3:CF$99,84,FALSE)-VLOOKUP($A93,'Import Peak Change'!$A$106:CF$202,84,FALSE)),0,(VLOOKUP($A93,'Import Peak'!$A$3:CF$99,84,FALSE)-VLOOKUP($A93,'Import Peak Change'!$A$106:CF$202,84,FALSE)))</f>
        <v>0</v>
      </c>
      <c r="CG93" s="6">
        <f>IF(ISERROR(VLOOKUP($A93,'Import Peak'!$A$3:CG$99,85,FALSE)-VLOOKUP($A93,'Import Peak Change'!$A$106:CG$202,85,FALSE)),0,(VLOOKUP($A93,'Import Peak'!$A$3:CG$99,85,FALSE)-VLOOKUP($A93,'Import Peak Change'!$A$106:CG$202,85,FALSE)))</f>
        <v>0</v>
      </c>
      <c r="CH93" s="6">
        <f>IF(ISERROR(VLOOKUP($A93,'Import Peak'!$A$3:CH$99,86,FALSE)-VLOOKUP($A93,'Import Peak Change'!$A$106:CH$202,86,FALSE)),0,(VLOOKUP($A93,'Import Peak'!$A$3:CH$99,86,FALSE)-VLOOKUP($A93,'Import Peak Change'!$A$106:CH$202,86,FALSE)))</f>
        <v>0</v>
      </c>
      <c r="CI93" s="6">
        <f>IF(ISERROR(VLOOKUP($A93,'Import Peak'!$A$3:CI$99,87,FALSE)-VLOOKUP($A93,'Import Peak Change'!$A$106:CI$202,87,FALSE)),0,(VLOOKUP($A93,'Import Peak'!$A$3:CI$99,87,FALSE)-VLOOKUP($A93,'Import Peak Change'!$A$106:CI$202,87,FALSE)))</f>
        <v>0</v>
      </c>
      <c r="CJ93" s="6">
        <f>IF(ISERROR(VLOOKUP($A93,'Import Peak'!$A$3:CJ$99,88,FALSE)-VLOOKUP($A93,'Import Peak Change'!$A$106:CJ$202,88,FALSE)),0,(VLOOKUP($A93,'Import Peak'!$A$3:CJ$99,88,FALSE)-VLOOKUP($A93,'Import Peak Change'!$A$106:CJ$202,88,FALSE)))</f>
        <v>0</v>
      </c>
      <c r="CK93" s="6">
        <f>IF(ISERROR(VLOOKUP($A93,'Import Peak'!$A$3:CK$99,89,FALSE)-VLOOKUP($A93,'Import Peak Change'!$A$106:CK$202,89,FALSE)),0,(VLOOKUP($A93,'Import Peak'!$A$3:CK$99,89,FALSE)-VLOOKUP($A93,'Import Peak Change'!$A$106:CK$202,89,FALSE)))</f>
        <v>0</v>
      </c>
      <c r="CL93" s="6">
        <f>IF(ISERROR(VLOOKUP($A93,'Import Peak'!$A$3:CL$99,90,FALSE)-VLOOKUP($A93,'Import Peak Change'!$A$106:CL$202,90,FALSE)),0,(VLOOKUP($A93,'Import Peak'!$A$3:CL$99,90,FALSE)-VLOOKUP($A93,'Import Peak Change'!$A$106:CL$202,90,FALSE)))</f>
        <v>0</v>
      </c>
      <c r="CM93" s="6">
        <f>IF(ISERROR(VLOOKUP($A93,'Import Peak'!$A$3:CM$99,91,FALSE)-VLOOKUP($A93,'Import Peak Change'!$A$106:CM$202,91,FALSE)),0,(VLOOKUP($A93,'Import Peak'!$A$3:CM$99,91,FALSE)-VLOOKUP($A93,'Import Peak Change'!$A$106:CM$202,91,FALSE)))</f>
        <v>0</v>
      </c>
      <c r="CN93" s="6">
        <f>IF(ISERROR(VLOOKUP($A93,'Import Peak'!$A$3:CN$99,92,FALSE)-VLOOKUP($A93,'Import Peak Change'!$A$106:CN$202,92,FALSE)),0,(VLOOKUP($A93,'Import Peak'!$A$3:CN$99,92,FALSE)-VLOOKUP($A93,'Import Peak Change'!$A$106:CN$202,92,FALSE)))</f>
        <v>0</v>
      </c>
      <c r="CO93" s="6">
        <f>IF(ISERROR(VLOOKUP($A93,'Import Peak'!$A$3:CO$99,93,FALSE)-VLOOKUP($A93,'Import Peak Change'!$A$106:CO$202,93,FALSE)),0,(VLOOKUP($A93,'Import Peak'!$A$3:CO$99,93,FALSE)-VLOOKUP($A93,'Import Peak Change'!$A$106:CO$202,93,FALSE)))</f>
        <v>0</v>
      </c>
      <c r="CP93" s="6">
        <f>IF(ISERROR(VLOOKUP($A93,'Import Peak'!$A$3:CP$99,94,FALSE)-VLOOKUP($A93,'Import Peak Change'!$A$106:CP$202,94,FALSE)),0,(VLOOKUP($A93,'Import Peak'!$A$3:CP$99,94,FALSE)-VLOOKUP($A93,'Import Peak Change'!$A$106:CP$202,94,FALSE)))</f>
        <v>0</v>
      </c>
      <c r="CQ93" s="6">
        <f>IF(ISERROR(VLOOKUP($A93,'Import Peak'!$A$3:CQ$99,95,FALSE)-VLOOKUP($A93,'Import Peak Change'!$A$106:CQ$202,95,FALSE)),0,(VLOOKUP($A93,'Import Peak'!$A$3:CQ$99,95,FALSE)-VLOOKUP($A93,'Import Peak Change'!$A$106:CQ$202,95,FALSE)))</f>
        <v>0</v>
      </c>
      <c r="CR93" s="6">
        <f>IF(ISERROR(VLOOKUP($A93,'Import Peak'!$A$3:CR$99,96,FALSE)-VLOOKUP($A93,'Import Peak Change'!$A$106:CR$202,96,FALSE)),0,(VLOOKUP($A93,'Import Peak'!$A$3:CR$99,96,FALSE)-VLOOKUP($A93,'Import Peak Change'!$A$106:CR$202,96,FALSE)))</f>
        <v>0</v>
      </c>
      <c r="CS93" s="6">
        <f>IF(ISERROR(VLOOKUP($A93,'Import Peak'!$A$3:CS$99,97,FALSE)-VLOOKUP($A93,'Import Peak Change'!$A$106:CS$202,97,FALSE)),0,(VLOOKUP($A93,'Import Peak'!$A$3:CS$99,97,FALSE)-VLOOKUP($A93,'Import Peak Change'!$A$106:CS$202,97,FALSE)))</f>
        <v>0</v>
      </c>
      <c r="CT93" s="6">
        <f>IF(ISERROR(VLOOKUP($A93,'Import Peak'!$A$3:CT$99,98,FALSE)-VLOOKUP($A93,'Import Peak Change'!$A$106:CT$202,98,FALSE)),0,(VLOOKUP($A93,'Import Peak'!$A$3:CT$99,98,FALSE)-VLOOKUP($A93,'Import Peak Change'!$A$106:CT$202,98,FALSE)))</f>
        <v>0</v>
      </c>
      <c r="CU93" s="6">
        <f>IF(ISERROR(VLOOKUP($A93,'Import Peak'!$A$3:CU$99,99,FALSE)-VLOOKUP($A93,'Import Peak Change'!$A$106:CU$202,99,FALSE)),0,(VLOOKUP($A93,'Import Peak'!$A$3:CU$99,99,FALSE)-VLOOKUP($A93,'Import Peak Change'!$A$106:CU$202,99,FALSE)))</f>
        <v>0</v>
      </c>
      <c r="CV93" s="6">
        <f>IF(ISERROR(VLOOKUP($A93,'Import Peak'!$A$3:CV$99,100,FALSE)-VLOOKUP($A93,'Import Peak Change'!$A$106:CV$202,100,FALSE)),0,(VLOOKUP($A93,'Import Peak'!$A$3:CV$99,100,FALSE)-VLOOKUP($A93,'Import Peak Change'!$A$106:CV$202,100,FALSE)))</f>
        <v>0</v>
      </c>
      <c r="CW93" s="6">
        <f>IF(ISERROR(VLOOKUP($A93,'Import Peak'!$A$3:CW$99,101,FALSE)-VLOOKUP($A93,'Import Peak Change'!$A$106:CW$202,101,FALSE)),0,(VLOOKUP($A93,'Import Peak'!$A$3:CW$99,101,FALSE)-VLOOKUP($A93,'Import Peak Change'!$A$106:CW$202,101,FALSE)))</f>
        <v>0</v>
      </c>
      <c r="CX93" s="6">
        <f>IF(ISERROR(VLOOKUP($A93,'Import Peak'!$A$3:CX$99,102,FALSE)-VLOOKUP($A93,'Import Peak Change'!$A$106:CX$202,102,FALSE)),0,(VLOOKUP($A93,'Import Peak'!$A$3:CX$99,102,FALSE)-VLOOKUP($A93,'Import Peak Change'!$A$106:CX$202,102,FALSE)))</f>
        <v>0</v>
      </c>
      <c r="CY93" s="6">
        <f>IF(ISERROR(VLOOKUP($A93,'Import Peak'!$A$3:CY$99,103,FALSE)-VLOOKUP($A93,'Import Peak Change'!$A$106:CY$202,103,FALSE)),0,(VLOOKUP($A93,'Import Peak'!$A$3:CY$99,103,FALSE)-VLOOKUP($A93,'Import Peak Change'!$A$106:CY$202,103,FALSE)))</f>
        <v>0</v>
      </c>
      <c r="CZ93" s="6">
        <f>IF(ISERROR(VLOOKUP($A93,'Import Peak'!$A$3:CZ$99,104,FALSE)-VLOOKUP($A93,'Import Peak Change'!$A$106:CZ$202,104,FALSE)),0,(VLOOKUP($A93,'Import Peak'!$A$3:CZ$99,104,FALSE)-VLOOKUP($A93,'Import Peak Change'!$A$106:CZ$202,104,FALSE)))</f>
        <v>0</v>
      </c>
      <c r="DA93" s="6">
        <f>IF(ISERROR(VLOOKUP($A93,'Import Peak'!$A$3:DA$99,105,FALSE)-VLOOKUP($A93,'Import Peak Change'!$A$106:DA$202,105,FALSE)),0,(VLOOKUP($A93,'Import Peak'!$A$3:DA$99,105,FALSE)-VLOOKUP($A93,'Import Peak Change'!$A$106:DA$202,105,FALSE)))</f>
        <v>0</v>
      </c>
      <c r="DB93" s="6">
        <f>IF(ISERROR(VLOOKUP($A93,'Import Peak'!$A$3:DB$99,106,FALSE)-VLOOKUP($A93,'Import Peak Change'!$A$106:DB$202,106,FALSE)),0,(VLOOKUP($A93,'Import Peak'!$A$3:DB$99,106,FALSE)-VLOOKUP($A93,'Import Peak Change'!$A$106:DB$202,106,FALSE)))</f>
        <v>0</v>
      </c>
      <c r="DC93" s="6">
        <f>IF(ISERROR(VLOOKUP($A93,'Import Peak'!$A$3:DC$99,107,FALSE)-VLOOKUP($A93,'Import Peak Change'!$A$106:DC$202,107,FALSE)),0,(VLOOKUP($A93,'Import Peak'!$A$3:DC$99,107,FALSE)-VLOOKUP($A93,'Import Peak Change'!$A$106:DC$202,107,FALSE)))</f>
        <v>0</v>
      </c>
      <c r="DD93" s="6">
        <f>IF(ISERROR(VLOOKUP($A93,'Import Peak'!$A$3:DD$99,108,FALSE)-VLOOKUP($A93,'Import Peak Change'!$A$106:DD$202,108,FALSE)),0,(VLOOKUP($A93,'Import Peak'!$A$3:DD$99,108,FALSE)-VLOOKUP($A93,'Import Peak Change'!$A$106:DD$202,108,FALSE)))</f>
        <v>0</v>
      </c>
      <c r="DE93" s="6">
        <f>IF(ISERROR(VLOOKUP($A93,'Import Peak'!$A$3:DE$99,109,FALSE)-VLOOKUP($A93,'Import Peak Change'!$A$106:DE$202,109,FALSE)),0,(VLOOKUP($A93,'Import Peak'!$A$3:DE$99,109,FALSE)-VLOOKUP($A93,'Import Peak Change'!$A$106:DE$202,109,FALSE)))</f>
        <v>0</v>
      </c>
      <c r="DF93" s="6">
        <f>IF(ISERROR(VLOOKUP($A93,'Import Peak'!$A$3:DF$99,110,FALSE)-VLOOKUP($A93,'Import Peak Change'!$A$106:DF$202,110,FALSE)),0,(VLOOKUP($A93,'Import Peak'!$A$3:DF$99,110,FALSE)-VLOOKUP($A93,'Import Peak Change'!$A$106:DF$202,110,FALSE)))</f>
        <v>0</v>
      </c>
      <c r="DG93" s="6">
        <f>IF(ISERROR(VLOOKUP($A93,'Import Peak'!$A$3:DG$99,111,FALSE)-VLOOKUP($A93,'Import Peak Change'!$A$106:DG$202,111,FALSE)),0,(VLOOKUP($A93,'Import Peak'!$A$3:DG$99,111,FALSE)-VLOOKUP($A93,'Import Peak Change'!$A$106:DG$202,111,FALSE)))</f>
        <v>0</v>
      </c>
      <c r="DH93" s="6">
        <f>IF(ISERROR(VLOOKUP($A93,'Import Peak'!$A$3:DH$99,112,FALSE)-VLOOKUP($A93,'Import Peak Change'!$A$106:DH$202,112,FALSE)),0,(VLOOKUP($A93,'Import Peak'!$A$3:DH$99,112,FALSE)-VLOOKUP($A93,'Import Peak Change'!$A$106:DH$202,112,FALSE)))</f>
        <v>0</v>
      </c>
      <c r="DI93" s="6">
        <f>IF(ISERROR(VLOOKUP($A93,'Import Peak'!$A$3:DI$99,113,FALSE)-VLOOKUP($A93,'Import Peak Change'!$A$106:DI$202,113,FALSE)),0,(VLOOKUP($A93,'Import Peak'!$A$3:DI$99,113,FALSE)-VLOOKUP($A93,'Import Peak Change'!$A$106:DI$202,113,FALSE)))</f>
        <v>0</v>
      </c>
      <c r="DJ93" s="6">
        <f>IF(ISERROR(VLOOKUP($A93,'Import Peak'!$A$3:DJ$99,114,FALSE)-VLOOKUP($A93,'Import Peak Change'!$A$106:DJ$202,114,FALSE)),0,(VLOOKUP($A93,'Import Peak'!$A$3:DJ$99,114,FALSE)-VLOOKUP($A93,'Import Peak Change'!$A$106:DJ$202,114,FALSE)))</f>
        <v>0</v>
      </c>
      <c r="DK93" s="6">
        <f>IF(ISERROR(VLOOKUP($A93,'Import Peak'!$A$3:DK$99,115,FALSE)-VLOOKUP($A93,'Import Peak Change'!$A$106:DK$202,115,FALSE)),0,(VLOOKUP($A93,'Import Peak'!$A$3:DK$99,115,FALSE)-VLOOKUP($A93,'Import Peak Change'!$A$106:DK$202,115,FALSE)))</f>
        <v>0</v>
      </c>
      <c r="DL93" s="6">
        <f>IF(ISERROR(VLOOKUP($A93,'Import Peak'!$A$3:DL$99,116,FALSE)-VLOOKUP($A93,'Import Peak Change'!$A$106:DL$202,116,FALSE)),0,(VLOOKUP($A93,'Import Peak'!$A$3:DL$99,116,FALSE)-VLOOKUP($A93,'Import Peak Change'!$A$106:DL$202,116,FALSE)))</f>
        <v>0</v>
      </c>
      <c r="DM93" s="6">
        <f>IF(ISERROR(VLOOKUP($A93,'Import Peak'!$A$3:DM$99,117,FALSE)-VLOOKUP($A93,'Import Peak Change'!$A$106:DM$202,117,FALSE)),0,(VLOOKUP($A93,'Import Peak'!$A$3:DM$99,117,FALSE)-VLOOKUP($A93,'Import Peak Change'!$A$106:DM$202,117,FALSE)))</f>
        <v>0</v>
      </c>
      <c r="DN93" s="6">
        <f>IF(ISERROR(VLOOKUP($A93,'Import Peak'!$A$3:DN$99,118,FALSE)-VLOOKUP($A93,'Import Peak Change'!$A$106:DN$202,118,FALSE)),0,(VLOOKUP($A93,'Import Peak'!$A$3:DN$99,118,FALSE)-VLOOKUP($A93,'Import Peak Change'!$A$106:DN$202,118,FALSE)))</f>
        <v>0</v>
      </c>
      <c r="DO93" s="6">
        <f>IF(ISERROR(VLOOKUP($A93,'Import Peak'!$A$3:DO$99,119,FALSE)-VLOOKUP($A93,'Import Peak Change'!$A$106:DO$202,119,FALSE)),0,(VLOOKUP($A93,'Import Peak'!$A$3:DO$99,119,FALSE)-VLOOKUP($A93,'Import Peak Change'!$A$106:DO$202,119,FALSE)))</f>
        <v>0</v>
      </c>
      <c r="DP93" s="6">
        <f>IF(ISERROR(VLOOKUP($A93,'Import Peak'!$A$3:DP$99,120,FALSE)-VLOOKUP($A93,'Import Peak Change'!$A$106:DP$202,120,FALSE)),0,(VLOOKUP($A93,'Import Peak'!$A$3:DP$99,120,FALSE)-VLOOKUP($A93,'Import Peak Change'!$A$106:DP$202,120,FALSE)))</f>
        <v>0</v>
      </c>
      <c r="DQ93" s="6">
        <f>IF(ISERROR(VLOOKUP($A93,'Import Peak'!$A$3:DQ$99,121,FALSE)-VLOOKUP($A93,'Import Peak Change'!$A$106:DQ$202,121,FALSE)),0,(VLOOKUP($A93,'Import Peak'!$A$3:DQ$99,121,FALSE)-VLOOKUP($A93,'Import Peak Change'!$A$106:DQ$202,121,FALSE)))</f>
        <v>0</v>
      </c>
      <c r="DR93" s="6">
        <f>IF(ISERROR(VLOOKUP($A93,'Import Peak'!$A$3:DR$99,122,FALSE)-VLOOKUP($A93,'Import Peak Change'!$A$106:DR$202,122,FALSE)),0,(VLOOKUP($A93,'Import Peak'!$A$3:DR$99,122,FALSE)-VLOOKUP($A93,'Import Peak Change'!$A$106:DR$202,122,FALSE)))</f>
        <v>0</v>
      </c>
      <c r="DS93" s="6">
        <f>IF(ISERROR(VLOOKUP($A93,'Import Peak'!$A$3:DS$99,123,FALSE)-VLOOKUP($A93,'Import Peak Change'!$A$106:DS$202,123,FALSE)),0,(VLOOKUP($A93,'Import Peak'!$A$3:DS$99,123,FALSE)-VLOOKUP($A93,'Import Peak Change'!$A$106:DS$202,123,FALSE)))</f>
        <v>0</v>
      </c>
      <c r="DT93" s="6">
        <f>IF(ISERROR(VLOOKUP($A93,'Import Peak'!$A$3:DT$99,124,FALSE)-VLOOKUP($A93,'Import Peak Change'!$A$106:DT$202,124,FALSE)),0,(VLOOKUP($A93,'Import Peak'!$A$3:DT$99,124,FALSE)-VLOOKUP($A93,'Import Peak Change'!$A$106:DT$202,124,FALSE)))</f>
        <v>0</v>
      </c>
      <c r="DU93" s="6">
        <f>IF(ISERROR(VLOOKUP($A93,'Import Peak'!$A$3:DU$99,125,FALSE)-VLOOKUP($A93,'Import Peak Change'!$A$106:DU$202,125,FALSE)),0,(VLOOKUP($A93,'Import Peak'!$A$3:DU$99,125,FALSE)-VLOOKUP($A93,'Import Peak Change'!$A$106:DU$202,125,FALSE)))</f>
        <v>0</v>
      </c>
      <c r="DV93" s="6">
        <f>IF(ISERROR(VLOOKUP($A93,'Import Peak'!$A$3:DV$99,126,FALSE)-VLOOKUP($A93,'Import Peak Change'!$A$106:DV$202,126,FALSE)),0,(VLOOKUP($A93,'Import Peak'!$A$3:DV$99,126,FALSE)-VLOOKUP($A93,'Import Peak Change'!$A$106:DV$202,126,FALSE)))</f>
        <v>0</v>
      </c>
      <c r="DW93" s="6">
        <f>IF(ISERROR(VLOOKUP($A93,'Import Peak'!$A$3:DW$99,127,FALSE)-VLOOKUP($A93,'Import Peak Change'!$A$106:DW$202,127,FALSE)),0,(VLOOKUP($A93,'Import Peak'!$A$3:DW$99,127,FALSE)-VLOOKUP($A93,'Import Peak Change'!$A$106:DW$202,127,FALSE)))</f>
        <v>0</v>
      </c>
      <c r="DX93" s="6">
        <f>IF(ISERROR(VLOOKUP($A93,'Import Peak'!$A$3:DX$99,128,FALSE)-VLOOKUP($A93,'Import Peak Change'!$A$106:DX$202,128,FALSE)),0,(VLOOKUP($A93,'Import Peak'!$A$3:DX$99,128,FALSE)-VLOOKUP($A93,'Import Peak Change'!$A$106:DX$202,128,FALSE)))</f>
        <v>0</v>
      </c>
      <c r="DY93" s="6">
        <f>IF(ISERROR(VLOOKUP($A93,'Import Peak'!$A$3:DY$99,129,FALSE)-VLOOKUP($A93,'Import Peak Change'!$A$106:DY$202,129,FALSE)),0,(VLOOKUP($A93,'Import Peak'!$A$3:DY$99,129,FALSE)-VLOOKUP($A93,'Import Peak Change'!$A$106:DY$202,129,FALSE)))</f>
        <v>0</v>
      </c>
      <c r="DZ93" s="6">
        <f>IF(ISERROR(VLOOKUP($A93,'Import Peak'!$A$3:DZ$99,130,FALSE)-VLOOKUP($A93,'Import Peak Change'!$A$106:DZ$202,130,FALSE)),0,(VLOOKUP($A93,'Import Peak'!$A$3:DZ$99,130,FALSE)-VLOOKUP($A93,'Import Peak Change'!$A$106:DZ$202,130,FALSE)))</f>
        <v>0</v>
      </c>
      <c r="EA93" s="6">
        <f>IF(ISERROR(VLOOKUP($A93,'Import Peak'!$A$3:EA$99,131,FALSE)-VLOOKUP($A93,'Import Peak Change'!$A$106:EA$202,131,FALSE)),0,(VLOOKUP($A93,'Import Peak'!$A$3:EA$99,131,FALSE)-VLOOKUP($A93,'Import Peak Change'!$A$106:EA$202,131,FALSE)))</f>
        <v>0</v>
      </c>
      <c r="EB93" s="6">
        <f>IF(ISERROR(VLOOKUP($A93,'Import Peak'!$A$3:EB$99,132,FALSE)-VLOOKUP($A93,'Import Peak Change'!$A$106:EB$202,132,FALSE)),0,(VLOOKUP($A93,'Import Peak'!$A$3:EB$99,132,FALSE)-VLOOKUP($A93,'Import Peak Change'!$A$106:EB$202,132,FALSE)))</f>
        <v>0</v>
      </c>
      <c r="EC93" s="6">
        <f>IF(ISERROR(VLOOKUP($A93,'Import Peak'!$A$3:EC$99,133,FALSE)-VLOOKUP($A93,'Import Peak Change'!$A$106:EC$202,133,FALSE)),0,(VLOOKUP($A93,'Import Peak'!$A$3:EC$99,133,FALSE)-VLOOKUP($A93,'Import Peak Change'!$A$106:EC$202,133,FALSE)))</f>
        <v>0</v>
      </c>
      <c r="ED93" s="6">
        <f>IF(ISERROR(VLOOKUP($A93,'Import Peak'!$A$3:ED$99,134,FALSE)-VLOOKUP($A93,'Import Peak Change'!$A$106:ED$202,134,FALSE)),0,(VLOOKUP($A93,'Import Peak'!$A$3:ED$99,134,FALSE)-VLOOKUP($A93,'Import Peak Change'!$A$106:ED$202,134,FALSE)))</f>
        <v>0</v>
      </c>
      <c r="EE93" s="6">
        <f>IF(ISERROR(VLOOKUP($A93,'Import Peak'!$A$3:EE$99,135,FALSE)-VLOOKUP($A93,'Import Peak Change'!$A$106:EE$202,135,FALSE)),0,(VLOOKUP($A93,'Import Peak'!$A$3:EE$99,135,FALSE)-VLOOKUP($A93,'Import Peak Change'!$A$106:EE$202,135,FALSE)))</f>
        <v>0</v>
      </c>
      <c r="EF93" s="6">
        <f>IF(ISERROR(VLOOKUP($A93,'Import Peak'!$A$3:EF$99,136,FALSE)-VLOOKUP($A93,'Import Peak Change'!$A$106:EF$202,136,FALSE)),0,(VLOOKUP($A93,'Import Peak'!$A$3:EF$99,136,FALSE)-VLOOKUP($A93,'Import Peak Change'!$A$106:EF$202,136,FALSE)))</f>
        <v>0</v>
      </c>
      <c r="EG93" s="6">
        <f>IF(ISERROR(VLOOKUP($A93,'Import Peak'!$A$3:EG$99,137,FALSE)-VLOOKUP($A93,'Import Peak Change'!$A$106:EG$202,137,FALSE)),0,(VLOOKUP($A93,'Import Peak'!$A$3:EG$99,137,FALSE)-VLOOKUP($A93,'Import Peak Change'!$A$106:EG$202,137,FALSE)))</f>
        <v>0</v>
      </c>
      <c r="EH93" s="6">
        <f>IF(ISERROR(VLOOKUP($A93,'Import Peak'!$A$3:EH$99,138,FALSE)-VLOOKUP($A93,'Import Peak Change'!$A$106:EH$202,138,FALSE)),0,(VLOOKUP($A93,'Import Peak'!$A$3:EH$99,138,FALSE)-VLOOKUP($A93,'Import Peak Change'!$A$106:EH$202,138,FALSE)))</f>
        <v>0</v>
      </c>
      <c r="EI93" s="6">
        <f>IF(ISERROR(VLOOKUP($A93,'Import Peak'!$A$3:EI$99,139,FALSE)-VLOOKUP($A93,'Import Peak Change'!$A$106:EI$202,139,FALSE)),0,(VLOOKUP($A93,'Import Peak'!$A$3:EI$99,139,FALSE)-VLOOKUP($A93,'Import Peak Change'!$A$106:EI$202,139,FALSE)))</f>
        <v>0</v>
      </c>
      <c r="EJ93" s="6">
        <f>IF(ISERROR(VLOOKUP($A93,'Import Peak'!$A$3:EJ$99,140,FALSE)-VLOOKUP($A93,'Import Peak Change'!$A$106:EJ$202,140,FALSE)),0,(VLOOKUP($A93,'Import Peak'!$A$3:EJ$99,140,FALSE)-VLOOKUP($A93,'Import Peak Change'!$A$106:EJ$202,140,FALSE)))</f>
        <v>0</v>
      </c>
      <c r="EK93" s="6">
        <f>IF(ISERROR(VLOOKUP($A93,'Import Peak'!$A$3:EK$99,141,FALSE)-VLOOKUP($A93,'Import Peak Change'!$A$106:EK$202,141,FALSE)),0,(VLOOKUP($A93,'Import Peak'!$A$3:EK$99,141,FALSE)-VLOOKUP($A93,'Import Peak Change'!$A$106:EK$202,141,FALSE)))</f>
        <v>0</v>
      </c>
      <c r="EL93" s="6">
        <f>IF(ISERROR(VLOOKUP($A93,'Import Peak'!$A$3:EL$99,142,FALSE)-VLOOKUP($A93,'Import Peak Change'!$A$106:EL$202,142,FALSE)),0,(VLOOKUP($A93,'Import Peak'!$A$3:EL$99,142,FALSE)-VLOOKUP($A93,'Import Peak Change'!$A$106:EL$202,142,FALSE)))</f>
        <v>0</v>
      </c>
      <c r="EM93" s="6">
        <f>IF(ISERROR(VLOOKUP($A93,'Import Peak'!$A$3:EM$99,143,FALSE)-VLOOKUP($A93,'Import Peak Change'!$A$106:EM$202,143,FALSE)),0,(VLOOKUP($A93,'Import Peak'!$A$3:EM$99,143,FALSE)-VLOOKUP($A93,'Import Peak Change'!$A$106:EM$202,143,FALSE)))</f>
        <v>0</v>
      </c>
      <c r="EN93" s="6">
        <f>IF(ISERROR(VLOOKUP($A93,'Import Peak'!$A$3:EN$99,144,FALSE)-VLOOKUP($A93,'Import Peak Change'!$A$106:EN$202,144,FALSE)),0,(VLOOKUP($A93,'Import Peak'!$A$3:EN$99,144,FALSE)-VLOOKUP($A93,'Import Peak Change'!$A$106:EN$202,144,FALSE)))</f>
        <v>0</v>
      </c>
      <c r="EO93" s="6">
        <f>IF(ISERROR(VLOOKUP($A93,'Import Peak'!$A$3:EO$99,145,FALSE)-VLOOKUP($A93,'Import Peak Change'!$A$106:EO$202,145,FALSE)),0,(VLOOKUP($A93,'Import Peak'!$A$3:EO$99,145,FALSE)-VLOOKUP($A93,'Import Peak Change'!$A$106:EO$202,145,FALSE)))</f>
        <v>0</v>
      </c>
      <c r="EP93" s="6">
        <f>IF(ISERROR(VLOOKUP($A93,'Import Peak'!$A$3:EP$99,146,FALSE)-VLOOKUP($A93,'Import Peak Change'!$A$106:EP$202,146,FALSE)),0,(VLOOKUP($A93,'Import Peak'!$A$3:EP$99,146,FALSE)-VLOOKUP($A93,'Import Peak Change'!$A$106:EP$202,146,FALSE)))</f>
        <v>0</v>
      </c>
      <c r="EQ93" s="6">
        <f>IF(ISERROR(VLOOKUP($A93,'Import Peak'!$A$3:EQ$99,147,FALSE)-VLOOKUP($A93,'Import Peak Change'!$A$106:EQ$202,147,FALSE)),0,(VLOOKUP($A93,'Import Peak'!$A$3:EQ$99,147,FALSE)-VLOOKUP($A93,'Import Peak Change'!$A$106:EQ$202,147,FALSE)))</f>
        <v>0</v>
      </c>
      <c r="ER93" s="6">
        <f>IF(ISERROR(VLOOKUP($A93,'Import Peak'!$A$3:ER$99,148,FALSE)-VLOOKUP($A93,'Import Peak Change'!$A$106:ER$202,148,FALSE)),0,(VLOOKUP($A93,'Import Peak'!$A$3:ER$99,148,FALSE)-VLOOKUP($A93,'Import Peak Change'!$A$106:ER$202,148,FALSE)))</f>
        <v>0</v>
      </c>
      <c r="ES93" s="6">
        <f>IF(ISERROR(VLOOKUP($A93,'Import Peak'!$A$3:ES$99,149,FALSE)-VLOOKUP($A93,'Import Peak Change'!$A$106:ES$202,149,FALSE)),0,(VLOOKUP($A93,'Import Peak'!$A$3:ES$99,149,FALSE)-VLOOKUP($A93,'Import Peak Change'!$A$106:ES$202,149,FALSE)))</f>
        <v>0</v>
      </c>
      <c r="ET93" s="6">
        <f>IF(ISERROR(VLOOKUP($A93,'Import Peak'!$A$3:ET$99,150,FALSE)-VLOOKUP($A93,'Import Peak Change'!$A$106:ET$202,150,FALSE)),0,(VLOOKUP($A93,'Import Peak'!$A$3:ET$99,150,FALSE)-VLOOKUP($A93,'Import Peak Change'!$A$106:ET$202,150,FALSE)))</f>
        <v>0</v>
      </c>
      <c r="EU93" s="6">
        <f>IF(ISERROR(VLOOKUP($A93,'Import Peak'!$A$3:EU$99,151,FALSE)-VLOOKUP($A93,'Import Peak Change'!$A$106:EU$202,151,FALSE)),0,(VLOOKUP($A93,'Import Peak'!$A$3:EU$99,151,FALSE)-VLOOKUP($A93,'Import Peak Change'!$A$106:EU$202,151,FALSE)))</f>
        <v>0</v>
      </c>
      <c r="EV93" s="6">
        <f>IF(ISERROR(VLOOKUP($A93,'Import Peak'!$A$3:EV$99,152,FALSE)-VLOOKUP($A93,'Import Peak Change'!$A$106:EV$202,152,FALSE)),0,(VLOOKUP($A93,'Import Peak'!$A$3:EV$99,152,FALSE)-VLOOKUP($A93,'Import Peak Change'!$A$106:EV$202,152,FALSE)))</f>
        <v>0</v>
      </c>
      <c r="EW93" s="6">
        <f>IF(ISERROR(VLOOKUP($A93,'Import Peak'!$A$3:EW$99,153,FALSE)-VLOOKUP($A93,'Import Peak Change'!$A$106:EW$202,153,FALSE)),0,(VLOOKUP($A93,'Import Peak'!$A$3:EW$99,153,FALSE)-VLOOKUP($A93,'Import Peak Change'!$A$106:EW$202,153,FALSE)))</f>
        <v>0</v>
      </c>
      <c r="EX93" s="6">
        <f>IF(ISERROR(VLOOKUP($A93,'Import Peak'!$A$3:EX$99,154,FALSE)-VLOOKUP($A93,'Import Peak Change'!$A$106:EX$202,154,FALSE)),0,(VLOOKUP($A93,'Import Peak'!$A$3:EX$99,154,FALSE)-VLOOKUP($A93,'Import Peak Change'!$A$106:EX$202,154,FALSE)))</f>
        <v>0</v>
      </c>
      <c r="EY93" s="6">
        <f>IF(ISERROR(VLOOKUP($A93,'Import Peak'!$A$3:EY$99,155,FALSE)-VLOOKUP($A93,'Import Peak Change'!$A$106:EY$202,155,FALSE)),0,(VLOOKUP($A93,'Import Peak'!$A$3:EY$99,155,FALSE)-VLOOKUP($A93,'Import Peak Change'!$A$106:EY$202,155,FALSE)))</f>
        <v>0</v>
      </c>
      <c r="EZ93" s="6">
        <f>IF(ISERROR(VLOOKUP($A93,'Import Peak'!$A$3:EZ$99,156,FALSE)-VLOOKUP($A93,'Import Peak Change'!$A$106:EZ$202,156,FALSE)),0,(VLOOKUP($A93,'Import Peak'!$A$3:EZ$99,156,FALSE)-VLOOKUP($A93,'Import Peak Change'!$A$106:EZ$202,156,FALSE)))</f>
        <v>0</v>
      </c>
      <c r="FA93" s="6">
        <f>IF(ISERROR(VLOOKUP($A93,'Import Peak'!$A$3:FA$99,157,FALSE)-VLOOKUP($A93,'Import Peak Change'!$A$106:FA$202,157,FALSE)),0,(VLOOKUP($A93,'Import Peak'!$A$3:FA$99,157,FALSE)-VLOOKUP($A93,'Import Peak Change'!$A$106:FA$202,157,FALSE)))</f>
        <v>0</v>
      </c>
      <c r="FB93" s="6">
        <f>IF(ISERROR(VLOOKUP($A93,'Import Peak'!$A$3:FB$99,158,FALSE)-VLOOKUP($A93,'Import Peak Change'!$A$106:FB$202,158,FALSE)),0,(VLOOKUP($A93,'Import Peak'!$A$3:FB$99,158,FALSE)-VLOOKUP($A93,'Import Peak Change'!$A$106:FB$202,158,FALSE)))</f>
        <v>0</v>
      </c>
      <c r="FC93" s="6">
        <f>IF(ISERROR(VLOOKUP($A93,'Import Peak'!$A$3:FC$99,159,FALSE)-VLOOKUP($A93,'Import Peak Change'!$A$106:FC$202,159,FALSE)),0,(VLOOKUP($A93,'Import Peak'!$A$3:FC$99,159,FALSE)-VLOOKUP($A93,'Import Peak Change'!$A$106:FC$202,159,FALSE)))</f>
        <v>0</v>
      </c>
      <c r="FD93" s="6">
        <f>IF(ISERROR(VLOOKUP($A93,'Import Peak'!$A$3:FD$99,160,FALSE)-VLOOKUP($A93,'Import Peak Change'!$A$106:FD$202,160,FALSE)),0,(VLOOKUP($A93,'Import Peak'!$A$3:FD$99,160,FALSE)-VLOOKUP($A93,'Import Peak Change'!$A$106:FD$202,160,FALSE)))</f>
        <v>0</v>
      </c>
      <c r="FE93" s="6">
        <f>IF(ISERROR(VLOOKUP($A93,'Import Peak'!$A$3:FE$99,161,FALSE)-VLOOKUP($A93,'Import Peak Change'!$A$106:FE$202,161,FALSE)),0,(VLOOKUP($A93,'Import Peak'!$A$3:FE$99,161,FALSE)-VLOOKUP($A93,'Import Peak Change'!$A$106:FE$202,161,FALSE)))</f>
        <v>0</v>
      </c>
      <c r="FF93" s="6">
        <f>IF(ISERROR(VLOOKUP($A93,'Import Peak'!$A$3:FF$99,162,FALSE)-VLOOKUP($A93,'Import Peak Change'!$A$106:FF$202,162,FALSE)),0,(VLOOKUP($A93,'Import Peak'!$A$3:FF$99,162,FALSE)-VLOOKUP($A93,'Import Peak Change'!$A$106:FF$202,162,FALSE)))</f>
        <v>0</v>
      </c>
      <c r="FG93" s="6">
        <f>IF(ISERROR(VLOOKUP($A93,'Import Peak'!$A$3:FG$99,163,FALSE)-VLOOKUP($A93,'Import Peak Change'!$A$106:FG$202,163,FALSE)),0,(VLOOKUP($A93,'Import Peak'!$A$3:FG$99,163,FALSE)-VLOOKUP($A93,'Import Peak Change'!$A$106:FG$202,163,FALSE)))</f>
        <v>0</v>
      </c>
      <c r="FH93" s="6">
        <f>IF(ISERROR(VLOOKUP($A93,'Import Peak'!$A$3:FH$99,164,FALSE)-VLOOKUP($A93,'Import Peak Change'!$A$106:FH$202,164,FALSE)),0,(VLOOKUP($A93,'Import Peak'!$A$3:FH$99,164,FALSE)-VLOOKUP($A93,'Import Peak Change'!$A$106:FH$202,164,FALSE)))</f>
        <v>0</v>
      </c>
      <c r="FI93" s="6">
        <f>IF(ISERROR(VLOOKUP($A93,'Import Peak'!$A$3:FI$99,165,FALSE)-VLOOKUP($A93,'Import Peak Change'!$A$106:FI$202,165,FALSE)),0,(VLOOKUP($A93,'Import Peak'!$A$3:FI$99,165,FALSE)-VLOOKUP($A93,'Import Peak Change'!$A$106:FI$202,165,FALSE)))</f>
        <v>0</v>
      </c>
      <c r="FJ93" s="6">
        <f>IF(ISERROR(VLOOKUP($A93,'Import Peak'!$A$3:FJ$99,166,FALSE)-VLOOKUP($A93,'Import Peak Change'!$A$106:FJ$202,166,FALSE)),0,(VLOOKUP($A93,'Import Peak'!$A$3:FJ$99,166,FALSE)-VLOOKUP($A93,'Import Peak Change'!$A$106:FJ$202,166,FALSE)))</f>
        <v>0</v>
      </c>
      <c r="FK93" s="6">
        <f>IF(ISERROR(VLOOKUP($A93,'Import Peak'!$A$3:FK$99,167,FALSE)-VLOOKUP($A93,'Import Peak Change'!$A$106:FK$202,167,FALSE)),0,(VLOOKUP($A93,'Import Peak'!$A$3:FK$99,167,FALSE)-VLOOKUP($A93,'Import Peak Change'!$A$106:FK$202,167,FALSE)))</f>
        <v>0</v>
      </c>
      <c r="FL93" s="6">
        <f>IF(ISERROR(VLOOKUP($A93,'Import Peak'!$A$3:FL$99,168,FALSE)-VLOOKUP($A93,'Import Peak Change'!$A$106:FL$202,168,FALSE)),0,(VLOOKUP($A93,'Import Peak'!$A$3:FL$99,168,FALSE)-VLOOKUP($A93,'Import Peak Change'!$A$106:FL$202,168,FALSE)))</f>
        <v>0</v>
      </c>
      <c r="FM93" s="6">
        <f>IF(ISERROR(VLOOKUP($A93,'Import Peak'!$A$3:FM$99,169,FALSE)-VLOOKUP($A93,'Import Peak Change'!$A$106:FM$202,169,FALSE)),0,(VLOOKUP($A93,'Import Peak'!$A$3:FM$99,169,FALSE)-VLOOKUP($A93,'Import Peak Change'!$A$106:FM$202,169,FALSE)))</f>
        <v>0</v>
      </c>
      <c r="FN93" s="6">
        <f>IF(ISERROR(VLOOKUP($A93,'Import Peak'!$A$3:FN$99,170,FALSE)-VLOOKUP($A93,'Import Peak Change'!$A$106:FN$202,170,FALSE)),0,(VLOOKUP($A93,'Import Peak'!$A$3:FN$99,170,FALSE)-VLOOKUP($A93,'Import Peak Change'!$A$106:FN$202,170,FALSE)))</f>
        <v>0</v>
      </c>
      <c r="FO93" s="6">
        <f>IF(ISERROR(VLOOKUP($A93,'Import Peak'!$A$3:FO$99,171,FALSE)-VLOOKUP($A93,'Import Peak Change'!$A$106:FO$202,171,FALSE)),0,(VLOOKUP($A93,'Import Peak'!$A$3:FO$99,171,FALSE)-VLOOKUP($A93,'Import Peak Change'!$A$106:FO$202,171,FALSE)))</f>
        <v>0</v>
      </c>
      <c r="FP93" s="6">
        <f>IF(ISERROR(VLOOKUP($A93,'Import Peak'!$A$3:FP$99,172,FALSE)-VLOOKUP($A93,'Import Peak Change'!$A$106:FP$202,172,FALSE)),0,(VLOOKUP($A93,'Import Peak'!$A$3:FP$99,172,FALSE)-VLOOKUP($A93,'Import Peak Change'!$A$106:FP$202,172,FALSE)))</f>
        <v>0</v>
      </c>
      <c r="FQ93" s="6">
        <f>IF(ISERROR(VLOOKUP($A93,'Import Peak'!$A$3:FQ$99,173,FALSE)-VLOOKUP($A93,'Import Peak Change'!$A$106:FQ$202,173,FALSE)),0,(VLOOKUP($A93,'Import Peak'!$A$3:FQ$99,173,FALSE)-VLOOKUP($A93,'Import Peak Change'!$A$106:FQ$202,173,FALSE)))</f>
        <v>0</v>
      </c>
      <c r="FR93" s="6">
        <f>IF(ISERROR(VLOOKUP($A93,'Import Peak'!$A$3:FR$99,174,FALSE)-VLOOKUP($A93,'Import Peak Change'!$A$106:FR$202,174,FALSE)),0,(VLOOKUP($A93,'Import Peak'!$A$3:FR$99,174,FALSE)-VLOOKUP($A93,'Import Peak Change'!$A$106:FR$202,174,FALSE)))</f>
        <v>0</v>
      </c>
      <c r="FS93" s="6">
        <f>IF(ISERROR(VLOOKUP($A93,'Import Peak'!$A$3:FS$99,175,FALSE)-VLOOKUP($A93,'Import Peak Change'!$A$106:FS$202,175,FALSE)),0,(VLOOKUP($A93,'Import Peak'!$A$3:FS$99,175,FALSE)-VLOOKUP($A93,'Import Peak Change'!$A$106:FS$202,175,FALSE)))</f>
        <v>0</v>
      </c>
      <c r="FT93" s="6">
        <f>IF(ISERROR(VLOOKUP($A93,'Import Peak'!$A$3:FT$99,176,FALSE)-VLOOKUP($A93,'Import Peak Change'!$A$106:FT$202,176,FALSE)),0,(VLOOKUP($A93,'Import Peak'!$A$3:FT$99,176,FALSE)-VLOOKUP($A93,'Import Peak Change'!$A$106:FT$202,176,FALSE)))</f>
        <v>0</v>
      </c>
      <c r="FU93" s="6">
        <f>IF(ISERROR(VLOOKUP($A93,'Import Peak'!$A$3:FU$99,177,FALSE)-VLOOKUP($A93,'Import Peak Change'!$A$106:FU$202,177,FALSE)),0,(VLOOKUP($A93,'Import Peak'!$A$3:FU$99,177,FALSE)-VLOOKUP($A93,'Import Peak Change'!$A$106:FU$202,177,FALSE)))</f>
        <v>0</v>
      </c>
      <c r="FV93" s="6">
        <f>IF(ISERROR(VLOOKUP($A93,'Import Peak'!$A$3:FV$99,178,FALSE)-VLOOKUP($A93,'Import Peak Change'!$A$106:FV$202,178,FALSE)),0,(VLOOKUP($A93,'Import Peak'!$A$3:FV$99,178,FALSE)-VLOOKUP($A93,'Import Peak Change'!$A$106:FV$202,178,FALSE)))</f>
        <v>0</v>
      </c>
      <c r="FW93" s="6">
        <f>IF(ISERROR(VLOOKUP($A93,'Import Peak'!$A$3:FW$99,179,FALSE)-VLOOKUP($A93,'Import Peak Change'!$A$106:FW$202,179,FALSE)),0,(VLOOKUP($A93,'Import Peak'!$A$3:FW$99,179,FALSE)-VLOOKUP($A93,'Import Peak Change'!$A$106:FW$202,179,FALSE)))</f>
        <v>0</v>
      </c>
      <c r="FX93" s="6">
        <f>IF(ISERROR(VLOOKUP($A93,'Import Peak'!$A$3:FX$99,180,FALSE)-VLOOKUP($A93,'Import Peak Change'!$A$106:FX$202,180,FALSE)),0,(VLOOKUP($A93,'Import Peak'!$A$3:FX$99,180,FALSE)-VLOOKUP($A93,'Import Peak Change'!$A$106:FX$202,180,FALSE)))</f>
        <v>0</v>
      </c>
      <c r="FY93" s="6">
        <f>IF(ISERROR(VLOOKUP($A93,'Import Peak'!$A$3:FY$99,181,FALSE)-VLOOKUP($A93,'Import Peak Change'!$A$106:FY$202,181,FALSE)),0,(VLOOKUP($A93,'Import Peak'!$A$3:FY$99,181,FALSE)-VLOOKUP($A93,'Import Peak Change'!$A$106:FY$202,181,FALSE)))</f>
        <v>0</v>
      </c>
      <c r="FZ93" s="6">
        <f>IF(ISERROR(VLOOKUP($A93,'Import Peak'!$A$3:FZ$99,182,FALSE)-VLOOKUP($A93,'Import Peak Change'!$A$106:FZ$202,182,FALSE)),0,(VLOOKUP($A93,'Import Peak'!$A$3:FZ$99,182,FALSE)-VLOOKUP($A93,'Import Peak Change'!$A$106:FZ$202,182,FALSE)))</f>
        <v>0</v>
      </c>
      <c r="GA93" s="6">
        <f>IF(ISERROR(VLOOKUP($A93,'Import Peak'!$A$3:GA$99,183,FALSE)-VLOOKUP($A93,'Import Peak Change'!$A$106:GA$202,183,FALSE)),0,(VLOOKUP($A93,'Import Peak'!$A$3:GA$99,183,FALSE)-VLOOKUP($A93,'Import Peak Change'!$A$106:GA$202,183,FALSE)))</f>
        <v>0</v>
      </c>
      <c r="GB93" s="6">
        <f>IF(ISERROR(VLOOKUP($A93,'Import Peak'!$A$3:GB$99,184,FALSE)-VLOOKUP($A93,'Import Peak Change'!$A$106:GB$202,184,FALSE)),0,(VLOOKUP($A93,'Import Peak'!$A$3:GB$99,184,FALSE)-VLOOKUP($A93,'Import Peak Change'!$A$106:GB$202,184,FALSE)))</f>
        <v>0</v>
      </c>
      <c r="GC93" s="6">
        <f>IF(ISERROR(VLOOKUP($A93,'Import Peak'!$A$3:GC$99,185,FALSE)-VLOOKUP($A93,'Import Peak Change'!$A$106:GC$202,185,FALSE)),0,(VLOOKUP($A93,'Import Peak'!$A$3:GC$99,185,FALSE)-VLOOKUP($A93,'Import Peak Change'!$A$106:GC$202,185,FALSE)))</f>
        <v>0</v>
      </c>
      <c r="GD93" s="6">
        <f>IF(ISERROR(VLOOKUP($A93,'Import Peak'!$A$3:GD$99,186,FALSE)-VLOOKUP($A93,'Import Peak Change'!$A$106:GD$202,186,FALSE)),0,(VLOOKUP($A93,'Import Peak'!$A$3:GD$99,186,FALSE)-VLOOKUP($A93,'Import Peak Change'!$A$106:GD$202,186,FALSE)))</f>
        <v>0</v>
      </c>
      <c r="GE93" s="6">
        <f>IF(ISERROR(VLOOKUP($A93,'Import Peak'!$A$3:GE$99,187,FALSE)-VLOOKUP($A93,'Import Peak Change'!$A$106:GE$202,187,FALSE)),0,(VLOOKUP($A93,'Import Peak'!$A$3:GE$99,187,FALSE)-VLOOKUP($A93,'Import Peak Change'!$A$106:GE$202,187,FALSE)))</f>
        <v>0</v>
      </c>
      <c r="GF93" s="6">
        <f>IF(ISERROR(VLOOKUP($A93,'Import Peak'!$A$3:GF$99,188,FALSE)-VLOOKUP($A93,'Import Peak Change'!$A$106:GF$202,188,FALSE)),0,(VLOOKUP($A93,'Import Peak'!$A$3:GF$99,188,FALSE)-VLOOKUP($A93,'Import Peak Change'!$A$106:GF$202,188,FALSE)))</f>
        <v>0</v>
      </c>
      <c r="GG93" s="6">
        <f>IF(ISERROR(VLOOKUP($A93,'Import Peak'!$A$3:GG$99,189,FALSE)-VLOOKUP($A93,'Import Peak Change'!$A$106:GG$202,189,FALSE)),0,(VLOOKUP($A93,'Import Peak'!$A$3:GG$99,189,FALSE)-VLOOKUP($A93,'Import Peak Change'!$A$106:GG$202,189,FALSE)))</f>
        <v>0</v>
      </c>
      <c r="GH93" s="6">
        <f>IF(ISERROR(VLOOKUP($A93,'Import Peak'!$A$3:GH$99,190,FALSE)-VLOOKUP($A93,'Import Peak Change'!$A$106:GH$202,190,FALSE)),0,(VLOOKUP($A93,'Import Peak'!$A$3:GH$99,190,FALSE)-VLOOKUP($A93,'Import Peak Change'!$A$106:GH$202,190,FALSE)))</f>
        <v>0</v>
      </c>
      <c r="GI93" s="6">
        <f>IF(ISERROR(VLOOKUP($A93,'Import Peak'!$A$3:GI$99,191,FALSE)-VLOOKUP($A93,'Import Peak Change'!$A$106:GI$202,191,FALSE)),0,(VLOOKUP($A93,'Import Peak'!$A$3:GI$99,191,FALSE)-VLOOKUP($A93,'Import Peak Change'!$A$106:GI$202,191,FALSE)))</f>
        <v>0</v>
      </c>
      <c r="GJ93" s="6">
        <f>IF(ISERROR(VLOOKUP($A93,'Import Peak'!$A$3:GJ$99,192,FALSE)-VLOOKUP($A93,'Import Peak Change'!$A$106:GJ$202,192,FALSE)),0,(VLOOKUP($A93,'Import Peak'!$A$3:GJ$99,192,FALSE)-VLOOKUP($A93,'Import Peak Change'!$A$106:GJ$202,192,FALSE)))</f>
        <v>0</v>
      </c>
      <c r="GK93" s="6">
        <f>IF(ISERROR(VLOOKUP($A93,'Import Peak'!$A$3:GK$99,193,FALSE)-VLOOKUP($A93,'Import Peak Change'!$A$106:GK$202,193,FALSE)),0,(VLOOKUP($A93,'Import Peak'!$A$3:GK$99,193,FALSE)-VLOOKUP($A93,'Import Peak Change'!$A$106:GK$202,193,FALSE)))</f>
        <v>0</v>
      </c>
      <c r="GL93" s="6">
        <f>IF(ISERROR(VLOOKUP($A93,'Import Peak'!$A$3:GL$99,194,FALSE)-VLOOKUP($A93,'Import Peak Change'!$A$106:GL$202,194,FALSE)),0,(VLOOKUP($A93,'Import Peak'!$A$3:GL$99,194,FALSE)-VLOOKUP($A93,'Import Peak Change'!$A$106:GL$202,194,FALSE)))</f>
        <v>0</v>
      </c>
      <c r="GM93" s="6">
        <f>IF(ISERROR(VLOOKUP($A93,'Import Peak'!$A$3:GM$99,195,FALSE)-VLOOKUP($A93,'Import Peak Change'!$A$106:GM$202,195,FALSE)),0,(VLOOKUP($A93,'Import Peak'!$A$3:GM$99,195,FALSE)-VLOOKUP($A93,'Import Peak Change'!$A$106:GM$202,195,FALSE)))</f>
        <v>0</v>
      </c>
      <c r="GN93" s="6">
        <f>IF(ISERROR(VLOOKUP($A93,'Import Peak'!$A$3:GN$99,196,FALSE)-VLOOKUP($A93,'Import Peak Change'!$A$106:GN$202,196,FALSE)),0,(VLOOKUP($A93,'Import Peak'!$A$3:GN$99,196,FALSE)-VLOOKUP($A93,'Import Peak Change'!$A$106:GN$202,196,FALSE)))</f>
        <v>0</v>
      </c>
      <c r="GO93" s="6">
        <f>IF(ISERROR(VLOOKUP($A93,'Import Peak'!$A$3:GO$99,197,FALSE)-VLOOKUP($A93,'Import Peak Change'!$A$106:GO$202,197,FALSE)),0,(VLOOKUP($A93,'Import Peak'!$A$3:GO$99,197,FALSE)-VLOOKUP($A93,'Import Peak Change'!$A$106:GO$202,197,FALSE)))</f>
        <v>0</v>
      </c>
      <c r="GP93" s="6">
        <f>IF(ISERROR(VLOOKUP($A93,'Import Peak'!$A$3:GP$99,198,FALSE)-VLOOKUP($A93,'Import Peak Change'!$A$106:GP$202,198,FALSE)),0,(VLOOKUP($A93,'Import Peak'!$A$3:GP$99,198,FALSE)-VLOOKUP($A93,'Import Peak Change'!$A$106:GP$202,198,FALSE)))</f>
        <v>0</v>
      </c>
      <c r="GQ93" s="6">
        <f>IF(ISERROR(VLOOKUP($A93,'Import Peak'!$A$3:GQ$99,199,FALSE)-VLOOKUP($A93,'Import Peak Change'!$A$106:GQ$202,199,FALSE)),0,(VLOOKUP($A93,'Import Peak'!$A$3:GQ$99,199,FALSE)-VLOOKUP($A93,'Import Peak Change'!$A$106:GQ$202,199,FALSE)))</f>
        <v>0</v>
      </c>
      <c r="GR93" s="6">
        <f>IF(ISERROR(VLOOKUP($A93,'Import Peak'!$A$3:GR$99,200,FALSE)-VLOOKUP($A93,'Import Peak Change'!$A$106:GR$202,200,FALSE)),0,(VLOOKUP($A93,'Import Peak'!$A$3:GR$99,200,FALSE)-VLOOKUP($A93,'Import Peak Change'!$A$106:GR$202,200,FALSE)))</f>
        <v>0</v>
      </c>
      <c r="GS93" s="6">
        <f>IF(ISERROR(VLOOKUP($A93,'Import Peak'!$A$3:GS$99,201,FALSE)-VLOOKUP($A93,'Import Peak Change'!$A$106:GS$202,201,FALSE)),0,(VLOOKUP($A93,'Import Peak'!$A$3:GS$99,201,FALSE)-VLOOKUP($A93,'Import Peak Change'!$A$106:GS$202,201,FALSE)))</f>
        <v>0</v>
      </c>
      <c r="GT93" s="6">
        <f>IF(ISERROR(VLOOKUP($A93,'Import Peak'!$A$3:GT$99,202,FALSE)-VLOOKUP($A93,'Import Peak Change'!$A$106:GT$202,202,FALSE)),0,(VLOOKUP($A93,'Import Peak'!$A$3:GT$99,202,FALSE)-VLOOKUP($A93,'Import Peak Change'!$A$106:GT$202,202,FALSE)))</f>
        <v>0</v>
      </c>
      <c r="GU93" s="6">
        <f>IF(ISERROR(VLOOKUP($A93,'Import Peak'!$A$3:GU$99,203,FALSE)-VLOOKUP($A93,'Import Peak Change'!$A$106:GU$202,203,FALSE)),0,(VLOOKUP($A93,'Import Peak'!$A$3:GU$99,203,FALSE)-VLOOKUP($A93,'Import Peak Change'!$A$106:GU$202,203,FALSE)))</f>
        <v>0</v>
      </c>
      <c r="GV93" s="6">
        <f>IF(ISERROR(VLOOKUP($A93,'Import Peak'!$A$3:GV$99,204,FALSE)-VLOOKUP($A93,'Import Peak Change'!$A$106:GV$202,204,FALSE)),0,(VLOOKUP($A93,'Import Peak'!$A$3:GV$99,204,FALSE)-VLOOKUP($A93,'Import Peak Change'!$A$106:GV$202,204,FALSE)))</f>
        <v>0</v>
      </c>
      <c r="GW93" s="6">
        <f>IF(ISERROR(VLOOKUP($A93,'Import Peak'!$A$3:GW$99,205,FALSE)-VLOOKUP($A93,'Import Peak Change'!$A$106:GW$202,205,FALSE)),0,(VLOOKUP($A93,'Import Peak'!$A$3:GW$99,205,FALSE)-VLOOKUP($A93,'Import Peak Change'!$A$106:GW$202,205,FALSE)))</f>
        <v>0</v>
      </c>
      <c r="GX93" s="6">
        <f>IF(ISERROR(VLOOKUP($A93,'Import Peak'!$A$3:GX$99,206,FALSE)-VLOOKUP($A93,'Import Peak Change'!$A$106:GX$202,206,FALSE)),0,(VLOOKUP($A93,'Import Peak'!$A$3:GX$99,206,FALSE)-VLOOKUP($A93,'Import Peak Change'!$A$106:GX$202,206,FALSE)))</f>
        <v>0</v>
      </c>
      <c r="GY93" s="6">
        <f>IF(ISERROR(VLOOKUP($A93,'Import Peak'!$A$3:GY$99,207,FALSE)-VLOOKUP($A93,'Import Peak Change'!$A$106:GY$202,207,FALSE)),0,(VLOOKUP($A93,'Import Peak'!$A$3:GY$99,207,FALSE)-VLOOKUP($A93,'Import Peak Change'!$A$106:GY$202,207,FALSE)))</f>
        <v>0</v>
      </c>
      <c r="GZ93" s="6">
        <f>IF(ISERROR(VLOOKUP($A93,'Import Peak'!$A$3:GZ$99,208,FALSE)-VLOOKUP($A93,'Import Peak Change'!$A$106:GZ$202,208,FALSE)),0,(VLOOKUP($A93,'Import Peak'!$A$3:GZ$99,208,FALSE)-VLOOKUP($A93,'Import Peak Change'!$A$106:GZ$202,208,FALSE)))</f>
        <v>0</v>
      </c>
      <c r="HA93" s="6">
        <f>IF(ISERROR(VLOOKUP($A93,'Import Peak'!$A$3:HA$99,209,FALSE)-VLOOKUP($A93,'Import Peak Change'!$A$106:HA$202,209,FALSE)),0,(VLOOKUP($A93,'Import Peak'!$A$3:HA$99,209,FALSE)-VLOOKUP($A93,'Import Peak Change'!$A$106:HA$202,209,FALSE)))</f>
        <v>0</v>
      </c>
      <c r="HB93" s="6">
        <f>IF(ISERROR(VLOOKUP($A93,'Import Peak'!$A$3:HB$99,210,FALSE)-VLOOKUP($A93,'Import Peak Change'!$A$106:HB$202,210,FALSE)),0,(VLOOKUP($A93,'Import Peak'!$A$3:HB$99,210,FALSE)-VLOOKUP($A93,'Import Peak Change'!$A$106:HB$202,210,FALSE)))</f>
        <v>0</v>
      </c>
      <c r="HC93" s="6">
        <f>IF(ISERROR(VLOOKUP($A93,'Import Peak'!$A$3:HC$99,211,FALSE)-VLOOKUP($A93,'Import Peak Change'!$A$106:HC$202,211,FALSE)),0,(VLOOKUP($A93,'Import Peak'!$A$3:HC$99,211,FALSE)-VLOOKUP($A93,'Import Peak Change'!$A$106:HC$202,211,FALSE)))</f>
        <v>0</v>
      </c>
      <c r="HD93" s="6">
        <f>IF(ISERROR(VLOOKUP($A93,'Import Peak'!$A$3:HD$99,212,FALSE)-VLOOKUP($A93,'Import Peak Change'!$A$106:HD$202,212,FALSE)),0,(VLOOKUP($A93,'Import Peak'!$A$3:HD$99,212,FALSE)-VLOOKUP($A93,'Import Peak Change'!$A$106:HD$202,212,FALSE)))</f>
        <v>0</v>
      </c>
      <c r="HE93" s="6">
        <f>IF(ISERROR(VLOOKUP($A93,'Import Peak'!$A$3:HE$99,213,FALSE)-VLOOKUP($A93,'Import Peak Change'!$A$106:HE$202,213,FALSE)),0,(VLOOKUP($A93,'Import Peak'!$A$3:HE$99,213,FALSE)-VLOOKUP($A93,'Import Peak Change'!$A$106:HE$202,213,FALSE)))</f>
        <v>0</v>
      </c>
      <c r="HF93" s="6">
        <f>IF(ISERROR(VLOOKUP($A93,'Import Peak'!$A$3:HF$99,214,FALSE)-VLOOKUP($A93,'Import Peak Change'!$A$106:HF$202,214,FALSE)),0,(VLOOKUP($A93,'Import Peak'!$A$3:HF$99,214,FALSE)-VLOOKUP($A93,'Import Peak Change'!$A$106:HF$202,214,FALSE)))</f>
        <v>0</v>
      </c>
      <c r="HG93" s="6">
        <f>IF(ISERROR(VLOOKUP($A93,'Import Peak'!$A$3:HG$99,215,FALSE)-VLOOKUP($A93,'Import Peak Change'!$A$106:HG$202,215,FALSE)),0,(VLOOKUP($A93,'Import Peak'!$A$3:HG$99,215,FALSE)-VLOOKUP($A93,'Import Peak Change'!$A$106:HG$202,215,FALSE)))</f>
        <v>0</v>
      </c>
      <c r="HH93" s="6">
        <f>IF(ISERROR(VLOOKUP($A93,'Import Peak'!$A$3:HH$99,216,FALSE)-VLOOKUP($A93,'Import Peak Change'!$A$106:HH$202,216,FALSE)),0,(VLOOKUP($A93,'Import Peak'!$A$3:HH$99,216,FALSE)-VLOOKUP($A93,'Import Peak Change'!$A$106:HH$202,216,FALSE)))</f>
        <v>0</v>
      </c>
      <c r="HI93" s="6">
        <f>IF(ISERROR(VLOOKUP($A93,'Import Peak'!$A$3:HI$99,217,FALSE)-VLOOKUP($A93,'Import Peak Change'!$A$106:HI$202,217,FALSE)),0,(VLOOKUP($A93,'Import Peak'!$A$3:HI$99,217,FALSE)-VLOOKUP($A93,'Import Peak Change'!$A$106:HI$202,217,FALSE)))</f>
        <v>0</v>
      </c>
      <c r="HJ93" s="6">
        <f>IF(ISERROR(VLOOKUP($A93,'Import Peak'!$A$3:HJ$99,218,FALSE)-VLOOKUP($A93,'Import Peak Change'!$A$106:HJ$202,218,FALSE)),0,(VLOOKUP($A93,'Import Peak'!$A$3:HJ$99,218,FALSE)-VLOOKUP($A93,'Import Peak Change'!$A$106:HJ$202,218,FALSE)))</f>
        <v>0</v>
      </c>
      <c r="HK93" s="6">
        <f>IF(ISERROR(VLOOKUP($A93,'Import Peak'!$A$3:HK$99,219,FALSE)-VLOOKUP($A93,'Import Peak Change'!$A$106:HK$202,219,FALSE)),0,(VLOOKUP($A93,'Import Peak'!$A$3:HK$99,219,FALSE)-VLOOKUP($A93,'Import Peak Change'!$A$106:HK$202,219,FALSE)))</f>
        <v>0</v>
      </c>
      <c r="HL93" s="6">
        <f>IF(ISERROR(VLOOKUP($A93,'Import Peak'!$A$3:HL$99,220,FALSE)-VLOOKUP($A93,'Import Peak Change'!$A$106:HL$202,220,FALSE)),0,(VLOOKUP($A93,'Import Peak'!$A$3:HL$99,220,FALSE)-VLOOKUP($A93,'Import Peak Change'!$A$106:HL$202,220,FALSE)))</f>
        <v>0</v>
      </c>
      <c r="HM93" s="6">
        <f>IF(ISERROR(VLOOKUP($A93,'Import Peak'!$A$3:HM$99,221,FALSE)-VLOOKUP($A93,'Import Peak Change'!$A$106:HM$202,221,FALSE)),0,(VLOOKUP($A93,'Import Peak'!$A$3:HM$99,221,FALSE)-VLOOKUP($A93,'Import Peak Change'!$A$106:HM$202,221,FALSE)))</f>
        <v>0</v>
      </c>
      <c r="HN93" s="6">
        <f>IF(ISERROR(VLOOKUP($A93,'Import Peak'!$A$3:HN$99,222,FALSE)-VLOOKUP($A93,'Import Peak Change'!$A$106:HN$202,222,FALSE)),0,(VLOOKUP($A93,'Import Peak'!$A$3:HN$99,222,FALSE)-VLOOKUP($A93,'Import Peak Change'!$A$106:HN$202,222,FALSE)))</f>
        <v>0</v>
      </c>
      <c r="HO93" s="6">
        <f>IF(ISERROR(VLOOKUP($A93,'Import Peak'!$A$3:HO$99,223,FALSE)-VLOOKUP($A93,'Import Peak Change'!$A$106:HO$202,223,FALSE)),0,(VLOOKUP($A93,'Import Peak'!$A$3:HO$99,223,FALSE)-VLOOKUP($A93,'Import Peak Change'!$A$106:HO$202,223,FALSE)))</f>
        <v>0</v>
      </c>
      <c r="HP93" s="6">
        <f>IF(ISERROR(VLOOKUP($A93,'Import Peak'!$A$3:HP$99,224,FALSE)-VLOOKUP($A93,'Import Peak Change'!$A$106:HP$202,224,FALSE)),0,(VLOOKUP($A93,'Import Peak'!$A$3:HP$99,224,FALSE)-VLOOKUP($A93,'Import Peak Change'!$A$106:HP$202,224,FALSE)))</f>
        <v>0</v>
      </c>
      <c r="HQ93" s="6">
        <f>IF(ISERROR(VLOOKUP($A93,'Import Peak'!$A$3:HQ$99,225,FALSE)-VLOOKUP($A93,'Import Peak Change'!$A$106:HQ$202,225,FALSE)),0,(VLOOKUP($A93,'Import Peak'!$A$3:HQ$99,225,FALSE)-VLOOKUP($A93,'Import Peak Change'!$A$106:HQ$202,225,FALSE)))</f>
        <v>0</v>
      </c>
      <c r="HR93" s="6">
        <f>IF(ISERROR(VLOOKUP($A93,'Import Peak'!$A$3:HR$99,226,FALSE)-VLOOKUP($A93,'Import Peak Change'!$A$106:HR$202,226,FALSE)),0,(VLOOKUP($A93,'Import Peak'!$A$3:HR$99,226,FALSE)-VLOOKUP($A93,'Import Peak Change'!$A$106:HR$202,226,FALSE)))</f>
        <v>0</v>
      </c>
      <c r="HS93" s="6">
        <f>IF(ISERROR(VLOOKUP($A93,'Import Peak'!$A$3:HS$99,227,FALSE)-VLOOKUP($A93,'Import Peak Change'!$A$106:HS$202,227,FALSE)),0,(VLOOKUP($A93,'Import Peak'!$A$3:HS$99,227,FALSE)-VLOOKUP($A93,'Import Peak Change'!$A$106:HS$202,227,FALSE)))</f>
        <v>0</v>
      </c>
      <c r="HT93" s="6">
        <f>IF(ISERROR(VLOOKUP($A93,'Import Peak'!$A$3:HT$99,228,FALSE)-VLOOKUP($A93,'Import Peak Change'!$A$106:HT$202,228,FALSE)),0,(VLOOKUP($A93,'Import Peak'!$A$3:HT$99,228,FALSE)-VLOOKUP($A93,'Import Peak Change'!$A$106:HT$202,228,FALSE)))</f>
        <v>0</v>
      </c>
      <c r="HU93" s="6">
        <f>IF(ISERROR(VLOOKUP($A93,'Import Peak'!$A$3:HU$99,229,FALSE)-VLOOKUP($A93,'Import Peak Change'!$A$106:HU$202,229,FALSE)),0,(VLOOKUP($A93,'Import Peak'!$A$3:HU$99,229,FALSE)-VLOOKUP($A93,'Import Peak Change'!$A$106:HU$202,229,FALSE)))</f>
        <v>0</v>
      </c>
      <c r="HV93" s="6">
        <f>IF(ISERROR(VLOOKUP($A93,'Import Peak'!$A$3:HV$99,230,FALSE)-VLOOKUP($A93,'Import Peak Change'!$A$106:HV$202,230,FALSE)),0,(VLOOKUP($A93,'Import Peak'!$A$3:HV$99,230,FALSE)-VLOOKUP($A93,'Import Peak Change'!$A$106:HV$202,230,FALSE)))</f>
        <v>0</v>
      </c>
      <c r="HW93" s="6">
        <f>IF(ISERROR(VLOOKUP($A93,'Import Peak'!$A$3:HW$99,231,FALSE)-VLOOKUP($A93,'Import Peak Change'!$A$106:HW$202,231,FALSE)),0,(VLOOKUP($A93,'Import Peak'!$A$3:HW$99,231,FALSE)-VLOOKUP($A93,'Import Peak Change'!$A$106:HW$202,231,FALSE)))</f>
        <v>0</v>
      </c>
      <c r="HX93" s="6">
        <f>IF(ISERROR(VLOOKUP($A93,'Import Peak'!$A$3:HX$99,232,FALSE)-VLOOKUP($A93,'Import Peak Change'!$A$106:HX$202,232,FALSE)),0,(VLOOKUP($A93,'Import Peak'!$A$3:HX$99,232,FALSE)-VLOOKUP($A93,'Import Peak Change'!$A$106:HX$202,232,FALSE)))</f>
        <v>0</v>
      </c>
      <c r="HY93" s="6">
        <f>IF(ISERROR(VLOOKUP($A93,'Import Peak'!$A$3:HY$99,233,FALSE)-VLOOKUP($A93,'Import Peak Change'!$A$106:HY$202,233,FALSE)),0,(VLOOKUP($A93,'Import Peak'!$A$3:HY$99,233,FALSE)-VLOOKUP($A93,'Import Peak Change'!$A$106:HY$202,233,FALSE)))</f>
        <v>0</v>
      </c>
      <c r="HZ93" s="6">
        <f>IF(ISERROR(VLOOKUP($A93,'Import Peak'!$A$3:HZ$99,234,FALSE)-VLOOKUP($A93,'Import Peak Change'!$A$106:HZ$202,234,FALSE)),0,(VLOOKUP($A93,'Import Peak'!$A$3:HZ$99,234,FALSE)-VLOOKUP($A93,'Import Peak Change'!$A$106:HZ$202,234,FALSE)))</f>
        <v>0</v>
      </c>
      <c r="IA93" s="6">
        <f>IF(ISERROR(VLOOKUP($A93,'Import Peak'!$A$3:IA$99,235,FALSE)-VLOOKUP($A93,'Import Peak Change'!$A$106:IA$202,235,FALSE)),0,(VLOOKUP($A93,'Import Peak'!$A$3:IA$99,235,FALSE)-VLOOKUP($A93,'Import Peak Change'!$A$106:IA$202,235,FALSE)))</f>
        <v>0</v>
      </c>
      <c r="IB93" s="6">
        <f>IF(ISERROR(VLOOKUP($A93,'Import Peak'!$A$3:IB$99,236,FALSE)-VLOOKUP($A93,'Import Peak Change'!$A$106:IB$202,236,FALSE)),0,(VLOOKUP($A93,'Import Peak'!$A$3:IB$99,236,FALSE)-VLOOKUP($A93,'Import Peak Change'!$A$106:IB$202,236,FALSE)))</f>
        <v>0</v>
      </c>
      <c r="IC93" s="6">
        <f>IF(ISERROR(VLOOKUP($A93,'Import Peak'!$A$3:IC$99,237,FALSE)-VLOOKUP($A93,'Import Peak Change'!$A$106:IC$202,237,FALSE)),0,(VLOOKUP($A93,'Import Peak'!$A$3:IC$99,237,FALSE)-VLOOKUP($A93,'Import Peak Change'!$A$106:IC$202,237,FALSE)))</f>
        <v>0</v>
      </c>
      <c r="ID93" s="6">
        <f>IF(ISERROR(VLOOKUP($A93,'Import Peak'!$A$3:ID$99,238,FALSE)-VLOOKUP($A93,'Import Peak Change'!$A$106:ID$202,238,FALSE)),0,(VLOOKUP($A93,'Import Peak'!$A$3:ID$99,238,FALSE)-VLOOKUP($A93,'Import Peak Change'!$A$106:ID$202,238,FALSE)))</f>
        <v>0</v>
      </c>
      <c r="IE93" s="6">
        <f>IF(ISERROR(VLOOKUP($A93,'Import Peak'!$A$3:IE$99,239,FALSE)-VLOOKUP($A93,'Import Peak Change'!$A$106:IE$202,239,FALSE)),0,(VLOOKUP($A93,'Import Peak'!$A$3:IE$99,239,FALSE)-VLOOKUP($A93,'Import Peak Change'!$A$106:IE$202,239,FALSE)))</f>
        <v>0</v>
      </c>
    </row>
    <row r="94" spans="1:239">
      <c r="A94" s="168" t="str">
        <f>IF('Import Peak'!A91=0,"",'Import Peak'!A91)</f>
        <v/>
      </c>
      <c r="B94" s="6"/>
      <c r="C94" s="6"/>
      <c r="D94" s="6"/>
      <c r="E94" s="6"/>
      <c r="F94" s="6"/>
      <c r="G94" s="6">
        <f>IF(ISERROR(VLOOKUP($A94,'Import Peak'!$A$3:G$99,7,FALSE)-VLOOKUP($A94,'Import Peak Change'!$A$106:G$202,7,FALSE)),0,(VLOOKUP($A94,'Import Peak'!$A$3:G$99,7,FALSE)-VLOOKUP($A94,'Import Peak Change'!$A$106:G$202,7,FALSE)))</f>
        <v>0</v>
      </c>
      <c r="H94" s="6">
        <f>IF(ISERROR(VLOOKUP($A94,'Import Peak'!$A$3:H$99,8,FALSE)-VLOOKUP($A94,'Import Peak Change'!$A$106:H$202,8,FALSE)),0,(VLOOKUP($A94,'Import Peak'!$A$3:H$99,8,FALSE)-VLOOKUP($A94,'Import Peak Change'!$A$106:H$202,8,FALSE)))</f>
        <v>0</v>
      </c>
      <c r="I94" s="6">
        <f>IF(ISERROR(VLOOKUP($A94,'Import Peak'!$A$3:I$99,9,FALSE)-VLOOKUP($A94,'Import Peak Change'!$A$106:I$202,9,FALSE)),0,(VLOOKUP($A94,'Import Peak'!$A$3:I$99,9,FALSE)-VLOOKUP($A94,'Import Peak Change'!$A$106:I$202,9,FALSE)))</f>
        <v>0</v>
      </c>
      <c r="J94" s="6">
        <f>IF(ISERROR(VLOOKUP($A94,'Import Peak'!$A$3:J$99,10,FALSE)-VLOOKUP($A94,'Import Peak Change'!$A$106:J$202,10,FALSE)),0,(VLOOKUP($A94,'Import Peak'!$A$3:J$99,10,FALSE)-VLOOKUP($A94,'Import Peak Change'!$A$106:J$202,10,FALSE)))</f>
        <v>0</v>
      </c>
      <c r="K94" s="6">
        <f>IF(ISERROR(VLOOKUP($A94,'Import Peak'!$A$3:K$99,11,FALSE)-VLOOKUP($A94,'Import Peak Change'!$A$106:K$202,11,FALSE)),0,(VLOOKUP($A94,'Import Peak'!$A$3:K$99,11,FALSE)-VLOOKUP($A94,'Import Peak Change'!$A$106:K$202,11,FALSE)))</f>
        <v>0</v>
      </c>
      <c r="L94" s="6">
        <f>IF(ISERROR(VLOOKUP($A94,'Import Peak'!$A$3:L$99,12,FALSE)-VLOOKUP($A94,'Import Peak Change'!$A$106:L$202,12,FALSE)),0,(VLOOKUP($A94,'Import Peak'!$A$3:L$99,12,FALSE)-VLOOKUP($A94,'Import Peak Change'!$A$106:L$202,12,FALSE)))</f>
        <v>0</v>
      </c>
      <c r="M94" s="6">
        <f>IF(ISERROR(VLOOKUP($A94,'Import Peak'!$A$3:M$99,13,FALSE)-VLOOKUP($A94,'Import Peak Change'!$A$106:M$202,13,FALSE)),0,(VLOOKUP($A94,'Import Peak'!$A$3:M$99,13,FALSE)-VLOOKUP($A94,'Import Peak Change'!$A$106:M$202,13,FALSE)))</f>
        <v>0</v>
      </c>
      <c r="N94" s="6">
        <f>IF(ISERROR(VLOOKUP($A94,'Import Peak'!$A$3:N$99,14,FALSE)-VLOOKUP($A94,'Import Peak Change'!$A$106:N$202,14,FALSE)),0,(VLOOKUP($A94,'Import Peak'!$A$3:N$99,14,FALSE)-VLOOKUP($A94,'Import Peak Change'!$A$106:N$202,14,FALSE)))</f>
        <v>0</v>
      </c>
      <c r="O94" s="6">
        <f>IF(ISERROR(VLOOKUP($A94,'Import Peak'!$A$3:O$99,15,FALSE)-VLOOKUP($A94,'Import Peak Change'!$A$106:O$202,15,FALSE)),0,(VLOOKUP($A94,'Import Peak'!$A$3:O$99,15,FALSE)-VLOOKUP($A94,'Import Peak Change'!$A$106:O$202,15,FALSE)))</f>
        <v>0</v>
      </c>
      <c r="P94" s="6">
        <f>IF(ISERROR(VLOOKUP($A94,'Import Peak'!$A$3:P$99,16,FALSE)-VLOOKUP($A94,'Import Peak Change'!$A$106:P$202,16,FALSE)),0,(VLOOKUP($A94,'Import Peak'!$A$3:P$99,16,FALSE)-VLOOKUP($A94,'Import Peak Change'!$A$106:P$202,16,FALSE)))</f>
        <v>0</v>
      </c>
      <c r="Q94" s="6">
        <f>IF(ISERROR(VLOOKUP($A94,'Import Peak'!$A$3:Q$99,17,FALSE)-VLOOKUP($A94,'Import Peak Change'!$A$106:Q$202,17,FALSE)),0,(VLOOKUP($A94,'Import Peak'!$A$3:Q$99,17,FALSE)-VLOOKUP($A94,'Import Peak Change'!$A$106:Q$202,17,FALSE)))</f>
        <v>0</v>
      </c>
      <c r="R94" s="6">
        <f>IF(ISERROR(VLOOKUP($A94,'Import Peak'!$A$3:R$99,18,FALSE)-VLOOKUP($A94,'Import Peak Change'!$A$106:R$202,18,FALSE)),0,(VLOOKUP($A94,'Import Peak'!$A$3:R$99,18,FALSE)-VLOOKUP($A94,'Import Peak Change'!$A$106:R$202,18,FALSE)))</f>
        <v>0</v>
      </c>
      <c r="S94" s="6">
        <f>IF(ISERROR(VLOOKUP($A94,'Import Peak'!$A$3:S$99,19,FALSE)-VLOOKUP($A94,'Import Peak Change'!$A$106:S$202,19,FALSE)),0,(VLOOKUP($A94,'Import Peak'!$A$3:S$99,19,FALSE)-VLOOKUP($A94,'Import Peak Change'!$A$106:S$202,19,FALSE)))</f>
        <v>0</v>
      </c>
      <c r="T94" s="6">
        <f>IF(ISERROR(VLOOKUP($A94,'Import Peak'!$A$3:T$99,20,FALSE)-VLOOKUP($A94,'Import Peak Change'!$A$106:T$202,20,FALSE)),0,(VLOOKUP($A94,'Import Peak'!$A$3:T$99,20,FALSE)-VLOOKUP($A94,'Import Peak Change'!$A$106:T$202,20,FALSE)))</f>
        <v>0</v>
      </c>
      <c r="U94" s="6">
        <f>IF(ISERROR(VLOOKUP($A94,'Import Peak'!$A$3:U$99,21,FALSE)-VLOOKUP($A94,'Import Peak Change'!$A$106:U$202,21,FALSE)),0,(VLOOKUP($A94,'Import Peak'!$A$3:U$99,21,FALSE)-VLOOKUP($A94,'Import Peak Change'!$A$106:U$202,21,FALSE)))</f>
        <v>0</v>
      </c>
      <c r="V94" s="6">
        <f>IF(ISERROR(VLOOKUP($A94,'Import Peak'!$A$3:V$99,22,FALSE)-VLOOKUP($A94,'Import Peak Change'!$A$106:V$202,22,FALSE)),0,(VLOOKUP($A94,'Import Peak'!$A$3:V$99,22,FALSE)-VLOOKUP($A94,'Import Peak Change'!$A$106:V$202,22,FALSE)))</f>
        <v>0</v>
      </c>
      <c r="W94" s="6">
        <f>IF(ISERROR(VLOOKUP($A94,'Import Peak'!$A$3:W$99,23,FALSE)-VLOOKUP($A94,'Import Peak Change'!$A$106:W$202,23,FALSE)),0,(VLOOKUP($A94,'Import Peak'!$A$3:W$99,23,FALSE)-VLOOKUP($A94,'Import Peak Change'!$A$106:W$202,23,FALSE)))</f>
        <v>0</v>
      </c>
      <c r="X94" s="6">
        <f>IF(ISERROR(VLOOKUP($A94,'Import Peak'!$A$3:X$99,24,FALSE)-VLOOKUP($A94,'Import Peak Change'!$A$106:X$202,24,FALSE)),0,(VLOOKUP($A94,'Import Peak'!$A$3:X$99,24,FALSE)-VLOOKUP($A94,'Import Peak Change'!$A$106:X$202,24,FALSE)))</f>
        <v>0</v>
      </c>
      <c r="Y94" s="6">
        <f>IF(ISERROR(VLOOKUP($A94,'Import Peak'!$A$3:Y$99,25,FALSE)-VLOOKUP($A94,'Import Peak Change'!$A$106:Y$202,25,FALSE)),0,(VLOOKUP($A94,'Import Peak'!$A$3:Y$99,25,FALSE)-VLOOKUP($A94,'Import Peak Change'!$A$106:Y$202,25,FALSE)))</f>
        <v>0</v>
      </c>
      <c r="Z94" s="6">
        <f>IF(ISERROR(VLOOKUP($A94,'Import Peak'!$A$3:Z$99,26,FALSE)-VLOOKUP($A94,'Import Peak Change'!$A$106:Z$202,26,FALSE)),0,(VLOOKUP($A94,'Import Peak'!$A$3:Z$99,26,FALSE)-VLOOKUP($A94,'Import Peak Change'!$A$106:Z$202,26,FALSE)))</f>
        <v>0</v>
      </c>
      <c r="AA94" s="6">
        <f>IF(ISERROR(VLOOKUP($A94,'Import Peak'!$A$3:AA$99,27,FALSE)-VLOOKUP($A94,'Import Peak Change'!$A$106:AA$202,27,FALSE)),0,(VLOOKUP($A94,'Import Peak'!$A$3:AA$99,27,FALSE)-VLOOKUP($A94,'Import Peak Change'!$A$106:AA$202,27,FALSE)))</f>
        <v>0</v>
      </c>
      <c r="AB94" s="6">
        <f>IF(ISERROR(VLOOKUP($A94,'Import Peak'!$A$3:AB$99,28,FALSE)-VLOOKUP($A94,'Import Peak Change'!$A$106:AB$202,28,FALSE)),0,(VLOOKUP($A94,'Import Peak'!$A$3:AB$99,28,FALSE)-VLOOKUP($A94,'Import Peak Change'!$A$106:AB$202,28,FALSE)))</f>
        <v>0</v>
      </c>
      <c r="AC94" s="6">
        <f>IF(ISERROR(VLOOKUP($A94,'Import Peak'!$A$3:AC$99,29,FALSE)-VLOOKUP($A94,'Import Peak Change'!$A$106:AC$202,29,FALSE)),0,(VLOOKUP($A94,'Import Peak'!$A$3:AC$99,29,FALSE)-VLOOKUP($A94,'Import Peak Change'!$A$106:AC$202,29,FALSE)))</f>
        <v>0</v>
      </c>
      <c r="AD94" s="6">
        <f>IF(ISERROR(VLOOKUP($A94,'Import Peak'!$A$3:AD$99,30,FALSE)-VLOOKUP($A94,'Import Peak Change'!$A$106:AD$202,30,FALSE)),0,(VLOOKUP($A94,'Import Peak'!$A$3:AD$99,30,FALSE)-VLOOKUP($A94,'Import Peak Change'!$A$106:AD$202,30,FALSE)))</f>
        <v>0</v>
      </c>
      <c r="AE94" s="6">
        <f>IF(ISERROR(VLOOKUP($A94,'Import Peak'!$A$3:AE$99,31,FALSE)-VLOOKUP($A94,'Import Peak Change'!$A$106:AE$202,31,FALSE)),0,(VLOOKUP($A94,'Import Peak'!$A$3:AE$99,31,FALSE)-VLOOKUP($A94,'Import Peak Change'!$A$106:AE$202,31,FALSE)))</f>
        <v>0</v>
      </c>
      <c r="AF94" s="6">
        <f>IF(ISERROR(VLOOKUP($A94,'Import Peak'!$A$3:AF$99,32,FALSE)-VLOOKUP($A94,'Import Peak Change'!$A$106:AF$202,32,FALSE)),0,(VLOOKUP($A94,'Import Peak'!$A$3:AF$99,32,FALSE)-VLOOKUP($A94,'Import Peak Change'!$A$106:AF$202,32,FALSE)))</f>
        <v>0</v>
      </c>
      <c r="AG94" s="6">
        <f>IF(ISERROR(VLOOKUP($A94,'Import Peak'!$A$3:AG$99,33,FALSE)-VLOOKUP($A94,'Import Peak Change'!$A$106:AG$202,33,FALSE)),0,(VLOOKUP($A94,'Import Peak'!$A$3:AG$99,33,FALSE)-VLOOKUP($A94,'Import Peak Change'!$A$106:AG$202,33,FALSE)))</f>
        <v>0</v>
      </c>
      <c r="AH94" s="6">
        <f>IF(ISERROR(VLOOKUP($A94,'Import Peak'!$A$3:AH$99,34,FALSE)-VLOOKUP($A94,'Import Peak Change'!$A$106:AH$202,34,FALSE)),0,(VLOOKUP($A94,'Import Peak'!$A$3:AH$99,34,FALSE)-VLOOKUP($A94,'Import Peak Change'!$A$106:AH$202,34,FALSE)))</f>
        <v>0</v>
      </c>
      <c r="AI94" s="6">
        <f>IF(ISERROR(VLOOKUP($A94,'Import Peak'!$A$3:AI$99,35,FALSE)-VLOOKUP($A94,'Import Peak Change'!$A$106:AI$202,35,FALSE)),0,(VLOOKUP($A94,'Import Peak'!$A$3:AI$99,35,FALSE)-VLOOKUP($A94,'Import Peak Change'!$A$106:AI$202,35,FALSE)))</f>
        <v>0</v>
      </c>
      <c r="AJ94" s="6">
        <f>IF(ISERROR(VLOOKUP($A94,'Import Peak'!$A$3:AJ$99,36,FALSE)-VLOOKUP($A94,'Import Peak Change'!$A$106:AJ$202,36,FALSE)),0,(VLOOKUP($A94,'Import Peak'!$A$3:AJ$99,36,FALSE)-VLOOKUP($A94,'Import Peak Change'!$A$106:AJ$202,36,FALSE)))</f>
        <v>0</v>
      </c>
      <c r="AK94" s="6">
        <f>IF(ISERROR(VLOOKUP($A94,'Import Peak'!$A$3:AK$99,37,FALSE)-VLOOKUP($A94,'Import Peak Change'!$A$106:AK$202,37,FALSE)),0,(VLOOKUP($A94,'Import Peak'!$A$3:AK$99,37,FALSE)-VLOOKUP($A94,'Import Peak Change'!$A$106:AK$202,37,FALSE)))</f>
        <v>0</v>
      </c>
      <c r="AL94" s="6">
        <f>IF(ISERROR(VLOOKUP($A94,'Import Peak'!$A$3:AL$99,38,FALSE)-VLOOKUP($A94,'Import Peak Change'!$A$106:AL$202,38,FALSE)),0,(VLOOKUP($A94,'Import Peak'!$A$3:AL$99,38,FALSE)-VLOOKUP($A94,'Import Peak Change'!$A$106:AL$202,38,FALSE)))</f>
        <v>0</v>
      </c>
      <c r="AM94" s="6">
        <f>IF(ISERROR(VLOOKUP($A94,'Import Peak'!$A$3:AM$99,39,FALSE)-VLOOKUP($A94,'Import Peak Change'!$A$106:AM$202,39,FALSE)),0,(VLOOKUP($A94,'Import Peak'!$A$3:AM$99,39,FALSE)-VLOOKUP($A94,'Import Peak Change'!$A$106:AM$202,39,FALSE)))</f>
        <v>0</v>
      </c>
      <c r="AN94" s="6">
        <f>IF(ISERROR(VLOOKUP($A94,'Import Peak'!$A$3:AN$99,40,FALSE)-VLOOKUP($A94,'Import Peak Change'!$A$106:AN$202,40,FALSE)),0,(VLOOKUP($A94,'Import Peak'!$A$3:AN$99,40,FALSE)-VLOOKUP($A94,'Import Peak Change'!$A$106:AN$202,40,FALSE)))</f>
        <v>0</v>
      </c>
      <c r="AO94" s="6">
        <f>IF(ISERROR(VLOOKUP($A94,'Import Peak'!$A$3:AO$99,41,FALSE)-VLOOKUP($A94,'Import Peak Change'!$A$106:AO$202,41,FALSE)),0,(VLOOKUP($A94,'Import Peak'!$A$3:AO$99,41,FALSE)-VLOOKUP($A94,'Import Peak Change'!$A$106:AO$202,41,FALSE)))</f>
        <v>0</v>
      </c>
      <c r="AP94" s="6">
        <f>IF(ISERROR(VLOOKUP($A94,'Import Peak'!$A$3:AP$99,42,FALSE)-VLOOKUP($A94,'Import Peak Change'!$A$106:AP$202,42,FALSE)),0,(VLOOKUP($A94,'Import Peak'!$A$3:AP$99,42,FALSE)-VLOOKUP($A94,'Import Peak Change'!$A$106:AP$202,42,FALSE)))</f>
        <v>0</v>
      </c>
      <c r="AQ94" s="6">
        <f>IF(ISERROR(VLOOKUP($A94,'Import Peak'!$A$3:AQ$99,43,FALSE)-VLOOKUP($A94,'Import Peak Change'!$A$106:AQ$202,43,FALSE)),0,(VLOOKUP($A94,'Import Peak'!$A$3:AQ$99,43,FALSE)-VLOOKUP($A94,'Import Peak Change'!$A$106:AQ$202,43,FALSE)))</f>
        <v>0</v>
      </c>
      <c r="AR94" s="6">
        <f>IF(ISERROR(VLOOKUP($A94,'Import Peak'!$A$3:AR$99,44,FALSE)-VLOOKUP($A94,'Import Peak Change'!$A$106:AR$202,44,FALSE)),0,(VLOOKUP($A94,'Import Peak'!$A$3:AR$99,44,FALSE)-VLOOKUP($A94,'Import Peak Change'!$A$106:AR$202,44,FALSE)))</f>
        <v>0</v>
      </c>
      <c r="AS94" s="6">
        <f>IF(ISERROR(VLOOKUP($A94,'Import Peak'!$A$3:AS$99,45,FALSE)-VLOOKUP($A94,'Import Peak Change'!$A$106:AS$202,45,FALSE)),0,(VLOOKUP($A94,'Import Peak'!$A$3:AS$99,45,FALSE)-VLOOKUP($A94,'Import Peak Change'!$A$106:AS$202,45,FALSE)))</f>
        <v>0</v>
      </c>
      <c r="AT94" s="6">
        <f>IF(ISERROR(VLOOKUP($A94,'Import Peak'!$A$3:AT$99,46,FALSE)-VLOOKUP($A94,'Import Peak Change'!$A$106:AT$202,46,FALSE)),0,(VLOOKUP($A94,'Import Peak'!$A$3:AT$99,46,FALSE)-VLOOKUP($A94,'Import Peak Change'!$A$106:AT$202,46,FALSE)))</f>
        <v>0</v>
      </c>
      <c r="AU94" s="6">
        <f>IF(ISERROR(VLOOKUP($A94,'Import Peak'!$A$3:AU$99,47,FALSE)-VLOOKUP($A94,'Import Peak Change'!$A$106:AU$202,47,FALSE)),0,(VLOOKUP($A94,'Import Peak'!$A$3:AU$99,47,FALSE)-VLOOKUP($A94,'Import Peak Change'!$A$106:AU$202,47,FALSE)))</f>
        <v>0</v>
      </c>
      <c r="AV94" s="6">
        <f>IF(ISERROR(VLOOKUP($A94,'Import Peak'!$A$3:AV$99,48,FALSE)-VLOOKUP($A94,'Import Peak Change'!$A$106:AV$202,48,FALSE)),0,(VLOOKUP($A94,'Import Peak'!$A$3:AV$99,48,FALSE)-VLOOKUP($A94,'Import Peak Change'!$A$106:AV$202,48,FALSE)))</f>
        <v>0</v>
      </c>
      <c r="AW94" s="6">
        <f>IF(ISERROR(VLOOKUP($A94,'Import Peak'!$A$3:AW$99,49,FALSE)-VLOOKUP($A94,'Import Peak Change'!$A$106:AW$202,49,FALSE)),0,(VLOOKUP($A94,'Import Peak'!$A$3:AW$99,49,FALSE)-VLOOKUP($A94,'Import Peak Change'!$A$106:AW$202,49,FALSE)))</f>
        <v>0</v>
      </c>
      <c r="AX94" s="6">
        <f>IF(ISERROR(VLOOKUP($A94,'Import Peak'!$A$3:AX$99,50,FALSE)-VLOOKUP($A94,'Import Peak Change'!$A$106:AX$202,50,FALSE)),0,(VLOOKUP($A94,'Import Peak'!$A$3:AX$99,50,FALSE)-VLOOKUP($A94,'Import Peak Change'!$A$106:AX$202,50,FALSE)))</f>
        <v>0</v>
      </c>
      <c r="AY94" s="6">
        <f>IF(ISERROR(VLOOKUP($A94,'Import Peak'!$A$3:AY$99,51,FALSE)-VLOOKUP($A94,'Import Peak Change'!$A$106:AY$202,51,FALSE)),0,(VLOOKUP($A94,'Import Peak'!$A$3:AY$99,51,FALSE)-VLOOKUP($A94,'Import Peak Change'!$A$106:AY$202,51,FALSE)))</f>
        <v>0</v>
      </c>
      <c r="AZ94" s="6">
        <f>IF(ISERROR(VLOOKUP($A94,'Import Peak'!$A$3:AZ$99,52,FALSE)-VLOOKUP($A94,'Import Peak Change'!$A$106:AZ$202,52,FALSE)),0,(VLOOKUP($A94,'Import Peak'!$A$3:AZ$99,52,FALSE)-VLOOKUP($A94,'Import Peak Change'!$A$106:AZ$202,52,FALSE)))</f>
        <v>0</v>
      </c>
      <c r="BA94" s="6">
        <f>IF(ISERROR(VLOOKUP($A94,'Import Peak'!$A$3:BA$99,53,FALSE)-VLOOKUP($A94,'Import Peak Change'!$A$106:BA$202,53,FALSE)),0,(VLOOKUP($A94,'Import Peak'!$A$3:BA$99,53,FALSE)-VLOOKUP($A94,'Import Peak Change'!$A$106:BA$202,53,FALSE)))</f>
        <v>0</v>
      </c>
      <c r="BB94" s="6">
        <f>IF(ISERROR(VLOOKUP($A94,'Import Peak'!$A$3:BB$99,54,FALSE)-VLOOKUP($A94,'Import Peak Change'!$A$106:BB$202,54,FALSE)),0,(VLOOKUP($A94,'Import Peak'!$A$3:BB$99,54,FALSE)-VLOOKUP($A94,'Import Peak Change'!$A$106:BB$202,54,FALSE)))</f>
        <v>0</v>
      </c>
      <c r="BC94" s="6">
        <f>IF(ISERROR(VLOOKUP($A94,'Import Peak'!$A$3:BC$99,55,FALSE)-VLOOKUP($A94,'Import Peak Change'!$A$106:BC$202,55,FALSE)),0,(VLOOKUP($A94,'Import Peak'!$A$3:BC$99,55,FALSE)-VLOOKUP($A94,'Import Peak Change'!$A$106:BC$202,55,FALSE)))</f>
        <v>0</v>
      </c>
      <c r="BD94" s="6">
        <f>IF(ISERROR(VLOOKUP($A94,'Import Peak'!$A$3:BD$99,56,FALSE)-VLOOKUP($A94,'Import Peak Change'!$A$106:BD$202,56,FALSE)),0,(VLOOKUP($A94,'Import Peak'!$A$3:BD$99,56,FALSE)-VLOOKUP($A94,'Import Peak Change'!$A$106:BD$202,56,FALSE)))</f>
        <v>0</v>
      </c>
      <c r="BE94" s="6">
        <f>IF(ISERROR(VLOOKUP($A94,'Import Peak'!$A$3:BE$99,57,FALSE)-VLOOKUP($A94,'Import Peak Change'!$A$106:BE$202,57,FALSE)),0,(VLOOKUP($A94,'Import Peak'!$A$3:BE$99,57,FALSE)-VLOOKUP($A94,'Import Peak Change'!$A$106:BE$202,57,FALSE)))</f>
        <v>0</v>
      </c>
      <c r="BF94" s="6">
        <f>IF(ISERROR(VLOOKUP($A94,'Import Peak'!$A$3:BF$99,58,FALSE)-VLOOKUP($A94,'Import Peak Change'!$A$106:BF$202,58,FALSE)),0,(VLOOKUP($A94,'Import Peak'!$A$3:BF$99,58,FALSE)-VLOOKUP($A94,'Import Peak Change'!$A$106:BF$202,58,FALSE)))</f>
        <v>0</v>
      </c>
      <c r="BG94" s="6">
        <f>IF(ISERROR(VLOOKUP($A94,'Import Peak'!$A$3:BG$99,59,FALSE)-VLOOKUP($A94,'Import Peak Change'!$A$106:BG$202,59,FALSE)),0,(VLOOKUP($A94,'Import Peak'!$A$3:BG$99,59,FALSE)-VLOOKUP($A94,'Import Peak Change'!$A$106:BG$202,59,FALSE)))</f>
        <v>0</v>
      </c>
      <c r="BH94" s="6">
        <f>IF(ISERROR(VLOOKUP($A94,'Import Peak'!$A$3:BH$99,60,FALSE)-VLOOKUP($A94,'Import Peak Change'!$A$106:BH$202,60,FALSE)),0,(VLOOKUP($A94,'Import Peak'!$A$3:BH$99,60,FALSE)-VLOOKUP($A94,'Import Peak Change'!$A$106:BH$202,60,FALSE)))</f>
        <v>0</v>
      </c>
      <c r="BI94" s="6">
        <f>IF(ISERROR(VLOOKUP($A94,'Import Peak'!$A$3:BI$99,61,FALSE)-VLOOKUP($A94,'Import Peak Change'!$A$106:BI$202,61,FALSE)),0,(VLOOKUP($A94,'Import Peak'!$A$3:BI$99,61,FALSE)-VLOOKUP($A94,'Import Peak Change'!$A$106:BI$202,61,FALSE)))</f>
        <v>0</v>
      </c>
      <c r="BJ94" s="6">
        <f>IF(ISERROR(VLOOKUP($A94,'Import Peak'!$A$3:BJ$99,62,FALSE)-VLOOKUP($A94,'Import Peak Change'!$A$106:BJ$202,62,FALSE)),0,(VLOOKUP($A94,'Import Peak'!$A$3:BJ$99,62,FALSE)-VLOOKUP($A94,'Import Peak Change'!$A$106:BJ$202,62,FALSE)))</f>
        <v>0</v>
      </c>
      <c r="BK94" s="6">
        <f>IF(ISERROR(VLOOKUP($A94,'Import Peak'!$A$3:BK$99,63,FALSE)-VLOOKUP($A94,'Import Peak Change'!$A$106:BK$202,63,FALSE)),0,(VLOOKUP($A94,'Import Peak'!$A$3:BK$99,63,FALSE)-VLOOKUP($A94,'Import Peak Change'!$A$106:BK$202,63,FALSE)))</f>
        <v>0</v>
      </c>
      <c r="BL94" s="6">
        <f>IF(ISERROR(VLOOKUP($A94,'Import Peak'!$A$3:BL$99,64,FALSE)-VLOOKUP($A94,'Import Peak Change'!$A$106:BL$202,64,FALSE)),0,(VLOOKUP($A94,'Import Peak'!$A$3:BL$99,64,FALSE)-VLOOKUP($A94,'Import Peak Change'!$A$106:BL$202,64,FALSE)))</f>
        <v>0</v>
      </c>
      <c r="BM94" s="6">
        <f>IF(ISERROR(VLOOKUP($A94,'Import Peak'!$A$3:BM$99,65,FALSE)-VLOOKUP($A94,'Import Peak Change'!$A$106:BM$202,65,FALSE)),0,(VLOOKUP($A94,'Import Peak'!$A$3:BM$99,65,FALSE)-VLOOKUP($A94,'Import Peak Change'!$A$106:BM$202,65,FALSE)))</f>
        <v>0</v>
      </c>
      <c r="BN94" s="6">
        <f>IF(ISERROR(VLOOKUP($A94,'Import Peak'!$A$3:BN$99,66,FALSE)-VLOOKUP($A94,'Import Peak Change'!$A$106:BN$202,66,FALSE)),0,(VLOOKUP($A94,'Import Peak'!$A$3:BN$99,66,FALSE)-VLOOKUP($A94,'Import Peak Change'!$A$106:BN$202,66,FALSE)))</f>
        <v>0</v>
      </c>
      <c r="BO94" s="6">
        <f>IF(ISERROR(VLOOKUP($A94,'Import Peak'!$A$3:BO$99,67,FALSE)-VLOOKUP($A94,'Import Peak Change'!$A$106:BO$202,67,FALSE)),0,(VLOOKUP($A94,'Import Peak'!$A$3:BO$99,67,FALSE)-VLOOKUP($A94,'Import Peak Change'!$A$106:BO$202,67,FALSE)))</f>
        <v>0</v>
      </c>
      <c r="BP94" s="6">
        <f>IF(ISERROR(VLOOKUP($A94,'Import Peak'!$A$3:BP$99,68,FALSE)-VLOOKUP($A94,'Import Peak Change'!$A$106:BP$202,68,FALSE)),0,(VLOOKUP($A94,'Import Peak'!$A$3:BP$99,68,FALSE)-VLOOKUP($A94,'Import Peak Change'!$A$106:BP$202,68,FALSE)))</f>
        <v>0</v>
      </c>
      <c r="BQ94" s="6">
        <f>IF(ISERROR(VLOOKUP($A94,'Import Peak'!$A$3:BQ$99,69,FALSE)-VLOOKUP($A94,'Import Peak Change'!$A$106:BQ$202,69,FALSE)),0,(VLOOKUP($A94,'Import Peak'!$A$3:BQ$99,69,FALSE)-VLOOKUP($A94,'Import Peak Change'!$A$106:BQ$202,69,FALSE)))</f>
        <v>0</v>
      </c>
      <c r="BR94" s="6">
        <f>IF(ISERROR(VLOOKUP($A94,'Import Peak'!$A$3:BR$99,70,FALSE)-VLOOKUP($A94,'Import Peak Change'!$A$106:BR$202,70,FALSE)),0,(VLOOKUP($A94,'Import Peak'!$A$3:BR$99,70,FALSE)-VLOOKUP($A94,'Import Peak Change'!$A$106:BR$202,70,FALSE)))</f>
        <v>0</v>
      </c>
      <c r="BS94" s="6">
        <f>IF(ISERROR(VLOOKUP($A94,'Import Peak'!$A$3:BS$99,71,FALSE)-VLOOKUP($A94,'Import Peak Change'!$A$106:BS$202,71,FALSE)),0,(VLOOKUP($A94,'Import Peak'!$A$3:BS$99,71,FALSE)-VLOOKUP($A94,'Import Peak Change'!$A$106:BS$202,71,FALSE)))</f>
        <v>0</v>
      </c>
      <c r="BT94" s="6">
        <f>IF(ISERROR(VLOOKUP($A94,'Import Peak'!$A$3:BT$99,72,FALSE)-VLOOKUP($A94,'Import Peak Change'!$A$106:BT$202,72,FALSE)),0,(VLOOKUP($A94,'Import Peak'!$A$3:BT$99,72,FALSE)-VLOOKUP($A94,'Import Peak Change'!$A$106:BT$202,72,FALSE)))</f>
        <v>0</v>
      </c>
      <c r="BU94" s="6">
        <f>IF(ISERROR(VLOOKUP($A94,'Import Peak'!$A$3:BU$99,73,FALSE)-VLOOKUP($A94,'Import Peak Change'!$A$106:BU$202,73,FALSE)),0,(VLOOKUP($A94,'Import Peak'!$A$3:BU$99,73,FALSE)-VLOOKUP($A94,'Import Peak Change'!$A$106:BU$202,73,FALSE)))</f>
        <v>0</v>
      </c>
      <c r="BV94" s="6">
        <f>IF(ISERROR(VLOOKUP($A94,'Import Peak'!$A$3:BV$99,74,FALSE)-VLOOKUP($A94,'Import Peak Change'!$A$106:BV$202,74,FALSE)),0,(VLOOKUP($A94,'Import Peak'!$A$3:BV$99,74,FALSE)-VLOOKUP($A94,'Import Peak Change'!$A$106:BV$202,74,FALSE)))</f>
        <v>0</v>
      </c>
      <c r="BW94" s="6">
        <f>IF(ISERROR(VLOOKUP($A94,'Import Peak'!$A$3:BW$99,75,FALSE)-VLOOKUP($A94,'Import Peak Change'!$A$106:BW$202,75,FALSE)),0,(VLOOKUP($A94,'Import Peak'!$A$3:BW$99,75,FALSE)-VLOOKUP($A94,'Import Peak Change'!$A$106:BW$202,75,FALSE)))</f>
        <v>0</v>
      </c>
      <c r="BX94" s="6">
        <f>IF(ISERROR(VLOOKUP($A94,'Import Peak'!$A$3:BX$99,76,FALSE)-VLOOKUP($A94,'Import Peak Change'!$A$106:BX$202,76,FALSE)),0,(VLOOKUP($A94,'Import Peak'!$A$3:BX$99,76,FALSE)-VLOOKUP($A94,'Import Peak Change'!$A$106:BX$202,76,FALSE)))</f>
        <v>0</v>
      </c>
      <c r="BY94" s="6">
        <f>IF(ISERROR(VLOOKUP($A94,'Import Peak'!$A$3:BY$99,77,FALSE)-VLOOKUP($A94,'Import Peak Change'!$A$106:BY$202,77,FALSE)),0,(VLOOKUP($A94,'Import Peak'!$A$3:BY$99,77,FALSE)-VLOOKUP($A94,'Import Peak Change'!$A$106:BY$202,77,FALSE)))</f>
        <v>0</v>
      </c>
      <c r="BZ94" s="6">
        <f>IF(ISERROR(VLOOKUP($A94,'Import Peak'!$A$3:BZ$99,78,FALSE)-VLOOKUP($A94,'Import Peak Change'!$A$106:BZ$202,78,FALSE)),0,(VLOOKUP($A94,'Import Peak'!$A$3:BZ$99,78,FALSE)-VLOOKUP($A94,'Import Peak Change'!$A$106:BZ$202,78,FALSE)))</f>
        <v>0</v>
      </c>
      <c r="CA94" s="6">
        <f>IF(ISERROR(VLOOKUP($A94,'Import Peak'!$A$3:CA$99,79,FALSE)-VLOOKUP($A94,'Import Peak Change'!$A$106:CA$202,79,FALSE)),0,(VLOOKUP($A94,'Import Peak'!$A$3:CA$99,79,FALSE)-VLOOKUP($A94,'Import Peak Change'!$A$106:CA$202,79,FALSE)))</f>
        <v>0</v>
      </c>
      <c r="CB94" s="6">
        <f>IF(ISERROR(VLOOKUP($A94,'Import Peak'!$A$3:CB$99,80,FALSE)-VLOOKUP($A94,'Import Peak Change'!$A$106:CB$202,80,FALSE)),0,(VLOOKUP($A94,'Import Peak'!$A$3:CB$99,80,FALSE)-VLOOKUP($A94,'Import Peak Change'!$A$106:CB$202,80,FALSE)))</f>
        <v>0</v>
      </c>
      <c r="CC94" s="6">
        <f>IF(ISERROR(VLOOKUP($A94,'Import Peak'!$A$3:CC$99,81,FALSE)-VLOOKUP($A94,'Import Peak Change'!$A$106:CC$202,81,FALSE)),0,(VLOOKUP($A94,'Import Peak'!$A$3:CC$99,81,FALSE)-VLOOKUP($A94,'Import Peak Change'!$A$106:CC$202,81,FALSE)))</f>
        <v>0</v>
      </c>
      <c r="CD94" s="6">
        <f>IF(ISERROR(VLOOKUP($A94,'Import Peak'!$A$3:CD$99,82,FALSE)-VLOOKUP($A94,'Import Peak Change'!$A$106:CD$202,82,FALSE)),0,(VLOOKUP($A94,'Import Peak'!$A$3:CD$99,82,FALSE)-VLOOKUP($A94,'Import Peak Change'!$A$106:CD$202,82,FALSE)))</f>
        <v>0</v>
      </c>
      <c r="CE94" s="6">
        <f>IF(ISERROR(VLOOKUP($A94,'Import Peak'!$A$3:CE$99,83,FALSE)-VLOOKUP($A94,'Import Peak Change'!$A$106:CE$202,83,FALSE)),0,(VLOOKUP($A94,'Import Peak'!$A$3:CE$99,83,FALSE)-VLOOKUP($A94,'Import Peak Change'!$A$106:CE$202,83,FALSE)))</f>
        <v>0</v>
      </c>
      <c r="CF94" s="6">
        <f>IF(ISERROR(VLOOKUP($A94,'Import Peak'!$A$3:CF$99,84,FALSE)-VLOOKUP($A94,'Import Peak Change'!$A$106:CF$202,84,FALSE)),0,(VLOOKUP($A94,'Import Peak'!$A$3:CF$99,84,FALSE)-VLOOKUP($A94,'Import Peak Change'!$A$106:CF$202,84,FALSE)))</f>
        <v>0</v>
      </c>
      <c r="CG94" s="6">
        <f>IF(ISERROR(VLOOKUP($A94,'Import Peak'!$A$3:CG$99,85,FALSE)-VLOOKUP($A94,'Import Peak Change'!$A$106:CG$202,85,FALSE)),0,(VLOOKUP($A94,'Import Peak'!$A$3:CG$99,85,FALSE)-VLOOKUP($A94,'Import Peak Change'!$A$106:CG$202,85,FALSE)))</f>
        <v>0</v>
      </c>
      <c r="CH94" s="6">
        <f>IF(ISERROR(VLOOKUP($A94,'Import Peak'!$A$3:CH$99,86,FALSE)-VLOOKUP($A94,'Import Peak Change'!$A$106:CH$202,86,FALSE)),0,(VLOOKUP($A94,'Import Peak'!$A$3:CH$99,86,FALSE)-VLOOKUP($A94,'Import Peak Change'!$A$106:CH$202,86,FALSE)))</f>
        <v>0</v>
      </c>
      <c r="CI94" s="6">
        <f>IF(ISERROR(VLOOKUP($A94,'Import Peak'!$A$3:CI$99,87,FALSE)-VLOOKUP($A94,'Import Peak Change'!$A$106:CI$202,87,FALSE)),0,(VLOOKUP($A94,'Import Peak'!$A$3:CI$99,87,FALSE)-VLOOKUP($A94,'Import Peak Change'!$A$106:CI$202,87,FALSE)))</f>
        <v>0</v>
      </c>
      <c r="CJ94" s="6">
        <f>IF(ISERROR(VLOOKUP($A94,'Import Peak'!$A$3:CJ$99,88,FALSE)-VLOOKUP($A94,'Import Peak Change'!$A$106:CJ$202,88,FALSE)),0,(VLOOKUP($A94,'Import Peak'!$A$3:CJ$99,88,FALSE)-VLOOKUP($A94,'Import Peak Change'!$A$106:CJ$202,88,FALSE)))</f>
        <v>0</v>
      </c>
      <c r="CK94" s="6">
        <f>IF(ISERROR(VLOOKUP($A94,'Import Peak'!$A$3:CK$99,89,FALSE)-VLOOKUP($A94,'Import Peak Change'!$A$106:CK$202,89,FALSE)),0,(VLOOKUP($A94,'Import Peak'!$A$3:CK$99,89,FALSE)-VLOOKUP($A94,'Import Peak Change'!$A$106:CK$202,89,FALSE)))</f>
        <v>0</v>
      </c>
      <c r="CL94" s="6">
        <f>IF(ISERROR(VLOOKUP($A94,'Import Peak'!$A$3:CL$99,90,FALSE)-VLOOKUP($A94,'Import Peak Change'!$A$106:CL$202,90,FALSE)),0,(VLOOKUP($A94,'Import Peak'!$A$3:CL$99,90,FALSE)-VLOOKUP($A94,'Import Peak Change'!$A$106:CL$202,90,FALSE)))</f>
        <v>0</v>
      </c>
      <c r="CM94" s="6">
        <f>IF(ISERROR(VLOOKUP($A94,'Import Peak'!$A$3:CM$99,91,FALSE)-VLOOKUP($A94,'Import Peak Change'!$A$106:CM$202,91,FALSE)),0,(VLOOKUP($A94,'Import Peak'!$A$3:CM$99,91,FALSE)-VLOOKUP($A94,'Import Peak Change'!$A$106:CM$202,91,FALSE)))</f>
        <v>0</v>
      </c>
      <c r="CN94" s="6">
        <f>IF(ISERROR(VLOOKUP($A94,'Import Peak'!$A$3:CN$99,92,FALSE)-VLOOKUP($A94,'Import Peak Change'!$A$106:CN$202,92,FALSE)),0,(VLOOKUP($A94,'Import Peak'!$A$3:CN$99,92,FALSE)-VLOOKUP($A94,'Import Peak Change'!$A$106:CN$202,92,FALSE)))</f>
        <v>0</v>
      </c>
      <c r="CO94" s="6">
        <f>IF(ISERROR(VLOOKUP($A94,'Import Peak'!$A$3:CO$99,93,FALSE)-VLOOKUP($A94,'Import Peak Change'!$A$106:CO$202,93,FALSE)),0,(VLOOKUP($A94,'Import Peak'!$A$3:CO$99,93,FALSE)-VLOOKUP($A94,'Import Peak Change'!$A$106:CO$202,93,FALSE)))</f>
        <v>0</v>
      </c>
      <c r="CP94" s="6">
        <f>IF(ISERROR(VLOOKUP($A94,'Import Peak'!$A$3:CP$99,94,FALSE)-VLOOKUP($A94,'Import Peak Change'!$A$106:CP$202,94,FALSE)),0,(VLOOKUP($A94,'Import Peak'!$A$3:CP$99,94,FALSE)-VLOOKUP($A94,'Import Peak Change'!$A$106:CP$202,94,FALSE)))</f>
        <v>0</v>
      </c>
      <c r="CQ94" s="6">
        <f>IF(ISERROR(VLOOKUP($A94,'Import Peak'!$A$3:CQ$99,95,FALSE)-VLOOKUP($A94,'Import Peak Change'!$A$106:CQ$202,95,FALSE)),0,(VLOOKUP($A94,'Import Peak'!$A$3:CQ$99,95,FALSE)-VLOOKUP($A94,'Import Peak Change'!$A$106:CQ$202,95,FALSE)))</f>
        <v>0</v>
      </c>
      <c r="CR94" s="6">
        <f>IF(ISERROR(VLOOKUP($A94,'Import Peak'!$A$3:CR$99,96,FALSE)-VLOOKUP($A94,'Import Peak Change'!$A$106:CR$202,96,FALSE)),0,(VLOOKUP($A94,'Import Peak'!$A$3:CR$99,96,FALSE)-VLOOKUP($A94,'Import Peak Change'!$A$106:CR$202,96,FALSE)))</f>
        <v>0</v>
      </c>
      <c r="CS94" s="6">
        <f>IF(ISERROR(VLOOKUP($A94,'Import Peak'!$A$3:CS$99,97,FALSE)-VLOOKUP($A94,'Import Peak Change'!$A$106:CS$202,97,FALSE)),0,(VLOOKUP($A94,'Import Peak'!$A$3:CS$99,97,FALSE)-VLOOKUP($A94,'Import Peak Change'!$A$106:CS$202,97,FALSE)))</f>
        <v>0</v>
      </c>
      <c r="CT94" s="6">
        <f>IF(ISERROR(VLOOKUP($A94,'Import Peak'!$A$3:CT$99,98,FALSE)-VLOOKUP($A94,'Import Peak Change'!$A$106:CT$202,98,FALSE)),0,(VLOOKUP($A94,'Import Peak'!$A$3:CT$99,98,FALSE)-VLOOKUP($A94,'Import Peak Change'!$A$106:CT$202,98,FALSE)))</f>
        <v>0</v>
      </c>
      <c r="CU94" s="6">
        <f>IF(ISERROR(VLOOKUP($A94,'Import Peak'!$A$3:CU$99,99,FALSE)-VLOOKUP($A94,'Import Peak Change'!$A$106:CU$202,99,FALSE)),0,(VLOOKUP($A94,'Import Peak'!$A$3:CU$99,99,FALSE)-VLOOKUP($A94,'Import Peak Change'!$A$106:CU$202,99,FALSE)))</f>
        <v>0</v>
      </c>
      <c r="CV94" s="6">
        <f>IF(ISERROR(VLOOKUP($A94,'Import Peak'!$A$3:CV$99,100,FALSE)-VLOOKUP($A94,'Import Peak Change'!$A$106:CV$202,100,FALSE)),0,(VLOOKUP($A94,'Import Peak'!$A$3:CV$99,100,FALSE)-VLOOKUP($A94,'Import Peak Change'!$A$106:CV$202,100,FALSE)))</f>
        <v>0</v>
      </c>
      <c r="CW94" s="6">
        <f>IF(ISERROR(VLOOKUP($A94,'Import Peak'!$A$3:CW$99,101,FALSE)-VLOOKUP($A94,'Import Peak Change'!$A$106:CW$202,101,FALSE)),0,(VLOOKUP($A94,'Import Peak'!$A$3:CW$99,101,FALSE)-VLOOKUP($A94,'Import Peak Change'!$A$106:CW$202,101,FALSE)))</f>
        <v>0</v>
      </c>
      <c r="CX94" s="6">
        <f>IF(ISERROR(VLOOKUP($A94,'Import Peak'!$A$3:CX$99,102,FALSE)-VLOOKUP($A94,'Import Peak Change'!$A$106:CX$202,102,FALSE)),0,(VLOOKUP($A94,'Import Peak'!$A$3:CX$99,102,FALSE)-VLOOKUP($A94,'Import Peak Change'!$A$106:CX$202,102,FALSE)))</f>
        <v>0</v>
      </c>
      <c r="CY94" s="6">
        <f>IF(ISERROR(VLOOKUP($A94,'Import Peak'!$A$3:CY$99,103,FALSE)-VLOOKUP($A94,'Import Peak Change'!$A$106:CY$202,103,FALSE)),0,(VLOOKUP($A94,'Import Peak'!$A$3:CY$99,103,FALSE)-VLOOKUP($A94,'Import Peak Change'!$A$106:CY$202,103,FALSE)))</f>
        <v>0</v>
      </c>
      <c r="CZ94" s="6">
        <f>IF(ISERROR(VLOOKUP($A94,'Import Peak'!$A$3:CZ$99,104,FALSE)-VLOOKUP($A94,'Import Peak Change'!$A$106:CZ$202,104,FALSE)),0,(VLOOKUP($A94,'Import Peak'!$A$3:CZ$99,104,FALSE)-VLOOKUP($A94,'Import Peak Change'!$A$106:CZ$202,104,FALSE)))</f>
        <v>0</v>
      </c>
      <c r="DA94" s="6">
        <f>IF(ISERROR(VLOOKUP($A94,'Import Peak'!$A$3:DA$99,105,FALSE)-VLOOKUP($A94,'Import Peak Change'!$A$106:DA$202,105,FALSE)),0,(VLOOKUP($A94,'Import Peak'!$A$3:DA$99,105,FALSE)-VLOOKUP($A94,'Import Peak Change'!$A$106:DA$202,105,FALSE)))</f>
        <v>0</v>
      </c>
      <c r="DB94" s="6">
        <f>IF(ISERROR(VLOOKUP($A94,'Import Peak'!$A$3:DB$99,106,FALSE)-VLOOKUP($A94,'Import Peak Change'!$A$106:DB$202,106,FALSE)),0,(VLOOKUP($A94,'Import Peak'!$A$3:DB$99,106,FALSE)-VLOOKUP($A94,'Import Peak Change'!$A$106:DB$202,106,FALSE)))</f>
        <v>0</v>
      </c>
      <c r="DC94" s="6">
        <f>IF(ISERROR(VLOOKUP($A94,'Import Peak'!$A$3:DC$99,107,FALSE)-VLOOKUP($A94,'Import Peak Change'!$A$106:DC$202,107,FALSE)),0,(VLOOKUP($A94,'Import Peak'!$A$3:DC$99,107,FALSE)-VLOOKUP($A94,'Import Peak Change'!$A$106:DC$202,107,FALSE)))</f>
        <v>0</v>
      </c>
      <c r="DD94" s="6">
        <f>IF(ISERROR(VLOOKUP($A94,'Import Peak'!$A$3:DD$99,108,FALSE)-VLOOKUP($A94,'Import Peak Change'!$A$106:DD$202,108,FALSE)),0,(VLOOKUP($A94,'Import Peak'!$A$3:DD$99,108,FALSE)-VLOOKUP($A94,'Import Peak Change'!$A$106:DD$202,108,FALSE)))</f>
        <v>0</v>
      </c>
      <c r="DE94" s="6">
        <f>IF(ISERROR(VLOOKUP($A94,'Import Peak'!$A$3:DE$99,109,FALSE)-VLOOKUP($A94,'Import Peak Change'!$A$106:DE$202,109,FALSE)),0,(VLOOKUP($A94,'Import Peak'!$A$3:DE$99,109,FALSE)-VLOOKUP($A94,'Import Peak Change'!$A$106:DE$202,109,FALSE)))</f>
        <v>0</v>
      </c>
      <c r="DF94" s="6">
        <f>IF(ISERROR(VLOOKUP($A94,'Import Peak'!$A$3:DF$99,110,FALSE)-VLOOKUP($A94,'Import Peak Change'!$A$106:DF$202,110,FALSE)),0,(VLOOKUP($A94,'Import Peak'!$A$3:DF$99,110,FALSE)-VLOOKUP($A94,'Import Peak Change'!$A$106:DF$202,110,FALSE)))</f>
        <v>0</v>
      </c>
      <c r="DG94" s="6">
        <f>IF(ISERROR(VLOOKUP($A94,'Import Peak'!$A$3:DG$99,111,FALSE)-VLOOKUP($A94,'Import Peak Change'!$A$106:DG$202,111,FALSE)),0,(VLOOKUP($A94,'Import Peak'!$A$3:DG$99,111,FALSE)-VLOOKUP($A94,'Import Peak Change'!$A$106:DG$202,111,FALSE)))</f>
        <v>0</v>
      </c>
      <c r="DH94" s="6">
        <f>IF(ISERROR(VLOOKUP($A94,'Import Peak'!$A$3:DH$99,112,FALSE)-VLOOKUP($A94,'Import Peak Change'!$A$106:DH$202,112,FALSE)),0,(VLOOKUP($A94,'Import Peak'!$A$3:DH$99,112,FALSE)-VLOOKUP($A94,'Import Peak Change'!$A$106:DH$202,112,FALSE)))</f>
        <v>0</v>
      </c>
      <c r="DI94" s="6">
        <f>IF(ISERROR(VLOOKUP($A94,'Import Peak'!$A$3:DI$99,113,FALSE)-VLOOKUP($A94,'Import Peak Change'!$A$106:DI$202,113,FALSE)),0,(VLOOKUP($A94,'Import Peak'!$A$3:DI$99,113,FALSE)-VLOOKUP($A94,'Import Peak Change'!$A$106:DI$202,113,FALSE)))</f>
        <v>0</v>
      </c>
      <c r="DJ94" s="6">
        <f>IF(ISERROR(VLOOKUP($A94,'Import Peak'!$A$3:DJ$99,114,FALSE)-VLOOKUP($A94,'Import Peak Change'!$A$106:DJ$202,114,FALSE)),0,(VLOOKUP($A94,'Import Peak'!$A$3:DJ$99,114,FALSE)-VLOOKUP($A94,'Import Peak Change'!$A$106:DJ$202,114,FALSE)))</f>
        <v>0</v>
      </c>
      <c r="DK94" s="6">
        <f>IF(ISERROR(VLOOKUP($A94,'Import Peak'!$A$3:DK$99,115,FALSE)-VLOOKUP($A94,'Import Peak Change'!$A$106:DK$202,115,FALSE)),0,(VLOOKUP($A94,'Import Peak'!$A$3:DK$99,115,FALSE)-VLOOKUP($A94,'Import Peak Change'!$A$106:DK$202,115,FALSE)))</f>
        <v>0</v>
      </c>
      <c r="DL94" s="6">
        <f>IF(ISERROR(VLOOKUP($A94,'Import Peak'!$A$3:DL$99,116,FALSE)-VLOOKUP($A94,'Import Peak Change'!$A$106:DL$202,116,FALSE)),0,(VLOOKUP($A94,'Import Peak'!$A$3:DL$99,116,FALSE)-VLOOKUP($A94,'Import Peak Change'!$A$106:DL$202,116,FALSE)))</f>
        <v>0</v>
      </c>
      <c r="DM94" s="6">
        <f>IF(ISERROR(VLOOKUP($A94,'Import Peak'!$A$3:DM$99,117,FALSE)-VLOOKUP($A94,'Import Peak Change'!$A$106:DM$202,117,FALSE)),0,(VLOOKUP($A94,'Import Peak'!$A$3:DM$99,117,FALSE)-VLOOKUP($A94,'Import Peak Change'!$A$106:DM$202,117,FALSE)))</f>
        <v>0</v>
      </c>
      <c r="DN94" s="6">
        <f>IF(ISERROR(VLOOKUP($A94,'Import Peak'!$A$3:DN$99,118,FALSE)-VLOOKUP($A94,'Import Peak Change'!$A$106:DN$202,118,FALSE)),0,(VLOOKUP($A94,'Import Peak'!$A$3:DN$99,118,FALSE)-VLOOKUP($A94,'Import Peak Change'!$A$106:DN$202,118,FALSE)))</f>
        <v>0</v>
      </c>
      <c r="DO94" s="6">
        <f>IF(ISERROR(VLOOKUP($A94,'Import Peak'!$A$3:DO$99,119,FALSE)-VLOOKUP($A94,'Import Peak Change'!$A$106:DO$202,119,FALSE)),0,(VLOOKUP($A94,'Import Peak'!$A$3:DO$99,119,FALSE)-VLOOKUP($A94,'Import Peak Change'!$A$106:DO$202,119,FALSE)))</f>
        <v>0</v>
      </c>
      <c r="DP94" s="6">
        <f>IF(ISERROR(VLOOKUP($A94,'Import Peak'!$A$3:DP$99,120,FALSE)-VLOOKUP($A94,'Import Peak Change'!$A$106:DP$202,120,FALSE)),0,(VLOOKUP($A94,'Import Peak'!$A$3:DP$99,120,FALSE)-VLOOKUP($A94,'Import Peak Change'!$A$106:DP$202,120,FALSE)))</f>
        <v>0</v>
      </c>
      <c r="DQ94" s="6">
        <f>IF(ISERROR(VLOOKUP($A94,'Import Peak'!$A$3:DQ$99,121,FALSE)-VLOOKUP($A94,'Import Peak Change'!$A$106:DQ$202,121,FALSE)),0,(VLOOKUP($A94,'Import Peak'!$A$3:DQ$99,121,FALSE)-VLOOKUP($A94,'Import Peak Change'!$A$106:DQ$202,121,FALSE)))</f>
        <v>0</v>
      </c>
      <c r="DR94" s="6">
        <f>IF(ISERROR(VLOOKUP($A94,'Import Peak'!$A$3:DR$99,122,FALSE)-VLOOKUP($A94,'Import Peak Change'!$A$106:DR$202,122,FALSE)),0,(VLOOKUP($A94,'Import Peak'!$A$3:DR$99,122,FALSE)-VLOOKUP($A94,'Import Peak Change'!$A$106:DR$202,122,FALSE)))</f>
        <v>0</v>
      </c>
      <c r="DS94" s="6">
        <f>IF(ISERROR(VLOOKUP($A94,'Import Peak'!$A$3:DS$99,123,FALSE)-VLOOKUP($A94,'Import Peak Change'!$A$106:DS$202,123,FALSE)),0,(VLOOKUP($A94,'Import Peak'!$A$3:DS$99,123,FALSE)-VLOOKUP($A94,'Import Peak Change'!$A$106:DS$202,123,FALSE)))</f>
        <v>0</v>
      </c>
      <c r="DT94" s="6">
        <f>IF(ISERROR(VLOOKUP($A94,'Import Peak'!$A$3:DT$99,124,FALSE)-VLOOKUP($A94,'Import Peak Change'!$A$106:DT$202,124,FALSE)),0,(VLOOKUP($A94,'Import Peak'!$A$3:DT$99,124,FALSE)-VLOOKUP($A94,'Import Peak Change'!$A$106:DT$202,124,FALSE)))</f>
        <v>0</v>
      </c>
      <c r="DU94" s="6">
        <f>IF(ISERROR(VLOOKUP($A94,'Import Peak'!$A$3:DU$99,125,FALSE)-VLOOKUP($A94,'Import Peak Change'!$A$106:DU$202,125,FALSE)),0,(VLOOKUP($A94,'Import Peak'!$A$3:DU$99,125,FALSE)-VLOOKUP($A94,'Import Peak Change'!$A$106:DU$202,125,FALSE)))</f>
        <v>0</v>
      </c>
      <c r="DV94" s="6">
        <f>IF(ISERROR(VLOOKUP($A94,'Import Peak'!$A$3:DV$99,126,FALSE)-VLOOKUP($A94,'Import Peak Change'!$A$106:DV$202,126,FALSE)),0,(VLOOKUP($A94,'Import Peak'!$A$3:DV$99,126,FALSE)-VLOOKUP($A94,'Import Peak Change'!$A$106:DV$202,126,FALSE)))</f>
        <v>0</v>
      </c>
      <c r="DW94" s="6">
        <f>IF(ISERROR(VLOOKUP($A94,'Import Peak'!$A$3:DW$99,127,FALSE)-VLOOKUP($A94,'Import Peak Change'!$A$106:DW$202,127,FALSE)),0,(VLOOKUP($A94,'Import Peak'!$A$3:DW$99,127,FALSE)-VLOOKUP($A94,'Import Peak Change'!$A$106:DW$202,127,FALSE)))</f>
        <v>0</v>
      </c>
      <c r="DX94" s="6">
        <f>IF(ISERROR(VLOOKUP($A94,'Import Peak'!$A$3:DX$99,128,FALSE)-VLOOKUP($A94,'Import Peak Change'!$A$106:DX$202,128,FALSE)),0,(VLOOKUP($A94,'Import Peak'!$A$3:DX$99,128,FALSE)-VLOOKUP($A94,'Import Peak Change'!$A$106:DX$202,128,FALSE)))</f>
        <v>0</v>
      </c>
      <c r="DY94" s="6">
        <f>IF(ISERROR(VLOOKUP($A94,'Import Peak'!$A$3:DY$99,129,FALSE)-VLOOKUP($A94,'Import Peak Change'!$A$106:DY$202,129,FALSE)),0,(VLOOKUP($A94,'Import Peak'!$A$3:DY$99,129,FALSE)-VLOOKUP($A94,'Import Peak Change'!$A$106:DY$202,129,FALSE)))</f>
        <v>0</v>
      </c>
      <c r="DZ94" s="6">
        <f>IF(ISERROR(VLOOKUP($A94,'Import Peak'!$A$3:DZ$99,130,FALSE)-VLOOKUP($A94,'Import Peak Change'!$A$106:DZ$202,130,FALSE)),0,(VLOOKUP($A94,'Import Peak'!$A$3:DZ$99,130,FALSE)-VLOOKUP($A94,'Import Peak Change'!$A$106:DZ$202,130,FALSE)))</f>
        <v>0</v>
      </c>
      <c r="EA94" s="6">
        <f>IF(ISERROR(VLOOKUP($A94,'Import Peak'!$A$3:EA$99,131,FALSE)-VLOOKUP($A94,'Import Peak Change'!$A$106:EA$202,131,FALSE)),0,(VLOOKUP($A94,'Import Peak'!$A$3:EA$99,131,FALSE)-VLOOKUP($A94,'Import Peak Change'!$A$106:EA$202,131,FALSE)))</f>
        <v>0</v>
      </c>
      <c r="EB94" s="6">
        <f>IF(ISERROR(VLOOKUP($A94,'Import Peak'!$A$3:EB$99,132,FALSE)-VLOOKUP($A94,'Import Peak Change'!$A$106:EB$202,132,FALSE)),0,(VLOOKUP($A94,'Import Peak'!$A$3:EB$99,132,FALSE)-VLOOKUP($A94,'Import Peak Change'!$A$106:EB$202,132,FALSE)))</f>
        <v>0</v>
      </c>
      <c r="EC94" s="6">
        <f>IF(ISERROR(VLOOKUP($A94,'Import Peak'!$A$3:EC$99,133,FALSE)-VLOOKUP($A94,'Import Peak Change'!$A$106:EC$202,133,FALSE)),0,(VLOOKUP($A94,'Import Peak'!$A$3:EC$99,133,FALSE)-VLOOKUP($A94,'Import Peak Change'!$A$106:EC$202,133,FALSE)))</f>
        <v>0</v>
      </c>
      <c r="ED94" s="6">
        <f>IF(ISERROR(VLOOKUP($A94,'Import Peak'!$A$3:ED$99,134,FALSE)-VLOOKUP($A94,'Import Peak Change'!$A$106:ED$202,134,FALSE)),0,(VLOOKUP($A94,'Import Peak'!$A$3:ED$99,134,FALSE)-VLOOKUP($A94,'Import Peak Change'!$A$106:ED$202,134,FALSE)))</f>
        <v>0</v>
      </c>
      <c r="EE94" s="6">
        <f>IF(ISERROR(VLOOKUP($A94,'Import Peak'!$A$3:EE$99,135,FALSE)-VLOOKUP($A94,'Import Peak Change'!$A$106:EE$202,135,FALSE)),0,(VLOOKUP($A94,'Import Peak'!$A$3:EE$99,135,FALSE)-VLOOKUP($A94,'Import Peak Change'!$A$106:EE$202,135,FALSE)))</f>
        <v>0</v>
      </c>
      <c r="EF94" s="6">
        <f>IF(ISERROR(VLOOKUP($A94,'Import Peak'!$A$3:EF$99,136,FALSE)-VLOOKUP($A94,'Import Peak Change'!$A$106:EF$202,136,FALSE)),0,(VLOOKUP($A94,'Import Peak'!$A$3:EF$99,136,FALSE)-VLOOKUP($A94,'Import Peak Change'!$A$106:EF$202,136,FALSE)))</f>
        <v>0</v>
      </c>
      <c r="EG94" s="6">
        <f>IF(ISERROR(VLOOKUP($A94,'Import Peak'!$A$3:EG$99,137,FALSE)-VLOOKUP($A94,'Import Peak Change'!$A$106:EG$202,137,FALSE)),0,(VLOOKUP($A94,'Import Peak'!$A$3:EG$99,137,FALSE)-VLOOKUP($A94,'Import Peak Change'!$A$106:EG$202,137,FALSE)))</f>
        <v>0</v>
      </c>
      <c r="EH94" s="6">
        <f>IF(ISERROR(VLOOKUP($A94,'Import Peak'!$A$3:EH$99,138,FALSE)-VLOOKUP($A94,'Import Peak Change'!$A$106:EH$202,138,FALSE)),0,(VLOOKUP($A94,'Import Peak'!$A$3:EH$99,138,FALSE)-VLOOKUP($A94,'Import Peak Change'!$A$106:EH$202,138,FALSE)))</f>
        <v>0</v>
      </c>
      <c r="EI94" s="6">
        <f>IF(ISERROR(VLOOKUP($A94,'Import Peak'!$A$3:EI$99,139,FALSE)-VLOOKUP($A94,'Import Peak Change'!$A$106:EI$202,139,FALSE)),0,(VLOOKUP($A94,'Import Peak'!$A$3:EI$99,139,FALSE)-VLOOKUP($A94,'Import Peak Change'!$A$106:EI$202,139,FALSE)))</f>
        <v>0</v>
      </c>
      <c r="EJ94" s="6">
        <f>IF(ISERROR(VLOOKUP($A94,'Import Peak'!$A$3:EJ$99,140,FALSE)-VLOOKUP($A94,'Import Peak Change'!$A$106:EJ$202,140,FALSE)),0,(VLOOKUP($A94,'Import Peak'!$A$3:EJ$99,140,FALSE)-VLOOKUP($A94,'Import Peak Change'!$A$106:EJ$202,140,FALSE)))</f>
        <v>0</v>
      </c>
      <c r="EK94" s="6">
        <f>IF(ISERROR(VLOOKUP($A94,'Import Peak'!$A$3:EK$99,141,FALSE)-VLOOKUP($A94,'Import Peak Change'!$A$106:EK$202,141,FALSE)),0,(VLOOKUP($A94,'Import Peak'!$A$3:EK$99,141,FALSE)-VLOOKUP($A94,'Import Peak Change'!$A$106:EK$202,141,FALSE)))</f>
        <v>0</v>
      </c>
      <c r="EL94" s="6">
        <f>IF(ISERROR(VLOOKUP($A94,'Import Peak'!$A$3:EL$99,142,FALSE)-VLOOKUP($A94,'Import Peak Change'!$A$106:EL$202,142,FALSE)),0,(VLOOKUP($A94,'Import Peak'!$A$3:EL$99,142,FALSE)-VLOOKUP($A94,'Import Peak Change'!$A$106:EL$202,142,FALSE)))</f>
        <v>0</v>
      </c>
      <c r="EM94" s="6">
        <f>IF(ISERROR(VLOOKUP($A94,'Import Peak'!$A$3:EM$99,143,FALSE)-VLOOKUP($A94,'Import Peak Change'!$A$106:EM$202,143,FALSE)),0,(VLOOKUP($A94,'Import Peak'!$A$3:EM$99,143,FALSE)-VLOOKUP($A94,'Import Peak Change'!$A$106:EM$202,143,FALSE)))</f>
        <v>0</v>
      </c>
      <c r="EN94" s="6">
        <f>IF(ISERROR(VLOOKUP($A94,'Import Peak'!$A$3:EN$99,144,FALSE)-VLOOKUP($A94,'Import Peak Change'!$A$106:EN$202,144,FALSE)),0,(VLOOKUP($A94,'Import Peak'!$A$3:EN$99,144,FALSE)-VLOOKUP($A94,'Import Peak Change'!$A$106:EN$202,144,FALSE)))</f>
        <v>0</v>
      </c>
      <c r="EO94" s="6">
        <f>IF(ISERROR(VLOOKUP($A94,'Import Peak'!$A$3:EO$99,145,FALSE)-VLOOKUP($A94,'Import Peak Change'!$A$106:EO$202,145,FALSE)),0,(VLOOKUP($A94,'Import Peak'!$A$3:EO$99,145,FALSE)-VLOOKUP($A94,'Import Peak Change'!$A$106:EO$202,145,FALSE)))</f>
        <v>0</v>
      </c>
      <c r="EP94" s="6">
        <f>IF(ISERROR(VLOOKUP($A94,'Import Peak'!$A$3:EP$99,146,FALSE)-VLOOKUP($A94,'Import Peak Change'!$A$106:EP$202,146,FALSE)),0,(VLOOKUP($A94,'Import Peak'!$A$3:EP$99,146,FALSE)-VLOOKUP($A94,'Import Peak Change'!$A$106:EP$202,146,FALSE)))</f>
        <v>0</v>
      </c>
      <c r="EQ94" s="6">
        <f>IF(ISERROR(VLOOKUP($A94,'Import Peak'!$A$3:EQ$99,147,FALSE)-VLOOKUP($A94,'Import Peak Change'!$A$106:EQ$202,147,FALSE)),0,(VLOOKUP($A94,'Import Peak'!$A$3:EQ$99,147,FALSE)-VLOOKUP($A94,'Import Peak Change'!$A$106:EQ$202,147,FALSE)))</f>
        <v>0</v>
      </c>
      <c r="ER94" s="6">
        <f>IF(ISERROR(VLOOKUP($A94,'Import Peak'!$A$3:ER$99,148,FALSE)-VLOOKUP($A94,'Import Peak Change'!$A$106:ER$202,148,FALSE)),0,(VLOOKUP($A94,'Import Peak'!$A$3:ER$99,148,FALSE)-VLOOKUP($A94,'Import Peak Change'!$A$106:ER$202,148,FALSE)))</f>
        <v>0</v>
      </c>
      <c r="ES94" s="6">
        <f>IF(ISERROR(VLOOKUP($A94,'Import Peak'!$A$3:ES$99,149,FALSE)-VLOOKUP($A94,'Import Peak Change'!$A$106:ES$202,149,FALSE)),0,(VLOOKUP($A94,'Import Peak'!$A$3:ES$99,149,FALSE)-VLOOKUP($A94,'Import Peak Change'!$A$106:ES$202,149,FALSE)))</f>
        <v>0</v>
      </c>
      <c r="ET94" s="6">
        <f>IF(ISERROR(VLOOKUP($A94,'Import Peak'!$A$3:ET$99,150,FALSE)-VLOOKUP($A94,'Import Peak Change'!$A$106:ET$202,150,FALSE)),0,(VLOOKUP($A94,'Import Peak'!$A$3:ET$99,150,FALSE)-VLOOKUP($A94,'Import Peak Change'!$A$106:ET$202,150,FALSE)))</f>
        <v>0</v>
      </c>
      <c r="EU94" s="6">
        <f>IF(ISERROR(VLOOKUP($A94,'Import Peak'!$A$3:EU$99,151,FALSE)-VLOOKUP($A94,'Import Peak Change'!$A$106:EU$202,151,FALSE)),0,(VLOOKUP($A94,'Import Peak'!$A$3:EU$99,151,FALSE)-VLOOKUP($A94,'Import Peak Change'!$A$106:EU$202,151,FALSE)))</f>
        <v>0</v>
      </c>
      <c r="EV94" s="6">
        <f>IF(ISERROR(VLOOKUP($A94,'Import Peak'!$A$3:EV$99,152,FALSE)-VLOOKUP($A94,'Import Peak Change'!$A$106:EV$202,152,FALSE)),0,(VLOOKUP($A94,'Import Peak'!$A$3:EV$99,152,FALSE)-VLOOKUP($A94,'Import Peak Change'!$A$106:EV$202,152,FALSE)))</f>
        <v>0</v>
      </c>
      <c r="EW94" s="6">
        <f>IF(ISERROR(VLOOKUP($A94,'Import Peak'!$A$3:EW$99,153,FALSE)-VLOOKUP($A94,'Import Peak Change'!$A$106:EW$202,153,FALSE)),0,(VLOOKUP($A94,'Import Peak'!$A$3:EW$99,153,FALSE)-VLOOKUP($A94,'Import Peak Change'!$A$106:EW$202,153,FALSE)))</f>
        <v>0</v>
      </c>
      <c r="EX94" s="6">
        <f>IF(ISERROR(VLOOKUP($A94,'Import Peak'!$A$3:EX$99,154,FALSE)-VLOOKUP($A94,'Import Peak Change'!$A$106:EX$202,154,FALSE)),0,(VLOOKUP($A94,'Import Peak'!$A$3:EX$99,154,FALSE)-VLOOKUP($A94,'Import Peak Change'!$A$106:EX$202,154,FALSE)))</f>
        <v>0</v>
      </c>
      <c r="EY94" s="6">
        <f>IF(ISERROR(VLOOKUP($A94,'Import Peak'!$A$3:EY$99,155,FALSE)-VLOOKUP($A94,'Import Peak Change'!$A$106:EY$202,155,FALSE)),0,(VLOOKUP($A94,'Import Peak'!$A$3:EY$99,155,FALSE)-VLOOKUP($A94,'Import Peak Change'!$A$106:EY$202,155,FALSE)))</f>
        <v>0</v>
      </c>
      <c r="EZ94" s="6">
        <f>IF(ISERROR(VLOOKUP($A94,'Import Peak'!$A$3:EZ$99,156,FALSE)-VLOOKUP($A94,'Import Peak Change'!$A$106:EZ$202,156,FALSE)),0,(VLOOKUP($A94,'Import Peak'!$A$3:EZ$99,156,FALSE)-VLOOKUP($A94,'Import Peak Change'!$A$106:EZ$202,156,FALSE)))</f>
        <v>0</v>
      </c>
      <c r="FA94" s="6">
        <f>IF(ISERROR(VLOOKUP($A94,'Import Peak'!$A$3:FA$99,157,FALSE)-VLOOKUP($A94,'Import Peak Change'!$A$106:FA$202,157,FALSE)),0,(VLOOKUP($A94,'Import Peak'!$A$3:FA$99,157,FALSE)-VLOOKUP($A94,'Import Peak Change'!$A$106:FA$202,157,FALSE)))</f>
        <v>0</v>
      </c>
      <c r="FB94" s="6">
        <f>IF(ISERROR(VLOOKUP($A94,'Import Peak'!$A$3:FB$99,158,FALSE)-VLOOKUP($A94,'Import Peak Change'!$A$106:FB$202,158,FALSE)),0,(VLOOKUP($A94,'Import Peak'!$A$3:FB$99,158,FALSE)-VLOOKUP($A94,'Import Peak Change'!$A$106:FB$202,158,FALSE)))</f>
        <v>0</v>
      </c>
      <c r="FC94" s="6">
        <f>IF(ISERROR(VLOOKUP($A94,'Import Peak'!$A$3:FC$99,159,FALSE)-VLOOKUP($A94,'Import Peak Change'!$A$106:FC$202,159,FALSE)),0,(VLOOKUP($A94,'Import Peak'!$A$3:FC$99,159,FALSE)-VLOOKUP($A94,'Import Peak Change'!$A$106:FC$202,159,FALSE)))</f>
        <v>0</v>
      </c>
      <c r="FD94" s="6">
        <f>IF(ISERROR(VLOOKUP($A94,'Import Peak'!$A$3:FD$99,160,FALSE)-VLOOKUP($A94,'Import Peak Change'!$A$106:FD$202,160,FALSE)),0,(VLOOKUP($A94,'Import Peak'!$A$3:FD$99,160,FALSE)-VLOOKUP($A94,'Import Peak Change'!$A$106:FD$202,160,FALSE)))</f>
        <v>0</v>
      </c>
      <c r="FE94" s="6">
        <f>IF(ISERROR(VLOOKUP($A94,'Import Peak'!$A$3:FE$99,161,FALSE)-VLOOKUP($A94,'Import Peak Change'!$A$106:FE$202,161,FALSE)),0,(VLOOKUP($A94,'Import Peak'!$A$3:FE$99,161,FALSE)-VLOOKUP($A94,'Import Peak Change'!$A$106:FE$202,161,FALSE)))</f>
        <v>0</v>
      </c>
      <c r="FF94" s="6">
        <f>IF(ISERROR(VLOOKUP($A94,'Import Peak'!$A$3:FF$99,162,FALSE)-VLOOKUP($A94,'Import Peak Change'!$A$106:FF$202,162,FALSE)),0,(VLOOKUP($A94,'Import Peak'!$A$3:FF$99,162,FALSE)-VLOOKUP($A94,'Import Peak Change'!$A$106:FF$202,162,FALSE)))</f>
        <v>0</v>
      </c>
      <c r="FG94" s="6">
        <f>IF(ISERROR(VLOOKUP($A94,'Import Peak'!$A$3:FG$99,163,FALSE)-VLOOKUP($A94,'Import Peak Change'!$A$106:FG$202,163,FALSE)),0,(VLOOKUP($A94,'Import Peak'!$A$3:FG$99,163,FALSE)-VLOOKUP($A94,'Import Peak Change'!$A$106:FG$202,163,FALSE)))</f>
        <v>0</v>
      </c>
      <c r="FH94" s="6">
        <f>IF(ISERROR(VLOOKUP($A94,'Import Peak'!$A$3:FH$99,164,FALSE)-VLOOKUP($A94,'Import Peak Change'!$A$106:FH$202,164,FALSE)),0,(VLOOKUP($A94,'Import Peak'!$A$3:FH$99,164,FALSE)-VLOOKUP($A94,'Import Peak Change'!$A$106:FH$202,164,FALSE)))</f>
        <v>0</v>
      </c>
      <c r="FI94" s="6">
        <f>IF(ISERROR(VLOOKUP($A94,'Import Peak'!$A$3:FI$99,165,FALSE)-VLOOKUP($A94,'Import Peak Change'!$A$106:FI$202,165,FALSE)),0,(VLOOKUP($A94,'Import Peak'!$A$3:FI$99,165,FALSE)-VLOOKUP($A94,'Import Peak Change'!$A$106:FI$202,165,FALSE)))</f>
        <v>0</v>
      </c>
      <c r="FJ94" s="6">
        <f>IF(ISERROR(VLOOKUP($A94,'Import Peak'!$A$3:FJ$99,166,FALSE)-VLOOKUP($A94,'Import Peak Change'!$A$106:FJ$202,166,FALSE)),0,(VLOOKUP($A94,'Import Peak'!$A$3:FJ$99,166,FALSE)-VLOOKUP($A94,'Import Peak Change'!$A$106:FJ$202,166,FALSE)))</f>
        <v>0</v>
      </c>
      <c r="FK94" s="6">
        <f>IF(ISERROR(VLOOKUP($A94,'Import Peak'!$A$3:FK$99,167,FALSE)-VLOOKUP($A94,'Import Peak Change'!$A$106:FK$202,167,FALSE)),0,(VLOOKUP($A94,'Import Peak'!$A$3:FK$99,167,FALSE)-VLOOKUP($A94,'Import Peak Change'!$A$106:FK$202,167,FALSE)))</f>
        <v>0</v>
      </c>
      <c r="FL94" s="6">
        <f>IF(ISERROR(VLOOKUP($A94,'Import Peak'!$A$3:FL$99,168,FALSE)-VLOOKUP($A94,'Import Peak Change'!$A$106:FL$202,168,FALSE)),0,(VLOOKUP($A94,'Import Peak'!$A$3:FL$99,168,FALSE)-VLOOKUP($A94,'Import Peak Change'!$A$106:FL$202,168,FALSE)))</f>
        <v>0</v>
      </c>
      <c r="FM94" s="6">
        <f>IF(ISERROR(VLOOKUP($A94,'Import Peak'!$A$3:FM$99,169,FALSE)-VLOOKUP($A94,'Import Peak Change'!$A$106:FM$202,169,FALSE)),0,(VLOOKUP($A94,'Import Peak'!$A$3:FM$99,169,FALSE)-VLOOKUP($A94,'Import Peak Change'!$A$106:FM$202,169,FALSE)))</f>
        <v>0</v>
      </c>
      <c r="FN94" s="6">
        <f>IF(ISERROR(VLOOKUP($A94,'Import Peak'!$A$3:FN$99,170,FALSE)-VLOOKUP($A94,'Import Peak Change'!$A$106:FN$202,170,FALSE)),0,(VLOOKUP($A94,'Import Peak'!$A$3:FN$99,170,FALSE)-VLOOKUP($A94,'Import Peak Change'!$A$106:FN$202,170,FALSE)))</f>
        <v>0</v>
      </c>
      <c r="FO94" s="6">
        <f>IF(ISERROR(VLOOKUP($A94,'Import Peak'!$A$3:FO$99,171,FALSE)-VLOOKUP($A94,'Import Peak Change'!$A$106:FO$202,171,FALSE)),0,(VLOOKUP($A94,'Import Peak'!$A$3:FO$99,171,FALSE)-VLOOKUP($A94,'Import Peak Change'!$A$106:FO$202,171,FALSE)))</f>
        <v>0</v>
      </c>
      <c r="FP94" s="6">
        <f>IF(ISERROR(VLOOKUP($A94,'Import Peak'!$A$3:FP$99,172,FALSE)-VLOOKUP($A94,'Import Peak Change'!$A$106:FP$202,172,FALSE)),0,(VLOOKUP($A94,'Import Peak'!$A$3:FP$99,172,FALSE)-VLOOKUP($A94,'Import Peak Change'!$A$106:FP$202,172,FALSE)))</f>
        <v>0</v>
      </c>
      <c r="FQ94" s="6">
        <f>IF(ISERROR(VLOOKUP($A94,'Import Peak'!$A$3:FQ$99,173,FALSE)-VLOOKUP($A94,'Import Peak Change'!$A$106:FQ$202,173,FALSE)),0,(VLOOKUP($A94,'Import Peak'!$A$3:FQ$99,173,FALSE)-VLOOKUP($A94,'Import Peak Change'!$A$106:FQ$202,173,FALSE)))</f>
        <v>0</v>
      </c>
      <c r="FR94" s="6">
        <f>IF(ISERROR(VLOOKUP($A94,'Import Peak'!$A$3:FR$99,174,FALSE)-VLOOKUP($A94,'Import Peak Change'!$A$106:FR$202,174,FALSE)),0,(VLOOKUP($A94,'Import Peak'!$A$3:FR$99,174,FALSE)-VLOOKUP($A94,'Import Peak Change'!$A$106:FR$202,174,FALSE)))</f>
        <v>0</v>
      </c>
      <c r="FS94" s="6">
        <f>IF(ISERROR(VLOOKUP($A94,'Import Peak'!$A$3:FS$99,175,FALSE)-VLOOKUP($A94,'Import Peak Change'!$A$106:FS$202,175,FALSE)),0,(VLOOKUP($A94,'Import Peak'!$A$3:FS$99,175,FALSE)-VLOOKUP($A94,'Import Peak Change'!$A$106:FS$202,175,FALSE)))</f>
        <v>0</v>
      </c>
      <c r="FT94" s="6">
        <f>IF(ISERROR(VLOOKUP($A94,'Import Peak'!$A$3:FT$99,176,FALSE)-VLOOKUP($A94,'Import Peak Change'!$A$106:FT$202,176,FALSE)),0,(VLOOKUP($A94,'Import Peak'!$A$3:FT$99,176,FALSE)-VLOOKUP($A94,'Import Peak Change'!$A$106:FT$202,176,FALSE)))</f>
        <v>0</v>
      </c>
      <c r="FU94" s="6">
        <f>IF(ISERROR(VLOOKUP($A94,'Import Peak'!$A$3:FU$99,177,FALSE)-VLOOKUP($A94,'Import Peak Change'!$A$106:FU$202,177,FALSE)),0,(VLOOKUP($A94,'Import Peak'!$A$3:FU$99,177,FALSE)-VLOOKUP($A94,'Import Peak Change'!$A$106:FU$202,177,FALSE)))</f>
        <v>0</v>
      </c>
      <c r="FV94" s="6">
        <f>IF(ISERROR(VLOOKUP($A94,'Import Peak'!$A$3:FV$99,178,FALSE)-VLOOKUP($A94,'Import Peak Change'!$A$106:FV$202,178,FALSE)),0,(VLOOKUP($A94,'Import Peak'!$A$3:FV$99,178,FALSE)-VLOOKUP($A94,'Import Peak Change'!$A$106:FV$202,178,FALSE)))</f>
        <v>0</v>
      </c>
      <c r="FW94" s="6">
        <f>IF(ISERROR(VLOOKUP($A94,'Import Peak'!$A$3:FW$99,179,FALSE)-VLOOKUP($A94,'Import Peak Change'!$A$106:FW$202,179,FALSE)),0,(VLOOKUP($A94,'Import Peak'!$A$3:FW$99,179,FALSE)-VLOOKUP($A94,'Import Peak Change'!$A$106:FW$202,179,FALSE)))</f>
        <v>0</v>
      </c>
      <c r="FX94" s="6">
        <f>IF(ISERROR(VLOOKUP($A94,'Import Peak'!$A$3:FX$99,180,FALSE)-VLOOKUP($A94,'Import Peak Change'!$A$106:FX$202,180,FALSE)),0,(VLOOKUP($A94,'Import Peak'!$A$3:FX$99,180,FALSE)-VLOOKUP($A94,'Import Peak Change'!$A$106:FX$202,180,FALSE)))</f>
        <v>0</v>
      </c>
      <c r="FY94" s="6">
        <f>IF(ISERROR(VLOOKUP($A94,'Import Peak'!$A$3:FY$99,181,FALSE)-VLOOKUP($A94,'Import Peak Change'!$A$106:FY$202,181,FALSE)),0,(VLOOKUP($A94,'Import Peak'!$A$3:FY$99,181,FALSE)-VLOOKUP($A94,'Import Peak Change'!$A$106:FY$202,181,FALSE)))</f>
        <v>0</v>
      </c>
      <c r="FZ94" s="6">
        <f>IF(ISERROR(VLOOKUP($A94,'Import Peak'!$A$3:FZ$99,182,FALSE)-VLOOKUP($A94,'Import Peak Change'!$A$106:FZ$202,182,FALSE)),0,(VLOOKUP($A94,'Import Peak'!$A$3:FZ$99,182,FALSE)-VLOOKUP($A94,'Import Peak Change'!$A$106:FZ$202,182,FALSE)))</f>
        <v>0</v>
      </c>
      <c r="GA94" s="6">
        <f>IF(ISERROR(VLOOKUP($A94,'Import Peak'!$A$3:GA$99,183,FALSE)-VLOOKUP($A94,'Import Peak Change'!$A$106:GA$202,183,FALSE)),0,(VLOOKUP($A94,'Import Peak'!$A$3:GA$99,183,FALSE)-VLOOKUP($A94,'Import Peak Change'!$A$106:GA$202,183,FALSE)))</f>
        <v>0</v>
      </c>
      <c r="GB94" s="6">
        <f>IF(ISERROR(VLOOKUP($A94,'Import Peak'!$A$3:GB$99,184,FALSE)-VLOOKUP($A94,'Import Peak Change'!$A$106:GB$202,184,FALSE)),0,(VLOOKUP($A94,'Import Peak'!$A$3:GB$99,184,FALSE)-VLOOKUP($A94,'Import Peak Change'!$A$106:GB$202,184,FALSE)))</f>
        <v>0</v>
      </c>
      <c r="GC94" s="6">
        <f>IF(ISERROR(VLOOKUP($A94,'Import Peak'!$A$3:GC$99,185,FALSE)-VLOOKUP($A94,'Import Peak Change'!$A$106:GC$202,185,FALSE)),0,(VLOOKUP($A94,'Import Peak'!$A$3:GC$99,185,FALSE)-VLOOKUP($A94,'Import Peak Change'!$A$106:GC$202,185,FALSE)))</f>
        <v>0</v>
      </c>
      <c r="GD94" s="6">
        <f>IF(ISERROR(VLOOKUP($A94,'Import Peak'!$A$3:GD$99,186,FALSE)-VLOOKUP($A94,'Import Peak Change'!$A$106:GD$202,186,FALSE)),0,(VLOOKUP($A94,'Import Peak'!$A$3:GD$99,186,FALSE)-VLOOKUP($A94,'Import Peak Change'!$A$106:GD$202,186,FALSE)))</f>
        <v>0</v>
      </c>
      <c r="GE94" s="6">
        <f>IF(ISERROR(VLOOKUP($A94,'Import Peak'!$A$3:GE$99,187,FALSE)-VLOOKUP($A94,'Import Peak Change'!$A$106:GE$202,187,FALSE)),0,(VLOOKUP($A94,'Import Peak'!$A$3:GE$99,187,FALSE)-VLOOKUP($A94,'Import Peak Change'!$A$106:GE$202,187,FALSE)))</f>
        <v>0</v>
      </c>
      <c r="GF94" s="6">
        <f>IF(ISERROR(VLOOKUP($A94,'Import Peak'!$A$3:GF$99,188,FALSE)-VLOOKUP($A94,'Import Peak Change'!$A$106:GF$202,188,FALSE)),0,(VLOOKUP($A94,'Import Peak'!$A$3:GF$99,188,FALSE)-VLOOKUP($A94,'Import Peak Change'!$A$106:GF$202,188,FALSE)))</f>
        <v>0</v>
      </c>
      <c r="GG94" s="6">
        <f>IF(ISERROR(VLOOKUP($A94,'Import Peak'!$A$3:GG$99,189,FALSE)-VLOOKUP($A94,'Import Peak Change'!$A$106:GG$202,189,FALSE)),0,(VLOOKUP($A94,'Import Peak'!$A$3:GG$99,189,FALSE)-VLOOKUP($A94,'Import Peak Change'!$A$106:GG$202,189,FALSE)))</f>
        <v>0</v>
      </c>
      <c r="GH94" s="6">
        <f>IF(ISERROR(VLOOKUP($A94,'Import Peak'!$A$3:GH$99,190,FALSE)-VLOOKUP($A94,'Import Peak Change'!$A$106:GH$202,190,FALSE)),0,(VLOOKUP($A94,'Import Peak'!$A$3:GH$99,190,FALSE)-VLOOKUP($A94,'Import Peak Change'!$A$106:GH$202,190,FALSE)))</f>
        <v>0</v>
      </c>
      <c r="GI94" s="6">
        <f>IF(ISERROR(VLOOKUP($A94,'Import Peak'!$A$3:GI$99,191,FALSE)-VLOOKUP($A94,'Import Peak Change'!$A$106:GI$202,191,FALSE)),0,(VLOOKUP($A94,'Import Peak'!$A$3:GI$99,191,FALSE)-VLOOKUP($A94,'Import Peak Change'!$A$106:GI$202,191,FALSE)))</f>
        <v>0</v>
      </c>
      <c r="GJ94" s="6">
        <f>IF(ISERROR(VLOOKUP($A94,'Import Peak'!$A$3:GJ$99,192,FALSE)-VLOOKUP($A94,'Import Peak Change'!$A$106:GJ$202,192,FALSE)),0,(VLOOKUP($A94,'Import Peak'!$A$3:GJ$99,192,FALSE)-VLOOKUP($A94,'Import Peak Change'!$A$106:GJ$202,192,FALSE)))</f>
        <v>0</v>
      </c>
      <c r="GK94" s="6">
        <f>IF(ISERROR(VLOOKUP($A94,'Import Peak'!$A$3:GK$99,193,FALSE)-VLOOKUP($A94,'Import Peak Change'!$A$106:GK$202,193,FALSE)),0,(VLOOKUP($A94,'Import Peak'!$A$3:GK$99,193,FALSE)-VLOOKUP($A94,'Import Peak Change'!$A$106:GK$202,193,FALSE)))</f>
        <v>0</v>
      </c>
      <c r="GL94" s="6">
        <f>IF(ISERROR(VLOOKUP($A94,'Import Peak'!$A$3:GL$99,194,FALSE)-VLOOKUP($A94,'Import Peak Change'!$A$106:GL$202,194,FALSE)),0,(VLOOKUP($A94,'Import Peak'!$A$3:GL$99,194,FALSE)-VLOOKUP($A94,'Import Peak Change'!$A$106:GL$202,194,FALSE)))</f>
        <v>0</v>
      </c>
      <c r="GM94" s="6">
        <f>IF(ISERROR(VLOOKUP($A94,'Import Peak'!$A$3:GM$99,195,FALSE)-VLOOKUP($A94,'Import Peak Change'!$A$106:GM$202,195,FALSE)),0,(VLOOKUP($A94,'Import Peak'!$A$3:GM$99,195,FALSE)-VLOOKUP($A94,'Import Peak Change'!$A$106:GM$202,195,FALSE)))</f>
        <v>0</v>
      </c>
      <c r="GN94" s="6">
        <f>IF(ISERROR(VLOOKUP($A94,'Import Peak'!$A$3:GN$99,196,FALSE)-VLOOKUP($A94,'Import Peak Change'!$A$106:GN$202,196,FALSE)),0,(VLOOKUP($A94,'Import Peak'!$A$3:GN$99,196,FALSE)-VLOOKUP($A94,'Import Peak Change'!$A$106:GN$202,196,FALSE)))</f>
        <v>0</v>
      </c>
      <c r="GO94" s="6">
        <f>IF(ISERROR(VLOOKUP($A94,'Import Peak'!$A$3:GO$99,197,FALSE)-VLOOKUP($A94,'Import Peak Change'!$A$106:GO$202,197,FALSE)),0,(VLOOKUP($A94,'Import Peak'!$A$3:GO$99,197,FALSE)-VLOOKUP($A94,'Import Peak Change'!$A$106:GO$202,197,FALSE)))</f>
        <v>0</v>
      </c>
      <c r="GP94" s="6">
        <f>IF(ISERROR(VLOOKUP($A94,'Import Peak'!$A$3:GP$99,198,FALSE)-VLOOKUP($A94,'Import Peak Change'!$A$106:GP$202,198,FALSE)),0,(VLOOKUP($A94,'Import Peak'!$A$3:GP$99,198,FALSE)-VLOOKUP($A94,'Import Peak Change'!$A$106:GP$202,198,FALSE)))</f>
        <v>0</v>
      </c>
      <c r="GQ94" s="6">
        <f>IF(ISERROR(VLOOKUP($A94,'Import Peak'!$A$3:GQ$99,199,FALSE)-VLOOKUP($A94,'Import Peak Change'!$A$106:GQ$202,199,FALSE)),0,(VLOOKUP($A94,'Import Peak'!$A$3:GQ$99,199,FALSE)-VLOOKUP($A94,'Import Peak Change'!$A$106:GQ$202,199,FALSE)))</f>
        <v>0</v>
      </c>
      <c r="GR94" s="6">
        <f>IF(ISERROR(VLOOKUP($A94,'Import Peak'!$A$3:GR$99,200,FALSE)-VLOOKUP($A94,'Import Peak Change'!$A$106:GR$202,200,FALSE)),0,(VLOOKUP($A94,'Import Peak'!$A$3:GR$99,200,FALSE)-VLOOKUP($A94,'Import Peak Change'!$A$106:GR$202,200,FALSE)))</f>
        <v>0</v>
      </c>
      <c r="GS94" s="6">
        <f>IF(ISERROR(VLOOKUP($A94,'Import Peak'!$A$3:GS$99,201,FALSE)-VLOOKUP($A94,'Import Peak Change'!$A$106:GS$202,201,FALSE)),0,(VLOOKUP($A94,'Import Peak'!$A$3:GS$99,201,FALSE)-VLOOKUP($A94,'Import Peak Change'!$A$106:GS$202,201,FALSE)))</f>
        <v>0</v>
      </c>
      <c r="GT94" s="6">
        <f>IF(ISERROR(VLOOKUP($A94,'Import Peak'!$A$3:GT$99,202,FALSE)-VLOOKUP($A94,'Import Peak Change'!$A$106:GT$202,202,FALSE)),0,(VLOOKUP($A94,'Import Peak'!$A$3:GT$99,202,FALSE)-VLOOKUP($A94,'Import Peak Change'!$A$106:GT$202,202,FALSE)))</f>
        <v>0</v>
      </c>
      <c r="GU94" s="6">
        <f>IF(ISERROR(VLOOKUP($A94,'Import Peak'!$A$3:GU$99,203,FALSE)-VLOOKUP($A94,'Import Peak Change'!$A$106:GU$202,203,FALSE)),0,(VLOOKUP($A94,'Import Peak'!$A$3:GU$99,203,FALSE)-VLOOKUP($A94,'Import Peak Change'!$A$106:GU$202,203,FALSE)))</f>
        <v>0</v>
      </c>
      <c r="GV94" s="6">
        <f>IF(ISERROR(VLOOKUP($A94,'Import Peak'!$A$3:GV$99,204,FALSE)-VLOOKUP($A94,'Import Peak Change'!$A$106:GV$202,204,FALSE)),0,(VLOOKUP($A94,'Import Peak'!$A$3:GV$99,204,FALSE)-VLOOKUP($A94,'Import Peak Change'!$A$106:GV$202,204,FALSE)))</f>
        <v>0</v>
      </c>
      <c r="GW94" s="6">
        <f>IF(ISERROR(VLOOKUP($A94,'Import Peak'!$A$3:GW$99,205,FALSE)-VLOOKUP($A94,'Import Peak Change'!$A$106:GW$202,205,FALSE)),0,(VLOOKUP($A94,'Import Peak'!$A$3:GW$99,205,FALSE)-VLOOKUP($A94,'Import Peak Change'!$A$106:GW$202,205,FALSE)))</f>
        <v>0</v>
      </c>
      <c r="GX94" s="6">
        <f>IF(ISERROR(VLOOKUP($A94,'Import Peak'!$A$3:GX$99,206,FALSE)-VLOOKUP($A94,'Import Peak Change'!$A$106:GX$202,206,FALSE)),0,(VLOOKUP($A94,'Import Peak'!$A$3:GX$99,206,FALSE)-VLOOKUP($A94,'Import Peak Change'!$A$106:GX$202,206,FALSE)))</f>
        <v>0</v>
      </c>
      <c r="GY94" s="6">
        <f>IF(ISERROR(VLOOKUP($A94,'Import Peak'!$A$3:GY$99,207,FALSE)-VLOOKUP($A94,'Import Peak Change'!$A$106:GY$202,207,FALSE)),0,(VLOOKUP($A94,'Import Peak'!$A$3:GY$99,207,FALSE)-VLOOKUP($A94,'Import Peak Change'!$A$106:GY$202,207,FALSE)))</f>
        <v>0</v>
      </c>
      <c r="GZ94" s="6">
        <f>IF(ISERROR(VLOOKUP($A94,'Import Peak'!$A$3:GZ$99,208,FALSE)-VLOOKUP($A94,'Import Peak Change'!$A$106:GZ$202,208,FALSE)),0,(VLOOKUP($A94,'Import Peak'!$A$3:GZ$99,208,FALSE)-VLOOKUP($A94,'Import Peak Change'!$A$106:GZ$202,208,FALSE)))</f>
        <v>0</v>
      </c>
      <c r="HA94" s="6">
        <f>IF(ISERROR(VLOOKUP($A94,'Import Peak'!$A$3:HA$99,209,FALSE)-VLOOKUP($A94,'Import Peak Change'!$A$106:HA$202,209,FALSE)),0,(VLOOKUP($A94,'Import Peak'!$A$3:HA$99,209,FALSE)-VLOOKUP($A94,'Import Peak Change'!$A$106:HA$202,209,FALSE)))</f>
        <v>0</v>
      </c>
      <c r="HB94" s="6">
        <f>IF(ISERROR(VLOOKUP($A94,'Import Peak'!$A$3:HB$99,210,FALSE)-VLOOKUP($A94,'Import Peak Change'!$A$106:HB$202,210,FALSE)),0,(VLOOKUP($A94,'Import Peak'!$A$3:HB$99,210,FALSE)-VLOOKUP($A94,'Import Peak Change'!$A$106:HB$202,210,FALSE)))</f>
        <v>0</v>
      </c>
      <c r="HC94" s="6">
        <f>IF(ISERROR(VLOOKUP($A94,'Import Peak'!$A$3:HC$99,211,FALSE)-VLOOKUP($A94,'Import Peak Change'!$A$106:HC$202,211,FALSE)),0,(VLOOKUP($A94,'Import Peak'!$A$3:HC$99,211,FALSE)-VLOOKUP($A94,'Import Peak Change'!$A$106:HC$202,211,FALSE)))</f>
        <v>0</v>
      </c>
      <c r="HD94" s="6">
        <f>IF(ISERROR(VLOOKUP($A94,'Import Peak'!$A$3:HD$99,212,FALSE)-VLOOKUP($A94,'Import Peak Change'!$A$106:HD$202,212,FALSE)),0,(VLOOKUP($A94,'Import Peak'!$A$3:HD$99,212,FALSE)-VLOOKUP($A94,'Import Peak Change'!$A$106:HD$202,212,FALSE)))</f>
        <v>0</v>
      </c>
      <c r="HE94" s="6">
        <f>IF(ISERROR(VLOOKUP($A94,'Import Peak'!$A$3:HE$99,213,FALSE)-VLOOKUP($A94,'Import Peak Change'!$A$106:HE$202,213,FALSE)),0,(VLOOKUP($A94,'Import Peak'!$A$3:HE$99,213,FALSE)-VLOOKUP($A94,'Import Peak Change'!$A$106:HE$202,213,FALSE)))</f>
        <v>0</v>
      </c>
      <c r="HF94" s="6">
        <f>IF(ISERROR(VLOOKUP($A94,'Import Peak'!$A$3:HF$99,214,FALSE)-VLOOKUP($A94,'Import Peak Change'!$A$106:HF$202,214,FALSE)),0,(VLOOKUP($A94,'Import Peak'!$A$3:HF$99,214,FALSE)-VLOOKUP($A94,'Import Peak Change'!$A$106:HF$202,214,FALSE)))</f>
        <v>0</v>
      </c>
      <c r="HG94" s="6">
        <f>IF(ISERROR(VLOOKUP($A94,'Import Peak'!$A$3:HG$99,215,FALSE)-VLOOKUP($A94,'Import Peak Change'!$A$106:HG$202,215,FALSE)),0,(VLOOKUP($A94,'Import Peak'!$A$3:HG$99,215,FALSE)-VLOOKUP($A94,'Import Peak Change'!$A$106:HG$202,215,FALSE)))</f>
        <v>0</v>
      </c>
      <c r="HH94" s="6">
        <f>IF(ISERROR(VLOOKUP($A94,'Import Peak'!$A$3:HH$99,216,FALSE)-VLOOKUP($A94,'Import Peak Change'!$A$106:HH$202,216,FALSE)),0,(VLOOKUP($A94,'Import Peak'!$A$3:HH$99,216,FALSE)-VLOOKUP($A94,'Import Peak Change'!$A$106:HH$202,216,FALSE)))</f>
        <v>0</v>
      </c>
      <c r="HI94" s="6">
        <f>IF(ISERROR(VLOOKUP($A94,'Import Peak'!$A$3:HI$99,217,FALSE)-VLOOKUP($A94,'Import Peak Change'!$A$106:HI$202,217,FALSE)),0,(VLOOKUP($A94,'Import Peak'!$A$3:HI$99,217,FALSE)-VLOOKUP($A94,'Import Peak Change'!$A$106:HI$202,217,FALSE)))</f>
        <v>0</v>
      </c>
      <c r="HJ94" s="6">
        <f>IF(ISERROR(VLOOKUP($A94,'Import Peak'!$A$3:HJ$99,218,FALSE)-VLOOKUP($A94,'Import Peak Change'!$A$106:HJ$202,218,FALSE)),0,(VLOOKUP($A94,'Import Peak'!$A$3:HJ$99,218,FALSE)-VLOOKUP($A94,'Import Peak Change'!$A$106:HJ$202,218,FALSE)))</f>
        <v>0</v>
      </c>
      <c r="HK94" s="6">
        <f>IF(ISERROR(VLOOKUP($A94,'Import Peak'!$A$3:HK$99,219,FALSE)-VLOOKUP($A94,'Import Peak Change'!$A$106:HK$202,219,FALSE)),0,(VLOOKUP($A94,'Import Peak'!$A$3:HK$99,219,FALSE)-VLOOKUP($A94,'Import Peak Change'!$A$106:HK$202,219,FALSE)))</f>
        <v>0</v>
      </c>
      <c r="HL94" s="6">
        <f>IF(ISERROR(VLOOKUP($A94,'Import Peak'!$A$3:HL$99,220,FALSE)-VLOOKUP($A94,'Import Peak Change'!$A$106:HL$202,220,FALSE)),0,(VLOOKUP($A94,'Import Peak'!$A$3:HL$99,220,FALSE)-VLOOKUP($A94,'Import Peak Change'!$A$106:HL$202,220,FALSE)))</f>
        <v>0</v>
      </c>
      <c r="HM94" s="6">
        <f>IF(ISERROR(VLOOKUP($A94,'Import Peak'!$A$3:HM$99,221,FALSE)-VLOOKUP($A94,'Import Peak Change'!$A$106:HM$202,221,FALSE)),0,(VLOOKUP($A94,'Import Peak'!$A$3:HM$99,221,FALSE)-VLOOKUP($A94,'Import Peak Change'!$A$106:HM$202,221,FALSE)))</f>
        <v>0</v>
      </c>
      <c r="HN94" s="6">
        <f>IF(ISERROR(VLOOKUP($A94,'Import Peak'!$A$3:HN$99,222,FALSE)-VLOOKUP($A94,'Import Peak Change'!$A$106:HN$202,222,FALSE)),0,(VLOOKUP($A94,'Import Peak'!$A$3:HN$99,222,FALSE)-VLOOKUP($A94,'Import Peak Change'!$A$106:HN$202,222,FALSE)))</f>
        <v>0</v>
      </c>
      <c r="HO94" s="6">
        <f>IF(ISERROR(VLOOKUP($A94,'Import Peak'!$A$3:HO$99,223,FALSE)-VLOOKUP($A94,'Import Peak Change'!$A$106:HO$202,223,FALSE)),0,(VLOOKUP($A94,'Import Peak'!$A$3:HO$99,223,FALSE)-VLOOKUP($A94,'Import Peak Change'!$A$106:HO$202,223,FALSE)))</f>
        <v>0</v>
      </c>
      <c r="HP94" s="6">
        <f>IF(ISERROR(VLOOKUP($A94,'Import Peak'!$A$3:HP$99,224,FALSE)-VLOOKUP($A94,'Import Peak Change'!$A$106:HP$202,224,FALSE)),0,(VLOOKUP($A94,'Import Peak'!$A$3:HP$99,224,FALSE)-VLOOKUP($A94,'Import Peak Change'!$A$106:HP$202,224,FALSE)))</f>
        <v>0</v>
      </c>
      <c r="HQ94" s="6">
        <f>IF(ISERROR(VLOOKUP($A94,'Import Peak'!$A$3:HQ$99,225,FALSE)-VLOOKUP($A94,'Import Peak Change'!$A$106:HQ$202,225,FALSE)),0,(VLOOKUP($A94,'Import Peak'!$A$3:HQ$99,225,FALSE)-VLOOKUP($A94,'Import Peak Change'!$A$106:HQ$202,225,FALSE)))</f>
        <v>0</v>
      </c>
      <c r="HR94" s="6">
        <f>IF(ISERROR(VLOOKUP($A94,'Import Peak'!$A$3:HR$99,226,FALSE)-VLOOKUP($A94,'Import Peak Change'!$A$106:HR$202,226,FALSE)),0,(VLOOKUP($A94,'Import Peak'!$A$3:HR$99,226,FALSE)-VLOOKUP($A94,'Import Peak Change'!$A$106:HR$202,226,FALSE)))</f>
        <v>0</v>
      </c>
      <c r="HS94" s="6">
        <f>IF(ISERROR(VLOOKUP($A94,'Import Peak'!$A$3:HS$99,227,FALSE)-VLOOKUP($A94,'Import Peak Change'!$A$106:HS$202,227,FALSE)),0,(VLOOKUP($A94,'Import Peak'!$A$3:HS$99,227,FALSE)-VLOOKUP($A94,'Import Peak Change'!$A$106:HS$202,227,FALSE)))</f>
        <v>0</v>
      </c>
      <c r="HT94" s="6">
        <f>IF(ISERROR(VLOOKUP($A94,'Import Peak'!$A$3:HT$99,228,FALSE)-VLOOKUP($A94,'Import Peak Change'!$A$106:HT$202,228,FALSE)),0,(VLOOKUP($A94,'Import Peak'!$A$3:HT$99,228,FALSE)-VLOOKUP($A94,'Import Peak Change'!$A$106:HT$202,228,FALSE)))</f>
        <v>0</v>
      </c>
      <c r="HU94" s="6">
        <f>IF(ISERROR(VLOOKUP($A94,'Import Peak'!$A$3:HU$99,229,FALSE)-VLOOKUP($A94,'Import Peak Change'!$A$106:HU$202,229,FALSE)),0,(VLOOKUP($A94,'Import Peak'!$A$3:HU$99,229,FALSE)-VLOOKUP($A94,'Import Peak Change'!$A$106:HU$202,229,FALSE)))</f>
        <v>0</v>
      </c>
      <c r="HV94" s="6">
        <f>IF(ISERROR(VLOOKUP($A94,'Import Peak'!$A$3:HV$99,230,FALSE)-VLOOKUP($A94,'Import Peak Change'!$A$106:HV$202,230,FALSE)),0,(VLOOKUP($A94,'Import Peak'!$A$3:HV$99,230,FALSE)-VLOOKUP($A94,'Import Peak Change'!$A$106:HV$202,230,FALSE)))</f>
        <v>0</v>
      </c>
      <c r="HW94" s="6">
        <f>IF(ISERROR(VLOOKUP($A94,'Import Peak'!$A$3:HW$99,231,FALSE)-VLOOKUP($A94,'Import Peak Change'!$A$106:HW$202,231,FALSE)),0,(VLOOKUP($A94,'Import Peak'!$A$3:HW$99,231,FALSE)-VLOOKUP($A94,'Import Peak Change'!$A$106:HW$202,231,FALSE)))</f>
        <v>0</v>
      </c>
      <c r="HX94" s="6">
        <f>IF(ISERROR(VLOOKUP($A94,'Import Peak'!$A$3:HX$99,232,FALSE)-VLOOKUP($A94,'Import Peak Change'!$A$106:HX$202,232,FALSE)),0,(VLOOKUP($A94,'Import Peak'!$A$3:HX$99,232,FALSE)-VLOOKUP($A94,'Import Peak Change'!$A$106:HX$202,232,FALSE)))</f>
        <v>0</v>
      </c>
      <c r="HY94" s="6">
        <f>IF(ISERROR(VLOOKUP($A94,'Import Peak'!$A$3:HY$99,233,FALSE)-VLOOKUP($A94,'Import Peak Change'!$A$106:HY$202,233,FALSE)),0,(VLOOKUP($A94,'Import Peak'!$A$3:HY$99,233,FALSE)-VLOOKUP($A94,'Import Peak Change'!$A$106:HY$202,233,FALSE)))</f>
        <v>0</v>
      </c>
      <c r="HZ94" s="6">
        <f>IF(ISERROR(VLOOKUP($A94,'Import Peak'!$A$3:HZ$99,234,FALSE)-VLOOKUP($A94,'Import Peak Change'!$A$106:HZ$202,234,FALSE)),0,(VLOOKUP($A94,'Import Peak'!$A$3:HZ$99,234,FALSE)-VLOOKUP($A94,'Import Peak Change'!$A$106:HZ$202,234,FALSE)))</f>
        <v>0</v>
      </c>
      <c r="IA94" s="6">
        <f>IF(ISERROR(VLOOKUP($A94,'Import Peak'!$A$3:IA$99,235,FALSE)-VLOOKUP($A94,'Import Peak Change'!$A$106:IA$202,235,FALSE)),0,(VLOOKUP($A94,'Import Peak'!$A$3:IA$99,235,FALSE)-VLOOKUP($A94,'Import Peak Change'!$A$106:IA$202,235,FALSE)))</f>
        <v>0</v>
      </c>
      <c r="IB94" s="6">
        <f>IF(ISERROR(VLOOKUP($A94,'Import Peak'!$A$3:IB$99,236,FALSE)-VLOOKUP($A94,'Import Peak Change'!$A$106:IB$202,236,FALSE)),0,(VLOOKUP($A94,'Import Peak'!$A$3:IB$99,236,FALSE)-VLOOKUP($A94,'Import Peak Change'!$A$106:IB$202,236,FALSE)))</f>
        <v>0</v>
      </c>
      <c r="IC94" s="6">
        <f>IF(ISERROR(VLOOKUP($A94,'Import Peak'!$A$3:IC$99,237,FALSE)-VLOOKUP($A94,'Import Peak Change'!$A$106:IC$202,237,FALSE)),0,(VLOOKUP($A94,'Import Peak'!$A$3:IC$99,237,FALSE)-VLOOKUP($A94,'Import Peak Change'!$A$106:IC$202,237,FALSE)))</f>
        <v>0</v>
      </c>
      <c r="ID94" s="6">
        <f>IF(ISERROR(VLOOKUP($A94,'Import Peak'!$A$3:ID$99,238,FALSE)-VLOOKUP($A94,'Import Peak Change'!$A$106:ID$202,238,FALSE)),0,(VLOOKUP($A94,'Import Peak'!$A$3:ID$99,238,FALSE)-VLOOKUP($A94,'Import Peak Change'!$A$106:ID$202,238,FALSE)))</f>
        <v>0</v>
      </c>
      <c r="IE94" s="6">
        <f>IF(ISERROR(VLOOKUP($A94,'Import Peak'!$A$3:IE$99,239,FALSE)-VLOOKUP($A94,'Import Peak Change'!$A$106:IE$202,239,FALSE)),0,(VLOOKUP($A94,'Import Peak'!$A$3:IE$99,239,FALSE)-VLOOKUP($A94,'Import Peak Change'!$A$106:IE$202,239,FALSE)))</f>
        <v>0</v>
      </c>
    </row>
    <row r="95" spans="1:239">
      <c r="A95" s="168" t="str">
        <f>IF('Import Peak'!A92=0,"",'Import Peak'!A92)</f>
        <v/>
      </c>
      <c r="B95" s="6"/>
      <c r="C95" s="6"/>
      <c r="D95" s="6"/>
      <c r="E95" s="6"/>
      <c r="F95" s="6"/>
      <c r="G95" s="6">
        <f>IF(ISERROR(VLOOKUP($A95,'Import Peak'!$A$3:G$99,7,FALSE)-VLOOKUP($A95,'Import Peak Change'!$A$106:G$202,7,FALSE)),0,(VLOOKUP($A95,'Import Peak'!$A$3:G$99,7,FALSE)-VLOOKUP($A95,'Import Peak Change'!$A$106:G$202,7,FALSE)))</f>
        <v>0</v>
      </c>
      <c r="H95" s="6">
        <f>IF(ISERROR(VLOOKUP($A95,'Import Peak'!$A$3:H$99,8,FALSE)-VLOOKUP($A95,'Import Peak Change'!$A$106:H$202,8,FALSE)),0,(VLOOKUP($A95,'Import Peak'!$A$3:H$99,8,FALSE)-VLOOKUP($A95,'Import Peak Change'!$A$106:H$202,8,FALSE)))</f>
        <v>0</v>
      </c>
      <c r="I95" s="6">
        <f>IF(ISERROR(VLOOKUP($A95,'Import Peak'!$A$3:I$99,9,FALSE)-VLOOKUP($A95,'Import Peak Change'!$A$106:I$202,9,FALSE)),0,(VLOOKUP($A95,'Import Peak'!$A$3:I$99,9,FALSE)-VLOOKUP($A95,'Import Peak Change'!$A$106:I$202,9,FALSE)))</f>
        <v>0</v>
      </c>
      <c r="J95" s="6">
        <f>IF(ISERROR(VLOOKUP($A95,'Import Peak'!$A$3:J$99,10,FALSE)-VLOOKUP($A95,'Import Peak Change'!$A$106:J$202,10,FALSE)),0,(VLOOKUP($A95,'Import Peak'!$A$3:J$99,10,FALSE)-VLOOKUP($A95,'Import Peak Change'!$A$106:J$202,10,FALSE)))</f>
        <v>0</v>
      </c>
      <c r="K95" s="6">
        <f>IF(ISERROR(VLOOKUP($A95,'Import Peak'!$A$3:K$99,11,FALSE)-VLOOKUP($A95,'Import Peak Change'!$A$106:K$202,11,FALSE)),0,(VLOOKUP($A95,'Import Peak'!$A$3:K$99,11,FALSE)-VLOOKUP($A95,'Import Peak Change'!$A$106:K$202,11,FALSE)))</f>
        <v>0</v>
      </c>
      <c r="L95" s="6">
        <f>IF(ISERROR(VLOOKUP($A95,'Import Peak'!$A$3:L$99,12,FALSE)-VLOOKUP($A95,'Import Peak Change'!$A$106:L$202,12,FALSE)),0,(VLOOKUP($A95,'Import Peak'!$A$3:L$99,12,FALSE)-VLOOKUP($A95,'Import Peak Change'!$A$106:L$202,12,FALSE)))</f>
        <v>0</v>
      </c>
      <c r="M95" s="6">
        <f>IF(ISERROR(VLOOKUP($A95,'Import Peak'!$A$3:M$99,13,FALSE)-VLOOKUP($A95,'Import Peak Change'!$A$106:M$202,13,FALSE)),0,(VLOOKUP($A95,'Import Peak'!$A$3:M$99,13,FALSE)-VLOOKUP($A95,'Import Peak Change'!$A$106:M$202,13,FALSE)))</f>
        <v>0</v>
      </c>
      <c r="N95" s="6">
        <f>IF(ISERROR(VLOOKUP($A95,'Import Peak'!$A$3:N$99,14,FALSE)-VLOOKUP($A95,'Import Peak Change'!$A$106:N$202,14,FALSE)),0,(VLOOKUP($A95,'Import Peak'!$A$3:N$99,14,FALSE)-VLOOKUP($A95,'Import Peak Change'!$A$106:N$202,14,FALSE)))</f>
        <v>0</v>
      </c>
      <c r="O95" s="6">
        <f>IF(ISERROR(VLOOKUP($A95,'Import Peak'!$A$3:O$99,15,FALSE)-VLOOKUP($A95,'Import Peak Change'!$A$106:O$202,15,FALSE)),0,(VLOOKUP($A95,'Import Peak'!$A$3:O$99,15,FALSE)-VLOOKUP($A95,'Import Peak Change'!$A$106:O$202,15,FALSE)))</f>
        <v>0</v>
      </c>
      <c r="P95" s="6">
        <f>IF(ISERROR(VLOOKUP($A95,'Import Peak'!$A$3:P$99,16,FALSE)-VLOOKUP($A95,'Import Peak Change'!$A$106:P$202,16,FALSE)),0,(VLOOKUP($A95,'Import Peak'!$A$3:P$99,16,FALSE)-VLOOKUP($A95,'Import Peak Change'!$A$106:P$202,16,FALSE)))</f>
        <v>0</v>
      </c>
      <c r="Q95" s="6">
        <f>IF(ISERROR(VLOOKUP($A95,'Import Peak'!$A$3:Q$99,17,FALSE)-VLOOKUP($A95,'Import Peak Change'!$A$106:Q$202,17,FALSE)),0,(VLOOKUP($A95,'Import Peak'!$A$3:Q$99,17,FALSE)-VLOOKUP($A95,'Import Peak Change'!$A$106:Q$202,17,FALSE)))</f>
        <v>0</v>
      </c>
      <c r="R95" s="6">
        <f>IF(ISERROR(VLOOKUP($A95,'Import Peak'!$A$3:R$99,18,FALSE)-VLOOKUP($A95,'Import Peak Change'!$A$106:R$202,18,FALSE)),0,(VLOOKUP($A95,'Import Peak'!$A$3:R$99,18,FALSE)-VLOOKUP($A95,'Import Peak Change'!$A$106:R$202,18,FALSE)))</f>
        <v>0</v>
      </c>
      <c r="S95" s="6">
        <f>IF(ISERROR(VLOOKUP($A95,'Import Peak'!$A$3:S$99,19,FALSE)-VLOOKUP($A95,'Import Peak Change'!$A$106:S$202,19,FALSE)),0,(VLOOKUP($A95,'Import Peak'!$A$3:S$99,19,FALSE)-VLOOKUP($A95,'Import Peak Change'!$A$106:S$202,19,FALSE)))</f>
        <v>0</v>
      </c>
      <c r="T95" s="6">
        <f>IF(ISERROR(VLOOKUP($A95,'Import Peak'!$A$3:T$99,20,FALSE)-VLOOKUP($A95,'Import Peak Change'!$A$106:T$202,20,FALSE)),0,(VLOOKUP($A95,'Import Peak'!$A$3:T$99,20,FALSE)-VLOOKUP($A95,'Import Peak Change'!$A$106:T$202,20,FALSE)))</f>
        <v>0</v>
      </c>
      <c r="U95" s="6">
        <f>IF(ISERROR(VLOOKUP($A95,'Import Peak'!$A$3:U$99,21,FALSE)-VLOOKUP($A95,'Import Peak Change'!$A$106:U$202,21,FALSE)),0,(VLOOKUP($A95,'Import Peak'!$A$3:U$99,21,FALSE)-VLOOKUP($A95,'Import Peak Change'!$A$106:U$202,21,FALSE)))</f>
        <v>0</v>
      </c>
      <c r="V95" s="6">
        <f>IF(ISERROR(VLOOKUP($A95,'Import Peak'!$A$3:V$99,22,FALSE)-VLOOKUP($A95,'Import Peak Change'!$A$106:V$202,22,FALSE)),0,(VLOOKUP($A95,'Import Peak'!$A$3:V$99,22,FALSE)-VLOOKUP($A95,'Import Peak Change'!$A$106:V$202,22,FALSE)))</f>
        <v>0</v>
      </c>
      <c r="W95" s="6">
        <f>IF(ISERROR(VLOOKUP($A95,'Import Peak'!$A$3:W$99,23,FALSE)-VLOOKUP($A95,'Import Peak Change'!$A$106:W$202,23,FALSE)),0,(VLOOKUP($A95,'Import Peak'!$A$3:W$99,23,FALSE)-VLOOKUP($A95,'Import Peak Change'!$A$106:W$202,23,FALSE)))</f>
        <v>0</v>
      </c>
      <c r="X95" s="6">
        <f>IF(ISERROR(VLOOKUP($A95,'Import Peak'!$A$3:X$99,24,FALSE)-VLOOKUP($A95,'Import Peak Change'!$A$106:X$202,24,FALSE)),0,(VLOOKUP($A95,'Import Peak'!$A$3:X$99,24,FALSE)-VLOOKUP($A95,'Import Peak Change'!$A$106:X$202,24,FALSE)))</f>
        <v>0</v>
      </c>
      <c r="Y95" s="6">
        <f>IF(ISERROR(VLOOKUP($A95,'Import Peak'!$A$3:Y$99,25,FALSE)-VLOOKUP($A95,'Import Peak Change'!$A$106:Y$202,25,FALSE)),0,(VLOOKUP($A95,'Import Peak'!$A$3:Y$99,25,FALSE)-VLOOKUP($A95,'Import Peak Change'!$A$106:Y$202,25,FALSE)))</f>
        <v>0</v>
      </c>
      <c r="Z95" s="6">
        <f>IF(ISERROR(VLOOKUP($A95,'Import Peak'!$A$3:Z$99,26,FALSE)-VLOOKUP($A95,'Import Peak Change'!$A$106:Z$202,26,FALSE)),0,(VLOOKUP($A95,'Import Peak'!$A$3:Z$99,26,FALSE)-VLOOKUP($A95,'Import Peak Change'!$A$106:Z$202,26,FALSE)))</f>
        <v>0</v>
      </c>
      <c r="AA95" s="6">
        <f>IF(ISERROR(VLOOKUP($A95,'Import Peak'!$A$3:AA$99,27,FALSE)-VLOOKUP($A95,'Import Peak Change'!$A$106:AA$202,27,FALSE)),0,(VLOOKUP($A95,'Import Peak'!$A$3:AA$99,27,FALSE)-VLOOKUP($A95,'Import Peak Change'!$A$106:AA$202,27,FALSE)))</f>
        <v>0</v>
      </c>
      <c r="AB95" s="6">
        <f>IF(ISERROR(VLOOKUP($A95,'Import Peak'!$A$3:AB$99,28,FALSE)-VLOOKUP($A95,'Import Peak Change'!$A$106:AB$202,28,FALSE)),0,(VLOOKUP($A95,'Import Peak'!$A$3:AB$99,28,FALSE)-VLOOKUP($A95,'Import Peak Change'!$A$106:AB$202,28,FALSE)))</f>
        <v>0</v>
      </c>
      <c r="AC95" s="6">
        <f>IF(ISERROR(VLOOKUP($A95,'Import Peak'!$A$3:AC$99,29,FALSE)-VLOOKUP($A95,'Import Peak Change'!$A$106:AC$202,29,FALSE)),0,(VLOOKUP($A95,'Import Peak'!$A$3:AC$99,29,FALSE)-VLOOKUP($A95,'Import Peak Change'!$A$106:AC$202,29,FALSE)))</f>
        <v>0</v>
      </c>
      <c r="AD95" s="6">
        <f>IF(ISERROR(VLOOKUP($A95,'Import Peak'!$A$3:AD$99,30,FALSE)-VLOOKUP($A95,'Import Peak Change'!$A$106:AD$202,30,FALSE)),0,(VLOOKUP($A95,'Import Peak'!$A$3:AD$99,30,FALSE)-VLOOKUP($A95,'Import Peak Change'!$A$106:AD$202,30,FALSE)))</f>
        <v>0</v>
      </c>
      <c r="AE95" s="6">
        <f>IF(ISERROR(VLOOKUP($A95,'Import Peak'!$A$3:AE$99,31,FALSE)-VLOOKUP($A95,'Import Peak Change'!$A$106:AE$202,31,FALSE)),0,(VLOOKUP($A95,'Import Peak'!$A$3:AE$99,31,FALSE)-VLOOKUP($A95,'Import Peak Change'!$A$106:AE$202,31,FALSE)))</f>
        <v>0</v>
      </c>
      <c r="AF95" s="6">
        <f>IF(ISERROR(VLOOKUP($A95,'Import Peak'!$A$3:AF$99,32,FALSE)-VLOOKUP($A95,'Import Peak Change'!$A$106:AF$202,32,FALSE)),0,(VLOOKUP($A95,'Import Peak'!$A$3:AF$99,32,FALSE)-VLOOKUP($A95,'Import Peak Change'!$A$106:AF$202,32,FALSE)))</f>
        <v>0</v>
      </c>
      <c r="AG95" s="6">
        <f>IF(ISERROR(VLOOKUP($A95,'Import Peak'!$A$3:AG$99,33,FALSE)-VLOOKUP($A95,'Import Peak Change'!$A$106:AG$202,33,FALSE)),0,(VLOOKUP($A95,'Import Peak'!$A$3:AG$99,33,FALSE)-VLOOKUP($A95,'Import Peak Change'!$A$106:AG$202,33,FALSE)))</f>
        <v>0</v>
      </c>
      <c r="AH95" s="6">
        <f>IF(ISERROR(VLOOKUP($A95,'Import Peak'!$A$3:AH$99,34,FALSE)-VLOOKUP($A95,'Import Peak Change'!$A$106:AH$202,34,FALSE)),0,(VLOOKUP($A95,'Import Peak'!$A$3:AH$99,34,FALSE)-VLOOKUP($A95,'Import Peak Change'!$A$106:AH$202,34,FALSE)))</f>
        <v>0</v>
      </c>
      <c r="AI95" s="6">
        <f>IF(ISERROR(VLOOKUP($A95,'Import Peak'!$A$3:AI$99,35,FALSE)-VLOOKUP($A95,'Import Peak Change'!$A$106:AI$202,35,FALSE)),0,(VLOOKUP($A95,'Import Peak'!$A$3:AI$99,35,FALSE)-VLOOKUP($A95,'Import Peak Change'!$A$106:AI$202,35,FALSE)))</f>
        <v>0</v>
      </c>
      <c r="AJ95" s="6">
        <f>IF(ISERROR(VLOOKUP($A95,'Import Peak'!$A$3:AJ$99,36,FALSE)-VLOOKUP($A95,'Import Peak Change'!$A$106:AJ$202,36,FALSE)),0,(VLOOKUP($A95,'Import Peak'!$A$3:AJ$99,36,FALSE)-VLOOKUP($A95,'Import Peak Change'!$A$106:AJ$202,36,FALSE)))</f>
        <v>0</v>
      </c>
      <c r="AK95" s="6">
        <f>IF(ISERROR(VLOOKUP($A95,'Import Peak'!$A$3:AK$99,37,FALSE)-VLOOKUP($A95,'Import Peak Change'!$A$106:AK$202,37,FALSE)),0,(VLOOKUP($A95,'Import Peak'!$A$3:AK$99,37,FALSE)-VLOOKUP($A95,'Import Peak Change'!$A$106:AK$202,37,FALSE)))</f>
        <v>0</v>
      </c>
      <c r="AL95" s="6">
        <f>IF(ISERROR(VLOOKUP($A95,'Import Peak'!$A$3:AL$99,38,FALSE)-VLOOKUP($A95,'Import Peak Change'!$A$106:AL$202,38,FALSE)),0,(VLOOKUP($A95,'Import Peak'!$A$3:AL$99,38,FALSE)-VLOOKUP($A95,'Import Peak Change'!$A$106:AL$202,38,FALSE)))</f>
        <v>0</v>
      </c>
      <c r="AM95" s="6">
        <f>IF(ISERROR(VLOOKUP($A95,'Import Peak'!$A$3:AM$99,39,FALSE)-VLOOKUP($A95,'Import Peak Change'!$A$106:AM$202,39,FALSE)),0,(VLOOKUP($A95,'Import Peak'!$A$3:AM$99,39,FALSE)-VLOOKUP($A95,'Import Peak Change'!$A$106:AM$202,39,FALSE)))</f>
        <v>0</v>
      </c>
      <c r="AN95" s="6">
        <f>IF(ISERROR(VLOOKUP($A95,'Import Peak'!$A$3:AN$99,40,FALSE)-VLOOKUP($A95,'Import Peak Change'!$A$106:AN$202,40,FALSE)),0,(VLOOKUP($A95,'Import Peak'!$A$3:AN$99,40,FALSE)-VLOOKUP($A95,'Import Peak Change'!$A$106:AN$202,40,FALSE)))</f>
        <v>0</v>
      </c>
      <c r="AO95" s="6">
        <f>IF(ISERROR(VLOOKUP($A95,'Import Peak'!$A$3:AO$99,41,FALSE)-VLOOKUP($A95,'Import Peak Change'!$A$106:AO$202,41,FALSE)),0,(VLOOKUP($A95,'Import Peak'!$A$3:AO$99,41,FALSE)-VLOOKUP($A95,'Import Peak Change'!$A$106:AO$202,41,FALSE)))</f>
        <v>0</v>
      </c>
      <c r="AP95" s="6">
        <f>IF(ISERROR(VLOOKUP($A95,'Import Peak'!$A$3:AP$99,42,FALSE)-VLOOKUP($A95,'Import Peak Change'!$A$106:AP$202,42,FALSE)),0,(VLOOKUP($A95,'Import Peak'!$A$3:AP$99,42,FALSE)-VLOOKUP($A95,'Import Peak Change'!$A$106:AP$202,42,FALSE)))</f>
        <v>0</v>
      </c>
      <c r="AQ95" s="6">
        <f>IF(ISERROR(VLOOKUP($A95,'Import Peak'!$A$3:AQ$99,43,FALSE)-VLOOKUP($A95,'Import Peak Change'!$A$106:AQ$202,43,FALSE)),0,(VLOOKUP($A95,'Import Peak'!$A$3:AQ$99,43,FALSE)-VLOOKUP($A95,'Import Peak Change'!$A$106:AQ$202,43,FALSE)))</f>
        <v>0</v>
      </c>
      <c r="AR95" s="6">
        <f>IF(ISERROR(VLOOKUP($A95,'Import Peak'!$A$3:AR$99,44,FALSE)-VLOOKUP($A95,'Import Peak Change'!$A$106:AR$202,44,FALSE)),0,(VLOOKUP($A95,'Import Peak'!$A$3:AR$99,44,FALSE)-VLOOKUP($A95,'Import Peak Change'!$A$106:AR$202,44,FALSE)))</f>
        <v>0</v>
      </c>
      <c r="AS95" s="6">
        <f>IF(ISERROR(VLOOKUP($A95,'Import Peak'!$A$3:AS$99,45,FALSE)-VLOOKUP($A95,'Import Peak Change'!$A$106:AS$202,45,FALSE)),0,(VLOOKUP($A95,'Import Peak'!$A$3:AS$99,45,FALSE)-VLOOKUP($A95,'Import Peak Change'!$A$106:AS$202,45,FALSE)))</f>
        <v>0</v>
      </c>
      <c r="AT95" s="6">
        <f>IF(ISERROR(VLOOKUP($A95,'Import Peak'!$A$3:AT$99,46,FALSE)-VLOOKUP($A95,'Import Peak Change'!$A$106:AT$202,46,FALSE)),0,(VLOOKUP($A95,'Import Peak'!$A$3:AT$99,46,FALSE)-VLOOKUP($A95,'Import Peak Change'!$A$106:AT$202,46,FALSE)))</f>
        <v>0</v>
      </c>
      <c r="AU95" s="6">
        <f>IF(ISERROR(VLOOKUP($A95,'Import Peak'!$A$3:AU$99,47,FALSE)-VLOOKUP($A95,'Import Peak Change'!$A$106:AU$202,47,FALSE)),0,(VLOOKUP($A95,'Import Peak'!$A$3:AU$99,47,FALSE)-VLOOKUP($A95,'Import Peak Change'!$A$106:AU$202,47,FALSE)))</f>
        <v>0</v>
      </c>
      <c r="AV95" s="6">
        <f>IF(ISERROR(VLOOKUP($A95,'Import Peak'!$A$3:AV$99,48,FALSE)-VLOOKUP($A95,'Import Peak Change'!$A$106:AV$202,48,FALSE)),0,(VLOOKUP($A95,'Import Peak'!$A$3:AV$99,48,FALSE)-VLOOKUP($A95,'Import Peak Change'!$A$106:AV$202,48,FALSE)))</f>
        <v>0</v>
      </c>
      <c r="AW95" s="6">
        <f>IF(ISERROR(VLOOKUP($A95,'Import Peak'!$A$3:AW$99,49,FALSE)-VLOOKUP($A95,'Import Peak Change'!$A$106:AW$202,49,FALSE)),0,(VLOOKUP($A95,'Import Peak'!$A$3:AW$99,49,FALSE)-VLOOKUP($A95,'Import Peak Change'!$A$106:AW$202,49,FALSE)))</f>
        <v>0</v>
      </c>
      <c r="AX95" s="6">
        <f>IF(ISERROR(VLOOKUP($A95,'Import Peak'!$A$3:AX$99,50,FALSE)-VLOOKUP($A95,'Import Peak Change'!$A$106:AX$202,50,FALSE)),0,(VLOOKUP($A95,'Import Peak'!$A$3:AX$99,50,FALSE)-VLOOKUP($A95,'Import Peak Change'!$A$106:AX$202,50,FALSE)))</f>
        <v>0</v>
      </c>
      <c r="AY95" s="6">
        <f>IF(ISERROR(VLOOKUP($A95,'Import Peak'!$A$3:AY$99,51,FALSE)-VLOOKUP($A95,'Import Peak Change'!$A$106:AY$202,51,FALSE)),0,(VLOOKUP($A95,'Import Peak'!$A$3:AY$99,51,FALSE)-VLOOKUP($A95,'Import Peak Change'!$A$106:AY$202,51,FALSE)))</f>
        <v>0</v>
      </c>
      <c r="AZ95" s="6">
        <f>IF(ISERROR(VLOOKUP($A95,'Import Peak'!$A$3:AZ$99,52,FALSE)-VLOOKUP($A95,'Import Peak Change'!$A$106:AZ$202,52,FALSE)),0,(VLOOKUP($A95,'Import Peak'!$A$3:AZ$99,52,FALSE)-VLOOKUP($A95,'Import Peak Change'!$A$106:AZ$202,52,FALSE)))</f>
        <v>0</v>
      </c>
      <c r="BA95" s="6">
        <f>IF(ISERROR(VLOOKUP($A95,'Import Peak'!$A$3:BA$99,53,FALSE)-VLOOKUP($A95,'Import Peak Change'!$A$106:BA$202,53,FALSE)),0,(VLOOKUP($A95,'Import Peak'!$A$3:BA$99,53,FALSE)-VLOOKUP($A95,'Import Peak Change'!$A$106:BA$202,53,FALSE)))</f>
        <v>0</v>
      </c>
      <c r="BB95" s="6">
        <f>IF(ISERROR(VLOOKUP($A95,'Import Peak'!$A$3:BB$99,54,FALSE)-VLOOKUP($A95,'Import Peak Change'!$A$106:BB$202,54,FALSE)),0,(VLOOKUP($A95,'Import Peak'!$A$3:BB$99,54,FALSE)-VLOOKUP($A95,'Import Peak Change'!$A$106:BB$202,54,FALSE)))</f>
        <v>0</v>
      </c>
      <c r="BC95" s="6">
        <f>IF(ISERROR(VLOOKUP($A95,'Import Peak'!$A$3:BC$99,55,FALSE)-VLOOKUP($A95,'Import Peak Change'!$A$106:BC$202,55,FALSE)),0,(VLOOKUP($A95,'Import Peak'!$A$3:BC$99,55,FALSE)-VLOOKUP($A95,'Import Peak Change'!$A$106:BC$202,55,FALSE)))</f>
        <v>0</v>
      </c>
      <c r="BD95" s="6">
        <f>IF(ISERROR(VLOOKUP($A95,'Import Peak'!$A$3:BD$99,56,FALSE)-VLOOKUP($A95,'Import Peak Change'!$A$106:BD$202,56,FALSE)),0,(VLOOKUP($A95,'Import Peak'!$A$3:BD$99,56,FALSE)-VLOOKUP($A95,'Import Peak Change'!$A$106:BD$202,56,FALSE)))</f>
        <v>0</v>
      </c>
      <c r="BE95" s="6">
        <f>IF(ISERROR(VLOOKUP($A95,'Import Peak'!$A$3:BE$99,57,FALSE)-VLOOKUP($A95,'Import Peak Change'!$A$106:BE$202,57,FALSE)),0,(VLOOKUP($A95,'Import Peak'!$A$3:BE$99,57,FALSE)-VLOOKUP($A95,'Import Peak Change'!$A$106:BE$202,57,FALSE)))</f>
        <v>0</v>
      </c>
      <c r="BF95" s="6">
        <f>IF(ISERROR(VLOOKUP($A95,'Import Peak'!$A$3:BF$99,58,FALSE)-VLOOKUP($A95,'Import Peak Change'!$A$106:BF$202,58,FALSE)),0,(VLOOKUP($A95,'Import Peak'!$A$3:BF$99,58,FALSE)-VLOOKUP($A95,'Import Peak Change'!$A$106:BF$202,58,FALSE)))</f>
        <v>0</v>
      </c>
      <c r="BG95" s="6">
        <f>IF(ISERROR(VLOOKUP($A95,'Import Peak'!$A$3:BG$99,59,FALSE)-VLOOKUP($A95,'Import Peak Change'!$A$106:BG$202,59,FALSE)),0,(VLOOKUP($A95,'Import Peak'!$A$3:BG$99,59,FALSE)-VLOOKUP($A95,'Import Peak Change'!$A$106:BG$202,59,FALSE)))</f>
        <v>0</v>
      </c>
      <c r="BH95" s="6">
        <f>IF(ISERROR(VLOOKUP($A95,'Import Peak'!$A$3:BH$99,60,FALSE)-VLOOKUP($A95,'Import Peak Change'!$A$106:BH$202,60,FALSE)),0,(VLOOKUP($A95,'Import Peak'!$A$3:BH$99,60,FALSE)-VLOOKUP($A95,'Import Peak Change'!$A$106:BH$202,60,FALSE)))</f>
        <v>0</v>
      </c>
      <c r="BI95" s="6">
        <f>IF(ISERROR(VLOOKUP($A95,'Import Peak'!$A$3:BI$99,61,FALSE)-VLOOKUP($A95,'Import Peak Change'!$A$106:BI$202,61,FALSE)),0,(VLOOKUP($A95,'Import Peak'!$A$3:BI$99,61,FALSE)-VLOOKUP($A95,'Import Peak Change'!$A$106:BI$202,61,FALSE)))</f>
        <v>0</v>
      </c>
      <c r="BJ95" s="6">
        <f>IF(ISERROR(VLOOKUP($A95,'Import Peak'!$A$3:BJ$99,62,FALSE)-VLOOKUP($A95,'Import Peak Change'!$A$106:BJ$202,62,FALSE)),0,(VLOOKUP($A95,'Import Peak'!$A$3:BJ$99,62,FALSE)-VLOOKUP($A95,'Import Peak Change'!$A$106:BJ$202,62,FALSE)))</f>
        <v>0</v>
      </c>
      <c r="BK95" s="6">
        <f>IF(ISERROR(VLOOKUP($A95,'Import Peak'!$A$3:BK$99,63,FALSE)-VLOOKUP($A95,'Import Peak Change'!$A$106:BK$202,63,FALSE)),0,(VLOOKUP($A95,'Import Peak'!$A$3:BK$99,63,FALSE)-VLOOKUP($A95,'Import Peak Change'!$A$106:BK$202,63,FALSE)))</f>
        <v>0</v>
      </c>
      <c r="BL95" s="6">
        <f>IF(ISERROR(VLOOKUP($A95,'Import Peak'!$A$3:BL$99,64,FALSE)-VLOOKUP($A95,'Import Peak Change'!$A$106:BL$202,64,FALSE)),0,(VLOOKUP($A95,'Import Peak'!$A$3:BL$99,64,FALSE)-VLOOKUP($A95,'Import Peak Change'!$A$106:BL$202,64,FALSE)))</f>
        <v>0</v>
      </c>
      <c r="BM95" s="6">
        <f>IF(ISERROR(VLOOKUP($A95,'Import Peak'!$A$3:BM$99,65,FALSE)-VLOOKUP($A95,'Import Peak Change'!$A$106:BM$202,65,FALSE)),0,(VLOOKUP($A95,'Import Peak'!$A$3:BM$99,65,FALSE)-VLOOKUP($A95,'Import Peak Change'!$A$106:BM$202,65,FALSE)))</f>
        <v>0</v>
      </c>
      <c r="BN95" s="6">
        <f>IF(ISERROR(VLOOKUP($A95,'Import Peak'!$A$3:BN$99,66,FALSE)-VLOOKUP($A95,'Import Peak Change'!$A$106:BN$202,66,FALSE)),0,(VLOOKUP($A95,'Import Peak'!$A$3:BN$99,66,FALSE)-VLOOKUP($A95,'Import Peak Change'!$A$106:BN$202,66,FALSE)))</f>
        <v>0</v>
      </c>
      <c r="BO95" s="6">
        <f>IF(ISERROR(VLOOKUP($A95,'Import Peak'!$A$3:BO$99,67,FALSE)-VLOOKUP($A95,'Import Peak Change'!$A$106:BO$202,67,FALSE)),0,(VLOOKUP($A95,'Import Peak'!$A$3:BO$99,67,FALSE)-VLOOKUP($A95,'Import Peak Change'!$A$106:BO$202,67,FALSE)))</f>
        <v>0</v>
      </c>
      <c r="BP95" s="6">
        <f>IF(ISERROR(VLOOKUP($A95,'Import Peak'!$A$3:BP$99,68,FALSE)-VLOOKUP($A95,'Import Peak Change'!$A$106:BP$202,68,FALSE)),0,(VLOOKUP($A95,'Import Peak'!$A$3:BP$99,68,FALSE)-VLOOKUP($A95,'Import Peak Change'!$A$106:BP$202,68,FALSE)))</f>
        <v>0</v>
      </c>
      <c r="BQ95" s="6">
        <f>IF(ISERROR(VLOOKUP($A95,'Import Peak'!$A$3:BQ$99,69,FALSE)-VLOOKUP($A95,'Import Peak Change'!$A$106:BQ$202,69,FALSE)),0,(VLOOKUP($A95,'Import Peak'!$A$3:BQ$99,69,FALSE)-VLOOKUP($A95,'Import Peak Change'!$A$106:BQ$202,69,FALSE)))</f>
        <v>0</v>
      </c>
      <c r="BR95" s="6">
        <f>IF(ISERROR(VLOOKUP($A95,'Import Peak'!$A$3:BR$99,70,FALSE)-VLOOKUP($A95,'Import Peak Change'!$A$106:BR$202,70,FALSE)),0,(VLOOKUP($A95,'Import Peak'!$A$3:BR$99,70,FALSE)-VLOOKUP($A95,'Import Peak Change'!$A$106:BR$202,70,FALSE)))</f>
        <v>0</v>
      </c>
      <c r="BS95" s="6">
        <f>IF(ISERROR(VLOOKUP($A95,'Import Peak'!$A$3:BS$99,71,FALSE)-VLOOKUP($A95,'Import Peak Change'!$A$106:BS$202,71,FALSE)),0,(VLOOKUP($A95,'Import Peak'!$A$3:BS$99,71,FALSE)-VLOOKUP($A95,'Import Peak Change'!$A$106:BS$202,71,FALSE)))</f>
        <v>0</v>
      </c>
      <c r="BT95" s="6">
        <f>IF(ISERROR(VLOOKUP($A95,'Import Peak'!$A$3:BT$99,72,FALSE)-VLOOKUP($A95,'Import Peak Change'!$A$106:BT$202,72,FALSE)),0,(VLOOKUP($A95,'Import Peak'!$A$3:BT$99,72,FALSE)-VLOOKUP($A95,'Import Peak Change'!$A$106:BT$202,72,FALSE)))</f>
        <v>0</v>
      </c>
      <c r="BU95" s="6">
        <f>IF(ISERROR(VLOOKUP($A95,'Import Peak'!$A$3:BU$99,73,FALSE)-VLOOKUP($A95,'Import Peak Change'!$A$106:BU$202,73,FALSE)),0,(VLOOKUP($A95,'Import Peak'!$A$3:BU$99,73,FALSE)-VLOOKUP($A95,'Import Peak Change'!$A$106:BU$202,73,FALSE)))</f>
        <v>0</v>
      </c>
      <c r="BV95" s="6">
        <f>IF(ISERROR(VLOOKUP($A95,'Import Peak'!$A$3:BV$99,74,FALSE)-VLOOKUP($A95,'Import Peak Change'!$A$106:BV$202,74,FALSE)),0,(VLOOKUP($A95,'Import Peak'!$A$3:BV$99,74,FALSE)-VLOOKUP($A95,'Import Peak Change'!$A$106:BV$202,74,FALSE)))</f>
        <v>0</v>
      </c>
      <c r="BW95" s="6">
        <f>IF(ISERROR(VLOOKUP($A95,'Import Peak'!$A$3:BW$99,75,FALSE)-VLOOKUP($A95,'Import Peak Change'!$A$106:BW$202,75,FALSE)),0,(VLOOKUP($A95,'Import Peak'!$A$3:BW$99,75,FALSE)-VLOOKUP($A95,'Import Peak Change'!$A$106:BW$202,75,FALSE)))</f>
        <v>0</v>
      </c>
      <c r="BX95" s="6">
        <f>IF(ISERROR(VLOOKUP($A95,'Import Peak'!$A$3:BX$99,76,FALSE)-VLOOKUP($A95,'Import Peak Change'!$A$106:BX$202,76,FALSE)),0,(VLOOKUP($A95,'Import Peak'!$A$3:BX$99,76,FALSE)-VLOOKUP($A95,'Import Peak Change'!$A$106:BX$202,76,FALSE)))</f>
        <v>0</v>
      </c>
      <c r="BY95" s="6">
        <f>IF(ISERROR(VLOOKUP($A95,'Import Peak'!$A$3:BY$99,77,FALSE)-VLOOKUP($A95,'Import Peak Change'!$A$106:BY$202,77,FALSE)),0,(VLOOKUP($A95,'Import Peak'!$A$3:BY$99,77,FALSE)-VLOOKUP($A95,'Import Peak Change'!$A$106:BY$202,77,FALSE)))</f>
        <v>0</v>
      </c>
      <c r="BZ95" s="6">
        <f>IF(ISERROR(VLOOKUP($A95,'Import Peak'!$A$3:BZ$99,78,FALSE)-VLOOKUP($A95,'Import Peak Change'!$A$106:BZ$202,78,FALSE)),0,(VLOOKUP($A95,'Import Peak'!$A$3:BZ$99,78,FALSE)-VLOOKUP($A95,'Import Peak Change'!$A$106:BZ$202,78,FALSE)))</f>
        <v>0</v>
      </c>
      <c r="CA95" s="6">
        <f>IF(ISERROR(VLOOKUP($A95,'Import Peak'!$A$3:CA$99,79,FALSE)-VLOOKUP($A95,'Import Peak Change'!$A$106:CA$202,79,FALSE)),0,(VLOOKUP($A95,'Import Peak'!$A$3:CA$99,79,FALSE)-VLOOKUP($A95,'Import Peak Change'!$A$106:CA$202,79,FALSE)))</f>
        <v>0</v>
      </c>
      <c r="CB95" s="6">
        <f>IF(ISERROR(VLOOKUP($A95,'Import Peak'!$A$3:CB$99,80,FALSE)-VLOOKUP($A95,'Import Peak Change'!$A$106:CB$202,80,FALSE)),0,(VLOOKUP($A95,'Import Peak'!$A$3:CB$99,80,FALSE)-VLOOKUP($A95,'Import Peak Change'!$A$106:CB$202,80,FALSE)))</f>
        <v>0</v>
      </c>
      <c r="CC95" s="6">
        <f>IF(ISERROR(VLOOKUP($A95,'Import Peak'!$A$3:CC$99,81,FALSE)-VLOOKUP($A95,'Import Peak Change'!$A$106:CC$202,81,FALSE)),0,(VLOOKUP($A95,'Import Peak'!$A$3:CC$99,81,FALSE)-VLOOKUP($A95,'Import Peak Change'!$A$106:CC$202,81,FALSE)))</f>
        <v>0</v>
      </c>
      <c r="CD95" s="6">
        <f>IF(ISERROR(VLOOKUP($A95,'Import Peak'!$A$3:CD$99,82,FALSE)-VLOOKUP($A95,'Import Peak Change'!$A$106:CD$202,82,FALSE)),0,(VLOOKUP($A95,'Import Peak'!$A$3:CD$99,82,FALSE)-VLOOKUP($A95,'Import Peak Change'!$A$106:CD$202,82,FALSE)))</f>
        <v>0</v>
      </c>
      <c r="CE95" s="6">
        <f>IF(ISERROR(VLOOKUP($A95,'Import Peak'!$A$3:CE$99,83,FALSE)-VLOOKUP($A95,'Import Peak Change'!$A$106:CE$202,83,FALSE)),0,(VLOOKUP($A95,'Import Peak'!$A$3:CE$99,83,FALSE)-VLOOKUP($A95,'Import Peak Change'!$A$106:CE$202,83,FALSE)))</f>
        <v>0</v>
      </c>
      <c r="CF95" s="6">
        <f>IF(ISERROR(VLOOKUP($A95,'Import Peak'!$A$3:CF$99,84,FALSE)-VLOOKUP($A95,'Import Peak Change'!$A$106:CF$202,84,FALSE)),0,(VLOOKUP($A95,'Import Peak'!$A$3:CF$99,84,FALSE)-VLOOKUP($A95,'Import Peak Change'!$A$106:CF$202,84,FALSE)))</f>
        <v>0</v>
      </c>
      <c r="CG95" s="6">
        <f>IF(ISERROR(VLOOKUP($A95,'Import Peak'!$A$3:CG$99,85,FALSE)-VLOOKUP($A95,'Import Peak Change'!$A$106:CG$202,85,FALSE)),0,(VLOOKUP($A95,'Import Peak'!$A$3:CG$99,85,FALSE)-VLOOKUP($A95,'Import Peak Change'!$A$106:CG$202,85,FALSE)))</f>
        <v>0</v>
      </c>
      <c r="CH95" s="6">
        <f>IF(ISERROR(VLOOKUP($A95,'Import Peak'!$A$3:CH$99,86,FALSE)-VLOOKUP($A95,'Import Peak Change'!$A$106:CH$202,86,FALSE)),0,(VLOOKUP($A95,'Import Peak'!$A$3:CH$99,86,FALSE)-VLOOKUP($A95,'Import Peak Change'!$A$106:CH$202,86,FALSE)))</f>
        <v>0</v>
      </c>
      <c r="CI95" s="6">
        <f>IF(ISERROR(VLOOKUP($A95,'Import Peak'!$A$3:CI$99,87,FALSE)-VLOOKUP($A95,'Import Peak Change'!$A$106:CI$202,87,FALSE)),0,(VLOOKUP($A95,'Import Peak'!$A$3:CI$99,87,FALSE)-VLOOKUP($A95,'Import Peak Change'!$A$106:CI$202,87,FALSE)))</f>
        <v>0</v>
      </c>
      <c r="CJ95" s="6">
        <f>IF(ISERROR(VLOOKUP($A95,'Import Peak'!$A$3:CJ$99,88,FALSE)-VLOOKUP($A95,'Import Peak Change'!$A$106:CJ$202,88,FALSE)),0,(VLOOKUP($A95,'Import Peak'!$A$3:CJ$99,88,FALSE)-VLOOKUP($A95,'Import Peak Change'!$A$106:CJ$202,88,FALSE)))</f>
        <v>0</v>
      </c>
      <c r="CK95" s="6">
        <f>IF(ISERROR(VLOOKUP($A95,'Import Peak'!$A$3:CK$99,89,FALSE)-VLOOKUP($A95,'Import Peak Change'!$A$106:CK$202,89,FALSE)),0,(VLOOKUP($A95,'Import Peak'!$A$3:CK$99,89,FALSE)-VLOOKUP($A95,'Import Peak Change'!$A$106:CK$202,89,FALSE)))</f>
        <v>0</v>
      </c>
      <c r="CL95" s="6">
        <f>IF(ISERROR(VLOOKUP($A95,'Import Peak'!$A$3:CL$99,90,FALSE)-VLOOKUP($A95,'Import Peak Change'!$A$106:CL$202,90,FALSE)),0,(VLOOKUP($A95,'Import Peak'!$A$3:CL$99,90,FALSE)-VLOOKUP($A95,'Import Peak Change'!$A$106:CL$202,90,FALSE)))</f>
        <v>0</v>
      </c>
      <c r="CM95" s="6">
        <f>IF(ISERROR(VLOOKUP($A95,'Import Peak'!$A$3:CM$99,91,FALSE)-VLOOKUP($A95,'Import Peak Change'!$A$106:CM$202,91,FALSE)),0,(VLOOKUP($A95,'Import Peak'!$A$3:CM$99,91,FALSE)-VLOOKUP($A95,'Import Peak Change'!$A$106:CM$202,91,FALSE)))</f>
        <v>0</v>
      </c>
      <c r="CN95" s="6">
        <f>IF(ISERROR(VLOOKUP($A95,'Import Peak'!$A$3:CN$99,92,FALSE)-VLOOKUP($A95,'Import Peak Change'!$A$106:CN$202,92,FALSE)),0,(VLOOKUP($A95,'Import Peak'!$A$3:CN$99,92,FALSE)-VLOOKUP($A95,'Import Peak Change'!$A$106:CN$202,92,FALSE)))</f>
        <v>0</v>
      </c>
      <c r="CO95" s="6">
        <f>IF(ISERROR(VLOOKUP($A95,'Import Peak'!$A$3:CO$99,93,FALSE)-VLOOKUP($A95,'Import Peak Change'!$A$106:CO$202,93,FALSE)),0,(VLOOKUP($A95,'Import Peak'!$A$3:CO$99,93,FALSE)-VLOOKUP($A95,'Import Peak Change'!$A$106:CO$202,93,FALSE)))</f>
        <v>0</v>
      </c>
      <c r="CP95" s="6">
        <f>IF(ISERROR(VLOOKUP($A95,'Import Peak'!$A$3:CP$99,94,FALSE)-VLOOKUP($A95,'Import Peak Change'!$A$106:CP$202,94,FALSE)),0,(VLOOKUP($A95,'Import Peak'!$A$3:CP$99,94,FALSE)-VLOOKUP($A95,'Import Peak Change'!$A$106:CP$202,94,FALSE)))</f>
        <v>0</v>
      </c>
      <c r="CQ95" s="6">
        <f>IF(ISERROR(VLOOKUP($A95,'Import Peak'!$A$3:CQ$99,95,FALSE)-VLOOKUP($A95,'Import Peak Change'!$A$106:CQ$202,95,FALSE)),0,(VLOOKUP($A95,'Import Peak'!$A$3:CQ$99,95,FALSE)-VLOOKUP($A95,'Import Peak Change'!$A$106:CQ$202,95,FALSE)))</f>
        <v>0</v>
      </c>
      <c r="CR95" s="6">
        <f>IF(ISERROR(VLOOKUP($A95,'Import Peak'!$A$3:CR$99,96,FALSE)-VLOOKUP($A95,'Import Peak Change'!$A$106:CR$202,96,FALSE)),0,(VLOOKUP($A95,'Import Peak'!$A$3:CR$99,96,FALSE)-VLOOKUP($A95,'Import Peak Change'!$A$106:CR$202,96,FALSE)))</f>
        <v>0</v>
      </c>
      <c r="CS95" s="6">
        <f>IF(ISERROR(VLOOKUP($A95,'Import Peak'!$A$3:CS$99,97,FALSE)-VLOOKUP($A95,'Import Peak Change'!$A$106:CS$202,97,FALSE)),0,(VLOOKUP($A95,'Import Peak'!$A$3:CS$99,97,FALSE)-VLOOKUP($A95,'Import Peak Change'!$A$106:CS$202,97,FALSE)))</f>
        <v>0</v>
      </c>
      <c r="CT95" s="6">
        <f>IF(ISERROR(VLOOKUP($A95,'Import Peak'!$A$3:CT$99,98,FALSE)-VLOOKUP($A95,'Import Peak Change'!$A$106:CT$202,98,FALSE)),0,(VLOOKUP($A95,'Import Peak'!$A$3:CT$99,98,FALSE)-VLOOKUP($A95,'Import Peak Change'!$A$106:CT$202,98,FALSE)))</f>
        <v>0</v>
      </c>
      <c r="CU95" s="6">
        <f>IF(ISERROR(VLOOKUP($A95,'Import Peak'!$A$3:CU$99,99,FALSE)-VLOOKUP($A95,'Import Peak Change'!$A$106:CU$202,99,FALSE)),0,(VLOOKUP($A95,'Import Peak'!$A$3:CU$99,99,FALSE)-VLOOKUP($A95,'Import Peak Change'!$A$106:CU$202,99,FALSE)))</f>
        <v>0</v>
      </c>
      <c r="CV95" s="6">
        <f>IF(ISERROR(VLOOKUP($A95,'Import Peak'!$A$3:CV$99,100,FALSE)-VLOOKUP($A95,'Import Peak Change'!$A$106:CV$202,100,FALSE)),0,(VLOOKUP($A95,'Import Peak'!$A$3:CV$99,100,FALSE)-VLOOKUP($A95,'Import Peak Change'!$A$106:CV$202,100,FALSE)))</f>
        <v>0</v>
      </c>
      <c r="CW95" s="6">
        <f>IF(ISERROR(VLOOKUP($A95,'Import Peak'!$A$3:CW$99,101,FALSE)-VLOOKUP($A95,'Import Peak Change'!$A$106:CW$202,101,FALSE)),0,(VLOOKUP($A95,'Import Peak'!$A$3:CW$99,101,FALSE)-VLOOKUP($A95,'Import Peak Change'!$A$106:CW$202,101,FALSE)))</f>
        <v>0</v>
      </c>
      <c r="CX95" s="6">
        <f>IF(ISERROR(VLOOKUP($A95,'Import Peak'!$A$3:CX$99,102,FALSE)-VLOOKUP($A95,'Import Peak Change'!$A$106:CX$202,102,FALSE)),0,(VLOOKUP($A95,'Import Peak'!$A$3:CX$99,102,FALSE)-VLOOKUP($A95,'Import Peak Change'!$A$106:CX$202,102,FALSE)))</f>
        <v>0</v>
      </c>
      <c r="CY95" s="6">
        <f>IF(ISERROR(VLOOKUP($A95,'Import Peak'!$A$3:CY$99,103,FALSE)-VLOOKUP($A95,'Import Peak Change'!$A$106:CY$202,103,FALSE)),0,(VLOOKUP($A95,'Import Peak'!$A$3:CY$99,103,FALSE)-VLOOKUP($A95,'Import Peak Change'!$A$106:CY$202,103,FALSE)))</f>
        <v>0</v>
      </c>
      <c r="CZ95" s="6">
        <f>IF(ISERROR(VLOOKUP($A95,'Import Peak'!$A$3:CZ$99,104,FALSE)-VLOOKUP($A95,'Import Peak Change'!$A$106:CZ$202,104,FALSE)),0,(VLOOKUP($A95,'Import Peak'!$A$3:CZ$99,104,FALSE)-VLOOKUP($A95,'Import Peak Change'!$A$106:CZ$202,104,FALSE)))</f>
        <v>0</v>
      </c>
      <c r="DA95" s="6">
        <f>IF(ISERROR(VLOOKUP($A95,'Import Peak'!$A$3:DA$99,105,FALSE)-VLOOKUP($A95,'Import Peak Change'!$A$106:DA$202,105,FALSE)),0,(VLOOKUP($A95,'Import Peak'!$A$3:DA$99,105,FALSE)-VLOOKUP($A95,'Import Peak Change'!$A$106:DA$202,105,FALSE)))</f>
        <v>0</v>
      </c>
      <c r="DB95" s="6">
        <f>IF(ISERROR(VLOOKUP($A95,'Import Peak'!$A$3:DB$99,106,FALSE)-VLOOKUP($A95,'Import Peak Change'!$A$106:DB$202,106,FALSE)),0,(VLOOKUP($A95,'Import Peak'!$A$3:DB$99,106,FALSE)-VLOOKUP($A95,'Import Peak Change'!$A$106:DB$202,106,FALSE)))</f>
        <v>0</v>
      </c>
      <c r="DC95" s="6">
        <f>IF(ISERROR(VLOOKUP($A95,'Import Peak'!$A$3:DC$99,107,FALSE)-VLOOKUP($A95,'Import Peak Change'!$A$106:DC$202,107,FALSE)),0,(VLOOKUP($A95,'Import Peak'!$A$3:DC$99,107,FALSE)-VLOOKUP($A95,'Import Peak Change'!$A$106:DC$202,107,FALSE)))</f>
        <v>0</v>
      </c>
      <c r="DD95" s="6">
        <f>IF(ISERROR(VLOOKUP($A95,'Import Peak'!$A$3:DD$99,108,FALSE)-VLOOKUP($A95,'Import Peak Change'!$A$106:DD$202,108,FALSE)),0,(VLOOKUP($A95,'Import Peak'!$A$3:DD$99,108,FALSE)-VLOOKUP($A95,'Import Peak Change'!$A$106:DD$202,108,FALSE)))</f>
        <v>0</v>
      </c>
      <c r="DE95" s="6">
        <f>IF(ISERROR(VLOOKUP($A95,'Import Peak'!$A$3:DE$99,109,FALSE)-VLOOKUP($A95,'Import Peak Change'!$A$106:DE$202,109,FALSE)),0,(VLOOKUP($A95,'Import Peak'!$A$3:DE$99,109,FALSE)-VLOOKUP($A95,'Import Peak Change'!$A$106:DE$202,109,FALSE)))</f>
        <v>0</v>
      </c>
      <c r="DF95" s="6">
        <f>IF(ISERROR(VLOOKUP($A95,'Import Peak'!$A$3:DF$99,110,FALSE)-VLOOKUP($A95,'Import Peak Change'!$A$106:DF$202,110,FALSE)),0,(VLOOKUP($A95,'Import Peak'!$A$3:DF$99,110,FALSE)-VLOOKUP($A95,'Import Peak Change'!$A$106:DF$202,110,FALSE)))</f>
        <v>0</v>
      </c>
      <c r="DG95" s="6">
        <f>IF(ISERROR(VLOOKUP($A95,'Import Peak'!$A$3:DG$99,111,FALSE)-VLOOKUP($A95,'Import Peak Change'!$A$106:DG$202,111,FALSE)),0,(VLOOKUP($A95,'Import Peak'!$A$3:DG$99,111,FALSE)-VLOOKUP($A95,'Import Peak Change'!$A$106:DG$202,111,FALSE)))</f>
        <v>0</v>
      </c>
      <c r="DH95" s="6">
        <f>IF(ISERROR(VLOOKUP($A95,'Import Peak'!$A$3:DH$99,112,FALSE)-VLOOKUP($A95,'Import Peak Change'!$A$106:DH$202,112,FALSE)),0,(VLOOKUP($A95,'Import Peak'!$A$3:DH$99,112,FALSE)-VLOOKUP($A95,'Import Peak Change'!$A$106:DH$202,112,FALSE)))</f>
        <v>0</v>
      </c>
      <c r="DI95" s="6">
        <f>IF(ISERROR(VLOOKUP($A95,'Import Peak'!$A$3:DI$99,113,FALSE)-VLOOKUP($A95,'Import Peak Change'!$A$106:DI$202,113,FALSE)),0,(VLOOKUP($A95,'Import Peak'!$A$3:DI$99,113,FALSE)-VLOOKUP($A95,'Import Peak Change'!$A$106:DI$202,113,FALSE)))</f>
        <v>0</v>
      </c>
      <c r="DJ95" s="6">
        <f>IF(ISERROR(VLOOKUP($A95,'Import Peak'!$A$3:DJ$99,114,FALSE)-VLOOKUP($A95,'Import Peak Change'!$A$106:DJ$202,114,FALSE)),0,(VLOOKUP($A95,'Import Peak'!$A$3:DJ$99,114,FALSE)-VLOOKUP($A95,'Import Peak Change'!$A$106:DJ$202,114,FALSE)))</f>
        <v>0</v>
      </c>
      <c r="DK95" s="6">
        <f>IF(ISERROR(VLOOKUP($A95,'Import Peak'!$A$3:DK$99,115,FALSE)-VLOOKUP($A95,'Import Peak Change'!$A$106:DK$202,115,FALSE)),0,(VLOOKUP($A95,'Import Peak'!$A$3:DK$99,115,FALSE)-VLOOKUP($A95,'Import Peak Change'!$A$106:DK$202,115,FALSE)))</f>
        <v>0</v>
      </c>
      <c r="DL95" s="6">
        <f>IF(ISERROR(VLOOKUP($A95,'Import Peak'!$A$3:DL$99,116,FALSE)-VLOOKUP($A95,'Import Peak Change'!$A$106:DL$202,116,FALSE)),0,(VLOOKUP($A95,'Import Peak'!$A$3:DL$99,116,FALSE)-VLOOKUP($A95,'Import Peak Change'!$A$106:DL$202,116,FALSE)))</f>
        <v>0</v>
      </c>
      <c r="DM95" s="6">
        <f>IF(ISERROR(VLOOKUP($A95,'Import Peak'!$A$3:DM$99,117,FALSE)-VLOOKUP($A95,'Import Peak Change'!$A$106:DM$202,117,FALSE)),0,(VLOOKUP($A95,'Import Peak'!$A$3:DM$99,117,FALSE)-VLOOKUP($A95,'Import Peak Change'!$A$106:DM$202,117,FALSE)))</f>
        <v>0</v>
      </c>
      <c r="DN95" s="6">
        <f>IF(ISERROR(VLOOKUP($A95,'Import Peak'!$A$3:DN$99,118,FALSE)-VLOOKUP($A95,'Import Peak Change'!$A$106:DN$202,118,FALSE)),0,(VLOOKUP($A95,'Import Peak'!$A$3:DN$99,118,FALSE)-VLOOKUP($A95,'Import Peak Change'!$A$106:DN$202,118,FALSE)))</f>
        <v>0</v>
      </c>
      <c r="DO95" s="6">
        <f>IF(ISERROR(VLOOKUP($A95,'Import Peak'!$A$3:DO$99,119,FALSE)-VLOOKUP($A95,'Import Peak Change'!$A$106:DO$202,119,FALSE)),0,(VLOOKUP($A95,'Import Peak'!$A$3:DO$99,119,FALSE)-VLOOKUP($A95,'Import Peak Change'!$A$106:DO$202,119,FALSE)))</f>
        <v>0</v>
      </c>
      <c r="DP95" s="6">
        <f>IF(ISERROR(VLOOKUP($A95,'Import Peak'!$A$3:DP$99,120,FALSE)-VLOOKUP($A95,'Import Peak Change'!$A$106:DP$202,120,FALSE)),0,(VLOOKUP($A95,'Import Peak'!$A$3:DP$99,120,FALSE)-VLOOKUP($A95,'Import Peak Change'!$A$106:DP$202,120,FALSE)))</f>
        <v>0</v>
      </c>
      <c r="DQ95" s="6">
        <f>IF(ISERROR(VLOOKUP($A95,'Import Peak'!$A$3:DQ$99,121,FALSE)-VLOOKUP($A95,'Import Peak Change'!$A$106:DQ$202,121,FALSE)),0,(VLOOKUP($A95,'Import Peak'!$A$3:DQ$99,121,FALSE)-VLOOKUP($A95,'Import Peak Change'!$A$106:DQ$202,121,FALSE)))</f>
        <v>0</v>
      </c>
      <c r="DR95" s="6">
        <f>IF(ISERROR(VLOOKUP($A95,'Import Peak'!$A$3:DR$99,122,FALSE)-VLOOKUP($A95,'Import Peak Change'!$A$106:DR$202,122,FALSE)),0,(VLOOKUP($A95,'Import Peak'!$A$3:DR$99,122,FALSE)-VLOOKUP($A95,'Import Peak Change'!$A$106:DR$202,122,FALSE)))</f>
        <v>0</v>
      </c>
      <c r="DS95" s="6">
        <f>IF(ISERROR(VLOOKUP($A95,'Import Peak'!$A$3:DS$99,123,FALSE)-VLOOKUP($A95,'Import Peak Change'!$A$106:DS$202,123,FALSE)),0,(VLOOKUP($A95,'Import Peak'!$A$3:DS$99,123,FALSE)-VLOOKUP($A95,'Import Peak Change'!$A$106:DS$202,123,FALSE)))</f>
        <v>0</v>
      </c>
      <c r="DT95" s="6">
        <f>IF(ISERROR(VLOOKUP($A95,'Import Peak'!$A$3:DT$99,124,FALSE)-VLOOKUP($A95,'Import Peak Change'!$A$106:DT$202,124,FALSE)),0,(VLOOKUP($A95,'Import Peak'!$A$3:DT$99,124,FALSE)-VLOOKUP($A95,'Import Peak Change'!$A$106:DT$202,124,FALSE)))</f>
        <v>0</v>
      </c>
      <c r="DU95" s="6">
        <f>IF(ISERROR(VLOOKUP($A95,'Import Peak'!$A$3:DU$99,125,FALSE)-VLOOKUP($A95,'Import Peak Change'!$A$106:DU$202,125,FALSE)),0,(VLOOKUP($A95,'Import Peak'!$A$3:DU$99,125,FALSE)-VLOOKUP($A95,'Import Peak Change'!$A$106:DU$202,125,FALSE)))</f>
        <v>0</v>
      </c>
      <c r="DV95" s="6">
        <f>IF(ISERROR(VLOOKUP($A95,'Import Peak'!$A$3:DV$99,126,FALSE)-VLOOKUP($A95,'Import Peak Change'!$A$106:DV$202,126,FALSE)),0,(VLOOKUP($A95,'Import Peak'!$A$3:DV$99,126,FALSE)-VLOOKUP($A95,'Import Peak Change'!$A$106:DV$202,126,FALSE)))</f>
        <v>0</v>
      </c>
      <c r="DW95" s="6">
        <f>IF(ISERROR(VLOOKUP($A95,'Import Peak'!$A$3:DW$99,127,FALSE)-VLOOKUP($A95,'Import Peak Change'!$A$106:DW$202,127,FALSE)),0,(VLOOKUP($A95,'Import Peak'!$A$3:DW$99,127,FALSE)-VLOOKUP($A95,'Import Peak Change'!$A$106:DW$202,127,FALSE)))</f>
        <v>0</v>
      </c>
      <c r="DX95" s="6">
        <f>IF(ISERROR(VLOOKUP($A95,'Import Peak'!$A$3:DX$99,128,FALSE)-VLOOKUP($A95,'Import Peak Change'!$A$106:DX$202,128,FALSE)),0,(VLOOKUP($A95,'Import Peak'!$A$3:DX$99,128,FALSE)-VLOOKUP($A95,'Import Peak Change'!$A$106:DX$202,128,FALSE)))</f>
        <v>0</v>
      </c>
      <c r="DY95" s="6">
        <f>IF(ISERROR(VLOOKUP($A95,'Import Peak'!$A$3:DY$99,129,FALSE)-VLOOKUP($A95,'Import Peak Change'!$A$106:DY$202,129,FALSE)),0,(VLOOKUP($A95,'Import Peak'!$A$3:DY$99,129,FALSE)-VLOOKUP($A95,'Import Peak Change'!$A$106:DY$202,129,FALSE)))</f>
        <v>0</v>
      </c>
      <c r="DZ95" s="6">
        <f>IF(ISERROR(VLOOKUP($A95,'Import Peak'!$A$3:DZ$99,130,FALSE)-VLOOKUP($A95,'Import Peak Change'!$A$106:DZ$202,130,FALSE)),0,(VLOOKUP($A95,'Import Peak'!$A$3:DZ$99,130,FALSE)-VLOOKUP($A95,'Import Peak Change'!$A$106:DZ$202,130,FALSE)))</f>
        <v>0</v>
      </c>
      <c r="EA95" s="6">
        <f>IF(ISERROR(VLOOKUP($A95,'Import Peak'!$A$3:EA$99,131,FALSE)-VLOOKUP($A95,'Import Peak Change'!$A$106:EA$202,131,FALSE)),0,(VLOOKUP($A95,'Import Peak'!$A$3:EA$99,131,FALSE)-VLOOKUP($A95,'Import Peak Change'!$A$106:EA$202,131,FALSE)))</f>
        <v>0</v>
      </c>
      <c r="EB95" s="6">
        <f>IF(ISERROR(VLOOKUP($A95,'Import Peak'!$A$3:EB$99,132,FALSE)-VLOOKUP($A95,'Import Peak Change'!$A$106:EB$202,132,FALSE)),0,(VLOOKUP($A95,'Import Peak'!$A$3:EB$99,132,FALSE)-VLOOKUP($A95,'Import Peak Change'!$A$106:EB$202,132,FALSE)))</f>
        <v>0</v>
      </c>
      <c r="EC95" s="6">
        <f>IF(ISERROR(VLOOKUP($A95,'Import Peak'!$A$3:EC$99,133,FALSE)-VLOOKUP($A95,'Import Peak Change'!$A$106:EC$202,133,FALSE)),0,(VLOOKUP($A95,'Import Peak'!$A$3:EC$99,133,FALSE)-VLOOKUP($A95,'Import Peak Change'!$A$106:EC$202,133,FALSE)))</f>
        <v>0</v>
      </c>
      <c r="ED95" s="6">
        <f>IF(ISERROR(VLOOKUP($A95,'Import Peak'!$A$3:ED$99,134,FALSE)-VLOOKUP($A95,'Import Peak Change'!$A$106:ED$202,134,FALSE)),0,(VLOOKUP($A95,'Import Peak'!$A$3:ED$99,134,FALSE)-VLOOKUP($A95,'Import Peak Change'!$A$106:ED$202,134,FALSE)))</f>
        <v>0</v>
      </c>
      <c r="EE95" s="6">
        <f>IF(ISERROR(VLOOKUP($A95,'Import Peak'!$A$3:EE$99,135,FALSE)-VLOOKUP($A95,'Import Peak Change'!$A$106:EE$202,135,FALSE)),0,(VLOOKUP($A95,'Import Peak'!$A$3:EE$99,135,FALSE)-VLOOKUP($A95,'Import Peak Change'!$A$106:EE$202,135,FALSE)))</f>
        <v>0</v>
      </c>
      <c r="EF95" s="6">
        <f>IF(ISERROR(VLOOKUP($A95,'Import Peak'!$A$3:EF$99,136,FALSE)-VLOOKUP($A95,'Import Peak Change'!$A$106:EF$202,136,FALSE)),0,(VLOOKUP($A95,'Import Peak'!$A$3:EF$99,136,FALSE)-VLOOKUP($A95,'Import Peak Change'!$A$106:EF$202,136,FALSE)))</f>
        <v>0</v>
      </c>
      <c r="EG95" s="6">
        <f>IF(ISERROR(VLOOKUP($A95,'Import Peak'!$A$3:EG$99,137,FALSE)-VLOOKUP($A95,'Import Peak Change'!$A$106:EG$202,137,FALSE)),0,(VLOOKUP($A95,'Import Peak'!$A$3:EG$99,137,FALSE)-VLOOKUP($A95,'Import Peak Change'!$A$106:EG$202,137,FALSE)))</f>
        <v>0</v>
      </c>
      <c r="EH95" s="6">
        <f>IF(ISERROR(VLOOKUP($A95,'Import Peak'!$A$3:EH$99,138,FALSE)-VLOOKUP($A95,'Import Peak Change'!$A$106:EH$202,138,FALSE)),0,(VLOOKUP($A95,'Import Peak'!$A$3:EH$99,138,FALSE)-VLOOKUP($A95,'Import Peak Change'!$A$106:EH$202,138,FALSE)))</f>
        <v>0</v>
      </c>
      <c r="EI95" s="6">
        <f>IF(ISERROR(VLOOKUP($A95,'Import Peak'!$A$3:EI$99,139,FALSE)-VLOOKUP($A95,'Import Peak Change'!$A$106:EI$202,139,FALSE)),0,(VLOOKUP($A95,'Import Peak'!$A$3:EI$99,139,FALSE)-VLOOKUP($A95,'Import Peak Change'!$A$106:EI$202,139,FALSE)))</f>
        <v>0</v>
      </c>
      <c r="EJ95" s="6">
        <f>IF(ISERROR(VLOOKUP($A95,'Import Peak'!$A$3:EJ$99,140,FALSE)-VLOOKUP($A95,'Import Peak Change'!$A$106:EJ$202,140,FALSE)),0,(VLOOKUP($A95,'Import Peak'!$A$3:EJ$99,140,FALSE)-VLOOKUP($A95,'Import Peak Change'!$A$106:EJ$202,140,FALSE)))</f>
        <v>0</v>
      </c>
      <c r="EK95" s="6">
        <f>IF(ISERROR(VLOOKUP($A95,'Import Peak'!$A$3:EK$99,141,FALSE)-VLOOKUP($A95,'Import Peak Change'!$A$106:EK$202,141,FALSE)),0,(VLOOKUP($A95,'Import Peak'!$A$3:EK$99,141,FALSE)-VLOOKUP($A95,'Import Peak Change'!$A$106:EK$202,141,FALSE)))</f>
        <v>0</v>
      </c>
      <c r="EL95" s="6">
        <f>IF(ISERROR(VLOOKUP($A95,'Import Peak'!$A$3:EL$99,142,FALSE)-VLOOKUP($A95,'Import Peak Change'!$A$106:EL$202,142,FALSE)),0,(VLOOKUP($A95,'Import Peak'!$A$3:EL$99,142,FALSE)-VLOOKUP($A95,'Import Peak Change'!$A$106:EL$202,142,FALSE)))</f>
        <v>0</v>
      </c>
      <c r="EM95" s="6">
        <f>IF(ISERROR(VLOOKUP($A95,'Import Peak'!$A$3:EM$99,143,FALSE)-VLOOKUP($A95,'Import Peak Change'!$A$106:EM$202,143,FALSE)),0,(VLOOKUP($A95,'Import Peak'!$A$3:EM$99,143,FALSE)-VLOOKUP($A95,'Import Peak Change'!$A$106:EM$202,143,FALSE)))</f>
        <v>0</v>
      </c>
      <c r="EN95" s="6">
        <f>IF(ISERROR(VLOOKUP($A95,'Import Peak'!$A$3:EN$99,144,FALSE)-VLOOKUP($A95,'Import Peak Change'!$A$106:EN$202,144,FALSE)),0,(VLOOKUP($A95,'Import Peak'!$A$3:EN$99,144,FALSE)-VLOOKUP($A95,'Import Peak Change'!$A$106:EN$202,144,FALSE)))</f>
        <v>0</v>
      </c>
      <c r="EO95" s="6">
        <f>IF(ISERROR(VLOOKUP($A95,'Import Peak'!$A$3:EO$99,145,FALSE)-VLOOKUP($A95,'Import Peak Change'!$A$106:EO$202,145,FALSE)),0,(VLOOKUP($A95,'Import Peak'!$A$3:EO$99,145,FALSE)-VLOOKUP($A95,'Import Peak Change'!$A$106:EO$202,145,FALSE)))</f>
        <v>0</v>
      </c>
      <c r="EP95" s="6">
        <f>IF(ISERROR(VLOOKUP($A95,'Import Peak'!$A$3:EP$99,146,FALSE)-VLOOKUP($A95,'Import Peak Change'!$A$106:EP$202,146,FALSE)),0,(VLOOKUP($A95,'Import Peak'!$A$3:EP$99,146,FALSE)-VLOOKUP($A95,'Import Peak Change'!$A$106:EP$202,146,FALSE)))</f>
        <v>0</v>
      </c>
      <c r="EQ95" s="6">
        <f>IF(ISERROR(VLOOKUP($A95,'Import Peak'!$A$3:EQ$99,147,FALSE)-VLOOKUP($A95,'Import Peak Change'!$A$106:EQ$202,147,FALSE)),0,(VLOOKUP($A95,'Import Peak'!$A$3:EQ$99,147,FALSE)-VLOOKUP($A95,'Import Peak Change'!$A$106:EQ$202,147,FALSE)))</f>
        <v>0</v>
      </c>
      <c r="ER95" s="6">
        <f>IF(ISERROR(VLOOKUP($A95,'Import Peak'!$A$3:ER$99,148,FALSE)-VLOOKUP($A95,'Import Peak Change'!$A$106:ER$202,148,FALSE)),0,(VLOOKUP($A95,'Import Peak'!$A$3:ER$99,148,FALSE)-VLOOKUP($A95,'Import Peak Change'!$A$106:ER$202,148,FALSE)))</f>
        <v>0</v>
      </c>
      <c r="ES95" s="6">
        <f>IF(ISERROR(VLOOKUP($A95,'Import Peak'!$A$3:ES$99,149,FALSE)-VLOOKUP($A95,'Import Peak Change'!$A$106:ES$202,149,FALSE)),0,(VLOOKUP($A95,'Import Peak'!$A$3:ES$99,149,FALSE)-VLOOKUP($A95,'Import Peak Change'!$A$106:ES$202,149,FALSE)))</f>
        <v>0</v>
      </c>
      <c r="ET95" s="6">
        <f>IF(ISERROR(VLOOKUP($A95,'Import Peak'!$A$3:ET$99,150,FALSE)-VLOOKUP($A95,'Import Peak Change'!$A$106:ET$202,150,FALSE)),0,(VLOOKUP($A95,'Import Peak'!$A$3:ET$99,150,FALSE)-VLOOKUP($A95,'Import Peak Change'!$A$106:ET$202,150,FALSE)))</f>
        <v>0</v>
      </c>
      <c r="EU95" s="6">
        <f>IF(ISERROR(VLOOKUP($A95,'Import Peak'!$A$3:EU$99,151,FALSE)-VLOOKUP($A95,'Import Peak Change'!$A$106:EU$202,151,FALSE)),0,(VLOOKUP($A95,'Import Peak'!$A$3:EU$99,151,FALSE)-VLOOKUP($A95,'Import Peak Change'!$A$106:EU$202,151,FALSE)))</f>
        <v>0</v>
      </c>
      <c r="EV95" s="6">
        <f>IF(ISERROR(VLOOKUP($A95,'Import Peak'!$A$3:EV$99,152,FALSE)-VLOOKUP($A95,'Import Peak Change'!$A$106:EV$202,152,FALSE)),0,(VLOOKUP($A95,'Import Peak'!$A$3:EV$99,152,FALSE)-VLOOKUP($A95,'Import Peak Change'!$A$106:EV$202,152,FALSE)))</f>
        <v>0</v>
      </c>
      <c r="EW95" s="6">
        <f>IF(ISERROR(VLOOKUP($A95,'Import Peak'!$A$3:EW$99,153,FALSE)-VLOOKUP($A95,'Import Peak Change'!$A$106:EW$202,153,FALSE)),0,(VLOOKUP($A95,'Import Peak'!$A$3:EW$99,153,FALSE)-VLOOKUP($A95,'Import Peak Change'!$A$106:EW$202,153,FALSE)))</f>
        <v>0</v>
      </c>
      <c r="EX95" s="6">
        <f>IF(ISERROR(VLOOKUP($A95,'Import Peak'!$A$3:EX$99,154,FALSE)-VLOOKUP($A95,'Import Peak Change'!$A$106:EX$202,154,FALSE)),0,(VLOOKUP($A95,'Import Peak'!$A$3:EX$99,154,FALSE)-VLOOKUP($A95,'Import Peak Change'!$A$106:EX$202,154,FALSE)))</f>
        <v>0</v>
      </c>
      <c r="EY95" s="6">
        <f>IF(ISERROR(VLOOKUP($A95,'Import Peak'!$A$3:EY$99,155,FALSE)-VLOOKUP($A95,'Import Peak Change'!$A$106:EY$202,155,FALSE)),0,(VLOOKUP($A95,'Import Peak'!$A$3:EY$99,155,FALSE)-VLOOKUP($A95,'Import Peak Change'!$A$106:EY$202,155,FALSE)))</f>
        <v>0</v>
      </c>
      <c r="EZ95" s="6">
        <f>IF(ISERROR(VLOOKUP($A95,'Import Peak'!$A$3:EZ$99,156,FALSE)-VLOOKUP($A95,'Import Peak Change'!$A$106:EZ$202,156,FALSE)),0,(VLOOKUP($A95,'Import Peak'!$A$3:EZ$99,156,FALSE)-VLOOKUP($A95,'Import Peak Change'!$A$106:EZ$202,156,FALSE)))</f>
        <v>0</v>
      </c>
      <c r="FA95" s="6">
        <f>IF(ISERROR(VLOOKUP($A95,'Import Peak'!$A$3:FA$99,157,FALSE)-VLOOKUP($A95,'Import Peak Change'!$A$106:FA$202,157,FALSE)),0,(VLOOKUP($A95,'Import Peak'!$A$3:FA$99,157,FALSE)-VLOOKUP($A95,'Import Peak Change'!$A$106:FA$202,157,FALSE)))</f>
        <v>0</v>
      </c>
      <c r="FB95" s="6">
        <f>IF(ISERROR(VLOOKUP($A95,'Import Peak'!$A$3:FB$99,158,FALSE)-VLOOKUP($A95,'Import Peak Change'!$A$106:FB$202,158,FALSE)),0,(VLOOKUP($A95,'Import Peak'!$A$3:FB$99,158,FALSE)-VLOOKUP($A95,'Import Peak Change'!$A$106:FB$202,158,FALSE)))</f>
        <v>0</v>
      </c>
      <c r="FC95" s="6">
        <f>IF(ISERROR(VLOOKUP($A95,'Import Peak'!$A$3:FC$99,159,FALSE)-VLOOKUP($A95,'Import Peak Change'!$A$106:FC$202,159,FALSE)),0,(VLOOKUP($A95,'Import Peak'!$A$3:FC$99,159,FALSE)-VLOOKUP($A95,'Import Peak Change'!$A$106:FC$202,159,FALSE)))</f>
        <v>0</v>
      </c>
      <c r="FD95" s="6">
        <f>IF(ISERROR(VLOOKUP($A95,'Import Peak'!$A$3:FD$99,160,FALSE)-VLOOKUP($A95,'Import Peak Change'!$A$106:FD$202,160,FALSE)),0,(VLOOKUP($A95,'Import Peak'!$A$3:FD$99,160,FALSE)-VLOOKUP($A95,'Import Peak Change'!$A$106:FD$202,160,FALSE)))</f>
        <v>0</v>
      </c>
      <c r="FE95" s="6">
        <f>IF(ISERROR(VLOOKUP($A95,'Import Peak'!$A$3:FE$99,161,FALSE)-VLOOKUP($A95,'Import Peak Change'!$A$106:FE$202,161,FALSE)),0,(VLOOKUP($A95,'Import Peak'!$A$3:FE$99,161,FALSE)-VLOOKUP($A95,'Import Peak Change'!$A$106:FE$202,161,FALSE)))</f>
        <v>0</v>
      </c>
      <c r="FF95" s="6">
        <f>IF(ISERROR(VLOOKUP($A95,'Import Peak'!$A$3:FF$99,162,FALSE)-VLOOKUP($A95,'Import Peak Change'!$A$106:FF$202,162,FALSE)),0,(VLOOKUP($A95,'Import Peak'!$A$3:FF$99,162,FALSE)-VLOOKUP($A95,'Import Peak Change'!$A$106:FF$202,162,FALSE)))</f>
        <v>0</v>
      </c>
      <c r="FG95" s="6">
        <f>IF(ISERROR(VLOOKUP($A95,'Import Peak'!$A$3:FG$99,163,FALSE)-VLOOKUP($A95,'Import Peak Change'!$A$106:FG$202,163,FALSE)),0,(VLOOKUP($A95,'Import Peak'!$A$3:FG$99,163,FALSE)-VLOOKUP($A95,'Import Peak Change'!$A$106:FG$202,163,FALSE)))</f>
        <v>0</v>
      </c>
      <c r="FH95" s="6">
        <f>IF(ISERROR(VLOOKUP($A95,'Import Peak'!$A$3:FH$99,164,FALSE)-VLOOKUP($A95,'Import Peak Change'!$A$106:FH$202,164,FALSE)),0,(VLOOKUP($A95,'Import Peak'!$A$3:FH$99,164,FALSE)-VLOOKUP($A95,'Import Peak Change'!$A$106:FH$202,164,FALSE)))</f>
        <v>0</v>
      </c>
      <c r="FI95" s="6">
        <f>IF(ISERROR(VLOOKUP($A95,'Import Peak'!$A$3:FI$99,165,FALSE)-VLOOKUP($A95,'Import Peak Change'!$A$106:FI$202,165,FALSE)),0,(VLOOKUP($A95,'Import Peak'!$A$3:FI$99,165,FALSE)-VLOOKUP($A95,'Import Peak Change'!$A$106:FI$202,165,FALSE)))</f>
        <v>0</v>
      </c>
      <c r="FJ95" s="6">
        <f>IF(ISERROR(VLOOKUP($A95,'Import Peak'!$A$3:FJ$99,166,FALSE)-VLOOKUP($A95,'Import Peak Change'!$A$106:FJ$202,166,FALSE)),0,(VLOOKUP($A95,'Import Peak'!$A$3:FJ$99,166,FALSE)-VLOOKUP($A95,'Import Peak Change'!$A$106:FJ$202,166,FALSE)))</f>
        <v>0</v>
      </c>
      <c r="FK95" s="6">
        <f>IF(ISERROR(VLOOKUP($A95,'Import Peak'!$A$3:FK$99,167,FALSE)-VLOOKUP($A95,'Import Peak Change'!$A$106:FK$202,167,FALSE)),0,(VLOOKUP($A95,'Import Peak'!$A$3:FK$99,167,FALSE)-VLOOKUP($A95,'Import Peak Change'!$A$106:FK$202,167,FALSE)))</f>
        <v>0</v>
      </c>
      <c r="FL95" s="6">
        <f>IF(ISERROR(VLOOKUP($A95,'Import Peak'!$A$3:FL$99,168,FALSE)-VLOOKUP($A95,'Import Peak Change'!$A$106:FL$202,168,FALSE)),0,(VLOOKUP($A95,'Import Peak'!$A$3:FL$99,168,FALSE)-VLOOKUP($A95,'Import Peak Change'!$A$106:FL$202,168,FALSE)))</f>
        <v>0</v>
      </c>
      <c r="FM95" s="6">
        <f>IF(ISERROR(VLOOKUP($A95,'Import Peak'!$A$3:FM$99,169,FALSE)-VLOOKUP($A95,'Import Peak Change'!$A$106:FM$202,169,FALSE)),0,(VLOOKUP($A95,'Import Peak'!$A$3:FM$99,169,FALSE)-VLOOKUP($A95,'Import Peak Change'!$A$106:FM$202,169,FALSE)))</f>
        <v>0</v>
      </c>
      <c r="FN95" s="6">
        <f>IF(ISERROR(VLOOKUP($A95,'Import Peak'!$A$3:FN$99,170,FALSE)-VLOOKUP($A95,'Import Peak Change'!$A$106:FN$202,170,FALSE)),0,(VLOOKUP($A95,'Import Peak'!$A$3:FN$99,170,FALSE)-VLOOKUP($A95,'Import Peak Change'!$A$106:FN$202,170,FALSE)))</f>
        <v>0</v>
      </c>
      <c r="FO95" s="6">
        <f>IF(ISERROR(VLOOKUP($A95,'Import Peak'!$A$3:FO$99,171,FALSE)-VLOOKUP($A95,'Import Peak Change'!$A$106:FO$202,171,FALSE)),0,(VLOOKUP($A95,'Import Peak'!$A$3:FO$99,171,FALSE)-VLOOKUP($A95,'Import Peak Change'!$A$106:FO$202,171,FALSE)))</f>
        <v>0</v>
      </c>
      <c r="FP95" s="6">
        <f>IF(ISERROR(VLOOKUP($A95,'Import Peak'!$A$3:FP$99,172,FALSE)-VLOOKUP($A95,'Import Peak Change'!$A$106:FP$202,172,FALSE)),0,(VLOOKUP($A95,'Import Peak'!$A$3:FP$99,172,FALSE)-VLOOKUP($A95,'Import Peak Change'!$A$106:FP$202,172,FALSE)))</f>
        <v>0</v>
      </c>
      <c r="FQ95" s="6">
        <f>IF(ISERROR(VLOOKUP($A95,'Import Peak'!$A$3:FQ$99,173,FALSE)-VLOOKUP($A95,'Import Peak Change'!$A$106:FQ$202,173,FALSE)),0,(VLOOKUP($A95,'Import Peak'!$A$3:FQ$99,173,FALSE)-VLOOKUP($A95,'Import Peak Change'!$A$106:FQ$202,173,FALSE)))</f>
        <v>0</v>
      </c>
      <c r="FR95" s="6">
        <f>IF(ISERROR(VLOOKUP($A95,'Import Peak'!$A$3:FR$99,174,FALSE)-VLOOKUP($A95,'Import Peak Change'!$A$106:FR$202,174,FALSE)),0,(VLOOKUP($A95,'Import Peak'!$A$3:FR$99,174,FALSE)-VLOOKUP($A95,'Import Peak Change'!$A$106:FR$202,174,FALSE)))</f>
        <v>0</v>
      </c>
      <c r="FS95" s="6">
        <f>IF(ISERROR(VLOOKUP($A95,'Import Peak'!$A$3:FS$99,175,FALSE)-VLOOKUP($A95,'Import Peak Change'!$A$106:FS$202,175,FALSE)),0,(VLOOKUP($A95,'Import Peak'!$A$3:FS$99,175,FALSE)-VLOOKUP($A95,'Import Peak Change'!$A$106:FS$202,175,FALSE)))</f>
        <v>0</v>
      </c>
      <c r="FT95" s="6">
        <f>IF(ISERROR(VLOOKUP($A95,'Import Peak'!$A$3:FT$99,176,FALSE)-VLOOKUP($A95,'Import Peak Change'!$A$106:FT$202,176,FALSE)),0,(VLOOKUP($A95,'Import Peak'!$A$3:FT$99,176,FALSE)-VLOOKUP($A95,'Import Peak Change'!$A$106:FT$202,176,FALSE)))</f>
        <v>0</v>
      </c>
      <c r="FU95" s="6">
        <f>IF(ISERROR(VLOOKUP($A95,'Import Peak'!$A$3:FU$99,177,FALSE)-VLOOKUP($A95,'Import Peak Change'!$A$106:FU$202,177,FALSE)),0,(VLOOKUP($A95,'Import Peak'!$A$3:FU$99,177,FALSE)-VLOOKUP($A95,'Import Peak Change'!$A$106:FU$202,177,FALSE)))</f>
        <v>0</v>
      </c>
      <c r="FV95" s="6">
        <f>IF(ISERROR(VLOOKUP($A95,'Import Peak'!$A$3:FV$99,178,FALSE)-VLOOKUP($A95,'Import Peak Change'!$A$106:FV$202,178,FALSE)),0,(VLOOKUP($A95,'Import Peak'!$A$3:FV$99,178,FALSE)-VLOOKUP($A95,'Import Peak Change'!$A$106:FV$202,178,FALSE)))</f>
        <v>0</v>
      </c>
      <c r="FW95" s="6">
        <f>IF(ISERROR(VLOOKUP($A95,'Import Peak'!$A$3:FW$99,179,FALSE)-VLOOKUP($A95,'Import Peak Change'!$A$106:FW$202,179,FALSE)),0,(VLOOKUP($A95,'Import Peak'!$A$3:FW$99,179,FALSE)-VLOOKUP($A95,'Import Peak Change'!$A$106:FW$202,179,FALSE)))</f>
        <v>0</v>
      </c>
      <c r="FX95" s="6">
        <f>IF(ISERROR(VLOOKUP($A95,'Import Peak'!$A$3:FX$99,180,FALSE)-VLOOKUP($A95,'Import Peak Change'!$A$106:FX$202,180,FALSE)),0,(VLOOKUP($A95,'Import Peak'!$A$3:FX$99,180,FALSE)-VLOOKUP($A95,'Import Peak Change'!$A$106:FX$202,180,FALSE)))</f>
        <v>0</v>
      </c>
      <c r="FY95" s="6">
        <f>IF(ISERROR(VLOOKUP($A95,'Import Peak'!$A$3:FY$99,181,FALSE)-VLOOKUP($A95,'Import Peak Change'!$A$106:FY$202,181,FALSE)),0,(VLOOKUP($A95,'Import Peak'!$A$3:FY$99,181,FALSE)-VLOOKUP($A95,'Import Peak Change'!$A$106:FY$202,181,FALSE)))</f>
        <v>0</v>
      </c>
      <c r="FZ95" s="6">
        <f>IF(ISERROR(VLOOKUP($A95,'Import Peak'!$A$3:FZ$99,182,FALSE)-VLOOKUP($A95,'Import Peak Change'!$A$106:FZ$202,182,FALSE)),0,(VLOOKUP($A95,'Import Peak'!$A$3:FZ$99,182,FALSE)-VLOOKUP($A95,'Import Peak Change'!$A$106:FZ$202,182,FALSE)))</f>
        <v>0</v>
      </c>
      <c r="GA95" s="6">
        <f>IF(ISERROR(VLOOKUP($A95,'Import Peak'!$A$3:GA$99,183,FALSE)-VLOOKUP($A95,'Import Peak Change'!$A$106:GA$202,183,FALSE)),0,(VLOOKUP($A95,'Import Peak'!$A$3:GA$99,183,FALSE)-VLOOKUP($A95,'Import Peak Change'!$A$106:GA$202,183,FALSE)))</f>
        <v>0</v>
      </c>
      <c r="GB95" s="6">
        <f>IF(ISERROR(VLOOKUP($A95,'Import Peak'!$A$3:GB$99,184,FALSE)-VLOOKUP($A95,'Import Peak Change'!$A$106:GB$202,184,FALSE)),0,(VLOOKUP($A95,'Import Peak'!$A$3:GB$99,184,FALSE)-VLOOKUP($A95,'Import Peak Change'!$A$106:GB$202,184,FALSE)))</f>
        <v>0</v>
      </c>
      <c r="GC95" s="6">
        <f>IF(ISERROR(VLOOKUP($A95,'Import Peak'!$A$3:GC$99,185,FALSE)-VLOOKUP($A95,'Import Peak Change'!$A$106:GC$202,185,FALSE)),0,(VLOOKUP($A95,'Import Peak'!$A$3:GC$99,185,FALSE)-VLOOKUP($A95,'Import Peak Change'!$A$106:GC$202,185,FALSE)))</f>
        <v>0</v>
      </c>
      <c r="GD95" s="6">
        <f>IF(ISERROR(VLOOKUP($A95,'Import Peak'!$A$3:GD$99,186,FALSE)-VLOOKUP($A95,'Import Peak Change'!$A$106:GD$202,186,FALSE)),0,(VLOOKUP($A95,'Import Peak'!$A$3:GD$99,186,FALSE)-VLOOKUP($A95,'Import Peak Change'!$A$106:GD$202,186,FALSE)))</f>
        <v>0</v>
      </c>
      <c r="GE95" s="6">
        <f>IF(ISERROR(VLOOKUP($A95,'Import Peak'!$A$3:GE$99,187,FALSE)-VLOOKUP($A95,'Import Peak Change'!$A$106:GE$202,187,FALSE)),0,(VLOOKUP($A95,'Import Peak'!$A$3:GE$99,187,FALSE)-VLOOKUP($A95,'Import Peak Change'!$A$106:GE$202,187,FALSE)))</f>
        <v>0</v>
      </c>
      <c r="GF95" s="6">
        <f>IF(ISERROR(VLOOKUP($A95,'Import Peak'!$A$3:GF$99,188,FALSE)-VLOOKUP($A95,'Import Peak Change'!$A$106:GF$202,188,FALSE)),0,(VLOOKUP($A95,'Import Peak'!$A$3:GF$99,188,FALSE)-VLOOKUP($A95,'Import Peak Change'!$A$106:GF$202,188,FALSE)))</f>
        <v>0</v>
      </c>
      <c r="GG95" s="6">
        <f>IF(ISERROR(VLOOKUP($A95,'Import Peak'!$A$3:GG$99,189,FALSE)-VLOOKUP($A95,'Import Peak Change'!$A$106:GG$202,189,FALSE)),0,(VLOOKUP($A95,'Import Peak'!$A$3:GG$99,189,FALSE)-VLOOKUP($A95,'Import Peak Change'!$A$106:GG$202,189,FALSE)))</f>
        <v>0</v>
      </c>
      <c r="GH95" s="6">
        <f>IF(ISERROR(VLOOKUP($A95,'Import Peak'!$A$3:GH$99,190,FALSE)-VLOOKUP($A95,'Import Peak Change'!$A$106:GH$202,190,FALSE)),0,(VLOOKUP($A95,'Import Peak'!$A$3:GH$99,190,FALSE)-VLOOKUP($A95,'Import Peak Change'!$A$106:GH$202,190,FALSE)))</f>
        <v>0</v>
      </c>
      <c r="GI95" s="6">
        <f>IF(ISERROR(VLOOKUP($A95,'Import Peak'!$A$3:GI$99,191,FALSE)-VLOOKUP($A95,'Import Peak Change'!$A$106:GI$202,191,FALSE)),0,(VLOOKUP($A95,'Import Peak'!$A$3:GI$99,191,FALSE)-VLOOKUP($A95,'Import Peak Change'!$A$106:GI$202,191,FALSE)))</f>
        <v>0</v>
      </c>
      <c r="GJ95" s="6">
        <f>IF(ISERROR(VLOOKUP($A95,'Import Peak'!$A$3:GJ$99,192,FALSE)-VLOOKUP($A95,'Import Peak Change'!$A$106:GJ$202,192,FALSE)),0,(VLOOKUP($A95,'Import Peak'!$A$3:GJ$99,192,FALSE)-VLOOKUP($A95,'Import Peak Change'!$A$106:GJ$202,192,FALSE)))</f>
        <v>0</v>
      </c>
      <c r="GK95" s="6">
        <f>IF(ISERROR(VLOOKUP($A95,'Import Peak'!$A$3:GK$99,193,FALSE)-VLOOKUP($A95,'Import Peak Change'!$A$106:GK$202,193,FALSE)),0,(VLOOKUP($A95,'Import Peak'!$A$3:GK$99,193,FALSE)-VLOOKUP($A95,'Import Peak Change'!$A$106:GK$202,193,FALSE)))</f>
        <v>0</v>
      </c>
      <c r="GL95" s="6">
        <f>IF(ISERROR(VLOOKUP($A95,'Import Peak'!$A$3:GL$99,194,FALSE)-VLOOKUP($A95,'Import Peak Change'!$A$106:GL$202,194,FALSE)),0,(VLOOKUP($A95,'Import Peak'!$A$3:GL$99,194,FALSE)-VLOOKUP($A95,'Import Peak Change'!$A$106:GL$202,194,FALSE)))</f>
        <v>0</v>
      </c>
      <c r="GM95" s="6">
        <f>IF(ISERROR(VLOOKUP($A95,'Import Peak'!$A$3:GM$99,195,FALSE)-VLOOKUP($A95,'Import Peak Change'!$A$106:GM$202,195,FALSE)),0,(VLOOKUP($A95,'Import Peak'!$A$3:GM$99,195,FALSE)-VLOOKUP($A95,'Import Peak Change'!$A$106:GM$202,195,FALSE)))</f>
        <v>0</v>
      </c>
      <c r="GN95" s="6">
        <f>IF(ISERROR(VLOOKUP($A95,'Import Peak'!$A$3:GN$99,196,FALSE)-VLOOKUP($A95,'Import Peak Change'!$A$106:GN$202,196,FALSE)),0,(VLOOKUP($A95,'Import Peak'!$A$3:GN$99,196,FALSE)-VLOOKUP($A95,'Import Peak Change'!$A$106:GN$202,196,FALSE)))</f>
        <v>0</v>
      </c>
      <c r="GO95" s="6">
        <f>IF(ISERROR(VLOOKUP($A95,'Import Peak'!$A$3:GO$99,197,FALSE)-VLOOKUP($A95,'Import Peak Change'!$A$106:GO$202,197,FALSE)),0,(VLOOKUP($A95,'Import Peak'!$A$3:GO$99,197,FALSE)-VLOOKUP($A95,'Import Peak Change'!$A$106:GO$202,197,FALSE)))</f>
        <v>0</v>
      </c>
      <c r="GP95" s="6">
        <f>IF(ISERROR(VLOOKUP($A95,'Import Peak'!$A$3:GP$99,198,FALSE)-VLOOKUP($A95,'Import Peak Change'!$A$106:GP$202,198,FALSE)),0,(VLOOKUP($A95,'Import Peak'!$A$3:GP$99,198,FALSE)-VLOOKUP($A95,'Import Peak Change'!$A$106:GP$202,198,FALSE)))</f>
        <v>0</v>
      </c>
      <c r="GQ95" s="6">
        <f>IF(ISERROR(VLOOKUP($A95,'Import Peak'!$A$3:GQ$99,199,FALSE)-VLOOKUP($A95,'Import Peak Change'!$A$106:GQ$202,199,FALSE)),0,(VLOOKUP($A95,'Import Peak'!$A$3:GQ$99,199,FALSE)-VLOOKUP($A95,'Import Peak Change'!$A$106:GQ$202,199,FALSE)))</f>
        <v>0</v>
      </c>
      <c r="GR95" s="6">
        <f>IF(ISERROR(VLOOKUP($A95,'Import Peak'!$A$3:GR$99,200,FALSE)-VLOOKUP($A95,'Import Peak Change'!$A$106:GR$202,200,FALSE)),0,(VLOOKUP($A95,'Import Peak'!$A$3:GR$99,200,FALSE)-VLOOKUP($A95,'Import Peak Change'!$A$106:GR$202,200,FALSE)))</f>
        <v>0</v>
      </c>
      <c r="GS95" s="6">
        <f>IF(ISERROR(VLOOKUP($A95,'Import Peak'!$A$3:GS$99,201,FALSE)-VLOOKUP($A95,'Import Peak Change'!$A$106:GS$202,201,FALSE)),0,(VLOOKUP($A95,'Import Peak'!$A$3:GS$99,201,FALSE)-VLOOKUP($A95,'Import Peak Change'!$A$106:GS$202,201,FALSE)))</f>
        <v>0</v>
      </c>
      <c r="GT95" s="6">
        <f>IF(ISERROR(VLOOKUP($A95,'Import Peak'!$A$3:GT$99,202,FALSE)-VLOOKUP($A95,'Import Peak Change'!$A$106:GT$202,202,FALSE)),0,(VLOOKUP($A95,'Import Peak'!$A$3:GT$99,202,FALSE)-VLOOKUP($A95,'Import Peak Change'!$A$106:GT$202,202,FALSE)))</f>
        <v>0</v>
      </c>
      <c r="GU95" s="6">
        <f>IF(ISERROR(VLOOKUP($A95,'Import Peak'!$A$3:GU$99,203,FALSE)-VLOOKUP($A95,'Import Peak Change'!$A$106:GU$202,203,FALSE)),0,(VLOOKUP($A95,'Import Peak'!$A$3:GU$99,203,FALSE)-VLOOKUP($A95,'Import Peak Change'!$A$106:GU$202,203,FALSE)))</f>
        <v>0</v>
      </c>
      <c r="GV95" s="6">
        <f>IF(ISERROR(VLOOKUP($A95,'Import Peak'!$A$3:GV$99,204,FALSE)-VLOOKUP($A95,'Import Peak Change'!$A$106:GV$202,204,FALSE)),0,(VLOOKUP($A95,'Import Peak'!$A$3:GV$99,204,FALSE)-VLOOKUP($A95,'Import Peak Change'!$A$106:GV$202,204,FALSE)))</f>
        <v>0</v>
      </c>
      <c r="GW95" s="6">
        <f>IF(ISERROR(VLOOKUP($A95,'Import Peak'!$A$3:GW$99,205,FALSE)-VLOOKUP($A95,'Import Peak Change'!$A$106:GW$202,205,FALSE)),0,(VLOOKUP($A95,'Import Peak'!$A$3:GW$99,205,FALSE)-VLOOKUP($A95,'Import Peak Change'!$A$106:GW$202,205,FALSE)))</f>
        <v>0</v>
      </c>
      <c r="GX95" s="6">
        <f>IF(ISERROR(VLOOKUP($A95,'Import Peak'!$A$3:GX$99,206,FALSE)-VLOOKUP($A95,'Import Peak Change'!$A$106:GX$202,206,FALSE)),0,(VLOOKUP($A95,'Import Peak'!$A$3:GX$99,206,FALSE)-VLOOKUP($A95,'Import Peak Change'!$A$106:GX$202,206,FALSE)))</f>
        <v>0</v>
      </c>
      <c r="GY95" s="6">
        <f>IF(ISERROR(VLOOKUP($A95,'Import Peak'!$A$3:GY$99,207,FALSE)-VLOOKUP($A95,'Import Peak Change'!$A$106:GY$202,207,FALSE)),0,(VLOOKUP($A95,'Import Peak'!$A$3:GY$99,207,FALSE)-VLOOKUP($A95,'Import Peak Change'!$A$106:GY$202,207,FALSE)))</f>
        <v>0</v>
      </c>
      <c r="GZ95" s="6">
        <f>IF(ISERROR(VLOOKUP($A95,'Import Peak'!$A$3:GZ$99,208,FALSE)-VLOOKUP($A95,'Import Peak Change'!$A$106:GZ$202,208,FALSE)),0,(VLOOKUP($A95,'Import Peak'!$A$3:GZ$99,208,FALSE)-VLOOKUP($A95,'Import Peak Change'!$A$106:GZ$202,208,FALSE)))</f>
        <v>0</v>
      </c>
      <c r="HA95" s="6">
        <f>IF(ISERROR(VLOOKUP($A95,'Import Peak'!$A$3:HA$99,209,FALSE)-VLOOKUP($A95,'Import Peak Change'!$A$106:HA$202,209,FALSE)),0,(VLOOKUP($A95,'Import Peak'!$A$3:HA$99,209,FALSE)-VLOOKUP($A95,'Import Peak Change'!$A$106:HA$202,209,FALSE)))</f>
        <v>0</v>
      </c>
      <c r="HB95" s="6">
        <f>IF(ISERROR(VLOOKUP($A95,'Import Peak'!$A$3:HB$99,210,FALSE)-VLOOKUP($A95,'Import Peak Change'!$A$106:HB$202,210,FALSE)),0,(VLOOKUP($A95,'Import Peak'!$A$3:HB$99,210,FALSE)-VLOOKUP($A95,'Import Peak Change'!$A$106:HB$202,210,FALSE)))</f>
        <v>0</v>
      </c>
      <c r="HC95" s="6">
        <f>IF(ISERROR(VLOOKUP($A95,'Import Peak'!$A$3:HC$99,211,FALSE)-VLOOKUP($A95,'Import Peak Change'!$A$106:HC$202,211,FALSE)),0,(VLOOKUP($A95,'Import Peak'!$A$3:HC$99,211,FALSE)-VLOOKUP($A95,'Import Peak Change'!$A$106:HC$202,211,FALSE)))</f>
        <v>0</v>
      </c>
      <c r="HD95" s="6">
        <f>IF(ISERROR(VLOOKUP($A95,'Import Peak'!$A$3:HD$99,212,FALSE)-VLOOKUP($A95,'Import Peak Change'!$A$106:HD$202,212,FALSE)),0,(VLOOKUP($A95,'Import Peak'!$A$3:HD$99,212,FALSE)-VLOOKUP($A95,'Import Peak Change'!$A$106:HD$202,212,FALSE)))</f>
        <v>0</v>
      </c>
      <c r="HE95" s="6">
        <f>IF(ISERROR(VLOOKUP($A95,'Import Peak'!$A$3:HE$99,213,FALSE)-VLOOKUP($A95,'Import Peak Change'!$A$106:HE$202,213,FALSE)),0,(VLOOKUP($A95,'Import Peak'!$A$3:HE$99,213,FALSE)-VLOOKUP($A95,'Import Peak Change'!$A$106:HE$202,213,FALSE)))</f>
        <v>0</v>
      </c>
      <c r="HF95" s="6">
        <f>IF(ISERROR(VLOOKUP($A95,'Import Peak'!$A$3:HF$99,214,FALSE)-VLOOKUP($A95,'Import Peak Change'!$A$106:HF$202,214,FALSE)),0,(VLOOKUP($A95,'Import Peak'!$A$3:HF$99,214,FALSE)-VLOOKUP($A95,'Import Peak Change'!$A$106:HF$202,214,FALSE)))</f>
        <v>0</v>
      </c>
      <c r="HG95" s="6">
        <f>IF(ISERROR(VLOOKUP($A95,'Import Peak'!$A$3:HG$99,215,FALSE)-VLOOKUP($A95,'Import Peak Change'!$A$106:HG$202,215,FALSE)),0,(VLOOKUP($A95,'Import Peak'!$A$3:HG$99,215,FALSE)-VLOOKUP($A95,'Import Peak Change'!$A$106:HG$202,215,FALSE)))</f>
        <v>0</v>
      </c>
      <c r="HH95" s="6">
        <f>IF(ISERROR(VLOOKUP($A95,'Import Peak'!$A$3:HH$99,216,FALSE)-VLOOKUP($A95,'Import Peak Change'!$A$106:HH$202,216,FALSE)),0,(VLOOKUP($A95,'Import Peak'!$A$3:HH$99,216,FALSE)-VLOOKUP($A95,'Import Peak Change'!$A$106:HH$202,216,FALSE)))</f>
        <v>0</v>
      </c>
      <c r="HI95" s="6">
        <f>IF(ISERROR(VLOOKUP($A95,'Import Peak'!$A$3:HI$99,217,FALSE)-VLOOKUP($A95,'Import Peak Change'!$A$106:HI$202,217,FALSE)),0,(VLOOKUP($A95,'Import Peak'!$A$3:HI$99,217,FALSE)-VLOOKUP($A95,'Import Peak Change'!$A$106:HI$202,217,FALSE)))</f>
        <v>0</v>
      </c>
      <c r="HJ95" s="6">
        <f>IF(ISERROR(VLOOKUP($A95,'Import Peak'!$A$3:HJ$99,218,FALSE)-VLOOKUP($A95,'Import Peak Change'!$A$106:HJ$202,218,FALSE)),0,(VLOOKUP($A95,'Import Peak'!$A$3:HJ$99,218,FALSE)-VLOOKUP($A95,'Import Peak Change'!$A$106:HJ$202,218,FALSE)))</f>
        <v>0</v>
      </c>
      <c r="HK95" s="6">
        <f>IF(ISERROR(VLOOKUP($A95,'Import Peak'!$A$3:HK$99,219,FALSE)-VLOOKUP($A95,'Import Peak Change'!$A$106:HK$202,219,FALSE)),0,(VLOOKUP($A95,'Import Peak'!$A$3:HK$99,219,FALSE)-VLOOKUP($A95,'Import Peak Change'!$A$106:HK$202,219,FALSE)))</f>
        <v>0</v>
      </c>
      <c r="HL95" s="6">
        <f>IF(ISERROR(VLOOKUP($A95,'Import Peak'!$A$3:HL$99,220,FALSE)-VLOOKUP($A95,'Import Peak Change'!$A$106:HL$202,220,FALSE)),0,(VLOOKUP($A95,'Import Peak'!$A$3:HL$99,220,FALSE)-VLOOKUP($A95,'Import Peak Change'!$A$106:HL$202,220,FALSE)))</f>
        <v>0</v>
      </c>
      <c r="HM95" s="6">
        <f>IF(ISERROR(VLOOKUP($A95,'Import Peak'!$A$3:HM$99,221,FALSE)-VLOOKUP($A95,'Import Peak Change'!$A$106:HM$202,221,FALSE)),0,(VLOOKUP($A95,'Import Peak'!$A$3:HM$99,221,FALSE)-VLOOKUP($A95,'Import Peak Change'!$A$106:HM$202,221,FALSE)))</f>
        <v>0</v>
      </c>
      <c r="HN95" s="6">
        <f>IF(ISERROR(VLOOKUP($A95,'Import Peak'!$A$3:HN$99,222,FALSE)-VLOOKUP($A95,'Import Peak Change'!$A$106:HN$202,222,FALSE)),0,(VLOOKUP($A95,'Import Peak'!$A$3:HN$99,222,FALSE)-VLOOKUP($A95,'Import Peak Change'!$A$106:HN$202,222,FALSE)))</f>
        <v>0</v>
      </c>
      <c r="HO95" s="6">
        <f>IF(ISERROR(VLOOKUP($A95,'Import Peak'!$A$3:HO$99,223,FALSE)-VLOOKUP($A95,'Import Peak Change'!$A$106:HO$202,223,FALSE)),0,(VLOOKUP($A95,'Import Peak'!$A$3:HO$99,223,FALSE)-VLOOKUP($A95,'Import Peak Change'!$A$106:HO$202,223,FALSE)))</f>
        <v>0</v>
      </c>
      <c r="HP95" s="6">
        <f>IF(ISERROR(VLOOKUP($A95,'Import Peak'!$A$3:HP$99,224,FALSE)-VLOOKUP($A95,'Import Peak Change'!$A$106:HP$202,224,FALSE)),0,(VLOOKUP($A95,'Import Peak'!$A$3:HP$99,224,FALSE)-VLOOKUP($A95,'Import Peak Change'!$A$106:HP$202,224,FALSE)))</f>
        <v>0</v>
      </c>
      <c r="HQ95" s="6">
        <f>IF(ISERROR(VLOOKUP($A95,'Import Peak'!$A$3:HQ$99,225,FALSE)-VLOOKUP($A95,'Import Peak Change'!$A$106:HQ$202,225,FALSE)),0,(VLOOKUP($A95,'Import Peak'!$A$3:HQ$99,225,FALSE)-VLOOKUP($A95,'Import Peak Change'!$A$106:HQ$202,225,FALSE)))</f>
        <v>0</v>
      </c>
      <c r="HR95" s="6">
        <f>IF(ISERROR(VLOOKUP($A95,'Import Peak'!$A$3:HR$99,226,FALSE)-VLOOKUP($A95,'Import Peak Change'!$A$106:HR$202,226,FALSE)),0,(VLOOKUP($A95,'Import Peak'!$A$3:HR$99,226,FALSE)-VLOOKUP($A95,'Import Peak Change'!$A$106:HR$202,226,FALSE)))</f>
        <v>0</v>
      </c>
      <c r="HS95" s="6">
        <f>IF(ISERROR(VLOOKUP($A95,'Import Peak'!$A$3:HS$99,227,FALSE)-VLOOKUP($A95,'Import Peak Change'!$A$106:HS$202,227,FALSE)),0,(VLOOKUP($A95,'Import Peak'!$A$3:HS$99,227,FALSE)-VLOOKUP($A95,'Import Peak Change'!$A$106:HS$202,227,FALSE)))</f>
        <v>0</v>
      </c>
      <c r="HT95" s="6">
        <f>IF(ISERROR(VLOOKUP($A95,'Import Peak'!$A$3:HT$99,228,FALSE)-VLOOKUP($A95,'Import Peak Change'!$A$106:HT$202,228,FALSE)),0,(VLOOKUP($A95,'Import Peak'!$A$3:HT$99,228,FALSE)-VLOOKUP($A95,'Import Peak Change'!$A$106:HT$202,228,FALSE)))</f>
        <v>0</v>
      </c>
      <c r="HU95" s="6">
        <f>IF(ISERROR(VLOOKUP($A95,'Import Peak'!$A$3:HU$99,229,FALSE)-VLOOKUP($A95,'Import Peak Change'!$A$106:HU$202,229,FALSE)),0,(VLOOKUP($A95,'Import Peak'!$A$3:HU$99,229,FALSE)-VLOOKUP($A95,'Import Peak Change'!$A$106:HU$202,229,FALSE)))</f>
        <v>0</v>
      </c>
      <c r="HV95" s="6">
        <f>IF(ISERROR(VLOOKUP($A95,'Import Peak'!$A$3:HV$99,230,FALSE)-VLOOKUP($A95,'Import Peak Change'!$A$106:HV$202,230,FALSE)),0,(VLOOKUP($A95,'Import Peak'!$A$3:HV$99,230,FALSE)-VLOOKUP($A95,'Import Peak Change'!$A$106:HV$202,230,FALSE)))</f>
        <v>0</v>
      </c>
      <c r="HW95" s="6">
        <f>IF(ISERROR(VLOOKUP($A95,'Import Peak'!$A$3:HW$99,231,FALSE)-VLOOKUP($A95,'Import Peak Change'!$A$106:HW$202,231,FALSE)),0,(VLOOKUP($A95,'Import Peak'!$A$3:HW$99,231,FALSE)-VLOOKUP($A95,'Import Peak Change'!$A$106:HW$202,231,FALSE)))</f>
        <v>0</v>
      </c>
      <c r="HX95" s="6">
        <f>IF(ISERROR(VLOOKUP($A95,'Import Peak'!$A$3:HX$99,232,FALSE)-VLOOKUP($A95,'Import Peak Change'!$A$106:HX$202,232,FALSE)),0,(VLOOKUP($A95,'Import Peak'!$A$3:HX$99,232,FALSE)-VLOOKUP($A95,'Import Peak Change'!$A$106:HX$202,232,FALSE)))</f>
        <v>0</v>
      </c>
      <c r="HY95" s="6">
        <f>IF(ISERROR(VLOOKUP($A95,'Import Peak'!$A$3:HY$99,233,FALSE)-VLOOKUP($A95,'Import Peak Change'!$A$106:HY$202,233,FALSE)),0,(VLOOKUP($A95,'Import Peak'!$A$3:HY$99,233,FALSE)-VLOOKUP($A95,'Import Peak Change'!$A$106:HY$202,233,FALSE)))</f>
        <v>0</v>
      </c>
      <c r="HZ95" s="6">
        <f>IF(ISERROR(VLOOKUP($A95,'Import Peak'!$A$3:HZ$99,234,FALSE)-VLOOKUP($A95,'Import Peak Change'!$A$106:HZ$202,234,FALSE)),0,(VLOOKUP($A95,'Import Peak'!$A$3:HZ$99,234,FALSE)-VLOOKUP($A95,'Import Peak Change'!$A$106:HZ$202,234,FALSE)))</f>
        <v>0</v>
      </c>
      <c r="IA95" s="6">
        <f>IF(ISERROR(VLOOKUP($A95,'Import Peak'!$A$3:IA$99,235,FALSE)-VLOOKUP($A95,'Import Peak Change'!$A$106:IA$202,235,FALSE)),0,(VLOOKUP($A95,'Import Peak'!$A$3:IA$99,235,FALSE)-VLOOKUP($A95,'Import Peak Change'!$A$106:IA$202,235,FALSE)))</f>
        <v>0</v>
      </c>
      <c r="IB95" s="6">
        <f>IF(ISERROR(VLOOKUP($A95,'Import Peak'!$A$3:IB$99,236,FALSE)-VLOOKUP($A95,'Import Peak Change'!$A$106:IB$202,236,FALSE)),0,(VLOOKUP($A95,'Import Peak'!$A$3:IB$99,236,FALSE)-VLOOKUP($A95,'Import Peak Change'!$A$106:IB$202,236,FALSE)))</f>
        <v>0</v>
      </c>
      <c r="IC95" s="6">
        <f>IF(ISERROR(VLOOKUP($A95,'Import Peak'!$A$3:IC$99,237,FALSE)-VLOOKUP($A95,'Import Peak Change'!$A$106:IC$202,237,FALSE)),0,(VLOOKUP($A95,'Import Peak'!$A$3:IC$99,237,FALSE)-VLOOKUP($A95,'Import Peak Change'!$A$106:IC$202,237,FALSE)))</f>
        <v>0</v>
      </c>
      <c r="ID95" s="6">
        <f>IF(ISERROR(VLOOKUP($A95,'Import Peak'!$A$3:ID$99,238,FALSE)-VLOOKUP($A95,'Import Peak Change'!$A$106:ID$202,238,FALSE)),0,(VLOOKUP($A95,'Import Peak'!$A$3:ID$99,238,FALSE)-VLOOKUP($A95,'Import Peak Change'!$A$106:ID$202,238,FALSE)))</f>
        <v>0</v>
      </c>
      <c r="IE95" s="6">
        <f>IF(ISERROR(VLOOKUP($A95,'Import Peak'!$A$3:IE$99,239,FALSE)-VLOOKUP($A95,'Import Peak Change'!$A$106:IE$202,239,FALSE)),0,(VLOOKUP($A95,'Import Peak'!$A$3:IE$99,239,FALSE)-VLOOKUP($A95,'Import Peak Change'!$A$106:IE$202,239,FALSE)))</f>
        <v>0</v>
      </c>
    </row>
    <row r="96" spans="1:239">
      <c r="A96" s="168" t="str">
        <f>IF('Import Peak'!A93=0,"",'Import Peak'!A93)</f>
        <v/>
      </c>
      <c r="B96" s="6"/>
      <c r="C96" s="6"/>
      <c r="D96" s="6"/>
      <c r="E96" s="6"/>
      <c r="F96" s="6"/>
      <c r="G96" s="6">
        <f>IF(ISERROR(VLOOKUP($A96,'Import Peak'!$A$3:G$99,7,FALSE)-VLOOKUP($A96,'Import Peak Change'!$A$106:G$202,7,FALSE)),0,(VLOOKUP($A96,'Import Peak'!$A$3:G$99,7,FALSE)-VLOOKUP($A96,'Import Peak Change'!$A$106:G$202,7,FALSE)))</f>
        <v>0</v>
      </c>
      <c r="H96" s="6">
        <f>IF(ISERROR(VLOOKUP($A96,'Import Peak'!$A$3:H$99,8,FALSE)-VLOOKUP($A96,'Import Peak Change'!$A$106:H$202,8,FALSE)),0,(VLOOKUP($A96,'Import Peak'!$A$3:H$99,8,FALSE)-VLOOKUP($A96,'Import Peak Change'!$A$106:H$202,8,FALSE)))</f>
        <v>0</v>
      </c>
      <c r="I96" s="6">
        <f>IF(ISERROR(VLOOKUP($A96,'Import Peak'!$A$3:I$99,9,FALSE)-VLOOKUP($A96,'Import Peak Change'!$A$106:I$202,9,FALSE)),0,(VLOOKUP($A96,'Import Peak'!$A$3:I$99,9,FALSE)-VLOOKUP($A96,'Import Peak Change'!$A$106:I$202,9,FALSE)))</f>
        <v>0</v>
      </c>
      <c r="J96" s="6">
        <f>IF(ISERROR(VLOOKUP($A96,'Import Peak'!$A$3:J$99,10,FALSE)-VLOOKUP($A96,'Import Peak Change'!$A$106:J$202,10,FALSE)),0,(VLOOKUP($A96,'Import Peak'!$A$3:J$99,10,FALSE)-VLOOKUP($A96,'Import Peak Change'!$A$106:J$202,10,FALSE)))</f>
        <v>0</v>
      </c>
      <c r="K96" s="6">
        <f>IF(ISERROR(VLOOKUP($A96,'Import Peak'!$A$3:K$99,11,FALSE)-VLOOKUP($A96,'Import Peak Change'!$A$106:K$202,11,FALSE)),0,(VLOOKUP($A96,'Import Peak'!$A$3:K$99,11,FALSE)-VLOOKUP($A96,'Import Peak Change'!$A$106:K$202,11,FALSE)))</f>
        <v>0</v>
      </c>
      <c r="L96" s="6">
        <f>IF(ISERROR(VLOOKUP($A96,'Import Peak'!$A$3:L$99,12,FALSE)-VLOOKUP($A96,'Import Peak Change'!$A$106:L$202,12,FALSE)),0,(VLOOKUP($A96,'Import Peak'!$A$3:L$99,12,FALSE)-VLOOKUP($A96,'Import Peak Change'!$A$106:L$202,12,FALSE)))</f>
        <v>0</v>
      </c>
      <c r="M96" s="6">
        <f>IF(ISERROR(VLOOKUP($A96,'Import Peak'!$A$3:M$99,13,FALSE)-VLOOKUP($A96,'Import Peak Change'!$A$106:M$202,13,FALSE)),0,(VLOOKUP($A96,'Import Peak'!$A$3:M$99,13,FALSE)-VLOOKUP($A96,'Import Peak Change'!$A$106:M$202,13,FALSE)))</f>
        <v>0</v>
      </c>
      <c r="N96" s="6">
        <f>IF(ISERROR(VLOOKUP($A96,'Import Peak'!$A$3:N$99,14,FALSE)-VLOOKUP($A96,'Import Peak Change'!$A$106:N$202,14,FALSE)),0,(VLOOKUP($A96,'Import Peak'!$A$3:N$99,14,FALSE)-VLOOKUP($A96,'Import Peak Change'!$A$106:N$202,14,FALSE)))</f>
        <v>0</v>
      </c>
      <c r="O96" s="6">
        <f>IF(ISERROR(VLOOKUP($A96,'Import Peak'!$A$3:O$99,15,FALSE)-VLOOKUP($A96,'Import Peak Change'!$A$106:O$202,15,FALSE)),0,(VLOOKUP($A96,'Import Peak'!$A$3:O$99,15,FALSE)-VLOOKUP($A96,'Import Peak Change'!$A$106:O$202,15,FALSE)))</f>
        <v>0</v>
      </c>
      <c r="P96" s="6">
        <f>IF(ISERROR(VLOOKUP($A96,'Import Peak'!$A$3:P$99,16,FALSE)-VLOOKUP($A96,'Import Peak Change'!$A$106:P$202,16,FALSE)),0,(VLOOKUP($A96,'Import Peak'!$A$3:P$99,16,FALSE)-VLOOKUP($A96,'Import Peak Change'!$A$106:P$202,16,FALSE)))</f>
        <v>0</v>
      </c>
      <c r="Q96" s="6">
        <f>IF(ISERROR(VLOOKUP($A96,'Import Peak'!$A$3:Q$99,17,FALSE)-VLOOKUP($A96,'Import Peak Change'!$A$106:Q$202,17,FALSE)),0,(VLOOKUP($A96,'Import Peak'!$A$3:Q$99,17,FALSE)-VLOOKUP($A96,'Import Peak Change'!$A$106:Q$202,17,FALSE)))</f>
        <v>0</v>
      </c>
      <c r="R96" s="6">
        <f>IF(ISERROR(VLOOKUP($A96,'Import Peak'!$A$3:R$99,18,FALSE)-VLOOKUP($A96,'Import Peak Change'!$A$106:R$202,18,FALSE)),0,(VLOOKUP($A96,'Import Peak'!$A$3:R$99,18,FALSE)-VLOOKUP($A96,'Import Peak Change'!$A$106:R$202,18,FALSE)))</f>
        <v>0</v>
      </c>
      <c r="S96" s="6">
        <f>IF(ISERROR(VLOOKUP($A96,'Import Peak'!$A$3:S$99,19,FALSE)-VLOOKUP($A96,'Import Peak Change'!$A$106:S$202,19,FALSE)),0,(VLOOKUP($A96,'Import Peak'!$A$3:S$99,19,FALSE)-VLOOKUP($A96,'Import Peak Change'!$A$106:S$202,19,FALSE)))</f>
        <v>0</v>
      </c>
      <c r="T96" s="6">
        <f>IF(ISERROR(VLOOKUP($A96,'Import Peak'!$A$3:T$99,20,FALSE)-VLOOKUP($A96,'Import Peak Change'!$A$106:T$202,20,FALSE)),0,(VLOOKUP($A96,'Import Peak'!$A$3:T$99,20,FALSE)-VLOOKUP($A96,'Import Peak Change'!$A$106:T$202,20,FALSE)))</f>
        <v>0</v>
      </c>
      <c r="U96" s="6">
        <f>IF(ISERROR(VLOOKUP($A96,'Import Peak'!$A$3:U$99,21,FALSE)-VLOOKUP($A96,'Import Peak Change'!$A$106:U$202,21,FALSE)),0,(VLOOKUP($A96,'Import Peak'!$A$3:U$99,21,FALSE)-VLOOKUP($A96,'Import Peak Change'!$A$106:U$202,21,FALSE)))</f>
        <v>0</v>
      </c>
      <c r="V96" s="6">
        <f>IF(ISERROR(VLOOKUP($A96,'Import Peak'!$A$3:V$99,22,FALSE)-VLOOKUP($A96,'Import Peak Change'!$A$106:V$202,22,FALSE)),0,(VLOOKUP($A96,'Import Peak'!$A$3:V$99,22,FALSE)-VLOOKUP($A96,'Import Peak Change'!$A$106:V$202,22,FALSE)))</f>
        <v>0</v>
      </c>
      <c r="W96" s="6">
        <f>IF(ISERROR(VLOOKUP($A96,'Import Peak'!$A$3:W$99,23,FALSE)-VLOOKUP($A96,'Import Peak Change'!$A$106:W$202,23,FALSE)),0,(VLOOKUP($A96,'Import Peak'!$A$3:W$99,23,FALSE)-VLOOKUP($A96,'Import Peak Change'!$A$106:W$202,23,FALSE)))</f>
        <v>0</v>
      </c>
      <c r="X96" s="6">
        <f>IF(ISERROR(VLOOKUP($A96,'Import Peak'!$A$3:X$99,24,FALSE)-VLOOKUP($A96,'Import Peak Change'!$A$106:X$202,24,FALSE)),0,(VLOOKUP($A96,'Import Peak'!$A$3:X$99,24,FALSE)-VLOOKUP($A96,'Import Peak Change'!$A$106:X$202,24,FALSE)))</f>
        <v>0</v>
      </c>
      <c r="Y96" s="6">
        <f>IF(ISERROR(VLOOKUP($A96,'Import Peak'!$A$3:Y$99,25,FALSE)-VLOOKUP($A96,'Import Peak Change'!$A$106:Y$202,25,FALSE)),0,(VLOOKUP($A96,'Import Peak'!$A$3:Y$99,25,FALSE)-VLOOKUP($A96,'Import Peak Change'!$A$106:Y$202,25,FALSE)))</f>
        <v>0</v>
      </c>
      <c r="Z96" s="6">
        <f>IF(ISERROR(VLOOKUP($A96,'Import Peak'!$A$3:Z$99,26,FALSE)-VLOOKUP($A96,'Import Peak Change'!$A$106:Z$202,26,FALSE)),0,(VLOOKUP($A96,'Import Peak'!$A$3:Z$99,26,FALSE)-VLOOKUP($A96,'Import Peak Change'!$A$106:Z$202,26,FALSE)))</f>
        <v>0</v>
      </c>
      <c r="AA96" s="6">
        <f>IF(ISERROR(VLOOKUP($A96,'Import Peak'!$A$3:AA$99,27,FALSE)-VLOOKUP($A96,'Import Peak Change'!$A$106:AA$202,27,FALSE)),0,(VLOOKUP($A96,'Import Peak'!$A$3:AA$99,27,FALSE)-VLOOKUP($A96,'Import Peak Change'!$A$106:AA$202,27,FALSE)))</f>
        <v>0</v>
      </c>
      <c r="AB96" s="6">
        <f>IF(ISERROR(VLOOKUP($A96,'Import Peak'!$A$3:AB$99,28,FALSE)-VLOOKUP($A96,'Import Peak Change'!$A$106:AB$202,28,FALSE)),0,(VLOOKUP($A96,'Import Peak'!$A$3:AB$99,28,FALSE)-VLOOKUP($A96,'Import Peak Change'!$A$106:AB$202,28,FALSE)))</f>
        <v>0</v>
      </c>
      <c r="AC96" s="6">
        <f>IF(ISERROR(VLOOKUP($A96,'Import Peak'!$A$3:AC$99,29,FALSE)-VLOOKUP($A96,'Import Peak Change'!$A$106:AC$202,29,FALSE)),0,(VLOOKUP($A96,'Import Peak'!$A$3:AC$99,29,FALSE)-VLOOKUP($A96,'Import Peak Change'!$A$106:AC$202,29,FALSE)))</f>
        <v>0</v>
      </c>
      <c r="AD96" s="6">
        <f>IF(ISERROR(VLOOKUP($A96,'Import Peak'!$A$3:AD$99,30,FALSE)-VLOOKUP($A96,'Import Peak Change'!$A$106:AD$202,30,FALSE)),0,(VLOOKUP($A96,'Import Peak'!$A$3:AD$99,30,FALSE)-VLOOKUP($A96,'Import Peak Change'!$A$106:AD$202,30,FALSE)))</f>
        <v>0</v>
      </c>
      <c r="AE96" s="6">
        <f>IF(ISERROR(VLOOKUP($A96,'Import Peak'!$A$3:AE$99,31,FALSE)-VLOOKUP($A96,'Import Peak Change'!$A$106:AE$202,31,FALSE)),0,(VLOOKUP($A96,'Import Peak'!$A$3:AE$99,31,FALSE)-VLOOKUP($A96,'Import Peak Change'!$A$106:AE$202,31,FALSE)))</f>
        <v>0</v>
      </c>
      <c r="AF96" s="6">
        <f>IF(ISERROR(VLOOKUP($A96,'Import Peak'!$A$3:AF$99,32,FALSE)-VLOOKUP($A96,'Import Peak Change'!$A$106:AF$202,32,FALSE)),0,(VLOOKUP($A96,'Import Peak'!$A$3:AF$99,32,FALSE)-VLOOKUP($A96,'Import Peak Change'!$A$106:AF$202,32,FALSE)))</f>
        <v>0</v>
      </c>
      <c r="AG96" s="6">
        <f>IF(ISERROR(VLOOKUP($A96,'Import Peak'!$A$3:AG$99,33,FALSE)-VLOOKUP($A96,'Import Peak Change'!$A$106:AG$202,33,FALSE)),0,(VLOOKUP($A96,'Import Peak'!$A$3:AG$99,33,FALSE)-VLOOKUP($A96,'Import Peak Change'!$A$106:AG$202,33,FALSE)))</f>
        <v>0</v>
      </c>
      <c r="AH96" s="6">
        <f>IF(ISERROR(VLOOKUP($A96,'Import Peak'!$A$3:AH$99,34,FALSE)-VLOOKUP($A96,'Import Peak Change'!$A$106:AH$202,34,FALSE)),0,(VLOOKUP($A96,'Import Peak'!$A$3:AH$99,34,FALSE)-VLOOKUP($A96,'Import Peak Change'!$A$106:AH$202,34,FALSE)))</f>
        <v>0</v>
      </c>
      <c r="AI96" s="6">
        <f>IF(ISERROR(VLOOKUP($A96,'Import Peak'!$A$3:AI$99,35,FALSE)-VLOOKUP($A96,'Import Peak Change'!$A$106:AI$202,35,FALSE)),0,(VLOOKUP($A96,'Import Peak'!$A$3:AI$99,35,FALSE)-VLOOKUP($A96,'Import Peak Change'!$A$106:AI$202,35,FALSE)))</f>
        <v>0</v>
      </c>
      <c r="AJ96" s="6">
        <f>IF(ISERROR(VLOOKUP($A96,'Import Peak'!$A$3:AJ$99,36,FALSE)-VLOOKUP($A96,'Import Peak Change'!$A$106:AJ$202,36,FALSE)),0,(VLOOKUP($A96,'Import Peak'!$A$3:AJ$99,36,FALSE)-VLOOKUP($A96,'Import Peak Change'!$A$106:AJ$202,36,FALSE)))</f>
        <v>0</v>
      </c>
      <c r="AK96" s="6">
        <f>IF(ISERROR(VLOOKUP($A96,'Import Peak'!$A$3:AK$99,37,FALSE)-VLOOKUP($A96,'Import Peak Change'!$A$106:AK$202,37,FALSE)),0,(VLOOKUP($A96,'Import Peak'!$A$3:AK$99,37,FALSE)-VLOOKUP($A96,'Import Peak Change'!$A$106:AK$202,37,FALSE)))</f>
        <v>0</v>
      </c>
      <c r="AL96" s="6">
        <f>IF(ISERROR(VLOOKUP($A96,'Import Peak'!$A$3:AL$99,38,FALSE)-VLOOKUP($A96,'Import Peak Change'!$A$106:AL$202,38,FALSE)),0,(VLOOKUP($A96,'Import Peak'!$A$3:AL$99,38,FALSE)-VLOOKUP($A96,'Import Peak Change'!$A$106:AL$202,38,FALSE)))</f>
        <v>0</v>
      </c>
      <c r="AM96" s="6">
        <f>IF(ISERROR(VLOOKUP($A96,'Import Peak'!$A$3:AM$99,39,FALSE)-VLOOKUP($A96,'Import Peak Change'!$A$106:AM$202,39,FALSE)),0,(VLOOKUP($A96,'Import Peak'!$A$3:AM$99,39,FALSE)-VLOOKUP($A96,'Import Peak Change'!$A$106:AM$202,39,FALSE)))</f>
        <v>0</v>
      </c>
      <c r="AN96" s="6">
        <f>IF(ISERROR(VLOOKUP($A96,'Import Peak'!$A$3:AN$99,40,FALSE)-VLOOKUP($A96,'Import Peak Change'!$A$106:AN$202,40,FALSE)),0,(VLOOKUP($A96,'Import Peak'!$A$3:AN$99,40,FALSE)-VLOOKUP($A96,'Import Peak Change'!$A$106:AN$202,40,FALSE)))</f>
        <v>0</v>
      </c>
      <c r="AO96" s="6">
        <f>IF(ISERROR(VLOOKUP($A96,'Import Peak'!$A$3:AO$99,41,FALSE)-VLOOKUP($A96,'Import Peak Change'!$A$106:AO$202,41,FALSE)),0,(VLOOKUP($A96,'Import Peak'!$A$3:AO$99,41,FALSE)-VLOOKUP($A96,'Import Peak Change'!$A$106:AO$202,41,FALSE)))</f>
        <v>0</v>
      </c>
      <c r="AP96" s="6">
        <f>IF(ISERROR(VLOOKUP($A96,'Import Peak'!$A$3:AP$99,42,FALSE)-VLOOKUP($A96,'Import Peak Change'!$A$106:AP$202,42,FALSE)),0,(VLOOKUP($A96,'Import Peak'!$A$3:AP$99,42,FALSE)-VLOOKUP($A96,'Import Peak Change'!$A$106:AP$202,42,FALSE)))</f>
        <v>0</v>
      </c>
      <c r="AQ96" s="6">
        <f>IF(ISERROR(VLOOKUP($A96,'Import Peak'!$A$3:AQ$99,43,FALSE)-VLOOKUP($A96,'Import Peak Change'!$A$106:AQ$202,43,FALSE)),0,(VLOOKUP($A96,'Import Peak'!$A$3:AQ$99,43,FALSE)-VLOOKUP($A96,'Import Peak Change'!$A$106:AQ$202,43,FALSE)))</f>
        <v>0</v>
      </c>
      <c r="AR96" s="6">
        <f>IF(ISERROR(VLOOKUP($A96,'Import Peak'!$A$3:AR$99,44,FALSE)-VLOOKUP($A96,'Import Peak Change'!$A$106:AR$202,44,FALSE)),0,(VLOOKUP($A96,'Import Peak'!$A$3:AR$99,44,FALSE)-VLOOKUP($A96,'Import Peak Change'!$A$106:AR$202,44,FALSE)))</f>
        <v>0</v>
      </c>
      <c r="AS96" s="6">
        <f>IF(ISERROR(VLOOKUP($A96,'Import Peak'!$A$3:AS$99,45,FALSE)-VLOOKUP($A96,'Import Peak Change'!$A$106:AS$202,45,FALSE)),0,(VLOOKUP($A96,'Import Peak'!$A$3:AS$99,45,FALSE)-VLOOKUP($A96,'Import Peak Change'!$A$106:AS$202,45,FALSE)))</f>
        <v>0</v>
      </c>
      <c r="AT96" s="6">
        <f>IF(ISERROR(VLOOKUP($A96,'Import Peak'!$A$3:AT$99,46,FALSE)-VLOOKUP($A96,'Import Peak Change'!$A$106:AT$202,46,FALSE)),0,(VLOOKUP($A96,'Import Peak'!$A$3:AT$99,46,FALSE)-VLOOKUP($A96,'Import Peak Change'!$A$106:AT$202,46,FALSE)))</f>
        <v>0</v>
      </c>
      <c r="AU96" s="6">
        <f>IF(ISERROR(VLOOKUP($A96,'Import Peak'!$A$3:AU$99,47,FALSE)-VLOOKUP($A96,'Import Peak Change'!$A$106:AU$202,47,FALSE)),0,(VLOOKUP($A96,'Import Peak'!$A$3:AU$99,47,FALSE)-VLOOKUP($A96,'Import Peak Change'!$A$106:AU$202,47,FALSE)))</f>
        <v>0</v>
      </c>
      <c r="AV96" s="6">
        <f>IF(ISERROR(VLOOKUP($A96,'Import Peak'!$A$3:AV$99,48,FALSE)-VLOOKUP($A96,'Import Peak Change'!$A$106:AV$202,48,FALSE)),0,(VLOOKUP($A96,'Import Peak'!$A$3:AV$99,48,FALSE)-VLOOKUP($A96,'Import Peak Change'!$A$106:AV$202,48,FALSE)))</f>
        <v>0</v>
      </c>
      <c r="AW96" s="6">
        <f>IF(ISERROR(VLOOKUP($A96,'Import Peak'!$A$3:AW$99,49,FALSE)-VLOOKUP($A96,'Import Peak Change'!$A$106:AW$202,49,FALSE)),0,(VLOOKUP($A96,'Import Peak'!$A$3:AW$99,49,FALSE)-VLOOKUP($A96,'Import Peak Change'!$A$106:AW$202,49,FALSE)))</f>
        <v>0</v>
      </c>
      <c r="AX96" s="6">
        <f>IF(ISERROR(VLOOKUP($A96,'Import Peak'!$A$3:AX$99,50,FALSE)-VLOOKUP($A96,'Import Peak Change'!$A$106:AX$202,50,FALSE)),0,(VLOOKUP($A96,'Import Peak'!$A$3:AX$99,50,FALSE)-VLOOKUP($A96,'Import Peak Change'!$A$106:AX$202,50,FALSE)))</f>
        <v>0</v>
      </c>
      <c r="AY96" s="6">
        <f>IF(ISERROR(VLOOKUP($A96,'Import Peak'!$A$3:AY$99,51,FALSE)-VLOOKUP($A96,'Import Peak Change'!$A$106:AY$202,51,FALSE)),0,(VLOOKUP($A96,'Import Peak'!$A$3:AY$99,51,FALSE)-VLOOKUP($A96,'Import Peak Change'!$A$106:AY$202,51,FALSE)))</f>
        <v>0</v>
      </c>
      <c r="AZ96" s="6">
        <f>IF(ISERROR(VLOOKUP($A96,'Import Peak'!$A$3:AZ$99,52,FALSE)-VLOOKUP($A96,'Import Peak Change'!$A$106:AZ$202,52,FALSE)),0,(VLOOKUP($A96,'Import Peak'!$A$3:AZ$99,52,FALSE)-VLOOKUP($A96,'Import Peak Change'!$A$106:AZ$202,52,FALSE)))</f>
        <v>0</v>
      </c>
      <c r="BA96" s="6">
        <f>IF(ISERROR(VLOOKUP($A96,'Import Peak'!$A$3:BA$99,53,FALSE)-VLOOKUP($A96,'Import Peak Change'!$A$106:BA$202,53,FALSE)),0,(VLOOKUP($A96,'Import Peak'!$A$3:BA$99,53,FALSE)-VLOOKUP($A96,'Import Peak Change'!$A$106:BA$202,53,FALSE)))</f>
        <v>0</v>
      </c>
      <c r="BB96" s="6">
        <f>IF(ISERROR(VLOOKUP($A96,'Import Peak'!$A$3:BB$99,54,FALSE)-VLOOKUP($A96,'Import Peak Change'!$A$106:BB$202,54,FALSE)),0,(VLOOKUP($A96,'Import Peak'!$A$3:BB$99,54,FALSE)-VLOOKUP($A96,'Import Peak Change'!$A$106:BB$202,54,FALSE)))</f>
        <v>0</v>
      </c>
      <c r="BC96" s="6">
        <f>IF(ISERROR(VLOOKUP($A96,'Import Peak'!$A$3:BC$99,55,FALSE)-VLOOKUP($A96,'Import Peak Change'!$A$106:BC$202,55,FALSE)),0,(VLOOKUP($A96,'Import Peak'!$A$3:BC$99,55,FALSE)-VLOOKUP($A96,'Import Peak Change'!$A$106:BC$202,55,FALSE)))</f>
        <v>0</v>
      </c>
      <c r="BD96" s="6">
        <f>IF(ISERROR(VLOOKUP($A96,'Import Peak'!$A$3:BD$99,56,FALSE)-VLOOKUP($A96,'Import Peak Change'!$A$106:BD$202,56,FALSE)),0,(VLOOKUP($A96,'Import Peak'!$A$3:BD$99,56,FALSE)-VLOOKUP($A96,'Import Peak Change'!$A$106:BD$202,56,FALSE)))</f>
        <v>0</v>
      </c>
      <c r="BE96" s="6">
        <f>IF(ISERROR(VLOOKUP($A96,'Import Peak'!$A$3:BE$99,57,FALSE)-VLOOKUP($A96,'Import Peak Change'!$A$106:BE$202,57,FALSE)),0,(VLOOKUP($A96,'Import Peak'!$A$3:BE$99,57,FALSE)-VLOOKUP($A96,'Import Peak Change'!$A$106:BE$202,57,FALSE)))</f>
        <v>0</v>
      </c>
      <c r="BF96" s="6">
        <f>IF(ISERROR(VLOOKUP($A96,'Import Peak'!$A$3:BF$99,58,FALSE)-VLOOKUP($A96,'Import Peak Change'!$A$106:BF$202,58,FALSE)),0,(VLOOKUP($A96,'Import Peak'!$A$3:BF$99,58,FALSE)-VLOOKUP($A96,'Import Peak Change'!$A$106:BF$202,58,FALSE)))</f>
        <v>0</v>
      </c>
      <c r="BG96" s="6">
        <f>IF(ISERROR(VLOOKUP($A96,'Import Peak'!$A$3:BG$99,59,FALSE)-VLOOKUP($A96,'Import Peak Change'!$A$106:BG$202,59,FALSE)),0,(VLOOKUP($A96,'Import Peak'!$A$3:BG$99,59,FALSE)-VLOOKUP($A96,'Import Peak Change'!$A$106:BG$202,59,FALSE)))</f>
        <v>0</v>
      </c>
      <c r="BH96" s="6">
        <f>IF(ISERROR(VLOOKUP($A96,'Import Peak'!$A$3:BH$99,60,FALSE)-VLOOKUP($A96,'Import Peak Change'!$A$106:BH$202,60,FALSE)),0,(VLOOKUP($A96,'Import Peak'!$A$3:BH$99,60,FALSE)-VLOOKUP($A96,'Import Peak Change'!$A$106:BH$202,60,FALSE)))</f>
        <v>0</v>
      </c>
      <c r="BI96" s="6">
        <f>IF(ISERROR(VLOOKUP($A96,'Import Peak'!$A$3:BI$99,61,FALSE)-VLOOKUP($A96,'Import Peak Change'!$A$106:BI$202,61,FALSE)),0,(VLOOKUP($A96,'Import Peak'!$A$3:BI$99,61,FALSE)-VLOOKUP($A96,'Import Peak Change'!$A$106:BI$202,61,FALSE)))</f>
        <v>0</v>
      </c>
      <c r="BJ96" s="6">
        <f>IF(ISERROR(VLOOKUP($A96,'Import Peak'!$A$3:BJ$99,62,FALSE)-VLOOKUP($A96,'Import Peak Change'!$A$106:BJ$202,62,FALSE)),0,(VLOOKUP($A96,'Import Peak'!$A$3:BJ$99,62,FALSE)-VLOOKUP($A96,'Import Peak Change'!$A$106:BJ$202,62,FALSE)))</f>
        <v>0</v>
      </c>
      <c r="BK96" s="6">
        <f>IF(ISERROR(VLOOKUP($A96,'Import Peak'!$A$3:BK$99,63,FALSE)-VLOOKUP($A96,'Import Peak Change'!$A$106:BK$202,63,FALSE)),0,(VLOOKUP($A96,'Import Peak'!$A$3:BK$99,63,FALSE)-VLOOKUP($A96,'Import Peak Change'!$A$106:BK$202,63,FALSE)))</f>
        <v>0</v>
      </c>
      <c r="BL96" s="6">
        <f>IF(ISERROR(VLOOKUP($A96,'Import Peak'!$A$3:BL$99,64,FALSE)-VLOOKUP($A96,'Import Peak Change'!$A$106:BL$202,64,FALSE)),0,(VLOOKUP($A96,'Import Peak'!$A$3:BL$99,64,FALSE)-VLOOKUP($A96,'Import Peak Change'!$A$106:BL$202,64,FALSE)))</f>
        <v>0</v>
      </c>
      <c r="BM96" s="6">
        <f>IF(ISERROR(VLOOKUP($A96,'Import Peak'!$A$3:BM$99,65,FALSE)-VLOOKUP($A96,'Import Peak Change'!$A$106:BM$202,65,FALSE)),0,(VLOOKUP($A96,'Import Peak'!$A$3:BM$99,65,FALSE)-VLOOKUP($A96,'Import Peak Change'!$A$106:BM$202,65,FALSE)))</f>
        <v>0</v>
      </c>
      <c r="BN96" s="6">
        <f>IF(ISERROR(VLOOKUP($A96,'Import Peak'!$A$3:BN$99,66,FALSE)-VLOOKUP($A96,'Import Peak Change'!$A$106:BN$202,66,FALSE)),0,(VLOOKUP($A96,'Import Peak'!$A$3:BN$99,66,FALSE)-VLOOKUP($A96,'Import Peak Change'!$A$106:BN$202,66,FALSE)))</f>
        <v>0</v>
      </c>
      <c r="BO96" s="6">
        <f>IF(ISERROR(VLOOKUP($A96,'Import Peak'!$A$3:BO$99,67,FALSE)-VLOOKUP($A96,'Import Peak Change'!$A$106:BO$202,67,FALSE)),0,(VLOOKUP($A96,'Import Peak'!$A$3:BO$99,67,FALSE)-VLOOKUP($A96,'Import Peak Change'!$A$106:BO$202,67,FALSE)))</f>
        <v>0</v>
      </c>
      <c r="BP96" s="6">
        <f>IF(ISERROR(VLOOKUP($A96,'Import Peak'!$A$3:BP$99,68,FALSE)-VLOOKUP($A96,'Import Peak Change'!$A$106:BP$202,68,FALSE)),0,(VLOOKUP($A96,'Import Peak'!$A$3:BP$99,68,FALSE)-VLOOKUP($A96,'Import Peak Change'!$A$106:BP$202,68,FALSE)))</f>
        <v>0</v>
      </c>
      <c r="BQ96" s="6">
        <f>IF(ISERROR(VLOOKUP($A96,'Import Peak'!$A$3:BQ$99,69,FALSE)-VLOOKUP($A96,'Import Peak Change'!$A$106:BQ$202,69,FALSE)),0,(VLOOKUP($A96,'Import Peak'!$A$3:BQ$99,69,FALSE)-VLOOKUP($A96,'Import Peak Change'!$A$106:BQ$202,69,FALSE)))</f>
        <v>0</v>
      </c>
      <c r="BR96" s="6">
        <f>IF(ISERROR(VLOOKUP($A96,'Import Peak'!$A$3:BR$99,70,FALSE)-VLOOKUP($A96,'Import Peak Change'!$A$106:BR$202,70,FALSE)),0,(VLOOKUP($A96,'Import Peak'!$A$3:BR$99,70,FALSE)-VLOOKUP($A96,'Import Peak Change'!$A$106:BR$202,70,FALSE)))</f>
        <v>0</v>
      </c>
      <c r="BS96" s="6">
        <f>IF(ISERROR(VLOOKUP($A96,'Import Peak'!$A$3:BS$99,71,FALSE)-VLOOKUP($A96,'Import Peak Change'!$A$106:BS$202,71,FALSE)),0,(VLOOKUP($A96,'Import Peak'!$A$3:BS$99,71,FALSE)-VLOOKUP($A96,'Import Peak Change'!$A$106:BS$202,71,FALSE)))</f>
        <v>0</v>
      </c>
      <c r="BT96" s="6">
        <f>IF(ISERROR(VLOOKUP($A96,'Import Peak'!$A$3:BT$99,72,FALSE)-VLOOKUP($A96,'Import Peak Change'!$A$106:BT$202,72,FALSE)),0,(VLOOKUP($A96,'Import Peak'!$A$3:BT$99,72,FALSE)-VLOOKUP($A96,'Import Peak Change'!$A$106:BT$202,72,FALSE)))</f>
        <v>0</v>
      </c>
      <c r="BU96" s="6">
        <f>IF(ISERROR(VLOOKUP($A96,'Import Peak'!$A$3:BU$99,73,FALSE)-VLOOKUP($A96,'Import Peak Change'!$A$106:BU$202,73,FALSE)),0,(VLOOKUP($A96,'Import Peak'!$A$3:BU$99,73,FALSE)-VLOOKUP($A96,'Import Peak Change'!$A$106:BU$202,73,FALSE)))</f>
        <v>0</v>
      </c>
      <c r="BV96" s="6">
        <f>IF(ISERROR(VLOOKUP($A96,'Import Peak'!$A$3:BV$99,74,FALSE)-VLOOKUP($A96,'Import Peak Change'!$A$106:BV$202,74,FALSE)),0,(VLOOKUP($A96,'Import Peak'!$A$3:BV$99,74,FALSE)-VLOOKUP($A96,'Import Peak Change'!$A$106:BV$202,74,FALSE)))</f>
        <v>0</v>
      </c>
      <c r="BW96" s="6">
        <f>IF(ISERROR(VLOOKUP($A96,'Import Peak'!$A$3:BW$99,75,FALSE)-VLOOKUP($A96,'Import Peak Change'!$A$106:BW$202,75,FALSE)),0,(VLOOKUP($A96,'Import Peak'!$A$3:BW$99,75,FALSE)-VLOOKUP($A96,'Import Peak Change'!$A$106:BW$202,75,FALSE)))</f>
        <v>0</v>
      </c>
      <c r="BX96" s="6">
        <f>IF(ISERROR(VLOOKUP($A96,'Import Peak'!$A$3:BX$99,76,FALSE)-VLOOKUP($A96,'Import Peak Change'!$A$106:BX$202,76,FALSE)),0,(VLOOKUP($A96,'Import Peak'!$A$3:BX$99,76,FALSE)-VLOOKUP($A96,'Import Peak Change'!$A$106:BX$202,76,FALSE)))</f>
        <v>0</v>
      </c>
      <c r="BY96" s="6">
        <f>IF(ISERROR(VLOOKUP($A96,'Import Peak'!$A$3:BY$99,77,FALSE)-VLOOKUP($A96,'Import Peak Change'!$A$106:BY$202,77,FALSE)),0,(VLOOKUP($A96,'Import Peak'!$A$3:BY$99,77,FALSE)-VLOOKUP($A96,'Import Peak Change'!$A$106:BY$202,77,FALSE)))</f>
        <v>0</v>
      </c>
      <c r="BZ96" s="6">
        <f>IF(ISERROR(VLOOKUP($A96,'Import Peak'!$A$3:BZ$99,78,FALSE)-VLOOKUP($A96,'Import Peak Change'!$A$106:BZ$202,78,FALSE)),0,(VLOOKUP($A96,'Import Peak'!$A$3:BZ$99,78,FALSE)-VLOOKUP($A96,'Import Peak Change'!$A$106:BZ$202,78,FALSE)))</f>
        <v>0</v>
      </c>
      <c r="CA96" s="6">
        <f>IF(ISERROR(VLOOKUP($A96,'Import Peak'!$A$3:CA$99,79,FALSE)-VLOOKUP($A96,'Import Peak Change'!$A$106:CA$202,79,FALSE)),0,(VLOOKUP($A96,'Import Peak'!$A$3:CA$99,79,FALSE)-VLOOKUP($A96,'Import Peak Change'!$A$106:CA$202,79,FALSE)))</f>
        <v>0</v>
      </c>
      <c r="CB96" s="6">
        <f>IF(ISERROR(VLOOKUP($A96,'Import Peak'!$A$3:CB$99,80,FALSE)-VLOOKUP($A96,'Import Peak Change'!$A$106:CB$202,80,FALSE)),0,(VLOOKUP($A96,'Import Peak'!$A$3:CB$99,80,FALSE)-VLOOKUP($A96,'Import Peak Change'!$A$106:CB$202,80,FALSE)))</f>
        <v>0</v>
      </c>
      <c r="CC96" s="6">
        <f>IF(ISERROR(VLOOKUP($A96,'Import Peak'!$A$3:CC$99,81,FALSE)-VLOOKUP($A96,'Import Peak Change'!$A$106:CC$202,81,FALSE)),0,(VLOOKUP($A96,'Import Peak'!$A$3:CC$99,81,FALSE)-VLOOKUP($A96,'Import Peak Change'!$A$106:CC$202,81,FALSE)))</f>
        <v>0</v>
      </c>
      <c r="CD96" s="6">
        <f>IF(ISERROR(VLOOKUP($A96,'Import Peak'!$A$3:CD$99,82,FALSE)-VLOOKUP($A96,'Import Peak Change'!$A$106:CD$202,82,FALSE)),0,(VLOOKUP($A96,'Import Peak'!$A$3:CD$99,82,FALSE)-VLOOKUP($A96,'Import Peak Change'!$A$106:CD$202,82,FALSE)))</f>
        <v>0</v>
      </c>
      <c r="CE96" s="6">
        <f>IF(ISERROR(VLOOKUP($A96,'Import Peak'!$A$3:CE$99,83,FALSE)-VLOOKUP($A96,'Import Peak Change'!$A$106:CE$202,83,FALSE)),0,(VLOOKUP($A96,'Import Peak'!$A$3:CE$99,83,FALSE)-VLOOKUP($A96,'Import Peak Change'!$A$106:CE$202,83,FALSE)))</f>
        <v>0</v>
      </c>
      <c r="CF96" s="6">
        <f>IF(ISERROR(VLOOKUP($A96,'Import Peak'!$A$3:CF$99,84,FALSE)-VLOOKUP($A96,'Import Peak Change'!$A$106:CF$202,84,FALSE)),0,(VLOOKUP($A96,'Import Peak'!$A$3:CF$99,84,FALSE)-VLOOKUP($A96,'Import Peak Change'!$A$106:CF$202,84,FALSE)))</f>
        <v>0</v>
      </c>
      <c r="CG96" s="6">
        <f>IF(ISERROR(VLOOKUP($A96,'Import Peak'!$A$3:CG$99,85,FALSE)-VLOOKUP($A96,'Import Peak Change'!$A$106:CG$202,85,FALSE)),0,(VLOOKUP($A96,'Import Peak'!$A$3:CG$99,85,FALSE)-VLOOKUP($A96,'Import Peak Change'!$A$106:CG$202,85,FALSE)))</f>
        <v>0</v>
      </c>
      <c r="CH96" s="6">
        <f>IF(ISERROR(VLOOKUP($A96,'Import Peak'!$A$3:CH$99,86,FALSE)-VLOOKUP($A96,'Import Peak Change'!$A$106:CH$202,86,FALSE)),0,(VLOOKUP($A96,'Import Peak'!$A$3:CH$99,86,FALSE)-VLOOKUP($A96,'Import Peak Change'!$A$106:CH$202,86,FALSE)))</f>
        <v>0</v>
      </c>
      <c r="CI96" s="6">
        <f>IF(ISERROR(VLOOKUP($A96,'Import Peak'!$A$3:CI$99,87,FALSE)-VLOOKUP($A96,'Import Peak Change'!$A$106:CI$202,87,FALSE)),0,(VLOOKUP($A96,'Import Peak'!$A$3:CI$99,87,FALSE)-VLOOKUP($A96,'Import Peak Change'!$A$106:CI$202,87,FALSE)))</f>
        <v>0</v>
      </c>
      <c r="CJ96" s="6">
        <f>IF(ISERROR(VLOOKUP($A96,'Import Peak'!$A$3:CJ$99,88,FALSE)-VLOOKUP($A96,'Import Peak Change'!$A$106:CJ$202,88,FALSE)),0,(VLOOKUP($A96,'Import Peak'!$A$3:CJ$99,88,FALSE)-VLOOKUP($A96,'Import Peak Change'!$A$106:CJ$202,88,FALSE)))</f>
        <v>0</v>
      </c>
      <c r="CK96" s="6">
        <f>IF(ISERROR(VLOOKUP($A96,'Import Peak'!$A$3:CK$99,89,FALSE)-VLOOKUP($A96,'Import Peak Change'!$A$106:CK$202,89,FALSE)),0,(VLOOKUP($A96,'Import Peak'!$A$3:CK$99,89,FALSE)-VLOOKUP($A96,'Import Peak Change'!$A$106:CK$202,89,FALSE)))</f>
        <v>0</v>
      </c>
      <c r="CL96" s="6">
        <f>IF(ISERROR(VLOOKUP($A96,'Import Peak'!$A$3:CL$99,90,FALSE)-VLOOKUP($A96,'Import Peak Change'!$A$106:CL$202,90,FALSE)),0,(VLOOKUP($A96,'Import Peak'!$A$3:CL$99,90,FALSE)-VLOOKUP($A96,'Import Peak Change'!$A$106:CL$202,90,FALSE)))</f>
        <v>0</v>
      </c>
      <c r="CM96" s="6">
        <f>IF(ISERROR(VLOOKUP($A96,'Import Peak'!$A$3:CM$99,91,FALSE)-VLOOKUP($A96,'Import Peak Change'!$A$106:CM$202,91,FALSE)),0,(VLOOKUP($A96,'Import Peak'!$A$3:CM$99,91,FALSE)-VLOOKUP($A96,'Import Peak Change'!$A$106:CM$202,91,FALSE)))</f>
        <v>0</v>
      </c>
      <c r="CN96" s="6">
        <f>IF(ISERROR(VLOOKUP($A96,'Import Peak'!$A$3:CN$99,92,FALSE)-VLOOKUP($A96,'Import Peak Change'!$A$106:CN$202,92,FALSE)),0,(VLOOKUP($A96,'Import Peak'!$A$3:CN$99,92,FALSE)-VLOOKUP($A96,'Import Peak Change'!$A$106:CN$202,92,FALSE)))</f>
        <v>0</v>
      </c>
      <c r="CO96" s="6">
        <f>IF(ISERROR(VLOOKUP($A96,'Import Peak'!$A$3:CO$99,93,FALSE)-VLOOKUP($A96,'Import Peak Change'!$A$106:CO$202,93,FALSE)),0,(VLOOKUP($A96,'Import Peak'!$A$3:CO$99,93,FALSE)-VLOOKUP($A96,'Import Peak Change'!$A$106:CO$202,93,FALSE)))</f>
        <v>0</v>
      </c>
      <c r="CP96" s="6">
        <f>IF(ISERROR(VLOOKUP($A96,'Import Peak'!$A$3:CP$99,94,FALSE)-VLOOKUP($A96,'Import Peak Change'!$A$106:CP$202,94,FALSE)),0,(VLOOKUP($A96,'Import Peak'!$A$3:CP$99,94,FALSE)-VLOOKUP($A96,'Import Peak Change'!$A$106:CP$202,94,FALSE)))</f>
        <v>0</v>
      </c>
      <c r="CQ96" s="6">
        <f>IF(ISERROR(VLOOKUP($A96,'Import Peak'!$A$3:CQ$99,95,FALSE)-VLOOKUP($A96,'Import Peak Change'!$A$106:CQ$202,95,FALSE)),0,(VLOOKUP($A96,'Import Peak'!$A$3:CQ$99,95,FALSE)-VLOOKUP($A96,'Import Peak Change'!$A$106:CQ$202,95,FALSE)))</f>
        <v>0</v>
      </c>
      <c r="CR96" s="6">
        <f>IF(ISERROR(VLOOKUP($A96,'Import Peak'!$A$3:CR$99,96,FALSE)-VLOOKUP($A96,'Import Peak Change'!$A$106:CR$202,96,FALSE)),0,(VLOOKUP($A96,'Import Peak'!$A$3:CR$99,96,FALSE)-VLOOKUP($A96,'Import Peak Change'!$A$106:CR$202,96,FALSE)))</f>
        <v>0</v>
      </c>
      <c r="CS96" s="6">
        <f>IF(ISERROR(VLOOKUP($A96,'Import Peak'!$A$3:CS$99,97,FALSE)-VLOOKUP($A96,'Import Peak Change'!$A$106:CS$202,97,FALSE)),0,(VLOOKUP($A96,'Import Peak'!$A$3:CS$99,97,FALSE)-VLOOKUP($A96,'Import Peak Change'!$A$106:CS$202,97,FALSE)))</f>
        <v>0</v>
      </c>
      <c r="CT96" s="6">
        <f>IF(ISERROR(VLOOKUP($A96,'Import Peak'!$A$3:CT$99,98,FALSE)-VLOOKUP($A96,'Import Peak Change'!$A$106:CT$202,98,FALSE)),0,(VLOOKUP($A96,'Import Peak'!$A$3:CT$99,98,FALSE)-VLOOKUP($A96,'Import Peak Change'!$A$106:CT$202,98,FALSE)))</f>
        <v>0</v>
      </c>
      <c r="CU96" s="6">
        <f>IF(ISERROR(VLOOKUP($A96,'Import Peak'!$A$3:CU$99,99,FALSE)-VLOOKUP($A96,'Import Peak Change'!$A$106:CU$202,99,FALSE)),0,(VLOOKUP($A96,'Import Peak'!$A$3:CU$99,99,FALSE)-VLOOKUP($A96,'Import Peak Change'!$A$106:CU$202,99,FALSE)))</f>
        <v>0</v>
      </c>
      <c r="CV96" s="6">
        <f>IF(ISERROR(VLOOKUP($A96,'Import Peak'!$A$3:CV$99,100,FALSE)-VLOOKUP($A96,'Import Peak Change'!$A$106:CV$202,100,FALSE)),0,(VLOOKUP($A96,'Import Peak'!$A$3:CV$99,100,FALSE)-VLOOKUP($A96,'Import Peak Change'!$A$106:CV$202,100,FALSE)))</f>
        <v>0</v>
      </c>
      <c r="CW96" s="6">
        <f>IF(ISERROR(VLOOKUP($A96,'Import Peak'!$A$3:CW$99,101,FALSE)-VLOOKUP($A96,'Import Peak Change'!$A$106:CW$202,101,FALSE)),0,(VLOOKUP($A96,'Import Peak'!$A$3:CW$99,101,FALSE)-VLOOKUP($A96,'Import Peak Change'!$A$106:CW$202,101,FALSE)))</f>
        <v>0</v>
      </c>
      <c r="CX96" s="6">
        <f>IF(ISERROR(VLOOKUP($A96,'Import Peak'!$A$3:CX$99,102,FALSE)-VLOOKUP($A96,'Import Peak Change'!$A$106:CX$202,102,FALSE)),0,(VLOOKUP($A96,'Import Peak'!$A$3:CX$99,102,FALSE)-VLOOKUP($A96,'Import Peak Change'!$A$106:CX$202,102,FALSE)))</f>
        <v>0</v>
      </c>
      <c r="CY96" s="6">
        <f>IF(ISERROR(VLOOKUP($A96,'Import Peak'!$A$3:CY$99,103,FALSE)-VLOOKUP($A96,'Import Peak Change'!$A$106:CY$202,103,FALSE)),0,(VLOOKUP($A96,'Import Peak'!$A$3:CY$99,103,FALSE)-VLOOKUP($A96,'Import Peak Change'!$A$106:CY$202,103,FALSE)))</f>
        <v>0</v>
      </c>
      <c r="CZ96" s="6">
        <f>IF(ISERROR(VLOOKUP($A96,'Import Peak'!$A$3:CZ$99,104,FALSE)-VLOOKUP($A96,'Import Peak Change'!$A$106:CZ$202,104,FALSE)),0,(VLOOKUP($A96,'Import Peak'!$A$3:CZ$99,104,FALSE)-VLOOKUP($A96,'Import Peak Change'!$A$106:CZ$202,104,FALSE)))</f>
        <v>0</v>
      </c>
      <c r="DA96" s="6">
        <f>IF(ISERROR(VLOOKUP($A96,'Import Peak'!$A$3:DA$99,105,FALSE)-VLOOKUP($A96,'Import Peak Change'!$A$106:DA$202,105,FALSE)),0,(VLOOKUP($A96,'Import Peak'!$A$3:DA$99,105,FALSE)-VLOOKUP($A96,'Import Peak Change'!$A$106:DA$202,105,FALSE)))</f>
        <v>0</v>
      </c>
      <c r="DB96" s="6">
        <f>IF(ISERROR(VLOOKUP($A96,'Import Peak'!$A$3:DB$99,106,FALSE)-VLOOKUP($A96,'Import Peak Change'!$A$106:DB$202,106,FALSE)),0,(VLOOKUP($A96,'Import Peak'!$A$3:DB$99,106,FALSE)-VLOOKUP($A96,'Import Peak Change'!$A$106:DB$202,106,FALSE)))</f>
        <v>0</v>
      </c>
      <c r="DC96" s="6">
        <f>IF(ISERROR(VLOOKUP($A96,'Import Peak'!$A$3:DC$99,107,FALSE)-VLOOKUP($A96,'Import Peak Change'!$A$106:DC$202,107,FALSE)),0,(VLOOKUP($A96,'Import Peak'!$A$3:DC$99,107,FALSE)-VLOOKUP($A96,'Import Peak Change'!$A$106:DC$202,107,FALSE)))</f>
        <v>0</v>
      </c>
      <c r="DD96" s="6">
        <f>IF(ISERROR(VLOOKUP($A96,'Import Peak'!$A$3:DD$99,108,FALSE)-VLOOKUP($A96,'Import Peak Change'!$A$106:DD$202,108,FALSE)),0,(VLOOKUP($A96,'Import Peak'!$A$3:DD$99,108,FALSE)-VLOOKUP($A96,'Import Peak Change'!$A$106:DD$202,108,FALSE)))</f>
        <v>0</v>
      </c>
      <c r="DE96" s="6">
        <f>IF(ISERROR(VLOOKUP($A96,'Import Peak'!$A$3:DE$99,109,FALSE)-VLOOKUP($A96,'Import Peak Change'!$A$106:DE$202,109,FALSE)),0,(VLOOKUP($A96,'Import Peak'!$A$3:DE$99,109,FALSE)-VLOOKUP($A96,'Import Peak Change'!$A$106:DE$202,109,FALSE)))</f>
        <v>0</v>
      </c>
      <c r="DF96" s="6">
        <f>IF(ISERROR(VLOOKUP($A96,'Import Peak'!$A$3:DF$99,110,FALSE)-VLOOKUP($A96,'Import Peak Change'!$A$106:DF$202,110,FALSE)),0,(VLOOKUP($A96,'Import Peak'!$A$3:DF$99,110,FALSE)-VLOOKUP($A96,'Import Peak Change'!$A$106:DF$202,110,FALSE)))</f>
        <v>0</v>
      </c>
      <c r="DG96" s="6">
        <f>IF(ISERROR(VLOOKUP($A96,'Import Peak'!$A$3:DG$99,111,FALSE)-VLOOKUP($A96,'Import Peak Change'!$A$106:DG$202,111,FALSE)),0,(VLOOKUP($A96,'Import Peak'!$A$3:DG$99,111,FALSE)-VLOOKUP($A96,'Import Peak Change'!$A$106:DG$202,111,FALSE)))</f>
        <v>0</v>
      </c>
      <c r="DH96" s="6">
        <f>IF(ISERROR(VLOOKUP($A96,'Import Peak'!$A$3:DH$99,112,FALSE)-VLOOKUP($A96,'Import Peak Change'!$A$106:DH$202,112,FALSE)),0,(VLOOKUP($A96,'Import Peak'!$A$3:DH$99,112,FALSE)-VLOOKUP($A96,'Import Peak Change'!$A$106:DH$202,112,FALSE)))</f>
        <v>0</v>
      </c>
      <c r="DI96" s="6">
        <f>IF(ISERROR(VLOOKUP($A96,'Import Peak'!$A$3:DI$99,113,FALSE)-VLOOKUP($A96,'Import Peak Change'!$A$106:DI$202,113,FALSE)),0,(VLOOKUP($A96,'Import Peak'!$A$3:DI$99,113,FALSE)-VLOOKUP($A96,'Import Peak Change'!$A$106:DI$202,113,FALSE)))</f>
        <v>0</v>
      </c>
      <c r="DJ96" s="6">
        <f>IF(ISERROR(VLOOKUP($A96,'Import Peak'!$A$3:DJ$99,114,FALSE)-VLOOKUP($A96,'Import Peak Change'!$A$106:DJ$202,114,FALSE)),0,(VLOOKUP($A96,'Import Peak'!$A$3:DJ$99,114,FALSE)-VLOOKUP($A96,'Import Peak Change'!$A$106:DJ$202,114,FALSE)))</f>
        <v>0</v>
      </c>
      <c r="DK96" s="6">
        <f>IF(ISERROR(VLOOKUP($A96,'Import Peak'!$A$3:DK$99,115,FALSE)-VLOOKUP($A96,'Import Peak Change'!$A$106:DK$202,115,FALSE)),0,(VLOOKUP($A96,'Import Peak'!$A$3:DK$99,115,FALSE)-VLOOKUP($A96,'Import Peak Change'!$A$106:DK$202,115,FALSE)))</f>
        <v>0</v>
      </c>
      <c r="DL96" s="6">
        <f>IF(ISERROR(VLOOKUP($A96,'Import Peak'!$A$3:DL$99,116,FALSE)-VLOOKUP($A96,'Import Peak Change'!$A$106:DL$202,116,FALSE)),0,(VLOOKUP($A96,'Import Peak'!$A$3:DL$99,116,FALSE)-VLOOKUP($A96,'Import Peak Change'!$A$106:DL$202,116,FALSE)))</f>
        <v>0</v>
      </c>
      <c r="DM96" s="6">
        <f>IF(ISERROR(VLOOKUP($A96,'Import Peak'!$A$3:DM$99,117,FALSE)-VLOOKUP($A96,'Import Peak Change'!$A$106:DM$202,117,FALSE)),0,(VLOOKUP($A96,'Import Peak'!$A$3:DM$99,117,FALSE)-VLOOKUP($A96,'Import Peak Change'!$A$106:DM$202,117,FALSE)))</f>
        <v>0</v>
      </c>
      <c r="DN96" s="6">
        <f>IF(ISERROR(VLOOKUP($A96,'Import Peak'!$A$3:DN$99,118,FALSE)-VLOOKUP($A96,'Import Peak Change'!$A$106:DN$202,118,FALSE)),0,(VLOOKUP($A96,'Import Peak'!$A$3:DN$99,118,FALSE)-VLOOKUP($A96,'Import Peak Change'!$A$106:DN$202,118,FALSE)))</f>
        <v>0</v>
      </c>
      <c r="DO96" s="6">
        <f>IF(ISERROR(VLOOKUP($A96,'Import Peak'!$A$3:DO$99,119,FALSE)-VLOOKUP($A96,'Import Peak Change'!$A$106:DO$202,119,FALSE)),0,(VLOOKUP($A96,'Import Peak'!$A$3:DO$99,119,FALSE)-VLOOKUP($A96,'Import Peak Change'!$A$106:DO$202,119,FALSE)))</f>
        <v>0</v>
      </c>
      <c r="DP96" s="6">
        <f>IF(ISERROR(VLOOKUP($A96,'Import Peak'!$A$3:DP$99,120,FALSE)-VLOOKUP($A96,'Import Peak Change'!$A$106:DP$202,120,FALSE)),0,(VLOOKUP($A96,'Import Peak'!$A$3:DP$99,120,FALSE)-VLOOKUP($A96,'Import Peak Change'!$A$106:DP$202,120,FALSE)))</f>
        <v>0</v>
      </c>
      <c r="DQ96" s="6">
        <f>IF(ISERROR(VLOOKUP($A96,'Import Peak'!$A$3:DQ$99,121,FALSE)-VLOOKUP($A96,'Import Peak Change'!$A$106:DQ$202,121,FALSE)),0,(VLOOKUP($A96,'Import Peak'!$A$3:DQ$99,121,FALSE)-VLOOKUP($A96,'Import Peak Change'!$A$106:DQ$202,121,FALSE)))</f>
        <v>0</v>
      </c>
      <c r="DR96" s="6">
        <f>IF(ISERROR(VLOOKUP($A96,'Import Peak'!$A$3:DR$99,122,FALSE)-VLOOKUP($A96,'Import Peak Change'!$A$106:DR$202,122,FALSE)),0,(VLOOKUP($A96,'Import Peak'!$A$3:DR$99,122,FALSE)-VLOOKUP($A96,'Import Peak Change'!$A$106:DR$202,122,FALSE)))</f>
        <v>0</v>
      </c>
      <c r="DS96" s="6">
        <f>IF(ISERROR(VLOOKUP($A96,'Import Peak'!$A$3:DS$99,123,FALSE)-VLOOKUP($A96,'Import Peak Change'!$A$106:DS$202,123,FALSE)),0,(VLOOKUP($A96,'Import Peak'!$A$3:DS$99,123,FALSE)-VLOOKUP($A96,'Import Peak Change'!$A$106:DS$202,123,FALSE)))</f>
        <v>0</v>
      </c>
      <c r="DT96" s="6">
        <f>IF(ISERROR(VLOOKUP($A96,'Import Peak'!$A$3:DT$99,124,FALSE)-VLOOKUP($A96,'Import Peak Change'!$A$106:DT$202,124,FALSE)),0,(VLOOKUP($A96,'Import Peak'!$A$3:DT$99,124,FALSE)-VLOOKUP($A96,'Import Peak Change'!$A$106:DT$202,124,FALSE)))</f>
        <v>0</v>
      </c>
      <c r="DU96" s="6">
        <f>IF(ISERROR(VLOOKUP($A96,'Import Peak'!$A$3:DU$99,125,FALSE)-VLOOKUP($A96,'Import Peak Change'!$A$106:DU$202,125,FALSE)),0,(VLOOKUP($A96,'Import Peak'!$A$3:DU$99,125,FALSE)-VLOOKUP($A96,'Import Peak Change'!$A$106:DU$202,125,FALSE)))</f>
        <v>0</v>
      </c>
      <c r="DV96" s="6">
        <f>IF(ISERROR(VLOOKUP($A96,'Import Peak'!$A$3:DV$99,126,FALSE)-VLOOKUP($A96,'Import Peak Change'!$A$106:DV$202,126,FALSE)),0,(VLOOKUP($A96,'Import Peak'!$A$3:DV$99,126,FALSE)-VLOOKUP($A96,'Import Peak Change'!$A$106:DV$202,126,FALSE)))</f>
        <v>0</v>
      </c>
      <c r="DW96" s="6">
        <f>IF(ISERROR(VLOOKUP($A96,'Import Peak'!$A$3:DW$99,127,FALSE)-VLOOKUP($A96,'Import Peak Change'!$A$106:DW$202,127,FALSE)),0,(VLOOKUP($A96,'Import Peak'!$A$3:DW$99,127,FALSE)-VLOOKUP($A96,'Import Peak Change'!$A$106:DW$202,127,FALSE)))</f>
        <v>0</v>
      </c>
      <c r="DX96" s="6">
        <f>IF(ISERROR(VLOOKUP($A96,'Import Peak'!$A$3:DX$99,128,FALSE)-VLOOKUP($A96,'Import Peak Change'!$A$106:DX$202,128,FALSE)),0,(VLOOKUP($A96,'Import Peak'!$A$3:DX$99,128,FALSE)-VLOOKUP($A96,'Import Peak Change'!$A$106:DX$202,128,FALSE)))</f>
        <v>0</v>
      </c>
      <c r="DY96" s="6">
        <f>IF(ISERROR(VLOOKUP($A96,'Import Peak'!$A$3:DY$99,129,FALSE)-VLOOKUP($A96,'Import Peak Change'!$A$106:DY$202,129,FALSE)),0,(VLOOKUP($A96,'Import Peak'!$A$3:DY$99,129,FALSE)-VLOOKUP($A96,'Import Peak Change'!$A$106:DY$202,129,FALSE)))</f>
        <v>0</v>
      </c>
      <c r="DZ96" s="6">
        <f>IF(ISERROR(VLOOKUP($A96,'Import Peak'!$A$3:DZ$99,130,FALSE)-VLOOKUP($A96,'Import Peak Change'!$A$106:DZ$202,130,FALSE)),0,(VLOOKUP($A96,'Import Peak'!$A$3:DZ$99,130,FALSE)-VLOOKUP($A96,'Import Peak Change'!$A$106:DZ$202,130,FALSE)))</f>
        <v>0</v>
      </c>
      <c r="EA96" s="6">
        <f>IF(ISERROR(VLOOKUP($A96,'Import Peak'!$A$3:EA$99,131,FALSE)-VLOOKUP($A96,'Import Peak Change'!$A$106:EA$202,131,FALSE)),0,(VLOOKUP($A96,'Import Peak'!$A$3:EA$99,131,FALSE)-VLOOKUP($A96,'Import Peak Change'!$A$106:EA$202,131,FALSE)))</f>
        <v>0</v>
      </c>
      <c r="EB96" s="6">
        <f>IF(ISERROR(VLOOKUP($A96,'Import Peak'!$A$3:EB$99,132,FALSE)-VLOOKUP($A96,'Import Peak Change'!$A$106:EB$202,132,FALSE)),0,(VLOOKUP($A96,'Import Peak'!$A$3:EB$99,132,FALSE)-VLOOKUP($A96,'Import Peak Change'!$A$106:EB$202,132,FALSE)))</f>
        <v>0</v>
      </c>
      <c r="EC96" s="6">
        <f>IF(ISERROR(VLOOKUP($A96,'Import Peak'!$A$3:EC$99,133,FALSE)-VLOOKUP($A96,'Import Peak Change'!$A$106:EC$202,133,FALSE)),0,(VLOOKUP($A96,'Import Peak'!$A$3:EC$99,133,FALSE)-VLOOKUP($A96,'Import Peak Change'!$A$106:EC$202,133,FALSE)))</f>
        <v>0</v>
      </c>
      <c r="ED96" s="6">
        <f>IF(ISERROR(VLOOKUP($A96,'Import Peak'!$A$3:ED$99,134,FALSE)-VLOOKUP($A96,'Import Peak Change'!$A$106:ED$202,134,FALSE)),0,(VLOOKUP($A96,'Import Peak'!$A$3:ED$99,134,FALSE)-VLOOKUP($A96,'Import Peak Change'!$A$106:ED$202,134,FALSE)))</f>
        <v>0</v>
      </c>
      <c r="EE96" s="6">
        <f>IF(ISERROR(VLOOKUP($A96,'Import Peak'!$A$3:EE$99,135,FALSE)-VLOOKUP($A96,'Import Peak Change'!$A$106:EE$202,135,FALSE)),0,(VLOOKUP($A96,'Import Peak'!$A$3:EE$99,135,FALSE)-VLOOKUP($A96,'Import Peak Change'!$A$106:EE$202,135,FALSE)))</f>
        <v>0</v>
      </c>
      <c r="EF96" s="6">
        <f>IF(ISERROR(VLOOKUP($A96,'Import Peak'!$A$3:EF$99,136,FALSE)-VLOOKUP($A96,'Import Peak Change'!$A$106:EF$202,136,FALSE)),0,(VLOOKUP($A96,'Import Peak'!$A$3:EF$99,136,FALSE)-VLOOKUP($A96,'Import Peak Change'!$A$106:EF$202,136,FALSE)))</f>
        <v>0</v>
      </c>
      <c r="EG96" s="6">
        <f>IF(ISERROR(VLOOKUP($A96,'Import Peak'!$A$3:EG$99,137,FALSE)-VLOOKUP($A96,'Import Peak Change'!$A$106:EG$202,137,FALSE)),0,(VLOOKUP($A96,'Import Peak'!$A$3:EG$99,137,FALSE)-VLOOKUP($A96,'Import Peak Change'!$A$106:EG$202,137,FALSE)))</f>
        <v>0</v>
      </c>
      <c r="EH96" s="6">
        <f>IF(ISERROR(VLOOKUP($A96,'Import Peak'!$A$3:EH$99,138,FALSE)-VLOOKUP($A96,'Import Peak Change'!$A$106:EH$202,138,FALSE)),0,(VLOOKUP($A96,'Import Peak'!$A$3:EH$99,138,FALSE)-VLOOKUP($A96,'Import Peak Change'!$A$106:EH$202,138,FALSE)))</f>
        <v>0</v>
      </c>
      <c r="EI96" s="6">
        <f>IF(ISERROR(VLOOKUP($A96,'Import Peak'!$A$3:EI$99,139,FALSE)-VLOOKUP($A96,'Import Peak Change'!$A$106:EI$202,139,FALSE)),0,(VLOOKUP($A96,'Import Peak'!$A$3:EI$99,139,FALSE)-VLOOKUP($A96,'Import Peak Change'!$A$106:EI$202,139,FALSE)))</f>
        <v>0</v>
      </c>
      <c r="EJ96" s="6">
        <f>IF(ISERROR(VLOOKUP($A96,'Import Peak'!$A$3:EJ$99,140,FALSE)-VLOOKUP($A96,'Import Peak Change'!$A$106:EJ$202,140,FALSE)),0,(VLOOKUP($A96,'Import Peak'!$A$3:EJ$99,140,FALSE)-VLOOKUP($A96,'Import Peak Change'!$A$106:EJ$202,140,FALSE)))</f>
        <v>0</v>
      </c>
      <c r="EK96" s="6">
        <f>IF(ISERROR(VLOOKUP($A96,'Import Peak'!$A$3:EK$99,141,FALSE)-VLOOKUP($A96,'Import Peak Change'!$A$106:EK$202,141,FALSE)),0,(VLOOKUP($A96,'Import Peak'!$A$3:EK$99,141,FALSE)-VLOOKUP($A96,'Import Peak Change'!$A$106:EK$202,141,FALSE)))</f>
        <v>0</v>
      </c>
      <c r="EL96" s="6">
        <f>IF(ISERROR(VLOOKUP($A96,'Import Peak'!$A$3:EL$99,142,FALSE)-VLOOKUP($A96,'Import Peak Change'!$A$106:EL$202,142,FALSE)),0,(VLOOKUP($A96,'Import Peak'!$A$3:EL$99,142,FALSE)-VLOOKUP($A96,'Import Peak Change'!$A$106:EL$202,142,FALSE)))</f>
        <v>0</v>
      </c>
      <c r="EM96" s="6">
        <f>IF(ISERROR(VLOOKUP($A96,'Import Peak'!$A$3:EM$99,143,FALSE)-VLOOKUP($A96,'Import Peak Change'!$A$106:EM$202,143,FALSE)),0,(VLOOKUP($A96,'Import Peak'!$A$3:EM$99,143,FALSE)-VLOOKUP($A96,'Import Peak Change'!$A$106:EM$202,143,FALSE)))</f>
        <v>0</v>
      </c>
      <c r="EN96" s="6">
        <f>IF(ISERROR(VLOOKUP($A96,'Import Peak'!$A$3:EN$99,144,FALSE)-VLOOKUP($A96,'Import Peak Change'!$A$106:EN$202,144,FALSE)),0,(VLOOKUP($A96,'Import Peak'!$A$3:EN$99,144,FALSE)-VLOOKUP($A96,'Import Peak Change'!$A$106:EN$202,144,FALSE)))</f>
        <v>0</v>
      </c>
      <c r="EO96" s="6">
        <f>IF(ISERROR(VLOOKUP($A96,'Import Peak'!$A$3:EO$99,145,FALSE)-VLOOKUP($A96,'Import Peak Change'!$A$106:EO$202,145,FALSE)),0,(VLOOKUP($A96,'Import Peak'!$A$3:EO$99,145,FALSE)-VLOOKUP($A96,'Import Peak Change'!$A$106:EO$202,145,FALSE)))</f>
        <v>0</v>
      </c>
      <c r="EP96" s="6">
        <f>IF(ISERROR(VLOOKUP($A96,'Import Peak'!$A$3:EP$99,146,FALSE)-VLOOKUP($A96,'Import Peak Change'!$A$106:EP$202,146,FALSE)),0,(VLOOKUP($A96,'Import Peak'!$A$3:EP$99,146,FALSE)-VLOOKUP($A96,'Import Peak Change'!$A$106:EP$202,146,FALSE)))</f>
        <v>0</v>
      </c>
      <c r="EQ96" s="6">
        <f>IF(ISERROR(VLOOKUP($A96,'Import Peak'!$A$3:EQ$99,147,FALSE)-VLOOKUP($A96,'Import Peak Change'!$A$106:EQ$202,147,FALSE)),0,(VLOOKUP($A96,'Import Peak'!$A$3:EQ$99,147,FALSE)-VLOOKUP($A96,'Import Peak Change'!$A$106:EQ$202,147,FALSE)))</f>
        <v>0</v>
      </c>
      <c r="ER96" s="6">
        <f>IF(ISERROR(VLOOKUP($A96,'Import Peak'!$A$3:ER$99,148,FALSE)-VLOOKUP($A96,'Import Peak Change'!$A$106:ER$202,148,FALSE)),0,(VLOOKUP($A96,'Import Peak'!$A$3:ER$99,148,FALSE)-VLOOKUP($A96,'Import Peak Change'!$A$106:ER$202,148,FALSE)))</f>
        <v>0</v>
      </c>
      <c r="ES96" s="6">
        <f>IF(ISERROR(VLOOKUP($A96,'Import Peak'!$A$3:ES$99,149,FALSE)-VLOOKUP($A96,'Import Peak Change'!$A$106:ES$202,149,FALSE)),0,(VLOOKUP($A96,'Import Peak'!$A$3:ES$99,149,FALSE)-VLOOKUP($A96,'Import Peak Change'!$A$106:ES$202,149,FALSE)))</f>
        <v>0</v>
      </c>
      <c r="ET96" s="6">
        <f>IF(ISERROR(VLOOKUP($A96,'Import Peak'!$A$3:ET$99,150,FALSE)-VLOOKUP($A96,'Import Peak Change'!$A$106:ET$202,150,FALSE)),0,(VLOOKUP($A96,'Import Peak'!$A$3:ET$99,150,FALSE)-VLOOKUP($A96,'Import Peak Change'!$A$106:ET$202,150,FALSE)))</f>
        <v>0</v>
      </c>
      <c r="EU96" s="6">
        <f>IF(ISERROR(VLOOKUP($A96,'Import Peak'!$A$3:EU$99,151,FALSE)-VLOOKUP($A96,'Import Peak Change'!$A$106:EU$202,151,FALSE)),0,(VLOOKUP($A96,'Import Peak'!$A$3:EU$99,151,FALSE)-VLOOKUP($A96,'Import Peak Change'!$A$106:EU$202,151,FALSE)))</f>
        <v>0</v>
      </c>
      <c r="EV96" s="6">
        <f>IF(ISERROR(VLOOKUP($A96,'Import Peak'!$A$3:EV$99,152,FALSE)-VLOOKUP($A96,'Import Peak Change'!$A$106:EV$202,152,FALSE)),0,(VLOOKUP($A96,'Import Peak'!$A$3:EV$99,152,FALSE)-VLOOKUP($A96,'Import Peak Change'!$A$106:EV$202,152,FALSE)))</f>
        <v>0</v>
      </c>
      <c r="EW96" s="6">
        <f>IF(ISERROR(VLOOKUP($A96,'Import Peak'!$A$3:EW$99,153,FALSE)-VLOOKUP($A96,'Import Peak Change'!$A$106:EW$202,153,FALSE)),0,(VLOOKUP($A96,'Import Peak'!$A$3:EW$99,153,FALSE)-VLOOKUP($A96,'Import Peak Change'!$A$106:EW$202,153,FALSE)))</f>
        <v>0</v>
      </c>
      <c r="EX96" s="6">
        <f>IF(ISERROR(VLOOKUP($A96,'Import Peak'!$A$3:EX$99,154,FALSE)-VLOOKUP($A96,'Import Peak Change'!$A$106:EX$202,154,FALSE)),0,(VLOOKUP($A96,'Import Peak'!$A$3:EX$99,154,FALSE)-VLOOKUP($A96,'Import Peak Change'!$A$106:EX$202,154,FALSE)))</f>
        <v>0</v>
      </c>
      <c r="EY96" s="6">
        <f>IF(ISERROR(VLOOKUP($A96,'Import Peak'!$A$3:EY$99,155,FALSE)-VLOOKUP($A96,'Import Peak Change'!$A$106:EY$202,155,FALSE)),0,(VLOOKUP($A96,'Import Peak'!$A$3:EY$99,155,FALSE)-VLOOKUP($A96,'Import Peak Change'!$A$106:EY$202,155,FALSE)))</f>
        <v>0</v>
      </c>
      <c r="EZ96" s="6">
        <f>IF(ISERROR(VLOOKUP($A96,'Import Peak'!$A$3:EZ$99,156,FALSE)-VLOOKUP($A96,'Import Peak Change'!$A$106:EZ$202,156,FALSE)),0,(VLOOKUP($A96,'Import Peak'!$A$3:EZ$99,156,FALSE)-VLOOKUP($A96,'Import Peak Change'!$A$106:EZ$202,156,FALSE)))</f>
        <v>0</v>
      </c>
      <c r="FA96" s="6">
        <f>IF(ISERROR(VLOOKUP($A96,'Import Peak'!$A$3:FA$99,157,FALSE)-VLOOKUP($A96,'Import Peak Change'!$A$106:FA$202,157,FALSE)),0,(VLOOKUP($A96,'Import Peak'!$A$3:FA$99,157,FALSE)-VLOOKUP($A96,'Import Peak Change'!$A$106:FA$202,157,FALSE)))</f>
        <v>0</v>
      </c>
      <c r="FB96" s="6">
        <f>IF(ISERROR(VLOOKUP($A96,'Import Peak'!$A$3:FB$99,158,FALSE)-VLOOKUP($A96,'Import Peak Change'!$A$106:FB$202,158,FALSE)),0,(VLOOKUP($A96,'Import Peak'!$A$3:FB$99,158,FALSE)-VLOOKUP($A96,'Import Peak Change'!$A$106:FB$202,158,FALSE)))</f>
        <v>0</v>
      </c>
      <c r="FC96" s="6">
        <f>IF(ISERROR(VLOOKUP($A96,'Import Peak'!$A$3:FC$99,159,FALSE)-VLOOKUP($A96,'Import Peak Change'!$A$106:FC$202,159,FALSE)),0,(VLOOKUP($A96,'Import Peak'!$A$3:FC$99,159,FALSE)-VLOOKUP($A96,'Import Peak Change'!$A$106:FC$202,159,FALSE)))</f>
        <v>0</v>
      </c>
      <c r="FD96" s="6">
        <f>IF(ISERROR(VLOOKUP($A96,'Import Peak'!$A$3:FD$99,160,FALSE)-VLOOKUP($A96,'Import Peak Change'!$A$106:FD$202,160,FALSE)),0,(VLOOKUP($A96,'Import Peak'!$A$3:FD$99,160,FALSE)-VLOOKUP($A96,'Import Peak Change'!$A$106:FD$202,160,FALSE)))</f>
        <v>0</v>
      </c>
      <c r="FE96" s="6">
        <f>IF(ISERROR(VLOOKUP($A96,'Import Peak'!$A$3:FE$99,161,FALSE)-VLOOKUP($A96,'Import Peak Change'!$A$106:FE$202,161,FALSE)),0,(VLOOKUP($A96,'Import Peak'!$A$3:FE$99,161,FALSE)-VLOOKUP($A96,'Import Peak Change'!$A$106:FE$202,161,FALSE)))</f>
        <v>0</v>
      </c>
      <c r="FF96" s="6">
        <f>IF(ISERROR(VLOOKUP($A96,'Import Peak'!$A$3:FF$99,162,FALSE)-VLOOKUP($A96,'Import Peak Change'!$A$106:FF$202,162,FALSE)),0,(VLOOKUP($A96,'Import Peak'!$A$3:FF$99,162,FALSE)-VLOOKUP($A96,'Import Peak Change'!$A$106:FF$202,162,FALSE)))</f>
        <v>0</v>
      </c>
      <c r="FG96" s="6">
        <f>IF(ISERROR(VLOOKUP($A96,'Import Peak'!$A$3:FG$99,163,FALSE)-VLOOKUP($A96,'Import Peak Change'!$A$106:FG$202,163,FALSE)),0,(VLOOKUP($A96,'Import Peak'!$A$3:FG$99,163,FALSE)-VLOOKUP($A96,'Import Peak Change'!$A$106:FG$202,163,FALSE)))</f>
        <v>0</v>
      </c>
      <c r="FH96" s="6">
        <f>IF(ISERROR(VLOOKUP($A96,'Import Peak'!$A$3:FH$99,164,FALSE)-VLOOKUP($A96,'Import Peak Change'!$A$106:FH$202,164,FALSE)),0,(VLOOKUP($A96,'Import Peak'!$A$3:FH$99,164,FALSE)-VLOOKUP($A96,'Import Peak Change'!$A$106:FH$202,164,FALSE)))</f>
        <v>0</v>
      </c>
      <c r="FI96" s="6">
        <f>IF(ISERROR(VLOOKUP($A96,'Import Peak'!$A$3:FI$99,165,FALSE)-VLOOKUP($A96,'Import Peak Change'!$A$106:FI$202,165,FALSE)),0,(VLOOKUP($A96,'Import Peak'!$A$3:FI$99,165,FALSE)-VLOOKUP($A96,'Import Peak Change'!$A$106:FI$202,165,FALSE)))</f>
        <v>0</v>
      </c>
      <c r="FJ96" s="6">
        <f>IF(ISERROR(VLOOKUP($A96,'Import Peak'!$A$3:FJ$99,166,FALSE)-VLOOKUP($A96,'Import Peak Change'!$A$106:FJ$202,166,FALSE)),0,(VLOOKUP($A96,'Import Peak'!$A$3:FJ$99,166,FALSE)-VLOOKUP($A96,'Import Peak Change'!$A$106:FJ$202,166,FALSE)))</f>
        <v>0</v>
      </c>
      <c r="FK96" s="6">
        <f>IF(ISERROR(VLOOKUP($A96,'Import Peak'!$A$3:FK$99,167,FALSE)-VLOOKUP($A96,'Import Peak Change'!$A$106:FK$202,167,FALSE)),0,(VLOOKUP($A96,'Import Peak'!$A$3:FK$99,167,FALSE)-VLOOKUP($A96,'Import Peak Change'!$A$106:FK$202,167,FALSE)))</f>
        <v>0</v>
      </c>
      <c r="FL96" s="6">
        <f>IF(ISERROR(VLOOKUP($A96,'Import Peak'!$A$3:FL$99,168,FALSE)-VLOOKUP($A96,'Import Peak Change'!$A$106:FL$202,168,FALSE)),0,(VLOOKUP($A96,'Import Peak'!$A$3:FL$99,168,FALSE)-VLOOKUP($A96,'Import Peak Change'!$A$106:FL$202,168,FALSE)))</f>
        <v>0</v>
      </c>
      <c r="FM96" s="6">
        <f>IF(ISERROR(VLOOKUP($A96,'Import Peak'!$A$3:FM$99,169,FALSE)-VLOOKUP($A96,'Import Peak Change'!$A$106:FM$202,169,FALSE)),0,(VLOOKUP($A96,'Import Peak'!$A$3:FM$99,169,FALSE)-VLOOKUP($A96,'Import Peak Change'!$A$106:FM$202,169,FALSE)))</f>
        <v>0</v>
      </c>
      <c r="FN96" s="6">
        <f>IF(ISERROR(VLOOKUP($A96,'Import Peak'!$A$3:FN$99,170,FALSE)-VLOOKUP($A96,'Import Peak Change'!$A$106:FN$202,170,FALSE)),0,(VLOOKUP($A96,'Import Peak'!$A$3:FN$99,170,FALSE)-VLOOKUP($A96,'Import Peak Change'!$A$106:FN$202,170,FALSE)))</f>
        <v>0</v>
      </c>
      <c r="FO96" s="6">
        <f>IF(ISERROR(VLOOKUP($A96,'Import Peak'!$A$3:FO$99,171,FALSE)-VLOOKUP($A96,'Import Peak Change'!$A$106:FO$202,171,FALSE)),0,(VLOOKUP($A96,'Import Peak'!$A$3:FO$99,171,FALSE)-VLOOKUP($A96,'Import Peak Change'!$A$106:FO$202,171,FALSE)))</f>
        <v>0</v>
      </c>
      <c r="FP96" s="6">
        <f>IF(ISERROR(VLOOKUP($A96,'Import Peak'!$A$3:FP$99,172,FALSE)-VLOOKUP($A96,'Import Peak Change'!$A$106:FP$202,172,FALSE)),0,(VLOOKUP($A96,'Import Peak'!$A$3:FP$99,172,FALSE)-VLOOKUP($A96,'Import Peak Change'!$A$106:FP$202,172,FALSE)))</f>
        <v>0</v>
      </c>
      <c r="FQ96" s="6">
        <f>IF(ISERROR(VLOOKUP($A96,'Import Peak'!$A$3:FQ$99,173,FALSE)-VLOOKUP($A96,'Import Peak Change'!$A$106:FQ$202,173,FALSE)),0,(VLOOKUP($A96,'Import Peak'!$A$3:FQ$99,173,FALSE)-VLOOKUP($A96,'Import Peak Change'!$A$106:FQ$202,173,FALSE)))</f>
        <v>0</v>
      </c>
      <c r="FR96" s="6">
        <f>IF(ISERROR(VLOOKUP($A96,'Import Peak'!$A$3:FR$99,174,FALSE)-VLOOKUP($A96,'Import Peak Change'!$A$106:FR$202,174,FALSE)),0,(VLOOKUP($A96,'Import Peak'!$A$3:FR$99,174,FALSE)-VLOOKUP($A96,'Import Peak Change'!$A$106:FR$202,174,FALSE)))</f>
        <v>0</v>
      </c>
      <c r="FS96" s="6">
        <f>IF(ISERROR(VLOOKUP($A96,'Import Peak'!$A$3:FS$99,175,FALSE)-VLOOKUP($A96,'Import Peak Change'!$A$106:FS$202,175,FALSE)),0,(VLOOKUP($A96,'Import Peak'!$A$3:FS$99,175,FALSE)-VLOOKUP($A96,'Import Peak Change'!$A$106:FS$202,175,FALSE)))</f>
        <v>0</v>
      </c>
      <c r="FT96" s="6">
        <f>IF(ISERROR(VLOOKUP($A96,'Import Peak'!$A$3:FT$99,176,FALSE)-VLOOKUP($A96,'Import Peak Change'!$A$106:FT$202,176,FALSE)),0,(VLOOKUP($A96,'Import Peak'!$A$3:FT$99,176,FALSE)-VLOOKUP($A96,'Import Peak Change'!$A$106:FT$202,176,FALSE)))</f>
        <v>0</v>
      </c>
      <c r="FU96" s="6">
        <f>IF(ISERROR(VLOOKUP($A96,'Import Peak'!$A$3:FU$99,177,FALSE)-VLOOKUP($A96,'Import Peak Change'!$A$106:FU$202,177,FALSE)),0,(VLOOKUP($A96,'Import Peak'!$A$3:FU$99,177,FALSE)-VLOOKUP($A96,'Import Peak Change'!$A$106:FU$202,177,FALSE)))</f>
        <v>0</v>
      </c>
      <c r="FV96" s="6">
        <f>IF(ISERROR(VLOOKUP($A96,'Import Peak'!$A$3:FV$99,178,FALSE)-VLOOKUP($A96,'Import Peak Change'!$A$106:FV$202,178,FALSE)),0,(VLOOKUP($A96,'Import Peak'!$A$3:FV$99,178,FALSE)-VLOOKUP($A96,'Import Peak Change'!$A$106:FV$202,178,FALSE)))</f>
        <v>0</v>
      </c>
      <c r="FW96" s="6">
        <f>IF(ISERROR(VLOOKUP($A96,'Import Peak'!$A$3:FW$99,179,FALSE)-VLOOKUP($A96,'Import Peak Change'!$A$106:FW$202,179,FALSE)),0,(VLOOKUP($A96,'Import Peak'!$A$3:FW$99,179,FALSE)-VLOOKUP($A96,'Import Peak Change'!$A$106:FW$202,179,FALSE)))</f>
        <v>0</v>
      </c>
      <c r="FX96" s="6">
        <f>IF(ISERROR(VLOOKUP($A96,'Import Peak'!$A$3:FX$99,180,FALSE)-VLOOKUP($A96,'Import Peak Change'!$A$106:FX$202,180,FALSE)),0,(VLOOKUP($A96,'Import Peak'!$A$3:FX$99,180,FALSE)-VLOOKUP($A96,'Import Peak Change'!$A$106:FX$202,180,FALSE)))</f>
        <v>0</v>
      </c>
      <c r="FY96" s="6">
        <f>IF(ISERROR(VLOOKUP($A96,'Import Peak'!$A$3:FY$99,181,FALSE)-VLOOKUP($A96,'Import Peak Change'!$A$106:FY$202,181,FALSE)),0,(VLOOKUP($A96,'Import Peak'!$A$3:FY$99,181,FALSE)-VLOOKUP($A96,'Import Peak Change'!$A$106:FY$202,181,FALSE)))</f>
        <v>0</v>
      </c>
      <c r="FZ96" s="6">
        <f>IF(ISERROR(VLOOKUP($A96,'Import Peak'!$A$3:FZ$99,182,FALSE)-VLOOKUP($A96,'Import Peak Change'!$A$106:FZ$202,182,FALSE)),0,(VLOOKUP($A96,'Import Peak'!$A$3:FZ$99,182,FALSE)-VLOOKUP($A96,'Import Peak Change'!$A$106:FZ$202,182,FALSE)))</f>
        <v>0</v>
      </c>
      <c r="GA96" s="6">
        <f>IF(ISERROR(VLOOKUP($A96,'Import Peak'!$A$3:GA$99,183,FALSE)-VLOOKUP($A96,'Import Peak Change'!$A$106:GA$202,183,FALSE)),0,(VLOOKUP($A96,'Import Peak'!$A$3:GA$99,183,FALSE)-VLOOKUP($A96,'Import Peak Change'!$A$106:GA$202,183,FALSE)))</f>
        <v>0</v>
      </c>
      <c r="GB96" s="6">
        <f>IF(ISERROR(VLOOKUP($A96,'Import Peak'!$A$3:GB$99,184,FALSE)-VLOOKUP($A96,'Import Peak Change'!$A$106:GB$202,184,FALSE)),0,(VLOOKUP($A96,'Import Peak'!$A$3:GB$99,184,FALSE)-VLOOKUP($A96,'Import Peak Change'!$A$106:GB$202,184,FALSE)))</f>
        <v>0</v>
      </c>
      <c r="GC96" s="6">
        <f>IF(ISERROR(VLOOKUP($A96,'Import Peak'!$A$3:GC$99,185,FALSE)-VLOOKUP($A96,'Import Peak Change'!$A$106:GC$202,185,FALSE)),0,(VLOOKUP($A96,'Import Peak'!$A$3:GC$99,185,FALSE)-VLOOKUP($A96,'Import Peak Change'!$A$106:GC$202,185,FALSE)))</f>
        <v>0</v>
      </c>
      <c r="GD96" s="6">
        <f>IF(ISERROR(VLOOKUP($A96,'Import Peak'!$A$3:GD$99,186,FALSE)-VLOOKUP($A96,'Import Peak Change'!$A$106:GD$202,186,FALSE)),0,(VLOOKUP($A96,'Import Peak'!$A$3:GD$99,186,FALSE)-VLOOKUP($A96,'Import Peak Change'!$A$106:GD$202,186,FALSE)))</f>
        <v>0</v>
      </c>
      <c r="GE96" s="6">
        <f>IF(ISERROR(VLOOKUP($A96,'Import Peak'!$A$3:GE$99,187,FALSE)-VLOOKUP($A96,'Import Peak Change'!$A$106:GE$202,187,FALSE)),0,(VLOOKUP($A96,'Import Peak'!$A$3:GE$99,187,FALSE)-VLOOKUP($A96,'Import Peak Change'!$A$106:GE$202,187,FALSE)))</f>
        <v>0</v>
      </c>
      <c r="GF96" s="6">
        <f>IF(ISERROR(VLOOKUP($A96,'Import Peak'!$A$3:GF$99,188,FALSE)-VLOOKUP($A96,'Import Peak Change'!$A$106:GF$202,188,FALSE)),0,(VLOOKUP($A96,'Import Peak'!$A$3:GF$99,188,FALSE)-VLOOKUP($A96,'Import Peak Change'!$A$106:GF$202,188,FALSE)))</f>
        <v>0</v>
      </c>
      <c r="GG96" s="6">
        <f>IF(ISERROR(VLOOKUP($A96,'Import Peak'!$A$3:GG$99,189,FALSE)-VLOOKUP($A96,'Import Peak Change'!$A$106:GG$202,189,FALSE)),0,(VLOOKUP($A96,'Import Peak'!$A$3:GG$99,189,FALSE)-VLOOKUP($A96,'Import Peak Change'!$A$106:GG$202,189,FALSE)))</f>
        <v>0</v>
      </c>
      <c r="GH96" s="6">
        <f>IF(ISERROR(VLOOKUP($A96,'Import Peak'!$A$3:GH$99,190,FALSE)-VLOOKUP($A96,'Import Peak Change'!$A$106:GH$202,190,FALSE)),0,(VLOOKUP($A96,'Import Peak'!$A$3:GH$99,190,FALSE)-VLOOKUP($A96,'Import Peak Change'!$A$106:GH$202,190,FALSE)))</f>
        <v>0</v>
      </c>
      <c r="GI96" s="6">
        <f>IF(ISERROR(VLOOKUP($A96,'Import Peak'!$A$3:GI$99,191,FALSE)-VLOOKUP($A96,'Import Peak Change'!$A$106:GI$202,191,FALSE)),0,(VLOOKUP($A96,'Import Peak'!$A$3:GI$99,191,FALSE)-VLOOKUP($A96,'Import Peak Change'!$A$106:GI$202,191,FALSE)))</f>
        <v>0</v>
      </c>
      <c r="GJ96" s="6">
        <f>IF(ISERROR(VLOOKUP($A96,'Import Peak'!$A$3:GJ$99,192,FALSE)-VLOOKUP($A96,'Import Peak Change'!$A$106:GJ$202,192,FALSE)),0,(VLOOKUP($A96,'Import Peak'!$A$3:GJ$99,192,FALSE)-VLOOKUP($A96,'Import Peak Change'!$A$106:GJ$202,192,FALSE)))</f>
        <v>0</v>
      </c>
      <c r="GK96" s="6">
        <f>IF(ISERROR(VLOOKUP($A96,'Import Peak'!$A$3:GK$99,193,FALSE)-VLOOKUP($A96,'Import Peak Change'!$A$106:GK$202,193,FALSE)),0,(VLOOKUP($A96,'Import Peak'!$A$3:GK$99,193,FALSE)-VLOOKUP($A96,'Import Peak Change'!$A$106:GK$202,193,FALSE)))</f>
        <v>0</v>
      </c>
      <c r="GL96" s="6">
        <f>IF(ISERROR(VLOOKUP($A96,'Import Peak'!$A$3:GL$99,194,FALSE)-VLOOKUP($A96,'Import Peak Change'!$A$106:GL$202,194,FALSE)),0,(VLOOKUP($A96,'Import Peak'!$A$3:GL$99,194,FALSE)-VLOOKUP($A96,'Import Peak Change'!$A$106:GL$202,194,FALSE)))</f>
        <v>0</v>
      </c>
      <c r="GM96" s="6">
        <f>IF(ISERROR(VLOOKUP($A96,'Import Peak'!$A$3:GM$99,195,FALSE)-VLOOKUP($A96,'Import Peak Change'!$A$106:GM$202,195,FALSE)),0,(VLOOKUP($A96,'Import Peak'!$A$3:GM$99,195,FALSE)-VLOOKUP($A96,'Import Peak Change'!$A$106:GM$202,195,FALSE)))</f>
        <v>0</v>
      </c>
      <c r="GN96" s="6">
        <f>IF(ISERROR(VLOOKUP($A96,'Import Peak'!$A$3:GN$99,196,FALSE)-VLOOKUP($A96,'Import Peak Change'!$A$106:GN$202,196,FALSE)),0,(VLOOKUP($A96,'Import Peak'!$A$3:GN$99,196,FALSE)-VLOOKUP($A96,'Import Peak Change'!$A$106:GN$202,196,FALSE)))</f>
        <v>0</v>
      </c>
      <c r="GO96" s="6">
        <f>IF(ISERROR(VLOOKUP($A96,'Import Peak'!$A$3:GO$99,197,FALSE)-VLOOKUP($A96,'Import Peak Change'!$A$106:GO$202,197,FALSE)),0,(VLOOKUP($A96,'Import Peak'!$A$3:GO$99,197,FALSE)-VLOOKUP($A96,'Import Peak Change'!$A$106:GO$202,197,FALSE)))</f>
        <v>0</v>
      </c>
      <c r="GP96" s="6">
        <f>IF(ISERROR(VLOOKUP($A96,'Import Peak'!$A$3:GP$99,198,FALSE)-VLOOKUP($A96,'Import Peak Change'!$A$106:GP$202,198,FALSE)),0,(VLOOKUP($A96,'Import Peak'!$A$3:GP$99,198,FALSE)-VLOOKUP($A96,'Import Peak Change'!$A$106:GP$202,198,FALSE)))</f>
        <v>0</v>
      </c>
      <c r="GQ96" s="6">
        <f>IF(ISERROR(VLOOKUP($A96,'Import Peak'!$A$3:GQ$99,199,FALSE)-VLOOKUP($A96,'Import Peak Change'!$A$106:GQ$202,199,FALSE)),0,(VLOOKUP($A96,'Import Peak'!$A$3:GQ$99,199,FALSE)-VLOOKUP($A96,'Import Peak Change'!$A$106:GQ$202,199,FALSE)))</f>
        <v>0</v>
      </c>
      <c r="GR96" s="6">
        <f>IF(ISERROR(VLOOKUP($A96,'Import Peak'!$A$3:GR$99,200,FALSE)-VLOOKUP($A96,'Import Peak Change'!$A$106:GR$202,200,FALSE)),0,(VLOOKUP($A96,'Import Peak'!$A$3:GR$99,200,FALSE)-VLOOKUP($A96,'Import Peak Change'!$A$106:GR$202,200,FALSE)))</f>
        <v>0</v>
      </c>
      <c r="GS96" s="6">
        <f>IF(ISERROR(VLOOKUP($A96,'Import Peak'!$A$3:GS$99,201,FALSE)-VLOOKUP($A96,'Import Peak Change'!$A$106:GS$202,201,FALSE)),0,(VLOOKUP($A96,'Import Peak'!$A$3:GS$99,201,FALSE)-VLOOKUP($A96,'Import Peak Change'!$A$106:GS$202,201,FALSE)))</f>
        <v>0</v>
      </c>
      <c r="GT96" s="6">
        <f>IF(ISERROR(VLOOKUP($A96,'Import Peak'!$A$3:GT$99,202,FALSE)-VLOOKUP($A96,'Import Peak Change'!$A$106:GT$202,202,FALSE)),0,(VLOOKUP($A96,'Import Peak'!$A$3:GT$99,202,FALSE)-VLOOKUP($A96,'Import Peak Change'!$A$106:GT$202,202,FALSE)))</f>
        <v>0</v>
      </c>
      <c r="GU96" s="6">
        <f>IF(ISERROR(VLOOKUP($A96,'Import Peak'!$A$3:GU$99,203,FALSE)-VLOOKUP($A96,'Import Peak Change'!$A$106:GU$202,203,FALSE)),0,(VLOOKUP($A96,'Import Peak'!$A$3:GU$99,203,FALSE)-VLOOKUP($A96,'Import Peak Change'!$A$106:GU$202,203,FALSE)))</f>
        <v>0</v>
      </c>
      <c r="GV96" s="6">
        <f>IF(ISERROR(VLOOKUP($A96,'Import Peak'!$A$3:GV$99,204,FALSE)-VLOOKUP($A96,'Import Peak Change'!$A$106:GV$202,204,FALSE)),0,(VLOOKUP($A96,'Import Peak'!$A$3:GV$99,204,FALSE)-VLOOKUP($A96,'Import Peak Change'!$A$106:GV$202,204,FALSE)))</f>
        <v>0</v>
      </c>
      <c r="GW96" s="6">
        <f>IF(ISERROR(VLOOKUP($A96,'Import Peak'!$A$3:GW$99,205,FALSE)-VLOOKUP($A96,'Import Peak Change'!$A$106:GW$202,205,FALSE)),0,(VLOOKUP($A96,'Import Peak'!$A$3:GW$99,205,FALSE)-VLOOKUP($A96,'Import Peak Change'!$A$106:GW$202,205,FALSE)))</f>
        <v>0</v>
      </c>
      <c r="GX96" s="6">
        <f>IF(ISERROR(VLOOKUP($A96,'Import Peak'!$A$3:GX$99,206,FALSE)-VLOOKUP($A96,'Import Peak Change'!$A$106:GX$202,206,FALSE)),0,(VLOOKUP($A96,'Import Peak'!$A$3:GX$99,206,FALSE)-VLOOKUP($A96,'Import Peak Change'!$A$106:GX$202,206,FALSE)))</f>
        <v>0</v>
      </c>
      <c r="GY96" s="6">
        <f>IF(ISERROR(VLOOKUP($A96,'Import Peak'!$A$3:GY$99,207,FALSE)-VLOOKUP($A96,'Import Peak Change'!$A$106:GY$202,207,FALSE)),0,(VLOOKUP($A96,'Import Peak'!$A$3:GY$99,207,FALSE)-VLOOKUP($A96,'Import Peak Change'!$A$106:GY$202,207,FALSE)))</f>
        <v>0</v>
      </c>
      <c r="GZ96" s="6">
        <f>IF(ISERROR(VLOOKUP($A96,'Import Peak'!$A$3:GZ$99,208,FALSE)-VLOOKUP($A96,'Import Peak Change'!$A$106:GZ$202,208,FALSE)),0,(VLOOKUP($A96,'Import Peak'!$A$3:GZ$99,208,FALSE)-VLOOKUP($A96,'Import Peak Change'!$A$106:GZ$202,208,FALSE)))</f>
        <v>0</v>
      </c>
      <c r="HA96" s="6">
        <f>IF(ISERROR(VLOOKUP($A96,'Import Peak'!$A$3:HA$99,209,FALSE)-VLOOKUP($A96,'Import Peak Change'!$A$106:HA$202,209,FALSE)),0,(VLOOKUP($A96,'Import Peak'!$A$3:HA$99,209,FALSE)-VLOOKUP($A96,'Import Peak Change'!$A$106:HA$202,209,FALSE)))</f>
        <v>0</v>
      </c>
      <c r="HB96" s="6">
        <f>IF(ISERROR(VLOOKUP($A96,'Import Peak'!$A$3:HB$99,210,FALSE)-VLOOKUP($A96,'Import Peak Change'!$A$106:HB$202,210,FALSE)),0,(VLOOKUP($A96,'Import Peak'!$A$3:HB$99,210,FALSE)-VLOOKUP($A96,'Import Peak Change'!$A$106:HB$202,210,FALSE)))</f>
        <v>0</v>
      </c>
      <c r="HC96" s="6">
        <f>IF(ISERROR(VLOOKUP($A96,'Import Peak'!$A$3:HC$99,211,FALSE)-VLOOKUP($A96,'Import Peak Change'!$A$106:HC$202,211,FALSE)),0,(VLOOKUP($A96,'Import Peak'!$A$3:HC$99,211,FALSE)-VLOOKUP($A96,'Import Peak Change'!$A$106:HC$202,211,FALSE)))</f>
        <v>0</v>
      </c>
      <c r="HD96" s="6">
        <f>IF(ISERROR(VLOOKUP($A96,'Import Peak'!$A$3:HD$99,212,FALSE)-VLOOKUP($A96,'Import Peak Change'!$A$106:HD$202,212,FALSE)),0,(VLOOKUP($A96,'Import Peak'!$A$3:HD$99,212,FALSE)-VLOOKUP($A96,'Import Peak Change'!$A$106:HD$202,212,FALSE)))</f>
        <v>0</v>
      </c>
      <c r="HE96" s="6">
        <f>IF(ISERROR(VLOOKUP($A96,'Import Peak'!$A$3:HE$99,213,FALSE)-VLOOKUP($A96,'Import Peak Change'!$A$106:HE$202,213,FALSE)),0,(VLOOKUP($A96,'Import Peak'!$A$3:HE$99,213,FALSE)-VLOOKUP($A96,'Import Peak Change'!$A$106:HE$202,213,FALSE)))</f>
        <v>0</v>
      </c>
      <c r="HF96" s="6">
        <f>IF(ISERROR(VLOOKUP($A96,'Import Peak'!$A$3:HF$99,214,FALSE)-VLOOKUP($A96,'Import Peak Change'!$A$106:HF$202,214,FALSE)),0,(VLOOKUP($A96,'Import Peak'!$A$3:HF$99,214,FALSE)-VLOOKUP($A96,'Import Peak Change'!$A$106:HF$202,214,FALSE)))</f>
        <v>0</v>
      </c>
      <c r="HG96" s="6">
        <f>IF(ISERROR(VLOOKUP($A96,'Import Peak'!$A$3:HG$99,215,FALSE)-VLOOKUP($A96,'Import Peak Change'!$A$106:HG$202,215,FALSE)),0,(VLOOKUP($A96,'Import Peak'!$A$3:HG$99,215,FALSE)-VLOOKUP($A96,'Import Peak Change'!$A$106:HG$202,215,FALSE)))</f>
        <v>0</v>
      </c>
      <c r="HH96" s="6">
        <f>IF(ISERROR(VLOOKUP($A96,'Import Peak'!$A$3:HH$99,216,FALSE)-VLOOKUP($A96,'Import Peak Change'!$A$106:HH$202,216,FALSE)),0,(VLOOKUP($A96,'Import Peak'!$A$3:HH$99,216,FALSE)-VLOOKUP($A96,'Import Peak Change'!$A$106:HH$202,216,FALSE)))</f>
        <v>0</v>
      </c>
      <c r="HI96" s="6">
        <f>IF(ISERROR(VLOOKUP($A96,'Import Peak'!$A$3:HI$99,217,FALSE)-VLOOKUP($A96,'Import Peak Change'!$A$106:HI$202,217,FALSE)),0,(VLOOKUP($A96,'Import Peak'!$A$3:HI$99,217,FALSE)-VLOOKUP($A96,'Import Peak Change'!$A$106:HI$202,217,FALSE)))</f>
        <v>0</v>
      </c>
      <c r="HJ96" s="6">
        <f>IF(ISERROR(VLOOKUP($A96,'Import Peak'!$A$3:HJ$99,218,FALSE)-VLOOKUP($A96,'Import Peak Change'!$A$106:HJ$202,218,FALSE)),0,(VLOOKUP($A96,'Import Peak'!$A$3:HJ$99,218,FALSE)-VLOOKUP($A96,'Import Peak Change'!$A$106:HJ$202,218,FALSE)))</f>
        <v>0</v>
      </c>
      <c r="HK96" s="6">
        <f>IF(ISERROR(VLOOKUP($A96,'Import Peak'!$A$3:HK$99,219,FALSE)-VLOOKUP($A96,'Import Peak Change'!$A$106:HK$202,219,FALSE)),0,(VLOOKUP($A96,'Import Peak'!$A$3:HK$99,219,FALSE)-VLOOKUP($A96,'Import Peak Change'!$A$106:HK$202,219,FALSE)))</f>
        <v>0</v>
      </c>
      <c r="HL96" s="6">
        <f>IF(ISERROR(VLOOKUP($A96,'Import Peak'!$A$3:HL$99,220,FALSE)-VLOOKUP($A96,'Import Peak Change'!$A$106:HL$202,220,FALSE)),0,(VLOOKUP($A96,'Import Peak'!$A$3:HL$99,220,FALSE)-VLOOKUP($A96,'Import Peak Change'!$A$106:HL$202,220,FALSE)))</f>
        <v>0</v>
      </c>
      <c r="HM96" s="6">
        <f>IF(ISERROR(VLOOKUP($A96,'Import Peak'!$A$3:HM$99,221,FALSE)-VLOOKUP($A96,'Import Peak Change'!$A$106:HM$202,221,FALSE)),0,(VLOOKUP($A96,'Import Peak'!$A$3:HM$99,221,FALSE)-VLOOKUP($A96,'Import Peak Change'!$A$106:HM$202,221,FALSE)))</f>
        <v>0</v>
      </c>
      <c r="HN96" s="6">
        <f>IF(ISERROR(VLOOKUP($A96,'Import Peak'!$A$3:HN$99,222,FALSE)-VLOOKUP($A96,'Import Peak Change'!$A$106:HN$202,222,FALSE)),0,(VLOOKUP($A96,'Import Peak'!$A$3:HN$99,222,FALSE)-VLOOKUP($A96,'Import Peak Change'!$A$106:HN$202,222,FALSE)))</f>
        <v>0</v>
      </c>
      <c r="HO96" s="6">
        <f>IF(ISERROR(VLOOKUP($A96,'Import Peak'!$A$3:HO$99,223,FALSE)-VLOOKUP($A96,'Import Peak Change'!$A$106:HO$202,223,FALSE)),0,(VLOOKUP($A96,'Import Peak'!$A$3:HO$99,223,FALSE)-VLOOKUP($A96,'Import Peak Change'!$A$106:HO$202,223,FALSE)))</f>
        <v>0</v>
      </c>
      <c r="HP96" s="6">
        <f>IF(ISERROR(VLOOKUP($A96,'Import Peak'!$A$3:HP$99,224,FALSE)-VLOOKUP($A96,'Import Peak Change'!$A$106:HP$202,224,FALSE)),0,(VLOOKUP($A96,'Import Peak'!$A$3:HP$99,224,FALSE)-VLOOKUP($A96,'Import Peak Change'!$A$106:HP$202,224,FALSE)))</f>
        <v>0</v>
      </c>
      <c r="HQ96" s="6">
        <f>IF(ISERROR(VLOOKUP($A96,'Import Peak'!$A$3:HQ$99,225,FALSE)-VLOOKUP($A96,'Import Peak Change'!$A$106:HQ$202,225,FALSE)),0,(VLOOKUP($A96,'Import Peak'!$A$3:HQ$99,225,FALSE)-VLOOKUP($A96,'Import Peak Change'!$A$106:HQ$202,225,FALSE)))</f>
        <v>0</v>
      </c>
      <c r="HR96" s="6">
        <f>IF(ISERROR(VLOOKUP($A96,'Import Peak'!$A$3:HR$99,226,FALSE)-VLOOKUP($A96,'Import Peak Change'!$A$106:HR$202,226,FALSE)),0,(VLOOKUP($A96,'Import Peak'!$A$3:HR$99,226,FALSE)-VLOOKUP($A96,'Import Peak Change'!$A$106:HR$202,226,FALSE)))</f>
        <v>0</v>
      </c>
      <c r="HS96" s="6">
        <f>IF(ISERROR(VLOOKUP($A96,'Import Peak'!$A$3:HS$99,227,FALSE)-VLOOKUP($A96,'Import Peak Change'!$A$106:HS$202,227,FALSE)),0,(VLOOKUP($A96,'Import Peak'!$A$3:HS$99,227,FALSE)-VLOOKUP($A96,'Import Peak Change'!$A$106:HS$202,227,FALSE)))</f>
        <v>0</v>
      </c>
      <c r="HT96" s="6">
        <f>IF(ISERROR(VLOOKUP($A96,'Import Peak'!$A$3:HT$99,228,FALSE)-VLOOKUP($A96,'Import Peak Change'!$A$106:HT$202,228,FALSE)),0,(VLOOKUP($A96,'Import Peak'!$A$3:HT$99,228,FALSE)-VLOOKUP($A96,'Import Peak Change'!$A$106:HT$202,228,FALSE)))</f>
        <v>0</v>
      </c>
      <c r="HU96" s="6">
        <f>IF(ISERROR(VLOOKUP($A96,'Import Peak'!$A$3:HU$99,229,FALSE)-VLOOKUP($A96,'Import Peak Change'!$A$106:HU$202,229,FALSE)),0,(VLOOKUP($A96,'Import Peak'!$A$3:HU$99,229,FALSE)-VLOOKUP($A96,'Import Peak Change'!$A$106:HU$202,229,FALSE)))</f>
        <v>0</v>
      </c>
      <c r="HV96" s="6">
        <f>IF(ISERROR(VLOOKUP($A96,'Import Peak'!$A$3:HV$99,230,FALSE)-VLOOKUP($A96,'Import Peak Change'!$A$106:HV$202,230,FALSE)),0,(VLOOKUP($A96,'Import Peak'!$A$3:HV$99,230,FALSE)-VLOOKUP($A96,'Import Peak Change'!$A$106:HV$202,230,FALSE)))</f>
        <v>0</v>
      </c>
      <c r="HW96" s="6">
        <f>IF(ISERROR(VLOOKUP($A96,'Import Peak'!$A$3:HW$99,231,FALSE)-VLOOKUP($A96,'Import Peak Change'!$A$106:HW$202,231,FALSE)),0,(VLOOKUP($A96,'Import Peak'!$A$3:HW$99,231,FALSE)-VLOOKUP($A96,'Import Peak Change'!$A$106:HW$202,231,FALSE)))</f>
        <v>0</v>
      </c>
      <c r="HX96" s="6">
        <f>IF(ISERROR(VLOOKUP($A96,'Import Peak'!$A$3:HX$99,232,FALSE)-VLOOKUP($A96,'Import Peak Change'!$A$106:HX$202,232,FALSE)),0,(VLOOKUP($A96,'Import Peak'!$A$3:HX$99,232,FALSE)-VLOOKUP($A96,'Import Peak Change'!$A$106:HX$202,232,FALSE)))</f>
        <v>0</v>
      </c>
      <c r="HY96" s="6">
        <f>IF(ISERROR(VLOOKUP($A96,'Import Peak'!$A$3:HY$99,233,FALSE)-VLOOKUP($A96,'Import Peak Change'!$A$106:HY$202,233,FALSE)),0,(VLOOKUP($A96,'Import Peak'!$A$3:HY$99,233,FALSE)-VLOOKUP($A96,'Import Peak Change'!$A$106:HY$202,233,FALSE)))</f>
        <v>0</v>
      </c>
      <c r="HZ96" s="6">
        <f>IF(ISERROR(VLOOKUP($A96,'Import Peak'!$A$3:HZ$99,234,FALSE)-VLOOKUP($A96,'Import Peak Change'!$A$106:HZ$202,234,FALSE)),0,(VLOOKUP($A96,'Import Peak'!$A$3:HZ$99,234,FALSE)-VLOOKUP($A96,'Import Peak Change'!$A$106:HZ$202,234,FALSE)))</f>
        <v>0</v>
      </c>
      <c r="IA96" s="6">
        <f>IF(ISERROR(VLOOKUP($A96,'Import Peak'!$A$3:IA$99,235,FALSE)-VLOOKUP($A96,'Import Peak Change'!$A$106:IA$202,235,FALSE)),0,(VLOOKUP($A96,'Import Peak'!$A$3:IA$99,235,FALSE)-VLOOKUP($A96,'Import Peak Change'!$A$106:IA$202,235,FALSE)))</f>
        <v>0</v>
      </c>
      <c r="IB96" s="6">
        <f>IF(ISERROR(VLOOKUP($A96,'Import Peak'!$A$3:IB$99,236,FALSE)-VLOOKUP($A96,'Import Peak Change'!$A$106:IB$202,236,FALSE)),0,(VLOOKUP($A96,'Import Peak'!$A$3:IB$99,236,FALSE)-VLOOKUP($A96,'Import Peak Change'!$A$106:IB$202,236,FALSE)))</f>
        <v>0</v>
      </c>
      <c r="IC96" s="6">
        <f>IF(ISERROR(VLOOKUP($A96,'Import Peak'!$A$3:IC$99,237,FALSE)-VLOOKUP($A96,'Import Peak Change'!$A$106:IC$202,237,FALSE)),0,(VLOOKUP($A96,'Import Peak'!$A$3:IC$99,237,FALSE)-VLOOKUP($A96,'Import Peak Change'!$A$106:IC$202,237,FALSE)))</f>
        <v>0</v>
      </c>
      <c r="ID96" s="6">
        <f>IF(ISERROR(VLOOKUP($A96,'Import Peak'!$A$3:ID$99,238,FALSE)-VLOOKUP($A96,'Import Peak Change'!$A$106:ID$202,238,FALSE)),0,(VLOOKUP($A96,'Import Peak'!$A$3:ID$99,238,FALSE)-VLOOKUP($A96,'Import Peak Change'!$A$106:ID$202,238,FALSE)))</f>
        <v>0</v>
      </c>
      <c r="IE96" s="6">
        <f>IF(ISERROR(VLOOKUP($A96,'Import Peak'!$A$3:IE$99,239,FALSE)-VLOOKUP($A96,'Import Peak Change'!$A$106:IE$202,239,FALSE)),0,(VLOOKUP($A96,'Import Peak'!$A$3:IE$99,239,FALSE)-VLOOKUP($A96,'Import Peak Change'!$A$106:IE$202,239,FALSE)))</f>
        <v>0</v>
      </c>
    </row>
    <row r="97" spans="1:243">
      <c r="A97" s="168" t="str">
        <f>IF('Import Peak'!A94=0,"",'Import Peak'!A94)</f>
        <v/>
      </c>
      <c r="B97" s="6"/>
      <c r="C97" s="6"/>
      <c r="D97" s="6"/>
      <c r="E97" s="6"/>
      <c r="F97" s="6"/>
      <c r="G97" s="6">
        <f>IF(ISERROR(VLOOKUP($A97,'Import Peak'!$A$3:G$99,7,FALSE)-VLOOKUP($A97,'Import Peak Change'!$A$106:G$202,7,FALSE)),0,(VLOOKUP($A97,'Import Peak'!$A$3:G$99,7,FALSE)-VLOOKUP($A97,'Import Peak Change'!$A$106:G$202,7,FALSE)))</f>
        <v>0</v>
      </c>
      <c r="H97" s="6">
        <f>IF(ISERROR(VLOOKUP($A97,'Import Peak'!$A$3:H$99,8,FALSE)-VLOOKUP($A97,'Import Peak Change'!$A$106:H$202,8,FALSE)),0,(VLOOKUP($A97,'Import Peak'!$A$3:H$99,8,FALSE)-VLOOKUP($A97,'Import Peak Change'!$A$106:H$202,8,FALSE)))</f>
        <v>0</v>
      </c>
      <c r="I97" s="6">
        <f>IF(ISERROR(VLOOKUP($A97,'Import Peak'!$A$3:I$99,9,FALSE)-VLOOKUP($A97,'Import Peak Change'!$A$106:I$202,9,FALSE)),0,(VLOOKUP($A97,'Import Peak'!$A$3:I$99,9,FALSE)-VLOOKUP($A97,'Import Peak Change'!$A$106:I$202,9,FALSE)))</f>
        <v>0</v>
      </c>
      <c r="J97" s="6">
        <f>IF(ISERROR(VLOOKUP($A97,'Import Peak'!$A$3:J$99,10,FALSE)-VLOOKUP($A97,'Import Peak Change'!$A$106:J$202,10,FALSE)),0,(VLOOKUP($A97,'Import Peak'!$A$3:J$99,10,FALSE)-VLOOKUP($A97,'Import Peak Change'!$A$106:J$202,10,FALSE)))</f>
        <v>0</v>
      </c>
      <c r="K97" s="6">
        <f>IF(ISERROR(VLOOKUP($A97,'Import Peak'!$A$3:K$99,11,FALSE)-VLOOKUP($A97,'Import Peak Change'!$A$106:K$202,11,FALSE)),0,(VLOOKUP($A97,'Import Peak'!$A$3:K$99,11,FALSE)-VLOOKUP($A97,'Import Peak Change'!$A$106:K$202,11,FALSE)))</f>
        <v>0</v>
      </c>
      <c r="L97" s="6">
        <f>IF(ISERROR(VLOOKUP($A97,'Import Peak'!$A$3:L$99,12,FALSE)-VLOOKUP($A97,'Import Peak Change'!$A$106:L$202,12,FALSE)),0,(VLOOKUP($A97,'Import Peak'!$A$3:L$99,12,FALSE)-VLOOKUP($A97,'Import Peak Change'!$A$106:L$202,12,FALSE)))</f>
        <v>0</v>
      </c>
      <c r="M97" s="6">
        <f>IF(ISERROR(VLOOKUP($A97,'Import Peak'!$A$3:M$99,13,FALSE)-VLOOKUP($A97,'Import Peak Change'!$A$106:M$202,13,FALSE)),0,(VLOOKUP($A97,'Import Peak'!$A$3:M$99,13,FALSE)-VLOOKUP($A97,'Import Peak Change'!$A$106:M$202,13,FALSE)))</f>
        <v>0</v>
      </c>
      <c r="N97" s="6">
        <f>IF(ISERROR(VLOOKUP($A97,'Import Peak'!$A$3:N$99,14,FALSE)-VLOOKUP($A97,'Import Peak Change'!$A$106:N$202,14,FALSE)),0,(VLOOKUP($A97,'Import Peak'!$A$3:N$99,14,FALSE)-VLOOKUP($A97,'Import Peak Change'!$A$106:N$202,14,FALSE)))</f>
        <v>0</v>
      </c>
      <c r="O97" s="6">
        <f>IF(ISERROR(VLOOKUP($A97,'Import Peak'!$A$3:O$99,15,FALSE)-VLOOKUP($A97,'Import Peak Change'!$A$106:O$202,15,FALSE)),0,(VLOOKUP($A97,'Import Peak'!$A$3:O$99,15,FALSE)-VLOOKUP($A97,'Import Peak Change'!$A$106:O$202,15,FALSE)))</f>
        <v>0</v>
      </c>
      <c r="P97" s="6">
        <f>IF(ISERROR(VLOOKUP($A97,'Import Peak'!$A$3:P$99,16,FALSE)-VLOOKUP($A97,'Import Peak Change'!$A$106:P$202,16,FALSE)),0,(VLOOKUP($A97,'Import Peak'!$A$3:P$99,16,FALSE)-VLOOKUP($A97,'Import Peak Change'!$A$106:P$202,16,FALSE)))</f>
        <v>0</v>
      </c>
      <c r="Q97" s="6">
        <f>IF(ISERROR(VLOOKUP($A97,'Import Peak'!$A$3:Q$99,17,FALSE)-VLOOKUP($A97,'Import Peak Change'!$A$106:Q$202,17,FALSE)),0,(VLOOKUP($A97,'Import Peak'!$A$3:Q$99,17,FALSE)-VLOOKUP($A97,'Import Peak Change'!$A$106:Q$202,17,FALSE)))</f>
        <v>0</v>
      </c>
      <c r="R97" s="6">
        <f>IF(ISERROR(VLOOKUP($A97,'Import Peak'!$A$3:R$99,18,FALSE)-VLOOKUP($A97,'Import Peak Change'!$A$106:R$202,18,FALSE)),0,(VLOOKUP($A97,'Import Peak'!$A$3:R$99,18,FALSE)-VLOOKUP($A97,'Import Peak Change'!$A$106:R$202,18,FALSE)))</f>
        <v>0</v>
      </c>
      <c r="S97" s="6">
        <f>IF(ISERROR(VLOOKUP($A97,'Import Peak'!$A$3:S$99,19,FALSE)-VLOOKUP($A97,'Import Peak Change'!$A$106:S$202,19,FALSE)),0,(VLOOKUP($A97,'Import Peak'!$A$3:S$99,19,FALSE)-VLOOKUP($A97,'Import Peak Change'!$A$106:S$202,19,FALSE)))</f>
        <v>0</v>
      </c>
      <c r="T97" s="6">
        <f>IF(ISERROR(VLOOKUP($A97,'Import Peak'!$A$3:T$99,20,FALSE)-VLOOKUP($A97,'Import Peak Change'!$A$106:T$202,20,FALSE)),0,(VLOOKUP($A97,'Import Peak'!$A$3:T$99,20,FALSE)-VLOOKUP($A97,'Import Peak Change'!$A$106:T$202,20,FALSE)))</f>
        <v>0</v>
      </c>
      <c r="U97" s="6">
        <f>IF(ISERROR(VLOOKUP($A97,'Import Peak'!$A$3:U$99,21,FALSE)-VLOOKUP($A97,'Import Peak Change'!$A$106:U$202,21,FALSE)),0,(VLOOKUP($A97,'Import Peak'!$A$3:U$99,21,FALSE)-VLOOKUP($A97,'Import Peak Change'!$A$106:U$202,21,FALSE)))</f>
        <v>0</v>
      </c>
      <c r="V97" s="6">
        <f>IF(ISERROR(VLOOKUP($A97,'Import Peak'!$A$3:V$99,22,FALSE)-VLOOKUP($A97,'Import Peak Change'!$A$106:V$202,22,FALSE)),0,(VLOOKUP($A97,'Import Peak'!$A$3:V$99,22,FALSE)-VLOOKUP($A97,'Import Peak Change'!$A$106:V$202,22,FALSE)))</f>
        <v>0</v>
      </c>
      <c r="W97" s="6">
        <f>IF(ISERROR(VLOOKUP($A97,'Import Peak'!$A$3:W$99,23,FALSE)-VLOOKUP($A97,'Import Peak Change'!$A$106:W$202,23,FALSE)),0,(VLOOKUP($A97,'Import Peak'!$A$3:W$99,23,FALSE)-VLOOKUP($A97,'Import Peak Change'!$A$106:W$202,23,FALSE)))</f>
        <v>0</v>
      </c>
      <c r="X97" s="6">
        <f>IF(ISERROR(VLOOKUP($A97,'Import Peak'!$A$3:X$99,24,FALSE)-VLOOKUP($A97,'Import Peak Change'!$A$106:X$202,24,FALSE)),0,(VLOOKUP($A97,'Import Peak'!$A$3:X$99,24,FALSE)-VLOOKUP($A97,'Import Peak Change'!$A$106:X$202,24,FALSE)))</f>
        <v>0</v>
      </c>
      <c r="Y97" s="6">
        <f>IF(ISERROR(VLOOKUP($A97,'Import Peak'!$A$3:Y$99,25,FALSE)-VLOOKUP($A97,'Import Peak Change'!$A$106:Y$202,25,FALSE)),0,(VLOOKUP($A97,'Import Peak'!$A$3:Y$99,25,FALSE)-VLOOKUP($A97,'Import Peak Change'!$A$106:Y$202,25,FALSE)))</f>
        <v>0</v>
      </c>
      <c r="Z97" s="6">
        <f>IF(ISERROR(VLOOKUP($A97,'Import Peak'!$A$3:Z$99,26,FALSE)-VLOOKUP($A97,'Import Peak Change'!$A$106:Z$202,26,FALSE)),0,(VLOOKUP($A97,'Import Peak'!$A$3:Z$99,26,FALSE)-VLOOKUP($A97,'Import Peak Change'!$A$106:Z$202,26,FALSE)))</f>
        <v>0</v>
      </c>
      <c r="AA97" s="6">
        <f>IF(ISERROR(VLOOKUP($A97,'Import Peak'!$A$3:AA$99,27,FALSE)-VLOOKUP($A97,'Import Peak Change'!$A$106:AA$202,27,FALSE)),0,(VLOOKUP($A97,'Import Peak'!$A$3:AA$99,27,FALSE)-VLOOKUP($A97,'Import Peak Change'!$A$106:AA$202,27,FALSE)))</f>
        <v>0</v>
      </c>
      <c r="AB97" s="6">
        <f>IF(ISERROR(VLOOKUP($A97,'Import Peak'!$A$3:AB$99,28,FALSE)-VLOOKUP($A97,'Import Peak Change'!$A$106:AB$202,28,FALSE)),0,(VLOOKUP($A97,'Import Peak'!$A$3:AB$99,28,FALSE)-VLOOKUP($A97,'Import Peak Change'!$A$106:AB$202,28,FALSE)))</f>
        <v>0</v>
      </c>
      <c r="AC97" s="6">
        <f>IF(ISERROR(VLOOKUP($A97,'Import Peak'!$A$3:AC$99,29,FALSE)-VLOOKUP($A97,'Import Peak Change'!$A$106:AC$202,29,FALSE)),0,(VLOOKUP($A97,'Import Peak'!$A$3:AC$99,29,FALSE)-VLOOKUP($A97,'Import Peak Change'!$A$106:AC$202,29,FALSE)))</f>
        <v>0</v>
      </c>
      <c r="AD97" s="6">
        <f>IF(ISERROR(VLOOKUP($A97,'Import Peak'!$A$3:AD$99,30,FALSE)-VLOOKUP($A97,'Import Peak Change'!$A$106:AD$202,30,FALSE)),0,(VLOOKUP($A97,'Import Peak'!$A$3:AD$99,30,FALSE)-VLOOKUP($A97,'Import Peak Change'!$A$106:AD$202,30,FALSE)))</f>
        <v>0</v>
      </c>
      <c r="AE97" s="6">
        <f>IF(ISERROR(VLOOKUP($A97,'Import Peak'!$A$3:AE$99,31,FALSE)-VLOOKUP($A97,'Import Peak Change'!$A$106:AE$202,31,FALSE)),0,(VLOOKUP($A97,'Import Peak'!$A$3:AE$99,31,FALSE)-VLOOKUP($A97,'Import Peak Change'!$A$106:AE$202,31,FALSE)))</f>
        <v>0</v>
      </c>
      <c r="AF97" s="6">
        <f>IF(ISERROR(VLOOKUP($A97,'Import Peak'!$A$3:AF$99,32,FALSE)-VLOOKUP($A97,'Import Peak Change'!$A$106:AF$202,32,FALSE)),0,(VLOOKUP($A97,'Import Peak'!$A$3:AF$99,32,FALSE)-VLOOKUP($A97,'Import Peak Change'!$A$106:AF$202,32,FALSE)))</f>
        <v>0</v>
      </c>
      <c r="AG97" s="6">
        <f>IF(ISERROR(VLOOKUP($A97,'Import Peak'!$A$3:AG$99,33,FALSE)-VLOOKUP($A97,'Import Peak Change'!$A$106:AG$202,33,FALSE)),0,(VLOOKUP($A97,'Import Peak'!$A$3:AG$99,33,FALSE)-VLOOKUP($A97,'Import Peak Change'!$A$106:AG$202,33,FALSE)))</f>
        <v>0</v>
      </c>
      <c r="AH97" s="6">
        <f>IF(ISERROR(VLOOKUP($A97,'Import Peak'!$A$3:AH$99,34,FALSE)-VLOOKUP($A97,'Import Peak Change'!$A$106:AH$202,34,FALSE)),0,(VLOOKUP($A97,'Import Peak'!$A$3:AH$99,34,FALSE)-VLOOKUP($A97,'Import Peak Change'!$A$106:AH$202,34,FALSE)))</f>
        <v>0</v>
      </c>
      <c r="AI97" s="6">
        <f>IF(ISERROR(VLOOKUP($A97,'Import Peak'!$A$3:AI$99,35,FALSE)-VLOOKUP($A97,'Import Peak Change'!$A$106:AI$202,35,FALSE)),0,(VLOOKUP($A97,'Import Peak'!$A$3:AI$99,35,FALSE)-VLOOKUP($A97,'Import Peak Change'!$A$106:AI$202,35,FALSE)))</f>
        <v>0</v>
      </c>
      <c r="AJ97" s="6">
        <f>IF(ISERROR(VLOOKUP($A97,'Import Peak'!$A$3:AJ$99,36,FALSE)-VLOOKUP($A97,'Import Peak Change'!$A$106:AJ$202,36,FALSE)),0,(VLOOKUP($A97,'Import Peak'!$A$3:AJ$99,36,FALSE)-VLOOKUP($A97,'Import Peak Change'!$A$106:AJ$202,36,FALSE)))</f>
        <v>0</v>
      </c>
      <c r="AK97" s="6">
        <f>IF(ISERROR(VLOOKUP($A97,'Import Peak'!$A$3:AK$99,37,FALSE)-VLOOKUP($A97,'Import Peak Change'!$A$106:AK$202,37,FALSE)),0,(VLOOKUP($A97,'Import Peak'!$A$3:AK$99,37,FALSE)-VLOOKUP($A97,'Import Peak Change'!$A$106:AK$202,37,FALSE)))</f>
        <v>0</v>
      </c>
      <c r="AL97" s="6">
        <f>IF(ISERROR(VLOOKUP($A97,'Import Peak'!$A$3:AL$99,38,FALSE)-VLOOKUP($A97,'Import Peak Change'!$A$106:AL$202,38,FALSE)),0,(VLOOKUP($A97,'Import Peak'!$A$3:AL$99,38,FALSE)-VLOOKUP($A97,'Import Peak Change'!$A$106:AL$202,38,FALSE)))</f>
        <v>0</v>
      </c>
      <c r="AM97" s="6">
        <f>IF(ISERROR(VLOOKUP($A97,'Import Peak'!$A$3:AM$99,39,FALSE)-VLOOKUP($A97,'Import Peak Change'!$A$106:AM$202,39,FALSE)),0,(VLOOKUP($A97,'Import Peak'!$A$3:AM$99,39,FALSE)-VLOOKUP($A97,'Import Peak Change'!$A$106:AM$202,39,FALSE)))</f>
        <v>0</v>
      </c>
      <c r="AN97" s="6">
        <f>IF(ISERROR(VLOOKUP($A97,'Import Peak'!$A$3:AN$99,40,FALSE)-VLOOKUP($A97,'Import Peak Change'!$A$106:AN$202,40,FALSE)),0,(VLOOKUP($A97,'Import Peak'!$A$3:AN$99,40,FALSE)-VLOOKUP($A97,'Import Peak Change'!$A$106:AN$202,40,FALSE)))</f>
        <v>0</v>
      </c>
      <c r="AO97" s="6">
        <f>IF(ISERROR(VLOOKUP($A97,'Import Peak'!$A$3:AO$99,41,FALSE)-VLOOKUP($A97,'Import Peak Change'!$A$106:AO$202,41,FALSE)),0,(VLOOKUP($A97,'Import Peak'!$A$3:AO$99,41,FALSE)-VLOOKUP($A97,'Import Peak Change'!$A$106:AO$202,41,FALSE)))</f>
        <v>0</v>
      </c>
      <c r="AP97" s="6">
        <f>IF(ISERROR(VLOOKUP($A97,'Import Peak'!$A$3:AP$99,42,FALSE)-VLOOKUP($A97,'Import Peak Change'!$A$106:AP$202,42,FALSE)),0,(VLOOKUP($A97,'Import Peak'!$A$3:AP$99,42,FALSE)-VLOOKUP($A97,'Import Peak Change'!$A$106:AP$202,42,FALSE)))</f>
        <v>0</v>
      </c>
      <c r="AQ97" s="6">
        <f>IF(ISERROR(VLOOKUP($A97,'Import Peak'!$A$3:AQ$99,43,FALSE)-VLOOKUP($A97,'Import Peak Change'!$A$106:AQ$202,43,FALSE)),0,(VLOOKUP($A97,'Import Peak'!$A$3:AQ$99,43,FALSE)-VLOOKUP($A97,'Import Peak Change'!$A$106:AQ$202,43,FALSE)))</f>
        <v>0</v>
      </c>
      <c r="AR97" s="6">
        <f>IF(ISERROR(VLOOKUP($A97,'Import Peak'!$A$3:AR$99,44,FALSE)-VLOOKUP($A97,'Import Peak Change'!$A$106:AR$202,44,FALSE)),0,(VLOOKUP($A97,'Import Peak'!$A$3:AR$99,44,FALSE)-VLOOKUP($A97,'Import Peak Change'!$A$106:AR$202,44,FALSE)))</f>
        <v>0</v>
      </c>
      <c r="AS97" s="6">
        <f>IF(ISERROR(VLOOKUP($A97,'Import Peak'!$A$3:AS$99,45,FALSE)-VLOOKUP($A97,'Import Peak Change'!$A$106:AS$202,45,FALSE)),0,(VLOOKUP($A97,'Import Peak'!$A$3:AS$99,45,FALSE)-VLOOKUP($A97,'Import Peak Change'!$A$106:AS$202,45,FALSE)))</f>
        <v>0</v>
      </c>
      <c r="AT97" s="6">
        <f>IF(ISERROR(VLOOKUP($A97,'Import Peak'!$A$3:AT$99,46,FALSE)-VLOOKUP($A97,'Import Peak Change'!$A$106:AT$202,46,FALSE)),0,(VLOOKUP($A97,'Import Peak'!$A$3:AT$99,46,FALSE)-VLOOKUP($A97,'Import Peak Change'!$A$106:AT$202,46,FALSE)))</f>
        <v>0</v>
      </c>
      <c r="AU97" s="6">
        <f>IF(ISERROR(VLOOKUP($A97,'Import Peak'!$A$3:AU$99,47,FALSE)-VLOOKUP($A97,'Import Peak Change'!$A$106:AU$202,47,FALSE)),0,(VLOOKUP($A97,'Import Peak'!$A$3:AU$99,47,FALSE)-VLOOKUP($A97,'Import Peak Change'!$A$106:AU$202,47,FALSE)))</f>
        <v>0</v>
      </c>
      <c r="AV97" s="6">
        <f>IF(ISERROR(VLOOKUP($A97,'Import Peak'!$A$3:AV$99,48,FALSE)-VLOOKUP($A97,'Import Peak Change'!$A$106:AV$202,48,FALSE)),0,(VLOOKUP($A97,'Import Peak'!$A$3:AV$99,48,FALSE)-VLOOKUP($A97,'Import Peak Change'!$A$106:AV$202,48,FALSE)))</f>
        <v>0</v>
      </c>
      <c r="AW97" s="6">
        <f>IF(ISERROR(VLOOKUP($A97,'Import Peak'!$A$3:AW$99,49,FALSE)-VLOOKUP($A97,'Import Peak Change'!$A$106:AW$202,49,FALSE)),0,(VLOOKUP($A97,'Import Peak'!$A$3:AW$99,49,FALSE)-VLOOKUP($A97,'Import Peak Change'!$A$106:AW$202,49,FALSE)))</f>
        <v>0</v>
      </c>
      <c r="AX97" s="6">
        <f>IF(ISERROR(VLOOKUP($A97,'Import Peak'!$A$3:AX$99,50,FALSE)-VLOOKUP($A97,'Import Peak Change'!$A$106:AX$202,50,FALSE)),0,(VLOOKUP($A97,'Import Peak'!$A$3:AX$99,50,FALSE)-VLOOKUP($A97,'Import Peak Change'!$A$106:AX$202,50,FALSE)))</f>
        <v>0</v>
      </c>
      <c r="AY97" s="6">
        <f>IF(ISERROR(VLOOKUP($A97,'Import Peak'!$A$3:AY$99,51,FALSE)-VLOOKUP($A97,'Import Peak Change'!$A$106:AY$202,51,FALSE)),0,(VLOOKUP($A97,'Import Peak'!$A$3:AY$99,51,FALSE)-VLOOKUP($A97,'Import Peak Change'!$A$106:AY$202,51,FALSE)))</f>
        <v>0</v>
      </c>
      <c r="AZ97" s="6">
        <f>IF(ISERROR(VLOOKUP($A97,'Import Peak'!$A$3:AZ$99,52,FALSE)-VLOOKUP($A97,'Import Peak Change'!$A$106:AZ$202,52,FALSE)),0,(VLOOKUP($A97,'Import Peak'!$A$3:AZ$99,52,FALSE)-VLOOKUP($A97,'Import Peak Change'!$A$106:AZ$202,52,FALSE)))</f>
        <v>0</v>
      </c>
      <c r="BA97" s="6">
        <f>IF(ISERROR(VLOOKUP($A97,'Import Peak'!$A$3:BA$99,53,FALSE)-VLOOKUP($A97,'Import Peak Change'!$A$106:BA$202,53,FALSE)),0,(VLOOKUP($A97,'Import Peak'!$A$3:BA$99,53,FALSE)-VLOOKUP($A97,'Import Peak Change'!$A$106:BA$202,53,FALSE)))</f>
        <v>0</v>
      </c>
      <c r="BB97" s="6">
        <f>IF(ISERROR(VLOOKUP($A97,'Import Peak'!$A$3:BB$99,54,FALSE)-VLOOKUP($A97,'Import Peak Change'!$A$106:BB$202,54,FALSE)),0,(VLOOKUP($A97,'Import Peak'!$A$3:BB$99,54,FALSE)-VLOOKUP($A97,'Import Peak Change'!$A$106:BB$202,54,FALSE)))</f>
        <v>0</v>
      </c>
      <c r="BC97" s="6">
        <f>IF(ISERROR(VLOOKUP($A97,'Import Peak'!$A$3:BC$99,55,FALSE)-VLOOKUP($A97,'Import Peak Change'!$A$106:BC$202,55,FALSE)),0,(VLOOKUP($A97,'Import Peak'!$A$3:BC$99,55,FALSE)-VLOOKUP($A97,'Import Peak Change'!$A$106:BC$202,55,FALSE)))</f>
        <v>0</v>
      </c>
      <c r="BD97" s="6">
        <f>IF(ISERROR(VLOOKUP($A97,'Import Peak'!$A$3:BD$99,56,FALSE)-VLOOKUP($A97,'Import Peak Change'!$A$106:BD$202,56,FALSE)),0,(VLOOKUP($A97,'Import Peak'!$A$3:BD$99,56,FALSE)-VLOOKUP($A97,'Import Peak Change'!$A$106:BD$202,56,FALSE)))</f>
        <v>0</v>
      </c>
      <c r="BE97" s="6">
        <f>IF(ISERROR(VLOOKUP($A97,'Import Peak'!$A$3:BE$99,57,FALSE)-VLOOKUP($A97,'Import Peak Change'!$A$106:BE$202,57,FALSE)),0,(VLOOKUP($A97,'Import Peak'!$A$3:BE$99,57,FALSE)-VLOOKUP($A97,'Import Peak Change'!$A$106:BE$202,57,FALSE)))</f>
        <v>0</v>
      </c>
      <c r="BF97" s="6">
        <f>IF(ISERROR(VLOOKUP($A97,'Import Peak'!$A$3:BF$99,58,FALSE)-VLOOKUP($A97,'Import Peak Change'!$A$106:BF$202,58,FALSE)),0,(VLOOKUP($A97,'Import Peak'!$A$3:BF$99,58,FALSE)-VLOOKUP($A97,'Import Peak Change'!$A$106:BF$202,58,FALSE)))</f>
        <v>0</v>
      </c>
      <c r="BG97" s="6">
        <f>IF(ISERROR(VLOOKUP($A97,'Import Peak'!$A$3:BG$99,59,FALSE)-VLOOKUP($A97,'Import Peak Change'!$A$106:BG$202,59,FALSE)),0,(VLOOKUP($A97,'Import Peak'!$A$3:BG$99,59,FALSE)-VLOOKUP($A97,'Import Peak Change'!$A$106:BG$202,59,FALSE)))</f>
        <v>0</v>
      </c>
      <c r="BH97" s="6">
        <f>IF(ISERROR(VLOOKUP($A97,'Import Peak'!$A$3:BH$99,60,FALSE)-VLOOKUP($A97,'Import Peak Change'!$A$106:BH$202,60,FALSE)),0,(VLOOKUP($A97,'Import Peak'!$A$3:BH$99,60,FALSE)-VLOOKUP($A97,'Import Peak Change'!$A$106:BH$202,60,FALSE)))</f>
        <v>0</v>
      </c>
      <c r="BI97" s="6">
        <f>IF(ISERROR(VLOOKUP($A97,'Import Peak'!$A$3:BI$99,61,FALSE)-VLOOKUP($A97,'Import Peak Change'!$A$106:BI$202,61,FALSE)),0,(VLOOKUP($A97,'Import Peak'!$A$3:BI$99,61,FALSE)-VLOOKUP($A97,'Import Peak Change'!$A$106:BI$202,61,FALSE)))</f>
        <v>0</v>
      </c>
      <c r="BJ97" s="6">
        <f>IF(ISERROR(VLOOKUP($A97,'Import Peak'!$A$3:BJ$99,62,FALSE)-VLOOKUP($A97,'Import Peak Change'!$A$106:BJ$202,62,FALSE)),0,(VLOOKUP($A97,'Import Peak'!$A$3:BJ$99,62,FALSE)-VLOOKUP($A97,'Import Peak Change'!$A$106:BJ$202,62,FALSE)))</f>
        <v>0</v>
      </c>
      <c r="BK97" s="6">
        <f>IF(ISERROR(VLOOKUP($A97,'Import Peak'!$A$3:BK$99,63,FALSE)-VLOOKUP($A97,'Import Peak Change'!$A$106:BK$202,63,FALSE)),0,(VLOOKUP($A97,'Import Peak'!$A$3:BK$99,63,FALSE)-VLOOKUP($A97,'Import Peak Change'!$A$106:BK$202,63,FALSE)))</f>
        <v>0</v>
      </c>
      <c r="BL97" s="6">
        <f>IF(ISERROR(VLOOKUP($A97,'Import Peak'!$A$3:BL$99,64,FALSE)-VLOOKUP($A97,'Import Peak Change'!$A$106:BL$202,64,FALSE)),0,(VLOOKUP($A97,'Import Peak'!$A$3:BL$99,64,FALSE)-VLOOKUP($A97,'Import Peak Change'!$A$106:BL$202,64,FALSE)))</f>
        <v>0</v>
      </c>
      <c r="BM97" s="6">
        <f>IF(ISERROR(VLOOKUP($A97,'Import Peak'!$A$3:BM$99,65,FALSE)-VLOOKUP($A97,'Import Peak Change'!$A$106:BM$202,65,FALSE)),0,(VLOOKUP($A97,'Import Peak'!$A$3:BM$99,65,FALSE)-VLOOKUP($A97,'Import Peak Change'!$A$106:BM$202,65,FALSE)))</f>
        <v>0</v>
      </c>
      <c r="BN97" s="6">
        <f>IF(ISERROR(VLOOKUP($A97,'Import Peak'!$A$3:BN$99,66,FALSE)-VLOOKUP($A97,'Import Peak Change'!$A$106:BN$202,66,FALSE)),0,(VLOOKUP($A97,'Import Peak'!$A$3:BN$99,66,FALSE)-VLOOKUP($A97,'Import Peak Change'!$A$106:BN$202,66,FALSE)))</f>
        <v>0</v>
      </c>
      <c r="BO97" s="6">
        <f>IF(ISERROR(VLOOKUP($A97,'Import Peak'!$A$3:BO$99,67,FALSE)-VLOOKUP($A97,'Import Peak Change'!$A$106:BO$202,67,FALSE)),0,(VLOOKUP($A97,'Import Peak'!$A$3:BO$99,67,FALSE)-VLOOKUP($A97,'Import Peak Change'!$A$106:BO$202,67,FALSE)))</f>
        <v>0</v>
      </c>
      <c r="BP97" s="6">
        <f>IF(ISERROR(VLOOKUP($A97,'Import Peak'!$A$3:BP$99,68,FALSE)-VLOOKUP($A97,'Import Peak Change'!$A$106:BP$202,68,FALSE)),0,(VLOOKUP($A97,'Import Peak'!$A$3:BP$99,68,FALSE)-VLOOKUP($A97,'Import Peak Change'!$A$106:BP$202,68,FALSE)))</f>
        <v>0</v>
      </c>
      <c r="BQ97" s="6">
        <f>IF(ISERROR(VLOOKUP($A97,'Import Peak'!$A$3:BQ$99,69,FALSE)-VLOOKUP($A97,'Import Peak Change'!$A$106:BQ$202,69,FALSE)),0,(VLOOKUP($A97,'Import Peak'!$A$3:BQ$99,69,FALSE)-VLOOKUP($A97,'Import Peak Change'!$A$106:BQ$202,69,FALSE)))</f>
        <v>0</v>
      </c>
      <c r="BR97" s="6">
        <f>IF(ISERROR(VLOOKUP($A97,'Import Peak'!$A$3:BR$99,70,FALSE)-VLOOKUP($A97,'Import Peak Change'!$A$106:BR$202,70,FALSE)),0,(VLOOKUP($A97,'Import Peak'!$A$3:BR$99,70,FALSE)-VLOOKUP($A97,'Import Peak Change'!$A$106:BR$202,70,FALSE)))</f>
        <v>0</v>
      </c>
      <c r="BS97" s="6">
        <f>IF(ISERROR(VLOOKUP($A97,'Import Peak'!$A$3:BS$99,71,FALSE)-VLOOKUP($A97,'Import Peak Change'!$A$106:BS$202,71,FALSE)),0,(VLOOKUP($A97,'Import Peak'!$A$3:BS$99,71,FALSE)-VLOOKUP($A97,'Import Peak Change'!$A$106:BS$202,71,FALSE)))</f>
        <v>0</v>
      </c>
      <c r="BT97" s="6">
        <f>IF(ISERROR(VLOOKUP($A97,'Import Peak'!$A$3:BT$99,72,FALSE)-VLOOKUP($A97,'Import Peak Change'!$A$106:BT$202,72,FALSE)),0,(VLOOKUP($A97,'Import Peak'!$A$3:BT$99,72,FALSE)-VLOOKUP($A97,'Import Peak Change'!$A$106:BT$202,72,FALSE)))</f>
        <v>0</v>
      </c>
      <c r="BU97" s="6">
        <f>IF(ISERROR(VLOOKUP($A97,'Import Peak'!$A$3:BU$99,73,FALSE)-VLOOKUP($A97,'Import Peak Change'!$A$106:BU$202,73,FALSE)),0,(VLOOKUP($A97,'Import Peak'!$A$3:BU$99,73,FALSE)-VLOOKUP($A97,'Import Peak Change'!$A$106:BU$202,73,FALSE)))</f>
        <v>0</v>
      </c>
      <c r="BV97" s="6">
        <f>IF(ISERROR(VLOOKUP($A97,'Import Peak'!$A$3:BV$99,74,FALSE)-VLOOKUP($A97,'Import Peak Change'!$A$106:BV$202,74,FALSE)),0,(VLOOKUP($A97,'Import Peak'!$A$3:BV$99,74,FALSE)-VLOOKUP($A97,'Import Peak Change'!$A$106:BV$202,74,FALSE)))</f>
        <v>0</v>
      </c>
      <c r="BW97" s="6">
        <f>IF(ISERROR(VLOOKUP($A97,'Import Peak'!$A$3:BW$99,75,FALSE)-VLOOKUP($A97,'Import Peak Change'!$A$106:BW$202,75,FALSE)),0,(VLOOKUP($A97,'Import Peak'!$A$3:BW$99,75,FALSE)-VLOOKUP($A97,'Import Peak Change'!$A$106:BW$202,75,FALSE)))</f>
        <v>0</v>
      </c>
      <c r="BX97" s="6">
        <f>IF(ISERROR(VLOOKUP($A97,'Import Peak'!$A$3:BX$99,76,FALSE)-VLOOKUP($A97,'Import Peak Change'!$A$106:BX$202,76,FALSE)),0,(VLOOKUP($A97,'Import Peak'!$A$3:BX$99,76,FALSE)-VLOOKUP($A97,'Import Peak Change'!$A$106:BX$202,76,FALSE)))</f>
        <v>0</v>
      </c>
      <c r="BY97" s="6">
        <f>IF(ISERROR(VLOOKUP($A97,'Import Peak'!$A$3:BY$99,77,FALSE)-VLOOKUP($A97,'Import Peak Change'!$A$106:BY$202,77,FALSE)),0,(VLOOKUP($A97,'Import Peak'!$A$3:BY$99,77,FALSE)-VLOOKUP($A97,'Import Peak Change'!$A$106:BY$202,77,FALSE)))</f>
        <v>0</v>
      </c>
      <c r="BZ97" s="6">
        <f>IF(ISERROR(VLOOKUP($A97,'Import Peak'!$A$3:BZ$99,78,FALSE)-VLOOKUP($A97,'Import Peak Change'!$A$106:BZ$202,78,FALSE)),0,(VLOOKUP($A97,'Import Peak'!$A$3:BZ$99,78,FALSE)-VLOOKUP($A97,'Import Peak Change'!$A$106:BZ$202,78,FALSE)))</f>
        <v>0</v>
      </c>
      <c r="CA97" s="6">
        <f>IF(ISERROR(VLOOKUP($A97,'Import Peak'!$A$3:CA$99,79,FALSE)-VLOOKUP($A97,'Import Peak Change'!$A$106:CA$202,79,FALSE)),0,(VLOOKUP($A97,'Import Peak'!$A$3:CA$99,79,FALSE)-VLOOKUP($A97,'Import Peak Change'!$A$106:CA$202,79,FALSE)))</f>
        <v>0</v>
      </c>
      <c r="CB97" s="6">
        <f>IF(ISERROR(VLOOKUP($A97,'Import Peak'!$A$3:CB$99,80,FALSE)-VLOOKUP($A97,'Import Peak Change'!$A$106:CB$202,80,FALSE)),0,(VLOOKUP($A97,'Import Peak'!$A$3:CB$99,80,FALSE)-VLOOKUP($A97,'Import Peak Change'!$A$106:CB$202,80,FALSE)))</f>
        <v>0</v>
      </c>
      <c r="CC97" s="6">
        <f>IF(ISERROR(VLOOKUP($A97,'Import Peak'!$A$3:CC$99,81,FALSE)-VLOOKUP($A97,'Import Peak Change'!$A$106:CC$202,81,FALSE)),0,(VLOOKUP($A97,'Import Peak'!$A$3:CC$99,81,FALSE)-VLOOKUP($A97,'Import Peak Change'!$A$106:CC$202,81,FALSE)))</f>
        <v>0</v>
      </c>
      <c r="CD97" s="6">
        <f>IF(ISERROR(VLOOKUP($A97,'Import Peak'!$A$3:CD$99,82,FALSE)-VLOOKUP($A97,'Import Peak Change'!$A$106:CD$202,82,FALSE)),0,(VLOOKUP($A97,'Import Peak'!$A$3:CD$99,82,FALSE)-VLOOKUP($A97,'Import Peak Change'!$A$106:CD$202,82,FALSE)))</f>
        <v>0</v>
      </c>
      <c r="CE97" s="6">
        <f>IF(ISERROR(VLOOKUP($A97,'Import Peak'!$A$3:CE$99,83,FALSE)-VLOOKUP($A97,'Import Peak Change'!$A$106:CE$202,83,FALSE)),0,(VLOOKUP($A97,'Import Peak'!$A$3:CE$99,83,FALSE)-VLOOKUP($A97,'Import Peak Change'!$A$106:CE$202,83,FALSE)))</f>
        <v>0</v>
      </c>
      <c r="CF97" s="6">
        <f>IF(ISERROR(VLOOKUP($A97,'Import Peak'!$A$3:CF$99,84,FALSE)-VLOOKUP($A97,'Import Peak Change'!$A$106:CF$202,84,FALSE)),0,(VLOOKUP($A97,'Import Peak'!$A$3:CF$99,84,FALSE)-VLOOKUP($A97,'Import Peak Change'!$A$106:CF$202,84,FALSE)))</f>
        <v>0</v>
      </c>
      <c r="CG97" s="6">
        <f>IF(ISERROR(VLOOKUP($A97,'Import Peak'!$A$3:CG$99,85,FALSE)-VLOOKUP($A97,'Import Peak Change'!$A$106:CG$202,85,FALSE)),0,(VLOOKUP($A97,'Import Peak'!$A$3:CG$99,85,FALSE)-VLOOKUP($A97,'Import Peak Change'!$A$106:CG$202,85,FALSE)))</f>
        <v>0</v>
      </c>
      <c r="CH97" s="6">
        <f>IF(ISERROR(VLOOKUP($A97,'Import Peak'!$A$3:CH$99,86,FALSE)-VLOOKUP($A97,'Import Peak Change'!$A$106:CH$202,86,FALSE)),0,(VLOOKUP($A97,'Import Peak'!$A$3:CH$99,86,FALSE)-VLOOKUP($A97,'Import Peak Change'!$A$106:CH$202,86,FALSE)))</f>
        <v>0</v>
      </c>
      <c r="CI97" s="6">
        <f>IF(ISERROR(VLOOKUP($A97,'Import Peak'!$A$3:CI$99,87,FALSE)-VLOOKUP($A97,'Import Peak Change'!$A$106:CI$202,87,FALSE)),0,(VLOOKUP($A97,'Import Peak'!$A$3:CI$99,87,FALSE)-VLOOKUP($A97,'Import Peak Change'!$A$106:CI$202,87,FALSE)))</f>
        <v>0</v>
      </c>
      <c r="CJ97" s="6">
        <f>IF(ISERROR(VLOOKUP($A97,'Import Peak'!$A$3:CJ$99,88,FALSE)-VLOOKUP($A97,'Import Peak Change'!$A$106:CJ$202,88,FALSE)),0,(VLOOKUP($A97,'Import Peak'!$A$3:CJ$99,88,FALSE)-VLOOKUP($A97,'Import Peak Change'!$A$106:CJ$202,88,FALSE)))</f>
        <v>0</v>
      </c>
      <c r="CK97" s="6">
        <f>IF(ISERROR(VLOOKUP($A97,'Import Peak'!$A$3:CK$99,89,FALSE)-VLOOKUP($A97,'Import Peak Change'!$A$106:CK$202,89,FALSE)),0,(VLOOKUP($A97,'Import Peak'!$A$3:CK$99,89,FALSE)-VLOOKUP($A97,'Import Peak Change'!$A$106:CK$202,89,FALSE)))</f>
        <v>0</v>
      </c>
      <c r="CL97" s="6">
        <f>IF(ISERROR(VLOOKUP($A97,'Import Peak'!$A$3:CL$99,90,FALSE)-VLOOKUP($A97,'Import Peak Change'!$A$106:CL$202,90,FALSE)),0,(VLOOKUP($A97,'Import Peak'!$A$3:CL$99,90,FALSE)-VLOOKUP($A97,'Import Peak Change'!$A$106:CL$202,90,FALSE)))</f>
        <v>0</v>
      </c>
      <c r="CM97" s="6">
        <f>IF(ISERROR(VLOOKUP($A97,'Import Peak'!$A$3:CM$99,91,FALSE)-VLOOKUP($A97,'Import Peak Change'!$A$106:CM$202,91,FALSE)),0,(VLOOKUP($A97,'Import Peak'!$A$3:CM$99,91,FALSE)-VLOOKUP($A97,'Import Peak Change'!$A$106:CM$202,91,FALSE)))</f>
        <v>0</v>
      </c>
      <c r="CN97" s="6">
        <f>IF(ISERROR(VLOOKUP($A97,'Import Peak'!$A$3:CN$99,92,FALSE)-VLOOKUP($A97,'Import Peak Change'!$A$106:CN$202,92,FALSE)),0,(VLOOKUP($A97,'Import Peak'!$A$3:CN$99,92,FALSE)-VLOOKUP($A97,'Import Peak Change'!$A$106:CN$202,92,FALSE)))</f>
        <v>0</v>
      </c>
      <c r="CO97" s="6">
        <f>IF(ISERROR(VLOOKUP($A97,'Import Peak'!$A$3:CO$99,93,FALSE)-VLOOKUP($A97,'Import Peak Change'!$A$106:CO$202,93,FALSE)),0,(VLOOKUP($A97,'Import Peak'!$A$3:CO$99,93,FALSE)-VLOOKUP($A97,'Import Peak Change'!$A$106:CO$202,93,FALSE)))</f>
        <v>0</v>
      </c>
      <c r="CP97" s="6">
        <f>IF(ISERROR(VLOOKUP($A97,'Import Peak'!$A$3:CP$99,94,FALSE)-VLOOKUP($A97,'Import Peak Change'!$A$106:CP$202,94,FALSE)),0,(VLOOKUP($A97,'Import Peak'!$A$3:CP$99,94,FALSE)-VLOOKUP($A97,'Import Peak Change'!$A$106:CP$202,94,FALSE)))</f>
        <v>0</v>
      </c>
      <c r="CQ97" s="6">
        <f>IF(ISERROR(VLOOKUP($A97,'Import Peak'!$A$3:CQ$99,95,FALSE)-VLOOKUP($A97,'Import Peak Change'!$A$106:CQ$202,95,FALSE)),0,(VLOOKUP($A97,'Import Peak'!$A$3:CQ$99,95,FALSE)-VLOOKUP($A97,'Import Peak Change'!$A$106:CQ$202,95,FALSE)))</f>
        <v>0</v>
      </c>
      <c r="CR97" s="6">
        <f>IF(ISERROR(VLOOKUP($A97,'Import Peak'!$A$3:CR$99,96,FALSE)-VLOOKUP($A97,'Import Peak Change'!$A$106:CR$202,96,FALSE)),0,(VLOOKUP($A97,'Import Peak'!$A$3:CR$99,96,FALSE)-VLOOKUP($A97,'Import Peak Change'!$A$106:CR$202,96,FALSE)))</f>
        <v>0</v>
      </c>
      <c r="CS97" s="6">
        <f>IF(ISERROR(VLOOKUP($A97,'Import Peak'!$A$3:CS$99,97,FALSE)-VLOOKUP($A97,'Import Peak Change'!$A$106:CS$202,97,FALSE)),0,(VLOOKUP($A97,'Import Peak'!$A$3:CS$99,97,FALSE)-VLOOKUP($A97,'Import Peak Change'!$A$106:CS$202,97,FALSE)))</f>
        <v>0</v>
      </c>
      <c r="CT97" s="6">
        <f>IF(ISERROR(VLOOKUP($A97,'Import Peak'!$A$3:CT$99,98,FALSE)-VLOOKUP($A97,'Import Peak Change'!$A$106:CT$202,98,FALSE)),0,(VLOOKUP($A97,'Import Peak'!$A$3:CT$99,98,FALSE)-VLOOKUP($A97,'Import Peak Change'!$A$106:CT$202,98,FALSE)))</f>
        <v>0</v>
      </c>
      <c r="CU97" s="6">
        <f>IF(ISERROR(VLOOKUP($A97,'Import Peak'!$A$3:CU$99,99,FALSE)-VLOOKUP($A97,'Import Peak Change'!$A$106:CU$202,99,FALSE)),0,(VLOOKUP($A97,'Import Peak'!$A$3:CU$99,99,FALSE)-VLOOKUP($A97,'Import Peak Change'!$A$106:CU$202,99,FALSE)))</f>
        <v>0</v>
      </c>
      <c r="CV97" s="6">
        <f>IF(ISERROR(VLOOKUP($A97,'Import Peak'!$A$3:CV$99,100,FALSE)-VLOOKUP($A97,'Import Peak Change'!$A$106:CV$202,100,FALSE)),0,(VLOOKUP($A97,'Import Peak'!$A$3:CV$99,100,FALSE)-VLOOKUP($A97,'Import Peak Change'!$A$106:CV$202,100,FALSE)))</f>
        <v>0</v>
      </c>
      <c r="CW97" s="6">
        <f>IF(ISERROR(VLOOKUP($A97,'Import Peak'!$A$3:CW$99,101,FALSE)-VLOOKUP($A97,'Import Peak Change'!$A$106:CW$202,101,FALSE)),0,(VLOOKUP($A97,'Import Peak'!$A$3:CW$99,101,FALSE)-VLOOKUP($A97,'Import Peak Change'!$A$106:CW$202,101,FALSE)))</f>
        <v>0</v>
      </c>
      <c r="CX97" s="6">
        <f>IF(ISERROR(VLOOKUP($A97,'Import Peak'!$A$3:CX$99,102,FALSE)-VLOOKUP($A97,'Import Peak Change'!$A$106:CX$202,102,FALSE)),0,(VLOOKUP($A97,'Import Peak'!$A$3:CX$99,102,FALSE)-VLOOKUP($A97,'Import Peak Change'!$A$106:CX$202,102,FALSE)))</f>
        <v>0</v>
      </c>
      <c r="CY97" s="6">
        <f>IF(ISERROR(VLOOKUP($A97,'Import Peak'!$A$3:CY$99,103,FALSE)-VLOOKUP($A97,'Import Peak Change'!$A$106:CY$202,103,FALSE)),0,(VLOOKUP($A97,'Import Peak'!$A$3:CY$99,103,FALSE)-VLOOKUP($A97,'Import Peak Change'!$A$106:CY$202,103,FALSE)))</f>
        <v>0</v>
      </c>
      <c r="CZ97" s="6">
        <f>IF(ISERROR(VLOOKUP($A97,'Import Peak'!$A$3:CZ$99,104,FALSE)-VLOOKUP($A97,'Import Peak Change'!$A$106:CZ$202,104,FALSE)),0,(VLOOKUP($A97,'Import Peak'!$A$3:CZ$99,104,FALSE)-VLOOKUP($A97,'Import Peak Change'!$A$106:CZ$202,104,FALSE)))</f>
        <v>0</v>
      </c>
      <c r="DA97" s="6">
        <f>IF(ISERROR(VLOOKUP($A97,'Import Peak'!$A$3:DA$99,105,FALSE)-VLOOKUP($A97,'Import Peak Change'!$A$106:DA$202,105,FALSE)),0,(VLOOKUP($A97,'Import Peak'!$A$3:DA$99,105,FALSE)-VLOOKUP($A97,'Import Peak Change'!$A$106:DA$202,105,FALSE)))</f>
        <v>0</v>
      </c>
      <c r="DB97" s="6">
        <f>IF(ISERROR(VLOOKUP($A97,'Import Peak'!$A$3:DB$99,106,FALSE)-VLOOKUP($A97,'Import Peak Change'!$A$106:DB$202,106,FALSE)),0,(VLOOKUP($A97,'Import Peak'!$A$3:DB$99,106,FALSE)-VLOOKUP($A97,'Import Peak Change'!$A$106:DB$202,106,FALSE)))</f>
        <v>0</v>
      </c>
      <c r="DC97" s="6">
        <f>IF(ISERROR(VLOOKUP($A97,'Import Peak'!$A$3:DC$99,107,FALSE)-VLOOKUP($A97,'Import Peak Change'!$A$106:DC$202,107,FALSE)),0,(VLOOKUP($A97,'Import Peak'!$A$3:DC$99,107,FALSE)-VLOOKUP($A97,'Import Peak Change'!$A$106:DC$202,107,FALSE)))</f>
        <v>0</v>
      </c>
      <c r="DD97" s="6">
        <f>IF(ISERROR(VLOOKUP($A97,'Import Peak'!$A$3:DD$99,108,FALSE)-VLOOKUP($A97,'Import Peak Change'!$A$106:DD$202,108,FALSE)),0,(VLOOKUP($A97,'Import Peak'!$A$3:DD$99,108,FALSE)-VLOOKUP($A97,'Import Peak Change'!$A$106:DD$202,108,FALSE)))</f>
        <v>0</v>
      </c>
      <c r="DE97" s="6">
        <f>IF(ISERROR(VLOOKUP($A97,'Import Peak'!$A$3:DE$99,109,FALSE)-VLOOKUP($A97,'Import Peak Change'!$A$106:DE$202,109,FALSE)),0,(VLOOKUP($A97,'Import Peak'!$A$3:DE$99,109,FALSE)-VLOOKUP($A97,'Import Peak Change'!$A$106:DE$202,109,FALSE)))</f>
        <v>0</v>
      </c>
      <c r="DF97" s="6">
        <f>IF(ISERROR(VLOOKUP($A97,'Import Peak'!$A$3:DF$99,110,FALSE)-VLOOKUP($A97,'Import Peak Change'!$A$106:DF$202,110,FALSE)),0,(VLOOKUP($A97,'Import Peak'!$A$3:DF$99,110,FALSE)-VLOOKUP($A97,'Import Peak Change'!$A$106:DF$202,110,FALSE)))</f>
        <v>0</v>
      </c>
      <c r="DG97" s="6">
        <f>IF(ISERROR(VLOOKUP($A97,'Import Peak'!$A$3:DG$99,111,FALSE)-VLOOKUP($A97,'Import Peak Change'!$A$106:DG$202,111,FALSE)),0,(VLOOKUP($A97,'Import Peak'!$A$3:DG$99,111,FALSE)-VLOOKUP($A97,'Import Peak Change'!$A$106:DG$202,111,FALSE)))</f>
        <v>0</v>
      </c>
      <c r="DH97" s="6">
        <f>IF(ISERROR(VLOOKUP($A97,'Import Peak'!$A$3:DH$99,112,FALSE)-VLOOKUP($A97,'Import Peak Change'!$A$106:DH$202,112,FALSE)),0,(VLOOKUP($A97,'Import Peak'!$A$3:DH$99,112,FALSE)-VLOOKUP($A97,'Import Peak Change'!$A$106:DH$202,112,FALSE)))</f>
        <v>0</v>
      </c>
      <c r="DI97" s="6">
        <f>IF(ISERROR(VLOOKUP($A97,'Import Peak'!$A$3:DI$99,113,FALSE)-VLOOKUP($A97,'Import Peak Change'!$A$106:DI$202,113,FALSE)),0,(VLOOKUP($A97,'Import Peak'!$A$3:DI$99,113,FALSE)-VLOOKUP($A97,'Import Peak Change'!$A$106:DI$202,113,FALSE)))</f>
        <v>0</v>
      </c>
      <c r="DJ97" s="6">
        <f>IF(ISERROR(VLOOKUP($A97,'Import Peak'!$A$3:DJ$99,114,FALSE)-VLOOKUP($A97,'Import Peak Change'!$A$106:DJ$202,114,FALSE)),0,(VLOOKUP($A97,'Import Peak'!$A$3:DJ$99,114,FALSE)-VLOOKUP($A97,'Import Peak Change'!$A$106:DJ$202,114,FALSE)))</f>
        <v>0</v>
      </c>
      <c r="DK97" s="6">
        <f>IF(ISERROR(VLOOKUP($A97,'Import Peak'!$A$3:DK$99,115,FALSE)-VLOOKUP($A97,'Import Peak Change'!$A$106:DK$202,115,FALSE)),0,(VLOOKUP($A97,'Import Peak'!$A$3:DK$99,115,FALSE)-VLOOKUP($A97,'Import Peak Change'!$A$106:DK$202,115,FALSE)))</f>
        <v>0</v>
      </c>
      <c r="DL97" s="6">
        <f>IF(ISERROR(VLOOKUP($A97,'Import Peak'!$A$3:DL$99,116,FALSE)-VLOOKUP($A97,'Import Peak Change'!$A$106:DL$202,116,FALSE)),0,(VLOOKUP($A97,'Import Peak'!$A$3:DL$99,116,FALSE)-VLOOKUP($A97,'Import Peak Change'!$A$106:DL$202,116,FALSE)))</f>
        <v>0</v>
      </c>
      <c r="DM97" s="6">
        <f>IF(ISERROR(VLOOKUP($A97,'Import Peak'!$A$3:DM$99,117,FALSE)-VLOOKUP($A97,'Import Peak Change'!$A$106:DM$202,117,FALSE)),0,(VLOOKUP($A97,'Import Peak'!$A$3:DM$99,117,FALSE)-VLOOKUP($A97,'Import Peak Change'!$A$106:DM$202,117,FALSE)))</f>
        <v>0</v>
      </c>
      <c r="DN97" s="6">
        <f>IF(ISERROR(VLOOKUP($A97,'Import Peak'!$A$3:DN$99,118,FALSE)-VLOOKUP($A97,'Import Peak Change'!$A$106:DN$202,118,FALSE)),0,(VLOOKUP($A97,'Import Peak'!$A$3:DN$99,118,FALSE)-VLOOKUP($A97,'Import Peak Change'!$A$106:DN$202,118,FALSE)))</f>
        <v>0</v>
      </c>
      <c r="DO97" s="6">
        <f>IF(ISERROR(VLOOKUP($A97,'Import Peak'!$A$3:DO$99,119,FALSE)-VLOOKUP($A97,'Import Peak Change'!$A$106:DO$202,119,FALSE)),0,(VLOOKUP($A97,'Import Peak'!$A$3:DO$99,119,FALSE)-VLOOKUP($A97,'Import Peak Change'!$A$106:DO$202,119,FALSE)))</f>
        <v>0</v>
      </c>
      <c r="DP97" s="6">
        <f>IF(ISERROR(VLOOKUP($A97,'Import Peak'!$A$3:DP$99,120,FALSE)-VLOOKUP($A97,'Import Peak Change'!$A$106:DP$202,120,FALSE)),0,(VLOOKUP($A97,'Import Peak'!$A$3:DP$99,120,FALSE)-VLOOKUP($A97,'Import Peak Change'!$A$106:DP$202,120,FALSE)))</f>
        <v>0</v>
      </c>
      <c r="DQ97" s="6">
        <f>IF(ISERROR(VLOOKUP($A97,'Import Peak'!$A$3:DQ$99,121,FALSE)-VLOOKUP($A97,'Import Peak Change'!$A$106:DQ$202,121,FALSE)),0,(VLOOKUP($A97,'Import Peak'!$A$3:DQ$99,121,FALSE)-VLOOKUP($A97,'Import Peak Change'!$A$106:DQ$202,121,FALSE)))</f>
        <v>0</v>
      </c>
      <c r="DR97" s="6">
        <f>IF(ISERROR(VLOOKUP($A97,'Import Peak'!$A$3:DR$99,122,FALSE)-VLOOKUP($A97,'Import Peak Change'!$A$106:DR$202,122,FALSE)),0,(VLOOKUP($A97,'Import Peak'!$A$3:DR$99,122,FALSE)-VLOOKUP($A97,'Import Peak Change'!$A$106:DR$202,122,FALSE)))</f>
        <v>0</v>
      </c>
      <c r="DS97" s="6">
        <f>IF(ISERROR(VLOOKUP($A97,'Import Peak'!$A$3:DS$99,123,FALSE)-VLOOKUP($A97,'Import Peak Change'!$A$106:DS$202,123,FALSE)),0,(VLOOKUP($A97,'Import Peak'!$A$3:DS$99,123,FALSE)-VLOOKUP($A97,'Import Peak Change'!$A$106:DS$202,123,FALSE)))</f>
        <v>0</v>
      </c>
      <c r="DT97" s="6">
        <f>IF(ISERROR(VLOOKUP($A97,'Import Peak'!$A$3:DT$99,124,FALSE)-VLOOKUP($A97,'Import Peak Change'!$A$106:DT$202,124,FALSE)),0,(VLOOKUP($A97,'Import Peak'!$A$3:DT$99,124,FALSE)-VLOOKUP($A97,'Import Peak Change'!$A$106:DT$202,124,FALSE)))</f>
        <v>0</v>
      </c>
      <c r="DU97" s="6">
        <f>IF(ISERROR(VLOOKUP($A97,'Import Peak'!$A$3:DU$99,125,FALSE)-VLOOKUP($A97,'Import Peak Change'!$A$106:DU$202,125,FALSE)),0,(VLOOKUP($A97,'Import Peak'!$A$3:DU$99,125,FALSE)-VLOOKUP($A97,'Import Peak Change'!$A$106:DU$202,125,FALSE)))</f>
        <v>0</v>
      </c>
      <c r="DV97" s="6">
        <f>IF(ISERROR(VLOOKUP($A97,'Import Peak'!$A$3:DV$99,126,FALSE)-VLOOKUP($A97,'Import Peak Change'!$A$106:DV$202,126,FALSE)),0,(VLOOKUP($A97,'Import Peak'!$A$3:DV$99,126,FALSE)-VLOOKUP($A97,'Import Peak Change'!$A$106:DV$202,126,FALSE)))</f>
        <v>0</v>
      </c>
      <c r="DW97" s="6">
        <f>IF(ISERROR(VLOOKUP($A97,'Import Peak'!$A$3:DW$99,127,FALSE)-VLOOKUP($A97,'Import Peak Change'!$A$106:DW$202,127,FALSE)),0,(VLOOKUP($A97,'Import Peak'!$A$3:DW$99,127,FALSE)-VLOOKUP($A97,'Import Peak Change'!$A$106:DW$202,127,FALSE)))</f>
        <v>0</v>
      </c>
      <c r="DX97" s="6">
        <f>IF(ISERROR(VLOOKUP($A97,'Import Peak'!$A$3:DX$99,128,FALSE)-VLOOKUP($A97,'Import Peak Change'!$A$106:DX$202,128,FALSE)),0,(VLOOKUP($A97,'Import Peak'!$A$3:DX$99,128,FALSE)-VLOOKUP($A97,'Import Peak Change'!$A$106:DX$202,128,FALSE)))</f>
        <v>0</v>
      </c>
      <c r="DY97" s="6">
        <f>IF(ISERROR(VLOOKUP($A97,'Import Peak'!$A$3:DY$99,129,FALSE)-VLOOKUP($A97,'Import Peak Change'!$A$106:DY$202,129,FALSE)),0,(VLOOKUP($A97,'Import Peak'!$A$3:DY$99,129,FALSE)-VLOOKUP($A97,'Import Peak Change'!$A$106:DY$202,129,FALSE)))</f>
        <v>0</v>
      </c>
      <c r="DZ97" s="6">
        <f>IF(ISERROR(VLOOKUP($A97,'Import Peak'!$A$3:DZ$99,130,FALSE)-VLOOKUP($A97,'Import Peak Change'!$A$106:DZ$202,130,FALSE)),0,(VLOOKUP($A97,'Import Peak'!$A$3:DZ$99,130,FALSE)-VLOOKUP($A97,'Import Peak Change'!$A$106:DZ$202,130,FALSE)))</f>
        <v>0</v>
      </c>
      <c r="EA97" s="6">
        <f>IF(ISERROR(VLOOKUP($A97,'Import Peak'!$A$3:EA$99,131,FALSE)-VLOOKUP($A97,'Import Peak Change'!$A$106:EA$202,131,FALSE)),0,(VLOOKUP($A97,'Import Peak'!$A$3:EA$99,131,FALSE)-VLOOKUP($A97,'Import Peak Change'!$A$106:EA$202,131,FALSE)))</f>
        <v>0</v>
      </c>
      <c r="EB97" s="6">
        <f>IF(ISERROR(VLOOKUP($A97,'Import Peak'!$A$3:EB$99,132,FALSE)-VLOOKUP($A97,'Import Peak Change'!$A$106:EB$202,132,FALSE)),0,(VLOOKUP($A97,'Import Peak'!$A$3:EB$99,132,FALSE)-VLOOKUP($A97,'Import Peak Change'!$A$106:EB$202,132,FALSE)))</f>
        <v>0</v>
      </c>
      <c r="EC97" s="6">
        <f>IF(ISERROR(VLOOKUP($A97,'Import Peak'!$A$3:EC$99,133,FALSE)-VLOOKUP($A97,'Import Peak Change'!$A$106:EC$202,133,FALSE)),0,(VLOOKUP($A97,'Import Peak'!$A$3:EC$99,133,FALSE)-VLOOKUP($A97,'Import Peak Change'!$A$106:EC$202,133,FALSE)))</f>
        <v>0</v>
      </c>
      <c r="ED97" s="6">
        <f>IF(ISERROR(VLOOKUP($A97,'Import Peak'!$A$3:ED$99,134,FALSE)-VLOOKUP($A97,'Import Peak Change'!$A$106:ED$202,134,FALSE)),0,(VLOOKUP($A97,'Import Peak'!$A$3:ED$99,134,FALSE)-VLOOKUP($A97,'Import Peak Change'!$A$106:ED$202,134,FALSE)))</f>
        <v>0</v>
      </c>
      <c r="EE97" s="6">
        <f>IF(ISERROR(VLOOKUP($A97,'Import Peak'!$A$3:EE$99,135,FALSE)-VLOOKUP($A97,'Import Peak Change'!$A$106:EE$202,135,FALSE)),0,(VLOOKUP($A97,'Import Peak'!$A$3:EE$99,135,FALSE)-VLOOKUP($A97,'Import Peak Change'!$A$106:EE$202,135,FALSE)))</f>
        <v>0</v>
      </c>
      <c r="EF97" s="6">
        <f>IF(ISERROR(VLOOKUP($A97,'Import Peak'!$A$3:EF$99,136,FALSE)-VLOOKUP($A97,'Import Peak Change'!$A$106:EF$202,136,FALSE)),0,(VLOOKUP($A97,'Import Peak'!$A$3:EF$99,136,FALSE)-VLOOKUP($A97,'Import Peak Change'!$A$106:EF$202,136,FALSE)))</f>
        <v>0</v>
      </c>
      <c r="EG97" s="6">
        <f>IF(ISERROR(VLOOKUP($A97,'Import Peak'!$A$3:EG$99,137,FALSE)-VLOOKUP($A97,'Import Peak Change'!$A$106:EG$202,137,FALSE)),0,(VLOOKUP($A97,'Import Peak'!$A$3:EG$99,137,FALSE)-VLOOKUP($A97,'Import Peak Change'!$A$106:EG$202,137,FALSE)))</f>
        <v>0</v>
      </c>
      <c r="EH97" s="6">
        <f>IF(ISERROR(VLOOKUP($A97,'Import Peak'!$A$3:EH$99,138,FALSE)-VLOOKUP($A97,'Import Peak Change'!$A$106:EH$202,138,FALSE)),0,(VLOOKUP($A97,'Import Peak'!$A$3:EH$99,138,FALSE)-VLOOKUP($A97,'Import Peak Change'!$A$106:EH$202,138,FALSE)))</f>
        <v>0</v>
      </c>
      <c r="EI97" s="6">
        <f>IF(ISERROR(VLOOKUP($A97,'Import Peak'!$A$3:EI$99,139,FALSE)-VLOOKUP($A97,'Import Peak Change'!$A$106:EI$202,139,FALSE)),0,(VLOOKUP($A97,'Import Peak'!$A$3:EI$99,139,FALSE)-VLOOKUP($A97,'Import Peak Change'!$A$106:EI$202,139,FALSE)))</f>
        <v>0</v>
      </c>
      <c r="EJ97" s="6">
        <f>IF(ISERROR(VLOOKUP($A97,'Import Peak'!$A$3:EJ$99,140,FALSE)-VLOOKUP($A97,'Import Peak Change'!$A$106:EJ$202,140,FALSE)),0,(VLOOKUP($A97,'Import Peak'!$A$3:EJ$99,140,FALSE)-VLOOKUP($A97,'Import Peak Change'!$A$106:EJ$202,140,FALSE)))</f>
        <v>0</v>
      </c>
      <c r="EK97" s="6">
        <f>IF(ISERROR(VLOOKUP($A97,'Import Peak'!$A$3:EK$99,141,FALSE)-VLOOKUP($A97,'Import Peak Change'!$A$106:EK$202,141,FALSE)),0,(VLOOKUP($A97,'Import Peak'!$A$3:EK$99,141,FALSE)-VLOOKUP($A97,'Import Peak Change'!$A$106:EK$202,141,FALSE)))</f>
        <v>0</v>
      </c>
      <c r="EL97" s="6">
        <f>IF(ISERROR(VLOOKUP($A97,'Import Peak'!$A$3:EL$99,142,FALSE)-VLOOKUP($A97,'Import Peak Change'!$A$106:EL$202,142,FALSE)),0,(VLOOKUP($A97,'Import Peak'!$A$3:EL$99,142,FALSE)-VLOOKUP($A97,'Import Peak Change'!$A$106:EL$202,142,FALSE)))</f>
        <v>0</v>
      </c>
      <c r="EM97" s="6">
        <f>IF(ISERROR(VLOOKUP($A97,'Import Peak'!$A$3:EM$99,143,FALSE)-VLOOKUP($A97,'Import Peak Change'!$A$106:EM$202,143,FALSE)),0,(VLOOKUP($A97,'Import Peak'!$A$3:EM$99,143,FALSE)-VLOOKUP($A97,'Import Peak Change'!$A$106:EM$202,143,FALSE)))</f>
        <v>0</v>
      </c>
      <c r="EN97" s="6">
        <f>IF(ISERROR(VLOOKUP($A97,'Import Peak'!$A$3:EN$99,144,FALSE)-VLOOKUP($A97,'Import Peak Change'!$A$106:EN$202,144,FALSE)),0,(VLOOKUP($A97,'Import Peak'!$A$3:EN$99,144,FALSE)-VLOOKUP($A97,'Import Peak Change'!$A$106:EN$202,144,FALSE)))</f>
        <v>0</v>
      </c>
      <c r="EO97" s="6">
        <f>IF(ISERROR(VLOOKUP($A97,'Import Peak'!$A$3:EO$99,145,FALSE)-VLOOKUP($A97,'Import Peak Change'!$A$106:EO$202,145,FALSE)),0,(VLOOKUP($A97,'Import Peak'!$A$3:EO$99,145,FALSE)-VLOOKUP($A97,'Import Peak Change'!$A$106:EO$202,145,FALSE)))</f>
        <v>0</v>
      </c>
      <c r="EP97" s="6">
        <f>IF(ISERROR(VLOOKUP($A97,'Import Peak'!$A$3:EP$99,146,FALSE)-VLOOKUP($A97,'Import Peak Change'!$A$106:EP$202,146,FALSE)),0,(VLOOKUP($A97,'Import Peak'!$A$3:EP$99,146,FALSE)-VLOOKUP($A97,'Import Peak Change'!$A$106:EP$202,146,FALSE)))</f>
        <v>0</v>
      </c>
      <c r="EQ97" s="6">
        <f>IF(ISERROR(VLOOKUP($A97,'Import Peak'!$A$3:EQ$99,147,FALSE)-VLOOKUP($A97,'Import Peak Change'!$A$106:EQ$202,147,FALSE)),0,(VLOOKUP($A97,'Import Peak'!$A$3:EQ$99,147,FALSE)-VLOOKUP($A97,'Import Peak Change'!$A$106:EQ$202,147,FALSE)))</f>
        <v>0</v>
      </c>
      <c r="ER97" s="6">
        <f>IF(ISERROR(VLOOKUP($A97,'Import Peak'!$A$3:ER$99,148,FALSE)-VLOOKUP($A97,'Import Peak Change'!$A$106:ER$202,148,FALSE)),0,(VLOOKUP($A97,'Import Peak'!$A$3:ER$99,148,FALSE)-VLOOKUP($A97,'Import Peak Change'!$A$106:ER$202,148,FALSE)))</f>
        <v>0</v>
      </c>
      <c r="ES97" s="6">
        <f>IF(ISERROR(VLOOKUP($A97,'Import Peak'!$A$3:ES$99,149,FALSE)-VLOOKUP($A97,'Import Peak Change'!$A$106:ES$202,149,FALSE)),0,(VLOOKUP($A97,'Import Peak'!$A$3:ES$99,149,FALSE)-VLOOKUP($A97,'Import Peak Change'!$A$106:ES$202,149,FALSE)))</f>
        <v>0</v>
      </c>
      <c r="ET97" s="6">
        <f>IF(ISERROR(VLOOKUP($A97,'Import Peak'!$A$3:ET$99,150,FALSE)-VLOOKUP($A97,'Import Peak Change'!$A$106:ET$202,150,FALSE)),0,(VLOOKUP($A97,'Import Peak'!$A$3:ET$99,150,FALSE)-VLOOKUP($A97,'Import Peak Change'!$A$106:ET$202,150,FALSE)))</f>
        <v>0</v>
      </c>
      <c r="EU97" s="6">
        <f>IF(ISERROR(VLOOKUP($A97,'Import Peak'!$A$3:EU$99,151,FALSE)-VLOOKUP($A97,'Import Peak Change'!$A$106:EU$202,151,FALSE)),0,(VLOOKUP($A97,'Import Peak'!$A$3:EU$99,151,FALSE)-VLOOKUP($A97,'Import Peak Change'!$A$106:EU$202,151,FALSE)))</f>
        <v>0</v>
      </c>
      <c r="EV97" s="6">
        <f>IF(ISERROR(VLOOKUP($A97,'Import Peak'!$A$3:EV$99,152,FALSE)-VLOOKUP($A97,'Import Peak Change'!$A$106:EV$202,152,FALSE)),0,(VLOOKUP($A97,'Import Peak'!$A$3:EV$99,152,FALSE)-VLOOKUP($A97,'Import Peak Change'!$A$106:EV$202,152,FALSE)))</f>
        <v>0</v>
      </c>
      <c r="EW97" s="6">
        <f>IF(ISERROR(VLOOKUP($A97,'Import Peak'!$A$3:EW$99,153,FALSE)-VLOOKUP($A97,'Import Peak Change'!$A$106:EW$202,153,FALSE)),0,(VLOOKUP($A97,'Import Peak'!$A$3:EW$99,153,FALSE)-VLOOKUP($A97,'Import Peak Change'!$A$106:EW$202,153,FALSE)))</f>
        <v>0</v>
      </c>
      <c r="EX97" s="6">
        <f>IF(ISERROR(VLOOKUP($A97,'Import Peak'!$A$3:EX$99,154,FALSE)-VLOOKUP($A97,'Import Peak Change'!$A$106:EX$202,154,FALSE)),0,(VLOOKUP($A97,'Import Peak'!$A$3:EX$99,154,FALSE)-VLOOKUP($A97,'Import Peak Change'!$A$106:EX$202,154,FALSE)))</f>
        <v>0</v>
      </c>
      <c r="EY97" s="6">
        <f>IF(ISERROR(VLOOKUP($A97,'Import Peak'!$A$3:EY$99,155,FALSE)-VLOOKUP($A97,'Import Peak Change'!$A$106:EY$202,155,FALSE)),0,(VLOOKUP($A97,'Import Peak'!$A$3:EY$99,155,FALSE)-VLOOKUP($A97,'Import Peak Change'!$A$106:EY$202,155,FALSE)))</f>
        <v>0</v>
      </c>
      <c r="EZ97" s="6">
        <f>IF(ISERROR(VLOOKUP($A97,'Import Peak'!$A$3:EZ$99,156,FALSE)-VLOOKUP($A97,'Import Peak Change'!$A$106:EZ$202,156,FALSE)),0,(VLOOKUP($A97,'Import Peak'!$A$3:EZ$99,156,FALSE)-VLOOKUP($A97,'Import Peak Change'!$A$106:EZ$202,156,FALSE)))</f>
        <v>0</v>
      </c>
      <c r="FA97" s="6">
        <f>IF(ISERROR(VLOOKUP($A97,'Import Peak'!$A$3:FA$99,157,FALSE)-VLOOKUP($A97,'Import Peak Change'!$A$106:FA$202,157,FALSE)),0,(VLOOKUP($A97,'Import Peak'!$A$3:FA$99,157,FALSE)-VLOOKUP($A97,'Import Peak Change'!$A$106:FA$202,157,FALSE)))</f>
        <v>0</v>
      </c>
      <c r="FB97" s="6">
        <f>IF(ISERROR(VLOOKUP($A97,'Import Peak'!$A$3:FB$99,158,FALSE)-VLOOKUP($A97,'Import Peak Change'!$A$106:FB$202,158,FALSE)),0,(VLOOKUP($A97,'Import Peak'!$A$3:FB$99,158,FALSE)-VLOOKUP($A97,'Import Peak Change'!$A$106:FB$202,158,FALSE)))</f>
        <v>0</v>
      </c>
      <c r="FC97" s="6">
        <f>IF(ISERROR(VLOOKUP($A97,'Import Peak'!$A$3:FC$99,159,FALSE)-VLOOKUP($A97,'Import Peak Change'!$A$106:FC$202,159,FALSE)),0,(VLOOKUP($A97,'Import Peak'!$A$3:FC$99,159,FALSE)-VLOOKUP($A97,'Import Peak Change'!$A$106:FC$202,159,FALSE)))</f>
        <v>0</v>
      </c>
      <c r="FD97" s="6">
        <f>IF(ISERROR(VLOOKUP($A97,'Import Peak'!$A$3:FD$99,160,FALSE)-VLOOKUP($A97,'Import Peak Change'!$A$106:FD$202,160,FALSE)),0,(VLOOKUP($A97,'Import Peak'!$A$3:FD$99,160,FALSE)-VLOOKUP($A97,'Import Peak Change'!$A$106:FD$202,160,FALSE)))</f>
        <v>0</v>
      </c>
      <c r="FE97" s="6">
        <f>IF(ISERROR(VLOOKUP($A97,'Import Peak'!$A$3:FE$99,161,FALSE)-VLOOKUP($A97,'Import Peak Change'!$A$106:FE$202,161,FALSE)),0,(VLOOKUP($A97,'Import Peak'!$A$3:FE$99,161,FALSE)-VLOOKUP($A97,'Import Peak Change'!$A$106:FE$202,161,FALSE)))</f>
        <v>0</v>
      </c>
      <c r="FF97" s="6">
        <f>IF(ISERROR(VLOOKUP($A97,'Import Peak'!$A$3:FF$99,162,FALSE)-VLOOKUP($A97,'Import Peak Change'!$A$106:FF$202,162,FALSE)),0,(VLOOKUP($A97,'Import Peak'!$A$3:FF$99,162,FALSE)-VLOOKUP($A97,'Import Peak Change'!$A$106:FF$202,162,FALSE)))</f>
        <v>0</v>
      </c>
      <c r="FG97" s="6">
        <f>IF(ISERROR(VLOOKUP($A97,'Import Peak'!$A$3:FG$99,163,FALSE)-VLOOKUP($A97,'Import Peak Change'!$A$106:FG$202,163,FALSE)),0,(VLOOKUP($A97,'Import Peak'!$A$3:FG$99,163,FALSE)-VLOOKUP($A97,'Import Peak Change'!$A$106:FG$202,163,FALSE)))</f>
        <v>0</v>
      </c>
      <c r="FH97" s="6">
        <f>IF(ISERROR(VLOOKUP($A97,'Import Peak'!$A$3:FH$99,164,FALSE)-VLOOKUP($A97,'Import Peak Change'!$A$106:FH$202,164,FALSE)),0,(VLOOKUP($A97,'Import Peak'!$A$3:FH$99,164,FALSE)-VLOOKUP($A97,'Import Peak Change'!$A$106:FH$202,164,FALSE)))</f>
        <v>0</v>
      </c>
      <c r="FI97" s="6">
        <f>IF(ISERROR(VLOOKUP($A97,'Import Peak'!$A$3:FI$99,165,FALSE)-VLOOKUP($A97,'Import Peak Change'!$A$106:FI$202,165,FALSE)),0,(VLOOKUP($A97,'Import Peak'!$A$3:FI$99,165,FALSE)-VLOOKUP($A97,'Import Peak Change'!$A$106:FI$202,165,FALSE)))</f>
        <v>0</v>
      </c>
      <c r="FJ97" s="6">
        <f>IF(ISERROR(VLOOKUP($A97,'Import Peak'!$A$3:FJ$99,166,FALSE)-VLOOKUP($A97,'Import Peak Change'!$A$106:FJ$202,166,FALSE)),0,(VLOOKUP($A97,'Import Peak'!$A$3:FJ$99,166,FALSE)-VLOOKUP($A97,'Import Peak Change'!$A$106:FJ$202,166,FALSE)))</f>
        <v>0</v>
      </c>
      <c r="FK97" s="6">
        <f>IF(ISERROR(VLOOKUP($A97,'Import Peak'!$A$3:FK$99,167,FALSE)-VLOOKUP($A97,'Import Peak Change'!$A$106:FK$202,167,FALSE)),0,(VLOOKUP($A97,'Import Peak'!$A$3:FK$99,167,FALSE)-VLOOKUP($A97,'Import Peak Change'!$A$106:FK$202,167,FALSE)))</f>
        <v>0</v>
      </c>
      <c r="FL97" s="6">
        <f>IF(ISERROR(VLOOKUP($A97,'Import Peak'!$A$3:FL$99,168,FALSE)-VLOOKUP($A97,'Import Peak Change'!$A$106:FL$202,168,FALSE)),0,(VLOOKUP($A97,'Import Peak'!$A$3:FL$99,168,FALSE)-VLOOKUP($A97,'Import Peak Change'!$A$106:FL$202,168,FALSE)))</f>
        <v>0</v>
      </c>
      <c r="FM97" s="6">
        <f>IF(ISERROR(VLOOKUP($A97,'Import Peak'!$A$3:FM$99,169,FALSE)-VLOOKUP($A97,'Import Peak Change'!$A$106:FM$202,169,FALSE)),0,(VLOOKUP($A97,'Import Peak'!$A$3:FM$99,169,FALSE)-VLOOKUP($A97,'Import Peak Change'!$A$106:FM$202,169,FALSE)))</f>
        <v>0</v>
      </c>
      <c r="FN97" s="6">
        <f>IF(ISERROR(VLOOKUP($A97,'Import Peak'!$A$3:FN$99,170,FALSE)-VLOOKUP($A97,'Import Peak Change'!$A$106:FN$202,170,FALSE)),0,(VLOOKUP($A97,'Import Peak'!$A$3:FN$99,170,FALSE)-VLOOKUP($A97,'Import Peak Change'!$A$106:FN$202,170,FALSE)))</f>
        <v>0</v>
      </c>
      <c r="FO97" s="6">
        <f>IF(ISERROR(VLOOKUP($A97,'Import Peak'!$A$3:FO$99,171,FALSE)-VLOOKUP($A97,'Import Peak Change'!$A$106:FO$202,171,FALSE)),0,(VLOOKUP($A97,'Import Peak'!$A$3:FO$99,171,FALSE)-VLOOKUP($A97,'Import Peak Change'!$A$106:FO$202,171,FALSE)))</f>
        <v>0</v>
      </c>
      <c r="FP97" s="6">
        <f>IF(ISERROR(VLOOKUP($A97,'Import Peak'!$A$3:FP$99,172,FALSE)-VLOOKUP($A97,'Import Peak Change'!$A$106:FP$202,172,FALSE)),0,(VLOOKUP($A97,'Import Peak'!$A$3:FP$99,172,FALSE)-VLOOKUP($A97,'Import Peak Change'!$A$106:FP$202,172,FALSE)))</f>
        <v>0</v>
      </c>
      <c r="FQ97" s="6">
        <f>IF(ISERROR(VLOOKUP($A97,'Import Peak'!$A$3:FQ$99,173,FALSE)-VLOOKUP($A97,'Import Peak Change'!$A$106:FQ$202,173,FALSE)),0,(VLOOKUP($A97,'Import Peak'!$A$3:FQ$99,173,FALSE)-VLOOKUP($A97,'Import Peak Change'!$A$106:FQ$202,173,FALSE)))</f>
        <v>0</v>
      </c>
      <c r="FR97" s="6">
        <f>IF(ISERROR(VLOOKUP($A97,'Import Peak'!$A$3:FR$99,174,FALSE)-VLOOKUP($A97,'Import Peak Change'!$A$106:FR$202,174,FALSE)),0,(VLOOKUP($A97,'Import Peak'!$A$3:FR$99,174,FALSE)-VLOOKUP($A97,'Import Peak Change'!$A$106:FR$202,174,FALSE)))</f>
        <v>0</v>
      </c>
      <c r="FS97" s="6">
        <f>IF(ISERROR(VLOOKUP($A97,'Import Peak'!$A$3:FS$99,175,FALSE)-VLOOKUP($A97,'Import Peak Change'!$A$106:FS$202,175,FALSE)),0,(VLOOKUP($A97,'Import Peak'!$A$3:FS$99,175,FALSE)-VLOOKUP($A97,'Import Peak Change'!$A$106:FS$202,175,FALSE)))</f>
        <v>0</v>
      </c>
      <c r="FT97" s="6">
        <f>IF(ISERROR(VLOOKUP($A97,'Import Peak'!$A$3:FT$99,176,FALSE)-VLOOKUP($A97,'Import Peak Change'!$A$106:FT$202,176,FALSE)),0,(VLOOKUP($A97,'Import Peak'!$A$3:FT$99,176,FALSE)-VLOOKUP($A97,'Import Peak Change'!$A$106:FT$202,176,FALSE)))</f>
        <v>0</v>
      </c>
      <c r="FU97" s="6">
        <f>IF(ISERROR(VLOOKUP($A97,'Import Peak'!$A$3:FU$99,177,FALSE)-VLOOKUP($A97,'Import Peak Change'!$A$106:FU$202,177,FALSE)),0,(VLOOKUP($A97,'Import Peak'!$A$3:FU$99,177,FALSE)-VLOOKUP($A97,'Import Peak Change'!$A$106:FU$202,177,FALSE)))</f>
        <v>0</v>
      </c>
      <c r="FV97" s="6">
        <f>IF(ISERROR(VLOOKUP($A97,'Import Peak'!$A$3:FV$99,178,FALSE)-VLOOKUP($A97,'Import Peak Change'!$A$106:FV$202,178,FALSE)),0,(VLOOKUP($A97,'Import Peak'!$A$3:FV$99,178,FALSE)-VLOOKUP($A97,'Import Peak Change'!$A$106:FV$202,178,FALSE)))</f>
        <v>0</v>
      </c>
      <c r="FW97" s="6">
        <f>IF(ISERROR(VLOOKUP($A97,'Import Peak'!$A$3:FW$99,179,FALSE)-VLOOKUP($A97,'Import Peak Change'!$A$106:FW$202,179,FALSE)),0,(VLOOKUP($A97,'Import Peak'!$A$3:FW$99,179,FALSE)-VLOOKUP($A97,'Import Peak Change'!$A$106:FW$202,179,FALSE)))</f>
        <v>0</v>
      </c>
      <c r="FX97" s="6">
        <f>IF(ISERROR(VLOOKUP($A97,'Import Peak'!$A$3:FX$99,180,FALSE)-VLOOKUP($A97,'Import Peak Change'!$A$106:FX$202,180,FALSE)),0,(VLOOKUP($A97,'Import Peak'!$A$3:FX$99,180,FALSE)-VLOOKUP($A97,'Import Peak Change'!$A$106:FX$202,180,FALSE)))</f>
        <v>0</v>
      </c>
      <c r="FY97" s="6">
        <f>IF(ISERROR(VLOOKUP($A97,'Import Peak'!$A$3:FY$99,181,FALSE)-VLOOKUP($A97,'Import Peak Change'!$A$106:FY$202,181,FALSE)),0,(VLOOKUP($A97,'Import Peak'!$A$3:FY$99,181,FALSE)-VLOOKUP($A97,'Import Peak Change'!$A$106:FY$202,181,FALSE)))</f>
        <v>0</v>
      </c>
      <c r="FZ97" s="6">
        <f>IF(ISERROR(VLOOKUP($A97,'Import Peak'!$A$3:FZ$99,182,FALSE)-VLOOKUP($A97,'Import Peak Change'!$A$106:FZ$202,182,FALSE)),0,(VLOOKUP($A97,'Import Peak'!$A$3:FZ$99,182,FALSE)-VLOOKUP($A97,'Import Peak Change'!$A$106:FZ$202,182,FALSE)))</f>
        <v>0</v>
      </c>
      <c r="GA97" s="6">
        <f>IF(ISERROR(VLOOKUP($A97,'Import Peak'!$A$3:GA$99,183,FALSE)-VLOOKUP($A97,'Import Peak Change'!$A$106:GA$202,183,FALSE)),0,(VLOOKUP($A97,'Import Peak'!$A$3:GA$99,183,FALSE)-VLOOKUP($A97,'Import Peak Change'!$A$106:GA$202,183,FALSE)))</f>
        <v>0</v>
      </c>
      <c r="GB97" s="6">
        <f>IF(ISERROR(VLOOKUP($A97,'Import Peak'!$A$3:GB$99,184,FALSE)-VLOOKUP($A97,'Import Peak Change'!$A$106:GB$202,184,FALSE)),0,(VLOOKUP($A97,'Import Peak'!$A$3:GB$99,184,FALSE)-VLOOKUP($A97,'Import Peak Change'!$A$106:GB$202,184,FALSE)))</f>
        <v>0</v>
      </c>
      <c r="GC97" s="6">
        <f>IF(ISERROR(VLOOKUP($A97,'Import Peak'!$A$3:GC$99,185,FALSE)-VLOOKUP($A97,'Import Peak Change'!$A$106:GC$202,185,FALSE)),0,(VLOOKUP($A97,'Import Peak'!$A$3:GC$99,185,FALSE)-VLOOKUP($A97,'Import Peak Change'!$A$106:GC$202,185,FALSE)))</f>
        <v>0</v>
      </c>
      <c r="GD97" s="6">
        <f>IF(ISERROR(VLOOKUP($A97,'Import Peak'!$A$3:GD$99,186,FALSE)-VLOOKUP($A97,'Import Peak Change'!$A$106:GD$202,186,FALSE)),0,(VLOOKUP($A97,'Import Peak'!$A$3:GD$99,186,FALSE)-VLOOKUP($A97,'Import Peak Change'!$A$106:GD$202,186,FALSE)))</f>
        <v>0</v>
      </c>
      <c r="GE97" s="6">
        <f>IF(ISERROR(VLOOKUP($A97,'Import Peak'!$A$3:GE$99,187,FALSE)-VLOOKUP($A97,'Import Peak Change'!$A$106:GE$202,187,FALSE)),0,(VLOOKUP($A97,'Import Peak'!$A$3:GE$99,187,FALSE)-VLOOKUP($A97,'Import Peak Change'!$A$106:GE$202,187,FALSE)))</f>
        <v>0</v>
      </c>
      <c r="GF97" s="6">
        <f>IF(ISERROR(VLOOKUP($A97,'Import Peak'!$A$3:GF$99,188,FALSE)-VLOOKUP($A97,'Import Peak Change'!$A$106:GF$202,188,FALSE)),0,(VLOOKUP($A97,'Import Peak'!$A$3:GF$99,188,FALSE)-VLOOKUP($A97,'Import Peak Change'!$A$106:GF$202,188,FALSE)))</f>
        <v>0</v>
      </c>
      <c r="GG97" s="6">
        <f>IF(ISERROR(VLOOKUP($A97,'Import Peak'!$A$3:GG$99,189,FALSE)-VLOOKUP($A97,'Import Peak Change'!$A$106:GG$202,189,FALSE)),0,(VLOOKUP($A97,'Import Peak'!$A$3:GG$99,189,FALSE)-VLOOKUP($A97,'Import Peak Change'!$A$106:GG$202,189,FALSE)))</f>
        <v>0</v>
      </c>
      <c r="GH97" s="6">
        <f>IF(ISERROR(VLOOKUP($A97,'Import Peak'!$A$3:GH$99,190,FALSE)-VLOOKUP($A97,'Import Peak Change'!$A$106:GH$202,190,FALSE)),0,(VLOOKUP($A97,'Import Peak'!$A$3:GH$99,190,FALSE)-VLOOKUP($A97,'Import Peak Change'!$A$106:GH$202,190,FALSE)))</f>
        <v>0</v>
      </c>
      <c r="GI97" s="6">
        <f>IF(ISERROR(VLOOKUP($A97,'Import Peak'!$A$3:GI$99,191,FALSE)-VLOOKUP($A97,'Import Peak Change'!$A$106:GI$202,191,FALSE)),0,(VLOOKUP($A97,'Import Peak'!$A$3:GI$99,191,FALSE)-VLOOKUP($A97,'Import Peak Change'!$A$106:GI$202,191,FALSE)))</f>
        <v>0</v>
      </c>
      <c r="GJ97" s="6">
        <f>IF(ISERROR(VLOOKUP($A97,'Import Peak'!$A$3:GJ$99,192,FALSE)-VLOOKUP($A97,'Import Peak Change'!$A$106:GJ$202,192,FALSE)),0,(VLOOKUP($A97,'Import Peak'!$A$3:GJ$99,192,FALSE)-VLOOKUP($A97,'Import Peak Change'!$A$106:GJ$202,192,FALSE)))</f>
        <v>0</v>
      </c>
      <c r="GK97" s="6">
        <f>IF(ISERROR(VLOOKUP($A97,'Import Peak'!$A$3:GK$99,193,FALSE)-VLOOKUP($A97,'Import Peak Change'!$A$106:GK$202,193,FALSE)),0,(VLOOKUP($A97,'Import Peak'!$A$3:GK$99,193,FALSE)-VLOOKUP($A97,'Import Peak Change'!$A$106:GK$202,193,FALSE)))</f>
        <v>0</v>
      </c>
      <c r="GL97" s="6">
        <f>IF(ISERROR(VLOOKUP($A97,'Import Peak'!$A$3:GL$99,194,FALSE)-VLOOKUP($A97,'Import Peak Change'!$A$106:GL$202,194,FALSE)),0,(VLOOKUP($A97,'Import Peak'!$A$3:GL$99,194,FALSE)-VLOOKUP($A97,'Import Peak Change'!$A$106:GL$202,194,FALSE)))</f>
        <v>0</v>
      </c>
      <c r="GM97" s="6">
        <f>IF(ISERROR(VLOOKUP($A97,'Import Peak'!$A$3:GM$99,195,FALSE)-VLOOKUP($A97,'Import Peak Change'!$A$106:GM$202,195,FALSE)),0,(VLOOKUP($A97,'Import Peak'!$A$3:GM$99,195,FALSE)-VLOOKUP($A97,'Import Peak Change'!$A$106:GM$202,195,FALSE)))</f>
        <v>0</v>
      </c>
      <c r="GN97" s="6">
        <f>IF(ISERROR(VLOOKUP($A97,'Import Peak'!$A$3:GN$99,196,FALSE)-VLOOKUP($A97,'Import Peak Change'!$A$106:GN$202,196,FALSE)),0,(VLOOKUP($A97,'Import Peak'!$A$3:GN$99,196,FALSE)-VLOOKUP($A97,'Import Peak Change'!$A$106:GN$202,196,FALSE)))</f>
        <v>0</v>
      </c>
      <c r="GO97" s="6">
        <f>IF(ISERROR(VLOOKUP($A97,'Import Peak'!$A$3:GO$99,197,FALSE)-VLOOKUP($A97,'Import Peak Change'!$A$106:GO$202,197,FALSE)),0,(VLOOKUP($A97,'Import Peak'!$A$3:GO$99,197,FALSE)-VLOOKUP($A97,'Import Peak Change'!$A$106:GO$202,197,FALSE)))</f>
        <v>0</v>
      </c>
      <c r="GP97" s="6">
        <f>IF(ISERROR(VLOOKUP($A97,'Import Peak'!$A$3:GP$99,198,FALSE)-VLOOKUP($A97,'Import Peak Change'!$A$106:GP$202,198,FALSE)),0,(VLOOKUP($A97,'Import Peak'!$A$3:GP$99,198,FALSE)-VLOOKUP($A97,'Import Peak Change'!$A$106:GP$202,198,FALSE)))</f>
        <v>0</v>
      </c>
      <c r="GQ97" s="6">
        <f>IF(ISERROR(VLOOKUP($A97,'Import Peak'!$A$3:GQ$99,199,FALSE)-VLOOKUP($A97,'Import Peak Change'!$A$106:GQ$202,199,FALSE)),0,(VLOOKUP($A97,'Import Peak'!$A$3:GQ$99,199,FALSE)-VLOOKUP($A97,'Import Peak Change'!$A$106:GQ$202,199,FALSE)))</f>
        <v>0</v>
      </c>
      <c r="GR97" s="6">
        <f>IF(ISERROR(VLOOKUP($A97,'Import Peak'!$A$3:GR$99,200,FALSE)-VLOOKUP($A97,'Import Peak Change'!$A$106:GR$202,200,FALSE)),0,(VLOOKUP($A97,'Import Peak'!$A$3:GR$99,200,FALSE)-VLOOKUP($A97,'Import Peak Change'!$A$106:GR$202,200,FALSE)))</f>
        <v>0</v>
      </c>
      <c r="GS97" s="6">
        <f>IF(ISERROR(VLOOKUP($A97,'Import Peak'!$A$3:GS$99,201,FALSE)-VLOOKUP($A97,'Import Peak Change'!$A$106:GS$202,201,FALSE)),0,(VLOOKUP($A97,'Import Peak'!$A$3:GS$99,201,FALSE)-VLOOKUP($A97,'Import Peak Change'!$A$106:GS$202,201,FALSE)))</f>
        <v>0</v>
      </c>
      <c r="GT97" s="6">
        <f>IF(ISERROR(VLOOKUP($A97,'Import Peak'!$A$3:GT$99,202,FALSE)-VLOOKUP($A97,'Import Peak Change'!$A$106:GT$202,202,FALSE)),0,(VLOOKUP($A97,'Import Peak'!$A$3:GT$99,202,FALSE)-VLOOKUP($A97,'Import Peak Change'!$A$106:GT$202,202,FALSE)))</f>
        <v>0</v>
      </c>
      <c r="GU97" s="6">
        <f>IF(ISERROR(VLOOKUP($A97,'Import Peak'!$A$3:GU$99,203,FALSE)-VLOOKUP($A97,'Import Peak Change'!$A$106:GU$202,203,FALSE)),0,(VLOOKUP($A97,'Import Peak'!$A$3:GU$99,203,FALSE)-VLOOKUP($A97,'Import Peak Change'!$A$106:GU$202,203,FALSE)))</f>
        <v>0</v>
      </c>
      <c r="GV97" s="6">
        <f>IF(ISERROR(VLOOKUP($A97,'Import Peak'!$A$3:GV$99,204,FALSE)-VLOOKUP($A97,'Import Peak Change'!$A$106:GV$202,204,FALSE)),0,(VLOOKUP($A97,'Import Peak'!$A$3:GV$99,204,FALSE)-VLOOKUP($A97,'Import Peak Change'!$A$106:GV$202,204,FALSE)))</f>
        <v>0</v>
      </c>
      <c r="GW97" s="6">
        <f>IF(ISERROR(VLOOKUP($A97,'Import Peak'!$A$3:GW$99,205,FALSE)-VLOOKUP($A97,'Import Peak Change'!$A$106:GW$202,205,FALSE)),0,(VLOOKUP($A97,'Import Peak'!$A$3:GW$99,205,FALSE)-VLOOKUP($A97,'Import Peak Change'!$A$106:GW$202,205,FALSE)))</f>
        <v>0</v>
      </c>
      <c r="GX97" s="6">
        <f>IF(ISERROR(VLOOKUP($A97,'Import Peak'!$A$3:GX$99,206,FALSE)-VLOOKUP($A97,'Import Peak Change'!$A$106:GX$202,206,FALSE)),0,(VLOOKUP($A97,'Import Peak'!$A$3:GX$99,206,FALSE)-VLOOKUP($A97,'Import Peak Change'!$A$106:GX$202,206,FALSE)))</f>
        <v>0</v>
      </c>
      <c r="GY97" s="6">
        <f>IF(ISERROR(VLOOKUP($A97,'Import Peak'!$A$3:GY$99,207,FALSE)-VLOOKUP($A97,'Import Peak Change'!$A$106:GY$202,207,FALSE)),0,(VLOOKUP($A97,'Import Peak'!$A$3:GY$99,207,FALSE)-VLOOKUP($A97,'Import Peak Change'!$A$106:GY$202,207,FALSE)))</f>
        <v>0</v>
      </c>
      <c r="GZ97" s="6">
        <f>IF(ISERROR(VLOOKUP($A97,'Import Peak'!$A$3:GZ$99,208,FALSE)-VLOOKUP($A97,'Import Peak Change'!$A$106:GZ$202,208,FALSE)),0,(VLOOKUP($A97,'Import Peak'!$A$3:GZ$99,208,FALSE)-VLOOKUP($A97,'Import Peak Change'!$A$106:GZ$202,208,FALSE)))</f>
        <v>0</v>
      </c>
      <c r="HA97" s="6">
        <f>IF(ISERROR(VLOOKUP($A97,'Import Peak'!$A$3:HA$99,209,FALSE)-VLOOKUP($A97,'Import Peak Change'!$A$106:HA$202,209,FALSE)),0,(VLOOKUP($A97,'Import Peak'!$A$3:HA$99,209,FALSE)-VLOOKUP($A97,'Import Peak Change'!$A$106:HA$202,209,FALSE)))</f>
        <v>0</v>
      </c>
      <c r="HB97" s="6">
        <f>IF(ISERROR(VLOOKUP($A97,'Import Peak'!$A$3:HB$99,210,FALSE)-VLOOKUP($A97,'Import Peak Change'!$A$106:HB$202,210,FALSE)),0,(VLOOKUP($A97,'Import Peak'!$A$3:HB$99,210,FALSE)-VLOOKUP($A97,'Import Peak Change'!$A$106:HB$202,210,FALSE)))</f>
        <v>0</v>
      </c>
      <c r="HC97" s="6">
        <f>IF(ISERROR(VLOOKUP($A97,'Import Peak'!$A$3:HC$99,211,FALSE)-VLOOKUP($A97,'Import Peak Change'!$A$106:HC$202,211,FALSE)),0,(VLOOKUP($A97,'Import Peak'!$A$3:HC$99,211,FALSE)-VLOOKUP($A97,'Import Peak Change'!$A$106:HC$202,211,FALSE)))</f>
        <v>0</v>
      </c>
      <c r="HD97" s="6">
        <f>IF(ISERROR(VLOOKUP($A97,'Import Peak'!$A$3:HD$99,212,FALSE)-VLOOKUP($A97,'Import Peak Change'!$A$106:HD$202,212,FALSE)),0,(VLOOKUP($A97,'Import Peak'!$A$3:HD$99,212,FALSE)-VLOOKUP($A97,'Import Peak Change'!$A$106:HD$202,212,FALSE)))</f>
        <v>0</v>
      </c>
      <c r="HE97" s="6">
        <f>IF(ISERROR(VLOOKUP($A97,'Import Peak'!$A$3:HE$99,213,FALSE)-VLOOKUP($A97,'Import Peak Change'!$A$106:HE$202,213,FALSE)),0,(VLOOKUP($A97,'Import Peak'!$A$3:HE$99,213,FALSE)-VLOOKUP($A97,'Import Peak Change'!$A$106:HE$202,213,FALSE)))</f>
        <v>0</v>
      </c>
      <c r="HF97" s="6">
        <f>IF(ISERROR(VLOOKUP($A97,'Import Peak'!$A$3:HF$99,214,FALSE)-VLOOKUP($A97,'Import Peak Change'!$A$106:HF$202,214,FALSE)),0,(VLOOKUP($A97,'Import Peak'!$A$3:HF$99,214,FALSE)-VLOOKUP($A97,'Import Peak Change'!$A$106:HF$202,214,FALSE)))</f>
        <v>0</v>
      </c>
      <c r="HG97" s="6">
        <f>IF(ISERROR(VLOOKUP($A97,'Import Peak'!$A$3:HG$99,215,FALSE)-VLOOKUP($A97,'Import Peak Change'!$A$106:HG$202,215,FALSE)),0,(VLOOKUP($A97,'Import Peak'!$A$3:HG$99,215,FALSE)-VLOOKUP($A97,'Import Peak Change'!$A$106:HG$202,215,FALSE)))</f>
        <v>0</v>
      </c>
      <c r="HH97" s="6">
        <f>IF(ISERROR(VLOOKUP($A97,'Import Peak'!$A$3:HH$99,216,FALSE)-VLOOKUP($A97,'Import Peak Change'!$A$106:HH$202,216,FALSE)),0,(VLOOKUP($A97,'Import Peak'!$A$3:HH$99,216,FALSE)-VLOOKUP($A97,'Import Peak Change'!$A$106:HH$202,216,FALSE)))</f>
        <v>0</v>
      </c>
      <c r="HI97" s="6">
        <f>IF(ISERROR(VLOOKUP($A97,'Import Peak'!$A$3:HI$99,217,FALSE)-VLOOKUP($A97,'Import Peak Change'!$A$106:HI$202,217,FALSE)),0,(VLOOKUP($A97,'Import Peak'!$A$3:HI$99,217,FALSE)-VLOOKUP($A97,'Import Peak Change'!$A$106:HI$202,217,FALSE)))</f>
        <v>0</v>
      </c>
      <c r="HJ97" s="6">
        <f>IF(ISERROR(VLOOKUP($A97,'Import Peak'!$A$3:HJ$99,218,FALSE)-VLOOKUP($A97,'Import Peak Change'!$A$106:HJ$202,218,FALSE)),0,(VLOOKUP($A97,'Import Peak'!$A$3:HJ$99,218,FALSE)-VLOOKUP($A97,'Import Peak Change'!$A$106:HJ$202,218,FALSE)))</f>
        <v>0</v>
      </c>
      <c r="HK97" s="6">
        <f>IF(ISERROR(VLOOKUP($A97,'Import Peak'!$A$3:HK$99,219,FALSE)-VLOOKUP($A97,'Import Peak Change'!$A$106:HK$202,219,FALSE)),0,(VLOOKUP($A97,'Import Peak'!$A$3:HK$99,219,FALSE)-VLOOKUP($A97,'Import Peak Change'!$A$106:HK$202,219,FALSE)))</f>
        <v>0</v>
      </c>
      <c r="HL97" s="6">
        <f>IF(ISERROR(VLOOKUP($A97,'Import Peak'!$A$3:HL$99,220,FALSE)-VLOOKUP($A97,'Import Peak Change'!$A$106:HL$202,220,FALSE)),0,(VLOOKUP($A97,'Import Peak'!$A$3:HL$99,220,FALSE)-VLOOKUP($A97,'Import Peak Change'!$A$106:HL$202,220,FALSE)))</f>
        <v>0</v>
      </c>
      <c r="HM97" s="6">
        <f>IF(ISERROR(VLOOKUP($A97,'Import Peak'!$A$3:HM$99,221,FALSE)-VLOOKUP($A97,'Import Peak Change'!$A$106:HM$202,221,FALSE)),0,(VLOOKUP($A97,'Import Peak'!$A$3:HM$99,221,FALSE)-VLOOKUP($A97,'Import Peak Change'!$A$106:HM$202,221,FALSE)))</f>
        <v>0</v>
      </c>
      <c r="HN97" s="6">
        <f>IF(ISERROR(VLOOKUP($A97,'Import Peak'!$A$3:HN$99,222,FALSE)-VLOOKUP($A97,'Import Peak Change'!$A$106:HN$202,222,FALSE)),0,(VLOOKUP($A97,'Import Peak'!$A$3:HN$99,222,FALSE)-VLOOKUP($A97,'Import Peak Change'!$A$106:HN$202,222,FALSE)))</f>
        <v>0</v>
      </c>
      <c r="HO97" s="6">
        <f>IF(ISERROR(VLOOKUP($A97,'Import Peak'!$A$3:HO$99,223,FALSE)-VLOOKUP($A97,'Import Peak Change'!$A$106:HO$202,223,FALSE)),0,(VLOOKUP($A97,'Import Peak'!$A$3:HO$99,223,FALSE)-VLOOKUP($A97,'Import Peak Change'!$A$106:HO$202,223,FALSE)))</f>
        <v>0</v>
      </c>
      <c r="HP97" s="6">
        <f>IF(ISERROR(VLOOKUP($A97,'Import Peak'!$A$3:HP$99,224,FALSE)-VLOOKUP($A97,'Import Peak Change'!$A$106:HP$202,224,FALSE)),0,(VLOOKUP($A97,'Import Peak'!$A$3:HP$99,224,FALSE)-VLOOKUP($A97,'Import Peak Change'!$A$106:HP$202,224,FALSE)))</f>
        <v>0</v>
      </c>
      <c r="HQ97" s="6">
        <f>IF(ISERROR(VLOOKUP($A97,'Import Peak'!$A$3:HQ$99,225,FALSE)-VLOOKUP($A97,'Import Peak Change'!$A$106:HQ$202,225,FALSE)),0,(VLOOKUP($A97,'Import Peak'!$A$3:HQ$99,225,FALSE)-VLOOKUP($A97,'Import Peak Change'!$A$106:HQ$202,225,FALSE)))</f>
        <v>0</v>
      </c>
      <c r="HR97" s="6">
        <f>IF(ISERROR(VLOOKUP($A97,'Import Peak'!$A$3:HR$99,226,FALSE)-VLOOKUP($A97,'Import Peak Change'!$A$106:HR$202,226,FALSE)),0,(VLOOKUP($A97,'Import Peak'!$A$3:HR$99,226,FALSE)-VLOOKUP($A97,'Import Peak Change'!$A$106:HR$202,226,FALSE)))</f>
        <v>0</v>
      </c>
      <c r="HS97" s="6">
        <f>IF(ISERROR(VLOOKUP($A97,'Import Peak'!$A$3:HS$99,227,FALSE)-VLOOKUP($A97,'Import Peak Change'!$A$106:HS$202,227,FALSE)),0,(VLOOKUP($A97,'Import Peak'!$A$3:HS$99,227,FALSE)-VLOOKUP($A97,'Import Peak Change'!$A$106:HS$202,227,FALSE)))</f>
        <v>0</v>
      </c>
      <c r="HT97" s="6">
        <f>IF(ISERROR(VLOOKUP($A97,'Import Peak'!$A$3:HT$99,228,FALSE)-VLOOKUP($A97,'Import Peak Change'!$A$106:HT$202,228,FALSE)),0,(VLOOKUP($A97,'Import Peak'!$A$3:HT$99,228,FALSE)-VLOOKUP($A97,'Import Peak Change'!$A$106:HT$202,228,FALSE)))</f>
        <v>0</v>
      </c>
      <c r="HU97" s="6">
        <f>IF(ISERROR(VLOOKUP($A97,'Import Peak'!$A$3:HU$99,229,FALSE)-VLOOKUP($A97,'Import Peak Change'!$A$106:HU$202,229,FALSE)),0,(VLOOKUP($A97,'Import Peak'!$A$3:HU$99,229,FALSE)-VLOOKUP($A97,'Import Peak Change'!$A$106:HU$202,229,FALSE)))</f>
        <v>0</v>
      </c>
      <c r="HV97" s="6">
        <f>IF(ISERROR(VLOOKUP($A97,'Import Peak'!$A$3:HV$99,230,FALSE)-VLOOKUP($A97,'Import Peak Change'!$A$106:HV$202,230,FALSE)),0,(VLOOKUP($A97,'Import Peak'!$A$3:HV$99,230,FALSE)-VLOOKUP($A97,'Import Peak Change'!$A$106:HV$202,230,FALSE)))</f>
        <v>0</v>
      </c>
      <c r="HW97" s="6">
        <f>IF(ISERROR(VLOOKUP($A97,'Import Peak'!$A$3:HW$99,231,FALSE)-VLOOKUP($A97,'Import Peak Change'!$A$106:HW$202,231,FALSE)),0,(VLOOKUP($A97,'Import Peak'!$A$3:HW$99,231,FALSE)-VLOOKUP($A97,'Import Peak Change'!$A$106:HW$202,231,FALSE)))</f>
        <v>0</v>
      </c>
      <c r="HX97" s="6">
        <f>IF(ISERROR(VLOOKUP($A97,'Import Peak'!$A$3:HX$99,232,FALSE)-VLOOKUP($A97,'Import Peak Change'!$A$106:HX$202,232,FALSE)),0,(VLOOKUP($A97,'Import Peak'!$A$3:HX$99,232,FALSE)-VLOOKUP($A97,'Import Peak Change'!$A$106:HX$202,232,FALSE)))</f>
        <v>0</v>
      </c>
      <c r="HY97" s="6">
        <f>IF(ISERROR(VLOOKUP($A97,'Import Peak'!$A$3:HY$99,233,FALSE)-VLOOKUP($A97,'Import Peak Change'!$A$106:HY$202,233,FALSE)),0,(VLOOKUP($A97,'Import Peak'!$A$3:HY$99,233,FALSE)-VLOOKUP($A97,'Import Peak Change'!$A$106:HY$202,233,FALSE)))</f>
        <v>0</v>
      </c>
      <c r="HZ97" s="6">
        <f>IF(ISERROR(VLOOKUP($A97,'Import Peak'!$A$3:HZ$99,234,FALSE)-VLOOKUP($A97,'Import Peak Change'!$A$106:HZ$202,234,FALSE)),0,(VLOOKUP($A97,'Import Peak'!$A$3:HZ$99,234,FALSE)-VLOOKUP($A97,'Import Peak Change'!$A$106:HZ$202,234,FALSE)))</f>
        <v>0</v>
      </c>
      <c r="IA97" s="6">
        <f>IF(ISERROR(VLOOKUP($A97,'Import Peak'!$A$3:IA$99,235,FALSE)-VLOOKUP($A97,'Import Peak Change'!$A$106:IA$202,235,FALSE)),0,(VLOOKUP($A97,'Import Peak'!$A$3:IA$99,235,FALSE)-VLOOKUP($A97,'Import Peak Change'!$A$106:IA$202,235,FALSE)))</f>
        <v>0</v>
      </c>
      <c r="IB97" s="6">
        <f>IF(ISERROR(VLOOKUP($A97,'Import Peak'!$A$3:IB$99,236,FALSE)-VLOOKUP($A97,'Import Peak Change'!$A$106:IB$202,236,FALSE)),0,(VLOOKUP($A97,'Import Peak'!$A$3:IB$99,236,FALSE)-VLOOKUP($A97,'Import Peak Change'!$A$106:IB$202,236,FALSE)))</f>
        <v>0</v>
      </c>
      <c r="IC97" s="6">
        <f>IF(ISERROR(VLOOKUP($A97,'Import Peak'!$A$3:IC$99,237,FALSE)-VLOOKUP($A97,'Import Peak Change'!$A$106:IC$202,237,FALSE)),0,(VLOOKUP($A97,'Import Peak'!$A$3:IC$99,237,FALSE)-VLOOKUP($A97,'Import Peak Change'!$A$106:IC$202,237,FALSE)))</f>
        <v>0</v>
      </c>
      <c r="ID97" s="6">
        <f>IF(ISERROR(VLOOKUP($A97,'Import Peak'!$A$3:ID$99,238,FALSE)-VLOOKUP($A97,'Import Peak Change'!$A$106:ID$202,238,FALSE)),0,(VLOOKUP($A97,'Import Peak'!$A$3:ID$99,238,FALSE)-VLOOKUP($A97,'Import Peak Change'!$A$106:ID$202,238,FALSE)))</f>
        <v>0</v>
      </c>
      <c r="IE97" s="6">
        <f>IF(ISERROR(VLOOKUP($A97,'Import Peak'!$A$3:IE$99,239,FALSE)-VLOOKUP($A97,'Import Peak Change'!$A$106:IE$202,239,FALSE)),0,(VLOOKUP($A97,'Import Peak'!$A$3:IE$99,239,FALSE)-VLOOKUP($A97,'Import Peak Change'!$A$106:IE$202,239,FALSE)))</f>
        <v>0</v>
      </c>
    </row>
    <row r="98" spans="1:243">
      <c r="A98" s="168" t="str">
        <f>IF('Import Peak'!A95=0,"",'Import Peak'!A95)</f>
        <v/>
      </c>
      <c r="B98" s="6"/>
      <c r="C98" s="6"/>
      <c r="D98" s="6"/>
      <c r="E98" s="6"/>
      <c r="F98" s="6"/>
      <c r="G98" s="6">
        <f>IF(ISERROR(VLOOKUP($A98,'Import Peak'!$A$3:G$99,7,FALSE)-VLOOKUP($A98,'Import Peak Change'!$A$106:G$202,7,FALSE)),0,(VLOOKUP($A98,'Import Peak'!$A$3:G$99,7,FALSE)-VLOOKUP($A98,'Import Peak Change'!$A$106:G$202,7,FALSE)))</f>
        <v>0</v>
      </c>
      <c r="H98" s="6">
        <f>IF(ISERROR(VLOOKUP($A98,'Import Peak'!$A$3:H$99,8,FALSE)-VLOOKUP($A98,'Import Peak Change'!$A$106:H$202,8,FALSE)),0,(VLOOKUP($A98,'Import Peak'!$A$3:H$99,8,FALSE)-VLOOKUP($A98,'Import Peak Change'!$A$106:H$202,8,FALSE)))</f>
        <v>0</v>
      </c>
      <c r="I98" s="6">
        <f>IF(ISERROR(VLOOKUP($A98,'Import Peak'!$A$3:I$99,9,FALSE)-VLOOKUP($A98,'Import Peak Change'!$A$106:I$202,9,FALSE)),0,(VLOOKUP($A98,'Import Peak'!$A$3:I$99,9,FALSE)-VLOOKUP($A98,'Import Peak Change'!$A$106:I$202,9,FALSE)))</f>
        <v>0</v>
      </c>
      <c r="J98" s="6">
        <f>IF(ISERROR(VLOOKUP($A98,'Import Peak'!$A$3:J$99,10,FALSE)-VLOOKUP($A98,'Import Peak Change'!$A$106:J$202,10,FALSE)),0,(VLOOKUP($A98,'Import Peak'!$A$3:J$99,10,FALSE)-VLOOKUP($A98,'Import Peak Change'!$A$106:J$202,10,FALSE)))</f>
        <v>0</v>
      </c>
      <c r="K98" s="6">
        <f>IF(ISERROR(VLOOKUP($A98,'Import Peak'!$A$3:K$99,11,FALSE)-VLOOKUP($A98,'Import Peak Change'!$A$106:K$202,11,FALSE)),0,(VLOOKUP($A98,'Import Peak'!$A$3:K$99,11,FALSE)-VLOOKUP($A98,'Import Peak Change'!$A$106:K$202,11,FALSE)))</f>
        <v>0</v>
      </c>
      <c r="L98" s="6">
        <f>IF(ISERROR(VLOOKUP($A98,'Import Peak'!$A$3:L$99,12,FALSE)-VLOOKUP($A98,'Import Peak Change'!$A$106:L$202,12,FALSE)),0,(VLOOKUP($A98,'Import Peak'!$A$3:L$99,12,FALSE)-VLOOKUP($A98,'Import Peak Change'!$A$106:L$202,12,FALSE)))</f>
        <v>0</v>
      </c>
      <c r="M98" s="6">
        <f>IF(ISERROR(VLOOKUP($A98,'Import Peak'!$A$3:M$99,13,FALSE)-VLOOKUP($A98,'Import Peak Change'!$A$106:M$202,13,FALSE)),0,(VLOOKUP($A98,'Import Peak'!$A$3:M$99,13,FALSE)-VLOOKUP($A98,'Import Peak Change'!$A$106:M$202,13,FALSE)))</f>
        <v>0</v>
      </c>
      <c r="N98" s="6">
        <f>IF(ISERROR(VLOOKUP($A98,'Import Peak'!$A$3:N$99,14,FALSE)-VLOOKUP($A98,'Import Peak Change'!$A$106:N$202,14,FALSE)),0,(VLOOKUP($A98,'Import Peak'!$A$3:N$99,14,FALSE)-VLOOKUP($A98,'Import Peak Change'!$A$106:N$202,14,FALSE)))</f>
        <v>0</v>
      </c>
      <c r="O98" s="6">
        <f>IF(ISERROR(VLOOKUP($A98,'Import Peak'!$A$3:O$99,15,FALSE)-VLOOKUP($A98,'Import Peak Change'!$A$106:O$202,15,FALSE)),0,(VLOOKUP($A98,'Import Peak'!$A$3:O$99,15,FALSE)-VLOOKUP($A98,'Import Peak Change'!$A$106:O$202,15,FALSE)))</f>
        <v>0</v>
      </c>
      <c r="P98" s="6">
        <f>IF(ISERROR(VLOOKUP($A98,'Import Peak'!$A$3:P$99,16,FALSE)-VLOOKUP($A98,'Import Peak Change'!$A$106:P$202,16,FALSE)),0,(VLOOKUP($A98,'Import Peak'!$A$3:P$99,16,FALSE)-VLOOKUP($A98,'Import Peak Change'!$A$106:P$202,16,FALSE)))</f>
        <v>0</v>
      </c>
      <c r="Q98" s="6">
        <f>IF(ISERROR(VLOOKUP($A98,'Import Peak'!$A$3:Q$99,17,FALSE)-VLOOKUP($A98,'Import Peak Change'!$A$106:Q$202,17,FALSE)),0,(VLOOKUP($A98,'Import Peak'!$A$3:Q$99,17,FALSE)-VLOOKUP($A98,'Import Peak Change'!$A$106:Q$202,17,FALSE)))</f>
        <v>0</v>
      </c>
      <c r="R98" s="6">
        <f>IF(ISERROR(VLOOKUP($A98,'Import Peak'!$A$3:R$99,18,FALSE)-VLOOKUP($A98,'Import Peak Change'!$A$106:R$202,18,FALSE)),0,(VLOOKUP($A98,'Import Peak'!$A$3:R$99,18,FALSE)-VLOOKUP($A98,'Import Peak Change'!$A$106:R$202,18,FALSE)))</f>
        <v>0</v>
      </c>
      <c r="S98" s="6">
        <f>IF(ISERROR(VLOOKUP($A98,'Import Peak'!$A$3:S$99,19,FALSE)-VLOOKUP($A98,'Import Peak Change'!$A$106:S$202,19,FALSE)),0,(VLOOKUP($A98,'Import Peak'!$A$3:S$99,19,FALSE)-VLOOKUP($A98,'Import Peak Change'!$A$106:S$202,19,FALSE)))</f>
        <v>0</v>
      </c>
      <c r="T98" s="6">
        <f>IF(ISERROR(VLOOKUP($A98,'Import Peak'!$A$3:T$99,20,FALSE)-VLOOKUP($A98,'Import Peak Change'!$A$106:T$202,20,FALSE)),0,(VLOOKUP($A98,'Import Peak'!$A$3:T$99,20,FALSE)-VLOOKUP($A98,'Import Peak Change'!$A$106:T$202,20,FALSE)))</f>
        <v>0</v>
      </c>
      <c r="U98" s="6">
        <f>IF(ISERROR(VLOOKUP($A98,'Import Peak'!$A$3:U$99,21,FALSE)-VLOOKUP($A98,'Import Peak Change'!$A$106:U$202,21,FALSE)),0,(VLOOKUP($A98,'Import Peak'!$A$3:U$99,21,FALSE)-VLOOKUP($A98,'Import Peak Change'!$A$106:U$202,21,FALSE)))</f>
        <v>0</v>
      </c>
      <c r="V98" s="6">
        <f>IF(ISERROR(VLOOKUP($A98,'Import Peak'!$A$3:V$99,22,FALSE)-VLOOKUP($A98,'Import Peak Change'!$A$106:V$202,22,FALSE)),0,(VLOOKUP($A98,'Import Peak'!$A$3:V$99,22,FALSE)-VLOOKUP($A98,'Import Peak Change'!$A$106:V$202,22,FALSE)))</f>
        <v>0</v>
      </c>
      <c r="W98" s="6">
        <f>IF(ISERROR(VLOOKUP($A98,'Import Peak'!$A$3:W$99,23,FALSE)-VLOOKUP($A98,'Import Peak Change'!$A$106:W$202,23,FALSE)),0,(VLOOKUP($A98,'Import Peak'!$A$3:W$99,23,FALSE)-VLOOKUP($A98,'Import Peak Change'!$A$106:W$202,23,FALSE)))</f>
        <v>0</v>
      </c>
      <c r="X98" s="6">
        <f>IF(ISERROR(VLOOKUP($A98,'Import Peak'!$A$3:X$99,24,FALSE)-VLOOKUP($A98,'Import Peak Change'!$A$106:X$202,24,FALSE)),0,(VLOOKUP($A98,'Import Peak'!$A$3:X$99,24,FALSE)-VLOOKUP($A98,'Import Peak Change'!$A$106:X$202,24,FALSE)))</f>
        <v>0</v>
      </c>
      <c r="Y98" s="6">
        <f>IF(ISERROR(VLOOKUP($A98,'Import Peak'!$A$3:Y$99,25,FALSE)-VLOOKUP($A98,'Import Peak Change'!$A$106:Y$202,25,FALSE)),0,(VLOOKUP($A98,'Import Peak'!$A$3:Y$99,25,FALSE)-VLOOKUP($A98,'Import Peak Change'!$A$106:Y$202,25,FALSE)))</f>
        <v>0</v>
      </c>
      <c r="Z98" s="6">
        <f>IF(ISERROR(VLOOKUP($A98,'Import Peak'!$A$3:Z$99,26,FALSE)-VLOOKUP($A98,'Import Peak Change'!$A$106:Z$202,26,FALSE)),0,(VLOOKUP($A98,'Import Peak'!$A$3:Z$99,26,FALSE)-VLOOKUP($A98,'Import Peak Change'!$A$106:Z$202,26,FALSE)))</f>
        <v>0</v>
      </c>
      <c r="AA98" s="6">
        <f>IF(ISERROR(VLOOKUP($A98,'Import Peak'!$A$3:AA$99,27,FALSE)-VLOOKUP($A98,'Import Peak Change'!$A$106:AA$202,27,FALSE)),0,(VLOOKUP($A98,'Import Peak'!$A$3:AA$99,27,FALSE)-VLOOKUP($A98,'Import Peak Change'!$A$106:AA$202,27,FALSE)))</f>
        <v>0</v>
      </c>
      <c r="AB98" s="6">
        <f>IF(ISERROR(VLOOKUP($A98,'Import Peak'!$A$3:AB$99,28,FALSE)-VLOOKUP($A98,'Import Peak Change'!$A$106:AB$202,28,FALSE)),0,(VLOOKUP($A98,'Import Peak'!$A$3:AB$99,28,FALSE)-VLOOKUP($A98,'Import Peak Change'!$A$106:AB$202,28,FALSE)))</f>
        <v>0</v>
      </c>
      <c r="AC98" s="6">
        <f>IF(ISERROR(VLOOKUP($A98,'Import Peak'!$A$3:AC$99,29,FALSE)-VLOOKUP($A98,'Import Peak Change'!$A$106:AC$202,29,FALSE)),0,(VLOOKUP($A98,'Import Peak'!$A$3:AC$99,29,FALSE)-VLOOKUP($A98,'Import Peak Change'!$A$106:AC$202,29,FALSE)))</f>
        <v>0</v>
      </c>
      <c r="AD98" s="6">
        <f>IF(ISERROR(VLOOKUP($A98,'Import Peak'!$A$3:AD$99,30,FALSE)-VLOOKUP($A98,'Import Peak Change'!$A$106:AD$202,30,FALSE)),0,(VLOOKUP($A98,'Import Peak'!$A$3:AD$99,30,FALSE)-VLOOKUP($A98,'Import Peak Change'!$A$106:AD$202,30,FALSE)))</f>
        <v>0</v>
      </c>
      <c r="AE98" s="6">
        <f>IF(ISERROR(VLOOKUP($A98,'Import Peak'!$A$3:AE$99,31,FALSE)-VLOOKUP($A98,'Import Peak Change'!$A$106:AE$202,31,FALSE)),0,(VLOOKUP($A98,'Import Peak'!$A$3:AE$99,31,FALSE)-VLOOKUP($A98,'Import Peak Change'!$A$106:AE$202,31,FALSE)))</f>
        <v>0</v>
      </c>
      <c r="AF98" s="6">
        <f>IF(ISERROR(VLOOKUP($A98,'Import Peak'!$A$3:AF$99,32,FALSE)-VLOOKUP($A98,'Import Peak Change'!$A$106:AF$202,32,FALSE)),0,(VLOOKUP($A98,'Import Peak'!$A$3:AF$99,32,FALSE)-VLOOKUP($A98,'Import Peak Change'!$A$106:AF$202,32,FALSE)))</f>
        <v>0</v>
      </c>
      <c r="AG98" s="6">
        <f>IF(ISERROR(VLOOKUP($A98,'Import Peak'!$A$3:AG$99,33,FALSE)-VLOOKUP($A98,'Import Peak Change'!$A$106:AG$202,33,FALSE)),0,(VLOOKUP($A98,'Import Peak'!$A$3:AG$99,33,FALSE)-VLOOKUP($A98,'Import Peak Change'!$A$106:AG$202,33,FALSE)))</f>
        <v>0</v>
      </c>
      <c r="AH98" s="6">
        <f>IF(ISERROR(VLOOKUP($A98,'Import Peak'!$A$3:AH$99,34,FALSE)-VLOOKUP($A98,'Import Peak Change'!$A$106:AH$202,34,FALSE)),0,(VLOOKUP($A98,'Import Peak'!$A$3:AH$99,34,FALSE)-VLOOKUP($A98,'Import Peak Change'!$A$106:AH$202,34,FALSE)))</f>
        <v>0</v>
      </c>
      <c r="AI98" s="6">
        <f>IF(ISERROR(VLOOKUP($A98,'Import Peak'!$A$3:AI$99,35,FALSE)-VLOOKUP($A98,'Import Peak Change'!$A$106:AI$202,35,FALSE)),0,(VLOOKUP($A98,'Import Peak'!$A$3:AI$99,35,FALSE)-VLOOKUP($A98,'Import Peak Change'!$A$106:AI$202,35,FALSE)))</f>
        <v>0</v>
      </c>
      <c r="AJ98" s="6">
        <f>IF(ISERROR(VLOOKUP($A98,'Import Peak'!$A$3:AJ$99,36,FALSE)-VLOOKUP($A98,'Import Peak Change'!$A$106:AJ$202,36,FALSE)),0,(VLOOKUP($A98,'Import Peak'!$A$3:AJ$99,36,FALSE)-VLOOKUP($A98,'Import Peak Change'!$A$106:AJ$202,36,FALSE)))</f>
        <v>0</v>
      </c>
      <c r="AK98" s="6">
        <f>IF(ISERROR(VLOOKUP($A98,'Import Peak'!$A$3:AK$99,37,FALSE)-VLOOKUP($A98,'Import Peak Change'!$A$106:AK$202,37,FALSE)),0,(VLOOKUP($A98,'Import Peak'!$A$3:AK$99,37,FALSE)-VLOOKUP($A98,'Import Peak Change'!$A$106:AK$202,37,FALSE)))</f>
        <v>0</v>
      </c>
      <c r="AL98" s="6">
        <f>IF(ISERROR(VLOOKUP($A98,'Import Peak'!$A$3:AL$99,38,FALSE)-VLOOKUP($A98,'Import Peak Change'!$A$106:AL$202,38,FALSE)),0,(VLOOKUP($A98,'Import Peak'!$A$3:AL$99,38,FALSE)-VLOOKUP($A98,'Import Peak Change'!$A$106:AL$202,38,FALSE)))</f>
        <v>0</v>
      </c>
      <c r="AM98" s="6">
        <f>IF(ISERROR(VLOOKUP($A98,'Import Peak'!$A$3:AM$99,39,FALSE)-VLOOKUP($A98,'Import Peak Change'!$A$106:AM$202,39,FALSE)),0,(VLOOKUP($A98,'Import Peak'!$A$3:AM$99,39,FALSE)-VLOOKUP($A98,'Import Peak Change'!$A$106:AM$202,39,FALSE)))</f>
        <v>0</v>
      </c>
      <c r="AN98" s="6">
        <f>IF(ISERROR(VLOOKUP($A98,'Import Peak'!$A$3:AN$99,40,FALSE)-VLOOKUP($A98,'Import Peak Change'!$A$106:AN$202,40,FALSE)),0,(VLOOKUP($A98,'Import Peak'!$A$3:AN$99,40,FALSE)-VLOOKUP($A98,'Import Peak Change'!$A$106:AN$202,40,FALSE)))</f>
        <v>0</v>
      </c>
      <c r="AO98" s="6">
        <f>IF(ISERROR(VLOOKUP($A98,'Import Peak'!$A$3:AO$99,41,FALSE)-VLOOKUP($A98,'Import Peak Change'!$A$106:AO$202,41,FALSE)),0,(VLOOKUP($A98,'Import Peak'!$A$3:AO$99,41,FALSE)-VLOOKUP($A98,'Import Peak Change'!$A$106:AO$202,41,FALSE)))</f>
        <v>0</v>
      </c>
      <c r="AP98" s="6">
        <f>IF(ISERROR(VLOOKUP($A98,'Import Peak'!$A$3:AP$99,42,FALSE)-VLOOKUP($A98,'Import Peak Change'!$A$106:AP$202,42,FALSE)),0,(VLOOKUP($A98,'Import Peak'!$A$3:AP$99,42,FALSE)-VLOOKUP($A98,'Import Peak Change'!$A$106:AP$202,42,FALSE)))</f>
        <v>0</v>
      </c>
      <c r="AQ98" s="6">
        <f>IF(ISERROR(VLOOKUP($A98,'Import Peak'!$A$3:AQ$99,43,FALSE)-VLOOKUP($A98,'Import Peak Change'!$A$106:AQ$202,43,FALSE)),0,(VLOOKUP($A98,'Import Peak'!$A$3:AQ$99,43,FALSE)-VLOOKUP($A98,'Import Peak Change'!$A$106:AQ$202,43,FALSE)))</f>
        <v>0</v>
      </c>
      <c r="AR98" s="6">
        <f>IF(ISERROR(VLOOKUP($A98,'Import Peak'!$A$3:AR$99,44,FALSE)-VLOOKUP($A98,'Import Peak Change'!$A$106:AR$202,44,FALSE)),0,(VLOOKUP($A98,'Import Peak'!$A$3:AR$99,44,FALSE)-VLOOKUP($A98,'Import Peak Change'!$A$106:AR$202,44,FALSE)))</f>
        <v>0</v>
      </c>
      <c r="AS98" s="6">
        <f>IF(ISERROR(VLOOKUP($A98,'Import Peak'!$A$3:AS$99,45,FALSE)-VLOOKUP($A98,'Import Peak Change'!$A$106:AS$202,45,FALSE)),0,(VLOOKUP($A98,'Import Peak'!$A$3:AS$99,45,FALSE)-VLOOKUP($A98,'Import Peak Change'!$A$106:AS$202,45,FALSE)))</f>
        <v>0</v>
      </c>
      <c r="AT98" s="6">
        <f>IF(ISERROR(VLOOKUP($A98,'Import Peak'!$A$3:AT$99,46,FALSE)-VLOOKUP($A98,'Import Peak Change'!$A$106:AT$202,46,FALSE)),0,(VLOOKUP($A98,'Import Peak'!$A$3:AT$99,46,FALSE)-VLOOKUP($A98,'Import Peak Change'!$A$106:AT$202,46,FALSE)))</f>
        <v>0</v>
      </c>
      <c r="AU98" s="6">
        <f>IF(ISERROR(VLOOKUP($A98,'Import Peak'!$A$3:AU$99,47,FALSE)-VLOOKUP($A98,'Import Peak Change'!$A$106:AU$202,47,FALSE)),0,(VLOOKUP($A98,'Import Peak'!$A$3:AU$99,47,FALSE)-VLOOKUP($A98,'Import Peak Change'!$A$106:AU$202,47,FALSE)))</f>
        <v>0</v>
      </c>
      <c r="AV98" s="6">
        <f>IF(ISERROR(VLOOKUP($A98,'Import Peak'!$A$3:AV$99,48,FALSE)-VLOOKUP($A98,'Import Peak Change'!$A$106:AV$202,48,FALSE)),0,(VLOOKUP($A98,'Import Peak'!$A$3:AV$99,48,FALSE)-VLOOKUP($A98,'Import Peak Change'!$A$106:AV$202,48,FALSE)))</f>
        <v>0</v>
      </c>
      <c r="AW98" s="6">
        <f>IF(ISERROR(VLOOKUP($A98,'Import Peak'!$A$3:AW$99,49,FALSE)-VLOOKUP($A98,'Import Peak Change'!$A$106:AW$202,49,FALSE)),0,(VLOOKUP($A98,'Import Peak'!$A$3:AW$99,49,FALSE)-VLOOKUP($A98,'Import Peak Change'!$A$106:AW$202,49,FALSE)))</f>
        <v>0</v>
      </c>
      <c r="AX98" s="6">
        <f>IF(ISERROR(VLOOKUP($A98,'Import Peak'!$A$3:AX$99,50,FALSE)-VLOOKUP($A98,'Import Peak Change'!$A$106:AX$202,50,FALSE)),0,(VLOOKUP($A98,'Import Peak'!$A$3:AX$99,50,FALSE)-VLOOKUP($A98,'Import Peak Change'!$A$106:AX$202,50,FALSE)))</f>
        <v>0</v>
      </c>
      <c r="AY98" s="6">
        <f>IF(ISERROR(VLOOKUP($A98,'Import Peak'!$A$3:AY$99,51,FALSE)-VLOOKUP($A98,'Import Peak Change'!$A$106:AY$202,51,FALSE)),0,(VLOOKUP($A98,'Import Peak'!$A$3:AY$99,51,FALSE)-VLOOKUP($A98,'Import Peak Change'!$A$106:AY$202,51,FALSE)))</f>
        <v>0</v>
      </c>
      <c r="AZ98" s="6">
        <f>IF(ISERROR(VLOOKUP($A98,'Import Peak'!$A$3:AZ$99,52,FALSE)-VLOOKUP($A98,'Import Peak Change'!$A$106:AZ$202,52,FALSE)),0,(VLOOKUP($A98,'Import Peak'!$A$3:AZ$99,52,FALSE)-VLOOKUP($A98,'Import Peak Change'!$A$106:AZ$202,52,FALSE)))</f>
        <v>0</v>
      </c>
      <c r="BA98" s="6">
        <f>IF(ISERROR(VLOOKUP($A98,'Import Peak'!$A$3:BA$99,53,FALSE)-VLOOKUP($A98,'Import Peak Change'!$A$106:BA$202,53,FALSE)),0,(VLOOKUP($A98,'Import Peak'!$A$3:BA$99,53,FALSE)-VLOOKUP($A98,'Import Peak Change'!$A$106:BA$202,53,FALSE)))</f>
        <v>0</v>
      </c>
      <c r="BB98" s="6">
        <f>IF(ISERROR(VLOOKUP($A98,'Import Peak'!$A$3:BB$99,54,FALSE)-VLOOKUP($A98,'Import Peak Change'!$A$106:BB$202,54,FALSE)),0,(VLOOKUP($A98,'Import Peak'!$A$3:BB$99,54,FALSE)-VLOOKUP($A98,'Import Peak Change'!$A$106:BB$202,54,FALSE)))</f>
        <v>0</v>
      </c>
      <c r="BC98" s="6">
        <f>IF(ISERROR(VLOOKUP($A98,'Import Peak'!$A$3:BC$99,55,FALSE)-VLOOKUP($A98,'Import Peak Change'!$A$106:BC$202,55,FALSE)),0,(VLOOKUP($A98,'Import Peak'!$A$3:BC$99,55,FALSE)-VLOOKUP($A98,'Import Peak Change'!$A$106:BC$202,55,FALSE)))</f>
        <v>0</v>
      </c>
      <c r="BD98" s="6">
        <f>IF(ISERROR(VLOOKUP($A98,'Import Peak'!$A$3:BD$99,56,FALSE)-VLOOKUP($A98,'Import Peak Change'!$A$106:BD$202,56,FALSE)),0,(VLOOKUP($A98,'Import Peak'!$A$3:BD$99,56,FALSE)-VLOOKUP($A98,'Import Peak Change'!$A$106:BD$202,56,FALSE)))</f>
        <v>0</v>
      </c>
      <c r="BE98" s="6">
        <f>IF(ISERROR(VLOOKUP($A98,'Import Peak'!$A$3:BE$99,57,FALSE)-VLOOKUP($A98,'Import Peak Change'!$A$106:BE$202,57,FALSE)),0,(VLOOKUP($A98,'Import Peak'!$A$3:BE$99,57,FALSE)-VLOOKUP($A98,'Import Peak Change'!$A$106:BE$202,57,FALSE)))</f>
        <v>0</v>
      </c>
      <c r="BF98" s="6">
        <f>IF(ISERROR(VLOOKUP($A98,'Import Peak'!$A$3:BF$99,58,FALSE)-VLOOKUP($A98,'Import Peak Change'!$A$106:BF$202,58,FALSE)),0,(VLOOKUP($A98,'Import Peak'!$A$3:BF$99,58,FALSE)-VLOOKUP($A98,'Import Peak Change'!$A$106:BF$202,58,FALSE)))</f>
        <v>0</v>
      </c>
      <c r="BG98" s="6">
        <f>IF(ISERROR(VLOOKUP($A98,'Import Peak'!$A$3:BG$99,59,FALSE)-VLOOKUP($A98,'Import Peak Change'!$A$106:BG$202,59,FALSE)),0,(VLOOKUP($A98,'Import Peak'!$A$3:BG$99,59,FALSE)-VLOOKUP($A98,'Import Peak Change'!$A$106:BG$202,59,FALSE)))</f>
        <v>0</v>
      </c>
      <c r="BH98" s="6">
        <f>IF(ISERROR(VLOOKUP($A98,'Import Peak'!$A$3:BH$99,60,FALSE)-VLOOKUP($A98,'Import Peak Change'!$A$106:BH$202,60,FALSE)),0,(VLOOKUP($A98,'Import Peak'!$A$3:BH$99,60,FALSE)-VLOOKUP($A98,'Import Peak Change'!$A$106:BH$202,60,FALSE)))</f>
        <v>0</v>
      </c>
      <c r="BI98" s="6">
        <f>IF(ISERROR(VLOOKUP($A98,'Import Peak'!$A$3:BI$99,61,FALSE)-VLOOKUP($A98,'Import Peak Change'!$A$106:BI$202,61,FALSE)),0,(VLOOKUP($A98,'Import Peak'!$A$3:BI$99,61,FALSE)-VLOOKUP($A98,'Import Peak Change'!$A$106:BI$202,61,FALSE)))</f>
        <v>0</v>
      </c>
      <c r="BJ98" s="6">
        <f>IF(ISERROR(VLOOKUP($A98,'Import Peak'!$A$3:BJ$99,62,FALSE)-VLOOKUP($A98,'Import Peak Change'!$A$106:BJ$202,62,FALSE)),0,(VLOOKUP($A98,'Import Peak'!$A$3:BJ$99,62,FALSE)-VLOOKUP($A98,'Import Peak Change'!$A$106:BJ$202,62,FALSE)))</f>
        <v>0</v>
      </c>
      <c r="BK98" s="6">
        <f>IF(ISERROR(VLOOKUP($A98,'Import Peak'!$A$3:BK$99,63,FALSE)-VLOOKUP($A98,'Import Peak Change'!$A$106:BK$202,63,FALSE)),0,(VLOOKUP($A98,'Import Peak'!$A$3:BK$99,63,FALSE)-VLOOKUP($A98,'Import Peak Change'!$A$106:BK$202,63,FALSE)))</f>
        <v>0</v>
      </c>
      <c r="BL98" s="6">
        <f>IF(ISERROR(VLOOKUP($A98,'Import Peak'!$A$3:BL$99,64,FALSE)-VLOOKUP($A98,'Import Peak Change'!$A$106:BL$202,64,FALSE)),0,(VLOOKUP($A98,'Import Peak'!$A$3:BL$99,64,FALSE)-VLOOKUP($A98,'Import Peak Change'!$A$106:BL$202,64,FALSE)))</f>
        <v>0</v>
      </c>
      <c r="BM98" s="6">
        <f>IF(ISERROR(VLOOKUP($A98,'Import Peak'!$A$3:BM$99,65,FALSE)-VLOOKUP($A98,'Import Peak Change'!$A$106:BM$202,65,FALSE)),0,(VLOOKUP($A98,'Import Peak'!$A$3:BM$99,65,FALSE)-VLOOKUP($A98,'Import Peak Change'!$A$106:BM$202,65,FALSE)))</f>
        <v>0</v>
      </c>
      <c r="BN98" s="6">
        <f>IF(ISERROR(VLOOKUP($A98,'Import Peak'!$A$3:BN$99,66,FALSE)-VLOOKUP($A98,'Import Peak Change'!$A$106:BN$202,66,FALSE)),0,(VLOOKUP($A98,'Import Peak'!$A$3:BN$99,66,FALSE)-VLOOKUP($A98,'Import Peak Change'!$A$106:BN$202,66,FALSE)))</f>
        <v>0</v>
      </c>
      <c r="BO98" s="6">
        <f>IF(ISERROR(VLOOKUP($A98,'Import Peak'!$A$3:BO$99,67,FALSE)-VLOOKUP($A98,'Import Peak Change'!$A$106:BO$202,67,FALSE)),0,(VLOOKUP($A98,'Import Peak'!$A$3:BO$99,67,FALSE)-VLOOKUP($A98,'Import Peak Change'!$A$106:BO$202,67,FALSE)))</f>
        <v>0</v>
      </c>
      <c r="BP98" s="6">
        <f>IF(ISERROR(VLOOKUP($A98,'Import Peak'!$A$3:BP$99,68,FALSE)-VLOOKUP($A98,'Import Peak Change'!$A$106:BP$202,68,FALSE)),0,(VLOOKUP($A98,'Import Peak'!$A$3:BP$99,68,FALSE)-VLOOKUP($A98,'Import Peak Change'!$A$106:BP$202,68,FALSE)))</f>
        <v>0</v>
      </c>
      <c r="BQ98" s="6">
        <f>IF(ISERROR(VLOOKUP($A98,'Import Peak'!$A$3:BQ$99,69,FALSE)-VLOOKUP($A98,'Import Peak Change'!$A$106:BQ$202,69,FALSE)),0,(VLOOKUP($A98,'Import Peak'!$A$3:BQ$99,69,FALSE)-VLOOKUP($A98,'Import Peak Change'!$A$106:BQ$202,69,FALSE)))</f>
        <v>0</v>
      </c>
      <c r="BR98" s="6">
        <f>IF(ISERROR(VLOOKUP($A98,'Import Peak'!$A$3:BR$99,70,FALSE)-VLOOKUP($A98,'Import Peak Change'!$A$106:BR$202,70,FALSE)),0,(VLOOKUP($A98,'Import Peak'!$A$3:BR$99,70,FALSE)-VLOOKUP($A98,'Import Peak Change'!$A$106:BR$202,70,FALSE)))</f>
        <v>0</v>
      </c>
      <c r="BS98" s="6">
        <f>IF(ISERROR(VLOOKUP($A98,'Import Peak'!$A$3:BS$99,71,FALSE)-VLOOKUP($A98,'Import Peak Change'!$A$106:BS$202,71,FALSE)),0,(VLOOKUP($A98,'Import Peak'!$A$3:BS$99,71,FALSE)-VLOOKUP($A98,'Import Peak Change'!$A$106:BS$202,71,FALSE)))</f>
        <v>0</v>
      </c>
      <c r="BT98" s="6">
        <f>IF(ISERROR(VLOOKUP($A98,'Import Peak'!$A$3:BT$99,72,FALSE)-VLOOKUP($A98,'Import Peak Change'!$A$106:BT$202,72,FALSE)),0,(VLOOKUP($A98,'Import Peak'!$A$3:BT$99,72,FALSE)-VLOOKUP($A98,'Import Peak Change'!$A$106:BT$202,72,FALSE)))</f>
        <v>0</v>
      </c>
      <c r="BU98" s="6">
        <f>IF(ISERROR(VLOOKUP($A98,'Import Peak'!$A$3:BU$99,73,FALSE)-VLOOKUP($A98,'Import Peak Change'!$A$106:BU$202,73,FALSE)),0,(VLOOKUP($A98,'Import Peak'!$A$3:BU$99,73,FALSE)-VLOOKUP($A98,'Import Peak Change'!$A$106:BU$202,73,FALSE)))</f>
        <v>0</v>
      </c>
      <c r="BV98" s="6">
        <f>IF(ISERROR(VLOOKUP($A98,'Import Peak'!$A$3:BV$99,74,FALSE)-VLOOKUP($A98,'Import Peak Change'!$A$106:BV$202,74,FALSE)),0,(VLOOKUP($A98,'Import Peak'!$A$3:BV$99,74,FALSE)-VLOOKUP($A98,'Import Peak Change'!$A$106:BV$202,74,FALSE)))</f>
        <v>0</v>
      </c>
      <c r="BW98" s="6">
        <f>IF(ISERROR(VLOOKUP($A98,'Import Peak'!$A$3:BW$99,75,FALSE)-VLOOKUP($A98,'Import Peak Change'!$A$106:BW$202,75,FALSE)),0,(VLOOKUP($A98,'Import Peak'!$A$3:BW$99,75,FALSE)-VLOOKUP($A98,'Import Peak Change'!$A$106:BW$202,75,FALSE)))</f>
        <v>0</v>
      </c>
      <c r="BX98" s="6">
        <f>IF(ISERROR(VLOOKUP($A98,'Import Peak'!$A$3:BX$99,76,FALSE)-VLOOKUP($A98,'Import Peak Change'!$A$106:BX$202,76,FALSE)),0,(VLOOKUP($A98,'Import Peak'!$A$3:BX$99,76,FALSE)-VLOOKUP($A98,'Import Peak Change'!$A$106:BX$202,76,FALSE)))</f>
        <v>0</v>
      </c>
      <c r="BY98" s="6">
        <f>IF(ISERROR(VLOOKUP($A98,'Import Peak'!$A$3:BY$99,77,FALSE)-VLOOKUP($A98,'Import Peak Change'!$A$106:BY$202,77,FALSE)),0,(VLOOKUP($A98,'Import Peak'!$A$3:BY$99,77,FALSE)-VLOOKUP($A98,'Import Peak Change'!$A$106:BY$202,77,FALSE)))</f>
        <v>0</v>
      </c>
      <c r="BZ98" s="6">
        <f>IF(ISERROR(VLOOKUP($A98,'Import Peak'!$A$3:BZ$99,78,FALSE)-VLOOKUP($A98,'Import Peak Change'!$A$106:BZ$202,78,FALSE)),0,(VLOOKUP($A98,'Import Peak'!$A$3:BZ$99,78,FALSE)-VLOOKUP($A98,'Import Peak Change'!$A$106:BZ$202,78,FALSE)))</f>
        <v>0</v>
      </c>
      <c r="CA98" s="6">
        <f>IF(ISERROR(VLOOKUP($A98,'Import Peak'!$A$3:CA$99,79,FALSE)-VLOOKUP($A98,'Import Peak Change'!$A$106:CA$202,79,FALSE)),0,(VLOOKUP($A98,'Import Peak'!$A$3:CA$99,79,FALSE)-VLOOKUP($A98,'Import Peak Change'!$A$106:CA$202,79,FALSE)))</f>
        <v>0</v>
      </c>
      <c r="CB98" s="6">
        <f>IF(ISERROR(VLOOKUP($A98,'Import Peak'!$A$3:CB$99,80,FALSE)-VLOOKUP($A98,'Import Peak Change'!$A$106:CB$202,80,FALSE)),0,(VLOOKUP($A98,'Import Peak'!$A$3:CB$99,80,FALSE)-VLOOKUP($A98,'Import Peak Change'!$A$106:CB$202,80,FALSE)))</f>
        <v>0</v>
      </c>
      <c r="CC98" s="6">
        <f>IF(ISERROR(VLOOKUP($A98,'Import Peak'!$A$3:CC$99,81,FALSE)-VLOOKUP($A98,'Import Peak Change'!$A$106:CC$202,81,FALSE)),0,(VLOOKUP($A98,'Import Peak'!$A$3:CC$99,81,FALSE)-VLOOKUP($A98,'Import Peak Change'!$A$106:CC$202,81,FALSE)))</f>
        <v>0</v>
      </c>
      <c r="CD98" s="6">
        <f>IF(ISERROR(VLOOKUP($A98,'Import Peak'!$A$3:CD$99,82,FALSE)-VLOOKUP($A98,'Import Peak Change'!$A$106:CD$202,82,FALSE)),0,(VLOOKUP($A98,'Import Peak'!$A$3:CD$99,82,FALSE)-VLOOKUP($A98,'Import Peak Change'!$A$106:CD$202,82,FALSE)))</f>
        <v>0</v>
      </c>
      <c r="CE98" s="6">
        <f>IF(ISERROR(VLOOKUP($A98,'Import Peak'!$A$3:CE$99,83,FALSE)-VLOOKUP($A98,'Import Peak Change'!$A$106:CE$202,83,FALSE)),0,(VLOOKUP($A98,'Import Peak'!$A$3:CE$99,83,FALSE)-VLOOKUP($A98,'Import Peak Change'!$A$106:CE$202,83,FALSE)))</f>
        <v>0</v>
      </c>
      <c r="CF98" s="6">
        <f>IF(ISERROR(VLOOKUP($A98,'Import Peak'!$A$3:CF$99,84,FALSE)-VLOOKUP($A98,'Import Peak Change'!$A$106:CF$202,84,FALSE)),0,(VLOOKUP($A98,'Import Peak'!$A$3:CF$99,84,FALSE)-VLOOKUP($A98,'Import Peak Change'!$A$106:CF$202,84,FALSE)))</f>
        <v>0</v>
      </c>
      <c r="CG98" s="6">
        <f>IF(ISERROR(VLOOKUP($A98,'Import Peak'!$A$3:CG$99,85,FALSE)-VLOOKUP($A98,'Import Peak Change'!$A$106:CG$202,85,FALSE)),0,(VLOOKUP($A98,'Import Peak'!$A$3:CG$99,85,FALSE)-VLOOKUP($A98,'Import Peak Change'!$A$106:CG$202,85,FALSE)))</f>
        <v>0</v>
      </c>
      <c r="CH98" s="6">
        <f>IF(ISERROR(VLOOKUP($A98,'Import Peak'!$A$3:CH$99,86,FALSE)-VLOOKUP($A98,'Import Peak Change'!$A$106:CH$202,86,FALSE)),0,(VLOOKUP($A98,'Import Peak'!$A$3:CH$99,86,FALSE)-VLOOKUP($A98,'Import Peak Change'!$A$106:CH$202,86,FALSE)))</f>
        <v>0</v>
      </c>
      <c r="CI98" s="6">
        <f>IF(ISERROR(VLOOKUP($A98,'Import Peak'!$A$3:CI$99,87,FALSE)-VLOOKUP($A98,'Import Peak Change'!$A$106:CI$202,87,FALSE)),0,(VLOOKUP($A98,'Import Peak'!$A$3:CI$99,87,FALSE)-VLOOKUP($A98,'Import Peak Change'!$A$106:CI$202,87,FALSE)))</f>
        <v>0</v>
      </c>
      <c r="CJ98" s="6">
        <f>IF(ISERROR(VLOOKUP($A98,'Import Peak'!$A$3:CJ$99,88,FALSE)-VLOOKUP($A98,'Import Peak Change'!$A$106:CJ$202,88,FALSE)),0,(VLOOKUP($A98,'Import Peak'!$A$3:CJ$99,88,FALSE)-VLOOKUP($A98,'Import Peak Change'!$A$106:CJ$202,88,FALSE)))</f>
        <v>0</v>
      </c>
      <c r="CK98" s="6">
        <f>IF(ISERROR(VLOOKUP($A98,'Import Peak'!$A$3:CK$99,89,FALSE)-VLOOKUP($A98,'Import Peak Change'!$A$106:CK$202,89,FALSE)),0,(VLOOKUP($A98,'Import Peak'!$A$3:CK$99,89,FALSE)-VLOOKUP($A98,'Import Peak Change'!$A$106:CK$202,89,FALSE)))</f>
        <v>0</v>
      </c>
      <c r="CL98" s="6">
        <f>IF(ISERROR(VLOOKUP($A98,'Import Peak'!$A$3:CL$99,90,FALSE)-VLOOKUP($A98,'Import Peak Change'!$A$106:CL$202,90,FALSE)),0,(VLOOKUP($A98,'Import Peak'!$A$3:CL$99,90,FALSE)-VLOOKUP($A98,'Import Peak Change'!$A$106:CL$202,90,FALSE)))</f>
        <v>0</v>
      </c>
      <c r="CM98" s="6">
        <f>IF(ISERROR(VLOOKUP($A98,'Import Peak'!$A$3:CM$99,91,FALSE)-VLOOKUP($A98,'Import Peak Change'!$A$106:CM$202,91,FALSE)),0,(VLOOKUP($A98,'Import Peak'!$A$3:CM$99,91,FALSE)-VLOOKUP($A98,'Import Peak Change'!$A$106:CM$202,91,FALSE)))</f>
        <v>0</v>
      </c>
      <c r="CN98" s="6">
        <f>IF(ISERROR(VLOOKUP($A98,'Import Peak'!$A$3:CN$99,92,FALSE)-VLOOKUP($A98,'Import Peak Change'!$A$106:CN$202,92,FALSE)),0,(VLOOKUP($A98,'Import Peak'!$A$3:CN$99,92,FALSE)-VLOOKUP($A98,'Import Peak Change'!$A$106:CN$202,92,FALSE)))</f>
        <v>0</v>
      </c>
      <c r="CO98" s="6">
        <f>IF(ISERROR(VLOOKUP($A98,'Import Peak'!$A$3:CO$99,93,FALSE)-VLOOKUP($A98,'Import Peak Change'!$A$106:CO$202,93,FALSE)),0,(VLOOKUP($A98,'Import Peak'!$A$3:CO$99,93,FALSE)-VLOOKUP($A98,'Import Peak Change'!$A$106:CO$202,93,FALSE)))</f>
        <v>0</v>
      </c>
      <c r="CP98" s="6">
        <f>IF(ISERROR(VLOOKUP($A98,'Import Peak'!$A$3:CP$99,94,FALSE)-VLOOKUP($A98,'Import Peak Change'!$A$106:CP$202,94,FALSE)),0,(VLOOKUP($A98,'Import Peak'!$A$3:CP$99,94,FALSE)-VLOOKUP($A98,'Import Peak Change'!$A$106:CP$202,94,FALSE)))</f>
        <v>0</v>
      </c>
      <c r="CQ98" s="6">
        <f>IF(ISERROR(VLOOKUP($A98,'Import Peak'!$A$3:CQ$99,95,FALSE)-VLOOKUP($A98,'Import Peak Change'!$A$106:CQ$202,95,FALSE)),0,(VLOOKUP($A98,'Import Peak'!$A$3:CQ$99,95,FALSE)-VLOOKUP($A98,'Import Peak Change'!$A$106:CQ$202,95,FALSE)))</f>
        <v>0</v>
      </c>
      <c r="CR98" s="6">
        <f>IF(ISERROR(VLOOKUP($A98,'Import Peak'!$A$3:CR$99,96,FALSE)-VLOOKUP($A98,'Import Peak Change'!$A$106:CR$202,96,FALSE)),0,(VLOOKUP($A98,'Import Peak'!$A$3:CR$99,96,FALSE)-VLOOKUP($A98,'Import Peak Change'!$A$106:CR$202,96,FALSE)))</f>
        <v>0</v>
      </c>
      <c r="CS98" s="6">
        <f>IF(ISERROR(VLOOKUP($A98,'Import Peak'!$A$3:CS$99,97,FALSE)-VLOOKUP($A98,'Import Peak Change'!$A$106:CS$202,97,FALSE)),0,(VLOOKUP($A98,'Import Peak'!$A$3:CS$99,97,FALSE)-VLOOKUP($A98,'Import Peak Change'!$A$106:CS$202,97,FALSE)))</f>
        <v>0</v>
      </c>
      <c r="CT98" s="6">
        <f>IF(ISERROR(VLOOKUP($A98,'Import Peak'!$A$3:CT$99,98,FALSE)-VLOOKUP($A98,'Import Peak Change'!$A$106:CT$202,98,FALSE)),0,(VLOOKUP($A98,'Import Peak'!$A$3:CT$99,98,FALSE)-VLOOKUP($A98,'Import Peak Change'!$A$106:CT$202,98,FALSE)))</f>
        <v>0</v>
      </c>
      <c r="CU98" s="6">
        <f>IF(ISERROR(VLOOKUP($A98,'Import Peak'!$A$3:CU$99,99,FALSE)-VLOOKUP($A98,'Import Peak Change'!$A$106:CU$202,99,FALSE)),0,(VLOOKUP($A98,'Import Peak'!$A$3:CU$99,99,FALSE)-VLOOKUP($A98,'Import Peak Change'!$A$106:CU$202,99,FALSE)))</f>
        <v>0</v>
      </c>
      <c r="CV98" s="6">
        <f>IF(ISERROR(VLOOKUP($A98,'Import Peak'!$A$3:CV$99,100,FALSE)-VLOOKUP($A98,'Import Peak Change'!$A$106:CV$202,100,FALSE)),0,(VLOOKUP($A98,'Import Peak'!$A$3:CV$99,100,FALSE)-VLOOKUP($A98,'Import Peak Change'!$A$106:CV$202,100,FALSE)))</f>
        <v>0</v>
      </c>
      <c r="CW98" s="6">
        <f>IF(ISERROR(VLOOKUP($A98,'Import Peak'!$A$3:CW$99,101,FALSE)-VLOOKUP($A98,'Import Peak Change'!$A$106:CW$202,101,FALSE)),0,(VLOOKUP($A98,'Import Peak'!$A$3:CW$99,101,FALSE)-VLOOKUP($A98,'Import Peak Change'!$A$106:CW$202,101,FALSE)))</f>
        <v>0</v>
      </c>
      <c r="CX98" s="6">
        <f>IF(ISERROR(VLOOKUP($A98,'Import Peak'!$A$3:CX$99,102,FALSE)-VLOOKUP($A98,'Import Peak Change'!$A$106:CX$202,102,FALSE)),0,(VLOOKUP($A98,'Import Peak'!$A$3:CX$99,102,FALSE)-VLOOKUP($A98,'Import Peak Change'!$A$106:CX$202,102,FALSE)))</f>
        <v>0</v>
      </c>
      <c r="CY98" s="6">
        <f>IF(ISERROR(VLOOKUP($A98,'Import Peak'!$A$3:CY$99,103,FALSE)-VLOOKUP($A98,'Import Peak Change'!$A$106:CY$202,103,FALSE)),0,(VLOOKUP($A98,'Import Peak'!$A$3:CY$99,103,FALSE)-VLOOKUP($A98,'Import Peak Change'!$A$106:CY$202,103,FALSE)))</f>
        <v>0</v>
      </c>
      <c r="CZ98" s="6">
        <f>IF(ISERROR(VLOOKUP($A98,'Import Peak'!$A$3:CZ$99,104,FALSE)-VLOOKUP($A98,'Import Peak Change'!$A$106:CZ$202,104,FALSE)),0,(VLOOKUP($A98,'Import Peak'!$A$3:CZ$99,104,FALSE)-VLOOKUP($A98,'Import Peak Change'!$A$106:CZ$202,104,FALSE)))</f>
        <v>0</v>
      </c>
      <c r="DA98" s="6">
        <f>IF(ISERROR(VLOOKUP($A98,'Import Peak'!$A$3:DA$99,105,FALSE)-VLOOKUP($A98,'Import Peak Change'!$A$106:DA$202,105,FALSE)),0,(VLOOKUP($A98,'Import Peak'!$A$3:DA$99,105,FALSE)-VLOOKUP($A98,'Import Peak Change'!$A$106:DA$202,105,FALSE)))</f>
        <v>0</v>
      </c>
      <c r="DB98" s="6">
        <f>IF(ISERROR(VLOOKUP($A98,'Import Peak'!$A$3:DB$99,106,FALSE)-VLOOKUP($A98,'Import Peak Change'!$A$106:DB$202,106,FALSE)),0,(VLOOKUP($A98,'Import Peak'!$A$3:DB$99,106,FALSE)-VLOOKUP($A98,'Import Peak Change'!$A$106:DB$202,106,FALSE)))</f>
        <v>0</v>
      </c>
      <c r="DC98" s="6">
        <f>IF(ISERROR(VLOOKUP($A98,'Import Peak'!$A$3:DC$99,107,FALSE)-VLOOKUP($A98,'Import Peak Change'!$A$106:DC$202,107,FALSE)),0,(VLOOKUP($A98,'Import Peak'!$A$3:DC$99,107,FALSE)-VLOOKUP($A98,'Import Peak Change'!$A$106:DC$202,107,FALSE)))</f>
        <v>0</v>
      </c>
      <c r="DD98" s="6">
        <f>IF(ISERROR(VLOOKUP($A98,'Import Peak'!$A$3:DD$99,108,FALSE)-VLOOKUP($A98,'Import Peak Change'!$A$106:DD$202,108,FALSE)),0,(VLOOKUP($A98,'Import Peak'!$A$3:DD$99,108,FALSE)-VLOOKUP($A98,'Import Peak Change'!$A$106:DD$202,108,FALSE)))</f>
        <v>0</v>
      </c>
      <c r="DE98" s="6">
        <f>IF(ISERROR(VLOOKUP($A98,'Import Peak'!$A$3:DE$99,109,FALSE)-VLOOKUP($A98,'Import Peak Change'!$A$106:DE$202,109,FALSE)),0,(VLOOKUP($A98,'Import Peak'!$A$3:DE$99,109,FALSE)-VLOOKUP($A98,'Import Peak Change'!$A$106:DE$202,109,FALSE)))</f>
        <v>0</v>
      </c>
      <c r="DF98" s="6">
        <f>IF(ISERROR(VLOOKUP($A98,'Import Peak'!$A$3:DF$99,110,FALSE)-VLOOKUP($A98,'Import Peak Change'!$A$106:DF$202,110,FALSE)),0,(VLOOKUP($A98,'Import Peak'!$A$3:DF$99,110,FALSE)-VLOOKUP($A98,'Import Peak Change'!$A$106:DF$202,110,FALSE)))</f>
        <v>0</v>
      </c>
      <c r="DG98" s="6">
        <f>IF(ISERROR(VLOOKUP($A98,'Import Peak'!$A$3:DG$99,111,FALSE)-VLOOKUP($A98,'Import Peak Change'!$A$106:DG$202,111,FALSE)),0,(VLOOKUP($A98,'Import Peak'!$A$3:DG$99,111,FALSE)-VLOOKUP($A98,'Import Peak Change'!$A$106:DG$202,111,FALSE)))</f>
        <v>0</v>
      </c>
      <c r="DH98" s="6">
        <f>IF(ISERROR(VLOOKUP($A98,'Import Peak'!$A$3:DH$99,112,FALSE)-VLOOKUP($A98,'Import Peak Change'!$A$106:DH$202,112,FALSE)),0,(VLOOKUP($A98,'Import Peak'!$A$3:DH$99,112,FALSE)-VLOOKUP($A98,'Import Peak Change'!$A$106:DH$202,112,FALSE)))</f>
        <v>0</v>
      </c>
      <c r="DI98" s="6">
        <f>IF(ISERROR(VLOOKUP($A98,'Import Peak'!$A$3:DI$99,113,FALSE)-VLOOKUP($A98,'Import Peak Change'!$A$106:DI$202,113,FALSE)),0,(VLOOKUP($A98,'Import Peak'!$A$3:DI$99,113,FALSE)-VLOOKUP($A98,'Import Peak Change'!$A$106:DI$202,113,FALSE)))</f>
        <v>0</v>
      </c>
      <c r="DJ98" s="6">
        <f>IF(ISERROR(VLOOKUP($A98,'Import Peak'!$A$3:DJ$99,114,FALSE)-VLOOKUP($A98,'Import Peak Change'!$A$106:DJ$202,114,FALSE)),0,(VLOOKUP($A98,'Import Peak'!$A$3:DJ$99,114,FALSE)-VLOOKUP($A98,'Import Peak Change'!$A$106:DJ$202,114,FALSE)))</f>
        <v>0</v>
      </c>
      <c r="DK98" s="6">
        <f>IF(ISERROR(VLOOKUP($A98,'Import Peak'!$A$3:DK$99,115,FALSE)-VLOOKUP($A98,'Import Peak Change'!$A$106:DK$202,115,FALSE)),0,(VLOOKUP($A98,'Import Peak'!$A$3:DK$99,115,FALSE)-VLOOKUP($A98,'Import Peak Change'!$A$106:DK$202,115,FALSE)))</f>
        <v>0</v>
      </c>
      <c r="DL98" s="6">
        <f>IF(ISERROR(VLOOKUP($A98,'Import Peak'!$A$3:DL$99,116,FALSE)-VLOOKUP($A98,'Import Peak Change'!$A$106:DL$202,116,FALSE)),0,(VLOOKUP($A98,'Import Peak'!$A$3:DL$99,116,FALSE)-VLOOKUP($A98,'Import Peak Change'!$A$106:DL$202,116,FALSE)))</f>
        <v>0</v>
      </c>
      <c r="DM98" s="6">
        <f>IF(ISERROR(VLOOKUP($A98,'Import Peak'!$A$3:DM$99,117,FALSE)-VLOOKUP($A98,'Import Peak Change'!$A$106:DM$202,117,FALSE)),0,(VLOOKUP($A98,'Import Peak'!$A$3:DM$99,117,FALSE)-VLOOKUP($A98,'Import Peak Change'!$A$106:DM$202,117,FALSE)))</f>
        <v>0</v>
      </c>
      <c r="DN98" s="6">
        <f>IF(ISERROR(VLOOKUP($A98,'Import Peak'!$A$3:DN$99,118,FALSE)-VLOOKUP($A98,'Import Peak Change'!$A$106:DN$202,118,FALSE)),0,(VLOOKUP($A98,'Import Peak'!$A$3:DN$99,118,FALSE)-VLOOKUP($A98,'Import Peak Change'!$A$106:DN$202,118,FALSE)))</f>
        <v>0</v>
      </c>
      <c r="DO98" s="6">
        <f>IF(ISERROR(VLOOKUP($A98,'Import Peak'!$A$3:DO$99,119,FALSE)-VLOOKUP($A98,'Import Peak Change'!$A$106:DO$202,119,FALSE)),0,(VLOOKUP($A98,'Import Peak'!$A$3:DO$99,119,FALSE)-VLOOKUP($A98,'Import Peak Change'!$A$106:DO$202,119,FALSE)))</f>
        <v>0</v>
      </c>
      <c r="DP98" s="6">
        <f>IF(ISERROR(VLOOKUP($A98,'Import Peak'!$A$3:DP$99,120,FALSE)-VLOOKUP($A98,'Import Peak Change'!$A$106:DP$202,120,FALSE)),0,(VLOOKUP($A98,'Import Peak'!$A$3:DP$99,120,FALSE)-VLOOKUP($A98,'Import Peak Change'!$A$106:DP$202,120,FALSE)))</f>
        <v>0</v>
      </c>
      <c r="DQ98" s="6">
        <f>IF(ISERROR(VLOOKUP($A98,'Import Peak'!$A$3:DQ$99,121,FALSE)-VLOOKUP($A98,'Import Peak Change'!$A$106:DQ$202,121,FALSE)),0,(VLOOKUP($A98,'Import Peak'!$A$3:DQ$99,121,FALSE)-VLOOKUP($A98,'Import Peak Change'!$A$106:DQ$202,121,FALSE)))</f>
        <v>0</v>
      </c>
      <c r="DR98" s="6">
        <f>IF(ISERROR(VLOOKUP($A98,'Import Peak'!$A$3:DR$99,122,FALSE)-VLOOKUP($A98,'Import Peak Change'!$A$106:DR$202,122,FALSE)),0,(VLOOKUP($A98,'Import Peak'!$A$3:DR$99,122,FALSE)-VLOOKUP($A98,'Import Peak Change'!$A$106:DR$202,122,FALSE)))</f>
        <v>0</v>
      </c>
      <c r="DS98" s="6">
        <f>IF(ISERROR(VLOOKUP($A98,'Import Peak'!$A$3:DS$99,123,FALSE)-VLOOKUP($A98,'Import Peak Change'!$A$106:DS$202,123,FALSE)),0,(VLOOKUP($A98,'Import Peak'!$A$3:DS$99,123,FALSE)-VLOOKUP($A98,'Import Peak Change'!$A$106:DS$202,123,FALSE)))</f>
        <v>0</v>
      </c>
      <c r="DT98" s="6">
        <f>IF(ISERROR(VLOOKUP($A98,'Import Peak'!$A$3:DT$99,124,FALSE)-VLOOKUP($A98,'Import Peak Change'!$A$106:DT$202,124,FALSE)),0,(VLOOKUP($A98,'Import Peak'!$A$3:DT$99,124,FALSE)-VLOOKUP($A98,'Import Peak Change'!$A$106:DT$202,124,FALSE)))</f>
        <v>0</v>
      </c>
      <c r="DU98" s="6">
        <f>IF(ISERROR(VLOOKUP($A98,'Import Peak'!$A$3:DU$99,125,FALSE)-VLOOKUP($A98,'Import Peak Change'!$A$106:DU$202,125,FALSE)),0,(VLOOKUP($A98,'Import Peak'!$A$3:DU$99,125,FALSE)-VLOOKUP($A98,'Import Peak Change'!$A$106:DU$202,125,FALSE)))</f>
        <v>0</v>
      </c>
      <c r="DV98" s="6">
        <f>IF(ISERROR(VLOOKUP($A98,'Import Peak'!$A$3:DV$99,126,FALSE)-VLOOKUP($A98,'Import Peak Change'!$A$106:DV$202,126,FALSE)),0,(VLOOKUP($A98,'Import Peak'!$A$3:DV$99,126,FALSE)-VLOOKUP($A98,'Import Peak Change'!$A$106:DV$202,126,FALSE)))</f>
        <v>0</v>
      </c>
      <c r="DW98" s="6">
        <f>IF(ISERROR(VLOOKUP($A98,'Import Peak'!$A$3:DW$99,127,FALSE)-VLOOKUP($A98,'Import Peak Change'!$A$106:DW$202,127,FALSE)),0,(VLOOKUP($A98,'Import Peak'!$A$3:DW$99,127,FALSE)-VLOOKUP($A98,'Import Peak Change'!$A$106:DW$202,127,FALSE)))</f>
        <v>0</v>
      </c>
      <c r="DX98" s="6">
        <f>IF(ISERROR(VLOOKUP($A98,'Import Peak'!$A$3:DX$99,128,FALSE)-VLOOKUP($A98,'Import Peak Change'!$A$106:DX$202,128,FALSE)),0,(VLOOKUP($A98,'Import Peak'!$A$3:DX$99,128,FALSE)-VLOOKUP($A98,'Import Peak Change'!$A$106:DX$202,128,FALSE)))</f>
        <v>0</v>
      </c>
      <c r="DY98" s="6">
        <f>IF(ISERROR(VLOOKUP($A98,'Import Peak'!$A$3:DY$99,129,FALSE)-VLOOKUP($A98,'Import Peak Change'!$A$106:DY$202,129,FALSE)),0,(VLOOKUP($A98,'Import Peak'!$A$3:DY$99,129,FALSE)-VLOOKUP($A98,'Import Peak Change'!$A$106:DY$202,129,FALSE)))</f>
        <v>0</v>
      </c>
      <c r="DZ98" s="6">
        <f>IF(ISERROR(VLOOKUP($A98,'Import Peak'!$A$3:DZ$99,130,FALSE)-VLOOKUP($A98,'Import Peak Change'!$A$106:DZ$202,130,FALSE)),0,(VLOOKUP($A98,'Import Peak'!$A$3:DZ$99,130,FALSE)-VLOOKUP($A98,'Import Peak Change'!$A$106:DZ$202,130,FALSE)))</f>
        <v>0</v>
      </c>
      <c r="EA98" s="6">
        <f>IF(ISERROR(VLOOKUP($A98,'Import Peak'!$A$3:EA$99,131,FALSE)-VLOOKUP($A98,'Import Peak Change'!$A$106:EA$202,131,FALSE)),0,(VLOOKUP($A98,'Import Peak'!$A$3:EA$99,131,FALSE)-VLOOKUP($A98,'Import Peak Change'!$A$106:EA$202,131,FALSE)))</f>
        <v>0</v>
      </c>
      <c r="EB98" s="6">
        <f>IF(ISERROR(VLOOKUP($A98,'Import Peak'!$A$3:EB$99,132,FALSE)-VLOOKUP($A98,'Import Peak Change'!$A$106:EB$202,132,FALSE)),0,(VLOOKUP($A98,'Import Peak'!$A$3:EB$99,132,FALSE)-VLOOKUP($A98,'Import Peak Change'!$A$106:EB$202,132,FALSE)))</f>
        <v>0</v>
      </c>
      <c r="EC98" s="6">
        <f>IF(ISERROR(VLOOKUP($A98,'Import Peak'!$A$3:EC$99,133,FALSE)-VLOOKUP($A98,'Import Peak Change'!$A$106:EC$202,133,FALSE)),0,(VLOOKUP($A98,'Import Peak'!$A$3:EC$99,133,FALSE)-VLOOKUP($A98,'Import Peak Change'!$A$106:EC$202,133,FALSE)))</f>
        <v>0</v>
      </c>
      <c r="ED98" s="6">
        <f>IF(ISERROR(VLOOKUP($A98,'Import Peak'!$A$3:ED$99,134,FALSE)-VLOOKUP($A98,'Import Peak Change'!$A$106:ED$202,134,FALSE)),0,(VLOOKUP($A98,'Import Peak'!$A$3:ED$99,134,FALSE)-VLOOKUP($A98,'Import Peak Change'!$A$106:ED$202,134,FALSE)))</f>
        <v>0</v>
      </c>
      <c r="EE98" s="6">
        <f>IF(ISERROR(VLOOKUP($A98,'Import Peak'!$A$3:EE$99,135,FALSE)-VLOOKUP($A98,'Import Peak Change'!$A$106:EE$202,135,FALSE)),0,(VLOOKUP($A98,'Import Peak'!$A$3:EE$99,135,FALSE)-VLOOKUP($A98,'Import Peak Change'!$A$106:EE$202,135,FALSE)))</f>
        <v>0</v>
      </c>
      <c r="EF98" s="6">
        <f>IF(ISERROR(VLOOKUP($A98,'Import Peak'!$A$3:EF$99,136,FALSE)-VLOOKUP($A98,'Import Peak Change'!$A$106:EF$202,136,FALSE)),0,(VLOOKUP($A98,'Import Peak'!$A$3:EF$99,136,FALSE)-VLOOKUP($A98,'Import Peak Change'!$A$106:EF$202,136,FALSE)))</f>
        <v>0</v>
      </c>
      <c r="EG98" s="6">
        <f>IF(ISERROR(VLOOKUP($A98,'Import Peak'!$A$3:EG$99,137,FALSE)-VLOOKUP($A98,'Import Peak Change'!$A$106:EG$202,137,FALSE)),0,(VLOOKUP($A98,'Import Peak'!$A$3:EG$99,137,FALSE)-VLOOKUP($A98,'Import Peak Change'!$A$106:EG$202,137,FALSE)))</f>
        <v>0</v>
      </c>
      <c r="EH98" s="6">
        <f>IF(ISERROR(VLOOKUP($A98,'Import Peak'!$A$3:EH$99,138,FALSE)-VLOOKUP($A98,'Import Peak Change'!$A$106:EH$202,138,FALSE)),0,(VLOOKUP($A98,'Import Peak'!$A$3:EH$99,138,FALSE)-VLOOKUP($A98,'Import Peak Change'!$A$106:EH$202,138,FALSE)))</f>
        <v>0</v>
      </c>
      <c r="EI98" s="6">
        <f>IF(ISERROR(VLOOKUP($A98,'Import Peak'!$A$3:EI$99,139,FALSE)-VLOOKUP($A98,'Import Peak Change'!$A$106:EI$202,139,FALSE)),0,(VLOOKUP($A98,'Import Peak'!$A$3:EI$99,139,FALSE)-VLOOKUP($A98,'Import Peak Change'!$A$106:EI$202,139,FALSE)))</f>
        <v>0</v>
      </c>
      <c r="EJ98" s="6">
        <f>IF(ISERROR(VLOOKUP($A98,'Import Peak'!$A$3:EJ$99,140,FALSE)-VLOOKUP($A98,'Import Peak Change'!$A$106:EJ$202,140,FALSE)),0,(VLOOKUP($A98,'Import Peak'!$A$3:EJ$99,140,FALSE)-VLOOKUP($A98,'Import Peak Change'!$A$106:EJ$202,140,FALSE)))</f>
        <v>0</v>
      </c>
      <c r="EK98" s="6">
        <f>IF(ISERROR(VLOOKUP($A98,'Import Peak'!$A$3:EK$99,141,FALSE)-VLOOKUP($A98,'Import Peak Change'!$A$106:EK$202,141,FALSE)),0,(VLOOKUP($A98,'Import Peak'!$A$3:EK$99,141,FALSE)-VLOOKUP($A98,'Import Peak Change'!$A$106:EK$202,141,FALSE)))</f>
        <v>0</v>
      </c>
      <c r="EL98" s="6">
        <f>IF(ISERROR(VLOOKUP($A98,'Import Peak'!$A$3:EL$99,142,FALSE)-VLOOKUP($A98,'Import Peak Change'!$A$106:EL$202,142,FALSE)),0,(VLOOKUP($A98,'Import Peak'!$A$3:EL$99,142,FALSE)-VLOOKUP($A98,'Import Peak Change'!$A$106:EL$202,142,FALSE)))</f>
        <v>0</v>
      </c>
      <c r="EM98" s="6">
        <f>IF(ISERROR(VLOOKUP($A98,'Import Peak'!$A$3:EM$99,143,FALSE)-VLOOKUP($A98,'Import Peak Change'!$A$106:EM$202,143,FALSE)),0,(VLOOKUP($A98,'Import Peak'!$A$3:EM$99,143,FALSE)-VLOOKUP($A98,'Import Peak Change'!$A$106:EM$202,143,FALSE)))</f>
        <v>0</v>
      </c>
      <c r="EN98" s="6">
        <f>IF(ISERROR(VLOOKUP($A98,'Import Peak'!$A$3:EN$99,144,FALSE)-VLOOKUP($A98,'Import Peak Change'!$A$106:EN$202,144,FALSE)),0,(VLOOKUP($A98,'Import Peak'!$A$3:EN$99,144,FALSE)-VLOOKUP($A98,'Import Peak Change'!$A$106:EN$202,144,FALSE)))</f>
        <v>0</v>
      </c>
      <c r="EO98" s="6">
        <f>IF(ISERROR(VLOOKUP($A98,'Import Peak'!$A$3:EO$99,145,FALSE)-VLOOKUP($A98,'Import Peak Change'!$A$106:EO$202,145,FALSE)),0,(VLOOKUP($A98,'Import Peak'!$A$3:EO$99,145,FALSE)-VLOOKUP($A98,'Import Peak Change'!$A$106:EO$202,145,FALSE)))</f>
        <v>0</v>
      </c>
      <c r="EP98" s="6">
        <f>IF(ISERROR(VLOOKUP($A98,'Import Peak'!$A$3:EP$99,146,FALSE)-VLOOKUP($A98,'Import Peak Change'!$A$106:EP$202,146,FALSE)),0,(VLOOKUP($A98,'Import Peak'!$A$3:EP$99,146,FALSE)-VLOOKUP($A98,'Import Peak Change'!$A$106:EP$202,146,FALSE)))</f>
        <v>0</v>
      </c>
      <c r="EQ98" s="6">
        <f>IF(ISERROR(VLOOKUP($A98,'Import Peak'!$A$3:EQ$99,147,FALSE)-VLOOKUP($A98,'Import Peak Change'!$A$106:EQ$202,147,FALSE)),0,(VLOOKUP($A98,'Import Peak'!$A$3:EQ$99,147,FALSE)-VLOOKUP($A98,'Import Peak Change'!$A$106:EQ$202,147,FALSE)))</f>
        <v>0</v>
      </c>
      <c r="ER98" s="6">
        <f>IF(ISERROR(VLOOKUP($A98,'Import Peak'!$A$3:ER$99,148,FALSE)-VLOOKUP($A98,'Import Peak Change'!$A$106:ER$202,148,FALSE)),0,(VLOOKUP($A98,'Import Peak'!$A$3:ER$99,148,FALSE)-VLOOKUP($A98,'Import Peak Change'!$A$106:ER$202,148,FALSE)))</f>
        <v>0</v>
      </c>
      <c r="ES98" s="6">
        <f>IF(ISERROR(VLOOKUP($A98,'Import Peak'!$A$3:ES$99,149,FALSE)-VLOOKUP($A98,'Import Peak Change'!$A$106:ES$202,149,FALSE)),0,(VLOOKUP($A98,'Import Peak'!$A$3:ES$99,149,FALSE)-VLOOKUP($A98,'Import Peak Change'!$A$106:ES$202,149,FALSE)))</f>
        <v>0</v>
      </c>
      <c r="ET98" s="6">
        <f>IF(ISERROR(VLOOKUP($A98,'Import Peak'!$A$3:ET$99,150,FALSE)-VLOOKUP($A98,'Import Peak Change'!$A$106:ET$202,150,FALSE)),0,(VLOOKUP($A98,'Import Peak'!$A$3:ET$99,150,FALSE)-VLOOKUP($A98,'Import Peak Change'!$A$106:ET$202,150,FALSE)))</f>
        <v>0</v>
      </c>
      <c r="EU98" s="6">
        <f>IF(ISERROR(VLOOKUP($A98,'Import Peak'!$A$3:EU$99,151,FALSE)-VLOOKUP($A98,'Import Peak Change'!$A$106:EU$202,151,FALSE)),0,(VLOOKUP($A98,'Import Peak'!$A$3:EU$99,151,FALSE)-VLOOKUP($A98,'Import Peak Change'!$A$106:EU$202,151,FALSE)))</f>
        <v>0</v>
      </c>
      <c r="EV98" s="6">
        <f>IF(ISERROR(VLOOKUP($A98,'Import Peak'!$A$3:EV$99,152,FALSE)-VLOOKUP($A98,'Import Peak Change'!$A$106:EV$202,152,FALSE)),0,(VLOOKUP($A98,'Import Peak'!$A$3:EV$99,152,FALSE)-VLOOKUP($A98,'Import Peak Change'!$A$106:EV$202,152,FALSE)))</f>
        <v>0</v>
      </c>
      <c r="EW98" s="6">
        <f>IF(ISERROR(VLOOKUP($A98,'Import Peak'!$A$3:EW$99,153,FALSE)-VLOOKUP($A98,'Import Peak Change'!$A$106:EW$202,153,FALSE)),0,(VLOOKUP($A98,'Import Peak'!$A$3:EW$99,153,FALSE)-VLOOKUP($A98,'Import Peak Change'!$A$106:EW$202,153,FALSE)))</f>
        <v>0</v>
      </c>
      <c r="EX98" s="6">
        <f>IF(ISERROR(VLOOKUP($A98,'Import Peak'!$A$3:EX$99,154,FALSE)-VLOOKUP($A98,'Import Peak Change'!$A$106:EX$202,154,FALSE)),0,(VLOOKUP($A98,'Import Peak'!$A$3:EX$99,154,FALSE)-VLOOKUP($A98,'Import Peak Change'!$A$106:EX$202,154,FALSE)))</f>
        <v>0</v>
      </c>
      <c r="EY98" s="6">
        <f>IF(ISERROR(VLOOKUP($A98,'Import Peak'!$A$3:EY$99,155,FALSE)-VLOOKUP($A98,'Import Peak Change'!$A$106:EY$202,155,FALSE)),0,(VLOOKUP($A98,'Import Peak'!$A$3:EY$99,155,FALSE)-VLOOKUP($A98,'Import Peak Change'!$A$106:EY$202,155,FALSE)))</f>
        <v>0</v>
      </c>
      <c r="EZ98" s="6">
        <f>IF(ISERROR(VLOOKUP($A98,'Import Peak'!$A$3:EZ$99,156,FALSE)-VLOOKUP($A98,'Import Peak Change'!$A$106:EZ$202,156,FALSE)),0,(VLOOKUP($A98,'Import Peak'!$A$3:EZ$99,156,FALSE)-VLOOKUP($A98,'Import Peak Change'!$A$106:EZ$202,156,FALSE)))</f>
        <v>0</v>
      </c>
      <c r="FA98" s="6">
        <f>IF(ISERROR(VLOOKUP($A98,'Import Peak'!$A$3:FA$99,157,FALSE)-VLOOKUP($A98,'Import Peak Change'!$A$106:FA$202,157,FALSE)),0,(VLOOKUP($A98,'Import Peak'!$A$3:FA$99,157,FALSE)-VLOOKUP($A98,'Import Peak Change'!$A$106:FA$202,157,FALSE)))</f>
        <v>0</v>
      </c>
      <c r="FB98" s="6">
        <f>IF(ISERROR(VLOOKUP($A98,'Import Peak'!$A$3:FB$99,158,FALSE)-VLOOKUP($A98,'Import Peak Change'!$A$106:FB$202,158,FALSE)),0,(VLOOKUP($A98,'Import Peak'!$A$3:FB$99,158,FALSE)-VLOOKUP($A98,'Import Peak Change'!$A$106:FB$202,158,FALSE)))</f>
        <v>0</v>
      </c>
      <c r="FC98" s="6">
        <f>IF(ISERROR(VLOOKUP($A98,'Import Peak'!$A$3:FC$99,159,FALSE)-VLOOKUP($A98,'Import Peak Change'!$A$106:FC$202,159,FALSE)),0,(VLOOKUP($A98,'Import Peak'!$A$3:FC$99,159,FALSE)-VLOOKUP($A98,'Import Peak Change'!$A$106:FC$202,159,FALSE)))</f>
        <v>0</v>
      </c>
      <c r="FD98" s="6">
        <f>IF(ISERROR(VLOOKUP($A98,'Import Peak'!$A$3:FD$99,160,FALSE)-VLOOKUP($A98,'Import Peak Change'!$A$106:FD$202,160,FALSE)),0,(VLOOKUP($A98,'Import Peak'!$A$3:FD$99,160,FALSE)-VLOOKUP($A98,'Import Peak Change'!$A$106:FD$202,160,FALSE)))</f>
        <v>0</v>
      </c>
      <c r="FE98" s="6">
        <f>IF(ISERROR(VLOOKUP($A98,'Import Peak'!$A$3:FE$99,161,FALSE)-VLOOKUP($A98,'Import Peak Change'!$A$106:FE$202,161,FALSE)),0,(VLOOKUP($A98,'Import Peak'!$A$3:FE$99,161,FALSE)-VLOOKUP($A98,'Import Peak Change'!$A$106:FE$202,161,FALSE)))</f>
        <v>0</v>
      </c>
      <c r="FF98" s="6">
        <f>IF(ISERROR(VLOOKUP($A98,'Import Peak'!$A$3:FF$99,162,FALSE)-VLOOKUP($A98,'Import Peak Change'!$A$106:FF$202,162,FALSE)),0,(VLOOKUP($A98,'Import Peak'!$A$3:FF$99,162,FALSE)-VLOOKUP($A98,'Import Peak Change'!$A$106:FF$202,162,FALSE)))</f>
        <v>0</v>
      </c>
      <c r="FG98" s="6">
        <f>IF(ISERROR(VLOOKUP($A98,'Import Peak'!$A$3:FG$99,163,FALSE)-VLOOKUP($A98,'Import Peak Change'!$A$106:FG$202,163,FALSE)),0,(VLOOKUP($A98,'Import Peak'!$A$3:FG$99,163,FALSE)-VLOOKUP($A98,'Import Peak Change'!$A$106:FG$202,163,FALSE)))</f>
        <v>0</v>
      </c>
      <c r="FH98" s="6">
        <f>IF(ISERROR(VLOOKUP($A98,'Import Peak'!$A$3:FH$99,164,FALSE)-VLOOKUP($A98,'Import Peak Change'!$A$106:FH$202,164,FALSE)),0,(VLOOKUP($A98,'Import Peak'!$A$3:FH$99,164,FALSE)-VLOOKUP($A98,'Import Peak Change'!$A$106:FH$202,164,FALSE)))</f>
        <v>0</v>
      </c>
      <c r="FI98" s="6">
        <f>IF(ISERROR(VLOOKUP($A98,'Import Peak'!$A$3:FI$99,165,FALSE)-VLOOKUP($A98,'Import Peak Change'!$A$106:FI$202,165,FALSE)),0,(VLOOKUP($A98,'Import Peak'!$A$3:FI$99,165,FALSE)-VLOOKUP($A98,'Import Peak Change'!$A$106:FI$202,165,FALSE)))</f>
        <v>0</v>
      </c>
      <c r="FJ98" s="6">
        <f>IF(ISERROR(VLOOKUP($A98,'Import Peak'!$A$3:FJ$99,166,FALSE)-VLOOKUP($A98,'Import Peak Change'!$A$106:FJ$202,166,FALSE)),0,(VLOOKUP($A98,'Import Peak'!$A$3:FJ$99,166,FALSE)-VLOOKUP($A98,'Import Peak Change'!$A$106:FJ$202,166,FALSE)))</f>
        <v>0</v>
      </c>
      <c r="FK98" s="6">
        <f>IF(ISERROR(VLOOKUP($A98,'Import Peak'!$A$3:FK$99,167,FALSE)-VLOOKUP($A98,'Import Peak Change'!$A$106:FK$202,167,FALSE)),0,(VLOOKUP($A98,'Import Peak'!$A$3:FK$99,167,FALSE)-VLOOKUP($A98,'Import Peak Change'!$A$106:FK$202,167,FALSE)))</f>
        <v>0</v>
      </c>
      <c r="FL98" s="6">
        <f>IF(ISERROR(VLOOKUP($A98,'Import Peak'!$A$3:FL$99,168,FALSE)-VLOOKUP($A98,'Import Peak Change'!$A$106:FL$202,168,FALSE)),0,(VLOOKUP($A98,'Import Peak'!$A$3:FL$99,168,FALSE)-VLOOKUP($A98,'Import Peak Change'!$A$106:FL$202,168,FALSE)))</f>
        <v>0</v>
      </c>
      <c r="FM98" s="6">
        <f>IF(ISERROR(VLOOKUP($A98,'Import Peak'!$A$3:FM$99,169,FALSE)-VLOOKUP($A98,'Import Peak Change'!$A$106:FM$202,169,FALSE)),0,(VLOOKUP($A98,'Import Peak'!$A$3:FM$99,169,FALSE)-VLOOKUP($A98,'Import Peak Change'!$A$106:FM$202,169,FALSE)))</f>
        <v>0</v>
      </c>
      <c r="FN98" s="6">
        <f>IF(ISERROR(VLOOKUP($A98,'Import Peak'!$A$3:FN$99,170,FALSE)-VLOOKUP($A98,'Import Peak Change'!$A$106:FN$202,170,FALSE)),0,(VLOOKUP($A98,'Import Peak'!$A$3:FN$99,170,FALSE)-VLOOKUP($A98,'Import Peak Change'!$A$106:FN$202,170,FALSE)))</f>
        <v>0</v>
      </c>
      <c r="FO98" s="6">
        <f>IF(ISERROR(VLOOKUP($A98,'Import Peak'!$A$3:FO$99,171,FALSE)-VLOOKUP($A98,'Import Peak Change'!$A$106:FO$202,171,FALSE)),0,(VLOOKUP($A98,'Import Peak'!$A$3:FO$99,171,FALSE)-VLOOKUP($A98,'Import Peak Change'!$A$106:FO$202,171,FALSE)))</f>
        <v>0</v>
      </c>
      <c r="FP98" s="6">
        <f>IF(ISERROR(VLOOKUP($A98,'Import Peak'!$A$3:FP$99,172,FALSE)-VLOOKUP($A98,'Import Peak Change'!$A$106:FP$202,172,FALSE)),0,(VLOOKUP($A98,'Import Peak'!$A$3:FP$99,172,FALSE)-VLOOKUP($A98,'Import Peak Change'!$A$106:FP$202,172,FALSE)))</f>
        <v>0</v>
      </c>
      <c r="FQ98" s="6">
        <f>IF(ISERROR(VLOOKUP($A98,'Import Peak'!$A$3:FQ$99,173,FALSE)-VLOOKUP($A98,'Import Peak Change'!$A$106:FQ$202,173,FALSE)),0,(VLOOKUP($A98,'Import Peak'!$A$3:FQ$99,173,FALSE)-VLOOKUP($A98,'Import Peak Change'!$A$106:FQ$202,173,FALSE)))</f>
        <v>0</v>
      </c>
      <c r="FR98" s="6">
        <f>IF(ISERROR(VLOOKUP($A98,'Import Peak'!$A$3:FR$99,174,FALSE)-VLOOKUP($A98,'Import Peak Change'!$A$106:FR$202,174,FALSE)),0,(VLOOKUP($A98,'Import Peak'!$A$3:FR$99,174,FALSE)-VLOOKUP($A98,'Import Peak Change'!$A$106:FR$202,174,FALSE)))</f>
        <v>0</v>
      </c>
      <c r="FS98" s="6">
        <f>IF(ISERROR(VLOOKUP($A98,'Import Peak'!$A$3:FS$99,175,FALSE)-VLOOKUP($A98,'Import Peak Change'!$A$106:FS$202,175,FALSE)),0,(VLOOKUP($A98,'Import Peak'!$A$3:FS$99,175,FALSE)-VLOOKUP($A98,'Import Peak Change'!$A$106:FS$202,175,FALSE)))</f>
        <v>0</v>
      </c>
      <c r="FT98" s="6">
        <f>IF(ISERROR(VLOOKUP($A98,'Import Peak'!$A$3:FT$99,176,FALSE)-VLOOKUP($A98,'Import Peak Change'!$A$106:FT$202,176,FALSE)),0,(VLOOKUP($A98,'Import Peak'!$A$3:FT$99,176,FALSE)-VLOOKUP($A98,'Import Peak Change'!$A$106:FT$202,176,FALSE)))</f>
        <v>0</v>
      </c>
      <c r="FU98" s="6">
        <f>IF(ISERROR(VLOOKUP($A98,'Import Peak'!$A$3:FU$99,177,FALSE)-VLOOKUP($A98,'Import Peak Change'!$A$106:FU$202,177,FALSE)),0,(VLOOKUP($A98,'Import Peak'!$A$3:FU$99,177,FALSE)-VLOOKUP($A98,'Import Peak Change'!$A$106:FU$202,177,FALSE)))</f>
        <v>0</v>
      </c>
      <c r="FV98" s="6">
        <f>IF(ISERROR(VLOOKUP($A98,'Import Peak'!$A$3:FV$99,178,FALSE)-VLOOKUP($A98,'Import Peak Change'!$A$106:FV$202,178,FALSE)),0,(VLOOKUP($A98,'Import Peak'!$A$3:FV$99,178,FALSE)-VLOOKUP($A98,'Import Peak Change'!$A$106:FV$202,178,FALSE)))</f>
        <v>0</v>
      </c>
      <c r="FW98" s="6">
        <f>IF(ISERROR(VLOOKUP($A98,'Import Peak'!$A$3:FW$99,179,FALSE)-VLOOKUP($A98,'Import Peak Change'!$A$106:FW$202,179,FALSE)),0,(VLOOKUP($A98,'Import Peak'!$A$3:FW$99,179,FALSE)-VLOOKUP($A98,'Import Peak Change'!$A$106:FW$202,179,FALSE)))</f>
        <v>0</v>
      </c>
      <c r="FX98" s="6">
        <f>IF(ISERROR(VLOOKUP($A98,'Import Peak'!$A$3:FX$99,180,FALSE)-VLOOKUP($A98,'Import Peak Change'!$A$106:FX$202,180,FALSE)),0,(VLOOKUP($A98,'Import Peak'!$A$3:FX$99,180,FALSE)-VLOOKUP($A98,'Import Peak Change'!$A$106:FX$202,180,FALSE)))</f>
        <v>0</v>
      </c>
      <c r="FY98" s="6">
        <f>IF(ISERROR(VLOOKUP($A98,'Import Peak'!$A$3:FY$99,181,FALSE)-VLOOKUP($A98,'Import Peak Change'!$A$106:FY$202,181,FALSE)),0,(VLOOKUP($A98,'Import Peak'!$A$3:FY$99,181,FALSE)-VLOOKUP($A98,'Import Peak Change'!$A$106:FY$202,181,FALSE)))</f>
        <v>0</v>
      </c>
      <c r="FZ98" s="6">
        <f>IF(ISERROR(VLOOKUP($A98,'Import Peak'!$A$3:FZ$99,182,FALSE)-VLOOKUP($A98,'Import Peak Change'!$A$106:FZ$202,182,FALSE)),0,(VLOOKUP($A98,'Import Peak'!$A$3:FZ$99,182,FALSE)-VLOOKUP($A98,'Import Peak Change'!$A$106:FZ$202,182,FALSE)))</f>
        <v>0</v>
      </c>
      <c r="GA98" s="6">
        <f>IF(ISERROR(VLOOKUP($A98,'Import Peak'!$A$3:GA$99,183,FALSE)-VLOOKUP($A98,'Import Peak Change'!$A$106:GA$202,183,FALSE)),0,(VLOOKUP($A98,'Import Peak'!$A$3:GA$99,183,FALSE)-VLOOKUP($A98,'Import Peak Change'!$A$106:GA$202,183,FALSE)))</f>
        <v>0</v>
      </c>
      <c r="GB98" s="6">
        <f>IF(ISERROR(VLOOKUP($A98,'Import Peak'!$A$3:GB$99,184,FALSE)-VLOOKUP($A98,'Import Peak Change'!$A$106:GB$202,184,FALSE)),0,(VLOOKUP($A98,'Import Peak'!$A$3:GB$99,184,FALSE)-VLOOKUP($A98,'Import Peak Change'!$A$106:GB$202,184,FALSE)))</f>
        <v>0</v>
      </c>
      <c r="GC98" s="6">
        <f>IF(ISERROR(VLOOKUP($A98,'Import Peak'!$A$3:GC$99,185,FALSE)-VLOOKUP($A98,'Import Peak Change'!$A$106:GC$202,185,FALSE)),0,(VLOOKUP($A98,'Import Peak'!$A$3:GC$99,185,FALSE)-VLOOKUP($A98,'Import Peak Change'!$A$106:GC$202,185,FALSE)))</f>
        <v>0</v>
      </c>
      <c r="GD98" s="6">
        <f>IF(ISERROR(VLOOKUP($A98,'Import Peak'!$A$3:GD$99,186,FALSE)-VLOOKUP($A98,'Import Peak Change'!$A$106:GD$202,186,FALSE)),0,(VLOOKUP($A98,'Import Peak'!$A$3:GD$99,186,FALSE)-VLOOKUP($A98,'Import Peak Change'!$A$106:GD$202,186,FALSE)))</f>
        <v>0</v>
      </c>
      <c r="GE98" s="6">
        <f>IF(ISERROR(VLOOKUP($A98,'Import Peak'!$A$3:GE$99,187,FALSE)-VLOOKUP($A98,'Import Peak Change'!$A$106:GE$202,187,FALSE)),0,(VLOOKUP($A98,'Import Peak'!$A$3:GE$99,187,FALSE)-VLOOKUP($A98,'Import Peak Change'!$A$106:GE$202,187,FALSE)))</f>
        <v>0</v>
      </c>
      <c r="GF98" s="6">
        <f>IF(ISERROR(VLOOKUP($A98,'Import Peak'!$A$3:GF$99,188,FALSE)-VLOOKUP($A98,'Import Peak Change'!$A$106:GF$202,188,FALSE)),0,(VLOOKUP($A98,'Import Peak'!$A$3:GF$99,188,FALSE)-VLOOKUP($A98,'Import Peak Change'!$A$106:GF$202,188,FALSE)))</f>
        <v>0</v>
      </c>
      <c r="GG98" s="6">
        <f>IF(ISERROR(VLOOKUP($A98,'Import Peak'!$A$3:GG$99,189,FALSE)-VLOOKUP($A98,'Import Peak Change'!$A$106:GG$202,189,FALSE)),0,(VLOOKUP($A98,'Import Peak'!$A$3:GG$99,189,FALSE)-VLOOKUP($A98,'Import Peak Change'!$A$106:GG$202,189,FALSE)))</f>
        <v>0</v>
      </c>
      <c r="GH98" s="6">
        <f>IF(ISERROR(VLOOKUP($A98,'Import Peak'!$A$3:GH$99,190,FALSE)-VLOOKUP($A98,'Import Peak Change'!$A$106:GH$202,190,FALSE)),0,(VLOOKUP($A98,'Import Peak'!$A$3:GH$99,190,FALSE)-VLOOKUP($A98,'Import Peak Change'!$A$106:GH$202,190,FALSE)))</f>
        <v>0</v>
      </c>
      <c r="GI98" s="6">
        <f>IF(ISERROR(VLOOKUP($A98,'Import Peak'!$A$3:GI$99,191,FALSE)-VLOOKUP($A98,'Import Peak Change'!$A$106:GI$202,191,FALSE)),0,(VLOOKUP($A98,'Import Peak'!$A$3:GI$99,191,FALSE)-VLOOKUP($A98,'Import Peak Change'!$A$106:GI$202,191,FALSE)))</f>
        <v>0</v>
      </c>
      <c r="GJ98" s="6">
        <f>IF(ISERROR(VLOOKUP($A98,'Import Peak'!$A$3:GJ$99,192,FALSE)-VLOOKUP($A98,'Import Peak Change'!$A$106:GJ$202,192,FALSE)),0,(VLOOKUP($A98,'Import Peak'!$A$3:GJ$99,192,FALSE)-VLOOKUP($A98,'Import Peak Change'!$A$106:GJ$202,192,FALSE)))</f>
        <v>0</v>
      </c>
      <c r="GK98" s="6">
        <f>IF(ISERROR(VLOOKUP($A98,'Import Peak'!$A$3:GK$99,193,FALSE)-VLOOKUP($A98,'Import Peak Change'!$A$106:GK$202,193,FALSE)),0,(VLOOKUP($A98,'Import Peak'!$A$3:GK$99,193,FALSE)-VLOOKUP($A98,'Import Peak Change'!$A$106:GK$202,193,FALSE)))</f>
        <v>0</v>
      </c>
      <c r="GL98" s="6">
        <f>IF(ISERROR(VLOOKUP($A98,'Import Peak'!$A$3:GL$99,194,FALSE)-VLOOKUP($A98,'Import Peak Change'!$A$106:GL$202,194,FALSE)),0,(VLOOKUP($A98,'Import Peak'!$A$3:GL$99,194,FALSE)-VLOOKUP($A98,'Import Peak Change'!$A$106:GL$202,194,FALSE)))</f>
        <v>0</v>
      </c>
      <c r="GM98" s="6">
        <f>IF(ISERROR(VLOOKUP($A98,'Import Peak'!$A$3:GM$99,195,FALSE)-VLOOKUP($A98,'Import Peak Change'!$A$106:GM$202,195,FALSE)),0,(VLOOKUP($A98,'Import Peak'!$A$3:GM$99,195,FALSE)-VLOOKUP($A98,'Import Peak Change'!$A$106:GM$202,195,FALSE)))</f>
        <v>0</v>
      </c>
      <c r="GN98" s="6">
        <f>IF(ISERROR(VLOOKUP($A98,'Import Peak'!$A$3:GN$99,196,FALSE)-VLOOKUP($A98,'Import Peak Change'!$A$106:GN$202,196,FALSE)),0,(VLOOKUP($A98,'Import Peak'!$A$3:GN$99,196,FALSE)-VLOOKUP($A98,'Import Peak Change'!$A$106:GN$202,196,FALSE)))</f>
        <v>0</v>
      </c>
      <c r="GO98" s="6">
        <f>IF(ISERROR(VLOOKUP($A98,'Import Peak'!$A$3:GO$99,197,FALSE)-VLOOKUP($A98,'Import Peak Change'!$A$106:GO$202,197,FALSE)),0,(VLOOKUP($A98,'Import Peak'!$A$3:GO$99,197,FALSE)-VLOOKUP($A98,'Import Peak Change'!$A$106:GO$202,197,FALSE)))</f>
        <v>0</v>
      </c>
      <c r="GP98" s="6">
        <f>IF(ISERROR(VLOOKUP($A98,'Import Peak'!$A$3:GP$99,198,FALSE)-VLOOKUP($A98,'Import Peak Change'!$A$106:GP$202,198,FALSE)),0,(VLOOKUP($A98,'Import Peak'!$A$3:GP$99,198,FALSE)-VLOOKUP($A98,'Import Peak Change'!$A$106:GP$202,198,FALSE)))</f>
        <v>0</v>
      </c>
      <c r="GQ98" s="6">
        <f>IF(ISERROR(VLOOKUP($A98,'Import Peak'!$A$3:GQ$99,199,FALSE)-VLOOKUP($A98,'Import Peak Change'!$A$106:GQ$202,199,FALSE)),0,(VLOOKUP($A98,'Import Peak'!$A$3:GQ$99,199,FALSE)-VLOOKUP($A98,'Import Peak Change'!$A$106:GQ$202,199,FALSE)))</f>
        <v>0</v>
      </c>
      <c r="GR98" s="6">
        <f>IF(ISERROR(VLOOKUP($A98,'Import Peak'!$A$3:GR$99,200,FALSE)-VLOOKUP($A98,'Import Peak Change'!$A$106:GR$202,200,FALSE)),0,(VLOOKUP($A98,'Import Peak'!$A$3:GR$99,200,FALSE)-VLOOKUP($A98,'Import Peak Change'!$A$106:GR$202,200,FALSE)))</f>
        <v>0</v>
      </c>
      <c r="GS98" s="6">
        <f>IF(ISERROR(VLOOKUP($A98,'Import Peak'!$A$3:GS$99,201,FALSE)-VLOOKUP($A98,'Import Peak Change'!$A$106:GS$202,201,FALSE)),0,(VLOOKUP($A98,'Import Peak'!$A$3:GS$99,201,FALSE)-VLOOKUP($A98,'Import Peak Change'!$A$106:GS$202,201,FALSE)))</f>
        <v>0</v>
      </c>
      <c r="GT98" s="6">
        <f>IF(ISERROR(VLOOKUP($A98,'Import Peak'!$A$3:GT$99,202,FALSE)-VLOOKUP($A98,'Import Peak Change'!$A$106:GT$202,202,FALSE)),0,(VLOOKUP($A98,'Import Peak'!$A$3:GT$99,202,FALSE)-VLOOKUP($A98,'Import Peak Change'!$A$106:GT$202,202,FALSE)))</f>
        <v>0</v>
      </c>
      <c r="GU98" s="6">
        <f>IF(ISERROR(VLOOKUP($A98,'Import Peak'!$A$3:GU$99,203,FALSE)-VLOOKUP($A98,'Import Peak Change'!$A$106:GU$202,203,FALSE)),0,(VLOOKUP($A98,'Import Peak'!$A$3:GU$99,203,FALSE)-VLOOKUP($A98,'Import Peak Change'!$A$106:GU$202,203,FALSE)))</f>
        <v>0</v>
      </c>
      <c r="GV98" s="6">
        <f>IF(ISERROR(VLOOKUP($A98,'Import Peak'!$A$3:GV$99,204,FALSE)-VLOOKUP($A98,'Import Peak Change'!$A$106:GV$202,204,FALSE)),0,(VLOOKUP($A98,'Import Peak'!$A$3:GV$99,204,FALSE)-VLOOKUP($A98,'Import Peak Change'!$A$106:GV$202,204,FALSE)))</f>
        <v>0</v>
      </c>
      <c r="GW98" s="6">
        <f>IF(ISERROR(VLOOKUP($A98,'Import Peak'!$A$3:GW$99,205,FALSE)-VLOOKUP($A98,'Import Peak Change'!$A$106:GW$202,205,FALSE)),0,(VLOOKUP($A98,'Import Peak'!$A$3:GW$99,205,FALSE)-VLOOKUP($A98,'Import Peak Change'!$A$106:GW$202,205,FALSE)))</f>
        <v>0</v>
      </c>
      <c r="GX98" s="6">
        <f>IF(ISERROR(VLOOKUP($A98,'Import Peak'!$A$3:GX$99,206,FALSE)-VLOOKUP($A98,'Import Peak Change'!$A$106:GX$202,206,FALSE)),0,(VLOOKUP($A98,'Import Peak'!$A$3:GX$99,206,FALSE)-VLOOKUP($A98,'Import Peak Change'!$A$106:GX$202,206,FALSE)))</f>
        <v>0</v>
      </c>
      <c r="GY98" s="6">
        <f>IF(ISERROR(VLOOKUP($A98,'Import Peak'!$A$3:GY$99,207,FALSE)-VLOOKUP($A98,'Import Peak Change'!$A$106:GY$202,207,FALSE)),0,(VLOOKUP($A98,'Import Peak'!$A$3:GY$99,207,FALSE)-VLOOKUP($A98,'Import Peak Change'!$A$106:GY$202,207,FALSE)))</f>
        <v>0</v>
      </c>
      <c r="GZ98" s="6">
        <f>IF(ISERROR(VLOOKUP($A98,'Import Peak'!$A$3:GZ$99,208,FALSE)-VLOOKUP($A98,'Import Peak Change'!$A$106:GZ$202,208,FALSE)),0,(VLOOKUP($A98,'Import Peak'!$A$3:GZ$99,208,FALSE)-VLOOKUP($A98,'Import Peak Change'!$A$106:GZ$202,208,FALSE)))</f>
        <v>0</v>
      </c>
      <c r="HA98" s="6">
        <f>IF(ISERROR(VLOOKUP($A98,'Import Peak'!$A$3:HA$99,209,FALSE)-VLOOKUP($A98,'Import Peak Change'!$A$106:HA$202,209,FALSE)),0,(VLOOKUP($A98,'Import Peak'!$A$3:HA$99,209,FALSE)-VLOOKUP($A98,'Import Peak Change'!$A$106:HA$202,209,FALSE)))</f>
        <v>0</v>
      </c>
      <c r="HB98" s="6">
        <f>IF(ISERROR(VLOOKUP($A98,'Import Peak'!$A$3:HB$99,210,FALSE)-VLOOKUP($A98,'Import Peak Change'!$A$106:HB$202,210,FALSE)),0,(VLOOKUP($A98,'Import Peak'!$A$3:HB$99,210,FALSE)-VLOOKUP($A98,'Import Peak Change'!$A$106:HB$202,210,FALSE)))</f>
        <v>0</v>
      </c>
      <c r="HC98" s="6">
        <f>IF(ISERROR(VLOOKUP($A98,'Import Peak'!$A$3:HC$99,211,FALSE)-VLOOKUP($A98,'Import Peak Change'!$A$106:HC$202,211,FALSE)),0,(VLOOKUP($A98,'Import Peak'!$A$3:HC$99,211,FALSE)-VLOOKUP($A98,'Import Peak Change'!$A$106:HC$202,211,FALSE)))</f>
        <v>0</v>
      </c>
      <c r="HD98" s="6">
        <f>IF(ISERROR(VLOOKUP($A98,'Import Peak'!$A$3:HD$99,212,FALSE)-VLOOKUP($A98,'Import Peak Change'!$A$106:HD$202,212,FALSE)),0,(VLOOKUP($A98,'Import Peak'!$A$3:HD$99,212,FALSE)-VLOOKUP($A98,'Import Peak Change'!$A$106:HD$202,212,FALSE)))</f>
        <v>0</v>
      </c>
      <c r="HE98" s="6">
        <f>IF(ISERROR(VLOOKUP($A98,'Import Peak'!$A$3:HE$99,213,FALSE)-VLOOKUP($A98,'Import Peak Change'!$A$106:HE$202,213,FALSE)),0,(VLOOKUP($A98,'Import Peak'!$A$3:HE$99,213,FALSE)-VLOOKUP($A98,'Import Peak Change'!$A$106:HE$202,213,FALSE)))</f>
        <v>0</v>
      </c>
      <c r="HF98" s="6">
        <f>IF(ISERROR(VLOOKUP($A98,'Import Peak'!$A$3:HF$99,214,FALSE)-VLOOKUP($A98,'Import Peak Change'!$A$106:HF$202,214,FALSE)),0,(VLOOKUP($A98,'Import Peak'!$A$3:HF$99,214,FALSE)-VLOOKUP($A98,'Import Peak Change'!$A$106:HF$202,214,FALSE)))</f>
        <v>0</v>
      </c>
      <c r="HG98" s="6">
        <f>IF(ISERROR(VLOOKUP($A98,'Import Peak'!$A$3:HG$99,215,FALSE)-VLOOKUP($A98,'Import Peak Change'!$A$106:HG$202,215,FALSE)),0,(VLOOKUP($A98,'Import Peak'!$A$3:HG$99,215,FALSE)-VLOOKUP($A98,'Import Peak Change'!$A$106:HG$202,215,FALSE)))</f>
        <v>0</v>
      </c>
      <c r="HH98" s="6">
        <f>IF(ISERROR(VLOOKUP($A98,'Import Peak'!$A$3:HH$99,216,FALSE)-VLOOKUP($A98,'Import Peak Change'!$A$106:HH$202,216,FALSE)),0,(VLOOKUP($A98,'Import Peak'!$A$3:HH$99,216,FALSE)-VLOOKUP($A98,'Import Peak Change'!$A$106:HH$202,216,FALSE)))</f>
        <v>0</v>
      </c>
      <c r="HI98" s="6">
        <f>IF(ISERROR(VLOOKUP($A98,'Import Peak'!$A$3:HI$99,217,FALSE)-VLOOKUP($A98,'Import Peak Change'!$A$106:HI$202,217,FALSE)),0,(VLOOKUP($A98,'Import Peak'!$A$3:HI$99,217,FALSE)-VLOOKUP($A98,'Import Peak Change'!$A$106:HI$202,217,FALSE)))</f>
        <v>0</v>
      </c>
      <c r="HJ98" s="6">
        <f>IF(ISERROR(VLOOKUP($A98,'Import Peak'!$A$3:HJ$99,218,FALSE)-VLOOKUP($A98,'Import Peak Change'!$A$106:HJ$202,218,FALSE)),0,(VLOOKUP($A98,'Import Peak'!$A$3:HJ$99,218,FALSE)-VLOOKUP($A98,'Import Peak Change'!$A$106:HJ$202,218,FALSE)))</f>
        <v>0</v>
      </c>
      <c r="HK98" s="6">
        <f>IF(ISERROR(VLOOKUP($A98,'Import Peak'!$A$3:HK$99,219,FALSE)-VLOOKUP($A98,'Import Peak Change'!$A$106:HK$202,219,FALSE)),0,(VLOOKUP($A98,'Import Peak'!$A$3:HK$99,219,FALSE)-VLOOKUP($A98,'Import Peak Change'!$A$106:HK$202,219,FALSE)))</f>
        <v>0</v>
      </c>
      <c r="HL98" s="6">
        <f>IF(ISERROR(VLOOKUP($A98,'Import Peak'!$A$3:HL$99,220,FALSE)-VLOOKUP($A98,'Import Peak Change'!$A$106:HL$202,220,FALSE)),0,(VLOOKUP($A98,'Import Peak'!$A$3:HL$99,220,FALSE)-VLOOKUP($A98,'Import Peak Change'!$A$106:HL$202,220,FALSE)))</f>
        <v>0</v>
      </c>
      <c r="HM98" s="6">
        <f>IF(ISERROR(VLOOKUP($A98,'Import Peak'!$A$3:HM$99,221,FALSE)-VLOOKUP($A98,'Import Peak Change'!$A$106:HM$202,221,FALSE)),0,(VLOOKUP($A98,'Import Peak'!$A$3:HM$99,221,FALSE)-VLOOKUP($A98,'Import Peak Change'!$A$106:HM$202,221,FALSE)))</f>
        <v>0</v>
      </c>
      <c r="HN98" s="6">
        <f>IF(ISERROR(VLOOKUP($A98,'Import Peak'!$A$3:HN$99,222,FALSE)-VLOOKUP($A98,'Import Peak Change'!$A$106:HN$202,222,FALSE)),0,(VLOOKUP($A98,'Import Peak'!$A$3:HN$99,222,FALSE)-VLOOKUP($A98,'Import Peak Change'!$A$106:HN$202,222,FALSE)))</f>
        <v>0</v>
      </c>
      <c r="HO98" s="6">
        <f>IF(ISERROR(VLOOKUP($A98,'Import Peak'!$A$3:HO$99,223,FALSE)-VLOOKUP($A98,'Import Peak Change'!$A$106:HO$202,223,FALSE)),0,(VLOOKUP($A98,'Import Peak'!$A$3:HO$99,223,FALSE)-VLOOKUP($A98,'Import Peak Change'!$A$106:HO$202,223,FALSE)))</f>
        <v>0</v>
      </c>
      <c r="HP98" s="6">
        <f>IF(ISERROR(VLOOKUP($A98,'Import Peak'!$A$3:HP$99,224,FALSE)-VLOOKUP($A98,'Import Peak Change'!$A$106:HP$202,224,FALSE)),0,(VLOOKUP($A98,'Import Peak'!$A$3:HP$99,224,FALSE)-VLOOKUP($A98,'Import Peak Change'!$A$106:HP$202,224,FALSE)))</f>
        <v>0</v>
      </c>
      <c r="HQ98" s="6">
        <f>IF(ISERROR(VLOOKUP($A98,'Import Peak'!$A$3:HQ$99,225,FALSE)-VLOOKUP($A98,'Import Peak Change'!$A$106:HQ$202,225,FALSE)),0,(VLOOKUP($A98,'Import Peak'!$A$3:HQ$99,225,FALSE)-VLOOKUP($A98,'Import Peak Change'!$A$106:HQ$202,225,FALSE)))</f>
        <v>0</v>
      </c>
      <c r="HR98" s="6">
        <f>IF(ISERROR(VLOOKUP($A98,'Import Peak'!$A$3:HR$99,226,FALSE)-VLOOKUP($A98,'Import Peak Change'!$A$106:HR$202,226,FALSE)),0,(VLOOKUP($A98,'Import Peak'!$A$3:HR$99,226,FALSE)-VLOOKUP($A98,'Import Peak Change'!$A$106:HR$202,226,FALSE)))</f>
        <v>0</v>
      </c>
      <c r="HS98" s="6">
        <f>IF(ISERROR(VLOOKUP($A98,'Import Peak'!$A$3:HS$99,227,FALSE)-VLOOKUP($A98,'Import Peak Change'!$A$106:HS$202,227,FALSE)),0,(VLOOKUP($A98,'Import Peak'!$A$3:HS$99,227,FALSE)-VLOOKUP($A98,'Import Peak Change'!$A$106:HS$202,227,FALSE)))</f>
        <v>0</v>
      </c>
      <c r="HT98" s="6">
        <f>IF(ISERROR(VLOOKUP($A98,'Import Peak'!$A$3:HT$99,228,FALSE)-VLOOKUP($A98,'Import Peak Change'!$A$106:HT$202,228,FALSE)),0,(VLOOKUP($A98,'Import Peak'!$A$3:HT$99,228,FALSE)-VLOOKUP($A98,'Import Peak Change'!$A$106:HT$202,228,FALSE)))</f>
        <v>0</v>
      </c>
      <c r="HU98" s="6">
        <f>IF(ISERROR(VLOOKUP($A98,'Import Peak'!$A$3:HU$99,229,FALSE)-VLOOKUP($A98,'Import Peak Change'!$A$106:HU$202,229,FALSE)),0,(VLOOKUP($A98,'Import Peak'!$A$3:HU$99,229,FALSE)-VLOOKUP($A98,'Import Peak Change'!$A$106:HU$202,229,FALSE)))</f>
        <v>0</v>
      </c>
      <c r="HV98" s="6">
        <f>IF(ISERROR(VLOOKUP($A98,'Import Peak'!$A$3:HV$99,230,FALSE)-VLOOKUP($A98,'Import Peak Change'!$A$106:HV$202,230,FALSE)),0,(VLOOKUP($A98,'Import Peak'!$A$3:HV$99,230,FALSE)-VLOOKUP($A98,'Import Peak Change'!$A$106:HV$202,230,FALSE)))</f>
        <v>0</v>
      </c>
      <c r="HW98" s="6">
        <f>IF(ISERROR(VLOOKUP($A98,'Import Peak'!$A$3:HW$99,231,FALSE)-VLOOKUP($A98,'Import Peak Change'!$A$106:HW$202,231,FALSE)),0,(VLOOKUP($A98,'Import Peak'!$A$3:HW$99,231,FALSE)-VLOOKUP($A98,'Import Peak Change'!$A$106:HW$202,231,FALSE)))</f>
        <v>0</v>
      </c>
      <c r="HX98" s="6">
        <f>IF(ISERROR(VLOOKUP($A98,'Import Peak'!$A$3:HX$99,232,FALSE)-VLOOKUP($A98,'Import Peak Change'!$A$106:HX$202,232,FALSE)),0,(VLOOKUP($A98,'Import Peak'!$A$3:HX$99,232,FALSE)-VLOOKUP($A98,'Import Peak Change'!$A$106:HX$202,232,FALSE)))</f>
        <v>0</v>
      </c>
      <c r="HY98" s="6">
        <f>IF(ISERROR(VLOOKUP($A98,'Import Peak'!$A$3:HY$99,233,FALSE)-VLOOKUP($A98,'Import Peak Change'!$A$106:HY$202,233,FALSE)),0,(VLOOKUP($A98,'Import Peak'!$A$3:HY$99,233,FALSE)-VLOOKUP($A98,'Import Peak Change'!$A$106:HY$202,233,FALSE)))</f>
        <v>0</v>
      </c>
      <c r="HZ98" s="6">
        <f>IF(ISERROR(VLOOKUP($A98,'Import Peak'!$A$3:HZ$99,234,FALSE)-VLOOKUP($A98,'Import Peak Change'!$A$106:HZ$202,234,FALSE)),0,(VLOOKUP($A98,'Import Peak'!$A$3:HZ$99,234,FALSE)-VLOOKUP($A98,'Import Peak Change'!$A$106:HZ$202,234,FALSE)))</f>
        <v>0</v>
      </c>
      <c r="IA98" s="6">
        <f>IF(ISERROR(VLOOKUP($A98,'Import Peak'!$A$3:IA$99,235,FALSE)-VLOOKUP($A98,'Import Peak Change'!$A$106:IA$202,235,FALSE)),0,(VLOOKUP($A98,'Import Peak'!$A$3:IA$99,235,FALSE)-VLOOKUP($A98,'Import Peak Change'!$A$106:IA$202,235,FALSE)))</f>
        <v>0</v>
      </c>
      <c r="IB98" s="6">
        <f>IF(ISERROR(VLOOKUP($A98,'Import Peak'!$A$3:IB$99,236,FALSE)-VLOOKUP($A98,'Import Peak Change'!$A$106:IB$202,236,FALSE)),0,(VLOOKUP($A98,'Import Peak'!$A$3:IB$99,236,FALSE)-VLOOKUP($A98,'Import Peak Change'!$A$106:IB$202,236,FALSE)))</f>
        <v>0</v>
      </c>
      <c r="IC98" s="6">
        <f>IF(ISERROR(VLOOKUP($A98,'Import Peak'!$A$3:IC$99,237,FALSE)-VLOOKUP($A98,'Import Peak Change'!$A$106:IC$202,237,FALSE)),0,(VLOOKUP($A98,'Import Peak'!$A$3:IC$99,237,FALSE)-VLOOKUP($A98,'Import Peak Change'!$A$106:IC$202,237,FALSE)))</f>
        <v>0</v>
      </c>
      <c r="ID98" s="6">
        <f>IF(ISERROR(VLOOKUP($A98,'Import Peak'!$A$3:ID$99,238,FALSE)-VLOOKUP($A98,'Import Peak Change'!$A$106:ID$202,238,FALSE)),0,(VLOOKUP($A98,'Import Peak'!$A$3:ID$99,238,FALSE)-VLOOKUP($A98,'Import Peak Change'!$A$106:ID$202,238,FALSE)))</f>
        <v>0</v>
      </c>
      <c r="IE98" s="6">
        <f>IF(ISERROR(VLOOKUP($A98,'Import Peak'!$A$3:IE$99,239,FALSE)-VLOOKUP($A98,'Import Peak Change'!$A$106:IE$202,239,FALSE)),0,(VLOOKUP($A98,'Import Peak'!$A$3:IE$99,239,FALSE)-VLOOKUP($A98,'Import Peak Change'!$A$106:IE$202,239,FALSE)))</f>
        <v>0</v>
      </c>
    </row>
    <row r="99" spans="1:243">
      <c r="A99" s="168" t="str">
        <f>IF('Import Peak'!A96=0,"",'Import Peak'!A96)</f>
        <v/>
      </c>
      <c r="B99" s="6"/>
      <c r="C99" s="6"/>
      <c r="D99" s="6"/>
      <c r="E99" s="6"/>
      <c r="F99" s="6"/>
      <c r="G99" s="6">
        <f>IF(ISERROR(VLOOKUP($A99,'Import Peak'!$A$3:G$99,7,FALSE)-VLOOKUP($A99,'Import Peak Change'!$A$106:G$202,7,FALSE)),0,(VLOOKUP($A99,'Import Peak'!$A$3:G$99,7,FALSE)-VLOOKUP($A99,'Import Peak Change'!$A$106:G$202,7,FALSE)))</f>
        <v>0</v>
      </c>
      <c r="H99" s="6">
        <f>IF(ISERROR(VLOOKUP($A99,'Import Peak'!$A$3:H$99,8,FALSE)-VLOOKUP($A99,'Import Peak Change'!$A$106:H$202,8,FALSE)),0,(VLOOKUP($A99,'Import Peak'!$A$3:H$99,8,FALSE)-VLOOKUP($A99,'Import Peak Change'!$A$106:H$202,8,FALSE)))</f>
        <v>0</v>
      </c>
      <c r="I99" s="6">
        <f>IF(ISERROR(VLOOKUP($A99,'Import Peak'!$A$3:I$99,9,FALSE)-VLOOKUP($A99,'Import Peak Change'!$A$106:I$202,9,FALSE)),0,(VLOOKUP($A99,'Import Peak'!$A$3:I$99,9,FALSE)-VLOOKUP($A99,'Import Peak Change'!$A$106:I$202,9,FALSE)))</f>
        <v>0</v>
      </c>
      <c r="J99" s="6">
        <f>IF(ISERROR(VLOOKUP($A99,'Import Peak'!$A$3:J$99,10,FALSE)-VLOOKUP($A99,'Import Peak Change'!$A$106:J$202,10,FALSE)),0,(VLOOKUP($A99,'Import Peak'!$A$3:J$99,10,FALSE)-VLOOKUP($A99,'Import Peak Change'!$A$106:J$202,10,FALSE)))</f>
        <v>0</v>
      </c>
      <c r="K99" s="6">
        <f>IF(ISERROR(VLOOKUP($A99,'Import Peak'!$A$3:K$99,11,FALSE)-VLOOKUP($A99,'Import Peak Change'!$A$106:K$202,11,FALSE)),0,(VLOOKUP($A99,'Import Peak'!$A$3:K$99,11,FALSE)-VLOOKUP($A99,'Import Peak Change'!$A$106:K$202,11,FALSE)))</f>
        <v>0</v>
      </c>
      <c r="L99" s="6">
        <f>IF(ISERROR(VLOOKUP($A99,'Import Peak'!$A$3:L$99,12,FALSE)-VLOOKUP($A99,'Import Peak Change'!$A$106:L$202,12,FALSE)),0,(VLOOKUP($A99,'Import Peak'!$A$3:L$99,12,FALSE)-VLOOKUP($A99,'Import Peak Change'!$A$106:L$202,12,FALSE)))</f>
        <v>0</v>
      </c>
      <c r="M99" s="6">
        <f>IF(ISERROR(VLOOKUP($A99,'Import Peak'!$A$3:M$99,13,FALSE)-VLOOKUP($A99,'Import Peak Change'!$A$106:M$202,13,FALSE)),0,(VLOOKUP($A99,'Import Peak'!$A$3:M$99,13,FALSE)-VLOOKUP($A99,'Import Peak Change'!$A$106:M$202,13,FALSE)))</f>
        <v>0</v>
      </c>
      <c r="N99" s="6">
        <f>IF(ISERROR(VLOOKUP($A99,'Import Peak'!$A$3:N$99,14,FALSE)-VLOOKUP($A99,'Import Peak Change'!$A$106:N$202,14,FALSE)),0,(VLOOKUP($A99,'Import Peak'!$A$3:N$99,14,FALSE)-VLOOKUP($A99,'Import Peak Change'!$A$106:N$202,14,FALSE)))</f>
        <v>0</v>
      </c>
      <c r="O99" s="6">
        <f>IF(ISERROR(VLOOKUP($A99,'Import Peak'!$A$3:O$99,15,FALSE)-VLOOKUP($A99,'Import Peak Change'!$A$106:O$202,15,FALSE)),0,(VLOOKUP($A99,'Import Peak'!$A$3:O$99,15,FALSE)-VLOOKUP($A99,'Import Peak Change'!$A$106:O$202,15,FALSE)))</f>
        <v>0</v>
      </c>
      <c r="P99" s="6">
        <f>IF(ISERROR(VLOOKUP($A99,'Import Peak'!$A$3:P$99,16,FALSE)-VLOOKUP($A99,'Import Peak Change'!$A$106:P$202,16,FALSE)),0,(VLOOKUP($A99,'Import Peak'!$A$3:P$99,16,FALSE)-VLOOKUP($A99,'Import Peak Change'!$A$106:P$202,16,FALSE)))</f>
        <v>0</v>
      </c>
      <c r="Q99" s="6">
        <f>IF(ISERROR(VLOOKUP($A99,'Import Peak'!$A$3:Q$99,17,FALSE)-VLOOKUP($A99,'Import Peak Change'!$A$106:Q$202,17,FALSE)),0,(VLOOKUP($A99,'Import Peak'!$A$3:Q$99,17,FALSE)-VLOOKUP($A99,'Import Peak Change'!$A$106:Q$202,17,FALSE)))</f>
        <v>0</v>
      </c>
      <c r="R99" s="6">
        <f>IF(ISERROR(VLOOKUP($A99,'Import Peak'!$A$3:R$99,18,FALSE)-VLOOKUP($A99,'Import Peak Change'!$A$106:R$202,18,FALSE)),0,(VLOOKUP($A99,'Import Peak'!$A$3:R$99,18,FALSE)-VLOOKUP($A99,'Import Peak Change'!$A$106:R$202,18,FALSE)))</f>
        <v>0</v>
      </c>
      <c r="S99" s="6">
        <f>IF(ISERROR(VLOOKUP($A99,'Import Peak'!$A$3:S$99,19,FALSE)-VLOOKUP($A99,'Import Peak Change'!$A$106:S$202,19,FALSE)),0,(VLOOKUP($A99,'Import Peak'!$A$3:S$99,19,FALSE)-VLOOKUP($A99,'Import Peak Change'!$A$106:S$202,19,FALSE)))</f>
        <v>0</v>
      </c>
      <c r="T99" s="6">
        <f>IF(ISERROR(VLOOKUP($A99,'Import Peak'!$A$3:T$99,20,FALSE)-VLOOKUP($A99,'Import Peak Change'!$A$106:T$202,20,FALSE)),0,(VLOOKUP($A99,'Import Peak'!$A$3:T$99,20,FALSE)-VLOOKUP($A99,'Import Peak Change'!$A$106:T$202,20,FALSE)))</f>
        <v>0</v>
      </c>
      <c r="U99" s="6">
        <f>IF(ISERROR(VLOOKUP($A99,'Import Peak'!$A$3:U$99,21,FALSE)-VLOOKUP($A99,'Import Peak Change'!$A$106:U$202,21,FALSE)),0,(VLOOKUP($A99,'Import Peak'!$A$3:U$99,21,FALSE)-VLOOKUP($A99,'Import Peak Change'!$A$106:U$202,21,FALSE)))</f>
        <v>0</v>
      </c>
      <c r="V99" s="6">
        <f>IF(ISERROR(VLOOKUP($A99,'Import Peak'!$A$3:V$99,22,FALSE)-VLOOKUP($A99,'Import Peak Change'!$A$106:V$202,22,FALSE)),0,(VLOOKUP($A99,'Import Peak'!$A$3:V$99,22,FALSE)-VLOOKUP($A99,'Import Peak Change'!$A$106:V$202,22,FALSE)))</f>
        <v>0</v>
      </c>
      <c r="W99" s="6">
        <f>IF(ISERROR(VLOOKUP($A99,'Import Peak'!$A$3:W$99,23,FALSE)-VLOOKUP($A99,'Import Peak Change'!$A$106:W$202,23,FALSE)),0,(VLOOKUP($A99,'Import Peak'!$A$3:W$99,23,FALSE)-VLOOKUP($A99,'Import Peak Change'!$A$106:W$202,23,FALSE)))</f>
        <v>0</v>
      </c>
      <c r="X99" s="6">
        <f>IF(ISERROR(VLOOKUP($A99,'Import Peak'!$A$3:X$99,24,FALSE)-VLOOKUP($A99,'Import Peak Change'!$A$106:X$202,24,FALSE)),0,(VLOOKUP($A99,'Import Peak'!$A$3:X$99,24,FALSE)-VLOOKUP($A99,'Import Peak Change'!$A$106:X$202,24,FALSE)))</f>
        <v>0</v>
      </c>
      <c r="Y99" s="6">
        <f>IF(ISERROR(VLOOKUP($A99,'Import Peak'!$A$3:Y$99,25,FALSE)-VLOOKUP($A99,'Import Peak Change'!$A$106:Y$202,25,FALSE)),0,(VLOOKUP($A99,'Import Peak'!$A$3:Y$99,25,FALSE)-VLOOKUP($A99,'Import Peak Change'!$A$106:Y$202,25,FALSE)))</f>
        <v>0</v>
      </c>
      <c r="Z99" s="6">
        <f>IF(ISERROR(VLOOKUP($A99,'Import Peak'!$A$3:Z$99,26,FALSE)-VLOOKUP($A99,'Import Peak Change'!$A$106:Z$202,26,FALSE)),0,(VLOOKUP($A99,'Import Peak'!$A$3:Z$99,26,FALSE)-VLOOKUP($A99,'Import Peak Change'!$A$106:Z$202,26,FALSE)))</f>
        <v>0</v>
      </c>
      <c r="AA99" s="6">
        <f>IF(ISERROR(VLOOKUP($A99,'Import Peak'!$A$3:AA$99,27,FALSE)-VLOOKUP($A99,'Import Peak Change'!$A$106:AA$202,27,FALSE)),0,(VLOOKUP($A99,'Import Peak'!$A$3:AA$99,27,FALSE)-VLOOKUP($A99,'Import Peak Change'!$A$106:AA$202,27,FALSE)))</f>
        <v>0</v>
      </c>
      <c r="AB99" s="6">
        <f>IF(ISERROR(VLOOKUP($A99,'Import Peak'!$A$3:AB$99,28,FALSE)-VLOOKUP($A99,'Import Peak Change'!$A$106:AB$202,28,FALSE)),0,(VLOOKUP($A99,'Import Peak'!$A$3:AB$99,28,FALSE)-VLOOKUP($A99,'Import Peak Change'!$A$106:AB$202,28,FALSE)))</f>
        <v>0</v>
      </c>
      <c r="AC99" s="6">
        <f>IF(ISERROR(VLOOKUP($A99,'Import Peak'!$A$3:AC$99,29,FALSE)-VLOOKUP($A99,'Import Peak Change'!$A$106:AC$202,29,FALSE)),0,(VLOOKUP($A99,'Import Peak'!$A$3:AC$99,29,FALSE)-VLOOKUP($A99,'Import Peak Change'!$A$106:AC$202,29,FALSE)))</f>
        <v>0</v>
      </c>
      <c r="AD99" s="6">
        <f>IF(ISERROR(VLOOKUP($A99,'Import Peak'!$A$3:AD$99,30,FALSE)-VLOOKUP($A99,'Import Peak Change'!$A$106:AD$202,30,FALSE)),0,(VLOOKUP($A99,'Import Peak'!$A$3:AD$99,30,FALSE)-VLOOKUP($A99,'Import Peak Change'!$A$106:AD$202,30,FALSE)))</f>
        <v>0</v>
      </c>
      <c r="AE99" s="6">
        <f>IF(ISERROR(VLOOKUP($A99,'Import Peak'!$A$3:AE$99,31,FALSE)-VLOOKUP($A99,'Import Peak Change'!$A$106:AE$202,31,FALSE)),0,(VLOOKUP($A99,'Import Peak'!$A$3:AE$99,31,FALSE)-VLOOKUP($A99,'Import Peak Change'!$A$106:AE$202,31,FALSE)))</f>
        <v>0</v>
      </c>
      <c r="AF99" s="6">
        <f>IF(ISERROR(VLOOKUP($A99,'Import Peak'!$A$3:AF$99,32,FALSE)-VLOOKUP($A99,'Import Peak Change'!$A$106:AF$202,32,FALSE)),0,(VLOOKUP($A99,'Import Peak'!$A$3:AF$99,32,FALSE)-VLOOKUP($A99,'Import Peak Change'!$A$106:AF$202,32,FALSE)))</f>
        <v>0</v>
      </c>
      <c r="AG99" s="6">
        <f>IF(ISERROR(VLOOKUP($A99,'Import Peak'!$A$3:AG$99,33,FALSE)-VLOOKUP($A99,'Import Peak Change'!$A$106:AG$202,33,FALSE)),0,(VLOOKUP($A99,'Import Peak'!$A$3:AG$99,33,FALSE)-VLOOKUP($A99,'Import Peak Change'!$A$106:AG$202,33,FALSE)))</f>
        <v>0</v>
      </c>
      <c r="AH99" s="6">
        <f>IF(ISERROR(VLOOKUP($A99,'Import Peak'!$A$3:AH$99,34,FALSE)-VLOOKUP($A99,'Import Peak Change'!$A$106:AH$202,34,FALSE)),0,(VLOOKUP($A99,'Import Peak'!$A$3:AH$99,34,FALSE)-VLOOKUP($A99,'Import Peak Change'!$A$106:AH$202,34,FALSE)))</f>
        <v>0</v>
      </c>
      <c r="AI99" s="6">
        <f>IF(ISERROR(VLOOKUP($A99,'Import Peak'!$A$3:AI$99,35,FALSE)-VLOOKUP($A99,'Import Peak Change'!$A$106:AI$202,35,FALSE)),0,(VLOOKUP($A99,'Import Peak'!$A$3:AI$99,35,FALSE)-VLOOKUP($A99,'Import Peak Change'!$A$106:AI$202,35,FALSE)))</f>
        <v>0</v>
      </c>
      <c r="AJ99" s="6">
        <f>IF(ISERROR(VLOOKUP($A99,'Import Peak'!$A$3:AJ$99,36,FALSE)-VLOOKUP($A99,'Import Peak Change'!$A$106:AJ$202,36,FALSE)),0,(VLOOKUP($A99,'Import Peak'!$A$3:AJ$99,36,FALSE)-VLOOKUP($A99,'Import Peak Change'!$A$106:AJ$202,36,FALSE)))</f>
        <v>0</v>
      </c>
      <c r="AK99" s="6">
        <f>IF(ISERROR(VLOOKUP($A99,'Import Peak'!$A$3:AK$99,37,FALSE)-VLOOKUP($A99,'Import Peak Change'!$A$106:AK$202,37,FALSE)),0,(VLOOKUP($A99,'Import Peak'!$A$3:AK$99,37,FALSE)-VLOOKUP($A99,'Import Peak Change'!$A$106:AK$202,37,FALSE)))</f>
        <v>0</v>
      </c>
      <c r="AL99" s="6">
        <f>IF(ISERROR(VLOOKUP($A99,'Import Peak'!$A$3:AL$99,38,FALSE)-VLOOKUP($A99,'Import Peak Change'!$A$106:AL$202,38,FALSE)),0,(VLOOKUP($A99,'Import Peak'!$A$3:AL$99,38,FALSE)-VLOOKUP($A99,'Import Peak Change'!$A$106:AL$202,38,FALSE)))</f>
        <v>0</v>
      </c>
      <c r="AM99" s="6">
        <f>IF(ISERROR(VLOOKUP($A99,'Import Peak'!$A$3:AM$99,39,FALSE)-VLOOKUP($A99,'Import Peak Change'!$A$106:AM$202,39,FALSE)),0,(VLOOKUP($A99,'Import Peak'!$A$3:AM$99,39,FALSE)-VLOOKUP($A99,'Import Peak Change'!$A$106:AM$202,39,FALSE)))</f>
        <v>0</v>
      </c>
      <c r="AN99" s="6">
        <f>IF(ISERROR(VLOOKUP($A99,'Import Peak'!$A$3:AN$99,40,FALSE)-VLOOKUP($A99,'Import Peak Change'!$A$106:AN$202,40,FALSE)),0,(VLOOKUP($A99,'Import Peak'!$A$3:AN$99,40,FALSE)-VLOOKUP($A99,'Import Peak Change'!$A$106:AN$202,40,FALSE)))</f>
        <v>0</v>
      </c>
      <c r="AO99" s="6">
        <f>IF(ISERROR(VLOOKUP($A99,'Import Peak'!$A$3:AO$99,41,FALSE)-VLOOKUP($A99,'Import Peak Change'!$A$106:AO$202,41,FALSE)),0,(VLOOKUP($A99,'Import Peak'!$A$3:AO$99,41,FALSE)-VLOOKUP($A99,'Import Peak Change'!$A$106:AO$202,41,FALSE)))</f>
        <v>0</v>
      </c>
      <c r="AP99" s="6">
        <f>IF(ISERROR(VLOOKUP($A99,'Import Peak'!$A$3:AP$99,42,FALSE)-VLOOKUP($A99,'Import Peak Change'!$A$106:AP$202,42,FALSE)),0,(VLOOKUP($A99,'Import Peak'!$A$3:AP$99,42,FALSE)-VLOOKUP($A99,'Import Peak Change'!$A$106:AP$202,42,FALSE)))</f>
        <v>0</v>
      </c>
      <c r="AQ99" s="6">
        <f>IF(ISERROR(VLOOKUP($A99,'Import Peak'!$A$3:AQ$99,43,FALSE)-VLOOKUP($A99,'Import Peak Change'!$A$106:AQ$202,43,FALSE)),0,(VLOOKUP($A99,'Import Peak'!$A$3:AQ$99,43,FALSE)-VLOOKUP($A99,'Import Peak Change'!$A$106:AQ$202,43,FALSE)))</f>
        <v>0</v>
      </c>
      <c r="AR99" s="6">
        <f>IF(ISERROR(VLOOKUP($A99,'Import Peak'!$A$3:AR$99,44,FALSE)-VLOOKUP($A99,'Import Peak Change'!$A$106:AR$202,44,FALSE)),0,(VLOOKUP($A99,'Import Peak'!$A$3:AR$99,44,FALSE)-VLOOKUP($A99,'Import Peak Change'!$A$106:AR$202,44,FALSE)))</f>
        <v>0</v>
      </c>
      <c r="AS99" s="6">
        <f>IF(ISERROR(VLOOKUP($A99,'Import Peak'!$A$3:AS$99,45,FALSE)-VLOOKUP($A99,'Import Peak Change'!$A$106:AS$202,45,FALSE)),0,(VLOOKUP($A99,'Import Peak'!$A$3:AS$99,45,FALSE)-VLOOKUP($A99,'Import Peak Change'!$A$106:AS$202,45,FALSE)))</f>
        <v>0</v>
      </c>
      <c r="AT99" s="6">
        <f>IF(ISERROR(VLOOKUP($A99,'Import Peak'!$A$3:AT$99,46,FALSE)-VLOOKUP($A99,'Import Peak Change'!$A$106:AT$202,46,FALSE)),0,(VLOOKUP($A99,'Import Peak'!$A$3:AT$99,46,FALSE)-VLOOKUP($A99,'Import Peak Change'!$A$106:AT$202,46,FALSE)))</f>
        <v>0</v>
      </c>
      <c r="AU99" s="6">
        <f>IF(ISERROR(VLOOKUP($A99,'Import Peak'!$A$3:AU$99,47,FALSE)-VLOOKUP($A99,'Import Peak Change'!$A$106:AU$202,47,FALSE)),0,(VLOOKUP($A99,'Import Peak'!$A$3:AU$99,47,FALSE)-VLOOKUP($A99,'Import Peak Change'!$A$106:AU$202,47,FALSE)))</f>
        <v>0</v>
      </c>
      <c r="AV99" s="6">
        <f>IF(ISERROR(VLOOKUP($A99,'Import Peak'!$A$3:AV$99,48,FALSE)-VLOOKUP($A99,'Import Peak Change'!$A$106:AV$202,48,FALSE)),0,(VLOOKUP($A99,'Import Peak'!$A$3:AV$99,48,FALSE)-VLOOKUP($A99,'Import Peak Change'!$A$106:AV$202,48,FALSE)))</f>
        <v>0</v>
      </c>
      <c r="AW99" s="6">
        <f>IF(ISERROR(VLOOKUP($A99,'Import Peak'!$A$3:AW$99,49,FALSE)-VLOOKUP($A99,'Import Peak Change'!$A$106:AW$202,49,FALSE)),0,(VLOOKUP($A99,'Import Peak'!$A$3:AW$99,49,FALSE)-VLOOKUP($A99,'Import Peak Change'!$A$106:AW$202,49,FALSE)))</f>
        <v>0</v>
      </c>
      <c r="AX99" s="6">
        <f>IF(ISERROR(VLOOKUP($A99,'Import Peak'!$A$3:AX$99,50,FALSE)-VLOOKUP($A99,'Import Peak Change'!$A$106:AX$202,50,FALSE)),0,(VLOOKUP($A99,'Import Peak'!$A$3:AX$99,50,FALSE)-VLOOKUP($A99,'Import Peak Change'!$A$106:AX$202,50,FALSE)))</f>
        <v>0</v>
      </c>
      <c r="AY99" s="6">
        <f>IF(ISERROR(VLOOKUP($A99,'Import Peak'!$A$3:AY$99,51,FALSE)-VLOOKUP($A99,'Import Peak Change'!$A$106:AY$202,51,FALSE)),0,(VLOOKUP($A99,'Import Peak'!$A$3:AY$99,51,FALSE)-VLOOKUP($A99,'Import Peak Change'!$A$106:AY$202,51,FALSE)))</f>
        <v>0</v>
      </c>
      <c r="AZ99" s="6">
        <f>IF(ISERROR(VLOOKUP($A99,'Import Peak'!$A$3:AZ$99,52,FALSE)-VLOOKUP($A99,'Import Peak Change'!$A$106:AZ$202,52,FALSE)),0,(VLOOKUP($A99,'Import Peak'!$A$3:AZ$99,52,FALSE)-VLOOKUP($A99,'Import Peak Change'!$A$106:AZ$202,52,FALSE)))</f>
        <v>0</v>
      </c>
      <c r="BA99" s="6">
        <f>IF(ISERROR(VLOOKUP($A99,'Import Peak'!$A$3:BA$99,53,FALSE)-VLOOKUP($A99,'Import Peak Change'!$A$106:BA$202,53,FALSE)),0,(VLOOKUP($A99,'Import Peak'!$A$3:BA$99,53,FALSE)-VLOOKUP($A99,'Import Peak Change'!$A$106:BA$202,53,FALSE)))</f>
        <v>0</v>
      </c>
      <c r="BB99" s="6">
        <f>IF(ISERROR(VLOOKUP($A99,'Import Peak'!$A$3:BB$99,54,FALSE)-VLOOKUP($A99,'Import Peak Change'!$A$106:BB$202,54,FALSE)),0,(VLOOKUP($A99,'Import Peak'!$A$3:BB$99,54,FALSE)-VLOOKUP($A99,'Import Peak Change'!$A$106:BB$202,54,FALSE)))</f>
        <v>0</v>
      </c>
      <c r="BC99" s="6">
        <f>IF(ISERROR(VLOOKUP($A99,'Import Peak'!$A$3:BC$99,55,FALSE)-VLOOKUP($A99,'Import Peak Change'!$A$106:BC$202,55,FALSE)),0,(VLOOKUP($A99,'Import Peak'!$A$3:BC$99,55,FALSE)-VLOOKUP($A99,'Import Peak Change'!$A$106:BC$202,55,FALSE)))</f>
        <v>0</v>
      </c>
      <c r="BD99" s="6">
        <f>IF(ISERROR(VLOOKUP($A99,'Import Peak'!$A$3:BD$99,56,FALSE)-VLOOKUP($A99,'Import Peak Change'!$A$106:BD$202,56,FALSE)),0,(VLOOKUP($A99,'Import Peak'!$A$3:BD$99,56,FALSE)-VLOOKUP($A99,'Import Peak Change'!$A$106:BD$202,56,FALSE)))</f>
        <v>0</v>
      </c>
      <c r="BE99" s="6">
        <f>IF(ISERROR(VLOOKUP($A99,'Import Peak'!$A$3:BE$99,57,FALSE)-VLOOKUP($A99,'Import Peak Change'!$A$106:BE$202,57,FALSE)),0,(VLOOKUP($A99,'Import Peak'!$A$3:BE$99,57,FALSE)-VLOOKUP($A99,'Import Peak Change'!$A$106:BE$202,57,FALSE)))</f>
        <v>0</v>
      </c>
      <c r="BF99" s="6">
        <f>IF(ISERROR(VLOOKUP($A99,'Import Peak'!$A$3:BF$99,58,FALSE)-VLOOKUP($A99,'Import Peak Change'!$A$106:BF$202,58,FALSE)),0,(VLOOKUP($A99,'Import Peak'!$A$3:BF$99,58,FALSE)-VLOOKUP($A99,'Import Peak Change'!$A$106:BF$202,58,FALSE)))</f>
        <v>0</v>
      </c>
      <c r="BG99" s="6">
        <f>IF(ISERROR(VLOOKUP($A99,'Import Peak'!$A$3:BG$99,59,FALSE)-VLOOKUP($A99,'Import Peak Change'!$A$106:BG$202,59,FALSE)),0,(VLOOKUP($A99,'Import Peak'!$A$3:BG$99,59,FALSE)-VLOOKUP($A99,'Import Peak Change'!$A$106:BG$202,59,FALSE)))</f>
        <v>0</v>
      </c>
      <c r="BH99" s="6">
        <f>IF(ISERROR(VLOOKUP($A99,'Import Peak'!$A$3:BH$99,60,FALSE)-VLOOKUP($A99,'Import Peak Change'!$A$106:BH$202,60,FALSE)),0,(VLOOKUP($A99,'Import Peak'!$A$3:BH$99,60,FALSE)-VLOOKUP($A99,'Import Peak Change'!$A$106:BH$202,60,FALSE)))</f>
        <v>0</v>
      </c>
      <c r="BI99" s="6">
        <f>IF(ISERROR(VLOOKUP($A99,'Import Peak'!$A$3:BI$99,61,FALSE)-VLOOKUP($A99,'Import Peak Change'!$A$106:BI$202,61,FALSE)),0,(VLOOKUP($A99,'Import Peak'!$A$3:BI$99,61,FALSE)-VLOOKUP($A99,'Import Peak Change'!$A$106:BI$202,61,FALSE)))</f>
        <v>0</v>
      </c>
      <c r="BJ99" s="6">
        <f>IF(ISERROR(VLOOKUP($A99,'Import Peak'!$A$3:BJ$99,62,FALSE)-VLOOKUP($A99,'Import Peak Change'!$A$106:BJ$202,62,FALSE)),0,(VLOOKUP($A99,'Import Peak'!$A$3:BJ$99,62,FALSE)-VLOOKUP($A99,'Import Peak Change'!$A$106:BJ$202,62,FALSE)))</f>
        <v>0</v>
      </c>
      <c r="BK99" s="6">
        <f>IF(ISERROR(VLOOKUP($A99,'Import Peak'!$A$3:BK$99,63,FALSE)-VLOOKUP($A99,'Import Peak Change'!$A$106:BK$202,63,FALSE)),0,(VLOOKUP($A99,'Import Peak'!$A$3:BK$99,63,FALSE)-VLOOKUP($A99,'Import Peak Change'!$A$106:BK$202,63,FALSE)))</f>
        <v>0</v>
      </c>
      <c r="BL99" s="6">
        <f>IF(ISERROR(VLOOKUP($A99,'Import Peak'!$A$3:BL$99,64,FALSE)-VLOOKUP($A99,'Import Peak Change'!$A$106:BL$202,64,FALSE)),0,(VLOOKUP($A99,'Import Peak'!$A$3:BL$99,64,FALSE)-VLOOKUP($A99,'Import Peak Change'!$A$106:BL$202,64,FALSE)))</f>
        <v>0</v>
      </c>
      <c r="BM99" s="6">
        <f>IF(ISERROR(VLOOKUP($A99,'Import Peak'!$A$3:BM$99,65,FALSE)-VLOOKUP($A99,'Import Peak Change'!$A$106:BM$202,65,FALSE)),0,(VLOOKUP($A99,'Import Peak'!$A$3:BM$99,65,FALSE)-VLOOKUP($A99,'Import Peak Change'!$A$106:BM$202,65,FALSE)))</f>
        <v>0</v>
      </c>
      <c r="BN99" s="6">
        <f>IF(ISERROR(VLOOKUP($A99,'Import Peak'!$A$3:BN$99,66,FALSE)-VLOOKUP($A99,'Import Peak Change'!$A$106:BN$202,66,FALSE)),0,(VLOOKUP($A99,'Import Peak'!$A$3:BN$99,66,FALSE)-VLOOKUP($A99,'Import Peak Change'!$A$106:BN$202,66,FALSE)))</f>
        <v>0</v>
      </c>
      <c r="BO99" s="6">
        <f>IF(ISERROR(VLOOKUP($A99,'Import Peak'!$A$3:BO$99,67,FALSE)-VLOOKUP($A99,'Import Peak Change'!$A$106:BO$202,67,FALSE)),0,(VLOOKUP($A99,'Import Peak'!$A$3:BO$99,67,FALSE)-VLOOKUP($A99,'Import Peak Change'!$A$106:BO$202,67,FALSE)))</f>
        <v>0</v>
      </c>
      <c r="BP99" s="6">
        <f>IF(ISERROR(VLOOKUP($A99,'Import Peak'!$A$3:BP$99,68,FALSE)-VLOOKUP($A99,'Import Peak Change'!$A$106:BP$202,68,FALSE)),0,(VLOOKUP($A99,'Import Peak'!$A$3:BP$99,68,FALSE)-VLOOKUP($A99,'Import Peak Change'!$A$106:BP$202,68,FALSE)))</f>
        <v>0</v>
      </c>
      <c r="BQ99" s="6">
        <f>IF(ISERROR(VLOOKUP($A99,'Import Peak'!$A$3:BQ$99,69,FALSE)-VLOOKUP($A99,'Import Peak Change'!$A$106:BQ$202,69,FALSE)),0,(VLOOKUP($A99,'Import Peak'!$A$3:BQ$99,69,FALSE)-VLOOKUP($A99,'Import Peak Change'!$A$106:BQ$202,69,FALSE)))</f>
        <v>0</v>
      </c>
      <c r="BR99" s="6">
        <f>IF(ISERROR(VLOOKUP($A99,'Import Peak'!$A$3:BR$99,70,FALSE)-VLOOKUP($A99,'Import Peak Change'!$A$106:BR$202,70,FALSE)),0,(VLOOKUP($A99,'Import Peak'!$A$3:BR$99,70,FALSE)-VLOOKUP($A99,'Import Peak Change'!$A$106:BR$202,70,FALSE)))</f>
        <v>0</v>
      </c>
      <c r="BS99" s="6">
        <f>IF(ISERROR(VLOOKUP($A99,'Import Peak'!$A$3:BS$99,71,FALSE)-VLOOKUP($A99,'Import Peak Change'!$A$106:BS$202,71,FALSE)),0,(VLOOKUP($A99,'Import Peak'!$A$3:BS$99,71,FALSE)-VLOOKUP($A99,'Import Peak Change'!$A$106:BS$202,71,FALSE)))</f>
        <v>0</v>
      </c>
      <c r="BT99" s="6">
        <f>IF(ISERROR(VLOOKUP($A99,'Import Peak'!$A$3:BT$99,72,FALSE)-VLOOKUP($A99,'Import Peak Change'!$A$106:BT$202,72,FALSE)),0,(VLOOKUP($A99,'Import Peak'!$A$3:BT$99,72,FALSE)-VLOOKUP($A99,'Import Peak Change'!$A$106:BT$202,72,FALSE)))</f>
        <v>0</v>
      </c>
      <c r="BU99" s="6">
        <f>IF(ISERROR(VLOOKUP($A99,'Import Peak'!$A$3:BU$99,73,FALSE)-VLOOKUP($A99,'Import Peak Change'!$A$106:BU$202,73,FALSE)),0,(VLOOKUP($A99,'Import Peak'!$A$3:BU$99,73,FALSE)-VLOOKUP($A99,'Import Peak Change'!$A$106:BU$202,73,FALSE)))</f>
        <v>0</v>
      </c>
      <c r="BV99" s="6">
        <f>IF(ISERROR(VLOOKUP($A99,'Import Peak'!$A$3:BV$99,74,FALSE)-VLOOKUP($A99,'Import Peak Change'!$A$106:BV$202,74,FALSE)),0,(VLOOKUP($A99,'Import Peak'!$A$3:BV$99,74,FALSE)-VLOOKUP($A99,'Import Peak Change'!$A$106:BV$202,74,FALSE)))</f>
        <v>0</v>
      </c>
      <c r="BW99" s="6">
        <f>IF(ISERROR(VLOOKUP($A99,'Import Peak'!$A$3:BW$99,75,FALSE)-VLOOKUP($A99,'Import Peak Change'!$A$106:BW$202,75,FALSE)),0,(VLOOKUP($A99,'Import Peak'!$A$3:BW$99,75,FALSE)-VLOOKUP($A99,'Import Peak Change'!$A$106:BW$202,75,FALSE)))</f>
        <v>0</v>
      </c>
      <c r="BX99" s="6">
        <f>IF(ISERROR(VLOOKUP($A99,'Import Peak'!$A$3:BX$99,76,FALSE)-VLOOKUP($A99,'Import Peak Change'!$A$106:BX$202,76,FALSE)),0,(VLOOKUP($A99,'Import Peak'!$A$3:BX$99,76,FALSE)-VLOOKUP($A99,'Import Peak Change'!$A$106:BX$202,76,FALSE)))</f>
        <v>0</v>
      </c>
      <c r="BY99" s="6">
        <f>IF(ISERROR(VLOOKUP($A99,'Import Peak'!$A$3:BY$99,77,FALSE)-VLOOKUP($A99,'Import Peak Change'!$A$106:BY$202,77,FALSE)),0,(VLOOKUP($A99,'Import Peak'!$A$3:BY$99,77,FALSE)-VLOOKUP($A99,'Import Peak Change'!$A$106:BY$202,77,FALSE)))</f>
        <v>0</v>
      </c>
      <c r="BZ99" s="6">
        <f>IF(ISERROR(VLOOKUP($A99,'Import Peak'!$A$3:BZ$99,78,FALSE)-VLOOKUP($A99,'Import Peak Change'!$A$106:BZ$202,78,FALSE)),0,(VLOOKUP($A99,'Import Peak'!$A$3:BZ$99,78,FALSE)-VLOOKUP($A99,'Import Peak Change'!$A$106:BZ$202,78,FALSE)))</f>
        <v>0</v>
      </c>
      <c r="CA99" s="6">
        <f>IF(ISERROR(VLOOKUP($A99,'Import Peak'!$A$3:CA$99,79,FALSE)-VLOOKUP($A99,'Import Peak Change'!$A$106:CA$202,79,FALSE)),0,(VLOOKUP($A99,'Import Peak'!$A$3:CA$99,79,FALSE)-VLOOKUP($A99,'Import Peak Change'!$A$106:CA$202,79,FALSE)))</f>
        <v>0</v>
      </c>
      <c r="CB99" s="6">
        <f>IF(ISERROR(VLOOKUP($A99,'Import Peak'!$A$3:CB$99,80,FALSE)-VLOOKUP($A99,'Import Peak Change'!$A$106:CB$202,80,FALSE)),0,(VLOOKUP($A99,'Import Peak'!$A$3:CB$99,80,FALSE)-VLOOKUP($A99,'Import Peak Change'!$A$106:CB$202,80,FALSE)))</f>
        <v>0</v>
      </c>
      <c r="CC99" s="6">
        <f>IF(ISERROR(VLOOKUP($A99,'Import Peak'!$A$3:CC$99,81,FALSE)-VLOOKUP($A99,'Import Peak Change'!$A$106:CC$202,81,FALSE)),0,(VLOOKUP($A99,'Import Peak'!$A$3:CC$99,81,FALSE)-VLOOKUP($A99,'Import Peak Change'!$A$106:CC$202,81,FALSE)))</f>
        <v>0</v>
      </c>
      <c r="CD99" s="6">
        <f>IF(ISERROR(VLOOKUP($A99,'Import Peak'!$A$3:CD$99,82,FALSE)-VLOOKUP($A99,'Import Peak Change'!$A$106:CD$202,82,FALSE)),0,(VLOOKUP($A99,'Import Peak'!$A$3:CD$99,82,FALSE)-VLOOKUP($A99,'Import Peak Change'!$A$106:CD$202,82,FALSE)))</f>
        <v>0</v>
      </c>
      <c r="CE99" s="6">
        <f>IF(ISERROR(VLOOKUP($A99,'Import Peak'!$A$3:CE$99,83,FALSE)-VLOOKUP($A99,'Import Peak Change'!$A$106:CE$202,83,FALSE)),0,(VLOOKUP($A99,'Import Peak'!$A$3:CE$99,83,FALSE)-VLOOKUP($A99,'Import Peak Change'!$A$106:CE$202,83,FALSE)))</f>
        <v>0</v>
      </c>
      <c r="CF99" s="6">
        <f>IF(ISERROR(VLOOKUP($A99,'Import Peak'!$A$3:CF$99,84,FALSE)-VLOOKUP($A99,'Import Peak Change'!$A$106:CF$202,84,FALSE)),0,(VLOOKUP($A99,'Import Peak'!$A$3:CF$99,84,FALSE)-VLOOKUP($A99,'Import Peak Change'!$A$106:CF$202,84,FALSE)))</f>
        <v>0</v>
      </c>
      <c r="CG99" s="6">
        <f>IF(ISERROR(VLOOKUP($A99,'Import Peak'!$A$3:CG$99,85,FALSE)-VLOOKUP($A99,'Import Peak Change'!$A$106:CG$202,85,FALSE)),0,(VLOOKUP($A99,'Import Peak'!$A$3:CG$99,85,FALSE)-VLOOKUP($A99,'Import Peak Change'!$A$106:CG$202,85,FALSE)))</f>
        <v>0</v>
      </c>
      <c r="CH99" s="6">
        <f>IF(ISERROR(VLOOKUP($A99,'Import Peak'!$A$3:CH$99,86,FALSE)-VLOOKUP($A99,'Import Peak Change'!$A$106:CH$202,86,FALSE)),0,(VLOOKUP($A99,'Import Peak'!$A$3:CH$99,86,FALSE)-VLOOKUP($A99,'Import Peak Change'!$A$106:CH$202,86,FALSE)))</f>
        <v>0</v>
      </c>
      <c r="CI99" s="6">
        <f>IF(ISERROR(VLOOKUP($A99,'Import Peak'!$A$3:CI$99,87,FALSE)-VLOOKUP($A99,'Import Peak Change'!$A$106:CI$202,87,FALSE)),0,(VLOOKUP($A99,'Import Peak'!$A$3:CI$99,87,FALSE)-VLOOKUP($A99,'Import Peak Change'!$A$106:CI$202,87,FALSE)))</f>
        <v>0</v>
      </c>
      <c r="CJ99" s="6">
        <f>IF(ISERROR(VLOOKUP($A99,'Import Peak'!$A$3:CJ$99,88,FALSE)-VLOOKUP($A99,'Import Peak Change'!$A$106:CJ$202,88,FALSE)),0,(VLOOKUP($A99,'Import Peak'!$A$3:CJ$99,88,FALSE)-VLOOKUP($A99,'Import Peak Change'!$A$106:CJ$202,88,FALSE)))</f>
        <v>0</v>
      </c>
      <c r="CK99" s="6">
        <f>IF(ISERROR(VLOOKUP($A99,'Import Peak'!$A$3:CK$99,89,FALSE)-VLOOKUP($A99,'Import Peak Change'!$A$106:CK$202,89,FALSE)),0,(VLOOKUP($A99,'Import Peak'!$A$3:CK$99,89,FALSE)-VLOOKUP($A99,'Import Peak Change'!$A$106:CK$202,89,FALSE)))</f>
        <v>0</v>
      </c>
      <c r="CL99" s="6">
        <f>IF(ISERROR(VLOOKUP($A99,'Import Peak'!$A$3:CL$99,90,FALSE)-VLOOKUP($A99,'Import Peak Change'!$A$106:CL$202,90,FALSE)),0,(VLOOKUP($A99,'Import Peak'!$A$3:CL$99,90,FALSE)-VLOOKUP($A99,'Import Peak Change'!$A$106:CL$202,90,FALSE)))</f>
        <v>0</v>
      </c>
      <c r="CM99" s="6">
        <f>IF(ISERROR(VLOOKUP($A99,'Import Peak'!$A$3:CM$99,91,FALSE)-VLOOKUP($A99,'Import Peak Change'!$A$106:CM$202,91,FALSE)),0,(VLOOKUP($A99,'Import Peak'!$A$3:CM$99,91,FALSE)-VLOOKUP($A99,'Import Peak Change'!$A$106:CM$202,91,FALSE)))</f>
        <v>0</v>
      </c>
      <c r="CN99" s="6">
        <f>IF(ISERROR(VLOOKUP($A99,'Import Peak'!$A$3:CN$99,92,FALSE)-VLOOKUP($A99,'Import Peak Change'!$A$106:CN$202,92,FALSE)),0,(VLOOKUP($A99,'Import Peak'!$A$3:CN$99,92,FALSE)-VLOOKUP($A99,'Import Peak Change'!$A$106:CN$202,92,FALSE)))</f>
        <v>0</v>
      </c>
      <c r="CO99" s="6">
        <f>IF(ISERROR(VLOOKUP($A99,'Import Peak'!$A$3:CO$99,93,FALSE)-VLOOKUP($A99,'Import Peak Change'!$A$106:CO$202,93,FALSE)),0,(VLOOKUP($A99,'Import Peak'!$A$3:CO$99,93,FALSE)-VLOOKUP($A99,'Import Peak Change'!$A$106:CO$202,93,FALSE)))</f>
        <v>0</v>
      </c>
      <c r="CP99" s="6">
        <f>IF(ISERROR(VLOOKUP($A99,'Import Peak'!$A$3:CP$99,94,FALSE)-VLOOKUP($A99,'Import Peak Change'!$A$106:CP$202,94,FALSE)),0,(VLOOKUP($A99,'Import Peak'!$A$3:CP$99,94,FALSE)-VLOOKUP($A99,'Import Peak Change'!$A$106:CP$202,94,FALSE)))</f>
        <v>0</v>
      </c>
      <c r="CQ99" s="6">
        <f>IF(ISERROR(VLOOKUP($A99,'Import Peak'!$A$3:CQ$99,95,FALSE)-VLOOKUP($A99,'Import Peak Change'!$A$106:CQ$202,95,FALSE)),0,(VLOOKUP($A99,'Import Peak'!$A$3:CQ$99,95,FALSE)-VLOOKUP($A99,'Import Peak Change'!$A$106:CQ$202,95,FALSE)))</f>
        <v>0</v>
      </c>
      <c r="CR99" s="6">
        <f>IF(ISERROR(VLOOKUP($A99,'Import Peak'!$A$3:CR$99,96,FALSE)-VLOOKUP($A99,'Import Peak Change'!$A$106:CR$202,96,FALSE)),0,(VLOOKUP($A99,'Import Peak'!$A$3:CR$99,96,FALSE)-VLOOKUP($A99,'Import Peak Change'!$A$106:CR$202,96,FALSE)))</f>
        <v>0</v>
      </c>
      <c r="CS99" s="6">
        <f>IF(ISERROR(VLOOKUP($A99,'Import Peak'!$A$3:CS$99,97,FALSE)-VLOOKUP($A99,'Import Peak Change'!$A$106:CS$202,97,FALSE)),0,(VLOOKUP($A99,'Import Peak'!$A$3:CS$99,97,FALSE)-VLOOKUP($A99,'Import Peak Change'!$A$106:CS$202,97,FALSE)))</f>
        <v>0</v>
      </c>
      <c r="CT99" s="6">
        <f>IF(ISERROR(VLOOKUP($A99,'Import Peak'!$A$3:CT$99,98,FALSE)-VLOOKUP($A99,'Import Peak Change'!$A$106:CT$202,98,FALSE)),0,(VLOOKUP($A99,'Import Peak'!$A$3:CT$99,98,FALSE)-VLOOKUP($A99,'Import Peak Change'!$A$106:CT$202,98,FALSE)))</f>
        <v>0</v>
      </c>
      <c r="CU99" s="6">
        <f>IF(ISERROR(VLOOKUP($A99,'Import Peak'!$A$3:CU$99,99,FALSE)-VLOOKUP($A99,'Import Peak Change'!$A$106:CU$202,99,FALSE)),0,(VLOOKUP($A99,'Import Peak'!$A$3:CU$99,99,FALSE)-VLOOKUP($A99,'Import Peak Change'!$A$106:CU$202,99,FALSE)))</f>
        <v>0</v>
      </c>
      <c r="CV99" s="6">
        <f>IF(ISERROR(VLOOKUP($A99,'Import Peak'!$A$3:CV$99,100,FALSE)-VLOOKUP($A99,'Import Peak Change'!$A$106:CV$202,100,FALSE)),0,(VLOOKUP($A99,'Import Peak'!$A$3:CV$99,100,FALSE)-VLOOKUP($A99,'Import Peak Change'!$A$106:CV$202,100,FALSE)))</f>
        <v>0</v>
      </c>
      <c r="CW99" s="6">
        <f>IF(ISERROR(VLOOKUP($A99,'Import Peak'!$A$3:CW$99,101,FALSE)-VLOOKUP($A99,'Import Peak Change'!$A$106:CW$202,101,FALSE)),0,(VLOOKUP($A99,'Import Peak'!$A$3:CW$99,101,FALSE)-VLOOKUP($A99,'Import Peak Change'!$A$106:CW$202,101,FALSE)))</f>
        <v>0</v>
      </c>
      <c r="CX99" s="6">
        <f>IF(ISERROR(VLOOKUP($A99,'Import Peak'!$A$3:CX$99,102,FALSE)-VLOOKUP($A99,'Import Peak Change'!$A$106:CX$202,102,FALSE)),0,(VLOOKUP($A99,'Import Peak'!$A$3:CX$99,102,FALSE)-VLOOKUP($A99,'Import Peak Change'!$A$106:CX$202,102,FALSE)))</f>
        <v>0</v>
      </c>
      <c r="CY99" s="6">
        <f>IF(ISERROR(VLOOKUP($A99,'Import Peak'!$A$3:CY$99,103,FALSE)-VLOOKUP($A99,'Import Peak Change'!$A$106:CY$202,103,FALSE)),0,(VLOOKUP($A99,'Import Peak'!$A$3:CY$99,103,FALSE)-VLOOKUP($A99,'Import Peak Change'!$A$106:CY$202,103,FALSE)))</f>
        <v>0</v>
      </c>
      <c r="CZ99" s="6">
        <f>IF(ISERROR(VLOOKUP($A99,'Import Peak'!$A$3:CZ$99,104,FALSE)-VLOOKUP($A99,'Import Peak Change'!$A$106:CZ$202,104,FALSE)),0,(VLOOKUP($A99,'Import Peak'!$A$3:CZ$99,104,FALSE)-VLOOKUP($A99,'Import Peak Change'!$A$106:CZ$202,104,FALSE)))</f>
        <v>0</v>
      </c>
      <c r="DA99" s="6">
        <f>IF(ISERROR(VLOOKUP($A99,'Import Peak'!$A$3:DA$99,105,FALSE)-VLOOKUP($A99,'Import Peak Change'!$A$106:DA$202,105,FALSE)),0,(VLOOKUP($A99,'Import Peak'!$A$3:DA$99,105,FALSE)-VLOOKUP($A99,'Import Peak Change'!$A$106:DA$202,105,FALSE)))</f>
        <v>0</v>
      </c>
      <c r="DB99" s="6">
        <f>IF(ISERROR(VLOOKUP($A99,'Import Peak'!$A$3:DB$99,106,FALSE)-VLOOKUP($A99,'Import Peak Change'!$A$106:DB$202,106,FALSE)),0,(VLOOKUP($A99,'Import Peak'!$A$3:DB$99,106,FALSE)-VLOOKUP($A99,'Import Peak Change'!$A$106:DB$202,106,FALSE)))</f>
        <v>0</v>
      </c>
      <c r="DC99" s="6">
        <f>IF(ISERROR(VLOOKUP($A99,'Import Peak'!$A$3:DC$99,107,FALSE)-VLOOKUP($A99,'Import Peak Change'!$A$106:DC$202,107,FALSE)),0,(VLOOKUP($A99,'Import Peak'!$A$3:DC$99,107,FALSE)-VLOOKUP($A99,'Import Peak Change'!$A$106:DC$202,107,FALSE)))</f>
        <v>0</v>
      </c>
      <c r="DD99" s="6">
        <f>IF(ISERROR(VLOOKUP($A99,'Import Peak'!$A$3:DD$99,108,FALSE)-VLOOKUP($A99,'Import Peak Change'!$A$106:DD$202,108,FALSE)),0,(VLOOKUP($A99,'Import Peak'!$A$3:DD$99,108,FALSE)-VLOOKUP($A99,'Import Peak Change'!$A$106:DD$202,108,FALSE)))</f>
        <v>0</v>
      </c>
      <c r="DE99" s="6">
        <f>IF(ISERROR(VLOOKUP($A99,'Import Peak'!$A$3:DE$99,109,FALSE)-VLOOKUP($A99,'Import Peak Change'!$A$106:DE$202,109,FALSE)),0,(VLOOKUP($A99,'Import Peak'!$A$3:DE$99,109,FALSE)-VLOOKUP($A99,'Import Peak Change'!$A$106:DE$202,109,FALSE)))</f>
        <v>0</v>
      </c>
      <c r="DF99" s="6">
        <f>IF(ISERROR(VLOOKUP($A99,'Import Peak'!$A$3:DF$99,110,FALSE)-VLOOKUP($A99,'Import Peak Change'!$A$106:DF$202,110,FALSE)),0,(VLOOKUP($A99,'Import Peak'!$A$3:DF$99,110,FALSE)-VLOOKUP($A99,'Import Peak Change'!$A$106:DF$202,110,FALSE)))</f>
        <v>0</v>
      </c>
      <c r="DG99" s="6">
        <f>IF(ISERROR(VLOOKUP($A99,'Import Peak'!$A$3:DG$99,111,FALSE)-VLOOKUP($A99,'Import Peak Change'!$A$106:DG$202,111,FALSE)),0,(VLOOKUP($A99,'Import Peak'!$A$3:DG$99,111,FALSE)-VLOOKUP($A99,'Import Peak Change'!$A$106:DG$202,111,FALSE)))</f>
        <v>0</v>
      </c>
      <c r="DH99" s="6">
        <f>IF(ISERROR(VLOOKUP($A99,'Import Peak'!$A$3:DH$99,112,FALSE)-VLOOKUP($A99,'Import Peak Change'!$A$106:DH$202,112,FALSE)),0,(VLOOKUP($A99,'Import Peak'!$A$3:DH$99,112,FALSE)-VLOOKUP($A99,'Import Peak Change'!$A$106:DH$202,112,FALSE)))</f>
        <v>0</v>
      </c>
      <c r="DI99" s="6">
        <f>IF(ISERROR(VLOOKUP($A99,'Import Peak'!$A$3:DI$99,113,FALSE)-VLOOKUP($A99,'Import Peak Change'!$A$106:DI$202,113,FALSE)),0,(VLOOKUP($A99,'Import Peak'!$A$3:DI$99,113,FALSE)-VLOOKUP($A99,'Import Peak Change'!$A$106:DI$202,113,FALSE)))</f>
        <v>0</v>
      </c>
      <c r="DJ99" s="6">
        <f>IF(ISERROR(VLOOKUP($A99,'Import Peak'!$A$3:DJ$99,114,FALSE)-VLOOKUP($A99,'Import Peak Change'!$A$106:DJ$202,114,FALSE)),0,(VLOOKUP($A99,'Import Peak'!$A$3:DJ$99,114,FALSE)-VLOOKUP($A99,'Import Peak Change'!$A$106:DJ$202,114,FALSE)))</f>
        <v>0</v>
      </c>
      <c r="DK99" s="6">
        <f>IF(ISERROR(VLOOKUP($A99,'Import Peak'!$A$3:DK$99,115,FALSE)-VLOOKUP($A99,'Import Peak Change'!$A$106:DK$202,115,FALSE)),0,(VLOOKUP($A99,'Import Peak'!$A$3:DK$99,115,FALSE)-VLOOKUP($A99,'Import Peak Change'!$A$106:DK$202,115,FALSE)))</f>
        <v>0</v>
      </c>
      <c r="DL99" s="6">
        <f>IF(ISERROR(VLOOKUP($A99,'Import Peak'!$A$3:DL$99,116,FALSE)-VLOOKUP($A99,'Import Peak Change'!$A$106:DL$202,116,FALSE)),0,(VLOOKUP($A99,'Import Peak'!$A$3:DL$99,116,FALSE)-VLOOKUP($A99,'Import Peak Change'!$A$106:DL$202,116,FALSE)))</f>
        <v>0</v>
      </c>
      <c r="DM99" s="6">
        <f>IF(ISERROR(VLOOKUP($A99,'Import Peak'!$A$3:DM$99,117,FALSE)-VLOOKUP($A99,'Import Peak Change'!$A$106:DM$202,117,FALSE)),0,(VLOOKUP($A99,'Import Peak'!$A$3:DM$99,117,FALSE)-VLOOKUP($A99,'Import Peak Change'!$A$106:DM$202,117,FALSE)))</f>
        <v>0</v>
      </c>
      <c r="DN99" s="6">
        <f>IF(ISERROR(VLOOKUP($A99,'Import Peak'!$A$3:DN$99,118,FALSE)-VLOOKUP($A99,'Import Peak Change'!$A$106:DN$202,118,FALSE)),0,(VLOOKUP($A99,'Import Peak'!$A$3:DN$99,118,FALSE)-VLOOKUP($A99,'Import Peak Change'!$A$106:DN$202,118,FALSE)))</f>
        <v>0</v>
      </c>
      <c r="DO99" s="6">
        <f>IF(ISERROR(VLOOKUP($A99,'Import Peak'!$A$3:DO$99,119,FALSE)-VLOOKUP($A99,'Import Peak Change'!$A$106:DO$202,119,FALSE)),0,(VLOOKUP($A99,'Import Peak'!$A$3:DO$99,119,FALSE)-VLOOKUP($A99,'Import Peak Change'!$A$106:DO$202,119,FALSE)))</f>
        <v>0</v>
      </c>
      <c r="DP99" s="6">
        <f>IF(ISERROR(VLOOKUP($A99,'Import Peak'!$A$3:DP$99,120,FALSE)-VLOOKUP($A99,'Import Peak Change'!$A$106:DP$202,120,FALSE)),0,(VLOOKUP($A99,'Import Peak'!$A$3:DP$99,120,FALSE)-VLOOKUP($A99,'Import Peak Change'!$A$106:DP$202,120,FALSE)))</f>
        <v>0</v>
      </c>
      <c r="DQ99" s="6">
        <f>IF(ISERROR(VLOOKUP($A99,'Import Peak'!$A$3:DQ$99,121,FALSE)-VLOOKUP($A99,'Import Peak Change'!$A$106:DQ$202,121,FALSE)),0,(VLOOKUP($A99,'Import Peak'!$A$3:DQ$99,121,FALSE)-VLOOKUP($A99,'Import Peak Change'!$A$106:DQ$202,121,FALSE)))</f>
        <v>0</v>
      </c>
      <c r="DR99" s="6">
        <f>IF(ISERROR(VLOOKUP($A99,'Import Peak'!$A$3:DR$99,122,FALSE)-VLOOKUP($A99,'Import Peak Change'!$A$106:DR$202,122,FALSE)),0,(VLOOKUP($A99,'Import Peak'!$A$3:DR$99,122,FALSE)-VLOOKUP($A99,'Import Peak Change'!$A$106:DR$202,122,FALSE)))</f>
        <v>0</v>
      </c>
      <c r="DS99" s="6">
        <f>IF(ISERROR(VLOOKUP($A99,'Import Peak'!$A$3:DS$99,123,FALSE)-VLOOKUP($A99,'Import Peak Change'!$A$106:DS$202,123,FALSE)),0,(VLOOKUP($A99,'Import Peak'!$A$3:DS$99,123,FALSE)-VLOOKUP($A99,'Import Peak Change'!$A$106:DS$202,123,FALSE)))</f>
        <v>0</v>
      </c>
      <c r="DT99" s="6">
        <f>IF(ISERROR(VLOOKUP($A99,'Import Peak'!$A$3:DT$99,124,FALSE)-VLOOKUP($A99,'Import Peak Change'!$A$106:DT$202,124,FALSE)),0,(VLOOKUP($A99,'Import Peak'!$A$3:DT$99,124,FALSE)-VLOOKUP($A99,'Import Peak Change'!$A$106:DT$202,124,FALSE)))</f>
        <v>0</v>
      </c>
      <c r="DU99" s="6">
        <f>IF(ISERROR(VLOOKUP($A99,'Import Peak'!$A$3:DU$99,125,FALSE)-VLOOKUP($A99,'Import Peak Change'!$A$106:DU$202,125,FALSE)),0,(VLOOKUP($A99,'Import Peak'!$A$3:DU$99,125,FALSE)-VLOOKUP($A99,'Import Peak Change'!$A$106:DU$202,125,FALSE)))</f>
        <v>0</v>
      </c>
      <c r="DV99" s="6">
        <f>IF(ISERROR(VLOOKUP($A99,'Import Peak'!$A$3:DV$99,126,FALSE)-VLOOKUP($A99,'Import Peak Change'!$A$106:DV$202,126,FALSE)),0,(VLOOKUP($A99,'Import Peak'!$A$3:DV$99,126,FALSE)-VLOOKUP($A99,'Import Peak Change'!$A$106:DV$202,126,FALSE)))</f>
        <v>0</v>
      </c>
      <c r="DW99" s="6">
        <f>IF(ISERROR(VLOOKUP($A99,'Import Peak'!$A$3:DW$99,127,FALSE)-VLOOKUP($A99,'Import Peak Change'!$A$106:DW$202,127,FALSE)),0,(VLOOKUP($A99,'Import Peak'!$A$3:DW$99,127,FALSE)-VLOOKUP($A99,'Import Peak Change'!$A$106:DW$202,127,FALSE)))</f>
        <v>0</v>
      </c>
      <c r="DX99" s="6">
        <f>IF(ISERROR(VLOOKUP($A99,'Import Peak'!$A$3:DX$99,128,FALSE)-VLOOKUP($A99,'Import Peak Change'!$A$106:DX$202,128,FALSE)),0,(VLOOKUP($A99,'Import Peak'!$A$3:DX$99,128,FALSE)-VLOOKUP($A99,'Import Peak Change'!$A$106:DX$202,128,FALSE)))</f>
        <v>0</v>
      </c>
      <c r="DY99" s="6">
        <f>IF(ISERROR(VLOOKUP($A99,'Import Peak'!$A$3:DY$99,129,FALSE)-VLOOKUP($A99,'Import Peak Change'!$A$106:DY$202,129,FALSE)),0,(VLOOKUP($A99,'Import Peak'!$A$3:DY$99,129,FALSE)-VLOOKUP($A99,'Import Peak Change'!$A$106:DY$202,129,FALSE)))</f>
        <v>0</v>
      </c>
      <c r="DZ99" s="6">
        <f>IF(ISERROR(VLOOKUP($A99,'Import Peak'!$A$3:DZ$99,130,FALSE)-VLOOKUP($A99,'Import Peak Change'!$A$106:DZ$202,130,FALSE)),0,(VLOOKUP($A99,'Import Peak'!$A$3:DZ$99,130,FALSE)-VLOOKUP($A99,'Import Peak Change'!$A$106:DZ$202,130,FALSE)))</f>
        <v>0</v>
      </c>
      <c r="EA99" s="6">
        <f>IF(ISERROR(VLOOKUP($A99,'Import Peak'!$A$3:EA$99,131,FALSE)-VLOOKUP($A99,'Import Peak Change'!$A$106:EA$202,131,FALSE)),0,(VLOOKUP($A99,'Import Peak'!$A$3:EA$99,131,FALSE)-VLOOKUP($A99,'Import Peak Change'!$A$106:EA$202,131,FALSE)))</f>
        <v>0</v>
      </c>
      <c r="EB99" s="6">
        <f>IF(ISERROR(VLOOKUP($A99,'Import Peak'!$A$3:EB$99,132,FALSE)-VLOOKUP($A99,'Import Peak Change'!$A$106:EB$202,132,FALSE)),0,(VLOOKUP($A99,'Import Peak'!$A$3:EB$99,132,FALSE)-VLOOKUP($A99,'Import Peak Change'!$A$106:EB$202,132,FALSE)))</f>
        <v>0</v>
      </c>
      <c r="EC99" s="6">
        <f>IF(ISERROR(VLOOKUP($A99,'Import Peak'!$A$3:EC$99,133,FALSE)-VLOOKUP($A99,'Import Peak Change'!$A$106:EC$202,133,FALSE)),0,(VLOOKUP($A99,'Import Peak'!$A$3:EC$99,133,FALSE)-VLOOKUP($A99,'Import Peak Change'!$A$106:EC$202,133,FALSE)))</f>
        <v>0</v>
      </c>
      <c r="ED99" s="6">
        <f>IF(ISERROR(VLOOKUP($A99,'Import Peak'!$A$3:ED$99,134,FALSE)-VLOOKUP($A99,'Import Peak Change'!$A$106:ED$202,134,FALSE)),0,(VLOOKUP($A99,'Import Peak'!$A$3:ED$99,134,FALSE)-VLOOKUP($A99,'Import Peak Change'!$A$106:ED$202,134,FALSE)))</f>
        <v>0</v>
      </c>
      <c r="EE99" s="6">
        <f>IF(ISERROR(VLOOKUP($A99,'Import Peak'!$A$3:EE$99,135,FALSE)-VLOOKUP($A99,'Import Peak Change'!$A$106:EE$202,135,FALSE)),0,(VLOOKUP($A99,'Import Peak'!$A$3:EE$99,135,FALSE)-VLOOKUP($A99,'Import Peak Change'!$A$106:EE$202,135,FALSE)))</f>
        <v>0</v>
      </c>
      <c r="EF99" s="6">
        <f>IF(ISERROR(VLOOKUP($A99,'Import Peak'!$A$3:EF$99,136,FALSE)-VLOOKUP($A99,'Import Peak Change'!$A$106:EF$202,136,FALSE)),0,(VLOOKUP($A99,'Import Peak'!$A$3:EF$99,136,FALSE)-VLOOKUP($A99,'Import Peak Change'!$A$106:EF$202,136,FALSE)))</f>
        <v>0</v>
      </c>
      <c r="EG99" s="6">
        <f>IF(ISERROR(VLOOKUP($A99,'Import Peak'!$A$3:EG$99,137,FALSE)-VLOOKUP($A99,'Import Peak Change'!$A$106:EG$202,137,FALSE)),0,(VLOOKUP($A99,'Import Peak'!$A$3:EG$99,137,FALSE)-VLOOKUP($A99,'Import Peak Change'!$A$106:EG$202,137,FALSE)))</f>
        <v>0</v>
      </c>
      <c r="EH99" s="6">
        <f>IF(ISERROR(VLOOKUP($A99,'Import Peak'!$A$3:EH$99,138,FALSE)-VLOOKUP($A99,'Import Peak Change'!$A$106:EH$202,138,FALSE)),0,(VLOOKUP($A99,'Import Peak'!$A$3:EH$99,138,FALSE)-VLOOKUP($A99,'Import Peak Change'!$A$106:EH$202,138,FALSE)))</f>
        <v>0</v>
      </c>
      <c r="EI99" s="6">
        <f>IF(ISERROR(VLOOKUP($A99,'Import Peak'!$A$3:EI$99,139,FALSE)-VLOOKUP($A99,'Import Peak Change'!$A$106:EI$202,139,FALSE)),0,(VLOOKUP($A99,'Import Peak'!$A$3:EI$99,139,FALSE)-VLOOKUP($A99,'Import Peak Change'!$A$106:EI$202,139,FALSE)))</f>
        <v>0</v>
      </c>
      <c r="EJ99" s="6">
        <f>IF(ISERROR(VLOOKUP($A99,'Import Peak'!$A$3:EJ$99,140,FALSE)-VLOOKUP($A99,'Import Peak Change'!$A$106:EJ$202,140,FALSE)),0,(VLOOKUP($A99,'Import Peak'!$A$3:EJ$99,140,FALSE)-VLOOKUP($A99,'Import Peak Change'!$A$106:EJ$202,140,FALSE)))</f>
        <v>0</v>
      </c>
      <c r="EK99" s="6">
        <f>IF(ISERROR(VLOOKUP($A99,'Import Peak'!$A$3:EK$99,141,FALSE)-VLOOKUP($A99,'Import Peak Change'!$A$106:EK$202,141,FALSE)),0,(VLOOKUP($A99,'Import Peak'!$A$3:EK$99,141,FALSE)-VLOOKUP($A99,'Import Peak Change'!$A$106:EK$202,141,FALSE)))</f>
        <v>0</v>
      </c>
      <c r="EL99" s="6">
        <f>IF(ISERROR(VLOOKUP($A99,'Import Peak'!$A$3:EL$99,142,FALSE)-VLOOKUP($A99,'Import Peak Change'!$A$106:EL$202,142,FALSE)),0,(VLOOKUP($A99,'Import Peak'!$A$3:EL$99,142,FALSE)-VLOOKUP($A99,'Import Peak Change'!$A$106:EL$202,142,FALSE)))</f>
        <v>0</v>
      </c>
      <c r="EM99" s="6">
        <f>IF(ISERROR(VLOOKUP($A99,'Import Peak'!$A$3:EM$99,143,FALSE)-VLOOKUP($A99,'Import Peak Change'!$A$106:EM$202,143,FALSE)),0,(VLOOKUP($A99,'Import Peak'!$A$3:EM$99,143,FALSE)-VLOOKUP($A99,'Import Peak Change'!$A$106:EM$202,143,FALSE)))</f>
        <v>0</v>
      </c>
      <c r="EN99" s="6">
        <f>IF(ISERROR(VLOOKUP($A99,'Import Peak'!$A$3:EN$99,144,FALSE)-VLOOKUP($A99,'Import Peak Change'!$A$106:EN$202,144,FALSE)),0,(VLOOKUP($A99,'Import Peak'!$A$3:EN$99,144,FALSE)-VLOOKUP($A99,'Import Peak Change'!$A$106:EN$202,144,FALSE)))</f>
        <v>0</v>
      </c>
      <c r="EO99" s="6">
        <f>IF(ISERROR(VLOOKUP($A99,'Import Peak'!$A$3:EO$99,145,FALSE)-VLOOKUP($A99,'Import Peak Change'!$A$106:EO$202,145,FALSE)),0,(VLOOKUP($A99,'Import Peak'!$A$3:EO$99,145,FALSE)-VLOOKUP($A99,'Import Peak Change'!$A$106:EO$202,145,FALSE)))</f>
        <v>0</v>
      </c>
      <c r="EP99" s="6">
        <f>IF(ISERROR(VLOOKUP($A99,'Import Peak'!$A$3:EP$99,146,FALSE)-VLOOKUP($A99,'Import Peak Change'!$A$106:EP$202,146,FALSE)),0,(VLOOKUP($A99,'Import Peak'!$A$3:EP$99,146,FALSE)-VLOOKUP($A99,'Import Peak Change'!$A$106:EP$202,146,FALSE)))</f>
        <v>0</v>
      </c>
      <c r="EQ99" s="6">
        <f>IF(ISERROR(VLOOKUP($A99,'Import Peak'!$A$3:EQ$99,147,FALSE)-VLOOKUP($A99,'Import Peak Change'!$A$106:EQ$202,147,FALSE)),0,(VLOOKUP($A99,'Import Peak'!$A$3:EQ$99,147,FALSE)-VLOOKUP($A99,'Import Peak Change'!$A$106:EQ$202,147,FALSE)))</f>
        <v>0</v>
      </c>
      <c r="ER99" s="6">
        <f>IF(ISERROR(VLOOKUP($A99,'Import Peak'!$A$3:ER$99,148,FALSE)-VLOOKUP($A99,'Import Peak Change'!$A$106:ER$202,148,FALSE)),0,(VLOOKUP($A99,'Import Peak'!$A$3:ER$99,148,FALSE)-VLOOKUP($A99,'Import Peak Change'!$A$106:ER$202,148,FALSE)))</f>
        <v>0</v>
      </c>
      <c r="ES99" s="6">
        <f>IF(ISERROR(VLOOKUP($A99,'Import Peak'!$A$3:ES$99,149,FALSE)-VLOOKUP($A99,'Import Peak Change'!$A$106:ES$202,149,FALSE)),0,(VLOOKUP($A99,'Import Peak'!$A$3:ES$99,149,FALSE)-VLOOKUP($A99,'Import Peak Change'!$A$106:ES$202,149,FALSE)))</f>
        <v>0</v>
      </c>
      <c r="ET99" s="6">
        <f>IF(ISERROR(VLOOKUP($A99,'Import Peak'!$A$3:ET$99,150,FALSE)-VLOOKUP($A99,'Import Peak Change'!$A$106:ET$202,150,FALSE)),0,(VLOOKUP($A99,'Import Peak'!$A$3:ET$99,150,FALSE)-VLOOKUP($A99,'Import Peak Change'!$A$106:ET$202,150,FALSE)))</f>
        <v>0</v>
      </c>
      <c r="EU99" s="6">
        <f>IF(ISERROR(VLOOKUP($A99,'Import Peak'!$A$3:EU$99,151,FALSE)-VLOOKUP($A99,'Import Peak Change'!$A$106:EU$202,151,FALSE)),0,(VLOOKUP($A99,'Import Peak'!$A$3:EU$99,151,FALSE)-VLOOKUP($A99,'Import Peak Change'!$A$106:EU$202,151,FALSE)))</f>
        <v>0</v>
      </c>
      <c r="EV99" s="6">
        <f>IF(ISERROR(VLOOKUP($A99,'Import Peak'!$A$3:EV$99,152,FALSE)-VLOOKUP($A99,'Import Peak Change'!$A$106:EV$202,152,FALSE)),0,(VLOOKUP($A99,'Import Peak'!$A$3:EV$99,152,FALSE)-VLOOKUP($A99,'Import Peak Change'!$A$106:EV$202,152,FALSE)))</f>
        <v>0</v>
      </c>
      <c r="EW99" s="6">
        <f>IF(ISERROR(VLOOKUP($A99,'Import Peak'!$A$3:EW$99,153,FALSE)-VLOOKUP($A99,'Import Peak Change'!$A$106:EW$202,153,FALSE)),0,(VLOOKUP($A99,'Import Peak'!$A$3:EW$99,153,FALSE)-VLOOKUP($A99,'Import Peak Change'!$A$106:EW$202,153,FALSE)))</f>
        <v>0</v>
      </c>
      <c r="EX99" s="6">
        <f>IF(ISERROR(VLOOKUP($A99,'Import Peak'!$A$3:EX$99,154,FALSE)-VLOOKUP($A99,'Import Peak Change'!$A$106:EX$202,154,FALSE)),0,(VLOOKUP($A99,'Import Peak'!$A$3:EX$99,154,FALSE)-VLOOKUP($A99,'Import Peak Change'!$A$106:EX$202,154,FALSE)))</f>
        <v>0</v>
      </c>
      <c r="EY99" s="6">
        <f>IF(ISERROR(VLOOKUP($A99,'Import Peak'!$A$3:EY$99,155,FALSE)-VLOOKUP($A99,'Import Peak Change'!$A$106:EY$202,155,FALSE)),0,(VLOOKUP($A99,'Import Peak'!$A$3:EY$99,155,FALSE)-VLOOKUP($A99,'Import Peak Change'!$A$106:EY$202,155,FALSE)))</f>
        <v>0</v>
      </c>
      <c r="EZ99" s="6">
        <f>IF(ISERROR(VLOOKUP($A99,'Import Peak'!$A$3:EZ$99,156,FALSE)-VLOOKUP($A99,'Import Peak Change'!$A$106:EZ$202,156,FALSE)),0,(VLOOKUP($A99,'Import Peak'!$A$3:EZ$99,156,FALSE)-VLOOKUP($A99,'Import Peak Change'!$A$106:EZ$202,156,FALSE)))</f>
        <v>0</v>
      </c>
      <c r="FA99" s="6">
        <f>IF(ISERROR(VLOOKUP($A99,'Import Peak'!$A$3:FA$99,157,FALSE)-VLOOKUP($A99,'Import Peak Change'!$A$106:FA$202,157,FALSE)),0,(VLOOKUP($A99,'Import Peak'!$A$3:FA$99,157,FALSE)-VLOOKUP($A99,'Import Peak Change'!$A$106:FA$202,157,FALSE)))</f>
        <v>0</v>
      </c>
      <c r="FB99" s="6">
        <f>IF(ISERROR(VLOOKUP($A99,'Import Peak'!$A$3:FB$99,158,FALSE)-VLOOKUP($A99,'Import Peak Change'!$A$106:FB$202,158,FALSE)),0,(VLOOKUP($A99,'Import Peak'!$A$3:FB$99,158,FALSE)-VLOOKUP($A99,'Import Peak Change'!$A$106:FB$202,158,FALSE)))</f>
        <v>0</v>
      </c>
      <c r="FC99" s="6">
        <f>IF(ISERROR(VLOOKUP($A99,'Import Peak'!$A$3:FC$99,159,FALSE)-VLOOKUP($A99,'Import Peak Change'!$A$106:FC$202,159,FALSE)),0,(VLOOKUP($A99,'Import Peak'!$A$3:FC$99,159,FALSE)-VLOOKUP($A99,'Import Peak Change'!$A$106:FC$202,159,FALSE)))</f>
        <v>0</v>
      </c>
      <c r="FD99" s="6">
        <f>IF(ISERROR(VLOOKUP($A99,'Import Peak'!$A$3:FD$99,160,FALSE)-VLOOKUP($A99,'Import Peak Change'!$A$106:FD$202,160,FALSE)),0,(VLOOKUP($A99,'Import Peak'!$A$3:FD$99,160,FALSE)-VLOOKUP($A99,'Import Peak Change'!$A$106:FD$202,160,FALSE)))</f>
        <v>0</v>
      </c>
      <c r="FE99" s="6">
        <f>IF(ISERROR(VLOOKUP($A99,'Import Peak'!$A$3:FE$99,161,FALSE)-VLOOKUP($A99,'Import Peak Change'!$A$106:FE$202,161,FALSE)),0,(VLOOKUP($A99,'Import Peak'!$A$3:FE$99,161,FALSE)-VLOOKUP($A99,'Import Peak Change'!$A$106:FE$202,161,FALSE)))</f>
        <v>0</v>
      </c>
      <c r="FF99" s="6">
        <f>IF(ISERROR(VLOOKUP($A99,'Import Peak'!$A$3:FF$99,162,FALSE)-VLOOKUP($A99,'Import Peak Change'!$A$106:FF$202,162,FALSE)),0,(VLOOKUP($A99,'Import Peak'!$A$3:FF$99,162,FALSE)-VLOOKUP($A99,'Import Peak Change'!$A$106:FF$202,162,FALSE)))</f>
        <v>0</v>
      </c>
      <c r="FG99" s="6">
        <f>IF(ISERROR(VLOOKUP($A99,'Import Peak'!$A$3:FG$99,163,FALSE)-VLOOKUP($A99,'Import Peak Change'!$A$106:FG$202,163,FALSE)),0,(VLOOKUP($A99,'Import Peak'!$A$3:FG$99,163,FALSE)-VLOOKUP($A99,'Import Peak Change'!$A$106:FG$202,163,FALSE)))</f>
        <v>0</v>
      </c>
      <c r="FH99" s="6">
        <f>IF(ISERROR(VLOOKUP($A99,'Import Peak'!$A$3:FH$99,164,FALSE)-VLOOKUP($A99,'Import Peak Change'!$A$106:FH$202,164,FALSE)),0,(VLOOKUP($A99,'Import Peak'!$A$3:FH$99,164,FALSE)-VLOOKUP($A99,'Import Peak Change'!$A$106:FH$202,164,FALSE)))</f>
        <v>0</v>
      </c>
      <c r="FI99" s="6">
        <f>IF(ISERROR(VLOOKUP($A99,'Import Peak'!$A$3:FI$99,165,FALSE)-VLOOKUP($A99,'Import Peak Change'!$A$106:FI$202,165,FALSE)),0,(VLOOKUP($A99,'Import Peak'!$A$3:FI$99,165,FALSE)-VLOOKUP($A99,'Import Peak Change'!$A$106:FI$202,165,FALSE)))</f>
        <v>0</v>
      </c>
      <c r="FJ99" s="6">
        <f>IF(ISERROR(VLOOKUP($A99,'Import Peak'!$A$3:FJ$99,166,FALSE)-VLOOKUP($A99,'Import Peak Change'!$A$106:FJ$202,166,FALSE)),0,(VLOOKUP($A99,'Import Peak'!$A$3:FJ$99,166,FALSE)-VLOOKUP($A99,'Import Peak Change'!$A$106:FJ$202,166,FALSE)))</f>
        <v>0</v>
      </c>
      <c r="FK99" s="6">
        <f>IF(ISERROR(VLOOKUP($A99,'Import Peak'!$A$3:FK$99,167,FALSE)-VLOOKUP($A99,'Import Peak Change'!$A$106:FK$202,167,FALSE)),0,(VLOOKUP($A99,'Import Peak'!$A$3:FK$99,167,FALSE)-VLOOKUP($A99,'Import Peak Change'!$A$106:FK$202,167,FALSE)))</f>
        <v>0</v>
      </c>
      <c r="FL99" s="6">
        <f>IF(ISERROR(VLOOKUP($A99,'Import Peak'!$A$3:FL$99,168,FALSE)-VLOOKUP($A99,'Import Peak Change'!$A$106:FL$202,168,FALSE)),0,(VLOOKUP($A99,'Import Peak'!$A$3:FL$99,168,FALSE)-VLOOKUP($A99,'Import Peak Change'!$A$106:FL$202,168,FALSE)))</f>
        <v>0</v>
      </c>
      <c r="FM99" s="6">
        <f>IF(ISERROR(VLOOKUP($A99,'Import Peak'!$A$3:FM$99,169,FALSE)-VLOOKUP($A99,'Import Peak Change'!$A$106:FM$202,169,FALSE)),0,(VLOOKUP($A99,'Import Peak'!$A$3:FM$99,169,FALSE)-VLOOKUP($A99,'Import Peak Change'!$A$106:FM$202,169,FALSE)))</f>
        <v>0</v>
      </c>
      <c r="FN99" s="6">
        <f>IF(ISERROR(VLOOKUP($A99,'Import Peak'!$A$3:FN$99,170,FALSE)-VLOOKUP($A99,'Import Peak Change'!$A$106:FN$202,170,FALSE)),0,(VLOOKUP($A99,'Import Peak'!$A$3:FN$99,170,FALSE)-VLOOKUP($A99,'Import Peak Change'!$A$106:FN$202,170,FALSE)))</f>
        <v>0</v>
      </c>
      <c r="FO99" s="6">
        <f>IF(ISERROR(VLOOKUP($A99,'Import Peak'!$A$3:FO$99,171,FALSE)-VLOOKUP($A99,'Import Peak Change'!$A$106:FO$202,171,FALSE)),0,(VLOOKUP($A99,'Import Peak'!$A$3:FO$99,171,FALSE)-VLOOKUP($A99,'Import Peak Change'!$A$106:FO$202,171,FALSE)))</f>
        <v>0</v>
      </c>
      <c r="FP99" s="6">
        <f>IF(ISERROR(VLOOKUP($A99,'Import Peak'!$A$3:FP$99,172,FALSE)-VLOOKUP($A99,'Import Peak Change'!$A$106:FP$202,172,FALSE)),0,(VLOOKUP($A99,'Import Peak'!$A$3:FP$99,172,FALSE)-VLOOKUP($A99,'Import Peak Change'!$A$106:FP$202,172,FALSE)))</f>
        <v>0</v>
      </c>
      <c r="FQ99" s="6">
        <f>IF(ISERROR(VLOOKUP($A99,'Import Peak'!$A$3:FQ$99,173,FALSE)-VLOOKUP($A99,'Import Peak Change'!$A$106:FQ$202,173,FALSE)),0,(VLOOKUP($A99,'Import Peak'!$A$3:FQ$99,173,FALSE)-VLOOKUP($A99,'Import Peak Change'!$A$106:FQ$202,173,FALSE)))</f>
        <v>0</v>
      </c>
      <c r="FR99" s="6">
        <f>IF(ISERROR(VLOOKUP($A99,'Import Peak'!$A$3:FR$99,174,FALSE)-VLOOKUP($A99,'Import Peak Change'!$A$106:FR$202,174,FALSE)),0,(VLOOKUP($A99,'Import Peak'!$A$3:FR$99,174,FALSE)-VLOOKUP($A99,'Import Peak Change'!$A$106:FR$202,174,FALSE)))</f>
        <v>0</v>
      </c>
      <c r="FS99" s="6">
        <f>IF(ISERROR(VLOOKUP($A99,'Import Peak'!$A$3:FS$99,175,FALSE)-VLOOKUP($A99,'Import Peak Change'!$A$106:FS$202,175,FALSE)),0,(VLOOKUP($A99,'Import Peak'!$A$3:FS$99,175,FALSE)-VLOOKUP($A99,'Import Peak Change'!$A$106:FS$202,175,FALSE)))</f>
        <v>0</v>
      </c>
      <c r="FT99" s="6">
        <f>IF(ISERROR(VLOOKUP($A99,'Import Peak'!$A$3:FT$99,176,FALSE)-VLOOKUP($A99,'Import Peak Change'!$A$106:FT$202,176,FALSE)),0,(VLOOKUP($A99,'Import Peak'!$A$3:FT$99,176,FALSE)-VLOOKUP($A99,'Import Peak Change'!$A$106:FT$202,176,FALSE)))</f>
        <v>0</v>
      </c>
      <c r="FU99" s="6">
        <f>IF(ISERROR(VLOOKUP($A99,'Import Peak'!$A$3:FU$99,177,FALSE)-VLOOKUP($A99,'Import Peak Change'!$A$106:FU$202,177,FALSE)),0,(VLOOKUP($A99,'Import Peak'!$A$3:FU$99,177,FALSE)-VLOOKUP($A99,'Import Peak Change'!$A$106:FU$202,177,FALSE)))</f>
        <v>0</v>
      </c>
      <c r="FV99" s="6">
        <f>IF(ISERROR(VLOOKUP($A99,'Import Peak'!$A$3:FV$99,178,FALSE)-VLOOKUP($A99,'Import Peak Change'!$A$106:FV$202,178,FALSE)),0,(VLOOKUP($A99,'Import Peak'!$A$3:FV$99,178,FALSE)-VLOOKUP($A99,'Import Peak Change'!$A$106:FV$202,178,FALSE)))</f>
        <v>0</v>
      </c>
      <c r="FW99" s="6">
        <f>IF(ISERROR(VLOOKUP($A99,'Import Peak'!$A$3:FW$99,179,FALSE)-VLOOKUP($A99,'Import Peak Change'!$A$106:FW$202,179,FALSE)),0,(VLOOKUP($A99,'Import Peak'!$A$3:FW$99,179,FALSE)-VLOOKUP($A99,'Import Peak Change'!$A$106:FW$202,179,FALSE)))</f>
        <v>0</v>
      </c>
      <c r="FX99" s="6">
        <f>IF(ISERROR(VLOOKUP($A99,'Import Peak'!$A$3:FX$99,180,FALSE)-VLOOKUP($A99,'Import Peak Change'!$A$106:FX$202,180,FALSE)),0,(VLOOKUP($A99,'Import Peak'!$A$3:FX$99,180,FALSE)-VLOOKUP($A99,'Import Peak Change'!$A$106:FX$202,180,FALSE)))</f>
        <v>0</v>
      </c>
      <c r="FY99" s="6">
        <f>IF(ISERROR(VLOOKUP($A99,'Import Peak'!$A$3:FY$99,181,FALSE)-VLOOKUP($A99,'Import Peak Change'!$A$106:FY$202,181,FALSE)),0,(VLOOKUP($A99,'Import Peak'!$A$3:FY$99,181,FALSE)-VLOOKUP($A99,'Import Peak Change'!$A$106:FY$202,181,FALSE)))</f>
        <v>0</v>
      </c>
      <c r="FZ99" s="6">
        <f>IF(ISERROR(VLOOKUP($A99,'Import Peak'!$A$3:FZ$99,182,FALSE)-VLOOKUP($A99,'Import Peak Change'!$A$106:FZ$202,182,FALSE)),0,(VLOOKUP($A99,'Import Peak'!$A$3:FZ$99,182,FALSE)-VLOOKUP($A99,'Import Peak Change'!$A$106:FZ$202,182,FALSE)))</f>
        <v>0</v>
      </c>
      <c r="GA99" s="6">
        <f>IF(ISERROR(VLOOKUP($A99,'Import Peak'!$A$3:GA$99,183,FALSE)-VLOOKUP($A99,'Import Peak Change'!$A$106:GA$202,183,FALSE)),0,(VLOOKUP($A99,'Import Peak'!$A$3:GA$99,183,FALSE)-VLOOKUP($A99,'Import Peak Change'!$A$106:GA$202,183,FALSE)))</f>
        <v>0</v>
      </c>
      <c r="GB99" s="6">
        <f>IF(ISERROR(VLOOKUP($A99,'Import Peak'!$A$3:GB$99,184,FALSE)-VLOOKUP($A99,'Import Peak Change'!$A$106:GB$202,184,FALSE)),0,(VLOOKUP($A99,'Import Peak'!$A$3:GB$99,184,FALSE)-VLOOKUP($A99,'Import Peak Change'!$A$106:GB$202,184,FALSE)))</f>
        <v>0</v>
      </c>
      <c r="GC99" s="6">
        <f>IF(ISERROR(VLOOKUP($A99,'Import Peak'!$A$3:GC$99,185,FALSE)-VLOOKUP($A99,'Import Peak Change'!$A$106:GC$202,185,FALSE)),0,(VLOOKUP($A99,'Import Peak'!$A$3:GC$99,185,FALSE)-VLOOKUP($A99,'Import Peak Change'!$A$106:GC$202,185,FALSE)))</f>
        <v>0</v>
      </c>
      <c r="GD99" s="6">
        <f>IF(ISERROR(VLOOKUP($A99,'Import Peak'!$A$3:GD$99,186,FALSE)-VLOOKUP($A99,'Import Peak Change'!$A$106:GD$202,186,FALSE)),0,(VLOOKUP($A99,'Import Peak'!$A$3:GD$99,186,FALSE)-VLOOKUP($A99,'Import Peak Change'!$A$106:GD$202,186,FALSE)))</f>
        <v>0</v>
      </c>
      <c r="GE99" s="6">
        <f>IF(ISERROR(VLOOKUP($A99,'Import Peak'!$A$3:GE$99,187,FALSE)-VLOOKUP($A99,'Import Peak Change'!$A$106:GE$202,187,FALSE)),0,(VLOOKUP($A99,'Import Peak'!$A$3:GE$99,187,FALSE)-VLOOKUP($A99,'Import Peak Change'!$A$106:GE$202,187,FALSE)))</f>
        <v>0</v>
      </c>
      <c r="GF99" s="6">
        <f>IF(ISERROR(VLOOKUP($A99,'Import Peak'!$A$3:GF$99,188,FALSE)-VLOOKUP($A99,'Import Peak Change'!$A$106:GF$202,188,FALSE)),0,(VLOOKUP($A99,'Import Peak'!$A$3:GF$99,188,FALSE)-VLOOKUP($A99,'Import Peak Change'!$A$106:GF$202,188,FALSE)))</f>
        <v>0</v>
      </c>
      <c r="GG99" s="6">
        <f>IF(ISERROR(VLOOKUP($A99,'Import Peak'!$A$3:GG$99,189,FALSE)-VLOOKUP($A99,'Import Peak Change'!$A$106:GG$202,189,FALSE)),0,(VLOOKUP($A99,'Import Peak'!$A$3:GG$99,189,FALSE)-VLOOKUP($A99,'Import Peak Change'!$A$106:GG$202,189,FALSE)))</f>
        <v>0</v>
      </c>
      <c r="GH99" s="6">
        <f>IF(ISERROR(VLOOKUP($A99,'Import Peak'!$A$3:GH$99,190,FALSE)-VLOOKUP($A99,'Import Peak Change'!$A$106:GH$202,190,FALSE)),0,(VLOOKUP($A99,'Import Peak'!$A$3:GH$99,190,FALSE)-VLOOKUP($A99,'Import Peak Change'!$A$106:GH$202,190,FALSE)))</f>
        <v>0</v>
      </c>
      <c r="GI99" s="6">
        <f>IF(ISERROR(VLOOKUP($A99,'Import Peak'!$A$3:GI$99,191,FALSE)-VLOOKUP($A99,'Import Peak Change'!$A$106:GI$202,191,FALSE)),0,(VLOOKUP($A99,'Import Peak'!$A$3:GI$99,191,FALSE)-VLOOKUP($A99,'Import Peak Change'!$A$106:GI$202,191,FALSE)))</f>
        <v>0</v>
      </c>
      <c r="GJ99" s="6">
        <f>IF(ISERROR(VLOOKUP($A99,'Import Peak'!$A$3:GJ$99,192,FALSE)-VLOOKUP($A99,'Import Peak Change'!$A$106:GJ$202,192,FALSE)),0,(VLOOKUP($A99,'Import Peak'!$A$3:GJ$99,192,FALSE)-VLOOKUP($A99,'Import Peak Change'!$A$106:GJ$202,192,FALSE)))</f>
        <v>0</v>
      </c>
      <c r="GK99" s="6">
        <f>IF(ISERROR(VLOOKUP($A99,'Import Peak'!$A$3:GK$99,193,FALSE)-VLOOKUP($A99,'Import Peak Change'!$A$106:GK$202,193,FALSE)),0,(VLOOKUP($A99,'Import Peak'!$A$3:GK$99,193,FALSE)-VLOOKUP($A99,'Import Peak Change'!$A$106:GK$202,193,FALSE)))</f>
        <v>0</v>
      </c>
      <c r="GL99" s="6">
        <f>IF(ISERROR(VLOOKUP($A99,'Import Peak'!$A$3:GL$99,194,FALSE)-VLOOKUP($A99,'Import Peak Change'!$A$106:GL$202,194,FALSE)),0,(VLOOKUP($A99,'Import Peak'!$A$3:GL$99,194,FALSE)-VLOOKUP($A99,'Import Peak Change'!$A$106:GL$202,194,FALSE)))</f>
        <v>0</v>
      </c>
      <c r="GM99" s="6">
        <f>IF(ISERROR(VLOOKUP($A99,'Import Peak'!$A$3:GM$99,195,FALSE)-VLOOKUP($A99,'Import Peak Change'!$A$106:GM$202,195,FALSE)),0,(VLOOKUP($A99,'Import Peak'!$A$3:GM$99,195,FALSE)-VLOOKUP($A99,'Import Peak Change'!$A$106:GM$202,195,FALSE)))</f>
        <v>0</v>
      </c>
      <c r="GN99" s="6">
        <f>IF(ISERROR(VLOOKUP($A99,'Import Peak'!$A$3:GN$99,196,FALSE)-VLOOKUP($A99,'Import Peak Change'!$A$106:GN$202,196,FALSE)),0,(VLOOKUP($A99,'Import Peak'!$A$3:GN$99,196,FALSE)-VLOOKUP($A99,'Import Peak Change'!$A$106:GN$202,196,FALSE)))</f>
        <v>0</v>
      </c>
      <c r="GO99" s="6">
        <f>IF(ISERROR(VLOOKUP($A99,'Import Peak'!$A$3:GO$99,197,FALSE)-VLOOKUP($A99,'Import Peak Change'!$A$106:GO$202,197,FALSE)),0,(VLOOKUP($A99,'Import Peak'!$A$3:GO$99,197,FALSE)-VLOOKUP($A99,'Import Peak Change'!$A$106:GO$202,197,FALSE)))</f>
        <v>0</v>
      </c>
      <c r="GP99" s="6">
        <f>IF(ISERROR(VLOOKUP($A99,'Import Peak'!$A$3:GP$99,198,FALSE)-VLOOKUP($A99,'Import Peak Change'!$A$106:GP$202,198,FALSE)),0,(VLOOKUP($A99,'Import Peak'!$A$3:GP$99,198,FALSE)-VLOOKUP($A99,'Import Peak Change'!$A$106:GP$202,198,FALSE)))</f>
        <v>0</v>
      </c>
      <c r="GQ99" s="6">
        <f>IF(ISERROR(VLOOKUP($A99,'Import Peak'!$A$3:GQ$99,199,FALSE)-VLOOKUP($A99,'Import Peak Change'!$A$106:GQ$202,199,FALSE)),0,(VLOOKUP($A99,'Import Peak'!$A$3:GQ$99,199,FALSE)-VLOOKUP($A99,'Import Peak Change'!$A$106:GQ$202,199,FALSE)))</f>
        <v>0</v>
      </c>
      <c r="GR99" s="6">
        <f>IF(ISERROR(VLOOKUP($A99,'Import Peak'!$A$3:GR$99,200,FALSE)-VLOOKUP($A99,'Import Peak Change'!$A$106:GR$202,200,FALSE)),0,(VLOOKUP($A99,'Import Peak'!$A$3:GR$99,200,FALSE)-VLOOKUP($A99,'Import Peak Change'!$A$106:GR$202,200,FALSE)))</f>
        <v>0</v>
      </c>
      <c r="GS99" s="6">
        <f>IF(ISERROR(VLOOKUP($A99,'Import Peak'!$A$3:GS$99,201,FALSE)-VLOOKUP($A99,'Import Peak Change'!$A$106:GS$202,201,FALSE)),0,(VLOOKUP($A99,'Import Peak'!$A$3:GS$99,201,FALSE)-VLOOKUP($A99,'Import Peak Change'!$A$106:GS$202,201,FALSE)))</f>
        <v>0</v>
      </c>
      <c r="GT99" s="6">
        <f>IF(ISERROR(VLOOKUP($A99,'Import Peak'!$A$3:GT$99,202,FALSE)-VLOOKUP($A99,'Import Peak Change'!$A$106:GT$202,202,FALSE)),0,(VLOOKUP($A99,'Import Peak'!$A$3:GT$99,202,FALSE)-VLOOKUP($A99,'Import Peak Change'!$A$106:GT$202,202,FALSE)))</f>
        <v>0</v>
      </c>
      <c r="GU99" s="6">
        <f>IF(ISERROR(VLOOKUP($A99,'Import Peak'!$A$3:GU$99,203,FALSE)-VLOOKUP($A99,'Import Peak Change'!$A$106:GU$202,203,FALSE)),0,(VLOOKUP($A99,'Import Peak'!$A$3:GU$99,203,FALSE)-VLOOKUP($A99,'Import Peak Change'!$A$106:GU$202,203,FALSE)))</f>
        <v>0</v>
      </c>
      <c r="GV99" s="6">
        <f>IF(ISERROR(VLOOKUP($A99,'Import Peak'!$A$3:GV$99,204,FALSE)-VLOOKUP($A99,'Import Peak Change'!$A$106:GV$202,204,FALSE)),0,(VLOOKUP($A99,'Import Peak'!$A$3:GV$99,204,FALSE)-VLOOKUP($A99,'Import Peak Change'!$A$106:GV$202,204,FALSE)))</f>
        <v>0</v>
      </c>
      <c r="GW99" s="6">
        <f>IF(ISERROR(VLOOKUP($A99,'Import Peak'!$A$3:GW$99,205,FALSE)-VLOOKUP($A99,'Import Peak Change'!$A$106:GW$202,205,FALSE)),0,(VLOOKUP($A99,'Import Peak'!$A$3:GW$99,205,FALSE)-VLOOKUP($A99,'Import Peak Change'!$A$106:GW$202,205,FALSE)))</f>
        <v>0</v>
      </c>
      <c r="GX99" s="6">
        <f>IF(ISERROR(VLOOKUP($A99,'Import Peak'!$A$3:GX$99,206,FALSE)-VLOOKUP($A99,'Import Peak Change'!$A$106:GX$202,206,FALSE)),0,(VLOOKUP($A99,'Import Peak'!$A$3:GX$99,206,FALSE)-VLOOKUP($A99,'Import Peak Change'!$A$106:GX$202,206,FALSE)))</f>
        <v>0</v>
      </c>
      <c r="GY99" s="6">
        <f>IF(ISERROR(VLOOKUP($A99,'Import Peak'!$A$3:GY$99,207,FALSE)-VLOOKUP($A99,'Import Peak Change'!$A$106:GY$202,207,FALSE)),0,(VLOOKUP($A99,'Import Peak'!$A$3:GY$99,207,FALSE)-VLOOKUP($A99,'Import Peak Change'!$A$106:GY$202,207,FALSE)))</f>
        <v>0</v>
      </c>
      <c r="GZ99" s="6">
        <f>IF(ISERROR(VLOOKUP($A99,'Import Peak'!$A$3:GZ$99,208,FALSE)-VLOOKUP($A99,'Import Peak Change'!$A$106:GZ$202,208,FALSE)),0,(VLOOKUP($A99,'Import Peak'!$A$3:GZ$99,208,FALSE)-VLOOKUP($A99,'Import Peak Change'!$A$106:GZ$202,208,FALSE)))</f>
        <v>0</v>
      </c>
      <c r="HA99" s="6">
        <f>IF(ISERROR(VLOOKUP($A99,'Import Peak'!$A$3:HA$99,209,FALSE)-VLOOKUP($A99,'Import Peak Change'!$A$106:HA$202,209,FALSE)),0,(VLOOKUP($A99,'Import Peak'!$A$3:HA$99,209,FALSE)-VLOOKUP($A99,'Import Peak Change'!$A$106:HA$202,209,FALSE)))</f>
        <v>0</v>
      </c>
      <c r="HB99" s="6">
        <f>IF(ISERROR(VLOOKUP($A99,'Import Peak'!$A$3:HB$99,210,FALSE)-VLOOKUP($A99,'Import Peak Change'!$A$106:HB$202,210,FALSE)),0,(VLOOKUP($A99,'Import Peak'!$A$3:HB$99,210,FALSE)-VLOOKUP($A99,'Import Peak Change'!$A$106:HB$202,210,FALSE)))</f>
        <v>0</v>
      </c>
      <c r="HC99" s="6">
        <f>IF(ISERROR(VLOOKUP($A99,'Import Peak'!$A$3:HC$99,211,FALSE)-VLOOKUP($A99,'Import Peak Change'!$A$106:HC$202,211,FALSE)),0,(VLOOKUP($A99,'Import Peak'!$A$3:HC$99,211,FALSE)-VLOOKUP($A99,'Import Peak Change'!$A$106:HC$202,211,FALSE)))</f>
        <v>0</v>
      </c>
      <c r="HD99" s="6">
        <f>IF(ISERROR(VLOOKUP($A99,'Import Peak'!$A$3:HD$99,212,FALSE)-VLOOKUP($A99,'Import Peak Change'!$A$106:HD$202,212,FALSE)),0,(VLOOKUP($A99,'Import Peak'!$A$3:HD$99,212,FALSE)-VLOOKUP($A99,'Import Peak Change'!$A$106:HD$202,212,FALSE)))</f>
        <v>0</v>
      </c>
      <c r="HE99" s="6">
        <f>IF(ISERROR(VLOOKUP($A99,'Import Peak'!$A$3:HE$99,213,FALSE)-VLOOKUP($A99,'Import Peak Change'!$A$106:HE$202,213,FALSE)),0,(VLOOKUP($A99,'Import Peak'!$A$3:HE$99,213,FALSE)-VLOOKUP($A99,'Import Peak Change'!$A$106:HE$202,213,FALSE)))</f>
        <v>0</v>
      </c>
      <c r="HF99" s="6">
        <f>IF(ISERROR(VLOOKUP($A99,'Import Peak'!$A$3:HF$99,214,FALSE)-VLOOKUP($A99,'Import Peak Change'!$A$106:HF$202,214,FALSE)),0,(VLOOKUP($A99,'Import Peak'!$A$3:HF$99,214,FALSE)-VLOOKUP($A99,'Import Peak Change'!$A$106:HF$202,214,FALSE)))</f>
        <v>0</v>
      </c>
      <c r="HG99" s="6">
        <f>IF(ISERROR(VLOOKUP($A99,'Import Peak'!$A$3:HG$99,215,FALSE)-VLOOKUP($A99,'Import Peak Change'!$A$106:HG$202,215,FALSE)),0,(VLOOKUP($A99,'Import Peak'!$A$3:HG$99,215,FALSE)-VLOOKUP($A99,'Import Peak Change'!$A$106:HG$202,215,FALSE)))</f>
        <v>0</v>
      </c>
      <c r="HH99" s="6">
        <f>IF(ISERROR(VLOOKUP($A99,'Import Peak'!$A$3:HH$99,216,FALSE)-VLOOKUP($A99,'Import Peak Change'!$A$106:HH$202,216,FALSE)),0,(VLOOKUP($A99,'Import Peak'!$A$3:HH$99,216,FALSE)-VLOOKUP($A99,'Import Peak Change'!$A$106:HH$202,216,FALSE)))</f>
        <v>0</v>
      </c>
      <c r="HI99" s="6">
        <f>IF(ISERROR(VLOOKUP($A99,'Import Peak'!$A$3:HI$99,217,FALSE)-VLOOKUP($A99,'Import Peak Change'!$A$106:HI$202,217,FALSE)),0,(VLOOKUP($A99,'Import Peak'!$A$3:HI$99,217,FALSE)-VLOOKUP($A99,'Import Peak Change'!$A$106:HI$202,217,FALSE)))</f>
        <v>0</v>
      </c>
      <c r="HJ99" s="6">
        <f>IF(ISERROR(VLOOKUP($A99,'Import Peak'!$A$3:HJ$99,218,FALSE)-VLOOKUP($A99,'Import Peak Change'!$A$106:HJ$202,218,FALSE)),0,(VLOOKUP($A99,'Import Peak'!$A$3:HJ$99,218,FALSE)-VLOOKUP($A99,'Import Peak Change'!$A$106:HJ$202,218,FALSE)))</f>
        <v>0</v>
      </c>
      <c r="HK99" s="6">
        <f>IF(ISERROR(VLOOKUP($A99,'Import Peak'!$A$3:HK$99,219,FALSE)-VLOOKUP($A99,'Import Peak Change'!$A$106:HK$202,219,FALSE)),0,(VLOOKUP($A99,'Import Peak'!$A$3:HK$99,219,FALSE)-VLOOKUP($A99,'Import Peak Change'!$A$106:HK$202,219,FALSE)))</f>
        <v>0</v>
      </c>
      <c r="HL99" s="6">
        <f>IF(ISERROR(VLOOKUP($A99,'Import Peak'!$A$3:HL$99,220,FALSE)-VLOOKUP($A99,'Import Peak Change'!$A$106:HL$202,220,FALSE)),0,(VLOOKUP($A99,'Import Peak'!$A$3:HL$99,220,FALSE)-VLOOKUP($A99,'Import Peak Change'!$A$106:HL$202,220,FALSE)))</f>
        <v>0</v>
      </c>
      <c r="HM99" s="6">
        <f>IF(ISERROR(VLOOKUP($A99,'Import Peak'!$A$3:HM$99,221,FALSE)-VLOOKUP($A99,'Import Peak Change'!$A$106:HM$202,221,FALSE)),0,(VLOOKUP($A99,'Import Peak'!$A$3:HM$99,221,FALSE)-VLOOKUP($A99,'Import Peak Change'!$A$106:HM$202,221,FALSE)))</f>
        <v>0</v>
      </c>
      <c r="HN99" s="6">
        <f>IF(ISERROR(VLOOKUP($A99,'Import Peak'!$A$3:HN$99,222,FALSE)-VLOOKUP($A99,'Import Peak Change'!$A$106:HN$202,222,FALSE)),0,(VLOOKUP($A99,'Import Peak'!$A$3:HN$99,222,FALSE)-VLOOKUP($A99,'Import Peak Change'!$A$106:HN$202,222,FALSE)))</f>
        <v>0</v>
      </c>
      <c r="HO99" s="6">
        <f>IF(ISERROR(VLOOKUP($A99,'Import Peak'!$A$3:HO$99,223,FALSE)-VLOOKUP($A99,'Import Peak Change'!$A$106:HO$202,223,FALSE)),0,(VLOOKUP($A99,'Import Peak'!$A$3:HO$99,223,FALSE)-VLOOKUP($A99,'Import Peak Change'!$A$106:HO$202,223,FALSE)))</f>
        <v>0</v>
      </c>
      <c r="HP99" s="6">
        <f>IF(ISERROR(VLOOKUP($A99,'Import Peak'!$A$3:HP$99,224,FALSE)-VLOOKUP($A99,'Import Peak Change'!$A$106:HP$202,224,FALSE)),0,(VLOOKUP($A99,'Import Peak'!$A$3:HP$99,224,FALSE)-VLOOKUP($A99,'Import Peak Change'!$A$106:HP$202,224,FALSE)))</f>
        <v>0</v>
      </c>
      <c r="HQ99" s="6">
        <f>IF(ISERROR(VLOOKUP($A99,'Import Peak'!$A$3:HQ$99,225,FALSE)-VLOOKUP($A99,'Import Peak Change'!$A$106:HQ$202,225,FALSE)),0,(VLOOKUP($A99,'Import Peak'!$A$3:HQ$99,225,FALSE)-VLOOKUP($A99,'Import Peak Change'!$A$106:HQ$202,225,FALSE)))</f>
        <v>0</v>
      </c>
      <c r="HR99" s="6">
        <f>IF(ISERROR(VLOOKUP($A99,'Import Peak'!$A$3:HR$99,226,FALSE)-VLOOKUP($A99,'Import Peak Change'!$A$106:HR$202,226,FALSE)),0,(VLOOKUP($A99,'Import Peak'!$A$3:HR$99,226,FALSE)-VLOOKUP($A99,'Import Peak Change'!$A$106:HR$202,226,FALSE)))</f>
        <v>0</v>
      </c>
      <c r="HS99" s="6">
        <f>IF(ISERROR(VLOOKUP($A99,'Import Peak'!$A$3:HS$99,227,FALSE)-VLOOKUP($A99,'Import Peak Change'!$A$106:HS$202,227,FALSE)),0,(VLOOKUP($A99,'Import Peak'!$A$3:HS$99,227,FALSE)-VLOOKUP($A99,'Import Peak Change'!$A$106:HS$202,227,FALSE)))</f>
        <v>0</v>
      </c>
      <c r="HT99" s="6">
        <f>IF(ISERROR(VLOOKUP($A99,'Import Peak'!$A$3:HT$99,228,FALSE)-VLOOKUP($A99,'Import Peak Change'!$A$106:HT$202,228,FALSE)),0,(VLOOKUP($A99,'Import Peak'!$A$3:HT$99,228,FALSE)-VLOOKUP($A99,'Import Peak Change'!$A$106:HT$202,228,FALSE)))</f>
        <v>0</v>
      </c>
      <c r="HU99" s="6">
        <f>IF(ISERROR(VLOOKUP($A99,'Import Peak'!$A$3:HU$99,229,FALSE)-VLOOKUP($A99,'Import Peak Change'!$A$106:HU$202,229,FALSE)),0,(VLOOKUP($A99,'Import Peak'!$A$3:HU$99,229,FALSE)-VLOOKUP($A99,'Import Peak Change'!$A$106:HU$202,229,FALSE)))</f>
        <v>0</v>
      </c>
      <c r="HV99" s="6">
        <f>IF(ISERROR(VLOOKUP($A99,'Import Peak'!$A$3:HV$99,230,FALSE)-VLOOKUP($A99,'Import Peak Change'!$A$106:HV$202,230,FALSE)),0,(VLOOKUP($A99,'Import Peak'!$A$3:HV$99,230,FALSE)-VLOOKUP($A99,'Import Peak Change'!$A$106:HV$202,230,FALSE)))</f>
        <v>0</v>
      </c>
      <c r="HW99" s="6">
        <f>IF(ISERROR(VLOOKUP($A99,'Import Peak'!$A$3:HW$99,231,FALSE)-VLOOKUP($A99,'Import Peak Change'!$A$106:HW$202,231,FALSE)),0,(VLOOKUP($A99,'Import Peak'!$A$3:HW$99,231,FALSE)-VLOOKUP($A99,'Import Peak Change'!$A$106:HW$202,231,FALSE)))</f>
        <v>0</v>
      </c>
      <c r="HX99" s="6">
        <f>IF(ISERROR(VLOOKUP($A99,'Import Peak'!$A$3:HX$99,232,FALSE)-VLOOKUP($A99,'Import Peak Change'!$A$106:HX$202,232,FALSE)),0,(VLOOKUP($A99,'Import Peak'!$A$3:HX$99,232,FALSE)-VLOOKUP($A99,'Import Peak Change'!$A$106:HX$202,232,FALSE)))</f>
        <v>0</v>
      </c>
      <c r="HY99" s="6">
        <f>IF(ISERROR(VLOOKUP($A99,'Import Peak'!$A$3:HY$99,233,FALSE)-VLOOKUP($A99,'Import Peak Change'!$A$106:HY$202,233,FALSE)),0,(VLOOKUP($A99,'Import Peak'!$A$3:HY$99,233,FALSE)-VLOOKUP($A99,'Import Peak Change'!$A$106:HY$202,233,FALSE)))</f>
        <v>0</v>
      </c>
      <c r="HZ99" s="6">
        <f>IF(ISERROR(VLOOKUP($A99,'Import Peak'!$A$3:HZ$99,234,FALSE)-VLOOKUP($A99,'Import Peak Change'!$A$106:HZ$202,234,FALSE)),0,(VLOOKUP($A99,'Import Peak'!$A$3:HZ$99,234,FALSE)-VLOOKUP($A99,'Import Peak Change'!$A$106:HZ$202,234,FALSE)))</f>
        <v>0</v>
      </c>
      <c r="IA99" s="6">
        <f>IF(ISERROR(VLOOKUP($A99,'Import Peak'!$A$3:IA$99,235,FALSE)-VLOOKUP($A99,'Import Peak Change'!$A$106:IA$202,235,FALSE)),0,(VLOOKUP($A99,'Import Peak'!$A$3:IA$99,235,FALSE)-VLOOKUP($A99,'Import Peak Change'!$A$106:IA$202,235,FALSE)))</f>
        <v>0</v>
      </c>
      <c r="IB99" s="6">
        <f>IF(ISERROR(VLOOKUP($A99,'Import Peak'!$A$3:IB$99,236,FALSE)-VLOOKUP($A99,'Import Peak Change'!$A$106:IB$202,236,FALSE)),0,(VLOOKUP($A99,'Import Peak'!$A$3:IB$99,236,FALSE)-VLOOKUP($A99,'Import Peak Change'!$A$106:IB$202,236,FALSE)))</f>
        <v>0</v>
      </c>
      <c r="IC99" s="6">
        <f>IF(ISERROR(VLOOKUP($A99,'Import Peak'!$A$3:IC$99,237,FALSE)-VLOOKUP($A99,'Import Peak Change'!$A$106:IC$202,237,FALSE)),0,(VLOOKUP($A99,'Import Peak'!$A$3:IC$99,237,FALSE)-VLOOKUP($A99,'Import Peak Change'!$A$106:IC$202,237,FALSE)))</f>
        <v>0</v>
      </c>
      <c r="ID99" s="6">
        <f>IF(ISERROR(VLOOKUP($A99,'Import Peak'!$A$3:ID$99,238,FALSE)-VLOOKUP($A99,'Import Peak Change'!$A$106:ID$202,238,FALSE)),0,(VLOOKUP($A99,'Import Peak'!$A$3:ID$99,238,FALSE)-VLOOKUP($A99,'Import Peak Change'!$A$106:ID$202,238,FALSE)))</f>
        <v>0</v>
      </c>
      <c r="IE99" s="6">
        <f>IF(ISERROR(VLOOKUP($A99,'Import Peak'!$A$3:IE$99,239,FALSE)-VLOOKUP($A99,'Import Peak Change'!$A$106:IE$202,239,FALSE)),0,(VLOOKUP($A99,'Import Peak'!$A$3:IE$99,239,FALSE)-VLOOKUP($A99,'Import Peak Change'!$A$106:IE$202,239,FALSE)))</f>
        <v>0</v>
      </c>
    </row>
    <row r="100" spans="1:243">
      <c r="A100" s="168" t="str">
        <f>IF('Import Peak'!A97=0,"",'Import Peak'!A97)</f>
        <v/>
      </c>
      <c r="B100" s="6"/>
      <c r="C100" s="6"/>
      <c r="D100" s="6"/>
      <c r="E100" s="6"/>
      <c r="F100" s="6"/>
      <c r="G100" s="6">
        <f>IF(ISERROR(VLOOKUP($A100,'Import Peak'!$A$3:G$99,7,FALSE)-VLOOKUP($A100,'Import Peak Change'!$A$106:G$202,7,FALSE)),0,(VLOOKUP($A100,'Import Peak'!$A$3:G$99,7,FALSE)-VLOOKUP($A100,'Import Peak Change'!$A$106:G$202,7,FALSE)))</f>
        <v>0</v>
      </c>
      <c r="H100" s="6">
        <f>IF(ISERROR(VLOOKUP($A100,'Import Peak'!$A$3:H$99,8,FALSE)-VLOOKUP($A100,'Import Peak Change'!$A$106:H$202,8,FALSE)),0,(VLOOKUP($A100,'Import Peak'!$A$3:H$99,8,FALSE)-VLOOKUP($A100,'Import Peak Change'!$A$106:H$202,8,FALSE)))</f>
        <v>0</v>
      </c>
      <c r="I100" s="6">
        <f>IF(ISERROR(VLOOKUP($A100,'Import Peak'!$A$3:I$99,9,FALSE)-VLOOKUP($A100,'Import Peak Change'!$A$106:I$202,9,FALSE)),0,(VLOOKUP($A100,'Import Peak'!$A$3:I$99,9,FALSE)-VLOOKUP($A100,'Import Peak Change'!$A$106:I$202,9,FALSE)))</f>
        <v>0</v>
      </c>
      <c r="J100" s="6">
        <f>IF(ISERROR(VLOOKUP($A100,'Import Peak'!$A$3:J$99,10,FALSE)-VLOOKUP($A100,'Import Peak Change'!$A$106:J$202,10,FALSE)),0,(VLOOKUP($A100,'Import Peak'!$A$3:J$99,10,FALSE)-VLOOKUP($A100,'Import Peak Change'!$A$106:J$202,10,FALSE)))</f>
        <v>0</v>
      </c>
      <c r="K100" s="6">
        <f>IF(ISERROR(VLOOKUP($A100,'Import Peak'!$A$3:K$99,11,FALSE)-VLOOKUP($A100,'Import Peak Change'!$A$106:K$202,11,FALSE)),0,(VLOOKUP($A100,'Import Peak'!$A$3:K$99,11,FALSE)-VLOOKUP($A100,'Import Peak Change'!$A$106:K$202,11,FALSE)))</f>
        <v>0</v>
      </c>
      <c r="L100" s="6">
        <f>IF(ISERROR(VLOOKUP($A100,'Import Peak'!$A$3:L$99,12,FALSE)-VLOOKUP($A100,'Import Peak Change'!$A$106:L$202,12,FALSE)),0,(VLOOKUP($A100,'Import Peak'!$A$3:L$99,12,FALSE)-VLOOKUP($A100,'Import Peak Change'!$A$106:L$202,12,FALSE)))</f>
        <v>0</v>
      </c>
      <c r="M100" s="6">
        <f>IF(ISERROR(VLOOKUP($A100,'Import Peak'!$A$3:M$99,13,FALSE)-VLOOKUP($A100,'Import Peak Change'!$A$106:M$202,13,FALSE)),0,(VLOOKUP($A100,'Import Peak'!$A$3:M$99,13,FALSE)-VLOOKUP($A100,'Import Peak Change'!$A$106:M$202,13,FALSE)))</f>
        <v>0</v>
      </c>
      <c r="N100" s="6">
        <f>IF(ISERROR(VLOOKUP($A100,'Import Peak'!$A$3:N$99,14,FALSE)-VLOOKUP($A100,'Import Peak Change'!$A$106:N$202,14,FALSE)),0,(VLOOKUP($A100,'Import Peak'!$A$3:N$99,14,FALSE)-VLOOKUP($A100,'Import Peak Change'!$A$106:N$202,14,FALSE)))</f>
        <v>0</v>
      </c>
      <c r="O100" s="6">
        <f>IF(ISERROR(VLOOKUP($A100,'Import Peak'!$A$3:O$99,15,FALSE)-VLOOKUP($A100,'Import Peak Change'!$A$106:O$202,15,FALSE)),0,(VLOOKUP($A100,'Import Peak'!$A$3:O$99,15,FALSE)-VLOOKUP($A100,'Import Peak Change'!$A$106:O$202,15,FALSE)))</f>
        <v>0</v>
      </c>
      <c r="P100" s="6">
        <f>IF(ISERROR(VLOOKUP($A100,'Import Peak'!$A$3:P$99,16,FALSE)-VLOOKUP($A100,'Import Peak Change'!$A$106:P$202,16,FALSE)),0,(VLOOKUP($A100,'Import Peak'!$A$3:P$99,16,FALSE)-VLOOKUP($A100,'Import Peak Change'!$A$106:P$202,16,FALSE)))</f>
        <v>0</v>
      </c>
      <c r="Q100" s="6">
        <f>IF(ISERROR(VLOOKUP($A100,'Import Peak'!$A$3:Q$99,17,FALSE)-VLOOKUP($A100,'Import Peak Change'!$A$106:Q$202,17,FALSE)),0,(VLOOKUP($A100,'Import Peak'!$A$3:Q$99,17,FALSE)-VLOOKUP($A100,'Import Peak Change'!$A$106:Q$202,17,FALSE)))</f>
        <v>0</v>
      </c>
      <c r="R100" s="6">
        <f>IF(ISERROR(VLOOKUP($A100,'Import Peak'!$A$3:R$99,18,FALSE)-VLOOKUP($A100,'Import Peak Change'!$A$106:R$202,18,FALSE)),0,(VLOOKUP($A100,'Import Peak'!$A$3:R$99,18,FALSE)-VLOOKUP($A100,'Import Peak Change'!$A$106:R$202,18,FALSE)))</f>
        <v>0</v>
      </c>
      <c r="S100" s="6">
        <f>IF(ISERROR(VLOOKUP($A100,'Import Peak'!$A$3:S$99,19,FALSE)-VLOOKUP($A100,'Import Peak Change'!$A$106:S$202,19,FALSE)),0,(VLOOKUP($A100,'Import Peak'!$A$3:S$99,19,FALSE)-VLOOKUP($A100,'Import Peak Change'!$A$106:S$202,19,FALSE)))</f>
        <v>0</v>
      </c>
      <c r="T100" s="6">
        <f>IF(ISERROR(VLOOKUP($A100,'Import Peak'!$A$3:T$99,20,FALSE)-VLOOKUP($A100,'Import Peak Change'!$A$106:T$202,20,FALSE)),0,(VLOOKUP($A100,'Import Peak'!$A$3:T$99,20,FALSE)-VLOOKUP($A100,'Import Peak Change'!$A$106:T$202,20,FALSE)))</f>
        <v>0</v>
      </c>
      <c r="U100" s="6">
        <f>IF(ISERROR(VLOOKUP($A100,'Import Peak'!$A$3:U$99,21,FALSE)-VLOOKUP($A100,'Import Peak Change'!$A$106:U$202,21,FALSE)),0,(VLOOKUP($A100,'Import Peak'!$A$3:U$99,21,FALSE)-VLOOKUP($A100,'Import Peak Change'!$A$106:U$202,21,FALSE)))</f>
        <v>0</v>
      </c>
      <c r="V100" s="6">
        <f>IF(ISERROR(VLOOKUP($A100,'Import Peak'!$A$3:V$99,22,FALSE)-VLOOKUP($A100,'Import Peak Change'!$A$106:V$202,22,FALSE)),0,(VLOOKUP($A100,'Import Peak'!$A$3:V$99,22,FALSE)-VLOOKUP($A100,'Import Peak Change'!$A$106:V$202,22,FALSE)))</f>
        <v>0</v>
      </c>
      <c r="W100" s="6">
        <f>IF(ISERROR(VLOOKUP($A100,'Import Peak'!$A$3:W$99,23,FALSE)-VLOOKUP($A100,'Import Peak Change'!$A$106:W$202,23,FALSE)),0,(VLOOKUP($A100,'Import Peak'!$A$3:W$99,23,FALSE)-VLOOKUP($A100,'Import Peak Change'!$A$106:W$202,23,FALSE)))</f>
        <v>0</v>
      </c>
      <c r="X100" s="6">
        <f>IF(ISERROR(VLOOKUP($A100,'Import Peak'!$A$3:X$99,24,FALSE)-VLOOKUP($A100,'Import Peak Change'!$A$106:X$202,24,FALSE)),0,(VLOOKUP($A100,'Import Peak'!$A$3:X$99,24,FALSE)-VLOOKUP($A100,'Import Peak Change'!$A$106:X$202,24,FALSE)))</f>
        <v>0</v>
      </c>
      <c r="Y100" s="6">
        <f>IF(ISERROR(VLOOKUP($A100,'Import Peak'!$A$3:Y$99,25,FALSE)-VLOOKUP($A100,'Import Peak Change'!$A$106:Y$202,25,FALSE)),0,(VLOOKUP($A100,'Import Peak'!$A$3:Y$99,25,FALSE)-VLOOKUP($A100,'Import Peak Change'!$A$106:Y$202,25,FALSE)))</f>
        <v>0</v>
      </c>
      <c r="Z100" s="6">
        <f>IF(ISERROR(VLOOKUP($A100,'Import Peak'!$A$3:Z$99,26,FALSE)-VLOOKUP($A100,'Import Peak Change'!$A$106:Z$202,26,FALSE)),0,(VLOOKUP($A100,'Import Peak'!$A$3:Z$99,26,FALSE)-VLOOKUP($A100,'Import Peak Change'!$A$106:Z$202,26,FALSE)))</f>
        <v>0</v>
      </c>
      <c r="AA100" s="6">
        <f>IF(ISERROR(VLOOKUP($A100,'Import Peak'!$A$3:AA$99,27,FALSE)-VLOOKUP($A100,'Import Peak Change'!$A$106:AA$202,27,FALSE)),0,(VLOOKUP($A100,'Import Peak'!$A$3:AA$99,27,FALSE)-VLOOKUP($A100,'Import Peak Change'!$A$106:AA$202,27,FALSE)))</f>
        <v>0</v>
      </c>
      <c r="AB100" s="6">
        <f>IF(ISERROR(VLOOKUP($A100,'Import Peak'!$A$3:AB$99,28,FALSE)-VLOOKUP($A100,'Import Peak Change'!$A$106:AB$202,28,FALSE)),0,(VLOOKUP($A100,'Import Peak'!$A$3:AB$99,28,FALSE)-VLOOKUP($A100,'Import Peak Change'!$A$106:AB$202,28,FALSE)))</f>
        <v>0</v>
      </c>
      <c r="AC100" s="6">
        <f>IF(ISERROR(VLOOKUP($A100,'Import Peak'!$A$3:AC$99,29,FALSE)-VLOOKUP($A100,'Import Peak Change'!$A$106:AC$202,29,FALSE)),0,(VLOOKUP($A100,'Import Peak'!$A$3:AC$99,29,FALSE)-VLOOKUP($A100,'Import Peak Change'!$A$106:AC$202,29,FALSE)))</f>
        <v>0</v>
      </c>
      <c r="AD100" s="6">
        <f>IF(ISERROR(VLOOKUP($A100,'Import Peak'!$A$3:AD$99,30,FALSE)-VLOOKUP($A100,'Import Peak Change'!$A$106:AD$202,30,FALSE)),0,(VLOOKUP($A100,'Import Peak'!$A$3:AD$99,30,FALSE)-VLOOKUP($A100,'Import Peak Change'!$A$106:AD$202,30,FALSE)))</f>
        <v>0</v>
      </c>
      <c r="AE100" s="6">
        <f>IF(ISERROR(VLOOKUP($A100,'Import Peak'!$A$3:AE$99,31,FALSE)-VLOOKUP($A100,'Import Peak Change'!$A$106:AE$202,31,FALSE)),0,(VLOOKUP($A100,'Import Peak'!$A$3:AE$99,31,FALSE)-VLOOKUP($A100,'Import Peak Change'!$A$106:AE$202,31,FALSE)))</f>
        <v>0</v>
      </c>
      <c r="AF100" s="6">
        <f>IF(ISERROR(VLOOKUP($A100,'Import Peak'!$A$3:AF$99,32,FALSE)-VLOOKUP($A100,'Import Peak Change'!$A$106:AF$202,32,FALSE)),0,(VLOOKUP($A100,'Import Peak'!$A$3:AF$99,32,FALSE)-VLOOKUP($A100,'Import Peak Change'!$A$106:AF$202,32,FALSE)))</f>
        <v>0</v>
      </c>
      <c r="AG100" s="6">
        <f>IF(ISERROR(VLOOKUP($A100,'Import Peak'!$A$3:AG$99,33,FALSE)-VLOOKUP($A100,'Import Peak Change'!$A$106:AG$202,33,FALSE)),0,(VLOOKUP($A100,'Import Peak'!$A$3:AG$99,33,FALSE)-VLOOKUP($A100,'Import Peak Change'!$A$106:AG$202,33,FALSE)))</f>
        <v>0</v>
      </c>
      <c r="AH100" s="6">
        <f>IF(ISERROR(VLOOKUP($A100,'Import Peak'!$A$3:AH$99,34,FALSE)-VLOOKUP($A100,'Import Peak Change'!$A$106:AH$202,34,FALSE)),0,(VLOOKUP($A100,'Import Peak'!$A$3:AH$99,34,FALSE)-VLOOKUP($A100,'Import Peak Change'!$A$106:AH$202,34,FALSE)))</f>
        <v>0</v>
      </c>
      <c r="AI100" s="6">
        <f>IF(ISERROR(VLOOKUP($A100,'Import Peak'!$A$3:AI$99,35,FALSE)-VLOOKUP($A100,'Import Peak Change'!$A$106:AI$202,35,FALSE)),0,(VLOOKUP($A100,'Import Peak'!$A$3:AI$99,35,FALSE)-VLOOKUP($A100,'Import Peak Change'!$A$106:AI$202,35,FALSE)))</f>
        <v>0</v>
      </c>
      <c r="AJ100" s="6">
        <f>IF(ISERROR(VLOOKUP($A100,'Import Peak'!$A$3:AJ$99,36,FALSE)-VLOOKUP($A100,'Import Peak Change'!$A$106:AJ$202,36,FALSE)),0,(VLOOKUP($A100,'Import Peak'!$A$3:AJ$99,36,FALSE)-VLOOKUP($A100,'Import Peak Change'!$A$106:AJ$202,36,FALSE)))</f>
        <v>0</v>
      </c>
      <c r="AK100" s="6">
        <f>IF(ISERROR(VLOOKUP($A100,'Import Peak'!$A$3:AK$99,37,FALSE)-VLOOKUP($A100,'Import Peak Change'!$A$106:AK$202,37,FALSE)),0,(VLOOKUP($A100,'Import Peak'!$A$3:AK$99,37,FALSE)-VLOOKUP($A100,'Import Peak Change'!$A$106:AK$202,37,FALSE)))</f>
        <v>0</v>
      </c>
      <c r="AL100" s="6">
        <f>IF(ISERROR(VLOOKUP($A100,'Import Peak'!$A$3:AL$99,38,FALSE)-VLOOKUP($A100,'Import Peak Change'!$A$106:AL$202,38,FALSE)),0,(VLOOKUP($A100,'Import Peak'!$A$3:AL$99,38,FALSE)-VLOOKUP($A100,'Import Peak Change'!$A$106:AL$202,38,FALSE)))</f>
        <v>0</v>
      </c>
      <c r="AM100" s="6">
        <f>IF(ISERROR(VLOOKUP($A100,'Import Peak'!$A$3:AM$99,39,FALSE)-VLOOKUP($A100,'Import Peak Change'!$A$106:AM$202,39,FALSE)),0,(VLOOKUP($A100,'Import Peak'!$A$3:AM$99,39,FALSE)-VLOOKUP($A100,'Import Peak Change'!$A$106:AM$202,39,FALSE)))</f>
        <v>0</v>
      </c>
      <c r="AN100" s="6">
        <f>IF(ISERROR(VLOOKUP($A100,'Import Peak'!$A$3:AN$99,40,FALSE)-VLOOKUP($A100,'Import Peak Change'!$A$106:AN$202,40,FALSE)),0,(VLOOKUP($A100,'Import Peak'!$A$3:AN$99,40,FALSE)-VLOOKUP($A100,'Import Peak Change'!$A$106:AN$202,40,FALSE)))</f>
        <v>0</v>
      </c>
      <c r="AO100" s="6">
        <f>IF(ISERROR(VLOOKUP($A100,'Import Peak'!$A$3:AO$99,41,FALSE)-VLOOKUP($A100,'Import Peak Change'!$A$106:AO$202,41,FALSE)),0,(VLOOKUP($A100,'Import Peak'!$A$3:AO$99,41,FALSE)-VLOOKUP($A100,'Import Peak Change'!$A$106:AO$202,41,FALSE)))</f>
        <v>0</v>
      </c>
      <c r="AP100" s="6">
        <f>IF(ISERROR(VLOOKUP($A100,'Import Peak'!$A$3:AP$99,42,FALSE)-VLOOKUP($A100,'Import Peak Change'!$A$106:AP$202,42,FALSE)),0,(VLOOKUP($A100,'Import Peak'!$A$3:AP$99,42,FALSE)-VLOOKUP($A100,'Import Peak Change'!$A$106:AP$202,42,FALSE)))</f>
        <v>0</v>
      </c>
      <c r="AQ100" s="6">
        <f>IF(ISERROR(VLOOKUP($A100,'Import Peak'!$A$3:AQ$99,43,FALSE)-VLOOKUP($A100,'Import Peak Change'!$A$106:AQ$202,43,FALSE)),0,(VLOOKUP($A100,'Import Peak'!$A$3:AQ$99,43,FALSE)-VLOOKUP($A100,'Import Peak Change'!$A$106:AQ$202,43,FALSE)))</f>
        <v>0</v>
      </c>
      <c r="AR100" s="6">
        <f>IF(ISERROR(VLOOKUP($A100,'Import Peak'!$A$3:AR$99,44,FALSE)-VLOOKUP($A100,'Import Peak Change'!$A$106:AR$202,44,FALSE)),0,(VLOOKUP($A100,'Import Peak'!$A$3:AR$99,44,FALSE)-VLOOKUP($A100,'Import Peak Change'!$A$106:AR$202,44,FALSE)))</f>
        <v>0</v>
      </c>
      <c r="AS100" s="6">
        <f>IF(ISERROR(VLOOKUP($A100,'Import Peak'!$A$3:AS$99,45,FALSE)-VLOOKUP($A100,'Import Peak Change'!$A$106:AS$202,45,FALSE)),0,(VLOOKUP($A100,'Import Peak'!$A$3:AS$99,45,FALSE)-VLOOKUP($A100,'Import Peak Change'!$A$106:AS$202,45,FALSE)))</f>
        <v>0</v>
      </c>
      <c r="AT100" s="6">
        <f>IF(ISERROR(VLOOKUP($A100,'Import Peak'!$A$3:AT$99,46,FALSE)-VLOOKUP($A100,'Import Peak Change'!$A$106:AT$202,46,FALSE)),0,(VLOOKUP($A100,'Import Peak'!$A$3:AT$99,46,FALSE)-VLOOKUP($A100,'Import Peak Change'!$A$106:AT$202,46,FALSE)))</f>
        <v>0</v>
      </c>
      <c r="AU100" s="6">
        <f>IF(ISERROR(VLOOKUP($A100,'Import Peak'!$A$3:AU$99,47,FALSE)-VLOOKUP($A100,'Import Peak Change'!$A$106:AU$202,47,FALSE)),0,(VLOOKUP($A100,'Import Peak'!$A$3:AU$99,47,FALSE)-VLOOKUP($A100,'Import Peak Change'!$A$106:AU$202,47,FALSE)))</f>
        <v>0</v>
      </c>
      <c r="AV100" s="6">
        <f>IF(ISERROR(VLOOKUP($A100,'Import Peak'!$A$3:AV$99,48,FALSE)-VLOOKUP($A100,'Import Peak Change'!$A$106:AV$202,48,FALSE)),0,(VLOOKUP($A100,'Import Peak'!$A$3:AV$99,48,FALSE)-VLOOKUP($A100,'Import Peak Change'!$A$106:AV$202,48,FALSE)))</f>
        <v>0</v>
      </c>
      <c r="AW100" s="6">
        <f>IF(ISERROR(VLOOKUP($A100,'Import Peak'!$A$3:AW$99,49,FALSE)-VLOOKUP($A100,'Import Peak Change'!$A$106:AW$202,49,FALSE)),0,(VLOOKUP($A100,'Import Peak'!$A$3:AW$99,49,FALSE)-VLOOKUP($A100,'Import Peak Change'!$A$106:AW$202,49,FALSE)))</f>
        <v>0</v>
      </c>
      <c r="AX100" s="6">
        <f>IF(ISERROR(VLOOKUP($A100,'Import Peak'!$A$3:AX$99,50,FALSE)-VLOOKUP($A100,'Import Peak Change'!$A$106:AX$202,50,FALSE)),0,(VLOOKUP($A100,'Import Peak'!$A$3:AX$99,50,FALSE)-VLOOKUP($A100,'Import Peak Change'!$A$106:AX$202,50,FALSE)))</f>
        <v>0</v>
      </c>
      <c r="AY100" s="6">
        <f>IF(ISERROR(VLOOKUP($A100,'Import Peak'!$A$3:AY$99,51,FALSE)-VLOOKUP($A100,'Import Peak Change'!$A$106:AY$202,51,FALSE)),0,(VLOOKUP($A100,'Import Peak'!$A$3:AY$99,51,FALSE)-VLOOKUP($A100,'Import Peak Change'!$A$106:AY$202,51,FALSE)))</f>
        <v>0</v>
      </c>
      <c r="AZ100" s="6">
        <f>IF(ISERROR(VLOOKUP($A100,'Import Peak'!$A$3:AZ$99,52,FALSE)-VLOOKUP($A100,'Import Peak Change'!$A$106:AZ$202,52,FALSE)),0,(VLOOKUP($A100,'Import Peak'!$A$3:AZ$99,52,FALSE)-VLOOKUP($A100,'Import Peak Change'!$A$106:AZ$202,52,FALSE)))</f>
        <v>0</v>
      </c>
      <c r="BA100" s="6">
        <f>IF(ISERROR(VLOOKUP($A100,'Import Peak'!$A$3:BA$99,53,FALSE)-VLOOKUP($A100,'Import Peak Change'!$A$106:BA$202,53,FALSE)),0,(VLOOKUP($A100,'Import Peak'!$A$3:BA$99,53,FALSE)-VLOOKUP($A100,'Import Peak Change'!$A$106:BA$202,53,FALSE)))</f>
        <v>0</v>
      </c>
      <c r="BB100" s="6">
        <f>IF(ISERROR(VLOOKUP($A100,'Import Peak'!$A$3:BB$99,54,FALSE)-VLOOKUP($A100,'Import Peak Change'!$A$106:BB$202,54,FALSE)),0,(VLOOKUP($A100,'Import Peak'!$A$3:BB$99,54,FALSE)-VLOOKUP($A100,'Import Peak Change'!$A$106:BB$202,54,FALSE)))</f>
        <v>0</v>
      </c>
      <c r="BC100" s="6">
        <f>IF(ISERROR(VLOOKUP($A100,'Import Peak'!$A$3:BC$99,55,FALSE)-VLOOKUP($A100,'Import Peak Change'!$A$106:BC$202,55,FALSE)),0,(VLOOKUP($A100,'Import Peak'!$A$3:BC$99,55,FALSE)-VLOOKUP($A100,'Import Peak Change'!$A$106:BC$202,55,FALSE)))</f>
        <v>0</v>
      </c>
      <c r="BD100" s="6">
        <f>IF(ISERROR(VLOOKUP($A100,'Import Peak'!$A$3:BD$99,56,FALSE)-VLOOKUP($A100,'Import Peak Change'!$A$106:BD$202,56,FALSE)),0,(VLOOKUP($A100,'Import Peak'!$A$3:BD$99,56,FALSE)-VLOOKUP($A100,'Import Peak Change'!$A$106:BD$202,56,FALSE)))</f>
        <v>0</v>
      </c>
      <c r="BE100" s="6">
        <f>IF(ISERROR(VLOOKUP($A100,'Import Peak'!$A$3:BE$99,57,FALSE)-VLOOKUP($A100,'Import Peak Change'!$A$106:BE$202,57,FALSE)),0,(VLOOKUP($A100,'Import Peak'!$A$3:BE$99,57,FALSE)-VLOOKUP($A100,'Import Peak Change'!$A$106:BE$202,57,FALSE)))</f>
        <v>0</v>
      </c>
      <c r="BF100" s="6">
        <f>IF(ISERROR(VLOOKUP($A100,'Import Peak'!$A$3:BF$99,58,FALSE)-VLOOKUP($A100,'Import Peak Change'!$A$106:BF$202,58,FALSE)),0,(VLOOKUP($A100,'Import Peak'!$A$3:BF$99,58,FALSE)-VLOOKUP($A100,'Import Peak Change'!$A$106:BF$202,58,FALSE)))</f>
        <v>0</v>
      </c>
      <c r="BG100" s="6">
        <f>IF(ISERROR(VLOOKUP($A100,'Import Peak'!$A$3:BG$99,59,FALSE)-VLOOKUP($A100,'Import Peak Change'!$A$106:BG$202,59,FALSE)),0,(VLOOKUP($A100,'Import Peak'!$A$3:BG$99,59,FALSE)-VLOOKUP($A100,'Import Peak Change'!$A$106:BG$202,59,FALSE)))</f>
        <v>0</v>
      </c>
      <c r="BH100" s="6">
        <f>IF(ISERROR(VLOOKUP($A100,'Import Peak'!$A$3:BH$99,60,FALSE)-VLOOKUP($A100,'Import Peak Change'!$A$106:BH$202,60,FALSE)),0,(VLOOKUP($A100,'Import Peak'!$A$3:BH$99,60,FALSE)-VLOOKUP($A100,'Import Peak Change'!$A$106:BH$202,60,FALSE)))</f>
        <v>0</v>
      </c>
      <c r="BI100" s="6">
        <f>IF(ISERROR(VLOOKUP($A100,'Import Peak'!$A$3:BI$99,61,FALSE)-VLOOKUP($A100,'Import Peak Change'!$A$106:BI$202,61,FALSE)),0,(VLOOKUP($A100,'Import Peak'!$A$3:BI$99,61,FALSE)-VLOOKUP($A100,'Import Peak Change'!$A$106:BI$202,61,FALSE)))</f>
        <v>0</v>
      </c>
      <c r="BJ100" s="6">
        <f>IF(ISERROR(VLOOKUP($A100,'Import Peak'!$A$3:BJ$99,62,FALSE)-VLOOKUP($A100,'Import Peak Change'!$A$106:BJ$202,62,FALSE)),0,(VLOOKUP($A100,'Import Peak'!$A$3:BJ$99,62,FALSE)-VLOOKUP($A100,'Import Peak Change'!$A$106:BJ$202,62,FALSE)))</f>
        <v>0</v>
      </c>
      <c r="BK100" s="6">
        <f>IF(ISERROR(VLOOKUP($A100,'Import Peak'!$A$3:BK$99,63,FALSE)-VLOOKUP($A100,'Import Peak Change'!$A$106:BK$202,63,FALSE)),0,(VLOOKUP($A100,'Import Peak'!$A$3:BK$99,63,FALSE)-VLOOKUP($A100,'Import Peak Change'!$A$106:BK$202,63,FALSE)))</f>
        <v>0</v>
      </c>
      <c r="BL100" s="6">
        <f>IF(ISERROR(VLOOKUP($A100,'Import Peak'!$A$3:BL$99,64,FALSE)-VLOOKUP($A100,'Import Peak Change'!$A$106:BL$202,64,FALSE)),0,(VLOOKUP($A100,'Import Peak'!$A$3:BL$99,64,FALSE)-VLOOKUP($A100,'Import Peak Change'!$A$106:BL$202,64,FALSE)))</f>
        <v>0</v>
      </c>
      <c r="BM100" s="6">
        <f>IF(ISERROR(VLOOKUP($A100,'Import Peak'!$A$3:BM$99,65,FALSE)-VLOOKUP($A100,'Import Peak Change'!$A$106:BM$202,65,FALSE)),0,(VLOOKUP($A100,'Import Peak'!$A$3:BM$99,65,FALSE)-VLOOKUP($A100,'Import Peak Change'!$A$106:BM$202,65,FALSE)))</f>
        <v>0</v>
      </c>
      <c r="BN100" s="6">
        <f>IF(ISERROR(VLOOKUP($A100,'Import Peak'!$A$3:BN$99,66,FALSE)-VLOOKUP($A100,'Import Peak Change'!$A$106:BN$202,66,FALSE)),0,(VLOOKUP($A100,'Import Peak'!$A$3:BN$99,66,FALSE)-VLOOKUP($A100,'Import Peak Change'!$A$106:BN$202,66,FALSE)))</f>
        <v>0</v>
      </c>
      <c r="BO100" s="6">
        <f>IF(ISERROR(VLOOKUP($A100,'Import Peak'!$A$3:BO$99,67,FALSE)-VLOOKUP($A100,'Import Peak Change'!$A$106:BO$202,67,FALSE)),0,(VLOOKUP($A100,'Import Peak'!$A$3:BO$99,67,FALSE)-VLOOKUP($A100,'Import Peak Change'!$A$106:BO$202,67,FALSE)))</f>
        <v>0</v>
      </c>
      <c r="BP100" s="6">
        <f>IF(ISERROR(VLOOKUP($A100,'Import Peak'!$A$3:BP$99,68,FALSE)-VLOOKUP($A100,'Import Peak Change'!$A$106:BP$202,68,FALSE)),0,(VLOOKUP($A100,'Import Peak'!$A$3:BP$99,68,FALSE)-VLOOKUP($A100,'Import Peak Change'!$A$106:BP$202,68,FALSE)))</f>
        <v>0</v>
      </c>
      <c r="BQ100" s="6">
        <f>IF(ISERROR(VLOOKUP($A100,'Import Peak'!$A$3:BQ$99,69,FALSE)-VLOOKUP($A100,'Import Peak Change'!$A$106:BQ$202,69,FALSE)),0,(VLOOKUP($A100,'Import Peak'!$A$3:BQ$99,69,FALSE)-VLOOKUP($A100,'Import Peak Change'!$A$106:BQ$202,69,FALSE)))</f>
        <v>0</v>
      </c>
      <c r="BR100" s="6">
        <f>IF(ISERROR(VLOOKUP($A100,'Import Peak'!$A$3:BR$99,70,FALSE)-VLOOKUP($A100,'Import Peak Change'!$A$106:BR$202,70,FALSE)),0,(VLOOKUP($A100,'Import Peak'!$A$3:BR$99,70,FALSE)-VLOOKUP($A100,'Import Peak Change'!$A$106:BR$202,70,FALSE)))</f>
        <v>0</v>
      </c>
      <c r="BS100" s="6">
        <f>IF(ISERROR(VLOOKUP($A100,'Import Peak'!$A$3:BS$99,71,FALSE)-VLOOKUP($A100,'Import Peak Change'!$A$106:BS$202,71,FALSE)),0,(VLOOKUP($A100,'Import Peak'!$A$3:BS$99,71,FALSE)-VLOOKUP($A100,'Import Peak Change'!$A$106:BS$202,71,FALSE)))</f>
        <v>0</v>
      </c>
      <c r="BT100" s="6">
        <f>IF(ISERROR(VLOOKUP($A100,'Import Peak'!$A$3:BT$99,72,FALSE)-VLOOKUP($A100,'Import Peak Change'!$A$106:BT$202,72,FALSE)),0,(VLOOKUP($A100,'Import Peak'!$A$3:BT$99,72,FALSE)-VLOOKUP($A100,'Import Peak Change'!$A$106:BT$202,72,FALSE)))</f>
        <v>0</v>
      </c>
      <c r="BU100" s="6">
        <f>IF(ISERROR(VLOOKUP($A100,'Import Peak'!$A$3:BU$99,73,FALSE)-VLOOKUP($A100,'Import Peak Change'!$A$106:BU$202,73,FALSE)),0,(VLOOKUP($A100,'Import Peak'!$A$3:BU$99,73,FALSE)-VLOOKUP($A100,'Import Peak Change'!$A$106:BU$202,73,FALSE)))</f>
        <v>0</v>
      </c>
      <c r="BV100" s="6">
        <f>IF(ISERROR(VLOOKUP($A100,'Import Peak'!$A$3:BV$99,74,FALSE)-VLOOKUP($A100,'Import Peak Change'!$A$106:BV$202,74,FALSE)),0,(VLOOKUP($A100,'Import Peak'!$A$3:BV$99,74,FALSE)-VLOOKUP($A100,'Import Peak Change'!$A$106:BV$202,74,FALSE)))</f>
        <v>0</v>
      </c>
      <c r="BW100" s="6">
        <f>IF(ISERROR(VLOOKUP($A100,'Import Peak'!$A$3:BW$99,75,FALSE)-VLOOKUP($A100,'Import Peak Change'!$A$106:BW$202,75,FALSE)),0,(VLOOKUP($A100,'Import Peak'!$A$3:BW$99,75,FALSE)-VLOOKUP($A100,'Import Peak Change'!$A$106:BW$202,75,FALSE)))</f>
        <v>0</v>
      </c>
      <c r="BX100" s="6">
        <f>IF(ISERROR(VLOOKUP($A100,'Import Peak'!$A$3:BX$99,76,FALSE)-VLOOKUP($A100,'Import Peak Change'!$A$106:BX$202,76,FALSE)),0,(VLOOKUP($A100,'Import Peak'!$A$3:BX$99,76,FALSE)-VLOOKUP($A100,'Import Peak Change'!$A$106:BX$202,76,FALSE)))</f>
        <v>0</v>
      </c>
      <c r="BY100" s="6">
        <f>IF(ISERROR(VLOOKUP($A100,'Import Peak'!$A$3:BY$99,77,FALSE)-VLOOKUP($A100,'Import Peak Change'!$A$106:BY$202,77,FALSE)),0,(VLOOKUP($A100,'Import Peak'!$A$3:BY$99,77,FALSE)-VLOOKUP($A100,'Import Peak Change'!$A$106:BY$202,77,FALSE)))</f>
        <v>0</v>
      </c>
      <c r="BZ100" s="6">
        <f>IF(ISERROR(VLOOKUP($A100,'Import Peak'!$A$3:BZ$99,78,FALSE)-VLOOKUP($A100,'Import Peak Change'!$A$106:BZ$202,78,FALSE)),0,(VLOOKUP($A100,'Import Peak'!$A$3:BZ$99,78,FALSE)-VLOOKUP($A100,'Import Peak Change'!$A$106:BZ$202,78,FALSE)))</f>
        <v>0</v>
      </c>
      <c r="CA100" s="6">
        <f>IF(ISERROR(VLOOKUP($A100,'Import Peak'!$A$3:CA$99,79,FALSE)-VLOOKUP($A100,'Import Peak Change'!$A$106:CA$202,79,FALSE)),0,(VLOOKUP($A100,'Import Peak'!$A$3:CA$99,79,FALSE)-VLOOKUP($A100,'Import Peak Change'!$A$106:CA$202,79,FALSE)))</f>
        <v>0</v>
      </c>
      <c r="CB100" s="6">
        <f>IF(ISERROR(VLOOKUP($A100,'Import Peak'!$A$3:CB$99,80,FALSE)-VLOOKUP($A100,'Import Peak Change'!$A$106:CB$202,80,FALSE)),0,(VLOOKUP($A100,'Import Peak'!$A$3:CB$99,80,FALSE)-VLOOKUP($A100,'Import Peak Change'!$A$106:CB$202,80,FALSE)))</f>
        <v>0</v>
      </c>
      <c r="CC100" s="6">
        <f>IF(ISERROR(VLOOKUP($A100,'Import Peak'!$A$3:CC$99,81,FALSE)-VLOOKUP($A100,'Import Peak Change'!$A$106:CC$202,81,FALSE)),0,(VLOOKUP($A100,'Import Peak'!$A$3:CC$99,81,FALSE)-VLOOKUP($A100,'Import Peak Change'!$A$106:CC$202,81,FALSE)))</f>
        <v>0</v>
      </c>
      <c r="CD100" s="6">
        <f>IF(ISERROR(VLOOKUP($A100,'Import Peak'!$A$3:CD$99,82,FALSE)-VLOOKUP($A100,'Import Peak Change'!$A$106:CD$202,82,FALSE)),0,(VLOOKUP($A100,'Import Peak'!$A$3:CD$99,82,FALSE)-VLOOKUP($A100,'Import Peak Change'!$A$106:CD$202,82,FALSE)))</f>
        <v>0</v>
      </c>
      <c r="CE100" s="6">
        <f>IF(ISERROR(VLOOKUP($A100,'Import Peak'!$A$3:CE$99,83,FALSE)-VLOOKUP($A100,'Import Peak Change'!$A$106:CE$202,83,FALSE)),0,(VLOOKUP($A100,'Import Peak'!$A$3:CE$99,83,FALSE)-VLOOKUP($A100,'Import Peak Change'!$A$106:CE$202,83,FALSE)))</f>
        <v>0</v>
      </c>
      <c r="CF100" s="6">
        <f>IF(ISERROR(VLOOKUP($A100,'Import Peak'!$A$3:CF$99,84,FALSE)-VLOOKUP($A100,'Import Peak Change'!$A$106:CF$202,84,FALSE)),0,(VLOOKUP($A100,'Import Peak'!$A$3:CF$99,84,FALSE)-VLOOKUP($A100,'Import Peak Change'!$A$106:CF$202,84,FALSE)))</f>
        <v>0</v>
      </c>
      <c r="CG100" s="6">
        <f>IF(ISERROR(VLOOKUP($A100,'Import Peak'!$A$3:CG$99,85,FALSE)-VLOOKUP($A100,'Import Peak Change'!$A$106:CG$202,85,FALSE)),0,(VLOOKUP($A100,'Import Peak'!$A$3:CG$99,85,FALSE)-VLOOKUP($A100,'Import Peak Change'!$A$106:CG$202,85,FALSE)))</f>
        <v>0</v>
      </c>
      <c r="CH100" s="6">
        <f>IF(ISERROR(VLOOKUP($A100,'Import Peak'!$A$3:CH$99,86,FALSE)-VLOOKUP($A100,'Import Peak Change'!$A$106:CH$202,86,FALSE)),0,(VLOOKUP($A100,'Import Peak'!$A$3:CH$99,86,FALSE)-VLOOKUP($A100,'Import Peak Change'!$A$106:CH$202,86,FALSE)))</f>
        <v>0</v>
      </c>
      <c r="CI100" s="6">
        <f>IF(ISERROR(VLOOKUP($A100,'Import Peak'!$A$3:CI$99,87,FALSE)-VLOOKUP($A100,'Import Peak Change'!$A$106:CI$202,87,FALSE)),0,(VLOOKUP($A100,'Import Peak'!$A$3:CI$99,87,FALSE)-VLOOKUP($A100,'Import Peak Change'!$A$106:CI$202,87,FALSE)))</f>
        <v>0</v>
      </c>
      <c r="CJ100" s="6">
        <f>IF(ISERROR(VLOOKUP($A100,'Import Peak'!$A$3:CJ$99,88,FALSE)-VLOOKUP($A100,'Import Peak Change'!$A$106:CJ$202,88,FALSE)),0,(VLOOKUP($A100,'Import Peak'!$A$3:CJ$99,88,FALSE)-VLOOKUP($A100,'Import Peak Change'!$A$106:CJ$202,88,FALSE)))</f>
        <v>0</v>
      </c>
      <c r="CK100" s="6">
        <f>IF(ISERROR(VLOOKUP($A100,'Import Peak'!$A$3:CK$99,89,FALSE)-VLOOKUP($A100,'Import Peak Change'!$A$106:CK$202,89,FALSE)),0,(VLOOKUP($A100,'Import Peak'!$A$3:CK$99,89,FALSE)-VLOOKUP($A100,'Import Peak Change'!$A$106:CK$202,89,FALSE)))</f>
        <v>0</v>
      </c>
      <c r="CL100" s="6">
        <f>IF(ISERROR(VLOOKUP($A100,'Import Peak'!$A$3:CL$99,90,FALSE)-VLOOKUP($A100,'Import Peak Change'!$A$106:CL$202,90,FALSE)),0,(VLOOKUP($A100,'Import Peak'!$A$3:CL$99,90,FALSE)-VLOOKUP($A100,'Import Peak Change'!$A$106:CL$202,90,FALSE)))</f>
        <v>0</v>
      </c>
      <c r="CM100" s="6">
        <f>IF(ISERROR(VLOOKUP($A100,'Import Peak'!$A$3:CM$99,91,FALSE)-VLOOKUP($A100,'Import Peak Change'!$A$106:CM$202,91,FALSE)),0,(VLOOKUP($A100,'Import Peak'!$A$3:CM$99,91,FALSE)-VLOOKUP($A100,'Import Peak Change'!$A$106:CM$202,91,FALSE)))</f>
        <v>0</v>
      </c>
      <c r="CN100" s="6">
        <f>IF(ISERROR(VLOOKUP($A100,'Import Peak'!$A$3:CN$99,92,FALSE)-VLOOKUP($A100,'Import Peak Change'!$A$106:CN$202,92,FALSE)),0,(VLOOKUP($A100,'Import Peak'!$A$3:CN$99,92,FALSE)-VLOOKUP($A100,'Import Peak Change'!$A$106:CN$202,92,FALSE)))</f>
        <v>0</v>
      </c>
      <c r="CO100" s="6">
        <f>IF(ISERROR(VLOOKUP($A100,'Import Peak'!$A$3:CO$99,93,FALSE)-VLOOKUP($A100,'Import Peak Change'!$A$106:CO$202,93,FALSE)),0,(VLOOKUP($A100,'Import Peak'!$A$3:CO$99,93,FALSE)-VLOOKUP($A100,'Import Peak Change'!$A$106:CO$202,93,FALSE)))</f>
        <v>0</v>
      </c>
      <c r="CP100" s="6">
        <f>IF(ISERROR(VLOOKUP($A100,'Import Peak'!$A$3:CP$99,94,FALSE)-VLOOKUP($A100,'Import Peak Change'!$A$106:CP$202,94,FALSE)),0,(VLOOKUP($A100,'Import Peak'!$A$3:CP$99,94,FALSE)-VLOOKUP($A100,'Import Peak Change'!$A$106:CP$202,94,FALSE)))</f>
        <v>0</v>
      </c>
      <c r="CQ100" s="6">
        <f>IF(ISERROR(VLOOKUP($A100,'Import Peak'!$A$3:CQ$99,95,FALSE)-VLOOKUP($A100,'Import Peak Change'!$A$106:CQ$202,95,FALSE)),0,(VLOOKUP($A100,'Import Peak'!$A$3:CQ$99,95,FALSE)-VLOOKUP($A100,'Import Peak Change'!$A$106:CQ$202,95,FALSE)))</f>
        <v>0</v>
      </c>
      <c r="CR100" s="6">
        <f>IF(ISERROR(VLOOKUP($A100,'Import Peak'!$A$3:CR$99,96,FALSE)-VLOOKUP($A100,'Import Peak Change'!$A$106:CR$202,96,FALSE)),0,(VLOOKUP($A100,'Import Peak'!$A$3:CR$99,96,FALSE)-VLOOKUP($A100,'Import Peak Change'!$A$106:CR$202,96,FALSE)))</f>
        <v>0</v>
      </c>
      <c r="CS100" s="6">
        <f>IF(ISERROR(VLOOKUP($A100,'Import Peak'!$A$3:CS$99,97,FALSE)-VLOOKUP($A100,'Import Peak Change'!$A$106:CS$202,97,FALSE)),0,(VLOOKUP($A100,'Import Peak'!$A$3:CS$99,97,FALSE)-VLOOKUP($A100,'Import Peak Change'!$A$106:CS$202,97,FALSE)))</f>
        <v>0</v>
      </c>
      <c r="CT100" s="6">
        <f>IF(ISERROR(VLOOKUP($A100,'Import Peak'!$A$3:CT$99,98,FALSE)-VLOOKUP($A100,'Import Peak Change'!$A$106:CT$202,98,FALSE)),0,(VLOOKUP($A100,'Import Peak'!$A$3:CT$99,98,FALSE)-VLOOKUP($A100,'Import Peak Change'!$A$106:CT$202,98,FALSE)))</f>
        <v>0</v>
      </c>
      <c r="CU100" s="6">
        <f>IF(ISERROR(VLOOKUP($A100,'Import Peak'!$A$3:CU$99,99,FALSE)-VLOOKUP($A100,'Import Peak Change'!$A$106:CU$202,99,FALSE)),0,(VLOOKUP($A100,'Import Peak'!$A$3:CU$99,99,FALSE)-VLOOKUP($A100,'Import Peak Change'!$A$106:CU$202,99,FALSE)))</f>
        <v>0</v>
      </c>
      <c r="CV100" s="6">
        <f>IF(ISERROR(VLOOKUP($A100,'Import Peak'!$A$3:CV$99,100,FALSE)-VLOOKUP($A100,'Import Peak Change'!$A$106:CV$202,100,FALSE)),0,(VLOOKUP($A100,'Import Peak'!$A$3:CV$99,100,FALSE)-VLOOKUP($A100,'Import Peak Change'!$A$106:CV$202,100,FALSE)))</f>
        <v>0</v>
      </c>
      <c r="CW100" s="6">
        <f>IF(ISERROR(VLOOKUP($A100,'Import Peak'!$A$3:CW$99,101,FALSE)-VLOOKUP($A100,'Import Peak Change'!$A$106:CW$202,101,FALSE)),0,(VLOOKUP($A100,'Import Peak'!$A$3:CW$99,101,FALSE)-VLOOKUP($A100,'Import Peak Change'!$A$106:CW$202,101,FALSE)))</f>
        <v>0</v>
      </c>
      <c r="CX100" s="6">
        <f>IF(ISERROR(VLOOKUP($A100,'Import Peak'!$A$3:CX$99,102,FALSE)-VLOOKUP($A100,'Import Peak Change'!$A$106:CX$202,102,FALSE)),0,(VLOOKUP($A100,'Import Peak'!$A$3:CX$99,102,FALSE)-VLOOKUP($A100,'Import Peak Change'!$A$106:CX$202,102,FALSE)))</f>
        <v>0</v>
      </c>
      <c r="CY100" s="6">
        <f>IF(ISERROR(VLOOKUP($A100,'Import Peak'!$A$3:CY$99,103,FALSE)-VLOOKUP($A100,'Import Peak Change'!$A$106:CY$202,103,FALSE)),0,(VLOOKUP($A100,'Import Peak'!$A$3:CY$99,103,FALSE)-VLOOKUP($A100,'Import Peak Change'!$A$106:CY$202,103,FALSE)))</f>
        <v>0</v>
      </c>
      <c r="CZ100" s="6">
        <f>IF(ISERROR(VLOOKUP($A100,'Import Peak'!$A$3:CZ$99,104,FALSE)-VLOOKUP($A100,'Import Peak Change'!$A$106:CZ$202,104,FALSE)),0,(VLOOKUP($A100,'Import Peak'!$A$3:CZ$99,104,FALSE)-VLOOKUP($A100,'Import Peak Change'!$A$106:CZ$202,104,FALSE)))</f>
        <v>0</v>
      </c>
      <c r="DA100" s="6">
        <f>IF(ISERROR(VLOOKUP($A100,'Import Peak'!$A$3:DA$99,105,FALSE)-VLOOKUP($A100,'Import Peak Change'!$A$106:DA$202,105,FALSE)),0,(VLOOKUP($A100,'Import Peak'!$A$3:DA$99,105,FALSE)-VLOOKUP($A100,'Import Peak Change'!$A$106:DA$202,105,FALSE)))</f>
        <v>0</v>
      </c>
      <c r="DB100" s="6">
        <f>IF(ISERROR(VLOOKUP($A100,'Import Peak'!$A$3:DB$99,106,FALSE)-VLOOKUP($A100,'Import Peak Change'!$A$106:DB$202,106,FALSE)),0,(VLOOKUP($A100,'Import Peak'!$A$3:DB$99,106,FALSE)-VLOOKUP($A100,'Import Peak Change'!$A$106:DB$202,106,FALSE)))</f>
        <v>0</v>
      </c>
      <c r="DC100" s="6">
        <f>IF(ISERROR(VLOOKUP($A100,'Import Peak'!$A$3:DC$99,107,FALSE)-VLOOKUP($A100,'Import Peak Change'!$A$106:DC$202,107,FALSE)),0,(VLOOKUP($A100,'Import Peak'!$A$3:DC$99,107,FALSE)-VLOOKUP($A100,'Import Peak Change'!$A$106:DC$202,107,FALSE)))</f>
        <v>0</v>
      </c>
      <c r="DD100" s="6">
        <f>IF(ISERROR(VLOOKUP($A100,'Import Peak'!$A$3:DD$99,108,FALSE)-VLOOKUP($A100,'Import Peak Change'!$A$106:DD$202,108,FALSE)),0,(VLOOKUP($A100,'Import Peak'!$A$3:DD$99,108,FALSE)-VLOOKUP($A100,'Import Peak Change'!$A$106:DD$202,108,FALSE)))</f>
        <v>0</v>
      </c>
      <c r="DE100" s="6">
        <f>IF(ISERROR(VLOOKUP($A100,'Import Peak'!$A$3:DE$99,109,FALSE)-VLOOKUP($A100,'Import Peak Change'!$A$106:DE$202,109,FALSE)),0,(VLOOKUP($A100,'Import Peak'!$A$3:DE$99,109,FALSE)-VLOOKUP($A100,'Import Peak Change'!$A$106:DE$202,109,FALSE)))</f>
        <v>0</v>
      </c>
      <c r="DF100" s="6">
        <f>IF(ISERROR(VLOOKUP($A100,'Import Peak'!$A$3:DF$99,110,FALSE)-VLOOKUP($A100,'Import Peak Change'!$A$106:DF$202,110,FALSE)),0,(VLOOKUP($A100,'Import Peak'!$A$3:DF$99,110,FALSE)-VLOOKUP($A100,'Import Peak Change'!$A$106:DF$202,110,FALSE)))</f>
        <v>0</v>
      </c>
      <c r="DG100" s="6">
        <f>IF(ISERROR(VLOOKUP($A100,'Import Peak'!$A$3:DG$99,111,FALSE)-VLOOKUP($A100,'Import Peak Change'!$A$106:DG$202,111,FALSE)),0,(VLOOKUP($A100,'Import Peak'!$A$3:DG$99,111,FALSE)-VLOOKUP($A100,'Import Peak Change'!$A$106:DG$202,111,FALSE)))</f>
        <v>0</v>
      </c>
      <c r="DH100" s="6">
        <f>IF(ISERROR(VLOOKUP($A100,'Import Peak'!$A$3:DH$99,112,FALSE)-VLOOKUP($A100,'Import Peak Change'!$A$106:DH$202,112,FALSE)),0,(VLOOKUP($A100,'Import Peak'!$A$3:DH$99,112,FALSE)-VLOOKUP($A100,'Import Peak Change'!$A$106:DH$202,112,FALSE)))</f>
        <v>0</v>
      </c>
      <c r="DI100" s="6">
        <f>IF(ISERROR(VLOOKUP($A100,'Import Peak'!$A$3:DI$99,113,FALSE)-VLOOKUP($A100,'Import Peak Change'!$A$106:DI$202,113,FALSE)),0,(VLOOKUP($A100,'Import Peak'!$A$3:DI$99,113,FALSE)-VLOOKUP($A100,'Import Peak Change'!$A$106:DI$202,113,FALSE)))</f>
        <v>0</v>
      </c>
      <c r="DJ100" s="6">
        <f>IF(ISERROR(VLOOKUP($A100,'Import Peak'!$A$3:DJ$99,114,FALSE)-VLOOKUP($A100,'Import Peak Change'!$A$106:DJ$202,114,FALSE)),0,(VLOOKUP($A100,'Import Peak'!$A$3:DJ$99,114,FALSE)-VLOOKUP($A100,'Import Peak Change'!$A$106:DJ$202,114,FALSE)))</f>
        <v>0</v>
      </c>
      <c r="DK100" s="6">
        <f>IF(ISERROR(VLOOKUP($A100,'Import Peak'!$A$3:DK$99,115,FALSE)-VLOOKUP($A100,'Import Peak Change'!$A$106:DK$202,115,FALSE)),0,(VLOOKUP($A100,'Import Peak'!$A$3:DK$99,115,FALSE)-VLOOKUP($A100,'Import Peak Change'!$A$106:DK$202,115,FALSE)))</f>
        <v>0</v>
      </c>
      <c r="DL100" s="6">
        <f>IF(ISERROR(VLOOKUP($A100,'Import Peak'!$A$3:DL$99,116,FALSE)-VLOOKUP($A100,'Import Peak Change'!$A$106:DL$202,116,FALSE)),0,(VLOOKUP($A100,'Import Peak'!$A$3:DL$99,116,FALSE)-VLOOKUP($A100,'Import Peak Change'!$A$106:DL$202,116,FALSE)))</f>
        <v>0</v>
      </c>
      <c r="DM100" s="6">
        <f>IF(ISERROR(VLOOKUP($A100,'Import Peak'!$A$3:DM$99,117,FALSE)-VLOOKUP($A100,'Import Peak Change'!$A$106:DM$202,117,FALSE)),0,(VLOOKUP($A100,'Import Peak'!$A$3:DM$99,117,FALSE)-VLOOKUP($A100,'Import Peak Change'!$A$106:DM$202,117,FALSE)))</f>
        <v>0</v>
      </c>
      <c r="DN100" s="6">
        <f>IF(ISERROR(VLOOKUP($A100,'Import Peak'!$A$3:DN$99,118,FALSE)-VLOOKUP($A100,'Import Peak Change'!$A$106:DN$202,118,FALSE)),0,(VLOOKUP($A100,'Import Peak'!$A$3:DN$99,118,FALSE)-VLOOKUP($A100,'Import Peak Change'!$A$106:DN$202,118,FALSE)))</f>
        <v>0</v>
      </c>
      <c r="DO100" s="6">
        <f>IF(ISERROR(VLOOKUP($A100,'Import Peak'!$A$3:DO$99,119,FALSE)-VLOOKUP($A100,'Import Peak Change'!$A$106:DO$202,119,FALSE)),0,(VLOOKUP($A100,'Import Peak'!$A$3:DO$99,119,FALSE)-VLOOKUP($A100,'Import Peak Change'!$A$106:DO$202,119,FALSE)))</f>
        <v>0</v>
      </c>
      <c r="DP100" s="6">
        <f>IF(ISERROR(VLOOKUP($A100,'Import Peak'!$A$3:DP$99,120,FALSE)-VLOOKUP($A100,'Import Peak Change'!$A$106:DP$202,120,FALSE)),0,(VLOOKUP($A100,'Import Peak'!$A$3:DP$99,120,FALSE)-VLOOKUP($A100,'Import Peak Change'!$A$106:DP$202,120,FALSE)))</f>
        <v>0</v>
      </c>
      <c r="DQ100" s="6">
        <f>IF(ISERROR(VLOOKUP($A100,'Import Peak'!$A$3:DQ$99,121,FALSE)-VLOOKUP($A100,'Import Peak Change'!$A$106:DQ$202,121,FALSE)),0,(VLOOKUP($A100,'Import Peak'!$A$3:DQ$99,121,FALSE)-VLOOKUP($A100,'Import Peak Change'!$A$106:DQ$202,121,FALSE)))</f>
        <v>0</v>
      </c>
      <c r="DR100" s="6">
        <f>IF(ISERROR(VLOOKUP($A100,'Import Peak'!$A$3:DR$99,122,FALSE)-VLOOKUP($A100,'Import Peak Change'!$A$106:DR$202,122,FALSE)),0,(VLOOKUP($A100,'Import Peak'!$A$3:DR$99,122,FALSE)-VLOOKUP($A100,'Import Peak Change'!$A$106:DR$202,122,FALSE)))</f>
        <v>0</v>
      </c>
      <c r="DS100" s="6">
        <f>IF(ISERROR(VLOOKUP($A100,'Import Peak'!$A$3:DS$99,123,FALSE)-VLOOKUP($A100,'Import Peak Change'!$A$106:DS$202,123,FALSE)),0,(VLOOKUP($A100,'Import Peak'!$A$3:DS$99,123,FALSE)-VLOOKUP($A100,'Import Peak Change'!$A$106:DS$202,123,FALSE)))</f>
        <v>0</v>
      </c>
      <c r="DT100" s="6">
        <f>IF(ISERROR(VLOOKUP($A100,'Import Peak'!$A$3:DT$99,124,FALSE)-VLOOKUP($A100,'Import Peak Change'!$A$106:DT$202,124,FALSE)),0,(VLOOKUP($A100,'Import Peak'!$A$3:DT$99,124,FALSE)-VLOOKUP($A100,'Import Peak Change'!$A$106:DT$202,124,FALSE)))</f>
        <v>0</v>
      </c>
      <c r="DU100" s="6">
        <f>IF(ISERROR(VLOOKUP($A100,'Import Peak'!$A$3:DU$99,125,FALSE)-VLOOKUP($A100,'Import Peak Change'!$A$106:DU$202,125,FALSE)),0,(VLOOKUP($A100,'Import Peak'!$A$3:DU$99,125,FALSE)-VLOOKUP($A100,'Import Peak Change'!$A$106:DU$202,125,FALSE)))</f>
        <v>0</v>
      </c>
      <c r="DV100" s="6">
        <f>IF(ISERROR(VLOOKUP($A100,'Import Peak'!$A$3:DV$99,126,FALSE)-VLOOKUP($A100,'Import Peak Change'!$A$106:DV$202,126,FALSE)),0,(VLOOKUP($A100,'Import Peak'!$A$3:DV$99,126,FALSE)-VLOOKUP($A100,'Import Peak Change'!$A$106:DV$202,126,FALSE)))</f>
        <v>0</v>
      </c>
      <c r="DW100" s="6">
        <f>IF(ISERROR(VLOOKUP($A100,'Import Peak'!$A$3:DW$99,127,FALSE)-VLOOKUP($A100,'Import Peak Change'!$A$106:DW$202,127,FALSE)),0,(VLOOKUP($A100,'Import Peak'!$A$3:DW$99,127,FALSE)-VLOOKUP($A100,'Import Peak Change'!$A$106:DW$202,127,FALSE)))</f>
        <v>0</v>
      </c>
      <c r="DX100" s="6">
        <f>IF(ISERROR(VLOOKUP($A100,'Import Peak'!$A$3:DX$99,128,FALSE)-VLOOKUP($A100,'Import Peak Change'!$A$106:DX$202,128,FALSE)),0,(VLOOKUP($A100,'Import Peak'!$A$3:DX$99,128,FALSE)-VLOOKUP($A100,'Import Peak Change'!$A$106:DX$202,128,FALSE)))</f>
        <v>0</v>
      </c>
      <c r="DY100" s="6">
        <f>IF(ISERROR(VLOOKUP($A100,'Import Peak'!$A$3:DY$99,129,FALSE)-VLOOKUP($A100,'Import Peak Change'!$A$106:DY$202,129,FALSE)),0,(VLOOKUP($A100,'Import Peak'!$A$3:DY$99,129,FALSE)-VLOOKUP($A100,'Import Peak Change'!$A$106:DY$202,129,FALSE)))</f>
        <v>0</v>
      </c>
      <c r="DZ100" s="6">
        <f>IF(ISERROR(VLOOKUP($A100,'Import Peak'!$A$3:DZ$99,130,FALSE)-VLOOKUP($A100,'Import Peak Change'!$A$106:DZ$202,130,FALSE)),0,(VLOOKUP($A100,'Import Peak'!$A$3:DZ$99,130,FALSE)-VLOOKUP($A100,'Import Peak Change'!$A$106:DZ$202,130,FALSE)))</f>
        <v>0</v>
      </c>
      <c r="EA100" s="6">
        <f>IF(ISERROR(VLOOKUP($A100,'Import Peak'!$A$3:EA$99,131,FALSE)-VLOOKUP($A100,'Import Peak Change'!$A$106:EA$202,131,FALSE)),0,(VLOOKUP($A100,'Import Peak'!$A$3:EA$99,131,FALSE)-VLOOKUP($A100,'Import Peak Change'!$A$106:EA$202,131,FALSE)))</f>
        <v>0</v>
      </c>
      <c r="EB100" s="6">
        <f>IF(ISERROR(VLOOKUP($A100,'Import Peak'!$A$3:EB$99,132,FALSE)-VLOOKUP($A100,'Import Peak Change'!$A$106:EB$202,132,FALSE)),0,(VLOOKUP($A100,'Import Peak'!$A$3:EB$99,132,FALSE)-VLOOKUP($A100,'Import Peak Change'!$A$106:EB$202,132,FALSE)))</f>
        <v>0</v>
      </c>
      <c r="EC100" s="6">
        <f>IF(ISERROR(VLOOKUP($A100,'Import Peak'!$A$3:EC$99,133,FALSE)-VLOOKUP($A100,'Import Peak Change'!$A$106:EC$202,133,FALSE)),0,(VLOOKUP($A100,'Import Peak'!$A$3:EC$99,133,FALSE)-VLOOKUP($A100,'Import Peak Change'!$A$106:EC$202,133,FALSE)))</f>
        <v>0</v>
      </c>
      <c r="ED100" s="6">
        <f>IF(ISERROR(VLOOKUP($A100,'Import Peak'!$A$3:ED$99,134,FALSE)-VLOOKUP($A100,'Import Peak Change'!$A$106:ED$202,134,FALSE)),0,(VLOOKUP($A100,'Import Peak'!$A$3:ED$99,134,FALSE)-VLOOKUP($A100,'Import Peak Change'!$A$106:ED$202,134,FALSE)))</f>
        <v>0</v>
      </c>
      <c r="EE100" s="6">
        <f>IF(ISERROR(VLOOKUP($A100,'Import Peak'!$A$3:EE$99,135,FALSE)-VLOOKUP($A100,'Import Peak Change'!$A$106:EE$202,135,FALSE)),0,(VLOOKUP($A100,'Import Peak'!$A$3:EE$99,135,FALSE)-VLOOKUP($A100,'Import Peak Change'!$A$106:EE$202,135,FALSE)))</f>
        <v>0</v>
      </c>
      <c r="EF100" s="6">
        <f>IF(ISERROR(VLOOKUP($A100,'Import Peak'!$A$3:EF$99,136,FALSE)-VLOOKUP($A100,'Import Peak Change'!$A$106:EF$202,136,FALSE)),0,(VLOOKUP($A100,'Import Peak'!$A$3:EF$99,136,FALSE)-VLOOKUP($A100,'Import Peak Change'!$A$106:EF$202,136,FALSE)))</f>
        <v>0</v>
      </c>
      <c r="EG100" s="6">
        <f>IF(ISERROR(VLOOKUP($A100,'Import Peak'!$A$3:EG$99,137,FALSE)-VLOOKUP($A100,'Import Peak Change'!$A$106:EG$202,137,FALSE)),0,(VLOOKUP($A100,'Import Peak'!$A$3:EG$99,137,FALSE)-VLOOKUP($A100,'Import Peak Change'!$A$106:EG$202,137,FALSE)))</f>
        <v>0</v>
      </c>
      <c r="EH100" s="6">
        <f>IF(ISERROR(VLOOKUP($A100,'Import Peak'!$A$3:EH$99,138,FALSE)-VLOOKUP($A100,'Import Peak Change'!$A$106:EH$202,138,FALSE)),0,(VLOOKUP($A100,'Import Peak'!$A$3:EH$99,138,FALSE)-VLOOKUP($A100,'Import Peak Change'!$A$106:EH$202,138,FALSE)))</f>
        <v>0</v>
      </c>
      <c r="EI100" s="6">
        <f>IF(ISERROR(VLOOKUP($A100,'Import Peak'!$A$3:EI$99,139,FALSE)-VLOOKUP($A100,'Import Peak Change'!$A$106:EI$202,139,FALSE)),0,(VLOOKUP($A100,'Import Peak'!$A$3:EI$99,139,FALSE)-VLOOKUP($A100,'Import Peak Change'!$A$106:EI$202,139,FALSE)))</f>
        <v>0</v>
      </c>
      <c r="EJ100" s="6">
        <f>IF(ISERROR(VLOOKUP($A100,'Import Peak'!$A$3:EJ$99,140,FALSE)-VLOOKUP($A100,'Import Peak Change'!$A$106:EJ$202,140,FALSE)),0,(VLOOKUP($A100,'Import Peak'!$A$3:EJ$99,140,FALSE)-VLOOKUP($A100,'Import Peak Change'!$A$106:EJ$202,140,FALSE)))</f>
        <v>0</v>
      </c>
      <c r="EK100" s="6">
        <f>IF(ISERROR(VLOOKUP($A100,'Import Peak'!$A$3:EK$99,141,FALSE)-VLOOKUP($A100,'Import Peak Change'!$A$106:EK$202,141,FALSE)),0,(VLOOKUP($A100,'Import Peak'!$A$3:EK$99,141,FALSE)-VLOOKUP($A100,'Import Peak Change'!$A$106:EK$202,141,FALSE)))</f>
        <v>0</v>
      </c>
      <c r="EL100" s="6">
        <f>IF(ISERROR(VLOOKUP($A100,'Import Peak'!$A$3:EL$99,142,FALSE)-VLOOKUP($A100,'Import Peak Change'!$A$106:EL$202,142,FALSE)),0,(VLOOKUP($A100,'Import Peak'!$A$3:EL$99,142,FALSE)-VLOOKUP($A100,'Import Peak Change'!$A$106:EL$202,142,FALSE)))</f>
        <v>0</v>
      </c>
      <c r="EM100" s="6">
        <f>IF(ISERROR(VLOOKUP($A100,'Import Peak'!$A$3:EM$99,143,FALSE)-VLOOKUP($A100,'Import Peak Change'!$A$106:EM$202,143,FALSE)),0,(VLOOKUP($A100,'Import Peak'!$A$3:EM$99,143,FALSE)-VLOOKUP($A100,'Import Peak Change'!$A$106:EM$202,143,FALSE)))</f>
        <v>0</v>
      </c>
      <c r="EN100" s="6">
        <f>IF(ISERROR(VLOOKUP($A100,'Import Peak'!$A$3:EN$99,144,FALSE)-VLOOKUP($A100,'Import Peak Change'!$A$106:EN$202,144,FALSE)),0,(VLOOKUP($A100,'Import Peak'!$A$3:EN$99,144,FALSE)-VLOOKUP($A100,'Import Peak Change'!$A$106:EN$202,144,FALSE)))</f>
        <v>0</v>
      </c>
      <c r="EO100" s="6">
        <f>IF(ISERROR(VLOOKUP($A100,'Import Peak'!$A$3:EO$99,145,FALSE)-VLOOKUP($A100,'Import Peak Change'!$A$106:EO$202,145,FALSE)),0,(VLOOKUP($A100,'Import Peak'!$A$3:EO$99,145,FALSE)-VLOOKUP($A100,'Import Peak Change'!$A$106:EO$202,145,FALSE)))</f>
        <v>0</v>
      </c>
      <c r="EP100" s="6">
        <f>IF(ISERROR(VLOOKUP($A100,'Import Peak'!$A$3:EP$99,146,FALSE)-VLOOKUP($A100,'Import Peak Change'!$A$106:EP$202,146,FALSE)),0,(VLOOKUP($A100,'Import Peak'!$A$3:EP$99,146,FALSE)-VLOOKUP($A100,'Import Peak Change'!$A$106:EP$202,146,FALSE)))</f>
        <v>0</v>
      </c>
      <c r="EQ100" s="6">
        <f>IF(ISERROR(VLOOKUP($A100,'Import Peak'!$A$3:EQ$99,147,FALSE)-VLOOKUP($A100,'Import Peak Change'!$A$106:EQ$202,147,FALSE)),0,(VLOOKUP($A100,'Import Peak'!$A$3:EQ$99,147,FALSE)-VLOOKUP($A100,'Import Peak Change'!$A$106:EQ$202,147,FALSE)))</f>
        <v>0</v>
      </c>
      <c r="ER100" s="6">
        <f>IF(ISERROR(VLOOKUP($A100,'Import Peak'!$A$3:ER$99,148,FALSE)-VLOOKUP($A100,'Import Peak Change'!$A$106:ER$202,148,FALSE)),0,(VLOOKUP($A100,'Import Peak'!$A$3:ER$99,148,FALSE)-VLOOKUP($A100,'Import Peak Change'!$A$106:ER$202,148,FALSE)))</f>
        <v>0</v>
      </c>
      <c r="ES100" s="6">
        <f>IF(ISERROR(VLOOKUP($A100,'Import Peak'!$A$3:ES$99,149,FALSE)-VLOOKUP($A100,'Import Peak Change'!$A$106:ES$202,149,FALSE)),0,(VLOOKUP($A100,'Import Peak'!$A$3:ES$99,149,FALSE)-VLOOKUP($A100,'Import Peak Change'!$A$106:ES$202,149,FALSE)))</f>
        <v>0</v>
      </c>
      <c r="ET100" s="6">
        <f>IF(ISERROR(VLOOKUP($A100,'Import Peak'!$A$3:ET$99,150,FALSE)-VLOOKUP($A100,'Import Peak Change'!$A$106:ET$202,150,FALSE)),0,(VLOOKUP($A100,'Import Peak'!$A$3:ET$99,150,FALSE)-VLOOKUP($A100,'Import Peak Change'!$A$106:ET$202,150,FALSE)))</f>
        <v>0</v>
      </c>
      <c r="EU100" s="6">
        <f>IF(ISERROR(VLOOKUP($A100,'Import Peak'!$A$3:EU$99,151,FALSE)-VLOOKUP($A100,'Import Peak Change'!$A$106:EU$202,151,FALSE)),0,(VLOOKUP($A100,'Import Peak'!$A$3:EU$99,151,FALSE)-VLOOKUP($A100,'Import Peak Change'!$A$106:EU$202,151,FALSE)))</f>
        <v>0</v>
      </c>
      <c r="EV100" s="6">
        <f>IF(ISERROR(VLOOKUP($A100,'Import Peak'!$A$3:EV$99,152,FALSE)-VLOOKUP($A100,'Import Peak Change'!$A$106:EV$202,152,FALSE)),0,(VLOOKUP($A100,'Import Peak'!$A$3:EV$99,152,FALSE)-VLOOKUP($A100,'Import Peak Change'!$A$106:EV$202,152,FALSE)))</f>
        <v>0</v>
      </c>
      <c r="EW100" s="6">
        <f>IF(ISERROR(VLOOKUP($A100,'Import Peak'!$A$3:EW$99,153,FALSE)-VLOOKUP($A100,'Import Peak Change'!$A$106:EW$202,153,FALSE)),0,(VLOOKUP($A100,'Import Peak'!$A$3:EW$99,153,FALSE)-VLOOKUP($A100,'Import Peak Change'!$A$106:EW$202,153,FALSE)))</f>
        <v>0</v>
      </c>
      <c r="EX100" s="6">
        <f>IF(ISERROR(VLOOKUP($A100,'Import Peak'!$A$3:EX$99,154,FALSE)-VLOOKUP($A100,'Import Peak Change'!$A$106:EX$202,154,FALSE)),0,(VLOOKUP($A100,'Import Peak'!$A$3:EX$99,154,FALSE)-VLOOKUP($A100,'Import Peak Change'!$A$106:EX$202,154,FALSE)))</f>
        <v>0</v>
      </c>
      <c r="EY100" s="6">
        <f>IF(ISERROR(VLOOKUP($A100,'Import Peak'!$A$3:EY$99,155,FALSE)-VLOOKUP($A100,'Import Peak Change'!$A$106:EY$202,155,FALSE)),0,(VLOOKUP($A100,'Import Peak'!$A$3:EY$99,155,FALSE)-VLOOKUP($A100,'Import Peak Change'!$A$106:EY$202,155,FALSE)))</f>
        <v>0</v>
      </c>
      <c r="EZ100" s="6">
        <f>IF(ISERROR(VLOOKUP($A100,'Import Peak'!$A$3:EZ$99,156,FALSE)-VLOOKUP($A100,'Import Peak Change'!$A$106:EZ$202,156,FALSE)),0,(VLOOKUP($A100,'Import Peak'!$A$3:EZ$99,156,FALSE)-VLOOKUP($A100,'Import Peak Change'!$A$106:EZ$202,156,FALSE)))</f>
        <v>0</v>
      </c>
      <c r="FA100" s="6">
        <f>IF(ISERROR(VLOOKUP($A100,'Import Peak'!$A$3:FA$99,157,FALSE)-VLOOKUP($A100,'Import Peak Change'!$A$106:FA$202,157,FALSE)),0,(VLOOKUP($A100,'Import Peak'!$A$3:FA$99,157,FALSE)-VLOOKUP($A100,'Import Peak Change'!$A$106:FA$202,157,FALSE)))</f>
        <v>0</v>
      </c>
      <c r="FB100" s="6">
        <f>IF(ISERROR(VLOOKUP($A100,'Import Peak'!$A$3:FB$99,158,FALSE)-VLOOKUP($A100,'Import Peak Change'!$A$106:FB$202,158,FALSE)),0,(VLOOKUP($A100,'Import Peak'!$A$3:FB$99,158,FALSE)-VLOOKUP($A100,'Import Peak Change'!$A$106:FB$202,158,FALSE)))</f>
        <v>0</v>
      </c>
      <c r="FC100" s="6">
        <f>IF(ISERROR(VLOOKUP($A100,'Import Peak'!$A$3:FC$99,159,FALSE)-VLOOKUP($A100,'Import Peak Change'!$A$106:FC$202,159,FALSE)),0,(VLOOKUP($A100,'Import Peak'!$A$3:FC$99,159,FALSE)-VLOOKUP($A100,'Import Peak Change'!$A$106:FC$202,159,FALSE)))</f>
        <v>0</v>
      </c>
      <c r="FD100" s="6">
        <f>IF(ISERROR(VLOOKUP($A100,'Import Peak'!$A$3:FD$99,160,FALSE)-VLOOKUP($A100,'Import Peak Change'!$A$106:FD$202,160,FALSE)),0,(VLOOKUP($A100,'Import Peak'!$A$3:FD$99,160,FALSE)-VLOOKUP($A100,'Import Peak Change'!$A$106:FD$202,160,FALSE)))</f>
        <v>0</v>
      </c>
      <c r="FE100" s="6">
        <f>IF(ISERROR(VLOOKUP($A100,'Import Peak'!$A$3:FE$99,161,FALSE)-VLOOKUP($A100,'Import Peak Change'!$A$106:FE$202,161,FALSE)),0,(VLOOKUP($A100,'Import Peak'!$A$3:FE$99,161,FALSE)-VLOOKUP($A100,'Import Peak Change'!$A$106:FE$202,161,FALSE)))</f>
        <v>0</v>
      </c>
      <c r="FF100" s="6">
        <f>IF(ISERROR(VLOOKUP($A100,'Import Peak'!$A$3:FF$99,162,FALSE)-VLOOKUP($A100,'Import Peak Change'!$A$106:FF$202,162,FALSE)),0,(VLOOKUP($A100,'Import Peak'!$A$3:FF$99,162,FALSE)-VLOOKUP($A100,'Import Peak Change'!$A$106:FF$202,162,FALSE)))</f>
        <v>0</v>
      </c>
      <c r="FG100" s="6">
        <f>IF(ISERROR(VLOOKUP($A100,'Import Peak'!$A$3:FG$99,163,FALSE)-VLOOKUP($A100,'Import Peak Change'!$A$106:FG$202,163,FALSE)),0,(VLOOKUP($A100,'Import Peak'!$A$3:FG$99,163,FALSE)-VLOOKUP($A100,'Import Peak Change'!$A$106:FG$202,163,FALSE)))</f>
        <v>0</v>
      </c>
      <c r="FH100" s="6">
        <f>IF(ISERROR(VLOOKUP($A100,'Import Peak'!$A$3:FH$99,164,FALSE)-VLOOKUP($A100,'Import Peak Change'!$A$106:FH$202,164,FALSE)),0,(VLOOKUP($A100,'Import Peak'!$A$3:FH$99,164,FALSE)-VLOOKUP($A100,'Import Peak Change'!$A$106:FH$202,164,FALSE)))</f>
        <v>0</v>
      </c>
      <c r="FI100" s="6">
        <f>IF(ISERROR(VLOOKUP($A100,'Import Peak'!$A$3:FI$99,165,FALSE)-VLOOKUP($A100,'Import Peak Change'!$A$106:FI$202,165,FALSE)),0,(VLOOKUP($A100,'Import Peak'!$A$3:FI$99,165,FALSE)-VLOOKUP($A100,'Import Peak Change'!$A$106:FI$202,165,FALSE)))</f>
        <v>0</v>
      </c>
      <c r="FJ100" s="6">
        <f>IF(ISERROR(VLOOKUP($A100,'Import Peak'!$A$3:FJ$99,166,FALSE)-VLOOKUP($A100,'Import Peak Change'!$A$106:FJ$202,166,FALSE)),0,(VLOOKUP($A100,'Import Peak'!$A$3:FJ$99,166,FALSE)-VLOOKUP($A100,'Import Peak Change'!$A$106:FJ$202,166,FALSE)))</f>
        <v>0</v>
      </c>
      <c r="FK100" s="6">
        <f>IF(ISERROR(VLOOKUP($A100,'Import Peak'!$A$3:FK$99,167,FALSE)-VLOOKUP($A100,'Import Peak Change'!$A$106:FK$202,167,FALSE)),0,(VLOOKUP($A100,'Import Peak'!$A$3:FK$99,167,FALSE)-VLOOKUP($A100,'Import Peak Change'!$A$106:FK$202,167,FALSE)))</f>
        <v>0</v>
      </c>
      <c r="FL100" s="6">
        <f>IF(ISERROR(VLOOKUP($A100,'Import Peak'!$A$3:FL$99,168,FALSE)-VLOOKUP($A100,'Import Peak Change'!$A$106:FL$202,168,FALSE)),0,(VLOOKUP($A100,'Import Peak'!$A$3:FL$99,168,FALSE)-VLOOKUP($A100,'Import Peak Change'!$A$106:FL$202,168,FALSE)))</f>
        <v>0</v>
      </c>
      <c r="FM100" s="6">
        <f>IF(ISERROR(VLOOKUP($A100,'Import Peak'!$A$3:FM$99,169,FALSE)-VLOOKUP($A100,'Import Peak Change'!$A$106:FM$202,169,FALSE)),0,(VLOOKUP($A100,'Import Peak'!$A$3:FM$99,169,FALSE)-VLOOKUP($A100,'Import Peak Change'!$A$106:FM$202,169,FALSE)))</f>
        <v>0</v>
      </c>
      <c r="FN100" s="6">
        <f>IF(ISERROR(VLOOKUP($A100,'Import Peak'!$A$3:FN$99,170,FALSE)-VLOOKUP($A100,'Import Peak Change'!$A$106:FN$202,170,FALSE)),0,(VLOOKUP($A100,'Import Peak'!$A$3:FN$99,170,FALSE)-VLOOKUP($A100,'Import Peak Change'!$A$106:FN$202,170,FALSE)))</f>
        <v>0</v>
      </c>
      <c r="FO100" s="6">
        <f>IF(ISERROR(VLOOKUP($A100,'Import Peak'!$A$3:FO$99,171,FALSE)-VLOOKUP($A100,'Import Peak Change'!$A$106:FO$202,171,FALSE)),0,(VLOOKUP($A100,'Import Peak'!$A$3:FO$99,171,FALSE)-VLOOKUP($A100,'Import Peak Change'!$A$106:FO$202,171,FALSE)))</f>
        <v>0</v>
      </c>
      <c r="FP100" s="6">
        <f>IF(ISERROR(VLOOKUP($A100,'Import Peak'!$A$3:FP$99,172,FALSE)-VLOOKUP($A100,'Import Peak Change'!$A$106:FP$202,172,FALSE)),0,(VLOOKUP($A100,'Import Peak'!$A$3:FP$99,172,FALSE)-VLOOKUP($A100,'Import Peak Change'!$A$106:FP$202,172,FALSE)))</f>
        <v>0</v>
      </c>
      <c r="FQ100" s="6">
        <f>IF(ISERROR(VLOOKUP($A100,'Import Peak'!$A$3:FQ$99,173,FALSE)-VLOOKUP($A100,'Import Peak Change'!$A$106:FQ$202,173,FALSE)),0,(VLOOKUP($A100,'Import Peak'!$A$3:FQ$99,173,FALSE)-VLOOKUP($A100,'Import Peak Change'!$A$106:FQ$202,173,FALSE)))</f>
        <v>0</v>
      </c>
      <c r="FR100" s="6">
        <f>IF(ISERROR(VLOOKUP($A100,'Import Peak'!$A$3:FR$99,174,FALSE)-VLOOKUP($A100,'Import Peak Change'!$A$106:FR$202,174,FALSE)),0,(VLOOKUP($A100,'Import Peak'!$A$3:FR$99,174,FALSE)-VLOOKUP($A100,'Import Peak Change'!$A$106:FR$202,174,FALSE)))</f>
        <v>0</v>
      </c>
      <c r="FS100" s="6">
        <f>IF(ISERROR(VLOOKUP($A100,'Import Peak'!$A$3:FS$99,175,FALSE)-VLOOKUP($A100,'Import Peak Change'!$A$106:FS$202,175,FALSE)),0,(VLOOKUP($A100,'Import Peak'!$A$3:FS$99,175,FALSE)-VLOOKUP($A100,'Import Peak Change'!$A$106:FS$202,175,FALSE)))</f>
        <v>0</v>
      </c>
      <c r="FT100" s="6">
        <f>IF(ISERROR(VLOOKUP($A100,'Import Peak'!$A$3:FT$99,176,FALSE)-VLOOKUP($A100,'Import Peak Change'!$A$106:FT$202,176,FALSE)),0,(VLOOKUP($A100,'Import Peak'!$A$3:FT$99,176,FALSE)-VLOOKUP($A100,'Import Peak Change'!$A$106:FT$202,176,FALSE)))</f>
        <v>0</v>
      </c>
      <c r="FU100" s="6">
        <f>IF(ISERROR(VLOOKUP($A100,'Import Peak'!$A$3:FU$99,177,FALSE)-VLOOKUP($A100,'Import Peak Change'!$A$106:FU$202,177,FALSE)),0,(VLOOKUP($A100,'Import Peak'!$A$3:FU$99,177,FALSE)-VLOOKUP($A100,'Import Peak Change'!$A$106:FU$202,177,FALSE)))</f>
        <v>0</v>
      </c>
      <c r="FV100" s="6">
        <f>IF(ISERROR(VLOOKUP($A100,'Import Peak'!$A$3:FV$99,178,FALSE)-VLOOKUP($A100,'Import Peak Change'!$A$106:FV$202,178,FALSE)),0,(VLOOKUP($A100,'Import Peak'!$A$3:FV$99,178,FALSE)-VLOOKUP($A100,'Import Peak Change'!$A$106:FV$202,178,FALSE)))</f>
        <v>0</v>
      </c>
      <c r="FW100" s="6">
        <f>IF(ISERROR(VLOOKUP($A100,'Import Peak'!$A$3:FW$99,179,FALSE)-VLOOKUP($A100,'Import Peak Change'!$A$106:FW$202,179,FALSE)),0,(VLOOKUP($A100,'Import Peak'!$A$3:FW$99,179,FALSE)-VLOOKUP($A100,'Import Peak Change'!$A$106:FW$202,179,FALSE)))</f>
        <v>0</v>
      </c>
      <c r="FX100" s="6">
        <f>IF(ISERROR(VLOOKUP($A100,'Import Peak'!$A$3:FX$99,180,FALSE)-VLOOKUP($A100,'Import Peak Change'!$A$106:FX$202,180,FALSE)),0,(VLOOKUP($A100,'Import Peak'!$A$3:FX$99,180,FALSE)-VLOOKUP($A100,'Import Peak Change'!$A$106:FX$202,180,FALSE)))</f>
        <v>0</v>
      </c>
      <c r="FY100" s="6">
        <f>IF(ISERROR(VLOOKUP($A100,'Import Peak'!$A$3:FY$99,181,FALSE)-VLOOKUP($A100,'Import Peak Change'!$A$106:FY$202,181,FALSE)),0,(VLOOKUP($A100,'Import Peak'!$A$3:FY$99,181,FALSE)-VLOOKUP($A100,'Import Peak Change'!$A$106:FY$202,181,FALSE)))</f>
        <v>0</v>
      </c>
      <c r="FZ100" s="6">
        <f>IF(ISERROR(VLOOKUP($A100,'Import Peak'!$A$3:FZ$99,182,FALSE)-VLOOKUP($A100,'Import Peak Change'!$A$106:FZ$202,182,FALSE)),0,(VLOOKUP($A100,'Import Peak'!$A$3:FZ$99,182,FALSE)-VLOOKUP($A100,'Import Peak Change'!$A$106:FZ$202,182,FALSE)))</f>
        <v>0</v>
      </c>
      <c r="GA100" s="6">
        <f>IF(ISERROR(VLOOKUP($A100,'Import Peak'!$A$3:GA$99,183,FALSE)-VLOOKUP($A100,'Import Peak Change'!$A$106:GA$202,183,FALSE)),0,(VLOOKUP($A100,'Import Peak'!$A$3:GA$99,183,FALSE)-VLOOKUP($A100,'Import Peak Change'!$A$106:GA$202,183,FALSE)))</f>
        <v>0</v>
      </c>
      <c r="GB100" s="6">
        <f>IF(ISERROR(VLOOKUP($A100,'Import Peak'!$A$3:GB$99,184,FALSE)-VLOOKUP($A100,'Import Peak Change'!$A$106:GB$202,184,FALSE)),0,(VLOOKUP($A100,'Import Peak'!$A$3:GB$99,184,FALSE)-VLOOKUP($A100,'Import Peak Change'!$A$106:GB$202,184,FALSE)))</f>
        <v>0</v>
      </c>
      <c r="GC100" s="6">
        <f>IF(ISERROR(VLOOKUP($A100,'Import Peak'!$A$3:GC$99,185,FALSE)-VLOOKUP($A100,'Import Peak Change'!$A$106:GC$202,185,FALSE)),0,(VLOOKUP($A100,'Import Peak'!$A$3:GC$99,185,FALSE)-VLOOKUP($A100,'Import Peak Change'!$A$106:GC$202,185,FALSE)))</f>
        <v>0</v>
      </c>
      <c r="GD100" s="6">
        <f>IF(ISERROR(VLOOKUP($A100,'Import Peak'!$A$3:GD$99,186,FALSE)-VLOOKUP($A100,'Import Peak Change'!$A$106:GD$202,186,FALSE)),0,(VLOOKUP($A100,'Import Peak'!$A$3:GD$99,186,FALSE)-VLOOKUP($A100,'Import Peak Change'!$A$106:GD$202,186,FALSE)))</f>
        <v>0</v>
      </c>
      <c r="GE100" s="6">
        <f>IF(ISERROR(VLOOKUP($A100,'Import Peak'!$A$3:GE$99,187,FALSE)-VLOOKUP($A100,'Import Peak Change'!$A$106:GE$202,187,FALSE)),0,(VLOOKUP($A100,'Import Peak'!$A$3:GE$99,187,FALSE)-VLOOKUP($A100,'Import Peak Change'!$A$106:GE$202,187,FALSE)))</f>
        <v>0</v>
      </c>
      <c r="GF100" s="6">
        <f>IF(ISERROR(VLOOKUP($A100,'Import Peak'!$A$3:GF$99,188,FALSE)-VLOOKUP($A100,'Import Peak Change'!$A$106:GF$202,188,FALSE)),0,(VLOOKUP($A100,'Import Peak'!$A$3:GF$99,188,FALSE)-VLOOKUP($A100,'Import Peak Change'!$A$106:GF$202,188,FALSE)))</f>
        <v>0</v>
      </c>
      <c r="GG100" s="6">
        <f>IF(ISERROR(VLOOKUP($A100,'Import Peak'!$A$3:GG$99,189,FALSE)-VLOOKUP($A100,'Import Peak Change'!$A$106:GG$202,189,FALSE)),0,(VLOOKUP($A100,'Import Peak'!$A$3:GG$99,189,FALSE)-VLOOKUP($A100,'Import Peak Change'!$A$106:GG$202,189,FALSE)))</f>
        <v>0</v>
      </c>
      <c r="GH100" s="6">
        <f>IF(ISERROR(VLOOKUP($A100,'Import Peak'!$A$3:GH$99,190,FALSE)-VLOOKUP($A100,'Import Peak Change'!$A$106:GH$202,190,FALSE)),0,(VLOOKUP($A100,'Import Peak'!$A$3:GH$99,190,FALSE)-VLOOKUP($A100,'Import Peak Change'!$A$106:GH$202,190,FALSE)))</f>
        <v>0</v>
      </c>
      <c r="GI100" s="6">
        <f>IF(ISERROR(VLOOKUP($A100,'Import Peak'!$A$3:GI$99,191,FALSE)-VLOOKUP($A100,'Import Peak Change'!$A$106:GI$202,191,FALSE)),0,(VLOOKUP($A100,'Import Peak'!$A$3:GI$99,191,FALSE)-VLOOKUP($A100,'Import Peak Change'!$A$106:GI$202,191,FALSE)))</f>
        <v>0</v>
      </c>
      <c r="GJ100" s="6">
        <f>IF(ISERROR(VLOOKUP($A100,'Import Peak'!$A$3:GJ$99,192,FALSE)-VLOOKUP($A100,'Import Peak Change'!$A$106:GJ$202,192,FALSE)),0,(VLOOKUP($A100,'Import Peak'!$A$3:GJ$99,192,FALSE)-VLOOKUP($A100,'Import Peak Change'!$A$106:GJ$202,192,FALSE)))</f>
        <v>0</v>
      </c>
      <c r="GK100" s="6">
        <f>IF(ISERROR(VLOOKUP($A100,'Import Peak'!$A$3:GK$99,193,FALSE)-VLOOKUP($A100,'Import Peak Change'!$A$106:GK$202,193,FALSE)),0,(VLOOKUP($A100,'Import Peak'!$A$3:GK$99,193,FALSE)-VLOOKUP($A100,'Import Peak Change'!$A$106:GK$202,193,FALSE)))</f>
        <v>0</v>
      </c>
      <c r="GL100" s="6">
        <f>IF(ISERROR(VLOOKUP($A100,'Import Peak'!$A$3:GL$99,194,FALSE)-VLOOKUP($A100,'Import Peak Change'!$A$106:GL$202,194,FALSE)),0,(VLOOKUP($A100,'Import Peak'!$A$3:GL$99,194,FALSE)-VLOOKUP($A100,'Import Peak Change'!$A$106:GL$202,194,FALSE)))</f>
        <v>0</v>
      </c>
      <c r="GM100" s="6">
        <f>IF(ISERROR(VLOOKUP($A100,'Import Peak'!$A$3:GM$99,195,FALSE)-VLOOKUP($A100,'Import Peak Change'!$A$106:GM$202,195,FALSE)),0,(VLOOKUP($A100,'Import Peak'!$A$3:GM$99,195,FALSE)-VLOOKUP($A100,'Import Peak Change'!$A$106:GM$202,195,FALSE)))</f>
        <v>0</v>
      </c>
      <c r="GN100" s="6">
        <f>IF(ISERROR(VLOOKUP($A100,'Import Peak'!$A$3:GN$99,196,FALSE)-VLOOKUP($A100,'Import Peak Change'!$A$106:GN$202,196,FALSE)),0,(VLOOKUP($A100,'Import Peak'!$A$3:GN$99,196,FALSE)-VLOOKUP($A100,'Import Peak Change'!$A$106:GN$202,196,FALSE)))</f>
        <v>0</v>
      </c>
      <c r="GO100" s="6">
        <f>IF(ISERROR(VLOOKUP($A100,'Import Peak'!$A$3:GO$99,197,FALSE)-VLOOKUP($A100,'Import Peak Change'!$A$106:GO$202,197,FALSE)),0,(VLOOKUP($A100,'Import Peak'!$A$3:GO$99,197,FALSE)-VLOOKUP($A100,'Import Peak Change'!$A$106:GO$202,197,FALSE)))</f>
        <v>0</v>
      </c>
      <c r="GP100" s="6">
        <f>IF(ISERROR(VLOOKUP($A100,'Import Peak'!$A$3:GP$99,198,FALSE)-VLOOKUP($A100,'Import Peak Change'!$A$106:GP$202,198,FALSE)),0,(VLOOKUP($A100,'Import Peak'!$A$3:GP$99,198,FALSE)-VLOOKUP($A100,'Import Peak Change'!$A$106:GP$202,198,FALSE)))</f>
        <v>0</v>
      </c>
      <c r="GQ100" s="6">
        <f>IF(ISERROR(VLOOKUP($A100,'Import Peak'!$A$3:GQ$99,199,FALSE)-VLOOKUP($A100,'Import Peak Change'!$A$106:GQ$202,199,FALSE)),0,(VLOOKUP($A100,'Import Peak'!$A$3:GQ$99,199,FALSE)-VLOOKUP($A100,'Import Peak Change'!$A$106:GQ$202,199,FALSE)))</f>
        <v>0</v>
      </c>
      <c r="GR100" s="6">
        <f>IF(ISERROR(VLOOKUP($A100,'Import Peak'!$A$3:GR$99,200,FALSE)-VLOOKUP($A100,'Import Peak Change'!$A$106:GR$202,200,FALSE)),0,(VLOOKUP($A100,'Import Peak'!$A$3:GR$99,200,FALSE)-VLOOKUP($A100,'Import Peak Change'!$A$106:GR$202,200,FALSE)))</f>
        <v>0</v>
      </c>
      <c r="GS100" s="6">
        <f>IF(ISERROR(VLOOKUP($A100,'Import Peak'!$A$3:GS$99,201,FALSE)-VLOOKUP($A100,'Import Peak Change'!$A$106:GS$202,201,FALSE)),0,(VLOOKUP($A100,'Import Peak'!$A$3:GS$99,201,FALSE)-VLOOKUP($A100,'Import Peak Change'!$A$106:GS$202,201,FALSE)))</f>
        <v>0</v>
      </c>
      <c r="GT100" s="6">
        <f>IF(ISERROR(VLOOKUP($A100,'Import Peak'!$A$3:GT$99,202,FALSE)-VLOOKUP($A100,'Import Peak Change'!$A$106:GT$202,202,FALSE)),0,(VLOOKUP($A100,'Import Peak'!$A$3:GT$99,202,FALSE)-VLOOKUP($A100,'Import Peak Change'!$A$106:GT$202,202,FALSE)))</f>
        <v>0</v>
      </c>
      <c r="GU100" s="6">
        <f>IF(ISERROR(VLOOKUP($A100,'Import Peak'!$A$3:GU$99,203,FALSE)-VLOOKUP($A100,'Import Peak Change'!$A$106:GU$202,203,FALSE)),0,(VLOOKUP($A100,'Import Peak'!$A$3:GU$99,203,FALSE)-VLOOKUP($A100,'Import Peak Change'!$A$106:GU$202,203,FALSE)))</f>
        <v>0</v>
      </c>
      <c r="GV100" s="6">
        <f>IF(ISERROR(VLOOKUP($A100,'Import Peak'!$A$3:GV$99,204,FALSE)-VLOOKUP($A100,'Import Peak Change'!$A$106:GV$202,204,FALSE)),0,(VLOOKUP($A100,'Import Peak'!$A$3:GV$99,204,FALSE)-VLOOKUP($A100,'Import Peak Change'!$A$106:GV$202,204,FALSE)))</f>
        <v>0</v>
      </c>
      <c r="GW100" s="6">
        <f>IF(ISERROR(VLOOKUP($A100,'Import Peak'!$A$3:GW$99,205,FALSE)-VLOOKUP($A100,'Import Peak Change'!$A$106:GW$202,205,FALSE)),0,(VLOOKUP($A100,'Import Peak'!$A$3:GW$99,205,FALSE)-VLOOKUP($A100,'Import Peak Change'!$A$106:GW$202,205,FALSE)))</f>
        <v>0</v>
      </c>
      <c r="GX100" s="6">
        <f>IF(ISERROR(VLOOKUP($A100,'Import Peak'!$A$3:GX$99,206,FALSE)-VLOOKUP($A100,'Import Peak Change'!$A$106:GX$202,206,FALSE)),0,(VLOOKUP($A100,'Import Peak'!$A$3:GX$99,206,FALSE)-VLOOKUP($A100,'Import Peak Change'!$A$106:GX$202,206,FALSE)))</f>
        <v>0</v>
      </c>
      <c r="GY100" s="6">
        <f>IF(ISERROR(VLOOKUP($A100,'Import Peak'!$A$3:GY$99,207,FALSE)-VLOOKUP($A100,'Import Peak Change'!$A$106:GY$202,207,FALSE)),0,(VLOOKUP($A100,'Import Peak'!$A$3:GY$99,207,FALSE)-VLOOKUP($A100,'Import Peak Change'!$A$106:GY$202,207,FALSE)))</f>
        <v>0</v>
      </c>
      <c r="GZ100" s="6">
        <f>IF(ISERROR(VLOOKUP($A100,'Import Peak'!$A$3:GZ$99,208,FALSE)-VLOOKUP($A100,'Import Peak Change'!$A$106:GZ$202,208,FALSE)),0,(VLOOKUP($A100,'Import Peak'!$A$3:GZ$99,208,FALSE)-VLOOKUP($A100,'Import Peak Change'!$A$106:GZ$202,208,FALSE)))</f>
        <v>0</v>
      </c>
      <c r="HA100" s="6">
        <f>IF(ISERROR(VLOOKUP($A100,'Import Peak'!$A$3:HA$99,209,FALSE)-VLOOKUP($A100,'Import Peak Change'!$A$106:HA$202,209,FALSE)),0,(VLOOKUP($A100,'Import Peak'!$A$3:HA$99,209,FALSE)-VLOOKUP($A100,'Import Peak Change'!$A$106:HA$202,209,FALSE)))</f>
        <v>0</v>
      </c>
      <c r="HB100" s="6">
        <f>IF(ISERROR(VLOOKUP($A100,'Import Peak'!$A$3:HB$99,210,FALSE)-VLOOKUP($A100,'Import Peak Change'!$A$106:HB$202,210,FALSE)),0,(VLOOKUP($A100,'Import Peak'!$A$3:HB$99,210,FALSE)-VLOOKUP($A100,'Import Peak Change'!$A$106:HB$202,210,FALSE)))</f>
        <v>0</v>
      </c>
      <c r="HC100" s="6">
        <f>IF(ISERROR(VLOOKUP($A100,'Import Peak'!$A$3:HC$99,211,FALSE)-VLOOKUP($A100,'Import Peak Change'!$A$106:HC$202,211,FALSE)),0,(VLOOKUP($A100,'Import Peak'!$A$3:HC$99,211,FALSE)-VLOOKUP($A100,'Import Peak Change'!$A$106:HC$202,211,FALSE)))</f>
        <v>0</v>
      </c>
      <c r="HD100" s="6">
        <f>IF(ISERROR(VLOOKUP($A100,'Import Peak'!$A$3:HD$99,212,FALSE)-VLOOKUP($A100,'Import Peak Change'!$A$106:HD$202,212,FALSE)),0,(VLOOKUP($A100,'Import Peak'!$A$3:HD$99,212,FALSE)-VLOOKUP($A100,'Import Peak Change'!$A$106:HD$202,212,FALSE)))</f>
        <v>0</v>
      </c>
      <c r="HE100" s="6">
        <f>IF(ISERROR(VLOOKUP($A100,'Import Peak'!$A$3:HE$99,213,FALSE)-VLOOKUP($A100,'Import Peak Change'!$A$106:HE$202,213,FALSE)),0,(VLOOKUP($A100,'Import Peak'!$A$3:HE$99,213,FALSE)-VLOOKUP($A100,'Import Peak Change'!$A$106:HE$202,213,FALSE)))</f>
        <v>0</v>
      </c>
      <c r="HF100" s="6">
        <f>IF(ISERROR(VLOOKUP($A100,'Import Peak'!$A$3:HF$99,214,FALSE)-VLOOKUP($A100,'Import Peak Change'!$A$106:HF$202,214,FALSE)),0,(VLOOKUP($A100,'Import Peak'!$A$3:HF$99,214,FALSE)-VLOOKUP($A100,'Import Peak Change'!$A$106:HF$202,214,FALSE)))</f>
        <v>0</v>
      </c>
      <c r="HG100" s="6">
        <f>IF(ISERROR(VLOOKUP($A100,'Import Peak'!$A$3:HG$99,215,FALSE)-VLOOKUP($A100,'Import Peak Change'!$A$106:HG$202,215,FALSE)),0,(VLOOKUP($A100,'Import Peak'!$A$3:HG$99,215,FALSE)-VLOOKUP($A100,'Import Peak Change'!$A$106:HG$202,215,FALSE)))</f>
        <v>0</v>
      </c>
      <c r="HH100" s="6">
        <f>IF(ISERROR(VLOOKUP($A100,'Import Peak'!$A$3:HH$99,216,FALSE)-VLOOKUP($A100,'Import Peak Change'!$A$106:HH$202,216,FALSE)),0,(VLOOKUP($A100,'Import Peak'!$A$3:HH$99,216,FALSE)-VLOOKUP($A100,'Import Peak Change'!$A$106:HH$202,216,FALSE)))</f>
        <v>0</v>
      </c>
      <c r="HI100" s="6">
        <f>IF(ISERROR(VLOOKUP($A100,'Import Peak'!$A$3:HI$99,217,FALSE)-VLOOKUP($A100,'Import Peak Change'!$A$106:HI$202,217,FALSE)),0,(VLOOKUP($A100,'Import Peak'!$A$3:HI$99,217,FALSE)-VLOOKUP($A100,'Import Peak Change'!$A$106:HI$202,217,FALSE)))</f>
        <v>0</v>
      </c>
      <c r="HJ100" s="6">
        <f>IF(ISERROR(VLOOKUP($A100,'Import Peak'!$A$3:HJ$99,218,FALSE)-VLOOKUP($A100,'Import Peak Change'!$A$106:HJ$202,218,FALSE)),0,(VLOOKUP($A100,'Import Peak'!$A$3:HJ$99,218,FALSE)-VLOOKUP($A100,'Import Peak Change'!$A$106:HJ$202,218,FALSE)))</f>
        <v>0</v>
      </c>
      <c r="HK100" s="6">
        <f>IF(ISERROR(VLOOKUP($A100,'Import Peak'!$A$3:HK$99,219,FALSE)-VLOOKUP($A100,'Import Peak Change'!$A$106:HK$202,219,FALSE)),0,(VLOOKUP($A100,'Import Peak'!$A$3:HK$99,219,FALSE)-VLOOKUP($A100,'Import Peak Change'!$A$106:HK$202,219,FALSE)))</f>
        <v>0</v>
      </c>
      <c r="HL100" s="6">
        <f>IF(ISERROR(VLOOKUP($A100,'Import Peak'!$A$3:HL$99,220,FALSE)-VLOOKUP($A100,'Import Peak Change'!$A$106:HL$202,220,FALSE)),0,(VLOOKUP($A100,'Import Peak'!$A$3:HL$99,220,FALSE)-VLOOKUP($A100,'Import Peak Change'!$A$106:HL$202,220,FALSE)))</f>
        <v>0</v>
      </c>
      <c r="HM100" s="6">
        <f>IF(ISERROR(VLOOKUP($A100,'Import Peak'!$A$3:HM$99,221,FALSE)-VLOOKUP($A100,'Import Peak Change'!$A$106:HM$202,221,FALSE)),0,(VLOOKUP($A100,'Import Peak'!$A$3:HM$99,221,FALSE)-VLOOKUP($A100,'Import Peak Change'!$A$106:HM$202,221,FALSE)))</f>
        <v>0</v>
      </c>
      <c r="HN100" s="6">
        <f>IF(ISERROR(VLOOKUP($A100,'Import Peak'!$A$3:HN$99,222,FALSE)-VLOOKUP($A100,'Import Peak Change'!$A$106:HN$202,222,FALSE)),0,(VLOOKUP($A100,'Import Peak'!$A$3:HN$99,222,FALSE)-VLOOKUP($A100,'Import Peak Change'!$A$106:HN$202,222,FALSE)))</f>
        <v>0</v>
      </c>
      <c r="HO100" s="6">
        <f>IF(ISERROR(VLOOKUP($A100,'Import Peak'!$A$3:HO$99,223,FALSE)-VLOOKUP($A100,'Import Peak Change'!$A$106:HO$202,223,FALSE)),0,(VLOOKUP($A100,'Import Peak'!$A$3:HO$99,223,FALSE)-VLOOKUP($A100,'Import Peak Change'!$A$106:HO$202,223,FALSE)))</f>
        <v>0</v>
      </c>
      <c r="HP100" s="6">
        <f>IF(ISERROR(VLOOKUP($A100,'Import Peak'!$A$3:HP$99,224,FALSE)-VLOOKUP($A100,'Import Peak Change'!$A$106:HP$202,224,FALSE)),0,(VLOOKUP($A100,'Import Peak'!$A$3:HP$99,224,FALSE)-VLOOKUP($A100,'Import Peak Change'!$A$106:HP$202,224,FALSE)))</f>
        <v>0</v>
      </c>
      <c r="HQ100" s="6">
        <f>IF(ISERROR(VLOOKUP($A100,'Import Peak'!$A$3:HQ$99,225,FALSE)-VLOOKUP($A100,'Import Peak Change'!$A$106:HQ$202,225,FALSE)),0,(VLOOKUP($A100,'Import Peak'!$A$3:HQ$99,225,FALSE)-VLOOKUP($A100,'Import Peak Change'!$A$106:HQ$202,225,FALSE)))</f>
        <v>0</v>
      </c>
      <c r="HR100" s="6">
        <f>IF(ISERROR(VLOOKUP($A100,'Import Peak'!$A$3:HR$99,226,FALSE)-VLOOKUP($A100,'Import Peak Change'!$A$106:HR$202,226,FALSE)),0,(VLOOKUP($A100,'Import Peak'!$A$3:HR$99,226,FALSE)-VLOOKUP($A100,'Import Peak Change'!$A$106:HR$202,226,FALSE)))</f>
        <v>0</v>
      </c>
      <c r="HS100" s="6">
        <f>IF(ISERROR(VLOOKUP($A100,'Import Peak'!$A$3:HS$99,227,FALSE)-VLOOKUP($A100,'Import Peak Change'!$A$106:HS$202,227,FALSE)),0,(VLOOKUP($A100,'Import Peak'!$A$3:HS$99,227,FALSE)-VLOOKUP($A100,'Import Peak Change'!$A$106:HS$202,227,FALSE)))</f>
        <v>0</v>
      </c>
      <c r="HT100" s="6">
        <f>IF(ISERROR(VLOOKUP($A100,'Import Peak'!$A$3:HT$99,228,FALSE)-VLOOKUP($A100,'Import Peak Change'!$A$106:HT$202,228,FALSE)),0,(VLOOKUP($A100,'Import Peak'!$A$3:HT$99,228,FALSE)-VLOOKUP($A100,'Import Peak Change'!$A$106:HT$202,228,FALSE)))</f>
        <v>0</v>
      </c>
      <c r="HU100" s="6">
        <f>IF(ISERROR(VLOOKUP($A100,'Import Peak'!$A$3:HU$99,229,FALSE)-VLOOKUP($A100,'Import Peak Change'!$A$106:HU$202,229,FALSE)),0,(VLOOKUP($A100,'Import Peak'!$A$3:HU$99,229,FALSE)-VLOOKUP($A100,'Import Peak Change'!$A$106:HU$202,229,FALSE)))</f>
        <v>0</v>
      </c>
      <c r="HV100" s="6">
        <f>IF(ISERROR(VLOOKUP($A100,'Import Peak'!$A$3:HV$99,230,FALSE)-VLOOKUP($A100,'Import Peak Change'!$A$106:HV$202,230,FALSE)),0,(VLOOKUP($A100,'Import Peak'!$A$3:HV$99,230,FALSE)-VLOOKUP($A100,'Import Peak Change'!$A$106:HV$202,230,FALSE)))</f>
        <v>0</v>
      </c>
      <c r="HW100" s="6">
        <f>IF(ISERROR(VLOOKUP($A100,'Import Peak'!$A$3:HW$99,231,FALSE)-VLOOKUP($A100,'Import Peak Change'!$A$106:HW$202,231,FALSE)),0,(VLOOKUP($A100,'Import Peak'!$A$3:HW$99,231,FALSE)-VLOOKUP($A100,'Import Peak Change'!$A$106:HW$202,231,FALSE)))</f>
        <v>0</v>
      </c>
      <c r="HX100" s="6">
        <f>IF(ISERROR(VLOOKUP($A100,'Import Peak'!$A$3:HX$99,232,FALSE)-VLOOKUP($A100,'Import Peak Change'!$A$106:HX$202,232,FALSE)),0,(VLOOKUP($A100,'Import Peak'!$A$3:HX$99,232,FALSE)-VLOOKUP($A100,'Import Peak Change'!$A$106:HX$202,232,FALSE)))</f>
        <v>0</v>
      </c>
      <c r="HY100" s="6">
        <f>IF(ISERROR(VLOOKUP($A100,'Import Peak'!$A$3:HY$99,233,FALSE)-VLOOKUP($A100,'Import Peak Change'!$A$106:HY$202,233,FALSE)),0,(VLOOKUP($A100,'Import Peak'!$A$3:HY$99,233,FALSE)-VLOOKUP($A100,'Import Peak Change'!$A$106:HY$202,233,FALSE)))</f>
        <v>0</v>
      </c>
      <c r="HZ100" s="6">
        <f>IF(ISERROR(VLOOKUP($A100,'Import Peak'!$A$3:HZ$99,234,FALSE)-VLOOKUP($A100,'Import Peak Change'!$A$106:HZ$202,234,FALSE)),0,(VLOOKUP($A100,'Import Peak'!$A$3:HZ$99,234,FALSE)-VLOOKUP($A100,'Import Peak Change'!$A$106:HZ$202,234,FALSE)))</f>
        <v>0</v>
      </c>
      <c r="IA100" s="6">
        <f>IF(ISERROR(VLOOKUP($A100,'Import Peak'!$A$3:IA$99,235,FALSE)-VLOOKUP($A100,'Import Peak Change'!$A$106:IA$202,235,FALSE)),0,(VLOOKUP($A100,'Import Peak'!$A$3:IA$99,235,FALSE)-VLOOKUP($A100,'Import Peak Change'!$A$106:IA$202,235,FALSE)))</f>
        <v>0</v>
      </c>
      <c r="IB100" s="6">
        <f>IF(ISERROR(VLOOKUP($A100,'Import Peak'!$A$3:IB$99,236,FALSE)-VLOOKUP($A100,'Import Peak Change'!$A$106:IB$202,236,FALSE)),0,(VLOOKUP($A100,'Import Peak'!$A$3:IB$99,236,FALSE)-VLOOKUP($A100,'Import Peak Change'!$A$106:IB$202,236,FALSE)))</f>
        <v>0</v>
      </c>
      <c r="IC100" s="6">
        <f>IF(ISERROR(VLOOKUP($A100,'Import Peak'!$A$3:IC$99,237,FALSE)-VLOOKUP($A100,'Import Peak Change'!$A$106:IC$202,237,FALSE)),0,(VLOOKUP($A100,'Import Peak'!$A$3:IC$99,237,FALSE)-VLOOKUP($A100,'Import Peak Change'!$A$106:IC$202,237,FALSE)))</f>
        <v>0</v>
      </c>
      <c r="ID100" s="6">
        <f>IF(ISERROR(VLOOKUP($A100,'Import Peak'!$A$3:ID$99,238,FALSE)-VLOOKUP($A100,'Import Peak Change'!$A$106:ID$202,238,FALSE)),0,(VLOOKUP($A100,'Import Peak'!$A$3:ID$99,238,FALSE)-VLOOKUP($A100,'Import Peak Change'!$A$106:ID$202,238,FALSE)))</f>
        <v>0</v>
      </c>
      <c r="IE100" s="6">
        <f>IF(ISERROR(VLOOKUP($A100,'Import Peak'!$A$3:IE$99,239,FALSE)-VLOOKUP($A100,'Import Peak Change'!$A$106:IE$202,239,FALSE)),0,(VLOOKUP($A100,'Import Peak'!$A$3:IE$99,239,FALSE)-VLOOKUP($A100,'Import Peak Change'!$A$106:IE$202,239,FALSE)))</f>
        <v>0</v>
      </c>
    </row>
    <row r="101" spans="1:243" s="5" customFormat="1">
      <c r="B101" s="5">
        <v>37012</v>
      </c>
      <c r="C101" s="5">
        <v>37043</v>
      </c>
      <c r="D101" s="5">
        <v>37073</v>
      </c>
      <c r="E101" s="5">
        <v>37104</v>
      </c>
      <c r="F101" s="5">
        <v>37135</v>
      </c>
      <c r="G101" s="5">
        <v>37165</v>
      </c>
      <c r="H101" s="5">
        <v>37196</v>
      </c>
      <c r="I101" s="5">
        <v>37226</v>
      </c>
      <c r="J101" s="5">
        <v>37257</v>
      </c>
      <c r="K101" s="5">
        <v>37288</v>
      </c>
      <c r="L101" s="5">
        <v>37316</v>
      </c>
      <c r="M101" s="5">
        <v>37347</v>
      </c>
      <c r="N101" s="5">
        <v>37377</v>
      </c>
      <c r="O101" s="5">
        <v>37408</v>
      </c>
      <c r="P101" s="5">
        <v>37438</v>
      </c>
      <c r="Q101" s="5">
        <v>37469</v>
      </c>
      <c r="R101" s="5">
        <v>37500</v>
      </c>
      <c r="S101" s="5">
        <v>37530</v>
      </c>
      <c r="T101" s="5">
        <v>37561</v>
      </c>
      <c r="U101" s="5">
        <v>37591</v>
      </c>
      <c r="V101" s="5">
        <v>37622</v>
      </c>
      <c r="W101" s="5">
        <v>37653</v>
      </c>
      <c r="X101" s="5">
        <v>37681</v>
      </c>
      <c r="Y101" s="5">
        <v>37712</v>
      </c>
      <c r="Z101" s="5">
        <v>37742</v>
      </c>
      <c r="AA101" s="5">
        <v>37773</v>
      </c>
      <c r="AB101" s="5">
        <v>37803</v>
      </c>
      <c r="AC101" s="5">
        <v>37834</v>
      </c>
      <c r="AD101" s="5">
        <v>37865</v>
      </c>
      <c r="AE101" s="5">
        <v>37895</v>
      </c>
      <c r="AF101" s="5">
        <v>37926</v>
      </c>
      <c r="AG101" s="5">
        <v>37956</v>
      </c>
      <c r="AH101" s="5">
        <v>37987</v>
      </c>
      <c r="AI101" s="5">
        <v>38018</v>
      </c>
      <c r="AJ101" s="5">
        <v>38047</v>
      </c>
      <c r="AK101" s="5">
        <v>38078</v>
      </c>
      <c r="AL101" s="5">
        <v>38108</v>
      </c>
      <c r="AM101" s="5">
        <v>38139</v>
      </c>
      <c r="AN101" s="5">
        <v>38169</v>
      </c>
      <c r="AO101" s="5">
        <v>38200</v>
      </c>
      <c r="AP101" s="5">
        <v>38231</v>
      </c>
      <c r="AQ101" s="5">
        <v>38261</v>
      </c>
      <c r="AR101" s="5">
        <v>38292</v>
      </c>
      <c r="AS101" s="5">
        <v>38322</v>
      </c>
      <c r="AT101" s="5">
        <v>38353</v>
      </c>
      <c r="AU101" s="5">
        <v>38384</v>
      </c>
      <c r="AV101" s="5">
        <v>38412</v>
      </c>
      <c r="AW101" s="5">
        <v>38443</v>
      </c>
      <c r="AX101" s="5">
        <v>38473</v>
      </c>
      <c r="AY101" s="5">
        <v>38504</v>
      </c>
      <c r="AZ101" s="5">
        <v>38534</v>
      </c>
      <c r="BA101" s="5">
        <v>38565</v>
      </c>
      <c r="BB101" s="5">
        <v>38596</v>
      </c>
      <c r="BC101" s="5">
        <v>38626</v>
      </c>
      <c r="BD101" s="5">
        <v>38657</v>
      </c>
      <c r="BE101" s="5">
        <v>38687</v>
      </c>
      <c r="BF101" s="5">
        <v>38718</v>
      </c>
      <c r="BG101" s="5">
        <v>38749</v>
      </c>
      <c r="BH101" s="5">
        <v>38777</v>
      </c>
      <c r="BI101" s="5">
        <v>38808</v>
      </c>
      <c r="BJ101" s="5">
        <v>38838</v>
      </c>
      <c r="BK101" s="5">
        <v>38869</v>
      </c>
      <c r="BL101" s="5">
        <v>38899</v>
      </c>
      <c r="BM101" s="5">
        <v>38930</v>
      </c>
      <c r="BN101" s="5">
        <v>38961</v>
      </c>
      <c r="BO101" s="5">
        <v>38991</v>
      </c>
      <c r="BP101" s="5">
        <v>39022</v>
      </c>
      <c r="BQ101" s="5">
        <v>39052</v>
      </c>
      <c r="BR101" s="5">
        <v>39083</v>
      </c>
      <c r="BS101" s="5">
        <v>39114</v>
      </c>
      <c r="BT101" s="5">
        <v>39142</v>
      </c>
      <c r="BU101" s="5">
        <v>39173</v>
      </c>
      <c r="BV101" s="5">
        <v>39203</v>
      </c>
      <c r="BW101" s="5">
        <v>39234</v>
      </c>
      <c r="BX101" s="5">
        <v>39264</v>
      </c>
      <c r="BY101" s="5">
        <v>39295</v>
      </c>
      <c r="BZ101" s="5">
        <v>39326</v>
      </c>
      <c r="CA101" s="5">
        <v>39356</v>
      </c>
      <c r="CB101" s="5">
        <v>39387</v>
      </c>
      <c r="CC101" s="5">
        <v>39417</v>
      </c>
      <c r="CD101" s="5">
        <v>39448</v>
      </c>
      <c r="CE101" s="5">
        <v>39479</v>
      </c>
      <c r="CF101" s="5">
        <v>39508</v>
      </c>
      <c r="CG101" s="5">
        <v>39539</v>
      </c>
      <c r="CH101" s="5">
        <v>39569</v>
      </c>
      <c r="CI101" s="5">
        <v>39600</v>
      </c>
      <c r="CJ101" s="5">
        <v>39630</v>
      </c>
      <c r="CK101" s="5">
        <v>39661</v>
      </c>
      <c r="CL101" s="5">
        <v>39692</v>
      </c>
      <c r="CM101" s="5">
        <v>39722</v>
      </c>
      <c r="CN101" s="5">
        <v>39753</v>
      </c>
      <c r="CO101" s="5">
        <v>39783</v>
      </c>
      <c r="CP101" s="5">
        <v>39814</v>
      </c>
      <c r="CQ101" s="5">
        <v>39845</v>
      </c>
      <c r="CR101" s="5">
        <v>39873</v>
      </c>
      <c r="CS101" s="5">
        <v>39904</v>
      </c>
      <c r="CT101" s="5">
        <v>39934</v>
      </c>
      <c r="CU101" s="5">
        <v>39965</v>
      </c>
      <c r="CV101" s="5">
        <v>39995</v>
      </c>
      <c r="CW101" s="5">
        <v>40026</v>
      </c>
      <c r="CX101" s="5">
        <v>40057</v>
      </c>
      <c r="CY101" s="5">
        <v>40087</v>
      </c>
      <c r="CZ101" s="5">
        <v>40118</v>
      </c>
      <c r="DA101" s="5">
        <v>40148</v>
      </c>
      <c r="DB101" s="5">
        <v>40179</v>
      </c>
      <c r="DC101" s="5">
        <v>40210</v>
      </c>
      <c r="DD101" s="5">
        <v>40238</v>
      </c>
      <c r="DE101" s="5">
        <v>40269</v>
      </c>
      <c r="DF101" s="5">
        <v>40299</v>
      </c>
      <c r="DG101" s="5">
        <v>40330</v>
      </c>
      <c r="DH101" s="5">
        <v>40360</v>
      </c>
      <c r="DI101" s="5">
        <v>40391</v>
      </c>
      <c r="DJ101" s="5">
        <v>40422</v>
      </c>
      <c r="DK101" s="5">
        <v>40452</v>
      </c>
      <c r="DL101" s="5">
        <v>40483</v>
      </c>
      <c r="DM101" s="5">
        <v>40513</v>
      </c>
      <c r="DN101" s="5">
        <v>40544</v>
      </c>
      <c r="DO101" s="5">
        <v>40575</v>
      </c>
      <c r="DP101" s="5">
        <v>40603</v>
      </c>
      <c r="DQ101" s="5">
        <v>40634</v>
      </c>
      <c r="DR101" s="5">
        <v>40664</v>
      </c>
      <c r="DS101" s="5">
        <v>40695</v>
      </c>
      <c r="DT101" s="5">
        <v>40725</v>
      </c>
      <c r="DU101" s="5">
        <v>40756</v>
      </c>
      <c r="DV101" s="5">
        <v>40787</v>
      </c>
      <c r="DW101" s="5">
        <v>40817</v>
      </c>
      <c r="DX101" s="5">
        <v>40848</v>
      </c>
      <c r="DY101" s="5">
        <v>40878</v>
      </c>
      <c r="DZ101" s="5">
        <v>40909</v>
      </c>
      <c r="EA101" s="5">
        <v>40940</v>
      </c>
      <c r="EB101" s="5">
        <v>40969</v>
      </c>
      <c r="EC101" s="5">
        <v>41000</v>
      </c>
      <c r="ED101" s="5">
        <v>41030</v>
      </c>
      <c r="EE101" s="5">
        <v>41061</v>
      </c>
      <c r="EF101" s="5">
        <v>41091</v>
      </c>
      <c r="EG101" s="5">
        <v>41122</v>
      </c>
      <c r="EH101" s="5">
        <v>41153</v>
      </c>
      <c r="EI101" s="5">
        <v>41183</v>
      </c>
      <c r="EJ101" s="5">
        <v>41214</v>
      </c>
      <c r="EK101" s="5">
        <v>41244</v>
      </c>
      <c r="EL101" s="5">
        <v>41275</v>
      </c>
      <c r="EM101" s="5">
        <v>41306</v>
      </c>
      <c r="EN101" s="5">
        <v>41334</v>
      </c>
      <c r="EO101" s="5">
        <v>41365</v>
      </c>
      <c r="EP101" s="5">
        <v>41395</v>
      </c>
      <c r="EQ101" s="5">
        <v>41426</v>
      </c>
      <c r="ER101" s="5">
        <v>41456</v>
      </c>
      <c r="ES101" s="5">
        <v>41487</v>
      </c>
      <c r="ET101" s="5">
        <v>41518</v>
      </c>
      <c r="EU101" s="5">
        <v>41548</v>
      </c>
      <c r="EV101" s="5">
        <v>41579</v>
      </c>
      <c r="EW101" s="5">
        <v>41609</v>
      </c>
      <c r="EX101" s="5">
        <v>41640</v>
      </c>
      <c r="EY101" s="5">
        <v>41671</v>
      </c>
      <c r="EZ101" s="5">
        <v>41699</v>
      </c>
      <c r="FA101" s="5">
        <v>41730</v>
      </c>
      <c r="FB101" s="5">
        <v>41760</v>
      </c>
      <c r="FC101" s="5">
        <v>41791</v>
      </c>
      <c r="FD101" s="5">
        <v>41821</v>
      </c>
      <c r="FE101" s="5">
        <v>41852</v>
      </c>
      <c r="FF101" s="5">
        <v>41883</v>
      </c>
      <c r="FG101" s="5">
        <v>41913</v>
      </c>
      <c r="FH101" s="5">
        <v>41944</v>
      </c>
      <c r="FI101" s="5">
        <v>41974</v>
      </c>
      <c r="FJ101" s="5">
        <v>42005</v>
      </c>
      <c r="FK101" s="5">
        <v>42036</v>
      </c>
      <c r="FL101" s="5">
        <v>42064</v>
      </c>
      <c r="FM101" s="5">
        <v>42095</v>
      </c>
      <c r="FN101" s="5">
        <v>42125</v>
      </c>
      <c r="FO101" s="5">
        <v>42156</v>
      </c>
      <c r="FP101" s="5">
        <v>42186</v>
      </c>
      <c r="FQ101" s="5">
        <v>42217</v>
      </c>
      <c r="FR101" s="5">
        <v>42248</v>
      </c>
      <c r="FS101" s="5">
        <v>42278</v>
      </c>
      <c r="FT101" s="5">
        <v>42309</v>
      </c>
      <c r="FU101" s="5">
        <v>42339</v>
      </c>
      <c r="FV101" s="5">
        <v>42370</v>
      </c>
      <c r="FW101" s="5">
        <v>42401</v>
      </c>
      <c r="FX101" s="5">
        <v>42430</v>
      </c>
      <c r="FY101" s="5">
        <v>42461</v>
      </c>
      <c r="FZ101" s="5">
        <v>42491</v>
      </c>
      <c r="GA101" s="5">
        <v>42522</v>
      </c>
      <c r="GB101" s="5">
        <v>42552</v>
      </c>
      <c r="GC101" s="5">
        <v>42583</v>
      </c>
      <c r="GD101" s="5">
        <v>42614</v>
      </c>
      <c r="GE101" s="5">
        <v>42644</v>
      </c>
      <c r="GF101" s="5">
        <v>42675</v>
      </c>
      <c r="GG101" s="5">
        <v>42705</v>
      </c>
      <c r="GH101" s="5">
        <v>42736</v>
      </c>
      <c r="GI101" s="5">
        <v>42767</v>
      </c>
      <c r="GJ101" s="5">
        <v>42795</v>
      </c>
      <c r="GK101" s="5">
        <v>42826</v>
      </c>
      <c r="GL101" s="5">
        <v>42856</v>
      </c>
      <c r="GM101" s="5">
        <v>42887</v>
      </c>
      <c r="GN101" s="5">
        <v>42917</v>
      </c>
      <c r="GO101" s="5">
        <v>42948</v>
      </c>
      <c r="GP101" s="5">
        <v>42979</v>
      </c>
      <c r="GQ101" s="5">
        <v>43009</v>
      </c>
      <c r="GR101" s="5">
        <v>43040</v>
      </c>
      <c r="GS101" s="5">
        <v>43070</v>
      </c>
      <c r="GT101" s="5">
        <v>43101</v>
      </c>
      <c r="GU101" s="5">
        <v>43132</v>
      </c>
      <c r="GV101" s="5">
        <v>43160</v>
      </c>
      <c r="GW101" s="5">
        <v>43191</v>
      </c>
      <c r="GX101" s="5">
        <v>43221</v>
      </c>
      <c r="GY101" s="5">
        <v>43252</v>
      </c>
      <c r="GZ101" s="5">
        <v>43282</v>
      </c>
      <c r="HA101" s="5">
        <v>43313</v>
      </c>
      <c r="HB101" s="5">
        <v>43344</v>
      </c>
      <c r="HC101" s="5">
        <v>43374</v>
      </c>
      <c r="HD101" s="5">
        <v>43405</v>
      </c>
      <c r="HE101" s="5">
        <v>43435</v>
      </c>
      <c r="HF101" s="5">
        <v>43466</v>
      </c>
      <c r="HG101" s="5">
        <v>43497</v>
      </c>
      <c r="HH101" s="5">
        <v>43525</v>
      </c>
      <c r="HI101" s="5">
        <v>43556</v>
      </c>
      <c r="HJ101" s="5">
        <v>43586</v>
      </c>
      <c r="HK101" s="5">
        <v>43617</v>
      </c>
      <c r="HL101" s="5">
        <v>43647</v>
      </c>
      <c r="HM101" s="5">
        <v>43678</v>
      </c>
      <c r="HN101" s="5">
        <v>43709</v>
      </c>
      <c r="HO101" s="5">
        <v>43739</v>
      </c>
      <c r="HP101" s="5">
        <v>43770</v>
      </c>
      <c r="HQ101" s="5">
        <v>43800</v>
      </c>
      <c r="HR101" s="5">
        <v>43831</v>
      </c>
      <c r="HS101" s="5">
        <v>43862</v>
      </c>
      <c r="HT101" s="5">
        <v>43891</v>
      </c>
      <c r="HU101" s="5">
        <v>43922</v>
      </c>
      <c r="HV101" s="5">
        <v>43952</v>
      </c>
      <c r="HW101" s="5">
        <v>43983</v>
      </c>
      <c r="HX101" s="5">
        <v>44013</v>
      </c>
      <c r="HY101" s="5">
        <v>44044</v>
      </c>
      <c r="HZ101" s="5">
        <v>44075</v>
      </c>
      <c r="IA101" s="5">
        <v>44105</v>
      </c>
      <c r="IB101" s="5">
        <v>44136</v>
      </c>
      <c r="IC101" s="5">
        <v>44166</v>
      </c>
    </row>
    <row r="102" spans="1:243">
      <c r="A102" s="168" t="s">
        <v>8</v>
      </c>
      <c r="B102" s="6" t="s">
        <v>9</v>
      </c>
      <c r="C102" s="6" t="s">
        <v>9</v>
      </c>
      <c r="D102" s="6" t="s">
        <v>9</v>
      </c>
      <c r="E102" s="6" t="s">
        <v>9</v>
      </c>
      <c r="F102" s="6" t="s">
        <v>9</v>
      </c>
      <c r="G102" s="6" t="s">
        <v>9</v>
      </c>
      <c r="H102" s="6" t="s">
        <v>9</v>
      </c>
      <c r="I102" s="6" t="s">
        <v>9</v>
      </c>
      <c r="J102" s="6" t="s">
        <v>9</v>
      </c>
      <c r="K102" s="6" t="s">
        <v>9</v>
      </c>
      <c r="L102" s="6" t="s">
        <v>9</v>
      </c>
      <c r="M102" s="6" t="s">
        <v>9</v>
      </c>
      <c r="N102" s="6" t="s">
        <v>9</v>
      </c>
      <c r="O102" s="6" t="s">
        <v>9</v>
      </c>
      <c r="P102" s="6" t="s">
        <v>9</v>
      </c>
      <c r="Q102" s="6" t="s">
        <v>9</v>
      </c>
      <c r="R102" s="6" t="s">
        <v>9</v>
      </c>
      <c r="S102" s="6" t="s">
        <v>9</v>
      </c>
      <c r="T102" s="6" t="s">
        <v>9</v>
      </c>
      <c r="U102" s="6" t="s">
        <v>9</v>
      </c>
      <c r="V102" s="6" t="s">
        <v>9</v>
      </c>
      <c r="W102" s="6" t="s">
        <v>9</v>
      </c>
      <c r="X102" s="6" t="s">
        <v>9</v>
      </c>
      <c r="Y102" s="6" t="s">
        <v>9</v>
      </c>
      <c r="Z102" s="6" t="s">
        <v>9</v>
      </c>
      <c r="AA102" s="6" t="s">
        <v>9</v>
      </c>
      <c r="AB102" s="6" t="s">
        <v>9</v>
      </c>
      <c r="AC102" s="6" t="s">
        <v>9</v>
      </c>
      <c r="AD102" s="6" t="s">
        <v>9</v>
      </c>
      <c r="AE102" s="6" t="s">
        <v>9</v>
      </c>
      <c r="AF102" s="6" t="s">
        <v>9</v>
      </c>
      <c r="AG102" s="6" t="s">
        <v>9</v>
      </c>
      <c r="AH102" s="6" t="s">
        <v>9</v>
      </c>
      <c r="AI102" s="6" t="s">
        <v>9</v>
      </c>
      <c r="AJ102" s="6" t="s">
        <v>9</v>
      </c>
      <c r="AK102" s="6" t="s">
        <v>9</v>
      </c>
      <c r="AL102" s="6" t="s">
        <v>9</v>
      </c>
      <c r="AM102" s="6" t="s">
        <v>9</v>
      </c>
      <c r="AN102" s="6" t="s">
        <v>9</v>
      </c>
      <c r="AO102" s="6" t="s">
        <v>9</v>
      </c>
      <c r="AP102" s="6" t="s">
        <v>9</v>
      </c>
      <c r="AQ102" s="6" t="s">
        <v>9</v>
      </c>
      <c r="AR102" s="6" t="s">
        <v>9</v>
      </c>
      <c r="AS102" s="6" t="s">
        <v>9</v>
      </c>
      <c r="AT102" s="6" t="s">
        <v>9</v>
      </c>
      <c r="AU102" s="6" t="s">
        <v>9</v>
      </c>
      <c r="AV102" s="6" t="s">
        <v>9</v>
      </c>
      <c r="AW102" s="6" t="s">
        <v>9</v>
      </c>
      <c r="AX102" s="6" t="s">
        <v>9</v>
      </c>
      <c r="AY102" s="6" t="s">
        <v>9</v>
      </c>
      <c r="AZ102" s="6" t="s">
        <v>9</v>
      </c>
      <c r="BA102" s="6" t="s">
        <v>9</v>
      </c>
      <c r="BB102" s="6" t="s">
        <v>9</v>
      </c>
      <c r="BC102" s="6" t="s">
        <v>9</v>
      </c>
      <c r="BD102" s="6" t="s">
        <v>9</v>
      </c>
      <c r="BE102" s="6" t="s">
        <v>9</v>
      </c>
      <c r="BF102" s="6" t="s">
        <v>9</v>
      </c>
      <c r="BG102" s="6" t="s">
        <v>9</v>
      </c>
      <c r="BH102" s="6" t="s">
        <v>9</v>
      </c>
      <c r="BI102" s="6" t="s">
        <v>9</v>
      </c>
      <c r="BJ102" s="6" t="s">
        <v>9</v>
      </c>
      <c r="BK102" s="6" t="s">
        <v>9</v>
      </c>
      <c r="BL102" s="6" t="s">
        <v>9</v>
      </c>
      <c r="BM102" s="6" t="s">
        <v>9</v>
      </c>
      <c r="BN102" s="6" t="s">
        <v>9</v>
      </c>
      <c r="BO102" s="6" t="s">
        <v>9</v>
      </c>
      <c r="BP102" s="6" t="s">
        <v>9</v>
      </c>
      <c r="BQ102" s="6" t="s">
        <v>9</v>
      </c>
      <c r="BR102" s="6" t="s">
        <v>9</v>
      </c>
      <c r="BS102" s="6" t="s">
        <v>9</v>
      </c>
      <c r="BT102" s="6" t="s">
        <v>9</v>
      </c>
      <c r="BU102" s="6" t="s">
        <v>9</v>
      </c>
      <c r="BV102" s="6" t="s">
        <v>9</v>
      </c>
      <c r="BW102" s="6" t="s">
        <v>9</v>
      </c>
      <c r="BX102" s="6" t="s">
        <v>9</v>
      </c>
      <c r="BY102" s="6" t="s">
        <v>9</v>
      </c>
      <c r="BZ102" s="6" t="s">
        <v>9</v>
      </c>
      <c r="CA102" s="6" t="s">
        <v>9</v>
      </c>
      <c r="CB102" s="6" t="s">
        <v>9</v>
      </c>
      <c r="CC102" s="6" t="s">
        <v>9</v>
      </c>
      <c r="CD102" s="6" t="s">
        <v>9</v>
      </c>
      <c r="CE102" s="6" t="s">
        <v>9</v>
      </c>
      <c r="CF102" s="6" t="s">
        <v>9</v>
      </c>
      <c r="CG102" s="6" t="s">
        <v>9</v>
      </c>
      <c r="CH102" s="6" t="s">
        <v>9</v>
      </c>
      <c r="CI102" s="6" t="s">
        <v>9</v>
      </c>
      <c r="CJ102" s="6" t="s">
        <v>9</v>
      </c>
      <c r="CK102" s="6" t="s">
        <v>9</v>
      </c>
      <c r="CL102" s="6" t="s">
        <v>9</v>
      </c>
      <c r="CM102" s="6" t="s">
        <v>9</v>
      </c>
      <c r="CN102" s="6" t="s">
        <v>9</v>
      </c>
      <c r="CO102" s="6" t="s">
        <v>9</v>
      </c>
      <c r="CP102" s="6" t="s">
        <v>9</v>
      </c>
      <c r="CQ102" s="6" t="s">
        <v>9</v>
      </c>
      <c r="CR102" s="6" t="s">
        <v>9</v>
      </c>
      <c r="CS102" s="6" t="s">
        <v>9</v>
      </c>
      <c r="CT102" s="6" t="s">
        <v>9</v>
      </c>
      <c r="CU102" s="6" t="s">
        <v>9</v>
      </c>
      <c r="CV102" s="6" t="s">
        <v>9</v>
      </c>
      <c r="CW102" s="6" t="s">
        <v>9</v>
      </c>
      <c r="CX102" s="6" t="s">
        <v>9</v>
      </c>
      <c r="CY102" s="6" t="s">
        <v>9</v>
      </c>
      <c r="CZ102" s="6" t="s">
        <v>9</v>
      </c>
      <c r="DA102" s="6" t="s">
        <v>9</v>
      </c>
      <c r="DB102" s="6" t="s">
        <v>9</v>
      </c>
      <c r="DC102" s="6" t="s">
        <v>9</v>
      </c>
      <c r="DD102" s="6" t="s">
        <v>9</v>
      </c>
      <c r="DE102" s="6" t="s">
        <v>9</v>
      </c>
      <c r="DF102" s="6" t="s">
        <v>9</v>
      </c>
      <c r="DG102" s="6" t="s">
        <v>9</v>
      </c>
      <c r="DH102" s="6" t="s">
        <v>9</v>
      </c>
      <c r="DI102" s="6" t="s">
        <v>9</v>
      </c>
      <c r="DJ102" s="6" t="s">
        <v>9</v>
      </c>
      <c r="DK102" s="6" t="s">
        <v>9</v>
      </c>
      <c r="DL102" s="6" t="s">
        <v>9</v>
      </c>
      <c r="DM102" s="6" t="s">
        <v>9</v>
      </c>
      <c r="DN102" s="6" t="s">
        <v>9</v>
      </c>
      <c r="DO102" s="6" t="s">
        <v>9</v>
      </c>
      <c r="DP102" s="6" t="s">
        <v>9</v>
      </c>
      <c r="DQ102" s="6" t="s">
        <v>9</v>
      </c>
      <c r="DR102" s="6" t="s">
        <v>9</v>
      </c>
      <c r="DS102" s="6" t="s">
        <v>9</v>
      </c>
      <c r="DT102" s="6" t="s">
        <v>9</v>
      </c>
      <c r="DU102" s="6" t="s">
        <v>9</v>
      </c>
      <c r="DV102" s="6" t="s">
        <v>9</v>
      </c>
      <c r="DW102" s="6" t="s">
        <v>9</v>
      </c>
      <c r="DX102" s="6" t="s">
        <v>9</v>
      </c>
      <c r="DY102" s="6" t="s">
        <v>9</v>
      </c>
      <c r="DZ102" s="6" t="s">
        <v>9</v>
      </c>
      <c r="EA102" s="6" t="s">
        <v>9</v>
      </c>
      <c r="EB102" s="6" t="s">
        <v>9</v>
      </c>
      <c r="EC102" s="6" t="s">
        <v>9</v>
      </c>
      <c r="ED102" s="6" t="s">
        <v>9</v>
      </c>
      <c r="EE102" s="6" t="s">
        <v>9</v>
      </c>
      <c r="EF102" s="6" t="s">
        <v>9</v>
      </c>
      <c r="EG102" s="6" t="s">
        <v>9</v>
      </c>
      <c r="EH102" s="6" t="s">
        <v>9</v>
      </c>
      <c r="EI102" s="6" t="s">
        <v>9</v>
      </c>
      <c r="EJ102" s="6" t="s">
        <v>9</v>
      </c>
      <c r="EK102" s="6" t="s">
        <v>9</v>
      </c>
      <c r="EL102" s="6" t="s">
        <v>9</v>
      </c>
      <c r="EM102" s="6" t="s">
        <v>9</v>
      </c>
      <c r="EN102" s="6" t="s">
        <v>9</v>
      </c>
      <c r="EO102" s="6" t="s">
        <v>9</v>
      </c>
      <c r="EP102" s="6" t="s">
        <v>9</v>
      </c>
      <c r="EQ102" s="6" t="s">
        <v>9</v>
      </c>
      <c r="ER102" s="6" t="s">
        <v>9</v>
      </c>
      <c r="ES102" s="6" t="s">
        <v>9</v>
      </c>
      <c r="ET102" s="6" t="s">
        <v>9</v>
      </c>
      <c r="EU102" s="6" t="s">
        <v>9</v>
      </c>
      <c r="EV102" s="6" t="s">
        <v>9</v>
      </c>
      <c r="EW102" s="6" t="s">
        <v>9</v>
      </c>
      <c r="EX102" s="6" t="s">
        <v>9</v>
      </c>
      <c r="EY102" s="6" t="s">
        <v>9</v>
      </c>
      <c r="EZ102" s="6" t="s">
        <v>9</v>
      </c>
      <c r="FA102" s="6" t="s">
        <v>9</v>
      </c>
      <c r="FB102" s="6" t="s">
        <v>9</v>
      </c>
      <c r="FC102" s="6" t="s">
        <v>9</v>
      </c>
      <c r="FD102" s="6" t="s">
        <v>9</v>
      </c>
      <c r="FE102" s="6" t="s">
        <v>9</v>
      </c>
      <c r="FF102" s="6" t="s">
        <v>9</v>
      </c>
      <c r="FG102" s="6" t="s">
        <v>9</v>
      </c>
      <c r="FH102" s="6" t="s">
        <v>9</v>
      </c>
      <c r="FI102" s="6" t="s">
        <v>9</v>
      </c>
      <c r="FJ102" s="6" t="s">
        <v>9</v>
      </c>
      <c r="FK102" s="6" t="s">
        <v>9</v>
      </c>
      <c r="FL102" s="6" t="s">
        <v>9</v>
      </c>
      <c r="FM102" s="6" t="s">
        <v>9</v>
      </c>
      <c r="FN102" s="6" t="s">
        <v>9</v>
      </c>
      <c r="FO102" s="6" t="s">
        <v>9</v>
      </c>
      <c r="FP102" s="6" t="s">
        <v>9</v>
      </c>
      <c r="FQ102" s="6" t="s">
        <v>9</v>
      </c>
      <c r="FR102" s="6" t="s">
        <v>9</v>
      </c>
      <c r="FS102" s="6" t="s">
        <v>9</v>
      </c>
      <c r="FT102" s="6" t="s">
        <v>9</v>
      </c>
      <c r="FU102" s="6" t="s">
        <v>9</v>
      </c>
      <c r="FV102" s="6" t="s">
        <v>9</v>
      </c>
      <c r="FW102" s="6" t="s">
        <v>9</v>
      </c>
      <c r="FX102" s="6" t="s">
        <v>9</v>
      </c>
      <c r="FY102" s="6" t="s">
        <v>9</v>
      </c>
      <c r="FZ102" s="6" t="s">
        <v>9</v>
      </c>
      <c r="GA102" s="6" t="s">
        <v>9</v>
      </c>
      <c r="GB102" s="6" t="s">
        <v>9</v>
      </c>
      <c r="GC102" s="6" t="s">
        <v>9</v>
      </c>
      <c r="GD102" s="6" t="s">
        <v>9</v>
      </c>
      <c r="GE102" s="6" t="s">
        <v>9</v>
      </c>
      <c r="GF102" s="6" t="s">
        <v>9</v>
      </c>
      <c r="GG102" s="6" t="s">
        <v>9</v>
      </c>
      <c r="GH102" s="6" t="s">
        <v>9</v>
      </c>
      <c r="GI102" s="6" t="s">
        <v>9</v>
      </c>
      <c r="GJ102" s="6" t="s">
        <v>9</v>
      </c>
      <c r="GK102" s="6" t="s">
        <v>9</v>
      </c>
      <c r="GL102" s="6" t="s">
        <v>9</v>
      </c>
      <c r="GM102" s="6" t="s">
        <v>9</v>
      </c>
      <c r="GN102" s="6" t="s">
        <v>9</v>
      </c>
      <c r="GO102" s="6" t="s">
        <v>9</v>
      </c>
      <c r="GP102" s="6" t="s">
        <v>9</v>
      </c>
      <c r="GQ102" s="6" t="s">
        <v>9</v>
      </c>
      <c r="GR102" s="6" t="s">
        <v>9</v>
      </c>
      <c r="GS102" s="6" t="s">
        <v>9</v>
      </c>
      <c r="GT102" s="6" t="s">
        <v>9</v>
      </c>
      <c r="GU102" s="6" t="s">
        <v>9</v>
      </c>
      <c r="GV102" s="6" t="s">
        <v>9</v>
      </c>
      <c r="GW102" s="6" t="s">
        <v>9</v>
      </c>
      <c r="GX102" s="6" t="s">
        <v>9</v>
      </c>
      <c r="GY102" s="6" t="s">
        <v>9</v>
      </c>
      <c r="GZ102" s="6" t="s">
        <v>9</v>
      </c>
      <c r="HA102" s="6" t="s">
        <v>9</v>
      </c>
      <c r="HB102" s="6" t="s">
        <v>9</v>
      </c>
      <c r="HC102" s="6" t="s">
        <v>9</v>
      </c>
      <c r="HD102" s="6" t="s">
        <v>9</v>
      </c>
      <c r="HE102" s="6" t="s">
        <v>9</v>
      </c>
      <c r="HF102" s="6" t="s">
        <v>9</v>
      </c>
      <c r="HG102" s="6" t="s">
        <v>9</v>
      </c>
      <c r="HH102" s="6" t="s">
        <v>9</v>
      </c>
      <c r="HI102" s="6" t="s">
        <v>9</v>
      </c>
      <c r="HJ102" s="6" t="s">
        <v>9</v>
      </c>
      <c r="HK102" s="6" t="s">
        <v>9</v>
      </c>
      <c r="HL102" s="6" t="s">
        <v>9</v>
      </c>
      <c r="HM102" s="6" t="s">
        <v>9</v>
      </c>
      <c r="HN102" s="6" t="s">
        <v>9</v>
      </c>
      <c r="HO102" s="6" t="s">
        <v>9</v>
      </c>
      <c r="HP102" s="6" t="s">
        <v>9</v>
      </c>
      <c r="HQ102" s="6" t="s">
        <v>9</v>
      </c>
      <c r="HR102" s="6" t="s">
        <v>9</v>
      </c>
      <c r="HS102" s="6" t="s">
        <v>9</v>
      </c>
      <c r="HT102" s="6" t="s">
        <v>9</v>
      </c>
      <c r="HU102" s="6" t="s">
        <v>9</v>
      </c>
      <c r="HV102" s="6" t="s">
        <v>9</v>
      </c>
      <c r="HW102" s="6" t="s">
        <v>9</v>
      </c>
      <c r="HX102" s="6" t="s">
        <v>9</v>
      </c>
      <c r="HY102" s="6" t="s">
        <v>9</v>
      </c>
      <c r="HZ102" s="6" t="s">
        <v>9</v>
      </c>
      <c r="IA102" s="6" t="s">
        <v>9</v>
      </c>
      <c r="IB102" s="6" t="s">
        <v>9</v>
      </c>
      <c r="IC102" s="6" t="s">
        <v>9</v>
      </c>
      <c r="ID102" s="6" t="s">
        <v>60</v>
      </c>
      <c r="IE102" s="6" t="s">
        <v>61</v>
      </c>
    </row>
    <row r="103" spans="1:243" s="209" customFormat="1">
      <c r="A103" s="209" t="s">
        <v>41</v>
      </c>
      <c r="G103" s="208"/>
      <c r="H103" s="208"/>
      <c r="I103" s="208"/>
      <c r="J103" s="208"/>
      <c r="K103" s="208"/>
      <c r="L103" s="208"/>
      <c r="M103" s="208"/>
      <c r="N103" s="208"/>
      <c r="O103" s="208"/>
      <c r="P103" s="208"/>
      <c r="Q103" s="208"/>
      <c r="R103" s="208"/>
      <c r="S103" s="208"/>
      <c r="T103" s="208"/>
      <c r="U103" s="208"/>
      <c r="V103" s="208"/>
      <c r="W103" s="208"/>
      <c r="X103" s="208"/>
      <c r="Y103" s="208"/>
      <c r="Z103" s="208"/>
      <c r="AA103" s="208"/>
      <c r="AB103" s="208"/>
      <c r="AC103" s="208"/>
      <c r="AD103" s="208"/>
      <c r="AE103" s="208"/>
      <c r="AF103" s="208"/>
      <c r="AG103" s="208"/>
      <c r="AH103" s="208"/>
      <c r="AI103" s="208"/>
      <c r="AJ103" s="208"/>
      <c r="AK103" s="208"/>
      <c r="AL103" s="208"/>
      <c r="AM103" s="208"/>
      <c r="AN103" s="208"/>
      <c r="AO103" s="208"/>
      <c r="AP103" s="208"/>
      <c r="AQ103" s="208"/>
      <c r="AR103" s="208"/>
      <c r="AS103" s="208"/>
      <c r="AT103" s="208"/>
      <c r="AU103" s="208"/>
      <c r="AV103" s="208"/>
      <c r="AW103" s="208"/>
      <c r="AX103" s="208"/>
      <c r="AY103" s="208"/>
      <c r="AZ103" s="208"/>
      <c r="BA103" s="208"/>
      <c r="BB103" s="208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/>
      <c r="BR103" s="208"/>
      <c r="BS103" s="208"/>
      <c r="BT103" s="208"/>
      <c r="BU103" s="208"/>
      <c r="BV103" s="208"/>
      <c r="BW103" s="208"/>
      <c r="BX103" s="208"/>
      <c r="BY103" s="208"/>
      <c r="BZ103" s="208"/>
      <c r="CA103" s="208"/>
      <c r="CB103" s="208"/>
      <c r="CC103" s="208"/>
      <c r="CD103" s="208"/>
      <c r="CE103" s="208"/>
      <c r="CF103" s="208"/>
      <c r="CG103" s="208"/>
      <c r="CH103" s="208"/>
      <c r="CI103" s="208"/>
      <c r="CJ103" s="208"/>
      <c r="CK103" s="208"/>
      <c r="CL103" s="208"/>
      <c r="CM103" s="208"/>
      <c r="CN103" s="208"/>
      <c r="CO103" s="208"/>
      <c r="CP103" s="208"/>
      <c r="CQ103" s="208"/>
      <c r="CR103" s="208"/>
      <c r="CS103" s="208"/>
      <c r="CT103" s="208"/>
      <c r="CU103" s="208"/>
      <c r="CV103" s="208"/>
      <c r="CW103" s="208"/>
      <c r="CX103" s="208"/>
      <c r="CY103" s="208"/>
      <c r="CZ103" s="208"/>
      <c r="DA103" s="208"/>
      <c r="DB103" s="208"/>
      <c r="DC103" s="208"/>
      <c r="DD103" s="208"/>
      <c r="DE103" s="208"/>
      <c r="DF103" s="208"/>
      <c r="DG103" s="208"/>
      <c r="DH103" s="208"/>
      <c r="DI103" s="208"/>
      <c r="DJ103" s="208"/>
      <c r="DK103" s="208"/>
      <c r="DL103" s="208"/>
      <c r="DM103" s="208"/>
      <c r="DN103" s="208"/>
      <c r="DO103" s="208"/>
      <c r="DP103" s="208"/>
      <c r="DQ103" s="208"/>
      <c r="DR103" s="208"/>
      <c r="DS103" s="208"/>
      <c r="DT103" s="208"/>
      <c r="DU103" s="208"/>
      <c r="DV103" s="208"/>
      <c r="DW103" s="208"/>
      <c r="DX103" s="208"/>
      <c r="DY103" s="208"/>
      <c r="DZ103" s="208"/>
      <c r="EA103" s="208"/>
      <c r="EB103" s="208"/>
      <c r="EC103" s="208"/>
      <c r="ED103" s="208"/>
      <c r="EE103" s="208"/>
      <c r="EF103" s="208"/>
      <c r="EG103" s="208"/>
      <c r="EH103" s="208"/>
      <c r="EI103" s="208"/>
      <c r="EJ103" s="208"/>
      <c r="EK103" s="208"/>
      <c r="EL103" s="208"/>
      <c r="EM103" s="208"/>
      <c r="EN103" s="208"/>
      <c r="EO103" s="208"/>
      <c r="EP103" s="208"/>
      <c r="EQ103" s="208"/>
      <c r="ER103" s="208"/>
      <c r="ES103" s="208"/>
      <c r="ET103" s="208"/>
      <c r="EU103" s="208"/>
      <c r="EV103" s="208"/>
      <c r="EW103" s="208"/>
      <c r="EX103" s="208"/>
      <c r="EY103" s="208"/>
      <c r="EZ103" s="208"/>
      <c r="FA103" s="208"/>
      <c r="FB103" s="208"/>
      <c r="FC103" s="208"/>
      <c r="FD103" s="208"/>
      <c r="FE103" s="208"/>
      <c r="FF103" s="208"/>
      <c r="FG103" s="208"/>
      <c r="FH103" s="208"/>
      <c r="FI103" s="208"/>
      <c r="FJ103" s="208"/>
      <c r="FK103" s="208"/>
      <c r="FL103" s="208"/>
      <c r="FM103" s="208"/>
      <c r="FN103" s="208"/>
      <c r="FO103" s="208"/>
      <c r="FP103" s="208"/>
      <c r="FQ103" s="208"/>
      <c r="FR103" s="208"/>
      <c r="FS103" s="208"/>
      <c r="FT103" s="208"/>
      <c r="FU103" s="208"/>
      <c r="FV103" s="208"/>
      <c r="FW103" s="208"/>
      <c r="FX103" s="208"/>
      <c r="FY103" s="208"/>
      <c r="FZ103" s="208"/>
      <c r="GA103" s="208"/>
      <c r="GB103" s="208"/>
      <c r="GC103" s="208"/>
      <c r="GD103" s="208"/>
      <c r="GE103" s="208"/>
      <c r="GF103" s="208"/>
      <c r="GG103" s="208"/>
      <c r="GH103" s="208"/>
      <c r="GI103" s="208"/>
      <c r="GJ103" s="208"/>
      <c r="GK103" s="208"/>
      <c r="GL103" s="208"/>
      <c r="GM103" s="208"/>
      <c r="GN103" s="208"/>
      <c r="GO103" s="208"/>
      <c r="GP103" s="208"/>
      <c r="GQ103" s="208"/>
      <c r="GR103" s="208"/>
      <c r="GS103" s="208"/>
      <c r="GT103" s="208"/>
      <c r="GU103" s="208"/>
      <c r="GV103" s="208"/>
      <c r="GW103" s="208"/>
      <c r="GX103" s="208"/>
      <c r="GY103" s="208"/>
      <c r="GZ103" s="208"/>
      <c r="HA103" s="208"/>
      <c r="HB103" s="208"/>
      <c r="HC103" s="208"/>
      <c r="HD103" s="208"/>
      <c r="HE103" s="208"/>
      <c r="HF103" s="208"/>
      <c r="HG103" s="208"/>
      <c r="HH103" s="208"/>
      <c r="HI103" s="208"/>
      <c r="HJ103" s="208"/>
      <c r="HK103" s="208"/>
      <c r="HL103" s="208"/>
      <c r="HM103" s="208"/>
      <c r="HN103" s="208"/>
      <c r="HO103" s="208"/>
      <c r="HP103" s="208"/>
      <c r="HQ103" s="208"/>
      <c r="HR103" s="208"/>
      <c r="HS103" s="208"/>
      <c r="HT103" s="208"/>
      <c r="HU103" s="208"/>
      <c r="HV103" s="208"/>
      <c r="HW103" s="208"/>
      <c r="HX103" s="208"/>
      <c r="HY103" s="208"/>
      <c r="HZ103" s="208"/>
      <c r="IA103" s="208"/>
      <c r="IB103" s="208"/>
      <c r="IC103" s="208"/>
      <c r="ID103" s="208">
        <v>0</v>
      </c>
      <c r="IE103" s="208">
        <v>0</v>
      </c>
    </row>
    <row r="104" spans="1:243" s="208" customFormat="1">
      <c r="A104" s="208" t="s">
        <v>42</v>
      </c>
      <c r="ID104" s="208">
        <v>0</v>
      </c>
      <c r="IE104" s="208">
        <v>0</v>
      </c>
    </row>
    <row r="105" spans="1:243" s="208" customFormat="1">
      <c r="A105" s="208" t="s">
        <v>63</v>
      </c>
      <c r="H105" s="208">
        <v>-2910074.6969500002</v>
      </c>
      <c r="I105" s="208">
        <v>-305228.8259</v>
      </c>
      <c r="J105" s="208">
        <v>1295252.0114</v>
      </c>
      <c r="K105" s="208">
        <v>-2509.0895</v>
      </c>
      <c r="L105" s="208">
        <v>-2772.8438000000001</v>
      </c>
      <c r="M105" s="208">
        <v>264926.7047</v>
      </c>
      <c r="N105" s="208">
        <v>273210.7611</v>
      </c>
      <c r="O105" s="208">
        <v>263848.41220000002</v>
      </c>
      <c r="P105" s="208">
        <v>-50080.790300000001</v>
      </c>
      <c r="Q105" s="208">
        <v>-49966.300199999998</v>
      </c>
      <c r="R105" s="208">
        <v>-48241.287499999999</v>
      </c>
      <c r="S105" s="208">
        <v>270158.5673</v>
      </c>
      <c r="T105" s="208">
        <v>260734.02739999999</v>
      </c>
      <c r="U105" s="208">
        <v>268691.69020000001</v>
      </c>
      <c r="V105" s="208">
        <v>250574.34529999999</v>
      </c>
      <c r="W105" s="208">
        <v>225613.41579999999</v>
      </c>
      <c r="X105" s="208">
        <v>249051.32440000001</v>
      </c>
      <c r="Y105" s="208">
        <v>240205.40700000001</v>
      </c>
      <c r="Z105" s="208">
        <v>247375.1446</v>
      </c>
      <c r="AA105" s="208">
        <v>238533.3793</v>
      </c>
      <c r="AB105" s="208">
        <v>245598.05439999999</v>
      </c>
      <c r="AC105" s="208">
        <v>244657.05360000001</v>
      </c>
      <c r="AD105" s="208">
        <v>235829.95869999999</v>
      </c>
      <c r="AE105" s="208">
        <v>242732.45269999999</v>
      </c>
      <c r="AF105" s="208">
        <v>233920.62409999999</v>
      </c>
      <c r="AG105" s="208">
        <v>240754.31589999999</v>
      </c>
      <c r="AH105" s="208">
        <v>83553.684099999999</v>
      </c>
      <c r="AI105" s="208">
        <v>77842.838600000003</v>
      </c>
      <c r="AJ105" s="208">
        <v>82885.818599999999</v>
      </c>
      <c r="AK105" s="208">
        <v>79870.060700000002</v>
      </c>
      <c r="AL105" s="208">
        <v>82185.060100000002</v>
      </c>
      <c r="AM105" s="208">
        <v>79181.362800000003</v>
      </c>
      <c r="AN105" s="208">
        <v>81463.0285</v>
      </c>
      <c r="AO105" s="208">
        <v>81088.161399999997</v>
      </c>
      <c r="AP105" s="208">
        <v>78104.582999999999</v>
      </c>
      <c r="AQ105" s="208">
        <v>80335.349499999997</v>
      </c>
      <c r="AR105" s="208">
        <v>77366.366800000003</v>
      </c>
      <c r="AS105" s="208">
        <v>79579.238700000002</v>
      </c>
      <c r="AT105" s="208">
        <v>79214.151800000007</v>
      </c>
      <c r="AU105" s="208">
        <v>71215.562099999996</v>
      </c>
      <c r="AV105" s="208">
        <v>78510.343599999993</v>
      </c>
      <c r="AW105" s="208">
        <v>75615.439299999998</v>
      </c>
      <c r="AX105" s="208">
        <v>77770.706699999995</v>
      </c>
      <c r="AY105" s="208">
        <v>74893.851999999999</v>
      </c>
      <c r="AZ105" s="208">
        <v>77019.375799999994</v>
      </c>
      <c r="BA105" s="208">
        <v>76633.225900000005</v>
      </c>
      <c r="BB105" s="208">
        <v>73784.753400000001</v>
      </c>
      <c r="BC105" s="208">
        <v>75865.177299999996</v>
      </c>
      <c r="BD105" s="208">
        <v>73036.271500000003</v>
      </c>
      <c r="BE105" s="208">
        <v>75086.657699999996</v>
      </c>
      <c r="BF105" s="208">
        <v>74687.161200000002</v>
      </c>
      <c r="BG105" s="208">
        <v>67096.266600000003</v>
      </c>
      <c r="BH105" s="208">
        <v>73919.941900000005</v>
      </c>
      <c r="BI105" s="208">
        <v>71141.9326</v>
      </c>
      <c r="BJ105" s="208">
        <v>73117.621899999998</v>
      </c>
      <c r="BK105" s="208">
        <v>70361.128299999997</v>
      </c>
      <c r="BL105" s="208">
        <v>72306.547200000001</v>
      </c>
      <c r="BM105" s="208">
        <v>71891.165500000003</v>
      </c>
      <c r="BN105" s="208">
        <v>69168.112200000003</v>
      </c>
      <c r="BO105" s="208">
        <v>71067.825200000007</v>
      </c>
      <c r="BP105" s="208">
        <v>68367.577600000004</v>
      </c>
      <c r="BQ105" s="208">
        <v>70272.894100000005</v>
      </c>
      <c r="BR105" s="208">
        <v>55477.559699999998</v>
      </c>
      <c r="BS105" s="208">
        <v>49858.207600000002</v>
      </c>
      <c r="BT105" s="208">
        <v>54949.522400000002</v>
      </c>
      <c r="BU105" s="208">
        <v>52908.346899999997</v>
      </c>
      <c r="BV105" s="208">
        <v>54403.288200000003</v>
      </c>
      <c r="BW105" s="208">
        <v>52379.627699999997</v>
      </c>
      <c r="BX105" s="208">
        <v>53856.868199999997</v>
      </c>
      <c r="BY105" s="208">
        <v>53579.145600000003</v>
      </c>
      <c r="BZ105" s="208">
        <v>51582.0196</v>
      </c>
      <c r="CA105" s="208">
        <v>53032.665399999998</v>
      </c>
      <c r="CB105" s="208">
        <v>51053.205199999997</v>
      </c>
      <c r="CC105" s="208">
        <v>52486.289400000001</v>
      </c>
      <c r="CD105" s="208">
        <v>52208.6993</v>
      </c>
      <c r="CE105" s="208">
        <v>48580.7814</v>
      </c>
      <c r="CF105" s="208">
        <v>51671.642699999997</v>
      </c>
      <c r="CG105" s="208">
        <v>49736.421900000001</v>
      </c>
      <c r="CH105" s="208">
        <v>51126.0173</v>
      </c>
      <c r="CI105" s="208">
        <v>49208.627399999998</v>
      </c>
      <c r="CJ105" s="208">
        <v>50580.886599999998</v>
      </c>
      <c r="CK105" s="208">
        <v>50304.077599999997</v>
      </c>
      <c r="CL105" s="208">
        <v>48413.650199999996</v>
      </c>
      <c r="CM105" s="208">
        <v>49759.8986</v>
      </c>
      <c r="CN105" s="208">
        <v>47887.388899999998</v>
      </c>
      <c r="CO105" s="208">
        <v>49216.484700000001</v>
      </c>
      <c r="CP105" s="208">
        <v>48940.650600000001</v>
      </c>
      <c r="CQ105" s="208">
        <v>43955.533600000002</v>
      </c>
      <c r="CR105" s="208">
        <v>48416.3462</v>
      </c>
      <c r="CS105" s="208">
        <v>46588.298699999999</v>
      </c>
      <c r="CT105" s="208">
        <v>47875.276299999998</v>
      </c>
      <c r="CU105" s="208">
        <v>46065.223599999998</v>
      </c>
      <c r="CV105" s="208">
        <v>47335.331100000003</v>
      </c>
      <c r="CW105" s="208">
        <v>47061.395900000003</v>
      </c>
      <c r="CX105" s="208">
        <v>45278.506500000003</v>
      </c>
      <c r="CY105" s="208">
        <v>46523.335899999998</v>
      </c>
      <c r="CZ105" s="208">
        <v>44758.466699999997</v>
      </c>
      <c r="DA105" s="208">
        <v>45986.648699999998</v>
      </c>
      <c r="DB105" s="208">
        <v>45714.463100000001</v>
      </c>
      <c r="DC105" s="208">
        <v>41044.991600000001</v>
      </c>
      <c r="DD105" s="208">
        <v>45197.525199999996</v>
      </c>
      <c r="DE105" s="208">
        <v>43477.269</v>
      </c>
      <c r="DF105" s="208">
        <v>44664.646699999998</v>
      </c>
      <c r="DG105" s="208">
        <v>42962.405100000004</v>
      </c>
      <c r="DH105" s="208">
        <v>44133.468200000003</v>
      </c>
      <c r="DI105" s="208">
        <v>43864.205600000001</v>
      </c>
      <c r="DJ105" s="208">
        <v>42189.113400000002</v>
      </c>
      <c r="DK105" s="208">
        <v>43335.761700000003</v>
      </c>
      <c r="DL105" s="208">
        <v>41678.651700000002</v>
      </c>
      <c r="DM105" s="208">
        <v>42809.241699999999</v>
      </c>
      <c r="ID105" s="208">
        <v>7462411.1394500043</v>
      </c>
      <c r="IE105" s="208">
        <v>7462411.1394500043</v>
      </c>
    </row>
    <row r="106" spans="1:243" s="208" customFormat="1">
      <c r="A106" s="208" t="s">
        <v>43</v>
      </c>
      <c r="I106" s="208">
        <v>4191482.2629999998</v>
      </c>
      <c r="J106" s="208">
        <v>339961.64409999998</v>
      </c>
      <c r="K106" s="208">
        <v>306462.20600000001</v>
      </c>
      <c r="L106" s="208">
        <v>338677.3579</v>
      </c>
      <c r="M106" s="208">
        <v>-713612.09</v>
      </c>
      <c r="N106" s="208">
        <v>-735926.19739999995</v>
      </c>
      <c r="O106" s="208">
        <v>-710707.57909999997</v>
      </c>
      <c r="P106" s="208">
        <v>-2565019.8015000001</v>
      </c>
      <c r="Q106" s="208">
        <v>-2559155.8835</v>
      </c>
      <c r="R106" s="208">
        <v>-2470804.8097999999</v>
      </c>
      <c r="S106" s="208">
        <v>-424494.43479999999</v>
      </c>
      <c r="T106" s="208">
        <v>117053.1021</v>
      </c>
      <c r="U106" s="208">
        <v>120625.5892</v>
      </c>
      <c r="V106" s="208">
        <v>-3337407.3171000001</v>
      </c>
      <c r="W106" s="208">
        <v>-3004951.9378999998</v>
      </c>
      <c r="X106" s="208">
        <v>-3317122.1532000001</v>
      </c>
      <c r="Y106" s="208">
        <v>-3199303.1104000001</v>
      </c>
      <c r="Z106" s="208">
        <v>-3294797.0647999998</v>
      </c>
      <c r="AA106" s="208">
        <v>-3177033.3245000001</v>
      </c>
      <c r="AB106" s="208">
        <v>-3271127.9470000002</v>
      </c>
      <c r="AC106" s="208">
        <v>-3258594.7274000002</v>
      </c>
      <c r="AD106" s="208">
        <v>-3141026.3848000001</v>
      </c>
      <c r="AE106" s="208">
        <v>-3232960.9112999998</v>
      </c>
      <c r="AF106" s="208">
        <v>-3115595.8985000001</v>
      </c>
      <c r="AG106" s="208">
        <v>-3206614.0469999998</v>
      </c>
      <c r="AH106" s="208">
        <v>-1942145.3876</v>
      </c>
      <c r="AI106" s="208">
        <v>-1809400.8838</v>
      </c>
      <c r="AJ106" s="208">
        <v>-1926621.3326000001</v>
      </c>
      <c r="AK106" s="208">
        <v>-1856522.2046000001</v>
      </c>
      <c r="AL106" s="208">
        <v>-1910332.7061999999</v>
      </c>
      <c r="AM106" s="208">
        <v>-1840513.9205</v>
      </c>
      <c r="AN106" s="208">
        <v>-1893549.5996000001</v>
      </c>
      <c r="AO106" s="208">
        <v>-1884836.0839</v>
      </c>
      <c r="AP106" s="208">
        <v>-1815484.9436999999</v>
      </c>
      <c r="AQ106" s="208">
        <v>-1867337.5109000001</v>
      </c>
      <c r="AR106" s="208">
        <v>-1798325.6392999999</v>
      </c>
      <c r="AS106" s="208">
        <v>-1849762.2579999999</v>
      </c>
      <c r="AT106" s="208">
        <v>-1773080.6651999999</v>
      </c>
      <c r="AU106" s="208">
        <v>-1594045.1732999999</v>
      </c>
      <c r="AV106" s="208">
        <v>-1757327.0571999999</v>
      </c>
      <c r="AW106" s="208">
        <v>-1692529.3058</v>
      </c>
      <c r="AX106" s="208">
        <v>-1740771.4805000001</v>
      </c>
      <c r="AY106" s="208">
        <v>-1676377.7420000001</v>
      </c>
      <c r="AZ106" s="208">
        <v>-1723954.1553</v>
      </c>
      <c r="BA106" s="208">
        <v>-1715310.8139</v>
      </c>
      <c r="BB106" s="208">
        <v>-1651552.3635</v>
      </c>
      <c r="BC106" s="208">
        <v>-1698119.2889</v>
      </c>
      <c r="BD106" s="208">
        <v>-1634798.807</v>
      </c>
      <c r="BE106" s="208">
        <v>-1680693.3847000001</v>
      </c>
      <c r="BF106" s="208">
        <v>-1800347.5586999999</v>
      </c>
      <c r="BG106" s="208">
        <v>-1617367.6666999999</v>
      </c>
      <c r="BH106" s="208">
        <v>-1781853.5965</v>
      </c>
      <c r="BI106" s="208">
        <v>-1714889.1787</v>
      </c>
      <c r="BJ106" s="208">
        <v>-1762513.5263</v>
      </c>
      <c r="BK106" s="208">
        <v>-1696067.7496</v>
      </c>
      <c r="BL106" s="208">
        <v>-1742962.4240000001</v>
      </c>
      <c r="BM106" s="208">
        <v>-1732949.5736</v>
      </c>
      <c r="BN106" s="208">
        <v>-1667309.8821</v>
      </c>
      <c r="BO106" s="208">
        <v>-1713102.8054</v>
      </c>
      <c r="BP106" s="208">
        <v>-1648012.8489000001</v>
      </c>
      <c r="BQ106" s="208">
        <v>-1693940.8487</v>
      </c>
      <c r="BR106" s="208">
        <v>-1685516.1384999999</v>
      </c>
      <c r="BS106" s="208">
        <v>-1514789.2915000001</v>
      </c>
      <c r="BT106" s="208">
        <v>-1669473.3370000001</v>
      </c>
      <c r="BU106" s="208">
        <v>-1607458.4568</v>
      </c>
      <c r="BV106" s="208">
        <v>-1652877.6809</v>
      </c>
      <c r="BW106" s="208">
        <v>-1591394.9380000001</v>
      </c>
      <c r="BX106" s="208">
        <v>-1636276.3788000001</v>
      </c>
      <c r="BY106" s="208">
        <v>-1627838.6237000001</v>
      </c>
      <c r="BZ106" s="208">
        <v>-1567162.0523999999</v>
      </c>
      <c r="CA106" s="208">
        <v>-1611235.493</v>
      </c>
      <c r="CB106" s="208">
        <v>-1551095.6440000001</v>
      </c>
      <c r="CC106" s="208">
        <v>-1594635.5290999999</v>
      </c>
      <c r="CD106" s="208">
        <v>-1586201.8004000001</v>
      </c>
      <c r="CE106" s="208">
        <v>-1475978.602</v>
      </c>
      <c r="CF106" s="208">
        <v>-1569884.9796</v>
      </c>
      <c r="CG106" s="208">
        <v>-1511089.2076999999</v>
      </c>
      <c r="CH106" s="208">
        <v>-1553307.8176</v>
      </c>
      <c r="CI106" s="208">
        <v>-1495053.784</v>
      </c>
      <c r="CJ106" s="208">
        <v>-1536745.6875</v>
      </c>
      <c r="CK106" s="208">
        <v>-1528335.69</v>
      </c>
      <c r="CL106" s="208">
        <v>-1470900.8315000001</v>
      </c>
      <c r="CM106" s="208">
        <v>-1511802.4739999999</v>
      </c>
      <c r="CN106" s="208">
        <v>-1454911.9886</v>
      </c>
      <c r="CO106" s="208">
        <v>-1495292.5049999999</v>
      </c>
      <c r="CP106" s="208">
        <v>-1486912.1287</v>
      </c>
      <c r="CQ106" s="208">
        <v>-1335454.5791</v>
      </c>
      <c r="CR106" s="208">
        <v>-1470982.7424999999</v>
      </c>
      <c r="CS106" s="208">
        <v>-1415443.1032</v>
      </c>
      <c r="CT106" s="208">
        <v>-1454543.9846999999</v>
      </c>
      <c r="CU106" s="208">
        <v>-1399551.0634999999</v>
      </c>
      <c r="CV106" s="208">
        <v>-1438139.4005</v>
      </c>
      <c r="CW106" s="208">
        <v>-1429816.7156</v>
      </c>
      <c r="CX106" s="208">
        <v>-1375649.0691</v>
      </c>
      <c r="CY106" s="208">
        <v>-1413469.4057</v>
      </c>
      <c r="CZ106" s="208">
        <v>-1359849.2487999999</v>
      </c>
      <c r="DA106" s="208">
        <v>-1397163.8059</v>
      </c>
      <c r="DB106" s="208">
        <v>-1388894.2773</v>
      </c>
      <c r="DC106" s="208">
        <v>-1247026.6549</v>
      </c>
      <c r="DD106" s="208">
        <v>-1373188.7006999999</v>
      </c>
      <c r="DE106" s="208">
        <v>-1320923.9720999999</v>
      </c>
      <c r="DF106" s="208">
        <v>-1356998.8137000001</v>
      </c>
      <c r="DG106" s="208">
        <v>-1305281.4055000001</v>
      </c>
      <c r="DH106" s="208">
        <v>-1340860.5782999999</v>
      </c>
      <c r="DI106" s="208">
        <v>-1332679.8563000001</v>
      </c>
      <c r="DJ106" s="208">
        <v>-1281787.2984</v>
      </c>
      <c r="DK106" s="208">
        <v>-1316624.7052</v>
      </c>
      <c r="DL106" s="208">
        <v>-1266278.4819</v>
      </c>
      <c r="DM106" s="208">
        <v>-1300628.0042000001</v>
      </c>
      <c r="DN106" s="208">
        <v>-433918.0245</v>
      </c>
      <c r="DO106" s="208">
        <v>-389472.82530000003</v>
      </c>
      <c r="DP106" s="208">
        <v>-428753.66690000001</v>
      </c>
      <c r="DQ106" s="208">
        <v>-412304.81</v>
      </c>
      <c r="DR106" s="208">
        <v>-423435.66700000002</v>
      </c>
      <c r="DS106" s="208">
        <v>-407169.37540000002</v>
      </c>
      <c r="DT106" s="208">
        <v>-418140.27169999998</v>
      </c>
      <c r="DU106" s="208">
        <v>-415458.09490000003</v>
      </c>
      <c r="DV106" s="208">
        <v>-399466.52279999998</v>
      </c>
      <c r="DW106" s="208">
        <v>-410198.33429999999</v>
      </c>
      <c r="DX106" s="208">
        <v>-394388.4472</v>
      </c>
      <c r="DY106" s="208">
        <v>-405168.00589999999</v>
      </c>
      <c r="DZ106" s="208">
        <v>-402941.94559999998</v>
      </c>
      <c r="EA106" s="208">
        <v>-374871.2402</v>
      </c>
      <c r="EB106" s="208">
        <v>-398657.70760000002</v>
      </c>
      <c r="EC106" s="208">
        <v>-383667.78379999998</v>
      </c>
      <c r="ED106" s="208">
        <v>-394334.82900000003</v>
      </c>
      <c r="EE106" s="208">
        <v>-379500.5808</v>
      </c>
      <c r="EF106" s="208">
        <v>-390044.93459999998</v>
      </c>
      <c r="EG106" s="208">
        <v>-387877.4473</v>
      </c>
      <c r="EH106" s="208">
        <v>-373275.92680000002</v>
      </c>
      <c r="EI106" s="208">
        <v>-383637.19620000001</v>
      </c>
      <c r="EJ106" s="208">
        <v>-369188.61739999999</v>
      </c>
      <c r="EK106" s="208">
        <v>-379429.78820000001</v>
      </c>
      <c r="EL106" s="208">
        <v>-377304.1642</v>
      </c>
      <c r="EM106" s="208">
        <v>-338878.57909999997</v>
      </c>
      <c r="EN106" s="208">
        <v>-373281.98249999998</v>
      </c>
      <c r="EO106" s="208">
        <v>-359207.31390000001</v>
      </c>
      <c r="EP106" s="208">
        <v>-369155.60600000003</v>
      </c>
      <c r="EQ106" s="208">
        <v>-355230.09649999999</v>
      </c>
      <c r="ER106" s="208">
        <v>-365061.84789999999</v>
      </c>
      <c r="ES106" s="208">
        <v>-362993.89140000002</v>
      </c>
      <c r="ET106" s="208">
        <v>-349291.28830000001</v>
      </c>
      <c r="EU106" s="208">
        <v>-358949.1937</v>
      </c>
      <c r="EV106" s="208">
        <v>-345393.0258</v>
      </c>
      <c r="EW106" s="208">
        <v>-354936.93199999997</v>
      </c>
      <c r="EX106" s="208">
        <v>-352910.31920000003</v>
      </c>
      <c r="EY106" s="208">
        <v>-316934.75770000002</v>
      </c>
      <c r="EZ106" s="208">
        <v>-349076.26809999999</v>
      </c>
      <c r="FA106" s="208">
        <v>-335877.92709999997</v>
      </c>
      <c r="FB106" s="208">
        <v>-345143.95870000002</v>
      </c>
      <c r="FC106" s="208">
        <v>-332088.29090000002</v>
      </c>
      <c r="FD106" s="208">
        <v>-341243.80479999998</v>
      </c>
      <c r="FE106" s="208">
        <v>-339274.05450000003</v>
      </c>
      <c r="FF106" s="208">
        <v>-326431.52409999998</v>
      </c>
      <c r="FG106" s="208">
        <v>-335422.23229999997</v>
      </c>
      <c r="FH106" s="208">
        <v>-322719.67009999999</v>
      </c>
      <c r="FI106" s="208">
        <v>-331602.34370000003</v>
      </c>
      <c r="FJ106" s="208">
        <v>-329673.29739999998</v>
      </c>
      <c r="FK106" s="208">
        <v>-296034.4817</v>
      </c>
      <c r="FL106" s="208">
        <v>-326024.56109999999</v>
      </c>
      <c r="FM106" s="208">
        <v>-313663.8567</v>
      </c>
      <c r="FN106" s="208">
        <v>-322283.31849999999</v>
      </c>
      <c r="FO106" s="208">
        <v>-310058.85359999997</v>
      </c>
      <c r="FP106" s="208">
        <v>-318573.67810000002</v>
      </c>
      <c r="FQ106" s="208">
        <v>-316700.52980000002</v>
      </c>
      <c r="FR106" s="208">
        <v>-304679.51980000001</v>
      </c>
      <c r="FS106" s="208">
        <v>-313038.36080000002</v>
      </c>
      <c r="FT106" s="208">
        <v>-301150.91399999999</v>
      </c>
      <c r="FU106" s="208">
        <v>-309407.53759999998</v>
      </c>
      <c r="ID106" s="208">
        <v>-198589110.77730009</v>
      </c>
      <c r="IE106" s="208">
        <v>-198589110.77730009</v>
      </c>
    </row>
    <row r="107" spans="1:243">
      <c r="A107" s="165" t="s">
        <v>135</v>
      </c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>
        <v>0</v>
      </c>
      <c r="IE107" s="6">
        <v>0</v>
      </c>
      <c r="IF107" s="6"/>
      <c r="II107" s="6"/>
    </row>
    <row r="108" spans="1:243" ht="10.5" customHeight="1">
      <c r="A108" s="165" t="s">
        <v>44</v>
      </c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>
        <v>0</v>
      </c>
      <c r="IE108" s="6">
        <v>0</v>
      </c>
      <c r="IF108" s="6"/>
      <c r="II108" s="7"/>
    </row>
    <row r="109" spans="1:243" ht="10.5" customHeight="1">
      <c r="A109" s="165" t="s">
        <v>45</v>
      </c>
      <c r="B109" s="6"/>
      <c r="C109" s="6"/>
      <c r="D109" s="6"/>
      <c r="E109" s="6"/>
      <c r="F109" s="6"/>
      <c r="G109" s="6"/>
      <c r="H109" s="6">
        <v>58844.269916666723</v>
      </c>
      <c r="I109" s="6">
        <v>107.7422</v>
      </c>
      <c r="J109" s="6"/>
      <c r="K109" s="6"/>
      <c r="L109" s="6"/>
      <c r="M109" s="6">
        <v>-743345.92729999998</v>
      </c>
      <c r="N109" s="6">
        <v>-766589.7892</v>
      </c>
      <c r="O109" s="6">
        <v>-740320.39529999997</v>
      </c>
      <c r="P109" s="6">
        <v>-763398.75049999997</v>
      </c>
      <c r="Q109" s="6">
        <v>-761653.53689999995</v>
      </c>
      <c r="R109" s="6">
        <v>-735358.57429999998</v>
      </c>
      <c r="S109" s="6">
        <v>-758025.77610000002</v>
      </c>
      <c r="T109" s="6">
        <v>-2487378.4051999999</v>
      </c>
      <c r="U109" s="6">
        <v>-2563293.7672999999</v>
      </c>
      <c r="V109" s="6">
        <v>-3908675.2357000001</v>
      </c>
      <c r="W109" s="6">
        <v>-3519313.0806</v>
      </c>
      <c r="X109" s="6">
        <v>-3884917.8371000001</v>
      </c>
      <c r="Y109" s="6">
        <v>-3314593.3122999999</v>
      </c>
      <c r="Z109" s="6">
        <v>-3413528.4906000001</v>
      </c>
      <c r="AA109" s="6">
        <v>-3291521.0118999998</v>
      </c>
      <c r="AB109" s="6">
        <v>-3389006.4311000002</v>
      </c>
      <c r="AC109" s="6">
        <v>-3376021.5649000001</v>
      </c>
      <c r="AD109" s="6">
        <v>-3254216.5247</v>
      </c>
      <c r="AE109" s="6">
        <v>-3349464.0077</v>
      </c>
      <c r="AF109" s="6">
        <v>-4069922.57</v>
      </c>
      <c r="AG109" s="6">
        <v>-4188820.1513999999</v>
      </c>
      <c r="AH109" s="6">
        <v>-1870214.0769</v>
      </c>
      <c r="AI109" s="6">
        <v>-1742386.0363</v>
      </c>
      <c r="AJ109" s="6">
        <v>-1855264.9868999999</v>
      </c>
      <c r="AK109" s="6">
        <v>-1787762.1229000001</v>
      </c>
      <c r="AL109" s="6">
        <v>-1839579.6429999999</v>
      </c>
      <c r="AM109" s="6">
        <v>-1772346.7383000001</v>
      </c>
      <c r="AN109" s="6">
        <v>-1823418.1329000001</v>
      </c>
      <c r="AO109" s="6">
        <v>-1815027.3400999999</v>
      </c>
      <c r="AP109" s="6">
        <v>-1748244.7605999999</v>
      </c>
      <c r="AQ109" s="6">
        <v>-1798176.8622999999</v>
      </c>
      <c r="AR109" s="6">
        <v>-1731720.986</v>
      </c>
      <c r="AS109" s="6">
        <v>-1781252.5447</v>
      </c>
      <c r="AT109" s="6">
        <v>-1636689.8448000001</v>
      </c>
      <c r="AU109" s="6">
        <v>-1471426.3137999999</v>
      </c>
      <c r="AV109" s="6">
        <v>-1622148.0527999999</v>
      </c>
      <c r="AW109" s="6">
        <v>-1562334.7438000001</v>
      </c>
      <c r="AX109" s="6">
        <v>-1606865.9820000001</v>
      </c>
      <c r="AY109" s="6">
        <v>-1547425.608</v>
      </c>
      <c r="AZ109" s="6">
        <v>-1591342.2971999999</v>
      </c>
      <c r="BA109" s="6">
        <v>-1583363.8282000001</v>
      </c>
      <c r="BB109" s="6">
        <v>-1524509.8740000001</v>
      </c>
      <c r="BC109" s="6">
        <v>-1567494.7282</v>
      </c>
      <c r="BD109" s="6">
        <v>-1383291.2982000001</v>
      </c>
      <c r="BE109" s="6">
        <v>-1422125.1717000001</v>
      </c>
      <c r="BF109" s="6">
        <v>-1157366.2877</v>
      </c>
      <c r="BG109" s="6">
        <v>-1039736.3572</v>
      </c>
      <c r="BH109" s="6">
        <v>-1145477.3119999999</v>
      </c>
      <c r="BI109" s="6">
        <v>-1102428.7577</v>
      </c>
      <c r="BJ109" s="6">
        <v>-1133044.4098</v>
      </c>
      <c r="BK109" s="6">
        <v>-1090329.2675999999</v>
      </c>
      <c r="BL109" s="6">
        <v>-1120475.844</v>
      </c>
      <c r="BM109" s="6">
        <v>-1114039.0116000001</v>
      </c>
      <c r="BN109" s="6">
        <v>-1071842.0671000001</v>
      </c>
      <c r="BO109" s="6">
        <v>-1101280.3748999999</v>
      </c>
      <c r="BP109" s="6">
        <v>-1059436.8314</v>
      </c>
      <c r="BQ109" s="6">
        <v>-1088961.9742000001</v>
      </c>
      <c r="BR109" s="6">
        <v>-963152.07909999997</v>
      </c>
      <c r="BS109" s="6">
        <v>-865593.88089999999</v>
      </c>
      <c r="BT109" s="6">
        <v>-953984.76399999997</v>
      </c>
      <c r="BU109" s="6">
        <v>-918547.68960000004</v>
      </c>
      <c r="BV109" s="6">
        <v>-944501.53189999994</v>
      </c>
      <c r="BW109" s="6">
        <v>-909368.53599999996</v>
      </c>
      <c r="BX109" s="6">
        <v>-935015.0736</v>
      </c>
      <c r="BY109" s="6">
        <v>-930193.49930000002</v>
      </c>
      <c r="BZ109" s="6">
        <v>-895521.17279999994</v>
      </c>
      <c r="CA109" s="6">
        <v>-920705.99600000004</v>
      </c>
      <c r="CB109" s="6">
        <v>-886340.36800000002</v>
      </c>
      <c r="CC109" s="6">
        <v>-911220.30229999998</v>
      </c>
      <c r="CD109" s="6">
        <v>-906401.02879999997</v>
      </c>
      <c r="CE109" s="6">
        <v>-843416.34400000004</v>
      </c>
      <c r="CF109" s="6">
        <v>-897077.13119999995</v>
      </c>
      <c r="CG109" s="6">
        <v>-863479.54729999998</v>
      </c>
      <c r="CH109" s="6">
        <v>-887604.46719999996</v>
      </c>
      <c r="CI109" s="6">
        <v>-854316.44799999997</v>
      </c>
      <c r="CJ109" s="6">
        <v>-878140.39289999998</v>
      </c>
      <c r="CK109" s="6">
        <v>-873334.68</v>
      </c>
      <c r="CL109" s="6">
        <v>-840514.76089999999</v>
      </c>
      <c r="CM109" s="6">
        <v>-863887.12800000003</v>
      </c>
      <c r="CN109" s="6">
        <v>-831378.27919999999</v>
      </c>
      <c r="CO109" s="6">
        <v>-854452.86</v>
      </c>
      <c r="CP109" s="6">
        <v>-849664.07350000006</v>
      </c>
      <c r="CQ109" s="6">
        <v>-763116.90229999996</v>
      </c>
      <c r="CR109" s="6">
        <v>-840561.56709999999</v>
      </c>
      <c r="CS109" s="6">
        <v>-808824.63040000002</v>
      </c>
      <c r="CT109" s="6">
        <v>-831167.99129999999</v>
      </c>
      <c r="CU109" s="6">
        <v>-799743.46490000002</v>
      </c>
      <c r="CV109" s="6">
        <v>-821793.94310000003</v>
      </c>
      <c r="CW109" s="6">
        <v>-817038.12320000003</v>
      </c>
      <c r="CX109" s="6">
        <v>-786085.18229999999</v>
      </c>
      <c r="CY109" s="6">
        <v>-807696.80330000003</v>
      </c>
      <c r="CZ109" s="6">
        <v>-777056.71360000002</v>
      </c>
      <c r="DA109" s="6">
        <v>-798379.31770000001</v>
      </c>
      <c r="DB109" s="6">
        <v>-793653.87269999995</v>
      </c>
      <c r="DC109" s="6">
        <v>-712586.65989999997</v>
      </c>
      <c r="DD109" s="6">
        <v>-784679.25749999995</v>
      </c>
      <c r="DE109" s="6">
        <v>-754813.69830000005</v>
      </c>
      <c r="DF109" s="6">
        <v>-775427.89350000001</v>
      </c>
      <c r="DG109" s="6">
        <v>-745875.08889999997</v>
      </c>
      <c r="DH109" s="6">
        <v>-766206.04469999997</v>
      </c>
      <c r="DI109" s="6">
        <v>-761531.34649999999</v>
      </c>
      <c r="DJ109" s="6">
        <v>-732449.8848</v>
      </c>
      <c r="DK109" s="6">
        <v>-752356.97439999995</v>
      </c>
      <c r="DL109" s="6">
        <v>-723587.70389999996</v>
      </c>
      <c r="DM109" s="6">
        <v>-743216.0024</v>
      </c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>
        <v>-146704904.69798341</v>
      </c>
      <c r="IE109" s="6">
        <v>-146704904.69798341</v>
      </c>
      <c r="IF109" s="6"/>
      <c r="II109" s="6"/>
    </row>
    <row r="110" spans="1:243" s="27" customFormat="1">
      <c r="A110" s="165" t="s">
        <v>106</v>
      </c>
      <c r="B110" s="6"/>
      <c r="C110" s="6"/>
      <c r="D110" s="6"/>
      <c r="E110" s="6"/>
      <c r="F110" s="6"/>
      <c r="G110" s="6"/>
      <c r="H110" s="6">
        <v>203343.33333333334</v>
      </c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>
        <v>203343.33333333334</v>
      </c>
      <c r="IE110" s="6">
        <v>203343.33333333334</v>
      </c>
      <c r="IF110" s="6"/>
      <c r="IG110"/>
      <c r="II110" s="6"/>
    </row>
    <row r="111" spans="1:243" s="27" customFormat="1">
      <c r="A111" s="165" t="s">
        <v>46</v>
      </c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>
        <v>0</v>
      </c>
      <c r="IE111" s="6">
        <v>0</v>
      </c>
      <c r="IF111" s="6"/>
      <c r="IG111"/>
      <c r="II111" s="6"/>
    </row>
    <row r="112" spans="1:243" s="27" customFormat="1">
      <c r="A112" s="165" t="s">
        <v>136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>
        <v>0</v>
      </c>
      <c r="IE112" s="6">
        <v>0</v>
      </c>
      <c r="IF112" s="6"/>
      <c r="IG112"/>
      <c r="II112" s="6"/>
    </row>
    <row r="113" spans="1:243" s="27" customFormat="1">
      <c r="A113" s="165" t="s">
        <v>47</v>
      </c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>
        <v>0</v>
      </c>
      <c r="IE113" s="6">
        <v>0</v>
      </c>
      <c r="IF113" s="6"/>
      <c r="IG113"/>
      <c r="II113" s="6"/>
    </row>
    <row r="114" spans="1:243" s="27" customFormat="1">
      <c r="A114" s="167" t="s">
        <v>48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>
        <v>0</v>
      </c>
      <c r="IE114" s="6">
        <v>0</v>
      </c>
      <c r="IF114" s="6"/>
    </row>
    <row r="115" spans="1:243" s="27" customFormat="1">
      <c r="A115" s="165" t="s">
        <v>49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>
        <v>0</v>
      </c>
      <c r="IE115" s="6">
        <v>0</v>
      </c>
      <c r="IF115" s="6"/>
    </row>
    <row r="116" spans="1:243" s="27" customFormat="1">
      <c r="A116" s="165" t="s">
        <v>11</v>
      </c>
      <c r="B116" s="6"/>
      <c r="C116" s="6"/>
      <c r="D116" s="6"/>
      <c r="E116" s="6"/>
      <c r="F116" s="6"/>
      <c r="G116" s="6"/>
      <c r="H116" s="6">
        <v>-1893.8491978809939</v>
      </c>
      <c r="I116" s="6">
        <v>-21901.96073729694</v>
      </c>
      <c r="J116" s="6">
        <v>10132.007922268995</v>
      </c>
      <c r="K116" s="6">
        <v>-10107.723063849595</v>
      </c>
      <c r="L116" s="6">
        <v>-27835.574836737494</v>
      </c>
      <c r="M116" s="6">
        <v>-54549.335109857602</v>
      </c>
      <c r="N116" s="6">
        <v>-84422.201257607216</v>
      </c>
      <c r="O116" s="6">
        <v>-77616.797826856418</v>
      </c>
      <c r="P116" s="6">
        <v>-99987.762703420638</v>
      </c>
      <c r="Q116" s="6">
        <v>-104432.47031010689</v>
      </c>
      <c r="R116" s="6">
        <v>-94480.579449757366</v>
      </c>
      <c r="S116" s="6">
        <v>41086.802971091369</v>
      </c>
      <c r="T116" s="6">
        <v>38717.797142447052</v>
      </c>
      <c r="U116" s="6">
        <v>40155.692215795832</v>
      </c>
      <c r="V116" s="6">
        <v>-45869.267622596162</v>
      </c>
      <c r="W116" s="6">
        <v>-42587.771857909625</v>
      </c>
      <c r="X116" s="6">
        <v>-42384.487529840706</v>
      </c>
      <c r="Y116" s="6">
        <v>-32281.473153873168</v>
      </c>
      <c r="Z116" s="6">
        <v>-32960.738357873466</v>
      </c>
      <c r="AA116" s="6">
        <v>-31959.33320582725</v>
      </c>
      <c r="AB116" s="6">
        <v>-35085.902009172067</v>
      </c>
      <c r="AC116" s="6">
        <v>-35733.573267209948</v>
      </c>
      <c r="AD116" s="6">
        <v>-36108.184480059172</v>
      </c>
      <c r="AE116" s="6">
        <v>-28323.167580228637</v>
      </c>
      <c r="AF116" s="6">
        <v>-24360.514033714688</v>
      </c>
      <c r="AG116" s="6">
        <v>-26661.93750561601</v>
      </c>
      <c r="AH116" s="6">
        <v>-786.68334956859303</v>
      </c>
      <c r="AI116" s="6">
        <v>-6380.5655636142947</v>
      </c>
      <c r="AJ116" s="6">
        <v>-3580.3831038493049</v>
      </c>
      <c r="AK116" s="6">
        <v>-3433.1689270517481</v>
      </c>
      <c r="AL116" s="6">
        <v>-4013.001560819956</v>
      </c>
      <c r="AM116" s="6">
        <v>737.10362987671897</v>
      </c>
      <c r="AN116" s="6">
        <v>-7882.4115462976424</v>
      </c>
      <c r="AO116" s="6">
        <v>-8588.4931639089355</v>
      </c>
      <c r="AP116" s="6">
        <v>-10005.751608627261</v>
      </c>
      <c r="AQ116" s="6">
        <v>15120.521015262473</v>
      </c>
      <c r="AR116" s="6">
        <v>15180.506516471185</v>
      </c>
      <c r="AS116" s="6">
        <v>15345.25088826416</v>
      </c>
      <c r="AT116" s="6">
        <v>-11902.848489415341</v>
      </c>
      <c r="AU116" s="6">
        <v>-8365.5896435683098</v>
      </c>
      <c r="AV116" s="6">
        <v>-5995.1102190895199</v>
      </c>
      <c r="AW116" s="6">
        <v>-2157.2179775662999</v>
      </c>
      <c r="AX116" s="6">
        <v>-2750.4129034202369</v>
      </c>
      <c r="AY116" s="6">
        <v>-3201.8156823070149</v>
      </c>
      <c r="AZ116" s="6">
        <v>199.87049470940099</v>
      </c>
      <c r="BA116" s="6">
        <v>8765.0689093530855</v>
      </c>
      <c r="BB116" s="6">
        <v>6392.8882813291921</v>
      </c>
      <c r="BC116" s="6">
        <v>6963.4131268541523</v>
      </c>
      <c r="BD116" s="6">
        <v>7329.4421950507658</v>
      </c>
      <c r="BE116" s="6">
        <v>7239.9739884136061</v>
      </c>
      <c r="BF116" s="6">
        <v>4616.0743187443459</v>
      </c>
      <c r="BG116" s="6">
        <v>4095.7253790949521</v>
      </c>
      <c r="BH116" s="6">
        <v>7760.1968085606304</v>
      </c>
      <c r="BI116" s="6">
        <v>7148.7643802431703</v>
      </c>
      <c r="BJ116" s="6">
        <v>6723.6388943133661</v>
      </c>
      <c r="BK116" s="6">
        <v>9701.9774140728532</v>
      </c>
      <c r="BL116" s="6">
        <v>9278.2980931345428</v>
      </c>
      <c r="BM116" s="6">
        <v>9279.3557007549061</v>
      </c>
      <c r="BN116" s="6">
        <v>8546.3277837757378</v>
      </c>
      <c r="BO116" s="6">
        <v>10151.37870038929</v>
      </c>
      <c r="BP116" s="6">
        <v>9713.4467241432903</v>
      </c>
      <c r="BQ116" s="6">
        <v>9665.7483571413504</v>
      </c>
      <c r="BR116" s="6">
        <v>-16783.567789795521</v>
      </c>
      <c r="BS116" s="6">
        <v>-15422.6809719475</v>
      </c>
      <c r="BT116" s="6">
        <v>-17263.465979146131</v>
      </c>
      <c r="BU116" s="6">
        <v>-15906.639618538389</v>
      </c>
      <c r="BV116" s="6">
        <v>-16458.978394230769</v>
      </c>
      <c r="BW116" s="6">
        <v>-16377.71731367547</v>
      </c>
      <c r="BX116" s="6">
        <v>-15667.028369648529</v>
      </c>
      <c r="BY116" s="6">
        <v>-16833.116823146731</v>
      </c>
      <c r="BZ116" s="6">
        <v>-14887.671069475569</v>
      </c>
      <c r="CA116" s="6">
        <v>-16661.302637577352</v>
      </c>
      <c r="CB116" s="6">
        <v>-15348.864557888741</v>
      </c>
      <c r="CC116" s="6">
        <v>-15267.97496594382</v>
      </c>
      <c r="CD116" s="6">
        <v>-3644.89840651135</v>
      </c>
      <c r="CE116" s="6">
        <v>-3487.2447670121801</v>
      </c>
      <c r="CF116" s="6">
        <v>-3607.3181545257498</v>
      </c>
      <c r="CG116" s="6">
        <v>-8373.2349003791478</v>
      </c>
      <c r="CH116" s="6">
        <v>-8327.9380670488572</v>
      </c>
      <c r="CI116" s="6">
        <v>-7965.4903660226482</v>
      </c>
      <c r="CJ116" s="6">
        <v>-8238.8312724040516</v>
      </c>
      <c r="CK116" s="6">
        <v>-8193.5655770723624</v>
      </c>
      <c r="CL116" s="6">
        <v>-7836.3219706049204</v>
      </c>
      <c r="CM116" s="6">
        <v>-8417.1535208660189</v>
      </c>
      <c r="CN116" s="6">
        <v>-7444.4066585077244</v>
      </c>
      <c r="CO116" s="6">
        <v>-8023.8982771302217</v>
      </c>
      <c r="CP116" s="6">
        <v>-1710.6647204966221</v>
      </c>
      <c r="CQ116" s="6">
        <v>-1571.80010793521</v>
      </c>
      <c r="CR116" s="6">
        <v>-1694.0742970366559</v>
      </c>
      <c r="CS116" s="6">
        <v>-1685.6628062708819</v>
      </c>
      <c r="CT116" s="6">
        <v>-1612.488842521328</v>
      </c>
      <c r="CU116" s="6">
        <v>-1668.6108809704699</v>
      </c>
      <c r="CV116" s="6">
        <v>-1659.9719402552701</v>
      </c>
      <c r="CW116" s="6">
        <v>-1651.3512986946259</v>
      </c>
      <c r="CX116" s="6">
        <v>-1579.8330163875601</v>
      </c>
      <c r="CY116" s="6">
        <v>-1697.305396060666</v>
      </c>
      <c r="CZ116" s="6">
        <v>-1501.0642768782341</v>
      </c>
      <c r="DA116" s="6"/>
      <c r="DB116" s="6">
        <v>-1031.4605097851161</v>
      </c>
      <c r="DC116" s="6">
        <v>-985.47236256654401</v>
      </c>
      <c r="DD116" s="6">
        <v>-1102.7782190807179</v>
      </c>
      <c r="DE116" s="6">
        <v>-1056.4691876374859</v>
      </c>
      <c r="DF116" s="6">
        <v>-1010.417910972072</v>
      </c>
      <c r="DG116" s="6">
        <v>-1045.3945235221161</v>
      </c>
      <c r="DH116" s="6">
        <v>-1039.7863086326061</v>
      </c>
      <c r="DI116" s="6">
        <v>-1034.191643126492</v>
      </c>
      <c r="DJ116" s="6">
        <v>-989.221588483608</v>
      </c>
      <c r="DK116" s="6">
        <v>2046.4455171340801</v>
      </c>
      <c r="DL116" s="6">
        <v>1957.399742122454</v>
      </c>
      <c r="DM116" s="6">
        <v>2024.6150962373199</v>
      </c>
      <c r="DN116" s="6">
        <v>968.05893672766399</v>
      </c>
      <c r="DO116" s="6">
        <v>924.74031773920001</v>
      </c>
      <c r="DP116" s="6">
        <v>1034.622138877442</v>
      </c>
      <c r="DQ116" s="6">
        <v>990.99464812213205</v>
      </c>
      <c r="DR116" s="6">
        <v>947.619011142678</v>
      </c>
      <c r="DS116" s="6">
        <v>980.24321975485395</v>
      </c>
      <c r="DT116" s="6">
        <v>937.30869981629598</v>
      </c>
      <c r="DU116" s="6">
        <v>1006.65720254111</v>
      </c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>
        <v>-1050489.4127210393</v>
      </c>
      <c r="IE116" s="6">
        <v>-1050489.4127210393</v>
      </c>
      <c r="IF116" s="6"/>
    </row>
    <row r="117" spans="1:243" s="27" customFormat="1">
      <c r="A117" s="165" t="s">
        <v>12</v>
      </c>
      <c r="B117" s="6"/>
      <c r="C117" s="6"/>
      <c r="D117" s="6"/>
      <c r="E117" s="6"/>
      <c r="F117" s="6"/>
      <c r="G117" s="6"/>
      <c r="H117" s="6">
        <v>27682.233054700759</v>
      </c>
      <c r="I117" s="6">
        <v>32544.840007129456</v>
      </c>
      <c r="J117" s="6">
        <v>-228970.03104740725</v>
      </c>
      <c r="K117" s="6">
        <v>-102783.4228735583</v>
      </c>
      <c r="L117" s="6">
        <v>-179771.7782347952</v>
      </c>
      <c r="M117" s="6">
        <v>-89144.132832636271</v>
      </c>
      <c r="N117" s="6">
        <v>11980.841074270513</v>
      </c>
      <c r="O117" s="6">
        <v>-82579.534508756624</v>
      </c>
      <c r="P117" s="6">
        <v>-185025.31165716911</v>
      </c>
      <c r="Q117" s="6">
        <v>-166110.00751554593</v>
      </c>
      <c r="R117" s="6">
        <v>-159698.68423157785</v>
      </c>
      <c r="S117" s="6">
        <v>-37326.932951067465</v>
      </c>
      <c r="T117" s="6">
        <v>-46490.65190626595</v>
      </c>
      <c r="U117" s="6">
        <v>-41995.546061291025</v>
      </c>
      <c r="V117" s="6">
        <v>-72772.074122330814</v>
      </c>
      <c r="W117" s="6">
        <v>-65080.231300345331</v>
      </c>
      <c r="X117" s="6">
        <v>-87211.179567840663</v>
      </c>
      <c r="Y117" s="6">
        <v>-19100.062556931272</v>
      </c>
      <c r="Z117" s="6">
        <v>25812.854549176227</v>
      </c>
      <c r="AA117" s="6">
        <v>-2438.4354257023001</v>
      </c>
      <c r="AB117" s="6">
        <v>6375.2737415268766</v>
      </c>
      <c r="AC117" s="6">
        <v>2882.5612295271185</v>
      </c>
      <c r="AD117" s="6">
        <v>25568.446352168408</v>
      </c>
      <c r="AE117" s="6">
        <v>18079.678928757665</v>
      </c>
      <c r="AF117" s="6">
        <v>18159.825169060696</v>
      </c>
      <c r="AG117" s="6">
        <v>27039.646703152885</v>
      </c>
      <c r="AH117" s="6">
        <v>-76262.493173621449</v>
      </c>
      <c r="AI117" s="6">
        <v>-68989.717081856055</v>
      </c>
      <c r="AJ117" s="6">
        <v>-80352.655266704867</v>
      </c>
      <c r="AK117" s="6">
        <v>-38461.868775769581</v>
      </c>
      <c r="AL117" s="6">
        <v>-1177.8635595070909</v>
      </c>
      <c r="AM117" s="6">
        <v>-1074.9912254202284</v>
      </c>
      <c r="AN117" s="6">
        <v>-59874.35525378181</v>
      </c>
      <c r="AO117" s="6">
        <v>-59138.093886801835</v>
      </c>
      <c r="AP117" s="6">
        <v>-53134.559890063443</v>
      </c>
      <c r="AQ117" s="6">
        <v>-79292.068357742741</v>
      </c>
      <c r="AR117" s="6">
        <v>-84725.496213920764</v>
      </c>
      <c r="AS117" s="6">
        <v>-96113.916469658114</v>
      </c>
      <c r="AT117" s="6">
        <v>-19821.604079817087</v>
      </c>
      <c r="AU117" s="6">
        <v>-18609.737784454468</v>
      </c>
      <c r="AV117" s="6">
        <v>-22331.277412435487</v>
      </c>
      <c r="AW117" s="6">
        <v>32787.140218286579</v>
      </c>
      <c r="AX117" s="6">
        <v>65362.110673951734</v>
      </c>
      <c r="AY117" s="6">
        <v>65873.956167832017</v>
      </c>
      <c r="AZ117" s="6">
        <v>-13700.496421221427</v>
      </c>
      <c r="BA117" s="6">
        <v>-14356.823904919376</v>
      </c>
      <c r="BB117" s="6">
        <v>-4475.8256214491048</v>
      </c>
      <c r="BC117" s="6">
        <v>-8811.6718021691395</v>
      </c>
      <c r="BD117" s="6">
        <v>-8764.5935770746491</v>
      </c>
      <c r="BE117" s="6">
        <v>-8724.4311382958767</v>
      </c>
      <c r="BF117" s="6">
        <v>23300.569030226001</v>
      </c>
      <c r="BG117" s="6">
        <v>22581.088215531396</v>
      </c>
      <c r="BH117" s="6">
        <v>23508.798836655867</v>
      </c>
      <c r="BI117" s="6">
        <v>69777.542801064235</v>
      </c>
      <c r="BJ117" s="6">
        <v>122644.35621579399</v>
      </c>
      <c r="BK117" s="6">
        <v>124025.95041980954</v>
      </c>
      <c r="BL117" s="6">
        <v>16199.836775337291</v>
      </c>
      <c r="BM117" s="6">
        <v>554.96832197857748</v>
      </c>
      <c r="BN117" s="6">
        <v>1777.8639176626477</v>
      </c>
      <c r="BO117" s="6">
        <v>85044.745997743259</v>
      </c>
      <c r="BP117" s="6">
        <v>81373.860097422599</v>
      </c>
      <c r="BQ117" s="6">
        <v>80972.337201432412</v>
      </c>
      <c r="BR117" s="6">
        <v>10651.110328139503</v>
      </c>
      <c r="BS117" s="6">
        <v>9787.470616812916</v>
      </c>
      <c r="BT117" s="6">
        <v>9627.7021806777484</v>
      </c>
      <c r="BU117" s="6">
        <v>16518.433450020428</v>
      </c>
      <c r="BV117" s="6">
        <v>17092.01602477799</v>
      </c>
      <c r="BW117" s="6">
        <v>17007.629518047452</v>
      </c>
      <c r="BX117" s="6">
        <v>28622.455675319463</v>
      </c>
      <c r="BY117" s="6">
        <v>30752.809580748824</v>
      </c>
      <c r="BZ117" s="6">
        <v>27198.629838464905</v>
      </c>
      <c r="CA117" s="6">
        <v>19224.579966435365</v>
      </c>
      <c r="CB117" s="6">
        <v>17710.228336025481</v>
      </c>
      <c r="CC117" s="6">
        <v>17616.894191473744</v>
      </c>
      <c r="CD117" s="6">
        <v>-303.74153387597801</v>
      </c>
      <c r="CE117" s="6">
        <v>-290.603730584353</v>
      </c>
      <c r="CF117" s="6">
        <v>-601.21969242089006</v>
      </c>
      <c r="CG117" s="6">
        <v>-5083.749760944399</v>
      </c>
      <c r="CH117" s="6">
        <v>-5056.2481121367691</v>
      </c>
      <c r="CI117" s="6">
        <v>-5120.6723781571955</v>
      </c>
      <c r="CJ117" s="6">
        <v>-5002.1475582454013</v>
      </c>
      <c r="CK117" s="6">
        <v>-4974.6648146510752</v>
      </c>
      <c r="CL117" s="6">
        <v>-4757.7669107245129</v>
      </c>
      <c r="CM117" s="6">
        <v>-5110.4146376687377</v>
      </c>
      <c r="CN117" s="6">
        <v>-4519.8183283795524</v>
      </c>
      <c r="CO117" s="6">
        <v>-4871.6525254005746</v>
      </c>
      <c r="CP117" s="6">
        <v>-16251.314844717988</v>
      </c>
      <c r="CQ117" s="6">
        <v>-14932.101025384454</v>
      </c>
      <c r="CR117" s="6">
        <v>-16093.705821848274</v>
      </c>
      <c r="CS117" s="6">
        <v>-16013.796659573229</v>
      </c>
      <c r="CT117" s="6">
        <v>-15318.644003952484</v>
      </c>
      <c r="CU117" s="6">
        <v>-15851.803369219562</v>
      </c>
      <c r="CV117" s="6">
        <v>-15769.73343242488</v>
      </c>
      <c r="CW117" s="6">
        <v>-15687.837337599149</v>
      </c>
      <c r="CX117" s="6">
        <v>-15008.41365568183</v>
      </c>
      <c r="CY117" s="6">
        <v>-16124.401262576232</v>
      </c>
      <c r="CZ117" s="6">
        <v>-14260.110630343182</v>
      </c>
      <c r="DA117" s="6">
        <v>-13749.651775273638</v>
      </c>
      <c r="DB117" s="6">
        <v>18308.424048685894</v>
      </c>
      <c r="DC117" s="6">
        <v>17492.134435556098</v>
      </c>
      <c r="DD117" s="6">
        <v>19574.313388682844</v>
      </c>
      <c r="DE117" s="6">
        <v>19016.445377474796</v>
      </c>
      <c r="DF117" s="6">
        <v>18187.522397497305</v>
      </c>
      <c r="DG117" s="6">
        <v>18817.101423398293</v>
      </c>
      <c r="DH117" s="6">
        <v>19755.939864019678</v>
      </c>
      <c r="DI117" s="6">
        <v>19649.641219403373</v>
      </c>
      <c r="DJ117" s="6">
        <v>20031.737166793147</v>
      </c>
      <c r="DK117" s="6">
        <v>24045.734826325443</v>
      </c>
      <c r="DL117" s="6">
        <v>22999.446969938643</v>
      </c>
      <c r="DM117" s="6">
        <v>23789.227380788579</v>
      </c>
      <c r="DN117" s="6">
        <v>-22991.399747282067</v>
      </c>
      <c r="DO117" s="6">
        <v>-21962.582546305988</v>
      </c>
      <c r="DP117" s="6">
        <v>-24572.275798339208</v>
      </c>
      <c r="DQ117" s="6">
        <v>-23536.122892900628</v>
      </c>
      <c r="DR117" s="6">
        <v>-22505.951514638593</v>
      </c>
      <c r="DS117" s="6">
        <v>-23280.776469177737</v>
      </c>
      <c r="DT117" s="6">
        <v>-20855.118570912604</v>
      </c>
      <c r="DU117" s="6">
        <v>-22398.122756539709</v>
      </c>
      <c r="DV117" s="6">
        <v>-25493.963431917211</v>
      </c>
      <c r="DW117" s="6">
        <v>-26368.0273037443</v>
      </c>
      <c r="DX117" s="6">
        <v>-25225.632260427581</v>
      </c>
      <c r="DY117" s="6">
        <v>-26100.62654610788</v>
      </c>
      <c r="DZ117" s="6">
        <v>-24968.35584820616</v>
      </c>
      <c r="EA117" s="6">
        <v>-24848.669305653999</v>
      </c>
      <c r="EB117" s="6">
        <v>-26698.882661529438</v>
      </c>
      <c r="EC117" s="6">
        <v>-24598.26950927564</v>
      </c>
      <c r="ED117" s="6">
        <v>-25450.588575838548</v>
      </c>
      <c r="EE117" s="6">
        <v>-25323.69053011301</v>
      </c>
      <c r="EF117" s="6">
        <v>-24224.082392197612</v>
      </c>
      <c r="EG117" s="6">
        <v>-26026.84864951883</v>
      </c>
      <c r="EH117" s="6">
        <v>-23019.140128302079</v>
      </c>
      <c r="EI117" s="6">
        <v>-25762.372593676409</v>
      </c>
      <c r="EJ117" s="6">
        <v>-23734.28089278864</v>
      </c>
      <c r="EK117" s="6">
        <v>-23610.982424424859</v>
      </c>
      <c r="EL117" s="6">
        <v>-24427.678595942849</v>
      </c>
      <c r="EM117" s="6">
        <v>-22442.50706381111</v>
      </c>
      <c r="EN117" s="6">
        <v>-24185.89842870197</v>
      </c>
      <c r="EO117" s="6">
        <v>-24063.63387185457</v>
      </c>
      <c r="EP117" s="6">
        <v>-23937.770678860441</v>
      </c>
      <c r="EQ117" s="6">
        <v>-22900.4119343454</v>
      </c>
      <c r="ER117" s="6">
        <v>-23691.51690641405</v>
      </c>
      <c r="ES117" s="6">
        <v>-24473.514464404561</v>
      </c>
      <c r="ET117" s="6">
        <v>-21643.506244730001</v>
      </c>
      <c r="EU117" s="6">
        <v>-24220.71388871719</v>
      </c>
      <c r="EV117" s="6">
        <v>-22312.12481193442</v>
      </c>
      <c r="EW117" s="6">
        <v>-22194.3011453156</v>
      </c>
      <c r="EX117" s="6">
        <v>-22960.015598684869</v>
      </c>
      <c r="EY117" s="6">
        <v>-21092.474898385011</v>
      </c>
      <c r="EZ117" s="6">
        <v>-22729.033167001639</v>
      </c>
      <c r="FA117" s="6">
        <v>-22612.24721439615</v>
      </c>
      <c r="FB117" s="6">
        <v>-22492.036807855471</v>
      </c>
      <c r="FC117" s="6">
        <v>-21515.535326259629</v>
      </c>
      <c r="FD117" s="6">
        <v>-22256.88091448514</v>
      </c>
      <c r="FE117" s="6">
        <v>-22138.078881644</v>
      </c>
      <c r="FF117" s="6">
        <v>-21176.499559418291</v>
      </c>
      <c r="FG117" s="6">
        <v>-22748.213939994661</v>
      </c>
      <c r="FH117" s="6">
        <v>-15543.9915968842</v>
      </c>
      <c r="FI117" s="6">
        <v>-16748.957515511102</v>
      </c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>
        <v>-2258122.1243913551</v>
      </c>
      <c r="IE117" s="6">
        <v>-2258122.1243913551</v>
      </c>
      <c r="IF117" s="6"/>
    </row>
    <row r="118" spans="1:243" s="27" customFormat="1">
      <c r="A118" s="165" t="s">
        <v>13</v>
      </c>
      <c r="B118" s="6"/>
      <c r="C118" s="6"/>
      <c r="D118" s="6"/>
      <c r="E118" s="28"/>
      <c r="F118" s="6"/>
      <c r="G118" s="6"/>
      <c r="H118" s="6">
        <v>1736.0883725434476</v>
      </c>
      <c r="I118" s="6">
        <v>-79951.904629990604</v>
      </c>
      <c r="J118" s="6">
        <v>-124921.31408599694</v>
      </c>
      <c r="K118" s="6">
        <v>30310.552259251275</v>
      </c>
      <c r="L118" s="6">
        <v>12927.719993709801</v>
      </c>
      <c r="M118" s="6">
        <v>-169982.20016258399</v>
      </c>
      <c r="N118" s="6">
        <v>-177059.97722944999</v>
      </c>
      <c r="O118" s="6">
        <v>-138959.44589852233</v>
      </c>
      <c r="P118" s="6">
        <v>-467083.10325324419</v>
      </c>
      <c r="Q118" s="6">
        <v>-352409.45126295928</v>
      </c>
      <c r="R118" s="6">
        <v>-21686.164117100761</v>
      </c>
      <c r="S118" s="6">
        <v>-101942.25648060674</v>
      </c>
      <c r="T118" s="6">
        <v>-124097.16669228672</v>
      </c>
      <c r="U118" s="6">
        <v>-116943.60739523414</v>
      </c>
      <c r="V118" s="6">
        <v>-142771.92509576466</v>
      </c>
      <c r="W118" s="6">
        <v>-132448.25789067836</v>
      </c>
      <c r="X118" s="6">
        <v>-143813.22383858025</v>
      </c>
      <c r="Y118" s="6">
        <v>-104143.49671541074</v>
      </c>
      <c r="Z118" s="6">
        <v>-110909.78749912922</v>
      </c>
      <c r="AA118" s="6">
        <v>-126519.48045046802</v>
      </c>
      <c r="AB118" s="6">
        <v>-141126.77547918848</v>
      </c>
      <c r="AC118" s="6">
        <v>-138093.1687506637</v>
      </c>
      <c r="AD118" s="6">
        <v>-124078.87745078301</v>
      </c>
      <c r="AE118" s="6">
        <v>-60414.241136146702</v>
      </c>
      <c r="AF118" s="6">
        <v>-53417.367227584924</v>
      </c>
      <c r="AG118" s="6">
        <v>-57655.977804929309</v>
      </c>
      <c r="AH118" s="6">
        <v>-54154.607412474375</v>
      </c>
      <c r="AI118" s="6">
        <v>-47946.367959603769</v>
      </c>
      <c r="AJ118" s="6">
        <v>-51836.413537924403</v>
      </c>
      <c r="AK118" s="6">
        <v>-28783.308371699302</v>
      </c>
      <c r="AL118" s="6">
        <v>-36634.986434189537</v>
      </c>
      <c r="AM118" s="6">
        <v>-51512.024171904472</v>
      </c>
      <c r="AN118" s="6">
        <v>-120348.01446316796</v>
      </c>
      <c r="AO118" s="6">
        <v>-119408.57270761776</v>
      </c>
      <c r="AP118" s="6">
        <v>-92853.567481223363</v>
      </c>
      <c r="AQ118" s="6">
        <v>-48106.630623449288</v>
      </c>
      <c r="AR118" s="6">
        <v>-45966.91797450195</v>
      </c>
      <c r="AS118" s="6">
        <v>-53097.221893030895</v>
      </c>
      <c r="AT118" s="6">
        <v>17265.897304467126</v>
      </c>
      <c r="AU118" s="6">
        <v>18241.247509510929</v>
      </c>
      <c r="AV118" s="6">
        <v>24053.022485865771</v>
      </c>
      <c r="AW118" s="6">
        <v>50000.552512909126</v>
      </c>
      <c r="AX118" s="6">
        <v>37540.443597706741</v>
      </c>
      <c r="AY118" s="6">
        <v>30292.088950839501</v>
      </c>
      <c r="AZ118" s="6">
        <v>25542.070776128898</v>
      </c>
      <c r="BA118" s="6">
        <v>25625.571415967956</v>
      </c>
      <c r="BB118" s="6">
        <v>31050.728444179844</v>
      </c>
      <c r="BC118" s="6">
        <v>43973.861244952277</v>
      </c>
      <c r="BD118" s="6">
        <v>42142.342963699622</v>
      </c>
      <c r="BE118" s="6">
        <v>38403.217674315754</v>
      </c>
      <c r="BF118" s="6">
        <v>18093.189624636703</v>
      </c>
      <c r="BG118" s="6">
        <v>20505.829030060748</v>
      </c>
      <c r="BH118" s="6">
        <v>24608.882358254952</v>
      </c>
      <c r="BI118" s="6">
        <v>23025.819348827503</v>
      </c>
      <c r="BJ118" s="6">
        <v>15415.813217481189</v>
      </c>
      <c r="BK118" s="6">
        <v>9619.7400863656403</v>
      </c>
      <c r="BL118" s="6">
        <v>-4258.8829006707701</v>
      </c>
      <c r="BM118" s="6">
        <v>2301.532547920041</v>
      </c>
      <c r="BN118" s="6">
        <v>8801.4624111523372</v>
      </c>
      <c r="BO118" s="6">
        <v>45138.738080687755</v>
      </c>
      <c r="BP118" s="6">
        <v>41686.103851090797</v>
      </c>
      <c r="BQ118" s="6">
        <v>36770.854312149204</v>
      </c>
      <c r="BR118" s="6">
        <v>-65393.117799157088</v>
      </c>
      <c r="BS118" s="6">
        <v>-60031.316686063787</v>
      </c>
      <c r="BT118" s="6">
        <v>-67296.359970338672</v>
      </c>
      <c r="BU118" s="6">
        <v>-54634.880541070779</v>
      </c>
      <c r="BV118" s="6">
        <v>-62862.396749264328</v>
      </c>
      <c r="BW118" s="6">
        <v>-64473.061434605603</v>
      </c>
      <c r="BX118" s="6">
        <v>-102379.82883354436</v>
      </c>
      <c r="BY118" s="6">
        <v>-109999.46027424</v>
      </c>
      <c r="BZ118" s="6">
        <v>-92677.702251361174</v>
      </c>
      <c r="CA118" s="6">
        <v>-57259.10895390626</v>
      </c>
      <c r="CB118" s="6">
        <v>-52689.559959287995</v>
      </c>
      <c r="CC118" s="6">
        <v>-52441.187379437695</v>
      </c>
      <c r="CD118" s="6">
        <v>-791.492131507517</v>
      </c>
      <c r="CE118" s="6">
        <v>-699.01481083233</v>
      </c>
      <c r="CF118" s="6">
        <v>-813.47859727069897</v>
      </c>
      <c r="CG118" s="6">
        <v>-5563.9843520889899</v>
      </c>
      <c r="CH118" s="6">
        <v>-11482.556945532091</v>
      </c>
      <c r="CI118" s="6">
        <v>-11011.07100837999</v>
      </c>
      <c r="CJ118" s="6">
        <v>-7004.9052223496528</v>
      </c>
      <c r="CK118" s="6">
        <v>-6966.2827903659527</v>
      </c>
      <c r="CL118" s="6">
        <v>-3835.9596621696101</v>
      </c>
      <c r="CM118" s="6">
        <v>-5623.2959898745503</v>
      </c>
      <c r="CN118" s="6">
        <v>-4920.2582510499979</v>
      </c>
      <c r="CO118" s="6">
        <v>-6020.7475383089504</v>
      </c>
      <c r="CP118" s="6">
        <v>26057.416016358511</v>
      </c>
      <c r="CQ118" s="6">
        <v>23994.693961640543</v>
      </c>
      <c r="CR118" s="6">
        <v>25776.521342455319</v>
      </c>
      <c r="CS118" s="6">
        <v>25676.684804458186</v>
      </c>
      <c r="CT118" s="6">
        <v>19186.869281371732</v>
      </c>
      <c r="CU118" s="6">
        <v>19827.026619636308</v>
      </c>
      <c r="CV118" s="6">
        <v>16930.024193952264</v>
      </c>
      <c r="CW118" s="6">
        <v>16842.226987959228</v>
      </c>
      <c r="CX118" s="6">
        <v>18772.122338467951</v>
      </c>
      <c r="CY118" s="6">
        <v>25825.519920256713</v>
      </c>
      <c r="CZ118" s="6">
        <v>22889.849514841651</v>
      </c>
      <c r="DA118" s="6">
        <v>26960.10152014461</v>
      </c>
      <c r="DB118" s="6">
        <v>25270.782489735302</v>
      </c>
      <c r="DC118" s="6">
        <v>24144.072882880253</v>
      </c>
      <c r="DD118" s="6">
        <v>27018.066367477451</v>
      </c>
      <c r="DE118" s="6">
        <v>25883.495097118517</v>
      </c>
      <c r="DF118" s="6">
        <v>19703.149263955453</v>
      </c>
      <c r="DG118" s="6">
        <v>20385.19320868115</v>
      </c>
      <c r="DH118" s="6">
        <v>18716.153555386707</v>
      </c>
      <c r="DI118" s="6">
        <v>18615.449576276806</v>
      </c>
      <c r="DJ118" s="6">
        <v>20279.042563913936</v>
      </c>
      <c r="DK118" s="6">
        <v>29417.654308802652</v>
      </c>
      <c r="DL118" s="6">
        <v>28137.621293010343</v>
      </c>
      <c r="DM118" s="6">
        <v>29103.84200841159</v>
      </c>
      <c r="DN118" s="6">
        <v>-6050.3683545479016</v>
      </c>
      <c r="DO118" s="6">
        <v>-5779.6269858699998</v>
      </c>
      <c r="DP118" s="6">
        <v>-6466.3883679840192</v>
      </c>
      <c r="DQ118" s="6">
        <v>-5945.9678887327782</v>
      </c>
      <c r="DR118" s="6">
        <v>-10423.809122569472</v>
      </c>
      <c r="DS118" s="6">
        <v>-10782.675417303386</v>
      </c>
      <c r="DT118" s="6">
        <v>-12653.667447520014</v>
      </c>
      <c r="DU118" s="6">
        <v>-13589.872234304959</v>
      </c>
      <c r="DV118" s="6">
        <v>-15064.614755223831</v>
      </c>
      <c r="DW118" s="6">
        <v>-10786.920260622661</v>
      </c>
      <c r="DX118" s="6">
        <v>-10319.57683381131</v>
      </c>
      <c r="DY118" s="6">
        <v>-10677.529041589591</v>
      </c>
      <c r="DZ118" s="6">
        <v>-10214.32739244798</v>
      </c>
      <c r="EA118" s="6">
        <v>-10165.364715949379</v>
      </c>
      <c r="EB118" s="6">
        <v>-10922.27017971661</v>
      </c>
      <c r="EC118" s="6">
        <v>-10062.92843561275</v>
      </c>
      <c r="ED118" s="6">
        <v>-15038.98415845005</v>
      </c>
      <c r="EE118" s="6">
        <v>-14963.998949612211</v>
      </c>
      <c r="EF118" s="6">
        <v>-16516.419812862048</v>
      </c>
      <c r="EG118" s="6">
        <v>-17745.578624671922</v>
      </c>
      <c r="EH118" s="6">
        <v>-13602.21916672392</v>
      </c>
      <c r="EI118" s="6">
        <v>-10539.152424685821</v>
      </c>
      <c r="EJ118" s="6">
        <v>-9709.47854704987</v>
      </c>
      <c r="EK118" s="6">
        <v>-9659.0382645374302</v>
      </c>
      <c r="EL118" s="6">
        <v>-4441.3961083532404</v>
      </c>
      <c r="EM118" s="6">
        <v>-4080.4558297838398</v>
      </c>
      <c r="EN118" s="6">
        <v>-4397.4360779458202</v>
      </c>
      <c r="EO118" s="6">
        <v>-4375.2061585190204</v>
      </c>
      <c r="EP118" s="6">
        <v>-4352.3219416109996</v>
      </c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6"/>
      <c r="GO118" s="6"/>
      <c r="GP118" s="6"/>
      <c r="GQ118" s="6"/>
      <c r="GR118" s="6"/>
      <c r="GS118" s="6"/>
      <c r="GT118" s="6"/>
      <c r="GU118" s="6"/>
      <c r="GV118" s="6"/>
      <c r="GW118" s="6"/>
      <c r="GX118" s="6"/>
      <c r="GY118" s="6"/>
      <c r="GZ118" s="6"/>
      <c r="HA118" s="6"/>
      <c r="HB118" s="6"/>
      <c r="HC118" s="6"/>
      <c r="HD118" s="6"/>
      <c r="HE118" s="6"/>
      <c r="HF118" s="6"/>
      <c r="HG118" s="6"/>
      <c r="HH118" s="6"/>
      <c r="HI118" s="6"/>
      <c r="HJ118" s="6"/>
      <c r="HK118" s="6"/>
      <c r="HL118" s="6"/>
      <c r="HM118" s="6"/>
      <c r="HN118" s="6"/>
      <c r="HO118" s="6"/>
      <c r="HP118" s="6"/>
      <c r="HQ118" s="6"/>
      <c r="HR118" s="6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>
        <v>-3931048.3586175134</v>
      </c>
      <c r="IE118" s="6">
        <v>-3931048.3586175134</v>
      </c>
      <c r="IF118" s="6"/>
    </row>
    <row r="119" spans="1:243" s="27" customFormat="1">
      <c r="A119" s="165" t="s">
        <v>14</v>
      </c>
      <c r="B119" s="6"/>
      <c r="C119" s="6"/>
      <c r="D119" s="6"/>
      <c r="E119" s="6"/>
      <c r="F119" s="6"/>
      <c r="G119" s="28"/>
      <c r="H119" s="28">
        <v>13725.463612374468</v>
      </c>
      <c r="I119" s="28">
        <v>-70660.691782720998</v>
      </c>
      <c r="J119" s="28">
        <v>-10467.151062196022</v>
      </c>
      <c r="K119" s="28">
        <v>-114.469431177701</v>
      </c>
      <c r="L119" s="28">
        <v>-20780.350935490475</v>
      </c>
      <c r="M119" s="28">
        <v>-164777.99965574479</v>
      </c>
      <c r="N119" s="28">
        <v>-164487.67348361583</v>
      </c>
      <c r="O119" s="28">
        <v>-157871.00209863644</v>
      </c>
      <c r="P119" s="28">
        <v>-41178.408139174462</v>
      </c>
      <c r="Q119" s="28">
        <v>-42617.841806999568</v>
      </c>
      <c r="R119" s="28">
        <v>-37751.927944337593</v>
      </c>
      <c r="S119" s="28">
        <v>-21242.118509418611</v>
      </c>
      <c r="T119" s="28">
        <v>-19615.330390586925</v>
      </c>
      <c r="U119" s="28">
        <v>-19518.291511331787</v>
      </c>
      <c r="V119" s="28">
        <v>-50408.518901776828</v>
      </c>
      <c r="W119" s="28">
        <v>-46395.11256825825</v>
      </c>
      <c r="X119" s="28">
        <v>-50133.135329980018</v>
      </c>
      <c r="Y119" s="28">
        <v>-10120.676601681078</v>
      </c>
      <c r="Z119" s="28">
        <v>-10124.223845111339</v>
      </c>
      <c r="AA119" s="28">
        <v>-9738.1421744884283</v>
      </c>
      <c r="AB119" s="28">
        <v>-19981.06478653846</v>
      </c>
      <c r="AC119" s="28">
        <v>-19863.814699767416</v>
      </c>
      <c r="AD119" s="28">
        <v>-18988.753222668725</v>
      </c>
      <c r="AE119" s="28">
        <v>-30494.852163546711</v>
      </c>
      <c r="AF119" s="28">
        <v>-26997.282261354754</v>
      </c>
      <c r="AG119" s="28">
        <v>-29083.873792574228</v>
      </c>
      <c r="AH119" s="28">
        <v>9498.284672574302</v>
      </c>
      <c r="AI119" s="28">
        <v>8731.4893233215262</v>
      </c>
      <c r="AJ119" s="28">
        <v>9739.8686381352927</v>
      </c>
      <c r="AK119" s="28">
        <v>28319.64031476371</v>
      </c>
      <c r="AL119" s="28">
        <v>27070.409316002864</v>
      </c>
      <c r="AM119" s="28">
        <v>27991.117375700873</v>
      </c>
      <c r="AN119" s="28">
        <v>9099.4976594976779</v>
      </c>
      <c r="AO119" s="28">
        <v>9094.3273415567746</v>
      </c>
      <c r="AP119" s="28">
        <v>8740.4787030181888</v>
      </c>
      <c r="AQ119" s="28">
        <v>9083.795798411822</v>
      </c>
      <c r="AR119" s="28">
        <v>8693.7995256719423</v>
      </c>
      <c r="AS119" s="28">
        <v>9034.3575422987924</v>
      </c>
      <c r="AT119" s="28">
        <v>-8854.6340104740957</v>
      </c>
      <c r="AU119" s="28">
        <v>-8462.6923786738789</v>
      </c>
      <c r="AV119" s="28">
        <v>-9511.4415262905186</v>
      </c>
      <c r="AW119" s="28">
        <v>8827.7890567681552</v>
      </c>
      <c r="AX119" s="28">
        <v>8411.8382084531477</v>
      </c>
      <c r="AY119" s="28">
        <v>8670.8114634270569</v>
      </c>
      <c r="AZ119" s="28">
        <v>-8738.6989272408446</v>
      </c>
      <c r="BA119" s="28">
        <v>-9353.6405399181585</v>
      </c>
      <c r="BB119" s="28">
        <v>-8585.0372126645652</v>
      </c>
      <c r="BC119" s="28">
        <v>-8848.5378321965854</v>
      </c>
      <c r="BD119" s="28">
        <v>-8466.550427426133</v>
      </c>
      <c r="BE119" s="28">
        <v>-8726.3323433448277</v>
      </c>
      <c r="BF119" s="28">
        <v>-8348.457155684182</v>
      </c>
      <c r="BG119" s="28">
        <v>-7977.6973010204229</v>
      </c>
      <c r="BH119" s="28">
        <v>-8964.2185331826477</v>
      </c>
      <c r="BI119" s="28">
        <v>7997.8748199764177</v>
      </c>
      <c r="BJ119" s="28">
        <v>8240.6328754938659</v>
      </c>
      <c r="BK119" s="28">
        <v>8165.1109344615534</v>
      </c>
      <c r="BL119" s="28">
        <v>-8226.1824722725651</v>
      </c>
      <c r="BM119" s="28">
        <v>-8802.0482930414055</v>
      </c>
      <c r="BN119" s="28">
        <v>-8075.6062914533532</v>
      </c>
      <c r="BO119" s="28">
        <v>-131.32388138117199</v>
      </c>
      <c r="BP119" s="28">
        <v>-125.63588596960599</v>
      </c>
      <c r="BQ119" s="28">
        <v>-93.748130203475199</v>
      </c>
      <c r="BR119" s="28">
        <v>7971.9921306034776</v>
      </c>
      <c r="BS119" s="28">
        <v>7325.5863488069326</v>
      </c>
      <c r="BT119" s="28">
        <v>8166.6449041382566</v>
      </c>
      <c r="BU119" s="28">
        <v>7524.8039134306646</v>
      </c>
      <c r="BV119" s="28">
        <v>7754.372505759934</v>
      </c>
      <c r="BW119" s="28">
        <v>7684.5850450916478</v>
      </c>
      <c r="BX119" s="28">
        <v>7320.8668182312722</v>
      </c>
      <c r="BY119" s="28">
        <v>7898.2914746171327</v>
      </c>
      <c r="BZ119" s="28">
        <v>7014.0224024575473</v>
      </c>
      <c r="CA119" s="28">
        <v>7881.7960646770971</v>
      </c>
      <c r="CB119" s="28">
        <v>7260.9327122324876</v>
      </c>
      <c r="CC119" s="28">
        <v>7252.1074546520358</v>
      </c>
      <c r="CD119" s="28">
        <v>7502.2123317247051</v>
      </c>
      <c r="CE119" s="28">
        <v>7177.7164132546604</v>
      </c>
      <c r="CF119" s="28">
        <v>7394.73080751818</v>
      </c>
      <c r="CG119" s="28">
        <v>7356.2135596658536</v>
      </c>
      <c r="CH119" s="28">
        <v>7286.5805264781156</v>
      </c>
      <c r="CI119" s="28">
        <v>6940.9946914263692</v>
      </c>
      <c r="CJ119" s="28">
        <v>7149.653908349117</v>
      </c>
      <c r="CK119" s="28">
        <v>7139.7317064799427</v>
      </c>
      <c r="CL119" s="28">
        <v>6856.455933647946</v>
      </c>
      <c r="CM119" s="28">
        <v>7394.7980172672287</v>
      </c>
      <c r="CN119" s="28">
        <v>6540.1818051345927</v>
      </c>
      <c r="CO119" s="28">
        <v>7078.0551217836291</v>
      </c>
      <c r="CP119" s="28">
        <v>7042.0391374179999</v>
      </c>
      <c r="CQ119" s="28">
        <v>6470.3953168953276</v>
      </c>
      <c r="CR119" s="28">
        <v>6945.4612779807876</v>
      </c>
      <c r="CS119" s="28">
        <v>6910.9746424693449</v>
      </c>
      <c r="CT119" s="28">
        <v>6583.9932970969412</v>
      </c>
      <c r="CU119" s="28">
        <v>6785.3214309326513</v>
      </c>
      <c r="CV119" s="28">
        <v>6916.5497510636296</v>
      </c>
      <c r="CW119" s="28">
        <v>6880.6304112276102</v>
      </c>
      <c r="CX119" s="28">
        <v>6582.6375682814896</v>
      </c>
      <c r="CY119" s="28">
        <v>7072.1058169194303</v>
      </c>
      <c r="CZ119" s="28">
        <v>6254.4344869926399</v>
      </c>
      <c r="DA119" s="28">
        <v>6740.0253800361397</v>
      </c>
      <c r="DB119" s="28">
        <v>6446.6281861569796</v>
      </c>
      <c r="DC119" s="28">
        <v>6159.2022660409102</v>
      </c>
      <c r="DD119" s="28">
        <v>6892.3638692544801</v>
      </c>
      <c r="DE119" s="28">
        <v>6602.9324227342904</v>
      </c>
      <c r="DF119" s="28">
        <v>6315.1119435754499</v>
      </c>
      <c r="DG119" s="28">
        <v>6533.71577201323</v>
      </c>
      <c r="DH119" s="28">
        <v>6498.6644289537799</v>
      </c>
      <c r="DI119" s="28">
        <v>6463.6977695405803</v>
      </c>
      <c r="DJ119" s="28">
        <v>6182.6349280225504</v>
      </c>
      <c r="DK119" s="28">
        <v>6395.14224104402</v>
      </c>
      <c r="DL119" s="28">
        <v>6116.8741941326698</v>
      </c>
      <c r="DM119" s="28">
        <v>6326.9221757416499</v>
      </c>
      <c r="DN119" s="28"/>
      <c r="DO119" s="28"/>
      <c r="DP119" s="28"/>
      <c r="DQ119" s="28"/>
      <c r="DR119" s="28"/>
      <c r="DS119" s="28"/>
      <c r="DT119" s="28"/>
      <c r="DU119" s="28"/>
      <c r="DV119" s="28"/>
      <c r="DW119" s="28"/>
      <c r="DX119" s="28"/>
      <c r="DY119" s="28"/>
      <c r="DZ119" s="28"/>
      <c r="EA119" s="28"/>
      <c r="EB119" s="28"/>
      <c r="EC119" s="28"/>
      <c r="ED119" s="28"/>
      <c r="EE119" s="28"/>
      <c r="EF119" s="28"/>
      <c r="EG119" s="28"/>
      <c r="EH119" s="28"/>
      <c r="EI119" s="28"/>
      <c r="EJ119" s="28"/>
      <c r="EK119" s="28"/>
      <c r="EL119" s="28"/>
      <c r="EM119" s="28"/>
      <c r="EN119" s="28"/>
      <c r="EO119" s="28"/>
      <c r="EP119" s="28"/>
      <c r="EQ119" s="28"/>
      <c r="ER119" s="28"/>
      <c r="ES119" s="28"/>
      <c r="ET119" s="28"/>
      <c r="EU119" s="28"/>
      <c r="EV119" s="28"/>
      <c r="EW119" s="28"/>
      <c r="EX119" s="28"/>
      <c r="EY119" s="28"/>
      <c r="EZ119" s="28"/>
      <c r="FA119" s="28"/>
      <c r="FB119" s="28"/>
      <c r="FC119" s="28"/>
      <c r="FD119" s="28"/>
      <c r="FE119" s="28"/>
      <c r="FF119" s="28"/>
      <c r="FG119" s="28"/>
      <c r="FH119" s="28"/>
      <c r="FI119" s="28"/>
      <c r="FJ119" s="28"/>
      <c r="FK119" s="28"/>
      <c r="FL119" s="28"/>
      <c r="FM119" s="28"/>
      <c r="FN119" s="28"/>
      <c r="FO119" s="28"/>
      <c r="FP119" s="28"/>
      <c r="FQ119" s="28"/>
      <c r="FR119" s="28"/>
      <c r="FS119" s="28"/>
      <c r="FT119" s="28"/>
      <c r="FU119" s="28"/>
      <c r="FV119" s="28"/>
      <c r="FW119" s="28"/>
      <c r="FX119" s="28"/>
      <c r="FY119" s="28"/>
      <c r="FZ119" s="28"/>
      <c r="GA119" s="28"/>
      <c r="GB119" s="28"/>
      <c r="GC119" s="28"/>
      <c r="GD119" s="28"/>
      <c r="GE119" s="28"/>
      <c r="GF119" s="28"/>
      <c r="GG119" s="28"/>
      <c r="GH119" s="28"/>
      <c r="GI119" s="28"/>
      <c r="GJ119" s="28"/>
      <c r="GK119" s="28"/>
      <c r="GL119" s="28"/>
      <c r="GM119" s="28"/>
      <c r="GN119" s="28"/>
      <c r="GO119" s="28"/>
      <c r="GP119" s="28"/>
      <c r="GQ119" s="28"/>
      <c r="GR119" s="28"/>
      <c r="GS119" s="28"/>
      <c r="GT119" s="28"/>
      <c r="GU119" s="28"/>
      <c r="GV119" s="28"/>
      <c r="GW119" s="28"/>
      <c r="GX119" s="28"/>
      <c r="GY119" s="28"/>
      <c r="GZ119" s="28"/>
      <c r="HA119" s="28"/>
      <c r="HB119" s="28"/>
      <c r="HC119" s="28"/>
      <c r="HD119" s="28"/>
      <c r="HE119" s="28"/>
      <c r="HF119" s="28"/>
      <c r="HG119" s="28"/>
      <c r="HH119" s="28"/>
      <c r="HI119" s="28"/>
      <c r="HJ119" s="28"/>
      <c r="HK119" s="28"/>
      <c r="HL119" s="28"/>
      <c r="HM119" s="28"/>
      <c r="HN119" s="28"/>
      <c r="HO119" s="28"/>
      <c r="HP119" s="28"/>
      <c r="HQ119" s="28"/>
      <c r="HR119" s="28"/>
      <c r="HS119" s="28"/>
      <c r="HT119" s="28"/>
      <c r="HU119" s="28"/>
      <c r="HV119" s="28"/>
      <c r="HW119" s="28"/>
      <c r="HX119" s="28"/>
      <c r="HY119" s="28"/>
      <c r="HZ119" s="28"/>
      <c r="IA119" s="28"/>
      <c r="IB119" s="28"/>
      <c r="IC119" s="28"/>
      <c r="ID119" s="6">
        <v>-659576.81774775404</v>
      </c>
      <c r="IE119" s="6">
        <v>-659576.81774775404</v>
      </c>
      <c r="IF119" s="6"/>
    </row>
    <row r="120" spans="1:243" s="27" customFormat="1">
      <c r="A120" s="165" t="s">
        <v>82</v>
      </c>
      <c r="B120" s="6"/>
      <c r="C120" s="6"/>
      <c r="D120" s="6"/>
      <c r="E120" s="6"/>
      <c r="F120" s="6"/>
      <c r="G120" s="6"/>
      <c r="H120" s="6"/>
      <c r="I120" s="6">
        <v>-605.36312645346572</v>
      </c>
      <c r="J120" s="6">
        <v>-1771.48098436992</v>
      </c>
      <c r="K120" s="6">
        <v>-2159.0150435703199</v>
      </c>
      <c r="L120" s="6">
        <v>-2374.4210322581698</v>
      </c>
      <c r="M120" s="6">
        <v>1243.35592903724</v>
      </c>
      <c r="N120" s="6">
        <v>1240.8550088094</v>
      </c>
      <c r="O120" s="6">
        <v>1190.6429087321001</v>
      </c>
      <c r="P120" s="6"/>
      <c r="Q120" s="6"/>
      <c r="R120" s="6"/>
      <c r="S120" s="6">
        <v>-370.32969226402003</v>
      </c>
      <c r="T120" s="6">
        <v>1720.73656776398</v>
      </c>
      <c r="U120" s="6">
        <v>550.04594802669999</v>
      </c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6"/>
      <c r="GP120" s="6"/>
      <c r="GQ120" s="6"/>
      <c r="GR120" s="6"/>
      <c r="GS120" s="6"/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G120" s="6"/>
      <c r="HH120" s="6"/>
      <c r="HI120" s="6"/>
      <c r="HJ120" s="6"/>
      <c r="HK120" s="6"/>
      <c r="HL120" s="6"/>
      <c r="HM120" s="6"/>
      <c r="HN120" s="6"/>
      <c r="HO120" s="6"/>
      <c r="HP120" s="6"/>
      <c r="HQ120" s="6"/>
      <c r="HR120" s="6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>
        <v>-1334.9735165464754</v>
      </c>
      <c r="IE120" s="6">
        <v>-1334.9735165464754</v>
      </c>
      <c r="IF120" s="6"/>
    </row>
    <row r="121" spans="1:243">
      <c r="A121" s="165" t="s">
        <v>15</v>
      </c>
      <c r="B121" s="6"/>
      <c r="C121" s="6"/>
      <c r="D121" s="6"/>
      <c r="E121" s="6"/>
      <c r="F121" s="6"/>
      <c r="G121" s="6"/>
      <c r="H121" s="6">
        <v>-29426.79704078563</v>
      </c>
      <c r="I121" s="6">
        <v>-20525.086240772507</v>
      </c>
      <c r="J121" s="6">
        <v>1033.8239838735069</v>
      </c>
      <c r="K121" s="6">
        <v>952.80278371139298</v>
      </c>
      <c r="L121" s="6">
        <v>11337.830644372512</v>
      </c>
      <c r="M121" s="6">
        <v>-21194.460826435588</v>
      </c>
      <c r="N121" s="6">
        <v>-21151.855822091864</v>
      </c>
      <c r="O121" s="6">
        <v>-20295.929188551981</v>
      </c>
      <c r="P121" s="6">
        <v>-10222.972259476999</v>
      </c>
      <c r="Q121" s="6">
        <v>-10590.860399602099</v>
      </c>
      <c r="R121" s="6">
        <v>-9390.9759880172205</v>
      </c>
      <c r="S121" s="6">
        <v>842.93362665191296</v>
      </c>
      <c r="T121" s="6">
        <v>778.37816959599695</v>
      </c>
      <c r="U121" s="6">
        <v>776.069778267179</v>
      </c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>
        <v>-127077.0987792614</v>
      </c>
      <c r="IE121" s="6">
        <v>-127077.0987792614</v>
      </c>
      <c r="IF121" s="6"/>
    </row>
    <row r="122" spans="1:243">
      <c r="A122" s="165" t="s">
        <v>16</v>
      </c>
      <c r="B122" s="6"/>
      <c r="C122" s="6"/>
      <c r="D122" s="6"/>
      <c r="E122" s="6"/>
      <c r="F122" s="6"/>
      <c r="G122" s="6"/>
      <c r="H122" s="6">
        <v>1142.4421359281616</v>
      </c>
      <c r="I122" s="6">
        <v>20756.359017903706</v>
      </c>
      <c r="J122" s="6"/>
      <c r="K122" s="6">
        <v>-19064.374244998078</v>
      </c>
      <c r="L122" s="6"/>
      <c r="M122" s="6">
        <v>-10288.3282393553</v>
      </c>
      <c r="N122" s="6">
        <v>-10267.634013668599</v>
      </c>
      <c r="O122" s="6">
        <v>-19704.293476738902</v>
      </c>
      <c r="P122" s="6">
        <v>-18810.268957437849</v>
      </c>
      <c r="Q122" s="6">
        <v>-19487.1831352677</v>
      </c>
      <c r="R122" s="6">
        <v>-26670.3718059688</v>
      </c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>
        <v>-102393.65271960336</v>
      </c>
      <c r="IE122" s="6">
        <v>-102393.65271960336</v>
      </c>
      <c r="IF122" s="6"/>
    </row>
    <row r="123" spans="1:243">
      <c r="A123" s="165" t="s">
        <v>116</v>
      </c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>
        <v>0</v>
      </c>
      <c r="IE123" s="6">
        <v>0</v>
      </c>
      <c r="IF123" s="6"/>
    </row>
    <row r="124" spans="1:243">
      <c r="A124" s="165" t="s">
        <v>17</v>
      </c>
      <c r="B124" s="6"/>
      <c r="C124" s="6"/>
      <c r="D124" s="6"/>
      <c r="E124" s="6"/>
      <c r="F124" s="6"/>
      <c r="G124" s="6"/>
      <c r="H124" s="6">
        <v>9494.7803724562964</v>
      </c>
      <c r="I124" s="6">
        <v>54798.833823370624</v>
      </c>
      <c r="J124" s="6"/>
      <c r="K124" s="6">
        <v>9532.1871224990391</v>
      </c>
      <c r="L124" s="6">
        <v>10307.6381815775</v>
      </c>
      <c r="M124" s="6"/>
      <c r="N124" s="6"/>
      <c r="O124" s="6">
        <v>-9852.1467383694508</v>
      </c>
      <c r="P124" s="6">
        <v>-44981.07794169923</v>
      </c>
      <c r="Q124" s="6">
        <v>-46599.785758248807</v>
      </c>
      <c r="R124" s="6">
        <v>-41320.294347275587</v>
      </c>
      <c r="S124" s="6">
        <v>-10536.670333148901</v>
      </c>
      <c r="T124" s="6">
        <v>-9729.7271199499592</v>
      </c>
      <c r="U124" s="6">
        <v>-9700.8722283397401</v>
      </c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>
        <v>-88587.134967128208</v>
      </c>
      <c r="IE124" s="6">
        <v>-88587.134967128208</v>
      </c>
      <c r="IF124" s="6"/>
    </row>
    <row r="125" spans="1:243">
      <c r="A125" s="165" t="s">
        <v>58</v>
      </c>
      <c r="B125" s="6"/>
      <c r="C125" s="6"/>
      <c r="D125" s="6"/>
      <c r="E125" s="6"/>
      <c r="F125" s="6"/>
      <c r="G125" s="6"/>
      <c r="H125" s="6">
        <v>-5589.8622882417276</v>
      </c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>
        <v>-5589.8622882417276</v>
      </c>
      <c r="IE125" s="6">
        <v>-5589.8622882417276</v>
      </c>
      <c r="IF125" s="6"/>
    </row>
    <row r="126" spans="1:243">
      <c r="A126" s="165" t="s">
        <v>85</v>
      </c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>
        <v>0</v>
      </c>
      <c r="IE126" s="6">
        <v>0</v>
      </c>
    </row>
    <row r="127" spans="1:243">
      <c r="A127" s="165" t="s">
        <v>18</v>
      </c>
      <c r="B127" s="6"/>
      <c r="C127" s="6"/>
      <c r="D127" s="6"/>
      <c r="E127" s="6"/>
      <c r="F127" s="6"/>
      <c r="G127" s="6"/>
      <c r="H127" s="6">
        <v>-1276.2786168344198</v>
      </c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>
        <v>-1276.2786168344198</v>
      </c>
      <c r="IE127" s="6">
        <v>-1276.2786168344198</v>
      </c>
    </row>
    <row r="128" spans="1:243">
      <c r="A128" s="165" t="s">
        <v>19</v>
      </c>
      <c r="B128" s="6"/>
      <c r="C128" s="6"/>
      <c r="D128" s="6"/>
      <c r="E128" s="6"/>
      <c r="F128" s="6"/>
      <c r="G128" s="6"/>
      <c r="H128" s="6">
        <v>31.942070218528301</v>
      </c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>
        <v>31.942070218528301</v>
      </c>
      <c r="IE128" s="6">
        <v>31.942070218528301</v>
      </c>
    </row>
    <row r="129" spans="1:239">
      <c r="A129" s="165" t="s">
        <v>107</v>
      </c>
      <c r="B129" s="6"/>
      <c r="C129" s="6"/>
      <c r="D129" s="6"/>
      <c r="E129" s="6"/>
      <c r="F129" s="6"/>
      <c r="G129" s="6"/>
      <c r="H129" s="6"/>
      <c r="I129" s="6">
        <v>464675.97749999998</v>
      </c>
      <c r="J129" s="6">
        <v>463828.21380000003</v>
      </c>
      <c r="K129" s="6">
        <v>418158.87569999998</v>
      </c>
      <c r="L129" s="6">
        <v>462207.44579999999</v>
      </c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>
        <v>1808870.5128000001</v>
      </c>
      <c r="IE129" s="6">
        <v>1808870.5128000001</v>
      </c>
    </row>
    <row r="130" spans="1:239">
      <c r="A130" s="165" t="s">
        <v>83</v>
      </c>
      <c r="B130" s="6"/>
      <c r="C130" s="6"/>
      <c r="D130" s="6"/>
      <c r="E130" s="6"/>
      <c r="F130" s="6"/>
      <c r="G130" s="6"/>
      <c r="H130" s="6"/>
      <c r="I130" s="6">
        <v>-1998606.3548999999</v>
      </c>
      <c r="J130" s="6">
        <v>1685741.25</v>
      </c>
      <c r="K130" s="6">
        <v>-278772.58380000002</v>
      </c>
      <c r="L130" s="6">
        <v>-308138.29719999997</v>
      </c>
      <c r="M130" s="6">
        <v>-297683.22619999998</v>
      </c>
      <c r="N130" s="6">
        <v>-307037.07919999998</v>
      </c>
      <c r="O130" s="6">
        <v>-296553.05200000003</v>
      </c>
      <c r="P130" s="6">
        <v>-305829.54879999999</v>
      </c>
      <c r="Q130" s="6">
        <v>-305151.0208</v>
      </c>
      <c r="R130" s="6">
        <v>-294627.45020000002</v>
      </c>
      <c r="S130" s="6">
        <v>-303730.96580000001</v>
      </c>
      <c r="T130" s="6">
        <v>-293168.49200000003</v>
      </c>
      <c r="U130" s="6">
        <v>-302147.20740000001</v>
      </c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>
        <v>-3605704.0282999999</v>
      </c>
      <c r="IE130" s="6">
        <v>-3605704.0282999999</v>
      </c>
    </row>
    <row r="131" spans="1:239">
      <c r="A131" s="165" t="s">
        <v>64</v>
      </c>
      <c r="B131" s="6"/>
      <c r="C131" s="6"/>
      <c r="D131" s="6"/>
      <c r="E131" s="6"/>
      <c r="F131" s="6"/>
      <c r="G131" s="6"/>
      <c r="H131" s="6">
        <v>220000</v>
      </c>
      <c r="I131" s="6">
        <v>697013.96629999997</v>
      </c>
      <c r="J131" s="6"/>
      <c r="K131" s="6"/>
      <c r="L131" s="6">
        <v>-3466555.8429999999</v>
      </c>
      <c r="M131" s="6">
        <v>-386988.19410000002</v>
      </c>
      <c r="N131" s="6">
        <v>-399148.20299999998</v>
      </c>
      <c r="O131" s="6">
        <v>-385518.96759999997</v>
      </c>
      <c r="P131" s="6">
        <v>-91748.864400000006</v>
      </c>
      <c r="Q131" s="6">
        <v>-91545.306100000002</v>
      </c>
      <c r="R131" s="6">
        <v>-88388.234800000006</v>
      </c>
      <c r="S131" s="6">
        <v>-394850.25550000003</v>
      </c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>
        <v>425.49759999999998</v>
      </c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/>
      <c r="HH131" s="6"/>
      <c r="HI131" s="6"/>
      <c r="HJ131" s="6"/>
      <c r="HK131" s="6"/>
      <c r="HL131" s="6"/>
      <c r="HM131" s="6"/>
      <c r="HN131" s="6"/>
      <c r="HO131" s="6"/>
      <c r="HP131" s="6"/>
      <c r="HQ131" s="6"/>
      <c r="HR131" s="6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>
        <v>-4387304.4046</v>
      </c>
      <c r="IE131" s="6">
        <v>-4387304.4046</v>
      </c>
    </row>
    <row r="132" spans="1:239">
      <c r="A132" s="165" t="s">
        <v>65</v>
      </c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>
        <v>0</v>
      </c>
      <c r="IE132" s="6">
        <v>0</v>
      </c>
    </row>
    <row r="133" spans="1:239">
      <c r="A133" s="165" t="s">
        <v>112</v>
      </c>
      <c r="B133" s="6"/>
      <c r="C133" s="6"/>
      <c r="D133" s="6"/>
      <c r="E133" s="6"/>
      <c r="F133" s="6"/>
      <c r="G133" s="6"/>
      <c r="H133" s="6"/>
      <c r="I133" s="6">
        <v>-9731.3312643858899</v>
      </c>
      <c r="J133" s="6"/>
      <c r="K133" s="6"/>
      <c r="L133" s="6">
        <v>-8638.6380762971403</v>
      </c>
      <c r="M133" s="6"/>
      <c r="N133" s="6"/>
      <c r="O133" s="6">
        <v>-7712.9575630032195</v>
      </c>
      <c r="P133" s="6"/>
      <c r="Q133" s="6"/>
      <c r="R133" s="6">
        <v>-9054.5303776941691</v>
      </c>
      <c r="S133" s="6"/>
      <c r="T133" s="6"/>
      <c r="U133" s="6">
        <v>-9479.1604450557206</v>
      </c>
      <c r="V133" s="6"/>
      <c r="W133" s="6"/>
      <c r="X133" s="6">
        <v>-8380.4511625594696</v>
      </c>
      <c r="Y133" s="6"/>
      <c r="Z133" s="6"/>
      <c r="AA133" s="6">
        <v>-11407.0128709041</v>
      </c>
      <c r="AB133" s="6"/>
      <c r="AC133" s="6"/>
      <c r="AD133" s="6">
        <v>-20966.758836973</v>
      </c>
      <c r="AE133" s="6"/>
      <c r="AF133" s="6"/>
      <c r="AG133" s="6">
        <v>-21784.278382000801</v>
      </c>
      <c r="AH133" s="6"/>
      <c r="AI133" s="6"/>
      <c r="AJ133" s="6">
        <v>-19331.380033429701</v>
      </c>
      <c r="AK133" s="6"/>
      <c r="AL133" s="6"/>
      <c r="AM133" s="6">
        <v>-16999.538386311</v>
      </c>
      <c r="AN133" s="6"/>
      <c r="AO133" s="6"/>
      <c r="AP133" s="6">
        <v>-19899.8782190969</v>
      </c>
      <c r="AQ133" s="6"/>
      <c r="AR133" s="6"/>
      <c r="AS133" s="6">
        <v>-20612.5318612622</v>
      </c>
      <c r="AT133" s="6"/>
      <c r="AU133" s="6"/>
      <c r="AV133" s="6">
        <v>-18085.750553596299</v>
      </c>
      <c r="AW133" s="6"/>
      <c r="AX133" s="6"/>
      <c r="AY133" s="6">
        <v>-16059.7116451498</v>
      </c>
      <c r="AZ133" s="6"/>
      <c r="BA133" s="6"/>
      <c r="BB133" s="6">
        <v>-18788.401931755601</v>
      </c>
      <c r="BC133" s="6"/>
      <c r="BD133" s="6"/>
      <c r="BE133" s="6">
        <v>-19431.6128408679</v>
      </c>
      <c r="BF133" s="6"/>
      <c r="BG133" s="6"/>
      <c r="BH133" s="6">
        <v>-17047.104895201399</v>
      </c>
      <c r="BI133" s="6"/>
      <c r="BJ133" s="6"/>
      <c r="BK133" s="6">
        <v>-9743.3883778853997</v>
      </c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>
        <v>-283154.41772342968</v>
      </c>
      <c r="IE133" s="6">
        <v>-283154.41772342968</v>
      </c>
    </row>
    <row r="134" spans="1:239">
      <c r="A134" s="165" t="s">
        <v>113</v>
      </c>
      <c r="B134" s="6"/>
      <c r="C134" s="6"/>
      <c r="D134" s="6"/>
      <c r="E134" s="6"/>
      <c r="F134" s="6"/>
      <c r="G134" s="6"/>
      <c r="H134" s="6">
        <v>27760</v>
      </c>
      <c r="I134" s="6"/>
      <c r="J134" s="6">
        <v>75309</v>
      </c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>
        <v>227</v>
      </c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>
        <v>5756</v>
      </c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>
        <v>109052</v>
      </c>
      <c r="IE134" s="6">
        <v>109052</v>
      </c>
    </row>
    <row r="135" spans="1:239">
      <c r="A135" s="165" t="s">
        <v>114</v>
      </c>
      <c r="B135" s="6"/>
      <c r="C135" s="6"/>
      <c r="D135" s="6"/>
      <c r="E135" s="6"/>
      <c r="F135" s="6"/>
      <c r="G135" s="6"/>
      <c r="H135" s="6">
        <v>40000</v>
      </c>
      <c r="I135" s="6"/>
      <c r="J135" s="6">
        <v>-40000</v>
      </c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>
        <v>5756</v>
      </c>
      <c r="Z135" s="6"/>
      <c r="AA135" s="6"/>
      <c r="AB135" s="6"/>
      <c r="AC135" s="6"/>
      <c r="AD135" s="6"/>
      <c r="AE135" s="6"/>
      <c r="AF135" s="6"/>
      <c r="AG135" s="6">
        <v>-5756</v>
      </c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6"/>
      <c r="HJ135" s="6"/>
      <c r="HK135" s="6"/>
      <c r="HL135" s="6"/>
      <c r="HM135" s="6"/>
      <c r="HN135" s="6"/>
      <c r="HO135" s="6"/>
      <c r="HP135" s="6"/>
      <c r="HQ135" s="6"/>
      <c r="HR135" s="6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>
        <v>0</v>
      </c>
      <c r="IE135" s="6">
        <v>0</v>
      </c>
    </row>
    <row r="136" spans="1:239">
      <c r="A136" s="165" t="s">
        <v>117</v>
      </c>
      <c r="B136" s="6"/>
      <c r="C136" s="6"/>
      <c r="D136" s="6"/>
      <c r="E136" s="6"/>
      <c r="F136" s="6"/>
      <c r="G136" s="6"/>
      <c r="H136" s="6"/>
      <c r="I136" s="6">
        <v>-2345.0913046962678</v>
      </c>
      <c r="J136" s="6"/>
      <c r="K136" s="6">
        <v>-1335.47669707307</v>
      </c>
      <c r="L136" s="6">
        <v>-1333.29462270824</v>
      </c>
      <c r="M136" s="6">
        <v>-1663.3193977211199</v>
      </c>
      <c r="N136" s="6">
        <v>-1328.03525024081</v>
      </c>
      <c r="O136" s="6">
        <v>-1325.2639944613099</v>
      </c>
      <c r="P136" s="6">
        <v>-1652.9948149970801</v>
      </c>
      <c r="Q136" s="6">
        <v>-1319.11219269649</v>
      </c>
      <c r="R136" s="6">
        <v>-1316.1679458815699</v>
      </c>
      <c r="S136" s="6">
        <v>-1640.89569700788</v>
      </c>
      <c r="T136" s="6">
        <v>-1309.3596657708499</v>
      </c>
      <c r="U136" s="6">
        <v>-2936.9857772385799</v>
      </c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>
        <v>-19505.997360493267</v>
      </c>
      <c r="IE136" s="6">
        <v>-19505.997360493267</v>
      </c>
    </row>
    <row r="137" spans="1:239">
      <c r="A137" s="168" t="s">
        <v>84</v>
      </c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>
        <v>0</v>
      </c>
      <c r="IE137" s="7">
        <v>0</v>
      </c>
    </row>
    <row r="138" spans="1:239">
      <c r="A138" s="168" t="s">
        <v>137</v>
      </c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6">
        <v>0</v>
      </c>
      <c r="IE138" s="6">
        <v>0</v>
      </c>
    </row>
    <row r="139" spans="1:239">
      <c r="A139" s="168" t="s">
        <v>103</v>
      </c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>
        <v>0</v>
      </c>
      <c r="IE139" s="7">
        <v>0</v>
      </c>
    </row>
    <row r="140" spans="1:239">
      <c r="A140" s="168" t="s">
        <v>138</v>
      </c>
      <c r="B140" s="6"/>
      <c r="C140" s="6"/>
      <c r="D140" s="6"/>
      <c r="E140" s="6"/>
      <c r="F140" s="6"/>
      <c r="G140" s="6"/>
      <c r="H140" s="6">
        <v>-2491.4814770448811</v>
      </c>
      <c r="I140" s="6">
        <v>1316.2759591768311</v>
      </c>
      <c r="J140" s="6">
        <v>1258.4535659174101</v>
      </c>
      <c r="K140" s="6">
        <v>5780.9140327785699</v>
      </c>
      <c r="L140" s="6">
        <v>939.76719539550004</v>
      </c>
      <c r="M140" s="6">
        <v>-19413.7865230629</v>
      </c>
      <c r="N140" s="6">
        <v>-19678.240463486301</v>
      </c>
      <c r="O140" s="6">
        <v>-20239.710361664951</v>
      </c>
      <c r="P140" s="6">
        <v>-243.5269268703</v>
      </c>
      <c r="Q140" s="6">
        <v>48.176647195500003</v>
      </c>
      <c r="R140" s="6">
        <v>339.24900756711003</v>
      </c>
      <c r="S140" s="6">
        <v>-11344.0192826035</v>
      </c>
      <c r="T140" s="6">
        <v>-10814.4048830637</v>
      </c>
      <c r="U140" s="6">
        <v>-8177.41621081013</v>
      </c>
      <c r="V140" s="6">
        <v>1261.5706193091801</v>
      </c>
      <c r="W140" s="6">
        <v>5341.8191674813997</v>
      </c>
      <c r="X140" s="6">
        <v>870.99085191693996</v>
      </c>
      <c r="Y140" s="6">
        <v>-913.72849460858004</v>
      </c>
      <c r="Z140" s="6">
        <v>463.58258618409002</v>
      </c>
      <c r="AA140" s="6">
        <v>-430.26107793582003</v>
      </c>
      <c r="AB140" s="6">
        <v>-291.94865650788</v>
      </c>
      <c r="AC140" s="6">
        <v>89.284393329089994</v>
      </c>
      <c r="AD140" s="6">
        <v>258.10739215074</v>
      </c>
      <c r="AE140" s="6">
        <v>-793.55655608630002</v>
      </c>
      <c r="AF140" s="6">
        <v>-953.37601031474003</v>
      </c>
      <c r="AG140" s="6">
        <v>1508.7623878427501</v>
      </c>
      <c r="AH140" s="6">
        <v>-8108.6610713743603</v>
      </c>
      <c r="AI140" s="6">
        <v>-3972.1242934253601</v>
      </c>
      <c r="AJ140" s="6">
        <v>-9099.93618082588</v>
      </c>
      <c r="AK140" s="6">
        <v>-10103.1884223704</v>
      </c>
      <c r="AL140" s="6">
        <v>-8745.7711509429191</v>
      </c>
      <c r="AM140" s="6">
        <v>-9832.9106196192206</v>
      </c>
      <c r="AN140" s="6">
        <v>-9591.3172906062191</v>
      </c>
      <c r="AO140" s="6">
        <v>-9310.9812171559297</v>
      </c>
      <c r="AP140" s="6">
        <v>-8922.34827162277</v>
      </c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>
        <v>-153995.74163575794</v>
      </c>
      <c r="IE140" s="6">
        <v>-153995.74163575794</v>
      </c>
    </row>
    <row r="141" spans="1:239">
      <c r="A141" s="168" t="s">
        <v>128</v>
      </c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>
        <v>0</v>
      </c>
      <c r="IE141" s="6">
        <v>0</v>
      </c>
    </row>
    <row r="142" spans="1:239">
      <c r="A142" s="168" t="s">
        <v>128</v>
      </c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>
        <v>0</v>
      </c>
      <c r="IE142" s="6">
        <v>0</v>
      </c>
    </row>
    <row r="143" spans="1:239">
      <c r="A143" s="168" t="s">
        <v>128</v>
      </c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>
        <v>0</v>
      </c>
      <c r="IE143" s="6">
        <v>0</v>
      </c>
    </row>
    <row r="144" spans="1:239">
      <c r="A144" s="168" t="s">
        <v>128</v>
      </c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  <c r="FW144" s="6"/>
      <c r="FX144" s="6"/>
      <c r="FY144" s="6"/>
      <c r="FZ144" s="6"/>
      <c r="GA144" s="6"/>
      <c r="GB144" s="6"/>
      <c r="GC144" s="6"/>
      <c r="GD144" s="6"/>
      <c r="GE144" s="6"/>
      <c r="GF144" s="6"/>
      <c r="GG144" s="6"/>
      <c r="GH144" s="6"/>
      <c r="GI144" s="6"/>
      <c r="GJ144" s="6"/>
      <c r="GK144" s="6"/>
      <c r="GL144" s="6"/>
      <c r="GM144" s="6"/>
      <c r="GN144" s="6"/>
      <c r="GO144" s="6"/>
      <c r="GP144" s="6"/>
      <c r="GQ144" s="6"/>
      <c r="GR144" s="6"/>
      <c r="GS144" s="6"/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/>
      <c r="HE144" s="6"/>
      <c r="HF144" s="6"/>
      <c r="HG144" s="6"/>
      <c r="HH144" s="6"/>
      <c r="HI144" s="6"/>
      <c r="HJ144" s="6"/>
      <c r="HK144" s="6"/>
      <c r="HL144" s="6"/>
      <c r="HM144" s="6"/>
      <c r="HN144" s="6"/>
      <c r="HO144" s="6"/>
      <c r="HP144" s="6"/>
      <c r="HQ144" s="6"/>
      <c r="HR144" s="6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>
        <v>0</v>
      </c>
      <c r="IE144" s="6">
        <v>0</v>
      </c>
    </row>
    <row r="145" spans="1:239">
      <c r="A145" s="168" t="s">
        <v>128</v>
      </c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>
        <v>0</v>
      </c>
      <c r="IE145" s="6">
        <v>0</v>
      </c>
    </row>
    <row r="146" spans="1:239">
      <c r="A146" s="168" t="s">
        <v>128</v>
      </c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G146" s="6"/>
      <c r="HH146" s="6"/>
      <c r="HI146" s="6"/>
      <c r="HJ146" s="6"/>
      <c r="HK146" s="6"/>
      <c r="HL146" s="6"/>
      <c r="HM146" s="6"/>
      <c r="HN146" s="6"/>
      <c r="HO146" s="6"/>
      <c r="HP146" s="6"/>
      <c r="HQ146" s="6"/>
      <c r="HR146" s="6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>
        <v>0</v>
      </c>
      <c r="IE146" s="6">
        <v>0</v>
      </c>
    </row>
    <row r="147" spans="1:239">
      <c r="A147" s="168" t="s">
        <v>128</v>
      </c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>
        <v>0</v>
      </c>
      <c r="IE147" s="6">
        <v>0</v>
      </c>
    </row>
    <row r="148" spans="1:239">
      <c r="A148" s="168" t="s">
        <v>128</v>
      </c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>
        <v>0</v>
      </c>
      <c r="IE148" s="6">
        <v>0</v>
      </c>
    </row>
    <row r="149" spans="1:239">
      <c r="A149" s="168" t="s">
        <v>128</v>
      </c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>
        <v>0</v>
      </c>
      <c r="IE149" s="6">
        <v>0</v>
      </c>
    </row>
    <row r="150" spans="1:239">
      <c r="A150" s="168" t="s">
        <v>128</v>
      </c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>
        <v>0</v>
      </c>
      <c r="IE150" s="6">
        <v>0</v>
      </c>
    </row>
    <row r="151" spans="1:239">
      <c r="A151" s="168" t="s">
        <v>128</v>
      </c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6"/>
      <c r="HJ151" s="6"/>
      <c r="HK151" s="6"/>
      <c r="HL151" s="6"/>
      <c r="HM151" s="6"/>
      <c r="HN151" s="6"/>
      <c r="HO151" s="6"/>
      <c r="HP151" s="6"/>
      <c r="HQ151" s="6"/>
      <c r="HR151" s="6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>
        <v>0</v>
      </c>
      <c r="IE151" s="6">
        <v>0</v>
      </c>
    </row>
    <row r="152" spans="1:239">
      <c r="A152" s="168" t="s">
        <v>128</v>
      </c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G152" s="6"/>
      <c r="HH152" s="6"/>
      <c r="HI152" s="6"/>
      <c r="HJ152" s="6"/>
      <c r="HK152" s="6"/>
      <c r="HL152" s="6"/>
      <c r="HM152" s="6"/>
      <c r="HN152" s="6"/>
      <c r="HO152" s="6"/>
      <c r="HP152" s="6"/>
      <c r="HQ152" s="6"/>
      <c r="HR152" s="6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>
        <v>0</v>
      </c>
      <c r="IE152" s="6">
        <v>0</v>
      </c>
    </row>
    <row r="153" spans="1:239">
      <c r="A153" s="168" t="s">
        <v>128</v>
      </c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/>
      <c r="GK153" s="6"/>
      <c r="GL153" s="6"/>
      <c r="GM153" s="6"/>
      <c r="GN153" s="6"/>
      <c r="GO153" s="6"/>
      <c r="GP153" s="6"/>
      <c r="GQ153" s="6"/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/>
      <c r="HD153" s="6"/>
      <c r="HE153" s="6"/>
      <c r="HF153" s="6"/>
      <c r="HG153" s="6"/>
      <c r="HH153" s="6"/>
      <c r="HI153" s="6"/>
      <c r="HJ153" s="6"/>
      <c r="HK153" s="6"/>
      <c r="HL153" s="6"/>
      <c r="HM153" s="6"/>
      <c r="HN153" s="6"/>
      <c r="HO153" s="6"/>
      <c r="HP153" s="6"/>
      <c r="HQ153" s="6"/>
      <c r="HR153" s="6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>
        <v>0</v>
      </c>
      <c r="IE153" s="6">
        <v>0</v>
      </c>
    </row>
    <row r="154" spans="1:239">
      <c r="A154" s="168" t="s">
        <v>128</v>
      </c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  <c r="FW154" s="6"/>
      <c r="FX154" s="6"/>
      <c r="FY154" s="6"/>
      <c r="FZ154" s="6"/>
      <c r="GA154" s="6"/>
      <c r="GB154" s="6"/>
      <c r="GC154" s="6"/>
      <c r="GD154" s="6"/>
      <c r="GE154" s="6"/>
      <c r="GF154" s="6"/>
      <c r="GG154" s="6"/>
      <c r="GH154" s="6"/>
      <c r="GI154" s="6"/>
      <c r="GJ154" s="6"/>
      <c r="GK154" s="6"/>
      <c r="GL154" s="6"/>
      <c r="GM154" s="6"/>
      <c r="GN154" s="6"/>
      <c r="GO154" s="6"/>
      <c r="GP154" s="6"/>
      <c r="GQ154" s="6"/>
      <c r="GR154" s="6"/>
      <c r="GS154" s="6"/>
      <c r="GT154" s="6"/>
      <c r="GU154" s="6"/>
      <c r="GV154" s="6"/>
      <c r="GW154" s="6"/>
      <c r="GX154" s="6"/>
      <c r="GY154" s="6"/>
      <c r="GZ154" s="6"/>
      <c r="HA154" s="6"/>
      <c r="HB154" s="6"/>
      <c r="HC154" s="6"/>
      <c r="HD154" s="6"/>
      <c r="HE154" s="6"/>
      <c r="HF154" s="6"/>
      <c r="HG154" s="6"/>
      <c r="HH154" s="6"/>
      <c r="HI154" s="6"/>
      <c r="HJ154" s="6"/>
      <c r="HK154" s="6"/>
      <c r="HL154" s="6"/>
      <c r="HM154" s="6"/>
      <c r="HN154" s="6"/>
      <c r="HO154" s="6"/>
      <c r="HP154" s="6"/>
      <c r="HQ154" s="6"/>
      <c r="HR154" s="6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>
        <v>0</v>
      </c>
      <c r="IE154" s="6">
        <v>0</v>
      </c>
    </row>
    <row r="155" spans="1:239">
      <c r="A155" s="168" t="s">
        <v>128</v>
      </c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/>
      <c r="GQ155" s="6"/>
      <c r="GR155" s="6"/>
      <c r="GS155" s="6"/>
      <c r="GT155" s="6"/>
      <c r="GU155" s="6"/>
      <c r="GV155" s="6"/>
      <c r="GW155" s="6"/>
      <c r="GX155" s="6"/>
      <c r="GY155" s="6"/>
      <c r="GZ155" s="6"/>
      <c r="HA155" s="6"/>
      <c r="HB155" s="6"/>
      <c r="HC155" s="6"/>
      <c r="HD155" s="6"/>
      <c r="HE155" s="6"/>
      <c r="HF155" s="6"/>
      <c r="HG155" s="6"/>
      <c r="HH155" s="6"/>
      <c r="HI155" s="6"/>
      <c r="HJ155" s="6"/>
      <c r="HK155" s="6"/>
      <c r="HL155" s="6"/>
      <c r="HM155" s="6"/>
      <c r="HN155" s="6"/>
      <c r="HO155" s="6"/>
      <c r="HP155" s="6"/>
      <c r="HQ155" s="6"/>
      <c r="HR155" s="6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>
        <v>0</v>
      </c>
      <c r="IE155" s="6">
        <v>0</v>
      </c>
    </row>
    <row r="156" spans="1:239">
      <c r="A156" s="168" t="s">
        <v>128</v>
      </c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r="HB156" s="6"/>
      <c r="HC156" s="6"/>
      <c r="HD156" s="6"/>
      <c r="HE156" s="6"/>
      <c r="HF156" s="6"/>
      <c r="HG156" s="6"/>
      <c r="HH156" s="6"/>
      <c r="HI156" s="6"/>
      <c r="HJ156" s="6"/>
      <c r="HK156" s="6"/>
      <c r="HL156" s="6"/>
      <c r="HM156" s="6"/>
      <c r="HN156" s="6"/>
      <c r="HO156" s="6"/>
      <c r="HP156" s="6"/>
      <c r="HQ156" s="6"/>
      <c r="HR156" s="6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>
        <v>0</v>
      </c>
      <c r="IE156" s="6">
        <v>0</v>
      </c>
    </row>
    <row r="157" spans="1:239">
      <c r="A157" s="168" t="s">
        <v>128</v>
      </c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>
        <v>0</v>
      </c>
      <c r="IE157" s="6">
        <v>0</v>
      </c>
    </row>
    <row r="158" spans="1:239">
      <c r="A158" s="168" t="s">
        <v>128</v>
      </c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6"/>
      <c r="GV158" s="6"/>
      <c r="GW158" s="6"/>
      <c r="GX158" s="6"/>
      <c r="GY158" s="6"/>
      <c r="GZ158" s="6"/>
      <c r="HA158" s="6"/>
      <c r="HB158" s="6"/>
      <c r="HC158" s="6"/>
      <c r="HD158" s="6"/>
      <c r="HE158" s="6"/>
      <c r="HF158" s="6"/>
      <c r="HG158" s="6"/>
      <c r="HH158" s="6"/>
      <c r="HI158" s="6"/>
      <c r="HJ158" s="6"/>
      <c r="HK158" s="6"/>
      <c r="HL158" s="6"/>
      <c r="HM158" s="6"/>
      <c r="HN158" s="6"/>
      <c r="HO158" s="6"/>
      <c r="HP158" s="6"/>
      <c r="HQ158" s="6"/>
      <c r="HR158" s="6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>
        <v>0</v>
      </c>
      <c r="IE158" s="6">
        <v>0</v>
      </c>
    </row>
    <row r="159" spans="1:239">
      <c r="A159" s="168" t="s">
        <v>128</v>
      </c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6"/>
      <c r="GV159" s="6"/>
      <c r="GW159" s="6"/>
      <c r="GX159" s="6"/>
      <c r="GY159" s="6"/>
      <c r="GZ159" s="6"/>
      <c r="HA159" s="6"/>
      <c r="HB159" s="6"/>
      <c r="HC159" s="6"/>
      <c r="HD159" s="6"/>
      <c r="HE159" s="6"/>
      <c r="HF159" s="6"/>
      <c r="HG159" s="6"/>
      <c r="HH159" s="6"/>
      <c r="HI159" s="6"/>
      <c r="HJ159" s="6"/>
      <c r="HK159" s="6"/>
      <c r="HL159" s="6"/>
      <c r="HM159" s="6"/>
      <c r="HN159" s="6"/>
      <c r="HO159" s="6"/>
      <c r="HP159" s="6"/>
      <c r="HQ159" s="6"/>
      <c r="HR159" s="6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>
        <v>0</v>
      </c>
      <c r="IE159" s="6">
        <v>0</v>
      </c>
    </row>
    <row r="160" spans="1:239">
      <c r="A160" s="168" t="s">
        <v>128</v>
      </c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/>
      <c r="GE160" s="6"/>
      <c r="GF160" s="6"/>
      <c r="GG160" s="6"/>
      <c r="GH160" s="6"/>
      <c r="GI160" s="6"/>
      <c r="GJ160" s="6"/>
      <c r="GK160" s="6"/>
      <c r="GL160" s="6"/>
      <c r="GM160" s="6"/>
      <c r="GN160" s="6"/>
      <c r="GO160" s="6"/>
      <c r="GP160" s="6"/>
      <c r="GQ160" s="6"/>
      <c r="GR160" s="6"/>
      <c r="GS160" s="6"/>
      <c r="GT160" s="6"/>
      <c r="GU160" s="6"/>
      <c r="GV160" s="6"/>
      <c r="GW160" s="6"/>
      <c r="GX160" s="6"/>
      <c r="GY160" s="6"/>
      <c r="GZ160" s="6"/>
      <c r="HA160" s="6"/>
      <c r="HB160" s="6"/>
      <c r="HC160" s="6"/>
      <c r="HD160" s="6"/>
      <c r="HE160" s="6"/>
      <c r="HF160" s="6"/>
      <c r="HG160" s="6"/>
      <c r="HH160" s="6"/>
      <c r="HI160" s="6"/>
      <c r="HJ160" s="6"/>
      <c r="HK160" s="6"/>
      <c r="HL160" s="6"/>
      <c r="HM160" s="6"/>
      <c r="HN160" s="6"/>
      <c r="HO160" s="6"/>
      <c r="HP160" s="6"/>
      <c r="HQ160" s="6"/>
      <c r="HR160" s="6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>
        <v>0</v>
      </c>
      <c r="IE160" s="6">
        <v>0</v>
      </c>
    </row>
    <row r="161" spans="1:239">
      <c r="A161" s="168" t="s">
        <v>128</v>
      </c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>
        <v>0</v>
      </c>
      <c r="IE161" s="6">
        <v>0</v>
      </c>
    </row>
    <row r="162" spans="1:239">
      <c r="A162" s="168" t="s">
        <v>128</v>
      </c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  <c r="GE162" s="6"/>
      <c r="GF162" s="6"/>
      <c r="GG162" s="6"/>
      <c r="GH162" s="6"/>
      <c r="GI162" s="6"/>
      <c r="GJ162" s="6"/>
      <c r="GK162" s="6"/>
      <c r="GL162" s="6"/>
      <c r="GM162" s="6"/>
      <c r="GN162" s="6"/>
      <c r="GO162" s="6"/>
      <c r="GP162" s="6"/>
      <c r="GQ162" s="6"/>
      <c r="GR162" s="6"/>
      <c r="GS162" s="6"/>
      <c r="GT162" s="6"/>
      <c r="GU162" s="6"/>
      <c r="GV162" s="6"/>
      <c r="GW162" s="6"/>
      <c r="GX162" s="6"/>
      <c r="GY162" s="6"/>
      <c r="GZ162" s="6"/>
      <c r="HA162" s="6"/>
      <c r="HB162" s="6"/>
      <c r="HC162" s="6"/>
      <c r="HD162" s="6"/>
      <c r="HE162" s="6"/>
      <c r="HF162" s="6"/>
      <c r="HG162" s="6"/>
      <c r="HH162" s="6"/>
      <c r="HI162" s="6"/>
      <c r="HJ162" s="6"/>
      <c r="HK162" s="6"/>
      <c r="HL162" s="6"/>
      <c r="HM162" s="6"/>
      <c r="HN162" s="6"/>
      <c r="HO162" s="6"/>
      <c r="HP162" s="6"/>
      <c r="HQ162" s="6"/>
      <c r="HR162" s="6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>
        <v>0</v>
      </c>
      <c r="IE162" s="6">
        <v>0</v>
      </c>
    </row>
    <row r="163" spans="1:239">
      <c r="A163" s="168" t="s">
        <v>128</v>
      </c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  <c r="GE163" s="6"/>
      <c r="GF163" s="6"/>
      <c r="GG163" s="6"/>
      <c r="GH163" s="6"/>
      <c r="GI163" s="6"/>
      <c r="GJ163" s="6"/>
      <c r="GK163" s="6"/>
      <c r="GL163" s="6"/>
      <c r="GM163" s="6"/>
      <c r="GN163" s="6"/>
      <c r="GO163" s="6"/>
      <c r="GP163" s="6"/>
      <c r="GQ163" s="6"/>
      <c r="GR163" s="6"/>
      <c r="GS163" s="6"/>
      <c r="GT163" s="6"/>
      <c r="GU163" s="6"/>
      <c r="GV163" s="6"/>
      <c r="GW163" s="6"/>
      <c r="GX163" s="6"/>
      <c r="GY163" s="6"/>
      <c r="GZ163" s="6"/>
      <c r="HA163" s="6"/>
      <c r="HB163" s="6"/>
      <c r="HC163" s="6"/>
      <c r="HD163" s="6"/>
      <c r="HE163" s="6"/>
      <c r="HF163" s="6"/>
      <c r="HG163" s="6"/>
      <c r="HH163" s="6"/>
      <c r="HI163" s="6"/>
      <c r="HJ163" s="6"/>
      <c r="HK163" s="6"/>
      <c r="HL163" s="6"/>
      <c r="HM163" s="6"/>
      <c r="HN163" s="6"/>
      <c r="HO163" s="6"/>
      <c r="HP163" s="6"/>
      <c r="HQ163" s="6"/>
      <c r="HR163" s="6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>
        <v>0</v>
      </c>
      <c r="IE163" s="6">
        <v>0</v>
      </c>
    </row>
    <row r="164" spans="1:239">
      <c r="A164" s="168" t="s">
        <v>128</v>
      </c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6"/>
      <c r="GV164" s="6"/>
      <c r="GW164" s="6"/>
      <c r="GX164" s="6"/>
      <c r="GY164" s="6"/>
      <c r="GZ164" s="6"/>
      <c r="HA164" s="6"/>
      <c r="HB164" s="6"/>
      <c r="HC164" s="6"/>
      <c r="HD164" s="6"/>
      <c r="HE164" s="6"/>
      <c r="HF164" s="6"/>
      <c r="HG164" s="6"/>
      <c r="HH164" s="6"/>
      <c r="HI164" s="6"/>
      <c r="HJ164" s="6"/>
      <c r="HK164" s="6"/>
      <c r="HL164" s="6"/>
      <c r="HM164" s="6"/>
      <c r="HN164" s="6"/>
      <c r="HO164" s="6"/>
      <c r="HP164" s="6"/>
      <c r="HQ164" s="6"/>
      <c r="HR164" s="6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>
        <v>0</v>
      </c>
      <c r="IE164" s="6">
        <v>0</v>
      </c>
    </row>
    <row r="165" spans="1:239">
      <c r="A165" s="168" t="s">
        <v>128</v>
      </c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>
        <v>0</v>
      </c>
      <c r="IE165" s="6">
        <v>0</v>
      </c>
    </row>
    <row r="166" spans="1:239">
      <c r="A166" s="168" t="s">
        <v>128</v>
      </c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6"/>
      <c r="GE166" s="6"/>
      <c r="GF166" s="6"/>
      <c r="GG166" s="6"/>
      <c r="GH166" s="6"/>
      <c r="GI166" s="6"/>
      <c r="GJ166" s="6"/>
      <c r="GK166" s="6"/>
      <c r="GL166" s="6"/>
      <c r="GM166" s="6"/>
      <c r="GN166" s="6"/>
      <c r="GO166" s="6"/>
      <c r="GP166" s="6"/>
      <c r="GQ166" s="6"/>
      <c r="GR166" s="6"/>
      <c r="GS166" s="6"/>
      <c r="GT166" s="6"/>
      <c r="GU166" s="6"/>
      <c r="GV166" s="6"/>
      <c r="GW166" s="6"/>
      <c r="GX166" s="6"/>
      <c r="GY166" s="6"/>
      <c r="GZ166" s="6"/>
      <c r="HA166" s="6"/>
      <c r="HB166" s="6"/>
      <c r="HC166" s="6"/>
      <c r="HD166" s="6"/>
      <c r="HE166" s="6"/>
      <c r="HF166" s="6"/>
      <c r="HG166" s="6"/>
      <c r="HH166" s="6"/>
      <c r="HI166" s="6"/>
      <c r="HJ166" s="6"/>
      <c r="HK166" s="6"/>
      <c r="HL166" s="6"/>
      <c r="HM166" s="6"/>
      <c r="HN166" s="6"/>
      <c r="HO166" s="6"/>
      <c r="HP166" s="6"/>
      <c r="HQ166" s="6"/>
      <c r="HR166" s="6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>
        <v>0</v>
      </c>
      <c r="IE166" s="6">
        <v>0</v>
      </c>
    </row>
    <row r="167" spans="1:239">
      <c r="A167" s="168" t="s">
        <v>128</v>
      </c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G167" s="6"/>
      <c r="HH167" s="6"/>
      <c r="HI167" s="6"/>
      <c r="HJ167" s="6"/>
      <c r="HK167" s="6"/>
      <c r="HL167" s="6"/>
      <c r="HM167" s="6"/>
      <c r="HN167" s="6"/>
      <c r="HO167" s="6"/>
      <c r="HP167" s="6"/>
      <c r="HQ167" s="6"/>
      <c r="HR167" s="6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>
        <v>0</v>
      </c>
      <c r="IE167" s="6">
        <v>0</v>
      </c>
    </row>
    <row r="168" spans="1:239">
      <c r="A168" s="168" t="s">
        <v>128</v>
      </c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6"/>
      <c r="HJ168" s="6"/>
      <c r="HK168" s="6"/>
      <c r="HL168" s="6"/>
      <c r="HM168" s="6"/>
      <c r="HN168" s="6"/>
      <c r="HO168" s="6"/>
      <c r="HP168" s="6"/>
      <c r="HQ168" s="6"/>
      <c r="HR168" s="6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>
        <v>0</v>
      </c>
      <c r="IE168" s="6">
        <v>0</v>
      </c>
    </row>
    <row r="169" spans="1:239">
      <c r="A169" s="168" t="s">
        <v>128</v>
      </c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  <c r="FW169" s="6"/>
      <c r="FX169" s="6"/>
      <c r="FY169" s="6"/>
      <c r="FZ169" s="6"/>
      <c r="GA169" s="6"/>
      <c r="GB169" s="6"/>
      <c r="GC169" s="6"/>
      <c r="GD169" s="6"/>
      <c r="GE169" s="6"/>
      <c r="GF169" s="6"/>
      <c r="GG169" s="6"/>
      <c r="GH169" s="6"/>
      <c r="GI169" s="6"/>
      <c r="GJ169" s="6"/>
      <c r="GK169" s="6"/>
      <c r="GL169" s="6"/>
      <c r="GM169" s="6"/>
      <c r="GN169" s="6"/>
      <c r="GO169" s="6"/>
      <c r="GP169" s="6"/>
      <c r="GQ169" s="6"/>
      <c r="GR169" s="6"/>
      <c r="GS169" s="6"/>
      <c r="GT169" s="6"/>
      <c r="GU169" s="6"/>
      <c r="GV169" s="6"/>
      <c r="GW169" s="6"/>
      <c r="GX169" s="6"/>
      <c r="GY169" s="6"/>
      <c r="GZ169" s="6"/>
      <c r="HA169" s="6"/>
      <c r="HB169" s="6"/>
      <c r="HC169" s="6"/>
      <c r="HD169" s="6"/>
      <c r="HE169" s="6"/>
      <c r="HF169" s="6"/>
      <c r="HG169" s="6"/>
      <c r="HH169" s="6"/>
      <c r="HI169" s="6"/>
      <c r="HJ169" s="6"/>
      <c r="HK169" s="6"/>
      <c r="HL169" s="6"/>
      <c r="HM169" s="6"/>
      <c r="HN169" s="6"/>
      <c r="HO169" s="6"/>
      <c r="HP169" s="6"/>
      <c r="HQ169" s="6"/>
      <c r="HR169" s="6"/>
      <c r="HS169" s="6"/>
      <c r="HT169" s="6"/>
      <c r="HU169" s="6"/>
      <c r="HV169" s="6"/>
      <c r="HW169" s="6"/>
      <c r="HX169" s="6"/>
      <c r="HY169" s="6"/>
      <c r="HZ169" s="6"/>
      <c r="IA169" s="6"/>
      <c r="IB169" s="6"/>
      <c r="IC169" s="6"/>
      <c r="ID169" s="6">
        <v>0</v>
      </c>
      <c r="IE169" s="6">
        <v>0</v>
      </c>
    </row>
    <row r="170" spans="1:239">
      <c r="A170" s="168" t="s">
        <v>128</v>
      </c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>
        <v>0</v>
      </c>
      <c r="IE170" s="6">
        <v>0</v>
      </c>
    </row>
    <row r="171" spans="1:239">
      <c r="A171" s="168" t="s">
        <v>128</v>
      </c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>
        <v>0</v>
      </c>
      <c r="IE171" s="6">
        <v>0</v>
      </c>
    </row>
    <row r="172" spans="1:239">
      <c r="A172" s="168" t="s">
        <v>128</v>
      </c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>
        <v>0</v>
      </c>
      <c r="IE172" s="6">
        <v>0</v>
      </c>
    </row>
    <row r="173" spans="1:239">
      <c r="A173" s="168" t="s">
        <v>128</v>
      </c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  <c r="GE173" s="6"/>
      <c r="GF173" s="6"/>
      <c r="GG173" s="6"/>
      <c r="GH173" s="6"/>
      <c r="GI173" s="6"/>
      <c r="GJ173" s="6"/>
      <c r="GK173" s="6"/>
      <c r="GL173" s="6"/>
      <c r="GM173" s="6"/>
      <c r="GN173" s="6"/>
      <c r="GO173" s="6"/>
      <c r="GP173" s="6"/>
      <c r="GQ173" s="6"/>
      <c r="GR173" s="6"/>
      <c r="GS173" s="6"/>
      <c r="GT173" s="6"/>
      <c r="GU173" s="6"/>
      <c r="GV173" s="6"/>
      <c r="GW173" s="6"/>
      <c r="GX173" s="6"/>
      <c r="GY173" s="6"/>
      <c r="GZ173" s="6"/>
      <c r="HA173" s="6"/>
      <c r="HB173" s="6"/>
      <c r="HC173" s="6"/>
      <c r="HD173" s="6"/>
      <c r="HE173" s="6"/>
      <c r="HF173" s="6"/>
      <c r="HG173" s="6"/>
      <c r="HH173" s="6"/>
      <c r="HI173" s="6"/>
      <c r="HJ173" s="6"/>
      <c r="HK173" s="6"/>
      <c r="HL173" s="6"/>
      <c r="HM173" s="6"/>
      <c r="HN173" s="6"/>
      <c r="HO173" s="6"/>
      <c r="HP173" s="6"/>
      <c r="HQ173" s="6"/>
      <c r="HR173" s="6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>
        <v>0</v>
      </c>
      <c r="IE173" s="6">
        <v>0</v>
      </c>
    </row>
    <row r="174" spans="1:239">
      <c r="A174" s="168" t="s">
        <v>128</v>
      </c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>
        <v>0</v>
      </c>
      <c r="IE174" s="6">
        <v>0</v>
      </c>
    </row>
    <row r="175" spans="1:239">
      <c r="A175" s="168" t="s">
        <v>128</v>
      </c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/>
      <c r="EW175" s="6"/>
      <c r="EX175" s="6"/>
      <c r="EY175" s="6"/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  <c r="FW175" s="6"/>
      <c r="FX175" s="6"/>
      <c r="FY175" s="6"/>
      <c r="FZ175" s="6"/>
      <c r="GA175" s="6"/>
      <c r="GB175" s="6"/>
      <c r="GC175" s="6"/>
      <c r="GD175" s="6"/>
      <c r="GE175" s="6"/>
      <c r="GF175" s="6"/>
      <c r="GG175" s="6"/>
      <c r="GH175" s="6"/>
      <c r="GI175" s="6"/>
      <c r="GJ175" s="6"/>
      <c r="GK175" s="6"/>
      <c r="GL175" s="6"/>
      <c r="GM175" s="6"/>
      <c r="GN175" s="6"/>
      <c r="GO175" s="6"/>
      <c r="GP175" s="6"/>
      <c r="GQ175" s="6"/>
      <c r="GR175" s="6"/>
      <c r="GS175" s="6"/>
      <c r="GT175" s="6"/>
      <c r="GU175" s="6"/>
      <c r="GV175" s="6"/>
      <c r="GW175" s="6"/>
      <c r="GX175" s="6"/>
      <c r="GY175" s="6"/>
      <c r="GZ175" s="6"/>
      <c r="HA175" s="6"/>
      <c r="HB175" s="6"/>
      <c r="HC175" s="6"/>
      <c r="HD175" s="6"/>
      <c r="HE175" s="6"/>
      <c r="HF175" s="6"/>
      <c r="HG175" s="6"/>
      <c r="HH175" s="6"/>
      <c r="HI175" s="6"/>
      <c r="HJ175" s="6"/>
      <c r="HK175" s="6"/>
      <c r="HL175" s="6"/>
      <c r="HM175" s="6"/>
      <c r="HN175" s="6"/>
      <c r="HO175" s="6"/>
      <c r="HP175" s="6"/>
      <c r="HQ175" s="6"/>
      <c r="HR175" s="6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>
        <v>0</v>
      </c>
      <c r="IE175" s="6">
        <v>0</v>
      </c>
    </row>
    <row r="176" spans="1:239">
      <c r="A176" s="168" t="s">
        <v>128</v>
      </c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>
        <v>0</v>
      </c>
      <c r="IE176" s="6">
        <v>0</v>
      </c>
    </row>
    <row r="177" spans="1:239">
      <c r="A177" s="168" t="s">
        <v>128</v>
      </c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>
        <v>0</v>
      </c>
      <c r="IE177" s="6">
        <v>0</v>
      </c>
    </row>
    <row r="178" spans="1:239">
      <c r="A178" s="168" t="s">
        <v>128</v>
      </c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  <c r="FW178" s="6"/>
      <c r="FX178" s="6"/>
      <c r="FY178" s="6"/>
      <c r="FZ178" s="6"/>
      <c r="GA178" s="6"/>
      <c r="GB178" s="6"/>
      <c r="GC178" s="6"/>
      <c r="GD178" s="6"/>
      <c r="GE178" s="6"/>
      <c r="GF178" s="6"/>
      <c r="GG178" s="6"/>
      <c r="GH178" s="6"/>
      <c r="GI178" s="6"/>
      <c r="GJ178" s="6"/>
      <c r="GK178" s="6"/>
      <c r="GL178" s="6"/>
      <c r="GM178" s="6"/>
      <c r="GN178" s="6"/>
      <c r="GO178" s="6"/>
      <c r="GP178" s="6"/>
      <c r="GQ178" s="6"/>
      <c r="GR178" s="6"/>
      <c r="GS178" s="6"/>
      <c r="GT178" s="6"/>
      <c r="GU178" s="6"/>
      <c r="GV178" s="6"/>
      <c r="GW178" s="6"/>
      <c r="GX178" s="6"/>
      <c r="GY178" s="6"/>
      <c r="GZ178" s="6"/>
      <c r="HA178" s="6"/>
      <c r="HB178" s="6"/>
      <c r="HC178" s="6"/>
      <c r="HD178" s="6"/>
      <c r="HE178" s="6"/>
      <c r="HF178" s="6"/>
      <c r="HG178" s="6"/>
      <c r="HH178" s="6"/>
      <c r="HI178" s="6"/>
      <c r="HJ178" s="6"/>
      <c r="HK178" s="6"/>
      <c r="HL178" s="6"/>
      <c r="HM178" s="6"/>
      <c r="HN178" s="6"/>
      <c r="HO178" s="6"/>
      <c r="HP178" s="6"/>
      <c r="HQ178" s="6"/>
      <c r="HR178" s="6"/>
      <c r="HS178" s="6"/>
      <c r="HT178" s="6"/>
      <c r="HU178" s="6"/>
      <c r="HV178" s="6"/>
      <c r="HW178" s="6"/>
      <c r="HX178" s="6"/>
      <c r="HY178" s="6"/>
      <c r="HZ178" s="6"/>
      <c r="IA178" s="6"/>
      <c r="IB178" s="6"/>
      <c r="IC178" s="6"/>
      <c r="ID178" s="6">
        <v>0</v>
      </c>
      <c r="IE178" s="6">
        <v>0</v>
      </c>
    </row>
    <row r="179" spans="1:239">
      <c r="A179" s="168" t="s">
        <v>128</v>
      </c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  <c r="FW179" s="6"/>
      <c r="FX179" s="6"/>
      <c r="FY179" s="6"/>
      <c r="FZ179" s="6"/>
      <c r="GA179" s="6"/>
      <c r="GB179" s="6"/>
      <c r="GC179" s="6"/>
      <c r="GD179" s="6"/>
      <c r="GE179" s="6"/>
      <c r="GF179" s="6"/>
      <c r="GG179" s="6"/>
      <c r="GH179" s="6"/>
      <c r="GI179" s="6"/>
      <c r="GJ179" s="6"/>
      <c r="GK179" s="6"/>
      <c r="GL179" s="6"/>
      <c r="GM179" s="6"/>
      <c r="GN179" s="6"/>
      <c r="GO179" s="6"/>
      <c r="GP179" s="6"/>
      <c r="GQ179" s="6"/>
      <c r="GR179" s="6"/>
      <c r="GS179" s="6"/>
      <c r="GT179" s="6"/>
      <c r="GU179" s="6"/>
      <c r="GV179" s="6"/>
      <c r="GW179" s="6"/>
      <c r="GX179" s="6"/>
      <c r="GY179" s="6"/>
      <c r="GZ179" s="6"/>
      <c r="HA179" s="6"/>
      <c r="HB179" s="6"/>
      <c r="HC179" s="6"/>
      <c r="HD179" s="6"/>
      <c r="HE179" s="6"/>
      <c r="HF179" s="6"/>
      <c r="HG179" s="6"/>
      <c r="HH179" s="6"/>
      <c r="HI179" s="6"/>
      <c r="HJ179" s="6"/>
      <c r="HK179" s="6"/>
      <c r="HL179" s="6"/>
      <c r="HM179" s="6"/>
      <c r="HN179" s="6"/>
      <c r="HO179" s="6"/>
      <c r="HP179" s="6"/>
      <c r="HQ179" s="6"/>
      <c r="HR179" s="6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>
        <v>0</v>
      </c>
      <c r="IE179" s="6">
        <v>0</v>
      </c>
    </row>
    <row r="180" spans="1:239">
      <c r="A180" s="168" t="s">
        <v>128</v>
      </c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>
        <v>0</v>
      </c>
      <c r="IE180" s="6">
        <v>0</v>
      </c>
    </row>
    <row r="181" spans="1:239">
      <c r="A181" s="168" t="s">
        <v>128</v>
      </c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6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>
        <v>0</v>
      </c>
      <c r="IE181" s="6">
        <v>0</v>
      </c>
    </row>
    <row r="182" spans="1:239">
      <c r="A182" s="168" t="s">
        <v>128</v>
      </c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r="HN182" s="6"/>
      <c r="HO182" s="6"/>
      <c r="HP182" s="6"/>
      <c r="HQ182" s="6"/>
      <c r="HR182" s="6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>
        <v>0</v>
      </c>
      <c r="IE182" s="6">
        <v>0</v>
      </c>
    </row>
    <row r="183" spans="1:239">
      <c r="A183" s="168" t="s">
        <v>128</v>
      </c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 s="6"/>
      <c r="GL183" s="6"/>
      <c r="GM183" s="6"/>
      <c r="GN183" s="6"/>
      <c r="GO183" s="6"/>
      <c r="GP183" s="6"/>
      <c r="GQ183" s="6"/>
      <c r="GR183" s="6"/>
      <c r="GS183" s="6"/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G183" s="6"/>
      <c r="HH183" s="6"/>
      <c r="HI183" s="6"/>
      <c r="HJ183" s="6"/>
      <c r="HK183" s="6"/>
      <c r="HL183" s="6"/>
      <c r="HM183" s="6"/>
      <c r="HN183" s="6"/>
      <c r="HO183" s="6"/>
      <c r="HP183" s="6"/>
      <c r="HQ183" s="6"/>
      <c r="HR183" s="6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>
        <v>0</v>
      </c>
      <c r="IE183" s="6">
        <v>0</v>
      </c>
    </row>
    <row r="184" spans="1:239">
      <c r="A184" s="168" t="s">
        <v>128</v>
      </c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6"/>
      <c r="GD184" s="6"/>
      <c r="GE184" s="6"/>
      <c r="GF184" s="6"/>
      <c r="GG184" s="6"/>
      <c r="GH184" s="6"/>
      <c r="GI184" s="6"/>
      <c r="GJ184" s="6"/>
      <c r="GK184" s="6"/>
      <c r="GL184" s="6"/>
      <c r="GM184" s="6"/>
      <c r="GN184" s="6"/>
      <c r="GO184" s="6"/>
      <c r="GP184" s="6"/>
      <c r="GQ184" s="6"/>
      <c r="GR184" s="6"/>
      <c r="GS184" s="6"/>
      <c r="GT184" s="6"/>
      <c r="GU184" s="6"/>
      <c r="GV184" s="6"/>
      <c r="GW184" s="6"/>
      <c r="GX184" s="6"/>
      <c r="GY184" s="6"/>
      <c r="GZ184" s="6"/>
      <c r="HA184" s="6"/>
      <c r="HB184" s="6"/>
      <c r="HC184" s="6"/>
      <c r="HD184" s="6"/>
      <c r="HE184" s="6"/>
      <c r="HF184" s="6"/>
      <c r="HG184" s="6"/>
      <c r="HH184" s="6"/>
      <c r="HI184" s="6"/>
      <c r="HJ184" s="6"/>
      <c r="HK184" s="6"/>
      <c r="HL184" s="6"/>
      <c r="HM184" s="6"/>
      <c r="HN184" s="6"/>
      <c r="HO184" s="6"/>
      <c r="HP184" s="6"/>
      <c r="HQ184" s="6"/>
      <c r="HR184" s="6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>
        <v>0</v>
      </c>
      <c r="IE184" s="6">
        <v>0</v>
      </c>
    </row>
    <row r="185" spans="1:239">
      <c r="A185" s="168" t="s">
        <v>128</v>
      </c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>
        <v>0</v>
      </c>
      <c r="IE185" s="6">
        <v>0</v>
      </c>
    </row>
    <row r="186" spans="1:239">
      <c r="A186" s="168" t="s">
        <v>128</v>
      </c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6"/>
      <c r="GD186" s="6"/>
      <c r="GE186" s="6"/>
      <c r="GF186" s="6"/>
      <c r="GG186" s="6"/>
      <c r="GH186" s="6"/>
      <c r="GI186" s="6"/>
      <c r="GJ186" s="6"/>
      <c r="GK186" s="6"/>
      <c r="GL186" s="6"/>
      <c r="GM186" s="6"/>
      <c r="GN186" s="6"/>
      <c r="GO186" s="6"/>
      <c r="GP186" s="6"/>
      <c r="GQ186" s="6"/>
      <c r="GR186" s="6"/>
      <c r="GS186" s="6"/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G186" s="6"/>
      <c r="HH186" s="6"/>
      <c r="HI186" s="6"/>
      <c r="HJ186" s="6"/>
      <c r="HK186" s="6"/>
      <c r="HL186" s="6"/>
      <c r="HM186" s="6"/>
      <c r="HN186" s="6"/>
      <c r="HO186" s="6"/>
      <c r="HP186" s="6"/>
      <c r="HQ186" s="6"/>
      <c r="HR186" s="6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>
        <v>0</v>
      </c>
      <c r="IE186" s="6">
        <v>0</v>
      </c>
    </row>
    <row r="187" spans="1:239">
      <c r="A187" s="168" t="s">
        <v>128</v>
      </c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  <c r="FW187" s="6"/>
      <c r="FX187" s="6"/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G187" s="6"/>
      <c r="HH187" s="6"/>
      <c r="HI187" s="6"/>
      <c r="HJ187" s="6"/>
      <c r="HK187" s="6"/>
      <c r="HL187" s="6"/>
      <c r="HM187" s="6"/>
      <c r="HN187" s="6"/>
      <c r="HO187" s="6"/>
      <c r="HP187" s="6"/>
      <c r="HQ187" s="6"/>
      <c r="HR187" s="6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>
        <v>0</v>
      </c>
      <c r="IE187" s="6">
        <v>0</v>
      </c>
    </row>
    <row r="188" spans="1:239">
      <c r="A188" s="168" t="s">
        <v>128</v>
      </c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>
        <v>0</v>
      </c>
      <c r="IE188" s="6">
        <v>0</v>
      </c>
    </row>
    <row r="189" spans="1:239">
      <c r="A189" s="168" t="s">
        <v>128</v>
      </c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  <c r="GE189" s="6"/>
      <c r="GF189" s="6"/>
      <c r="GG189" s="6"/>
      <c r="GH189" s="6"/>
      <c r="GI189" s="6"/>
      <c r="GJ189" s="6"/>
      <c r="GK189" s="6"/>
      <c r="GL189" s="6"/>
      <c r="GM189" s="6"/>
      <c r="GN189" s="6"/>
      <c r="GO189" s="6"/>
      <c r="GP189" s="6"/>
      <c r="GQ189" s="6"/>
      <c r="GR189" s="6"/>
      <c r="GS189" s="6"/>
      <c r="GT189" s="6"/>
      <c r="GU189" s="6"/>
      <c r="GV189" s="6"/>
      <c r="GW189" s="6"/>
      <c r="GX189" s="6"/>
      <c r="GY189" s="6"/>
      <c r="GZ189" s="6"/>
      <c r="HA189" s="6"/>
      <c r="HB189" s="6"/>
      <c r="HC189" s="6"/>
      <c r="HD189" s="6"/>
      <c r="HE189" s="6"/>
      <c r="HF189" s="6"/>
      <c r="HG189" s="6"/>
      <c r="HH189" s="6"/>
      <c r="HI189" s="6"/>
      <c r="HJ189" s="6"/>
      <c r="HK189" s="6"/>
      <c r="HL189" s="6"/>
      <c r="HM189" s="6"/>
      <c r="HN189" s="6"/>
      <c r="HO189" s="6"/>
      <c r="HP189" s="6"/>
      <c r="HQ189" s="6"/>
      <c r="HR189" s="6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>
        <v>0</v>
      </c>
      <c r="IE189" s="6">
        <v>0</v>
      </c>
    </row>
    <row r="190" spans="1:239">
      <c r="A190" s="168" t="s">
        <v>128</v>
      </c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  <c r="GE190" s="6"/>
      <c r="GF190" s="6"/>
      <c r="GG190" s="6"/>
      <c r="GH190" s="6"/>
      <c r="GI190" s="6"/>
      <c r="GJ190" s="6"/>
      <c r="GK190" s="6"/>
      <c r="GL190" s="6"/>
      <c r="GM190" s="6"/>
      <c r="GN190" s="6"/>
      <c r="GO190" s="6"/>
      <c r="GP190" s="6"/>
      <c r="GQ190" s="6"/>
      <c r="GR190" s="6"/>
      <c r="GS190" s="6"/>
      <c r="GT190" s="6"/>
      <c r="GU190" s="6"/>
      <c r="GV190" s="6"/>
      <c r="GW190" s="6"/>
      <c r="GX190" s="6"/>
      <c r="GY190" s="6"/>
      <c r="GZ190" s="6"/>
      <c r="HA190" s="6"/>
      <c r="HB190" s="6"/>
      <c r="HC190" s="6"/>
      <c r="HD190" s="6"/>
      <c r="HE190" s="6"/>
      <c r="HF190" s="6"/>
      <c r="HG190" s="6"/>
      <c r="HH190" s="6"/>
      <c r="HI190" s="6"/>
      <c r="HJ190" s="6"/>
      <c r="HK190" s="6"/>
      <c r="HL190" s="6"/>
      <c r="HM190" s="6"/>
      <c r="HN190" s="6"/>
      <c r="HO190" s="6"/>
      <c r="HP190" s="6"/>
      <c r="HQ190" s="6"/>
      <c r="HR190" s="6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>
        <v>0</v>
      </c>
      <c r="IE190" s="6">
        <v>0</v>
      </c>
    </row>
    <row r="191" spans="1:239">
      <c r="A191" s="168" t="s">
        <v>128</v>
      </c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  <c r="GE191" s="6"/>
      <c r="GF191" s="6"/>
      <c r="GG191" s="6"/>
      <c r="GH191" s="6"/>
      <c r="GI191" s="6"/>
      <c r="GJ191" s="6"/>
      <c r="GK191" s="6"/>
      <c r="GL191" s="6"/>
      <c r="GM191" s="6"/>
      <c r="GN191" s="6"/>
      <c r="GO191" s="6"/>
      <c r="GP191" s="6"/>
      <c r="GQ191" s="6"/>
      <c r="GR191" s="6"/>
      <c r="GS191" s="6"/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G191" s="6"/>
      <c r="HH191" s="6"/>
      <c r="HI191" s="6"/>
      <c r="HJ191" s="6"/>
      <c r="HK191" s="6"/>
      <c r="HL191" s="6"/>
      <c r="HM191" s="6"/>
      <c r="HN191" s="6"/>
      <c r="HO191" s="6"/>
      <c r="HP191" s="6"/>
      <c r="HQ191" s="6"/>
      <c r="HR191" s="6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>
        <v>0</v>
      </c>
      <c r="IE191" s="6">
        <v>0</v>
      </c>
    </row>
    <row r="192" spans="1:239">
      <c r="A192" s="168" t="s">
        <v>128</v>
      </c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/>
      <c r="EV192" s="6"/>
      <c r="EW192" s="6"/>
      <c r="EX192" s="6"/>
      <c r="EY192" s="6"/>
      <c r="EZ192" s="6"/>
      <c r="FA192" s="6"/>
      <c r="FB192" s="6"/>
      <c r="FC192" s="6"/>
      <c r="FD192" s="6"/>
      <c r="FE192" s="6"/>
      <c r="FF192" s="6"/>
      <c r="FG192" s="6"/>
      <c r="FH192" s="6"/>
      <c r="FI192" s="6"/>
      <c r="FJ192" s="6"/>
      <c r="FK192" s="6"/>
      <c r="FL192" s="6"/>
      <c r="FM192" s="6"/>
      <c r="FN192" s="6"/>
      <c r="FO192" s="6"/>
      <c r="FP192" s="6"/>
      <c r="FQ192" s="6"/>
      <c r="FR192" s="6"/>
      <c r="FS192" s="6"/>
      <c r="FT192" s="6"/>
      <c r="FU192" s="6"/>
      <c r="FV192" s="6"/>
      <c r="FW192" s="6"/>
      <c r="FX192" s="6"/>
      <c r="FY192" s="6"/>
      <c r="FZ192" s="6"/>
      <c r="GA192" s="6"/>
      <c r="GB192" s="6"/>
      <c r="GC192" s="6"/>
      <c r="GD192" s="6"/>
      <c r="GE192" s="6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6"/>
      <c r="GQ192" s="6"/>
      <c r="GR192" s="6"/>
      <c r="GS192" s="6"/>
      <c r="GT192" s="6"/>
      <c r="GU192" s="6"/>
      <c r="GV192" s="6"/>
      <c r="GW192" s="6"/>
      <c r="GX192" s="6"/>
      <c r="GY192" s="6"/>
      <c r="GZ192" s="6"/>
      <c r="HA192" s="6"/>
      <c r="HB192" s="6"/>
      <c r="HC192" s="6"/>
      <c r="HD192" s="6"/>
      <c r="HE192" s="6"/>
      <c r="HF192" s="6"/>
      <c r="HG192" s="6"/>
      <c r="HH192" s="6"/>
      <c r="HI192" s="6"/>
      <c r="HJ192" s="6"/>
      <c r="HK192" s="6"/>
      <c r="HL192" s="6"/>
      <c r="HM192" s="6"/>
      <c r="HN192" s="6"/>
      <c r="HO192" s="6"/>
      <c r="HP192" s="6"/>
      <c r="HQ192" s="6"/>
      <c r="HR192" s="6"/>
      <c r="HS192" s="6"/>
      <c r="HT192" s="6"/>
      <c r="HU192" s="6"/>
      <c r="HV192" s="6"/>
      <c r="HW192" s="6"/>
      <c r="HX192" s="6"/>
      <c r="HY192" s="6"/>
      <c r="HZ192" s="6"/>
      <c r="IA192" s="6"/>
      <c r="IB192" s="6"/>
      <c r="IC192" s="6"/>
      <c r="ID192" s="6">
        <v>0</v>
      </c>
      <c r="IE192" s="6">
        <v>0</v>
      </c>
    </row>
    <row r="193" spans="1:239">
      <c r="A193" s="168" t="s">
        <v>128</v>
      </c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r="GM193" s="6"/>
      <c r="GN193" s="6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>
        <v>0</v>
      </c>
      <c r="IE193" s="6">
        <v>0</v>
      </c>
    </row>
    <row r="194" spans="1:239">
      <c r="A194" s="168" t="s">
        <v>128</v>
      </c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M194" s="6"/>
      <c r="GN194" s="6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r="HB194" s="6"/>
      <c r="HC194" s="6"/>
      <c r="HD194" s="6"/>
      <c r="HE194" s="6"/>
      <c r="HF194" s="6"/>
      <c r="HG194" s="6"/>
      <c r="HH194" s="6"/>
      <c r="HI194" s="6"/>
      <c r="HJ194" s="6"/>
      <c r="HK194" s="6"/>
      <c r="HL194" s="6"/>
      <c r="HM194" s="6"/>
      <c r="HN194" s="6"/>
      <c r="HO194" s="6"/>
      <c r="HP194" s="6"/>
      <c r="HQ194" s="6"/>
      <c r="HR194" s="6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>
        <v>0</v>
      </c>
      <c r="IE194" s="6">
        <v>0</v>
      </c>
    </row>
    <row r="195" spans="1:239">
      <c r="A195" s="168" t="s">
        <v>128</v>
      </c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  <c r="FW195" s="6"/>
      <c r="FX195" s="6"/>
      <c r="FY195" s="6"/>
      <c r="FZ195" s="6"/>
      <c r="GA195" s="6"/>
      <c r="GB195" s="6"/>
      <c r="GC195" s="6"/>
      <c r="GD195" s="6"/>
      <c r="GE195" s="6"/>
      <c r="GF195" s="6"/>
      <c r="GG195" s="6"/>
      <c r="GH195" s="6"/>
      <c r="GI195" s="6"/>
      <c r="GJ195" s="6"/>
      <c r="GK195" s="6"/>
      <c r="GL195" s="6"/>
      <c r="GM195" s="6"/>
      <c r="GN195" s="6"/>
      <c r="GO195" s="6"/>
      <c r="GP195" s="6"/>
      <c r="GQ195" s="6"/>
      <c r="GR195" s="6"/>
      <c r="GS195" s="6"/>
      <c r="GT195" s="6"/>
      <c r="GU195" s="6"/>
      <c r="GV195" s="6"/>
      <c r="GW195" s="6"/>
      <c r="GX195" s="6"/>
      <c r="GY195" s="6"/>
      <c r="GZ195" s="6"/>
      <c r="HA195" s="6"/>
      <c r="HB195" s="6"/>
      <c r="HC195" s="6"/>
      <c r="HD195" s="6"/>
      <c r="HE195" s="6"/>
      <c r="HF195" s="6"/>
      <c r="HG195" s="6"/>
      <c r="HH195" s="6"/>
      <c r="HI195" s="6"/>
      <c r="HJ195" s="6"/>
      <c r="HK195" s="6"/>
      <c r="HL195" s="6"/>
      <c r="HM195" s="6"/>
      <c r="HN195" s="6"/>
      <c r="HO195" s="6"/>
      <c r="HP195" s="6"/>
      <c r="HQ195" s="6"/>
      <c r="HR195" s="6"/>
      <c r="HS195" s="6"/>
      <c r="HT195" s="6"/>
      <c r="HU195" s="6"/>
      <c r="HV195" s="6"/>
      <c r="HW195" s="6"/>
      <c r="HX195" s="6"/>
      <c r="HY195" s="6"/>
      <c r="HZ195" s="6"/>
      <c r="IA195" s="6"/>
      <c r="IB195" s="6"/>
      <c r="IC195" s="6"/>
      <c r="ID195" s="6">
        <v>0</v>
      </c>
      <c r="IE195" s="6">
        <v>0</v>
      </c>
    </row>
    <row r="196" spans="1:239">
      <c r="A196" s="168" t="s">
        <v>128</v>
      </c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  <c r="EF196" s="6"/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  <c r="ET196" s="6"/>
      <c r="EU196" s="6"/>
      <c r="EV196" s="6"/>
      <c r="EW196" s="6"/>
      <c r="EX196" s="6"/>
      <c r="EY196" s="6"/>
      <c r="EZ196" s="6"/>
      <c r="FA196" s="6"/>
      <c r="FB196" s="6"/>
      <c r="FC196" s="6"/>
      <c r="FD196" s="6"/>
      <c r="FE196" s="6"/>
      <c r="FF196" s="6"/>
      <c r="FG196" s="6"/>
      <c r="FH196" s="6"/>
      <c r="FI196" s="6"/>
      <c r="FJ196" s="6"/>
      <c r="FK196" s="6"/>
      <c r="FL196" s="6"/>
      <c r="FM196" s="6"/>
      <c r="FN196" s="6"/>
      <c r="FO196" s="6"/>
      <c r="FP196" s="6"/>
      <c r="FQ196" s="6"/>
      <c r="FR196" s="6"/>
      <c r="FS196" s="6"/>
      <c r="FT196" s="6"/>
      <c r="FU196" s="6"/>
      <c r="FV196" s="6"/>
      <c r="FW196" s="6"/>
      <c r="FX196" s="6"/>
      <c r="FY196" s="6"/>
      <c r="FZ196" s="6"/>
      <c r="GA196" s="6"/>
      <c r="GB196" s="6"/>
      <c r="GC196" s="6"/>
      <c r="GD196" s="6"/>
      <c r="GE196" s="6"/>
      <c r="GF196" s="6"/>
      <c r="GG196" s="6"/>
      <c r="GH196" s="6"/>
      <c r="GI196" s="6"/>
      <c r="GJ196" s="6"/>
      <c r="GK196" s="6"/>
      <c r="GL196" s="6"/>
      <c r="GM196" s="6"/>
      <c r="GN196" s="6"/>
      <c r="GO196" s="6"/>
      <c r="GP196" s="6"/>
      <c r="GQ196" s="6"/>
      <c r="GR196" s="6"/>
      <c r="GS196" s="6"/>
      <c r="GT196" s="6"/>
      <c r="GU196" s="6"/>
      <c r="GV196" s="6"/>
      <c r="GW196" s="6"/>
      <c r="GX196" s="6"/>
      <c r="GY196" s="6"/>
      <c r="GZ196" s="6"/>
      <c r="HA196" s="6"/>
      <c r="HB196" s="6"/>
      <c r="HC196" s="6"/>
      <c r="HD196" s="6"/>
      <c r="HE196" s="6"/>
      <c r="HF196" s="6"/>
      <c r="HG196" s="6"/>
      <c r="HH196" s="6"/>
      <c r="HI196" s="6"/>
      <c r="HJ196" s="6"/>
      <c r="HK196" s="6"/>
      <c r="HL196" s="6"/>
      <c r="HM196" s="6"/>
      <c r="HN196" s="6"/>
      <c r="HO196" s="6"/>
      <c r="HP196" s="6"/>
      <c r="HQ196" s="6"/>
      <c r="HR196" s="6"/>
      <c r="HS196" s="6"/>
      <c r="HT196" s="6"/>
      <c r="HU196" s="6"/>
      <c r="HV196" s="6"/>
      <c r="HW196" s="6"/>
      <c r="HX196" s="6"/>
      <c r="HY196" s="6"/>
      <c r="HZ196" s="6"/>
      <c r="IA196" s="6"/>
      <c r="IB196" s="6"/>
      <c r="IC196" s="6"/>
      <c r="ID196" s="6">
        <v>0</v>
      </c>
      <c r="IE196" s="6">
        <v>0</v>
      </c>
    </row>
    <row r="197" spans="1:239">
      <c r="A197" s="168" t="s">
        <v>128</v>
      </c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  <c r="FW197" s="6"/>
      <c r="FX197" s="6"/>
      <c r="FY197" s="6"/>
      <c r="FZ197" s="6"/>
      <c r="GA197" s="6"/>
      <c r="GB197" s="6"/>
      <c r="GC197" s="6"/>
      <c r="GD197" s="6"/>
      <c r="GE197" s="6"/>
      <c r="GF197" s="6"/>
      <c r="GG197" s="6"/>
      <c r="GH197" s="6"/>
      <c r="GI197" s="6"/>
      <c r="GJ197" s="6"/>
      <c r="GK197" s="6"/>
      <c r="GL197" s="6"/>
      <c r="GM197" s="6"/>
      <c r="GN197" s="6"/>
      <c r="GO197" s="6"/>
      <c r="GP197" s="6"/>
      <c r="GQ197" s="6"/>
      <c r="GR197" s="6"/>
      <c r="GS197" s="6"/>
      <c r="GT197" s="6"/>
      <c r="GU197" s="6"/>
      <c r="GV197" s="6"/>
      <c r="GW197" s="6"/>
      <c r="GX197" s="6"/>
      <c r="GY197" s="6"/>
      <c r="GZ197" s="6"/>
      <c r="HA197" s="6"/>
      <c r="HB197" s="6"/>
      <c r="HC197" s="6"/>
      <c r="HD197" s="6"/>
      <c r="HE197" s="6"/>
      <c r="HF197" s="6"/>
      <c r="HG197" s="6"/>
      <c r="HH197" s="6"/>
      <c r="HI197" s="6"/>
      <c r="HJ197" s="6"/>
      <c r="HK197" s="6"/>
      <c r="HL197" s="6"/>
      <c r="HM197" s="6"/>
      <c r="HN197" s="6"/>
      <c r="HO197" s="6"/>
      <c r="HP197" s="6"/>
      <c r="HQ197" s="6"/>
      <c r="HR197" s="6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>
        <v>0</v>
      </c>
      <c r="IE197" s="6">
        <v>0</v>
      </c>
    </row>
    <row r="198" spans="1:239">
      <c r="A198" s="168" t="s">
        <v>128</v>
      </c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/>
      <c r="EW198" s="6"/>
      <c r="EX198" s="6"/>
      <c r="EY198" s="6"/>
      <c r="EZ198" s="6"/>
      <c r="FA198" s="6"/>
      <c r="FB198" s="6"/>
      <c r="FC198" s="6"/>
      <c r="FD198" s="6"/>
      <c r="FE198" s="6"/>
      <c r="FF198" s="6"/>
      <c r="FG198" s="6"/>
      <c r="FH198" s="6"/>
      <c r="FI198" s="6"/>
      <c r="FJ198" s="6"/>
      <c r="FK198" s="6"/>
      <c r="FL198" s="6"/>
      <c r="FM198" s="6"/>
      <c r="FN198" s="6"/>
      <c r="FO198" s="6"/>
      <c r="FP198" s="6"/>
      <c r="FQ198" s="6"/>
      <c r="FR198" s="6"/>
      <c r="FS198" s="6"/>
      <c r="FT198" s="6"/>
      <c r="FU198" s="6"/>
      <c r="FV198" s="6"/>
      <c r="FW198" s="6"/>
      <c r="FX198" s="6"/>
      <c r="FY198" s="6"/>
      <c r="FZ198" s="6"/>
      <c r="GA198" s="6"/>
      <c r="GB198" s="6"/>
      <c r="GC198" s="6"/>
      <c r="GD198" s="6"/>
      <c r="GE198" s="6"/>
      <c r="GF198" s="6"/>
      <c r="GG198" s="6"/>
      <c r="GH198" s="6"/>
      <c r="GI198" s="6"/>
      <c r="GJ198" s="6"/>
      <c r="GK198" s="6"/>
      <c r="GL198" s="6"/>
      <c r="GM198" s="6"/>
      <c r="GN198" s="6"/>
      <c r="GO198" s="6"/>
      <c r="GP198" s="6"/>
      <c r="GQ198" s="6"/>
      <c r="GR198" s="6"/>
      <c r="GS198" s="6"/>
      <c r="GT198" s="6"/>
      <c r="GU198" s="6"/>
      <c r="GV198" s="6"/>
      <c r="GW198" s="6"/>
      <c r="GX198" s="6"/>
      <c r="GY198" s="6"/>
      <c r="GZ198" s="6"/>
      <c r="HA198" s="6"/>
      <c r="HB198" s="6"/>
      <c r="HC198" s="6"/>
      <c r="HD198" s="6"/>
      <c r="HE198" s="6"/>
      <c r="HF198" s="6"/>
      <c r="HG198" s="6"/>
      <c r="HH198" s="6"/>
      <c r="HI198" s="6"/>
      <c r="HJ198" s="6"/>
      <c r="HK198" s="6"/>
      <c r="HL198" s="6"/>
      <c r="HM198" s="6"/>
      <c r="HN198" s="6"/>
      <c r="HO198" s="6"/>
      <c r="HP198" s="6"/>
      <c r="HQ198" s="6"/>
      <c r="HR198" s="6"/>
      <c r="HS198" s="6"/>
      <c r="HT198" s="6"/>
      <c r="HU198" s="6"/>
      <c r="HV198" s="6"/>
      <c r="HW198" s="6"/>
      <c r="HX198" s="6"/>
      <c r="HY198" s="6"/>
      <c r="HZ198" s="6"/>
      <c r="IA198" s="6"/>
      <c r="IB198" s="6"/>
      <c r="IC198" s="6"/>
      <c r="ID198" s="6">
        <v>0</v>
      </c>
      <c r="IE198" s="6">
        <v>0</v>
      </c>
    </row>
    <row r="199" spans="1:239">
      <c r="A199" s="168" t="s">
        <v>128</v>
      </c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>
        <v>0</v>
      </c>
      <c r="IE199" s="6">
        <v>0</v>
      </c>
    </row>
    <row r="200" spans="1:239">
      <c r="A200" s="168" t="s">
        <v>20</v>
      </c>
      <c r="B200" s="6">
        <v>0</v>
      </c>
      <c r="C200" s="6">
        <v>0</v>
      </c>
      <c r="D200" s="6">
        <v>0</v>
      </c>
      <c r="E200" s="6">
        <v>0</v>
      </c>
      <c r="F200" s="6">
        <v>0</v>
      </c>
      <c r="G200" s="6">
        <v>0</v>
      </c>
      <c r="H200" s="6">
        <v>-2346992.412702566</v>
      </c>
      <c r="I200" s="6">
        <v>2953139.6479212646</v>
      </c>
      <c r="J200" s="6">
        <v>3466386.4275920894</v>
      </c>
      <c r="K200" s="6">
        <v>354351.38324401318</v>
      </c>
      <c r="L200" s="6">
        <v>-3181803.282023231</v>
      </c>
      <c r="M200" s="6">
        <v>-2406472.9397183596</v>
      </c>
      <c r="N200" s="6">
        <v>-2400664.4291370809</v>
      </c>
      <c r="O200" s="6">
        <v>-2404218.0205468298</v>
      </c>
      <c r="P200" s="6">
        <v>-4645263.1821534894</v>
      </c>
      <c r="Q200" s="6">
        <v>-4510990.583234231</v>
      </c>
      <c r="R200" s="6">
        <v>-4038450.8038000432</v>
      </c>
      <c r="S200" s="6">
        <v>-1753416.3512483737</v>
      </c>
      <c r="T200" s="6">
        <v>-2573599.4964781175</v>
      </c>
      <c r="U200" s="6">
        <v>-2643166.7669872115</v>
      </c>
      <c r="V200" s="6">
        <v>-7306068.4226231594</v>
      </c>
      <c r="W200" s="6">
        <v>-6579821.1571497098</v>
      </c>
      <c r="X200" s="6">
        <v>-7284040.1524768844</v>
      </c>
      <c r="Y200" s="6">
        <v>-6434494.4532225039</v>
      </c>
      <c r="Z200" s="6">
        <v>-6588668.7233667532</v>
      </c>
      <c r="AA200" s="6">
        <v>-6412513.6223053271</v>
      </c>
      <c r="AB200" s="6">
        <v>-6604646.7408898808</v>
      </c>
      <c r="AC200" s="6">
        <v>-6580677.9497947851</v>
      </c>
      <c r="AD200" s="6">
        <v>-6333728.9710461646</v>
      </c>
      <c r="AE200" s="6">
        <v>-6441638.6048072493</v>
      </c>
      <c r="AF200" s="6">
        <v>-7039166.5587639082</v>
      </c>
      <c r="AG200" s="6">
        <v>-7261317.5408941237</v>
      </c>
      <c r="AH200" s="6">
        <v>-3858619.9407344647</v>
      </c>
      <c r="AI200" s="6">
        <v>-3592501.3670751783</v>
      </c>
      <c r="AJ200" s="6">
        <v>-3853461.4003845984</v>
      </c>
      <c r="AK200" s="6">
        <v>-3616876.1609821273</v>
      </c>
      <c r="AL200" s="6">
        <v>-3691228.5024894564</v>
      </c>
      <c r="AM200" s="6">
        <v>-3584370.5393976774</v>
      </c>
      <c r="AN200" s="6">
        <v>-3824101.3048943561</v>
      </c>
      <c r="AO200" s="6">
        <v>-3806127.0762339276</v>
      </c>
      <c r="AP200" s="6">
        <v>-3661700.7480676156</v>
      </c>
      <c r="AQ200" s="6">
        <v>-3688373.4058675175</v>
      </c>
      <c r="AR200" s="6">
        <v>-3559498.3666462796</v>
      </c>
      <c r="AS200" s="6">
        <v>-3696879.6257933881</v>
      </c>
      <c r="AT200" s="6">
        <v>-3353869.5474752393</v>
      </c>
      <c r="AU200" s="6">
        <v>-3011452.6972971857</v>
      </c>
      <c r="AV200" s="6">
        <v>-3332835.3236255459</v>
      </c>
      <c r="AW200" s="6">
        <v>-3089790.3464896018</v>
      </c>
      <c r="AX200" s="6">
        <v>-3161302.7762233084</v>
      </c>
      <c r="AY200" s="6">
        <v>-3063334.168745358</v>
      </c>
      <c r="AZ200" s="6">
        <v>-3234974.3307776246</v>
      </c>
      <c r="BA200" s="6">
        <v>-3211361.2403195165</v>
      </c>
      <c r="BB200" s="6">
        <v>-3096683.1321403603</v>
      </c>
      <c r="BC200" s="6">
        <v>-3156471.7750625596</v>
      </c>
      <c r="BD200" s="6">
        <v>-2912813.1925457506</v>
      </c>
      <c r="BE200" s="6">
        <v>-3018971.0833597789</v>
      </c>
      <c r="BF200" s="6">
        <v>-2845365.3093820768</v>
      </c>
      <c r="BG200" s="6">
        <v>-2550802.8119763331</v>
      </c>
      <c r="BH200" s="6">
        <v>-2823544.4120249124</v>
      </c>
      <c r="BI200" s="6">
        <v>-2638226.0024498887</v>
      </c>
      <c r="BJ200" s="6">
        <v>-2669415.8729969175</v>
      </c>
      <c r="BK200" s="6">
        <v>-2574266.4984231754</v>
      </c>
      <c r="BL200" s="6">
        <v>-2778138.6513044718</v>
      </c>
      <c r="BM200" s="6">
        <v>-2771763.6114223883</v>
      </c>
      <c r="BN200" s="6">
        <v>-2658933.7891788632</v>
      </c>
      <c r="BO200" s="6">
        <v>-2603111.8162025609</v>
      </c>
      <c r="BP200" s="6">
        <v>-2506434.3279133132</v>
      </c>
      <c r="BQ200" s="6">
        <v>-2585314.7370594805</v>
      </c>
      <c r="BR200" s="6">
        <v>-2656744.2410302097</v>
      </c>
      <c r="BS200" s="6">
        <v>-2388865.9054923919</v>
      </c>
      <c r="BT200" s="6">
        <v>-2635274.0574646695</v>
      </c>
      <c r="BU200" s="6">
        <v>-2519596.0822961582</v>
      </c>
      <c r="BV200" s="6">
        <v>-2597450.9112129575</v>
      </c>
      <c r="BW200" s="6">
        <v>-2504542.4104851419</v>
      </c>
      <c r="BX200" s="6">
        <v>-2599538.1189096426</v>
      </c>
      <c r="BY200" s="6">
        <v>-2592634.4534420208</v>
      </c>
      <c r="BZ200" s="6">
        <v>-2484453.9266799144</v>
      </c>
      <c r="CA200" s="6">
        <v>-2525722.8591603711</v>
      </c>
      <c r="CB200" s="6">
        <v>-2429450.0702689192</v>
      </c>
      <c r="CC200" s="6">
        <v>-2496209.7026992557</v>
      </c>
      <c r="CD200" s="6">
        <v>-2437632.0496401698</v>
      </c>
      <c r="CE200" s="6">
        <v>-2268113.3114951737</v>
      </c>
      <c r="CF200" s="6">
        <v>-2412917.7537366995</v>
      </c>
      <c r="CG200" s="6">
        <v>-2336497.0885537467</v>
      </c>
      <c r="CH200" s="6">
        <v>-2407366.4300982398</v>
      </c>
      <c r="CI200" s="6">
        <v>-2317317.8436611332</v>
      </c>
      <c r="CJ200" s="6">
        <v>-2377401.4239446502</v>
      </c>
      <c r="CK200" s="6">
        <v>-2364361.0738756098</v>
      </c>
      <c r="CL200" s="6">
        <v>-2272575.5348098506</v>
      </c>
      <c r="CM200" s="6">
        <v>-2337685.769531142</v>
      </c>
      <c r="CN200" s="6">
        <v>-2248747.1803328027</v>
      </c>
      <c r="CO200" s="6">
        <v>-2312367.1235190565</v>
      </c>
      <c r="CP200" s="6">
        <v>-2272498.0760114384</v>
      </c>
      <c r="CQ200" s="6">
        <v>-2040654.7596547836</v>
      </c>
      <c r="CR200" s="6">
        <v>-2248193.7608984485</v>
      </c>
      <c r="CS200" s="6">
        <v>-2162791.2349189171</v>
      </c>
      <c r="CT200" s="6">
        <v>-2228996.9699680051</v>
      </c>
      <c r="CU200" s="6">
        <v>-2144137.3709996208</v>
      </c>
      <c r="CV200" s="6">
        <v>-2206181.143927664</v>
      </c>
      <c r="CW200" s="6">
        <v>-2193409.7741371067</v>
      </c>
      <c r="CX200" s="6">
        <v>-2107689.2316653207</v>
      </c>
      <c r="CY200" s="6">
        <v>-2159566.9540214604</v>
      </c>
      <c r="CZ200" s="6">
        <v>-2078764.3866053871</v>
      </c>
      <c r="DA200" s="6">
        <v>-2129180.5021750927</v>
      </c>
      <c r="DB200" s="6">
        <v>-2087839.3126852068</v>
      </c>
      <c r="DC200" s="6">
        <v>-1871758.3859780892</v>
      </c>
      <c r="DD200" s="6">
        <v>-2060288.4675936655</v>
      </c>
      <c r="DE200" s="6">
        <v>-1981813.9976903098</v>
      </c>
      <c r="DF200" s="6">
        <v>-2044566.6948059441</v>
      </c>
      <c r="DG200" s="6">
        <v>-1963503.4734194295</v>
      </c>
      <c r="DH200" s="6">
        <v>-2019002.1832602725</v>
      </c>
      <c r="DI200" s="6">
        <v>-2006652.4002779059</v>
      </c>
      <c r="DJ200" s="6">
        <v>-1926543.8767297543</v>
      </c>
      <c r="DK200" s="6">
        <v>-1963740.9410066938</v>
      </c>
      <c r="DL200" s="6">
        <v>-1888976.1919007956</v>
      </c>
      <c r="DM200" s="6">
        <v>-1939790.158238821</v>
      </c>
      <c r="DN200" s="6">
        <v>-461991.73366510234</v>
      </c>
      <c r="DO200" s="6">
        <v>-416290.2945144368</v>
      </c>
      <c r="DP200" s="6">
        <v>-458757.70892744581</v>
      </c>
      <c r="DQ200" s="6">
        <v>-440795.90613351128</v>
      </c>
      <c r="DR200" s="6">
        <v>-455417.80862606538</v>
      </c>
      <c r="DS200" s="6">
        <v>-440252.58406672633</v>
      </c>
      <c r="DT200" s="6">
        <v>-450711.74901861633</v>
      </c>
      <c r="DU200" s="6">
        <v>-450439.43268830358</v>
      </c>
      <c r="DV200" s="6">
        <v>-440025.10098714102</v>
      </c>
      <c r="DW200" s="6">
        <v>-447353.28186436696</v>
      </c>
      <c r="DX200" s="6">
        <v>-429933.65629423887</v>
      </c>
      <c r="DY200" s="6">
        <v>-441946.16148769745</v>
      </c>
      <c r="DZ200" s="6">
        <v>-438124.6288406541</v>
      </c>
      <c r="EA200" s="6">
        <v>-409885.27422160341</v>
      </c>
      <c r="EB200" s="6">
        <v>-436278.86044124607</v>
      </c>
      <c r="EC200" s="6">
        <v>-418328.98174488836</v>
      </c>
      <c r="ED200" s="6">
        <v>-434824.40173428861</v>
      </c>
      <c r="EE200" s="6">
        <v>-419788.2702797252</v>
      </c>
      <c r="EF200" s="6">
        <v>-430785.43680505967</v>
      </c>
      <c r="EG200" s="6">
        <v>-431649.87457419076</v>
      </c>
      <c r="EH200" s="6">
        <v>-409897.28609502601</v>
      </c>
      <c r="EI200" s="6">
        <v>-419938.72121836228</v>
      </c>
      <c r="EJ200" s="6">
        <v>-402632.37683983851</v>
      </c>
      <c r="EK200" s="6">
        <v>-412699.80888896226</v>
      </c>
      <c r="EL200" s="6">
        <v>-406173.23890429607</v>
      </c>
      <c r="EM200" s="6">
        <v>-365401.54199359496</v>
      </c>
      <c r="EN200" s="6">
        <v>-401865.31700664776</v>
      </c>
      <c r="EO200" s="6">
        <v>-387646.15393037361</v>
      </c>
      <c r="EP200" s="6">
        <v>-397445.69862047146</v>
      </c>
      <c r="EQ200" s="6">
        <v>-378130.50843434536</v>
      </c>
      <c r="ER200" s="6">
        <v>-388753.36480641406</v>
      </c>
      <c r="ES200" s="6">
        <v>-387467.40586440457</v>
      </c>
      <c r="ET200" s="6">
        <v>-370934.79454472999</v>
      </c>
      <c r="EU200" s="6">
        <v>-383169.90758871718</v>
      </c>
      <c r="EV200" s="6">
        <v>-367705.15061193443</v>
      </c>
      <c r="EW200" s="6">
        <v>-377131.23314531555</v>
      </c>
      <c r="EX200" s="6">
        <v>-375870.33479868493</v>
      </c>
      <c r="EY200" s="6">
        <v>-338027.23259838502</v>
      </c>
      <c r="EZ200" s="6">
        <v>-371805.3012670016</v>
      </c>
      <c r="FA200" s="6">
        <v>-358490.17431439611</v>
      </c>
      <c r="FB200" s="6">
        <v>-367635.99550785549</v>
      </c>
      <c r="FC200" s="6">
        <v>-353603.82622625964</v>
      </c>
      <c r="FD200" s="6">
        <v>-363500.68571448512</v>
      </c>
      <c r="FE200" s="6">
        <v>-361412.13338164403</v>
      </c>
      <c r="FF200" s="6">
        <v>-347608.02365941828</v>
      </c>
      <c r="FG200" s="6">
        <v>-358170.44623999461</v>
      </c>
      <c r="FH200" s="6">
        <v>-338263.6616968842</v>
      </c>
      <c r="FI200" s="6">
        <v>-348351.30121551111</v>
      </c>
      <c r="FJ200" s="6">
        <v>-329673.29739999998</v>
      </c>
      <c r="FK200" s="6">
        <v>-296034.4817</v>
      </c>
      <c r="FL200" s="6">
        <v>-326024.56109999999</v>
      </c>
      <c r="FM200" s="6">
        <v>-313663.8567</v>
      </c>
      <c r="FN200" s="6">
        <v>-322283.31849999999</v>
      </c>
      <c r="FO200" s="6">
        <v>-310058.85359999997</v>
      </c>
      <c r="FP200" s="6">
        <v>-318573.67810000002</v>
      </c>
      <c r="FQ200" s="6">
        <v>-316700.52980000002</v>
      </c>
      <c r="FR200" s="6">
        <v>-304679.51980000001</v>
      </c>
      <c r="FS200" s="6">
        <v>-313038.36080000002</v>
      </c>
      <c r="FT200" s="6">
        <v>-301150.91399999999</v>
      </c>
      <c r="FU200" s="6">
        <v>-309407.53759999998</v>
      </c>
      <c r="FV200" s="6">
        <v>0</v>
      </c>
      <c r="FW200" s="6">
        <v>0</v>
      </c>
      <c r="FX200" s="6">
        <v>0</v>
      </c>
      <c r="FY200" s="6">
        <v>0</v>
      </c>
      <c r="FZ200" s="6">
        <v>0</v>
      </c>
      <c r="GA200" s="6">
        <v>0</v>
      </c>
      <c r="GB200" s="6">
        <v>0</v>
      </c>
      <c r="GC200" s="6">
        <v>0</v>
      </c>
      <c r="GD200" s="6">
        <v>0</v>
      </c>
      <c r="GE200" s="6">
        <v>0</v>
      </c>
      <c r="GF200" s="6">
        <v>0</v>
      </c>
      <c r="GG200" s="6">
        <v>0</v>
      </c>
      <c r="GH200" s="6">
        <v>0</v>
      </c>
      <c r="GI200" s="6">
        <v>0</v>
      </c>
      <c r="GJ200" s="6">
        <v>0</v>
      </c>
      <c r="GK200" s="6">
        <v>0</v>
      </c>
      <c r="GL200" s="6">
        <v>0</v>
      </c>
      <c r="GM200" s="6">
        <v>0</v>
      </c>
      <c r="GN200" s="6">
        <v>0</v>
      </c>
      <c r="GO200" s="6">
        <v>0</v>
      </c>
      <c r="GP200" s="6">
        <v>0</v>
      </c>
      <c r="GQ200" s="6">
        <v>0</v>
      </c>
      <c r="GR200" s="6">
        <v>0</v>
      </c>
      <c r="GS200" s="6">
        <v>0</v>
      </c>
      <c r="GT200" s="6">
        <v>0</v>
      </c>
      <c r="GU200" s="6">
        <v>0</v>
      </c>
      <c r="GV200" s="6">
        <v>0</v>
      </c>
      <c r="GW200" s="6">
        <v>0</v>
      </c>
      <c r="GX200" s="6">
        <v>0</v>
      </c>
      <c r="GY200" s="6">
        <v>0</v>
      </c>
      <c r="GZ200" s="6">
        <v>0</v>
      </c>
      <c r="HA200" s="6">
        <v>0</v>
      </c>
      <c r="HB200" s="6">
        <v>0</v>
      </c>
      <c r="HC200" s="6">
        <v>0</v>
      </c>
      <c r="HD200" s="6">
        <v>0</v>
      </c>
      <c r="HE200" s="6">
        <v>0</v>
      </c>
      <c r="HF200" s="6">
        <v>0</v>
      </c>
      <c r="HG200" s="6">
        <v>0</v>
      </c>
      <c r="HH200" s="6">
        <v>0</v>
      </c>
      <c r="HI200" s="6">
        <v>0</v>
      </c>
      <c r="HJ200" s="6">
        <v>0</v>
      </c>
      <c r="HK200" s="6">
        <v>0</v>
      </c>
      <c r="HL200" s="6">
        <v>0</v>
      </c>
      <c r="HM200" s="6">
        <v>0</v>
      </c>
      <c r="HN200" s="6">
        <v>0</v>
      </c>
      <c r="HO200" s="6">
        <v>0</v>
      </c>
      <c r="HP200" s="6">
        <v>0</v>
      </c>
      <c r="HQ200" s="6">
        <v>0</v>
      </c>
      <c r="HR200" s="6">
        <v>0</v>
      </c>
      <c r="HS200" s="6">
        <v>0</v>
      </c>
      <c r="HT200" s="6">
        <v>0</v>
      </c>
      <c r="HU200" s="6">
        <v>0</v>
      </c>
      <c r="HV200" s="6">
        <v>0</v>
      </c>
      <c r="HW200" s="6">
        <v>0</v>
      </c>
      <c r="HX200" s="6">
        <v>0</v>
      </c>
      <c r="HY200" s="6">
        <v>0</v>
      </c>
      <c r="HZ200" s="6">
        <v>0</v>
      </c>
      <c r="IA200" s="6">
        <v>0</v>
      </c>
      <c r="IB200" s="6">
        <v>0</v>
      </c>
      <c r="IC200" s="6">
        <v>0</v>
      </c>
      <c r="ID200" s="6">
        <v>-352385466.85161489</v>
      </c>
      <c r="IE200" s="6">
        <v>-352385466.85161489</v>
      </c>
    </row>
    <row r="201" spans="1:239">
      <c r="A201" s="168" t="s">
        <v>128</v>
      </c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6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>
        <v>0</v>
      </c>
      <c r="IE201" s="6">
        <v>0</v>
      </c>
    </row>
    <row r="202" spans="1:239">
      <c r="A202" s="168" t="s">
        <v>128</v>
      </c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G202" s="6"/>
      <c r="HH202" s="6"/>
      <c r="HI202" s="6"/>
      <c r="HJ202" s="6"/>
      <c r="HK202" s="6"/>
      <c r="HL202" s="6"/>
      <c r="HM202" s="6"/>
      <c r="HN202" s="6"/>
      <c r="HO202" s="6"/>
      <c r="HP202" s="6"/>
      <c r="HQ202" s="6"/>
      <c r="HR202" s="6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>
        <v>0</v>
      </c>
      <c r="IE202" s="6">
        <v>0</v>
      </c>
    </row>
    <row r="203" spans="1:239" s="46" customFormat="1">
      <c r="A203" s="168" t="s">
        <v>20</v>
      </c>
      <c r="B203" s="46">
        <v>0</v>
      </c>
      <c r="C203" s="46">
        <v>0</v>
      </c>
      <c r="D203" s="46">
        <v>0</v>
      </c>
      <c r="E203" s="46">
        <v>0</v>
      </c>
      <c r="F203" s="46">
        <v>0</v>
      </c>
      <c r="G203" s="47">
        <v>-802038.07283863344</v>
      </c>
      <c r="H203" s="47">
        <v>-493767.77694577165</v>
      </c>
      <c r="I203" s="47">
        <v>404759.02364493569</v>
      </c>
      <c r="J203" s="47">
        <v>-125551.20166347589</v>
      </c>
      <c r="K203" s="47">
        <v>-42596.639509093424</v>
      </c>
      <c r="L203" s="47">
        <v>-151356.74494108203</v>
      </c>
      <c r="M203" s="47">
        <v>-982417.5665898351</v>
      </c>
      <c r="N203" s="47">
        <v>-854014.91959689511</v>
      </c>
      <c r="O203" s="47">
        <v>-929134.30236584763</v>
      </c>
      <c r="P203" s="47">
        <v>-3345159.9576022993</v>
      </c>
      <c r="Q203" s="47">
        <v>-3253662.0299604</v>
      </c>
      <c r="R203" s="47">
        <v>-2903555.2928477428</v>
      </c>
      <c r="S203" s="47">
        <v>-965767.80576049746</v>
      </c>
      <c r="T203" s="47">
        <v>-2412699.2561702956</v>
      </c>
      <c r="U203" s="47">
        <v>-2467679.6211105408</v>
      </c>
      <c r="V203" s="47">
        <v>-7656996.2582215415</v>
      </c>
      <c r="W203" s="47">
        <v>-6899857.4900559289</v>
      </c>
      <c r="X203" s="47">
        <v>-7641413.4369132789</v>
      </c>
      <c r="Y203" s="47">
        <v>-6713427.1060367506</v>
      </c>
      <c r="Z203" s="47">
        <v>-6887415.2571903514</v>
      </c>
      <c r="AA203" s="47">
        <v>-6693951.176514646</v>
      </c>
      <c r="AB203" s="47">
        <v>-6902763.5399047937</v>
      </c>
      <c r="AC203" s="47">
        <v>-6888322.3505159663</v>
      </c>
      <c r="AD203" s="47">
        <v>-6625445.3327233912</v>
      </c>
      <c r="AE203" s="47">
        <v>-6666535.6447111405</v>
      </c>
      <c r="AF203" s="47">
        <v>-7287669.234992451</v>
      </c>
      <c r="AG203" s="47">
        <v>-7498359.9716261458</v>
      </c>
      <c r="AH203" s="47">
        <v>-3868342.9839798836</v>
      </c>
      <c r="AI203" s="47">
        <v>-3602602.6060712109</v>
      </c>
      <c r="AJ203" s="47">
        <v>-3854385.8517991374</v>
      </c>
      <c r="AK203" s="47">
        <v>-3570278.7581014261</v>
      </c>
      <c r="AL203" s="47">
        <v>-3658782.9708982911</v>
      </c>
      <c r="AM203" s="47">
        <v>-3539136.8038320909</v>
      </c>
      <c r="AN203" s="47">
        <v>-3796544.7340621604</v>
      </c>
      <c r="AO203" s="47">
        <v>-3773847.5525298137</v>
      </c>
      <c r="AP203" s="47">
        <v>-3632661.0833331039</v>
      </c>
      <c r="AQ203" s="47">
        <v>-3672341.748953783</v>
      </c>
      <c r="AR203" s="47">
        <v>-3540987.1002556281</v>
      </c>
      <c r="AS203" s="47">
        <v>-3672242.5873018168</v>
      </c>
      <c r="AT203" s="47">
        <v>-3371030.9194973842</v>
      </c>
      <c r="AU203" s="47">
        <v>-3021738.92006785</v>
      </c>
      <c r="AV203" s="47">
        <v>-3340152.1364661502</v>
      </c>
      <c r="AW203" s="47">
        <v>-3104291.6912353719</v>
      </c>
      <c r="AX203" s="47">
        <v>-3180728.4252264374</v>
      </c>
      <c r="AY203" s="47">
        <v>-3073650.6321740993</v>
      </c>
      <c r="AZ203" s="47">
        <v>-3261160.7097628489</v>
      </c>
      <c r="BA203" s="47">
        <v>-3222011.968234668</v>
      </c>
      <c r="BB203" s="47">
        <v>-3114484.6173079112</v>
      </c>
      <c r="BC203" s="47">
        <v>-3179583.0261829034</v>
      </c>
      <c r="BD203" s="47">
        <v>-2931842.7435712484</v>
      </c>
      <c r="BE203" s="47">
        <v>-3043071.0012537409</v>
      </c>
      <c r="BF203" s="47">
        <v>-2761555.7998697744</v>
      </c>
      <c r="BG203" s="47">
        <v>-2472148.4294388858</v>
      </c>
      <c r="BH203" s="47">
        <v>-2733166.1449252795</v>
      </c>
      <c r="BI203" s="47">
        <v>-2563842.8946862617</v>
      </c>
      <c r="BJ203" s="47">
        <v>-2585759.3506633686</v>
      </c>
      <c r="BK203" s="47">
        <v>-2491644.0503953979</v>
      </c>
      <c r="BL203" s="47">
        <v>-2707845.7279758048</v>
      </c>
      <c r="BM203" s="47">
        <v>-2687927.2062194874</v>
      </c>
      <c r="BN203" s="47">
        <v>-2590905.1077313921</v>
      </c>
      <c r="BO203" s="47">
        <v>-2525679.7372949119</v>
      </c>
      <c r="BP203" s="47">
        <v>-2434837.9342816239</v>
      </c>
      <c r="BQ203" s="47">
        <v>-2522038.1384430835</v>
      </c>
      <c r="BR203" s="47">
        <v>-2559824.0709743099</v>
      </c>
      <c r="BS203" s="47">
        <v>-2301425.0258896574</v>
      </c>
      <c r="BT203" s="47">
        <v>-2540222.750476745</v>
      </c>
      <c r="BU203" s="47">
        <v>-2429082.857487753</v>
      </c>
      <c r="BV203" s="47">
        <v>-2502944.5510847177</v>
      </c>
      <c r="BW203" s="47">
        <v>-2415858.9448136934</v>
      </c>
      <c r="BX203" s="47">
        <v>-2496377.6123412466</v>
      </c>
      <c r="BY203" s="47">
        <v>-2478759.6683448581</v>
      </c>
      <c r="BZ203" s="47">
        <v>-2393331.7746931827</v>
      </c>
      <c r="CA203" s="47">
        <v>-2429110.1479642149</v>
      </c>
      <c r="CB203" s="47">
        <v>-2342894.1503501181</v>
      </c>
      <c r="CC203" s="47">
        <v>-2416309.8021373441</v>
      </c>
      <c r="CD203" s="47">
        <v>-2328486.2090221914</v>
      </c>
      <c r="CE203" s="47">
        <v>-2164197.1932647573</v>
      </c>
      <c r="CF203" s="47">
        <v>-2310696.3444990925</v>
      </c>
      <c r="CG203" s="47">
        <v>-2228800.2479992327</v>
      </c>
      <c r="CH203" s="47">
        <v>-2306483.864086499</v>
      </c>
      <c r="CI203" s="47">
        <v>-2216469.3177895145</v>
      </c>
      <c r="CJ203" s="47">
        <v>-2272119.1603310648</v>
      </c>
      <c r="CK203" s="47">
        <v>-2265195.8946240963</v>
      </c>
      <c r="CL203" s="47">
        <v>-2173424.1018732293</v>
      </c>
      <c r="CM203" s="47">
        <v>-2228760.9994911654</v>
      </c>
      <c r="CN203" s="47">
        <v>-2161572.8876146856</v>
      </c>
      <c r="CO203" s="47">
        <v>-2210053.5814007721</v>
      </c>
      <c r="CP203" s="47">
        <v>-2175929.2404376296</v>
      </c>
      <c r="CQ203" s="47">
        <v>-1948365.7246559218</v>
      </c>
      <c r="CR203" s="47">
        <v>-2147356.0800776533</v>
      </c>
      <c r="CS203" s="47">
        <v>-2061988.8079558231</v>
      </c>
      <c r="CT203" s="47">
        <v>-2139796.9442945826</v>
      </c>
      <c r="CU203" s="47">
        <v>-2044479.4136495395</v>
      </c>
      <c r="CV203" s="47">
        <v>-2102192.1400548439</v>
      </c>
      <c r="CW203" s="47">
        <v>-2100507.52341168</v>
      </c>
      <c r="CX203" s="47">
        <v>-2014768.3919925895</v>
      </c>
      <c r="CY203" s="47">
        <v>-2062503.1255598476</v>
      </c>
      <c r="CZ203" s="47">
        <v>-1991849.9468486737</v>
      </c>
      <c r="DA203" s="47">
        <v>-2033086.8547473722</v>
      </c>
      <c r="DB203" s="47">
        <v>-2002446.1113264919</v>
      </c>
      <c r="DC203" s="47">
        <v>-1785372.6011833737</v>
      </c>
      <c r="DD203" s="47">
        <v>-1960930.615623354</v>
      </c>
      <c r="DE203" s="47">
        <v>-1885196.2879102535</v>
      </c>
      <c r="DF203" s="47">
        <v>-1958894.9541600053</v>
      </c>
      <c r="DG203" s="47">
        <v>-1867919.1073303081</v>
      </c>
      <c r="DH203" s="47">
        <v>-1929276.2143387496</v>
      </c>
      <c r="DI203" s="47">
        <v>-1912501.8044612291</v>
      </c>
      <c r="DJ203" s="47">
        <v>-1837258.2501888045</v>
      </c>
      <c r="DK203" s="47">
        <v>-1875205.319348661</v>
      </c>
      <c r="DL203" s="47">
        <v>-1800459.4858547875</v>
      </c>
      <c r="DM203" s="47">
        <v>-1842606.1826800678</v>
      </c>
      <c r="DN203" s="47">
        <v>-361961.55939187662</v>
      </c>
      <c r="DO203" s="47">
        <v>-321414.97586921032</v>
      </c>
      <c r="DP203" s="47">
        <v>-350217.39166977577</v>
      </c>
      <c r="DQ203" s="47">
        <v>-342439.05417972821</v>
      </c>
      <c r="DR203" s="47">
        <v>-357777.64713161072</v>
      </c>
      <c r="DS203" s="47">
        <v>-338367.26314848801</v>
      </c>
      <c r="DT203" s="47">
        <v>-358992.39802400069</v>
      </c>
      <c r="DU203" s="47">
        <v>-345224.40884498873</v>
      </c>
      <c r="DV203" s="47">
        <v>-344730.47110246232</v>
      </c>
      <c r="DW203" s="47">
        <v>-352634.21856341301</v>
      </c>
      <c r="DX203" s="47">
        <v>-335711.90656082769</v>
      </c>
      <c r="DY203" s="47">
        <v>-348502.28325479158</v>
      </c>
      <c r="DZ203" s="47">
        <v>-345161.19207758922</v>
      </c>
      <c r="EA203" s="47">
        <v>-317215.86183510389</v>
      </c>
      <c r="EB203" s="47">
        <v>-339768.16761211422</v>
      </c>
      <c r="EC203" s="47">
        <v>-326687.82573264895</v>
      </c>
      <c r="ED203" s="47">
        <v>-339328.39375679591</v>
      </c>
      <c r="EE203" s="47">
        <v>-329131.1128296539</v>
      </c>
      <c r="EF203" s="47">
        <v>-340683.95723848412</v>
      </c>
      <c r="EG203" s="47">
        <v>-333264.90246846911</v>
      </c>
      <c r="EH203" s="47">
        <v>-329342.85823762981</v>
      </c>
      <c r="EI203" s="47">
        <v>-322516.88296598976</v>
      </c>
      <c r="EJ203" s="47">
        <v>-314242.08210119413</v>
      </c>
      <c r="EK203" s="47">
        <v>-329117.64017989847</v>
      </c>
      <c r="EL203" s="47">
        <v>-314829.76397504314</v>
      </c>
      <c r="EM203" s="47">
        <v>-282741.81827486912</v>
      </c>
      <c r="EN203" s="47">
        <v>-315633.3271519359</v>
      </c>
      <c r="EO203" s="47">
        <v>-297610.63794733433</v>
      </c>
      <c r="EP203" s="47">
        <v>-307935.93101431162</v>
      </c>
      <c r="EQ203" s="47">
        <v>-297235.08589242009</v>
      </c>
      <c r="ER203" s="47">
        <v>-300128.36464746244</v>
      </c>
      <c r="ES203" s="47">
        <v>-299306.81057539087</v>
      </c>
      <c r="ET203" s="47">
        <v>-291274.68506810948</v>
      </c>
      <c r="EU203" s="47">
        <v>-291885.84457725659</v>
      </c>
      <c r="EV203" s="47">
        <v>-288865.50119725516</v>
      </c>
      <c r="EW203" s="47">
        <v>-294748.10481508571</v>
      </c>
      <c r="EX203" s="47">
        <v>-289960.54235926084</v>
      </c>
      <c r="EY203" s="47">
        <v>-260286.90466618075</v>
      </c>
      <c r="EZ203" s="47">
        <v>-290668.06172768737</v>
      </c>
      <c r="FA203" s="47">
        <v>-273831.06077973731</v>
      </c>
      <c r="FB203" s="47">
        <v>-287328.93016463221</v>
      </c>
      <c r="FC203" s="47">
        <v>-273660.61938321689</v>
      </c>
      <c r="FD203" s="47">
        <v>-280181.00127959618</v>
      </c>
      <c r="FE203" s="47">
        <v>-282331.52340607386</v>
      </c>
      <c r="FF203" s="47">
        <v>-268899.51485491823</v>
      </c>
      <c r="FG203" s="47">
        <v>-272381.37201954488</v>
      </c>
      <c r="FH203" s="47">
        <v>-267812.12318878778</v>
      </c>
      <c r="FI203" s="47">
        <v>-267128.13360649615</v>
      </c>
      <c r="FJ203" s="47">
        <v>-256171.91318396491</v>
      </c>
      <c r="FK203" s="47">
        <v>-226514.32640387816</v>
      </c>
      <c r="FL203" s="47">
        <v>-245937.44606908038</v>
      </c>
      <c r="FM203" s="47">
        <v>-237609.94863692342</v>
      </c>
      <c r="FN203" s="47">
        <v>-250249.31656243838</v>
      </c>
      <c r="FO203" s="47">
        <v>-231202.09979986169</v>
      </c>
      <c r="FP203" s="47">
        <v>-236424.44513526358</v>
      </c>
      <c r="FQ203" s="47">
        <v>-242218.48342095024</v>
      </c>
      <c r="FR203" s="47">
        <v>-230578.9871245923</v>
      </c>
      <c r="FS203" s="47">
        <v>-239326.2268960372</v>
      </c>
      <c r="FT203" s="47">
        <v>-234776.6443560411</v>
      </c>
      <c r="FU203" s="47">
        <v>-232988.29118818874</v>
      </c>
      <c r="FV203" s="47">
        <v>65059.621394213282</v>
      </c>
      <c r="FW203" s="47">
        <v>70356.75142221601</v>
      </c>
      <c r="FX203" s="47">
        <v>74438.660799375924</v>
      </c>
      <c r="FY203" s="47">
        <v>70626.31302459084</v>
      </c>
      <c r="FZ203" s="47">
        <v>70190.129018755906</v>
      </c>
      <c r="GA203" s="47">
        <v>73092.246832256336</v>
      </c>
      <c r="GB203" s="47">
        <v>66026.293176287698</v>
      </c>
      <c r="GC203" s="47">
        <v>75463.940569153812</v>
      </c>
      <c r="GD203" s="47">
        <v>68489.572277195082</v>
      </c>
      <c r="GE203" s="47">
        <v>64849.90890325966</v>
      </c>
      <c r="GF203" s="47">
        <v>64494.551520755958</v>
      </c>
      <c r="GG203" s="47">
        <v>67339.829443981813</v>
      </c>
      <c r="GH203" s="47">
        <v>63765.344328861116</v>
      </c>
      <c r="GI203" s="47">
        <v>60266.395353316453</v>
      </c>
      <c r="GJ203" s="47">
        <v>72539.573040784351</v>
      </c>
      <c r="GK203" s="47">
        <v>59590.383023591858</v>
      </c>
      <c r="GL203" s="47">
        <v>68611.089008446608</v>
      </c>
      <c r="GM203" s="47">
        <v>68239.401521761843</v>
      </c>
      <c r="GN203" s="47">
        <v>61676.194021972973</v>
      </c>
      <c r="GO203" s="47">
        <v>70525.153795197723</v>
      </c>
      <c r="GP203" s="47">
        <v>60983.309032660203</v>
      </c>
      <c r="GQ203" s="47">
        <v>63668.497129321855</v>
      </c>
      <c r="GR203" s="47">
        <v>63315.951988023684</v>
      </c>
      <c r="GS203" s="47">
        <v>59957.546543504075</v>
      </c>
      <c r="GT203" s="47">
        <v>62592.589934243129</v>
      </c>
      <c r="GU203" s="47">
        <v>56337.904795033282</v>
      </c>
      <c r="GV203" s="47">
        <v>61908.73388790858</v>
      </c>
      <c r="GW203" s="47">
        <v>61566.453144438747</v>
      </c>
      <c r="GX203" s="47">
        <v>64127.274044419559</v>
      </c>
      <c r="GY203" s="47">
        <v>60875.358489211634</v>
      </c>
      <c r="GZ203" s="47">
        <v>60520.746218340842</v>
      </c>
      <c r="HA203" s="47">
        <v>65908.87146766606</v>
      </c>
      <c r="HB203" s="47">
        <v>54133.569570923748</v>
      </c>
      <c r="HC203" s="47">
        <v>62323.00618932995</v>
      </c>
      <c r="HD203" s="47">
        <v>59157.313379212035</v>
      </c>
      <c r="HE203" s="47">
        <v>56016.162942243558</v>
      </c>
      <c r="HF203" s="47">
        <v>56649.492350770401</v>
      </c>
      <c r="HG203" s="47">
        <v>50985.931126356336</v>
      </c>
      <c r="HH203" s="47">
        <v>56022.227126517333</v>
      </c>
      <c r="HI203" s="47">
        <v>55711.229167229816</v>
      </c>
      <c r="HJ203" s="47">
        <v>58025.038687122789</v>
      </c>
      <c r="HK203" s="47">
        <v>52454.928521923379</v>
      </c>
      <c r="HL203" s="47">
        <v>57362.65785544541</v>
      </c>
      <c r="HM203" s="47">
        <v>57032.37817018434</v>
      </c>
      <c r="HN203" s="47">
        <v>51551.567897189147</v>
      </c>
      <c r="HO203" s="47">
        <v>56375.837134856934</v>
      </c>
      <c r="HP203" s="47">
        <v>48411.383077326915</v>
      </c>
      <c r="HQ203" s="47">
        <v>53198.186152152564</v>
      </c>
      <c r="HR203" s="47">
        <v>51394.419322915033</v>
      </c>
      <c r="HS203" s="47">
        <v>46243.355385468851</v>
      </c>
      <c r="HT203" s="47">
        <v>53233.041870559973</v>
      </c>
      <c r="HU203" s="47">
        <v>50524.935814945697</v>
      </c>
      <c r="HV203" s="47">
        <v>47833.177694638347</v>
      </c>
      <c r="HW203" s="47">
        <v>52321.012245014004</v>
      </c>
      <c r="HX203" s="47">
        <v>54481.363665525336</v>
      </c>
      <c r="HY203" s="47">
        <v>49358.708846336027</v>
      </c>
      <c r="HZ203" s="47">
        <v>49075.625121746736</v>
      </c>
      <c r="IA203" s="47">
        <v>48784.621467406636</v>
      </c>
      <c r="IB203" s="47">
        <v>43887.994952268644</v>
      </c>
      <c r="IC203" s="47">
        <v>50519.410763213127</v>
      </c>
      <c r="ID203" s="47">
        <v>-334747968.42481154</v>
      </c>
      <c r="IE203" s="47">
        <v>-338328441.59046108</v>
      </c>
    </row>
  </sheetData>
  <pageMargins left="0.75" right="0.75" top="1" bottom="1" header="0.5" footer="0.5"/>
  <pageSetup orientation="portrait" horizontalDpi="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3:II203"/>
  <sheetViews>
    <sheetView zoomScale="75" workbookViewId="0">
      <pane xSplit="6" ySplit="4" topLeftCell="G83" activePane="bottomRight" state="frozen"/>
      <selection pane="topRight" activeCell="G1" sqref="G1"/>
      <selection pane="bottomLeft" activeCell="A2" sqref="A2"/>
      <selection pane="bottomRight" activeCell="I95" sqref="I95"/>
    </sheetView>
  </sheetViews>
  <sheetFormatPr defaultRowHeight="13.2"/>
  <cols>
    <col min="1" max="1" width="18.88671875" style="165" customWidth="1"/>
    <col min="2" max="6" width="13.109375" hidden="1" customWidth="1"/>
    <col min="7" max="237" width="13.109375" customWidth="1"/>
    <col min="238" max="238" width="16.6640625" customWidth="1"/>
    <col min="239" max="239" width="15.44140625" customWidth="1"/>
    <col min="243" max="243" width="12.6640625" customWidth="1"/>
  </cols>
  <sheetData>
    <row r="3" spans="1:243">
      <c r="AH3" s="7">
        <v>1</v>
      </c>
      <c r="AI3" s="7">
        <v>1</v>
      </c>
      <c r="AJ3" s="7">
        <v>1</v>
      </c>
      <c r="AK3" s="7">
        <v>2</v>
      </c>
      <c r="AL3" s="7">
        <v>2</v>
      </c>
      <c r="AM3" s="7">
        <v>2</v>
      </c>
      <c r="AN3" s="7">
        <v>3</v>
      </c>
      <c r="AO3" s="7">
        <v>3</v>
      </c>
      <c r="AP3" s="7">
        <v>3</v>
      </c>
      <c r="AQ3" s="7">
        <v>4</v>
      </c>
      <c r="AR3" s="7">
        <v>4</v>
      </c>
      <c r="AS3" s="7">
        <v>4</v>
      </c>
      <c r="AT3" s="7">
        <v>1</v>
      </c>
      <c r="AU3" s="7">
        <v>1</v>
      </c>
      <c r="AV3" s="7">
        <v>1</v>
      </c>
      <c r="AW3" s="7">
        <v>2</v>
      </c>
      <c r="AX3" s="7">
        <v>2</v>
      </c>
      <c r="AY3" s="7">
        <v>2</v>
      </c>
      <c r="AZ3" s="7">
        <v>3</v>
      </c>
      <c r="BA3" s="7">
        <v>3</v>
      </c>
      <c r="BB3" s="7">
        <v>3</v>
      </c>
      <c r="BC3" s="7">
        <v>4</v>
      </c>
      <c r="BD3" s="7">
        <v>4</v>
      </c>
      <c r="BE3" s="7">
        <v>4</v>
      </c>
      <c r="BF3" s="7">
        <v>1</v>
      </c>
      <c r="BG3" s="7">
        <v>1</v>
      </c>
      <c r="BH3" s="7">
        <v>1</v>
      </c>
      <c r="BI3" s="7">
        <v>2</v>
      </c>
      <c r="BJ3" s="7">
        <v>2</v>
      </c>
      <c r="BK3" s="7">
        <v>2</v>
      </c>
      <c r="BL3" s="7">
        <v>3</v>
      </c>
      <c r="BM3" s="7">
        <v>3</v>
      </c>
      <c r="BN3" s="7">
        <v>3</v>
      </c>
      <c r="BO3" s="7">
        <v>4</v>
      </c>
      <c r="BP3" s="7">
        <v>4</v>
      </c>
      <c r="BQ3" s="7">
        <v>4</v>
      </c>
      <c r="BR3" s="7">
        <v>1</v>
      </c>
      <c r="BS3" s="7">
        <v>1</v>
      </c>
      <c r="BT3" s="7">
        <v>1</v>
      </c>
      <c r="BU3" s="7">
        <v>2</v>
      </c>
      <c r="BV3" s="7">
        <v>2</v>
      </c>
      <c r="BW3" s="7">
        <v>2</v>
      </c>
      <c r="BX3" s="7">
        <v>3</v>
      </c>
      <c r="BY3" s="7">
        <v>3</v>
      </c>
      <c r="BZ3" s="7">
        <v>3</v>
      </c>
      <c r="CA3" s="7">
        <v>4</v>
      </c>
      <c r="CB3" s="7">
        <v>4</v>
      </c>
      <c r="CC3" s="7">
        <v>4</v>
      </c>
      <c r="CD3" s="7">
        <v>1</v>
      </c>
      <c r="CE3" s="7">
        <v>1</v>
      </c>
      <c r="CF3" s="7">
        <v>1</v>
      </c>
      <c r="CG3" s="7">
        <v>2</v>
      </c>
      <c r="CH3" s="7">
        <v>2</v>
      </c>
      <c r="CI3" s="7">
        <v>2</v>
      </c>
      <c r="CJ3" s="7">
        <v>3</v>
      </c>
      <c r="CK3" s="7">
        <v>3</v>
      </c>
      <c r="CL3" s="7">
        <v>3</v>
      </c>
      <c r="CM3" s="7">
        <v>4</v>
      </c>
      <c r="CN3" s="7">
        <v>4</v>
      </c>
      <c r="CO3" s="7">
        <v>4</v>
      </c>
      <c r="CP3" s="7">
        <v>1</v>
      </c>
      <c r="CQ3" s="7">
        <v>1</v>
      </c>
      <c r="CR3" s="7">
        <v>1</v>
      </c>
      <c r="CS3" s="7">
        <v>2</v>
      </c>
      <c r="CT3" s="7">
        <v>2</v>
      </c>
      <c r="CU3" s="7">
        <v>2</v>
      </c>
      <c r="CV3" s="7">
        <v>3</v>
      </c>
      <c r="CW3" s="7">
        <v>3</v>
      </c>
      <c r="CX3" s="7">
        <v>3</v>
      </c>
      <c r="CY3" s="7">
        <v>4</v>
      </c>
      <c r="CZ3" s="7">
        <v>4</v>
      </c>
      <c r="DA3" s="7">
        <v>4</v>
      </c>
      <c r="DB3" s="7">
        <v>1</v>
      </c>
      <c r="DC3" s="7">
        <v>1</v>
      </c>
      <c r="DD3" s="7">
        <v>1</v>
      </c>
      <c r="DE3" s="7">
        <v>2</v>
      </c>
      <c r="DF3" s="7">
        <v>2</v>
      </c>
      <c r="DG3" s="7">
        <v>2</v>
      </c>
      <c r="DH3" s="7">
        <v>3</v>
      </c>
      <c r="DI3" s="7">
        <v>3</v>
      </c>
      <c r="DJ3" s="7">
        <v>3</v>
      </c>
      <c r="DK3" s="7">
        <v>4</v>
      </c>
      <c r="DL3" s="7">
        <v>4</v>
      </c>
      <c r="DM3" s="7">
        <v>4</v>
      </c>
      <c r="DN3" s="7">
        <v>1</v>
      </c>
      <c r="DO3" s="7">
        <v>1</v>
      </c>
      <c r="DP3" s="7">
        <v>1</v>
      </c>
      <c r="DQ3" s="7">
        <v>2</v>
      </c>
      <c r="DR3" s="7">
        <v>2</v>
      </c>
      <c r="DS3" s="7">
        <v>2</v>
      </c>
      <c r="DT3" s="7">
        <v>3</v>
      </c>
      <c r="DU3" s="7">
        <v>3</v>
      </c>
      <c r="DV3" s="7">
        <v>3</v>
      </c>
      <c r="DW3" s="7">
        <v>4</v>
      </c>
      <c r="DX3" s="7">
        <v>4</v>
      </c>
      <c r="DY3" s="7">
        <v>4</v>
      </c>
      <c r="DZ3" s="7">
        <v>1</v>
      </c>
      <c r="EA3" s="7">
        <v>1</v>
      </c>
      <c r="EB3" s="7">
        <v>1</v>
      </c>
      <c r="EC3" s="7">
        <v>2</v>
      </c>
      <c r="ED3" s="7">
        <v>2</v>
      </c>
      <c r="EE3" s="7">
        <v>2</v>
      </c>
      <c r="EF3" s="7">
        <v>3</v>
      </c>
      <c r="EG3" s="7">
        <v>3</v>
      </c>
      <c r="EH3" s="7">
        <v>3</v>
      </c>
      <c r="EI3" s="7">
        <v>4</v>
      </c>
      <c r="EJ3" s="7">
        <v>4</v>
      </c>
      <c r="EK3" s="7">
        <v>4</v>
      </c>
      <c r="EL3" s="7">
        <v>1</v>
      </c>
      <c r="EM3" s="7">
        <v>1</v>
      </c>
      <c r="EN3" s="7">
        <v>1</v>
      </c>
      <c r="EO3" s="7">
        <v>2</v>
      </c>
      <c r="EP3" s="7">
        <v>2</v>
      </c>
      <c r="EQ3" s="7">
        <v>2</v>
      </c>
      <c r="ER3" s="7">
        <v>3</v>
      </c>
      <c r="ES3" s="7">
        <v>3</v>
      </c>
      <c r="ET3" s="7">
        <v>3</v>
      </c>
      <c r="EU3" s="7">
        <v>4</v>
      </c>
      <c r="EV3" s="7">
        <v>4</v>
      </c>
      <c r="EW3" s="7">
        <v>4</v>
      </c>
      <c r="EX3" s="7">
        <v>1</v>
      </c>
      <c r="EY3" s="7">
        <v>1</v>
      </c>
      <c r="EZ3" s="7">
        <v>1</v>
      </c>
      <c r="FA3" s="7">
        <v>2</v>
      </c>
      <c r="FB3" s="7">
        <v>2</v>
      </c>
      <c r="FC3" s="7">
        <v>2</v>
      </c>
      <c r="FD3" s="7">
        <v>3</v>
      </c>
      <c r="FE3" s="7">
        <v>3</v>
      </c>
      <c r="FF3" s="7">
        <v>3</v>
      </c>
      <c r="FG3" s="7">
        <v>4</v>
      </c>
      <c r="FH3" s="7">
        <v>4</v>
      </c>
      <c r="FI3" s="7">
        <v>4</v>
      </c>
      <c r="FJ3" s="7">
        <v>1</v>
      </c>
      <c r="FK3" s="7">
        <v>1</v>
      </c>
      <c r="FL3" s="7">
        <v>1</v>
      </c>
      <c r="FM3" s="7">
        <v>2</v>
      </c>
      <c r="FN3" s="7">
        <v>2</v>
      </c>
      <c r="FO3" s="7">
        <v>2</v>
      </c>
      <c r="FP3" s="7">
        <v>3</v>
      </c>
      <c r="FQ3" s="7">
        <v>3</v>
      </c>
      <c r="FR3" s="7">
        <v>3</v>
      </c>
      <c r="FS3" s="7">
        <v>4</v>
      </c>
      <c r="FT3" s="7">
        <v>4</v>
      </c>
      <c r="FU3" s="7">
        <v>4</v>
      </c>
      <c r="FV3" s="7">
        <v>1</v>
      </c>
      <c r="FW3" s="7">
        <v>1</v>
      </c>
      <c r="FX3" s="7">
        <v>1</v>
      </c>
      <c r="FY3" s="7">
        <v>2</v>
      </c>
      <c r="FZ3" s="7">
        <v>2</v>
      </c>
      <c r="GA3" s="7">
        <v>2</v>
      </c>
      <c r="GB3" s="7">
        <v>3</v>
      </c>
      <c r="GC3" s="7">
        <v>3</v>
      </c>
      <c r="GD3" s="7">
        <v>3</v>
      </c>
      <c r="GE3" s="7">
        <v>4</v>
      </c>
      <c r="GF3" s="7">
        <v>4</v>
      </c>
      <c r="GG3" s="7">
        <v>4</v>
      </c>
      <c r="GH3" s="7">
        <v>1</v>
      </c>
      <c r="GI3" s="7">
        <v>1</v>
      </c>
      <c r="GJ3" s="7">
        <v>1</v>
      </c>
      <c r="GK3" s="7">
        <v>2</v>
      </c>
      <c r="GL3" s="7">
        <v>2</v>
      </c>
      <c r="GM3" s="7">
        <v>2</v>
      </c>
      <c r="GN3" s="7">
        <v>3</v>
      </c>
      <c r="GO3" s="7">
        <v>3</v>
      </c>
      <c r="GP3" s="7">
        <v>3</v>
      </c>
      <c r="GQ3" s="7">
        <v>4</v>
      </c>
      <c r="GR3" s="7">
        <v>4</v>
      </c>
      <c r="GS3" s="7">
        <v>4</v>
      </c>
      <c r="GT3" s="7">
        <v>1</v>
      </c>
      <c r="GU3" s="7">
        <v>1</v>
      </c>
      <c r="GV3" s="7">
        <v>1</v>
      </c>
      <c r="GW3" s="7">
        <v>2</v>
      </c>
      <c r="GX3" s="7">
        <v>2</v>
      </c>
      <c r="GY3" s="7">
        <v>2</v>
      </c>
      <c r="GZ3" s="7">
        <v>3</v>
      </c>
      <c r="HA3" s="7">
        <v>3</v>
      </c>
      <c r="HB3" s="7">
        <v>3</v>
      </c>
      <c r="HC3" s="7">
        <v>4</v>
      </c>
      <c r="HD3" s="7">
        <v>4</v>
      </c>
      <c r="HE3" s="7">
        <v>4</v>
      </c>
      <c r="HF3" s="7">
        <v>1</v>
      </c>
      <c r="HG3" s="7">
        <v>1</v>
      </c>
      <c r="HH3" s="7">
        <v>1</v>
      </c>
      <c r="HI3" s="7">
        <v>2</v>
      </c>
      <c r="HJ3" s="7">
        <v>2</v>
      </c>
      <c r="HK3" s="7">
        <v>2</v>
      </c>
      <c r="HL3" s="7">
        <v>3</v>
      </c>
      <c r="HM3" s="7">
        <v>3</v>
      </c>
      <c r="HN3" s="7">
        <v>3</v>
      </c>
      <c r="HO3" s="7">
        <v>4</v>
      </c>
      <c r="HP3" s="7">
        <v>4</v>
      </c>
      <c r="HQ3" s="7">
        <v>4</v>
      </c>
      <c r="HR3" s="7">
        <v>1</v>
      </c>
      <c r="HS3" s="7">
        <v>1</v>
      </c>
      <c r="HT3" s="7">
        <v>1</v>
      </c>
      <c r="HU3" s="7">
        <v>2</v>
      </c>
      <c r="HV3" s="7">
        <v>2</v>
      </c>
      <c r="HW3" s="7">
        <v>2</v>
      </c>
      <c r="HX3" s="7">
        <v>3</v>
      </c>
      <c r="HY3" s="7">
        <v>3</v>
      </c>
      <c r="HZ3" s="7">
        <v>3</v>
      </c>
      <c r="IA3" s="7">
        <v>4</v>
      </c>
      <c r="IB3" s="7">
        <v>4</v>
      </c>
      <c r="IC3" s="7">
        <v>4</v>
      </c>
    </row>
    <row r="4" spans="1:243">
      <c r="B4" s="5">
        <v>37012</v>
      </c>
      <c r="C4" s="5">
        <v>37043</v>
      </c>
      <c r="D4" s="5">
        <v>37073</v>
      </c>
      <c r="E4" s="5">
        <v>37104</v>
      </c>
      <c r="F4" s="5">
        <v>37135</v>
      </c>
      <c r="G4" s="5">
        <v>37165</v>
      </c>
      <c r="H4" s="5">
        <v>37196</v>
      </c>
      <c r="I4" s="5">
        <v>37226</v>
      </c>
      <c r="J4" s="5">
        <v>37257</v>
      </c>
      <c r="K4" s="5">
        <v>37288</v>
      </c>
      <c r="L4" s="5">
        <v>37316</v>
      </c>
      <c r="M4" s="5">
        <v>37347</v>
      </c>
      <c r="N4" s="5">
        <v>37377</v>
      </c>
      <c r="O4" s="5">
        <v>37408</v>
      </c>
      <c r="P4" s="5">
        <v>37438</v>
      </c>
      <c r="Q4" s="5">
        <v>37469</v>
      </c>
      <c r="R4" s="5">
        <v>37500</v>
      </c>
      <c r="S4" s="5">
        <v>37530</v>
      </c>
      <c r="T4" s="5">
        <v>37561</v>
      </c>
      <c r="U4" s="5">
        <v>37591</v>
      </c>
      <c r="V4" s="5">
        <v>37622</v>
      </c>
      <c r="W4" s="5">
        <v>37653</v>
      </c>
      <c r="X4" s="5">
        <v>37681</v>
      </c>
      <c r="Y4" s="5">
        <v>37712</v>
      </c>
      <c r="Z4" s="5">
        <v>37742</v>
      </c>
      <c r="AA4" s="5">
        <v>37773</v>
      </c>
      <c r="AB4" s="5">
        <v>37803</v>
      </c>
      <c r="AC4" s="5">
        <v>37834</v>
      </c>
      <c r="AD4" s="5">
        <v>37865</v>
      </c>
      <c r="AE4" s="5">
        <v>37895</v>
      </c>
      <c r="AF4" s="5">
        <v>37926</v>
      </c>
      <c r="AG4" s="5">
        <v>37956</v>
      </c>
      <c r="AH4" s="5">
        <v>37987</v>
      </c>
      <c r="AI4" s="5">
        <v>38018</v>
      </c>
      <c r="AJ4" s="5">
        <v>38047</v>
      </c>
      <c r="AK4" s="5">
        <v>38078</v>
      </c>
      <c r="AL4" s="5">
        <v>38108</v>
      </c>
      <c r="AM4" s="5">
        <v>38139</v>
      </c>
      <c r="AN4" s="5">
        <v>38169</v>
      </c>
      <c r="AO4" s="5">
        <v>38200</v>
      </c>
      <c r="AP4" s="5">
        <v>38231</v>
      </c>
      <c r="AQ4" s="5">
        <v>38261</v>
      </c>
      <c r="AR4" s="5">
        <v>38292</v>
      </c>
      <c r="AS4" s="5">
        <v>38322</v>
      </c>
      <c r="AT4" s="5">
        <v>38353</v>
      </c>
      <c r="AU4" s="5">
        <v>38384</v>
      </c>
      <c r="AV4" s="5">
        <v>38412</v>
      </c>
      <c r="AW4" s="5">
        <v>38443</v>
      </c>
      <c r="AX4" s="5">
        <v>38473</v>
      </c>
      <c r="AY4" s="5">
        <v>38504</v>
      </c>
      <c r="AZ4" s="5">
        <v>38534</v>
      </c>
      <c r="BA4" s="5">
        <v>38565</v>
      </c>
      <c r="BB4" s="5">
        <v>38596</v>
      </c>
      <c r="BC4" s="5">
        <v>38626</v>
      </c>
      <c r="BD4" s="5">
        <v>38657</v>
      </c>
      <c r="BE4" s="5">
        <v>38687</v>
      </c>
      <c r="BF4" s="5">
        <v>38718</v>
      </c>
      <c r="BG4" s="5">
        <v>38749</v>
      </c>
      <c r="BH4" s="5">
        <v>38777</v>
      </c>
      <c r="BI4" s="5">
        <v>38808</v>
      </c>
      <c r="BJ4" s="5">
        <v>38838</v>
      </c>
      <c r="BK4" s="5">
        <v>38869</v>
      </c>
      <c r="BL4" s="5">
        <v>38899</v>
      </c>
      <c r="BM4" s="5">
        <v>38930</v>
      </c>
      <c r="BN4" s="5">
        <v>38961</v>
      </c>
      <c r="BO4" s="5">
        <v>38991</v>
      </c>
      <c r="BP4" s="5">
        <v>39022</v>
      </c>
      <c r="BQ4" s="5">
        <v>39052</v>
      </c>
      <c r="BR4" s="5">
        <v>39083</v>
      </c>
      <c r="BS4" s="5">
        <v>39114</v>
      </c>
      <c r="BT4" s="5">
        <v>39142</v>
      </c>
      <c r="BU4" s="5">
        <v>39173</v>
      </c>
      <c r="BV4" s="5">
        <v>39203</v>
      </c>
      <c r="BW4" s="5">
        <v>39234</v>
      </c>
      <c r="BX4" s="5">
        <v>39264</v>
      </c>
      <c r="BY4" s="5">
        <v>39295</v>
      </c>
      <c r="BZ4" s="5">
        <v>39326</v>
      </c>
      <c r="CA4" s="5">
        <v>39356</v>
      </c>
      <c r="CB4" s="5">
        <v>39387</v>
      </c>
      <c r="CC4" s="5">
        <v>39417</v>
      </c>
      <c r="CD4" s="5">
        <v>39448</v>
      </c>
      <c r="CE4" s="5">
        <v>39479</v>
      </c>
      <c r="CF4" s="5">
        <v>39508</v>
      </c>
      <c r="CG4" s="5">
        <v>39539</v>
      </c>
      <c r="CH4" s="5">
        <v>39569</v>
      </c>
      <c r="CI4" s="5">
        <v>39600</v>
      </c>
      <c r="CJ4" s="5">
        <v>39630</v>
      </c>
      <c r="CK4" s="5">
        <v>39661</v>
      </c>
      <c r="CL4" s="5">
        <v>39692</v>
      </c>
      <c r="CM4" s="5">
        <v>39722</v>
      </c>
      <c r="CN4" s="5">
        <v>39753</v>
      </c>
      <c r="CO4" s="5">
        <v>39783</v>
      </c>
      <c r="CP4" s="5">
        <v>39814</v>
      </c>
      <c r="CQ4" s="5">
        <v>39845</v>
      </c>
      <c r="CR4" s="5">
        <v>39873</v>
      </c>
      <c r="CS4" s="5">
        <v>39904</v>
      </c>
      <c r="CT4" s="5">
        <v>39934</v>
      </c>
      <c r="CU4" s="5">
        <v>39965</v>
      </c>
      <c r="CV4" s="5">
        <v>39995</v>
      </c>
      <c r="CW4" s="5">
        <v>40026</v>
      </c>
      <c r="CX4" s="5">
        <v>40057</v>
      </c>
      <c r="CY4" s="5">
        <v>40087</v>
      </c>
      <c r="CZ4" s="5">
        <v>40118</v>
      </c>
      <c r="DA4" s="5">
        <v>40148</v>
      </c>
      <c r="DB4" s="5">
        <v>40179</v>
      </c>
      <c r="DC4" s="5">
        <v>40210</v>
      </c>
      <c r="DD4" s="5">
        <v>40238</v>
      </c>
      <c r="DE4" s="5">
        <v>40269</v>
      </c>
      <c r="DF4" s="5">
        <v>40299</v>
      </c>
      <c r="DG4" s="5">
        <v>40330</v>
      </c>
      <c r="DH4" s="5">
        <v>40360</v>
      </c>
      <c r="DI4" s="5">
        <v>40391</v>
      </c>
      <c r="DJ4" s="5">
        <v>40422</v>
      </c>
      <c r="DK4" s="5">
        <v>40452</v>
      </c>
      <c r="DL4" s="5">
        <v>40483</v>
      </c>
      <c r="DM4" s="5">
        <v>40513</v>
      </c>
      <c r="DN4" s="5">
        <v>40544</v>
      </c>
      <c r="DO4" s="5">
        <v>40575</v>
      </c>
      <c r="DP4" s="5">
        <v>40603</v>
      </c>
      <c r="DQ4" s="5">
        <v>40634</v>
      </c>
      <c r="DR4" s="5">
        <v>40664</v>
      </c>
      <c r="DS4" s="5">
        <v>40695</v>
      </c>
      <c r="DT4" s="5">
        <v>40725</v>
      </c>
      <c r="DU4" s="5">
        <v>40756</v>
      </c>
      <c r="DV4" s="5">
        <v>40787</v>
      </c>
      <c r="DW4" s="5">
        <v>40817</v>
      </c>
      <c r="DX4" s="5">
        <v>40848</v>
      </c>
      <c r="DY4" s="5">
        <v>40878</v>
      </c>
      <c r="DZ4" s="5">
        <v>40909</v>
      </c>
      <c r="EA4" s="5">
        <v>40940</v>
      </c>
      <c r="EB4" s="5">
        <v>40969</v>
      </c>
      <c r="EC4" s="5">
        <v>41000</v>
      </c>
      <c r="ED4" s="5">
        <v>41030</v>
      </c>
      <c r="EE4" s="5">
        <v>41061</v>
      </c>
      <c r="EF4" s="5">
        <v>41091</v>
      </c>
      <c r="EG4" s="5">
        <v>41122</v>
      </c>
      <c r="EH4" s="5">
        <v>41153</v>
      </c>
      <c r="EI4" s="5">
        <v>41183</v>
      </c>
      <c r="EJ4" s="5">
        <v>41214</v>
      </c>
      <c r="EK4" s="5">
        <v>41244</v>
      </c>
      <c r="EL4" s="5">
        <v>41275</v>
      </c>
      <c r="EM4" s="5">
        <v>41306</v>
      </c>
      <c r="EN4" s="5">
        <v>41334</v>
      </c>
      <c r="EO4" s="5">
        <v>41365</v>
      </c>
      <c r="EP4" s="5">
        <v>41395</v>
      </c>
      <c r="EQ4" s="5">
        <v>41426</v>
      </c>
      <c r="ER4" s="5">
        <v>41456</v>
      </c>
      <c r="ES4" s="5">
        <v>41487</v>
      </c>
      <c r="ET4" s="5">
        <v>41518</v>
      </c>
      <c r="EU4" s="5">
        <v>41548</v>
      </c>
      <c r="EV4" s="5">
        <v>41579</v>
      </c>
      <c r="EW4" s="5">
        <v>41609</v>
      </c>
      <c r="EX4" s="5">
        <v>41640</v>
      </c>
      <c r="EY4" s="5">
        <v>41671</v>
      </c>
      <c r="EZ4" s="5">
        <v>41699</v>
      </c>
      <c r="FA4" s="5">
        <v>41730</v>
      </c>
      <c r="FB4" s="5">
        <v>41760</v>
      </c>
      <c r="FC4" s="5">
        <v>41791</v>
      </c>
      <c r="FD4" s="5">
        <v>41821</v>
      </c>
      <c r="FE4" s="5">
        <v>41852</v>
      </c>
      <c r="FF4" s="5">
        <v>41883</v>
      </c>
      <c r="FG4" s="5">
        <v>41913</v>
      </c>
      <c r="FH4" s="5">
        <v>41944</v>
      </c>
      <c r="FI4" s="5">
        <v>41974</v>
      </c>
      <c r="FJ4" s="5">
        <v>42005</v>
      </c>
      <c r="FK4" s="5">
        <v>42036</v>
      </c>
      <c r="FL4" s="5">
        <v>42064</v>
      </c>
      <c r="FM4" s="5">
        <v>42095</v>
      </c>
      <c r="FN4" s="5">
        <v>42125</v>
      </c>
      <c r="FO4" s="5">
        <v>42156</v>
      </c>
      <c r="FP4" s="5">
        <v>42186</v>
      </c>
      <c r="FQ4" s="5">
        <v>42217</v>
      </c>
      <c r="FR4" s="5">
        <v>42248</v>
      </c>
      <c r="FS4" s="5">
        <v>42278</v>
      </c>
      <c r="FT4" s="5">
        <v>42309</v>
      </c>
      <c r="FU4" s="5">
        <v>42339</v>
      </c>
      <c r="FV4" s="5">
        <v>42370</v>
      </c>
      <c r="FW4" s="5">
        <v>42401</v>
      </c>
      <c r="FX4" s="5">
        <v>42430</v>
      </c>
      <c r="FY4" s="5">
        <v>42461</v>
      </c>
      <c r="FZ4" s="5">
        <v>42491</v>
      </c>
      <c r="GA4" s="5">
        <v>42522</v>
      </c>
      <c r="GB4" s="5">
        <v>42552</v>
      </c>
      <c r="GC4" s="5">
        <v>42583</v>
      </c>
      <c r="GD4" s="5">
        <v>42614</v>
      </c>
      <c r="GE4" s="5">
        <v>42644</v>
      </c>
      <c r="GF4" s="5">
        <v>42675</v>
      </c>
      <c r="GG4" s="5">
        <v>42705</v>
      </c>
      <c r="GH4" s="5">
        <v>42736</v>
      </c>
      <c r="GI4" s="5">
        <v>42767</v>
      </c>
      <c r="GJ4" s="5">
        <v>42795</v>
      </c>
      <c r="GK4" s="5">
        <v>42826</v>
      </c>
      <c r="GL4" s="5">
        <v>42856</v>
      </c>
      <c r="GM4" s="5">
        <v>42887</v>
      </c>
      <c r="GN4" s="5">
        <v>42917</v>
      </c>
      <c r="GO4" s="5">
        <v>42948</v>
      </c>
      <c r="GP4" s="5">
        <v>42979</v>
      </c>
      <c r="GQ4" s="5">
        <v>43009</v>
      </c>
      <c r="GR4" s="5">
        <v>43040</v>
      </c>
      <c r="GS4" s="5">
        <v>43070</v>
      </c>
      <c r="GT4" s="5">
        <v>43101</v>
      </c>
      <c r="GU4" s="5">
        <v>43132</v>
      </c>
      <c r="GV4" s="5">
        <v>43160</v>
      </c>
      <c r="GW4" s="5">
        <v>43191</v>
      </c>
      <c r="GX4" s="5">
        <v>43221</v>
      </c>
      <c r="GY4" s="5">
        <v>43252</v>
      </c>
      <c r="GZ4" s="5">
        <v>43282</v>
      </c>
      <c r="HA4" s="5">
        <v>43313</v>
      </c>
      <c r="HB4" s="5">
        <v>43344</v>
      </c>
      <c r="HC4" s="5">
        <v>43374</v>
      </c>
      <c r="HD4" s="5">
        <v>43405</v>
      </c>
      <c r="HE4" s="5">
        <v>43435</v>
      </c>
      <c r="HF4" s="5">
        <v>43466</v>
      </c>
      <c r="HG4" s="5">
        <v>43497</v>
      </c>
      <c r="HH4" s="5">
        <v>43525</v>
      </c>
      <c r="HI4" s="5">
        <v>43556</v>
      </c>
      <c r="HJ4" s="5">
        <v>43586</v>
      </c>
      <c r="HK4" s="5">
        <v>43617</v>
      </c>
      <c r="HL4" s="5">
        <v>43647</v>
      </c>
      <c r="HM4" s="5">
        <v>43678</v>
      </c>
      <c r="HN4" s="5">
        <v>43709</v>
      </c>
      <c r="HO4" s="5">
        <v>43739</v>
      </c>
      <c r="HP4" s="5">
        <v>43770</v>
      </c>
      <c r="HQ4" s="5">
        <v>43800</v>
      </c>
      <c r="HR4" s="5">
        <v>43831</v>
      </c>
      <c r="HS4" s="5">
        <v>43862</v>
      </c>
      <c r="HT4" s="5">
        <v>43891</v>
      </c>
      <c r="HU4" s="5">
        <v>43922</v>
      </c>
      <c r="HV4" s="5">
        <v>43952</v>
      </c>
      <c r="HW4" s="5">
        <v>43983</v>
      </c>
      <c r="HX4" s="5">
        <v>44013</v>
      </c>
      <c r="HY4" s="5">
        <v>44044</v>
      </c>
      <c r="HZ4" s="5">
        <v>44075</v>
      </c>
      <c r="IA4" s="5">
        <v>44105</v>
      </c>
      <c r="IB4" s="5">
        <v>44136</v>
      </c>
      <c r="IC4" s="5">
        <v>44166</v>
      </c>
    </row>
    <row r="5" spans="1:243">
      <c r="A5" s="165" t="s">
        <v>8</v>
      </c>
      <c r="B5" t="s">
        <v>21</v>
      </c>
      <c r="C5" t="s">
        <v>21</v>
      </c>
      <c r="D5" t="s">
        <v>21</v>
      </c>
      <c r="E5" t="s">
        <v>21</v>
      </c>
      <c r="F5" t="s">
        <v>21</v>
      </c>
      <c r="G5" t="s">
        <v>21</v>
      </c>
      <c r="H5" t="s">
        <v>21</v>
      </c>
      <c r="I5" t="s">
        <v>21</v>
      </c>
      <c r="J5" t="s">
        <v>21</v>
      </c>
      <c r="K5" t="s">
        <v>21</v>
      </c>
      <c r="L5" t="s">
        <v>21</v>
      </c>
      <c r="M5" t="s">
        <v>21</v>
      </c>
      <c r="N5" t="s">
        <v>21</v>
      </c>
      <c r="O5" t="s">
        <v>21</v>
      </c>
      <c r="P5" t="s">
        <v>21</v>
      </c>
      <c r="Q5" t="s">
        <v>21</v>
      </c>
      <c r="R5" t="s">
        <v>21</v>
      </c>
      <c r="S5" t="s">
        <v>21</v>
      </c>
      <c r="T5" t="s">
        <v>21</v>
      </c>
      <c r="U5" t="s">
        <v>21</v>
      </c>
      <c r="V5" t="s">
        <v>21</v>
      </c>
      <c r="W5" t="s">
        <v>21</v>
      </c>
      <c r="X5" t="s">
        <v>21</v>
      </c>
      <c r="Y5" t="s">
        <v>21</v>
      </c>
      <c r="Z5" t="s">
        <v>21</v>
      </c>
      <c r="AA5" t="s">
        <v>21</v>
      </c>
      <c r="AB5" t="s">
        <v>21</v>
      </c>
      <c r="AC5" t="s">
        <v>21</v>
      </c>
      <c r="AD5" t="s">
        <v>21</v>
      </c>
      <c r="AE5" t="s">
        <v>21</v>
      </c>
      <c r="AF5" t="s">
        <v>21</v>
      </c>
      <c r="AG5" t="s">
        <v>21</v>
      </c>
      <c r="AH5" t="s">
        <v>21</v>
      </c>
      <c r="AI5" t="s">
        <v>21</v>
      </c>
      <c r="AJ5" t="s">
        <v>21</v>
      </c>
      <c r="AK5" t="s">
        <v>21</v>
      </c>
      <c r="AL5" t="s">
        <v>21</v>
      </c>
      <c r="AM5" t="s">
        <v>21</v>
      </c>
      <c r="AN5" t="s">
        <v>21</v>
      </c>
      <c r="AO5" t="s">
        <v>21</v>
      </c>
      <c r="AP5" t="s">
        <v>21</v>
      </c>
      <c r="AQ5" t="s">
        <v>21</v>
      </c>
      <c r="AR5" t="s">
        <v>21</v>
      </c>
      <c r="AS5" t="s">
        <v>21</v>
      </c>
      <c r="AT5" t="s">
        <v>21</v>
      </c>
      <c r="AU5" t="s">
        <v>21</v>
      </c>
      <c r="AV5" t="s">
        <v>21</v>
      </c>
      <c r="AW5" t="s">
        <v>21</v>
      </c>
      <c r="AX5" t="s">
        <v>21</v>
      </c>
      <c r="AY5" t="s">
        <v>21</v>
      </c>
      <c r="AZ5" t="s">
        <v>21</v>
      </c>
      <c r="BA5" t="s">
        <v>21</v>
      </c>
      <c r="BB5" t="s">
        <v>21</v>
      </c>
      <c r="BC5" t="s">
        <v>21</v>
      </c>
      <c r="BD5" t="s">
        <v>21</v>
      </c>
      <c r="BE5" t="s">
        <v>21</v>
      </c>
      <c r="BF5" t="s">
        <v>21</v>
      </c>
      <c r="BG5" t="s">
        <v>21</v>
      </c>
      <c r="BH5" t="s">
        <v>21</v>
      </c>
      <c r="BI5" t="s">
        <v>21</v>
      </c>
      <c r="BJ5" t="s">
        <v>21</v>
      </c>
      <c r="BK5" t="s">
        <v>21</v>
      </c>
      <c r="BL5" t="s">
        <v>21</v>
      </c>
      <c r="BM5" t="s">
        <v>21</v>
      </c>
      <c r="BN5" t="s">
        <v>21</v>
      </c>
      <c r="BO5" t="s">
        <v>21</v>
      </c>
      <c r="BP5" t="s">
        <v>21</v>
      </c>
      <c r="BQ5" t="s">
        <v>21</v>
      </c>
      <c r="BR5" t="s">
        <v>21</v>
      </c>
      <c r="BS5" t="s">
        <v>21</v>
      </c>
      <c r="BT5" t="s">
        <v>21</v>
      </c>
      <c r="BU5" t="s">
        <v>21</v>
      </c>
      <c r="BV5" t="s">
        <v>21</v>
      </c>
      <c r="BW5" t="s">
        <v>21</v>
      </c>
      <c r="BX5" t="s">
        <v>21</v>
      </c>
      <c r="BY5" t="s">
        <v>21</v>
      </c>
      <c r="BZ5" t="s">
        <v>21</v>
      </c>
      <c r="CA5" t="s">
        <v>21</v>
      </c>
      <c r="CB5" t="s">
        <v>21</v>
      </c>
      <c r="CC5" t="s">
        <v>21</v>
      </c>
      <c r="CD5" t="s">
        <v>21</v>
      </c>
      <c r="CE5" t="s">
        <v>21</v>
      </c>
      <c r="CF5" t="s">
        <v>21</v>
      </c>
      <c r="CG5" t="s">
        <v>21</v>
      </c>
      <c r="CH5" t="s">
        <v>21</v>
      </c>
      <c r="CI5" t="s">
        <v>21</v>
      </c>
      <c r="CJ5" t="s">
        <v>21</v>
      </c>
      <c r="CK5" t="s">
        <v>21</v>
      </c>
      <c r="CL5" t="s">
        <v>21</v>
      </c>
      <c r="CM5" t="s">
        <v>21</v>
      </c>
      <c r="CN5" t="s">
        <v>21</v>
      </c>
      <c r="CO5" t="s">
        <v>21</v>
      </c>
      <c r="CP5" t="s">
        <v>21</v>
      </c>
      <c r="CQ5" t="s">
        <v>21</v>
      </c>
      <c r="CR5" t="s">
        <v>21</v>
      </c>
      <c r="CS5" t="s">
        <v>21</v>
      </c>
      <c r="CT5" t="s">
        <v>21</v>
      </c>
      <c r="CU5" t="s">
        <v>21</v>
      </c>
      <c r="CV5" t="s">
        <v>21</v>
      </c>
      <c r="CW5" t="s">
        <v>21</v>
      </c>
      <c r="CX5" t="s">
        <v>21</v>
      </c>
      <c r="CY5" t="s">
        <v>21</v>
      </c>
      <c r="CZ5" t="s">
        <v>21</v>
      </c>
      <c r="DA5" t="s">
        <v>21</v>
      </c>
      <c r="DB5" t="s">
        <v>21</v>
      </c>
      <c r="DC5" t="s">
        <v>21</v>
      </c>
      <c r="DD5" t="s">
        <v>21</v>
      </c>
      <c r="DE5" t="s">
        <v>21</v>
      </c>
      <c r="DF5" t="s">
        <v>21</v>
      </c>
      <c r="DG5" t="s">
        <v>21</v>
      </c>
      <c r="DH5" t="s">
        <v>21</v>
      </c>
      <c r="DI5" t="s">
        <v>21</v>
      </c>
      <c r="DJ5" t="s">
        <v>21</v>
      </c>
      <c r="DK5" t="s">
        <v>21</v>
      </c>
      <c r="DL5" t="s">
        <v>21</v>
      </c>
      <c r="DM5" t="s">
        <v>21</v>
      </c>
      <c r="DN5" t="s">
        <v>21</v>
      </c>
      <c r="DO5" t="s">
        <v>21</v>
      </c>
      <c r="DP5" t="s">
        <v>21</v>
      </c>
      <c r="DQ5" t="s">
        <v>21</v>
      </c>
      <c r="DR5" t="s">
        <v>21</v>
      </c>
      <c r="DS5" t="s">
        <v>21</v>
      </c>
      <c r="DT5" t="s">
        <v>21</v>
      </c>
      <c r="DU5" t="s">
        <v>21</v>
      </c>
      <c r="DV5" t="s">
        <v>21</v>
      </c>
      <c r="DW5" t="s">
        <v>21</v>
      </c>
      <c r="DX5" t="s">
        <v>21</v>
      </c>
      <c r="DY5" t="s">
        <v>21</v>
      </c>
      <c r="DZ5" t="s">
        <v>21</v>
      </c>
      <c r="EA5" t="s">
        <v>21</v>
      </c>
      <c r="EB5" t="s">
        <v>21</v>
      </c>
      <c r="EC5" t="s">
        <v>21</v>
      </c>
      <c r="ED5" t="s">
        <v>21</v>
      </c>
      <c r="EE5" t="s">
        <v>21</v>
      </c>
      <c r="EF5" t="s">
        <v>21</v>
      </c>
      <c r="EG5" t="s">
        <v>21</v>
      </c>
      <c r="EH5" t="s">
        <v>21</v>
      </c>
      <c r="EI5" t="s">
        <v>21</v>
      </c>
      <c r="EJ5" t="s">
        <v>21</v>
      </c>
      <c r="EK5" t="s">
        <v>21</v>
      </c>
      <c r="EL5" t="s">
        <v>21</v>
      </c>
      <c r="EM5" t="s">
        <v>21</v>
      </c>
      <c r="EN5" t="s">
        <v>21</v>
      </c>
      <c r="EO5" t="s">
        <v>21</v>
      </c>
      <c r="EP5" t="s">
        <v>21</v>
      </c>
      <c r="EQ5" t="s">
        <v>21</v>
      </c>
      <c r="ER5" t="s">
        <v>21</v>
      </c>
      <c r="ES5" t="s">
        <v>21</v>
      </c>
      <c r="ET5" t="s">
        <v>21</v>
      </c>
      <c r="EU5" t="s">
        <v>21</v>
      </c>
      <c r="EV5" t="s">
        <v>21</v>
      </c>
      <c r="EW5" t="s">
        <v>21</v>
      </c>
      <c r="EX5" t="s">
        <v>21</v>
      </c>
      <c r="EY5" t="s">
        <v>21</v>
      </c>
      <c r="EZ5" t="s">
        <v>21</v>
      </c>
      <c r="FA5" t="s">
        <v>21</v>
      </c>
      <c r="FB5" t="s">
        <v>21</v>
      </c>
      <c r="FC5" t="s">
        <v>21</v>
      </c>
      <c r="FD5" t="s">
        <v>21</v>
      </c>
      <c r="FE5" t="s">
        <v>21</v>
      </c>
      <c r="FF5" t="s">
        <v>21</v>
      </c>
      <c r="FG5" t="s">
        <v>21</v>
      </c>
      <c r="FH5" t="s">
        <v>21</v>
      </c>
      <c r="FI5" t="s">
        <v>21</v>
      </c>
      <c r="FJ5" t="s">
        <v>21</v>
      </c>
      <c r="FK5" t="s">
        <v>21</v>
      </c>
      <c r="FL5" t="s">
        <v>21</v>
      </c>
      <c r="FM5" t="s">
        <v>21</v>
      </c>
      <c r="FN5" t="s">
        <v>21</v>
      </c>
      <c r="FO5" t="s">
        <v>21</v>
      </c>
      <c r="FP5" t="s">
        <v>21</v>
      </c>
      <c r="FQ5" t="s">
        <v>21</v>
      </c>
      <c r="FR5" t="s">
        <v>21</v>
      </c>
      <c r="FS5" t="s">
        <v>21</v>
      </c>
      <c r="FT5" t="s">
        <v>21</v>
      </c>
      <c r="FU5" t="s">
        <v>21</v>
      </c>
      <c r="FV5" t="s">
        <v>21</v>
      </c>
      <c r="FW5" t="s">
        <v>21</v>
      </c>
      <c r="FX5" t="s">
        <v>21</v>
      </c>
      <c r="FY5" t="s">
        <v>21</v>
      </c>
      <c r="FZ5" t="s">
        <v>21</v>
      </c>
      <c r="GA5" t="s">
        <v>21</v>
      </c>
      <c r="GB5" t="s">
        <v>21</v>
      </c>
      <c r="GC5" t="s">
        <v>21</v>
      </c>
      <c r="GD5" t="s">
        <v>21</v>
      </c>
      <c r="GE5" t="s">
        <v>21</v>
      </c>
      <c r="GF5" t="s">
        <v>21</v>
      </c>
      <c r="GG5" t="s">
        <v>21</v>
      </c>
      <c r="GH5" t="s">
        <v>21</v>
      </c>
      <c r="GI5" t="s">
        <v>21</v>
      </c>
      <c r="GJ5" t="s">
        <v>21</v>
      </c>
      <c r="GK5" t="s">
        <v>21</v>
      </c>
      <c r="GL5" t="s">
        <v>21</v>
      </c>
      <c r="GM5" t="s">
        <v>21</v>
      </c>
      <c r="GN5" t="s">
        <v>21</v>
      </c>
      <c r="GO5" t="s">
        <v>21</v>
      </c>
      <c r="GP5" t="s">
        <v>21</v>
      </c>
      <c r="GQ5" t="s">
        <v>21</v>
      </c>
      <c r="GR5" t="s">
        <v>21</v>
      </c>
      <c r="GS5" t="s">
        <v>21</v>
      </c>
      <c r="GT5" t="s">
        <v>21</v>
      </c>
      <c r="GU5" t="s">
        <v>21</v>
      </c>
      <c r="GV5" t="s">
        <v>21</v>
      </c>
      <c r="GW5" t="s">
        <v>21</v>
      </c>
      <c r="GX5" t="s">
        <v>21</v>
      </c>
      <c r="GY5" t="s">
        <v>21</v>
      </c>
      <c r="GZ5" t="s">
        <v>21</v>
      </c>
      <c r="HA5" t="s">
        <v>21</v>
      </c>
      <c r="HB5" t="s">
        <v>21</v>
      </c>
      <c r="HC5" t="s">
        <v>21</v>
      </c>
      <c r="HD5" t="s">
        <v>21</v>
      </c>
      <c r="HE5" t="s">
        <v>21</v>
      </c>
      <c r="HF5" t="s">
        <v>21</v>
      </c>
      <c r="HG5" t="s">
        <v>21</v>
      </c>
      <c r="HH5" t="s">
        <v>21</v>
      </c>
      <c r="HI5" t="s">
        <v>21</v>
      </c>
      <c r="HJ5" t="s">
        <v>21</v>
      </c>
      <c r="HK5" t="s">
        <v>21</v>
      </c>
      <c r="HL5" t="s">
        <v>21</v>
      </c>
      <c r="HM5" t="s">
        <v>21</v>
      </c>
      <c r="HN5" t="s">
        <v>21</v>
      </c>
      <c r="HO5" t="s">
        <v>21</v>
      </c>
      <c r="HP5" t="s">
        <v>21</v>
      </c>
      <c r="HQ5" t="s">
        <v>21</v>
      </c>
      <c r="HR5" t="s">
        <v>21</v>
      </c>
      <c r="HS5" t="s">
        <v>21</v>
      </c>
      <c r="HT5" t="s">
        <v>21</v>
      </c>
      <c r="HU5" t="s">
        <v>21</v>
      </c>
      <c r="HV5" t="s">
        <v>21</v>
      </c>
      <c r="HW5" t="s">
        <v>21</v>
      </c>
      <c r="HX5" t="s">
        <v>21</v>
      </c>
      <c r="HY5" t="s">
        <v>21</v>
      </c>
      <c r="HZ5" t="s">
        <v>21</v>
      </c>
      <c r="IA5" t="s">
        <v>21</v>
      </c>
      <c r="IB5" t="s">
        <v>21</v>
      </c>
      <c r="IC5" s="46" t="s">
        <v>21</v>
      </c>
      <c r="ID5" t="s">
        <v>60</v>
      </c>
      <c r="IE5" t="s">
        <v>61</v>
      </c>
    </row>
    <row r="6" spans="1:243">
      <c r="A6" s="168" t="str">
        <f>IF('Import OffPeak'!A3=0,"",'Import OffPeak'!A3)</f>
        <v>ALBERTA-HOURLY</v>
      </c>
      <c r="B6" s="6"/>
      <c r="C6" s="6"/>
      <c r="D6" s="6"/>
      <c r="E6" s="6"/>
      <c r="F6" s="6"/>
      <c r="G6" s="6">
        <f>IF(ISERROR(VLOOKUP($A6,'Import OffPeak'!$A$3:L$99,7,FALSE)-VLOOKUP($A6,'Import OffPeak change'!$A$106:L$202,7,FALSE)),0,(VLOOKUP($A6,'Import OffPeak'!$A$3:L$99,7,FALSE)-VLOOKUP($A6,'Import OffPeak change'!$A$106:L$202,7,FALSE)))</f>
        <v>0</v>
      </c>
      <c r="H6" s="6">
        <f>IF(ISERROR(VLOOKUP($A6,'Import OffPeak'!$A$3:M$99,8,FALSE)-VLOOKUP($A6,'Import OffPeak change'!$A$106:M$202,8,FALSE)),0,(VLOOKUP($A6,'Import OffPeak'!$A$3:M$99,8,FALSE)-VLOOKUP($A6,'Import OffPeak change'!$A$106:M$202,8,FALSE)))</f>
        <v>0</v>
      </c>
      <c r="I6" s="6">
        <f>IF(ISERROR(VLOOKUP($A6,'Import OffPeak'!$A$3:N$99,9,FALSE)-VLOOKUP($A6,'Import OffPeak change'!$A$106:N$202,9,FALSE)),0,(VLOOKUP($A6,'Import OffPeak'!$A$3:N$99,9,FALSE)-VLOOKUP($A6,'Import OffPeak change'!$A$106:N$202,9,FALSE)))</f>
        <v>0</v>
      </c>
      <c r="J6" s="6">
        <f>IF(ISERROR(VLOOKUP($A6,'Import OffPeak'!$A$3:O$99,10,FALSE)-VLOOKUP($A6,'Import OffPeak change'!$A$106:O$202,10,FALSE)),0,(VLOOKUP($A6,'Import OffPeak'!$A$3:O$99,10,FALSE)-VLOOKUP($A6,'Import OffPeak change'!$A$106:O$202,10,FALSE)))</f>
        <v>0</v>
      </c>
      <c r="K6" s="6">
        <f>IF(ISERROR(VLOOKUP($A6,'Import OffPeak'!$A$3:P$99,11,FALSE)-VLOOKUP($A6,'Import OffPeak change'!$A$106:P$202,11,FALSE)),0,(VLOOKUP($A6,'Import OffPeak'!$A$3:P$99,11,FALSE)-VLOOKUP($A6,'Import OffPeak change'!$A$106:P$202,11,FALSE)))</f>
        <v>0</v>
      </c>
      <c r="L6" s="6">
        <f>IF(ISERROR(VLOOKUP($A6,'Import OffPeak'!$A$3:Q$99,12,FALSE)-VLOOKUP($A6,'Import OffPeak change'!$A$106:Q$202,12,FALSE)),0,(VLOOKUP($A6,'Import OffPeak'!$A$3:Q$99,12,FALSE)-VLOOKUP($A6,'Import OffPeak change'!$A$106:Q$202,12,FALSE)))</f>
        <v>0</v>
      </c>
      <c r="M6" s="6">
        <f>IF(ISERROR(VLOOKUP($A6,'Import OffPeak'!$A$3:R$99,13,FALSE)-VLOOKUP($A6,'Import OffPeak change'!$A$106:R$202,13,FALSE)),0,(VLOOKUP($A6,'Import OffPeak'!$A$3:R$99,13,FALSE)-VLOOKUP($A6,'Import OffPeak change'!$A$106:R$202,13,FALSE)))</f>
        <v>0</v>
      </c>
      <c r="N6" s="6">
        <f>IF(ISERROR(VLOOKUP($A6,'Import OffPeak'!$A$3:S$99,14,FALSE)-VLOOKUP($A6,'Import OffPeak change'!$A$106:S$202,14,FALSE)),0,(VLOOKUP($A6,'Import OffPeak'!$A$3:S$99,14,FALSE)-VLOOKUP($A6,'Import OffPeak change'!$A$106:S$202,14,FALSE)))</f>
        <v>0</v>
      </c>
      <c r="O6" s="6">
        <f>IF(ISERROR(VLOOKUP($A6,'Import OffPeak'!$A$3:T$99,15,FALSE)-VLOOKUP($A6,'Import OffPeak change'!$A$106:T$202,15,FALSE)),0,(VLOOKUP($A6,'Import OffPeak'!$A$3:T$99,15,FALSE)-VLOOKUP($A6,'Import OffPeak change'!$A$106:T$202,15,FALSE)))</f>
        <v>0</v>
      </c>
      <c r="P6" s="6">
        <f>IF(ISERROR(VLOOKUP($A6,'Import OffPeak'!$A$3:U$99,16,FALSE)-VLOOKUP($A6,'Import OffPeak change'!$A$106:U$202,16,FALSE)),0,(VLOOKUP($A6,'Import OffPeak'!$A$3:U$99,16,FALSE)-VLOOKUP($A6,'Import OffPeak change'!$A$106:U$202,16,FALSE)))</f>
        <v>0</v>
      </c>
      <c r="Q6" s="6">
        <f>IF(ISERROR(VLOOKUP($A6,'Import OffPeak'!$A$3:V$99,17,FALSE)-VLOOKUP($A6,'Import OffPeak change'!$A$106:V$202,17,FALSE)),0,(VLOOKUP($A6,'Import OffPeak'!$A$3:V$99,17,FALSE)-VLOOKUP($A6,'Import OffPeak change'!$A$106:V$202,17,FALSE)))</f>
        <v>0</v>
      </c>
      <c r="R6" s="6">
        <f>IF(ISERROR(VLOOKUP($A6,'Import OffPeak'!$A$3:W$99,18,FALSE)-VLOOKUP($A6,'Import OffPeak change'!$A$106:W$202,18,FALSE)),0,(VLOOKUP($A6,'Import OffPeak'!$A$3:W$99,18,FALSE)-VLOOKUP($A6,'Import OffPeak change'!$A$106:W$202,18,FALSE)))</f>
        <v>0</v>
      </c>
      <c r="S6" s="6">
        <f>IF(ISERROR(VLOOKUP($A6,'Import OffPeak'!$A$3:X$99,19,FALSE)-VLOOKUP($A6,'Import OffPeak change'!$A$106:X$202,19,FALSE)),0,(VLOOKUP($A6,'Import OffPeak'!$A$3:X$99,19,FALSE)-VLOOKUP($A6,'Import OffPeak change'!$A$106:X$202,19,FALSE)))</f>
        <v>0</v>
      </c>
      <c r="T6" s="6">
        <f>IF(ISERROR(VLOOKUP($A6,'Import OffPeak'!$A$3:Y$99,20,FALSE)-VLOOKUP($A6,'Import OffPeak change'!$A$106:Y$202,20,FALSE)),0,(VLOOKUP($A6,'Import OffPeak'!$A$3:Y$99,20,FALSE)-VLOOKUP($A6,'Import OffPeak change'!$A$106:Y$202,20,FALSE)))</f>
        <v>0</v>
      </c>
      <c r="U6" s="6">
        <f>IF(ISERROR(VLOOKUP($A6,'Import OffPeak'!$A$3:Z$99,21,FALSE)-VLOOKUP($A6,'Import OffPeak change'!$A$106:Z$202,21,FALSE)),0,(VLOOKUP($A6,'Import OffPeak'!$A$3:Z$99,21,FALSE)-VLOOKUP($A6,'Import OffPeak change'!$A$106:Z$202,21,FALSE)))</f>
        <v>0</v>
      </c>
      <c r="V6" s="6">
        <f>IF(ISERROR(VLOOKUP($A6,'Import OffPeak'!$A$3:AA$99,22,FALSE)-VLOOKUP($A6,'Import OffPeak change'!$A$106:AA$202,22,FALSE)),0,(VLOOKUP($A6,'Import OffPeak'!$A$3:AA$99,22,FALSE)-VLOOKUP($A6,'Import OffPeak change'!$A$106:AA$202,22,FALSE)))</f>
        <v>0</v>
      </c>
      <c r="W6" s="6">
        <f>IF(ISERROR(VLOOKUP($A6,'Import OffPeak'!$A$3:AB$99,23,FALSE)-VLOOKUP($A6,'Import OffPeak change'!$A$106:AB$202,23,FALSE)),0,(VLOOKUP($A6,'Import OffPeak'!$A$3:AB$99,23,FALSE)-VLOOKUP($A6,'Import OffPeak change'!$A$106:AB$202,23,FALSE)))</f>
        <v>0</v>
      </c>
      <c r="X6" s="6">
        <f>IF(ISERROR(VLOOKUP($A6,'Import OffPeak'!$A$3:AC$99,24,FALSE)-VLOOKUP($A6,'Import OffPeak change'!$A$106:AC$202,24,FALSE)),0,(VLOOKUP($A6,'Import OffPeak'!$A$3:AC$99,24,FALSE)-VLOOKUP($A6,'Import OffPeak change'!$A$106:AC$202,24,FALSE)))</f>
        <v>0</v>
      </c>
      <c r="Y6" s="6">
        <f>IF(ISERROR(VLOOKUP($A6,'Import OffPeak'!$A$3:AD$99,25,FALSE)-VLOOKUP($A6,'Import OffPeak change'!$A$106:AD$202,25,FALSE)),0,(VLOOKUP($A6,'Import OffPeak'!$A$3:AD$99,25,FALSE)-VLOOKUP($A6,'Import OffPeak change'!$A$106:AD$202,25,FALSE)))</f>
        <v>0</v>
      </c>
      <c r="Z6" s="6">
        <f>IF(ISERROR(VLOOKUP($A6,'Import OffPeak'!$A$3:AE$99,26,FALSE)-VLOOKUP($A6,'Import OffPeak change'!$A$106:AE$202,26,FALSE)),0,(VLOOKUP($A6,'Import OffPeak'!$A$3:AE$99,26,FALSE)-VLOOKUP($A6,'Import OffPeak change'!$A$106:AE$202,26,FALSE)))</f>
        <v>0</v>
      </c>
      <c r="AA6" s="6">
        <f>IF(ISERROR(VLOOKUP($A6,'Import OffPeak'!$A$3:AF$99,27,FALSE)-VLOOKUP($A6,'Import OffPeak change'!$A$106:AF$202,27,FALSE)),0,(VLOOKUP($A6,'Import OffPeak'!$A$3:AF$99,27,FALSE)-VLOOKUP($A6,'Import OffPeak change'!$A$106:AF$202,27,FALSE)))</f>
        <v>0</v>
      </c>
      <c r="AB6" s="6">
        <f>IF(ISERROR(VLOOKUP($A6,'Import OffPeak'!$A$3:AG$99,28,FALSE)-VLOOKUP($A6,'Import OffPeak change'!$A$106:AG$202,28,FALSE)),0,(VLOOKUP($A6,'Import OffPeak'!$A$3:AG$99,28,FALSE)-VLOOKUP($A6,'Import OffPeak change'!$A$106:AG$202,28,FALSE)))</f>
        <v>0</v>
      </c>
      <c r="AC6" s="6">
        <f>IF(ISERROR(VLOOKUP($A6,'Import OffPeak'!$A$3:AH$99,29,FALSE)-VLOOKUP($A6,'Import OffPeak change'!$A$106:AH$202,29,FALSE)),0,(VLOOKUP($A6,'Import OffPeak'!$A$3:AH$99,29,FALSE)-VLOOKUP($A6,'Import OffPeak change'!$A$106:AH$202,29,FALSE)))</f>
        <v>0</v>
      </c>
      <c r="AD6" s="6">
        <f>IF(ISERROR(VLOOKUP($A6,'Import OffPeak'!$A$3:AI$99,30,FALSE)-VLOOKUP($A6,'Import OffPeak change'!$A$106:AI$202,30,FALSE)),0,(VLOOKUP($A6,'Import OffPeak'!$A$3:AI$99,30,FALSE)-VLOOKUP($A6,'Import OffPeak change'!$A$106:AI$202,30,FALSE)))</f>
        <v>0</v>
      </c>
      <c r="AE6" s="6">
        <f>IF(ISERROR(VLOOKUP($A6,'Import OffPeak'!$A$3:AJ$99,31,FALSE)-VLOOKUP($A6,'Import OffPeak change'!$A$106:AJ$202,31,FALSE)),0,(VLOOKUP($A6,'Import OffPeak'!$A$3:AJ$99,31,FALSE)-VLOOKUP($A6,'Import OffPeak change'!$A$106:AJ$202,31,FALSE)))</f>
        <v>0</v>
      </c>
      <c r="AF6" s="6">
        <f>IF(ISERROR(VLOOKUP($A6,'Import OffPeak'!$A$3:AK$99,32,FALSE)-VLOOKUP($A6,'Import OffPeak change'!$A$106:AK$202,32,FALSE)),0,(VLOOKUP($A6,'Import OffPeak'!$A$3:AK$99,32,FALSE)-VLOOKUP($A6,'Import OffPeak change'!$A$106:AK$202,32,FALSE)))</f>
        <v>0</v>
      </c>
      <c r="AG6" s="6">
        <f>IF(ISERROR(VLOOKUP($A6,'Import OffPeak'!$A$3:AL$99,33,FALSE)-VLOOKUP($A6,'Import OffPeak change'!$A$106:AL$202,33,FALSE)),0,(VLOOKUP($A6,'Import OffPeak'!$A$3:AL$99,33,FALSE)-VLOOKUP($A6,'Import OffPeak change'!$A$106:AL$202,33,FALSE)))</f>
        <v>0</v>
      </c>
      <c r="AH6" s="6">
        <f>IF(ISERROR(VLOOKUP($A6,'Import OffPeak'!$A$3:AM$99,34,FALSE)-VLOOKUP($A6,'Import OffPeak change'!$A$106:AM$202,34,FALSE)),0,(VLOOKUP($A6,'Import OffPeak'!$A$3:AM$99,34,FALSE)-VLOOKUP($A6,'Import OffPeak change'!$A$106:AM$202,34,FALSE)))</f>
        <v>0</v>
      </c>
      <c r="AI6" s="6">
        <f>IF(ISERROR(VLOOKUP($A6,'Import OffPeak'!$A$3:AN$99,35,FALSE)-VLOOKUP($A6,'Import OffPeak change'!$A$106:AN$202,35,FALSE)),0,(VLOOKUP($A6,'Import OffPeak'!$A$3:AN$99,35,FALSE)-VLOOKUP($A6,'Import OffPeak change'!$A$106:AN$202,35,FALSE)))</f>
        <v>0</v>
      </c>
      <c r="AJ6" s="6">
        <f>IF(ISERROR(VLOOKUP($A6,'Import OffPeak'!$A$3:AO$99,36,FALSE)-VLOOKUP($A6,'Import OffPeak change'!$A$106:AO$202,36,FALSE)),0,(VLOOKUP($A6,'Import OffPeak'!$A$3:AO$99,36,FALSE)-VLOOKUP($A6,'Import OffPeak change'!$A$106:AO$202,36,FALSE)))</f>
        <v>0</v>
      </c>
      <c r="AK6" s="6">
        <f>IF(ISERROR(VLOOKUP($A6,'Import OffPeak'!$A$3:AP$99,37,FALSE)-VLOOKUP($A6,'Import OffPeak change'!$A$106:AP$202,37,FALSE)),0,(VLOOKUP($A6,'Import OffPeak'!$A$3:AP$99,37,FALSE)-VLOOKUP($A6,'Import OffPeak change'!$A$106:AP$202,37,FALSE)))</f>
        <v>0</v>
      </c>
      <c r="AL6" s="6">
        <f>IF(ISERROR(VLOOKUP($A6,'Import OffPeak'!$A$3:AQ$99,38,FALSE)-VLOOKUP($A6,'Import OffPeak change'!$A$106:AQ$202,38,FALSE)),0,(VLOOKUP($A6,'Import OffPeak'!$A$3:AQ$99,38,FALSE)-VLOOKUP($A6,'Import OffPeak change'!$A$106:AQ$202,38,FALSE)))</f>
        <v>0</v>
      </c>
      <c r="AM6" s="6">
        <f>IF(ISERROR(VLOOKUP($A6,'Import OffPeak'!$A$3:AR$99,39,FALSE)-VLOOKUP($A6,'Import OffPeak change'!$A$106:AR$202,39,FALSE)),0,(VLOOKUP($A6,'Import OffPeak'!$A$3:AR$99,39,FALSE)-VLOOKUP($A6,'Import OffPeak change'!$A$106:AR$202,39,FALSE)))</f>
        <v>0</v>
      </c>
      <c r="AN6" s="6">
        <f>IF(ISERROR(VLOOKUP($A6,'Import OffPeak'!$A$3:AS$99,40,FALSE)-VLOOKUP($A6,'Import OffPeak change'!$A$106:AS$202,40,FALSE)),0,(VLOOKUP($A6,'Import OffPeak'!$A$3:AS$99,40,FALSE)-VLOOKUP($A6,'Import OffPeak change'!$A$106:AS$202,40,FALSE)))</f>
        <v>0</v>
      </c>
      <c r="AO6" s="6">
        <f>IF(ISERROR(VLOOKUP($A6,'Import OffPeak'!$A$3:AT$99,41,FALSE)-VLOOKUP($A6,'Import OffPeak change'!$A$106:AT$202,41,FALSE)),0,(VLOOKUP($A6,'Import OffPeak'!$A$3:AT$99,41,FALSE)-VLOOKUP($A6,'Import OffPeak change'!$A$106:AT$202,41,FALSE)))</f>
        <v>0</v>
      </c>
      <c r="AP6" s="6">
        <f>IF(ISERROR(VLOOKUP($A6,'Import OffPeak'!$A$3:AU$99,42,FALSE)-VLOOKUP($A6,'Import OffPeak change'!$A$106:AU$202,42,FALSE)),0,(VLOOKUP($A6,'Import OffPeak'!$A$3:AU$99,42,FALSE)-VLOOKUP($A6,'Import OffPeak change'!$A$106:AU$202,42,FALSE)))</f>
        <v>0</v>
      </c>
      <c r="AQ6" s="6">
        <f>IF(ISERROR(VLOOKUP($A6,'Import OffPeak'!$A$3:AV$99,43,FALSE)-VLOOKUP($A6,'Import OffPeak change'!$A$106:AV$202,43,FALSE)),0,(VLOOKUP($A6,'Import OffPeak'!$A$3:AV$99,43,FALSE)-VLOOKUP($A6,'Import OffPeak change'!$A$106:AV$202,43,FALSE)))</f>
        <v>0</v>
      </c>
      <c r="AR6" s="6">
        <f>IF(ISERROR(VLOOKUP($A6,'Import OffPeak'!$A$3:AW$99,44,FALSE)-VLOOKUP($A6,'Import OffPeak change'!$A$106:AW$202,44,FALSE)),0,(VLOOKUP($A6,'Import OffPeak'!$A$3:AW$99,44,FALSE)-VLOOKUP($A6,'Import OffPeak change'!$A$106:AW$202,44,FALSE)))</f>
        <v>0</v>
      </c>
      <c r="AS6" s="6">
        <f>IF(ISERROR(VLOOKUP($A6,'Import OffPeak'!$A$3:AX$99,45,FALSE)-VLOOKUP($A6,'Import OffPeak change'!$A$106:AX$202,45,FALSE)),0,(VLOOKUP($A6,'Import OffPeak'!$A$3:AX$99,45,FALSE)-VLOOKUP($A6,'Import OffPeak change'!$A$106:AX$202,45,FALSE)))</f>
        <v>0</v>
      </c>
      <c r="AT6" s="6">
        <f>IF(ISERROR(VLOOKUP($A6,'Import OffPeak'!$A$3:AY$99,46,FALSE)-VLOOKUP($A6,'Import OffPeak change'!$A$106:AY$202,46,FALSE)),0,(VLOOKUP($A6,'Import OffPeak'!$A$3:AY$99,46,FALSE)-VLOOKUP($A6,'Import OffPeak change'!$A$106:AY$202,46,FALSE)))</f>
        <v>0</v>
      </c>
      <c r="AU6" s="6">
        <f>IF(ISERROR(VLOOKUP($A6,'Import OffPeak'!$A$3:AZ$99,47,FALSE)-VLOOKUP($A6,'Import OffPeak change'!$A$106:AZ$202,47,FALSE)),0,(VLOOKUP($A6,'Import OffPeak'!$A$3:AZ$99,47,FALSE)-VLOOKUP($A6,'Import OffPeak change'!$A$106:AZ$202,47,FALSE)))</f>
        <v>0</v>
      </c>
      <c r="AV6" s="6">
        <f>IF(ISERROR(VLOOKUP($A6,'Import OffPeak'!$A$3:BA$99,48,FALSE)-VLOOKUP($A6,'Import OffPeak change'!$A$106:BA$202,48,FALSE)),0,(VLOOKUP($A6,'Import OffPeak'!$A$3:BA$99,48,FALSE)-VLOOKUP($A6,'Import OffPeak change'!$A$106:BA$202,48,FALSE)))</f>
        <v>0</v>
      </c>
      <c r="AW6" s="6">
        <f>IF(ISERROR(VLOOKUP($A6,'Import OffPeak'!$A$3:BB$99,49,FALSE)-VLOOKUP($A6,'Import OffPeak change'!$A$106:BB$202,49,FALSE)),0,(VLOOKUP($A6,'Import OffPeak'!$A$3:BB$99,49,FALSE)-VLOOKUP($A6,'Import OffPeak change'!$A$106:BB$202,49,FALSE)))</f>
        <v>0</v>
      </c>
      <c r="AX6" s="6">
        <f>IF(ISERROR(VLOOKUP($A6,'Import OffPeak'!$A$3:BC$99,50,FALSE)-VLOOKUP($A6,'Import OffPeak change'!$A$106:BC$202,50,FALSE)),0,(VLOOKUP($A6,'Import OffPeak'!$A$3:BC$99,50,FALSE)-VLOOKUP($A6,'Import OffPeak change'!$A$106:BC$202,50,FALSE)))</f>
        <v>0</v>
      </c>
      <c r="AY6" s="6">
        <f>IF(ISERROR(VLOOKUP($A6,'Import OffPeak'!$A$3:BD$99,51,FALSE)-VLOOKUP($A6,'Import OffPeak change'!$A$106:BD$202,51,FALSE)),0,(VLOOKUP($A6,'Import OffPeak'!$A$3:BD$99,51,FALSE)-VLOOKUP($A6,'Import OffPeak change'!$A$106:BD$202,51,FALSE)))</f>
        <v>0</v>
      </c>
      <c r="AZ6" s="6">
        <f>IF(ISERROR(VLOOKUP($A6,'Import OffPeak'!$A$3:BE$99,52,FALSE)-VLOOKUP($A6,'Import OffPeak change'!$A$106:BE$202,52,FALSE)),0,(VLOOKUP($A6,'Import OffPeak'!$A$3:BE$99,52,FALSE)-VLOOKUP($A6,'Import OffPeak change'!$A$106:BE$202,52,FALSE)))</f>
        <v>0</v>
      </c>
      <c r="BA6" s="6">
        <f>IF(ISERROR(VLOOKUP($A6,'Import OffPeak'!$A$3:BF$99,53,FALSE)-VLOOKUP($A6,'Import OffPeak change'!$A$106:BF$202,53,FALSE)),0,(VLOOKUP($A6,'Import OffPeak'!$A$3:BF$99,53,FALSE)-VLOOKUP($A6,'Import OffPeak change'!$A$106:BF$202,53,FALSE)))</f>
        <v>0</v>
      </c>
      <c r="BB6" s="6">
        <f>IF(ISERROR(VLOOKUP($A6,'Import OffPeak'!$A$3:BG$99,54,FALSE)-VLOOKUP($A6,'Import OffPeak change'!$A$106:BG$202,54,FALSE)),0,(VLOOKUP($A6,'Import OffPeak'!$A$3:BG$99,54,FALSE)-VLOOKUP($A6,'Import OffPeak change'!$A$106:BG$202,54,FALSE)))</f>
        <v>0</v>
      </c>
      <c r="BC6" s="6">
        <f>IF(ISERROR(VLOOKUP($A6,'Import OffPeak'!$A$3:BH$99,55,FALSE)-VLOOKUP($A6,'Import OffPeak change'!$A$106:BH$202,55,FALSE)),0,(VLOOKUP($A6,'Import OffPeak'!$A$3:BH$99,55,FALSE)-VLOOKUP($A6,'Import OffPeak change'!$A$106:BH$202,55,FALSE)))</f>
        <v>0</v>
      </c>
      <c r="BD6" s="6">
        <f>IF(ISERROR(VLOOKUP($A6,'Import OffPeak'!$A$3:BI$99,56,FALSE)-VLOOKUP($A6,'Import OffPeak change'!$A$106:BI$202,56,FALSE)),0,(VLOOKUP($A6,'Import OffPeak'!$A$3:BI$99,56,FALSE)-VLOOKUP($A6,'Import OffPeak change'!$A$106:BI$202,56,FALSE)))</f>
        <v>0</v>
      </c>
      <c r="BE6" s="6">
        <f>IF(ISERROR(VLOOKUP($A6,'Import OffPeak'!$A$3:BJ$99,57,FALSE)-VLOOKUP($A6,'Import OffPeak change'!$A$106:BJ$202,57,FALSE)),0,(VLOOKUP($A6,'Import OffPeak'!$A$3:BJ$99,57,FALSE)-VLOOKUP($A6,'Import OffPeak change'!$A$106:BJ$202,57,FALSE)))</f>
        <v>0</v>
      </c>
      <c r="BF6" s="6">
        <f>IF(ISERROR(VLOOKUP($A6,'Import OffPeak'!$A$3:BK$99,58,FALSE)-VLOOKUP($A6,'Import OffPeak change'!$A$106:BK$202,58,FALSE)),0,(VLOOKUP($A6,'Import OffPeak'!$A$3:BK$99,58,FALSE)-VLOOKUP($A6,'Import OffPeak change'!$A$106:BK$202,58,FALSE)))</f>
        <v>0</v>
      </c>
      <c r="BG6" s="6">
        <f>IF(ISERROR(VLOOKUP($A6,'Import OffPeak'!$A$3:BL$99,59,FALSE)-VLOOKUP($A6,'Import OffPeak change'!$A$106:BL$202,59,FALSE)),0,(VLOOKUP($A6,'Import OffPeak'!$A$3:BL$99,59,FALSE)-VLOOKUP($A6,'Import OffPeak change'!$A$106:BL$202,59,FALSE)))</f>
        <v>0</v>
      </c>
      <c r="BH6" s="6">
        <f>IF(ISERROR(VLOOKUP($A6,'Import OffPeak'!$A$3:BM$99,60,FALSE)-VLOOKUP($A6,'Import OffPeak change'!$A$106:BM$202,60,FALSE)),0,(VLOOKUP($A6,'Import OffPeak'!$A$3:BM$99,60,FALSE)-VLOOKUP($A6,'Import OffPeak change'!$A$106:BM$202,60,FALSE)))</f>
        <v>0</v>
      </c>
      <c r="BI6" s="6">
        <f>IF(ISERROR(VLOOKUP($A6,'Import OffPeak'!$A$3:BN$99,61,FALSE)-VLOOKUP($A6,'Import OffPeak change'!$A$106:BN$202,61,FALSE)),0,(VLOOKUP($A6,'Import OffPeak'!$A$3:BN$99,61,FALSE)-VLOOKUP($A6,'Import OffPeak change'!$A$106:BN$202,61,FALSE)))</f>
        <v>0</v>
      </c>
      <c r="BJ6" s="6">
        <f>IF(ISERROR(VLOOKUP($A6,'Import OffPeak'!$A$3:BO$99,62,FALSE)-VLOOKUP($A6,'Import OffPeak change'!$A$106:BO$202,62,FALSE)),0,(VLOOKUP($A6,'Import OffPeak'!$A$3:BO$99,62,FALSE)-VLOOKUP($A6,'Import OffPeak change'!$A$106:BO$202,62,FALSE)))</f>
        <v>0</v>
      </c>
      <c r="BK6" s="6">
        <f>IF(ISERROR(VLOOKUP($A6,'Import OffPeak'!$A$3:BP$99,63,FALSE)-VLOOKUP($A6,'Import OffPeak change'!$A$106:BP$202,63,FALSE)),0,(VLOOKUP($A6,'Import OffPeak'!$A$3:BP$99,63,FALSE)-VLOOKUP($A6,'Import OffPeak change'!$A$106:BP$202,63,FALSE)))</f>
        <v>0</v>
      </c>
      <c r="BL6" s="6">
        <f>IF(ISERROR(VLOOKUP($A6,'Import OffPeak'!$A$3:BQ$99,64,FALSE)-VLOOKUP($A6,'Import OffPeak change'!$A$106:BQ$202,64,FALSE)),0,(VLOOKUP($A6,'Import OffPeak'!$A$3:BQ$99,64,FALSE)-VLOOKUP($A6,'Import OffPeak change'!$A$106:BQ$202,64,FALSE)))</f>
        <v>0</v>
      </c>
      <c r="BM6" s="6">
        <f>IF(ISERROR(VLOOKUP($A6,'Import OffPeak'!$A$3:BR$99,65,FALSE)-VLOOKUP($A6,'Import OffPeak change'!$A$106:BR$202,65,FALSE)),0,(VLOOKUP($A6,'Import OffPeak'!$A$3:BR$99,65,FALSE)-VLOOKUP($A6,'Import OffPeak change'!$A$106:BR$202,65,FALSE)))</f>
        <v>0</v>
      </c>
      <c r="BN6" s="6">
        <f>IF(ISERROR(VLOOKUP($A6,'Import OffPeak'!$A$3:BS$99,66,FALSE)-VLOOKUP($A6,'Import OffPeak change'!$A$106:BS$202,66,FALSE)),0,(VLOOKUP($A6,'Import OffPeak'!$A$3:BS$99,66,FALSE)-VLOOKUP($A6,'Import OffPeak change'!$A$106:BS$202,66,FALSE)))</f>
        <v>0</v>
      </c>
      <c r="BO6" s="6">
        <f>IF(ISERROR(VLOOKUP($A6,'Import OffPeak'!$A$3:BT$99,67,FALSE)-VLOOKUP($A6,'Import OffPeak change'!$A$106:BT$202,67,FALSE)),0,(VLOOKUP($A6,'Import OffPeak'!$A$3:BT$99,67,FALSE)-VLOOKUP($A6,'Import OffPeak change'!$A$106:BT$202,67,FALSE)))</f>
        <v>0</v>
      </c>
      <c r="BP6" s="6">
        <f>IF(ISERROR(VLOOKUP($A6,'Import OffPeak'!$A$3:BU$99,68,FALSE)-VLOOKUP($A6,'Import OffPeak change'!$A$106:BU$202,68,FALSE)),0,(VLOOKUP($A6,'Import OffPeak'!$A$3:BU$99,68,FALSE)-VLOOKUP($A6,'Import OffPeak change'!$A$106:BU$202,68,FALSE)))</f>
        <v>0</v>
      </c>
      <c r="BQ6" s="6">
        <f>IF(ISERROR(VLOOKUP($A6,'Import OffPeak'!$A$3:BV$99,69,FALSE)-VLOOKUP($A6,'Import OffPeak change'!$A$106:BV$202,69,FALSE)),0,(VLOOKUP($A6,'Import OffPeak'!$A$3:BV$99,69,FALSE)-VLOOKUP($A6,'Import OffPeak change'!$A$106:BV$202,69,FALSE)))</f>
        <v>0</v>
      </c>
      <c r="BR6" s="6">
        <f>IF(ISERROR(VLOOKUP($A6,'Import OffPeak'!$A$3:BW$99,70,FALSE)-VLOOKUP($A6,'Import OffPeak change'!$A$106:BW$202,70,FALSE)),0,(VLOOKUP($A6,'Import OffPeak'!$A$3:BW$99,70,FALSE)-VLOOKUP($A6,'Import OffPeak change'!$A$106:BW$202,70,FALSE)))</f>
        <v>0</v>
      </c>
      <c r="BS6" s="6">
        <f>IF(ISERROR(VLOOKUP($A6,'Import OffPeak'!$A$3:BX$99,71,FALSE)-VLOOKUP($A6,'Import OffPeak change'!$A$106:BX$202,71,FALSE)),0,(VLOOKUP($A6,'Import OffPeak'!$A$3:BX$99,71,FALSE)-VLOOKUP($A6,'Import OffPeak change'!$A$106:BX$202,71,FALSE)))</f>
        <v>0</v>
      </c>
      <c r="BT6" s="6">
        <f>IF(ISERROR(VLOOKUP($A6,'Import OffPeak'!$A$3:BY$99,72,FALSE)-VLOOKUP($A6,'Import OffPeak change'!$A$106:BY$202,72,FALSE)),0,(VLOOKUP($A6,'Import OffPeak'!$A$3:BY$99,72,FALSE)-VLOOKUP($A6,'Import OffPeak change'!$A$106:BY$202,72,FALSE)))</f>
        <v>0</v>
      </c>
      <c r="BU6" s="6">
        <f>IF(ISERROR(VLOOKUP($A6,'Import OffPeak'!$A$3:BZ$99,73,FALSE)-VLOOKUP($A6,'Import OffPeak change'!$A$106:BZ$202,73,FALSE)),0,(VLOOKUP($A6,'Import OffPeak'!$A$3:BZ$99,73,FALSE)-VLOOKUP($A6,'Import OffPeak change'!$A$106:BZ$202,73,FALSE)))</f>
        <v>0</v>
      </c>
      <c r="BV6" s="6">
        <f>IF(ISERROR(VLOOKUP($A6,'Import OffPeak'!$A$3:CA$99,74,FALSE)-VLOOKUP($A6,'Import OffPeak change'!$A$106:CA$202,74,FALSE)),0,(VLOOKUP($A6,'Import OffPeak'!$A$3:CA$99,74,FALSE)-VLOOKUP($A6,'Import OffPeak change'!$A$106:CA$202,74,FALSE)))</f>
        <v>0</v>
      </c>
      <c r="BW6" s="6">
        <f>IF(ISERROR(VLOOKUP($A6,'Import OffPeak'!$A$3:CB$99,75,FALSE)-VLOOKUP($A6,'Import OffPeak change'!$A$106:CB$202,75,FALSE)),0,(VLOOKUP($A6,'Import OffPeak'!$A$3:CB$99,75,FALSE)-VLOOKUP($A6,'Import OffPeak change'!$A$106:CB$202,75,FALSE)))</f>
        <v>0</v>
      </c>
      <c r="BX6" s="6">
        <f>IF(ISERROR(VLOOKUP($A6,'Import OffPeak'!$A$3:CC$99,76,FALSE)-VLOOKUP($A6,'Import OffPeak change'!$A$106:CC$202,76,FALSE)),0,(VLOOKUP($A6,'Import OffPeak'!$A$3:CC$99,76,FALSE)-VLOOKUP($A6,'Import OffPeak change'!$A$106:CC$202,76,FALSE)))</f>
        <v>0</v>
      </c>
      <c r="BY6" s="6">
        <f>IF(ISERROR(VLOOKUP($A6,'Import OffPeak'!$A$3:CD$99,77,FALSE)-VLOOKUP($A6,'Import OffPeak change'!$A$106:CD$202,77,FALSE)),0,(VLOOKUP($A6,'Import OffPeak'!$A$3:CD$99,77,FALSE)-VLOOKUP($A6,'Import OffPeak change'!$A$106:CD$202,77,FALSE)))</f>
        <v>0</v>
      </c>
      <c r="BZ6" s="6">
        <f>IF(ISERROR(VLOOKUP($A6,'Import OffPeak'!$A$3:CE$99,78,FALSE)-VLOOKUP($A6,'Import OffPeak change'!$A$106:CE$202,78,FALSE)),0,(VLOOKUP($A6,'Import OffPeak'!$A$3:CE$99,78,FALSE)-VLOOKUP($A6,'Import OffPeak change'!$A$106:CE$202,78,FALSE)))</f>
        <v>0</v>
      </c>
      <c r="CA6" s="6">
        <f>IF(ISERROR(VLOOKUP($A6,'Import OffPeak'!$A$3:CF$99,79,FALSE)-VLOOKUP($A6,'Import OffPeak change'!$A$106:CF$202,79,FALSE)),0,(VLOOKUP($A6,'Import OffPeak'!$A$3:CF$99,79,FALSE)-VLOOKUP($A6,'Import OffPeak change'!$A$106:CF$202,79,FALSE)))</f>
        <v>0</v>
      </c>
      <c r="CB6" s="6">
        <f>IF(ISERROR(VLOOKUP($A6,'Import OffPeak'!$A$3:CG$99,80,FALSE)-VLOOKUP($A6,'Import OffPeak change'!$A$106:CG$202,80,FALSE)),0,(VLOOKUP($A6,'Import OffPeak'!$A$3:CG$99,80,FALSE)-VLOOKUP($A6,'Import OffPeak change'!$A$106:CG$202,80,FALSE)))</f>
        <v>0</v>
      </c>
      <c r="CC6" s="6">
        <f>IF(ISERROR(VLOOKUP($A6,'Import OffPeak'!$A$3:CH$99,81,FALSE)-VLOOKUP($A6,'Import OffPeak change'!$A$106:CH$202,81,FALSE)),0,(VLOOKUP($A6,'Import OffPeak'!$A$3:CH$99,81,FALSE)-VLOOKUP($A6,'Import OffPeak change'!$A$106:CH$202,81,FALSE)))</f>
        <v>0</v>
      </c>
      <c r="CD6" s="6">
        <f>IF(ISERROR(VLOOKUP($A6,'Import OffPeak'!$A$3:CI$99,82,FALSE)-VLOOKUP($A6,'Import OffPeak change'!$A$106:CI$202,82,FALSE)),0,(VLOOKUP($A6,'Import OffPeak'!$A$3:CI$99,82,FALSE)-VLOOKUP($A6,'Import OffPeak change'!$A$106:CI$202,82,FALSE)))</f>
        <v>0</v>
      </c>
      <c r="CE6" s="6">
        <f>IF(ISERROR(VLOOKUP($A6,'Import OffPeak'!$A$3:CJ$99,83,FALSE)-VLOOKUP($A6,'Import OffPeak change'!$A$106:CJ$202,83,FALSE)),0,(VLOOKUP($A6,'Import OffPeak'!$A$3:CJ$99,83,FALSE)-VLOOKUP($A6,'Import OffPeak change'!$A$106:CJ$202,83,FALSE)))</f>
        <v>0</v>
      </c>
      <c r="CF6" s="6">
        <f>IF(ISERROR(VLOOKUP($A6,'Import OffPeak'!$A$3:CK$99,84,FALSE)-VLOOKUP($A6,'Import OffPeak change'!$A$106:CK$202,84,FALSE)),0,(VLOOKUP($A6,'Import OffPeak'!$A$3:CK$99,84,FALSE)-VLOOKUP($A6,'Import OffPeak change'!$A$106:CK$202,84,FALSE)))</f>
        <v>0</v>
      </c>
      <c r="CG6" s="6">
        <f>IF(ISERROR(VLOOKUP($A6,'Import OffPeak'!$A$3:CL$99,85,FALSE)-VLOOKUP($A6,'Import OffPeak change'!$A$106:CL$202,85,FALSE)),0,(VLOOKUP($A6,'Import OffPeak'!$A$3:CL$99,85,FALSE)-VLOOKUP($A6,'Import OffPeak change'!$A$106:CL$202,85,FALSE)))</f>
        <v>0</v>
      </c>
      <c r="CH6" s="6">
        <f>IF(ISERROR(VLOOKUP($A6,'Import OffPeak'!$A$3:CM$99,86,FALSE)-VLOOKUP($A6,'Import OffPeak change'!$A$106:CM$202,86,FALSE)),0,(VLOOKUP($A6,'Import OffPeak'!$A$3:CM$99,86,FALSE)-VLOOKUP($A6,'Import OffPeak change'!$A$106:CM$202,86,FALSE)))</f>
        <v>0</v>
      </c>
      <c r="CI6" s="6">
        <f>IF(ISERROR(VLOOKUP($A6,'Import OffPeak'!$A$3:CN$99,87,FALSE)-VLOOKUP($A6,'Import OffPeak change'!$A$106:CN$202,87,FALSE)),0,(VLOOKUP($A6,'Import OffPeak'!$A$3:CN$99,87,FALSE)-VLOOKUP($A6,'Import OffPeak change'!$A$106:CN$202,87,FALSE)))</f>
        <v>0</v>
      </c>
      <c r="CJ6" s="6">
        <f>IF(ISERROR(VLOOKUP($A6,'Import OffPeak'!$A$3:CO$99,88,FALSE)-VLOOKUP($A6,'Import OffPeak change'!$A$106:CO$202,88,FALSE)),0,(VLOOKUP($A6,'Import OffPeak'!$A$3:CO$99,88,FALSE)-VLOOKUP($A6,'Import OffPeak change'!$A$106:CO$202,88,FALSE)))</f>
        <v>0</v>
      </c>
      <c r="CK6" s="6">
        <f>IF(ISERROR(VLOOKUP($A6,'Import OffPeak'!$A$3:CP$99,89,FALSE)-VLOOKUP($A6,'Import OffPeak change'!$A$106:CP$202,89,FALSE)),0,(VLOOKUP($A6,'Import OffPeak'!$A$3:CP$99,89,FALSE)-VLOOKUP($A6,'Import OffPeak change'!$A$106:CP$202,89,FALSE)))</f>
        <v>0</v>
      </c>
      <c r="CL6" s="6">
        <f>IF(ISERROR(VLOOKUP($A6,'Import OffPeak'!$A$3:CQ$99,90,FALSE)-VLOOKUP($A6,'Import OffPeak change'!$A$106:CQ$202,90,FALSE)),0,(VLOOKUP($A6,'Import OffPeak'!$A$3:CQ$99,90,FALSE)-VLOOKUP($A6,'Import OffPeak change'!$A$106:CQ$202,90,FALSE)))</f>
        <v>0</v>
      </c>
      <c r="CM6" s="6">
        <f>IF(ISERROR(VLOOKUP($A6,'Import OffPeak'!$A$3:CR$99,91,FALSE)-VLOOKUP($A6,'Import OffPeak change'!$A$106:CR$202,91,FALSE)),0,(VLOOKUP($A6,'Import OffPeak'!$A$3:CR$99,91,FALSE)-VLOOKUP($A6,'Import OffPeak change'!$A$106:CR$202,91,FALSE)))</f>
        <v>0</v>
      </c>
      <c r="CN6" s="6">
        <f>IF(ISERROR(VLOOKUP($A6,'Import OffPeak'!$A$3:CS$99,92,FALSE)-VLOOKUP($A6,'Import OffPeak change'!$A$106:CS$202,92,FALSE)),0,(VLOOKUP($A6,'Import OffPeak'!$A$3:CS$99,92,FALSE)-VLOOKUP($A6,'Import OffPeak change'!$A$106:CS$202,92,FALSE)))</f>
        <v>0</v>
      </c>
      <c r="CO6" s="6">
        <f>IF(ISERROR(VLOOKUP($A6,'Import OffPeak'!$A$3:CT$99,93,FALSE)-VLOOKUP($A6,'Import OffPeak change'!$A$106:CT$202,93,FALSE)),0,(VLOOKUP($A6,'Import OffPeak'!$A$3:CT$99,93,FALSE)-VLOOKUP($A6,'Import OffPeak change'!$A$106:CT$202,93,FALSE)))</f>
        <v>0</v>
      </c>
      <c r="CP6" s="6">
        <f>IF(ISERROR(VLOOKUP($A6,'Import OffPeak'!$A$3:CU$99,94,FALSE)-VLOOKUP($A6,'Import OffPeak change'!$A$106:CU$202,94,FALSE)),0,(VLOOKUP($A6,'Import OffPeak'!$A$3:CU$99,94,FALSE)-VLOOKUP($A6,'Import OffPeak change'!$A$106:CU$202,94,FALSE)))</f>
        <v>0</v>
      </c>
      <c r="CQ6" s="6">
        <f>IF(ISERROR(VLOOKUP($A6,'Import OffPeak'!$A$3:CV$99,95,FALSE)-VLOOKUP($A6,'Import OffPeak change'!$A$106:CV$202,95,FALSE)),0,(VLOOKUP($A6,'Import OffPeak'!$A$3:CV$99,95,FALSE)-VLOOKUP($A6,'Import OffPeak change'!$A$106:CV$202,95,FALSE)))</f>
        <v>0</v>
      </c>
      <c r="CR6" s="6">
        <f>IF(ISERROR(VLOOKUP($A6,'Import OffPeak'!$A$3:CW$99,96,FALSE)-VLOOKUP($A6,'Import OffPeak change'!$A$106:CW$202,96,FALSE)),0,(VLOOKUP($A6,'Import OffPeak'!$A$3:CW$99,96,FALSE)-VLOOKUP($A6,'Import OffPeak change'!$A$106:CW$202,96,FALSE)))</f>
        <v>0</v>
      </c>
      <c r="CS6" s="6">
        <f>IF(ISERROR(VLOOKUP($A6,'Import OffPeak'!$A$3:CX$99,97,FALSE)-VLOOKUP($A6,'Import OffPeak change'!$A$106:CX$202,97,FALSE)),0,(VLOOKUP($A6,'Import OffPeak'!$A$3:CX$99,97,FALSE)-VLOOKUP($A6,'Import OffPeak change'!$A$106:CX$202,97,FALSE)))</f>
        <v>0</v>
      </c>
      <c r="CT6" s="6">
        <f>IF(ISERROR(VLOOKUP($A6,'Import OffPeak'!$A$3:CY$99,98,FALSE)-VLOOKUP($A6,'Import OffPeak change'!$A$106:CY$202,98,FALSE)),0,(VLOOKUP($A6,'Import OffPeak'!$A$3:CY$99,98,FALSE)-VLOOKUP($A6,'Import OffPeak change'!$A$106:CY$202,98,FALSE)))</f>
        <v>0</v>
      </c>
      <c r="CU6" s="6">
        <f>IF(ISERROR(VLOOKUP($A6,'Import OffPeak'!$A$3:CZ$99,99,FALSE)-VLOOKUP($A6,'Import OffPeak change'!$A$106:CZ$202,99,FALSE)),0,(VLOOKUP($A6,'Import OffPeak'!$A$3:CZ$99,99,FALSE)-VLOOKUP($A6,'Import OffPeak change'!$A$106:CZ$202,99,FALSE)))</f>
        <v>0</v>
      </c>
      <c r="CV6" s="6">
        <f>IF(ISERROR(VLOOKUP($A6,'Import OffPeak'!$A$3:DA$99,100,FALSE)-VLOOKUP($A6,'Import OffPeak change'!$A$106:DA$202,100,FALSE)),0,(VLOOKUP($A6,'Import OffPeak'!$A$3:DA$99,100,FALSE)-VLOOKUP($A6,'Import OffPeak change'!$A$106:DA$202,100,FALSE)))</f>
        <v>0</v>
      </c>
      <c r="CW6" s="6">
        <f>IF(ISERROR(VLOOKUP($A6,'Import OffPeak'!$A$3:DB$99,101,FALSE)-VLOOKUP($A6,'Import OffPeak change'!$A$106:DB$202,101,FALSE)),0,(VLOOKUP($A6,'Import OffPeak'!$A$3:DB$99,101,FALSE)-VLOOKUP($A6,'Import OffPeak change'!$A$106:DB$202,101,FALSE)))</f>
        <v>0</v>
      </c>
      <c r="CX6" s="6">
        <f>IF(ISERROR(VLOOKUP($A6,'Import OffPeak'!$A$3:DC$99,102,FALSE)-VLOOKUP($A6,'Import OffPeak change'!$A$106:DC$202,102,FALSE)),0,(VLOOKUP($A6,'Import OffPeak'!$A$3:DC$99,102,FALSE)-VLOOKUP($A6,'Import OffPeak change'!$A$106:DC$202,102,FALSE)))</f>
        <v>0</v>
      </c>
      <c r="CY6" s="6">
        <f>IF(ISERROR(VLOOKUP($A6,'Import OffPeak'!$A$3:DD$99,103,FALSE)-VLOOKUP($A6,'Import OffPeak change'!$A$106:DD$202,103,FALSE)),0,(VLOOKUP($A6,'Import OffPeak'!$A$3:DD$99,103,FALSE)-VLOOKUP($A6,'Import OffPeak change'!$A$106:DD$202,103,FALSE)))</f>
        <v>0</v>
      </c>
      <c r="CZ6" s="6">
        <f>IF(ISERROR(VLOOKUP($A6,'Import OffPeak'!$A$3:DE$99,104,FALSE)-VLOOKUP($A6,'Import OffPeak change'!$A$106:DE$202,104,FALSE)),0,(VLOOKUP($A6,'Import OffPeak'!$A$3:DE$99,104,FALSE)-VLOOKUP($A6,'Import OffPeak change'!$A$106:DE$202,104,FALSE)))</f>
        <v>0</v>
      </c>
      <c r="DA6" s="6">
        <f>IF(ISERROR(VLOOKUP($A6,'Import OffPeak'!$A$3:DF$99,105,FALSE)-VLOOKUP($A6,'Import OffPeak change'!$A$106:DF$202,105,FALSE)),0,(VLOOKUP($A6,'Import OffPeak'!$A$3:DF$99,105,FALSE)-VLOOKUP($A6,'Import OffPeak change'!$A$106:DF$202,105,FALSE)))</f>
        <v>0</v>
      </c>
      <c r="DB6" s="6">
        <f>IF(ISERROR(VLOOKUP($A6,'Import OffPeak'!$A$3:DG$99,106,FALSE)-VLOOKUP($A6,'Import OffPeak change'!$A$106:DG$202,106,FALSE)),0,(VLOOKUP($A6,'Import OffPeak'!$A$3:DG$99,106,FALSE)-VLOOKUP($A6,'Import OffPeak change'!$A$106:DG$202,106,FALSE)))</f>
        <v>0</v>
      </c>
      <c r="DC6" s="6">
        <f>IF(ISERROR(VLOOKUP($A6,'Import OffPeak'!$A$3:DH$99,107,FALSE)-VLOOKUP($A6,'Import OffPeak change'!$A$106:DH$202,107,FALSE)),0,(VLOOKUP($A6,'Import OffPeak'!$A$3:DH$99,107,FALSE)-VLOOKUP($A6,'Import OffPeak change'!$A$106:DH$202,107,FALSE)))</f>
        <v>0</v>
      </c>
      <c r="DD6" s="6">
        <f>IF(ISERROR(VLOOKUP($A6,'Import OffPeak'!$A$3:DI$99,108,FALSE)-VLOOKUP($A6,'Import OffPeak change'!$A$106:DI$202,108,FALSE)),0,(VLOOKUP($A6,'Import OffPeak'!$A$3:DI$99,108,FALSE)-VLOOKUP($A6,'Import OffPeak change'!$A$106:DI$202,108,FALSE)))</f>
        <v>0</v>
      </c>
      <c r="DE6" s="6">
        <f>IF(ISERROR(VLOOKUP($A6,'Import OffPeak'!$A$3:DJ$99,109,FALSE)-VLOOKUP($A6,'Import OffPeak change'!$A$106:DJ$202,109,FALSE)),0,(VLOOKUP($A6,'Import OffPeak'!$A$3:DJ$99,109,FALSE)-VLOOKUP($A6,'Import OffPeak change'!$A$106:DJ$202,109,FALSE)))</f>
        <v>0</v>
      </c>
      <c r="DF6" s="6">
        <f>IF(ISERROR(VLOOKUP($A6,'Import OffPeak'!$A$3:DK$99,110,FALSE)-VLOOKUP($A6,'Import OffPeak change'!$A$106:DK$202,110,FALSE)),0,(VLOOKUP($A6,'Import OffPeak'!$A$3:DK$99,110,FALSE)-VLOOKUP($A6,'Import OffPeak change'!$A$106:DK$202,110,FALSE)))</f>
        <v>0</v>
      </c>
      <c r="DG6" s="6">
        <f>IF(ISERROR(VLOOKUP($A6,'Import OffPeak'!$A$3:DL$99,111,FALSE)-VLOOKUP($A6,'Import OffPeak change'!$A$106:DL$202,111,FALSE)),0,(VLOOKUP($A6,'Import OffPeak'!$A$3:DL$99,111,FALSE)-VLOOKUP($A6,'Import OffPeak change'!$A$106:DL$202,111,FALSE)))</f>
        <v>0</v>
      </c>
      <c r="DH6" s="6">
        <f>IF(ISERROR(VLOOKUP($A6,'Import OffPeak'!$A$3:DM$99,112,FALSE)-VLOOKUP($A6,'Import OffPeak change'!$A$106:DM$202,112,FALSE)),0,(VLOOKUP($A6,'Import OffPeak'!$A$3:DM$99,112,FALSE)-VLOOKUP($A6,'Import OffPeak change'!$A$106:DM$202,112,FALSE)))</f>
        <v>0</v>
      </c>
      <c r="DI6" s="6">
        <f>IF(ISERROR(VLOOKUP($A6,'Import OffPeak'!$A$3:DN$99,113,FALSE)-VLOOKUP($A6,'Import OffPeak change'!$A$106:DN$202,113,FALSE)),0,(VLOOKUP($A6,'Import OffPeak'!$A$3:DN$99,113,FALSE)-VLOOKUP($A6,'Import OffPeak change'!$A$106:DN$202,113,FALSE)))</f>
        <v>0</v>
      </c>
      <c r="DJ6" s="6">
        <f>IF(ISERROR(VLOOKUP($A6,'Import OffPeak'!$A$3:DO$99,114,FALSE)-VLOOKUP($A6,'Import OffPeak change'!$A$106:DO$202,114,FALSE)),0,(VLOOKUP($A6,'Import OffPeak'!$A$3:DO$99,114,FALSE)-VLOOKUP($A6,'Import OffPeak change'!$A$106:DO$202,114,FALSE)))</f>
        <v>0</v>
      </c>
      <c r="DK6" s="6">
        <f>IF(ISERROR(VLOOKUP($A6,'Import OffPeak'!$A$3:DP$99,115,FALSE)-VLOOKUP($A6,'Import OffPeak change'!$A$106:DP$202,115,FALSE)),0,(VLOOKUP($A6,'Import OffPeak'!$A$3:DP$99,115,FALSE)-VLOOKUP($A6,'Import OffPeak change'!$A$106:DP$202,115,FALSE)))</f>
        <v>0</v>
      </c>
      <c r="DL6" s="6">
        <f>IF(ISERROR(VLOOKUP($A6,'Import OffPeak'!$A$3:DQ$99,116,FALSE)-VLOOKUP($A6,'Import OffPeak change'!$A$106:DQ$202,116,FALSE)),0,(VLOOKUP($A6,'Import OffPeak'!$A$3:DQ$99,116,FALSE)-VLOOKUP($A6,'Import OffPeak change'!$A$106:DQ$202,116,FALSE)))</f>
        <v>0</v>
      </c>
      <c r="DM6" s="6">
        <f>IF(ISERROR(VLOOKUP($A6,'Import OffPeak'!$A$3:DR$99,117,FALSE)-VLOOKUP($A6,'Import OffPeak change'!$A$106:DR$202,117,FALSE)),0,(VLOOKUP($A6,'Import OffPeak'!$A$3:DR$99,117,FALSE)-VLOOKUP($A6,'Import OffPeak change'!$A$106:DR$202,117,FALSE)))</f>
        <v>0</v>
      </c>
      <c r="DN6" s="6">
        <f>IF(ISERROR(VLOOKUP($A6,'Import OffPeak'!$A$3:DS$99,118,FALSE)-VLOOKUP($A6,'Import OffPeak change'!$A$106:DS$202,118,FALSE)),0,(VLOOKUP($A6,'Import OffPeak'!$A$3:DS$99,118,FALSE)-VLOOKUP($A6,'Import OffPeak change'!$A$106:DS$202,118,FALSE)))</f>
        <v>0</v>
      </c>
      <c r="DO6" s="6">
        <f>IF(ISERROR(VLOOKUP($A6,'Import OffPeak'!$A$3:DT$99,119,FALSE)-VLOOKUP($A6,'Import OffPeak change'!$A$106:DT$202,119,FALSE)),0,(VLOOKUP($A6,'Import OffPeak'!$A$3:DT$99,119,FALSE)-VLOOKUP($A6,'Import OffPeak change'!$A$106:DT$202,119,FALSE)))</f>
        <v>0</v>
      </c>
      <c r="DP6" s="6">
        <f>IF(ISERROR(VLOOKUP($A6,'Import OffPeak'!$A$3:DU$99,120,FALSE)-VLOOKUP($A6,'Import OffPeak change'!$A$106:DU$202,120,FALSE)),0,(VLOOKUP($A6,'Import OffPeak'!$A$3:DU$99,120,FALSE)-VLOOKUP($A6,'Import OffPeak change'!$A$106:DU$202,120,FALSE)))</f>
        <v>0</v>
      </c>
      <c r="DQ6" s="6">
        <f>IF(ISERROR(VLOOKUP($A6,'Import OffPeak'!$A$3:DV$99,121,FALSE)-VLOOKUP($A6,'Import OffPeak change'!$A$106:DV$202,121,FALSE)),0,(VLOOKUP($A6,'Import OffPeak'!$A$3:DV$99,121,FALSE)-VLOOKUP($A6,'Import OffPeak change'!$A$106:DV$202,121,FALSE)))</f>
        <v>0</v>
      </c>
      <c r="DR6" s="6">
        <f>IF(ISERROR(VLOOKUP($A6,'Import OffPeak'!$A$3:DW$99,122,FALSE)-VLOOKUP($A6,'Import OffPeak change'!$A$106:DW$202,122,FALSE)),0,(VLOOKUP($A6,'Import OffPeak'!$A$3:DW$99,122,FALSE)-VLOOKUP($A6,'Import OffPeak change'!$A$106:DW$202,122,FALSE)))</f>
        <v>0</v>
      </c>
      <c r="DS6" s="6">
        <f>IF(ISERROR(VLOOKUP($A6,'Import OffPeak'!$A$3:DX$99,123,FALSE)-VLOOKUP($A6,'Import OffPeak change'!$A$106:DX$202,123,FALSE)),0,(VLOOKUP($A6,'Import OffPeak'!$A$3:DX$99,123,FALSE)-VLOOKUP($A6,'Import OffPeak change'!$A$106:DX$202,123,FALSE)))</f>
        <v>0</v>
      </c>
      <c r="DT6" s="6">
        <f>IF(ISERROR(VLOOKUP($A6,'Import OffPeak'!$A$3:DY$99,124,FALSE)-VLOOKUP($A6,'Import OffPeak change'!$A$106:DY$202,124,FALSE)),0,(VLOOKUP($A6,'Import OffPeak'!$A$3:DY$99,124,FALSE)-VLOOKUP($A6,'Import OffPeak change'!$A$106:DY$202,124,FALSE)))</f>
        <v>0</v>
      </c>
      <c r="DU6" s="6">
        <f>IF(ISERROR(VLOOKUP($A6,'Import OffPeak'!$A$3:DZ$99,125,FALSE)-VLOOKUP($A6,'Import OffPeak change'!$A$106:DZ$202,125,FALSE)),0,(VLOOKUP($A6,'Import OffPeak'!$A$3:DZ$99,125,FALSE)-VLOOKUP($A6,'Import OffPeak change'!$A$106:DZ$202,125,FALSE)))</f>
        <v>0</v>
      </c>
      <c r="DV6" s="6">
        <f>IF(ISERROR(VLOOKUP($A6,'Import OffPeak'!$A$3:EA$99,126,FALSE)-VLOOKUP($A6,'Import OffPeak change'!$A$106:EA$202,126,FALSE)),0,(VLOOKUP($A6,'Import OffPeak'!$A$3:EA$99,126,FALSE)-VLOOKUP($A6,'Import OffPeak change'!$A$106:EA$202,126,FALSE)))</f>
        <v>0</v>
      </c>
      <c r="DW6" s="6">
        <f>IF(ISERROR(VLOOKUP($A6,'Import OffPeak'!$A$3:EB$99,127,FALSE)-VLOOKUP($A6,'Import OffPeak change'!$A$106:EB$202,127,FALSE)),0,(VLOOKUP($A6,'Import OffPeak'!$A$3:EB$99,127,FALSE)-VLOOKUP($A6,'Import OffPeak change'!$A$106:EB$202,127,FALSE)))</f>
        <v>0</v>
      </c>
      <c r="DX6" s="6">
        <f>IF(ISERROR(VLOOKUP($A6,'Import OffPeak'!$A$3:EC$99,128,FALSE)-VLOOKUP($A6,'Import OffPeak change'!$A$106:EC$202,128,FALSE)),0,(VLOOKUP($A6,'Import OffPeak'!$A$3:EC$99,128,FALSE)-VLOOKUP($A6,'Import OffPeak change'!$A$106:EC$202,128,FALSE)))</f>
        <v>0</v>
      </c>
      <c r="DY6" s="6">
        <f>IF(ISERROR(VLOOKUP($A6,'Import OffPeak'!$A$3:ED$99,129,FALSE)-VLOOKUP($A6,'Import OffPeak change'!$A$106:ED$202,129,FALSE)),0,(VLOOKUP($A6,'Import OffPeak'!$A$3:ED$99,129,FALSE)-VLOOKUP($A6,'Import OffPeak change'!$A$106:ED$202,129,FALSE)))</f>
        <v>0</v>
      </c>
      <c r="DZ6" s="6">
        <f>IF(ISERROR(VLOOKUP($A6,'Import OffPeak'!$A$3:EE$99,130,FALSE)-VLOOKUP($A6,'Import OffPeak change'!$A$106:EE$202,130,FALSE)),0,(VLOOKUP($A6,'Import OffPeak'!$A$3:EE$99,130,FALSE)-VLOOKUP($A6,'Import OffPeak change'!$A$106:EE$202,130,FALSE)))</f>
        <v>0</v>
      </c>
      <c r="EA6" s="6">
        <f>IF(ISERROR(VLOOKUP($A6,'Import OffPeak'!$A$3:EF$99,131,FALSE)-VLOOKUP($A6,'Import OffPeak change'!$A$106:EF$202,131,FALSE)),0,(VLOOKUP($A6,'Import OffPeak'!$A$3:EF$99,131,FALSE)-VLOOKUP($A6,'Import OffPeak change'!$A$106:EF$202,131,FALSE)))</f>
        <v>0</v>
      </c>
      <c r="EB6" s="6">
        <f>IF(ISERROR(VLOOKUP($A6,'Import OffPeak'!$A$3:EG$99,132,FALSE)-VLOOKUP($A6,'Import OffPeak change'!$A$106:EG$202,132,FALSE)),0,(VLOOKUP($A6,'Import OffPeak'!$A$3:EG$99,132,FALSE)-VLOOKUP($A6,'Import OffPeak change'!$A$106:EG$202,132,FALSE)))</f>
        <v>0</v>
      </c>
      <c r="EC6" s="6">
        <f>IF(ISERROR(VLOOKUP($A6,'Import OffPeak'!$A$3:EH$99,133,FALSE)-VLOOKUP($A6,'Import OffPeak change'!$A$106:EH$202,133,FALSE)),0,(VLOOKUP($A6,'Import OffPeak'!$A$3:EH$99,133,FALSE)-VLOOKUP($A6,'Import OffPeak change'!$A$106:EH$202,133,FALSE)))</f>
        <v>0</v>
      </c>
      <c r="ED6" s="6">
        <f>IF(ISERROR(VLOOKUP($A6,'Import OffPeak'!$A$3:EI$99,134,FALSE)-VLOOKUP($A6,'Import OffPeak change'!$A$106:EI$202,134,FALSE)),0,(VLOOKUP($A6,'Import OffPeak'!$A$3:EI$99,134,FALSE)-VLOOKUP($A6,'Import OffPeak change'!$A$106:EI$202,134,FALSE)))</f>
        <v>0</v>
      </c>
      <c r="EE6" s="6">
        <f>IF(ISERROR(VLOOKUP($A6,'Import OffPeak'!$A$3:EJ$99,135,FALSE)-VLOOKUP($A6,'Import OffPeak change'!$A$106:EJ$202,135,FALSE)),0,(VLOOKUP($A6,'Import OffPeak'!$A$3:EJ$99,135,FALSE)-VLOOKUP($A6,'Import OffPeak change'!$A$106:EJ$202,135,FALSE)))</f>
        <v>0</v>
      </c>
      <c r="EF6" s="6">
        <f>IF(ISERROR(VLOOKUP($A6,'Import OffPeak'!$A$3:EK$99,136,FALSE)-VLOOKUP($A6,'Import OffPeak change'!$A$106:EK$202,136,FALSE)),0,(VLOOKUP($A6,'Import OffPeak'!$A$3:EK$99,136,FALSE)-VLOOKUP($A6,'Import OffPeak change'!$A$106:EK$202,136,FALSE)))</f>
        <v>0</v>
      </c>
      <c r="EG6" s="6">
        <f>IF(ISERROR(VLOOKUP($A6,'Import OffPeak'!$A$3:EL$99,137,FALSE)-VLOOKUP($A6,'Import OffPeak change'!$A$106:EL$202,137,FALSE)),0,(VLOOKUP($A6,'Import OffPeak'!$A$3:EL$99,137,FALSE)-VLOOKUP($A6,'Import OffPeak change'!$A$106:EL$202,137,FALSE)))</f>
        <v>0</v>
      </c>
      <c r="EH6" s="6">
        <f>IF(ISERROR(VLOOKUP($A6,'Import OffPeak'!$A$3:EM$99,138,FALSE)-VLOOKUP($A6,'Import OffPeak change'!$A$106:EM$202,138,FALSE)),0,(VLOOKUP($A6,'Import OffPeak'!$A$3:EM$99,138,FALSE)-VLOOKUP($A6,'Import OffPeak change'!$A$106:EM$202,138,FALSE)))</f>
        <v>0</v>
      </c>
      <c r="EI6" s="6">
        <f>IF(ISERROR(VLOOKUP($A6,'Import OffPeak'!$A$3:EN$99,139,FALSE)-VLOOKUP($A6,'Import OffPeak change'!$A$106:EN$202,139,FALSE)),0,(VLOOKUP($A6,'Import OffPeak'!$A$3:EN$99,139,FALSE)-VLOOKUP($A6,'Import OffPeak change'!$A$106:EN$202,139,FALSE)))</f>
        <v>0</v>
      </c>
      <c r="EJ6" s="6">
        <f>IF(ISERROR(VLOOKUP($A6,'Import OffPeak'!$A$3:EO$99,140,FALSE)-VLOOKUP($A6,'Import OffPeak change'!$A$106:EO$202,140,FALSE)),0,(VLOOKUP($A6,'Import OffPeak'!$A$3:EO$99,140,FALSE)-VLOOKUP($A6,'Import OffPeak change'!$A$106:EO$202,140,FALSE)))</f>
        <v>0</v>
      </c>
      <c r="EK6" s="6">
        <f>IF(ISERROR(VLOOKUP($A6,'Import OffPeak'!$A$3:EP$99,141,FALSE)-VLOOKUP($A6,'Import OffPeak change'!$A$106:EP$202,141,FALSE)),0,(VLOOKUP($A6,'Import OffPeak'!$A$3:EP$99,141,FALSE)-VLOOKUP($A6,'Import OffPeak change'!$A$106:EP$202,141,FALSE)))</f>
        <v>0</v>
      </c>
      <c r="EL6" s="6">
        <f>IF(ISERROR(VLOOKUP($A6,'Import OffPeak'!$A$3:EQ$99,142,FALSE)-VLOOKUP($A6,'Import OffPeak change'!$A$106:EQ$202,142,FALSE)),0,(VLOOKUP($A6,'Import OffPeak'!$A$3:EQ$99,142,FALSE)-VLOOKUP($A6,'Import OffPeak change'!$A$106:EQ$202,142,FALSE)))</f>
        <v>0</v>
      </c>
      <c r="EM6" s="6">
        <f>IF(ISERROR(VLOOKUP($A6,'Import OffPeak'!$A$3:ER$99,143,FALSE)-VLOOKUP($A6,'Import OffPeak change'!$A$106:ER$202,143,FALSE)),0,(VLOOKUP($A6,'Import OffPeak'!$A$3:ER$99,143,FALSE)-VLOOKUP($A6,'Import OffPeak change'!$A$106:ER$202,143,FALSE)))</f>
        <v>0</v>
      </c>
      <c r="EN6" s="6">
        <f>IF(ISERROR(VLOOKUP($A6,'Import OffPeak'!$A$3:ES$99,144,FALSE)-VLOOKUP($A6,'Import OffPeak change'!$A$106:ES$202,144,FALSE)),0,(VLOOKUP($A6,'Import OffPeak'!$A$3:ES$99,144,FALSE)-VLOOKUP($A6,'Import OffPeak change'!$A$106:ES$202,144,FALSE)))</f>
        <v>0</v>
      </c>
      <c r="EO6" s="6">
        <f>IF(ISERROR(VLOOKUP($A6,'Import OffPeak'!$A$3:ET$99,145,FALSE)-VLOOKUP($A6,'Import OffPeak change'!$A$106:ET$202,145,FALSE)),0,(VLOOKUP($A6,'Import OffPeak'!$A$3:ET$99,145,FALSE)-VLOOKUP($A6,'Import OffPeak change'!$A$106:ET$202,145,FALSE)))</f>
        <v>0</v>
      </c>
      <c r="EP6" s="6">
        <f>IF(ISERROR(VLOOKUP($A6,'Import OffPeak'!$A$3:EU$99,146,FALSE)-VLOOKUP($A6,'Import OffPeak change'!$A$106:EU$202,146,FALSE)),0,(VLOOKUP($A6,'Import OffPeak'!$A$3:EU$99,146,FALSE)-VLOOKUP($A6,'Import OffPeak change'!$A$106:EU$202,146,FALSE)))</f>
        <v>0</v>
      </c>
      <c r="EQ6" s="6">
        <f>IF(ISERROR(VLOOKUP($A6,'Import OffPeak'!$A$3:EV$99,147,FALSE)-VLOOKUP($A6,'Import OffPeak change'!$A$106:EV$202,147,FALSE)),0,(VLOOKUP($A6,'Import OffPeak'!$A$3:EV$99,147,FALSE)-VLOOKUP($A6,'Import OffPeak change'!$A$106:EV$202,147,FALSE)))</f>
        <v>0</v>
      </c>
      <c r="ER6" s="6">
        <f>IF(ISERROR(VLOOKUP($A6,'Import OffPeak'!$A$3:EW$99,148,FALSE)-VLOOKUP($A6,'Import OffPeak change'!$A$106:EW$202,148,FALSE)),0,(VLOOKUP($A6,'Import OffPeak'!$A$3:EW$99,148,FALSE)-VLOOKUP($A6,'Import OffPeak change'!$A$106:EW$202,148,FALSE)))</f>
        <v>0</v>
      </c>
      <c r="ES6" s="6">
        <f>IF(ISERROR(VLOOKUP($A6,'Import OffPeak'!$A$3:EX$99,149,FALSE)-VLOOKUP($A6,'Import OffPeak change'!$A$106:EX$202,149,FALSE)),0,(VLOOKUP($A6,'Import OffPeak'!$A$3:EX$99,149,FALSE)-VLOOKUP($A6,'Import OffPeak change'!$A$106:EX$202,149,FALSE)))</f>
        <v>0</v>
      </c>
      <c r="ET6" s="6">
        <f>IF(ISERROR(VLOOKUP($A6,'Import OffPeak'!$A$3:EY$99,150,FALSE)-VLOOKUP($A6,'Import OffPeak change'!$A$106:EY$202,150,FALSE)),0,(VLOOKUP($A6,'Import OffPeak'!$A$3:EY$99,150,FALSE)-VLOOKUP($A6,'Import OffPeak change'!$A$106:EY$202,150,FALSE)))</f>
        <v>0</v>
      </c>
      <c r="EU6" s="6">
        <f>IF(ISERROR(VLOOKUP($A6,'Import OffPeak'!$A$3:EZ$99,151,FALSE)-VLOOKUP($A6,'Import OffPeak change'!$A$106:EZ$202,151,FALSE)),0,(VLOOKUP($A6,'Import OffPeak'!$A$3:EZ$99,151,FALSE)-VLOOKUP($A6,'Import OffPeak change'!$A$106:EZ$202,151,FALSE)))</f>
        <v>0</v>
      </c>
      <c r="EV6" s="6">
        <f>IF(ISERROR(VLOOKUP($A6,'Import OffPeak'!$A$3:FA$99,152,FALSE)-VLOOKUP($A6,'Import OffPeak change'!$A$106:FA$202,152,FALSE)),0,(VLOOKUP($A6,'Import OffPeak'!$A$3:FA$99,152,FALSE)-VLOOKUP($A6,'Import OffPeak change'!$A$106:FA$202,152,FALSE)))</f>
        <v>0</v>
      </c>
      <c r="EW6" s="6">
        <f>IF(ISERROR(VLOOKUP($A6,'Import OffPeak'!$A$3:FB$99,153,FALSE)-VLOOKUP($A6,'Import OffPeak change'!$A$106:FB$202,153,FALSE)),0,(VLOOKUP($A6,'Import OffPeak'!$A$3:FB$99,153,FALSE)-VLOOKUP($A6,'Import OffPeak change'!$A$106:FB$202,153,FALSE)))</f>
        <v>0</v>
      </c>
      <c r="EX6" s="6">
        <f>IF(ISERROR(VLOOKUP($A6,'Import OffPeak'!$A$3:FC$99,154,FALSE)-VLOOKUP($A6,'Import OffPeak change'!$A$106:FC$202,154,FALSE)),0,(VLOOKUP($A6,'Import OffPeak'!$A$3:FC$99,154,FALSE)-VLOOKUP($A6,'Import OffPeak change'!$A$106:FC$202,154,FALSE)))</f>
        <v>0</v>
      </c>
      <c r="EY6" s="6">
        <f>IF(ISERROR(VLOOKUP($A6,'Import OffPeak'!$A$3:FD$99,155,FALSE)-VLOOKUP($A6,'Import OffPeak change'!$A$106:FD$202,155,FALSE)),0,(VLOOKUP($A6,'Import OffPeak'!$A$3:FD$99,155,FALSE)-VLOOKUP($A6,'Import OffPeak change'!$A$106:FD$202,155,FALSE)))</f>
        <v>0</v>
      </c>
      <c r="EZ6" s="6">
        <f>IF(ISERROR(VLOOKUP($A6,'Import OffPeak'!$A$3:FE$99,156,FALSE)-VLOOKUP($A6,'Import OffPeak change'!$A$106:FE$202,156,FALSE)),0,(VLOOKUP($A6,'Import OffPeak'!$A$3:FE$99,156,FALSE)-VLOOKUP($A6,'Import OffPeak change'!$A$106:FE$202,156,FALSE)))</f>
        <v>0</v>
      </c>
      <c r="FA6" s="6">
        <f>IF(ISERROR(VLOOKUP($A6,'Import OffPeak'!$A$3:FF$99,157,FALSE)-VLOOKUP($A6,'Import OffPeak change'!$A$106:FF$202,157,FALSE)),0,(VLOOKUP($A6,'Import OffPeak'!$A$3:FF$99,157,FALSE)-VLOOKUP($A6,'Import OffPeak change'!$A$106:FF$202,157,FALSE)))</f>
        <v>0</v>
      </c>
      <c r="FB6" s="6">
        <f>IF(ISERROR(VLOOKUP($A6,'Import OffPeak'!$A$3:FG$99,158,FALSE)-VLOOKUP($A6,'Import OffPeak change'!$A$106:FG$202,158,FALSE)),0,(VLOOKUP($A6,'Import OffPeak'!$A$3:FG$99,158,FALSE)-VLOOKUP($A6,'Import OffPeak change'!$A$106:FG$202,158,FALSE)))</f>
        <v>0</v>
      </c>
      <c r="FC6" s="6">
        <f>IF(ISERROR(VLOOKUP($A6,'Import OffPeak'!$A$3:FH$99,159,FALSE)-VLOOKUP($A6,'Import OffPeak change'!$A$106:FH$202,159,FALSE)),0,(VLOOKUP($A6,'Import OffPeak'!$A$3:FH$99,159,FALSE)-VLOOKUP($A6,'Import OffPeak change'!$A$106:FH$202,159,FALSE)))</f>
        <v>0</v>
      </c>
      <c r="FD6" s="6">
        <f>IF(ISERROR(VLOOKUP($A6,'Import OffPeak'!$A$3:FI$99,160,FALSE)-VLOOKUP($A6,'Import OffPeak change'!$A$106:FI$202,160,FALSE)),0,(VLOOKUP($A6,'Import OffPeak'!$A$3:FI$99,160,FALSE)-VLOOKUP($A6,'Import OffPeak change'!$A$106:FI$202,160,FALSE)))</f>
        <v>0</v>
      </c>
      <c r="FE6" s="6">
        <f>IF(ISERROR(VLOOKUP($A6,'Import OffPeak'!$A$3:FJ$99,161,FALSE)-VLOOKUP($A6,'Import OffPeak change'!$A$106:FJ$202,161,FALSE)),0,(VLOOKUP($A6,'Import OffPeak'!$A$3:FJ$99,161,FALSE)-VLOOKUP($A6,'Import OffPeak change'!$A$106:FJ$202,161,FALSE)))</f>
        <v>0</v>
      </c>
      <c r="FF6" s="6">
        <f>IF(ISERROR(VLOOKUP($A6,'Import OffPeak'!$A$3:FK$99,162,FALSE)-VLOOKUP($A6,'Import OffPeak change'!$A$106:FK$202,162,FALSE)),0,(VLOOKUP($A6,'Import OffPeak'!$A$3:FK$99,162,FALSE)-VLOOKUP($A6,'Import OffPeak change'!$A$106:FK$202,162,FALSE)))</f>
        <v>0</v>
      </c>
      <c r="FG6" s="6">
        <f>IF(ISERROR(VLOOKUP($A6,'Import OffPeak'!$A$3:FL$99,163,FALSE)-VLOOKUP($A6,'Import OffPeak change'!$A$106:FL$202,163,FALSE)),0,(VLOOKUP($A6,'Import OffPeak'!$A$3:FL$99,163,FALSE)-VLOOKUP($A6,'Import OffPeak change'!$A$106:FL$202,163,FALSE)))</f>
        <v>0</v>
      </c>
      <c r="FH6" s="6">
        <f>IF(ISERROR(VLOOKUP($A6,'Import OffPeak'!$A$3:FM$99,164,FALSE)-VLOOKUP($A6,'Import OffPeak change'!$A$106:FM$202,164,FALSE)),0,(VLOOKUP($A6,'Import OffPeak'!$A$3:FM$99,164,FALSE)-VLOOKUP($A6,'Import OffPeak change'!$A$106:FM$202,164,FALSE)))</f>
        <v>0</v>
      </c>
      <c r="FI6" s="6">
        <f>IF(ISERROR(VLOOKUP($A6,'Import OffPeak'!$A$3:FN$99,165,FALSE)-VLOOKUP($A6,'Import OffPeak change'!$A$106:FN$202,165,FALSE)),0,(VLOOKUP($A6,'Import OffPeak'!$A$3:FN$99,165,FALSE)-VLOOKUP($A6,'Import OffPeak change'!$A$106:FN$202,165,FALSE)))</f>
        <v>0</v>
      </c>
      <c r="FJ6" s="6">
        <f>IF(ISERROR(VLOOKUP($A6,'Import OffPeak'!$A$3:FO$99,166,FALSE)-VLOOKUP($A6,'Import OffPeak change'!$A$106:FO$202,166,FALSE)),0,(VLOOKUP($A6,'Import OffPeak'!$A$3:FO$99,166,FALSE)-VLOOKUP($A6,'Import OffPeak change'!$A$106:FO$202,166,FALSE)))</f>
        <v>0</v>
      </c>
      <c r="FK6" s="6">
        <f>IF(ISERROR(VLOOKUP($A6,'Import OffPeak'!$A$3:FP$99,167,FALSE)-VLOOKUP($A6,'Import OffPeak change'!$A$106:FP$202,167,FALSE)),0,(VLOOKUP($A6,'Import OffPeak'!$A$3:FP$99,167,FALSE)-VLOOKUP($A6,'Import OffPeak change'!$A$106:FP$202,167,FALSE)))</f>
        <v>0</v>
      </c>
      <c r="FL6" s="6">
        <f>IF(ISERROR(VLOOKUP($A6,'Import OffPeak'!$A$3:FQ$99,168,FALSE)-VLOOKUP($A6,'Import OffPeak change'!$A$106:FQ$202,168,FALSE)),0,(VLOOKUP($A6,'Import OffPeak'!$A$3:FQ$99,168,FALSE)-VLOOKUP($A6,'Import OffPeak change'!$A$106:FQ$202,168,FALSE)))</f>
        <v>0</v>
      </c>
      <c r="FM6" s="6">
        <f>IF(ISERROR(VLOOKUP($A6,'Import OffPeak'!$A$3:FR$99,169,FALSE)-VLOOKUP($A6,'Import OffPeak change'!$A$106:FR$202,169,FALSE)),0,(VLOOKUP($A6,'Import OffPeak'!$A$3:FR$99,169,FALSE)-VLOOKUP($A6,'Import OffPeak change'!$A$106:FR$202,169,FALSE)))</f>
        <v>0</v>
      </c>
      <c r="FN6" s="6">
        <f>IF(ISERROR(VLOOKUP($A6,'Import OffPeak'!$A$3:FS$99,170,FALSE)-VLOOKUP($A6,'Import OffPeak change'!$A$106:FS$202,170,FALSE)),0,(VLOOKUP($A6,'Import OffPeak'!$A$3:FS$99,170,FALSE)-VLOOKUP($A6,'Import OffPeak change'!$A$106:FS$202,170,FALSE)))</f>
        <v>0</v>
      </c>
      <c r="FO6" s="6">
        <f>IF(ISERROR(VLOOKUP($A6,'Import OffPeak'!$A$3:FT$99,171,FALSE)-VLOOKUP($A6,'Import OffPeak change'!$A$106:FT$202,171,FALSE)),0,(VLOOKUP($A6,'Import OffPeak'!$A$3:FT$99,171,FALSE)-VLOOKUP($A6,'Import OffPeak change'!$A$106:FT$202,171,FALSE)))</f>
        <v>0</v>
      </c>
      <c r="FP6" s="6">
        <f>IF(ISERROR(VLOOKUP($A6,'Import OffPeak'!$A$3:FU$99,172,FALSE)-VLOOKUP($A6,'Import OffPeak change'!$A$106:FU$202,172,FALSE)),0,(VLOOKUP($A6,'Import OffPeak'!$A$3:FU$99,172,FALSE)-VLOOKUP($A6,'Import OffPeak change'!$A$106:FU$202,172,FALSE)))</f>
        <v>0</v>
      </c>
      <c r="FQ6" s="6">
        <f>IF(ISERROR(VLOOKUP($A6,'Import OffPeak'!$A$3:FV$99,173,FALSE)-VLOOKUP($A6,'Import OffPeak change'!$A$106:FV$202,173,FALSE)),0,(VLOOKUP($A6,'Import OffPeak'!$A$3:FV$99,173,FALSE)-VLOOKUP($A6,'Import OffPeak change'!$A$106:FV$202,173,FALSE)))</f>
        <v>0</v>
      </c>
      <c r="FR6" s="6">
        <f>IF(ISERROR(VLOOKUP($A6,'Import OffPeak'!$A$3:FW$99,174,FALSE)-VLOOKUP($A6,'Import OffPeak change'!$A$106:FW$202,174,FALSE)),0,(VLOOKUP($A6,'Import OffPeak'!$A$3:FW$99,174,FALSE)-VLOOKUP($A6,'Import OffPeak change'!$A$106:FW$202,174,FALSE)))</f>
        <v>0</v>
      </c>
      <c r="FS6" s="6">
        <f>IF(ISERROR(VLOOKUP($A6,'Import OffPeak'!$A$3:FX$99,175,FALSE)-VLOOKUP($A6,'Import OffPeak change'!$A$106:FX$202,175,FALSE)),0,(VLOOKUP($A6,'Import OffPeak'!$A$3:FX$99,175,FALSE)-VLOOKUP($A6,'Import OffPeak change'!$A$106:FX$202,175,FALSE)))</f>
        <v>0</v>
      </c>
      <c r="FT6" s="6">
        <f>IF(ISERROR(VLOOKUP($A6,'Import OffPeak'!$A$3:FY$99,176,FALSE)-VLOOKUP($A6,'Import OffPeak change'!$A$106:FY$202,176,FALSE)),0,(VLOOKUP($A6,'Import OffPeak'!$A$3:FY$99,176,FALSE)-VLOOKUP($A6,'Import OffPeak change'!$A$106:FY$202,176,FALSE)))</f>
        <v>0</v>
      </c>
      <c r="FU6" s="6">
        <f>IF(ISERROR(VLOOKUP($A6,'Import OffPeak'!$A$3:FZ$99,177,FALSE)-VLOOKUP($A6,'Import OffPeak change'!$A$106:FZ$202,177,FALSE)),0,(VLOOKUP($A6,'Import OffPeak'!$A$3:FZ$99,177,FALSE)-VLOOKUP($A6,'Import OffPeak change'!$A$106:FZ$202,177,FALSE)))</f>
        <v>0</v>
      </c>
      <c r="FV6" s="6">
        <f>IF(ISERROR(VLOOKUP($A6,'Import OffPeak'!$A$3:GA$99,178,FALSE)-VLOOKUP($A6,'Import OffPeak change'!$A$106:GA$202,178,FALSE)),0,(VLOOKUP($A6,'Import OffPeak'!$A$3:GA$99,178,FALSE)-VLOOKUP($A6,'Import OffPeak change'!$A$106:GA$202,178,FALSE)))</f>
        <v>0</v>
      </c>
      <c r="FW6" s="6">
        <f>IF(ISERROR(VLOOKUP($A6,'Import OffPeak'!$A$3:GB$99,179,FALSE)-VLOOKUP($A6,'Import OffPeak change'!$A$106:GB$202,179,FALSE)),0,(VLOOKUP($A6,'Import OffPeak'!$A$3:GB$99,179,FALSE)-VLOOKUP($A6,'Import OffPeak change'!$A$106:GB$202,179,FALSE)))</f>
        <v>0</v>
      </c>
      <c r="FX6" s="6">
        <f>IF(ISERROR(VLOOKUP($A6,'Import OffPeak'!$A$3:GC$99,180,FALSE)-VLOOKUP($A6,'Import OffPeak change'!$A$106:GC$202,180,FALSE)),0,(VLOOKUP($A6,'Import OffPeak'!$A$3:GC$99,180,FALSE)-VLOOKUP($A6,'Import OffPeak change'!$A$106:GC$202,180,FALSE)))</f>
        <v>0</v>
      </c>
      <c r="FY6" s="6">
        <f>IF(ISERROR(VLOOKUP($A6,'Import OffPeak'!$A$3:GD$99,181,FALSE)-VLOOKUP($A6,'Import OffPeak change'!$A$106:GD$202,181,FALSE)),0,(VLOOKUP($A6,'Import OffPeak'!$A$3:GD$99,181,FALSE)-VLOOKUP($A6,'Import OffPeak change'!$A$106:GD$202,181,FALSE)))</f>
        <v>0</v>
      </c>
      <c r="FZ6" s="6">
        <f>IF(ISERROR(VLOOKUP($A6,'Import OffPeak'!$A$3:GE$99,182,FALSE)-VLOOKUP($A6,'Import OffPeak change'!$A$106:GE$202,182,FALSE)),0,(VLOOKUP($A6,'Import OffPeak'!$A$3:GE$99,182,FALSE)-VLOOKUP($A6,'Import OffPeak change'!$A$106:GE$202,182,FALSE)))</f>
        <v>0</v>
      </c>
      <c r="GA6" s="6">
        <f>IF(ISERROR(VLOOKUP($A6,'Import OffPeak'!$A$3:GF$99,183,FALSE)-VLOOKUP($A6,'Import OffPeak change'!$A$106:GF$202,183,FALSE)),0,(VLOOKUP($A6,'Import OffPeak'!$A$3:GF$99,183,FALSE)-VLOOKUP($A6,'Import OffPeak change'!$A$106:GF$202,183,FALSE)))</f>
        <v>0</v>
      </c>
      <c r="GB6" s="6">
        <f>IF(ISERROR(VLOOKUP($A6,'Import OffPeak'!$A$3:GG$99,184,FALSE)-VLOOKUP($A6,'Import OffPeak change'!$A$106:GG$202,184,FALSE)),0,(VLOOKUP($A6,'Import OffPeak'!$A$3:GG$99,184,FALSE)-VLOOKUP($A6,'Import OffPeak change'!$A$106:GG$202,184,FALSE)))</f>
        <v>0</v>
      </c>
      <c r="GC6" s="6">
        <f>IF(ISERROR(VLOOKUP($A6,'Import OffPeak'!$A$3:GH$99,185,FALSE)-VLOOKUP($A6,'Import OffPeak change'!$A$106:GH$202,185,FALSE)),0,(VLOOKUP($A6,'Import OffPeak'!$A$3:GH$99,185,FALSE)-VLOOKUP($A6,'Import OffPeak change'!$A$106:GH$202,185,FALSE)))</f>
        <v>0</v>
      </c>
      <c r="GD6" s="6">
        <f>IF(ISERROR(VLOOKUP($A6,'Import OffPeak'!$A$3:GI$99,186,FALSE)-VLOOKUP($A6,'Import OffPeak change'!$A$106:GI$202,186,FALSE)),0,(VLOOKUP($A6,'Import OffPeak'!$A$3:GI$99,186,FALSE)-VLOOKUP($A6,'Import OffPeak change'!$A$106:GI$202,186,FALSE)))</f>
        <v>0</v>
      </c>
      <c r="GE6" s="6">
        <f>IF(ISERROR(VLOOKUP($A6,'Import OffPeak'!$A$3:GJ$99,187,FALSE)-VLOOKUP($A6,'Import OffPeak change'!$A$106:GJ$202,187,FALSE)),0,(VLOOKUP($A6,'Import OffPeak'!$A$3:GJ$99,187,FALSE)-VLOOKUP($A6,'Import OffPeak change'!$A$106:GJ$202,187,FALSE)))</f>
        <v>0</v>
      </c>
      <c r="GF6" s="6">
        <f>IF(ISERROR(VLOOKUP($A6,'Import OffPeak'!$A$3:GK$99,188,FALSE)-VLOOKUP($A6,'Import OffPeak change'!$A$106:GK$202,188,FALSE)),0,(VLOOKUP($A6,'Import OffPeak'!$A$3:GK$99,188,FALSE)-VLOOKUP($A6,'Import OffPeak change'!$A$106:GK$202,188,FALSE)))</f>
        <v>0</v>
      </c>
      <c r="GG6" s="6">
        <f>IF(ISERROR(VLOOKUP($A6,'Import OffPeak'!$A$3:GL$99,189,FALSE)-VLOOKUP($A6,'Import OffPeak change'!$A$106:GL$202,189,FALSE)),0,(VLOOKUP($A6,'Import OffPeak'!$A$3:GL$99,189,FALSE)-VLOOKUP($A6,'Import OffPeak change'!$A$106:GL$202,189,FALSE)))</f>
        <v>0</v>
      </c>
      <c r="GH6" s="6">
        <f>IF(ISERROR(VLOOKUP($A6,'Import OffPeak'!$A$3:GM$99,190,FALSE)-VLOOKUP($A6,'Import OffPeak change'!$A$106:GM$202,190,FALSE)),0,(VLOOKUP($A6,'Import OffPeak'!$A$3:GM$99,190,FALSE)-VLOOKUP($A6,'Import OffPeak change'!$A$106:GM$202,190,FALSE)))</f>
        <v>0</v>
      </c>
      <c r="GI6" s="6">
        <f>IF(ISERROR(VLOOKUP($A6,'Import OffPeak'!$A$3:GN$99,191,FALSE)-VLOOKUP($A6,'Import OffPeak change'!$A$106:GN$202,191,FALSE)),0,(VLOOKUP($A6,'Import OffPeak'!$A$3:GN$99,191,FALSE)-VLOOKUP($A6,'Import OffPeak change'!$A$106:GN$202,191,FALSE)))</f>
        <v>0</v>
      </c>
      <c r="GJ6" s="6">
        <f>IF(ISERROR(VLOOKUP($A6,'Import OffPeak'!$A$3:GO$99,192,FALSE)-VLOOKUP($A6,'Import OffPeak change'!$A$106:GO$202,192,FALSE)),0,(VLOOKUP($A6,'Import OffPeak'!$A$3:GO$99,192,FALSE)-VLOOKUP($A6,'Import OffPeak change'!$A$106:GO$202,192,FALSE)))</f>
        <v>0</v>
      </c>
      <c r="GK6" s="6">
        <f>IF(ISERROR(VLOOKUP($A6,'Import OffPeak'!$A$3:GP$99,193,FALSE)-VLOOKUP($A6,'Import OffPeak change'!$A$106:GP$202,193,FALSE)),0,(VLOOKUP($A6,'Import OffPeak'!$A$3:GP$99,193,FALSE)-VLOOKUP($A6,'Import OffPeak change'!$A$106:GP$202,193,FALSE)))</f>
        <v>0</v>
      </c>
      <c r="GL6" s="6">
        <f>IF(ISERROR(VLOOKUP($A6,'Import OffPeak'!$A$3:GQ$99,194,FALSE)-VLOOKUP($A6,'Import OffPeak change'!$A$106:GQ$202,194,FALSE)),0,(VLOOKUP($A6,'Import OffPeak'!$A$3:GQ$99,194,FALSE)-VLOOKUP($A6,'Import OffPeak change'!$A$106:GQ$202,194,FALSE)))</f>
        <v>0</v>
      </c>
      <c r="GM6" s="6">
        <f>IF(ISERROR(VLOOKUP($A6,'Import OffPeak'!$A$3:GR$99,195,FALSE)-VLOOKUP($A6,'Import OffPeak change'!$A$106:GR$202,195,FALSE)),0,(VLOOKUP($A6,'Import OffPeak'!$A$3:GR$99,195,FALSE)-VLOOKUP($A6,'Import OffPeak change'!$A$106:GR$202,195,FALSE)))</f>
        <v>0</v>
      </c>
      <c r="GN6" s="6">
        <f>IF(ISERROR(VLOOKUP($A6,'Import OffPeak'!$A$3:GS$99,196,FALSE)-VLOOKUP($A6,'Import OffPeak change'!$A$106:GS$202,196,FALSE)),0,(VLOOKUP($A6,'Import OffPeak'!$A$3:GS$99,196,FALSE)-VLOOKUP($A6,'Import OffPeak change'!$A$106:GS$202,196,FALSE)))</f>
        <v>0</v>
      </c>
      <c r="GO6" s="6">
        <f>IF(ISERROR(VLOOKUP($A6,'Import OffPeak'!$A$3:GT$99,197,FALSE)-VLOOKUP($A6,'Import OffPeak change'!$A$106:GT$202,197,FALSE)),0,(VLOOKUP($A6,'Import OffPeak'!$A$3:GT$99,197,FALSE)-VLOOKUP($A6,'Import OffPeak change'!$A$106:GT$202,197,FALSE)))</f>
        <v>0</v>
      </c>
      <c r="GP6" s="6">
        <f>IF(ISERROR(VLOOKUP($A6,'Import OffPeak'!$A$3:GU$99,198,FALSE)-VLOOKUP($A6,'Import OffPeak change'!$A$106:GU$202,198,FALSE)),0,(VLOOKUP($A6,'Import OffPeak'!$A$3:GU$99,198,FALSE)-VLOOKUP($A6,'Import OffPeak change'!$A$106:GU$202,198,FALSE)))</f>
        <v>0</v>
      </c>
      <c r="GQ6" s="6">
        <f>IF(ISERROR(VLOOKUP($A6,'Import OffPeak'!$A$3:GV$99,199,FALSE)-VLOOKUP($A6,'Import OffPeak change'!$A$106:GV$202,199,FALSE)),0,(VLOOKUP($A6,'Import OffPeak'!$A$3:GV$99,199,FALSE)-VLOOKUP($A6,'Import OffPeak change'!$A$106:GV$202,199,FALSE)))</f>
        <v>0</v>
      </c>
      <c r="GR6" s="6">
        <f>IF(ISERROR(VLOOKUP($A6,'Import OffPeak'!$A$3:GW$99,200,FALSE)-VLOOKUP($A6,'Import OffPeak change'!$A$106:GW$202,200,FALSE)),0,(VLOOKUP($A6,'Import OffPeak'!$A$3:GW$99,200,FALSE)-VLOOKUP($A6,'Import OffPeak change'!$A$106:GW$202,200,FALSE)))</f>
        <v>0</v>
      </c>
      <c r="GS6" s="6">
        <f>IF(ISERROR(VLOOKUP($A6,'Import OffPeak'!$A$3:GX$99,201,FALSE)-VLOOKUP($A6,'Import OffPeak change'!$A$106:GX$202,201,FALSE)),0,(VLOOKUP($A6,'Import OffPeak'!$A$3:GX$99,201,FALSE)-VLOOKUP($A6,'Import OffPeak change'!$A$106:GX$202,201,FALSE)))</f>
        <v>0</v>
      </c>
      <c r="GT6" s="6">
        <f>IF(ISERROR(VLOOKUP($A6,'Import OffPeak'!$A$3:GY$99,202,FALSE)-VLOOKUP($A6,'Import OffPeak change'!$A$106:GY$202,202,FALSE)),0,(VLOOKUP($A6,'Import OffPeak'!$A$3:GY$99,202,FALSE)-VLOOKUP($A6,'Import OffPeak change'!$A$106:GY$202,202,FALSE)))</f>
        <v>0</v>
      </c>
      <c r="GU6" s="6">
        <f>IF(ISERROR(VLOOKUP($A6,'Import OffPeak'!$A$3:GZ$99,203,FALSE)-VLOOKUP($A6,'Import OffPeak change'!$A$106:GZ$202,203,FALSE)),0,(VLOOKUP($A6,'Import OffPeak'!$A$3:GZ$99,203,FALSE)-VLOOKUP($A6,'Import OffPeak change'!$A$106:GZ$202,203,FALSE)))</f>
        <v>0</v>
      </c>
      <c r="GV6" s="6">
        <f>IF(ISERROR(VLOOKUP($A6,'Import OffPeak'!$A$3:HA$99,204,FALSE)-VLOOKUP($A6,'Import OffPeak change'!$A$106:HA$202,204,FALSE)),0,(VLOOKUP($A6,'Import OffPeak'!$A$3:HA$99,204,FALSE)-VLOOKUP($A6,'Import OffPeak change'!$A$106:HA$202,204,FALSE)))</f>
        <v>0</v>
      </c>
      <c r="GW6" s="6">
        <f>IF(ISERROR(VLOOKUP($A6,'Import OffPeak'!$A$3:HB$99,205,FALSE)-VLOOKUP($A6,'Import OffPeak change'!$A$106:HB$202,205,FALSE)),0,(VLOOKUP($A6,'Import OffPeak'!$A$3:HB$99,205,FALSE)-VLOOKUP($A6,'Import OffPeak change'!$A$106:HB$202,205,FALSE)))</f>
        <v>0</v>
      </c>
      <c r="GX6" s="6">
        <f>IF(ISERROR(VLOOKUP($A6,'Import OffPeak'!$A$3:HC$99,206,FALSE)-VLOOKUP($A6,'Import OffPeak change'!$A$106:HC$202,206,FALSE)),0,(VLOOKUP($A6,'Import OffPeak'!$A$3:HC$99,206,FALSE)-VLOOKUP($A6,'Import OffPeak change'!$A$106:HC$202,206,FALSE)))</f>
        <v>0</v>
      </c>
      <c r="GY6" s="6">
        <f>IF(ISERROR(VLOOKUP($A6,'Import OffPeak'!$A$3:HD$99,207,FALSE)-VLOOKUP($A6,'Import OffPeak change'!$A$106:HD$202,207,FALSE)),0,(VLOOKUP($A6,'Import OffPeak'!$A$3:HD$99,207,FALSE)-VLOOKUP($A6,'Import OffPeak change'!$A$106:HD$202,207,FALSE)))</f>
        <v>0</v>
      </c>
      <c r="GZ6" s="6">
        <f>IF(ISERROR(VLOOKUP($A6,'Import OffPeak'!$A$3:HE$99,208,FALSE)-VLOOKUP($A6,'Import OffPeak change'!$A$106:HE$202,208,FALSE)),0,(VLOOKUP($A6,'Import OffPeak'!$A$3:HE$99,208,FALSE)-VLOOKUP($A6,'Import OffPeak change'!$A$106:HE$202,208,FALSE)))</f>
        <v>0</v>
      </c>
      <c r="HA6" s="6">
        <f>IF(ISERROR(VLOOKUP($A6,'Import OffPeak'!$A$3:HF$99,209,FALSE)-VLOOKUP($A6,'Import OffPeak change'!$A$106:HF$202,209,FALSE)),0,(VLOOKUP($A6,'Import OffPeak'!$A$3:HF$99,209,FALSE)-VLOOKUP($A6,'Import OffPeak change'!$A$106:HF$202,209,FALSE)))</f>
        <v>0</v>
      </c>
      <c r="HB6" s="6">
        <f>IF(ISERROR(VLOOKUP($A6,'Import OffPeak'!$A$3:HG$99,210,FALSE)-VLOOKUP($A6,'Import OffPeak change'!$A$106:HG$202,210,FALSE)),0,(VLOOKUP($A6,'Import OffPeak'!$A$3:HG$99,210,FALSE)-VLOOKUP($A6,'Import OffPeak change'!$A$106:HG$202,210,FALSE)))</f>
        <v>0</v>
      </c>
      <c r="HC6" s="6">
        <f>IF(ISERROR(VLOOKUP($A6,'Import OffPeak'!$A$3:HH$99,211,FALSE)-VLOOKUP($A6,'Import OffPeak change'!$A$106:HH$202,211,FALSE)),0,(VLOOKUP($A6,'Import OffPeak'!$A$3:HH$99,211,FALSE)-VLOOKUP($A6,'Import OffPeak change'!$A$106:HH$202,211,FALSE)))</f>
        <v>0</v>
      </c>
      <c r="HD6" s="6">
        <f>IF(ISERROR(VLOOKUP($A6,'Import OffPeak'!$A$3:HI$99,212,FALSE)-VLOOKUP($A6,'Import OffPeak change'!$A$106:HI$202,212,FALSE)),0,(VLOOKUP($A6,'Import OffPeak'!$A$3:HI$99,212,FALSE)-VLOOKUP($A6,'Import OffPeak change'!$A$106:HI$202,212,FALSE)))</f>
        <v>0</v>
      </c>
      <c r="HE6" s="6">
        <f>IF(ISERROR(VLOOKUP($A6,'Import OffPeak'!$A$3:HJ$99,213,FALSE)-VLOOKUP($A6,'Import OffPeak change'!$A$106:HJ$202,213,FALSE)),0,(VLOOKUP($A6,'Import OffPeak'!$A$3:HJ$99,213,FALSE)-VLOOKUP($A6,'Import OffPeak change'!$A$106:HJ$202,213,FALSE)))</f>
        <v>0</v>
      </c>
      <c r="HF6" s="6">
        <f>IF(ISERROR(VLOOKUP($A6,'Import OffPeak'!$A$3:HK$99,214,FALSE)-VLOOKUP($A6,'Import OffPeak change'!$A$106:HK$202,214,FALSE)),0,(VLOOKUP($A6,'Import OffPeak'!$A$3:HK$99,214,FALSE)-VLOOKUP($A6,'Import OffPeak change'!$A$106:HK$202,214,FALSE)))</f>
        <v>0</v>
      </c>
      <c r="HG6" s="6">
        <f>IF(ISERROR(VLOOKUP($A6,'Import OffPeak'!$A$3:HL$99,215,FALSE)-VLOOKUP($A6,'Import OffPeak change'!$A$106:HL$202,215,FALSE)),0,(VLOOKUP($A6,'Import OffPeak'!$A$3:HL$99,215,FALSE)-VLOOKUP($A6,'Import OffPeak change'!$A$106:HL$202,215,FALSE)))</f>
        <v>0</v>
      </c>
      <c r="HH6" s="6">
        <f>IF(ISERROR(VLOOKUP($A6,'Import OffPeak'!$A$3:HM$99,216,FALSE)-VLOOKUP($A6,'Import OffPeak change'!$A$106:HM$202,216,FALSE)),0,(VLOOKUP($A6,'Import OffPeak'!$A$3:HM$99,216,FALSE)-VLOOKUP($A6,'Import OffPeak change'!$A$106:HM$202,216,FALSE)))</f>
        <v>0</v>
      </c>
      <c r="HI6" s="6">
        <f>IF(ISERROR(VLOOKUP($A6,'Import OffPeak'!$A$3:HN$99,217,FALSE)-VLOOKUP($A6,'Import OffPeak change'!$A$106:HN$202,217,FALSE)),0,(VLOOKUP($A6,'Import OffPeak'!$A$3:HN$99,217,FALSE)-VLOOKUP($A6,'Import OffPeak change'!$A$106:HN$202,217,FALSE)))</f>
        <v>0</v>
      </c>
      <c r="HJ6" s="6">
        <f>IF(ISERROR(VLOOKUP($A6,'Import OffPeak'!$A$3:HO$99,218,FALSE)-VLOOKUP($A6,'Import OffPeak change'!$A$106:HO$202,218,FALSE)),0,(VLOOKUP($A6,'Import OffPeak'!$A$3:HO$99,218,FALSE)-VLOOKUP($A6,'Import OffPeak change'!$A$106:HO$202,218,FALSE)))</f>
        <v>0</v>
      </c>
      <c r="HK6" s="6">
        <f>IF(ISERROR(VLOOKUP($A6,'Import OffPeak'!$A$3:HP$99,219,FALSE)-VLOOKUP($A6,'Import OffPeak change'!$A$106:HP$202,219,FALSE)),0,(VLOOKUP($A6,'Import OffPeak'!$A$3:HP$99,219,FALSE)-VLOOKUP($A6,'Import OffPeak change'!$A$106:HP$202,219,FALSE)))</f>
        <v>0</v>
      </c>
      <c r="HL6" s="6">
        <f>IF(ISERROR(VLOOKUP($A6,'Import OffPeak'!$A$3:HQ$99,220,FALSE)-VLOOKUP($A6,'Import OffPeak change'!$A$106:HQ$202,220,FALSE)),0,(VLOOKUP($A6,'Import OffPeak'!$A$3:HQ$99,220,FALSE)-VLOOKUP($A6,'Import OffPeak change'!$A$106:HQ$202,220,FALSE)))</f>
        <v>0</v>
      </c>
      <c r="HM6" s="6">
        <f>IF(ISERROR(VLOOKUP($A6,'Import OffPeak'!$A$3:HR$99,221,FALSE)-VLOOKUP($A6,'Import OffPeak change'!$A$106:HR$202,221,FALSE)),0,(VLOOKUP($A6,'Import OffPeak'!$A$3:HR$99,221,FALSE)-VLOOKUP($A6,'Import OffPeak change'!$A$106:HR$202,221,FALSE)))</f>
        <v>0</v>
      </c>
      <c r="HN6" s="6">
        <f>IF(ISERROR(VLOOKUP($A6,'Import OffPeak'!$A$3:HS$99,222,FALSE)-VLOOKUP($A6,'Import OffPeak change'!$A$106:HS$202,222,FALSE)),0,(VLOOKUP($A6,'Import OffPeak'!$A$3:HS$99,222,FALSE)-VLOOKUP($A6,'Import OffPeak change'!$A$106:HS$202,222,FALSE)))</f>
        <v>0</v>
      </c>
      <c r="HO6" s="6">
        <f>IF(ISERROR(VLOOKUP($A6,'Import OffPeak'!$A$3:HT$99,223,FALSE)-VLOOKUP($A6,'Import OffPeak change'!$A$106:HT$202,223,FALSE)),0,(VLOOKUP($A6,'Import OffPeak'!$A$3:HT$99,223,FALSE)-VLOOKUP($A6,'Import OffPeak change'!$A$106:HT$202,223,FALSE)))</f>
        <v>0</v>
      </c>
      <c r="HP6" s="6">
        <f>IF(ISERROR(VLOOKUP($A6,'Import OffPeak'!$A$3:HU$99,224,FALSE)-VLOOKUP($A6,'Import OffPeak change'!$A$106:HU$202,224,FALSE)),0,(VLOOKUP($A6,'Import OffPeak'!$A$3:HU$99,224,FALSE)-VLOOKUP($A6,'Import OffPeak change'!$A$106:HU$202,224,FALSE)))</f>
        <v>0</v>
      </c>
      <c r="HQ6" s="6">
        <f>IF(ISERROR(VLOOKUP($A6,'Import OffPeak'!$A$3:HV$99,225,FALSE)-VLOOKUP($A6,'Import OffPeak change'!$A$106:HV$202,225,FALSE)),0,(VLOOKUP($A6,'Import OffPeak'!$A$3:HV$99,225,FALSE)-VLOOKUP($A6,'Import OffPeak change'!$A$106:HV$202,225,FALSE)))</f>
        <v>0</v>
      </c>
      <c r="HR6" s="6">
        <f>IF(ISERROR(VLOOKUP($A6,'Import OffPeak'!$A$3:HW$99,226,FALSE)-VLOOKUP($A6,'Import OffPeak change'!$A$106:HW$202,226,FALSE)),0,(VLOOKUP($A6,'Import OffPeak'!$A$3:HW$99,226,FALSE)-VLOOKUP($A6,'Import OffPeak change'!$A$106:HW$202,226,FALSE)))</f>
        <v>0</v>
      </c>
      <c r="HS6" s="6">
        <f>IF(ISERROR(VLOOKUP($A6,'Import OffPeak'!$A$3:HX$99,227,FALSE)-VLOOKUP($A6,'Import OffPeak change'!$A$106:HX$202,227,FALSE)),0,(VLOOKUP($A6,'Import OffPeak'!$A$3:HX$99,227,FALSE)-VLOOKUP($A6,'Import OffPeak change'!$A$106:HX$202,227,FALSE)))</f>
        <v>0</v>
      </c>
      <c r="HT6" s="6">
        <f>IF(ISERROR(VLOOKUP($A6,'Import OffPeak'!$A$3:HY$99,228,FALSE)-VLOOKUP($A6,'Import OffPeak change'!$A$106:HY$202,228,FALSE)),0,(VLOOKUP($A6,'Import OffPeak'!$A$3:HY$99,228,FALSE)-VLOOKUP($A6,'Import OffPeak change'!$A$106:HY$202,228,FALSE)))</f>
        <v>0</v>
      </c>
      <c r="HU6" s="6">
        <f>IF(ISERROR(VLOOKUP($A6,'Import OffPeak'!$A$3:HZ$99,229,FALSE)-VLOOKUP($A6,'Import OffPeak change'!$A$106:HZ$202,229,FALSE)),0,(VLOOKUP($A6,'Import OffPeak'!$A$3:HZ$99,229,FALSE)-VLOOKUP($A6,'Import OffPeak change'!$A$106:HZ$202,229,FALSE)))</f>
        <v>0</v>
      </c>
      <c r="HV6" s="6">
        <f>IF(ISERROR(VLOOKUP($A6,'Import OffPeak'!$A$3:IA$99,230,FALSE)-VLOOKUP($A6,'Import OffPeak change'!$A$106:IA$202,230,FALSE)),0,(VLOOKUP($A6,'Import OffPeak'!$A$3:IA$99,230,FALSE)-VLOOKUP($A6,'Import OffPeak change'!$A$106:IA$202,230,FALSE)))</f>
        <v>0</v>
      </c>
      <c r="HW6" s="6">
        <f>IF(ISERROR(VLOOKUP($A6,'Import OffPeak'!$A$3:IB$99,231,FALSE)-VLOOKUP($A6,'Import OffPeak change'!$A$106:IB$202,231,FALSE)),0,(VLOOKUP($A6,'Import OffPeak'!$A$3:IB$99,231,FALSE)-VLOOKUP($A6,'Import OffPeak change'!$A$106:IB$202,231,FALSE)))</f>
        <v>0</v>
      </c>
      <c r="HX6" s="6">
        <f>IF(ISERROR(VLOOKUP($A6,'Import OffPeak'!$A$3:IC$99,232,FALSE)-VLOOKUP($A6,'Import OffPeak change'!$A$106:IC$202,232,FALSE)),0,(VLOOKUP($A6,'Import OffPeak'!$A$3:IC$99,232,FALSE)-VLOOKUP($A6,'Import OffPeak change'!$A$106:IC$202,232,FALSE)))</f>
        <v>0</v>
      </c>
      <c r="HY6" s="6">
        <f>IF(ISERROR(VLOOKUP($A6,'Import OffPeak'!$A$3:ID$99,233,FALSE)-VLOOKUP($A6,'Import OffPeak change'!$A$106:ID$202,233,FALSE)),0,(VLOOKUP($A6,'Import OffPeak'!$A$3:ID$99,233,FALSE)-VLOOKUP($A6,'Import OffPeak change'!$A$106:ID$202,233,FALSE)))</f>
        <v>0</v>
      </c>
      <c r="HZ6" s="6">
        <f>IF(ISERROR(VLOOKUP($A6,'Import OffPeak'!$A$3:IE$99,234,FALSE)-VLOOKUP($A6,'Import OffPeak change'!$A$106:IE$202,234,FALSE)),0,(VLOOKUP($A6,'Import OffPeak'!$A$3:IE$99,234,FALSE)-VLOOKUP($A6,'Import OffPeak change'!$A$106:IE$202,234,FALSE)))</f>
        <v>0</v>
      </c>
      <c r="IA6" s="6">
        <f>IF(ISERROR(VLOOKUP($A6,'Import OffPeak'!$A$3:IF$99,235,FALSE)-VLOOKUP($A6,'Import OffPeak change'!$A$106:IF$202,235,FALSE)),0,(VLOOKUP($A6,'Import OffPeak'!$A$3:IF$99,235,FALSE)-VLOOKUP($A6,'Import OffPeak change'!$A$106:IF$202,235,FALSE)))</f>
        <v>0</v>
      </c>
      <c r="IB6" s="6">
        <f>IF(ISERROR(VLOOKUP($A6,'Import OffPeak'!$A$3:IG$99,236,FALSE)-VLOOKUP($A6,'Import OffPeak change'!$A$106:IG$202,236,FALSE)),0,(VLOOKUP($A6,'Import OffPeak'!$A$3:IG$99,236,FALSE)-VLOOKUP($A6,'Import OffPeak change'!$A$106:IG$202,236,FALSE)))</f>
        <v>0</v>
      </c>
      <c r="IC6" s="6">
        <f>IF(ISERROR(VLOOKUP($A6,'Import OffPeak'!$A$3:IH$99,237,FALSE)-VLOOKUP($A6,'Import OffPeak change'!$A$106:IH$202,237,FALSE)),0,(VLOOKUP($A6,'Import OffPeak'!$A$3:IH$99,237,FALSE)-VLOOKUP($A6,'Import OffPeak change'!$A$106:IH$202,237,FALSE)))</f>
        <v>0</v>
      </c>
      <c r="ID6" s="6">
        <f>IF(ISERROR(VLOOKUP($A6,'Import OffPeak'!$A$3:II$99,238,FALSE)-VLOOKUP($A6,'Import OffPeak change'!$A$106:II$202,238,FALSE)),0,(VLOOKUP($A6,'Import OffPeak'!$A$3:II$99,238,FALSE)-VLOOKUP($A6,'Import OffPeak change'!$A$106:II$202,238,FALSE)))</f>
        <v>0</v>
      </c>
      <c r="IE6" s="6">
        <f>IF(ISERROR(VLOOKUP($A6,'Import OffPeak'!$A$3:IJ$99,239,FALSE)-VLOOKUP($A6,'Import OffPeak change'!$A$106:IJ$202,239,FALSE)),0,(VLOOKUP($A6,'Import OffPeak'!$A$3:IJ$99,239,FALSE)-VLOOKUP($A6,'Import OffPeak change'!$A$106:IJ$202,239,FALSE)))</f>
        <v>0</v>
      </c>
      <c r="IF6" s="6"/>
      <c r="II6" s="6"/>
    </row>
    <row r="7" spans="1:243">
      <c r="A7" s="168" t="str">
        <f>IF('Import OffPeak'!A4=0,"",'Import OffPeak'!A4)</f>
        <v>ALTAPWROPTION</v>
      </c>
      <c r="B7" s="6"/>
      <c r="C7" s="6"/>
      <c r="D7" s="6"/>
      <c r="E7" s="6"/>
      <c r="F7" s="6"/>
      <c r="G7" s="6">
        <f>IF(ISERROR(VLOOKUP($A7,'Import OffPeak'!$A$3:L$99,7,FALSE)-VLOOKUP($A7,'Import OffPeak change'!$A$106:L$202,7,FALSE)),0,(VLOOKUP($A7,'Import OffPeak'!$A$3:L$99,7,FALSE)-VLOOKUP($A7,'Import OffPeak change'!$A$106:L$202,7,FALSE)))</f>
        <v>0</v>
      </c>
      <c r="H7" s="6">
        <f>IF(ISERROR(VLOOKUP($A7,'Import OffPeak'!$A$3:M$99,8,FALSE)-VLOOKUP($A7,'Import OffPeak change'!$A$106:M$202,8,FALSE)),0,(VLOOKUP($A7,'Import OffPeak'!$A$3:M$99,8,FALSE)-VLOOKUP($A7,'Import OffPeak change'!$A$106:M$202,8,FALSE)))</f>
        <v>0</v>
      </c>
      <c r="I7" s="6">
        <f>IF(ISERROR(VLOOKUP($A7,'Import OffPeak'!$A$3:N$99,9,FALSE)-VLOOKUP($A7,'Import OffPeak change'!$A$106:N$202,9,FALSE)),0,(VLOOKUP($A7,'Import OffPeak'!$A$3:N$99,9,FALSE)-VLOOKUP($A7,'Import OffPeak change'!$A$106:N$202,9,FALSE)))</f>
        <v>0</v>
      </c>
      <c r="J7" s="6">
        <f>IF(ISERROR(VLOOKUP($A7,'Import OffPeak'!$A$3:O$99,10,FALSE)-VLOOKUP($A7,'Import OffPeak change'!$A$106:O$202,10,FALSE)),0,(VLOOKUP($A7,'Import OffPeak'!$A$3:O$99,10,FALSE)-VLOOKUP($A7,'Import OffPeak change'!$A$106:O$202,10,FALSE)))</f>
        <v>0</v>
      </c>
      <c r="K7" s="6">
        <f>IF(ISERROR(VLOOKUP($A7,'Import OffPeak'!$A$3:P$99,11,FALSE)-VLOOKUP($A7,'Import OffPeak change'!$A$106:P$202,11,FALSE)),0,(VLOOKUP($A7,'Import OffPeak'!$A$3:P$99,11,FALSE)-VLOOKUP($A7,'Import OffPeak change'!$A$106:P$202,11,FALSE)))</f>
        <v>0</v>
      </c>
      <c r="L7" s="6">
        <f>IF(ISERROR(VLOOKUP($A7,'Import OffPeak'!$A$3:Q$99,12,FALSE)-VLOOKUP($A7,'Import OffPeak change'!$A$106:Q$202,12,FALSE)),0,(VLOOKUP($A7,'Import OffPeak'!$A$3:Q$99,12,FALSE)-VLOOKUP($A7,'Import OffPeak change'!$A$106:Q$202,12,FALSE)))</f>
        <v>0</v>
      </c>
      <c r="M7" s="6">
        <f>IF(ISERROR(VLOOKUP($A7,'Import OffPeak'!$A$3:R$99,13,FALSE)-VLOOKUP($A7,'Import OffPeak change'!$A$106:R$202,13,FALSE)),0,(VLOOKUP($A7,'Import OffPeak'!$A$3:R$99,13,FALSE)-VLOOKUP($A7,'Import OffPeak change'!$A$106:R$202,13,FALSE)))</f>
        <v>0</v>
      </c>
      <c r="N7" s="6">
        <f>IF(ISERROR(VLOOKUP($A7,'Import OffPeak'!$A$3:S$99,14,FALSE)-VLOOKUP($A7,'Import OffPeak change'!$A$106:S$202,14,FALSE)),0,(VLOOKUP($A7,'Import OffPeak'!$A$3:S$99,14,FALSE)-VLOOKUP($A7,'Import OffPeak change'!$A$106:S$202,14,FALSE)))</f>
        <v>0</v>
      </c>
      <c r="O7" s="6">
        <f>IF(ISERROR(VLOOKUP($A7,'Import OffPeak'!$A$3:T$99,15,FALSE)-VLOOKUP($A7,'Import OffPeak change'!$A$106:T$202,15,FALSE)),0,(VLOOKUP($A7,'Import OffPeak'!$A$3:T$99,15,FALSE)-VLOOKUP($A7,'Import OffPeak change'!$A$106:T$202,15,FALSE)))</f>
        <v>0</v>
      </c>
      <c r="P7" s="6">
        <f>IF(ISERROR(VLOOKUP($A7,'Import OffPeak'!$A$3:U$99,16,FALSE)-VLOOKUP($A7,'Import OffPeak change'!$A$106:U$202,16,FALSE)),0,(VLOOKUP($A7,'Import OffPeak'!$A$3:U$99,16,FALSE)-VLOOKUP($A7,'Import OffPeak change'!$A$106:U$202,16,FALSE)))</f>
        <v>0</v>
      </c>
      <c r="Q7" s="6">
        <f>IF(ISERROR(VLOOKUP($A7,'Import OffPeak'!$A$3:V$99,17,FALSE)-VLOOKUP($A7,'Import OffPeak change'!$A$106:V$202,17,FALSE)),0,(VLOOKUP($A7,'Import OffPeak'!$A$3:V$99,17,FALSE)-VLOOKUP($A7,'Import OffPeak change'!$A$106:V$202,17,FALSE)))</f>
        <v>0</v>
      </c>
      <c r="R7" s="6">
        <f>IF(ISERROR(VLOOKUP($A7,'Import OffPeak'!$A$3:W$99,18,FALSE)-VLOOKUP($A7,'Import OffPeak change'!$A$106:W$202,18,FALSE)),0,(VLOOKUP($A7,'Import OffPeak'!$A$3:W$99,18,FALSE)-VLOOKUP($A7,'Import OffPeak change'!$A$106:W$202,18,FALSE)))</f>
        <v>0</v>
      </c>
      <c r="S7" s="6">
        <f>IF(ISERROR(VLOOKUP($A7,'Import OffPeak'!$A$3:X$99,19,FALSE)-VLOOKUP($A7,'Import OffPeak change'!$A$106:X$202,19,FALSE)),0,(VLOOKUP($A7,'Import OffPeak'!$A$3:X$99,19,FALSE)-VLOOKUP($A7,'Import OffPeak change'!$A$106:X$202,19,FALSE)))</f>
        <v>0</v>
      </c>
      <c r="T7" s="6">
        <f>IF(ISERROR(VLOOKUP($A7,'Import OffPeak'!$A$3:Y$99,20,FALSE)-VLOOKUP($A7,'Import OffPeak change'!$A$106:Y$202,20,FALSE)),0,(VLOOKUP($A7,'Import OffPeak'!$A$3:Y$99,20,FALSE)-VLOOKUP($A7,'Import OffPeak change'!$A$106:Y$202,20,FALSE)))</f>
        <v>0</v>
      </c>
      <c r="U7" s="6">
        <f>IF(ISERROR(VLOOKUP($A7,'Import OffPeak'!$A$3:Z$99,21,FALSE)-VLOOKUP($A7,'Import OffPeak change'!$A$106:Z$202,21,FALSE)),0,(VLOOKUP($A7,'Import OffPeak'!$A$3:Z$99,21,FALSE)-VLOOKUP($A7,'Import OffPeak change'!$A$106:Z$202,21,FALSE)))</f>
        <v>0</v>
      </c>
      <c r="V7" s="6">
        <f>IF(ISERROR(VLOOKUP($A7,'Import OffPeak'!$A$3:AA$99,22,FALSE)-VLOOKUP($A7,'Import OffPeak change'!$A$106:AA$202,22,FALSE)),0,(VLOOKUP($A7,'Import OffPeak'!$A$3:AA$99,22,FALSE)-VLOOKUP($A7,'Import OffPeak change'!$A$106:AA$202,22,FALSE)))</f>
        <v>0</v>
      </c>
      <c r="W7" s="6">
        <f>IF(ISERROR(VLOOKUP($A7,'Import OffPeak'!$A$3:AB$99,23,FALSE)-VLOOKUP($A7,'Import OffPeak change'!$A$106:AB$202,23,FALSE)),0,(VLOOKUP($A7,'Import OffPeak'!$A$3:AB$99,23,FALSE)-VLOOKUP($A7,'Import OffPeak change'!$A$106:AB$202,23,FALSE)))</f>
        <v>0</v>
      </c>
      <c r="X7" s="6">
        <f>IF(ISERROR(VLOOKUP($A7,'Import OffPeak'!$A$3:AC$99,24,FALSE)-VLOOKUP($A7,'Import OffPeak change'!$A$106:AC$202,24,FALSE)),0,(VLOOKUP($A7,'Import OffPeak'!$A$3:AC$99,24,FALSE)-VLOOKUP($A7,'Import OffPeak change'!$A$106:AC$202,24,FALSE)))</f>
        <v>0</v>
      </c>
      <c r="Y7" s="6">
        <f>IF(ISERROR(VLOOKUP($A7,'Import OffPeak'!$A$3:AD$99,25,FALSE)-VLOOKUP($A7,'Import OffPeak change'!$A$106:AD$202,25,FALSE)),0,(VLOOKUP($A7,'Import OffPeak'!$A$3:AD$99,25,FALSE)-VLOOKUP($A7,'Import OffPeak change'!$A$106:AD$202,25,FALSE)))</f>
        <v>0</v>
      </c>
      <c r="Z7" s="6">
        <f>IF(ISERROR(VLOOKUP($A7,'Import OffPeak'!$A$3:AE$99,26,FALSE)-VLOOKUP($A7,'Import OffPeak change'!$A$106:AE$202,26,FALSE)),0,(VLOOKUP($A7,'Import OffPeak'!$A$3:AE$99,26,FALSE)-VLOOKUP($A7,'Import OffPeak change'!$A$106:AE$202,26,FALSE)))</f>
        <v>0</v>
      </c>
      <c r="AA7" s="6">
        <f>IF(ISERROR(VLOOKUP($A7,'Import OffPeak'!$A$3:AF$99,27,FALSE)-VLOOKUP($A7,'Import OffPeak change'!$A$106:AF$202,27,FALSE)),0,(VLOOKUP($A7,'Import OffPeak'!$A$3:AF$99,27,FALSE)-VLOOKUP($A7,'Import OffPeak change'!$A$106:AF$202,27,FALSE)))</f>
        <v>0</v>
      </c>
      <c r="AB7" s="6">
        <f>IF(ISERROR(VLOOKUP($A7,'Import OffPeak'!$A$3:AG$99,28,FALSE)-VLOOKUP($A7,'Import OffPeak change'!$A$106:AG$202,28,FALSE)),0,(VLOOKUP($A7,'Import OffPeak'!$A$3:AG$99,28,FALSE)-VLOOKUP($A7,'Import OffPeak change'!$A$106:AG$202,28,FALSE)))</f>
        <v>0</v>
      </c>
      <c r="AC7" s="6">
        <f>IF(ISERROR(VLOOKUP($A7,'Import OffPeak'!$A$3:AH$99,29,FALSE)-VLOOKUP($A7,'Import OffPeak change'!$A$106:AH$202,29,FALSE)),0,(VLOOKUP($A7,'Import OffPeak'!$A$3:AH$99,29,FALSE)-VLOOKUP($A7,'Import OffPeak change'!$A$106:AH$202,29,FALSE)))</f>
        <v>0</v>
      </c>
      <c r="AD7" s="6">
        <f>IF(ISERROR(VLOOKUP($A7,'Import OffPeak'!$A$3:AI$99,30,FALSE)-VLOOKUP($A7,'Import OffPeak change'!$A$106:AI$202,30,FALSE)),0,(VLOOKUP($A7,'Import OffPeak'!$A$3:AI$99,30,FALSE)-VLOOKUP($A7,'Import OffPeak change'!$A$106:AI$202,30,FALSE)))</f>
        <v>0</v>
      </c>
      <c r="AE7" s="6">
        <f>IF(ISERROR(VLOOKUP($A7,'Import OffPeak'!$A$3:AJ$99,31,FALSE)-VLOOKUP($A7,'Import OffPeak change'!$A$106:AJ$202,31,FALSE)),0,(VLOOKUP($A7,'Import OffPeak'!$A$3:AJ$99,31,FALSE)-VLOOKUP($A7,'Import OffPeak change'!$A$106:AJ$202,31,FALSE)))</f>
        <v>0</v>
      </c>
      <c r="AF7" s="6">
        <f>IF(ISERROR(VLOOKUP($A7,'Import OffPeak'!$A$3:AK$99,32,FALSE)-VLOOKUP($A7,'Import OffPeak change'!$A$106:AK$202,32,FALSE)),0,(VLOOKUP($A7,'Import OffPeak'!$A$3:AK$99,32,FALSE)-VLOOKUP($A7,'Import OffPeak change'!$A$106:AK$202,32,FALSE)))</f>
        <v>0</v>
      </c>
      <c r="AG7" s="6">
        <f>IF(ISERROR(VLOOKUP($A7,'Import OffPeak'!$A$3:AL$99,33,FALSE)-VLOOKUP($A7,'Import OffPeak change'!$A$106:AL$202,33,FALSE)),0,(VLOOKUP($A7,'Import OffPeak'!$A$3:AL$99,33,FALSE)-VLOOKUP($A7,'Import OffPeak change'!$A$106:AL$202,33,FALSE)))</f>
        <v>0</v>
      </c>
      <c r="AH7" s="6">
        <f>IF(ISERROR(VLOOKUP($A7,'Import OffPeak'!$A$3:AM$99,34,FALSE)-VLOOKUP($A7,'Import OffPeak change'!$A$106:AM$202,34,FALSE)),0,(VLOOKUP($A7,'Import OffPeak'!$A$3:AM$99,34,FALSE)-VLOOKUP($A7,'Import OffPeak change'!$A$106:AM$202,34,FALSE)))</f>
        <v>0</v>
      </c>
      <c r="AI7" s="6">
        <f>IF(ISERROR(VLOOKUP($A7,'Import OffPeak'!$A$3:AN$99,35,FALSE)-VLOOKUP($A7,'Import OffPeak change'!$A$106:AN$202,35,FALSE)),0,(VLOOKUP($A7,'Import OffPeak'!$A$3:AN$99,35,FALSE)-VLOOKUP($A7,'Import OffPeak change'!$A$106:AN$202,35,FALSE)))</f>
        <v>0</v>
      </c>
      <c r="AJ7" s="6">
        <f>IF(ISERROR(VLOOKUP($A7,'Import OffPeak'!$A$3:AO$99,36,FALSE)-VLOOKUP($A7,'Import OffPeak change'!$A$106:AO$202,36,FALSE)),0,(VLOOKUP($A7,'Import OffPeak'!$A$3:AO$99,36,FALSE)-VLOOKUP($A7,'Import OffPeak change'!$A$106:AO$202,36,FALSE)))</f>
        <v>0</v>
      </c>
      <c r="AK7" s="6">
        <f>IF(ISERROR(VLOOKUP($A7,'Import OffPeak'!$A$3:AP$99,37,FALSE)-VLOOKUP($A7,'Import OffPeak change'!$A$106:AP$202,37,FALSE)),0,(VLOOKUP($A7,'Import OffPeak'!$A$3:AP$99,37,FALSE)-VLOOKUP($A7,'Import OffPeak change'!$A$106:AP$202,37,FALSE)))</f>
        <v>0</v>
      </c>
      <c r="AL7" s="6">
        <f>IF(ISERROR(VLOOKUP($A7,'Import OffPeak'!$A$3:AQ$99,38,FALSE)-VLOOKUP($A7,'Import OffPeak change'!$A$106:AQ$202,38,FALSE)),0,(VLOOKUP($A7,'Import OffPeak'!$A$3:AQ$99,38,FALSE)-VLOOKUP($A7,'Import OffPeak change'!$A$106:AQ$202,38,FALSE)))</f>
        <v>0</v>
      </c>
      <c r="AM7" s="6">
        <f>IF(ISERROR(VLOOKUP($A7,'Import OffPeak'!$A$3:AR$99,39,FALSE)-VLOOKUP($A7,'Import OffPeak change'!$A$106:AR$202,39,FALSE)),0,(VLOOKUP($A7,'Import OffPeak'!$A$3:AR$99,39,FALSE)-VLOOKUP($A7,'Import OffPeak change'!$A$106:AR$202,39,FALSE)))</f>
        <v>0</v>
      </c>
      <c r="AN7" s="6">
        <f>IF(ISERROR(VLOOKUP($A7,'Import OffPeak'!$A$3:AS$99,40,FALSE)-VLOOKUP($A7,'Import OffPeak change'!$A$106:AS$202,40,FALSE)),0,(VLOOKUP($A7,'Import OffPeak'!$A$3:AS$99,40,FALSE)-VLOOKUP($A7,'Import OffPeak change'!$A$106:AS$202,40,FALSE)))</f>
        <v>0</v>
      </c>
      <c r="AO7" s="6">
        <f>IF(ISERROR(VLOOKUP($A7,'Import OffPeak'!$A$3:AT$99,41,FALSE)-VLOOKUP($A7,'Import OffPeak change'!$A$106:AT$202,41,FALSE)),0,(VLOOKUP($A7,'Import OffPeak'!$A$3:AT$99,41,FALSE)-VLOOKUP($A7,'Import OffPeak change'!$A$106:AT$202,41,FALSE)))</f>
        <v>0</v>
      </c>
      <c r="AP7" s="6">
        <f>IF(ISERROR(VLOOKUP($A7,'Import OffPeak'!$A$3:AU$99,42,FALSE)-VLOOKUP($A7,'Import OffPeak change'!$A$106:AU$202,42,FALSE)),0,(VLOOKUP($A7,'Import OffPeak'!$A$3:AU$99,42,FALSE)-VLOOKUP($A7,'Import OffPeak change'!$A$106:AU$202,42,FALSE)))</f>
        <v>0</v>
      </c>
      <c r="AQ7" s="6">
        <f>IF(ISERROR(VLOOKUP($A7,'Import OffPeak'!$A$3:AV$99,43,FALSE)-VLOOKUP($A7,'Import OffPeak change'!$A$106:AV$202,43,FALSE)),0,(VLOOKUP($A7,'Import OffPeak'!$A$3:AV$99,43,FALSE)-VLOOKUP($A7,'Import OffPeak change'!$A$106:AV$202,43,FALSE)))</f>
        <v>0</v>
      </c>
      <c r="AR7" s="6">
        <f>IF(ISERROR(VLOOKUP($A7,'Import OffPeak'!$A$3:AW$99,44,FALSE)-VLOOKUP($A7,'Import OffPeak change'!$A$106:AW$202,44,FALSE)),0,(VLOOKUP($A7,'Import OffPeak'!$A$3:AW$99,44,FALSE)-VLOOKUP($A7,'Import OffPeak change'!$A$106:AW$202,44,FALSE)))</f>
        <v>0</v>
      </c>
      <c r="AS7" s="6">
        <f>IF(ISERROR(VLOOKUP($A7,'Import OffPeak'!$A$3:AX$99,45,FALSE)-VLOOKUP($A7,'Import OffPeak change'!$A$106:AX$202,45,FALSE)),0,(VLOOKUP($A7,'Import OffPeak'!$A$3:AX$99,45,FALSE)-VLOOKUP($A7,'Import OffPeak change'!$A$106:AX$202,45,FALSE)))</f>
        <v>0</v>
      </c>
      <c r="AT7" s="6">
        <f>IF(ISERROR(VLOOKUP($A7,'Import OffPeak'!$A$3:AY$99,46,FALSE)-VLOOKUP($A7,'Import OffPeak change'!$A$106:AY$202,46,FALSE)),0,(VLOOKUP($A7,'Import OffPeak'!$A$3:AY$99,46,FALSE)-VLOOKUP($A7,'Import OffPeak change'!$A$106:AY$202,46,FALSE)))</f>
        <v>0</v>
      </c>
      <c r="AU7" s="6">
        <f>IF(ISERROR(VLOOKUP($A7,'Import OffPeak'!$A$3:AZ$99,47,FALSE)-VLOOKUP($A7,'Import OffPeak change'!$A$106:AZ$202,47,FALSE)),0,(VLOOKUP($A7,'Import OffPeak'!$A$3:AZ$99,47,FALSE)-VLOOKUP($A7,'Import OffPeak change'!$A$106:AZ$202,47,FALSE)))</f>
        <v>0</v>
      </c>
      <c r="AV7" s="6">
        <f>IF(ISERROR(VLOOKUP($A7,'Import OffPeak'!$A$3:BA$99,48,FALSE)-VLOOKUP($A7,'Import OffPeak change'!$A$106:BA$202,48,FALSE)),0,(VLOOKUP($A7,'Import OffPeak'!$A$3:BA$99,48,FALSE)-VLOOKUP($A7,'Import OffPeak change'!$A$106:BA$202,48,FALSE)))</f>
        <v>0</v>
      </c>
      <c r="AW7" s="6">
        <f>IF(ISERROR(VLOOKUP($A7,'Import OffPeak'!$A$3:BB$99,49,FALSE)-VLOOKUP($A7,'Import OffPeak change'!$A$106:BB$202,49,FALSE)),0,(VLOOKUP($A7,'Import OffPeak'!$A$3:BB$99,49,FALSE)-VLOOKUP($A7,'Import OffPeak change'!$A$106:BB$202,49,FALSE)))</f>
        <v>0</v>
      </c>
      <c r="AX7" s="6">
        <f>IF(ISERROR(VLOOKUP($A7,'Import OffPeak'!$A$3:BC$99,50,FALSE)-VLOOKUP($A7,'Import OffPeak change'!$A$106:BC$202,50,FALSE)),0,(VLOOKUP($A7,'Import OffPeak'!$A$3:BC$99,50,FALSE)-VLOOKUP($A7,'Import OffPeak change'!$A$106:BC$202,50,FALSE)))</f>
        <v>0</v>
      </c>
      <c r="AY7" s="6">
        <f>IF(ISERROR(VLOOKUP($A7,'Import OffPeak'!$A$3:BD$99,51,FALSE)-VLOOKUP($A7,'Import OffPeak change'!$A$106:BD$202,51,FALSE)),0,(VLOOKUP($A7,'Import OffPeak'!$A$3:BD$99,51,FALSE)-VLOOKUP($A7,'Import OffPeak change'!$A$106:BD$202,51,FALSE)))</f>
        <v>0</v>
      </c>
      <c r="AZ7" s="6">
        <f>IF(ISERROR(VLOOKUP($A7,'Import OffPeak'!$A$3:BE$99,52,FALSE)-VLOOKUP($A7,'Import OffPeak change'!$A$106:BE$202,52,FALSE)),0,(VLOOKUP($A7,'Import OffPeak'!$A$3:BE$99,52,FALSE)-VLOOKUP($A7,'Import OffPeak change'!$A$106:BE$202,52,FALSE)))</f>
        <v>0</v>
      </c>
      <c r="BA7" s="6">
        <f>IF(ISERROR(VLOOKUP($A7,'Import OffPeak'!$A$3:BF$99,53,FALSE)-VLOOKUP($A7,'Import OffPeak change'!$A$106:BF$202,53,FALSE)),0,(VLOOKUP($A7,'Import OffPeak'!$A$3:BF$99,53,FALSE)-VLOOKUP($A7,'Import OffPeak change'!$A$106:BF$202,53,FALSE)))</f>
        <v>0</v>
      </c>
      <c r="BB7" s="6">
        <f>IF(ISERROR(VLOOKUP($A7,'Import OffPeak'!$A$3:BG$99,54,FALSE)-VLOOKUP($A7,'Import OffPeak change'!$A$106:BG$202,54,FALSE)),0,(VLOOKUP($A7,'Import OffPeak'!$A$3:BG$99,54,FALSE)-VLOOKUP($A7,'Import OffPeak change'!$A$106:BG$202,54,FALSE)))</f>
        <v>0</v>
      </c>
      <c r="BC7" s="6">
        <f>IF(ISERROR(VLOOKUP($A7,'Import OffPeak'!$A$3:BH$99,55,FALSE)-VLOOKUP($A7,'Import OffPeak change'!$A$106:BH$202,55,FALSE)),0,(VLOOKUP($A7,'Import OffPeak'!$A$3:BH$99,55,FALSE)-VLOOKUP($A7,'Import OffPeak change'!$A$106:BH$202,55,FALSE)))</f>
        <v>0</v>
      </c>
      <c r="BD7" s="6">
        <f>IF(ISERROR(VLOOKUP($A7,'Import OffPeak'!$A$3:BI$99,56,FALSE)-VLOOKUP($A7,'Import OffPeak change'!$A$106:BI$202,56,FALSE)),0,(VLOOKUP($A7,'Import OffPeak'!$A$3:BI$99,56,FALSE)-VLOOKUP($A7,'Import OffPeak change'!$A$106:BI$202,56,FALSE)))</f>
        <v>0</v>
      </c>
      <c r="BE7" s="6">
        <f>IF(ISERROR(VLOOKUP($A7,'Import OffPeak'!$A$3:BJ$99,57,FALSE)-VLOOKUP($A7,'Import OffPeak change'!$A$106:BJ$202,57,FALSE)),0,(VLOOKUP($A7,'Import OffPeak'!$A$3:BJ$99,57,FALSE)-VLOOKUP($A7,'Import OffPeak change'!$A$106:BJ$202,57,FALSE)))</f>
        <v>0</v>
      </c>
      <c r="BF7" s="6">
        <f>IF(ISERROR(VLOOKUP($A7,'Import OffPeak'!$A$3:BK$99,58,FALSE)-VLOOKUP($A7,'Import OffPeak change'!$A$106:BK$202,58,FALSE)),0,(VLOOKUP($A7,'Import OffPeak'!$A$3:BK$99,58,FALSE)-VLOOKUP($A7,'Import OffPeak change'!$A$106:BK$202,58,FALSE)))</f>
        <v>0</v>
      </c>
      <c r="BG7" s="6">
        <f>IF(ISERROR(VLOOKUP($A7,'Import OffPeak'!$A$3:BL$99,59,FALSE)-VLOOKUP($A7,'Import OffPeak change'!$A$106:BL$202,59,FALSE)),0,(VLOOKUP($A7,'Import OffPeak'!$A$3:BL$99,59,FALSE)-VLOOKUP($A7,'Import OffPeak change'!$A$106:BL$202,59,FALSE)))</f>
        <v>0</v>
      </c>
      <c r="BH7" s="6">
        <f>IF(ISERROR(VLOOKUP($A7,'Import OffPeak'!$A$3:BM$99,60,FALSE)-VLOOKUP($A7,'Import OffPeak change'!$A$106:BM$202,60,FALSE)),0,(VLOOKUP($A7,'Import OffPeak'!$A$3:BM$99,60,FALSE)-VLOOKUP($A7,'Import OffPeak change'!$A$106:BM$202,60,FALSE)))</f>
        <v>0</v>
      </c>
      <c r="BI7" s="6">
        <f>IF(ISERROR(VLOOKUP($A7,'Import OffPeak'!$A$3:BN$99,61,FALSE)-VLOOKUP($A7,'Import OffPeak change'!$A$106:BN$202,61,FALSE)),0,(VLOOKUP($A7,'Import OffPeak'!$A$3:BN$99,61,FALSE)-VLOOKUP($A7,'Import OffPeak change'!$A$106:BN$202,61,FALSE)))</f>
        <v>0</v>
      </c>
      <c r="BJ7" s="6">
        <f>IF(ISERROR(VLOOKUP($A7,'Import OffPeak'!$A$3:BO$99,62,FALSE)-VLOOKUP($A7,'Import OffPeak change'!$A$106:BO$202,62,FALSE)),0,(VLOOKUP($A7,'Import OffPeak'!$A$3:BO$99,62,FALSE)-VLOOKUP($A7,'Import OffPeak change'!$A$106:BO$202,62,FALSE)))</f>
        <v>0</v>
      </c>
      <c r="BK7" s="6">
        <f>IF(ISERROR(VLOOKUP($A7,'Import OffPeak'!$A$3:BP$99,63,FALSE)-VLOOKUP($A7,'Import OffPeak change'!$A$106:BP$202,63,FALSE)),0,(VLOOKUP($A7,'Import OffPeak'!$A$3:BP$99,63,FALSE)-VLOOKUP($A7,'Import OffPeak change'!$A$106:BP$202,63,FALSE)))</f>
        <v>0</v>
      </c>
      <c r="BL7" s="6">
        <f>IF(ISERROR(VLOOKUP($A7,'Import OffPeak'!$A$3:BQ$99,64,FALSE)-VLOOKUP($A7,'Import OffPeak change'!$A$106:BQ$202,64,FALSE)),0,(VLOOKUP($A7,'Import OffPeak'!$A$3:BQ$99,64,FALSE)-VLOOKUP($A7,'Import OffPeak change'!$A$106:BQ$202,64,FALSE)))</f>
        <v>0</v>
      </c>
      <c r="BM7" s="6">
        <f>IF(ISERROR(VLOOKUP($A7,'Import OffPeak'!$A$3:BR$99,65,FALSE)-VLOOKUP($A7,'Import OffPeak change'!$A$106:BR$202,65,FALSE)),0,(VLOOKUP($A7,'Import OffPeak'!$A$3:BR$99,65,FALSE)-VLOOKUP($A7,'Import OffPeak change'!$A$106:BR$202,65,FALSE)))</f>
        <v>0</v>
      </c>
      <c r="BN7" s="6">
        <f>IF(ISERROR(VLOOKUP($A7,'Import OffPeak'!$A$3:BS$99,66,FALSE)-VLOOKUP($A7,'Import OffPeak change'!$A$106:BS$202,66,FALSE)),0,(VLOOKUP($A7,'Import OffPeak'!$A$3:BS$99,66,FALSE)-VLOOKUP($A7,'Import OffPeak change'!$A$106:BS$202,66,FALSE)))</f>
        <v>0</v>
      </c>
      <c r="BO7" s="6">
        <f>IF(ISERROR(VLOOKUP($A7,'Import OffPeak'!$A$3:BT$99,67,FALSE)-VLOOKUP($A7,'Import OffPeak change'!$A$106:BT$202,67,FALSE)),0,(VLOOKUP($A7,'Import OffPeak'!$A$3:BT$99,67,FALSE)-VLOOKUP($A7,'Import OffPeak change'!$A$106:BT$202,67,FALSE)))</f>
        <v>0</v>
      </c>
      <c r="BP7" s="6">
        <f>IF(ISERROR(VLOOKUP($A7,'Import OffPeak'!$A$3:BU$99,68,FALSE)-VLOOKUP($A7,'Import OffPeak change'!$A$106:BU$202,68,FALSE)),0,(VLOOKUP($A7,'Import OffPeak'!$A$3:BU$99,68,FALSE)-VLOOKUP($A7,'Import OffPeak change'!$A$106:BU$202,68,FALSE)))</f>
        <v>0</v>
      </c>
      <c r="BQ7" s="6">
        <f>IF(ISERROR(VLOOKUP($A7,'Import OffPeak'!$A$3:BV$99,69,FALSE)-VLOOKUP($A7,'Import OffPeak change'!$A$106:BV$202,69,FALSE)),0,(VLOOKUP($A7,'Import OffPeak'!$A$3:BV$99,69,FALSE)-VLOOKUP($A7,'Import OffPeak change'!$A$106:BV$202,69,FALSE)))</f>
        <v>0</v>
      </c>
      <c r="BR7" s="6">
        <f>IF(ISERROR(VLOOKUP($A7,'Import OffPeak'!$A$3:BW$99,70,FALSE)-VLOOKUP($A7,'Import OffPeak change'!$A$106:BW$202,70,FALSE)),0,(VLOOKUP($A7,'Import OffPeak'!$A$3:BW$99,70,FALSE)-VLOOKUP($A7,'Import OffPeak change'!$A$106:BW$202,70,FALSE)))</f>
        <v>0</v>
      </c>
      <c r="BS7" s="6">
        <f>IF(ISERROR(VLOOKUP($A7,'Import OffPeak'!$A$3:BX$99,71,FALSE)-VLOOKUP($A7,'Import OffPeak change'!$A$106:BX$202,71,FALSE)),0,(VLOOKUP($A7,'Import OffPeak'!$A$3:BX$99,71,FALSE)-VLOOKUP($A7,'Import OffPeak change'!$A$106:BX$202,71,FALSE)))</f>
        <v>0</v>
      </c>
      <c r="BT7" s="6">
        <f>IF(ISERROR(VLOOKUP($A7,'Import OffPeak'!$A$3:BY$99,72,FALSE)-VLOOKUP($A7,'Import OffPeak change'!$A$106:BY$202,72,FALSE)),0,(VLOOKUP($A7,'Import OffPeak'!$A$3:BY$99,72,FALSE)-VLOOKUP($A7,'Import OffPeak change'!$A$106:BY$202,72,FALSE)))</f>
        <v>0</v>
      </c>
      <c r="BU7" s="6">
        <f>IF(ISERROR(VLOOKUP($A7,'Import OffPeak'!$A$3:BZ$99,73,FALSE)-VLOOKUP($A7,'Import OffPeak change'!$A$106:BZ$202,73,FALSE)),0,(VLOOKUP($A7,'Import OffPeak'!$A$3:BZ$99,73,FALSE)-VLOOKUP($A7,'Import OffPeak change'!$A$106:BZ$202,73,FALSE)))</f>
        <v>0</v>
      </c>
      <c r="BV7" s="6">
        <f>IF(ISERROR(VLOOKUP($A7,'Import OffPeak'!$A$3:CA$99,74,FALSE)-VLOOKUP($A7,'Import OffPeak change'!$A$106:CA$202,74,FALSE)),0,(VLOOKUP($A7,'Import OffPeak'!$A$3:CA$99,74,FALSE)-VLOOKUP($A7,'Import OffPeak change'!$A$106:CA$202,74,FALSE)))</f>
        <v>0</v>
      </c>
      <c r="BW7" s="6">
        <f>IF(ISERROR(VLOOKUP($A7,'Import OffPeak'!$A$3:CB$99,75,FALSE)-VLOOKUP($A7,'Import OffPeak change'!$A$106:CB$202,75,FALSE)),0,(VLOOKUP($A7,'Import OffPeak'!$A$3:CB$99,75,FALSE)-VLOOKUP($A7,'Import OffPeak change'!$A$106:CB$202,75,FALSE)))</f>
        <v>0</v>
      </c>
      <c r="BX7" s="6">
        <f>IF(ISERROR(VLOOKUP($A7,'Import OffPeak'!$A$3:CC$99,76,FALSE)-VLOOKUP($A7,'Import OffPeak change'!$A$106:CC$202,76,FALSE)),0,(VLOOKUP($A7,'Import OffPeak'!$A$3:CC$99,76,FALSE)-VLOOKUP($A7,'Import OffPeak change'!$A$106:CC$202,76,FALSE)))</f>
        <v>0</v>
      </c>
      <c r="BY7" s="6">
        <f>IF(ISERROR(VLOOKUP($A7,'Import OffPeak'!$A$3:CD$99,77,FALSE)-VLOOKUP($A7,'Import OffPeak change'!$A$106:CD$202,77,FALSE)),0,(VLOOKUP($A7,'Import OffPeak'!$A$3:CD$99,77,FALSE)-VLOOKUP($A7,'Import OffPeak change'!$A$106:CD$202,77,FALSE)))</f>
        <v>0</v>
      </c>
      <c r="BZ7" s="6">
        <f>IF(ISERROR(VLOOKUP($A7,'Import OffPeak'!$A$3:CE$99,78,FALSE)-VLOOKUP($A7,'Import OffPeak change'!$A$106:CE$202,78,FALSE)),0,(VLOOKUP($A7,'Import OffPeak'!$A$3:CE$99,78,FALSE)-VLOOKUP($A7,'Import OffPeak change'!$A$106:CE$202,78,FALSE)))</f>
        <v>0</v>
      </c>
      <c r="CA7" s="6">
        <f>IF(ISERROR(VLOOKUP($A7,'Import OffPeak'!$A$3:CF$99,79,FALSE)-VLOOKUP($A7,'Import OffPeak change'!$A$106:CF$202,79,FALSE)),0,(VLOOKUP($A7,'Import OffPeak'!$A$3:CF$99,79,FALSE)-VLOOKUP($A7,'Import OffPeak change'!$A$106:CF$202,79,FALSE)))</f>
        <v>0</v>
      </c>
      <c r="CB7" s="6">
        <f>IF(ISERROR(VLOOKUP($A7,'Import OffPeak'!$A$3:CG$99,80,FALSE)-VLOOKUP($A7,'Import OffPeak change'!$A$106:CG$202,80,FALSE)),0,(VLOOKUP($A7,'Import OffPeak'!$A$3:CG$99,80,FALSE)-VLOOKUP($A7,'Import OffPeak change'!$A$106:CG$202,80,FALSE)))</f>
        <v>0</v>
      </c>
      <c r="CC7" s="6">
        <f>IF(ISERROR(VLOOKUP($A7,'Import OffPeak'!$A$3:CH$99,81,FALSE)-VLOOKUP($A7,'Import OffPeak change'!$A$106:CH$202,81,FALSE)),0,(VLOOKUP($A7,'Import OffPeak'!$A$3:CH$99,81,FALSE)-VLOOKUP($A7,'Import OffPeak change'!$A$106:CH$202,81,FALSE)))</f>
        <v>0</v>
      </c>
      <c r="CD7" s="6">
        <f>IF(ISERROR(VLOOKUP($A7,'Import OffPeak'!$A$3:CI$99,82,FALSE)-VLOOKUP($A7,'Import OffPeak change'!$A$106:CI$202,82,FALSE)),0,(VLOOKUP($A7,'Import OffPeak'!$A$3:CI$99,82,FALSE)-VLOOKUP($A7,'Import OffPeak change'!$A$106:CI$202,82,FALSE)))</f>
        <v>0</v>
      </c>
      <c r="CE7" s="6">
        <f>IF(ISERROR(VLOOKUP($A7,'Import OffPeak'!$A$3:CJ$99,83,FALSE)-VLOOKUP($A7,'Import OffPeak change'!$A$106:CJ$202,83,FALSE)),0,(VLOOKUP($A7,'Import OffPeak'!$A$3:CJ$99,83,FALSE)-VLOOKUP($A7,'Import OffPeak change'!$A$106:CJ$202,83,FALSE)))</f>
        <v>0</v>
      </c>
      <c r="CF7" s="6">
        <f>IF(ISERROR(VLOOKUP($A7,'Import OffPeak'!$A$3:CK$99,84,FALSE)-VLOOKUP($A7,'Import OffPeak change'!$A$106:CK$202,84,FALSE)),0,(VLOOKUP($A7,'Import OffPeak'!$A$3:CK$99,84,FALSE)-VLOOKUP($A7,'Import OffPeak change'!$A$106:CK$202,84,FALSE)))</f>
        <v>0</v>
      </c>
      <c r="CG7" s="6">
        <f>IF(ISERROR(VLOOKUP($A7,'Import OffPeak'!$A$3:CL$99,85,FALSE)-VLOOKUP($A7,'Import OffPeak change'!$A$106:CL$202,85,FALSE)),0,(VLOOKUP($A7,'Import OffPeak'!$A$3:CL$99,85,FALSE)-VLOOKUP($A7,'Import OffPeak change'!$A$106:CL$202,85,FALSE)))</f>
        <v>0</v>
      </c>
      <c r="CH7" s="6">
        <f>IF(ISERROR(VLOOKUP($A7,'Import OffPeak'!$A$3:CM$99,86,FALSE)-VLOOKUP($A7,'Import OffPeak change'!$A$106:CM$202,86,FALSE)),0,(VLOOKUP($A7,'Import OffPeak'!$A$3:CM$99,86,FALSE)-VLOOKUP($A7,'Import OffPeak change'!$A$106:CM$202,86,FALSE)))</f>
        <v>0</v>
      </c>
      <c r="CI7" s="6">
        <f>IF(ISERROR(VLOOKUP($A7,'Import OffPeak'!$A$3:CN$99,87,FALSE)-VLOOKUP($A7,'Import OffPeak change'!$A$106:CN$202,87,FALSE)),0,(VLOOKUP($A7,'Import OffPeak'!$A$3:CN$99,87,FALSE)-VLOOKUP($A7,'Import OffPeak change'!$A$106:CN$202,87,FALSE)))</f>
        <v>0</v>
      </c>
      <c r="CJ7" s="6">
        <f>IF(ISERROR(VLOOKUP($A7,'Import OffPeak'!$A$3:CO$99,88,FALSE)-VLOOKUP($A7,'Import OffPeak change'!$A$106:CO$202,88,FALSE)),0,(VLOOKUP($A7,'Import OffPeak'!$A$3:CO$99,88,FALSE)-VLOOKUP($A7,'Import OffPeak change'!$A$106:CO$202,88,FALSE)))</f>
        <v>0</v>
      </c>
      <c r="CK7" s="6">
        <f>IF(ISERROR(VLOOKUP($A7,'Import OffPeak'!$A$3:CP$99,89,FALSE)-VLOOKUP($A7,'Import OffPeak change'!$A$106:CP$202,89,FALSE)),0,(VLOOKUP($A7,'Import OffPeak'!$A$3:CP$99,89,FALSE)-VLOOKUP($A7,'Import OffPeak change'!$A$106:CP$202,89,FALSE)))</f>
        <v>0</v>
      </c>
      <c r="CL7" s="6">
        <f>IF(ISERROR(VLOOKUP($A7,'Import OffPeak'!$A$3:CQ$99,90,FALSE)-VLOOKUP($A7,'Import OffPeak change'!$A$106:CQ$202,90,FALSE)),0,(VLOOKUP($A7,'Import OffPeak'!$A$3:CQ$99,90,FALSE)-VLOOKUP($A7,'Import OffPeak change'!$A$106:CQ$202,90,FALSE)))</f>
        <v>0</v>
      </c>
      <c r="CM7" s="6">
        <f>IF(ISERROR(VLOOKUP($A7,'Import OffPeak'!$A$3:CR$99,91,FALSE)-VLOOKUP($A7,'Import OffPeak change'!$A$106:CR$202,91,FALSE)),0,(VLOOKUP($A7,'Import OffPeak'!$A$3:CR$99,91,FALSE)-VLOOKUP($A7,'Import OffPeak change'!$A$106:CR$202,91,FALSE)))</f>
        <v>0</v>
      </c>
      <c r="CN7" s="6">
        <f>IF(ISERROR(VLOOKUP($A7,'Import OffPeak'!$A$3:CS$99,92,FALSE)-VLOOKUP($A7,'Import OffPeak change'!$A$106:CS$202,92,FALSE)),0,(VLOOKUP($A7,'Import OffPeak'!$A$3:CS$99,92,FALSE)-VLOOKUP($A7,'Import OffPeak change'!$A$106:CS$202,92,FALSE)))</f>
        <v>0</v>
      </c>
      <c r="CO7" s="6">
        <f>IF(ISERROR(VLOOKUP($A7,'Import OffPeak'!$A$3:CT$99,93,FALSE)-VLOOKUP($A7,'Import OffPeak change'!$A$106:CT$202,93,FALSE)),0,(VLOOKUP($A7,'Import OffPeak'!$A$3:CT$99,93,FALSE)-VLOOKUP($A7,'Import OffPeak change'!$A$106:CT$202,93,FALSE)))</f>
        <v>0</v>
      </c>
      <c r="CP7" s="6">
        <f>IF(ISERROR(VLOOKUP($A7,'Import OffPeak'!$A$3:CU$99,94,FALSE)-VLOOKUP($A7,'Import OffPeak change'!$A$106:CU$202,94,FALSE)),0,(VLOOKUP($A7,'Import OffPeak'!$A$3:CU$99,94,FALSE)-VLOOKUP($A7,'Import OffPeak change'!$A$106:CU$202,94,FALSE)))</f>
        <v>0</v>
      </c>
      <c r="CQ7" s="6">
        <f>IF(ISERROR(VLOOKUP($A7,'Import OffPeak'!$A$3:CV$99,95,FALSE)-VLOOKUP($A7,'Import OffPeak change'!$A$106:CV$202,95,FALSE)),0,(VLOOKUP($A7,'Import OffPeak'!$A$3:CV$99,95,FALSE)-VLOOKUP($A7,'Import OffPeak change'!$A$106:CV$202,95,FALSE)))</f>
        <v>0</v>
      </c>
      <c r="CR7" s="6">
        <f>IF(ISERROR(VLOOKUP($A7,'Import OffPeak'!$A$3:CW$99,96,FALSE)-VLOOKUP($A7,'Import OffPeak change'!$A$106:CW$202,96,FALSE)),0,(VLOOKUP($A7,'Import OffPeak'!$A$3:CW$99,96,FALSE)-VLOOKUP($A7,'Import OffPeak change'!$A$106:CW$202,96,FALSE)))</f>
        <v>0</v>
      </c>
      <c r="CS7" s="6">
        <f>IF(ISERROR(VLOOKUP($A7,'Import OffPeak'!$A$3:CX$99,97,FALSE)-VLOOKUP($A7,'Import OffPeak change'!$A$106:CX$202,97,FALSE)),0,(VLOOKUP($A7,'Import OffPeak'!$A$3:CX$99,97,FALSE)-VLOOKUP($A7,'Import OffPeak change'!$A$106:CX$202,97,FALSE)))</f>
        <v>0</v>
      </c>
      <c r="CT7" s="6">
        <f>IF(ISERROR(VLOOKUP($A7,'Import OffPeak'!$A$3:CY$99,98,FALSE)-VLOOKUP($A7,'Import OffPeak change'!$A$106:CY$202,98,FALSE)),0,(VLOOKUP($A7,'Import OffPeak'!$A$3:CY$99,98,FALSE)-VLOOKUP($A7,'Import OffPeak change'!$A$106:CY$202,98,FALSE)))</f>
        <v>0</v>
      </c>
      <c r="CU7" s="6">
        <f>IF(ISERROR(VLOOKUP($A7,'Import OffPeak'!$A$3:CZ$99,99,FALSE)-VLOOKUP($A7,'Import OffPeak change'!$A$106:CZ$202,99,FALSE)),0,(VLOOKUP($A7,'Import OffPeak'!$A$3:CZ$99,99,FALSE)-VLOOKUP($A7,'Import OffPeak change'!$A$106:CZ$202,99,FALSE)))</f>
        <v>0</v>
      </c>
      <c r="CV7" s="6">
        <f>IF(ISERROR(VLOOKUP($A7,'Import OffPeak'!$A$3:DA$99,100,FALSE)-VLOOKUP($A7,'Import OffPeak change'!$A$106:DA$202,100,FALSE)),0,(VLOOKUP($A7,'Import OffPeak'!$A$3:DA$99,100,FALSE)-VLOOKUP($A7,'Import OffPeak change'!$A$106:DA$202,100,FALSE)))</f>
        <v>0</v>
      </c>
      <c r="CW7" s="6">
        <f>IF(ISERROR(VLOOKUP($A7,'Import OffPeak'!$A$3:DB$99,101,FALSE)-VLOOKUP($A7,'Import OffPeak change'!$A$106:DB$202,101,FALSE)),0,(VLOOKUP($A7,'Import OffPeak'!$A$3:DB$99,101,FALSE)-VLOOKUP($A7,'Import OffPeak change'!$A$106:DB$202,101,FALSE)))</f>
        <v>0</v>
      </c>
      <c r="CX7" s="6">
        <f>IF(ISERROR(VLOOKUP($A7,'Import OffPeak'!$A$3:DC$99,102,FALSE)-VLOOKUP($A7,'Import OffPeak change'!$A$106:DC$202,102,FALSE)),0,(VLOOKUP($A7,'Import OffPeak'!$A$3:DC$99,102,FALSE)-VLOOKUP($A7,'Import OffPeak change'!$A$106:DC$202,102,FALSE)))</f>
        <v>0</v>
      </c>
      <c r="CY7" s="6">
        <f>IF(ISERROR(VLOOKUP($A7,'Import OffPeak'!$A$3:DD$99,103,FALSE)-VLOOKUP($A7,'Import OffPeak change'!$A$106:DD$202,103,FALSE)),0,(VLOOKUP($A7,'Import OffPeak'!$A$3:DD$99,103,FALSE)-VLOOKUP($A7,'Import OffPeak change'!$A$106:DD$202,103,FALSE)))</f>
        <v>0</v>
      </c>
      <c r="CZ7" s="6">
        <f>IF(ISERROR(VLOOKUP($A7,'Import OffPeak'!$A$3:DE$99,104,FALSE)-VLOOKUP($A7,'Import OffPeak change'!$A$106:DE$202,104,FALSE)),0,(VLOOKUP($A7,'Import OffPeak'!$A$3:DE$99,104,FALSE)-VLOOKUP($A7,'Import OffPeak change'!$A$106:DE$202,104,FALSE)))</f>
        <v>0</v>
      </c>
      <c r="DA7" s="6">
        <f>IF(ISERROR(VLOOKUP($A7,'Import OffPeak'!$A$3:DF$99,105,FALSE)-VLOOKUP($A7,'Import OffPeak change'!$A$106:DF$202,105,FALSE)),0,(VLOOKUP($A7,'Import OffPeak'!$A$3:DF$99,105,FALSE)-VLOOKUP($A7,'Import OffPeak change'!$A$106:DF$202,105,FALSE)))</f>
        <v>0</v>
      </c>
      <c r="DB7" s="6">
        <f>IF(ISERROR(VLOOKUP($A7,'Import OffPeak'!$A$3:DG$99,106,FALSE)-VLOOKUP($A7,'Import OffPeak change'!$A$106:DG$202,106,FALSE)),0,(VLOOKUP($A7,'Import OffPeak'!$A$3:DG$99,106,FALSE)-VLOOKUP($A7,'Import OffPeak change'!$A$106:DG$202,106,FALSE)))</f>
        <v>0</v>
      </c>
      <c r="DC7" s="6">
        <f>IF(ISERROR(VLOOKUP($A7,'Import OffPeak'!$A$3:DH$99,107,FALSE)-VLOOKUP($A7,'Import OffPeak change'!$A$106:DH$202,107,FALSE)),0,(VLOOKUP($A7,'Import OffPeak'!$A$3:DH$99,107,FALSE)-VLOOKUP($A7,'Import OffPeak change'!$A$106:DH$202,107,FALSE)))</f>
        <v>0</v>
      </c>
      <c r="DD7" s="6">
        <f>IF(ISERROR(VLOOKUP($A7,'Import OffPeak'!$A$3:DI$99,108,FALSE)-VLOOKUP($A7,'Import OffPeak change'!$A$106:DI$202,108,FALSE)),0,(VLOOKUP($A7,'Import OffPeak'!$A$3:DI$99,108,FALSE)-VLOOKUP($A7,'Import OffPeak change'!$A$106:DI$202,108,FALSE)))</f>
        <v>0</v>
      </c>
      <c r="DE7" s="6">
        <f>IF(ISERROR(VLOOKUP($A7,'Import OffPeak'!$A$3:DJ$99,109,FALSE)-VLOOKUP($A7,'Import OffPeak change'!$A$106:DJ$202,109,FALSE)),0,(VLOOKUP($A7,'Import OffPeak'!$A$3:DJ$99,109,FALSE)-VLOOKUP($A7,'Import OffPeak change'!$A$106:DJ$202,109,FALSE)))</f>
        <v>0</v>
      </c>
      <c r="DF7" s="6">
        <f>IF(ISERROR(VLOOKUP($A7,'Import OffPeak'!$A$3:DK$99,110,FALSE)-VLOOKUP($A7,'Import OffPeak change'!$A$106:DK$202,110,FALSE)),0,(VLOOKUP($A7,'Import OffPeak'!$A$3:DK$99,110,FALSE)-VLOOKUP($A7,'Import OffPeak change'!$A$106:DK$202,110,FALSE)))</f>
        <v>0</v>
      </c>
      <c r="DG7" s="6">
        <f>IF(ISERROR(VLOOKUP($A7,'Import OffPeak'!$A$3:DL$99,111,FALSE)-VLOOKUP($A7,'Import OffPeak change'!$A$106:DL$202,111,FALSE)),0,(VLOOKUP($A7,'Import OffPeak'!$A$3:DL$99,111,FALSE)-VLOOKUP($A7,'Import OffPeak change'!$A$106:DL$202,111,FALSE)))</f>
        <v>0</v>
      </c>
      <c r="DH7" s="6">
        <f>IF(ISERROR(VLOOKUP($A7,'Import OffPeak'!$A$3:DM$99,112,FALSE)-VLOOKUP($A7,'Import OffPeak change'!$A$106:DM$202,112,FALSE)),0,(VLOOKUP($A7,'Import OffPeak'!$A$3:DM$99,112,FALSE)-VLOOKUP($A7,'Import OffPeak change'!$A$106:DM$202,112,FALSE)))</f>
        <v>0</v>
      </c>
      <c r="DI7" s="6">
        <f>IF(ISERROR(VLOOKUP($A7,'Import OffPeak'!$A$3:DN$99,113,FALSE)-VLOOKUP($A7,'Import OffPeak change'!$A$106:DN$202,113,FALSE)),0,(VLOOKUP($A7,'Import OffPeak'!$A$3:DN$99,113,FALSE)-VLOOKUP($A7,'Import OffPeak change'!$A$106:DN$202,113,FALSE)))</f>
        <v>0</v>
      </c>
      <c r="DJ7" s="6">
        <f>IF(ISERROR(VLOOKUP($A7,'Import OffPeak'!$A$3:DO$99,114,FALSE)-VLOOKUP($A7,'Import OffPeak change'!$A$106:DO$202,114,FALSE)),0,(VLOOKUP($A7,'Import OffPeak'!$A$3:DO$99,114,FALSE)-VLOOKUP($A7,'Import OffPeak change'!$A$106:DO$202,114,FALSE)))</f>
        <v>0</v>
      </c>
      <c r="DK7" s="6">
        <f>IF(ISERROR(VLOOKUP($A7,'Import OffPeak'!$A$3:DP$99,115,FALSE)-VLOOKUP($A7,'Import OffPeak change'!$A$106:DP$202,115,FALSE)),0,(VLOOKUP($A7,'Import OffPeak'!$A$3:DP$99,115,FALSE)-VLOOKUP($A7,'Import OffPeak change'!$A$106:DP$202,115,FALSE)))</f>
        <v>0</v>
      </c>
      <c r="DL7" s="6">
        <f>IF(ISERROR(VLOOKUP($A7,'Import OffPeak'!$A$3:DQ$99,116,FALSE)-VLOOKUP($A7,'Import OffPeak change'!$A$106:DQ$202,116,FALSE)),0,(VLOOKUP($A7,'Import OffPeak'!$A$3:DQ$99,116,FALSE)-VLOOKUP($A7,'Import OffPeak change'!$A$106:DQ$202,116,FALSE)))</f>
        <v>0</v>
      </c>
      <c r="DM7" s="6">
        <f>IF(ISERROR(VLOOKUP($A7,'Import OffPeak'!$A$3:DR$99,117,FALSE)-VLOOKUP($A7,'Import OffPeak change'!$A$106:DR$202,117,FALSE)),0,(VLOOKUP($A7,'Import OffPeak'!$A$3:DR$99,117,FALSE)-VLOOKUP($A7,'Import OffPeak change'!$A$106:DR$202,117,FALSE)))</f>
        <v>0</v>
      </c>
      <c r="DN7" s="6">
        <f>IF(ISERROR(VLOOKUP($A7,'Import OffPeak'!$A$3:DS$99,118,FALSE)-VLOOKUP($A7,'Import OffPeak change'!$A$106:DS$202,118,FALSE)),0,(VLOOKUP($A7,'Import OffPeak'!$A$3:DS$99,118,FALSE)-VLOOKUP($A7,'Import OffPeak change'!$A$106:DS$202,118,FALSE)))</f>
        <v>0</v>
      </c>
      <c r="DO7" s="6">
        <f>IF(ISERROR(VLOOKUP($A7,'Import OffPeak'!$A$3:DT$99,119,FALSE)-VLOOKUP($A7,'Import OffPeak change'!$A$106:DT$202,119,FALSE)),0,(VLOOKUP($A7,'Import OffPeak'!$A$3:DT$99,119,FALSE)-VLOOKUP($A7,'Import OffPeak change'!$A$106:DT$202,119,FALSE)))</f>
        <v>0</v>
      </c>
      <c r="DP7" s="6">
        <f>IF(ISERROR(VLOOKUP($A7,'Import OffPeak'!$A$3:DU$99,120,FALSE)-VLOOKUP($A7,'Import OffPeak change'!$A$106:DU$202,120,FALSE)),0,(VLOOKUP($A7,'Import OffPeak'!$A$3:DU$99,120,FALSE)-VLOOKUP($A7,'Import OffPeak change'!$A$106:DU$202,120,FALSE)))</f>
        <v>0</v>
      </c>
      <c r="DQ7" s="6">
        <f>IF(ISERROR(VLOOKUP($A7,'Import OffPeak'!$A$3:DV$99,121,FALSE)-VLOOKUP($A7,'Import OffPeak change'!$A$106:DV$202,121,FALSE)),0,(VLOOKUP($A7,'Import OffPeak'!$A$3:DV$99,121,FALSE)-VLOOKUP($A7,'Import OffPeak change'!$A$106:DV$202,121,FALSE)))</f>
        <v>0</v>
      </c>
      <c r="DR7" s="6">
        <f>IF(ISERROR(VLOOKUP($A7,'Import OffPeak'!$A$3:DW$99,122,FALSE)-VLOOKUP($A7,'Import OffPeak change'!$A$106:DW$202,122,FALSE)),0,(VLOOKUP($A7,'Import OffPeak'!$A$3:DW$99,122,FALSE)-VLOOKUP($A7,'Import OffPeak change'!$A$106:DW$202,122,FALSE)))</f>
        <v>0</v>
      </c>
      <c r="DS7" s="6">
        <f>IF(ISERROR(VLOOKUP($A7,'Import OffPeak'!$A$3:DX$99,123,FALSE)-VLOOKUP($A7,'Import OffPeak change'!$A$106:DX$202,123,FALSE)),0,(VLOOKUP($A7,'Import OffPeak'!$A$3:DX$99,123,FALSE)-VLOOKUP($A7,'Import OffPeak change'!$A$106:DX$202,123,FALSE)))</f>
        <v>0</v>
      </c>
      <c r="DT7" s="6">
        <f>IF(ISERROR(VLOOKUP($A7,'Import OffPeak'!$A$3:DY$99,124,FALSE)-VLOOKUP($A7,'Import OffPeak change'!$A$106:DY$202,124,FALSE)),0,(VLOOKUP($A7,'Import OffPeak'!$A$3:DY$99,124,FALSE)-VLOOKUP($A7,'Import OffPeak change'!$A$106:DY$202,124,FALSE)))</f>
        <v>0</v>
      </c>
      <c r="DU7" s="6">
        <f>IF(ISERROR(VLOOKUP($A7,'Import OffPeak'!$A$3:DZ$99,125,FALSE)-VLOOKUP($A7,'Import OffPeak change'!$A$106:DZ$202,125,FALSE)),0,(VLOOKUP($A7,'Import OffPeak'!$A$3:DZ$99,125,FALSE)-VLOOKUP($A7,'Import OffPeak change'!$A$106:DZ$202,125,FALSE)))</f>
        <v>0</v>
      </c>
      <c r="DV7" s="6">
        <f>IF(ISERROR(VLOOKUP($A7,'Import OffPeak'!$A$3:EA$99,126,FALSE)-VLOOKUP($A7,'Import OffPeak change'!$A$106:EA$202,126,FALSE)),0,(VLOOKUP($A7,'Import OffPeak'!$A$3:EA$99,126,FALSE)-VLOOKUP($A7,'Import OffPeak change'!$A$106:EA$202,126,FALSE)))</f>
        <v>0</v>
      </c>
      <c r="DW7" s="6">
        <f>IF(ISERROR(VLOOKUP($A7,'Import OffPeak'!$A$3:EB$99,127,FALSE)-VLOOKUP($A7,'Import OffPeak change'!$A$106:EB$202,127,FALSE)),0,(VLOOKUP($A7,'Import OffPeak'!$A$3:EB$99,127,FALSE)-VLOOKUP($A7,'Import OffPeak change'!$A$106:EB$202,127,FALSE)))</f>
        <v>0</v>
      </c>
      <c r="DX7" s="6">
        <f>IF(ISERROR(VLOOKUP($A7,'Import OffPeak'!$A$3:EC$99,128,FALSE)-VLOOKUP($A7,'Import OffPeak change'!$A$106:EC$202,128,FALSE)),0,(VLOOKUP($A7,'Import OffPeak'!$A$3:EC$99,128,FALSE)-VLOOKUP($A7,'Import OffPeak change'!$A$106:EC$202,128,FALSE)))</f>
        <v>0</v>
      </c>
      <c r="DY7" s="6">
        <f>IF(ISERROR(VLOOKUP($A7,'Import OffPeak'!$A$3:ED$99,129,FALSE)-VLOOKUP($A7,'Import OffPeak change'!$A$106:ED$202,129,FALSE)),0,(VLOOKUP($A7,'Import OffPeak'!$A$3:ED$99,129,FALSE)-VLOOKUP($A7,'Import OffPeak change'!$A$106:ED$202,129,FALSE)))</f>
        <v>0</v>
      </c>
      <c r="DZ7" s="6">
        <f>IF(ISERROR(VLOOKUP($A7,'Import OffPeak'!$A$3:EE$99,130,FALSE)-VLOOKUP($A7,'Import OffPeak change'!$A$106:EE$202,130,FALSE)),0,(VLOOKUP($A7,'Import OffPeak'!$A$3:EE$99,130,FALSE)-VLOOKUP($A7,'Import OffPeak change'!$A$106:EE$202,130,FALSE)))</f>
        <v>0</v>
      </c>
      <c r="EA7" s="6">
        <f>IF(ISERROR(VLOOKUP($A7,'Import OffPeak'!$A$3:EF$99,131,FALSE)-VLOOKUP($A7,'Import OffPeak change'!$A$106:EF$202,131,FALSE)),0,(VLOOKUP($A7,'Import OffPeak'!$A$3:EF$99,131,FALSE)-VLOOKUP($A7,'Import OffPeak change'!$A$106:EF$202,131,FALSE)))</f>
        <v>0</v>
      </c>
      <c r="EB7" s="6">
        <f>IF(ISERROR(VLOOKUP($A7,'Import OffPeak'!$A$3:EG$99,132,FALSE)-VLOOKUP($A7,'Import OffPeak change'!$A$106:EG$202,132,FALSE)),0,(VLOOKUP($A7,'Import OffPeak'!$A$3:EG$99,132,FALSE)-VLOOKUP($A7,'Import OffPeak change'!$A$106:EG$202,132,FALSE)))</f>
        <v>0</v>
      </c>
      <c r="EC7" s="6">
        <f>IF(ISERROR(VLOOKUP($A7,'Import OffPeak'!$A$3:EH$99,133,FALSE)-VLOOKUP($A7,'Import OffPeak change'!$A$106:EH$202,133,FALSE)),0,(VLOOKUP($A7,'Import OffPeak'!$A$3:EH$99,133,FALSE)-VLOOKUP($A7,'Import OffPeak change'!$A$106:EH$202,133,FALSE)))</f>
        <v>0</v>
      </c>
      <c r="ED7" s="6">
        <f>IF(ISERROR(VLOOKUP($A7,'Import OffPeak'!$A$3:EI$99,134,FALSE)-VLOOKUP($A7,'Import OffPeak change'!$A$106:EI$202,134,FALSE)),0,(VLOOKUP($A7,'Import OffPeak'!$A$3:EI$99,134,FALSE)-VLOOKUP($A7,'Import OffPeak change'!$A$106:EI$202,134,FALSE)))</f>
        <v>0</v>
      </c>
      <c r="EE7" s="6">
        <f>IF(ISERROR(VLOOKUP($A7,'Import OffPeak'!$A$3:EJ$99,135,FALSE)-VLOOKUP($A7,'Import OffPeak change'!$A$106:EJ$202,135,FALSE)),0,(VLOOKUP($A7,'Import OffPeak'!$A$3:EJ$99,135,FALSE)-VLOOKUP($A7,'Import OffPeak change'!$A$106:EJ$202,135,FALSE)))</f>
        <v>0</v>
      </c>
      <c r="EF7" s="6">
        <f>IF(ISERROR(VLOOKUP($A7,'Import OffPeak'!$A$3:EK$99,136,FALSE)-VLOOKUP($A7,'Import OffPeak change'!$A$106:EK$202,136,FALSE)),0,(VLOOKUP($A7,'Import OffPeak'!$A$3:EK$99,136,FALSE)-VLOOKUP($A7,'Import OffPeak change'!$A$106:EK$202,136,FALSE)))</f>
        <v>0</v>
      </c>
      <c r="EG7" s="6">
        <f>IF(ISERROR(VLOOKUP($A7,'Import OffPeak'!$A$3:EL$99,137,FALSE)-VLOOKUP($A7,'Import OffPeak change'!$A$106:EL$202,137,FALSE)),0,(VLOOKUP($A7,'Import OffPeak'!$A$3:EL$99,137,FALSE)-VLOOKUP($A7,'Import OffPeak change'!$A$106:EL$202,137,FALSE)))</f>
        <v>0</v>
      </c>
      <c r="EH7" s="6">
        <f>IF(ISERROR(VLOOKUP($A7,'Import OffPeak'!$A$3:EM$99,138,FALSE)-VLOOKUP($A7,'Import OffPeak change'!$A$106:EM$202,138,FALSE)),0,(VLOOKUP($A7,'Import OffPeak'!$A$3:EM$99,138,FALSE)-VLOOKUP($A7,'Import OffPeak change'!$A$106:EM$202,138,FALSE)))</f>
        <v>0</v>
      </c>
      <c r="EI7" s="6">
        <f>IF(ISERROR(VLOOKUP($A7,'Import OffPeak'!$A$3:EN$99,139,FALSE)-VLOOKUP($A7,'Import OffPeak change'!$A$106:EN$202,139,FALSE)),0,(VLOOKUP($A7,'Import OffPeak'!$A$3:EN$99,139,FALSE)-VLOOKUP($A7,'Import OffPeak change'!$A$106:EN$202,139,FALSE)))</f>
        <v>0</v>
      </c>
      <c r="EJ7" s="6">
        <f>IF(ISERROR(VLOOKUP($A7,'Import OffPeak'!$A$3:EO$99,140,FALSE)-VLOOKUP($A7,'Import OffPeak change'!$A$106:EO$202,140,FALSE)),0,(VLOOKUP($A7,'Import OffPeak'!$A$3:EO$99,140,FALSE)-VLOOKUP($A7,'Import OffPeak change'!$A$106:EO$202,140,FALSE)))</f>
        <v>0</v>
      </c>
      <c r="EK7" s="6">
        <f>IF(ISERROR(VLOOKUP($A7,'Import OffPeak'!$A$3:EP$99,141,FALSE)-VLOOKUP($A7,'Import OffPeak change'!$A$106:EP$202,141,FALSE)),0,(VLOOKUP($A7,'Import OffPeak'!$A$3:EP$99,141,FALSE)-VLOOKUP($A7,'Import OffPeak change'!$A$106:EP$202,141,FALSE)))</f>
        <v>0</v>
      </c>
      <c r="EL7" s="6">
        <f>IF(ISERROR(VLOOKUP($A7,'Import OffPeak'!$A$3:EQ$99,142,FALSE)-VLOOKUP($A7,'Import OffPeak change'!$A$106:EQ$202,142,FALSE)),0,(VLOOKUP($A7,'Import OffPeak'!$A$3:EQ$99,142,FALSE)-VLOOKUP($A7,'Import OffPeak change'!$A$106:EQ$202,142,FALSE)))</f>
        <v>0</v>
      </c>
      <c r="EM7" s="6">
        <f>IF(ISERROR(VLOOKUP($A7,'Import OffPeak'!$A$3:ER$99,143,FALSE)-VLOOKUP($A7,'Import OffPeak change'!$A$106:ER$202,143,FALSE)),0,(VLOOKUP($A7,'Import OffPeak'!$A$3:ER$99,143,FALSE)-VLOOKUP($A7,'Import OffPeak change'!$A$106:ER$202,143,FALSE)))</f>
        <v>0</v>
      </c>
      <c r="EN7" s="6">
        <f>IF(ISERROR(VLOOKUP($A7,'Import OffPeak'!$A$3:ES$99,144,FALSE)-VLOOKUP($A7,'Import OffPeak change'!$A$106:ES$202,144,FALSE)),0,(VLOOKUP($A7,'Import OffPeak'!$A$3:ES$99,144,FALSE)-VLOOKUP($A7,'Import OffPeak change'!$A$106:ES$202,144,FALSE)))</f>
        <v>0</v>
      </c>
      <c r="EO7" s="6">
        <f>IF(ISERROR(VLOOKUP($A7,'Import OffPeak'!$A$3:ET$99,145,FALSE)-VLOOKUP($A7,'Import OffPeak change'!$A$106:ET$202,145,FALSE)),0,(VLOOKUP($A7,'Import OffPeak'!$A$3:ET$99,145,FALSE)-VLOOKUP($A7,'Import OffPeak change'!$A$106:ET$202,145,FALSE)))</f>
        <v>0</v>
      </c>
      <c r="EP7" s="6">
        <f>IF(ISERROR(VLOOKUP($A7,'Import OffPeak'!$A$3:EU$99,146,FALSE)-VLOOKUP($A7,'Import OffPeak change'!$A$106:EU$202,146,FALSE)),0,(VLOOKUP($A7,'Import OffPeak'!$A$3:EU$99,146,FALSE)-VLOOKUP($A7,'Import OffPeak change'!$A$106:EU$202,146,FALSE)))</f>
        <v>0</v>
      </c>
      <c r="EQ7" s="6">
        <f>IF(ISERROR(VLOOKUP($A7,'Import OffPeak'!$A$3:EV$99,147,FALSE)-VLOOKUP($A7,'Import OffPeak change'!$A$106:EV$202,147,FALSE)),0,(VLOOKUP($A7,'Import OffPeak'!$A$3:EV$99,147,FALSE)-VLOOKUP($A7,'Import OffPeak change'!$A$106:EV$202,147,FALSE)))</f>
        <v>0</v>
      </c>
      <c r="ER7" s="6">
        <f>IF(ISERROR(VLOOKUP($A7,'Import OffPeak'!$A$3:EW$99,148,FALSE)-VLOOKUP($A7,'Import OffPeak change'!$A$106:EW$202,148,FALSE)),0,(VLOOKUP($A7,'Import OffPeak'!$A$3:EW$99,148,FALSE)-VLOOKUP($A7,'Import OffPeak change'!$A$106:EW$202,148,FALSE)))</f>
        <v>0</v>
      </c>
      <c r="ES7" s="6">
        <f>IF(ISERROR(VLOOKUP($A7,'Import OffPeak'!$A$3:EX$99,149,FALSE)-VLOOKUP($A7,'Import OffPeak change'!$A$106:EX$202,149,FALSE)),0,(VLOOKUP($A7,'Import OffPeak'!$A$3:EX$99,149,FALSE)-VLOOKUP($A7,'Import OffPeak change'!$A$106:EX$202,149,FALSE)))</f>
        <v>0</v>
      </c>
      <c r="ET7" s="6">
        <f>IF(ISERROR(VLOOKUP($A7,'Import OffPeak'!$A$3:EY$99,150,FALSE)-VLOOKUP($A7,'Import OffPeak change'!$A$106:EY$202,150,FALSE)),0,(VLOOKUP($A7,'Import OffPeak'!$A$3:EY$99,150,FALSE)-VLOOKUP($A7,'Import OffPeak change'!$A$106:EY$202,150,FALSE)))</f>
        <v>0</v>
      </c>
      <c r="EU7" s="6">
        <f>IF(ISERROR(VLOOKUP($A7,'Import OffPeak'!$A$3:EZ$99,151,FALSE)-VLOOKUP($A7,'Import OffPeak change'!$A$106:EZ$202,151,FALSE)),0,(VLOOKUP($A7,'Import OffPeak'!$A$3:EZ$99,151,FALSE)-VLOOKUP($A7,'Import OffPeak change'!$A$106:EZ$202,151,FALSE)))</f>
        <v>0</v>
      </c>
      <c r="EV7" s="6">
        <f>IF(ISERROR(VLOOKUP($A7,'Import OffPeak'!$A$3:FA$99,152,FALSE)-VLOOKUP($A7,'Import OffPeak change'!$A$106:FA$202,152,FALSE)),0,(VLOOKUP($A7,'Import OffPeak'!$A$3:FA$99,152,FALSE)-VLOOKUP($A7,'Import OffPeak change'!$A$106:FA$202,152,FALSE)))</f>
        <v>0</v>
      </c>
      <c r="EW7" s="6">
        <f>IF(ISERROR(VLOOKUP($A7,'Import OffPeak'!$A$3:FB$99,153,FALSE)-VLOOKUP($A7,'Import OffPeak change'!$A$106:FB$202,153,FALSE)),0,(VLOOKUP($A7,'Import OffPeak'!$A$3:FB$99,153,FALSE)-VLOOKUP($A7,'Import OffPeak change'!$A$106:FB$202,153,FALSE)))</f>
        <v>0</v>
      </c>
      <c r="EX7" s="6">
        <f>IF(ISERROR(VLOOKUP($A7,'Import OffPeak'!$A$3:FC$99,154,FALSE)-VLOOKUP($A7,'Import OffPeak change'!$A$106:FC$202,154,FALSE)),0,(VLOOKUP($A7,'Import OffPeak'!$A$3:FC$99,154,FALSE)-VLOOKUP($A7,'Import OffPeak change'!$A$106:FC$202,154,FALSE)))</f>
        <v>0</v>
      </c>
      <c r="EY7" s="6">
        <f>IF(ISERROR(VLOOKUP($A7,'Import OffPeak'!$A$3:FD$99,155,FALSE)-VLOOKUP($A7,'Import OffPeak change'!$A$106:FD$202,155,FALSE)),0,(VLOOKUP($A7,'Import OffPeak'!$A$3:FD$99,155,FALSE)-VLOOKUP($A7,'Import OffPeak change'!$A$106:FD$202,155,FALSE)))</f>
        <v>0</v>
      </c>
      <c r="EZ7" s="6">
        <f>IF(ISERROR(VLOOKUP($A7,'Import OffPeak'!$A$3:FE$99,156,FALSE)-VLOOKUP($A7,'Import OffPeak change'!$A$106:FE$202,156,FALSE)),0,(VLOOKUP($A7,'Import OffPeak'!$A$3:FE$99,156,FALSE)-VLOOKUP($A7,'Import OffPeak change'!$A$106:FE$202,156,FALSE)))</f>
        <v>0</v>
      </c>
      <c r="FA7" s="6">
        <f>IF(ISERROR(VLOOKUP($A7,'Import OffPeak'!$A$3:FF$99,157,FALSE)-VLOOKUP($A7,'Import OffPeak change'!$A$106:FF$202,157,FALSE)),0,(VLOOKUP($A7,'Import OffPeak'!$A$3:FF$99,157,FALSE)-VLOOKUP($A7,'Import OffPeak change'!$A$106:FF$202,157,FALSE)))</f>
        <v>0</v>
      </c>
      <c r="FB7" s="6">
        <f>IF(ISERROR(VLOOKUP($A7,'Import OffPeak'!$A$3:FG$99,158,FALSE)-VLOOKUP($A7,'Import OffPeak change'!$A$106:FG$202,158,FALSE)),0,(VLOOKUP($A7,'Import OffPeak'!$A$3:FG$99,158,FALSE)-VLOOKUP($A7,'Import OffPeak change'!$A$106:FG$202,158,FALSE)))</f>
        <v>0</v>
      </c>
      <c r="FC7" s="6">
        <f>IF(ISERROR(VLOOKUP($A7,'Import OffPeak'!$A$3:FH$99,159,FALSE)-VLOOKUP($A7,'Import OffPeak change'!$A$106:FH$202,159,FALSE)),0,(VLOOKUP($A7,'Import OffPeak'!$A$3:FH$99,159,FALSE)-VLOOKUP($A7,'Import OffPeak change'!$A$106:FH$202,159,FALSE)))</f>
        <v>0</v>
      </c>
      <c r="FD7" s="6">
        <f>IF(ISERROR(VLOOKUP($A7,'Import OffPeak'!$A$3:FI$99,160,FALSE)-VLOOKUP($A7,'Import OffPeak change'!$A$106:FI$202,160,FALSE)),0,(VLOOKUP($A7,'Import OffPeak'!$A$3:FI$99,160,FALSE)-VLOOKUP($A7,'Import OffPeak change'!$A$106:FI$202,160,FALSE)))</f>
        <v>0</v>
      </c>
      <c r="FE7" s="6">
        <f>IF(ISERROR(VLOOKUP($A7,'Import OffPeak'!$A$3:FJ$99,161,FALSE)-VLOOKUP($A7,'Import OffPeak change'!$A$106:FJ$202,161,FALSE)),0,(VLOOKUP($A7,'Import OffPeak'!$A$3:FJ$99,161,FALSE)-VLOOKUP($A7,'Import OffPeak change'!$A$106:FJ$202,161,FALSE)))</f>
        <v>0</v>
      </c>
      <c r="FF7" s="6">
        <f>IF(ISERROR(VLOOKUP($A7,'Import OffPeak'!$A$3:FK$99,162,FALSE)-VLOOKUP($A7,'Import OffPeak change'!$A$106:FK$202,162,FALSE)),0,(VLOOKUP($A7,'Import OffPeak'!$A$3:FK$99,162,FALSE)-VLOOKUP($A7,'Import OffPeak change'!$A$106:FK$202,162,FALSE)))</f>
        <v>0</v>
      </c>
      <c r="FG7" s="6">
        <f>IF(ISERROR(VLOOKUP($A7,'Import OffPeak'!$A$3:FL$99,163,FALSE)-VLOOKUP($A7,'Import OffPeak change'!$A$106:FL$202,163,FALSE)),0,(VLOOKUP($A7,'Import OffPeak'!$A$3:FL$99,163,FALSE)-VLOOKUP($A7,'Import OffPeak change'!$A$106:FL$202,163,FALSE)))</f>
        <v>0</v>
      </c>
      <c r="FH7" s="6">
        <f>IF(ISERROR(VLOOKUP($A7,'Import OffPeak'!$A$3:FM$99,164,FALSE)-VLOOKUP($A7,'Import OffPeak change'!$A$106:FM$202,164,FALSE)),0,(VLOOKUP($A7,'Import OffPeak'!$A$3:FM$99,164,FALSE)-VLOOKUP($A7,'Import OffPeak change'!$A$106:FM$202,164,FALSE)))</f>
        <v>0</v>
      </c>
      <c r="FI7" s="6">
        <f>IF(ISERROR(VLOOKUP($A7,'Import OffPeak'!$A$3:FN$99,165,FALSE)-VLOOKUP($A7,'Import OffPeak change'!$A$106:FN$202,165,FALSE)),0,(VLOOKUP($A7,'Import OffPeak'!$A$3:FN$99,165,FALSE)-VLOOKUP($A7,'Import OffPeak change'!$A$106:FN$202,165,FALSE)))</f>
        <v>0</v>
      </c>
      <c r="FJ7" s="6">
        <f>IF(ISERROR(VLOOKUP($A7,'Import OffPeak'!$A$3:FO$99,166,FALSE)-VLOOKUP($A7,'Import OffPeak change'!$A$106:FO$202,166,FALSE)),0,(VLOOKUP($A7,'Import OffPeak'!$A$3:FO$99,166,FALSE)-VLOOKUP($A7,'Import OffPeak change'!$A$106:FO$202,166,FALSE)))</f>
        <v>0</v>
      </c>
      <c r="FK7" s="6">
        <f>IF(ISERROR(VLOOKUP($A7,'Import OffPeak'!$A$3:FP$99,167,FALSE)-VLOOKUP($A7,'Import OffPeak change'!$A$106:FP$202,167,FALSE)),0,(VLOOKUP($A7,'Import OffPeak'!$A$3:FP$99,167,FALSE)-VLOOKUP($A7,'Import OffPeak change'!$A$106:FP$202,167,FALSE)))</f>
        <v>0</v>
      </c>
      <c r="FL7" s="6">
        <f>IF(ISERROR(VLOOKUP($A7,'Import OffPeak'!$A$3:FQ$99,168,FALSE)-VLOOKUP($A7,'Import OffPeak change'!$A$106:FQ$202,168,FALSE)),0,(VLOOKUP($A7,'Import OffPeak'!$A$3:FQ$99,168,FALSE)-VLOOKUP($A7,'Import OffPeak change'!$A$106:FQ$202,168,FALSE)))</f>
        <v>0</v>
      </c>
      <c r="FM7" s="6">
        <f>IF(ISERROR(VLOOKUP($A7,'Import OffPeak'!$A$3:FR$99,169,FALSE)-VLOOKUP($A7,'Import OffPeak change'!$A$106:FR$202,169,FALSE)),0,(VLOOKUP($A7,'Import OffPeak'!$A$3:FR$99,169,FALSE)-VLOOKUP($A7,'Import OffPeak change'!$A$106:FR$202,169,FALSE)))</f>
        <v>0</v>
      </c>
      <c r="FN7" s="6">
        <f>IF(ISERROR(VLOOKUP($A7,'Import OffPeak'!$A$3:FS$99,170,FALSE)-VLOOKUP($A7,'Import OffPeak change'!$A$106:FS$202,170,FALSE)),0,(VLOOKUP($A7,'Import OffPeak'!$A$3:FS$99,170,FALSE)-VLOOKUP($A7,'Import OffPeak change'!$A$106:FS$202,170,FALSE)))</f>
        <v>0</v>
      </c>
      <c r="FO7" s="6">
        <f>IF(ISERROR(VLOOKUP($A7,'Import OffPeak'!$A$3:FT$99,171,FALSE)-VLOOKUP($A7,'Import OffPeak change'!$A$106:FT$202,171,FALSE)),0,(VLOOKUP($A7,'Import OffPeak'!$A$3:FT$99,171,FALSE)-VLOOKUP($A7,'Import OffPeak change'!$A$106:FT$202,171,FALSE)))</f>
        <v>0</v>
      </c>
      <c r="FP7" s="6">
        <f>IF(ISERROR(VLOOKUP($A7,'Import OffPeak'!$A$3:FU$99,172,FALSE)-VLOOKUP($A7,'Import OffPeak change'!$A$106:FU$202,172,FALSE)),0,(VLOOKUP($A7,'Import OffPeak'!$A$3:FU$99,172,FALSE)-VLOOKUP($A7,'Import OffPeak change'!$A$106:FU$202,172,FALSE)))</f>
        <v>0</v>
      </c>
      <c r="FQ7" s="6">
        <f>IF(ISERROR(VLOOKUP($A7,'Import OffPeak'!$A$3:FV$99,173,FALSE)-VLOOKUP($A7,'Import OffPeak change'!$A$106:FV$202,173,FALSE)),0,(VLOOKUP($A7,'Import OffPeak'!$A$3:FV$99,173,FALSE)-VLOOKUP($A7,'Import OffPeak change'!$A$106:FV$202,173,FALSE)))</f>
        <v>0</v>
      </c>
      <c r="FR7" s="6">
        <f>IF(ISERROR(VLOOKUP($A7,'Import OffPeak'!$A$3:FW$99,174,FALSE)-VLOOKUP($A7,'Import OffPeak change'!$A$106:FW$202,174,FALSE)),0,(VLOOKUP($A7,'Import OffPeak'!$A$3:FW$99,174,FALSE)-VLOOKUP($A7,'Import OffPeak change'!$A$106:FW$202,174,FALSE)))</f>
        <v>0</v>
      </c>
      <c r="FS7" s="6">
        <f>IF(ISERROR(VLOOKUP($A7,'Import OffPeak'!$A$3:FX$99,175,FALSE)-VLOOKUP($A7,'Import OffPeak change'!$A$106:FX$202,175,FALSE)),0,(VLOOKUP($A7,'Import OffPeak'!$A$3:FX$99,175,FALSE)-VLOOKUP($A7,'Import OffPeak change'!$A$106:FX$202,175,FALSE)))</f>
        <v>0</v>
      </c>
      <c r="FT7" s="6">
        <f>IF(ISERROR(VLOOKUP($A7,'Import OffPeak'!$A$3:FY$99,176,FALSE)-VLOOKUP($A7,'Import OffPeak change'!$A$106:FY$202,176,FALSE)),0,(VLOOKUP($A7,'Import OffPeak'!$A$3:FY$99,176,FALSE)-VLOOKUP($A7,'Import OffPeak change'!$A$106:FY$202,176,FALSE)))</f>
        <v>0</v>
      </c>
      <c r="FU7" s="6">
        <f>IF(ISERROR(VLOOKUP($A7,'Import OffPeak'!$A$3:FZ$99,177,FALSE)-VLOOKUP($A7,'Import OffPeak change'!$A$106:FZ$202,177,FALSE)),0,(VLOOKUP($A7,'Import OffPeak'!$A$3:FZ$99,177,FALSE)-VLOOKUP($A7,'Import OffPeak change'!$A$106:FZ$202,177,FALSE)))</f>
        <v>0</v>
      </c>
      <c r="FV7" s="6">
        <f>IF(ISERROR(VLOOKUP($A7,'Import OffPeak'!$A$3:GA$99,178,FALSE)-VLOOKUP($A7,'Import OffPeak change'!$A$106:GA$202,178,FALSE)),0,(VLOOKUP($A7,'Import OffPeak'!$A$3:GA$99,178,FALSE)-VLOOKUP($A7,'Import OffPeak change'!$A$106:GA$202,178,FALSE)))</f>
        <v>0</v>
      </c>
      <c r="FW7" s="6">
        <f>IF(ISERROR(VLOOKUP($A7,'Import OffPeak'!$A$3:GB$99,179,FALSE)-VLOOKUP($A7,'Import OffPeak change'!$A$106:GB$202,179,FALSE)),0,(VLOOKUP($A7,'Import OffPeak'!$A$3:GB$99,179,FALSE)-VLOOKUP($A7,'Import OffPeak change'!$A$106:GB$202,179,FALSE)))</f>
        <v>0</v>
      </c>
      <c r="FX7" s="6">
        <f>IF(ISERROR(VLOOKUP($A7,'Import OffPeak'!$A$3:GC$99,180,FALSE)-VLOOKUP($A7,'Import OffPeak change'!$A$106:GC$202,180,FALSE)),0,(VLOOKUP($A7,'Import OffPeak'!$A$3:GC$99,180,FALSE)-VLOOKUP($A7,'Import OffPeak change'!$A$106:GC$202,180,FALSE)))</f>
        <v>0</v>
      </c>
      <c r="FY7" s="6">
        <f>IF(ISERROR(VLOOKUP($A7,'Import OffPeak'!$A$3:GD$99,181,FALSE)-VLOOKUP($A7,'Import OffPeak change'!$A$106:GD$202,181,FALSE)),0,(VLOOKUP($A7,'Import OffPeak'!$A$3:GD$99,181,FALSE)-VLOOKUP($A7,'Import OffPeak change'!$A$106:GD$202,181,FALSE)))</f>
        <v>0</v>
      </c>
      <c r="FZ7" s="6">
        <f>IF(ISERROR(VLOOKUP($A7,'Import OffPeak'!$A$3:GE$99,182,FALSE)-VLOOKUP($A7,'Import OffPeak change'!$A$106:GE$202,182,FALSE)),0,(VLOOKUP($A7,'Import OffPeak'!$A$3:GE$99,182,FALSE)-VLOOKUP($A7,'Import OffPeak change'!$A$106:GE$202,182,FALSE)))</f>
        <v>0</v>
      </c>
      <c r="GA7" s="6">
        <f>IF(ISERROR(VLOOKUP($A7,'Import OffPeak'!$A$3:GF$99,183,FALSE)-VLOOKUP($A7,'Import OffPeak change'!$A$106:GF$202,183,FALSE)),0,(VLOOKUP($A7,'Import OffPeak'!$A$3:GF$99,183,FALSE)-VLOOKUP($A7,'Import OffPeak change'!$A$106:GF$202,183,FALSE)))</f>
        <v>0</v>
      </c>
      <c r="GB7" s="6">
        <f>IF(ISERROR(VLOOKUP($A7,'Import OffPeak'!$A$3:GG$99,184,FALSE)-VLOOKUP($A7,'Import OffPeak change'!$A$106:GG$202,184,FALSE)),0,(VLOOKUP($A7,'Import OffPeak'!$A$3:GG$99,184,FALSE)-VLOOKUP($A7,'Import OffPeak change'!$A$106:GG$202,184,FALSE)))</f>
        <v>0</v>
      </c>
      <c r="GC7" s="6">
        <f>IF(ISERROR(VLOOKUP($A7,'Import OffPeak'!$A$3:GH$99,185,FALSE)-VLOOKUP($A7,'Import OffPeak change'!$A$106:GH$202,185,FALSE)),0,(VLOOKUP($A7,'Import OffPeak'!$A$3:GH$99,185,FALSE)-VLOOKUP($A7,'Import OffPeak change'!$A$106:GH$202,185,FALSE)))</f>
        <v>0</v>
      </c>
      <c r="GD7" s="6">
        <f>IF(ISERROR(VLOOKUP($A7,'Import OffPeak'!$A$3:GI$99,186,FALSE)-VLOOKUP($A7,'Import OffPeak change'!$A$106:GI$202,186,FALSE)),0,(VLOOKUP($A7,'Import OffPeak'!$A$3:GI$99,186,FALSE)-VLOOKUP($A7,'Import OffPeak change'!$A$106:GI$202,186,FALSE)))</f>
        <v>0</v>
      </c>
      <c r="GE7" s="6">
        <f>IF(ISERROR(VLOOKUP($A7,'Import OffPeak'!$A$3:GJ$99,187,FALSE)-VLOOKUP($A7,'Import OffPeak change'!$A$106:GJ$202,187,FALSE)),0,(VLOOKUP($A7,'Import OffPeak'!$A$3:GJ$99,187,FALSE)-VLOOKUP($A7,'Import OffPeak change'!$A$106:GJ$202,187,FALSE)))</f>
        <v>0</v>
      </c>
      <c r="GF7" s="6">
        <f>IF(ISERROR(VLOOKUP($A7,'Import OffPeak'!$A$3:GK$99,188,FALSE)-VLOOKUP($A7,'Import OffPeak change'!$A$106:GK$202,188,FALSE)),0,(VLOOKUP($A7,'Import OffPeak'!$A$3:GK$99,188,FALSE)-VLOOKUP($A7,'Import OffPeak change'!$A$106:GK$202,188,FALSE)))</f>
        <v>0</v>
      </c>
      <c r="GG7" s="6">
        <f>IF(ISERROR(VLOOKUP($A7,'Import OffPeak'!$A$3:GL$99,189,FALSE)-VLOOKUP($A7,'Import OffPeak change'!$A$106:GL$202,189,FALSE)),0,(VLOOKUP($A7,'Import OffPeak'!$A$3:GL$99,189,FALSE)-VLOOKUP($A7,'Import OffPeak change'!$A$106:GL$202,189,FALSE)))</f>
        <v>0</v>
      </c>
      <c r="GH7" s="6">
        <f>IF(ISERROR(VLOOKUP($A7,'Import OffPeak'!$A$3:GM$99,190,FALSE)-VLOOKUP($A7,'Import OffPeak change'!$A$106:GM$202,190,FALSE)),0,(VLOOKUP($A7,'Import OffPeak'!$A$3:GM$99,190,FALSE)-VLOOKUP($A7,'Import OffPeak change'!$A$106:GM$202,190,FALSE)))</f>
        <v>0</v>
      </c>
      <c r="GI7" s="6">
        <f>IF(ISERROR(VLOOKUP($A7,'Import OffPeak'!$A$3:GN$99,191,FALSE)-VLOOKUP($A7,'Import OffPeak change'!$A$106:GN$202,191,FALSE)),0,(VLOOKUP($A7,'Import OffPeak'!$A$3:GN$99,191,FALSE)-VLOOKUP($A7,'Import OffPeak change'!$A$106:GN$202,191,FALSE)))</f>
        <v>0</v>
      </c>
      <c r="GJ7" s="6">
        <f>IF(ISERROR(VLOOKUP($A7,'Import OffPeak'!$A$3:GO$99,192,FALSE)-VLOOKUP($A7,'Import OffPeak change'!$A$106:GO$202,192,FALSE)),0,(VLOOKUP($A7,'Import OffPeak'!$A$3:GO$99,192,FALSE)-VLOOKUP($A7,'Import OffPeak change'!$A$106:GO$202,192,FALSE)))</f>
        <v>0</v>
      </c>
      <c r="GK7" s="6">
        <f>IF(ISERROR(VLOOKUP($A7,'Import OffPeak'!$A$3:GP$99,193,FALSE)-VLOOKUP($A7,'Import OffPeak change'!$A$106:GP$202,193,FALSE)),0,(VLOOKUP($A7,'Import OffPeak'!$A$3:GP$99,193,FALSE)-VLOOKUP($A7,'Import OffPeak change'!$A$106:GP$202,193,FALSE)))</f>
        <v>0</v>
      </c>
      <c r="GL7" s="6">
        <f>IF(ISERROR(VLOOKUP($A7,'Import OffPeak'!$A$3:GQ$99,194,FALSE)-VLOOKUP($A7,'Import OffPeak change'!$A$106:GQ$202,194,FALSE)),0,(VLOOKUP($A7,'Import OffPeak'!$A$3:GQ$99,194,FALSE)-VLOOKUP($A7,'Import OffPeak change'!$A$106:GQ$202,194,FALSE)))</f>
        <v>0</v>
      </c>
      <c r="GM7" s="6">
        <f>IF(ISERROR(VLOOKUP($A7,'Import OffPeak'!$A$3:GR$99,195,FALSE)-VLOOKUP($A7,'Import OffPeak change'!$A$106:GR$202,195,FALSE)),0,(VLOOKUP($A7,'Import OffPeak'!$A$3:GR$99,195,FALSE)-VLOOKUP($A7,'Import OffPeak change'!$A$106:GR$202,195,FALSE)))</f>
        <v>0</v>
      </c>
      <c r="GN7" s="6">
        <f>IF(ISERROR(VLOOKUP($A7,'Import OffPeak'!$A$3:GS$99,196,FALSE)-VLOOKUP($A7,'Import OffPeak change'!$A$106:GS$202,196,FALSE)),0,(VLOOKUP($A7,'Import OffPeak'!$A$3:GS$99,196,FALSE)-VLOOKUP($A7,'Import OffPeak change'!$A$106:GS$202,196,FALSE)))</f>
        <v>0</v>
      </c>
      <c r="GO7" s="6">
        <f>IF(ISERROR(VLOOKUP($A7,'Import OffPeak'!$A$3:GT$99,197,FALSE)-VLOOKUP($A7,'Import OffPeak change'!$A$106:GT$202,197,FALSE)),0,(VLOOKUP($A7,'Import OffPeak'!$A$3:GT$99,197,FALSE)-VLOOKUP($A7,'Import OffPeak change'!$A$106:GT$202,197,FALSE)))</f>
        <v>0</v>
      </c>
      <c r="GP7" s="6">
        <f>IF(ISERROR(VLOOKUP($A7,'Import OffPeak'!$A$3:GU$99,198,FALSE)-VLOOKUP($A7,'Import OffPeak change'!$A$106:GU$202,198,FALSE)),0,(VLOOKUP($A7,'Import OffPeak'!$A$3:GU$99,198,FALSE)-VLOOKUP($A7,'Import OffPeak change'!$A$106:GU$202,198,FALSE)))</f>
        <v>0</v>
      </c>
      <c r="GQ7" s="6">
        <f>IF(ISERROR(VLOOKUP($A7,'Import OffPeak'!$A$3:GV$99,199,FALSE)-VLOOKUP($A7,'Import OffPeak change'!$A$106:GV$202,199,FALSE)),0,(VLOOKUP($A7,'Import OffPeak'!$A$3:GV$99,199,FALSE)-VLOOKUP($A7,'Import OffPeak change'!$A$106:GV$202,199,FALSE)))</f>
        <v>0</v>
      </c>
      <c r="GR7" s="6">
        <f>IF(ISERROR(VLOOKUP($A7,'Import OffPeak'!$A$3:GW$99,200,FALSE)-VLOOKUP($A7,'Import OffPeak change'!$A$106:GW$202,200,FALSE)),0,(VLOOKUP($A7,'Import OffPeak'!$A$3:GW$99,200,FALSE)-VLOOKUP($A7,'Import OffPeak change'!$A$106:GW$202,200,FALSE)))</f>
        <v>0</v>
      </c>
      <c r="GS7" s="6">
        <f>IF(ISERROR(VLOOKUP($A7,'Import OffPeak'!$A$3:GX$99,201,FALSE)-VLOOKUP($A7,'Import OffPeak change'!$A$106:GX$202,201,FALSE)),0,(VLOOKUP($A7,'Import OffPeak'!$A$3:GX$99,201,FALSE)-VLOOKUP($A7,'Import OffPeak change'!$A$106:GX$202,201,FALSE)))</f>
        <v>0</v>
      </c>
      <c r="GT7" s="6">
        <f>IF(ISERROR(VLOOKUP($A7,'Import OffPeak'!$A$3:GY$99,202,FALSE)-VLOOKUP($A7,'Import OffPeak change'!$A$106:GY$202,202,FALSE)),0,(VLOOKUP($A7,'Import OffPeak'!$A$3:GY$99,202,FALSE)-VLOOKUP($A7,'Import OffPeak change'!$A$106:GY$202,202,FALSE)))</f>
        <v>0</v>
      </c>
      <c r="GU7" s="6">
        <f>IF(ISERROR(VLOOKUP($A7,'Import OffPeak'!$A$3:GZ$99,203,FALSE)-VLOOKUP($A7,'Import OffPeak change'!$A$106:GZ$202,203,FALSE)),0,(VLOOKUP($A7,'Import OffPeak'!$A$3:GZ$99,203,FALSE)-VLOOKUP($A7,'Import OffPeak change'!$A$106:GZ$202,203,FALSE)))</f>
        <v>0</v>
      </c>
      <c r="GV7" s="6">
        <f>IF(ISERROR(VLOOKUP($A7,'Import OffPeak'!$A$3:HA$99,204,FALSE)-VLOOKUP($A7,'Import OffPeak change'!$A$106:HA$202,204,FALSE)),0,(VLOOKUP($A7,'Import OffPeak'!$A$3:HA$99,204,FALSE)-VLOOKUP($A7,'Import OffPeak change'!$A$106:HA$202,204,FALSE)))</f>
        <v>0</v>
      </c>
      <c r="GW7" s="6">
        <f>IF(ISERROR(VLOOKUP($A7,'Import OffPeak'!$A$3:HB$99,205,FALSE)-VLOOKUP($A7,'Import OffPeak change'!$A$106:HB$202,205,FALSE)),0,(VLOOKUP($A7,'Import OffPeak'!$A$3:HB$99,205,FALSE)-VLOOKUP($A7,'Import OffPeak change'!$A$106:HB$202,205,FALSE)))</f>
        <v>0</v>
      </c>
      <c r="GX7" s="6">
        <f>IF(ISERROR(VLOOKUP($A7,'Import OffPeak'!$A$3:HC$99,206,FALSE)-VLOOKUP($A7,'Import OffPeak change'!$A$106:HC$202,206,FALSE)),0,(VLOOKUP($A7,'Import OffPeak'!$A$3:HC$99,206,FALSE)-VLOOKUP($A7,'Import OffPeak change'!$A$106:HC$202,206,FALSE)))</f>
        <v>0</v>
      </c>
      <c r="GY7" s="6">
        <f>IF(ISERROR(VLOOKUP($A7,'Import OffPeak'!$A$3:HD$99,207,FALSE)-VLOOKUP($A7,'Import OffPeak change'!$A$106:HD$202,207,FALSE)),0,(VLOOKUP($A7,'Import OffPeak'!$A$3:HD$99,207,FALSE)-VLOOKUP($A7,'Import OffPeak change'!$A$106:HD$202,207,FALSE)))</f>
        <v>0</v>
      </c>
      <c r="GZ7" s="6">
        <f>IF(ISERROR(VLOOKUP($A7,'Import OffPeak'!$A$3:HE$99,208,FALSE)-VLOOKUP($A7,'Import OffPeak change'!$A$106:HE$202,208,FALSE)),0,(VLOOKUP($A7,'Import OffPeak'!$A$3:HE$99,208,FALSE)-VLOOKUP($A7,'Import OffPeak change'!$A$106:HE$202,208,FALSE)))</f>
        <v>0</v>
      </c>
      <c r="HA7" s="6">
        <f>IF(ISERROR(VLOOKUP($A7,'Import OffPeak'!$A$3:HF$99,209,FALSE)-VLOOKUP($A7,'Import OffPeak change'!$A$106:HF$202,209,FALSE)),0,(VLOOKUP($A7,'Import OffPeak'!$A$3:HF$99,209,FALSE)-VLOOKUP($A7,'Import OffPeak change'!$A$106:HF$202,209,FALSE)))</f>
        <v>0</v>
      </c>
      <c r="HB7" s="6">
        <f>IF(ISERROR(VLOOKUP($A7,'Import OffPeak'!$A$3:HG$99,210,FALSE)-VLOOKUP($A7,'Import OffPeak change'!$A$106:HG$202,210,FALSE)),0,(VLOOKUP($A7,'Import OffPeak'!$A$3:HG$99,210,FALSE)-VLOOKUP($A7,'Import OffPeak change'!$A$106:HG$202,210,FALSE)))</f>
        <v>0</v>
      </c>
      <c r="HC7" s="6">
        <f>IF(ISERROR(VLOOKUP($A7,'Import OffPeak'!$A$3:HH$99,211,FALSE)-VLOOKUP($A7,'Import OffPeak change'!$A$106:HH$202,211,FALSE)),0,(VLOOKUP($A7,'Import OffPeak'!$A$3:HH$99,211,FALSE)-VLOOKUP($A7,'Import OffPeak change'!$A$106:HH$202,211,FALSE)))</f>
        <v>0</v>
      </c>
      <c r="HD7" s="6">
        <f>IF(ISERROR(VLOOKUP($A7,'Import OffPeak'!$A$3:HI$99,212,FALSE)-VLOOKUP($A7,'Import OffPeak change'!$A$106:HI$202,212,FALSE)),0,(VLOOKUP($A7,'Import OffPeak'!$A$3:HI$99,212,FALSE)-VLOOKUP($A7,'Import OffPeak change'!$A$106:HI$202,212,FALSE)))</f>
        <v>0</v>
      </c>
      <c r="HE7" s="6">
        <f>IF(ISERROR(VLOOKUP($A7,'Import OffPeak'!$A$3:HJ$99,213,FALSE)-VLOOKUP($A7,'Import OffPeak change'!$A$106:HJ$202,213,FALSE)),0,(VLOOKUP($A7,'Import OffPeak'!$A$3:HJ$99,213,FALSE)-VLOOKUP($A7,'Import OffPeak change'!$A$106:HJ$202,213,FALSE)))</f>
        <v>0</v>
      </c>
      <c r="HF7" s="6">
        <f>IF(ISERROR(VLOOKUP($A7,'Import OffPeak'!$A$3:HK$99,214,FALSE)-VLOOKUP($A7,'Import OffPeak change'!$A$106:HK$202,214,FALSE)),0,(VLOOKUP($A7,'Import OffPeak'!$A$3:HK$99,214,FALSE)-VLOOKUP($A7,'Import OffPeak change'!$A$106:HK$202,214,FALSE)))</f>
        <v>0</v>
      </c>
      <c r="HG7" s="6">
        <f>IF(ISERROR(VLOOKUP($A7,'Import OffPeak'!$A$3:HL$99,215,FALSE)-VLOOKUP($A7,'Import OffPeak change'!$A$106:HL$202,215,FALSE)),0,(VLOOKUP($A7,'Import OffPeak'!$A$3:HL$99,215,FALSE)-VLOOKUP($A7,'Import OffPeak change'!$A$106:HL$202,215,FALSE)))</f>
        <v>0</v>
      </c>
      <c r="HH7" s="6">
        <f>IF(ISERROR(VLOOKUP($A7,'Import OffPeak'!$A$3:HM$99,216,FALSE)-VLOOKUP($A7,'Import OffPeak change'!$A$106:HM$202,216,FALSE)),0,(VLOOKUP($A7,'Import OffPeak'!$A$3:HM$99,216,FALSE)-VLOOKUP($A7,'Import OffPeak change'!$A$106:HM$202,216,FALSE)))</f>
        <v>0</v>
      </c>
      <c r="HI7" s="6">
        <f>IF(ISERROR(VLOOKUP($A7,'Import OffPeak'!$A$3:HN$99,217,FALSE)-VLOOKUP($A7,'Import OffPeak change'!$A$106:HN$202,217,FALSE)),0,(VLOOKUP($A7,'Import OffPeak'!$A$3:HN$99,217,FALSE)-VLOOKUP($A7,'Import OffPeak change'!$A$106:HN$202,217,FALSE)))</f>
        <v>0</v>
      </c>
      <c r="HJ7" s="6">
        <f>IF(ISERROR(VLOOKUP($A7,'Import OffPeak'!$A$3:HO$99,218,FALSE)-VLOOKUP($A7,'Import OffPeak change'!$A$106:HO$202,218,FALSE)),0,(VLOOKUP($A7,'Import OffPeak'!$A$3:HO$99,218,FALSE)-VLOOKUP($A7,'Import OffPeak change'!$A$106:HO$202,218,FALSE)))</f>
        <v>0</v>
      </c>
      <c r="HK7" s="6">
        <f>IF(ISERROR(VLOOKUP($A7,'Import OffPeak'!$A$3:HP$99,219,FALSE)-VLOOKUP($A7,'Import OffPeak change'!$A$106:HP$202,219,FALSE)),0,(VLOOKUP($A7,'Import OffPeak'!$A$3:HP$99,219,FALSE)-VLOOKUP($A7,'Import OffPeak change'!$A$106:HP$202,219,FALSE)))</f>
        <v>0</v>
      </c>
      <c r="HL7" s="6">
        <f>IF(ISERROR(VLOOKUP($A7,'Import OffPeak'!$A$3:HQ$99,220,FALSE)-VLOOKUP($A7,'Import OffPeak change'!$A$106:HQ$202,220,FALSE)),0,(VLOOKUP($A7,'Import OffPeak'!$A$3:HQ$99,220,FALSE)-VLOOKUP($A7,'Import OffPeak change'!$A$106:HQ$202,220,FALSE)))</f>
        <v>0</v>
      </c>
      <c r="HM7" s="6">
        <f>IF(ISERROR(VLOOKUP($A7,'Import OffPeak'!$A$3:HR$99,221,FALSE)-VLOOKUP($A7,'Import OffPeak change'!$A$106:HR$202,221,FALSE)),0,(VLOOKUP($A7,'Import OffPeak'!$A$3:HR$99,221,FALSE)-VLOOKUP($A7,'Import OffPeak change'!$A$106:HR$202,221,FALSE)))</f>
        <v>0</v>
      </c>
      <c r="HN7" s="6">
        <f>IF(ISERROR(VLOOKUP($A7,'Import OffPeak'!$A$3:HS$99,222,FALSE)-VLOOKUP($A7,'Import OffPeak change'!$A$106:HS$202,222,FALSE)),0,(VLOOKUP($A7,'Import OffPeak'!$A$3:HS$99,222,FALSE)-VLOOKUP($A7,'Import OffPeak change'!$A$106:HS$202,222,FALSE)))</f>
        <v>0</v>
      </c>
      <c r="HO7" s="6">
        <f>IF(ISERROR(VLOOKUP($A7,'Import OffPeak'!$A$3:HT$99,223,FALSE)-VLOOKUP($A7,'Import OffPeak change'!$A$106:HT$202,223,FALSE)),0,(VLOOKUP($A7,'Import OffPeak'!$A$3:HT$99,223,FALSE)-VLOOKUP($A7,'Import OffPeak change'!$A$106:HT$202,223,FALSE)))</f>
        <v>0</v>
      </c>
      <c r="HP7" s="6">
        <f>IF(ISERROR(VLOOKUP($A7,'Import OffPeak'!$A$3:HU$99,224,FALSE)-VLOOKUP($A7,'Import OffPeak change'!$A$106:HU$202,224,FALSE)),0,(VLOOKUP($A7,'Import OffPeak'!$A$3:HU$99,224,FALSE)-VLOOKUP($A7,'Import OffPeak change'!$A$106:HU$202,224,FALSE)))</f>
        <v>0</v>
      </c>
      <c r="HQ7" s="6">
        <f>IF(ISERROR(VLOOKUP($A7,'Import OffPeak'!$A$3:HV$99,225,FALSE)-VLOOKUP($A7,'Import OffPeak change'!$A$106:HV$202,225,FALSE)),0,(VLOOKUP($A7,'Import OffPeak'!$A$3:HV$99,225,FALSE)-VLOOKUP($A7,'Import OffPeak change'!$A$106:HV$202,225,FALSE)))</f>
        <v>0</v>
      </c>
      <c r="HR7" s="6">
        <f>IF(ISERROR(VLOOKUP($A7,'Import OffPeak'!$A$3:HW$99,226,FALSE)-VLOOKUP($A7,'Import OffPeak change'!$A$106:HW$202,226,FALSE)),0,(VLOOKUP($A7,'Import OffPeak'!$A$3:HW$99,226,FALSE)-VLOOKUP($A7,'Import OffPeak change'!$A$106:HW$202,226,FALSE)))</f>
        <v>0</v>
      </c>
      <c r="HS7" s="6">
        <f>IF(ISERROR(VLOOKUP($A7,'Import OffPeak'!$A$3:HX$99,227,FALSE)-VLOOKUP($A7,'Import OffPeak change'!$A$106:HX$202,227,FALSE)),0,(VLOOKUP($A7,'Import OffPeak'!$A$3:HX$99,227,FALSE)-VLOOKUP($A7,'Import OffPeak change'!$A$106:HX$202,227,FALSE)))</f>
        <v>0</v>
      </c>
      <c r="HT7" s="6">
        <f>IF(ISERROR(VLOOKUP($A7,'Import OffPeak'!$A$3:HY$99,228,FALSE)-VLOOKUP($A7,'Import OffPeak change'!$A$106:HY$202,228,FALSE)),0,(VLOOKUP($A7,'Import OffPeak'!$A$3:HY$99,228,FALSE)-VLOOKUP($A7,'Import OffPeak change'!$A$106:HY$202,228,FALSE)))</f>
        <v>0</v>
      </c>
      <c r="HU7" s="6">
        <f>IF(ISERROR(VLOOKUP($A7,'Import OffPeak'!$A$3:HZ$99,229,FALSE)-VLOOKUP($A7,'Import OffPeak change'!$A$106:HZ$202,229,FALSE)),0,(VLOOKUP($A7,'Import OffPeak'!$A$3:HZ$99,229,FALSE)-VLOOKUP($A7,'Import OffPeak change'!$A$106:HZ$202,229,FALSE)))</f>
        <v>0</v>
      </c>
      <c r="HV7" s="6">
        <f>IF(ISERROR(VLOOKUP($A7,'Import OffPeak'!$A$3:IA$99,230,FALSE)-VLOOKUP($A7,'Import OffPeak change'!$A$106:IA$202,230,FALSE)),0,(VLOOKUP($A7,'Import OffPeak'!$A$3:IA$99,230,FALSE)-VLOOKUP($A7,'Import OffPeak change'!$A$106:IA$202,230,FALSE)))</f>
        <v>0</v>
      </c>
      <c r="HW7" s="6">
        <f>IF(ISERROR(VLOOKUP($A7,'Import OffPeak'!$A$3:IB$99,231,FALSE)-VLOOKUP($A7,'Import OffPeak change'!$A$106:IB$202,231,FALSE)),0,(VLOOKUP($A7,'Import OffPeak'!$A$3:IB$99,231,FALSE)-VLOOKUP($A7,'Import OffPeak change'!$A$106:IB$202,231,FALSE)))</f>
        <v>0</v>
      </c>
      <c r="HX7" s="6">
        <f>IF(ISERROR(VLOOKUP($A7,'Import OffPeak'!$A$3:IC$99,232,FALSE)-VLOOKUP($A7,'Import OffPeak change'!$A$106:IC$202,232,FALSE)),0,(VLOOKUP($A7,'Import OffPeak'!$A$3:IC$99,232,FALSE)-VLOOKUP($A7,'Import OffPeak change'!$A$106:IC$202,232,FALSE)))</f>
        <v>0</v>
      </c>
      <c r="HY7" s="6">
        <f>IF(ISERROR(VLOOKUP($A7,'Import OffPeak'!$A$3:ID$99,233,FALSE)-VLOOKUP($A7,'Import OffPeak change'!$A$106:ID$202,233,FALSE)),0,(VLOOKUP($A7,'Import OffPeak'!$A$3:ID$99,233,FALSE)-VLOOKUP($A7,'Import OffPeak change'!$A$106:ID$202,233,FALSE)))</f>
        <v>0</v>
      </c>
      <c r="HZ7" s="6">
        <f>IF(ISERROR(VLOOKUP($A7,'Import OffPeak'!$A$3:IE$99,234,FALSE)-VLOOKUP($A7,'Import OffPeak change'!$A$106:IE$202,234,FALSE)),0,(VLOOKUP($A7,'Import OffPeak'!$A$3:IE$99,234,FALSE)-VLOOKUP($A7,'Import OffPeak change'!$A$106:IE$202,234,FALSE)))</f>
        <v>0</v>
      </c>
      <c r="IA7" s="6">
        <f>IF(ISERROR(VLOOKUP($A7,'Import OffPeak'!$A$3:IF$99,235,FALSE)-VLOOKUP($A7,'Import OffPeak change'!$A$106:IF$202,235,FALSE)),0,(VLOOKUP($A7,'Import OffPeak'!$A$3:IF$99,235,FALSE)-VLOOKUP($A7,'Import OffPeak change'!$A$106:IF$202,235,FALSE)))</f>
        <v>0</v>
      </c>
      <c r="IB7" s="6">
        <f>IF(ISERROR(VLOOKUP($A7,'Import OffPeak'!$A$3:IG$99,236,FALSE)-VLOOKUP($A7,'Import OffPeak change'!$A$106:IG$202,236,FALSE)),0,(VLOOKUP($A7,'Import OffPeak'!$A$3:IG$99,236,FALSE)-VLOOKUP($A7,'Import OffPeak change'!$A$106:IG$202,236,FALSE)))</f>
        <v>0</v>
      </c>
      <c r="IC7" s="6">
        <f>IF(ISERROR(VLOOKUP($A7,'Import OffPeak'!$A$3:IH$99,237,FALSE)-VLOOKUP($A7,'Import OffPeak change'!$A$106:IH$202,237,FALSE)),0,(VLOOKUP($A7,'Import OffPeak'!$A$3:IH$99,237,FALSE)-VLOOKUP($A7,'Import OffPeak change'!$A$106:IH$202,237,FALSE)))</f>
        <v>0</v>
      </c>
      <c r="ID7" s="6">
        <f>IF(ISERROR(VLOOKUP($A7,'Import OffPeak'!$A$3:II$99,238,FALSE)-VLOOKUP($A7,'Import OffPeak change'!$A$106:II$202,238,FALSE)),0,(VLOOKUP($A7,'Import OffPeak'!$A$3:II$99,238,FALSE)-VLOOKUP($A7,'Import OffPeak change'!$A$106:II$202,238,FALSE)))</f>
        <v>0</v>
      </c>
      <c r="IE7" s="6">
        <f>IF(ISERROR(VLOOKUP($A7,'Import OffPeak'!$A$3:IJ$99,239,FALSE)-VLOOKUP($A7,'Import OffPeak change'!$A$106:IJ$202,239,FALSE)),0,(VLOOKUP($A7,'Import OffPeak'!$A$3:IJ$99,239,FALSE)-VLOOKUP($A7,'Import OffPeak change'!$A$106:IJ$202,239,FALSE)))</f>
        <v>0</v>
      </c>
      <c r="IF7" s="6"/>
      <c r="II7" s="6"/>
    </row>
    <row r="8" spans="1:243" ht="10.5" customHeight="1">
      <c r="A8" s="168" t="str">
        <f>IF('Import OffPeak'!A5=0,"",'Import OffPeak'!A5)</f>
        <v>CAND-POWER-GD</v>
      </c>
      <c r="B8" s="6"/>
      <c r="C8" s="6"/>
      <c r="D8" s="6"/>
      <c r="E8" s="6"/>
      <c r="F8" s="6"/>
      <c r="G8" s="6">
        <f>IF(ISERROR(VLOOKUP($A8,'Import OffPeak'!$A$3:L$99,7,FALSE)-VLOOKUP($A8,'Import OffPeak change'!$A$106:L$202,7,FALSE)),0,(VLOOKUP($A8,'Import OffPeak'!$A$3:L$99,7,FALSE)-VLOOKUP($A8,'Import OffPeak change'!$A$106:L$202,7,FALSE)))</f>
        <v>0</v>
      </c>
      <c r="H8" s="6">
        <f>IF(ISERROR(VLOOKUP($A8,'Import OffPeak'!$A$3:M$99,8,FALSE)-VLOOKUP($A8,'Import OffPeak change'!$A$106:M$202,8,FALSE)),0,(VLOOKUP($A8,'Import OffPeak'!$A$3:M$99,8,FALSE)-VLOOKUP($A8,'Import OffPeak change'!$A$106:M$202,8,FALSE)))</f>
        <v>0</v>
      </c>
      <c r="I8" s="6">
        <f>IF(ISERROR(VLOOKUP($A8,'Import OffPeak'!$A$3:N$99,9,FALSE)-VLOOKUP($A8,'Import OffPeak change'!$A$106:N$202,9,FALSE)),0,(VLOOKUP($A8,'Import OffPeak'!$A$3:N$99,9,FALSE)-VLOOKUP($A8,'Import OffPeak change'!$A$106:N$202,9,FALSE)))</f>
        <v>0</v>
      </c>
      <c r="J8" s="6">
        <f>IF(ISERROR(VLOOKUP($A8,'Import OffPeak'!$A$3:O$99,10,FALSE)-VLOOKUP($A8,'Import OffPeak change'!$A$106:O$202,10,FALSE)),0,(VLOOKUP($A8,'Import OffPeak'!$A$3:O$99,10,FALSE)-VLOOKUP($A8,'Import OffPeak change'!$A$106:O$202,10,FALSE)))</f>
        <v>0</v>
      </c>
      <c r="K8" s="6">
        <f>IF(ISERROR(VLOOKUP($A8,'Import OffPeak'!$A$3:P$99,11,FALSE)-VLOOKUP($A8,'Import OffPeak change'!$A$106:P$202,11,FALSE)),0,(VLOOKUP($A8,'Import OffPeak'!$A$3:P$99,11,FALSE)-VLOOKUP($A8,'Import OffPeak change'!$A$106:P$202,11,FALSE)))</f>
        <v>0</v>
      </c>
      <c r="L8" s="6">
        <f>IF(ISERROR(VLOOKUP($A8,'Import OffPeak'!$A$3:Q$99,12,FALSE)-VLOOKUP($A8,'Import OffPeak change'!$A$106:Q$202,12,FALSE)),0,(VLOOKUP($A8,'Import OffPeak'!$A$3:Q$99,12,FALSE)-VLOOKUP($A8,'Import OffPeak change'!$A$106:Q$202,12,FALSE)))</f>
        <v>0</v>
      </c>
      <c r="M8" s="6">
        <f>IF(ISERROR(VLOOKUP($A8,'Import OffPeak'!$A$3:R$99,13,FALSE)-VLOOKUP($A8,'Import OffPeak change'!$A$106:R$202,13,FALSE)),0,(VLOOKUP($A8,'Import OffPeak'!$A$3:R$99,13,FALSE)-VLOOKUP($A8,'Import OffPeak change'!$A$106:R$202,13,FALSE)))</f>
        <v>0</v>
      </c>
      <c r="N8" s="6">
        <f>IF(ISERROR(VLOOKUP($A8,'Import OffPeak'!$A$3:S$99,14,FALSE)-VLOOKUP($A8,'Import OffPeak change'!$A$106:S$202,14,FALSE)),0,(VLOOKUP($A8,'Import OffPeak'!$A$3:S$99,14,FALSE)-VLOOKUP($A8,'Import OffPeak change'!$A$106:S$202,14,FALSE)))</f>
        <v>0</v>
      </c>
      <c r="O8" s="6">
        <f>IF(ISERROR(VLOOKUP($A8,'Import OffPeak'!$A$3:T$99,15,FALSE)-VLOOKUP($A8,'Import OffPeak change'!$A$106:T$202,15,FALSE)),0,(VLOOKUP($A8,'Import OffPeak'!$A$3:T$99,15,FALSE)-VLOOKUP($A8,'Import OffPeak change'!$A$106:T$202,15,FALSE)))</f>
        <v>0</v>
      </c>
      <c r="P8" s="6">
        <f>IF(ISERROR(VLOOKUP($A8,'Import OffPeak'!$A$3:U$99,16,FALSE)-VLOOKUP($A8,'Import OffPeak change'!$A$106:U$202,16,FALSE)),0,(VLOOKUP($A8,'Import OffPeak'!$A$3:U$99,16,FALSE)-VLOOKUP($A8,'Import OffPeak change'!$A$106:U$202,16,FALSE)))</f>
        <v>0</v>
      </c>
      <c r="Q8" s="6">
        <f>IF(ISERROR(VLOOKUP($A8,'Import OffPeak'!$A$3:V$99,17,FALSE)-VLOOKUP($A8,'Import OffPeak change'!$A$106:V$202,17,FALSE)),0,(VLOOKUP($A8,'Import OffPeak'!$A$3:V$99,17,FALSE)-VLOOKUP($A8,'Import OffPeak change'!$A$106:V$202,17,FALSE)))</f>
        <v>0</v>
      </c>
      <c r="R8" s="6">
        <f>IF(ISERROR(VLOOKUP($A8,'Import OffPeak'!$A$3:W$99,18,FALSE)-VLOOKUP($A8,'Import OffPeak change'!$A$106:W$202,18,FALSE)),0,(VLOOKUP($A8,'Import OffPeak'!$A$3:W$99,18,FALSE)-VLOOKUP($A8,'Import OffPeak change'!$A$106:W$202,18,FALSE)))</f>
        <v>0</v>
      </c>
      <c r="S8" s="6">
        <f>IF(ISERROR(VLOOKUP($A8,'Import OffPeak'!$A$3:X$99,19,FALSE)-VLOOKUP($A8,'Import OffPeak change'!$A$106:X$202,19,FALSE)),0,(VLOOKUP($A8,'Import OffPeak'!$A$3:X$99,19,FALSE)-VLOOKUP($A8,'Import OffPeak change'!$A$106:X$202,19,FALSE)))</f>
        <v>0</v>
      </c>
      <c r="T8" s="6">
        <f>IF(ISERROR(VLOOKUP($A8,'Import OffPeak'!$A$3:Y$99,20,FALSE)-VLOOKUP($A8,'Import OffPeak change'!$A$106:Y$202,20,FALSE)),0,(VLOOKUP($A8,'Import OffPeak'!$A$3:Y$99,20,FALSE)-VLOOKUP($A8,'Import OffPeak change'!$A$106:Y$202,20,FALSE)))</f>
        <v>0</v>
      </c>
      <c r="U8" s="6">
        <f>IF(ISERROR(VLOOKUP($A8,'Import OffPeak'!$A$3:Z$99,21,FALSE)-VLOOKUP($A8,'Import OffPeak change'!$A$106:Z$202,21,FALSE)),0,(VLOOKUP($A8,'Import OffPeak'!$A$3:Z$99,21,FALSE)-VLOOKUP($A8,'Import OffPeak change'!$A$106:Z$202,21,FALSE)))</f>
        <v>0</v>
      </c>
      <c r="V8" s="6">
        <f>IF(ISERROR(VLOOKUP($A8,'Import OffPeak'!$A$3:AA$99,22,FALSE)-VLOOKUP($A8,'Import OffPeak change'!$A$106:AA$202,22,FALSE)),0,(VLOOKUP($A8,'Import OffPeak'!$A$3:AA$99,22,FALSE)-VLOOKUP($A8,'Import OffPeak change'!$A$106:AA$202,22,FALSE)))</f>
        <v>0</v>
      </c>
      <c r="W8" s="6">
        <f>IF(ISERROR(VLOOKUP($A8,'Import OffPeak'!$A$3:AB$99,23,FALSE)-VLOOKUP($A8,'Import OffPeak change'!$A$106:AB$202,23,FALSE)),0,(VLOOKUP($A8,'Import OffPeak'!$A$3:AB$99,23,FALSE)-VLOOKUP($A8,'Import OffPeak change'!$A$106:AB$202,23,FALSE)))</f>
        <v>0</v>
      </c>
      <c r="X8" s="6">
        <f>IF(ISERROR(VLOOKUP($A8,'Import OffPeak'!$A$3:AC$99,24,FALSE)-VLOOKUP($A8,'Import OffPeak change'!$A$106:AC$202,24,FALSE)),0,(VLOOKUP($A8,'Import OffPeak'!$A$3:AC$99,24,FALSE)-VLOOKUP($A8,'Import OffPeak change'!$A$106:AC$202,24,FALSE)))</f>
        <v>0</v>
      </c>
      <c r="Y8" s="6">
        <f>IF(ISERROR(VLOOKUP($A8,'Import OffPeak'!$A$3:AD$99,25,FALSE)-VLOOKUP($A8,'Import OffPeak change'!$A$106:AD$202,25,FALSE)),0,(VLOOKUP($A8,'Import OffPeak'!$A$3:AD$99,25,FALSE)-VLOOKUP($A8,'Import OffPeak change'!$A$106:AD$202,25,FALSE)))</f>
        <v>0</v>
      </c>
      <c r="Z8" s="6">
        <f>IF(ISERROR(VLOOKUP($A8,'Import OffPeak'!$A$3:AE$99,26,FALSE)-VLOOKUP($A8,'Import OffPeak change'!$A$106:AE$202,26,FALSE)),0,(VLOOKUP($A8,'Import OffPeak'!$A$3:AE$99,26,FALSE)-VLOOKUP($A8,'Import OffPeak change'!$A$106:AE$202,26,FALSE)))</f>
        <v>0</v>
      </c>
      <c r="AA8" s="6">
        <f>IF(ISERROR(VLOOKUP($A8,'Import OffPeak'!$A$3:AF$99,27,FALSE)-VLOOKUP($A8,'Import OffPeak change'!$A$106:AF$202,27,FALSE)),0,(VLOOKUP($A8,'Import OffPeak'!$A$3:AF$99,27,FALSE)-VLOOKUP($A8,'Import OffPeak change'!$A$106:AF$202,27,FALSE)))</f>
        <v>0</v>
      </c>
      <c r="AB8" s="6">
        <f>IF(ISERROR(VLOOKUP($A8,'Import OffPeak'!$A$3:AG$99,28,FALSE)-VLOOKUP($A8,'Import OffPeak change'!$A$106:AG$202,28,FALSE)),0,(VLOOKUP($A8,'Import OffPeak'!$A$3:AG$99,28,FALSE)-VLOOKUP($A8,'Import OffPeak change'!$A$106:AG$202,28,FALSE)))</f>
        <v>0</v>
      </c>
      <c r="AC8" s="6">
        <f>IF(ISERROR(VLOOKUP($A8,'Import OffPeak'!$A$3:AH$99,29,FALSE)-VLOOKUP($A8,'Import OffPeak change'!$A$106:AH$202,29,FALSE)),0,(VLOOKUP($A8,'Import OffPeak'!$A$3:AH$99,29,FALSE)-VLOOKUP($A8,'Import OffPeak change'!$A$106:AH$202,29,FALSE)))</f>
        <v>0</v>
      </c>
      <c r="AD8" s="6">
        <f>IF(ISERROR(VLOOKUP($A8,'Import OffPeak'!$A$3:AI$99,30,FALSE)-VLOOKUP($A8,'Import OffPeak change'!$A$106:AI$202,30,FALSE)),0,(VLOOKUP($A8,'Import OffPeak'!$A$3:AI$99,30,FALSE)-VLOOKUP($A8,'Import OffPeak change'!$A$106:AI$202,30,FALSE)))</f>
        <v>0</v>
      </c>
      <c r="AE8" s="6">
        <f>IF(ISERROR(VLOOKUP($A8,'Import OffPeak'!$A$3:AJ$99,31,FALSE)-VLOOKUP($A8,'Import OffPeak change'!$A$106:AJ$202,31,FALSE)),0,(VLOOKUP($A8,'Import OffPeak'!$A$3:AJ$99,31,FALSE)-VLOOKUP($A8,'Import OffPeak change'!$A$106:AJ$202,31,FALSE)))</f>
        <v>0</v>
      </c>
      <c r="AF8" s="6">
        <f>IF(ISERROR(VLOOKUP($A8,'Import OffPeak'!$A$3:AK$99,32,FALSE)-VLOOKUP($A8,'Import OffPeak change'!$A$106:AK$202,32,FALSE)),0,(VLOOKUP($A8,'Import OffPeak'!$A$3:AK$99,32,FALSE)-VLOOKUP($A8,'Import OffPeak change'!$A$106:AK$202,32,FALSE)))</f>
        <v>0</v>
      </c>
      <c r="AG8" s="6">
        <f>IF(ISERROR(VLOOKUP($A8,'Import OffPeak'!$A$3:AL$99,33,FALSE)-VLOOKUP($A8,'Import OffPeak change'!$A$106:AL$202,33,FALSE)),0,(VLOOKUP($A8,'Import OffPeak'!$A$3:AL$99,33,FALSE)-VLOOKUP($A8,'Import OffPeak change'!$A$106:AL$202,33,FALSE)))</f>
        <v>0</v>
      </c>
      <c r="AH8" s="6">
        <f>IF(ISERROR(VLOOKUP($A8,'Import OffPeak'!$A$3:AM$99,34,FALSE)-VLOOKUP($A8,'Import OffPeak change'!$A$106:AM$202,34,FALSE)),0,(VLOOKUP($A8,'Import OffPeak'!$A$3:AM$99,34,FALSE)-VLOOKUP($A8,'Import OffPeak change'!$A$106:AM$202,34,FALSE)))</f>
        <v>0</v>
      </c>
      <c r="AI8" s="6">
        <f>IF(ISERROR(VLOOKUP($A8,'Import OffPeak'!$A$3:AN$99,35,FALSE)-VLOOKUP($A8,'Import OffPeak change'!$A$106:AN$202,35,FALSE)),0,(VLOOKUP($A8,'Import OffPeak'!$A$3:AN$99,35,FALSE)-VLOOKUP($A8,'Import OffPeak change'!$A$106:AN$202,35,FALSE)))</f>
        <v>0</v>
      </c>
      <c r="AJ8" s="6">
        <f>IF(ISERROR(VLOOKUP($A8,'Import OffPeak'!$A$3:AO$99,36,FALSE)-VLOOKUP($A8,'Import OffPeak change'!$A$106:AO$202,36,FALSE)),0,(VLOOKUP($A8,'Import OffPeak'!$A$3:AO$99,36,FALSE)-VLOOKUP($A8,'Import OffPeak change'!$A$106:AO$202,36,FALSE)))</f>
        <v>0</v>
      </c>
      <c r="AK8" s="6">
        <f>IF(ISERROR(VLOOKUP($A8,'Import OffPeak'!$A$3:AP$99,37,FALSE)-VLOOKUP($A8,'Import OffPeak change'!$A$106:AP$202,37,FALSE)),0,(VLOOKUP($A8,'Import OffPeak'!$A$3:AP$99,37,FALSE)-VLOOKUP($A8,'Import OffPeak change'!$A$106:AP$202,37,FALSE)))</f>
        <v>0</v>
      </c>
      <c r="AL8" s="6">
        <f>IF(ISERROR(VLOOKUP($A8,'Import OffPeak'!$A$3:AQ$99,38,FALSE)-VLOOKUP($A8,'Import OffPeak change'!$A$106:AQ$202,38,FALSE)),0,(VLOOKUP($A8,'Import OffPeak'!$A$3:AQ$99,38,FALSE)-VLOOKUP($A8,'Import OffPeak change'!$A$106:AQ$202,38,FALSE)))</f>
        <v>0</v>
      </c>
      <c r="AM8" s="6">
        <f>IF(ISERROR(VLOOKUP($A8,'Import OffPeak'!$A$3:AR$99,39,FALSE)-VLOOKUP($A8,'Import OffPeak change'!$A$106:AR$202,39,FALSE)),0,(VLOOKUP($A8,'Import OffPeak'!$A$3:AR$99,39,FALSE)-VLOOKUP($A8,'Import OffPeak change'!$A$106:AR$202,39,FALSE)))</f>
        <v>0</v>
      </c>
      <c r="AN8" s="6">
        <f>IF(ISERROR(VLOOKUP($A8,'Import OffPeak'!$A$3:AS$99,40,FALSE)-VLOOKUP($A8,'Import OffPeak change'!$A$106:AS$202,40,FALSE)),0,(VLOOKUP($A8,'Import OffPeak'!$A$3:AS$99,40,FALSE)-VLOOKUP($A8,'Import OffPeak change'!$A$106:AS$202,40,FALSE)))</f>
        <v>0</v>
      </c>
      <c r="AO8" s="6">
        <f>IF(ISERROR(VLOOKUP($A8,'Import OffPeak'!$A$3:AT$99,41,FALSE)-VLOOKUP($A8,'Import OffPeak change'!$A$106:AT$202,41,FALSE)),0,(VLOOKUP($A8,'Import OffPeak'!$A$3:AT$99,41,FALSE)-VLOOKUP($A8,'Import OffPeak change'!$A$106:AT$202,41,FALSE)))</f>
        <v>0</v>
      </c>
      <c r="AP8" s="6">
        <f>IF(ISERROR(VLOOKUP($A8,'Import OffPeak'!$A$3:AU$99,42,FALSE)-VLOOKUP($A8,'Import OffPeak change'!$A$106:AU$202,42,FALSE)),0,(VLOOKUP($A8,'Import OffPeak'!$A$3:AU$99,42,FALSE)-VLOOKUP($A8,'Import OffPeak change'!$A$106:AU$202,42,FALSE)))</f>
        <v>0</v>
      </c>
      <c r="AQ8" s="6">
        <f>IF(ISERROR(VLOOKUP($A8,'Import OffPeak'!$A$3:AV$99,43,FALSE)-VLOOKUP($A8,'Import OffPeak change'!$A$106:AV$202,43,FALSE)),0,(VLOOKUP($A8,'Import OffPeak'!$A$3:AV$99,43,FALSE)-VLOOKUP($A8,'Import OffPeak change'!$A$106:AV$202,43,FALSE)))</f>
        <v>0</v>
      </c>
      <c r="AR8" s="6">
        <f>IF(ISERROR(VLOOKUP($A8,'Import OffPeak'!$A$3:AW$99,44,FALSE)-VLOOKUP($A8,'Import OffPeak change'!$A$106:AW$202,44,FALSE)),0,(VLOOKUP($A8,'Import OffPeak'!$A$3:AW$99,44,FALSE)-VLOOKUP($A8,'Import OffPeak change'!$A$106:AW$202,44,FALSE)))</f>
        <v>0</v>
      </c>
      <c r="AS8" s="6">
        <f>IF(ISERROR(VLOOKUP($A8,'Import OffPeak'!$A$3:AX$99,45,FALSE)-VLOOKUP($A8,'Import OffPeak change'!$A$106:AX$202,45,FALSE)),0,(VLOOKUP($A8,'Import OffPeak'!$A$3:AX$99,45,FALSE)-VLOOKUP($A8,'Import OffPeak change'!$A$106:AX$202,45,FALSE)))</f>
        <v>0</v>
      </c>
      <c r="AT8" s="6">
        <f>IF(ISERROR(VLOOKUP($A8,'Import OffPeak'!$A$3:AY$99,46,FALSE)-VLOOKUP($A8,'Import OffPeak change'!$A$106:AY$202,46,FALSE)),0,(VLOOKUP($A8,'Import OffPeak'!$A$3:AY$99,46,FALSE)-VLOOKUP($A8,'Import OffPeak change'!$A$106:AY$202,46,FALSE)))</f>
        <v>0</v>
      </c>
      <c r="AU8" s="6">
        <f>IF(ISERROR(VLOOKUP($A8,'Import OffPeak'!$A$3:AZ$99,47,FALSE)-VLOOKUP($A8,'Import OffPeak change'!$A$106:AZ$202,47,FALSE)),0,(VLOOKUP($A8,'Import OffPeak'!$A$3:AZ$99,47,FALSE)-VLOOKUP($A8,'Import OffPeak change'!$A$106:AZ$202,47,FALSE)))</f>
        <v>0</v>
      </c>
      <c r="AV8" s="6">
        <f>IF(ISERROR(VLOOKUP($A8,'Import OffPeak'!$A$3:BA$99,48,FALSE)-VLOOKUP($A8,'Import OffPeak change'!$A$106:BA$202,48,FALSE)),0,(VLOOKUP($A8,'Import OffPeak'!$A$3:BA$99,48,FALSE)-VLOOKUP($A8,'Import OffPeak change'!$A$106:BA$202,48,FALSE)))</f>
        <v>0</v>
      </c>
      <c r="AW8" s="6">
        <f>IF(ISERROR(VLOOKUP($A8,'Import OffPeak'!$A$3:BB$99,49,FALSE)-VLOOKUP($A8,'Import OffPeak change'!$A$106:BB$202,49,FALSE)),0,(VLOOKUP($A8,'Import OffPeak'!$A$3:BB$99,49,FALSE)-VLOOKUP($A8,'Import OffPeak change'!$A$106:BB$202,49,FALSE)))</f>
        <v>0</v>
      </c>
      <c r="AX8" s="6">
        <f>IF(ISERROR(VLOOKUP($A8,'Import OffPeak'!$A$3:BC$99,50,FALSE)-VLOOKUP($A8,'Import OffPeak change'!$A$106:BC$202,50,FALSE)),0,(VLOOKUP($A8,'Import OffPeak'!$A$3:BC$99,50,FALSE)-VLOOKUP($A8,'Import OffPeak change'!$A$106:BC$202,50,FALSE)))</f>
        <v>0</v>
      </c>
      <c r="AY8" s="6">
        <f>IF(ISERROR(VLOOKUP($A8,'Import OffPeak'!$A$3:BD$99,51,FALSE)-VLOOKUP($A8,'Import OffPeak change'!$A$106:BD$202,51,FALSE)),0,(VLOOKUP($A8,'Import OffPeak'!$A$3:BD$99,51,FALSE)-VLOOKUP($A8,'Import OffPeak change'!$A$106:BD$202,51,FALSE)))</f>
        <v>0</v>
      </c>
      <c r="AZ8" s="6">
        <f>IF(ISERROR(VLOOKUP($A8,'Import OffPeak'!$A$3:BE$99,52,FALSE)-VLOOKUP($A8,'Import OffPeak change'!$A$106:BE$202,52,FALSE)),0,(VLOOKUP($A8,'Import OffPeak'!$A$3:BE$99,52,FALSE)-VLOOKUP($A8,'Import OffPeak change'!$A$106:BE$202,52,FALSE)))</f>
        <v>0</v>
      </c>
      <c r="BA8" s="6">
        <f>IF(ISERROR(VLOOKUP($A8,'Import OffPeak'!$A$3:BF$99,53,FALSE)-VLOOKUP($A8,'Import OffPeak change'!$A$106:BF$202,53,FALSE)),0,(VLOOKUP($A8,'Import OffPeak'!$A$3:BF$99,53,FALSE)-VLOOKUP($A8,'Import OffPeak change'!$A$106:BF$202,53,FALSE)))</f>
        <v>0</v>
      </c>
      <c r="BB8" s="6">
        <f>IF(ISERROR(VLOOKUP($A8,'Import OffPeak'!$A$3:BG$99,54,FALSE)-VLOOKUP($A8,'Import OffPeak change'!$A$106:BG$202,54,FALSE)),0,(VLOOKUP($A8,'Import OffPeak'!$A$3:BG$99,54,FALSE)-VLOOKUP($A8,'Import OffPeak change'!$A$106:BG$202,54,FALSE)))</f>
        <v>0</v>
      </c>
      <c r="BC8" s="6">
        <f>IF(ISERROR(VLOOKUP($A8,'Import OffPeak'!$A$3:BH$99,55,FALSE)-VLOOKUP($A8,'Import OffPeak change'!$A$106:BH$202,55,FALSE)),0,(VLOOKUP($A8,'Import OffPeak'!$A$3:BH$99,55,FALSE)-VLOOKUP($A8,'Import OffPeak change'!$A$106:BH$202,55,FALSE)))</f>
        <v>0</v>
      </c>
      <c r="BD8" s="6">
        <f>IF(ISERROR(VLOOKUP($A8,'Import OffPeak'!$A$3:BI$99,56,FALSE)-VLOOKUP($A8,'Import OffPeak change'!$A$106:BI$202,56,FALSE)),0,(VLOOKUP($A8,'Import OffPeak'!$A$3:BI$99,56,FALSE)-VLOOKUP($A8,'Import OffPeak change'!$A$106:BI$202,56,FALSE)))</f>
        <v>0</v>
      </c>
      <c r="BE8" s="6">
        <f>IF(ISERROR(VLOOKUP($A8,'Import OffPeak'!$A$3:BJ$99,57,FALSE)-VLOOKUP($A8,'Import OffPeak change'!$A$106:BJ$202,57,FALSE)),0,(VLOOKUP($A8,'Import OffPeak'!$A$3:BJ$99,57,FALSE)-VLOOKUP($A8,'Import OffPeak change'!$A$106:BJ$202,57,FALSE)))</f>
        <v>0</v>
      </c>
      <c r="BF8" s="6">
        <f>IF(ISERROR(VLOOKUP($A8,'Import OffPeak'!$A$3:BK$99,58,FALSE)-VLOOKUP($A8,'Import OffPeak change'!$A$106:BK$202,58,FALSE)),0,(VLOOKUP($A8,'Import OffPeak'!$A$3:BK$99,58,FALSE)-VLOOKUP($A8,'Import OffPeak change'!$A$106:BK$202,58,FALSE)))</f>
        <v>0</v>
      </c>
      <c r="BG8" s="6">
        <f>IF(ISERROR(VLOOKUP($A8,'Import OffPeak'!$A$3:BL$99,59,FALSE)-VLOOKUP($A8,'Import OffPeak change'!$A$106:BL$202,59,FALSE)),0,(VLOOKUP($A8,'Import OffPeak'!$A$3:BL$99,59,FALSE)-VLOOKUP($A8,'Import OffPeak change'!$A$106:BL$202,59,FALSE)))</f>
        <v>0</v>
      </c>
      <c r="BH8" s="6">
        <f>IF(ISERROR(VLOOKUP($A8,'Import OffPeak'!$A$3:BM$99,60,FALSE)-VLOOKUP($A8,'Import OffPeak change'!$A$106:BM$202,60,FALSE)),0,(VLOOKUP($A8,'Import OffPeak'!$A$3:BM$99,60,FALSE)-VLOOKUP($A8,'Import OffPeak change'!$A$106:BM$202,60,FALSE)))</f>
        <v>0</v>
      </c>
      <c r="BI8" s="6">
        <f>IF(ISERROR(VLOOKUP($A8,'Import OffPeak'!$A$3:BN$99,61,FALSE)-VLOOKUP($A8,'Import OffPeak change'!$A$106:BN$202,61,FALSE)),0,(VLOOKUP($A8,'Import OffPeak'!$A$3:BN$99,61,FALSE)-VLOOKUP($A8,'Import OffPeak change'!$A$106:BN$202,61,FALSE)))</f>
        <v>0</v>
      </c>
      <c r="BJ8" s="6">
        <f>IF(ISERROR(VLOOKUP($A8,'Import OffPeak'!$A$3:BO$99,62,FALSE)-VLOOKUP($A8,'Import OffPeak change'!$A$106:BO$202,62,FALSE)),0,(VLOOKUP($A8,'Import OffPeak'!$A$3:BO$99,62,FALSE)-VLOOKUP($A8,'Import OffPeak change'!$A$106:BO$202,62,FALSE)))</f>
        <v>0</v>
      </c>
      <c r="BK8" s="6">
        <f>IF(ISERROR(VLOOKUP($A8,'Import OffPeak'!$A$3:BP$99,63,FALSE)-VLOOKUP($A8,'Import OffPeak change'!$A$106:BP$202,63,FALSE)),0,(VLOOKUP($A8,'Import OffPeak'!$A$3:BP$99,63,FALSE)-VLOOKUP($A8,'Import OffPeak change'!$A$106:BP$202,63,FALSE)))</f>
        <v>0</v>
      </c>
      <c r="BL8" s="6">
        <f>IF(ISERROR(VLOOKUP($A8,'Import OffPeak'!$A$3:BQ$99,64,FALSE)-VLOOKUP($A8,'Import OffPeak change'!$A$106:BQ$202,64,FALSE)),0,(VLOOKUP($A8,'Import OffPeak'!$A$3:BQ$99,64,FALSE)-VLOOKUP($A8,'Import OffPeak change'!$A$106:BQ$202,64,FALSE)))</f>
        <v>0</v>
      </c>
      <c r="BM8" s="6">
        <f>IF(ISERROR(VLOOKUP($A8,'Import OffPeak'!$A$3:BR$99,65,FALSE)-VLOOKUP($A8,'Import OffPeak change'!$A$106:BR$202,65,FALSE)),0,(VLOOKUP($A8,'Import OffPeak'!$A$3:BR$99,65,FALSE)-VLOOKUP($A8,'Import OffPeak change'!$A$106:BR$202,65,FALSE)))</f>
        <v>0</v>
      </c>
      <c r="BN8" s="6">
        <f>IF(ISERROR(VLOOKUP($A8,'Import OffPeak'!$A$3:BS$99,66,FALSE)-VLOOKUP($A8,'Import OffPeak change'!$A$106:BS$202,66,FALSE)),0,(VLOOKUP($A8,'Import OffPeak'!$A$3:BS$99,66,FALSE)-VLOOKUP($A8,'Import OffPeak change'!$A$106:BS$202,66,FALSE)))</f>
        <v>0</v>
      </c>
      <c r="BO8" s="6">
        <f>IF(ISERROR(VLOOKUP($A8,'Import OffPeak'!$A$3:BT$99,67,FALSE)-VLOOKUP($A8,'Import OffPeak change'!$A$106:BT$202,67,FALSE)),0,(VLOOKUP($A8,'Import OffPeak'!$A$3:BT$99,67,FALSE)-VLOOKUP($A8,'Import OffPeak change'!$A$106:BT$202,67,FALSE)))</f>
        <v>0</v>
      </c>
      <c r="BP8" s="6">
        <f>IF(ISERROR(VLOOKUP($A8,'Import OffPeak'!$A$3:BU$99,68,FALSE)-VLOOKUP($A8,'Import OffPeak change'!$A$106:BU$202,68,FALSE)),0,(VLOOKUP($A8,'Import OffPeak'!$A$3:BU$99,68,FALSE)-VLOOKUP($A8,'Import OffPeak change'!$A$106:BU$202,68,FALSE)))</f>
        <v>0</v>
      </c>
      <c r="BQ8" s="6">
        <f>IF(ISERROR(VLOOKUP($A8,'Import OffPeak'!$A$3:BV$99,69,FALSE)-VLOOKUP($A8,'Import OffPeak change'!$A$106:BV$202,69,FALSE)),0,(VLOOKUP($A8,'Import OffPeak'!$A$3:BV$99,69,FALSE)-VLOOKUP($A8,'Import OffPeak change'!$A$106:BV$202,69,FALSE)))</f>
        <v>0</v>
      </c>
      <c r="BR8" s="6">
        <f>IF(ISERROR(VLOOKUP($A8,'Import OffPeak'!$A$3:BW$99,70,FALSE)-VLOOKUP($A8,'Import OffPeak change'!$A$106:BW$202,70,FALSE)),0,(VLOOKUP($A8,'Import OffPeak'!$A$3:BW$99,70,FALSE)-VLOOKUP($A8,'Import OffPeak change'!$A$106:BW$202,70,FALSE)))</f>
        <v>0</v>
      </c>
      <c r="BS8" s="6">
        <f>IF(ISERROR(VLOOKUP($A8,'Import OffPeak'!$A$3:BX$99,71,FALSE)-VLOOKUP($A8,'Import OffPeak change'!$A$106:BX$202,71,FALSE)),0,(VLOOKUP($A8,'Import OffPeak'!$A$3:BX$99,71,FALSE)-VLOOKUP($A8,'Import OffPeak change'!$A$106:BX$202,71,FALSE)))</f>
        <v>0</v>
      </c>
      <c r="BT8" s="6">
        <f>IF(ISERROR(VLOOKUP($A8,'Import OffPeak'!$A$3:BY$99,72,FALSE)-VLOOKUP($A8,'Import OffPeak change'!$A$106:BY$202,72,FALSE)),0,(VLOOKUP($A8,'Import OffPeak'!$A$3:BY$99,72,FALSE)-VLOOKUP($A8,'Import OffPeak change'!$A$106:BY$202,72,FALSE)))</f>
        <v>0</v>
      </c>
      <c r="BU8" s="6">
        <f>IF(ISERROR(VLOOKUP($A8,'Import OffPeak'!$A$3:BZ$99,73,FALSE)-VLOOKUP($A8,'Import OffPeak change'!$A$106:BZ$202,73,FALSE)),0,(VLOOKUP($A8,'Import OffPeak'!$A$3:BZ$99,73,FALSE)-VLOOKUP($A8,'Import OffPeak change'!$A$106:BZ$202,73,FALSE)))</f>
        <v>0</v>
      </c>
      <c r="BV8" s="6">
        <f>IF(ISERROR(VLOOKUP($A8,'Import OffPeak'!$A$3:CA$99,74,FALSE)-VLOOKUP($A8,'Import OffPeak change'!$A$106:CA$202,74,FALSE)),0,(VLOOKUP($A8,'Import OffPeak'!$A$3:CA$99,74,FALSE)-VLOOKUP($A8,'Import OffPeak change'!$A$106:CA$202,74,FALSE)))</f>
        <v>0</v>
      </c>
      <c r="BW8" s="6">
        <f>IF(ISERROR(VLOOKUP($A8,'Import OffPeak'!$A$3:CB$99,75,FALSE)-VLOOKUP($A8,'Import OffPeak change'!$A$106:CB$202,75,FALSE)),0,(VLOOKUP($A8,'Import OffPeak'!$A$3:CB$99,75,FALSE)-VLOOKUP($A8,'Import OffPeak change'!$A$106:CB$202,75,FALSE)))</f>
        <v>0</v>
      </c>
      <c r="BX8" s="6">
        <f>IF(ISERROR(VLOOKUP($A8,'Import OffPeak'!$A$3:CC$99,76,FALSE)-VLOOKUP($A8,'Import OffPeak change'!$A$106:CC$202,76,FALSE)),0,(VLOOKUP($A8,'Import OffPeak'!$A$3:CC$99,76,FALSE)-VLOOKUP($A8,'Import OffPeak change'!$A$106:CC$202,76,FALSE)))</f>
        <v>0</v>
      </c>
      <c r="BY8" s="6">
        <f>IF(ISERROR(VLOOKUP($A8,'Import OffPeak'!$A$3:CD$99,77,FALSE)-VLOOKUP($A8,'Import OffPeak change'!$A$106:CD$202,77,FALSE)),0,(VLOOKUP($A8,'Import OffPeak'!$A$3:CD$99,77,FALSE)-VLOOKUP($A8,'Import OffPeak change'!$A$106:CD$202,77,FALSE)))</f>
        <v>0</v>
      </c>
      <c r="BZ8" s="6">
        <f>IF(ISERROR(VLOOKUP($A8,'Import OffPeak'!$A$3:CE$99,78,FALSE)-VLOOKUP($A8,'Import OffPeak change'!$A$106:CE$202,78,FALSE)),0,(VLOOKUP($A8,'Import OffPeak'!$A$3:CE$99,78,FALSE)-VLOOKUP($A8,'Import OffPeak change'!$A$106:CE$202,78,FALSE)))</f>
        <v>0</v>
      </c>
      <c r="CA8" s="6">
        <f>IF(ISERROR(VLOOKUP($A8,'Import OffPeak'!$A$3:CF$99,79,FALSE)-VLOOKUP($A8,'Import OffPeak change'!$A$106:CF$202,79,FALSE)),0,(VLOOKUP($A8,'Import OffPeak'!$A$3:CF$99,79,FALSE)-VLOOKUP($A8,'Import OffPeak change'!$A$106:CF$202,79,FALSE)))</f>
        <v>0</v>
      </c>
      <c r="CB8" s="6">
        <f>IF(ISERROR(VLOOKUP($A8,'Import OffPeak'!$A$3:CG$99,80,FALSE)-VLOOKUP($A8,'Import OffPeak change'!$A$106:CG$202,80,FALSE)),0,(VLOOKUP($A8,'Import OffPeak'!$A$3:CG$99,80,FALSE)-VLOOKUP($A8,'Import OffPeak change'!$A$106:CG$202,80,FALSE)))</f>
        <v>0</v>
      </c>
      <c r="CC8" s="6">
        <f>IF(ISERROR(VLOOKUP($A8,'Import OffPeak'!$A$3:CH$99,81,FALSE)-VLOOKUP($A8,'Import OffPeak change'!$A$106:CH$202,81,FALSE)),0,(VLOOKUP($A8,'Import OffPeak'!$A$3:CH$99,81,FALSE)-VLOOKUP($A8,'Import OffPeak change'!$A$106:CH$202,81,FALSE)))</f>
        <v>0</v>
      </c>
      <c r="CD8" s="6">
        <f>IF(ISERROR(VLOOKUP($A8,'Import OffPeak'!$A$3:CI$99,82,FALSE)-VLOOKUP($A8,'Import OffPeak change'!$A$106:CI$202,82,FALSE)),0,(VLOOKUP($A8,'Import OffPeak'!$A$3:CI$99,82,FALSE)-VLOOKUP($A8,'Import OffPeak change'!$A$106:CI$202,82,FALSE)))</f>
        <v>0</v>
      </c>
      <c r="CE8" s="6">
        <f>IF(ISERROR(VLOOKUP($A8,'Import OffPeak'!$A$3:CJ$99,83,FALSE)-VLOOKUP($A8,'Import OffPeak change'!$A$106:CJ$202,83,FALSE)),0,(VLOOKUP($A8,'Import OffPeak'!$A$3:CJ$99,83,FALSE)-VLOOKUP($A8,'Import OffPeak change'!$A$106:CJ$202,83,FALSE)))</f>
        <v>0</v>
      </c>
      <c r="CF8" s="6">
        <f>IF(ISERROR(VLOOKUP($A8,'Import OffPeak'!$A$3:CK$99,84,FALSE)-VLOOKUP($A8,'Import OffPeak change'!$A$106:CK$202,84,FALSE)),0,(VLOOKUP($A8,'Import OffPeak'!$A$3:CK$99,84,FALSE)-VLOOKUP($A8,'Import OffPeak change'!$A$106:CK$202,84,FALSE)))</f>
        <v>0</v>
      </c>
      <c r="CG8" s="6">
        <f>IF(ISERROR(VLOOKUP($A8,'Import OffPeak'!$A$3:CL$99,85,FALSE)-VLOOKUP($A8,'Import OffPeak change'!$A$106:CL$202,85,FALSE)),0,(VLOOKUP($A8,'Import OffPeak'!$A$3:CL$99,85,FALSE)-VLOOKUP($A8,'Import OffPeak change'!$A$106:CL$202,85,FALSE)))</f>
        <v>0</v>
      </c>
      <c r="CH8" s="6">
        <f>IF(ISERROR(VLOOKUP($A8,'Import OffPeak'!$A$3:CM$99,86,FALSE)-VLOOKUP($A8,'Import OffPeak change'!$A$106:CM$202,86,FALSE)),0,(VLOOKUP($A8,'Import OffPeak'!$A$3:CM$99,86,FALSE)-VLOOKUP($A8,'Import OffPeak change'!$A$106:CM$202,86,FALSE)))</f>
        <v>0</v>
      </c>
      <c r="CI8" s="6">
        <f>IF(ISERROR(VLOOKUP($A8,'Import OffPeak'!$A$3:CN$99,87,FALSE)-VLOOKUP($A8,'Import OffPeak change'!$A$106:CN$202,87,FALSE)),0,(VLOOKUP($A8,'Import OffPeak'!$A$3:CN$99,87,FALSE)-VLOOKUP($A8,'Import OffPeak change'!$A$106:CN$202,87,FALSE)))</f>
        <v>0</v>
      </c>
      <c r="CJ8" s="6">
        <f>IF(ISERROR(VLOOKUP($A8,'Import OffPeak'!$A$3:CO$99,88,FALSE)-VLOOKUP($A8,'Import OffPeak change'!$A$106:CO$202,88,FALSE)),0,(VLOOKUP($A8,'Import OffPeak'!$A$3:CO$99,88,FALSE)-VLOOKUP($A8,'Import OffPeak change'!$A$106:CO$202,88,FALSE)))</f>
        <v>0</v>
      </c>
      <c r="CK8" s="6">
        <f>IF(ISERROR(VLOOKUP($A8,'Import OffPeak'!$A$3:CP$99,89,FALSE)-VLOOKUP($A8,'Import OffPeak change'!$A$106:CP$202,89,FALSE)),0,(VLOOKUP($A8,'Import OffPeak'!$A$3:CP$99,89,FALSE)-VLOOKUP($A8,'Import OffPeak change'!$A$106:CP$202,89,FALSE)))</f>
        <v>0</v>
      </c>
      <c r="CL8" s="6">
        <f>IF(ISERROR(VLOOKUP($A8,'Import OffPeak'!$A$3:CQ$99,90,FALSE)-VLOOKUP($A8,'Import OffPeak change'!$A$106:CQ$202,90,FALSE)),0,(VLOOKUP($A8,'Import OffPeak'!$A$3:CQ$99,90,FALSE)-VLOOKUP($A8,'Import OffPeak change'!$A$106:CQ$202,90,FALSE)))</f>
        <v>0</v>
      </c>
      <c r="CM8" s="6">
        <f>IF(ISERROR(VLOOKUP($A8,'Import OffPeak'!$A$3:CR$99,91,FALSE)-VLOOKUP($A8,'Import OffPeak change'!$A$106:CR$202,91,FALSE)),0,(VLOOKUP($A8,'Import OffPeak'!$A$3:CR$99,91,FALSE)-VLOOKUP($A8,'Import OffPeak change'!$A$106:CR$202,91,FALSE)))</f>
        <v>0</v>
      </c>
      <c r="CN8" s="6">
        <f>IF(ISERROR(VLOOKUP($A8,'Import OffPeak'!$A$3:CS$99,92,FALSE)-VLOOKUP($A8,'Import OffPeak change'!$A$106:CS$202,92,FALSE)),0,(VLOOKUP($A8,'Import OffPeak'!$A$3:CS$99,92,FALSE)-VLOOKUP($A8,'Import OffPeak change'!$A$106:CS$202,92,FALSE)))</f>
        <v>0</v>
      </c>
      <c r="CO8" s="6">
        <f>IF(ISERROR(VLOOKUP($A8,'Import OffPeak'!$A$3:CT$99,93,FALSE)-VLOOKUP($A8,'Import OffPeak change'!$A$106:CT$202,93,FALSE)),0,(VLOOKUP($A8,'Import OffPeak'!$A$3:CT$99,93,FALSE)-VLOOKUP($A8,'Import OffPeak change'!$A$106:CT$202,93,FALSE)))</f>
        <v>0</v>
      </c>
      <c r="CP8" s="6">
        <f>IF(ISERROR(VLOOKUP($A8,'Import OffPeak'!$A$3:CU$99,94,FALSE)-VLOOKUP($A8,'Import OffPeak change'!$A$106:CU$202,94,FALSE)),0,(VLOOKUP($A8,'Import OffPeak'!$A$3:CU$99,94,FALSE)-VLOOKUP($A8,'Import OffPeak change'!$A$106:CU$202,94,FALSE)))</f>
        <v>0</v>
      </c>
      <c r="CQ8" s="6">
        <f>IF(ISERROR(VLOOKUP($A8,'Import OffPeak'!$A$3:CV$99,95,FALSE)-VLOOKUP($A8,'Import OffPeak change'!$A$106:CV$202,95,FALSE)),0,(VLOOKUP($A8,'Import OffPeak'!$A$3:CV$99,95,FALSE)-VLOOKUP($A8,'Import OffPeak change'!$A$106:CV$202,95,FALSE)))</f>
        <v>0</v>
      </c>
      <c r="CR8" s="6">
        <f>IF(ISERROR(VLOOKUP($A8,'Import OffPeak'!$A$3:CW$99,96,FALSE)-VLOOKUP($A8,'Import OffPeak change'!$A$106:CW$202,96,FALSE)),0,(VLOOKUP($A8,'Import OffPeak'!$A$3:CW$99,96,FALSE)-VLOOKUP($A8,'Import OffPeak change'!$A$106:CW$202,96,FALSE)))</f>
        <v>0</v>
      </c>
      <c r="CS8" s="6">
        <f>IF(ISERROR(VLOOKUP($A8,'Import OffPeak'!$A$3:CX$99,97,FALSE)-VLOOKUP($A8,'Import OffPeak change'!$A$106:CX$202,97,FALSE)),0,(VLOOKUP($A8,'Import OffPeak'!$A$3:CX$99,97,FALSE)-VLOOKUP($A8,'Import OffPeak change'!$A$106:CX$202,97,FALSE)))</f>
        <v>0</v>
      </c>
      <c r="CT8" s="6">
        <f>IF(ISERROR(VLOOKUP($A8,'Import OffPeak'!$A$3:CY$99,98,FALSE)-VLOOKUP($A8,'Import OffPeak change'!$A$106:CY$202,98,FALSE)),0,(VLOOKUP($A8,'Import OffPeak'!$A$3:CY$99,98,FALSE)-VLOOKUP($A8,'Import OffPeak change'!$A$106:CY$202,98,FALSE)))</f>
        <v>0</v>
      </c>
      <c r="CU8" s="6">
        <f>IF(ISERROR(VLOOKUP($A8,'Import OffPeak'!$A$3:CZ$99,99,FALSE)-VLOOKUP($A8,'Import OffPeak change'!$A$106:CZ$202,99,FALSE)),0,(VLOOKUP($A8,'Import OffPeak'!$A$3:CZ$99,99,FALSE)-VLOOKUP($A8,'Import OffPeak change'!$A$106:CZ$202,99,FALSE)))</f>
        <v>0</v>
      </c>
      <c r="CV8" s="6">
        <f>IF(ISERROR(VLOOKUP($A8,'Import OffPeak'!$A$3:DA$99,100,FALSE)-VLOOKUP($A8,'Import OffPeak change'!$A$106:DA$202,100,FALSE)),0,(VLOOKUP($A8,'Import OffPeak'!$A$3:DA$99,100,FALSE)-VLOOKUP($A8,'Import OffPeak change'!$A$106:DA$202,100,FALSE)))</f>
        <v>0</v>
      </c>
      <c r="CW8" s="6">
        <f>IF(ISERROR(VLOOKUP($A8,'Import OffPeak'!$A$3:DB$99,101,FALSE)-VLOOKUP($A8,'Import OffPeak change'!$A$106:DB$202,101,FALSE)),0,(VLOOKUP($A8,'Import OffPeak'!$A$3:DB$99,101,FALSE)-VLOOKUP($A8,'Import OffPeak change'!$A$106:DB$202,101,FALSE)))</f>
        <v>0</v>
      </c>
      <c r="CX8" s="6">
        <f>IF(ISERROR(VLOOKUP($A8,'Import OffPeak'!$A$3:DC$99,102,FALSE)-VLOOKUP($A8,'Import OffPeak change'!$A$106:DC$202,102,FALSE)),0,(VLOOKUP($A8,'Import OffPeak'!$A$3:DC$99,102,FALSE)-VLOOKUP($A8,'Import OffPeak change'!$A$106:DC$202,102,FALSE)))</f>
        <v>0</v>
      </c>
      <c r="CY8" s="6">
        <f>IF(ISERROR(VLOOKUP($A8,'Import OffPeak'!$A$3:DD$99,103,FALSE)-VLOOKUP($A8,'Import OffPeak change'!$A$106:DD$202,103,FALSE)),0,(VLOOKUP($A8,'Import OffPeak'!$A$3:DD$99,103,FALSE)-VLOOKUP($A8,'Import OffPeak change'!$A$106:DD$202,103,FALSE)))</f>
        <v>0</v>
      </c>
      <c r="CZ8" s="6">
        <f>IF(ISERROR(VLOOKUP($A8,'Import OffPeak'!$A$3:DE$99,104,FALSE)-VLOOKUP($A8,'Import OffPeak change'!$A$106:DE$202,104,FALSE)),0,(VLOOKUP($A8,'Import OffPeak'!$A$3:DE$99,104,FALSE)-VLOOKUP($A8,'Import OffPeak change'!$A$106:DE$202,104,FALSE)))</f>
        <v>0</v>
      </c>
      <c r="DA8" s="6">
        <f>IF(ISERROR(VLOOKUP($A8,'Import OffPeak'!$A$3:DF$99,105,FALSE)-VLOOKUP($A8,'Import OffPeak change'!$A$106:DF$202,105,FALSE)),0,(VLOOKUP($A8,'Import OffPeak'!$A$3:DF$99,105,FALSE)-VLOOKUP($A8,'Import OffPeak change'!$A$106:DF$202,105,FALSE)))</f>
        <v>0</v>
      </c>
      <c r="DB8" s="6">
        <f>IF(ISERROR(VLOOKUP($A8,'Import OffPeak'!$A$3:DG$99,106,FALSE)-VLOOKUP($A8,'Import OffPeak change'!$A$106:DG$202,106,FALSE)),0,(VLOOKUP($A8,'Import OffPeak'!$A$3:DG$99,106,FALSE)-VLOOKUP($A8,'Import OffPeak change'!$A$106:DG$202,106,FALSE)))</f>
        <v>0</v>
      </c>
      <c r="DC8" s="6">
        <f>IF(ISERROR(VLOOKUP($A8,'Import OffPeak'!$A$3:DH$99,107,FALSE)-VLOOKUP($A8,'Import OffPeak change'!$A$106:DH$202,107,FALSE)),0,(VLOOKUP($A8,'Import OffPeak'!$A$3:DH$99,107,FALSE)-VLOOKUP($A8,'Import OffPeak change'!$A$106:DH$202,107,FALSE)))</f>
        <v>0</v>
      </c>
      <c r="DD8" s="6">
        <f>IF(ISERROR(VLOOKUP($A8,'Import OffPeak'!$A$3:DI$99,108,FALSE)-VLOOKUP($A8,'Import OffPeak change'!$A$106:DI$202,108,FALSE)),0,(VLOOKUP($A8,'Import OffPeak'!$A$3:DI$99,108,FALSE)-VLOOKUP($A8,'Import OffPeak change'!$A$106:DI$202,108,FALSE)))</f>
        <v>0</v>
      </c>
      <c r="DE8" s="6">
        <f>IF(ISERROR(VLOOKUP($A8,'Import OffPeak'!$A$3:DJ$99,109,FALSE)-VLOOKUP($A8,'Import OffPeak change'!$A$106:DJ$202,109,FALSE)),0,(VLOOKUP($A8,'Import OffPeak'!$A$3:DJ$99,109,FALSE)-VLOOKUP($A8,'Import OffPeak change'!$A$106:DJ$202,109,FALSE)))</f>
        <v>0</v>
      </c>
      <c r="DF8" s="6">
        <f>IF(ISERROR(VLOOKUP($A8,'Import OffPeak'!$A$3:DK$99,110,FALSE)-VLOOKUP($A8,'Import OffPeak change'!$A$106:DK$202,110,FALSE)),0,(VLOOKUP($A8,'Import OffPeak'!$A$3:DK$99,110,FALSE)-VLOOKUP($A8,'Import OffPeak change'!$A$106:DK$202,110,FALSE)))</f>
        <v>0</v>
      </c>
      <c r="DG8" s="6">
        <f>IF(ISERROR(VLOOKUP($A8,'Import OffPeak'!$A$3:DL$99,111,FALSE)-VLOOKUP($A8,'Import OffPeak change'!$A$106:DL$202,111,FALSE)),0,(VLOOKUP($A8,'Import OffPeak'!$A$3:DL$99,111,FALSE)-VLOOKUP($A8,'Import OffPeak change'!$A$106:DL$202,111,FALSE)))</f>
        <v>0</v>
      </c>
      <c r="DH8" s="6">
        <f>IF(ISERROR(VLOOKUP($A8,'Import OffPeak'!$A$3:DM$99,112,FALSE)-VLOOKUP($A8,'Import OffPeak change'!$A$106:DM$202,112,FALSE)),0,(VLOOKUP($A8,'Import OffPeak'!$A$3:DM$99,112,FALSE)-VLOOKUP($A8,'Import OffPeak change'!$A$106:DM$202,112,FALSE)))</f>
        <v>0</v>
      </c>
      <c r="DI8" s="6">
        <f>IF(ISERROR(VLOOKUP($A8,'Import OffPeak'!$A$3:DN$99,113,FALSE)-VLOOKUP($A8,'Import OffPeak change'!$A$106:DN$202,113,FALSE)),0,(VLOOKUP($A8,'Import OffPeak'!$A$3:DN$99,113,FALSE)-VLOOKUP($A8,'Import OffPeak change'!$A$106:DN$202,113,FALSE)))</f>
        <v>0</v>
      </c>
      <c r="DJ8" s="6">
        <f>IF(ISERROR(VLOOKUP($A8,'Import OffPeak'!$A$3:DO$99,114,FALSE)-VLOOKUP($A8,'Import OffPeak change'!$A$106:DO$202,114,FALSE)),0,(VLOOKUP($A8,'Import OffPeak'!$A$3:DO$99,114,FALSE)-VLOOKUP($A8,'Import OffPeak change'!$A$106:DO$202,114,FALSE)))</f>
        <v>0</v>
      </c>
      <c r="DK8" s="6">
        <f>IF(ISERROR(VLOOKUP($A8,'Import OffPeak'!$A$3:DP$99,115,FALSE)-VLOOKUP($A8,'Import OffPeak change'!$A$106:DP$202,115,FALSE)),0,(VLOOKUP($A8,'Import OffPeak'!$A$3:DP$99,115,FALSE)-VLOOKUP($A8,'Import OffPeak change'!$A$106:DP$202,115,FALSE)))</f>
        <v>0</v>
      </c>
      <c r="DL8" s="6">
        <f>IF(ISERROR(VLOOKUP($A8,'Import OffPeak'!$A$3:DQ$99,116,FALSE)-VLOOKUP($A8,'Import OffPeak change'!$A$106:DQ$202,116,FALSE)),0,(VLOOKUP($A8,'Import OffPeak'!$A$3:DQ$99,116,FALSE)-VLOOKUP($A8,'Import OffPeak change'!$A$106:DQ$202,116,FALSE)))</f>
        <v>0</v>
      </c>
      <c r="DM8" s="6">
        <f>IF(ISERROR(VLOOKUP($A8,'Import OffPeak'!$A$3:DR$99,117,FALSE)-VLOOKUP($A8,'Import OffPeak change'!$A$106:DR$202,117,FALSE)),0,(VLOOKUP($A8,'Import OffPeak'!$A$3:DR$99,117,FALSE)-VLOOKUP($A8,'Import OffPeak change'!$A$106:DR$202,117,FALSE)))</f>
        <v>0</v>
      </c>
      <c r="DN8" s="6">
        <f>IF(ISERROR(VLOOKUP($A8,'Import OffPeak'!$A$3:DS$99,118,FALSE)-VLOOKUP($A8,'Import OffPeak change'!$A$106:DS$202,118,FALSE)),0,(VLOOKUP($A8,'Import OffPeak'!$A$3:DS$99,118,FALSE)-VLOOKUP($A8,'Import OffPeak change'!$A$106:DS$202,118,FALSE)))</f>
        <v>0</v>
      </c>
      <c r="DO8" s="6">
        <f>IF(ISERROR(VLOOKUP($A8,'Import OffPeak'!$A$3:DT$99,119,FALSE)-VLOOKUP($A8,'Import OffPeak change'!$A$106:DT$202,119,FALSE)),0,(VLOOKUP($A8,'Import OffPeak'!$A$3:DT$99,119,FALSE)-VLOOKUP($A8,'Import OffPeak change'!$A$106:DT$202,119,FALSE)))</f>
        <v>0</v>
      </c>
      <c r="DP8" s="6">
        <f>IF(ISERROR(VLOOKUP($A8,'Import OffPeak'!$A$3:DU$99,120,FALSE)-VLOOKUP($A8,'Import OffPeak change'!$A$106:DU$202,120,FALSE)),0,(VLOOKUP($A8,'Import OffPeak'!$A$3:DU$99,120,FALSE)-VLOOKUP($A8,'Import OffPeak change'!$A$106:DU$202,120,FALSE)))</f>
        <v>0</v>
      </c>
      <c r="DQ8" s="6">
        <f>IF(ISERROR(VLOOKUP($A8,'Import OffPeak'!$A$3:DV$99,121,FALSE)-VLOOKUP($A8,'Import OffPeak change'!$A$106:DV$202,121,FALSE)),0,(VLOOKUP($A8,'Import OffPeak'!$A$3:DV$99,121,FALSE)-VLOOKUP($A8,'Import OffPeak change'!$A$106:DV$202,121,FALSE)))</f>
        <v>0</v>
      </c>
      <c r="DR8" s="6">
        <f>IF(ISERROR(VLOOKUP($A8,'Import OffPeak'!$A$3:DW$99,122,FALSE)-VLOOKUP($A8,'Import OffPeak change'!$A$106:DW$202,122,FALSE)),0,(VLOOKUP($A8,'Import OffPeak'!$A$3:DW$99,122,FALSE)-VLOOKUP($A8,'Import OffPeak change'!$A$106:DW$202,122,FALSE)))</f>
        <v>0</v>
      </c>
      <c r="DS8" s="6">
        <f>IF(ISERROR(VLOOKUP($A8,'Import OffPeak'!$A$3:DX$99,123,FALSE)-VLOOKUP($A8,'Import OffPeak change'!$A$106:DX$202,123,FALSE)),0,(VLOOKUP($A8,'Import OffPeak'!$A$3:DX$99,123,FALSE)-VLOOKUP($A8,'Import OffPeak change'!$A$106:DX$202,123,FALSE)))</f>
        <v>0</v>
      </c>
      <c r="DT8" s="6">
        <f>IF(ISERROR(VLOOKUP($A8,'Import OffPeak'!$A$3:DY$99,124,FALSE)-VLOOKUP($A8,'Import OffPeak change'!$A$106:DY$202,124,FALSE)),0,(VLOOKUP($A8,'Import OffPeak'!$A$3:DY$99,124,FALSE)-VLOOKUP($A8,'Import OffPeak change'!$A$106:DY$202,124,FALSE)))</f>
        <v>0</v>
      </c>
      <c r="DU8" s="6">
        <f>IF(ISERROR(VLOOKUP($A8,'Import OffPeak'!$A$3:DZ$99,125,FALSE)-VLOOKUP($A8,'Import OffPeak change'!$A$106:DZ$202,125,FALSE)),0,(VLOOKUP($A8,'Import OffPeak'!$A$3:DZ$99,125,FALSE)-VLOOKUP($A8,'Import OffPeak change'!$A$106:DZ$202,125,FALSE)))</f>
        <v>0</v>
      </c>
      <c r="DV8" s="6">
        <f>IF(ISERROR(VLOOKUP($A8,'Import OffPeak'!$A$3:EA$99,126,FALSE)-VLOOKUP($A8,'Import OffPeak change'!$A$106:EA$202,126,FALSE)),0,(VLOOKUP($A8,'Import OffPeak'!$A$3:EA$99,126,FALSE)-VLOOKUP($A8,'Import OffPeak change'!$A$106:EA$202,126,FALSE)))</f>
        <v>0</v>
      </c>
      <c r="DW8" s="6">
        <f>IF(ISERROR(VLOOKUP($A8,'Import OffPeak'!$A$3:EB$99,127,FALSE)-VLOOKUP($A8,'Import OffPeak change'!$A$106:EB$202,127,FALSE)),0,(VLOOKUP($A8,'Import OffPeak'!$A$3:EB$99,127,FALSE)-VLOOKUP($A8,'Import OffPeak change'!$A$106:EB$202,127,FALSE)))</f>
        <v>0</v>
      </c>
      <c r="DX8" s="6">
        <f>IF(ISERROR(VLOOKUP($A8,'Import OffPeak'!$A$3:EC$99,128,FALSE)-VLOOKUP($A8,'Import OffPeak change'!$A$106:EC$202,128,FALSE)),0,(VLOOKUP($A8,'Import OffPeak'!$A$3:EC$99,128,FALSE)-VLOOKUP($A8,'Import OffPeak change'!$A$106:EC$202,128,FALSE)))</f>
        <v>0</v>
      </c>
      <c r="DY8" s="6">
        <f>IF(ISERROR(VLOOKUP($A8,'Import OffPeak'!$A$3:ED$99,129,FALSE)-VLOOKUP($A8,'Import OffPeak change'!$A$106:ED$202,129,FALSE)),0,(VLOOKUP($A8,'Import OffPeak'!$A$3:ED$99,129,FALSE)-VLOOKUP($A8,'Import OffPeak change'!$A$106:ED$202,129,FALSE)))</f>
        <v>0</v>
      </c>
      <c r="DZ8" s="6">
        <f>IF(ISERROR(VLOOKUP($A8,'Import OffPeak'!$A$3:EE$99,130,FALSE)-VLOOKUP($A8,'Import OffPeak change'!$A$106:EE$202,130,FALSE)),0,(VLOOKUP($A8,'Import OffPeak'!$A$3:EE$99,130,FALSE)-VLOOKUP($A8,'Import OffPeak change'!$A$106:EE$202,130,FALSE)))</f>
        <v>0</v>
      </c>
      <c r="EA8" s="6">
        <f>IF(ISERROR(VLOOKUP($A8,'Import OffPeak'!$A$3:EF$99,131,FALSE)-VLOOKUP($A8,'Import OffPeak change'!$A$106:EF$202,131,FALSE)),0,(VLOOKUP($A8,'Import OffPeak'!$A$3:EF$99,131,FALSE)-VLOOKUP($A8,'Import OffPeak change'!$A$106:EF$202,131,FALSE)))</f>
        <v>0</v>
      </c>
      <c r="EB8" s="6">
        <f>IF(ISERROR(VLOOKUP($A8,'Import OffPeak'!$A$3:EG$99,132,FALSE)-VLOOKUP($A8,'Import OffPeak change'!$A$106:EG$202,132,FALSE)),0,(VLOOKUP($A8,'Import OffPeak'!$A$3:EG$99,132,FALSE)-VLOOKUP($A8,'Import OffPeak change'!$A$106:EG$202,132,FALSE)))</f>
        <v>0</v>
      </c>
      <c r="EC8" s="6">
        <f>IF(ISERROR(VLOOKUP($A8,'Import OffPeak'!$A$3:EH$99,133,FALSE)-VLOOKUP($A8,'Import OffPeak change'!$A$106:EH$202,133,FALSE)),0,(VLOOKUP($A8,'Import OffPeak'!$A$3:EH$99,133,FALSE)-VLOOKUP($A8,'Import OffPeak change'!$A$106:EH$202,133,FALSE)))</f>
        <v>0</v>
      </c>
      <c r="ED8" s="6">
        <f>IF(ISERROR(VLOOKUP($A8,'Import OffPeak'!$A$3:EI$99,134,FALSE)-VLOOKUP($A8,'Import OffPeak change'!$A$106:EI$202,134,FALSE)),0,(VLOOKUP($A8,'Import OffPeak'!$A$3:EI$99,134,FALSE)-VLOOKUP($A8,'Import OffPeak change'!$A$106:EI$202,134,FALSE)))</f>
        <v>0</v>
      </c>
      <c r="EE8" s="6">
        <f>IF(ISERROR(VLOOKUP($A8,'Import OffPeak'!$A$3:EJ$99,135,FALSE)-VLOOKUP($A8,'Import OffPeak change'!$A$106:EJ$202,135,FALSE)),0,(VLOOKUP($A8,'Import OffPeak'!$A$3:EJ$99,135,FALSE)-VLOOKUP($A8,'Import OffPeak change'!$A$106:EJ$202,135,FALSE)))</f>
        <v>0</v>
      </c>
      <c r="EF8" s="6">
        <f>IF(ISERROR(VLOOKUP($A8,'Import OffPeak'!$A$3:EK$99,136,FALSE)-VLOOKUP($A8,'Import OffPeak change'!$A$106:EK$202,136,FALSE)),0,(VLOOKUP($A8,'Import OffPeak'!$A$3:EK$99,136,FALSE)-VLOOKUP($A8,'Import OffPeak change'!$A$106:EK$202,136,FALSE)))</f>
        <v>0</v>
      </c>
      <c r="EG8" s="6">
        <f>IF(ISERROR(VLOOKUP($A8,'Import OffPeak'!$A$3:EL$99,137,FALSE)-VLOOKUP($A8,'Import OffPeak change'!$A$106:EL$202,137,FALSE)),0,(VLOOKUP($A8,'Import OffPeak'!$A$3:EL$99,137,FALSE)-VLOOKUP($A8,'Import OffPeak change'!$A$106:EL$202,137,FALSE)))</f>
        <v>0</v>
      </c>
      <c r="EH8" s="6">
        <f>IF(ISERROR(VLOOKUP($A8,'Import OffPeak'!$A$3:EM$99,138,FALSE)-VLOOKUP($A8,'Import OffPeak change'!$A$106:EM$202,138,FALSE)),0,(VLOOKUP($A8,'Import OffPeak'!$A$3:EM$99,138,FALSE)-VLOOKUP($A8,'Import OffPeak change'!$A$106:EM$202,138,FALSE)))</f>
        <v>0</v>
      </c>
      <c r="EI8" s="6">
        <f>IF(ISERROR(VLOOKUP($A8,'Import OffPeak'!$A$3:EN$99,139,FALSE)-VLOOKUP($A8,'Import OffPeak change'!$A$106:EN$202,139,FALSE)),0,(VLOOKUP($A8,'Import OffPeak'!$A$3:EN$99,139,FALSE)-VLOOKUP($A8,'Import OffPeak change'!$A$106:EN$202,139,FALSE)))</f>
        <v>0</v>
      </c>
      <c r="EJ8" s="6">
        <f>IF(ISERROR(VLOOKUP($A8,'Import OffPeak'!$A$3:EO$99,140,FALSE)-VLOOKUP($A8,'Import OffPeak change'!$A$106:EO$202,140,FALSE)),0,(VLOOKUP($A8,'Import OffPeak'!$A$3:EO$99,140,FALSE)-VLOOKUP($A8,'Import OffPeak change'!$A$106:EO$202,140,FALSE)))</f>
        <v>0</v>
      </c>
      <c r="EK8" s="6">
        <f>IF(ISERROR(VLOOKUP($A8,'Import OffPeak'!$A$3:EP$99,141,FALSE)-VLOOKUP($A8,'Import OffPeak change'!$A$106:EP$202,141,FALSE)),0,(VLOOKUP($A8,'Import OffPeak'!$A$3:EP$99,141,FALSE)-VLOOKUP($A8,'Import OffPeak change'!$A$106:EP$202,141,FALSE)))</f>
        <v>0</v>
      </c>
      <c r="EL8" s="6">
        <f>IF(ISERROR(VLOOKUP($A8,'Import OffPeak'!$A$3:EQ$99,142,FALSE)-VLOOKUP($A8,'Import OffPeak change'!$A$106:EQ$202,142,FALSE)),0,(VLOOKUP($A8,'Import OffPeak'!$A$3:EQ$99,142,FALSE)-VLOOKUP($A8,'Import OffPeak change'!$A$106:EQ$202,142,FALSE)))</f>
        <v>0</v>
      </c>
      <c r="EM8" s="6">
        <f>IF(ISERROR(VLOOKUP($A8,'Import OffPeak'!$A$3:ER$99,143,FALSE)-VLOOKUP($A8,'Import OffPeak change'!$A$106:ER$202,143,FALSE)),0,(VLOOKUP($A8,'Import OffPeak'!$A$3:ER$99,143,FALSE)-VLOOKUP($A8,'Import OffPeak change'!$A$106:ER$202,143,FALSE)))</f>
        <v>0</v>
      </c>
      <c r="EN8" s="6">
        <f>IF(ISERROR(VLOOKUP($A8,'Import OffPeak'!$A$3:ES$99,144,FALSE)-VLOOKUP($A8,'Import OffPeak change'!$A$106:ES$202,144,FALSE)),0,(VLOOKUP($A8,'Import OffPeak'!$A$3:ES$99,144,FALSE)-VLOOKUP($A8,'Import OffPeak change'!$A$106:ES$202,144,FALSE)))</f>
        <v>0</v>
      </c>
      <c r="EO8" s="6">
        <f>IF(ISERROR(VLOOKUP($A8,'Import OffPeak'!$A$3:ET$99,145,FALSE)-VLOOKUP($A8,'Import OffPeak change'!$A$106:ET$202,145,FALSE)),0,(VLOOKUP($A8,'Import OffPeak'!$A$3:ET$99,145,FALSE)-VLOOKUP($A8,'Import OffPeak change'!$A$106:ET$202,145,FALSE)))</f>
        <v>0</v>
      </c>
      <c r="EP8" s="6">
        <f>IF(ISERROR(VLOOKUP($A8,'Import OffPeak'!$A$3:EU$99,146,FALSE)-VLOOKUP($A8,'Import OffPeak change'!$A$106:EU$202,146,FALSE)),0,(VLOOKUP($A8,'Import OffPeak'!$A$3:EU$99,146,FALSE)-VLOOKUP($A8,'Import OffPeak change'!$A$106:EU$202,146,FALSE)))</f>
        <v>0</v>
      </c>
      <c r="EQ8" s="6">
        <f>IF(ISERROR(VLOOKUP($A8,'Import OffPeak'!$A$3:EV$99,147,FALSE)-VLOOKUP($A8,'Import OffPeak change'!$A$106:EV$202,147,FALSE)),0,(VLOOKUP($A8,'Import OffPeak'!$A$3:EV$99,147,FALSE)-VLOOKUP($A8,'Import OffPeak change'!$A$106:EV$202,147,FALSE)))</f>
        <v>0</v>
      </c>
      <c r="ER8" s="6">
        <f>IF(ISERROR(VLOOKUP($A8,'Import OffPeak'!$A$3:EW$99,148,FALSE)-VLOOKUP($A8,'Import OffPeak change'!$A$106:EW$202,148,FALSE)),0,(VLOOKUP($A8,'Import OffPeak'!$A$3:EW$99,148,FALSE)-VLOOKUP($A8,'Import OffPeak change'!$A$106:EW$202,148,FALSE)))</f>
        <v>0</v>
      </c>
      <c r="ES8" s="6">
        <f>IF(ISERROR(VLOOKUP($A8,'Import OffPeak'!$A$3:EX$99,149,FALSE)-VLOOKUP($A8,'Import OffPeak change'!$A$106:EX$202,149,FALSE)),0,(VLOOKUP($A8,'Import OffPeak'!$A$3:EX$99,149,FALSE)-VLOOKUP($A8,'Import OffPeak change'!$A$106:EX$202,149,FALSE)))</f>
        <v>0</v>
      </c>
      <c r="ET8" s="6">
        <f>IF(ISERROR(VLOOKUP($A8,'Import OffPeak'!$A$3:EY$99,150,FALSE)-VLOOKUP($A8,'Import OffPeak change'!$A$106:EY$202,150,FALSE)),0,(VLOOKUP($A8,'Import OffPeak'!$A$3:EY$99,150,FALSE)-VLOOKUP($A8,'Import OffPeak change'!$A$106:EY$202,150,FALSE)))</f>
        <v>0</v>
      </c>
      <c r="EU8" s="6">
        <f>IF(ISERROR(VLOOKUP($A8,'Import OffPeak'!$A$3:EZ$99,151,FALSE)-VLOOKUP($A8,'Import OffPeak change'!$A$106:EZ$202,151,FALSE)),0,(VLOOKUP($A8,'Import OffPeak'!$A$3:EZ$99,151,FALSE)-VLOOKUP($A8,'Import OffPeak change'!$A$106:EZ$202,151,FALSE)))</f>
        <v>0</v>
      </c>
      <c r="EV8" s="6">
        <f>IF(ISERROR(VLOOKUP($A8,'Import OffPeak'!$A$3:FA$99,152,FALSE)-VLOOKUP($A8,'Import OffPeak change'!$A$106:FA$202,152,FALSE)),0,(VLOOKUP($A8,'Import OffPeak'!$A$3:FA$99,152,FALSE)-VLOOKUP($A8,'Import OffPeak change'!$A$106:FA$202,152,FALSE)))</f>
        <v>0</v>
      </c>
      <c r="EW8" s="6">
        <f>IF(ISERROR(VLOOKUP($A8,'Import OffPeak'!$A$3:FB$99,153,FALSE)-VLOOKUP($A8,'Import OffPeak change'!$A$106:FB$202,153,FALSE)),0,(VLOOKUP($A8,'Import OffPeak'!$A$3:FB$99,153,FALSE)-VLOOKUP($A8,'Import OffPeak change'!$A$106:FB$202,153,FALSE)))</f>
        <v>0</v>
      </c>
      <c r="EX8" s="6">
        <f>IF(ISERROR(VLOOKUP($A8,'Import OffPeak'!$A$3:FC$99,154,FALSE)-VLOOKUP($A8,'Import OffPeak change'!$A$106:FC$202,154,FALSE)),0,(VLOOKUP($A8,'Import OffPeak'!$A$3:FC$99,154,FALSE)-VLOOKUP($A8,'Import OffPeak change'!$A$106:FC$202,154,FALSE)))</f>
        <v>0</v>
      </c>
      <c r="EY8" s="6">
        <f>IF(ISERROR(VLOOKUP($A8,'Import OffPeak'!$A$3:FD$99,155,FALSE)-VLOOKUP($A8,'Import OffPeak change'!$A$106:FD$202,155,FALSE)),0,(VLOOKUP($A8,'Import OffPeak'!$A$3:FD$99,155,FALSE)-VLOOKUP($A8,'Import OffPeak change'!$A$106:FD$202,155,FALSE)))</f>
        <v>0</v>
      </c>
      <c r="EZ8" s="6">
        <f>IF(ISERROR(VLOOKUP($A8,'Import OffPeak'!$A$3:FE$99,156,FALSE)-VLOOKUP($A8,'Import OffPeak change'!$A$106:FE$202,156,FALSE)),0,(VLOOKUP($A8,'Import OffPeak'!$A$3:FE$99,156,FALSE)-VLOOKUP($A8,'Import OffPeak change'!$A$106:FE$202,156,FALSE)))</f>
        <v>0</v>
      </c>
      <c r="FA8" s="6">
        <f>IF(ISERROR(VLOOKUP($A8,'Import OffPeak'!$A$3:FF$99,157,FALSE)-VLOOKUP($A8,'Import OffPeak change'!$A$106:FF$202,157,FALSE)),0,(VLOOKUP($A8,'Import OffPeak'!$A$3:FF$99,157,FALSE)-VLOOKUP($A8,'Import OffPeak change'!$A$106:FF$202,157,FALSE)))</f>
        <v>0</v>
      </c>
      <c r="FB8" s="6">
        <f>IF(ISERROR(VLOOKUP($A8,'Import OffPeak'!$A$3:FG$99,158,FALSE)-VLOOKUP($A8,'Import OffPeak change'!$A$106:FG$202,158,FALSE)),0,(VLOOKUP($A8,'Import OffPeak'!$A$3:FG$99,158,FALSE)-VLOOKUP($A8,'Import OffPeak change'!$A$106:FG$202,158,FALSE)))</f>
        <v>0</v>
      </c>
      <c r="FC8" s="6">
        <f>IF(ISERROR(VLOOKUP($A8,'Import OffPeak'!$A$3:FH$99,159,FALSE)-VLOOKUP($A8,'Import OffPeak change'!$A$106:FH$202,159,FALSE)),0,(VLOOKUP($A8,'Import OffPeak'!$A$3:FH$99,159,FALSE)-VLOOKUP($A8,'Import OffPeak change'!$A$106:FH$202,159,FALSE)))</f>
        <v>0</v>
      </c>
      <c r="FD8" s="6">
        <f>IF(ISERROR(VLOOKUP($A8,'Import OffPeak'!$A$3:FI$99,160,FALSE)-VLOOKUP($A8,'Import OffPeak change'!$A$106:FI$202,160,FALSE)),0,(VLOOKUP($A8,'Import OffPeak'!$A$3:FI$99,160,FALSE)-VLOOKUP($A8,'Import OffPeak change'!$A$106:FI$202,160,FALSE)))</f>
        <v>0</v>
      </c>
      <c r="FE8" s="6">
        <f>IF(ISERROR(VLOOKUP($A8,'Import OffPeak'!$A$3:FJ$99,161,FALSE)-VLOOKUP($A8,'Import OffPeak change'!$A$106:FJ$202,161,FALSE)),0,(VLOOKUP($A8,'Import OffPeak'!$A$3:FJ$99,161,FALSE)-VLOOKUP($A8,'Import OffPeak change'!$A$106:FJ$202,161,FALSE)))</f>
        <v>0</v>
      </c>
      <c r="FF8" s="6">
        <f>IF(ISERROR(VLOOKUP($A8,'Import OffPeak'!$A$3:FK$99,162,FALSE)-VLOOKUP($A8,'Import OffPeak change'!$A$106:FK$202,162,FALSE)),0,(VLOOKUP($A8,'Import OffPeak'!$A$3:FK$99,162,FALSE)-VLOOKUP($A8,'Import OffPeak change'!$A$106:FK$202,162,FALSE)))</f>
        <v>0</v>
      </c>
      <c r="FG8" s="6">
        <f>IF(ISERROR(VLOOKUP($A8,'Import OffPeak'!$A$3:FL$99,163,FALSE)-VLOOKUP($A8,'Import OffPeak change'!$A$106:FL$202,163,FALSE)),0,(VLOOKUP($A8,'Import OffPeak'!$A$3:FL$99,163,FALSE)-VLOOKUP($A8,'Import OffPeak change'!$A$106:FL$202,163,FALSE)))</f>
        <v>0</v>
      </c>
      <c r="FH8" s="6">
        <f>IF(ISERROR(VLOOKUP($A8,'Import OffPeak'!$A$3:FM$99,164,FALSE)-VLOOKUP($A8,'Import OffPeak change'!$A$106:FM$202,164,FALSE)),0,(VLOOKUP($A8,'Import OffPeak'!$A$3:FM$99,164,FALSE)-VLOOKUP($A8,'Import OffPeak change'!$A$106:FM$202,164,FALSE)))</f>
        <v>0</v>
      </c>
      <c r="FI8" s="6">
        <f>IF(ISERROR(VLOOKUP($A8,'Import OffPeak'!$A$3:FN$99,165,FALSE)-VLOOKUP($A8,'Import OffPeak change'!$A$106:FN$202,165,FALSE)),0,(VLOOKUP($A8,'Import OffPeak'!$A$3:FN$99,165,FALSE)-VLOOKUP($A8,'Import OffPeak change'!$A$106:FN$202,165,FALSE)))</f>
        <v>0</v>
      </c>
      <c r="FJ8" s="6">
        <f>IF(ISERROR(VLOOKUP($A8,'Import OffPeak'!$A$3:FO$99,166,FALSE)-VLOOKUP($A8,'Import OffPeak change'!$A$106:FO$202,166,FALSE)),0,(VLOOKUP($A8,'Import OffPeak'!$A$3:FO$99,166,FALSE)-VLOOKUP($A8,'Import OffPeak change'!$A$106:FO$202,166,FALSE)))</f>
        <v>0</v>
      </c>
      <c r="FK8" s="6">
        <f>IF(ISERROR(VLOOKUP($A8,'Import OffPeak'!$A$3:FP$99,167,FALSE)-VLOOKUP($A8,'Import OffPeak change'!$A$106:FP$202,167,FALSE)),0,(VLOOKUP($A8,'Import OffPeak'!$A$3:FP$99,167,FALSE)-VLOOKUP($A8,'Import OffPeak change'!$A$106:FP$202,167,FALSE)))</f>
        <v>0</v>
      </c>
      <c r="FL8" s="6">
        <f>IF(ISERROR(VLOOKUP($A8,'Import OffPeak'!$A$3:FQ$99,168,FALSE)-VLOOKUP($A8,'Import OffPeak change'!$A$106:FQ$202,168,FALSE)),0,(VLOOKUP($A8,'Import OffPeak'!$A$3:FQ$99,168,FALSE)-VLOOKUP($A8,'Import OffPeak change'!$A$106:FQ$202,168,FALSE)))</f>
        <v>0</v>
      </c>
      <c r="FM8" s="6">
        <f>IF(ISERROR(VLOOKUP($A8,'Import OffPeak'!$A$3:FR$99,169,FALSE)-VLOOKUP($A8,'Import OffPeak change'!$A$106:FR$202,169,FALSE)),0,(VLOOKUP($A8,'Import OffPeak'!$A$3:FR$99,169,FALSE)-VLOOKUP($A8,'Import OffPeak change'!$A$106:FR$202,169,FALSE)))</f>
        <v>0</v>
      </c>
      <c r="FN8" s="6">
        <f>IF(ISERROR(VLOOKUP($A8,'Import OffPeak'!$A$3:FS$99,170,FALSE)-VLOOKUP($A8,'Import OffPeak change'!$A$106:FS$202,170,FALSE)),0,(VLOOKUP($A8,'Import OffPeak'!$A$3:FS$99,170,FALSE)-VLOOKUP($A8,'Import OffPeak change'!$A$106:FS$202,170,FALSE)))</f>
        <v>0</v>
      </c>
      <c r="FO8" s="6">
        <f>IF(ISERROR(VLOOKUP($A8,'Import OffPeak'!$A$3:FT$99,171,FALSE)-VLOOKUP($A8,'Import OffPeak change'!$A$106:FT$202,171,FALSE)),0,(VLOOKUP($A8,'Import OffPeak'!$A$3:FT$99,171,FALSE)-VLOOKUP($A8,'Import OffPeak change'!$A$106:FT$202,171,FALSE)))</f>
        <v>0</v>
      </c>
      <c r="FP8" s="6">
        <f>IF(ISERROR(VLOOKUP($A8,'Import OffPeak'!$A$3:FU$99,172,FALSE)-VLOOKUP($A8,'Import OffPeak change'!$A$106:FU$202,172,FALSE)),0,(VLOOKUP($A8,'Import OffPeak'!$A$3:FU$99,172,FALSE)-VLOOKUP($A8,'Import OffPeak change'!$A$106:FU$202,172,FALSE)))</f>
        <v>0</v>
      </c>
      <c r="FQ8" s="6">
        <f>IF(ISERROR(VLOOKUP($A8,'Import OffPeak'!$A$3:FV$99,173,FALSE)-VLOOKUP($A8,'Import OffPeak change'!$A$106:FV$202,173,FALSE)),0,(VLOOKUP($A8,'Import OffPeak'!$A$3:FV$99,173,FALSE)-VLOOKUP($A8,'Import OffPeak change'!$A$106:FV$202,173,FALSE)))</f>
        <v>0</v>
      </c>
      <c r="FR8" s="6">
        <f>IF(ISERROR(VLOOKUP($A8,'Import OffPeak'!$A$3:FW$99,174,FALSE)-VLOOKUP($A8,'Import OffPeak change'!$A$106:FW$202,174,FALSE)),0,(VLOOKUP($A8,'Import OffPeak'!$A$3:FW$99,174,FALSE)-VLOOKUP($A8,'Import OffPeak change'!$A$106:FW$202,174,FALSE)))</f>
        <v>0</v>
      </c>
      <c r="FS8" s="6">
        <f>IF(ISERROR(VLOOKUP($A8,'Import OffPeak'!$A$3:FX$99,175,FALSE)-VLOOKUP($A8,'Import OffPeak change'!$A$106:FX$202,175,FALSE)),0,(VLOOKUP($A8,'Import OffPeak'!$A$3:FX$99,175,FALSE)-VLOOKUP($A8,'Import OffPeak change'!$A$106:FX$202,175,FALSE)))</f>
        <v>0</v>
      </c>
      <c r="FT8" s="6">
        <f>IF(ISERROR(VLOOKUP($A8,'Import OffPeak'!$A$3:FY$99,176,FALSE)-VLOOKUP($A8,'Import OffPeak change'!$A$106:FY$202,176,FALSE)),0,(VLOOKUP($A8,'Import OffPeak'!$A$3:FY$99,176,FALSE)-VLOOKUP($A8,'Import OffPeak change'!$A$106:FY$202,176,FALSE)))</f>
        <v>0</v>
      </c>
      <c r="FU8" s="6">
        <f>IF(ISERROR(VLOOKUP($A8,'Import OffPeak'!$A$3:FZ$99,177,FALSE)-VLOOKUP($A8,'Import OffPeak change'!$A$106:FZ$202,177,FALSE)),0,(VLOOKUP($A8,'Import OffPeak'!$A$3:FZ$99,177,FALSE)-VLOOKUP($A8,'Import OffPeak change'!$A$106:FZ$202,177,FALSE)))</f>
        <v>0</v>
      </c>
      <c r="FV8" s="6">
        <f>IF(ISERROR(VLOOKUP($A8,'Import OffPeak'!$A$3:GA$99,178,FALSE)-VLOOKUP($A8,'Import OffPeak change'!$A$106:GA$202,178,FALSE)),0,(VLOOKUP($A8,'Import OffPeak'!$A$3:GA$99,178,FALSE)-VLOOKUP($A8,'Import OffPeak change'!$A$106:GA$202,178,FALSE)))</f>
        <v>0</v>
      </c>
      <c r="FW8" s="6">
        <f>IF(ISERROR(VLOOKUP($A8,'Import OffPeak'!$A$3:GB$99,179,FALSE)-VLOOKUP($A8,'Import OffPeak change'!$A$106:GB$202,179,FALSE)),0,(VLOOKUP($A8,'Import OffPeak'!$A$3:GB$99,179,FALSE)-VLOOKUP($A8,'Import OffPeak change'!$A$106:GB$202,179,FALSE)))</f>
        <v>0</v>
      </c>
      <c r="FX8" s="6">
        <f>IF(ISERROR(VLOOKUP($A8,'Import OffPeak'!$A$3:GC$99,180,FALSE)-VLOOKUP($A8,'Import OffPeak change'!$A$106:GC$202,180,FALSE)),0,(VLOOKUP($A8,'Import OffPeak'!$A$3:GC$99,180,FALSE)-VLOOKUP($A8,'Import OffPeak change'!$A$106:GC$202,180,FALSE)))</f>
        <v>0</v>
      </c>
      <c r="FY8" s="6">
        <f>IF(ISERROR(VLOOKUP($A8,'Import OffPeak'!$A$3:GD$99,181,FALSE)-VLOOKUP($A8,'Import OffPeak change'!$A$106:GD$202,181,FALSE)),0,(VLOOKUP($A8,'Import OffPeak'!$A$3:GD$99,181,FALSE)-VLOOKUP($A8,'Import OffPeak change'!$A$106:GD$202,181,FALSE)))</f>
        <v>0</v>
      </c>
      <c r="FZ8" s="6">
        <f>IF(ISERROR(VLOOKUP($A8,'Import OffPeak'!$A$3:GE$99,182,FALSE)-VLOOKUP($A8,'Import OffPeak change'!$A$106:GE$202,182,FALSE)),0,(VLOOKUP($A8,'Import OffPeak'!$A$3:GE$99,182,FALSE)-VLOOKUP($A8,'Import OffPeak change'!$A$106:GE$202,182,FALSE)))</f>
        <v>0</v>
      </c>
      <c r="GA8" s="6">
        <f>IF(ISERROR(VLOOKUP($A8,'Import OffPeak'!$A$3:GF$99,183,FALSE)-VLOOKUP($A8,'Import OffPeak change'!$A$106:GF$202,183,FALSE)),0,(VLOOKUP($A8,'Import OffPeak'!$A$3:GF$99,183,FALSE)-VLOOKUP($A8,'Import OffPeak change'!$A$106:GF$202,183,FALSE)))</f>
        <v>0</v>
      </c>
      <c r="GB8" s="6">
        <f>IF(ISERROR(VLOOKUP($A8,'Import OffPeak'!$A$3:GG$99,184,FALSE)-VLOOKUP($A8,'Import OffPeak change'!$A$106:GG$202,184,FALSE)),0,(VLOOKUP($A8,'Import OffPeak'!$A$3:GG$99,184,FALSE)-VLOOKUP($A8,'Import OffPeak change'!$A$106:GG$202,184,FALSE)))</f>
        <v>0</v>
      </c>
      <c r="GC8" s="6">
        <f>IF(ISERROR(VLOOKUP($A8,'Import OffPeak'!$A$3:GH$99,185,FALSE)-VLOOKUP($A8,'Import OffPeak change'!$A$106:GH$202,185,FALSE)),0,(VLOOKUP($A8,'Import OffPeak'!$A$3:GH$99,185,FALSE)-VLOOKUP($A8,'Import OffPeak change'!$A$106:GH$202,185,FALSE)))</f>
        <v>0</v>
      </c>
      <c r="GD8" s="6">
        <f>IF(ISERROR(VLOOKUP($A8,'Import OffPeak'!$A$3:GI$99,186,FALSE)-VLOOKUP($A8,'Import OffPeak change'!$A$106:GI$202,186,FALSE)),0,(VLOOKUP($A8,'Import OffPeak'!$A$3:GI$99,186,FALSE)-VLOOKUP($A8,'Import OffPeak change'!$A$106:GI$202,186,FALSE)))</f>
        <v>0</v>
      </c>
      <c r="GE8" s="6">
        <f>IF(ISERROR(VLOOKUP($A8,'Import OffPeak'!$A$3:GJ$99,187,FALSE)-VLOOKUP($A8,'Import OffPeak change'!$A$106:GJ$202,187,FALSE)),0,(VLOOKUP($A8,'Import OffPeak'!$A$3:GJ$99,187,FALSE)-VLOOKUP($A8,'Import OffPeak change'!$A$106:GJ$202,187,FALSE)))</f>
        <v>0</v>
      </c>
      <c r="GF8" s="6">
        <f>IF(ISERROR(VLOOKUP($A8,'Import OffPeak'!$A$3:GK$99,188,FALSE)-VLOOKUP($A8,'Import OffPeak change'!$A$106:GK$202,188,FALSE)),0,(VLOOKUP($A8,'Import OffPeak'!$A$3:GK$99,188,FALSE)-VLOOKUP($A8,'Import OffPeak change'!$A$106:GK$202,188,FALSE)))</f>
        <v>0</v>
      </c>
      <c r="GG8" s="6">
        <f>IF(ISERROR(VLOOKUP($A8,'Import OffPeak'!$A$3:GL$99,189,FALSE)-VLOOKUP($A8,'Import OffPeak change'!$A$106:GL$202,189,FALSE)),0,(VLOOKUP($A8,'Import OffPeak'!$A$3:GL$99,189,FALSE)-VLOOKUP($A8,'Import OffPeak change'!$A$106:GL$202,189,FALSE)))</f>
        <v>0</v>
      </c>
      <c r="GH8" s="6">
        <f>IF(ISERROR(VLOOKUP($A8,'Import OffPeak'!$A$3:GM$99,190,FALSE)-VLOOKUP($A8,'Import OffPeak change'!$A$106:GM$202,190,FALSE)),0,(VLOOKUP($A8,'Import OffPeak'!$A$3:GM$99,190,FALSE)-VLOOKUP($A8,'Import OffPeak change'!$A$106:GM$202,190,FALSE)))</f>
        <v>0</v>
      </c>
      <c r="GI8" s="6">
        <f>IF(ISERROR(VLOOKUP($A8,'Import OffPeak'!$A$3:GN$99,191,FALSE)-VLOOKUP($A8,'Import OffPeak change'!$A$106:GN$202,191,FALSE)),0,(VLOOKUP($A8,'Import OffPeak'!$A$3:GN$99,191,FALSE)-VLOOKUP($A8,'Import OffPeak change'!$A$106:GN$202,191,FALSE)))</f>
        <v>0</v>
      </c>
      <c r="GJ8" s="6">
        <f>IF(ISERROR(VLOOKUP($A8,'Import OffPeak'!$A$3:GO$99,192,FALSE)-VLOOKUP($A8,'Import OffPeak change'!$A$106:GO$202,192,FALSE)),0,(VLOOKUP($A8,'Import OffPeak'!$A$3:GO$99,192,FALSE)-VLOOKUP($A8,'Import OffPeak change'!$A$106:GO$202,192,FALSE)))</f>
        <v>0</v>
      </c>
      <c r="GK8" s="6">
        <f>IF(ISERROR(VLOOKUP($A8,'Import OffPeak'!$A$3:GP$99,193,FALSE)-VLOOKUP($A8,'Import OffPeak change'!$A$106:GP$202,193,FALSE)),0,(VLOOKUP($A8,'Import OffPeak'!$A$3:GP$99,193,FALSE)-VLOOKUP($A8,'Import OffPeak change'!$A$106:GP$202,193,FALSE)))</f>
        <v>0</v>
      </c>
      <c r="GL8" s="6">
        <f>IF(ISERROR(VLOOKUP($A8,'Import OffPeak'!$A$3:GQ$99,194,FALSE)-VLOOKUP($A8,'Import OffPeak change'!$A$106:GQ$202,194,FALSE)),0,(VLOOKUP($A8,'Import OffPeak'!$A$3:GQ$99,194,FALSE)-VLOOKUP($A8,'Import OffPeak change'!$A$106:GQ$202,194,FALSE)))</f>
        <v>0</v>
      </c>
      <c r="GM8" s="6">
        <f>IF(ISERROR(VLOOKUP($A8,'Import OffPeak'!$A$3:GR$99,195,FALSE)-VLOOKUP($A8,'Import OffPeak change'!$A$106:GR$202,195,FALSE)),0,(VLOOKUP($A8,'Import OffPeak'!$A$3:GR$99,195,FALSE)-VLOOKUP($A8,'Import OffPeak change'!$A$106:GR$202,195,FALSE)))</f>
        <v>0</v>
      </c>
      <c r="GN8" s="6">
        <f>IF(ISERROR(VLOOKUP($A8,'Import OffPeak'!$A$3:GS$99,196,FALSE)-VLOOKUP($A8,'Import OffPeak change'!$A$106:GS$202,196,FALSE)),0,(VLOOKUP($A8,'Import OffPeak'!$A$3:GS$99,196,FALSE)-VLOOKUP($A8,'Import OffPeak change'!$A$106:GS$202,196,FALSE)))</f>
        <v>0</v>
      </c>
      <c r="GO8" s="6">
        <f>IF(ISERROR(VLOOKUP($A8,'Import OffPeak'!$A$3:GT$99,197,FALSE)-VLOOKUP($A8,'Import OffPeak change'!$A$106:GT$202,197,FALSE)),0,(VLOOKUP($A8,'Import OffPeak'!$A$3:GT$99,197,FALSE)-VLOOKUP($A8,'Import OffPeak change'!$A$106:GT$202,197,FALSE)))</f>
        <v>0</v>
      </c>
      <c r="GP8" s="6">
        <f>IF(ISERROR(VLOOKUP($A8,'Import OffPeak'!$A$3:GU$99,198,FALSE)-VLOOKUP($A8,'Import OffPeak change'!$A$106:GU$202,198,FALSE)),0,(VLOOKUP($A8,'Import OffPeak'!$A$3:GU$99,198,FALSE)-VLOOKUP($A8,'Import OffPeak change'!$A$106:GU$202,198,FALSE)))</f>
        <v>0</v>
      </c>
      <c r="GQ8" s="6">
        <f>IF(ISERROR(VLOOKUP($A8,'Import OffPeak'!$A$3:GV$99,199,FALSE)-VLOOKUP($A8,'Import OffPeak change'!$A$106:GV$202,199,FALSE)),0,(VLOOKUP($A8,'Import OffPeak'!$A$3:GV$99,199,FALSE)-VLOOKUP($A8,'Import OffPeak change'!$A$106:GV$202,199,FALSE)))</f>
        <v>0</v>
      </c>
      <c r="GR8" s="6">
        <f>IF(ISERROR(VLOOKUP($A8,'Import OffPeak'!$A$3:GW$99,200,FALSE)-VLOOKUP($A8,'Import OffPeak change'!$A$106:GW$202,200,FALSE)),0,(VLOOKUP($A8,'Import OffPeak'!$A$3:GW$99,200,FALSE)-VLOOKUP($A8,'Import OffPeak change'!$A$106:GW$202,200,FALSE)))</f>
        <v>0</v>
      </c>
      <c r="GS8" s="6">
        <f>IF(ISERROR(VLOOKUP($A8,'Import OffPeak'!$A$3:GX$99,201,FALSE)-VLOOKUP($A8,'Import OffPeak change'!$A$106:GX$202,201,FALSE)),0,(VLOOKUP($A8,'Import OffPeak'!$A$3:GX$99,201,FALSE)-VLOOKUP($A8,'Import OffPeak change'!$A$106:GX$202,201,FALSE)))</f>
        <v>0</v>
      </c>
      <c r="GT8" s="6">
        <f>IF(ISERROR(VLOOKUP($A8,'Import OffPeak'!$A$3:GY$99,202,FALSE)-VLOOKUP($A8,'Import OffPeak change'!$A$106:GY$202,202,FALSE)),0,(VLOOKUP($A8,'Import OffPeak'!$A$3:GY$99,202,FALSE)-VLOOKUP($A8,'Import OffPeak change'!$A$106:GY$202,202,FALSE)))</f>
        <v>0</v>
      </c>
      <c r="GU8" s="6">
        <f>IF(ISERROR(VLOOKUP($A8,'Import OffPeak'!$A$3:GZ$99,203,FALSE)-VLOOKUP($A8,'Import OffPeak change'!$A$106:GZ$202,203,FALSE)),0,(VLOOKUP($A8,'Import OffPeak'!$A$3:GZ$99,203,FALSE)-VLOOKUP($A8,'Import OffPeak change'!$A$106:GZ$202,203,FALSE)))</f>
        <v>0</v>
      </c>
      <c r="GV8" s="6">
        <f>IF(ISERROR(VLOOKUP($A8,'Import OffPeak'!$A$3:HA$99,204,FALSE)-VLOOKUP($A8,'Import OffPeak change'!$A$106:HA$202,204,FALSE)),0,(VLOOKUP($A8,'Import OffPeak'!$A$3:HA$99,204,FALSE)-VLOOKUP($A8,'Import OffPeak change'!$A$106:HA$202,204,FALSE)))</f>
        <v>0</v>
      </c>
      <c r="GW8" s="6">
        <f>IF(ISERROR(VLOOKUP($A8,'Import OffPeak'!$A$3:HB$99,205,FALSE)-VLOOKUP($A8,'Import OffPeak change'!$A$106:HB$202,205,FALSE)),0,(VLOOKUP($A8,'Import OffPeak'!$A$3:HB$99,205,FALSE)-VLOOKUP($A8,'Import OffPeak change'!$A$106:HB$202,205,FALSE)))</f>
        <v>0</v>
      </c>
      <c r="GX8" s="6">
        <f>IF(ISERROR(VLOOKUP($A8,'Import OffPeak'!$A$3:HC$99,206,FALSE)-VLOOKUP($A8,'Import OffPeak change'!$A$106:HC$202,206,FALSE)),0,(VLOOKUP($A8,'Import OffPeak'!$A$3:HC$99,206,FALSE)-VLOOKUP($A8,'Import OffPeak change'!$A$106:HC$202,206,FALSE)))</f>
        <v>0</v>
      </c>
      <c r="GY8" s="6">
        <f>IF(ISERROR(VLOOKUP($A8,'Import OffPeak'!$A$3:HD$99,207,FALSE)-VLOOKUP($A8,'Import OffPeak change'!$A$106:HD$202,207,FALSE)),0,(VLOOKUP($A8,'Import OffPeak'!$A$3:HD$99,207,FALSE)-VLOOKUP($A8,'Import OffPeak change'!$A$106:HD$202,207,FALSE)))</f>
        <v>0</v>
      </c>
      <c r="GZ8" s="6">
        <f>IF(ISERROR(VLOOKUP($A8,'Import OffPeak'!$A$3:HE$99,208,FALSE)-VLOOKUP($A8,'Import OffPeak change'!$A$106:HE$202,208,FALSE)),0,(VLOOKUP($A8,'Import OffPeak'!$A$3:HE$99,208,FALSE)-VLOOKUP($A8,'Import OffPeak change'!$A$106:HE$202,208,FALSE)))</f>
        <v>0</v>
      </c>
      <c r="HA8" s="6">
        <f>IF(ISERROR(VLOOKUP($A8,'Import OffPeak'!$A$3:HF$99,209,FALSE)-VLOOKUP($A8,'Import OffPeak change'!$A$106:HF$202,209,FALSE)),0,(VLOOKUP($A8,'Import OffPeak'!$A$3:HF$99,209,FALSE)-VLOOKUP($A8,'Import OffPeak change'!$A$106:HF$202,209,FALSE)))</f>
        <v>0</v>
      </c>
      <c r="HB8" s="6">
        <f>IF(ISERROR(VLOOKUP($A8,'Import OffPeak'!$A$3:HG$99,210,FALSE)-VLOOKUP($A8,'Import OffPeak change'!$A$106:HG$202,210,FALSE)),0,(VLOOKUP($A8,'Import OffPeak'!$A$3:HG$99,210,FALSE)-VLOOKUP($A8,'Import OffPeak change'!$A$106:HG$202,210,FALSE)))</f>
        <v>0</v>
      </c>
      <c r="HC8" s="6">
        <f>IF(ISERROR(VLOOKUP($A8,'Import OffPeak'!$A$3:HH$99,211,FALSE)-VLOOKUP($A8,'Import OffPeak change'!$A$106:HH$202,211,FALSE)),0,(VLOOKUP($A8,'Import OffPeak'!$A$3:HH$99,211,FALSE)-VLOOKUP($A8,'Import OffPeak change'!$A$106:HH$202,211,FALSE)))</f>
        <v>0</v>
      </c>
      <c r="HD8" s="6">
        <f>IF(ISERROR(VLOOKUP($A8,'Import OffPeak'!$A$3:HI$99,212,FALSE)-VLOOKUP($A8,'Import OffPeak change'!$A$106:HI$202,212,FALSE)),0,(VLOOKUP($A8,'Import OffPeak'!$A$3:HI$99,212,FALSE)-VLOOKUP($A8,'Import OffPeak change'!$A$106:HI$202,212,FALSE)))</f>
        <v>0</v>
      </c>
      <c r="HE8" s="6">
        <f>IF(ISERROR(VLOOKUP($A8,'Import OffPeak'!$A$3:HJ$99,213,FALSE)-VLOOKUP($A8,'Import OffPeak change'!$A$106:HJ$202,213,FALSE)),0,(VLOOKUP($A8,'Import OffPeak'!$A$3:HJ$99,213,FALSE)-VLOOKUP($A8,'Import OffPeak change'!$A$106:HJ$202,213,FALSE)))</f>
        <v>0</v>
      </c>
      <c r="HF8" s="6">
        <f>IF(ISERROR(VLOOKUP($A8,'Import OffPeak'!$A$3:HK$99,214,FALSE)-VLOOKUP($A8,'Import OffPeak change'!$A$106:HK$202,214,FALSE)),0,(VLOOKUP($A8,'Import OffPeak'!$A$3:HK$99,214,FALSE)-VLOOKUP($A8,'Import OffPeak change'!$A$106:HK$202,214,FALSE)))</f>
        <v>0</v>
      </c>
      <c r="HG8" s="6">
        <f>IF(ISERROR(VLOOKUP($A8,'Import OffPeak'!$A$3:HL$99,215,FALSE)-VLOOKUP($A8,'Import OffPeak change'!$A$106:HL$202,215,FALSE)),0,(VLOOKUP($A8,'Import OffPeak'!$A$3:HL$99,215,FALSE)-VLOOKUP($A8,'Import OffPeak change'!$A$106:HL$202,215,FALSE)))</f>
        <v>0</v>
      </c>
      <c r="HH8" s="6">
        <f>IF(ISERROR(VLOOKUP($A8,'Import OffPeak'!$A$3:HM$99,216,FALSE)-VLOOKUP($A8,'Import OffPeak change'!$A$106:HM$202,216,FALSE)),0,(VLOOKUP($A8,'Import OffPeak'!$A$3:HM$99,216,FALSE)-VLOOKUP($A8,'Import OffPeak change'!$A$106:HM$202,216,FALSE)))</f>
        <v>0</v>
      </c>
      <c r="HI8" s="6">
        <f>IF(ISERROR(VLOOKUP($A8,'Import OffPeak'!$A$3:HN$99,217,FALSE)-VLOOKUP($A8,'Import OffPeak change'!$A$106:HN$202,217,FALSE)),0,(VLOOKUP($A8,'Import OffPeak'!$A$3:HN$99,217,FALSE)-VLOOKUP($A8,'Import OffPeak change'!$A$106:HN$202,217,FALSE)))</f>
        <v>0</v>
      </c>
      <c r="HJ8" s="6">
        <f>IF(ISERROR(VLOOKUP($A8,'Import OffPeak'!$A$3:HO$99,218,FALSE)-VLOOKUP($A8,'Import OffPeak change'!$A$106:HO$202,218,FALSE)),0,(VLOOKUP($A8,'Import OffPeak'!$A$3:HO$99,218,FALSE)-VLOOKUP($A8,'Import OffPeak change'!$A$106:HO$202,218,FALSE)))</f>
        <v>0</v>
      </c>
      <c r="HK8" s="6">
        <f>IF(ISERROR(VLOOKUP($A8,'Import OffPeak'!$A$3:HP$99,219,FALSE)-VLOOKUP($A8,'Import OffPeak change'!$A$106:HP$202,219,FALSE)),0,(VLOOKUP($A8,'Import OffPeak'!$A$3:HP$99,219,FALSE)-VLOOKUP($A8,'Import OffPeak change'!$A$106:HP$202,219,FALSE)))</f>
        <v>0</v>
      </c>
      <c r="HL8" s="6">
        <f>IF(ISERROR(VLOOKUP($A8,'Import OffPeak'!$A$3:HQ$99,220,FALSE)-VLOOKUP($A8,'Import OffPeak change'!$A$106:HQ$202,220,FALSE)),0,(VLOOKUP($A8,'Import OffPeak'!$A$3:HQ$99,220,FALSE)-VLOOKUP($A8,'Import OffPeak change'!$A$106:HQ$202,220,FALSE)))</f>
        <v>0</v>
      </c>
      <c r="HM8" s="6">
        <f>IF(ISERROR(VLOOKUP($A8,'Import OffPeak'!$A$3:HR$99,221,FALSE)-VLOOKUP($A8,'Import OffPeak change'!$A$106:HR$202,221,FALSE)),0,(VLOOKUP($A8,'Import OffPeak'!$A$3:HR$99,221,FALSE)-VLOOKUP($A8,'Import OffPeak change'!$A$106:HR$202,221,FALSE)))</f>
        <v>0</v>
      </c>
      <c r="HN8" s="6">
        <f>IF(ISERROR(VLOOKUP($A8,'Import OffPeak'!$A$3:HS$99,222,FALSE)-VLOOKUP($A8,'Import OffPeak change'!$A$106:HS$202,222,FALSE)),0,(VLOOKUP($A8,'Import OffPeak'!$A$3:HS$99,222,FALSE)-VLOOKUP($A8,'Import OffPeak change'!$A$106:HS$202,222,FALSE)))</f>
        <v>0</v>
      </c>
      <c r="HO8" s="6">
        <f>IF(ISERROR(VLOOKUP($A8,'Import OffPeak'!$A$3:HT$99,223,FALSE)-VLOOKUP($A8,'Import OffPeak change'!$A$106:HT$202,223,FALSE)),0,(VLOOKUP($A8,'Import OffPeak'!$A$3:HT$99,223,FALSE)-VLOOKUP($A8,'Import OffPeak change'!$A$106:HT$202,223,FALSE)))</f>
        <v>0</v>
      </c>
      <c r="HP8" s="6">
        <f>IF(ISERROR(VLOOKUP($A8,'Import OffPeak'!$A$3:HU$99,224,FALSE)-VLOOKUP($A8,'Import OffPeak change'!$A$106:HU$202,224,FALSE)),0,(VLOOKUP($A8,'Import OffPeak'!$A$3:HU$99,224,FALSE)-VLOOKUP($A8,'Import OffPeak change'!$A$106:HU$202,224,FALSE)))</f>
        <v>0</v>
      </c>
      <c r="HQ8" s="6">
        <f>IF(ISERROR(VLOOKUP($A8,'Import OffPeak'!$A$3:HV$99,225,FALSE)-VLOOKUP($A8,'Import OffPeak change'!$A$106:HV$202,225,FALSE)),0,(VLOOKUP($A8,'Import OffPeak'!$A$3:HV$99,225,FALSE)-VLOOKUP($A8,'Import OffPeak change'!$A$106:HV$202,225,FALSE)))</f>
        <v>0</v>
      </c>
      <c r="HR8" s="6">
        <f>IF(ISERROR(VLOOKUP($A8,'Import OffPeak'!$A$3:HW$99,226,FALSE)-VLOOKUP($A8,'Import OffPeak change'!$A$106:HW$202,226,FALSE)),0,(VLOOKUP($A8,'Import OffPeak'!$A$3:HW$99,226,FALSE)-VLOOKUP($A8,'Import OffPeak change'!$A$106:HW$202,226,FALSE)))</f>
        <v>0</v>
      </c>
      <c r="HS8" s="6">
        <f>IF(ISERROR(VLOOKUP($A8,'Import OffPeak'!$A$3:HX$99,227,FALSE)-VLOOKUP($A8,'Import OffPeak change'!$A$106:HX$202,227,FALSE)),0,(VLOOKUP($A8,'Import OffPeak'!$A$3:HX$99,227,FALSE)-VLOOKUP($A8,'Import OffPeak change'!$A$106:HX$202,227,FALSE)))</f>
        <v>0</v>
      </c>
      <c r="HT8" s="6">
        <f>IF(ISERROR(VLOOKUP($A8,'Import OffPeak'!$A$3:HY$99,228,FALSE)-VLOOKUP($A8,'Import OffPeak change'!$A$106:HY$202,228,FALSE)),0,(VLOOKUP($A8,'Import OffPeak'!$A$3:HY$99,228,FALSE)-VLOOKUP($A8,'Import OffPeak change'!$A$106:HY$202,228,FALSE)))</f>
        <v>0</v>
      </c>
      <c r="HU8" s="6">
        <f>IF(ISERROR(VLOOKUP($A8,'Import OffPeak'!$A$3:HZ$99,229,FALSE)-VLOOKUP($A8,'Import OffPeak change'!$A$106:HZ$202,229,FALSE)),0,(VLOOKUP($A8,'Import OffPeak'!$A$3:HZ$99,229,FALSE)-VLOOKUP($A8,'Import OffPeak change'!$A$106:HZ$202,229,FALSE)))</f>
        <v>0</v>
      </c>
      <c r="HV8" s="6">
        <f>IF(ISERROR(VLOOKUP($A8,'Import OffPeak'!$A$3:IA$99,230,FALSE)-VLOOKUP($A8,'Import OffPeak change'!$A$106:IA$202,230,FALSE)),0,(VLOOKUP($A8,'Import OffPeak'!$A$3:IA$99,230,FALSE)-VLOOKUP($A8,'Import OffPeak change'!$A$106:IA$202,230,FALSE)))</f>
        <v>0</v>
      </c>
      <c r="HW8" s="6">
        <f>IF(ISERROR(VLOOKUP($A8,'Import OffPeak'!$A$3:IB$99,231,FALSE)-VLOOKUP($A8,'Import OffPeak change'!$A$106:IB$202,231,FALSE)),0,(VLOOKUP($A8,'Import OffPeak'!$A$3:IB$99,231,FALSE)-VLOOKUP($A8,'Import OffPeak change'!$A$106:IB$202,231,FALSE)))</f>
        <v>0</v>
      </c>
      <c r="HX8" s="6">
        <f>IF(ISERROR(VLOOKUP($A8,'Import OffPeak'!$A$3:IC$99,232,FALSE)-VLOOKUP($A8,'Import OffPeak change'!$A$106:IC$202,232,FALSE)),0,(VLOOKUP($A8,'Import OffPeak'!$A$3:IC$99,232,FALSE)-VLOOKUP($A8,'Import OffPeak change'!$A$106:IC$202,232,FALSE)))</f>
        <v>0</v>
      </c>
      <c r="HY8" s="6">
        <f>IF(ISERROR(VLOOKUP($A8,'Import OffPeak'!$A$3:ID$99,233,FALSE)-VLOOKUP($A8,'Import OffPeak change'!$A$106:ID$202,233,FALSE)),0,(VLOOKUP($A8,'Import OffPeak'!$A$3:ID$99,233,FALSE)-VLOOKUP($A8,'Import OffPeak change'!$A$106:ID$202,233,FALSE)))</f>
        <v>0</v>
      </c>
      <c r="HZ8" s="6">
        <f>IF(ISERROR(VLOOKUP($A8,'Import OffPeak'!$A$3:IE$99,234,FALSE)-VLOOKUP($A8,'Import OffPeak change'!$A$106:IE$202,234,FALSE)),0,(VLOOKUP($A8,'Import OffPeak'!$A$3:IE$99,234,FALSE)-VLOOKUP($A8,'Import OffPeak change'!$A$106:IE$202,234,FALSE)))</f>
        <v>0</v>
      </c>
      <c r="IA8" s="6">
        <f>IF(ISERROR(VLOOKUP($A8,'Import OffPeak'!$A$3:IF$99,235,FALSE)-VLOOKUP($A8,'Import OffPeak change'!$A$106:IF$202,235,FALSE)),0,(VLOOKUP($A8,'Import OffPeak'!$A$3:IF$99,235,FALSE)-VLOOKUP($A8,'Import OffPeak change'!$A$106:IF$202,235,FALSE)))</f>
        <v>0</v>
      </c>
      <c r="IB8" s="6">
        <f>IF(ISERROR(VLOOKUP($A8,'Import OffPeak'!$A$3:IG$99,236,FALSE)-VLOOKUP($A8,'Import OffPeak change'!$A$106:IG$202,236,FALSE)),0,(VLOOKUP($A8,'Import OffPeak'!$A$3:IG$99,236,FALSE)-VLOOKUP($A8,'Import OffPeak change'!$A$106:IG$202,236,FALSE)))</f>
        <v>0</v>
      </c>
      <c r="IC8" s="6">
        <f>IF(ISERROR(VLOOKUP($A8,'Import OffPeak'!$A$3:IH$99,237,FALSE)-VLOOKUP($A8,'Import OffPeak change'!$A$106:IH$202,237,FALSE)),0,(VLOOKUP($A8,'Import OffPeak'!$A$3:IH$99,237,FALSE)-VLOOKUP($A8,'Import OffPeak change'!$A$106:IH$202,237,FALSE)))</f>
        <v>0</v>
      </c>
      <c r="ID8" s="6">
        <f>IF(ISERROR(VLOOKUP($A8,'Import OffPeak'!$A$3:II$99,238,FALSE)-VLOOKUP($A8,'Import OffPeak change'!$A$106:II$202,238,FALSE)),0,(VLOOKUP($A8,'Import OffPeak'!$A$3:II$99,238,FALSE)-VLOOKUP($A8,'Import OffPeak change'!$A$106:II$202,238,FALSE)))</f>
        <v>0</v>
      </c>
      <c r="IE8" s="6">
        <f>IF(ISERROR(VLOOKUP($A8,'Import OffPeak'!$A$3:IJ$99,239,FALSE)-VLOOKUP($A8,'Import OffPeak change'!$A$106:IJ$202,239,FALSE)),0,(VLOOKUP($A8,'Import OffPeak'!$A$3:IJ$99,239,FALSE)-VLOOKUP($A8,'Import OffPeak change'!$A$106:IJ$202,239,FALSE)))</f>
        <v>0</v>
      </c>
      <c r="IF8" s="6"/>
      <c r="II8" s="7"/>
    </row>
    <row r="9" spans="1:243" ht="10.5" customHeight="1">
      <c r="A9" s="168" t="str">
        <f>IF('Import OffPeak'!A6=0,"",'Import OffPeak'!A6)</f>
        <v>CAND-PWR-PR</v>
      </c>
      <c r="B9" s="6"/>
      <c r="C9" s="6"/>
      <c r="D9" s="6"/>
      <c r="E9" s="6"/>
      <c r="F9" s="6"/>
      <c r="G9" s="6">
        <f>IF(ISERROR(VLOOKUP($A9,'Import OffPeak'!$A$3:L$99,7,FALSE)-VLOOKUP($A9,'Import OffPeak change'!$A$106:L$202,7,FALSE)),0,(VLOOKUP($A9,'Import OffPeak'!$A$3:L$99,7,FALSE)-VLOOKUP($A9,'Import OffPeak change'!$A$106:L$202,7,FALSE)))</f>
        <v>0</v>
      </c>
      <c r="H9" s="6">
        <f>IF(ISERROR(VLOOKUP($A9,'Import OffPeak'!$A$3:M$99,8,FALSE)-VLOOKUP($A9,'Import OffPeak change'!$A$106:M$202,8,FALSE)),0,(VLOOKUP($A9,'Import OffPeak'!$A$3:M$99,8,FALSE)-VLOOKUP($A9,'Import OffPeak change'!$A$106:M$202,8,FALSE)))</f>
        <v>0</v>
      </c>
      <c r="I9" s="6">
        <f>IF(ISERROR(VLOOKUP($A9,'Import OffPeak'!$A$3:N$99,9,FALSE)-VLOOKUP($A9,'Import OffPeak change'!$A$106:N$202,9,FALSE)),0,(VLOOKUP($A9,'Import OffPeak'!$A$3:N$99,9,FALSE)-VLOOKUP($A9,'Import OffPeak change'!$A$106:N$202,9,FALSE)))</f>
        <v>0</v>
      </c>
      <c r="J9" s="6">
        <f>IF(ISERROR(VLOOKUP($A9,'Import OffPeak'!$A$3:O$99,10,FALSE)-VLOOKUP($A9,'Import OffPeak change'!$A$106:O$202,10,FALSE)),0,(VLOOKUP($A9,'Import OffPeak'!$A$3:O$99,10,FALSE)-VLOOKUP($A9,'Import OffPeak change'!$A$106:O$202,10,FALSE)))</f>
        <v>0</v>
      </c>
      <c r="K9" s="6">
        <f>IF(ISERROR(VLOOKUP($A9,'Import OffPeak'!$A$3:P$99,11,FALSE)-VLOOKUP($A9,'Import OffPeak change'!$A$106:P$202,11,FALSE)),0,(VLOOKUP($A9,'Import OffPeak'!$A$3:P$99,11,FALSE)-VLOOKUP($A9,'Import OffPeak change'!$A$106:P$202,11,FALSE)))</f>
        <v>0</v>
      </c>
      <c r="L9" s="6">
        <f>IF(ISERROR(VLOOKUP($A9,'Import OffPeak'!$A$3:Q$99,12,FALSE)-VLOOKUP($A9,'Import OffPeak change'!$A$106:Q$202,12,FALSE)),0,(VLOOKUP($A9,'Import OffPeak'!$A$3:Q$99,12,FALSE)-VLOOKUP($A9,'Import OffPeak change'!$A$106:Q$202,12,FALSE)))</f>
        <v>0</v>
      </c>
      <c r="M9" s="6">
        <f>IF(ISERROR(VLOOKUP($A9,'Import OffPeak'!$A$3:R$99,13,FALSE)-VLOOKUP($A9,'Import OffPeak change'!$A$106:R$202,13,FALSE)),0,(VLOOKUP($A9,'Import OffPeak'!$A$3:R$99,13,FALSE)-VLOOKUP($A9,'Import OffPeak change'!$A$106:R$202,13,FALSE)))</f>
        <v>0</v>
      </c>
      <c r="N9" s="6">
        <f>IF(ISERROR(VLOOKUP($A9,'Import OffPeak'!$A$3:S$99,14,FALSE)-VLOOKUP($A9,'Import OffPeak change'!$A$106:S$202,14,FALSE)),0,(VLOOKUP($A9,'Import OffPeak'!$A$3:S$99,14,FALSE)-VLOOKUP($A9,'Import OffPeak change'!$A$106:S$202,14,FALSE)))</f>
        <v>0</v>
      </c>
      <c r="O9" s="6">
        <f>IF(ISERROR(VLOOKUP($A9,'Import OffPeak'!$A$3:T$99,15,FALSE)-VLOOKUP($A9,'Import OffPeak change'!$A$106:T$202,15,FALSE)),0,(VLOOKUP($A9,'Import OffPeak'!$A$3:T$99,15,FALSE)-VLOOKUP($A9,'Import OffPeak change'!$A$106:T$202,15,FALSE)))</f>
        <v>0</v>
      </c>
      <c r="P9" s="6">
        <f>IF(ISERROR(VLOOKUP($A9,'Import OffPeak'!$A$3:U$99,16,FALSE)-VLOOKUP($A9,'Import OffPeak change'!$A$106:U$202,16,FALSE)),0,(VLOOKUP($A9,'Import OffPeak'!$A$3:U$99,16,FALSE)-VLOOKUP($A9,'Import OffPeak change'!$A$106:U$202,16,FALSE)))</f>
        <v>0</v>
      </c>
      <c r="Q9" s="6">
        <f>IF(ISERROR(VLOOKUP($A9,'Import OffPeak'!$A$3:V$99,17,FALSE)-VLOOKUP($A9,'Import OffPeak change'!$A$106:V$202,17,FALSE)),0,(VLOOKUP($A9,'Import OffPeak'!$A$3:V$99,17,FALSE)-VLOOKUP($A9,'Import OffPeak change'!$A$106:V$202,17,FALSE)))</f>
        <v>0</v>
      </c>
      <c r="R9" s="6">
        <f>IF(ISERROR(VLOOKUP($A9,'Import OffPeak'!$A$3:W$99,18,FALSE)-VLOOKUP($A9,'Import OffPeak change'!$A$106:W$202,18,FALSE)),0,(VLOOKUP($A9,'Import OffPeak'!$A$3:W$99,18,FALSE)-VLOOKUP($A9,'Import OffPeak change'!$A$106:W$202,18,FALSE)))</f>
        <v>0</v>
      </c>
      <c r="S9" s="6">
        <f>IF(ISERROR(VLOOKUP($A9,'Import OffPeak'!$A$3:X$99,19,FALSE)-VLOOKUP($A9,'Import OffPeak change'!$A$106:X$202,19,FALSE)),0,(VLOOKUP($A9,'Import OffPeak'!$A$3:X$99,19,FALSE)-VLOOKUP($A9,'Import OffPeak change'!$A$106:X$202,19,FALSE)))</f>
        <v>0</v>
      </c>
      <c r="T9" s="6">
        <f>IF(ISERROR(VLOOKUP($A9,'Import OffPeak'!$A$3:Y$99,20,FALSE)-VLOOKUP($A9,'Import OffPeak change'!$A$106:Y$202,20,FALSE)),0,(VLOOKUP($A9,'Import OffPeak'!$A$3:Y$99,20,FALSE)-VLOOKUP($A9,'Import OffPeak change'!$A$106:Y$202,20,FALSE)))</f>
        <v>0</v>
      </c>
      <c r="U9" s="6">
        <f>IF(ISERROR(VLOOKUP($A9,'Import OffPeak'!$A$3:Z$99,21,FALSE)-VLOOKUP($A9,'Import OffPeak change'!$A$106:Z$202,21,FALSE)),0,(VLOOKUP($A9,'Import OffPeak'!$A$3:Z$99,21,FALSE)-VLOOKUP($A9,'Import OffPeak change'!$A$106:Z$202,21,FALSE)))</f>
        <v>0</v>
      </c>
      <c r="V9" s="6">
        <f>IF(ISERROR(VLOOKUP($A9,'Import OffPeak'!$A$3:AA$99,22,FALSE)-VLOOKUP($A9,'Import OffPeak change'!$A$106:AA$202,22,FALSE)),0,(VLOOKUP($A9,'Import OffPeak'!$A$3:AA$99,22,FALSE)-VLOOKUP($A9,'Import OffPeak change'!$A$106:AA$202,22,FALSE)))</f>
        <v>0</v>
      </c>
      <c r="W9" s="6">
        <f>IF(ISERROR(VLOOKUP($A9,'Import OffPeak'!$A$3:AB$99,23,FALSE)-VLOOKUP($A9,'Import OffPeak change'!$A$106:AB$202,23,FALSE)),0,(VLOOKUP($A9,'Import OffPeak'!$A$3:AB$99,23,FALSE)-VLOOKUP($A9,'Import OffPeak change'!$A$106:AB$202,23,FALSE)))</f>
        <v>0</v>
      </c>
      <c r="X9" s="6">
        <f>IF(ISERROR(VLOOKUP($A9,'Import OffPeak'!$A$3:AC$99,24,FALSE)-VLOOKUP($A9,'Import OffPeak change'!$A$106:AC$202,24,FALSE)),0,(VLOOKUP($A9,'Import OffPeak'!$A$3:AC$99,24,FALSE)-VLOOKUP($A9,'Import OffPeak change'!$A$106:AC$202,24,FALSE)))</f>
        <v>0</v>
      </c>
      <c r="Y9" s="6">
        <f>IF(ISERROR(VLOOKUP($A9,'Import OffPeak'!$A$3:AD$99,25,FALSE)-VLOOKUP($A9,'Import OffPeak change'!$A$106:AD$202,25,FALSE)),0,(VLOOKUP($A9,'Import OffPeak'!$A$3:AD$99,25,FALSE)-VLOOKUP($A9,'Import OffPeak change'!$A$106:AD$202,25,FALSE)))</f>
        <v>0</v>
      </c>
      <c r="Z9" s="6">
        <f>IF(ISERROR(VLOOKUP($A9,'Import OffPeak'!$A$3:AE$99,26,FALSE)-VLOOKUP($A9,'Import OffPeak change'!$A$106:AE$202,26,FALSE)),0,(VLOOKUP($A9,'Import OffPeak'!$A$3:AE$99,26,FALSE)-VLOOKUP($A9,'Import OffPeak change'!$A$106:AE$202,26,FALSE)))</f>
        <v>0</v>
      </c>
      <c r="AA9" s="6">
        <f>IF(ISERROR(VLOOKUP($A9,'Import OffPeak'!$A$3:AF$99,27,FALSE)-VLOOKUP($A9,'Import OffPeak change'!$A$106:AF$202,27,FALSE)),0,(VLOOKUP($A9,'Import OffPeak'!$A$3:AF$99,27,FALSE)-VLOOKUP($A9,'Import OffPeak change'!$A$106:AF$202,27,FALSE)))</f>
        <v>0</v>
      </c>
      <c r="AB9" s="6">
        <f>IF(ISERROR(VLOOKUP($A9,'Import OffPeak'!$A$3:AG$99,28,FALSE)-VLOOKUP($A9,'Import OffPeak change'!$A$106:AG$202,28,FALSE)),0,(VLOOKUP($A9,'Import OffPeak'!$A$3:AG$99,28,FALSE)-VLOOKUP($A9,'Import OffPeak change'!$A$106:AG$202,28,FALSE)))</f>
        <v>0</v>
      </c>
      <c r="AC9" s="6">
        <f>IF(ISERROR(VLOOKUP($A9,'Import OffPeak'!$A$3:AH$99,29,FALSE)-VLOOKUP($A9,'Import OffPeak change'!$A$106:AH$202,29,FALSE)),0,(VLOOKUP($A9,'Import OffPeak'!$A$3:AH$99,29,FALSE)-VLOOKUP($A9,'Import OffPeak change'!$A$106:AH$202,29,FALSE)))</f>
        <v>0</v>
      </c>
      <c r="AD9" s="6">
        <f>IF(ISERROR(VLOOKUP($A9,'Import OffPeak'!$A$3:AI$99,30,FALSE)-VLOOKUP($A9,'Import OffPeak change'!$A$106:AI$202,30,FALSE)),0,(VLOOKUP($A9,'Import OffPeak'!$A$3:AI$99,30,FALSE)-VLOOKUP($A9,'Import OffPeak change'!$A$106:AI$202,30,FALSE)))</f>
        <v>0</v>
      </c>
      <c r="AE9" s="6">
        <f>IF(ISERROR(VLOOKUP($A9,'Import OffPeak'!$A$3:AJ$99,31,FALSE)-VLOOKUP($A9,'Import OffPeak change'!$A$106:AJ$202,31,FALSE)),0,(VLOOKUP($A9,'Import OffPeak'!$A$3:AJ$99,31,FALSE)-VLOOKUP($A9,'Import OffPeak change'!$A$106:AJ$202,31,FALSE)))</f>
        <v>0</v>
      </c>
      <c r="AF9" s="6">
        <f>IF(ISERROR(VLOOKUP($A9,'Import OffPeak'!$A$3:AK$99,32,FALSE)-VLOOKUP($A9,'Import OffPeak change'!$A$106:AK$202,32,FALSE)),0,(VLOOKUP($A9,'Import OffPeak'!$A$3:AK$99,32,FALSE)-VLOOKUP($A9,'Import OffPeak change'!$A$106:AK$202,32,FALSE)))</f>
        <v>0</v>
      </c>
      <c r="AG9" s="6">
        <f>IF(ISERROR(VLOOKUP($A9,'Import OffPeak'!$A$3:AL$99,33,FALSE)-VLOOKUP($A9,'Import OffPeak change'!$A$106:AL$202,33,FALSE)),0,(VLOOKUP($A9,'Import OffPeak'!$A$3:AL$99,33,FALSE)-VLOOKUP($A9,'Import OffPeak change'!$A$106:AL$202,33,FALSE)))</f>
        <v>0</v>
      </c>
      <c r="AH9" s="6">
        <f>IF(ISERROR(VLOOKUP($A9,'Import OffPeak'!$A$3:AM$99,34,FALSE)-VLOOKUP($A9,'Import OffPeak change'!$A$106:AM$202,34,FALSE)),0,(VLOOKUP($A9,'Import OffPeak'!$A$3:AM$99,34,FALSE)-VLOOKUP($A9,'Import OffPeak change'!$A$106:AM$202,34,FALSE)))</f>
        <v>0</v>
      </c>
      <c r="AI9" s="6">
        <f>IF(ISERROR(VLOOKUP($A9,'Import OffPeak'!$A$3:AN$99,35,FALSE)-VLOOKUP($A9,'Import OffPeak change'!$A$106:AN$202,35,FALSE)),0,(VLOOKUP($A9,'Import OffPeak'!$A$3:AN$99,35,FALSE)-VLOOKUP($A9,'Import OffPeak change'!$A$106:AN$202,35,FALSE)))</f>
        <v>0</v>
      </c>
      <c r="AJ9" s="6">
        <f>IF(ISERROR(VLOOKUP($A9,'Import OffPeak'!$A$3:AO$99,36,FALSE)-VLOOKUP($A9,'Import OffPeak change'!$A$106:AO$202,36,FALSE)),0,(VLOOKUP($A9,'Import OffPeak'!$A$3:AO$99,36,FALSE)-VLOOKUP($A9,'Import OffPeak change'!$A$106:AO$202,36,FALSE)))</f>
        <v>0</v>
      </c>
      <c r="AK9" s="6">
        <f>IF(ISERROR(VLOOKUP($A9,'Import OffPeak'!$A$3:AP$99,37,FALSE)-VLOOKUP($A9,'Import OffPeak change'!$A$106:AP$202,37,FALSE)),0,(VLOOKUP($A9,'Import OffPeak'!$A$3:AP$99,37,FALSE)-VLOOKUP($A9,'Import OffPeak change'!$A$106:AP$202,37,FALSE)))</f>
        <v>0</v>
      </c>
      <c r="AL9" s="6">
        <f>IF(ISERROR(VLOOKUP($A9,'Import OffPeak'!$A$3:AQ$99,38,FALSE)-VLOOKUP($A9,'Import OffPeak change'!$A$106:AQ$202,38,FALSE)),0,(VLOOKUP($A9,'Import OffPeak'!$A$3:AQ$99,38,FALSE)-VLOOKUP($A9,'Import OffPeak change'!$A$106:AQ$202,38,FALSE)))</f>
        <v>0</v>
      </c>
      <c r="AM9" s="6">
        <f>IF(ISERROR(VLOOKUP($A9,'Import OffPeak'!$A$3:AR$99,39,FALSE)-VLOOKUP($A9,'Import OffPeak change'!$A$106:AR$202,39,FALSE)),0,(VLOOKUP($A9,'Import OffPeak'!$A$3:AR$99,39,FALSE)-VLOOKUP($A9,'Import OffPeak change'!$A$106:AR$202,39,FALSE)))</f>
        <v>0</v>
      </c>
      <c r="AN9" s="6">
        <f>IF(ISERROR(VLOOKUP($A9,'Import OffPeak'!$A$3:AS$99,40,FALSE)-VLOOKUP($A9,'Import OffPeak change'!$A$106:AS$202,40,FALSE)),0,(VLOOKUP($A9,'Import OffPeak'!$A$3:AS$99,40,FALSE)-VLOOKUP($A9,'Import OffPeak change'!$A$106:AS$202,40,FALSE)))</f>
        <v>0</v>
      </c>
      <c r="AO9" s="6">
        <f>IF(ISERROR(VLOOKUP($A9,'Import OffPeak'!$A$3:AT$99,41,FALSE)-VLOOKUP($A9,'Import OffPeak change'!$A$106:AT$202,41,FALSE)),0,(VLOOKUP($A9,'Import OffPeak'!$A$3:AT$99,41,FALSE)-VLOOKUP($A9,'Import OffPeak change'!$A$106:AT$202,41,FALSE)))</f>
        <v>0</v>
      </c>
      <c r="AP9" s="6">
        <f>IF(ISERROR(VLOOKUP($A9,'Import OffPeak'!$A$3:AU$99,42,FALSE)-VLOOKUP($A9,'Import OffPeak change'!$A$106:AU$202,42,FALSE)),0,(VLOOKUP($A9,'Import OffPeak'!$A$3:AU$99,42,FALSE)-VLOOKUP($A9,'Import OffPeak change'!$A$106:AU$202,42,FALSE)))</f>
        <v>0</v>
      </c>
      <c r="AQ9" s="6">
        <f>IF(ISERROR(VLOOKUP($A9,'Import OffPeak'!$A$3:AV$99,43,FALSE)-VLOOKUP($A9,'Import OffPeak change'!$A$106:AV$202,43,FALSE)),0,(VLOOKUP($A9,'Import OffPeak'!$A$3:AV$99,43,FALSE)-VLOOKUP($A9,'Import OffPeak change'!$A$106:AV$202,43,FALSE)))</f>
        <v>0</v>
      </c>
      <c r="AR9" s="6">
        <f>IF(ISERROR(VLOOKUP($A9,'Import OffPeak'!$A$3:AW$99,44,FALSE)-VLOOKUP($A9,'Import OffPeak change'!$A$106:AW$202,44,FALSE)),0,(VLOOKUP($A9,'Import OffPeak'!$A$3:AW$99,44,FALSE)-VLOOKUP($A9,'Import OffPeak change'!$A$106:AW$202,44,FALSE)))</f>
        <v>0</v>
      </c>
      <c r="AS9" s="6">
        <f>IF(ISERROR(VLOOKUP($A9,'Import OffPeak'!$A$3:AX$99,45,FALSE)-VLOOKUP($A9,'Import OffPeak change'!$A$106:AX$202,45,FALSE)),0,(VLOOKUP($A9,'Import OffPeak'!$A$3:AX$99,45,FALSE)-VLOOKUP($A9,'Import OffPeak change'!$A$106:AX$202,45,FALSE)))</f>
        <v>0</v>
      </c>
      <c r="AT9" s="6">
        <f>IF(ISERROR(VLOOKUP($A9,'Import OffPeak'!$A$3:AY$99,46,FALSE)-VLOOKUP($A9,'Import OffPeak change'!$A$106:AY$202,46,FALSE)),0,(VLOOKUP($A9,'Import OffPeak'!$A$3:AY$99,46,FALSE)-VLOOKUP($A9,'Import OffPeak change'!$A$106:AY$202,46,FALSE)))</f>
        <v>0</v>
      </c>
      <c r="AU9" s="6">
        <f>IF(ISERROR(VLOOKUP($A9,'Import OffPeak'!$A$3:AZ$99,47,FALSE)-VLOOKUP($A9,'Import OffPeak change'!$A$106:AZ$202,47,FALSE)),0,(VLOOKUP($A9,'Import OffPeak'!$A$3:AZ$99,47,FALSE)-VLOOKUP($A9,'Import OffPeak change'!$A$106:AZ$202,47,FALSE)))</f>
        <v>0</v>
      </c>
      <c r="AV9" s="6">
        <f>IF(ISERROR(VLOOKUP($A9,'Import OffPeak'!$A$3:BA$99,48,FALSE)-VLOOKUP($A9,'Import OffPeak change'!$A$106:BA$202,48,FALSE)),0,(VLOOKUP($A9,'Import OffPeak'!$A$3:BA$99,48,FALSE)-VLOOKUP($A9,'Import OffPeak change'!$A$106:BA$202,48,FALSE)))</f>
        <v>0</v>
      </c>
      <c r="AW9" s="6">
        <f>IF(ISERROR(VLOOKUP($A9,'Import OffPeak'!$A$3:BB$99,49,FALSE)-VLOOKUP($A9,'Import OffPeak change'!$A$106:BB$202,49,FALSE)),0,(VLOOKUP($A9,'Import OffPeak'!$A$3:BB$99,49,FALSE)-VLOOKUP($A9,'Import OffPeak change'!$A$106:BB$202,49,FALSE)))</f>
        <v>0</v>
      </c>
      <c r="AX9" s="6">
        <f>IF(ISERROR(VLOOKUP($A9,'Import OffPeak'!$A$3:BC$99,50,FALSE)-VLOOKUP($A9,'Import OffPeak change'!$A$106:BC$202,50,FALSE)),0,(VLOOKUP($A9,'Import OffPeak'!$A$3:BC$99,50,FALSE)-VLOOKUP($A9,'Import OffPeak change'!$A$106:BC$202,50,FALSE)))</f>
        <v>0</v>
      </c>
      <c r="AY9" s="6">
        <f>IF(ISERROR(VLOOKUP($A9,'Import OffPeak'!$A$3:BD$99,51,FALSE)-VLOOKUP($A9,'Import OffPeak change'!$A$106:BD$202,51,FALSE)),0,(VLOOKUP($A9,'Import OffPeak'!$A$3:BD$99,51,FALSE)-VLOOKUP($A9,'Import OffPeak change'!$A$106:BD$202,51,FALSE)))</f>
        <v>0</v>
      </c>
      <c r="AZ9" s="6">
        <f>IF(ISERROR(VLOOKUP($A9,'Import OffPeak'!$A$3:BE$99,52,FALSE)-VLOOKUP($A9,'Import OffPeak change'!$A$106:BE$202,52,FALSE)),0,(VLOOKUP($A9,'Import OffPeak'!$A$3:BE$99,52,FALSE)-VLOOKUP($A9,'Import OffPeak change'!$A$106:BE$202,52,FALSE)))</f>
        <v>0</v>
      </c>
      <c r="BA9" s="6">
        <f>IF(ISERROR(VLOOKUP($A9,'Import OffPeak'!$A$3:BF$99,53,FALSE)-VLOOKUP($A9,'Import OffPeak change'!$A$106:BF$202,53,FALSE)),0,(VLOOKUP($A9,'Import OffPeak'!$A$3:BF$99,53,FALSE)-VLOOKUP($A9,'Import OffPeak change'!$A$106:BF$202,53,FALSE)))</f>
        <v>0</v>
      </c>
      <c r="BB9" s="6">
        <f>IF(ISERROR(VLOOKUP($A9,'Import OffPeak'!$A$3:BG$99,54,FALSE)-VLOOKUP($A9,'Import OffPeak change'!$A$106:BG$202,54,FALSE)),0,(VLOOKUP($A9,'Import OffPeak'!$A$3:BG$99,54,FALSE)-VLOOKUP($A9,'Import OffPeak change'!$A$106:BG$202,54,FALSE)))</f>
        <v>0</v>
      </c>
      <c r="BC9" s="6">
        <f>IF(ISERROR(VLOOKUP($A9,'Import OffPeak'!$A$3:BH$99,55,FALSE)-VLOOKUP($A9,'Import OffPeak change'!$A$106:BH$202,55,FALSE)),0,(VLOOKUP($A9,'Import OffPeak'!$A$3:BH$99,55,FALSE)-VLOOKUP($A9,'Import OffPeak change'!$A$106:BH$202,55,FALSE)))</f>
        <v>0</v>
      </c>
      <c r="BD9" s="6">
        <f>IF(ISERROR(VLOOKUP($A9,'Import OffPeak'!$A$3:BI$99,56,FALSE)-VLOOKUP($A9,'Import OffPeak change'!$A$106:BI$202,56,FALSE)),0,(VLOOKUP($A9,'Import OffPeak'!$A$3:BI$99,56,FALSE)-VLOOKUP($A9,'Import OffPeak change'!$A$106:BI$202,56,FALSE)))</f>
        <v>0</v>
      </c>
      <c r="BE9" s="6">
        <f>IF(ISERROR(VLOOKUP($A9,'Import OffPeak'!$A$3:BJ$99,57,FALSE)-VLOOKUP($A9,'Import OffPeak change'!$A$106:BJ$202,57,FALSE)),0,(VLOOKUP($A9,'Import OffPeak'!$A$3:BJ$99,57,FALSE)-VLOOKUP($A9,'Import OffPeak change'!$A$106:BJ$202,57,FALSE)))</f>
        <v>0</v>
      </c>
      <c r="BF9" s="6">
        <f>IF(ISERROR(VLOOKUP($A9,'Import OffPeak'!$A$3:BK$99,58,FALSE)-VLOOKUP($A9,'Import OffPeak change'!$A$106:BK$202,58,FALSE)),0,(VLOOKUP($A9,'Import OffPeak'!$A$3:BK$99,58,FALSE)-VLOOKUP($A9,'Import OffPeak change'!$A$106:BK$202,58,FALSE)))</f>
        <v>0</v>
      </c>
      <c r="BG9" s="6">
        <f>IF(ISERROR(VLOOKUP($A9,'Import OffPeak'!$A$3:BL$99,59,FALSE)-VLOOKUP($A9,'Import OffPeak change'!$A$106:BL$202,59,FALSE)),0,(VLOOKUP($A9,'Import OffPeak'!$A$3:BL$99,59,FALSE)-VLOOKUP($A9,'Import OffPeak change'!$A$106:BL$202,59,FALSE)))</f>
        <v>0</v>
      </c>
      <c r="BH9" s="6">
        <f>IF(ISERROR(VLOOKUP($A9,'Import OffPeak'!$A$3:BM$99,60,FALSE)-VLOOKUP($A9,'Import OffPeak change'!$A$106:BM$202,60,FALSE)),0,(VLOOKUP($A9,'Import OffPeak'!$A$3:BM$99,60,FALSE)-VLOOKUP($A9,'Import OffPeak change'!$A$106:BM$202,60,FALSE)))</f>
        <v>0</v>
      </c>
      <c r="BI9" s="6">
        <f>IF(ISERROR(VLOOKUP($A9,'Import OffPeak'!$A$3:BN$99,61,FALSE)-VLOOKUP($A9,'Import OffPeak change'!$A$106:BN$202,61,FALSE)),0,(VLOOKUP($A9,'Import OffPeak'!$A$3:BN$99,61,FALSE)-VLOOKUP($A9,'Import OffPeak change'!$A$106:BN$202,61,FALSE)))</f>
        <v>0</v>
      </c>
      <c r="BJ9" s="6">
        <f>IF(ISERROR(VLOOKUP($A9,'Import OffPeak'!$A$3:BO$99,62,FALSE)-VLOOKUP($A9,'Import OffPeak change'!$A$106:BO$202,62,FALSE)),0,(VLOOKUP($A9,'Import OffPeak'!$A$3:BO$99,62,FALSE)-VLOOKUP($A9,'Import OffPeak change'!$A$106:BO$202,62,FALSE)))</f>
        <v>0</v>
      </c>
      <c r="BK9" s="6">
        <f>IF(ISERROR(VLOOKUP($A9,'Import OffPeak'!$A$3:BP$99,63,FALSE)-VLOOKUP($A9,'Import OffPeak change'!$A$106:BP$202,63,FALSE)),0,(VLOOKUP($A9,'Import OffPeak'!$A$3:BP$99,63,FALSE)-VLOOKUP($A9,'Import OffPeak change'!$A$106:BP$202,63,FALSE)))</f>
        <v>0</v>
      </c>
      <c r="BL9" s="6">
        <f>IF(ISERROR(VLOOKUP($A9,'Import OffPeak'!$A$3:BQ$99,64,FALSE)-VLOOKUP($A9,'Import OffPeak change'!$A$106:BQ$202,64,FALSE)),0,(VLOOKUP($A9,'Import OffPeak'!$A$3:BQ$99,64,FALSE)-VLOOKUP($A9,'Import OffPeak change'!$A$106:BQ$202,64,FALSE)))</f>
        <v>0</v>
      </c>
      <c r="BM9" s="6">
        <f>IF(ISERROR(VLOOKUP($A9,'Import OffPeak'!$A$3:BR$99,65,FALSE)-VLOOKUP($A9,'Import OffPeak change'!$A$106:BR$202,65,FALSE)),0,(VLOOKUP($A9,'Import OffPeak'!$A$3:BR$99,65,FALSE)-VLOOKUP($A9,'Import OffPeak change'!$A$106:BR$202,65,FALSE)))</f>
        <v>0</v>
      </c>
      <c r="BN9" s="6">
        <f>IF(ISERROR(VLOOKUP($A9,'Import OffPeak'!$A$3:BS$99,66,FALSE)-VLOOKUP($A9,'Import OffPeak change'!$A$106:BS$202,66,FALSE)),0,(VLOOKUP($A9,'Import OffPeak'!$A$3:BS$99,66,FALSE)-VLOOKUP($A9,'Import OffPeak change'!$A$106:BS$202,66,FALSE)))</f>
        <v>0</v>
      </c>
      <c r="BO9" s="6">
        <f>IF(ISERROR(VLOOKUP($A9,'Import OffPeak'!$A$3:BT$99,67,FALSE)-VLOOKUP($A9,'Import OffPeak change'!$A$106:BT$202,67,FALSE)),0,(VLOOKUP($A9,'Import OffPeak'!$A$3:BT$99,67,FALSE)-VLOOKUP($A9,'Import OffPeak change'!$A$106:BT$202,67,FALSE)))</f>
        <v>0</v>
      </c>
      <c r="BP9" s="6">
        <f>IF(ISERROR(VLOOKUP($A9,'Import OffPeak'!$A$3:BU$99,68,FALSE)-VLOOKUP($A9,'Import OffPeak change'!$A$106:BU$202,68,FALSE)),0,(VLOOKUP($A9,'Import OffPeak'!$A$3:BU$99,68,FALSE)-VLOOKUP($A9,'Import OffPeak change'!$A$106:BU$202,68,FALSE)))</f>
        <v>0</v>
      </c>
      <c r="BQ9" s="6">
        <f>IF(ISERROR(VLOOKUP($A9,'Import OffPeak'!$A$3:BV$99,69,FALSE)-VLOOKUP($A9,'Import OffPeak change'!$A$106:BV$202,69,FALSE)),0,(VLOOKUP($A9,'Import OffPeak'!$A$3:BV$99,69,FALSE)-VLOOKUP($A9,'Import OffPeak change'!$A$106:BV$202,69,FALSE)))</f>
        <v>0</v>
      </c>
      <c r="BR9" s="6">
        <f>IF(ISERROR(VLOOKUP($A9,'Import OffPeak'!$A$3:BW$99,70,FALSE)-VLOOKUP($A9,'Import OffPeak change'!$A$106:BW$202,70,FALSE)),0,(VLOOKUP($A9,'Import OffPeak'!$A$3:BW$99,70,FALSE)-VLOOKUP($A9,'Import OffPeak change'!$A$106:BW$202,70,FALSE)))</f>
        <v>0</v>
      </c>
      <c r="BS9" s="6">
        <f>IF(ISERROR(VLOOKUP($A9,'Import OffPeak'!$A$3:BX$99,71,FALSE)-VLOOKUP($A9,'Import OffPeak change'!$A$106:BX$202,71,FALSE)),0,(VLOOKUP($A9,'Import OffPeak'!$A$3:BX$99,71,FALSE)-VLOOKUP($A9,'Import OffPeak change'!$A$106:BX$202,71,FALSE)))</f>
        <v>0</v>
      </c>
      <c r="BT9" s="6">
        <f>IF(ISERROR(VLOOKUP($A9,'Import OffPeak'!$A$3:BY$99,72,FALSE)-VLOOKUP($A9,'Import OffPeak change'!$A$106:BY$202,72,FALSE)),0,(VLOOKUP($A9,'Import OffPeak'!$A$3:BY$99,72,FALSE)-VLOOKUP($A9,'Import OffPeak change'!$A$106:BY$202,72,FALSE)))</f>
        <v>0</v>
      </c>
      <c r="BU9" s="6">
        <f>IF(ISERROR(VLOOKUP($A9,'Import OffPeak'!$A$3:BZ$99,73,FALSE)-VLOOKUP($A9,'Import OffPeak change'!$A$106:BZ$202,73,FALSE)),0,(VLOOKUP($A9,'Import OffPeak'!$A$3:BZ$99,73,FALSE)-VLOOKUP($A9,'Import OffPeak change'!$A$106:BZ$202,73,FALSE)))</f>
        <v>0</v>
      </c>
      <c r="BV9" s="6">
        <f>IF(ISERROR(VLOOKUP($A9,'Import OffPeak'!$A$3:CA$99,74,FALSE)-VLOOKUP($A9,'Import OffPeak change'!$A$106:CA$202,74,FALSE)),0,(VLOOKUP($A9,'Import OffPeak'!$A$3:CA$99,74,FALSE)-VLOOKUP($A9,'Import OffPeak change'!$A$106:CA$202,74,FALSE)))</f>
        <v>0</v>
      </c>
      <c r="BW9" s="6">
        <f>IF(ISERROR(VLOOKUP($A9,'Import OffPeak'!$A$3:CB$99,75,FALSE)-VLOOKUP($A9,'Import OffPeak change'!$A$106:CB$202,75,FALSE)),0,(VLOOKUP($A9,'Import OffPeak'!$A$3:CB$99,75,FALSE)-VLOOKUP($A9,'Import OffPeak change'!$A$106:CB$202,75,FALSE)))</f>
        <v>0</v>
      </c>
      <c r="BX9" s="6">
        <f>IF(ISERROR(VLOOKUP($A9,'Import OffPeak'!$A$3:CC$99,76,FALSE)-VLOOKUP($A9,'Import OffPeak change'!$A$106:CC$202,76,FALSE)),0,(VLOOKUP($A9,'Import OffPeak'!$A$3:CC$99,76,FALSE)-VLOOKUP($A9,'Import OffPeak change'!$A$106:CC$202,76,FALSE)))</f>
        <v>0</v>
      </c>
      <c r="BY9" s="6">
        <f>IF(ISERROR(VLOOKUP($A9,'Import OffPeak'!$A$3:CD$99,77,FALSE)-VLOOKUP($A9,'Import OffPeak change'!$A$106:CD$202,77,FALSE)),0,(VLOOKUP($A9,'Import OffPeak'!$A$3:CD$99,77,FALSE)-VLOOKUP($A9,'Import OffPeak change'!$A$106:CD$202,77,FALSE)))</f>
        <v>0</v>
      </c>
      <c r="BZ9" s="6">
        <f>IF(ISERROR(VLOOKUP($A9,'Import OffPeak'!$A$3:CE$99,78,FALSE)-VLOOKUP($A9,'Import OffPeak change'!$A$106:CE$202,78,FALSE)),0,(VLOOKUP($A9,'Import OffPeak'!$A$3:CE$99,78,FALSE)-VLOOKUP($A9,'Import OffPeak change'!$A$106:CE$202,78,FALSE)))</f>
        <v>0</v>
      </c>
      <c r="CA9" s="6">
        <f>IF(ISERROR(VLOOKUP($A9,'Import OffPeak'!$A$3:CF$99,79,FALSE)-VLOOKUP($A9,'Import OffPeak change'!$A$106:CF$202,79,FALSE)),0,(VLOOKUP($A9,'Import OffPeak'!$A$3:CF$99,79,FALSE)-VLOOKUP($A9,'Import OffPeak change'!$A$106:CF$202,79,FALSE)))</f>
        <v>0</v>
      </c>
      <c r="CB9" s="6">
        <f>IF(ISERROR(VLOOKUP($A9,'Import OffPeak'!$A$3:CG$99,80,FALSE)-VLOOKUP($A9,'Import OffPeak change'!$A$106:CG$202,80,FALSE)),0,(VLOOKUP($A9,'Import OffPeak'!$A$3:CG$99,80,FALSE)-VLOOKUP($A9,'Import OffPeak change'!$A$106:CG$202,80,FALSE)))</f>
        <v>0</v>
      </c>
      <c r="CC9" s="6">
        <f>IF(ISERROR(VLOOKUP($A9,'Import OffPeak'!$A$3:CH$99,81,FALSE)-VLOOKUP($A9,'Import OffPeak change'!$A$106:CH$202,81,FALSE)),0,(VLOOKUP($A9,'Import OffPeak'!$A$3:CH$99,81,FALSE)-VLOOKUP($A9,'Import OffPeak change'!$A$106:CH$202,81,FALSE)))</f>
        <v>0</v>
      </c>
      <c r="CD9" s="6">
        <f>IF(ISERROR(VLOOKUP($A9,'Import OffPeak'!$A$3:CI$99,82,FALSE)-VLOOKUP($A9,'Import OffPeak change'!$A$106:CI$202,82,FALSE)),0,(VLOOKUP($A9,'Import OffPeak'!$A$3:CI$99,82,FALSE)-VLOOKUP($A9,'Import OffPeak change'!$A$106:CI$202,82,FALSE)))</f>
        <v>0</v>
      </c>
      <c r="CE9" s="6">
        <f>IF(ISERROR(VLOOKUP($A9,'Import OffPeak'!$A$3:CJ$99,83,FALSE)-VLOOKUP($A9,'Import OffPeak change'!$A$106:CJ$202,83,FALSE)),0,(VLOOKUP($A9,'Import OffPeak'!$A$3:CJ$99,83,FALSE)-VLOOKUP($A9,'Import OffPeak change'!$A$106:CJ$202,83,FALSE)))</f>
        <v>0</v>
      </c>
      <c r="CF9" s="6">
        <f>IF(ISERROR(VLOOKUP($A9,'Import OffPeak'!$A$3:CK$99,84,FALSE)-VLOOKUP($A9,'Import OffPeak change'!$A$106:CK$202,84,FALSE)),0,(VLOOKUP($A9,'Import OffPeak'!$A$3:CK$99,84,FALSE)-VLOOKUP($A9,'Import OffPeak change'!$A$106:CK$202,84,FALSE)))</f>
        <v>0</v>
      </c>
      <c r="CG9" s="6">
        <f>IF(ISERROR(VLOOKUP($A9,'Import OffPeak'!$A$3:CL$99,85,FALSE)-VLOOKUP($A9,'Import OffPeak change'!$A$106:CL$202,85,FALSE)),0,(VLOOKUP($A9,'Import OffPeak'!$A$3:CL$99,85,FALSE)-VLOOKUP($A9,'Import OffPeak change'!$A$106:CL$202,85,FALSE)))</f>
        <v>0</v>
      </c>
      <c r="CH9" s="6">
        <f>IF(ISERROR(VLOOKUP($A9,'Import OffPeak'!$A$3:CM$99,86,FALSE)-VLOOKUP($A9,'Import OffPeak change'!$A$106:CM$202,86,FALSE)),0,(VLOOKUP($A9,'Import OffPeak'!$A$3:CM$99,86,FALSE)-VLOOKUP($A9,'Import OffPeak change'!$A$106:CM$202,86,FALSE)))</f>
        <v>0</v>
      </c>
      <c r="CI9" s="6">
        <f>IF(ISERROR(VLOOKUP($A9,'Import OffPeak'!$A$3:CN$99,87,FALSE)-VLOOKUP($A9,'Import OffPeak change'!$A$106:CN$202,87,FALSE)),0,(VLOOKUP($A9,'Import OffPeak'!$A$3:CN$99,87,FALSE)-VLOOKUP($A9,'Import OffPeak change'!$A$106:CN$202,87,FALSE)))</f>
        <v>0</v>
      </c>
      <c r="CJ9" s="6">
        <f>IF(ISERROR(VLOOKUP($A9,'Import OffPeak'!$A$3:CO$99,88,FALSE)-VLOOKUP($A9,'Import OffPeak change'!$A$106:CO$202,88,FALSE)),0,(VLOOKUP($A9,'Import OffPeak'!$A$3:CO$99,88,FALSE)-VLOOKUP($A9,'Import OffPeak change'!$A$106:CO$202,88,FALSE)))</f>
        <v>0</v>
      </c>
      <c r="CK9" s="6">
        <f>IF(ISERROR(VLOOKUP($A9,'Import OffPeak'!$A$3:CP$99,89,FALSE)-VLOOKUP($A9,'Import OffPeak change'!$A$106:CP$202,89,FALSE)),0,(VLOOKUP($A9,'Import OffPeak'!$A$3:CP$99,89,FALSE)-VLOOKUP($A9,'Import OffPeak change'!$A$106:CP$202,89,FALSE)))</f>
        <v>0</v>
      </c>
      <c r="CL9" s="6">
        <f>IF(ISERROR(VLOOKUP($A9,'Import OffPeak'!$A$3:CQ$99,90,FALSE)-VLOOKUP($A9,'Import OffPeak change'!$A$106:CQ$202,90,FALSE)),0,(VLOOKUP($A9,'Import OffPeak'!$A$3:CQ$99,90,FALSE)-VLOOKUP($A9,'Import OffPeak change'!$A$106:CQ$202,90,FALSE)))</f>
        <v>0</v>
      </c>
      <c r="CM9" s="6">
        <f>IF(ISERROR(VLOOKUP($A9,'Import OffPeak'!$A$3:CR$99,91,FALSE)-VLOOKUP($A9,'Import OffPeak change'!$A$106:CR$202,91,FALSE)),0,(VLOOKUP($A9,'Import OffPeak'!$A$3:CR$99,91,FALSE)-VLOOKUP($A9,'Import OffPeak change'!$A$106:CR$202,91,FALSE)))</f>
        <v>0</v>
      </c>
      <c r="CN9" s="6">
        <f>IF(ISERROR(VLOOKUP($A9,'Import OffPeak'!$A$3:CS$99,92,FALSE)-VLOOKUP($A9,'Import OffPeak change'!$A$106:CS$202,92,FALSE)),0,(VLOOKUP($A9,'Import OffPeak'!$A$3:CS$99,92,FALSE)-VLOOKUP($A9,'Import OffPeak change'!$A$106:CS$202,92,FALSE)))</f>
        <v>0</v>
      </c>
      <c r="CO9" s="6">
        <f>IF(ISERROR(VLOOKUP($A9,'Import OffPeak'!$A$3:CT$99,93,FALSE)-VLOOKUP($A9,'Import OffPeak change'!$A$106:CT$202,93,FALSE)),0,(VLOOKUP($A9,'Import OffPeak'!$A$3:CT$99,93,FALSE)-VLOOKUP($A9,'Import OffPeak change'!$A$106:CT$202,93,FALSE)))</f>
        <v>0</v>
      </c>
      <c r="CP9" s="6">
        <f>IF(ISERROR(VLOOKUP($A9,'Import OffPeak'!$A$3:CU$99,94,FALSE)-VLOOKUP($A9,'Import OffPeak change'!$A$106:CU$202,94,FALSE)),0,(VLOOKUP($A9,'Import OffPeak'!$A$3:CU$99,94,FALSE)-VLOOKUP($A9,'Import OffPeak change'!$A$106:CU$202,94,FALSE)))</f>
        <v>0</v>
      </c>
      <c r="CQ9" s="6">
        <f>IF(ISERROR(VLOOKUP($A9,'Import OffPeak'!$A$3:CV$99,95,FALSE)-VLOOKUP($A9,'Import OffPeak change'!$A$106:CV$202,95,FALSE)),0,(VLOOKUP($A9,'Import OffPeak'!$A$3:CV$99,95,FALSE)-VLOOKUP($A9,'Import OffPeak change'!$A$106:CV$202,95,FALSE)))</f>
        <v>0</v>
      </c>
      <c r="CR9" s="6">
        <f>IF(ISERROR(VLOOKUP($A9,'Import OffPeak'!$A$3:CW$99,96,FALSE)-VLOOKUP($A9,'Import OffPeak change'!$A$106:CW$202,96,FALSE)),0,(VLOOKUP($A9,'Import OffPeak'!$A$3:CW$99,96,FALSE)-VLOOKUP($A9,'Import OffPeak change'!$A$106:CW$202,96,FALSE)))</f>
        <v>0</v>
      </c>
      <c r="CS9" s="6">
        <f>IF(ISERROR(VLOOKUP($A9,'Import OffPeak'!$A$3:CX$99,97,FALSE)-VLOOKUP($A9,'Import OffPeak change'!$A$106:CX$202,97,FALSE)),0,(VLOOKUP($A9,'Import OffPeak'!$A$3:CX$99,97,FALSE)-VLOOKUP($A9,'Import OffPeak change'!$A$106:CX$202,97,FALSE)))</f>
        <v>0</v>
      </c>
      <c r="CT9" s="6">
        <f>IF(ISERROR(VLOOKUP($A9,'Import OffPeak'!$A$3:CY$99,98,FALSE)-VLOOKUP($A9,'Import OffPeak change'!$A$106:CY$202,98,FALSE)),0,(VLOOKUP($A9,'Import OffPeak'!$A$3:CY$99,98,FALSE)-VLOOKUP($A9,'Import OffPeak change'!$A$106:CY$202,98,FALSE)))</f>
        <v>0</v>
      </c>
      <c r="CU9" s="6">
        <f>IF(ISERROR(VLOOKUP($A9,'Import OffPeak'!$A$3:CZ$99,99,FALSE)-VLOOKUP($A9,'Import OffPeak change'!$A$106:CZ$202,99,FALSE)),0,(VLOOKUP($A9,'Import OffPeak'!$A$3:CZ$99,99,FALSE)-VLOOKUP($A9,'Import OffPeak change'!$A$106:CZ$202,99,FALSE)))</f>
        <v>0</v>
      </c>
      <c r="CV9" s="6">
        <f>IF(ISERROR(VLOOKUP($A9,'Import OffPeak'!$A$3:DA$99,100,FALSE)-VLOOKUP($A9,'Import OffPeak change'!$A$106:DA$202,100,FALSE)),0,(VLOOKUP($A9,'Import OffPeak'!$A$3:DA$99,100,FALSE)-VLOOKUP($A9,'Import OffPeak change'!$A$106:DA$202,100,FALSE)))</f>
        <v>0</v>
      </c>
      <c r="CW9" s="6">
        <f>IF(ISERROR(VLOOKUP($A9,'Import OffPeak'!$A$3:DB$99,101,FALSE)-VLOOKUP($A9,'Import OffPeak change'!$A$106:DB$202,101,FALSE)),0,(VLOOKUP($A9,'Import OffPeak'!$A$3:DB$99,101,FALSE)-VLOOKUP($A9,'Import OffPeak change'!$A$106:DB$202,101,FALSE)))</f>
        <v>0</v>
      </c>
      <c r="CX9" s="6">
        <f>IF(ISERROR(VLOOKUP($A9,'Import OffPeak'!$A$3:DC$99,102,FALSE)-VLOOKUP($A9,'Import OffPeak change'!$A$106:DC$202,102,FALSE)),0,(VLOOKUP($A9,'Import OffPeak'!$A$3:DC$99,102,FALSE)-VLOOKUP($A9,'Import OffPeak change'!$A$106:DC$202,102,FALSE)))</f>
        <v>0</v>
      </c>
      <c r="CY9" s="6">
        <f>IF(ISERROR(VLOOKUP($A9,'Import OffPeak'!$A$3:DD$99,103,FALSE)-VLOOKUP($A9,'Import OffPeak change'!$A$106:DD$202,103,FALSE)),0,(VLOOKUP($A9,'Import OffPeak'!$A$3:DD$99,103,FALSE)-VLOOKUP($A9,'Import OffPeak change'!$A$106:DD$202,103,FALSE)))</f>
        <v>0</v>
      </c>
      <c r="CZ9" s="6">
        <f>IF(ISERROR(VLOOKUP($A9,'Import OffPeak'!$A$3:DE$99,104,FALSE)-VLOOKUP($A9,'Import OffPeak change'!$A$106:DE$202,104,FALSE)),0,(VLOOKUP($A9,'Import OffPeak'!$A$3:DE$99,104,FALSE)-VLOOKUP($A9,'Import OffPeak change'!$A$106:DE$202,104,FALSE)))</f>
        <v>0</v>
      </c>
      <c r="DA9" s="6">
        <f>IF(ISERROR(VLOOKUP($A9,'Import OffPeak'!$A$3:DF$99,105,FALSE)-VLOOKUP($A9,'Import OffPeak change'!$A$106:DF$202,105,FALSE)),0,(VLOOKUP($A9,'Import OffPeak'!$A$3:DF$99,105,FALSE)-VLOOKUP($A9,'Import OffPeak change'!$A$106:DF$202,105,FALSE)))</f>
        <v>0</v>
      </c>
      <c r="DB9" s="6">
        <f>IF(ISERROR(VLOOKUP($A9,'Import OffPeak'!$A$3:DG$99,106,FALSE)-VLOOKUP($A9,'Import OffPeak change'!$A$106:DG$202,106,FALSE)),0,(VLOOKUP($A9,'Import OffPeak'!$A$3:DG$99,106,FALSE)-VLOOKUP($A9,'Import OffPeak change'!$A$106:DG$202,106,FALSE)))</f>
        <v>0</v>
      </c>
      <c r="DC9" s="6">
        <f>IF(ISERROR(VLOOKUP($A9,'Import OffPeak'!$A$3:DH$99,107,FALSE)-VLOOKUP($A9,'Import OffPeak change'!$A$106:DH$202,107,FALSE)),0,(VLOOKUP($A9,'Import OffPeak'!$A$3:DH$99,107,FALSE)-VLOOKUP($A9,'Import OffPeak change'!$A$106:DH$202,107,FALSE)))</f>
        <v>0</v>
      </c>
      <c r="DD9" s="6">
        <f>IF(ISERROR(VLOOKUP($A9,'Import OffPeak'!$A$3:DI$99,108,FALSE)-VLOOKUP($A9,'Import OffPeak change'!$A$106:DI$202,108,FALSE)),0,(VLOOKUP($A9,'Import OffPeak'!$A$3:DI$99,108,FALSE)-VLOOKUP($A9,'Import OffPeak change'!$A$106:DI$202,108,FALSE)))</f>
        <v>0</v>
      </c>
      <c r="DE9" s="6">
        <f>IF(ISERROR(VLOOKUP($A9,'Import OffPeak'!$A$3:DJ$99,109,FALSE)-VLOOKUP($A9,'Import OffPeak change'!$A$106:DJ$202,109,FALSE)),0,(VLOOKUP($A9,'Import OffPeak'!$A$3:DJ$99,109,FALSE)-VLOOKUP($A9,'Import OffPeak change'!$A$106:DJ$202,109,FALSE)))</f>
        <v>0</v>
      </c>
      <c r="DF9" s="6">
        <f>IF(ISERROR(VLOOKUP($A9,'Import OffPeak'!$A$3:DK$99,110,FALSE)-VLOOKUP($A9,'Import OffPeak change'!$A$106:DK$202,110,FALSE)),0,(VLOOKUP($A9,'Import OffPeak'!$A$3:DK$99,110,FALSE)-VLOOKUP($A9,'Import OffPeak change'!$A$106:DK$202,110,FALSE)))</f>
        <v>0</v>
      </c>
      <c r="DG9" s="6">
        <f>IF(ISERROR(VLOOKUP($A9,'Import OffPeak'!$A$3:DL$99,111,FALSE)-VLOOKUP($A9,'Import OffPeak change'!$A$106:DL$202,111,FALSE)),0,(VLOOKUP($A9,'Import OffPeak'!$A$3:DL$99,111,FALSE)-VLOOKUP($A9,'Import OffPeak change'!$A$106:DL$202,111,FALSE)))</f>
        <v>0</v>
      </c>
      <c r="DH9" s="6">
        <f>IF(ISERROR(VLOOKUP($A9,'Import OffPeak'!$A$3:DM$99,112,FALSE)-VLOOKUP($A9,'Import OffPeak change'!$A$106:DM$202,112,FALSE)),0,(VLOOKUP($A9,'Import OffPeak'!$A$3:DM$99,112,FALSE)-VLOOKUP($A9,'Import OffPeak change'!$A$106:DM$202,112,FALSE)))</f>
        <v>0</v>
      </c>
      <c r="DI9" s="6">
        <f>IF(ISERROR(VLOOKUP($A9,'Import OffPeak'!$A$3:DN$99,113,FALSE)-VLOOKUP($A9,'Import OffPeak change'!$A$106:DN$202,113,FALSE)),0,(VLOOKUP($A9,'Import OffPeak'!$A$3:DN$99,113,FALSE)-VLOOKUP($A9,'Import OffPeak change'!$A$106:DN$202,113,FALSE)))</f>
        <v>0</v>
      </c>
      <c r="DJ9" s="6">
        <f>IF(ISERROR(VLOOKUP($A9,'Import OffPeak'!$A$3:DO$99,114,FALSE)-VLOOKUP($A9,'Import OffPeak change'!$A$106:DO$202,114,FALSE)),0,(VLOOKUP($A9,'Import OffPeak'!$A$3:DO$99,114,FALSE)-VLOOKUP($A9,'Import OffPeak change'!$A$106:DO$202,114,FALSE)))</f>
        <v>0</v>
      </c>
      <c r="DK9" s="6">
        <f>IF(ISERROR(VLOOKUP($A9,'Import OffPeak'!$A$3:DP$99,115,FALSE)-VLOOKUP($A9,'Import OffPeak change'!$A$106:DP$202,115,FALSE)),0,(VLOOKUP($A9,'Import OffPeak'!$A$3:DP$99,115,FALSE)-VLOOKUP($A9,'Import OffPeak change'!$A$106:DP$202,115,FALSE)))</f>
        <v>0</v>
      </c>
      <c r="DL9" s="6">
        <f>IF(ISERROR(VLOOKUP($A9,'Import OffPeak'!$A$3:DQ$99,116,FALSE)-VLOOKUP($A9,'Import OffPeak change'!$A$106:DQ$202,116,FALSE)),0,(VLOOKUP($A9,'Import OffPeak'!$A$3:DQ$99,116,FALSE)-VLOOKUP($A9,'Import OffPeak change'!$A$106:DQ$202,116,FALSE)))</f>
        <v>0</v>
      </c>
      <c r="DM9" s="6">
        <f>IF(ISERROR(VLOOKUP($A9,'Import OffPeak'!$A$3:DR$99,117,FALSE)-VLOOKUP($A9,'Import OffPeak change'!$A$106:DR$202,117,FALSE)),0,(VLOOKUP($A9,'Import OffPeak'!$A$3:DR$99,117,FALSE)-VLOOKUP($A9,'Import OffPeak change'!$A$106:DR$202,117,FALSE)))</f>
        <v>0</v>
      </c>
      <c r="DN9" s="6">
        <f>IF(ISERROR(VLOOKUP($A9,'Import OffPeak'!$A$3:DS$99,118,FALSE)-VLOOKUP($A9,'Import OffPeak change'!$A$106:DS$202,118,FALSE)),0,(VLOOKUP($A9,'Import OffPeak'!$A$3:DS$99,118,FALSE)-VLOOKUP($A9,'Import OffPeak change'!$A$106:DS$202,118,FALSE)))</f>
        <v>0</v>
      </c>
      <c r="DO9" s="6">
        <f>IF(ISERROR(VLOOKUP($A9,'Import OffPeak'!$A$3:DT$99,119,FALSE)-VLOOKUP($A9,'Import OffPeak change'!$A$106:DT$202,119,FALSE)),0,(VLOOKUP($A9,'Import OffPeak'!$A$3:DT$99,119,FALSE)-VLOOKUP($A9,'Import OffPeak change'!$A$106:DT$202,119,FALSE)))</f>
        <v>0</v>
      </c>
      <c r="DP9" s="6">
        <f>IF(ISERROR(VLOOKUP($A9,'Import OffPeak'!$A$3:DU$99,120,FALSE)-VLOOKUP($A9,'Import OffPeak change'!$A$106:DU$202,120,FALSE)),0,(VLOOKUP($A9,'Import OffPeak'!$A$3:DU$99,120,FALSE)-VLOOKUP($A9,'Import OffPeak change'!$A$106:DU$202,120,FALSE)))</f>
        <v>0</v>
      </c>
      <c r="DQ9" s="6">
        <f>IF(ISERROR(VLOOKUP($A9,'Import OffPeak'!$A$3:DV$99,121,FALSE)-VLOOKUP($A9,'Import OffPeak change'!$A$106:DV$202,121,FALSE)),0,(VLOOKUP($A9,'Import OffPeak'!$A$3:DV$99,121,FALSE)-VLOOKUP($A9,'Import OffPeak change'!$A$106:DV$202,121,FALSE)))</f>
        <v>0</v>
      </c>
      <c r="DR9" s="6">
        <f>IF(ISERROR(VLOOKUP($A9,'Import OffPeak'!$A$3:DW$99,122,FALSE)-VLOOKUP($A9,'Import OffPeak change'!$A$106:DW$202,122,FALSE)),0,(VLOOKUP($A9,'Import OffPeak'!$A$3:DW$99,122,FALSE)-VLOOKUP($A9,'Import OffPeak change'!$A$106:DW$202,122,FALSE)))</f>
        <v>0</v>
      </c>
      <c r="DS9" s="6">
        <f>IF(ISERROR(VLOOKUP($A9,'Import OffPeak'!$A$3:DX$99,123,FALSE)-VLOOKUP($A9,'Import OffPeak change'!$A$106:DX$202,123,FALSE)),0,(VLOOKUP($A9,'Import OffPeak'!$A$3:DX$99,123,FALSE)-VLOOKUP($A9,'Import OffPeak change'!$A$106:DX$202,123,FALSE)))</f>
        <v>0</v>
      </c>
      <c r="DT9" s="6">
        <f>IF(ISERROR(VLOOKUP($A9,'Import OffPeak'!$A$3:DY$99,124,FALSE)-VLOOKUP($A9,'Import OffPeak change'!$A$106:DY$202,124,FALSE)),0,(VLOOKUP($A9,'Import OffPeak'!$A$3:DY$99,124,FALSE)-VLOOKUP($A9,'Import OffPeak change'!$A$106:DY$202,124,FALSE)))</f>
        <v>0</v>
      </c>
      <c r="DU9" s="6">
        <f>IF(ISERROR(VLOOKUP($A9,'Import OffPeak'!$A$3:DZ$99,125,FALSE)-VLOOKUP($A9,'Import OffPeak change'!$A$106:DZ$202,125,FALSE)),0,(VLOOKUP($A9,'Import OffPeak'!$A$3:DZ$99,125,FALSE)-VLOOKUP($A9,'Import OffPeak change'!$A$106:DZ$202,125,FALSE)))</f>
        <v>0</v>
      </c>
      <c r="DV9" s="6">
        <f>IF(ISERROR(VLOOKUP($A9,'Import OffPeak'!$A$3:EA$99,126,FALSE)-VLOOKUP($A9,'Import OffPeak change'!$A$106:EA$202,126,FALSE)),0,(VLOOKUP($A9,'Import OffPeak'!$A$3:EA$99,126,FALSE)-VLOOKUP($A9,'Import OffPeak change'!$A$106:EA$202,126,FALSE)))</f>
        <v>0</v>
      </c>
      <c r="DW9" s="6">
        <f>IF(ISERROR(VLOOKUP($A9,'Import OffPeak'!$A$3:EB$99,127,FALSE)-VLOOKUP($A9,'Import OffPeak change'!$A$106:EB$202,127,FALSE)),0,(VLOOKUP($A9,'Import OffPeak'!$A$3:EB$99,127,FALSE)-VLOOKUP($A9,'Import OffPeak change'!$A$106:EB$202,127,FALSE)))</f>
        <v>0</v>
      </c>
      <c r="DX9" s="6">
        <f>IF(ISERROR(VLOOKUP($A9,'Import OffPeak'!$A$3:EC$99,128,FALSE)-VLOOKUP($A9,'Import OffPeak change'!$A$106:EC$202,128,FALSE)),0,(VLOOKUP($A9,'Import OffPeak'!$A$3:EC$99,128,FALSE)-VLOOKUP($A9,'Import OffPeak change'!$A$106:EC$202,128,FALSE)))</f>
        <v>0</v>
      </c>
      <c r="DY9" s="6">
        <f>IF(ISERROR(VLOOKUP($A9,'Import OffPeak'!$A$3:ED$99,129,FALSE)-VLOOKUP($A9,'Import OffPeak change'!$A$106:ED$202,129,FALSE)),0,(VLOOKUP($A9,'Import OffPeak'!$A$3:ED$99,129,FALSE)-VLOOKUP($A9,'Import OffPeak change'!$A$106:ED$202,129,FALSE)))</f>
        <v>0</v>
      </c>
      <c r="DZ9" s="6">
        <f>IF(ISERROR(VLOOKUP($A9,'Import OffPeak'!$A$3:EE$99,130,FALSE)-VLOOKUP($A9,'Import OffPeak change'!$A$106:EE$202,130,FALSE)),0,(VLOOKUP($A9,'Import OffPeak'!$A$3:EE$99,130,FALSE)-VLOOKUP($A9,'Import OffPeak change'!$A$106:EE$202,130,FALSE)))</f>
        <v>0</v>
      </c>
      <c r="EA9" s="6">
        <f>IF(ISERROR(VLOOKUP($A9,'Import OffPeak'!$A$3:EF$99,131,FALSE)-VLOOKUP($A9,'Import OffPeak change'!$A$106:EF$202,131,FALSE)),0,(VLOOKUP($A9,'Import OffPeak'!$A$3:EF$99,131,FALSE)-VLOOKUP($A9,'Import OffPeak change'!$A$106:EF$202,131,FALSE)))</f>
        <v>0</v>
      </c>
      <c r="EB9" s="6">
        <f>IF(ISERROR(VLOOKUP($A9,'Import OffPeak'!$A$3:EG$99,132,FALSE)-VLOOKUP($A9,'Import OffPeak change'!$A$106:EG$202,132,FALSE)),0,(VLOOKUP($A9,'Import OffPeak'!$A$3:EG$99,132,FALSE)-VLOOKUP($A9,'Import OffPeak change'!$A$106:EG$202,132,FALSE)))</f>
        <v>0</v>
      </c>
      <c r="EC9" s="6">
        <f>IF(ISERROR(VLOOKUP($A9,'Import OffPeak'!$A$3:EH$99,133,FALSE)-VLOOKUP($A9,'Import OffPeak change'!$A$106:EH$202,133,FALSE)),0,(VLOOKUP($A9,'Import OffPeak'!$A$3:EH$99,133,FALSE)-VLOOKUP($A9,'Import OffPeak change'!$A$106:EH$202,133,FALSE)))</f>
        <v>0</v>
      </c>
      <c r="ED9" s="6">
        <f>IF(ISERROR(VLOOKUP($A9,'Import OffPeak'!$A$3:EI$99,134,FALSE)-VLOOKUP($A9,'Import OffPeak change'!$A$106:EI$202,134,FALSE)),0,(VLOOKUP($A9,'Import OffPeak'!$A$3:EI$99,134,FALSE)-VLOOKUP($A9,'Import OffPeak change'!$A$106:EI$202,134,FALSE)))</f>
        <v>0</v>
      </c>
      <c r="EE9" s="6">
        <f>IF(ISERROR(VLOOKUP($A9,'Import OffPeak'!$A$3:EJ$99,135,FALSE)-VLOOKUP($A9,'Import OffPeak change'!$A$106:EJ$202,135,FALSE)),0,(VLOOKUP($A9,'Import OffPeak'!$A$3:EJ$99,135,FALSE)-VLOOKUP($A9,'Import OffPeak change'!$A$106:EJ$202,135,FALSE)))</f>
        <v>0</v>
      </c>
      <c r="EF9" s="6">
        <f>IF(ISERROR(VLOOKUP($A9,'Import OffPeak'!$A$3:EK$99,136,FALSE)-VLOOKUP($A9,'Import OffPeak change'!$A$106:EK$202,136,FALSE)),0,(VLOOKUP($A9,'Import OffPeak'!$A$3:EK$99,136,FALSE)-VLOOKUP($A9,'Import OffPeak change'!$A$106:EK$202,136,FALSE)))</f>
        <v>0</v>
      </c>
      <c r="EG9" s="6">
        <f>IF(ISERROR(VLOOKUP($A9,'Import OffPeak'!$A$3:EL$99,137,FALSE)-VLOOKUP($A9,'Import OffPeak change'!$A$106:EL$202,137,FALSE)),0,(VLOOKUP($A9,'Import OffPeak'!$A$3:EL$99,137,FALSE)-VLOOKUP($A9,'Import OffPeak change'!$A$106:EL$202,137,FALSE)))</f>
        <v>0</v>
      </c>
      <c r="EH9" s="6">
        <f>IF(ISERROR(VLOOKUP($A9,'Import OffPeak'!$A$3:EM$99,138,FALSE)-VLOOKUP($A9,'Import OffPeak change'!$A$106:EM$202,138,FALSE)),0,(VLOOKUP($A9,'Import OffPeak'!$A$3:EM$99,138,FALSE)-VLOOKUP($A9,'Import OffPeak change'!$A$106:EM$202,138,FALSE)))</f>
        <v>0</v>
      </c>
      <c r="EI9" s="6">
        <f>IF(ISERROR(VLOOKUP($A9,'Import OffPeak'!$A$3:EN$99,139,FALSE)-VLOOKUP($A9,'Import OffPeak change'!$A$106:EN$202,139,FALSE)),0,(VLOOKUP($A9,'Import OffPeak'!$A$3:EN$99,139,FALSE)-VLOOKUP($A9,'Import OffPeak change'!$A$106:EN$202,139,FALSE)))</f>
        <v>0</v>
      </c>
      <c r="EJ9" s="6">
        <f>IF(ISERROR(VLOOKUP($A9,'Import OffPeak'!$A$3:EO$99,140,FALSE)-VLOOKUP($A9,'Import OffPeak change'!$A$106:EO$202,140,FALSE)),0,(VLOOKUP($A9,'Import OffPeak'!$A$3:EO$99,140,FALSE)-VLOOKUP($A9,'Import OffPeak change'!$A$106:EO$202,140,FALSE)))</f>
        <v>0</v>
      </c>
      <c r="EK9" s="6">
        <f>IF(ISERROR(VLOOKUP($A9,'Import OffPeak'!$A$3:EP$99,141,FALSE)-VLOOKUP($A9,'Import OffPeak change'!$A$106:EP$202,141,FALSE)),0,(VLOOKUP($A9,'Import OffPeak'!$A$3:EP$99,141,FALSE)-VLOOKUP($A9,'Import OffPeak change'!$A$106:EP$202,141,FALSE)))</f>
        <v>0</v>
      </c>
      <c r="EL9" s="6">
        <f>IF(ISERROR(VLOOKUP($A9,'Import OffPeak'!$A$3:EQ$99,142,FALSE)-VLOOKUP($A9,'Import OffPeak change'!$A$106:EQ$202,142,FALSE)),0,(VLOOKUP($A9,'Import OffPeak'!$A$3:EQ$99,142,FALSE)-VLOOKUP($A9,'Import OffPeak change'!$A$106:EQ$202,142,FALSE)))</f>
        <v>0</v>
      </c>
      <c r="EM9" s="6">
        <f>IF(ISERROR(VLOOKUP($A9,'Import OffPeak'!$A$3:ER$99,143,FALSE)-VLOOKUP($A9,'Import OffPeak change'!$A$106:ER$202,143,FALSE)),0,(VLOOKUP($A9,'Import OffPeak'!$A$3:ER$99,143,FALSE)-VLOOKUP($A9,'Import OffPeak change'!$A$106:ER$202,143,FALSE)))</f>
        <v>0</v>
      </c>
      <c r="EN9" s="6">
        <f>IF(ISERROR(VLOOKUP($A9,'Import OffPeak'!$A$3:ES$99,144,FALSE)-VLOOKUP($A9,'Import OffPeak change'!$A$106:ES$202,144,FALSE)),0,(VLOOKUP($A9,'Import OffPeak'!$A$3:ES$99,144,FALSE)-VLOOKUP($A9,'Import OffPeak change'!$A$106:ES$202,144,FALSE)))</f>
        <v>0</v>
      </c>
      <c r="EO9" s="6">
        <f>IF(ISERROR(VLOOKUP($A9,'Import OffPeak'!$A$3:ET$99,145,FALSE)-VLOOKUP($A9,'Import OffPeak change'!$A$106:ET$202,145,FALSE)),0,(VLOOKUP($A9,'Import OffPeak'!$A$3:ET$99,145,FALSE)-VLOOKUP($A9,'Import OffPeak change'!$A$106:ET$202,145,FALSE)))</f>
        <v>0</v>
      </c>
      <c r="EP9" s="6">
        <f>IF(ISERROR(VLOOKUP($A9,'Import OffPeak'!$A$3:EU$99,146,FALSE)-VLOOKUP($A9,'Import OffPeak change'!$A$106:EU$202,146,FALSE)),0,(VLOOKUP($A9,'Import OffPeak'!$A$3:EU$99,146,FALSE)-VLOOKUP($A9,'Import OffPeak change'!$A$106:EU$202,146,FALSE)))</f>
        <v>0</v>
      </c>
      <c r="EQ9" s="6">
        <f>IF(ISERROR(VLOOKUP($A9,'Import OffPeak'!$A$3:EV$99,147,FALSE)-VLOOKUP($A9,'Import OffPeak change'!$A$106:EV$202,147,FALSE)),0,(VLOOKUP($A9,'Import OffPeak'!$A$3:EV$99,147,FALSE)-VLOOKUP($A9,'Import OffPeak change'!$A$106:EV$202,147,FALSE)))</f>
        <v>0</v>
      </c>
      <c r="ER9" s="6">
        <f>IF(ISERROR(VLOOKUP($A9,'Import OffPeak'!$A$3:EW$99,148,FALSE)-VLOOKUP($A9,'Import OffPeak change'!$A$106:EW$202,148,FALSE)),0,(VLOOKUP($A9,'Import OffPeak'!$A$3:EW$99,148,FALSE)-VLOOKUP($A9,'Import OffPeak change'!$A$106:EW$202,148,FALSE)))</f>
        <v>0</v>
      </c>
      <c r="ES9" s="6">
        <f>IF(ISERROR(VLOOKUP($A9,'Import OffPeak'!$A$3:EX$99,149,FALSE)-VLOOKUP($A9,'Import OffPeak change'!$A$106:EX$202,149,FALSE)),0,(VLOOKUP($A9,'Import OffPeak'!$A$3:EX$99,149,FALSE)-VLOOKUP($A9,'Import OffPeak change'!$A$106:EX$202,149,FALSE)))</f>
        <v>0</v>
      </c>
      <c r="ET9" s="6">
        <f>IF(ISERROR(VLOOKUP($A9,'Import OffPeak'!$A$3:EY$99,150,FALSE)-VLOOKUP($A9,'Import OffPeak change'!$A$106:EY$202,150,FALSE)),0,(VLOOKUP($A9,'Import OffPeak'!$A$3:EY$99,150,FALSE)-VLOOKUP($A9,'Import OffPeak change'!$A$106:EY$202,150,FALSE)))</f>
        <v>0</v>
      </c>
      <c r="EU9" s="6">
        <f>IF(ISERROR(VLOOKUP($A9,'Import OffPeak'!$A$3:EZ$99,151,FALSE)-VLOOKUP($A9,'Import OffPeak change'!$A$106:EZ$202,151,FALSE)),0,(VLOOKUP($A9,'Import OffPeak'!$A$3:EZ$99,151,FALSE)-VLOOKUP($A9,'Import OffPeak change'!$A$106:EZ$202,151,FALSE)))</f>
        <v>0</v>
      </c>
      <c r="EV9" s="6">
        <f>IF(ISERROR(VLOOKUP($A9,'Import OffPeak'!$A$3:FA$99,152,FALSE)-VLOOKUP($A9,'Import OffPeak change'!$A$106:FA$202,152,FALSE)),0,(VLOOKUP($A9,'Import OffPeak'!$A$3:FA$99,152,FALSE)-VLOOKUP($A9,'Import OffPeak change'!$A$106:FA$202,152,FALSE)))</f>
        <v>0</v>
      </c>
      <c r="EW9" s="6">
        <f>IF(ISERROR(VLOOKUP($A9,'Import OffPeak'!$A$3:FB$99,153,FALSE)-VLOOKUP($A9,'Import OffPeak change'!$A$106:FB$202,153,FALSE)),0,(VLOOKUP($A9,'Import OffPeak'!$A$3:FB$99,153,FALSE)-VLOOKUP($A9,'Import OffPeak change'!$A$106:FB$202,153,FALSE)))</f>
        <v>0</v>
      </c>
      <c r="EX9" s="6">
        <f>IF(ISERROR(VLOOKUP($A9,'Import OffPeak'!$A$3:FC$99,154,FALSE)-VLOOKUP($A9,'Import OffPeak change'!$A$106:FC$202,154,FALSE)),0,(VLOOKUP($A9,'Import OffPeak'!$A$3:FC$99,154,FALSE)-VLOOKUP($A9,'Import OffPeak change'!$A$106:FC$202,154,FALSE)))</f>
        <v>0</v>
      </c>
      <c r="EY9" s="6">
        <f>IF(ISERROR(VLOOKUP($A9,'Import OffPeak'!$A$3:FD$99,155,FALSE)-VLOOKUP($A9,'Import OffPeak change'!$A$106:FD$202,155,FALSE)),0,(VLOOKUP($A9,'Import OffPeak'!$A$3:FD$99,155,FALSE)-VLOOKUP($A9,'Import OffPeak change'!$A$106:FD$202,155,FALSE)))</f>
        <v>0</v>
      </c>
      <c r="EZ9" s="6">
        <f>IF(ISERROR(VLOOKUP($A9,'Import OffPeak'!$A$3:FE$99,156,FALSE)-VLOOKUP($A9,'Import OffPeak change'!$A$106:FE$202,156,FALSE)),0,(VLOOKUP($A9,'Import OffPeak'!$A$3:FE$99,156,FALSE)-VLOOKUP($A9,'Import OffPeak change'!$A$106:FE$202,156,FALSE)))</f>
        <v>0</v>
      </c>
      <c r="FA9" s="6">
        <f>IF(ISERROR(VLOOKUP($A9,'Import OffPeak'!$A$3:FF$99,157,FALSE)-VLOOKUP($A9,'Import OffPeak change'!$A$106:FF$202,157,FALSE)),0,(VLOOKUP($A9,'Import OffPeak'!$A$3:FF$99,157,FALSE)-VLOOKUP($A9,'Import OffPeak change'!$A$106:FF$202,157,FALSE)))</f>
        <v>0</v>
      </c>
      <c r="FB9" s="6">
        <f>IF(ISERROR(VLOOKUP($A9,'Import OffPeak'!$A$3:FG$99,158,FALSE)-VLOOKUP($A9,'Import OffPeak change'!$A$106:FG$202,158,FALSE)),0,(VLOOKUP($A9,'Import OffPeak'!$A$3:FG$99,158,FALSE)-VLOOKUP($A9,'Import OffPeak change'!$A$106:FG$202,158,FALSE)))</f>
        <v>0</v>
      </c>
      <c r="FC9" s="6">
        <f>IF(ISERROR(VLOOKUP($A9,'Import OffPeak'!$A$3:FH$99,159,FALSE)-VLOOKUP($A9,'Import OffPeak change'!$A$106:FH$202,159,FALSE)),0,(VLOOKUP($A9,'Import OffPeak'!$A$3:FH$99,159,FALSE)-VLOOKUP($A9,'Import OffPeak change'!$A$106:FH$202,159,FALSE)))</f>
        <v>0</v>
      </c>
      <c r="FD9" s="6">
        <f>IF(ISERROR(VLOOKUP($A9,'Import OffPeak'!$A$3:FI$99,160,FALSE)-VLOOKUP($A9,'Import OffPeak change'!$A$106:FI$202,160,FALSE)),0,(VLOOKUP($A9,'Import OffPeak'!$A$3:FI$99,160,FALSE)-VLOOKUP($A9,'Import OffPeak change'!$A$106:FI$202,160,FALSE)))</f>
        <v>0</v>
      </c>
      <c r="FE9" s="6">
        <f>IF(ISERROR(VLOOKUP($A9,'Import OffPeak'!$A$3:FJ$99,161,FALSE)-VLOOKUP($A9,'Import OffPeak change'!$A$106:FJ$202,161,FALSE)),0,(VLOOKUP($A9,'Import OffPeak'!$A$3:FJ$99,161,FALSE)-VLOOKUP($A9,'Import OffPeak change'!$A$106:FJ$202,161,FALSE)))</f>
        <v>0</v>
      </c>
      <c r="FF9" s="6">
        <f>IF(ISERROR(VLOOKUP($A9,'Import OffPeak'!$A$3:FK$99,162,FALSE)-VLOOKUP($A9,'Import OffPeak change'!$A$106:FK$202,162,FALSE)),0,(VLOOKUP($A9,'Import OffPeak'!$A$3:FK$99,162,FALSE)-VLOOKUP($A9,'Import OffPeak change'!$A$106:FK$202,162,FALSE)))</f>
        <v>0</v>
      </c>
      <c r="FG9" s="6">
        <f>IF(ISERROR(VLOOKUP($A9,'Import OffPeak'!$A$3:FL$99,163,FALSE)-VLOOKUP($A9,'Import OffPeak change'!$A$106:FL$202,163,FALSE)),0,(VLOOKUP($A9,'Import OffPeak'!$A$3:FL$99,163,FALSE)-VLOOKUP($A9,'Import OffPeak change'!$A$106:FL$202,163,FALSE)))</f>
        <v>0</v>
      </c>
      <c r="FH9" s="6">
        <f>IF(ISERROR(VLOOKUP($A9,'Import OffPeak'!$A$3:FM$99,164,FALSE)-VLOOKUP($A9,'Import OffPeak change'!$A$106:FM$202,164,FALSE)),0,(VLOOKUP($A9,'Import OffPeak'!$A$3:FM$99,164,FALSE)-VLOOKUP($A9,'Import OffPeak change'!$A$106:FM$202,164,FALSE)))</f>
        <v>0</v>
      </c>
      <c r="FI9" s="6">
        <f>IF(ISERROR(VLOOKUP($A9,'Import OffPeak'!$A$3:FN$99,165,FALSE)-VLOOKUP($A9,'Import OffPeak change'!$A$106:FN$202,165,FALSE)),0,(VLOOKUP($A9,'Import OffPeak'!$A$3:FN$99,165,FALSE)-VLOOKUP($A9,'Import OffPeak change'!$A$106:FN$202,165,FALSE)))</f>
        <v>0</v>
      </c>
      <c r="FJ9" s="6">
        <f>IF(ISERROR(VLOOKUP($A9,'Import OffPeak'!$A$3:FO$99,166,FALSE)-VLOOKUP($A9,'Import OffPeak change'!$A$106:FO$202,166,FALSE)),0,(VLOOKUP($A9,'Import OffPeak'!$A$3:FO$99,166,FALSE)-VLOOKUP($A9,'Import OffPeak change'!$A$106:FO$202,166,FALSE)))</f>
        <v>0</v>
      </c>
      <c r="FK9" s="6">
        <f>IF(ISERROR(VLOOKUP($A9,'Import OffPeak'!$A$3:FP$99,167,FALSE)-VLOOKUP($A9,'Import OffPeak change'!$A$106:FP$202,167,FALSE)),0,(VLOOKUP($A9,'Import OffPeak'!$A$3:FP$99,167,FALSE)-VLOOKUP($A9,'Import OffPeak change'!$A$106:FP$202,167,FALSE)))</f>
        <v>0</v>
      </c>
      <c r="FL9" s="6">
        <f>IF(ISERROR(VLOOKUP($A9,'Import OffPeak'!$A$3:FQ$99,168,FALSE)-VLOOKUP($A9,'Import OffPeak change'!$A$106:FQ$202,168,FALSE)),0,(VLOOKUP($A9,'Import OffPeak'!$A$3:FQ$99,168,FALSE)-VLOOKUP($A9,'Import OffPeak change'!$A$106:FQ$202,168,FALSE)))</f>
        <v>0</v>
      </c>
      <c r="FM9" s="6">
        <f>IF(ISERROR(VLOOKUP($A9,'Import OffPeak'!$A$3:FR$99,169,FALSE)-VLOOKUP($A9,'Import OffPeak change'!$A$106:FR$202,169,FALSE)),0,(VLOOKUP($A9,'Import OffPeak'!$A$3:FR$99,169,FALSE)-VLOOKUP($A9,'Import OffPeak change'!$A$106:FR$202,169,FALSE)))</f>
        <v>0</v>
      </c>
      <c r="FN9" s="6">
        <f>IF(ISERROR(VLOOKUP($A9,'Import OffPeak'!$A$3:FS$99,170,FALSE)-VLOOKUP($A9,'Import OffPeak change'!$A$106:FS$202,170,FALSE)),0,(VLOOKUP($A9,'Import OffPeak'!$A$3:FS$99,170,FALSE)-VLOOKUP($A9,'Import OffPeak change'!$A$106:FS$202,170,FALSE)))</f>
        <v>0</v>
      </c>
      <c r="FO9" s="6">
        <f>IF(ISERROR(VLOOKUP($A9,'Import OffPeak'!$A$3:FT$99,171,FALSE)-VLOOKUP($A9,'Import OffPeak change'!$A$106:FT$202,171,FALSE)),0,(VLOOKUP($A9,'Import OffPeak'!$A$3:FT$99,171,FALSE)-VLOOKUP($A9,'Import OffPeak change'!$A$106:FT$202,171,FALSE)))</f>
        <v>0</v>
      </c>
      <c r="FP9" s="6">
        <f>IF(ISERROR(VLOOKUP($A9,'Import OffPeak'!$A$3:FU$99,172,FALSE)-VLOOKUP($A9,'Import OffPeak change'!$A$106:FU$202,172,FALSE)),0,(VLOOKUP($A9,'Import OffPeak'!$A$3:FU$99,172,FALSE)-VLOOKUP($A9,'Import OffPeak change'!$A$106:FU$202,172,FALSE)))</f>
        <v>0</v>
      </c>
      <c r="FQ9" s="6">
        <f>IF(ISERROR(VLOOKUP($A9,'Import OffPeak'!$A$3:FV$99,173,FALSE)-VLOOKUP($A9,'Import OffPeak change'!$A$106:FV$202,173,FALSE)),0,(VLOOKUP($A9,'Import OffPeak'!$A$3:FV$99,173,FALSE)-VLOOKUP($A9,'Import OffPeak change'!$A$106:FV$202,173,FALSE)))</f>
        <v>0</v>
      </c>
      <c r="FR9" s="6">
        <f>IF(ISERROR(VLOOKUP($A9,'Import OffPeak'!$A$3:FW$99,174,FALSE)-VLOOKUP($A9,'Import OffPeak change'!$A$106:FW$202,174,FALSE)),0,(VLOOKUP($A9,'Import OffPeak'!$A$3:FW$99,174,FALSE)-VLOOKUP($A9,'Import OffPeak change'!$A$106:FW$202,174,FALSE)))</f>
        <v>0</v>
      </c>
      <c r="FS9" s="6">
        <f>IF(ISERROR(VLOOKUP($A9,'Import OffPeak'!$A$3:FX$99,175,FALSE)-VLOOKUP($A9,'Import OffPeak change'!$A$106:FX$202,175,FALSE)),0,(VLOOKUP($A9,'Import OffPeak'!$A$3:FX$99,175,FALSE)-VLOOKUP($A9,'Import OffPeak change'!$A$106:FX$202,175,FALSE)))</f>
        <v>0</v>
      </c>
      <c r="FT9" s="6">
        <f>IF(ISERROR(VLOOKUP($A9,'Import OffPeak'!$A$3:FY$99,176,FALSE)-VLOOKUP($A9,'Import OffPeak change'!$A$106:FY$202,176,FALSE)),0,(VLOOKUP($A9,'Import OffPeak'!$A$3:FY$99,176,FALSE)-VLOOKUP($A9,'Import OffPeak change'!$A$106:FY$202,176,FALSE)))</f>
        <v>0</v>
      </c>
      <c r="FU9" s="6">
        <f>IF(ISERROR(VLOOKUP($A9,'Import OffPeak'!$A$3:FZ$99,177,FALSE)-VLOOKUP($A9,'Import OffPeak change'!$A$106:FZ$202,177,FALSE)),0,(VLOOKUP($A9,'Import OffPeak'!$A$3:FZ$99,177,FALSE)-VLOOKUP($A9,'Import OffPeak change'!$A$106:FZ$202,177,FALSE)))</f>
        <v>0</v>
      </c>
      <c r="FV9" s="6">
        <f>IF(ISERROR(VLOOKUP($A9,'Import OffPeak'!$A$3:GA$99,178,FALSE)-VLOOKUP($A9,'Import OffPeak change'!$A$106:GA$202,178,FALSE)),0,(VLOOKUP($A9,'Import OffPeak'!$A$3:GA$99,178,FALSE)-VLOOKUP($A9,'Import OffPeak change'!$A$106:GA$202,178,FALSE)))</f>
        <v>0</v>
      </c>
      <c r="FW9" s="6">
        <f>IF(ISERROR(VLOOKUP($A9,'Import OffPeak'!$A$3:GB$99,179,FALSE)-VLOOKUP($A9,'Import OffPeak change'!$A$106:GB$202,179,FALSE)),0,(VLOOKUP($A9,'Import OffPeak'!$A$3:GB$99,179,FALSE)-VLOOKUP($A9,'Import OffPeak change'!$A$106:GB$202,179,FALSE)))</f>
        <v>0</v>
      </c>
      <c r="FX9" s="6">
        <f>IF(ISERROR(VLOOKUP($A9,'Import OffPeak'!$A$3:GC$99,180,FALSE)-VLOOKUP($A9,'Import OffPeak change'!$A$106:GC$202,180,FALSE)),0,(VLOOKUP($A9,'Import OffPeak'!$A$3:GC$99,180,FALSE)-VLOOKUP($A9,'Import OffPeak change'!$A$106:GC$202,180,FALSE)))</f>
        <v>0</v>
      </c>
      <c r="FY9" s="6">
        <f>IF(ISERROR(VLOOKUP($A9,'Import OffPeak'!$A$3:GD$99,181,FALSE)-VLOOKUP($A9,'Import OffPeak change'!$A$106:GD$202,181,FALSE)),0,(VLOOKUP($A9,'Import OffPeak'!$A$3:GD$99,181,FALSE)-VLOOKUP($A9,'Import OffPeak change'!$A$106:GD$202,181,FALSE)))</f>
        <v>0</v>
      </c>
      <c r="FZ9" s="6">
        <f>IF(ISERROR(VLOOKUP($A9,'Import OffPeak'!$A$3:GE$99,182,FALSE)-VLOOKUP($A9,'Import OffPeak change'!$A$106:GE$202,182,FALSE)),0,(VLOOKUP($A9,'Import OffPeak'!$A$3:GE$99,182,FALSE)-VLOOKUP($A9,'Import OffPeak change'!$A$106:GE$202,182,FALSE)))</f>
        <v>0</v>
      </c>
      <c r="GA9" s="6">
        <f>IF(ISERROR(VLOOKUP($A9,'Import OffPeak'!$A$3:GF$99,183,FALSE)-VLOOKUP($A9,'Import OffPeak change'!$A$106:GF$202,183,FALSE)),0,(VLOOKUP($A9,'Import OffPeak'!$A$3:GF$99,183,FALSE)-VLOOKUP($A9,'Import OffPeak change'!$A$106:GF$202,183,FALSE)))</f>
        <v>0</v>
      </c>
      <c r="GB9" s="6">
        <f>IF(ISERROR(VLOOKUP($A9,'Import OffPeak'!$A$3:GG$99,184,FALSE)-VLOOKUP($A9,'Import OffPeak change'!$A$106:GG$202,184,FALSE)),0,(VLOOKUP($A9,'Import OffPeak'!$A$3:GG$99,184,FALSE)-VLOOKUP($A9,'Import OffPeak change'!$A$106:GG$202,184,FALSE)))</f>
        <v>0</v>
      </c>
      <c r="GC9" s="6">
        <f>IF(ISERROR(VLOOKUP($A9,'Import OffPeak'!$A$3:GH$99,185,FALSE)-VLOOKUP($A9,'Import OffPeak change'!$A$106:GH$202,185,FALSE)),0,(VLOOKUP($A9,'Import OffPeak'!$A$3:GH$99,185,FALSE)-VLOOKUP($A9,'Import OffPeak change'!$A$106:GH$202,185,FALSE)))</f>
        <v>0</v>
      </c>
      <c r="GD9" s="6">
        <f>IF(ISERROR(VLOOKUP($A9,'Import OffPeak'!$A$3:GI$99,186,FALSE)-VLOOKUP($A9,'Import OffPeak change'!$A$106:GI$202,186,FALSE)),0,(VLOOKUP($A9,'Import OffPeak'!$A$3:GI$99,186,FALSE)-VLOOKUP($A9,'Import OffPeak change'!$A$106:GI$202,186,FALSE)))</f>
        <v>0</v>
      </c>
      <c r="GE9" s="6">
        <f>IF(ISERROR(VLOOKUP($A9,'Import OffPeak'!$A$3:GJ$99,187,FALSE)-VLOOKUP($A9,'Import OffPeak change'!$A$106:GJ$202,187,FALSE)),0,(VLOOKUP($A9,'Import OffPeak'!$A$3:GJ$99,187,FALSE)-VLOOKUP($A9,'Import OffPeak change'!$A$106:GJ$202,187,FALSE)))</f>
        <v>0</v>
      </c>
      <c r="GF9" s="6">
        <f>IF(ISERROR(VLOOKUP($A9,'Import OffPeak'!$A$3:GK$99,188,FALSE)-VLOOKUP($A9,'Import OffPeak change'!$A$106:GK$202,188,FALSE)),0,(VLOOKUP($A9,'Import OffPeak'!$A$3:GK$99,188,FALSE)-VLOOKUP($A9,'Import OffPeak change'!$A$106:GK$202,188,FALSE)))</f>
        <v>0</v>
      </c>
      <c r="GG9" s="6">
        <f>IF(ISERROR(VLOOKUP($A9,'Import OffPeak'!$A$3:GL$99,189,FALSE)-VLOOKUP($A9,'Import OffPeak change'!$A$106:GL$202,189,FALSE)),0,(VLOOKUP($A9,'Import OffPeak'!$A$3:GL$99,189,FALSE)-VLOOKUP($A9,'Import OffPeak change'!$A$106:GL$202,189,FALSE)))</f>
        <v>0</v>
      </c>
      <c r="GH9" s="6">
        <f>IF(ISERROR(VLOOKUP($A9,'Import OffPeak'!$A$3:GM$99,190,FALSE)-VLOOKUP($A9,'Import OffPeak change'!$A$106:GM$202,190,FALSE)),0,(VLOOKUP($A9,'Import OffPeak'!$A$3:GM$99,190,FALSE)-VLOOKUP($A9,'Import OffPeak change'!$A$106:GM$202,190,FALSE)))</f>
        <v>0</v>
      </c>
      <c r="GI9" s="6">
        <f>IF(ISERROR(VLOOKUP($A9,'Import OffPeak'!$A$3:GN$99,191,FALSE)-VLOOKUP($A9,'Import OffPeak change'!$A$106:GN$202,191,FALSE)),0,(VLOOKUP($A9,'Import OffPeak'!$A$3:GN$99,191,FALSE)-VLOOKUP($A9,'Import OffPeak change'!$A$106:GN$202,191,FALSE)))</f>
        <v>0</v>
      </c>
      <c r="GJ9" s="6">
        <f>IF(ISERROR(VLOOKUP($A9,'Import OffPeak'!$A$3:GO$99,192,FALSE)-VLOOKUP($A9,'Import OffPeak change'!$A$106:GO$202,192,FALSE)),0,(VLOOKUP($A9,'Import OffPeak'!$A$3:GO$99,192,FALSE)-VLOOKUP($A9,'Import OffPeak change'!$A$106:GO$202,192,FALSE)))</f>
        <v>0</v>
      </c>
      <c r="GK9" s="6">
        <f>IF(ISERROR(VLOOKUP($A9,'Import OffPeak'!$A$3:GP$99,193,FALSE)-VLOOKUP($A9,'Import OffPeak change'!$A$106:GP$202,193,FALSE)),0,(VLOOKUP($A9,'Import OffPeak'!$A$3:GP$99,193,FALSE)-VLOOKUP($A9,'Import OffPeak change'!$A$106:GP$202,193,FALSE)))</f>
        <v>0</v>
      </c>
      <c r="GL9" s="6">
        <f>IF(ISERROR(VLOOKUP($A9,'Import OffPeak'!$A$3:GQ$99,194,FALSE)-VLOOKUP($A9,'Import OffPeak change'!$A$106:GQ$202,194,FALSE)),0,(VLOOKUP($A9,'Import OffPeak'!$A$3:GQ$99,194,FALSE)-VLOOKUP($A9,'Import OffPeak change'!$A$106:GQ$202,194,FALSE)))</f>
        <v>0</v>
      </c>
      <c r="GM9" s="6">
        <f>IF(ISERROR(VLOOKUP($A9,'Import OffPeak'!$A$3:GR$99,195,FALSE)-VLOOKUP($A9,'Import OffPeak change'!$A$106:GR$202,195,FALSE)),0,(VLOOKUP($A9,'Import OffPeak'!$A$3:GR$99,195,FALSE)-VLOOKUP($A9,'Import OffPeak change'!$A$106:GR$202,195,FALSE)))</f>
        <v>0</v>
      </c>
      <c r="GN9" s="6">
        <f>IF(ISERROR(VLOOKUP($A9,'Import OffPeak'!$A$3:GS$99,196,FALSE)-VLOOKUP($A9,'Import OffPeak change'!$A$106:GS$202,196,FALSE)),0,(VLOOKUP($A9,'Import OffPeak'!$A$3:GS$99,196,FALSE)-VLOOKUP($A9,'Import OffPeak change'!$A$106:GS$202,196,FALSE)))</f>
        <v>0</v>
      </c>
      <c r="GO9" s="6">
        <f>IF(ISERROR(VLOOKUP($A9,'Import OffPeak'!$A$3:GT$99,197,FALSE)-VLOOKUP($A9,'Import OffPeak change'!$A$106:GT$202,197,FALSE)),0,(VLOOKUP($A9,'Import OffPeak'!$A$3:GT$99,197,FALSE)-VLOOKUP($A9,'Import OffPeak change'!$A$106:GT$202,197,FALSE)))</f>
        <v>0</v>
      </c>
      <c r="GP9" s="6">
        <f>IF(ISERROR(VLOOKUP($A9,'Import OffPeak'!$A$3:GU$99,198,FALSE)-VLOOKUP($A9,'Import OffPeak change'!$A$106:GU$202,198,FALSE)),0,(VLOOKUP($A9,'Import OffPeak'!$A$3:GU$99,198,FALSE)-VLOOKUP($A9,'Import OffPeak change'!$A$106:GU$202,198,FALSE)))</f>
        <v>0</v>
      </c>
      <c r="GQ9" s="6">
        <f>IF(ISERROR(VLOOKUP($A9,'Import OffPeak'!$A$3:GV$99,199,FALSE)-VLOOKUP($A9,'Import OffPeak change'!$A$106:GV$202,199,FALSE)),0,(VLOOKUP($A9,'Import OffPeak'!$A$3:GV$99,199,FALSE)-VLOOKUP($A9,'Import OffPeak change'!$A$106:GV$202,199,FALSE)))</f>
        <v>0</v>
      </c>
      <c r="GR9" s="6">
        <f>IF(ISERROR(VLOOKUP($A9,'Import OffPeak'!$A$3:GW$99,200,FALSE)-VLOOKUP($A9,'Import OffPeak change'!$A$106:GW$202,200,FALSE)),0,(VLOOKUP($A9,'Import OffPeak'!$A$3:GW$99,200,FALSE)-VLOOKUP($A9,'Import OffPeak change'!$A$106:GW$202,200,FALSE)))</f>
        <v>0</v>
      </c>
      <c r="GS9" s="6">
        <f>IF(ISERROR(VLOOKUP($A9,'Import OffPeak'!$A$3:GX$99,201,FALSE)-VLOOKUP($A9,'Import OffPeak change'!$A$106:GX$202,201,FALSE)),0,(VLOOKUP($A9,'Import OffPeak'!$A$3:GX$99,201,FALSE)-VLOOKUP($A9,'Import OffPeak change'!$A$106:GX$202,201,FALSE)))</f>
        <v>0</v>
      </c>
      <c r="GT9" s="6">
        <f>IF(ISERROR(VLOOKUP($A9,'Import OffPeak'!$A$3:GY$99,202,FALSE)-VLOOKUP($A9,'Import OffPeak change'!$A$106:GY$202,202,FALSE)),0,(VLOOKUP($A9,'Import OffPeak'!$A$3:GY$99,202,FALSE)-VLOOKUP($A9,'Import OffPeak change'!$A$106:GY$202,202,FALSE)))</f>
        <v>0</v>
      </c>
      <c r="GU9" s="6">
        <f>IF(ISERROR(VLOOKUP($A9,'Import OffPeak'!$A$3:GZ$99,203,FALSE)-VLOOKUP($A9,'Import OffPeak change'!$A$106:GZ$202,203,FALSE)),0,(VLOOKUP($A9,'Import OffPeak'!$A$3:GZ$99,203,FALSE)-VLOOKUP($A9,'Import OffPeak change'!$A$106:GZ$202,203,FALSE)))</f>
        <v>0</v>
      </c>
      <c r="GV9" s="6">
        <f>IF(ISERROR(VLOOKUP($A9,'Import OffPeak'!$A$3:HA$99,204,FALSE)-VLOOKUP($A9,'Import OffPeak change'!$A$106:HA$202,204,FALSE)),0,(VLOOKUP($A9,'Import OffPeak'!$A$3:HA$99,204,FALSE)-VLOOKUP($A9,'Import OffPeak change'!$A$106:HA$202,204,FALSE)))</f>
        <v>0</v>
      </c>
      <c r="GW9" s="6">
        <f>IF(ISERROR(VLOOKUP($A9,'Import OffPeak'!$A$3:HB$99,205,FALSE)-VLOOKUP($A9,'Import OffPeak change'!$A$106:HB$202,205,FALSE)),0,(VLOOKUP($A9,'Import OffPeak'!$A$3:HB$99,205,FALSE)-VLOOKUP($A9,'Import OffPeak change'!$A$106:HB$202,205,FALSE)))</f>
        <v>0</v>
      </c>
      <c r="GX9" s="6">
        <f>IF(ISERROR(VLOOKUP($A9,'Import OffPeak'!$A$3:HC$99,206,FALSE)-VLOOKUP($A9,'Import OffPeak change'!$A$106:HC$202,206,FALSE)),0,(VLOOKUP($A9,'Import OffPeak'!$A$3:HC$99,206,FALSE)-VLOOKUP($A9,'Import OffPeak change'!$A$106:HC$202,206,FALSE)))</f>
        <v>0</v>
      </c>
      <c r="GY9" s="6">
        <f>IF(ISERROR(VLOOKUP($A9,'Import OffPeak'!$A$3:HD$99,207,FALSE)-VLOOKUP($A9,'Import OffPeak change'!$A$106:HD$202,207,FALSE)),0,(VLOOKUP($A9,'Import OffPeak'!$A$3:HD$99,207,FALSE)-VLOOKUP($A9,'Import OffPeak change'!$A$106:HD$202,207,FALSE)))</f>
        <v>0</v>
      </c>
      <c r="GZ9" s="6">
        <f>IF(ISERROR(VLOOKUP($A9,'Import OffPeak'!$A$3:HE$99,208,FALSE)-VLOOKUP($A9,'Import OffPeak change'!$A$106:HE$202,208,FALSE)),0,(VLOOKUP($A9,'Import OffPeak'!$A$3:HE$99,208,FALSE)-VLOOKUP($A9,'Import OffPeak change'!$A$106:HE$202,208,FALSE)))</f>
        <v>0</v>
      </c>
      <c r="HA9" s="6">
        <f>IF(ISERROR(VLOOKUP($A9,'Import OffPeak'!$A$3:HF$99,209,FALSE)-VLOOKUP($A9,'Import OffPeak change'!$A$106:HF$202,209,FALSE)),0,(VLOOKUP($A9,'Import OffPeak'!$A$3:HF$99,209,FALSE)-VLOOKUP($A9,'Import OffPeak change'!$A$106:HF$202,209,FALSE)))</f>
        <v>0</v>
      </c>
      <c r="HB9" s="6">
        <f>IF(ISERROR(VLOOKUP($A9,'Import OffPeak'!$A$3:HG$99,210,FALSE)-VLOOKUP($A9,'Import OffPeak change'!$A$106:HG$202,210,FALSE)),0,(VLOOKUP($A9,'Import OffPeak'!$A$3:HG$99,210,FALSE)-VLOOKUP($A9,'Import OffPeak change'!$A$106:HG$202,210,FALSE)))</f>
        <v>0</v>
      </c>
      <c r="HC9" s="6">
        <f>IF(ISERROR(VLOOKUP($A9,'Import OffPeak'!$A$3:HH$99,211,FALSE)-VLOOKUP($A9,'Import OffPeak change'!$A$106:HH$202,211,FALSE)),0,(VLOOKUP($A9,'Import OffPeak'!$A$3:HH$99,211,FALSE)-VLOOKUP($A9,'Import OffPeak change'!$A$106:HH$202,211,FALSE)))</f>
        <v>0</v>
      </c>
      <c r="HD9" s="6">
        <f>IF(ISERROR(VLOOKUP($A9,'Import OffPeak'!$A$3:HI$99,212,FALSE)-VLOOKUP($A9,'Import OffPeak change'!$A$106:HI$202,212,FALSE)),0,(VLOOKUP($A9,'Import OffPeak'!$A$3:HI$99,212,FALSE)-VLOOKUP($A9,'Import OffPeak change'!$A$106:HI$202,212,FALSE)))</f>
        <v>0</v>
      </c>
      <c r="HE9" s="6">
        <f>IF(ISERROR(VLOOKUP($A9,'Import OffPeak'!$A$3:HJ$99,213,FALSE)-VLOOKUP($A9,'Import OffPeak change'!$A$106:HJ$202,213,FALSE)),0,(VLOOKUP($A9,'Import OffPeak'!$A$3:HJ$99,213,FALSE)-VLOOKUP($A9,'Import OffPeak change'!$A$106:HJ$202,213,FALSE)))</f>
        <v>0</v>
      </c>
      <c r="HF9" s="6">
        <f>IF(ISERROR(VLOOKUP($A9,'Import OffPeak'!$A$3:HK$99,214,FALSE)-VLOOKUP($A9,'Import OffPeak change'!$A$106:HK$202,214,FALSE)),0,(VLOOKUP($A9,'Import OffPeak'!$A$3:HK$99,214,FALSE)-VLOOKUP($A9,'Import OffPeak change'!$A$106:HK$202,214,FALSE)))</f>
        <v>0</v>
      </c>
      <c r="HG9" s="6">
        <f>IF(ISERROR(VLOOKUP($A9,'Import OffPeak'!$A$3:HL$99,215,FALSE)-VLOOKUP($A9,'Import OffPeak change'!$A$106:HL$202,215,FALSE)),0,(VLOOKUP($A9,'Import OffPeak'!$A$3:HL$99,215,FALSE)-VLOOKUP($A9,'Import OffPeak change'!$A$106:HL$202,215,FALSE)))</f>
        <v>0</v>
      </c>
      <c r="HH9" s="6">
        <f>IF(ISERROR(VLOOKUP($A9,'Import OffPeak'!$A$3:HM$99,216,FALSE)-VLOOKUP($A9,'Import OffPeak change'!$A$106:HM$202,216,FALSE)),0,(VLOOKUP($A9,'Import OffPeak'!$A$3:HM$99,216,FALSE)-VLOOKUP($A9,'Import OffPeak change'!$A$106:HM$202,216,FALSE)))</f>
        <v>0</v>
      </c>
      <c r="HI9" s="6">
        <f>IF(ISERROR(VLOOKUP($A9,'Import OffPeak'!$A$3:HN$99,217,FALSE)-VLOOKUP($A9,'Import OffPeak change'!$A$106:HN$202,217,FALSE)),0,(VLOOKUP($A9,'Import OffPeak'!$A$3:HN$99,217,FALSE)-VLOOKUP($A9,'Import OffPeak change'!$A$106:HN$202,217,FALSE)))</f>
        <v>0</v>
      </c>
      <c r="HJ9" s="6">
        <f>IF(ISERROR(VLOOKUP($A9,'Import OffPeak'!$A$3:HO$99,218,FALSE)-VLOOKUP($A9,'Import OffPeak change'!$A$106:HO$202,218,FALSE)),0,(VLOOKUP($A9,'Import OffPeak'!$A$3:HO$99,218,FALSE)-VLOOKUP($A9,'Import OffPeak change'!$A$106:HO$202,218,FALSE)))</f>
        <v>0</v>
      </c>
      <c r="HK9" s="6">
        <f>IF(ISERROR(VLOOKUP($A9,'Import OffPeak'!$A$3:HP$99,219,FALSE)-VLOOKUP($A9,'Import OffPeak change'!$A$106:HP$202,219,FALSE)),0,(VLOOKUP($A9,'Import OffPeak'!$A$3:HP$99,219,FALSE)-VLOOKUP($A9,'Import OffPeak change'!$A$106:HP$202,219,FALSE)))</f>
        <v>0</v>
      </c>
      <c r="HL9" s="6">
        <f>IF(ISERROR(VLOOKUP($A9,'Import OffPeak'!$A$3:HQ$99,220,FALSE)-VLOOKUP($A9,'Import OffPeak change'!$A$106:HQ$202,220,FALSE)),0,(VLOOKUP($A9,'Import OffPeak'!$A$3:HQ$99,220,FALSE)-VLOOKUP($A9,'Import OffPeak change'!$A$106:HQ$202,220,FALSE)))</f>
        <v>0</v>
      </c>
      <c r="HM9" s="6">
        <f>IF(ISERROR(VLOOKUP($A9,'Import OffPeak'!$A$3:HR$99,221,FALSE)-VLOOKUP($A9,'Import OffPeak change'!$A$106:HR$202,221,FALSE)),0,(VLOOKUP($A9,'Import OffPeak'!$A$3:HR$99,221,FALSE)-VLOOKUP($A9,'Import OffPeak change'!$A$106:HR$202,221,FALSE)))</f>
        <v>0</v>
      </c>
      <c r="HN9" s="6">
        <f>IF(ISERROR(VLOOKUP($A9,'Import OffPeak'!$A$3:HS$99,222,FALSE)-VLOOKUP($A9,'Import OffPeak change'!$A$106:HS$202,222,FALSE)),0,(VLOOKUP($A9,'Import OffPeak'!$A$3:HS$99,222,FALSE)-VLOOKUP($A9,'Import OffPeak change'!$A$106:HS$202,222,FALSE)))</f>
        <v>0</v>
      </c>
      <c r="HO9" s="6">
        <f>IF(ISERROR(VLOOKUP($A9,'Import OffPeak'!$A$3:HT$99,223,FALSE)-VLOOKUP($A9,'Import OffPeak change'!$A$106:HT$202,223,FALSE)),0,(VLOOKUP($A9,'Import OffPeak'!$A$3:HT$99,223,FALSE)-VLOOKUP($A9,'Import OffPeak change'!$A$106:HT$202,223,FALSE)))</f>
        <v>0</v>
      </c>
      <c r="HP9" s="6">
        <f>IF(ISERROR(VLOOKUP($A9,'Import OffPeak'!$A$3:HU$99,224,FALSE)-VLOOKUP($A9,'Import OffPeak change'!$A$106:HU$202,224,FALSE)),0,(VLOOKUP($A9,'Import OffPeak'!$A$3:HU$99,224,FALSE)-VLOOKUP($A9,'Import OffPeak change'!$A$106:HU$202,224,FALSE)))</f>
        <v>0</v>
      </c>
      <c r="HQ9" s="6">
        <f>IF(ISERROR(VLOOKUP($A9,'Import OffPeak'!$A$3:HV$99,225,FALSE)-VLOOKUP($A9,'Import OffPeak change'!$A$106:HV$202,225,FALSE)),0,(VLOOKUP($A9,'Import OffPeak'!$A$3:HV$99,225,FALSE)-VLOOKUP($A9,'Import OffPeak change'!$A$106:HV$202,225,FALSE)))</f>
        <v>0</v>
      </c>
      <c r="HR9" s="6">
        <f>IF(ISERROR(VLOOKUP($A9,'Import OffPeak'!$A$3:HW$99,226,FALSE)-VLOOKUP($A9,'Import OffPeak change'!$A$106:HW$202,226,FALSE)),0,(VLOOKUP($A9,'Import OffPeak'!$A$3:HW$99,226,FALSE)-VLOOKUP($A9,'Import OffPeak change'!$A$106:HW$202,226,FALSE)))</f>
        <v>0</v>
      </c>
      <c r="HS9" s="6">
        <f>IF(ISERROR(VLOOKUP($A9,'Import OffPeak'!$A$3:HX$99,227,FALSE)-VLOOKUP($A9,'Import OffPeak change'!$A$106:HX$202,227,FALSE)),0,(VLOOKUP($A9,'Import OffPeak'!$A$3:HX$99,227,FALSE)-VLOOKUP($A9,'Import OffPeak change'!$A$106:HX$202,227,FALSE)))</f>
        <v>0</v>
      </c>
      <c r="HT9" s="6">
        <f>IF(ISERROR(VLOOKUP($A9,'Import OffPeak'!$A$3:HY$99,228,FALSE)-VLOOKUP($A9,'Import OffPeak change'!$A$106:HY$202,228,FALSE)),0,(VLOOKUP($A9,'Import OffPeak'!$A$3:HY$99,228,FALSE)-VLOOKUP($A9,'Import OffPeak change'!$A$106:HY$202,228,FALSE)))</f>
        <v>0</v>
      </c>
      <c r="HU9" s="6">
        <f>IF(ISERROR(VLOOKUP($A9,'Import OffPeak'!$A$3:HZ$99,229,FALSE)-VLOOKUP($A9,'Import OffPeak change'!$A$106:HZ$202,229,FALSE)),0,(VLOOKUP($A9,'Import OffPeak'!$A$3:HZ$99,229,FALSE)-VLOOKUP($A9,'Import OffPeak change'!$A$106:HZ$202,229,FALSE)))</f>
        <v>0</v>
      </c>
      <c r="HV9" s="6">
        <f>IF(ISERROR(VLOOKUP($A9,'Import OffPeak'!$A$3:IA$99,230,FALSE)-VLOOKUP($A9,'Import OffPeak change'!$A$106:IA$202,230,FALSE)),0,(VLOOKUP($A9,'Import OffPeak'!$A$3:IA$99,230,FALSE)-VLOOKUP($A9,'Import OffPeak change'!$A$106:IA$202,230,FALSE)))</f>
        <v>0</v>
      </c>
      <c r="HW9" s="6">
        <f>IF(ISERROR(VLOOKUP($A9,'Import OffPeak'!$A$3:IB$99,231,FALSE)-VLOOKUP($A9,'Import OffPeak change'!$A$106:IB$202,231,FALSE)),0,(VLOOKUP($A9,'Import OffPeak'!$A$3:IB$99,231,FALSE)-VLOOKUP($A9,'Import OffPeak change'!$A$106:IB$202,231,FALSE)))</f>
        <v>0</v>
      </c>
      <c r="HX9" s="6">
        <f>IF(ISERROR(VLOOKUP($A9,'Import OffPeak'!$A$3:IC$99,232,FALSE)-VLOOKUP($A9,'Import OffPeak change'!$A$106:IC$202,232,FALSE)),0,(VLOOKUP($A9,'Import OffPeak'!$A$3:IC$99,232,FALSE)-VLOOKUP($A9,'Import OffPeak change'!$A$106:IC$202,232,FALSE)))</f>
        <v>0</v>
      </c>
      <c r="HY9" s="6">
        <f>IF(ISERROR(VLOOKUP($A9,'Import OffPeak'!$A$3:ID$99,233,FALSE)-VLOOKUP($A9,'Import OffPeak change'!$A$106:ID$202,233,FALSE)),0,(VLOOKUP($A9,'Import OffPeak'!$A$3:ID$99,233,FALSE)-VLOOKUP($A9,'Import OffPeak change'!$A$106:ID$202,233,FALSE)))</f>
        <v>0</v>
      </c>
      <c r="HZ9" s="6">
        <f>IF(ISERROR(VLOOKUP($A9,'Import OffPeak'!$A$3:IE$99,234,FALSE)-VLOOKUP($A9,'Import OffPeak change'!$A$106:IE$202,234,FALSE)),0,(VLOOKUP($A9,'Import OffPeak'!$A$3:IE$99,234,FALSE)-VLOOKUP($A9,'Import OffPeak change'!$A$106:IE$202,234,FALSE)))</f>
        <v>0</v>
      </c>
      <c r="IA9" s="6">
        <f>IF(ISERROR(VLOOKUP($A9,'Import OffPeak'!$A$3:IF$99,235,FALSE)-VLOOKUP($A9,'Import OffPeak change'!$A$106:IF$202,235,FALSE)),0,(VLOOKUP($A9,'Import OffPeak'!$A$3:IF$99,235,FALSE)-VLOOKUP($A9,'Import OffPeak change'!$A$106:IF$202,235,FALSE)))</f>
        <v>0</v>
      </c>
      <c r="IB9" s="6">
        <f>IF(ISERROR(VLOOKUP($A9,'Import OffPeak'!$A$3:IG$99,236,FALSE)-VLOOKUP($A9,'Import OffPeak change'!$A$106:IG$202,236,FALSE)),0,(VLOOKUP($A9,'Import OffPeak'!$A$3:IG$99,236,FALSE)-VLOOKUP($A9,'Import OffPeak change'!$A$106:IG$202,236,FALSE)))</f>
        <v>0</v>
      </c>
      <c r="IC9" s="6">
        <f>IF(ISERROR(VLOOKUP($A9,'Import OffPeak'!$A$3:IH$99,237,FALSE)-VLOOKUP($A9,'Import OffPeak change'!$A$106:IH$202,237,FALSE)),0,(VLOOKUP($A9,'Import OffPeak'!$A$3:IH$99,237,FALSE)-VLOOKUP($A9,'Import OffPeak change'!$A$106:IH$202,237,FALSE)))</f>
        <v>0</v>
      </c>
      <c r="ID9" s="6">
        <f>IF(ISERROR(VLOOKUP($A9,'Import OffPeak'!$A$3:II$99,238,FALSE)-VLOOKUP($A9,'Import OffPeak change'!$A$106:II$202,238,FALSE)),0,(VLOOKUP($A9,'Import OffPeak'!$A$3:II$99,238,FALSE)-VLOOKUP($A9,'Import OffPeak change'!$A$106:II$202,238,FALSE)))</f>
        <v>0</v>
      </c>
      <c r="IE9" s="6">
        <f>IF(ISERROR(VLOOKUP($A9,'Import OffPeak'!$A$3:IJ$99,239,FALSE)-VLOOKUP($A9,'Import OffPeak change'!$A$106:IJ$202,239,FALSE)),0,(VLOOKUP($A9,'Import OffPeak'!$A$3:IJ$99,239,FALSE)-VLOOKUP($A9,'Import OffPeak change'!$A$106:IJ$202,239,FALSE)))</f>
        <v>0</v>
      </c>
      <c r="IF9" s="6"/>
      <c r="II9" s="6"/>
    </row>
    <row r="10" spans="1:243" s="27" customFormat="1">
      <c r="A10" s="168" t="str">
        <f>IF('Import OffPeak'!A7=0,"",'Import OffPeak'!A7)</f>
        <v>ECC-ST-TRANS</v>
      </c>
      <c r="B10" s="6"/>
      <c r="C10" s="6"/>
      <c r="D10" s="6"/>
      <c r="E10" s="6"/>
      <c r="F10" s="6"/>
      <c r="G10" s="6">
        <f>IF(ISERROR(VLOOKUP($A10,'Import OffPeak'!$A$3:L$99,7,FALSE)-VLOOKUP($A10,'Import OffPeak change'!$A$106:L$202,7,FALSE)),0,(VLOOKUP($A10,'Import OffPeak'!$A$3:L$99,7,FALSE)-VLOOKUP($A10,'Import OffPeak change'!$A$106:L$202,7,FALSE)))</f>
        <v>0</v>
      </c>
      <c r="H10" s="6">
        <f>IF(ISERROR(VLOOKUP($A10,'Import OffPeak'!$A$3:M$99,8,FALSE)-VLOOKUP($A10,'Import OffPeak change'!$A$106:M$202,8,FALSE)),0,(VLOOKUP($A10,'Import OffPeak'!$A$3:M$99,8,FALSE)-VLOOKUP($A10,'Import OffPeak change'!$A$106:M$202,8,FALSE)))</f>
        <v>0</v>
      </c>
      <c r="I10" s="6">
        <f>IF(ISERROR(VLOOKUP($A10,'Import OffPeak'!$A$3:N$99,9,FALSE)-VLOOKUP($A10,'Import OffPeak change'!$A$106:N$202,9,FALSE)),0,(VLOOKUP($A10,'Import OffPeak'!$A$3:N$99,9,FALSE)-VLOOKUP($A10,'Import OffPeak change'!$A$106:N$202,9,FALSE)))</f>
        <v>0</v>
      </c>
      <c r="J10" s="6">
        <f>IF(ISERROR(VLOOKUP($A10,'Import OffPeak'!$A$3:O$99,10,FALSE)-VLOOKUP($A10,'Import OffPeak change'!$A$106:O$202,10,FALSE)),0,(VLOOKUP($A10,'Import OffPeak'!$A$3:O$99,10,FALSE)-VLOOKUP($A10,'Import OffPeak change'!$A$106:O$202,10,FALSE)))</f>
        <v>0</v>
      </c>
      <c r="K10" s="6">
        <f>IF(ISERROR(VLOOKUP($A10,'Import OffPeak'!$A$3:P$99,11,FALSE)-VLOOKUP($A10,'Import OffPeak change'!$A$106:P$202,11,FALSE)),0,(VLOOKUP($A10,'Import OffPeak'!$A$3:P$99,11,FALSE)-VLOOKUP($A10,'Import OffPeak change'!$A$106:P$202,11,FALSE)))</f>
        <v>0</v>
      </c>
      <c r="L10" s="6">
        <f>IF(ISERROR(VLOOKUP($A10,'Import OffPeak'!$A$3:Q$99,12,FALSE)-VLOOKUP($A10,'Import OffPeak change'!$A$106:Q$202,12,FALSE)),0,(VLOOKUP($A10,'Import OffPeak'!$A$3:Q$99,12,FALSE)-VLOOKUP($A10,'Import OffPeak change'!$A$106:Q$202,12,FALSE)))</f>
        <v>0</v>
      </c>
      <c r="M10" s="6">
        <f>IF(ISERROR(VLOOKUP($A10,'Import OffPeak'!$A$3:R$99,13,FALSE)-VLOOKUP($A10,'Import OffPeak change'!$A$106:R$202,13,FALSE)),0,(VLOOKUP($A10,'Import OffPeak'!$A$3:R$99,13,FALSE)-VLOOKUP($A10,'Import OffPeak change'!$A$106:R$202,13,FALSE)))</f>
        <v>0</v>
      </c>
      <c r="N10" s="6">
        <f>IF(ISERROR(VLOOKUP($A10,'Import OffPeak'!$A$3:S$99,14,FALSE)-VLOOKUP($A10,'Import OffPeak change'!$A$106:S$202,14,FALSE)),0,(VLOOKUP($A10,'Import OffPeak'!$A$3:S$99,14,FALSE)-VLOOKUP($A10,'Import OffPeak change'!$A$106:S$202,14,FALSE)))</f>
        <v>0</v>
      </c>
      <c r="O10" s="6">
        <f>IF(ISERROR(VLOOKUP($A10,'Import OffPeak'!$A$3:T$99,15,FALSE)-VLOOKUP($A10,'Import OffPeak change'!$A$106:T$202,15,FALSE)),0,(VLOOKUP($A10,'Import OffPeak'!$A$3:T$99,15,FALSE)-VLOOKUP($A10,'Import OffPeak change'!$A$106:T$202,15,FALSE)))</f>
        <v>0</v>
      </c>
      <c r="P10" s="6">
        <f>IF(ISERROR(VLOOKUP($A10,'Import OffPeak'!$A$3:U$99,16,FALSE)-VLOOKUP($A10,'Import OffPeak change'!$A$106:U$202,16,FALSE)),0,(VLOOKUP($A10,'Import OffPeak'!$A$3:U$99,16,FALSE)-VLOOKUP($A10,'Import OffPeak change'!$A$106:U$202,16,FALSE)))</f>
        <v>0</v>
      </c>
      <c r="Q10" s="6">
        <f>IF(ISERROR(VLOOKUP($A10,'Import OffPeak'!$A$3:V$99,17,FALSE)-VLOOKUP($A10,'Import OffPeak change'!$A$106:V$202,17,FALSE)),0,(VLOOKUP($A10,'Import OffPeak'!$A$3:V$99,17,FALSE)-VLOOKUP($A10,'Import OffPeak change'!$A$106:V$202,17,FALSE)))</f>
        <v>0</v>
      </c>
      <c r="R10" s="6">
        <f>IF(ISERROR(VLOOKUP($A10,'Import OffPeak'!$A$3:W$99,18,FALSE)-VLOOKUP($A10,'Import OffPeak change'!$A$106:W$202,18,FALSE)),0,(VLOOKUP($A10,'Import OffPeak'!$A$3:W$99,18,FALSE)-VLOOKUP($A10,'Import OffPeak change'!$A$106:W$202,18,FALSE)))</f>
        <v>0</v>
      </c>
      <c r="S10" s="6">
        <f>IF(ISERROR(VLOOKUP($A10,'Import OffPeak'!$A$3:X$99,19,FALSE)-VLOOKUP($A10,'Import OffPeak change'!$A$106:X$202,19,FALSE)),0,(VLOOKUP($A10,'Import OffPeak'!$A$3:X$99,19,FALSE)-VLOOKUP($A10,'Import OffPeak change'!$A$106:X$202,19,FALSE)))</f>
        <v>0</v>
      </c>
      <c r="T10" s="6">
        <f>IF(ISERROR(VLOOKUP($A10,'Import OffPeak'!$A$3:Y$99,20,FALSE)-VLOOKUP($A10,'Import OffPeak change'!$A$106:Y$202,20,FALSE)),0,(VLOOKUP($A10,'Import OffPeak'!$A$3:Y$99,20,FALSE)-VLOOKUP($A10,'Import OffPeak change'!$A$106:Y$202,20,FALSE)))</f>
        <v>0</v>
      </c>
      <c r="U10" s="6">
        <f>IF(ISERROR(VLOOKUP($A10,'Import OffPeak'!$A$3:Z$99,21,FALSE)-VLOOKUP($A10,'Import OffPeak change'!$A$106:Z$202,21,FALSE)),0,(VLOOKUP($A10,'Import OffPeak'!$A$3:Z$99,21,FALSE)-VLOOKUP($A10,'Import OffPeak change'!$A$106:Z$202,21,FALSE)))</f>
        <v>0</v>
      </c>
      <c r="V10" s="6">
        <f>IF(ISERROR(VLOOKUP($A10,'Import OffPeak'!$A$3:AA$99,22,FALSE)-VLOOKUP($A10,'Import OffPeak change'!$A$106:AA$202,22,FALSE)),0,(VLOOKUP($A10,'Import OffPeak'!$A$3:AA$99,22,FALSE)-VLOOKUP($A10,'Import OffPeak change'!$A$106:AA$202,22,FALSE)))</f>
        <v>0</v>
      </c>
      <c r="W10" s="6">
        <f>IF(ISERROR(VLOOKUP($A10,'Import OffPeak'!$A$3:AB$99,23,FALSE)-VLOOKUP($A10,'Import OffPeak change'!$A$106:AB$202,23,FALSE)),0,(VLOOKUP($A10,'Import OffPeak'!$A$3:AB$99,23,FALSE)-VLOOKUP($A10,'Import OffPeak change'!$A$106:AB$202,23,FALSE)))</f>
        <v>0</v>
      </c>
      <c r="X10" s="6">
        <f>IF(ISERROR(VLOOKUP($A10,'Import OffPeak'!$A$3:AC$99,24,FALSE)-VLOOKUP($A10,'Import OffPeak change'!$A$106:AC$202,24,FALSE)),0,(VLOOKUP($A10,'Import OffPeak'!$A$3:AC$99,24,FALSE)-VLOOKUP($A10,'Import OffPeak change'!$A$106:AC$202,24,FALSE)))</f>
        <v>0</v>
      </c>
      <c r="Y10" s="6">
        <f>IF(ISERROR(VLOOKUP($A10,'Import OffPeak'!$A$3:AD$99,25,FALSE)-VLOOKUP($A10,'Import OffPeak change'!$A$106:AD$202,25,FALSE)),0,(VLOOKUP($A10,'Import OffPeak'!$A$3:AD$99,25,FALSE)-VLOOKUP($A10,'Import OffPeak change'!$A$106:AD$202,25,FALSE)))</f>
        <v>0</v>
      </c>
      <c r="Z10" s="6">
        <f>IF(ISERROR(VLOOKUP($A10,'Import OffPeak'!$A$3:AE$99,26,FALSE)-VLOOKUP($A10,'Import OffPeak change'!$A$106:AE$202,26,FALSE)),0,(VLOOKUP($A10,'Import OffPeak'!$A$3:AE$99,26,FALSE)-VLOOKUP($A10,'Import OffPeak change'!$A$106:AE$202,26,FALSE)))</f>
        <v>0</v>
      </c>
      <c r="AA10" s="6">
        <f>IF(ISERROR(VLOOKUP($A10,'Import OffPeak'!$A$3:AF$99,27,FALSE)-VLOOKUP($A10,'Import OffPeak change'!$A$106:AF$202,27,FALSE)),0,(VLOOKUP($A10,'Import OffPeak'!$A$3:AF$99,27,FALSE)-VLOOKUP($A10,'Import OffPeak change'!$A$106:AF$202,27,FALSE)))</f>
        <v>0</v>
      </c>
      <c r="AB10" s="6">
        <f>IF(ISERROR(VLOOKUP($A10,'Import OffPeak'!$A$3:AG$99,28,FALSE)-VLOOKUP($A10,'Import OffPeak change'!$A$106:AG$202,28,FALSE)),0,(VLOOKUP($A10,'Import OffPeak'!$A$3:AG$99,28,FALSE)-VLOOKUP($A10,'Import OffPeak change'!$A$106:AG$202,28,FALSE)))</f>
        <v>0</v>
      </c>
      <c r="AC10" s="6">
        <f>IF(ISERROR(VLOOKUP($A10,'Import OffPeak'!$A$3:AH$99,29,FALSE)-VLOOKUP($A10,'Import OffPeak change'!$A$106:AH$202,29,FALSE)),0,(VLOOKUP($A10,'Import OffPeak'!$A$3:AH$99,29,FALSE)-VLOOKUP($A10,'Import OffPeak change'!$A$106:AH$202,29,FALSE)))</f>
        <v>0</v>
      </c>
      <c r="AD10" s="6">
        <f>IF(ISERROR(VLOOKUP($A10,'Import OffPeak'!$A$3:AI$99,30,FALSE)-VLOOKUP($A10,'Import OffPeak change'!$A$106:AI$202,30,FALSE)),0,(VLOOKUP($A10,'Import OffPeak'!$A$3:AI$99,30,FALSE)-VLOOKUP($A10,'Import OffPeak change'!$A$106:AI$202,30,FALSE)))</f>
        <v>0</v>
      </c>
      <c r="AE10" s="6">
        <f>IF(ISERROR(VLOOKUP($A10,'Import OffPeak'!$A$3:AJ$99,31,FALSE)-VLOOKUP($A10,'Import OffPeak change'!$A$106:AJ$202,31,FALSE)),0,(VLOOKUP($A10,'Import OffPeak'!$A$3:AJ$99,31,FALSE)-VLOOKUP($A10,'Import OffPeak change'!$A$106:AJ$202,31,FALSE)))</f>
        <v>0</v>
      </c>
      <c r="AF10" s="6">
        <f>IF(ISERROR(VLOOKUP($A10,'Import OffPeak'!$A$3:AK$99,32,FALSE)-VLOOKUP($A10,'Import OffPeak change'!$A$106:AK$202,32,FALSE)),0,(VLOOKUP($A10,'Import OffPeak'!$A$3:AK$99,32,FALSE)-VLOOKUP($A10,'Import OffPeak change'!$A$106:AK$202,32,FALSE)))</f>
        <v>0</v>
      </c>
      <c r="AG10" s="6">
        <f>IF(ISERROR(VLOOKUP($A10,'Import OffPeak'!$A$3:AL$99,33,FALSE)-VLOOKUP($A10,'Import OffPeak change'!$A$106:AL$202,33,FALSE)),0,(VLOOKUP($A10,'Import OffPeak'!$A$3:AL$99,33,FALSE)-VLOOKUP($A10,'Import OffPeak change'!$A$106:AL$202,33,FALSE)))</f>
        <v>0</v>
      </c>
      <c r="AH10" s="6">
        <f>IF(ISERROR(VLOOKUP($A10,'Import OffPeak'!$A$3:AM$99,34,FALSE)-VLOOKUP($A10,'Import OffPeak change'!$A$106:AM$202,34,FALSE)),0,(VLOOKUP($A10,'Import OffPeak'!$A$3:AM$99,34,FALSE)-VLOOKUP($A10,'Import OffPeak change'!$A$106:AM$202,34,FALSE)))</f>
        <v>0</v>
      </c>
      <c r="AI10" s="6">
        <f>IF(ISERROR(VLOOKUP($A10,'Import OffPeak'!$A$3:AN$99,35,FALSE)-VLOOKUP($A10,'Import OffPeak change'!$A$106:AN$202,35,FALSE)),0,(VLOOKUP($A10,'Import OffPeak'!$A$3:AN$99,35,FALSE)-VLOOKUP($A10,'Import OffPeak change'!$A$106:AN$202,35,FALSE)))</f>
        <v>0</v>
      </c>
      <c r="AJ10" s="6">
        <f>IF(ISERROR(VLOOKUP($A10,'Import OffPeak'!$A$3:AO$99,36,FALSE)-VLOOKUP($A10,'Import OffPeak change'!$A$106:AO$202,36,FALSE)),0,(VLOOKUP($A10,'Import OffPeak'!$A$3:AO$99,36,FALSE)-VLOOKUP($A10,'Import OffPeak change'!$A$106:AO$202,36,FALSE)))</f>
        <v>0</v>
      </c>
      <c r="AK10" s="6">
        <f>IF(ISERROR(VLOOKUP($A10,'Import OffPeak'!$A$3:AP$99,37,FALSE)-VLOOKUP($A10,'Import OffPeak change'!$A$106:AP$202,37,FALSE)),0,(VLOOKUP($A10,'Import OffPeak'!$A$3:AP$99,37,FALSE)-VLOOKUP($A10,'Import OffPeak change'!$A$106:AP$202,37,FALSE)))</f>
        <v>0</v>
      </c>
      <c r="AL10" s="6">
        <f>IF(ISERROR(VLOOKUP($A10,'Import OffPeak'!$A$3:AQ$99,38,FALSE)-VLOOKUP($A10,'Import OffPeak change'!$A$106:AQ$202,38,FALSE)),0,(VLOOKUP($A10,'Import OffPeak'!$A$3:AQ$99,38,FALSE)-VLOOKUP($A10,'Import OffPeak change'!$A$106:AQ$202,38,FALSE)))</f>
        <v>0</v>
      </c>
      <c r="AM10" s="6">
        <f>IF(ISERROR(VLOOKUP($A10,'Import OffPeak'!$A$3:AR$99,39,FALSE)-VLOOKUP($A10,'Import OffPeak change'!$A$106:AR$202,39,FALSE)),0,(VLOOKUP($A10,'Import OffPeak'!$A$3:AR$99,39,FALSE)-VLOOKUP($A10,'Import OffPeak change'!$A$106:AR$202,39,FALSE)))</f>
        <v>0</v>
      </c>
      <c r="AN10" s="6">
        <f>IF(ISERROR(VLOOKUP($A10,'Import OffPeak'!$A$3:AS$99,40,FALSE)-VLOOKUP($A10,'Import OffPeak change'!$A$106:AS$202,40,FALSE)),0,(VLOOKUP($A10,'Import OffPeak'!$A$3:AS$99,40,FALSE)-VLOOKUP($A10,'Import OffPeak change'!$A$106:AS$202,40,FALSE)))</f>
        <v>0</v>
      </c>
      <c r="AO10" s="6">
        <f>IF(ISERROR(VLOOKUP($A10,'Import OffPeak'!$A$3:AT$99,41,FALSE)-VLOOKUP($A10,'Import OffPeak change'!$A$106:AT$202,41,FALSE)),0,(VLOOKUP($A10,'Import OffPeak'!$A$3:AT$99,41,FALSE)-VLOOKUP($A10,'Import OffPeak change'!$A$106:AT$202,41,FALSE)))</f>
        <v>0</v>
      </c>
      <c r="AP10" s="6">
        <f>IF(ISERROR(VLOOKUP($A10,'Import OffPeak'!$A$3:AU$99,42,FALSE)-VLOOKUP($A10,'Import OffPeak change'!$A$106:AU$202,42,FALSE)),0,(VLOOKUP($A10,'Import OffPeak'!$A$3:AU$99,42,FALSE)-VLOOKUP($A10,'Import OffPeak change'!$A$106:AU$202,42,FALSE)))</f>
        <v>0</v>
      </c>
      <c r="AQ10" s="6">
        <f>IF(ISERROR(VLOOKUP($A10,'Import OffPeak'!$A$3:AV$99,43,FALSE)-VLOOKUP($A10,'Import OffPeak change'!$A$106:AV$202,43,FALSE)),0,(VLOOKUP($A10,'Import OffPeak'!$A$3:AV$99,43,FALSE)-VLOOKUP($A10,'Import OffPeak change'!$A$106:AV$202,43,FALSE)))</f>
        <v>0</v>
      </c>
      <c r="AR10" s="6">
        <f>IF(ISERROR(VLOOKUP($A10,'Import OffPeak'!$A$3:AW$99,44,FALSE)-VLOOKUP($A10,'Import OffPeak change'!$A$106:AW$202,44,FALSE)),0,(VLOOKUP($A10,'Import OffPeak'!$A$3:AW$99,44,FALSE)-VLOOKUP($A10,'Import OffPeak change'!$A$106:AW$202,44,FALSE)))</f>
        <v>0</v>
      </c>
      <c r="AS10" s="6">
        <f>IF(ISERROR(VLOOKUP($A10,'Import OffPeak'!$A$3:AX$99,45,FALSE)-VLOOKUP($A10,'Import OffPeak change'!$A$106:AX$202,45,FALSE)),0,(VLOOKUP($A10,'Import OffPeak'!$A$3:AX$99,45,FALSE)-VLOOKUP($A10,'Import OffPeak change'!$A$106:AX$202,45,FALSE)))</f>
        <v>0</v>
      </c>
      <c r="AT10" s="6">
        <f>IF(ISERROR(VLOOKUP($A10,'Import OffPeak'!$A$3:AY$99,46,FALSE)-VLOOKUP($A10,'Import OffPeak change'!$A$106:AY$202,46,FALSE)),0,(VLOOKUP($A10,'Import OffPeak'!$A$3:AY$99,46,FALSE)-VLOOKUP($A10,'Import OffPeak change'!$A$106:AY$202,46,FALSE)))</f>
        <v>0</v>
      </c>
      <c r="AU10" s="6">
        <f>IF(ISERROR(VLOOKUP($A10,'Import OffPeak'!$A$3:AZ$99,47,FALSE)-VLOOKUP($A10,'Import OffPeak change'!$A$106:AZ$202,47,FALSE)),0,(VLOOKUP($A10,'Import OffPeak'!$A$3:AZ$99,47,FALSE)-VLOOKUP($A10,'Import OffPeak change'!$A$106:AZ$202,47,FALSE)))</f>
        <v>0</v>
      </c>
      <c r="AV10" s="6">
        <f>IF(ISERROR(VLOOKUP($A10,'Import OffPeak'!$A$3:BA$99,48,FALSE)-VLOOKUP($A10,'Import OffPeak change'!$A$106:BA$202,48,FALSE)),0,(VLOOKUP($A10,'Import OffPeak'!$A$3:BA$99,48,FALSE)-VLOOKUP($A10,'Import OffPeak change'!$A$106:BA$202,48,FALSE)))</f>
        <v>0</v>
      </c>
      <c r="AW10" s="6">
        <f>IF(ISERROR(VLOOKUP($A10,'Import OffPeak'!$A$3:BB$99,49,FALSE)-VLOOKUP($A10,'Import OffPeak change'!$A$106:BB$202,49,FALSE)),0,(VLOOKUP($A10,'Import OffPeak'!$A$3:BB$99,49,FALSE)-VLOOKUP($A10,'Import OffPeak change'!$A$106:BB$202,49,FALSE)))</f>
        <v>0</v>
      </c>
      <c r="AX10" s="6">
        <f>IF(ISERROR(VLOOKUP($A10,'Import OffPeak'!$A$3:BC$99,50,FALSE)-VLOOKUP($A10,'Import OffPeak change'!$A$106:BC$202,50,FALSE)),0,(VLOOKUP($A10,'Import OffPeak'!$A$3:BC$99,50,FALSE)-VLOOKUP($A10,'Import OffPeak change'!$A$106:BC$202,50,FALSE)))</f>
        <v>0</v>
      </c>
      <c r="AY10" s="6">
        <f>IF(ISERROR(VLOOKUP($A10,'Import OffPeak'!$A$3:BD$99,51,FALSE)-VLOOKUP($A10,'Import OffPeak change'!$A$106:BD$202,51,FALSE)),0,(VLOOKUP($A10,'Import OffPeak'!$A$3:BD$99,51,FALSE)-VLOOKUP($A10,'Import OffPeak change'!$A$106:BD$202,51,FALSE)))</f>
        <v>0</v>
      </c>
      <c r="AZ10" s="6">
        <f>IF(ISERROR(VLOOKUP($A10,'Import OffPeak'!$A$3:BE$99,52,FALSE)-VLOOKUP($A10,'Import OffPeak change'!$A$106:BE$202,52,FALSE)),0,(VLOOKUP($A10,'Import OffPeak'!$A$3:BE$99,52,FALSE)-VLOOKUP($A10,'Import OffPeak change'!$A$106:BE$202,52,FALSE)))</f>
        <v>0</v>
      </c>
      <c r="BA10" s="6">
        <f>IF(ISERROR(VLOOKUP($A10,'Import OffPeak'!$A$3:BF$99,53,FALSE)-VLOOKUP($A10,'Import OffPeak change'!$A$106:BF$202,53,FALSE)),0,(VLOOKUP($A10,'Import OffPeak'!$A$3:BF$99,53,FALSE)-VLOOKUP($A10,'Import OffPeak change'!$A$106:BF$202,53,FALSE)))</f>
        <v>0</v>
      </c>
      <c r="BB10" s="6">
        <f>IF(ISERROR(VLOOKUP($A10,'Import OffPeak'!$A$3:BG$99,54,FALSE)-VLOOKUP($A10,'Import OffPeak change'!$A$106:BG$202,54,FALSE)),0,(VLOOKUP($A10,'Import OffPeak'!$A$3:BG$99,54,FALSE)-VLOOKUP($A10,'Import OffPeak change'!$A$106:BG$202,54,FALSE)))</f>
        <v>0</v>
      </c>
      <c r="BC10" s="6">
        <f>IF(ISERROR(VLOOKUP($A10,'Import OffPeak'!$A$3:BH$99,55,FALSE)-VLOOKUP($A10,'Import OffPeak change'!$A$106:BH$202,55,FALSE)),0,(VLOOKUP($A10,'Import OffPeak'!$A$3:BH$99,55,FALSE)-VLOOKUP($A10,'Import OffPeak change'!$A$106:BH$202,55,FALSE)))</f>
        <v>0</v>
      </c>
      <c r="BD10" s="6">
        <f>IF(ISERROR(VLOOKUP($A10,'Import OffPeak'!$A$3:BI$99,56,FALSE)-VLOOKUP($A10,'Import OffPeak change'!$A$106:BI$202,56,FALSE)),0,(VLOOKUP($A10,'Import OffPeak'!$A$3:BI$99,56,FALSE)-VLOOKUP($A10,'Import OffPeak change'!$A$106:BI$202,56,FALSE)))</f>
        <v>0</v>
      </c>
      <c r="BE10" s="6">
        <f>IF(ISERROR(VLOOKUP($A10,'Import OffPeak'!$A$3:BJ$99,57,FALSE)-VLOOKUP($A10,'Import OffPeak change'!$A$106:BJ$202,57,FALSE)),0,(VLOOKUP($A10,'Import OffPeak'!$A$3:BJ$99,57,FALSE)-VLOOKUP($A10,'Import OffPeak change'!$A$106:BJ$202,57,FALSE)))</f>
        <v>0</v>
      </c>
      <c r="BF10" s="6">
        <f>IF(ISERROR(VLOOKUP($A10,'Import OffPeak'!$A$3:BK$99,58,FALSE)-VLOOKUP($A10,'Import OffPeak change'!$A$106:BK$202,58,FALSE)),0,(VLOOKUP($A10,'Import OffPeak'!$A$3:BK$99,58,FALSE)-VLOOKUP($A10,'Import OffPeak change'!$A$106:BK$202,58,FALSE)))</f>
        <v>0</v>
      </c>
      <c r="BG10" s="6">
        <f>IF(ISERROR(VLOOKUP($A10,'Import OffPeak'!$A$3:BL$99,59,FALSE)-VLOOKUP($A10,'Import OffPeak change'!$A$106:BL$202,59,FALSE)),0,(VLOOKUP($A10,'Import OffPeak'!$A$3:BL$99,59,FALSE)-VLOOKUP($A10,'Import OffPeak change'!$A$106:BL$202,59,FALSE)))</f>
        <v>0</v>
      </c>
      <c r="BH10" s="6">
        <f>IF(ISERROR(VLOOKUP($A10,'Import OffPeak'!$A$3:BM$99,60,FALSE)-VLOOKUP($A10,'Import OffPeak change'!$A$106:BM$202,60,FALSE)),0,(VLOOKUP($A10,'Import OffPeak'!$A$3:BM$99,60,FALSE)-VLOOKUP($A10,'Import OffPeak change'!$A$106:BM$202,60,FALSE)))</f>
        <v>0</v>
      </c>
      <c r="BI10" s="6">
        <f>IF(ISERROR(VLOOKUP($A10,'Import OffPeak'!$A$3:BN$99,61,FALSE)-VLOOKUP($A10,'Import OffPeak change'!$A$106:BN$202,61,FALSE)),0,(VLOOKUP($A10,'Import OffPeak'!$A$3:BN$99,61,FALSE)-VLOOKUP($A10,'Import OffPeak change'!$A$106:BN$202,61,FALSE)))</f>
        <v>0</v>
      </c>
      <c r="BJ10" s="6">
        <f>IF(ISERROR(VLOOKUP($A10,'Import OffPeak'!$A$3:BO$99,62,FALSE)-VLOOKUP($A10,'Import OffPeak change'!$A$106:BO$202,62,FALSE)),0,(VLOOKUP($A10,'Import OffPeak'!$A$3:BO$99,62,FALSE)-VLOOKUP($A10,'Import OffPeak change'!$A$106:BO$202,62,FALSE)))</f>
        <v>0</v>
      </c>
      <c r="BK10" s="6">
        <f>IF(ISERROR(VLOOKUP($A10,'Import OffPeak'!$A$3:BP$99,63,FALSE)-VLOOKUP($A10,'Import OffPeak change'!$A$106:BP$202,63,FALSE)),0,(VLOOKUP($A10,'Import OffPeak'!$A$3:BP$99,63,FALSE)-VLOOKUP($A10,'Import OffPeak change'!$A$106:BP$202,63,FALSE)))</f>
        <v>0</v>
      </c>
      <c r="BL10" s="6">
        <f>IF(ISERROR(VLOOKUP($A10,'Import OffPeak'!$A$3:BQ$99,64,FALSE)-VLOOKUP($A10,'Import OffPeak change'!$A$106:BQ$202,64,FALSE)),0,(VLOOKUP($A10,'Import OffPeak'!$A$3:BQ$99,64,FALSE)-VLOOKUP($A10,'Import OffPeak change'!$A$106:BQ$202,64,FALSE)))</f>
        <v>0</v>
      </c>
      <c r="BM10" s="6">
        <f>IF(ISERROR(VLOOKUP($A10,'Import OffPeak'!$A$3:BR$99,65,FALSE)-VLOOKUP($A10,'Import OffPeak change'!$A$106:BR$202,65,FALSE)),0,(VLOOKUP($A10,'Import OffPeak'!$A$3:BR$99,65,FALSE)-VLOOKUP($A10,'Import OffPeak change'!$A$106:BR$202,65,FALSE)))</f>
        <v>0</v>
      </c>
      <c r="BN10" s="6">
        <f>IF(ISERROR(VLOOKUP($A10,'Import OffPeak'!$A$3:BS$99,66,FALSE)-VLOOKUP($A10,'Import OffPeak change'!$A$106:BS$202,66,FALSE)),0,(VLOOKUP($A10,'Import OffPeak'!$A$3:BS$99,66,FALSE)-VLOOKUP($A10,'Import OffPeak change'!$A$106:BS$202,66,FALSE)))</f>
        <v>0</v>
      </c>
      <c r="BO10" s="6">
        <f>IF(ISERROR(VLOOKUP($A10,'Import OffPeak'!$A$3:BT$99,67,FALSE)-VLOOKUP($A10,'Import OffPeak change'!$A$106:BT$202,67,FALSE)),0,(VLOOKUP($A10,'Import OffPeak'!$A$3:BT$99,67,FALSE)-VLOOKUP($A10,'Import OffPeak change'!$A$106:BT$202,67,FALSE)))</f>
        <v>0</v>
      </c>
      <c r="BP10" s="6">
        <f>IF(ISERROR(VLOOKUP($A10,'Import OffPeak'!$A$3:BU$99,68,FALSE)-VLOOKUP($A10,'Import OffPeak change'!$A$106:BU$202,68,FALSE)),0,(VLOOKUP($A10,'Import OffPeak'!$A$3:BU$99,68,FALSE)-VLOOKUP($A10,'Import OffPeak change'!$A$106:BU$202,68,FALSE)))</f>
        <v>0</v>
      </c>
      <c r="BQ10" s="6">
        <f>IF(ISERROR(VLOOKUP($A10,'Import OffPeak'!$A$3:BV$99,69,FALSE)-VLOOKUP($A10,'Import OffPeak change'!$A$106:BV$202,69,FALSE)),0,(VLOOKUP($A10,'Import OffPeak'!$A$3:BV$99,69,FALSE)-VLOOKUP($A10,'Import OffPeak change'!$A$106:BV$202,69,FALSE)))</f>
        <v>0</v>
      </c>
      <c r="BR10" s="6">
        <f>IF(ISERROR(VLOOKUP($A10,'Import OffPeak'!$A$3:BW$99,70,FALSE)-VLOOKUP($A10,'Import OffPeak change'!$A$106:BW$202,70,FALSE)),0,(VLOOKUP($A10,'Import OffPeak'!$A$3:BW$99,70,FALSE)-VLOOKUP($A10,'Import OffPeak change'!$A$106:BW$202,70,FALSE)))</f>
        <v>0</v>
      </c>
      <c r="BS10" s="6">
        <f>IF(ISERROR(VLOOKUP($A10,'Import OffPeak'!$A$3:BX$99,71,FALSE)-VLOOKUP($A10,'Import OffPeak change'!$A$106:BX$202,71,FALSE)),0,(VLOOKUP($A10,'Import OffPeak'!$A$3:BX$99,71,FALSE)-VLOOKUP($A10,'Import OffPeak change'!$A$106:BX$202,71,FALSE)))</f>
        <v>0</v>
      </c>
      <c r="BT10" s="6">
        <f>IF(ISERROR(VLOOKUP($A10,'Import OffPeak'!$A$3:BY$99,72,FALSE)-VLOOKUP($A10,'Import OffPeak change'!$A$106:BY$202,72,FALSE)),0,(VLOOKUP($A10,'Import OffPeak'!$A$3:BY$99,72,FALSE)-VLOOKUP($A10,'Import OffPeak change'!$A$106:BY$202,72,FALSE)))</f>
        <v>0</v>
      </c>
      <c r="BU10" s="6">
        <f>IF(ISERROR(VLOOKUP($A10,'Import OffPeak'!$A$3:BZ$99,73,FALSE)-VLOOKUP($A10,'Import OffPeak change'!$A$106:BZ$202,73,FALSE)),0,(VLOOKUP($A10,'Import OffPeak'!$A$3:BZ$99,73,FALSE)-VLOOKUP($A10,'Import OffPeak change'!$A$106:BZ$202,73,FALSE)))</f>
        <v>0</v>
      </c>
      <c r="BV10" s="6">
        <f>IF(ISERROR(VLOOKUP($A10,'Import OffPeak'!$A$3:CA$99,74,FALSE)-VLOOKUP($A10,'Import OffPeak change'!$A$106:CA$202,74,FALSE)),0,(VLOOKUP($A10,'Import OffPeak'!$A$3:CA$99,74,FALSE)-VLOOKUP($A10,'Import OffPeak change'!$A$106:CA$202,74,FALSE)))</f>
        <v>0</v>
      </c>
      <c r="BW10" s="6">
        <f>IF(ISERROR(VLOOKUP($A10,'Import OffPeak'!$A$3:CB$99,75,FALSE)-VLOOKUP($A10,'Import OffPeak change'!$A$106:CB$202,75,FALSE)),0,(VLOOKUP($A10,'Import OffPeak'!$A$3:CB$99,75,FALSE)-VLOOKUP($A10,'Import OffPeak change'!$A$106:CB$202,75,FALSE)))</f>
        <v>0</v>
      </c>
      <c r="BX10" s="6">
        <f>IF(ISERROR(VLOOKUP($A10,'Import OffPeak'!$A$3:CC$99,76,FALSE)-VLOOKUP($A10,'Import OffPeak change'!$A$106:CC$202,76,FALSE)),0,(VLOOKUP($A10,'Import OffPeak'!$A$3:CC$99,76,FALSE)-VLOOKUP($A10,'Import OffPeak change'!$A$106:CC$202,76,FALSE)))</f>
        <v>0</v>
      </c>
      <c r="BY10" s="6">
        <f>IF(ISERROR(VLOOKUP($A10,'Import OffPeak'!$A$3:CD$99,77,FALSE)-VLOOKUP($A10,'Import OffPeak change'!$A$106:CD$202,77,FALSE)),0,(VLOOKUP($A10,'Import OffPeak'!$A$3:CD$99,77,FALSE)-VLOOKUP($A10,'Import OffPeak change'!$A$106:CD$202,77,FALSE)))</f>
        <v>0</v>
      </c>
      <c r="BZ10" s="6">
        <f>IF(ISERROR(VLOOKUP($A10,'Import OffPeak'!$A$3:CE$99,78,FALSE)-VLOOKUP($A10,'Import OffPeak change'!$A$106:CE$202,78,FALSE)),0,(VLOOKUP($A10,'Import OffPeak'!$A$3:CE$99,78,FALSE)-VLOOKUP($A10,'Import OffPeak change'!$A$106:CE$202,78,FALSE)))</f>
        <v>0</v>
      </c>
      <c r="CA10" s="6">
        <f>IF(ISERROR(VLOOKUP($A10,'Import OffPeak'!$A$3:CF$99,79,FALSE)-VLOOKUP($A10,'Import OffPeak change'!$A$106:CF$202,79,FALSE)),0,(VLOOKUP($A10,'Import OffPeak'!$A$3:CF$99,79,FALSE)-VLOOKUP($A10,'Import OffPeak change'!$A$106:CF$202,79,FALSE)))</f>
        <v>0</v>
      </c>
      <c r="CB10" s="6">
        <f>IF(ISERROR(VLOOKUP($A10,'Import OffPeak'!$A$3:CG$99,80,FALSE)-VLOOKUP($A10,'Import OffPeak change'!$A$106:CG$202,80,FALSE)),0,(VLOOKUP($A10,'Import OffPeak'!$A$3:CG$99,80,FALSE)-VLOOKUP($A10,'Import OffPeak change'!$A$106:CG$202,80,FALSE)))</f>
        <v>0</v>
      </c>
      <c r="CC10" s="6">
        <f>IF(ISERROR(VLOOKUP($A10,'Import OffPeak'!$A$3:CH$99,81,FALSE)-VLOOKUP($A10,'Import OffPeak change'!$A$106:CH$202,81,FALSE)),0,(VLOOKUP($A10,'Import OffPeak'!$A$3:CH$99,81,FALSE)-VLOOKUP($A10,'Import OffPeak change'!$A$106:CH$202,81,FALSE)))</f>
        <v>0</v>
      </c>
      <c r="CD10" s="6">
        <f>IF(ISERROR(VLOOKUP($A10,'Import OffPeak'!$A$3:CI$99,82,FALSE)-VLOOKUP($A10,'Import OffPeak change'!$A$106:CI$202,82,FALSE)),0,(VLOOKUP($A10,'Import OffPeak'!$A$3:CI$99,82,FALSE)-VLOOKUP($A10,'Import OffPeak change'!$A$106:CI$202,82,FALSE)))</f>
        <v>0</v>
      </c>
      <c r="CE10" s="6">
        <f>IF(ISERROR(VLOOKUP($A10,'Import OffPeak'!$A$3:CJ$99,83,FALSE)-VLOOKUP($A10,'Import OffPeak change'!$A$106:CJ$202,83,FALSE)),0,(VLOOKUP($A10,'Import OffPeak'!$A$3:CJ$99,83,FALSE)-VLOOKUP($A10,'Import OffPeak change'!$A$106:CJ$202,83,FALSE)))</f>
        <v>0</v>
      </c>
      <c r="CF10" s="6">
        <f>IF(ISERROR(VLOOKUP($A10,'Import OffPeak'!$A$3:CK$99,84,FALSE)-VLOOKUP($A10,'Import OffPeak change'!$A$106:CK$202,84,FALSE)),0,(VLOOKUP($A10,'Import OffPeak'!$A$3:CK$99,84,FALSE)-VLOOKUP($A10,'Import OffPeak change'!$A$106:CK$202,84,FALSE)))</f>
        <v>0</v>
      </c>
      <c r="CG10" s="6">
        <f>IF(ISERROR(VLOOKUP($A10,'Import OffPeak'!$A$3:CL$99,85,FALSE)-VLOOKUP($A10,'Import OffPeak change'!$A$106:CL$202,85,FALSE)),0,(VLOOKUP($A10,'Import OffPeak'!$A$3:CL$99,85,FALSE)-VLOOKUP($A10,'Import OffPeak change'!$A$106:CL$202,85,FALSE)))</f>
        <v>0</v>
      </c>
      <c r="CH10" s="6">
        <f>IF(ISERROR(VLOOKUP($A10,'Import OffPeak'!$A$3:CM$99,86,FALSE)-VLOOKUP($A10,'Import OffPeak change'!$A$106:CM$202,86,FALSE)),0,(VLOOKUP($A10,'Import OffPeak'!$A$3:CM$99,86,FALSE)-VLOOKUP($A10,'Import OffPeak change'!$A$106:CM$202,86,FALSE)))</f>
        <v>0</v>
      </c>
      <c r="CI10" s="6">
        <f>IF(ISERROR(VLOOKUP($A10,'Import OffPeak'!$A$3:CN$99,87,FALSE)-VLOOKUP($A10,'Import OffPeak change'!$A$106:CN$202,87,FALSE)),0,(VLOOKUP($A10,'Import OffPeak'!$A$3:CN$99,87,FALSE)-VLOOKUP($A10,'Import OffPeak change'!$A$106:CN$202,87,FALSE)))</f>
        <v>0</v>
      </c>
      <c r="CJ10" s="6">
        <f>IF(ISERROR(VLOOKUP($A10,'Import OffPeak'!$A$3:CO$99,88,FALSE)-VLOOKUP($A10,'Import OffPeak change'!$A$106:CO$202,88,FALSE)),0,(VLOOKUP($A10,'Import OffPeak'!$A$3:CO$99,88,FALSE)-VLOOKUP($A10,'Import OffPeak change'!$A$106:CO$202,88,FALSE)))</f>
        <v>0</v>
      </c>
      <c r="CK10" s="6">
        <f>IF(ISERROR(VLOOKUP($A10,'Import OffPeak'!$A$3:CP$99,89,FALSE)-VLOOKUP($A10,'Import OffPeak change'!$A$106:CP$202,89,FALSE)),0,(VLOOKUP($A10,'Import OffPeak'!$A$3:CP$99,89,FALSE)-VLOOKUP($A10,'Import OffPeak change'!$A$106:CP$202,89,FALSE)))</f>
        <v>0</v>
      </c>
      <c r="CL10" s="6">
        <f>IF(ISERROR(VLOOKUP($A10,'Import OffPeak'!$A$3:CQ$99,90,FALSE)-VLOOKUP($A10,'Import OffPeak change'!$A$106:CQ$202,90,FALSE)),0,(VLOOKUP($A10,'Import OffPeak'!$A$3:CQ$99,90,FALSE)-VLOOKUP($A10,'Import OffPeak change'!$A$106:CQ$202,90,FALSE)))</f>
        <v>0</v>
      </c>
      <c r="CM10" s="6">
        <f>IF(ISERROR(VLOOKUP($A10,'Import OffPeak'!$A$3:CR$99,91,FALSE)-VLOOKUP($A10,'Import OffPeak change'!$A$106:CR$202,91,FALSE)),0,(VLOOKUP($A10,'Import OffPeak'!$A$3:CR$99,91,FALSE)-VLOOKUP($A10,'Import OffPeak change'!$A$106:CR$202,91,FALSE)))</f>
        <v>0</v>
      </c>
      <c r="CN10" s="6">
        <f>IF(ISERROR(VLOOKUP($A10,'Import OffPeak'!$A$3:CS$99,92,FALSE)-VLOOKUP($A10,'Import OffPeak change'!$A$106:CS$202,92,FALSE)),0,(VLOOKUP($A10,'Import OffPeak'!$A$3:CS$99,92,FALSE)-VLOOKUP($A10,'Import OffPeak change'!$A$106:CS$202,92,FALSE)))</f>
        <v>0</v>
      </c>
      <c r="CO10" s="6">
        <f>IF(ISERROR(VLOOKUP($A10,'Import OffPeak'!$A$3:CT$99,93,FALSE)-VLOOKUP($A10,'Import OffPeak change'!$A$106:CT$202,93,FALSE)),0,(VLOOKUP($A10,'Import OffPeak'!$A$3:CT$99,93,FALSE)-VLOOKUP($A10,'Import OffPeak change'!$A$106:CT$202,93,FALSE)))</f>
        <v>0</v>
      </c>
      <c r="CP10" s="6">
        <f>IF(ISERROR(VLOOKUP($A10,'Import OffPeak'!$A$3:CU$99,94,FALSE)-VLOOKUP($A10,'Import OffPeak change'!$A$106:CU$202,94,FALSE)),0,(VLOOKUP($A10,'Import OffPeak'!$A$3:CU$99,94,FALSE)-VLOOKUP($A10,'Import OffPeak change'!$A$106:CU$202,94,FALSE)))</f>
        <v>0</v>
      </c>
      <c r="CQ10" s="6">
        <f>IF(ISERROR(VLOOKUP($A10,'Import OffPeak'!$A$3:CV$99,95,FALSE)-VLOOKUP($A10,'Import OffPeak change'!$A$106:CV$202,95,FALSE)),0,(VLOOKUP($A10,'Import OffPeak'!$A$3:CV$99,95,FALSE)-VLOOKUP($A10,'Import OffPeak change'!$A$106:CV$202,95,FALSE)))</f>
        <v>0</v>
      </c>
      <c r="CR10" s="6">
        <f>IF(ISERROR(VLOOKUP($A10,'Import OffPeak'!$A$3:CW$99,96,FALSE)-VLOOKUP($A10,'Import OffPeak change'!$A$106:CW$202,96,FALSE)),0,(VLOOKUP($A10,'Import OffPeak'!$A$3:CW$99,96,FALSE)-VLOOKUP($A10,'Import OffPeak change'!$A$106:CW$202,96,FALSE)))</f>
        <v>0</v>
      </c>
      <c r="CS10" s="6">
        <f>IF(ISERROR(VLOOKUP($A10,'Import OffPeak'!$A$3:CX$99,97,FALSE)-VLOOKUP($A10,'Import OffPeak change'!$A$106:CX$202,97,FALSE)),0,(VLOOKUP($A10,'Import OffPeak'!$A$3:CX$99,97,FALSE)-VLOOKUP($A10,'Import OffPeak change'!$A$106:CX$202,97,FALSE)))</f>
        <v>0</v>
      </c>
      <c r="CT10" s="6">
        <f>IF(ISERROR(VLOOKUP($A10,'Import OffPeak'!$A$3:CY$99,98,FALSE)-VLOOKUP($A10,'Import OffPeak change'!$A$106:CY$202,98,FALSE)),0,(VLOOKUP($A10,'Import OffPeak'!$A$3:CY$99,98,FALSE)-VLOOKUP($A10,'Import OffPeak change'!$A$106:CY$202,98,FALSE)))</f>
        <v>0</v>
      </c>
      <c r="CU10" s="6">
        <f>IF(ISERROR(VLOOKUP($A10,'Import OffPeak'!$A$3:CZ$99,99,FALSE)-VLOOKUP($A10,'Import OffPeak change'!$A$106:CZ$202,99,FALSE)),0,(VLOOKUP($A10,'Import OffPeak'!$A$3:CZ$99,99,FALSE)-VLOOKUP($A10,'Import OffPeak change'!$A$106:CZ$202,99,FALSE)))</f>
        <v>0</v>
      </c>
      <c r="CV10" s="6">
        <f>IF(ISERROR(VLOOKUP($A10,'Import OffPeak'!$A$3:DA$99,100,FALSE)-VLOOKUP($A10,'Import OffPeak change'!$A$106:DA$202,100,FALSE)),0,(VLOOKUP($A10,'Import OffPeak'!$A$3:DA$99,100,FALSE)-VLOOKUP($A10,'Import OffPeak change'!$A$106:DA$202,100,FALSE)))</f>
        <v>0</v>
      </c>
      <c r="CW10" s="6">
        <f>IF(ISERROR(VLOOKUP($A10,'Import OffPeak'!$A$3:DB$99,101,FALSE)-VLOOKUP($A10,'Import OffPeak change'!$A$106:DB$202,101,FALSE)),0,(VLOOKUP($A10,'Import OffPeak'!$A$3:DB$99,101,FALSE)-VLOOKUP($A10,'Import OffPeak change'!$A$106:DB$202,101,FALSE)))</f>
        <v>0</v>
      </c>
      <c r="CX10" s="6">
        <f>IF(ISERROR(VLOOKUP($A10,'Import OffPeak'!$A$3:DC$99,102,FALSE)-VLOOKUP($A10,'Import OffPeak change'!$A$106:DC$202,102,FALSE)),0,(VLOOKUP($A10,'Import OffPeak'!$A$3:DC$99,102,FALSE)-VLOOKUP($A10,'Import OffPeak change'!$A$106:DC$202,102,FALSE)))</f>
        <v>0</v>
      </c>
      <c r="CY10" s="6">
        <f>IF(ISERROR(VLOOKUP($A10,'Import OffPeak'!$A$3:DD$99,103,FALSE)-VLOOKUP($A10,'Import OffPeak change'!$A$106:DD$202,103,FALSE)),0,(VLOOKUP($A10,'Import OffPeak'!$A$3:DD$99,103,FALSE)-VLOOKUP($A10,'Import OffPeak change'!$A$106:DD$202,103,FALSE)))</f>
        <v>0</v>
      </c>
      <c r="CZ10" s="6">
        <f>IF(ISERROR(VLOOKUP($A10,'Import OffPeak'!$A$3:DE$99,104,FALSE)-VLOOKUP($A10,'Import OffPeak change'!$A$106:DE$202,104,FALSE)),0,(VLOOKUP($A10,'Import OffPeak'!$A$3:DE$99,104,FALSE)-VLOOKUP($A10,'Import OffPeak change'!$A$106:DE$202,104,FALSE)))</f>
        <v>0</v>
      </c>
      <c r="DA10" s="6">
        <f>IF(ISERROR(VLOOKUP($A10,'Import OffPeak'!$A$3:DF$99,105,FALSE)-VLOOKUP($A10,'Import OffPeak change'!$A$106:DF$202,105,FALSE)),0,(VLOOKUP($A10,'Import OffPeak'!$A$3:DF$99,105,FALSE)-VLOOKUP($A10,'Import OffPeak change'!$A$106:DF$202,105,FALSE)))</f>
        <v>0</v>
      </c>
      <c r="DB10" s="6">
        <f>IF(ISERROR(VLOOKUP($A10,'Import OffPeak'!$A$3:DG$99,106,FALSE)-VLOOKUP($A10,'Import OffPeak change'!$A$106:DG$202,106,FALSE)),0,(VLOOKUP($A10,'Import OffPeak'!$A$3:DG$99,106,FALSE)-VLOOKUP($A10,'Import OffPeak change'!$A$106:DG$202,106,FALSE)))</f>
        <v>0</v>
      </c>
      <c r="DC10" s="6">
        <f>IF(ISERROR(VLOOKUP($A10,'Import OffPeak'!$A$3:DH$99,107,FALSE)-VLOOKUP($A10,'Import OffPeak change'!$A$106:DH$202,107,FALSE)),0,(VLOOKUP($A10,'Import OffPeak'!$A$3:DH$99,107,FALSE)-VLOOKUP($A10,'Import OffPeak change'!$A$106:DH$202,107,FALSE)))</f>
        <v>0</v>
      </c>
      <c r="DD10" s="6">
        <f>IF(ISERROR(VLOOKUP($A10,'Import OffPeak'!$A$3:DI$99,108,FALSE)-VLOOKUP($A10,'Import OffPeak change'!$A$106:DI$202,108,FALSE)),0,(VLOOKUP($A10,'Import OffPeak'!$A$3:DI$99,108,FALSE)-VLOOKUP($A10,'Import OffPeak change'!$A$106:DI$202,108,FALSE)))</f>
        <v>0</v>
      </c>
      <c r="DE10" s="6">
        <f>IF(ISERROR(VLOOKUP($A10,'Import OffPeak'!$A$3:DJ$99,109,FALSE)-VLOOKUP($A10,'Import OffPeak change'!$A$106:DJ$202,109,FALSE)),0,(VLOOKUP($A10,'Import OffPeak'!$A$3:DJ$99,109,FALSE)-VLOOKUP($A10,'Import OffPeak change'!$A$106:DJ$202,109,FALSE)))</f>
        <v>0</v>
      </c>
      <c r="DF10" s="6">
        <f>IF(ISERROR(VLOOKUP($A10,'Import OffPeak'!$A$3:DK$99,110,FALSE)-VLOOKUP($A10,'Import OffPeak change'!$A$106:DK$202,110,FALSE)),0,(VLOOKUP($A10,'Import OffPeak'!$A$3:DK$99,110,FALSE)-VLOOKUP($A10,'Import OffPeak change'!$A$106:DK$202,110,FALSE)))</f>
        <v>0</v>
      </c>
      <c r="DG10" s="6">
        <f>IF(ISERROR(VLOOKUP($A10,'Import OffPeak'!$A$3:DL$99,111,FALSE)-VLOOKUP($A10,'Import OffPeak change'!$A$106:DL$202,111,FALSE)),0,(VLOOKUP($A10,'Import OffPeak'!$A$3:DL$99,111,FALSE)-VLOOKUP($A10,'Import OffPeak change'!$A$106:DL$202,111,FALSE)))</f>
        <v>0</v>
      </c>
      <c r="DH10" s="6">
        <f>IF(ISERROR(VLOOKUP($A10,'Import OffPeak'!$A$3:DM$99,112,FALSE)-VLOOKUP($A10,'Import OffPeak change'!$A$106:DM$202,112,FALSE)),0,(VLOOKUP($A10,'Import OffPeak'!$A$3:DM$99,112,FALSE)-VLOOKUP($A10,'Import OffPeak change'!$A$106:DM$202,112,FALSE)))</f>
        <v>0</v>
      </c>
      <c r="DI10" s="6">
        <f>IF(ISERROR(VLOOKUP($A10,'Import OffPeak'!$A$3:DN$99,113,FALSE)-VLOOKUP($A10,'Import OffPeak change'!$A$106:DN$202,113,FALSE)),0,(VLOOKUP($A10,'Import OffPeak'!$A$3:DN$99,113,FALSE)-VLOOKUP($A10,'Import OffPeak change'!$A$106:DN$202,113,FALSE)))</f>
        <v>0</v>
      </c>
      <c r="DJ10" s="6">
        <f>IF(ISERROR(VLOOKUP($A10,'Import OffPeak'!$A$3:DO$99,114,FALSE)-VLOOKUP($A10,'Import OffPeak change'!$A$106:DO$202,114,FALSE)),0,(VLOOKUP($A10,'Import OffPeak'!$A$3:DO$99,114,FALSE)-VLOOKUP($A10,'Import OffPeak change'!$A$106:DO$202,114,FALSE)))</f>
        <v>0</v>
      </c>
      <c r="DK10" s="6">
        <f>IF(ISERROR(VLOOKUP($A10,'Import OffPeak'!$A$3:DP$99,115,FALSE)-VLOOKUP($A10,'Import OffPeak change'!$A$106:DP$202,115,FALSE)),0,(VLOOKUP($A10,'Import OffPeak'!$A$3:DP$99,115,FALSE)-VLOOKUP($A10,'Import OffPeak change'!$A$106:DP$202,115,FALSE)))</f>
        <v>0</v>
      </c>
      <c r="DL10" s="6">
        <f>IF(ISERROR(VLOOKUP($A10,'Import OffPeak'!$A$3:DQ$99,116,FALSE)-VLOOKUP($A10,'Import OffPeak change'!$A$106:DQ$202,116,FALSE)),0,(VLOOKUP($A10,'Import OffPeak'!$A$3:DQ$99,116,FALSE)-VLOOKUP($A10,'Import OffPeak change'!$A$106:DQ$202,116,FALSE)))</f>
        <v>0</v>
      </c>
      <c r="DM10" s="6">
        <f>IF(ISERROR(VLOOKUP($A10,'Import OffPeak'!$A$3:DR$99,117,FALSE)-VLOOKUP($A10,'Import OffPeak change'!$A$106:DR$202,117,FALSE)),0,(VLOOKUP($A10,'Import OffPeak'!$A$3:DR$99,117,FALSE)-VLOOKUP($A10,'Import OffPeak change'!$A$106:DR$202,117,FALSE)))</f>
        <v>0</v>
      </c>
      <c r="DN10" s="6">
        <f>IF(ISERROR(VLOOKUP($A10,'Import OffPeak'!$A$3:DS$99,118,FALSE)-VLOOKUP($A10,'Import OffPeak change'!$A$106:DS$202,118,FALSE)),0,(VLOOKUP($A10,'Import OffPeak'!$A$3:DS$99,118,FALSE)-VLOOKUP($A10,'Import OffPeak change'!$A$106:DS$202,118,FALSE)))</f>
        <v>0</v>
      </c>
      <c r="DO10" s="6">
        <f>IF(ISERROR(VLOOKUP($A10,'Import OffPeak'!$A$3:DT$99,119,FALSE)-VLOOKUP($A10,'Import OffPeak change'!$A$106:DT$202,119,FALSE)),0,(VLOOKUP($A10,'Import OffPeak'!$A$3:DT$99,119,FALSE)-VLOOKUP($A10,'Import OffPeak change'!$A$106:DT$202,119,FALSE)))</f>
        <v>0</v>
      </c>
      <c r="DP10" s="6">
        <f>IF(ISERROR(VLOOKUP($A10,'Import OffPeak'!$A$3:DU$99,120,FALSE)-VLOOKUP($A10,'Import OffPeak change'!$A$106:DU$202,120,FALSE)),0,(VLOOKUP($A10,'Import OffPeak'!$A$3:DU$99,120,FALSE)-VLOOKUP($A10,'Import OffPeak change'!$A$106:DU$202,120,FALSE)))</f>
        <v>0</v>
      </c>
      <c r="DQ10" s="6">
        <f>IF(ISERROR(VLOOKUP($A10,'Import OffPeak'!$A$3:DV$99,121,FALSE)-VLOOKUP($A10,'Import OffPeak change'!$A$106:DV$202,121,FALSE)),0,(VLOOKUP($A10,'Import OffPeak'!$A$3:DV$99,121,FALSE)-VLOOKUP($A10,'Import OffPeak change'!$A$106:DV$202,121,FALSE)))</f>
        <v>0</v>
      </c>
      <c r="DR10" s="6">
        <f>IF(ISERROR(VLOOKUP($A10,'Import OffPeak'!$A$3:DW$99,122,FALSE)-VLOOKUP($A10,'Import OffPeak change'!$A$106:DW$202,122,FALSE)),0,(VLOOKUP($A10,'Import OffPeak'!$A$3:DW$99,122,FALSE)-VLOOKUP($A10,'Import OffPeak change'!$A$106:DW$202,122,FALSE)))</f>
        <v>0</v>
      </c>
      <c r="DS10" s="6">
        <f>IF(ISERROR(VLOOKUP($A10,'Import OffPeak'!$A$3:DX$99,123,FALSE)-VLOOKUP($A10,'Import OffPeak change'!$A$106:DX$202,123,FALSE)),0,(VLOOKUP($A10,'Import OffPeak'!$A$3:DX$99,123,FALSE)-VLOOKUP($A10,'Import OffPeak change'!$A$106:DX$202,123,FALSE)))</f>
        <v>0</v>
      </c>
      <c r="DT10" s="6">
        <f>IF(ISERROR(VLOOKUP($A10,'Import OffPeak'!$A$3:DY$99,124,FALSE)-VLOOKUP($A10,'Import OffPeak change'!$A$106:DY$202,124,FALSE)),0,(VLOOKUP($A10,'Import OffPeak'!$A$3:DY$99,124,FALSE)-VLOOKUP($A10,'Import OffPeak change'!$A$106:DY$202,124,FALSE)))</f>
        <v>0</v>
      </c>
      <c r="DU10" s="6">
        <f>IF(ISERROR(VLOOKUP($A10,'Import OffPeak'!$A$3:DZ$99,125,FALSE)-VLOOKUP($A10,'Import OffPeak change'!$A$106:DZ$202,125,FALSE)),0,(VLOOKUP($A10,'Import OffPeak'!$A$3:DZ$99,125,FALSE)-VLOOKUP($A10,'Import OffPeak change'!$A$106:DZ$202,125,FALSE)))</f>
        <v>0</v>
      </c>
      <c r="DV10" s="6">
        <f>IF(ISERROR(VLOOKUP($A10,'Import OffPeak'!$A$3:EA$99,126,FALSE)-VLOOKUP($A10,'Import OffPeak change'!$A$106:EA$202,126,FALSE)),0,(VLOOKUP($A10,'Import OffPeak'!$A$3:EA$99,126,FALSE)-VLOOKUP($A10,'Import OffPeak change'!$A$106:EA$202,126,FALSE)))</f>
        <v>0</v>
      </c>
      <c r="DW10" s="6">
        <f>IF(ISERROR(VLOOKUP($A10,'Import OffPeak'!$A$3:EB$99,127,FALSE)-VLOOKUP($A10,'Import OffPeak change'!$A$106:EB$202,127,FALSE)),0,(VLOOKUP($A10,'Import OffPeak'!$A$3:EB$99,127,FALSE)-VLOOKUP($A10,'Import OffPeak change'!$A$106:EB$202,127,FALSE)))</f>
        <v>0</v>
      </c>
      <c r="DX10" s="6">
        <f>IF(ISERROR(VLOOKUP($A10,'Import OffPeak'!$A$3:EC$99,128,FALSE)-VLOOKUP($A10,'Import OffPeak change'!$A$106:EC$202,128,FALSE)),0,(VLOOKUP($A10,'Import OffPeak'!$A$3:EC$99,128,FALSE)-VLOOKUP($A10,'Import OffPeak change'!$A$106:EC$202,128,FALSE)))</f>
        <v>0</v>
      </c>
      <c r="DY10" s="6">
        <f>IF(ISERROR(VLOOKUP($A10,'Import OffPeak'!$A$3:ED$99,129,FALSE)-VLOOKUP($A10,'Import OffPeak change'!$A$106:ED$202,129,FALSE)),0,(VLOOKUP($A10,'Import OffPeak'!$A$3:ED$99,129,FALSE)-VLOOKUP($A10,'Import OffPeak change'!$A$106:ED$202,129,FALSE)))</f>
        <v>0</v>
      </c>
      <c r="DZ10" s="6">
        <f>IF(ISERROR(VLOOKUP($A10,'Import OffPeak'!$A$3:EE$99,130,FALSE)-VLOOKUP($A10,'Import OffPeak change'!$A$106:EE$202,130,FALSE)),0,(VLOOKUP($A10,'Import OffPeak'!$A$3:EE$99,130,FALSE)-VLOOKUP($A10,'Import OffPeak change'!$A$106:EE$202,130,FALSE)))</f>
        <v>0</v>
      </c>
      <c r="EA10" s="6">
        <f>IF(ISERROR(VLOOKUP($A10,'Import OffPeak'!$A$3:EF$99,131,FALSE)-VLOOKUP($A10,'Import OffPeak change'!$A$106:EF$202,131,FALSE)),0,(VLOOKUP($A10,'Import OffPeak'!$A$3:EF$99,131,FALSE)-VLOOKUP($A10,'Import OffPeak change'!$A$106:EF$202,131,FALSE)))</f>
        <v>0</v>
      </c>
      <c r="EB10" s="6">
        <f>IF(ISERROR(VLOOKUP($A10,'Import OffPeak'!$A$3:EG$99,132,FALSE)-VLOOKUP($A10,'Import OffPeak change'!$A$106:EG$202,132,FALSE)),0,(VLOOKUP($A10,'Import OffPeak'!$A$3:EG$99,132,FALSE)-VLOOKUP($A10,'Import OffPeak change'!$A$106:EG$202,132,FALSE)))</f>
        <v>0</v>
      </c>
      <c r="EC10" s="6">
        <f>IF(ISERROR(VLOOKUP($A10,'Import OffPeak'!$A$3:EH$99,133,FALSE)-VLOOKUP($A10,'Import OffPeak change'!$A$106:EH$202,133,FALSE)),0,(VLOOKUP($A10,'Import OffPeak'!$A$3:EH$99,133,FALSE)-VLOOKUP($A10,'Import OffPeak change'!$A$106:EH$202,133,FALSE)))</f>
        <v>0</v>
      </c>
      <c r="ED10" s="6">
        <f>IF(ISERROR(VLOOKUP($A10,'Import OffPeak'!$A$3:EI$99,134,FALSE)-VLOOKUP($A10,'Import OffPeak change'!$A$106:EI$202,134,FALSE)),0,(VLOOKUP($A10,'Import OffPeak'!$A$3:EI$99,134,FALSE)-VLOOKUP($A10,'Import OffPeak change'!$A$106:EI$202,134,FALSE)))</f>
        <v>0</v>
      </c>
      <c r="EE10" s="6">
        <f>IF(ISERROR(VLOOKUP($A10,'Import OffPeak'!$A$3:EJ$99,135,FALSE)-VLOOKUP($A10,'Import OffPeak change'!$A$106:EJ$202,135,FALSE)),0,(VLOOKUP($A10,'Import OffPeak'!$A$3:EJ$99,135,FALSE)-VLOOKUP($A10,'Import OffPeak change'!$A$106:EJ$202,135,FALSE)))</f>
        <v>0</v>
      </c>
      <c r="EF10" s="6">
        <f>IF(ISERROR(VLOOKUP($A10,'Import OffPeak'!$A$3:EK$99,136,FALSE)-VLOOKUP($A10,'Import OffPeak change'!$A$106:EK$202,136,FALSE)),0,(VLOOKUP($A10,'Import OffPeak'!$A$3:EK$99,136,FALSE)-VLOOKUP($A10,'Import OffPeak change'!$A$106:EK$202,136,FALSE)))</f>
        <v>0</v>
      </c>
      <c r="EG10" s="6">
        <f>IF(ISERROR(VLOOKUP($A10,'Import OffPeak'!$A$3:EL$99,137,FALSE)-VLOOKUP($A10,'Import OffPeak change'!$A$106:EL$202,137,FALSE)),0,(VLOOKUP($A10,'Import OffPeak'!$A$3:EL$99,137,FALSE)-VLOOKUP($A10,'Import OffPeak change'!$A$106:EL$202,137,FALSE)))</f>
        <v>0</v>
      </c>
      <c r="EH10" s="6">
        <f>IF(ISERROR(VLOOKUP($A10,'Import OffPeak'!$A$3:EM$99,138,FALSE)-VLOOKUP($A10,'Import OffPeak change'!$A$106:EM$202,138,FALSE)),0,(VLOOKUP($A10,'Import OffPeak'!$A$3:EM$99,138,FALSE)-VLOOKUP($A10,'Import OffPeak change'!$A$106:EM$202,138,FALSE)))</f>
        <v>0</v>
      </c>
      <c r="EI10" s="6">
        <f>IF(ISERROR(VLOOKUP($A10,'Import OffPeak'!$A$3:EN$99,139,FALSE)-VLOOKUP($A10,'Import OffPeak change'!$A$106:EN$202,139,FALSE)),0,(VLOOKUP($A10,'Import OffPeak'!$A$3:EN$99,139,FALSE)-VLOOKUP($A10,'Import OffPeak change'!$A$106:EN$202,139,FALSE)))</f>
        <v>0</v>
      </c>
      <c r="EJ10" s="6">
        <f>IF(ISERROR(VLOOKUP($A10,'Import OffPeak'!$A$3:EO$99,140,FALSE)-VLOOKUP($A10,'Import OffPeak change'!$A$106:EO$202,140,FALSE)),0,(VLOOKUP($A10,'Import OffPeak'!$A$3:EO$99,140,FALSE)-VLOOKUP($A10,'Import OffPeak change'!$A$106:EO$202,140,FALSE)))</f>
        <v>0</v>
      </c>
      <c r="EK10" s="6">
        <f>IF(ISERROR(VLOOKUP($A10,'Import OffPeak'!$A$3:EP$99,141,FALSE)-VLOOKUP($A10,'Import OffPeak change'!$A$106:EP$202,141,FALSE)),0,(VLOOKUP($A10,'Import OffPeak'!$A$3:EP$99,141,FALSE)-VLOOKUP($A10,'Import OffPeak change'!$A$106:EP$202,141,FALSE)))</f>
        <v>0</v>
      </c>
      <c r="EL10" s="6">
        <f>IF(ISERROR(VLOOKUP($A10,'Import OffPeak'!$A$3:EQ$99,142,FALSE)-VLOOKUP($A10,'Import OffPeak change'!$A$106:EQ$202,142,FALSE)),0,(VLOOKUP($A10,'Import OffPeak'!$A$3:EQ$99,142,FALSE)-VLOOKUP($A10,'Import OffPeak change'!$A$106:EQ$202,142,FALSE)))</f>
        <v>0</v>
      </c>
      <c r="EM10" s="6">
        <f>IF(ISERROR(VLOOKUP($A10,'Import OffPeak'!$A$3:ER$99,143,FALSE)-VLOOKUP($A10,'Import OffPeak change'!$A$106:ER$202,143,FALSE)),0,(VLOOKUP($A10,'Import OffPeak'!$A$3:ER$99,143,FALSE)-VLOOKUP($A10,'Import OffPeak change'!$A$106:ER$202,143,FALSE)))</f>
        <v>0</v>
      </c>
      <c r="EN10" s="6">
        <f>IF(ISERROR(VLOOKUP($A10,'Import OffPeak'!$A$3:ES$99,144,FALSE)-VLOOKUP($A10,'Import OffPeak change'!$A$106:ES$202,144,FALSE)),0,(VLOOKUP($A10,'Import OffPeak'!$A$3:ES$99,144,FALSE)-VLOOKUP($A10,'Import OffPeak change'!$A$106:ES$202,144,FALSE)))</f>
        <v>0</v>
      </c>
      <c r="EO10" s="6">
        <f>IF(ISERROR(VLOOKUP($A10,'Import OffPeak'!$A$3:ET$99,145,FALSE)-VLOOKUP($A10,'Import OffPeak change'!$A$106:ET$202,145,FALSE)),0,(VLOOKUP($A10,'Import OffPeak'!$A$3:ET$99,145,FALSE)-VLOOKUP($A10,'Import OffPeak change'!$A$106:ET$202,145,FALSE)))</f>
        <v>0</v>
      </c>
      <c r="EP10" s="6">
        <f>IF(ISERROR(VLOOKUP($A10,'Import OffPeak'!$A$3:EU$99,146,FALSE)-VLOOKUP($A10,'Import OffPeak change'!$A$106:EU$202,146,FALSE)),0,(VLOOKUP($A10,'Import OffPeak'!$A$3:EU$99,146,FALSE)-VLOOKUP($A10,'Import OffPeak change'!$A$106:EU$202,146,FALSE)))</f>
        <v>0</v>
      </c>
      <c r="EQ10" s="6">
        <f>IF(ISERROR(VLOOKUP($A10,'Import OffPeak'!$A$3:EV$99,147,FALSE)-VLOOKUP($A10,'Import OffPeak change'!$A$106:EV$202,147,FALSE)),0,(VLOOKUP($A10,'Import OffPeak'!$A$3:EV$99,147,FALSE)-VLOOKUP($A10,'Import OffPeak change'!$A$106:EV$202,147,FALSE)))</f>
        <v>0</v>
      </c>
      <c r="ER10" s="6">
        <f>IF(ISERROR(VLOOKUP($A10,'Import OffPeak'!$A$3:EW$99,148,FALSE)-VLOOKUP($A10,'Import OffPeak change'!$A$106:EW$202,148,FALSE)),0,(VLOOKUP($A10,'Import OffPeak'!$A$3:EW$99,148,FALSE)-VLOOKUP($A10,'Import OffPeak change'!$A$106:EW$202,148,FALSE)))</f>
        <v>0</v>
      </c>
      <c r="ES10" s="6">
        <f>IF(ISERROR(VLOOKUP($A10,'Import OffPeak'!$A$3:EX$99,149,FALSE)-VLOOKUP($A10,'Import OffPeak change'!$A$106:EX$202,149,FALSE)),0,(VLOOKUP($A10,'Import OffPeak'!$A$3:EX$99,149,FALSE)-VLOOKUP($A10,'Import OffPeak change'!$A$106:EX$202,149,FALSE)))</f>
        <v>0</v>
      </c>
      <c r="ET10" s="6">
        <f>IF(ISERROR(VLOOKUP($A10,'Import OffPeak'!$A$3:EY$99,150,FALSE)-VLOOKUP($A10,'Import OffPeak change'!$A$106:EY$202,150,FALSE)),0,(VLOOKUP($A10,'Import OffPeak'!$A$3:EY$99,150,FALSE)-VLOOKUP($A10,'Import OffPeak change'!$A$106:EY$202,150,FALSE)))</f>
        <v>0</v>
      </c>
      <c r="EU10" s="6">
        <f>IF(ISERROR(VLOOKUP($A10,'Import OffPeak'!$A$3:EZ$99,151,FALSE)-VLOOKUP($A10,'Import OffPeak change'!$A$106:EZ$202,151,FALSE)),0,(VLOOKUP($A10,'Import OffPeak'!$A$3:EZ$99,151,FALSE)-VLOOKUP($A10,'Import OffPeak change'!$A$106:EZ$202,151,FALSE)))</f>
        <v>0</v>
      </c>
      <c r="EV10" s="6">
        <f>IF(ISERROR(VLOOKUP($A10,'Import OffPeak'!$A$3:FA$99,152,FALSE)-VLOOKUP($A10,'Import OffPeak change'!$A$106:FA$202,152,FALSE)),0,(VLOOKUP($A10,'Import OffPeak'!$A$3:FA$99,152,FALSE)-VLOOKUP($A10,'Import OffPeak change'!$A$106:FA$202,152,FALSE)))</f>
        <v>0</v>
      </c>
      <c r="EW10" s="6">
        <f>IF(ISERROR(VLOOKUP($A10,'Import OffPeak'!$A$3:FB$99,153,FALSE)-VLOOKUP($A10,'Import OffPeak change'!$A$106:FB$202,153,FALSE)),0,(VLOOKUP($A10,'Import OffPeak'!$A$3:FB$99,153,FALSE)-VLOOKUP($A10,'Import OffPeak change'!$A$106:FB$202,153,FALSE)))</f>
        <v>0</v>
      </c>
      <c r="EX10" s="6">
        <f>IF(ISERROR(VLOOKUP($A10,'Import OffPeak'!$A$3:FC$99,154,FALSE)-VLOOKUP($A10,'Import OffPeak change'!$A$106:FC$202,154,FALSE)),0,(VLOOKUP($A10,'Import OffPeak'!$A$3:FC$99,154,FALSE)-VLOOKUP($A10,'Import OffPeak change'!$A$106:FC$202,154,FALSE)))</f>
        <v>0</v>
      </c>
      <c r="EY10" s="6">
        <f>IF(ISERROR(VLOOKUP($A10,'Import OffPeak'!$A$3:FD$99,155,FALSE)-VLOOKUP($A10,'Import OffPeak change'!$A$106:FD$202,155,FALSE)),0,(VLOOKUP($A10,'Import OffPeak'!$A$3:FD$99,155,FALSE)-VLOOKUP($A10,'Import OffPeak change'!$A$106:FD$202,155,FALSE)))</f>
        <v>0</v>
      </c>
      <c r="EZ10" s="6">
        <f>IF(ISERROR(VLOOKUP($A10,'Import OffPeak'!$A$3:FE$99,156,FALSE)-VLOOKUP($A10,'Import OffPeak change'!$A$106:FE$202,156,FALSE)),0,(VLOOKUP($A10,'Import OffPeak'!$A$3:FE$99,156,FALSE)-VLOOKUP($A10,'Import OffPeak change'!$A$106:FE$202,156,FALSE)))</f>
        <v>0</v>
      </c>
      <c r="FA10" s="6">
        <f>IF(ISERROR(VLOOKUP($A10,'Import OffPeak'!$A$3:FF$99,157,FALSE)-VLOOKUP($A10,'Import OffPeak change'!$A$106:FF$202,157,FALSE)),0,(VLOOKUP($A10,'Import OffPeak'!$A$3:FF$99,157,FALSE)-VLOOKUP($A10,'Import OffPeak change'!$A$106:FF$202,157,FALSE)))</f>
        <v>0</v>
      </c>
      <c r="FB10" s="6">
        <f>IF(ISERROR(VLOOKUP($A10,'Import OffPeak'!$A$3:FG$99,158,FALSE)-VLOOKUP($A10,'Import OffPeak change'!$A$106:FG$202,158,FALSE)),0,(VLOOKUP($A10,'Import OffPeak'!$A$3:FG$99,158,FALSE)-VLOOKUP($A10,'Import OffPeak change'!$A$106:FG$202,158,FALSE)))</f>
        <v>0</v>
      </c>
      <c r="FC10" s="6">
        <f>IF(ISERROR(VLOOKUP($A10,'Import OffPeak'!$A$3:FH$99,159,FALSE)-VLOOKUP($A10,'Import OffPeak change'!$A$106:FH$202,159,FALSE)),0,(VLOOKUP($A10,'Import OffPeak'!$A$3:FH$99,159,FALSE)-VLOOKUP($A10,'Import OffPeak change'!$A$106:FH$202,159,FALSE)))</f>
        <v>0</v>
      </c>
      <c r="FD10" s="6">
        <f>IF(ISERROR(VLOOKUP($A10,'Import OffPeak'!$A$3:FI$99,160,FALSE)-VLOOKUP($A10,'Import OffPeak change'!$A$106:FI$202,160,FALSE)),0,(VLOOKUP($A10,'Import OffPeak'!$A$3:FI$99,160,FALSE)-VLOOKUP($A10,'Import OffPeak change'!$A$106:FI$202,160,FALSE)))</f>
        <v>0</v>
      </c>
      <c r="FE10" s="6">
        <f>IF(ISERROR(VLOOKUP($A10,'Import OffPeak'!$A$3:FJ$99,161,FALSE)-VLOOKUP($A10,'Import OffPeak change'!$A$106:FJ$202,161,FALSE)),0,(VLOOKUP($A10,'Import OffPeak'!$A$3:FJ$99,161,FALSE)-VLOOKUP($A10,'Import OffPeak change'!$A$106:FJ$202,161,FALSE)))</f>
        <v>0</v>
      </c>
      <c r="FF10" s="6">
        <f>IF(ISERROR(VLOOKUP($A10,'Import OffPeak'!$A$3:FK$99,162,FALSE)-VLOOKUP($A10,'Import OffPeak change'!$A$106:FK$202,162,FALSE)),0,(VLOOKUP($A10,'Import OffPeak'!$A$3:FK$99,162,FALSE)-VLOOKUP($A10,'Import OffPeak change'!$A$106:FK$202,162,FALSE)))</f>
        <v>0</v>
      </c>
      <c r="FG10" s="6">
        <f>IF(ISERROR(VLOOKUP($A10,'Import OffPeak'!$A$3:FL$99,163,FALSE)-VLOOKUP($A10,'Import OffPeak change'!$A$106:FL$202,163,FALSE)),0,(VLOOKUP($A10,'Import OffPeak'!$A$3:FL$99,163,FALSE)-VLOOKUP($A10,'Import OffPeak change'!$A$106:FL$202,163,FALSE)))</f>
        <v>0</v>
      </c>
      <c r="FH10" s="6">
        <f>IF(ISERROR(VLOOKUP($A10,'Import OffPeak'!$A$3:FM$99,164,FALSE)-VLOOKUP($A10,'Import OffPeak change'!$A$106:FM$202,164,FALSE)),0,(VLOOKUP($A10,'Import OffPeak'!$A$3:FM$99,164,FALSE)-VLOOKUP($A10,'Import OffPeak change'!$A$106:FM$202,164,FALSE)))</f>
        <v>0</v>
      </c>
      <c r="FI10" s="6">
        <f>IF(ISERROR(VLOOKUP($A10,'Import OffPeak'!$A$3:FN$99,165,FALSE)-VLOOKUP($A10,'Import OffPeak change'!$A$106:FN$202,165,FALSE)),0,(VLOOKUP($A10,'Import OffPeak'!$A$3:FN$99,165,FALSE)-VLOOKUP($A10,'Import OffPeak change'!$A$106:FN$202,165,FALSE)))</f>
        <v>0</v>
      </c>
      <c r="FJ10" s="6">
        <f>IF(ISERROR(VLOOKUP($A10,'Import OffPeak'!$A$3:FO$99,166,FALSE)-VLOOKUP($A10,'Import OffPeak change'!$A$106:FO$202,166,FALSE)),0,(VLOOKUP($A10,'Import OffPeak'!$A$3:FO$99,166,FALSE)-VLOOKUP($A10,'Import OffPeak change'!$A$106:FO$202,166,FALSE)))</f>
        <v>0</v>
      </c>
      <c r="FK10" s="6">
        <f>IF(ISERROR(VLOOKUP($A10,'Import OffPeak'!$A$3:FP$99,167,FALSE)-VLOOKUP($A10,'Import OffPeak change'!$A$106:FP$202,167,FALSE)),0,(VLOOKUP($A10,'Import OffPeak'!$A$3:FP$99,167,FALSE)-VLOOKUP($A10,'Import OffPeak change'!$A$106:FP$202,167,FALSE)))</f>
        <v>0</v>
      </c>
      <c r="FL10" s="6">
        <f>IF(ISERROR(VLOOKUP($A10,'Import OffPeak'!$A$3:FQ$99,168,FALSE)-VLOOKUP($A10,'Import OffPeak change'!$A$106:FQ$202,168,FALSE)),0,(VLOOKUP($A10,'Import OffPeak'!$A$3:FQ$99,168,FALSE)-VLOOKUP($A10,'Import OffPeak change'!$A$106:FQ$202,168,FALSE)))</f>
        <v>0</v>
      </c>
      <c r="FM10" s="6">
        <f>IF(ISERROR(VLOOKUP($A10,'Import OffPeak'!$A$3:FR$99,169,FALSE)-VLOOKUP($A10,'Import OffPeak change'!$A$106:FR$202,169,FALSE)),0,(VLOOKUP($A10,'Import OffPeak'!$A$3:FR$99,169,FALSE)-VLOOKUP($A10,'Import OffPeak change'!$A$106:FR$202,169,FALSE)))</f>
        <v>0</v>
      </c>
      <c r="FN10" s="6">
        <f>IF(ISERROR(VLOOKUP($A10,'Import OffPeak'!$A$3:FS$99,170,FALSE)-VLOOKUP($A10,'Import OffPeak change'!$A$106:FS$202,170,FALSE)),0,(VLOOKUP($A10,'Import OffPeak'!$A$3:FS$99,170,FALSE)-VLOOKUP($A10,'Import OffPeak change'!$A$106:FS$202,170,FALSE)))</f>
        <v>0</v>
      </c>
      <c r="FO10" s="6">
        <f>IF(ISERROR(VLOOKUP($A10,'Import OffPeak'!$A$3:FT$99,171,FALSE)-VLOOKUP($A10,'Import OffPeak change'!$A$106:FT$202,171,FALSE)),0,(VLOOKUP($A10,'Import OffPeak'!$A$3:FT$99,171,FALSE)-VLOOKUP($A10,'Import OffPeak change'!$A$106:FT$202,171,FALSE)))</f>
        <v>0</v>
      </c>
      <c r="FP10" s="6">
        <f>IF(ISERROR(VLOOKUP($A10,'Import OffPeak'!$A$3:FU$99,172,FALSE)-VLOOKUP($A10,'Import OffPeak change'!$A$106:FU$202,172,FALSE)),0,(VLOOKUP($A10,'Import OffPeak'!$A$3:FU$99,172,FALSE)-VLOOKUP($A10,'Import OffPeak change'!$A$106:FU$202,172,FALSE)))</f>
        <v>0</v>
      </c>
      <c r="FQ10" s="6">
        <f>IF(ISERROR(VLOOKUP($A10,'Import OffPeak'!$A$3:FV$99,173,FALSE)-VLOOKUP($A10,'Import OffPeak change'!$A$106:FV$202,173,FALSE)),0,(VLOOKUP($A10,'Import OffPeak'!$A$3:FV$99,173,FALSE)-VLOOKUP($A10,'Import OffPeak change'!$A$106:FV$202,173,FALSE)))</f>
        <v>0</v>
      </c>
      <c r="FR10" s="6">
        <f>IF(ISERROR(VLOOKUP($A10,'Import OffPeak'!$A$3:FW$99,174,FALSE)-VLOOKUP($A10,'Import OffPeak change'!$A$106:FW$202,174,FALSE)),0,(VLOOKUP($A10,'Import OffPeak'!$A$3:FW$99,174,FALSE)-VLOOKUP($A10,'Import OffPeak change'!$A$106:FW$202,174,FALSE)))</f>
        <v>0</v>
      </c>
      <c r="FS10" s="6">
        <f>IF(ISERROR(VLOOKUP($A10,'Import OffPeak'!$A$3:FX$99,175,FALSE)-VLOOKUP($A10,'Import OffPeak change'!$A$106:FX$202,175,FALSE)),0,(VLOOKUP($A10,'Import OffPeak'!$A$3:FX$99,175,FALSE)-VLOOKUP($A10,'Import OffPeak change'!$A$106:FX$202,175,FALSE)))</f>
        <v>0</v>
      </c>
      <c r="FT10" s="6">
        <f>IF(ISERROR(VLOOKUP($A10,'Import OffPeak'!$A$3:FY$99,176,FALSE)-VLOOKUP($A10,'Import OffPeak change'!$A$106:FY$202,176,FALSE)),0,(VLOOKUP($A10,'Import OffPeak'!$A$3:FY$99,176,FALSE)-VLOOKUP($A10,'Import OffPeak change'!$A$106:FY$202,176,FALSE)))</f>
        <v>0</v>
      </c>
      <c r="FU10" s="6">
        <f>IF(ISERROR(VLOOKUP($A10,'Import OffPeak'!$A$3:FZ$99,177,FALSE)-VLOOKUP($A10,'Import OffPeak change'!$A$106:FZ$202,177,FALSE)),0,(VLOOKUP($A10,'Import OffPeak'!$A$3:FZ$99,177,FALSE)-VLOOKUP($A10,'Import OffPeak change'!$A$106:FZ$202,177,FALSE)))</f>
        <v>0</v>
      </c>
      <c r="FV10" s="6">
        <f>IF(ISERROR(VLOOKUP($A10,'Import OffPeak'!$A$3:GA$99,178,FALSE)-VLOOKUP($A10,'Import OffPeak change'!$A$106:GA$202,178,FALSE)),0,(VLOOKUP($A10,'Import OffPeak'!$A$3:GA$99,178,FALSE)-VLOOKUP($A10,'Import OffPeak change'!$A$106:GA$202,178,FALSE)))</f>
        <v>0</v>
      </c>
      <c r="FW10" s="6">
        <f>IF(ISERROR(VLOOKUP($A10,'Import OffPeak'!$A$3:GB$99,179,FALSE)-VLOOKUP($A10,'Import OffPeak change'!$A$106:GB$202,179,FALSE)),0,(VLOOKUP($A10,'Import OffPeak'!$A$3:GB$99,179,FALSE)-VLOOKUP($A10,'Import OffPeak change'!$A$106:GB$202,179,FALSE)))</f>
        <v>0</v>
      </c>
      <c r="FX10" s="6">
        <f>IF(ISERROR(VLOOKUP($A10,'Import OffPeak'!$A$3:GC$99,180,FALSE)-VLOOKUP($A10,'Import OffPeak change'!$A$106:GC$202,180,FALSE)),0,(VLOOKUP($A10,'Import OffPeak'!$A$3:GC$99,180,FALSE)-VLOOKUP($A10,'Import OffPeak change'!$A$106:GC$202,180,FALSE)))</f>
        <v>0</v>
      </c>
      <c r="FY10" s="6">
        <f>IF(ISERROR(VLOOKUP($A10,'Import OffPeak'!$A$3:GD$99,181,FALSE)-VLOOKUP($A10,'Import OffPeak change'!$A$106:GD$202,181,FALSE)),0,(VLOOKUP($A10,'Import OffPeak'!$A$3:GD$99,181,FALSE)-VLOOKUP($A10,'Import OffPeak change'!$A$106:GD$202,181,FALSE)))</f>
        <v>0</v>
      </c>
      <c r="FZ10" s="6">
        <f>IF(ISERROR(VLOOKUP($A10,'Import OffPeak'!$A$3:GE$99,182,FALSE)-VLOOKUP($A10,'Import OffPeak change'!$A$106:GE$202,182,FALSE)),0,(VLOOKUP($A10,'Import OffPeak'!$A$3:GE$99,182,FALSE)-VLOOKUP($A10,'Import OffPeak change'!$A$106:GE$202,182,FALSE)))</f>
        <v>0</v>
      </c>
      <c r="GA10" s="6">
        <f>IF(ISERROR(VLOOKUP($A10,'Import OffPeak'!$A$3:GF$99,183,FALSE)-VLOOKUP($A10,'Import OffPeak change'!$A$106:GF$202,183,FALSE)),0,(VLOOKUP($A10,'Import OffPeak'!$A$3:GF$99,183,FALSE)-VLOOKUP($A10,'Import OffPeak change'!$A$106:GF$202,183,FALSE)))</f>
        <v>0</v>
      </c>
      <c r="GB10" s="6">
        <f>IF(ISERROR(VLOOKUP($A10,'Import OffPeak'!$A$3:GG$99,184,FALSE)-VLOOKUP($A10,'Import OffPeak change'!$A$106:GG$202,184,FALSE)),0,(VLOOKUP($A10,'Import OffPeak'!$A$3:GG$99,184,FALSE)-VLOOKUP($A10,'Import OffPeak change'!$A$106:GG$202,184,FALSE)))</f>
        <v>0</v>
      </c>
      <c r="GC10" s="6">
        <f>IF(ISERROR(VLOOKUP($A10,'Import OffPeak'!$A$3:GH$99,185,FALSE)-VLOOKUP($A10,'Import OffPeak change'!$A$106:GH$202,185,FALSE)),0,(VLOOKUP($A10,'Import OffPeak'!$A$3:GH$99,185,FALSE)-VLOOKUP($A10,'Import OffPeak change'!$A$106:GH$202,185,FALSE)))</f>
        <v>0</v>
      </c>
      <c r="GD10" s="6">
        <f>IF(ISERROR(VLOOKUP($A10,'Import OffPeak'!$A$3:GI$99,186,FALSE)-VLOOKUP($A10,'Import OffPeak change'!$A$106:GI$202,186,FALSE)),0,(VLOOKUP($A10,'Import OffPeak'!$A$3:GI$99,186,FALSE)-VLOOKUP($A10,'Import OffPeak change'!$A$106:GI$202,186,FALSE)))</f>
        <v>0</v>
      </c>
      <c r="GE10" s="6">
        <f>IF(ISERROR(VLOOKUP($A10,'Import OffPeak'!$A$3:GJ$99,187,FALSE)-VLOOKUP($A10,'Import OffPeak change'!$A$106:GJ$202,187,FALSE)),0,(VLOOKUP($A10,'Import OffPeak'!$A$3:GJ$99,187,FALSE)-VLOOKUP($A10,'Import OffPeak change'!$A$106:GJ$202,187,FALSE)))</f>
        <v>0</v>
      </c>
      <c r="GF10" s="6">
        <f>IF(ISERROR(VLOOKUP($A10,'Import OffPeak'!$A$3:GK$99,188,FALSE)-VLOOKUP($A10,'Import OffPeak change'!$A$106:GK$202,188,FALSE)),0,(VLOOKUP($A10,'Import OffPeak'!$A$3:GK$99,188,FALSE)-VLOOKUP($A10,'Import OffPeak change'!$A$106:GK$202,188,FALSE)))</f>
        <v>0</v>
      </c>
      <c r="GG10" s="6">
        <f>IF(ISERROR(VLOOKUP($A10,'Import OffPeak'!$A$3:GL$99,189,FALSE)-VLOOKUP($A10,'Import OffPeak change'!$A$106:GL$202,189,FALSE)),0,(VLOOKUP($A10,'Import OffPeak'!$A$3:GL$99,189,FALSE)-VLOOKUP($A10,'Import OffPeak change'!$A$106:GL$202,189,FALSE)))</f>
        <v>0</v>
      </c>
      <c r="GH10" s="6">
        <f>IF(ISERROR(VLOOKUP($A10,'Import OffPeak'!$A$3:GM$99,190,FALSE)-VLOOKUP($A10,'Import OffPeak change'!$A$106:GM$202,190,FALSE)),0,(VLOOKUP($A10,'Import OffPeak'!$A$3:GM$99,190,FALSE)-VLOOKUP($A10,'Import OffPeak change'!$A$106:GM$202,190,FALSE)))</f>
        <v>0</v>
      </c>
      <c r="GI10" s="6">
        <f>IF(ISERROR(VLOOKUP($A10,'Import OffPeak'!$A$3:GN$99,191,FALSE)-VLOOKUP($A10,'Import OffPeak change'!$A$106:GN$202,191,FALSE)),0,(VLOOKUP($A10,'Import OffPeak'!$A$3:GN$99,191,FALSE)-VLOOKUP($A10,'Import OffPeak change'!$A$106:GN$202,191,FALSE)))</f>
        <v>0</v>
      </c>
      <c r="GJ10" s="6">
        <f>IF(ISERROR(VLOOKUP($A10,'Import OffPeak'!$A$3:GO$99,192,FALSE)-VLOOKUP($A10,'Import OffPeak change'!$A$106:GO$202,192,FALSE)),0,(VLOOKUP($A10,'Import OffPeak'!$A$3:GO$99,192,FALSE)-VLOOKUP($A10,'Import OffPeak change'!$A$106:GO$202,192,FALSE)))</f>
        <v>0</v>
      </c>
      <c r="GK10" s="6">
        <f>IF(ISERROR(VLOOKUP($A10,'Import OffPeak'!$A$3:GP$99,193,FALSE)-VLOOKUP($A10,'Import OffPeak change'!$A$106:GP$202,193,FALSE)),0,(VLOOKUP($A10,'Import OffPeak'!$A$3:GP$99,193,FALSE)-VLOOKUP($A10,'Import OffPeak change'!$A$106:GP$202,193,FALSE)))</f>
        <v>0</v>
      </c>
      <c r="GL10" s="6">
        <f>IF(ISERROR(VLOOKUP($A10,'Import OffPeak'!$A$3:GQ$99,194,FALSE)-VLOOKUP($A10,'Import OffPeak change'!$A$106:GQ$202,194,FALSE)),0,(VLOOKUP($A10,'Import OffPeak'!$A$3:GQ$99,194,FALSE)-VLOOKUP($A10,'Import OffPeak change'!$A$106:GQ$202,194,FALSE)))</f>
        <v>0</v>
      </c>
      <c r="GM10" s="6">
        <f>IF(ISERROR(VLOOKUP($A10,'Import OffPeak'!$A$3:GR$99,195,FALSE)-VLOOKUP($A10,'Import OffPeak change'!$A$106:GR$202,195,FALSE)),0,(VLOOKUP($A10,'Import OffPeak'!$A$3:GR$99,195,FALSE)-VLOOKUP($A10,'Import OffPeak change'!$A$106:GR$202,195,FALSE)))</f>
        <v>0</v>
      </c>
      <c r="GN10" s="6">
        <f>IF(ISERROR(VLOOKUP($A10,'Import OffPeak'!$A$3:GS$99,196,FALSE)-VLOOKUP($A10,'Import OffPeak change'!$A$106:GS$202,196,FALSE)),0,(VLOOKUP($A10,'Import OffPeak'!$A$3:GS$99,196,FALSE)-VLOOKUP($A10,'Import OffPeak change'!$A$106:GS$202,196,FALSE)))</f>
        <v>0</v>
      </c>
      <c r="GO10" s="6">
        <f>IF(ISERROR(VLOOKUP($A10,'Import OffPeak'!$A$3:GT$99,197,FALSE)-VLOOKUP($A10,'Import OffPeak change'!$A$106:GT$202,197,FALSE)),0,(VLOOKUP($A10,'Import OffPeak'!$A$3:GT$99,197,FALSE)-VLOOKUP($A10,'Import OffPeak change'!$A$106:GT$202,197,FALSE)))</f>
        <v>0</v>
      </c>
      <c r="GP10" s="6">
        <f>IF(ISERROR(VLOOKUP($A10,'Import OffPeak'!$A$3:GU$99,198,FALSE)-VLOOKUP($A10,'Import OffPeak change'!$A$106:GU$202,198,FALSE)),0,(VLOOKUP($A10,'Import OffPeak'!$A$3:GU$99,198,FALSE)-VLOOKUP($A10,'Import OffPeak change'!$A$106:GU$202,198,FALSE)))</f>
        <v>0</v>
      </c>
      <c r="GQ10" s="6">
        <f>IF(ISERROR(VLOOKUP($A10,'Import OffPeak'!$A$3:GV$99,199,FALSE)-VLOOKUP($A10,'Import OffPeak change'!$A$106:GV$202,199,FALSE)),0,(VLOOKUP($A10,'Import OffPeak'!$A$3:GV$99,199,FALSE)-VLOOKUP($A10,'Import OffPeak change'!$A$106:GV$202,199,FALSE)))</f>
        <v>0</v>
      </c>
      <c r="GR10" s="6">
        <f>IF(ISERROR(VLOOKUP($A10,'Import OffPeak'!$A$3:GW$99,200,FALSE)-VLOOKUP($A10,'Import OffPeak change'!$A$106:GW$202,200,FALSE)),0,(VLOOKUP($A10,'Import OffPeak'!$A$3:GW$99,200,FALSE)-VLOOKUP($A10,'Import OffPeak change'!$A$106:GW$202,200,FALSE)))</f>
        <v>0</v>
      </c>
      <c r="GS10" s="6">
        <f>IF(ISERROR(VLOOKUP($A10,'Import OffPeak'!$A$3:GX$99,201,FALSE)-VLOOKUP($A10,'Import OffPeak change'!$A$106:GX$202,201,FALSE)),0,(VLOOKUP($A10,'Import OffPeak'!$A$3:GX$99,201,FALSE)-VLOOKUP($A10,'Import OffPeak change'!$A$106:GX$202,201,FALSE)))</f>
        <v>0</v>
      </c>
      <c r="GT10" s="6">
        <f>IF(ISERROR(VLOOKUP($A10,'Import OffPeak'!$A$3:GY$99,202,FALSE)-VLOOKUP($A10,'Import OffPeak change'!$A$106:GY$202,202,FALSE)),0,(VLOOKUP($A10,'Import OffPeak'!$A$3:GY$99,202,FALSE)-VLOOKUP($A10,'Import OffPeak change'!$A$106:GY$202,202,FALSE)))</f>
        <v>0</v>
      </c>
      <c r="GU10" s="6">
        <f>IF(ISERROR(VLOOKUP($A10,'Import OffPeak'!$A$3:GZ$99,203,FALSE)-VLOOKUP($A10,'Import OffPeak change'!$A$106:GZ$202,203,FALSE)),0,(VLOOKUP($A10,'Import OffPeak'!$A$3:GZ$99,203,FALSE)-VLOOKUP($A10,'Import OffPeak change'!$A$106:GZ$202,203,FALSE)))</f>
        <v>0</v>
      </c>
      <c r="GV10" s="6">
        <f>IF(ISERROR(VLOOKUP($A10,'Import OffPeak'!$A$3:HA$99,204,FALSE)-VLOOKUP($A10,'Import OffPeak change'!$A$106:HA$202,204,FALSE)),0,(VLOOKUP($A10,'Import OffPeak'!$A$3:HA$99,204,FALSE)-VLOOKUP($A10,'Import OffPeak change'!$A$106:HA$202,204,FALSE)))</f>
        <v>0</v>
      </c>
      <c r="GW10" s="6">
        <f>IF(ISERROR(VLOOKUP($A10,'Import OffPeak'!$A$3:HB$99,205,FALSE)-VLOOKUP($A10,'Import OffPeak change'!$A$106:HB$202,205,FALSE)),0,(VLOOKUP($A10,'Import OffPeak'!$A$3:HB$99,205,FALSE)-VLOOKUP($A10,'Import OffPeak change'!$A$106:HB$202,205,FALSE)))</f>
        <v>0</v>
      </c>
      <c r="GX10" s="6">
        <f>IF(ISERROR(VLOOKUP($A10,'Import OffPeak'!$A$3:HC$99,206,FALSE)-VLOOKUP($A10,'Import OffPeak change'!$A$106:HC$202,206,FALSE)),0,(VLOOKUP($A10,'Import OffPeak'!$A$3:HC$99,206,FALSE)-VLOOKUP($A10,'Import OffPeak change'!$A$106:HC$202,206,FALSE)))</f>
        <v>0</v>
      </c>
      <c r="GY10" s="6">
        <f>IF(ISERROR(VLOOKUP($A10,'Import OffPeak'!$A$3:HD$99,207,FALSE)-VLOOKUP($A10,'Import OffPeak change'!$A$106:HD$202,207,FALSE)),0,(VLOOKUP($A10,'Import OffPeak'!$A$3:HD$99,207,FALSE)-VLOOKUP($A10,'Import OffPeak change'!$A$106:HD$202,207,FALSE)))</f>
        <v>0</v>
      </c>
      <c r="GZ10" s="6">
        <f>IF(ISERROR(VLOOKUP($A10,'Import OffPeak'!$A$3:HE$99,208,FALSE)-VLOOKUP($A10,'Import OffPeak change'!$A$106:HE$202,208,FALSE)),0,(VLOOKUP($A10,'Import OffPeak'!$A$3:HE$99,208,FALSE)-VLOOKUP($A10,'Import OffPeak change'!$A$106:HE$202,208,FALSE)))</f>
        <v>0</v>
      </c>
      <c r="HA10" s="6">
        <f>IF(ISERROR(VLOOKUP($A10,'Import OffPeak'!$A$3:HF$99,209,FALSE)-VLOOKUP($A10,'Import OffPeak change'!$A$106:HF$202,209,FALSE)),0,(VLOOKUP($A10,'Import OffPeak'!$A$3:HF$99,209,FALSE)-VLOOKUP($A10,'Import OffPeak change'!$A$106:HF$202,209,FALSE)))</f>
        <v>0</v>
      </c>
      <c r="HB10" s="6">
        <f>IF(ISERROR(VLOOKUP($A10,'Import OffPeak'!$A$3:HG$99,210,FALSE)-VLOOKUP($A10,'Import OffPeak change'!$A$106:HG$202,210,FALSE)),0,(VLOOKUP($A10,'Import OffPeak'!$A$3:HG$99,210,FALSE)-VLOOKUP($A10,'Import OffPeak change'!$A$106:HG$202,210,FALSE)))</f>
        <v>0</v>
      </c>
      <c r="HC10" s="6">
        <f>IF(ISERROR(VLOOKUP($A10,'Import OffPeak'!$A$3:HH$99,211,FALSE)-VLOOKUP($A10,'Import OffPeak change'!$A$106:HH$202,211,FALSE)),0,(VLOOKUP($A10,'Import OffPeak'!$A$3:HH$99,211,FALSE)-VLOOKUP($A10,'Import OffPeak change'!$A$106:HH$202,211,FALSE)))</f>
        <v>0</v>
      </c>
      <c r="HD10" s="6">
        <f>IF(ISERROR(VLOOKUP($A10,'Import OffPeak'!$A$3:HI$99,212,FALSE)-VLOOKUP($A10,'Import OffPeak change'!$A$106:HI$202,212,FALSE)),0,(VLOOKUP($A10,'Import OffPeak'!$A$3:HI$99,212,FALSE)-VLOOKUP($A10,'Import OffPeak change'!$A$106:HI$202,212,FALSE)))</f>
        <v>0</v>
      </c>
      <c r="HE10" s="6">
        <f>IF(ISERROR(VLOOKUP($A10,'Import OffPeak'!$A$3:HJ$99,213,FALSE)-VLOOKUP($A10,'Import OffPeak change'!$A$106:HJ$202,213,FALSE)),0,(VLOOKUP($A10,'Import OffPeak'!$A$3:HJ$99,213,FALSE)-VLOOKUP($A10,'Import OffPeak change'!$A$106:HJ$202,213,FALSE)))</f>
        <v>0</v>
      </c>
      <c r="HF10" s="6">
        <f>IF(ISERROR(VLOOKUP($A10,'Import OffPeak'!$A$3:HK$99,214,FALSE)-VLOOKUP($A10,'Import OffPeak change'!$A$106:HK$202,214,FALSE)),0,(VLOOKUP($A10,'Import OffPeak'!$A$3:HK$99,214,FALSE)-VLOOKUP($A10,'Import OffPeak change'!$A$106:HK$202,214,FALSE)))</f>
        <v>0</v>
      </c>
      <c r="HG10" s="6">
        <f>IF(ISERROR(VLOOKUP($A10,'Import OffPeak'!$A$3:HL$99,215,FALSE)-VLOOKUP($A10,'Import OffPeak change'!$A$106:HL$202,215,FALSE)),0,(VLOOKUP($A10,'Import OffPeak'!$A$3:HL$99,215,FALSE)-VLOOKUP($A10,'Import OffPeak change'!$A$106:HL$202,215,FALSE)))</f>
        <v>0</v>
      </c>
      <c r="HH10" s="6">
        <f>IF(ISERROR(VLOOKUP($A10,'Import OffPeak'!$A$3:HM$99,216,FALSE)-VLOOKUP($A10,'Import OffPeak change'!$A$106:HM$202,216,FALSE)),0,(VLOOKUP($A10,'Import OffPeak'!$A$3:HM$99,216,FALSE)-VLOOKUP($A10,'Import OffPeak change'!$A$106:HM$202,216,FALSE)))</f>
        <v>0</v>
      </c>
      <c r="HI10" s="6">
        <f>IF(ISERROR(VLOOKUP($A10,'Import OffPeak'!$A$3:HN$99,217,FALSE)-VLOOKUP($A10,'Import OffPeak change'!$A$106:HN$202,217,FALSE)),0,(VLOOKUP($A10,'Import OffPeak'!$A$3:HN$99,217,FALSE)-VLOOKUP($A10,'Import OffPeak change'!$A$106:HN$202,217,FALSE)))</f>
        <v>0</v>
      </c>
      <c r="HJ10" s="6">
        <f>IF(ISERROR(VLOOKUP($A10,'Import OffPeak'!$A$3:HO$99,218,FALSE)-VLOOKUP($A10,'Import OffPeak change'!$A$106:HO$202,218,FALSE)),0,(VLOOKUP($A10,'Import OffPeak'!$A$3:HO$99,218,FALSE)-VLOOKUP($A10,'Import OffPeak change'!$A$106:HO$202,218,FALSE)))</f>
        <v>0</v>
      </c>
      <c r="HK10" s="6">
        <f>IF(ISERROR(VLOOKUP($A10,'Import OffPeak'!$A$3:HP$99,219,FALSE)-VLOOKUP($A10,'Import OffPeak change'!$A$106:HP$202,219,FALSE)),0,(VLOOKUP($A10,'Import OffPeak'!$A$3:HP$99,219,FALSE)-VLOOKUP($A10,'Import OffPeak change'!$A$106:HP$202,219,FALSE)))</f>
        <v>0</v>
      </c>
      <c r="HL10" s="6">
        <f>IF(ISERROR(VLOOKUP($A10,'Import OffPeak'!$A$3:HQ$99,220,FALSE)-VLOOKUP($A10,'Import OffPeak change'!$A$106:HQ$202,220,FALSE)),0,(VLOOKUP($A10,'Import OffPeak'!$A$3:HQ$99,220,FALSE)-VLOOKUP($A10,'Import OffPeak change'!$A$106:HQ$202,220,FALSE)))</f>
        <v>0</v>
      </c>
      <c r="HM10" s="6">
        <f>IF(ISERROR(VLOOKUP($A10,'Import OffPeak'!$A$3:HR$99,221,FALSE)-VLOOKUP($A10,'Import OffPeak change'!$A$106:HR$202,221,FALSE)),0,(VLOOKUP($A10,'Import OffPeak'!$A$3:HR$99,221,FALSE)-VLOOKUP($A10,'Import OffPeak change'!$A$106:HR$202,221,FALSE)))</f>
        <v>0</v>
      </c>
      <c r="HN10" s="6">
        <f>IF(ISERROR(VLOOKUP($A10,'Import OffPeak'!$A$3:HS$99,222,FALSE)-VLOOKUP($A10,'Import OffPeak change'!$A$106:HS$202,222,FALSE)),0,(VLOOKUP($A10,'Import OffPeak'!$A$3:HS$99,222,FALSE)-VLOOKUP($A10,'Import OffPeak change'!$A$106:HS$202,222,FALSE)))</f>
        <v>0</v>
      </c>
      <c r="HO10" s="6">
        <f>IF(ISERROR(VLOOKUP($A10,'Import OffPeak'!$A$3:HT$99,223,FALSE)-VLOOKUP($A10,'Import OffPeak change'!$A$106:HT$202,223,FALSE)),0,(VLOOKUP($A10,'Import OffPeak'!$A$3:HT$99,223,FALSE)-VLOOKUP($A10,'Import OffPeak change'!$A$106:HT$202,223,FALSE)))</f>
        <v>0</v>
      </c>
      <c r="HP10" s="6">
        <f>IF(ISERROR(VLOOKUP($A10,'Import OffPeak'!$A$3:HU$99,224,FALSE)-VLOOKUP($A10,'Import OffPeak change'!$A$106:HU$202,224,FALSE)),0,(VLOOKUP($A10,'Import OffPeak'!$A$3:HU$99,224,FALSE)-VLOOKUP($A10,'Import OffPeak change'!$A$106:HU$202,224,FALSE)))</f>
        <v>0</v>
      </c>
      <c r="HQ10" s="6">
        <f>IF(ISERROR(VLOOKUP($A10,'Import OffPeak'!$A$3:HV$99,225,FALSE)-VLOOKUP($A10,'Import OffPeak change'!$A$106:HV$202,225,FALSE)),0,(VLOOKUP($A10,'Import OffPeak'!$A$3:HV$99,225,FALSE)-VLOOKUP($A10,'Import OffPeak change'!$A$106:HV$202,225,FALSE)))</f>
        <v>0</v>
      </c>
      <c r="HR10" s="6">
        <f>IF(ISERROR(VLOOKUP($A10,'Import OffPeak'!$A$3:HW$99,226,FALSE)-VLOOKUP($A10,'Import OffPeak change'!$A$106:HW$202,226,FALSE)),0,(VLOOKUP($A10,'Import OffPeak'!$A$3:HW$99,226,FALSE)-VLOOKUP($A10,'Import OffPeak change'!$A$106:HW$202,226,FALSE)))</f>
        <v>0</v>
      </c>
      <c r="HS10" s="6">
        <f>IF(ISERROR(VLOOKUP($A10,'Import OffPeak'!$A$3:HX$99,227,FALSE)-VLOOKUP($A10,'Import OffPeak change'!$A$106:HX$202,227,FALSE)),0,(VLOOKUP($A10,'Import OffPeak'!$A$3:HX$99,227,FALSE)-VLOOKUP($A10,'Import OffPeak change'!$A$106:HX$202,227,FALSE)))</f>
        <v>0</v>
      </c>
      <c r="HT10" s="6">
        <f>IF(ISERROR(VLOOKUP($A10,'Import OffPeak'!$A$3:HY$99,228,FALSE)-VLOOKUP($A10,'Import OffPeak change'!$A$106:HY$202,228,FALSE)),0,(VLOOKUP($A10,'Import OffPeak'!$A$3:HY$99,228,FALSE)-VLOOKUP($A10,'Import OffPeak change'!$A$106:HY$202,228,FALSE)))</f>
        <v>0</v>
      </c>
      <c r="HU10" s="6">
        <f>IF(ISERROR(VLOOKUP($A10,'Import OffPeak'!$A$3:HZ$99,229,FALSE)-VLOOKUP($A10,'Import OffPeak change'!$A$106:HZ$202,229,FALSE)),0,(VLOOKUP($A10,'Import OffPeak'!$A$3:HZ$99,229,FALSE)-VLOOKUP($A10,'Import OffPeak change'!$A$106:HZ$202,229,FALSE)))</f>
        <v>0</v>
      </c>
      <c r="HV10" s="6">
        <f>IF(ISERROR(VLOOKUP($A10,'Import OffPeak'!$A$3:IA$99,230,FALSE)-VLOOKUP($A10,'Import OffPeak change'!$A$106:IA$202,230,FALSE)),0,(VLOOKUP($A10,'Import OffPeak'!$A$3:IA$99,230,FALSE)-VLOOKUP($A10,'Import OffPeak change'!$A$106:IA$202,230,FALSE)))</f>
        <v>0</v>
      </c>
      <c r="HW10" s="6">
        <f>IF(ISERROR(VLOOKUP($A10,'Import OffPeak'!$A$3:IB$99,231,FALSE)-VLOOKUP($A10,'Import OffPeak change'!$A$106:IB$202,231,FALSE)),0,(VLOOKUP($A10,'Import OffPeak'!$A$3:IB$99,231,FALSE)-VLOOKUP($A10,'Import OffPeak change'!$A$106:IB$202,231,FALSE)))</f>
        <v>0</v>
      </c>
      <c r="HX10" s="6">
        <f>IF(ISERROR(VLOOKUP($A10,'Import OffPeak'!$A$3:IC$99,232,FALSE)-VLOOKUP($A10,'Import OffPeak change'!$A$106:IC$202,232,FALSE)),0,(VLOOKUP($A10,'Import OffPeak'!$A$3:IC$99,232,FALSE)-VLOOKUP($A10,'Import OffPeak change'!$A$106:IC$202,232,FALSE)))</f>
        <v>0</v>
      </c>
      <c r="HY10" s="6">
        <f>IF(ISERROR(VLOOKUP($A10,'Import OffPeak'!$A$3:ID$99,233,FALSE)-VLOOKUP($A10,'Import OffPeak change'!$A$106:ID$202,233,FALSE)),0,(VLOOKUP($A10,'Import OffPeak'!$A$3:ID$99,233,FALSE)-VLOOKUP($A10,'Import OffPeak change'!$A$106:ID$202,233,FALSE)))</f>
        <v>0</v>
      </c>
      <c r="HZ10" s="6">
        <f>IF(ISERROR(VLOOKUP($A10,'Import OffPeak'!$A$3:IE$99,234,FALSE)-VLOOKUP($A10,'Import OffPeak change'!$A$106:IE$202,234,FALSE)),0,(VLOOKUP($A10,'Import OffPeak'!$A$3:IE$99,234,FALSE)-VLOOKUP($A10,'Import OffPeak change'!$A$106:IE$202,234,FALSE)))</f>
        <v>0</v>
      </c>
      <c r="IA10" s="6">
        <f>IF(ISERROR(VLOOKUP($A10,'Import OffPeak'!$A$3:IF$99,235,FALSE)-VLOOKUP($A10,'Import OffPeak change'!$A$106:IF$202,235,FALSE)),0,(VLOOKUP($A10,'Import OffPeak'!$A$3:IF$99,235,FALSE)-VLOOKUP($A10,'Import OffPeak change'!$A$106:IF$202,235,FALSE)))</f>
        <v>0</v>
      </c>
      <c r="IB10" s="6">
        <f>IF(ISERROR(VLOOKUP($A10,'Import OffPeak'!$A$3:IG$99,236,FALSE)-VLOOKUP($A10,'Import OffPeak change'!$A$106:IG$202,236,FALSE)),0,(VLOOKUP($A10,'Import OffPeak'!$A$3:IG$99,236,FALSE)-VLOOKUP($A10,'Import OffPeak change'!$A$106:IG$202,236,FALSE)))</f>
        <v>0</v>
      </c>
      <c r="IC10" s="6">
        <f>IF(ISERROR(VLOOKUP($A10,'Import OffPeak'!$A$3:IH$99,237,FALSE)-VLOOKUP($A10,'Import OffPeak change'!$A$106:IH$202,237,FALSE)),0,(VLOOKUP($A10,'Import OffPeak'!$A$3:IH$99,237,FALSE)-VLOOKUP($A10,'Import OffPeak change'!$A$106:IH$202,237,FALSE)))</f>
        <v>0</v>
      </c>
      <c r="ID10" s="6">
        <f>IF(ISERROR(VLOOKUP($A10,'Import OffPeak'!$A$3:II$99,238,FALSE)-VLOOKUP($A10,'Import OffPeak change'!$A$106:II$202,238,FALSE)),0,(VLOOKUP($A10,'Import OffPeak'!$A$3:II$99,238,FALSE)-VLOOKUP($A10,'Import OffPeak change'!$A$106:II$202,238,FALSE)))</f>
        <v>0</v>
      </c>
      <c r="IE10" s="6">
        <f>IF(ISERROR(VLOOKUP($A10,'Import OffPeak'!$A$3:IJ$99,239,FALSE)-VLOOKUP($A10,'Import OffPeak change'!$A$106:IJ$202,239,FALSE)),0,(VLOOKUP($A10,'Import OffPeak'!$A$3:IJ$99,239,FALSE)-VLOOKUP($A10,'Import OffPeak change'!$A$106:IJ$202,239,FALSE)))</f>
        <v>0</v>
      </c>
      <c r="IF10" s="6"/>
      <c r="IG10"/>
      <c r="II10" s="6"/>
    </row>
    <row r="11" spans="1:243" s="27" customFormat="1">
      <c r="A11" s="168" t="str">
        <f>IF('Import OffPeak'!A8=0,"",'Import OffPeak'!A8)</f>
        <v>ECPC</v>
      </c>
      <c r="B11" s="6"/>
      <c r="C11" s="6"/>
      <c r="D11" s="6"/>
      <c r="E11" s="6"/>
      <c r="F11" s="6"/>
      <c r="G11" s="6">
        <f>IF(ISERROR(VLOOKUP($A11,'Import OffPeak'!$A$3:L$99,7,FALSE)-VLOOKUP($A11,'Import OffPeak change'!$A$106:L$202,7,FALSE)),0,(VLOOKUP($A11,'Import OffPeak'!$A$3:L$99,7,FALSE)-VLOOKUP($A11,'Import OffPeak change'!$A$106:L$202,7,FALSE)))</f>
        <v>0</v>
      </c>
      <c r="H11" s="6">
        <f>IF(ISERROR(VLOOKUP($A11,'Import OffPeak'!$A$3:M$99,8,FALSE)-VLOOKUP($A11,'Import OffPeak change'!$A$106:M$202,8,FALSE)),0,(VLOOKUP($A11,'Import OffPeak'!$A$3:M$99,8,FALSE)-VLOOKUP($A11,'Import OffPeak change'!$A$106:M$202,8,FALSE)))</f>
        <v>0</v>
      </c>
      <c r="I11" s="6">
        <f>IF(ISERROR(VLOOKUP($A11,'Import OffPeak'!$A$3:N$99,9,FALSE)-VLOOKUP($A11,'Import OffPeak change'!$A$106:N$202,9,FALSE)),0,(VLOOKUP($A11,'Import OffPeak'!$A$3:N$99,9,FALSE)-VLOOKUP($A11,'Import OffPeak change'!$A$106:N$202,9,FALSE)))</f>
        <v>0</v>
      </c>
      <c r="J11" s="6">
        <f>IF(ISERROR(VLOOKUP($A11,'Import OffPeak'!$A$3:O$99,10,FALSE)-VLOOKUP($A11,'Import OffPeak change'!$A$106:O$202,10,FALSE)),0,(VLOOKUP($A11,'Import OffPeak'!$A$3:O$99,10,FALSE)-VLOOKUP($A11,'Import OffPeak change'!$A$106:O$202,10,FALSE)))</f>
        <v>0</v>
      </c>
      <c r="K11" s="6">
        <f>IF(ISERROR(VLOOKUP($A11,'Import OffPeak'!$A$3:P$99,11,FALSE)-VLOOKUP($A11,'Import OffPeak change'!$A$106:P$202,11,FALSE)),0,(VLOOKUP($A11,'Import OffPeak'!$A$3:P$99,11,FALSE)-VLOOKUP($A11,'Import OffPeak change'!$A$106:P$202,11,FALSE)))</f>
        <v>0</v>
      </c>
      <c r="L11" s="6">
        <f>IF(ISERROR(VLOOKUP($A11,'Import OffPeak'!$A$3:Q$99,12,FALSE)-VLOOKUP($A11,'Import OffPeak change'!$A$106:Q$202,12,FALSE)),0,(VLOOKUP($A11,'Import OffPeak'!$A$3:Q$99,12,FALSE)-VLOOKUP($A11,'Import OffPeak change'!$A$106:Q$202,12,FALSE)))</f>
        <v>0</v>
      </c>
      <c r="M11" s="6">
        <f>IF(ISERROR(VLOOKUP($A11,'Import OffPeak'!$A$3:R$99,13,FALSE)-VLOOKUP($A11,'Import OffPeak change'!$A$106:R$202,13,FALSE)),0,(VLOOKUP($A11,'Import OffPeak'!$A$3:R$99,13,FALSE)-VLOOKUP($A11,'Import OffPeak change'!$A$106:R$202,13,FALSE)))</f>
        <v>0</v>
      </c>
      <c r="N11" s="6">
        <f>IF(ISERROR(VLOOKUP($A11,'Import OffPeak'!$A$3:S$99,14,FALSE)-VLOOKUP($A11,'Import OffPeak change'!$A$106:S$202,14,FALSE)),0,(VLOOKUP($A11,'Import OffPeak'!$A$3:S$99,14,FALSE)-VLOOKUP($A11,'Import OffPeak change'!$A$106:S$202,14,FALSE)))</f>
        <v>0</v>
      </c>
      <c r="O11" s="6">
        <f>IF(ISERROR(VLOOKUP($A11,'Import OffPeak'!$A$3:T$99,15,FALSE)-VLOOKUP($A11,'Import OffPeak change'!$A$106:T$202,15,FALSE)),0,(VLOOKUP($A11,'Import OffPeak'!$A$3:T$99,15,FALSE)-VLOOKUP($A11,'Import OffPeak change'!$A$106:T$202,15,FALSE)))</f>
        <v>0</v>
      </c>
      <c r="P11" s="6">
        <f>IF(ISERROR(VLOOKUP($A11,'Import OffPeak'!$A$3:U$99,16,FALSE)-VLOOKUP($A11,'Import OffPeak change'!$A$106:U$202,16,FALSE)),0,(VLOOKUP($A11,'Import OffPeak'!$A$3:U$99,16,FALSE)-VLOOKUP($A11,'Import OffPeak change'!$A$106:U$202,16,FALSE)))</f>
        <v>0</v>
      </c>
      <c r="Q11" s="6">
        <f>IF(ISERROR(VLOOKUP($A11,'Import OffPeak'!$A$3:V$99,17,FALSE)-VLOOKUP($A11,'Import OffPeak change'!$A$106:V$202,17,FALSE)),0,(VLOOKUP($A11,'Import OffPeak'!$A$3:V$99,17,FALSE)-VLOOKUP($A11,'Import OffPeak change'!$A$106:V$202,17,FALSE)))</f>
        <v>0</v>
      </c>
      <c r="R11" s="6">
        <f>IF(ISERROR(VLOOKUP($A11,'Import OffPeak'!$A$3:W$99,18,FALSE)-VLOOKUP($A11,'Import OffPeak change'!$A$106:W$202,18,FALSE)),0,(VLOOKUP($A11,'Import OffPeak'!$A$3:W$99,18,FALSE)-VLOOKUP($A11,'Import OffPeak change'!$A$106:W$202,18,FALSE)))</f>
        <v>0</v>
      </c>
      <c r="S11" s="6">
        <f>IF(ISERROR(VLOOKUP($A11,'Import OffPeak'!$A$3:X$99,19,FALSE)-VLOOKUP($A11,'Import OffPeak change'!$A$106:X$202,19,FALSE)),0,(VLOOKUP($A11,'Import OffPeak'!$A$3:X$99,19,FALSE)-VLOOKUP($A11,'Import OffPeak change'!$A$106:X$202,19,FALSE)))</f>
        <v>0</v>
      </c>
      <c r="T11" s="6">
        <f>IF(ISERROR(VLOOKUP($A11,'Import OffPeak'!$A$3:Y$99,20,FALSE)-VLOOKUP($A11,'Import OffPeak change'!$A$106:Y$202,20,FALSE)),0,(VLOOKUP($A11,'Import OffPeak'!$A$3:Y$99,20,FALSE)-VLOOKUP($A11,'Import OffPeak change'!$A$106:Y$202,20,FALSE)))</f>
        <v>0</v>
      </c>
      <c r="U11" s="6">
        <f>IF(ISERROR(VLOOKUP($A11,'Import OffPeak'!$A$3:Z$99,21,FALSE)-VLOOKUP($A11,'Import OffPeak change'!$A$106:Z$202,21,FALSE)),0,(VLOOKUP($A11,'Import OffPeak'!$A$3:Z$99,21,FALSE)-VLOOKUP($A11,'Import OffPeak change'!$A$106:Z$202,21,FALSE)))</f>
        <v>0</v>
      </c>
      <c r="V11" s="6">
        <f>IF(ISERROR(VLOOKUP($A11,'Import OffPeak'!$A$3:AA$99,22,FALSE)-VLOOKUP($A11,'Import OffPeak change'!$A$106:AA$202,22,FALSE)),0,(VLOOKUP($A11,'Import OffPeak'!$A$3:AA$99,22,FALSE)-VLOOKUP($A11,'Import OffPeak change'!$A$106:AA$202,22,FALSE)))</f>
        <v>0</v>
      </c>
      <c r="W11" s="6">
        <f>IF(ISERROR(VLOOKUP($A11,'Import OffPeak'!$A$3:AB$99,23,FALSE)-VLOOKUP($A11,'Import OffPeak change'!$A$106:AB$202,23,FALSE)),0,(VLOOKUP($A11,'Import OffPeak'!$A$3:AB$99,23,FALSE)-VLOOKUP($A11,'Import OffPeak change'!$A$106:AB$202,23,FALSE)))</f>
        <v>0</v>
      </c>
      <c r="X11" s="6">
        <f>IF(ISERROR(VLOOKUP($A11,'Import OffPeak'!$A$3:AC$99,24,FALSE)-VLOOKUP($A11,'Import OffPeak change'!$A$106:AC$202,24,FALSE)),0,(VLOOKUP($A11,'Import OffPeak'!$A$3:AC$99,24,FALSE)-VLOOKUP($A11,'Import OffPeak change'!$A$106:AC$202,24,FALSE)))</f>
        <v>0</v>
      </c>
      <c r="Y11" s="6">
        <f>IF(ISERROR(VLOOKUP($A11,'Import OffPeak'!$A$3:AD$99,25,FALSE)-VLOOKUP($A11,'Import OffPeak change'!$A$106:AD$202,25,FALSE)),0,(VLOOKUP($A11,'Import OffPeak'!$A$3:AD$99,25,FALSE)-VLOOKUP($A11,'Import OffPeak change'!$A$106:AD$202,25,FALSE)))</f>
        <v>0</v>
      </c>
      <c r="Z11" s="6">
        <f>IF(ISERROR(VLOOKUP($A11,'Import OffPeak'!$A$3:AE$99,26,FALSE)-VLOOKUP($A11,'Import OffPeak change'!$A$106:AE$202,26,FALSE)),0,(VLOOKUP($A11,'Import OffPeak'!$A$3:AE$99,26,FALSE)-VLOOKUP($A11,'Import OffPeak change'!$A$106:AE$202,26,FALSE)))</f>
        <v>0</v>
      </c>
      <c r="AA11" s="6">
        <f>IF(ISERROR(VLOOKUP($A11,'Import OffPeak'!$A$3:AF$99,27,FALSE)-VLOOKUP($A11,'Import OffPeak change'!$A$106:AF$202,27,FALSE)),0,(VLOOKUP($A11,'Import OffPeak'!$A$3:AF$99,27,FALSE)-VLOOKUP($A11,'Import OffPeak change'!$A$106:AF$202,27,FALSE)))</f>
        <v>0</v>
      </c>
      <c r="AB11" s="6">
        <f>IF(ISERROR(VLOOKUP($A11,'Import OffPeak'!$A$3:AG$99,28,FALSE)-VLOOKUP($A11,'Import OffPeak change'!$A$106:AG$202,28,FALSE)),0,(VLOOKUP($A11,'Import OffPeak'!$A$3:AG$99,28,FALSE)-VLOOKUP($A11,'Import OffPeak change'!$A$106:AG$202,28,FALSE)))</f>
        <v>0</v>
      </c>
      <c r="AC11" s="6">
        <f>IF(ISERROR(VLOOKUP($A11,'Import OffPeak'!$A$3:AH$99,29,FALSE)-VLOOKUP($A11,'Import OffPeak change'!$A$106:AH$202,29,FALSE)),0,(VLOOKUP($A11,'Import OffPeak'!$A$3:AH$99,29,FALSE)-VLOOKUP($A11,'Import OffPeak change'!$A$106:AH$202,29,FALSE)))</f>
        <v>0</v>
      </c>
      <c r="AD11" s="6">
        <f>IF(ISERROR(VLOOKUP($A11,'Import OffPeak'!$A$3:AI$99,30,FALSE)-VLOOKUP($A11,'Import OffPeak change'!$A$106:AI$202,30,FALSE)),0,(VLOOKUP($A11,'Import OffPeak'!$A$3:AI$99,30,FALSE)-VLOOKUP($A11,'Import OffPeak change'!$A$106:AI$202,30,FALSE)))</f>
        <v>0</v>
      </c>
      <c r="AE11" s="6">
        <f>IF(ISERROR(VLOOKUP($A11,'Import OffPeak'!$A$3:AJ$99,31,FALSE)-VLOOKUP($A11,'Import OffPeak change'!$A$106:AJ$202,31,FALSE)),0,(VLOOKUP($A11,'Import OffPeak'!$A$3:AJ$99,31,FALSE)-VLOOKUP($A11,'Import OffPeak change'!$A$106:AJ$202,31,FALSE)))</f>
        <v>0</v>
      </c>
      <c r="AF11" s="6">
        <f>IF(ISERROR(VLOOKUP($A11,'Import OffPeak'!$A$3:AK$99,32,FALSE)-VLOOKUP($A11,'Import OffPeak change'!$A$106:AK$202,32,FALSE)),0,(VLOOKUP($A11,'Import OffPeak'!$A$3:AK$99,32,FALSE)-VLOOKUP($A11,'Import OffPeak change'!$A$106:AK$202,32,FALSE)))</f>
        <v>0</v>
      </c>
      <c r="AG11" s="6">
        <f>IF(ISERROR(VLOOKUP($A11,'Import OffPeak'!$A$3:AL$99,33,FALSE)-VLOOKUP($A11,'Import OffPeak change'!$A$106:AL$202,33,FALSE)),0,(VLOOKUP($A11,'Import OffPeak'!$A$3:AL$99,33,FALSE)-VLOOKUP($A11,'Import OffPeak change'!$A$106:AL$202,33,FALSE)))</f>
        <v>0</v>
      </c>
      <c r="AH11" s="6">
        <f>IF(ISERROR(VLOOKUP($A11,'Import OffPeak'!$A$3:AM$99,34,FALSE)-VLOOKUP($A11,'Import OffPeak change'!$A$106:AM$202,34,FALSE)),0,(VLOOKUP($A11,'Import OffPeak'!$A$3:AM$99,34,FALSE)-VLOOKUP($A11,'Import OffPeak change'!$A$106:AM$202,34,FALSE)))</f>
        <v>0</v>
      </c>
      <c r="AI11" s="6">
        <f>IF(ISERROR(VLOOKUP($A11,'Import OffPeak'!$A$3:AN$99,35,FALSE)-VLOOKUP($A11,'Import OffPeak change'!$A$106:AN$202,35,FALSE)),0,(VLOOKUP($A11,'Import OffPeak'!$A$3:AN$99,35,FALSE)-VLOOKUP($A11,'Import OffPeak change'!$A$106:AN$202,35,FALSE)))</f>
        <v>0</v>
      </c>
      <c r="AJ11" s="6">
        <f>IF(ISERROR(VLOOKUP($A11,'Import OffPeak'!$A$3:AO$99,36,FALSE)-VLOOKUP($A11,'Import OffPeak change'!$A$106:AO$202,36,FALSE)),0,(VLOOKUP($A11,'Import OffPeak'!$A$3:AO$99,36,FALSE)-VLOOKUP($A11,'Import OffPeak change'!$A$106:AO$202,36,FALSE)))</f>
        <v>0</v>
      </c>
      <c r="AK11" s="6">
        <f>IF(ISERROR(VLOOKUP($A11,'Import OffPeak'!$A$3:AP$99,37,FALSE)-VLOOKUP($A11,'Import OffPeak change'!$A$106:AP$202,37,FALSE)),0,(VLOOKUP($A11,'Import OffPeak'!$A$3:AP$99,37,FALSE)-VLOOKUP($A11,'Import OffPeak change'!$A$106:AP$202,37,FALSE)))</f>
        <v>0</v>
      </c>
      <c r="AL11" s="6">
        <f>IF(ISERROR(VLOOKUP($A11,'Import OffPeak'!$A$3:AQ$99,38,FALSE)-VLOOKUP($A11,'Import OffPeak change'!$A$106:AQ$202,38,FALSE)),0,(VLOOKUP($A11,'Import OffPeak'!$A$3:AQ$99,38,FALSE)-VLOOKUP($A11,'Import OffPeak change'!$A$106:AQ$202,38,FALSE)))</f>
        <v>0</v>
      </c>
      <c r="AM11" s="6">
        <f>IF(ISERROR(VLOOKUP($A11,'Import OffPeak'!$A$3:AR$99,39,FALSE)-VLOOKUP($A11,'Import OffPeak change'!$A$106:AR$202,39,FALSE)),0,(VLOOKUP($A11,'Import OffPeak'!$A$3:AR$99,39,FALSE)-VLOOKUP($A11,'Import OffPeak change'!$A$106:AR$202,39,FALSE)))</f>
        <v>0</v>
      </c>
      <c r="AN11" s="6">
        <f>IF(ISERROR(VLOOKUP($A11,'Import OffPeak'!$A$3:AS$99,40,FALSE)-VLOOKUP($A11,'Import OffPeak change'!$A$106:AS$202,40,FALSE)),0,(VLOOKUP($A11,'Import OffPeak'!$A$3:AS$99,40,FALSE)-VLOOKUP($A11,'Import OffPeak change'!$A$106:AS$202,40,FALSE)))</f>
        <v>0</v>
      </c>
      <c r="AO11" s="6">
        <f>IF(ISERROR(VLOOKUP($A11,'Import OffPeak'!$A$3:AT$99,41,FALSE)-VLOOKUP($A11,'Import OffPeak change'!$A$106:AT$202,41,FALSE)),0,(VLOOKUP($A11,'Import OffPeak'!$A$3:AT$99,41,FALSE)-VLOOKUP($A11,'Import OffPeak change'!$A$106:AT$202,41,FALSE)))</f>
        <v>0</v>
      </c>
      <c r="AP11" s="6">
        <f>IF(ISERROR(VLOOKUP($A11,'Import OffPeak'!$A$3:AU$99,42,FALSE)-VLOOKUP($A11,'Import OffPeak change'!$A$106:AU$202,42,FALSE)),0,(VLOOKUP($A11,'Import OffPeak'!$A$3:AU$99,42,FALSE)-VLOOKUP($A11,'Import OffPeak change'!$A$106:AU$202,42,FALSE)))</f>
        <v>0</v>
      </c>
      <c r="AQ11" s="6">
        <f>IF(ISERROR(VLOOKUP($A11,'Import OffPeak'!$A$3:AV$99,43,FALSE)-VLOOKUP($A11,'Import OffPeak change'!$A$106:AV$202,43,FALSE)),0,(VLOOKUP($A11,'Import OffPeak'!$A$3:AV$99,43,FALSE)-VLOOKUP($A11,'Import OffPeak change'!$A$106:AV$202,43,FALSE)))</f>
        <v>0</v>
      </c>
      <c r="AR11" s="6">
        <f>IF(ISERROR(VLOOKUP($A11,'Import OffPeak'!$A$3:AW$99,44,FALSE)-VLOOKUP($A11,'Import OffPeak change'!$A$106:AW$202,44,FALSE)),0,(VLOOKUP($A11,'Import OffPeak'!$A$3:AW$99,44,FALSE)-VLOOKUP($A11,'Import OffPeak change'!$A$106:AW$202,44,FALSE)))</f>
        <v>0</v>
      </c>
      <c r="AS11" s="6">
        <f>IF(ISERROR(VLOOKUP($A11,'Import OffPeak'!$A$3:AX$99,45,FALSE)-VLOOKUP($A11,'Import OffPeak change'!$A$106:AX$202,45,FALSE)),0,(VLOOKUP($A11,'Import OffPeak'!$A$3:AX$99,45,FALSE)-VLOOKUP($A11,'Import OffPeak change'!$A$106:AX$202,45,FALSE)))</f>
        <v>0</v>
      </c>
      <c r="AT11" s="6">
        <f>IF(ISERROR(VLOOKUP($A11,'Import OffPeak'!$A$3:AY$99,46,FALSE)-VLOOKUP($A11,'Import OffPeak change'!$A$106:AY$202,46,FALSE)),0,(VLOOKUP($A11,'Import OffPeak'!$A$3:AY$99,46,FALSE)-VLOOKUP($A11,'Import OffPeak change'!$A$106:AY$202,46,FALSE)))</f>
        <v>0</v>
      </c>
      <c r="AU11" s="6">
        <f>IF(ISERROR(VLOOKUP($A11,'Import OffPeak'!$A$3:AZ$99,47,FALSE)-VLOOKUP($A11,'Import OffPeak change'!$A$106:AZ$202,47,FALSE)),0,(VLOOKUP($A11,'Import OffPeak'!$A$3:AZ$99,47,FALSE)-VLOOKUP($A11,'Import OffPeak change'!$A$106:AZ$202,47,FALSE)))</f>
        <v>0</v>
      </c>
      <c r="AV11" s="6">
        <f>IF(ISERROR(VLOOKUP($A11,'Import OffPeak'!$A$3:BA$99,48,FALSE)-VLOOKUP($A11,'Import OffPeak change'!$A$106:BA$202,48,FALSE)),0,(VLOOKUP($A11,'Import OffPeak'!$A$3:BA$99,48,FALSE)-VLOOKUP($A11,'Import OffPeak change'!$A$106:BA$202,48,FALSE)))</f>
        <v>0</v>
      </c>
      <c r="AW11" s="6">
        <f>IF(ISERROR(VLOOKUP($A11,'Import OffPeak'!$A$3:BB$99,49,FALSE)-VLOOKUP($A11,'Import OffPeak change'!$A$106:BB$202,49,FALSE)),0,(VLOOKUP($A11,'Import OffPeak'!$A$3:BB$99,49,FALSE)-VLOOKUP($A11,'Import OffPeak change'!$A$106:BB$202,49,FALSE)))</f>
        <v>0</v>
      </c>
      <c r="AX11" s="6">
        <f>IF(ISERROR(VLOOKUP($A11,'Import OffPeak'!$A$3:BC$99,50,FALSE)-VLOOKUP($A11,'Import OffPeak change'!$A$106:BC$202,50,FALSE)),0,(VLOOKUP($A11,'Import OffPeak'!$A$3:BC$99,50,FALSE)-VLOOKUP($A11,'Import OffPeak change'!$A$106:BC$202,50,FALSE)))</f>
        <v>0</v>
      </c>
      <c r="AY11" s="6">
        <f>IF(ISERROR(VLOOKUP($A11,'Import OffPeak'!$A$3:BD$99,51,FALSE)-VLOOKUP($A11,'Import OffPeak change'!$A$106:BD$202,51,FALSE)),0,(VLOOKUP($A11,'Import OffPeak'!$A$3:BD$99,51,FALSE)-VLOOKUP($A11,'Import OffPeak change'!$A$106:BD$202,51,FALSE)))</f>
        <v>0</v>
      </c>
      <c r="AZ11" s="6">
        <f>IF(ISERROR(VLOOKUP($A11,'Import OffPeak'!$A$3:BE$99,52,FALSE)-VLOOKUP($A11,'Import OffPeak change'!$A$106:BE$202,52,FALSE)),0,(VLOOKUP($A11,'Import OffPeak'!$A$3:BE$99,52,FALSE)-VLOOKUP($A11,'Import OffPeak change'!$A$106:BE$202,52,FALSE)))</f>
        <v>0</v>
      </c>
      <c r="BA11" s="6">
        <f>IF(ISERROR(VLOOKUP($A11,'Import OffPeak'!$A$3:BF$99,53,FALSE)-VLOOKUP($A11,'Import OffPeak change'!$A$106:BF$202,53,FALSE)),0,(VLOOKUP($A11,'Import OffPeak'!$A$3:BF$99,53,FALSE)-VLOOKUP($A11,'Import OffPeak change'!$A$106:BF$202,53,FALSE)))</f>
        <v>0</v>
      </c>
      <c r="BB11" s="6">
        <f>IF(ISERROR(VLOOKUP($A11,'Import OffPeak'!$A$3:BG$99,54,FALSE)-VLOOKUP($A11,'Import OffPeak change'!$A$106:BG$202,54,FALSE)),0,(VLOOKUP($A11,'Import OffPeak'!$A$3:BG$99,54,FALSE)-VLOOKUP($A11,'Import OffPeak change'!$A$106:BG$202,54,FALSE)))</f>
        <v>0</v>
      </c>
      <c r="BC11" s="6">
        <f>IF(ISERROR(VLOOKUP($A11,'Import OffPeak'!$A$3:BH$99,55,FALSE)-VLOOKUP($A11,'Import OffPeak change'!$A$106:BH$202,55,FALSE)),0,(VLOOKUP($A11,'Import OffPeak'!$A$3:BH$99,55,FALSE)-VLOOKUP($A11,'Import OffPeak change'!$A$106:BH$202,55,FALSE)))</f>
        <v>0</v>
      </c>
      <c r="BD11" s="6">
        <f>IF(ISERROR(VLOOKUP($A11,'Import OffPeak'!$A$3:BI$99,56,FALSE)-VLOOKUP($A11,'Import OffPeak change'!$A$106:BI$202,56,FALSE)),0,(VLOOKUP($A11,'Import OffPeak'!$A$3:BI$99,56,FALSE)-VLOOKUP($A11,'Import OffPeak change'!$A$106:BI$202,56,FALSE)))</f>
        <v>0</v>
      </c>
      <c r="BE11" s="6">
        <f>IF(ISERROR(VLOOKUP($A11,'Import OffPeak'!$A$3:BJ$99,57,FALSE)-VLOOKUP($A11,'Import OffPeak change'!$A$106:BJ$202,57,FALSE)),0,(VLOOKUP($A11,'Import OffPeak'!$A$3:BJ$99,57,FALSE)-VLOOKUP($A11,'Import OffPeak change'!$A$106:BJ$202,57,FALSE)))</f>
        <v>0</v>
      </c>
      <c r="BF11" s="6">
        <f>IF(ISERROR(VLOOKUP($A11,'Import OffPeak'!$A$3:BK$99,58,FALSE)-VLOOKUP($A11,'Import OffPeak change'!$A$106:BK$202,58,FALSE)),0,(VLOOKUP($A11,'Import OffPeak'!$A$3:BK$99,58,FALSE)-VLOOKUP($A11,'Import OffPeak change'!$A$106:BK$202,58,FALSE)))</f>
        <v>0</v>
      </c>
      <c r="BG11" s="6">
        <f>IF(ISERROR(VLOOKUP($A11,'Import OffPeak'!$A$3:BL$99,59,FALSE)-VLOOKUP($A11,'Import OffPeak change'!$A$106:BL$202,59,FALSE)),0,(VLOOKUP($A11,'Import OffPeak'!$A$3:BL$99,59,FALSE)-VLOOKUP($A11,'Import OffPeak change'!$A$106:BL$202,59,FALSE)))</f>
        <v>0</v>
      </c>
      <c r="BH11" s="6">
        <f>IF(ISERROR(VLOOKUP($A11,'Import OffPeak'!$A$3:BM$99,60,FALSE)-VLOOKUP($A11,'Import OffPeak change'!$A$106:BM$202,60,FALSE)),0,(VLOOKUP($A11,'Import OffPeak'!$A$3:BM$99,60,FALSE)-VLOOKUP($A11,'Import OffPeak change'!$A$106:BM$202,60,FALSE)))</f>
        <v>0</v>
      </c>
      <c r="BI11" s="6">
        <f>IF(ISERROR(VLOOKUP($A11,'Import OffPeak'!$A$3:BN$99,61,FALSE)-VLOOKUP($A11,'Import OffPeak change'!$A$106:BN$202,61,FALSE)),0,(VLOOKUP($A11,'Import OffPeak'!$A$3:BN$99,61,FALSE)-VLOOKUP($A11,'Import OffPeak change'!$A$106:BN$202,61,FALSE)))</f>
        <v>0</v>
      </c>
      <c r="BJ11" s="6">
        <f>IF(ISERROR(VLOOKUP($A11,'Import OffPeak'!$A$3:BO$99,62,FALSE)-VLOOKUP($A11,'Import OffPeak change'!$A$106:BO$202,62,FALSE)),0,(VLOOKUP($A11,'Import OffPeak'!$A$3:BO$99,62,FALSE)-VLOOKUP($A11,'Import OffPeak change'!$A$106:BO$202,62,FALSE)))</f>
        <v>0</v>
      </c>
      <c r="BK11" s="6">
        <f>IF(ISERROR(VLOOKUP($A11,'Import OffPeak'!$A$3:BP$99,63,FALSE)-VLOOKUP($A11,'Import OffPeak change'!$A$106:BP$202,63,FALSE)),0,(VLOOKUP($A11,'Import OffPeak'!$A$3:BP$99,63,FALSE)-VLOOKUP($A11,'Import OffPeak change'!$A$106:BP$202,63,FALSE)))</f>
        <v>0</v>
      </c>
      <c r="BL11" s="6">
        <f>IF(ISERROR(VLOOKUP($A11,'Import OffPeak'!$A$3:BQ$99,64,FALSE)-VLOOKUP($A11,'Import OffPeak change'!$A$106:BQ$202,64,FALSE)),0,(VLOOKUP($A11,'Import OffPeak'!$A$3:BQ$99,64,FALSE)-VLOOKUP($A11,'Import OffPeak change'!$A$106:BQ$202,64,FALSE)))</f>
        <v>0</v>
      </c>
      <c r="BM11" s="6">
        <f>IF(ISERROR(VLOOKUP($A11,'Import OffPeak'!$A$3:BR$99,65,FALSE)-VLOOKUP($A11,'Import OffPeak change'!$A$106:BR$202,65,FALSE)),0,(VLOOKUP($A11,'Import OffPeak'!$A$3:BR$99,65,FALSE)-VLOOKUP($A11,'Import OffPeak change'!$A$106:BR$202,65,FALSE)))</f>
        <v>0</v>
      </c>
      <c r="BN11" s="6">
        <f>IF(ISERROR(VLOOKUP($A11,'Import OffPeak'!$A$3:BS$99,66,FALSE)-VLOOKUP($A11,'Import OffPeak change'!$A$106:BS$202,66,FALSE)),0,(VLOOKUP($A11,'Import OffPeak'!$A$3:BS$99,66,FALSE)-VLOOKUP($A11,'Import OffPeak change'!$A$106:BS$202,66,FALSE)))</f>
        <v>0</v>
      </c>
      <c r="BO11" s="6">
        <f>IF(ISERROR(VLOOKUP($A11,'Import OffPeak'!$A$3:BT$99,67,FALSE)-VLOOKUP($A11,'Import OffPeak change'!$A$106:BT$202,67,FALSE)),0,(VLOOKUP($A11,'Import OffPeak'!$A$3:BT$99,67,FALSE)-VLOOKUP($A11,'Import OffPeak change'!$A$106:BT$202,67,FALSE)))</f>
        <v>0</v>
      </c>
      <c r="BP11" s="6">
        <f>IF(ISERROR(VLOOKUP($A11,'Import OffPeak'!$A$3:BU$99,68,FALSE)-VLOOKUP($A11,'Import OffPeak change'!$A$106:BU$202,68,FALSE)),0,(VLOOKUP($A11,'Import OffPeak'!$A$3:BU$99,68,FALSE)-VLOOKUP($A11,'Import OffPeak change'!$A$106:BU$202,68,FALSE)))</f>
        <v>0</v>
      </c>
      <c r="BQ11" s="6">
        <f>IF(ISERROR(VLOOKUP($A11,'Import OffPeak'!$A$3:BV$99,69,FALSE)-VLOOKUP($A11,'Import OffPeak change'!$A$106:BV$202,69,FALSE)),0,(VLOOKUP($A11,'Import OffPeak'!$A$3:BV$99,69,FALSE)-VLOOKUP($A11,'Import OffPeak change'!$A$106:BV$202,69,FALSE)))</f>
        <v>0</v>
      </c>
      <c r="BR11" s="6">
        <f>IF(ISERROR(VLOOKUP($A11,'Import OffPeak'!$A$3:BW$99,70,FALSE)-VLOOKUP($A11,'Import OffPeak change'!$A$106:BW$202,70,FALSE)),0,(VLOOKUP($A11,'Import OffPeak'!$A$3:BW$99,70,FALSE)-VLOOKUP($A11,'Import OffPeak change'!$A$106:BW$202,70,FALSE)))</f>
        <v>0</v>
      </c>
      <c r="BS11" s="6">
        <f>IF(ISERROR(VLOOKUP($A11,'Import OffPeak'!$A$3:BX$99,71,FALSE)-VLOOKUP($A11,'Import OffPeak change'!$A$106:BX$202,71,FALSE)),0,(VLOOKUP($A11,'Import OffPeak'!$A$3:BX$99,71,FALSE)-VLOOKUP($A11,'Import OffPeak change'!$A$106:BX$202,71,FALSE)))</f>
        <v>0</v>
      </c>
      <c r="BT11" s="6">
        <f>IF(ISERROR(VLOOKUP($A11,'Import OffPeak'!$A$3:BY$99,72,FALSE)-VLOOKUP($A11,'Import OffPeak change'!$A$106:BY$202,72,FALSE)),0,(VLOOKUP($A11,'Import OffPeak'!$A$3:BY$99,72,FALSE)-VLOOKUP($A11,'Import OffPeak change'!$A$106:BY$202,72,FALSE)))</f>
        <v>0</v>
      </c>
      <c r="BU11" s="6">
        <f>IF(ISERROR(VLOOKUP($A11,'Import OffPeak'!$A$3:BZ$99,73,FALSE)-VLOOKUP($A11,'Import OffPeak change'!$A$106:BZ$202,73,FALSE)),0,(VLOOKUP($A11,'Import OffPeak'!$A$3:BZ$99,73,FALSE)-VLOOKUP($A11,'Import OffPeak change'!$A$106:BZ$202,73,FALSE)))</f>
        <v>0</v>
      </c>
      <c r="BV11" s="6">
        <f>IF(ISERROR(VLOOKUP($A11,'Import OffPeak'!$A$3:CA$99,74,FALSE)-VLOOKUP($A11,'Import OffPeak change'!$A$106:CA$202,74,FALSE)),0,(VLOOKUP($A11,'Import OffPeak'!$A$3:CA$99,74,FALSE)-VLOOKUP($A11,'Import OffPeak change'!$A$106:CA$202,74,FALSE)))</f>
        <v>0</v>
      </c>
      <c r="BW11" s="6">
        <f>IF(ISERROR(VLOOKUP($A11,'Import OffPeak'!$A$3:CB$99,75,FALSE)-VLOOKUP($A11,'Import OffPeak change'!$A$106:CB$202,75,FALSE)),0,(VLOOKUP($A11,'Import OffPeak'!$A$3:CB$99,75,FALSE)-VLOOKUP($A11,'Import OffPeak change'!$A$106:CB$202,75,FALSE)))</f>
        <v>0</v>
      </c>
      <c r="BX11" s="6">
        <f>IF(ISERROR(VLOOKUP($A11,'Import OffPeak'!$A$3:CC$99,76,FALSE)-VLOOKUP($A11,'Import OffPeak change'!$A$106:CC$202,76,FALSE)),0,(VLOOKUP($A11,'Import OffPeak'!$A$3:CC$99,76,FALSE)-VLOOKUP($A11,'Import OffPeak change'!$A$106:CC$202,76,FALSE)))</f>
        <v>0</v>
      </c>
      <c r="BY11" s="6">
        <f>IF(ISERROR(VLOOKUP($A11,'Import OffPeak'!$A$3:CD$99,77,FALSE)-VLOOKUP($A11,'Import OffPeak change'!$A$106:CD$202,77,FALSE)),0,(VLOOKUP($A11,'Import OffPeak'!$A$3:CD$99,77,FALSE)-VLOOKUP($A11,'Import OffPeak change'!$A$106:CD$202,77,FALSE)))</f>
        <v>0</v>
      </c>
      <c r="BZ11" s="6">
        <f>IF(ISERROR(VLOOKUP($A11,'Import OffPeak'!$A$3:CE$99,78,FALSE)-VLOOKUP($A11,'Import OffPeak change'!$A$106:CE$202,78,FALSE)),0,(VLOOKUP($A11,'Import OffPeak'!$A$3:CE$99,78,FALSE)-VLOOKUP($A11,'Import OffPeak change'!$A$106:CE$202,78,FALSE)))</f>
        <v>0</v>
      </c>
      <c r="CA11" s="6">
        <f>IF(ISERROR(VLOOKUP($A11,'Import OffPeak'!$A$3:CF$99,79,FALSE)-VLOOKUP($A11,'Import OffPeak change'!$A$106:CF$202,79,FALSE)),0,(VLOOKUP($A11,'Import OffPeak'!$A$3:CF$99,79,FALSE)-VLOOKUP($A11,'Import OffPeak change'!$A$106:CF$202,79,FALSE)))</f>
        <v>0</v>
      </c>
      <c r="CB11" s="6">
        <f>IF(ISERROR(VLOOKUP($A11,'Import OffPeak'!$A$3:CG$99,80,FALSE)-VLOOKUP($A11,'Import OffPeak change'!$A$106:CG$202,80,FALSE)),0,(VLOOKUP($A11,'Import OffPeak'!$A$3:CG$99,80,FALSE)-VLOOKUP($A11,'Import OffPeak change'!$A$106:CG$202,80,FALSE)))</f>
        <v>0</v>
      </c>
      <c r="CC11" s="6">
        <f>IF(ISERROR(VLOOKUP($A11,'Import OffPeak'!$A$3:CH$99,81,FALSE)-VLOOKUP($A11,'Import OffPeak change'!$A$106:CH$202,81,FALSE)),0,(VLOOKUP($A11,'Import OffPeak'!$A$3:CH$99,81,FALSE)-VLOOKUP($A11,'Import OffPeak change'!$A$106:CH$202,81,FALSE)))</f>
        <v>0</v>
      </c>
      <c r="CD11" s="6">
        <f>IF(ISERROR(VLOOKUP($A11,'Import OffPeak'!$A$3:CI$99,82,FALSE)-VLOOKUP($A11,'Import OffPeak change'!$A$106:CI$202,82,FALSE)),0,(VLOOKUP($A11,'Import OffPeak'!$A$3:CI$99,82,FALSE)-VLOOKUP($A11,'Import OffPeak change'!$A$106:CI$202,82,FALSE)))</f>
        <v>0</v>
      </c>
      <c r="CE11" s="6">
        <f>IF(ISERROR(VLOOKUP($A11,'Import OffPeak'!$A$3:CJ$99,83,FALSE)-VLOOKUP($A11,'Import OffPeak change'!$A$106:CJ$202,83,FALSE)),0,(VLOOKUP($A11,'Import OffPeak'!$A$3:CJ$99,83,FALSE)-VLOOKUP($A11,'Import OffPeak change'!$A$106:CJ$202,83,FALSE)))</f>
        <v>0</v>
      </c>
      <c r="CF11" s="6">
        <f>IF(ISERROR(VLOOKUP($A11,'Import OffPeak'!$A$3:CK$99,84,FALSE)-VLOOKUP($A11,'Import OffPeak change'!$A$106:CK$202,84,FALSE)),0,(VLOOKUP($A11,'Import OffPeak'!$A$3:CK$99,84,FALSE)-VLOOKUP($A11,'Import OffPeak change'!$A$106:CK$202,84,FALSE)))</f>
        <v>0</v>
      </c>
      <c r="CG11" s="6">
        <f>IF(ISERROR(VLOOKUP($A11,'Import OffPeak'!$A$3:CL$99,85,FALSE)-VLOOKUP($A11,'Import OffPeak change'!$A$106:CL$202,85,FALSE)),0,(VLOOKUP($A11,'Import OffPeak'!$A$3:CL$99,85,FALSE)-VLOOKUP($A11,'Import OffPeak change'!$A$106:CL$202,85,FALSE)))</f>
        <v>0</v>
      </c>
      <c r="CH11" s="6">
        <f>IF(ISERROR(VLOOKUP($A11,'Import OffPeak'!$A$3:CM$99,86,FALSE)-VLOOKUP($A11,'Import OffPeak change'!$A$106:CM$202,86,FALSE)),0,(VLOOKUP($A11,'Import OffPeak'!$A$3:CM$99,86,FALSE)-VLOOKUP($A11,'Import OffPeak change'!$A$106:CM$202,86,FALSE)))</f>
        <v>0</v>
      </c>
      <c r="CI11" s="6">
        <f>IF(ISERROR(VLOOKUP($A11,'Import OffPeak'!$A$3:CN$99,87,FALSE)-VLOOKUP($A11,'Import OffPeak change'!$A$106:CN$202,87,FALSE)),0,(VLOOKUP($A11,'Import OffPeak'!$A$3:CN$99,87,FALSE)-VLOOKUP($A11,'Import OffPeak change'!$A$106:CN$202,87,FALSE)))</f>
        <v>0</v>
      </c>
      <c r="CJ11" s="6">
        <f>IF(ISERROR(VLOOKUP($A11,'Import OffPeak'!$A$3:CO$99,88,FALSE)-VLOOKUP($A11,'Import OffPeak change'!$A$106:CO$202,88,FALSE)),0,(VLOOKUP($A11,'Import OffPeak'!$A$3:CO$99,88,FALSE)-VLOOKUP($A11,'Import OffPeak change'!$A$106:CO$202,88,FALSE)))</f>
        <v>0</v>
      </c>
      <c r="CK11" s="6">
        <f>IF(ISERROR(VLOOKUP($A11,'Import OffPeak'!$A$3:CP$99,89,FALSE)-VLOOKUP($A11,'Import OffPeak change'!$A$106:CP$202,89,FALSE)),0,(VLOOKUP($A11,'Import OffPeak'!$A$3:CP$99,89,FALSE)-VLOOKUP($A11,'Import OffPeak change'!$A$106:CP$202,89,FALSE)))</f>
        <v>0</v>
      </c>
      <c r="CL11" s="6">
        <f>IF(ISERROR(VLOOKUP($A11,'Import OffPeak'!$A$3:CQ$99,90,FALSE)-VLOOKUP($A11,'Import OffPeak change'!$A$106:CQ$202,90,FALSE)),0,(VLOOKUP($A11,'Import OffPeak'!$A$3:CQ$99,90,FALSE)-VLOOKUP($A11,'Import OffPeak change'!$A$106:CQ$202,90,FALSE)))</f>
        <v>0</v>
      </c>
      <c r="CM11" s="6">
        <f>IF(ISERROR(VLOOKUP($A11,'Import OffPeak'!$A$3:CR$99,91,FALSE)-VLOOKUP($A11,'Import OffPeak change'!$A$106:CR$202,91,FALSE)),0,(VLOOKUP($A11,'Import OffPeak'!$A$3:CR$99,91,FALSE)-VLOOKUP($A11,'Import OffPeak change'!$A$106:CR$202,91,FALSE)))</f>
        <v>0</v>
      </c>
      <c r="CN11" s="6">
        <f>IF(ISERROR(VLOOKUP($A11,'Import OffPeak'!$A$3:CS$99,92,FALSE)-VLOOKUP($A11,'Import OffPeak change'!$A$106:CS$202,92,FALSE)),0,(VLOOKUP($A11,'Import OffPeak'!$A$3:CS$99,92,FALSE)-VLOOKUP($A11,'Import OffPeak change'!$A$106:CS$202,92,FALSE)))</f>
        <v>0</v>
      </c>
      <c r="CO11" s="6">
        <f>IF(ISERROR(VLOOKUP($A11,'Import OffPeak'!$A$3:CT$99,93,FALSE)-VLOOKUP($A11,'Import OffPeak change'!$A$106:CT$202,93,FALSE)),0,(VLOOKUP($A11,'Import OffPeak'!$A$3:CT$99,93,FALSE)-VLOOKUP($A11,'Import OffPeak change'!$A$106:CT$202,93,FALSE)))</f>
        <v>0</v>
      </c>
      <c r="CP11" s="6">
        <f>IF(ISERROR(VLOOKUP($A11,'Import OffPeak'!$A$3:CU$99,94,FALSE)-VLOOKUP($A11,'Import OffPeak change'!$A$106:CU$202,94,FALSE)),0,(VLOOKUP($A11,'Import OffPeak'!$A$3:CU$99,94,FALSE)-VLOOKUP($A11,'Import OffPeak change'!$A$106:CU$202,94,FALSE)))</f>
        <v>0</v>
      </c>
      <c r="CQ11" s="6">
        <f>IF(ISERROR(VLOOKUP($A11,'Import OffPeak'!$A$3:CV$99,95,FALSE)-VLOOKUP($A11,'Import OffPeak change'!$A$106:CV$202,95,FALSE)),0,(VLOOKUP($A11,'Import OffPeak'!$A$3:CV$99,95,FALSE)-VLOOKUP($A11,'Import OffPeak change'!$A$106:CV$202,95,FALSE)))</f>
        <v>0</v>
      </c>
      <c r="CR11" s="6">
        <f>IF(ISERROR(VLOOKUP($A11,'Import OffPeak'!$A$3:CW$99,96,FALSE)-VLOOKUP($A11,'Import OffPeak change'!$A$106:CW$202,96,FALSE)),0,(VLOOKUP($A11,'Import OffPeak'!$A$3:CW$99,96,FALSE)-VLOOKUP($A11,'Import OffPeak change'!$A$106:CW$202,96,FALSE)))</f>
        <v>0</v>
      </c>
      <c r="CS11" s="6">
        <f>IF(ISERROR(VLOOKUP($A11,'Import OffPeak'!$A$3:CX$99,97,FALSE)-VLOOKUP($A11,'Import OffPeak change'!$A$106:CX$202,97,FALSE)),0,(VLOOKUP($A11,'Import OffPeak'!$A$3:CX$99,97,FALSE)-VLOOKUP($A11,'Import OffPeak change'!$A$106:CX$202,97,FALSE)))</f>
        <v>0</v>
      </c>
      <c r="CT11" s="6">
        <f>IF(ISERROR(VLOOKUP($A11,'Import OffPeak'!$A$3:CY$99,98,FALSE)-VLOOKUP($A11,'Import OffPeak change'!$A$106:CY$202,98,FALSE)),0,(VLOOKUP($A11,'Import OffPeak'!$A$3:CY$99,98,FALSE)-VLOOKUP($A11,'Import OffPeak change'!$A$106:CY$202,98,FALSE)))</f>
        <v>0</v>
      </c>
      <c r="CU11" s="6">
        <f>IF(ISERROR(VLOOKUP($A11,'Import OffPeak'!$A$3:CZ$99,99,FALSE)-VLOOKUP($A11,'Import OffPeak change'!$A$106:CZ$202,99,FALSE)),0,(VLOOKUP($A11,'Import OffPeak'!$A$3:CZ$99,99,FALSE)-VLOOKUP($A11,'Import OffPeak change'!$A$106:CZ$202,99,FALSE)))</f>
        <v>0</v>
      </c>
      <c r="CV11" s="6">
        <f>IF(ISERROR(VLOOKUP($A11,'Import OffPeak'!$A$3:DA$99,100,FALSE)-VLOOKUP($A11,'Import OffPeak change'!$A$106:DA$202,100,FALSE)),0,(VLOOKUP($A11,'Import OffPeak'!$A$3:DA$99,100,FALSE)-VLOOKUP($A11,'Import OffPeak change'!$A$106:DA$202,100,FALSE)))</f>
        <v>0</v>
      </c>
      <c r="CW11" s="6">
        <f>IF(ISERROR(VLOOKUP($A11,'Import OffPeak'!$A$3:DB$99,101,FALSE)-VLOOKUP($A11,'Import OffPeak change'!$A$106:DB$202,101,FALSE)),0,(VLOOKUP($A11,'Import OffPeak'!$A$3:DB$99,101,FALSE)-VLOOKUP($A11,'Import OffPeak change'!$A$106:DB$202,101,FALSE)))</f>
        <v>0</v>
      </c>
      <c r="CX11" s="6">
        <f>IF(ISERROR(VLOOKUP($A11,'Import OffPeak'!$A$3:DC$99,102,FALSE)-VLOOKUP($A11,'Import OffPeak change'!$A$106:DC$202,102,FALSE)),0,(VLOOKUP($A11,'Import OffPeak'!$A$3:DC$99,102,FALSE)-VLOOKUP($A11,'Import OffPeak change'!$A$106:DC$202,102,FALSE)))</f>
        <v>0</v>
      </c>
      <c r="CY11" s="6">
        <f>IF(ISERROR(VLOOKUP($A11,'Import OffPeak'!$A$3:DD$99,103,FALSE)-VLOOKUP($A11,'Import OffPeak change'!$A$106:DD$202,103,FALSE)),0,(VLOOKUP($A11,'Import OffPeak'!$A$3:DD$99,103,FALSE)-VLOOKUP($A11,'Import OffPeak change'!$A$106:DD$202,103,FALSE)))</f>
        <v>0</v>
      </c>
      <c r="CZ11" s="6">
        <f>IF(ISERROR(VLOOKUP($A11,'Import OffPeak'!$A$3:DE$99,104,FALSE)-VLOOKUP($A11,'Import OffPeak change'!$A$106:DE$202,104,FALSE)),0,(VLOOKUP($A11,'Import OffPeak'!$A$3:DE$99,104,FALSE)-VLOOKUP($A11,'Import OffPeak change'!$A$106:DE$202,104,FALSE)))</f>
        <v>0</v>
      </c>
      <c r="DA11" s="6">
        <f>IF(ISERROR(VLOOKUP($A11,'Import OffPeak'!$A$3:DF$99,105,FALSE)-VLOOKUP($A11,'Import OffPeak change'!$A$106:DF$202,105,FALSE)),0,(VLOOKUP($A11,'Import OffPeak'!$A$3:DF$99,105,FALSE)-VLOOKUP($A11,'Import OffPeak change'!$A$106:DF$202,105,FALSE)))</f>
        <v>0</v>
      </c>
      <c r="DB11" s="6">
        <f>IF(ISERROR(VLOOKUP($A11,'Import OffPeak'!$A$3:DG$99,106,FALSE)-VLOOKUP($A11,'Import OffPeak change'!$A$106:DG$202,106,FALSE)),0,(VLOOKUP($A11,'Import OffPeak'!$A$3:DG$99,106,FALSE)-VLOOKUP($A11,'Import OffPeak change'!$A$106:DG$202,106,FALSE)))</f>
        <v>0</v>
      </c>
      <c r="DC11" s="6">
        <f>IF(ISERROR(VLOOKUP($A11,'Import OffPeak'!$A$3:DH$99,107,FALSE)-VLOOKUP($A11,'Import OffPeak change'!$A$106:DH$202,107,FALSE)),0,(VLOOKUP($A11,'Import OffPeak'!$A$3:DH$99,107,FALSE)-VLOOKUP($A11,'Import OffPeak change'!$A$106:DH$202,107,FALSE)))</f>
        <v>0</v>
      </c>
      <c r="DD11" s="6">
        <f>IF(ISERROR(VLOOKUP($A11,'Import OffPeak'!$A$3:DI$99,108,FALSE)-VLOOKUP($A11,'Import OffPeak change'!$A$106:DI$202,108,FALSE)),0,(VLOOKUP($A11,'Import OffPeak'!$A$3:DI$99,108,FALSE)-VLOOKUP($A11,'Import OffPeak change'!$A$106:DI$202,108,FALSE)))</f>
        <v>0</v>
      </c>
      <c r="DE11" s="6">
        <f>IF(ISERROR(VLOOKUP($A11,'Import OffPeak'!$A$3:DJ$99,109,FALSE)-VLOOKUP($A11,'Import OffPeak change'!$A$106:DJ$202,109,FALSE)),0,(VLOOKUP($A11,'Import OffPeak'!$A$3:DJ$99,109,FALSE)-VLOOKUP($A11,'Import OffPeak change'!$A$106:DJ$202,109,FALSE)))</f>
        <v>0</v>
      </c>
      <c r="DF11" s="6">
        <f>IF(ISERROR(VLOOKUP($A11,'Import OffPeak'!$A$3:DK$99,110,FALSE)-VLOOKUP($A11,'Import OffPeak change'!$A$106:DK$202,110,FALSE)),0,(VLOOKUP($A11,'Import OffPeak'!$A$3:DK$99,110,FALSE)-VLOOKUP($A11,'Import OffPeak change'!$A$106:DK$202,110,FALSE)))</f>
        <v>0</v>
      </c>
      <c r="DG11" s="6">
        <f>IF(ISERROR(VLOOKUP($A11,'Import OffPeak'!$A$3:DL$99,111,FALSE)-VLOOKUP($A11,'Import OffPeak change'!$A$106:DL$202,111,FALSE)),0,(VLOOKUP($A11,'Import OffPeak'!$A$3:DL$99,111,FALSE)-VLOOKUP($A11,'Import OffPeak change'!$A$106:DL$202,111,FALSE)))</f>
        <v>0</v>
      </c>
      <c r="DH11" s="6">
        <f>IF(ISERROR(VLOOKUP($A11,'Import OffPeak'!$A$3:DM$99,112,FALSE)-VLOOKUP($A11,'Import OffPeak change'!$A$106:DM$202,112,FALSE)),0,(VLOOKUP($A11,'Import OffPeak'!$A$3:DM$99,112,FALSE)-VLOOKUP($A11,'Import OffPeak change'!$A$106:DM$202,112,FALSE)))</f>
        <v>0</v>
      </c>
      <c r="DI11" s="6">
        <f>IF(ISERROR(VLOOKUP($A11,'Import OffPeak'!$A$3:DN$99,113,FALSE)-VLOOKUP($A11,'Import OffPeak change'!$A$106:DN$202,113,FALSE)),0,(VLOOKUP($A11,'Import OffPeak'!$A$3:DN$99,113,FALSE)-VLOOKUP($A11,'Import OffPeak change'!$A$106:DN$202,113,FALSE)))</f>
        <v>0</v>
      </c>
      <c r="DJ11" s="6">
        <f>IF(ISERROR(VLOOKUP($A11,'Import OffPeak'!$A$3:DO$99,114,FALSE)-VLOOKUP($A11,'Import OffPeak change'!$A$106:DO$202,114,FALSE)),0,(VLOOKUP($A11,'Import OffPeak'!$A$3:DO$99,114,FALSE)-VLOOKUP($A11,'Import OffPeak change'!$A$106:DO$202,114,FALSE)))</f>
        <v>0</v>
      </c>
      <c r="DK11" s="6">
        <f>IF(ISERROR(VLOOKUP($A11,'Import OffPeak'!$A$3:DP$99,115,FALSE)-VLOOKUP($A11,'Import OffPeak change'!$A$106:DP$202,115,FALSE)),0,(VLOOKUP($A11,'Import OffPeak'!$A$3:DP$99,115,FALSE)-VLOOKUP($A11,'Import OffPeak change'!$A$106:DP$202,115,FALSE)))</f>
        <v>0</v>
      </c>
      <c r="DL11" s="6">
        <f>IF(ISERROR(VLOOKUP($A11,'Import OffPeak'!$A$3:DQ$99,116,FALSE)-VLOOKUP($A11,'Import OffPeak change'!$A$106:DQ$202,116,FALSE)),0,(VLOOKUP($A11,'Import OffPeak'!$A$3:DQ$99,116,FALSE)-VLOOKUP($A11,'Import OffPeak change'!$A$106:DQ$202,116,FALSE)))</f>
        <v>0</v>
      </c>
      <c r="DM11" s="6">
        <f>IF(ISERROR(VLOOKUP($A11,'Import OffPeak'!$A$3:DR$99,117,FALSE)-VLOOKUP($A11,'Import OffPeak change'!$A$106:DR$202,117,FALSE)),0,(VLOOKUP($A11,'Import OffPeak'!$A$3:DR$99,117,FALSE)-VLOOKUP($A11,'Import OffPeak change'!$A$106:DR$202,117,FALSE)))</f>
        <v>0</v>
      </c>
      <c r="DN11" s="6">
        <f>IF(ISERROR(VLOOKUP($A11,'Import OffPeak'!$A$3:DS$99,118,FALSE)-VLOOKUP($A11,'Import OffPeak change'!$A$106:DS$202,118,FALSE)),0,(VLOOKUP($A11,'Import OffPeak'!$A$3:DS$99,118,FALSE)-VLOOKUP($A11,'Import OffPeak change'!$A$106:DS$202,118,FALSE)))</f>
        <v>0</v>
      </c>
      <c r="DO11" s="6">
        <f>IF(ISERROR(VLOOKUP($A11,'Import OffPeak'!$A$3:DT$99,119,FALSE)-VLOOKUP($A11,'Import OffPeak change'!$A$106:DT$202,119,FALSE)),0,(VLOOKUP($A11,'Import OffPeak'!$A$3:DT$99,119,FALSE)-VLOOKUP($A11,'Import OffPeak change'!$A$106:DT$202,119,FALSE)))</f>
        <v>0</v>
      </c>
      <c r="DP11" s="6">
        <f>IF(ISERROR(VLOOKUP($A11,'Import OffPeak'!$A$3:DU$99,120,FALSE)-VLOOKUP($A11,'Import OffPeak change'!$A$106:DU$202,120,FALSE)),0,(VLOOKUP($A11,'Import OffPeak'!$A$3:DU$99,120,FALSE)-VLOOKUP($A11,'Import OffPeak change'!$A$106:DU$202,120,FALSE)))</f>
        <v>0</v>
      </c>
      <c r="DQ11" s="6">
        <f>IF(ISERROR(VLOOKUP($A11,'Import OffPeak'!$A$3:DV$99,121,FALSE)-VLOOKUP($A11,'Import OffPeak change'!$A$106:DV$202,121,FALSE)),0,(VLOOKUP($A11,'Import OffPeak'!$A$3:DV$99,121,FALSE)-VLOOKUP($A11,'Import OffPeak change'!$A$106:DV$202,121,FALSE)))</f>
        <v>0</v>
      </c>
      <c r="DR11" s="6">
        <f>IF(ISERROR(VLOOKUP($A11,'Import OffPeak'!$A$3:DW$99,122,FALSE)-VLOOKUP($A11,'Import OffPeak change'!$A$106:DW$202,122,FALSE)),0,(VLOOKUP($A11,'Import OffPeak'!$A$3:DW$99,122,FALSE)-VLOOKUP($A11,'Import OffPeak change'!$A$106:DW$202,122,FALSE)))</f>
        <v>0</v>
      </c>
      <c r="DS11" s="6">
        <f>IF(ISERROR(VLOOKUP($A11,'Import OffPeak'!$A$3:DX$99,123,FALSE)-VLOOKUP($A11,'Import OffPeak change'!$A$106:DX$202,123,FALSE)),0,(VLOOKUP($A11,'Import OffPeak'!$A$3:DX$99,123,FALSE)-VLOOKUP($A11,'Import OffPeak change'!$A$106:DX$202,123,FALSE)))</f>
        <v>0</v>
      </c>
      <c r="DT11" s="6">
        <f>IF(ISERROR(VLOOKUP($A11,'Import OffPeak'!$A$3:DY$99,124,FALSE)-VLOOKUP($A11,'Import OffPeak change'!$A$106:DY$202,124,FALSE)),0,(VLOOKUP($A11,'Import OffPeak'!$A$3:DY$99,124,FALSE)-VLOOKUP($A11,'Import OffPeak change'!$A$106:DY$202,124,FALSE)))</f>
        <v>0</v>
      </c>
      <c r="DU11" s="6">
        <f>IF(ISERROR(VLOOKUP($A11,'Import OffPeak'!$A$3:DZ$99,125,FALSE)-VLOOKUP($A11,'Import OffPeak change'!$A$106:DZ$202,125,FALSE)),0,(VLOOKUP($A11,'Import OffPeak'!$A$3:DZ$99,125,FALSE)-VLOOKUP($A11,'Import OffPeak change'!$A$106:DZ$202,125,FALSE)))</f>
        <v>0</v>
      </c>
      <c r="DV11" s="6">
        <f>IF(ISERROR(VLOOKUP($A11,'Import OffPeak'!$A$3:EA$99,126,FALSE)-VLOOKUP($A11,'Import OffPeak change'!$A$106:EA$202,126,FALSE)),0,(VLOOKUP($A11,'Import OffPeak'!$A$3:EA$99,126,FALSE)-VLOOKUP($A11,'Import OffPeak change'!$A$106:EA$202,126,FALSE)))</f>
        <v>0</v>
      </c>
      <c r="DW11" s="6">
        <f>IF(ISERROR(VLOOKUP($A11,'Import OffPeak'!$A$3:EB$99,127,FALSE)-VLOOKUP($A11,'Import OffPeak change'!$A$106:EB$202,127,FALSE)),0,(VLOOKUP($A11,'Import OffPeak'!$A$3:EB$99,127,FALSE)-VLOOKUP($A11,'Import OffPeak change'!$A$106:EB$202,127,FALSE)))</f>
        <v>0</v>
      </c>
      <c r="DX11" s="6">
        <f>IF(ISERROR(VLOOKUP($A11,'Import OffPeak'!$A$3:EC$99,128,FALSE)-VLOOKUP($A11,'Import OffPeak change'!$A$106:EC$202,128,FALSE)),0,(VLOOKUP($A11,'Import OffPeak'!$A$3:EC$99,128,FALSE)-VLOOKUP($A11,'Import OffPeak change'!$A$106:EC$202,128,FALSE)))</f>
        <v>0</v>
      </c>
      <c r="DY11" s="6">
        <f>IF(ISERROR(VLOOKUP($A11,'Import OffPeak'!$A$3:ED$99,129,FALSE)-VLOOKUP($A11,'Import OffPeak change'!$A$106:ED$202,129,FALSE)),0,(VLOOKUP($A11,'Import OffPeak'!$A$3:ED$99,129,FALSE)-VLOOKUP($A11,'Import OffPeak change'!$A$106:ED$202,129,FALSE)))</f>
        <v>0</v>
      </c>
      <c r="DZ11" s="6">
        <f>IF(ISERROR(VLOOKUP($A11,'Import OffPeak'!$A$3:EE$99,130,FALSE)-VLOOKUP($A11,'Import OffPeak change'!$A$106:EE$202,130,FALSE)),0,(VLOOKUP($A11,'Import OffPeak'!$A$3:EE$99,130,FALSE)-VLOOKUP($A11,'Import OffPeak change'!$A$106:EE$202,130,FALSE)))</f>
        <v>0</v>
      </c>
      <c r="EA11" s="6">
        <f>IF(ISERROR(VLOOKUP($A11,'Import OffPeak'!$A$3:EF$99,131,FALSE)-VLOOKUP($A11,'Import OffPeak change'!$A$106:EF$202,131,FALSE)),0,(VLOOKUP($A11,'Import OffPeak'!$A$3:EF$99,131,FALSE)-VLOOKUP($A11,'Import OffPeak change'!$A$106:EF$202,131,FALSE)))</f>
        <v>0</v>
      </c>
      <c r="EB11" s="6">
        <f>IF(ISERROR(VLOOKUP($A11,'Import OffPeak'!$A$3:EG$99,132,FALSE)-VLOOKUP($A11,'Import OffPeak change'!$A$106:EG$202,132,FALSE)),0,(VLOOKUP($A11,'Import OffPeak'!$A$3:EG$99,132,FALSE)-VLOOKUP($A11,'Import OffPeak change'!$A$106:EG$202,132,FALSE)))</f>
        <v>0</v>
      </c>
      <c r="EC11" s="6">
        <f>IF(ISERROR(VLOOKUP($A11,'Import OffPeak'!$A$3:EH$99,133,FALSE)-VLOOKUP($A11,'Import OffPeak change'!$A$106:EH$202,133,FALSE)),0,(VLOOKUP($A11,'Import OffPeak'!$A$3:EH$99,133,FALSE)-VLOOKUP($A11,'Import OffPeak change'!$A$106:EH$202,133,FALSE)))</f>
        <v>0</v>
      </c>
      <c r="ED11" s="6">
        <f>IF(ISERROR(VLOOKUP($A11,'Import OffPeak'!$A$3:EI$99,134,FALSE)-VLOOKUP($A11,'Import OffPeak change'!$A$106:EI$202,134,FALSE)),0,(VLOOKUP($A11,'Import OffPeak'!$A$3:EI$99,134,FALSE)-VLOOKUP($A11,'Import OffPeak change'!$A$106:EI$202,134,FALSE)))</f>
        <v>0</v>
      </c>
      <c r="EE11" s="6">
        <f>IF(ISERROR(VLOOKUP($A11,'Import OffPeak'!$A$3:EJ$99,135,FALSE)-VLOOKUP($A11,'Import OffPeak change'!$A$106:EJ$202,135,FALSE)),0,(VLOOKUP($A11,'Import OffPeak'!$A$3:EJ$99,135,FALSE)-VLOOKUP($A11,'Import OffPeak change'!$A$106:EJ$202,135,FALSE)))</f>
        <v>0</v>
      </c>
      <c r="EF11" s="6">
        <f>IF(ISERROR(VLOOKUP($A11,'Import OffPeak'!$A$3:EK$99,136,FALSE)-VLOOKUP($A11,'Import OffPeak change'!$A$106:EK$202,136,FALSE)),0,(VLOOKUP($A11,'Import OffPeak'!$A$3:EK$99,136,FALSE)-VLOOKUP($A11,'Import OffPeak change'!$A$106:EK$202,136,FALSE)))</f>
        <v>0</v>
      </c>
      <c r="EG11" s="6">
        <f>IF(ISERROR(VLOOKUP($A11,'Import OffPeak'!$A$3:EL$99,137,FALSE)-VLOOKUP($A11,'Import OffPeak change'!$A$106:EL$202,137,FALSE)),0,(VLOOKUP($A11,'Import OffPeak'!$A$3:EL$99,137,FALSE)-VLOOKUP($A11,'Import OffPeak change'!$A$106:EL$202,137,FALSE)))</f>
        <v>0</v>
      </c>
      <c r="EH11" s="6">
        <f>IF(ISERROR(VLOOKUP($A11,'Import OffPeak'!$A$3:EM$99,138,FALSE)-VLOOKUP($A11,'Import OffPeak change'!$A$106:EM$202,138,FALSE)),0,(VLOOKUP($A11,'Import OffPeak'!$A$3:EM$99,138,FALSE)-VLOOKUP($A11,'Import OffPeak change'!$A$106:EM$202,138,FALSE)))</f>
        <v>0</v>
      </c>
      <c r="EI11" s="6">
        <f>IF(ISERROR(VLOOKUP($A11,'Import OffPeak'!$A$3:EN$99,139,FALSE)-VLOOKUP($A11,'Import OffPeak change'!$A$106:EN$202,139,FALSE)),0,(VLOOKUP($A11,'Import OffPeak'!$A$3:EN$99,139,FALSE)-VLOOKUP($A11,'Import OffPeak change'!$A$106:EN$202,139,FALSE)))</f>
        <v>0</v>
      </c>
      <c r="EJ11" s="6">
        <f>IF(ISERROR(VLOOKUP($A11,'Import OffPeak'!$A$3:EO$99,140,FALSE)-VLOOKUP($A11,'Import OffPeak change'!$A$106:EO$202,140,FALSE)),0,(VLOOKUP($A11,'Import OffPeak'!$A$3:EO$99,140,FALSE)-VLOOKUP($A11,'Import OffPeak change'!$A$106:EO$202,140,FALSE)))</f>
        <v>0</v>
      </c>
      <c r="EK11" s="6">
        <f>IF(ISERROR(VLOOKUP($A11,'Import OffPeak'!$A$3:EP$99,141,FALSE)-VLOOKUP($A11,'Import OffPeak change'!$A$106:EP$202,141,FALSE)),0,(VLOOKUP($A11,'Import OffPeak'!$A$3:EP$99,141,FALSE)-VLOOKUP($A11,'Import OffPeak change'!$A$106:EP$202,141,FALSE)))</f>
        <v>0</v>
      </c>
      <c r="EL11" s="6">
        <f>IF(ISERROR(VLOOKUP($A11,'Import OffPeak'!$A$3:EQ$99,142,FALSE)-VLOOKUP($A11,'Import OffPeak change'!$A$106:EQ$202,142,FALSE)),0,(VLOOKUP($A11,'Import OffPeak'!$A$3:EQ$99,142,FALSE)-VLOOKUP($A11,'Import OffPeak change'!$A$106:EQ$202,142,FALSE)))</f>
        <v>0</v>
      </c>
      <c r="EM11" s="6">
        <f>IF(ISERROR(VLOOKUP($A11,'Import OffPeak'!$A$3:ER$99,143,FALSE)-VLOOKUP($A11,'Import OffPeak change'!$A$106:ER$202,143,FALSE)),0,(VLOOKUP($A11,'Import OffPeak'!$A$3:ER$99,143,FALSE)-VLOOKUP($A11,'Import OffPeak change'!$A$106:ER$202,143,FALSE)))</f>
        <v>0</v>
      </c>
      <c r="EN11" s="6">
        <f>IF(ISERROR(VLOOKUP($A11,'Import OffPeak'!$A$3:ES$99,144,FALSE)-VLOOKUP($A11,'Import OffPeak change'!$A$106:ES$202,144,FALSE)),0,(VLOOKUP($A11,'Import OffPeak'!$A$3:ES$99,144,FALSE)-VLOOKUP($A11,'Import OffPeak change'!$A$106:ES$202,144,FALSE)))</f>
        <v>0</v>
      </c>
      <c r="EO11" s="6">
        <f>IF(ISERROR(VLOOKUP($A11,'Import OffPeak'!$A$3:ET$99,145,FALSE)-VLOOKUP($A11,'Import OffPeak change'!$A$106:ET$202,145,FALSE)),0,(VLOOKUP($A11,'Import OffPeak'!$A$3:ET$99,145,FALSE)-VLOOKUP($A11,'Import OffPeak change'!$A$106:ET$202,145,FALSE)))</f>
        <v>0</v>
      </c>
      <c r="EP11" s="6">
        <f>IF(ISERROR(VLOOKUP($A11,'Import OffPeak'!$A$3:EU$99,146,FALSE)-VLOOKUP($A11,'Import OffPeak change'!$A$106:EU$202,146,FALSE)),0,(VLOOKUP($A11,'Import OffPeak'!$A$3:EU$99,146,FALSE)-VLOOKUP($A11,'Import OffPeak change'!$A$106:EU$202,146,FALSE)))</f>
        <v>0</v>
      </c>
      <c r="EQ11" s="6">
        <f>IF(ISERROR(VLOOKUP($A11,'Import OffPeak'!$A$3:EV$99,147,FALSE)-VLOOKUP($A11,'Import OffPeak change'!$A$106:EV$202,147,FALSE)),0,(VLOOKUP($A11,'Import OffPeak'!$A$3:EV$99,147,FALSE)-VLOOKUP($A11,'Import OffPeak change'!$A$106:EV$202,147,FALSE)))</f>
        <v>0</v>
      </c>
      <c r="ER11" s="6">
        <f>IF(ISERROR(VLOOKUP($A11,'Import OffPeak'!$A$3:EW$99,148,FALSE)-VLOOKUP($A11,'Import OffPeak change'!$A$106:EW$202,148,FALSE)),0,(VLOOKUP($A11,'Import OffPeak'!$A$3:EW$99,148,FALSE)-VLOOKUP($A11,'Import OffPeak change'!$A$106:EW$202,148,FALSE)))</f>
        <v>0</v>
      </c>
      <c r="ES11" s="6">
        <f>IF(ISERROR(VLOOKUP($A11,'Import OffPeak'!$A$3:EX$99,149,FALSE)-VLOOKUP($A11,'Import OffPeak change'!$A$106:EX$202,149,FALSE)),0,(VLOOKUP($A11,'Import OffPeak'!$A$3:EX$99,149,FALSE)-VLOOKUP($A11,'Import OffPeak change'!$A$106:EX$202,149,FALSE)))</f>
        <v>0</v>
      </c>
      <c r="ET11" s="6">
        <f>IF(ISERROR(VLOOKUP($A11,'Import OffPeak'!$A$3:EY$99,150,FALSE)-VLOOKUP($A11,'Import OffPeak change'!$A$106:EY$202,150,FALSE)),0,(VLOOKUP($A11,'Import OffPeak'!$A$3:EY$99,150,FALSE)-VLOOKUP($A11,'Import OffPeak change'!$A$106:EY$202,150,FALSE)))</f>
        <v>0</v>
      </c>
      <c r="EU11" s="6">
        <f>IF(ISERROR(VLOOKUP($A11,'Import OffPeak'!$A$3:EZ$99,151,FALSE)-VLOOKUP($A11,'Import OffPeak change'!$A$106:EZ$202,151,FALSE)),0,(VLOOKUP($A11,'Import OffPeak'!$A$3:EZ$99,151,FALSE)-VLOOKUP($A11,'Import OffPeak change'!$A$106:EZ$202,151,FALSE)))</f>
        <v>0</v>
      </c>
      <c r="EV11" s="6">
        <f>IF(ISERROR(VLOOKUP($A11,'Import OffPeak'!$A$3:FA$99,152,FALSE)-VLOOKUP($A11,'Import OffPeak change'!$A$106:FA$202,152,FALSE)),0,(VLOOKUP($A11,'Import OffPeak'!$A$3:FA$99,152,FALSE)-VLOOKUP($A11,'Import OffPeak change'!$A$106:FA$202,152,FALSE)))</f>
        <v>0</v>
      </c>
      <c r="EW11" s="6">
        <f>IF(ISERROR(VLOOKUP($A11,'Import OffPeak'!$A$3:FB$99,153,FALSE)-VLOOKUP($A11,'Import OffPeak change'!$A$106:FB$202,153,FALSE)),0,(VLOOKUP($A11,'Import OffPeak'!$A$3:FB$99,153,FALSE)-VLOOKUP($A11,'Import OffPeak change'!$A$106:FB$202,153,FALSE)))</f>
        <v>0</v>
      </c>
      <c r="EX11" s="6">
        <f>IF(ISERROR(VLOOKUP($A11,'Import OffPeak'!$A$3:FC$99,154,FALSE)-VLOOKUP($A11,'Import OffPeak change'!$A$106:FC$202,154,FALSE)),0,(VLOOKUP($A11,'Import OffPeak'!$A$3:FC$99,154,FALSE)-VLOOKUP($A11,'Import OffPeak change'!$A$106:FC$202,154,FALSE)))</f>
        <v>0</v>
      </c>
      <c r="EY11" s="6">
        <f>IF(ISERROR(VLOOKUP($A11,'Import OffPeak'!$A$3:FD$99,155,FALSE)-VLOOKUP($A11,'Import OffPeak change'!$A$106:FD$202,155,FALSE)),0,(VLOOKUP($A11,'Import OffPeak'!$A$3:FD$99,155,FALSE)-VLOOKUP($A11,'Import OffPeak change'!$A$106:FD$202,155,FALSE)))</f>
        <v>0</v>
      </c>
      <c r="EZ11" s="6">
        <f>IF(ISERROR(VLOOKUP($A11,'Import OffPeak'!$A$3:FE$99,156,FALSE)-VLOOKUP($A11,'Import OffPeak change'!$A$106:FE$202,156,FALSE)),0,(VLOOKUP($A11,'Import OffPeak'!$A$3:FE$99,156,FALSE)-VLOOKUP($A11,'Import OffPeak change'!$A$106:FE$202,156,FALSE)))</f>
        <v>0</v>
      </c>
      <c r="FA11" s="6">
        <f>IF(ISERROR(VLOOKUP($A11,'Import OffPeak'!$A$3:FF$99,157,FALSE)-VLOOKUP($A11,'Import OffPeak change'!$A$106:FF$202,157,FALSE)),0,(VLOOKUP($A11,'Import OffPeak'!$A$3:FF$99,157,FALSE)-VLOOKUP($A11,'Import OffPeak change'!$A$106:FF$202,157,FALSE)))</f>
        <v>0</v>
      </c>
      <c r="FB11" s="6">
        <f>IF(ISERROR(VLOOKUP($A11,'Import OffPeak'!$A$3:FG$99,158,FALSE)-VLOOKUP($A11,'Import OffPeak change'!$A$106:FG$202,158,FALSE)),0,(VLOOKUP($A11,'Import OffPeak'!$A$3:FG$99,158,FALSE)-VLOOKUP($A11,'Import OffPeak change'!$A$106:FG$202,158,FALSE)))</f>
        <v>0</v>
      </c>
      <c r="FC11" s="6">
        <f>IF(ISERROR(VLOOKUP($A11,'Import OffPeak'!$A$3:FH$99,159,FALSE)-VLOOKUP($A11,'Import OffPeak change'!$A$106:FH$202,159,FALSE)),0,(VLOOKUP($A11,'Import OffPeak'!$A$3:FH$99,159,FALSE)-VLOOKUP($A11,'Import OffPeak change'!$A$106:FH$202,159,FALSE)))</f>
        <v>0</v>
      </c>
      <c r="FD11" s="6">
        <f>IF(ISERROR(VLOOKUP($A11,'Import OffPeak'!$A$3:FI$99,160,FALSE)-VLOOKUP($A11,'Import OffPeak change'!$A$106:FI$202,160,FALSE)),0,(VLOOKUP($A11,'Import OffPeak'!$A$3:FI$99,160,FALSE)-VLOOKUP($A11,'Import OffPeak change'!$A$106:FI$202,160,FALSE)))</f>
        <v>0</v>
      </c>
      <c r="FE11" s="6">
        <f>IF(ISERROR(VLOOKUP($A11,'Import OffPeak'!$A$3:FJ$99,161,FALSE)-VLOOKUP($A11,'Import OffPeak change'!$A$106:FJ$202,161,FALSE)),0,(VLOOKUP($A11,'Import OffPeak'!$A$3:FJ$99,161,FALSE)-VLOOKUP($A11,'Import OffPeak change'!$A$106:FJ$202,161,FALSE)))</f>
        <v>0</v>
      </c>
      <c r="FF11" s="6">
        <f>IF(ISERROR(VLOOKUP($A11,'Import OffPeak'!$A$3:FK$99,162,FALSE)-VLOOKUP($A11,'Import OffPeak change'!$A$106:FK$202,162,FALSE)),0,(VLOOKUP($A11,'Import OffPeak'!$A$3:FK$99,162,FALSE)-VLOOKUP($A11,'Import OffPeak change'!$A$106:FK$202,162,FALSE)))</f>
        <v>0</v>
      </c>
      <c r="FG11" s="6">
        <f>IF(ISERROR(VLOOKUP($A11,'Import OffPeak'!$A$3:FL$99,163,FALSE)-VLOOKUP($A11,'Import OffPeak change'!$A$106:FL$202,163,FALSE)),0,(VLOOKUP($A11,'Import OffPeak'!$A$3:FL$99,163,FALSE)-VLOOKUP($A11,'Import OffPeak change'!$A$106:FL$202,163,FALSE)))</f>
        <v>0</v>
      </c>
      <c r="FH11" s="6">
        <f>IF(ISERROR(VLOOKUP($A11,'Import OffPeak'!$A$3:FM$99,164,FALSE)-VLOOKUP($A11,'Import OffPeak change'!$A$106:FM$202,164,FALSE)),0,(VLOOKUP($A11,'Import OffPeak'!$A$3:FM$99,164,FALSE)-VLOOKUP($A11,'Import OffPeak change'!$A$106:FM$202,164,FALSE)))</f>
        <v>0</v>
      </c>
      <c r="FI11" s="6">
        <f>IF(ISERROR(VLOOKUP($A11,'Import OffPeak'!$A$3:FN$99,165,FALSE)-VLOOKUP($A11,'Import OffPeak change'!$A$106:FN$202,165,FALSE)),0,(VLOOKUP($A11,'Import OffPeak'!$A$3:FN$99,165,FALSE)-VLOOKUP($A11,'Import OffPeak change'!$A$106:FN$202,165,FALSE)))</f>
        <v>0</v>
      </c>
      <c r="FJ11" s="6">
        <f>IF(ISERROR(VLOOKUP($A11,'Import OffPeak'!$A$3:FO$99,166,FALSE)-VLOOKUP($A11,'Import OffPeak change'!$A$106:FO$202,166,FALSE)),0,(VLOOKUP($A11,'Import OffPeak'!$A$3:FO$99,166,FALSE)-VLOOKUP($A11,'Import OffPeak change'!$A$106:FO$202,166,FALSE)))</f>
        <v>0</v>
      </c>
      <c r="FK11" s="6">
        <f>IF(ISERROR(VLOOKUP($A11,'Import OffPeak'!$A$3:FP$99,167,FALSE)-VLOOKUP($A11,'Import OffPeak change'!$A$106:FP$202,167,FALSE)),0,(VLOOKUP($A11,'Import OffPeak'!$A$3:FP$99,167,FALSE)-VLOOKUP($A11,'Import OffPeak change'!$A$106:FP$202,167,FALSE)))</f>
        <v>0</v>
      </c>
      <c r="FL11" s="6">
        <f>IF(ISERROR(VLOOKUP($A11,'Import OffPeak'!$A$3:FQ$99,168,FALSE)-VLOOKUP($A11,'Import OffPeak change'!$A$106:FQ$202,168,FALSE)),0,(VLOOKUP($A11,'Import OffPeak'!$A$3:FQ$99,168,FALSE)-VLOOKUP($A11,'Import OffPeak change'!$A$106:FQ$202,168,FALSE)))</f>
        <v>0</v>
      </c>
      <c r="FM11" s="6">
        <f>IF(ISERROR(VLOOKUP($A11,'Import OffPeak'!$A$3:FR$99,169,FALSE)-VLOOKUP($A11,'Import OffPeak change'!$A$106:FR$202,169,FALSE)),0,(VLOOKUP($A11,'Import OffPeak'!$A$3:FR$99,169,FALSE)-VLOOKUP($A11,'Import OffPeak change'!$A$106:FR$202,169,FALSE)))</f>
        <v>0</v>
      </c>
      <c r="FN11" s="6">
        <f>IF(ISERROR(VLOOKUP($A11,'Import OffPeak'!$A$3:FS$99,170,FALSE)-VLOOKUP($A11,'Import OffPeak change'!$A$106:FS$202,170,FALSE)),0,(VLOOKUP($A11,'Import OffPeak'!$A$3:FS$99,170,FALSE)-VLOOKUP($A11,'Import OffPeak change'!$A$106:FS$202,170,FALSE)))</f>
        <v>0</v>
      </c>
      <c r="FO11" s="6">
        <f>IF(ISERROR(VLOOKUP($A11,'Import OffPeak'!$A$3:FT$99,171,FALSE)-VLOOKUP($A11,'Import OffPeak change'!$A$106:FT$202,171,FALSE)),0,(VLOOKUP($A11,'Import OffPeak'!$A$3:FT$99,171,FALSE)-VLOOKUP($A11,'Import OffPeak change'!$A$106:FT$202,171,FALSE)))</f>
        <v>0</v>
      </c>
      <c r="FP11" s="6">
        <f>IF(ISERROR(VLOOKUP($A11,'Import OffPeak'!$A$3:FU$99,172,FALSE)-VLOOKUP($A11,'Import OffPeak change'!$A$106:FU$202,172,FALSE)),0,(VLOOKUP($A11,'Import OffPeak'!$A$3:FU$99,172,FALSE)-VLOOKUP($A11,'Import OffPeak change'!$A$106:FU$202,172,FALSE)))</f>
        <v>0</v>
      </c>
      <c r="FQ11" s="6">
        <f>IF(ISERROR(VLOOKUP($A11,'Import OffPeak'!$A$3:FV$99,173,FALSE)-VLOOKUP($A11,'Import OffPeak change'!$A$106:FV$202,173,FALSE)),0,(VLOOKUP($A11,'Import OffPeak'!$A$3:FV$99,173,FALSE)-VLOOKUP($A11,'Import OffPeak change'!$A$106:FV$202,173,FALSE)))</f>
        <v>0</v>
      </c>
      <c r="FR11" s="6">
        <f>IF(ISERROR(VLOOKUP($A11,'Import OffPeak'!$A$3:FW$99,174,FALSE)-VLOOKUP($A11,'Import OffPeak change'!$A$106:FW$202,174,FALSE)),0,(VLOOKUP($A11,'Import OffPeak'!$A$3:FW$99,174,FALSE)-VLOOKUP($A11,'Import OffPeak change'!$A$106:FW$202,174,FALSE)))</f>
        <v>0</v>
      </c>
      <c r="FS11" s="6">
        <f>IF(ISERROR(VLOOKUP($A11,'Import OffPeak'!$A$3:FX$99,175,FALSE)-VLOOKUP($A11,'Import OffPeak change'!$A$106:FX$202,175,FALSE)),0,(VLOOKUP($A11,'Import OffPeak'!$A$3:FX$99,175,FALSE)-VLOOKUP($A11,'Import OffPeak change'!$A$106:FX$202,175,FALSE)))</f>
        <v>0</v>
      </c>
      <c r="FT11" s="6">
        <f>IF(ISERROR(VLOOKUP($A11,'Import OffPeak'!$A$3:FY$99,176,FALSE)-VLOOKUP($A11,'Import OffPeak change'!$A$106:FY$202,176,FALSE)),0,(VLOOKUP($A11,'Import OffPeak'!$A$3:FY$99,176,FALSE)-VLOOKUP($A11,'Import OffPeak change'!$A$106:FY$202,176,FALSE)))</f>
        <v>0</v>
      </c>
      <c r="FU11" s="6">
        <f>IF(ISERROR(VLOOKUP($A11,'Import OffPeak'!$A$3:FZ$99,177,FALSE)-VLOOKUP($A11,'Import OffPeak change'!$A$106:FZ$202,177,FALSE)),0,(VLOOKUP($A11,'Import OffPeak'!$A$3:FZ$99,177,FALSE)-VLOOKUP($A11,'Import OffPeak change'!$A$106:FZ$202,177,FALSE)))</f>
        <v>0</v>
      </c>
      <c r="FV11" s="6">
        <f>IF(ISERROR(VLOOKUP($A11,'Import OffPeak'!$A$3:GA$99,178,FALSE)-VLOOKUP($A11,'Import OffPeak change'!$A$106:GA$202,178,FALSE)),0,(VLOOKUP($A11,'Import OffPeak'!$A$3:GA$99,178,FALSE)-VLOOKUP($A11,'Import OffPeak change'!$A$106:GA$202,178,FALSE)))</f>
        <v>0</v>
      </c>
      <c r="FW11" s="6">
        <f>IF(ISERROR(VLOOKUP($A11,'Import OffPeak'!$A$3:GB$99,179,FALSE)-VLOOKUP($A11,'Import OffPeak change'!$A$106:GB$202,179,FALSE)),0,(VLOOKUP($A11,'Import OffPeak'!$A$3:GB$99,179,FALSE)-VLOOKUP($A11,'Import OffPeak change'!$A$106:GB$202,179,FALSE)))</f>
        <v>0</v>
      </c>
      <c r="FX11" s="6">
        <f>IF(ISERROR(VLOOKUP($A11,'Import OffPeak'!$A$3:GC$99,180,FALSE)-VLOOKUP($A11,'Import OffPeak change'!$A$106:GC$202,180,FALSE)),0,(VLOOKUP($A11,'Import OffPeak'!$A$3:GC$99,180,FALSE)-VLOOKUP($A11,'Import OffPeak change'!$A$106:GC$202,180,FALSE)))</f>
        <v>0</v>
      </c>
      <c r="FY11" s="6">
        <f>IF(ISERROR(VLOOKUP($A11,'Import OffPeak'!$A$3:GD$99,181,FALSE)-VLOOKUP($A11,'Import OffPeak change'!$A$106:GD$202,181,FALSE)),0,(VLOOKUP($A11,'Import OffPeak'!$A$3:GD$99,181,FALSE)-VLOOKUP($A11,'Import OffPeak change'!$A$106:GD$202,181,FALSE)))</f>
        <v>0</v>
      </c>
      <c r="FZ11" s="6">
        <f>IF(ISERROR(VLOOKUP($A11,'Import OffPeak'!$A$3:GE$99,182,FALSE)-VLOOKUP($A11,'Import OffPeak change'!$A$106:GE$202,182,FALSE)),0,(VLOOKUP($A11,'Import OffPeak'!$A$3:GE$99,182,FALSE)-VLOOKUP($A11,'Import OffPeak change'!$A$106:GE$202,182,FALSE)))</f>
        <v>0</v>
      </c>
      <c r="GA11" s="6">
        <f>IF(ISERROR(VLOOKUP($A11,'Import OffPeak'!$A$3:GF$99,183,FALSE)-VLOOKUP($A11,'Import OffPeak change'!$A$106:GF$202,183,FALSE)),0,(VLOOKUP($A11,'Import OffPeak'!$A$3:GF$99,183,FALSE)-VLOOKUP($A11,'Import OffPeak change'!$A$106:GF$202,183,FALSE)))</f>
        <v>0</v>
      </c>
      <c r="GB11" s="6">
        <f>IF(ISERROR(VLOOKUP($A11,'Import OffPeak'!$A$3:GG$99,184,FALSE)-VLOOKUP($A11,'Import OffPeak change'!$A$106:GG$202,184,FALSE)),0,(VLOOKUP($A11,'Import OffPeak'!$A$3:GG$99,184,FALSE)-VLOOKUP($A11,'Import OffPeak change'!$A$106:GG$202,184,FALSE)))</f>
        <v>0</v>
      </c>
      <c r="GC11" s="6">
        <f>IF(ISERROR(VLOOKUP($A11,'Import OffPeak'!$A$3:GH$99,185,FALSE)-VLOOKUP($A11,'Import OffPeak change'!$A$106:GH$202,185,FALSE)),0,(VLOOKUP($A11,'Import OffPeak'!$A$3:GH$99,185,FALSE)-VLOOKUP($A11,'Import OffPeak change'!$A$106:GH$202,185,FALSE)))</f>
        <v>0</v>
      </c>
      <c r="GD11" s="6">
        <f>IF(ISERROR(VLOOKUP($A11,'Import OffPeak'!$A$3:GI$99,186,FALSE)-VLOOKUP($A11,'Import OffPeak change'!$A$106:GI$202,186,FALSE)),0,(VLOOKUP($A11,'Import OffPeak'!$A$3:GI$99,186,FALSE)-VLOOKUP($A11,'Import OffPeak change'!$A$106:GI$202,186,FALSE)))</f>
        <v>0</v>
      </c>
      <c r="GE11" s="6">
        <f>IF(ISERROR(VLOOKUP($A11,'Import OffPeak'!$A$3:GJ$99,187,FALSE)-VLOOKUP($A11,'Import OffPeak change'!$A$106:GJ$202,187,FALSE)),0,(VLOOKUP($A11,'Import OffPeak'!$A$3:GJ$99,187,FALSE)-VLOOKUP($A11,'Import OffPeak change'!$A$106:GJ$202,187,FALSE)))</f>
        <v>0</v>
      </c>
      <c r="GF11" s="6">
        <f>IF(ISERROR(VLOOKUP($A11,'Import OffPeak'!$A$3:GK$99,188,FALSE)-VLOOKUP($A11,'Import OffPeak change'!$A$106:GK$202,188,FALSE)),0,(VLOOKUP($A11,'Import OffPeak'!$A$3:GK$99,188,FALSE)-VLOOKUP($A11,'Import OffPeak change'!$A$106:GK$202,188,FALSE)))</f>
        <v>0</v>
      </c>
      <c r="GG11" s="6">
        <f>IF(ISERROR(VLOOKUP($A11,'Import OffPeak'!$A$3:GL$99,189,FALSE)-VLOOKUP($A11,'Import OffPeak change'!$A$106:GL$202,189,FALSE)),0,(VLOOKUP($A11,'Import OffPeak'!$A$3:GL$99,189,FALSE)-VLOOKUP($A11,'Import OffPeak change'!$A$106:GL$202,189,FALSE)))</f>
        <v>0</v>
      </c>
      <c r="GH11" s="6">
        <f>IF(ISERROR(VLOOKUP($A11,'Import OffPeak'!$A$3:GM$99,190,FALSE)-VLOOKUP($A11,'Import OffPeak change'!$A$106:GM$202,190,FALSE)),0,(VLOOKUP($A11,'Import OffPeak'!$A$3:GM$99,190,FALSE)-VLOOKUP($A11,'Import OffPeak change'!$A$106:GM$202,190,FALSE)))</f>
        <v>0</v>
      </c>
      <c r="GI11" s="6">
        <f>IF(ISERROR(VLOOKUP($A11,'Import OffPeak'!$A$3:GN$99,191,FALSE)-VLOOKUP($A11,'Import OffPeak change'!$A$106:GN$202,191,FALSE)),0,(VLOOKUP($A11,'Import OffPeak'!$A$3:GN$99,191,FALSE)-VLOOKUP($A11,'Import OffPeak change'!$A$106:GN$202,191,FALSE)))</f>
        <v>0</v>
      </c>
      <c r="GJ11" s="6">
        <f>IF(ISERROR(VLOOKUP($A11,'Import OffPeak'!$A$3:GO$99,192,FALSE)-VLOOKUP($A11,'Import OffPeak change'!$A$106:GO$202,192,FALSE)),0,(VLOOKUP($A11,'Import OffPeak'!$A$3:GO$99,192,FALSE)-VLOOKUP($A11,'Import OffPeak change'!$A$106:GO$202,192,FALSE)))</f>
        <v>0</v>
      </c>
      <c r="GK11" s="6">
        <f>IF(ISERROR(VLOOKUP($A11,'Import OffPeak'!$A$3:GP$99,193,FALSE)-VLOOKUP($A11,'Import OffPeak change'!$A$106:GP$202,193,FALSE)),0,(VLOOKUP($A11,'Import OffPeak'!$A$3:GP$99,193,FALSE)-VLOOKUP($A11,'Import OffPeak change'!$A$106:GP$202,193,FALSE)))</f>
        <v>0</v>
      </c>
      <c r="GL11" s="6">
        <f>IF(ISERROR(VLOOKUP($A11,'Import OffPeak'!$A$3:GQ$99,194,FALSE)-VLOOKUP($A11,'Import OffPeak change'!$A$106:GQ$202,194,FALSE)),0,(VLOOKUP($A11,'Import OffPeak'!$A$3:GQ$99,194,FALSE)-VLOOKUP($A11,'Import OffPeak change'!$A$106:GQ$202,194,FALSE)))</f>
        <v>0</v>
      </c>
      <c r="GM11" s="6">
        <f>IF(ISERROR(VLOOKUP($A11,'Import OffPeak'!$A$3:GR$99,195,FALSE)-VLOOKUP($A11,'Import OffPeak change'!$A$106:GR$202,195,FALSE)),0,(VLOOKUP($A11,'Import OffPeak'!$A$3:GR$99,195,FALSE)-VLOOKUP($A11,'Import OffPeak change'!$A$106:GR$202,195,FALSE)))</f>
        <v>0</v>
      </c>
      <c r="GN11" s="6">
        <f>IF(ISERROR(VLOOKUP($A11,'Import OffPeak'!$A$3:GS$99,196,FALSE)-VLOOKUP($A11,'Import OffPeak change'!$A$106:GS$202,196,FALSE)),0,(VLOOKUP($A11,'Import OffPeak'!$A$3:GS$99,196,FALSE)-VLOOKUP($A11,'Import OffPeak change'!$A$106:GS$202,196,FALSE)))</f>
        <v>0</v>
      </c>
      <c r="GO11" s="6">
        <f>IF(ISERROR(VLOOKUP($A11,'Import OffPeak'!$A$3:GT$99,197,FALSE)-VLOOKUP($A11,'Import OffPeak change'!$A$106:GT$202,197,FALSE)),0,(VLOOKUP($A11,'Import OffPeak'!$A$3:GT$99,197,FALSE)-VLOOKUP($A11,'Import OffPeak change'!$A$106:GT$202,197,FALSE)))</f>
        <v>0</v>
      </c>
      <c r="GP11" s="6">
        <f>IF(ISERROR(VLOOKUP($A11,'Import OffPeak'!$A$3:GU$99,198,FALSE)-VLOOKUP($A11,'Import OffPeak change'!$A$106:GU$202,198,FALSE)),0,(VLOOKUP($A11,'Import OffPeak'!$A$3:GU$99,198,FALSE)-VLOOKUP($A11,'Import OffPeak change'!$A$106:GU$202,198,FALSE)))</f>
        <v>0</v>
      </c>
      <c r="GQ11" s="6">
        <f>IF(ISERROR(VLOOKUP($A11,'Import OffPeak'!$A$3:GV$99,199,FALSE)-VLOOKUP($A11,'Import OffPeak change'!$A$106:GV$202,199,FALSE)),0,(VLOOKUP($A11,'Import OffPeak'!$A$3:GV$99,199,FALSE)-VLOOKUP($A11,'Import OffPeak change'!$A$106:GV$202,199,FALSE)))</f>
        <v>0</v>
      </c>
      <c r="GR11" s="6">
        <f>IF(ISERROR(VLOOKUP($A11,'Import OffPeak'!$A$3:GW$99,200,FALSE)-VLOOKUP($A11,'Import OffPeak change'!$A$106:GW$202,200,FALSE)),0,(VLOOKUP($A11,'Import OffPeak'!$A$3:GW$99,200,FALSE)-VLOOKUP($A11,'Import OffPeak change'!$A$106:GW$202,200,FALSE)))</f>
        <v>0</v>
      </c>
      <c r="GS11" s="6">
        <f>IF(ISERROR(VLOOKUP($A11,'Import OffPeak'!$A$3:GX$99,201,FALSE)-VLOOKUP($A11,'Import OffPeak change'!$A$106:GX$202,201,FALSE)),0,(VLOOKUP($A11,'Import OffPeak'!$A$3:GX$99,201,FALSE)-VLOOKUP($A11,'Import OffPeak change'!$A$106:GX$202,201,FALSE)))</f>
        <v>0</v>
      </c>
      <c r="GT11" s="6">
        <f>IF(ISERROR(VLOOKUP($A11,'Import OffPeak'!$A$3:GY$99,202,FALSE)-VLOOKUP($A11,'Import OffPeak change'!$A$106:GY$202,202,FALSE)),0,(VLOOKUP($A11,'Import OffPeak'!$A$3:GY$99,202,FALSE)-VLOOKUP($A11,'Import OffPeak change'!$A$106:GY$202,202,FALSE)))</f>
        <v>0</v>
      </c>
      <c r="GU11" s="6">
        <f>IF(ISERROR(VLOOKUP($A11,'Import OffPeak'!$A$3:GZ$99,203,FALSE)-VLOOKUP($A11,'Import OffPeak change'!$A$106:GZ$202,203,FALSE)),0,(VLOOKUP($A11,'Import OffPeak'!$A$3:GZ$99,203,FALSE)-VLOOKUP($A11,'Import OffPeak change'!$A$106:GZ$202,203,FALSE)))</f>
        <v>0</v>
      </c>
      <c r="GV11" s="6">
        <f>IF(ISERROR(VLOOKUP($A11,'Import OffPeak'!$A$3:HA$99,204,FALSE)-VLOOKUP($A11,'Import OffPeak change'!$A$106:HA$202,204,FALSE)),0,(VLOOKUP($A11,'Import OffPeak'!$A$3:HA$99,204,FALSE)-VLOOKUP($A11,'Import OffPeak change'!$A$106:HA$202,204,FALSE)))</f>
        <v>0</v>
      </c>
      <c r="GW11" s="6">
        <f>IF(ISERROR(VLOOKUP($A11,'Import OffPeak'!$A$3:HB$99,205,FALSE)-VLOOKUP($A11,'Import OffPeak change'!$A$106:HB$202,205,FALSE)),0,(VLOOKUP($A11,'Import OffPeak'!$A$3:HB$99,205,FALSE)-VLOOKUP($A11,'Import OffPeak change'!$A$106:HB$202,205,FALSE)))</f>
        <v>0</v>
      </c>
      <c r="GX11" s="6">
        <f>IF(ISERROR(VLOOKUP($A11,'Import OffPeak'!$A$3:HC$99,206,FALSE)-VLOOKUP($A11,'Import OffPeak change'!$A$106:HC$202,206,FALSE)),0,(VLOOKUP($A11,'Import OffPeak'!$A$3:HC$99,206,FALSE)-VLOOKUP($A11,'Import OffPeak change'!$A$106:HC$202,206,FALSE)))</f>
        <v>0</v>
      </c>
      <c r="GY11" s="6">
        <f>IF(ISERROR(VLOOKUP($A11,'Import OffPeak'!$A$3:HD$99,207,FALSE)-VLOOKUP($A11,'Import OffPeak change'!$A$106:HD$202,207,FALSE)),0,(VLOOKUP($A11,'Import OffPeak'!$A$3:HD$99,207,FALSE)-VLOOKUP($A11,'Import OffPeak change'!$A$106:HD$202,207,FALSE)))</f>
        <v>0</v>
      </c>
      <c r="GZ11" s="6">
        <f>IF(ISERROR(VLOOKUP($A11,'Import OffPeak'!$A$3:HE$99,208,FALSE)-VLOOKUP($A11,'Import OffPeak change'!$A$106:HE$202,208,FALSE)),0,(VLOOKUP($A11,'Import OffPeak'!$A$3:HE$99,208,FALSE)-VLOOKUP($A11,'Import OffPeak change'!$A$106:HE$202,208,FALSE)))</f>
        <v>0</v>
      </c>
      <c r="HA11" s="6">
        <f>IF(ISERROR(VLOOKUP($A11,'Import OffPeak'!$A$3:HF$99,209,FALSE)-VLOOKUP($A11,'Import OffPeak change'!$A$106:HF$202,209,FALSE)),0,(VLOOKUP($A11,'Import OffPeak'!$A$3:HF$99,209,FALSE)-VLOOKUP($A11,'Import OffPeak change'!$A$106:HF$202,209,FALSE)))</f>
        <v>0</v>
      </c>
      <c r="HB11" s="6">
        <f>IF(ISERROR(VLOOKUP($A11,'Import OffPeak'!$A$3:HG$99,210,FALSE)-VLOOKUP($A11,'Import OffPeak change'!$A$106:HG$202,210,FALSE)),0,(VLOOKUP($A11,'Import OffPeak'!$A$3:HG$99,210,FALSE)-VLOOKUP($A11,'Import OffPeak change'!$A$106:HG$202,210,FALSE)))</f>
        <v>0</v>
      </c>
      <c r="HC11" s="6">
        <f>IF(ISERROR(VLOOKUP($A11,'Import OffPeak'!$A$3:HH$99,211,FALSE)-VLOOKUP($A11,'Import OffPeak change'!$A$106:HH$202,211,FALSE)),0,(VLOOKUP($A11,'Import OffPeak'!$A$3:HH$99,211,FALSE)-VLOOKUP($A11,'Import OffPeak change'!$A$106:HH$202,211,FALSE)))</f>
        <v>0</v>
      </c>
      <c r="HD11" s="6">
        <f>IF(ISERROR(VLOOKUP($A11,'Import OffPeak'!$A$3:HI$99,212,FALSE)-VLOOKUP($A11,'Import OffPeak change'!$A$106:HI$202,212,FALSE)),0,(VLOOKUP($A11,'Import OffPeak'!$A$3:HI$99,212,FALSE)-VLOOKUP($A11,'Import OffPeak change'!$A$106:HI$202,212,FALSE)))</f>
        <v>0</v>
      </c>
      <c r="HE11" s="6">
        <f>IF(ISERROR(VLOOKUP($A11,'Import OffPeak'!$A$3:HJ$99,213,FALSE)-VLOOKUP($A11,'Import OffPeak change'!$A$106:HJ$202,213,FALSE)),0,(VLOOKUP($A11,'Import OffPeak'!$A$3:HJ$99,213,FALSE)-VLOOKUP($A11,'Import OffPeak change'!$A$106:HJ$202,213,FALSE)))</f>
        <v>0</v>
      </c>
      <c r="HF11" s="6">
        <f>IF(ISERROR(VLOOKUP($A11,'Import OffPeak'!$A$3:HK$99,214,FALSE)-VLOOKUP($A11,'Import OffPeak change'!$A$106:HK$202,214,FALSE)),0,(VLOOKUP($A11,'Import OffPeak'!$A$3:HK$99,214,FALSE)-VLOOKUP($A11,'Import OffPeak change'!$A$106:HK$202,214,FALSE)))</f>
        <v>0</v>
      </c>
      <c r="HG11" s="6">
        <f>IF(ISERROR(VLOOKUP($A11,'Import OffPeak'!$A$3:HL$99,215,FALSE)-VLOOKUP($A11,'Import OffPeak change'!$A$106:HL$202,215,FALSE)),0,(VLOOKUP($A11,'Import OffPeak'!$A$3:HL$99,215,FALSE)-VLOOKUP($A11,'Import OffPeak change'!$A$106:HL$202,215,FALSE)))</f>
        <v>0</v>
      </c>
      <c r="HH11" s="6">
        <f>IF(ISERROR(VLOOKUP($A11,'Import OffPeak'!$A$3:HM$99,216,FALSE)-VLOOKUP($A11,'Import OffPeak change'!$A$106:HM$202,216,FALSE)),0,(VLOOKUP($A11,'Import OffPeak'!$A$3:HM$99,216,FALSE)-VLOOKUP($A11,'Import OffPeak change'!$A$106:HM$202,216,FALSE)))</f>
        <v>0</v>
      </c>
      <c r="HI11" s="6">
        <f>IF(ISERROR(VLOOKUP($A11,'Import OffPeak'!$A$3:HN$99,217,FALSE)-VLOOKUP($A11,'Import OffPeak change'!$A$106:HN$202,217,FALSE)),0,(VLOOKUP($A11,'Import OffPeak'!$A$3:HN$99,217,FALSE)-VLOOKUP($A11,'Import OffPeak change'!$A$106:HN$202,217,FALSE)))</f>
        <v>0</v>
      </c>
      <c r="HJ11" s="6">
        <f>IF(ISERROR(VLOOKUP($A11,'Import OffPeak'!$A$3:HO$99,218,FALSE)-VLOOKUP($A11,'Import OffPeak change'!$A$106:HO$202,218,FALSE)),0,(VLOOKUP($A11,'Import OffPeak'!$A$3:HO$99,218,FALSE)-VLOOKUP($A11,'Import OffPeak change'!$A$106:HO$202,218,FALSE)))</f>
        <v>0</v>
      </c>
      <c r="HK11" s="6">
        <f>IF(ISERROR(VLOOKUP($A11,'Import OffPeak'!$A$3:HP$99,219,FALSE)-VLOOKUP($A11,'Import OffPeak change'!$A$106:HP$202,219,FALSE)),0,(VLOOKUP($A11,'Import OffPeak'!$A$3:HP$99,219,FALSE)-VLOOKUP($A11,'Import OffPeak change'!$A$106:HP$202,219,FALSE)))</f>
        <v>0</v>
      </c>
      <c r="HL11" s="6">
        <f>IF(ISERROR(VLOOKUP($A11,'Import OffPeak'!$A$3:HQ$99,220,FALSE)-VLOOKUP($A11,'Import OffPeak change'!$A$106:HQ$202,220,FALSE)),0,(VLOOKUP($A11,'Import OffPeak'!$A$3:HQ$99,220,FALSE)-VLOOKUP($A11,'Import OffPeak change'!$A$106:HQ$202,220,FALSE)))</f>
        <v>0</v>
      </c>
      <c r="HM11" s="6">
        <f>IF(ISERROR(VLOOKUP($A11,'Import OffPeak'!$A$3:HR$99,221,FALSE)-VLOOKUP($A11,'Import OffPeak change'!$A$106:HR$202,221,FALSE)),0,(VLOOKUP($A11,'Import OffPeak'!$A$3:HR$99,221,FALSE)-VLOOKUP($A11,'Import OffPeak change'!$A$106:HR$202,221,FALSE)))</f>
        <v>0</v>
      </c>
      <c r="HN11" s="6">
        <f>IF(ISERROR(VLOOKUP($A11,'Import OffPeak'!$A$3:HS$99,222,FALSE)-VLOOKUP($A11,'Import OffPeak change'!$A$106:HS$202,222,FALSE)),0,(VLOOKUP($A11,'Import OffPeak'!$A$3:HS$99,222,FALSE)-VLOOKUP($A11,'Import OffPeak change'!$A$106:HS$202,222,FALSE)))</f>
        <v>0</v>
      </c>
      <c r="HO11" s="6">
        <f>IF(ISERROR(VLOOKUP($A11,'Import OffPeak'!$A$3:HT$99,223,FALSE)-VLOOKUP($A11,'Import OffPeak change'!$A$106:HT$202,223,FALSE)),0,(VLOOKUP($A11,'Import OffPeak'!$A$3:HT$99,223,FALSE)-VLOOKUP($A11,'Import OffPeak change'!$A$106:HT$202,223,FALSE)))</f>
        <v>0</v>
      </c>
      <c r="HP11" s="6">
        <f>IF(ISERROR(VLOOKUP($A11,'Import OffPeak'!$A$3:HU$99,224,FALSE)-VLOOKUP($A11,'Import OffPeak change'!$A$106:HU$202,224,FALSE)),0,(VLOOKUP($A11,'Import OffPeak'!$A$3:HU$99,224,FALSE)-VLOOKUP($A11,'Import OffPeak change'!$A$106:HU$202,224,FALSE)))</f>
        <v>0</v>
      </c>
      <c r="HQ11" s="6">
        <f>IF(ISERROR(VLOOKUP($A11,'Import OffPeak'!$A$3:HV$99,225,FALSE)-VLOOKUP($A11,'Import OffPeak change'!$A$106:HV$202,225,FALSE)),0,(VLOOKUP($A11,'Import OffPeak'!$A$3:HV$99,225,FALSE)-VLOOKUP($A11,'Import OffPeak change'!$A$106:HV$202,225,FALSE)))</f>
        <v>0</v>
      </c>
      <c r="HR11" s="6">
        <f>IF(ISERROR(VLOOKUP($A11,'Import OffPeak'!$A$3:HW$99,226,FALSE)-VLOOKUP($A11,'Import OffPeak change'!$A$106:HW$202,226,FALSE)),0,(VLOOKUP($A11,'Import OffPeak'!$A$3:HW$99,226,FALSE)-VLOOKUP($A11,'Import OffPeak change'!$A$106:HW$202,226,FALSE)))</f>
        <v>0</v>
      </c>
      <c r="HS11" s="6">
        <f>IF(ISERROR(VLOOKUP($A11,'Import OffPeak'!$A$3:HX$99,227,FALSE)-VLOOKUP($A11,'Import OffPeak change'!$A$106:HX$202,227,FALSE)),0,(VLOOKUP($A11,'Import OffPeak'!$A$3:HX$99,227,FALSE)-VLOOKUP($A11,'Import OffPeak change'!$A$106:HX$202,227,FALSE)))</f>
        <v>0</v>
      </c>
      <c r="HT11" s="6">
        <f>IF(ISERROR(VLOOKUP($A11,'Import OffPeak'!$A$3:HY$99,228,FALSE)-VLOOKUP($A11,'Import OffPeak change'!$A$106:HY$202,228,FALSE)),0,(VLOOKUP($A11,'Import OffPeak'!$A$3:HY$99,228,FALSE)-VLOOKUP($A11,'Import OffPeak change'!$A$106:HY$202,228,FALSE)))</f>
        <v>0</v>
      </c>
      <c r="HU11" s="6">
        <f>IF(ISERROR(VLOOKUP($A11,'Import OffPeak'!$A$3:HZ$99,229,FALSE)-VLOOKUP($A11,'Import OffPeak change'!$A$106:HZ$202,229,FALSE)),0,(VLOOKUP($A11,'Import OffPeak'!$A$3:HZ$99,229,FALSE)-VLOOKUP($A11,'Import OffPeak change'!$A$106:HZ$202,229,FALSE)))</f>
        <v>0</v>
      </c>
      <c r="HV11" s="6">
        <f>IF(ISERROR(VLOOKUP($A11,'Import OffPeak'!$A$3:IA$99,230,FALSE)-VLOOKUP($A11,'Import OffPeak change'!$A$106:IA$202,230,FALSE)),0,(VLOOKUP($A11,'Import OffPeak'!$A$3:IA$99,230,FALSE)-VLOOKUP($A11,'Import OffPeak change'!$A$106:IA$202,230,FALSE)))</f>
        <v>0</v>
      </c>
      <c r="HW11" s="6">
        <f>IF(ISERROR(VLOOKUP($A11,'Import OffPeak'!$A$3:IB$99,231,FALSE)-VLOOKUP($A11,'Import OffPeak change'!$A$106:IB$202,231,FALSE)),0,(VLOOKUP($A11,'Import OffPeak'!$A$3:IB$99,231,FALSE)-VLOOKUP($A11,'Import OffPeak change'!$A$106:IB$202,231,FALSE)))</f>
        <v>0</v>
      </c>
      <c r="HX11" s="6">
        <f>IF(ISERROR(VLOOKUP($A11,'Import OffPeak'!$A$3:IC$99,232,FALSE)-VLOOKUP($A11,'Import OffPeak change'!$A$106:IC$202,232,FALSE)),0,(VLOOKUP($A11,'Import OffPeak'!$A$3:IC$99,232,FALSE)-VLOOKUP($A11,'Import OffPeak change'!$A$106:IC$202,232,FALSE)))</f>
        <v>0</v>
      </c>
      <c r="HY11" s="6">
        <f>IF(ISERROR(VLOOKUP($A11,'Import OffPeak'!$A$3:ID$99,233,FALSE)-VLOOKUP($A11,'Import OffPeak change'!$A$106:ID$202,233,FALSE)),0,(VLOOKUP($A11,'Import OffPeak'!$A$3:ID$99,233,FALSE)-VLOOKUP($A11,'Import OffPeak change'!$A$106:ID$202,233,FALSE)))</f>
        <v>0</v>
      </c>
      <c r="HZ11" s="6">
        <f>IF(ISERROR(VLOOKUP($A11,'Import OffPeak'!$A$3:IE$99,234,FALSE)-VLOOKUP($A11,'Import OffPeak change'!$A$106:IE$202,234,FALSE)),0,(VLOOKUP($A11,'Import OffPeak'!$A$3:IE$99,234,FALSE)-VLOOKUP($A11,'Import OffPeak change'!$A$106:IE$202,234,FALSE)))</f>
        <v>0</v>
      </c>
      <c r="IA11" s="6">
        <f>IF(ISERROR(VLOOKUP($A11,'Import OffPeak'!$A$3:IF$99,235,FALSE)-VLOOKUP($A11,'Import OffPeak change'!$A$106:IF$202,235,FALSE)),0,(VLOOKUP($A11,'Import OffPeak'!$A$3:IF$99,235,FALSE)-VLOOKUP($A11,'Import OffPeak change'!$A$106:IF$202,235,FALSE)))</f>
        <v>0</v>
      </c>
      <c r="IB11" s="6">
        <f>IF(ISERROR(VLOOKUP($A11,'Import OffPeak'!$A$3:IG$99,236,FALSE)-VLOOKUP($A11,'Import OffPeak change'!$A$106:IG$202,236,FALSE)),0,(VLOOKUP($A11,'Import OffPeak'!$A$3:IG$99,236,FALSE)-VLOOKUP($A11,'Import OffPeak change'!$A$106:IG$202,236,FALSE)))</f>
        <v>0</v>
      </c>
      <c r="IC11" s="6">
        <f>IF(ISERROR(VLOOKUP($A11,'Import OffPeak'!$A$3:IH$99,237,FALSE)-VLOOKUP($A11,'Import OffPeak change'!$A$106:IH$202,237,FALSE)),0,(VLOOKUP($A11,'Import OffPeak'!$A$3:IH$99,237,FALSE)-VLOOKUP($A11,'Import OffPeak change'!$A$106:IH$202,237,FALSE)))</f>
        <v>0</v>
      </c>
      <c r="ID11" s="6">
        <f>IF(ISERROR(VLOOKUP($A11,'Import OffPeak'!$A$3:II$99,238,FALSE)-VLOOKUP($A11,'Import OffPeak change'!$A$106:II$202,238,FALSE)),0,(VLOOKUP($A11,'Import OffPeak'!$A$3:II$99,238,FALSE)-VLOOKUP($A11,'Import OffPeak change'!$A$106:II$202,238,FALSE)))</f>
        <v>0</v>
      </c>
      <c r="IE11" s="6">
        <f>IF(ISERROR(VLOOKUP($A11,'Import OffPeak'!$A$3:IJ$99,239,FALSE)-VLOOKUP($A11,'Import OffPeak change'!$A$106:IJ$202,239,FALSE)),0,(VLOOKUP($A11,'Import OffPeak'!$A$3:IJ$99,239,FALSE)-VLOOKUP($A11,'Import OffPeak change'!$A$106:IJ$202,239,FALSE)))</f>
        <v>0</v>
      </c>
      <c r="IF11" s="6"/>
      <c r="IG11"/>
      <c r="II11" s="6"/>
    </row>
    <row r="12" spans="1:243" s="27" customFormat="1">
      <c r="A12" s="168" t="str">
        <f>IF('Import OffPeak'!A9=0,"",'Import OffPeak'!A9)</f>
        <v>FT-CAND-PWR</v>
      </c>
      <c r="B12" s="6"/>
      <c r="C12" s="6"/>
      <c r="D12" s="6"/>
      <c r="E12" s="6"/>
      <c r="F12" s="6"/>
      <c r="G12" s="6">
        <f>IF(ISERROR(VLOOKUP($A12,'Import OffPeak'!$A$3:L$99,7,FALSE)-VLOOKUP($A12,'Import OffPeak change'!$A$106:L$202,7,FALSE)),0,(VLOOKUP($A12,'Import OffPeak'!$A$3:L$99,7,FALSE)-VLOOKUP($A12,'Import OffPeak change'!$A$106:L$202,7,FALSE)))</f>
        <v>0</v>
      </c>
      <c r="H12" s="6">
        <f>IF(ISERROR(VLOOKUP($A12,'Import OffPeak'!$A$3:M$99,8,FALSE)-VLOOKUP($A12,'Import OffPeak change'!$A$106:M$202,8,FALSE)),0,(VLOOKUP($A12,'Import OffPeak'!$A$3:M$99,8,FALSE)-VLOOKUP($A12,'Import OffPeak change'!$A$106:M$202,8,FALSE)))</f>
        <v>0</v>
      </c>
      <c r="I12" s="6">
        <f>IF(ISERROR(VLOOKUP($A12,'Import OffPeak'!$A$3:N$99,9,FALSE)-VLOOKUP($A12,'Import OffPeak change'!$A$106:N$202,9,FALSE)),0,(VLOOKUP($A12,'Import OffPeak'!$A$3:N$99,9,FALSE)-VLOOKUP($A12,'Import OffPeak change'!$A$106:N$202,9,FALSE)))</f>
        <v>0</v>
      </c>
      <c r="J12" s="6">
        <f>IF(ISERROR(VLOOKUP($A12,'Import OffPeak'!$A$3:O$99,10,FALSE)-VLOOKUP($A12,'Import OffPeak change'!$A$106:O$202,10,FALSE)),0,(VLOOKUP($A12,'Import OffPeak'!$A$3:O$99,10,FALSE)-VLOOKUP($A12,'Import OffPeak change'!$A$106:O$202,10,FALSE)))</f>
        <v>0</v>
      </c>
      <c r="K12" s="6">
        <f>IF(ISERROR(VLOOKUP($A12,'Import OffPeak'!$A$3:P$99,11,FALSE)-VLOOKUP($A12,'Import OffPeak change'!$A$106:P$202,11,FALSE)),0,(VLOOKUP($A12,'Import OffPeak'!$A$3:P$99,11,FALSE)-VLOOKUP($A12,'Import OffPeak change'!$A$106:P$202,11,FALSE)))</f>
        <v>0</v>
      </c>
      <c r="L12" s="6">
        <f>IF(ISERROR(VLOOKUP($A12,'Import OffPeak'!$A$3:Q$99,12,FALSE)-VLOOKUP($A12,'Import OffPeak change'!$A$106:Q$202,12,FALSE)),0,(VLOOKUP($A12,'Import OffPeak'!$A$3:Q$99,12,FALSE)-VLOOKUP($A12,'Import OffPeak change'!$A$106:Q$202,12,FALSE)))</f>
        <v>0</v>
      </c>
      <c r="M12" s="6">
        <f>IF(ISERROR(VLOOKUP($A12,'Import OffPeak'!$A$3:R$99,13,FALSE)-VLOOKUP($A12,'Import OffPeak change'!$A$106:R$202,13,FALSE)),0,(VLOOKUP($A12,'Import OffPeak'!$A$3:R$99,13,FALSE)-VLOOKUP($A12,'Import OffPeak change'!$A$106:R$202,13,FALSE)))</f>
        <v>0</v>
      </c>
      <c r="N12" s="6">
        <f>IF(ISERROR(VLOOKUP($A12,'Import OffPeak'!$A$3:S$99,14,FALSE)-VLOOKUP($A12,'Import OffPeak change'!$A$106:S$202,14,FALSE)),0,(VLOOKUP($A12,'Import OffPeak'!$A$3:S$99,14,FALSE)-VLOOKUP($A12,'Import OffPeak change'!$A$106:S$202,14,FALSE)))</f>
        <v>0</v>
      </c>
      <c r="O12" s="6">
        <f>IF(ISERROR(VLOOKUP($A12,'Import OffPeak'!$A$3:T$99,15,FALSE)-VLOOKUP($A12,'Import OffPeak change'!$A$106:T$202,15,FALSE)),0,(VLOOKUP($A12,'Import OffPeak'!$A$3:T$99,15,FALSE)-VLOOKUP($A12,'Import OffPeak change'!$A$106:T$202,15,FALSE)))</f>
        <v>0</v>
      </c>
      <c r="P12" s="6">
        <f>IF(ISERROR(VLOOKUP($A12,'Import OffPeak'!$A$3:U$99,16,FALSE)-VLOOKUP($A12,'Import OffPeak change'!$A$106:U$202,16,FALSE)),0,(VLOOKUP($A12,'Import OffPeak'!$A$3:U$99,16,FALSE)-VLOOKUP($A12,'Import OffPeak change'!$A$106:U$202,16,FALSE)))</f>
        <v>0</v>
      </c>
      <c r="Q12" s="6">
        <f>IF(ISERROR(VLOOKUP($A12,'Import OffPeak'!$A$3:V$99,17,FALSE)-VLOOKUP($A12,'Import OffPeak change'!$A$106:V$202,17,FALSE)),0,(VLOOKUP($A12,'Import OffPeak'!$A$3:V$99,17,FALSE)-VLOOKUP($A12,'Import OffPeak change'!$A$106:V$202,17,FALSE)))</f>
        <v>0</v>
      </c>
      <c r="R12" s="6">
        <f>IF(ISERROR(VLOOKUP($A12,'Import OffPeak'!$A$3:W$99,18,FALSE)-VLOOKUP($A12,'Import OffPeak change'!$A$106:W$202,18,FALSE)),0,(VLOOKUP($A12,'Import OffPeak'!$A$3:W$99,18,FALSE)-VLOOKUP($A12,'Import OffPeak change'!$A$106:W$202,18,FALSE)))</f>
        <v>0</v>
      </c>
      <c r="S12" s="6">
        <f>IF(ISERROR(VLOOKUP($A12,'Import OffPeak'!$A$3:X$99,19,FALSE)-VLOOKUP($A12,'Import OffPeak change'!$A$106:X$202,19,FALSE)),0,(VLOOKUP($A12,'Import OffPeak'!$A$3:X$99,19,FALSE)-VLOOKUP($A12,'Import OffPeak change'!$A$106:X$202,19,FALSE)))</f>
        <v>0</v>
      </c>
      <c r="T12" s="6">
        <f>IF(ISERROR(VLOOKUP($A12,'Import OffPeak'!$A$3:Y$99,20,FALSE)-VLOOKUP($A12,'Import OffPeak change'!$A$106:Y$202,20,FALSE)),0,(VLOOKUP($A12,'Import OffPeak'!$A$3:Y$99,20,FALSE)-VLOOKUP($A12,'Import OffPeak change'!$A$106:Y$202,20,FALSE)))</f>
        <v>0</v>
      </c>
      <c r="U12" s="6">
        <f>IF(ISERROR(VLOOKUP($A12,'Import OffPeak'!$A$3:Z$99,21,FALSE)-VLOOKUP($A12,'Import OffPeak change'!$A$106:Z$202,21,FALSE)),0,(VLOOKUP($A12,'Import OffPeak'!$A$3:Z$99,21,FALSE)-VLOOKUP($A12,'Import OffPeak change'!$A$106:Z$202,21,FALSE)))</f>
        <v>0</v>
      </c>
      <c r="V12" s="6">
        <f>IF(ISERROR(VLOOKUP($A12,'Import OffPeak'!$A$3:AA$99,22,FALSE)-VLOOKUP($A12,'Import OffPeak change'!$A$106:AA$202,22,FALSE)),0,(VLOOKUP($A12,'Import OffPeak'!$A$3:AA$99,22,FALSE)-VLOOKUP($A12,'Import OffPeak change'!$A$106:AA$202,22,FALSE)))</f>
        <v>0</v>
      </c>
      <c r="W12" s="6">
        <f>IF(ISERROR(VLOOKUP($A12,'Import OffPeak'!$A$3:AB$99,23,FALSE)-VLOOKUP($A12,'Import OffPeak change'!$A$106:AB$202,23,FALSE)),0,(VLOOKUP($A12,'Import OffPeak'!$A$3:AB$99,23,FALSE)-VLOOKUP($A12,'Import OffPeak change'!$A$106:AB$202,23,FALSE)))</f>
        <v>0</v>
      </c>
      <c r="X12" s="6">
        <f>IF(ISERROR(VLOOKUP($A12,'Import OffPeak'!$A$3:AC$99,24,FALSE)-VLOOKUP($A12,'Import OffPeak change'!$A$106:AC$202,24,FALSE)),0,(VLOOKUP($A12,'Import OffPeak'!$A$3:AC$99,24,FALSE)-VLOOKUP($A12,'Import OffPeak change'!$A$106:AC$202,24,FALSE)))</f>
        <v>0</v>
      </c>
      <c r="Y12" s="6">
        <f>IF(ISERROR(VLOOKUP($A12,'Import OffPeak'!$A$3:AD$99,25,FALSE)-VLOOKUP($A12,'Import OffPeak change'!$A$106:AD$202,25,FALSE)),0,(VLOOKUP($A12,'Import OffPeak'!$A$3:AD$99,25,FALSE)-VLOOKUP($A12,'Import OffPeak change'!$A$106:AD$202,25,FALSE)))</f>
        <v>0</v>
      </c>
      <c r="Z12" s="6">
        <f>IF(ISERROR(VLOOKUP($A12,'Import OffPeak'!$A$3:AE$99,26,FALSE)-VLOOKUP($A12,'Import OffPeak change'!$A$106:AE$202,26,FALSE)),0,(VLOOKUP($A12,'Import OffPeak'!$A$3:AE$99,26,FALSE)-VLOOKUP($A12,'Import OffPeak change'!$A$106:AE$202,26,FALSE)))</f>
        <v>0</v>
      </c>
      <c r="AA12" s="6">
        <f>IF(ISERROR(VLOOKUP($A12,'Import OffPeak'!$A$3:AF$99,27,FALSE)-VLOOKUP($A12,'Import OffPeak change'!$A$106:AF$202,27,FALSE)),0,(VLOOKUP($A12,'Import OffPeak'!$A$3:AF$99,27,FALSE)-VLOOKUP($A12,'Import OffPeak change'!$A$106:AF$202,27,FALSE)))</f>
        <v>0</v>
      </c>
      <c r="AB12" s="6">
        <f>IF(ISERROR(VLOOKUP($A12,'Import OffPeak'!$A$3:AG$99,28,FALSE)-VLOOKUP($A12,'Import OffPeak change'!$A$106:AG$202,28,FALSE)),0,(VLOOKUP($A12,'Import OffPeak'!$A$3:AG$99,28,FALSE)-VLOOKUP($A12,'Import OffPeak change'!$A$106:AG$202,28,FALSE)))</f>
        <v>0</v>
      </c>
      <c r="AC12" s="6">
        <f>IF(ISERROR(VLOOKUP($A12,'Import OffPeak'!$A$3:AH$99,29,FALSE)-VLOOKUP($A12,'Import OffPeak change'!$A$106:AH$202,29,FALSE)),0,(VLOOKUP($A12,'Import OffPeak'!$A$3:AH$99,29,FALSE)-VLOOKUP($A12,'Import OffPeak change'!$A$106:AH$202,29,FALSE)))</f>
        <v>0</v>
      </c>
      <c r="AD12" s="6">
        <f>IF(ISERROR(VLOOKUP($A12,'Import OffPeak'!$A$3:AI$99,30,FALSE)-VLOOKUP($A12,'Import OffPeak change'!$A$106:AI$202,30,FALSE)),0,(VLOOKUP($A12,'Import OffPeak'!$A$3:AI$99,30,FALSE)-VLOOKUP($A12,'Import OffPeak change'!$A$106:AI$202,30,FALSE)))</f>
        <v>0</v>
      </c>
      <c r="AE12" s="6">
        <f>IF(ISERROR(VLOOKUP($A12,'Import OffPeak'!$A$3:AJ$99,31,FALSE)-VLOOKUP($A12,'Import OffPeak change'!$A$106:AJ$202,31,FALSE)),0,(VLOOKUP($A12,'Import OffPeak'!$A$3:AJ$99,31,FALSE)-VLOOKUP($A12,'Import OffPeak change'!$A$106:AJ$202,31,FALSE)))</f>
        <v>0</v>
      </c>
      <c r="AF12" s="6">
        <f>IF(ISERROR(VLOOKUP($A12,'Import OffPeak'!$A$3:AK$99,32,FALSE)-VLOOKUP($A12,'Import OffPeak change'!$A$106:AK$202,32,FALSE)),0,(VLOOKUP($A12,'Import OffPeak'!$A$3:AK$99,32,FALSE)-VLOOKUP($A12,'Import OffPeak change'!$A$106:AK$202,32,FALSE)))</f>
        <v>0</v>
      </c>
      <c r="AG12" s="6">
        <f>IF(ISERROR(VLOOKUP($A12,'Import OffPeak'!$A$3:AL$99,33,FALSE)-VLOOKUP($A12,'Import OffPeak change'!$A$106:AL$202,33,FALSE)),0,(VLOOKUP($A12,'Import OffPeak'!$A$3:AL$99,33,FALSE)-VLOOKUP($A12,'Import OffPeak change'!$A$106:AL$202,33,FALSE)))</f>
        <v>0</v>
      </c>
      <c r="AH12" s="6">
        <f>IF(ISERROR(VLOOKUP($A12,'Import OffPeak'!$A$3:AM$99,34,FALSE)-VLOOKUP($A12,'Import OffPeak change'!$A$106:AM$202,34,FALSE)),0,(VLOOKUP($A12,'Import OffPeak'!$A$3:AM$99,34,FALSE)-VLOOKUP($A12,'Import OffPeak change'!$A$106:AM$202,34,FALSE)))</f>
        <v>0</v>
      </c>
      <c r="AI12" s="6">
        <f>IF(ISERROR(VLOOKUP($A12,'Import OffPeak'!$A$3:AN$99,35,FALSE)-VLOOKUP($A12,'Import OffPeak change'!$A$106:AN$202,35,FALSE)),0,(VLOOKUP($A12,'Import OffPeak'!$A$3:AN$99,35,FALSE)-VLOOKUP($A12,'Import OffPeak change'!$A$106:AN$202,35,FALSE)))</f>
        <v>0</v>
      </c>
      <c r="AJ12" s="6">
        <f>IF(ISERROR(VLOOKUP($A12,'Import OffPeak'!$A$3:AO$99,36,FALSE)-VLOOKUP($A12,'Import OffPeak change'!$A$106:AO$202,36,FALSE)),0,(VLOOKUP($A12,'Import OffPeak'!$A$3:AO$99,36,FALSE)-VLOOKUP($A12,'Import OffPeak change'!$A$106:AO$202,36,FALSE)))</f>
        <v>0</v>
      </c>
      <c r="AK12" s="6">
        <f>IF(ISERROR(VLOOKUP($A12,'Import OffPeak'!$A$3:AP$99,37,FALSE)-VLOOKUP($A12,'Import OffPeak change'!$A$106:AP$202,37,FALSE)),0,(VLOOKUP($A12,'Import OffPeak'!$A$3:AP$99,37,FALSE)-VLOOKUP($A12,'Import OffPeak change'!$A$106:AP$202,37,FALSE)))</f>
        <v>0</v>
      </c>
      <c r="AL12" s="6">
        <f>IF(ISERROR(VLOOKUP($A12,'Import OffPeak'!$A$3:AQ$99,38,FALSE)-VLOOKUP($A12,'Import OffPeak change'!$A$106:AQ$202,38,FALSE)),0,(VLOOKUP($A12,'Import OffPeak'!$A$3:AQ$99,38,FALSE)-VLOOKUP($A12,'Import OffPeak change'!$A$106:AQ$202,38,FALSE)))</f>
        <v>0</v>
      </c>
      <c r="AM12" s="6">
        <f>IF(ISERROR(VLOOKUP($A12,'Import OffPeak'!$A$3:AR$99,39,FALSE)-VLOOKUP($A12,'Import OffPeak change'!$A$106:AR$202,39,FALSE)),0,(VLOOKUP($A12,'Import OffPeak'!$A$3:AR$99,39,FALSE)-VLOOKUP($A12,'Import OffPeak change'!$A$106:AR$202,39,FALSE)))</f>
        <v>0</v>
      </c>
      <c r="AN12" s="6">
        <f>IF(ISERROR(VLOOKUP($A12,'Import OffPeak'!$A$3:AS$99,40,FALSE)-VLOOKUP($A12,'Import OffPeak change'!$A$106:AS$202,40,FALSE)),0,(VLOOKUP($A12,'Import OffPeak'!$A$3:AS$99,40,FALSE)-VLOOKUP($A12,'Import OffPeak change'!$A$106:AS$202,40,FALSE)))</f>
        <v>0</v>
      </c>
      <c r="AO12" s="6">
        <f>IF(ISERROR(VLOOKUP($A12,'Import OffPeak'!$A$3:AT$99,41,FALSE)-VLOOKUP($A12,'Import OffPeak change'!$A$106:AT$202,41,FALSE)),0,(VLOOKUP($A12,'Import OffPeak'!$A$3:AT$99,41,FALSE)-VLOOKUP($A12,'Import OffPeak change'!$A$106:AT$202,41,FALSE)))</f>
        <v>0</v>
      </c>
      <c r="AP12" s="6">
        <f>IF(ISERROR(VLOOKUP($A12,'Import OffPeak'!$A$3:AU$99,42,FALSE)-VLOOKUP($A12,'Import OffPeak change'!$A$106:AU$202,42,FALSE)),0,(VLOOKUP($A12,'Import OffPeak'!$A$3:AU$99,42,FALSE)-VLOOKUP($A12,'Import OffPeak change'!$A$106:AU$202,42,FALSE)))</f>
        <v>0</v>
      </c>
      <c r="AQ12" s="6">
        <f>IF(ISERROR(VLOOKUP($A12,'Import OffPeak'!$A$3:AV$99,43,FALSE)-VLOOKUP($A12,'Import OffPeak change'!$A$106:AV$202,43,FALSE)),0,(VLOOKUP($A12,'Import OffPeak'!$A$3:AV$99,43,FALSE)-VLOOKUP($A12,'Import OffPeak change'!$A$106:AV$202,43,FALSE)))</f>
        <v>0</v>
      </c>
      <c r="AR12" s="6">
        <f>IF(ISERROR(VLOOKUP($A12,'Import OffPeak'!$A$3:AW$99,44,FALSE)-VLOOKUP($A12,'Import OffPeak change'!$A$106:AW$202,44,FALSE)),0,(VLOOKUP($A12,'Import OffPeak'!$A$3:AW$99,44,FALSE)-VLOOKUP($A12,'Import OffPeak change'!$A$106:AW$202,44,FALSE)))</f>
        <v>0</v>
      </c>
      <c r="AS12" s="6">
        <f>IF(ISERROR(VLOOKUP($A12,'Import OffPeak'!$A$3:AX$99,45,FALSE)-VLOOKUP($A12,'Import OffPeak change'!$A$106:AX$202,45,FALSE)),0,(VLOOKUP($A12,'Import OffPeak'!$A$3:AX$99,45,FALSE)-VLOOKUP($A12,'Import OffPeak change'!$A$106:AX$202,45,FALSE)))</f>
        <v>0</v>
      </c>
      <c r="AT12" s="6">
        <f>IF(ISERROR(VLOOKUP($A12,'Import OffPeak'!$A$3:AY$99,46,FALSE)-VLOOKUP($A12,'Import OffPeak change'!$A$106:AY$202,46,FALSE)),0,(VLOOKUP($A12,'Import OffPeak'!$A$3:AY$99,46,FALSE)-VLOOKUP($A12,'Import OffPeak change'!$A$106:AY$202,46,FALSE)))</f>
        <v>0</v>
      </c>
      <c r="AU12" s="6">
        <f>IF(ISERROR(VLOOKUP($A12,'Import OffPeak'!$A$3:AZ$99,47,FALSE)-VLOOKUP($A12,'Import OffPeak change'!$A$106:AZ$202,47,FALSE)),0,(VLOOKUP($A12,'Import OffPeak'!$A$3:AZ$99,47,FALSE)-VLOOKUP($A12,'Import OffPeak change'!$A$106:AZ$202,47,FALSE)))</f>
        <v>0</v>
      </c>
      <c r="AV12" s="6">
        <f>IF(ISERROR(VLOOKUP($A12,'Import OffPeak'!$A$3:BA$99,48,FALSE)-VLOOKUP($A12,'Import OffPeak change'!$A$106:BA$202,48,FALSE)),0,(VLOOKUP($A12,'Import OffPeak'!$A$3:BA$99,48,FALSE)-VLOOKUP($A12,'Import OffPeak change'!$A$106:BA$202,48,FALSE)))</f>
        <v>0</v>
      </c>
      <c r="AW12" s="6">
        <f>IF(ISERROR(VLOOKUP($A12,'Import OffPeak'!$A$3:BB$99,49,FALSE)-VLOOKUP($A12,'Import OffPeak change'!$A$106:BB$202,49,FALSE)),0,(VLOOKUP($A12,'Import OffPeak'!$A$3:BB$99,49,FALSE)-VLOOKUP($A12,'Import OffPeak change'!$A$106:BB$202,49,FALSE)))</f>
        <v>0</v>
      </c>
      <c r="AX12" s="6">
        <f>IF(ISERROR(VLOOKUP($A12,'Import OffPeak'!$A$3:BC$99,50,FALSE)-VLOOKUP($A12,'Import OffPeak change'!$A$106:BC$202,50,FALSE)),0,(VLOOKUP($A12,'Import OffPeak'!$A$3:BC$99,50,FALSE)-VLOOKUP($A12,'Import OffPeak change'!$A$106:BC$202,50,FALSE)))</f>
        <v>0</v>
      </c>
      <c r="AY12" s="6">
        <f>IF(ISERROR(VLOOKUP($A12,'Import OffPeak'!$A$3:BD$99,51,FALSE)-VLOOKUP($A12,'Import OffPeak change'!$A$106:BD$202,51,FALSE)),0,(VLOOKUP($A12,'Import OffPeak'!$A$3:BD$99,51,FALSE)-VLOOKUP($A12,'Import OffPeak change'!$A$106:BD$202,51,FALSE)))</f>
        <v>0</v>
      </c>
      <c r="AZ12" s="6">
        <f>IF(ISERROR(VLOOKUP($A12,'Import OffPeak'!$A$3:BE$99,52,FALSE)-VLOOKUP($A12,'Import OffPeak change'!$A$106:BE$202,52,FALSE)),0,(VLOOKUP($A12,'Import OffPeak'!$A$3:BE$99,52,FALSE)-VLOOKUP($A12,'Import OffPeak change'!$A$106:BE$202,52,FALSE)))</f>
        <v>0</v>
      </c>
      <c r="BA12" s="6">
        <f>IF(ISERROR(VLOOKUP($A12,'Import OffPeak'!$A$3:BF$99,53,FALSE)-VLOOKUP($A12,'Import OffPeak change'!$A$106:BF$202,53,FALSE)),0,(VLOOKUP($A12,'Import OffPeak'!$A$3:BF$99,53,FALSE)-VLOOKUP($A12,'Import OffPeak change'!$A$106:BF$202,53,FALSE)))</f>
        <v>0</v>
      </c>
      <c r="BB12" s="6">
        <f>IF(ISERROR(VLOOKUP($A12,'Import OffPeak'!$A$3:BG$99,54,FALSE)-VLOOKUP($A12,'Import OffPeak change'!$A$106:BG$202,54,FALSE)),0,(VLOOKUP($A12,'Import OffPeak'!$A$3:BG$99,54,FALSE)-VLOOKUP($A12,'Import OffPeak change'!$A$106:BG$202,54,FALSE)))</f>
        <v>0</v>
      </c>
      <c r="BC12" s="6">
        <f>IF(ISERROR(VLOOKUP($A12,'Import OffPeak'!$A$3:BH$99,55,FALSE)-VLOOKUP($A12,'Import OffPeak change'!$A$106:BH$202,55,FALSE)),0,(VLOOKUP($A12,'Import OffPeak'!$A$3:BH$99,55,FALSE)-VLOOKUP($A12,'Import OffPeak change'!$A$106:BH$202,55,FALSE)))</f>
        <v>0</v>
      </c>
      <c r="BD12" s="6">
        <f>IF(ISERROR(VLOOKUP($A12,'Import OffPeak'!$A$3:BI$99,56,FALSE)-VLOOKUP($A12,'Import OffPeak change'!$A$106:BI$202,56,FALSE)),0,(VLOOKUP($A12,'Import OffPeak'!$A$3:BI$99,56,FALSE)-VLOOKUP($A12,'Import OffPeak change'!$A$106:BI$202,56,FALSE)))</f>
        <v>0</v>
      </c>
      <c r="BE12" s="6">
        <f>IF(ISERROR(VLOOKUP($A12,'Import OffPeak'!$A$3:BJ$99,57,FALSE)-VLOOKUP($A12,'Import OffPeak change'!$A$106:BJ$202,57,FALSE)),0,(VLOOKUP($A12,'Import OffPeak'!$A$3:BJ$99,57,FALSE)-VLOOKUP($A12,'Import OffPeak change'!$A$106:BJ$202,57,FALSE)))</f>
        <v>0</v>
      </c>
      <c r="BF12" s="6">
        <f>IF(ISERROR(VLOOKUP($A12,'Import OffPeak'!$A$3:BK$99,58,FALSE)-VLOOKUP($A12,'Import OffPeak change'!$A$106:BK$202,58,FALSE)),0,(VLOOKUP($A12,'Import OffPeak'!$A$3:BK$99,58,FALSE)-VLOOKUP($A12,'Import OffPeak change'!$A$106:BK$202,58,FALSE)))</f>
        <v>0</v>
      </c>
      <c r="BG12" s="6">
        <f>IF(ISERROR(VLOOKUP($A12,'Import OffPeak'!$A$3:BL$99,59,FALSE)-VLOOKUP($A12,'Import OffPeak change'!$A$106:BL$202,59,FALSE)),0,(VLOOKUP($A12,'Import OffPeak'!$A$3:BL$99,59,FALSE)-VLOOKUP($A12,'Import OffPeak change'!$A$106:BL$202,59,FALSE)))</f>
        <v>0</v>
      </c>
      <c r="BH12" s="6">
        <f>IF(ISERROR(VLOOKUP($A12,'Import OffPeak'!$A$3:BM$99,60,FALSE)-VLOOKUP($A12,'Import OffPeak change'!$A$106:BM$202,60,FALSE)),0,(VLOOKUP($A12,'Import OffPeak'!$A$3:BM$99,60,FALSE)-VLOOKUP($A12,'Import OffPeak change'!$A$106:BM$202,60,FALSE)))</f>
        <v>0</v>
      </c>
      <c r="BI12" s="6">
        <f>IF(ISERROR(VLOOKUP($A12,'Import OffPeak'!$A$3:BN$99,61,FALSE)-VLOOKUP($A12,'Import OffPeak change'!$A$106:BN$202,61,FALSE)),0,(VLOOKUP($A12,'Import OffPeak'!$A$3:BN$99,61,FALSE)-VLOOKUP($A12,'Import OffPeak change'!$A$106:BN$202,61,FALSE)))</f>
        <v>0</v>
      </c>
      <c r="BJ12" s="6">
        <f>IF(ISERROR(VLOOKUP($A12,'Import OffPeak'!$A$3:BO$99,62,FALSE)-VLOOKUP($A12,'Import OffPeak change'!$A$106:BO$202,62,FALSE)),0,(VLOOKUP($A12,'Import OffPeak'!$A$3:BO$99,62,FALSE)-VLOOKUP($A12,'Import OffPeak change'!$A$106:BO$202,62,FALSE)))</f>
        <v>0</v>
      </c>
      <c r="BK12" s="6">
        <f>IF(ISERROR(VLOOKUP($A12,'Import OffPeak'!$A$3:BP$99,63,FALSE)-VLOOKUP($A12,'Import OffPeak change'!$A$106:BP$202,63,FALSE)),0,(VLOOKUP($A12,'Import OffPeak'!$A$3:BP$99,63,FALSE)-VLOOKUP($A12,'Import OffPeak change'!$A$106:BP$202,63,FALSE)))</f>
        <v>0</v>
      </c>
      <c r="BL12" s="6">
        <f>IF(ISERROR(VLOOKUP($A12,'Import OffPeak'!$A$3:BQ$99,64,FALSE)-VLOOKUP($A12,'Import OffPeak change'!$A$106:BQ$202,64,FALSE)),0,(VLOOKUP($A12,'Import OffPeak'!$A$3:BQ$99,64,FALSE)-VLOOKUP($A12,'Import OffPeak change'!$A$106:BQ$202,64,FALSE)))</f>
        <v>0</v>
      </c>
      <c r="BM12" s="6">
        <f>IF(ISERROR(VLOOKUP($A12,'Import OffPeak'!$A$3:BR$99,65,FALSE)-VLOOKUP($A12,'Import OffPeak change'!$A$106:BR$202,65,FALSE)),0,(VLOOKUP($A12,'Import OffPeak'!$A$3:BR$99,65,FALSE)-VLOOKUP($A12,'Import OffPeak change'!$A$106:BR$202,65,FALSE)))</f>
        <v>0</v>
      </c>
      <c r="BN12" s="6">
        <f>IF(ISERROR(VLOOKUP($A12,'Import OffPeak'!$A$3:BS$99,66,FALSE)-VLOOKUP($A12,'Import OffPeak change'!$A$106:BS$202,66,FALSE)),0,(VLOOKUP($A12,'Import OffPeak'!$A$3:BS$99,66,FALSE)-VLOOKUP($A12,'Import OffPeak change'!$A$106:BS$202,66,FALSE)))</f>
        <v>0</v>
      </c>
      <c r="BO12" s="6">
        <f>IF(ISERROR(VLOOKUP($A12,'Import OffPeak'!$A$3:BT$99,67,FALSE)-VLOOKUP($A12,'Import OffPeak change'!$A$106:BT$202,67,FALSE)),0,(VLOOKUP($A12,'Import OffPeak'!$A$3:BT$99,67,FALSE)-VLOOKUP($A12,'Import OffPeak change'!$A$106:BT$202,67,FALSE)))</f>
        <v>0</v>
      </c>
      <c r="BP12" s="6">
        <f>IF(ISERROR(VLOOKUP($A12,'Import OffPeak'!$A$3:BU$99,68,FALSE)-VLOOKUP($A12,'Import OffPeak change'!$A$106:BU$202,68,FALSE)),0,(VLOOKUP($A12,'Import OffPeak'!$A$3:BU$99,68,FALSE)-VLOOKUP($A12,'Import OffPeak change'!$A$106:BU$202,68,FALSE)))</f>
        <v>0</v>
      </c>
      <c r="BQ12" s="6">
        <f>IF(ISERROR(VLOOKUP($A12,'Import OffPeak'!$A$3:BV$99,69,FALSE)-VLOOKUP($A12,'Import OffPeak change'!$A$106:BV$202,69,FALSE)),0,(VLOOKUP($A12,'Import OffPeak'!$A$3:BV$99,69,FALSE)-VLOOKUP($A12,'Import OffPeak change'!$A$106:BV$202,69,FALSE)))</f>
        <v>0</v>
      </c>
      <c r="BR12" s="6">
        <f>IF(ISERROR(VLOOKUP($A12,'Import OffPeak'!$A$3:BW$99,70,FALSE)-VLOOKUP($A12,'Import OffPeak change'!$A$106:BW$202,70,FALSE)),0,(VLOOKUP($A12,'Import OffPeak'!$A$3:BW$99,70,FALSE)-VLOOKUP($A12,'Import OffPeak change'!$A$106:BW$202,70,FALSE)))</f>
        <v>0</v>
      </c>
      <c r="BS12" s="6">
        <f>IF(ISERROR(VLOOKUP($A12,'Import OffPeak'!$A$3:BX$99,71,FALSE)-VLOOKUP($A12,'Import OffPeak change'!$A$106:BX$202,71,FALSE)),0,(VLOOKUP($A12,'Import OffPeak'!$A$3:BX$99,71,FALSE)-VLOOKUP($A12,'Import OffPeak change'!$A$106:BX$202,71,FALSE)))</f>
        <v>0</v>
      </c>
      <c r="BT12" s="6">
        <f>IF(ISERROR(VLOOKUP($A12,'Import OffPeak'!$A$3:BY$99,72,FALSE)-VLOOKUP($A12,'Import OffPeak change'!$A$106:BY$202,72,FALSE)),0,(VLOOKUP($A12,'Import OffPeak'!$A$3:BY$99,72,FALSE)-VLOOKUP($A12,'Import OffPeak change'!$A$106:BY$202,72,FALSE)))</f>
        <v>0</v>
      </c>
      <c r="BU12" s="6">
        <f>IF(ISERROR(VLOOKUP($A12,'Import OffPeak'!$A$3:BZ$99,73,FALSE)-VLOOKUP($A12,'Import OffPeak change'!$A$106:BZ$202,73,FALSE)),0,(VLOOKUP($A12,'Import OffPeak'!$A$3:BZ$99,73,FALSE)-VLOOKUP($A12,'Import OffPeak change'!$A$106:BZ$202,73,FALSE)))</f>
        <v>0</v>
      </c>
      <c r="BV12" s="6">
        <f>IF(ISERROR(VLOOKUP($A12,'Import OffPeak'!$A$3:CA$99,74,FALSE)-VLOOKUP($A12,'Import OffPeak change'!$A$106:CA$202,74,FALSE)),0,(VLOOKUP($A12,'Import OffPeak'!$A$3:CA$99,74,FALSE)-VLOOKUP($A12,'Import OffPeak change'!$A$106:CA$202,74,FALSE)))</f>
        <v>0</v>
      </c>
      <c r="BW12" s="6">
        <f>IF(ISERROR(VLOOKUP($A12,'Import OffPeak'!$A$3:CB$99,75,FALSE)-VLOOKUP($A12,'Import OffPeak change'!$A$106:CB$202,75,FALSE)),0,(VLOOKUP($A12,'Import OffPeak'!$A$3:CB$99,75,FALSE)-VLOOKUP($A12,'Import OffPeak change'!$A$106:CB$202,75,FALSE)))</f>
        <v>0</v>
      </c>
      <c r="BX12" s="6">
        <f>IF(ISERROR(VLOOKUP($A12,'Import OffPeak'!$A$3:CC$99,76,FALSE)-VLOOKUP($A12,'Import OffPeak change'!$A$106:CC$202,76,FALSE)),0,(VLOOKUP($A12,'Import OffPeak'!$A$3:CC$99,76,FALSE)-VLOOKUP($A12,'Import OffPeak change'!$A$106:CC$202,76,FALSE)))</f>
        <v>0</v>
      </c>
      <c r="BY12" s="6">
        <f>IF(ISERROR(VLOOKUP($A12,'Import OffPeak'!$A$3:CD$99,77,FALSE)-VLOOKUP($A12,'Import OffPeak change'!$A$106:CD$202,77,FALSE)),0,(VLOOKUP($A12,'Import OffPeak'!$A$3:CD$99,77,FALSE)-VLOOKUP($A12,'Import OffPeak change'!$A$106:CD$202,77,FALSE)))</f>
        <v>0</v>
      </c>
      <c r="BZ12" s="6">
        <f>IF(ISERROR(VLOOKUP($A12,'Import OffPeak'!$A$3:CE$99,78,FALSE)-VLOOKUP($A12,'Import OffPeak change'!$A$106:CE$202,78,FALSE)),0,(VLOOKUP($A12,'Import OffPeak'!$A$3:CE$99,78,FALSE)-VLOOKUP($A12,'Import OffPeak change'!$A$106:CE$202,78,FALSE)))</f>
        <v>0</v>
      </c>
      <c r="CA12" s="6">
        <f>IF(ISERROR(VLOOKUP($A12,'Import OffPeak'!$A$3:CF$99,79,FALSE)-VLOOKUP($A12,'Import OffPeak change'!$A$106:CF$202,79,FALSE)),0,(VLOOKUP($A12,'Import OffPeak'!$A$3:CF$99,79,FALSE)-VLOOKUP($A12,'Import OffPeak change'!$A$106:CF$202,79,FALSE)))</f>
        <v>0</v>
      </c>
      <c r="CB12" s="6">
        <f>IF(ISERROR(VLOOKUP($A12,'Import OffPeak'!$A$3:CG$99,80,FALSE)-VLOOKUP($A12,'Import OffPeak change'!$A$106:CG$202,80,FALSE)),0,(VLOOKUP($A12,'Import OffPeak'!$A$3:CG$99,80,FALSE)-VLOOKUP($A12,'Import OffPeak change'!$A$106:CG$202,80,FALSE)))</f>
        <v>0</v>
      </c>
      <c r="CC12" s="6">
        <f>IF(ISERROR(VLOOKUP($A12,'Import OffPeak'!$A$3:CH$99,81,FALSE)-VLOOKUP($A12,'Import OffPeak change'!$A$106:CH$202,81,FALSE)),0,(VLOOKUP($A12,'Import OffPeak'!$A$3:CH$99,81,FALSE)-VLOOKUP($A12,'Import OffPeak change'!$A$106:CH$202,81,FALSE)))</f>
        <v>0</v>
      </c>
      <c r="CD12" s="6">
        <f>IF(ISERROR(VLOOKUP($A12,'Import OffPeak'!$A$3:CI$99,82,FALSE)-VLOOKUP($A12,'Import OffPeak change'!$A$106:CI$202,82,FALSE)),0,(VLOOKUP($A12,'Import OffPeak'!$A$3:CI$99,82,FALSE)-VLOOKUP($A12,'Import OffPeak change'!$A$106:CI$202,82,FALSE)))</f>
        <v>0</v>
      </c>
      <c r="CE12" s="6">
        <f>IF(ISERROR(VLOOKUP($A12,'Import OffPeak'!$A$3:CJ$99,83,FALSE)-VLOOKUP($A12,'Import OffPeak change'!$A$106:CJ$202,83,FALSE)),0,(VLOOKUP($A12,'Import OffPeak'!$A$3:CJ$99,83,FALSE)-VLOOKUP($A12,'Import OffPeak change'!$A$106:CJ$202,83,FALSE)))</f>
        <v>0</v>
      </c>
      <c r="CF12" s="6">
        <f>IF(ISERROR(VLOOKUP($A12,'Import OffPeak'!$A$3:CK$99,84,FALSE)-VLOOKUP($A12,'Import OffPeak change'!$A$106:CK$202,84,FALSE)),0,(VLOOKUP($A12,'Import OffPeak'!$A$3:CK$99,84,FALSE)-VLOOKUP($A12,'Import OffPeak change'!$A$106:CK$202,84,FALSE)))</f>
        <v>0</v>
      </c>
      <c r="CG12" s="6">
        <f>IF(ISERROR(VLOOKUP($A12,'Import OffPeak'!$A$3:CL$99,85,FALSE)-VLOOKUP($A12,'Import OffPeak change'!$A$106:CL$202,85,FALSE)),0,(VLOOKUP($A12,'Import OffPeak'!$A$3:CL$99,85,FALSE)-VLOOKUP($A12,'Import OffPeak change'!$A$106:CL$202,85,FALSE)))</f>
        <v>0</v>
      </c>
      <c r="CH12" s="6">
        <f>IF(ISERROR(VLOOKUP($A12,'Import OffPeak'!$A$3:CM$99,86,FALSE)-VLOOKUP($A12,'Import OffPeak change'!$A$106:CM$202,86,FALSE)),0,(VLOOKUP($A12,'Import OffPeak'!$A$3:CM$99,86,FALSE)-VLOOKUP($A12,'Import OffPeak change'!$A$106:CM$202,86,FALSE)))</f>
        <v>0</v>
      </c>
      <c r="CI12" s="6">
        <f>IF(ISERROR(VLOOKUP($A12,'Import OffPeak'!$A$3:CN$99,87,FALSE)-VLOOKUP($A12,'Import OffPeak change'!$A$106:CN$202,87,FALSE)),0,(VLOOKUP($A12,'Import OffPeak'!$A$3:CN$99,87,FALSE)-VLOOKUP($A12,'Import OffPeak change'!$A$106:CN$202,87,FALSE)))</f>
        <v>0</v>
      </c>
      <c r="CJ12" s="6">
        <f>IF(ISERROR(VLOOKUP($A12,'Import OffPeak'!$A$3:CO$99,88,FALSE)-VLOOKUP($A12,'Import OffPeak change'!$A$106:CO$202,88,FALSE)),0,(VLOOKUP($A12,'Import OffPeak'!$A$3:CO$99,88,FALSE)-VLOOKUP($A12,'Import OffPeak change'!$A$106:CO$202,88,FALSE)))</f>
        <v>0</v>
      </c>
      <c r="CK12" s="6">
        <f>IF(ISERROR(VLOOKUP($A12,'Import OffPeak'!$A$3:CP$99,89,FALSE)-VLOOKUP($A12,'Import OffPeak change'!$A$106:CP$202,89,FALSE)),0,(VLOOKUP($A12,'Import OffPeak'!$A$3:CP$99,89,FALSE)-VLOOKUP($A12,'Import OffPeak change'!$A$106:CP$202,89,FALSE)))</f>
        <v>0</v>
      </c>
      <c r="CL12" s="6">
        <f>IF(ISERROR(VLOOKUP($A12,'Import OffPeak'!$A$3:CQ$99,90,FALSE)-VLOOKUP($A12,'Import OffPeak change'!$A$106:CQ$202,90,FALSE)),0,(VLOOKUP($A12,'Import OffPeak'!$A$3:CQ$99,90,FALSE)-VLOOKUP($A12,'Import OffPeak change'!$A$106:CQ$202,90,FALSE)))</f>
        <v>0</v>
      </c>
      <c r="CM12" s="6">
        <f>IF(ISERROR(VLOOKUP($A12,'Import OffPeak'!$A$3:CR$99,91,FALSE)-VLOOKUP($A12,'Import OffPeak change'!$A$106:CR$202,91,FALSE)),0,(VLOOKUP($A12,'Import OffPeak'!$A$3:CR$99,91,FALSE)-VLOOKUP($A12,'Import OffPeak change'!$A$106:CR$202,91,FALSE)))</f>
        <v>0</v>
      </c>
      <c r="CN12" s="6">
        <f>IF(ISERROR(VLOOKUP($A12,'Import OffPeak'!$A$3:CS$99,92,FALSE)-VLOOKUP($A12,'Import OffPeak change'!$A$106:CS$202,92,FALSE)),0,(VLOOKUP($A12,'Import OffPeak'!$A$3:CS$99,92,FALSE)-VLOOKUP($A12,'Import OffPeak change'!$A$106:CS$202,92,FALSE)))</f>
        <v>0</v>
      </c>
      <c r="CO12" s="6">
        <f>IF(ISERROR(VLOOKUP($A12,'Import OffPeak'!$A$3:CT$99,93,FALSE)-VLOOKUP($A12,'Import OffPeak change'!$A$106:CT$202,93,FALSE)),0,(VLOOKUP($A12,'Import OffPeak'!$A$3:CT$99,93,FALSE)-VLOOKUP($A12,'Import OffPeak change'!$A$106:CT$202,93,FALSE)))</f>
        <v>0</v>
      </c>
      <c r="CP12" s="6">
        <f>IF(ISERROR(VLOOKUP($A12,'Import OffPeak'!$A$3:CU$99,94,FALSE)-VLOOKUP($A12,'Import OffPeak change'!$A$106:CU$202,94,FALSE)),0,(VLOOKUP($A12,'Import OffPeak'!$A$3:CU$99,94,FALSE)-VLOOKUP($A12,'Import OffPeak change'!$A$106:CU$202,94,FALSE)))</f>
        <v>0</v>
      </c>
      <c r="CQ12" s="6">
        <f>IF(ISERROR(VLOOKUP($A12,'Import OffPeak'!$A$3:CV$99,95,FALSE)-VLOOKUP($A12,'Import OffPeak change'!$A$106:CV$202,95,FALSE)),0,(VLOOKUP($A12,'Import OffPeak'!$A$3:CV$99,95,FALSE)-VLOOKUP($A12,'Import OffPeak change'!$A$106:CV$202,95,FALSE)))</f>
        <v>0</v>
      </c>
      <c r="CR12" s="6">
        <f>IF(ISERROR(VLOOKUP($A12,'Import OffPeak'!$A$3:CW$99,96,FALSE)-VLOOKUP($A12,'Import OffPeak change'!$A$106:CW$202,96,FALSE)),0,(VLOOKUP($A12,'Import OffPeak'!$A$3:CW$99,96,FALSE)-VLOOKUP($A12,'Import OffPeak change'!$A$106:CW$202,96,FALSE)))</f>
        <v>0</v>
      </c>
      <c r="CS12" s="6">
        <f>IF(ISERROR(VLOOKUP($A12,'Import OffPeak'!$A$3:CX$99,97,FALSE)-VLOOKUP($A12,'Import OffPeak change'!$A$106:CX$202,97,FALSE)),0,(VLOOKUP($A12,'Import OffPeak'!$A$3:CX$99,97,FALSE)-VLOOKUP($A12,'Import OffPeak change'!$A$106:CX$202,97,FALSE)))</f>
        <v>0</v>
      </c>
      <c r="CT12" s="6">
        <f>IF(ISERROR(VLOOKUP($A12,'Import OffPeak'!$A$3:CY$99,98,FALSE)-VLOOKUP($A12,'Import OffPeak change'!$A$106:CY$202,98,FALSE)),0,(VLOOKUP($A12,'Import OffPeak'!$A$3:CY$99,98,FALSE)-VLOOKUP($A12,'Import OffPeak change'!$A$106:CY$202,98,FALSE)))</f>
        <v>0</v>
      </c>
      <c r="CU12" s="6">
        <f>IF(ISERROR(VLOOKUP($A12,'Import OffPeak'!$A$3:CZ$99,99,FALSE)-VLOOKUP($A12,'Import OffPeak change'!$A$106:CZ$202,99,FALSE)),0,(VLOOKUP($A12,'Import OffPeak'!$A$3:CZ$99,99,FALSE)-VLOOKUP($A12,'Import OffPeak change'!$A$106:CZ$202,99,FALSE)))</f>
        <v>0</v>
      </c>
      <c r="CV12" s="6">
        <f>IF(ISERROR(VLOOKUP($A12,'Import OffPeak'!$A$3:DA$99,100,FALSE)-VLOOKUP($A12,'Import OffPeak change'!$A$106:DA$202,100,FALSE)),0,(VLOOKUP($A12,'Import OffPeak'!$A$3:DA$99,100,FALSE)-VLOOKUP($A12,'Import OffPeak change'!$A$106:DA$202,100,FALSE)))</f>
        <v>0</v>
      </c>
      <c r="CW12" s="6">
        <f>IF(ISERROR(VLOOKUP($A12,'Import OffPeak'!$A$3:DB$99,101,FALSE)-VLOOKUP($A12,'Import OffPeak change'!$A$106:DB$202,101,FALSE)),0,(VLOOKUP($A12,'Import OffPeak'!$A$3:DB$99,101,FALSE)-VLOOKUP($A12,'Import OffPeak change'!$A$106:DB$202,101,FALSE)))</f>
        <v>0</v>
      </c>
      <c r="CX12" s="6">
        <f>IF(ISERROR(VLOOKUP($A12,'Import OffPeak'!$A$3:DC$99,102,FALSE)-VLOOKUP($A12,'Import OffPeak change'!$A$106:DC$202,102,FALSE)),0,(VLOOKUP($A12,'Import OffPeak'!$A$3:DC$99,102,FALSE)-VLOOKUP($A12,'Import OffPeak change'!$A$106:DC$202,102,FALSE)))</f>
        <v>0</v>
      </c>
      <c r="CY12" s="6">
        <f>IF(ISERROR(VLOOKUP($A12,'Import OffPeak'!$A$3:DD$99,103,FALSE)-VLOOKUP($A12,'Import OffPeak change'!$A$106:DD$202,103,FALSE)),0,(VLOOKUP($A12,'Import OffPeak'!$A$3:DD$99,103,FALSE)-VLOOKUP($A12,'Import OffPeak change'!$A$106:DD$202,103,FALSE)))</f>
        <v>0</v>
      </c>
      <c r="CZ12" s="6">
        <f>IF(ISERROR(VLOOKUP($A12,'Import OffPeak'!$A$3:DE$99,104,FALSE)-VLOOKUP($A12,'Import OffPeak change'!$A$106:DE$202,104,FALSE)),0,(VLOOKUP($A12,'Import OffPeak'!$A$3:DE$99,104,FALSE)-VLOOKUP($A12,'Import OffPeak change'!$A$106:DE$202,104,FALSE)))</f>
        <v>0</v>
      </c>
      <c r="DA12" s="6">
        <f>IF(ISERROR(VLOOKUP($A12,'Import OffPeak'!$A$3:DF$99,105,FALSE)-VLOOKUP($A12,'Import OffPeak change'!$A$106:DF$202,105,FALSE)),0,(VLOOKUP($A12,'Import OffPeak'!$A$3:DF$99,105,FALSE)-VLOOKUP($A12,'Import OffPeak change'!$A$106:DF$202,105,FALSE)))</f>
        <v>0</v>
      </c>
      <c r="DB12" s="6">
        <f>IF(ISERROR(VLOOKUP($A12,'Import OffPeak'!$A$3:DG$99,106,FALSE)-VLOOKUP($A12,'Import OffPeak change'!$A$106:DG$202,106,FALSE)),0,(VLOOKUP($A12,'Import OffPeak'!$A$3:DG$99,106,FALSE)-VLOOKUP($A12,'Import OffPeak change'!$A$106:DG$202,106,FALSE)))</f>
        <v>0</v>
      </c>
      <c r="DC12" s="6">
        <f>IF(ISERROR(VLOOKUP($A12,'Import OffPeak'!$A$3:DH$99,107,FALSE)-VLOOKUP($A12,'Import OffPeak change'!$A$106:DH$202,107,FALSE)),0,(VLOOKUP($A12,'Import OffPeak'!$A$3:DH$99,107,FALSE)-VLOOKUP($A12,'Import OffPeak change'!$A$106:DH$202,107,FALSE)))</f>
        <v>0</v>
      </c>
      <c r="DD12" s="6">
        <f>IF(ISERROR(VLOOKUP($A12,'Import OffPeak'!$A$3:DI$99,108,FALSE)-VLOOKUP($A12,'Import OffPeak change'!$A$106:DI$202,108,FALSE)),0,(VLOOKUP($A12,'Import OffPeak'!$A$3:DI$99,108,FALSE)-VLOOKUP($A12,'Import OffPeak change'!$A$106:DI$202,108,FALSE)))</f>
        <v>0</v>
      </c>
      <c r="DE12" s="6">
        <f>IF(ISERROR(VLOOKUP($A12,'Import OffPeak'!$A$3:DJ$99,109,FALSE)-VLOOKUP($A12,'Import OffPeak change'!$A$106:DJ$202,109,FALSE)),0,(VLOOKUP($A12,'Import OffPeak'!$A$3:DJ$99,109,FALSE)-VLOOKUP($A12,'Import OffPeak change'!$A$106:DJ$202,109,FALSE)))</f>
        <v>0</v>
      </c>
      <c r="DF12" s="6">
        <f>IF(ISERROR(VLOOKUP($A12,'Import OffPeak'!$A$3:DK$99,110,FALSE)-VLOOKUP($A12,'Import OffPeak change'!$A$106:DK$202,110,FALSE)),0,(VLOOKUP($A12,'Import OffPeak'!$A$3:DK$99,110,FALSE)-VLOOKUP($A12,'Import OffPeak change'!$A$106:DK$202,110,FALSE)))</f>
        <v>0</v>
      </c>
      <c r="DG12" s="6">
        <f>IF(ISERROR(VLOOKUP($A12,'Import OffPeak'!$A$3:DL$99,111,FALSE)-VLOOKUP($A12,'Import OffPeak change'!$A$106:DL$202,111,FALSE)),0,(VLOOKUP($A12,'Import OffPeak'!$A$3:DL$99,111,FALSE)-VLOOKUP($A12,'Import OffPeak change'!$A$106:DL$202,111,FALSE)))</f>
        <v>0</v>
      </c>
      <c r="DH12" s="6">
        <f>IF(ISERROR(VLOOKUP($A12,'Import OffPeak'!$A$3:DM$99,112,FALSE)-VLOOKUP($A12,'Import OffPeak change'!$A$106:DM$202,112,FALSE)),0,(VLOOKUP($A12,'Import OffPeak'!$A$3:DM$99,112,FALSE)-VLOOKUP($A12,'Import OffPeak change'!$A$106:DM$202,112,FALSE)))</f>
        <v>0</v>
      </c>
      <c r="DI12" s="6">
        <f>IF(ISERROR(VLOOKUP($A12,'Import OffPeak'!$A$3:DN$99,113,FALSE)-VLOOKUP($A12,'Import OffPeak change'!$A$106:DN$202,113,FALSE)),0,(VLOOKUP($A12,'Import OffPeak'!$A$3:DN$99,113,FALSE)-VLOOKUP($A12,'Import OffPeak change'!$A$106:DN$202,113,FALSE)))</f>
        <v>0</v>
      </c>
      <c r="DJ12" s="6">
        <f>IF(ISERROR(VLOOKUP($A12,'Import OffPeak'!$A$3:DO$99,114,FALSE)-VLOOKUP($A12,'Import OffPeak change'!$A$106:DO$202,114,FALSE)),0,(VLOOKUP($A12,'Import OffPeak'!$A$3:DO$99,114,FALSE)-VLOOKUP($A12,'Import OffPeak change'!$A$106:DO$202,114,FALSE)))</f>
        <v>0</v>
      </c>
      <c r="DK12" s="6">
        <f>IF(ISERROR(VLOOKUP($A12,'Import OffPeak'!$A$3:DP$99,115,FALSE)-VLOOKUP($A12,'Import OffPeak change'!$A$106:DP$202,115,FALSE)),0,(VLOOKUP($A12,'Import OffPeak'!$A$3:DP$99,115,FALSE)-VLOOKUP($A12,'Import OffPeak change'!$A$106:DP$202,115,FALSE)))</f>
        <v>0</v>
      </c>
      <c r="DL12" s="6">
        <f>IF(ISERROR(VLOOKUP($A12,'Import OffPeak'!$A$3:DQ$99,116,FALSE)-VLOOKUP($A12,'Import OffPeak change'!$A$106:DQ$202,116,FALSE)),0,(VLOOKUP($A12,'Import OffPeak'!$A$3:DQ$99,116,FALSE)-VLOOKUP($A12,'Import OffPeak change'!$A$106:DQ$202,116,FALSE)))</f>
        <v>0</v>
      </c>
      <c r="DM12" s="6">
        <f>IF(ISERROR(VLOOKUP($A12,'Import OffPeak'!$A$3:DR$99,117,FALSE)-VLOOKUP($A12,'Import OffPeak change'!$A$106:DR$202,117,FALSE)),0,(VLOOKUP($A12,'Import OffPeak'!$A$3:DR$99,117,FALSE)-VLOOKUP($A12,'Import OffPeak change'!$A$106:DR$202,117,FALSE)))</f>
        <v>0</v>
      </c>
      <c r="DN12" s="6">
        <f>IF(ISERROR(VLOOKUP($A12,'Import OffPeak'!$A$3:DS$99,118,FALSE)-VLOOKUP($A12,'Import OffPeak change'!$A$106:DS$202,118,FALSE)),0,(VLOOKUP($A12,'Import OffPeak'!$A$3:DS$99,118,FALSE)-VLOOKUP($A12,'Import OffPeak change'!$A$106:DS$202,118,FALSE)))</f>
        <v>0</v>
      </c>
      <c r="DO12" s="6">
        <f>IF(ISERROR(VLOOKUP($A12,'Import OffPeak'!$A$3:DT$99,119,FALSE)-VLOOKUP($A12,'Import OffPeak change'!$A$106:DT$202,119,FALSE)),0,(VLOOKUP($A12,'Import OffPeak'!$A$3:DT$99,119,FALSE)-VLOOKUP($A12,'Import OffPeak change'!$A$106:DT$202,119,FALSE)))</f>
        <v>0</v>
      </c>
      <c r="DP12" s="6">
        <f>IF(ISERROR(VLOOKUP($A12,'Import OffPeak'!$A$3:DU$99,120,FALSE)-VLOOKUP($A12,'Import OffPeak change'!$A$106:DU$202,120,FALSE)),0,(VLOOKUP($A12,'Import OffPeak'!$A$3:DU$99,120,FALSE)-VLOOKUP($A12,'Import OffPeak change'!$A$106:DU$202,120,FALSE)))</f>
        <v>0</v>
      </c>
      <c r="DQ12" s="6">
        <f>IF(ISERROR(VLOOKUP($A12,'Import OffPeak'!$A$3:DV$99,121,FALSE)-VLOOKUP($A12,'Import OffPeak change'!$A$106:DV$202,121,FALSE)),0,(VLOOKUP($A12,'Import OffPeak'!$A$3:DV$99,121,FALSE)-VLOOKUP($A12,'Import OffPeak change'!$A$106:DV$202,121,FALSE)))</f>
        <v>0</v>
      </c>
      <c r="DR12" s="6">
        <f>IF(ISERROR(VLOOKUP($A12,'Import OffPeak'!$A$3:DW$99,122,FALSE)-VLOOKUP($A12,'Import OffPeak change'!$A$106:DW$202,122,FALSE)),0,(VLOOKUP($A12,'Import OffPeak'!$A$3:DW$99,122,FALSE)-VLOOKUP($A12,'Import OffPeak change'!$A$106:DW$202,122,FALSE)))</f>
        <v>0</v>
      </c>
      <c r="DS12" s="6">
        <f>IF(ISERROR(VLOOKUP($A12,'Import OffPeak'!$A$3:DX$99,123,FALSE)-VLOOKUP($A12,'Import OffPeak change'!$A$106:DX$202,123,FALSE)),0,(VLOOKUP($A12,'Import OffPeak'!$A$3:DX$99,123,FALSE)-VLOOKUP($A12,'Import OffPeak change'!$A$106:DX$202,123,FALSE)))</f>
        <v>0</v>
      </c>
      <c r="DT12" s="6">
        <f>IF(ISERROR(VLOOKUP($A12,'Import OffPeak'!$A$3:DY$99,124,FALSE)-VLOOKUP($A12,'Import OffPeak change'!$A$106:DY$202,124,FALSE)),0,(VLOOKUP($A12,'Import OffPeak'!$A$3:DY$99,124,FALSE)-VLOOKUP($A12,'Import OffPeak change'!$A$106:DY$202,124,FALSE)))</f>
        <v>0</v>
      </c>
      <c r="DU12" s="6">
        <f>IF(ISERROR(VLOOKUP($A12,'Import OffPeak'!$A$3:DZ$99,125,FALSE)-VLOOKUP($A12,'Import OffPeak change'!$A$106:DZ$202,125,FALSE)),0,(VLOOKUP($A12,'Import OffPeak'!$A$3:DZ$99,125,FALSE)-VLOOKUP($A12,'Import OffPeak change'!$A$106:DZ$202,125,FALSE)))</f>
        <v>0</v>
      </c>
      <c r="DV12" s="6">
        <f>IF(ISERROR(VLOOKUP($A12,'Import OffPeak'!$A$3:EA$99,126,FALSE)-VLOOKUP($A12,'Import OffPeak change'!$A$106:EA$202,126,FALSE)),0,(VLOOKUP($A12,'Import OffPeak'!$A$3:EA$99,126,FALSE)-VLOOKUP($A12,'Import OffPeak change'!$A$106:EA$202,126,FALSE)))</f>
        <v>0</v>
      </c>
      <c r="DW12" s="6">
        <f>IF(ISERROR(VLOOKUP($A12,'Import OffPeak'!$A$3:EB$99,127,FALSE)-VLOOKUP($A12,'Import OffPeak change'!$A$106:EB$202,127,FALSE)),0,(VLOOKUP($A12,'Import OffPeak'!$A$3:EB$99,127,FALSE)-VLOOKUP($A12,'Import OffPeak change'!$A$106:EB$202,127,FALSE)))</f>
        <v>0</v>
      </c>
      <c r="DX12" s="6">
        <f>IF(ISERROR(VLOOKUP($A12,'Import OffPeak'!$A$3:EC$99,128,FALSE)-VLOOKUP($A12,'Import OffPeak change'!$A$106:EC$202,128,FALSE)),0,(VLOOKUP($A12,'Import OffPeak'!$A$3:EC$99,128,FALSE)-VLOOKUP($A12,'Import OffPeak change'!$A$106:EC$202,128,FALSE)))</f>
        <v>0</v>
      </c>
      <c r="DY12" s="6">
        <f>IF(ISERROR(VLOOKUP($A12,'Import OffPeak'!$A$3:ED$99,129,FALSE)-VLOOKUP($A12,'Import OffPeak change'!$A$106:ED$202,129,FALSE)),0,(VLOOKUP($A12,'Import OffPeak'!$A$3:ED$99,129,FALSE)-VLOOKUP($A12,'Import OffPeak change'!$A$106:ED$202,129,FALSE)))</f>
        <v>0</v>
      </c>
      <c r="DZ12" s="6">
        <f>IF(ISERROR(VLOOKUP($A12,'Import OffPeak'!$A$3:EE$99,130,FALSE)-VLOOKUP($A12,'Import OffPeak change'!$A$106:EE$202,130,FALSE)),0,(VLOOKUP($A12,'Import OffPeak'!$A$3:EE$99,130,FALSE)-VLOOKUP($A12,'Import OffPeak change'!$A$106:EE$202,130,FALSE)))</f>
        <v>0</v>
      </c>
      <c r="EA12" s="6">
        <f>IF(ISERROR(VLOOKUP($A12,'Import OffPeak'!$A$3:EF$99,131,FALSE)-VLOOKUP($A12,'Import OffPeak change'!$A$106:EF$202,131,FALSE)),0,(VLOOKUP($A12,'Import OffPeak'!$A$3:EF$99,131,FALSE)-VLOOKUP($A12,'Import OffPeak change'!$A$106:EF$202,131,FALSE)))</f>
        <v>0</v>
      </c>
      <c r="EB12" s="6">
        <f>IF(ISERROR(VLOOKUP($A12,'Import OffPeak'!$A$3:EG$99,132,FALSE)-VLOOKUP($A12,'Import OffPeak change'!$A$106:EG$202,132,FALSE)),0,(VLOOKUP($A12,'Import OffPeak'!$A$3:EG$99,132,FALSE)-VLOOKUP($A12,'Import OffPeak change'!$A$106:EG$202,132,FALSE)))</f>
        <v>0</v>
      </c>
      <c r="EC12" s="6">
        <f>IF(ISERROR(VLOOKUP($A12,'Import OffPeak'!$A$3:EH$99,133,FALSE)-VLOOKUP($A12,'Import OffPeak change'!$A$106:EH$202,133,FALSE)),0,(VLOOKUP($A12,'Import OffPeak'!$A$3:EH$99,133,FALSE)-VLOOKUP($A12,'Import OffPeak change'!$A$106:EH$202,133,FALSE)))</f>
        <v>0</v>
      </c>
      <c r="ED12" s="6">
        <f>IF(ISERROR(VLOOKUP($A12,'Import OffPeak'!$A$3:EI$99,134,FALSE)-VLOOKUP($A12,'Import OffPeak change'!$A$106:EI$202,134,FALSE)),0,(VLOOKUP($A12,'Import OffPeak'!$A$3:EI$99,134,FALSE)-VLOOKUP($A12,'Import OffPeak change'!$A$106:EI$202,134,FALSE)))</f>
        <v>0</v>
      </c>
      <c r="EE12" s="6">
        <f>IF(ISERROR(VLOOKUP($A12,'Import OffPeak'!$A$3:EJ$99,135,FALSE)-VLOOKUP($A12,'Import OffPeak change'!$A$106:EJ$202,135,FALSE)),0,(VLOOKUP($A12,'Import OffPeak'!$A$3:EJ$99,135,FALSE)-VLOOKUP($A12,'Import OffPeak change'!$A$106:EJ$202,135,FALSE)))</f>
        <v>0</v>
      </c>
      <c r="EF12" s="6">
        <f>IF(ISERROR(VLOOKUP($A12,'Import OffPeak'!$A$3:EK$99,136,FALSE)-VLOOKUP($A12,'Import OffPeak change'!$A$106:EK$202,136,FALSE)),0,(VLOOKUP($A12,'Import OffPeak'!$A$3:EK$99,136,FALSE)-VLOOKUP($A12,'Import OffPeak change'!$A$106:EK$202,136,FALSE)))</f>
        <v>0</v>
      </c>
      <c r="EG12" s="6">
        <f>IF(ISERROR(VLOOKUP($A12,'Import OffPeak'!$A$3:EL$99,137,FALSE)-VLOOKUP($A12,'Import OffPeak change'!$A$106:EL$202,137,FALSE)),0,(VLOOKUP($A12,'Import OffPeak'!$A$3:EL$99,137,FALSE)-VLOOKUP($A12,'Import OffPeak change'!$A$106:EL$202,137,FALSE)))</f>
        <v>0</v>
      </c>
      <c r="EH12" s="6">
        <f>IF(ISERROR(VLOOKUP($A12,'Import OffPeak'!$A$3:EM$99,138,FALSE)-VLOOKUP($A12,'Import OffPeak change'!$A$106:EM$202,138,FALSE)),0,(VLOOKUP($A12,'Import OffPeak'!$A$3:EM$99,138,FALSE)-VLOOKUP($A12,'Import OffPeak change'!$A$106:EM$202,138,FALSE)))</f>
        <v>0</v>
      </c>
      <c r="EI12" s="6">
        <f>IF(ISERROR(VLOOKUP($A12,'Import OffPeak'!$A$3:EN$99,139,FALSE)-VLOOKUP($A12,'Import OffPeak change'!$A$106:EN$202,139,FALSE)),0,(VLOOKUP($A12,'Import OffPeak'!$A$3:EN$99,139,FALSE)-VLOOKUP($A12,'Import OffPeak change'!$A$106:EN$202,139,FALSE)))</f>
        <v>0</v>
      </c>
      <c r="EJ12" s="6">
        <f>IF(ISERROR(VLOOKUP($A12,'Import OffPeak'!$A$3:EO$99,140,FALSE)-VLOOKUP($A12,'Import OffPeak change'!$A$106:EO$202,140,FALSE)),0,(VLOOKUP($A12,'Import OffPeak'!$A$3:EO$99,140,FALSE)-VLOOKUP($A12,'Import OffPeak change'!$A$106:EO$202,140,FALSE)))</f>
        <v>0</v>
      </c>
      <c r="EK12" s="6">
        <f>IF(ISERROR(VLOOKUP($A12,'Import OffPeak'!$A$3:EP$99,141,FALSE)-VLOOKUP($A12,'Import OffPeak change'!$A$106:EP$202,141,FALSE)),0,(VLOOKUP($A12,'Import OffPeak'!$A$3:EP$99,141,FALSE)-VLOOKUP($A12,'Import OffPeak change'!$A$106:EP$202,141,FALSE)))</f>
        <v>0</v>
      </c>
      <c r="EL12" s="6">
        <f>IF(ISERROR(VLOOKUP($A12,'Import OffPeak'!$A$3:EQ$99,142,FALSE)-VLOOKUP($A12,'Import OffPeak change'!$A$106:EQ$202,142,FALSE)),0,(VLOOKUP($A12,'Import OffPeak'!$A$3:EQ$99,142,FALSE)-VLOOKUP($A12,'Import OffPeak change'!$A$106:EQ$202,142,FALSE)))</f>
        <v>0</v>
      </c>
      <c r="EM12" s="6">
        <f>IF(ISERROR(VLOOKUP($A12,'Import OffPeak'!$A$3:ER$99,143,FALSE)-VLOOKUP($A12,'Import OffPeak change'!$A$106:ER$202,143,FALSE)),0,(VLOOKUP($A12,'Import OffPeak'!$A$3:ER$99,143,FALSE)-VLOOKUP($A12,'Import OffPeak change'!$A$106:ER$202,143,FALSE)))</f>
        <v>0</v>
      </c>
      <c r="EN12" s="6">
        <f>IF(ISERROR(VLOOKUP($A12,'Import OffPeak'!$A$3:ES$99,144,FALSE)-VLOOKUP($A12,'Import OffPeak change'!$A$106:ES$202,144,FALSE)),0,(VLOOKUP($A12,'Import OffPeak'!$A$3:ES$99,144,FALSE)-VLOOKUP($A12,'Import OffPeak change'!$A$106:ES$202,144,FALSE)))</f>
        <v>0</v>
      </c>
      <c r="EO12" s="6">
        <f>IF(ISERROR(VLOOKUP($A12,'Import OffPeak'!$A$3:ET$99,145,FALSE)-VLOOKUP($A12,'Import OffPeak change'!$A$106:ET$202,145,FALSE)),0,(VLOOKUP($A12,'Import OffPeak'!$A$3:ET$99,145,FALSE)-VLOOKUP($A12,'Import OffPeak change'!$A$106:ET$202,145,FALSE)))</f>
        <v>0</v>
      </c>
      <c r="EP12" s="6">
        <f>IF(ISERROR(VLOOKUP($A12,'Import OffPeak'!$A$3:EU$99,146,FALSE)-VLOOKUP($A12,'Import OffPeak change'!$A$106:EU$202,146,FALSE)),0,(VLOOKUP($A12,'Import OffPeak'!$A$3:EU$99,146,FALSE)-VLOOKUP($A12,'Import OffPeak change'!$A$106:EU$202,146,FALSE)))</f>
        <v>0</v>
      </c>
      <c r="EQ12" s="6">
        <f>IF(ISERROR(VLOOKUP($A12,'Import OffPeak'!$A$3:EV$99,147,FALSE)-VLOOKUP($A12,'Import OffPeak change'!$A$106:EV$202,147,FALSE)),0,(VLOOKUP($A12,'Import OffPeak'!$A$3:EV$99,147,FALSE)-VLOOKUP($A12,'Import OffPeak change'!$A$106:EV$202,147,FALSE)))</f>
        <v>0</v>
      </c>
      <c r="ER12" s="6">
        <f>IF(ISERROR(VLOOKUP($A12,'Import OffPeak'!$A$3:EW$99,148,FALSE)-VLOOKUP($A12,'Import OffPeak change'!$A$106:EW$202,148,FALSE)),0,(VLOOKUP($A12,'Import OffPeak'!$A$3:EW$99,148,FALSE)-VLOOKUP($A12,'Import OffPeak change'!$A$106:EW$202,148,FALSE)))</f>
        <v>0</v>
      </c>
      <c r="ES12" s="6">
        <f>IF(ISERROR(VLOOKUP($A12,'Import OffPeak'!$A$3:EX$99,149,FALSE)-VLOOKUP($A12,'Import OffPeak change'!$A$106:EX$202,149,FALSE)),0,(VLOOKUP($A12,'Import OffPeak'!$A$3:EX$99,149,FALSE)-VLOOKUP($A12,'Import OffPeak change'!$A$106:EX$202,149,FALSE)))</f>
        <v>0</v>
      </c>
      <c r="ET12" s="6">
        <f>IF(ISERROR(VLOOKUP($A12,'Import OffPeak'!$A$3:EY$99,150,FALSE)-VLOOKUP($A12,'Import OffPeak change'!$A$106:EY$202,150,FALSE)),0,(VLOOKUP($A12,'Import OffPeak'!$A$3:EY$99,150,FALSE)-VLOOKUP($A12,'Import OffPeak change'!$A$106:EY$202,150,FALSE)))</f>
        <v>0</v>
      </c>
      <c r="EU12" s="6">
        <f>IF(ISERROR(VLOOKUP($A12,'Import OffPeak'!$A$3:EZ$99,151,FALSE)-VLOOKUP($A12,'Import OffPeak change'!$A$106:EZ$202,151,FALSE)),0,(VLOOKUP($A12,'Import OffPeak'!$A$3:EZ$99,151,FALSE)-VLOOKUP($A12,'Import OffPeak change'!$A$106:EZ$202,151,FALSE)))</f>
        <v>0</v>
      </c>
      <c r="EV12" s="6">
        <f>IF(ISERROR(VLOOKUP($A12,'Import OffPeak'!$A$3:FA$99,152,FALSE)-VLOOKUP($A12,'Import OffPeak change'!$A$106:FA$202,152,FALSE)),0,(VLOOKUP($A12,'Import OffPeak'!$A$3:FA$99,152,FALSE)-VLOOKUP($A12,'Import OffPeak change'!$A$106:FA$202,152,FALSE)))</f>
        <v>0</v>
      </c>
      <c r="EW12" s="6">
        <f>IF(ISERROR(VLOOKUP($A12,'Import OffPeak'!$A$3:FB$99,153,FALSE)-VLOOKUP($A12,'Import OffPeak change'!$A$106:FB$202,153,FALSE)),0,(VLOOKUP($A12,'Import OffPeak'!$A$3:FB$99,153,FALSE)-VLOOKUP($A12,'Import OffPeak change'!$A$106:FB$202,153,FALSE)))</f>
        <v>0</v>
      </c>
      <c r="EX12" s="6">
        <f>IF(ISERROR(VLOOKUP($A12,'Import OffPeak'!$A$3:FC$99,154,FALSE)-VLOOKUP($A12,'Import OffPeak change'!$A$106:FC$202,154,FALSE)),0,(VLOOKUP($A12,'Import OffPeak'!$A$3:FC$99,154,FALSE)-VLOOKUP($A12,'Import OffPeak change'!$A$106:FC$202,154,FALSE)))</f>
        <v>0</v>
      </c>
      <c r="EY12" s="6">
        <f>IF(ISERROR(VLOOKUP($A12,'Import OffPeak'!$A$3:FD$99,155,FALSE)-VLOOKUP($A12,'Import OffPeak change'!$A$106:FD$202,155,FALSE)),0,(VLOOKUP($A12,'Import OffPeak'!$A$3:FD$99,155,FALSE)-VLOOKUP($A12,'Import OffPeak change'!$A$106:FD$202,155,FALSE)))</f>
        <v>0</v>
      </c>
      <c r="EZ12" s="6">
        <f>IF(ISERROR(VLOOKUP($A12,'Import OffPeak'!$A$3:FE$99,156,FALSE)-VLOOKUP($A12,'Import OffPeak change'!$A$106:FE$202,156,FALSE)),0,(VLOOKUP($A12,'Import OffPeak'!$A$3:FE$99,156,FALSE)-VLOOKUP($A12,'Import OffPeak change'!$A$106:FE$202,156,FALSE)))</f>
        <v>0</v>
      </c>
      <c r="FA12" s="6">
        <f>IF(ISERROR(VLOOKUP($A12,'Import OffPeak'!$A$3:FF$99,157,FALSE)-VLOOKUP($A12,'Import OffPeak change'!$A$106:FF$202,157,FALSE)),0,(VLOOKUP($A12,'Import OffPeak'!$A$3:FF$99,157,FALSE)-VLOOKUP($A12,'Import OffPeak change'!$A$106:FF$202,157,FALSE)))</f>
        <v>0</v>
      </c>
      <c r="FB12" s="6">
        <f>IF(ISERROR(VLOOKUP($A12,'Import OffPeak'!$A$3:FG$99,158,FALSE)-VLOOKUP($A12,'Import OffPeak change'!$A$106:FG$202,158,FALSE)),0,(VLOOKUP($A12,'Import OffPeak'!$A$3:FG$99,158,FALSE)-VLOOKUP($A12,'Import OffPeak change'!$A$106:FG$202,158,FALSE)))</f>
        <v>0</v>
      </c>
      <c r="FC12" s="6">
        <f>IF(ISERROR(VLOOKUP($A12,'Import OffPeak'!$A$3:FH$99,159,FALSE)-VLOOKUP($A12,'Import OffPeak change'!$A$106:FH$202,159,FALSE)),0,(VLOOKUP($A12,'Import OffPeak'!$A$3:FH$99,159,FALSE)-VLOOKUP($A12,'Import OffPeak change'!$A$106:FH$202,159,FALSE)))</f>
        <v>0</v>
      </c>
      <c r="FD12" s="6">
        <f>IF(ISERROR(VLOOKUP($A12,'Import OffPeak'!$A$3:FI$99,160,FALSE)-VLOOKUP($A12,'Import OffPeak change'!$A$106:FI$202,160,FALSE)),0,(VLOOKUP($A12,'Import OffPeak'!$A$3:FI$99,160,FALSE)-VLOOKUP($A12,'Import OffPeak change'!$A$106:FI$202,160,FALSE)))</f>
        <v>0</v>
      </c>
      <c r="FE12" s="6">
        <f>IF(ISERROR(VLOOKUP($A12,'Import OffPeak'!$A$3:FJ$99,161,FALSE)-VLOOKUP($A12,'Import OffPeak change'!$A$106:FJ$202,161,FALSE)),0,(VLOOKUP($A12,'Import OffPeak'!$A$3:FJ$99,161,FALSE)-VLOOKUP($A12,'Import OffPeak change'!$A$106:FJ$202,161,FALSE)))</f>
        <v>0</v>
      </c>
      <c r="FF12" s="6">
        <f>IF(ISERROR(VLOOKUP($A12,'Import OffPeak'!$A$3:FK$99,162,FALSE)-VLOOKUP($A12,'Import OffPeak change'!$A$106:FK$202,162,FALSE)),0,(VLOOKUP($A12,'Import OffPeak'!$A$3:FK$99,162,FALSE)-VLOOKUP($A12,'Import OffPeak change'!$A$106:FK$202,162,FALSE)))</f>
        <v>0</v>
      </c>
      <c r="FG12" s="6">
        <f>IF(ISERROR(VLOOKUP($A12,'Import OffPeak'!$A$3:FL$99,163,FALSE)-VLOOKUP($A12,'Import OffPeak change'!$A$106:FL$202,163,FALSE)),0,(VLOOKUP($A12,'Import OffPeak'!$A$3:FL$99,163,FALSE)-VLOOKUP($A12,'Import OffPeak change'!$A$106:FL$202,163,FALSE)))</f>
        <v>0</v>
      </c>
      <c r="FH12" s="6">
        <f>IF(ISERROR(VLOOKUP($A12,'Import OffPeak'!$A$3:FM$99,164,FALSE)-VLOOKUP($A12,'Import OffPeak change'!$A$106:FM$202,164,FALSE)),0,(VLOOKUP($A12,'Import OffPeak'!$A$3:FM$99,164,FALSE)-VLOOKUP($A12,'Import OffPeak change'!$A$106:FM$202,164,FALSE)))</f>
        <v>0</v>
      </c>
      <c r="FI12" s="6">
        <f>IF(ISERROR(VLOOKUP($A12,'Import OffPeak'!$A$3:FN$99,165,FALSE)-VLOOKUP($A12,'Import OffPeak change'!$A$106:FN$202,165,FALSE)),0,(VLOOKUP($A12,'Import OffPeak'!$A$3:FN$99,165,FALSE)-VLOOKUP($A12,'Import OffPeak change'!$A$106:FN$202,165,FALSE)))</f>
        <v>0</v>
      </c>
      <c r="FJ12" s="6">
        <f>IF(ISERROR(VLOOKUP($A12,'Import OffPeak'!$A$3:FO$99,166,FALSE)-VLOOKUP($A12,'Import OffPeak change'!$A$106:FO$202,166,FALSE)),0,(VLOOKUP($A12,'Import OffPeak'!$A$3:FO$99,166,FALSE)-VLOOKUP($A12,'Import OffPeak change'!$A$106:FO$202,166,FALSE)))</f>
        <v>0</v>
      </c>
      <c r="FK12" s="6">
        <f>IF(ISERROR(VLOOKUP($A12,'Import OffPeak'!$A$3:FP$99,167,FALSE)-VLOOKUP($A12,'Import OffPeak change'!$A$106:FP$202,167,FALSE)),0,(VLOOKUP($A12,'Import OffPeak'!$A$3:FP$99,167,FALSE)-VLOOKUP($A12,'Import OffPeak change'!$A$106:FP$202,167,FALSE)))</f>
        <v>0</v>
      </c>
      <c r="FL12" s="6">
        <f>IF(ISERROR(VLOOKUP($A12,'Import OffPeak'!$A$3:FQ$99,168,FALSE)-VLOOKUP($A12,'Import OffPeak change'!$A$106:FQ$202,168,FALSE)),0,(VLOOKUP($A12,'Import OffPeak'!$A$3:FQ$99,168,FALSE)-VLOOKUP($A12,'Import OffPeak change'!$A$106:FQ$202,168,FALSE)))</f>
        <v>0</v>
      </c>
      <c r="FM12" s="6">
        <f>IF(ISERROR(VLOOKUP($A12,'Import OffPeak'!$A$3:FR$99,169,FALSE)-VLOOKUP($A12,'Import OffPeak change'!$A$106:FR$202,169,FALSE)),0,(VLOOKUP($A12,'Import OffPeak'!$A$3:FR$99,169,FALSE)-VLOOKUP($A12,'Import OffPeak change'!$A$106:FR$202,169,FALSE)))</f>
        <v>0</v>
      </c>
      <c r="FN12" s="6">
        <f>IF(ISERROR(VLOOKUP($A12,'Import OffPeak'!$A$3:FS$99,170,FALSE)-VLOOKUP($A12,'Import OffPeak change'!$A$106:FS$202,170,FALSE)),0,(VLOOKUP($A12,'Import OffPeak'!$A$3:FS$99,170,FALSE)-VLOOKUP($A12,'Import OffPeak change'!$A$106:FS$202,170,FALSE)))</f>
        <v>0</v>
      </c>
      <c r="FO12" s="6">
        <f>IF(ISERROR(VLOOKUP($A12,'Import OffPeak'!$A$3:FT$99,171,FALSE)-VLOOKUP($A12,'Import OffPeak change'!$A$106:FT$202,171,FALSE)),0,(VLOOKUP($A12,'Import OffPeak'!$A$3:FT$99,171,FALSE)-VLOOKUP($A12,'Import OffPeak change'!$A$106:FT$202,171,FALSE)))</f>
        <v>0</v>
      </c>
      <c r="FP12" s="6">
        <f>IF(ISERROR(VLOOKUP($A12,'Import OffPeak'!$A$3:FU$99,172,FALSE)-VLOOKUP($A12,'Import OffPeak change'!$A$106:FU$202,172,FALSE)),0,(VLOOKUP($A12,'Import OffPeak'!$A$3:FU$99,172,FALSE)-VLOOKUP($A12,'Import OffPeak change'!$A$106:FU$202,172,FALSE)))</f>
        <v>0</v>
      </c>
      <c r="FQ12" s="6">
        <f>IF(ISERROR(VLOOKUP($A12,'Import OffPeak'!$A$3:FV$99,173,FALSE)-VLOOKUP($A12,'Import OffPeak change'!$A$106:FV$202,173,FALSE)),0,(VLOOKUP($A12,'Import OffPeak'!$A$3:FV$99,173,FALSE)-VLOOKUP($A12,'Import OffPeak change'!$A$106:FV$202,173,FALSE)))</f>
        <v>0</v>
      </c>
      <c r="FR12" s="6">
        <f>IF(ISERROR(VLOOKUP($A12,'Import OffPeak'!$A$3:FW$99,174,FALSE)-VLOOKUP($A12,'Import OffPeak change'!$A$106:FW$202,174,FALSE)),0,(VLOOKUP($A12,'Import OffPeak'!$A$3:FW$99,174,FALSE)-VLOOKUP($A12,'Import OffPeak change'!$A$106:FW$202,174,FALSE)))</f>
        <v>0</v>
      </c>
      <c r="FS12" s="6">
        <f>IF(ISERROR(VLOOKUP($A12,'Import OffPeak'!$A$3:FX$99,175,FALSE)-VLOOKUP($A12,'Import OffPeak change'!$A$106:FX$202,175,FALSE)),0,(VLOOKUP($A12,'Import OffPeak'!$A$3:FX$99,175,FALSE)-VLOOKUP($A12,'Import OffPeak change'!$A$106:FX$202,175,FALSE)))</f>
        <v>0</v>
      </c>
      <c r="FT12" s="6">
        <f>IF(ISERROR(VLOOKUP($A12,'Import OffPeak'!$A$3:FY$99,176,FALSE)-VLOOKUP($A12,'Import OffPeak change'!$A$106:FY$202,176,FALSE)),0,(VLOOKUP($A12,'Import OffPeak'!$A$3:FY$99,176,FALSE)-VLOOKUP($A12,'Import OffPeak change'!$A$106:FY$202,176,FALSE)))</f>
        <v>0</v>
      </c>
      <c r="FU12" s="6">
        <f>IF(ISERROR(VLOOKUP($A12,'Import OffPeak'!$A$3:FZ$99,177,FALSE)-VLOOKUP($A12,'Import OffPeak change'!$A$106:FZ$202,177,FALSE)),0,(VLOOKUP($A12,'Import OffPeak'!$A$3:FZ$99,177,FALSE)-VLOOKUP($A12,'Import OffPeak change'!$A$106:FZ$202,177,FALSE)))</f>
        <v>0</v>
      </c>
      <c r="FV12" s="6">
        <f>IF(ISERROR(VLOOKUP($A12,'Import OffPeak'!$A$3:GA$99,178,FALSE)-VLOOKUP($A12,'Import OffPeak change'!$A$106:GA$202,178,FALSE)),0,(VLOOKUP($A12,'Import OffPeak'!$A$3:GA$99,178,FALSE)-VLOOKUP($A12,'Import OffPeak change'!$A$106:GA$202,178,FALSE)))</f>
        <v>0</v>
      </c>
      <c r="FW12" s="6">
        <f>IF(ISERROR(VLOOKUP($A12,'Import OffPeak'!$A$3:GB$99,179,FALSE)-VLOOKUP($A12,'Import OffPeak change'!$A$106:GB$202,179,FALSE)),0,(VLOOKUP($A12,'Import OffPeak'!$A$3:GB$99,179,FALSE)-VLOOKUP($A12,'Import OffPeak change'!$A$106:GB$202,179,FALSE)))</f>
        <v>0</v>
      </c>
      <c r="FX12" s="6">
        <f>IF(ISERROR(VLOOKUP($A12,'Import OffPeak'!$A$3:GC$99,180,FALSE)-VLOOKUP($A12,'Import OffPeak change'!$A$106:GC$202,180,FALSE)),0,(VLOOKUP($A12,'Import OffPeak'!$A$3:GC$99,180,FALSE)-VLOOKUP($A12,'Import OffPeak change'!$A$106:GC$202,180,FALSE)))</f>
        <v>0</v>
      </c>
      <c r="FY12" s="6">
        <f>IF(ISERROR(VLOOKUP($A12,'Import OffPeak'!$A$3:GD$99,181,FALSE)-VLOOKUP($A12,'Import OffPeak change'!$A$106:GD$202,181,FALSE)),0,(VLOOKUP($A12,'Import OffPeak'!$A$3:GD$99,181,FALSE)-VLOOKUP($A12,'Import OffPeak change'!$A$106:GD$202,181,FALSE)))</f>
        <v>0</v>
      </c>
      <c r="FZ12" s="6">
        <f>IF(ISERROR(VLOOKUP($A12,'Import OffPeak'!$A$3:GE$99,182,FALSE)-VLOOKUP($A12,'Import OffPeak change'!$A$106:GE$202,182,FALSE)),0,(VLOOKUP($A12,'Import OffPeak'!$A$3:GE$99,182,FALSE)-VLOOKUP($A12,'Import OffPeak change'!$A$106:GE$202,182,FALSE)))</f>
        <v>0</v>
      </c>
      <c r="GA12" s="6">
        <f>IF(ISERROR(VLOOKUP($A12,'Import OffPeak'!$A$3:GF$99,183,FALSE)-VLOOKUP($A12,'Import OffPeak change'!$A$106:GF$202,183,FALSE)),0,(VLOOKUP($A12,'Import OffPeak'!$A$3:GF$99,183,FALSE)-VLOOKUP($A12,'Import OffPeak change'!$A$106:GF$202,183,FALSE)))</f>
        <v>0</v>
      </c>
      <c r="GB12" s="6">
        <f>IF(ISERROR(VLOOKUP($A12,'Import OffPeak'!$A$3:GG$99,184,FALSE)-VLOOKUP($A12,'Import OffPeak change'!$A$106:GG$202,184,FALSE)),0,(VLOOKUP($A12,'Import OffPeak'!$A$3:GG$99,184,FALSE)-VLOOKUP($A12,'Import OffPeak change'!$A$106:GG$202,184,FALSE)))</f>
        <v>0</v>
      </c>
      <c r="GC12" s="6">
        <f>IF(ISERROR(VLOOKUP($A12,'Import OffPeak'!$A$3:GH$99,185,FALSE)-VLOOKUP($A12,'Import OffPeak change'!$A$106:GH$202,185,FALSE)),0,(VLOOKUP($A12,'Import OffPeak'!$A$3:GH$99,185,FALSE)-VLOOKUP($A12,'Import OffPeak change'!$A$106:GH$202,185,FALSE)))</f>
        <v>0</v>
      </c>
      <c r="GD12" s="6">
        <f>IF(ISERROR(VLOOKUP($A12,'Import OffPeak'!$A$3:GI$99,186,FALSE)-VLOOKUP($A12,'Import OffPeak change'!$A$106:GI$202,186,FALSE)),0,(VLOOKUP($A12,'Import OffPeak'!$A$3:GI$99,186,FALSE)-VLOOKUP($A12,'Import OffPeak change'!$A$106:GI$202,186,FALSE)))</f>
        <v>0</v>
      </c>
      <c r="GE12" s="6">
        <f>IF(ISERROR(VLOOKUP($A12,'Import OffPeak'!$A$3:GJ$99,187,FALSE)-VLOOKUP($A12,'Import OffPeak change'!$A$106:GJ$202,187,FALSE)),0,(VLOOKUP($A12,'Import OffPeak'!$A$3:GJ$99,187,FALSE)-VLOOKUP($A12,'Import OffPeak change'!$A$106:GJ$202,187,FALSE)))</f>
        <v>0</v>
      </c>
      <c r="GF12" s="6">
        <f>IF(ISERROR(VLOOKUP($A12,'Import OffPeak'!$A$3:GK$99,188,FALSE)-VLOOKUP($A12,'Import OffPeak change'!$A$106:GK$202,188,FALSE)),0,(VLOOKUP($A12,'Import OffPeak'!$A$3:GK$99,188,FALSE)-VLOOKUP($A12,'Import OffPeak change'!$A$106:GK$202,188,FALSE)))</f>
        <v>0</v>
      </c>
      <c r="GG12" s="6">
        <f>IF(ISERROR(VLOOKUP($A12,'Import OffPeak'!$A$3:GL$99,189,FALSE)-VLOOKUP($A12,'Import OffPeak change'!$A$106:GL$202,189,FALSE)),0,(VLOOKUP($A12,'Import OffPeak'!$A$3:GL$99,189,FALSE)-VLOOKUP($A12,'Import OffPeak change'!$A$106:GL$202,189,FALSE)))</f>
        <v>0</v>
      </c>
      <c r="GH12" s="6">
        <f>IF(ISERROR(VLOOKUP($A12,'Import OffPeak'!$A$3:GM$99,190,FALSE)-VLOOKUP($A12,'Import OffPeak change'!$A$106:GM$202,190,FALSE)),0,(VLOOKUP($A12,'Import OffPeak'!$A$3:GM$99,190,FALSE)-VLOOKUP($A12,'Import OffPeak change'!$A$106:GM$202,190,FALSE)))</f>
        <v>0</v>
      </c>
      <c r="GI12" s="6">
        <f>IF(ISERROR(VLOOKUP($A12,'Import OffPeak'!$A$3:GN$99,191,FALSE)-VLOOKUP($A12,'Import OffPeak change'!$A$106:GN$202,191,FALSE)),0,(VLOOKUP($A12,'Import OffPeak'!$A$3:GN$99,191,FALSE)-VLOOKUP($A12,'Import OffPeak change'!$A$106:GN$202,191,FALSE)))</f>
        <v>0</v>
      </c>
      <c r="GJ12" s="6">
        <f>IF(ISERROR(VLOOKUP($A12,'Import OffPeak'!$A$3:GO$99,192,FALSE)-VLOOKUP($A12,'Import OffPeak change'!$A$106:GO$202,192,FALSE)),0,(VLOOKUP($A12,'Import OffPeak'!$A$3:GO$99,192,FALSE)-VLOOKUP($A12,'Import OffPeak change'!$A$106:GO$202,192,FALSE)))</f>
        <v>0</v>
      </c>
      <c r="GK12" s="6">
        <f>IF(ISERROR(VLOOKUP($A12,'Import OffPeak'!$A$3:GP$99,193,FALSE)-VLOOKUP($A12,'Import OffPeak change'!$A$106:GP$202,193,FALSE)),0,(VLOOKUP($A12,'Import OffPeak'!$A$3:GP$99,193,FALSE)-VLOOKUP($A12,'Import OffPeak change'!$A$106:GP$202,193,FALSE)))</f>
        <v>0</v>
      </c>
      <c r="GL12" s="6">
        <f>IF(ISERROR(VLOOKUP($A12,'Import OffPeak'!$A$3:GQ$99,194,FALSE)-VLOOKUP($A12,'Import OffPeak change'!$A$106:GQ$202,194,FALSE)),0,(VLOOKUP($A12,'Import OffPeak'!$A$3:GQ$99,194,FALSE)-VLOOKUP($A12,'Import OffPeak change'!$A$106:GQ$202,194,FALSE)))</f>
        <v>0</v>
      </c>
      <c r="GM12" s="6">
        <f>IF(ISERROR(VLOOKUP($A12,'Import OffPeak'!$A$3:GR$99,195,FALSE)-VLOOKUP($A12,'Import OffPeak change'!$A$106:GR$202,195,FALSE)),0,(VLOOKUP($A12,'Import OffPeak'!$A$3:GR$99,195,FALSE)-VLOOKUP($A12,'Import OffPeak change'!$A$106:GR$202,195,FALSE)))</f>
        <v>0</v>
      </c>
      <c r="GN12" s="6">
        <f>IF(ISERROR(VLOOKUP($A12,'Import OffPeak'!$A$3:GS$99,196,FALSE)-VLOOKUP($A12,'Import OffPeak change'!$A$106:GS$202,196,FALSE)),0,(VLOOKUP($A12,'Import OffPeak'!$A$3:GS$99,196,FALSE)-VLOOKUP($A12,'Import OffPeak change'!$A$106:GS$202,196,FALSE)))</f>
        <v>0</v>
      </c>
      <c r="GO12" s="6">
        <f>IF(ISERROR(VLOOKUP($A12,'Import OffPeak'!$A$3:GT$99,197,FALSE)-VLOOKUP($A12,'Import OffPeak change'!$A$106:GT$202,197,FALSE)),0,(VLOOKUP($A12,'Import OffPeak'!$A$3:GT$99,197,FALSE)-VLOOKUP($A12,'Import OffPeak change'!$A$106:GT$202,197,FALSE)))</f>
        <v>0</v>
      </c>
      <c r="GP12" s="6">
        <f>IF(ISERROR(VLOOKUP($A12,'Import OffPeak'!$A$3:GU$99,198,FALSE)-VLOOKUP($A12,'Import OffPeak change'!$A$106:GU$202,198,FALSE)),0,(VLOOKUP($A12,'Import OffPeak'!$A$3:GU$99,198,FALSE)-VLOOKUP($A12,'Import OffPeak change'!$A$106:GU$202,198,FALSE)))</f>
        <v>0</v>
      </c>
      <c r="GQ12" s="6">
        <f>IF(ISERROR(VLOOKUP($A12,'Import OffPeak'!$A$3:GV$99,199,FALSE)-VLOOKUP($A12,'Import OffPeak change'!$A$106:GV$202,199,FALSE)),0,(VLOOKUP($A12,'Import OffPeak'!$A$3:GV$99,199,FALSE)-VLOOKUP($A12,'Import OffPeak change'!$A$106:GV$202,199,FALSE)))</f>
        <v>0</v>
      </c>
      <c r="GR12" s="6">
        <f>IF(ISERROR(VLOOKUP($A12,'Import OffPeak'!$A$3:GW$99,200,FALSE)-VLOOKUP($A12,'Import OffPeak change'!$A$106:GW$202,200,FALSE)),0,(VLOOKUP($A12,'Import OffPeak'!$A$3:GW$99,200,FALSE)-VLOOKUP($A12,'Import OffPeak change'!$A$106:GW$202,200,FALSE)))</f>
        <v>0</v>
      </c>
      <c r="GS12" s="6">
        <f>IF(ISERROR(VLOOKUP($A12,'Import OffPeak'!$A$3:GX$99,201,FALSE)-VLOOKUP($A12,'Import OffPeak change'!$A$106:GX$202,201,FALSE)),0,(VLOOKUP($A12,'Import OffPeak'!$A$3:GX$99,201,FALSE)-VLOOKUP($A12,'Import OffPeak change'!$A$106:GX$202,201,FALSE)))</f>
        <v>0</v>
      </c>
      <c r="GT12" s="6">
        <f>IF(ISERROR(VLOOKUP($A12,'Import OffPeak'!$A$3:GY$99,202,FALSE)-VLOOKUP($A12,'Import OffPeak change'!$A$106:GY$202,202,FALSE)),0,(VLOOKUP($A12,'Import OffPeak'!$A$3:GY$99,202,FALSE)-VLOOKUP($A12,'Import OffPeak change'!$A$106:GY$202,202,FALSE)))</f>
        <v>0</v>
      </c>
      <c r="GU12" s="6">
        <f>IF(ISERROR(VLOOKUP($A12,'Import OffPeak'!$A$3:GZ$99,203,FALSE)-VLOOKUP($A12,'Import OffPeak change'!$A$106:GZ$202,203,FALSE)),0,(VLOOKUP($A12,'Import OffPeak'!$A$3:GZ$99,203,FALSE)-VLOOKUP($A12,'Import OffPeak change'!$A$106:GZ$202,203,FALSE)))</f>
        <v>0</v>
      </c>
      <c r="GV12" s="6">
        <f>IF(ISERROR(VLOOKUP($A12,'Import OffPeak'!$A$3:HA$99,204,FALSE)-VLOOKUP($A12,'Import OffPeak change'!$A$106:HA$202,204,FALSE)),0,(VLOOKUP($A12,'Import OffPeak'!$A$3:HA$99,204,FALSE)-VLOOKUP($A12,'Import OffPeak change'!$A$106:HA$202,204,FALSE)))</f>
        <v>0</v>
      </c>
      <c r="GW12" s="6">
        <f>IF(ISERROR(VLOOKUP($A12,'Import OffPeak'!$A$3:HB$99,205,FALSE)-VLOOKUP($A12,'Import OffPeak change'!$A$106:HB$202,205,FALSE)),0,(VLOOKUP($A12,'Import OffPeak'!$A$3:HB$99,205,FALSE)-VLOOKUP($A12,'Import OffPeak change'!$A$106:HB$202,205,FALSE)))</f>
        <v>0</v>
      </c>
      <c r="GX12" s="6">
        <f>IF(ISERROR(VLOOKUP($A12,'Import OffPeak'!$A$3:HC$99,206,FALSE)-VLOOKUP($A12,'Import OffPeak change'!$A$106:HC$202,206,FALSE)),0,(VLOOKUP($A12,'Import OffPeak'!$A$3:HC$99,206,FALSE)-VLOOKUP($A12,'Import OffPeak change'!$A$106:HC$202,206,FALSE)))</f>
        <v>0</v>
      </c>
      <c r="GY12" s="6">
        <f>IF(ISERROR(VLOOKUP($A12,'Import OffPeak'!$A$3:HD$99,207,FALSE)-VLOOKUP($A12,'Import OffPeak change'!$A$106:HD$202,207,FALSE)),0,(VLOOKUP($A12,'Import OffPeak'!$A$3:HD$99,207,FALSE)-VLOOKUP($A12,'Import OffPeak change'!$A$106:HD$202,207,FALSE)))</f>
        <v>0</v>
      </c>
      <c r="GZ12" s="6">
        <f>IF(ISERROR(VLOOKUP($A12,'Import OffPeak'!$A$3:HE$99,208,FALSE)-VLOOKUP($A12,'Import OffPeak change'!$A$106:HE$202,208,FALSE)),0,(VLOOKUP($A12,'Import OffPeak'!$A$3:HE$99,208,FALSE)-VLOOKUP($A12,'Import OffPeak change'!$A$106:HE$202,208,FALSE)))</f>
        <v>0</v>
      </c>
      <c r="HA12" s="6">
        <f>IF(ISERROR(VLOOKUP($A12,'Import OffPeak'!$A$3:HF$99,209,FALSE)-VLOOKUP($A12,'Import OffPeak change'!$A$106:HF$202,209,FALSE)),0,(VLOOKUP($A12,'Import OffPeak'!$A$3:HF$99,209,FALSE)-VLOOKUP($A12,'Import OffPeak change'!$A$106:HF$202,209,FALSE)))</f>
        <v>0</v>
      </c>
      <c r="HB12" s="6">
        <f>IF(ISERROR(VLOOKUP($A12,'Import OffPeak'!$A$3:HG$99,210,FALSE)-VLOOKUP($A12,'Import OffPeak change'!$A$106:HG$202,210,FALSE)),0,(VLOOKUP($A12,'Import OffPeak'!$A$3:HG$99,210,FALSE)-VLOOKUP($A12,'Import OffPeak change'!$A$106:HG$202,210,FALSE)))</f>
        <v>0</v>
      </c>
      <c r="HC12" s="6">
        <f>IF(ISERROR(VLOOKUP($A12,'Import OffPeak'!$A$3:HH$99,211,FALSE)-VLOOKUP($A12,'Import OffPeak change'!$A$106:HH$202,211,FALSE)),0,(VLOOKUP($A12,'Import OffPeak'!$A$3:HH$99,211,FALSE)-VLOOKUP($A12,'Import OffPeak change'!$A$106:HH$202,211,FALSE)))</f>
        <v>0</v>
      </c>
      <c r="HD12" s="6">
        <f>IF(ISERROR(VLOOKUP($A12,'Import OffPeak'!$A$3:HI$99,212,FALSE)-VLOOKUP($A12,'Import OffPeak change'!$A$106:HI$202,212,FALSE)),0,(VLOOKUP($A12,'Import OffPeak'!$A$3:HI$99,212,FALSE)-VLOOKUP($A12,'Import OffPeak change'!$A$106:HI$202,212,FALSE)))</f>
        <v>0</v>
      </c>
      <c r="HE12" s="6">
        <f>IF(ISERROR(VLOOKUP($A12,'Import OffPeak'!$A$3:HJ$99,213,FALSE)-VLOOKUP($A12,'Import OffPeak change'!$A$106:HJ$202,213,FALSE)),0,(VLOOKUP($A12,'Import OffPeak'!$A$3:HJ$99,213,FALSE)-VLOOKUP($A12,'Import OffPeak change'!$A$106:HJ$202,213,FALSE)))</f>
        <v>0</v>
      </c>
      <c r="HF12" s="6">
        <f>IF(ISERROR(VLOOKUP($A12,'Import OffPeak'!$A$3:HK$99,214,FALSE)-VLOOKUP($A12,'Import OffPeak change'!$A$106:HK$202,214,FALSE)),0,(VLOOKUP($A12,'Import OffPeak'!$A$3:HK$99,214,FALSE)-VLOOKUP($A12,'Import OffPeak change'!$A$106:HK$202,214,FALSE)))</f>
        <v>0</v>
      </c>
      <c r="HG12" s="6">
        <f>IF(ISERROR(VLOOKUP($A12,'Import OffPeak'!$A$3:HL$99,215,FALSE)-VLOOKUP($A12,'Import OffPeak change'!$A$106:HL$202,215,FALSE)),0,(VLOOKUP($A12,'Import OffPeak'!$A$3:HL$99,215,FALSE)-VLOOKUP($A12,'Import OffPeak change'!$A$106:HL$202,215,FALSE)))</f>
        <v>0</v>
      </c>
      <c r="HH12" s="6">
        <f>IF(ISERROR(VLOOKUP($A12,'Import OffPeak'!$A$3:HM$99,216,FALSE)-VLOOKUP($A12,'Import OffPeak change'!$A$106:HM$202,216,FALSE)),0,(VLOOKUP($A12,'Import OffPeak'!$A$3:HM$99,216,FALSE)-VLOOKUP($A12,'Import OffPeak change'!$A$106:HM$202,216,FALSE)))</f>
        <v>0</v>
      </c>
      <c r="HI12" s="6">
        <f>IF(ISERROR(VLOOKUP($A12,'Import OffPeak'!$A$3:HN$99,217,FALSE)-VLOOKUP($A12,'Import OffPeak change'!$A$106:HN$202,217,FALSE)),0,(VLOOKUP($A12,'Import OffPeak'!$A$3:HN$99,217,FALSE)-VLOOKUP($A12,'Import OffPeak change'!$A$106:HN$202,217,FALSE)))</f>
        <v>0</v>
      </c>
      <c r="HJ12" s="6">
        <f>IF(ISERROR(VLOOKUP($A12,'Import OffPeak'!$A$3:HO$99,218,FALSE)-VLOOKUP($A12,'Import OffPeak change'!$A$106:HO$202,218,FALSE)),0,(VLOOKUP($A12,'Import OffPeak'!$A$3:HO$99,218,FALSE)-VLOOKUP($A12,'Import OffPeak change'!$A$106:HO$202,218,FALSE)))</f>
        <v>0</v>
      </c>
      <c r="HK12" s="6">
        <f>IF(ISERROR(VLOOKUP($A12,'Import OffPeak'!$A$3:HP$99,219,FALSE)-VLOOKUP($A12,'Import OffPeak change'!$A$106:HP$202,219,FALSE)),0,(VLOOKUP($A12,'Import OffPeak'!$A$3:HP$99,219,FALSE)-VLOOKUP($A12,'Import OffPeak change'!$A$106:HP$202,219,FALSE)))</f>
        <v>0</v>
      </c>
      <c r="HL12" s="6">
        <f>IF(ISERROR(VLOOKUP($A12,'Import OffPeak'!$A$3:HQ$99,220,FALSE)-VLOOKUP($A12,'Import OffPeak change'!$A$106:HQ$202,220,FALSE)),0,(VLOOKUP($A12,'Import OffPeak'!$A$3:HQ$99,220,FALSE)-VLOOKUP($A12,'Import OffPeak change'!$A$106:HQ$202,220,FALSE)))</f>
        <v>0</v>
      </c>
      <c r="HM12" s="6">
        <f>IF(ISERROR(VLOOKUP($A12,'Import OffPeak'!$A$3:HR$99,221,FALSE)-VLOOKUP($A12,'Import OffPeak change'!$A$106:HR$202,221,FALSE)),0,(VLOOKUP($A12,'Import OffPeak'!$A$3:HR$99,221,FALSE)-VLOOKUP($A12,'Import OffPeak change'!$A$106:HR$202,221,FALSE)))</f>
        <v>0</v>
      </c>
      <c r="HN12" s="6">
        <f>IF(ISERROR(VLOOKUP($A12,'Import OffPeak'!$A$3:HS$99,222,FALSE)-VLOOKUP($A12,'Import OffPeak change'!$A$106:HS$202,222,FALSE)),0,(VLOOKUP($A12,'Import OffPeak'!$A$3:HS$99,222,FALSE)-VLOOKUP($A12,'Import OffPeak change'!$A$106:HS$202,222,FALSE)))</f>
        <v>0</v>
      </c>
      <c r="HO12" s="6">
        <f>IF(ISERROR(VLOOKUP($A12,'Import OffPeak'!$A$3:HT$99,223,FALSE)-VLOOKUP($A12,'Import OffPeak change'!$A$106:HT$202,223,FALSE)),0,(VLOOKUP($A12,'Import OffPeak'!$A$3:HT$99,223,FALSE)-VLOOKUP($A12,'Import OffPeak change'!$A$106:HT$202,223,FALSE)))</f>
        <v>0</v>
      </c>
      <c r="HP12" s="6">
        <f>IF(ISERROR(VLOOKUP($A12,'Import OffPeak'!$A$3:HU$99,224,FALSE)-VLOOKUP($A12,'Import OffPeak change'!$A$106:HU$202,224,FALSE)),0,(VLOOKUP($A12,'Import OffPeak'!$A$3:HU$99,224,FALSE)-VLOOKUP($A12,'Import OffPeak change'!$A$106:HU$202,224,FALSE)))</f>
        <v>0</v>
      </c>
      <c r="HQ12" s="6">
        <f>IF(ISERROR(VLOOKUP($A12,'Import OffPeak'!$A$3:HV$99,225,FALSE)-VLOOKUP($A12,'Import OffPeak change'!$A$106:HV$202,225,FALSE)),0,(VLOOKUP($A12,'Import OffPeak'!$A$3:HV$99,225,FALSE)-VLOOKUP($A12,'Import OffPeak change'!$A$106:HV$202,225,FALSE)))</f>
        <v>0</v>
      </c>
      <c r="HR12" s="6">
        <f>IF(ISERROR(VLOOKUP($A12,'Import OffPeak'!$A$3:HW$99,226,FALSE)-VLOOKUP($A12,'Import OffPeak change'!$A$106:HW$202,226,FALSE)),0,(VLOOKUP($A12,'Import OffPeak'!$A$3:HW$99,226,FALSE)-VLOOKUP($A12,'Import OffPeak change'!$A$106:HW$202,226,FALSE)))</f>
        <v>0</v>
      </c>
      <c r="HS12" s="6">
        <f>IF(ISERROR(VLOOKUP($A12,'Import OffPeak'!$A$3:HX$99,227,FALSE)-VLOOKUP($A12,'Import OffPeak change'!$A$106:HX$202,227,FALSE)),0,(VLOOKUP($A12,'Import OffPeak'!$A$3:HX$99,227,FALSE)-VLOOKUP($A12,'Import OffPeak change'!$A$106:HX$202,227,FALSE)))</f>
        <v>0</v>
      </c>
      <c r="HT12" s="6">
        <f>IF(ISERROR(VLOOKUP($A12,'Import OffPeak'!$A$3:HY$99,228,FALSE)-VLOOKUP($A12,'Import OffPeak change'!$A$106:HY$202,228,FALSE)),0,(VLOOKUP($A12,'Import OffPeak'!$A$3:HY$99,228,FALSE)-VLOOKUP($A12,'Import OffPeak change'!$A$106:HY$202,228,FALSE)))</f>
        <v>0</v>
      </c>
      <c r="HU12" s="6">
        <f>IF(ISERROR(VLOOKUP($A12,'Import OffPeak'!$A$3:HZ$99,229,FALSE)-VLOOKUP($A12,'Import OffPeak change'!$A$106:HZ$202,229,FALSE)),0,(VLOOKUP($A12,'Import OffPeak'!$A$3:HZ$99,229,FALSE)-VLOOKUP($A12,'Import OffPeak change'!$A$106:HZ$202,229,FALSE)))</f>
        <v>0</v>
      </c>
      <c r="HV12" s="6">
        <f>IF(ISERROR(VLOOKUP($A12,'Import OffPeak'!$A$3:IA$99,230,FALSE)-VLOOKUP($A12,'Import OffPeak change'!$A$106:IA$202,230,FALSE)),0,(VLOOKUP($A12,'Import OffPeak'!$A$3:IA$99,230,FALSE)-VLOOKUP($A12,'Import OffPeak change'!$A$106:IA$202,230,FALSE)))</f>
        <v>0</v>
      </c>
      <c r="HW12" s="6">
        <f>IF(ISERROR(VLOOKUP($A12,'Import OffPeak'!$A$3:IB$99,231,FALSE)-VLOOKUP($A12,'Import OffPeak change'!$A$106:IB$202,231,FALSE)),0,(VLOOKUP($A12,'Import OffPeak'!$A$3:IB$99,231,FALSE)-VLOOKUP($A12,'Import OffPeak change'!$A$106:IB$202,231,FALSE)))</f>
        <v>0</v>
      </c>
      <c r="HX12" s="6">
        <f>IF(ISERROR(VLOOKUP($A12,'Import OffPeak'!$A$3:IC$99,232,FALSE)-VLOOKUP($A12,'Import OffPeak change'!$A$106:IC$202,232,FALSE)),0,(VLOOKUP($A12,'Import OffPeak'!$A$3:IC$99,232,FALSE)-VLOOKUP($A12,'Import OffPeak change'!$A$106:IC$202,232,FALSE)))</f>
        <v>0</v>
      </c>
      <c r="HY12" s="6">
        <f>IF(ISERROR(VLOOKUP($A12,'Import OffPeak'!$A$3:ID$99,233,FALSE)-VLOOKUP($A12,'Import OffPeak change'!$A$106:ID$202,233,FALSE)),0,(VLOOKUP($A12,'Import OffPeak'!$A$3:ID$99,233,FALSE)-VLOOKUP($A12,'Import OffPeak change'!$A$106:ID$202,233,FALSE)))</f>
        <v>0</v>
      </c>
      <c r="HZ12" s="6">
        <f>IF(ISERROR(VLOOKUP($A12,'Import OffPeak'!$A$3:IE$99,234,FALSE)-VLOOKUP($A12,'Import OffPeak change'!$A$106:IE$202,234,FALSE)),0,(VLOOKUP($A12,'Import OffPeak'!$A$3:IE$99,234,FALSE)-VLOOKUP($A12,'Import OffPeak change'!$A$106:IE$202,234,FALSE)))</f>
        <v>0</v>
      </c>
      <c r="IA12" s="6">
        <f>IF(ISERROR(VLOOKUP($A12,'Import OffPeak'!$A$3:IF$99,235,FALSE)-VLOOKUP($A12,'Import OffPeak change'!$A$106:IF$202,235,FALSE)),0,(VLOOKUP($A12,'Import OffPeak'!$A$3:IF$99,235,FALSE)-VLOOKUP($A12,'Import OffPeak change'!$A$106:IF$202,235,FALSE)))</f>
        <v>0</v>
      </c>
      <c r="IB12" s="6">
        <f>IF(ISERROR(VLOOKUP($A12,'Import OffPeak'!$A$3:IG$99,236,FALSE)-VLOOKUP($A12,'Import OffPeak change'!$A$106:IG$202,236,FALSE)),0,(VLOOKUP($A12,'Import OffPeak'!$A$3:IG$99,236,FALSE)-VLOOKUP($A12,'Import OffPeak change'!$A$106:IG$202,236,FALSE)))</f>
        <v>0</v>
      </c>
      <c r="IC12" s="6">
        <f>IF(ISERROR(VLOOKUP($A12,'Import OffPeak'!$A$3:IH$99,237,FALSE)-VLOOKUP($A12,'Import OffPeak change'!$A$106:IH$202,237,FALSE)),0,(VLOOKUP($A12,'Import OffPeak'!$A$3:IH$99,237,FALSE)-VLOOKUP($A12,'Import OffPeak change'!$A$106:IH$202,237,FALSE)))</f>
        <v>0</v>
      </c>
      <c r="ID12" s="6">
        <f>IF(ISERROR(VLOOKUP($A12,'Import OffPeak'!$A$3:II$99,238,FALSE)-VLOOKUP($A12,'Import OffPeak change'!$A$106:II$202,238,FALSE)),0,(VLOOKUP($A12,'Import OffPeak'!$A$3:II$99,238,FALSE)-VLOOKUP($A12,'Import OffPeak change'!$A$106:II$202,238,FALSE)))</f>
        <v>0</v>
      </c>
      <c r="IE12" s="6">
        <f>IF(ISERROR(VLOOKUP($A12,'Import OffPeak'!$A$3:IJ$99,239,FALSE)-VLOOKUP($A12,'Import OffPeak change'!$A$106:IJ$202,239,FALSE)),0,(VLOOKUP($A12,'Import OffPeak'!$A$3:IJ$99,239,FALSE)-VLOOKUP($A12,'Import OffPeak change'!$A$106:IJ$202,239,FALSE)))</f>
        <v>0</v>
      </c>
      <c r="IF12" s="6"/>
      <c r="IG12"/>
      <c r="II12" s="6"/>
    </row>
    <row r="13" spans="1:243" s="27" customFormat="1">
      <c r="A13" s="168" t="str">
        <f>IF('Import OffPeak'!A10=0,"",'Import OffPeak'!A10)</f>
        <v>FT-CND-PWR-DT</v>
      </c>
      <c r="B13" s="6"/>
      <c r="C13" s="6"/>
      <c r="D13" s="6"/>
      <c r="E13" s="6"/>
      <c r="F13" s="6"/>
      <c r="G13" s="6">
        <f>IF(ISERROR(VLOOKUP($A13,'Import OffPeak'!$A$3:L$99,7,FALSE)-VLOOKUP($A13,'Import OffPeak change'!$A$106:L$202,7,FALSE)),0,(VLOOKUP($A13,'Import OffPeak'!$A$3:L$99,7,FALSE)-VLOOKUP($A13,'Import OffPeak change'!$A$106:L$202,7,FALSE)))</f>
        <v>0</v>
      </c>
      <c r="H13" s="6">
        <f>IF(ISERROR(VLOOKUP($A13,'Import OffPeak'!$A$3:M$99,8,FALSE)-VLOOKUP($A13,'Import OffPeak change'!$A$106:M$202,8,FALSE)),0,(VLOOKUP($A13,'Import OffPeak'!$A$3:M$99,8,FALSE)-VLOOKUP($A13,'Import OffPeak change'!$A$106:M$202,8,FALSE)))</f>
        <v>0</v>
      </c>
      <c r="I13" s="6">
        <f>IF(ISERROR(VLOOKUP($A13,'Import OffPeak'!$A$3:N$99,9,FALSE)-VLOOKUP($A13,'Import OffPeak change'!$A$106:N$202,9,FALSE)),0,(VLOOKUP($A13,'Import OffPeak'!$A$3:N$99,9,FALSE)-VLOOKUP($A13,'Import OffPeak change'!$A$106:N$202,9,FALSE)))</f>
        <v>0</v>
      </c>
      <c r="J13" s="6">
        <f>IF(ISERROR(VLOOKUP($A13,'Import OffPeak'!$A$3:O$99,10,FALSE)-VLOOKUP($A13,'Import OffPeak change'!$A$106:O$202,10,FALSE)),0,(VLOOKUP($A13,'Import OffPeak'!$A$3:O$99,10,FALSE)-VLOOKUP($A13,'Import OffPeak change'!$A$106:O$202,10,FALSE)))</f>
        <v>0</v>
      </c>
      <c r="K13" s="6">
        <f>IF(ISERROR(VLOOKUP($A13,'Import OffPeak'!$A$3:P$99,11,FALSE)-VLOOKUP($A13,'Import OffPeak change'!$A$106:P$202,11,FALSE)),0,(VLOOKUP($A13,'Import OffPeak'!$A$3:P$99,11,FALSE)-VLOOKUP($A13,'Import OffPeak change'!$A$106:P$202,11,FALSE)))</f>
        <v>0</v>
      </c>
      <c r="L13" s="6">
        <f>IF(ISERROR(VLOOKUP($A13,'Import OffPeak'!$A$3:Q$99,12,FALSE)-VLOOKUP($A13,'Import OffPeak change'!$A$106:Q$202,12,FALSE)),0,(VLOOKUP($A13,'Import OffPeak'!$A$3:Q$99,12,FALSE)-VLOOKUP($A13,'Import OffPeak change'!$A$106:Q$202,12,FALSE)))</f>
        <v>0</v>
      </c>
      <c r="M13" s="6">
        <f>IF(ISERROR(VLOOKUP($A13,'Import OffPeak'!$A$3:R$99,13,FALSE)-VLOOKUP($A13,'Import OffPeak change'!$A$106:R$202,13,FALSE)),0,(VLOOKUP($A13,'Import OffPeak'!$A$3:R$99,13,FALSE)-VLOOKUP($A13,'Import OffPeak change'!$A$106:R$202,13,FALSE)))</f>
        <v>0</v>
      </c>
      <c r="N13" s="6">
        <f>IF(ISERROR(VLOOKUP($A13,'Import OffPeak'!$A$3:S$99,14,FALSE)-VLOOKUP($A13,'Import OffPeak change'!$A$106:S$202,14,FALSE)),0,(VLOOKUP($A13,'Import OffPeak'!$A$3:S$99,14,FALSE)-VLOOKUP($A13,'Import OffPeak change'!$A$106:S$202,14,FALSE)))</f>
        <v>0</v>
      </c>
      <c r="O13" s="6">
        <f>IF(ISERROR(VLOOKUP($A13,'Import OffPeak'!$A$3:T$99,15,FALSE)-VLOOKUP($A13,'Import OffPeak change'!$A$106:T$202,15,FALSE)),0,(VLOOKUP($A13,'Import OffPeak'!$A$3:T$99,15,FALSE)-VLOOKUP($A13,'Import OffPeak change'!$A$106:T$202,15,FALSE)))</f>
        <v>0</v>
      </c>
      <c r="P13" s="6">
        <f>IF(ISERROR(VLOOKUP($A13,'Import OffPeak'!$A$3:U$99,16,FALSE)-VLOOKUP($A13,'Import OffPeak change'!$A$106:U$202,16,FALSE)),0,(VLOOKUP($A13,'Import OffPeak'!$A$3:U$99,16,FALSE)-VLOOKUP($A13,'Import OffPeak change'!$A$106:U$202,16,FALSE)))</f>
        <v>0</v>
      </c>
      <c r="Q13" s="6">
        <f>IF(ISERROR(VLOOKUP($A13,'Import OffPeak'!$A$3:V$99,17,FALSE)-VLOOKUP($A13,'Import OffPeak change'!$A$106:V$202,17,FALSE)),0,(VLOOKUP($A13,'Import OffPeak'!$A$3:V$99,17,FALSE)-VLOOKUP($A13,'Import OffPeak change'!$A$106:V$202,17,FALSE)))</f>
        <v>0</v>
      </c>
      <c r="R13" s="6">
        <f>IF(ISERROR(VLOOKUP($A13,'Import OffPeak'!$A$3:W$99,18,FALSE)-VLOOKUP($A13,'Import OffPeak change'!$A$106:W$202,18,FALSE)),0,(VLOOKUP($A13,'Import OffPeak'!$A$3:W$99,18,FALSE)-VLOOKUP($A13,'Import OffPeak change'!$A$106:W$202,18,FALSE)))</f>
        <v>0</v>
      </c>
      <c r="S13" s="6">
        <f>IF(ISERROR(VLOOKUP($A13,'Import OffPeak'!$A$3:X$99,19,FALSE)-VLOOKUP($A13,'Import OffPeak change'!$A$106:X$202,19,FALSE)),0,(VLOOKUP($A13,'Import OffPeak'!$A$3:X$99,19,FALSE)-VLOOKUP($A13,'Import OffPeak change'!$A$106:X$202,19,FALSE)))</f>
        <v>0</v>
      </c>
      <c r="T13" s="6">
        <f>IF(ISERROR(VLOOKUP($A13,'Import OffPeak'!$A$3:Y$99,20,FALSE)-VLOOKUP($A13,'Import OffPeak change'!$A$106:Y$202,20,FALSE)),0,(VLOOKUP($A13,'Import OffPeak'!$A$3:Y$99,20,FALSE)-VLOOKUP($A13,'Import OffPeak change'!$A$106:Y$202,20,FALSE)))</f>
        <v>0</v>
      </c>
      <c r="U13" s="6">
        <f>IF(ISERROR(VLOOKUP($A13,'Import OffPeak'!$A$3:Z$99,21,FALSE)-VLOOKUP($A13,'Import OffPeak change'!$A$106:Z$202,21,FALSE)),0,(VLOOKUP($A13,'Import OffPeak'!$A$3:Z$99,21,FALSE)-VLOOKUP($A13,'Import OffPeak change'!$A$106:Z$202,21,FALSE)))</f>
        <v>0</v>
      </c>
      <c r="V13" s="6">
        <f>IF(ISERROR(VLOOKUP($A13,'Import OffPeak'!$A$3:AA$99,22,FALSE)-VLOOKUP($A13,'Import OffPeak change'!$A$106:AA$202,22,FALSE)),0,(VLOOKUP($A13,'Import OffPeak'!$A$3:AA$99,22,FALSE)-VLOOKUP($A13,'Import OffPeak change'!$A$106:AA$202,22,FALSE)))</f>
        <v>0</v>
      </c>
      <c r="W13" s="6">
        <f>IF(ISERROR(VLOOKUP($A13,'Import OffPeak'!$A$3:AB$99,23,FALSE)-VLOOKUP($A13,'Import OffPeak change'!$A$106:AB$202,23,FALSE)),0,(VLOOKUP($A13,'Import OffPeak'!$A$3:AB$99,23,FALSE)-VLOOKUP($A13,'Import OffPeak change'!$A$106:AB$202,23,FALSE)))</f>
        <v>0</v>
      </c>
      <c r="X13" s="6">
        <f>IF(ISERROR(VLOOKUP($A13,'Import OffPeak'!$A$3:AC$99,24,FALSE)-VLOOKUP($A13,'Import OffPeak change'!$A$106:AC$202,24,FALSE)),0,(VLOOKUP($A13,'Import OffPeak'!$A$3:AC$99,24,FALSE)-VLOOKUP($A13,'Import OffPeak change'!$A$106:AC$202,24,FALSE)))</f>
        <v>0</v>
      </c>
      <c r="Y13" s="6">
        <f>IF(ISERROR(VLOOKUP($A13,'Import OffPeak'!$A$3:AD$99,25,FALSE)-VLOOKUP($A13,'Import OffPeak change'!$A$106:AD$202,25,FALSE)),0,(VLOOKUP($A13,'Import OffPeak'!$A$3:AD$99,25,FALSE)-VLOOKUP($A13,'Import OffPeak change'!$A$106:AD$202,25,FALSE)))</f>
        <v>0</v>
      </c>
      <c r="Z13" s="6">
        <f>IF(ISERROR(VLOOKUP($A13,'Import OffPeak'!$A$3:AE$99,26,FALSE)-VLOOKUP($A13,'Import OffPeak change'!$A$106:AE$202,26,FALSE)),0,(VLOOKUP($A13,'Import OffPeak'!$A$3:AE$99,26,FALSE)-VLOOKUP($A13,'Import OffPeak change'!$A$106:AE$202,26,FALSE)))</f>
        <v>0</v>
      </c>
      <c r="AA13" s="6">
        <f>IF(ISERROR(VLOOKUP($A13,'Import OffPeak'!$A$3:AF$99,27,FALSE)-VLOOKUP($A13,'Import OffPeak change'!$A$106:AF$202,27,FALSE)),0,(VLOOKUP($A13,'Import OffPeak'!$A$3:AF$99,27,FALSE)-VLOOKUP($A13,'Import OffPeak change'!$A$106:AF$202,27,FALSE)))</f>
        <v>0</v>
      </c>
      <c r="AB13" s="6">
        <f>IF(ISERROR(VLOOKUP($A13,'Import OffPeak'!$A$3:AG$99,28,FALSE)-VLOOKUP($A13,'Import OffPeak change'!$A$106:AG$202,28,FALSE)),0,(VLOOKUP($A13,'Import OffPeak'!$A$3:AG$99,28,FALSE)-VLOOKUP($A13,'Import OffPeak change'!$A$106:AG$202,28,FALSE)))</f>
        <v>0</v>
      </c>
      <c r="AC13" s="6">
        <f>IF(ISERROR(VLOOKUP($A13,'Import OffPeak'!$A$3:AH$99,29,FALSE)-VLOOKUP($A13,'Import OffPeak change'!$A$106:AH$202,29,FALSE)),0,(VLOOKUP($A13,'Import OffPeak'!$A$3:AH$99,29,FALSE)-VLOOKUP($A13,'Import OffPeak change'!$A$106:AH$202,29,FALSE)))</f>
        <v>0</v>
      </c>
      <c r="AD13" s="6">
        <f>IF(ISERROR(VLOOKUP($A13,'Import OffPeak'!$A$3:AI$99,30,FALSE)-VLOOKUP($A13,'Import OffPeak change'!$A$106:AI$202,30,FALSE)),0,(VLOOKUP($A13,'Import OffPeak'!$A$3:AI$99,30,FALSE)-VLOOKUP($A13,'Import OffPeak change'!$A$106:AI$202,30,FALSE)))</f>
        <v>0</v>
      </c>
      <c r="AE13" s="6">
        <f>IF(ISERROR(VLOOKUP($A13,'Import OffPeak'!$A$3:AJ$99,31,FALSE)-VLOOKUP($A13,'Import OffPeak change'!$A$106:AJ$202,31,FALSE)),0,(VLOOKUP($A13,'Import OffPeak'!$A$3:AJ$99,31,FALSE)-VLOOKUP($A13,'Import OffPeak change'!$A$106:AJ$202,31,FALSE)))</f>
        <v>0</v>
      </c>
      <c r="AF13" s="6">
        <f>IF(ISERROR(VLOOKUP($A13,'Import OffPeak'!$A$3:AK$99,32,FALSE)-VLOOKUP($A13,'Import OffPeak change'!$A$106:AK$202,32,FALSE)),0,(VLOOKUP($A13,'Import OffPeak'!$A$3:AK$99,32,FALSE)-VLOOKUP($A13,'Import OffPeak change'!$A$106:AK$202,32,FALSE)))</f>
        <v>0</v>
      </c>
      <c r="AG13" s="6">
        <f>IF(ISERROR(VLOOKUP($A13,'Import OffPeak'!$A$3:AL$99,33,FALSE)-VLOOKUP($A13,'Import OffPeak change'!$A$106:AL$202,33,FALSE)),0,(VLOOKUP($A13,'Import OffPeak'!$A$3:AL$99,33,FALSE)-VLOOKUP($A13,'Import OffPeak change'!$A$106:AL$202,33,FALSE)))</f>
        <v>0</v>
      </c>
      <c r="AH13" s="6">
        <f>IF(ISERROR(VLOOKUP($A13,'Import OffPeak'!$A$3:AM$99,34,FALSE)-VLOOKUP($A13,'Import OffPeak change'!$A$106:AM$202,34,FALSE)),0,(VLOOKUP($A13,'Import OffPeak'!$A$3:AM$99,34,FALSE)-VLOOKUP($A13,'Import OffPeak change'!$A$106:AM$202,34,FALSE)))</f>
        <v>0</v>
      </c>
      <c r="AI13" s="6">
        <f>IF(ISERROR(VLOOKUP($A13,'Import OffPeak'!$A$3:AN$99,35,FALSE)-VLOOKUP($A13,'Import OffPeak change'!$A$106:AN$202,35,FALSE)),0,(VLOOKUP($A13,'Import OffPeak'!$A$3:AN$99,35,FALSE)-VLOOKUP($A13,'Import OffPeak change'!$A$106:AN$202,35,FALSE)))</f>
        <v>0</v>
      </c>
      <c r="AJ13" s="6">
        <f>IF(ISERROR(VLOOKUP($A13,'Import OffPeak'!$A$3:AO$99,36,FALSE)-VLOOKUP($A13,'Import OffPeak change'!$A$106:AO$202,36,FALSE)),0,(VLOOKUP($A13,'Import OffPeak'!$A$3:AO$99,36,FALSE)-VLOOKUP($A13,'Import OffPeak change'!$A$106:AO$202,36,FALSE)))</f>
        <v>0</v>
      </c>
      <c r="AK13" s="6">
        <f>IF(ISERROR(VLOOKUP($A13,'Import OffPeak'!$A$3:AP$99,37,FALSE)-VLOOKUP($A13,'Import OffPeak change'!$A$106:AP$202,37,FALSE)),0,(VLOOKUP($A13,'Import OffPeak'!$A$3:AP$99,37,FALSE)-VLOOKUP($A13,'Import OffPeak change'!$A$106:AP$202,37,FALSE)))</f>
        <v>0</v>
      </c>
      <c r="AL13" s="6">
        <f>IF(ISERROR(VLOOKUP($A13,'Import OffPeak'!$A$3:AQ$99,38,FALSE)-VLOOKUP($A13,'Import OffPeak change'!$A$106:AQ$202,38,FALSE)),0,(VLOOKUP($A13,'Import OffPeak'!$A$3:AQ$99,38,FALSE)-VLOOKUP($A13,'Import OffPeak change'!$A$106:AQ$202,38,FALSE)))</f>
        <v>0</v>
      </c>
      <c r="AM13" s="6">
        <f>IF(ISERROR(VLOOKUP($A13,'Import OffPeak'!$A$3:AR$99,39,FALSE)-VLOOKUP($A13,'Import OffPeak change'!$A$106:AR$202,39,FALSE)),0,(VLOOKUP($A13,'Import OffPeak'!$A$3:AR$99,39,FALSE)-VLOOKUP($A13,'Import OffPeak change'!$A$106:AR$202,39,FALSE)))</f>
        <v>0</v>
      </c>
      <c r="AN13" s="6">
        <f>IF(ISERROR(VLOOKUP($A13,'Import OffPeak'!$A$3:AS$99,40,FALSE)-VLOOKUP($A13,'Import OffPeak change'!$A$106:AS$202,40,FALSE)),0,(VLOOKUP($A13,'Import OffPeak'!$A$3:AS$99,40,FALSE)-VLOOKUP($A13,'Import OffPeak change'!$A$106:AS$202,40,FALSE)))</f>
        <v>0</v>
      </c>
      <c r="AO13" s="6">
        <f>IF(ISERROR(VLOOKUP($A13,'Import OffPeak'!$A$3:AT$99,41,FALSE)-VLOOKUP($A13,'Import OffPeak change'!$A$106:AT$202,41,FALSE)),0,(VLOOKUP($A13,'Import OffPeak'!$A$3:AT$99,41,FALSE)-VLOOKUP($A13,'Import OffPeak change'!$A$106:AT$202,41,FALSE)))</f>
        <v>0</v>
      </c>
      <c r="AP13" s="6">
        <f>IF(ISERROR(VLOOKUP($A13,'Import OffPeak'!$A$3:AU$99,42,FALSE)-VLOOKUP($A13,'Import OffPeak change'!$A$106:AU$202,42,FALSE)),0,(VLOOKUP($A13,'Import OffPeak'!$A$3:AU$99,42,FALSE)-VLOOKUP($A13,'Import OffPeak change'!$A$106:AU$202,42,FALSE)))</f>
        <v>0</v>
      </c>
      <c r="AQ13" s="6">
        <f>IF(ISERROR(VLOOKUP($A13,'Import OffPeak'!$A$3:AV$99,43,FALSE)-VLOOKUP($A13,'Import OffPeak change'!$A$106:AV$202,43,FALSE)),0,(VLOOKUP($A13,'Import OffPeak'!$A$3:AV$99,43,FALSE)-VLOOKUP($A13,'Import OffPeak change'!$A$106:AV$202,43,FALSE)))</f>
        <v>0</v>
      </c>
      <c r="AR13" s="6">
        <f>IF(ISERROR(VLOOKUP($A13,'Import OffPeak'!$A$3:AW$99,44,FALSE)-VLOOKUP($A13,'Import OffPeak change'!$A$106:AW$202,44,FALSE)),0,(VLOOKUP($A13,'Import OffPeak'!$A$3:AW$99,44,FALSE)-VLOOKUP($A13,'Import OffPeak change'!$A$106:AW$202,44,FALSE)))</f>
        <v>0</v>
      </c>
      <c r="AS13" s="6">
        <f>IF(ISERROR(VLOOKUP($A13,'Import OffPeak'!$A$3:AX$99,45,FALSE)-VLOOKUP($A13,'Import OffPeak change'!$A$106:AX$202,45,FALSE)),0,(VLOOKUP($A13,'Import OffPeak'!$A$3:AX$99,45,FALSE)-VLOOKUP($A13,'Import OffPeak change'!$A$106:AX$202,45,FALSE)))</f>
        <v>0</v>
      </c>
      <c r="AT13" s="6">
        <f>IF(ISERROR(VLOOKUP($A13,'Import OffPeak'!$A$3:AY$99,46,FALSE)-VLOOKUP($A13,'Import OffPeak change'!$A$106:AY$202,46,FALSE)),0,(VLOOKUP($A13,'Import OffPeak'!$A$3:AY$99,46,FALSE)-VLOOKUP($A13,'Import OffPeak change'!$A$106:AY$202,46,FALSE)))</f>
        <v>0</v>
      </c>
      <c r="AU13" s="6">
        <f>IF(ISERROR(VLOOKUP($A13,'Import OffPeak'!$A$3:AZ$99,47,FALSE)-VLOOKUP($A13,'Import OffPeak change'!$A$106:AZ$202,47,FALSE)),0,(VLOOKUP($A13,'Import OffPeak'!$A$3:AZ$99,47,FALSE)-VLOOKUP($A13,'Import OffPeak change'!$A$106:AZ$202,47,FALSE)))</f>
        <v>0</v>
      </c>
      <c r="AV13" s="6">
        <f>IF(ISERROR(VLOOKUP($A13,'Import OffPeak'!$A$3:BA$99,48,FALSE)-VLOOKUP($A13,'Import OffPeak change'!$A$106:BA$202,48,FALSE)),0,(VLOOKUP($A13,'Import OffPeak'!$A$3:BA$99,48,FALSE)-VLOOKUP($A13,'Import OffPeak change'!$A$106:BA$202,48,FALSE)))</f>
        <v>0</v>
      </c>
      <c r="AW13" s="6">
        <f>IF(ISERROR(VLOOKUP($A13,'Import OffPeak'!$A$3:BB$99,49,FALSE)-VLOOKUP($A13,'Import OffPeak change'!$A$106:BB$202,49,FALSE)),0,(VLOOKUP($A13,'Import OffPeak'!$A$3:BB$99,49,FALSE)-VLOOKUP($A13,'Import OffPeak change'!$A$106:BB$202,49,FALSE)))</f>
        <v>0</v>
      </c>
      <c r="AX13" s="6">
        <f>IF(ISERROR(VLOOKUP($A13,'Import OffPeak'!$A$3:BC$99,50,FALSE)-VLOOKUP($A13,'Import OffPeak change'!$A$106:BC$202,50,FALSE)),0,(VLOOKUP($A13,'Import OffPeak'!$A$3:BC$99,50,FALSE)-VLOOKUP($A13,'Import OffPeak change'!$A$106:BC$202,50,FALSE)))</f>
        <v>0</v>
      </c>
      <c r="AY13" s="6">
        <f>IF(ISERROR(VLOOKUP($A13,'Import OffPeak'!$A$3:BD$99,51,FALSE)-VLOOKUP($A13,'Import OffPeak change'!$A$106:BD$202,51,FALSE)),0,(VLOOKUP($A13,'Import OffPeak'!$A$3:BD$99,51,FALSE)-VLOOKUP($A13,'Import OffPeak change'!$A$106:BD$202,51,FALSE)))</f>
        <v>0</v>
      </c>
      <c r="AZ13" s="6">
        <f>IF(ISERROR(VLOOKUP($A13,'Import OffPeak'!$A$3:BE$99,52,FALSE)-VLOOKUP($A13,'Import OffPeak change'!$A$106:BE$202,52,FALSE)),0,(VLOOKUP($A13,'Import OffPeak'!$A$3:BE$99,52,FALSE)-VLOOKUP($A13,'Import OffPeak change'!$A$106:BE$202,52,FALSE)))</f>
        <v>0</v>
      </c>
      <c r="BA13" s="6">
        <f>IF(ISERROR(VLOOKUP($A13,'Import OffPeak'!$A$3:BF$99,53,FALSE)-VLOOKUP($A13,'Import OffPeak change'!$A$106:BF$202,53,FALSE)),0,(VLOOKUP($A13,'Import OffPeak'!$A$3:BF$99,53,FALSE)-VLOOKUP($A13,'Import OffPeak change'!$A$106:BF$202,53,FALSE)))</f>
        <v>0</v>
      </c>
      <c r="BB13" s="6">
        <f>IF(ISERROR(VLOOKUP($A13,'Import OffPeak'!$A$3:BG$99,54,FALSE)-VLOOKUP($A13,'Import OffPeak change'!$A$106:BG$202,54,FALSE)),0,(VLOOKUP($A13,'Import OffPeak'!$A$3:BG$99,54,FALSE)-VLOOKUP($A13,'Import OffPeak change'!$A$106:BG$202,54,FALSE)))</f>
        <v>0</v>
      </c>
      <c r="BC13" s="6">
        <f>IF(ISERROR(VLOOKUP($A13,'Import OffPeak'!$A$3:BH$99,55,FALSE)-VLOOKUP($A13,'Import OffPeak change'!$A$106:BH$202,55,FALSE)),0,(VLOOKUP($A13,'Import OffPeak'!$A$3:BH$99,55,FALSE)-VLOOKUP($A13,'Import OffPeak change'!$A$106:BH$202,55,FALSE)))</f>
        <v>0</v>
      </c>
      <c r="BD13" s="6">
        <f>IF(ISERROR(VLOOKUP($A13,'Import OffPeak'!$A$3:BI$99,56,FALSE)-VLOOKUP($A13,'Import OffPeak change'!$A$106:BI$202,56,FALSE)),0,(VLOOKUP($A13,'Import OffPeak'!$A$3:BI$99,56,FALSE)-VLOOKUP($A13,'Import OffPeak change'!$A$106:BI$202,56,FALSE)))</f>
        <v>0</v>
      </c>
      <c r="BE13" s="6">
        <f>IF(ISERROR(VLOOKUP($A13,'Import OffPeak'!$A$3:BJ$99,57,FALSE)-VLOOKUP($A13,'Import OffPeak change'!$A$106:BJ$202,57,FALSE)),0,(VLOOKUP($A13,'Import OffPeak'!$A$3:BJ$99,57,FALSE)-VLOOKUP($A13,'Import OffPeak change'!$A$106:BJ$202,57,FALSE)))</f>
        <v>0</v>
      </c>
      <c r="BF13" s="6">
        <f>IF(ISERROR(VLOOKUP($A13,'Import OffPeak'!$A$3:BK$99,58,FALSE)-VLOOKUP($A13,'Import OffPeak change'!$A$106:BK$202,58,FALSE)),0,(VLOOKUP($A13,'Import OffPeak'!$A$3:BK$99,58,FALSE)-VLOOKUP($A13,'Import OffPeak change'!$A$106:BK$202,58,FALSE)))</f>
        <v>0</v>
      </c>
      <c r="BG13" s="6">
        <f>IF(ISERROR(VLOOKUP($A13,'Import OffPeak'!$A$3:BL$99,59,FALSE)-VLOOKUP($A13,'Import OffPeak change'!$A$106:BL$202,59,FALSE)),0,(VLOOKUP($A13,'Import OffPeak'!$A$3:BL$99,59,FALSE)-VLOOKUP($A13,'Import OffPeak change'!$A$106:BL$202,59,FALSE)))</f>
        <v>0</v>
      </c>
      <c r="BH13" s="6">
        <f>IF(ISERROR(VLOOKUP($A13,'Import OffPeak'!$A$3:BM$99,60,FALSE)-VLOOKUP($A13,'Import OffPeak change'!$A$106:BM$202,60,FALSE)),0,(VLOOKUP($A13,'Import OffPeak'!$A$3:BM$99,60,FALSE)-VLOOKUP($A13,'Import OffPeak change'!$A$106:BM$202,60,FALSE)))</f>
        <v>0</v>
      </c>
      <c r="BI13" s="6">
        <f>IF(ISERROR(VLOOKUP($A13,'Import OffPeak'!$A$3:BN$99,61,FALSE)-VLOOKUP($A13,'Import OffPeak change'!$A$106:BN$202,61,FALSE)),0,(VLOOKUP($A13,'Import OffPeak'!$A$3:BN$99,61,FALSE)-VLOOKUP($A13,'Import OffPeak change'!$A$106:BN$202,61,FALSE)))</f>
        <v>0</v>
      </c>
      <c r="BJ13" s="6">
        <f>IF(ISERROR(VLOOKUP($A13,'Import OffPeak'!$A$3:BO$99,62,FALSE)-VLOOKUP($A13,'Import OffPeak change'!$A$106:BO$202,62,FALSE)),0,(VLOOKUP($A13,'Import OffPeak'!$A$3:BO$99,62,FALSE)-VLOOKUP($A13,'Import OffPeak change'!$A$106:BO$202,62,FALSE)))</f>
        <v>0</v>
      </c>
      <c r="BK13" s="6">
        <f>IF(ISERROR(VLOOKUP($A13,'Import OffPeak'!$A$3:BP$99,63,FALSE)-VLOOKUP($A13,'Import OffPeak change'!$A$106:BP$202,63,FALSE)),0,(VLOOKUP($A13,'Import OffPeak'!$A$3:BP$99,63,FALSE)-VLOOKUP($A13,'Import OffPeak change'!$A$106:BP$202,63,FALSE)))</f>
        <v>0</v>
      </c>
      <c r="BL13" s="6">
        <f>IF(ISERROR(VLOOKUP($A13,'Import OffPeak'!$A$3:BQ$99,64,FALSE)-VLOOKUP($A13,'Import OffPeak change'!$A$106:BQ$202,64,FALSE)),0,(VLOOKUP($A13,'Import OffPeak'!$A$3:BQ$99,64,FALSE)-VLOOKUP($A13,'Import OffPeak change'!$A$106:BQ$202,64,FALSE)))</f>
        <v>0</v>
      </c>
      <c r="BM13" s="6">
        <f>IF(ISERROR(VLOOKUP($A13,'Import OffPeak'!$A$3:BR$99,65,FALSE)-VLOOKUP($A13,'Import OffPeak change'!$A$106:BR$202,65,FALSE)),0,(VLOOKUP($A13,'Import OffPeak'!$A$3:BR$99,65,FALSE)-VLOOKUP($A13,'Import OffPeak change'!$A$106:BR$202,65,FALSE)))</f>
        <v>0</v>
      </c>
      <c r="BN13" s="6">
        <f>IF(ISERROR(VLOOKUP($A13,'Import OffPeak'!$A$3:BS$99,66,FALSE)-VLOOKUP($A13,'Import OffPeak change'!$A$106:BS$202,66,FALSE)),0,(VLOOKUP($A13,'Import OffPeak'!$A$3:BS$99,66,FALSE)-VLOOKUP($A13,'Import OffPeak change'!$A$106:BS$202,66,FALSE)))</f>
        <v>0</v>
      </c>
      <c r="BO13" s="6">
        <f>IF(ISERROR(VLOOKUP($A13,'Import OffPeak'!$A$3:BT$99,67,FALSE)-VLOOKUP($A13,'Import OffPeak change'!$A$106:BT$202,67,FALSE)),0,(VLOOKUP($A13,'Import OffPeak'!$A$3:BT$99,67,FALSE)-VLOOKUP($A13,'Import OffPeak change'!$A$106:BT$202,67,FALSE)))</f>
        <v>0</v>
      </c>
      <c r="BP13" s="6">
        <f>IF(ISERROR(VLOOKUP($A13,'Import OffPeak'!$A$3:BU$99,68,FALSE)-VLOOKUP($A13,'Import OffPeak change'!$A$106:BU$202,68,FALSE)),0,(VLOOKUP($A13,'Import OffPeak'!$A$3:BU$99,68,FALSE)-VLOOKUP($A13,'Import OffPeak change'!$A$106:BU$202,68,FALSE)))</f>
        <v>0</v>
      </c>
      <c r="BQ13" s="6">
        <f>IF(ISERROR(VLOOKUP($A13,'Import OffPeak'!$A$3:BV$99,69,FALSE)-VLOOKUP($A13,'Import OffPeak change'!$A$106:BV$202,69,FALSE)),0,(VLOOKUP($A13,'Import OffPeak'!$A$3:BV$99,69,FALSE)-VLOOKUP($A13,'Import OffPeak change'!$A$106:BV$202,69,FALSE)))</f>
        <v>0</v>
      </c>
      <c r="BR13" s="6">
        <f>IF(ISERROR(VLOOKUP($A13,'Import OffPeak'!$A$3:BW$99,70,FALSE)-VLOOKUP($A13,'Import OffPeak change'!$A$106:BW$202,70,FALSE)),0,(VLOOKUP($A13,'Import OffPeak'!$A$3:BW$99,70,FALSE)-VLOOKUP($A13,'Import OffPeak change'!$A$106:BW$202,70,FALSE)))</f>
        <v>0</v>
      </c>
      <c r="BS13" s="6">
        <f>IF(ISERROR(VLOOKUP($A13,'Import OffPeak'!$A$3:BX$99,71,FALSE)-VLOOKUP($A13,'Import OffPeak change'!$A$106:BX$202,71,FALSE)),0,(VLOOKUP($A13,'Import OffPeak'!$A$3:BX$99,71,FALSE)-VLOOKUP($A13,'Import OffPeak change'!$A$106:BX$202,71,FALSE)))</f>
        <v>0</v>
      </c>
      <c r="BT13" s="6">
        <f>IF(ISERROR(VLOOKUP($A13,'Import OffPeak'!$A$3:BY$99,72,FALSE)-VLOOKUP($A13,'Import OffPeak change'!$A$106:BY$202,72,FALSE)),0,(VLOOKUP($A13,'Import OffPeak'!$A$3:BY$99,72,FALSE)-VLOOKUP($A13,'Import OffPeak change'!$A$106:BY$202,72,FALSE)))</f>
        <v>0</v>
      </c>
      <c r="BU13" s="6">
        <f>IF(ISERROR(VLOOKUP($A13,'Import OffPeak'!$A$3:BZ$99,73,FALSE)-VLOOKUP($A13,'Import OffPeak change'!$A$106:BZ$202,73,FALSE)),0,(VLOOKUP($A13,'Import OffPeak'!$A$3:BZ$99,73,FALSE)-VLOOKUP($A13,'Import OffPeak change'!$A$106:BZ$202,73,FALSE)))</f>
        <v>0</v>
      </c>
      <c r="BV13" s="6">
        <f>IF(ISERROR(VLOOKUP($A13,'Import OffPeak'!$A$3:CA$99,74,FALSE)-VLOOKUP($A13,'Import OffPeak change'!$A$106:CA$202,74,FALSE)),0,(VLOOKUP($A13,'Import OffPeak'!$A$3:CA$99,74,FALSE)-VLOOKUP($A13,'Import OffPeak change'!$A$106:CA$202,74,FALSE)))</f>
        <v>0</v>
      </c>
      <c r="BW13" s="6">
        <f>IF(ISERROR(VLOOKUP($A13,'Import OffPeak'!$A$3:CB$99,75,FALSE)-VLOOKUP($A13,'Import OffPeak change'!$A$106:CB$202,75,FALSE)),0,(VLOOKUP($A13,'Import OffPeak'!$A$3:CB$99,75,FALSE)-VLOOKUP($A13,'Import OffPeak change'!$A$106:CB$202,75,FALSE)))</f>
        <v>0</v>
      </c>
      <c r="BX13" s="6">
        <f>IF(ISERROR(VLOOKUP($A13,'Import OffPeak'!$A$3:CC$99,76,FALSE)-VLOOKUP($A13,'Import OffPeak change'!$A$106:CC$202,76,FALSE)),0,(VLOOKUP($A13,'Import OffPeak'!$A$3:CC$99,76,FALSE)-VLOOKUP($A13,'Import OffPeak change'!$A$106:CC$202,76,FALSE)))</f>
        <v>0</v>
      </c>
      <c r="BY13" s="6">
        <f>IF(ISERROR(VLOOKUP($A13,'Import OffPeak'!$A$3:CD$99,77,FALSE)-VLOOKUP($A13,'Import OffPeak change'!$A$106:CD$202,77,FALSE)),0,(VLOOKUP($A13,'Import OffPeak'!$A$3:CD$99,77,FALSE)-VLOOKUP($A13,'Import OffPeak change'!$A$106:CD$202,77,FALSE)))</f>
        <v>0</v>
      </c>
      <c r="BZ13" s="6">
        <f>IF(ISERROR(VLOOKUP($A13,'Import OffPeak'!$A$3:CE$99,78,FALSE)-VLOOKUP($A13,'Import OffPeak change'!$A$106:CE$202,78,FALSE)),0,(VLOOKUP($A13,'Import OffPeak'!$A$3:CE$99,78,FALSE)-VLOOKUP($A13,'Import OffPeak change'!$A$106:CE$202,78,FALSE)))</f>
        <v>0</v>
      </c>
      <c r="CA13" s="6">
        <f>IF(ISERROR(VLOOKUP($A13,'Import OffPeak'!$A$3:CF$99,79,FALSE)-VLOOKUP($A13,'Import OffPeak change'!$A$106:CF$202,79,FALSE)),0,(VLOOKUP($A13,'Import OffPeak'!$A$3:CF$99,79,FALSE)-VLOOKUP($A13,'Import OffPeak change'!$A$106:CF$202,79,FALSE)))</f>
        <v>0</v>
      </c>
      <c r="CB13" s="6">
        <f>IF(ISERROR(VLOOKUP($A13,'Import OffPeak'!$A$3:CG$99,80,FALSE)-VLOOKUP($A13,'Import OffPeak change'!$A$106:CG$202,80,FALSE)),0,(VLOOKUP($A13,'Import OffPeak'!$A$3:CG$99,80,FALSE)-VLOOKUP($A13,'Import OffPeak change'!$A$106:CG$202,80,FALSE)))</f>
        <v>0</v>
      </c>
      <c r="CC13" s="6">
        <f>IF(ISERROR(VLOOKUP($A13,'Import OffPeak'!$A$3:CH$99,81,FALSE)-VLOOKUP($A13,'Import OffPeak change'!$A$106:CH$202,81,FALSE)),0,(VLOOKUP($A13,'Import OffPeak'!$A$3:CH$99,81,FALSE)-VLOOKUP($A13,'Import OffPeak change'!$A$106:CH$202,81,FALSE)))</f>
        <v>0</v>
      </c>
      <c r="CD13" s="6">
        <f>IF(ISERROR(VLOOKUP($A13,'Import OffPeak'!$A$3:CI$99,82,FALSE)-VLOOKUP($A13,'Import OffPeak change'!$A$106:CI$202,82,FALSE)),0,(VLOOKUP($A13,'Import OffPeak'!$A$3:CI$99,82,FALSE)-VLOOKUP($A13,'Import OffPeak change'!$A$106:CI$202,82,FALSE)))</f>
        <v>0</v>
      </c>
      <c r="CE13" s="6">
        <f>IF(ISERROR(VLOOKUP($A13,'Import OffPeak'!$A$3:CJ$99,83,FALSE)-VLOOKUP($A13,'Import OffPeak change'!$A$106:CJ$202,83,FALSE)),0,(VLOOKUP($A13,'Import OffPeak'!$A$3:CJ$99,83,FALSE)-VLOOKUP($A13,'Import OffPeak change'!$A$106:CJ$202,83,FALSE)))</f>
        <v>0</v>
      </c>
      <c r="CF13" s="6">
        <f>IF(ISERROR(VLOOKUP($A13,'Import OffPeak'!$A$3:CK$99,84,FALSE)-VLOOKUP($A13,'Import OffPeak change'!$A$106:CK$202,84,FALSE)),0,(VLOOKUP($A13,'Import OffPeak'!$A$3:CK$99,84,FALSE)-VLOOKUP($A13,'Import OffPeak change'!$A$106:CK$202,84,FALSE)))</f>
        <v>0</v>
      </c>
      <c r="CG13" s="6">
        <f>IF(ISERROR(VLOOKUP($A13,'Import OffPeak'!$A$3:CL$99,85,FALSE)-VLOOKUP($A13,'Import OffPeak change'!$A$106:CL$202,85,FALSE)),0,(VLOOKUP($A13,'Import OffPeak'!$A$3:CL$99,85,FALSE)-VLOOKUP($A13,'Import OffPeak change'!$A$106:CL$202,85,FALSE)))</f>
        <v>0</v>
      </c>
      <c r="CH13" s="6">
        <f>IF(ISERROR(VLOOKUP($A13,'Import OffPeak'!$A$3:CM$99,86,FALSE)-VLOOKUP($A13,'Import OffPeak change'!$A$106:CM$202,86,FALSE)),0,(VLOOKUP($A13,'Import OffPeak'!$A$3:CM$99,86,FALSE)-VLOOKUP($A13,'Import OffPeak change'!$A$106:CM$202,86,FALSE)))</f>
        <v>0</v>
      </c>
      <c r="CI13" s="6">
        <f>IF(ISERROR(VLOOKUP($A13,'Import OffPeak'!$A$3:CN$99,87,FALSE)-VLOOKUP($A13,'Import OffPeak change'!$A$106:CN$202,87,FALSE)),0,(VLOOKUP($A13,'Import OffPeak'!$A$3:CN$99,87,FALSE)-VLOOKUP($A13,'Import OffPeak change'!$A$106:CN$202,87,FALSE)))</f>
        <v>0</v>
      </c>
      <c r="CJ13" s="6">
        <f>IF(ISERROR(VLOOKUP($A13,'Import OffPeak'!$A$3:CO$99,88,FALSE)-VLOOKUP($A13,'Import OffPeak change'!$A$106:CO$202,88,FALSE)),0,(VLOOKUP($A13,'Import OffPeak'!$A$3:CO$99,88,FALSE)-VLOOKUP($A13,'Import OffPeak change'!$A$106:CO$202,88,FALSE)))</f>
        <v>0</v>
      </c>
      <c r="CK13" s="6">
        <f>IF(ISERROR(VLOOKUP($A13,'Import OffPeak'!$A$3:CP$99,89,FALSE)-VLOOKUP($A13,'Import OffPeak change'!$A$106:CP$202,89,FALSE)),0,(VLOOKUP($A13,'Import OffPeak'!$A$3:CP$99,89,FALSE)-VLOOKUP($A13,'Import OffPeak change'!$A$106:CP$202,89,FALSE)))</f>
        <v>0</v>
      </c>
      <c r="CL13" s="6">
        <f>IF(ISERROR(VLOOKUP($A13,'Import OffPeak'!$A$3:CQ$99,90,FALSE)-VLOOKUP($A13,'Import OffPeak change'!$A$106:CQ$202,90,FALSE)),0,(VLOOKUP($A13,'Import OffPeak'!$A$3:CQ$99,90,FALSE)-VLOOKUP($A13,'Import OffPeak change'!$A$106:CQ$202,90,FALSE)))</f>
        <v>0</v>
      </c>
      <c r="CM13" s="6">
        <f>IF(ISERROR(VLOOKUP($A13,'Import OffPeak'!$A$3:CR$99,91,FALSE)-VLOOKUP($A13,'Import OffPeak change'!$A$106:CR$202,91,FALSE)),0,(VLOOKUP($A13,'Import OffPeak'!$A$3:CR$99,91,FALSE)-VLOOKUP($A13,'Import OffPeak change'!$A$106:CR$202,91,FALSE)))</f>
        <v>0</v>
      </c>
      <c r="CN13" s="6">
        <f>IF(ISERROR(VLOOKUP($A13,'Import OffPeak'!$A$3:CS$99,92,FALSE)-VLOOKUP($A13,'Import OffPeak change'!$A$106:CS$202,92,FALSE)),0,(VLOOKUP($A13,'Import OffPeak'!$A$3:CS$99,92,FALSE)-VLOOKUP($A13,'Import OffPeak change'!$A$106:CS$202,92,FALSE)))</f>
        <v>0</v>
      </c>
      <c r="CO13" s="6">
        <f>IF(ISERROR(VLOOKUP($A13,'Import OffPeak'!$A$3:CT$99,93,FALSE)-VLOOKUP($A13,'Import OffPeak change'!$A$106:CT$202,93,FALSE)),0,(VLOOKUP($A13,'Import OffPeak'!$A$3:CT$99,93,FALSE)-VLOOKUP($A13,'Import OffPeak change'!$A$106:CT$202,93,FALSE)))</f>
        <v>0</v>
      </c>
      <c r="CP13" s="6">
        <f>IF(ISERROR(VLOOKUP($A13,'Import OffPeak'!$A$3:CU$99,94,FALSE)-VLOOKUP($A13,'Import OffPeak change'!$A$106:CU$202,94,FALSE)),0,(VLOOKUP($A13,'Import OffPeak'!$A$3:CU$99,94,FALSE)-VLOOKUP($A13,'Import OffPeak change'!$A$106:CU$202,94,FALSE)))</f>
        <v>0</v>
      </c>
      <c r="CQ13" s="6">
        <f>IF(ISERROR(VLOOKUP($A13,'Import OffPeak'!$A$3:CV$99,95,FALSE)-VLOOKUP($A13,'Import OffPeak change'!$A$106:CV$202,95,FALSE)),0,(VLOOKUP($A13,'Import OffPeak'!$A$3:CV$99,95,FALSE)-VLOOKUP($A13,'Import OffPeak change'!$A$106:CV$202,95,FALSE)))</f>
        <v>0</v>
      </c>
      <c r="CR13" s="6">
        <f>IF(ISERROR(VLOOKUP($A13,'Import OffPeak'!$A$3:CW$99,96,FALSE)-VLOOKUP($A13,'Import OffPeak change'!$A$106:CW$202,96,FALSE)),0,(VLOOKUP($A13,'Import OffPeak'!$A$3:CW$99,96,FALSE)-VLOOKUP($A13,'Import OffPeak change'!$A$106:CW$202,96,FALSE)))</f>
        <v>0</v>
      </c>
      <c r="CS13" s="6">
        <f>IF(ISERROR(VLOOKUP($A13,'Import OffPeak'!$A$3:CX$99,97,FALSE)-VLOOKUP($A13,'Import OffPeak change'!$A$106:CX$202,97,FALSE)),0,(VLOOKUP($A13,'Import OffPeak'!$A$3:CX$99,97,FALSE)-VLOOKUP($A13,'Import OffPeak change'!$A$106:CX$202,97,FALSE)))</f>
        <v>0</v>
      </c>
      <c r="CT13" s="6">
        <f>IF(ISERROR(VLOOKUP($A13,'Import OffPeak'!$A$3:CY$99,98,FALSE)-VLOOKUP($A13,'Import OffPeak change'!$A$106:CY$202,98,FALSE)),0,(VLOOKUP($A13,'Import OffPeak'!$A$3:CY$99,98,FALSE)-VLOOKUP($A13,'Import OffPeak change'!$A$106:CY$202,98,FALSE)))</f>
        <v>0</v>
      </c>
      <c r="CU13" s="6">
        <f>IF(ISERROR(VLOOKUP($A13,'Import OffPeak'!$A$3:CZ$99,99,FALSE)-VLOOKUP($A13,'Import OffPeak change'!$A$106:CZ$202,99,FALSE)),0,(VLOOKUP($A13,'Import OffPeak'!$A$3:CZ$99,99,FALSE)-VLOOKUP($A13,'Import OffPeak change'!$A$106:CZ$202,99,FALSE)))</f>
        <v>0</v>
      </c>
      <c r="CV13" s="6">
        <f>IF(ISERROR(VLOOKUP($A13,'Import OffPeak'!$A$3:DA$99,100,FALSE)-VLOOKUP($A13,'Import OffPeak change'!$A$106:DA$202,100,FALSE)),0,(VLOOKUP($A13,'Import OffPeak'!$A$3:DA$99,100,FALSE)-VLOOKUP($A13,'Import OffPeak change'!$A$106:DA$202,100,FALSE)))</f>
        <v>0</v>
      </c>
      <c r="CW13" s="6">
        <f>IF(ISERROR(VLOOKUP($A13,'Import OffPeak'!$A$3:DB$99,101,FALSE)-VLOOKUP($A13,'Import OffPeak change'!$A$106:DB$202,101,FALSE)),0,(VLOOKUP($A13,'Import OffPeak'!$A$3:DB$99,101,FALSE)-VLOOKUP($A13,'Import OffPeak change'!$A$106:DB$202,101,FALSE)))</f>
        <v>0</v>
      </c>
      <c r="CX13" s="6">
        <f>IF(ISERROR(VLOOKUP($A13,'Import OffPeak'!$A$3:DC$99,102,FALSE)-VLOOKUP($A13,'Import OffPeak change'!$A$106:DC$202,102,FALSE)),0,(VLOOKUP($A13,'Import OffPeak'!$A$3:DC$99,102,FALSE)-VLOOKUP($A13,'Import OffPeak change'!$A$106:DC$202,102,FALSE)))</f>
        <v>0</v>
      </c>
      <c r="CY13" s="6">
        <f>IF(ISERROR(VLOOKUP($A13,'Import OffPeak'!$A$3:DD$99,103,FALSE)-VLOOKUP($A13,'Import OffPeak change'!$A$106:DD$202,103,FALSE)),0,(VLOOKUP($A13,'Import OffPeak'!$A$3:DD$99,103,FALSE)-VLOOKUP($A13,'Import OffPeak change'!$A$106:DD$202,103,FALSE)))</f>
        <v>0</v>
      </c>
      <c r="CZ13" s="6">
        <f>IF(ISERROR(VLOOKUP($A13,'Import OffPeak'!$A$3:DE$99,104,FALSE)-VLOOKUP($A13,'Import OffPeak change'!$A$106:DE$202,104,FALSE)),0,(VLOOKUP($A13,'Import OffPeak'!$A$3:DE$99,104,FALSE)-VLOOKUP($A13,'Import OffPeak change'!$A$106:DE$202,104,FALSE)))</f>
        <v>0</v>
      </c>
      <c r="DA13" s="6">
        <f>IF(ISERROR(VLOOKUP($A13,'Import OffPeak'!$A$3:DF$99,105,FALSE)-VLOOKUP($A13,'Import OffPeak change'!$A$106:DF$202,105,FALSE)),0,(VLOOKUP($A13,'Import OffPeak'!$A$3:DF$99,105,FALSE)-VLOOKUP($A13,'Import OffPeak change'!$A$106:DF$202,105,FALSE)))</f>
        <v>0</v>
      </c>
      <c r="DB13" s="6">
        <f>IF(ISERROR(VLOOKUP($A13,'Import OffPeak'!$A$3:DG$99,106,FALSE)-VLOOKUP($A13,'Import OffPeak change'!$A$106:DG$202,106,FALSE)),0,(VLOOKUP($A13,'Import OffPeak'!$A$3:DG$99,106,FALSE)-VLOOKUP($A13,'Import OffPeak change'!$A$106:DG$202,106,FALSE)))</f>
        <v>0</v>
      </c>
      <c r="DC13" s="6">
        <f>IF(ISERROR(VLOOKUP($A13,'Import OffPeak'!$A$3:DH$99,107,FALSE)-VLOOKUP($A13,'Import OffPeak change'!$A$106:DH$202,107,FALSE)),0,(VLOOKUP($A13,'Import OffPeak'!$A$3:DH$99,107,FALSE)-VLOOKUP($A13,'Import OffPeak change'!$A$106:DH$202,107,FALSE)))</f>
        <v>0</v>
      </c>
      <c r="DD13" s="6">
        <f>IF(ISERROR(VLOOKUP($A13,'Import OffPeak'!$A$3:DI$99,108,FALSE)-VLOOKUP($A13,'Import OffPeak change'!$A$106:DI$202,108,FALSE)),0,(VLOOKUP($A13,'Import OffPeak'!$A$3:DI$99,108,FALSE)-VLOOKUP($A13,'Import OffPeak change'!$A$106:DI$202,108,FALSE)))</f>
        <v>0</v>
      </c>
      <c r="DE13" s="6">
        <f>IF(ISERROR(VLOOKUP($A13,'Import OffPeak'!$A$3:DJ$99,109,FALSE)-VLOOKUP($A13,'Import OffPeak change'!$A$106:DJ$202,109,FALSE)),0,(VLOOKUP($A13,'Import OffPeak'!$A$3:DJ$99,109,FALSE)-VLOOKUP($A13,'Import OffPeak change'!$A$106:DJ$202,109,FALSE)))</f>
        <v>0</v>
      </c>
      <c r="DF13" s="6">
        <f>IF(ISERROR(VLOOKUP($A13,'Import OffPeak'!$A$3:DK$99,110,FALSE)-VLOOKUP($A13,'Import OffPeak change'!$A$106:DK$202,110,FALSE)),0,(VLOOKUP($A13,'Import OffPeak'!$A$3:DK$99,110,FALSE)-VLOOKUP($A13,'Import OffPeak change'!$A$106:DK$202,110,FALSE)))</f>
        <v>0</v>
      </c>
      <c r="DG13" s="6">
        <f>IF(ISERROR(VLOOKUP($A13,'Import OffPeak'!$A$3:DL$99,111,FALSE)-VLOOKUP($A13,'Import OffPeak change'!$A$106:DL$202,111,FALSE)),0,(VLOOKUP($A13,'Import OffPeak'!$A$3:DL$99,111,FALSE)-VLOOKUP($A13,'Import OffPeak change'!$A$106:DL$202,111,FALSE)))</f>
        <v>0</v>
      </c>
      <c r="DH13" s="6">
        <f>IF(ISERROR(VLOOKUP($A13,'Import OffPeak'!$A$3:DM$99,112,FALSE)-VLOOKUP($A13,'Import OffPeak change'!$A$106:DM$202,112,FALSE)),0,(VLOOKUP($A13,'Import OffPeak'!$A$3:DM$99,112,FALSE)-VLOOKUP($A13,'Import OffPeak change'!$A$106:DM$202,112,FALSE)))</f>
        <v>0</v>
      </c>
      <c r="DI13" s="6">
        <f>IF(ISERROR(VLOOKUP($A13,'Import OffPeak'!$A$3:DN$99,113,FALSE)-VLOOKUP($A13,'Import OffPeak change'!$A$106:DN$202,113,FALSE)),0,(VLOOKUP($A13,'Import OffPeak'!$A$3:DN$99,113,FALSE)-VLOOKUP($A13,'Import OffPeak change'!$A$106:DN$202,113,FALSE)))</f>
        <v>0</v>
      </c>
      <c r="DJ13" s="6">
        <f>IF(ISERROR(VLOOKUP($A13,'Import OffPeak'!$A$3:DO$99,114,FALSE)-VLOOKUP($A13,'Import OffPeak change'!$A$106:DO$202,114,FALSE)),0,(VLOOKUP($A13,'Import OffPeak'!$A$3:DO$99,114,FALSE)-VLOOKUP($A13,'Import OffPeak change'!$A$106:DO$202,114,FALSE)))</f>
        <v>0</v>
      </c>
      <c r="DK13" s="6">
        <f>IF(ISERROR(VLOOKUP($A13,'Import OffPeak'!$A$3:DP$99,115,FALSE)-VLOOKUP($A13,'Import OffPeak change'!$A$106:DP$202,115,FALSE)),0,(VLOOKUP($A13,'Import OffPeak'!$A$3:DP$99,115,FALSE)-VLOOKUP($A13,'Import OffPeak change'!$A$106:DP$202,115,FALSE)))</f>
        <v>0</v>
      </c>
      <c r="DL13" s="6">
        <f>IF(ISERROR(VLOOKUP($A13,'Import OffPeak'!$A$3:DQ$99,116,FALSE)-VLOOKUP($A13,'Import OffPeak change'!$A$106:DQ$202,116,FALSE)),0,(VLOOKUP($A13,'Import OffPeak'!$A$3:DQ$99,116,FALSE)-VLOOKUP($A13,'Import OffPeak change'!$A$106:DQ$202,116,FALSE)))</f>
        <v>0</v>
      </c>
      <c r="DM13" s="6">
        <f>IF(ISERROR(VLOOKUP($A13,'Import OffPeak'!$A$3:DR$99,117,FALSE)-VLOOKUP($A13,'Import OffPeak change'!$A$106:DR$202,117,FALSE)),0,(VLOOKUP($A13,'Import OffPeak'!$A$3:DR$99,117,FALSE)-VLOOKUP($A13,'Import OffPeak change'!$A$106:DR$202,117,FALSE)))</f>
        <v>0</v>
      </c>
      <c r="DN13" s="6">
        <f>IF(ISERROR(VLOOKUP($A13,'Import OffPeak'!$A$3:DS$99,118,FALSE)-VLOOKUP($A13,'Import OffPeak change'!$A$106:DS$202,118,FALSE)),0,(VLOOKUP($A13,'Import OffPeak'!$A$3:DS$99,118,FALSE)-VLOOKUP($A13,'Import OffPeak change'!$A$106:DS$202,118,FALSE)))</f>
        <v>0</v>
      </c>
      <c r="DO13" s="6">
        <f>IF(ISERROR(VLOOKUP($A13,'Import OffPeak'!$A$3:DT$99,119,FALSE)-VLOOKUP($A13,'Import OffPeak change'!$A$106:DT$202,119,FALSE)),0,(VLOOKUP($A13,'Import OffPeak'!$A$3:DT$99,119,FALSE)-VLOOKUP($A13,'Import OffPeak change'!$A$106:DT$202,119,FALSE)))</f>
        <v>0</v>
      </c>
      <c r="DP13" s="6">
        <f>IF(ISERROR(VLOOKUP($A13,'Import OffPeak'!$A$3:DU$99,120,FALSE)-VLOOKUP($A13,'Import OffPeak change'!$A$106:DU$202,120,FALSE)),0,(VLOOKUP($A13,'Import OffPeak'!$A$3:DU$99,120,FALSE)-VLOOKUP($A13,'Import OffPeak change'!$A$106:DU$202,120,FALSE)))</f>
        <v>0</v>
      </c>
      <c r="DQ13" s="6">
        <f>IF(ISERROR(VLOOKUP($A13,'Import OffPeak'!$A$3:DV$99,121,FALSE)-VLOOKUP($A13,'Import OffPeak change'!$A$106:DV$202,121,FALSE)),0,(VLOOKUP($A13,'Import OffPeak'!$A$3:DV$99,121,FALSE)-VLOOKUP($A13,'Import OffPeak change'!$A$106:DV$202,121,FALSE)))</f>
        <v>0</v>
      </c>
      <c r="DR13" s="6">
        <f>IF(ISERROR(VLOOKUP($A13,'Import OffPeak'!$A$3:DW$99,122,FALSE)-VLOOKUP($A13,'Import OffPeak change'!$A$106:DW$202,122,FALSE)),0,(VLOOKUP($A13,'Import OffPeak'!$A$3:DW$99,122,FALSE)-VLOOKUP($A13,'Import OffPeak change'!$A$106:DW$202,122,FALSE)))</f>
        <v>0</v>
      </c>
      <c r="DS13" s="6">
        <f>IF(ISERROR(VLOOKUP($A13,'Import OffPeak'!$A$3:DX$99,123,FALSE)-VLOOKUP($A13,'Import OffPeak change'!$A$106:DX$202,123,FALSE)),0,(VLOOKUP($A13,'Import OffPeak'!$A$3:DX$99,123,FALSE)-VLOOKUP($A13,'Import OffPeak change'!$A$106:DX$202,123,FALSE)))</f>
        <v>0</v>
      </c>
      <c r="DT13" s="6">
        <f>IF(ISERROR(VLOOKUP($A13,'Import OffPeak'!$A$3:DY$99,124,FALSE)-VLOOKUP($A13,'Import OffPeak change'!$A$106:DY$202,124,FALSE)),0,(VLOOKUP($A13,'Import OffPeak'!$A$3:DY$99,124,FALSE)-VLOOKUP($A13,'Import OffPeak change'!$A$106:DY$202,124,FALSE)))</f>
        <v>0</v>
      </c>
      <c r="DU13" s="6">
        <f>IF(ISERROR(VLOOKUP($A13,'Import OffPeak'!$A$3:DZ$99,125,FALSE)-VLOOKUP($A13,'Import OffPeak change'!$A$106:DZ$202,125,FALSE)),0,(VLOOKUP($A13,'Import OffPeak'!$A$3:DZ$99,125,FALSE)-VLOOKUP($A13,'Import OffPeak change'!$A$106:DZ$202,125,FALSE)))</f>
        <v>0</v>
      </c>
      <c r="DV13" s="6">
        <f>IF(ISERROR(VLOOKUP($A13,'Import OffPeak'!$A$3:EA$99,126,FALSE)-VLOOKUP($A13,'Import OffPeak change'!$A$106:EA$202,126,FALSE)),0,(VLOOKUP($A13,'Import OffPeak'!$A$3:EA$99,126,FALSE)-VLOOKUP($A13,'Import OffPeak change'!$A$106:EA$202,126,FALSE)))</f>
        <v>0</v>
      </c>
      <c r="DW13" s="6">
        <f>IF(ISERROR(VLOOKUP($A13,'Import OffPeak'!$A$3:EB$99,127,FALSE)-VLOOKUP($A13,'Import OffPeak change'!$A$106:EB$202,127,FALSE)),0,(VLOOKUP($A13,'Import OffPeak'!$A$3:EB$99,127,FALSE)-VLOOKUP($A13,'Import OffPeak change'!$A$106:EB$202,127,FALSE)))</f>
        <v>0</v>
      </c>
      <c r="DX13" s="6">
        <f>IF(ISERROR(VLOOKUP($A13,'Import OffPeak'!$A$3:EC$99,128,FALSE)-VLOOKUP($A13,'Import OffPeak change'!$A$106:EC$202,128,FALSE)),0,(VLOOKUP($A13,'Import OffPeak'!$A$3:EC$99,128,FALSE)-VLOOKUP($A13,'Import OffPeak change'!$A$106:EC$202,128,FALSE)))</f>
        <v>0</v>
      </c>
      <c r="DY13" s="6">
        <f>IF(ISERROR(VLOOKUP($A13,'Import OffPeak'!$A$3:ED$99,129,FALSE)-VLOOKUP($A13,'Import OffPeak change'!$A$106:ED$202,129,FALSE)),0,(VLOOKUP($A13,'Import OffPeak'!$A$3:ED$99,129,FALSE)-VLOOKUP($A13,'Import OffPeak change'!$A$106:ED$202,129,FALSE)))</f>
        <v>0</v>
      </c>
      <c r="DZ13" s="6">
        <f>IF(ISERROR(VLOOKUP($A13,'Import OffPeak'!$A$3:EE$99,130,FALSE)-VLOOKUP($A13,'Import OffPeak change'!$A$106:EE$202,130,FALSE)),0,(VLOOKUP($A13,'Import OffPeak'!$A$3:EE$99,130,FALSE)-VLOOKUP($A13,'Import OffPeak change'!$A$106:EE$202,130,FALSE)))</f>
        <v>0</v>
      </c>
      <c r="EA13" s="6">
        <f>IF(ISERROR(VLOOKUP($A13,'Import OffPeak'!$A$3:EF$99,131,FALSE)-VLOOKUP($A13,'Import OffPeak change'!$A$106:EF$202,131,FALSE)),0,(VLOOKUP($A13,'Import OffPeak'!$A$3:EF$99,131,FALSE)-VLOOKUP($A13,'Import OffPeak change'!$A$106:EF$202,131,FALSE)))</f>
        <v>0</v>
      </c>
      <c r="EB13" s="6">
        <f>IF(ISERROR(VLOOKUP($A13,'Import OffPeak'!$A$3:EG$99,132,FALSE)-VLOOKUP($A13,'Import OffPeak change'!$A$106:EG$202,132,FALSE)),0,(VLOOKUP($A13,'Import OffPeak'!$A$3:EG$99,132,FALSE)-VLOOKUP($A13,'Import OffPeak change'!$A$106:EG$202,132,FALSE)))</f>
        <v>0</v>
      </c>
      <c r="EC13" s="6">
        <f>IF(ISERROR(VLOOKUP($A13,'Import OffPeak'!$A$3:EH$99,133,FALSE)-VLOOKUP($A13,'Import OffPeak change'!$A$106:EH$202,133,FALSE)),0,(VLOOKUP($A13,'Import OffPeak'!$A$3:EH$99,133,FALSE)-VLOOKUP($A13,'Import OffPeak change'!$A$106:EH$202,133,FALSE)))</f>
        <v>0</v>
      </c>
      <c r="ED13" s="6">
        <f>IF(ISERROR(VLOOKUP($A13,'Import OffPeak'!$A$3:EI$99,134,FALSE)-VLOOKUP($A13,'Import OffPeak change'!$A$106:EI$202,134,FALSE)),0,(VLOOKUP($A13,'Import OffPeak'!$A$3:EI$99,134,FALSE)-VLOOKUP($A13,'Import OffPeak change'!$A$106:EI$202,134,FALSE)))</f>
        <v>0</v>
      </c>
      <c r="EE13" s="6">
        <f>IF(ISERROR(VLOOKUP($A13,'Import OffPeak'!$A$3:EJ$99,135,FALSE)-VLOOKUP($A13,'Import OffPeak change'!$A$106:EJ$202,135,FALSE)),0,(VLOOKUP($A13,'Import OffPeak'!$A$3:EJ$99,135,FALSE)-VLOOKUP($A13,'Import OffPeak change'!$A$106:EJ$202,135,FALSE)))</f>
        <v>0</v>
      </c>
      <c r="EF13" s="6">
        <f>IF(ISERROR(VLOOKUP($A13,'Import OffPeak'!$A$3:EK$99,136,FALSE)-VLOOKUP($A13,'Import OffPeak change'!$A$106:EK$202,136,FALSE)),0,(VLOOKUP($A13,'Import OffPeak'!$A$3:EK$99,136,FALSE)-VLOOKUP($A13,'Import OffPeak change'!$A$106:EK$202,136,FALSE)))</f>
        <v>0</v>
      </c>
      <c r="EG13" s="6">
        <f>IF(ISERROR(VLOOKUP($A13,'Import OffPeak'!$A$3:EL$99,137,FALSE)-VLOOKUP($A13,'Import OffPeak change'!$A$106:EL$202,137,FALSE)),0,(VLOOKUP($A13,'Import OffPeak'!$A$3:EL$99,137,FALSE)-VLOOKUP($A13,'Import OffPeak change'!$A$106:EL$202,137,FALSE)))</f>
        <v>0</v>
      </c>
      <c r="EH13" s="6">
        <f>IF(ISERROR(VLOOKUP($A13,'Import OffPeak'!$A$3:EM$99,138,FALSE)-VLOOKUP($A13,'Import OffPeak change'!$A$106:EM$202,138,FALSE)),0,(VLOOKUP($A13,'Import OffPeak'!$A$3:EM$99,138,FALSE)-VLOOKUP($A13,'Import OffPeak change'!$A$106:EM$202,138,FALSE)))</f>
        <v>0</v>
      </c>
      <c r="EI13" s="6">
        <f>IF(ISERROR(VLOOKUP($A13,'Import OffPeak'!$A$3:EN$99,139,FALSE)-VLOOKUP($A13,'Import OffPeak change'!$A$106:EN$202,139,FALSE)),0,(VLOOKUP($A13,'Import OffPeak'!$A$3:EN$99,139,FALSE)-VLOOKUP($A13,'Import OffPeak change'!$A$106:EN$202,139,FALSE)))</f>
        <v>0</v>
      </c>
      <c r="EJ13" s="6">
        <f>IF(ISERROR(VLOOKUP($A13,'Import OffPeak'!$A$3:EO$99,140,FALSE)-VLOOKUP($A13,'Import OffPeak change'!$A$106:EO$202,140,FALSE)),0,(VLOOKUP($A13,'Import OffPeak'!$A$3:EO$99,140,FALSE)-VLOOKUP($A13,'Import OffPeak change'!$A$106:EO$202,140,FALSE)))</f>
        <v>0</v>
      </c>
      <c r="EK13" s="6">
        <f>IF(ISERROR(VLOOKUP($A13,'Import OffPeak'!$A$3:EP$99,141,FALSE)-VLOOKUP($A13,'Import OffPeak change'!$A$106:EP$202,141,FALSE)),0,(VLOOKUP($A13,'Import OffPeak'!$A$3:EP$99,141,FALSE)-VLOOKUP($A13,'Import OffPeak change'!$A$106:EP$202,141,FALSE)))</f>
        <v>0</v>
      </c>
      <c r="EL13" s="6">
        <f>IF(ISERROR(VLOOKUP($A13,'Import OffPeak'!$A$3:EQ$99,142,FALSE)-VLOOKUP($A13,'Import OffPeak change'!$A$106:EQ$202,142,FALSE)),0,(VLOOKUP($A13,'Import OffPeak'!$A$3:EQ$99,142,FALSE)-VLOOKUP($A13,'Import OffPeak change'!$A$106:EQ$202,142,FALSE)))</f>
        <v>0</v>
      </c>
      <c r="EM13" s="6">
        <f>IF(ISERROR(VLOOKUP($A13,'Import OffPeak'!$A$3:ER$99,143,FALSE)-VLOOKUP($A13,'Import OffPeak change'!$A$106:ER$202,143,FALSE)),0,(VLOOKUP($A13,'Import OffPeak'!$A$3:ER$99,143,FALSE)-VLOOKUP($A13,'Import OffPeak change'!$A$106:ER$202,143,FALSE)))</f>
        <v>0</v>
      </c>
      <c r="EN13" s="6">
        <f>IF(ISERROR(VLOOKUP($A13,'Import OffPeak'!$A$3:ES$99,144,FALSE)-VLOOKUP($A13,'Import OffPeak change'!$A$106:ES$202,144,FALSE)),0,(VLOOKUP($A13,'Import OffPeak'!$A$3:ES$99,144,FALSE)-VLOOKUP($A13,'Import OffPeak change'!$A$106:ES$202,144,FALSE)))</f>
        <v>0</v>
      </c>
      <c r="EO13" s="6">
        <f>IF(ISERROR(VLOOKUP($A13,'Import OffPeak'!$A$3:ET$99,145,FALSE)-VLOOKUP($A13,'Import OffPeak change'!$A$106:ET$202,145,FALSE)),0,(VLOOKUP($A13,'Import OffPeak'!$A$3:ET$99,145,FALSE)-VLOOKUP($A13,'Import OffPeak change'!$A$106:ET$202,145,FALSE)))</f>
        <v>0</v>
      </c>
      <c r="EP13" s="6">
        <f>IF(ISERROR(VLOOKUP($A13,'Import OffPeak'!$A$3:EU$99,146,FALSE)-VLOOKUP($A13,'Import OffPeak change'!$A$106:EU$202,146,FALSE)),0,(VLOOKUP($A13,'Import OffPeak'!$A$3:EU$99,146,FALSE)-VLOOKUP($A13,'Import OffPeak change'!$A$106:EU$202,146,FALSE)))</f>
        <v>0</v>
      </c>
      <c r="EQ13" s="6">
        <f>IF(ISERROR(VLOOKUP($A13,'Import OffPeak'!$A$3:EV$99,147,FALSE)-VLOOKUP($A13,'Import OffPeak change'!$A$106:EV$202,147,FALSE)),0,(VLOOKUP($A13,'Import OffPeak'!$A$3:EV$99,147,FALSE)-VLOOKUP($A13,'Import OffPeak change'!$A$106:EV$202,147,FALSE)))</f>
        <v>0</v>
      </c>
      <c r="ER13" s="6">
        <f>IF(ISERROR(VLOOKUP($A13,'Import OffPeak'!$A$3:EW$99,148,FALSE)-VLOOKUP($A13,'Import OffPeak change'!$A$106:EW$202,148,FALSE)),0,(VLOOKUP($A13,'Import OffPeak'!$A$3:EW$99,148,FALSE)-VLOOKUP($A13,'Import OffPeak change'!$A$106:EW$202,148,FALSE)))</f>
        <v>0</v>
      </c>
      <c r="ES13" s="6">
        <f>IF(ISERROR(VLOOKUP($A13,'Import OffPeak'!$A$3:EX$99,149,FALSE)-VLOOKUP($A13,'Import OffPeak change'!$A$106:EX$202,149,FALSE)),0,(VLOOKUP($A13,'Import OffPeak'!$A$3:EX$99,149,FALSE)-VLOOKUP($A13,'Import OffPeak change'!$A$106:EX$202,149,FALSE)))</f>
        <v>0</v>
      </c>
      <c r="ET13" s="6">
        <f>IF(ISERROR(VLOOKUP($A13,'Import OffPeak'!$A$3:EY$99,150,FALSE)-VLOOKUP($A13,'Import OffPeak change'!$A$106:EY$202,150,FALSE)),0,(VLOOKUP($A13,'Import OffPeak'!$A$3:EY$99,150,FALSE)-VLOOKUP($A13,'Import OffPeak change'!$A$106:EY$202,150,FALSE)))</f>
        <v>0</v>
      </c>
      <c r="EU13" s="6">
        <f>IF(ISERROR(VLOOKUP($A13,'Import OffPeak'!$A$3:EZ$99,151,FALSE)-VLOOKUP($A13,'Import OffPeak change'!$A$106:EZ$202,151,FALSE)),0,(VLOOKUP($A13,'Import OffPeak'!$A$3:EZ$99,151,FALSE)-VLOOKUP($A13,'Import OffPeak change'!$A$106:EZ$202,151,FALSE)))</f>
        <v>0</v>
      </c>
      <c r="EV13" s="6">
        <f>IF(ISERROR(VLOOKUP($A13,'Import OffPeak'!$A$3:FA$99,152,FALSE)-VLOOKUP($A13,'Import OffPeak change'!$A$106:FA$202,152,FALSE)),0,(VLOOKUP($A13,'Import OffPeak'!$A$3:FA$99,152,FALSE)-VLOOKUP($A13,'Import OffPeak change'!$A$106:FA$202,152,FALSE)))</f>
        <v>0</v>
      </c>
      <c r="EW13" s="6">
        <f>IF(ISERROR(VLOOKUP($A13,'Import OffPeak'!$A$3:FB$99,153,FALSE)-VLOOKUP($A13,'Import OffPeak change'!$A$106:FB$202,153,FALSE)),0,(VLOOKUP($A13,'Import OffPeak'!$A$3:FB$99,153,FALSE)-VLOOKUP($A13,'Import OffPeak change'!$A$106:FB$202,153,FALSE)))</f>
        <v>0</v>
      </c>
      <c r="EX13" s="6">
        <f>IF(ISERROR(VLOOKUP($A13,'Import OffPeak'!$A$3:FC$99,154,FALSE)-VLOOKUP($A13,'Import OffPeak change'!$A$106:FC$202,154,FALSE)),0,(VLOOKUP($A13,'Import OffPeak'!$A$3:FC$99,154,FALSE)-VLOOKUP($A13,'Import OffPeak change'!$A$106:FC$202,154,FALSE)))</f>
        <v>0</v>
      </c>
      <c r="EY13" s="6">
        <f>IF(ISERROR(VLOOKUP($A13,'Import OffPeak'!$A$3:FD$99,155,FALSE)-VLOOKUP($A13,'Import OffPeak change'!$A$106:FD$202,155,FALSE)),0,(VLOOKUP($A13,'Import OffPeak'!$A$3:FD$99,155,FALSE)-VLOOKUP($A13,'Import OffPeak change'!$A$106:FD$202,155,FALSE)))</f>
        <v>0</v>
      </c>
      <c r="EZ13" s="6">
        <f>IF(ISERROR(VLOOKUP($A13,'Import OffPeak'!$A$3:FE$99,156,FALSE)-VLOOKUP($A13,'Import OffPeak change'!$A$106:FE$202,156,FALSE)),0,(VLOOKUP($A13,'Import OffPeak'!$A$3:FE$99,156,FALSE)-VLOOKUP($A13,'Import OffPeak change'!$A$106:FE$202,156,FALSE)))</f>
        <v>0</v>
      </c>
      <c r="FA13" s="6">
        <f>IF(ISERROR(VLOOKUP($A13,'Import OffPeak'!$A$3:FF$99,157,FALSE)-VLOOKUP($A13,'Import OffPeak change'!$A$106:FF$202,157,FALSE)),0,(VLOOKUP($A13,'Import OffPeak'!$A$3:FF$99,157,FALSE)-VLOOKUP($A13,'Import OffPeak change'!$A$106:FF$202,157,FALSE)))</f>
        <v>0</v>
      </c>
      <c r="FB13" s="6">
        <f>IF(ISERROR(VLOOKUP($A13,'Import OffPeak'!$A$3:FG$99,158,FALSE)-VLOOKUP($A13,'Import OffPeak change'!$A$106:FG$202,158,FALSE)),0,(VLOOKUP($A13,'Import OffPeak'!$A$3:FG$99,158,FALSE)-VLOOKUP($A13,'Import OffPeak change'!$A$106:FG$202,158,FALSE)))</f>
        <v>0</v>
      </c>
      <c r="FC13" s="6">
        <f>IF(ISERROR(VLOOKUP($A13,'Import OffPeak'!$A$3:FH$99,159,FALSE)-VLOOKUP($A13,'Import OffPeak change'!$A$106:FH$202,159,FALSE)),0,(VLOOKUP($A13,'Import OffPeak'!$A$3:FH$99,159,FALSE)-VLOOKUP($A13,'Import OffPeak change'!$A$106:FH$202,159,FALSE)))</f>
        <v>0</v>
      </c>
      <c r="FD13" s="6">
        <f>IF(ISERROR(VLOOKUP($A13,'Import OffPeak'!$A$3:FI$99,160,FALSE)-VLOOKUP($A13,'Import OffPeak change'!$A$106:FI$202,160,FALSE)),0,(VLOOKUP($A13,'Import OffPeak'!$A$3:FI$99,160,FALSE)-VLOOKUP($A13,'Import OffPeak change'!$A$106:FI$202,160,FALSE)))</f>
        <v>0</v>
      </c>
      <c r="FE13" s="6">
        <f>IF(ISERROR(VLOOKUP($A13,'Import OffPeak'!$A$3:FJ$99,161,FALSE)-VLOOKUP($A13,'Import OffPeak change'!$A$106:FJ$202,161,FALSE)),0,(VLOOKUP($A13,'Import OffPeak'!$A$3:FJ$99,161,FALSE)-VLOOKUP($A13,'Import OffPeak change'!$A$106:FJ$202,161,FALSE)))</f>
        <v>0</v>
      </c>
      <c r="FF13" s="6">
        <f>IF(ISERROR(VLOOKUP($A13,'Import OffPeak'!$A$3:FK$99,162,FALSE)-VLOOKUP($A13,'Import OffPeak change'!$A$106:FK$202,162,FALSE)),0,(VLOOKUP($A13,'Import OffPeak'!$A$3:FK$99,162,FALSE)-VLOOKUP($A13,'Import OffPeak change'!$A$106:FK$202,162,FALSE)))</f>
        <v>0</v>
      </c>
      <c r="FG13" s="6">
        <f>IF(ISERROR(VLOOKUP($A13,'Import OffPeak'!$A$3:FL$99,163,FALSE)-VLOOKUP($A13,'Import OffPeak change'!$A$106:FL$202,163,FALSE)),0,(VLOOKUP($A13,'Import OffPeak'!$A$3:FL$99,163,FALSE)-VLOOKUP($A13,'Import OffPeak change'!$A$106:FL$202,163,FALSE)))</f>
        <v>0</v>
      </c>
      <c r="FH13" s="6">
        <f>IF(ISERROR(VLOOKUP($A13,'Import OffPeak'!$A$3:FM$99,164,FALSE)-VLOOKUP($A13,'Import OffPeak change'!$A$106:FM$202,164,FALSE)),0,(VLOOKUP($A13,'Import OffPeak'!$A$3:FM$99,164,FALSE)-VLOOKUP($A13,'Import OffPeak change'!$A$106:FM$202,164,FALSE)))</f>
        <v>0</v>
      </c>
      <c r="FI13" s="6">
        <f>IF(ISERROR(VLOOKUP($A13,'Import OffPeak'!$A$3:FN$99,165,FALSE)-VLOOKUP($A13,'Import OffPeak change'!$A$106:FN$202,165,FALSE)),0,(VLOOKUP($A13,'Import OffPeak'!$A$3:FN$99,165,FALSE)-VLOOKUP($A13,'Import OffPeak change'!$A$106:FN$202,165,FALSE)))</f>
        <v>0</v>
      </c>
      <c r="FJ13" s="6">
        <f>IF(ISERROR(VLOOKUP($A13,'Import OffPeak'!$A$3:FO$99,166,FALSE)-VLOOKUP($A13,'Import OffPeak change'!$A$106:FO$202,166,FALSE)),0,(VLOOKUP($A13,'Import OffPeak'!$A$3:FO$99,166,FALSE)-VLOOKUP($A13,'Import OffPeak change'!$A$106:FO$202,166,FALSE)))</f>
        <v>0</v>
      </c>
      <c r="FK13" s="6">
        <f>IF(ISERROR(VLOOKUP($A13,'Import OffPeak'!$A$3:FP$99,167,FALSE)-VLOOKUP($A13,'Import OffPeak change'!$A$106:FP$202,167,FALSE)),0,(VLOOKUP($A13,'Import OffPeak'!$A$3:FP$99,167,FALSE)-VLOOKUP($A13,'Import OffPeak change'!$A$106:FP$202,167,FALSE)))</f>
        <v>0</v>
      </c>
      <c r="FL13" s="6">
        <f>IF(ISERROR(VLOOKUP($A13,'Import OffPeak'!$A$3:FQ$99,168,FALSE)-VLOOKUP($A13,'Import OffPeak change'!$A$106:FQ$202,168,FALSE)),0,(VLOOKUP($A13,'Import OffPeak'!$A$3:FQ$99,168,FALSE)-VLOOKUP($A13,'Import OffPeak change'!$A$106:FQ$202,168,FALSE)))</f>
        <v>0</v>
      </c>
      <c r="FM13" s="6">
        <f>IF(ISERROR(VLOOKUP($A13,'Import OffPeak'!$A$3:FR$99,169,FALSE)-VLOOKUP($A13,'Import OffPeak change'!$A$106:FR$202,169,FALSE)),0,(VLOOKUP($A13,'Import OffPeak'!$A$3:FR$99,169,FALSE)-VLOOKUP($A13,'Import OffPeak change'!$A$106:FR$202,169,FALSE)))</f>
        <v>0</v>
      </c>
      <c r="FN13" s="6">
        <f>IF(ISERROR(VLOOKUP($A13,'Import OffPeak'!$A$3:FS$99,170,FALSE)-VLOOKUP($A13,'Import OffPeak change'!$A$106:FS$202,170,FALSE)),0,(VLOOKUP($A13,'Import OffPeak'!$A$3:FS$99,170,FALSE)-VLOOKUP($A13,'Import OffPeak change'!$A$106:FS$202,170,FALSE)))</f>
        <v>0</v>
      </c>
      <c r="FO13" s="6">
        <f>IF(ISERROR(VLOOKUP($A13,'Import OffPeak'!$A$3:FT$99,171,FALSE)-VLOOKUP($A13,'Import OffPeak change'!$A$106:FT$202,171,FALSE)),0,(VLOOKUP($A13,'Import OffPeak'!$A$3:FT$99,171,FALSE)-VLOOKUP($A13,'Import OffPeak change'!$A$106:FT$202,171,FALSE)))</f>
        <v>0</v>
      </c>
      <c r="FP13" s="6">
        <f>IF(ISERROR(VLOOKUP($A13,'Import OffPeak'!$A$3:FU$99,172,FALSE)-VLOOKUP($A13,'Import OffPeak change'!$A$106:FU$202,172,FALSE)),0,(VLOOKUP($A13,'Import OffPeak'!$A$3:FU$99,172,FALSE)-VLOOKUP($A13,'Import OffPeak change'!$A$106:FU$202,172,FALSE)))</f>
        <v>0</v>
      </c>
      <c r="FQ13" s="6">
        <f>IF(ISERROR(VLOOKUP($A13,'Import OffPeak'!$A$3:FV$99,173,FALSE)-VLOOKUP($A13,'Import OffPeak change'!$A$106:FV$202,173,FALSE)),0,(VLOOKUP($A13,'Import OffPeak'!$A$3:FV$99,173,FALSE)-VLOOKUP($A13,'Import OffPeak change'!$A$106:FV$202,173,FALSE)))</f>
        <v>0</v>
      </c>
      <c r="FR13" s="6">
        <f>IF(ISERROR(VLOOKUP($A13,'Import OffPeak'!$A$3:FW$99,174,FALSE)-VLOOKUP($A13,'Import OffPeak change'!$A$106:FW$202,174,FALSE)),0,(VLOOKUP($A13,'Import OffPeak'!$A$3:FW$99,174,FALSE)-VLOOKUP($A13,'Import OffPeak change'!$A$106:FW$202,174,FALSE)))</f>
        <v>0</v>
      </c>
      <c r="FS13" s="6">
        <f>IF(ISERROR(VLOOKUP($A13,'Import OffPeak'!$A$3:FX$99,175,FALSE)-VLOOKUP($A13,'Import OffPeak change'!$A$106:FX$202,175,FALSE)),0,(VLOOKUP($A13,'Import OffPeak'!$A$3:FX$99,175,FALSE)-VLOOKUP($A13,'Import OffPeak change'!$A$106:FX$202,175,FALSE)))</f>
        <v>0</v>
      </c>
      <c r="FT13" s="6">
        <f>IF(ISERROR(VLOOKUP($A13,'Import OffPeak'!$A$3:FY$99,176,FALSE)-VLOOKUP($A13,'Import OffPeak change'!$A$106:FY$202,176,FALSE)),0,(VLOOKUP($A13,'Import OffPeak'!$A$3:FY$99,176,FALSE)-VLOOKUP($A13,'Import OffPeak change'!$A$106:FY$202,176,FALSE)))</f>
        <v>0</v>
      </c>
      <c r="FU13" s="6">
        <f>IF(ISERROR(VLOOKUP($A13,'Import OffPeak'!$A$3:FZ$99,177,FALSE)-VLOOKUP($A13,'Import OffPeak change'!$A$106:FZ$202,177,FALSE)),0,(VLOOKUP($A13,'Import OffPeak'!$A$3:FZ$99,177,FALSE)-VLOOKUP($A13,'Import OffPeak change'!$A$106:FZ$202,177,FALSE)))</f>
        <v>0</v>
      </c>
      <c r="FV13" s="6">
        <f>IF(ISERROR(VLOOKUP($A13,'Import OffPeak'!$A$3:GA$99,178,FALSE)-VLOOKUP($A13,'Import OffPeak change'!$A$106:GA$202,178,FALSE)),0,(VLOOKUP($A13,'Import OffPeak'!$A$3:GA$99,178,FALSE)-VLOOKUP($A13,'Import OffPeak change'!$A$106:GA$202,178,FALSE)))</f>
        <v>0</v>
      </c>
      <c r="FW13" s="6">
        <f>IF(ISERROR(VLOOKUP($A13,'Import OffPeak'!$A$3:GB$99,179,FALSE)-VLOOKUP($A13,'Import OffPeak change'!$A$106:GB$202,179,FALSE)),0,(VLOOKUP($A13,'Import OffPeak'!$A$3:GB$99,179,FALSE)-VLOOKUP($A13,'Import OffPeak change'!$A$106:GB$202,179,FALSE)))</f>
        <v>0</v>
      </c>
      <c r="FX13" s="6">
        <f>IF(ISERROR(VLOOKUP($A13,'Import OffPeak'!$A$3:GC$99,180,FALSE)-VLOOKUP($A13,'Import OffPeak change'!$A$106:GC$202,180,FALSE)),0,(VLOOKUP($A13,'Import OffPeak'!$A$3:GC$99,180,FALSE)-VLOOKUP($A13,'Import OffPeak change'!$A$106:GC$202,180,FALSE)))</f>
        <v>0</v>
      </c>
      <c r="FY13" s="6">
        <f>IF(ISERROR(VLOOKUP($A13,'Import OffPeak'!$A$3:GD$99,181,FALSE)-VLOOKUP($A13,'Import OffPeak change'!$A$106:GD$202,181,FALSE)),0,(VLOOKUP($A13,'Import OffPeak'!$A$3:GD$99,181,FALSE)-VLOOKUP($A13,'Import OffPeak change'!$A$106:GD$202,181,FALSE)))</f>
        <v>0</v>
      </c>
      <c r="FZ13" s="6">
        <f>IF(ISERROR(VLOOKUP($A13,'Import OffPeak'!$A$3:GE$99,182,FALSE)-VLOOKUP($A13,'Import OffPeak change'!$A$106:GE$202,182,FALSE)),0,(VLOOKUP($A13,'Import OffPeak'!$A$3:GE$99,182,FALSE)-VLOOKUP($A13,'Import OffPeak change'!$A$106:GE$202,182,FALSE)))</f>
        <v>0</v>
      </c>
      <c r="GA13" s="6">
        <f>IF(ISERROR(VLOOKUP($A13,'Import OffPeak'!$A$3:GF$99,183,FALSE)-VLOOKUP($A13,'Import OffPeak change'!$A$106:GF$202,183,FALSE)),0,(VLOOKUP($A13,'Import OffPeak'!$A$3:GF$99,183,FALSE)-VLOOKUP($A13,'Import OffPeak change'!$A$106:GF$202,183,FALSE)))</f>
        <v>0</v>
      </c>
      <c r="GB13" s="6">
        <f>IF(ISERROR(VLOOKUP($A13,'Import OffPeak'!$A$3:GG$99,184,FALSE)-VLOOKUP($A13,'Import OffPeak change'!$A$106:GG$202,184,FALSE)),0,(VLOOKUP($A13,'Import OffPeak'!$A$3:GG$99,184,FALSE)-VLOOKUP($A13,'Import OffPeak change'!$A$106:GG$202,184,FALSE)))</f>
        <v>0</v>
      </c>
      <c r="GC13" s="6">
        <f>IF(ISERROR(VLOOKUP($A13,'Import OffPeak'!$A$3:GH$99,185,FALSE)-VLOOKUP($A13,'Import OffPeak change'!$A$106:GH$202,185,FALSE)),0,(VLOOKUP($A13,'Import OffPeak'!$A$3:GH$99,185,FALSE)-VLOOKUP($A13,'Import OffPeak change'!$A$106:GH$202,185,FALSE)))</f>
        <v>0</v>
      </c>
      <c r="GD13" s="6">
        <f>IF(ISERROR(VLOOKUP($A13,'Import OffPeak'!$A$3:GI$99,186,FALSE)-VLOOKUP($A13,'Import OffPeak change'!$A$106:GI$202,186,FALSE)),0,(VLOOKUP($A13,'Import OffPeak'!$A$3:GI$99,186,FALSE)-VLOOKUP($A13,'Import OffPeak change'!$A$106:GI$202,186,FALSE)))</f>
        <v>0</v>
      </c>
      <c r="GE13" s="6">
        <f>IF(ISERROR(VLOOKUP($A13,'Import OffPeak'!$A$3:GJ$99,187,FALSE)-VLOOKUP($A13,'Import OffPeak change'!$A$106:GJ$202,187,FALSE)),0,(VLOOKUP($A13,'Import OffPeak'!$A$3:GJ$99,187,FALSE)-VLOOKUP($A13,'Import OffPeak change'!$A$106:GJ$202,187,FALSE)))</f>
        <v>0</v>
      </c>
      <c r="GF13" s="6">
        <f>IF(ISERROR(VLOOKUP($A13,'Import OffPeak'!$A$3:GK$99,188,FALSE)-VLOOKUP($A13,'Import OffPeak change'!$A$106:GK$202,188,FALSE)),0,(VLOOKUP($A13,'Import OffPeak'!$A$3:GK$99,188,FALSE)-VLOOKUP($A13,'Import OffPeak change'!$A$106:GK$202,188,FALSE)))</f>
        <v>0</v>
      </c>
      <c r="GG13" s="6">
        <f>IF(ISERROR(VLOOKUP($A13,'Import OffPeak'!$A$3:GL$99,189,FALSE)-VLOOKUP($A13,'Import OffPeak change'!$A$106:GL$202,189,FALSE)),0,(VLOOKUP($A13,'Import OffPeak'!$A$3:GL$99,189,FALSE)-VLOOKUP($A13,'Import OffPeak change'!$A$106:GL$202,189,FALSE)))</f>
        <v>0</v>
      </c>
      <c r="GH13" s="6">
        <f>IF(ISERROR(VLOOKUP($A13,'Import OffPeak'!$A$3:GM$99,190,FALSE)-VLOOKUP($A13,'Import OffPeak change'!$A$106:GM$202,190,FALSE)),0,(VLOOKUP($A13,'Import OffPeak'!$A$3:GM$99,190,FALSE)-VLOOKUP($A13,'Import OffPeak change'!$A$106:GM$202,190,FALSE)))</f>
        <v>0</v>
      </c>
      <c r="GI13" s="6">
        <f>IF(ISERROR(VLOOKUP($A13,'Import OffPeak'!$A$3:GN$99,191,FALSE)-VLOOKUP($A13,'Import OffPeak change'!$A$106:GN$202,191,FALSE)),0,(VLOOKUP($A13,'Import OffPeak'!$A$3:GN$99,191,FALSE)-VLOOKUP($A13,'Import OffPeak change'!$A$106:GN$202,191,FALSE)))</f>
        <v>0</v>
      </c>
      <c r="GJ13" s="6">
        <f>IF(ISERROR(VLOOKUP($A13,'Import OffPeak'!$A$3:GO$99,192,FALSE)-VLOOKUP($A13,'Import OffPeak change'!$A$106:GO$202,192,FALSE)),0,(VLOOKUP($A13,'Import OffPeak'!$A$3:GO$99,192,FALSE)-VLOOKUP($A13,'Import OffPeak change'!$A$106:GO$202,192,FALSE)))</f>
        <v>0</v>
      </c>
      <c r="GK13" s="6">
        <f>IF(ISERROR(VLOOKUP($A13,'Import OffPeak'!$A$3:GP$99,193,FALSE)-VLOOKUP($A13,'Import OffPeak change'!$A$106:GP$202,193,FALSE)),0,(VLOOKUP($A13,'Import OffPeak'!$A$3:GP$99,193,FALSE)-VLOOKUP($A13,'Import OffPeak change'!$A$106:GP$202,193,FALSE)))</f>
        <v>0</v>
      </c>
      <c r="GL13" s="6">
        <f>IF(ISERROR(VLOOKUP($A13,'Import OffPeak'!$A$3:GQ$99,194,FALSE)-VLOOKUP($A13,'Import OffPeak change'!$A$106:GQ$202,194,FALSE)),0,(VLOOKUP($A13,'Import OffPeak'!$A$3:GQ$99,194,FALSE)-VLOOKUP($A13,'Import OffPeak change'!$A$106:GQ$202,194,FALSE)))</f>
        <v>0</v>
      </c>
      <c r="GM13" s="6">
        <f>IF(ISERROR(VLOOKUP($A13,'Import OffPeak'!$A$3:GR$99,195,FALSE)-VLOOKUP($A13,'Import OffPeak change'!$A$106:GR$202,195,FALSE)),0,(VLOOKUP($A13,'Import OffPeak'!$A$3:GR$99,195,FALSE)-VLOOKUP($A13,'Import OffPeak change'!$A$106:GR$202,195,FALSE)))</f>
        <v>0</v>
      </c>
      <c r="GN13" s="6">
        <f>IF(ISERROR(VLOOKUP($A13,'Import OffPeak'!$A$3:GS$99,196,FALSE)-VLOOKUP($A13,'Import OffPeak change'!$A$106:GS$202,196,FALSE)),0,(VLOOKUP($A13,'Import OffPeak'!$A$3:GS$99,196,FALSE)-VLOOKUP($A13,'Import OffPeak change'!$A$106:GS$202,196,FALSE)))</f>
        <v>0</v>
      </c>
      <c r="GO13" s="6">
        <f>IF(ISERROR(VLOOKUP($A13,'Import OffPeak'!$A$3:GT$99,197,FALSE)-VLOOKUP($A13,'Import OffPeak change'!$A$106:GT$202,197,FALSE)),0,(VLOOKUP($A13,'Import OffPeak'!$A$3:GT$99,197,FALSE)-VLOOKUP($A13,'Import OffPeak change'!$A$106:GT$202,197,FALSE)))</f>
        <v>0</v>
      </c>
      <c r="GP13" s="6">
        <f>IF(ISERROR(VLOOKUP($A13,'Import OffPeak'!$A$3:GU$99,198,FALSE)-VLOOKUP($A13,'Import OffPeak change'!$A$106:GU$202,198,FALSE)),0,(VLOOKUP($A13,'Import OffPeak'!$A$3:GU$99,198,FALSE)-VLOOKUP($A13,'Import OffPeak change'!$A$106:GU$202,198,FALSE)))</f>
        <v>0</v>
      </c>
      <c r="GQ13" s="6">
        <f>IF(ISERROR(VLOOKUP($A13,'Import OffPeak'!$A$3:GV$99,199,FALSE)-VLOOKUP($A13,'Import OffPeak change'!$A$106:GV$202,199,FALSE)),0,(VLOOKUP($A13,'Import OffPeak'!$A$3:GV$99,199,FALSE)-VLOOKUP($A13,'Import OffPeak change'!$A$106:GV$202,199,FALSE)))</f>
        <v>0</v>
      </c>
      <c r="GR13" s="6">
        <f>IF(ISERROR(VLOOKUP($A13,'Import OffPeak'!$A$3:GW$99,200,FALSE)-VLOOKUP($A13,'Import OffPeak change'!$A$106:GW$202,200,FALSE)),0,(VLOOKUP($A13,'Import OffPeak'!$A$3:GW$99,200,FALSE)-VLOOKUP($A13,'Import OffPeak change'!$A$106:GW$202,200,FALSE)))</f>
        <v>0</v>
      </c>
      <c r="GS13" s="6">
        <f>IF(ISERROR(VLOOKUP($A13,'Import OffPeak'!$A$3:GX$99,201,FALSE)-VLOOKUP($A13,'Import OffPeak change'!$A$106:GX$202,201,FALSE)),0,(VLOOKUP($A13,'Import OffPeak'!$A$3:GX$99,201,FALSE)-VLOOKUP($A13,'Import OffPeak change'!$A$106:GX$202,201,FALSE)))</f>
        <v>0</v>
      </c>
      <c r="GT13" s="6">
        <f>IF(ISERROR(VLOOKUP($A13,'Import OffPeak'!$A$3:GY$99,202,FALSE)-VLOOKUP($A13,'Import OffPeak change'!$A$106:GY$202,202,FALSE)),0,(VLOOKUP($A13,'Import OffPeak'!$A$3:GY$99,202,FALSE)-VLOOKUP($A13,'Import OffPeak change'!$A$106:GY$202,202,FALSE)))</f>
        <v>0</v>
      </c>
      <c r="GU13" s="6">
        <f>IF(ISERROR(VLOOKUP($A13,'Import OffPeak'!$A$3:GZ$99,203,FALSE)-VLOOKUP($A13,'Import OffPeak change'!$A$106:GZ$202,203,FALSE)),0,(VLOOKUP($A13,'Import OffPeak'!$A$3:GZ$99,203,FALSE)-VLOOKUP($A13,'Import OffPeak change'!$A$106:GZ$202,203,FALSE)))</f>
        <v>0</v>
      </c>
      <c r="GV13" s="6">
        <f>IF(ISERROR(VLOOKUP($A13,'Import OffPeak'!$A$3:HA$99,204,FALSE)-VLOOKUP($A13,'Import OffPeak change'!$A$106:HA$202,204,FALSE)),0,(VLOOKUP($A13,'Import OffPeak'!$A$3:HA$99,204,FALSE)-VLOOKUP($A13,'Import OffPeak change'!$A$106:HA$202,204,FALSE)))</f>
        <v>0</v>
      </c>
      <c r="GW13" s="6">
        <f>IF(ISERROR(VLOOKUP($A13,'Import OffPeak'!$A$3:HB$99,205,FALSE)-VLOOKUP($A13,'Import OffPeak change'!$A$106:HB$202,205,FALSE)),0,(VLOOKUP($A13,'Import OffPeak'!$A$3:HB$99,205,FALSE)-VLOOKUP($A13,'Import OffPeak change'!$A$106:HB$202,205,FALSE)))</f>
        <v>0</v>
      </c>
      <c r="GX13" s="6">
        <f>IF(ISERROR(VLOOKUP($A13,'Import OffPeak'!$A$3:HC$99,206,FALSE)-VLOOKUP($A13,'Import OffPeak change'!$A$106:HC$202,206,FALSE)),0,(VLOOKUP($A13,'Import OffPeak'!$A$3:HC$99,206,FALSE)-VLOOKUP($A13,'Import OffPeak change'!$A$106:HC$202,206,FALSE)))</f>
        <v>0</v>
      </c>
      <c r="GY13" s="6">
        <f>IF(ISERROR(VLOOKUP($A13,'Import OffPeak'!$A$3:HD$99,207,FALSE)-VLOOKUP($A13,'Import OffPeak change'!$A$106:HD$202,207,FALSE)),0,(VLOOKUP($A13,'Import OffPeak'!$A$3:HD$99,207,FALSE)-VLOOKUP($A13,'Import OffPeak change'!$A$106:HD$202,207,FALSE)))</f>
        <v>0</v>
      </c>
      <c r="GZ13" s="6">
        <f>IF(ISERROR(VLOOKUP($A13,'Import OffPeak'!$A$3:HE$99,208,FALSE)-VLOOKUP($A13,'Import OffPeak change'!$A$106:HE$202,208,FALSE)),0,(VLOOKUP($A13,'Import OffPeak'!$A$3:HE$99,208,FALSE)-VLOOKUP($A13,'Import OffPeak change'!$A$106:HE$202,208,FALSE)))</f>
        <v>0</v>
      </c>
      <c r="HA13" s="6">
        <f>IF(ISERROR(VLOOKUP($A13,'Import OffPeak'!$A$3:HF$99,209,FALSE)-VLOOKUP($A13,'Import OffPeak change'!$A$106:HF$202,209,FALSE)),0,(VLOOKUP($A13,'Import OffPeak'!$A$3:HF$99,209,FALSE)-VLOOKUP($A13,'Import OffPeak change'!$A$106:HF$202,209,FALSE)))</f>
        <v>0</v>
      </c>
      <c r="HB13" s="6">
        <f>IF(ISERROR(VLOOKUP($A13,'Import OffPeak'!$A$3:HG$99,210,FALSE)-VLOOKUP($A13,'Import OffPeak change'!$A$106:HG$202,210,FALSE)),0,(VLOOKUP($A13,'Import OffPeak'!$A$3:HG$99,210,FALSE)-VLOOKUP($A13,'Import OffPeak change'!$A$106:HG$202,210,FALSE)))</f>
        <v>0</v>
      </c>
      <c r="HC13" s="6">
        <f>IF(ISERROR(VLOOKUP($A13,'Import OffPeak'!$A$3:HH$99,211,FALSE)-VLOOKUP($A13,'Import OffPeak change'!$A$106:HH$202,211,FALSE)),0,(VLOOKUP($A13,'Import OffPeak'!$A$3:HH$99,211,FALSE)-VLOOKUP($A13,'Import OffPeak change'!$A$106:HH$202,211,FALSE)))</f>
        <v>0</v>
      </c>
      <c r="HD13" s="6">
        <f>IF(ISERROR(VLOOKUP($A13,'Import OffPeak'!$A$3:HI$99,212,FALSE)-VLOOKUP($A13,'Import OffPeak change'!$A$106:HI$202,212,FALSE)),0,(VLOOKUP($A13,'Import OffPeak'!$A$3:HI$99,212,FALSE)-VLOOKUP($A13,'Import OffPeak change'!$A$106:HI$202,212,FALSE)))</f>
        <v>0</v>
      </c>
      <c r="HE13" s="6">
        <f>IF(ISERROR(VLOOKUP($A13,'Import OffPeak'!$A$3:HJ$99,213,FALSE)-VLOOKUP($A13,'Import OffPeak change'!$A$106:HJ$202,213,FALSE)),0,(VLOOKUP($A13,'Import OffPeak'!$A$3:HJ$99,213,FALSE)-VLOOKUP($A13,'Import OffPeak change'!$A$106:HJ$202,213,FALSE)))</f>
        <v>0</v>
      </c>
      <c r="HF13" s="6">
        <f>IF(ISERROR(VLOOKUP($A13,'Import OffPeak'!$A$3:HK$99,214,FALSE)-VLOOKUP($A13,'Import OffPeak change'!$A$106:HK$202,214,FALSE)),0,(VLOOKUP($A13,'Import OffPeak'!$A$3:HK$99,214,FALSE)-VLOOKUP($A13,'Import OffPeak change'!$A$106:HK$202,214,FALSE)))</f>
        <v>0</v>
      </c>
      <c r="HG13" s="6">
        <f>IF(ISERROR(VLOOKUP($A13,'Import OffPeak'!$A$3:HL$99,215,FALSE)-VLOOKUP($A13,'Import OffPeak change'!$A$106:HL$202,215,FALSE)),0,(VLOOKUP($A13,'Import OffPeak'!$A$3:HL$99,215,FALSE)-VLOOKUP($A13,'Import OffPeak change'!$A$106:HL$202,215,FALSE)))</f>
        <v>0</v>
      </c>
      <c r="HH13" s="6">
        <f>IF(ISERROR(VLOOKUP($A13,'Import OffPeak'!$A$3:HM$99,216,FALSE)-VLOOKUP($A13,'Import OffPeak change'!$A$106:HM$202,216,FALSE)),0,(VLOOKUP($A13,'Import OffPeak'!$A$3:HM$99,216,FALSE)-VLOOKUP($A13,'Import OffPeak change'!$A$106:HM$202,216,FALSE)))</f>
        <v>0</v>
      </c>
      <c r="HI13" s="6">
        <f>IF(ISERROR(VLOOKUP($A13,'Import OffPeak'!$A$3:HN$99,217,FALSE)-VLOOKUP($A13,'Import OffPeak change'!$A$106:HN$202,217,FALSE)),0,(VLOOKUP($A13,'Import OffPeak'!$A$3:HN$99,217,FALSE)-VLOOKUP($A13,'Import OffPeak change'!$A$106:HN$202,217,FALSE)))</f>
        <v>0</v>
      </c>
      <c r="HJ13" s="6">
        <f>IF(ISERROR(VLOOKUP($A13,'Import OffPeak'!$A$3:HO$99,218,FALSE)-VLOOKUP($A13,'Import OffPeak change'!$A$106:HO$202,218,FALSE)),0,(VLOOKUP($A13,'Import OffPeak'!$A$3:HO$99,218,FALSE)-VLOOKUP($A13,'Import OffPeak change'!$A$106:HO$202,218,FALSE)))</f>
        <v>0</v>
      </c>
      <c r="HK13" s="6">
        <f>IF(ISERROR(VLOOKUP($A13,'Import OffPeak'!$A$3:HP$99,219,FALSE)-VLOOKUP($A13,'Import OffPeak change'!$A$106:HP$202,219,FALSE)),0,(VLOOKUP($A13,'Import OffPeak'!$A$3:HP$99,219,FALSE)-VLOOKUP($A13,'Import OffPeak change'!$A$106:HP$202,219,FALSE)))</f>
        <v>0</v>
      </c>
      <c r="HL13" s="6">
        <f>IF(ISERROR(VLOOKUP($A13,'Import OffPeak'!$A$3:HQ$99,220,FALSE)-VLOOKUP($A13,'Import OffPeak change'!$A$106:HQ$202,220,FALSE)),0,(VLOOKUP($A13,'Import OffPeak'!$A$3:HQ$99,220,FALSE)-VLOOKUP($A13,'Import OffPeak change'!$A$106:HQ$202,220,FALSE)))</f>
        <v>0</v>
      </c>
      <c r="HM13" s="6">
        <f>IF(ISERROR(VLOOKUP($A13,'Import OffPeak'!$A$3:HR$99,221,FALSE)-VLOOKUP($A13,'Import OffPeak change'!$A$106:HR$202,221,FALSE)),0,(VLOOKUP($A13,'Import OffPeak'!$A$3:HR$99,221,FALSE)-VLOOKUP($A13,'Import OffPeak change'!$A$106:HR$202,221,FALSE)))</f>
        <v>0</v>
      </c>
      <c r="HN13" s="6">
        <f>IF(ISERROR(VLOOKUP($A13,'Import OffPeak'!$A$3:HS$99,222,FALSE)-VLOOKUP($A13,'Import OffPeak change'!$A$106:HS$202,222,FALSE)),0,(VLOOKUP($A13,'Import OffPeak'!$A$3:HS$99,222,FALSE)-VLOOKUP($A13,'Import OffPeak change'!$A$106:HS$202,222,FALSE)))</f>
        <v>0</v>
      </c>
      <c r="HO13" s="6">
        <f>IF(ISERROR(VLOOKUP($A13,'Import OffPeak'!$A$3:HT$99,223,FALSE)-VLOOKUP($A13,'Import OffPeak change'!$A$106:HT$202,223,FALSE)),0,(VLOOKUP($A13,'Import OffPeak'!$A$3:HT$99,223,FALSE)-VLOOKUP($A13,'Import OffPeak change'!$A$106:HT$202,223,FALSE)))</f>
        <v>0</v>
      </c>
      <c r="HP13" s="6">
        <f>IF(ISERROR(VLOOKUP($A13,'Import OffPeak'!$A$3:HU$99,224,FALSE)-VLOOKUP($A13,'Import OffPeak change'!$A$106:HU$202,224,FALSE)),0,(VLOOKUP($A13,'Import OffPeak'!$A$3:HU$99,224,FALSE)-VLOOKUP($A13,'Import OffPeak change'!$A$106:HU$202,224,FALSE)))</f>
        <v>0</v>
      </c>
      <c r="HQ13" s="6">
        <f>IF(ISERROR(VLOOKUP($A13,'Import OffPeak'!$A$3:HV$99,225,FALSE)-VLOOKUP($A13,'Import OffPeak change'!$A$106:HV$202,225,FALSE)),0,(VLOOKUP($A13,'Import OffPeak'!$A$3:HV$99,225,FALSE)-VLOOKUP($A13,'Import OffPeak change'!$A$106:HV$202,225,FALSE)))</f>
        <v>0</v>
      </c>
      <c r="HR13" s="6">
        <f>IF(ISERROR(VLOOKUP($A13,'Import OffPeak'!$A$3:HW$99,226,FALSE)-VLOOKUP($A13,'Import OffPeak change'!$A$106:HW$202,226,FALSE)),0,(VLOOKUP($A13,'Import OffPeak'!$A$3:HW$99,226,FALSE)-VLOOKUP($A13,'Import OffPeak change'!$A$106:HW$202,226,FALSE)))</f>
        <v>0</v>
      </c>
      <c r="HS13" s="6">
        <f>IF(ISERROR(VLOOKUP($A13,'Import OffPeak'!$A$3:HX$99,227,FALSE)-VLOOKUP($A13,'Import OffPeak change'!$A$106:HX$202,227,FALSE)),0,(VLOOKUP($A13,'Import OffPeak'!$A$3:HX$99,227,FALSE)-VLOOKUP($A13,'Import OffPeak change'!$A$106:HX$202,227,FALSE)))</f>
        <v>0</v>
      </c>
      <c r="HT13" s="6">
        <f>IF(ISERROR(VLOOKUP($A13,'Import OffPeak'!$A$3:HY$99,228,FALSE)-VLOOKUP($A13,'Import OffPeak change'!$A$106:HY$202,228,FALSE)),0,(VLOOKUP($A13,'Import OffPeak'!$A$3:HY$99,228,FALSE)-VLOOKUP($A13,'Import OffPeak change'!$A$106:HY$202,228,FALSE)))</f>
        <v>0</v>
      </c>
      <c r="HU13" s="6">
        <f>IF(ISERROR(VLOOKUP($A13,'Import OffPeak'!$A$3:HZ$99,229,FALSE)-VLOOKUP($A13,'Import OffPeak change'!$A$106:HZ$202,229,FALSE)),0,(VLOOKUP($A13,'Import OffPeak'!$A$3:HZ$99,229,FALSE)-VLOOKUP($A13,'Import OffPeak change'!$A$106:HZ$202,229,FALSE)))</f>
        <v>0</v>
      </c>
      <c r="HV13" s="6">
        <f>IF(ISERROR(VLOOKUP($A13,'Import OffPeak'!$A$3:IA$99,230,FALSE)-VLOOKUP($A13,'Import OffPeak change'!$A$106:IA$202,230,FALSE)),0,(VLOOKUP($A13,'Import OffPeak'!$A$3:IA$99,230,FALSE)-VLOOKUP($A13,'Import OffPeak change'!$A$106:IA$202,230,FALSE)))</f>
        <v>0</v>
      </c>
      <c r="HW13" s="6">
        <f>IF(ISERROR(VLOOKUP($A13,'Import OffPeak'!$A$3:IB$99,231,FALSE)-VLOOKUP($A13,'Import OffPeak change'!$A$106:IB$202,231,FALSE)),0,(VLOOKUP($A13,'Import OffPeak'!$A$3:IB$99,231,FALSE)-VLOOKUP($A13,'Import OffPeak change'!$A$106:IB$202,231,FALSE)))</f>
        <v>0</v>
      </c>
      <c r="HX13" s="6">
        <f>IF(ISERROR(VLOOKUP($A13,'Import OffPeak'!$A$3:IC$99,232,FALSE)-VLOOKUP($A13,'Import OffPeak change'!$A$106:IC$202,232,FALSE)),0,(VLOOKUP($A13,'Import OffPeak'!$A$3:IC$99,232,FALSE)-VLOOKUP($A13,'Import OffPeak change'!$A$106:IC$202,232,FALSE)))</f>
        <v>0</v>
      </c>
      <c r="HY13" s="6">
        <f>IF(ISERROR(VLOOKUP($A13,'Import OffPeak'!$A$3:ID$99,233,FALSE)-VLOOKUP($A13,'Import OffPeak change'!$A$106:ID$202,233,FALSE)),0,(VLOOKUP($A13,'Import OffPeak'!$A$3:ID$99,233,FALSE)-VLOOKUP($A13,'Import OffPeak change'!$A$106:ID$202,233,FALSE)))</f>
        <v>0</v>
      </c>
      <c r="HZ13" s="6">
        <f>IF(ISERROR(VLOOKUP($A13,'Import OffPeak'!$A$3:IE$99,234,FALSE)-VLOOKUP($A13,'Import OffPeak change'!$A$106:IE$202,234,FALSE)),0,(VLOOKUP($A13,'Import OffPeak'!$A$3:IE$99,234,FALSE)-VLOOKUP($A13,'Import OffPeak change'!$A$106:IE$202,234,FALSE)))</f>
        <v>0</v>
      </c>
      <c r="IA13" s="6">
        <f>IF(ISERROR(VLOOKUP($A13,'Import OffPeak'!$A$3:IF$99,235,FALSE)-VLOOKUP($A13,'Import OffPeak change'!$A$106:IF$202,235,FALSE)),0,(VLOOKUP($A13,'Import OffPeak'!$A$3:IF$99,235,FALSE)-VLOOKUP($A13,'Import OffPeak change'!$A$106:IF$202,235,FALSE)))</f>
        <v>0</v>
      </c>
      <c r="IB13" s="6">
        <f>IF(ISERROR(VLOOKUP($A13,'Import OffPeak'!$A$3:IG$99,236,FALSE)-VLOOKUP($A13,'Import OffPeak change'!$A$106:IG$202,236,FALSE)),0,(VLOOKUP($A13,'Import OffPeak'!$A$3:IG$99,236,FALSE)-VLOOKUP($A13,'Import OffPeak change'!$A$106:IG$202,236,FALSE)))</f>
        <v>0</v>
      </c>
      <c r="IC13" s="6">
        <f>IF(ISERROR(VLOOKUP($A13,'Import OffPeak'!$A$3:IH$99,237,FALSE)-VLOOKUP($A13,'Import OffPeak change'!$A$106:IH$202,237,FALSE)),0,(VLOOKUP($A13,'Import OffPeak'!$A$3:IH$99,237,FALSE)-VLOOKUP($A13,'Import OffPeak change'!$A$106:IH$202,237,FALSE)))</f>
        <v>0</v>
      </c>
      <c r="ID13" s="6">
        <f>IF(ISERROR(VLOOKUP($A13,'Import OffPeak'!$A$3:II$99,238,FALSE)-VLOOKUP($A13,'Import OffPeak change'!$A$106:II$202,238,FALSE)),0,(VLOOKUP($A13,'Import OffPeak'!$A$3:II$99,238,FALSE)-VLOOKUP($A13,'Import OffPeak change'!$A$106:II$202,238,FALSE)))</f>
        <v>0</v>
      </c>
      <c r="IE13" s="6">
        <f>IF(ISERROR(VLOOKUP($A13,'Import OffPeak'!$A$3:IJ$99,239,FALSE)-VLOOKUP($A13,'Import OffPeak change'!$A$106:IJ$202,239,FALSE)),0,(VLOOKUP($A13,'Import OffPeak'!$A$3:IJ$99,239,FALSE)-VLOOKUP($A13,'Import OffPeak change'!$A$106:IJ$202,239,FALSE)))</f>
        <v>0</v>
      </c>
      <c r="IF13" s="6"/>
      <c r="IG13"/>
      <c r="II13" s="6"/>
    </row>
    <row r="14" spans="1:243" s="27" customFormat="1">
      <c r="A14" s="168" t="str">
        <f>IF('Import OffPeak'!A11=0,"",'Import OffPeak'!A11)</f>
        <v>HEDGECDN</v>
      </c>
      <c r="B14" s="6"/>
      <c r="C14" s="6"/>
      <c r="D14" s="6"/>
      <c r="E14" s="6"/>
      <c r="F14" s="6"/>
      <c r="G14" s="6">
        <f>IF(ISERROR(VLOOKUP($A14,'Import OffPeak'!$A$3:L$99,7,FALSE)-VLOOKUP($A14,'Import OffPeak change'!$A$106:L$202,7,FALSE)),0,(VLOOKUP($A14,'Import OffPeak'!$A$3:L$99,7,FALSE)-VLOOKUP($A14,'Import OffPeak change'!$A$106:L$202,7,FALSE)))</f>
        <v>0</v>
      </c>
      <c r="H14" s="6">
        <f>IF(ISERROR(VLOOKUP($A14,'Import OffPeak'!$A$3:M$99,8,FALSE)-VLOOKUP($A14,'Import OffPeak change'!$A$106:M$202,8,FALSE)),0,(VLOOKUP($A14,'Import OffPeak'!$A$3:M$99,8,FALSE)-VLOOKUP($A14,'Import OffPeak change'!$A$106:M$202,8,FALSE)))</f>
        <v>0</v>
      </c>
      <c r="I14" s="6">
        <f>IF(ISERROR(VLOOKUP($A14,'Import OffPeak'!$A$3:N$99,9,FALSE)-VLOOKUP($A14,'Import OffPeak change'!$A$106:N$202,9,FALSE)),0,(VLOOKUP($A14,'Import OffPeak'!$A$3:N$99,9,FALSE)-VLOOKUP($A14,'Import OffPeak change'!$A$106:N$202,9,FALSE)))</f>
        <v>0</v>
      </c>
      <c r="J14" s="6">
        <f>IF(ISERROR(VLOOKUP($A14,'Import OffPeak'!$A$3:O$99,10,FALSE)-VLOOKUP($A14,'Import OffPeak change'!$A$106:O$202,10,FALSE)),0,(VLOOKUP($A14,'Import OffPeak'!$A$3:O$99,10,FALSE)-VLOOKUP($A14,'Import OffPeak change'!$A$106:O$202,10,FALSE)))</f>
        <v>0</v>
      </c>
      <c r="K14" s="6">
        <f>IF(ISERROR(VLOOKUP($A14,'Import OffPeak'!$A$3:P$99,11,FALSE)-VLOOKUP($A14,'Import OffPeak change'!$A$106:P$202,11,FALSE)),0,(VLOOKUP($A14,'Import OffPeak'!$A$3:P$99,11,FALSE)-VLOOKUP($A14,'Import OffPeak change'!$A$106:P$202,11,FALSE)))</f>
        <v>0</v>
      </c>
      <c r="L14" s="6">
        <f>IF(ISERROR(VLOOKUP($A14,'Import OffPeak'!$A$3:Q$99,12,FALSE)-VLOOKUP($A14,'Import OffPeak change'!$A$106:Q$202,12,FALSE)),0,(VLOOKUP($A14,'Import OffPeak'!$A$3:Q$99,12,FALSE)-VLOOKUP($A14,'Import OffPeak change'!$A$106:Q$202,12,FALSE)))</f>
        <v>0</v>
      </c>
      <c r="M14" s="6">
        <f>IF(ISERROR(VLOOKUP($A14,'Import OffPeak'!$A$3:R$99,13,FALSE)-VLOOKUP($A14,'Import OffPeak change'!$A$106:R$202,13,FALSE)),0,(VLOOKUP($A14,'Import OffPeak'!$A$3:R$99,13,FALSE)-VLOOKUP($A14,'Import OffPeak change'!$A$106:R$202,13,FALSE)))</f>
        <v>0</v>
      </c>
      <c r="N14" s="6">
        <f>IF(ISERROR(VLOOKUP($A14,'Import OffPeak'!$A$3:S$99,14,FALSE)-VLOOKUP($A14,'Import OffPeak change'!$A$106:S$202,14,FALSE)),0,(VLOOKUP($A14,'Import OffPeak'!$A$3:S$99,14,FALSE)-VLOOKUP($A14,'Import OffPeak change'!$A$106:S$202,14,FALSE)))</f>
        <v>0</v>
      </c>
      <c r="O14" s="6">
        <f>IF(ISERROR(VLOOKUP($A14,'Import OffPeak'!$A$3:T$99,15,FALSE)-VLOOKUP($A14,'Import OffPeak change'!$A$106:T$202,15,FALSE)),0,(VLOOKUP($A14,'Import OffPeak'!$A$3:T$99,15,FALSE)-VLOOKUP($A14,'Import OffPeak change'!$A$106:T$202,15,FALSE)))</f>
        <v>0</v>
      </c>
      <c r="P14" s="6">
        <f>IF(ISERROR(VLOOKUP($A14,'Import OffPeak'!$A$3:U$99,16,FALSE)-VLOOKUP($A14,'Import OffPeak change'!$A$106:U$202,16,FALSE)),0,(VLOOKUP($A14,'Import OffPeak'!$A$3:U$99,16,FALSE)-VLOOKUP($A14,'Import OffPeak change'!$A$106:U$202,16,FALSE)))</f>
        <v>0</v>
      </c>
      <c r="Q14" s="6">
        <f>IF(ISERROR(VLOOKUP($A14,'Import OffPeak'!$A$3:V$99,17,FALSE)-VLOOKUP($A14,'Import OffPeak change'!$A$106:V$202,17,FALSE)),0,(VLOOKUP($A14,'Import OffPeak'!$A$3:V$99,17,FALSE)-VLOOKUP($A14,'Import OffPeak change'!$A$106:V$202,17,FALSE)))</f>
        <v>0</v>
      </c>
      <c r="R14" s="6">
        <f>IF(ISERROR(VLOOKUP($A14,'Import OffPeak'!$A$3:W$99,18,FALSE)-VLOOKUP($A14,'Import OffPeak change'!$A$106:W$202,18,FALSE)),0,(VLOOKUP($A14,'Import OffPeak'!$A$3:W$99,18,FALSE)-VLOOKUP($A14,'Import OffPeak change'!$A$106:W$202,18,FALSE)))</f>
        <v>0</v>
      </c>
      <c r="S14" s="6">
        <f>IF(ISERROR(VLOOKUP($A14,'Import OffPeak'!$A$3:X$99,19,FALSE)-VLOOKUP($A14,'Import OffPeak change'!$A$106:X$202,19,FALSE)),0,(VLOOKUP($A14,'Import OffPeak'!$A$3:X$99,19,FALSE)-VLOOKUP($A14,'Import OffPeak change'!$A$106:X$202,19,FALSE)))</f>
        <v>0</v>
      </c>
      <c r="T14" s="6">
        <f>IF(ISERROR(VLOOKUP($A14,'Import OffPeak'!$A$3:Y$99,20,FALSE)-VLOOKUP($A14,'Import OffPeak change'!$A$106:Y$202,20,FALSE)),0,(VLOOKUP($A14,'Import OffPeak'!$A$3:Y$99,20,FALSE)-VLOOKUP($A14,'Import OffPeak change'!$A$106:Y$202,20,FALSE)))</f>
        <v>0</v>
      </c>
      <c r="U14" s="6">
        <f>IF(ISERROR(VLOOKUP($A14,'Import OffPeak'!$A$3:Z$99,21,FALSE)-VLOOKUP($A14,'Import OffPeak change'!$A$106:Z$202,21,FALSE)),0,(VLOOKUP($A14,'Import OffPeak'!$A$3:Z$99,21,FALSE)-VLOOKUP($A14,'Import OffPeak change'!$A$106:Z$202,21,FALSE)))</f>
        <v>0</v>
      </c>
      <c r="V14" s="6">
        <f>IF(ISERROR(VLOOKUP($A14,'Import OffPeak'!$A$3:AA$99,22,FALSE)-VLOOKUP($A14,'Import OffPeak change'!$A$106:AA$202,22,FALSE)),0,(VLOOKUP($A14,'Import OffPeak'!$A$3:AA$99,22,FALSE)-VLOOKUP($A14,'Import OffPeak change'!$A$106:AA$202,22,FALSE)))</f>
        <v>0</v>
      </c>
      <c r="W14" s="6">
        <f>IF(ISERROR(VLOOKUP($A14,'Import OffPeak'!$A$3:AB$99,23,FALSE)-VLOOKUP($A14,'Import OffPeak change'!$A$106:AB$202,23,FALSE)),0,(VLOOKUP($A14,'Import OffPeak'!$A$3:AB$99,23,FALSE)-VLOOKUP($A14,'Import OffPeak change'!$A$106:AB$202,23,FALSE)))</f>
        <v>0</v>
      </c>
      <c r="X14" s="6">
        <f>IF(ISERROR(VLOOKUP($A14,'Import OffPeak'!$A$3:AC$99,24,FALSE)-VLOOKUP($A14,'Import OffPeak change'!$A$106:AC$202,24,FALSE)),0,(VLOOKUP($A14,'Import OffPeak'!$A$3:AC$99,24,FALSE)-VLOOKUP($A14,'Import OffPeak change'!$A$106:AC$202,24,FALSE)))</f>
        <v>0</v>
      </c>
      <c r="Y14" s="6">
        <f>IF(ISERROR(VLOOKUP($A14,'Import OffPeak'!$A$3:AD$99,25,FALSE)-VLOOKUP($A14,'Import OffPeak change'!$A$106:AD$202,25,FALSE)),0,(VLOOKUP($A14,'Import OffPeak'!$A$3:AD$99,25,FALSE)-VLOOKUP($A14,'Import OffPeak change'!$A$106:AD$202,25,FALSE)))</f>
        <v>0</v>
      </c>
      <c r="Z14" s="6">
        <f>IF(ISERROR(VLOOKUP($A14,'Import OffPeak'!$A$3:AE$99,26,FALSE)-VLOOKUP($A14,'Import OffPeak change'!$A$106:AE$202,26,FALSE)),0,(VLOOKUP($A14,'Import OffPeak'!$A$3:AE$99,26,FALSE)-VLOOKUP($A14,'Import OffPeak change'!$A$106:AE$202,26,FALSE)))</f>
        <v>0</v>
      </c>
      <c r="AA14" s="6">
        <f>IF(ISERROR(VLOOKUP($A14,'Import OffPeak'!$A$3:AF$99,27,FALSE)-VLOOKUP($A14,'Import OffPeak change'!$A$106:AF$202,27,FALSE)),0,(VLOOKUP($A14,'Import OffPeak'!$A$3:AF$99,27,FALSE)-VLOOKUP($A14,'Import OffPeak change'!$A$106:AF$202,27,FALSE)))</f>
        <v>0</v>
      </c>
      <c r="AB14" s="6">
        <f>IF(ISERROR(VLOOKUP($A14,'Import OffPeak'!$A$3:AG$99,28,FALSE)-VLOOKUP($A14,'Import OffPeak change'!$A$106:AG$202,28,FALSE)),0,(VLOOKUP($A14,'Import OffPeak'!$A$3:AG$99,28,FALSE)-VLOOKUP($A14,'Import OffPeak change'!$A$106:AG$202,28,FALSE)))</f>
        <v>0</v>
      </c>
      <c r="AC14" s="6">
        <f>IF(ISERROR(VLOOKUP($A14,'Import OffPeak'!$A$3:AH$99,29,FALSE)-VLOOKUP($A14,'Import OffPeak change'!$A$106:AH$202,29,FALSE)),0,(VLOOKUP($A14,'Import OffPeak'!$A$3:AH$99,29,FALSE)-VLOOKUP($A14,'Import OffPeak change'!$A$106:AH$202,29,FALSE)))</f>
        <v>0</v>
      </c>
      <c r="AD14" s="6">
        <f>IF(ISERROR(VLOOKUP($A14,'Import OffPeak'!$A$3:AI$99,30,FALSE)-VLOOKUP($A14,'Import OffPeak change'!$A$106:AI$202,30,FALSE)),0,(VLOOKUP($A14,'Import OffPeak'!$A$3:AI$99,30,FALSE)-VLOOKUP($A14,'Import OffPeak change'!$A$106:AI$202,30,FALSE)))</f>
        <v>0</v>
      </c>
      <c r="AE14" s="6">
        <f>IF(ISERROR(VLOOKUP($A14,'Import OffPeak'!$A$3:AJ$99,31,FALSE)-VLOOKUP($A14,'Import OffPeak change'!$A$106:AJ$202,31,FALSE)),0,(VLOOKUP($A14,'Import OffPeak'!$A$3:AJ$99,31,FALSE)-VLOOKUP($A14,'Import OffPeak change'!$A$106:AJ$202,31,FALSE)))</f>
        <v>0</v>
      </c>
      <c r="AF14" s="6">
        <f>IF(ISERROR(VLOOKUP($A14,'Import OffPeak'!$A$3:AK$99,32,FALSE)-VLOOKUP($A14,'Import OffPeak change'!$A$106:AK$202,32,FALSE)),0,(VLOOKUP($A14,'Import OffPeak'!$A$3:AK$99,32,FALSE)-VLOOKUP($A14,'Import OffPeak change'!$A$106:AK$202,32,FALSE)))</f>
        <v>0</v>
      </c>
      <c r="AG14" s="6">
        <f>IF(ISERROR(VLOOKUP($A14,'Import OffPeak'!$A$3:AL$99,33,FALSE)-VLOOKUP($A14,'Import OffPeak change'!$A$106:AL$202,33,FALSE)),0,(VLOOKUP($A14,'Import OffPeak'!$A$3:AL$99,33,FALSE)-VLOOKUP($A14,'Import OffPeak change'!$A$106:AL$202,33,FALSE)))</f>
        <v>0</v>
      </c>
      <c r="AH14" s="6">
        <f>IF(ISERROR(VLOOKUP($A14,'Import OffPeak'!$A$3:AM$99,34,FALSE)-VLOOKUP($A14,'Import OffPeak change'!$A$106:AM$202,34,FALSE)),0,(VLOOKUP($A14,'Import OffPeak'!$A$3:AM$99,34,FALSE)-VLOOKUP($A14,'Import OffPeak change'!$A$106:AM$202,34,FALSE)))</f>
        <v>0</v>
      </c>
      <c r="AI14" s="6">
        <f>IF(ISERROR(VLOOKUP($A14,'Import OffPeak'!$A$3:AN$99,35,FALSE)-VLOOKUP($A14,'Import OffPeak change'!$A$106:AN$202,35,FALSE)),0,(VLOOKUP($A14,'Import OffPeak'!$A$3:AN$99,35,FALSE)-VLOOKUP($A14,'Import OffPeak change'!$A$106:AN$202,35,FALSE)))</f>
        <v>0</v>
      </c>
      <c r="AJ14" s="6">
        <f>IF(ISERROR(VLOOKUP($A14,'Import OffPeak'!$A$3:AO$99,36,FALSE)-VLOOKUP($A14,'Import OffPeak change'!$A$106:AO$202,36,FALSE)),0,(VLOOKUP($A14,'Import OffPeak'!$A$3:AO$99,36,FALSE)-VLOOKUP($A14,'Import OffPeak change'!$A$106:AO$202,36,FALSE)))</f>
        <v>0</v>
      </c>
      <c r="AK14" s="6">
        <f>IF(ISERROR(VLOOKUP($A14,'Import OffPeak'!$A$3:AP$99,37,FALSE)-VLOOKUP($A14,'Import OffPeak change'!$A$106:AP$202,37,FALSE)),0,(VLOOKUP($A14,'Import OffPeak'!$A$3:AP$99,37,FALSE)-VLOOKUP($A14,'Import OffPeak change'!$A$106:AP$202,37,FALSE)))</f>
        <v>0</v>
      </c>
      <c r="AL14" s="6">
        <f>IF(ISERROR(VLOOKUP($A14,'Import OffPeak'!$A$3:AQ$99,38,FALSE)-VLOOKUP($A14,'Import OffPeak change'!$A$106:AQ$202,38,FALSE)),0,(VLOOKUP($A14,'Import OffPeak'!$A$3:AQ$99,38,FALSE)-VLOOKUP($A14,'Import OffPeak change'!$A$106:AQ$202,38,FALSE)))</f>
        <v>0</v>
      </c>
      <c r="AM14" s="6">
        <f>IF(ISERROR(VLOOKUP($A14,'Import OffPeak'!$A$3:AR$99,39,FALSE)-VLOOKUP($A14,'Import OffPeak change'!$A$106:AR$202,39,FALSE)),0,(VLOOKUP($A14,'Import OffPeak'!$A$3:AR$99,39,FALSE)-VLOOKUP($A14,'Import OffPeak change'!$A$106:AR$202,39,FALSE)))</f>
        <v>0</v>
      </c>
      <c r="AN14" s="6">
        <f>IF(ISERROR(VLOOKUP($A14,'Import OffPeak'!$A$3:AS$99,40,FALSE)-VLOOKUP($A14,'Import OffPeak change'!$A$106:AS$202,40,FALSE)),0,(VLOOKUP($A14,'Import OffPeak'!$A$3:AS$99,40,FALSE)-VLOOKUP($A14,'Import OffPeak change'!$A$106:AS$202,40,FALSE)))</f>
        <v>0</v>
      </c>
      <c r="AO14" s="6">
        <f>IF(ISERROR(VLOOKUP($A14,'Import OffPeak'!$A$3:AT$99,41,FALSE)-VLOOKUP($A14,'Import OffPeak change'!$A$106:AT$202,41,FALSE)),0,(VLOOKUP($A14,'Import OffPeak'!$A$3:AT$99,41,FALSE)-VLOOKUP($A14,'Import OffPeak change'!$A$106:AT$202,41,FALSE)))</f>
        <v>0</v>
      </c>
      <c r="AP14" s="6">
        <f>IF(ISERROR(VLOOKUP($A14,'Import OffPeak'!$A$3:AU$99,42,FALSE)-VLOOKUP($A14,'Import OffPeak change'!$A$106:AU$202,42,FALSE)),0,(VLOOKUP($A14,'Import OffPeak'!$A$3:AU$99,42,FALSE)-VLOOKUP($A14,'Import OffPeak change'!$A$106:AU$202,42,FALSE)))</f>
        <v>0</v>
      </c>
      <c r="AQ14" s="6">
        <f>IF(ISERROR(VLOOKUP($A14,'Import OffPeak'!$A$3:AV$99,43,FALSE)-VLOOKUP($A14,'Import OffPeak change'!$A$106:AV$202,43,FALSE)),0,(VLOOKUP($A14,'Import OffPeak'!$A$3:AV$99,43,FALSE)-VLOOKUP($A14,'Import OffPeak change'!$A$106:AV$202,43,FALSE)))</f>
        <v>0</v>
      </c>
      <c r="AR14" s="6">
        <f>IF(ISERROR(VLOOKUP($A14,'Import OffPeak'!$A$3:AW$99,44,FALSE)-VLOOKUP($A14,'Import OffPeak change'!$A$106:AW$202,44,FALSE)),0,(VLOOKUP($A14,'Import OffPeak'!$A$3:AW$99,44,FALSE)-VLOOKUP($A14,'Import OffPeak change'!$A$106:AW$202,44,FALSE)))</f>
        <v>0</v>
      </c>
      <c r="AS14" s="6">
        <f>IF(ISERROR(VLOOKUP($A14,'Import OffPeak'!$A$3:AX$99,45,FALSE)-VLOOKUP($A14,'Import OffPeak change'!$A$106:AX$202,45,FALSE)),0,(VLOOKUP($A14,'Import OffPeak'!$A$3:AX$99,45,FALSE)-VLOOKUP($A14,'Import OffPeak change'!$A$106:AX$202,45,FALSE)))</f>
        <v>0</v>
      </c>
      <c r="AT14" s="6">
        <f>IF(ISERROR(VLOOKUP($A14,'Import OffPeak'!$A$3:AY$99,46,FALSE)-VLOOKUP($A14,'Import OffPeak change'!$A$106:AY$202,46,FALSE)),0,(VLOOKUP($A14,'Import OffPeak'!$A$3:AY$99,46,FALSE)-VLOOKUP($A14,'Import OffPeak change'!$A$106:AY$202,46,FALSE)))</f>
        <v>0</v>
      </c>
      <c r="AU14" s="6">
        <f>IF(ISERROR(VLOOKUP($A14,'Import OffPeak'!$A$3:AZ$99,47,FALSE)-VLOOKUP($A14,'Import OffPeak change'!$A$106:AZ$202,47,FALSE)),0,(VLOOKUP($A14,'Import OffPeak'!$A$3:AZ$99,47,FALSE)-VLOOKUP($A14,'Import OffPeak change'!$A$106:AZ$202,47,FALSE)))</f>
        <v>0</v>
      </c>
      <c r="AV14" s="6">
        <f>IF(ISERROR(VLOOKUP($A14,'Import OffPeak'!$A$3:BA$99,48,FALSE)-VLOOKUP($A14,'Import OffPeak change'!$A$106:BA$202,48,FALSE)),0,(VLOOKUP($A14,'Import OffPeak'!$A$3:BA$99,48,FALSE)-VLOOKUP($A14,'Import OffPeak change'!$A$106:BA$202,48,FALSE)))</f>
        <v>0</v>
      </c>
      <c r="AW14" s="6">
        <f>IF(ISERROR(VLOOKUP($A14,'Import OffPeak'!$A$3:BB$99,49,FALSE)-VLOOKUP($A14,'Import OffPeak change'!$A$106:BB$202,49,FALSE)),0,(VLOOKUP($A14,'Import OffPeak'!$A$3:BB$99,49,FALSE)-VLOOKUP($A14,'Import OffPeak change'!$A$106:BB$202,49,FALSE)))</f>
        <v>0</v>
      </c>
      <c r="AX14" s="6">
        <f>IF(ISERROR(VLOOKUP($A14,'Import OffPeak'!$A$3:BC$99,50,FALSE)-VLOOKUP($A14,'Import OffPeak change'!$A$106:BC$202,50,FALSE)),0,(VLOOKUP($A14,'Import OffPeak'!$A$3:BC$99,50,FALSE)-VLOOKUP($A14,'Import OffPeak change'!$A$106:BC$202,50,FALSE)))</f>
        <v>0</v>
      </c>
      <c r="AY14" s="6">
        <f>IF(ISERROR(VLOOKUP($A14,'Import OffPeak'!$A$3:BD$99,51,FALSE)-VLOOKUP($A14,'Import OffPeak change'!$A$106:BD$202,51,FALSE)),0,(VLOOKUP($A14,'Import OffPeak'!$A$3:BD$99,51,FALSE)-VLOOKUP($A14,'Import OffPeak change'!$A$106:BD$202,51,FALSE)))</f>
        <v>0</v>
      </c>
      <c r="AZ14" s="6">
        <f>IF(ISERROR(VLOOKUP($A14,'Import OffPeak'!$A$3:BE$99,52,FALSE)-VLOOKUP($A14,'Import OffPeak change'!$A$106:BE$202,52,FALSE)),0,(VLOOKUP($A14,'Import OffPeak'!$A$3:BE$99,52,FALSE)-VLOOKUP($A14,'Import OffPeak change'!$A$106:BE$202,52,FALSE)))</f>
        <v>0</v>
      </c>
      <c r="BA14" s="6">
        <f>IF(ISERROR(VLOOKUP($A14,'Import OffPeak'!$A$3:BF$99,53,FALSE)-VLOOKUP($A14,'Import OffPeak change'!$A$106:BF$202,53,FALSE)),0,(VLOOKUP($A14,'Import OffPeak'!$A$3:BF$99,53,FALSE)-VLOOKUP($A14,'Import OffPeak change'!$A$106:BF$202,53,FALSE)))</f>
        <v>0</v>
      </c>
      <c r="BB14" s="6">
        <f>IF(ISERROR(VLOOKUP($A14,'Import OffPeak'!$A$3:BG$99,54,FALSE)-VLOOKUP($A14,'Import OffPeak change'!$A$106:BG$202,54,FALSE)),0,(VLOOKUP($A14,'Import OffPeak'!$A$3:BG$99,54,FALSE)-VLOOKUP($A14,'Import OffPeak change'!$A$106:BG$202,54,FALSE)))</f>
        <v>0</v>
      </c>
      <c r="BC14" s="6">
        <f>IF(ISERROR(VLOOKUP($A14,'Import OffPeak'!$A$3:BH$99,55,FALSE)-VLOOKUP($A14,'Import OffPeak change'!$A$106:BH$202,55,FALSE)),0,(VLOOKUP($A14,'Import OffPeak'!$A$3:BH$99,55,FALSE)-VLOOKUP($A14,'Import OffPeak change'!$A$106:BH$202,55,FALSE)))</f>
        <v>0</v>
      </c>
      <c r="BD14" s="6">
        <f>IF(ISERROR(VLOOKUP($A14,'Import OffPeak'!$A$3:BI$99,56,FALSE)-VLOOKUP($A14,'Import OffPeak change'!$A$106:BI$202,56,FALSE)),0,(VLOOKUP($A14,'Import OffPeak'!$A$3:BI$99,56,FALSE)-VLOOKUP($A14,'Import OffPeak change'!$A$106:BI$202,56,FALSE)))</f>
        <v>0</v>
      </c>
      <c r="BE14" s="6">
        <f>IF(ISERROR(VLOOKUP($A14,'Import OffPeak'!$A$3:BJ$99,57,FALSE)-VLOOKUP($A14,'Import OffPeak change'!$A$106:BJ$202,57,FALSE)),0,(VLOOKUP($A14,'Import OffPeak'!$A$3:BJ$99,57,FALSE)-VLOOKUP($A14,'Import OffPeak change'!$A$106:BJ$202,57,FALSE)))</f>
        <v>0</v>
      </c>
      <c r="BF14" s="6">
        <f>IF(ISERROR(VLOOKUP($A14,'Import OffPeak'!$A$3:BK$99,58,FALSE)-VLOOKUP($A14,'Import OffPeak change'!$A$106:BK$202,58,FALSE)),0,(VLOOKUP($A14,'Import OffPeak'!$A$3:BK$99,58,FALSE)-VLOOKUP($A14,'Import OffPeak change'!$A$106:BK$202,58,FALSE)))</f>
        <v>0</v>
      </c>
      <c r="BG14" s="6">
        <f>IF(ISERROR(VLOOKUP($A14,'Import OffPeak'!$A$3:BL$99,59,FALSE)-VLOOKUP($A14,'Import OffPeak change'!$A$106:BL$202,59,FALSE)),0,(VLOOKUP($A14,'Import OffPeak'!$A$3:BL$99,59,FALSE)-VLOOKUP($A14,'Import OffPeak change'!$A$106:BL$202,59,FALSE)))</f>
        <v>0</v>
      </c>
      <c r="BH14" s="6">
        <f>IF(ISERROR(VLOOKUP($A14,'Import OffPeak'!$A$3:BM$99,60,FALSE)-VLOOKUP($A14,'Import OffPeak change'!$A$106:BM$202,60,FALSE)),0,(VLOOKUP($A14,'Import OffPeak'!$A$3:BM$99,60,FALSE)-VLOOKUP($A14,'Import OffPeak change'!$A$106:BM$202,60,FALSE)))</f>
        <v>0</v>
      </c>
      <c r="BI14" s="6">
        <f>IF(ISERROR(VLOOKUP($A14,'Import OffPeak'!$A$3:BN$99,61,FALSE)-VLOOKUP($A14,'Import OffPeak change'!$A$106:BN$202,61,FALSE)),0,(VLOOKUP($A14,'Import OffPeak'!$A$3:BN$99,61,FALSE)-VLOOKUP($A14,'Import OffPeak change'!$A$106:BN$202,61,FALSE)))</f>
        <v>0</v>
      </c>
      <c r="BJ14" s="6">
        <f>IF(ISERROR(VLOOKUP($A14,'Import OffPeak'!$A$3:BO$99,62,FALSE)-VLOOKUP($A14,'Import OffPeak change'!$A$106:BO$202,62,FALSE)),0,(VLOOKUP($A14,'Import OffPeak'!$A$3:BO$99,62,FALSE)-VLOOKUP($A14,'Import OffPeak change'!$A$106:BO$202,62,FALSE)))</f>
        <v>0</v>
      </c>
      <c r="BK14" s="6">
        <f>IF(ISERROR(VLOOKUP($A14,'Import OffPeak'!$A$3:BP$99,63,FALSE)-VLOOKUP($A14,'Import OffPeak change'!$A$106:BP$202,63,FALSE)),0,(VLOOKUP($A14,'Import OffPeak'!$A$3:BP$99,63,FALSE)-VLOOKUP($A14,'Import OffPeak change'!$A$106:BP$202,63,FALSE)))</f>
        <v>0</v>
      </c>
      <c r="BL14" s="6">
        <f>IF(ISERROR(VLOOKUP($A14,'Import OffPeak'!$A$3:BQ$99,64,FALSE)-VLOOKUP($A14,'Import OffPeak change'!$A$106:BQ$202,64,FALSE)),0,(VLOOKUP($A14,'Import OffPeak'!$A$3:BQ$99,64,FALSE)-VLOOKUP($A14,'Import OffPeak change'!$A$106:BQ$202,64,FALSE)))</f>
        <v>0</v>
      </c>
      <c r="BM14" s="6">
        <f>IF(ISERROR(VLOOKUP($A14,'Import OffPeak'!$A$3:BR$99,65,FALSE)-VLOOKUP($A14,'Import OffPeak change'!$A$106:BR$202,65,FALSE)),0,(VLOOKUP($A14,'Import OffPeak'!$A$3:BR$99,65,FALSE)-VLOOKUP($A14,'Import OffPeak change'!$A$106:BR$202,65,FALSE)))</f>
        <v>0</v>
      </c>
      <c r="BN14" s="6">
        <f>IF(ISERROR(VLOOKUP($A14,'Import OffPeak'!$A$3:BS$99,66,FALSE)-VLOOKUP($A14,'Import OffPeak change'!$A$106:BS$202,66,FALSE)),0,(VLOOKUP($A14,'Import OffPeak'!$A$3:BS$99,66,FALSE)-VLOOKUP($A14,'Import OffPeak change'!$A$106:BS$202,66,FALSE)))</f>
        <v>0</v>
      </c>
      <c r="BO14" s="6">
        <f>IF(ISERROR(VLOOKUP($A14,'Import OffPeak'!$A$3:BT$99,67,FALSE)-VLOOKUP($A14,'Import OffPeak change'!$A$106:BT$202,67,FALSE)),0,(VLOOKUP($A14,'Import OffPeak'!$A$3:BT$99,67,FALSE)-VLOOKUP($A14,'Import OffPeak change'!$A$106:BT$202,67,FALSE)))</f>
        <v>0</v>
      </c>
      <c r="BP14" s="6">
        <f>IF(ISERROR(VLOOKUP($A14,'Import OffPeak'!$A$3:BU$99,68,FALSE)-VLOOKUP($A14,'Import OffPeak change'!$A$106:BU$202,68,FALSE)),0,(VLOOKUP($A14,'Import OffPeak'!$A$3:BU$99,68,FALSE)-VLOOKUP($A14,'Import OffPeak change'!$A$106:BU$202,68,FALSE)))</f>
        <v>0</v>
      </c>
      <c r="BQ14" s="6">
        <f>IF(ISERROR(VLOOKUP($A14,'Import OffPeak'!$A$3:BV$99,69,FALSE)-VLOOKUP($A14,'Import OffPeak change'!$A$106:BV$202,69,FALSE)),0,(VLOOKUP($A14,'Import OffPeak'!$A$3:BV$99,69,FALSE)-VLOOKUP($A14,'Import OffPeak change'!$A$106:BV$202,69,FALSE)))</f>
        <v>0</v>
      </c>
      <c r="BR14" s="6">
        <f>IF(ISERROR(VLOOKUP($A14,'Import OffPeak'!$A$3:BW$99,70,FALSE)-VLOOKUP($A14,'Import OffPeak change'!$A$106:BW$202,70,FALSE)),0,(VLOOKUP($A14,'Import OffPeak'!$A$3:BW$99,70,FALSE)-VLOOKUP($A14,'Import OffPeak change'!$A$106:BW$202,70,FALSE)))</f>
        <v>0</v>
      </c>
      <c r="BS14" s="6">
        <f>IF(ISERROR(VLOOKUP($A14,'Import OffPeak'!$A$3:BX$99,71,FALSE)-VLOOKUP($A14,'Import OffPeak change'!$A$106:BX$202,71,FALSE)),0,(VLOOKUP($A14,'Import OffPeak'!$A$3:BX$99,71,FALSE)-VLOOKUP($A14,'Import OffPeak change'!$A$106:BX$202,71,FALSE)))</f>
        <v>0</v>
      </c>
      <c r="BT14" s="6">
        <f>IF(ISERROR(VLOOKUP($A14,'Import OffPeak'!$A$3:BY$99,72,FALSE)-VLOOKUP($A14,'Import OffPeak change'!$A$106:BY$202,72,FALSE)),0,(VLOOKUP($A14,'Import OffPeak'!$A$3:BY$99,72,FALSE)-VLOOKUP($A14,'Import OffPeak change'!$A$106:BY$202,72,FALSE)))</f>
        <v>0</v>
      </c>
      <c r="BU14" s="6">
        <f>IF(ISERROR(VLOOKUP($A14,'Import OffPeak'!$A$3:BZ$99,73,FALSE)-VLOOKUP($A14,'Import OffPeak change'!$A$106:BZ$202,73,FALSE)),0,(VLOOKUP($A14,'Import OffPeak'!$A$3:BZ$99,73,FALSE)-VLOOKUP($A14,'Import OffPeak change'!$A$106:BZ$202,73,FALSE)))</f>
        <v>0</v>
      </c>
      <c r="BV14" s="6">
        <f>IF(ISERROR(VLOOKUP($A14,'Import OffPeak'!$A$3:CA$99,74,FALSE)-VLOOKUP($A14,'Import OffPeak change'!$A$106:CA$202,74,FALSE)),0,(VLOOKUP($A14,'Import OffPeak'!$A$3:CA$99,74,FALSE)-VLOOKUP($A14,'Import OffPeak change'!$A$106:CA$202,74,FALSE)))</f>
        <v>0</v>
      </c>
      <c r="BW14" s="6">
        <f>IF(ISERROR(VLOOKUP($A14,'Import OffPeak'!$A$3:CB$99,75,FALSE)-VLOOKUP($A14,'Import OffPeak change'!$A$106:CB$202,75,FALSE)),0,(VLOOKUP($A14,'Import OffPeak'!$A$3:CB$99,75,FALSE)-VLOOKUP($A14,'Import OffPeak change'!$A$106:CB$202,75,FALSE)))</f>
        <v>0</v>
      </c>
      <c r="BX14" s="6">
        <f>IF(ISERROR(VLOOKUP($A14,'Import OffPeak'!$A$3:CC$99,76,FALSE)-VLOOKUP($A14,'Import OffPeak change'!$A$106:CC$202,76,FALSE)),0,(VLOOKUP($A14,'Import OffPeak'!$A$3:CC$99,76,FALSE)-VLOOKUP($A14,'Import OffPeak change'!$A$106:CC$202,76,FALSE)))</f>
        <v>0</v>
      </c>
      <c r="BY14" s="6">
        <f>IF(ISERROR(VLOOKUP($A14,'Import OffPeak'!$A$3:CD$99,77,FALSE)-VLOOKUP($A14,'Import OffPeak change'!$A$106:CD$202,77,FALSE)),0,(VLOOKUP($A14,'Import OffPeak'!$A$3:CD$99,77,FALSE)-VLOOKUP($A14,'Import OffPeak change'!$A$106:CD$202,77,FALSE)))</f>
        <v>0</v>
      </c>
      <c r="BZ14" s="6">
        <f>IF(ISERROR(VLOOKUP($A14,'Import OffPeak'!$A$3:CE$99,78,FALSE)-VLOOKUP($A14,'Import OffPeak change'!$A$106:CE$202,78,FALSE)),0,(VLOOKUP($A14,'Import OffPeak'!$A$3:CE$99,78,FALSE)-VLOOKUP($A14,'Import OffPeak change'!$A$106:CE$202,78,FALSE)))</f>
        <v>0</v>
      </c>
      <c r="CA14" s="6">
        <f>IF(ISERROR(VLOOKUP($A14,'Import OffPeak'!$A$3:CF$99,79,FALSE)-VLOOKUP($A14,'Import OffPeak change'!$A$106:CF$202,79,FALSE)),0,(VLOOKUP($A14,'Import OffPeak'!$A$3:CF$99,79,FALSE)-VLOOKUP($A14,'Import OffPeak change'!$A$106:CF$202,79,FALSE)))</f>
        <v>0</v>
      </c>
      <c r="CB14" s="6">
        <f>IF(ISERROR(VLOOKUP($A14,'Import OffPeak'!$A$3:CG$99,80,FALSE)-VLOOKUP($A14,'Import OffPeak change'!$A$106:CG$202,80,FALSE)),0,(VLOOKUP($A14,'Import OffPeak'!$A$3:CG$99,80,FALSE)-VLOOKUP($A14,'Import OffPeak change'!$A$106:CG$202,80,FALSE)))</f>
        <v>0</v>
      </c>
      <c r="CC14" s="6">
        <f>IF(ISERROR(VLOOKUP($A14,'Import OffPeak'!$A$3:CH$99,81,FALSE)-VLOOKUP($A14,'Import OffPeak change'!$A$106:CH$202,81,FALSE)),0,(VLOOKUP($A14,'Import OffPeak'!$A$3:CH$99,81,FALSE)-VLOOKUP($A14,'Import OffPeak change'!$A$106:CH$202,81,FALSE)))</f>
        <v>0</v>
      </c>
      <c r="CD14" s="6">
        <f>IF(ISERROR(VLOOKUP($A14,'Import OffPeak'!$A$3:CI$99,82,FALSE)-VLOOKUP($A14,'Import OffPeak change'!$A$106:CI$202,82,FALSE)),0,(VLOOKUP($A14,'Import OffPeak'!$A$3:CI$99,82,FALSE)-VLOOKUP($A14,'Import OffPeak change'!$A$106:CI$202,82,FALSE)))</f>
        <v>0</v>
      </c>
      <c r="CE14" s="6">
        <f>IF(ISERROR(VLOOKUP($A14,'Import OffPeak'!$A$3:CJ$99,83,FALSE)-VLOOKUP($A14,'Import OffPeak change'!$A$106:CJ$202,83,FALSE)),0,(VLOOKUP($A14,'Import OffPeak'!$A$3:CJ$99,83,FALSE)-VLOOKUP($A14,'Import OffPeak change'!$A$106:CJ$202,83,FALSE)))</f>
        <v>0</v>
      </c>
      <c r="CF14" s="6">
        <f>IF(ISERROR(VLOOKUP($A14,'Import OffPeak'!$A$3:CK$99,84,FALSE)-VLOOKUP($A14,'Import OffPeak change'!$A$106:CK$202,84,FALSE)),0,(VLOOKUP($A14,'Import OffPeak'!$A$3:CK$99,84,FALSE)-VLOOKUP($A14,'Import OffPeak change'!$A$106:CK$202,84,FALSE)))</f>
        <v>0</v>
      </c>
      <c r="CG14" s="6">
        <f>IF(ISERROR(VLOOKUP($A14,'Import OffPeak'!$A$3:CL$99,85,FALSE)-VLOOKUP($A14,'Import OffPeak change'!$A$106:CL$202,85,FALSE)),0,(VLOOKUP($A14,'Import OffPeak'!$A$3:CL$99,85,FALSE)-VLOOKUP($A14,'Import OffPeak change'!$A$106:CL$202,85,FALSE)))</f>
        <v>0</v>
      </c>
      <c r="CH14" s="6">
        <f>IF(ISERROR(VLOOKUP($A14,'Import OffPeak'!$A$3:CM$99,86,FALSE)-VLOOKUP($A14,'Import OffPeak change'!$A$106:CM$202,86,FALSE)),0,(VLOOKUP($A14,'Import OffPeak'!$A$3:CM$99,86,FALSE)-VLOOKUP($A14,'Import OffPeak change'!$A$106:CM$202,86,FALSE)))</f>
        <v>0</v>
      </c>
      <c r="CI14" s="6">
        <f>IF(ISERROR(VLOOKUP($A14,'Import OffPeak'!$A$3:CN$99,87,FALSE)-VLOOKUP($A14,'Import OffPeak change'!$A$106:CN$202,87,FALSE)),0,(VLOOKUP($A14,'Import OffPeak'!$A$3:CN$99,87,FALSE)-VLOOKUP($A14,'Import OffPeak change'!$A$106:CN$202,87,FALSE)))</f>
        <v>0</v>
      </c>
      <c r="CJ14" s="6">
        <f>IF(ISERROR(VLOOKUP($A14,'Import OffPeak'!$A$3:CO$99,88,FALSE)-VLOOKUP($A14,'Import OffPeak change'!$A$106:CO$202,88,FALSE)),0,(VLOOKUP($A14,'Import OffPeak'!$A$3:CO$99,88,FALSE)-VLOOKUP($A14,'Import OffPeak change'!$A$106:CO$202,88,FALSE)))</f>
        <v>0</v>
      </c>
      <c r="CK14" s="6">
        <f>IF(ISERROR(VLOOKUP($A14,'Import OffPeak'!$A$3:CP$99,89,FALSE)-VLOOKUP($A14,'Import OffPeak change'!$A$106:CP$202,89,FALSE)),0,(VLOOKUP($A14,'Import OffPeak'!$A$3:CP$99,89,FALSE)-VLOOKUP($A14,'Import OffPeak change'!$A$106:CP$202,89,FALSE)))</f>
        <v>0</v>
      </c>
      <c r="CL14" s="6">
        <f>IF(ISERROR(VLOOKUP($A14,'Import OffPeak'!$A$3:CQ$99,90,FALSE)-VLOOKUP($A14,'Import OffPeak change'!$A$106:CQ$202,90,FALSE)),0,(VLOOKUP($A14,'Import OffPeak'!$A$3:CQ$99,90,FALSE)-VLOOKUP($A14,'Import OffPeak change'!$A$106:CQ$202,90,FALSE)))</f>
        <v>0</v>
      </c>
      <c r="CM14" s="6">
        <f>IF(ISERROR(VLOOKUP($A14,'Import OffPeak'!$A$3:CR$99,91,FALSE)-VLOOKUP($A14,'Import OffPeak change'!$A$106:CR$202,91,FALSE)),0,(VLOOKUP($A14,'Import OffPeak'!$A$3:CR$99,91,FALSE)-VLOOKUP($A14,'Import OffPeak change'!$A$106:CR$202,91,FALSE)))</f>
        <v>0</v>
      </c>
      <c r="CN14" s="6">
        <f>IF(ISERROR(VLOOKUP($A14,'Import OffPeak'!$A$3:CS$99,92,FALSE)-VLOOKUP($A14,'Import OffPeak change'!$A$106:CS$202,92,FALSE)),0,(VLOOKUP($A14,'Import OffPeak'!$A$3:CS$99,92,FALSE)-VLOOKUP($A14,'Import OffPeak change'!$A$106:CS$202,92,FALSE)))</f>
        <v>0</v>
      </c>
      <c r="CO14" s="6">
        <f>IF(ISERROR(VLOOKUP($A14,'Import OffPeak'!$A$3:CT$99,93,FALSE)-VLOOKUP($A14,'Import OffPeak change'!$A$106:CT$202,93,FALSE)),0,(VLOOKUP($A14,'Import OffPeak'!$A$3:CT$99,93,FALSE)-VLOOKUP($A14,'Import OffPeak change'!$A$106:CT$202,93,FALSE)))</f>
        <v>0</v>
      </c>
      <c r="CP14" s="6">
        <f>IF(ISERROR(VLOOKUP($A14,'Import OffPeak'!$A$3:CU$99,94,FALSE)-VLOOKUP($A14,'Import OffPeak change'!$A$106:CU$202,94,FALSE)),0,(VLOOKUP($A14,'Import OffPeak'!$A$3:CU$99,94,FALSE)-VLOOKUP($A14,'Import OffPeak change'!$A$106:CU$202,94,FALSE)))</f>
        <v>0</v>
      </c>
      <c r="CQ14" s="6">
        <f>IF(ISERROR(VLOOKUP($A14,'Import OffPeak'!$A$3:CV$99,95,FALSE)-VLOOKUP($A14,'Import OffPeak change'!$A$106:CV$202,95,FALSE)),0,(VLOOKUP($A14,'Import OffPeak'!$A$3:CV$99,95,FALSE)-VLOOKUP($A14,'Import OffPeak change'!$A$106:CV$202,95,FALSE)))</f>
        <v>0</v>
      </c>
      <c r="CR14" s="6">
        <f>IF(ISERROR(VLOOKUP($A14,'Import OffPeak'!$A$3:CW$99,96,FALSE)-VLOOKUP($A14,'Import OffPeak change'!$A$106:CW$202,96,FALSE)),0,(VLOOKUP($A14,'Import OffPeak'!$A$3:CW$99,96,FALSE)-VLOOKUP($A14,'Import OffPeak change'!$A$106:CW$202,96,FALSE)))</f>
        <v>0</v>
      </c>
      <c r="CS14" s="6">
        <f>IF(ISERROR(VLOOKUP($A14,'Import OffPeak'!$A$3:CX$99,97,FALSE)-VLOOKUP($A14,'Import OffPeak change'!$A$106:CX$202,97,FALSE)),0,(VLOOKUP($A14,'Import OffPeak'!$A$3:CX$99,97,FALSE)-VLOOKUP($A14,'Import OffPeak change'!$A$106:CX$202,97,FALSE)))</f>
        <v>0</v>
      </c>
      <c r="CT14" s="6">
        <f>IF(ISERROR(VLOOKUP($A14,'Import OffPeak'!$A$3:CY$99,98,FALSE)-VLOOKUP($A14,'Import OffPeak change'!$A$106:CY$202,98,FALSE)),0,(VLOOKUP($A14,'Import OffPeak'!$A$3:CY$99,98,FALSE)-VLOOKUP($A14,'Import OffPeak change'!$A$106:CY$202,98,FALSE)))</f>
        <v>0</v>
      </c>
      <c r="CU14" s="6">
        <f>IF(ISERROR(VLOOKUP($A14,'Import OffPeak'!$A$3:CZ$99,99,FALSE)-VLOOKUP($A14,'Import OffPeak change'!$A$106:CZ$202,99,FALSE)),0,(VLOOKUP($A14,'Import OffPeak'!$A$3:CZ$99,99,FALSE)-VLOOKUP($A14,'Import OffPeak change'!$A$106:CZ$202,99,FALSE)))</f>
        <v>0</v>
      </c>
      <c r="CV14" s="6">
        <f>IF(ISERROR(VLOOKUP($A14,'Import OffPeak'!$A$3:DA$99,100,FALSE)-VLOOKUP($A14,'Import OffPeak change'!$A$106:DA$202,100,FALSE)),0,(VLOOKUP($A14,'Import OffPeak'!$A$3:DA$99,100,FALSE)-VLOOKUP($A14,'Import OffPeak change'!$A$106:DA$202,100,FALSE)))</f>
        <v>0</v>
      </c>
      <c r="CW14" s="6">
        <f>IF(ISERROR(VLOOKUP($A14,'Import OffPeak'!$A$3:DB$99,101,FALSE)-VLOOKUP($A14,'Import OffPeak change'!$A$106:DB$202,101,FALSE)),0,(VLOOKUP($A14,'Import OffPeak'!$A$3:DB$99,101,FALSE)-VLOOKUP($A14,'Import OffPeak change'!$A$106:DB$202,101,FALSE)))</f>
        <v>0</v>
      </c>
      <c r="CX14" s="6">
        <f>IF(ISERROR(VLOOKUP($A14,'Import OffPeak'!$A$3:DC$99,102,FALSE)-VLOOKUP($A14,'Import OffPeak change'!$A$106:DC$202,102,FALSE)),0,(VLOOKUP($A14,'Import OffPeak'!$A$3:DC$99,102,FALSE)-VLOOKUP($A14,'Import OffPeak change'!$A$106:DC$202,102,FALSE)))</f>
        <v>0</v>
      </c>
      <c r="CY14" s="6">
        <f>IF(ISERROR(VLOOKUP($A14,'Import OffPeak'!$A$3:DD$99,103,FALSE)-VLOOKUP($A14,'Import OffPeak change'!$A$106:DD$202,103,FALSE)),0,(VLOOKUP($A14,'Import OffPeak'!$A$3:DD$99,103,FALSE)-VLOOKUP($A14,'Import OffPeak change'!$A$106:DD$202,103,FALSE)))</f>
        <v>0</v>
      </c>
      <c r="CZ14" s="6">
        <f>IF(ISERROR(VLOOKUP($A14,'Import OffPeak'!$A$3:DE$99,104,FALSE)-VLOOKUP($A14,'Import OffPeak change'!$A$106:DE$202,104,FALSE)),0,(VLOOKUP($A14,'Import OffPeak'!$A$3:DE$99,104,FALSE)-VLOOKUP($A14,'Import OffPeak change'!$A$106:DE$202,104,FALSE)))</f>
        <v>0</v>
      </c>
      <c r="DA14" s="6">
        <f>IF(ISERROR(VLOOKUP($A14,'Import OffPeak'!$A$3:DF$99,105,FALSE)-VLOOKUP($A14,'Import OffPeak change'!$A$106:DF$202,105,FALSE)),0,(VLOOKUP($A14,'Import OffPeak'!$A$3:DF$99,105,FALSE)-VLOOKUP($A14,'Import OffPeak change'!$A$106:DF$202,105,FALSE)))</f>
        <v>0</v>
      </c>
      <c r="DB14" s="6">
        <f>IF(ISERROR(VLOOKUP($A14,'Import OffPeak'!$A$3:DG$99,106,FALSE)-VLOOKUP($A14,'Import OffPeak change'!$A$106:DG$202,106,FALSE)),0,(VLOOKUP($A14,'Import OffPeak'!$A$3:DG$99,106,FALSE)-VLOOKUP($A14,'Import OffPeak change'!$A$106:DG$202,106,FALSE)))</f>
        <v>0</v>
      </c>
      <c r="DC14" s="6">
        <f>IF(ISERROR(VLOOKUP($A14,'Import OffPeak'!$A$3:DH$99,107,FALSE)-VLOOKUP($A14,'Import OffPeak change'!$A$106:DH$202,107,FALSE)),0,(VLOOKUP($A14,'Import OffPeak'!$A$3:DH$99,107,FALSE)-VLOOKUP($A14,'Import OffPeak change'!$A$106:DH$202,107,FALSE)))</f>
        <v>0</v>
      </c>
      <c r="DD14" s="6">
        <f>IF(ISERROR(VLOOKUP($A14,'Import OffPeak'!$A$3:DI$99,108,FALSE)-VLOOKUP($A14,'Import OffPeak change'!$A$106:DI$202,108,FALSE)),0,(VLOOKUP($A14,'Import OffPeak'!$A$3:DI$99,108,FALSE)-VLOOKUP($A14,'Import OffPeak change'!$A$106:DI$202,108,FALSE)))</f>
        <v>0</v>
      </c>
      <c r="DE14" s="6">
        <f>IF(ISERROR(VLOOKUP($A14,'Import OffPeak'!$A$3:DJ$99,109,FALSE)-VLOOKUP($A14,'Import OffPeak change'!$A$106:DJ$202,109,FALSE)),0,(VLOOKUP($A14,'Import OffPeak'!$A$3:DJ$99,109,FALSE)-VLOOKUP($A14,'Import OffPeak change'!$A$106:DJ$202,109,FALSE)))</f>
        <v>0</v>
      </c>
      <c r="DF14" s="6">
        <f>IF(ISERROR(VLOOKUP($A14,'Import OffPeak'!$A$3:DK$99,110,FALSE)-VLOOKUP($A14,'Import OffPeak change'!$A$106:DK$202,110,FALSE)),0,(VLOOKUP($A14,'Import OffPeak'!$A$3:DK$99,110,FALSE)-VLOOKUP($A14,'Import OffPeak change'!$A$106:DK$202,110,FALSE)))</f>
        <v>0</v>
      </c>
      <c r="DG14" s="6">
        <f>IF(ISERROR(VLOOKUP($A14,'Import OffPeak'!$A$3:DL$99,111,FALSE)-VLOOKUP($A14,'Import OffPeak change'!$A$106:DL$202,111,FALSE)),0,(VLOOKUP($A14,'Import OffPeak'!$A$3:DL$99,111,FALSE)-VLOOKUP($A14,'Import OffPeak change'!$A$106:DL$202,111,FALSE)))</f>
        <v>0</v>
      </c>
      <c r="DH14" s="6">
        <f>IF(ISERROR(VLOOKUP($A14,'Import OffPeak'!$A$3:DM$99,112,FALSE)-VLOOKUP($A14,'Import OffPeak change'!$A$106:DM$202,112,FALSE)),0,(VLOOKUP($A14,'Import OffPeak'!$A$3:DM$99,112,FALSE)-VLOOKUP($A14,'Import OffPeak change'!$A$106:DM$202,112,FALSE)))</f>
        <v>0</v>
      </c>
      <c r="DI14" s="6">
        <f>IF(ISERROR(VLOOKUP($A14,'Import OffPeak'!$A$3:DN$99,113,FALSE)-VLOOKUP($A14,'Import OffPeak change'!$A$106:DN$202,113,FALSE)),0,(VLOOKUP($A14,'Import OffPeak'!$A$3:DN$99,113,FALSE)-VLOOKUP($A14,'Import OffPeak change'!$A$106:DN$202,113,FALSE)))</f>
        <v>0</v>
      </c>
      <c r="DJ14" s="6">
        <f>IF(ISERROR(VLOOKUP($A14,'Import OffPeak'!$A$3:DO$99,114,FALSE)-VLOOKUP($A14,'Import OffPeak change'!$A$106:DO$202,114,FALSE)),0,(VLOOKUP($A14,'Import OffPeak'!$A$3:DO$99,114,FALSE)-VLOOKUP($A14,'Import OffPeak change'!$A$106:DO$202,114,FALSE)))</f>
        <v>0</v>
      </c>
      <c r="DK14" s="6">
        <f>IF(ISERROR(VLOOKUP($A14,'Import OffPeak'!$A$3:DP$99,115,FALSE)-VLOOKUP($A14,'Import OffPeak change'!$A$106:DP$202,115,FALSE)),0,(VLOOKUP($A14,'Import OffPeak'!$A$3:DP$99,115,FALSE)-VLOOKUP($A14,'Import OffPeak change'!$A$106:DP$202,115,FALSE)))</f>
        <v>0</v>
      </c>
      <c r="DL14" s="6">
        <f>IF(ISERROR(VLOOKUP($A14,'Import OffPeak'!$A$3:DQ$99,116,FALSE)-VLOOKUP($A14,'Import OffPeak change'!$A$106:DQ$202,116,FALSE)),0,(VLOOKUP($A14,'Import OffPeak'!$A$3:DQ$99,116,FALSE)-VLOOKUP($A14,'Import OffPeak change'!$A$106:DQ$202,116,FALSE)))</f>
        <v>0</v>
      </c>
      <c r="DM14" s="6">
        <f>IF(ISERROR(VLOOKUP($A14,'Import OffPeak'!$A$3:DR$99,117,FALSE)-VLOOKUP($A14,'Import OffPeak change'!$A$106:DR$202,117,FALSE)),0,(VLOOKUP($A14,'Import OffPeak'!$A$3:DR$99,117,FALSE)-VLOOKUP($A14,'Import OffPeak change'!$A$106:DR$202,117,FALSE)))</f>
        <v>0</v>
      </c>
      <c r="DN14" s="6">
        <f>IF(ISERROR(VLOOKUP($A14,'Import OffPeak'!$A$3:DS$99,118,FALSE)-VLOOKUP($A14,'Import OffPeak change'!$A$106:DS$202,118,FALSE)),0,(VLOOKUP($A14,'Import OffPeak'!$A$3:DS$99,118,FALSE)-VLOOKUP($A14,'Import OffPeak change'!$A$106:DS$202,118,FALSE)))</f>
        <v>0</v>
      </c>
      <c r="DO14" s="6">
        <f>IF(ISERROR(VLOOKUP($A14,'Import OffPeak'!$A$3:DT$99,119,FALSE)-VLOOKUP($A14,'Import OffPeak change'!$A$106:DT$202,119,FALSE)),0,(VLOOKUP($A14,'Import OffPeak'!$A$3:DT$99,119,FALSE)-VLOOKUP($A14,'Import OffPeak change'!$A$106:DT$202,119,FALSE)))</f>
        <v>0</v>
      </c>
      <c r="DP14" s="6">
        <f>IF(ISERROR(VLOOKUP($A14,'Import OffPeak'!$A$3:DU$99,120,FALSE)-VLOOKUP($A14,'Import OffPeak change'!$A$106:DU$202,120,FALSE)),0,(VLOOKUP($A14,'Import OffPeak'!$A$3:DU$99,120,FALSE)-VLOOKUP($A14,'Import OffPeak change'!$A$106:DU$202,120,FALSE)))</f>
        <v>0</v>
      </c>
      <c r="DQ14" s="6">
        <f>IF(ISERROR(VLOOKUP($A14,'Import OffPeak'!$A$3:DV$99,121,FALSE)-VLOOKUP($A14,'Import OffPeak change'!$A$106:DV$202,121,FALSE)),0,(VLOOKUP($A14,'Import OffPeak'!$A$3:DV$99,121,FALSE)-VLOOKUP($A14,'Import OffPeak change'!$A$106:DV$202,121,FALSE)))</f>
        <v>0</v>
      </c>
      <c r="DR14" s="6">
        <f>IF(ISERROR(VLOOKUP($A14,'Import OffPeak'!$A$3:DW$99,122,FALSE)-VLOOKUP($A14,'Import OffPeak change'!$A$106:DW$202,122,FALSE)),0,(VLOOKUP($A14,'Import OffPeak'!$A$3:DW$99,122,FALSE)-VLOOKUP($A14,'Import OffPeak change'!$A$106:DW$202,122,FALSE)))</f>
        <v>0</v>
      </c>
      <c r="DS14" s="6">
        <f>IF(ISERROR(VLOOKUP($A14,'Import OffPeak'!$A$3:DX$99,123,FALSE)-VLOOKUP($A14,'Import OffPeak change'!$A$106:DX$202,123,FALSE)),0,(VLOOKUP($A14,'Import OffPeak'!$A$3:DX$99,123,FALSE)-VLOOKUP($A14,'Import OffPeak change'!$A$106:DX$202,123,FALSE)))</f>
        <v>0</v>
      </c>
      <c r="DT14" s="6">
        <f>IF(ISERROR(VLOOKUP($A14,'Import OffPeak'!$A$3:DY$99,124,FALSE)-VLOOKUP($A14,'Import OffPeak change'!$A$106:DY$202,124,FALSE)),0,(VLOOKUP($A14,'Import OffPeak'!$A$3:DY$99,124,FALSE)-VLOOKUP($A14,'Import OffPeak change'!$A$106:DY$202,124,FALSE)))</f>
        <v>0</v>
      </c>
      <c r="DU14" s="6">
        <f>IF(ISERROR(VLOOKUP($A14,'Import OffPeak'!$A$3:DZ$99,125,FALSE)-VLOOKUP($A14,'Import OffPeak change'!$A$106:DZ$202,125,FALSE)),0,(VLOOKUP($A14,'Import OffPeak'!$A$3:DZ$99,125,FALSE)-VLOOKUP($A14,'Import OffPeak change'!$A$106:DZ$202,125,FALSE)))</f>
        <v>0</v>
      </c>
      <c r="DV14" s="6">
        <f>IF(ISERROR(VLOOKUP($A14,'Import OffPeak'!$A$3:EA$99,126,FALSE)-VLOOKUP($A14,'Import OffPeak change'!$A$106:EA$202,126,FALSE)),0,(VLOOKUP($A14,'Import OffPeak'!$A$3:EA$99,126,FALSE)-VLOOKUP($A14,'Import OffPeak change'!$A$106:EA$202,126,FALSE)))</f>
        <v>0</v>
      </c>
      <c r="DW14" s="6">
        <f>IF(ISERROR(VLOOKUP($A14,'Import OffPeak'!$A$3:EB$99,127,FALSE)-VLOOKUP($A14,'Import OffPeak change'!$A$106:EB$202,127,FALSE)),0,(VLOOKUP($A14,'Import OffPeak'!$A$3:EB$99,127,FALSE)-VLOOKUP($A14,'Import OffPeak change'!$A$106:EB$202,127,FALSE)))</f>
        <v>0</v>
      </c>
      <c r="DX14" s="6">
        <f>IF(ISERROR(VLOOKUP($A14,'Import OffPeak'!$A$3:EC$99,128,FALSE)-VLOOKUP($A14,'Import OffPeak change'!$A$106:EC$202,128,FALSE)),0,(VLOOKUP($A14,'Import OffPeak'!$A$3:EC$99,128,FALSE)-VLOOKUP($A14,'Import OffPeak change'!$A$106:EC$202,128,FALSE)))</f>
        <v>0</v>
      </c>
      <c r="DY14" s="6">
        <f>IF(ISERROR(VLOOKUP($A14,'Import OffPeak'!$A$3:ED$99,129,FALSE)-VLOOKUP($A14,'Import OffPeak change'!$A$106:ED$202,129,FALSE)),0,(VLOOKUP($A14,'Import OffPeak'!$A$3:ED$99,129,FALSE)-VLOOKUP($A14,'Import OffPeak change'!$A$106:ED$202,129,FALSE)))</f>
        <v>0</v>
      </c>
      <c r="DZ14" s="6">
        <f>IF(ISERROR(VLOOKUP($A14,'Import OffPeak'!$A$3:EE$99,130,FALSE)-VLOOKUP($A14,'Import OffPeak change'!$A$106:EE$202,130,FALSE)),0,(VLOOKUP($A14,'Import OffPeak'!$A$3:EE$99,130,FALSE)-VLOOKUP($A14,'Import OffPeak change'!$A$106:EE$202,130,FALSE)))</f>
        <v>0</v>
      </c>
      <c r="EA14" s="6">
        <f>IF(ISERROR(VLOOKUP($A14,'Import OffPeak'!$A$3:EF$99,131,FALSE)-VLOOKUP($A14,'Import OffPeak change'!$A$106:EF$202,131,FALSE)),0,(VLOOKUP($A14,'Import OffPeak'!$A$3:EF$99,131,FALSE)-VLOOKUP($A14,'Import OffPeak change'!$A$106:EF$202,131,FALSE)))</f>
        <v>0</v>
      </c>
      <c r="EB14" s="6">
        <f>IF(ISERROR(VLOOKUP($A14,'Import OffPeak'!$A$3:EG$99,132,FALSE)-VLOOKUP($A14,'Import OffPeak change'!$A$106:EG$202,132,FALSE)),0,(VLOOKUP($A14,'Import OffPeak'!$A$3:EG$99,132,FALSE)-VLOOKUP($A14,'Import OffPeak change'!$A$106:EG$202,132,FALSE)))</f>
        <v>0</v>
      </c>
      <c r="EC14" s="6">
        <f>IF(ISERROR(VLOOKUP($A14,'Import OffPeak'!$A$3:EH$99,133,FALSE)-VLOOKUP($A14,'Import OffPeak change'!$A$106:EH$202,133,FALSE)),0,(VLOOKUP($A14,'Import OffPeak'!$A$3:EH$99,133,FALSE)-VLOOKUP($A14,'Import OffPeak change'!$A$106:EH$202,133,FALSE)))</f>
        <v>0</v>
      </c>
      <c r="ED14" s="6">
        <f>IF(ISERROR(VLOOKUP($A14,'Import OffPeak'!$A$3:EI$99,134,FALSE)-VLOOKUP($A14,'Import OffPeak change'!$A$106:EI$202,134,FALSE)),0,(VLOOKUP($A14,'Import OffPeak'!$A$3:EI$99,134,FALSE)-VLOOKUP($A14,'Import OffPeak change'!$A$106:EI$202,134,FALSE)))</f>
        <v>0</v>
      </c>
      <c r="EE14" s="6">
        <f>IF(ISERROR(VLOOKUP($A14,'Import OffPeak'!$A$3:EJ$99,135,FALSE)-VLOOKUP($A14,'Import OffPeak change'!$A$106:EJ$202,135,FALSE)),0,(VLOOKUP($A14,'Import OffPeak'!$A$3:EJ$99,135,FALSE)-VLOOKUP($A14,'Import OffPeak change'!$A$106:EJ$202,135,FALSE)))</f>
        <v>0</v>
      </c>
      <c r="EF14" s="6">
        <f>IF(ISERROR(VLOOKUP($A14,'Import OffPeak'!$A$3:EK$99,136,FALSE)-VLOOKUP($A14,'Import OffPeak change'!$A$106:EK$202,136,FALSE)),0,(VLOOKUP($A14,'Import OffPeak'!$A$3:EK$99,136,FALSE)-VLOOKUP($A14,'Import OffPeak change'!$A$106:EK$202,136,FALSE)))</f>
        <v>0</v>
      </c>
      <c r="EG14" s="6">
        <f>IF(ISERROR(VLOOKUP($A14,'Import OffPeak'!$A$3:EL$99,137,FALSE)-VLOOKUP($A14,'Import OffPeak change'!$A$106:EL$202,137,FALSE)),0,(VLOOKUP($A14,'Import OffPeak'!$A$3:EL$99,137,FALSE)-VLOOKUP($A14,'Import OffPeak change'!$A$106:EL$202,137,FALSE)))</f>
        <v>0</v>
      </c>
      <c r="EH14" s="6">
        <f>IF(ISERROR(VLOOKUP($A14,'Import OffPeak'!$A$3:EM$99,138,FALSE)-VLOOKUP($A14,'Import OffPeak change'!$A$106:EM$202,138,FALSE)),0,(VLOOKUP($A14,'Import OffPeak'!$A$3:EM$99,138,FALSE)-VLOOKUP($A14,'Import OffPeak change'!$A$106:EM$202,138,FALSE)))</f>
        <v>0</v>
      </c>
      <c r="EI14" s="6">
        <f>IF(ISERROR(VLOOKUP($A14,'Import OffPeak'!$A$3:EN$99,139,FALSE)-VLOOKUP($A14,'Import OffPeak change'!$A$106:EN$202,139,FALSE)),0,(VLOOKUP($A14,'Import OffPeak'!$A$3:EN$99,139,FALSE)-VLOOKUP($A14,'Import OffPeak change'!$A$106:EN$202,139,FALSE)))</f>
        <v>0</v>
      </c>
      <c r="EJ14" s="6">
        <f>IF(ISERROR(VLOOKUP($A14,'Import OffPeak'!$A$3:EO$99,140,FALSE)-VLOOKUP($A14,'Import OffPeak change'!$A$106:EO$202,140,FALSE)),0,(VLOOKUP($A14,'Import OffPeak'!$A$3:EO$99,140,FALSE)-VLOOKUP($A14,'Import OffPeak change'!$A$106:EO$202,140,FALSE)))</f>
        <v>0</v>
      </c>
      <c r="EK14" s="6">
        <f>IF(ISERROR(VLOOKUP($A14,'Import OffPeak'!$A$3:EP$99,141,FALSE)-VLOOKUP($A14,'Import OffPeak change'!$A$106:EP$202,141,FALSE)),0,(VLOOKUP($A14,'Import OffPeak'!$A$3:EP$99,141,FALSE)-VLOOKUP($A14,'Import OffPeak change'!$A$106:EP$202,141,FALSE)))</f>
        <v>0</v>
      </c>
      <c r="EL14" s="6">
        <f>IF(ISERROR(VLOOKUP($A14,'Import OffPeak'!$A$3:EQ$99,142,FALSE)-VLOOKUP($A14,'Import OffPeak change'!$A$106:EQ$202,142,FALSE)),0,(VLOOKUP($A14,'Import OffPeak'!$A$3:EQ$99,142,FALSE)-VLOOKUP($A14,'Import OffPeak change'!$A$106:EQ$202,142,FALSE)))</f>
        <v>0</v>
      </c>
      <c r="EM14" s="6">
        <f>IF(ISERROR(VLOOKUP($A14,'Import OffPeak'!$A$3:ER$99,143,FALSE)-VLOOKUP($A14,'Import OffPeak change'!$A$106:ER$202,143,FALSE)),0,(VLOOKUP($A14,'Import OffPeak'!$A$3:ER$99,143,FALSE)-VLOOKUP($A14,'Import OffPeak change'!$A$106:ER$202,143,FALSE)))</f>
        <v>0</v>
      </c>
      <c r="EN14" s="6">
        <f>IF(ISERROR(VLOOKUP($A14,'Import OffPeak'!$A$3:ES$99,144,FALSE)-VLOOKUP($A14,'Import OffPeak change'!$A$106:ES$202,144,FALSE)),0,(VLOOKUP($A14,'Import OffPeak'!$A$3:ES$99,144,FALSE)-VLOOKUP($A14,'Import OffPeak change'!$A$106:ES$202,144,FALSE)))</f>
        <v>0</v>
      </c>
      <c r="EO14" s="6">
        <f>IF(ISERROR(VLOOKUP($A14,'Import OffPeak'!$A$3:ET$99,145,FALSE)-VLOOKUP($A14,'Import OffPeak change'!$A$106:ET$202,145,FALSE)),0,(VLOOKUP($A14,'Import OffPeak'!$A$3:ET$99,145,FALSE)-VLOOKUP($A14,'Import OffPeak change'!$A$106:ET$202,145,FALSE)))</f>
        <v>0</v>
      </c>
      <c r="EP14" s="6">
        <f>IF(ISERROR(VLOOKUP($A14,'Import OffPeak'!$A$3:EU$99,146,FALSE)-VLOOKUP($A14,'Import OffPeak change'!$A$106:EU$202,146,FALSE)),0,(VLOOKUP($A14,'Import OffPeak'!$A$3:EU$99,146,FALSE)-VLOOKUP($A14,'Import OffPeak change'!$A$106:EU$202,146,FALSE)))</f>
        <v>0</v>
      </c>
      <c r="EQ14" s="6">
        <f>IF(ISERROR(VLOOKUP($A14,'Import OffPeak'!$A$3:EV$99,147,FALSE)-VLOOKUP($A14,'Import OffPeak change'!$A$106:EV$202,147,FALSE)),0,(VLOOKUP($A14,'Import OffPeak'!$A$3:EV$99,147,FALSE)-VLOOKUP($A14,'Import OffPeak change'!$A$106:EV$202,147,FALSE)))</f>
        <v>0</v>
      </c>
      <c r="ER14" s="6">
        <f>IF(ISERROR(VLOOKUP($A14,'Import OffPeak'!$A$3:EW$99,148,FALSE)-VLOOKUP($A14,'Import OffPeak change'!$A$106:EW$202,148,FALSE)),0,(VLOOKUP($A14,'Import OffPeak'!$A$3:EW$99,148,FALSE)-VLOOKUP($A14,'Import OffPeak change'!$A$106:EW$202,148,FALSE)))</f>
        <v>0</v>
      </c>
      <c r="ES14" s="6">
        <f>IF(ISERROR(VLOOKUP($A14,'Import OffPeak'!$A$3:EX$99,149,FALSE)-VLOOKUP($A14,'Import OffPeak change'!$A$106:EX$202,149,FALSE)),0,(VLOOKUP($A14,'Import OffPeak'!$A$3:EX$99,149,FALSE)-VLOOKUP($A14,'Import OffPeak change'!$A$106:EX$202,149,FALSE)))</f>
        <v>0</v>
      </c>
      <c r="ET14" s="6">
        <f>IF(ISERROR(VLOOKUP($A14,'Import OffPeak'!$A$3:EY$99,150,FALSE)-VLOOKUP($A14,'Import OffPeak change'!$A$106:EY$202,150,FALSE)),0,(VLOOKUP($A14,'Import OffPeak'!$A$3:EY$99,150,FALSE)-VLOOKUP($A14,'Import OffPeak change'!$A$106:EY$202,150,FALSE)))</f>
        <v>0</v>
      </c>
      <c r="EU14" s="6">
        <f>IF(ISERROR(VLOOKUP($A14,'Import OffPeak'!$A$3:EZ$99,151,FALSE)-VLOOKUP($A14,'Import OffPeak change'!$A$106:EZ$202,151,FALSE)),0,(VLOOKUP($A14,'Import OffPeak'!$A$3:EZ$99,151,FALSE)-VLOOKUP($A14,'Import OffPeak change'!$A$106:EZ$202,151,FALSE)))</f>
        <v>0</v>
      </c>
      <c r="EV14" s="6">
        <f>IF(ISERROR(VLOOKUP($A14,'Import OffPeak'!$A$3:FA$99,152,FALSE)-VLOOKUP($A14,'Import OffPeak change'!$A$106:FA$202,152,FALSE)),0,(VLOOKUP($A14,'Import OffPeak'!$A$3:FA$99,152,FALSE)-VLOOKUP($A14,'Import OffPeak change'!$A$106:FA$202,152,FALSE)))</f>
        <v>0</v>
      </c>
      <c r="EW14" s="6">
        <f>IF(ISERROR(VLOOKUP($A14,'Import OffPeak'!$A$3:FB$99,153,FALSE)-VLOOKUP($A14,'Import OffPeak change'!$A$106:FB$202,153,FALSE)),0,(VLOOKUP($A14,'Import OffPeak'!$A$3:FB$99,153,FALSE)-VLOOKUP($A14,'Import OffPeak change'!$A$106:FB$202,153,FALSE)))</f>
        <v>0</v>
      </c>
      <c r="EX14" s="6">
        <f>IF(ISERROR(VLOOKUP($A14,'Import OffPeak'!$A$3:FC$99,154,FALSE)-VLOOKUP($A14,'Import OffPeak change'!$A$106:FC$202,154,FALSE)),0,(VLOOKUP($A14,'Import OffPeak'!$A$3:FC$99,154,FALSE)-VLOOKUP($A14,'Import OffPeak change'!$A$106:FC$202,154,FALSE)))</f>
        <v>0</v>
      </c>
      <c r="EY14" s="6">
        <f>IF(ISERROR(VLOOKUP($A14,'Import OffPeak'!$A$3:FD$99,155,FALSE)-VLOOKUP($A14,'Import OffPeak change'!$A$106:FD$202,155,FALSE)),0,(VLOOKUP($A14,'Import OffPeak'!$A$3:FD$99,155,FALSE)-VLOOKUP($A14,'Import OffPeak change'!$A$106:FD$202,155,FALSE)))</f>
        <v>0</v>
      </c>
      <c r="EZ14" s="6">
        <f>IF(ISERROR(VLOOKUP($A14,'Import OffPeak'!$A$3:FE$99,156,FALSE)-VLOOKUP($A14,'Import OffPeak change'!$A$106:FE$202,156,FALSE)),0,(VLOOKUP($A14,'Import OffPeak'!$A$3:FE$99,156,FALSE)-VLOOKUP($A14,'Import OffPeak change'!$A$106:FE$202,156,FALSE)))</f>
        <v>0</v>
      </c>
      <c r="FA14" s="6">
        <f>IF(ISERROR(VLOOKUP($A14,'Import OffPeak'!$A$3:FF$99,157,FALSE)-VLOOKUP($A14,'Import OffPeak change'!$A$106:FF$202,157,FALSE)),0,(VLOOKUP($A14,'Import OffPeak'!$A$3:FF$99,157,FALSE)-VLOOKUP($A14,'Import OffPeak change'!$A$106:FF$202,157,FALSE)))</f>
        <v>0</v>
      </c>
      <c r="FB14" s="6">
        <f>IF(ISERROR(VLOOKUP($A14,'Import OffPeak'!$A$3:FG$99,158,FALSE)-VLOOKUP($A14,'Import OffPeak change'!$A$106:FG$202,158,FALSE)),0,(VLOOKUP($A14,'Import OffPeak'!$A$3:FG$99,158,FALSE)-VLOOKUP($A14,'Import OffPeak change'!$A$106:FG$202,158,FALSE)))</f>
        <v>0</v>
      </c>
      <c r="FC14" s="6">
        <f>IF(ISERROR(VLOOKUP($A14,'Import OffPeak'!$A$3:FH$99,159,FALSE)-VLOOKUP($A14,'Import OffPeak change'!$A$106:FH$202,159,FALSE)),0,(VLOOKUP($A14,'Import OffPeak'!$A$3:FH$99,159,FALSE)-VLOOKUP($A14,'Import OffPeak change'!$A$106:FH$202,159,FALSE)))</f>
        <v>0</v>
      </c>
      <c r="FD14" s="6">
        <f>IF(ISERROR(VLOOKUP($A14,'Import OffPeak'!$A$3:FI$99,160,FALSE)-VLOOKUP($A14,'Import OffPeak change'!$A$106:FI$202,160,FALSE)),0,(VLOOKUP($A14,'Import OffPeak'!$A$3:FI$99,160,FALSE)-VLOOKUP($A14,'Import OffPeak change'!$A$106:FI$202,160,FALSE)))</f>
        <v>0</v>
      </c>
      <c r="FE14" s="6">
        <f>IF(ISERROR(VLOOKUP($A14,'Import OffPeak'!$A$3:FJ$99,161,FALSE)-VLOOKUP($A14,'Import OffPeak change'!$A$106:FJ$202,161,FALSE)),0,(VLOOKUP($A14,'Import OffPeak'!$A$3:FJ$99,161,FALSE)-VLOOKUP($A14,'Import OffPeak change'!$A$106:FJ$202,161,FALSE)))</f>
        <v>0</v>
      </c>
      <c r="FF14" s="6">
        <f>IF(ISERROR(VLOOKUP($A14,'Import OffPeak'!$A$3:FK$99,162,FALSE)-VLOOKUP($A14,'Import OffPeak change'!$A$106:FK$202,162,FALSE)),0,(VLOOKUP($A14,'Import OffPeak'!$A$3:FK$99,162,FALSE)-VLOOKUP($A14,'Import OffPeak change'!$A$106:FK$202,162,FALSE)))</f>
        <v>0</v>
      </c>
      <c r="FG14" s="6">
        <f>IF(ISERROR(VLOOKUP($A14,'Import OffPeak'!$A$3:FL$99,163,FALSE)-VLOOKUP($A14,'Import OffPeak change'!$A$106:FL$202,163,FALSE)),0,(VLOOKUP($A14,'Import OffPeak'!$A$3:FL$99,163,FALSE)-VLOOKUP($A14,'Import OffPeak change'!$A$106:FL$202,163,FALSE)))</f>
        <v>0</v>
      </c>
      <c r="FH14" s="6">
        <f>IF(ISERROR(VLOOKUP($A14,'Import OffPeak'!$A$3:FM$99,164,FALSE)-VLOOKUP($A14,'Import OffPeak change'!$A$106:FM$202,164,FALSE)),0,(VLOOKUP($A14,'Import OffPeak'!$A$3:FM$99,164,FALSE)-VLOOKUP($A14,'Import OffPeak change'!$A$106:FM$202,164,FALSE)))</f>
        <v>0</v>
      </c>
      <c r="FI14" s="6">
        <f>IF(ISERROR(VLOOKUP($A14,'Import OffPeak'!$A$3:FN$99,165,FALSE)-VLOOKUP($A14,'Import OffPeak change'!$A$106:FN$202,165,FALSE)),0,(VLOOKUP($A14,'Import OffPeak'!$A$3:FN$99,165,FALSE)-VLOOKUP($A14,'Import OffPeak change'!$A$106:FN$202,165,FALSE)))</f>
        <v>0</v>
      </c>
      <c r="FJ14" s="6">
        <f>IF(ISERROR(VLOOKUP($A14,'Import OffPeak'!$A$3:FO$99,166,FALSE)-VLOOKUP($A14,'Import OffPeak change'!$A$106:FO$202,166,FALSE)),0,(VLOOKUP($A14,'Import OffPeak'!$A$3:FO$99,166,FALSE)-VLOOKUP($A14,'Import OffPeak change'!$A$106:FO$202,166,FALSE)))</f>
        <v>0</v>
      </c>
      <c r="FK14" s="6">
        <f>IF(ISERROR(VLOOKUP($A14,'Import OffPeak'!$A$3:FP$99,167,FALSE)-VLOOKUP($A14,'Import OffPeak change'!$A$106:FP$202,167,FALSE)),0,(VLOOKUP($A14,'Import OffPeak'!$A$3:FP$99,167,FALSE)-VLOOKUP($A14,'Import OffPeak change'!$A$106:FP$202,167,FALSE)))</f>
        <v>0</v>
      </c>
      <c r="FL14" s="6">
        <f>IF(ISERROR(VLOOKUP($A14,'Import OffPeak'!$A$3:FQ$99,168,FALSE)-VLOOKUP($A14,'Import OffPeak change'!$A$106:FQ$202,168,FALSE)),0,(VLOOKUP($A14,'Import OffPeak'!$A$3:FQ$99,168,FALSE)-VLOOKUP($A14,'Import OffPeak change'!$A$106:FQ$202,168,FALSE)))</f>
        <v>0</v>
      </c>
      <c r="FM14" s="6">
        <f>IF(ISERROR(VLOOKUP($A14,'Import OffPeak'!$A$3:FR$99,169,FALSE)-VLOOKUP($A14,'Import OffPeak change'!$A$106:FR$202,169,FALSE)),0,(VLOOKUP($A14,'Import OffPeak'!$A$3:FR$99,169,FALSE)-VLOOKUP($A14,'Import OffPeak change'!$A$106:FR$202,169,FALSE)))</f>
        <v>0</v>
      </c>
      <c r="FN14" s="6">
        <f>IF(ISERROR(VLOOKUP($A14,'Import OffPeak'!$A$3:FS$99,170,FALSE)-VLOOKUP($A14,'Import OffPeak change'!$A$106:FS$202,170,FALSE)),0,(VLOOKUP($A14,'Import OffPeak'!$A$3:FS$99,170,FALSE)-VLOOKUP($A14,'Import OffPeak change'!$A$106:FS$202,170,FALSE)))</f>
        <v>0</v>
      </c>
      <c r="FO14" s="6">
        <f>IF(ISERROR(VLOOKUP($A14,'Import OffPeak'!$A$3:FT$99,171,FALSE)-VLOOKUP($A14,'Import OffPeak change'!$A$106:FT$202,171,FALSE)),0,(VLOOKUP($A14,'Import OffPeak'!$A$3:FT$99,171,FALSE)-VLOOKUP($A14,'Import OffPeak change'!$A$106:FT$202,171,FALSE)))</f>
        <v>0</v>
      </c>
      <c r="FP14" s="6">
        <f>IF(ISERROR(VLOOKUP($A14,'Import OffPeak'!$A$3:FU$99,172,FALSE)-VLOOKUP($A14,'Import OffPeak change'!$A$106:FU$202,172,FALSE)),0,(VLOOKUP($A14,'Import OffPeak'!$A$3:FU$99,172,FALSE)-VLOOKUP($A14,'Import OffPeak change'!$A$106:FU$202,172,FALSE)))</f>
        <v>0</v>
      </c>
      <c r="FQ14" s="6">
        <f>IF(ISERROR(VLOOKUP($A14,'Import OffPeak'!$A$3:FV$99,173,FALSE)-VLOOKUP($A14,'Import OffPeak change'!$A$106:FV$202,173,FALSE)),0,(VLOOKUP($A14,'Import OffPeak'!$A$3:FV$99,173,FALSE)-VLOOKUP($A14,'Import OffPeak change'!$A$106:FV$202,173,FALSE)))</f>
        <v>0</v>
      </c>
      <c r="FR14" s="6">
        <f>IF(ISERROR(VLOOKUP($A14,'Import OffPeak'!$A$3:FW$99,174,FALSE)-VLOOKUP($A14,'Import OffPeak change'!$A$106:FW$202,174,FALSE)),0,(VLOOKUP($A14,'Import OffPeak'!$A$3:FW$99,174,FALSE)-VLOOKUP($A14,'Import OffPeak change'!$A$106:FW$202,174,FALSE)))</f>
        <v>0</v>
      </c>
      <c r="FS14" s="6">
        <f>IF(ISERROR(VLOOKUP($A14,'Import OffPeak'!$A$3:FX$99,175,FALSE)-VLOOKUP($A14,'Import OffPeak change'!$A$106:FX$202,175,FALSE)),0,(VLOOKUP($A14,'Import OffPeak'!$A$3:FX$99,175,FALSE)-VLOOKUP($A14,'Import OffPeak change'!$A$106:FX$202,175,FALSE)))</f>
        <v>0</v>
      </c>
      <c r="FT14" s="6">
        <f>IF(ISERROR(VLOOKUP($A14,'Import OffPeak'!$A$3:FY$99,176,FALSE)-VLOOKUP($A14,'Import OffPeak change'!$A$106:FY$202,176,FALSE)),0,(VLOOKUP($A14,'Import OffPeak'!$A$3:FY$99,176,FALSE)-VLOOKUP($A14,'Import OffPeak change'!$A$106:FY$202,176,FALSE)))</f>
        <v>0</v>
      </c>
      <c r="FU14" s="6">
        <f>IF(ISERROR(VLOOKUP($A14,'Import OffPeak'!$A$3:FZ$99,177,FALSE)-VLOOKUP($A14,'Import OffPeak change'!$A$106:FZ$202,177,FALSE)),0,(VLOOKUP($A14,'Import OffPeak'!$A$3:FZ$99,177,FALSE)-VLOOKUP($A14,'Import OffPeak change'!$A$106:FZ$202,177,FALSE)))</f>
        <v>0</v>
      </c>
      <c r="FV14" s="6">
        <f>IF(ISERROR(VLOOKUP($A14,'Import OffPeak'!$A$3:GA$99,178,FALSE)-VLOOKUP($A14,'Import OffPeak change'!$A$106:GA$202,178,FALSE)),0,(VLOOKUP($A14,'Import OffPeak'!$A$3:GA$99,178,FALSE)-VLOOKUP($A14,'Import OffPeak change'!$A$106:GA$202,178,FALSE)))</f>
        <v>0</v>
      </c>
      <c r="FW14" s="6">
        <f>IF(ISERROR(VLOOKUP($A14,'Import OffPeak'!$A$3:GB$99,179,FALSE)-VLOOKUP($A14,'Import OffPeak change'!$A$106:GB$202,179,FALSE)),0,(VLOOKUP($A14,'Import OffPeak'!$A$3:GB$99,179,FALSE)-VLOOKUP($A14,'Import OffPeak change'!$A$106:GB$202,179,FALSE)))</f>
        <v>0</v>
      </c>
      <c r="FX14" s="6">
        <f>IF(ISERROR(VLOOKUP($A14,'Import OffPeak'!$A$3:GC$99,180,FALSE)-VLOOKUP($A14,'Import OffPeak change'!$A$106:GC$202,180,FALSE)),0,(VLOOKUP($A14,'Import OffPeak'!$A$3:GC$99,180,FALSE)-VLOOKUP($A14,'Import OffPeak change'!$A$106:GC$202,180,FALSE)))</f>
        <v>0</v>
      </c>
      <c r="FY14" s="6">
        <f>IF(ISERROR(VLOOKUP($A14,'Import OffPeak'!$A$3:GD$99,181,FALSE)-VLOOKUP($A14,'Import OffPeak change'!$A$106:GD$202,181,FALSE)),0,(VLOOKUP($A14,'Import OffPeak'!$A$3:GD$99,181,FALSE)-VLOOKUP($A14,'Import OffPeak change'!$A$106:GD$202,181,FALSE)))</f>
        <v>0</v>
      </c>
      <c r="FZ14" s="6">
        <f>IF(ISERROR(VLOOKUP($A14,'Import OffPeak'!$A$3:GE$99,182,FALSE)-VLOOKUP($A14,'Import OffPeak change'!$A$106:GE$202,182,FALSE)),0,(VLOOKUP($A14,'Import OffPeak'!$A$3:GE$99,182,FALSE)-VLOOKUP($A14,'Import OffPeak change'!$A$106:GE$202,182,FALSE)))</f>
        <v>0</v>
      </c>
      <c r="GA14" s="6">
        <f>IF(ISERROR(VLOOKUP($A14,'Import OffPeak'!$A$3:GF$99,183,FALSE)-VLOOKUP($A14,'Import OffPeak change'!$A$106:GF$202,183,FALSE)),0,(VLOOKUP($A14,'Import OffPeak'!$A$3:GF$99,183,FALSE)-VLOOKUP($A14,'Import OffPeak change'!$A$106:GF$202,183,FALSE)))</f>
        <v>0</v>
      </c>
      <c r="GB14" s="6">
        <f>IF(ISERROR(VLOOKUP($A14,'Import OffPeak'!$A$3:GG$99,184,FALSE)-VLOOKUP($A14,'Import OffPeak change'!$A$106:GG$202,184,FALSE)),0,(VLOOKUP($A14,'Import OffPeak'!$A$3:GG$99,184,FALSE)-VLOOKUP($A14,'Import OffPeak change'!$A$106:GG$202,184,FALSE)))</f>
        <v>0</v>
      </c>
      <c r="GC14" s="6">
        <f>IF(ISERROR(VLOOKUP($A14,'Import OffPeak'!$A$3:GH$99,185,FALSE)-VLOOKUP($A14,'Import OffPeak change'!$A$106:GH$202,185,FALSE)),0,(VLOOKUP($A14,'Import OffPeak'!$A$3:GH$99,185,FALSE)-VLOOKUP($A14,'Import OffPeak change'!$A$106:GH$202,185,FALSE)))</f>
        <v>0</v>
      </c>
      <c r="GD14" s="6">
        <f>IF(ISERROR(VLOOKUP($A14,'Import OffPeak'!$A$3:GI$99,186,FALSE)-VLOOKUP($A14,'Import OffPeak change'!$A$106:GI$202,186,FALSE)),0,(VLOOKUP($A14,'Import OffPeak'!$A$3:GI$99,186,FALSE)-VLOOKUP($A14,'Import OffPeak change'!$A$106:GI$202,186,FALSE)))</f>
        <v>0</v>
      </c>
      <c r="GE14" s="6">
        <f>IF(ISERROR(VLOOKUP($A14,'Import OffPeak'!$A$3:GJ$99,187,FALSE)-VLOOKUP($A14,'Import OffPeak change'!$A$106:GJ$202,187,FALSE)),0,(VLOOKUP($A14,'Import OffPeak'!$A$3:GJ$99,187,FALSE)-VLOOKUP($A14,'Import OffPeak change'!$A$106:GJ$202,187,FALSE)))</f>
        <v>0</v>
      </c>
      <c r="GF14" s="6">
        <f>IF(ISERROR(VLOOKUP($A14,'Import OffPeak'!$A$3:GK$99,188,FALSE)-VLOOKUP($A14,'Import OffPeak change'!$A$106:GK$202,188,FALSE)),0,(VLOOKUP($A14,'Import OffPeak'!$A$3:GK$99,188,FALSE)-VLOOKUP($A14,'Import OffPeak change'!$A$106:GK$202,188,FALSE)))</f>
        <v>0</v>
      </c>
      <c r="GG14" s="6">
        <f>IF(ISERROR(VLOOKUP($A14,'Import OffPeak'!$A$3:GL$99,189,FALSE)-VLOOKUP($A14,'Import OffPeak change'!$A$106:GL$202,189,FALSE)),0,(VLOOKUP($A14,'Import OffPeak'!$A$3:GL$99,189,FALSE)-VLOOKUP($A14,'Import OffPeak change'!$A$106:GL$202,189,FALSE)))</f>
        <v>0</v>
      </c>
      <c r="GH14" s="6">
        <f>IF(ISERROR(VLOOKUP($A14,'Import OffPeak'!$A$3:GM$99,190,FALSE)-VLOOKUP($A14,'Import OffPeak change'!$A$106:GM$202,190,FALSE)),0,(VLOOKUP($A14,'Import OffPeak'!$A$3:GM$99,190,FALSE)-VLOOKUP($A14,'Import OffPeak change'!$A$106:GM$202,190,FALSE)))</f>
        <v>0</v>
      </c>
      <c r="GI14" s="6">
        <f>IF(ISERROR(VLOOKUP($A14,'Import OffPeak'!$A$3:GN$99,191,FALSE)-VLOOKUP($A14,'Import OffPeak change'!$A$106:GN$202,191,FALSE)),0,(VLOOKUP($A14,'Import OffPeak'!$A$3:GN$99,191,FALSE)-VLOOKUP($A14,'Import OffPeak change'!$A$106:GN$202,191,FALSE)))</f>
        <v>0</v>
      </c>
      <c r="GJ14" s="6">
        <f>IF(ISERROR(VLOOKUP($A14,'Import OffPeak'!$A$3:GO$99,192,FALSE)-VLOOKUP($A14,'Import OffPeak change'!$A$106:GO$202,192,FALSE)),0,(VLOOKUP($A14,'Import OffPeak'!$A$3:GO$99,192,FALSE)-VLOOKUP($A14,'Import OffPeak change'!$A$106:GO$202,192,FALSE)))</f>
        <v>0</v>
      </c>
      <c r="GK14" s="6">
        <f>IF(ISERROR(VLOOKUP($A14,'Import OffPeak'!$A$3:GP$99,193,FALSE)-VLOOKUP($A14,'Import OffPeak change'!$A$106:GP$202,193,FALSE)),0,(VLOOKUP($A14,'Import OffPeak'!$A$3:GP$99,193,FALSE)-VLOOKUP($A14,'Import OffPeak change'!$A$106:GP$202,193,FALSE)))</f>
        <v>0</v>
      </c>
      <c r="GL14" s="6">
        <f>IF(ISERROR(VLOOKUP($A14,'Import OffPeak'!$A$3:GQ$99,194,FALSE)-VLOOKUP($A14,'Import OffPeak change'!$A$106:GQ$202,194,FALSE)),0,(VLOOKUP($A14,'Import OffPeak'!$A$3:GQ$99,194,FALSE)-VLOOKUP($A14,'Import OffPeak change'!$A$106:GQ$202,194,FALSE)))</f>
        <v>0</v>
      </c>
      <c r="GM14" s="6">
        <f>IF(ISERROR(VLOOKUP($A14,'Import OffPeak'!$A$3:GR$99,195,FALSE)-VLOOKUP($A14,'Import OffPeak change'!$A$106:GR$202,195,FALSE)),0,(VLOOKUP($A14,'Import OffPeak'!$A$3:GR$99,195,FALSE)-VLOOKUP($A14,'Import OffPeak change'!$A$106:GR$202,195,FALSE)))</f>
        <v>0</v>
      </c>
      <c r="GN14" s="6">
        <f>IF(ISERROR(VLOOKUP($A14,'Import OffPeak'!$A$3:GS$99,196,FALSE)-VLOOKUP($A14,'Import OffPeak change'!$A$106:GS$202,196,FALSE)),0,(VLOOKUP($A14,'Import OffPeak'!$A$3:GS$99,196,FALSE)-VLOOKUP($A14,'Import OffPeak change'!$A$106:GS$202,196,FALSE)))</f>
        <v>0</v>
      </c>
      <c r="GO14" s="6">
        <f>IF(ISERROR(VLOOKUP($A14,'Import OffPeak'!$A$3:GT$99,197,FALSE)-VLOOKUP($A14,'Import OffPeak change'!$A$106:GT$202,197,FALSE)),0,(VLOOKUP($A14,'Import OffPeak'!$A$3:GT$99,197,FALSE)-VLOOKUP($A14,'Import OffPeak change'!$A$106:GT$202,197,FALSE)))</f>
        <v>0</v>
      </c>
      <c r="GP14" s="6">
        <f>IF(ISERROR(VLOOKUP($A14,'Import OffPeak'!$A$3:GU$99,198,FALSE)-VLOOKUP($A14,'Import OffPeak change'!$A$106:GU$202,198,FALSE)),0,(VLOOKUP($A14,'Import OffPeak'!$A$3:GU$99,198,FALSE)-VLOOKUP($A14,'Import OffPeak change'!$A$106:GU$202,198,FALSE)))</f>
        <v>0</v>
      </c>
      <c r="GQ14" s="6">
        <f>IF(ISERROR(VLOOKUP($A14,'Import OffPeak'!$A$3:GV$99,199,FALSE)-VLOOKUP($A14,'Import OffPeak change'!$A$106:GV$202,199,FALSE)),0,(VLOOKUP($A14,'Import OffPeak'!$A$3:GV$99,199,FALSE)-VLOOKUP($A14,'Import OffPeak change'!$A$106:GV$202,199,FALSE)))</f>
        <v>0</v>
      </c>
      <c r="GR14" s="6">
        <f>IF(ISERROR(VLOOKUP($A14,'Import OffPeak'!$A$3:GW$99,200,FALSE)-VLOOKUP($A14,'Import OffPeak change'!$A$106:GW$202,200,FALSE)),0,(VLOOKUP($A14,'Import OffPeak'!$A$3:GW$99,200,FALSE)-VLOOKUP($A14,'Import OffPeak change'!$A$106:GW$202,200,FALSE)))</f>
        <v>0</v>
      </c>
      <c r="GS14" s="6">
        <f>IF(ISERROR(VLOOKUP($A14,'Import OffPeak'!$A$3:GX$99,201,FALSE)-VLOOKUP($A14,'Import OffPeak change'!$A$106:GX$202,201,FALSE)),0,(VLOOKUP($A14,'Import OffPeak'!$A$3:GX$99,201,FALSE)-VLOOKUP($A14,'Import OffPeak change'!$A$106:GX$202,201,FALSE)))</f>
        <v>0</v>
      </c>
      <c r="GT14" s="6">
        <f>IF(ISERROR(VLOOKUP($A14,'Import OffPeak'!$A$3:GY$99,202,FALSE)-VLOOKUP($A14,'Import OffPeak change'!$A$106:GY$202,202,FALSE)),0,(VLOOKUP($A14,'Import OffPeak'!$A$3:GY$99,202,FALSE)-VLOOKUP($A14,'Import OffPeak change'!$A$106:GY$202,202,FALSE)))</f>
        <v>0</v>
      </c>
      <c r="GU14" s="6">
        <f>IF(ISERROR(VLOOKUP($A14,'Import OffPeak'!$A$3:GZ$99,203,FALSE)-VLOOKUP($A14,'Import OffPeak change'!$A$106:GZ$202,203,FALSE)),0,(VLOOKUP($A14,'Import OffPeak'!$A$3:GZ$99,203,FALSE)-VLOOKUP($A14,'Import OffPeak change'!$A$106:GZ$202,203,FALSE)))</f>
        <v>0</v>
      </c>
      <c r="GV14" s="6">
        <f>IF(ISERROR(VLOOKUP($A14,'Import OffPeak'!$A$3:HA$99,204,FALSE)-VLOOKUP($A14,'Import OffPeak change'!$A$106:HA$202,204,FALSE)),0,(VLOOKUP($A14,'Import OffPeak'!$A$3:HA$99,204,FALSE)-VLOOKUP($A14,'Import OffPeak change'!$A$106:HA$202,204,FALSE)))</f>
        <v>0</v>
      </c>
      <c r="GW14" s="6">
        <f>IF(ISERROR(VLOOKUP($A14,'Import OffPeak'!$A$3:HB$99,205,FALSE)-VLOOKUP($A14,'Import OffPeak change'!$A$106:HB$202,205,FALSE)),0,(VLOOKUP($A14,'Import OffPeak'!$A$3:HB$99,205,FALSE)-VLOOKUP($A14,'Import OffPeak change'!$A$106:HB$202,205,FALSE)))</f>
        <v>0</v>
      </c>
      <c r="GX14" s="6">
        <f>IF(ISERROR(VLOOKUP($A14,'Import OffPeak'!$A$3:HC$99,206,FALSE)-VLOOKUP($A14,'Import OffPeak change'!$A$106:HC$202,206,FALSE)),0,(VLOOKUP($A14,'Import OffPeak'!$A$3:HC$99,206,FALSE)-VLOOKUP($A14,'Import OffPeak change'!$A$106:HC$202,206,FALSE)))</f>
        <v>0</v>
      </c>
      <c r="GY14" s="6">
        <f>IF(ISERROR(VLOOKUP($A14,'Import OffPeak'!$A$3:HD$99,207,FALSE)-VLOOKUP($A14,'Import OffPeak change'!$A$106:HD$202,207,FALSE)),0,(VLOOKUP($A14,'Import OffPeak'!$A$3:HD$99,207,FALSE)-VLOOKUP($A14,'Import OffPeak change'!$A$106:HD$202,207,FALSE)))</f>
        <v>0</v>
      </c>
      <c r="GZ14" s="6">
        <f>IF(ISERROR(VLOOKUP($A14,'Import OffPeak'!$A$3:HE$99,208,FALSE)-VLOOKUP($A14,'Import OffPeak change'!$A$106:HE$202,208,FALSE)),0,(VLOOKUP($A14,'Import OffPeak'!$A$3:HE$99,208,FALSE)-VLOOKUP($A14,'Import OffPeak change'!$A$106:HE$202,208,FALSE)))</f>
        <v>0</v>
      </c>
      <c r="HA14" s="6">
        <f>IF(ISERROR(VLOOKUP($A14,'Import OffPeak'!$A$3:HF$99,209,FALSE)-VLOOKUP($A14,'Import OffPeak change'!$A$106:HF$202,209,FALSE)),0,(VLOOKUP($A14,'Import OffPeak'!$A$3:HF$99,209,FALSE)-VLOOKUP($A14,'Import OffPeak change'!$A$106:HF$202,209,FALSE)))</f>
        <v>0</v>
      </c>
      <c r="HB14" s="6">
        <f>IF(ISERROR(VLOOKUP($A14,'Import OffPeak'!$A$3:HG$99,210,FALSE)-VLOOKUP($A14,'Import OffPeak change'!$A$106:HG$202,210,FALSE)),0,(VLOOKUP($A14,'Import OffPeak'!$A$3:HG$99,210,FALSE)-VLOOKUP($A14,'Import OffPeak change'!$A$106:HG$202,210,FALSE)))</f>
        <v>0</v>
      </c>
      <c r="HC14" s="6">
        <f>IF(ISERROR(VLOOKUP($A14,'Import OffPeak'!$A$3:HH$99,211,FALSE)-VLOOKUP($A14,'Import OffPeak change'!$A$106:HH$202,211,FALSE)),0,(VLOOKUP($A14,'Import OffPeak'!$A$3:HH$99,211,FALSE)-VLOOKUP($A14,'Import OffPeak change'!$A$106:HH$202,211,FALSE)))</f>
        <v>0</v>
      </c>
      <c r="HD14" s="6">
        <f>IF(ISERROR(VLOOKUP($A14,'Import OffPeak'!$A$3:HI$99,212,FALSE)-VLOOKUP($A14,'Import OffPeak change'!$A$106:HI$202,212,FALSE)),0,(VLOOKUP($A14,'Import OffPeak'!$A$3:HI$99,212,FALSE)-VLOOKUP($A14,'Import OffPeak change'!$A$106:HI$202,212,FALSE)))</f>
        <v>0</v>
      </c>
      <c r="HE14" s="6">
        <f>IF(ISERROR(VLOOKUP($A14,'Import OffPeak'!$A$3:HJ$99,213,FALSE)-VLOOKUP($A14,'Import OffPeak change'!$A$106:HJ$202,213,FALSE)),0,(VLOOKUP($A14,'Import OffPeak'!$A$3:HJ$99,213,FALSE)-VLOOKUP($A14,'Import OffPeak change'!$A$106:HJ$202,213,FALSE)))</f>
        <v>0</v>
      </c>
      <c r="HF14" s="6">
        <f>IF(ISERROR(VLOOKUP($A14,'Import OffPeak'!$A$3:HK$99,214,FALSE)-VLOOKUP($A14,'Import OffPeak change'!$A$106:HK$202,214,FALSE)),0,(VLOOKUP($A14,'Import OffPeak'!$A$3:HK$99,214,FALSE)-VLOOKUP($A14,'Import OffPeak change'!$A$106:HK$202,214,FALSE)))</f>
        <v>0</v>
      </c>
      <c r="HG14" s="6">
        <f>IF(ISERROR(VLOOKUP($A14,'Import OffPeak'!$A$3:HL$99,215,FALSE)-VLOOKUP($A14,'Import OffPeak change'!$A$106:HL$202,215,FALSE)),0,(VLOOKUP($A14,'Import OffPeak'!$A$3:HL$99,215,FALSE)-VLOOKUP($A14,'Import OffPeak change'!$A$106:HL$202,215,FALSE)))</f>
        <v>0</v>
      </c>
      <c r="HH14" s="6">
        <f>IF(ISERROR(VLOOKUP($A14,'Import OffPeak'!$A$3:HM$99,216,FALSE)-VLOOKUP($A14,'Import OffPeak change'!$A$106:HM$202,216,FALSE)),0,(VLOOKUP($A14,'Import OffPeak'!$A$3:HM$99,216,FALSE)-VLOOKUP($A14,'Import OffPeak change'!$A$106:HM$202,216,FALSE)))</f>
        <v>0</v>
      </c>
      <c r="HI14" s="6">
        <f>IF(ISERROR(VLOOKUP($A14,'Import OffPeak'!$A$3:HN$99,217,FALSE)-VLOOKUP($A14,'Import OffPeak change'!$A$106:HN$202,217,FALSE)),0,(VLOOKUP($A14,'Import OffPeak'!$A$3:HN$99,217,FALSE)-VLOOKUP($A14,'Import OffPeak change'!$A$106:HN$202,217,FALSE)))</f>
        <v>0</v>
      </c>
      <c r="HJ14" s="6">
        <f>IF(ISERROR(VLOOKUP($A14,'Import OffPeak'!$A$3:HO$99,218,FALSE)-VLOOKUP($A14,'Import OffPeak change'!$A$106:HO$202,218,FALSE)),0,(VLOOKUP($A14,'Import OffPeak'!$A$3:HO$99,218,FALSE)-VLOOKUP($A14,'Import OffPeak change'!$A$106:HO$202,218,FALSE)))</f>
        <v>0</v>
      </c>
      <c r="HK14" s="6">
        <f>IF(ISERROR(VLOOKUP($A14,'Import OffPeak'!$A$3:HP$99,219,FALSE)-VLOOKUP($A14,'Import OffPeak change'!$A$106:HP$202,219,FALSE)),0,(VLOOKUP($A14,'Import OffPeak'!$A$3:HP$99,219,FALSE)-VLOOKUP($A14,'Import OffPeak change'!$A$106:HP$202,219,FALSE)))</f>
        <v>0</v>
      </c>
      <c r="HL14" s="6">
        <f>IF(ISERROR(VLOOKUP($A14,'Import OffPeak'!$A$3:HQ$99,220,FALSE)-VLOOKUP($A14,'Import OffPeak change'!$A$106:HQ$202,220,FALSE)),0,(VLOOKUP($A14,'Import OffPeak'!$A$3:HQ$99,220,FALSE)-VLOOKUP($A14,'Import OffPeak change'!$A$106:HQ$202,220,FALSE)))</f>
        <v>0</v>
      </c>
      <c r="HM14" s="6">
        <f>IF(ISERROR(VLOOKUP($A14,'Import OffPeak'!$A$3:HR$99,221,FALSE)-VLOOKUP($A14,'Import OffPeak change'!$A$106:HR$202,221,FALSE)),0,(VLOOKUP($A14,'Import OffPeak'!$A$3:HR$99,221,FALSE)-VLOOKUP($A14,'Import OffPeak change'!$A$106:HR$202,221,FALSE)))</f>
        <v>0</v>
      </c>
      <c r="HN14" s="6">
        <f>IF(ISERROR(VLOOKUP($A14,'Import OffPeak'!$A$3:HS$99,222,FALSE)-VLOOKUP($A14,'Import OffPeak change'!$A$106:HS$202,222,FALSE)),0,(VLOOKUP($A14,'Import OffPeak'!$A$3:HS$99,222,FALSE)-VLOOKUP($A14,'Import OffPeak change'!$A$106:HS$202,222,FALSE)))</f>
        <v>0</v>
      </c>
      <c r="HO14" s="6">
        <f>IF(ISERROR(VLOOKUP($A14,'Import OffPeak'!$A$3:HT$99,223,FALSE)-VLOOKUP($A14,'Import OffPeak change'!$A$106:HT$202,223,FALSE)),0,(VLOOKUP($A14,'Import OffPeak'!$A$3:HT$99,223,FALSE)-VLOOKUP($A14,'Import OffPeak change'!$A$106:HT$202,223,FALSE)))</f>
        <v>0</v>
      </c>
      <c r="HP14" s="6">
        <f>IF(ISERROR(VLOOKUP($A14,'Import OffPeak'!$A$3:HU$99,224,FALSE)-VLOOKUP($A14,'Import OffPeak change'!$A$106:HU$202,224,FALSE)),0,(VLOOKUP($A14,'Import OffPeak'!$A$3:HU$99,224,FALSE)-VLOOKUP($A14,'Import OffPeak change'!$A$106:HU$202,224,FALSE)))</f>
        <v>0</v>
      </c>
      <c r="HQ14" s="6">
        <f>IF(ISERROR(VLOOKUP($A14,'Import OffPeak'!$A$3:HV$99,225,FALSE)-VLOOKUP($A14,'Import OffPeak change'!$A$106:HV$202,225,FALSE)),0,(VLOOKUP($A14,'Import OffPeak'!$A$3:HV$99,225,FALSE)-VLOOKUP($A14,'Import OffPeak change'!$A$106:HV$202,225,FALSE)))</f>
        <v>0</v>
      </c>
      <c r="HR14" s="6">
        <f>IF(ISERROR(VLOOKUP($A14,'Import OffPeak'!$A$3:HW$99,226,FALSE)-VLOOKUP($A14,'Import OffPeak change'!$A$106:HW$202,226,FALSE)),0,(VLOOKUP($A14,'Import OffPeak'!$A$3:HW$99,226,FALSE)-VLOOKUP($A14,'Import OffPeak change'!$A$106:HW$202,226,FALSE)))</f>
        <v>0</v>
      </c>
      <c r="HS14" s="6">
        <f>IF(ISERROR(VLOOKUP($A14,'Import OffPeak'!$A$3:HX$99,227,FALSE)-VLOOKUP($A14,'Import OffPeak change'!$A$106:HX$202,227,FALSE)),0,(VLOOKUP($A14,'Import OffPeak'!$A$3:HX$99,227,FALSE)-VLOOKUP($A14,'Import OffPeak change'!$A$106:HX$202,227,FALSE)))</f>
        <v>0</v>
      </c>
      <c r="HT14" s="6">
        <f>IF(ISERROR(VLOOKUP($A14,'Import OffPeak'!$A$3:HY$99,228,FALSE)-VLOOKUP($A14,'Import OffPeak change'!$A$106:HY$202,228,FALSE)),0,(VLOOKUP($A14,'Import OffPeak'!$A$3:HY$99,228,FALSE)-VLOOKUP($A14,'Import OffPeak change'!$A$106:HY$202,228,FALSE)))</f>
        <v>0</v>
      </c>
      <c r="HU14" s="6">
        <f>IF(ISERROR(VLOOKUP($A14,'Import OffPeak'!$A$3:HZ$99,229,FALSE)-VLOOKUP($A14,'Import OffPeak change'!$A$106:HZ$202,229,FALSE)),0,(VLOOKUP($A14,'Import OffPeak'!$A$3:HZ$99,229,FALSE)-VLOOKUP($A14,'Import OffPeak change'!$A$106:HZ$202,229,FALSE)))</f>
        <v>0</v>
      </c>
      <c r="HV14" s="6">
        <f>IF(ISERROR(VLOOKUP($A14,'Import OffPeak'!$A$3:IA$99,230,FALSE)-VLOOKUP($A14,'Import OffPeak change'!$A$106:IA$202,230,FALSE)),0,(VLOOKUP($A14,'Import OffPeak'!$A$3:IA$99,230,FALSE)-VLOOKUP($A14,'Import OffPeak change'!$A$106:IA$202,230,FALSE)))</f>
        <v>0</v>
      </c>
      <c r="HW14" s="6">
        <f>IF(ISERROR(VLOOKUP($A14,'Import OffPeak'!$A$3:IB$99,231,FALSE)-VLOOKUP($A14,'Import OffPeak change'!$A$106:IB$202,231,FALSE)),0,(VLOOKUP($A14,'Import OffPeak'!$A$3:IB$99,231,FALSE)-VLOOKUP($A14,'Import OffPeak change'!$A$106:IB$202,231,FALSE)))</f>
        <v>0</v>
      </c>
      <c r="HX14" s="6">
        <f>IF(ISERROR(VLOOKUP($A14,'Import OffPeak'!$A$3:IC$99,232,FALSE)-VLOOKUP($A14,'Import OffPeak change'!$A$106:IC$202,232,FALSE)),0,(VLOOKUP($A14,'Import OffPeak'!$A$3:IC$99,232,FALSE)-VLOOKUP($A14,'Import OffPeak change'!$A$106:IC$202,232,FALSE)))</f>
        <v>0</v>
      </c>
      <c r="HY14" s="6">
        <f>IF(ISERROR(VLOOKUP($A14,'Import OffPeak'!$A$3:ID$99,233,FALSE)-VLOOKUP($A14,'Import OffPeak change'!$A$106:ID$202,233,FALSE)),0,(VLOOKUP($A14,'Import OffPeak'!$A$3:ID$99,233,FALSE)-VLOOKUP($A14,'Import OffPeak change'!$A$106:ID$202,233,FALSE)))</f>
        <v>0</v>
      </c>
      <c r="HZ14" s="6">
        <f>IF(ISERROR(VLOOKUP($A14,'Import OffPeak'!$A$3:IE$99,234,FALSE)-VLOOKUP($A14,'Import OffPeak change'!$A$106:IE$202,234,FALSE)),0,(VLOOKUP($A14,'Import OffPeak'!$A$3:IE$99,234,FALSE)-VLOOKUP($A14,'Import OffPeak change'!$A$106:IE$202,234,FALSE)))</f>
        <v>0</v>
      </c>
      <c r="IA14" s="6">
        <f>IF(ISERROR(VLOOKUP($A14,'Import OffPeak'!$A$3:IF$99,235,FALSE)-VLOOKUP($A14,'Import OffPeak change'!$A$106:IF$202,235,FALSE)),0,(VLOOKUP($A14,'Import OffPeak'!$A$3:IF$99,235,FALSE)-VLOOKUP($A14,'Import OffPeak change'!$A$106:IF$202,235,FALSE)))</f>
        <v>0</v>
      </c>
      <c r="IB14" s="6">
        <f>IF(ISERROR(VLOOKUP($A14,'Import OffPeak'!$A$3:IG$99,236,FALSE)-VLOOKUP($A14,'Import OffPeak change'!$A$106:IG$202,236,FALSE)),0,(VLOOKUP($A14,'Import OffPeak'!$A$3:IG$99,236,FALSE)-VLOOKUP($A14,'Import OffPeak change'!$A$106:IG$202,236,FALSE)))</f>
        <v>0</v>
      </c>
      <c r="IC14" s="6">
        <f>IF(ISERROR(VLOOKUP($A14,'Import OffPeak'!$A$3:IH$99,237,FALSE)-VLOOKUP($A14,'Import OffPeak change'!$A$106:IH$202,237,FALSE)),0,(VLOOKUP($A14,'Import OffPeak'!$A$3:IH$99,237,FALSE)-VLOOKUP($A14,'Import OffPeak change'!$A$106:IH$202,237,FALSE)))</f>
        <v>0</v>
      </c>
      <c r="ID14" s="6">
        <f>IF(ISERROR(VLOOKUP($A14,'Import OffPeak'!$A$3:II$99,238,FALSE)-VLOOKUP($A14,'Import OffPeak change'!$A$106:II$202,238,FALSE)),0,(VLOOKUP($A14,'Import OffPeak'!$A$3:II$99,238,FALSE)-VLOOKUP($A14,'Import OffPeak change'!$A$106:II$202,238,FALSE)))</f>
        <v>0</v>
      </c>
      <c r="IE14" s="6">
        <f>IF(ISERROR(VLOOKUP($A14,'Import OffPeak'!$A$3:IJ$99,239,FALSE)-VLOOKUP($A14,'Import OffPeak change'!$A$106:IJ$202,239,FALSE)),0,(VLOOKUP($A14,'Import OffPeak'!$A$3:IJ$99,239,FALSE)-VLOOKUP($A14,'Import OffPeak change'!$A$106:IJ$202,239,FALSE)))</f>
        <v>0</v>
      </c>
      <c r="IF14" s="6"/>
    </row>
    <row r="15" spans="1:243" s="27" customFormat="1">
      <c r="A15" s="168" t="str">
        <f>IF('Import OffPeak'!A12=0,"",'Import OffPeak'!A12)</f>
        <v>HEDGEUS</v>
      </c>
      <c r="B15" s="6"/>
      <c r="C15" s="6"/>
      <c r="D15" s="6"/>
      <c r="E15" s="6"/>
      <c r="F15" s="6"/>
      <c r="G15" s="6">
        <f>IF(ISERROR(VLOOKUP($A15,'Import OffPeak'!$A$3:L$99,7,FALSE)-VLOOKUP($A15,'Import OffPeak change'!$A$106:L$202,7,FALSE)),0,(VLOOKUP($A15,'Import OffPeak'!$A$3:L$99,7,FALSE)-VLOOKUP($A15,'Import OffPeak change'!$A$106:L$202,7,FALSE)))</f>
        <v>0</v>
      </c>
      <c r="H15" s="6">
        <f>IF(ISERROR(VLOOKUP($A15,'Import OffPeak'!$A$3:M$99,8,FALSE)-VLOOKUP($A15,'Import OffPeak change'!$A$106:M$202,8,FALSE)),0,(VLOOKUP($A15,'Import OffPeak'!$A$3:M$99,8,FALSE)-VLOOKUP($A15,'Import OffPeak change'!$A$106:M$202,8,FALSE)))</f>
        <v>0</v>
      </c>
      <c r="I15" s="6">
        <f>IF(ISERROR(VLOOKUP($A15,'Import OffPeak'!$A$3:N$99,9,FALSE)-VLOOKUP($A15,'Import OffPeak change'!$A$106:N$202,9,FALSE)),0,(VLOOKUP($A15,'Import OffPeak'!$A$3:N$99,9,FALSE)-VLOOKUP($A15,'Import OffPeak change'!$A$106:N$202,9,FALSE)))</f>
        <v>0</v>
      </c>
      <c r="J15" s="6">
        <f>IF(ISERROR(VLOOKUP($A15,'Import OffPeak'!$A$3:O$99,10,FALSE)-VLOOKUP($A15,'Import OffPeak change'!$A$106:O$202,10,FALSE)),0,(VLOOKUP($A15,'Import OffPeak'!$A$3:O$99,10,FALSE)-VLOOKUP($A15,'Import OffPeak change'!$A$106:O$202,10,FALSE)))</f>
        <v>0</v>
      </c>
      <c r="K15" s="6">
        <f>IF(ISERROR(VLOOKUP($A15,'Import OffPeak'!$A$3:P$99,11,FALSE)-VLOOKUP($A15,'Import OffPeak change'!$A$106:P$202,11,FALSE)),0,(VLOOKUP($A15,'Import OffPeak'!$A$3:P$99,11,FALSE)-VLOOKUP($A15,'Import OffPeak change'!$A$106:P$202,11,FALSE)))</f>
        <v>0</v>
      </c>
      <c r="L15" s="6">
        <f>IF(ISERROR(VLOOKUP($A15,'Import OffPeak'!$A$3:Q$99,12,FALSE)-VLOOKUP($A15,'Import OffPeak change'!$A$106:Q$202,12,FALSE)),0,(VLOOKUP($A15,'Import OffPeak'!$A$3:Q$99,12,FALSE)-VLOOKUP($A15,'Import OffPeak change'!$A$106:Q$202,12,FALSE)))</f>
        <v>0</v>
      </c>
      <c r="M15" s="6">
        <f>IF(ISERROR(VLOOKUP($A15,'Import OffPeak'!$A$3:R$99,13,FALSE)-VLOOKUP($A15,'Import OffPeak change'!$A$106:R$202,13,FALSE)),0,(VLOOKUP($A15,'Import OffPeak'!$A$3:R$99,13,FALSE)-VLOOKUP($A15,'Import OffPeak change'!$A$106:R$202,13,FALSE)))</f>
        <v>0</v>
      </c>
      <c r="N15" s="6">
        <f>IF(ISERROR(VLOOKUP($A15,'Import OffPeak'!$A$3:S$99,14,FALSE)-VLOOKUP($A15,'Import OffPeak change'!$A$106:S$202,14,FALSE)),0,(VLOOKUP($A15,'Import OffPeak'!$A$3:S$99,14,FALSE)-VLOOKUP($A15,'Import OffPeak change'!$A$106:S$202,14,FALSE)))</f>
        <v>0</v>
      </c>
      <c r="O15" s="6">
        <f>IF(ISERROR(VLOOKUP($A15,'Import OffPeak'!$A$3:T$99,15,FALSE)-VLOOKUP($A15,'Import OffPeak change'!$A$106:T$202,15,FALSE)),0,(VLOOKUP($A15,'Import OffPeak'!$A$3:T$99,15,FALSE)-VLOOKUP($A15,'Import OffPeak change'!$A$106:T$202,15,FALSE)))</f>
        <v>0</v>
      </c>
      <c r="P15" s="6">
        <f>IF(ISERROR(VLOOKUP($A15,'Import OffPeak'!$A$3:U$99,16,FALSE)-VLOOKUP($A15,'Import OffPeak change'!$A$106:U$202,16,FALSE)),0,(VLOOKUP($A15,'Import OffPeak'!$A$3:U$99,16,FALSE)-VLOOKUP($A15,'Import OffPeak change'!$A$106:U$202,16,FALSE)))</f>
        <v>0</v>
      </c>
      <c r="Q15" s="6">
        <f>IF(ISERROR(VLOOKUP($A15,'Import OffPeak'!$A$3:V$99,17,FALSE)-VLOOKUP($A15,'Import OffPeak change'!$A$106:V$202,17,FALSE)),0,(VLOOKUP($A15,'Import OffPeak'!$A$3:V$99,17,FALSE)-VLOOKUP($A15,'Import OffPeak change'!$A$106:V$202,17,FALSE)))</f>
        <v>0</v>
      </c>
      <c r="R15" s="6">
        <f>IF(ISERROR(VLOOKUP($A15,'Import OffPeak'!$A$3:W$99,18,FALSE)-VLOOKUP($A15,'Import OffPeak change'!$A$106:W$202,18,FALSE)),0,(VLOOKUP($A15,'Import OffPeak'!$A$3:W$99,18,FALSE)-VLOOKUP($A15,'Import OffPeak change'!$A$106:W$202,18,FALSE)))</f>
        <v>0</v>
      </c>
      <c r="S15" s="6">
        <f>IF(ISERROR(VLOOKUP($A15,'Import OffPeak'!$A$3:X$99,19,FALSE)-VLOOKUP($A15,'Import OffPeak change'!$A$106:X$202,19,FALSE)),0,(VLOOKUP($A15,'Import OffPeak'!$A$3:X$99,19,FALSE)-VLOOKUP($A15,'Import OffPeak change'!$A$106:X$202,19,FALSE)))</f>
        <v>0</v>
      </c>
      <c r="T15" s="6">
        <f>IF(ISERROR(VLOOKUP($A15,'Import OffPeak'!$A$3:Y$99,20,FALSE)-VLOOKUP($A15,'Import OffPeak change'!$A$106:Y$202,20,FALSE)),0,(VLOOKUP($A15,'Import OffPeak'!$A$3:Y$99,20,FALSE)-VLOOKUP($A15,'Import OffPeak change'!$A$106:Y$202,20,FALSE)))</f>
        <v>0</v>
      </c>
      <c r="U15" s="6">
        <f>IF(ISERROR(VLOOKUP($A15,'Import OffPeak'!$A$3:Z$99,21,FALSE)-VLOOKUP($A15,'Import OffPeak change'!$A$106:Z$202,21,FALSE)),0,(VLOOKUP($A15,'Import OffPeak'!$A$3:Z$99,21,FALSE)-VLOOKUP($A15,'Import OffPeak change'!$A$106:Z$202,21,FALSE)))</f>
        <v>0</v>
      </c>
      <c r="V15" s="6">
        <f>IF(ISERROR(VLOOKUP($A15,'Import OffPeak'!$A$3:AA$99,22,FALSE)-VLOOKUP($A15,'Import OffPeak change'!$A$106:AA$202,22,FALSE)),0,(VLOOKUP($A15,'Import OffPeak'!$A$3:AA$99,22,FALSE)-VLOOKUP($A15,'Import OffPeak change'!$A$106:AA$202,22,FALSE)))</f>
        <v>0</v>
      </c>
      <c r="W15" s="6">
        <f>IF(ISERROR(VLOOKUP($A15,'Import OffPeak'!$A$3:AB$99,23,FALSE)-VLOOKUP($A15,'Import OffPeak change'!$A$106:AB$202,23,FALSE)),0,(VLOOKUP($A15,'Import OffPeak'!$A$3:AB$99,23,FALSE)-VLOOKUP($A15,'Import OffPeak change'!$A$106:AB$202,23,FALSE)))</f>
        <v>0</v>
      </c>
      <c r="X15" s="6">
        <f>IF(ISERROR(VLOOKUP($A15,'Import OffPeak'!$A$3:AC$99,24,FALSE)-VLOOKUP($A15,'Import OffPeak change'!$A$106:AC$202,24,FALSE)),0,(VLOOKUP($A15,'Import OffPeak'!$A$3:AC$99,24,FALSE)-VLOOKUP($A15,'Import OffPeak change'!$A$106:AC$202,24,FALSE)))</f>
        <v>0</v>
      </c>
      <c r="Y15" s="6">
        <f>IF(ISERROR(VLOOKUP($A15,'Import OffPeak'!$A$3:AD$99,25,FALSE)-VLOOKUP($A15,'Import OffPeak change'!$A$106:AD$202,25,FALSE)),0,(VLOOKUP($A15,'Import OffPeak'!$A$3:AD$99,25,FALSE)-VLOOKUP($A15,'Import OffPeak change'!$A$106:AD$202,25,FALSE)))</f>
        <v>0</v>
      </c>
      <c r="Z15" s="6">
        <f>IF(ISERROR(VLOOKUP($A15,'Import OffPeak'!$A$3:AE$99,26,FALSE)-VLOOKUP($A15,'Import OffPeak change'!$A$106:AE$202,26,FALSE)),0,(VLOOKUP($A15,'Import OffPeak'!$A$3:AE$99,26,FALSE)-VLOOKUP($A15,'Import OffPeak change'!$A$106:AE$202,26,FALSE)))</f>
        <v>0</v>
      </c>
      <c r="AA15" s="6">
        <f>IF(ISERROR(VLOOKUP($A15,'Import OffPeak'!$A$3:AF$99,27,FALSE)-VLOOKUP($A15,'Import OffPeak change'!$A$106:AF$202,27,FALSE)),0,(VLOOKUP($A15,'Import OffPeak'!$A$3:AF$99,27,FALSE)-VLOOKUP($A15,'Import OffPeak change'!$A$106:AF$202,27,FALSE)))</f>
        <v>0</v>
      </c>
      <c r="AB15" s="6">
        <f>IF(ISERROR(VLOOKUP($A15,'Import OffPeak'!$A$3:AG$99,28,FALSE)-VLOOKUP($A15,'Import OffPeak change'!$A$106:AG$202,28,FALSE)),0,(VLOOKUP($A15,'Import OffPeak'!$A$3:AG$99,28,FALSE)-VLOOKUP($A15,'Import OffPeak change'!$A$106:AG$202,28,FALSE)))</f>
        <v>0</v>
      </c>
      <c r="AC15" s="6">
        <f>IF(ISERROR(VLOOKUP($A15,'Import OffPeak'!$A$3:AH$99,29,FALSE)-VLOOKUP($A15,'Import OffPeak change'!$A$106:AH$202,29,FALSE)),0,(VLOOKUP($A15,'Import OffPeak'!$A$3:AH$99,29,FALSE)-VLOOKUP($A15,'Import OffPeak change'!$A$106:AH$202,29,FALSE)))</f>
        <v>0</v>
      </c>
      <c r="AD15" s="6">
        <f>IF(ISERROR(VLOOKUP($A15,'Import OffPeak'!$A$3:AI$99,30,FALSE)-VLOOKUP($A15,'Import OffPeak change'!$A$106:AI$202,30,FALSE)),0,(VLOOKUP($A15,'Import OffPeak'!$A$3:AI$99,30,FALSE)-VLOOKUP($A15,'Import OffPeak change'!$A$106:AI$202,30,FALSE)))</f>
        <v>0</v>
      </c>
      <c r="AE15" s="6">
        <f>IF(ISERROR(VLOOKUP($A15,'Import OffPeak'!$A$3:AJ$99,31,FALSE)-VLOOKUP($A15,'Import OffPeak change'!$A$106:AJ$202,31,FALSE)),0,(VLOOKUP($A15,'Import OffPeak'!$A$3:AJ$99,31,FALSE)-VLOOKUP($A15,'Import OffPeak change'!$A$106:AJ$202,31,FALSE)))</f>
        <v>0</v>
      </c>
      <c r="AF15" s="6">
        <f>IF(ISERROR(VLOOKUP($A15,'Import OffPeak'!$A$3:AK$99,32,FALSE)-VLOOKUP($A15,'Import OffPeak change'!$A$106:AK$202,32,FALSE)),0,(VLOOKUP($A15,'Import OffPeak'!$A$3:AK$99,32,FALSE)-VLOOKUP($A15,'Import OffPeak change'!$A$106:AK$202,32,FALSE)))</f>
        <v>0</v>
      </c>
      <c r="AG15" s="6">
        <f>IF(ISERROR(VLOOKUP($A15,'Import OffPeak'!$A$3:AL$99,33,FALSE)-VLOOKUP($A15,'Import OffPeak change'!$A$106:AL$202,33,FALSE)),0,(VLOOKUP($A15,'Import OffPeak'!$A$3:AL$99,33,FALSE)-VLOOKUP($A15,'Import OffPeak change'!$A$106:AL$202,33,FALSE)))</f>
        <v>0</v>
      </c>
      <c r="AH15" s="6">
        <f>IF(ISERROR(VLOOKUP($A15,'Import OffPeak'!$A$3:AM$99,34,FALSE)-VLOOKUP($A15,'Import OffPeak change'!$A$106:AM$202,34,FALSE)),0,(VLOOKUP($A15,'Import OffPeak'!$A$3:AM$99,34,FALSE)-VLOOKUP($A15,'Import OffPeak change'!$A$106:AM$202,34,FALSE)))</f>
        <v>0</v>
      </c>
      <c r="AI15" s="6">
        <f>IF(ISERROR(VLOOKUP($A15,'Import OffPeak'!$A$3:AN$99,35,FALSE)-VLOOKUP($A15,'Import OffPeak change'!$A$106:AN$202,35,FALSE)),0,(VLOOKUP($A15,'Import OffPeak'!$A$3:AN$99,35,FALSE)-VLOOKUP($A15,'Import OffPeak change'!$A$106:AN$202,35,FALSE)))</f>
        <v>0</v>
      </c>
      <c r="AJ15" s="6">
        <f>IF(ISERROR(VLOOKUP($A15,'Import OffPeak'!$A$3:AO$99,36,FALSE)-VLOOKUP($A15,'Import OffPeak change'!$A$106:AO$202,36,FALSE)),0,(VLOOKUP($A15,'Import OffPeak'!$A$3:AO$99,36,FALSE)-VLOOKUP($A15,'Import OffPeak change'!$A$106:AO$202,36,FALSE)))</f>
        <v>0</v>
      </c>
      <c r="AK15" s="6">
        <f>IF(ISERROR(VLOOKUP($A15,'Import OffPeak'!$A$3:AP$99,37,FALSE)-VLOOKUP($A15,'Import OffPeak change'!$A$106:AP$202,37,FALSE)),0,(VLOOKUP($A15,'Import OffPeak'!$A$3:AP$99,37,FALSE)-VLOOKUP($A15,'Import OffPeak change'!$A$106:AP$202,37,FALSE)))</f>
        <v>0</v>
      </c>
      <c r="AL15" s="6">
        <f>IF(ISERROR(VLOOKUP($A15,'Import OffPeak'!$A$3:AQ$99,38,FALSE)-VLOOKUP($A15,'Import OffPeak change'!$A$106:AQ$202,38,FALSE)),0,(VLOOKUP($A15,'Import OffPeak'!$A$3:AQ$99,38,FALSE)-VLOOKUP($A15,'Import OffPeak change'!$A$106:AQ$202,38,FALSE)))</f>
        <v>0</v>
      </c>
      <c r="AM15" s="6">
        <f>IF(ISERROR(VLOOKUP($A15,'Import OffPeak'!$A$3:AR$99,39,FALSE)-VLOOKUP($A15,'Import OffPeak change'!$A$106:AR$202,39,FALSE)),0,(VLOOKUP($A15,'Import OffPeak'!$A$3:AR$99,39,FALSE)-VLOOKUP($A15,'Import OffPeak change'!$A$106:AR$202,39,FALSE)))</f>
        <v>0</v>
      </c>
      <c r="AN15" s="6">
        <f>IF(ISERROR(VLOOKUP($A15,'Import OffPeak'!$A$3:AS$99,40,FALSE)-VLOOKUP($A15,'Import OffPeak change'!$A$106:AS$202,40,FALSE)),0,(VLOOKUP($A15,'Import OffPeak'!$A$3:AS$99,40,FALSE)-VLOOKUP($A15,'Import OffPeak change'!$A$106:AS$202,40,FALSE)))</f>
        <v>0</v>
      </c>
      <c r="AO15" s="6">
        <f>IF(ISERROR(VLOOKUP($A15,'Import OffPeak'!$A$3:AT$99,41,FALSE)-VLOOKUP($A15,'Import OffPeak change'!$A$106:AT$202,41,FALSE)),0,(VLOOKUP($A15,'Import OffPeak'!$A$3:AT$99,41,FALSE)-VLOOKUP($A15,'Import OffPeak change'!$A$106:AT$202,41,FALSE)))</f>
        <v>0</v>
      </c>
      <c r="AP15" s="6">
        <f>IF(ISERROR(VLOOKUP($A15,'Import OffPeak'!$A$3:AU$99,42,FALSE)-VLOOKUP($A15,'Import OffPeak change'!$A$106:AU$202,42,FALSE)),0,(VLOOKUP($A15,'Import OffPeak'!$A$3:AU$99,42,FALSE)-VLOOKUP($A15,'Import OffPeak change'!$A$106:AU$202,42,FALSE)))</f>
        <v>0</v>
      </c>
      <c r="AQ15" s="6">
        <f>IF(ISERROR(VLOOKUP($A15,'Import OffPeak'!$A$3:AV$99,43,FALSE)-VLOOKUP($A15,'Import OffPeak change'!$A$106:AV$202,43,FALSE)),0,(VLOOKUP($A15,'Import OffPeak'!$A$3:AV$99,43,FALSE)-VLOOKUP($A15,'Import OffPeak change'!$A$106:AV$202,43,FALSE)))</f>
        <v>0</v>
      </c>
      <c r="AR15" s="6">
        <f>IF(ISERROR(VLOOKUP($A15,'Import OffPeak'!$A$3:AW$99,44,FALSE)-VLOOKUP($A15,'Import OffPeak change'!$A$106:AW$202,44,FALSE)),0,(VLOOKUP($A15,'Import OffPeak'!$A$3:AW$99,44,FALSE)-VLOOKUP($A15,'Import OffPeak change'!$A$106:AW$202,44,FALSE)))</f>
        <v>0</v>
      </c>
      <c r="AS15" s="6">
        <f>IF(ISERROR(VLOOKUP($A15,'Import OffPeak'!$A$3:AX$99,45,FALSE)-VLOOKUP($A15,'Import OffPeak change'!$A$106:AX$202,45,FALSE)),0,(VLOOKUP($A15,'Import OffPeak'!$A$3:AX$99,45,FALSE)-VLOOKUP($A15,'Import OffPeak change'!$A$106:AX$202,45,FALSE)))</f>
        <v>0</v>
      </c>
      <c r="AT15" s="6">
        <f>IF(ISERROR(VLOOKUP($A15,'Import OffPeak'!$A$3:AY$99,46,FALSE)-VLOOKUP($A15,'Import OffPeak change'!$A$106:AY$202,46,FALSE)),0,(VLOOKUP($A15,'Import OffPeak'!$A$3:AY$99,46,FALSE)-VLOOKUP($A15,'Import OffPeak change'!$A$106:AY$202,46,FALSE)))</f>
        <v>0</v>
      </c>
      <c r="AU15" s="6">
        <f>IF(ISERROR(VLOOKUP($A15,'Import OffPeak'!$A$3:AZ$99,47,FALSE)-VLOOKUP($A15,'Import OffPeak change'!$A$106:AZ$202,47,FALSE)),0,(VLOOKUP($A15,'Import OffPeak'!$A$3:AZ$99,47,FALSE)-VLOOKUP($A15,'Import OffPeak change'!$A$106:AZ$202,47,FALSE)))</f>
        <v>0</v>
      </c>
      <c r="AV15" s="6">
        <f>IF(ISERROR(VLOOKUP($A15,'Import OffPeak'!$A$3:BA$99,48,FALSE)-VLOOKUP($A15,'Import OffPeak change'!$A$106:BA$202,48,FALSE)),0,(VLOOKUP($A15,'Import OffPeak'!$A$3:BA$99,48,FALSE)-VLOOKUP($A15,'Import OffPeak change'!$A$106:BA$202,48,FALSE)))</f>
        <v>0</v>
      </c>
      <c r="AW15" s="6">
        <f>IF(ISERROR(VLOOKUP($A15,'Import OffPeak'!$A$3:BB$99,49,FALSE)-VLOOKUP($A15,'Import OffPeak change'!$A$106:BB$202,49,FALSE)),0,(VLOOKUP($A15,'Import OffPeak'!$A$3:BB$99,49,FALSE)-VLOOKUP($A15,'Import OffPeak change'!$A$106:BB$202,49,FALSE)))</f>
        <v>0</v>
      </c>
      <c r="AX15" s="6">
        <f>IF(ISERROR(VLOOKUP($A15,'Import OffPeak'!$A$3:BC$99,50,FALSE)-VLOOKUP($A15,'Import OffPeak change'!$A$106:BC$202,50,FALSE)),0,(VLOOKUP($A15,'Import OffPeak'!$A$3:BC$99,50,FALSE)-VLOOKUP($A15,'Import OffPeak change'!$A$106:BC$202,50,FALSE)))</f>
        <v>0</v>
      </c>
      <c r="AY15" s="6">
        <f>IF(ISERROR(VLOOKUP($A15,'Import OffPeak'!$A$3:BD$99,51,FALSE)-VLOOKUP($A15,'Import OffPeak change'!$A$106:BD$202,51,FALSE)),0,(VLOOKUP($A15,'Import OffPeak'!$A$3:BD$99,51,FALSE)-VLOOKUP($A15,'Import OffPeak change'!$A$106:BD$202,51,FALSE)))</f>
        <v>0</v>
      </c>
      <c r="AZ15" s="6">
        <f>IF(ISERROR(VLOOKUP($A15,'Import OffPeak'!$A$3:BE$99,52,FALSE)-VLOOKUP($A15,'Import OffPeak change'!$A$106:BE$202,52,FALSE)),0,(VLOOKUP($A15,'Import OffPeak'!$A$3:BE$99,52,FALSE)-VLOOKUP($A15,'Import OffPeak change'!$A$106:BE$202,52,FALSE)))</f>
        <v>0</v>
      </c>
      <c r="BA15" s="6">
        <f>IF(ISERROR(VLOOKUP($A15,'Import OffPeak'!$A$3:BF$99,53,FALSE)-VLOOKUP($A15,'Import OffPeak change'!$A$106:BF$202,53,FALSE)),0,(VLOOKUP($A15,'Import OffPeak'!$A$3:BF$99,53,FALSE)-VLOOKUP($A15,'Import OffPeak change'!$A$106:BF$202,53,FALSE)))</f>
        <v>0</v>
      </c>
      <c r="BB15" s="6">
        <f>IF(ISERROR(VLOOKUP($A15,'Import OffPeak'!$A$3:BG$99,54,FALSE)-VLOOKUP($A15,'Import OffPeak change'!$A$106:BG$202,54,FALSE)),0,(VLOOKUP($A15,'Import OffPeak'!$A$3:BG$99,54,FALSE)-VLOOKUP($A15,'Import OffPeak change'!$A$106:BG$202,54,FALSE)))</f>
        <v>0</v>
      </c>
      <c r="BC15" s="6">
        <f>IF(ISERROR(VLOOKUP($A15,'Import OffPeak'!$A$3:BH$99,55,FALSE)-VLOOKUP($A15,'Import OffPeak change'!$A$106:BH$202,55,FALSE)),0,(VLOOKUP($A15,'Import OffPeak'!$A$3:BH$99,55,FALSE)-VLOOKUP($A15,'Import OffPeak change'!$A$106:BH$202,55,FALSE)))</f>
        <v>0</v>
      </c>
      <c r="BD15" s="6">
        <f>IF(ISERROR(VLOOKUP($A15,'Import OffPeak'!$A$3:BI$99,56,FALSE)-VLOOKUP($A15,'Import OffPeak change'!$A$106:BI$202,56,FALSE)),0,(VLOOKUP($A15,'Import OffPeak'!$A$3:BI$99,56,FALSE)-VLOOKUP($A15,'Import OffPeak change'!$A$106:BI$202,56,FALSE)))</f>
        <v>0</v>
      </c>
      <c r="BE15" s="6">
        <f>IF(ISERROR(VLOOKUP($A15,'Import OffPeak'!$A$3:BJ$99,57,FALSE)-VLOOKUP($A15,'Import OffPeak change'!$A$106:BJ$202,57,FALSE)),0,(VLOOKUP($A15,'Import OffPeak'!$A$3:BJ$99,57,FALSE)-VLOOKUP($A15,'Import OffPeak change'!$A$106:BJ$202,57,FALSE)))</f>
        <v>0</v>
      </c>
      <c r="BF15" s="6">
        <f>IF(ISERROR(VLOOKUP($A15,'Import OffPeak'!$A$3:BK$99,58,FALSE)-VLOOKUP($A15,'Import OffPeak change'!$A$106:BK$202,58,FALSE)),0,(VLOOKUP($A15,'Import OffPeak'!$A$3:BK$99,58,FALSE)-VLOOKUP($A15,'Import OffPeak change'!$A$106:BK$202,58,FALSE)))</f>
        <v>0</v>
      </c>
      <c r="BG15" s="6">
        <f>IF(ISERROR(VLOOKUP($A15,'Import OffPeak'!$A$3:BL$99,59,FALSE)-VLOOKUP($A15,'Import OffPeak change'!$A$106:BL$202,59,FALSE)),0,(VLOOKUP($A15,'Import OffPeak'!$A$3:BL$99,59,FALSE)-VLOOKUP($A15,'Import OffPeak change'!$A$106:BL$202,59,FALSE)))</f>
        <v>0</v>
      </c>
      <c r="BH15" s="6">
        <f>IF(ISERROR(VLOOKUP($A15,'Import OffPeak'!$A$3:BM$99,60,FALSE)-VLOOKUP($A15,'Import OffPeak change'!$A$106:BM$202,60,FALSE)),0,(VLOOKUP($A15,'Import OffPeak'!$A$3:BM$99,60,FALSE)-VLOOKUP($A15,'Import OffPeak change'!$A$106:BM$202,60,FALSE)))</f>
        <v>0</v>
      </c>
      <c r="BI15" s="6">
        <f>IF(ISERROR(VLOOKUP($A15,'Import OffPeak'!$A$3:BN$99,61,FALSE)-VLOOKUP($A15,'Import OffPeak change'!$A$106:BN$202,61,FALSE)),0,(VLOOKUP($A15,'Import OffPeak'!$A$3:BN$99,61,FALSE)-VLOOKUP($A15,'Import OffPeak change'!$A$106:BN$202,61,FALSE)))</f>
        <v>0</v>
      </c>
      <c r="BJ15" s="6">
        <f>IF(ISERROR(VLOOKUP($A15,'Import OffPeak'!$A$3:BO$99,62,FALSE)-VLOOKUP($A15,'Import OffPeak change'!$A$106:BO$202,62,FALSE)),0,(VLOOKUP($A15,'Import OffPeak'!$A$3:BO$99,62,FALSE)-VLOOKUP($A15,'Import OffPeak change'!$A$106:BO$202,62,FALSE)))</f>
        <v>0</v>
      </c>
      <c r="BK15" s="6">
        <f>IF(ISERROR(VLOOKUP($A15,'Import OffPeak'!$A$3:BP$99,63,FALSE)-VLOOKUP($A15,'Import OffPeak change'!$A$106:BP$202,63,FALSE)),0,(VLOOKUP($A15,'Import OffPeak'!$A$3:BP$99,63,FALSE)-VLOOKUP($A15,'Import OffPeak change'!$A$106:BP$202,63,FALSE)))</f>
        <v>0</v>
      </c>
      <c r="BL15" s="6">
        <f>IF(ISERROR(VLOOKUP($A15,'Import OffPeak'!$A$3:BQ$99,64,FALSE)-VLOOKUP($A15,'Import OffPeak change'!$A$106:BQ$202,64,FALSE)),0,(VLOOKUP($A15,'Import OffPeak'!$A$3:BQ$99,64,FALSE)-VLOOKUP($A15,'Import OffPeak change'!$A$106:BQ$202,64,FALSE)))</f>
        <v>0</v>
      </c>
      <c r="BM15" s="6">
        <f>IF(ISERROR(VLOOKUP($A15,'Import OffPeak'!$A$3:BR$99,65,FALSE)-VLOOKUP($A15,'Import OffPeak change'!$A$106:BR$202,65,FALSE)),0,(VLOOKUP($A15,'Import OffPeak'!$A$3:BR$99,65,FALSE)-VLOOKUP($A15,'Import OffPeak change'!$A$106:BR$202,65,FALSE)))</f>
        <v>0</v>
      </c>
      <c r="BN15" s="6">
        <f>IF(ISERROR(VLOOKUP($A15,'Import OffPeak'!$A$3:BS$99,66,FALSE)-VLOOKUP($A15,'Import OffPeak change'!$A$106:BS$202,66,FALSE)),0,(VLOOKUP($A15,'Import OffPeak'!$A$3:BS$99,66,FALSE)-VLOOKUP($A15,'Import OffPeak change'!$A$106:BS$202,66,FALSE)))</f>
        <v>0</v>
      </c>
      <c r="BO15" s="6">
        <f>IF(ISERROR(VLOOKUP($A15,'Import OffPeak'!$A$3:BT$99,67,FALSE)-VLOOKUP($A15,'Import OffPeak change'!$A$106:BT$202,67,FALSE)),0,(VLOOKUP($A15,'Import OffPeak'!$A$3:BT$99,67,FALSE)-VLOOKUP($A15,'Import OffPeak change'!$A$106:BT$202,67,FALSE)))</f>
        <v>0</v>
      </c>
      <c r="BP15" s="6">
        <f>IF(ISERROR(VLOOKUP($A15,'Import OffPeak'!$A$3:BU$99,68,FALSE)-VLOOKUP($A15,'Import OffPeak change'!$A$106:BU$202,68,FALSE)),0,(VLOOKUP($A15,'Import OffPeak'!$A$3:BU$99,68,FALSE)-VLOOKUP($A15,'Import OffPeak change'!$A$106:BU$202,68,FALSE)))</f>
        <v>0</v>
      </c>
      <c r="BQ15" s="6">
        <f>IF(ISERROR(VLOOKUP($A15,'Import OffPeak'!$A$3:BV$99,69,FALSE)-VLOOKUP($A15,'Import OffPeak change'!$A$106:BV$202,69,FALSE)),0,(VLOOKUP($A15,'Import OffPeak'!$A$3:BV$99,69,FALSE)-VLOOKUP($A15,'Import OffPeak change'!$A$106:BV$202,69,FALSE)))</f>
        <v>0</v>
      </c>
      <c r="BR15" s="6">
        <f>IF(ISERROR(VLOOKUP($A15,'Import OffPeak'!$A$3:BW$99,70,FALSE)-VLOOKUP($A15,'Import OffPeak change'!$A$106:BW$202,70,FALSE)),0,(VLOOKUP($A15,'Import OffPeak'!$A$3:BW$99,70,FALSE)-VLOOKUP($A15,'Import OffPeak change'!$A$106:BW$202,70,FALSE)))</f>
        <v>0</v>
      </c>
      <c r="BS15" s="6">
        <f>IF(ISERROR(VLOOKUP($A15,'Import OffPeak'!$A$3:BX$99,71,FALSE)-VLOOKUP($A15,'Import OffPeak change'!$A$106:BX$202,71,FALSE)),0,(VLOOKUP($A15,'Import OffPeak'!$A$3:BX$99,71,FALSE)-VLOOKUP($A15,'Import OffPeak change'!$A$106:BX$202,71,FALSE)))</f>
        <v>0</v>
      </c>
      <c r="BT15" s="6">
        <f>IF(ISERROR(VLOOKUP($A15,'Import OffPeak'!$A$3:BY$99,72,FALSE)-VLOOKUP($A15,'Import OffPeak change'!$A$106:BY$202,72,FALSE)),0,(VLOOKUP($A15,'Import OffPeak'!$A$3:BY$99,72,FALSE)-VLOOKUP($A15,'Import OffPeak change'!$A$106:BY$202,72,FALSE)))</f>
        <v>0</v>
      </c>
      <c r="BU15" s="6">
        <f>IF(ISERROR(VLOOKUP($A15,'Import OffPeak'!$A$3:BZ$99,73,FALSE)-VLOOKUP($A15,'Import OffPeak change'!$A$106:BZ$202,73,FALSE)),0,(VLOOKUP($A15,'Import OffPeak'!$A$3:BZ$99,73,FALSE)-VLOOKUP($A15,'Import OffPeak change'!$A$106:BZ$202,73,FALSE)))</f>
        <v>0</v>
      </c>
      <c r="BV15" s="6">
        <f>IF(ISERROR(VLOOKUP($A15,'Import OffPeak'!$A$3:CA$99,74,FALSE)-VLOOKUP($A15,'Import OffPeak change'!$A$106:CA$202,74,FALSE)),0,(VLOOKUP($A15,'Import OffPeak'!$A$3:CA$99,74,FALSE)-VLOOKUP($A15,'Import OffPeak change'!$A$106:CA$202,74,FALSE)))</f>
        <v>0</v>
      </c>
      <c r="BW15" s="6">
        <f>IF(ISERROR(VLOOKUP($A15,'Import OffPeak'!$A$3:CB$99,75,FALSE)-VLOOKUP($A15,'Import OffPeak change'!$A$106:CB$202,75,FALSE)),0,(VLOOKUP($A15,'Import OffPeak'!$A$3:CB$99,75,FALSE)-VLOOKUP($A15,'Import OffPeak change'!$A$106:CB$202,75,FALSE)))</f>
        <v>0</v>
      </c>
      <c r="BX15" s="6">
        <f>IF(ISERROR(VLOOKUP($A15,'Import OffPeak'!$A$3:CC$99,76,FALSE)-VLOOKUP($A15,'Import OffPeak change'!$A$106:CC$202,76,FALSE)),0,(VLOOKUP($A15,'Import OffPeak'!$A$3:CC$99,76,FALSE)-VLOOKUP($A15,'Import OffPeak change'!$A$106:CC$202,76,FALSE)))</f>
        <v>0</v>
      </c>
      <c r="BY15" s="6">
        <f>IF(ISERROR(VLOOKUP($A15,'Import OffPeak'!$A$3:CD$99,77,FALSE)-VLOOKUP($A15,'Import OffPeak change'!$A$106:CD$202,77,FALSE)),0,(VLOOKUP($A15,'Import OffPeak'!$A$3:CD$99,77,FALSE)-VLOOKUP($A15,'Import OffPeak change'!$A$106:CD$202,77,FALSE)))</f>
        <v>0</v>
      </c>
      <c r="BZ15" s="6">
        <f>IF(ISERROR(VLOOKUP($A15,'Import OffPeak'!$A$3:CE$99,78,FALSE)-VLOOKUP($A15,'Import OffPeak change'!$A$106:CE$202,78,FALSE)),0,(VLOOKUP($A15,'Import OffPeak'!$A$3:CE$99,78,FALSE)-VLOOKUP($A15,'Import OffPeak change'!$A$106:CE$202,78,FALSE)))</f>
        <v>0</v>
      </c>
      <c r="CA15" s="6">
        <f>IF(ISERROR(VLOOKUP($A15,'Import OffPeak'!$A$3:CF$99,79,FALSE)-VLOOKUP($A15,'Import OffPeak change'!$A$106:CF$202,79,FALSE)),0,(VLOOKUP($A15,'Import OffPeak'!$A$3:CF$99,79,FALSE)-VLOOKUP($A15,'Import OffPeak change'!$A$106:CF$202,79,FALSE)))</f>
        <v>0</v>
      </c>
      <c r="CB15" s="6">
        <f>IF(ISERROR(VLOOKUP($A15,'Import OffPeak'!$A$3:CG$99,80,FALSE)-VLOOKUP($A15,'Import OffPeak change'!$A$106:CG$202,80,FALSE)),0,(VLOOKUP($A15,'Import OffPeak'!$A$3:CG$99,80,FALSE)-VLOOKUP($A15,'Import OffPeak change'!$A$106:CG$202,80,FALSE)))</f>
        <v>0</v>
      </c>
      <c r="CC15" s="6">
        <f>IF(ISERROR(VLOOKUP($A15,'Import OffPeak'!$A$3:CH$99,81,FALSE)-VLOOKUP($A15,'Import OffPeak change'!$A$106:CH$202,81,FALSE)),0,(VLOOKUP($A15,'Import OffPeak'!$A$3:CH$99,81,FALSE)-VLOOKUP($A15,'Import OffPeak change'!$A$106:CH$202,81,FALSE)))</f>
        <v>0</v>
      </c>
      <c r="CD15" s="6">
        <f>IF(ISERROR(VLOOKUP($A15,'Import OffPeak'!$A$3:CI$99,82,FALSE)-VLOOKUP($A15,'Import OffPeak change'!$A$106:CI$202,82,FALSE)),0,(VLOOKUP($A15,'Import OffPeak'!$A$3:CI$99,82,FALSE)-VLOOKUP($A15,'Import OffPeak change'!$A$106:CI$202,82,FALSE)))</f>
        <v>0</v>
      </c>
      <c r="CE15" s="6">
        <f>IF(ISERROR(VLOOKUP($A15,'Import OffPeak'!$A$3:CJ$99,83,FALSE)-VLOOKUP($A15,'Import OffPeak change'!$A$106:CJ$202,83,FALSE)),0,(VLOOKUP($A15,'Import OffPeak'!$A$3:CJ$99,83,FALSE)-VLOOKUP($A15,'Import OffPeak change'!$A$106:CJ$202,83,FALSE)))</f>
        <v>0</v>
      </c>
      <c r="CF15" s="6">
        <f>IF(ISERROR(VLOOKUP($A15,'Import OffPeak'!$A$3:CK$99,84,FALSE)-VLOOKUP($A15,'Import OffPeak change'!$A$106:CK$202,84,FALSE)),0,(VLOOKUP($A15,'Import OffPeak'!$A$3:CK$99,84,FALSE)-VLOOKUP($A15,'Import OffPeak change'!$A$106:CK$202,84,FALSE)))</f>
        <v>0</v>
      </c>
      <c r="CG15" s="6">
        <f>IF(ISERROR(VLOOKUP($A15,'Import OffPeak'!$A$3:CL$99,85,FALSE)-VLOOKUP($A15,'Import OffPeak change'!$A$106:CL$202,85,FALSE)),0,(VLOOKUP($A15,'Import OffPeak'!$A$3:CL$99,85,FALSE)-VLOOKUP($A15,'Import OffPeak change'!$A$106:CL$202,85,FALSE)))</f>
        <v>0</v>
      </c>
      <c r="CH15" s="6">
        <f>IF(ISERROR(VLOOKUP($A15,'Import OffPeak'!$A$3:CM$99,86,FALSE)-VLOOKUP($A15,'Import OffPeak change'!$A$106:CM$202,86,FALSE)),0,(VLOOKUP($A15,'Import OffPeak'!$A$3:CM$99,86,FALSE)-VLOOKUP($A15,'Import OffPeak change'!$A$106:CM$202,86,FALSE)))</f>
        <v>0</v>
      </c>
      <c r="CI15" s="6">
        <f>IF(ISERROR(VLOOKUP($A15,'Import OffPeak'!$A$3:CN$99,87,FALSE)-VLOOKUP($A15,'Import OffPeak change'!$A$106:CN$202,87,FALSE)),0,(VLOOKUP($A15,'Import OffPeak'!$A$3:CN$99,87,FALSE)-VLOOKUP($A15,'Import OffPeak change'!$A$106:CN$202,87,FALSE)))</f>
        <v>0</v>
      </c>
      <c r="CJ15" s="6">
        <f>IF(ISERROR(VLOOKUP($A15,'Import OffPeak'!$A$3:CO$99,88,FALSE)-VLOOKUP($A15,'Import OffPeak change'!$A$106:CO$202,88,FALSE)),0,(VLOOKUP($A15,'Import OffPeak'!$A$3:CO$99,88,FALSE)-VLOOKUP($A15,'Import OffPeak change'!$A$106:CO$202,88,FALSE)))</f>
        <v>0</v>
      </c>
      <c r="CK15" s="6">
        <f>IF(ISERROR(VLOOKUP($A15,'Import OffPeak'!$A$3:CP$99,89,FALSE)-VLOOKUP($A15,'Import OffPeak change'!$A$106:CP$202,89,FALSE)),0,(VLOOKUP($A15,'Import OffPeak'!$A$3:CP$99,89,FALSE)-VLOOKUP($A15,'Import OffPeak change'!$A$106:CP$202,89,FALSE)))</f>
        <v>0</v>
      </c>
      <c r="CL15" s="6">
        <f>IF(ISERROR(VLOOKUP($A15,'Import OffPeak'!$A$3:CQ$99,90,FALSE)-VLOOKUP($A15,'Import OffPeak change'!$A$106:CQ$202,90,FALSE)),0,(VLOOKUP($A15,'Import OffPeak'!$A$3:CQ$99,90,FALSE)-VLOOKUP($A15,'Import OffPeak change'!$A$106:CQ$202,90,FALSE)))</f>
        <v>0</v>
      </c>
      <c r="CM15" s="6">
        <f>IF(ISERROR(VLOOKUP($A15,'Import OffPeak'!$A$3:CR$99,91,FALSE)-VLOOKUP($A15,'Import OffPeak change'!$A$106:CR$202,91,FALSE)),0,(VLOOKUP($A15,'Import OffPeak'!$A$3:CR$99,91,FALSE)-VLOOKUP($A15,'Import OffPeak change'!$A$106:CR$202,91,FALSE)))</f>
        <v>0</v>
      </c>
      <c r="CN15" s="6">
        <f>IF(ISERROR(VLOOKUP($A15,'Import OffPeak'!$A$3:CS$99,92,FALSE)-VLOOKUP($A15,'Import OffPeak change'!$A$106:CS$202,92,FALSE)),0,(VLOOKUP($A15,'Import OffPeak'!$A$3:CS$99,92,FALSE)-VLOOKUP($A15,'Import OffPeak change'!$A$106:CS$202,92,FALSE)))</f>
        <v>0</v>
      </c>
      <c r="CO15" s="6">
        <f>IF(ISERROR(VLOOKUP($A15,'Import OffPeak'!$A$3:CT$99,93,FALSE)-VLOOKUP($A15,'Import OffPeak change'!$A$106:CT$202,93,FALSE)),0,(VLOOKUP($A15,'Import OffPeak'!$A$3:CT$99,93,FALSE)-VLOOKUP($A15,'Import OffPeak change'!$A$106:CT$202,93,FALSE)))</f>
        <v>0</v>
      </c>
      <c r="CP15" s="6">
        <f>IF(ISERROR(VLOOKUP($A15,'Import OffPeak'!$A$3:CU$99,94,FALSE)-VLOOKUP($A15,'Import OffPeak change'!$A$106:CU$202,94,FALSE)),0,(VLOOKUP($A15,'Import OffPeak'!$A$3:CU$99,94,FALSE)-VLOOKUP($A15,'Import OffPeak change'!$A$106:CU$202,94,FALSE)))</f>
        <v>0</v>
      </c>
      <c r="CQ15" s="6">
        <f>IF(ISERROR(VLOOKUP($A15,'Import OffPeak'!$A$3:CV$99,95,FALSE)-VLOOKUP($A15,'Import OffPeak change'!$A$106:CV$202,95,FALSE)),0,(VLOOKUP($A15,'Import OffPeak'!$A$3:CV$99,95,FALSE)-VLOOKUP($A15,'Import OffPeak change'!$A$106:CV$202,95,FALSE)))</f>
        <v>0</v>
      </c>
      <c r="CR15" s="6">
        <f>IF(ISERROR(VLOOKUP($A15,'Import OffPeak'!$A$3:CW$99,96,FALSE)-VLOOKUP($A15,'Import OffPeak change'!$A$106:CW$202,96,FALSE)),0,(VLOOKUP($A15,'Import OffPeak'!$A$3:CW$99,96,FALSE)-VLOOKUP($A15,'Import OffPeak change'!$A$106:CW$202,96,FALSE)))</f>
        <v>0</v>
      </c>
      <c r="CS15" s="6">
        <f>IF(ISERROR(VLOOKUP($A15,'Import OffPeak'!$A$3:CX$99,97,FALSE)-VLOOKUP($A15,'Import OffPeak change'!$A$106:CX$202,97,FALSE)),0,(VLOOKUP($A15,'Import OffPeak'!$A$3:CX$99,97,FALSE)-VLOOKUP($A15,'Import OffPeak change'!$A$106:CX$202,97,FALSE)))</f>
        <v>0</v>
      </c>
      <c r="CT15" s="6">
        <f>IF(ISERROR(VLOOKUP($A15,'Import OffPeak'!$A$3:CY$99,98,FALSE)-VLOOKUP($A15,'Import OffPeak change'!$A$106:CY$202,98,FALSE)),0,(VLOOKUP($A15,'Import OffPeak'!$A$3:CY$99,98,FALSE)-VLOOKUP($A15,'Import OffPeak change'!$A$106:CY$202,98,FALSE)))</f>
        <v>0</v>
      </c>
      <c r="CU15" s="6">
        <f>IF(ISERROR(VLOOKUP($A15,'Import OffPeak'!$A$3:CZ$99,99,FALSE)-VLOOKUP($A15,'Import OffPeak change'!$A$106:CZ$202,99,FALSE)),0,(VLOOKUP($A15,'Import OffPeak'!$A$3:CZ$99,99,FALSE)-VLOOKUP($A15,'Import OffPeak change'!$A$106:CZ$202,99,FALSE)))</f>
        <v>0</v>
      </c>
      <c r="CV15" s="6">
        <f>IF(ISERROR(VLOOKUP($A15,'Import OffPeak'!$A$3:DA$99,100,FALSE)-VLOOKUP($A15,'Import OffPeak change'!$A$106:DA$202,100,FALSE)),0,(VLOOKUP($A15,'Import OffPeak'!$A$3:DA$99,100,FALSE)-VLOOKUP($A15,'Import OffPeak change'!$A$106:DA$202,100,FALSE)))</f>
        <v>0</v>
      </c>
      <c r="CW15" s="6">
        <f>IF(ISERROR(VLOOKUP($A15,'Import OffPeak'!$A$3:DB$99,101,FALSE)-VLOOKUP($A15,'Import OffPeak change'!$A$106:DB$202,101,FALSE)),0,(VLOOKUP($A15,'Import OffPeak'!$A$3:DB$99,101,FALSE)-VLOOKUP($A15,'Import OffPeak change'!$A$106:DB$202,101,FALSE)))</f>
        <v>0</v>
      </c>
      <c r="CX15" s="6">
        <f>IF(ISERROR(VLOOKUP($A15,'Import OffPeak'!$A$3:DC$99,102,FALSE)-VLOOKUP($A15,'Import OffPeak change'!$A$106:DC$202,102,FALSE)),0,(VLOOKUP($A15,'Import OffPeak'!$A$3:DC$99,102,FALSE)-VLOOKUP($A15,'Import OffPeak change'!$A$106:DC$202,102,FALSE)))</f>
        <v>0</v>
      </c>
      <c r="CY15" s="6">
        <f>IF(ISERROR(VLOOKUP($A15,'Import OffPeak'!$A$3:DD$99,103,FALSE)-VLOOKUP($A15,'Import OffPeak change'!$A$106:DD$202,103,FALSE)),0,(VLOOKUP($A15,'Import OffPeak'!$A$3:DD$99,103,FALSE)-VLOOKUP($A15,'Import OffPeak change'!$A$106:DD$202,103,FALSE)))</f>
        <v>0</v>
      </c>
      <c r="CZ15" s="6">
        <f>IF(ISERROR(VLOOKUP($A15,'Import OffPeak'!$A$3:DE$99,104,FALSE)-VLOOKUP($A15,'Import OffPeak change'!$A$106:DE$202,104,FALSE)),0,(VLOOKUP($A15,'Import OffPeak'!$A$3:DE$99,104,FALSE)-VLOOKUP($A15,'Import OffPeak change'!$A$106:DE$202,104,FALSE)))</f>
        <v>0</v>
      </c>
      <c r="DA15" s="6">
        <f>IF(ISERROR(VLOOKUP($A15,'Import OffPeak'!$A$3:DF$99,105,FALSE)-VLOOKUP($A15,'Import OffPeak change'!$A$106:DF$202,105,FALSE)),0,(VLOOKUP($A15,'Import OffPeak'!$A$3:DF$99,105,FALSE)-VLOOKUP($A15,'Import OffPeak change'!$A$106:DF$202,105,FALSE)))</f>
        <v>0</v>
      </c>
      <c r="DB15" s="6">
        <f>IF(ISERROR(VLOOKUP($A15,'Import OffPeak'!$A$3:DG$99,106,FALSE)-VLOOKUP($A15,'Import OffPeak change'!$A$106:DG$202,106,FALSE)),0,(VLOOKUP($A15,'Import OffPeak'!$A$3:DG$99,106,FALSE)-VLOOKUP($A15,'Import OffPeak change'!$A$106:DG$202,106,FALSE)))</f>
        <v>0</v>
      </c>
      <c r="DC15" s="6">
        <f>IF(ISERROR(VLOOKUP($A15,'Import OffPeak'!$A$3:DH$99,107,FALSE)-VLOOKUP($A15,'Import OffPeak change'!$A$106:DH$202,107,FALSE)),0,(VLOOKUP($A15,'Import OffPeak'!$A$3:DH$99,107,FALSE)-VLOOKUP($A15,'Import OffPeak change'!$A$106:DH$202,107,FALSE)))</f>
        <v>0</v>
      </c>
      <c r="DD15" s="6">
        <f>IF(ISERROR(VLOOKUP($A15,'Import OffPeak'!$A$3:DI$99,108,FALSE)-VLOOKUP($A15,'Import OffPeak change'!$A$106:DI$202,108,FALSE)),0,(VLOOKUP($A15,'Import OffPeak'!$A$3:DI$99,108,FALSE)-VLOOKUP($A15,'Import OffPeak change'!$A$106:DI$202,108,FALSE)))</f>
        <v>0</v>
      </c>
      <c r="DE15" s="6">
        <f>IF(ISERROR(VLOOKUP($A15,'Import OffPeak'!$A$3:DJ$99,109,FALSE)-VLOOKUP($A15,'Import OffPeak change'!$A$106:DJ$202,109,FALSE)),0,(VLOOKUP($A15,'Import OffPeak'!$A$3:DJ$99,109,FALSE)-VLOOKUP($A15,'Import OffPeak change'!$A$106:DJ$202,109,FALSE)))</f>
        <v>0</v>
      </c>
      <c r="DF15" s="6">
        <f>IF(ISERROR(VLOOKUP($A15,'Import OffPeak'!$A$3:DK$99,110,FALSE)-VLOOKUP($A15,'Import OffPeak change'!$A$106:DK$202,110,FALSE)),0,(VLOOKUP($A15,'Import OffPeak'!$A$3:DK$99,110,FALSE)-VLOOKUP($A15,'Import OffPeak change'!$A$106:DK$202,110,FALSE)))</f>
        <v>0</v>
      </c>
      <c r="DG15" s="6">
        <f>IF(ISERROR(VLOOKUP($A15,'Import OffPeak'!$A$3:DL$99,111,FALSE)-VLOOKUP($A15,'Import OffPeak change'!$A$106:DL$202,111,FALSE)),0,(VLOOKUP($A15,'Import OffPeak'!$A$3:DL$99,111,FALSE)-VLOOKUP($A15,'Import OffPeak change'!$A$106:DL$202,111,FALSE)))</f>
        <v>0</v>
      </c>
      <c r="DH15" s="6">
        <f>IF(ISERROR(VLOOKUP($A15,'Import OffPeak'!$A$3:DM$99,112,FALSE)-VLOOKUP($A15,'Import OffPeak change'!$A$106:DM$202,112,FALSE)),0,(VLOOKUP($A15,'Import OffPeak'!$A$3:DM$99,112,FALSE)-VLOOKUP($A15,'Import OffPeak change'!$A$106:DM$202,112,FALSE)))</f>
        <v>0</v>
      </c>
      <c r="DI15" s="6">
        <f>IF(ISERROR(VLOOKUP($A15,'Import OffPeak'!$A$3:DN$99,113,FALSE)-VLOOKUP($A15,'Import OffPeak change'!$A$106:DN$202,113,FALSE)),0,(VLOOKUP($A15,'Import OffPeak'!$A$3:DN$99,113,FALSE)-VLOOKUP($A15,'Import OffPeak change'!$A$106:DN$202,113,FALSE)))</f>
        <v>0</v>
      </c>
      <c r="DJ15" s="6">
        <f>IF(ISERROR(VLOOKUP($A15,'Import OffPeak'!$A$3:DO$99,114,FALSE)-VLOOKUP($A15,'Import OffPeak change'!$A$106:DO$202,114,FALSE)),0,(VLOOKUP($A15,'Import OffPeak'!$A$3:DO$99,114,FALSE)-VLOOKUP($A15,'Import OffPeak change'!$A$106:DO$202,114,FALSE)))</f>
        <v>0</v>
      </c>
      <c r="DK15" s="6">
        <f>IF(ISERROR(VLOOKUP($A15,'Import OffPeak'!$A$3:DP$99,115,FALSE)-VLOOKUP($A15,'Import OffPeak change'!$A$106:DP$202,115,FALSE)),0,(VLOOKUP($A15,'Import OffPeak'!$A$3:DP$99,115,FALSE)-VLOOKUP($A15,'Import OffPeak change'!$A$106:DP$202,115,FALSE)))</f>
        <v>0</v>
      </c>
      <c r="DL15" s="6">
        <f>IF(ISERROR(VLOOKUP($A15,'Import OffPeak'!$A$3:DQ$99,116,FALSE)-VLOOKUP($A15,'Import OffPeak change'!$A$106:DQ$202,116,FALSE)),0,(VLOOKUP($A15,'Import OffPeak'!$A$3:DQ$99,116,FALSE)-VLOOKUP($A15,'Import OffPeak change'!$A$106:DQ$202,116,FALSE)))</f>
        <v>0</v>
      </c>
      <c r="DM15" s="6">
        <f>IF(ISERROR(VLOOKUP($A15,'Import OffPeak'!$A$3:DR$99,117,FALSE)-VLOOKUP($A15,'Import OffPeak change'!$A$106:DR$202,117,FALSE)),0,(VLOOKUP($A15,'Import OffPeak'!$A$3:DR$99,117,FALSE)-VLOOKUP($A15,'Import OffPeak change'!$A$106:DR$202,117,FALSE)))</f>
        <v>0</v>
      </c>
      <c r="DN15" s="6">
        <f>IF(ISERROR(VLOOKUP($A15,'Import OffPeak'!$A$3:DS$99,118,FALSE)-VLOOKUP($A15,'Import OffPeak change'!$A$106:DS$202,118,FALSE)),0,(VLOOKUP($A15,'Import OffPeak'!$A$3:DS$99,118,FALSE)-VLOOKUP($A15,'Import OffPeak change'!$A$106:DS$202,118,FALSE)))</f>
        <v>0</v>
      </c>
      <c r="DO15" s="6">
        <f>IF(ISERROR(VLOOKUP($A15,'Import OffPeak'!$A$3:DT$99,119,FALSE)-VLOOKUP($A15,'Import OffPeak change'!$A$106:DT$202,119,FALSE)),0,(VLOOKUP($A15,'Import OffPeak'!$A$3:DT$99,119,FALSE)-VLOOKUP($A15,'Import OffPeak change'!$A$106:DT$202,119,FALSE)))</f>
        <v>0</v>
      </c>
      <c r="DP15" s="6">
        <f>IF(ISERROR(VLOOKUP($A15,'Import OffPeak'!$A$3:DU$99,120,FALSE)-VLOOKUP($A15,'Import OffPeak change'!$A$106:DU$202,120,FALSE)),0,(VLOOKUP($A15,'Import OffPeak'!$A$3:DU$99,120,FALSE)-VLOOKUP($A15,'Import OffPeak change'!$A$106:DU$202,120,FALSE)))</f>
        <v>0</v>
      </c>
      <c r="DQ15" s="6">
        <f>IF(ISERROR(VLOOKUP($A15,'Import OffPeak'!$A$3:DV$99,121,FALSE)-VLOOKUP($A15,'Import OffPeak change'!$A$106:DV$202,121,FALSE)),0,(VLOOKUP($A15,'Import OffPeak'!$A$3:DV$99,121,FALSE)-VLOOKUP($A15,'Import OffPeak change'!$A$106:DV$202,121,FALSE)))</f>
        <v>0</v>
      </c>
      <c r="DR15" s="6">
        <f>IF(ISERROR(VLOOKUP($A15,'Import OffPeak'!$A$3:DW$99,122,FALSE)-VLOOKUP($A15,'Import OffPeak change'!$A$106:DW$202,122,FALSE)),0,(VLOOKUP($A15,'Import OffPeak'!$A$3:DW$99,122,FALSE)-VLOOKUP($A15,'Import OffPeak change'!$A$106:DW$202,122,FALSE)))</f>
        <v>0</v>
      </c>
      <c r="DS15" s="6">
        <f>IF(ISERROR(VLOOKUP($A15,'Import OffPeak'!$A$3:DX$99,123,FALSE)-VLOOKUP($A15,'Import OffPeak change'!$A$106:DX$202,123,FALSE)),0,(VLOOKUP($A15,'Import OffPeak'!$A$3:DX$99,123,FALSE)-VLOOKUP($A15,'Import OffPeak change'!$A$106:DX$202,123,FALSE)))</f>
        <v>0</v>
      </c>
      <c r="DT15" s="6">
        <f>IF(ISERROR(VLOOKUP($A15,'Import OffPeak'!$A$3:DY$99,124,FALSE)-VLOOKUP($A15,'Import OffPeak change'!$A$106:DY$202,124,FALSE)),0,(VLOOKUP($A15,'Import OffPeak'!$A$3:DY$99,124,FALSE)-VLOOKUP($A15,'Import OffPeak change'!$A$106:DY$202,124,FALSE)))</f>
        <v>0</v>
      </c>
      <c r="DU15" s="6">
        <f>IF(ISERROR(VLOOKUP($A15,'Import OffPeak'!$A$3:DZ$99,125,FALSE)-VLOOKUP($A15,'Import OffPeak change'!$A$106:DZ$202,125,FALSE)),0,(VLOOKUP($A15,'Import OffPeak'!$A$3:DZ$99,125,FALSE)-VLOOKUP($A15,'Import OffPeak change'!$A$106:DZ$202,125,FALSE)))</f>
        <v>0</v>
      </c>
      <c r="DV15" s="6">
        <f>IF(ISERROR(VLOOKUP($A15,'Import OffPeak'!$A$3:EA$99,126,FALSE)-VLOOKUP($A15,'Import OffPeak change'!$A$106:EA$202,126,FALSE)),0,(VLOOKUP($A15,'Import OffPeak'!$A$3:EA$99,126,FALSE)-VLOOKUP($A15,'Import OffPeak change'!$A$106:EA$202,126,FALSE)))</f>
        <v>0</v>
      </c>
      <c r="DW15" s="6">
        <f>IF(ISERROR(VLOOKUP($A15,'Import OffPeak'!$A$3:EB$99,127,FALSE)-VLOOKUP($A15,'Import OffPeak change'!$A$106:EB$202,127,FALSE)),0,(VLOOKUP($A15,'Import OffPeak'!$A$3:EB$99,127,FALSE)-VLOOKUP($A15,'Import OffPeak change'!$A$106:EB$202,127,FALSE)))</f>
        <v>0</v>
      </c>
      <c r="DX15" s="6">
        <f>IF(ISERROR(VLOOKUP($A15,'Import OffPeak'!$A$3:EC$99,128,FALSE)-VLOOKUP($A15,'Import OffPeak change'!$A$106:EC$202,128,FALSE)),0,(VLOOKUP($A15,'Import OffPeak'!$A$3:EC$99,128,FALSE)-VLOOKUP($A15,'Import OffPeak change'!$A$106:EC$202,128,FALSE)))</f>
        <v>0</v>
      </c>
      <c r="DY15" s="6">
        <f>IF(ISERROR(VLOOKUP($A15,'Import OffPeak'!$A$3:ED$99,129,FALSE)-VLOOKUP($A15,'Import OffPeak change'!$A$106:ED$202,129,FALSE)),0,(VLOOKUP($A15,'Import OffPeak'!$A$3:ED$99,129,FALSE)-VLOOKUP($A15,'Import OffPeak change'!$A$106:ED$202,129,FALSE)))</f>
        <v>0</v>
      </c>
      <c r="DZ15" s="6">
        <f>IF(ISERROR(VLOOKUP($A15,'Import OffPeak'!$A$3:EE$99,130,FALSE)-VLOOKUP($A15,'Import OffPeak change'!$A$106:EE$202,130,FALSE)),0,(VLOOKUP($A15,'Import OffPeak'!$A$3:EE$99,130,FALSE)-VLOOKUP($A15,'Import OffPeak change'!$A$106:EE$202,130,FALSE)))</f>
        <v>0</v>
      </c>
      <c r="EA15" s="6">
        <f>IF(ISERROR(VLOOKUP($A15,'Import OffPeak'!$A$3:EF$99,131,FALSE)-VLOOKUP($A15,'Import OffPeak change'!$A$106:EF$202,131,FALSE)),0,(VLOOKUP($A15,'Import OffPeak'!$A$3:EF$99,131,FALSE)-VLOOKUP($A15,'Import OffPeak change'!$A$106:EF$202,131,FALSE)))</f>
        <v>0</v>
      </c>
      <c r="EB15" s="6">
        <f>IF(ISERROR(VLOOKUP($A15,'Import OffPeak'!$A$3:EG$99,132,FALSE)-VLOOKUP($A15,'Import OffPeak change'!$A$106:EG$202,132,FALSE)),0,(VLOOKUP($A15,'Import OffPeak'!$A$3:EG$99,132,FALSE)-VLOOKUP($A15,'Import OffPeak change'!$A$106:EG$202,132,FALSE)))</f>
        <v>0</v>
      </c>
      <c r="EC15" s="6">
        <f>IF(ISERROR(VLOOKUP($A15,'Import OffPeak'!$A$3:EH$99,133,FALSE)-VLOOKUP($A15,'Import OffPeak change'!$A$106:EH$202,133,FALSE)),0,(VLOOKUP($A15,'Import OffPeak'!$A$3:EH$99,133,FALSE)-VLOOKUP($A15,'Import OffPeak change'!$A$106:EH$202,133,FALSE)))</f>
        <v>0</v>
      </c>
      <c r="ED15" s="6">
        <f>IF(ISERROR(VLOOKUP($A15,'Import OffPeak'!$A$3:EI$99,134,FALSE)-VLOOKUP($A15,'Import OffPeak change'!$A$106:EI$202,134,FALSE)),0,(VLOOKUP($A15,'Import OffPeak'!$A$3:EI$99,134,FALSE)-VLOOKUP($A15,'Import OffPeak change'!$A$106:EI$202,134,FALSE)))</f>
        <v>0</v>
      </c>
      <c r="EE15" s="6">
        <f>IF(ISERROR(VLOOKUP($A15,'Import OffPeak'!$A$3:EJ$99,135,FALSE)-VLOOKUP($A15,'Import OffPeak change'!$A$106:EJ$202,135,FALSE)),0,(VLOOKUP($A15,'Import OffPeak'!$A$3:EJ$99,135,FALSE)-VLOOKUP($A15,'Import OffPeak change'!$A$106:EJ$202,135,FALSE)))</f>
        <v>0</v>
      </c>
      <c r="EF15" s="6">
        <f>IF(ISERROR(VLOOKUP($A15,'Import OffPeak'!$A$3:EK$99,136,FALSE)-VLOOKUP($A15,'Import OffPeak change'!$A$106:EK$202,136,FALSE)),0,(VLOOKUP($A15,'Import OffPeak'!$A$3:EK$99,136,FALSE)-VLOOKUP($A15,'Import OffPeak change'!$A$106:EK$202,136,FALSE)))</f>
        <v>0</v>
      </c>
      <c r="EG15" s="6">
        <f>IF(ISERROR(VLOOKUP($A15,'Import OffPeak'!$A$3:EL$99,137,FALSE)-VLOOKUP($A15,'Import OffPeak change'!$A$106:EL$202,137,FALSE)),0,(VLOOKUP($A15,'Import OffPeak'!$A$3:EL$99,137,FALSE)-VLOOKUP($A15,'Import OffPeak change'!$A$106:EL$202,137,FALSE)))</f>
        <v>0</v>
      </c>
      <c r="EH15" s="6">
        <f>IF(ISERROR(VLOOKUP($A15,'Import OffPeak'!$A$3:EM$99,138,FALSE)-VLOOKUP($A15,'Import OffPeak change'!$A$106:EM$202,138,FALSE)),0,(VLOOKUP($A15,'Import OffPeak'!$A$3:EM$99,138,FALSE)-VLOOKUP($A15,'Import OffPeak change'!$A$106:EM$202,138,FALSE)))</f>
        <v>0</v>
      </c>
      <c r="EI15" s="6">
        <f>IF(ISERROR(VLOOKUP($A15,'Import OffPeak'!$A$3:EN$99,139,FALSE)-VLOOKUP($A15,'Import OffPeak change'!$A$106:EN$202,139,FALSE)),0,(VLOOKUP($A15,'Import OffPeak'!$A$3:EN$99,139,FALSE)-VLOOKUP($A15,'Import OffPeak change'!$A$106:EN$202,139,FALSE)))</f>
        <v>0</v>
      </c>
      <c r="EJ15" s="6">
        <f>IF(ISERROR(VLOOKUP($A15,'Import OffPeak'!$A$3:EO$99,140,FALSE)-VLOOKUP($A15,'Import OffPeak change'!$A$106:EO$202,140,FALSE)),0,(VLOOKUP($A15,'Import OffPeak'!$A$3:EO$99,140,FALSE)-VLOOKUP($A15,'Import OffPeak change'!$A$106:EO$202,140,FALSE)))</f>
        <v>0</v>
      </c>
      <c r="EK15" s="6">
        <f>IF(ISERROR(VLOOKUP($A15,'Import OffPeak'!$A$3:EP$99,141,FALSE)-VLOOKUP($A15,'Import OffPeak change'!$A$106:EP$202,141,FALSE)),0,(VLOOKUP($A15,'Import OffPeak'!$A$3:EP$99,141,FALSE)-VLOOKUP($A15,'Import OffPeak change'!$A$106:EP$202,141,FALSE)))</f>
        <v>0</v>
      </c>
      <c r="EL15" s="6">
        <f>IF(ISERROR(VLOOKUP($A15,'Import OffPeak'!$A$3:EQ$99,142,FALSE)-VLOOKUP($A15,'Import OffPeak change'!$A$106:EQ$202,142,FALSE)),0,(VLOOKUP($A15,'Import OffPeak'!$A$3:EQ$99,142,FALSE)-VLOOKUP($A15,'Import OffPeak change'!$A$106:EQ$202,142,FALSE)))</f>
        <v>0</v>
      </c>
      <c r="EM15" s="6">
        <f>IF(ISERROR(VLOOKUP($A15,'Import OffPeak'!$A$3:ER$99,143,FALSE)-VLOOKUP($A15,'Import OffPeak change'!$A$106:ER$202,143,FALSE)),0,(VLOOKUP($A15,'Import OffPeak'!$A$3:ER$99,143,FALSE)-VLOOKUP($A15,'Import OffPeak change'!$A$106:ER$202,143,FALSE)))</f>
        <v>0</v>
      </c>
      <c r="EN15" s="6">
        <f>IF(ISERROR(VLOOKUP($A15,'Import OffPeak'!$A$3:ES$99,144,FALSE)-VLOOKUP($A15,'Import OffPeak change'!$A$106:ES$202,144,FALSE)),0,(VLOOKUP($A15,'Import OffPeak'!$A$3:ES$99,144,FALSE)-VLOOKUP($A15,'Import OffPeak change'!$A$106:ES$202,144,FALSE)))</f>
        <v>0</v>
      </c>
      <c r="EO15" s="6">
        <f>IF(ISERROR(VLOOKUP($A15,'Import OffPeak'!$A$3:ET$99,145,FALSE)-VLOOKUP($A15,'Import OffPeak change'!$A$106:ET$202,145,FALSE)),0,(VLOOKUP($A15,'Import OffPeak'!$A$3:ET$99,145,FALSE)-VLOOKUP($A15,'Import OffPeak change'!$A$106:ET$202,145,FALSE)))</f>
        <v>0</v>
      </c>
      <c r="EP15" s="6">
        <f>IF(ISERROR(VLOOKUP($A15,'Import OffPeak'!$A$3:EU$99,146,FALSE)-VLOOKUP($A15,'Import OffPeak change'!$A$106:EU$202,146,FALSE)),0,(VLOOKUP($A15,'Import OffPeak'!$A$3:EU$99,146,FALSE)-VLOOKUP($A15,'Import OffPeak change'!$A$106:EU$202,146,FALSE)))</f>
        <v>0</v>
      </c>
      <c r="EQ15" s="6">
        <f>IF(ISERROR(VLOOKUP($A15,'Import OffPeak'!$A$3:EV$99,147,FALSE)-VLOOKUP($A15,'Import OffPeak change'!$A$106:EV$202,147,FALSE)),0,(VLOOKUP($A15,'Import OffPeak'!$A$3:EV$99,147,FALSE)-VLOOKUP($A15,'Import OffPeak change'!$A$106:EV$202,147,FALSE)))</f>
        <v>0</v>
      </c>
      <c r="ER15" s="6">
        <f>IF(ISERROR(VLOOKUP($A15,'Import OffPeak'!$A$3:EW$99,148,FALSE)-VLOOKUP($A15,'Import OffPeak change'!$A$106:EW$202,148,FALSE)),0,(VLOOKUP($A15,'Import OffPeak'!$A$3:EW$99,148,FALSE)-VLOOKUP($A15,'Import OffPeak change'!$A$106:EW$202,148,FALSE)))</f>
        <v>0</v>
      </c>
      <c r="ES15" s="6">
        <f>IF(ISERROR(VLOOKUP($A15,'Import OffPeak'!$A$3:EX$99,149,FALSE)-VLOOKUP($A15,'Import OffPeak change'!$A$106:EX$202,149,FALSE)),0,(VLOOKUP($A15,'Import OffPeak'!$A$3:EX$99,149,FALSE)-VLOOKUP($A15,'Import OffPeak change'!$A$106:EX$202,149,FALSE)))</f>
        <v>0</v>
      </c>
      <c r="ET15" s="6">
        <f>IF(ISERROR(VLOOKUP($A15,'Import OffPeak'!$A$3:EY$99,150,FALSE)-VLOOKUP($A15,'Import OffPeak change'!$A$106:EY$202,150,FALSE)),0,(VLOOKUP($A15,'Import OffPeak'!$A$3:EY$99,150,FALSE)-VLOOKUP($A15,'Import OffPeak change'!$A$106:EY$202,150,FALSE)))</f>
        <v>0</v>
      </c>
      <c r="EU15" s="6">
        <f>IF(ISERROR(VLOOKUP($A15,'Import OffPeak'!$A$3:EZ$99,151,FALSE)-VLOOKUP($A15,'Import OffPeak change'!$A$106:EZ$202,151,FALSE)),0,(VLOOKUP($A15,'Import OffPeak'!$A$3:EZ$99,151,FALSE)-VLOOKUP($A15,'Import OffPeak change'!$A$106:EZ$202,151,FALSE)))</f>
        <v>0</v>
      </c>
      <c r="EV15" s="6">
        <f>IF(ISERROR(VLOOKUP($A15,'Import OffPeak'!$A$3:FA$99,152,FALSE)-VLOOKUP($A15,'Import OffPeak change'!$A$106:FA$202,152,FALSE)),0,(VLOOKUP($A15,'Import OffPeak'!$A$3:FA$99,152,FALSE)-VLOOKUP($A15,'Import OffPeak change'!$A$106:FA$202,152,FALSE)))</f>
        <v>0</v>
      </c>
      <c r="EW15" s="6">
        <f>IF(ISERROR(VLOOKUP($A15,'Import OffPeak'!$A$3:FB$99,153,FALSE)-VLOOKUP($A15,'Import OffPeak change'!$A$106:FB$202,153,FALSE)),0,(VLOOKUP($A15,'Import OffPeak'!$A$3:FB$99,153,FALSE)-VLOOKUP($A15,'Import OffPeak change'!$A$106:FB$202,153,FALSE)))</f>
        <v>0</v>
      </c>
      <c r="EX15" s="6">
        <f>IF(ISERROR(VLOOKUP($A15,'Import OffPeak'!$A$3:FC$99,154,FALSE)-VLOOKUP($A15,'Import OffPeak change'!$A$106:FC$202,154,FALSE)),0,(VLOOKUP($A15,'Import OffPeak'!$A$3:FC$99,154,FALSE)-VLOOKUP($A15,'Import OffPeak change'!$A$106:FC$202,154,FALSE)))</f>
        <v>0</v>
      </c>
      <c r="EY15" s="6">
        <f>IF(ISERROR(VLOOKUP($A15,'Import OffPeak'!$A$3:FD$99,155,FALSE)-VLOOKUP($A15,'Import OffPeak change'!$A$106:FD$202,155,FALSE)),0,(VLOOKUP($A15,'Import OffPeak'!$A$3:FD$99,155,FALSE)-VLOOKUP($A15,'Import OffPeak change'!$A$106:FD$202,155,FALSE)))</f>
        <v>0</v>
      </c>
      <c r="EZ15" s="6">
        <f>IF(ISERROR(VLOOKUP($A15,'Import OffPeak'!$A$3:FE$99,156,FALSE)-VLOOKUP($A15,'Import OffPeak change'!$A$106:FE$202,156,FALSE)),0,(VLOOKUP($A15,'Import OffPeak'!$A$3:FE$99,156,FALSE)-VLOOKUP($A15,'Import OffPeak change'!$A$106:FE$202,156,FALSE)))</f>
        <v>0</v>
      </c>
      <c r="FA15" s="6">
        <f>IF(ISERROR(VLOOKUP($A15,'Import OffPeak'!$A$3:FF$99,157,FALSE)-VLOOKUP($A15,'Import OffPeak change'!$A$106:FF$202,157,FALSE)),0,(VLOOKUP($A15,'Import OffPeak'!$A$3:FF$99,157,FALSE)-VLOOKUP($A15,'Import OffPeak change'!$A$106:FF$202,157,FALSE)))</f>
        <v>0</v>
      </c>
      <c r="FB15" s="6">
        <f>IF(ISERROR(VLOOKUP($A15,'Import OffPeak'!$A$3:FG$99,158,FALSE)-VLOOKUP($A15,'Import OffPeak change'!$A$106:FG$202,158,FALSE)),0,(VLOOKUP($A15,'Import OffPeak'!$A$3:FG$99,158,FALSE)-VLOOKUP($A15,'Import OffPeak change'!$A$106:FG$202,158,FALSE)))</f>
        <v>0</v>
      </c>
      <c r="FC15" s="6">
        <f>IF(ISERROR(VLOOKUP($A15,'Import OffPeak'!$A$3:FH$99,159,FALSE)-VLOOKUP($A15,'Import OffPeak change'!$A$106:FH$202,159,FALSE)),0,(VLOOKUP($A15,'Import OffPeak'!$A$3:FH$99,159,FALSE)-VLOOKUP($A15,'Import OffPeak change'!$A$106:FH$202,159,FALSE)))</f>
        <v>0</v>
      </c>
      <c r="FD15" s="6">
        <f>IF(ISERROR(VLOOKUP($A15,'Import OffPeak'!$A$3:FI$99,160,FALSE)-VLOOKUP($A15,'Import OffPeak change'!$A$106:FI$202,160,FALSE)),0,(VLOOKUP($A15,'Import OffPeak'!$A$3:FI$99,160,FALSE)-VLOOKUP($A15,'Import OffPeak change'!$A$106:FI$202,160,FALSE)))</f>
        <v>0</v>
      </c>
      <c r="FE15" s="6">
        <f>IF(ISERROR(VLOOKUP($A15,'Import OffPeak'!$A$3:FJ$99,161,FALSE)-VLOOKUP($A15,'Import OffPeak change'!$A$106:FJ$202,161,FALSE)),0,(VLOOKUP($A15,'Import OffPeak'!$A$3:FJ$99,161,FALSE)-VLOOKUP($A15,'Import OffPeak change'!$A$106:FJ$202,161,FALSE)))</f>
        <v>0</v>
      </c>
      <c r="FF15" s="6">
        <f>IF(ISERROR(VLOOKUP($A15,'Import OffPeak'!$A$3:FK$99,162,FALSE)-VLOOKUP($A15,'Import OffPeak change'!$A$106:FK$202,162,FALSE)),0,(VLOOKUP($A15,'Import OffPeak'!$A$3:FK$99,162,FALSE)-VLOOKUP($A15,'Import OffPeak change'!$A$106:FK$202,162,FALSE)))</f>
        <v>0</v>
      </c>
      <c r="FG15" s="6">
        <f>IF(ISERROR(VLOOKUP($A15,'Import OffPeak'!$A$3:FL$99,163,FALSE)-VLOOKUP($A15,'Import OffPeak change'!$A$106:FL$202,163,FALSE)),0,(VLOOKUP($A15,'Import OffPeak'!$A$3:FL$99,163,FALSE)-VLOOKUP($A15,'Import OffPeak change'!$A$106:FL$202,163,FALSE)))</f>
        <v>0</v>
      </c>
      <c r="FH15" s="6">
        <f>IF(ISERROR(VLOOKUP($A15,'Import OffPeak'!$A$3:FM$99,164,FALSE)-VLOOKUP($A15,'Import OffPeak change'!$A$106:FM$202,164,FALSE)),0,(VLOOKUP($A15,'Import OffPeak'!$A$3:FM$99,164,FALSE)-VLOOKUP($A15,'Import OffPeak change'!$A$106:FM$202,164,FALSE)))</f>
        <v>0</v>
      </c>
      <c r="FI15" s="6">
        <f>IF(ISERROR(VLOOKUP($A15,'Import OffPeak'!$A$3:FN$99,165,FALSE)-VLOOKUP($A15,'Import OffPeak change'!$A$106:FN$202,165,FALSE)),0,(VLOOKUP($A15,'Import OffPeak'!$A$3:FN$99,165,FALSE)-VLOOKUP($A15,'Import OffPeak change'!$A$106:FN$202,165,FALSE)))</f>
        <v>0</v>
      </c>
      <c r="FJ15" s="6">
        <f>IF(ISERROR(VLOOKUP($A15,'Import OffPeak'!$A$3:FO$99,166,FALSE)-VLOOKUP($A15,'Import OffPeak change'!$A$106:FO$202,166,FALSE)),0,(VLOOKUP($A15,'Import OffPeak'!$A$3:FO$99,166,FALSE)-VLOOKUP($A15,'Import OffPeak change'!$A$106:FO$202,166,FALSE)))</f>
        <v>0</v>
      </c>
      <c r="FK15" s="6">
        <f>IF(ISERROR(VLOOKUP($A15,'Import OffPeak'!$A$3:FP$99,167,FALSE)-VLOOKUP($A15,'Import OffPeak change'!$A$106:FP$202,167,FALSE)),0,(VLOOKUP($A15,'Import OffPeak'!$A$3:FP$99,167,FALSE)-VLOOKUP($A15,'Import OffPeak change'!$A$106:FP$202,167,FALSE)))</f>
        <v>0</v>
      </c>
      <c r="FL15" s="6">
        <f>IF(ISERROR(VLOOKUP($A15,'Import OffPeak'!$A$3:FQ$99,168,FALSE)-VLOOKUP($A15,'Import OffPeak change'!$A$106:FQ$202,168,FALSE)),0,(VLOOKUP($A15,'Import OffPeak'!$A$3:FQ$99,168,FALSE)-VLOOKUP($A15,'Import OffPeak change'!$A$106:FQ$202,168,FALSE)))</f>
        <v>0</v>
      </c>
      <c r="FM15" s="6">
        <f>IF(ISERROR(VLOOKUP($A15,'Import OffPeak'!$A$3:FR$99,169,FALSE)-VLOOKUP($A15,'Import OffPeak change'!$A$106:FR$202,169,FALSE)),0,(VLOOKUP($A15,'Import OffPeak'!$A$3:FR$99,169,FALSE)-VLOOKUP($A15,'Import OffPeak change'!$A$106:FR$202,169,FALSE)))</f>
        <v>0</v>
      </c>
      <c r="FN15" s="6">
        <f>IF(ISERROR(VLOOKUP($A15,'Import OffPeak'!$A$3:FS$99,170,FALSE)-VLOOKUP($A15,'Import OffPeak change'!$A$106:FS$202,170,FALSE)),0,(VLOOKUP($A15,'Import OffPeak'!$A$3:FS$99,170,FALSE)-VLOOKUP($A15,'Import OffPeak change'!$A$106:FS$202,170,FALSE)))</f>
        <v>0</v>
      </c>
      <c r="FO15" s="6">
        <f>IF(ISERROR(VLOOKUP($A15,'Import OffPeak'!$A$3:FT$99,171,FALSE)-VLOOKUP($A15,'Import OffPeak change'!$A$106:FT$202,171,FALSE)),0,(VLOOKUP($A15,'Import OffPeak'!$A$3:FT$99,171,FALSE)-VLOOKUP($A15,'Import OffPeak change'!$A$106:FT$202,171,FALSE)))</f>
        <v>0</v>
      </c>
      <c r="FP15" s="6">
        <f>IF(ISERROR(VLOOKUP($A15,'Import OffPeak'!$A$3:FU$99,172,FALSE)-VLOOKUP($A15,'Import OffPeak change'!$A$106:FU$202,172,FALSE)),0,(VLOOKUP($A15,'Import OffPeak'!$A$3:FU$99,172,FALSE)-VLOOKUP($A15,'Import OffPeak change'!$A$106:FU$202,172,FALSE)))</f>
        <v>0</v>
      </c>
      <c r="FQ15" s="6">
        <f>IF(ISERROR(VLOOKUP($A15,'Import OffPeak'!$A$3:FV$99,173,FALSE)-VLOOKUP($A15,'Import OffPeak change'!$A$106:FV$202,173,FALSE)),0,(VLOOKUP($A15,'Import OffPeak'!$A$3:FV$99,173,FALSE)-VLOOKUP($A15,'Import OffPeak change'!$A$106:FV$202,173,FALSE)))</f>
        <v>0</v>
      </c>
      <c r="FR15" s="6">
        <f>IF(ISERROR(VLOOKUP($A15,'Import OffPeak'!$A$3:FW$99,174,FALSE)-VLOOKUP($A15,'Import OffPeak change'!$A$106:FW$202,174,FALSE)),0,(VLOOKUP($A15,'Import OffPeak'!$A$3:FW$99,174,FALSE)-VLOOKUP($A15,'Import OffPeak change'!$A$106:FW$202,174,FALSE)))</f>
        <v>0</v>
      </c>
      <c r="FS15" s="6">
        <f>IF(ISERROR(VLOOKUP($A15,'Import OffPeak'!$A$3:FX$99,175,FALSE)-VLOOKUP($A15,'Import OffPeak change'!$A$106:FX$202,175,FALSE)),0,(VLOOKUP($A15,'Import OffPeak'!$A$3:FX$99,175,FALSE)-VLOOKUP($A15,'Import OffPeak change'!$A$106:FX$202,175,FALSE)))</f>
        <v>0</v>
      </c>
      <c r="FT15" s="6">
        <f>IF(ISERROR(VLOOKUP($A15,'Import OffPeak'!$A$3:FY$99,176,FALSE)-VLOOKUP($A15,'Import OffPeak change'!$A$106:FY$202,176,FALSE)),0,(VLOOKUP($A15,'Import OffPeak'!$A$3:FY$99,176,FALSE)-VLOOKUP($A15,'Import OffPeak change'!$A$106:FY$202,176,FALSE)))</f>
        <v>0</v>
      </c>
      <c r="FU15" s="6">
        <f>IF(ISERROR(VLOOKUP($A15,'Import OffPeak'!$A$3:FZ$99,177,FALSE)-VLOOKUP($A15,'Import OffPeak change'!$A$106:FZ$202,177,FALSE)),0,(VLOOKUP($A15,'Import OffPeak'!$A$3:FZ$99,177,FALSE)-VLOOKUP($A15,'Import OffPeak change'!$A$106:FZ$202,177,FALSE)))</f>
        <v>0</v>
      </c>
      <c r="FV15" s="6">
        <f>IF(ISERROR(VLOOKUP($A15,'Import OffPeak'!$A$3:GA$99,178,FALSE)-VLOOKUP($A15,'Import OffPeak change'!$A$106:GA$202,178,FALSE)),0,(VLOOKUP($A15,'Import OffPeak'!$A$3:GA$99,178,FALSE)-VLOOKUP($A15,'Import OffPeak change'!$A$106:GA$202,178,FALSE)))</f>
        <v>0</v>
      </c>
      <c r="FW15" s="6">
        <f>IF(ISERROR(VLOOKUP($A15,'Import OffPeak'!$A$3:GB$99,179,FALSE)-VLOOKUP($A15,'Import OffPeak change'!$A$106:GB$202,179,FALSE)),0,(VLOOKUP($A15,'Import OffPeak'!$A$3:GB$99,179,FALSE)-VLOOKUP($A15,'Import OffPeak change'!$A$106:GB$202,179,FALSE)))</f>
        <v>0</v>
      </c>
      <c r="FX15" s="6">
        <f>IF(ISERROR(VLOOKUP($A15,'Import OffPeak'!$A$3:GC$99,180,FALSE)-VLOOKUP($A15,'Import OffPeak change'!$A$106:GC$202,180,FALSE)),0,(VLOOKUP($A15,'Import OffPeak'!$A$3:GC$99,180,FALSE)-VLOOKUP($A15,'Import OffPeak change'!$A$106:GC$202,180,FALSE)))</f>
        <v>0</v>
      </c>
      <c r="FY15" s="6">
        <f>IF(ISERROR(VLOOKUP($A15,'Import OffPeak'!$A$3:GD$99,181,FALSE)-VLOOKUP($A15,'Import OffPeak change'!$A$106:GD$202,181,FALSE)),0,(VLOOKUP($A15,'Import OffPeak'!$A$3:GD$99,181,FALSE)-VLOOKUP($A15,'Import OffPeak change'!$A$106:GD$202,181,FALSE)))</f>
        <v>0</v>
      </c>
      <c r="FZ15" s="6">
        <f>IF(ISERROR(VLOOKUP($A15,'Import OffPeak'!$A$3:GE$99,182,FALSE)-VLOOKUP($A15,'Import OffPeak change'!$A$106:GE$202,182,FALSE)),0,(VLOOKUP($A15,'Import OffPeak'!$A$3:GE$99,182,FALSE)-VLOOKUP($A15,'Import OffPeak change'!$A$106:GE$202,182,FALSE)))</f>
        <v>0</v>
      </c>
      <c r="GA15" s="6">
        <f>IF(ISERROR(VLOOKUP($A15,'Import OffPeak'!$A$3:GF$99,183,FALSE)-VLOOKUP($A15,'Import OffPeak change'!$A$106:GF$202,183,FALSE)),0,(VLOOKUP($A15,'Import OffPeak'!$A$3:GF$99,183,FALSE)-VLOOKUP($A15,'Import OffPeak change'!$A$106:GF$202,183,FALSE)))</f>
        <v>0</v>
      </c>
      <c r="GB15" s="6">
        <f>IF(ISERROR(VLOOKUP($A15,'Import OffPeak'!$A$3:GG$99,184,FALSE)-VLOOKUP($A15,'Import OffPeak change'!$A$106:GG$202,184,FALSE)),0,(VLOOKUP($A15,'Import OffPeak'!$A$3:GG$99,184,FALSE)-VLOOKUP($A15,'Import OffPeak change'!$A$106:GG$202,184,FALSE)))</f>
        <v>0</v>
      </c>
      <c r="GC15" s="6">
        <f>IF(ISERROR(VLOOKUP($A15,'Import OffPeak'!$A$3:GH$99,185,FALSE)-VLOOKUP($A15,'Import OffPeak change'!$A$106:GH$202,185,FALSE)),0,(VLOOKUP($A15,'Import OffPeak'!$A$3:GH$99,185,FALSE)-VLOOKUP($A15,'Import OffPeak change'!$A$106:GH$202,185,FALSE)))</f>
        <v>0</v>
      </c>
      <c r="GD15" s="6">
        <f>IF(ISERROR(VLOOKUP($A15,'Import OffPeak'!$A$3:GI$99,186,FALSE)-VLOOKUP($A15,'Import OffPeak change'!$A$106:GI$202,186,FALSE)),0,(VLOOKUP($A15,'Import OffPeak'!$A$3:GI$99,186,FALSE)-VLOOKUP($A15,'Import OffPeak change'!$A$106:GI$202,186,FALSE)))</f>
        <v>0</v>
      </c>
      <c r="GE15" s="6">
        <f>IF(ISERROR(VLOOKUP($A15,'Import OffPeak'!$A$3:GJ$99,187,FALSE)-VLOOKUP($A15,'Import OffPeak change'!$A$106:GJ$202,187,FALSE)),0,(VLOOKUP($A15,'Import OffPeak'!$A$3:GJ$99,187,FALSE)-VLOOKUP($A15,'Import OffPeak change'!$A$106:GJ$202,187,FALSE)))</f>
        <v>0</v>
      </c>
      <c r="GF15" s="6">
        <f>IF(ISERROR(VLOOKUP($A15,'Import OffPeak'!$A$3:GK$99,188,FALSE)-VLOOKUP($A15,'Import OffPeak change'!$A$106:GK$202,188,FALSE)),0,(VLOOKUP($A15,'Import OffPeak'!$A$3:GK$99,188,FALSE)-VLOOKUP($A15,'Import OffPeak change'!$A$106:GK$202,188,FALSE)))</f>
        <v>0</v>
      </c>
      <c r="GG15" s="6">
        <f>IF(ISERROR(VLOOKUP($A15,'Import OffPeak'!$A$3:GL$99,189,FALSE)-VLOOKUP($A15,'Import OffPeak change'!$A$106:GL$202,189,FALSE)),0,(VLOOKUP($A15,'Import OffPeak'!$A$3:GL$99,189,FALSE)-VLOOKUP($A15,'Import OffPeak change'!$A$106:GL$202,189,FALSE)))</f>
        <v>0</v>
      </c>
      <c r="GH15" s="6">
        <f>IF(ISERROR(VLOOKUP($A15,'Import OffPeak'!$A$3:GM$99,190,FALSE)-VLOOKUP($A15,'Import OffPeak change'!$A$106:GM$202,190,FALSE)),0,(VLOOKUP($A15,'Import OffPeak'!$A$3:GM$99,190,FALSE)-VLOOKUP($A15,'Import OffPeak change'!$A$106:GM$202,190,FALSE)))</f>
        <v>0</v>
      </c>
      <c r="GI15" s="6">
        <f>IF(ISERROR(VLOOKUP($A15,'Import OffPeak'!$A$3:GN$99,191,FALSE)-VLOOKUP($A15,'Import OffPeak change'!$A$106:GN$202,191,FALSE)),0,(VLOOKUP($A15,'Import OffPeak'!$A$3:GN$99,191,FALSE)-VLOOKUP($A15,'Import OffPeak change'!$A$106:GN$202,191,FALSE)))</f>
        <v>0</v>
      </c>
      <c r="GJ15" s="6">
        <f>IF(ISERROR(VLOOKUP($A15,'Import OffPeak'!$A$3:GO$99,192,FALSE)-VLOOKUP($A15,'Import OffPeak change'!$A$106:GO$202,192,FALSE)),0,(VLOOKUP($A15,'Import OffPeak'!$A$3:GO$99,192,FALSE)-VLOOKUP($A15,'Import OffPeak change'!$A$106:GO$202,192,FALSE)))</f>
        <v>0</v>
      </c>
      <c r="GK15" s="6">
        <f>IF(ISERROR(VLOOKUP($A15,'Import OffPeak'!$A$3:GP$99,193,FALSE)-VLOOKUP($A15,'Import OffPeak change'!$A$106:GP$202,193,FALSE)),0,(VLOOKUP($A15,'Import OffPeak'!$A$3:GP$99,193,FALSE)-VLOOKUP($A15,'Import OffPeak change'!$A$106:GP$202,193,FALSE)))</f>
        <v>0</v>
      </c>
      <c r="GL15" s="6">
        <f>IF(ISERROR(VLOOKUP($A15,'Import OffPeak'!$A$3:GQ$99,194,FALSE)-VLOOKUP($A15,'Import OffPeak change'!$A$106:GQ$202,194,FALSE)),0,(VLOOKUP($A15,'Import OffPeak'!$A$3:GQ$99,194,FALSE)-VLOOKUP($A15,'Import OffPeak change'!$A$106:GQ$202,194,FALSE)))</f>
        <v>0</v>
      </c>
      <c r="GM15" s="6">
        <f>IF(ISERROR(VLOOKUP($A15,'Import OffPeak'!$A$3:GR$99,195,FALSE)-VLOOKUP($A15,'Import OffPeak change'!$A$106:GR$202,195,FALSE)),0,(VLOOKUP($A15,'Import OffPeak'!$A$3:GR$99,195,FALSE)-VLOOKUP($A15,'Import OffPeak change'!$A$106:GR$202,195,FALSE)))</f>
        <v>0</v>
      </c>
      <c r="GN15" s="6">
        <f>IF(ISERROR(VLOOKUP($A15,'Import OffPeak'!$A$3:GS$99,196,FALSE)-VLOOKUP($A15,'Import OffPeak change'!$A$106:GS$202,196,FALSE)),0,(VLOOKUP($A15,'Import OffPeak'!$A$3:GS$99,196,FALSE)-VLOOKUP($A15,'Import OffPeak change'!$A$106:GS$202,196,FALSE)))</f>
        <v>0</v>
      </c>
      <c r="GO15" s="6">
        <f>IF(ISERROR(VLOOKUP($A15,'Import OffPeak'!$A$3:GT$99,197,FALSE)-VLOOKUP($A15,'Import OffPeak change'!$A$106:GT$202,197,FALSE)),0,(VLOOKUP($A15,'Import OffPeak'!$A$3:GT$99,197,FALSE)-VLOOKUP($A15,'Import OffPeak change'!$A$106:GT$202,197,FALSE)))</f>
        <v>0</v>
      </c>
      <c r="GP15" s="6">
        <f>IF(ISERROR(VLOOKUP($A15,'Import OffPeak'!$A$3:GU$99,198,FALSE)-VLOOKUP($A15,'Import OffPeak change'!$A$106:GU$202,198,FALSE)),0,(VLOOKUP($A15,'Import OffPeak'!$A$3:GU$99,198,FALSE)-VLOOKUP($A15,'Import OffPeak change'!$A$106:GU$202,198,FALSE)))</f>
        <v>0</v>
      </c>
      <c r="GQ15" s="6">
        <f>IF(ISERROR(VLOOKUP($A15,'Import OffPeak'!$A$3:GV$99,199,FALSE)-VLOOKUP($A15,'Import OffPeak change'!$A$106:GV$202,199,FALSE)),0,(VLOOKUP($A15,'Import OffPeak'!$A$3:GV$99,199,FALSE)-VLOOKUP($A15,'Import OffPeak change'!$A$106:GV$202,199,FALSE)))</f>
        <v>0</v>
      </c>
      <c r="GR15" s="6">
        <f>IF(ISERROR(VLOOKUP($A15,'Import OffPeak'!$A$3:GW$99,200,FALSE)-VLOOKUP($A15,'Import OffPeak change'!$A$106:GW$202,200,FALSE)),0,(VLOOKUP($A15,'Import OffPeak'!$A$3:GW$99,200,FALSE)-VLOOKUP($A15,'Import OffPeak change'!$A$106:GW$202,200,FALSE)))</f>
        <v>0</v>
      </c>
      <c r="GS15" s="6">
        <f>IF(ISERROR(VLOOKUP($A15,'Import OffPeak'!$A$3:GX$99,201,FALSE)-VLOOKUP($A15,'Import OffPeak change'!$A$106:GX$202,201,FALSE)),0,(VLOOKUP($A15,'Import OffPeak'!$A$3:GX$99,201,FALSE)-VLOOKUP($A15,'Import OffPeak change'!$A$106:GX$202,201,FALSE)))</f>
        <v>0</v>
      </c>
      <c r="GT15" s="6">
        <f>IF(ISERROR(VLOOKUP($A15,'Import OffPeak'!$A$3:GY$99,202,FALSE)-VLOOKUP($A15,'Import OffPeak change'!$A$106:GY$202,202,FALSE)),0,(VLOOKUP($A15,'Import OffPeak'!$A$3:GY$99,202,FALSE)-VLOOKUP($A15,'Import OffPeak change'!$A$106:GY$202,202,FALSE)))</f>
        <v>0</v>
      </c>
      <c r="GU15" s="6">
        <f>IF(ISERROR(VLOOKUP($A15,'Import OffPeak'!$A$3:GZ$99,203,FALSE)-VLOOKUP($A15,'Import OffPeak change'!$A$106:GZ$202,203,FALSE)),0,(VLOOKUP($A15,'Import OffPeak'!$A$3:GZ$99,203,FALSE)-VLOOKUP($A15,'Import OffPeak change'!$A$106:GZ$202,203,FALSE)))</f>
        <v>0</v>
      </c>
      <c r="GV15" s="6">
        <f>IF(ISERROR(VLOOKUP($A15,'Import OffPeak'!$A$3:HA$99,204,FALSE)-VLOOKUP($A15,'Import OffPeak change'!$A$106:HA$202,204,FALSE)),0,(VLOOKUP($A15,'Import OffPeak'!$A$3:HA$99,204,FALSE)-VLOOKUP($A15,'Import OffPeak change'!$A$106:HA$202,204,FALSE)))</f>
        <v>0</v>
      </c>
      <c r="GW15" s="6">
        <f>IF(ISERROR(VLOOKUP($A15,'Import OffPeak'!$A$3:HB$99,205,FALSE)-VLOOKUP($A15,'Import OffPeak change'!$A$106:HB$202,205,FALSE)),0,(VLOOKUP($A15,'Import OffPeak'!$A$3:HB$99,205,FALSE)-VLOOKUP($A15,'Import OffPeak change'!$A$106:HB$202,205,FALSE)))</f>
        <v>0</v>
      </c>
      <c r="GX15" s="6">
        <f>IF(ISERROR(VLOOKUP($A15,'Import OffPeak'!$A$3:HC$99,206,FALSE)-VLOOKUP($A15,'Import OffPeak change'!$A$106:HC$202,206,FALSE)),0,(VLOOKUP($A15,'Import OffPeak'!$A$3:HC$99,206,FALSE)-VLOOKUP($A15,'Import OffPeak change'!$A$106:HC$202,206,FALSE)))</f>
        <v>0</v>
      </c>
      <c r="GY15" s="6">
        <f>IF(ISERROR(VLOOKUP($A15,'Import OffPeak'!$A$3:HD$99,207,FALSE)-VLOOKUP($A15,'Import OffPeak change'!$A$106:HD$202,207,FALSE)),0,(VLOOKUP($A15,'Import OffPeak'!$A$3:HD$99,207,FALSE)-VLOOKUP($A15,'Import OffPeak change'!$A$106:HD$202,207,FALSE)))</f>
        <v>0</v>
      </c>
      <c r="GZ15" s="6">
        <f>IF(ISERROR(VLOOKUP($A15,'Import OffPeak'!$A$3:HE$99,208,FALSE)-VLOOKUP($A15,'Import OffPeak change'!$A$106:HE$202,208,FALSE)),0,(VLOOKUP($A15,'Import OffPeak'!$A$3:HE$99,208,FALSE)-VLOOKUP($A15,'Import OffPeak change'!$A$106:HE$202,208,FALSE)))</f>
        <v>0</v>
      </c>
      <c r="HA15" s="6">
        <f>IF(ISERROR(VLOOKUP($A15,'Import OffPeak'!$A$3:HF$99,209,FALSE)-VLOOKUP($A15,'Import OffPeak change'!$A$106:HF$202,209,FALSE)),0,(VLOOKUP($A15,'Import OffPeak'!$A$3:HF$99,209,FALSE)-VLOOKUP($A15,'Import OffPeak change'!$A$106:HF$202,209,FALSE)))</f>
        <v>0</v>
      </c>
      <c r="HB15" s="6">
        <f>IF(ISERROR(VLOOKUP($A15,'Import OffPeak'!$A$3:HG$99,210,FALSE)-VLOOKUP($A15,'Import OffPeak change'!$A$106:HG$202,210,FALSE)),0,(VLOOKUP($A15,'Import OffPeak'!$A$3:HG$99,210,FALSE)-VLOOKUP($A15,'Import OffPeak change'!$A$106:HG$202,210,FALSE)))</f>
        <v>0</v>
      </c>
      <c r="HC15" s="6">
        <f>IF(ISERROR(VLOOKUP($A15,'Import OffPeak'!$A$3:HH$99,211,FALSE)-VLOOKUP($A15,'Import OffPeak change'!$A$106:HH$202,211,FALSE)),0,(VLOOKUP($A15,'Import OffPeak'!$A$3:HH$99,211,FALSE)-VLOOKUP($A15,'Import OffPeak change'!$A$106:HH$202,211,FALSE)))</f>
        <v>0</v>
      </c>
      <c r="HD15" s="6">
        <f>IF(ISERROR(VLOOKUP($A15,'Import OffPeak'!$A$3:HI$99,212,FALSE)-VLOOKUP($A15,'Import OffPeak change'!$A$106:HI$202,212,FALSE)),0,(VLOOKUP($A15,'Import OffPeak'!$A$3:HI$99,212,FALSE)-VLOOKUP($A15,'Import OffPeak change'!$A$106:HI$202,212,FALSE)))</f>
        <v>0</v>
      </c>
      <c r="HE15" s="6">
        <f>IF(ISERROR(VLOOKUP($A15,'Import OffPeak'!$A$3:HJ$99,213,FALSE)-VLOOKUP($A15,'Import OffPeak change'!$A$106:HJ$202,213,FALSE)),0,(VLOOKUP($A15,'Import OffPeak'!$A$3:HJ$99,213,FALSE)-VLOOKUP($A15,'Import OffPeak change'!$A$106:HJ$202,213,FALSE)))</f>
        <v>0</v>
      </c>
      <c r="HF15" s="6">
        <f>IF(ISERROR(VLOOKUP($A15,'Import OffPeak'!$A$3:HK$99,214,FALSE)-VLOOKUP($A15,'Import OffPeak change'!$A$106:HK$202,214,FALSE)),0,(VLOOKUP($A15,'Import OffPeak'!$A$3:HK$99,214,FALSE)-VLOOKUP($A15,'Import OffPeak change'!$A$106:HK$202,214,FALSE)))</f>
        <v>0</v>
      </c>
      <c r="HG15" s="6">
        <f>IF(ISERROR(VLOOKUP($A15,'Import OffPeak'!$A$3:HL$99,215,FALSE)-VLOOKUP($A15,'Import OffPeak change'!$A$106:HL$202,215,FALSE)),0,(VLOOKUP($A15,'Import OffPeak'!$A$3:HL$99,215,FALSE)-VLOOKUP($A15,'Import OffPeak change'!$A$106:HL$202,215,FALSE)))</f>
        <v>0</v>
      </c>
      <c r="HH15" s="6">
        <f>IF(ISERROR(VLOOKUP($A15,'Import OffPeak'!$A$3:HM$99,216,FALSE)-VLOOKUP($A15,'Import OffPeak change'!$A$106:HM$202,216,FALSE)),0,(VLOOKUP($A15,'Import OffPeak'!$A$3:HM$99,216,FALSE)-VLOOKUP($A15,'Import OffPeak change'!$A$106:HM$202,216,FALSE)))</f>
        <v>0</v>
      </c>
      <c r="HI15" s="6">
        <f>IF(ISERROR(VLOOKUP($A15,'Import OffPeak'!$A$3:HN$99,217,FALSE)-VLOOKUP($A15,'Import OffPeak change'!$A$106:HN$202,217,FALSE)),0,(VLOOKUP($A15,'Import OffPeak'!$A$3:HN$99,217,FALSE)-VLOOKUP($A15,'Import OffPeak change'!$A$106:HN$202,217,FALSE)))</f>
        <v>0</v>
      </c>
      <c r="HJ15" s="6">
        <f>IF(ISERROR(VLOOKUP($A15,'Import OffPeak'!$A$3:HO$99,218,FALSE)-VLOOKUP($A15,'Import OffPeak change'!$A$106:HO$202,218,FALSE)),0,(VLOOKUP($A15,'Import OffPeak'!$A$3:HO$99,218,FALSE)-VLOOKUP($A15,'Import OffPeak change'!$A$106:HO$202,218,FALSE)))</f>
        <v>0</v>
      </c>
      <c r="HK15" s="6">
        <f>IF(ISERROR(VLOOKUP($A15,'Import OffPeak'!$A$3:HP$99,219,FALSE)-VLOOKUP($A15,'Import OffPeak change'!$A$106:HP$202,219,FALSE)),0,(VLOOKUP($A15,'Import OffPeak'!$A$3:HP$99,219,FALSE)-VLOOKUP($A15,'Import OffPeak change'!$A$106:HP$202,219,FALSE)))</f>
        <v>0</v>
      </c>
      <c r="HL15" s="6">
        <f>IF(ISERROR(VLOOKUP($A15,'Import OffPeak'!$A$3:HQ$99,220,FALSE)-VLOOKUP($A15,'Import OffPeak change'!$A$106:HQ$202,220,FALSE)),0,(VLOOKUP($A15,'Import OffPeak'!$A$3:HQ$99,220,FALSE)-VLOOKUP($A15,'Import OffPeak change'!$A$106:HQ$202,220,FALSE)))</f>
        <v>0</v>
      </c>
      <c r="HM15" s="6">
        <f>IF(ISERROR(VLOOKUP($A15,'Import OffPeak'!$A$3:HR$99,221,FALSE)-VLOOKUP($A15,'Import OffPeak change'!$A$106:HR$202,221,FALSE)),0,(VLOOKUP($A15,'Import OffPeak'!$A$3:HR$99,221,FALSE)-VLOOKUP($A15,'Import OffPeak change'!$A$106:HR$202,221,FALSE)))</f>
        <v>0</v>
      </c>
      <c r="HN15" s="6">
        <f>IF(ISERROR(VLOOKUP($A15,'Import OffPeak'!$A$3:HS$99,222,FALSE)-VLOOKUP($A15,'Import OffPeak change'!$A$106:HS$202,222,FALSE)),0,(VLOOKUP($A15,'Import OffPeak'!$A$3:HS$99,222,FALSE)-VLOOKUP($A15,'Import OffPeak change'!$A$106:HS$202,222,FALSE)))</f>
        <v>0</v>
      </c>
      <c r="HO15" s="6">
        <f>IF(ISERROR(VLOOKUP($A15,'Import OffPeak'!$A$3:HT$99,223,FALSE)-VLOOKUP($A15,'Import OffPeak change'!$A$106:HT$202,223,FALSE)),0,(VLOOKUP($A15,'Import OffPeak'!$A$3:HT$99,223,FALSE)-VLOOKUP($A15,'Import OffPeak change'!$A$106:HT$202,223,FALSE)))</f>
        <v>0</v>
      </c>
      <c r="HP15" s="6">
        <f>IF(ISERROR(VLOOKUP($A15,'Import OffPeak'!$A$3:HU$99,224,FALSE)-VLOOKUP($A15,'Import OffPeak change'!$A$106:HU$202,224,FALSE)),0,(VLOOKUP($A15,'Import OffPeak'!$A$3:HU$99,224,FALSE)-VLOOKUP($A15,'Import OffPeak change'!$A$106:HU$202,224,FALSE)))</f>
        <v>0</v>
      </c>
      <c r="HQ15" s="6">
        <f>IF(ISERROR(VLOOKUP($A15,'Import OffPeak'!$A$3:HV$99,225,FALSE)-VLOOKUP($A15,'Import OffPeak change'!$A$106:HV$202,225,FALSE)),0,(VLOOKUP($A15,'Import OffPeak'!$A$3:HV$99,225,FALSE)-VLOOKUP($A15,'Import OffPeak change'!$A$106:HV$202,225,FALSE)))</f>
        <v>0</v>
      </c>
      <c r="HR15" s="6">
        <f>IF(ISERROR(VLOOKUP($A15,'Import OffPeak'!$A$3:HW$99,226,FALSE)-VLOOKUP($A15,'Import OffPeak change'!$A$106:HW$202,226,FALSE)),0,(VLOOKUP($A15,'Import OffPeak'!$A$3:HW$99,226,FALSE)-VLOOKUP($A15,'Import OffPeak change'!$A$106:HW$202,226,FALSE)))</f>
        <v>0</v>
      </c>
      <c r="HS15" s="6">
        <f>IF(ISERROR(VLOOKUP($A15,'Import OffPeak'!$A$3:HX$99,227,FALSE)-VLOOKUP($A15,'Import OffPeak change'!$A$106:HX$202,227,FALSE)),0,(VLOOKUP($A15,'Import OffPeak'!$A$3:HX$99,227,FALSE)-VLOOKUP($A15,'Import OffPeak change'!$A$106:HX$202,227,FALSE)))</f>
        <v>0</v>
      </c>
      <c r="HT15" s="6">
        <f>IF(ISERROR(VLOOKUP($A15,'Import OffPeak'!$A$3:HY$99,228,FALSE)-VLOOKUP($A15,'Import OffPeak change'!$A$106:HY$202,228,FALSE)),0,(VLOOKUP($A15,'Import OffPeak'!$A$3:HY$99,228,FALSE)-VLOOKUP($A15,'Import OffPeak change'!$A$106:HY$202,228,FALSE)))</f>
        <v>0</v>
      </c>
      <c r="HU15" s="6">
        <f>IF(ISERROR(VLOOKUP($A15,'Import OffPeak'!$A$3:HZ$99,229,FALSE)-VLOOKUP($A15,'Import OffPeak change'!$A$106:HZ$202,229,FALSE)),0,(VLOOKUP($A15,'Import OffPeak'!$A$3:HZ$99,229,FALSE)-VLOOKUP($A15,'Import OffPeak change'!$A$106:HZ$202,229,FALSE)))</f>
        <v>0</v>
      </c>
      <c r="HV15" s="6">
        <f>IF(ISERROR(VLOOKUP($A15,'Import OffPeak'!$A$3:IA$99,230,FALSE)-VLOOKUP($A15,'Import OffPeak change'!$A$106:IA$202,230,FALSE)),0,(VLOOKUP($A15,'Import OffPeak'!$A$3:IA$99,230,FALSE)-VLOOKUP($A15,'Import OffPeak change'!$A$106:IA$202,230,FALSE)))</f>
        <v>0</v>
      </c>
      <c r="HW15" s="6">
        <f>IF(ISERROR(VLOOKUP($A15,'Import OffPeak'!$A$3:IB$99,231,FALSE)-VLOOKUP($A15,'Import OffPeak change'!$A$106:IB$202,231,FALSE)),0,(VLOOKUP($A15,'Import OffPeak'!$A$3:IB$99,231,FALSE)-VLOOKUP($A15,'Import OffPeak change'!$A$106:IB$202,231,FALSE)))</f>
        <v>0</v>
      </c>
      <c r="HX15" s="6">
        <f>IF(ISERROR(VLOOKUP($A15,'Import OffPeak'!$A$3:IC$99,232,FALSE)-VLOOKUP($A15,'Import OffPeak change'!$A$106:IC$202,232,FALSE)),0,(VLOOKUP($A15,'Import OffPeak'!$A$3:IC$99,232,FALSE)-VLOOKUP($A15,'Import OffPeak change'!$A$106:IC$202,232,FALSE)))</f>
        <v>0</v>
      </c>
      <c r="HY15" s="6">
        <f>IF(ISERROR(VLOOKUP($A15,'Import OffPeak'!$A$3:ID$99,233,FALSE)-VLOOKUP($A15,'Import OffPeak change'!$A$106:ID$202,233,FALSE)),0,(VLOOKUP($A15,'Import OffPeak'!$A$3:ID$99,233,FALSE)-VLOOKUP($A15,'Import OffPeak change'!$A$106:ID$202,233,FALSE)))</f>
        <v>0</v>
      </c>
      <c r="HZ15" s="6">
        <f>IF(ISERROR(VLOOKUP($A15,'Import OffPeak'!$A$3:IE$99,234,FALSE)-VLOOKUP($A15,'Import OffPeak change'!$A$106:IE$202,234,FALSE)),0,(VLOOKUP($A15,'Import OffPeak'!$A$3:IE$99,234,FALSE)-VLOOKUP($A15,'Import OffPeak change'!$A$106:IE$202,234,FALSE)))</f>
        <v>0</v>
      </c>
      <c r="IA15" s="6">
        <f>IF(ISERROR(VLOOKUP($A15,'Import OffPeak'!$A$3:IF$99,235,FALSE)-VLOOKUP($A15,'Import OffPeak change'!$A$106:IF$202,235,FALSE)),0,(VLOOKUP($A15,'Import OffPeak'!$A$3:IF$99,235,FALSE)-VLOOKUP($A15,'Import OffPeak change'!$A$106:IF$202,235,FALSE)))</f>
        <v>0</v>
      </c>
      <c r="IB15" s="6">
        <f>IF(ISERROR(VLOOKUP($A15,'Import OffPeak'!$A$3:IG$99,236,FALSE)-VLOOKUP($A15,'Import OffPeak change'!$A$106:IG$202,236,FALSE)),0,(VLOOKUP($A15,'Import OffPeak'!$A$3:IG$99,236,FALSE)-VLOOKUP($A15,'Import OffPeak change'!$A$106:IG$202,236,FALSE)))</f>
        <v>0</v>
      </c>
      <c r="IC15" s="6">
        <f>IF(ISERROR(VLOOKUP($A15,'Import OffPeak'!$A$3:IH$99,237,FALSE)-VLOOKUP($A15,'Import OffPeak change'!$A$106:IH$202,237,FALSE)),0,(VLOOKUP($A15,'Import OffPeak'!$A$3:IH$99,237,FALSE)-VLOOKUP($A15,'Import OffPeak change'!$A$106:IH$202,237,FALSE)))</f>
        <v>0</v>
      </c>
      <c r="ID15" s="6">
        <f>IF(ISERROR(VLOOKUP($A15,'Import OffPeak'!$A$3:II$99,238,FALSE)-VLOOKUP($A15,'Import OffPeak change'!$A$106:II$202,238,FALSE)),0,(VLOOKUP($A15,'Import OffPeak'!$A$3:II$99,238,FALSE)-VLOOKUP($A15,'Import OffPeak change'!$A$106:II$202,238,FALSE)))</f>
        <v>0</v>
      </c>
      <c r="IE15" s="6">
        <f>IF(ISERROR(VLOOKUP($A15,'Import OffPeak'!$A$3:IJ$99,239,FALSE)-VLOOKUP($A15,'Import OffPeak change'!$A$106:IJ$202,239,FALSE)),0,(VLOOKUP($A15,'Import OffPeak'!$A$3:IJ$99,239,FALSE)-VLOOKUP($A15,'Import OffPeak change'!$A$106:IJ$202,239,FALSE)))</f>
        <v>0</v>
      </c>
      <c r="IF15" s="6"/>
    </row>
    <row r="16" spans="1:243" s="27" customFormat="1">
      <c r="A16" s="168" t="str">
        <f>IF('Import OffPeak'!A13=0,"",'Import OffPeak'!A13)</f>
        <v>ST ALBERTA</v>
      </c>
      <c r="B16" s="6"/>
      <c r="C16" s="6"/>
      <c r="D16" s="6"/>
      <c r="E16" s="6"/>
      <c r="F16" s="6"/>
      <c r="G16" s="6">
        <f>IF(ISERROR(VLOOKUP($A16,'Import OffPeak'!$A$3:L$99,7,FALSE)-VLOOKUP($A16,'Import OffPeak change'!$A$106:L$202,7,FALSE)),0,(VLOOKUP($A16,'Import OffPeak'!$A$3:L$99,7,FALSE)-VLOOKUP($A16,'Import OffPeak change'!$A$106:L$202,7,FALSE)))</f>
        <v>0</v>
      </c>
      <c r="H16" s="6">
        <f>IF(ISERROR(VLOOKUP($A16,'Import OffPeak'!$A$3:M$99,8,FALSE)-VLOOKUP($A16,'Import OffPeak change'!$A$106:M$202,8,FALSE)),0,(VLOOKUP($A16,'Import OffPeak'!$A$3:M$99,8,FALSE)-VLOOKUP($A16,'Import OffPeak change'!$A$106:M$202,8,FALSE)))</f>
        <v>0</v>
      </c>
      <c r="I16" s="6">
        <f>IF(ISERROR(VLOOKUP($A16,'Import OffPeak'!$A$3:N$99,9,FALSE)-VLOOKUP($A16,'Import OffPeak change'!$A$106:N$202,9,FALSE)),0,(VLOOKUP($A16,'Import OffPeak'!$A$3:N$99,9,FALSE)-VLOOKUP($A16,'Import OffPeak change'!$A$106:N$202,9,FALSE)))</f>
        <v>0</v>
      </c>
      <c r="J16" s="6">
        <f>IF(ISERROR(VLOOKUP($A16,'Import OffPeak'!$A$3:O$99,10,FALSE)-VLOOKUP($A16,'Import OffPeak change'!$A$106:O$202,10,FALSE)),0,(VLOOKUP($A16,'Import OffPeak'!$A$3:O$99,10,FALSE)-VLOOKUP($A16,'Import OffPeak change'!$A$106:O$202,10,FALSE)))</f>
        <v>0</v>
      </c>
      <c r="K16" s="6">
        <f>IF(ISERROR(VLOOKUP($A16,'Import OffPeak'!$A$3:P$99,11,FALSE)-VLOOKUP($A16,'Import OffPeak change'!$A$106:P$202,11,FALSE)),0,(VLOOKUP($A16,'Import OffPeak'!$A$3:P$99,11,FALSE)-VLOOKUP($A16,'Import OffPeak change'!$A$106:P$202,11,FALSE)))</f>
        <v>0</v>
      </c>
      <c r="L16" s="6">
        <f>IF(ISERROR(VLOOKUP($A16,'Import OffPeak'!$A$3:Q$99,12,FALSE)-VLOOKUP($A16,'Import OffPeak change'!$A$106:Q$202,12,FALSE)),0,(VLOOKUP($A16,'Import OffPeak'!$A$3:Q$99,12,FALSE)-VLOOKUP($A16,'Import OffPeak change'!$A$106:Q$202,12,FALSE)))</f>
        <v>0</v>
      </c>
      <c r="M16" s="6">
        <f>IF(ISERROR(VLOOKUP($A16,'Import OffPeak'!$A$3:R$99,13,FALSE)-VLOOKUP($A16,'Import OffPeak change'!$A$106:R$202,13,FALSE)),0,(VLOOKUP($A16,'Import OffPeak'!$A$3:R$99,13,FALSE)-VLOOKUP($A16,'Import OffPeak change'!$A$106:R$202,13,FALSE)))</f>
        <v>0</v>
      </c>
      <c r="N16" s="6">
        <f>IF(ISERROR(VLOOKUP($A16,'Import OffPeak'!$A$3:S$99,14,FALSE)-VLOOKUP($A16,'Import OffPeak change'!$A$106:S$202,14,FALSE)),0,(VLOOKUP($A16,'Import OffPeak'!$A$3:S$99,14,FALSE)-VLOOKUP($A16,'Import OffPeak change'!$A$106:S$202,14,FALSE)))</f>
        <v>0</v>
      </c>
      <c r="O16" s="6">
        <f>IF(ISERROR(VLOOKUP($A16,'Import OffPeak'!$A$3:T$99,15,FALSE)-VLOOKUP($A16,'Import OffPeak change'!$A$106:T$202,15,FALSE)),0,(VLOOKUP($A16,'Import OffPeak'!$A$3:T$99,15,FALSE)-VLOOKUP($A16,'Import OffPeak change'!$A$106:T$202,15,FALSE)))</f>
        <v>0</v>
      </c>
      <c r="P16" s="6">
        <f>IF(ISERROR(VLOOKUP($A16,'Import OffPeak'!$A$3:U$99,16,FALSE)-VLOOKUP($A16,'Import OffPeak change'!$A$106:U$202,16,FALSE)),0,(VLOOKUP($A16,'Import OffPeak'!$A$3:U$99,16,FALSE)-VLOOKUP($A16,'Import OffPeak change'!$A$106:U$202,16,FALSE)))</f>
        <v>0</v>
      </c>
      <c r="Q16" s="6">
        <f>IF(ISERROR(VLOOKUP($A16,'Import OffPeak'!$A$3:V$99,17,FALSE)-VLOOKUP($A16,'Import OffPeak change'!$A$106:V$202,17,FALSE)),0,(VLOOKUP($A16,'Import OffPeak'!$A$3:V$99,17,FALSE)-VLOOKUP($A16,'Import OffPeak change'!$A$106:V$202,17,FALSE)))</f>
        <v>0</v>
      </c>
      <c r="R16" s="6">
        <f>IF(ISERROR(VLOOKUP($A16,'Import OffPeak'!$A$3:W$99,18,FALSE)-VLOOKUP($A16,'Import OffPeak change'!$A$106:W$202,18,FALSE)),0,(VLOOKUP($A16,'Import OffPeak'!$A$3:W$99,18,FALSE)-VLOOKUP($A16,'Import OffPeak change'!$A$106:W$202,18,FALSE)))</f>
        <v>0</v>
      </c>
      <c r="S16" s="6">
        <f>IF(ISERROR(VLOOKUP($A16,'Import OffPeak'!$A$3:X$99,19,FALSE)-VLOOKUP($A16,'Import OffPeak change'!$A$106:X$202,19,FALSE)),0,(VLOOKUP($A16,'Import OffPeak'!$A$3:X$99,19,FALSE)-VLOOKUP($A16,'Import OffPeak change'!$A$106:X$202,19,FALSE)))</f>
        <v>0</v>
      </c>
      <c r="T16" s="6">
        <f>IF(ISERROR(VLOOKUP($A16,'Import OffPeak'!$A$3:Y$99,20,FALSE)-VLOOKUP($A16,'Import OffPeak change'!$A$106:Y$202,20,FALSE)),0,(VLOOKUP($A16,'Import OffPeak'!$A$3:Y$99,20,FALSE)-VLOOKUP($A16,'Import OffPeak change'!$A$106:Y$202,20,FALSE)))</f>
        <v>0</v>
      </c>
      <c r="U16" s="6">
        <f>IF(ISERROR(VLOOKUP($A16,'Import OffPeak'!$A$3:Z$99,21,FALSE)-VLOOKUP($A16,'Import OffPeak change'!$A$106:Z$202,21,FALSE)),0,(VLOOKUP($A16,'Import OffPeak'!$A$3:Z$99,21,FALSE)-VLOOKUP($A16,'Import OffPeak change'!$A$106:Z$202,21,FALSE)))</f>
        <v>0</v>
      </c>
      <c r="V16" s="6">
        <f>IF(ISERROR(VLOOKUP($A16,'Import OffPeak'!$A$3:AA$99,22,FALSE)-VLOOKUP($A16,'Import OffPeak change'!$A$106:AA$202,22,FALSE)),0,(VLOOKUP($A16,'Import OffPeak'!$A$3:AA$99,22,FALSE)-VLOOKUP($A16,'Import OffPeak change'!$A$106:AA$202,22,FALSE)))</f>
        <v>0</v>
      </c>
      <c r="W16" s="6">
        <f>IF(ISERROR(VLOOKUP($A16,'Import OffPeak'!$A$3:AB$99,23,FALSE)-VLOOKUP($A16,'Import OffPeak change'!$A$106:AB$202,23,FALSE)),0,(VLOOKUP($A16,'Import OffPeak'!$A$3:AB$99,23,FALSE)-VLOOKUP($A16,'Import OffPeak change'!$A$106:AB$202,23,FALSE)))</f>
        <v>0</v>
      </c>
      <c r="X16" s="6">
        <f>IF(ISERROR(VLOOKUP($A16,'Import OffPeak'!$A$3:AC$99,24,FALSE)-VLOOKUP($A16,'Import OffPeak change'!$A$106:AC$202,24,FALSE)),0,(VLOOKUP($A16,'Import OffPeak'!$A$3:AC$99,24,FALSE)-VLOOKUP($A16,'Import OffPeak change'!$A$106:AC$202,24,FALSE)))</f>
        <v>0</v>
      </c>
      <c r="Y16" s="6">
        <f>IF(ISERROR(VLOOKUP($A16,'Import OffPeak'!$A$3:AD$99,25,FALSE)-VLOOKUP($A16,'Import OffPeak change'!$A$106:AD$202,25,FALSE)),0,(VLOOKUP($A16,'Import OffPeak'!$A$3:AD$99,25,FALSE)-VLOOKUP($A16,'Import OffPeak change'!$A$106:AD$202,25,FALSE)))</f>
        <v>0</v>
      </c>
      <c r="Z16" s="6">
        <f>IF(ISERROR(VLOOKUP($A16,'Import OffPeak'!$A$3:AE$99,26,FALSE)-VLOOKUP($A16,'Import OffPeak change'!$A$106:AE$202,26,FALSE)),0,(VLOOKUP($A16,'Import OffPeak'!$A$3:AE$99,26,FALSE)-VLOOKUP($A16,'Import OffPeak change'!$A$106:AE$202,26,FALSE)))</f>
        <v>0</v>
      </c>
      <c r="AA16" s="6">
        <f>IF(ISERROR(VLOOKUP($A16,'Import OffPeak'!$A$3:AF$99,27,FALSE)-VLOOKUP($A16,'Import OffPeak change'!$A$106:AF$202,27,FALSE)),0,(VLOOKUP($A16,'Import OffPeak'!$A$3:AF$99,27,FALSE)-VLOOKUP($A16,'Import OffPeak change'!$A$106:AF$202,27,FALSE)))</f>
        <v>0</v>
      </c>
      <c r="AB16" s="6">
        <f>IF(ISERROR(VLOOKUP($A16,'Import OffPeak'!$A$3:AG$99,28,FALSE)-VLOOKUP($A16,'Import OffPeak change'!$A$106:AG$202,28,FALSE)),0,(VLOOKUP($A16,'Import OffPeak'!$A$3:AG$99,28,FALSE)-VLOOKUP($A16,'Import OffPeak change'!$A$106:AG$202,28,FALSE)))</f>
        <v>0</v>
      </c>
      <c r="AC16" s="6">
        <f>IF(ISERROR(VLOOKUP($A16,'Import OffPeak'!$A$3:AH$99,29,FALSE)-VLOOKUP($A16,'Import OffPeak change'!$A$106:AH$202,29,FALSE)),0,(VLOOKUP($A16,'Import OffPeak'!$A$3:AH$99,29,FALSE)-VLOOKUP($A16,'Import OffPeak change'!$A$106:AH$202,29,FALSE)))</f>
        <v>0</v>
      </c>
      <c r="AD16" s="6">
        <f>IF(ISERROR(VLOOKUP($A16,'Import OffPeak'!$A$3:AI$99,30,FALSE)-VLOOKUP($A16,'Import OffPeak change'!$A$106:AI$202,30,FALSE)),0,(VLOOKUP($A16,'Import OffPeak'!$A$3:AI$99,30,FALSE)-VLOOKUP($A16,'Import OffPeak change'!$A$106:AI$202,30,FALSE)))</f>
        <v>0</v>
      </c>
      <c r="AE16" s="6">
        <f>IF(ISERROR(VLOOKUP($A16,'Import OffPeak'!$A$3:AJ$99,31,FALSE)-VLOOKUP($A16,'Import OffPeak change'!$A$106:AJ$202,31,FALSE)),0,(VLOOKUP($A16,'Import OffPeak'!$A$3:AJ$99,31,FALSE)-VLOOKUP($A16,'Import OffPeak change'!$A$106:AJ$202,31,FALSE)))</f>
        <v>0</v>
      </c>
      <c r="AF16" s="6">
        <f>IF(ISERROR(VLOOKUP($A16,'Import OffPeak'!$A$3:AK$99,32,FALSE)-VLOOKUP($A16,'Import OffPeak change'!$A$106:AK$202,32,FALSE)),0,(VLOOKUP($A16,'Import OffPeak'!$A$3:AK$99,32,FALSE)-VLOOKUP($A16,'Import OffPeak change'!$A$106:AK$202,32,FALSE)))</f>
        <v>0</v>
      </c>
      <c r="AG16" s="6">
        <f>IF(ISERROR(VLOOKUP($A16,'Import OffPeak'!$A$3:AL$99,33,FALSE)-VLOOKUP($A16,'Import OffPeak change'!$A$106:AL$202,33,FALSE)),0,(VLOOKUP($A16,'Import OffPeak'!$A$3:AL$99,33,FALSE)-VLOOKUP($A16,'Import OffPeak change'!$A$106:AL$202,33,FALSE)))</f>
        <v>0</v>
      </c>
      <c r="AH16" s="6">
        <f>IF(ISERROR(VLOOKUP($A16,'Import OffPeak'!$A$3:AM$99,34,FALSE)-VLOOKUP($A16,'Import OffPeak change'!$A$106:AM$202,34,FALSE)),0,(VLOOKUP($A16,'Import OffPeak'!$A$3:AM$99,34,FALSE)-VLOOKUP($A16,'Import OffPeak change'!$A$106:AM$202,34,FALSE)))</f>
        <v>0</v>
      </c>
      <c r="AI16" s="6">
        <f>IF(ISERROR(VLOOKUP($A16,'Import OffPeak'!$A$3:AN$99,35,FALSE)-VLOOKUP($A16,'Import OffPeak change'!$A$106:AN$202,35,FALSE)),0,(VLOOKUP($A16,'Import OffPeak'!$A$3:AN$99,35,FALSE)-VLOOKUP($A16,'Import OffPeak change'!$A$106:AN$202,35,FALSE)))</f>
        <v>0</v>
      </c>
      <c r="AJ16" s="6">
        <f>IF(ISERROR(VLOOKUP($A16,'Import OffPeak'!$A$3:AO$99,36,FALSE)-VLOOKUP($A16,'Import OffPeak change'!$A$106:AO$202,36,FALSE)),0,(VLOOKUP($A16,'Import OffPeak'!$A$3:AO$99,36,FALSE)-VLOOKUP($A16,'Import OffPeak change'!$A$106:AO$202,36,FALSE)))</f>
        <v>0</v>
      </c>
      <c r="AK16" s="6">
        <f>IF(ISERROR(VLOOKUP($A16,'Import OffPeak'!$A$3:AP$99,37,FALSE)-VLOOKUP($A16,'Import OffPeak change'!$A$106:AP$202,37,FALSE)),0,(VLOOKUP($A16,'Import OffPeak'!$A$3:AP$99,37,FALSE)-VLOOKUP($A16,'Import OffPeak change'!$A$106:AP$202,37,FALSE)))</f>
        <v>0</v>
      </c>
      <c r="AL16" s="6">
        <f>IF(ISERROR(VLOOKUP($A16,'Import OffPeak'!$A$3:AQ$99,38,FALSE)-VLOOKUP($A16,'Import OffPeak change'!$A$106:AQ$202,38,FALSE)),0,(VLOOKUP($A16,'Import OffPeak'!$A$3:AQ$99,38,FALSE)-VLOOKUP($A16,'Import OffPeak change'!$A$106:AQ$202,38,FALSE)))</f>
        <v>0</v>
      </c>
      <c r="AM16" s="6">
        <f>IF(ISERROR(VLOOKUP($A16,'Import OffPeak'!$A$3:AR$99,39,FALSE)-VLOOKUP($A16,'Import OffPeak change'!$A$106:AR$202,39,FALSE)),0,(VLOOKUP($A16,'Import OffPeak'!$A$3:AR$99,39,FALSE)-VLOOKUP($A16,'Import OffPeak change'!$A$106:AR$202,39,FALSE)))</f>
        <v>0</v>
      </c>
      <c r="AN16" s="6">
        <f>IF(ISERROR(VLOOKUP($A16,'Import OffPeak'!$A$3:AS$99,40,FALSE)-VLOOKUP($A16,'Import OffPeak change'!$A$106:AS$202,40,FALSE)),0,(VLOOKUP($A16,'Import OffPeak'!$A$3:AS$99,40,FALSE)-VLOOKUP($A16,'Import OffPeak change'!$A$106:AS$202,40,FALSE)))</f>
        <v>0</v>
      </c>
      <c r="AO16" s="6">
        <f>IF(ISERROR(VLOOKUP($A16,'Import OffPeak'!$A$3:AT$99,41,FALSE)-VLOOKUP($A16,'Import OffPeak change'!$A$106:AT$202,41,FALSE)),0,(VLOOKUP($A16,'Import OffPeak'!$A$3:AT$99,41,FALSE)-VLOOKUP($A16,'Import OffPeak change'!$A$106:AT$202,41,FALSE)))</f>
        <v>0</v>
      </c>
      <c r="AP16" s="6">
        <f>IF(ISERROR(VLOOKUP($A16,'Import OffPeak'!$A$3:AU$99,42,FALSE)-VLOOKUP($A16,'Import OffPeak change'!$A$106:AU$202,42,FALSE)),0,(VLOOKUP($A16,'Import OffPeak'!$A$3:AU$99,42,FALSE)-VLOOKUP($A16,'Import OffPeak change'!$A$106:AU$202,42,FALSE)))</f>
        <v>0</v>
      </c>
      <c r="AQ16" s="6">
        <f>IF(ISERROR(VLOOKUP($A16,'Import OffPeak'!$A$3:AV$99,43,FALSE)-VLOOKUP($A16,'Import OffPeak change'!$A$106:AV$202,43,FALSE)),0,(VLOOKUP($A16,'Import OffPeak'!$A$3:AV$99,43,FALSE)-VLOOKUP($A16,'Import OffPeak change'!$A$106:AV$202,43,FALSE)))</f>
        <v>0</v>
      </c>
      <c r="AR16" s="6">
        <f>IF(ISERROR(VLOOKUP($A16,'Import OffPeak'!$A$3:AW$99,44,FALSE)-VLOOKUP($A16,'Import OffPeak change'!$A$106:AW$202,44,FALSE)),0,(VLOOKUP($A16,'Import OffPeak'!$A$3:AW$99,44,FALSE)-VLOOKUP($A16,'Import OffPeak change'!$A$106:AW$202,44,FALSE)))</f>
        <v>0</v>
      </c>
      <c r="AS16" s="6">
        <f>IF(ISERROR(VLOOKUP($A16,'Import OffPeak'!$A$3:AX$99,45,FALSE)-VLOOKUP($A16,'Import OffPeak change'!$A$106:AX$202,45,FALSE)),0,(VLOOKUP($A16,'Import OffPeak'!$A$3:AX$99,45,FALSE)-VLOOKUP($A16,'Import OffPeak change'!$A$106:AX$202,45,FALSE)))</f>
        <v>0</v>
      </c>
      <c r="AT16" s="6">
        <f>IF(ISERROR(VLOOKUP($A16,'Import OffPeak'!$A$3:AY$99,46,FALSE)-VLOOKUP($A16,'Import OffPeak change'!$A$106:AY$202,46,FALSE)),0,(VLOOKUP($A16,'Import OffPeak'!$A$3:AY$99,46,FALSE)-VLOOKUP($A16,'Import OffPeak change'!$A$106:AY$202,46,FALSE)))</f>
        <v>0</v>
      </c>
      <c r="AU16" s="6">
        <f>IF(ISERROR(VLOOKUP($A16,'Import OffPeak'!$A$3:AZ$99,47,FALSE)-VLOOKUP($A16,'Import OffPeak change'!$A$106:AZ$202,47,FALSE)),0,(VLOOKUP($A16,'Import OffPeak'!$A$3:AZ$99,47,FALSE)-VLOOKUP($A16,'Import OffPeak change'!$A$106:AZ$202,47,FALSE)))</f>
        <v>0</v>
      </c>
      <c r="AV16" s="6">
        <f>IF(ISERROR(VLOOKUP($A16,'Import OffPeak'!$A$3:BA$99,48,FALSE)-VLOOKUP($A16,'Import OffPeak change'!$A$106:BA$202,48,FALSE)),0,(VLOOKUP($A16,'Import OffPeak'!$A$3:BA$99,48,FALSE)-VLOOKUP($A16,'Import OffPeak change'!$A$106:BA$202,48,FALSE)))</f>
        <v>0</v>
      </c>
      <c r="AW16" s="6">
        <f>IF(ISERROR(VLOOKUP($A16,'Import OffPeak'!$A$3:BB$99,49,FALSE)-VLOOKUP($A16,'Import OffPeak change'!$A$106:BB$202,49,FALSE)),0,(VLOOKUP($A16,'Import OffPeak'!$A$3:BB$99,49,FALSE)-VLOOKUP($A16,'Import OffPeak change'!$A$106:BB$202,49,FALSE)))</f>
        <v>0</v>
      </c>
      <c r="AX16" s="6">
        <f>IF(ISERROR(VLOOKUP($A16,'Import OffPeak'!$A$3:BC$99,50,FALSE)-VLOOKUP($A16,'Import OffPeak change'!$A$106:BC$202,50,FALSE)),0,(VLOOKUP($A16,'Import OffPeak'!$A$3:BC$99,50,FALSE)-VLOOKUP($A16,'Import OffPeak change'!$A$106:BC$202,50,FALSE)))</f>
        <v>0</v>
      </c>
      <c r="AY16" s="6">
        <f>IF(ISERROR(VLOOKUP($A16,'Import OffPeak'!$A$3:BD$99,51,FALSE)-VLOOKUP($A16,'Import OffPeak change'!$A$106:BD$202,51,FALSE)),0,(VLOOKUP($A16,'Import OffPeak'!$A$3:BD$99,51,FALSE)-VLOOKUP($A16,'Import OffPeak change'!$A$106:BD$202,51,FALSE)))</f>
        <v>0</v>
      </c>
      <c r="AZ16" s="6">
        <f>IF(ISERROR(VLOOKUP($A16,'Import OffPeak'!$A$3:BE$99,52,FALSE)-VLOOKUP($A16,'Import OffPeak change'!$A$106:BE$202,52,FALSE)),0,(VLOOKUP($A16,'Import OffPeak'!$A$3:BE$99,52,FALSE)-VLOOKUP($A16,'Import OffPeak change'!$A$106:BE$202,52,FALSE)))</f>
        <v>0</v>
      </c>
      <c r="BA16" s="6">
        <f>IF(ISERROR(VLOOKUP($A16,'Import OffPeak'!$A$3:BF$99,53,FALSE)-VLOOKUP($A16,'Import OffPeak change'!$A$106:BF$202,53,FALSE)),0,(VLOOKUP($A16,'Import OffPeak'!$A$3:BF$99,53,FALSE)-VLOOKUP($A16,'Import OffPeak change'!$A$106:BF$202,53,FALSE)))</f>
        <v>0</v>
      </c>
      <c r="BB16" s="6">
        <f>IF(ISERROR(VLOOKUP($A16,'Import OffPeak'!$A$3:BG$99,54,FALSE)-VLOOKUP($A16,'Import OffPeak change'!$A$106:BG$202,54,FALSE)),0,(VLOOKUP($A16,'Import OffPeak'!$A$3:BG$99,54,FALSE)-VLOOKUP($A16,'Import OffPeak change'!$A$106:BG$202,54,FALSE)))</f>
        <v>0</v>
      </c>
      <c r="BC16" s="6">
        <f>IF(ISERROR(VLOOKUP($A16,'Import OffPeak'!$A$3:BH$99,55,FALSE)-VLOOKUP($A16,'Import OffPeak change'!$A$106:BH$202,55,FALSE)),0,(VLOOKUP($A16,'Import OffPeak'!$A$3:BH$99,55,FALSE)-VLOOKUP($A16,'Import OffPeak change'!$A$106:BH$202,55,FALSE)))</f>
        <v>0</v>
      </c>
      <c r="BD16" s="6">
        <f>IF(ISERROR(VLOOKUP($A16,'Import OffPeak'!$A$3:BI$99,56,FALSE)-VLOOKUP($A16,'Import OffPeak change'!$A$106:BI$202,56,FALSE)),0,(VLOOKUP($A16,'Import OffPeak'!$A$3:BI$99,56,FALSE)-VLOOKUP($A16,'Import OffPeak change'!$A$106:BI$202,56,FALSE)))</f>
        <v>0</v>
      </c>
      <c r="BE16" s="6">
        <f>IF(ISERROR(VLOOKUP($A16,'Import OffPeak'!$A$3:BJ$99,57,FALSE)-VLOOKUP($A16,'Import OffPeak change'!$A$106:BJ$202,57,FALSE)),0,(VLOOKUP($A16,'Import OffPeak'!$A$3:BJ$99,57,FALSE)-VLOOKUP($A16,'Import OffPeak change'!$A$106:BJ$202,57,FALSE)))</f>
        <v>0</v>
      </c>
      <c r="BF16" s="6">
        <f>IF(ISERROR(VLOOKUP($A16,'Import OffPeak'!$A$3:BK$99,58,FALSE)-VLOOKUP($A16,'Import OffPeak change'!$A$106:BK$202,58,FALSE)),0,(VLOOKUP($A16,'Import OffPeak'!$A$3:BK$99,58,FALSE)-VLOOKUP($A16,'Import OffPeak change'!$A$106:BK$202,58,FALSE)))</f>
        <v>0</v>
      </c>
      <c r="BG16" s="6">
        <f>IF(ISERROR(VLOOKUP($A16,'Import OffPeak'!$A$3:BL$99,59,FALSE)-VLOOKUP($A16,'Import OffPeak change'!$A$106:BL$202,59,FALSE)),0,(VLOOKUP($A16,'Import OffPeak'!$A$3:BL$99,59,FALSE)-VLOOKUP($A16,'Import OffPeak change'!$A$106:BL$202,59,FALSE)))</f>
        <v>0</v>
      </c>
      <c r="BH16" s="6">
        <f>IF(ISERROR(VLOOKUP($A16,'Import OffPeak'!$A$3:BM$99,60,FALSE)-VLOOKUP($A16,'Import OffPeak change'!$A$106:BM$202,60,FALSE)),0,(VLOOKUP($A16,'Import OffPeak'!$A$3:BM$99,60,FALSE)-VLOOKUP($A16,'Import OffPeak change'!$A$106:BM$202,60,FALSE)))</f>
        <v>0</v>
      </c>
      <c r="BI16" s="6">
        <f>IF(ISERROR(VLOOKUP($A16,'Import OffPeak'!$A$3:BN$99,61,FALSE)-VLOOKUP($A16,'Import OffPeak change'!$A$106:BN$202,61,FALSE)),0,(VLOOKUP($A16,'Import OffPeak'!$A$3:BN$99,61,FALSE)-VLOOKUP($A16,'Import OffPeak change'!$A$106:BN$202,61,FALSE)))</f>
        <v>0</v>
      </c>
      <c r="BJ16" s="6">
        <f>IF(ISERROR(VLOOKUP($A16,'Import OffPeak'!$A$3:BO$99,62,FALSE)-VLOOKUP($A16,'Import OffPeak change'!$A$106:BO$202,62,FALSE)),0,(VLOOKUP($A16,'Import OffPeak'!$A$3:BO$99,62,FALSE)-VLOOKUP($A16,'Import OffPeak change'!$A$106:BO$202,62,FALSE)))</f>
        <v>0</v>
      </c>
      <c r="BK16" s="6">
        <f>IF(ISERROR(VLOOKUP($A16,'Import OffPeak'!$A$3:BP$99,63,FALSE)-VLOOKUP($A16,'Import OffPeak change'!$A$106:BP$202,63,FALSE)),0,(VLOOKUP($A16,'Import OffPeak'!$A$3:BP$99,63,FALSE)-VLOOKUP($A16,'Import OffPeak change'!$A$106:BP$202,63,FALSE)))</f>
        <v>0</v>
      </c>
      <c r="BL16" s="6">
        <f>IF(ISERROR(VLOOKUP($A16,'Import OffPeak'!$A$3:BQ$99,64,FALSE)-VLOOKUP($A16,'Import OffPeak change'!$A$106:BQ$202,64,FALSE)),0,(VLOOKUP($A16,'Import OffPeak'!$A$3:BQ$99,64,FALSE)-VLOOKUP($A16,'Import OffPeak change'!$A$106:BQ$202,64,FALSE)))</f>
        <v>0</v>
      </c>
      <c r="BM16" s="6">
        <f>IF(ISERROR(VLOOKUP($A16,'Import OffPeak'!$A$3:BR$99,65,FALSE)-VLOOKUP($A16,'Import OffPeak change'!$A$106:BR$202,65,FALSE)),0,(VLOOKUP($A16,'Import OffPeak'!$A$3:BR$99,65,FALSE)-VLOOKUP($A16,'Import OffPeak change'!$A$106:BR$202,65,FALSE)))</f>
        <v>0</v>
      </c>
      <c r="BN16" s="6">
        <f>IF(ISERROR(VLOOKUP($A16,'Import OffPeak'!$A$3:BS$99,66,FALSE)-VLOOKUP($A16,'Import OffPeak change'!$A$106:BS$202,66,FALSE)),0,(VLOOKUP($A16,'Import OffPeak'!$A$3:BS$99,66,FALSE)-VLOOKUP($A16,'Import OffPeak change'!$A$106:BS$202,66,FALSE)))</f>
        <v>0</v>
      </c>
      <c r="BO16" s="6">
        <f>IF(ISERROR(VLOOKUP($A16,'Import OffPeak'!$A$3:BT$99,67,FALSE)-VLOOKUP($A16,'Import OffPeak change'!$A$106:BT$202,67,FALSE)),0,(VLOOKUP($A16,'Import OffPeak'!$A$3:BT$99,67,FALSE)-VLOOKUP($A16,'Import OffPeak change'!$A$106:BT$202,67,FALSE)))</f>
        <v>0</v>
      </c>
      <c r="BP16" s="6">
        <f>IF(ISERROR(VLOOKUP($A16,'Import OffPeak'!$A$3:BU$99,68,FALSE)-VLOOKUP($A16,'Import OffPeak change'!$A$106:BU$202,68,FALSE)),0,(VLOOKUP($A16,'Import OffPeak'!$A$3:BU$99,68,FALSE)-VLOOKUP($A16,'Import OffPeak change'!$A$106:BU$202,68,FALSE)))</f>
        <v>0</v>
      </c>
      <c r="BQ16" s="6">
        <f>IF(ISERROR(VLOOKUP($A16,'Import OffPeak'!$A$3:BV$99,69,FALSE)-VLOOKUP($A16,'Import OffPeak change'!$A$106:BV$202,69,FALSE)),0,(VLOOKUP($A16,'Import OffPeak'!$A$3:BV$99,69,FALSE)-VLOOKUP($A16,'Import OffPeak change'!$A$106:BV$202,69,FALSE)))</f>
        <v>0</v>
      </c>
      <c r="BR16" s="6">
        <f>IF(ISERROR(VLOOKUP($A16,'Import OffPeak'!$A$3:BW$99,70,FALSE)-VLOOKUP($A16,'Import OffPeak change'!$A$106:BW$202,70,FALSE)),0,(VLOOKUP($A16,'Import OffPeak'!$A$3:BW$99,70,FALSE)-VLOOKUP($A16,'Import OffPeak change'!$A$106:BW$202,70,FALSE)))</f>
        <v>0</v>
      </c>
      <c r="BS16" s="6">
        <f>IF(ISERROR(VLOOKUP($A16,'Import OffPeak'!$A$3:BX$99,71,FALSE)-VLOOKUP($A16,'Import OffPeak change'!$A$106:BX$202,71,FALSE)),0,(VLOOKUP($A16,'Import OffPeak'!$A$3:BX$99,71,FALSE)-VLOOKUP($A16,'Import OffPeak change'!$A$106:BX$202,71,FALSE)))</f>
        <v>0</v>
      </c>
      <c r="BT16" s="6">
        <f>IF(ISERROR(VLOOKUP($A16,'Import OffPeak'!$A$3:BY$99,72,FALSE)-VLOOKUP($A16,'Import OffPeak change'!$A$106:BY$202,72,FALSE)),0,(VLOOKUP($A16,'Import OffPeak'!$A$3:BY$99,72,FALSE)-VLOOKUP($A16,'Import OffPeak change'!$A$106:BY$202,72,FALSE)))</f>
        <v>0</v>
      </c>
      <c r="BU16" s="6">
        <f>IF(ISERROR(VLOOKUP($A16,'Import OffPeak'!$A$3:BZ$99,73,FALSE)-VLOOKUP($A16,'Import OffPeak change'!$A$106:BZ$202,73,FALSE)),0,(VLOOKUP($A16,'Import OffPeak'!$A$3:BZ$99,73,FALSE)-VLOOKUP($A16,'Import OffPeak change'!$A$106:BZ$202,73,FALSE)))</f>
        <v>0</v>
      </c>
      <c r="BV16" s="6">
        <f>IF(ISERROR(VLOOKUP($A16,'Import OffPeak'!$A$3:CA$99,74,FALSE)-VLOOKUP($A16,'Import OffPeak change'!$A$106:CA$202,74,FALSE)),0,(VLOOKUP($A16,'Import OffPeak'!$A$3:CA$99,74,FALSE)-VLOOKUP($A16,'Import OffPeak change'!$A$106:CA$202,74,FALSE)))</f>
        <v>0</v>
      </c>
      <c r="BW16" s="6">
        <f>IF(ISERROR(VLOOKUP($A16,'Import OffPeak'!$A$3:CB$99,75,FALSE)-VLOOKUP($A16,'Import OffPeak change'!$A$106:CB$202,75,FALSE)),0,(VLOOKUP($A16,'Import OffPeak'!$A$3:CB$99,75,FALSE)-VLOOKUP($A16,'Import OffPeak change'!$A$106:CB$202,75,FALSE)))</f>
        <v>0</v>
      </c>
      <c r="BX16" s="6">
        <f>IF(ISERROR(VLOOKUP($A16,'Import OffPeak'!$A$3:CC$99,76,FALSE)-VLOOKUP($A16,'Import OffPeak change'!$A$106:CC$202,76,FALSE)),0,(VLOOKUP($A16,'Import OffPeak'!$A$3:CC$99,76,FALSE)-VLOOKUP($A16,'Import OffPeak change'!$A$106:CC$202,76,FALSE)))</f>
        <v>0</v>
      </c>
      <c r="BY16" s="6">
        <f>IF(ISERROR(VLOOKUP($A16,'Import OffPeak'!$A$3:CD$99,77,FALSE)-VLOOKUP($A16,'Import OffPeak change'!$A$106:CD$202,77,FALSE)),0,(VLOOKUP($A16,'Import OffPeak'!$A$3:CD$99,77,FALSE)-VLOOKUP($A16,'Import OffPeak change'!$A$106:CD$202,77,FALSE)))</f>
        <v>0</v>
      </c>
      <c r="BZ16" s="6">
        <f>IF(ISERROR(VLOOKUP($A16,'Import OffPeak'!$A$3:CE$99,78,FALSE)-VLOOKUP($A16,'Import OffPeak change'!$A$106:CE$202,78,FALSE)),0,(VLOOKUP($A16,'Import OffPeak'!$A$3:CE$99,78,FALSE)-VLOOKUP($A16,'Import OffPeak change'!$A$106:CE$202,78,FALSE)))</f>
        <v>0</v>
      </c>
      <c r="CA16" s="6">
        <f>IF(ISERROR(VLOOKUP($A16,'Import OffPeak'!$A$3:CF$99,79,FALSE)-VLOOKUP($A16,'Import OffPeak change'!$A$106:CF$202,79,FALSE)),0,(VLOOKUP($A16,'Import OffPeak'!$A$3:CF$99,79,FALSE)-VLOOKUP($A16,'Import OffPeak change'!$A$106:CF$202,79,FALSE)))</f>
        <v>0</v>
      </c>
      <c r="CB16" s="6">
        <f>IF(ISERROR(VLOOKUP($A16,'Import OffPeak'!$A$3:CG$99,80,FALSE)-VLOOKUP($A16,'Import OffPeak change'!$A$106:CG$202,80,FALSE)),0,(VLOOKUP($A16,'Import OffPeak'!$A$3:CG$99,80,FALSE)-VLOOKUP($A16,'Import OffPeak change'!$A$106:CG$202,80,FALSE)))</f>
        <v>0</v>
      </c>
      <c r="CC16" s="6">
        <f>IF(ISERROR(VLOOKUP($A16,'Import OffPeak'!$A$3:CH$99,81,FALSE)-VLOOKUP($A16,'Import OffPeak change'!$A$106:CH$202,81,FALSE)),0,(VLOOKUP($A16,'Import OffPeak'!$A$3:CH$99,81,FALSE)-VLOOKUP($A16,'Import OffPeak change'!$A$106:CH$202,81,FALSE)))</f>
        <v>0</v>
      </c>
      <c r="CD16" s="6">
        <f>IF(ISERROR(VLOOKUP($A16,'Import OffPeak'!$A$3:CI$99,82,FALSE)-VLOOKUP($A16,'Import OffPeak change'!$A$106:CI$202,82,FALSE)),0,(VLOOKUP($A16,'Import OffPeak'!$A$3:CI$99,82,FALSE)-VLOOKUP($A16,'Import OffPeak change'!$A$106:CI$202,82,FALSE)))</f>
        <v>0</v>
      </c>
      <c r="CE16" s="6">
        <f>IF(ISERROR(VLOOKUP($A16,'Import OffPeak'!$A$3:CJ$99,83,FALSE)-VLOOKUP($A16,'Import OffPeak change'!$A$106:CJ$202,83,FALSE)),0,(VLOOKUP($A16,'Import OffPeak'!$A$3:CJ$99,83,FALSE)-VLOOKUP($A16,'Import OffPeak change'!$A$106:CJ$202,83,FALSE)))</f>
        <v>0</v>
      </c>
      <c r="CF16" s="6">
        <f>IF(ISERROR(VLOOKUP($A16,'Import OffPeak'!$A$3:CK$99,84,FALSE)-VLOOKUP($A16,'Import OffPeak change'!$A$106:CK$202,84,FALSE)),0,(VLOOKUP($A16,'Import OffPeak'!$A$3:CK$99,84,FALSE)-VLOOKUP($A16,'Import OffPeak change'!$A$106:CK$202,84,FALSE)))</f>
        <v>0</v>
      </c>
      <c r="CG16" s="6">
        <f>IF(ISERROR(VLOOKUP($A16,'Import OffPeak'!$A$3:CL$99,85,FALSE)-VLOOKUP($A16,'Import OffPeak change'!$A$106:CL$202,85,FALSE)),0,(VLOOKUP($A16,'Import OffPeak'!$A$3:CL$99,85,FALSE)-VLOOKUP($A16,'Import OffPeak change'!$A$106:CL$202,85,FALSE)))</f>
        <v>0</v>
      </c>
      <c r="CH16" s="6">
        <f>IF(ISERROR(VLOOKUP($A16,'Import OffPeak'!$A$3:CM$99,86,FALSE)-VLOOKUP($A16,'Import OffPeak change'!$A$106:CM$202,86,FALSE)),0,(VLOOKUP($A16,'Import OffPeak'!$A$3:CM$99,86,FALSE)-VLOOKUP($A16,'Import OffPeak change'!$A$106:CM$202,86,FALSE)))</f>
        <v>0</v>
      </c>
      <c r="CI16" s="6">
        <f>IF(ISERROR(VLOOKUP($A16,'Import OffPeak'!$A$3:CN$99,87,FALSE)-VLOOKUP($A16,'Import OffPeak change'!$A$106:CN$202,87,FALSE)),0,(VLOOKUP($A16,'Import OffPeak'!$A$3:CN$99,87,FALSE)-VLOOKUP($A16,'Import OffPeak change'!$A$106:CN$202,87,FALSE)))</f>
        <v>0</v>
      </c>
      <c r="CJ16" s="6">
        <f>IF(ISERROR(VLOOKUP($A16,'Import OffPeak'!$A$3:CO$99,88,FALSE)-VLOOKUP($A16,'Import OffPeak change'!$A$106:CO$202,88,FALSE)),0,(VLOOKUP($A16,'Import OffPeak'!$A$3:CO$99,88,FALSE)-VLOOKUP($A16,'Import OffPeak change'!$A$106:CO$202,88,FALSE)))</f>
        <v>0</v>
      </c>
      <c r="CK16" s="6">
        <f>IF(ISERROR(VLOOKUP($A16,'Import OffPeak'!$A$3:CP$99,89,FALSE)-VLOOKUP($A16,'Import OffPeak change'!$A$106:CP$202,89,FALSE)),0,(VLOOKUP($A16,'Import OffPeak'!$A$3:CP$99,89,FALSE)-VLOOKUP($A16,'Import OffPeak change'!$A$106:CP$202,89,FALSE)))</f>
        <v>0</v>
      </c>
      <c r="CL16" s="6">
        <f>IF(ISERROR(VLOOKUP($A16,'Import OffPeak'!$A$3:CQ$99,90,FALSE)-VLOOKUP($A16,'Import OffPeak change'!$A$106:CQ$202,90,FALSE)),0,(VLOOKUP($A16,'Import OffPeak'!$A$3:CQ$99,90,FALSE)-VLOOKUP($A16,'Import OffPeak change'!$A$106:CQ$202,90,FALSE)))</f>
        <v>0</v>
      </c>
      <c r="CM16" s="6">
        <f>IF(ISERROR(VLOOKUP($A16,'Import OffPeak'!$A$3:CR$99,91,FALSE)-VLOOKUP($A16,'Import OffPeak change'!$A$106:CR$202,91,FALSE)),0,(VLOOKUP($A16,'Import OffPeak'!$A$3:CR$99,91,FALSE)-VLOOKUP($A16,'Import OffPeak change'!$A$106:CR$202,91,FALSE)))</f>
        <v>0</v>
      </c>
      <c r="CN16" s="6">
        <f>IF(ISERROR(VLOOKUP($A16,'Import OffPeak'!$A$3:CS$99,92,FALSE)-VLOOKUP($A16,'Import OffPeak change'!$A$106:CS$202,92,FALSE)),0,(VLOOKUP($A16,'Import OffPeak'!$A$3:CS$99,92,FALSE)-VLOOKUP($A16,'Import OffPeak change'!$A$106:CS$202,92,FALSE)))</f>
        <v>0</v>
      </c>
      <c r="CO16" s="6">
        <f>IF(ISERROR(VLOOKUP($A16,'Import OffPeak'!$A$3:CT$99,93,FALSE)-VLOOKUP($A16,'Import OffPeak change'!$A$106:CT$202,93,FALSE)),0,(VLOOKUP($A16,'Import OffPeak'!$A$3:CT$99,93,FALSE)-VLOOKUP($A16,'Import OffPeak change'!$A$106:CT$202,93,FALSE)))</f>
        <v>0</v>
      </c>
      <c r="CP16" s="6">
        <f>IF(ISERROR(VLOOKUP($A16,'Import OffPeak'!$A$3:CU$99,94,FALSE)-VLOOKUP($A16,'Import OffPeak change'!$A$106:CU$202,94,FALSE)),0,(VLOOKUP($A16,'Import OffPeak'!$A$3:CU$99,94,FALSE)-VLOOKUP($A16,'Import OffPeak change'!$A$106:CU$202,94,FALSE)))</f>
        <v>0</v>
      </c>
      <c r="CQ16" s="6">
        <f>IF(ISERROR(VLOOKUP($A16,'Import OffPeak'!$A$3:CV$99,95,FALSE)-VLOOKUP($A16,'Import OffPeak change'!$A$106:CV$202,95,FALSE)),0,(VLOOKUP($A16,'Import OffPeak'!$A$3:CV$99,95,FALSE)-VLOOKUP($A16,'Import OffPeak change'!$A$106:CV$202,95,FALSE)))</f>
        <v>0</v>
      </c>
      <c r="CR16" s="6">
        <f>IF(ISERROR(VLOOKUP($A16,'Import OffPeak'!$A$3:CW$99,96,FALSE)-VLOOKUP($A16,'Import OffPeak change'!$A$106:CW$202,96,FALSE)),0,(VLOOKUP($A16,'Import OffPeak'!$A$3:CW$99,96,FALSE)-VLOOKUP($A16,'Import OffPeak change'!$A$106:CW$202,96,FALSE)))</f>
        <v>0</v>
      </c>
      <c r="CS16" s="6">
        <f>IF(ISERROR(VLOOKUP($A16,'Import OffPeak'!$A$3:CX$99,97,FALSE)-VLOOKUP($A16,'Import OffPeak change'!$A$106:CX$202,97,FALSE)),0,(VLOOKUP($A16,'Import OffPeak'!$A$3:CX$99,97,FALSE)-VLOOKUP($A16,'Import OffPeak change'!$A$106:CX$202,97,FALSE)))</f>
        <v>0</v>
      </c>
      <c r="CT16" s="6">
        <f>IF(ISERROR(VLOOKUP($A16,'Import OffPeak'!$A$3:CY$99,98,FALSE)-VLOOKUP($A16,'Import OffPeak change'!$A$106:CY$202,98,FALSE)),0,(VLOOKUP($A16,'Import OffPeak'!$A$3:CY$99,98,FALSE)-VLOOKUP($A16,'Import OffPeak change'!$A$106:CY$202,98,FALSE)))</f>
        <v>0</v>
      </c>
      <c r="CU16" s="6">
        <f>IF(ISERROR(VLOOKUP($A16,'Import OffPeak'!$A$3:CZ$99,99,FALSE)-VLOOKUP($A16,'Import OffPeak change'!$A$106:CZ$202,99,FALSE)),0,(VLOOKUP($A16,'Import OffPeak'!$A$3:CZ$99,99,FALSE)-VLOOKUP($A16,'Import OffPeak change'!$A$106:CZ$202,99,FALSE)))</f>
        <v>0</v>
      </c>
      <c r="CV16" s="6">
        <f>IF(ISERROR(VLOOKUP($A16,'Import OffPeak'!$A$3:DA$99,100,FALSE)-VLOOKUP($A16,'Import OffPeak change'!$A$106:DA$202,100,FALSE)),0,(VLOOKUP($A16,'Import OffPeak'!$A$3:DA$99,100,FALSE)-VLOOKUP($A16,'Import OffPeak change'!$A$106:DA$202,100,FALSE)))</f>
        <v>0</v>
      </c>
      <c r="CW16" s="6">
        <f>IF(ISERROR(VLOOKUP($A16,'Import OffPeak'!$A$3:DB$99,101,FALSE)-VLOOKUP($A16,'Import OffPeak change'!$A$106:DB$202,101,FALSE)),0,(VLOOKUP($A16,'Import OffPeak'!$A$3:DB$99,101,FALSE)-VLOOKUP($A16,'Import OffPeak change'!$A$106:DB$202,101,FALSE)))</f>
        <v>0</v>
      </c>
      <c r="CX16" s="6">
        <f>IF(ISERROR(VLOOKUP($A16,'Import OffPeak'!$A$3:DC$99,102,FALSE)-VLOOKUP($A16,'Import OffPeak change'!$A$106:DC$202,102,FALSE)),0,(VLOOKUP($A16,'Import OffPeak'!$A$3:DC$99,102,FALSE)-VLOOKUP($A16,'Import OffPeak change'!$A$106:DC$202,102,FALSE)))</f>
        <v>0</v>
      </c>
      <c r="CY16" s="6">
        <f>IF(ISERROR(VLOOKUP($A16,'Import OffPeak'!$A$3:DD$99,103,FALSE)-VLOOKUP($A16,'Import OffPeak change'!$A$106:DD$202,103,FALSE)),0,(VLOOKUP($A16,'Import OffPeak'!$A$3:DD$99,103,FALSE)-VLOOKUP($A16,'Import OffPeak change'!$A$106:DD$202,103,FALSE)))</f>
        <v>0</v>
      </c>
      <c r="CZ16" s="6">
        <f>IF(ISERROR(VLOOKUP($A16,'Import OffPeak'!$A$3:DE$99,104,FALSE)-VLOOKUP($A16,'Import OffPeak change'!$A$106:DE$202,104,FALSE)),0,(VLOOKUP($A16,'Import OffPeak'!$A$3:DE$99,104,FALSE)-VLOOKUP($A16,'Import OffPeak change'!$A$106:DE$202,104,FALSE)))</f>
        <v>0</v>
      </c>
      <c r="DA16" s="6">
        <f>IF(ISERROR(VLOOKUP($A16,'Import OffPeak'!$A$3:DF$99,105,FALSE)-VLOOKUP($A16,'Import OffPeak change'!$A$106:DF$202,105,FALSE)),0,(VLOOKUP($A16,'Import OffPeak'!$A$3:DF$99,105,FALSE)-VLOOKUP($A16,'Import OffPeak change'!$A$106:DF$202,105,FALSE)))</f>
        <v>0</v>
      </c>
      <c r="DB16" s="6">
        <f>IF(ISERROR(VLOOKUP($A16,'Import OffPeak'!$A$3:DG$99,106,FALSE)-VLOOKUP($A16,'Import OffPeak change'!$A$106:DG$202,106,FALSE)),0,(VLOOKUP($A16,'Import OffPeak'!$A$3:DG$99,106,FALSE)-VLOOKUP($A16,'Import OffPeak change'!$A$106:DG$202,106,FALSE)))</f>
        <v>0</v>
      </c>
      <c r="DC16" s="6">
        <f>IF(ISERROR(VLOOKUP($A16,'Import OffPeak'!$A$3:DH$99,107,FALSE)-VLOOKUP($A16,'Import OffPeak change'!$A$106:DH$202,107,FALSE)),0,(VLOOKUP($A16,'Import OffPeak'!$A$3:DH$99,107,FALSE)-VLOOKUP($A16,'Import OffPeak change'!$A$106:DH$202,107,FALSE)))</f>
        <v>0</v>
      </c>
      <c r="DD16" s="6">
        <f>IF(ISERROR(VLOOKUP($A16,'Import OffPeak'!$A$3:DI$99,108,FALSE)-VLOOKUP($A16,'Import OffPeak change'!$A$106:DI$202,108,FALSE)),0,(VLOOKUP($A16,'Import OffPeak'!$A$3:DI$99,108,FALSE)-VLOOKUP($A16,'Import OffPeak change'!$A$106:DI$202,108,FALSE)))</f>
        <v>0</v>
      </c>
      <c r="DE16" s="6">
        <f>IF(ISERROR(VLOOKUP($A16,'Import OffPeak'!$A$3:DJ$99,109,FALSE)-VLOOKUP($A16,'Import OffPeak change'!$A$106:DJ$202,109,FALSE)),0,(VLOOKUP($A16,'Import OffPeak'!$A$3:DJ$99,109,FALSE)-VLOOKUP($A16,'Import OffPeak change'!$A$106:DJ$202,109,FALSE)))</f>
        <v>0</v>
      </c>
      <c r="DF16" s="6">
        <f>IF(ISERROR(VLOOKUP($A16,'Import OffPeak'!$A$3:DK$99,110,FALSE)-VLOOKUP($A16,'Import OffPeak change'!$A$106:DK$202,110,FALSE)),0,(VLOOKUP($A16,'Import OffPeak'!$A$3:DK$99,110,FALSE)-VLOOKUP($A16,'Import OffPeak change'!$A$106:DK$202,110,FALSE)))</f>
        <v>0</v>
      </c>
      <c r="DG16" s="6">
        <f>IF(ISERROR(VLOOKUP($A16,'Import OffPeak'!$A$3:DL$99,111,FALSE)-VLOOKUP($A16,'Import OffPeak change'!$A$106:DL$202,111,FALSE)),0,(VLOOKUP($A16,'Import OffPeak'!$A$3:DL$99,111,FALSE)-VLOOKUP($A16,'Import OffPeak change'!$A$106:DL$202,111,FALSE)))</f>
        <v>0</v>
      </c>
      <c r="DH16" s="6">
        <f>IF(ISERROR(VLOOKUP($A16,'Import OffPeak'!$A$3:DM$99,112,FALSE)-VLOOKUP($A16,'Import OffPeak change'!$A$106:DM$202,112,FALSE)),0,(VLOOKUP($A16,'Import OffPeak'!$A$3:DM$99,112,FALSE)-VLOOKUP($A16,'Import OffPeak change'!$A$106:DM$202,112,FALSE)))</f>
        <v>0</v>
      </c>
      <c r="DI16" s="6">
        <f>IF(ISERROR(VLOOKUP($A16,'Import OffPeak'!$A$3:DN$99,113,FALSE)-VLOOKUP($A16,'Import OffPeak change'!$A$106:DN$202,113,FALSE)),0,(VLOOKUP($A16,'Import OffPeak'!$A$3:DN$99,113,FALSE)-VLOOKUP($A16,'Import OffPeak change'!$A$106:DN$202,113,FALSE)))</f>
        <v>0</v>
      </c>
      <c r="DJ16" s="6">
        <f>IF(ISERROR(VLOOKUP($A16,'Import OffPeak'!$A$3:DO$99,114,FALSE)-VLOOKUP($A16,'Import OffPeak change'!$A$106:DO$202,114,FALSE)),0,(VLOOKUP($A16,'Import OffPeak'!$A$3:DO$99,114,FALSE)-VLOOKUP($A16,'Import OffPeak change'!$A$106:DO$202,114,FALSE)))</f>
        <v>0</v>
      </c>
      <c r="DK16" s="6">
        <f>IF(ISERROR(VLOOKUP($A16,'Import OffPeak'!$A$3:DP$99,115,FALSE)-VLOOKUP($A16,'Import OffPeak change'!$A$106:DP$202,115,FALSE)),0,(VLOOKUP($A16,'Import OffPeak'!$A$3:DP$99,115,FALSE)-VLOOKUP($A16,'Import OffPeak change'!$A$106:DP$202,115,FALSE)))</f>
        <v>0</v>
      </c>
      <c r="DL16" s="6">
        <f>IF(ISERROR(VLOOKUP($A16,'Import OffPeak'!$A$3:DQ$99,116,FALSE)-VLOOKUP($A16,'Import OffPeak change'!$A$106:DQ$202,116,FALSE)),0,(VLOOKUP($A16,'Import OffPeak'!$A$3:DQ$99,116,FALSE)-VLOOKUP($A16,'Import OffPeak change'!$A$106:DQ$202,116,FALSE)))</f>
        <v>0</v>
      </c>
      <c r="DM16" s="6">
        <f>IF(ISERROR(VLOOKUP($A16,'Import OffPeak'!$A$3:DR$99,117,FALSE)-VLOOKUP($A16,'Import OffPeak change'!$A$106:DR$202,117,FALSE)),0,(VLOOKUP($A16,'Import OffPeak'!$A$3:DR$99,117,FALSE)-VLOOKUP($A16,'Import OffPeak change'!$A$106:DR$202,117,FALSE)))</f>
        <v>0</v>
      </c>
      <c r="DN16" s="6">
        <f>IF(ISERROR(VLOOKUP($A16,'Import OffPeak'!$A$3:DS$99,118,FALSE)-VLOOKUP($A16,'Import OffPeak change'!$A$106:DS$202,118,FALSE)),0,(VLOOKUP($A16,'Import OffPeak'!$A$3:DS$99,118,FALSE)-VLOOKUP($A16,'Import OffPeak change'!$A$106:DS$202,118,FALSE)))</f>
        <v>0</v>
      </c>
      <c r="DO16" s="6">
        <f>IF(ISERROR(VLOOKUP($A16,'Import OffPeak'!$A$3:DT$99,119,FALSE)-VLOOKUP($A16,'Import OffPeak change'!$A$106:DT$202,119,FALSE)),0,(VLOOKUP($A16,'Import OffPeak'!$A$3:DT$99,119,FALSE)-VLOOKUP($A16,'Import OffPeak change'!$A$106:DT$202,119,FALSE)))</f>
        <v>0</v>
      </c>
      <c r="DP16" s="6">
        <f>IF(ISERROR(VLOOKUP($A16,'Import OffPeak'!$A$3:DU$99,120,FALSE)-VLOOKUP($A16,'Import OffPeak change'!$A$106:DU$202,120,FALSE)),0,(VLOOKUP($A16,'Import OffPeak'!$A$3:DU$99,120,FALSE)-VLOOKUP($A16,'Import OffPeak change'!$A$106:DU$202,120,FALSE)))</f>
        <v>0</v>
      </c>
      <c r="DQ16" s="6">
        <f>IF(ISERROR(VLOOKUP($A16,'Import OffPeak'!$A$3:DV$99,121,FALSE)-VLOOKUP($A16,'Import OffPeak change'!$A$106:DV$202,121,FALSE)),0,(VLOOKUP($A16,'Import OffPeak'!$A$3:DV$99,121,FALSE)-VLOOKUP($A16,'Import OffPeak change'!$A$106:DV$202,121,FALSE)))</f>
        <v>0</v>
      </c>
      <c r="DR16" s="6">
        <f>IF(ISERROR(VLOOKUP($A16,'Import OffPeak'!$A$3:DW$99,122,FALSE)-VLOOKUP($A16,'Import OffPeak change'!$A$106:DW$202,122,FALSE)),0,(VLOOKUP($A16,'Import OffPeak'!$A$3:DW$99,122,FALSE)-VLOOKUP($A16,'Import OffPeak change'!$A$106:DW$202,122,FALSE)))</f>
        <v>0</v>
      </c>
      <c r="DS16" s="6">
        <f>IF(ISERROR(VLOOKUP($A16,'Import OffPeak'!$A$3:DX$99,123,FALSE)-VLOOKUP($A16,'Import OffPeak change'!$A$106:DX$202,123,FALSE)),0,(VLOOKUP($A16,'Import OffPeak'!$A$3:DX$99,123,FALSE)-VLOOKUP($A16,'Import OffPeak change'!$A$106:DX$202,123,FALSE)))</f>
        <v>0</v>
      </c>
      <c r="DT16" s="6">
        <f>IF(ISERROR(VLOOKUP($A16,'Import OffPeak'!$A$3:DY$99,124,FALSE)-VLOOKUP($A16,'Import OffPeak change'!$A$106:DY$202,124,FALSE)),0,(VLOOKUP($A16,'Import OffPeak'!$A$3:DY$99,124,FALSE)-VLOOKUP($A16,'Import OffPeak change'!$A$106:DY$202,124,FALSE)))</f>
        <v>0</v>
      </c>
      <c r="DU16" s="6">
        <f>IF(ISERROR(VLOOKUP($A16,'Import OffPeak'!$A$3:DZ$99,125,FALSE)-VLOOKUP($A16,'Import OffPeak change'!$A$106:DZ$202,125,FALSE)),0,(VLOOKUP($A16,'Import OffPeak'!$A$3:DZ$99,125,FALSE)-VLOOKUP($A16,'Import OffPeak change'!$A$106:DZ$202,125,FALSE)))</f>
        <v>0</v>
      </c>
      <c r="DV16" s="6">
        <f>IF(ISERROR(VLOOKUP($A16,'Import OffPeak'!$A$3:EA$99,126,FALSE)-VLOOKUP($A16,'Import OffPeak change'!$A$106:EA$202,126,FALSE)),0,(VLOOKUP($A16,'Import OffPeak'!$A$3:EA$99,126,FALSE)-VLOOKUP($A16,'Import OffPeak change'!$A$106:EA$202,126,FALSE)))</f>
        <v>0</v>
      </c>
      <c r="DW16" s="6">
        <f>IF(ISERROR(VLOOKUP($A16,'Import OffPeak'!$A$3:EB$99,127,FALSE)-VLOOKUP($A16,'Import OffPeak change'!$A$106:EB$202,127,FALSE)),0,(VLOOKUP($A16,'Import OffPeak'!$A$3:EB$99,127,FALSE)-VLOOKUP($A16,'Import OffPeak change'!$A$106:EB$202,127,FALSE)))</f>
        <v>0</v>
      </c>
      <c r="DX16" s="6">
        <f>IF(ISERROR(VLOOKUP($A16,'Import OffPeak'!$A$3:EC$99,128,FALSE)-VLOOKUP($A16,'Import OffPeak change'!$A$106:EC$202,128,FALSE)),0,(VLOOKUP($A16,'Import OffPeak'!$A$3:EC$99,128,FALSE)-VLOOKUP($A16,'Import OffPeak change'!$A$106:EC$202,128,FALSE)))</f>
        <v>0</v>
      </c>
      <c r="DY16" s="6">
        <f>IF(ISERROR(VLOOKUP($A16,'Import OffPeak'!$A$3:ED$99,129,FALSE)-VLOOKUP($A16,'Import OffPeak change'!$A$106:ED$202,129,FALSE)),0,(VLOOKUP($A16,'Import OffPeak'!$A$3:ED$99,129,FALSE)-VLOOKUP($A16,'Import OffPeak change'!$A$106:ED$202,129,FALSE)))</f>
        <v>0</v>
      </c>
      <c r="DZ16" s="6">
        <f>IF(ISERROR(VLOOKUP($A16,'Import OffPeak'!$A$3:EE$99,130,FALSE)-VLOOKUP($A16,'Import OffPeak change'!$A$106:EE$202,130,FALSE)),0,(VLOOKUP($A16,'Import OffPeak'!$A$3:EE$99,130,FALSE)-VLOOKUP($A16,'Import OffPeak change'!$A$106:EE$202,130,FALSE)))</f>
        <v>0</v>
      </c>
      <c r="EA16" s="6">
        <f>IF(ISERROR(VLOOKUP($A16,'Import OffPeak'!$A$3:EF$99,131,FALSE)-VLOOKUP($A16,'Import OffPeak change'!$A$106:EF$202,131,FALSE)),0,(VLOOKUP($A16,'Import OffPeak'!$A$3:EF$99,131,FALSE)-VLOOKUP($A16,'Import OffPeak change'!$A$106:EF$202,131,FALSE)))</f>
        <v>0</v>
      </c>
      <c r="EB16" s="6">
        <f>IF(ISERROR(VLOOKUP($A16,'Import OffPeak'!$A$3:EG$99,132,FALSE)-VLOOKUP($A16,'Import OffPeak change'!$A$106:EG$202,132,FALSE)),0,(VLOOKUP($A16,'Import OffPeak'!$A$3:EG$99,132,FALSE)-VLOOKUP($A16,'Import OffPeak change'!$A$106:EG$202,132,FALSE)))</f>
        <v>0</v>
      </c>
      <c r="EC16" s="6">
        <f>IF(ISERROR(VLOOKUP($A16,'Import OffPeak'!$A$3:EH$99,133,FALSE)-VLOOKUP($A16,'Import OffPeak change'!$A$106:EH$202,133,FALSE)),0,(VLOOKUP($A16,'Import OffPeak'!$A$3:EH$99,133,FALSE)-VLOOKUP($A16,'Import OffPeak change'!$A$106:EH$202,133,FALSE)))</f>
        <v>0</v>
      </c>
      <c r="ED16" s="6">
        <f>IF(ISERROR(VLOOKUP($A16,'Import OffPeak'!$A$3:EI$99,134,FALSE)-VLOOKUP($A16,'Import OffPeak change'!$A$106:EI$202,134,FALSE)),0,(VLOOKUP($A16,'Import OffPeak'!$A$3:EI$99,134,FALSE)-VLOOKUP($A16,'Import OffPeak change'!$A$106:EI$202,134,FALSE)))</f>
        <v>0</v>
      </c>
      <c r="EE16" s="6">
        <f>IF(ISERROR(VLOOKUP($A16,'Import OffPeak'!$A$3:EJ$99,135,FALSE)-VLOOKUP($A16,'Import OffPeak change'!$A$106:EJ$202,135,FALSE)),0,(VLOOKUP($A16,'Import OffPeak'!$A$3:EJ$99,135,FALSE)-VLOOKUP($A16,'Import OffPeak change'!$A$106:EJ$202,135,FALSE)))</f>
        <v>0</v>
      </c>
      <c r="EF16" s="6">
        <f>IF(ISERROR(VLOOKUP($A16,'Import OffPeak'!$A$3:EK$99,136,FALSE)-VLOOKUP($A16,'Import OffPeak change'!$A$106:EK$202,136,FALSE)),0,(VLOOKUP($A16,'Import OffPeak'!$A$3:EK$99,136,FALSE)-VLOOKUP($A16,'Import OffPeak change'!$A$106:EK$202,136,FALSE)))</f>
        <v>0</v>
      </c>
      <c r="EG16" s="6">
        <f>IF(ISERROR(VLOOKUP($A16,'Import OffPeak'!$A$3:EL$99,137,FALSE)-VLOOKUP($A16,'Import OffPeak change'!$A$106:EL$202,137,FALSE)),0,(VLOOKUP($A16,'Import OffPeak'!$A$3:EL$99,137,FALSE)-VLOOKUP($A16,'Import OffPeak change'!$A$106:EL$202,137,FALSE)))</f>
        <v>0</v>
      </c>
      <c r="EH16" s="6">
        <f>IF(ISERROR(VLOOKUP($A16,'Import OffPeak'!$A$3:EM$99,138,FALSE)-VLOOKUP($A16,'Import OffPeak change'!$A$106:EM$202,138,FALSE)),0,(VLOOKUP($A16,'Import OffPeak'!$A$3:EM$99,138,FALSE)-VLOOKUP($A16,'Import OffPeak change'!$A$106:EM$202,138,FALSE)))</f>
        <v>0</v>
      </c>
      <c r="EI16" s="6">
        <f>IF(ISERROR(VLOOKUP($A16,'Import OffPeak'!$A$3:EN$99,139,FALSE)-VLOOKUP($A16,'Import OffPeak change'!$A$106:EN$202,139,FALSE)),0,(VLOOKUP($A16,'Import OffPeak'!$A$3:EN$99,139,FALSE)-VLOOKUP($A16,'Import OffPeak change'!$A$106:EN$202,139,FALSE)))</f>
        <v>0</v>
      </c>
      <c r="EJ16" s="6">
        <f>IF(ISERROR(VLOOKUP($A16,'Import OffPeak'!$A$3:EO$99,140,FALSE)-VLOOKUP($A16,'Import OffPeak change'!$A$106:EO$202,140,FALSE)),0,(VLOOKUP($A16,'Import OffPeak'!$A$3:EO$99,140,FALSE)-VLOOKUP($A16,'Import OffPeak change'!$A$106:EO$202,140,FALSE)))</f>
        <v>0</v>
      </c>
      <c r="EK16" s="6">
        <f>IF(ISERROR(VLOOKUP($A16,'Import OffPeak'!$A$3:EP$99,141,FALSE)-VLOOKUP($A16,'Import OffPeak change'!$A$106:EP$202,141,FALSE)),0,(VLOOKUP($A16,'Import OffPeak'!$A$3:EP$99,141,FALSE)-VLOOKUP($A16,'Import OffPeak change'!$A$106:EP$202,141,FALSE)))</f>
        <v>0</v>
      </c>
      <c r="EL16" s="6">
        <f>IF(ISERROR(VLOOKUP($A16,'Import OffPeak'!$A$3:EQ$99,142,FALSE)-VLOOKUP($A16,'Import OffPeak change'!$A$106:EQ$202,142,FALSE)),0,(VLOOKUP($A16,'Import OffPeak'!$A$3:EQ$99,142,FALSE)-VLOOKUP($A16,'Import OffPeak change'!$A$106:EQ$202,142,FALSE)))</f>
        <v>0</v>
      </c>
      <c r="EM16" s="6">
        <f>IF(ISERROR(VLOOKUP($A16,'Import OffPeak'!$A$3:ER$99,143,FALSE)-VLOOKUP($A16,'Import OffPeak change'!$A$106:ER$202,143,FALSE)),0,(VLOOKUP($A16,'Import OffPeak'!$A$3:ER$99,143,FALSE)-VLOOKUP($A16,'Import OffPeak change'!$A$106:ER$202,143,FALSE)))</f>
        <v>0</v>
      </c>
      <c r="EN16" s="6">
        <f>IF(ISERROR(VLOOKUP($A16,'Import OffPeak'!$A$3:ES$99,144,FALSE)-VLOOKUP($A16,'Import OffPeak change'!$A$106:ES$202,144,FALSE)),0,(VLOOKUP($A16,'Import OffPeak'!$A$3:ES$99,144,FALSE)-VLOOKUP($A16,'Import OffPeak change'!$A$106:ES$202,144,FALSE)))</f>
        <v>0</v>
      </c>
      <c r="EO16" s="6">
        <f>IF(ISERROR(VLOOKUP($A16,'Import OffPeak'!$A$3:ET$99,145,FALSE)-VLOOKUP($A16,'Import OffPeak change'!$A$106:ET$202,145,FALSE)),0,(VLOOKUP($A16,'Import OffPeak'!$A$3:ET$99,145,FALSE)-VLOOKUP($A16,'Import OffPeak change'!$A$106:ET$202,145,FALSE)))</f>
        <v>0</v>
      </c>
      <c r="EP16" s="6">
        <f>IF(ISERROR(VLOOKUP($A16,'Import OffPeak'!$A$3:EU$99,146,FALSE)-VLOOKUP($A16,'Import OffPeak change'!$A$106:EU$202,146,FALSE)),0,(VLOOKUP($A16,'Import OffPeak'!$A$3:EU$99,146,FALSE)-VLOOKUP($A16,'Import OffPeak change'!$A$106:EU$202,146,FALSE)))</f>
        <v>0</v>
      </c>
      <c r="EQ16" s="6">
        <f>IF(ISERROR(VLOOKUP($A16,'Import OffPeak'!$A$3:EV$99,147,FALSE)-VLOOKUP($A16,'Import OffPeak change'!$A$106:EV$202,147,FALSE)),0,(VLOOKUP($A16,'Import OffPeak'!$A$3:EV$99,147,FALSE)-VLOOKUP($A16,'Import OffPeak change'!$A$106:EV$202,147,FALSE)))</f>
        <v>0</v>
      </c>
      <c r="ER16" s="6">
        <f>IF(ISERROR(VLOOKUP($A16,'Import OffPeak'!$A$3:EW$99,148,FALSE)-VLOOKUP($A16,'Import OffPeak change'!$A$106:EW$202,148,FALSE)),0,(VLOOKUP($A16,'Import OffPeak'!$A$3:EW$99,148,FALSE)-VLOOKUP($A16,'Import OffPeak change'!$A$106:EW$202,148,FALSE)))</f>
        <v>0</v>
      </c>
      <c r="ES16" s="6">
        <f>IF(ISERROR(VLOOKUP($A16,'Import OffPeak'!$A$3:EX$99,149,FALSE)-VLOOKUP($A16,'Import OffPeak change'!$A$106:EX$202,149,FALSE)),0,(VLOOKUP($A16,'Import OffPeak'!$A$3:EX$99,149,FALSE)-VLOOKUP($A16,'Import OffPeak change'!$A$106:EX$202,149,FALSE)))</f>
        <v>0</v>
      </c>
      <c r="ET16" s="6">
        <f>IF(ISERROR(VLOOKUP($A16,'Import OffPeak'!$A$3:EY$99,150,FALSE)-VLOOKUP($A16,'Import OffPeak change'!$A$106:EY$202,150,FALSE)),0,(VLOOKUP($A16,'Import OffPeak'!$A$3:EY$99,150,FALSE)-VLOOKUP($A16,'Import OffPeak change'!$A$106:EY$202,150,FALSE)))</f>
        <v>0</v>
      </c>
      <c r="EU16" s="6">
        <f>IF(ISERROR(VLOOKUP($A16,'Import OffPeak'!$A$3:EZ$99,151,FALSE)-VLOOKUP($A16,'Import OffPeak change'!$A$106:EZ$202,151,FALSE)),0,(VLOOKUP($A16,'Import OffPeak'!$A$3:EZ$99,151,FALSE)-VLOOKUP($A16,'Import OffPeak change'!$A$106:EZ$202,151,FALSE)))</f>
        <v>0</v>
      </c>
      <c r="EV16" s="6">
        <f>IF(ISERROR(VLOOKUP($A16,'Import OffPeak'!$A$3:FA$99,152,FALSE)-VLOOKUP($A16,'Import OffPeak change'!$A$106:FA$202,152,FALSE)),0,(VLOOKUP($A16,'Import OffPeak'!$A$3:FA$99,152,FALSE)-VLOOKUP($A16,'Import OffPeak change'!$A$106:FA$202,152,FALSE)))</f>
        <v>0</v>
      </c>
      <c r="EW16" s="6">
        <f>IF(ISERROR(VLOOKUP($A16,'Import OffPeak'!$A$3:FB$99,153,FALSE)-VLOOKUP($A16,'Import OffPeak change'!$A$106:FB$202,153,FALSE)),0,(VLOOKUP($A16,'Import OffPeak'!$A$3:FB$99,153,FALSE)-VLOOKUP($A16,'Import OffPeak change'!$A$106:FB$202,153,FALSE)))</f>
        <v>0</v>
      </c>
      <c r="EX16" s="6">
        <f>IF(ISERROR(VLOOKUP($A16,'Import OffPeak'!$A$3:FC$99,154,FALSE)-VLOOKUP($A16,'Import OffPeak change'!$A$106:FC$202,154,FALSE)),0,(VLOOKUP($A16,'Import OffPeak'!$A$3:FC$99,154,FALSE)-VLOOKUP($A16,'Import OffPeak change'!$A$106:FC$202,154,FALSE)))</f>
        <v>0</v>
      </c>
      <c r="EY16" s="6">
        <f>IF(ISERROR(VLOOKUP($A16,'Import OffPeak'!$A$3:FD$99,155,FALSE)-VLOOKUP($A16,'Import OffPeak change'!$A$106:FD$202,155,FALSE)),0,(VLOOKUP($A16,'Import OffPeak'!$A$3:FD$99,155,FALSE)-VLOOKUP($A16,'Import OffPeak change'!$A$106:FD$202,155,FALSE)))</f>
        <v>0</v>
      </c>
      <c r="EZ16" s="6">
        <f>IF(ISERROR(VLOOKUP($A16,'Import OffPeak'!$A$3:FE$99,156,FALSE)-VLOOKUP($A16,'Import OffPeak change'!$A$106:FE$202,156,FALSE)),0,(VLOOKUP($A16,'Import OffPeak'!$A$3:FE$99,156,FALSE)-VLOOKUP($A16,'Import OffPeak change'!$A$106:FE$202,156,FALSE)))</f>
        <v>0</v>
      </c>
      <c r="FA16" s="6">
        <f>IF(ISERROR(VLOOKUP($A16,'Import OffPeak'!$A$3:FF$99,157,FALSE)-VLOOKUP($A16,'Import OffPeak change'!$A$106:FF$202,157,FALSE)),0,(VLOOKUP($A16,'Import OffPeak'!$A$3:FF$99,157,FALSE)-VLOOKUP($A16,'Import OffPeak change'!$A$106:FF$202,157,FALSE)))</f>
        <v>0</v>
      </c>
      <c r="FB16" s="6">
        <f>IF(ISERROR(VLOOKUP($A16,'Import OffPeak'!$A$3:FG$99,158,FALSE)-VLOOKUP($A16,'Import OffPeak change'!$A$106:FG$202,158,FALSE)),0,(VLOOKUP($A16,'Import OffPeak'!$A$3:FG$99,158,FALSE)-VLOOKUP($A16,'Import OffPeak change'!$A$106:FG$202,158,FALSE)))</f>
        <v>0</v>
      </c>
      <c r="FC16" s="6">
        <f>IF(ISERROR(VLOOKUP($A16,'Import OffPeak'!$A$3:FH$99,159,FALSE)-VLOOKUP($A16,'Import OffPeak change'!$A$106:FH$202,159,FALSE)),0,(VLOOKUP($A16,'Import OffPeak'!$A$3:FH$99,159,FALSE)-VLOOKUP($A16,'Import OffPeak change'!$A$106:FH$202,159,FALSE)))</f>
        <v>0</v>
      </c>
      <c r="FD16" s="6">
        <f>IF(ISERROR(VLOOKUP($A16,'Import OffPeak'!$A$3:FI$99,160,FALSE)-VLOOKUP($A16,'Import OffPeak change'!$A$106:FI$202,160,FALSE)),0,(VLOOKUP($A16,'Import OffPeak'!$A$3:FI$99,160,FALSE)-VLOOKUP($A16,'Import OffPeak change'!$A$106:FI$202,160,FALSE)))</f>
        <v>0</v>
      </c>
      <c r="FE16" s="6">
        <f>IF(ISERROR(VLOOKUP($A16,'Import OffPeak'!$A$3:FJ$99,161,FALSE)-VLOOKUP($A16,'Import OffPeak change'!$A$106:FJ$202,161,FALSE)),0,(VLOOKUP($A16,'Import OffPeak'!$A$3:FJ$99,161,FALSE)-VLOOKUP($A16,'Import OffPeak change'!$A$106:FJ$202,161,FALSE)))</f>
        <v>0</v>
      </c>
      <c r="FF16" s="6">
        <f>IF(ISERROR(VLOOKUP($A16,'Import OffPeak'!$A$3:FK$99,162,FALSE)-VLOOKUP($A16,'Import OffPeak change'!$A$106:FK$202,162,FALSE)),0,(VLOOKUP($A16,'Import OffPeak'!$A$3:FK$99,162,FALSE)-VLOOKUP($A16,'Import OffPeak change'!$A$106:FK$202,162,FALSE)))</f>
        <v>0</v>
      </c>
      <c r="FG16" s="6">
        <f>IF(ISERROR(VLOOKUP($A16,'Import OffPeak'!$A$3:FL$99,163,FALSE)-VLOOKUP($A16,'Import OffPeak change'!$A$106:FL$202,163,FALSE)),0,(VLOOKUP($A16,'Import OffPeak'!$A$3:FL$99,163,FALSE)-VLOOKUP($A16,'Import OffPeak change'!$A$106:FL$202,163,FALSE)))</f>
        <v>0</v>
      </c>
      <c r="FH16" s="6">
        <f>IF(ISERROR(VLOOKUP($A16,'Import OffPeak'!$A$3:FM$99,164,FALSE)-VLOOKUP($A16,'Import OffPeak change'!$A$106:FM$202,164,FALSE)),0,(VLOOKUP($A16,'Import OffPeak'!$A$3:FM$99,164,FALSE)-VLOOKUP($A16,'Import OffPeak change'!$A$106:FM$202,164,FALSE)))</f>
        <v>0</v>
      </c>
      <c r="FI16" s="6">
        <f>IF(ISERROR(VLOOKUP($A16,'Import OffPeak'!$A$3:FN$99,165,FALSE)-VLOOKUP($A16,'Import OffPeak change'!$A$106:FN$202,165,FALSE)),0,(VLOOKUP($A16,'Import OffPeak'!$A$3:FN$99,165,FALSE)-VLOOKUP($A16,'Import OffPeak change'!$A$106:FN$202,165,FALSE)))</f>
        <v>0</v>
      </c>
      <c r="FJ16" s="6">
        <f>IF(ISERROR(VLOOKUP($A16,'Import OffPeak'!$A$3:FO$99,166,FALSE)-VLOOKUP($A16,'Import OffPeak change'!$A$106:FO$202,166,FALSE)),0,(VLOOKUP($A16,'Import OffPeak'!$A$3:FO$99,166,FALSE)-VLOOKUP($A16,'Import OffPeak change'!$A$106:FO$202,166,FALSE)))</f>
        <v>0</v>
      </c>
      <c r="FK16" s="6">
        <f>IF(ISERROR(VLOOKUP($A16,'Import OffPeak'!$A$3:FP$99,167,FALSE)-VLOOKUP($A16,'Import OffPeak change'!$A$106:FP$202,167,FALSE)),0,(VLOOKUP($A16,'Import OffPeak'!$A$3:FP$99,167,FALSE)-VLOOKUP($A16,'Import OffPeak change'!$A$106:FP$202,167,FALSE)))</f>
        <v>0</v>
      </c>
      <c r="FL16" s="6">
        <f>IF(ISERROR(VLOOKUP($A16,'Import OffPeak'!$A$3:FQ$99,168,FALSE)-VLOOKUP($A16,'Import OffPeak change'!$A$106:FQ$202,168,FALSE)),0,(VLOOKUP($A16,'Import OffPeak'!$A$3:FQ$99,168,FALSE)-VLOOKUP($A16,'Import OffPeak change'!$A$106:FQ$202,168,FALSE)))</f>
        <v>0</v>
      </c>
      <c r="FM16" s="6">
        <f>IF(ISERROR(VLOOKUP($A16,'Import OffPeak'!$A$3:FR$99,169,FALSE)-VLOOKUP($A16,'Import OffPeak change'!$A$106:FR$202,169,FALSE)),0,(VLOOKUP($A16,'Import OffPeak'!$A$3:FR$99,169,FALSE)-VLOOKUP($A16,'Import OffPeak change'!$A$106:FR$202,169,FALSE)))</f>
        <v>0</v>
      </c>
      <c r="FN16" s="6">
        <f>IF(ISERROR(VLOOKUP($A16,'Import OffPeak'!$A$3:FS$99,170,FALSE)-VLOOKUP($A16,'Import OffPeak change'!$A$106:FS$202,170,FALSE)),0,(VLOOKUP($A16,'Import OffPeak'!$A$3:FS$99,170,FALSE)-VLOOKUP($A16,'Import OffPeak change'!$A$106:FS$202,170,FALSE)))</f>
        <v>0</v>
      </c>
      <c r="FO16" s="6">
        <f>IF(ISERROR(VLOOKUP($A16,'Import OffPeak'!$A$3:FT$99,171,FALSE)-VLOOKUP($A16,'Import OffPeak change'!$A$106:FT$202,171,FALSE)),0,(VLOOKUP($A16,'Import OffPeak'!$A$3:FT$99,171,FALSE)-VLOOKUP($A16,'Import OffPeak change'!$A$106:FT$202,171,FALSE)))</f>
        <v>0</v>
      </c>
      <c r="FP16" s="6">
        <f>IF(ISERROR(VLOOKUP($A16,'Import OffPeak'!$A$3:FU$99,172,FALSE)-VLOOKUP($A16,'Import OffPeak change'!$A$106:FU$202,172,FALSE)),0,(VLOOKUP($A16,'Import OffPeak'!$A$3:FU$99,172,FALSE)-VLOOKUP($A16,'Import OffPeak change'!$A$106:FU$202,172,FALSE)))</f>
        <v>0</v>
      </c>
      <c r="FQ16" s="6">
        <f>IF(ISERROR(VLOOKUP($A16,'Import OffPeak'!$A$3:FV$99,173,FALSE)-VLOOKUP($A16,'Import OffPeak change'!$A$106:FV$202,173,FALSE)),0,(VLOOKUP($A16,'Import OffPeak'!$A$3:FV$99,173,FALSE)-VLOOKUP($A16,'Import OffPeak change'!$A$106:FV$202,173,FALSE)))</f>
        <v>0</v>
      </c>
      <c r="FR16" s="6">
        <f>IF(ISERROR(VLOOKUP($A16,'Import OffPeak'!$A$3:FW$99,174,FALSE)-VLOOKUP($A16,'Import OffPeak change'!$A$106:FW$202,174,FALSE)),0,(VLOOKUP($A16,'Import OffPeak'!$A$3:FW$99,174,FALSE)-VLOOKUP($A16,'Import OffPeak change'!$A$106:FW$202,174,FALSE)))</f>
        <v>0</v>
      </c>
      <c r="FS16" s="6">
        <f>IF(ISERROR(VLOOKUP($A16,'Import OffPeak'!$A$3:FX$99,175,FALSE)-VLOOKUP($A16,'Import OffPeak change'!$A$106:FX$202,175,FALSE)),0,(VLOOKUP($A16,'Import OffPeak'!$A$3:FX$99,175,FALSE)-VLOOKUP($A16,'Import OffPeak change'!$A$106:FX$202,175,FALSE)))</f>
        <v>0</v>
      </c>
      <c r="FT16" s="6">
        <f>IF(ISERROR(VLOOKUP($A16,'Import OffPeak'!$A$3:FY$99,176,FALSE)-VLOOKUP($A16,'Import OffPeak change'!$A$106:FY$202,176,FALSE)),0,(VLOOKUP($A16,'Import OffPeak'!$A$3:FY$99,176,FALSE)-VLOOKUP($A16,'Import OffPeak change'!$A$106:FY$202,176,FALSE)))</f>
        <v>0</v>
      </c>
      <c r="FU16" s="6">
        <f>IF(ISERROR(VLOOKUP($A16,'Import OffPeak'!$A$3:FZ$99,177,FALSE)-VLOOKUP($A16,'Import OffPeak change'!$A$106:FZ$202,177,FALSE)),0,(VLOOKUP($A16,'Import OffPeak'!$A$3:FZ$99,177,FALSE)-VLOOKUP($A16,'Import OffPeak change'!$A$106:FZ$202,177,FALSE)))</f>
        <v>0</v>
      </c>
      <c r="FV16" s="6">
        <f>IF(ISERROR(VLOOKUP($A16,'Import OffPeak'!$A$3:GA$99,178,FALSE)-VLOOKUP($A16,'Import OffPeak change'!$A$106:GA$202,178,FALSE)),0,(VLOOKUP($A16,'Import OffPeak'!$A$3:GA$99,178,FALSE)-VLOOKUP($A16,'Import OffPeak change'!$A$106:GA$202,178,FALSE)))</f>
        <v>0</v>
      </c>
      <c r="FW16" s="6">
        <f>IF(ISERROR(VLOOKUP($A16,'Import OffPeak'!$A$3:GB$99,179,FALSE)-VLOOKUP($A16,'Import OffPeak change'!$A$106:GB$202,179,FALSE)),0,(VLOOKUP($A16,'Import OffPeak'!$A$3:GB$99,179,FALSE)-VLOOKUP($A16,'Import OffPeak change'!$A$106:GB$202,179,FALSE)))</f>
        <v>0</v>
      </c>
      <c r="FX16" s="6">
        <f>IF(ISERROR(VLOOKUP($A16,'Import OffPeak'!$A$3:GC$99,180,FALSE)-VLOOKUP($A16,'Import OffPeak change'!$A$106:GC$202,180,FALSE)),0,(VLOOKUP($A16,'Import OffPeak'!$A$3:GC$99,180,FALSE)-VLOOKUP($A16,'Import OffPeak change'!$A$106:GC$202,180,FALSE)))</f>
        <v>0</v>
      </c>
      <c r="FY16" s="6">
        <f>IF(ISERROR(VLOOKUP($A16,'Import OffPeak'!$A$3:GD$99,181,FALSE)-VLOOKUP($A16,'Import OffPeak change'!$A$106:GD$202,181,FALSE)),0,(VLOOKUP($A16,'Import OffPeak'!$A$3:GD$99,181,FALSE)-VLOOKUP($A16,'Import OffPeak change'!$A$106:GD$202,181,FALSE)))</f>
        <v>0</v>
      </c>
      <c r="FZ16" s="6">
        <f>IF(ISERROR(VLOOKUP($A16,'Import OffPeak'!$A$3:GE$99,182,FALSE)-VLOOKUP($A16,'Import OffPeak change'!$A$106:GE$202,182,FALSE)),0,(VLOOKUP($A16,'Import OffPeak'!$A$3:GE$99,182,FALSE)-VLOOKUP($A16,'Import OffPeak change'!$A$106:GE$202,182,FALSE)))</f>
        <v>0</v>
      </c>
      <c r="GA16" s="6">
        <f>IF(ISERROR(VLOOKUP($A16,'Import OffPeak'!$A$3:GF$99,183,FALSE)-VLOOKUP($A16,'Import OffPeak change'!$A$106:GF$202,183,FALSE)),0,(VLOOKUP($A16,'Import OffPeak'!$A$3:GF$99,183,FALSE)-VLOOKUP($A16,'Import OffPeak change'!$A$106:GF$202,183,FALSE)))</f>
        <v>0</v>
      </c>
      <c r="GB16" s="6">
        <f>IF(ISERROR(VLOOKUP($A16,'Import OffPeak'!$A$3:GG$99,184,FALSE)-VLOOKUP($A16,'Import OffPeak change'!$A$106:GG$202,184,FALSE)),0,(VLOOKUP($A16,'Import OffPeak'!$A$3:GG$99,184,FALSE)-VLOOKUP($A16,'Import OffPeak change'!$A$106:GG$202,184,FALSE)))</f>
        <v>0</v>
      </c>
      <c r="GC16" s="6">
        <f>IF(ISERROR(VLOOKUP($A16,'Import OffPeak'!$A$3:GH$99,185,FALSE)-VLOOKUP($A16,'Import OffPeak change'!$A$106:GH$202,185,FALSE)),0,(VLOOKUP($A16,'Import OffPeak'!$A$3:GH$99,185,FALSE)-VLOOKUP($A16,'Import OffPeak change'!$A$106:GH$202,185,FALSE)))</f>
        <v>0</v>
      </c>
      <c r="GD16" s="6">
        <f>IF(ISERROR(VLOOKUP($A16,'Import OffPeak'!$A$3:GI$99,186,FALSE)-VLOOKUP($A16,'Import OffPeak change'!$A$106:GI$202,186,FALSE)),0,(VLOOKUP($A16,'Import OffPeak'!$A$3:GI$99,186,FALSE)-VLOOKUP($A16,'Import OffPeak change'!$A$106:GI$202,186,FALSE)))</f>
        <v>0</v>
      </c>
      <c r="GE16" s="6">
        <f>IF(ISERROR(VLOOKUP($A16,'Import OffPeak'!$A$3:GJ$99,187,FALSE)-VLOOKUP($A16,'Import OffPeak change'!$A$106:GJ$202,187,FALSE)),0,(VLOOKUP($A16,'Import OffPeak'!$A$3:GJ$99,187,FALSE)-VLOOKUP($A16,'Import OffPeak change'!$A$106:GJ$202,187,FALSE)))</f>
        <v>0</v>
      </c>
      <c r="GF16" s="6">
        <f>IF(ISERROR(VLOOKUP($A16,'Import OffPeak'!$A$3:GK$99,188,FALSE)-VLOOKUP($A16,'Import OffPeak change'!$A$106:GK$202,188,FALSE)),0,(VLOOKUP($A16,'Import OffPeak'!$A$3:GK$99,188,FALSE)-VLOOKUP($A16,'Import OffPeak change'!$A$106:GK$202,188,FALSE)))</f>
        <v>0</v>
      </c>
      <c r="GG16" s="6">
        <f>IF(ISERROR(VLOOKUP($A16,'Import OffPeak'!$A$3:GL$99,189,FALSE)-VLOOKUP($A16,'Import OffPeak change'!$A$106:GL$202,189,FALSE)),0,(VLOOKUP($A16,'Import OffPeak'!$A$3:GL$99,189,FALSE)-VLOOKUP($A16,'Import OffPeak change'!$A$106:GL$202,189,FALSE)))</f>
        <v>0</v>
      </c>
      <c r="GH16" s="6">
        <f>IF(ISERROR(VLOOKUP($A16,'Import OffPeak'!$A$3:GM$99,190,FALSE)-VLOOKUP($A16,'Import OffPeak change'!$A$106:GM$202,190,FALSE)),0,(VLOOKUP($A16,'Import OffPeak'!$A$3:GM$99,190,FALSE)-VLOOKUP($A16,'Import OffPeak change'!$A$106:GM$202,190,FALSE)))</f>
        <v>0</v>
      </c>
      <c r="GI16" s="6">
        <f>IF(ISERROR(VLOOKUP($A16,'Import OffPeak'!$A$3:GN$99,191,FALSE)-VLOOKUP($A16,'Import OffPeak change'!$A$106:GN$202,191,FALSE)),0,(VLOOKUP($A16,'Import OffPeak'!$A$3:GN$99,191,FALSE)-VLOOKUP($A16,'Import OffPeak change'!$A$106:GN$202,191,FALSE)))</f>
        <v>0</v>
      </c>
      <c r="GJ16" s="6">
        <f>IF(ISERROR(VLOOKUP($A16,'Import OffPeak'!$A$3:GO$99,192,FALSE)-VLOOKUP($A16,'Import OffPeak change'!$A$106:GO$202,192,FALSE)),0,(VLOOKUP($A16,'Import OffPeak'!$A$3:GO$99,192,FALSE)-VLOOKUP($A16,'Import OffPeak change'!$A$106:GO$202,192,FALSE)))</f>
        <v>0</v>
      </c>
      <c r="GK16" s="6">
        <f>IF(ISERROR(VLOOKUP($A16,'Import OffPeak'!$A$3:GP$99,193,FALSE)-VLOOKUP($A16,'Import OffPeak change'!$A$106:GP$202,193,FALSE)),0,(VLOOKUP($A16,'Import OffPeak'!$A$3:GP$99,193,FALSE)-VLOOKUP($A16,'Import OffPeak change'!$A$106:GP$202,193,FALSE)))</f>
        <v>0</v>
      </c>
      <c r="GL16" s="6">
        <f>IF(ISERROR(VLOOKUP($A16,'Import OffPeak'!$A$3:GQ$99,194,FALSE)-VLOOKUP($A16,'Import OffPeak change'!$A$106:GQ$202,194,FALSE)),0,(VLOOKUP($A16,'Import OffPeak'!$A$3:GQ$99,194,FALSE)-VLOOKUP($A16,'Import OffPeak change'!$A$106:GQ$202,194,FALSE)))</f>
        <v>0</v>
      </c>
      <c r="GM16" s="6">
        <f>IF(ISERROR(VLOOKUP($A16,'Import OffPeak'!$A$3:GR$99,195,FALSE)-VLOOKUP($A16,'Import OffPeak change'!$A$106:GR$202,195,FALSE)),0,(VLOOKUP($A16,'Import OffPeak'!$A$3:GR$99,195,FALSE)-VLOOKUP($A16,'Import OffPeak change'!$A$106:GR$202,195,FALSE)))</f>
        <v>0</v>
      </c>
      <c r="GN16" s="6">
        <f>IF(ISERROR(VLOOKUP($A16,'Import OffPeak'!$A$3:GS$99,196,FALSE)-VLOOKUP($A16,'Import OffPeak change'!$A$106:GS$202,196,FALSE)),0,(VLOOKUP($A16,'Import OffPeak'!$A$3:GS$99,196,FALSE)-VLOOKUP($A16,'Import OffPeak change'!$A$106:GS$202,196,FALSE)))</f>
        <v>0</v>
      </c>
      <c r="GO16" s="6">
        <f>IF(ISERROR(VLOOKUP($A16,'Import OffPeak'!$A$3:GT$99,197,FALSE)-VLOOKUP($A16,'Import OffPeak change'!$A$106:GT$202,197,FALSE)),0,(VLOOKUP($A16,'Import OffPeak'!$A$3:GT$99,197,FALSE)-VLOOKUP($A16,'Import OffPeak change'!$A$106:GT$202,197,FALSE)))</f>
        <v>0</v>
      </c>
      <c r="GP16" s="6">
        <f>IF(ISERROR(VLOOKUP($A16,'Import OffPeak'!$A$3:GU$99,198,FALSE)-VLOOKUP($A16,'Import OffPeak change'!$A$106:GU$202,198,FALSE)),0,(VLOOKUP($A16,'Import OffPeak'!$A$3:GU$99,198,FALSE)-VLOOKUP($A16,'Import OffPeak change'!$A$106:GU$202,198,FALSE)))</f>
        <v>0</v>
      </c>
      <c r="GQ16" s="6">
        <f>IF(ISERROR(VLOOKUP($A16,'Import OffPeak'!$A$3:GV$99,199,FALSE)-VLOOKUP($A16,'Import OffPeak change'!$A$106:GV$202,199,FALSE)),0,(VLOOKUP($A16,'Import OffPeak'!$A$3:GV$99,199,FALSE)-VLOOKUP($A16,'Import OffPeak change'!$A$106:GV$202,199,FALSE)))</f>
        <v>0</v>
      </c>
      <c r="GR16" s="6">
        <f>IF(ISERROR(VLOOKUP($A16,'Import OffPeak'!$A$3:GW$99,200,FALSE)-VLOOKUP($A16,'Import OffPeak change'!$A$106:GW$202,200,FALSE)),0,(VLOOKUP($A16,'Import OffPeak'!$A$3:GW$99,200,FALSE)-VLOOKUP($A16,'Import OffPeak change'!$A$106:GW$202,200,FALSE)))</f>
        <v>0</v>
      </c>
      <c r="GS16" s="6">
        <f>IF(ISERROR(VLOOKUP($A16,'Import OffPeak'!$A$3:GX$99,201,FALSE)-VLOOKUP($A16,'Import OffPeak change'!$A$106:GX$202,201,FALSE)),0,(VLOOKUP($A16,'Import OffPeak'!$A$3:GX$99,201,FALSE)-VLOOKUP($A16,'Import OffPeak change'!$A$106:GX$202,201,FALSE)))</f>
        <v>0</v>
      </c>
      <c r="GT16" s="6">
        <f>IF(ISERROR(VLOOKUP($A16,'Import OffPeak'!$A$3:GY$99,202,FALSE)-VLOOKUP($A16,'Import OffPeak change'!$A$106:GY$202,202,FALSE)),0,(VLOOKUP($A16,'Import OffPeak'!$A$3:GY$99,202,FALSE)-VLOOKUP($A16,'Import OffPeak change'!$A$106:GY$202,202,FALSE)))</f>
        <v>0</v>
      </c>
      <c r="GU16" s="6">
        <f>IF(ISERROR(VLOOKUP($A16,'Import OffPeak'!$A$3:GZ$99,203,FALSE)-VLOOKUP($A16,'Import OffPeak change'!$A$106:GZ$202,203,FALSE)),0,(VLOOKUP($A16,'Import OffPeak'!$A$3:GZ$99,203,FALSE)-VLOOKUP($A16,'Import OffPeak change'!$A$106:GZ$202,203,FALSE)))</f>
        <v>0</v>
      </c>
      <c r="GV16" s="6">
        <f>IF(ISERROR(VLOOKUP($A16,'Import OffPeak'!$A$3:HA$99,204,FALSE)-VLOOKUP($A16,'Import OffPeak change'!$A$106:HA$202,204,FALSE)),0,(VLOOKUP($A16,'Import OffPeak'!$A$3:HA$99,204,FALSE)-VLOOKUP($A16,'Import OffPeak change'!$A$106:HA$202,204,FALSE)))</f>
        <v>0</v>
      </c>
      <c r="GW16" s="6">
        <f>IF(ISERROR(VLOOKUP($A16,'Import OffPeak'!$A$3:HB$99,205,FALSE)-VLOOKUP($A16,'Import OffPeak change'!$A$106:HB$202,205,FALSE)),0,(VLOOKUP($A16,'Import OffPeak'!$A$3:HB$99,205,FALSE)-VLOOKUP($A16,'Import OffPeak change'!$A$106:HB$202,205,FALSE)))</f>
        <v>0</v>
      </c>
      <c r="GX16" s="6">
        <f>IF(ISERROR(VLOOKUP($A16,'Import OffPeak'!$A$3:HC$99,206,FALSE)-VLOOKUP($A16,'Import OffPeak change'!$A$106:HC$202,206,FALSE)),0,(VLOOKUP($A16,'Import OffPeak'!$A$3:HC$99,206,FALSE)-VLOOKUP($A16,'Import OffPeak change'!$A$106:HC$202,206,FALSE)))</f>
        <v>0</v>
      </c>
      <c r="GY16" s="6">
        <f>IF(ISERROR(VLOOKUP($A16,'Import OffPeak'!$A$3:HD$99,207,FALSE)-VLOOKUP($A16,'Import OffPeak change'!$A$106:HD$202,207,FALSE)),0,(VLOOKUP($A16,'Import OffPeak'!$A$3:HD$99,207,FALSE)-VLOOKUP($A16,'Import OffPeak change'!$A$106:HD$202,207,FALSE)))</f>
        <v>0</v>
      </c>
      <c r="GZ16" s="6">
        <f>IF(ISERROR(VLOOKUP($A16,'Import OffPeak'!$A$3:HE$99,208,FALSE)-VLOOKUP($A16,'Import OffPeak change'!$A$106:HE$202,208,FALSE)),0,(VLOOKUP($A16,'Import OffPeak'!$A$3:HE$99,208,FALSE)-VLOOKUP($A16,'Import OffPeak change'!$A$106:HE$202,208,FALSE)))</f>
        <v>0</v>
      </c>
      <c r="HA16" s="6">
        <f>IF(ISERROR(VLOOKUP($A16,'Import OffPeak'!$A$3:HF$99,209,FALSE)-VLOOKUP($A16,'Import OffPeak change'!$A$106:HF$202,209,FALSE)),0,(VLOOKUP($A16,'Import OffPeak'!$A$3:HF$99,209,FALSE)-VLOOKUP($A16,'Import OffPeak change'!$A$106:HF$202,209,FALSE)))</f>
        <v>0</v>
      </c>
      <c r="HB16" s="6">
        <f>IF(ISERROR(VLOOKUP($A16,'Import OffPeak'!$A$3:HG$99,210,FALSE)-VLOOKUP($A16,'Import OffPeak change'!$A$106:HG$202,210,FALSE)),0,(VLOOKUP($A16,'Import OffPeak'!$A$3:HG$99,210,FALSE)-VLOOKUP($A16,'Import OffPeak change'!$A$106:HG$202,210,FALSE)))</f>
        <v>0</v>
      </c>
      <c r="HC16" s="6">
        <f>IF(ISERROR(VLOOKUP($A16,'Import OffPeak'!$A$3:HH$99,211,FALSE)-VLOOKUP($A16,'Import OffPeak change'!$A$106:HH$202,211,FALSE)),0,(VLOOKUP($A16,'Import OffPeak'!$A$3:HH$99,211,FALSE)-VLOOKUP($A16,'Import OffPeak change'!$A$106:HH$202,211,FALSE)))</f>
        <v>0</v>
      </c>
      <c r="HD16" s="6">
        <f>IF(ISERROR(VLOOKUP($A16,'Import OffPeak'!$A$3:HI$99,212,FALSE)-VLOOKUP($A16,'Import OffPeak change'!$A$106:HI$202,212,FALSE)),0,(VLOOKUP($A16,'Import OffPeak'!$A$3:HI$99,212,FALSE)-VLOOKUP($A16,'Import OffPeak change'!$A$106:HI$202,212,FALSE)))</f>
        <v>0</v>
      </c>
      <c r="HE16" s="6">
        <f>IF(ISERROR(VLOOKUP($A16,'Import OffPeak'!$A$3:HJ$99,213,FALSE)-VLOOKUP($A16,'Import OffPeak change'!$A$106:HJ$202,213,FALSE)),0,(VLOOKUP($A16,'Import OffPeak'!$A$3:HJ$99,213,FALSE)-VLOOKUP($A16,'Import OffPeak change'!$A$106:HJ$202,213,FALSE)))</f>
        <v>0</v>
      </c>
      <c r="HF16" s="6">
        <f>IF(ISERROR(VLOOKUP($A16,'Import OffPeak'!$A$3:HK$99,214,FALSE)-VLOOKUP($A16,'Import OffPeak change'!$A$106:HK$202,214,FALSE)),0,(VLOOKUP($A16,'Import OffPeak'!$A$3:HK$99,214,FALSE)-VLOOKUP($A16,'Import OffPeak change'!$A$106:HK$202,214,FALSE)))</f>
        <v>0</v>
      </c>
      <c r="HG16" s="6">
        <f>IF(ISERROR(VLOOKUP($A16,'Import OffPeak'!$A$3:HL$99,215,FALSE)-VLOOKUP($A16,'Import OffPeak change'!$A$106:HL$202,215,FALSE)),0,(VLOOKUP($A16,'Import OffPeak'!$A$3:HL$99,215,FALSE)-VLOOKUP($A16,'Import OffPeak change'!$A$106:HL$202,215,FALSE)))</f>
        <v>0</v>
      </c>
      <c r="HH16" s="6">
        <f>IF(ISERROR(VLOOKUP($A16,'Import OffPeak'!$A$3:HM$99,216,FALSE)-VLOOKUP($A16,'Import OffPeak change'!$A$106:HM$202,216,FALSE)),0,(VLOOKUP($A16,'Import OffPeak'!$A$3:HM$99,216,FALSE)-VLOOKUP($A16,'Import OffPeak change'!$A$106:HM$202,216,FALSE)))</f>
        <v>0</v>
      </c>
      <c r="HI16" s="6">
        <f>IF(ISERROR(VLOOKUP($A16,'Import OffPeak'!$A$3:HN$99,217,FALSE)-VLOOKUP($A16,'Import OffPeak change'!$A$106:HN$202,217,FALSE)),0,(VLOOKUP($A16,'Import OffPeak'!$A$3:HN$99,217,FALSE)-VLOOKUP($A16,'Import OffPeak change'!$A$106:HN$202,217,FALSE)))</f>
        <v>0</v>
      </c>
      <c r="HJ16" s="6">
        <f>IF(ISERROR(VLOOKUP($A16,'Import OffPeak'!$A$3:HO$99,218,FALSE)-VLOOKUP($A16,'Import OffPeak change'!$A$106:HO$202,218,FALSE)),0,(VLOOKUP($A16,'Import OffPeak'!$A$3:HO$99,218,FALSE)-VLOOKUP($A16,'Import OffPeak change'!$A$106:HO$202,218,FALSE)))</f>
        <v>0</v>
      </c>
      <c r="HK16" s="6">
        <f>IF(ISERROR(VLOOKUP($A16,'Import OffPeak'!$A$3:HP$99,219,FALSE)-VLOOKUP($A16,'Import OffPeak change'!$A$106:HP$202,219,FALSE)),0,(VLOOKUP($A16,'Import OffPeak'!$A$3:HP$99,219,FALSE)-VLOOKUP($A16,'Import OffPeak change'!$A$106:HP$202,219,FALSE)))</f>
        <v>0</v>
      </c>
      <c r="HL16" s="6">
        <f>IF(ISERROR(VLOOKUP($A16,'Import OffPeak'!$A$3:HQ$99,220,FALSE)-VLOOKUP($A16,'Import OffPeak change'!$A$106:HQ$202,220,FALSE)),0,(VLOOKUP($A16,'Import OffPeak'!$A$3:HQ$99,220,FALSE)-VLOOKUP($A16,'Import OffPeak change'!$A$106:HQ$202,220,FALSE)))</f>
        <v>0</v>
      </c>
      <c r="HM16" s="6">
        <f>IF(ISERROR(VLOOKUP($A16,'Import OffPeak'!$A$3:HR$99,221,FALSE)-VLOOKUP($A16,'Import OffPeak change'!$A$106:HR$202,221,FALSE)),0,(VLOOKUP($A16,'Import OffPeak'!$A$3:HR$99,221,FALSE)-VLOOKUP($A16,'Import OffPeak change'!$A$106:HR$202,221,FALSE)))</f>
        <v>0</v>
      </c>
      <c r="HN16" s="6">
        <f>IF(ISERROR(VLOOKUP($A16,'Import OffPeak'!$A$3:HS$99,222,FALSE)-VLOOKUP($A16,'Import OffPeak change'!$A$106:HS$202,222,FALSE)),0,(VLOOKUP($A16,'Import OffPeak'!$A$3:HS$99,222,FALSE)-VLOOKUP($A16,'Import OffPeak change'!$A$106:HS$202,222,FALSE)))</f>
        <v>0</v>
      </c>
      <c r="HO16" s="6">
        <f>IF(ISERROR(VLOOKUP($A16,'Import OffPeak'!$A$3:HT$99,223,FALSE)-VLOOKUP($A16,'Import OffPeak change'!$A$106:HT$202,223,FALSE)),0,(VLOOKUP($A16,'Import OffPeak'!$A$3:HT$99,223,FALSE)-VLOOKUP($A16,'Import OffPeak change'!$A$106:HT$202,223,FALSE)))</f>
        <v>0</v>
      </c>
      <c r="HP16" s="6">
        <f>IF(ISERROR(VLOOKUP($A16,'Import OffPeak'!$A$3:HU$99,224,FALSE)-VLOOKUP($A16,'Import OffPeak change'!$A$106:HU$202,224,FALSE)),0,(VLOOKUP($A16,'Import OffPeak'!$A$3:HU$99,224,FALSE)-VLOOKUP($A16,'Import OffPeak change'!$A$106:HU$202,224,FALSE)))</f>
        <v>0</v>
      </c>
      <c r="HQ16" s="6">
        <f>IF(ISERROR(VLOOKUP($A16,'Import OffPeak'!$A$3:HV$99,225,FALSE)-VLOOKUP($A16,'Import OffPeak change'!$A$106:HV$202,225,FALSE)),0,(VLOOKUP($A16,'Import OffPeak'!$A$3:HV$99,225,FALSE)-VLOOKUP($A16,'Import OffPeak change'!$A$106:HV$202,225,FALSE)))</f>
        <v>0</v>
      </c>
      <c r="HR16" s="6">
        <f>IF(ISERROR(VLOOKUP($A16,'Import OffPeak'!$A$3:HW$99,226,FALSE)-VLOOKUP($A16,'Import OffPeak change'!$A$106:HW$202,226,FALSE)),0,(VLOOKUP($A16,'Import OffPeak'!$A$3:HW$99,226,FALSE)-VLOOKUP($A16,'Import OffPeak change'!$A$106:HW$202,226,FALSE)))</f>
        <v>0</v>
      </c>
      <c r="HS16" s="6">
        <f>IF(ISERROR(VLOOKUP($A16,'Import OffPeak'!$A$3:HX$99,227,FALSE)-VLOOKUP($A16,'Import OffPeak change'!$A$106:HX$202,227,FALSE)),0,(VLOOKUP($A16,'Import OffPeak'!$A$3:HX$99,227,FALSE)-VLOOKUP($A16,'Import OffPeak change'!$A$106:HX$202,227,FALSE)))</f>
        <v>0</v>
      </c>
      <c r="HT16" s="6">
        <f>IF(ISERROR(VLOOKUP($A16,'Import OffPeak'!$A$3:HY$99,228,FALSE)-VLOOKUP($A16,'Import OffPeak change'!$A$106:HY$202,228,FALSE)),0,(VLOOKUP($A16,'Import OffPeak'!$A$3:HY$99,228,FALSE)-VLOOKUP($A16,'Import OffPeak change'!$A$106:HY$202,228,FALSE)))</f>
        <v>0</v>
      </c>
      <c r="HU16" s="6">
        <f>IF(ISERROR(VLOOKUP($A16,'Import OffPeak'!$A$3:HZ$99,229,FALSE)-VLOOKUP($A16,'Import OffPeak change'!$A$106:HZ$202,229,FALSE)),0,(VLOOKUP($A16,'Import OffPeak'!$A$3:HZ$99,229,FALSE)-VLOOKUP($A16,'Import OffPeak change'!$A$106:HZ$202,229,FALSE)))</f>
        <v>0</v>
      </c>
      <c r="HV16" s="6">
        <f>IF(ISERROR(VLOOKUP($A16,'Import OffPeak'!$A$3:IA$99,230,FALSE)-VLOOKUP($A16,'Import OffPeak change'!$A$106:IA$202,230,FALSE)),0,(VLOOKUP($A16,'Import OffPeak'!$A$3:IA$99,230,FALSE)-VLOOKUP($A16,'Import OffPeak change'!$A$106:IA$202,230,FALSE)))</f>
        <v>0</v>
      </c>
      <c r="HW16" s="6">
        <f>IF(ISERROR(VLOOKUP($A16,'Import OffPeak'!$A$3:IB$99,231,FALSE)-VLOOKUP($A16,'Import OffPeak change'!$A$106:IB$202,231,FALSE)),0,(VLOOKUP($A16,'Import OffPeak'!$A$3:IB$99,231,FALSE)-VLOOKUP($A16,'Import OffPeak change'!$A$106:IB$202,231,FALSE)))</f>
        <v>0</v>
      </c>
      <c r="HX16" s="6">
        <f>IF(ISERROR(VLOOKUP($A16,'Import OffPeak'!$A$3:IC$99,232,FALSE)-VLOOKUP($A16,'Import OffPeak change'!$A$106:IC$202,232,FALSE)),0,(VLOOKUP($A16,'Import OffPeak'!$A$3:IC$99,232,FALSE)-VLOOKUP($A16,'Import OffPeak change'!$A$106:IC$202,232,FALSE)))</f>
        <v>0</v>
      </c>
      <c r="HY16" s="6">
        <f>IF(ISERROR(VLOOKUP($A16,'Import OffPeak'!$A$3:ID$99,233,FALSE)-VLOOKUP($A16,'Import OffPeak change'!$A$106:ID$202,233,FALSE)),0,(VLOOKUP($A16,'Import OffPeak'!$A$3:ID$99,233,FALSE)-VLOOKUP($A16,'Import OffPeak change'!$A$106:ID$202,233,FALSE)))</f>
        <v>0</v>
      </c>
      <c r="HZ16" s="6">
        <f>IF(ISERROR(VLOOKUP($A16,'Import OffPeak'!$A$3:IE$99,234,FALSE)-VLOOKUP($A16,'Import OffPeak change'!$A$106:IE$202,234,FALSE)),0,(VLOOKUP($A16,'Import OffPeak'!$A$3:IE$99,234,FALSE)-VLOOKUP($A16,'Import OffPeak change'!$A$106:IE$202,234,FALSE)))</f>
        <v>0</v>
      </c>
      <c r="IA16" s="6">
        <f>IF(ISERROR(VLOOKUP($A16,'Import OffPeak'!$A$3:IF$99,235,FALSE)-VLOOKUP($A16,'Import OffPeak change'!$A$106:IF$202,235,FALSE)),0,(VLOOKUP($A16,'Import OffPeak'!$A$3:IF$99,235,FALSE)-VLOOKUP($A16,'Import OffPeak change'!$A$106:IF$202,235,FALSE)))</f>
        <v>0</v>
      </c>
      <c r="IB16" s="6">
        <f>IF(ISERROR(VLOOKUP($A16,'Import OffPeak'!$A$3:IG$99,236,FALSE)-VLOOKUP($A16,'Import OffPeak change'!$A$106:IG$202,236,FALSE)),0,(VLOOKUP($A16,'Import OffPeak'!$A$3:IG$99,236,FALSE)-VLOOKUP($A16,'Import OffPeak change'!$A$106:IG$202,236,FALSE)))</f>
        <v>0</v>
      </c>
      <c r="IC16" s="6">
        <f>IF(ISERROR(VLOOKUP($A16,'Import OffPeak'!$A$3:IH$99,237,FALSE)-VLOOKUP($A16,'Import OffPeak change'!$A$106:IH$202,237,FALSE)),0,(VLOOKUP($A16,'Import OffPeak'!$A$3:IH$99,237,FALSE)-VLOOKUP($A16,'Import OffPeak change'!$A$106:IH$202,237,FALSE)))</f>
        <v>0</v>
      </c>
      <c r="ID16" s="6">
        <f>IF(ISERROR(VLOOKUP($A16,'Import OffPeak'!$A$3:II$99,238,FALSE)-VLOOKUP($A16,'Import OffPeak change'!$A$106:II$202,238,FALSE)),0,(VLOOKUP($A16,'Import OffPeak'!$A$3:II$99,238,FALSE)-VLOOKUP($A16,'Import OffPeak change'!$A$106:II$202,238,FALSE)))</f>
        <v>0</v>
      </c>
      <c r="IE16" s="6">
        <f>IF(ISERROR(VLOOKUP($A16,'Import OffPeak'!$A$3:IJ$99,239,FALSE)-VLOOKUP($A16,'Import OffPeak change'!$A$106:IJ$202,239,FALSE)),0,(VLOOKUP($A16,'Import OffPeak'!$A$3:IJ$99,239,FALSE)-VLOOKUP($A16,'Import OffPeak change'!$A$106:IJ$202,239,FALSE)))</f>
        <v>0</v>
      </c>
      <c r="IF16" s="6"/>
    </row>
    <row r="17" spans="1:240" s="27" customFormat="1">
      <c r="A17" s="168" t="str">
        <f>IF('Import OffPeak'!A14=0,"",'Import OffPeak'!A14)</f>
        <v>SUNDANCE3</v>
      </c>
      <c r="B17" s="6"/>
      <c r="C17" s="6"/>
      <c r="D17" s="6"/>
      <c r="E17" s="6"/>
      <c r="F17" s="6"/>
      <c r="G17" s="6">
        <f>IF(ISERROR(VLOOKUP($A17,'Import OffPeak'!$A$3:L$99,7,FALSE)-VLOOKUP($A17,'Import OffPeak change'!$A$106:L$202,7,FALSE)),0,(VLOOKUP($A17,'Import OffPeak'!$A$3:L$99,7,FALSE)-VLOOKUP($A17,'Import OffPeak change'!$A$106:L$202,7,FALSE)))</f>
        <v>0</v>
      </c>
      <c r="H17" s="6">
        <f>IF(ISERROR(VLOOKUP($A17,'Import OffPeak'!$A$3:M$99,8,FALSE)-VLOOKUP($A17,'Import OffPeak change'!$A$106:M$202,8,FALSE)),0,(VLOOKUP($A17,'Import OffPeak'!$A$3:M$99,8,FALSE)-VLOOKUP($A17,'Import OffPeak change'!$A$106:M$202,8,FALSE)))</f>
        <v>0</v>
      </c>
      <c r="I17" s="6">
        <f>IF(ISERROR(VLOOKUP($A17,'Import OffPeak'!$A$3:N$99,9,FALSE)-VLOOKUP($A17,'Import OffPeak change'!$A$106:N$202,9,FALSE)),0,(VLOOKUP($A17,'Import OffPeak'!$A$3:N$99,9,FALSE)-VLOOKUP($A17,'Import OffPeak change'!$A$106:N$202,9,FALSE)))</f>
        <v>0</v>
      </c>
      <c r="J17" s="6">
        <f>IF(ISERROR(VLOOKUP($A17,'Import OffPeak'!$A$3:O$99,10,FALSE)-VLOOKUP($A17,'Import OffPeak change'!$A$106:O$202,10,FALSE)),0,(VLOOKUP($A17,'Import OffPeak'!$A$3:O$99,10,FALSE)-VLOOKUP($A17,'Import OffPeak change'!$A$106:O$202,10,FALSE)))</f>
        <v>0</v>
      </c>
      <c r="K17" s="6">
        <f>IF(ISERROR(VLOOKUP($A17,'Import OffPeak'!$A$3:P$99,11,FALSE)-VLOOKUP($A17,'Import OffPeak change'!$A$106:P$202,11,FALSE)),0,(VLOOKUP($A17,'Import OffPeak'!$A$3:P$99,11,FALSE)-VLOOKUP($A17,'Import OffPeak change'!$A$106:P$202,11,FALSE)))</f>
        <v>0</v>
      </c>
      <c r="L17" s="6">
        <f>IF(ISERROR(VLOOKUP($A17,'Import OffPeak'!$A$3:Q$99,12,FALSE)-VLOOKUP($A17,'Import OffPeak change'!$A$106:Q$202,12,FALSE)),0,(VLOOKUP($A17,'Import OffPeak'!$A$3:Q$99,12,FALSE)-VLOOKUP($A17,'Import OffPeak change'!$A$106:Q$202,12,FALSE)))</f>
        <v>0</v>
      </c>
      <c r="M17" s="6">
        <f>IF(ISERROR(VLOOKUP($A17,'Import OffPeak'!$A$3:R$99,13,FALSE)-VLOOKUP($A17,'Import OffPeak change'!$A$106:R$202,13,FALSE)),0,(VLOOKUP($A17,'Import OffPeak'!$A$3:R$99,13,FALSE)-VLOOKUP($A17,'Import OffPeak change'!$A$106:R$202,13,FALSE)))</f>
        <v>0</v>
      </c>
      <c r="N17" s="6">
        <f>IF(ISERROR(VLOOKUP($A17,'Import OffPeak'!$A$3:S$99,14,FALSE)-VLOOKUP($A17,'Import OffPeak change'!$A$106:S$202,14,FALSE)),0,(VLOOKUP($A17,'Import OffPeak'!$A$3:S$99,14,FALSE)-VLOOKUP($A17,'Import OffPeak change'!$A$106:S$202,14,FALSE)))</f>
        <v>0</v>
      </c>
      <c r="O17" s="6">
        <f>IF(ISERROR(VLOOKUP($A17,'Import OffPeak'!$A$3:T$99,15,FALSE)-VLOOKUP($A17,'Import OffPeak change'!$A$106:T$202,15,FALSE)),0,(VLOOKUP($A17,'Import OffPeak'!$A$3:T$99,15,FALSE)-VLOOKUP($A17,'Import OffPeak change'!$A$106:T$202,15,FALSE)))</f>
        <v>0</v>
      </c>
      <c r="P17" s="6">
        <f>IF(ISERROR(VLOOKUP($A17,'Import OffPeak'!$A$3:U$99,16,FALSE)-VLOOKUP($A17,'Import OffPeak change'!$A$106:U$202,16,FALSE)),0,(VLOOKUP($A17,'Import OffPeak'!$A$3:U$99,16,FALSE)-VLOOKUP($A17,'Import OffPeak change'!$A$106:U$202,16,FALSE)))</f>
        <v>0</v>
      </c>
      <c r="Q17" s="6">
        <f>IF(ISERROR(VLOOKUP($A17,'Import OffPeak'!$A$3:V$99,17,FALSE)-VLOOKUP($A17,'Import OffPeak change'!$A$106:V$202,17,FALSE)),0,(VLOOKUP($A17,'Import OffPeak'!$A$3:V$99,17,FALSE)-VLOOKUP($A17,'Import OffPeak change'!$A$106:V$202,17,FALSE)))</f>
        <v>0</v>
      </c>
      <c r="R17" s="6">
        <f>IF(ISERROR(VLOOKUP($A17,'Import OffPeak'!$A$3:W$99,18,FALSE)-VLOOKUP($A17,'Import OffPeak change'!$A$106:W$202,18,FALSE)),0,(VLOOKUP($A17,'Import OffPeak'!$A$3:W$99,18,FALSE)-VLOOKUP($A17,'Import OffPeak change'!$A$106:W$202,18,FALSE)))</f>
        <v>0</v>
      </c>
      <c r="S17" s="6">
        <f>IF(ISERROR(VLOOKUP($A17,'Import OffPeak'!$A$3:X$99,19,FALSE)-VLOOKUP($A17,'Import OffPeak change'!$A$106:X$202,19,FALSE)),0,(VLOOKUP($A17,'Import OffPeak'!$A$3:X$99,19,FALSE)-VLOOKUP($A17,'Import OffPeak change'!$A$106:X$202,19,FALSE)))</f>
        <v>0</v>
      </c>
      <c r="T17" s="6">
        <f>IF(ISERROR(VLOOKUP($A17,'Import OffPeak'!$A$3:Y$99,20,FALSE)-VLOOKUP($A17,'Import OffPeak change'!$A$106:Y$202,20,FALSE)),0,(VLOOKUP($A17,'Import OffPeak'!$A$3:Y$99,20,FALSE)-VLOOKUP($A17,'Import OffPeak change'!$A$106:Y$202,20,FALSE)))</f>
        <v>0</v>
      </c>
      <c r="U17" s="6">
        <f>IF(ISERROR(VLOOKUP($A17,'Import OffPeak'!$A$3:Z$99,21,FALSE)-VLOOKUP($A17,'Import OffPeak change'!$A$106:Z$202,21,FALSE)),0,(VLOOKUP($A17,'Import OffPeak'!$A$3:Z$99,21,FALSE)-VLOOKUP($A17,'Import OffPeak change'!$A$106:Z$202,21,FALSE)))</f>
        <v>0</v>
      </c>
      <c r="V17" s="6">
        <f>IF(ISERROR(VLOOKUP($A17,'Import OffPeak'!$A$3:AA$99,22,FALSE)-VLOOKUP($A17,'Import OffPeak change'!$A$106:AA$202,22,FALSE)),0,(VLOOKUP($A17,'Import OffPeak'!$A$3:AA$99,22,FALSE)-VLOOKUP($A17,'Import OffPeak change'!$A$106:AA$202,22,FALSE)))</f>
        <v>0</v>
      </c>
      <c r="W17" s="6">
        <f>IF(ISERROR(VLOOKUP($A17,'Import OffPeak'!$A$3:AB$99,23,FALSE)-VLOOKUP($A17,'Import OffPeak change'!$A$106:AB$202,23,FALSE)),0,(VLOOKUP($A17,'Import OffPeak'!$A$3:AB$99,23,FALSE)-VLOOKUP($A17,'Import OffPeak change'!$A$106:AB$202,23,FALSE)))</f>
        <v>0</v>
      </c>
      <c r="X17" s="6">
        <f>IF(ISERROR(VLOOKUP($A17,'Import OffPeak'!$A$3:AC$99,24,FALSE)-VLOOKUP($A17,'Import OffPeak change'!$A$106:AC$202,24,FALSE)),0,(VLOOKUP($A17,'Import OffPeak'!$A$3:AC$99,24,FALSE)-VLOOKUP($A17,'Import OffPeak change'!$A$106:AC$202,24,FALSE)))</f>
        <v>0</v>
      </c>
      <c r="Y17" s="6">
        <f>IF(ISERROR(VLOOKUP($A17,'Import OffPeak'!$A$3:AD$99,25,FALSE)-VLOOKUP($A17,'Import OffPeak change'!$A$106:AD$202,25,FALSE)),0,(VLOOKUP($A17,'Import OffPeak'!$A$3:AD$99,25,FALSE)-VLOOKUP($A17,'Import OffPeak change'!$A$106:AD$202,25,FALSE)))</f>
        <v>0</v>
      </c>
      <c r="Z17" s="6">
        <f>IF(ISERROR(VLOOKUP($A17,'Import OffPeak'!$A$3:AE$99,26,FALSE)-VLOOKUP($A17,'Import OffPeak change'!$A$106:AE$202,26,FALSE)),0,(VLOOKUP($A17,'Import OffPeak'!$A$3:AE$99,26,FALSE)-VLOOKUP($A17,'Import OffPeak change'!$A$106:AE$202,26,FALSE)))</f>
        <v>0</v>
      </c>
      <c r="AA17" s="6">
        <f>IF(ISERROR(VLOOKUP($A17,'Import OffPeak'!$A$3:AF$99,27,FALSE)-VLOOKUP($A17,'Import OffPeak change'!$A$106:AF$202,27,FALSE)),0,(VLOOKUP($A17,'Import OffPeak'!$A$3:AF$99,27,FALSE)-VLOOKUP($A17,'Import OffPeak change'!$A$106:AF$202,27,FALSE)))</f>
        <v>0</v>
      </c>
      <c r="AB17" s="6">
        <f>IF(ISERROR(VLOOKUP($A17,'Import OffPeak'!$A$3:AG$99,28,FALSE)-VLOOKUP($A17,'Import OffPeak change'!$A$106:AG$202,28,FALSE)),0,(VLOOKUP($A17,'Import OffPeak'!$A$3:AG$99,28,FALSE)-VLOOKUP($A17,'Import OffPeak change'!$A$106:AG$202,28,FALSE)))</f>
        <v>0</v>
      </c>
      <c r="AC17" s="6">
        <f>IF(ISERROR(VLOOKUP($A17,'Import OffPeak'!$A$3:AH$99,29,FALSE)-VLOOKUP($A17,'Import OffPeak change'!$A$106:AH$202,29,FALSE)),0,(VLOOKUP($A17,'Import OffPeak'!$A$3:AH$99,29,FALSE)-VLOOKUP($A17,'Import OffPeak change'!$A$106:AH$202,29,FALSE)))</f>
        <v>0</v>
      </c>
      <c r="AD17" s="6">
        <f>IF(ISERROR(VLOOKUP($A17,'Import OffPeak'!$A$3:AI$99,30,FALSE)-VLOOKUP($A17,'Import OffPeak change'!$A$106:AI$202,30,FALSE)),0,(VLOOKUP($A17,'Import OffPeak'!$A$3:AI$99,30,FALSE)-VLOOKUP($A17,'Import OffPeak change'!$A$106:AI$202,30,FALSE)))</f>
        <v>0</v>
      </c>
      <c r="AE17" s="6">
        <f>IF(ISERROR(VLOOKUP($A17,'Import OffPeak'!$A$3:AJ$99,31,FALSE)-VLOOKUP($A17,'Import OffPeak change'!$A$106:AJ$202,31,FALSE)),0,(VLOOKUP($A17,'Import OffPeak'!$A$3:AJ$99,31,FALSE)-VLOOKUP($A17,'Import OffPeak change'!$A$106:AJ$202,31,FALSE)))</f>
        <v>0</v>
      </c>
      <c r="AF17" s="6">
        <f>IF(ISERROR(VLOOKUP($A17,'Import OffPeak'!$A$3:AK$99,32,FALSE)-VLOOKUP($A17,'Import OffPeak change'!$A$106:AK$202,32,FALSE)),0,(VLOOKUP($A17,'Import OffPeak'!$A$3:AK$99,32,FALSE)-VLOOKUP($A17,'Import OffPeak change'!$A$106:AK$202,32,FALSE)))</f>
        <v>0</v>
      </c>
      <c r="AG17" s="6">
        <f>IF(ISERROR(VLOOKUP($A17,'Import OffPeak'!$A$3:AL$99,33,FALSE)-VLOOKUP($A17,'Import OffPeak change'!$A$106:AL$202,33,FALSE)),0,(VLOOKUP($A17,'Import OffPeak'!$A$3:AL$99,33,FALSE)-VLOOKUP($A17,'Import OffPeak change'!$A$106:AL$202,33,FALSE)))</f>
        <v>0</v>
      </c>
      <c r="AH17" s="6">
        <f>IF(ISERROR(VLOOKUP($A17,'Import OffPeak'!$A$3:AM$99,34,FALSE)-VLOOKUP($A17,'Import OffPeak change'!$A$106:AM$202,34,FALSE)),0,(VLOOKUP($A17,'Import OffPeak'!$A$3:AM$99,34,FALSE)-VLOOKUP($A17,'Import OffPeak change'!$A$106:AM$202,34,FALSE)))</f>
        <v>0</v>
      </c>
      <c r="AI17" s="6">
        <f>IF(ISERROR(VLOOKUP($A17,'Import OffPeak'!$A$3:AN$99,35,FALSE)-VLOOKUP($A17,'Import OffPeak change'!$A$106:AN$202,35,FALSE)),0,(VLOOKUP($A17,'Import OffPeak'!$A$3:AN$99,35,FALSE)-VLOOKUP($A17,'Import OffPeak change'!$A$106:AN$202,35,FALSE)))</f>
        <v>0</v>
      </c>
      <c r="AJ17" s="6">
        <f>IF(ISERROR(VLOOKUP($A17,'Import OffPeak'!$A$3:AO$99,36,FALSE)-VLOOKUP($A17,'Import OffPeak change'!$A$106:AO$202,36,FALSE)),0,(VLOOKUP($A17,'Import OffPeak'!$A$3:AO$99,36,FALSE)-VLOOKUP($A17,'Import OffPeak change'!$A$106:AO$202,36,FALSE)))</f>
        <v>0</v>
      </c>
      <c r="AK17" s="6">
        <f>IF(ISERROR(VLOOKUP($A17,'Import OffPeak'!$A$3:AP$99,37,FALSE)-VLOOKUP($A17,'Import OffPeak change'!$A$106:AP$202,37,FALSE)),0,(VLOOKUP($A17,'Import OffPeak'!$A$3:AP$99,37,FALSE)-VLOOKUP($A17,'Import OffPeak change'!$A$106:AP$202,37,FALSE)))</f>
        <v>0</v>
      </c>
      <c r="AL17" s="6">
        <f>IF(ISERROR(VLOOKUP($A17,'Import OffPeak'!$A$3:AQ$99,38,FALSE)-VLOOKUP($A17,'Import OffPeak change'!$A$106:AQ$202,38,FALSE)),0,(VLOOKUP($A17,'Import OffPeak'!$A$3:AQ$99,38,FALSE)-VLOOKUP($A17,'Import OffPeak change'!$A$106:AQ$202,38,FALSE)))</f>
        <v>0</v>
      </c>
      <c r="AM17" s="6">
        <f>IF(ISERROR(VLOOKUP($A17,'Import OffPeak'!$A$3:AR$99,39,FALSE)-VLOOKUP($A17,'Import OffPeak change'!$A$106:AR$202,39,FALSE)),0,(VLOOKUP($A17,'Import OffPeak'!$A$3:AR$99,39,FALSE)-VLOOKUP($A17,'Import OffPeak change'!$A$106:AR$202,39,FALSE)))</f>
        <v>0</v>
      </c>
      <c r="AN17" s="6">
        <f>IF(ISERROR(VLOOKUP($A17,'Import OffPeak'!$A$3:AS$99,40,FALSE)-VLOOKUP($A17,'Import OffPeak change'!$A$106:AS$202,40,FALSE)),0,(VLOOKUP($A17,'Import OffPeak'!$A$3:AS$99,40,FALSE)-VLOOKUP($A17,'Import OffPeak change'!$A$106:AS$202,40,FALSE)))</f>
        <v>0</v>
      </c>
      <c r="AO17" s="6">
        <f>IF(ISERROR(VLOOKUP($A17,'Import OffPeak'!$A$3:AT$99,41,FALSE)-VLOOKUP($A17,'Import OffPeak change'!$A$106:AT$202,41,FALSE)),0,(VLOOKUP($A17,'Import OffPeak'!$A$3:AT$99,41,FALSE)-VLOOKUP($A17,'Import OffPeak change'!$A$106:AT$202,41,FALSE)))</f>
        <v>0</v>
      </c>
      <c r="AP17" s="6">
        <f>IF(ISERROR(VLOOKUP($A17,'Import OffPeak'!$A$3:AU$99,42,FALSE)-VLOOKUP($A17,'Import OffPeak change'!$A$106:AU$202,42,FALSE)),0,(VLOOKUP($A17,'Import OffPeak'!$A$3:AU$99,42,FALSE)-VLOOKUP($A17,'Import OffPeak change'!$A$106:AU$202,42,FALSE)))</f>
        <v>0</v>
      </c>
      <c r="AQ17" s="6">
        <f>IF(ISERROR(VLOOKUP($A17,'Import OffPeak'!$A$3:AV$99,43,FALSE)-VLOOKUP($A17,'Import OffPeak change'!$A$106:AV$202,43,FALSE)),0,(VLOOKUP($A17,'Import OffPeak'!$A$3:AV$99,43,FALSE)-VLOOKUP($A17,'Import OffPeak change'!$A$106:AV$202,43,FALSE)))</f>
        <v>0</v>
      </c>
      <c r="AR17" s="6">
        <f>IF(ISERROR(VLOOKUP($A17,'Import OffPeak'!$A$3:AW$99,44,FALSE)-VLOOKUP($A17,'Import OffPeak change'!$A$106:AW$202,44,FALSE)),0,(VLOOKUP($A17,'Import OffPeak'!$A$3:AW$99,44,FALSE)-VLOOKUP($A17,'Import OffPeak change'!$A$106:AW$202,44,FALSE)))</f>
        <v>0</v>
      </c>
      <c r="AS17" s="6">
        <f>IF(ISERROR(VLOOKUP($A17,'Import OffPeak'!$A$3:AX$99,45,FALSE)-VLOOKUP($A17,'Import OffPeak change'!$A$106:AX$202,45,FALSE)),0,(VLOOKUP($A17,'Import OffPeak'!$A$3:AX$99,45,FALSE)-VLOOKUP($A17,'Import OffPeak change'!$A$106:AX$202,45,FALSE)))</f>
        <v>0</v>
      </c>
      <c r="AT17" s="6">
        <f>IF(ISERROR(VLOOKUP($A17,'Import OffPeak'!$A$3:AY$99,46,FALSE)-VLOOKUP($A17,'Import OffPeak change'!$A$106:AY$202,46,FALSE)),0,(VLOOKUP($A17,'Import OffPeak'!$A$3:AY$99,46,FALSE)-VLOOKUP($A17,'Import OffPeak change'!$A$106:AY$202,46,FALSE)))</f>
        <v>0</v>
      </c>
      <c r="AU17" s="6">
        <f>IF(ISERROR(VLOOKUP($A17,'Import OffPeak'!$A$3:AZ$99,47,FALSE)-VLOOKUP($A17,'Import OffPeak change'!$A$106:AZ$202,47,FALSE)),0,(VLOOKUP($A17,'Import OffPeak'!$A$3:AZ$99,47,FALSE)-VLOOKUP($A17,'Import OffPeak change'!$A$106:AZ$202,47,FALSE)))</f>
        <v>0</v>
      </c>
      <c r="AV17" s="6">
        <f>IF(ISERROR(VLOOKUP($A17,'Import OffPeak'!$A$3:BA$99,48,FALSE)-VLOOKUP($A17,'Import OffPeak change'!$A$106:BA$202,48,FALSE)),0,(VLOOKUP($A17,'Import OffPeak'!$A$3:BA$99,48,FALSE)-VLOOKUP($A17,'Import OffPeak change'!$A$106:BA$202,48,FALSE)))</f>
        <v>0</v>
      </c>
      <c r="AW17" s="6">
        <f>IF(ISERROR(VLOOKUP($A17,'Import OffPeak'!$A$3:BB$99,49,FALSE)-VLOOKUP($A17,'Import OffPeak change'!$A$106:BB$202,49,FALSE)),0,(VLOOKUP($A17,'Import OffPeak'!$A$3:BB$99,49,FALSE)-VLOOKUP($A17,'Import OffPeak change'!$A$106:BB$202,49,FALSE)))</f>
        <v>0</v>
      </c>
      <c r="AX17" s="6">
        <f>IF(ISERROR(VLOOKUP($A17,'Import OffPeak'!$A$3:BC$99,50,FALSE)-VLOOKUP($A17,'Import OffPeak change'!$A$106:BC$202,50,FALSE)),0,(VLOOKUP($A17,'Import OffPeak'!$A$3:BC$99,50,FALSE)-VLOOKUP($A17,'Import OffPeak change'!$A$106:BC$202,50,FALSE)))</f>
        <v>0</v>
      </c>
      <c r="AY17" s="6">
        <f>IF(ISERROR(VLOOKUP($A17,'Import OffPeak'!$A$3:BD$99,51,FALSE)-VLOOKUP($A17,'Import OffPeak change'!$A$106:BD$202,51,FALSE)),0,(VLOOKUP($A17,'Import OffPeak'!$A$3:BD$99,51,FALSE)-VLOOKUP($A17,'Import OffPeak change'!$A$106:BD$202,51,FALSE)))</f>
        <v>0</v>
      </c>
      <c r="AZ17" s="6">
        <f>IF(ISERROR(VLOOKUP($A17,'Import OffPeak'!$A$3:BE$99,52,FALSE)-VLOOKUP($A17,'Import OffPeak change'!$A$106:BE$202,52,FALSE)),0,(VLOOKUP($A17,'Import OffPeak'!$A$3:BE$99,52,FALSE)-VLOOKUP($A17,'Import OffPeak change'!$A$106:BE$202,52,FALSE)))</f>
        <v>0</v>
      </c>
      <c r="BA17" s="6">
        <f>IF(ISERROR(VLOOKUP($A17,'Import OffPeak'!$A$3:BF$99,53,FALSE)-VLOOKUP($A17,'Import OffPeak change'!$A$106:BF$202,53,FALSE)),0,(VLOOKUP($A17,'Import OffPeak'!$A$3:BF$99,53,FALSE)-VLOOKUP($A17,'Import OffPeak change'!$A$106:BF$202,53,FALSE)))</f>
        <v>0</v>
      </c>
      <c r="BB17" s="6">
        <f>IF(ISERROR(VLOOKUP($A17,'Import OffPeak'!$A$3:BG$99,54,FALSE)-VLOOKUP($A17,'Import OffPeak change'!$A$106:BG$202,54,FALSE)),0,(VLOOKUP($A17,'Import OffPeak'!$A$3:BG$99,54,FALSE)-VLOOKUP($A17,'Import OffPeak change'!$A$106:BG$202,54,FALSE)))</f>
        <v>0</v>
      </c>
      <c r="BC17" s="6">
        <f>IF(ISERROR(VLOOKUP($A17,'Import OffPeak'!$A$3:BH$99,55,FALSE)-VLOOKUP($A17,'Import OffPeak change'!$A$106:BH$202,55,FALSE)),0,(VLOOKUP($A17,'Import OffPeak'!$A$3:BH$99,55,FALSE)-VLOOKUP($A17,'Import OffPeak change'!$A$106:BH$202,55,FALSE)))</f>
        <v>0</v>
      </c>
      <c r="BD17" s="6">
        <f>IF(ISERROR(VLOOKUP($A17,'Import OffPeak'!$A$3:BI$99,56,FALSE)-VLOOKUP($A17,'Import OffPeak change'!$A$106:BI$202,56,FALSE)),0,(VLOOKUP($A17,'Import OffPeak'!$A$3:BI$99,56,FALSE)-VLOOKUP($A17,'Import OffPeak change'!$A$106:BI$202,56,FALSE)))</f>
        <v>0</v>
      </c>
      <c r="BE17" s="6">
        <f>IF(ISERROR(VLOOKUP($A17,'Import OffPeak'!$A$3:BJ$99,57,FALSE)-VLOOKUP($A17,'Import OffPeak change'!$A$106:BJ$202,57,FALSE)),0,(VLOOKUP($A17,'Import OffPeak'!$A$3:BJ$99,57,FALSE)-VLOOKUP($A17,'Import OffPeak change'!$A$106:BJ$202,57,FALSE)))</f>
        <v>0</v>
      </c>
      <c r="BF17" s="6">
        <f>IF(ISERROR(VLOOKUP($A17,'Import OffPeak'!$A$3:BK$99,58,FALSE)-VLOOKUP($A17,'Import OffPeak change'!$A$106:BK$202,58,FALSE)),0,(VLOOKUP($A17,'Import OffPeak'!$A$3:BK$99,58,FALSE)-VLOOKUP($A17,'Import OffPeak change'!$A$106:BK$202,58,FALSE)))</f>
        <v>0</v>
      </c>
      <c r="BG17" s="6">
        <f>IF(ISERROR(VLOOKUP($A17,'Import OffPeak'!$A$3:BL$99,59,FALSE)-VLOOKUP($A17,'Import OffPeak change'!$A$106:BL$202,59,FALSE)),0,(VLOOKUP($A17,'Import OffPeak'!$A$3:BL$99,59,FALSE)-VLOOKUP($A17,'Import OffPeak change'!$A$106:BL$202,59,FALSE)))</f>
        <v>0</v>
      </c>
      <c r="BH17" s="6">
        <f>IF(ISERROR(VLOOKUP($A17,'Import OffPeak'!$A$3:BM$99,60,FALSE)-VLOOKUP($A17,'Import OffPeak change'!$A$106:BM$202,60,FALSE)),0,(VLOOKUP($A17,'Import OffPeak'!$A$3:BM$99,60,FALSE)-VLOOKUP($A17,'Import OffPeak change'!$A$106:BM$202,60,FALSE)))</f>
        <v>0</v>
      </c>
      <c r="BI17" s="6">
        <f>IF(ISERROR(VLOOKUP($A17,'Import OffPeak'!$A$3:BN$99,61,FALSE)-VLOOKUP($A17,'Import OffPeak change'!$A$106:BN$202,61,FALSE)),0,(VLOOKUP($A17,'Import OffPeak'!$A$3:BN$99,61,FALSE)-VLOOKUP($A17,'Import OffPeak change'!$A$106:BN$202,61,FALSE)))</f>
        <v>0</v>
      </c>
      <c r="BJ17" s="6">
        <f>IF(ISERROR(VLOOKUP($A17,'Import OffPeak'!$A$3:BO$99,62,FALSE)-VLOOKUP($A17,'Import OffPeak change'!$A$106:BO$202,62,FALSE)),0,(VLOOKUP($A17,'Import OffPeak'!$A$3:BO$99,62,FALSE)-VLOOKUP($A17,'Import OffPeak change'!$A$106:BO$202,62,FALSE)))</f>
        <v>0</v>
      </c>
      <c r="BK17" s="6">
        <f>IF(ISERROR(VLOOKUP($A17,'Import OffPeak'!$A$3:BP$99,63,FALSE)-VLOOKUP($A17,'Import OffPeak change'!$A$106:BP$202,63,FALSE)),0,(VLOOKUP($A17,'Import OffPeak'!$A$3:BP$99,63,FALSE)-VLOOKUP($A17,'Import OffPeak change'!$A$106:BP$202,63,FALSE)))</f>
        <v>0</v>
      </c>
      <c r="BL17" s="6">
        <f>IF(ISERROR(VLOOKUP($A17,'Import OffPeak'!$A$3:BQ$99,64,FALSE)-VLOOKUP($A17,'Import OffPeak change'!$A$106:BQ$202,64,FALSE)),0,(VLOOKUP($A17,'Import OffPeak'!$A$3:BQ$99,64,FALSE)-VLOOKUP($A17,'Import OffPeak change'!$A$106:BQ$202,64,FALSE)))</f>
        <v>0</v>
      </c>
      <c r="BM17" s="6">
        <f>IF(ISERROR(VLOOKUP($A17,'Import OffPeak'!$A$3:BR$99,65,FALSE)-VLOOKUP($A17,'Import OffPeak change'!$A$106:BR$202,65,FALSE)),0,(VLOOKUP($A17,'Import OffPeak'!$A$3:BR$99,65,FALSE)-VLOOKUP($A17,'Import OffPeak change'!$A$106:BR$202,65,FALSE)))</f>
        <v>0</v>
      </c>
      <c r="BN17" s="6">
        <f>IF(ISERROR(VLOOKUP($A17,'Import OffPeak'!$A$3:BS$99,66,FALSE)-VLOOKUP($A17,'Import OffPeak change'!$A$106:BS$202,66,FALSE)),0,(VLOOKUP($A17,'Import OffPeak'!$A$3:BS$99,66,FALSE)-VLOOKUP($A17,'Import OffPeak change'!$A$106:BS$202,66,FALSE)))</f>
        <v>0</v>
      </c>
      <c r="BO17" s="6">
        <f>IF(ISERROR(VLOOKUP($A17,'Import OffPeak'!$A$3:BT$99,67,FALSE)-VLOOKUP($A17,'Import OffPeak change'!$A$106:BT$202,67,FALSE)),0,(VLOOKUP($A17,'Import OffPeak'!$A$3:BT$99,67,FALSE)-VLOOKUP($A17,'Import OffPeak change'!$A$106:BT$202,67,FALSE)))</f>
        <v>0</v>
      </c>
      <c r="BP17" s="6">
        <f>IF(ISERROR(VLOOKUP($A17,'Import OffPeak'!$A$3:BU$99,68,FALSE)-VLOOKUP($A17,'Import OffPeak change'!$A$106:BU$202,68,FALSE)),0,(VLOOKUP($A17,'Import OffPeak'!$A$3:BU$99,68,FALSE)-VLOOKUP($A17,'Import OffPeak change'!$A$106:BU$202,68,FALSE)))</f>
        <v>0</v>
      </c>
      <c r="BQ17" s="6">
        <f>IF(ISERROR(VLOOKUP($A17,'Import OffPeak'!$A$3:BV$99,69,FALSE)-VLOOKUP($A17,'Import OffPeak change'!$A$106:BV$202,69,FALSE)),0,(VLOOKUP($A17,'Import OffPeak'!$A$3:BV$99,69,FALSE)-VLOOKUP($A17,'Import OffPeak change'!$A$106:BV$202,69,FALSE)))</f>
        <v>0</v>
      </c>
      <c r="BR17" s="6">
        <f>IF(ISERROR(VLOOKUP($A17,'Import OffPeak'!$A$3:BW$99,70,FALSE)-VLOOKUP($A17,'Import OffPeak change'!$A$106:BW$202,70,FALSE)),0,(VLOOKUP($A17,'Import OffPeak'!$A$3:BW$99,70,FALSE)-VLOOKUP($A17,'Import OffPeak change'!$A$106:BW$202,70,FALSE)))</f>
        <v>0</v>
      </c>
      <c r="BS17" s="6">
        <f>IF(ISERROR(VLOOKUP($A17,'Import OffPeak'!$A$3:BX$99,71,FALSE)-VLOOKUP($A17,'Import OffPeak change'!$A$106:BX$202,71,FALSE)),0,(VLOOKUP($A17,'Import OffPeak'!$A$3:BX$99,71,FALSE)-VLOOKUP($A17,'Import OffPeak change'!$A$106:BX$202,71,FALSE)))</f>
        <v>0</v>
      </c>
      <c r="BT17" s="6">
        <f>IF(ISERROR(VLOOKUP($A17,'Import OffPeak'!$A$3:BY$99,72,FALSE)-VLOOKUP($A17,'Import OffPeak change'!$A$106:BY$202,72,FALSE)),0,(VLOOKUP($A17,'Import OffPeak'!$A$3:BY$99,72,FALSE)-VLOOKUP($A17,'Import OffPeak change'!$A$106:BY$202,72,FALSE)))</f>
        <v>0</v>
      </c>
      <c r="BU17" s="6">
        <f>IF(ISERROR(VLOOKUP($A17,'Import OffPeak'!$A$3:BZ$99,73,FALSE)-VLOOKUP($A17,'Import OffPeak change'!$A$106:BZ$202,73,FALSE)),0,(VLOOKUP($A17,'Import OffPeak'!$A$3:BZ$99,73,FALSE)-VLOOKUP($A17,'Import OffPeak change'!$A$106:BZ$202,73,FALSE)))</f>
        <v>0</v>
      </c>
      <c r="BV17" s="6">
        <f>IF(ISERROR(VLOOKUP($A17,'Import OffPeak'!$A$3:CA$99,74,FALSE)-VLOOKUP($A17,'Import OffPeak change'!$A$106:CA$202,74,FALSE)),0,(VLOOKUP($A17,'Import OffPeak'!$A$3:CA$99,74,FALSE)-VLOOKUP($A17,'Import OffPeak change'!$A$106:CA$202,74,FALSE)))</f>
        <v>0</v>
      </c>
      <c r="BW17" s="6">
        <f>IF(ISERROR(VLOOKUP($A17,'Import OffPeak'!$A$3:CB$99,75,FALSE)-VLOOKUP($A17,'Import OffPeak change'!$A$106:CB$202,75,FALSE)),0,(VLOOKUP($A17,'Import OffPeak'!$A$3:CB$99,75,FALSE)-VLOOKUP($A17,'Import OffPeak change'!$A$106:CB$202,75,FALSE)))</f>
        <v>0</v>
      </c>
      <c r="BX17" s="6">
        <f>IF(ISERROR(VLOOKUP($A17,'Import OffPeak'!$A$3:CC$99,76,FALSE)-VLOOKUP($A17,'Import OffPeak change'!$A$106:CC$202,76,FALSE)),0,(VLOOKUP($A17,'Import OffPeak'!$A$3:CC$99,76,FALSE)-VLOOKUP($A17,'Import OffPeak change'!$A$106:CC$202,76,FALSE)))</f>
        <v>0</v>
      </c>
      <c r="BY17" s="6">
        <f>IF(ISERROR(VLOOKUP($A17,'Import OffPeak'!$A$3:CD$99,77,FALSE)-VLOOKUP($A17,'Import OffPeak change'!$A$106:CD$202,77,FALSE)),0,(VLOOKUP($A17,'Import OffPeak'!$A$3:CD$99,77,FALSE)-VLOOKUP($A17,'Import OffPeak change'!$A$106:CD$202,77,FALSE)))</f>
        <v>0</v>
      </c>
      <c r="BZ17" s="6">
        <f>IF(ISERROR(VLOOKUP($A17,'Import OffPeak'!$A$3:CE$99,78,FALSE)-VLOOKUP($A17,'Import OffPeak change'!$A$106:CE$202,78,FALSE)),0,(VLOOKUP($A17,'Import OffPeak'!$A$3:CE$99,78,FALSE)-VLOOKUP($A17,'Import OffPeak change'!$A$106:CE$202,78,FALSE)))</f>
        <v>0</v>
      </c>
      <c r="CA17" s="6">
        <f>IF(ISERROR(VLOOKUP($A17,'Import OffPeak'!$A$3:CF$99,79,FALSE)-VLOOKUP($A17,'Import OffPeak change'!$A$106:CF$202,79,FALSE)),0,(VLOOKUP($A17,'Import OffPeak'!$A$3:CF$99,79,FALSE)-VLOOKUP($A17,'Import OffPeak change'!$A$106:CF$202,79,FALSE)))</f>
        <v>0</v>
      </c>
      <c r="CB17" s="6">
        <f>IF(ISERROR(VLOOKUP($A17,'Import OffPeak'!$A$3:CG$99,80,FALSE)-VLOOKUP($A17,'Import OffPeak change'!$A$106:CG$202,80,FALSE)),0,(VLOOKUP($A17,'Import OffPeak'!$A$3:CG$99,80,FALSE)-VLOOKUP($A17,'Import OffPeak change'!$A$106:CG$202,80,FALSE)))</f>
        <v>0</v>
      </c>
      <c r="CC17" s="6">
        <f>IF(ISERROR(VLOOKUP($A17,'Import OffPeak'!$A$3:CH$99,81,FALSE)-VLOOKUP($A17,'Import OffPeak change'!$A$106:CH$202,81,FALSE)),0,(VLOOKUP($A17,'Import OffPeak'!$A$3:CH$99,81,FALSE)-VLOOKUP($A17,'Import OffPeak change'!$A$106:CH$202,81,FALSE)))</f>
        <v>0</v>
      </c>
      <c r="CD17" s="6">
        <f>IF(ISERROR(VLOOKUP($A17,'Import OffPeak'!$A$3:CI$99,82,FALSE)-VLOOKUP($A17,'Import OffPeak change'!$A$106:CI$202,82,FALSE)),0,(VLOOKUP($A17,'Import OffPeak'!$A$3:CI$99,82,FALSE)-VLOOKUP($A17,'Import OffPeak change'!$A$106:CI$202,82,FALSE)))</f>
        <v>0</v>
      </c>
      <c r="CE17" s="6">
        <f>IF(ISERROR(VLOOKUP($A17,'Import OffPeak'!$A$3:CJ$99,83,FALSE)-VLOOKUP($A17,'Import OffPeak change'!$A$106:CJ$202,83,FALSE)),0,(VLOOKUP($A17,'Import OffPeak'!$A$3:CJ$99,83,FALSE)-VLOOKUP($A17,'Import OffPeak change'!$A$106:CJ$202,83,FALSE)))</f>
        <v>0</v>
      </c>
      <c r="CF17" s="6">
        <f>IF(ISERROR(VLOOKUP($A17,'Import OffPeak'!$A$3:CK$99,84,FALSE)-VLOOKUP($A17,'Import OffPeak change'!$A$106:CK$202,84,FALSE)),0,(VLOOKUP($A17,'Import OffPeak'!$A$3:CK$99,84,FALSE)-VLOOKUP($A17,'Import OffPeak change'!$A$106:CK$202,84,FALSE)))</f>
        <v>0</v>
      </c>
      <c r="CG17" s="6">
        <f>IF(ISERROR(VLOOKUP($A17,'Import OffPeak'!$A$3:CL$99,85,FALSE)-VLOOKUP($A17,'Import OffPeak change'!$A$106:CL$202,85,FALSE)),0,(VLOOKUP($A17,'Import OffPeak'!$A$3:CL$99,85,FALSE)-VLOOKUP($A17,'Import OffPeak change'!$A$106:CL$202,85,FALSE)))</f>
        <v>0</v>
      </c>
      <c r="CH17" s="6">
        <f>IF(ISERROR(VLOOKUP($A17,'Import OffPeak'!$A$3:CM$99,86,FALSE)-VLOOKUP($A17,'Import OffPeak change'!$A$106:CM$202,86,FALSE)),0,(VLOOKUP($A17,'Import OffPeak'!$A$3:CM$99,86,FALSE)-VLOOKUP($A17,'Import OffPeak change'!$A$106:CM$202,86,FALSE)))</f>
        <v>0</v>
      </c>
      <c r="CI17" s="6">
        <f>IF(ISERROR(VLOOKUP($A17,'Import OffPeak'!$A$3:CN$99,87,FALSE)-VLOOKUP($A17,'Import OffPeak change'!$A$106:CN$202,87,FALSE)),0,(VLOOKUP($A17,'Import OffPeak'!$A$3:CN$99,87,FALSE)-VLOOKUP($A17,'Import OffPeak change'!$A$106:CN$202,87,FALSE)))</f>
        <v>0</v>
      </c>
      <c r="CJ17" s="6">
        <f>IF(ISERROR(VLOOKUP($A17,'Import OffPeak'!$A$3:CO$99,88,FALSE)-VLOOKUP($A17,'Import OffPeak change'!$A$106:CO$202,88,FALSE)),0,(VLOOKUP($A17,'Import OffPeak'!$A$3:CO$99,88,FALSE)-VLOOKUP($A17,'Import OffPeak change'!$A$106:CO$202,88,FALSE)))</f>
        <v>0</v>
      </c>
      <c r="CK17" s="6">
        <f>IF(ISERROR(VLOOKUP($A17,'Import OffPeak'!$A$3:CP$99,89,FALSE)-VLOOKUP($A17,'Import OffPeak change'!$A$106:CP$202,89,FALSE)),0,(VLOOKUP($A17,'Import OffPeak'!$A$3:CP$99,89,FALSE)-VLOOKUP($A17,'Import OffPeak change'!$A$106:CP$202,89,FALSE)))</f>
        <v>0</v>
      </c>
      <c r="CL17" s="6">
        <f>IF(ISERROR(VLOOKUP($A17,'Import OffPeak'!$A$3:CQ$99,90,FALSE)-VLOOKUP($A17,'Import OffPeak change'!$A$106:CQ$202,90,FALSE)),0,(VLOOKUP($A17,'Import OffPeak'!$A$3:CQ$99,90,FALSE)-VLOOKUP($A17,'Import OffPeak change'!$A$106:CQ$202,90,FALSE)))</f>
        <v>0</v>
      </c>
      <c r="CM17" s="6">
        <f>IF(ISERROR(VLOOKUP($A17,'Import OffPeak'!$A$3:CR$99,91,FALSE)-VLOOKUP($A17,'Import OffPeak change'!$A$106:CR$202,91,FALSE)),0,(VLOOKUP($A17,'Import OffPeak'!$A$3:CR$99,91,FALSE)-VLOOKUP($A17,'Import OffPeak change'!$A$106:CR$202,91,FALSE)))</f>
        <v>0</v>
      </c>
      <c r="CN17" s="6">
        <f>IF(ISERROR(VLOOKUP($A17,'Import OffPeak'!$A$3:CS$99,92,FALSE)-VLOOKUP($A17,'Import OffPeak change'!$A$106:CS$202,92,FALSE)),0,(VLOOKUP($A17,'Import OffPeak'!$A$3:CS$99,92,FALSE)-VLOOKUP($A17,'Import OffPeak change'!$A$106:CS$202,92,FALSE)))</f>
        <v>0</v>
      </c>
      <c r="CO17" s="6">
        <f>IF(ISERROR(VLOOKUP($A17,'Import OffPeak'!$A$3:CT$99,93,FALSE)-VLOOKUP($A17,'Import OffPeak change'!$A$106:CT$202,93,FALSE)),0,(VLOOKUP($A17,'Import OffPeak'!$A$3:CT$99,93,FALSE)-VLOOKUP($A17,'Import OffPeak change'!$A$106:CT$202,93,FALSE)))</f>
        <v>0</v>
      </c>
      <c r="CP17" s="6">
        <f>IF(ISERROR(VLOOKUP($A17,'Import OffPeak'!$A$3:CU$99,94,FALSE)-VLOOKUP($A17,'Import OffPeak change'!$A$106:CU$202,94,FALSE)),0,(VLOOKUP($A17,'Import OffPeak'!$A$3:CU$99,94,FALSE)-VLOOKUP($A17,'Import OffPeak change'!$A$106:CU$202,94,FALSE)))</f>
        <v>0</v>
      </c>
      <c r="CQ17" s="6">
        <f>IF(ISERROR(VLOOKUP($A17,'Import OffPeak'!$A$3:CV$99,95,FALSE)-VLOOKUP($A17,'Import OffPeak change'!$A$106:CV$202,95,FALSE)),0,(VLOOKUP($A17,'Import OffPeak'!$A$3:CV$99,95,FALSE)-VLOOKUP($A17,'Import OffPeak change'!$A$106:CV$202,95,FALSE)))</f>
        <v>0</v>
      </c>
      <c r="CR17" s="6">
        <f>IF(ISERROR(VLOOKUP($A17,'Import OffPeak'!$A$3:CW$99,96,FALSE)-VLOOKUP($A17,'Import OffPeak change'!$A$106:CW$202,96,FALSE)),0,(VLOOKUP($A17,'Import OffPeak'!$A$3:CW$99,96,FALSE)-VLOOKUP($A17,'Import OffPeak change'!$A$106:CW$202,96,FALSE)))</f>
        <v>0</v>
      </c>
      <c r="CS17" s="6">
        <f>IF(ISERROR(VLOOKUP($A17,'Import OffPeak'!$A$3:CX$99,97,FALSE)-VLOOKUP($A17,'Import OffPeak change'!$A$106:CX$202,97,FALSE)),0,(VLOOKUP($A17,'Import OffPeak'!$A$3:CX$99,97,FALSE)-VLOOKUP($A17,'Import OffPeak change'!$A$106:CX$202,97,FALSE)))</f>
        <v>0</v>
      </c>
      <c r="CT17" s="6">
        <f>IF(ISERROR(VLOOKUP($A17,'Import OffPeak'!$A$3:CY$99,98,FALSE)-VLOOKUP($A17,'Import OffPeak change'!$A$106:CY$202,98,FALSE)),0,(VLOOKUP($A17,'Import OffPeak'!$A$3:CY$99,98,FALSE)-VLOOKUP($A17,'Import OffPeak change'!$A$106:CY$202,98,FALSE)))</f>
        <v>0</v>
      </c>
      <c r="CU17" s="6">
        <f>IF(ISERROR(VLOOKUP($A17,'Import OffPeak'!$A$3:CZ$99,99,FALSE)-VLOOKUP($A17,'Import OffPeak change'!$A$106:CZ$202,99,FALSE)),0,(VLOOKUP($A17,'Import OffPeak'!$A$3:CZ$99,99,FALSE)-VLOOKUP($A17,'Import OffPeak change'!$A$106:CZ$202,99,FALSE)))</f>
        <v>0</v>
      </c>
      <c r="CV17" s="6">
        <f>IF(ISERROR(VLOOKUP($A17,'Import OffPeak'!$A$3:DA$99,100,FALSE)-VLOOKUP($A17,'Import OffPeak change'!$A$106:DA$202,100,FALSE)),0,(VLOOKUP($A17,'Import OffPeak'!$A$3:DA$99,100,FALSE)-VLOOKUP($A17,'Import OffPeak change'!$A$106:DA$202,100,FALSE)))</f>
        <v>0</v>
      </c>
      <c r="CW17" s="6">
        <f>IF(ISERROR(VLOOKUP($A17,'Import OffPeak'!$A$3:DB$99,101,FALSE)-VLOOKUP($A17,'Import OffPeak change'!$A$106:DB$202,101,FALSE)),0,(VLOOKUP($A17,'Import OffPeak'!$A$3:DB$99,101,FALSE)-VLOOKUP($A17,'Import OffPeak change'!$A$106:DB$202,101,FALSE)))</f>
        <v>0</v>
      </c>
      <c r="CX17" s="6">
        <f>IF(ISERROR(VLOOKUP($A17,'Import OffPeak'!$A$3:DC$99,102,FALSE)-VLOOKUP($A17,'Import OffPeak change'!$A$106:DC$202,102,FALSE)),0,(VLOOKUP($A17,'Import OffPeak'!$A$3:DC$99,102,FALSE)-VLOOKUP($A17,'Import OffPeak change'!$A$106:DC$202,102,FALSE)))</f>
        <v>0</v>
      </c>
      <c r="CY17" s="6">
        <f>IF(ISERROR(VLOOKUP($A17,'Import OffPeak'!$A$3:DD$99,103,FALSE)-VLOOKUP($A17,'Import OffPeak change'!$A$106:DD$202,103,FALSE)),0,(VLOOKUP($A17,'Import OffPeak'!$A$3:DD$99,103,FALSE)-VLOOKUP($A17,'Import OffPeak change'!$A$106:DD$202,103,FALSE)))</f>
        <v>0</v>
      </c>
      <c r="CZ17" s="6">
        <f>IF(ISERROR(VLOOKUP($A17,'Import OffPeak'!$A$3:DE$99,104,FALSE)-VLOOKUP($A17,'Import OffPeak change'!$A$106:DE$202,104,FALSE)),0,(VLOOKUP($A17,'Import OffPeak'!$A$3:DE$99,104,FALSE)-VLOOKUP($A17,'Import OffPeak change'!$A$106:DE$202,104,FALSE)))</f>
        <v>0</v>
      </c>
      <c r="DA17" s="6">
        <f>IF(ISERROR(VLOOKUP($A17,'Import OffPeak'!$A$3:DF$99,105,FALSE)-VLOOKUP($A17,'Import OffPeak change'!$A$106:DF$202,105,FALSE)),0,(VLOOKUP($A17,'Import OffPeak'!$A$3:DF$99,105,FALSE)-VLOOKUP($A17,'Import OffPeak change'!$A$106:DF$202,105,FALSE)))</f>
        <v>0</v>
      </c>
      <c r="DB17" s="6">
        <f>IF(ISERROR(VLOOKUP($A17,'Import OffPeak'!$A$3:DG$99,106,FALSE)-VLOOKUP($A17,'Import OffPeak change'!$A$106:DG$202,106,FALSE)),0,(VLOOKUP($A17,'Import OffPeak'!$A$3:DG$99,106,FALSE)-VLOOKUP($A17,'Import OffPeak change'!$A$106:DG$202,106,FALSE)))</f>
        <v>0</v>
      </c>
      <c r="DC17" s="6">
        <f>IF(ISERROR(VLOOKUP($A17,'Import OffPeak'!$A$3:DH$99,107,FALSE)-VLOOKUP($A17,'Import OffPeak change'!$A$106:DH$202,107,FALSE)),0,(VLOOKUP($A17,'Import OffPeak'!$A$3:DH$99,107,FALSE)-VLOOKUP($A17,'Import OffPeak change'!$A$106:DH$202,107,FALSE)))</f>
        <v>0</v>
      </c>
      <c r="DD17" s="6">
        <f>IF(ISERROR(VLOOKUP($A17,'Import OffPeak'!$A$3:DI$99,108,FALSE)-VLOOKUP($A17,'Import OffPeak change'!$A$106:DI$202,108,FALSE)),0,(VLOOKUP($A17,'Import OffPeak'!$A$3:DI$99,108,FALSE)-VLOOKUP($A17,'Import OffPeak change'!$A$106:DI$202,108,FALSE)))</f>
        <v>0</v>
      </c>
      <c r="DE17" s="6">
        <f>IF(ISERROR(VLOOKUP($A17,'Import OffPeak'!$A$3:DJ$99,109,FALSE)-VLOOKUP($A17,'Import OffPeak change'!$A$106:DJ$202,109,FALSE)),0,(VLOOKUP($A17,'Import OffPeak'!$A$3:DJ$99,109,FALSE)-VLOOKUP($A17,'Import OffPeak change'!$A$106:DJ$202,109,FALSE)))</f>
        <v>0</v>
      </c>
      <c r="DF17" s="6">
        <f>IF(ISERROR(VLOOKUP($A17,'Import OffPeak'!$A$3:DK$99,110,FALSE)-VLOOKUP($A17,'Import OffPeak change'!$A$106:DK$202,110,FALSE)),0,(VLOOKUP($A17,'Import OffPeak'!$A$3:DK$99,110,FALSE)-VLOOKUP($A17,'Import OffPeak change'!$A$106:DK$202,110,FALSE)))</f>
        <v>0</v>
      </c>
      <c r="DG17" s="6">
        <f>IF(ISERROR(VLOOKUP($A17,'Import OffPeak'!$A$3:DL$99,111,FALSE)-VLOOKUP($A17,'Import OffPeak change'!$A$106:DL$202,111,FALSE)),0,(VLOOKUP($A17,'Import OffPeak'!$A$3:DL$99,111,FALSE)-VLOOKUP($A17,'Import OffPeak change'!$A$106:DL$202,111,FALSE)))</f>
        <v>0</v>
      </c>
      <c r="DH17" s="6">
        <f>IF(ISERROR(VLOOKUP($A17,'Import OffPeak'!$A$3:DM$99,112,FALSE)-VLOOKUP($A17,'Import OffPeak change'!$A$106:DM$202,112,FALSE)),0,(VLOOKUP($A17,'Import OffPeak'!$A$3:DM$99,112,FALSE)-VLOOKUP($A17,'Import OffPeak change'!$A$106:DM$202,112,FALSE)))</f>
        <v>0</v>
      </c>
      <c r="DI17" s="6">
        <f>IF(ISERROR(VLOOKUP($A17,'Import OffPeak'!$A$3:DN$99,113,FALSE)-VLOOKUP($A17,'Import OffPeak change'!$A$106:DN$202,113,FALSE)),0,(VLOOKUP($A17,'Import OffPeak'!$A$3:DN$99,113,FALSE)-VLOOKUP($A17,'Import OffPeak change'!$A$106:DN$202,113,FALSE)))</f>
        <v>0</v>
      </c>
      <c r="DJ17" s="6">
        <f>IF(ISERROR(VLOOKUP($A17,'Import OffPeak'!$A$3:DO$99,114,FALSE)-VLOOKUP($A17,'Import OffPeak change'!$A$106:DO$202,114,FALSE)),0,(VLOOKUP($A17,'Import OffPeak'!$A$3:DO$99,114,FALSE)-VLOOKUP($A17,'Import OffPeak change'!$A$106:DO$202,114,FALSE)))</f>
        <v>0</v>
      </c>
      <c r="DK17" s="6">
        <f>IF(ISERROR(VLOOKUP($A17,'Import OffPeak'!$A$3:DP$99,115,FALSE)-VLOOKUP($A17,'Import OffPeak change'!$A$106:DP$202,115,FALSE)),0,(VLOOKUP($A17,'Import OffPeak'!$A$3:DP$99,115,FALSE)-VLOOKUP($A17,'Import OffPeak change'!$A$106:DP$202,115,FALSE)))</f>
        <v>0</v>
      </c>
      <c r="DL17" s="6">
        <f>IF(ISERROR(VLOOKUP($A17,'Import OffPeak'!$A$3:DQ$99,116,FALSE)-VLOOKUP($A17,'Import OffPeak change'!$A$106:DQ$202,116,FALSE)),0,(VLOOKUP($A17,'Import OffPeak'!$A$3:DQ$99,116,FALSE)-VLOOKUP($A17,'Import OffPeak change'!$A$106:DQ$202,116,FALSE)))</f>
        <v>0</v>
      </c>
      <c r="DM17" s="6">
        <f>IF(ISERROR(VLOOKUP($A17,'Import OffPeak'!$A$3:DR$99,117,FALSE)-VLOOKUP($A17,'Import OffPeak change'!$A$106:DR$202,117,FALSE)),0,(VLOOKUP($A17,'Import OffPeak'!$A$3:DR$99,117,FALSE)-VLOOKUP($A17,'Import OffPeak change'!$A$106:DR$202,117,FALSE)))</f>
        <v>0</v>
      </c>
      <c r="DN17" s="6">
        <f>IF(ISERROR(VLOOKUP($A17,'Import OffPeak'!$A$3:DS$99,118,FALSE)-VLOOKUP($A17,'Import OffPeak change'!$A$106:DS$202,118,FALSE)),0,(VLOOKUP($A17,'Import OffPeak'!$A$3:DS$99,118,FALSE)-VLOOKUP($A17,'Import OffPeak change'!$A$106:DS$202,118,FALSE)))</f>
        <v>0</v>
      </c>
      <c r="DO17" s="6">
        <f>IF(ISERROR(VLOOKUP($A17,'Import OffPeak'!$A$3:DT$99,119,FALSE)-VLOOKUP($A17,'Import OffPeak change'!$A$106:DT$202,119,FALSE)),0,(VLOOKUP($A17,'Import OffPeak'!$A$3:DT$99,119,FALSE)-VLOOKUP($A17,'Import OffPeak change'!$A$106:DT$202,119,FALSE)))</f>
        <v>0</v>
      </c>
      <c r="DP17" s="6">
        <f>IF(ISERROR(VLOOKUP($A17,'Import OffPeak'!$A$3:DU$99,120,FALSE)-VLOOKUP($A17,'Import OffPeak change'!$A$106:DU$202,120,FALSE)),0,(VLOOKUP($A17,'Import OffPeak'!$A$3:DU$99,120,FALSE)-VLOOKUP($A17,'Import OffPeak change'!$A$106:DU$202,120,FALSE)))</f>
        <v>0</v>
      </c>
      <c r="DQ17" s="6">
        <f>IF(ISERROR(VLOOKUP($A17,'Import OffPeak'!$A$3:DV$99,121,FALSE)-VLOOKUP($A17,'Import OffPeak change'!$A$106:DV$202,121,FALSE)),0,(VLOOKUP($A17,'Import OffPeak'!$A$3:DV$99,121,FALSE)-VLOOKUP($A17,'Import OffPeak change'!$A$106:DV$202,121,FALSE)))</f>
        <v>0</v>
      </c>
      <c r="DR17" s="6">
        <f>IF(ISERROR(VLOOKUP($A17,'Import OffPeak'!$A$3:DW$99,122,FALSE)-VLOOKUP($A17,'Import OffPeak change'!$A$106:DW$202,122,FALSE)),0,(VLOOKUP($A17,'Import OffPeak'!$A$3:DW$99,122,FALSE)-VLOOKUP($A17,'Import OffPeak change'!$A$106:DW$202,122,FALSE)))</f>
        <v>0</v>
      </c>
      <c r="DS17" s="6">
        <f>IF(ISERROR(VLOOKUP($A17,'Import OffPeak'!$A$3:DX$99,123,FALSE)-VLOOKUP($A17,'Import OffPeak change'!$A$106:DX$202,123,FALSE)),0,(VLOOKUP($A17,'Import OffPeak'!$A$3:DX$99,123,FALSE)-VLOOKUP($A17,'Import OffPeak change'!$A$106:DX$202,123,FALSE)))</f>
        <v>0</v>
      </c>
      <c r="DT17" s="6">
        <f>IF(ISERROR(VLOOKUP($A17,'Import OffPeak'!$A$3:DY$99,124,FALSE)-VLOOKUP($A17,'Import OffPeak change'!$A$106:DY$202,124,FALSE)),0,(VLOOKUP($A17,'Import OffPeak'!$A$3:DY$99,124,FALSE)-VLOOKUP($A17,'Import OffPeak change'!$A$106:DY$202,124,FALSE)))</f>
        <v>0</v>
      </c>
      <c r="DU17" s="6">
        <f>IF(ISERROR(VLOOKUP($A17,'Import OffPeak'!$A$3:DZ$99,125,FALSE)-VLOOKUP($A17,'Import OffPeak change'!$A$106:DZ$202,125,FALSE)),0,(VLOOKUP($A17,'Import OffPeak'!$A$3:DZ$99,125,FALSE)-VLOOKUP($A17,'Import OffPeak change'!$A$106:DZ$202,125,FALSE)))</f>
        <v>0</v>
      </c>
      <c r="DV17" s="6">
        <f>IF(ISERROR(VLOOKUP($A17,'Import OffPeak'!$A$3:EA$99,126,FALSE)-VLOOKUP($A17,'Import OffPeak change'!$A$106:EA$202,126,FALSE)),0,(VLOOKUP($A17,'Import OffPeak'!$A$3:EA$99,126,FALSE)-VLOOKUP($A17,'Import OffPeak change'!$A$106:EA$202,126,FALSE)))</f>
        <v>0</v>
      </c>
      <c r="DW17" s="6">
        <f>IF(ISERROR(VLOOKUP($A17,'Import OffPeak'!$A$3:EB$99,127,FALSE)-VLOOKUP($A17,'Import OffPeak change'!$A$106:EB$202,127,FALSE)),0,(VLOOKUP($A17,'Import OffPeak'!$A$3:EB$99,127,FALSE)-VLOOKUP($A17,'Import OffPeak change'!$A$106:EB$202,127,FALSE)))</f>
        <v>0</v>
      </c>
      <c r="DX17" s="6">
        <f>IF(ISERROR(VLOOKUP($A17,'Import OffPeak'!$A$3:EC$99,128,FALSE)-VLOOKUP($A17,'Import OffPeak change'!$A$106:EC$202,128,FALSE)),0,(VLOOKUP($A17,'Import OffPeak'!$A$3:EC$99,128,FALSE)-VLOOKUP($A17,'Import OffPeak change'!$A$106:EC$202,128,FALSE)))</f>
        <v>0</v>
      </c>
      <c r="DY17" s="6">
        <f>IF(ISERROR(VLOOKUP($A17,'Import OffPeak'!$A$3:ED$99,129,FALSE)-VLOOKUP($A17,'Import OffPeak change'!$A$106:ED$202,129,FALSE)),0,(VLOOKUP($A17,'Import OffPeak'!$A$3:ED$99,129,FALSE)-VLOOKUP($A17,'Import OffPeak change'!$A$106:ED$202,129,FALSE)))</f>
        <v>0</v>
      </c>
      <c r="DZ17" s="6">
        <f>IF(ISERROR(VLOOKUP($A17,'Import OffPeak'!$A$3:EE$99,130,FALSE)-VLOOKUP($A17,'Import OffPeak change'!$A$106:EE$202,130,FALSE)),0,(VLOOKUP($A17,'Import OffPeak'!$A$3:EE$99,130,FALSE)-VLOOKUP($A17,'Import OffPeak change'!$A$106:EE$202,130,FALSE)))</f>
        <v>0</v>
      </c>
      <c r="EA17" s="6">
        <f>IF(ISERROR(VLOOKUP($A17,'Import OffPeak'!$A$3:EF$99,131,FALSE)-VLOOKUP($A17,'Import OffPeak change'!$A$106:EF$202,131,FALSE)),0,(VLOOKUP($A17,'Import OffPeak'!$A$3:EF$99,131,FALSE)-VLOOKUP($A17,'Import OffPeak change'!$A$106:EF$202,131,FALSE)))</f>
        <v>0</v>
      </c>
      <c r="EB17" s="6">
        <f>IF(ISERROR(VLOOKUP($A17,'Import OffPeak'!$A$3:EG$99,132,FALSE)-VLOOKUP($A17,'Import OffPeak change'!$A$106:EG$202,132,FALSE)),0,(VLOOKUP($A17,'Import OffPeak'!$A$3:EG$99,132,FALSE)-VLOOKUP($A17,'Import OffPeak change'!$A$106:EG$202,132,FALSE)))</f>
        <v>0</v>
      </c>
      <c r="EC17" s="6">
        <f>IF(ISERROR(VLOOKUP($A17,'Import OffPeak'!$A$3:EH$99,133,FALSE)-VLOOKUP($A17,'Import OffPeak change'!$A$106:EH$202,133,FALSE)),0,(VLOOKUP($A17,'Import OffPeak'!$A$3:EH$99,133,FALSE)-VLOOKUP($A17,'Import OffPeak change'!$A$106:EH$202,133,FALSE)))</f>
        <v>0</v>
      </c>
      <c r="ED17" s="6">
        <f>IF(ISERROR(VLOOKUP($A17,'Import OffPeak'!$A$3:EI$99,134,FALSE)-VLOOKUP($A17,'Import OffPeak change'!$A$106:EI$202,134,FALSE)),0,(VLOOKUP($A17,'Import OffPeak'!$A$3:EI$99,134,FALSE)-VLOOKUP($A17,'Import OffPeak change'!$A$106:EI$202,134,FALSE)))</f>
        <v>0</v>
      </c>
      <c r="EE17" s="6">
        <f>IF(ISERROR(VLOOKUP($A17,'Import OffPeak'!$A$3:EJ$99,135,FALSE)-VLOOKUP($A17,'Import OffPeak change'!$A$106:EJ$202,135,FALSE)),0,(VLOOKUP($A17,'Import OffPeak'!$A$3:EJ$99,135,FALSE)-VLOOKUP($A17,'Import OffPeak change'!$A$106:EJ$202,135,FALSE)))</f>
        <v>0</v>
      </c>
      <c r="EF17" s="6">
        <f>IF(ISERROR(VLOOKUP($A17,'Import OffPeak'!$A$3:EK$99,136,FALSE)-VLOOKUP($A17,'Import OffPeak change'!$A$106:EK$202,136,FALSE)),0,(VLOOKUP($A17,'Import OffPeak'!$A$3:EK$99,136,FALSE)-VLOOKUP($A17,'Import OffPeak change'!$A$106:EK$202,136,FALSE)))</f>
        <v>0</v>
      </c>
      <c r="EG17" s="6">
        <f>IF(ISERROR(VLOOKUP($A17,'Import OffPeak'!$A$3:EL$99,137,FALSE)-VLOOKUP($A17,'Import OffPeak change'!$A$106:EL$202,137,FALSE)),0,(VLOOKUP($A17,'Import OffPeak'!$A$3:EL$99,137,FALSE)-VLOOKUP($A17,'Import OffPeak change'!$A$106:EL$202,137,FALSE)))</f>
        <v>0</v>
      </c>
      <c r="EH17" s="6">
        <f>IF(ISERROR(VLOOKUP($A17,'Import OffPeak'!$A$3:EM$99,138,FALSE)-VLOOKUP($A17,'Import OffPeak change'!$A$106:EM$202,138,FALSE)),0,(VLOOKUP($A17,'Import OffPeak'!$A$3:EM$99,138,FALSE)-VLOOKUP($A17,'Import OffPeak change'!$A$106:EM$202,138,FALSE)))</f>
        <v>0</v>
      </c>
      <c r="EI17" s="6">
        <f>IF(ISERROR(VLOOKUP($A17,'Import OffPeak'!$A$3:EN$99,139,FALSE)-VLOOKUP($A17,'Import OffPeak change'!$A$106:EN$202,139,FALSE)),0,(VLOOKUP($A17,'Import OffPeak'!$A$3:EN$99,139,FALSE)-VLOOKUP($A17,'Import OffPeak change'!$A$106:EN$202,139,FALSE)))</f>
        <v>0</v>
      </c>
      <c r="EJ17" s="6">
        <f>IF(ISERROR(VLOOKUP($A17,'Import OffPeak'!$A$3:EO$99,140,FALSE)-VLOOKUP($A17,'Import OffPeak change'!$A$106:EO$202,140,FALSE)),0,(VLOOKUP($A17,'Import OffPeak'!$A$3:EO$99,140,FALSE)-VLOOKUP($A17,'Import OffPeak change'!$A$106:EO$202,140,FALSE)))</f>
        <v>0</v>
      </c>
      <c r="EK17" s="6">
        <f>IF(ISERROR(VLOOKUP($A17,'Import OffPeak'!$A$3:EP$99,141,FALSE)-VLOOKUP($A17,'Import OffPeak change'!$A$106:EP$202,141,FALSE)),0,(VLOOKUP($A17,'Import OffPeak'!$A$3:EP$99,141,FALSE)-VLOOKUP($A17,'Import OffPeak change'!$A$106:EP$202,141,FALSE)))</f>
        <v>0</v>
      </c>
      <c r="EL17" s="6">
        <f>IF(ISERROR(VLOOKUP($A17,'Import OffPeak'!$A$3:EQ$99,142,FALSE)-VLOOKUP($A17,'Import OffPeak change'!$A$106:EQ$202,142,FALSE)),0,(VLOOKUP($A17,'Import OffPeak'!$A$3:EQ$99,142,FALSE)-VLOOKUP($A17,'Import OffPeak change'!$A$106:EQ$202,142,FALSE)))</f>
        <v>0</v>
      </c>
      <c r="EM17" s="6">
        <f>IF(ISERROR(VLOOKUP($A17,'Import OffPeak'!$A$3:ER$99,143,FALSE)-VLOOKUP($A17,'Import OffPeak change'!$A$106:ER$202,143,FALSE)),0,(VLOOKUP($A17,'Import OffPeak'!$A$3:ER$99,143,FALSE)-VLOOKUP($A17,'Import OffPeak change'!$A$106:ER$202,143,FALSE)))</f>
        <v>0</v>
      </c>
      <c r="EN17" s="6">
        <f>IF(ISERROR(VLOOKUP($A17,'Import OffPeak'!$A$3:ES$99,144,FALSE)-VLOOKUP($A17,'Import OffPeak change'!$A$106:ES$202,144,FALSE)),0,(VLOOKUP($A17,'Import OffPeak'!$A$3:ES$99,144,FALSE)-VLOOKUP($A17,'Import OffPeak change'!$A$106:ES$202,144,FALSE)))</f>
        <v>0</v>
      </c>
      <c r="EO17" s="6">
        <f>IF(ISERROR(VLOOKUP($A17,'Import OffPeak'!$A$3:ET$99,145,FALSE)-VLOOKUP($A17,'Import OffPeak change'!$A$106:ET$202,145,FALSE)),0,(VLOOKUP($A17,'Import OffPeak'!$A$3:ET$99,145,FALSE)-VLOOKUP($A17,'Import OffPeak change'!$A$106:ET$202,145,FALSE)))</f>
        <v>0</v>
      </c>
      <c r="EP17" s="6">
        <f>IF(ISERROR(VLOOKUP($A17,'Import OffPeak'!$A$3:EU$99,146,FALSE)-VLOOKUP($A17,'Import OffPeak change'!$A$106:EU$202,146,FALSE)),0,(VLOOKUP($A17,'Import OffPeak'!$A$3:EU$99,146,FALSE)-VLOOKUP($A17,'Import OffPeak change'!$A$106:EU$202,146,FALSE)))</f>
        <v>0</v>
      </c>
      <c r="EQ17" s="6">
        <f>IF(ISERROR(VLOOKUP($A17,'Import OffPeak'!$A$3:EV$99,147,FALSE)-VLOOKUP($A17,'Import OffPeak change'!$A$106:EV$202,147,FALSE)),0,(VLOOKUP($A17,'Import OffPeak'!$A$3:EV$99,147,FALSE)-VLOOKUP($A17,'Import OffPeak change'!$A$106:EV$202,147,FALSE)))</f>
        <v>0</v>
      </c>
      <c r="ER17" s="6">
        <f>IF(ISERROR(VLOOKUP($A17,'Import OffPeak'!$A$3:EW$99,148,FALSE)-VLOOKUP($A17,'Import OffPeak change'!$A$106:EW$202,148,FALSE)),0,(VLOOKUP($A17,'Import OffPeak'!$A$3:EW$99,148,FALSE)-VLOOKUP($A17,'Import OffPeak change'!$A$106:EW$202,148,FALSE)))</f>
        <v>0</v>
      </c>
      <c r="ES17" s="6">
        <f>IF(ISERROR(VLOOKUP($A17,'Import OffPeak'!$A$3:EX$99,149,FALSE)-VLOOKUP($A17,'Import OffPeak change'!$A$106:EX$202,149,FALSE)),0,(VLOOKUP($A17,'Import OffPeak'!$A$3:EX$99,149,FALSE)-VLOOKUP($A17,'Import OffPeak change'!$A$106:EX$202,149,FALSE)))</f>
        <v>0</v>
      </c>
      <c r="ET17" s="6">
        <f>IF(ISERROR(VLOOKUP($A17,'Import OffPeak'!$A$3:EY$99,150,FALSE)-VLOOKUP($A17,'Import OffPeak change'!$A$106:EY$202,150,FALSE)),0,(VLOOKUP($A17,'Import OffPeak'!$A$3:EY$99,150,FALSE)-VLOOKUP($A17,'Import OffPeak change'!$A$106:EY$202,150,FALSE)))</f>
        <v>0</v>
      </c>
      <c r="EU17" s="6">
        <f>IF(ISERROR(VLOOKUP($A17,'Import OffPeak'!$A$3:EZ$99,151,FALSE)-VLOOKUP($A17,'Import OffPeak change'!$A$106:EZ$202,151,FALSE)),0,(VLOOKUP($A17,'Import OffPeak'!$A$3:EZ$99,151,FALSE)-VLOOKUP($A17,'Import OffPeak change'!$A$106:EZ$202,151,FALSE)))</f>
        <v>0</v>
      </c>
      <c r="EV17" s="6">
        <f>IF(ISERROR(VLOOKUP($A17,'Import OffPeak'!$A$3:FA$99,152,FALSE)-VLOOKUP($A17,'Import OffPeak change'!$A$106:FA$202,152,FALSE)),0,(VLOOKUP($A17,'Import OffPeak'!$A$3:FA$99,152,FALSE)-VLOOKUP($A17,'Import OffPeak change'!$A$106:FA$202,152,FALSE)))</f>
        <v>0</v>
      </c>
      <c r="EW17" s="6">
        <f>IF(ISERROR(VLOOKUP($A17,'Import OffPeak'!$A$3:FB$99,153,FALSE)-VLOOKUP($A17,'Import OffPeak change'!$A$106:FB$202,153,FALSE)),0,(VLOOKUP($A17,'Import OffPeak'!$A$3:FB$99,153,FALSE)-VLOOKUP($A17,'Import OffPeak change'!$A$106:FB$202,153,FALSE)))</f>
        <v>0</v>
      </c>
      <c r="EX17" s="6">
        <f>IF(ISERROR(VLOOKUP($A17,'Import OffPeak'!$A$3:FC$99,154,FALSE)-VLOOKUP($A17,'Import OffPeak change'!$A$106:FC$202,154,FALSE)),0,(VLOOKUP($A17,'Import OffPeak'!$A$3:FC$99,154,FALSE)-VLOOKUP($A17,'Import OffPeak change'!$A$106:FC$202,154,FALSE)))</f>
        <v>0</v>
      </c>
      <c r="EY17" s="6">
        <f>IF(ISERROR(VLOOKUP($A17,'Import OffPeak'!$A$3:FD$99,155,FALSE)-VLOOKUP($A17,'Import OffPeak change'!$A$106:FD$202,155,FALSE)),0,(VLOOKUP($A17,'Import OffPeak'!$A$3:FD$99,155,FALSE)-VLOOKUP($A17,'Import OffPeak change'!$A$106:FD$202,155,FALSE)))</f>
        <v>0</v>
      </c>
      <c r="EZ17" s="6">
        <f>IF(ISERROR(VLOOKUP($A17,'Import OffPeak'!$A$3:FE$99,156,FALSE)-VLOOKUP($A17,'Import OffPeak change'!$A$106:FE$202,156,FALSE)),0,(VLOOKUP($A17,'Import OffPeak'!$A$3:FE$99,156,FALSE)-VLOOKUP($A17,'Import OffPeak change'!$A$106:FE$202,156,FALSE)))</f>
        <v>0</v>
      </c>
      <c r="FA17" s="6">
        <f>IF(ISERROR(VLOOKUP($A17,'Import OffPeak'!$A$3:FF$99,157,FALSE)-VLOOKUP($A17,'Import OffPeak change'!$A$106:FF$202,157,FALSE)),0,(VLOOKUP($A17,'Import OffPeak'!$A$3:FF$99,157,FALSE)-VLOOKUP($A17,'Import OffPeak change'!$A$106:FF$202,157,FALSE)))</f>
        <v>0</v>
      </c>
      <c r="FB17" s="6">
        <f>IF(ISERROR(VLOOKUP($A17,'Import OffPeak'!$A$3:FG$99,158,FALSE)-VLOOKUP($A17,'Import OffPeak change'!$A$106:FG$202,158,FALSE)),0,(VLOOKUP($A17,'Import OffPeak'!$A$3:FG$99,158,FALSE)-VLOOKUP($A17,'Import OffPeak change'!$A$106:FG$202,158,FALSE)))</f>
        <v>0</v>
      </c>
      <c r="FC17" s="6">
        <f>IF(ISERROR(VLOOKUP($A17,'Import OffPeak'!$A$3:FH$99,159,FALSE)-VLOOKUP($A17,'Import OffPeak change'!$A$106:FH$202,159,FALSE)),0,(VLOOKUP($A17,'Import OffPeak'!$A$3:FH$99,159,FALSE)-VLOOKUP($A17,'Import OffPeak change'!$A$106:FH$202,159,FALSE)))</f>
        <v>0</v>
      </c>
      <c r="FD17" s="6">
        <f>IF(ISERROR(VLOOKUP($A17,'Import OffPeak'!$A$3:FI$99,160,FALSE)-VLOOKUP($A17,'Import OffPeak change'!$A$106:FI$202,160,FALSE)),0,(VLOOKUP($A17,'Import OffPeak'!$A$3:FI$99,160,FALSE)-VLOOKUP($A17,'Import OffPeak change'!$A$106:FI$202,160,FALSE)))</f>
        <v>0</v>
      </c>
      <c r="FE17" s="6">
        <f>IF(ISERROR(VLOOKUP($A17,'Import OffPeak'!$A$3:FJ$99,161,FALSE)-VLOOKUP($A17,'Import OffPeak change'!$A$106:FJ$202,161,FALSE)),0,(VLOOKUP($A17,'Import OffPeak'!$A$3:FJ$99,161,FALSE)-VLOOKUP($A17,'Import OffPeak change'!$A$106:FJ$202,161,FALSE)))</f>
        <v>0</v>
      </c>
      <c r="FF17" s="6">
        <f>IF(ISERROR(VLOOKUP($A17,'Import OffPeak'!$A$3:FK$99,162,FALSE)-VLOOKUP($A17,'Import OffPeak change'!$A$106:FK$202,162,FALSE)),0,(VLOOKUP($A17,'Import OffPeak'!$A$3:FK$99,162,FALSE)-VLOOKUP($A17,'Import OffPeak change'!$A$106:FK$202,162,FALSE)))</f>
        <v>0</v>
      </c>
      <c r="FG17" s="6">
        <f>IF(ISERROR(VLOOKUP($A17,'Import OffPeak'!$A$3:FL$99,163,FALSE)-VLOOKUP($A17,'Import OffPeak change'!$A$106:FL$202,163,FALSE)),0,(VLOOKUP($A17,'Import OffPeak'!$A$3:FL$99,163,FALSE)-VLOOKUP($A17,'Import OffPeak change'!$A$106:FL$202,163,FALSE)))</f>
        <v>0</v>
      </c>
      <c r="FH17" s="6">
        <f>IF(ISERROR(VLOOKUP($A17,'Import OffPeak'!$A$3:FM$99,164,FALSE)-VLOOKUP($A17,'Import OffPeak change'!$A$106:FM$202,164,FALSE)),0,(VLOOKUP($A17,'Import OffPeak'!$A$3:FM$99,164,FALSE)-VLOOKUP($A17,'Import OffPeak change'!$A$106:FM$202,164,FALSE)))</f>
        <v>0</v>
      </c>
      <c r="FI17" s="6">
        <f>IF(ISERROR(VLOOKUP($A17,'Import OffPeak'!$A$3:FN$99,165,FALSE)-VLOOKUP($A17,'Import OffPeak change'!$A$106:FN$202,165,FALSE)),0,(VLOOKUP($A17,'Import OffPeak'!$A$3:FN$99,165,FALSE)-VLOOKUP($A17,'Import OffPeak change'!$A$106:FN$202,165,FALSE)))</f>
        <v>0</v>
      </c>
      <c r="FJ17" s="6">
        <f>IF(ISERROR(VLOOKUP($A17,'Import OffPeak'!$A$3:FO$99,166,FALSE)-VLOOKUP($A17,'Import OffPeak change'!$A$106:FO$202,166,FALSE)),0,(VLOOKUP($A17,'Import OffPeak'!$A$3:FO$99,166,FALSE)-VLOOKUP($A17,'Import OffPeak change'!$A$106:FO$202,166,FALSE)))</f>
        <v>0</v>
      </c>
      <c r="FK17" s="6">
        <f>IF(ISERROR(VLOOKUP($A17,'Import OffPeak'!$A$3:FP$99,167,FALSE)-VLOOKUP($A17,'Import OffPeak change'!$A$106:FP$202,167,FALSE)),0,(VLOOKUP($A17,'Import OffPeak'!$A$3:FP$99,167,FALSE)-VLOOKUP($A17,'Import OffPeak change'!$A$106:FP$202,167,FALSE)))</f>
        <v>0</v>
      </c>
      <c r="FL17" s="6">
        <f>IF(ISERROR(VLOOKUP($A17,'Import OffPeak'!$A$3:FQ$99,168,FALSE)-VLOOKUP($A17,'Import OffPeak change'!$A$106:FQ$202,168,FALSE)),0,(VLOOKUP($A17,'Import OffPeak'!$A$3:FQ$99,168,FALSE)-VLOOKUP($A17,'Import OffPeak change'!$A$106:FQ$202,168,FALSE)))</f>
        <v>0</v>
      </c>
      <c r="FM17" s="6">
        <f>IF(ISERROR(VLOOKUP($A17,'Import OffPeak'!$A$3:FR$99,169,FALSE)-VLOOKUP($A17,'Import OffPeak change'!$A$106:FR$202,169,FALSE)),0,(VLOOKUP($A17,'Import OffPeak'!$A$3:FR$99,169,FALSE)-VLOOKUP($A17,'Import OffPeak change'!$A$106:FR$202,169,FALSE)))</f>
        <v>0</v>
      </c>
      <c r="FN17" s="6">
        <f>IF(ISERROR(VLOOKUP($A17,'Import OffPeak'!$A$3:FS$99,170,FALSE)-VLOOKUP($A17,'Import OffPeak change'!$A$106:FS$202,170,FALSE)),0,(VLOOKUP($A17,'Import OffPeak'!$A$3:FS$99,170,FALSE)-VLOOKUP($A17,'Import OffPeak change'!$A$106:FS$202,170,FALSE)))</f>
        <v>0</v>
      </c>
      <c r="FO17" s="6">
        <f>IF(ISERROR(VLOOKUP($A17,'Import OffPeak'!$A$3:FT$99,171,FALSE)-VLOOKUP($A17,'Import OffPeak change'!$A$106:FT$202,171,FALSE)),0,(VLOOKUP($A17,'Import OffPeak'!$A$3:FT$99,171,FALSE)-VLOOKUP($A17,'Import OffPeak change'!$A$106:FT$202,171,FALSE)))</f>
        <v>0</v>
      </c>
      <c r="FP17" s="6">
        <f>IF(ISERROR(VLOOKUP($A17,'Import OffPeak'!$A$3:FU$99,172,FALSE)-VLOOKUP($A17,'Import OffPeak change'!$A$106:FU$202,172,FALSE)),0,(VLOOKUP($A17,'Import OffPeak'!$A$3:FU$99,172,FALSE)-VLOOKUP($A17,'Import OffPeak change'!$A$106:FU$202,172,FALSE)))</f>
        <v>0</v>
      </c>
      <c r="FQ17" s="6">
        <f>IF(ISERROR(VLOOKUP($A17,'Import OffPeak'!$A$3:FV$99,173,FALSE)-VLOOKUP($A17,'Import OffPeak change'!$A$106:FV$202,173,FALSE)),0,(VLOOKUP($A17,'Import OffPeak'!$A$3:FV$99,173,FALSE)-VLOOKUP($A17,'Import OffPeak change'!$A$106:FV$202,173,FALSE)))</f>
        <v>0</v>
      </c>
      <c r="FR17" s="6">
        <f>IF(ISERROR(VLOOKUP($A17,'Import OffPeak'!$A$3:FW$99,174,FALSE)-VLOOKUP($A17,'Import OffPeak change'!$A$106:FW$202,174,FALSE)),0,(VLOOKUP($A17,'Import OffPeak'!$A$3:FW$99,174,FALSE)-VLOOKUP($A17,'Import OffPeak change'!$A$106:FW$202,174,FALSE)))</f>
        <v>0</v>
      </c>
      <c r="FS17" s="6">
        <f>IF(ISERROR(VLOOKUP($A17,'Import OffPeak'!$A$3:FX$99,175,FALSE)-VLOOKUP($A17,'Import OffPeak change'!$A$106:FX$202,175,FALSE)),0,(VLOOKUP($A17,'Import OffPeak'!$A$3:FX$99,175,FALSE)-VLOOKUP($A17,'Import OffPeak change'!$A$106:FX$202,175,FALSE)))</f>
        <v>0</v>
      </c>
      <c r="FT17" s="6">
        <f>IF(ISERROR(VLOOKUP($A17,'Import OffPeak'!$A$3:FY$99,176,FALSE)-VLOOKUP($A17,'Import OffPeak change'!$A$106:FY$202,176,FALSE)),0,(VLOOKUP($A17,'Import OffPeak'!$A$3:FY$99,176,FALSE)-VLOOKUP($A17,'Import OffPeak change'!$A$106:FY$202,176,FALSE)))</f>
        <v>0</v>
      </c>
      <c r="FU17" s="6">
        <f>IF(ISERROR(VLOOKUP($A17,'Import OffPeak'!$A$3:FZ$99,177,FALSE)-VLOOKUP($A17,'Import OffPeak change'!$A$106:FZ$202,177,FALSE)),0,(VLOOKUP($A17,'Import OffPeak'!$A$3:FZ$99,177,FALSE)-VLOOKUP($A17,'Import OffPeak change'!$A$106:FZ$202,177,FALSE)))</f>
        <v>0</v>
      </c>
      <c r="FV17" s="6">
        <f>IF(ISERROR(VLOOKUP($A17,'Import OffPeak'!$A$3:GA$99,178,FALSE)-VLOOKUP($A17,'Import OffPeak change'!$A$106:GA$202,178,FALSE)),0,(VLOOKUP($A17,'Import OffPeak'!$A$3:GA$99,178,FALSE)-VLOOKUP($A17,'Import OffPeak change'!$A$106:GA$202,178,FALSE)))</f>
        <v>0</v>
      </c>
      <c r="FW17" s="6">
        <f>IF(ISERROR(VLOOKUP($A17,'Import OffPeak'!$A$3:GB$99,179,FALSE)-VLOOKUP($A17,'Import OffPeak change'!$A$106:GB$202,179,FALSE)),0,(VLOOKUP($A17,'Import OffPeak'!$A$3:GB$99,179,FALSE)-VLOOKUP($A17,'Import OffPeak change'!$A$106:GB$202,179,FALSE)))</f>
        <v>0</v>
      </c>
      <c r="FX17" s="6">
        <f>IF(ISERROR(VLOOKUP($A17,'Import OffPeak'!$A$3:GC$99,180,FALSE)-VLOOKUP($A17,'Import OffPeak change'!$A$106:GC$202,180,FALSE)),0,(VLOOKUP($A17,'Import OffPeak'!$A$3:GC$99,180,FALSE)-VLOOKUP($A17,'Import OffPeak change'!$A$106:GC$202,180,FALSE)))</f>
        <v>0</v>
      </c>
      <c r="FY17" s="6">
        <f>IF(ISERROR(VLOOKUP($A17,'Import OffPeak'!$A$3:GD$99,181,FALSE)-VLOOKUP($A17,'Import OffPeak change'!$A$106:GD$202,181,FALSE)),0,(VLOOKUP($A17,'Import OffPeak'!$A$3:GD$99,181,FALSE)-VLOOKUP($A17,'Import OffPeak change'!$A$106:GD$202,181,FALSE)))</f>
        <v>0</v>
      </c>
      <c r="FZ17" s="6">
        <f>IF(ISERROR(VLOOKUP($A17,'Import OffPeak'!$A$3:GE$99,182,FALSE)-VLOOKUP($A17,'Import OffPeak change'!$A$106:GE$202,182,FALSE)),0,(VLOOKUP($A17,'Import OffPeak'!$A$3:GE$99,182,FALSE)-VLOOKUP($A17,'Import OffPeak change'!$A$106:GE$202,182,FALSE)))</f>
        <v>0</v>
      </c>
      <c r="GA17" s="6">
        <f>IF(ISERROR(VLOOKUP($A17,'Import OffPeak'!$A$3:GF$99,183,FALSE)-VLOOKUP($A17,'Import OffPeak change'!$A$106:GF$202,183,FALSE)),0,(VLOOKUP($A17,'Import OffPeak'!$A$3:GF$99,183,FALSE)-VLOOKUP($A17,'Import OffPeak change'!$A$106:GF$202,183,FALSE)))</f>
        <v>0</v>
      </c>
      <c r="GB17" s="6">
        <f>IF(ISERROR(VLOOKUP($A17,'Import OffPeak'!$A$3:GG$99,184,FALSE)-VLOOKUP($A17,'Import OffPeak change'!$A$106:GG$202,184,FALSE)),0,(VLOOKUP($A17,'Import OffPeak'!$A$3:GG$99,184,FALSE)-VLOOKUP($A17,'Import OffPeak change'!$A$106:GG$202,184,FALSE)))</f>
        <v>0</v>
      </c>
      <c r="GC17" s="6">
        <f>IF(ISERROR(VLOOKUP($A17,'Import OffPeak'!$A$3:GH$99,185,FALSE)-VLOOKUP($A17,'Import OffPeak change'!$A$106:GH$202,185,FALSE)),0,(VLOOKUP($A17,'Import OffPeak'!$A$3:GH$99,185,FALSE)-VLOOKUP($A17,'Import OffPeak change'!$A$106:GH$202,185,FALSE)))</f>
        <v>0</v>
      </c>
      <c r="GD17" s="6">
        <f>IF(ISERROR(VLOOKUP($A17,'Import OffPeak'!$A$3:GI$99,186,FALSE)-VLOOKUP($A17,'Import OffPeak change'!$A$106:GI$202,186,FALSE)),0,(VLOOKUP($A17,'Import OffPeak'!$A$3:GI$99,186,FALSE)-VLOOKUP($A17,'Import OffPeak change'!$A$106:GI$202,186,FALSE)))</f>
        <v>0</v>
      </c>
      <c r="GE17" s="6">
        <f>IF(ISERROR(VLOOKUP($A17,'Import OffPeak'!$A$3:GJ$99,187,FALSE)-VLOOKUP($A17,'Import OffPeak change'!$A$106:GJ$202,187,FALSE)),0,(VLOOKUP($A17,'Import OffPeak'!$A$3:GJ$99,187,FALSE)-VLOOKUP($A17,'Import OffPeak change'!$A$106:GJ$202,187,FALSE)))</f>
        <v>0</v>
      </c>
      <c r="GF17" s="6">
        <f>IF(ISERROR(VLOOKUP($A17,'Import OffPeak'!$A$3:GK$99,188,FALSE)-VLOOKUP($A17,'Import OffPeak change'!$A$106:GK$202,188,FALSE)),0,(VLOOKUP($A17,'Import OffPeak'!$A$3:GK$99,188,FALSE)-VLOOKUP($A17,'Import OffPeak change'!$A$106:GK$202,188,FALSE)))</f>
        <v>0</v>
      </c>
      <c r="GG17" s="6">
        <f>IF(ISERROR(VLOOKUP($A17,'Import OffPeak'!$A$3:GL$99,189,FALSE)-VLOOKUP($A17,'Import OffPeak change'!$A$106:GL$202,189,FALSE)),0,(VLOOKUP($A17,'Import OffPeak'!$A$3:GL$99,189,FALSE)-VLOOKUP($A17,'Import OffPeak change'!$A$106:GL$202,189,FALSE)))</f>
        <v>0</v>
      </c>
      <c r="GH17" s="6">
        <f>IF(ISERROR(VLOOKUP($A17,'Import OffPeak'!$A$3:GM$99,190,FALSE)-VLOOKUP($A17,'Import OffPeak change'!$A$106:GM$202,190,FALSE)),0,(VLOOKUP($A17,'Import OffPeak'!$A$3:GM$99,190,FALSE)-VLOOKUP($A17,'Import OffPeak change'!$A$106:GM$202,190,FALSE)))</f>
        <v>0</v>
      </c>
      <c r="GI17" s="6">
        <f>IF(ISERROR(VLOOKUP($A17,'Import OffPeak'!$A$3:GN$99,191,FALSE)-VLOOKUP($A17,'Import OffPeak change'!$A$106:GN$202,191,FALSE)),0,(VLOOKUP($A17,'Import OffPeak'!$A$3:GN$99,191,FALSE)-VLOOKUP($A17,'Import OffPeak change'!$A$106:GN$202,191,FALSE)))</f>
        <v>0</v>
      </c>
      <c r="GJ17" s="6">
        <f>IF(ISERROR(VLOOKUP($A17,'Import OffPeak'!$A$3:GO$99,192,FALSE)-VLOOKUP($A17,'Import OffPeak change'!$A$106:GO$202,192,FALSE)),0,(VLOOKUP($A17,'Import OffPeak'!$A$3:GO$99,192,FALSE)-VLOOKUP($A17,'Import OffPeak change'!$A$106:GO$202,192,FALSE)))</f>
        <v>0</v>
      </c>
      <c r="GK17" s="6">
        <f>IF(ISERROR(VLOOKUP($A17,'Import OffPeak'!$A$3:GP$99,193,FALSE)-VLOOKUP($A17,'Import OffPeak change'!$A$106:GP$202,193,FALSE)),0,(VLOOKUP($A17,'Import OffPeak'!$A$3:GP$99,193,FALSE)-VLOOKUP($A17,'Import OffPeak change'!$A$106:GP$202,193,FALSE)))</f>
        <v>0</v>
      </c>
      <c r="GL17" s="6">
        <f>IF(ISERROR(VLOOKUP($A17,'Import OffPeak'!$A$3:GQ$99,194,FALSE)-VLOOKUP($A17,'Import OffPeak change'!$A$106:GQ$202,194,FALSE)),0,(VLOOKUP($A17,'Import OffPeak'!$A$3:GQ$99,194,FALSE)-VLOOKUP($A17,'Import OffPeak change'!$A$106:GQ$202,194,FALSE)))</f>
        <v>0</v>
      </c>
      <c r="GM17" s="6">
        <f>IF(ISERROR(VLOOKUP($A17,'Import OffPeak'!$A$3:GR$99,195,FALSE)-VLOOKUP($A17,'Import OffPeak change'!$A$106:GR$202,195,FALSE)),0,(VLOOKUP($A17,'Import OffPeak'!$A$3:GR$99,195,FALSE)-VLOOKUP($A17,'Import OffPeak change'!$A$106:GR$202,195,FALSE)))</f>
        <v>0</v>
      </c>
      <c r="GN17" s="6">
        <f>IF(ISERROR(VLOOKUP($A17,'Import OffPeak'!$A$3:GS$99,196,FALSE)-VLOOKUP($A17,'Import OffPeak change'!$A$106:GS$202,196,FALSE)),0,(VLOOKUP($A17,'Import OffPeak'!$A$3:GS$99,196,FALSE)-VLOOKUP($A17,'Import OffPeak change'!$A$106:GS$202,196,FALSE)))</f>
        <v>0</v>
      </c>
      <c r="GO17" s="6">
        <f>IF(ISERROR(VLOOKUP($A17,'Import OffPeak'!$A$3:GT$99,197,FALSE)-VLOOKUP($A17,'Import OffPeak change'!$A$106:GT$202,197,FALSE)),0,(VLOOKUP($A17,'Import OffPeak'!$A$3:GT$99,197,FALSE)-VLOOKUP($A17,'Import OffPeak change'!$A$106:GT$202,197,FALSE)))</f>
        <v>0</v>
      </c>
      <c r="GP17" s="6">
        <f>IF(ISERROR(VLOOKUP($A17,'Import OffPeak'!$A$3:GU$99,198,FALSE)-VLOOKUP($A17,'Import OffPeak change'!$A$106:GU$202,198,FALSE)),0,(VLOOKUP($A17,'Import OffPeak'!$A$3:GU$99,198,FALSE)-VLOOKUP($A17,'Import OffPeak change'!$A$106:GU$202,198,FALSE)))</f>
        <v>0</v>
      </c>
      <c r="GQ17" s="6">
        <f>IF(ISERROR(VLOOKUP($A17,'Import OffPeak'!$A$3:GV$99,199,FALSE)-VLOOKUP($A17,'Import OffPeak change'!$A$106:GV$202,199,FALSE)),0,(VLOOKUP($A17,'Import OffPeak'!$A$3:GV$99,199,FALSE)-VLOOKUP($A17,'Import OffPeak change'!$A$106:GV$202,199,FALSE)))</f>
        <v>0</v>
      </c>
      <c r="GR17" s="6">
        <f>IF(ISERROR(VLOOKUP($A17,'Import OffPeak'!$A$3:GW$99,200,FALSE)-VLOOKUP($A17,'Import OffPeak change'!$A$106:GW$202,200,FALSE)),0,(VLOOKUP($A17,'Import OffPeak'!$A$3:GW$99,200,FALSE)-VLOOKUP($A17,'Import OffPeak change'!$A$106:GW$202,200,FALSE)))</f>
        <v>0</v>
      </c>
      <c r="GS17" s="6">
        <f>IF(ISERROR(VLOOKUP($A17,'Import OffPeak'!$A$3:GX$99,201,FALSE)-VLOOKUP($A17,'Import OffPeak change'!$A$106:GX$202,201,FALSE)),0,(VLOOKUP($A17,'Import OffPeak'!$A$3:GX$99,201,FALSE)-VLOOKUP($A17,'Import OffPeak change'!$A$106:GX$202,201,FALSE)))</f>
        <v>0</v>
      </c>
      <c r="GT17" s="6">
        <f>IF(ISERROR(VLOOKUP($A17,'Import OffPeak'!$A$3:GY$99,202,FALSE)-VLOOKUP($A17,'Import OffPeak change'!$A$106:GY$202,202,FALSE)),0,(VLOOKUP($A17,'Import OffPeak'!$A$3:GY$99,202,FALSE)-VLOOKUP($A17,'Import OffPeak change'!$A$106:GY$202,202,FALSE)))</f>
        <v>0</v>
      </c>
      <c r="GU17" s="6">
        <f>IF(ISERROR(VLOOKUP($A17,'Import OffPeak'!$A$3:GZ$99,203,FALSE)-VLOOKUP($A17,'Import OffPeak change'!$A$106:GZ$202,203,FALSE)),0,(VLOOKUP($A17,'Import OffPeak'!$A$3:GZ$99,203,FALSE)-VLOOKUP($A17,'Import OffPeak change'!$A$106:GZ$202,203,FALSE)))</f>
        <v>0</v>
      </c>
      <c r="GV17" s="6">
        <f>IF(ISERROR(VLOOKUP($A17,'Import OffPeak'!$A$3:HA$99,204,FALSE)-VLOOKUP($A17,'Import OffPeak change'!$A$106:HA$202,204,FALSE)),0,(VLOOKUP($A17,'Import OffPeak'!$A$3:HA$99,204,FALSE)-VLOOKUP($A17,'Import OffPeak change'!$A$106:HA$202,204,FALSE)))</f>
        <v>0</v>
      </c>
      <c r="GW17" s="6">
        <f>IF(ISERROR(VLOOKUP($A17,'Import OffPeak'!$A$3:HB$99,205,FALSE)-VLOOKUP($A17,'Import OffPeak change'!$A$106:HB$202,205,FALSE)),0,(VLOOKUP($A17,'Import OffPeak'!$A$3:HB$99,205,FALSE)-VLOOKUP($A17,'Import OffPeak change'!$A$106:HB$202,205,FALSE)))</f>
        <v>0</v>
      </c>
      <c r="GX17" s="6">
        <f>IF(ISERROR(VLOOKUP($A17,'Import OffPeak'!$A$3:HC$99,206,FALSE)-VLOOKUP($A17,'Import OffPeak change'!$A$106:HC$202,206,FALSE)),0,(VLOOKUP($A17,'Import OffPeak'!$A$3:HC$99,206,FALSE)-VLOOKUP($A17,'Import OffPeak change'!$A$106:HC$202,206,FALSE)))</f>
        <v>0</v>
      </c>
      <c r="GY17" s="6">
        <f>IF(ISERROR(VLOOKUP($A17,'Import OffPeak'!$A$3:HD$99,207,FALSE)-VLOOKUP($A17,'Import OffPeak change'!$A$106:HD$202,207,FALSE)),0,(VLOOKUP($A17,'Import OffPeak'!$A$3:HD$99,207,FALSE)-VLOOKUP($A17,'Import OffPeak change'!$A$106:HD$202,207,FALSE)))</f>
        <v>0</v>
      </c>
      <c r="GZ17" s="6">
        <f>IF(ISERROR(VLOOKUP($A17,'Import OffPeak'!$A$3:HE$99,208,FALSE)-VLOOKUP($A17,'Import OffPeak change'!$A$106:HE$202,208,FALSE)),0,(VLOOKUP($A17,'Import OffPeak'!$A$3:HE$99,208,FALSE)-VLOOKUP($A17,'Import OffPeak change'!$A$106:HE$202,208,FALSE)))</f>
        <v>0</v>
      </c>
      <c r="HA17" s="6">
        <f>IF(ISERROR(VLOOKUP($A17,'Import OffPeak'!$A$3:HF$99,209,FALSE)-VLOOKUP($A17,'Import OffPeak change'!$A$106:HF$202,209,FALSE)),0,(VLOOKUP($A17,'Import OffPeak'!$A$3:HF$99,209,FALSE)-VLOOKUP($A17,'Import OffPeak change'!$A$106:HF$202,209,FALSE)))</f>
        <v>0</v>
      </c>
      <c r="HB17" s="6">
        <f>IF(ISERROR(VLOOKUP($A17,'Import OffPeak'!$A$3:HG$99,210,FALSE)-VLOOKUP($A17,'Import OffPeak change'!$A$106:HG$202,210,FALSE)),0,(VLOOKUP($A17,'Import OffPeak'!$A$3:HG$99,210,FALSE)-VLOOKUP($A17,'Import OffPeak change'!$A$106:HG$202,210,FALSE)))</f>
        <v>0</v>
      </c>
      <c r="HC17" s="6">
        <f>IF(ISERROR(VLOOKUP($A17,'Import OffPeak'!$A$3:HH$99,211,FALSE)-VLOOKUP($A17,'Import OffPeak change'!$A$106:HH$202,211,FALSE)),0,(VLOOKUP($A17,'Import OffPeak'!$A$3:HH$99,211,FALSE)-VLOOKUP($A17,'Import OffPeak change'!$A$106:HH$202,211,FALSE)))</f>
        <v>0</v>
      </c>
      <c r="HD17" s="6">
        <f>IF(ISERROR(VLOOKUP($A17,'Import OffPeak'!$A$3:HI$99,212,FALSE)-VLOOKUP($A17,'Import OffPeak change'!$A$106:HI$202,212,FALSE)),0,(VLOOKUP($A17,'Import OffPeak'!$A$3:HI$99,212,FALSE)-VLOOKUP($A17,'Import OffPeak change'!$A$106:HI$202,212,FALSE)))</f>
        <v>0</v>
      </c>
      <c r="HE17" s="6">
        <f>IF(ISERROR(VLOOKUP($A17,'Import OffPeak'!$A$3:HJ$99,213,FALSE)-VLOOKUP($A17,'Import OffPeak change'!$A$106:HJ$202,213,FALSE)),0,(VLOOKUP($A17,'Import OffPeak'!$A$3:HJ$99,213,FALSE)-VLOOKUP($A17,'Import OffPeak change'!$A$106:HJ$202,213,FALSE)))</f>
        <v>0</v>
      </c>
      <c r="HF17" s="6">
        <f>IF(ISERROR(VLOOKUP($A17,'Import OffPeak'!$A$3:HK$99,214,FALSE)-VLOOKUP($A17,'Import OffPeak change'!$A$106:HK$202,214,FALSE)),0,(VLOOKUP($A17,'Import OffPeak'!$A$3:HK$99,214,FALSE)-VLOOKUP($A17,'Import OffPeak change'!$A$106:HK$202,214,FALSE)))</f>
        <v>0</v>
      </c>
      <c r="HG17" s="6">
        <f>IF(ISERROR(VLOOKUP($A17,'Import OffPeak'!$A$3:HL$99,215,FALSE)-VLOOKUP($A17,'Import OffPeak change'!$A$106:HL$202,215,FALSE)),0,(VLOOKUP($A17,'Import OffPeak'!$A$3:HL$99,215,FALSE)-VLOOKUP($A17,'Import OffPeak change'!$A$106:HL$202,215,FALSE)))</f>
        <v>0</v>
      </c>
      <c r="HH17" s="6">
        <f>IF(ISERROR(VLOOKUP($A17,'Import OffPeak'!$A$3:HM$99,216,FALSE)-VLOOKUP($A17,'Import OffPeak change'!$A$106:HM$202,216,FALSE)),0,(VLOOKUP($A17,'Import OffPeak'!$A$3:HM$99,216,FALSE)-VLOOKUP($A17,'Import OffPeak change'!$A$106:HM$202,216,FALSE)))</f>
        <v>0</v>
      </c>
      <c r="HI17" s="6">
        <f>IF(ISERROR(VLOOKUP($A17,'Import OffPeak'!$A$3:HN$99,217,FALSE)-VLOOKUP($A17,'Import OffPeak change'!$A$106:HN$202,217,FALSE)),0,(VLOOKUP($A17,'Import OffPeak'!$A$3:HN$99,217,FALSE)-VLOOKUP($A17,'Import OffPeak change'!$A$106:HN$202,217,FALSE)))</f>
        <v>0</v>
      </c>
      <c r="HJ17" s="6">
        <f>IF(ISERROR(VLOOKUP($A17,'Import OffPeak'!$A$3:HO$99,218,FALSE)-VLOOKUP($A17,'Import OffPeak change'!$A$106:HO$202,218,FALSE)),0,(VLOOKUP($A17,'Import OffPeak'!$A$3:HO$99,218,FALSE)-VLOOKUP($A17,'Import OffPeak change'!$A$106:HO$202,218,FALSE)))</f>
        <v>0</v>
      </c>
      <c r="HK17" s="6">
        <f>IF(ISERROR(VLOOKUP($A17,'Import OffPeak'!$A$3:HP$99,219,FALSE)-VLOOKUP($A17,'Import OffPeak change'!$A$106:HP$202,219,FALSE)),0,(VLOOKUP($A17,'Import OffPeak'!$A$3:HP$99,219,FALSE)-VLOOKUP($A17,'Import OffPeak change'!$A$106:HP$202,219,FALSE)))</f>
        <v>0</v>
      </c>
      <c r="HL17" s="6">
        <f>IF(ISERROR(VLOOKUP($A17,'Import OffPeak'!$A$3:HQ$99,220,FALSE)-VLOOKUP($A17,'Import OffPeak change'!$A$106:HQ$202,220,FALSE)),0,(VLOOKUP($A17,'Import OffPeak'!$A$3:HQ$99,220,FALSE)-VLOOKUP($A17,'Import OffPeak change'!$A$106:HQ$202,220,FALSE)))</f>
        <v>0</v>
      </c>
      <c r="HM17" s="6">
        <f>IF(ISERROR(VLOOKUP($A17,'Import OffPeak'!$A$3:HR$99,221,FALSE)-VLOOKUP($A17,'Import OffPeak change'!$A$106:HR$202,221,FALSE)),0,(VLOOKUP($A17,'Import OffPeak'!$A$3:HR$99,221,FALSE)-VLOOKUP($A17,'Import OffPeak change'!$A$106:HR$202,221,FALSE)))</f>
        <v>0</v>
      </c>
      <c r="HN17" s="6">
        <f>IF(ISERROR(VLOOKUP($A17,'Import OffPeak'!$A$3:HS$99,222,FALSE)-VLOOKUP($A17,'Import OffPeak change'!$A$106:HS$202,222,FALSE)),0,(VLOOKUP($A17,'Import OffPeak'!$A$3:HS$99,222,FALSE)-VLOOKUP($A17,'Import OffPeak change'!$A$106:HS$202,222,FALSE)))</f>
        <v>0</v>
      </c>
      <c r="HO17" s="6">
        <f>IF(ISERROR(VLOOKUP($A17,'Import OffPeak'!$A$3:HT$99,223,FALSE)-VLOOKUP($A17,'Import OffPeak change'!$A$106:HT$202,223,FALSE)),0,(VLOOKUP($A17,'Import OffPeak'!$A$3:HT$99,223,FALSE)-VLOOKUP($A17,'Import OffPeak change'!$A$106:HT$202,223,FALSE)))</f>
        <v>0</v>
      </c>
      <c r="HP17" s="6">
        <f>IF(ISERROR(VLOOKUP($A17,'Import OffPeak'!$A$3:HU$99,224,FALSE)-VLOOKUP($A17,'Import OffPeak change'!$A$106:HU$202,224,FALSE)),0,(VLOOKUP($A17,'Import OffPeak'!$A$3:HU$99,224,FALSE)-VLOOKUP($A17,'Import OffPeak change'!$A$106:HU$202,224,FALSE)))</f>
        <v>0</v>
      </c>
      <c r="HQ17" s="6">
        <f>IF(ISERROR(VLOOKUP($A17,'Import OffPeak'!$A$3:HV$99,225,FALSE)-VLOOKUP($A17,'Import OffPeak change'!$A$106:HV$202,225,FALSE)),0,(VLOOKUP($A17,'Import OffPeak'!$A$3:HV$99,225,FALSE)-VLOOKUP($A17,'Import OffPeak change'!$A$106:HV$202,225,FALSE)))</f>
        <v>0</v>
      </c>
      <c r="HR17" s="6">
        <f>IF(ISERROR(VLOOKUP($A17,'Import OffPeak'!$A$3:HW$99,226,FALSE)-VLOOKUP($A17,'Import OffPeak change'!$A$106:HW$202,226,FALSE)),0,(VLOOKUP($A17,'Import OffPeak'!$A$3:HW$99,226,FALSE)-VLOOKUP($A17,'Import OffPeak change'!$A$106:HW$202,226,FALSE)))</f>
        <v>0</v>
      </c>
      <c r="HS17" s="6">
        <f>IF(ISERROR(VLOOKUP($A17,'Import OffPeak'!$A$3:HX$99,227,FALSE)-VLOOKUP($A17,'Import OffPeak change'!$A$106:HX$202,227,FALSE)),0,(VLOOKUP($A17,'Import OffPeak'!$A$3:HX$99,227,FALSE)-VLOOKUP($A17,'Import OffPeak change'!$A$106:HX$202,227,FALSE)))</f>
        <v>0</v>
      </c>
      <c r="HT17" s="6">
        <f>IF(ISERROR(VLOOKUP($A17,'Import OffPeak'!$A$3:HY$99,228,FALSE)-VLOOKUP($A17,'Import OffPeak change'!$A$106:HY$202,228,FALSE)),0,(VLOOKUP($A17,'Import OffPeak'!$A$3:HY$99,228,FALSE)-VLOOKUP($A17,'Import OffPeak change'!$A$106:HY$202,228,FALSE)))</f>
        <v>0</v>
      </c>
      <c r="HU17" s="6">
        <f>IF(ISERROR(VLOOKUP($A17,'Import OffPeak'!$A$3:HZ$99,229,FALSE)-VLOOKUP($A17,'Import OffPeak change'!$A$106:HZ$202,229,FALSE)),0,(VLOOKUP($A17,'Import OffPeak'!$A$3:HZ$99,229,FALSE)-VLOOKUP($A17,'Import OffPeak change'!$A$106:HZ$202,229,FALSE)))</f>
        <v>0</v>
      </c>
      <c r="HV17" s="6">
        <f>IF(ISERROR(VLOOKUP($A17,'Import OffPeak'!$A$3:IA$99,230,FALSE)-VLOOKUP($A17,'Import OffPeak change'!$A$106:IA$202,230,FALSE)),0,(VLOOKUP($A17,'Import OffPeak'!$A$3:IA$99,230,FALSE)-VLOOKUP($A17,'Import OffPeak change'!$A$106:IA$202,230,FALSE)))</f>
        <v>0</v>
      </c>
      <c r="HW17" s="6">
        <f>IF(ISERROR(VLOOKUP($A17,'Import OffPeak'!$A$3:IB$99,231,FALSE)-VLOOKUP($A17,'Import OffPeak change'!$A$106:IB$202,231,FALSE)),0,(VLOOKUP($A17,'Import OffPeak'!$A$3:IB$99,231,FALSE)-VLOOKUP($A17,'Import OffPeak change'!$A$106:IB$202,231,FALSE)))</f>
        <v>0</v>
      </c>
      <c r="HX17" s="6">
        <f>IF(ISERROR(VLOOKUP($A17,'Import OffPeak'!$A$3:IC$99,232,FALSE)-VLOOKUP($A17,'Import OffPeak change'!$A$106:IC$202,232,FALSE)),0,(VLOOKUP($A17,'Import OffPeak'!$A$3:IC$99,232,FALSE)-VLOOKUP($A17,'Import OffPeak change'!$A$106:IC$202,232,FALSE)))</f>
        <v>0</v>
      </c>
      <c r="HY17" s="6">
        <f>IF(ISERROR(VLOOKUP($A17,'Import OffPeak'!$A$3:ID$99,233,FALSE)-VLOOKUP($A17,'Import OffPeak change'!$A$106:ID$202,233,FALSE)),0,(VLOOKUP($A17,'Import OffPeak'!$A$3:ID$99,233,FALSE)-VLOOKUP($A17,'Import OffPeak change'!$A$106:ID$202,233,FALSE)))</f>
        <v>0</v>
      </c>
      <c r="HZ17" s="6">
        <f>IF(ISERROR(VLOOKUP($A17,'Import OffPeak'!$A$3:IE$99,234,FALSE)-VLOOKUP($A17,'Import OffPeak change'!$A$106:IE$202,234,FALSE)),0,(VLOOKUP($A17,'Import OffPeak'!$A$3:IE$99,234,FALSE)-VLOOKUP($A17,'Import OffPeak change'!$A$106:IE$202,234,FALSE)))</f>
        <v>0</v>
      </c>
      <c r="IA17" s="6">
        <f>IF(ISERROR(VLOOKUP($A17,'Import OffPeak'!$A$3:IF$99,235,FALSE)-VLOOKUP($A17,'Import OffPeak change'!$A$106:IF$202,235,FALSE)),0,(VLOOKUP($A17,'Import OffPeak'!$A$3:IF$99,235,FALSE)-VLOOKUP($A17,'Import OffPeak change'!$A$106:IF$202,235,FALSE)))</f>
        <v>0</v>
      </c>
      <c r="IB17" s="6">
        <f>IF(ISERROR(VLOOKUP($A17,'Import OffPeak'!$A$3:IG$99,236,FALSE)-VLOOKUP($A17,'Import OffPeak change'!$A$106:IG$202,236,FALSE)),0,(VLOOKUP($A17,'Import OffPeak'!$A$3:IG$99,236,FALSE)-VLOOKUP($A17,'Import OffPeak change'!$A$106:IG$202,236,FALSE)))</f>
        <v>0</v>
      </c>
      <c r="IC17" s="6">
        <f>IF(ISERROR(VLOOKUP($A17,'Import OffPeak'!$A$3:IH$99,237,FALSE)-VLOOKUP($A17,'Import OffPeak change'!$A$106:IH$202,237,FALSE)),0,(VLOOKUP($A17,'Import OffPeak'!$A$3:IH$99,237,FALSE)-VLOOKUP($A17,'Import OffPeak change'!$A$106:IH$202,237,FALSE)))</f>
        <v>0</v>
      </c>
      <c r="ID17" s="6">
        <f>IF(ISERROR(VLOOKUP($A17,'Import OffPeak'!$A$3:II$99,238,FALSE)-VLOOKUP($A17,'Import OffPeak change'!$A$106:II$202,238,FALSE)),0,(VLOOKUP($A17,'Import OffPeak'!$A$3:II$99,238,FALSE)-VLOOKUP($A17,'Import OffPeak change'!$A$106:II$202,238,FALSE)))</f>
        <v>0</v>
      </c>
      <c r="IE17" s="6">
        <f>IF(ISERROR(VLOOKUP($A17,'Import OffPeak'!$A$3:IJ$99,239,FALSE)-VLOOKUP($A17,'Import OffPeak change'!$A$106:IJ$202,239,FALSE)),0,(VLOOKUP($A17,'Import OffPeak'!$A$3:IJ$99,239,FALSE)-VLOOKUP($A17,'Import OffPeak change'!$A$106:IJ$202,239,FALSE)))</f>
        <v>0</v>
      </c>
      <c r="IF17" s="6"/>
    </row>
    <row r="18" spans="1:240" s="27" customFormat="1">
      <c r="A18" s="168" t="str">
        <f>IF('Import OffPeak'!A15=0,"",'Import OffPeak'!A15)</f>
        <v>SUNDANCE4</v>
      </c>
      <c r="B18" s="6"/>
      <c r="C18" s="6"/>
      <c r="D18" s="6"/>
      <c r="E18" s="28"/>
      <c r="F18" s="6"/>
      <c r="G18" s="6">
        <f>IF(ISERROR(VLOOKUP($A18,'Import OffPeak'!$A$3:L$99,7,FALSE)-VLOOKUP($A18,'Import OffPeak change'!$A$106:L$202,7,FALSE)),0,(VLOOKUP($A18,'Import OffPeak'!$A$3:L$99,7,FALSE)-VLOOKUP($A18,'Import OffPeak change'!$A$106:L$202,7,FALSE)))</f>
        <v>0</v>
      </c>
      <c r="H18" s="6">
        <f>IF(ISERROR(VLOOKUP($A18,'Import OffPeak'!$A$3:M$99,8,FALSE)-VLOOKUP($A18,'Import OffPeak change'!$A$106:M$202,8,FALSE)),0,(VLOOKUP($A18,'Import OffPeak'!$A$3:M$99,8,FALSE)-VLOOKUP($A18,'Import OffPeak change'!$A$106:M$202,8,FALSE)))</f>
        <v>0</v>
      </c>
      <c r="I18" s="6">
        <f>IF(ISERROR(VLOOKUP($A18,'Import OffPeak'!$A$3:N$99,9,FALSE)-VLOOKUP($A18,'Import OffPeak change'!$A$106:N$202,9,FALSE)),0,(VLOOKUP($A18,'Import OffPeak'!$A$3:N$99,9,FALSE)-VLOOKUP($A18,'Import OffPeak change'!$A$106:N$202,9,FALSE)))</f>
        <v>0</v>
      </c>
      <c r="J18" s="6">
        <f>IF(ISERROR(VLOOKUP($A18,'Import OffPeak'!$A$3:O$99,10,FALSE)-VLOOKUP($A18,'Import OffPeak change'!$A$106:O$202,10,FALSE)),0,(VLOOKUP($A18,'Import OffPeak'!$A$3:O$99,10,FALSE)-VLOOKUP($A18,'Import OffPeak change'!$A$106:O$202,10,FALSE)))</f>
        <v>0</v>
      </c>
      <c r="K18" s="6">
        <f>IF(ISERROR(VLOOKUP($A18,'Import OffPeak'!$A$3:P$99,11,FALSE)-VLOOKUP($A18,'Import OffPeak change'!$A$106:P$202,11,FALSE)),0,(VLOOKUP($A18,'Import OffPeak'!$A$3:P$99,11,FALSE)-VLOOKUP($A18,'Import OffPeak change'!$A$106:P$202,11,FALSE)))</f>
        <v>0</v>
      </c>
      <c r="L18" s="6">
        <f>IF(ISERROR(VLOOKUP($A18,'Import OffPeak'!$A$3:Q$99,12,FALSE)-VLOOKUP($A18,'Import OffPeak change'!$A$106:Q$202,12,FALSE)),0,(VLOOKUP($A18,'Import OffPeak'!$A$3:Q$99,12,FALSE)-VLOOKUP($A18,'Import OffPeak change'!$A$106:Q$202,12,FALSE)))</f>
        <v>0</v>
      </c>
      <c r="M18" s="6">
        <f>IF(ISERROR(VLOOKUP($A18,'Import OffPeak'!$A$3:R$99,13,FALSE)-VLOOKUP($A18,'Import OffPeak change'!$A$106:R$202,13,FALSE)),0,(VLOOKUP($A18,'Import OffPeak'!$A$3:R$99,13,FALSE)-VLOOKUP($A18,'Import OffPeak change'!$A$106:R$202,13,FALSE)))</f>
        <v>0</v>
      </c>
      <c r="N18" s="6">
        <f>IF(ISERROR(VLOOKUP($A18,'Import OffPeak'!$A$3:S$99,14,FALSE)-VLOOKUP($A18,'Import OffPeak change'!$A$106:S$202,14,FALSE)),0,(VLOOKUP($A18,'Import OffPeak'!$A$3:S$99,14,FALSE)-VLOOKUP($A18,'Import OffPeak change'!$A$106:S$202,14,FALSE)))</f>
        <v>0</v>
      </c>
      <c r="O18" s="6">
        <f>IF(ISERROR(VLOOKUP($A18,'Import OffPeak'!$A$3:T$99,15,FALSE)-VLOOKUP($A18,'Import OffPeak change'!$A$106:T$202,15,FALSE)),0,(VLOOKUP($A18,'Import OffPeak'!$A$3:T$99,15,FALSE)-VLOOKUP($A18,'Import OffPeak change'!$A$106:T$202,15,FALSE)))</f>
        <v>0</v>
      </c>
      <c r="P18" s="6">
        <f>IF(ISERROR(VLOOKUP($A18,'Import OffPeak'!$A$3:U$99,16,FALSE)-VLOOKUP($A18,'Import OffPeak change'!$A$106:U$202,16,FALSE)),0,(VLOOKUP($A18,'Import OffPeak'!$A$3:U$99,16,FALSE)-VLOOKUP($A18,'Import OffPeak change'!$A$106:U$202,16,FALSE)))</f>
        <v>0</v>
      </c>
      <c r="Q18" s="6">
        <f>IF(ISERROR(VLOOKUP($A18,'Import OffPeak'!$A$3:V$99,17,FALSE)-VLOOKUP($A18,'Import OffPeak change'!$A$106:V$202,17,FALSE)),0,(VLOOKUP($A18,'Import OffPeak'!$A$3:V$99,17,FALSE)-VLOOKUP($A18,'Import OffPeak change'!$A$106:V$202,17,FALSE)))</f>
        <v>0</v>
      </c>
      <c r="R18" s="6">
        <f>IF(ISERROR(VLOOKUP($A18,'Import OffPeak'!$A$3:W$99,18,FALSE)-VLOOKUP($A18,'Import OffPeak change'!$A$106:W$202,18,FALSE)),0,(VLOOKUP($A18,'Import OffPeak'!$A$3:W$99,18,FALSE)-VLOOKUP($A18,'Import OffPeak change'!$A$106:W$202,18,FALSE)))</f>
        <v>0</v>
      </c>
      <c r="S18" s="6">
        <f>IF(ISERROR(VLOOKUP($A18,'Import OffPeak'!$A$3:X$99,19,FALSE)-VLOOKUP($A18,'Import OffPeak change'!$A$106:X$202,19,FALSE)),0,(VLOOKUP($A18,'Import OffPeak'!$A$3:X$99,19,FALSE)-VLOOKUP($A18,'Import OffPeak change'!$A$106:X$202,19,FALSE)))</f>
        <v>0</v>
      </c>
      <c r="T18" s="6">
        <f>IF(ISERROR(VLOOKUP($A18,'Import OffPeak'!$A$3:Y$99,20,FALSE)-VLOOKUP($A18,'Import OffPeak change'!$A$106:Y$202,20,FALSE)),0,(VLOOKUP($A18,'Import OffPeak'!$A$3:Y$99,20,FALSE)-VLOOKUP($A18,'Import OffPeak change'!$A$106:Y$202,20,FALSE)))</f>
        <v>0</v>
      </c>
      <c r="U18" s="6">
        <f>IF(ISERROR(VLOOKUP($A18,'Import OffPeak'!$A$3:Z$99,21,FALSE)-VLOOKUP($A18,'Import OffPeak change'!$A$106:Z$202,21,FALSE)),0,(VLOOKUP($A18,'Import OffPeak'!$A$3:Z$99,21,FALSE)-VLOOKUP($A18,'Import OffPeak change'!$A$106:Z$202,21,FALSE)))</f>
        <v>0</v>
      </c>
      <c r="V18" s="6">
        <f>IF(ISERROR(VLOOKUP($A18,'Import OffPeak'!$A$3:AA$99,22,FALSE)-VLOOKUP($A18,'Import OffPeak change'!$A$106:AA$202,22,FALSE)),0,(VLOOKUP($A18,'Import OffPeak'!$A$3:AA$99,22,FALSE)-VLOOKUP($A18,'Import OffPeak change'!$A$106:AA$202,22,FALSE)))</f>
        <v>0</v>
      </c>
      <c r="W18" s="6">
        <f>IF(ISERROR(VLOOKUP($A18,'Import OffPeak'!$A$3:AB$99,23,FALSE)-VLOOKUP($A18,'Import OffPeak change'!$A$106:AB$202,23,FALSE)),0,(VLOOKUP($A18,'Import OffPeak'!$A$3:AB$99,23,FALSE)-VLOOKUP($A18,'Import OffPeak change'!$A$106:AB$202,23,FALSE)))</f>
        <v>0</v>
      </c>
      <c r="X18" s="6">
        <f>IF(ISERROR(VLOOKUP($A18,'Import OffPeak'!$A$3:AC$99,24,FALSE)-VLOOKUP($A18,'Import OffPeak change'!$A$106:AC$202,24,FALSE)),0,(VLOOKUP($A18,'Import OffPeak'!$A$3:AC$99,24,FALSE)-VLOOKUP($A18,'Import OffPeak change'!$A$106:AC$202,24,FALSE)))</f>
        <v>0</v>
      </c>
      <c r="Y18" s="6">
        <f>IF(ISERROR(VLOOKUP($A18,'Import OffPeak'!$A$3:AD$99,25,FALSE)-VLOOKUP($A18,'Import OffPeak change'!$A$106:AD$202,25,FALSE)),0,(VLOOKUP($A18,'Import OffPeak'!$A$3:AD$99,25,FALSE)-VLOOKUP($A18,'Import OffPeak change'!$A$106:AD$202,25,FALSE)))</f>
        <v>0</v>
      </c>
      <c r="Z18" s="6">
        <f>IF(ISERROR(VLOOKUP($A18,'Import OffPeak'!$A$3:AE$99,26,FALSE)-VLOOKUP($A18,'Import OffPeak change'!$A$106:AE$202,26,FALSE)),0,(VLOOKUP($A18,'Import OffPeak'!$A$3:AE$99,26,FALSE)-VLOOKUP($A18,'Import OffPeak change'!$A$106:AE$202,26,FALSE)))</f>
        <v>0</v>
      </c>
      <c r="AA18" s="6">
        <f>IF(ISERROR(VLOOKUP($A18,'Import OffPeak'!$A$3:AF$99,27,FALSE)-VLOOKUP($A18,'Import OffPeak change'!$A$106:AF$202,27,FALSE)),0,(VLOOKUP($A18,'Import OffPeak'!$A$3:AF$99,27,FALSE)-VLOOKUP($A18,'Import OffPeak change'!$A$106:AF$202,27,FALSE)))</f>
        <v>0</v>
      </c>
      <c r="AB18" s="6">
        <f>IF(ISERROR(VLOOKUP($A18,'Import OffPeak'!$A$3:AG$99,28,FALSE)-VLOOKUP($A18,'Import OffPeak change'!$A$106:AG$202,28,FALSE)),0,(VLOOKUP($A18,'Import OffPeak'!$A$3:AG$99,28,FALSE)-VLOOKUP($A18,'Import OffPeak change'!$A$106:AG$202,28,FALSE)))</f>
        <v>0</v>
      </c>
      <c r="AC18" s="6">
        <f>IF(ISERROR(VLOOKUP($A18,'Import OffPeak'!$A$3:AH$99,29,FALSE)-VLOOKUP($A18,'Import OffPeak change'!$A$106:AH$202,29,FALSE)),0,(VLOOKUP($A18,'Import OffPeak'!$A$3:AH$99,29,FALSE)-VLOOKUP($A18,'Import OffPeak change'!$A$106:AH$202,29,FALSE)))</f>
        <v>0</v>
      </c>
      <c r="AD18" s="6">
        <f>IF(ISERROR(VLOOKUP($A18,'Import OffPeak'!$A$3:AI$99,30,FALSE)-VLOOKUP($A18,'Import OffPeak change'!$A$106:AI$202,30,FALSE)),0,(VLOOKUP($A18,'Import OffPeak'!$A$3:AI$99,30,FALSE)-VLOOKUP($A18,'Import OffPeak change'!$A$106:AI$202,30,FALSE)))</f>
        <v>0</v>
      </c>
      <c r="AE18" s="6">
        <f>IF(ISERROR(VLOOKUP($A18,'Import OffPeak'!$A$3:AJ$99,31,FALSE)-VLOOKUP($A18,'Import OffPeak change'!$A$106:AJ$202,31,FALSE)),0,(VLOOKUP($A18,'Import OffPeak'!$A$3:AJ$99,31,FALSE)-VLOOKUP($A18,'Import OffPeak change'!$A$106:AJ$202,31,FALSE)))</f>
        <v>0</v>
      </c>
      <c r="AF18" s="6">
        <f>IF(ISERROR(VLOOKUP($A18,'Import OffPeak'!$A$3:AK$99,32,FALSE)-VLOOKUP($A18,'Import OffPeak change'!$A$106:AK$202,32,FALSE)),0,(VLOOKUP($A18,'Import OffPeak'!$A$3:AK$99,32,FALSE)-VLOOKUP($A18,'Import OffPeak change'!$A$106:AK$202,32,FALSE)))</f>
        <v>0</v>
      </c>
      <c r="AG18" s="6">
        <f>IF(ISERROR(VLOOKUP($A18,'Import OffPeak'!$A$3:AL$99,33,FALSE)-VLOOKUP($A18,'Import OffPeak change'!$A$106:AL$202,33,FALSE)),0,(VLOOKUP($A18,'Import OffPeak'!$A$3:AL$99,33,FALSE)-VLOOKUP($A18,'Import OffPeak change'!$A$106:AL$202,33,FALSE)))</f>
        <v>0</v>
      </c>
      <c r="AH18" s="6">
        <f>IF(ISERROR(VLOOKUP($A18,'Import OffPeak'!$A$3:AM$99,34,FALSE)-VLOOKUP($A18,'Import OffPeak change'!$A$106:AM$202,34,FALSE)),0,(VLOOKUP($A18,'Import OffPeak'!$A$3:AM$99,34,FALSE)-VLOOKUP($A18,'Import OffPeak change'!$A$106:AM$202,34,FALSE)))</f>
        <v>0</v>
      </c>
      <c r="AI18" s="6">
        <f>IF(ISERROR(VLOOKUP($A18,'Import OffPeak'!$A$3:AN$99,35,FALSE)-VLOOKUP($A18,'Import OffPeak change'!$A$106:AN$202,35,FALSE)),0,(VLOOKUP($A18,'Import OffPeak'!$A$3:AN$99,35,FALSE)-VLOOKUP($A18,'Import OffPeak change'!$A$106:AN$202,35,FALSE)))</f>
        <v>0</v>
      </c>
      <c r="AJ18" s="6">
        <f>IF(ISERROR(VLOOKUP($A18,'Import OffPeak'!$A$3:AO$99,36,FALSE)-VLOOKUP($A18,'Import OffPeak change'!$A$106:AO$202,36,FALSE)),0,(VLOOKUP($A18,'Import OffPeak'!$A$3:AO$99,36,FALSE)-VLOOKUP($A18,'Import OffPeak change'!$A$106:AO$202,36,FALSE)))</f>
        <v>0</v>
      </c>
      <c r="AK18" s="6">
        <f>IF(ISERROR(VLOOKUP($A18,'Import OffPeak'!$A$3:AP$99,37,FALSE)-VLOOKUP($A18,'Import OffPeak change'!$A$106:AP$202,37,FALSE)),0,(VLOOKUP($A18,'Import OffPeak'!$A$3:AP$99,37,FALSE)-VLOOKUP($A18,'Import OffPeak change'!$A$106:AP$202,37,FALSE)))</f>
        <v>0</v>
      </c>
      <c r="AL18" s="6">
        <f>IF(ISERROR(VLOOKUP($A18,'Import OffPeak'!$A$3:AQ$99,38,FALSE)-VLOOKUP($A18,'Import OffPeak change'!$A$106:AQ$202,38,FALSE)),0,(VLOOKUP($A18,'Import OffPeak'!$A$3:AQ$99,38,FALSE)-VLOOKUP($A18,'Import OffPeak change'!$A$106:AQ$202,38,FALSE)))</f>
        <v>0</v>
      </c>
      <c r="AM18" s="6">
        <f>IF(ISERROR(VLOOKUP($A18,'Import OffPeak'!$A$3:AR$99,39,FALSE)-VLOOKUP($A18,'Import OffPeak change'!$A$106:AR$202,39,FALSE)),0,(VLOOKUP($A18,'Import OffPeak'!$A$3:AR$99,39,FALSE)-VLOOKUP($A18,'Import OffPeak change'!$A$106:AR$202,39,FALSE)))</f>
        <v>0</v>
      </c>
      <c r="AN18" s="6">
        <f>IF(ISERROR(VLOOKUP($A18,'Import OffPeak'!$A$3:AS$99,40,FALSE)-VLOOKUP($A18,'Import OffPeak change'!$A$106:AS$202,40,FALSE)),0,(VLOOKUP($A18,'Import OffPeak'!$A$3:AS$99,40,FALSE)-VLOOKUP($A18,'Import OffPeak change'!$A$106:AS$202,40,FALSE)))</f>
        <v>0</v>
      </c>
      <c r="AO18" s="6">
        <f>IF(ISERROR(VLOOKUP($A18,'Import OffPeak'!$A$3:AT$99,41,FALSE)-VLOOKUP($A18,'Import OffPeak change'!$A$106:AT$202,41,FALSE)),0,(VLOOKUP($A18,'Import OffPeak'!$A$3:AT$99,41,FALSE)-VLOOKUP($A18,'Import OffPeak change'!$A$106:AT$202,41,FALSE)))</f>
        <v>0</v>
      </c>
      <c r="AP18" s="6">
        <f>IF(ISERROR(VLOOKUP($A18,'Import OffPeak'!$A$3:AU$99,42,FALSE)-VLOOKUP($A18,'Import OffPeak change'!$A$106:AU$202,42,FALSE)),0,(VLOOKUP($A18,'Import OffPeak'!$A$3:AU$99,42,FALSE)-VLOOKUP($A18,'Import OffPeak change'!$A$106:AU$202,42,FALSE)))</f>
        <v>0</v>
      </c>
      <c r="AQ18" s="6">
        <f>IF(ISERROR(VLOOKUP($A18,'Import OffPeak'!$A$3:AV$99,43,FALSE)-VLOOKUP($A18,'Import OffPeak change'!$A$106:AV$202,43,FALSE)),0,(VLOOKUP($A18,'Import OffPeak'!$A$3:AV$99,43,FALSE)-VLOOKUP($A18,'Import OffPeak change'!$A$106:AV$202,43,FALSE)))</f>
        <v>0</v>
      </c>
      <c r="AR18" s="6">
        <f>IF(ISERROR(VLOOKUP($A18,'Import OffPeak'!$A$3:AW$99,44,FALSE)-VLOOKUP($A18,'Import OffPeak change'!$A$106:AW$202,44,FALSE)),0,(VLOOKUP($A18,'Import OffPeak'!$A$3:AW$99,44,FALSE)-VLOOKUP($A18,'Import OffPeak change'!$A$106:AW$202,44,FALSE)))</f>
        <v>0</v>
      </c>
      <c r="AS18" s="6">
        <f>IF(ISERROR(VLOOKUP($A18,'Import OffPeak'!$A$3:AX$99,45,FALSE)-VLOOKUP($A18,'Import OffPeak change'!$A$106:AX$202,45,FALSE)),0,(VLOOKUP($A18,'Import OffPeak'!$A$3:AX$99,45,FALSE)-VLOOKUP($A18,'Import OffPeak change'!$A$106:AX$202,45,FALSE)))</f>
        <v>0</v>
      </c>
      <c r="AT18" s="6">
        <f>IF(ISERROR(VLOOKUP($A18,'Import OffPeak'!$A$3:AY$99,46,FALSE)-VLOOKUP($A18,'Import OffPeak change'!$A$106:AY$202,46,FALSE)),0,(VLOOKUP($A18,'Import OffPeak'!$A$3:AY$99,46,FALSE)-VLOOKUP($A18,'Import OffPeak change'!$A$106:AY$202,46,FALSE)))</f>
        <v>0</v>
      </c>
      <c r="AU18" s="6">
        <f>IF(ISERROR(VLOOKUP($A18,'Import OffPeak'!$A$3:AZ$99,47,FALSE)-VLOOKUP($A18,'Import OffPeak change'!$A$106:AZ$202,47,FALSE)),0,(VLOOKUP($A18,'Import OffPeak'!$A$3:AZ$99,47,FALSE)-VLOOKUP($A18,'Import OffPeak change'!$A$106:AZ$202,47,FALSE)))</f>
        <v>0</v>
      </c>
      <c r="AV18" s="6">
        <f>IF(ISERROR(VLOOKUP($A18,'Import OffPeak'!$A$3:BA$99,48,FALSE)-VLOOKUP($A18,'Import OffPeak change'!$A$106:BA$202,48,FALSE)),0,(VLOOKUP($A18,'Import OffPeak'!$A$3:BA$99,48,FALSE)-VLOOKUP($A18,'Import OffPeak change'!$A$106:BA$202,48,FALSE)))</f>
        <v>0</v>
      </c>
      <c r="AW18" s="6">
        <f>IF(ISERROR(VLOOKUP($A18,'Import OffPeak'!$A$3:BB$99,49,FALSE)-VLOOKUP($A18,'Import OffPeak change'!$A$106:BB$202,49,FALSE)),0,(VLOOKUP($A18,'Import OffPeak'!$A$3:BB$99,49,FALSE)-VLOOKUP($A18,'Import OffPeak change'!$A$106:BB$202,49,FALSE)))</f>
        <v>0</v>
      </c>
      <c r="AX18" s="6">
        <f>IF(ISERROR(VLOOKUP($A18,'Import OffPeak'!$A$3:BC$99,50,FALSE)-VLOOKUP($A18,'Import OffPeak change'!$A$106:BC$202,50,FALSE)),0,(VLOOKUP($A18,'Import OffPeak'!$A$3:BC$99,50,FALSE)-VLOOKUP($A18,'Import OffPeak change'!$A$106:BC$202,50,FALSE)))</f>
        <v>0</v>
      </c>
      <c r="AY18" s="6">
        <f>IF(ISERROR(VLOOKUP($A18,'Import OffPeak'!$A$3:BD$99,51,FALSE)-VLOOKUP($A18,'Import OffPeak change'!$A$106:BD$202,51,FALSE)),0,(VLOOKUP($A18,'Import OffPeak'!$A$3:BD$99,51,FALSE)-VLOOKUP($A18,'Import OffPeak change'!$A$106:BD$202,51,FALSE)))</f>
        <v>0</v>
      </c>
      <c r="AZ18" s="6">
        <f>IF(ISERROR(VLOOKUP($A18,'Import OffPeak'!$A$3:BE$99,52,FALSE)-VLOOKUP($A18,'Import OffPeak change'!$A$106:BE$202,52,FALSE)),0,(VLOOKUP($A18,'Import OffPeak'!$A$3:BE$99,52,FALSE)-VLOOKUP($A18,'Import OffPeak change'!$A$106:BE$202,52,FALSE)))</f>
        <v>0</v>
      </c>
      <c r="BA18" s="6">
        <f>IF(ISERROR(VLOOKUP($A18,'Import OffPeak'!$A$3:BF$99,53,FALSE)-VLOOKUP($A18,'Import OffPeak change'!$A$106:BF$202,53,FALSE)),0,(VLOOKUP($A18,'Import OffPeak'!$A$3:BF$99,53,FALSE)-VLOOKUP($A18,'Import OffPeak change'!$A$106:BF$202,53,FALSE)))</f>
        <v>0</v>
      </c>
      <c r="BB18" s="6">
        <f>IF(ISERROR(VLOOKUP($A18,'Import OffPeak'!$A$3:BG$99,54,FALSE)-VLOOKUP($A18,'Import OffPeak change'!$A$106:BG$202,54,FALSE)),0,(VLOOKUP($A18,'Import OffPeak'!$A$3:BG$99,54,FALSE)-VLOOKUP($A18,'Import OffPeak change'!$A$106:BG$202,54,FALSE)))</f>
        <v>0</v>
      </c>
      <c r="BC18" s="6">
        <f>IF(ISERROR(VLOOKUP($A18,'Import OffPeak'!$A$3:BH$99,55,FALSE)-VLOOKUP($A18,'Import OffPeak change'!$A$106:BH$202,55,FALSE)),0,(VLOOKUP($A18,'Import OffPeak'!$A$3:BH$99,55,FALSE)-VLOOKUP($A18,'Import OffPeak change'!$A$106:BH$202,55,FALSE)))</f>
        <v>0</v>
      </c>
      <c r="BD18" s="6">
        <f>IF(ISERROR(VLOOKUP($A18,'Import OffPeak'!$A$3:BI$99,56,FALSE)-VLOOKUP($A18,'Import OffPeak change'!$A$106:BI$202,56,FALSE)),0,(VLOOKUP($A18,'Import OffPeak'!$A$3:BI$99,56,FALSE)-VLOOKUP($A18,'Import OffPeak change'!$A$106:BI$202,56,FALSE)))</f>
        <v>0</v>
      </c>
      <c r="BE18" s="6">
        <f>IF(ISERROR(VLOOKUP($A18,'Import OffPeak'!$A$3:BJ$99,57,FALSE)-VLOOKUP($A18,'Import OffPeak change'!$A$106:BJ$202,57,FALSE)),0,(VLOOKUP($A18,'Import OffPeak'!$A$3:BJ$99,57,FALSE)-VLOOKUP($A18,'Import OffPeak change'!$A$106:BJ$202,57,FALSE)))</f>
        <v>0</v>
      </c>
      <c r="BF18" s="6">
        <f>IF(ISERROR(VLOOKUP($A18,'Import OffPeak'!$A$3:BK$99,58,FALSE)-VLOOKUP($A18,'Import OffPeak change'!$A$106:BK$202,58,FALSE)),0,(VLOOKUP($A18,'Import OffPeak'!$A$3:BK$99,58,FALSE)-VLOOKUP($A18,'Import OffPeak change'!$A$106:BK$202,58,FALSE)))</f>
        <v>0</v>
      </c>
      <c r="BG18" s="6">
        <f>IF(ISERROR(VLOOKUP($A18,'Import OffPeak'!$A$3:BL$99,59,FALSE)-VLOOKUP($A18,'Import OffPeak change'!$A$106:BL$202,59,FALSE)),0,(VLOOKUP($A18,'Import OffPeak'!$A$3:BL$99,59,FALSE)-VLOOKUP($A18,'Import OffPeak change'!$A$106:BL$202,59,FALSE)))</f>
        <v>0</v>
      </c>
      <c r="BH18" s="6">
        <f>IF(ISERROR(VLOOKUP($A18,'Import OffPeak'!$A$3:BM$99,60,FALSE)-VLOOKUP($A18,'Import OffPeak change'!$A$106:BM$202,60,FALSE)),0,(VLOOKUP($A18,'Import OffPeak'!$A$3:BM$99,60,FALSE)-VLOOKUP($A18,'Import OffPeak change'!$A$106:BM$202,60,FALSE)))</f>
        <v>0</v>
      </c>
      <c r="BI18" s="6">
        <f>IF(ISERROR(VLOOKUP($A18,'Import OffPeak'!$A$3:BN$99,61,FALSE)-VLOOKUP($A18,'Import OffPeak change'!$A$106:BN$202,61,FALSE)),0,(VLOOKUP($A18,'Import OffPeak'!$A$3:BN$99,61,FALSE)-VLOOKUP($A18,'Import OffPeak change'!$A$106:BN$202,61,FALSE)))</f>
        <v>0</v>
      </c>
      <c r="BJ18" s="6">
        <f>IF(ISERROR(VLOOKUP($A18,'Import OffPeak'!$A$3:BO$99,62,FALSE)-VLOOKUP($A18,'Import OffPeak change'!$A$106:BO$202,62,FALSE)),0,(VLOOKUP($A18,'Import OffPeak'!$A$3:BO$99,62,FALSE)-VLOOKUP($A18,'Import OffPeak change'!$A$106:BO$202,62,FALSE)))</f>
        <v>0</v>
      </c>
      <c r="BK18" s="6">
        <f>IF(ISERROR(VLOOKUP($A18,'Import OffPeak'!$A$3:BP$99,63,FALSE)-VLOOKUP($A18,'Import OffPeak change'!$A$106:BP$202,63,FALSE)),0,(VLOOKUP($A18,'Import OffPeak'!$A$3:BP$99,63,FALSE)-VLOOKUP($A18,'Import OffPeak change'!$A$106:BP$202,63,FALSE)))</f>
        <v>0</v>
      </c>
      <c r="BL18" s="6">
        <f>IF(ISERROR(VLOOKUP($A18,'Import OffPeak'!$A$3:BQ$99,64,FALSE)-VLOOKUP($A18,'Import OffPeak change'!$A$106:BQ$202,64,FALSE)),0,(VLOOKUP($A18,'Import OffPeak'!$A$3:BQ$99,64,FALSE)-VLOOKUP($A18,'Import OffPeak change'!$A$106:BQ$202,64,FALSE)))</f>
        <v>0</v>
      </c>
      <c r="BM18" s="6">
        <f>IF(ISERROR(VLOOKUP($A18,'Import OffPeak'!$A$3:BR$99,65,FALSE)-VLOOKUP($A18,'Import OffPeak change'!$A$106:BR$202,65,FALSE)),0,(VLOOKUP($A18,'Import OffPeak'!$A$3:BR$99,65,FALSE)-VLOOKUP($A18,'Import OffPeak change'!$A$106:BR$202,65,FALSE)))</f>
        <v>0</v>
      </c>
      <c r="BN18" s="6">
        <f>IF(ISERROR(VLOOKUP($A18,'Import OffPeak'!$A$3:BS$99,66,FALSE)-VLOOKUP($A18,'Import OffPeak change'!$A$106:BS$202,66,FALSE)),0,(VLOOKUP($A18,'Import OffPeak'!$A$3:BS$99,66,FALSE)-VLOOKUP($A18,'Import OffPeak change'!$A$106:BS$202,66,FALSE)))</f>
        <v>0</v>
      </c>
      <c r="BO18" s="6">
        <f>IF(ISERROR(VLOOKUP($A18,'Import OffPeak'!$A$3:BT$99,67,FALSE)-VLOOKUP($A18,'Import OffPeak change'!$A$106:BT$202,67,FALSE)),0,(VLOOKUP($A18,'Import OffPeak'!$A$3:BT$99,67,FALSE)-VLOOKUP($A18,'Import OffPeak change'!$A$106:BT$202,67,FALSE)))</f>
        <v>0</v>
      </c>
      <c r="BP18" s="6">
        <f>IF(ISERROR(VLOOKUP($A18,'Import OffPeak'!$A$3:BU$99,68,FALSE)-VLOOKUP($A18,'Import OffPeak change'!$A$106:BU$202,68,FALSE)),0,(VLOOKUP($A18,'Import OffPeak'!$A$3:BU$99,68,FALSE)-VLOOKUP($A18,'Import OffPeak change'!$A$106:BU$202,68,FALSE)))</f>
        <v>0</v>
      </c>
      <c r="BQ18" s="6">
        <f>IF(ISERROR(VLOOKUP($A18,'Import OffPeak'!$A$3:BV$99,69,FALSE)-VLOOKUP($A18,'Import OffPeak change'!$A$106:BV$202,69,FALSE)),0,(VLOOKUP($A18,'Import OffPeak'!$A$3:BV$99,69,FALSE)-VLOOKUP($A18,'Import OffPeak change'!$A$106:BV$202,69,FALSE)))</f>
        <v>0</v>
      </c>
      <c r="BR18" s="6">
        <f>IF(ISERROR(VLOOKUP($A18,'Import OffPeak'!$A$3:BW$99,70,FALSE)-VLOOKUP($A18,'Import OffPeak change'!$A$106:BW$202,70,FALSE)),0,(VLOOKUP($A18,'Import OffPeak'!$A$3:BW$99,70,FALSE)-VLOOKUP($A18,'Import OffPeak change'!$A$106:BW$202,70,FALSE)))</f>
        <v>0</v>
      </c>
      <c r="BS18" s="6">
        <f>IF(ISERROR(VLOOKUP($A18,'Import OffPeak'!$A$3:BX$99,71,FALSE)-VLOOKUP($A18,'Import OffPeak change'!$A$106:BX$202,71,FALSE)),0,(VLOOKUP($A18,'Import OffPeak'!$A$3:BX$99,71,FALSE)-VLOOKUP($A18,'Import OffPeak change'!$A$106:BX$202,71,FALSE)))</f>
        <v>0</v>
      </c>
      <c r="BT18" s="6">
        <f>IF(ISERROR(VLOOKUP($A18,'Import OffPeak'!$A$3:BY$99,72,FALSE)-VLOOKUP($A18,'Import OffPeak change'!$A$106:BY$202,72,FALSE)),0,(VLOOKUP($A18,'Import OffPeak'!$A$3:BY$99,72,FALSE)-VLOOKUP($A18,'Import OffPeak change'!$A$106:BY$202,72,FALSE)))</f>
        <v>0</v>
      </c>
      <c r="BU18" s="6">
        <f>IF(ISERROR(VLOOKUP($A18,'Import OffPeak'!$A$3:BZ$99,73,FALSE)-VLOOKUP($A18,'Import OffPeak change'!$A$106:BZ$202,73,FALSE)),0,(VLOOKUP($A18,'Import OffPeak'!$A$3:BZ$99,73,FALSE)-VLOOKUP($A18,'Import OffPeak change'!$A$106:BZ$202,73,FALSE)))</f>
        <v>0</v>
      </c>
      <c r="BV18" s="6">
        <f>IF(ISERROR(VLOOKUP($A18,'Import OffPeak'!$A$3:CA$99,74,FALSE)-VLOOKUP($A18,'Import OffPeak change'!$A$106:CA$202,74,FALSE)),0,(VLOOKUP($A18,'Import OffPeak'!$A$3:CA$99,74,FALSE)-VLOOKUP($A18,'Import OffPeak change'!$A$106:CA$202,74,FALSE)))</f>
        <v>0</v>
      </c>
      <c r="BW18" s="6">
        <f>IF(ISERROR(VLOOKUP($A18,'Import OffPeak'!$A$3:CB$99,75,FALSE)-VLOOKUP($A18,'Import OffPeak change'!$A$106:CB$202,75,FALSE)),0,(VLOOKUP($A18,'Import OffPeak'!$A$3:CB$99,75,FALSE)-VLOOKUP($A18,'Import OffPeak change'!$A$106:CB$202,75,FALSE)))</f>
        <v>0</v>
      </c>
      <c r="BX18" s="6">
        <f>IF(ISERROR(VLOOKUP($A18,'Import OffPeak'!$A$3:CC$99,76,FALSE)-VLOOKUP($A18,'Import OffPeak change'!$A$106:CC$202,76,FALSE)),0,(VLOOKUP($A18,'Import OffPeak'!$A$3:CC$99,76,FALSE)-VLOOKUP($A18,'Import OffPeak change'!$A$106:CC$202,76,FALSE)))</f>
        <v>0</v>
      </c>
      <c r="BY18" s="6">
        <f>IF(ISERROR(VLOOKUP($A18,'Import OffPeak'!$A$3:CD$99,77,FALSE)-VLOOKUP($A18,'Import OffPeak change'!$A$106:CD$202,77,FALSE)),0,(VLOOKUP($A18,'Import OffPeak'!$A$3:CD$99,77,FALSE)-VLOOKUP($A18,'Import OffPeak change'!$A$106:CD$202,77,FALSE)))</f>
        <v>0</v>
      </c>
      <c r="BZ18" s="6">
        <f>IF(ISERROR(VLOOKUP($A18,'Import OffPeak'!$A$3:CE$99,78,FALSE)-VLOOKUP($A18,'Import OffPeak change'!$A$106:CE$202,78,FALSE)),0,(VLOOKUP($A18,'Import OffPeak'!$A$3:CE$99,78,FALSE)-VLOOKUP($A18,'Import OffPeak change'!$A$106:CE$202,78,FALSE)))</f>
        <v>0</v>
      </c>
      <c r="CA18" s="6">
        <f>IF(ISERROR(VLOOKUP($A18,'Import OffPeak'!$A$3:CF$99,79,FALSE)-VLOOKUP($A18,'Import OffPeak change'!$A$106:CF$202,79,FALSE)),0,(VLOOKUP($A18,'Import OffPeak'!$A$3:CF$99,79,FALSE)-VLOOKUP($A18,'Import OffPeak change'!$A$106:CF$202,79,FALSE)))</f>
        <v>0</v>
      </c>
      <c r="CB18" s="6">
        <f>IF(ISERROR(VLOOKUP($A18,'Import OffPeak'!$A$3:CG$99,80,FALSE)-VLOOKUP($A18,'Import OffPeak change'!$A$106:CG$202,80,FALSE)),0,(VLOOKUP($A18,'Import OffPeak'!$A$3:CG$99,80,FALSE)-VLOOKUP($A18,'Import OffPeak change'!$A$106:CG$202,80,FALSE)))</f>
        <v>0</v>
      </c>
      <c r="CC18" s="6">
        <f>IF(ISERROR(VLOOKUP($A18,'Import OffPeak'!$A$3:CH$99,81,FALSE)-VLOOKUP($A18,'Import OffPeak change'!$A$106:CH$202,81,FALSE)),0,(VLOOKUP($A18,'Import OffPeak'!$A$3:CH$99,81,FALSE)-VLOOKUP($A18,'Import OffPeak change'!$A$106:CH$202,81,FALSE)))</f>
        <v>0</v>
      </c>
      <c r="CD18" s="6">
        <f>IF(ISERROR(VLOOKUP($A18,'Import OffPeak'!$A$3:CI$99,82,FALSE)-VLOOKUP($A18,'Import OffPeak change'!$A$106:CI$202,82,FALSE)),0,(VLOOKUP($A18,'Import OffPeak'!$A$3:CI$99,82,FALSE)-VLOOKUP($A18,'Import OffPeak change'!$A$106:CI$202,82,FALSE)))</f>
        <v>0</v>
      </c>
      <c r="CE18" s="6">
        <f>IF(ISERROR(VLOOKUP($A18,'Import OffPeak'!$A$3:CJ$99,83,FALSE)-VLOOKUP($A18,'Import OffPeak change'!$A$106:CJ$202,83,FALSE)),0,(VLOOKUP($A18,'Import OffPeak'!$A$3:CJ$99,83,FALSE)-VLOOKUP($A18,'Import OffPeak change'!$A$106:CJ$202,83,FALSE)))</f>
        <v>0</v>
      </c>
      <c r="CF18" s="6">
        <f>IF(ISERROR(VLOOKUP($A18,'Import OffPeak'!$A$3:CK$99,84,FALSE)-VLOOKUP($A18,'Import OffPeak change'!$A$106:CK$202,84,FALSE)),0,(VLOOKUP($A18,'Import OffPeak'!$A$3:CK$99,84,FALSE)-VLOOKUP($A18,'Import OffPeak change'!$A$106:CK$202,84,FALSE)))</f>
        <v>0</v>
      </c>
      <c r="CG18" s="6">
        <f>IF(ISERROR(VLOOKUP($A18,'Import OffPeak'!$A$3:CL$99,85,FALSE)-VLOOKUP($A18,'Import OffPeak change'!$A$106:CL$202,85,FALSE)),0,(VLOOKUP($A18,'Import OffPeak'!$A$3:CL$99,85,FALSE)-VLOOKUP($A18,'Import OffPeak change'!$A$106:CL$202,85,FALSE)))</f>
        <v>0</v>
      </c>
      <c r="CH18" s="6">
        <f>IF(ISERROR(VLOOKUP($A18,'Import OffPeak'!$A$3:CM$99,86,FALSE)-VLOOKUP($A18,'Import OffPeak change'!$A$106:CM$202,86,FALSE)),0,(VLOOKUP($A18,'Import OffPeak'!$A$3:CM$99,86,FALSE)-VLOOKUP($A18,'Import OffPeak change'!$A$106:CM$202,86,FALSE)))</f>
        <v>0</v>
      </c>
      <c r="CI18" s="6">
        <f>IF(ISERROR(VLOOKUP($A18,'Import OffPeak'!$A$3:CN$99,87,FALSE)-VLOOKUP($A18,'Import OffPeak change'!$A$106:CN$202,87,FALSE)),0,(VLOOKUP($A18,'Import OffPeak'!$A$3:CN$99,87,FALSE)-VLOOKUP($A18,'Import OffPeak change'!$A$106:CN$202,87,FALSE)))</f>
        <v>0</v>
      </c>
      <c r="CJ18" s="6">
        <f>IF(ISERROR(VLOOKUP($A18,'Import OffPeak'!$A$3:CO$99,88,FALSE)-VLOOKUP($A18,'Import OffPeak change'!$A$106:CO$202,88,FALSE)),0,(VLOOKUP($A18,'Import OffPeak'!$A$3:CO$99,88,FALSE)-VLOOKUP($A18,'Import OffPeak change'!$A$106:CO$202,88,FALSE)))</f>
        <v>0</v>
      </c>
      <c r="CK18" s="6">
        <f>IF(ISERROR(VLOOKUP($A18,'Import OffPeak'!$A$3:CP$99,89,FALSE)-VLOOKUP($A18,'Import OffPeak change'!$A$106:CP$202,89,FALSE)),0,(VLOOKUP($A18,'Import OffPeak'!$A$3:CP$99,89,FALSE)-VLOOKUP($A18,'Import OffPeak change'!$A$106:CP$202,89,FALSE)))</f>
        <v>0</v>
      </c>
      <c r="CL18" s="6">
        <f>IF(ISERROR(VLOOKUP($A18,'Import OffPeak'!$A$3:CQ$99,90,FALSE)-VLOOKUP($A18,'Import OffPeak change'!$A$106:CQ$202,90,FALSE)),0,(VLOOKUP($A18,'Import OffPeak'!$A$3:CQ$99,90,FALSE)-VLOOKUP($A18,'Import OffPeak change'!$A$106:CQ$202,90,FALSE)))</f>
        <v>0</v>
      </c>
      <c r="CM18" s="6">
        <f>IF(ISERROR(VLOOKUP($A18,'Import OffPeak'!$A$3:CR$99,91,FALSE)-VLOOKUP($A18,'Import OffPeak change'!$A$106:CR$202,91,FALSE)),0,(VLOOKUP($A18,'Import OffPeak'!$A$3:CR$99,91,FALSE)-VLOOKUP($A18,'Import OffPeak change'!$A$106:CR$202,91,FALSE)))</f>
        <v>0</v>
      </c>
      <c r="CN18" s="6">
        <f>IF(ISERROR(VLOOKUP($A18,'Import OffPeak'!$A$3:CS$99,92,FALSE)-VLOOKUP($A18,'Import OffPeak change'!$A$106:CS$202,92,FALSE)),0,(VLOOKUP($A18,'Import OffPeak'!$A$3:CS$99,92,FALSE)-VLOOKUP($A18,'Import OffPeak change'!$A$106:CS$202,92,FALSE)))</f>
        <v>0</v>
      </c>
      <c r="CO18" s="6">
        <f>IF(ISERROR(VLOOKUP($A18,'Import OffPeak'!$A$3:CT$99,93,FALSE)-VLOOKUP($A18,'Import OffPeak change'!$A$106:CT$202,93,FALSE)),0,(VLOOKUP($A18,'Import OffPeak'!$A$3:CT$99,93,FALSE)-VLOOKUP($A18,'Import OffPeak change'!$A$106:CT$202,93,FALSE)))</f>
        <v>0</v>
      </c>
      <c r="CP18" s="6">
        <f>IF(ISERROR(VLOOKUP($A18,'Import OffPeak'!$A$3:CU$99,94,FALSE)-VLOOKUP($A18,'Import OffPeak change'!$A$106:CU$202,94,FALSE)),0,(VLOOKUP($A18,'Import OffPeak'!$A$3:CU$99,94,FALSE)-VLOOKUP($A18,'Import OffPeak change'!$A$106:CU$202,94,FALSE)))</f>
        <v>0</v>
      </c>
      <c r="CQ18" s="6">
        <f>IF(ISERROR(VLOOKUP($A18,'Import OffPeak'!$A$3:CV$99,95,FALSE)-VLOOKUP($A18,'Import OffPeak change'!$A$106:CV$202,95,FALSE)),0,(VLOOKUP($A18,'Import OffPeak'!$A$3:CV$99,95,FALSE)-VLOOKUP($A18,'Import OffPeak change'!$A$106:CV$202,95,FALSE)))</f>
        <v>0</v>
      </c>
      <c r="CR18" s="6">
        <f>IF(ISERROR(VLOOKUP($A18,'Import OffPeak'!$A$3:CW$99,96,FALSE)-VLOOKUP($A18,'Import OffPeak change'!$A$106:CW$202,96,FALSE)),0,(VLOOKUP($A18,'Import OffPeak'!$A$3:CW$99,96,FALSE)-VLOOKUP($A18,'Import OffPeak change'!$A$106:CW$202,96,FALSE)))</f>
        <v>0</v>
      </c>
      <c r="CS18" s="6">
        <f>IF(ISERROR(VLOOKUP($A18,'Import OffPeak'!$A$3:CX$99,97,FALSE)-VLOOKUP($A18,'Import OffPeak change'!$A$106:CX$202,97,FALSE)),0,(VLOOKUP($A18,'Import OffPeak'!$A$3:CX$99,97,FALSE)-VLOOKUP($A18,'Import OffPeak change'!$A$106:CX$202,97,FALSE)))</f>
        <v>0</v>
      </c>
      <c r="CT18" s="6">
        <f>IF(ISERROR(VLOOKUP($A18,'Import OffPeak'!$A$3:CY$99,98,FALSE)-VLOOKUP($A18,'Import OffPeak change'!$A$106:CY$202,98,FALSE)),0,(VLOOKUP($A18,'Import OffPeak'!$A$3:CY$99,98,FALSE)-VLOOKUP($A18,'Import OffPeak change'!$A$106:CY$202,98,FALSE)))</f>
        <v>0</v>
      </c>
      <c r="CU18" s="6">
        <f>IF(ISERROR(VLOOKUP($A18,'Import OffPeak'!$A$3:CZ$99,99,FALSE)-VLOOKUP($A18,'Import OffPeak change'!$A$106:CZ$202,99,FALSE)),0,(VLOOKUP($A18,'Import OffPeak'!$A$3:CZ$99,99,FALSE)-VLOOKUP($A18,'Import OffPeak change'!$A$106:CZ$202,99,FALSE)))</f>
        <v>0</v>
      </c>
      <c r="CV18" s="6">
        <f>IF(ISERROR(VLOOKUP($A18,'Import OffPeak'!$A$3:DA$99,100,FALSE)-VLOOKUP($A18,'Import OffPeak change'!$A$106:DA$202,100,FALSE)),0,(VLOOKUP($A18,'Import OffPeak'!$A$3:DA$99,100,FALSE)-VLOOKUP($A18,'Import OffPeak change'!$A$106:DA$202,100,FALSE)))</f>
        <v>0</v>
      </c>
      <c r="CW18" s="6">
        <f>IF(ISERROR(VLOOKUP($A18,'Import OffPeak'!$A$3:DB$99,101,FALSE)-VLOOKUP($A18,'Import OffPeak change'!$A$106:DB$202,101,FALSE)),0,(VLOOKUP($A18,'Import OffPeak'!$A$3:DB$99,101,FALSE)-VLOOKUP($A18,'Import OffPeak change'!$A$106:DB$202,101,FALSE)))</f>
        <v>0</v>
      </c>
      <c r="CX18" s="6">
        <f>IF(ISERROR(VLOOKUP($A18,'Import OffPeak'!$A$3:DC$99,102,FALSE)-VLOOKUP($A18,'Import OffPeak change'!$A$106:DC$202,102,FALSE)),0,(VLOOKUP($A18,'Import OffPeak'!$A$3:DC$99,102,FALSE)-VLOOKUP($A18,'Import OffPeak change'!$A$106:DC$202,102,FALSE)))</f>
        <v>0</v>
      </c>
      <c r="CY18" s="6">
        <f>IF(ISERROR(VLOOKUP($A18,'Import OffPeak'!$A$3:DD$99,103,FALSE)-VLOOKUP($A18,'Import OffPeak change'!$A$106:DD$202,103,FALSE)),0,(VLOOKUP($A18,'Import OffPeak'!$A$3:DD$99,103,FALSE)-VLOOKUP($A18,'Import OffPeak change'!$A$106:DD$202,103,FALSE)))</f>
        <v>0</v>
      </c>
      <c r="CZ18" s="6">
        <f>IF(ISERROR(VLOOKUP($A18,'Import OffPeak'!$A$3:DE$99,104,FALSE)-VLOOKUP($A18,'Import OffPeak change'!$A$106:DE$202,104,FALSE)),0,(VLOOKUP($A18,'Import OffPeak'!$A$3:DE$99,104,FALSE)-VLOOKUP($A18,'Import OffPeak change'!$A$106:DE$202,104,FALSE)))</f>
        <v>0</v>
      </c>
      <c r="DA18" s="6">
        <f>IF(ISERROR(VLOOKUP($A18,'Import OffPeak'!$A$3:DF$99,105,FALSE)-VLOOKUP($A18,'Import OffPeak change'!$A$106:DF$202,105,FALSE)),0,(VLOOKUP($A18,'Import OffPeak'!$A$3:DF$99,105,FALSE)-VLOOKUP($A18,'Import OffPeak change'!$A$106:DF$202,105,FALSE)))</f>
        <v>0</v>
      </c>
      <c r="DB18" s="6">
        <f>IF(ISERROR(VLOOKUP($A18,'Import OffPeak'!$A$3:DG$99,106,FALSE)-VLOOKUP($A18,'Import OffPeak change'!$A$106:DG$202,106,FALSE)),0,(VLOOKUP($A18,'Import OffPeak'!$A$3:DG$99,106,FALSE)-VLOOKUP($A18,'Import OffPeak change'!$A$106:DG$202,106,FALSE)))</f>
        <v>0</v>
      </c>
      <c r="DC18" s="6">
        <f>IF(ISERROR(VLOOKUP($A18,'Import OffPeak'!$A$3:DH$99,107,FALSE)-VLOOKUP($A18,'Import OffPeak change'!$A$106:DH$202,107,FALSE)),0,(VLOOKUP($A18,'Import OffPeak'!$A$3:DH$99,107,FALSE)-VLOOKUP($A18,'Import OffPeak change'!$A$106:DH$202,107,FALSE)))</f>
        <v>0</v>
      </c>
      <c r="DD18" s="6">
        <f>IF(ISERROR(VLOOKUP($A18,'Import OffPeak'!$A$3:DI$99,108,FALSE)-VLOOKUP($A18,'Import OffPeak change'!$A$106:DI$202,108,FALSE)),0,(VLOOKUP($A18,'Import OffPeak'!$A$3:DI$99,108,FALSE)-VLOOKUP($A18,'Import OffPeak change'!$A$106:DI$202,108,FALSE)))</f>
        <v>0</v>
      </c>
      <c r="DE18" s="6">
        <f>IF(ISERROR(VLOOKUP($A18,'Import OffPeak'!$A$3:DJ$99,109,FALSE)-VLOOKUP($A18,'Import OffPeak change'!$A$106:DJ$202,109,FALSE)),0,(VLOOKUP($A18,'Import OffPeak'!$A$3:DJ$99,109,FALSE)-VLOOKUP($A18,'Import OffPeak change'!$A$106:DJ$202,109,FALSE)))</f>
        <v>0</v>
      </c>
      <c r="DF18" s="6">
        <f>IF(ISERROR(VLOOKUP($A18,'Import OffPeak'!$A$3:DK$99,110,FALSE)-VLOOKUP($A18,'Import OffPeak change'!$A$106:DK$202,110,FALSE)),0,(VLOOKUP($A18,'Import OffPeak'!$A$3:DK$99,110,FALSE)-VLOOKUP($A18,'Import OffPeak change'!$A$106:DK$202,110,FALSE)))</f>
        <v>0</v>
      </c>
      <c r="DG18" s="6">
        <f>IF(ISERROR(VLOOKUP($A18,'Import OffPeak'!$A$3:DL$99,111,FALSE)-VLOOKUP($A18,'Import OffPeak change'!$A$106:DL$202,111,FALSE)),0,(VLOOKUP($A18,'Import OffPeak'!$A$3:DL$99,111,FALSE)-VLOOKUP($A18,'Import OffPeak change'!$A$106:DL$202,111,FALSE)))</f>
        <v>0</v>
      </c>
      <c r="DH18" s="6">
        <f>IF(ISERROR(VLOOKUP($A18,'Import OffPeak'!$A$3:DM$99,112,FALSE)-VLOOKUP($A18,'Import OffPeak change'!$A$106:DM$202,112,FALSE)),0,(VLOOKUP($A18,'Import OffPeak'!$A$3:DM$99,112,FALSE)-VLOOKUP($A18,'Import OffPeak change'!$A$106:DM$202,112,FALSE)))</f>
        <v>0</v>
      </c>
      <c r="DI18" s="6">
        <f>IF(ISERROR(VLOOKUP($A18,'Import OffPeak'!$A$3:DN$99,113,FALSE)-VLOOKUP($A18,'Import OffPeak change'!$A$106:DN$202,113,FALSE)),0,(VLOOKUP($A18,'Import OffPeak'!$A$3:DN$99,113,FALSE)-VLOOKUP($A18,'Import OffPeak change'!$A$106:DN$202,113,FALSE)))</f>
        <v>0</v>
      </c>
      <c r="DJ18" s="6">
        <f>IF(ISERROR(VLOOKUP($A18,'Import OffPeak'!$A$3:DO$99,114,FALSE)-VLOOKUP($A18,'Import OffPeak change'!$A$106:DO$202,114,FALSE)),0,(VLOOKUP($A18,'Import OffPeak'!$A$3:DO$99,114,FALSE)-VLOOKUP($A18,'Import OffPeak change'!$A$106:DO$202,114,FALSE)))</f>
        <v>0</v>
      </c>
      <c r="DK18" s="6">
        <f>IF(ISERROR(VLOOKUP($A18,'Import OffPeak'!$A$3:DP$99,115,FALSE)-VLOOKUP($A18,'Import OffPeak change'!$A$106:DP$202,115,FALSE)),0,(VLOOKUP($A18,'Import OffPeak'!$A$3:DP$99,115,FALSE)-VLOOKUP($A18,'Import OffPeak change'!$A$106:DP$202,115,FALSE)))</f>
        <v>0</v>
      </c>
      <c r="DL18" s="6">
        <f>IF(ISERROR(VLOOKUP($A18,'Import OffPeak'!$A$3:DQ$99,116,FALSE)-VLOOKUP($A18,'Import OffPeak change'!$A$106:DQ$202,116,FALSE)),0,(VLOOKUP($A18,'Import OffPeak'!$A$3:DQ$99,116,FALSE)-VLOOKUP($A18,'Import OffPeak change'!$A$106:DQ$202,116,FALSE)))</f>
        <v>0</v>
      </c>
      <c r="DM18" s="6">
        <f>IF(ISERROR(VLOOKUP($A18,'Import OffPeak'!$A$3:DR$99,117,FALSE)-VLOOKUP($A18,'Import OffPeak change'!$A$106:DR$202,117,FALSE)),0,(VLOOKUP($A18,'Import OffPeak'!$A$3:DR$99,117,FALSE)-VLOOKUP($A18,'Import OffPeak change'!$A$106:DR$202,117,FALSE)))</f>
        <v>0</v>
      </c>
      <c r="DN18" s="6">
        <f>IF(ISERROR(VLOOKUP($A18,'Import OffPeak'!$A$3:DS$99,118,FALSE)-VLOOKUP($A18,'Import OffPeak change'!$A$106:DS$202,118,FALSE)),0,(VLOOKUP($A18,'Import OffPeak'!$A$3:DS$99,118,FALSE)-VLOOKUP($A18,'Import OffPeak change'!$A$106:DS$202,118,FALSE)))</f>
        <v>0</v>
      </c>
      <c r="DO18" s="6">
        <f>IF(ISERROR(VLOOKUP($A18,'Import OffPeak'!$A$3:DT$99,119,FALSE)-VLOOKUP($A18,'Import OffPeak change'!$A$106:DT$202,119,FALSE)),0,(VLOOKUP($A18,'Import OffPeak'!$A$3:DT$99,119,FALSE)-VLOOKUP($A18,'Import OffPeak change'!$A$106:DT$202,119,FALSE)))</f>
        <v>0</v>
      </c>
      <c r="DP18" s="6">
        <f>IF(ISERROR(VLOOKUP($A18,'Import OffPeak'!$A$3:DU$99,120,FALSE)-VLOOKUP($A18,'Import OffPeak change'!$A$106:DU$202,120,FALSE)),0,(VLOOKUP($A18,'Import OffPeak'!$A$3:DU$99,120,FALSE)-VLOOKUP($A18,'Import OffPeak change'!$A$106:DU$202,120,FALSE)))</f>
        <v>0</v>
      </c>
      <c r="DQ18" s="6">
        <f>IF(ISERROR(VLOOKUP($A18,'Import OffPeak'!$A$3:DV$99,121,FALSE)-VLOOKUP($A18,'Import OffPeak change'!$A$106:DV$202,121,FALSE)),0,(VLOOKUP($A18,'Import OffPeak'!$A$3:DV$99,121,FALSE)-VLOOKUP($A18,'Import OffPeak change'!$A$106:DV$202,121,FALSE)))</f>
        <v>0</v>
      </c>
      <c r="DR18" s="6">
        <f>IF(ISERROR(VLOOKUP($A18,'Import OffPeak'!$A$3:DW$99,122,FALSE)-VLOOKUP($A18,'Import OffPeak change'!$A$106:DW$202,122,FALSE)),0,(VLOOKUP($A18,'Import OffPeak'!$A$3:DW$99,122,FALSE)-VLOOKUP($A18,'Import OffPeak change'!$A$106:DW$202,122,FALSE)))</f>
        <v>0</v>
      </c>
      <c r="DS18" s="6">
        <f>IF(ISERROR(VLOOKUP($A18,'Import OffPeak'!$A$3:DX$99,123,FALSE)-VLOOKUP($A18,'Import OffPeak change'!$A$106:DX$202,123,FALSE)),0,(VLOOKUP($A18,'Import OffPeak'!$A$3:DX$99,123,FALSE)-VLOOKUP($A18,'Import OffPeak change'!$A$106:DX$202,123,FALSE)))</f>
        <v>0</v>
      </c>
      <c r="DT18" s="6">
        <f>IF(ISERROR(VLOOKUP($A18,'Import OffPeak'!$A$3:DY$99,124,FALSE)-VLOOKUP($A18,'Import OffPeak change'!$A$106:DY$202,124,FALSE)),0,(VLOOKUP($A18,'Import OffPeak'!$A$3:DY$99,124,FALSE)-VLOOKUP($A18,'Import OffPeak change'!$A$106:DY$202,124,FALSE)))</f>
        <v>0</v>
      </c>
      <c r="DU18" s="6">
        <f>IF(ISERROR(VLOOKUP($A18,'Import OffPeak'!$A$3:DZ$99,125,FALSE)-VLOOKUP($A18,'Import OffPeak change'!$A$106:DZ$202,125,FALSE)),0,(VLOOKUP($A18,'Import OffPeak'!$A$3:DZ$99,125,FALSE)-VLOOKUP($A18,'Import OffPeak change'!$A$106:DZ$202,125,FALSE)))</f>
        <v>0</v>
      </c>
      <c r="DV18" s="6">
        <f>IF(ISERROR(VLOOKUP($A18,'Import OffPeak'!$A$3:EA$99,126,FALSE)-VLOOKUP($A18,'Import OffPeak change'!$A$106:EA$202,126,FALSE)),0,(VLOOKUP($A18,'Import OffPeak'!$A$3:EA$99,126,FALSE)-VLOOKUP($A18,'Import OffPeak change'!$A$106:EA$202,126,FALSE)))</f>
        <v>0</v>
      </c>
      <c r="DW18" s="6">
        <f>IF(ISERROR(VLOOKUP($A18,'Import OffPeak'!$A$3:EB$99,127,FALSE)-VLOOKUP($A18,'Import OffPeak change'!$A$106:EB$202,127,FALSE)),0,(VLOOKUP($A18,'Import OffPeak'!$A$3:EB$99,127,FALSE)-VLOOKUP($A18,'Import OffPeak change'!$A$106:EB$202,127,FALSE)))</f>
        <v>0</v>
      </c>
      <c r="DX18" s="6">
        <f>IF(ISERROR(VLOOKUP($A18,'Import OffPeak'!$A$3:EC$99,128,FALSE)-VLOOKUP($A18,'Import OffPeak change'!$A$106:EC$202,128,FALSE)),0,(VLOOKUP($A18,'Import OffPeak'!$A$3:EC$99,128,FALSE)-VLOOKUP($A18,'Import OffPeak change'!$A$106:EC$202,128,FALSE)))</f>
        <v>0</v>
      </c>
      <c r="DY18" s="6">
        <f>IF(ISERROR(VLOOKUP($A18,'Import OffPeak'!$A$3:ED$99,129,FALSE)-VLOOKUP($A18,'Import OffPeak change'!$A$106:ED$202,129,FALSE)),0,(VLOOKUP($A18,'Import OffPeak'!$A$3:ED$99,129,FALSE)-VLOOKUP($A18,'Import OffPeak change'!$A$106:ED$202,129,FALSE)))</f>
        <v>0</v>
      </c>
      <c r="DZ18" s="6">
        <f>IF(ISERROR(VLOOKUP($A18,'Import OffPeak'!$A$3:EE$99,130,FALSE)-VLOOKUP($A18,'Import OffPeak change'!$A$106:EE$202,130,FALSE)),0,(VLOOKUP($A18,'Import OffPeak'!$A$3:EE$99,130,FALSE)-VLOOKUP($A18,'Import OffPeak change'!$A$106:EE$202,130,FALSE)))</f>
        <v>0</v>
      </c>
      <c r="EA18" s="6">
        <f>IF(ISERROR(VLOOKUP($A18,'Import OffPeak'!$A$3:EF$99,131,FALSE)-VLOOKUP($A18,'Import OffPeak change'!$A$106:EF$202,131,FALSE)),0,(VLOOKUP($A18,'Import OffPeak'!$A$3:EF$99,131,FALSE)-VLOOKUP($A18,'Import OffPeak change'!$A$106:EF$202,131,FALSE)))</f>
        <v>0</v>
      </c>
      <c r="EB18" s="6">
        <f>IF(ISERROR(VLOOKUP($A18,'Import OffPeak'!$A$3:EG$99,132,FALSE)-VLOOKUP($A18,'Import OffPeak change'!$A$106:EG$202,132,FALSE)),0,(VLOOKUP($A18,'Import OffPeak'!$A$3:EG$99,132,FALSE)-VLOOKUP($A18,'Import OffPeak change'!$A$106:EG$202,132,FALSE)))</f>
        <v>0</v>
      </c>
      <c r="EC18" s="6">
        <f>IF(ISERROR(VLOOKUP($A18,'Import OffPeak'!$A$3:EH$99,133,FALSE)-VLOOKUP($A18,'Import OffPeak change'!$A$106:EH$202,133,FALSE)),0,(VLOOKUP($A18,'Import OffPeak'!$A$3:EH$99,133,FALSE)-VLOOKUP($A18,'Import OffPeak change'!$A$106:EH$202,133,FALSE)))</f>
        <v>0</v>
      </c>
      <c r="ED18" s="6">
        <f>IF(ISERROR(VLOOKUP($A18,'Import OffPeak'!$A$3:EI$99,134,FALSE)-VLOOKUP($A18,'Import OffPeak change'!$A$106:EI$202,134,FALSE)),0,(VLOOKUP($A18,'Import OffPeak'!$A$3:EI$99,134,FALSE)-VLOOKUP($A18,'Import OffPeak change'!$A$106:EI$202,134,FALSE)))</f>
        <v>0</v>
      </c>
      <c r="EE18" s="6">
        <f>IF(ISERROR(VLOOKUP($A18,'Import OffPeak'!$A$3:EJ$99,135,FALSE)-VLOOKUP($A18,'Import OffPeak change'!$A$106:EJ$202,135,FALSE)),0,(VLOOKUP($A18,'Import OffPeak'!$A$3:EJ$99,135,FALSE)-VLOOKUP($A18,'Import OffPeak change'!$A$106:EJ$202,135,FALSE)))</f>
        <v>0</v>
      </c>
      <c r="EF18" s="6">
        <f>IF(ISERROR(VLOOKUP($A18,'Import OffPeak'!$A$3:EK$99,136,FALSE)-VLOOKUP($A18,'Import OffPeak change'!$A$106:EK$202,136,FALSE)),0,(VLOOKUP($A18,'Import OffPeak'!$A$3:EK$99,136,FALSE)-VLOOKUP($A18,'Import OffPeak change'!$A$106:EK$202,136,FALSE)))</f>
        <v>0</v>
      </c>
      <c r="EG18" s="6">
        <f>IF(ISERROR(VLOOKUP($A18,'Import OffPeak'!$A$3:EL$99,137,FALSE)-VLOOKUP($A18,'Import OffPeak change'!$A$106:EL$202,137,FALSE)),0,(VLOOKUP($A18,'Import OffPeak'!$A$3:EL$99,137,FALSE)-VLOOKUP($A18,'Import OffPeak change'!$A$106:EL$202,137,FALSE)))</f>
        <v>0</v>
      </c>
      <c r="EH18" s="6">
        <f>IF(ISERROR(VLOOKUP($A18,'Import OffPeak'!$A$3:EM$99,138,FALSE)-VLOOKUP($A18,'Import OffPeak change'!$A$106:EM$202,138,FALSE)),0,(VLOOKUP($A18,'Import OffPeak'!$A$3:EM$99,138,FALSE)-VLOOKUP($A18,'Import OffPeak change'!$A$106:EM$202,138,FALSE)))</f>
        <v>0</v>
      </c>
      <c r="EI18" s="6">
        <f>IF(ISERROR(VLOOKUP($A18,'Import OffPeak'!$A$3:EN$99,139,FALSE)-VLOOKUP($A18,'Import OffPeak change'!$A$106:EN$202,139,FALSE)),0,(VLOOKUP($A18,'Import OffPeak'!$A$3:EN$99,139,FALSE)-VLOOKUP($A18,'Import OffPeak change'!$A$106:EN$202,139,FALSE)))</f>
        <v>0</v>
      </c>
      <c r="EJ18" s="6">
        <f>IF(ISERROR(VLOOKUP($A18,'Import OffPeak'!$A$3:EO$99,140,FALSE)-VLOOKUP($A18,'Import OffPeak change'!$A$106:EO$202,140,FALSE)),0,(VLOOKUP($A18,'Import OffPeak'!$A$3:EO$99,140,FALSE)-VLOOKUP($A18,'Import OffPeak change'!$A$106:EO$202,140,FALSE)))</f>
        <v>0</v>
      </c>
      <c r="EK18" s="6">
        <f>IF(ISERROR(VLOOKUP($A18,'Import OffPeak'!$A$3:EP$99,141,FALSE)-VLOOKUP($A18,'Import OffPeak change'!$A$106:EP$202,141,FALSE)),0,(VLOOKUP($A18,'Import OffPeak'!$A$3:EP$99,141,FALSE)-VLOOKUP($A18,'Import OffPeak change'!$A$106:EP$202,141,FALSE)))</f>
        <v>0</v>
      </c>
      <c r="EL18" s="6">
        <f>IF(ISERROR(VLOOKUP($A18,'Import OffPeak'!$A$3:EQ$99,142,FALSE)-VLOOKUP($A18,'Import OffPeak change'!$A$106:EQ$202,142,FALSE)),0,(VLOOKUP($A18,'Import OffPeak'!$A$3:EQ$99,142,FALSE)-VLOOKUP($A18,'Import OffPeak change'!$A$106:EQ$202,142,FALSE)))</f>
        <v>0</v>
      </c>
      <c r="EM18" s="6">
        <f>IF(ISERROR(VLOOKUP($A18,'Import OffPeak'!$A$3:ER$99,143,FALSE)-VLOOKUP($A18,'Import OffPeak change'!$A$106:ER$202,143,FALSE)),0,(VLOOKUP($A18,'Import OffPeak'!$A$3:ER$99,143,FALSE)-VLOOKUP($A18,'Import OffPeak change'!$A$106:ER$202,143,FALSE)))</f>
        <v>0</v>
      </c>
      <c r="EN18" s="6">
        <f>IF(ISERROR(VLOOKUP($A18,'Import OffPeak'!$A$3:ES$99,144,FALSE)-VLOOKUP($A18,'Import OffPeak change'!$A$106:ES$202,144,FALSE)),0,(VLOOKUP($A18,'Import OffPeak'!$A$3:ES$99,144,FALSE)-VLOOKUP($A18,'Import OffPeak change'!$A$106:ES$202,144,FALSE)))</f>
        <v>0</v>
      </c>
      <c r="EO18" s="6">
        <f>IF(ISERROR(VLOOKUP($A18,'Import OffPeak'!$A$3:ET$99,145,FALSE)-VLOOKUP($A18,'Import OffPeak change'!$A$106:ET$202,145,FALSE)),0,(VLOOKUP($A18,'Import OffPeak'!$A$3:ET$99,145,FALSE)-VLOOKUP($A18,'Import OffPeak change'!$A$106:ET$202,145,FALSE)))</f>
        <v>0</v>
      </c>
      <c r="EP18" s="6">
        <f>IF(ISERROR(VLOOKUP($A18,'Import OffPeak'!$A$3:EU$99,146,FALSE)-VLOOKUP($A18,'Import OffPeak change'!$A$106:EU$202,146,FALSE)),0,(VLOOKUP($A18,'Import OffPeak'!$A$3:EU$99,146,FALSE)-VLOOKUP($A18,'Import OffPeak change'!$A$106:EU$202,146,FALSE)))</f>
        <v>0</v>
      </c>
      <c r="EQ18" s="6">
        <f>IF(ISERROR(VLOOKUP($A18,'Import OffPeak'!$A$3:EV$99,147,FALSE)-VLOOKUP($A18,'Import OffPeak change'!$A$106:EV$202,147,FALSE)),0,(VLOOKUP($A18,'Import OffPeak'!$A$3:EV$99,147,FALSE)-VLOOKUP($A18,'Import OffPeak change'!$A$106:EV$202,147,FALSE)))</f>
        <v>0</v>
      </c>
      <c r="ER18" s="6">
        <f>IF(ISERROR(VLOOKUP($A18,'Import OffPeak'!$A$3:EW$99,148,FALSE)-VLOOKUP($A18,'Import OffPeak change'!$A$106:EW$202,148,FALSE)),0,(VLOOKUP($A18,'Import OffPeak'!$A$3:EW$99,148,FALSE)-VLOOKUP($A18,'Import OffPeak change'!$A$106:EW$202,148,FALSE)))</f>
        <v>0</v>
      </c>
      <c r="ES18" s="6">
        <f>IF(ISERROR(VLOOKUP($A18,'Import OffPeak'!$A$3:EX$99,149,FALSE)-VLOOKUP($A18,'Import OffPeak change'!$A$106:EX$202,149,FALSE)),0,(VLOOKUP($A18,'Import OffPeak'!$A$3:EX$99,149,FALSE)-VLOOKUP($A18,'Import OffPeak change'!$A$106:EX$202,149,FALSE)))</f>
        <v>0</v>
      </c>
      <c r="ET18" s="6">
        <f>IF(ISERROR(VLOOKUP($A18,'Import OffPeak'!$A$3:EY$99,150,FALSE)-VLOOKUP($A18,'Import OffPeak change'!$A$106:EY$202,150,FALSE)),0,(VLOOKUP($A18,'Import OffPeak'!$A$3:EY$99,150,FALSE)-VLOOKUP($A18,'Import OffPeak change'!$A$106:EY$202,150,FALSE)))</f>
        <v>0</v>
      </c>
      <c r="EU18" s="6">
        <f>IF(ISERROR(VLOOKUP($A18,'Import OffPeak'!$A$3:EZ$99,151,FALSE)-VLOOKUP($A18,'Import OffPeak change'!$A$106:EZ$202,151,FALSE)),0,(VLOOKUP($A18,'Import OffPeak'!$A$3:EZ$99,151,FALSE)-VLOOKUP($A18,'Import OffPeak change'!$A$106:EZ$202,151,FALSE)))</f>
        <v>0</v>
      </c>
      <c r="EV18" s="6">
        <f>IF(ISERROR(VLOOKUP($A18,'Import OffPeak'!$A$3:FA$99,152,FALSE)-VLOOKUP($A18,'Import OffPeak change'!$A$106:FA$202,152,FALSE)),0,(VLOOKUP($A18,'Import OffPeak'!$A$3:FA$99,152,FALSE)-VLOOKUP($A18,'Import OffPeak change'!$A$106:FA$202,152,FALSE)))</f>
        <v>0</v>
      </c>
      <c r="EW18" s="6">
        <f>IF(ISERROR(VLOOKUP($A18,'Import OffPeak'!$A$3:FB$99,153,FALSE)-VLOOKUP($A18,'Import OffPeak change'!$A$106:FB$202,153,FALSE)),0,(VLOOKUP($A18,'Import OffPeak'!$A$3:FB$99,153,FALSE)-VLOOKUP($A18,'Import OffPeak change'!$A$106:FB$202,153,FALSE)))</f>
        <v>0</v>
      </c>
      <c r="EX18" s="6">
        <f>IF(ISERROR(VLOOKUP($A18,'Import OffPeak'!$A$3:FC$99,154,FALSE)-VLOOKUP($A18,'Import OffPeak change'!$A$106:FC$202,154,FALSE)),0,(VLOOKUP($A18,'Import OffPeak'!$A$3:FC$99,154,FALSE)-VLOOKUP($A18,'Import OffPeak change'!$A$106:FC$202,154,FALSE)))</f>
        <v>0</v>
      </c>
      <c r="EY18" s="6">
        <f>IF(ISERROR(VLOOKUP($A18,'Import OffPeak'!$A$3:FD$99,155,FALSE)-VLOOKUP($A18,'Import OffPeak change'!$A$106:FD$202,155,FALSE)),0,(VLOOKUP($A18,'Import OffPeak'!$A$3:FD$99,155,FALSE)-VLOOKUP($A18,'Import OffPeak change'!$A$106:FD$202,155,FALSE)))</f>
        <v>0</v>
      </c>
      <c r="EZ18" s="6">
        <f>IF(ISERROR(VLOOKUP($A18,'Import OffPeak'!$A$3:FE$99,156,FALSE)-VLOOKUP($A18,'Import OffPeak change'!$A$106:FE$202,156,FALSE)),0,(VLOOKUP($A18,'Import OffPeak'!$A$3:FE$99,156,FALSE)-VLOOKUP($A18,'Import OffPeak change'!$A$106:FE$202,156,FALSE)))</f>
        <v>0</v>
      </c>
      <c r="FA18" s="6">
        <f>IF(ISERROR(VLOOKUP($A18,'Import OffPeak'!$A$3:FF$99,157,FALSE)-VLOOKUP($A18,'Import OffPeak change'!$A$106:FF$202,157,FALSE)),0,(VLOOKUP($A18,'Import OffPeak'!$A$3:FF$99,157,FALSE)-VLOOKUP($A18,'Import OffPeak change'!$A$106:FF$202,157,FALSE)))</f>
        <v>0</v>
      </c>
      <c r="FB18" s="6">
        <f>IF(ISERROR(VLOOKUP($A18,'Import OffPeak'!$A$3:FG$99,158,FALSE)-VLOOKUP($A18,'Import OffPeak change'!$A$106:FG$202,158,FALSE)),0,(VLOOKUP($A18,'Import OffPeak'!$A$3:FG$99,158,FALSE)-VLOOKUP($A18,'Import OffPeak change'!$A$106:FG$202,158,FALSE)))</f>
        <v>0</v>
      </c>
      <c r="FC18" s="6">
        <f>IF(ISERROR(VLOOKUP($A18,'Import OffPeak'!$A$3:FH$99,159,FALSE)-VLOOKUP($A18,'Import OffPeak change'!$A$106:FH$202,159,FALSE)),0,(VLOOKUP($A18,'Import OffPeak'!$A$3:FH$99,159,FALSE)-VLOOKUP($A18,'Import OffPeak change'!$A$106:FH$202,159,FALSE)))</f>
        <v>0</v>
      </c>
      <c r="FD18" s="6">
        <f>IF(ISERROR(VLOOKUP($A18,'Import OffPeak'!$A$3:FI$99,160,FALSE)-VLOOKUP($A18,'Import OffPeak change'!$A$106:FI$202,160,FALSE)),0,(VLOOKUP($A18,'Import OffPeak'!$A$3:FI$99,160,FALSE)-VLOOKUP($A18,'Import OffPeak change'!$A$106:FI$202,160,FALSE)))</f>
        <v>0</v>
      </c>
      <c r="FE18" s="6">
        <f>IF(ISERROR(VLOOKUP($A18,'Import OffPeak'!$A$3:FJ$99,161,FALSE)-VLOOKUP($A18,'Import OffPeak change'!$A$106:FJ$202,161,FALSE)),0,(VLOOKUP($A18,'Import OffPeak'!$A$3:FJ$99,161,FALSE)-VLOOKUP($A18,'Import OffPeak change'!$A$106:FJ$202,161,FALSE)))</f>
        <v>0</v>
      </c>
      <c r="FF18" s="6">
        <f>IF(ISERROR(VLOOKUP($A18,'Import OffPeak'!$A$3:FK$99,162,FALSE)-VLOOKUP($A18,'Import OffPeak change'!$A$106:FK$202,162,FALSE)),0,(VLOOKUP($A18,'Import OffPeak'!$A$3:FK$99,162,FALSE)-VLOOKUP($A18,'Import OffPeak change'!$A$106:FK$202,162,FALSE)))</f>
        <v>0</v>
      </c>
      <c r="FG18" s="6">
        <f>IF(ISERROR(VLOOKUP($A18,'Import OffPeak'!$A$3:FL$99,163,FALSE)-VLOOKUP($A18,'Import OffPeak change'!$A$106:FL$202,163,FALSE)),0,(VLOOKUP($A18,'Import OffPeak'!$A$3:FL$99,163,FALSE)-VLOOKUP($A18,'Import OffPeak change'!$A$106:FL$202,163,FALSE)))</f>
        <v>0</v>
      </c>
      <c r="FH18" s="6">
        <f>IF(ISERROR(VLOOKUP($A18,'Import OffPeak'!$A$3:FM$99,164,FALSE)-VLOOKUP($A18,'Import OffPeak change'!$A$106:FM$202,164,FALSE)),0,(VLOOKUP($A18,'Import OffPeak'!$A$3:FM$99,164,FALSE)-VLOOKUP($A18,'Import OffPeak change'!$A$106:FM$202,164,FALSE)))</f>
        <v>0</v>
      </c>
      <c r="FI18" s="6">
        <f>IF(ISERROR(VLOOKUP($A18,'Import OffPeak'!$A$3:FN$99,165,FALSE)-VLOOKUP($A18,'Import OffPeak change'!$A$106:FN$202,165,FALSE)),0,(VLOOKUP($A18,'Import OffPeak'!$A$3:FN$99,165,FALSE)-VLOOKUP($A18,'Import OffPeak change'!$A$106:FN$202,165,FALSE)))</f>
        <v>0</v>
      </c>
      <c r="FJ18" s="6">
        <f>IF(ISERROR(VLOOKUP($A18,'Import OffPeak'!$A$3:FO$99,166,FALSE)-VLOOKUP($A18,'Import OffPeak change'!$A$106:FO$202,166,FALSE)),0,(VLOOKUP($A18,'Import OffPeak'!$A$3:FO$99,166,FALSE)-VLOOKUP($A18,'Import OffPeak change'!$A$106:FO$202,166,FALSE)))</f>
        <v>0</v>
      </c>
      <c r="FK18" s="6">
        <f>IF(ISERROR(VLOOKUP($A18,'Import OffPeak'!$A$3:FP$99,167,FALSE)-VLOOKUP($A18,'Import OffPeak change'!$A$106:FP$202,167,FALSE)),0,(VLOOKUP($A18,'Import OffPeak'!$A$3:FP$99,167,FALSE)-VLOOKUP($A18,'Import OffPeak change'!$A$106:FP$202,167,FALSE)))</f>
        <v>0</v>
      </c>
      <c r="FL18" s="6">
        <f>IF(ISERROR(VLOOKUP($A18,'Import OffPeak'!$A$3:FQ$99,168,FALSE)-VLOOKUP($A18,'Import OffPeak change'!$A$106:FQ$202,168,FALSE)),0,(VLOOKUP($A18,'Import OffPeak'!$A$3:FQ$99,168,FALSE)-VLOOKUP($A18,'Import OffPeak change'!$A$106:FQ$202,168,FALSE)))</f>
        <v>0</v>
      </c>
      <c r="FM18" s="6">
        <f>IF(ISERROR(VLOOKUP($A18,'Import OffPeak'!$A$3:FR$99,169,FALSE)-VLOOKUP($A18,'Import OffPeak change'!$A$106:FR$202,169,FALSE)),0,(VLOOKUP($A18,'Import OffPeak'!$A$3:FR$99,169,FALSE)-VLOOKUP($A18,'Import OffPeak change'!$A$106:FR$202,169,FALSE)))</f>
        <v>0</v>
      </c>
      <c r="FN18" s="6">
        <f>IF(ISERROR(VLOOKUP($A18,'Import OffPeak'!$A$3:FS$99,170,FALSE)-VLOOKUP($A18,'Import OffPeak change'!$A$106:FS$202,170,FALSE)),0,(VLOOKUP($A18,'Import OffPeak'!$A$3:FS$99,170,FALSE)-VLOOKUP($A18,'Import OffPeak change'!$A$106:FS$202,170,FALSE)))</f>
        <v>0</v>
      </c>
      <c r="FO18" s="6">
        <f>IF(ISERROR(VLOOKUP($A18,'Import OffPeak'!$A$3:FT$99,171,FALSE)-VLOOKUP($A18,'Import OffPeak change'!$A$106:FT$202,171,FALSE)),0,(VLOOKUP($A18,'Import OffPeak'!$A$3:FT$99,171,FALSE)-VLOOKUP($A18,'Import OffPeak change'!$A$106:FT$202,171,FALSE)))</f>
        <v>0</v>
      </c>
      <c r="FP18" s="6">
        <f>IF(ISERROR(VLOOKUP($A18,'Import OffPeak'!$A$3:FU$99,172,FALSE)-VLOOKUP($A18,'Import OffPeak change'!$A$106:FU$202,172,FALSE)),0,(VLOOKUP($A18,'Import OffPeak'!$A$3:FU$99,172,FALSE)-VLOOKUP($A18,'Import OffPeak change'!$A$106:FU$202,172,FALSE)))</f>
        <v>0</v>
      </c>
      <c r="FQ18" s="6">
        <f>IF(ISERROR(VLOOKUP($A18,'Import OffPeak'!$A$3:FV$99,173,FALSE)-VLOOKUP($A18,'Import OffPeak change'!$A$106:FV$202,173,FALSE)),0,(VLOOKUP($A18,'Import OffPeak'!$A$3:FV$99,173,FALSE)-VLOOKUP($A18,'Import OffPeak change'!$A$106:FV$202,173,FALSE)))</f>
        <v>0</v>
      </c>
      <c r="FR18" s="6">
        <f>IF(ISERROR(VLOOKUP($A18,'Import OffPeak'!$A$3:FW$99,174,FALSE)-VLOOKUP($A18,'Import OffPeak change'!$A$106:FW$202,174,FALSE)),0,(VLOOKUP($A18,'Import OffPeak'!$A$3:FW$99,174,FALSE)-VLOOKUP($A18,'Import OffPeak change'!$A$106:FW$202,174,FALSE)))</f>
        <v>0</v>
      </c>
      <c r="FS18" s="6">
        <f>IF(ISERROR(VLOOKUP($A18,'Import OffPeak'!$A$3:FX$99,175,FALSE)-VLOOKUP($A18,'Import OffPeak change'!$A$106:FX$202,175,FALSE)),0,(VLOOKUP($A18,'Import OffPeak'!$A$3:FX$99,175,FALSE)-VLOOKUP($A18,'Import OffPeak change'!$A$106:FX$202,175,FALSE)))</f>
        <v>0</v>
      </c>
      <c r="FT18" s="6">
        <f>IF(ISERROR(VLOOKUP($A18,'Import OffPeak'!$A$3:FY$99,176,FALSE)-VLOOKUP($A18,'Import OffPeak change'!$A$106:FY$202,176,FALSE)),0,(VLOOKUP($A18,'Import OffPeak'!$A$3:FY$99,176,FALSE)-VLOOKUP($A18,'Import OffPeak change'!$A$106:FY$202,176,FALSE)))</f>
        <v>0</v>
      </c>
      <c r="FU18" s="6">
        <f>IF(ISERROR(VLOOKUP($A18,'Import OffPeak'!$A$3:FZ$99,177,FALSE)-VLOOKUP($A18,'Import OffPeak change'!$A$106:FZ$202,177,FALSE)),0,(VLOOKUP($A18,'Import OffPeak'!$A$3:FZ$99,177,FALSE)-VLOOKUP($A18,'Import OffPeak change'!$A$106:FZ$202,177,FALSE)))</f>
        <v>0</v>
      </c>
      <c r="FV18" s="6">
        <f>IF(ISERROR(VLOOKUP($A18,'Import OffPeak'!$A$3:GA$99,178,FALSE)-VLOOKUP($A18,'Import OffPeak change'!$A$106:GA$202,178,FALSE)),0,(VLOOKUP($A18,'Import OffPeak'!$A$3:GA$99,178,FALSE)-VLOOKUP($A18,'Import OffPeak change'!$A$106:GA$202,178,FALSE)))</f>
        <v>0</v>
      </c>
      <c r="FW18" s="6">
        <f>IF(ISERROR(VLOOKUP($A18,'Import OffPeak'!$A$3:GB$99,179,FALSE)-VLOOKUP($A18,'Import OffPeak change'!$A$106:GB$202,179,FALSE)),0,(VLOOKUP($A18,'Import OffPeak'!$A$3:GB$99,179,FALSE)-VLOOKUP($A18,'Import OffPeak change'!$A$106:GB$202,179,FALSE)))</f>
        <v>0</v>
      </c>
      <c r="FX18" s="6">
        <f>IF(ISERROR(VLOOKUP($A18,'Import OffPeak'!$A$3:GC$99,180,FALSE)-VLOOKUP($A18,'Import OffPeak change'!$A$106:GC$202,180,FALSE)),0,(VLOOKUP($A18,'Import OffPeak'!$A$3:GC$99,180,FALSE)-VLOOKUP($A18,'Import OffPeak change'!$A$106:GC$202,180,FALSE)))</f>
        <v>0</v>
      </c>
      <c r="FY18" s="6">
        <f>IF(ISERROR(VLOOKUP($A18,'Import OffPeak'!$A$3:GD$99,181,FALSE)-VLOOKUP($A18,'Import OffPeak change'!$A$106:GD$202,181,FALSE)),0,(VLOOKUP($A18,'Import OffPeak'!$A$3:GD$99,181,FALSE)-VLOOKUP($A18,'Import OffPeak change'!$A$106:GD$202,181,FALSE)))</f>
        <v>0</v>
      </c>
      <c r="FZ18" s="6">
        <f>IF(ISERROR(VLOOKUP($A18,'Import OffPeak'!$A$3:GE$99,182,FALSE)-VLOOKUP($A18,'Import OffPeak change'!$A$106:GE$202,182,FALSE)),0,(VLOOKUP($A18,'Import OffPeak'!$A$3:GE$99,182,FALSE)-VLOOKUP($A18,'Import OffPeak change'!$A$106:GE$202,182,FALSE)))</f>
        <v>0</v>
      </c>
      <c r="GA18" s="6">
        <f>IF(ISERROR(VLOOKUP($A18,'Import OffPeak'!$A$3:GF$99,183,FALSE)-VLOOKUP($A18,'Import OffPeak change'!$A$106:GF$202,183,FALSE)),0,(VLOOKUP($A18,'Import OffPeak'!$A$3:GF$99,183,FALSE)-VLOOKUP($A18,'Import OffPeak change'!$A$106:GF$202,183,FALSE)))</f>
        <v>0</v>
      </c>
      <c r="GB18" s="6">
        <f>IF(ISERROR(VLOOKUP($A18,'Import OffPeak'!$A$3:GG$99,184,FALSE)-VLOOKUP($A18,'Import OffPeak change'!$A$106:GG$202,184,FALSE)),0,(VLOOKUP($A18,'Import OffPeak'!$A$3:GG$99,184,FALSE)-VLOOKUP($A18,'Import OffPeak change'!$A$106:GG$202,184,FALSE)))</f>
        <v>0</v>
      </c>
      <c r="GC18" s="6">
        <f>IF(ISERROR(VLOOKUP($A18,'Import OffPeak'!$A$3:GH$99,185,FALSE)-VLOOKUP($A18,'Import OffPeak change'!$A$106:GH$202,185,FALSE)),0,(VLOOKUP($A18,'Import OffPeak'!$A$3:GH$99,185,FALSE)-VLOOKUP($A18,'Import OffPeak change'!$A$106:GH$202,185,FALSE)))</f>
        <v>0</v>
      </c>
      <c r="GD18" s="6">
        <f>IF(ISERROR(VLOOKUP($A18,'Import OffPeak'!$A$3:GI$99,186,FALSE)-VLOOKUP($A18,'Import OffPeak change'!$A$106:GI$202,186,FALSE)),0,(VLOOKUP($A18,'Import OffPeak'!$A$3:GI$99,186,FALSE)-VLOOKUP($A18,'Import OffPeak change'!$A$106:GI$202,186,FALSE)))</f>
        <v>0</v>
      </c>
      <c r="GE18" s="6">
        <f>IF(ISERROR(VLOOKUP($A18,'Import OffPeak'!$A$3:GJ$99,187,FALSE)-VLOOKUP($A18,'Import OffPeak change'!$A$106:GJ$202,187,FALSE)),0,(VLOOKUP($A18,'Import OffPeak'!$A$3:GJ$99,187,FALSE)-VLOOKUP($A18,'Import OffPeak change'!$A$106:GJ$202,187,FALSE)))</f>
        <v>0</v>
      </c>
      <c r="GF18" s="6">
        <f>IF(ISERROR(VLOOKUP($A18,'Import OffPeak'!$A$3:GK$99,188,FALSE)-VLOOKUP($A18,'Import OffPeak change'!$A$106:GK$202,188,FALSE)),0,(VLOOKUP($A18,'Import OffPeak'!$A$3:GK$99,188,FALSE)-VLOOKUP($A18,'Import OffPeak change'!$A$106:GK$202,188,FALSE)))</f>
        <v>0</v>
      </c>
      <c r="GG18" s="6">
        <f>IF(ISERROR(VLOOKUP($A18,'Import OffPeak'!$A$3:GL$99,189,FALSE)-VLOOKUP($A18,'Import OffPeak change'!$A$106:GL$202,189,FALSE)),0,(VLOOKUP($A18,'Import OffPeak'!$A$3:GL$99,189,FALSE)-VLOOKUP($A18,'Import OffPeak change'!$A$106:GL$202,189,FALSE)))</f>
        <v>0</v>
      </c>
      <c r="GH18" s="6">
        <f>IF(ISERROR(VLOOKUP($A18,'Import OffPeak'!$A$3:GM$99,190,FALSE)-VLOOKUP($A18,'Import OffPeak change'!$A$106:GM$202,190,FALSE)),0,(VLOOKUP($A18,'Import OffPeak'!$A$3:GM$99,190,FALSE)-VLOOKUP($A18,'Import OffPeak change'!$A$106:GM$202,190,FALSE)))</f>
        <v>0</v>
      </c>
      <c r="GI18" s="6">
        <f>IF(ISERROR(VLOOKUP($A18,'Import OffPeak'!$A$3:GN$99,191,FALSE)-VLOOKUP($A18,'Import OffPeak change'!$A$106:GN$202,191,FALSE)),0,(VLOOKUP($A18,'Import OffPeak'!$A$3:GN$99,191,FALSE)-VLOOKUP($A18,'Import OffPeak change'!$A$106:GN$202,191,FALSE)))</f>
        <v>0</v>
      </c>
      <c r="GJ18" s="6">
        <f>IF(ISERROR(VLOOKUP($A18,'Import OffPeak'!$A$3:GO$99,192,FALSE)-VLOOKUP($A18,'Import OffPeak change'!$A$106:GO$202,192,FALSE)),0,(VLOOKUP($A18,'Import OffPeak'!$A$3:GO$99,192,FALSE)-VLOOKUP($A18,'Import OffPeak change'!$A$106:GO$202,192,FALSE)))</f>
        <v>0</v>
      </c>
      <c r="GK18" s="6">
        <f>IF(ISERROR(VLOOKUP($A18,'Import OffPeak'!$A$3:GP$99,193,FALSE)-VLOOKUP($A18,'Import OffPeak change'!$A$106:GP$202,193,FALSE)),0,(VLOOKUP($A18,'Import OffPeak'!$A$3:GP$99,193,FALSE)-VLOOKUP($A18,'Import OffPeak change'!$A$106:GP$202,193,FALSE)))</f>
        <v>0</v>
      </c>
      <c r="GL18" s="6">
        <f>IF(ISERROR(VLOOKUP($A18,'Import OffPeak'!$A$3:GQ$99,194,FALSE)-VLOOKUP($A18,'Import OffPeak change'!$A$106:GQ$202,194,FALSE)),0,(VLOOKUP($A18,'Import OffPeak'!$A$3:GQ$99,194,FALSE)-VLOOKUP($A18,'Import OffPeak change'!$A$106:GQ$202,194,FALSE)))</f>
        <v>0</v>
      </c>
      <c r="GM18" s="6">
        <f>IF(ISERROR(VLOOKUP($A18,'Import OffPeak'!$A$3:GR$99,195,FALSE)-VLOOKUP($A18,'Import OffPeak change'!$A$106:GR$202,195,FALSE)),0,(VLOOKUP($A18,'Import OffPeak'!$A$3:GR$99,195,FALSE)-VLOOKUP($A18,'Import OffPeak change'!$A$106:GR$202,195,FALSE)))</f>
        <v>0</v>
      </c>
      <c r="GN18" s="6">
        <f>IF(ISERROR(VLOOKUP($A18,'Import OffPeak'!$A$3:GS$99,196,FALSE)-VLOOKUP($A18,'Import OffPeak change'!$A$106:GS$202,196,FALSE)),0,(VLOOKUP($A18,'Import OffPeak'!$A$3:GS$99,196,FALSE)-VLOOKUP($A18,'Import OffPeak change'!$A$106:GS$202,196,FALSE)))</f>
        <v>0</v>
      </c>
      <c r="GO18" s="6">
        <f>IF(ISERROR(VLOOKUP($A18,'Import OffPeak'!$A$3:GT$99,197,FALSE)-VLOOKUP($A18,'Import OffPeak change'!$A$106:GT$202,197,FALSE)),0,(VLOOKUP($A18,'Import OffPeak'!$A$3:GT$99,197,FALSE)-VLOOKUP($A18,'Import OffPeak change'!$A$106:GT$202,197,FALSE)))</f>
        <v>0</v>
      </c>
      <c r="GP18" s="6">
        <f>IF(ISERROR(VLOOKUP($A18,'Import OffPeak'!$A$3:GU$99,198,FALSE)-VLOOKUP($A18,'Import OffPeak change'!$A$106:GU$202,198,FALSE)),0,(VLOOKUP($A18,'Import OffPeak'!$A$3:GU$99,198,FALSE)-VLOOKUP($A18,'Import OffPeak change'!$A$106:GU$202,198,FALSE)))</f>
        <v>0</v>
      </c>
      <c r="GQ18" s="6">
        <f>IF(ISERROR(VLOOKUP($A18,'Import OffPeak'!$A$3:GV$99,199,FALSE)-VLOOKUP($A18,'Import OffPeak change'!$A$106:GV$202,199,FALSE)),0,(VLOOKUP($A18,'Import OffPeak'!$A$3:GV$99,199,FALSE)-VLOOKUP($A18,'Import OffPeak change'!$A$106:GV$202,199,FALSE)))</f>
        <v>0</v>
      </c>
      <c r="GR18" s="6">
        <f>IF(ISERROR(VLOOKUP($A18,'Import OffPeak'!$A$3:GW$99,200,FALSE)-VLOOKUP($A18,'Import OffPeak change'!$A$106:GW$202,200,FALSE)),0,(VLOOKUP($A18,'Import OffPeak'!$A$3:GW$99,200,FALSE)-VLOOKUP($A18,'Import OffPeak change'!$A$106:GW$202,200,FALSE)))</f>
        <v>0</v>
      </c>
      <c r="GS18" s="6">
        <f>IF(ISERROR(VLOOKUP($A18,'Import OffPeak'!$A$3:GX$99,201,FALSE)-VLOOKUP($A18,'Import OffPeak change'!$A$106:GX$202,201,FALSE)),0,(VLOOKUP($A18,'Import OffPeak'!$A$3:GX$99,201,FALSE)-VLOOKUP($A18,'Import OffPeak change'!$A$106:GX$202,201,FALSE)))</f>
        <v>0</v>
      </c>
      <c r="GT18" s="6">
        <f>IF(ISERROR(VLOOKUP($A18,'Import OffPeak'!$A$3:GY$99,202,FALSE)-VLOOKUP($A18,'Import OffPeak change'!$A$106:GY$202,202,FALSE)),0,(VLOOKUP($A18,'Import OffPeak'!$A$3:GY$99,202,FALSE)-VLOOKUP($A18,'Import OffPeak change'!$A$106:GY$202,202,FALSE)))</f>
        <v>0</v>
      </c>
      <c r="GU18" s="6">
        <f>IF(ISERROR(VLOOKUP($A18,'Import OffPeak'!$A$3:GZ$99,203,FALSE)-VLOOKUP($A18,'Import OffPeak change'!$A$106:GZ$202,203,FALSE)),0,(VLOOKUP($A18,'Import OffPeak'!$A$3:GZ$99,203,FALSE)-VLOOKUP($A18,'Import OffPeak change'!$A$106:GZ$202,203,FALSE)))</f>
        <v>0</v>
      </c>
      <c r="GV18" s="6">
        <f>IF(ISERROR(VLOOKUP($A18,'Import OffPeak'!$A$3:HA$99,204,FALSE)-VLOOKUP($A18,'Import OffPeak change'!$A$106:HA$202,204,FALSE)),0,(VLOOKUP($A18,'Import OffPeak'!$A$3:HA$99,204,FALSE)-VLOOKUP($A18,'Import OffPeak change'!$A$106:HA$202,204,FALSE)))</f>
        <v>0</v>
      </c>
      <c r="GW18" s="6">
        <f>IF(ISERROR(VLOOKUP($A18,'Import OffPeak'!$A$3:HB$99,205,FALSE)-VLOOKUP($A18,'Import OffPeak change'!$A$106:HB$202,205,FALSE)),0,(VLOOKUP($A18,'Import OffPeak'!$A$3:HB$99,205,FALSE)-VLOOKUP($A18,'Import OffPeak change'!$A$106:HB$202,205,FALSE)))</f>
        <v>0</v>
      </c>
      <c r="GX18" s="6">
        <f>IF(ISERROR(VLOOKUP($A18,'Import OffPeak'!$A$3:HC$99,206,FALSE)-VLOOKUP($A18,'Import OffPeak change'!$A$106:HC$202,206,FALSE)),0,(VLOOKUP($A18,'Import OffPeak'!$A$3:HC$99,206,FALSE)-VLOOKUP($A18,'Import OffPeak change'!$A$106:HC$202,206,FALSE)))</f>
        <v>0</v>
      </c>
      <c r="GY18" s="6">
        <f>IF(ISERROR(VLOOKUP($A18,'Import OffPeak'!$A$3:HD$99,207,FALSE)-VLOOKUP($A18,'Import OffPeak change'!$A$106:HD$202,207,FALSE)),0,(VLOOKUP($A18,'Import OffPeak'!$A$3:HD$99,207,FALSE)-VLOOKUP($A18,'Import OffPeak change'!$A$106:HD$202,207,FALSE)))</f>
        <v>0</v>
      </c>
      <c r="GZ18" s="6">
        <f>IF(ISERROR(VLOOKUP($A18,'Import OffPeak'!$A$3:HE$99,208,FALSE)-VLOOKUP($A18,'Import OffPeak change'!$A$106:HE$202,208,FALSE)),0,(VLOOKUP($A18,'Import OffPeak'!$A$3:HE$99,208,FALSE)-VLOOKUP($A18,'Import OffPeak change'!$A$106:HE$202,208,FALSE)))</f>
        <v>0</v>
      </c>
      <c r="HA18" s="6">
        <f>IF(ISERROR(VLOOKUP($A18,'Import OffPeak'!$A$3:HF$99,209,FALSE)-VLOOKUP($A18,'Import OffPeak change'!$A$106:HF$202,209,FALSE)),0,(VLOOKUP($A18,'Import OffPeak'!$A$3:HF$99,209,FALSE)-VLOOKUP($A18,'Import OffPeak change'!$A$106:HF$202,209,FALSE)))</f>
        <v>0</v>
      </c>
      <c r="HB18" s="6">
        <f>IF(ISERROR(VLOOKUP($A18,'Import OffPeak'!$A$3:HG$99,210,FALSE)-VLOOKUP($A18,'Import OffPeak change'!$A$106:HG$202,210,FALSE)),0,(VLOOKUP($A18,'Import OffPeak'!$A$3:HG$99,210,FALSE)-VLOOKUP($A18,'Import OffPeak change'!$A$106:HG$202,210,FALSE)))</f>
        <v>0</v>
      </c>
      <c r="HC18" s="6">
        <f>IF(ISERROR(VLOOKUP($A18,'Import OffPeak'!$A$3:HH$99,211,FALSE)-VLOOKUP($A18,'Import OffPeak change'!$A$106:HH$202,211,FALSE)),0,(VLOOKUP($A18,'Import OffPeak'!$A$3:HH$99,211,FALSE)-VLOOKUP($A18,'Import OffPeak change'!$A$106:HH$202,211,FALSE)))</f>
        <v>0</v>
      </c>
      <c r="HD18" s="6">
        <f>IF(ISERROR(VLOOKUP($A18,'Import OffPeak'!$A$3:HI$99,212,FALSE)-VLOOKUP($A18,'Import OffPeak change'!$A$106:HI$202,212,FALSE)),0,(VLOOKUP($A18,'Import OffPeak'!$A$3:HI$99,212,FALSE)-VLOOKUP($A18,'Import OffPeak change'!$A$106:HI$202,212,FALSE)))</f>
        <v>0</v>
      </c>
      <c r="HE18" s="6">
        <f>IF(ISERROR(VLOOKUP($A18,'Import OffPeak'!$A$3:HJ$99,213,FALSE)-VLOOKUP($A18,'Import OffPeak change'!$A$106:HJ$202,213,FALSE)),0,(VLOOKUP($A18,'Import OffPeak'!$A$3:HJ$99,213,FALSE)-VLOOKUP($A18,'Import OffPeak change'!$A$106:HJ$202,213,FALSE)))</f>
        <v>0</v>
      </c>
      <c r="HF18" s="6">
        <f>IF(ISERROR(VLOOKUP($A18,'Import OffPeak'!$A$3:HK$99,214,FALSE)-VLOOKUP($A18,'Import OffPeak change'!$A$106:HK$202,214,FALSE)),0,(VLOOKUP($A18,'Import OffPeak'!$A$3:HK$99,214,FALSE)-VLOOKUP($A18,'Import OffPeak change'!$A$106:HK$202,214,FALSE)))</f>
        <v>0</v>
      </c>
      <c r="HG18" s="6">
        <f>IF(ISERROR(VLOOKUP($A18,'Import OffPeak'!$A$3:HL$99,215,FALSE)-VLOOKUP($A18,'Import OffPeak change'!$A$106:HL$202,215,FALSE)),0,(VLOOKUP($A18,'Import OffPeak'!$A$3:HL$99,215,FALSE)-VLOOKUP($A18,'Import OffPeak change'!$A$106:HL$202,215,FALSE)))</f>
        <v>0</v>
      </c>
      <c r="HH18" s="6">
        <f>IF(ISERROR(VLOOKUP($A18,'Import OffPeak'!$A$3:HM$99,216,FALSE)-VLOOKUP($A18,'Import OffPeak change'!$A$106:HM$202,216,FALSE)),0,(VLOOKUP($A18,'Import OffPeak'!$A$3:HM$99,216,FALSE)-VLOOKUP($A18,'Import OffPeak change'!$A$106:HM$202,216,FALSE)))</f>
        <v>0</v>
      </c>
      <c r="HI18" s="6">
        <f>IF(ISERROR(VLOOKUP($A18,'Import OffPeak'!$A$3:HN$99,217,FALSE)-VLOOKUP($A18,'Import OffPeak change'!$A$106:HN$202,217,FALSE)),0,(VLOOKUP($A18,'Import OffPeak'!$A$3:HN$99,217,FALSE)-VLOOKUP($A18,'Import OffPeak change'!$A$106:HN$202,217,FALSE)))</f>
        <v>0</v>
      </c>
      <c r="HJ18" s="6">
        <f>IF(ISERROR(VLOOKUP($A18,'Import OffPeak'!$A$3:HO$99,218,FALSE)-VLOOKUP($A18,'Import OffPeak change'!$A$106:HO$202,218,FALSE)),0,(VLOOKUP($A18,'Import OffPeak'!$A$3:HO$99,218,FALSE)-VLOOKUP($A18,'Import OffPeak change'!$A$106:HO$202,218,FALSE)))</f>
        <v>0</v>
      </c>
      <c r="HK18" s="6">
        <f>IF(ISERROR(VLOOKUP($A18,'Import OffPeak'!$A$3:HP$99,219,FALSE)-VLOOKUP($A18,'Import OffPeak change'!$A$106:HP$202,219,FALSE)),0,(VLOOKUP($A18,'Import OffPeak'!$A$3:HP$99,219,FALSE)-VLOOKUP($A18,'Import OffPeak change'!$A$106:HP$202,219,FALSE)))</f>
        <v>0</v>
      </c>
      <c r="HL18" s="6">
        <f>IF(ISERROR(VLOOKUP($A18,'Import OffPeak'!$A$3:HQ$99,220,FALSE)-VLOOKUP($A18,'Import OffPeak change'!$A$106:HQ$202,220,FALSE)),0,(VLOOKUP($A18,'Import OffPeak'!$A$3:HQ$99,220,FALSE)-VLOOKUP($A18,'Import OffPeak change'!$A$106:HQ$202,220,FALSE)))</f>
        <v>0</v>
      </c>
      <c r="HM18" s="6">
        <f>IF(ISERROR(VLOOKUP($A18,'Import OffPeak'!$A$3:HR$99,221,FALSE)-VLOOKUP($A18,'Import OffPeak change'!$A$106:HR$202,221,FALSE)),0,(VLOOKUP($A18,'Import OffPeak'!$A$3:HR$99,221,FALSE)-VLOOKUP($A18,'Import OffPeak change'!$A$106:HR$202,221,FALSE)))</f>
        <v>0</v>
      </c>
      <c r="HN18" s="6">
        <f>IF(ISERROR(VLOOKUP($A18,'Import OffPeak'!$A$3:HS$99,222,FALSE)-VLOOKUP($A18,'Import OffPeak change'!$A$106:HS$202,222,FALSE)),0,(VLOOKUP($A18,'Import OffPeak'!$A$3:HS$99,222,FALSE)-VLOOKUP($A18,'Import OffPeak change'!$A$106:HS$202,222,FALSE)))</f>
        <v>0</v>
      </c>
      <c r="HO18" s="6">
        <f>IF(ISERROR(VLOOKUP($A18,'Import OffPeak'!$A$3:HT$99,223,FALSE)-VLOOKUP($A18,'Import OffPeak change'!$A$106:HT$202,223,FALSE)),0,(VLOOKUP($A18,'Import OffPeak'!$A$3:HT$99,223,FALSE)-VLOOKUP($A18,'Import OffPeak change'!$A$106:HT$202,223,FALSE)))</f>
        <v>0</v>
      </c>
      <c r="HP18" s="6">
        <f>IF(ISERROR(VLOOKUP($A18,'Import OffPeak'!$A$3:HU$99,224,FALSE)-VLOOKUP($A18,'Import OffPeak change'!$A$106:HU$202,224,FALSE)),0,(VLOOKUP($A18,'Import OffPeak'!$A$3:HU$99,224,FALSE)-VLOOKUP($A18,'Import OffPeak change'!$A$106:HU$202,224,FALSE)))</f>
        <v>0</v>
      </c>
      <c r="HQ18" s="6">
        <f>IF(ISERROR(VLOOKUP($A18,'Import OffPeak'!$A$3:HV$99,225,FALSE)-VLOOKUP($A18,'Import OffPeak change'!$A$106:HV$202,225,FALSE)),0,(VLOOKUP($A18,'Import OffPeak'!$A$3:HV$99,225,FALSE)-VLOOKUP($A18,'Import OffPeak change'!$A$106:HV$202,225,FALSE)))</f>
        <v>0</v>
      </c>
      <c r="HR18" s="6">
        <f>IF(ISERROR(VLOOKUP($A18,'Import OffPeak'!$A$3:HW$99,226,FALSE)-VLOOKUP($A18,'Import OffPeak change'!$A$106:HW$202,226,FALSE)),0,(VLOOKUP($A18,'Import OffPeak'!$A$3:HW$99,226,FALSE)-VLOOKUP($A18,'Import OffPeak change'!$A$106:HW$202,226,FALSE)))</f>
        <v>0</v>
      </c>
      <c r="HS18" s="6">
        <f>IF(ISERROR(VLOOKUP($A18,'Import OffPeak'!$A$3:HX$99,227,FALSE)-VLOOKUP($A18,'Import OffPeak change'!$A$106:HX$202,227,FALSE)),0,(VLOOKUP($A18,'Import OffPeak'!$A$3:HX$99,227,FALSE)-VLOOKUP($A18,'Import OffPeak change'!$A$106:HX$202,227,FALSE)))</f>
        <v>0</v>
      </c>
      <c r="HT18" s="6">
        <f>IF(ISERROR(VLOOKUP($A18,'Import OffPeak'!$A$3:HY$99,228,FALSE)-VLOOKUP($A18,'Import OffPeak change'!$A$106:HY$202,228,FALSE)),0,(VLOOKUP($A18,'Import OffPeak'!$A$3:HY$99,228,FALSE)-VLOOKUP($A18,'Import OffPeak change'!$A$106:HY$202,228,FALSE)))</f>
        <v>0</v>
      </c>
      <c r="HU18" s="6">
        <f>IF(ISERROR(VLOOKUP($A18,'Import OffPeak'!$A$3:HZ$99,229,FALSE)-VLOOKUP($A18,'Import OffPeak change'!$A$106:HZ$202,229,FALSE)),0,(VLOOKUP($A18,'Import OffPeak'!$A$3:HZ$99,229,FALSE)-VLOOKUP($A18,'Import OffPeak change'!$A$106:HZ$202,229,FALSE)))</f>
        <v>0</v>
      </c>
      <c r="HV18" s="6">
        <f>IF(ISERROR(VLOOKUP($A18,'Import OffPeak'!$A$3:IA$99,230,FALSE)-VLOOKUP($A18,'Import OffPeak change'!$A$106:IA$202,230,FALSE)),0,(VLOOKUP($A18,'Import OffPeak'!$A$3:IA$99,230,FALSE)-VLOOKUP($A18,'Import OffPeak change'!$A$106:IA$202,230,FALSE)))</f>
        <v>0</v>
      </c>
      <c r="HW18" s="6">
        <f>IF(ISERROR(VLOOKUP($A18,'Import OffPeak'!$A$3:IB$99,231,FALSE)-VLOOKUP($A18,'Import OffPeak change'!$A$106:IB$202,231,FALSE)),0,(VLOOKUP($A18,'Import OffPeak'!$A$3:IB$99,231,FALSE)-VLOOKUP($A18,'Import OffPeak change'!$A$106:IB$202,231,FALSE)))</f>
        <v>0</v>
      </c>
      <c r="HX18" s="6">
        <f>IF(ISERROR(VLOOKUP($A18,'Import OffPeak'!$A$3:IC$99,232,FALSE)-VLOOKUP($A18,'Import OffPeak change'!$A$106:IC$202,232,FALSE)),0,(VLOOKUP($A18,'Import OffPeak'!$A$3:IC$99,232,FALSE)-VLOOKUP($A18,'Import OffPeak change'!$A$106:IC$202,232,FALSE)))</f>
        <v>0</v>
      </c>
      <c r="HY18" s="6">
        <f>IF(ISERROR(VLOOKUP($A18,'Import OffPeak'!$A$3:ID$99,233,FALSE)-VLOOKUP($A18,'Import OffPeak change'!$A$106:ID$202,233,FALSE)),0,(VLOOKUP($A18,'Import OffPeak'!$A$3:ID$99,233,FALSE)-VLOOKUP($A18,'Import OffPeak change'!$A$106:ID$202,233,FALSE)))</f>
        <v>0</v>
      </c>
      <c r="HZ18" s="6">
        <f>IF(ISERROR(VLOOKUP($A18,'Import OffPeak'!$A$3:IE$99,234,FALSE)-VLOOKUP($A18,'Import OffPeak change'!$A$106:IE$202,234,FALSE)),0,(VLOOKUP($A18,'Import OffPeak'!$A$3:IE$99,234,FALSE)-VLOOKUP($A18,'Import OffPeak change'!$A$106:IE$202,234,FALSE)))</f>
        <v>0</v>
      </c>
      <c r="IA18" s="6">
        <f>IF(ISERROR(VLOOKUP($A18,'Import OffPeak'!$A$3:IF$99,235,FALSE)-VLOOKUP($A18,'Import OffPeak change'!$A$106:IF$202,235,FALSE)),0,(VLOOKUP($A18,'Import OffPeak'!$A$3:IF$99,235,FALSE)-VLOOKUP($A18,'Import OffPeak change'!$A$106:IF$202,235,FALSE)))</f>
        <v>0</v>
      </c>
      <c r="IB18" s="6">
        <f>IF(ISERROR(VLOOKUP($A18,'Import OffPeak'!$A$3:IG$99,236,FALSE)-VLOOKUP($A18,'Import OffPeak change'!$A$106:IG$202,236,FALSE)),0,(VLOOKUP($A18,'Import OffPeak'!$A$3:IG$99,236,FALSE)-VLOOKUP($A18,'Import OffPeak change'!$A$106:IG$202,236,FALSE)))</f>
        <v>0</v>
      </c>
      <c r="IC18" s="6">
        <f>IF(ISERROR(VLOOKUP($A18,'Import OffPeak'!$A$3:IH$99,237,FALSE)-VLOOKUP($A18,'Import OffPeak change'!$A$106:IH$202,237,FALSE)),0,(VLOOKUP($A18,'Import OffPeak'!$A$3:IH$99,237,FALSE)-VLOOKUP($A18,'Import OffPeak change'!$A$106:IH$202,237,FALSE)))</f>
        <v>0</v>
      </c>
      <c r="ID18" s="6">
        <f>IF(ISERROR(VLOOKUP($A18,'Import OffPeak'!$A$3:II$99,238,FALSE)-VLOOKUP($A18,'Import OffPeak change'!$A$106:II$202,238,FALSE)),0,(VLOOKUP($A18,'Import OffPeak'!$A$3:II$99,238,FALSE)-VLOOKUP($A18,'Import OffPeak change'!$A$106:II$202,238,FALSE)))</f>
        <v>0</v>
      </c>
      <c r="IE18" s="6">
        <f>IF(ISERROR(VLOOKUP($A18,'Import OffPeak'!$A$3:IJ$99,239,FALSE)-VLOOKUP($A18,'Import OffPeak change'!$A$106:IJ$202,239,FALSE)),0,(VLOOKUP($A18,'Import OffPeak'!$A$3:IJ$99,239,FALSE)-VLOOKUP($A18,'Import OffPeak change'!$A$106:IJ$202,239,FALSE)))</f>
        <v>0</v>
      </c>
      <c r="IF18" s="6"/>
    </row>
    <row r="19" spans="1:240" s="27" customFormat="1">
      <c r="A19" s="168" t="str">
        <f>IF('Import OffPeak'!A16=0,"",'Import OffPeak'!A16)</f>
        <v>EPMI-LT-CALI</v>
      </c>
      <c r="B19" s="6"/>
      <c r="C19" s="6"/>
      <c r="D19" s="6"/>
      <c r="E19" s="6"/>
      <c r="F19" s="6"/>
      <c r="G19" s="6">
        <f>IF(ISERROR(VLOOKUP($A19,'Import OffPeak'!$A$3:L$99,7,FALSE)-VLOOKUP($A19,'Import OffPeak change'!$A$106:L$202,7,FALSE)),0,(VLOOKUP($A19,'Import OffPeak'!$A$3:L$99,7,FALSE)-VLOOKUP($A19,'Import OffPeak change'!$A$106:L$202,7,FALSE)))</f>
        <v>0</v>
      </c>
      <c r="H19" s="6">
        <f>IF(ISERROR(VLOOKUP($A19,'Import OffPeak'!$A$3:M$99,8,FALSE)-VLOOKUP($A19,'Import OffPeak change'!$A$106:M$202,8,FALSE)),0,(VLOOKUP($A19,'Import OffPeak'!$A$3:M$99,8,FALSE)-VLOOKUP($A19,'Import OffPeak change'!$A$106:M$202,8,FALSE)))</f>
        <v>-239.6176791360233</v>
      </c>
      <c r="I19" s="6">
        <f>IF(ISERROR(VLOOKUP($A19,'Import OffPeak'!$A$3:N$99,9,FALSE)-VLOOKUP($A19,'Import OffPeak change'!$A$106:N$202,9,FALSE)),0,(VLOOKUP($A19,'Import OffPeak'!$A$3:N$99,9,FALSE)-VLOOKUP($A19,'Import OffPeak change'!$A$106:N$202,9,FALSE)))</f>
        <v>955.65706422830044</v>
      </c>
      <c r="J19" s="6">
        <f>IF(ISERROR(VLOOKUP($A19,'Import OffPeak'!$A$3:O$99,10,FALSE)-VLOOKUP($A19,'Import OffPeak change'!$A$106:O$202,10,FALSE)),0,(VLOOKUP($A19,'Import OffPeak'!$A$3:O$99,10,FALSE)-VLOOKUP($A19,'Import OffPeak change'!$A$106:O$202,10,FALSE)))</f>
        <v>-0.72284063779716234</v>
      </c>
      <c r="K19" s="6">
        <f>IF(ISERROR(VLOOKUP($A19,'Import OffPeak'!$A$3:P$99,11,FALSE)-VLOOKUP($A19,'Import OffPeak change'!$A$106:P$202,11,FALSE)),0,(VLOOKUP($A19,'Import OffPeak'!$A$3:P$99,11,FALSE)-VLOOKUP($A19,'Import OffPeak change'!$A$106:P$202,11,FALSE)))</f>
        <v>-3.0479926624902873</v>
      </c>
      <c r="L19" s="6">
        <f>IF(ISERROR(VLOOKUP($A19,'Import OffPeak'!$A$3:Q$99,12,FALSE)-VLOOKUP($A19,'Import OffPeak change'!$A$106:Q$202,12,FALSE)),0,(VLOOKUP($A19,'Import OffPeak'!$A$3:Q$99,12,FALSE)-VLOOKUP($A19,'Import OffPeak change'!$A$106:Q$202,12,FALSE)))</f>
        <v>-1.8120371349796187</v>
      </c>
      <c r="M19" s="6">
        <f>IF(ISERROR(VLOOKUP($A19,'Import OffPeak'!$A$3:R$99,13,FALSE)-VLOOKUP($A19,'Import OffPeak change'!$A$106:R$202,13,FALSE)),0,(VLOOKUP($A19,'Import OffPeak'!$A$3:R$99,13,FALSE)-VLOOKUP($A19,'Import OffPeak change'!$A$106:R$202,13,FALSE)))</f>
        <v>-0.59367841960556689</v>
      </c>
      <c r="N19" s="6">
        <f>IF(ISERROR(VLOOKUP($A19,'Import OffPeak'!$A$3:S$99,14,FALSE)-VLOOKUP($A19,'Import OffPeak change'!$A$106:S$202,14,FALSE)),0,(VLOOKUP($A19,'Import OffPeak'!$A$3:S$99,14,FALSE)-VLOOKUP($A19,'Import OffPeak change'!$A$106:S$202,14,FALSE)))</f>
        <v>0.13638014582102187</v>
      </c>
      <c r="O19" s="6">
        <f>IF(ISERROR(VLOOKUP($A19,'Import OffPeak'!$A$3:T$99,15,FALSE)-VLOOKUP($A19,'Import OffPeak change'!$A$106:T$202,15,FALSE)),0,(VLOOKUP($A19,'Import OffPeak'!$A$3:T$99,15,FALSE)-VLOOKUP($A19,'Import OffPeak change'!$A$106:T$202,15,FALSE)))</f>
        <v>0.87174067142404965</v>
      </c>
      <c r="P19" s="6">
        <f>IF(ISERROR(VLOOKUP($A19,'Import OffPeak'!$A$3:U$99,16,FALSE)-VLOOKUP($A19,'Import OffPeak change'!$A$106:U$202,16,FALSE)),0,(VLOOKUP($A19,'Import OffPeak'!$A$3:U$99,16,FALSE)-VLOOKUP($A19,'Import OffPeak change'!$A$106:U$202,16,FALSE)))</f>
        <v>6.4816377746901708</v>
      </c>
      <c r="Q19" s="6">
        <f>IF(ISERROR(VLOOKUP($A19,'Import OffPeak'!$A$3:V$99,17,FALSE)-VLOOKUP($A19,'Import OffPeak change'!$A$106:V$202,17,FALSE)),0,(VLOOKUP($A19,'Import OffPeak'!$A$3:V$99,17,FALSE)-VLOOKUP($A19,'Import OffPeak change'!$A$106:V$202,17,FALSE)))</f>
        <v>9.0527947597074672</v>
      </c>
      <c r="R19" s="6">
        <f>IF(ISERROR(VLOOKUP($A19,'Import OffPeak'!$A$3:W$99,18,FALSE)-VLOOKUP($A19,'Import OffPeak change'!$A$106:W$202,18,FALSE)),0,(VLOOKUP($A19,'Import OffPeak'!$A$3:W$99,18,FALSE)-VLOOKUP($A19,'Import OffPeak change'!$A$106:W$202,18,FALSE)))</f>
        <v>12.166459868814854</v>
      </c>
      <c r="S19" s="6">
        <f>IF(ISERROR(VLOOKUP($A19,'Import OffPeak'!$A$3:X$99,19,FALSE)-VLOOKUP($A19,'Import OffPeak change'!$A$106:X$202,19,FALSE)),0,(VLOOKUP($A19,'Import OffPeak'!$A$3:X$99,19,FALSE)-VLOOKUP($A19,'Import OffPeak change'!$A$106:X$202,19,FALSE)))</f>
        <v>1.8123450198381761</v>
      </c>
      <c r="T19" s="6">
        <f>IF(ISERROR(VLOOKUP($A19,'Import OffPeak'!$A$3:Y$99,20,FALSE)-VLOOKUP($A19,'Import OffPeak change'!$A$106:Y$202,20,FALSE)),0,(VLOOKUP($A19,'Import OffPeak'!$A$3:Y$99,20,FALSE)-VLOOKUP($A19,'Import OffPeak change'!$A$106:Y$202,20,FALSE)))</f>
        <v>2.2533327120499962</v>
      </c>
      <c r="U19" s="6">
        <f>IF(ISERROR(VLOOKUP($A19,'Import OffPeak'!$A$3:Z$99,21,FALSE)-VLOOKUP($A19,'Import OffPeak change'!$A$106:Z$202,21,FALSE)),0,(VLOOKUP($A19,'Import OffPeak'!$A$3:Z$99,21,FALSE)-VLOOKUP($A19,'Import OffPeak change'!$A$106:Z$202,21,FALSE)))</f>
        <v>2.6609533999071573</v>
      </c>
      <c r="V19" s="6">
        <f>IF(ISERROR(VLOOKUP($A19,'Import OffPeak'!$A$3:AA$99,22,FALSE)-VLOOKUP($A19,'Import OffPeak change'!$A$106:AA$202,22,FALSE)),0,(VLOOKUP($A19,'Import OffPeak'!$A$3:AA$99,22,FALSE)-VLOOKUP($A19,'Import OffPeak change'!$A$106:AA$202,22,FALSE)))</f>
        <v>6.3654789040738251</v>
      </c>
      <c r="W19" s="6">
        <f>IF(ISERROR(VLOOKUP($A19,'Import OffPeak'!$A$3:AB$99,23,FALSE)-VLOOKUP($A19,'Import OffPeak change'!$A$106:AB$202,23,FALSE)),0,(VLOOKUP($A19,'Import OffPeak'!$A$3:AB$99,23,FALSE)-VLOOKUP($A19,'Import OffPeak change'!$A$106:AB$202,23,FALSE)))</f>
        <v>6.0224654767698667</v>
      </c>
      <c r="X19" s="6">
        <f>IF(ISERROR(VLOOKUP($A19,'Import OffPeak'!$A$3:AC$99,24,FALSE)-VLOOKUP($A19,'Import OffPeak change'!$A$106:AC$202,24,FALSE)),0,(VLOOKUP($A19,'Import OffPeak'!$A$3:AC$99,24,FALSE)-VLOOKUP($A19,'Import OffPeak change'!$A$106:AC$202,24,FALSE)))</f>
        <v>7.6877601476953714</v>
      </c>
      <c r="Y19" s="6">
        <f>IF(ISERROR(VLOOKUP($A19,'Import OffPeak'!$A$3:AD$99,25,FALSE)-VLOOKUP($A19,'Import OffPeak change'!$A$106:AD$202,25,FALSE)),0,(VLOOKUP($A19,'Import OffPeak'!$A$3:AD$99,25,FALSE)-VLOOKUP($A19,'Import OffPeak change'!$A$106:AD$202,25,FALSE)))</f>
        <v>4.258850209751472</v>
      </c>
      <c r="Z19" s="6">
        <f>IF(ISERROR(VLOOKUP($A19,'Import OffPeak'!$A$3:AE$99,26,FALSE)-VLOOKUP($A19,'Import OffPeak change'!$A$106:AE$202,26,FALSE)),0,(VLOOKUP($A19,'Import OffPeak'!$A$3:AE$99,26,FALSE)-VLOOKUP($A19,'Import OffPeak change'!$A$106:AE$202,26,FALSE)))</f>
        <v>5.0199954948238883</v>
      </c>
      <c r="AA19" s="6">
        <f>IF(ISERROR(VLOOKUP($A19,'Import OffPeak'!$A$3:AF$99,27,FALSE)-VLOOKUP($A19,'Import OffPeak change'!$A$106:AF$202,27,FALSE)),0,(VLOOKUP($A19,'Import OffPeak'!$A$3:AF$99,27,FALSE)-VLOOKUP($A19,'Import OffPeak change'!$A$106:AF$202,27,FALSE)))</f>
        <v>5.677271801574534</v>
      </c>
      <c r="AB19" s="6">
        <f>IF(ISERROR(VLOOKUP($A19,'Import OffPeak'!$A$3:AG$99,28,FALSE)-VLOOKUP($A19,'Import OffPeak change'!$A$106:AG$202,28,FALSE)),0,(VLOOKUP($A19,'Import OffPeak'!$A$3:AG$99,28,FALSE)-VLOOKUP($A19,'Import OffPeak change'!$A$106:AG$202,28,FALSE)))</f>
        <v>6.086154123329834</v>
      </c>
      <c r="AC19" s="6">
        <f>IF(ISERROR(VLOOKUP($A19,'Import OffPeak'!$A$3:AH$99,29,FALSE)-VLOOKUP($A19,'Import OffPeak change'!$A$106:AH$202,29,FALSE)),0,(VLOOKUP($A19,'Import OffPeak'!$A$3:AH$99,29,FALSE)-VLOOKUP($A19,'Import OffPeak change'!$A$106:AH$202,29,FALSE)))</f>
        <v>6.8208677868096856</v>
      </c>
      <c r="AD19" s="6">
        <f>IF(ISERROR(VLOOKUP($A19,'Import OffPeak'!$A$3:AI$99,30,FALSE)-VLOOKUP($A19,'Import OffPeak change'!$A$106:AI$202,30,FALSE)),0,(VLOOKUP($A19,'Import OffPeak'!$A$3:AI$99,30,FALSE)-VLOOKUP($A19,'Import OffPeak change'!$A$106:AI$202,30,FALSE)))</f>
        <v>6.5428276507882401</v>
      </c>
      <c r="AE19" s="6">
        <f>IF(ISERROR(VLOOKUP($A19,'Import OffPeak'!$A$3:AJ$99,31,FALSE)-VLOOKUP($A19,'Import OffPeak change'!$A$106:AJ$202,31,FALSE)),0,(VLOOKUP($A19,'Import OffPeak'!$A$3:AJ$99,31,FALSE)-VLOOKUP($A19,'Import OffPeak change'!$A$106:AJ$202,31,FALSE)))</f>
        <v>2.2409036106387248</v>
      </c>
      <c r="AF19" s="6">
        <f>IF(ISERROR(VLOOKUP($A19,'Import OffPeak'!$A$3:AK$99,32,FALSE)-VLOOKUP($A19,'Import OffPeak change'!$A$106:AK$202,32,FALSE)),0,(VLOOKUP($A19,'Import OffPeak'!$A$3:AK$99,32,FALSE)-VLOOKUP($A19,'Import OffPeak change'!$A$106:AK$202,32,FALSE)))</f>
        <v>2.2879294530539482</v>
      </c>
      <c r="AG19" s="6">
        <f>IF(ISERROR(VLOOKUP($A19,'Import OffPeak'!$A$3:AL$99,33,FALSE)-VLOOKUP($A19,'Import OffPeak change'!$A$106:AL$202,33,FALSE)),0,(VLOOKUP($A19,'Import OffPeak'!$A$3:AL$99,33,FALSE)-VLOOKUP($A19,'Import OffPeak change'!$A$106:AL$202,33,FALSE)))</f>
        <v>3.0255438535450594</v>
      </c>
      <c r="AH19" s="6">
        <f>IF(ISERROR(VLOOKUP($A19,'Import OffPeak'!$A$3:AM$99,34,FALSE)-VLOOKUP($A19,'Import OffPeak change'!$A$106:AM$202,34,FALSE)),0,(VLOOKUP($A19,'Import OffPeak'!$A$3:AM$99,34,FALSE)-VLOOKUP($A19,'Import OffPeak change'!$A$106:AM$202,34,FALSE)))</f>
        <v>8.6483444958048494</v>
      </c>
      <c r="AI19" s="6">
        <f>IF(ISERROR(VLOOKUP($A19,'Import OffPeak'!$A$3:AN$99,35,FALSE)-VLOOKUP($A19,'Import OffPeak change'!$A$106:AN$202,35,FALSE)),0,(VLOOKUP($A19,'Import OffPeak'!$A$3:AN$99,35,FALSE)-VLOOKUP($A19,'Import OffPeak change'!$A$106:AN$202,35,FALSE)))</f>
        <v>12.934687761786336</v>
      </c>
      <c r="AJ19" s="6">
        <f>IF(ISERROR(VLOOKUP($A19,'Import OffPeak'!$A$3:AO$99,36,FALSE)-VLOOKUP($A19,'Import OffPeak change'!$A$106:AO$202,36,FALSE)),0,(VLOOKUP($A19,'Import OffPeak'!$A$3:AO$99,36,FALSE)-VLOOKUP($A19,'Import OffPeak change'!$A$106:AO$202,36,FALSE)))</f>
        <v>14.222430352165247</v>
      </c>
      <c r="AK19" s="6">
        <f>IF(ISERROR(VLOOKUP($A19,'Import OffPeak'!$A$3:AP$99,37,FALSE)-VLOOKUP($A19,'Import OffPeak change'!$A$106:AP$202,37,FALSE)),0,(VLOOKUP($A19,'Import OffPeak'!$A$3:AP$99,37,FALSE)-VLOOKUP($A19,'Import OffPeak change'!$A$106:AP$202,37,FALSE)))</f>
        <v>13.886573872989175</v>
      </c>
      <c r="AL19" s="6">
        <f>IF(ISERROR(VLOOKUP($A19,'Import OffPeak'!$A$3:AQ$99,38,FALSE)-VLOOKUP($A19,'Import OffPeak change'!$A$106:AQ$202,38,FALSE)),0,(VLOOKUP($A19,'Import OffPeak'!$A$3:AQ$99,38,FALSE)-VLOOKUP($A19,'Import OffPeak change'!$A$106:AQ$202,38,FALSE)))</f>
        <v>17.756490444859082</v>
      </c>
      <c r="AM19" s="6">
        <f>IF(ISERROR(VLOOKUP($A19,'Import OffPeak'!$A$3:AR$99,39,FALSE)-VLOOKUP($A19,'Import OffPeak change'!$A$106:AR$202,39,FALSE)),0,(VLOOKUP($A19,'Import OffPeak'!$A$3:AR$99,39,FALSE)-VLOOKUP($A19,'Import OffPeak change'!$A$106:AR$202,39,FALSE)))</f>
        <v>14.61690551375068</v>
      </c>
      <c r="AN19" s="6">
        <f>IF(ISERROR(VLOOKUP($A19,'Import OffPeak'!$A$3:AS$99,40,FALSE)-VLOOKUP($A19,'Import OffPeak change'!$A$106:AS$202,40,FALSE)),0,(VLOOKUP($A19,'Import OffPeak'!$A$3:AS$99,40,FALSE)-VLOOKUP($A19,'Import OffPeak change'!$A$106:AS$202,40,FALSE)))</f>
        <v>15.276030143211756</v>
      </c>
      <c r="AO19" s="6">
        <f>IF(ISERROR(VLOOKUP($A19,'Import OffPeak'!$A$3:AT$99,41,FALSE)-VLOOKUP($A19,'Import OffPeak change'!$A$106:AT$202,41,FALSE)),0,(VLOOKUP($A19,'Import OffPeak'!$A$3:AT$99,41,FALSE)-VLOOKUP($A19,'Import OffPeak change'!$A$106:AT$202,41,FALSE)))</f>
        <v>16.611383821982599</v>
      </c>
      <c r="AP19" s="6">
        <f>IF(ISERROR(VLOOKUP($A19,'Import OffPeak'!$A$3:AU$99,42,FALSE)-VLOOKUP($A19,'Import OffPeak change'!$A$106:AU$202,42,FALSE)),0,(VLOOKUP($A19,'Import OffPeak'!$A$3:AU$99,42,FALSE)-VLOOKUP($A19,'Import OffPeak change'!$A$106:AU$202,42,FALSE)))</f>
        <v>15.50764801328296</v>
      </c>
      <c r="AQ19" s="6">
        <f>IF(ISERROR(VLOOKUP($A19,'Import OffPeak'!$A$3:AV$99,43,FALSE)-VLOOKUP($A19,'Import OffPeak change'!$A$106:AV$202,43,FALSE)),0,(VLOOKUP($A19,'Import OffPeak'!$A$3:AV$99,43,FALSE)-VLOOKUP($A19,'Import OffPeak change'!$A$106:AV$202,43,FALSE)))</f>
        <v>-3.8671519536260348</v>
      </c>
      <c r="AR19" s="6">
        <f>IF(ISERROR(VLOOKUP($A19,'Import OffPeak'!$A$3:AW$99,44,FALSE)-VLOOKUP($A19,'Import OffPeak change'!$A$106:AW$202,44,FALSE)),0,(VLOOKUP($A19,'Import OffPeak'!$A$3:AW$99,44,FALSE)-VLOOKUP($A19,'Import OffPeak change'!$A$106:AW$202,44,FALSE)))</f>
        <v>-3.3809419097287901</v>
      </c>
      <c r="AS19" s="6">
        <f>IF(ISERROR(VLOOKUP($A19,'Import OffPeak'!$A$3:AX$99,45,FALSE)-VLOOKUP($A19,'Import OffPeak change'!$A$106:AX$202,45,FALSE)),0,(VLOOKUP($A19,'Import OffPeak'!$A$3:AX$99,45,FALSE)-VLOOKUP($A19,'Import OffPeak change'!$A$106:AX$202,45,FALSE)))</f>
        <v>-3.0278008762311401</v>
      </c>
      <c r="AT19" s="6">
        <f>IF(ISERROR(VLOOKUP($A19,'Import OffPeak'!$A$3:AY$99,46,FALSE)-VLOOKUP($A19,'Import OffPeak change'!$A$106:AY$202,46,FALSE)),0,(VLOOKUP($A19,'Import OffPeak'!$A$3:AY$99,46,FALSE)-VLOOKUP($A19,'Import OffPeak change'!$A$106:AY$202,46,FALSE)))</f>
        <v>39.911126189646893</v>
      </c>
      <c r="AU19" s="6">
        <f>IF(ISERROR(VLOOKUP($A19,'Import OffPeak'!$A$3:AZ$99,47,FALSE)-VLOOKUP($A19,'Import OffPeak change'!$A$106:AZ$202,47,FALSE)),0,(VLOOKUP($A19,'Import OffPeak'!$A$3:AZ$99,47,FALSE)-VLOOKUP($A19,'Import OffPeak change'!$A$106:AZ$202,47,FALSE)))</f>
        <v>28.077560347550389</v>
      </c>
      <c r="AV19" s="6">
        <f>IF(ISERROR(VLOOKUP($A19,'Import OffPeak'!$A$3:BA$99,48,FALSE)-VLOOKUP($A19,'Import OffPeak change'!$A$106:BA$202,48,FALSE)),0,(VLOOKUP($A19,'Import OffPeak'!$A$3:BA$99,48,FALSE)-VLOOKUP($A19,'Import OffPeak change'!$A$106:BA$202,48,FALSE)))</f>
        <v>32.167529451837254</v>
      </c>
      <c r="AW19" s="6">
        <f>IF(ISERROR(VLOOKUP($A19,'Import OffPeak'!$A$3:BB$99,49,FALSE)-VLOOKUP($A19,'Import OffPeak change'!$A$106:BB$202,49,FALSE)),0,(VLOOKUP($A19,'Import OffPeak'!$A$3:BB$99,49,FALSE)-VLOOKUP($A19,'Import OffPeak change'!$A$106:BB$202,49,FALSE)))</f>
        <v>26.239863581111422</v>
      </c>
      <c r="AX19" s="6">
        <f>IF(ISERROR(VLOOKUP($A19,'Import OffPeak'!$A$3:BC$99,50,FALSE)-VLOOKUP($A19,'Import OffPeak change'!$A$106:BC$202,50,FALSE)),0,(VLOOKUP($A19,'Import OffPeak'!$A$3:BC$99,50,FALSE)-VLOOKUP($A19,'Import OffPeak change'!$A$106:BC$202,50,FALSE)))</f>
        <v>30.846426607920876</v>
      </c>
      <c r="AY19" s="6">
        <f>IF(ISERROR(VLOOKUP($A19,'Import OffPeak'!$A$3:BD$99,51,FALSE)-VLOOKUP($A19,'Import OffPeak change'!$A$106:BD$202,51,FALSE)),0,(VLOOKUP($A19,'Import OffPeak'!$A$3:BD$99,51,FALSE)-VLOOKUP($A19,'Import OffPeak change'!$A$106:BD$202,51,FALSE)))</f>
        <v>29.477000630602561</v>
      </c>
      <c r="AZ19" s="6">
        <f>IF(ISERROR(VLOOKUP($A19,'Import OffPeak'!$A$3:BE$99,52,FALSE)-VLOOKUP($A19,'Import OffPeak change'!$A$106:BE$202,52,FALSE)),0,(VLOOKUP($A19,'Import OffPeak'!$A$3:BE$99,52,FALSE)-VLOOKUP($A19,'Import OffPeak change'!$A$106:BE$202,52,FALSE)))</f>
        <v>26.224173485401479</v>
      </c>
      <c r="BA19" s="6">
        <f>IF(ISERROR(VLOOKUP($A19,'Import OffPeak'!$A$3:BF$99,53,FALSE)-VLOOKUP($A19,'Import OffPeak change'!$A$106:BF$202,53,FALSE)),0,(VLOOKUP($A19,'Import OffPeak'!$A$3:BF$99,53,FALSE)-VLOOKUP($A19,'Import OffPeak change'!$A$106:BF$202,53,FALSE)))</f>
        <v>25.101272532177973</v>
      </c>
      <c r="BB19" s="6">
        <f>IF(ISERROR(VLOOKUP($A19,'Import OffPeak'!$A$3:BG$99,54,FALSE)-VLOOKUP($A19,'Import OffPeak change'!$A$106:BG$202,54,FALSE)),0,(VLOOKUP($A19,'Import OffPeak'!$A$3:BG$99,54,FALSE)-VLOOKUP($A19,'Import OffPeak change'!$A$106:BG$202,54,FALSE)))</f>
        <v>24.232282044866224</v>
      </c>
      <c r="BC19" s="6">
        <f>IF(ISERROR(VLOOKUP($A19,'Import OffPeak'!$A$3:BH$99,55,FALSE)-VLOOKUP($A19,'Import OffPeak change'!$A$106:BH$202,55,FALSE)),0,(VLOOKUP($A19,'Import OffPeak'!$A$3:BH$99,55,FALSE)-VLOOKUP($A19,'Import OffPeak change'!$A$106:BH$202,55,FALSE)))</f>
        <v>25.69416356119109</v>
      </c>
      <c r="BD19" s="6">
        <f>IF(ISERROR(VLOOKUP($A19,'Import OffPeak'!$A$3:BI$99,56,FALSE)-VLOOKUP($A19,'Import OffPeak change'!$A$106:BI$202,56,FALSE)),0,(VLOOKUP($A19,'Import OffPeak'!$A$3:BI$99,56,FALSE)-VLOOKUP($A19,'Import OffPeak change'!$A$106:BI$202,56,FALSE)))</f>
        <v>26.052331803501147</v>
      </c>
      <c r="BE19" s="6">
        <f>IF(ISERROR(VLOOKUP($A19,'Import OffPeak'!$A$3:BJ$99,57,FALSE)-VLOOKUP($A19,'Import OffPeak change'!$A$106:BJ$202,57,FALSE)),0,(VLOOKUP($A19,'Import OffPeak'!$A$3:BJ$99,57,FALSE)-VLOOKUP($A19,'Import OffPeak change'!$A$106:BJ$202,57,FALSE)))</f>
        <v>25.112442750440096</v>
      </c>
      <c r="BF19" s="6">
        <f>IF(ISERROR(VLOOKUP($A19,'Import OffPeak'!$A$3:BK$99,58,FALSE)-VLOOKUP($A19,'Import OffPeak change'!$A$106:BK$202,58,FALSE)),0,(VLOOKUP($A19,'Import OffPeak'!$A$3:BK$99,58,FALSE)-VLOOKUP($A19,'Import OffPeak change'!$A$106:BK$202,58,FALSE)))</f>
        <v>16.647555718043805</v>
      </c>
      <c r="BG19" s="6">
        <f>IF(ISERROR(VLOOKUP($A19,'Import OffPeak'!$A$3:BL$99,59,FALSE)-VLOOKUP($A19,'Import OffPeak change'!$A$106:BL$202,59,FALSE)),0,(VLOOKUP($A19,'Import OffPeak'!$A$3:BL$99,59,FALSE)-VLOOKUP($A19,'Import OffPeak change'!$A$106:BL$202,59,FALSE)))</f>
        <v>1.2705961565370103</v>
      </c>
      <c r="BH19" s="6">
        <f>IF(ISERROR(VLOOKUP($A19,'Import OffPeak'!$A$3:BM$99,60,FALSE)-VLOOKUP($A19,'Import OffPeak change'!$A$106:BM$202,60,FALSE)),0,(VLOOKUP($A19,'Import OffPeak'!$A$3:BM$99,60,FALSE)-VLOOKUP($A19,'Import OffPeak change'!$A$106:BM$202,60,FALSE)))</f>
        <v>0.65280153406999375</v>
      </c>
      <c r="BI19" s="6">
        <f>IF(ISERROR(VLOOKUP($A19,'Import OffPeak'!$A$3:BN$99,61,FALSE)-VLOOKUP($A19,'Import OffPeak change'!$A$106:BN$202,61,FALSE)),0,(VLOOKUP($A19,'Import OffPeak'!$A$3:BN$99,61,FALSE)-VLOOKUP($A19,'Import OffPeak change'!$A$106:BN$202,61,FALSE)))</f>
        <v>-3.3567326983370549</v>
      </c>
      <c r="BJ19" s="6">
        <f>IF(ISERROR(VLOOKUP($A19,'Import OffPeak'!$A$3:BO$99,62,FALSE)-VLOOKUP($A19,'Import OffPeak change'!$A$106:BO$202,62,FALSE)),0,(VLOOKUP($A19,'Import OffPeak'!$A$3:BO$99,62,FALSE)-VLOOKUP($A19,'Import OffPeak change'!$A$106:BO$202,62,FALSE)))</f>
        <v>0.60862076409000565</v>
      </c>
      <c r="BK19" s="6">
        <f>IF(ISERROR(VLOOKUP($A19,'Import OffPeak'!$A$3:BP$99,63,FALSE)-VLOOKUP($A19,'Import OffPeak change'!$A$106:BP$202,63,FALSE)),0,(VLOOKUP($A19,'Import OffPeak'!$A$3:BP$99,63,FALSE)-VLOOKUP($A19,'Import OffPeak change'!$A$106:BP$202,63,FALSE)))</f>
        <v>-9.4821002495800712</v>
      </c>
      <c r="BL19" s="6">
        <f>IF(ISERROR(VLOOKUP($A19,'Import OffPeak'!$A$3:BQ$99,64,FALSE)-VLOOKUP($A19,'Import OffPeak change'!$A$106:BQ$202,64,FALSE)),0,(VLOOKUP($A19,'Import OffPeak'!$A$3:BQ$99,64,FALSE)-VLOOKUP($A19,'Import OffPeak change'!$A$106:BQ$202,64,FALSE)))</f>
        <v>-6.6123082623498703</v>
      </c>
      <c r="BM19" s="6">
        <f>IF(ISERROR(VLOOKUP($A19,'Import OffPeak'!$A$3:BR$99,65,FALSE)-VLOOKUP($A19,'Import OffPeak change'!$A$106:BR$202,65,FALSE)),0,(VLOOKUP($A19,'Import OffPeak'!$A$3:BR$99,65,FALSE)-VLOOKUP($A19,'Import OffPeak change'!$A$106:BR$202,65,FALSE)))</f>
        <v>-12.8122576466385</v>
      </c>
      <c r="BN19" s="6">
        <f>IF(ISERROR(VLOOKUP($A19,'Import OffPeak'!$A$3:BS$99,66,FALSE)-VLOOKUP($A19,'Import OffPeak change'!$A$106:BS$202,66,FALSE)),0,(VLOOKUP($A19,'Import OffPeak'!$A$3:BS$99,66,FALSE)-VLOOKUP($A19,'Import OffPeak change'!$A$106:BS$202,66,FALSE)))</f>
        <v>-11.933383182832586</v>
      </c>
      <c r="BO19" s="6">
        <f>IF(ISERROR(VLOOKUP($A19,'Import OffPeak'!$A$3:BT$99,67,FALSE)-VLOOKUP($A19,'Import OffPeak change'!$A$106:BT$202,67,FALSE)),0,(VLOOKUP($A19,'Import OffPeak'!$A$3:BT$99,67,FALSE)-VLOOKUP($A19,'Import OffPeak change'!$A$106:BT$202,67,FALSE)))</f>
        <v>-13.122573177310187</v>
      </c>
      <c r="BP19" s="6">
        <f>IF(ISERROR(VLOOKUP($A19,'Import OffPeak'!$A$3:BU$99,68,FALSE)-VLOOKUP($A19,'Import OffPeak change'!$A$106:BU$202,68,FALSE)),0,(VLOOKUP($A19,'Import OffPeak'!$A$3:BU$99,68,FALSE)-VLOOKUP($A19,'Import OffPeak change'!$A$106:BU$202,68,FALSE)))</f>
        <v>-12.927573306517843</v>
      </c>
      <c r="BQ19" s="6">
        <f>IF(ISERROR(VLOOKUP($A19,'Import OffPeak'!$A$3:BV$99,69,FALSE)-VLOOKUP($A19,'Import OffPeak change'!$A$106:BV$202,69,FALSE)),0,(VLOOKUP($A19,'Import OffPeak'!$A$3:BV$99,69,FALSE)-VLOOKUP($A19,'Import OffPeak change'!$A$106:BV$202,69,FALSE)))</f>
        <v>-14.512966483434866</v>
      </c>
      <c r="BR19" s="6">
        <f>IF(ISERROR(VLOOKUP($A19,'Import OffPeak'!$A$3:BW$99,70,FALSE)-VLOOKUP($A19,'Import OffPeak change'!$A$106:BW$202,70,FALSE)),0,(VLOOKUP($A19,'Import OffPeak'!$A$3:BW$99,70,FALSE)-VLOOKUP($A19,'Import OffPeak change'!$A$106:BW$202,70,FALSE)))</f>
        <v>21.648221632000059</v>
      </c>
      <c r="BS19" s="6">
        <f>IF(ISERROR(VLOOKUP($A19,'Import OffPeak'!$A$3:BX$99,71,FALSE)-VLOOKUP($A19,'Import OffPeak change'!$A$106:BX$202,71,FALSE)),0,(VLOOKUP($A19,'Import OffPeak'!$A$3:BX$99,71,FALSE)-VLOOKUP($A19,'Import OffPeak change'!$A$106:BX$202,71,FALSE)))</f>
        <v>19.722781546081023</v>
      </c>
      <c r="BT19" s="6">
        <f>IF(ISERROR(VLOOKUP($A19,'Import OffPeak'!$A$3:BY$99,72,FALSE)-VLOOKUP($A19,'Import OffPeak change'!$A$106:BY$202,72,FALSE)),0,(VLOOKUP($A19,'Import OffPeak'!$A$3:BY$99,72,FALSE)-VLOOKUP($A19,'Import OffPeak change'!$A$106:BY$202,72,FALSE)))</f>
        <v>22.232399172300575</v>
      </c>
      <c r="BU19" s="6">
        <f>IF(ISERROR(VLOOKUP($A19,'Import OffPeak'!$A$3:BZ$99,73,FALSE)-VLOOKUP($A19,'Import OffPeak change'!$A$106:BZ$202,73,FALSE)),0,(VLOOKUP($A19,'Import OffPeak'!$A$3:BZ$99,73,FALSE)-VLOOKUP($A19,'Import OffPeak change'!$A$106:BZ$202,73,FALSE)))</f>
        <v>23.597020320359661</v>
      </c>
      <c r="BV19" s="6">
        <f>IF(ISERROR(VLOOKUP($A19,'Import OffPeak'!$A$3:CA$99,74,FALSE)-VLOOKUP($A19,'Import OffPeak change'!$A$106:CA$202,74,FALSE)),0,(VLOOKUP($A19,'Import OffPeak'!$A$3:CA$99,74,FALSE)-VLOOKUP($A19,'Import OffPeak change'!$A$106:CA$202,74,FALSE)))</f>
        <v>25.191832199720011</v>
      </c>
      <c r="BW19" s="6">
        <f>IF(ISERROR(VLOOKUP($A19,'Import OffPeak'!$A$3:CB$99,75,FALSE)-VLOOKUP($A19,'Import OffPeak change'!$A$106:CB$202,75,FALSE)),0,(VLOOKUP($A19,'Import OffPeak'!$A$3:CB$99,75,FALSE)-VLOOKUP($A19,'Import OffPeak change'!$A$106:CB$202,75,FALSE)))</f>
        <v>24.189765487421028</v>
      </c>
      <c r="BX19" s="6">
        <f>IF(ISERROR(VLOOKUP($A19,'Import OffPeak'!$A$3:CC$99,76,FALSE)-VLOOKUP($A19,'Import OffPeak change'!$A$106:CC$202,76,FALSE)),0,(VLOOKUP($A19,'Import OffPeak'!$A$3:CC$99,76,FALSE)-VLOOKUP($A19,'Import OffPeak change'!$A$106:CC$202,76,FALSE)))</f>
        <v>28.36523886850955</v>
      </c>
      <c r="BY19" s="6">
        <f>IF(ISERROR(VLOOKUP($A19,'Import OffPeak'!$A$3:CD$99,77,FALSE)-VLOOKUP($A19,'Import OffPeak change'!$A$106:CD$202,77,FALSE)),0,(VLOOKUP($A19,'Import OffPeak'!$A$3:CD$99,77,FALSE)-VLOOKUP($A19,'Import OffPeak change'!$A$106:CD$202,77,FALSE)))</f>
        <v>26.634842170280535</v>
      </c>
      <c r="BZ19" s="6">
        <f>IF(ISERROR(VLOOKUP($A19,'Import OffPeak'!$A$3:CE$99,78,FALSE)-VLOOKUP($A19,'Import OffPeak change'!$A$106:CE$202,78,FALSE)),0,(VLOOKUP($A19,'Import OffPeak'!$A$3:CE$99,78,FALSE)-VLOOKUP($A19,'Import OffPeak change'!$A$106:CE$202,78,FALSE)))</f>
        <v>29.638075504448352</v>
      </c>
      <c r="CA19" s="6">
        <f>IF(ISERROR(VLOOKUP($A19,'Import OffPeak'!$A$3:CF$99,79,FALSE)-VLOOKUP($A19,'Import OffPeak change'!$A$106:CF$202,79,FALSE)),0,(VLOOKUP($A19,'Import OffPeak'!$A$3:CF$99,79,FALSE)-VLOOKUP($A19,'Import OffPeak change'!$A$106:CF$202,79,FALSE)))</f>
        <v>28.535256364169982</v>
      </c>
      <c r="CB19" s="6">
        <f>IF(ISERROR(VLOOKUP($A19,'Import OffPeak'!$A$3:CG$99,80,FALSE)-VLOOKUP($A19,'Import OffPeak change'!$A$106:CG$202,80,FALSE)),0,(VLOOKUP($A19,'Import OffPeak'!$A$3:CG$99,80,FALSE)-VLOOKUP($A19,'Import OffPeak change'!$A$106:CG$202,80,FALSE)))</f>
        <v>30.096487830938713</v>
      </c>
      <c r="CC19" s="6">
        <f>IF(ISERROR(VLOOKUP($A19,'Import OffPeak'!$A$3:CH$99,81,FALSE)-VLOOKUP($A19,'Import OffPeak change'!$A$106:CH$202,81,FALSE)),0,(VLOOKUP($A19,'Import OffPeak'!$A$3:CH$99,81,FALSE)-VLOOKUP($A19,'Import OffPeak change'!$A$106:CH$202,81,FALSE)))</f>
        <v>33.38645913838991</v>
      </c>
      <c r="CD19" s="6">
        <f>IF(ISERROR(VLOOKUP($A19,'Import OffPeak'!$A$3:CI$99,82,FALSE)-VLOOKUP($A19,'Import OffPeak change'!$A$106:CI$202,82,FALSE)),0,(VLOOKUP($A19,'Import OffPeak'!$A$3:CI$99,82,FALSE)-VLOOKUP($A19,'Import OffPeak change'!$A$106:CI$202,82,FALSE)))</f>
        <v>-8.2062838491397088</v>
      </c>
      <c r="CE19" s="6">
        <f>IF(ISERROR(VLOOKUP($A19,'Import OffPeak'!$A$3:CJ$99,83,FALSE)-VLOOKUP($A19,'Import OffPeak change'!$A$106:CJ$202,83,FALSE)),0,(VLOOKUP($A19,'Import OffPeak'!$A$3:CJ$99,83,FALSE)-VLOOKUP($A19,'Import OffPeak change'!$A$106:CJ$202,83,FALSE)))</f>
        <v>-7.6162731969302513</v>
      </c>
      <c r="CF19" s="6">
        <f>IF(ISERROR(VLOOKUP($A19,'Import OffPeak'!$A$3:CK$99,84,FALSE)-VLOOKUP($A19,'Import OffPeak change'!$A$106:CK$202,84,FALSE)),0,(VLOOKUP($A19,'Import OffPeak'!$A$3:CK$99,84,FALSE)-VLOOKUP($A19,'Import OffPeak change'!$A$106:CK$202,84,FALSE)))</f>
        <v>-8.6906277640700864</v>
      </c>
      <c r="CG19" s="6">
        <f>IF(ISERROR(VLOOKUP($A19,'Import OffPeak'!$A$3:CL$99,85,FALSE)-VLOOKUP($A19,'Import OffPeak change'!$A$106:CL$202,85,FALSE)),0,(VLOOKUP($A19,'Import OffPeak'!$A$3:CL$99,85,FALSE)-VLOOKUP($A19,'Import OffPeak change'!$A$106:CL$202,85,FALSE)))</f>
        <v>-8.2539050746700013</v>
      </c>
      <c r="CH19" s="6">
        <f>IF(ISERROR(VLOOKUP($A19,'Import OffPeak'!$A$3:CM$99,86,FALSE)-VLOOKUP($A19,'Import OffPeak change'!$A$106:CM$202,86,FALSE)),0,(VLOOKUP($A19,'Import OffPeak'!$A$3:CM$99,86,FALSE)-VLOOKUP($A19,'Import OffPeak change'!$A$106:CM$202,86,FALSE)))</f>
        <v>-9.1887446621599338</v>
      </c>
      <c r="CI19" s="6">
        <f>IF(ISERROR(VLOOKUP($A19,'Import OffPeak'!$A$3:CN$99,87,FALSE)-VLOOKUP($A19,'Import OffPeak change'!$A$106:CN$202,87,FALSE)),0,(VLOOKUP($A19,'Import OffPeak'!$A$3:CN$99,87,FALSE)-VLOOKUP($A19,'Import OffPeak change'!$A$106:CN$202,87,FALSE)))</f>
        <v>-9.2055172049299472</v>
      </c>
      <c r="CJ19" s="6">
        <f>IF(ISERROR(VLOOKUP($A19,'Import OffPeak'!$A$3:CO$99,88,FALSE)-VLOOKUP($A19,'Import OffPeak change'!$A$106:CO$202,88,FALSE)),0,(VLOOKUP($A19,'Import OffPeak'!$A$3:CO$99,88,FALSE)-VLOOKUP($A19,'Import OffPeak change'!$A$106:CO$202,88,FALSE)))</f>
        <v>-9.6920399282403196</v>
      </c>
      <c r="CK19" s="6">
        <f>IF(ISERROR(VLOOKUP($A19,'Import OffPeak'!$A$3:CP$99,89,FALSE)-VLOOKUP($A19,'Import OffPeak change'!$A$106:CP$202,89,FALSE)),0,(VLOOKUP($A19,'Import OffPeak'!$A$3:CP$99,89,FALSE)-VLOOKUP($A19,'Import OffPeak change'!$A$106:CP$202,89,FALSE)))</f>
        <v>-9.9496157916300945</v>
      </c>
      <c r="CL19" s="6">
        <f>IF(ISERROR(VLOOKUP($A19,'Import OffPeak'!$A$3:CQ$99,90,FALSE)-VLOOKUP($A19,'Import OffPeak change'!$A$106:CQ$202,90,FALSE)),0,(VLOOKUP($A19,'Import OffPeak'!$A$3:CQ$99,90,FALSE)-VLOOKUP($A19,'Import OffPeak change'!$A$106:CQ$202,90,FALSE)))</f>
        <v>-9.9511682377701618</v>
      </c>
      <c r="CM19" s="6">
        <f>IF(ISERROR(VLOOKUP($A19,'Import OffPeak'!$A$3:CR$99,91,FALSE)-VLOOKUP($A19,'Import OffPeak change'!$A$106:CR$202,91,FALSE)),0,(VLOOKUP($A19,'Import OffPeak'!$A$3:CR$99,91,FALSE)-VLOOKUP($A19,'Import OffPeak change'!$A$106:CR$202,91,FALSE)))</f>
        <v>-10.066317507730218</v>
      </c>
      <c r="CN19" s="6">
        <f>IF(ISERROR(VLOOKUP($A19,'Import OffPeak'!$A$3:CS$99,92,FALSE)-VLOOKUP($A19,'Import OffPeak change'!$A$106:CS$202,92,FALSE)),0,(VLOOKUP($A19,'Import OffPeak'!$A$3:CS$99,92,FALSE)-VLOOKUP($A19,'Import OffPeak change'!$A$106:CS$202,92,FALSE)))</f>
        <v>-11.124491750630114</v>
      </c>
      <c r="CO19" s="6">
        <f>IF(ISERROR(VLOOKUP($A19,'Import OffPeak'!$A$3:CT$99,93,FALSE)-VLOOKUP($A19,'Import OffPeak change'!$A$106:CT$202,93,FALSE)),0,(VLOOKUP($A19,'Import OffPeak'!$A$3:CT$99,93,FALSE)-VLOOKUP($A19,'Import OffPeak change'!$A$106:CT$202,93,FALSE)))</f>
        <v>-11.132521092720253</v>
      </c>
      <c r="CP19" s="6">
        <f>IF(ISERROR(VLOOKUP($A19,'Import OffPeak'!$A$3:CU$99,94,FALSE)-VLOOKUP($A19,'Import OffPeak change'!$A$106:CU$202,94,FALSE)),0,(VLOOKUP($A19,'Import OffPeak'!$A$3:CU$99,94,FALSE)-VLOOKUP($A19,'Import OffPeak change'!$A$106:CU$202,94,FALSE)))</f>
        <v>5.7033610941741699</v>
      </c>
      <c r="CQ19" s="6">
        <f>IF(ISERROR(VLOOKUP($A19,'Import OffPeak'!$A$3:CV$99,95,FALSE)-VLOOKUP($A19,'Import OffPeak change'!$A$106:CV$202,95,FALSE)),0,(VLOOKUP($A19,'Import OffPeak'!$A$3:CV$99,95,FALSE)-VLOOKUP($A19,'Import OffPeak change'!$A$106:CV$202,95,FALSE)))</f>
        <v>5.1170299644140869</v>
      </c>
      <c r="CR19" s="6">
        <f>IF(ISERROR(VLOOKUP($A19,'Import OffPeak'!$A$3:CW$99,96,FALSE)-VLOOKUP($A19,'Import OffPeak change'!$A$106:CW$202,96,FALSE)),0,(VLOOKUP($A19,'Import OffPeak'!$A$3:CW$99,96,FALSE)-VLOOKUP($A19,'Import OffPeak change'!$A$106:CW$202,96,FALSE)))</f>
        <v>5.9659854305339195</v>
      </c>
      <c r="CS19" s="6">
        <f>IF(ISERROR(VLOOKUP($A19,'Import OffPeak'!$A$3:CX$99,97,FALSE)-VLOOKUP($A19,'Import OffPeak change'!$A$106:CX$202,97,FALSE)),0,(VLOOKUP($A19,'Import OffPeak'!$A$3:CX$99,97,FALSE)-VLOOKUP($A19,'Import OffPeak change'!$A$106:CX$202,97,FALSE)))</f>
        <v>5.6353563702959946</v>
      </c>
      <c r="CT19" s="6">
        <f>IF(ISERROR(VLOOKUP($A19,'Import OffPeak'!$A$3:CY$99,98,FALSE)-VLOOKUP($A19,'Import OffPeak change'!$A$106:CY$202,98,FALSE)),0,(VLOOKUP($A19,'Import OffPeak'!$A$3:CY$99,98,FALSE)-VLOOKUP($A19,'Import OffPeak change'!$A$106:CY$202,98,FALSE)))</f>
        <v>6.5440319025281042</v>
      </c>
      <c r="CU19" s="6">
        <f>IF(ISERROR(VLOOKUP($A19,'Import OffPeak'!$A$3:CZ$99,99,FALSE)-VLOOKUP($A19,'Import OffPeak change'!$A$106:CZ$202,99,FALSE)),0,(VLOOKUP($A19,'Import OffPeak'!$A$3:CZ$99,99,FALSE)-VLOOKUP($A19,'Import OffPeak change'!$A$106:CZ$202,99,FALSE)))</f>
        <v>5.9085218352679476</v>
      </c>
      <c r="CV19" s="6">
        <f>IF(ISERROR(VLOOKUP($A19,'Import OffPeak'!$A$3:DA$99,100,FALSE)-VLOOKUP($A19,'Import OffPeak change'!$A$106:DA$202,100,FALSE)),0,(VLOOKUP($A19,'Import OffPeak'!$A$3:DA$99,100,FALSE)-VLOOKUP($A19,'Import OffPeak change'!$A$106:DA$202,100,FALSE)))</f>
        <v>6.5152903172440801</v>
      </c>
      <c r="CW19" s="6">
        <f>IF(ISERROR(VLOOKUP($A19,'Import OffPeak'!$A$3:DB$99,101,FALSE)-VLOOKUP($A19,'Import OffPeak change'!$A$106:DB$202,101,FALSE)),0,(VLOOKUP($A19,'Import OffPeak'!$A$3:DB$99,101,FALSE)-VLOOKUP($A19,'Import OffPeak change'!$A$106:DB$202,101,FALSE)))</f>
        <v>6.6560451714678948</v>
      </c>
      <c r="CX19" s="6">
        <f>IF(ISERROR(VLOOKUP($A19,'Import OffPeak'!$A$3:DC$99,102,FALSE)-VLOOKUP($A19,'Import OffPeak change'!$A$106:DC$202,102,FALSE)),0,(VLOOKUP($A19,'Import OffPeak'!$A$3:DC$99,102,FALSE)-VLOOKUP($A19,'Import OffPeak change'!$A$106:DC$202,102,FALSE)))</f>
        <v>6.6269849666959999</v>
      </c>
      <c r="CY19" s="6">
        <f>IF(ISERROR(VLOOKUP($A19,'Import OffPeak'!$A$3:DD$99,103,FALSE)-VLOOKUP($A19,'Import OffPeak change'!$A$106:DD$202,103,FALSE)),0,(VLOOKUP($A19,'Import OffPeak'!$A$3:DD$99,103,FALSE)-VLOOKUP($A19,'Import OffPeak change'!$A$106:DD$202,103,FALSE)))</f>
        <v>6.6170999995181319</v>
      </c>
      <c r="CZ19" s="6">
        <f>IF(ISERROR(VLOOKUP($A19,'Import OffPeak'!$A$3:DE$99,104,FALSE)-VLOOKUP($A19,'Import OffPeak change'!$A$106:DE$202,104,FALSE)),0,(VLOOKUP($A19,'Import OffPeak'!$A$3:DE$99,104,FALSE)-VLOOKUP($A19,'Import OffPeak change'!$A$106:DE$202,104,FALSE)))</f>
        <v>7.2440245391121607</v>
      </c>
      <c r="DA19" s="6">
        <f>IF(ISERROR(VLOOKUP($A19,'Import OffPeak'!$A$3:DF$99,105,FALSE)-VLOOKUP($A19,'Import OffPeak change'!$A$106:DF$202,105,FALSE)),0,(VLOOKUP($A19,'Import OffPeak'!$A$3:DF$99,105,FALSE)-VLOOKUP($A19,'Import OffPeak change'!$A$106:DF$202,105,FALSE)))</f>
        <v>7.2137909134198708</v>
      </c>
      <c r="DB19" s="6">
        <f>IF(ISERROR(VLOOKUP($A19,'Import OffPeak'!$A$3:DG$99,106,FALSE)-VLOOKUP($A19,'Import OffPeak change'!$A$106:DG$202,106,FALSE)),0,(VLOOKUP($A19,'Import OffPeak'!$A$3:DG$99,106,FALSE)-VLOOKUP($A19,'Import OffPeak change'!$A$106:DG$202,106,FALSE)))</f>
        <v>2.5717296395760059</v>
      </c>
      <c r="DC19" s="6">
        <f>IF(ISERROR(VLOOKUP($A19,'Import OffPeak'!$A$3:DH$99,107,FALSE)-VLOOKUP($A19,'Import OffPeak change'!$A$106:DH$202,107,FALSE)),0,(VLOOKUP($A19,'Import OffPeak'!$A$3:DH$99,107,FALSE)-VLOOKUP($A19,'Import OffPeak change'!$A$106:DH$202,107,FALSE)))</f>
        <v>2.1908318246199769</v>
      </c>
      <c r="DD19" s="6">
        <f>IF(ISERROR(VLOOKUP($A19,'Import OffPeak'!$A$3:DI$99,108,FALSE)-VLOOKUP($A19,'Import OffPeak change'!$A$106:DI$202,108,FALSE)),0,(VLOOKUP($A19,'Import OffPeak'!$A$3:DI$99,108,FALSE)-VLOOKUP($A19,'Import OffPeak change'!$A$106:DI$202,108,FALSE)))</f>
        <v>2.4187628120660065</v>
      </c>
      <c r="DE19" s="6">
        <f>IF(ISERROR(VLOOKUP($A19,'Import OffPeak'!$A$3:DJ$99,109,FALSE)-VLOOKUP($A19,'Import OffPeak change'!$A$106:DJ$202,109,FALSE)),0,(VLOOKUP($A19,'Import OffPeak'!$A$3:DJ$99,109,FALSE)-VLOOKUP($A19,'Import OffPeak change'!$A$106:DJ$202,109,FALSE)))</f>
        <v>2.3916902174020152</v>
      </c>
      <c r="DF19" s="6">
        <f>IF(ISERROR(VLOOKUP($A19,'Import OffPeak'!$A$3:DK$99,110,FALSE)-VLOOKUP($A19,'Import OffPeak change'!$A$106:DK$202,110,FALSE)),0,(VLOOKUP($A19,'Import OffPeak'!$A$3:DK$99,110,FALSE)-VLOOKUP($A19,'Import OffPeak change'!$A$106:DK$202,110,FALSE)))</f>
        <v>2.7654812042999879</v>
      </c>
      <c r="DG19" s="6">
        <f>IF(ISERROR(VLOOKUP($A19,'Import OffPeak'!$A$3:DL$99,111,FALSE)-VLOOKUP($A19,'Import OffPeak change'!$A$106:DL$202,111,FALSE)),0,(VLOOKUP($A19,'Import OffPeak'!$A$3:DL$99,111,FALSE)-VLOOKUP($A19,'Import OffPeak change'!$A$106:DL$202,111,FALSE)))</f>
        <v>2.486865680624021</v>
      </c>
      <c r="DH19" s="6">
        <f>IF(ISERROR(VLOOKUP($A19,'Import OffPeak'!$A$3:DM$99,112,FALSE)-VLOOKUP($A19,'Import OffPeak change'!$A$106:DM$202,112,FALSE)),0,(VLOOKUP($A19,'Import OffPeak'!$A$3:DM$99,112,FALSE)-VLOOKUP($A19,'Import OffPeak change'!$A$106:DM$202,112,FALSE)))</f>
        <v>0</v>
      </c>
      <c r="DI19" s="6">
        <f>IF(ISERROR(VLOOKUP($A19,'Import OffPeak'!$A$3:DN$99,113,FALSE)-VLOOKUP($A19,'Import OffPeak change'!$A$106:DN$202,113,FALSE)),0,(VLOOKUP($A19,'Import OffPeak'!$A$3:DN$99,113,FALSE)-VLOOKUP($A19,'Import OffPeak change'!$A$106:DN$202,113,FALSE)))</f>
        <v>0</v>
      </c>
      <c r="DJ19" s="6">
        <f>IF(ISERROR(VLOOKUP($A19,'Import OffPeak'!$A$3:DO$99,114,FALSE)-VLOOKUP($A19,'Import OffPeak change'!$A$106:DO$202,114,FALSE)),0,(VLOOKUP($A19,'Import OffPeak'!$A$3:DO$99,114,FALSE)-VLOOKUP($A19,'Import OffPeak change'!$A$106:DO$202,114,FALSE)))</f>
        <v>0</v>
      </c>
      <c r="DK19" s="6">
        <f>IF(ISERROR(VLOOKUP($A19,'Import OffPeak'!$A$3:DP$99,115,FALSE)-VLOOKUP($A19,'Import OffPeak change'!$A$106:DP$202,115,FALSE)),0,(VLOOKUP($A19,'Import OffPeak'!$A$3:DP$99,115,FALSE)-VLOOKUP($A19,'Import OffPeak change'!$A$106:DP$202,115,FALSE)))</f>
        <v>-14.411860321579979</v>
      </c>
      <c r="DL19" s="6">
        <f>IF(ISERROR(VLOOKUP($A19,'Import OffPeak'!$A$3:DQ$99,116,FALSE)-VLOOKUP($A19,'Import OffPeak change'!$A$106:DQ$202,116,FALSE)),0,(VLOOKUP($A19,'Import OffPeak'!$A$3:DQ$99,116,FALSE)-VLOOKUP($A19,'Import OffPeak change'!$A$106:DQ$202,116,FALSE)))</f>
        <v>-14.24445056130412</v>
      </c>
      <c r="DM19" s="6">
        <f>IF(ISERROR(VLOOKUP($A19,'Import OffPeak'!$A$3:DR$99,117,FALSE)-VLOOKUP($A19,'Import OffPeak change'!$A$106:DR$202,117,FALSE)),0,(VLOOKUP($A19,'Import OffPeak'!$A$3:DR$99,117,FALSE)-VLOOKUP($A19,'Import OffPeak change'!$A$106:DR$202,117,FALSE)))</f>
        <v>-14.840857433428027</v>
      </c>
      <c r="DN19" s="6">
        <f>IF(ISERROR(VLOOKUP($A19,'Import OffPeak'!$A$3:DS$99,118,FALSE)-VLOOKUP($A19,'Import OffPeak change'!$A$106:DS$202,118,FALSE)),0,(VLOOKUP($A19,'Import OffPeak'!$A$3:DS$99,118,FALSE)-VLOOKUP($A19,'Import OffPeak change'!$A$106:DS$202,118,FALSE)))</f>
        <v>3.1633634442760012</v>
      </c>
      <c r="DO19" s="6">
        <f>IF(ISERROR(VLOOKUP($A19,'Import OffPeak'!$A$3:DT$99,119,FALSE)-VLOOKUP($A19,'Import OffPeak change'!$A$106:DT$202,119,FALSE)),0,(VLOOKUP($A19,'Import OffPeak'!$A$3:DT$99,119,FALSE)-VLOOKUP($A19,'Import OffPeak change'!$A$106:DT$202,119,FALSE)))</f>
        <v>2.6865052890619836</v>
      </c>
      <c r="DP19" s="6">
        <f>IF(ISERROR(VLOOKUP($A19,'Import OffPeak'!$A$3:DU$99,120,FALSE)-VLOOKUP($A19,'Import OffPeak change'!$A$106:DU$202,120,FALSE)),0,(VLOOKUP($A19,'Import OffPeak'!$A$3:DU$99,120,FALSE)-VLOOKUP($A19,'Import OffPeak change'!$A$106:DU$202,120,FALSE)))</f>
        <v>2.9560729306859912</v>
      </c>
      <c r="DQ19" s="6">
        <f>IF(ISERROR(VLOOKUP($A19,'Import OffPeak'!$A$3:DV$99,121,FALSE)-VLOOKUP($A19,'Import OffPeak change'!$A$106:DV$202,121,FALSE)),0,(VLOOKUP($A19,'Import OffPeak'!$A$3:DV$99,121,FALSE)-VLOOKUP($A19,'Import OffPeak change'!$A$106:DV$202,121,FALSE)))</f>
        <v>2.9137232357859943</v>
      </c>
      <c r="DR19" s="6">
        <f>IF(ISERROR(VLOOKUP($A19,'Import OffPeak'!$A$3:DW$99,122,FALSE)-VLOOKUP($A19,'Import OffPeak change'!$A$106:DW$202,122,FALSE)),0,(VLOOKUP($A19,'Import OffPeak'!$A$3:DW$99,122,FALSE)-VLOOKUP($A19,'Import OffPeak change'!$A$106:DW$202,122,FALSE)))</f>
        <v>3.3583103326340051</v>
      </c>
      <c r="DS19" s="6">
        <f>IF(ISERROR(VLOOKUP($A19,'Import OffPeak'!$A$3:DX$99,123,FALSE)-VLOOKUP($A19,'Import OffPeak change'!$A$106:DX$202,123,FALSE)),0,(VLOOKUP($A19,'Import OffPeak'!$A$3:DX$99,123,FALSE)-VLOOKUP($A19,'Import OffPeak change'!$A$106:DX$202,123,FALSE)))</f>
        <v>3.0108092776779927</v>
      </c>
      <c r="DT19" s="6">
        <f>IF(ISERROR(VLOOKUP($A19,'Import OffPeak'!$A$3:DY$99,124,FALSE)-VLOOKUP($A19,'Import OffPeak change'!$A$106:DY$202,124,FALSE)),0,(VLOOKUP($A19,'Import OffPeak'!$A$3:DY$99,124,FALSE)-VLOOKUP($A19,'Import OffPeak change'!$A$106:DY$202,124,FALSE)))</f>
        <v>3.4571994638399701</v>
      </c>
      <c r="DU19" s="6">
        <f>IF(ISERROR(VLOOKUP($A19,'Import OffPeak'!$A$3:DZ$99,125,FALSE)-VLOOKUP($A19,'Import OffPeak change'!$A$106:DZ$202,125,FALSE)),0,(VLOOKUP($A19,'Import OffPeak'!$A$3:DZ$99,125,FALSE)-VLOOKUP($A19,'Import OffPeak change'!$A$106:DZ$202,125,FALSE)))</f>
        <v>0</v>
      </c>
      <c r="DV19" s="6">
        <f>IF(ISERROR(VLOOKUP($A19,'Import OffPeak'!$A$3:EA$99,126,FALSE)-VLOOKUP($A19,'Import OffPeak change'!$A$106:EA$202,126,FALSE)),0,(VLOOKUP($A19,'Import OffPeak'!$A$3:EA$99,126,FALSE)-VLOOKUP($A19,'Import OffPeak change'!$A$106:EA$202,126,FALSE)))</f>
        <v>0</v>
      </c>
      <c r="DW19" s="6">
        <f>IF(ISERROR(VLOOKUP($A19,'Import OffPeak'!$A$3:EB$99,127,FALSE)-VLOOKUP($A19,'Import OffPeak change'!$A$106:EB$202,127,FALSE)),0,(VLOOKUP($A19,'Import OffPeak'!$A$3:EB$99,127,FALSE)-VLOOKUP($A19,'Import OffPeak change'!$A$106:EB$202,127,FALSE)))</f>
        <v>0</v>
      </c>
      <c r="DX19" s="6">
        <f>IF(ISERROR(VLOOKUP($A19,'Import OffPeak'!$A$3:EC$99,128,FALSE)-VLOOKUP($A19,'Import OffPeak change'!$A$106:EC$202,128,FALSE)),0,(VLOOKUP($A19,'Import OffPeak'!$A$3:EC$99,128,FALSE)-VLOOKUP($A19,'Import OffPeak change'!$A$106:EC$202,128,FALSE)))</f>
        <v>0</v>
      </c>
      <c r="DY19" s="6">
        <f>IF(ISERROR(VLOOKUP($A19,'Import OffPeak'!$A$3:ED$99,129,FALSE)-VLOOKUP($A19,'Import OffPeak change'!$A$106:ED$202,129,FALSE)),0,(VLOOKUP($A19,'Import OffPeak'!$A$3:ED$99,129,FALSE)-VLOOKUP($A19,'Import OffPeak change'!$A$106:ED$202,129,FALSE)))</f>
        <v>0</v>
      </c>
      <c r="DZ19" s="6">
        <f>IF(ISERROR(VLOOKUP($A19,'Import OffPeak'!$A$3:EE$99,130,FALSE)-VLOOKUP($A19,'Import OffPeak change'!$A$106:EE$202,130,FALSE)),0,(VLOOKUP($A19,'Import OffPeak'!$A$3:EE$99,130,FALSE)-VLOOKUP($A19,'Import OffPeak change'!$A$106:EE$202,130,FALSE)))</f>
        <v>0</v>
      </c>
      <c r="EA19" s="6">
        <f>IF(ISERROR(VLOOKUP($A19,'Import OffPeak'!$A$3:EF$99,131,FALSE)-VLOOKUP($A19,'Import OffPeak change'!$A$106:EF$202,131,FALSE)),0,(VLOOKUP($A19,'Import OffPeak'!$A$3:EF$99,131,FALSE)-VLOOKUP($A19,'Import OffPeak change'!$A$106:EF$202,131,FALSE)))</f>
        <v>0</v>
      </c>
      <c r="EB19" s="6">
        <f>IF(ISERROR(VLOOKUP($A19,'Import OffPeak'!$A$3:EG$99,132,FALSE)-VLOOKUP($A19,'Import OffPeak change'!$A$106:EG$202,132,FALSE)),0,(VLOOKUP($A19,'Import OffPeak'!$A$3:EG$99,132,FALSE)-VLOOKUP($A19,'Import OffPeak change'!$A$106:EG$202,132,FALSE)))</f>
        <v>0</v>
      </c>
      <c r="EC19" s="6">
        <f>IF(ISERROR(VLOOKUP($A19,'Import OffPeak'!$A$3:EH$99,133,FALSE)-VLOOKUP($A19,'Import OffPeak change'!$A$106:EH$202,133,FALSE)),0,(VLOOKUP($A19,'Import OffPeak'!$A$3:EH$99,133,FALSE)-VLOOKUP($A19,'Import OffPeak change'!$A$106:EH$202,133,FALSE)))</f>
        <v>0</v>
      </c>
      <c r="ED19" s="6">
        <f>IF(ISERROR(VLOOKUP($A19,'Import OffPeak'!$A$3:EI$99,134,FALSE)-VLOOKUP($A19,'Import OffPeak change'!$A$106:EI$202,134,FALSE)),0,(VLOOKUP($A19,'Import OffPeak'!$A$3:EI$99,134,FALSE)-VLOOKUP($A19,'Import OffPeak change'!$A$106:EI$202,134,FALSE)))</f>
        <v>0</v>
      </c>
      <c r="EE19" s="6">
        <f>IF(ISERROR(VLOOKUP($A19,'Import OffPeak'!$A$3:EJ$99,135,FALSE)-VLOOKUP($A19,'Import OffPeak change'!$A$106:EJ$202,135,FALSE)),0,(VLOOKUP($A19,'Import OffPeak'!$A$3:EJ$99,135,FALSE)-VLOOKUP($A19,'Import OffPeak change'!$A$106:EJ$202,135,FALSE)))</f>
        <v>0</v>
      </c>
      <c r="EF19" s="6">
        <f>IF(ISERROR(VLOOKUP($A19,'Import OffPeak'!$A$3:EK$99,136,FALSE)-VLOOKUP($A19,'Import OffPeak change'!$A$106:EK$202,136,FALSE)),0,(VLOOKUP($A19,'Import OffPeak'!$A$3:EK$99,136,FALSE)-VLOOKUP($A19,'Import OffPeak change'!$A$106:EK$202,136,FALSE)))</f>
        <v>0</v>
      </c>
      <c r="EG19" s="6">
        <f>IF(ISERROR(VLOOKUP($A19,'Import OffPeak'!$A$3:EL$99,137,FALSE)-VLOOKUP($A19,'Import OffPeak change'!$A$106:EL$202,137,FALSE)),0,(VLOOKUP($A19,'Import OffPeak'!$A$3:EL$99,137,FALSE)-VLOOKUP($A19,'Import OffPeak change'!$A$106:EL$202,137,FALSE)))</f>
        <v>0</v>
      </c>
      <c r="EH19" s="6">
        <f>IF(ISERROR(VLOOKUP($A19,'Import OffPeak'!$A$3:EM$99,138,FALSE)-VLOOKUP($A19,'Import OffPeak change'!$A$106:EM$202,138,FALSE)),0,(VLOOKUP($A19,'Import OffPeak'!$A$3:EM$99,138,FALSE)-VLOOKUP($A19,'Import OffPeak change'!$A$106:EM$202,138,FALSE)))</f>
        <v>0</v>
      </c>
      <c r="EI19" s="6">
        <f>IF(ISERROR(VLOOKUP($A19,'Import OffPeak'!$A$3:EN$99,139,FALSE)-VLOOKUP($A19,'Import OffPeak change'!$A$106:EN$202,139,FALSE)),0,(VLOOKUP($A19,'Import OffPeak'!$A$3:EN$99,139,FALSE)-VLOOKUP($A19,'Import OffPeak change'!$A$106:EN$202,139,FALSE)))</f>
        <v>0</v>
      </c>
      <c r="EJ19" s="6">
        <f>IF(ISERROR(VLOOKUP($A19,'Import OffPeak'!$A$3:EO$99,140,FALSE)-VLOOKUP($A19,'Import OffPeak change'!$A$106:EO$202,140,FALSE)),0,(VLOOKUP($A19,'Import OffPeak'!$A$3:EO$99,140,FALSE)-VLOOKUP($A19,'Import OffPeak change'!$A$106:EO$202,140,FALSE)))</f>
        <v>0</v>
      </c>
      <c r="EK19" s="6">
        <f>IF(ISERROR(VLOOKUP($A19,'Import OffPeak'!$A$3:EP$99,141,FALSE)-VLOOKUP($A19,'Import OffPeak change'!$A$106:EP$202,141,FALSE)),0,(VLOOKUP($A19,'Import OffPeak'!$A$3:EP$99,141,FALSE)-VLOOKUP($A19,'Import OffPeak change'!$A$106:EP$202,141,FALSE)))</f>
        <v>0</v>
      </c>
      <c r="EL19" s="6">
        <f>IF(ISERROR(VLOOKUP($A19,'Import OffPeak'!$A$3:EQ$99,142,FALSE)-VLOOKUP($A19,'Import OffPeak change'!$A$106:EQ$202,142,FALSE)),0,(VLOOKUP($A19,'Import OffPeak'!$A$3:EQ$99,142,FALSE)-VLOOKUP($A19,'Import OffPeak change'!$A$106:EQ$202,142,FALSE)))</f>
        <v>0</v>
      </c>
      <c r="EM19" s="6">
        <f>IF(ISERROR(VLOOKUP($A19,'Import OffPeak'!$A$3:ER$99,143,FALSE)-VLOOKUP($A19,'Import OffPeak change'!$A$106:ER$202,143,FALSE)),0,(VLOOKUP($A19,'Import OffPeak'!$A$3:ER$99,143,FALSE)-VLOOKUP($A19,'Import OffPeak change'!$A$106:ER$202,143,FALSE)))</f>
        <v>0</v>
      </c>
      <c r="EN19" s="6">
        <f>IF(ISERROR(VLOOKUP($A19,'Import OffPeak'!$A$3:ES$99,144,FALSE)-VLOOKUP($A19,'Import OffPeak change'!$A$106:ES$202,144,FALSE)),0,(VLOOKUP($A19,'Import OffPeak'!$A$3:ES$99,144,FALSE)-VLOOKUP($A19,'Import OffPeak change'!$A$106:ES$202,144,FALSE)))</f>
        <v>0</v>
      </c>
      <c r="EO19" s="6">
        <f>IF(ISERROR(VLOOKUP($A19,'Import OffPeak'!$A$3:ET$99,145,FALSE)-VLOOKUP($A19,'Import OffPeak change'!$A$106:ET$202,145,FALSE)),0,(VLOOKUP($A19,'Import OffPeak'!$A$3:ET$99,145,FALSE)-VLOOKUP($A19,'Import OffPeak change'!$A$106:ET$202,145,FALSE)))</f>
        <v>0</v>
      </c>
      <c r="EP19" s="6">
        <f>IF(ISERROR(VLOOKUP($A19,'Import OffPeak'!$A$3:EU$99,146,FALSE)-VLOOKUP($A19,'Import OffPeak change'!$A$106:EU$202,146,FALSE)),0,(VLOOKUP($A19,'Import OffPeak'!$A$3:EU$99,146,FALSE)-VLOOKUP($A19,'Import OffPeak change'!$A$106:EU$202,146,FALSE)))</f>
        <v>0</v>
      </c>
      <c r="EQ19" s="6">
        <f>IF(ISERROR(VLOOKUP($A19,'Import OffPeak'!$A$3:EV$99,147,FALSE)-VLOOKUP($A19,'Import OffPeak change'!$A$106:EV$202,147,FALSE)),0,(VLOOKUP($A19,'Import OffPeak'!$A$3:EV$99,147,FALSE)-VLOOKUP($A19,'Import OffPeak change'!$A$106:EV$202,147,FALSE)))</f>
        <v>0</v>
      </c>
      <c r="ER19" s="6">
        <f>IF(ISERROR(VLOOKUP($A19,'Import OffPeak'!$A$3:EW$99,148,FALSE)-VLOOKUP($A19,'Import OffPeak change'!$A$106:EW$202,148,FALSE)),0,(VLOOKUP($A19,'Import OffPeak'!$A$3:EW$99,148,FALSE)-VLOOKUP($A19,'Import OffPeak change'!$A$106:EW$202,148,FALSE)))</f>
        <v>0</v>
      </c>
      <c r="ES19" s="6">
        <f>IF(ISERROR(VLOOKUP($A19,'Import OffPeak'!$A$3:EX$99,149,FALSE)-VLOOKUP($A19,'Import OffPeak change'!$A$106:EX$202,149,FALSE)),0,(VLOOKUP($A19,'Import OffPeak'!$A$3:EX$99,149,FALSE)-VLOOKUP($A19,'Import OffPeak change'!$A$106:EX$202,149,FALSE)))</f>
        <v>0</v>
      </c>
      <c r="ET19" s="6">
        <f>IF(ISERROR(VLOOKUP($A19,'Import OffPeak'!$A$3:EY$99,150,FALSE)-VLOOKUP($A19,'Import OffPeak change'!$A$106:EY$202,150,FALSE)),0,(VLOOKUP($A19,'Import OffPeak'!$A$3:EY$99,150,FALSE)-VLOOKUP($A19,'Import OffPeak change'!$A$106:EY$202,150,FALSE)))</f>
        <v>0</v>
      </c>
      <c r="EU19" s="6">
        <f>IF(ISERROR(VLOOKUP($A19,'Import OffPeak'!$A$3:EZ$99,151,FALSE)-VLOOKUP($A19,'Import OffPeak change'!$A$106:EZ$202,151,FALSE)),0,(VLOOKUP($A19,'Import OffPeak'!$A$3:EZ$99,151,FALSE)-VLOOKUP($A19,'Import OffPeak change'!$A$106:EZ$202,151,FALSE)))</f>
        <v>0</v>
      </c>
      <c r="EV19" s="6">
        <f>IF(ISERROR(VLOOKUP($A19,'Import OffPeak'!$A$3:FA$99,152,FALSE)-VLOOKUP($A19,'Import OffPeak change'!$A$106:FA$202,152,FALSE)),0,(VLOOKUP($A19,'Import OffPeak'!$A$3:FA$99,152,FALSE)-VLOOKUP($A19,'Import OffPeak change'!$A$106:FA$202,152,FALSE)))</f>
        <v>0</v>
      </c>
      <c r="EW19" s="6">
        <f>IF(ISERROR(VLOOKUP($A19,'Import OffPeak'!$A$3:FB$99,153,FALSE)-VLOOKUP($A19,'Import OffPeak change'!$A$106:FB$202,153,FALSE)),0,(VLOOKUP($A19,'Import OffPeak'!$A$3:FB$99,153,FALSE)-VLOOKUP($A19,'Import OffPeak change'!$A$106:FB$202,153,FALSE)))</f>
        <v>0</v>
      </c>
      <c r="EX19" s="6">
        <f>IF(ISERROR(VLOOKUP($A19,'Import OffPeak'!$A$3:FC$99,154,FALSE)-VLOOKUP($A19,'Import OffPeak change'!$A$106:FC$202,154,FALSE)),0,(VLOOKUP($A19,'Import OffPeak'!$A$3:FC$99,154,FALSE)-VLOOKUP($A19,'Import OffPeak change'!$A$106:FC$202,154,FALSE)))</f>
        <v>0</v>
      </c>
      <c r="EY19" s="6">
        <f>IF(ISERROR(VLOOKUP($A19,'Import OffPeak'!$A$3:FD$99,155,FALSE)-VLOOKUP($A19,'Import OffPeak change'!$A$106:FD$202,155,FALSE)),0,(VLOOKUP($A19,'Import OffPeak'!$A$3:FD$99,155,FALSE)-VLOOKUP($A19,'Import OffPeak change'!$A$106:FD$202,155,FALSE)))</f>
        <v>0</v>
      </c>
      <c r="EZ19" s="6">
        <f>IF(ISERROR(VLOOKUP($A19,'Import OffPeak'!$A$3:FE$99,156,FALSE)-VLOOKUP($A19,'Import OffPeak change'!$A$106:FE$202,156,FALSE)),0,(VLOOKUP($A19,'Import OffPeak'!$A$3:FE$99,156,FALSE)-VLOOKUP($A19,'Import OffPeak change'!$A$106:FE$202,156,FALSE)))</f>
        <v>0</v>
      </c>
      <c r="FA19" s="6">
        <f>IF(ISERROR(VLOOKUP($A19,'Import OffPeak'!$A$3:FF$99,157,FALSE)-VLOOKUP($A19,'Import OffPeak change'!$A$106:FF$202,157,FALSE)),0,(VLOOKUP($A19,'Import OffPeak'!$A$3:FF$99,157,FALSE)-VLOOKUP($A19,'Import OffPeak change'!$A$106:FF$202,157,FALSE)))</f>
        <v>0</v>
      </c>
      <c r="FB19" s="6">
        <f>IF(ISERROR(VLOOKUP($A19,'Import OffPeak'!$A$3:FG$99,158,FALSE)-VLOOKUP($A19,'Import OffPeak change'!$A$106:FG$202,158,FALSE)),0,(VLOOKUP($A19,'Import OffPeak'!$A$3:FG$99,158,FALSE)-VLOOKUP($A19,'Import OffPeak change'!$A$106:FG$202,158,FALSE)))</f>
        <v>0</v>
      </c>
      <c r="FC19" s="6">
        <f>IF(ISERROR(VLOOKUP($A19,'Import OffPeak'!$A$3:FH$99,159,FALSE)-VLOOKUP($A19,'Import OffPeak change'!$A$106:FH$202,159,FALSE)),0,(VLOOKUP($A19,'Import OffPeak'!$A$3:FH$99,159,FALSE)-VLOOKUP($A19,'Import OffPeak change'!$A$106:FH$202,159,FALSE)))</f>
        <v>0</v>
      </c>
      <c r="FD19" s="6">
        <f>IF(ISERROR(VLOOKUP($A19,'Import OffPeak'!$A$3:FI$99,160,FALSE)-VLOOKUP($A19,'Import OffPeak change'!$A$106:FI$202,160,FALSE)),0,(VLOOKUP($A19,'Import OffPeak'!$A$3:FI$99,160,FALSE)-VLOOKUP($A19,'Import OffPeak change'!$A$106:FI$202,160,FALSE)))</f>
        <v>0</v>
      </c>
      <c r="FE19" s="6">
        <f>IF(ISERROR(VLOOKUP($A19,'Import OffPeak'!$A$3:FJ$99,161,FALSE)-VLOOKUP($A19,'Import OffPeak change'!$A$106:FJ$202,161,FALSE)),0,(VLOOKUP($A19,'Import OffPeak'!$A$3:FJ$99,161,FALSE)-VLOOKUP($A19,'Import OffPeak change'!$A$106:FJ$202,161,FALSE)))</f>
        <v>0</v>
      </c>
      <c r="FF19" s="6">
        <f>IF(ISERROR(VLOOKUP($A19,'Import OffPeak'!$A$3:FK$99,162,FALSE)-VLOOKUP($A19,'Import OffPeak change'!$A$106:FK$202,162,FALSE)),0,(VLOOKUP($A19,'Import OffPeak'!$A$3:FK$99,162,FALSE)-VLOOKUP($A19,'Import OffPeak change'!$A$106:FK$202,162,FALSE)))</f>
        <v>0</v>
      </c>
      <c r="FG19" s="6">
        <f>IF(ISERROR(VLOOKUP($A19,'Import OffPeak'!$A$3:FL$99,163,FALSE)-VLOOKUP($A19,'Import OffPeak change'!$A$106:FL$202,163,FALSE)),0,(VLOOKUP($A19,'Import OffPeak'!$A$3:FL$99,163,FALSE)-VLOOKUP($A19,'Import OffPeak change'!$A$106:FL$202,163,FALSE)))</f>
        <v>0</v>
      </c>
      <c r="FH19" s="6">
        <f>IF(ISERROR(VLOOKUP($A19,'Import OffPeak'!$A$3:FM$99,164,FALSE)-VLOOKUP($A19,'Import OffPeak change'!$A$106:FM$202,164,FALSE)),0,(VLOOKUP($A19,'Import OffPeak'!$A$3:FM$99,164,FALSE)-VLOOKUP($A19,'Import OffPeak change'!$A$106:FM$202,164,FALSE)))</f>
        <v>0</v>
      </c>
      <c r="FI19" s="6">
        <f>IF(ISERROR(VLOOKUP($A19,'Import OffPeak'!$A$3:FN$99,165,FALSE)-VLOOKUP($A19,'Import OffPeak change'!$A$106:FN$202,165,FALSE)),0,(VLOOKUP($A19,'Import OffPeak'!$A$3:FN$99,165,FALSE)-VLOOKUP($A19,'Import OffPeak change'!$A$106:FN$202,165,FALSE)))</f>
        <v>0</v>
      </c>
      <c r="FJ19" s="6">
        <f>IF(ISERROR(VLOOKUP($A19,'Import OffPeak'!$A$3:FO$99,166,FALSE)-VLOOKUP($A19,'Import OffPeak change'!$A$106:FO$202,166,FALSE)),0,(VLOOKUP($A19,'Import OffPeak'!$A$3:FO$99,166,FALSE)-VLOOKUP($A19,'Import OffPeak change'!$A$106:FO$202,166,FALSE)))</f>
        <v>0</v>
      </c>
      <c r="FK19" s="6">
        <f>IF(ISERROR(VLOOKUP($A19,'Import OffPeak'!$A$3:FP$99,167,FALSE)-VLOOKUP($A19,'Import OffPeak change'!$A$106:FP$202,167,FALSE)),0,(VLOOKUP($A19,'Import OffPeak'!$A$3:FP$99,167,FALSE)-VLOOKUP($A19,'Import OffPeak change'!$A$106:FP$202,167,FALSE)))</f>
        <v>0</v>
      </c>
      <c r="FL19" s="6">
        <f>IF(ISERROR(VLOOKUP($A19,'Import OffPeak'!$A$3:FQ$99,168,FALSE)-VLOOKUP($A19,'Import OffPeak change'!$A$106:FQ$202,168,FALSE)),0,(VLOOKUP($A19,'Import OffPeak'!$A$3:FQ$99,168,FALSE)-VLOOKUP($A19,'Import OffPeak change'!$A$106:FQ$202,168,FALSE)))</f>
        <v>0</v>
      </c>
      <c r="FM19" s="6">
        <f>IF(ISERROR(VLOOKUP($A19,'Import OffPeak'!$A$3:FR$99,169,FALSE)-VLOOKUP($A19,'Import OffPeak change'!$A$106:FR$202,169,FALSE)),0,(VLOOKUP($A19,'Import OffPeak'!$A$3:FR$99,169,FALSE)-VLOOKUP($A19,'Import OffPeak change'!$A$106:FR$202,169,FALSE)))</f>
        <v>0</v>
      </c>
      <c r="FN19" s="6">
        <f>IF(ISERROR(VLOOKUP($A19,'Import OffPeak'!$A$3:FS$99,170,FALSE)-VLOOKUP($A19,'Import OffPeak change'!$A$106:FS$202,170,FALSE)),0,(VLOOKUP($A19,'Import OffPeak'!$A$3:FS$99,170,FALSE)-VLOOKUP($A19,'Import OffPeak change'!$A$106:FS$202,170,FALSE)))</f>
        <v>0</v>
      </c>
      <c r="FO19" s="6">
        <f>IF(ISERROR(VLOOKUP($A19,'Import OffPeak'!$A$3:FT$99,171,FALSE)-VLOOKUP($A19,'Import OffPeak change'!$A$106:FT$202,171,FALSE)),0,(VLOOKUP($A19,'Import OffPeak'!$A$3:FT$99,171,FALSE)-VLOOKUP($A19,'Import OffPeak change'!$A$106:FT$202,171,FALSE)))</f>
        <v>0</v>
      </c>
      <c r="FP19" s="6">
        <f>IF(ISERROR(VLOOKUP($A19,'Import OffPeak'!$A$3:FU$99,172,FALSE)-VLOOKUP($A19,'Import OffPeak change'!$A$106:FU$202,172,FALSE)),0,(VLOOKUP($A19,'Import OffPeak'!$A$3:FU$99,172,FALSE)-VLOOKUP($A19,'Import OffPeak change'!$A$106:FU$202,172,FALSE)))</f>
        <v>0</v>
      </c>
      <c r="FQ19" s="6">
        <f>IF(ISERROR(VLOOKUP($A19,'Import OffPeak'!$A$3:FV$99,173,FALSE)-VLOOKUP($A19,'Import OffPeak change'!$A$106:FV$202,173,FALSE)),0,(VLOOKUP($A19,'Import OffPeak'!$A$3:FV$99,173,FALSE)-VLOOKUP($A19,'Import OffPeak change'!$A$106:FV$202,173,FALSE)))</f>
        <v>0</v>
      </c>
      <c r="FR19" s="6">
        <f>IF(ISERROR(VLOOKUP($A19,'Import OffPeak'!$A$3:FW$99,174,FALSE)-VLOOKUP($A19,'Import OffPeak change'!$A$106:FW$202,174,FALSE)),0,(VLOOKUP($A19,'Import OffPeak'!$A$3:FW$99,174,FALSE)-VLOOKUP($A19,'Import OffPeak change'!$A$106:FW$202,174,FALSE)))</f>
        <v>0</v>
      </c>
      <c r="FS19" s="6">
        <f>IF(ISERROR(VLOOKUP($A19,'Import OffPeak'!$A$3:FX$99,175,FALSE)-VLOOKUP($A19,'Import OffPeak change'!$A$106:FX$202,175,FALSE)),0,(VLOOKUP($A19,'Import OffPeak'!$A$3:FX$99,175,FALSE)-VLOOKUP($A19,'Import OffPeak change'!$A$106:FX$202,175,FALSE)))</f>
        <v>0</v>
      </c>
      <c r="FT19" s="6">
        <f>IF(ISERROR(VLOOKUP($A19,'Import OffPeak'!$A$3:FY$99,176,FALSE)-VLOOKUP($A19,'Import OffPeak change'!$A$106:FY$202,176,FALSE)),0,(VLOOKUP($A19,'Import OffPeak'!$A$3:FY$99,176,FALSE)-VLOOKUP($A19,'Import OffPeak change'!$A$106:FY$202,176,FALSE)))</f>
        <v>0</v>
      </c>
      <c r="FU19" s="6">
        <f>IF(ISERROR(VLOOKUP($A19,'Import OffPeak'!$A$3:FZ$99,177,FALSE)-VLOOKUP($A19,'Import OffPeak change'!$A$106:FZ$202,177,FALSE)),0,(VLOOKUP($A19,'Import OffPeak'!$A$3:FZ$99,177,FALSE)-VLOOKUP($A19,'Import OffPeak change'!$A$106:FZ$202,177,FALSE)))</f>
        <v>0</v>
      </c>
      <c r="FV19" s="6">
        <f>IF(ISERROR(VLOOKUP($A19,'Import OffPeak'!$A$3:GA$99,178,FALSE)-VLOOKUP($A19,'Import OffPeak change'!$A$106:GA$202,178,FALSE)),0,(VLOOKUP($A19,'Import OffPeak'!$A$3:GA$99,178,FALSE)-VLOOKUP($A19,'Import OffPeak change'!$A$106:GA$202,178,FALSE)))</f>
        <v>0</v>
      </c>
      <c r="FW19" s="6">
        <f>IF(ISERROR(VLOOKUP($A19,'Import OffPeak'!$A$3:GB$99,179,FALSE)-VLOOKUP($A19,'Import OffPeak change'!$A$106:GB$202,179,FALSE)),0,(VLOOKUP($A19,'Import OffPeak'!$A$3:GB$99,179,FALSE)-VLOOKUP($A19,'Import OffPeak change'!$A$106:GB$202,179,FALSE)))</f>
        <v>0</v>
      </c>
      <c r="FX19" s="6">
        <f>IF(ISERROR(VLOOKUP($A19,'Import OffPeak'!$A$3:GC$99,180,FALSE)-VLOOKUP($A19,'Import OffPeak change'!$A$106:GC$202,180,FALSE)),0,(VLOOKUP($A19,'Import OffPeak'!$A$3:GC$99,180,FALSE)-VLOOKUP($A19,'Import OffPeak change'!$A$106:GC$202,180,FALSE)))</f>
        <v>0</v>
      </c>
      <c r="FY19" s="6">
        <f>IF(ISERROR(VLOOKUP($A19,'Import OffPeak'!$A$3:GD$99,181,FALSE)-VLOOKUP($A19,'Import OffPeak change'!$A$106:GD$202,181,FALSE)),0,(VLOOKUP($A19,'Import OffPeak'!$A$3:GD$99,181,FALSE)-VLOOKUP($A19,'Import OffPeak change'!$A$106:GD$202,181,FALSE)))</f>
        <v>0</v>
      </c>
      <c r="FZ19" s="6">
        <f>IF(ISERROR(VLOOKUP($A19,'Import OffPeak'!$A$3:GE$99,182,FALSE)-VLOOKUP($A19,'Import OffPeak change'!$A$106:GE$202,182,FALSE)),0,(VLOOKUP($A19,'Import OffPeak'!$A$3:GE$99,182,FALSE)-VLOOKUP($A19,'Import OffPeak change'!$A$106:GE$202,182,FALSE)))</f>
        <v>0</v>
      </c>
      <c r="GA19" s="6">
        <f>IF(ISERROR(VLOOKUP($A19,'Import OffPeak'!$A$3:GF$99,183,FALSE)-VLOOKUP($A19,'Import OffPeak change'!$A$106:GF$202,183,FALSE)),0,(VLOOKUP($A19,'Import OffPeak'!$A$3:GF$99,183,FALSE)-VLOOKUP($A19,'Import OffPeak change'!$A$106:GF$202,183,FALSE)))</f>
        <v>0</v>
      </c>
      <c r="GB19" s="6">
        <f>IF(ISERROR(VLOOKUP($A19,'Import OffPeak'!$A$3:GG$99,184,FALSE)-VLOOKUP($A19,'Import OffPeak change'!$A$106:GG$202,184,FALSE)),0,(VLOOKUP($A19,'Import OffPeak'!$A$3:GG$99,184,FALSE)-VLOOKUP($A19,'Import OffPeak change'!$A$106:GG$202,184,FALSE)))</f>
        <v>0</v>
      </c>
      <c r="GC19" s="6">
        <f>IF(ISERROR(VLOOKUP($A19,'Import OffPeak'!$A$3:GH$99,185,FALSE)-VLOOKUP($A19,'Import OffPeak change'!$A$106:GH$202,185,FALSE)),0,(VLOOKUP($A19,'Import OffPeak'!$A$3:GH$99,185,FALSE)-VLOOKUP($A19,'Import OffPeak change'!$A$106:GH$202,185,FALSE)))</f>
        <v>0</v>
      </c>
      <c r="GD19" s="6">
        <f>IF(ISERROR(VLOOKUP($A19,'Import OffPeak'!$A$3:GI$99,186,FALSE)-VLOOKUP($A19,'Import OffPeak change'!$A$106:GI$202,186,FALSE)),0,(VLOOKUP($A19,'Import OffPeak'!$A$3:GI$99,186,FALSE)-VLOOKUP($A19,'Import OffPeak change'!$A$106:GI$202,186,FALSE)))</f>
        <v>0</v>
      </c>
      <c r="GE19" s="6">
        <f>IF(ISERROR(VLOOKUP($A19,'Import OffPeak'!$A$3:GJ$99,187,FALSE)-VLOOKUP($A19,'Import OffPeak change'!$A$106:GJ$202,187,FALSE)),0,(VLOOKUP($A19,'Import OffPeak'!$A$3:GJ$99,187,FALSE)-VLOOKUP($A19,'Import OffPeak change'!$A$106:GJ$202,187,FALSE)))</f>
        <v>0</v>
      </c>
      <c r="GF19" s="6">
        <f>IF(ISERROR(VLOOKUP($A19,'Import OffPeak'!$A$3:GK$99,188,FALSE)-VLOOKUP($A19,'Import OffPeak change'!$A$106:GK$202,188,FALSE)),0,(VLOOKUP($A19,'Import OffPeak'!$A$3:GK$99,188,FALSE)-VLOOKUP($A19,'Import OffPeak change'!$A$106:GK$202,188,FALSE)))</f>
        <v>0</v>
      </c>
      <c r="GG19" s="6">
        <f>IF(ISERROR(VLOOKUP($A19,'Import OffPeak'!$A$3:GL$99,189,FALSE)-VLOOKUP($A19,'Import OffPeak change'!$A$106:GL$202,189,FALSE)),0,(VLOOKUP($A19,'Import OffPeak'!$A$3:GL$99,189,FALSE)-VLOOKUP($A19,'Import OffPeak change'!$A$106:GL$202,189,FALSE)))</f>
        <v>0</v>
      </c>
      <c r="GH19" s="6">
        <f>IF(ISERROR(VLOOKUP($A19,'Import OffPeak'!$A$3:GM$99,190,FALSE)-VLOOKUP($A19,'Import OffPeak change'!$A$106:GM$202,190,FALSE)),0,(VLOOKUP($A19,'Import OffPeak'!$A$3:GM$99,190,FALSE)-VLOOKUP($A19,'Import OffPeak change'!$A$106:GM$202,190,FALSE)))</f>
        <v>0</v>
      </c>
      <c r="GI19" s="6">
        <f>IF(ISERROR(VLOOKUP($A19,'Import OffPeak'!$A$3:GN$99,191,FALSE)-VLOOKUP($A19,'Import OffPeak change'!$A$106:GN$202,191,FALSE)),0,(VLOOKUP($A19,'Import OffPeak'!$A$3:GN$99,191,FALSE)-VLOOKUP($A19,'Import OffPeak change'!$A$106:GN$202,191,FALSE)))</f>
        <v>0</v>
      </c>
      <c r="GJ19" s="6">
        <f>IF(ISERROR(VLOOKUP($A19,'Import OffPeak'!$A$3:GO$99,192,FALSE)-VLOOKUP($A19,'Import OffPeak change'!$A$106:GO$202,192,FALSE)),0,(VLOOKUP($A19,'Import OffPeak'!$A$3:GO$99,192,FALSE)-VLOOKUP($A19,'Import OffPeak change'!$A$106:GO$202,192,FALSE)))</f>
        <v>0</v>
      </c>
      <c r="GK19" s="6">
        <f>IF(ISERROR(VLOOKUP($A19,'Import OffPeak'!$A$3:GP$99,193,FALSE)-VLOOKUP($A19,'Import OffPeak change'!$A$106:GP$202,193,FALSE)),0,(VLOOKUP($A19,'Import OffPeak'!$A$3:GP$99,193,FALSE)-VLOOKUP($A19,'Import OffPeak change'!$A$106:GP$202,193,FALSE)))</f>
        <v>0</v>
      </c>
      <c r="GL19" s="6">
        <f>IF(ISERROR(VLOOKUP($A19,'Import OffPeak'!$A$3:GQ$99,194,FALSE)-VLOOKUP($A19,'Import OffPeak change'!$A$106:GQ$202,194,FALSE)),0,(VLOOKUP($A19,'Import OffPeak'!$A$3:GQ$99,194,FALSE)-VLOOKUP($A19,'Import OffPeak change'!$A$106:GQ$202,194,FALSE)))</f>
        <v>0</v>
      </c>
      <c r="GM19" s="6">
        <f>IF(ISERROR(VLOOKUP($A19,'Import OffPeak'!$A$3:GR$99,195,FALSE)-VLOOKUP($A19,'Import OffPeak change'!$A$106:GR$202,195,FALSE)),0,(VLOOKUP($A19,'Import OffPeak'!$A$3:GR$99,195,FALSE)-VLOOKUP($A19,'Import OffPeak change'!$A$106:GR$202,195,FALSE)))</f>
        <v>0</v>
      </c>
      <c r="GN19" s="6">
        <f>IF(ISERROR(VLOOKUP($A19,'Import OffPeak'!$A$3:GS$99,196,FALSE)-VLOOKUP($A19,'Import OffPeak change'!$A$106:GS$202,196,FALSE)),0,(VLOOKUP($A19,'Import OffPeak'!$A$3:GS$99,196,FALSE)-VLOOKUP($A19,'Import OffPeak change'!$A$106:GS$202,196,FALSE)))</f>
        <v>0</v>
      </c>
      <c r="GO19" s="6">
        <f>IF(ISERROR(VLOOKUP($A19,'Import OffPeak'!$A$3:GT$99,197,FALSE)-VLOOKUP($A19,'Import OffPeak change'!$A$106:GT$202,197,FALSE)),0,(VLOOKUP($A19,'Import OffPeak'!$A$3:GT$99,197,FALSE)-VLOOKUP($A19,'Import OffPeak change'!$A$106:GT$202,197,FALSE)))</f>
        <v>0</v>
      </c>
      <c r="GP19" s="6">
        <f>IF(ISERROR(VLOOKUP($A19,'Import OffPeak'!$A$3:GU$99,198,FALSE)-VLOOKUP($A19,'Import OffPeak change'!$A$106:GU$202,198,FALSE)),0,(VLOOKUP($A19,'Import OffPeak'!$A$3:GU$99,198,FALSE)-VLOOKUP($A19,'Import OffPeak change'!$A$106:GU$202,198,FALSE)))</f>
        <v>0</v>
      </c>
      <c r="GQ19" s="6">
        <f>IF(ISERROR(VLOOKUP($A19,'Import OffPeak'!$A$3:GV$99,199,FALSE)-VLOOKUP($A19,'Import OffPeak change'!$A$106:GV$202,199,FALSE)),0,(VLOOKUP($A19,'Import OffPeak'!$A$3:GV$99,199,FALSE)-VLOOKUP($A19,'Import OffPeak change'!$A$106:GV$202,199,FALSE)))</f>
        <v>0</v>
      </c>
      <c r="GR19" s="6">
        <f>IF(ISERROR(VLOOKUP($A19,'Import OffPeak'!$A$3:GW$99,200,FALSE)-VLOOKUP($A19,'Import OffPeak change'!$A$106:GW$202,200,FALSE)),0,(VLOOKUP($A19,'Import OffPeak'!$A$3:GW$99,200,FALSE)-VLOOKUP($A19,'Import OffPeak change'!$A$106:GW$202,200,FALSE)))</f>
        <v>0</v>
      </c>
      <c r="GS19" s="6">
        <f>IF(ISERROR(VLOOKUP($A19,'Import OffPeak'!$A$3:GX$99,201,FALSE)-VLOOKUP($A19,'Import OffPeak change'!$A$106:GX$202,201,FALSE)),0,(VLOOKUP($A19,'Import OffPeak'!$A$3:GX$99,201,FALSE)-VLOOKUP($A19,'Import OffPeak change'!$A$106:GX$202,201,FALSE)))</f>
        <v>0</v>
      </c>
      <c r="GT19" s="6">
        <f>IF(ISERROR(VLOOKUP($A19,'Import OffPeak'!$A$3:GY$99,202,FALSE)-VLOOKUP($A19,'Import OffPeak change'!$A$106:GY$202,202,FALSE)),0,(VLOOKUP($A19,'Import OffPeak'!$A$3:GY$99,202,FALSE)-VLOOKUP($A19,'Import OffPeak change'!$A$106:GY$202,202,FALSE)))</f>
        <v>0</v>
      </c>
      <c r="GU19" s="6">
        <f>IF(ISERROR(VLOOKUP($A19,'Import OffPeak'!$A$3:GZ$99,203,FALSE)-VLOOKUP($A19,'Import OffPeak change'!$A$106:GZ$202,203,FALSE)),0,(VLOOKUP($A19,'Import OffPeak'!$A$3:GZ$99,203,FALSE)-VLOOKUP($A19,'Import OffPeak change'!$A$106:GZ$202,203,FALSE)))</f>
        <v>0</v>
      </c>
      <c r="GV19" s="6">
        <f>IF(ISERROR(VLOOKUP($A19,'Import OffPeak'!$A$3:HA$99,204,FALSE)-VLOOKUP($A19,'Import OffPeak change'!$A$106:HA$202,204,FALSE)),0,(VLOOKUP($A19,'Import OffPeak'!$A$3:HA$99,204,FALSE)-VLOOKUP($A19,'Import OffPeak change'!$A$106:HA$202,204,FALSE)))</f>
        <v>0</v>
      </c>
      <c r="GW19" s="6">
        <f>IF(ISERROR(VLOOKUP($A19,'Import OffPeak'!$A$3:HB$99,205,FALSE)-VLOOKUP($A19,'Import OffPeak change'!$A$106:HB$202,205,FALSE)),0,(VLOOKUP($A19,'Import OffPeak'!$A$3:HB$99,205,FALSE)-VLOOKUP($A19,'Import OffPeak change'!$A$106:HB$202,205,FALSE)))</f>
        <v>0</v>
      </c>
      <c r="GX19" s="6">
        <f>IF(ISERROR(VLOOKUP($A19,'Import OffPeak'!$A$3:HC$99,206,FALSE)-VLOOKUP($A19,'Import OffPeak change'!$A$106:HC$202,206,FALSE)),0,(VLOOKUP($A19,'Import OffPeak'!$A$3:HC$99,206,FALSE)-VLOOKUP($A19,'Import OffPeak change'!$A$106:HC$202,206,FALSE)))</f>
        <v>0</v>
      </c>
      <c r="GY19" s="6">
        <f>IF(ISERROR(VLOOKUP($A19,'Import OffPeak'!$A$3:HD$99,207,FALSE)-VLOOKUP($A19,'Import OffPeak change'!$A$106:HD$202,207,FALSE)),0,(VLOOKUP($A19,'Import OffPeak'!$A$3:HD$99,207,FALSE)-VLOOKUP($A19,'Import OffPeak change'!$A$106:HD$202,207,FALSE)))</f>
        <v>0</v>
      </c>
      <c r="GZ19" s="6">
        <f>IF(ISERROR(VLOOKUP($A19,'Import OffPeak'!$A$3:HE$99,208,FALSE)-VLOOKUP($A19,'Import OffPeak change'!$A$106:HE$202,208,FALSE)),0,(VLOOKUP($A19,'Import OffPeak'!$A$3:HE$99,208,FALSE)-VLOOKUP($A19,'Import OffPeak change'!$A$106:HE$202,208,FALSE)))</f>
        <v>0</v>
      </c>
      <c r="HA19" s="6">
        <f>IF(ISERROR(VLOOKUP($A19,'Import OffPeak'!$A$3:HF$99,209,FALSE)-VLOOKUP($A19,'Import OffPeak change'!$A$106:HF$202,209,FALSE)),0,(VLOOKUP($A19,'Import OffPeak'!$A$3:HF$99,209,FALSE)-VLOOKUP($A19,'Import OffPeak change'!$A$106:HF$202,209,FALSE)))</f>
        <v>0</v>
      </c>
      <c r="HB19" s="6">
        <f>IF(ISERROR(VLOOKUP($A19,'Import OffPeak'!$A$3:HG$99,210,FALSE)-VLOOKUP($A19,'Import OffPeak change'!$A$106:HG$202,210,FALSE)),0,(VLOOKUP($A19,'Import OffPeak'!$A$3:HG$99,210,FALSE)-VLOOKUP($A19,'Import OffPeak change'!$A$106:HG$202,210,FALSE)))</f>
        <v>0</v>
      </c>
      <c r="HC19" s="6">
        <f>IF(ISERROR(VLOOKUP($A19,'Import OffPeak'!$A$3:HH$99,211,FALSE)-VLOOKUP($A19,'Import OffPeak change'!$A$106:HH$202,211,FALSE)),0,(VLOOKUP($A19,'Import OffPeak'!$A$3:HH$99,211,FALSE)-VLOOKUP($A19,'Import OffPeak change'!$A$106:HH$202,211,FALSE)))</f>
        <v>0</v>
      </c>
      <c r="HD19" s="6">
        <f>IF(ISERROR(VLOOKUP($A19,'Import OffPeak'!$A$3:HI$99,212,FALSE)-VLOOKUP($A19,'Import OffPeak change'!$A$106:HI$202,212,FALSE)),0,(VLOOKUP($A19,'Import OffPeak'!$A$3:HI$99,212,FALSE)-VLOOKUP($A19,'Import OffPeak change'!$A$106:HI$202,212,FALSE)))</f>
        <v>0</v>
      </c>
      <c r="HE19" s="6">
        <f>IF(ISERROR(VLOOKUP($A19,'Import OffPeak'!$A$3:HJ$99,213,FALSE)-VLOOKUP($A19,'Import OffPeak change'!$A$106:HJ$202,213,FALSE)),0,(VLOOKUP($A19,'Import OffPeak'!$A$3:HJ$99,213,FALSE)-VLOOKUP($A19,'Import OffPeak change'!$A$106:HJ$202,213,FALSE)))</f>
        <v>0</v>
      </c>
      <c r="HF19" s="6">
        <f>IF(ISERROR(VLOOKUP($A19,'Import OffPeak'!$A$3:HK$99,214,FALSE)-VLOOKUP($A19,'Import OffPeak change'!$A$106:HK$202,214,FALSE)),0,(VLOOKUP($A19,'Import OffPeak'!$A$3:HK$99,214,FALSE)-VLOOKUP($A19,'Import OffPeak change'!$A$106:HK$202,214,FALSE)))</f>
        <v>0</v>
      </c>
      <c r="HG19" s="6">
        <f>IF(ISERROR(VLOOKUP($A19,'Import OffPeak'!$A$3:HL$99,215,FALSE)-VLOOKUP($A19,'Import OffPeak change'!$A$106:HL$202,215,FALSE)),0,(VLOOKUP($A19,'Import OffPeak'!$A$3:HL$99,215,FALSE)-VLOOKUP($A19,'Import OffPeak change'!$A$106:HL$202,215,FALSE)))</f>
        <v>0</v>
      </c>
      <c r="HH19" s="6">
        <f>IF(ISERROR(VLOOKUP($A19,'Import OffPeak'!$A$3:HM$99,216,FALSE)-VLOOKUP($A19,'Import OffPeak change'!$A$106:HM$202,216,FALSE)),0,(VLOOKUP($A19,'Import OffPeak'!$A$3:HM$99,216,FALSE)-VLOOKUP($A19,'Import OffPeak change'!$A$106:HM$202,216,FALSE)))</f>
        <v>0</v>
      </c>
      <c r="HI19" s="6">
        <f>IF(ISERROR(VLOOKUP($A19,'Import OffPeak'!$A$3:HN$99,217,FALSE)-VLOOKUP($A19,'Import OffPeak change'!$A$106:HN$202,217,FALSE)),0,(VLOOKUP($A19,'Import OffPeak'!$A$3:HN$99,217,FALSE)-VLOOKUP($A19,'Import OffPeak change'!$A$106:HN$202,217,FALSE)))</f>
        <v>0</v>
      </c>
      <c r="HJ19" s="6">
        <f>IF(ISERROR(VLOOKUP($A19,'Import OffPeak'!$A$3:HO$99,218,FALSE)-VLOOKUP($A19,'Import OffPeak change'!$A$106:HO$202,218,FALSE)),0,(VLOOKUP($A19,'Import OffPeak'!$A$3:HO$99,218,FALSE)-VLOOKUP($A19,'Import OffPeak change'!$A$106:HO$202,218,FALSE)))</f>
        <v>0</v>
      </c>
      <c r="HK19" s="6">
        <f>IF(ISERROR(VLOOKUP($A19,'Import OffPeak'!$A$3:HP$99,219,FALSE)-VLOOKUP($A19,'Import OffPeak change'!$A$106:HP$202,219,FALSE)),0,(VLOOKUP($A19,'Import OffPeak'!$A$3:HP$99,219,FALSE)-VLOOKUP($A19,'Import OffPeak change'!$A$106:HP$202,219,FALSE)))</f>
        <v>0</v>
      </c>
      <c r="HL19" s="6">
        <f>IF(ISERROR(VLOOKUP($A19,'Import OffPeak'!$A$3:HQ$99,220,FALSE)-VLOOKUP($A19,'Import OffPeak change'!$A$106:HQ$202,220,FALSE)),0,(VLOOKUP($A19,'Import OffPeak'!$A$3:HQ$99,220,FALSE)-VLOOKUP($A19,'Import OffPeak change'!$A$106:HQ$202,220,FALSE)))</f>
        <v>0</v>
      </c>
      <c r="HM19" s="6">
        <f>IF(ISERROR(VLOOKUP($A19,'Import OffPeak'!$A$3:HR$99,221,FALSE)-VLOOKUP($A19,'Import OffPeak change'!$A$106:HR$202,221,FALSE)),0,(VLOOKUP($A19,'Import OffPeak'!$A$3:HR$99,221,FALSE)-VLOOKUP($A19,'Import OffPeak change'!$A$106:HR$202,221,FALSE)))</f>
        <v>0</v>
      </c>
      <c r="HN19" s="6">
        <f>IF(ISERROR(VLOOKUP($A19,'Import OffPeak'!$A$3:HS$99,222,FALSE)-VLOOKUP($A19,'Import OffPeak change'!$A$106:HS$202,222,FALSE)),0,(VLOOKUP($A19,'Import OffPeak'!$A$3:HS$99,222,FALSE)-VLOOKUP($A19,'Import OffPeak change'!$A$106:HS$202,222,FALSE)))</f>
        <v>0</v>
      </c>
      <c r="HO19" s="6">
        <f>IF(ISERROR(VLOOKUP($A19,'Import OffPeak'!$A$3:HT$99,223,FALSE)-VLOOKUP($A19,'Import OffPeak change'!$A$106:HT$202,223,FALSE)),0,(VLOOKUP($A19,'Import OffPeak'!$A$3:HT$99,223,FALSE)-VLOOKUP($A19,'Import OffPeak change'!$A$106:HT$202,223,FALSE)))</f>
        <v>0</v>
      </c>
      <c r="HP19" s="6">
        <f>IF(ISERROR(VLOOKUP($A19,'Import OffPeak'!$A$3:HU$99,224,FALSE)-VLOOKUP($A19,'Import OffPeak change'!$A$106:HU$202,224,FALSE)),0,(VLOOKUP($A19,'Import OffPeak'!$A$3:HU$99,224,FALSE)-VLOOKUP($A19,'Import OffPeak change'!$A$106:HU$202,224,FALSE)))</f>
        <v>0</v>
      </c>
      <c r="HQ19" s="6">
        <f>IF(ISERROR(VLOOKUP($A19,'Import OffPeak'!$A$3:HV$99,225,FALSE)-VLOOKUP($A19,'Import OffPeak change'!$A$106:HV$202,225,FALSE)),0,(VLOOKUP($A19,'Import OffPeak'!$A$3:HV$99,225,FALSE)-VLOOKUP($A19,'Import OffPeak change'!$A$106:HV$202,225,FALSE)))</f>
        <v>0</v>
      </c>
      <c r="HR19" s="6">
        <f>IF(ISERROR(VLOOKUP($A19,'Import OffPeak'!$A$3:HW$99,226,FALSE)-VLOOKUP($A19,'Import OffPeak change'!$A$106:HW$202,226,FALSE)),0,(VLOOKUP($A19,'Import OffPeak'!$A$3:HW$99,226,FALSE)-VLOOKUP($A19,'Import OffPeak change'!$A$106:HW$202,226,FALSE)))</f>
        <v>0</v>
      </c>
      <c r="HS19" s="6">
        <f>IF(ISERROR(VLOOKUP($A19,'Import OffPeak'!$A$3:HX$99,227,FALSE)-VLOOKUP($A19,'Import OffPeak change'!$A$106:HX$202,227,FALSE)),0,(VLOOKUP($A19,'Import OffPeak'!$A$3:HX$99,227,FALSE)-VLOOKUP($A19,'Import OffPeak change'!$A$106:HX$202,227,FALSE)))</f>
        <v>0</v>
      </c>
      <c r="HT19" s="6">
        <f>IF(ISERROR(VLOOKUP($A19,'Import OffPeak'!$A$3:HY$99,228,FALSE)-VLOOKUP($A19,'Import OffPeak change'!$A$106:HY$202,228,FALSE)),0,(VLOOKUP($A19,'Import OffPeak'!$A$3:HY$99,228,FALSE)-VLOOKUP($A19,'Import OffPeak change'!$A$106:HY$202,228,FALSE)))</f>
        <v>0</v>
      </c>
      <c r="HU19" s="6">
        <f>IF(ISERROR(VLOOKUP($A19,'Import OffPeak'!$A$3:HZ$99,229,FALSE)-VLOOKUP($A19,'Import OffPeak change'!$A$106:HZ$202,229,FALSE)),0,(VLOOKUP($A19,'Import OffPeak'!$A$3:HZ$99,229,FALSE)-VLOOKUP($A19,'Import OffPeak change'!$A$106:HZ$202,229,FALSE)))</f>
        <v>0</v>
      </c>
      <c r="HV19" s="6">
        <f>IF(ISERROR(VLOOKUP($A19,'Import OffPeak'!$A$3:IA$99,230,FALSE)-VLOOKUP($A19,'Import OffPeak change'!$A$106:IA$202,230,FALSE)),0,(VLOOKUP($A19,'Import OffPeak'!$A$3:IA$99,230,FALSE)-VLOOKUP($A19,'Import OffPeak change'!$A$106:IA$202,230,FALSE)))</f>
        <v>0</v>
      </c>
      <c r="HW19" s="6">
        <f>IF(ISERROR(VLOOKUP($A19,'Import OffPeak'!$A$3:IB$99,231,FALSE)-VLOOKUP($A19,'Import OffPeak change'!$A$106:IB$202,231,FALSE)),0,(VLOOKUP($A19,'Import OffPeak'!$A$3:IB$99,231,FALSE)-VLOOKUP($A19,'Import OffPeak change'!$A$106:IB$202,231,FALSE)))</f>
        <v>0</v>
      </c>
      <c r="HX19" s="6">
        <f>IF(ISERROR(VLOOKUP($A19,'Import OffPeak'!$A$3:IC$99,232,FALSE)-VLOOKUP($A19,'Import OffPeak change'!$A$106:IC$202,232,FALSE)),0,(VLOOKUP($A19,'Import OffPeak'!$A$3:IC$99,232,FALSE)-VLOOKUP($A19,'Import OffPeak change'!$A$106:IC$202,232,FALSE)))</f>
        <v>0</v>
      </c>
      <c r="HY19" s="6">
        <f>IF(ISERROR(VLOOKUP($A19,'Import OffPeak'!$A$3:ID$99,233,FALSE)-VLOOKUP($A19,'Import OffPeak change'!$A$106:ID$202,233,FALSE)),0,(VLOOKUP($A19,'Import OffPeak'!$A$3:ID$99,233,FALSE)-VLOOKUP($A19,'Import OffPeak change'!$A$106:ID$202,233,FALSE)))</f>
        <v>0</v>
      </c>
      <c r="HZ19" s="6">
        <f>IF(ISERROR(VLOOKUP($A19,'Import OffPeak'!$A$3:IE$99,234,FALSE)-VLOOKUP($A19,'Import OffPeak change'!$A$106:IE$202,234,FALSE)),0,(VLOOKUP($A19,'Import OffPeak'!$A$3:IE$99,234,FALSE)-VLOOKUP($A19,'Import OffPeak change'!$A$106:IE$202,234,FALSE)))</f>
        <v>0</v>
      </c>
      <c r="IA19" s="6">
        <f>IF(ISERROR(VLOOKUP($A19,'Import OffPeak'!$A$3:IF$99,235,FALSE)-VLOOKUP($A19,'Import OffPeak change'!$A$106:IF$202,235,FALSE)),0,(VLOOKUP($A19,'Import OffPeak'!$A$3:IF$99,235,FALSE)-VLOOKUP($A19,'Import OffPeak change'!$A$106:IF$202,235,FALSE)))</f>
        <v>0</v>
      </c>
      <c r="IB19" s="6">
        <f>IF(ISERROR(VLOOKUP($A19,'Import OffPeak'!$A$3:IG$99,236,FALSE)-VLOOKUP($A19,'Import OffPeak change'!$A$106:IG$202,236,FALSE)),0,(VLOOKUP($A19,'Import OffPeak'!$A$3:IG$99,236,FALSE)-VLOOKUP($A19,'Import OffPeak change'!$A$106:IG$202,236,FALSE)))</f>
        <v>0</v>
      </c>
      <c r="IC19" s="6">
        <f>IF(ISERROR(VLOOKUP($A19,'Import OffPeak'!$A$3:IH$99,237,FALSE)-VLOOKUP($A19,'Import OffPeak change'!$A$106:IH$202,237,FALSE)),0,(VLOOKUP($A19,'Import OffPeak'!$A$3:IH$99,237,FALSE)-VLOOKUP($A19,'Import OffPeak change'!$A$106:IH$202,237,FALSE)))</f>
        <v>0</v>
      </c>
      <c r="ID19" s="6">
        <f>IF(ISERROR(VLOOKUP($A19,'Import OffPeak'!$A$3:II$99,238,FALSE)-VLOOKUP($A19,'Import OffPeak change'!$A$106:II$202,238,FALSE)),0,(VLOOKUP($A19,'Import OffPeak'!$A$3:II$99,238,FALSE)-VLOOKUP($A19,'Import OffPeak change'!$A$106:II$202,238,FALSE)))</f>
        <v>1468.857554650167</v>
      </c>
      <c r="IE19" s="6">
        <f>IF(ISERROR(VLOOKUP($A19,'Import OffPeak'!$A$3:IJ$99,239,FALSE)-VLOOKUP($A19,'Import OffPeak change'!$A$106:IJ$202,239,FALSE)),0,(VLOOKUP($A19,'Import OffPeak'!$A$3:IJ$99,239,FALSE)-VLOOKUP($A19,'Import OffPeak change'!$A$106:IJ$202,239,FALSE)))</f>
        <v>1468.857554650167</v>
      </c>
      <c r="IF19" s="6"/>
    </row>
    <row r="20" spans="1:240" s="27" customFormat="1">
      <c r="A20" s="168" t="str">
        <f>IF('Import OffPeak'!A17=0,"",'Import OffPeak'!A17)</f>
        <v>EPMI-LT-NW</v>
      </c>
      <c r="B20" s="6"/>
      <c r="C20" s="6"/>
      <c r="D20" s="6"/>
      <c r="E20" s="6"/>
      <c r="F20" s="6"/>
      <c r="G20" s="6">
        <f>IF(ISERROR(VLOOKUP($A20,'Import OffPeak'!$A$3:L$99,7,FALSE)-VLOOKUP($A20,'Import OffPeak change'!$A$106:L$202,7,FALSE)),0,(VLOOKUP($A20,'Import OffPeak'!$A$3:L$99,7,FALSE)-VLOOKUP($A20,'Import OffPeak change'!$A$106:L$202,7,FALSE)))</f>
        <v>0</v>
      </c>
      <c r="H20" s="6">
        <f>IF(ISERROR(VLOOKUP($A20,'Import OffPeak'!$A$3:M$99,8,FALSE)-VLOOKUP($A20,'Import OffPeak change'!$A$106:M$202,8,FALSE)),0,(VLOOKUP($A20,'Import OffPeak'!$A$3:M$99,8,FALSE)-VLOOKUP($A20,'Import OffPeak change'!$A$106:M$202,8,FALSE)))</f>
        <v>-2775.7893464044255</v>
      </c>
      <c r="I20" s="6">
        <f>IF(ISERROR(VLOOKUP($A20,'Import OffPeak'!$A$3:N$99,9,FALSE)-VLOOKUP($A20,'Import OffPeak change'!$A$106:N$202,9,FALSE)),0,(VLOOKUP($A20,'Import OffPeak'!$A$3:N$99,9,FALSE)-VLOOKUP($A20,'Import OffPeak change'!$A$106:N$202,9,FALSE)))</f>
        <v>24.551917729717388</v>
      </c>
      <c r="J20" s="6">
        <f>IF(ISERROR(VLOOKUP($A20,'Import OffPeak'!$A$3:O$99,10,FALSE)-VLOOKUP($A20,'Import OffPeak change'!$A$106:O$202,10,FALSE)),0,(VLOOKUP($A20,'Import OffPeak'!$A$3:O$99,10,FALSE)-VLOOKUP($A20,'Import OffPeak change'!$A$106:O$202,10,FALSE)))</f>
        <v>74.427574708926841</v>
      </c>
      <c r="K20" s="6">
        <f>IF(ISERROR(VLOOKUP($A20,'Import OffPeak'!$A$3:P$99,11,FALSE)-VLOOKUP($A20,'Import OffPeak change'!$A$106:P$202,11,FALSE)),0,(VLOOKUP($A20,'Import OffPeak'!$A$3:P$99,11,FALSE)-VLOOKUP($A20,'Import OffPeak change'!$A$106:P$202,11,FALSE)))</f>
        <v>93.761942790835747</v>
      </c>
      <c r="L20" s="6">
        <f>IF(ISERROR(VLOOKUP($A20,'Import OffPeak'!$A$3:Q$99,12,FALSE)-VLOOKUP($A20,'Import OffPeak change'!$A$106:Q$202,12,FALSE)),0,(VLOOKUP($A20,'Import OffPeak'!$A$3:Q$99,12,FALSE)-VLOOKUP($A20,'Import OffPeak change'!$A$106:Q$202,12,FALSE)))</f>
        <v>42.307167050763383</v>
      </c>
      <c r="M20" s="6">
        <f>IF(ISERROR(VLOOKUP($A20,'Import OffPeak'!$A$3:R$99,13,FALSE)-VLOOKUP($A20,'Import OffPeak change'!$A$106:R$202,13,FALSE)),0,(VLOOKUP($A20,'Import OffPeak'!$A$3:R$99,13,FALSE)-VLOOKUP($A20,'Import OffPeak change'!$A$106:R$202,13,FALSE)))</f>
        <v>2.4418759115360444</v>
      </c>
      <c r="N20" s="6">
        <f>IF(ISERROR(VLOOKUP($A20,'Import OffPeak'!$A$3:S$99,14,FALSE)-VLOOKUP($A20,'Import OffPeak change'!$A$106:S$202,14,FALSE)),0,(VLOOKUP($A20,'Import OffPeak'!$A$3:S$99,14,FALSE)-VLOOKUP($A20,'Import OffPeak change'!$A$106:S$202,14,FALSE)))</f>
        <v>2.9684513605898246</v>
      </c>
      <c r="O20" s="6">
        <f>IF(ISERROR(VLOOKUP($A20,'Import OffPeak'!$A$3:T$99,15,FALSE)-VLOOKUP($A20,'Import OffPeak change'!$A$106:T$202,15,FALSE)),0,(VLOOKUP($A20,'Import OffPeak'!$A$3:T$99,15,FALSE)-VLOOKUP($A20,'Import OffPeak change'!$A$106:T$202,15,FALSE)))</f>
        <v>4.925685035661445</v>
      </c>
      <c r="P20" s="6">
        <f>IF(ISERROR(VLOOKUP($A20,'Import OffPeak'!$A$3:U$99,16,FALSE)-VLOOKUP($A20,'Import OffPeak change'!$A$106:U$202,16,FALSE)),0,(VLOOKUP($A20,'Import OffPeak'!$A$3:U$99,16,FALSE)-VLOOKUP($A20,'Import OffPeak change'!$A$106:U$202,16,FALSE)))</f>
        <v>8.576790026287199</v>
      </c>
      <c r="Q20" s="6">
        <f>IF(ISERROR(VLOOKUP($A20,'Import OffPeak'!$A$3:V$99,17,FALSE)-VLOOKUP($A20,'Import OffPeak change'!$A$106:V$202,17,FALSE)),0,(VLOOKUP($A20,'Import OffPeak'!$A$3:V$99,17,FALSE)-VLOOKUP($A20,'Import OffPeak change'!$A$106:V$202,17,FALSE)))</f>
        <v>7.9798359054184402</v>
      </c>
      <c r="R20" s="6">
        <f>IF(ISERROR(VLOOKUP($A20,'Import OffPeak'!$A$3:W$99,18,FALSE)-VLOOKUP($A20,'Import OffPeak change'!$A$106:W$202,18,FALSE)),0,(VLOOKUP($A20,'Import OffPeak'!$A$3:W$99,18,FALSE)-VLOOKUP($A20,'Import OffPeak change'!$A$106:W$202,18,FALSE)))</f>
        <v>11.036880500243569</v>
      </c>
      <c r="S20" s="6">
        <f>IF(ISERROR(VLOOKUP($A20,'Import OffPeak'!$A$3:X$99,19,FALSE)-VLOOKUP($A20,'Import OffPeak change'!$A$106:X$202,19,FALSE)),0,(VLOOKUP($A20,'Import OffPeak'!$A$3:X$99,19,FALSE)-VLOOKUP($A20,'Import OffPeak change'!$A$106:X$202,19,FALSE)))</f>
        <v>16.687465181297739</v>
      </c>
      <c r="T20" s="6">
        <f>IF(ISERROR(VLOOKUP($A20,'Import OffPeak'!$A$3:Y$99,20,FALSE)-VLOOKUP($A20,'Import OffPeak change'!$A$106:Y$202,20,FALSE)),0,(VLOOKUP($A20,'Import OffPeak'!$A$3:Y$99,20,FALSE)-VLOOKUP($A20,'Import OffPeak change'!$A$106:Y$202,20,FALSE)))</f>
        <v>17.159926920983708</v>
      </c>
      <c r="U20" s="6">
        <f>IF(ISERROR(VLOOKUP($A20,'Import OffPeak'!$A$3:Z$99,21,FALSE)-VLOOKUP($A20,'Import OffPeak change'!$A$106:Z$202,21,FALSE)),0,(VLOOKUP($A20,'Import OffPeak'!$A$3:Z$99,21,FALSE)-VLOOKUP($A20,'Import OffPeak change'!$A$106:Z$202,21,FALSE)))</f>
        <v>18.513030866437475</v>
      </c>
      <c r="V20" s="6">
        <f>IF(ISERROR(VLOOKUP($A20,'Import OffPeak'!$A$3:AA$99,22,FALSE)-VLOOKUP($A20,'Import OffPeak change'!$A$106:AA$202,22,FALSE)),0,(VLOOKUP($A20,'Import OffPeak'!$A$3:AA$99,22,FALSE)-VLOOKUP($A20,'Import OffPeak change'!$A$106:AA$202,22,FALSE)))</f>
        <v>229.40291807674657</v>
      </c>
      <c r="W20" s="6">
        <f>IF(ISERROR(VLOOKUP($A20,'Import OffPeak'!$A$3:AB$99,23,FALSE)-VLOOKUP($A20,'Import OffPeak change'!$A$106:AB$202,23,FALSE)),0,(VLOOKUP($A20,'Import OffPeak'!$A$3:AB$99,23,FALSE)-VLOOKUP($A20,'Import OffPeak change'!$A$106:AB$202,23,FALSE)))</f>
        <v>202.93809571715974</v>
      </c>
      <c r="X20" s="6">
        <f>IF(ISERROR(VLOOKUP($A20,'Import OffPeak'!$A$3:AC$99,24,FALSE)-VLOOKUP($A20,'Import OffPeak change'!$A$106:AC$202,24,FALSE)),0,(VLOOKUP($A20,'Import OffPeak'!$A$3:AC$99,24,FALSE)-VLOOKUP($A20,'Import OffPeak change'!$A$106:AC$202,24,FALSE)))</f>
        <v>231.91536733784596</v>
      </c>
      <c r="Y20" s="6">
        <f>IF(ISERROR(VLOOKUP($A20,'Import OffPeak'!$A$3:AD$99,25,FALSE)-VLOOKUP($A20,'Import OffPeak change'!$A$106:AD$202,25,FALSE)),0,(VLOOKUP($A20,'Import OffPeak'!$A$3:AD$99,25,FALSE)-VLOOKUP($A20,'Import OffPeak change'!$A$106:AD$202,25,FALSE)))</f>
        <v>192.34202492681106</v>
      </c>
      <c r="Z20" s="6">
        <f>IF(ISERROR(VLOOKUP($A20,'Import OffPeak'!$A$3:AE$99,26,FALSE)-VLOOKUP($A20,'Import OffPeak change'!$A$106:AE$202,26,FALSE)),0,(VLOOKUP($A20,'Import OffPeak'!$A$3:AE$99,26,FALSE)-VLOOKUP($A20,'Import OffPeak change'!$A$106:AE$202,26,FALSE)))</f>
        <v>191.48538203549833</v>
      </c>
      <c r="AA20" s="6">
        <f>IF(ISERROR(VLOOKUP($A20,'Import OffPeak'!$A$3:AF$99,27,FALSE)-VLOOKUP($A20,'Import OffPeak change'!$A$106:AF$202,27,FALSE)),0,(VLOOKUP($A20,'Import OffPeak'!$A$3:AF$99,27,FALSE)-VLOOKUP($A20,'Import OffPeak change'!$A$106:AF$202,27,FALSE)))</f>
        <v>186.07368175241572</v>
      </c>
      <c r="AB20" s="6">
        <f>IF(ISERROR(VLOOKUP($A20,'Import OffPeak'!$A$3:AG$99,28,FALSE)-VLOOKUP($A20,'Import OffPeak change'!$A$106:AG$202,28,FALSE)),0,(VLOOKUP($A20,'Import OffPeak'!$A$3:AG$99,28,FALSE)-VLOOKUP($A20,'Import OffPeak change'!$A$106:AG$202,28,FALSE)))</f>
        <v>242.22895378713292</v>
      </c>
      <c r="AC20" s="6">
        <f>IF(ISERROR(VLOOKUP($A20,'Import OffPeak'!$A$3:AH$99,29,FALSE)-VLOOKUP($A20,'Import OffPeak change'!$A$106:AH$202,29,FALSE)),0,(VLOOKUP($A20,'Import OffPeak'!$A$3:AH$99,29,FALSE)-VLOOKUP($A20,'Import OffPeak change'!$A$106:AH$202,29,FALSE)))</f>
        <v>244.42932239924994</v>
      </c>
      <c r="AD20" s="6">
        <f>IF(ISERROR(VLOOKUP($A20,'Import OffPeak'!$A$3:AI$99,30,FALSE)-VLOOKUP($A20,'Import OffPeak change'!$A$106:AI$202,30,FALSE)),0,(VLOOKUP($A20,'Import OffPeak'!$A$3:AI$99,30,FALSE)-VLOOKUP($A20,'Import OffPeak change'!$A$106:AI$202,30,FALSE)))</f>
        <v>233.03146963060135</v>
      </c>
      <c r="AE20" s="6">
        <f>IF(ISERROR(VLOOKUP($A20,'Import OffPeak'!$A$3:AJ$99,31,FALSE)-VLOOKUP($A20,'Import OffPeak change'!$A$106:AJ$202,31,FALSE)),0,(VLOOKUP($A20,'Import OffPeak'!$A$3:AJ$99,31,FALSE)-VLOOKUP($A20,'Import OffPeak change'!$A$106:AJ$202,31,FALSE)))</f>
        <v>224.11540256469743</v>
      </c>
      <c r="AF20" s="6">
        <f>IF(ISERROR(VLOOKUP($A20,'Import OffPeak'!$A$3:AK$99,32,FALSE)-VLOOKUP($A20,'Import OffPeak change'!$A$106:AK$202,32,FALSE)),0,(VLOOKUP($A20,'Import OffPeak'!$A$3:AK$99,32,FALSE)-VLOOKUP($A20,'Import OffPeak change'!$A$106:AK$202,32,FALSE)))</f>
        <v>239.49169679413171</v>
      </c>
      <c r="AG20" s="6">
        <f>IF(ISERROR(VLOOKUP($A20,'Import OffPeak'!$A$3:AL$99,33,FALSE)-VLOOKUP($A20,'Import OffPeak change'!$A$106:AL$202,33,FALSE)),0,(VLOOKUP($A20,'Import OffPeak'!$A$3:AL$99,33,FALSE)-VLOOKUP($A20,'Import OffPeak change'!$A$106:AL$202,33,FALSE)))</f>
        <v>231.56557921472995</v>
      </c>
      <c r="AH20" s="6">
        <f>IF(ISERROR(VLOOKUP($A20,'Import OffPeak'!$A$3:AM$99,34,FALSE)-VLOOKUP($A20,'Import OffPeak change'!$A$106:AM$202,34,FALSE)),0,(VLOOKUP($A20,'Import OffPeak'!$A$3:AM$99,34,FALSE)-VLOOKUP($A20,'Import OffPeak change'!$A$106:AM$202,34,FALSE)))</f>
        <v>60.602020713919046</v>
      </c>
      <c r="AI20" s="6">
        <f>IF(ISERROR(VLOOKUP($A20,'Import OffPeak'!$A$3:AN$99,35,FALSE)-VLOOKUP($A20,'Import OffPeak change'!$A$106:AN$202,35,FALSE)),0,(VLOOKUP($A20,'Import OffPeak'!$A$3:AN$99,35,FALSE)-VLOOKUP($A20,'Import OffPeak change'!$A$106:AN$202,35,FALSE)))</f>
        <v>58.431269832643011</v>
      </c>
      <c r="AJ20" s="6">
        <f>IF(ISERROR(VLOOKUP($A20,'Import OffPeak'!$A$3:AO$99,36,FALSE)-VLOOKUP($A20,'Import OffPeak change'!$A$106:AO$202,36,FALSE)),0,(VLOOKUP($A20,'Import OffPeak'!$A$3:AO$99,36,FALSE)-VLOOKUP($A20,'Import OffPeak change'!$A$106:AO$202,36,FALSE)))</f>
        <v>63.315041353525885</v>
      </c>
      <c r="AK20" s="6">
        <f>IF(ISERROR(VLOOKUP($A20,'Import OffPeak'!$A$3:AP$99,37,FALSE)-VLOOKUP($A20,'Import OffPeak change'!$A$106:AP$202,37,FALSE)),0,(VLOOKUP($A20,'Import OffPeak'!$A$3:AP$99,37,FALSE)-VLOOKUP($A20,'Import OffPeak change'!$A$106:AP$202,37,FALSE)))</f>
        <v>-7.156841969161178</v>
      </c>
      <c r="AL20" s="6">
        <f>IF(ISERROR(VLOOKUP($A20,'Import OffPeak'!$A$3:AQ$99,38,FALSE)-VLOOKUP($A20,'Import OffPeak change'!$A$106:AQ$202,38,FALSE)),0,(VLOOKUP($A20,'Import OffPeak'!$A$3:AQ$99,38,FALSE)-VLOOKUP($A20,'Import OffPeak change'!$A$106:AQ$202,38,FALSE)))</f>
        <v>-55.292874896156718</v>
      </c>
      <c r="AM20" s="6">
        <f>IF(ISERROR(VLOOKUP($A20,'Import OffPeak'!$A$3:AR$99,39,FALSE)-VLOOKUP($A20,'Import OffPeak change'!$A$106:AR$202,39,FALSE)),0,(VLOOKUP($A20,'Import OffPeak'!$A$3:AR$99,39,FALSE)-VLOOKUP($A20,'Import OffPeak change'!$A$106:AR$202,39,FALSE)))</f>
        <v>-51.0849853043037</v>
      </c>
      <c r="AN20" s="6">
        <f>IF(ISERROR(VLOOKUP($A20,'Import OffPeak'!$A$3:AS$99,40,FALSE)-VLOOKUP($A20,'Import OffPeak change'!$A$106:AS$202,40,FALSE)),0,(VLOOKUP($A20,'Import OffPeak'!$A$3:AS$99,40,FALSE)-VLOOKUP($A20,'Import OffPeak change'!$A$106:AS$202,40,FALSE)))</f>
        <v>57.865943143435288</v>
      </c>
      <c r="AO20" s="6">
        <f>IF(ISERROR(VLOOKUP($A20,'Import OffPeak'!$A$3:AT$99,41,FALSE)-VLOOKUP($A20,'Import OffPeak change'!$A$106:AT$202,41,FALSE)),0,(VLOOKUP($A20,'Import OffPeak'!$A$3:AT$99,41,FALSE)-VLOOKUP($A20,'Import OffPeak change'!$A$106:AT$202,41,FALSE)))</f>
        <v>57.495724418724421</v>
      </c>
      <c r="AP20" s="6">
        <f>IF(ISERROR(VLOOKUP($A20,'Import OffPeak'!$A$3:AU$99,42,FALSE)-VLOOKUP($A20,'Import OffPeak change'!$A$106:AU$202,42,FALSE)),0,(VLOOKUP($A20,'Import OffPeak'!$A$3:AU$99,42,FALSE)-VLOOKUP($A20,'Import OffPeak change'!$A$106:AU$202,42,FALSE)))</f>
        <v>52.856391666511627</v>
      </c>
      <c r="AQ20" s="6">
        <f>IF(ISERROR(VLOOKUP($A20,'Import OffPeak'!$A$3:AV$99,43,FALSE)-VLOOKUP($A20,'Import OffPeak change'!$A$106:AV$202,43,FALSE)),0,(VLOOKUP($A20,'Import OffPeak'!$A$3:AV$99,43,FALSE)-VLOOKUP($A20,'Import OffPeak change'!$A$106:AV$202,43,FALSE)))</f>
        <v>48.1258397513011</v>
      </c>
      <c r="AR20" s="6">
        <f>IF(ISERROR(VLOOKUP($A20,'Import OffPeak'!$A$3:AW$99,44,FALSE)-VLOOKUP($A20,'Import OffPeak change'!$A$106:AW$202,44,FALSE)),0,(VLOOKUP($A20,'Import OffPeak'!$A$3:AW$99,44,FALSE)-VLOOKUP($A20,'Import OffPeak change'!$A$106:AW$202,44,FALSE)))</f>
        <v>61.062723618935706</v>
      </c>
      <c r="AS20" s="6">
        <f>IF(ISERROR(VLOOKUP($A20,'Import OffPeak'!$A$3:AX$99,45,FALSE)-VLOOKUP($A20,'Import OffPeak change'!$A$106:AX$202,45,FALSE)),0,(VLOOKUP($A20,'Import OffPeak'!$A$3:AX$99,45,FALSE)-VLOOKUP($A20,'Import OffPeak change'!$A$106:AX$202,45,FALSE)))</f>
        <v>79.000693408150255</v>
      </c>
      <c r="AT20" s="6">
        <f>IF(ISERROR(VLOOKUP($A20,'Import OffPeak'!$A$3:AY$99,46,FALSE)-VLOOKUP($A20,'Import OffPeak change'!$A$106:AY$202,46,FALSE)),0,(VLOOKUP($A20,'Import OffPeak'!$A$3:AY$99,46,FALSE)-VLOOKUP($A20,'Import OffPeak change'!$A$106:AY$202,46,FALSE)))</f>
        <v>15.63179025712725</v>
      </c>
      <c r="AU20" s="6">
        <f>IF(ISERROR(VLOOKUP($A20,'Import OffPeak'!$A$3:AZ$99,47,FALSE)-VLOOKUP($A20,'Import OffPeak change'!$A$106:AZ$202,47,FALSE)),0,(VLOOKUP($A20,'Import OffPeak'!$A$3:AZ$99,47,FALSE)-VLOOKUP($A20,'Import OffPeak change'!$A$106:AZ$202,47,FALSE)))</f>
        <v>11.770634195030652</v>
      </c>
      <c r="AV20" s="6">
        <f>IF(ISERROR(VLOOKUP($A20,'Import OffPeak'!$A$3:BA$99,48,FALSE)-VLOOKUP($A20,'Import OffPeak change'!$A$106:BA$202,48,FALSE)),0,(VLOOKUP($A20,'Import OffPeak'!$A$3:BA$99,48,FALSE)-VLOOKUP($A20,'Import OffPeak change'!$A$106:BA$202,48,FALSE)))</f>
        <v>13.955898801998956</v>
      </c>
      <c r="AW20" s="6">
        <f>IF(ISERROR(VLOOKUP($A20,'Import OffPeak'!$A$3:BB$99,49,FALSE)-VLOOKUP($A20,'Import OffPeak change'!$A$106:BB$202,49,FALSE)),0,(VLOOKUP($A20,'Import OffPeak'!$A$3:BB$99,49,FALSE)-VLOOKUP($A20,'Import OffPeak change'!$A$106:BB$202,49,FALSE)))</f>
        <v>-77.981370995323232</v>
      </c>
      <c r="AX20" s="6">
        <f>IF(ISERROR(VLOOKUP($A20,'Import OffPeak'!$A$3:BC$99,50,FALSE)-VLOOKUP($A20,'Import OffPeak change'!$A$106:BC$202,50,FALSE)),0,(VLOOKUP($A20,'Import OffPeak'!$A$3:BC$99,50,FALSE)-VLOOKUP($A20,'Import OffPeak change'!$A$106:BC$202,50,FALSE)))</f>
        <v>-168.61407330437214</v>
      </c>
      <c r="AY20" s="6">
        <f>IF(ISERROR(VLOOKUP($A20,'Import OffPeak'!$A$3:BD$99,51,FALSE)-VLOOKUP($A20,'Import OffPeak change'!$A$106:BD$202,51,FALSE)),0,(VLOOKUP($A20,'Import OffPeak'!$A$3:BD$99,51,FALSE)-VLOOKUP($A20,'Import OffPeak change'!$A$106:BD$202,51,FALSE)))</f>
        <v>-151.65257197411847</v>
      </c>
      <c r="AZ20" s="6">
        <f>IF(ISERROR(VLOOKUP($A20,'Import OffPeak'!$A$3:BE$99,52,FALSE)-VLOOKUP($A20,'Import OffPeak change'!$A$106:BE$202,52,FALSE)),0,(VLOOKUP($A20,'Import OffPeak'!$A$3:BE$99,52,FALSE)-VLOOKUP($A20,'Import OffPeak change'!$A$106:BE$202,52,FALSE)))</f>
        <v>14.258528589506568</v>
      </c>
      <c r="BA20" s="6">
        <f>IF(ISERROR(VLOOKUP($A20,'Import OffPeak'!$A$3:BF$99,53,FALSE)-VLOOKUP($A20,'Import OffPeak change'!$A$106:BF$202,53,FALSE)),0,(VLOOKUP($A20,'Import OffPeak'!$A$3:BF$99,53,FALSE)-VLOOKUP($A20,'Import OffPeak change'!$A$106:BF$202,53,FALSE)))</f>
        <v>13.452315845222984</v>
      </c>
      <c r="BB20" s="6">
        <f>IF(ISERROR(VLOOKUP($A20,'Import OffPeak'!$A$3:BG$99,54,FALSE)-VLOOKUP($A20,'Import OffPeak change'!$A$106:BG$202,54,FALSE)),0,(VLOOKUP($A20,'Import OffPeak'!$A$3:BG$99,54,FALSE)-VLOOKUP($A20,'Import OffPeak change'!$A$106:BG$202,54,FALSE)))</f>
        <v>-6.5805413601137843</v>
      </c>
      <c r="BC20" s="6">
        <f>IF(ISERROR(VLOOKUP($A20,'Import OffPeak'!$A$3:BH$99,55,FALSE)-VLOOKUP($A20,'Import OffPeak change'!$A$106:BH$202,55,FALSE)),0,(VLOOKUP($A20,'Import OffPeak'!$A$3:BH$99,55,FALSE)-VLOOKUP($A20,'Import OffPeak change'!$A$106:BH$202,55,FALSE)))</f>
        <v>-15.771309824298442</v>
      </c>
      <c r="BD20" s="6">
        <f>IF(ISERROR(VLOOKUP($A20,'Import OffPeak'!$A$3:BI$99,56,FALSE)-VLOOKUP($A20,'Import OffPeak change'!$A$106:BI$202,56,FALSE)),0,(VLOOKUP($A20,'Import OffPeak'!$A$3:BI$99,56,FALSE)-VLOOKUP($A20,'Import OffPeak change'!$A$106:BI$202,56,FALSE)))</f>
        <v>-15.693222779613279</v>
      </c>
      <c r="BE20" s="6">
        <f>IF(ISERROR(VLOOKUP($A20,'Import OffPeak'!$A$3:BJ$99,57,FALSE)-VLOOKUP($A20,'Import OffPeak change'!$A$106:BJ$202,57,FALSE)),0,(VLOOKUP($A20,'Import OffPeak'!$A$3:BJ$99,57,FALSE)-VLOOKUP($A20,'Import OffPeak change'!$A$106:BJ$202,57,FALSE)))</f>
        <v>-10.965926603837943</v>
      </c>
      <c r="BF20" s="6">
        <f>IF(ISERROR(VLOOKUP($A20,'Import OffPeak'!$A$3:BK$99,58,FALSE)-VLOOKUP($A20,'Import OffPeak change'!$A$106:BK$202,58,FALSE)),0,(VLOOKUP($A20,'Import OffPeak'!$A$3:BK$99,58,FALSE)-VLOOKUP($A20,'Import OffPeak change'!$A$106:BK$202,58,FALSE)))</f>
        <v>119.58354379797311</v>
      </c>
      <c r="BG20" s="6">
        <f>IF(ISERROR(VLOOKUP($A20,'Import OffPeak'!$A$3:BL$99,59,FALSE)-VLOOKUP($A20,'Import OffPeak change'!$A$106:BL$202,59,FALSE)),0,(VLOOKUP($A20,'Import OffPeak'!$A$3:BL$99,59,FALSE)-VLOOKUP($A20,'Import OffPeak change'!$A$106:BL$202,59,FALSE)))</f>
        <v>86.549321288464853</v>
      </c>
      <c r="BH20" s="6">
        <f>IF(ISERROR(VLOOKUP($A20,'Import OffPeak'!$A$3:BM$99,60,FALSE)-VLOOKUP($A20,'Import OffPeak change'!$A$106:BM$202,60,FALSE)),0,(VLOOKUP($A20,'Import OffPeak'!$A$3:BM$99,60,FALSE)-VLOOKUP($A20,'Import OffPeak change'!$A$106:BM$202,60,FALSE)))</f>
        <v>91.772097507429862</v>
      </c>
      <c r="BI20" s="6">
        <f>IF(ISERROR(VLOOKUP($A20,'Import OffPeak'!$A$3:BN$99,61,FALSE)-VLOOKUP($A20,'Import OffPeak change'!$A$106:BN$202,61,FALSE)),0,(VLOOKUP($A20,'Import OffPeak'!$A$3:BN$99,61,FALSE)-VLOOKUP($A20,'Import OffPeak change'!$A$106:BN$202,61,FALSE)))</f>
        <v>-6.2277945116456976</v>
      </c>
      <c r="BJ20" s="6">
        <f>IF(ISERROR(VLOOKUP($A20,'Import OffPeak'!$A$3:BO$99,62,FALSE)-VLOOKUP($A20,'Import OffPeak change'!$A$106:BO$202,62,FALSE)),0,(VLOOKUP($A20,'Import OffPeak'!$A$3:BO$99,62,FALSE)-VLOOKUP($A20,'Import OffPeak change'!$A$106:BO$202,62,FALSE)))</f>
        <v>-96.61195359944395</v>
      </c>
      <c r="BK20" s="6">
        <f>IF(ISERROR(VLOOKUP($A20,'Import OffPeak'!$A$3:BP$99,63,FALSE)-VLOOKUP($A20,'Import OffPeak change'!$A$106:BP$202,63,FALSE)),0,(VLOOKUP($A20,'Import OffPeak'!$A$3:BP$99,63,FALSE)-VLOOKUP($A20,'Import OffPeak change'!$A$106:BP$202,63,FALSE)))</f>
        <v>-83.426783512099064</v>
      </c>
      <c r="BL20" s="6">
        <f>IF(ISERROR(VLOOKUP($A20,'Import OffPeak'!$A$3:BQ$99,64,FALSE)-VLOOKUP($A20,'Import OffPeak change'!$A$106:BQ$202,64,FALSE)),0,(VLOOKUP($A20,'Import OffPeak'!$A$3:BQ$99,64,FALSE)-VLOOKUP($A20,'Import OffPeak change'!$A$106:BQ$202,64,FALSE)))</f>
        <v>69.328444023070915</v>
      </c>
      <c r="BM20" s="6">
        <f>IF(ISERROR(VLOOKUP($A20,'Import OffPeak'!$A$3:BR$99,65,FALSE)-VLOOKUP($A20,'Import OffPeak change'!$A$106:BR$202,65,FALSE)),0,(VLOOKUP($A20,'Import OffPeak'!$A$3:BR$99,65,FALSE)-VLOOKUP($A20,'Import OffPeak change'!$A$106:BR$202,65,FALSE)))</f>
        <v>80.66926929159672</v>
      </c>
      <c r="BN20" s="6">
        <f>IF(ISERROR(VLOOKUP($A20,'Import OffPeak'!$A$3:BS$99,66,FALSE)-VLOOKUP($A20,'Import OffPeak change'!$A$106:BS$202,66,FALSE)),0,(VLOOKUP($A20,'Import OffPeak'!$A$3:BS$99,66,FALSE)-VLOOKUP($A20,'Import OffPeak change'!$A$106:BS$202,66,FALSE)))</f>
        <v>75.854126352496678</v>
      </c>
      <c r="BO20" s="6">
        <f>IF(ISERROR(VLOOKUP($A20,'Import OffPeak'!$A$3:BT$99,67,FALSE)-VLOOKUP($A20,'Import OffPeak change'!$A$106:BT$202,67,FALSE)),0,(VLOOKUP($A20,'Import OffPeak'!$A$3:BT$99,67,FALSE)-VLOOKUP($A20,'Import OffPeak change'!$A$106:BT$202,67,FALSE)))</f>
        <v>-10.123591915729776</v>
      </c>
      <c r="BP20" s="6">
        <f>IF(ISERROR(VLOOKUP($A20,'Import OffPeak'!$A$3:BU$99,68,FALSE)-VLOOKUP($A20,'Import OffPeak change'!$A$106:BU$202,68,FALSE)),0,(VLOOKUP($A20,'Import OffPeak'!$A$3:BU$99,68,FALSE)-VLOOKUP($A20,'Import OffPeak change'!$A$106:BU$202,68,FALSE)))</f>
        <v>-10.534655174691579</v>
      </c>
      <c r="BQ20" s="6">
        <f>IF(ISERROR(VLOOKUP($A20,'Import OffPeak'!$A$3:BV$99,69,FALSE)-VLOOKUP($A20,'Import OffPeak change'!$A$106:BV$202,69,FALSE)),0,(VLOOKUP($A20,'Import OffPeak'!$A$3:BV$99,69,FALSE)-VLOOKUP($A20,'Import OffPeak change'!$A$106:BV$202,69,FALSE)))</f>
        <v>-13.23556602991448</v>
      </c>
      <c r="BR20" s="6">
        <f>IF(ISERROR(VLOOKUP($A20,'Import OffPeak'!$A$3:BW$99,70,FALSE)-VLOOKUP($A20,'Import OffPeak change'!$A$106:BW$202,70,FALSE)),0,(VLOOKUP($A20,'Import OffPeak'!$A$3:BW$99,70,FALSE)-VLOOKUP($A20,'Import OffPeak change'!$A$106:BW$202,70,FALSE)))</f>
        <v>19.954977590703493</v>
      </c>
      <c r="BS20" s="6">
        <f>IF(ISERROR(VLOOKUP($A20,'Import OffPeak'!$A$3:BX$99,71,FALSE)-VLOOKUP($A20,'Import OffPeak change'!$A$106:BX$202,71,FALSE)),0,(VLOOKUP($A20,'Import OffPeak'!$A$3:BX$99,71,FALSE)-VLOOKUP($A20,'Import OffPeak change'!$A$106:BX$202,71,FALSE)))</f>
        <v>17.834956839560618</v>
      </c>
      <c r="BT20" s="6">
        <f>IF(ISERROR(VLOOKUP($A20,'Import OffPeak'!$A$3:BY$99,72,FALSE)-VLOOKUP($A20,'Import OffPeak change'!$A$106:BY$202,72,FALSE)),0,(VLOOKUP($A20,'Import OffPeak'!$A$3:BY$99,72,FALSE)-VLOOKUP($A20,'Import OffPeak change'!$A$106:BY$202,72,FALSE)))</f>
        <v>22.100570433218309</v>
      </c>
      <c r="BU20" s="6">
        <f>IF(ISERROR(VLOOKUP($A20,'Import OffPeak'!$A$3:BZ$99,73,FALSE)-VLOOKUP($A20,'Import OffPeak change'!$A$106:BZ$202,73,FALSE)),0,(VLOOKUP($A20,'Import OffPeak'!$A$3:BZ$99,73,FALSE)-VLOOKUP($A20,'Import OffPeak change'!$A$106:BZ$202,73,FALSE)))</f>
        <v>22.505257377577436</v>
      </c>
      <c r="BV20" s="6">
        <f>IF(ISERROR(VLOOKUP($A20,'Import OffPeak'!$A$3:CA$99,74,FALSE)-VLOOKUP($A20,'Import OffPeak change'!$A$106:CA$202,74,FALSE)),0,(VLOOKUP($A20,'Import OffPeak'!$A$3:CA$99,74,FALSE)-VLOOKUP($A20,'Import OffPeak change'!$A$106:CA$202,74,FALSE)))</f>
        <v>23.97213996719438</v>
      </c>
      <c r="BW20" s="6">
        <f>IF(ISERROR(VLOOKUP($A20,'Import OffPeak'!$A$3:CB$99,75,FALSE)-VLOOKUP($A20,'Import OffPeak change'!$A$106:CB$202,75,FALSE)),0,(VLOOKUP($A20,'Import OffPeak'!$A$3:CB$99,75,FALSE)-VLOOKUP($A20,'Import OffPeak change'!$A$106:CB$202,75,FALSE)))</f>
        <v>23.014847197026029</v>
      </c>
      <c r="BX20" s="6">
        <f>IF(ISERROR(VLOOKUP($A20,'Import OffPeak'!$A$3:CC$99,76,FALSE)-VLOOKUP($A20,'Import OffPeak change'!$A$106:CC$202,76,FALSE)),0,(VLOOKUP($A20,'Import OffPeak'!$A$3:CC$99,76,FALSE)-VLOOKUP($A20,'Import OffPeak change'!$A$106:CC$202,76,FALSE)))</f>
        <v>18.566447382045226</v>
      </c>
      <c r="BY20" s="6">
        <f>IF(ISERROR(VLOOKUP($A20,'Import OffPeak'!$A$3:CD$99,77,FALSE)-VLOOKUP($A20,'Import OffPeak change'!$A$106:CD$202,77,FALSE)),0,(VLOOKUP($A20,'Import OffPeak'!$A$3:CD$99,77,FALSE)-VLOOKUP($A20,'Import OffPeak change'!$A$106:CD$202,77,FALSE)))</f>
        <v>17.820053329889561</v>
      </c>
      <c r="BZ20" s="6">
        <f>IF(ISERROR(VLOOKUP($A20,'Import OffPeak'!$A$3:CE$99,78,FALSE)-VLOOKUP($A20,'Import OffPeak change'!$A$106:CE$202,78,FALSE)),0,(VLOOKUP($A20,'Import OffPeak'!$A$3:CE$99,78,FALSE)-VLOOKUP($A20,'Import OffPeak change'!$A$106:CE$202,78,FALSE)))</f>
        <v>19.415781186486129</v>
      </c>
      <c r="CA20" s="6">
        <f>IF(ISERROR(VLOOKUP($A20,'Import OffPeak'!$A$3:CF$99,79,FALSE)-VLOOKUP($A20,'Import OffPeak change'!$A$106:CF$202,79,FALSE)),0,(VLOOKUP($A20,'Import OffPeak'!$A$3:CF$99,79,FALSE)-VLOOKUP($A20,'Import OffPeak change'!$A$106:CF$202,79,FALSE)))</f>
        <v>24.521453509343701</v>
      </c>
      <c r="CB20" s="6">
        <f>IF(ISERROR(VLOOKUP($A20,'Import OffPeak'!$A$3:CG$99,80,FALSE)-VLOOKUP($A20,'Import OffPeak change'!$A$106:CG$202,80,FALSE)),0,(VLOOKUP($A20,'Import OffPeak'!$A$3:CG$99,80,FALSE)-VLOOKUP($A20,'Import OffPeak change'!$A$106:CG$202,80,FALSE)))</f>
        <v>25.646269438084346</v>
      </c>
      <c r="CC20" s="6">
        <f>IF(ISERROR(VLOOKUP($A20,'Import OffPeak'!$A$3:CH$99,81,FALSE)-VLOOKUP($A20,'Import OffPeak change'!$A$106:CH$202,81,FALSE)),0,(VLOOKUP($A20,'Import OffPeak'!$A$3:CH$99,81,FALSE)-VLOOKUP($A20,'Import OffPeak change'!$A$106:CH$202,81,FALSE)))</f>
        <v>28.642144225948869</v>
      </c>
      <c r="CD20" s="6">
        <f>IF(ISERROR(VLOOKUP($A20,'Import OffPeak'!$A$3:CI$99,82,FALSE)-VLOOKUP($A20,'Import OffPeak change'!$A$106:CI$202,82,FALSE)),0,(VLOOKUP($A20,'Import OffPeak'!$A$3:CI$99,82,FALSE)-VLOOKUP($A20,'Import OffPeak change'!$A$106:CI$202,82,FALSE)))</f>
        <v>-10.780800167432972</v>
      </c>
      <c r="CE20" s="6">
        <f>IF(ISERROR(VLOOKUP($A20,'Import OffPeak'!$A$3:CJ$99,83,FALSE)-VLOOKUP($A20,'Import OffPeak change'!$A$106:CJ$202,83,FALSE)),0,(VLOOKUP($A20,'Import OffPeak'!$A$3:CJ$99,83,FALSE)-VLOOKUP($A20,'Import OffPeak change'!$A$106:CJ$202,83,FALSE)))</f>
        <v>-10.449988720867168</v>
      </c>
      <c r="CF20" s="6">
        <f>IF(ISERROR(VLOOKUP($A20,'Import OffPeak'!$A$3:CK$99,84,FALSE)-VLOOKUP($A20,'Import OffPeak change'!$A$106:CK$202,84,FALSE)),0,(VLOOKUP($A20,'Import OffPeak'!$A$3:CK$99,84,FALSE)-VLOOKUP($A20,'Import OffPeak change'!$A$106:CK$202,84,FALSE)))</f>
        <v>-11.675312766373281</v>
      </c>
      <c r="CG20" s="6">
        <f>IF(ISERROR(VLOOKUP($A20,'Import OffPeak'!$A$3:CL$99,85,FALSE)-VLOOKUP($A20,'Import OffPeak change'!$A$106:CL$202,85,FALSE)),0,(VLOOKUP($A20,'Import OffPeak'!$A$3:CL$99,85,FALSE)-VLOOKUP($A20,'Import OffPeak change'!$A$106:CL$202,85,FALSE)))</f>
        <v>-11.202746097967065</v>
      </c>
      <c r="CH20" s="6">
        <f>IF(ISERROR(VLOOKUP($A20,'Import OffPeak'!$A$3:CM$99,86,FALSE)-VLOOKUP($A20,'Import OffPeak change'!$A$106:CM$202,86,FALSE)),0,(VLOOKUP($A20,'Import OffPeak'!$A$3:CM$99,86,FALSE)-VLOOKUP($A20,'Import OffPeak change'!$A$106:CM$202,86,FALSE)))</f>
        <v>-13.222006348858031</v>
      </c>
      <c r="CI20" s="6">
        <f>IF(ISERROR(VLOOKUP($A20,'Import OffPeak'!$A$3:CN$99,87,FALSE)-VLOOKUP($A20,'Import OffPeak change'!$A$106:CN$202,87,FALSE)),0,(VLOOKUP($A20,'Import OffPeak'!$A$3:CN$99,87,FALSE)-VLOOKUP($A20,'Import OffPeak change'!$A$106:CN$202,87,FALSE)))</f>
        <v>-13.319078735477888</v>
      </c>
      <c r="CJ20" s="6">
        <f>IF(ISERROR(VLOOKUP($A20,'Import OffPeak'!$A$3:CO$99,88,FALSE)-VLOOKUP($A20,'Import OffPeak change'!$A$106:CO$202,88,FALSE)),0,(VLOOKUP($A20,'Import OffPeak'!$A$3:CO$99,88,FALSE)-VLOOKUP($A20,'Import OffPeak change'!$A$106:CO$202,88,FALSE)))</f>
        <v>-12.102250194860062</v>
      </c>
      <c r="CK20" s="6">
        <f>IF(ISERROR(VLOOKUP($A20,'Import OffPeak'!$A$3:CP$99,89,FALSE)-VLOOKUP($A20,'Import OffPeak change'!$A$106:CP$202,89,FALSE)),0,(VLOOKUP($A20,'Import OffPeak'!$A$3:CP$99,89,FALSE)-VLOOKUP($A20,'Import OffPeak change'!$A$106:CP$202,89,FALSE)))</f>
        <v>-16.989359243400941</v>
      </c>
      <c r="CL20" s="6">
        <f>IF(ISERROR(VLOOKUP($A20,'Import OffPeak'!$A$3:CQ$99,90,FALSE)-VLOOKUP($A20,'Import OffPeak change'!$A$106:CQ$202,90,FALSE)),0,(VLOOKUP($A20,'Import OffPeak'!$A$3:CQ$99,90,FALSE)-VLOOKUP($A20,'Import OffPeak change'!$A$106:CQ$202,90,FALSE)))</f>
        <v>-16.561718011956145</v>
      </c>
      <c r="CM20" s="6">
        <f>IF(ISERROR(VLOOKUP($A20,'Import OffPeak'!$A$3:CR$99,91,FALSE)-VLOOKUP($A20,'Import OffPeak change'!$A$106:CR$202,91,FALSE)),0,(VLOOKUP($A20,'Import OffPeak'!$A$3:CR$99,91,FALSE)-VLOOKUP($A20,'Import OffPeak change'!$A$106:CR$202,91,FALSE)))</f>
        <v>-17.457841446467683</v>
      </c>
      <c r="CN20" s="6">
        <f>IF(ISERROR(VLOOKUP($A20,'Import OffPeak'!$A$3:CS$99,92,FALSE)-VLOOKUP($A20,'Import OffPeak change'!$A$106:CS$202,92,FALSE)),0,(VLOOKUP($A20,'Import OffPeak'!$A$3:CS$99,92,FALSE)-VLOOKUP($A20,'Import OffPeak change'!$A$106:CS$202,92,FALSE)))</f>
        <v>-20.319703165746432</v>
      </c>
      <c r="CO20" s="6">
        <f>IF(ISERROR(VLOOKUP($A20,'Import OffPeak'!$A$3:CT$99,93,FALSE)-VLOOKUP($A20,'Import OffPeak change'!$A$106:CT$202,93,FALSE)),0,(VLOOKUP($A20,'Import OffPeak'!$A$3:CT$99,93,FALSE)-VLOOKUP($A20,'Import OffPeak change'!$A$106:CT$202,93,FALSE)))</f>
        <v>-18.752408699973785</v>
      </c>
      <c r="CP20" s="6">
        <f>IF(ISERROR(VLOOKUP($A20,'Import OffPeak'!$A$3:CU$99,94,FALSE)-VLOOKUP($A20,'Import OffPeak change'!$A$106:CU$202,94,FALSE)),0,(VLOOKUP($A20,'Import OffPeak'!$A$3:CU$99,94,FALSE)-VLOOKUP($A20,'Import OffPeak change'!$A$106:CU$202,94,FALSE)))</f>
        <v>2.0763695302069891</v>
      </c>
      <c r="CQ20" s="6">
        <f>IF(ISERROR(VLOOKUP($A20,'Import OffPeak'!$A$3:CV$99,95,FALSE)-VLOOKUP($A20,'Import OffPeak change'!$A$106:CV$202,95,FALSE)),0,(VLOOKUP($A20,'Import OffPeak'!$A$3:CV$99,95,FALSE)-VLOOKUP($A20,'Import OffPeak change'!$A$106:CV$202,95,FALSE)))</f>
        <v>1.1734297787990045</v>
      </c>
      <c r="CR20" s="6">
        <f>IF(ISERROR(VLOOKUP($A20,'Import OffPeak'!$A$3:CW$99,96,FALSE)-VLOOKUP($A20,'Import OffPeak change'!$A$106:CW$202,96,FALSE)),0,(VLOOKUP($A20,'Import OffPeak'!$A$3:CW$99,96,FALSE)-VLOOKUP($A20,'Import OffPeak change'!$A$106:CW$202,96,FALSE)))</f>
        <v>0.86022296467697856</v>
      </c>
      <c r="CS20" s="6">
        <f>IF(ISERROR(VLOOKUP($A20,'Import OffPeak'!$A$3:CX$99,97,FALSE)-VLOOKUP($A20,'Import OffPeak change'!$A$106:CX$202,97,FALSE)),0,(VLOOKUP($A20,'Import OffPeak'!$A$3:CX$99,97,FALSE)-VLOOKUP($A20,'Import OffPeak change'!$A$106:CX$202,97,FALSE)))</f>
        <v>1.6081413375740112</v>
      </c>
      <c r="CT20" s="6">
        <f>IF(ISERROR(VLOOKUP($A20,'Import OffPeak'!$A$3:CY$99,98,FALSE)-VLOOKUP($A20,'Import OffPeak change'!$A$106:CY$202,98,FALSE)),0,(VLOOKUP($A20,'Import OffPeak'!$A$3:CY$99,98,FALSE)-VLOOKUP($A20,'Import OffPeak change'!$A$106:CY$202,98,FALSE)))</f>
        <v>-0.28414705756000558</v>
      </c>
      <c r="CU20" s="6">
        <f>IF(ISERROR(VLOOKUP($A20,'Import OffPeak'!$A$3:CZ$99,99,FALSE)-VLOOKUP($A20,'Import OffPeak change'!$A$106:CZ$202,99,FALSE)),0,(VLOOKUP($A20,'Import OffPeak'!$A$3:CZ$99,99,FALSE)-VLOOKUP($A20,'Import OffPeak change'!$A$106:CZ$202,99,FALSE)))</f>
        <v>0.68037318524500279</v>
      </c>
      <c r="CV20" s="6">
        <f>IF(ISERROR(VLOOKUP($A20,'Import OffPeak'!$A$3:DA$99,100,FALSE)-VLOOKUP($A20,'Import OffPeak change'!$A$106:DA$202,100,FALSE)),0,(VLOOKUP($A20,'Import OffPeak'!$A$3:DA$99,100,FALSE)-VLOOKUP($A20,'Import OffPeak change'!$A$106:DA$202,100,FALSE)))</f>
        <v>3.2297090102709944</v>
      </c>
      <c r="CW20" s="6">
        <f>IF(ISERROR(VLOOKUP($A20,'Import OffPeak'!$A$3:DB$99,101,FALSE)-VLOOKUP($A20,'Import OffPeak change'!$A$106:DB$202,101,FALSE)),0,(VLOOKUP($A20,'Import OffPeak'!$A$3:DB$99,101,FALSE)-VLOOKUP($A20,'Import OffPeak change'!$A$106:DB$202,101,FALSE)))</f>
        <v>2.7372992400260046</v>
      </c>
      <c r="CX20" s="6">
        <f>IF(ISERROR(VLOOKUP($A20,'Import OffPeak'!$A$3:DC$99,102,FALSE)-VLOOKUP($A20,'Import OffPeak change'!$A$106:DC$202,102,FALSE)),0,(VLOOKUP($A20,'Import OffPeak'!$A$3:DC$99,102,FALSE)-VLOOKUP($A20,'Import OffPeak change'!$A$106:DC$202,102,FALSE)))</f>
        <v>3.315211319187938</v>
      </c>
      <c r="CY20" s="6">
        <f>IF(ISERROR(VLOOKUP($A20,'Import OffPeak'!$A$3:DD$99,103,FALSE)-VLOOKUP($A20,'Import OffPeak change'!$A$106:DD$202,103,FALSE)),0,(VLOOKUP($A20,'Import OffPeak'!$A$3:DD$99,103,FALSE)-VLOOKUP($A20,'Import OffPeak change'!$A$106:DD$202,103,FALSE)))</f>
        <v>2.4630032176789882</v>
      </c>
      <c r="CZ20" s="6">
        <f>IF(ISERROR(VLOOKUP($A20,'Import OffPeak'!$A$3:DE$99,104,FALSE)-VLOOKUP($A20,'Import OffPeak change'!$A$106:DE$202,104,FALSE)),0,(VLOOKUP($A20,'Import OffPeak'!$A$3:DE$99,104,FALSE)-VLOOKUP($A20,'Import OffPeak change'!$A$106:DE$202,104,FALSE)))</f>
        <v>1.4250918894549613</v>
      </c>
      <c r="DA20" s="6">
        <f>IF(ISERROR(VLOOKUP($A20,'Import OffPeak'!$A$3:DF$99,105,FALSE)-VLOOKUP($A20,'Import OffPeak change'!$A$106:DF$202,105,FALSE)),0,(VLOOKUP($A20,'Import OffPeak'!$A$3:DF$99,105,FALSE)-VLOOKUP($A20,'Import OffPeak change'!$A$106:DF$202,105,FALSE)))</f>
        <v>3.3493942328209414</v>
      </c>
      <c r="DB20" s="6">
        <f>IF(ISERROR(VLOOKUP($A20,'Import OffPeak'!$A$3:DG$99,106,FALSE)-VLOOKUP($A20,'Import OffPeak change'!$A$106:DG$202,106,FALSE)),0,(VLOOKUP($A20,'Import OffPeak'!$A$3:DG$99,106,FALSE)-VLOOKUP($A20,'Import OffPeak change'!$A$106:DG$202,106,FALSE)))</f>
        <v>-103.50881800635398</v>
      </c>
      <c r="DC20" s="6">
        <f>IF(ISERROR(VLOOKUP($A20,'Import OffPeak'!$A$3:DH$99,107,FALSE)-VLOOKUP($A20,'Import OffPeak change'!$A$106:DH$202,107,FALSE)),0,(VLOOKUP($A20,'Import OffPeak'!$A$3:DH$99,107,FALSE)-VLOOKUP($A20,'Import OffPeak change'!$A$106:DH$202,107,FALSE)))</f>
        <v>-88.189313344455513</v>
      </c>
      <c r="DD20" s="6">
        <f>IF(ISERROR(VLOOKUP($A20,'Import OffPeak'!$A$3:DI$99,108,FALSE)-VLOOKUP($A20,'Import OffPeak change'!$A$106:DI$202,108,FALSE)),0,(VLOOKUP($A20,'Import OffPeak'!$A$3:DI$99,108,FALSE)-VLOOKUP($A20,'Import OffPeak change'!$A$106:DI$202,108,FALSE)))</f>
        <v>-96.960094386911805</v>
      </c>
      <c r="DE20" s="6">
        <f>IF(ISERROR(VLOOKUP($A20,'Import OffPeak'!$A$3:DJ$99,109,FALSE)-VLOOKUP($A20,'Import OffPeak change'!$A$106:DJ$202,109,FALSE)),0,(VLOOKUP($A20,'Import OffPeak'!$A$3:DJ$99,109,FALSE)-VLOOKUP($A20,'Import OffPeak change'!$A$106:DJ$202,109,FALSE)))</f>
        <v>-95.896416169185613</v>
      </c>
      <c r="DF20" s="6">
        <f>IF(ISERROR(VLOOKUP($A20,'Import OffPeak'!$A$3:DK$99,110,FALSE)-VLOOKUP($A20,'Import OffPeak change'!$A$106:DK$202,110,FALSE)),0,(VLOOKUP($A20,'Import OffPeak'!$A$3:DK$99,110,FALSE)-VLOOKUP($A20,'Import OffPeak change'!$A$106:DK$202,110,FALSE)))</f>
        <v>-113.51492798382242</v>
      </c>
      <c r="DG20" s="6">
        <f>IF(ISERROR(VLOOKUP($A20,'Import OffPeak'!$A$3:DL$99,111,FALSE)-VLOOKUP($A20,'Import OffPeak change'!$A$106:DL$202,111,FALSE)),0,(VLOOKUP($A20,'Import OffPeak'!$A$3:DL$99,111,FALSE)-VLOOKUP($A20,'Import OffPeak change'!$A$106:DL$202,111,FALSE)))</f>
        <v>-101.00738845137312</v>
      </c>
      <c r="DH20" s="6">
        <f>IF(ISERROR(VLOOKUP($A20,'Import OffPeak'!$A$3:DM$99,112,FALSE)-VLOOKUP($A20,'Import OffPeak change'!$A$106:DM$202,112,FALSE)),0,(VLOOKUP($A20,'Import OffPeak'!$A$3:DM$99,112,FALSE)-VLOOKUP($A20,'Import OffPeak change'!$A$106:DM$202,112,FALSE)))</f>
        <v>-110.62409677534379</v>
      </c>
      <c r="DI20" s="6">
        <f>IF(ISERROR(VLOOKUP($A20,'Import OffPeak'!$A$3:DN$99,113,FALSE)-VLOOKUP($A20,'Import OffPeak change'!$A$106:DN$202,113,FALSE)),0,(VLOOKUP($A20,'Import OffPeak'!$A$3:DN$99,113,FALSE)-VLOOKUP($A20,'Import OffPeak change'!$A$106:DN$202,113,FALSE)))</f>
        <v>-113.4067996654594</v>
      </c>
      <c r="DJ20" s="6">
        <f>IF(ISERROR(VLOOKUP($A20,'Import OffPeak'!$A$3:DO$99,114,FALSE)-VLOOKUP($A20,'Import OffPeak change'!$A$106:DO$202,114,FALSE)),0,(VLOOKUP($A20,'Import OffPeak'!$A$3:DO$99,114,FALSE)-VLOOKUP($A20,'Import OffPeak change'!$A$106:DO$202,114,FALSE)))</f>
        <v>-124.02297960549186</v>
      </c>
      <c r="DK20" s="6">
        <f>IF(ISERROR(VLOOKUP($A20,'Import OffPeak'!$A$3:DP$99,115,FALSE)-VLOOKUP($A20,'Import OffPeak change'!$A$106:DP$202,115,FALSE)),0,(VLOOKUP($A20,'Import OffPeak'!$A$3:DP$99,115,FALSE)-VLOOKUP($A20,'Import OffPeak change'!$A$106:DP$202,115,FALSE)))</f>
        <v>-147.58473717415109</v>
      </c>
      <c r="DL20" s="6">
        <f>IF(ISERROR(VLOOKUP($A20,'Import OffPeak'!$A$3:DQ$99,116,FALSE)-VLOOKUP($A20,'Import OffPeak change'!$A$106:DQ$202,116,FALSE)),0,(VLOOKUP($A20,'Import OffPeak'!$A$3:DQ$99,116,FALSE)-VLOOKUP($A20,'Import OffPeak change'!$A$106:DQ$202,116,FALSE)))</f>
        <v>-145.16153307015702</v>
      </c>
      <c r="DM20" s="6">
        <f>IF(ISERROR(VLOOKUP($A20,'Import OffPeak'!$A$3:DR$99,117,FALSE)-VLOOKUP($A20,'Import OffPeak change'!$A$106:DR$202,117,FALSE)),0,(VLOOKUP($A20,'Import OffPeak'!$A$3:DR$99,117,FALSE)-VLOOKUP($A20,'Import OffPeak change'!$A$106:DR$202,117,FALSE)))</f>
        <v>-150.16397212234733</v>
      </c>
      <c r="DN20" s="6">
        <f>IF(ISERROR(VLOOKUP($A20,'Import OffPeak'!$A$3:DS$99,118,FALSE)-VLOOKUP($A20,'Import OffPeak change'!$A$106:DS$202,118,FALSE)),0,(VLOOKUP($A20,'Import OffPeak'!$A$3:DS$99,118,FALSE)-VLOOKUP($A20,'Import OffPeak change'!$A$106:DS$202,118,FALSE)))</f>
        <v>62.606766355844229</v>
      </c>
      <c r="DO20" s="6">
        <f>IF(ISERROR(VLOOKUP($A20,'Import OffPeak'!$A$3:DT$99,119,FALSE)-VLOOKUP($A20,'Import OffPeak change'!$A$106:DT$202,119,FALSE)),0,(VLOOKUP($A20,'Import OffPeak'!$A$3:DT$99,119,FALSE)-VLOOKUP($A20,'Import OffPeak change'!$A$106:DT$202,119,FALSE)))</f>
        <v>53.164378955478242</v>
      </c>
      <c r="DP20" s="6">
        <f>IF(ISERROR(VLOOKUP($A20,'Import OffPeak'!$A$3:DU$99,120,FALSE)-VLOOKUP($A20,'Import OffPeak change'!$A$106:DU$202,120,FALSE)),0,(VLOOKUP($A20,'Import OffPeak'!$A$3:DU$99,120,FALSE)-VLOOKUP($A20,'Import OffPeak change'!$A$106:DU$202,120,FALSE)))</f>
        <v>58.982506292479229</v>
      </c>
      <c r="DQ20" s="6">
        <f>IF(ISERROR(VLOOKUP($A20,'Import OffPeak'!$A$3:DV$99,121,FALSE)-VLOOKUP($A20,'Import OffPeak change'!$A$106:DV$202,121,FALSE)),0,(VLOOKUP($A20,'Import OffPeak'!$A$3:DV$99,121,FALSE)-VLOOKUP($A20,'Import OffPeak change'!$A$106:DV$202,121,FALSE)))</f>
        <v>58.117849759636556</v>
      </c>
      <c r="DR20" s="6">
        <f>IF(ISERROR(VLOOKUP($A20,'Import OffPeak'!$A$3:DW$99,122,FALSE)-VLOOKUP($A20,'Import OffPeak change'!$A$106:DW$202,122,FALSE)),0,(VLOOKUP($A20,'Import OffPeak'!$A$3:DW$99,122,FALSE)-VLOOKUP($A20,'Import OffPeak change'!$A$106:DW$202,122,FALSE)))</f>
        <v>62.213805931677598</v>
      </c>
      <c r="DS20" s="6">
        <f>IF(ISERROR(VLOOKUP($A20,'Import OffPeak'!$A$3:DX$99,123,FALSE)-VLOOKUP($A20,'Import OffPeak change'!$A$106:DX$202,123,FALSE)),0,(VLOOKUP($A20,'Import OffPeak'!$A$3:DX$99,123,FALSE)-VLOOKUP($A20,'Import OffPeak change'!$A$106:DX$202,123,FALSE)))</f>
        <v>56.964825539833328</v>
      </c>
      <c r="DT20" s="6">
        <f>IF(ISERROR(VLOOKUP($A20,'Import OffPeak'!$A$3:DY$99,124,FALSE)-VLOOKUP($A20,'Import OffPeak change'!$A$106:DY$202,124,FALSE)),0,(VLOOKUP($A20,'Import OffPeak'!$A$3:DY$99,124,FALSE)-VLOOKUP($A20,'Import OffPeak change'!$A$106:DY$202,124,FALSE)))</f>
        <v>57.793623642470266</v>
      </c>
      <c r="DU20" s="6">
        <f>IF(ISERROR(VLOOKUP($A20,'Import OffPeak'!$A$3:DZ$99,125,FALSE)-VLOOKUP($A20,'Import OffPeak change'!$A$106:DZ$202,125,FALSE)),0,(VLOOKUP($A20,'Import OffPeak'!$A$3:DZ$99,125,FALSE)-VLOOKUP($A20,'Import OffPeak change'!$A$106:DZ$202,125,FALSE)))</f>
        <v>51.071777396219659</v>
      </c>
      <c r="DV20" s="6">
        <f>IF(ISERROR(VLOOKUP($A20,'Import OffPeak'!$A$3:EA$99,126,FALSE)-VLOOKUP($A20,'Import OffPeak change'!$A$106:EA$202,126,FALSE)),0,(VLOOKUP($A20,'Import OffPeak'!$A$3:EA$99,126,FALSE)-VLOOKUP($A20,'Import OffPeak change'!$A$106:EA$202,126,FALSE)))</f>
        <v>53.003348510549586</v>
      </c>
      <c r="DW20" s="6">
        <f>IF(ISERROR(VLOOKUP($A20,'Import OffPeak'!$A$3:EB$99,127,FALSE)-VLOOKUP($A20,'Import OffPeak change'!$A$106:EB$202,127,FALSE)),0,(VLOOKUP($A20,'Import OffPeak'!$A$3:EB$99,127,FALSE)-VLOOKUP($A20,'Import OffPeak change'!$A$106:EB$202,127,FALSE)))</f>
        <v>52.896883047280426</v>
      </c>
      <c r="DX20" s="6">
        <f>IF(ISERROR(VLOOKUP($A20,'Import OffPeak'!$A$3:EC$99,128,FALSE)-VLOOKUP($A20,'Import OffPeak change'!$A$106:EC$202,128,FALSE)),0,(VLOOKUP($A20,'Import OffPeak'!$A$3:EC$99,128,FALSE)-VLOOKUP($A20,'Import OffPeak change'!$A$106:EC$202,128,FALSE)))</f>
        <v>52.760899153218816</v>
      </c>
      <c r="DY20" s="6">
        <f>IF(ISERROR(VLOOKUP($A20,'Import OffPeak'!$A$3:ED$99,129,FALSE)-VLOOKUP($A20,'Import OffPeak change'!$A$106:ED$202,129,FALSE)),0,(VLOOKUP($A20,'Import OffPeak'!$A$3:ED$99,129,FALSE)-VLOOKUP($A20,'Import OffPeak change'!$A$106:ED$202,129,FALSE)))</f>
        <v>55.51439693867178</v>
      </c>
      <c r="DZ20" s="6">
        <f>IF(ISERROR(VLOOKUP($A20,'Import OffPeak'!$A$3:EE$99,130,FALSE)-VLOOKUP($A20,'Import OffPeak change'!$A$106:EE$202,130,FALSE)),0,(VLOOKUP($A20,'Import OffPeak'!$A$3:EE$99,130,FALSE)-VLOOKUP($A20,'Import OffPeak change'!$A$106:EE$202,130,FALSE)))</f>
        <v>193.58237774418012</v>
      </c>
      <c r="EA20" s="6">
        <f>IF(ISERROR(VLOOKUP($A20,'Import OffPeak'!$A$3:EF$99,131,FALSE)-VLOOKUP($A20,'Import OffPeak change'!$A$106:EF$202,131,FALSE)),0,(VLOOKUP($A20,'Import OffPeak'!$A$3:EF$99,131,FALSE)-VLOOKUP($A20,'Import OffPeak change'!$A$106:EF$202,131,FALSE)))</f>
        <v>167.28764552163193</v>
      </c>
      <c r="EB20" s="6">
        <f>IF(ISERROR(VLOOKUP($A20,'Import OffPeak'!$A$3:EG$99,132,FALSE)-VLOOKUP($A20,'Import OffPeak change'!$A$106:EG$202,132,FALSE)),0,(VLOOKUP($A20,'Import OffPeak'!$A$3:EG$99,132,FALSE)-VLOOKUP($A20,'Import OffPeak change'!$A$106:EG$202,132,FALSE)))</f>
        <v>177.27186666032139</v>
      </c>
      <c r="EC20" s="6">
        <f>IF(ISERROR(VLOOKUP($A20,'Import OffPeak'!$A$3:EH$99,133,FALSE)-VLOOKUP($A20,'Import OffPeak change'!$A$106:EH$202,133,FALSE)),0,(VLOOKUP($A20,'Import OffPeak'!$A$3:EH$99,133,FALSE)-VLOOKUP($A20,'Import OffPeak change'!$A$106:EH$202,133,FALSE)))</f>
        <v>180.43886301447492</v>
      </c>
      <c r="ED20" s="6">
        <f>IF(ISERROR(VLOOKUP($A20,'Import OffPeak'!$A$3:EI$99,134,FALSE)-VLOOKUP($A20,'Import OffPeak change'!$A$106:EI$202,134,FALSE)),0,(VLOOKUP($A20,'Import OffPeak'!$A$3:EI$99,134,FALSE)-VLOOKUP($A20,'Import OffPeak change'!$A$106:EI$202,134,FALSE)))</f>
        <v>186.10960745437114</v>
      </c>
      <c r="EE20" s="6">
        <f>IF(ISERROR(VLOOKUP($A20,'Import OffPeak'!$A$3:EJ$99,135,FALSE)-VLOOKUP($A20,'Import OffPeak change'!$A$106:EJ$202,135,FALSE)),0,(VLOOKUP($A20,'Import OffPeak'!$A$3:EJ$99,135,FALSE)-VLOOKUP($A20,'Import OffPeak change'!$A$106:EJ$202,135,FALSE)))</f>
        <v>172.62968128484863</v>
      </c>
      <c r="EF20" s="6">
        <f>IF(ISERROR(VLOOKUP($A20,'Import OffPeak'!$A$3:EK$99,136,FALSE)-VLOOKUP($A20,'Import OffPeak change'!$A$106:EK$202,136,FALSE)),0,(VLOOKUP($A20,'Import OffPeak'!$A$3:EK$99,136,FALSE)-VLOOKUP($A20,'Import OffPeak change'!$A$106:EK$202,136,FALSE)))</f>
        <v>198.88172466397009</v>
      </c>
      <c r="EG20" s="6">
        <f>IF(ISERROR(VLOOKUP($A20,'Import OffPeak'!$A$3:EL$99,137,FALSE)-VLOOKUP($A20,'Import OffPeak change'!$A$106:EL$202,137,FALSE)),0,(VLOOKUP($A20,'Import OffPeak'!$A$3:EL$99,137,FALSE)-VLOOKUP($A20,'Import OffPeak change'!$A$106:EL$202,137,FALSE)))</f>
        <v>182.03578871456193</v>
      </c>
      <c r="EH20" s="6">
        <f>IF(ISERROR(VLOOKUP($A20,'Import OffPeak'!$A$3:EM$99,138,FALSE)-VLOOKUP($A20,'Import OffPeak change'!$A$106:EM$202,138,FALSE)),0,(VLOOKUP($A20,'Import OffPeak'!$A$3:EM$99,138,FALSE)-VLOOKUP($A20,'Import OffPeak change'!$A$106:EM$202,138,FALSE)))</f>
        <v>195.49638353710179</v>
      </c>
      <c r="EI20" s="6">
        <f>IF(ISERROR(VLOOKUP($A20,'Import OffPeak'!$A$3:EN$99,139,FALSE)-VLOOKUP($A20,'Import OffPeak change'!$A$106:EN$202,139,FALSE)),0,(VLOOKUP($A20,'Import OffPeak'!$A$3:EN$99,139,FALSE)-VLOOKUP($A20,'Import OffPeak change'!$A$106:EN$202,139,FALSE)))</f>
        <v>182.42183625880716</v>
      </c>
      <c r="EJ20" s="6">
        <f>IF(ISERROR(VLOOKUP($A20,'Import OffPeak'!$A$3:EO$99,140,FALSE)-VLOOKUP($A20,'Import OffPeak change'!$A$106:EO$202,140,FALSE)),0,(VLOOKUP($A20,'Import OffPeak'!$A$3:EO$99,140,FALSE)-VLOOKUP($A20,'Import OffPeak change'!$A$106:EO$202,140,FALSE)))</f>
        <v>186.76410956991094</v>
      </c>
      <c r="EK20" s="6">
        <f>IF(ISERROR(VLOOKUP($A20,'Import OffPeak'!$A$3:EP$99,141,FALSE)-VLOOKUP($A20,'Import OffPeak change'!$A$106:EP$202,141,FALSE)),0,(VLOOKUP($A20,'Import OffPeak'!$A$3:EP$99,141,FALSE)-VLOOKUP($A20,'Import OffPeak change'!$A$106:EP$202,141,FALSE)))</f>
        <v>201.44182589579941</v>
      </c>
      <c r="EL20" s="6">
        <f>IF(ISERROR(VLOOKUP($A20,'Import OffPeak'!$A$3:EQ$99,142,FALSE)-VLOOKUP($A20,'Import OffPeak change'!$A$106:EQ$202,142,FALSE)),0,(VLOOKUP($A20,'Import OffPeak'!$A$3:EQ$99,142,FALSE)-VLOOKUP($A20,'Import OffPeak change'!$A$106:EQ$202,142,FALSE)))</f>
        <v>192.84006348069306</v>
      </c>
      <c r="EM20" s="6">
        <f>IF(ISERROR(VLOOKUP($A20,'Import OffPeak'!$A$3:ER$99,143,FALSE)-VLOOKUP($A20,'Import OffPeak change'!$A$106:ER$202,143,FALSE)),0,(VLOOKUP($A20,'Import OffPeak'!$A$3:ER$99,143,FALSE)-VLOOKUP($A20,'Import OffPeak change'!$A$106:ER$202,143,FALSE)))</f>
        <v>168.61393100869464</v>
      </c>
      <c r="EN20" s="6">
        <f>IF(ISERROR(VLOOKUP($A20,'Import OffPeak'!$A$3:ES$99,144,FALSE)-VLOOKUP($A20,'Import OffPeak change'!$A$106:ES$202,144,FALSE)),0,(VLOOKUP($A20,'Import OffPeak'!$A$3:ES$99,144,FALSE)-VLOOKUP($A20,'Import OffPeak change'!$A$106:ES$202,144,FALSE)))</f>
        <v>191.73418249016322</v>
      </c>
      <c r="EO20" s="6">
        <f>IF(ISERROR(VLOOKUP($A20,'Import OffPeak'!$A$3:ET$99,145,FALSE)-VLOOKUP($A20,'Import OffPeak change'!$A$106:ET$202,145,FALSE)),0,(VLOOKUP($A20,'Import OffPeak'!$A$3:ET$99,145,FALSE)-VLOOKUP($A20,'Import OffPeak change'!$A$106:ET$202,145,FALSE)))</f>
        <v>178.83928992729125</v>
      </c>
      <c r="EP20" s="6">
        <f>IF(ISERROR(VLOOKUP($A20,'Import OffPeak'!$A$3:EU$99,146,FALSE)-VLOOKUP($A20,'Import OffPeak change'!$A$106:EU$202,146,FALSE)),0,(VLOOKUP($A20,'Import OffPeak'!$A$3:EU$99,146,FALSE)-VLOOKUP($A20,'Import OffPeak change'!$A$106:EU$202,146,FALSE)))</f>
        <v>192.64964863466594</v>
      </c>
      <c r="EQ20" s="6">
        <f>IF(ISERROR(VLOOKUP($A20,'Import OffPeak'!$A$3:EV$99,147,FALSE)-VLOOKUP($A20,'Import OffPeak change'!$A$106:EV$202,147,FALSE)),0,(VLOOKUP($A20,'Import OffPeak'!$A$3:EV$99,147,FALSE)-VLOOKUP($A20,'Import OffPeak change'!$A$106:EV$202,147,FALSE)))</f>
        <v>186.2074745887985</v>
      </c>
      <c r="ER20" s="6">
        <f>IF(ISERROR(VLOOKUP($A20,'Import OffPeak'!$A$3:EW$99,148,FALSE)-VLOOKUP($A20,'Import OffPeak change'!$A$106:EW$202,148,FALSE)),0,(VLOOKUP($A20,'Import OffPeak'!$A$3:EW$99,148,FALSE)-VLOOKUP($A20,'Import OffPeak change'!$A$106:EW$202,148,FALSE)))</f>
        <v>196.7950702107446</v>
      </c>
      <c r="ES20" s="6">
        <f>IF(ISERROR(VLOOKUP($A20,'Import OffPeak'!$A$3:EX$99,149,FALSE)-VLOOKUP($A20,'Import OffPeak change'!$A$106:EX$202,149,FALSE)),0,(VLOOKUP($A20,'Import OffPeak'!$A$3:EX$99,149,FALSE)-VLOOKUP($A20,'Import OffPeak change'!$A$106:EX$202,149,FALSE)))</f>
        <v>187.74053130426182</v>
      </c>
      <c r="ET20" s="6">
        <f>IF(ISERROR(VLOOKUP($A20,'Import OffPeak'!$A$3:EY$99,150,FALSE)-VLOOKUP($A20,'Import OffPeak change'!$A$106:EY$202,150,FALSE)),0,(VLOOKUP($A20,'Import OffPeak'!$A$3:EY$99,150,FALSE)-VLOOKUP($A20,'Import OffPeak change'!$A$106:EY$202,150,FALSE)))</f>
        <v>201.51405639817312</v>
      </c>
      <c r="EU20" s="6">
        <f>IF(ISERROR(VLOOKUP($A20,'Import OffPeak'!$A$3:EZ$99,151,FALSE)-VLOOKUP($A20,'Import OffPeak change'!$A$106:EZ$202,151,FALSE)),0,(VLOOKUP($A20,'Import OffPeak'!$A$3:EZ$99,151,FALSE)-VLOOKUP($A20,'Import OffPeak change'!$A$106:EZ$202,151,FALSE)))</f>
        <v>187.94583157433226</v>
      </c>
      <c r="EV20" s="6">
        <f>IF(ISERROR(VLOOKUP($A20,'Import OffPeak'!$A$3:FA$99,152,FALSE)-VLOOKUP($A20,'Import OffPeak change'!$A$106:FA$202,152,FALSE)),0,(VLOOKUP($A20,'Import OffPeak'!$A$3:FA$99,152,FALSE)-VLOOKUP($A20,'Import OffPeak change'!$A$106:FA$202,152,FALSE)))</f>
        <v>192.34482044464676</v>
      </c>
      <c r="EW20" s="6">
        <f>IF(ISERROR(VLOOKUP($A20,'Import OffPeak'!$A$3:FB$99,153,FALSE)-VLOOKUP($A20,'Import OffPeak change'!$A$106:FB$202,153,FALSE)),0,(VLOOKUP($A20,'Import OffPeak'!$A$3:FB$99,153,FALSE)-VLOOKUP($A20,'Import OffPeak change'!$A$106:FB$202,153,FALSE)))</f>
        <v>207.22991390280004</v>
      </c>
      <c r="EX20" s="6">
        <f>IF(ISERROR(VLOOKUP($A20,'Import OffPeak'!$A$3:FC$99,154,FALSE)-VLOOKUP($A20,'Import OffPeak change'!$A$106:FC$202,154,FALSE)),0,(VLOOKUP($A20,'Import OffPeak'!$A$3:FC$99,154,FALSE)-VLOOKUP($A20,'Import OffPeak change'!$A$106:FC$202,154,FALSE)))</f>
        <v>198.27153967530103</v>
      </c>
      <c r="EY20" s="6">
        <f>IF(ISERROR(VLOOKUP($A20,'Import OffPeak'!$A$3:FD$99,155,FALSE)-VLOOKUP($A20,'Import OffPeak change'!$A$106:FD$202,155,FALSE)),0,(VLOOKUP($A20,'Import OffPeak'!$A$3:FD$99,155,FALSE)-VLOOKUP($A20,'Import OffPeak change'!$A$106:FD$202,155,FALSE)))</f>
        <v>173.29136568884496</v>
      </c>
      <c r="EZ20" s="6">
        <f>IF(ISERROR(VLOOKUP($A20,'Import OffPeak'!$A$3:FE$99,156,FALSE)-VLOOKUP($A20,'Import OffPeak change'!$A$106:FE$202,156,FALSE)),0,(VLOOKUP($A20,'Import OffPeak'!$A$3:FE$99,156,FALSE)-VLOOKUP($A20,'Import OffPeak change'!$A$106:FE$202,156,FALSE)))</f>
        <v>196.94604098191121</v>
      </c>
      <c r="FA20" s="6">
        <f>IF(ISERROR(VLOOKUP($A20,'Import OffPeak'!$A$3:FF$99,157,FALSE)-VLOOKUP($A20,'Import OffPeak change'!$A$106:FF$202,157,FALSE)),0,(VLOOKUP($A20,'Import OffPeak'!$A$3:FF$99,157,FALSE)-VLOOKUP($A20,'Import OffPeak change'!$A$106:FF$202,157,FALSE)))</f>
        <v>183.54341367302914</v>
      </c>
      <c r="FB20" s="6">
        <f>IF(ISERROR(VLOOKUP($A20,'Import OffPeak'!$A$3:FG$99,158,FALSE)-VLOOKUP($A20,'Import OffPeak change'!$A$106:FG$202,158,FALSE)),0,(VLOOKUP($A20,'Import OffPeak'!$A$3:FG$99,158,FALSE)-VLOOKUP($A20,'Import OffPeak change'!$A$106:FG$202,158,FALSE)))</f>
        <v>197.66361504491579</v>
      </c>
      <c r="FC20" s="6">
        <f>IF(ISERROR(VLOOKUP($A20,'Import OffPeak'!$A$3:FH$99,159,FALSE)-VLOOKUP($A20,'Import OffPeak change'!$A$106:FH$202,159,FALSE)),0,(VLOOKUP($A20,'Import OffPeak'!$A$3:FH$99,159,FALSE)-VLOOKUP($A20,'Import OffPeak change'!$A$106:FH$202,159,FALSE)))</f>
        <v>190.9316471797265</v>
      </c>
      <c r="FD20" s="6">
        <f>IF(ISERROR(VLOOKUP($A20,'Import OffPeak'!$A$3:FI$99,160,FALSE)-VLOOKUP($A20,'Import OffPeak change'!$A$106:FI$202,160,FALSE)),0,(VLOOKUP($A20,'Import OffPeak'!$A$3:FI$99,160,FALSE)-VLOOKUP($A20,'Import OffPeak change'!$A$106:FI$202,160,FALSE)))</f>
        <v>201.44870190800793</v>
      </c>
      <c r="FE20" s="6">
        <f>IF(ISERROR(VLOOKUP($A20,'Import OffPeak'!$A$3:FJ$99,161,FALSE)-VLOOKUP($A20,'Import OffPeak change'!$A$106:FJ$202,161,FALSE)),0,(VLOOKUP($A20,'Import OffPeak'!$A$3:FJ$99,161,FALSE)-VLOOKUP($A20,'Import OffPeak change'!$A$106:FJ$202,161,FALSE)))</f>
        <v>200.83634187011921</v>
      </c>
      <c r="FF20" s="6">
        <f>IF(ISERROR(VLOOKUP($A20,'Import OffPeak'!$A$3:FK$99,162,FALSE)-VLOOKUP($A20,'Import OffPeak change'!$A$106:FK$202,162,FALSE)),0,(VLOOKUP($A20,'Import OffPeak'!$A$3:FK$99,162,FALSE)-VLOOKUP($A20,'Import OffPeak change'!$A$106:FK$202,162,FALSE)))</f>
        <v>197.21922174982137</v>
      </c>
      <c r="FG20" s="6">
        <f>IF(ISERROR(VLOOKUP($A20,'Import OffPeak'!$A$3:FL$99,163,FALSE)-VLOOKUP($A20,'Import OffPeak change'!$A$106:FL$202,163,FALSE)),0,(VLOOKUP($A20,'Import OffPeak'!$A$3:FL$99,163,FALSE)-VLOOKUP($A20,'Import OffPeak change'!$A$106:FL$202,163,FALSE)))</f>
        <v>192.06606536015897</v>
      </c>
      <c r="FH20" s="6">
        <f>IF(ISERROR(VLOOKUP($A20,'Import OffPeak'!$A$3:FM$99,164,FALSE)-VLOOKUP($A20,'Import OffPeak change'!$A$106:FM$202,164,FALSE)),0,(VLOOKUP($A20,'Import OffPeak'!$A$3:FM$99,164,FALSE)-VLOOKUP($A20,'Import OffPeak change'!$A$106:FM$202,164,FALSE)))</f>
        <v>156.54725218704516</v>
      </c>
      <c r="FI20" s="6">
        <f>IF(ISERROR(VLOOKUP($A20,'Import OffPeak'!$A$3:FN$99,165,FALSE)-VLOOKUP($A20,'Import OffPeak change'!$A$106:FN$202,165,FALSE)),0,(VLOOKUP($A20,'Import OffPeak'!$A$3:FN$99,165,FALSE)-VLOOKUP($A20,'Import OffPeak change'!$A$106:FN$202,165,FALSE)))</f>
        <v>155.36192772246795</v>
      </c>
      <c r="FJ20" s="6">
        <f>IF(ISERROR(VLOOKUP($A20,'Import OffPeak'!$A$3:FO$99,166,FALSE)-VLOOKUP($A20,'Import OffPeak change'!$A$106:FO$202,166,FALSE)),0,(VLOOKUP($A20,'Import OffPeak'!$A$3:FO$99,166,FALSE)-VLOOKUP($A20,'Import OffPeak change'!$A$106:FO$202,166,FALSE)))</f>
        <v>0</v>
      </c>
      <c r="FK20" s="6">
        <f>IF(ISERROR(VLOOKUP($A20,'Import OffPeak'!$A$3:FP$99,167,FALSE)-VLOOKUP($A20,'Import OffPeak change'!$A$106:FP$202,167,FALSE)),0,(VLOOKUP($A20,'Import OffPeak'!$A$3:FP$99,167,FALSE)-VLOOKUP($A20,'Import OffPeak change'!$A$106:FP$202,167,FALSE)))</f>
        <v>0</v>
      </c>
      <c r="FL20" s="6">
        <f>IF(ISERROR(VLOOKUP($A20,'Import OffPeak'!$A$3:FQ$99,168,FALSE)-VLOOKUP($A20,'Import OffPeak change'!$A$106:FQ$202,168,FALSE)),0,(VLOOKUP($A20,'Import OffPeak'!$A$3:FQ$99,168,FALSE)-VLOOKUP($A20,'Import OffPeak change'!$A$106:FQ$202,168,FALSE)))</f>
        <v>0</v>
      </c>
      <c r="FM20" s="6">
        <f>IF(ISERROR(VLOOKUP($A20,'Import OffPeak'!$A$3:FR$99,169,FALSE)-VLOOKUP($A20,'Import OffPeak change'!$A$106:FR$202,169,FALSE)),0,(VLOOKUP($A20,'Import OffPeak'!$A$3:FR$99,169,FALSE)-VLOOKUP($A20,'Import OffPeak change'!$A$106:FR$202,169,FALSE)))</f>
        <v>0</v>
      </c>
      <c r="FN20" s="6">
        <f>IF(ISERROR(VLOOKUP($A20,'Import OffPeak'!$A$3:FS$99,170,FALSE)-VLOOKUP($A20,'Import OffPeak change'!$A$106:FS$202,170,FALSE)),0,(VLOOKUP($A20,'Import OffPeak'!$A$3:FS$99,170,FALSE)-VLOOKUP($A20,'Import OffPeak change'!$A$106:FS$202,170,FALSE)))</f>
        <v>0</v>
      </c>
      <c r="FO20" s="6">
        <f>IF(ISERROR(VLOOKUP($A20,'Import OffPeak'!$A$3:FT$99,171,FALSE)-VLOOKUP($A20,'Import OffPeak change'!$A$106:FT$202,171,FALSE)),0,(VLOOKUP($A20,'Import OffPeak'!$A$3:FT$99,171,FALSE)-VLOOKUP($A20,'Import OffPeak change'!$A$106:FT$202,171,FALSE)))</f>
        <v>0</v>
      </c>
      <c r="FP20" s="6">
        <f>IF(ISERROR(VLOOKUP($A20,'Import OffPeak'!$A$3:FU$99,172,FALSE)-VLOOKUP($A20,'Import OffPeak change'!$A$106:FU$202,172,FALSE)),0,(VLOOKUP($A20,'Import OffPeak'!$A$3:FU$99,172,FALSE)-VLOOKUP($A20,'Import OffPeak change'!$A$106:FU$202,172,FALSE)))</f>
        <v>0</v>
      </c>
      <c r="FQ20" s="6">
        <f>IF(ISERROR(VLOOKUP($A20,'Import OffPeak'!$A$3:FV$99,173,FALSE)-VLOOKUP($A20,'Import OffPeak change'!$A$106:FV$202,173,FALSE)),0,(VLOOKUP($A20,'Import OffPeak'!$A$3:FV$99,173,FALSE)-VLOOKUP($A20,'Import OffPeak change'!$A$106:FV$202,173,FALSE)))</f>
        <v>0</v>
      </c>
      <c r="FR20" s="6">
        <f>IF(ISERROR(VLOOKUP($A20,'Import OffPeak'!$A$3:FW$99,174,FALSE)-VLOOKUP($A20,'Import OffPeak change'!$A$106:FW$202,174,FALSE)),0,(VLOOKUP($A20,'Import OffPeak'!$A$3:FW$99,174,FALSE)-VLOOKUP($A20,'Import OffPeak change'!$A$106:FW$202,174,FALSE)))</f>
        <v>0</v>
      </c>
      <c r="FS20" s="6">
        <f>IF(ISERROR(VLOOKUP($A20,'Import OffPeak'!$A$3:FX$99,175,FALSE)-VLOOKUP($A20,'Import OffPeak change'!$A$106:FX$202,175,FALSE)),0,(VLOOKUP($A20,'Import OffPeak'!$A$3:FX$99,175,FALSE)-VLOOKUP($A20,'Import OffPeak change'!$A$106:FX$202,175,FALSE)))</f>
        <v>0</v>
      </c>
      <c r="FT20" s="6">
        <f>IF(ISERROR(VLOOKUP($A20,'Import OffPeak'!$A$3:FY$99,176,FALSE)-VLOOKUP($A20,'Import OffPeak change'!$A$106:FY$202,176,FALSE)),0,(VLOOKUP($A20,'Import OffPeak'!$A$3:FY$99,176,FALSE)-VLOOKUP($A20,'Import OffPeak change'!$A$106:FY$202,176,FALSE)))</f>
        <v>0</v>
      </c>
      <c r="FU20" s="6">
        <f>IF(ISERROR(VLOOKUP($A20,'Import OffPeak'!$A$3:FZ$99,177,FALSE)-VLOOKUP($A20,'Import OffPeak change'!$A$106:FZ$202,177,FALSE)),0,(VLOOKUP($A20,'Import OffPeak'!$A$3:FZ$99,177,FALSE)-VLOOKUP($A20,'Import OffPeak change'!$A$106:FZ$202,177,FALSE)))</f>
        <v>0</v>
      </c>
      <c r="FV20" s="6">
        <f>IF(ISERROR(VLOOKUP($A20,'Import OffPeak'!$A$3:GA$99,178,FALSE)-VLOOKUP($A20,'Import OffPeak change'!$A$106:GA$202,178,FALSE)),0,(VLOOKUP($A20,'Import OffPeak'!$A$3:GA$99,178,FALSE)-VLOOKUP($A20,'Import OffPeak change'!$A$106:GA$202,178,FALSE)))</f>
        <v>0</v>
      </c>
      <c r="FW20" s="6">
        <f>IF(ISERROR(VLOOKUP($A20,'Import OffPeak'!$A$3:GB$99,179,FALSE)-VLOOKUP($A20,'Import OffPeak change'!$A$106:GB$202,179,FALSE)),0,(VLOOKUP($A20,'Import OffPeak'!$A$3:GB$99,179,FALSE)-VLOOKUP($A20,'Import OffPeak change'!$A$106:GB$202,179,FALSE)))</f>
        <v>0</v>
      </c>
      <c r="FX20" s="6">
        <f>IF(ISERROR(VLOOKUP($A20,'Import OffPeak'!$A$3:GC$99,180,FALSE)-VLOOKUP($A20,'Import OffPeak change'!$A$106:GC$202,180,FALSE)),0,(VLOOKUP($A20,'Import OffPeak'!$A$3:GC$99,180,FALSE)-VLOOKUP($A20,'Import OffPeak change'!$A$106:GC$202,180,FALSE)))</f>
        <v>0</v>
      </c>
      <c r="FY20" s="6">
        <f>IF(ISERROR(VLOOKUP($A20,'Import OffPeak'!$A$3:GD$99,181,FALSE)-VLOOKUP($A20,'Import OffPeak change'!$A$106:GD$202,181,FALSE)),0,(VLOOKUP($A20,'Import OffPeak'!$A$3:GD$99,181,FALSE)-VLOOKUP($A20,'Import OffPeak change'!$A$106:GD$202,181,FALSE)))</f>
        <v>0</v>
      </c>
      <c r="FZ20" s="6">
        <f>IF(ISERROR(VLOOKUP($A20,'Import OffPeak'!$A$3:GE$99,182,FALSE)-VLOOKUP($A20,'Import OffPeak change'!$A$106:GE$202,182,FALSE)),0,(VLOOKUP($A20,'Import OffPeak'!$A$3:GE$99,182,FALSE)-VLOOKUP($A20,'Import OffPeak change'!$A$106:GE$202,182,FALSE)))</f>
        <v>0</v>
      </c>
      <c r="GA20" s="6">
        <f>IF(ISERROR(VLOOKUP($A20,'Import OffPeak'!$A$3:GF$99,183,FALSE)-VLOOKUP($A20,'Import OffPeak change'!$A$106:GF$202,183,FALSE)),0,(VLOOKUP($A20,'Import OffPeak'!$A$3:GF$99,183,FALSE)-VLOOKUP($A20,'Import OffPeak change'!$A$106:GF$202,183,FALSE)))</f>
        <v>0</v>
      </c>
      <c r="GB20" s="6">
        <f>IF(ISERROR(VLOOKUP($A20,'Import OffPeak'!$A$3:GG$99,184,FALSE)-VLOOKUP($A20,'Import OffPeak change'!$A$106:GG$202,184,FALSE)),0,(VLOOKUP($A20,'Import OffPeak'!$A$3:GG$99,184,FALSE)-VLOOKUP($A20,'Import OffPeak change'!$A$106:GG$202,184,FALSE)))</f>
        <v>0</v>
      </c>
      <c r="GC20" s="6">
        <f>IF(ISERROR(VLOOKUP($A20,'Import OffPeak'!$A$3:GH$99,185,FALSE)-VLOOKUP($A20,'Import OffPeak change'!$A$106:GH$202,185,FALSE)),0,(VLOOKUP($A20,'Import OffPeak'!$A$3:GH$99,185,FALSE)-VLOOKUP($A20,'Import OffPeak change'!$A$106:GH$202,185,FALSE)))</f>
        <v>0</v>
      </c>
      <c r="GD20" s="6">
        <f>IF(ISERROR(VLOOKUP($A20,'Import OffPeak'!$A$3:GI$99,186,FALSE)-VLOOKUP($A20,'Import OffPeak change'!$A$106:GI$202,186,FALSE)),0,(VLOOKUP($A20,'Import OffPeak'!$A$3:GI$99,186,FALSE)-VLOOKUP($A20,'Import OffPeak change'!$A$106:GI$202,186,FALSE)))</f>
        <v>0</v>
      </c>
      <c r="GE20" s="6">
        <f>IF(ISERROR(VLOOKUP($A20,'Import OffPeak'!$A$3:GJ$99,187,FALSE)-VLOOKUP($A20,'Import OffPeak change'!$A$106:GJ$202,187,FALSE)),0,(VLOOKUP($A20,'Import OffPeak'!$A$3:GJ$99,187,FALSE)-VLOOKUP($A20,'Import OffPeak change'!$A$106:GJ$202,187,FALSE)))</f>
        <v>0</v>
      </c>
      <c r="GF20" s="6">
        <f>IF(ISERROR(VLOOKUP($A20,'Import OffPeak'!$A$3:GK$99,188,FALSE)-VLOOKUP($A20,'Import OffPeak change'!$A$106:GK$202,188,FALSE)),0,(VLOOKUP($A20,'Import OffPeak'!$A$3:GK$99,188,FALSE)-VLOOKUP($A20,'Import OffPeak change'!$A$106:GK$202,188,FALSE)))</f>
        <v>0</v>
      </c>
      <c r="GG20" s="6">
        <f>IF(ISERROR(VLOOKUP($A20,'Import OffPeak'!$A$3:GL$99,189,FALSE)-VLOOKUP($A20,'Import OffPeak change'!$A$106:GL$202,189,FALSE)),0,(VLOOKUP($A20,'Import OffPeak'!$A$3:GL$99,189,FALSE)-VLOOKUP($A20,'Import OffPeak change'!$A$106:GL$202,189,FALSE)))</f>
        <v>0</v>
      </c>
      <c r="GH20" s="6">
        <f>IF(ISERROR(VLOOKUP($A20,'Import OffPeak'!$A$3:GM$99,190,FALSE)-VLOOKUP($A20,'Import OffPeak change'!$A$106:GM$202,190,FALSE)),0,(VLOOKUP($A20,'Import OffPeak'!$A$3:GM$99,190,FALSE)-VLOOKUP($A20,'Import OffPeak change'!$A$106:GM$202,190,FALSE)))</f>
        <v>0</v>
      </c>
      <c r="GI20" s="6">
        <f>IF(ISERROR(VLOOKUP($A20,'Import OffPeak'!$A$3:GN$99,191,FALSE)-VLOOKUP($A20,'Import OffPeak change'!$A$106:GN$202,191,FALSE)),0,(VLOOKUP($A20,'Import OffPeak'!$A$3:GN$99,191,FALSE)-VLOOKUP($A20,'Import OffPeak change'!$A$106:GN$202,191,FALSE)))</f>
        <v>0</v>
      </c>
      <c r="GJ20" s="6">
        <f>IF(ISERROR(VLOOKUP($A20,'Import OffPeak'!$A$3:GO$99,192,FALSE)-VLOOKUP($A20,'Import OffPeak change'!$A$106:GO$202,192,FALSE)),0,(VLOOKUP($A20,'Import OffPeak'!$A$3:GO$99,192,FALSE)-VLOOKUP($A20,'Import OffPeak change'!$A$106:GO$202,192,FALSE)))</f>
        <v>0</v>
      </c>
      <c r="GK20" s="6">
        <f>IF(ISERROR(VLOOKUP($A20,'Import OffPeak'!$A$3:GP$99,193,FALSE)-VLOOKUP($A20,'Import OffPeak change'!$A$106:GP$202,193,FALSE)),0,(VLOOKUP($A20,'Import OffPeak'!$A$3:GP$99,193,FALSE)-VLOOKUP($A20,'Import OffPeak change'!$A$106:GP$202,193,FALSE)))</f>
        <v>0</v>
      </c>
      <c r="GL20" s="6">
        <f>IF(ISERROR(VLOOKUP($A20,'Import OffPeak'!$A$3:GQ$99,194,FALSE)-VLOOKUP($A20,'Import OffPeak change'!$A$106:GQ$202,194,FALSE)),0,(VLOOKUP($A20,'Import OffPeak'!$A$3:GQ$99,194,FALSE)-VLOOKUP($A20,'Import OffPeak change'!$A$106:GQ$202,194,FALSE)))</f>
        <v>0</v>
      </c>
      <c r="GM20" s="6">
        <f>IF(ISERROR(VLOOKUP($A20,'Import OffPeak'!$A$3:GR$99,195,FALSE)-VLOOKUP($A20,'Import OffPeak change'!$A$106:GR$202,195,FALSE)),0,(VLOOKUP($A20,'Import OffPeak'!$A$3:GR$99,195,FALSE)-VLOOKUP($A20,'Import OffPeak change'!$A$106:GR$202,195,FALSE)))</f>
        <v>0</v>
      </c>
      <c r="GN20" s="6">
        <f>IF(ISERROR(VLOOKUP($A20,'Import OffPeak'!$A$3:GS$99,196,FALSE)-VLOOKUP($A20,'Import OffPeak change'!$A$106:GS$202,196,FALSE)),0,(VLOOKUP($A20,'Import OffPeak'!$A$3:GS$99,196,FALSE)-VLOOKUP($A20,'Import OffPeak change'!$A$106:GS$202,196,FALSE)))</f>
        <v>0</v>
      </c>
      <c r="GO20" s="6">
        <f>IF(ISERROR(VLOOKUP($A20,'Import OffPeak'!$A$3:GT$99,197,FALSE)-VLOOKUP($A20,'Import OffPeak change'!$A$106:GT$202,197,FALSE)),0,(VLOOKUP($A20,'Import OffPeak'!$A$3:GT$99,197,FALSE)-VLOOKUP($A20,'Import OffPeak change'!$A$106:GT$202,197,FALSE)))</f>
        <v>0</v>
      </c>
      <c r="GP20" s="6">
        <f>IF(ISERROR(VLOOKUP($A20,'Import OffPeak'!$A$3:GU$99,198,FALSE)-VLOOKUP($A20,'Import OffPeak change'!$A$106:GU$202,198,FALSE)),0,(VLOOKUP($A20,'Import OffPeak'!$A$3:GU$99,198,FALSE)-VLOOKUP($A20,'Import OffPeak change'!$A$106:GU$202,198,FALSE)))</f>
        <v>0</v>
      </c>
      <c r="GQ20" s="6">
        <f>IF(ISERROR(VLOOKUP($A20,'Import OffPeak'!$A$3:GV$99,199,FALSE)-VLOOKUP($A20,'Import OffPeak change'!$A$106:GV$202,199,FALSE)),0,(VLOOKUP($A20,'Import OffPeak'!$A$3:GV$99,199,FALSE)-VLOOKUP($A20,'Import OffPeak change'!$A$106:GV$202,199,FALSE)))</f>
        <v>0</v>
      </c>
      <c r="GR20" s="6">
        <f>IF(ISERROR(VLOOKUP($A20,'Import OffPeak'!$A$3:GW$99,200,FALSE)-VLOOKUP($A20,'Import OffPeak change'!$A$106:GW$202,200,FALSE)),0,(VLOOKUP($A20,'Import OffPeak'!$A$3:GW$99,200,FALSE)-VLOOKUP($A20,'Import OffPeak change'!$A$106:GW$202,200,FALSE)))</f>
        <v>0</v>
      </c>
      <c r="GS20" s="6">
        <f>IF(ISERROR(VLOOKUP($A20,'Import OffPeak'!$A$3:GX$99,201,FALSE)-VLOOKUP($A20,'Import OffPeak change'!$A$106:GX$202,201,FALSE)),0,(VLOOKUP($A20,'Import OffPeak'!$A$3:GX$99,201,FALSE)-VLOOKUP($A20,'Import OffPeak change'!$A$106:GX$202,201,FALSE)))</f>
        <v>0</v>
      </c>
      <c r="GT20" s="6">
        <f>IF(ISERROR(VLOOKUP($A20,'Import OffPeak'!$A$3:GY$99,202,FALSE)-VLOOKUP($A20,'Import OffPeak change'!$A$106:GY$202,202,FALSE)),0,(VLOOKUP($A20,'Import OffPeak'!$A$3:GY$99,202,FALSE)-VLOOKUP($A20,'Import OffPeak change'!$A$106:GY$202,202,FALSE)))</f>
        <v>0</v>
      </c>
      <c r="GU20" s="6">
        <f>IF(ISERROR(VLOOKUP($A20,'Import OffPeak'!$A$3:GZ$99,203,FALSE)-VLOOKUP($A20,'Import OffPeak change'!$A$106:GZ$202,203,FALSE)),0,(VLOOKUP($A20,'Import OffPeak'!$A$3:GZ$99,203,FALSE)-VLOOKUP($A20,'Import OffPeak change'!$A$106:GZ$202,203,FALSE)))</f>
        <v>0</v>
      </c>
      <c r="GV20" s="6">
        <f>IF(ISERROR(VLOOKUP($A20,'Import OffPeak'!$A$3:HA$99,204,FALSE)-VLOOKUP($A20,'Import OffPeak change'!$A$106:HA$202,204,FALSE)),0,(VLOOKUP($A20,'Import OffPeak'!$A$3:HA$99,204,FALSE)-VLOOKUP($A20,'Import OffPeak change'!$A$106:HA$202,204,FALSE)))</f>
        <v>0</v>
      </c>
      <c r="GW20" s="6">
        <f>IF(ISERROR(VLOOKUP($A20,'Import OffPeak'!$A$3:HB$99,205,FALSE)-VLOOKUP($A20,'Import OffPeak change'!$A$106:HB$202,205,FALSE)),0,(VLOOKUP($A20,'Import OffPeak'!$A$3:HB$99,205,FALSE)-VLOOKUP($A20,'Import OffPeak change'!$A$106:HB$202,205,FALSE)))</f>
        <v>0</v>
      </c>
      <c r="GX20" s="6">
        <f>IF(ISERROR(VLOOKUP($A20,'Import OffPeak'!$A$3:HC$99,206,FALSE)-VLOOKUP($A20,'Import OffPeak change'!$A$106:HC$202,206,FALSE)),0,(VLOOKUP($A20,'Import OffPeak'!$A$3:HC$99,206,FALSE)-VLOOKUP($A20,'Import OffPeak change'!$A$106:HC$202,206,FALSE)))</f>
        <v>0</v>
      </c>
      <c r="GY20" s="6">
        <f>IF(ISERROR(VLOOKUP($A20,'Import OffPeak'!$A$3:HD$99,207,FALSE)-VLOOKUP($A20,'Import OffPeak change'!$A$106:HD$202,207,FALSE)),0,(VLOOKUP($A20,'Import OffPeak'!$A$3:HD$99,207,FALSE)-VLOOKUP($A20,'Import OffPeak change'!$A$106:HD$202,207,FALSE)))</f>
        <v>0</v>
      </c>
      <c r="GZ20" s="6">
        <f>IF(ISERROR(VLOOKUP($A20,'Import OffPeak'!$A$3:HE$99,208,FALSE)-VLOOKUP($A20,'Import OffPeak change'!$A$106:HE$202,208,FALSE)),0,(VLOOKUP($A20,'Import OffPeak'!$A$3:HE$99,208,FALSE)-VLOOKUP($A20,'Import OffPeak change'!$A$106:HE$202,208,FALSE)))</f>
        <v>0</v>
      </c>
      <c r="HA20" s="6">
        <f>IF(ISERROR(VLOOKUP($A20,'Import OffPeak'!$A$3:HF$99,209,FALSE)-VLOOKUP($A20,'Import OffPeak change'!$A$106:HF$202,209,FALSE)),0,(VLOOKUP($A20,'Import OffPeak'!$A$3:HF$99,209,FALSE)-VLOOKUP($A20,'Import OffPeak change'!$A$106:HF$202,209,FALSE)))</f>
        <v>0</v>
      </c>
      <c r="HB20" s="6">
        <f>IF(ISERROR(VLOOKUP($A20,'Import OffPeak'!$A$3:HG$99,210,FALSE)-VLOOKUP($A20,'Import OffPeak change'!$A$106:HG$202,210,FALSE)),0,(VLOOKUP($A20,'Import OffPeak'!$A$3:HG$99,210,FALSE)-VLOOKUP($A20,'Import OffPeak change'!$A$106:HG$202,210,FALSE)))</f>
        <v>0</v>
      </c>
      <c r="HC20" s="6">
        <f>IF(ISERROR(VLOOKUP($A20,'Import OffPeak'!$A$3:HH$99,211,FALSE)-VLOOKUP($A20,'Import OffPeak change'!$A$106:HH$202,211,FALSE)),0,(VLOOKUP($A20,'Import OffPeak'!$A$3:HH$99,211,FALSE)-VLOOKUP($A20,'Import OffPeak change'!$A$106:HH$202,211,FALSE)))</f>
        <v>0</v>
      </c>
      <c r="HD20" s="6">
        <f>IF(ISERROR(VLOOKUP($A20,'Import OffPeak'!$A$3:HI$99,212,FALSE)-VLOOKUP($A20,'Import OffPeak change'!$A$106:HI$202,212,FALSE)),0,(VLOOKUP($A20,'Import OffPeak'!$A$3:HI$99,212,FALSE)-VLOOKUP($A20,'Import OffPeak change'!$A$106:HI$202,212,FALSE)))</f>
        <v>0</v>
      </c>
      <c r="HE20" s="6">
        <f>IF(ISERROR(VLOOKUP($A20,'Import OffPeak'!$A$3:HJ$99,213,FALSE)-VLOOKUP($A20,'Import OffPeak change'!$A$106:HJ$202,213,FALSE)),0,(VLOOKUP($A20,'Import OffPeak'!$A$3:HJ$99,213,FALSE)-VLOOKUP($A20,'Import OffPeak change'!$A$106:HJ$202,213,FALSE)))</f>
        <v>0</v>
      </c>
      <c r="HF20" s="6">
        <f>IF(ISERROR(VLOOKUP($A20,'Import OffPeak'!$A$3:HK$99,214,FALSE)-VLOOKUP($A20,'Import OffPeak change'!$A$106:HK$202,214,FALSE)),0,(VLOOKUP($A20,'Import OffPeak'!$A$3:HK$99,214,FALSE)-VLOOKUP($A20,'Import OffPeak change'!$A$106:HK$202,214,FALSE)))</f>
        <v>0</v>
      </c>
      <c r="HG20" s="6">
        <f>IF(ISERROR(VLOOKUP($A20,'Import OffPeak'!$A$3:HL$99,215,FALSE)-VLOOKUP($A20,'Import OffPeak change'!$A$106:HL$202,215,FALSE)),0,(VLOOKUP($A20,'Import OffPeak'!$A$3:HL$99,215,FALSE)-VLOOKUP($A20,'Import OffPeak change'!$A$106:HL$202,215,FALSE)))</f>
        <v>0</v>
      </c>
      <c r="HH20" s="6">
        <f>IF(ISERROR(VLOOKUP($A20,'Import OffPeak'!$A$3:HM$99,216,FALSE)-VLOOKUP($A20,'Import OffPeak change'!$A$106:HM$202,216,FALSE)),0,(VLOOKUP($A20,'Import OffPeak'!$A$3:HM$99,216,FALSE)-VLOOKUP($A20,'Import OffPeak change'!$A$106:HM$202,216,FALSE)))</f>
        <v>0</v>
      </c>
      <c r="HI20" s="6">
        <f>IF(ISERROR(VLOOKUP($A20,'Import OffPeak'!$A$3:HN$99,217,FALSE)-VLOOKUP($A20,'Import OffPeak change'!$A$106:HN$202,217,FALSE)),0,(VLOOKUP($A20,'Import OffPeak'!$A$3:HN$99,217,FALSE)-VLOOKUP($A20,'Import OffPeak change'!$A$106:HN$202,217,FALSE)))</f>
        <v>0</v>
      </c>
      <c r="HJ20" s="6">
        <f>IF(ISERROR(VLOOKUP($A20,'Import OffPeak'!$A$3:HO$99,218,FALSE)-VLOOKUP($A20,'Import OffPeak change'!$A$106:HO$202,218,FALSE)),0,(VLOOKUP($A20,'Import OffPeak'!$A$3:HO$99,218,FALSE)-VLOOKUP($A20,'Import OffPeak change'!$A$106:HO$202,218,FALSE)))</f>
        <v>0</v>
      </c>
      <c r="HK20" s="6">
        <f>IF(ISERROR(VLOOKUP($A20,'Import OffPeak'!$A$3:HP$99,219,FALSE)-VLOOKUP($A20,'Import OffPeak change'!$A$106:HP$202,219,FALSE)),0,(VLOOKUP($A20,'Import OffPeak'!$A$3:HP$99,219,FALSE)-VLOOKUP($A20,'Import OffPeak change'!$A$106:HP$202,219,FALSE)))</f>
        <v>0</v>
      </c>
      <c r="HL20" s="6">
        <f>IF(ISERROR(VLOOKUP($A20,'Import OffPeak'!$A$3:HQ$99,220,FALSE)-VLOOKUP($A20,'Import OffPeak change'!$A$106:HQ$202,220,FALSE)),0,(VLOOKUP($A20,'Import OffPeak'!$A$3:HQ$99,220,FALSE)-VLOOKUP($A20,'Import OffPeak change'!$A$106:HQ$202,220,FALSE)))</f>
        <v>0</v>
      </c>
      <c r="HM20" s="6">
        <f>IF(ISERROR(VLOOKUP($A20,'Import OffPeak'!$A$3:HR$99,221,FALSE)-VLOOKUP($A20,'Import OffPeak change'!$A$106:HR$202,221,FALSE)),0,(VLOOKUP($A20,'Import OffPeak'!$A$3:HR$99,221,FALSE)-VLOOKUP($A20,'Import OffPeak change'!$A$106:HR$202,221,FALSE)))</f>
        <v>0</v>
      </c>
      <c r="HN20" s="6">
        <f>IF(ISERROR(VLOOKUP($A20,'Import OffPeak'!$A$3:HS$99,222,FALSE)-VLOOKUP($A20,'Import OffPeak change'!$A$106:HS$202,222,FALSE)),0,(VLOOKUP($A20,'Import OffPeak'!$A$3:HS$99,222,FALSE)-VLOOKUP($A20,'Import OffPeak change'!$A$106:HS$202,222,FALSE)))</f>
        <v>0</v>
      </c>
      <c r="HO20" s="6">
        <f>IF(ISERROR(VLOOKUP($A20,'Import OffPeak'!$A$3:HT$99,223,FALSE)-VLOOKUP($A20,'Import OffPeak change'!$A$106:HT$202,223,FALSE)),0,(VLOOKUP($A20,'Import OffPeak'!$A$3:HT$99,223,FALSE)-VLOOKUP($A20,'Import OffPeak change'!$A$106:HT$202,223,FALSE)))</f>
        <v>0</v>
      </c>
      <c r="HP20" s="6">
        <f>IF(ISERROR(VLOOKUP($A20,'Import OffPeak'!$A$3:HU$99,224,FALSE)-VLOOKUP($A20,'Import OffPeak change'!$A$106:HU$202,224,FALSE)),0,(VLOOKUP($A20,'Import OffPeak'!$A$3:HU$99,224,FALSE)-VLOOKUP($A20,'Import OffPeak change'!$A$106:HU$202,224,FALSE)))</f>
        <v>0</v>
      </c>
      <c r="HQ20" s="6">
        <f>IF(ISERROR(VLOOKUP($A20,'Import OffPeak'!$A$3:HV$99,225,FALSE)-VLOOKUP($A20,'Import OffPeak change'!$A$106:HV$202,225,FALSE)),0,(VLOOKUP($A20,'Import OffPeak'!$A$3:HV$99,225,FALSE)-VLOOKUP($A20,'Import OffPeak change'!$A$106:HV$202,225,FALSE)))</f>
        <v>0</v>
      </c>
      <c r="HR20" s="6">
        <f>IF(ISERROR(VLOOKUP($A20,'Import OffPeak'!$A$3:HW$99,226,FALSE)-VLOOKUP($A20,'Import OffPeak change'!$A$106:HW$202,226,FALSE)),0,(VLOOKUP($A20,'Import OffPeak'!$A$3:HW$99,226,FALSE)-VLOOKUP($A20,'Import OffPeak change'!$A$106:HW$202,226,FALSE)))</f>
        <v>0</v>
      </c>
      <c r="HS20" s="6">
        <f>IF(ISERROR(VLOOKUP($A20,'Import OffPeak'!$A$3:HX$99,227,FALSE)-VLOOKUP($A20,'Import OffPeak change'!$A$106:HX$202,227,FALSE)),0,(VLOOKUP($A20,'Import OffPeak'!$A$3:HX$99,227,FALSE)-VLOOKUP($A20,'Import OffPeak change'!$A$106:HX$202,227,FALSE)))</f>
        <v>0</v>
      </c>
      <c r="HT20" s="6">
        <f>IF(ISERROR(VLOOKUP($A20,'Import OffPeak'!$A$3:HY$99,228,FALSE)-VLOOKUP($A20,'Import OffPeak change'!$A$106:HY$202,228,FALSE)),0,(VLOOKUP($A20,'Import OffPeak'!$A$3:HY$99,228,FALSE)-VLOOKUP($A20,'Import OffPeak change'!$A$106:HY$202,228,FALSE)))</f>
        <v>0</v>
      </c>
      <c r="HU20" s="6">
        <f>IF(ISERROR(VLOOKUP($A20,'Import OffPeak'!$A$3:HZ$99,229,FALSE)-VLOOKUP($A20,'Import OffPeak change'!$A$106:HZ$202,229,FALSE)),0,(VLOOKUP($A20,'Import OffPeak'!$A$3:HZ$99,229,FALSE)-VLOOKUP($A20,'Import OffPeak change'!$A$106:HZ$202,229,FALSE)))</f>
        <v>0</v>
      </c>
      <c r="HV20" s="6">
        <f>IF(ISERROR(VLOOKUP($A20,'Import OffPeak'!$A$3:IA$99,230,FALSE)-VLOOKUP($A20,'Import OffPeak change'!$A$106:IA$202,230,FALSE)),0,(VLOOKUP($A20,'Import OffPeak'!$A$3:IA$99,230,FALSE)-VLOOKUP($A20,'Import OffPeak change'!$A$106:IA$202,230,FALSE)))</f>
        <v>0</v>
      </c>
      <c r="HW20" s="6">
        <f>IF(ISERROR(VLOOKUP($A20,'Import OffPeak'!$A$3:IB$99,231,FALSE)-VLOOKUP($A20,'Import OffPeak change'!$A$106:IB$202,231,FALSE)),0,(VLOOKUP($A20,'Import OffPeak'!$A$3:IB$99,231,FALSE)-VLOOKUP($A20,'Import OffPeak change'!$A$106:IB$202,231,FALSE)))</f>
        <v>0</v>
      </c>
      <c r="HX20" s="6">
        <f>IF(ISERROR(VLOOKUP($A20,'Import OffPeak'!$A$3:IC$99,232,FALSE)-VLOOKUP($A20,'Import OffPeak change'!$A$106:IC$202,232,FALSE)),0,(VLOOKUP($A20,'Import OffPeak'!$A$3:IC$99,232,FALSE)-VLOOKUP($A20,'Import OffPeak change'!$A$106:IC$202,232,FALSE)))</f>
        <v>0</v>
      </c>
      <c r="HY20" s="6">
        <f>IF(ISERROR(VLOOKUP($A20,'Import OffPeak'!$A$3:ID$99,233,FALSE)-VLOOKUP($A20,'Import OffPeak change'!$A$106:ID$202,233,FALSE)),0,(VLOOKUP($A20,'Import OffPeak'!$A$3:ID$99,233,FALSE)-VLOOKUP($A20,'Import OffPeak change'!$A$106:ID$202,233,FALSE)))</f>
        <v>0</v>
      </c>
      <c r="HZ20" s="6">
        <f>IF(ISERROR(VLOOKUP($A20,'Import OffPeak'!$A$3:IE$99,234,FALSE)-VLOOKUP($A20,'Import OffPeak change'!$A$106:IE$202,234,FALSE)),0,(VLOOKUP($A20,'Import OffPeak'!$A$3:IE$99,234,FALSE)-VLOOKUP($A20,'Import OffPeak change'!$A$106:IE$202,234,FALSE)))</f>
        <v>0</v>
      </c>
      <c r="IA20" s="6">
        <f>IF(ISERROR(VLOOKUP($A20,'Import OffPeak'!$A$3:IF$99,235,FALSE)-VLOOKUP($A20,'Import OffPeak change'!$A$106:IF$202,235,FALSE)),0,(VLOOKUP($A20,'Import OffPeak'!$A$3:IF$99,235,FALSE)-VLOOKUP($A20,'Import OffPeak change'!$A$106:IF$202,235,FALSE)))</f>
        <v>0</v>
      </c>
      <c r="IB20" s="6">
        <f>IF(ISERROR(VLOOKUP($A20,'Import OffPeak'!$A$3:IG$99,236,FALSE)-VLOOKUP($A20,'Import OffPeak change'!$A$106:IG$202,236,FALSE)),0,(VLOOKUP($A20,'Import OffPeak'!$A$3:IG$99,236,FALSE)-VLOOKUP($A20,'Import OffPeak change'!$A$106:IG$202,236,FALSE)))</f>
        <v>0</v>
      </c>
      <c r="IC20" s="6">
        <f>IF(ISERROR(VLOOKUP($A20,'Import OffPeak'!$A$3:IH$99,237,FALSE)-VLOOKUP($A20,'Import OffPeak change'!$A$106:IH$202,237,FALSE)),0,(VLOOKUP($A20,'Import OffPeak'!$A$3:IH$99,237,FALSE)-VLOOKUP($A20,'Import OffPeak change'!$A$106:IH$202,237,FALSE)))</f>
        <v>0</v>
      </c>
      <c r="ID20" s="6">
        <f>IF(ISERROR(VLOOKUP($A20,'Import OffPeak'!$A$3:II$99,238,FALSE)-VLOOKUP($A20,'Import OffPeak change'!$A$106:II$202,238,FALSE)),0,(VLOOKUP($A20,'Import OffPeak'!$A$3:II$99,238,FALSE)-VLOOKUP($A20,'Import OffPeak change'!$A$106:II$202,238,FALSE)))</f>
        <v>6700.9860715446994</v>
      </c>
      <c r="IE20" s="6">
        <f>IF(ISERROR(VLOOKUP($A20,'Import OffPeak'!$A$3:IJ$99,239,FALSE)-VLOOKUP($A20,'Import OffPeak change'!$A$106:IJ$202,239,FALSE)),0,(VLOOKUP($A20,'Import OffPeak'!$A$3:IJ$99,239,FALSE)-VLOOKUP($A20,'Import OffPeak change'!$A$106:IJ$202,239,FALSE)))</f>
        <v>6700.9860715446994</v>
      </c>
      <c r="IF20" s="6"/>
    </row>
    <row r="21" spans="1:240">
      <c r="A21" s="168" t="str">
        <f>IF('Import OffPeak'!A18=0,"",'Import OffPeak'!A18)</f>
        <v>EPMI-LT-SW</v>
      </c>
      <c r="B21" s="6"/>
      <c r="C21" s="6"/>
      <c r="D21" s="6"/>
      <c r="E21" s="6"/>
      <c r="F21" s="6"/>
      <c r="G21" s="6">
        <f>IF(ISERROR(VLOOKUP($A21,'Import OffPeak'!$A$3:L$99,7,FALSE)-VLOOKUP($A21,'Import OffPeak change'!$A$106:L$202,7,FALSE)),0,(VLOOKUP($A21,'Import OffPeak'!$A$3:L$99,7,FALSE)-VLOOKUP($A21,'Import OffPeak change'!$A$106:L$202,7,FALSE)))</f>
        <v>0</v>
      </c>
      <c r="H21" s="6">
        <f>IF(ISERROR(VLOOKUP($A21,'Import OffPeak'!$A$3:M$99,8,FALSE)-VLOOKUP($A21,'Import OffPeak change'!$A$106:M$202,8,FALSE)),0,(VLOOKUP($A21,'Import OffPeak'!$A$3:M$99,8,FALSE)-VLOOKUP($A21,'Import OffPeak change'!$A$106:M$202,8,FALSE)))</f>
        <v>1140.2107193444117</v>
      </c>
      <c r="I21" s="6">
        <f>IF(ISERROR(VLOOKUP($A21,'Import OffPeak'!$A$3:N$99,9,FALSE)-VLOOKUP($A21,'Import OffPeak change'!$A$106:N$202,9,FALSE)),0,(VLOOKUP($A21,'Import OffPeak'!$A$3:N$99,9,FALSE)-VLOOKUP($A21,'Import OffPeak change'!$A$106:N$202,9,FALSE)))</f>
        <v>0.19893693449057537</v>
      </c>
      <c r="J21" s="6">
        <f>IF(ISERROR(VLOOKUP($A21,'Import OffPeak'!$A$3:O$99,10,FALSE)-VLOOKUP($A21,'Import OffPeak change'!$A$106:O$202,10,FALSE)),0,(VLOOKUP($A21,'Import OffPeak'!$A$3:O$99,10,FALSE)-VLOOKUP($A21,'Import OffPeak change'!$A$106:O$202,10,FALSE)))</f>
        <v>-4.8306395974796033</v>
      </c>
      <c r="K21" s="6">
        <f>IF(ISERROR(VLOOKUP($A21,'Import OffPeak'!$A$3:P$99,11,FALSE)-VLOOKUP($A21,'Import OffPeak change'!$A$106:P$202,11,FALSE)),0,(VLOOKUP($A21,'Import OffPeak'!$A$3:P$99,11,FALSE)-VLOOKUP($A21,'Import OffPeak change'!$A$106:P$202,11,FALSE)))</f>
        <v>4.6713895540888188</v>
      </c>
      <c r="L21" s="6">
        <f>IF(ISERROR(VLOOKUP($A21,'Import OffPeak'!$A$3:Q$99,12,FALSE)-VLOOKUP($A21,'Import OffPeak change'!$A$106:Q$202,12,FALSE)),0,(VLOOKUP($A21,'Import OffPeak'!$A$3:Q$99,12,FALSE)-VLOOKUP($A21,'Import OffPeak change'!$A$106:Q$202,12,FALSE)))</f>
        <v>2.8669874225379317</v>
      </c>
      <c r="M21" s="6">
        <f>IF(ISERROR(VLOOKUP($A21,'Import OffPeak'!$A$3:R$99,13,FALSE)-VLOOKUP($A21,'Import OffPeak change'!$A$106:R$202,13,FALSE)),0,(VLOOKUP($A21,'Import OffPeak'!$A$3:R$99,13,FALSE)-VLOOKUP($A21,'Import OffPeak change'!$A$106:R$202,13,FALSE)))</f>
        <v>-1.4812505655718269</v>
      </c>
      <c r="N21" s="6">
        <f>IF(ISERROR(VLOOKUP($A21,'Import OffPeak'!$A$3:S$99,14,FALSE)-VLOOKUP($A21,'Import OffPeak change'!$A$106:S$202,14,FALSE)),0,(VLOOKUP($A21,'Import OffPeak'!$A$3:S$99,14,FALSE)-VLOOKUP($A21,'Import OffPeak change'!$A$106:S$202,14,FALSE)))</f>
        <v>1.8509453418519115</v>
      </c>
      <c r="O21" s="6">
        <f>IF(ISERROR(VLOOKUP($A21,'Import OffPeak'!$A$3:T$99,15,FALSE)-VLOOKUP($A21,'Import OffPeak change'!$A$106:T$202,15,FALSE)),0,(VLOOKUP($A21,'Import OffPeak'!$A$3:T$99,15,FALSE)-VLOOKUP($A21,'Import OffPeak change'!$A$106:T$202,15,FALSE)))</f>
        <v>6.0466937109304126</v>
      </c>
      <c r="P21" s="6">
        <f>IF(ISERROR(VLOOKUP($A21,'Import OffPeak'!$A$3:U$99,16,FALSE)-VLOOKUP($A21,'Import OffPeak change'!$A$106:U$202,16,FALSE)),0,(VLOOKUP($A21,'Import OffPeak'!$A$3:U$99,16,FALSE)-VLOOKUP($A21,'Import OffPeak change'!$A$106:U$202,16,FALSE)))</f>
        <v>4.9839415051610558</v>
      </c>
      <c r="Q21" s="6">
        <f>IF(ISERROR(VLOOKUP($A21,'Import OffPeak'!$A$3:V$99,17,FALSE)-VLOOKUP($A21,'Import OffPeak change'!$A$106:V$202,17,FALSE)),0,(VLOOKUP($A21,'Import OffPeak'!$A$3:V$99,17,FALSE)-VLOOKUP($A21,'Import OffPeak change'!$A$106:V$202,17,FALSE)))</f>
        <v>7.2994956237089355</v>
      </c>
      <c r="R21" s="6">
        <f>IF(ISERROR(VLOOKUP($A21,'Import OffPeak'!$A$3:W$99,18,FALSE)-VLOOKUP($A21,'Import OffPeak change'!$A$106:W$202,18,FALSE)),0,(VLOOKUP($A21,'Import OffPeak'!$A$3:W$99,18,FALSE)-VLOOKUP($A21,'Import OffPeak change'!$A$106:W$202,18,FALSE)))</f>
        <v>7.4964795399137074</v>
      </c>
      <c r="S21" s="6">
        <f>IF(ISERROR(VLOOKUP($A21,'Import OffPeak'!$A$3:X$99,19,FALSE)-VLOOKUP($A21,'Import OffPeak change'!$A$106:X$202,19,FALSE)),0,(VLOOKUP($A21,'Import OffPeak'!$A$3:X$99,19,FALSE)-VLOOKUP($A21,'Import OffPeak change'!$A$106:X$202,19,FALSE)))</f>
        <v>18.998461683266214</v>
      </c>
      <c r="T21" s="6">
        <f>IF(ISERROR(VLOOKUP($A21,'Import OffPeak'!$A$3:Y$99,20,FALSE)-VLOOKUP($A21,'Import OffPeak change'!$A$106:Y$202,20,FALSE)),0,(VLOOKUP($A21,'Import OffPeak'!$A$3:Y$99,20,FALSE)-VLOOKUP($A21,'Import OffPeak change'!$A$106:Y$202,20,FALSE)))</f>
        <v>22.73625741887372</v>
      </c>
      <c r="U21" s="6">
        <f>IF(ISERROR(VLOOKUP($A21,'Import OffPeak'!$A$3:Z$99,21,FALSE)-VLOOKUP($A21,'Import OffPeak change'!$A$106:Z$202,21,FALSE)),0,(VLOOKUP($A21,'Import OffPeak'!$A$3:Z$99,21,FALSE)-VLOOKUP($A21,'Import OffPeak change'!$A$106:Z$202,21,FALSE)))</f>
        <v>28.337974444453721</v>
      </c>
      <c r="V21" s="6">
        <f>IF(ISERROR(VLOOKUP($A21,'Import OffPeak'!$A$3:AA$99,22,FALSE)-VLOOKUP($A21,'Import OffPeak change'!$A$106:AA$202,22,FALSE)),0,(VLOOKUP($A21,'Import OffPeak'!$A$3:AA$99,22,FALSE)-VLOOKUP($A21,'Import OffPeak change'!$A$106:AA$202,22,FALSE)))</f>
        <v>28.153153311286587</v>
      </c>
      <c r="W21" s="6">
        <f>IF(ISERROR(VLOOKUP($A21,'Import OffPeak'!$A$3:AB$99,23,FALSE)-VLOOKUP($A21,'Import OffPeak change'!$A$106:AB$202,23,FALSE)),0,(VLOOKUP($A21,'Import OffPeak'!$A$3:AB$99,23,FALSE)-VLOOKUP($A21,'Import OffPeak change'!$A$106:AB$202,23,FALSE)))</f>
        <v>27.075576783783617</v>
      </c>
      <c r="X21" s="6">
        <f>IF(ISERROR(VLOOKUP($A21,'Import OffPeak'!$A$3:AC$99,24,FALSE)-VLOOKUP($A21,'Import OffPeak change'!$A$106:AC$202,24,FALSE)),0,(VLOOKUP($A21,'Import OffPeak'!$A$3:AC$99,24,FALSE)-VLOOKUP($A21,'Import OffPeak change'!$A$106:AC$202,24,FALSE)))</f>
        <v>33.96971250209026</v>
      </c>
      <c r="Y21" s="6">
        <f>IF(ISERROR(VLOOKUP($A21,'Import OffPeak'!$A$3:AD$99,25,FALSE)-VLOOKUP($A21,'Import OffPeak change'!$A$106:AD$202,25,FALSE)),0,(VLOOKUP($A21,'Import OffPeak'!$A$3:AD$99,25,FALSE)-VLOOKUP($A21,'Import OffPeak change'!$A$106:AD$202,25,FALSE)))</f>
        <v>34.207676593257929</v>
      </c>
      <c r="Z21" s="6">
        <f>IF(ISERROR(VLOOKUP($A21,'Import OffPeak'!$A$3:AE$99,26,FALSE)-VLOOKUP($A21,'Import OffPeak change'!$A$106:AE$202,26,FALSE)),0,(VLOOKUP($A21,'Import OffPeak'!$A$3:AE$99,26,FALSE)-VLOOKUP($A21,'Import OffPeak change'!$A$106:AE$202,26,FALSE)))</f>
        <v>41.192488672022591</v>
      </c>
      <c r="AA21" s="6">
        <f>IF(ISERROR(VLOOKUP($A21,'Import OffPeak'!$A$3:AF$99,27,FALSE)-VLOOKUP($A21,'Import OffPeak change'!$A$106:AF$202,27,FALSE)),0,(VLOOKUP($A21,'Import OffPeak'!$A$3:AF$99,27,FALSE)-VLOOKUP($A21,'Import OffPeak change'!$A$106:AF$202,27,FALSE)))</f>
        <v>50.769485705110128</v>
      </c>
      <c r="AB21" s="6">
        <f>IF(ISERROR(VLOOKUP($A21,'Import OffPeak'!$A$3:AG$99,28,FALSE)-VLOOKUP($A21,'Import OffPeak change'!$A$106:AG$202,28,FALSE)),0,(VLOOKUP($A21,'Import OffPeak'!$A$3:AG$99,28,FALSE)-VLOOKUP($A21,'Import OffPeak change'!$A$106:AG$202,28,FALSE)))</f>
        <v>52.083534111414338</v>
      </c>
      <c r="AC21" s="6">
        <f>IF(ISERROR(VLOOKUP($A21,'Import OffPeak'!$A$3:AH$99,29,FALSE)-VLOOKUP($A21,'Import OffPeak change'!$A$106:AH$202,29,FALSE)),0,(VLOOKUP($A21,'Import OffPeak'!$A$3:AH$99,29,FALSE)-VLOOKUP($A21,'Import OffPeak change'!$A$106:AH$202,29,FALSE)))</f>
        <v>56.574883409557515</v>
      </c>
      <c r="AD21" s="6">
        <f>IF(ISERROR(VLOOKUP($A21,'Import OffPeak'!$A$3:AI$99,30,FALSE)-VLOOKUP($A21,'Import OffPeak change'!$A$106:AI$202,30,FALSE)),0,(VLOOKUP($A21,'Import OffPeak'!$A$3:AI$99,30,FALSE)-VLOOKUP($A21,'Import OffPeak change'!$A$106:AI$202,30,FALSE)))</f>
        <v>54.683142875204794</v>
      </c>
      <c r="AE21" s="6">
        <f>IF(ISERROR(VLOOKUP($A21,'Import OffPeak'!$A$3:AJ$99,31,FALSE)-VLOOKUP($A21,'Import OffPeak change'!$A$106:AJ$202,31,FALSE)),0,(VLOOKUP($A21,'Import OffPeak'!$A$3:AJ$99,31,FALSE)-VLOOKUP($A21,'Import OffPeak change'!$A$106:AJ$202,31,FALSE)))</f>
        <v>57.01016920641996</v>
      </c>
      <c r="AF21" s="6">
        <f>IF(ISERROR(VLOOKUP($A21,'Import OffPeak'!$A$3:AK$99,32,FALSE)-VLOOKUP($A21,'Import OffPeak change'!$A$106:AK$202,32,FALSE)),0,(VLOOKUP($A21,'Import OffPeak'!$A$3:AK$99,32,FALSE)-VLOOKUP($A21,'Import OffPeak change'!$A$106:AK$202,32,FALSE)))</f>
        <v>66.180688928958261</v>
      </c>
      <c r="AG21" s="6">
        <f>IF(ISERROR(VLOOKUP($A21,'Import OffPeak'!$A$3:AL$99,33,FALSE)-VLOOKUP($A21,'Import OffPeak change'!$A$106:AL$202,33,FALSE)),0,(VLOOKUP($A21,'Import OffPeak'!$A$3:AL$99,33,FALSE)-VLOOKUP($A21,'Import OffPeak change'!$A$106:AL$202,33,FALSE)))</f>
        <v>70.058507726251264</v>
      </c>
      <c r="AH21" s="6">
        <f>IF(ISERROR(VLOOKUP($A21,'Import OffPeak'!$A$3:AM$99,34,FALSE)-VLOOKUP($A21,'Import OffPeak change'!$A$106:AM$202,34,FALSE)),0,(VLOOKUP($A21,'Import OffPeak'!$A$3:AM$99,34,FALSE)-VLOOKUP($A21,'Import OffPeak change'!$A$106:AM$202,34,FALSE)))</f>
        <v>39.020928873105731</v>
      </c>
      <c r="AI21" s="6">
        <f>IF(ISERROR(VLOOKUP($A21,'Import OffPeak'!$A$3:AN$99,35,FALSE)-VLOOKUP($A21,'Import OffPeak change'!$A$106:AN$202,35,FALSE)),0,(VLOOKUP($A21,'Import OffPeak'!$A$3:AN$99,35,FALSE)-VLOOKUP($A21,'Import OffPeak change'!$A$106:AN$202,35,FALSE)))</f>
        <v>38.462796449930465</v>
      </c>
      <c r="AJ21" s="6">
        <f>IF(ISERROR(VLOOKUP($A21,'Import OffPeak'!$A$3:AO$99,36,FALSE)-VLOOKUP($A21,'Import OffPeak change'!$A$106:AO$202,36,FALSE)),0,(VLOOKUP($A21,'Import OffPeak'!$A$3:AO$99,36,FALSE)-VLOOKUP($A21,'Import OffPeak change'!$A$106:AO$202,36,FALSE)))</f>
        <v>39.61611402293056</v>
      </c>
      <c r="AK21" s="6">
        <f>IF(ISERROR(VLOOKUP($A21,'Import OffPeak'!$A$3:AP$99,37,FALSE)-VLOOKUP($A21,'Import OffPeak change'!$A$106:AP$202,37,FALSE)),0,(VLOOKUP($A21,'Import OffPeak'!$A$3:AP$99,37,FALSE)-VLOOKUP($A21,'Import OffPeak change'!$A$106:AP$202,37,FALSE)))</f>
        <v>40.930553382979269</v>
      </c>
      <c r="AL21" s="6">
        <f>IF(ISERROR(VLOOKUP($A21,'Import OffPeak'!$A$3:AQ$99,38,FALSE)-VLOOKUP($A21,'Import OffPeak change'!$A$106:AQ$202,38,FALSE)),0,(VLOOKUP($A21,'Import OffPeak'!$A$3:AQ$99,38,FALSE)-VLOOKUP($A21,'Import OffPeak change'!$A$106:AQ$202,38,FALSE)))</f>
        <v>53.660086822877929</v>
      </c>
      <c r="AM21" s="6">
        <f>IF(ISERROR(VLOOKUP($A21,'Import OffPeak'!$A$3:AR$99,39,FALSE)-VLOOKUP($A21,'Import OffPeak change'!$A$106:AR$202,39,FALSE)),0,(VLOOKUP($A21,'Import OffPeak'!$A$3:AR$99,39,FALSE)-VLOOKUP($A21,'Import OffPeak change'!$A$106:AR$202,39,FALSE)))</f>
        <v>63.451496665329614</v>
      </c>
      <c r="AN21" s="6">
        <f>IF(ISERROR(VLOOKUP($A21,'Import OffPeak'!$A$3:AS$99,40,FALSE)-VLOOKUP($A21,'Import OffPeak change'!$A$106:AS$202,40,FALSE)),0,(VLOOKUP($A21,'Import OffPeak'!$A$3:AS$99,40,FALSE)-VLOOKUP($A21,'Import OffPeak change'!$A$106:AS$202,40,FALSE)))</f>
        <v>71.743567757774144</v>
      </c>
      <c r="AO21" s="6">
        <f>IF(ISERROR(VLOOKUP($A21,'Import OffPeak'!$A$3:AT$99,41,FALSE)-VLOOKUP($A21,'Import OffPeak change'!$A$106:AT$202,41,FALSE)),0,(VLOOKUP($A21,'Import OffPeak'!$A$3:AT$99,41,FALSE)-VLOOKUP($A21,'Import OffPeak change'!$A$106:AT$202,41,FALSE)))</f>
        <v>81.401733653074189</v>
      </c>
      <c r="AP21" s="6">
        <f>IF(ISERROR(VLOOKUP($A21,'Import OffPeak'!$A$3:AU$99,42,FALSE)-VLOOKUP($A21,'Import OffPeak change'!$A$106:AU$202,42,FALSE)),0,(VLOOKUP($A21,'Import OffPeak'!$A$3:AU$99,42,FALSE)-VLOOKUP($A21,'Import OffPeak change'!$A$106:AU$202,42,FALSE)))</f>
        <v>51.34496515306455</v>
      </c>
      <c r="AQ21" s="6">
        <f>IF(ISERROR(VLOOKUP($A21,'Import OffPeak'!$A$3:AV$99,43,FALSE)-VLOOKUP($A21,'Import OffPeak change'!$A$106:AV$202,43,FALSE)),0,(VLOOKUP($A21,'Import OffPeak'!$A$3:AV$99,43,FALSE)-VLOOKUP($A21,'Import OffPeak change'!$A$106:AV$202,43,FALSE)))</f>
        <v>49.142952866895939</v>
      </c>
      <c r="AR21" s="6">
        <f>IF(ISERROR(VLOOKUP($A21,'Import OffPeak'!$A$3:AW$99,44,FALSE)-VLOOKUP($A21,'Import OffPeak change'!$A$106:AW$202,44,FALSE)),0,(VLOOKUP($A21,'Import OffPeak'!$A$3:AW$99,44,FALSE)-VLOOKUP($A21,'Import OffPeak change'!$A$106:AW$202,44,FALSE)))</f>
        <v>49.346291291964008</v>
      </c>
      <c r="AS21" s="6">
        <f>IF(ISERROR(VLOOKUP($A21,'Import OffPeak'!$A$3:AX$99,45,FALSE)-VLOOKUP($A21,'Import OffPeak change'!$A$106:AX$202,45,FALSE)),0,(VLOOKUP($A21,'Import OffPeak'!$A$3:AX$99,45,FALSE)-VLOOKUP($A21,'Import OffPeak change'!$A$106:AX$202,45,FALSE)))</f>
        <v>55.37170853792486</v>
      </c>
      <c r="AT21" s="6">
        <f>IF(ISERROR(VLOOKUP($A21,'Import OffPeak'!$A$3:AY$99,46,FALSE)-VLOOKUP($A21,'Import OffPeak change'!$A$106:AY$202,46,FALSE)),0,(VLOOKUP($A21,'Import OffPeak'!$A$3:AY$99,46,FALSE)-VLOOKUP($A21,'Import OffPeak change'!$A$106:AY$202,46,FALSE)))</f>
        <v>126.56079639319069</v>
      </c>
      <c r="AU21" s="6">
        <f>IF(ISERROR(VLOOKUP($A21,'Import OffPeak'!$A$3:AZ$99,47,FALSE)-VLOOKUP($A21,'Import OffPeak change'!$A$106:AZ$202,47,FALSE)),0,(VLOOKUP($A21,'Import OffPeak'!$A$3:AZ$99,47,FALSE)-VLOOKUP($A21,'Import OffPeak change'!$A$106:AZ$202,47,FALSE)))</f>
        <v>108.59080502729194</v>
      </c>
      <c r="AV21" s="6">
        <f>IF(ISERROR(VLOOKUP($A21,'Import OffPeak'!$A$3:BA$99,48,FALSE)-VLOOKUP($A21,'Import OffPeak change'!$A$106:BA$202,48,FALSE)),0,(VLOOKUP($A21,'Import OffPeak'!$A$3:BA$99,48,FALSE)-VLOOKUP($A21,'Import OffPeak change'!$A$106:BA$202,48,FALSE)))</f>
        <v>119.21569442741747</v>
      </c>
      <c r="AW21" s="6">
        <f>IF(ISERROR(VLOOKUP($A21,'Import OffPeak'!$A$3:BB$99,49,FALSE)-VLOOKUP($A21,'Import OffPeak change'!$A$106:BB$202,49,FALSE)),0,(VLOOKUP($A21,'Import OffPeak'!$A$3:BB$99,49,FALSE)-VLOOKUP($A21,'Import OffPeak change'!$A$106:BB$202,49,FALSE)))</f>
        <v>74.444346246906207</v>
      </c>
      <c r="AX21" s="6">
        <f>IF(ISERROR(VLOOKUP($A21,'Import OffPeak'!$A$3:BC$99,50,FALSE)-VLOOKUP($A21,'Import OffPeak change'!$A$106:BC$202,50,FALSE)),0,(VLOOKUP($A21,'Import OffPeak'!$A$3:BC$99,50,FALSE)-VLOOKUP($A21,'Import OffPeak change'!$A$106:BC$202,50,FALSE)))</f>
        <v>97.440202660669456</v>
      </c>
      <c r="AY21" s="6">
        <f>IF(ISERROR(VLOOKUP($A21,'Import OffPeak'!$A$3:BD$99,51,FALSE)-VLOOKUP($A21,'Import OffPeak change'!$A$106:BD$202,51,FALSE)),0,(VLOOKUP($A21,'Import OffPeak'!$A$3:BD$99,51,FALSE)-VLOOKUP($A21,'Import OffPeak change'!$A$106:BD$202,51,FALSE)))</f>
        <v>99.309184740595811</v>
      </c>
      <c r="AZ21" s="6">
        <f>IF(ISERROR(VLOOKUP($A21,'Import OffPeak'!$A$3:BE$99,52,FALSE)-VLOOKUP($A21,'Import OffPeak change'!$A$106:BE$202,52,FALSE)),0,(VLOOKUP($A21,'Import OffPeak'!$A$3:BE$99,52,FALSE)-VLOOKUP($A21,'Import OffPeak change'!$A$106:BE$202,52,FALSE)))</f>
        <v>117.73245499558834</v>
      </c>
      <c r="BA21" s="6">
        <f>IF(ISERROR(VLOOKUP($A21,'Import OffPeak'!$A$3:BF$99,53,FALSE)-VLOOKUP($A21,'Import OffPeak change'!$A$106:BF$202,53,FALSE)),0,(VLOOKUP($A21,'Import OffPeak'!$A$3:BF$99,53,FALSE)-VLOOKUP($A21,'Import OffPeak change'!$A$106:BF$202,53,FALSE)))</f>
        <v>113.94147443539259</v>
      </c>
      <c r="BB21" s="6">
        <f>IF(ISERROR(VLOOKUP($A21,'Import OffPeak'!$A$3:BG$99,54,FALSE)-VLOOKUP($A21,'Import OffPeak change'!$A$106:BG$202,54,FALSE)),0,(VLOOKUP($A21,'Import OffPeak'!$A$3:BG$99,54,FALSE)-VLOOKUP($A21,'Import OffPeak change'!$A$106:BG$202,54,FALSE)))</f>
        <v>102.24099976844445</v>
      </c>
      <c r="BC21" s="6">
        <f>IF(ISERROR(VLOOKUP($A21,'Import OffPeak'!$A$3:BH$99,55,FALSE)-VLOOKUP($A21,'Import OffPeak change'!$A$106:BH$202,55,FALSE)),0,(VLOOKUP($A21,'Import OffPeak'!$A$3:BH$99,55,FALSE)-VLOOKUP($A21,'Import OffPeak change'!$A$106:BH$202,55,FALSE)))</f>
        <v>105.35713833205227</v>
      </c>
      <c r="BD21" s="6">
        <f>IF(ISERROR(VLOOKUP($A21,'Import OffPeak'!$A$3:BI$99,56,FALSE)-VLOOKUP($A21,'Import OffPeak change'!$A$106:BI$202,56,FALSE)),0,(VLOOKUP($A21,'Import OffPeak'!$A$3:BI$99,56,FALSE)-VLOOKUP($A21,'Import OffPeak change'!$A$106:BI$202,56,FALSE)))</f>
        <v>99.251437469349185</v>
      </c>
      <c r="BE21" s="6">
        <f>IF(ISERROR(VLOOKUP($A21,'Import OffPeak'!$A$3:BJ$99,57,FALSE)-VLOOKUP($A21,'Import OffPeak change'!$A$106:BJ$202,57,FALSE)),0,(VLOOKUP($A21,'Import OffPeak'!$A$3:BJ$99,57,FALSE)-VLOOKUP($A21,'Import OffPeak change'!$A$106:BJ$202,57,FALSE)))</f>
        <v>109.47171347882977</v>
      </c>
      <c r="BF21" s="6">
        <f>IF(ISERROR(VLOOKUP($A21,'Import OffPeak'!$A$3:BK$99,58,FALSE)-VLOOKUP($A21,'Import OffPeak change'!$A$106:BK$202,58,FALSE)),0,(VLOOKUP($A21,'Import OffPeak'!$A$3:BK$99,58,FALSE)-VLOOKUP($A21,'Import OffPeak change'!$A$106:BK$202,58,FALSE)))</f>
        <v>184.6003818980389</v>
      </c>
      <c r="BG21" s="6">
        <f>IF(ISERROR(VLOOKUP($A21,'Import OffPeak'!$A$3:BL$99,59,FALSE)-VLOOKUP($A21,'Import OffPeak change'!$A$106:BL$202,59,FALSE)),0,(VLOOKUP($A21,'Import OffPeak'!$A$3:BL$99,59,FALSE)-VLOOKUP($A21,'Import OffPeak change'!$A$106:BL$202,59,FALSE)))</f>
        <v>134.20801244982431</v>
      </c>
      <c r="BH21" s="6">
        <f>IF(ISERROR(VLOOKUP($A21,'Import OffPeak'!$A$3:BM$99,60,FALSE)-VLOOKUP($A21,'Import OffPeak change'!$A$106:BM$202,60,FALSE)),0,(VLOOKUP($A21,'Import OffPeak'!$A$3:BM$99,60,FALSE)-VLOOKUP($A21,'Import OffPeak change'!$A$106:BM$202,60,FALSE)))</f>
        <v>133.57837859393476</v>
      </c>
      <c r="BI21" s="6">
        <f>IF(ISERROR(VLOOKUP($A21,'Import OffPeak'!$A$3:BN$99,61,FALSE)-VLOOKUP($A21,'Import OffPeak change'!$A$106:BN$202,61,FALSE)),0,(VLOOKUP($A21,'Import OffPeak'!$A$3:BN$99,61,FALSE)-VLOOKUP($A21,'Import OffPeak change'!$A$106:BN$202,61,FALSE)))</f>
        <v>129.20213934491039</v>
      </c>
      <c r="BJ21" s="6">
        <f>IF(ISERROR(VLOOKUP($A21,'Import OffPeak'!$A$3:BO$99,62,FALSE)-VLOOKUP($A21,'Import OffPeak change'!$A$106:BO$202,62,FALSE)),0,(VLOOKUP($A21,'Import OffPeak'!$A$3:BO$99,62,FALSE)-VLOOKUP($A21,'Import OffPeak change'!$A$106:BO$202,62,FALSE)))</f>
        <v>132.6992435075299</v>
      </c>
      <c r="BK21" s="6">
        <f>IF(ISERROR(VLOOKUP($A21,'Import OffPeak'!$A$3:BP$99,63,FALSE)-VLOOKUP($A21,'Import OffPeak change'!$A$106:BP$202,63,FALSE)),0,(VLOOKUP($A21,'Import OffPeak'!$A$3:BP$99,63,FALSE)-VLOOKUP($A21,'Import OffPeak change'!$A$106:BP$202,63,FALSE)))</f>
        <v>119.97886049660883</v>
      </c>
      <c r="BL21" s="6">
        <f>IF(ISERROR(VLOOKUP($A21,'Import OffPeak'!$A$3:BQ$99,64,FALSE)-VLOOKUP($A21,'Import OffPeak change'!$A$106:BQ$202,64,FALSE)),0,(VLOOKUP($A21,'Import OffPeak'!$A$3:BQ$99,64,FALSE)-VLOOKUP($A21,'Import OffPeak change'!$A$106:BQ$202,64,FALSE)))</f>
        <v>107.95327684847143</v>
      </c>
      <c r="BM21" s="6">
        <f>IF(ISERROR(VLOOKUP($A21,'Import OffPeak'!$A$3:BR$99,65,FALSE)-VLOOKUP($A21,'Import OffPeak change'!$A$106:BR$202,65,FALSE)),0,(VLOOKUP($A21,'Import OffPeak'!$A$3:BR$99,65,FALSE)-VLOOKUP($A21,'Import OffPeak change'!$A$106:BR$202,65,FALSE)))</f>
        <v>89.387235510475875</v>
      </c>
      <c r="BN21" s="6">
        <f>IF(ISERROR(VLOOKUP($A21,'Import OffPeak'!$A$3:BS$99,66,FALSE)-VLOOKUP($A21,'Import OffPeak change'!$A$106:BS$202,66,FALSE)),0,(VLOOKUP($A21,'Import OffPeak'!$A$3:BS$99,66,FALSE)-VLOOKUP($A21,'Import OffPeak change'!$A$106:BS$202,66,FALSE)))</f>
        <v>72.93818878645834</v>
      </c>
      <c r="BO21" s="6">
        <f>IF(ISERROR(VLOOKUP($A21,'Import OffPeak'!$A$3:BT$99,67,FALSE)-VLOOKUP($A21,'Import OffPeak change'!$A$106:BT$202,67,FALSE)),0,(VLOOKUP($A21,'Import OffPeak'!$A$3:BT$99,67,FALSE)-VLOOKUP($A21,'Import OffPeak change'!$A$106:BT$202,67,FALSE)))</f>
        <v>65.97351743804029</v>
      </c>
      <c r="BP21" s="6">
        <f>IF(ISERROR(VLOOKUP($A21,'Import OffPeak'!$A$3:BU$99,68,FALSE)-VLOOKUP($A21,'Import OffPeak change'!$A$106:BU$202,68,FALSE)),0,(VLOOKUP($A21,'Import OffPeak'!$A$3:BU$99,68,FALSE)-VLOOKUP($A21,'Import OffPeak change'!$A$106:BU$202,68,FALSE)))</f>
        <v>64.377613778618979</v>
      </c>
      <c r="BQ21" s="6">
        <f>IF(ISERROR(VLOOKUP($A21,'Import OffPeak'!$A$3:BV$99,69,FALSE)-VLOOKUP($A21,'Import OffPeak change'!$A$106:BV$202,69,FALSE)),0,(VLOOKUP($A21,'Import OffPeak'!$A$3:BV$99,69,FALSE)-VLOOKUP($A21,'Import OffPeak change'!$A$106:BV$202,69,FALSE)))</f>
        <v>74.431674333769479</v>
      </c>
      <c r="BR21" s="6">
        <f>IF(ISERROR(VLOOKUP($A21,'Import OffPeak'!$A$3:BW$99,70,FALSE)-VLOOKUP($A21,'Import OffPeak change'!$A$106:BW$202,70,FALSE)),0,(VLOOKUP($A21,'Import OffPeak'!$A$3:BW$99,70,FALSE)-VLOOKUP($A21,'Import OffPeak change'!$A$106:BW$202,70,FALSE)))</f>
        <v>26.364237068419243</v>
      </c>
      <c r="BS21" s="6">
        <f>IF(ISERROR(VLOOKUP($A21,'Import OffPeak'!$A$3:BX$99,71,FALSE)-VLOOKUP($A21,'Import OffPeak change'!$A$106:BX$202,71,FALSE)),0,(VLOOKUP($A21,'Import OffPeak'!$A$3:BX$99,71,FALSE)-VLOOKUP($A21,'Import OffPeak change'!$A$106:BX$202,71,FALSE)))</f>
        <v>23.858229225090327</v>
      </c>
      <c r="BT21" s="6">
        <f>IF(ISERROR(VLOOKUP($A21,'Import OffPeak'!$A$3:BY$99,72,FALSE)-VLOOKUP($A21,'Import OffPeak change'!$A$106:BY$202,72,FALSE)),0,(VLOOKUP($A21,'Import OffPeak'!$A$3:BY$99,72,FALSE)-VLOOKUP($A21,'Import OffPeak change'!$A$106:BY$202,72,FALSE)))</f>
        <v>27.029805491327352</v>
      </c>
      <c r="BU21" s="6">
        <f>IF(ISERROR(VLOOKUP($A21,'Import OffPeak'!$A$3:BZ$99,73,FALSE)-VLOOKUP($A21,'Import OffPeak change'!$A$106:BZ$202,73,FALSE)),0,(VLOOKUP($A21,'Import OffPeak'!$A$3:BZ$99,73,FALSE)-VLOOKUP($A21,'Import OffPeak change'!$A$106:BZ$202,73,FALSE)))</f>
        <v>28.64251924997734</v>
      </c>
      <c r="BV21" s="6">
        <f>IF(ISERROR(VLOOKUP($A21,'Import OffPeak'!$A$3:CA$99,74,FALSE)-VLOOKUP($A21,'Import OffPeak change'!$A$106:CA$202,74,FALSE)),0,(VLOOKUP($A21,'Import OffPeak'!$A$3:CA$99,74,FALSE)-VLOOKUP($A21,'Import OffPeak change'!$A$106:CA$202,74,FALSE)))</f>
        <v>33.2940100345877</v>
      </c>
      <c r="BW21" s="6">
        <f>IF(ISERROR(VLOOKUP($A21,'Import OffPeak'!$A$3:CB$99,75,FALSE)-VLOOKUP($A21,'Import OffPeak change'!$A$106:CB$202,75,FALSE)),0,(VLOOKUP($A21,'Import OffPeak'!$A$3:CB$99,75,FALSE)-VLOOKUP($A21,'Import OffPeak change'!$A$106:CB$202,75,FALSE)))</f>
        <v>34.511293272751573</v>
      </c>
      <c r="BX21" s="6">
        <f>IF(ISERROR(VLOOKUP($A21,'Import OffPeak'!$A$3:CC$99,76,FALSE)-VLOOKUP($A21,'Import OffPeak change'!$A$106:CC$202,76,FALSE)),0,(VLOOKUP($A21,'Import OffPeak'!$A$3:CC$99,76,FALSE)-VLOOKUP($A21,'Import OffPeak change'!$A$106:CC$202,76,FALSE)))</f>
        <v>42.983253737907944</v>
      </c>
      <c r="BY21" s="6">
        <f>IF(ISERROR(VLOOKUP($A21,'Import OffPeak'!$A$3:CD$99,77,FALSE)-VLOOKUP($A21,'Import OffPeak change'!$A$106:CD$202,77,FALSE)),0,(VLOOKUP($A21,'Import OffPeak'!$A$3:CD$99,77,FALSE)-VLOOKUP($A21,'Import OffPeak change'!$A$106:CD$202,77,FALSE)))</f>
        <v>39.244866059285414</v>
      </c>
      <c r="BZ21" s="6">
        <f>IF(ISERROR(VLOOKUP($A21,'Import OffPeak'!$A$3:CE$99,78,FALSE)-VLOOKUP($A21,'Import OffPeak change'!$A$106:CE$202,78,FALSE)),0,(VLOOKUP($A21,'Import OffPeak'!$A$3:CE$99,78,FALSE)-VLOOKUP($A21,'Import OffPeak change'!$A$106:CE$202,78,FALSE)))</f>
        <v>39.564093494460394</v>
      </c>
      <c r="CA21" s="6">
        <f>IF(ISERROR(VLOOKUP($A21,'Import OffPeak'!$A$3:CF$99,79,FALSE)-VLOOKUP($A21,'Import OffPeak change'!$A$106:CF$202,79,FALSE)),0,(VLOOKUP($A21,'Import OffPeak'!$A$3:CF$99,79,FALSE)-VLOOKUP($A21,'Import OffPeak change'!$A$106:CF$202,79,FALSE)))</f>
        <v>34.698435509002593</v>
      </c>
      <c r="CB21" s="6">
        <f>IF(ISERROR(VLOOKUP($A21,'Import OffPeak'!$A$3:CG$99,80,FALSE)-VLOOKUP($A21,'Import OffPeak change'!$A$106:CG$202,80,FALSE)),0,(VLOOKUP($A21,'Import OffPeak'!$A$3:CG$99,80,FALSE)-VLOOKUP($A21,'Import OffPeak change'!$A$106:CG$202,80,FALSE)))</f>
        <v>36.597352976807088</v>
      </c>
      <c r="CC21" s="6">
        <f>IF(ISERROR(VLOOKUP($A21,'Import OffPeak'!$A$3:CH$99,81,FALSE)-VLOOKUP($A21,'Import OffPeak change'!$A$106:CH$202,81,FALSE)),0,(VLOOKUP($A21,'Import OffPeak'!$A$3:CH$99,81,FALSE)-VLOOKUP($A21,'Import OffPeak change'!$A$106:CH$202,81,FALSE)))</f>
        <v>40.600160141662855</v>
      </c>
      <c r="CD21" s="6">
        <f>IF(ISERROR(VLOOKUP($A21,'Import OffPeak'!$A$3:CI$99,82,FALSE)-VLOOKUP($A21,'Import OffPeak change'!$A$106:CI$202,82,FALSE)),0,(VLOOKUP($A21,'Import OffPeak'!$A$3:CI$99,82,FALSE)-VLOOKUP($A21,'Import OffPeak change'!$A$106:CI$202,82,FALSE)))</f>
        <v>-24.298621873143929</v>
      </c>
      <c r="CE21" s="6">
        <f>IF(ISERROR(VLOOKUP($A21,'Import OffPeak'!$A$3:CJ$99,83,FALSE)-VLOOKUP($A21,'Import OffPeak change'!$A$106:CJ$202,83,FALSE)),0,(VLOOKUP($A21,'Import OffPeak'!$A$3:CJ$99,83,FALSE)-VLOOKUP($A21,'Import OffPeak change'!$A$106:CJ$202,83,FALSE)))</f>
        <v>-22.801899306486121</v>
      </c>
      <c r="CF21" s="6">
        <f>IF(ISERROR(VLOOKUP($A21,'Import OffPeak'!$A$3:CK$99,84,FALSE)-VLOOKUP($A21,'Import OffPeak change'!$A$106:CK$202,84,FALSE)),0,(VLOOKUP($A21,'Import OffPeak'!$A$3:CK$99,84,FALSE)-VLOOKUP($A21,'Import OffPeak change'!$A$106:CK$202,84,FALSE)))</f>
        <v>-25.803282139069779</v>
      </c>
      <c r="CG21" s="6">
        <f>IF(ISERROR(VLOOKUP($A21,'Import OffPeak'!$A$3:CL$99,85,FALSE)-VLOOKUP($A21,'Import OffPeak change'!$A$106:CL$202,85,FALSE)),0,(VLOOKUP($A21,'Import OffPeak'!$A$3:CL$99,85,FALSE)-VLOOKUP($A21,'Import OffPeak change'!$A$106:CL$202,85,FALSE)))</f>
        <v>-24.574140429473118</v>
      </c>
      <c r="CH21" s="6">
        <f>IF(ISERROR(VLOOKUP($A21,'Import OffPeak'!$A$3:CM$99,86,FALSE)-VLOOKUP($A21,'Import OffPeak change'!$A$106:CM$202,86,FALSE)),0,(VLOOKUP($A21,'Import OffPeak'!$A$3:CM$99,86,FALSE)-VLOOKUP($A21,'Import OffPeak change'!$A$106:CM$202,86,FALSE)))</f>
        <v>-23.396408118394902</v>
      </c>
      <c r="CI21" s="6">
        <f>IF(ISERROR(VLOOKUP($A21,'Import OffPeak'!$A$3:CN$99,87,FALSE)-VLOOKUP($A21,'Import OffPeak change'!$A$106:CN$202,87,FALSE)),0,(VLOOKUP($A21,'Import OffPeak'!$A$3:CN$99,87,FALSE)-VLOOKUP($A21,'Import OffPeak change'!$A$106:CN$202,87,FALSE)))</f>
        <v>-23.569276909182918</v>
      </c>
      <c r="CJ21" s="6">
        <f>IF(ISERROR(VLOOKUP($A21,'Import OffPeak'!$A$3:CO$99,88,FALSE)-VLOOKUP($A21,'Import OffPeak change'!$A$106:CO$202,88,FALSE)),0,(VLOOKUP($A21,'Import OffPeak'!$A$3:CO$99,88,FALSE)-VLOOKUP($A21,'Import OffPeak change'!$A$106:CO$202,88,FALSE)))</f>
        <v>-22.864804437656858</v>
      </c>
      <c r="CK21" s="6">
        <f>IF(ISERROR(VLOOKUP($A21,'Import OffPeak'!$A$3:CP$99,89,FALSE)-VLOOKUP($A21,'Import OffPeak change'!$A$106:CP$202,89,FALSE)),0,(VLOOKUP($A21,'Import OffPeak'!$A$3:CP$99,89,FALSE)-VLOOKUP($A21,'Import OffPeak change'!$A$106:CP$202,89,FALSE)))</f>
        <v>-27.451833665090817</v>
      </c>
      <c r="CL21" s="6">
        <f>IF(ISERROR(VLOOKUP($A21,'Import OffPeak'!$A$3:CQ$99,90,FALSE)-VLOOKUP($A21,'Import OffPeak change'!$A$106:CQ$202,90,FALSE)),0,(VLOOKUP($A21,'Import OffPeak'!$A$3:CQ$99,90,FALSE)-VLOOKUP($A21,'Import OffPeak change'!$A$106:CQ$202,90,FALSE)))</f>
        <v>-29.542989597735868</v>
      </c>
      <c r="CM21" s="6">
        <f>IF(ISERROR(VLOOKUP($A21,'Import OffPeak'!$A$3:CR$99,91,FALSE)-VLOOKUP($A21,'Import OffPeak change'!$A$106:CR$202,91,FALSE)),0,(VLOOKUP($A21,'Import OffPeak'!$A$3:CR$99,91,FALSE)-VLOOKUP($A21,'Import OffPeak change'!$A$106:CR$202,91,FALSE)))</f>
        <v>-34.090164102031849</v>
      </c>
      <c r="CN21" s="6">
        <f>IF(ISERROR(VLOOKUP($A21,'Import OffPeak'!$A$3:CS$99,92,FALSE)-VLOOKUP($A21,'Import OffPeak change'!$A$106:CS$202,92,FALSE)),0,(VLOOKUP($A21,'Import OffPeak'!$A$3:CS$99,92,FALSE)-VLOOKUP($A21,'Import OffPeak change'!$A$106:CS$202,92,FALSE)))</f>
        <v>-37.664817848544772</v>
      </c>
      <c r="CO21" s="6">
        <f>IF(ISERROR(VLOOKUP($A21,'Import OffPeak'!$A$3:CT$99,93,FALSE)-VLOOKUP($A21,'Import OffPeak change'!$A$106:CT$202,93,FALSE)),0,(VLOOKUP($A21,'Import OffPeak'!$A$3:CT$99,93,FALSE)-VLOOKUP($A21,'Import OffPeak change'!$A$106:CT$202,93,FALSE)))</f>
        <v>-36.63730526362815</v>
      </c>
      <c r="CP21" s="6">
        <f>IF(ISERROR(VLOOKUP($A21,'Import OffPeak'!$A$3:CU$99,94,FALSE)-VLOOKUP($A21,'Import OffPeak change'!$A$106:CU$202,94,FALSE)),0,(VLOOKUP($A21,'Import OffPeak'!$A$3:CU$99,94,FALSE)-VLOOKUP($A21,'Import OffPeak change'!$A$106:CU$202,94,FALSE)))</f>
        <v>-16.660634484512684</v>
      </c>
      <c r="CQ21" s="6">
        <f>IF(ISERROR(VLOOKUP($A21,'Import OffPeak'!$A$3:CV$99,95,FALSE)-VLOOKUP($A21,'Import OffPeak change'!$A$106:CV$202,95,FALSE)),0,(VLOOKUP($A21,'Import OffPeak'!$A$3:CV$99,95,FALSE)-VLOOKUP($A21,'Import OffPeak change'!$A$106:CV$202,95,FALSE)))</f>
        <v>-15.284935224050969</v>
      </c>
      <c r="CR21" s="6">
        <f>IF(ISERROR(VLOOKUP($A21,'Import OffPeak'!$A$3:CW$99,96,FALSE)-VLOOKUP($A21,'Import OffPeak change'!$A$106:CW$202,96,FALSE)),0,(VLOOKUP($A21,'Import OffPeak'!$A$3:CW$99,96,FALSE)-VLOOKUP($A21,'Import OffPeak change'!$A$106:CW$202,96,FALSE)))</f>
        <v>-17.523443559462976</v>
      </c>
      <c r="CS21" s="6">
        <f>IF(ISERROR(VLOOKUP($A21,'Import OffPeak'!$A$3:CX$99,97,FALSE)-VLOOKUP($A21,'Import OffPeak change'!$A$106:CX$202,97,FALSE)),0,(VLOOKUP($A21,'Import OffPeak'!$A$3:CX$99,97,FALSE)-VLOOKUP($A21,'Import OffPeak change'!$A$106:CX$202,97,FALSE)))</f>
        <v>-16.644937279288115</v>
      </c>
      <c r="CT21" s="6">
        <f>IF(ISERROR(VLOOKUP($A21,'Import OffPeak'!$A$3:CY$99,98,FALSE)-VLOOKUP($A21,'Import OffPeak change'!$A$106:CY$202,98,FALSE)),0,(VLOOKUP($A21,'Import OffPeak'!$A$3:CY$99,98,FALSE)-VLOOKUP($A21,'Import OffPeak change'!$A$106:CY$202,98,FALSE)))</f>
        <v>-12.920891842190031</v>
      </c>
      <c r="CU21" s="6">
        <f>IF(ISERROR(VLOOKUP($A21,'Import OffPeak'!$A$3:CZ$99,99,FALSE)-VLOOKUP($A21,'Import OffPeak change'!$A$106:CZ$202,99,FALSE)),0,(VLOOKUP($A21,'Import OffPeak'!$A$3:CZ$99,99,FALSE)-VLOOKUP($A21,'Import OffPeak change'!$A$106:CZ$202,99,FALSE)))</f>
        <v>-13.304662663244017</v>
      </c>
      <c r="CV21" s="6">
        <f>IF(ISERROR(VLOOKUP($A21,'Import OffPeak'!$A$3:DA$99,100,FALSE)-VLOOKUP($A21,'Import OffPeak change'!$A$106:DA$202,100,FALSE)),0,(VLOOKUP($A21,'Import OffPeak'!$A$3:DA$99,100,FALSE)-VLOOKUP($A21,'Import OffPeak change'!$A$106:DA$202,100,FALSE)))</f>
        <v>-11.18960001999676</v>
      </c>
      <c r="CW21" s="6">
        <f>IF(ISERROR(VLOOKUP($A21,'Import OffPeak'!$A$3:DB$99,101,FALSE)-VLOOKUP($A21,'Import OffPeak change'!$A$106:DB$202,101,FALSE)),0,(VLOOKUP($A21,'Import OffPeak'!$A$3:DB$99,101,FALSE)-VLOOKUP($A21,'Import OffPeak change'!$A$106:DB$202,101,FALSE)))</f>
        <v>-11.209035495084208</v>
      </c>
      <c r="CX21" s="6">
        <f>IF(ISERROR(VLOOKUP($A21,'Import OffPeak'!$A$3:DC$99,102,FALSE)-VLOOKUP($A21,'Import OffPeak change'!$A$106:DC$202,102,FALSE)),0,(VLOOKUP($A21,'Import OffPeak'!$A$3:DC$99,102,FALSE)-VLOOKUP($A21,'Import OffPeak change'!$A$106:DC$202,102,FALSE)))</f>
        <v>-13.939788896096161</v>
      </c>
      <c r="CY21" s="6">
        <f>IF(ISERROR(VLOOKUP($A21,'Import OffPeak'!$A$3:DD$99,103,FALSE)-VLOOKUP($A21,'Import OffPeak change'!$A$106:DD$202,103,FALSE)),0,(VLOOKUP($A21,'Import OffPeak'!$A$3:DD$99,103,FALSE)-VLOOKUP($A21,'Import OffPeak change'!$A$106:DD$202,103,FALSE)))</f>
        <v>-19.434579452590242</v>
      </c>
      <c r="CZ21" s="6">
        <f>IF(ISERROR(VLOOKUP($A21,'Import OffPeak'!$A$3:DE$99,104,FALSE)-VLOOKUP($A21,'Import OffPeak change'!$A$106:DE$202,104,FALSE)),0,(VLOOKUP($A21,'Import OffPeak'!$A$3:DE$99,104,FALSE)-VLOOKUP($A21,'Import OffPeak change'!$A$106:DE$202,104,FALSE)))</f>
        <v>-21.273540343403056</v>
      </c>
      <c r="DA21" s="6">
        <f>IF(ISERROR(VLOOKUP($A21,'Import OffPeak'!$A$3:DF$99,105,FALSE)-VLOOKUP($A21,'Import OffPeak change'!$A$106:DF$202,105,FALSE)),0,(VLOOKUP($A21,'Import OffPeak'!$A$3:DF$99,105,FALSE)-VLOOKUP($A21,'Import OffPeak change'!$A$106:DF$202,105,FALSE)))</f>
        <v>-24.045969711378348</v>
      </c>
      <c r="DB21" s="6">
        <f>IF(ISERROR(VLOOKUP($A21,'Import OffPeak'!$A$3:DG$99,106,FALSE)-VLOOKUP($A21,'Import OffPeak change'!$A$106:DG$202,106,FALSE)),0,(VLOOKUP($A21,'Import OffPeak'!$A$3:DG$99,106,FALSE)-VLOOKUP($A21,'Import OffPeak change'!$A$106:DG$202,106,FALSE)))</f>
        <v>-66.864970628985247</v>
      </c>
      <c r="DC21" s="6">
        <f>IF(ISERROR(VLOOKUP($A21,'Import OffPeak'!$A$3:DH$99,107,FALSE)-VLOOKUP($A21,'Import OffPeak change'!$A$106:DH$202,107,FALSE)),0,(VLOOKUP($A21,'Import OffPeak'!$A$3:DH$99,107,FALSE)-VLOOKUP($A21,'Import OffPeak change'!$A$106:DH$202,107,FALSE)))</f>
        <v>-56.961627440168741</v>
      </c>
      <c r="DD21" s="6">
        <f>IF(ISERROR(VLOOKUP($A21,'Import OffPeak'!$A$3:DI$99,108,FALSE)-VLOOKUP($A21,'Import OffPeak change'!$A$106:DI$202,108,FALSE)),0,(VLOOKUP($A21,'Import OffPeak'!$A$3:DI$99,108,FALSE)-VLOOKUP($A21,'Import OffPeak change'!$A$106:DI$202,108,FALSE)))</f>
        <v>-62.887833113651141</v>
      </c>
      <c r="DE21" s="6">
        <f>IF(ISERROR(VLOOKUP($A21,'Import OffPeak'!$A$3:DJ$99,109,FALSE)-VLOOKUP($A21,'Import OffPeak change'!$A$106:DJ$202,109,FALSE)),0,(VLOOKUP($A21,'Import OffPeak'!$A$3:DJ$99,109,FALSE)-VLOOKUP($A21,'Import OffPeak change'!$A$106:DJ$202,109,FALSE)))</f>
        <v>-62.183945652468537</v>
      </c>
      <c r="DF21" s="6">
        <f>IF(ISERROR(VLOOKUP($A21,'Import OffPeak'!$A$3:DK$99,110,FALSE)-VLOOKUP($A21,'Import OffPeak change'!$A$106:DK$202,110,FALSE)),0,(VLOOKUP($A21,'Import OffPeak'!$A$3:DK$99,110,FALSE)-VLOOKUP($A21,'Import OffPeak change'!$A$106:DK$202,110,FALSE)))</f>
        <v>-64.184889346346608</v>
      </c>
      <c r="DG21" s="6">
        <f>IF(ISERROR(VLOOKUP($A21,'Import OffPeak'!$A$3:DL$99,111,FALSE)-VLOOKUP($A21,'Import OffPeak change'!$A$106:DL$202,111,FALSE)),0,(VLOOKUP($A21,'Import OffPeak'!$A$3:DL$99,111,FALSE)-VLOOKUP($A21,'Import OffPeak change'!$A$106:DL$202,111,FALSE)))</f>
        <v>-59.423001000175645</v>
      </c>
      <c r="DH21" s="6">
        <f>IF(ISERROR(VLOOKUP($A21,'Import OffPeak'!$A$3:DM$99,112,FALSE)-VLOOKUP($A21,'Import OffPeak change'!$A$106:DM$202,112,FALSE)),0,(VLOOKUP($A21,'Import OffPeak'!$A$3:DM$99,112,FALSE)-VLOOKUP($A21,'Import OffPeak change'!$A$106:DM$202,112,FALSE)))</f>
        <v>-63.748673092813988</v>
      </c>
      <c r="DI21" s="6">
        <f>IF(ISERROR(VLOOKUP($A21,'Import OffPeak'!$A$3:DN$99,113,FALSE)-VLOOKUP($A21,'Import OffPeak change'!$A$106:DN$202,113,FALSE)),0,(VLOOKUP($A21,'Import OffPeak'!$A$3:DN$99,113,FALSE)-VLOOKUP($A21,'Import OffPeak change'!$A$106:DN$202,113,FALSE)))</f>
        <v>-64.868567913845254</v>
      </c>
      <c r="DJ21" s="6">
        <f>IF(ISERROR(VLOOKUP($A21,'Import OffPeak'!$A$3:DO$99,114,FALSE)-VLOOKUP($A21,'Import OffPeak change'!$A$106:DO$202,114,FALSE)),0,(VLOOKUP($A21,'Import OffPeak'!$A$3:DO$99,114,FALSE)-VLOOKUP($A21,'Import OffPeak change'!$A$106:DO$202,114,FALSE)))</f>
        <v>-73.051468256822773</v>
      </c>
      <c r="DK21" s="6">
        <f>IF(ISERROR(VLOOKUP($A21,'Import OffPeak'!$A$3:DP$99,115,FALSE)-VLOOKUP($A21,'Import OffPeak change'!$A$106:DP$202,115,FALSE)),0,(VLOOKUP($A21,'Import OffPeak'!$A$3:DP$99,115,FALSE)-VLOOKUP($A21,'Import OffPeak change'!$A$106:DP$202,115,FALSE)))</f>
        <v>-99.441836218862591</v>
      </c>
      <c r="DL21" s="6">
        <f>IF(ISERROR(VLOOKUP($A21,'Import OffPeak'!$A$3:DQ$99,116,FALSE)-VLOOKUP($A21,'Import OffPeak change'!$A$106:DQ$202,116,FALSE)),0,(VLOOKUP($A21,'Import OffPeak'!$A$3:DQ$99,116,FALSE)-VLOOKUP($A21,'Import OffPeak change'!$A$106:DQ$202,116,FALSE)))</f>
        <v>-98.286708872916279</v>
      </c>
      <c r="DM21" s="6">
        <f>IF(ISERROR(VLOOKUP($A21,'Import OffPeak'!$A$3:DR$99,117,FALSE)-VLOOKUP($A21,'Import OffPeak change'!$A$106:DR$202,117,FALSE)),0,(VLOOKUP($A21,'Import OffPeak'!$A$3:DR$99,117,FALSE)-VLOOKUP($A21,'Import OffPeak change'!$A$106:DR$202,117,FALSE)))</f>
        <v>-102.40191629054789</v>
      </c>
      <c r="DN21" s="6">
        <f>IF(ISERROR(VLOOKUP($A21,'Import OffPeak'!$A$3:DS$99,118,FALSE)-VLOOKUP($A21,'Import OffPeak change'!$A$106:DS$202,118,FALSE)),0,(VLOOKUP($A21,'Import OffPeak'!$A$3:DS$99,118,FALSE)-VLOOKUP($A21,'Import OffPeak change'!$A$106:DS$202,118,FALSE)))</f>
        <v>-82.247449551236059</v>
      </c>
      <c r="DO21" s="6">
        <f>IF(ISERROR(VLOOKUP($A21,'Import OffPeak'!$A$3:DT$99,119,FALSE)-VLOOKUP($A21,'Import OffPeak change'!$A$106:DT$202,119,FALSE)),0,(VLOOKUP($A21,'Import OffPeak'!$A$3:DT$99,119,FALSE)-VLOOKUP($A21,'Import OffPeak change'!$A$106:DT$202,119,FALSE)))</f>
        <v>-69.849137515688199</v>
      </c>
      <c r="DP21" s="6">
        <f>IF(ISERROR(VLOOKUP($A21,'Import OffPeak'!$A$3:DU$99,120,FALSE)-VLOOKUP($A21,'Import OffPeak change'!$A$106:DU$202,120,FALSE)),0,(VLOOKUP($A21,'Import OffPeak'!$A$3:DU$99,120,FALSE)-VLOOKUP($A21,'Import OffPeak change'!$A$106:DU$202,120,FALSE)))</f>
        <v>-76.857896197810987</v>
      </c>
      <c r="DQ21" s="6">
        <f>IF(ISERROR(VLOOKUP($A21,'Import OffPeak'!$A$3:DV$99,121,FALSE)-VLOOKUP($A21,'Import OffPeak change'!$A$106:DV$202,121,FALSE)),0,(VLOOKUP($A21,'Import OffPeak'!$A$3:DV$99,121,FALSE)-VLOOKUP($A21,'Import OffPeak change'!$A$106:DV$202,121,FALSE)))</f>
        <v>-75.75680413036207</v>
      </c>
      <c r="DR21" s="6">
        <f>IF(ISERROR(VLOOKUP($A21,'Import OffPeak'!$A$3:DW$99,122,FALSE)-VLOOKUP($A21,'Import OffPeak change'!$A$106:DW$202,122,FALSE)),0,(VLOOKUP($A21,'Import OffPeak'!$A$3:DW$99,122,FALSE)-VLOOKUP($A21,'Import OffPeak change'!$A$106:DW$202,122,FALSE)))</f>
        <v>-79.623194979467371</v>
      </c>
      <c r="DS21" s="6">
        <f>IF(ISERROR(VLOOKUP($A21,'Import OffPeak'!$A$3:DX$99,123,FALSE)-VLOOKUP($A21,'Import OffPeak change'!$A$106:DX$202,123,FALSE)),0,(VLOOKUP($A21,'Import OffPeak'!$A$3:DX$99,123,FALSE)-VLOOKUP($A21,'Import OffPeak change'!$A$106:DX$202,123,FALSE)))</f>
        <v>-73.447900010711237</v>
      </c>
      <c r="DT21" s="6">
        <f>IF(ISERROR(VLOOKUP($A21,'Import OffPeak'!$A$3:DY$99,124,FALSE)-VLOOKUP($A21,'Import OffPeak change'!$A$106:DY$202,124,FALSE)),0,(VLOOKUP($A21,'Import OffPeak'!$A$3:DY$99,124,FALSE)-VLOOKUP($A21,'Import OffPeak change'!$A$106:DY$202,124,FALSE)))</f>
        <v>-77.143788036151818</v>
      </c>
      <c r="DU21" s="6">
        <f>IF(ISERROR(VLOOKUP($A21,'Import OffPeak'!$A$3:DZ$99,125,FALSE)-VLOOKUP($A21,'Import OffPeak change'!$A$106:DZ$202,125,FALSE)),0,(VLOOKUP($A21,'Import OffPeak'!$A$3:DZ$99,125,FALSE)-VLOOKUP($A21,'Import OffPeak change'!$A$106:DZ$202,125,FALSE)))</f>
        <v>-77.692384945708909</v>
      </c>
      <c r="DV21" s="6">
        <f>IF(ISERROR(VLOOKUP($A21,'Import OffPeak'!$A$3:EA$99,126,FALSE)-VLOOKUP($A21,'Import OffPeak change'!$A$106:EA$202,126,FALSE)),0,(VLOOKUP($A21,'Import OffPeak'!$A$3:EA$99,126,FALSE)-VLOOKUP($A21,'Import OffPeak change'!$A$106:EA$202,126,FALSE)))</f>
        <v>-82.694534168913378</v>
      </c>
      <c r="DW21" s="6">
        <f>IF(ISERROR(VLOOKUP($A21,'Import OffPeak'!$A$3:EB$99,127,FALSE)-VLOOKUP($A21,'Import OffPeak change'!$A$106:EB$202,127,FALSE)),0,(VLOOKUP($A21,'Import OffPeak'!$A$3:EB$99,127,FALSE)-VLOOKUP($A21,'Import OffPeak change'!$A$106:EB$202,127,FALSE)))</f>
        <v>-94.899810397460897</v>
      </c>
      <c r="DX21" s="6">
        <f>IF(ISERROR(VLOOKUP($A21,'Import OffPeak'!$A$3:EC$99,128,FALSE)-VLOOKUP($A21,'Import OffPeak change'!$A$106:EC$202,128,FALSE)),0,(VLOOKUP($A21,'Import OffPeak'!$A$3:EC$99,128,FALSE)-VLOOKUP($A21,'Import OffPeak change'!$A$106:EC$202,128,FALSE)))</f>
        <v>-93.003750589610718</v>
      </c>
      <c r="DY21" s="6">
        <f>IF(ISERROR(VLOOKUP($A21,'Import OffPeak'!$A$3:ED$99,129,FALSE)-VLOOKUP($A21,'Import OffPeak change'!$A$106:ED$202,129,FALSE)),0,(VLOOKUP($A21,'Import OffPeak'!$A$3:ED$99,129,FALSE)-VLOOKUP($A21,'Import OffPeak change'!$A$106:ED$202,129,FALSE)))</f>
        <v>-95.677357777009092</v>
      </c>
      <c r="DZ21" s="6">
        <f>IF(ISERROR(VLOOKUP($A21,'Import OffPeak'!$A$3:EE$99,130,FALSE)-VLOOKUP($A21,'Import OffPeak change'!$A$106:EE$202,130,FALSE)),0,(VLOOKUP($A21,'Import OffPeak'!$A$3:EE$99,130,FALSE)-VLOOKUP($A21,'Import OffPeak change'!$A$106:EE$202,130,FALSE)))</f>
        <v>36.619422005590422</v>
      </c>
      <c r="EA21" s="6">
        <f>IF(ISERROR(VLOOKUP($A21,'Import OffPeak'!$A$3:EF$99,131,FALSE)-VLOOKUP($A21,'Import OffPeak change'!$A$106:EF$202,131,FALSE)),0,(VLOOKUP($A21,'Import OffPeak'!$A$3:EF$99,131,FALSE)-VLOOKUP($A21,'Import OffPeak change'!$A$106:EF$202,131,FALSE)))</f>
        <v>31.612906002110321</v>
      </c>
      <c r="EB21" s="6">
        <f>IF(ISERROR(VLOOKUP($A21,'Import OffPeak'!$A$3:EG$99,132,FALSE)-VLOOKUP($A21,'Import OffPeak change'!$A$106:EG$202,132,FALSE)),0,(VLOOKUP($A21,'Import OffPeak'!$A$3:EG$99,132,FALSE)-VLOOKUP($A21,'Import OffPeak change'!$A$106:EG$202,132,FALSE)))</f>
        <v>33.435862270689995</v>
      </c>
      <c r="EC21" s="6">
        <f>IF(ISERROR(VLOOKUP($A21,'Import OffPeak'!$A$3:EH$99,133,FALSE)-VLOOKUP($A21,'Import OffPeak change'!$A$106:EH$202,133,FALSE)),0,(VLOOKUP($A21,'Import OffPeak'!$A$3:EH$99,133,FALSE)-VLOOKUP($A21,'Import OffPeak change'!$A$106:EH$202,133,FALSE)))</f>
        <v>34.29687585144984</v>
      </c>
      <c r="ED21" s="6">
        <f>IF(ISERROR(VLOOKUP($A21,'Import OffPeak'!$A$3:EI$99,134,FALSE)-VLOOKUP($A21,'Import OffPeak change'!$A$106:EI$202,134,FALSE)),0,(VLOOKUP($A21,'Import OffPeak'!$A$3:EI$99,134,FALSE)-VLOOKUP($A21,'Import OffPeak change'!$A$106:EI$202,134,FALSE)))</f>
        <v>44.009345367005153</v>
      </c>
      <c r="EE21" s="6">
        <f>IF(ISERROR(VLOOKUP($A21,'Import OffPeak'!$A$3:EJ$99,135,FALSE)-VLOOKUP($A21,'Import OffPeak change'!$A$106:EJ$202,135,FALSE)),0,(VLOOKUP($A21,'Import OffPeak'!$A$3:EJ$99,135,FALSE)-VLOOKUP($A21,'Import OffPeak change'!$A$106:EJ$202,135,FALSE)))</f>
        <v>39.817787677724027</v>
      </c>
      <c r="EF21" s="6">
        <f>IF(ISERROR(VLOOKUP($A21,'Import OffPeak'!$A$3:EK$99,136,FALSE)-VLOOKUP($A21,'Import OffPeak change'!$A$106:EK$202,136,FALSE)),0,(VLOOKUP($A21,'Import OffPeak'!$A$3:EK$99,136,FALSE)-VLOOKUP($A21,'Import OffPeak change'!$A$106:EK$202,136,FALSE)))</f>
        <v>52.967256074649413</v>
      </c>
      <c r="EG21" s="6">
        <f>IF(ISERROR(VLOOKUP($A21,'Import OffPeak'!$A$3:EL$99,137,FALSE)-VLOOKUP($A21,'Import OffPeak change'!$A$106:EL$202,137,FALSE)),0,(VLOOKUP($A21,'Import OffPeak'!$A$3:EL$99,137,FALSE)-VLOOKUP($A21,'Import OffPeak change'!$A$106:EL$202,137,FALSE)))</f>
        <v>44.4196430552538</v>
      </c>
      <c r="EH21" s="6">
        <f>IF(ISERROR(VLOOKUP($A21,'Import OffPeak'!$A$3:EM$99,138,FALSE)-VLOOKUP($A21,'Import OffPeak change'!$A$106:EM$202,138,FALSE)),0,(VLOOKUP($A21,'Import OffPeak'!$A$3:EM$99,138,FALSE)-VLOOKUP($A21,'Import OffPeak change'!$A$106:EM$202,138,FALSE)))</f>
        <v>47.168697976279873</v>
      </c>
      <c r="EI21" s="6">
        <f>IF(ISERROR(VLOOKUP($A21,'Import OffPeak'!$A$3:EN$99,139,FALSE)-VLOOKUP($A21,'Import OffPeak change'!$A$106:EN$202,139,FALSE)),0,(VLOOKUP($A21,'Import OffPeak'!$A$3:EN$99,139,FALSE)-VLOOKUP($A21,'Import OffPeak change'!$A$106:EN$202,139,FALSE)))</f>
        <v>34.275343328190047</v>
      </c>
      <c r="EJ21" s="6">
        <f>IF(ISERROR(VLOOKUP($A21,'Import OffPeak'!$A$3:EO$99,140,FALSE)-VLOOKUP($A21,'Import OffPeak change'!$A$106:EO$202,140,FALSE)),0,(VLOOKUP($A21,'Import OffPeak'!$A$3:EO$99,140,FALSE)-VLOOKUP($A21,'Import OffPeak change'!$A$106:EO$202,140,FALSE)))</f>
        <v>35.138685601360066</v>
      </c>
      <c r="EK21" s="6">
        <f>IF(ISERROR(VLOOKUP($A21,'Import OffPeak'!$A$3:EP$99,141,FALSE)-VLOOKUP($A21,'Import OffPeak change'!$A$106:EP$202,141,FALSE)),0,(VLOOKUP($A21,'Import OffPeak'!$A$3:EP$99,141,FALSE)-VLOOKUP($A21,'Import OffPeak change'!$A$106:EP$202,141,FALSE)))</f>
        <v>37.879394506840072</v>
      </c>
      <c r="EL21" s="6">
        <f>IF(ISERROR(VLOOKUP($A21,'Import OffPeak'!$A$3:EQ$99,142,FALSE)-VLOOKUP($A21,'Import OffPeak change'!$A$106:EQ$202,142,FALSE)),0,(VLOOKUP($A21,'Import OffPeak'!$A$3:EQ$99,142,FALSE)-VLOOKUP($A21,'Import OffPeak change'!$A$106:EQ$202,142,FALSE)))</f>
        <v>36.215831703530057</v>
      </c>
      <c r="EM21" s="6">
        <f>IF(ISERROR(VLOOKUP($A21,'Import OffPeak'!$A$3:ER$99,143,FALSE)-VLOOKUP($A21,'Import OffPeak change'!$A$106:ER$202,143,FALSE)),0,(VLOOKUP($A21,'Import OffPeak'!$A$3:ER$99,143,FALSE)-VLOOKUP($A21,'Import OffPeak change'!$A$106:ER$202,143,FALSE)))</f>
        <v>31.875597178649969</v>
      </c>
      <c r="EN21" s="6">
        <f>IF(ISERROR(VLOOKUP($A21,'Import OffPeak'!$A$3:ES$99,144,FALSE)-VLOOKUP($A21,'Import OffPeak change'!$A$106:ES$202,144,FALSE)),0,(VLOOKUP($A21,'Import OffPeak'!$A$3:ES$99,144,FALSE)-VLOOKUP($A21,'Import OffPeak change'!$A$106:ES$202,144,FALSE)))</f>
        <v>36.396998447969963</v>
      </c>
      <c r="EO21" s="6">
        <f>IF(ISERROR(VLOOKUP($A21,'Import OffPeak'!$A$3:ET$99,145,FALSE)-VLOOKUP($A21,'Import OffPeak change'!$A$106:ET$202,145,FALSE)),0,(VLOOKUP($A21,'Import OffPeak'!$A$3:ET$99,145,FALSE)-VLOOKUP($A21,'Import OffPeak change'!$A$106:ET$202,145,FALSE)))</f>
        <v>33.705234311469667</v>
      </c>
      <c r="EP21" s="6">
        <f>IF(ISERROR(VLOOKUP($A21,'Import OffPeak'!$A$3:EU$99,146,FALSE)-VLOOKUP($A21,'Import OffPeak change'!$A$106:EU$202,146,FALSE)),0,(VLOOKUP($A21,'Import OffPeak'!$A$3:EU$99,146,FALSE)-VLOOKUP($A21,'Import OffPeak change'!$A$106:EU$202,146,FALSE)))</f>
        <v>36.576310650930282</v>
      </c>
      <c r="EQ21" s="6">
        <f>IF(ISERROR(VLOOKUP($A21,'Import OffPeak'!$A$3:EV$99,147,FALSE)-VLOOKUP($A21,'Import OffPeak change'!$A$106:EV$202,147,FALSE)),0,(VLOOKUP($A21,'Import OffPeak'!$A$3:EV$99,147,FALSE)-VLOOKUP($A21,'Import OffPeak change'!$A$106:EV$202,147,FALSE)))</f>
        <v>0</v>
      </c>
      <c r="ER21" s="6">
        <f>IF(ISERROR(VLOOKUP($A21,'Import OffPeak'!$A$3:EW$99,148,FALSE)-VLOOKUP($A21,'Import OffPeak change'!$A$106:EW$202,148,FALSE)),0,(VLOOKUP($A21,'Import OffPeak'!$A$3:EW$99,148,FALSE)-VLOOKUP($A21,'Import OffPeak change'!$A$106:EW$202,148,FALSE)))</f>
        <v>0</v>
      </c>
      <c r="ES21" s="6">
        <f>IF(ISERROR(VLOOKUP($A21,'Import OffPeak'!$A$3:EX$99,149,FALSE)-VLOOKUP($A21,'Import OffPeak change'!$A$106:EX$202,149,FALSE)),0,(VLOOKUP($A21,'Import OffPeak'!$A$3:EX$99,149,FALSE)-VLOOKUP($A21,'Import OffPeak change'!$A$106:EX$202,149,FALSE)))</f>
        <v>0</v>
      </c>
      <c r="ET21" s="6">
        <f>IF(ISERROR(VLOOKUP($A21,'Import OffPeak'!$A$3:EY$99,150,FALSE)-VLOOKUP($A21,'Import OffPeak change'!$A$106:EY$202,150,FALSE)),0,(VLOOKUP($A21,'Import OffPeak'!$A$3:EY$99,150,FALSE)-VLOOKUP($A21,'Import OffPeak change'!$A$106:EY$202,150,FALSE)))</f>
        <v>0</v>
      </c>
      <c r="EU21" s="6">
        <f>IF(ISERROR(VLOOKUP($A21,'Import OffPeak'!$A$3:EZ$99,151,FALSE)-VLOOKUP($A21,'Import OffPeak change'!$A$106:EZ$202,151,FALSE)),0,(VLOOKUP($A21,'Import OffPeak'!$A$3:EZ$99,151,FALSE)-VLOOKUP($A21,'Import OffPeak change'!$A$106:EZ$202,151,FALSE)))</f>
        <v>0</v>
      </c>
      <c r="EV21" s="6">
        <f>IF(ISERROR(VLOOKUP($A21,'Import OffPeak'!$A$3:FA$99,152,FALSE)-VLOOKUP($A21,'Import OffPeak change'!$A$106:FA$202,152,FALSE)),0,(VLOOKUP($A21,'Import OffPeak'!$A$3:FA$99,152,FALSE)-VLOOKUP($A21,'Import OffPeak change'!$A$106:FA$202,152,FALSE)))</f>
        <v>0</v>
      </c>
      <c r="EW21" s="6">
        <f>IF(ISERROR(VLOOKUP($A21,'Import OffPeak'!$A$3:FB$99,153,FALSE)-VLOOKUP($A21,'Import OffPeak change'!$A$106:FB$202,153,FALSE)),0,(VLOOKUP($A21,'Import OffPeak'!$A$3:FB$99,153,FALSE)-VLOOKUP($A21,'Import OffPeak change'!$A$106:FB$202,153,FALSE)))</f>
        <v>0</v>
      </c>
      <c r="EX21" s="6">
        <f>IF(ISERROR(VLOOKUP($A21,'Import OffPeak'!$A$3:FC$99,154,FALSE)-VLOOKUP($A21,'Import OffPeak change'!$A$106:FC$202,154,FALSE)),0,(VLOOKUP($A21,'Import OffPeak'!$A$3:FC$99,154,FALSE)-VLOOKUP($A21,'Import OffPeak change'!$A$106:FC$202,154,FALSE)))</f>
        <v>0</v>
      </c>
      <c r="EY21" s="6">
        <f>IF(ISERROR(VLOOKUP($A21,'Import OffPeak'!$A$3:FD$99,155,FALSE)-VLOOKUP($A21,'Import OffPeak change'!$A$106:FD$202,155,FALSE)),0,(VLOOKUP($A21,'Import OffPeak'!$A$3:FD$99,155,FALSE)-VLOOKUP($A21,'Import OffPeak change'!$A$106:FD$202,155,FALSE)))</f>
        <v>0</v>
      </c>
      <c r="EZ21" s="6">
        <f>IF(ISERROR(VLOOKUP($A21,'Import OffPeak'!$A$3:FE$99,156,FALSE)-VLOOKUP($A21,'Import OffPeak change'!$A$106:FE$202,156,FALSE)),0,(VLOOKUP($A21,'Import OffPeak'!$A$3:FE$99,156,FALSE)-VLOOKUP($A21,'Import OffPeak change'!$A$106:FE$202,156,FALSE)))</f>
        <v>0</v>
      </c>
      <c r="FA21" s="6">
        <f>IF(ISERROR(VLOOKUP($A21,'Import OffPeak'!$A$3:FF$99,157,FALSE)-VLOOKUP($A21,'Import OffPeak change'!$A$106:FF$202,157,FALSE)),0,(VLOOKUP($A21,'Import OffPeak'!$A$3:FF$99,157,FALSE)-VLOOKUP($A21,'Import OffPeak change'!$A$106:FF$202,157,FALSE)))</f>
        <v>0</v>
      </c>
      <c r="FB21" s="6">
        <f>IF(ISERROR(VLOOKUP($A21,'Import OffPeak'!$A$3:FG$99,158,FALSE)-VLOOKUP($A21,'Import OffPeak change'!$A$106:FG$202,158,FALSE)),0,(VLOOKUP($A21,'Import OffPeak'!$A$3:FG$99,158,FALSE)-VLOOKUP($A21,'Import OffPeak change'!$A$106:FG$202,158,FALSE)))</f>
        <v>0</v>
      </c>
      <c r="FC21" s="6">
        <f>IF(ISERROR(VLOOKUP($A21,'Import OffPeak'!$A$3:FH$99,159,FALSE)-VLOOKUP($A21,'Import OffPeak change'!$A$106:FH$202,159,FALSE)),0,(VLOOKUP($A21,'Import OffPeak'!$A$3:FH$99,159,FALSE)-VLOOKUP($A21,'Import OffPeak change'!$A$106:FH$202,159,FALSE)))</f>
        <v>0</v>
      </c>
      <c r="FD21" s="6">
        <f>IF(ISERROR(VLOOKUP($A21,'Import OffPeak'!$A$3:FI$99,160,FALSE)-VLOOKUP($A21,'Import OffPeak change'!$A$106:FI$202,160,FALSE)),0,(VLOOKUP($A21,'Import OffPeak'!$A$3:FI$99,160,FALSE)-VLOOKUP($A21,'Import OffPeak change'!$A$106:FI$202,160,FALSE)))</f>
        <v>0</v>
      </c>
      <c r="FE21" s="6">
        <f>IF(ISERROR(VLOOKUP($A21,'Import OffPeak'!$A$3:FJ$99,161,FALSE)-VLOOKUP($A21,'Import OffPeak change'!$A$106:FJ$202,161,FALSE)),0,(VLOOKUP($A21,'Import OffPeak'!$A$3:FJ$99,161,FALSE)-VLOOKUP($A21,'Import OffPeak change'!$A$106:FJ$202,161,FALSE)))</f>
        <v>0</v>
      </c>
      <c r="FF21" s="6">
        <f>IF(ISERROR(VLOOKUP($A21,'Import OffPeak'!$A$3:FK$99,162,FALSE)-VLOOKUP($A21,'Import OffPeak change'!$A$106:FK$202,162,FALSE)),0,(VLOOKUP($A21,'Import OffPeak'!$A$3:FK$99,162,FALSE)-VLOOKUP($A21,'Import OffPeak change'!$A$106:FK$202,162,FALSE)))</f>
        <v>0</v>
      </c>
      <c r="FG21" s="6">
        <f>IF(ISERROR(VLOOKUP($A21,'Import OffPeak'!$A$3:FL$99,163,FALSE)-VLOOKUP($A21,'Import OffPeak change'!$A$106:FL$202,163,FALSE)),0,(VLOOKUP($A21,'Import OffPeak'!$A$3:FL$99,163,FALSE)-VLOOKUP($A21,'Import OffPeak change'!$A$106:FL$202,163,FALSE)))</f>
        <v>0</v>
      </c>
      <c r="FH21" s="6">
        <f>IF(ISERROR(VLOOKUP($A21,'Import OffPeak'!$A$3:FM$99,164,FALSE)-VLOOKUP($A21,'Import OffPeak change'!$A$106:FM$202,164,FALSE)),0,(VLOOKUP($A21,'Import OffPeak'!$A$3:FM$99,164,FALSE)-VLOOKUP($A21,'Import OffPeak change'!$A$106:FM$202,164,FALSE)))</f>
        <v>0</v>
      </c>
      <c r="FI21" s="6">
        <f>IF(ISERROR(VLOOKUP($A21,'Import OffPeak'!$A$3:FN$99,165,FALSE)-VLOOKUP($A21,'Import OffPeak change'!$A$106:FN$202,165,FALSE)),0,(VLOOKUP($A21,'Import OffPeak'!$A$3:FN$99,165,FALSE)-VLOOKUP($A21,'Import OffPeak change'!$A$106:FN$202,165,FALSE)))</f>
        <v>0</v>
      </c>
      <c r="FJ21" s="6">
        <f>IF(ISERROR(VLOOKUP($A21,'Import OffPeak'!$A$3:FO$99,166,FALSE)-VLOOKUP($A21,'Import OffPeak change'!$A$106:FO$202,166,FALSE)),0,(VLOOKUP($A21,'Import OffPeak'!$A$3:FO$99,166,FALSE)-VLOOKUP($A21,'Import OffPeak change'!$A$106:FO$202,166,FALSE)))</f>
        <v>0</v>
      </c>
      <c r="FK21" s="6">
        <f>IF(ISERROR(VLOOKUP($A21,'Import OffPeak'!$A$3:FP$99,167,FALSE)-VLOOKUP($A21,'Import OffPeak change'!$A$106:FP$202,167,FALSE)),0,(VLOOKUP($A21,'Import OffPeak'!$A$3:FP$99,167,FALSE)-VLOOKUP($A21,'Import OffPeak change'!$A$106:FP$202,167,FALSE)))</f>
        <v>0</v>
      </c>
      <c r="FL21" s="6">
        <f>IF(ISERROR(VLOOKUP($A21,'Import OffPeak'!$A$3:FQ$99,168,FALSE)-VLOOKUP($A21,'Import OffPeak change'!$A$106:FQ$202,168,FALSE)),0,(VLOOKUP($A21,'Import OffPeak'!$A$3:FQ$99,168,FALSE)-VLOOKUP($A21,'Import OffPeak change'!$A$106:FQ$202,168,FALSE)))</f>
        <v>0</v>
      </c>
      <c r="FM21" s="6">
        <f>IF(ISERROR(VLOOKUP($A21,'Import OffPeak'!$A$3:FR$99,169,FALSE)-VLOOKUP($A21,'Import OffPeak change'!$A$106:FR$202,169,FALSE)),0,(VLOOKUP($A21,'Import OffPeak'!$A$3:FR$99,169,FALSE)-VLOOKUP($A21,'Import OffPeak change'!$A$106:FR$202,169,FALSE)))</f>
        <v>0</v>
      </c>
      <c r="FN21" s="6">
        <f>IF(ISERROR(VLOOKUP($A21,'Import OffPeak'!$A$3:FS$99,170,FALSE)-VLOOKUP($A21,'Import OffPeak change'!$A$106:FS$202,170,FALSE)),0,(VLOOKUP($A21,'Import OffPeak'!$A$3:FS$99,170,FALSE)-VLOOKUP($A21,'Import OffPeak change'!$A$106:FS$202,170,FALSE)))</f>
        <v>0</v>
      </c>
      <c r="FO21" s="6">
        <f>IF(ISERROR(VLOOKUP($A21,'Import OffPeak'!$A$3:FT$99,171,FALSE)-VLOOKUP($A21,'Import OffPeak change'!$A$106:FT$202,171,FALSE)),0,(VLOOKUP($A21,'Import OffPeak'!$A$3:FT$99,171,FALSE)-VLOOKUP($A21,'Import OffPeak change'!$A$106:FT$202,171,FALSE)))</f>
        <v>0</v>
      </c>
      <c r="FP21" s="6">
        <f>IF(ISERROR(VLOOKUP($A21,'Import OffPeak'!$A$3:FU$99,172,FALSE)-VLOOKUP($A21,'Import OffPeak change'!$A$106:FU$202,172,FALSE)),0,(VLOOKUP($A21,'Import OffPeak'!$A$3:FU$99,172,FALSE)-VLOOKUP($A21,'Import OffPeak change'!$A$106:FU$202,172,FALSE)))</f>
        <v>0</v>
      </c>
      <c r="FQ21" s="6">
        <f>IF(ISERROR(VLOOKUP($A21,'Import OffPeak'!$A$3:FV$99,173,FALSE)-VLOOKUP($A21,'Import OffPeak change'!$A$106:FV$202,173,FALSE)),0,(VLOOKUP($A21,'Import OffPeak'!$A$3:FV$99,173,FALSE)-VLOOKUP($A21,'Import OffPeak change'!$A$106:FV$202,173,FALSE)))</f>
        <v>0</v>
      </c>
      <c r="FR21" s="6">
        <f>IF(ISERROR(VLOOKUP($A21,'Import OffPeak'!$A$3:FW$99,174,FALSE)-VLOOKUP($A21,'Import OffPeak change'!$A$106:FW$202,174,FALSE)),0,(VLOOKUP($A21,'Import OffPeak'!$A$3:FW$99,174,FALSE)-VLOOKUP($A21,'Import OffPeak change'!$A$106:FW$202,174,FALSE)))</f>
        <v>0</v>
      </c>
      <c r="FS21" s="6">
        <f>IF(ISERROR(VLOOKUP($A21,'Import OffPeak'!$A$3:FX$99,175,FALSE)-VLOOKUP($A21,'Import OffPeak change'!$A$106:FX$202,175,FALSE)),0,(VLOOKUP($A21,'Import OffPeak'!$A$3:FX$99,175,FALSE)-VLOOKUP($A21,'Import OffPeak change'!$A$106:FX$202,175,FALSE)))</f>
        <v>0</v>
      </c>
      <c r="FT21" s="6">
        <f>IF(ISERROR(VLOOKUP($A21,'Import OffPeak'!$A$3:FY$99,176,FALSE)-VLOOKUP($A21,'Import OffPeak change'!$A$106:FY$202,176,FALSE)),0,(VLOOKUP($A21,'Import OffPeak'!$A$3:FY$99,176,FALSE)-VLOOKUP($A21,'Import OffPeak change'!$A$106:FY$202,176,FALSE)))</f>
        <v>0</v>
      </c>
      <c r="FU21" s="6">
        <f>IF(ISERROR(VLOOKUP($A21,'Import OffPeak'!$A$3:FZ$99,177,FALSE)-VLOOKUP($A21,'Import OffPeak change'!$A$106:FZ$202,177,FALSE)),0,(VLOOKUP($A21,'Import OffPeak'!$A$3:FZ$99,177,FALSE)-VLOOKUP($A21,'Import OffPeak change'!$A$106:FZ$202,177,FALSE)))</f>
        <v>0</v>
      </c>
      <c r="FV21" s="6">
        <f>IF(ISERROR(VLOOKUP($A21,'Import OffPeak'!$A$3:GA$99,178,FALSE)-VLOOKUP($A21,'Import OffPeak change'!$A$106:GA$202,178,FALSE)),0,(VLOOKUP($A21,'Import OffPeak'!$A$3:GA$99,178,FALSE)-VLOOKUP($A21,'Import OffPeak change'!$A$106:GA$202,178,FALSE)))</f>
        <v>0</v>
      </c>
      <c r="FW21" s="6">
        <f>IF(ISERROR(VLOOKUP($A21,'Import OffPeak'!$A$3:GB$99,179,FALSE)-VLOOKUP($A21,'Import OffPeak change'!$A$106:GB$202,179,FALSE)),0,(VLOOKUP($A21,'Import OffPeak'!$A$3:GB$99,179,FALSE)-VLOOKUP($A21,'Import OffPeak change'!$A$106:GB$202,179,FALSE)))</f>
        <v>0</v>
      </c>
      <c r="FX21" s="6">
        <f>IF(ISERROR(VLOOKUP($A21,'Import OffPeak'!$A$3:GC$99,180,FALSE)-VLOOKUP($A21,'Import OffPeak change'!$A$106:GC$202,180,FALSE)),0,(VLOOKUP($A21,'Import OffPeak'!$A$3:GC$99,180,FALSE)-VLOOKUP($A21,'Import OffPeak change'!$A$106:GC$202,180,FALSE)))</f>
        <v>0</v>
      </c>
      <c r="FY21" s="6">
        <f>IF(ISERROR(VLOOKUP($A21,'Import OffPeak'!$A$3:GD$99,181,FALSE)-VLOOKUP($A21,'Import OffPeak change'!$A$106:GD$202,181,FALSE)),0,(VLOOKUP($A21,'Import OffPeak'!$A$3:GD$99,181,FALSE)-VLOOKUP($A21,'Import OffPeak change'!$A$106:GD$202,181,FALSE)))</f>
        <v>0</v>
      </c>
      <c r="FZ21" s="6">
        <f>IF(ISERROR(VLOOKUP($A21,'Import OffPeak'!$A$3:GE$99,182,FALSE)-VLOOKUP($A21,'Import OffPeak change'!$A$106:GE$202,182,FALSE)),0,(VLOOKUP($A21,'Import OffPeak'!$A$3:GE$99,182,FALSE)-VLOOKUP($A21,'Import OffPeak change'!$A$106:GE$202,182,FALSE)))</f>
        <v>0</v>
      </c>
      <c r="GA21" s="6">
        <f>IF(ISERROR(VLOOKUP($A21,'Import OffPeak'!$A$3:GF$99,183,FALSE)-VLOOKUP($A21,'Import OffPeak change'!$A$106:GF$202,183,FALSE)),0,(VLOOKUP($A21,'Import OffPeak'!$A$3:GF$99,183,FALSE)-VLOOKUP($A21,'Import OffPeak change'!$A$106:GF$202,183,FALSE)))</f>
        <v>0</v>
      </c>
      <c r="GB21" s="6">
        <f>IF(ISERROR(VLOOKUP($A21,'Import OffPeak'!$A$3:GG$99,184,FALSE)-VLOOKUP($A21,'Import OffPeak change'!$A$106:GG$202,184,FALSE)),0,(VLOOKUP($A21,'Import OffPeak'!$A$3:GG$99,184,FALSE)-VLOOKUP($A21,'Import OffPeak change'!$A$106:GG$202,184,FALSE)))</f>
        <v>0</v>
      </c>
      <c r="GC21" s="6">
        <f>IF(ISERROR(VLOOKUP($A21,'Import OffPeak'!$A$3:GH$99,185,FALSE)-VLOOKUP($A21,'Import OffPeak change'!$A$106:GH$202,185,FALSE)),0,(VLOOKUP($A21,'Import OffPeak'!$A$3:GH$99,185,FALSE)-VLOOKUP($A21,'Import OffPeak change'!$A$106:GH$202,185,FALSE)))</f>
        <v>0</v>
      </c>
      <c r="GD21" s="6">
        <f>IF(ISERROR(VLOOKUP($A21,'Import OffPeak'!$A$3:GI$99,186,FALSE)-VLOOKUP($A21,'Import OffPeak change'!$A$106:GI$202,186,FALSE)),0,(VLOOKUP($A21,'Import OffPeak'!$A$3:GI$99,186,FALSE)-VLOOKUP($A21,'Import OffPeak change'!$A$106:GI$202,186,FALSE)))</f>
        <v>0</v>
      </c>
      <c r="GE21" s="6">
        <f>IF(ISERROR(VLOOKUP($A21,'Import OffPeak'!$A$3:GJ$99,187,FALSE)-VLOOKUP($A21,'Import OffPeak change'!$A$106:GJ$202,187,FALSE)),0,(VLOOKUP($A21,'Import OffPeak'!$A$3:GJ$99,187,FALSE)-VLOOKUP($A21,'Import OffPeak change'!$A$106:GJ$202,187,FALSE)))</f>
        <v>0</v>
      </c>
      <c r="GF21" s="6">
        <f>IF(ISERROR(VLOOKUP($A21,'Import OffPeak'!$A$3:GK$99,188,FALSE)-VLOOKUP($A21,'Import OffPeak change'!$A$106:GK$202,188,FALSE)),0,(VLOOKUP($A21,'Import OffPeak'!$A$3:GK$99,188,FALSE)-VLOOKUP($A21,'Import OffPeak change'!$A$106:GK$202,188,FALSE)))</f>
        <v>0</v>
      </c>
      <c r="GG21" s="6">
        <f>IF(ISERROR(VLOOKUP($A21,'Import OffPeak'!$A$3:GL$99,189,FALSE)-VLOOKUP($A21,'Import OffPeak change'!$A$106:GL$202,189,FALSE)),0,(VLOOKUP($A21,'Import OffPeak'!$A$3:GL$99,189,FALSE)-VLOOKUP($A21,'Import OffPeak change'!$A$106:GL$202,189,FALSE)))</f>
        <v>0</v>
      </c>
      <c r="GH21" s="6">
        <f>IF(ISERROR(VLOOKUP($A21,'Import OffPeak'!$A$3:GM$99,190,FALSE)-VLOOKUP($A21,'Import OffPeak change'!$A$106:GM$202,190,FALSE)),0,(VLOOKUP($A21,'Import OffPeak'!$A$3:GM$99,190,FALSE)-VLOOKUP($A21,'Import OffPeak change'!$A$106:GM$202,190,FALSE)))</f>
        <v>0</v>
      </c>
      <c r="GI21" s="6">
        <f>IF(ISERROR(VLOOKUP($A21,'Import OffPeak'!$A$3:GN$99,191,FALSE)-VLOOKUP($A21,'Import OffPeak change'!$A$106:GN$202,191,FALSE)),0,(VLOOKUP($A21,'Import OffPeak'!$A$3:GN$99,191,FALSE)-VLOOKUP($A21,'Import OffPeak change'!$A$106:GN$202,191,FALSE)))</f>
        <v>0</v>
      </c>
      <c r="GJ21" s="6">
        <f>IF(ISERROR(VLOOKUP($A21,'Import OffPeak'!$A$3:GO$99,192,FALSE)-VLOOKUP($A21,'Import OffPeak change'!$A$106:GO$202,192,FALSE)),0,(VLOOKUP($A21,'Import OffPeak'!$A$3:GO$99,192,FALSE)-VLOOKUP($A21,'Import OffPeak change'!$A$106:GO$202,192,FALSE)))</f>
        <v>0</v>
      </c>
      <c r="GK21" s="6">
        <f>IF(ISERROR(VLOOKUP($A21,'Import OffPeak'!$A$3:GP$99,193,FALSE)-VLOOKUP($A21,'Import OffPeak change'!$A$106:GP$202,193,FALSE)),0,(VLOOKUP($A21,'Import OffPeak'!$A$3:GP$99,193,FALSE)-VLOOKUP($A21,'Import OffPeak change'!$A$106:GP$202,193,FALSE)))</f>
        <v>0</v>
      </c>
      <c r="GL21" s="6">
        <f>IF(ISERROR(VLOOKUP($A21,'Import OffPeak'!$A$3:GQ$99,194,FALSE)-VLOOKUP($A21,'Import OffPeak change'!$A$106:GQ$202,194,FALSE)),0,(VLOOKUP($A21,'Import OffPeak'!$A$3:GQ$99,194,FALSE)-VLOOKUP($A21,'Import OffPeak change'!$A$106:GQ$202,194,FALSE)))</f>
        <v>0</v>
      </c>
      <c r="GM21" s="6">
        <f>IF(ISERROR(VLOOKUP($A21,'Import OffPeak'!$A$3:GR$99,195,FALSE)-VLOOKUP($A21,'Import OffPeak change'!$A$106:GR$202,195,FALSE)),0,(VLOOKUP($A21,'Import OffPeak'!$A$3:GR$99,195,FALSE)-VLOOKUP($A21,'Import OffPeak change'!$A$106:GR$202,195,FALSE)))</f>
        <v>0</v>
      </c>
      <c r="GN21" s="6">
        <f>IF(ISERROR(VLOOKUP($A21,'Import OffPeak'!$A$3:GS$99,196,FALSE)-VLOOKUP($A21,'Import OffPeak change'!$A$106:GS$202,196,FALSE)),0,(VLOOKUP($A21,'Import OffPeak'!$A$3:GS$99,196,FALSE)-VLOOKUP($A21,'Import OffPeak change'!$A$106:GS$202,196,FALSE)))</f>
        <v>0</v>
      </c>
      <c r="GO21" s="6">
        <f>IF(ISERROR(VLOOKUP($A21,'Import OffPeak'!$A$3:GT$99,197,FALSE)-VLOOKUP($A21,'Import OffPeak change'!$A$106:GT$202,197,FALSE)),0,(VLOOKUP($A21,'Import OffPeak'!$A$3:GT$99,197,FALSE)-VLOOKUP($A21,'Import OffPeak change'!$A$106:GT$202,197,FALSE)))</f>
        <v>0</v>
      </c>
      <c r="GP21" s="6">
        <f>IF(ISERROR(VLOOKUP($A21,'Import OffPeak'!$A$3:GU$99,198,FALSE)-VLOOKUP($A21,'Import OffPeak change'!$A$106:GU$202,198,FALSE)),0,(VLOOKUP($A21,'Import OffPeak'!$A$3:GU$99,198,FALSE)-VLOOKUP($A21,'Import OffPeak change'!$A$106:GU$202,198,FALSE)))</f>
        <v>0</v>
      </c>
      <c r="GQ21" s="6">
        <f>IF(ISERROR(VLOOKUP($A21,'Import OffPeak'!$A$3:GV$99,199,FALSE)-VLOOKUP($A21,'Import OffPeak change'!$A$106:GV$202,199,FALSE)),0,(VLOOKUP($A21,'Import OffPeak'!$A$3:GV$99,199,FALSE)-VLOOKUP($A21,'Import OffPeak change'!$A$106:GV$202,199,FALSE)))</f>
        <v>0</v>
      </c>
      <c r="GR21" s="6">
        <f>IF(ISERROR(VLOOKUP($A21,'Import OffPeak'!$A$3:GW$99,200,FALSE)-VLOOKUP($A21,'Import OffPeak change'!$A$106:GW$202,200,FALSE)),0,(VLOOKUP($A21,'Import OffPeak'!$A$3:GW$99,200,FALSE)-VLOOKUP($A21,'Import OffPeak change'!$A$106:GW$202,200,FALSE)))</f>
        <v>0</v>
      </c>
      <c r="GS21" s="6">
        <f>IF(ISERROR(VLOOKUP($A21,'Import OffPeak'!$A$3:GX$99,201,FALSE)-VLOOKUP($A21,'Import OffPeak change'!$A$106:GX$202,201,FALSE)),0,(VLOOKUP($A21,'Import OffPeak'!$A$3:GX$99,201,FALSE)-VLOOKUP($A21,'Import OffPeak change'!$A$106:GX$202,201,FALSE)))</f>
        <v>0</v>
      </c>
      <c r="GT21" s="6">
        <f>IF(ISERROR(VLOOKUP($A21,'Import OffPeak'!$A$3:GY$99,202,FALSE)-VLOOKUP($A21,'Import OffPeak change'!$A$106:GY$202,202,FALSE)),0,(VLOOKUP($A21,'Import OffPeak'!$A$3:GY$99,202,FALSE)-VLOOKUP($A21,'Import OffPeak change'!$A$106:GY$202,202,FALSE)))</f>
        <v>0</v>
      </c>
      <c r="GU21" s="6">
        <f>IF(ISERROR(VLOOKUP($A21,'Import OffPeak'!$A$3:GZ$99,203,FALSE)-VLOOKUP($A21,'Import OffPeak change'!$A$106:GZ$202,203,FALSE)),0,(VLOOKUP($A21,'Import OffPeak'!$A$3:GZ$99,203,FALSE)-VLOOKUP($A21,'Import OffPeak change'!$A$106:GZ$202,203,FALSE)))</f>
        <v>0</v>
      </c>
      <c r="GV21" s="6">
        <f>IF(ISERROR(VLOOKUP($A21,'Import OffPeak'!$A$3:HA$99,204,FALSE)-VLOOKUP($A21,'Import OffPeak change'!$A$106:HA$202,204,FALSE)),0,(VLOOKUP($A21,'Import OffPeak'!$A$3:HA$99,204,FALSE)-VLOOKUP($A21,'Import OffPeak change'!$A$106:HA$202,204,FALSE)))</f>
        <v>0</v>
      </c>
      <c r="GW21" s="6">
        <f>IF(ISERROR(VLOOKUP($A21,'Import OffPeak'!$A$3:HB$99,205,FALSE)-VLOOKUP($A21,'Import OffPeak change'!$A$106:HB$202,205,FALSE)),0,(VLOOKUP($A21,'Import OffPeak'!$A$3:HB$99,205,FALSE)-VLOOKUP($A21,'Import OffPeak change'!$A$106:HB$202,205,FALSE)))</f>
        <v>0</v>
      </c>
      <c r="GX21" s="6">
        <f>IF(ISERROR(VLOOKUP($A21,'Import OffPeak'!$A$3:HC$99,206,FALSE)-VLOOKUP($A21,'Import OffPeak change'!$A$106:HC$202,206,FALSE)),0,(VLOOKUP($A21,'Import OffPeak'!$A$3:HC$99,206,FALSE)-VLOOKUP($A21,'Import OffPeak change'!$A$106:HC$202,206,FALSE)))</f>
        <v>0</v>
      </c>
      <c r="GY21" s="6">
        <f>IF(ISERROR(VLOOKUP($A21,'Import OffPeak'!$A$3:HD$99,207,FALSE)-VLOOKUP($A21,'Import OffPeak change'!$A$106:HD$202,207,FALSE)),0,(VLOOKUP($A21,'Import OffPeak'!$A$3:HD$99,207,FALSE)-VLOOKUP($A21,'Import OffPeak change'!$A$106:HD$202,207,FALSE)))</f>
        <v>0</v>
      </c>
      <c r="GZ21" s="6">
        <f>IF(ISERROR(VLOOKUP($A21,'Import OffPeak'!$A$3:HE$99,208,FALSE)-VLOOKUP($A21,'Import OffPeak change'!$A$106:HE$202,208,FALSE)),0,(VLOOKUP($A21,'Import OffPeak'!$A$3:HE$99,208,FALSE)-VLOOKUP($A21,'Import OffPeak change'!$A$106:HE$202,208,FALSE)))</f>
        <v>0</v>
      </c>
      <c r="HA21" s="6">
        <f>IF(ISERROR(VLOOKUP($A21,'Import OffPeak'!$A$3:HF$99,209,FALSE)-VLOOKUP($A21,'Import OffPeak change'!$A$106:HF$202,209,FALSE)),0,(VLOOKUP($A21,'Import OffPeak'!$A$3:HF$99,209,FALSE)-VLOOKUP($A21,'Import OffPeak change'!$A$106:HF$202,209,FALSE)))</f>
        <v>0</v>
      </c>
      <c r="HB21" s="6">
        <f>IF(ISERROR(VLOOKUP($A21,'Import OffPeak'!$A$3:HG$99,210,FALSE)-VLOOKUP($A21,'Import OffPeak change'!$A$106:HG$202,210,FALSE)),0,(VLOOKUP($A21,'Import OffPeak'!$A$3:HG$99,210,FALSE)-VLOOKUP($A21,'Import OffPeak change'!$A$106:HG$202,210,FALSE)))</f>
        <v>0</v>
      </c>
      <c r="HC21" s="6">
        <f>IF(ISERROR(VLOOKUP($A21,'Import OffPeak'!$A$3:HH$99,211,FALSE)-VLOOKUP($A21,'Import OffPeak change'!$A$106:HH$202,211,FALSE)),0,(VLOOKUP($A21,'Import OffPeak'!$A$3:HH$99,211,FALSE)-VLOOKUP($A21,'Import OffPeak change'!$A$106:HH$202,211,FALSE)))</f>
        <v>0</v>
      </c>
      <c r="HD21" s="6">
        <f>IF(ISERROR(VLOOKUP($A21,'Import OffPeak'!$A$3:HI$99,212,FALSE)-VLOOKUP($A21,'Import OffPeak change'!$A$106:HI$202,212,FALSE)),0,(VLOOKUP($A21,'Import OffPeak'!$A$3:HI$99,212,FALSE)-VLOOKUP($A21,'Import OffPeak change'!$A$106:HI$202,212,FALSE)))</f>
        <v>0</v>
      </c>
      <c r="HE21" s="6">
        <f>IF(ISERROR(VLOOKUP($A21,'Import OffPeak'!$A$3:HJ$99,213,FALSE)-VLOOKUP($A21,'Import OffPeak change'!$A$106:HJ$202,213,FALSE)),0,(VLOOKUP($A21,'Import OffPeak'!$A$3:HJ$99,213,FALSE)-VLOOKUP($A21,'Import OffPeak change'!$A$106:HJ$202,213,FALSE)))</f>
        <v>0</v>
      </c>
      <c r="HF21" s="6">
        <f>IF(ISERROR(VLOOKUP($A21,'Import OffPeak'!$A$3:HK$99,214,FALSE)-VLOOKUP($A21,'Import OffPeak change'!$A$106:HK$202,214,FALSE)),0,(VLOOKUP($A21,'Import OffPeak'!$A$3:HK$99,214,FALSE)-VLOOKUP($A21,'Import OffPeak change'!$A$106:HK$202,214,FALSE)))</f>
        <v>0</v>
      </c>
      <c r="HG21" s="6">
        <f>IF(ISERROR(VLOOKUP($A21,'Import OffPeak'!$A$3:HL$99,215,FALSE)-VLOOKUP($A21,'Import OffPeak change'!$A$106:HL$202,215,FALSE)),0,(VLOOKUP($A21,'Import OffPeak'!$A$3:HL$99,215,FALSE)-VLOOKUP($A21,'Import OffPeak change'!$A$106:HL$202,215,FALSE)))</f>
        <v>0</v>
      </c>
      <c r="HH21" s="6">
        <f>IF(ISERROR(VLOOKUP($A21,'Import OffPeak'!$A$3:HM$99,216,FALSE)-VLOOKUP($A21,'Import OffPeak change'!$A$106:HM$202,216,FALSE)),0,(VLOOKUP($A21,'Import OffPeak'!$A$3:HM$99,216,FALSE)-VLOOKUP($A21,'Import OffPeak change'!$A$106:HM$202,216,FALSE)))</f>
        <v>0</v>
      </c>
      <c r="HI21" s="6">
        <f>IF(ISERROR(VLOOKUP($A21,'Import OffPeak'!$A$3:HN$99,217,FALSE)-VLOOKUP($A21,'Import OffPeak change'!$A$106:HN$202,217,FALSE)),0,(VLOOKUP($A21,'Import OffPeak'!$A$3:HN$99,217,FALSE)-VLOOKUP($A21,'Import OffPeak change'!$A$106:HN$202,217,FALSE)))</f>
        <v>0</v>
      </c>
      <c r="HJ21" s="6">
        <f>IF(ISERROR(VLOOKUP($A21,'Import OffPeak'!$A$3:HO$99,218,FALSE)-VLOOKUP($A21,'Import OffPeak change'!$A$106:HO$202,218,FALSE)),0,(VLOOKUP($A21,'Import OffPeak'!$A$3:HO$99,218,FALSE)-VLOOKUP($A21,'Import OffPeak change'!$A$106:HO$202,218,FALSE)))</f>
        <v>0</v>
      </c>
      <c r="HK21" s="6">
        <f>IF(ISERROR(VLOOKUP($A21,'Import OffPeak'!$A$3:HP$99,219,FALSE)-VLOOKUP($A21,'Import OffPeak change'!$A$106:HP$202,219,FALSE)),0,(VLOOKUP($A21,'Import OffPeak'!$A$3:HP$99,219,FALSE)-VLOOKUP($A21,'Import OffPeak change'!$A$106:HP$202,219,FALSE)))</f>
        <v>0</v>
      </c>
      <c r="HL21" s="6">
        <f>IF(ISERROR(VLOOKUP($A21,'Import OffPeak'!$A$3:HQ$99,220,FALSE)-VLOOKUP($A21,'Import OffPeak change'!$A$106:HQ$202,220,FALSE)),0,(VLOOKUP($A21,'Import OffPeak'!$A$3:HQ$99,220,FALSE)-VLOOKUP($A21,'Import OffPeak change'!$A$106:HQ$202,220,FALSE)))</f>
        <v>0</v>
      </c>
      <c r="HM21" s="6">
        <f>IF(ISERROR(VLOOKUP($A21,'Import OffPeak'!$A$3:HR$99,221,FALSE)-VLOOKUP($A21,'Import OffPeak change'!$A$106:HR$202,221,FALSE)),0,(VLOOKUP($A21,'Import OffPeak'!$A$3:HR$99,221,FALSE)-VLOOKUP($A21,'Import OffPeak change'!$A$106:HR$202,221,FALSE)))</f>
        <v>0</v>
      </c>
      <c r="HN21" s="6">
        <f>IF(ISERROR(VLOOKUP($A21,'Import OffPeak'!$A$3:HS$99,222,FALSE)-VLOOKUP($A21,'Import OffPeak change'!$A$106:HS$202,222,FALSE)),0,(VLOOKUP($A21,'Import OffPeak'!$A$3:HS$99,222,FALSE)-VLOOKUP($A21,'Import OffPeak change'!$A$106:HS$202,222,FALSE)))</f>
        <v>0</v>
      </c>
      <c r="HO21" s="6">
        <f>IF(ISERROR(VLOOKUP($A21,'Import OffPeak'!$A$3:HT$99,223,FALSE)-VLOOKUP($A21,'Import OffPeak change'!$A$106:HT$202,223,FALSE)),0,(VLOOKUP($A21,'Import OffPeak'!$A$3:HT$99,223,FALSE)-VLOOKUP($A21,'Import OffPeak change'!$A$106:HT$202,223,FALSE)))</f>
        <v>0</v>
      </c>
      <c r="HP21" s="6">
        <f>IF(ISERROR(VLOOKUP($A21,'Import OffPeak'!$A$3:HU$99,224,FALSE)-VLOOKUP($A21,'Import OffPeak change'!$A$106:HU$202,224,FALSE)),0,(VLOOKUP($A21,'Import OffPeak'!$A$3:HU$99,224,FALSE)-VLOOKUP($A21,'Import OffPeak change'!$A$106:HU$202,224,FALSE)))</f>
        <v>0</v>
      </c>
      <c r="HQ21" s="6">
        <f>IF(ISERROR(VLOOKUP($A21,'Import OffPeak'!$A$3:HV$99,225,FALSE)-VLOOKUP($A21,'Import OffPeak change'!$A$106:HV$202,225,FALSE)),0,(VLOOKUP($A21,'Import OffPeak'!$A$3:HV$99,225,FALSE)-VLOOKUP($A21,'Import OffPeak change'!$A$106:HV$202,225,FALSE)))</f>
        <v>0</v>
      </c>
      <c r="HR21" s="6">
        <f>IF(ISERROR(VLOOKUP($A21,'Import OffPeak'!$A$3:HW$99,226,FALSE)-VLOOKUP($A21,'Import OffPeak change'!$A$106:HW$202,226,FALSE)),0,(VLOOKUP($A21,'Import OffPeak'!$A$3:HW$99,226,FALSE)-VLOOKUP($A21,'Import OffPeak change'!$A$106:HW$202,226,FALSE)))</f>
        <v>0</v>
      </c>
      <c r="HS21" s="6">
        <f>IF(ISERROR(VLOOKUP($A21,'Import OffPeak'!$A$3:HX$99,227,FALSE)-VLOOKUP($A21,'Import OffPeak change'!$A$106:HX$202,227,FALSE)),0,(VLOOKUP($A21,'Import OffPeak'!$A$3:HX$99,227,FALSE)-VLOOKUP($A21,'Import OffPeak change'!$A$106:HX$202,227,FALSE)))</f>
        <v>0</v>
      </c>
      <c r="HT21" s="6">
        <f>IF(ISERROR(VLOOKUP($A21,'Import OffPeak'!$A$3:HY$99,228,FALSE)-VLOOKUP($A21,'Import OffPeak change'!$A$106:HY$202,228,FALSE)),0,(VLOOKUP($A21,'Import OffPeak'!$A$3:HY$99,228,FALSE)-VLOOKUP($A21,'Import OffPeak change'!$A$106:HY$202,228,FALSE)))</f>
        <v>0</v>
      </c>
      <c r="HU21" s="6">
        <f>IF(ISERROR(VLOOKUP($A21,'Import OffPeak'!$A$3:HZ$99,229,FALSE)-VLOOKUP($A21,'Import OffPeak change'!$A$106:HZ$202,229,FALSE)),0,(VLOOKUP($A21,'Import OffPeak'!$A$3:HZ$99,229,FALSE)-VLOOKUP($A21,'Import OffPeak change'!$A$106:HZ$202,229,FALSE)))</f>
        <v>0</v>
      </c>
      <c r="HV21" s="6">
        <f>IF(ISERROR(VLOOKUP($A21,'Import OffPeak'!$A$3:IA$99,230,FALSE)-VLOOKUP($A21,'Import OffPeak change'!$A$106:IA$202,230,FALSE)),0,(VLOOKUP($A21,'Import OffPeak'!$A$3:IA$99,230,FALSE)-VLOOKUP($A21,'Import OffPeak change'!$A$106:IA$202,230,FALSE)))</f>
        <v>0</v>
      </c>
      <c r="HW21" s="6">
        <f>IF(ISERROR(VLOOKUP($A21,'Import OffPeak'!$A$3:IB$99,231,FALSE)-VLOOKUP($A21,'Import OffPeak change'!$A$106:IB$202,231,FALSE)),0,(VLOOKUP($A21,'Import OffPeak'!$A$3:IB$99,231,FALSE)-VLOOKUP($A21,'Import OffPeak change'!$A$106:IB$202,231,FALSE)))</f>
        <v>0</v>
      </c>
      <c r="HX21" s="6">
        <f>IF(ISERROR(VLOOKUP($A21,'Import OffPeak'!$A$3:IC$99,232,FALSE)-VLOOKUP($A21,'Import OffPeak change'!$A$106:IC$202,232,FALSE)),0,(VLOOKUP($A21,'Import OffPeak'!$A$3:IC$99,232,FALSE)-VLOOKUP($A21,'Import OffPeak change'!$A$106:IC$202,232,FALSE)))</f>
        <v>0</v>
      </c>
      <c r="HY21" s="6">
        <f>IF(ISERROR(VLOOKUP($A21,'Import OffPeak'!$A$3:ID$99,233,FALSE)-VLOOKUP($A21,'Import OffPeak change'!$A$106:ID$202,233,FALSE)),0,(VLOOKUP($A21,'Import OffPeak'!$A$3:ID$99,233,FALSE)-VLOOKUP($A21,'Import OffPeak change'!$A$106:ID$202,233,FALSE)))</f>
        <v>0</v>
      </c>
      <c r="HZ21" s="6">
        <f>IF(ISERROR(VLOOKUP($A21,'Import OffPeak'!$A$3:IE$99,234,FALSE)-VLOOKUP($A21,'Import OffPeak change'!$A$106:IE$202,234,FALSE)),0,(VLOOKUP($A21,'Import OffPeak'!$A$3:IE$99,234,FALSE)-VLOOKUP($A21,'Import OffPeak change'!$A$106:IE$202,234,FALSE)))</f>
        <v>0</v>
      </c>
      <c r="IA21" s="6">
        <f>IF(ISERROR(VLOOKUP($A21,'Import OffPeak'!$A$3:IF$99,235,FALSE)-VLOOKUP($A21,'Import OffPeak change'!$A$106:IF$202,235,FALSE)),0,(VLOOKUP($A21,'Import OffPeak'!$A$3:IF$99,235,FALSE)-VLOOKUP($A21,'Import OffPeak change'!$A$106:IF$202,235,FALSE)))</f>
        <v>0</v>
      </c>
      <c r="IB21" s="6">
        <f>IF(ISERROR(VLOOKUP($A21,'Import OffPeak'!$A$3:IG$99,236,FALSE)-VLOOKUP($A21,'Import OffPeak change'!$A$106:IG$202,236,FALSE)),0,(VLOOKUP($A21,'Import OffPeak'!$A$3:IG$99,236,FALSE)-VLOOKUP($A21,'Import OffPeak change'!$A$106:IG$202,236,FALSE)))</f>
        <v>0</v>
      </c>
      <c r="IC21" s="6">
        <f>IF(ISERROR(VLOOKUP($A21,'Import OffPeak'!$A$3:IH$99,237,FALSE)-VLOOKUP($A21,'Import OffPeak change'!$A$106:IH$202,237,FALSE)),0,(VLOOKUP($A21,'Import OffPeak'!$A$3:IH$99,237,FALSE)-VLOOKUP($A21,'Import OffPeak change'!$A$106:IH$202,237,FALSE)))</f>
        <v>0</v>
      </c>
      <c r="ID21" s="6">
        <f>IF(ISERROR(VLOOKUP($A21,'Import OffPeak'!$A$3:II$99,238,FALSE)-VLOOKUP($A21,'Import OffPeak change'!$A$106:II$202,238,FALSE)),0,(VLOOKUP($A21,'Import OffPeak'!$A$3:II$99,238,FALSE)-VLOOKUP($A21,'Import OffPeak change'!$A$106:II$202,238,FALSE)))</f>
        <v>3702.1958181108348</v>
      </c>
      <c r="IE21" s="6">
        <f>IF(ISERROR(VLOOKUP($A21,'Import OffPeak'!$A$3:IJ$99,239,FALSE)-VLOOKUP($A21,'Import OffPeak change'!$A$106:IJ$202,239,FALSE)),0,(VLOOKUP($A21,'Import OffPeak'!$A$3:IJ$99,239,FALSE)-VLOOKUP($A21,'Import OffPeak change'!$A$106:IJ$202,239,FALSE)))</f>
        <v>3702.1958181108348</v>
      </c>
      <c r="IF21" s="6"/>
    </row>
    <row r="22" spans="1:240">
      <c r="A22" s="168" t="str">
        <f>IF('Import OffPeak'!A19=0,"",'Import OffPeak'!A19)</f>
        <v>EPMI-LT-WESTMGM</v>
      </c>
      <c r="B22" s="6"/>
      <c r="C22" s="6"/>
      <c r="D22" s="6"/>
      <c r="E22" s="6"/>
      <c r="F22" s="6"/>
      <c r="G22" s="6">
        <f>IF(ISERROR(VLOOKUP($A22,'Import OffPeak'!$A$3:L$99,7,FALSE)-VLOOKUP($A22,'Import OffPeak change'!$A$106:L$202,7,FALSE)),0,(VLOOKUP($A22,'Import OffPeak'!$A$3:L$99,7,FALSE)-VLOOKUP($A22,'Import OffPeak change'!$A$106:L$202,7,FALSE)))</f>
        <v>0</v>
      </c>
      <c r="H22" s="6">
        <f>IF(ISERROR(VLOOKUP($A22,'Import OffPeak'!$A$3:M$99,8,FALSE)-VLOOKUP($A22,'Import OffPeak change'!$A$106:M$202,8,FALSE)),0,(VLOOKUP($A22,'Import OffPeak'!$A$3:M$99,8,FALSE)-VLOOKUP($A22,'Import OffPeak change'!$A$106:M$202,8,FALSE)))</f>
        <v>593.22225561134314</v>
      </c>
      <c r="I22" s="6">
        <f>IF(ISERROR(VLOOKUP($A22,'Import OffPeak'!$A$3:N$99,9,FALSE)-VLOOKUP($A22,'Import OffPeak change'!$A$106:N$202,9,FALSE)),0,(VLOOKUP($A22,'Import OffPeak'!$A$3:N$99,9,FALSE)-VLOOKUP($A22,'Import OffPeak change'!$A$106:N$202,9,FALSE)))</f>
        <v>3.145457793522155E-2</v>
      </c>
      <c r="J22" s="6">
        <f>IF(ISERROR(VLOOKUP($A22,'Import OffPeak'!$A$3:O$99,10,FALSE)-VLOOKUP($A22,'Import OffPeak change'!$A$106:O$202,10,FALSE)),0,(VLOOKUP($A22,'Import OffPeak'!$A$3:O$99,10,FALSE)-VLOOKUP($A22,'Import OffPeak change'!$A$106:O$202,10,FALSE)))</f>
        <v>-4.2052643873139459</v>
      </c>
      <c r="K22" s="6">
        <f>IF(ISERROR(VLOOKUP($A22,'Import OffPeak'!$A$3:P$99,11,FALSE)-VLOOKUP($A22,'Import OffPeak change'!$A$106:P$202,11,FALSE)),0,(VLOOKUP($A22,'Import OffPeak'!$A$3:P$99,11,FALSE)-VLOOKUP($A22,'Import OffPeak change'!$A$106:P$202,11,FALSE)))</f>
        <v>-2.5561735120536468</v>
      </c>
      <c r="L22" s="6">
        <f>IF(ISERROR(VLOOKUP($A22,'Import OffPeak'!$A$3:Q$99,12,FALSE)-VLOOKUP($A22,'Import OffPeak change'!$A$106:Q$202,12,FALSE)),0,(VLOOKUP($A22,'Import OffPeak'!$A$3:Q$99,12,FALSE)-VLOOKUP($A22,'Import OffPeak change'!$A$106:Q$202,12,FALSE)))</f>
        <v>-1.5146980597965012</v>
      </c>
      <c r="M22" s="6">
        <f>IF(ISERROR(VLOOKUP($A22,'Import OffPeak'!$A$3:R$99,13,FALSE)-VLOOKUP($A22,'Import OffPeak change'!$A$106:R$202,13,FALSE)),0,(VLOOKUP($A22,'Import OffPeak'!$A$3:R$99,13,FALSE)-VLOOKUP($A22,'Import OffPeak change'!$A$106:R$202,13,FALSE)))</f>
        <v>-0.13332820642335719</v>
      </c>
      <c r="N22" s="6">
        <f>IF(ISERROR(VLOOKUP($A22,'Import OffPeak'!$A$3:S$99,14,FALSE)-VLOOKUP($A22,'Import OffPeak change'!$A$106:S$202,14,FALSE)),0,(VLOOKUP($A22,'Import OffPeak'!$A$3:S$99,14,FALSE)-VLOOKUP($A22,'Import OffPeak change'!$A$106:S$202,14,FALSE)))</f>
        <v>0.16395080647635041</v>
      </c>
      <c r="O22" s="6">
        <f>IF(ISERROR(VLOOKUP($A22,'Import OffPeak'!$A$3:T$99,15,FALSE)-VLOOKUP($A22,'Import OffPeak change'!$A$106:T$202,15,FALSE)),0,(VLOOKUP($A22,'Import OffPeak'!$A$3:T$99,15,FALSE)-VLOOKUP($A22,'Import OffPeak change'!$A$106:T$202,15,FALSE)))</f>
        <v>0.48549374496178643</v>
      </c>
      <c r="P22" s="6">
        <f>IF(ISERROR(VLOOKUP($A22,'Import OffPeak'!$A$3:U$99,16,FALSE)-VLOOKUP($A22,'Import OffPeak change'!$A$106:U$202,16,FALSE)),0,(VLOOKUP($A22,'Import OffPeak'!$A$3:U$99,16,FALSE)-VLOOKUP($A22,'Import OffPeak change'!$A$106:U$202,16,FALSE)))</f>
        <v>1.7548683026525396</v>
      </c>
      <c r="Q22" s="6">
        <f>IF(ISERROR(VLOOKUP($A22,'Import OffPeak'!$A$3:V$99,17,FALSE)-VLOOKUP($A22,'Import OffPeak change'!$A$106:V$202,17,FALSE)),0,(VLOOKUP($A22,'Import OffPeak'!$A$3:V$99,17,FALSE)-VLOOKUP($A22,'Import OffPeak change'!$A$106:V$202,17,FALSE)))</f>
        <v>2.4316869399808638</v>
      </c>
      <c r="R22" s="6">
        <f>IF(ISERROR(VLOOKUP($A22,'Import OffPeak'!$A$3:W$99,18,FALSE)-VLOOKUP($A22,'Import OffPeak change'!$A$106:W$202,18,FALSE)),0,(VLOOKUP($A22,'Import OffPeak'!$A$3:W$99,18,FALSE)-VLOOKUP($A22,'Import OffPeak change'!$A$106:W$202,18,FALSE)))</f>
        <v>3.306459075800376</v>
      </c>
      <c r="S22" s="6">
        <f>IF(ISERROR(VLOOKUP($A22,'Import OffPeak'!$A$3:X$99,19,FALSE)-VLOOKUP($A22,'Import OffPeak change'!$A$106:X$202,19,FALSE)),0,(VLOOKUP($A22,'Import OffPeak'!$A$3:X$99,19,FALSE)-VLOOKUP($A22,'Import OffPeak change'!$A$106:X$202,19,FALSE)))</f>
        <v>5.5762339139546384</v>
      </c>
      <c r="T22" s="6">
        <f>IF(ISERROR(VLOOKUP($A22,'Import OffPeak'!$A$3:Y$99,20,FALSE)-VLOOKUP($A22,'Import OffPeak change'!$A$106:Y$202,20,FALSE)),0,(VLOOKUP($A22,'Import OffPeak'!$A$3:Y$99,20,FALSE)-VLOOKUP($A22,'Import OffPeak change'!$A$106:Y$202,20,FALSE)))</f>
        <v>6.6578077585363644</v>
      </c>
      <c r="U22" s="6">
        <f>IF(ISERROR(VLOOKUP($A22,'Import OffPeak'!$A$3:Z$99,21,FALSE)-VLOOKUP($A22,'Import OffPeak change'!$A$106:Z$202,21,FALSE)),0,(VLOOKUP($A22,'Import OffPeak'!$A$3:Z$99,21,FALSE)-VLOOKUP($A22,'Import OffPeak change'!$A$106:Z$202,21,FALSE)))</f>
        <v>8.1167387648929434</v>
      </c>
      <c r="V22" s="6">
        <f>IF(ISERROR(VLOOKUP($A22,'Import OffPeak'!$A$3:AA$99,22,FALSE)-VLOOKUP($A22,'Import OffPeak change'!$A$106:AA$202,22,FALSE)),0,(VLOOKUP($A22,'Import OffPeak'!$A$3:AA$99,22,FALSE)-VLOOKUP($A22,'Import OffPeak change'!$A$106:AA$202,22,FALSE)))</f>
        <v>5.7640046046708449</v>
      </c>
      <c r="W22" s="6">
        <f>IF(ISERROR(VLOOKUP($A22,'Import OffPeak'!$A$3:AB$99,23,FALSE)-VLOOKUP($A22,'Import OffPeak change'!$A$106:AB$202,23,FALSE)),0,(VLOOKUP($A22,'Import OffPeak'!$A$3:AB$99,23,FALSE)-VLOOKUP($A22,'Import OffPeak change'!$A$106:AB$202,23,FALSE)))</f>
        <v>5.5499883681077335</v>
      </c>
      <c r="X22" s="6">
        <f>IF(ISERROR(VLOOKUP($A22,'Import OffPeak'!$A$3:AC$99,24,FALSE)-VLOOKUP($A22,'Import OffPeak change'!$A$106:AC$202,24,FALSE)),0,(VLOOKUP($A22,'Import OffPeak'!$A$3:AC$99,24,FALSE)-VLOOKUP($A22,'Import OffPeak change'!$A$106:AC$202,24,FALSE)))</f>
        <v>6.9522792419484176</v>
      </c>
      <c r="Y22" s="6">
        <f>IF(ISERROR(VLOOKUP($A22,'Import OffPeak'!$A$3:AD$99,25,FALSE)-VLOOKUP($A22,'Import OffPeak change'!$A$106:AD$202,25,FALSE)),0,(VLOOKUP($A22,'Import OffPeak'!$A$3:AD$99,25,FALSE)-VLOOKUP($A22,'Import OffPeak change'!$A$106:AD$202,25,FALSE)))</f>
        <v>4.0336639986691125E-2</v>
      </c>
      <c r="Z22" s="6">
        <f>IF(ISERROR(VLOOKUP($A22,'Import OffPeak'!$A$3:AE$99,26,FALSE)-VLOOKUP($A22,'Import OffPeak change'!$A$106:AE$202,26,FALSE)),0,(VLOOKUP($A22,'Import OffPeak'!$A$3:AE$99,26,FALSE)-VLOOKUP($A22,'Import OffPeak change'!$A$106:AE$202,26,FALSE)))</f>
        <v>7.9154909193988487E-2</v>
      </c>
      <c r="AA22" s="6">
        <f>IF(ISERROR(VLOOKUP($A22,'Import OffPeak'!$A$3:AF$99,27,FALSE)-VLOOKUP($A22,'Import OffPeak change'!$A$106:AF$202,27,FALSE)),0,(VLOOKUP($A22,'Import OffPeak'!$A$3:AF$99,27,FALSE)-VLOOKUP($A22,'Import OffPeak change'!$A$106:AF$202,27,FALSE)))</f>
        <v>0.10117882825497304</v>
      </c>
      <c r="AB22" s="6">
        <f>IF(ISERROR(VLOOKUP($A22,'Import OffPeak'!$A$3:AG$99,28,FALSE)-VLOOKUP($A22,'Import OffPeak change'!$A$106:AG$202,28,FALSE)),0,(VLOOKUP($A22,'Import OffPeak'!$A$3:AG$99,28,FALSE)-VLOOKUP($A22,'Import OffPeak change'!$A$106:AG$202,28,FALSE)))</f>
        <v>9.8028294379528234</v>
      </c>
      <c r="AC22" s="6">
        <f>IF(ISERROR(VLOOKUP($A22,'Import OffPeak'!$A$3:AH$99,29,FALSE)-VLOOKUP($A22,'Import OffPeak change'!$A$106:AH$202,29,FALSE)),0,(VLOOKUP($A22,'Import OffPeak'!$A$3:AH$99,29,FALSE)-VLOOKUP($A22,'Import OffPeak change'!$A$106:AH$202,29,FALSE)))</f>
        <v>10.638709560742427</v>
      </c>
      <c r="AD22" s="6">
        <f>IF(ISERROR(VLOOKUP($A22,'Import OffPeak'!$A$3:AI$99,30,FALSE)-VLOOKUP($A22,'Import OffPeak change'!$A$106:AI$202,30,FALSE)),0,(VLOOKUP($A22,'Import OffPeak'!$A$3:AI$99,30,FALSE)-VLOOKUP($A22,'Import OffPeak change'!$A$106:AI$202,30,FALSE)))</f>
        <v>11.230923128659924</v>
      </c>
      <c r="AE22" s="6">
        <f>IF(ISERROR(VLOOKUP($A22,'Import OffPeak'!$A$3:AJ$99,31,FALSE)-VLOOKUP($A22,'Import OffPeak change'!$A$106:AJ$202,31,FALSE)),0,(VLOOKUP($A22,'Import OffPeak'!$A$3:AJ$99,31,FALSE)-VLOOKUP($A22,'Import OffPeak change'!$A$106:AJ$202,31,FALSE)))</f>
        <v>11.926733272493948</v>
      </c>
      <c r="AF22" s="6">
        <f>IF(ISERROR(VLOOKUP($A22,'Import OffPeak'!$A$3:AK$99,32,FALSE)-VLOOKUP($A22,'Import OffPeak change'!$A$106:AK$202,32,FALSE)),0,(VLOOKUP($A22,'Import OffPeak'!$A$3:AK$99,32,FALSE)-VLOOKUP($A22,'Import OffPeak change'!$A$106:AK$202,32,FALSE)))</f>
        <v>13.853575229401031</v>
      </c>
      <c r="AG22" s="6">
        <f>IF(ISERROR(VLOOKUP($A22,'Import OffPeak'!$A$3:AL$99,33,FALSE)-VLOOKUP($A22,'Import OffPeak change'!$A$106:AL$202,33,FALSE)),0,(VLOOKUP($A22,'Import OffPeak'!$A$3:AL$99,33,FALSE)-VLOOKUP($A22,'Import OffPeak change'!$A$106:AL$202,33,FALSE)))</f>
        <v>14.620624698067331</v>
      </c>
      <c r="AH22" s="6">
        <f>IF(ISERROR(VLOOKUP($A22,'Import OffPeak'!$A$3:AM$99,34,FALSE)-VLOOKUP($A22,'Import OffPeak change'!$A$106:AM$202,34,FALSE)),0,(VLOOKUP($A22,'Import OffPeak'!$A$3:AM$99,34,FALSE)-VLOOKUP($A22,'Import OffPeak change'!$A$106:AM$202,34,FALSE)))</f>
        <v>7.9257544798410891</v>
      </c>
      <c r="AI22" s="6">
        <f>IF(ISERROR(VLOOKUP($A22,'Import OffPeak'!$A$3:AN$99,35,FALSE)-VLOOKUP($A22,'Import OffPeak change'!$A$106:AN$202,35,FALSE)),0,(VLOOKUP($A22,'Import OffPeak'!$A$3:AN$99,35,FALSE)-VLOOKUP($A22,'Import OffPeak change'!$A$106:AN$202,35,FALSE)))</f>
        <v>8.0676604390891953</v>
      </c>
      <c r="AJ22" s="6">
        <f>IF(ISERROR(VLOOKUP($A22,'Import OffPeak'!$A$3:AO$99,36,FALSE)-VLOOKUP($A22,'Import OffPeak change'!$A$106:AO$202,36,FALSE)),0,(VLOOKUP($A22,'Import OffPeak'!$A$3:AO$99,36,FALSE)-VLOOKUP($A22,'Import OffPeak change'!$A$106:AO$202,36,FALSE)))</f>
        <v>8.6327047416662026</v>
      </c>
      <c r="AK22" s="6">
        <f>IF(ISERROR(VLOOKUP($A22,'Import OffPeak'!$A$3:AP$99,37,FALSE)-VLOOKUP($A22,'Import OffPeak change'!$A$106:AP$202,37,FALSE)),0,(VLOOKUP($A22,'Import OffPeak'!$A$3:AP$99,37,FALSE)-VLOOKUP($A22,'Import OffPeak change'!$A$106:AP$202,37,FALSE)))</f>
        <v>-8.7490530291088362</v>
      </c>
      <c r="AL22" s="6">
        <f>IF(ISERROR(VLOOKUP($A22,'Import OffPeak'!$A$3:AQ$99,38,FALSE)-VLOOKUP($A22,'Import OffPeak change'!$A$106:AQ$202,38,FALSE)),0,(VLOOKUP($A22,'Import OffPeak'!$A$3:AQ$99,38,FALSE)-VLOOKUP($A22,'Import OffPeak change'!$A$106:AQ$202,38,FALSE)))</f>
        <v>-10.474500022784014</v>
      </c>
      <c r="AM22" s="6">
        <f>IF(ISERROR(VLOOKUP($A22,'Import OffPeak'!$A$3:AR$99,39,FALSE)-VLOOKUP($A22,'Import OffPeak change'!$A$106:AR$202,39,FALSE)),0,(VLOOKUP($A22,'Import OffPeak'!$A$3:AR$99,39,FALSE)-VLOOKUP($A22,'Import OffPeak change'!$A$106:AR$202,39,FALSE)))</f>
        <v>-9.7468862767636892</v>
      </c>
      <c r="AN22" s="6">
        <f>IF(ISERROR(VLOOKUP($A22,'Import OffPeak'!$A$3:AS$99,40,FALSE)-VLOOKUP($A22,'Import OffPeak change'!$A$106:AS$202,40,FALSE)),0,(VLOOKUP($A22,'Import OffPeak'!$A$3:AS$99,40,FALSE)-VLOOKUP($A22,'Import OffPeak change'!$A$106:AS$202,40,FALSE)))</f>
        <v>11.645358599202154</v>
      </c>
      <c r="AO22" s="6">
        <f>IF(ISERROR(VLOOKUP($A22,'Import OffPeak'!$A$3:AT$99,41,FALSE)-VLOOKUP($A22,'Import OffPeak change'!$A$106:AT$202,41,FALSE)),0,(VLOOKUP($A22,'Import OffPeak'!$A$3:AT$99,41,FALSE)-VLOOKUP($A22,'Import OffPeak change'!$A$106:AT$202,41,FALSE)))</f>
        <v>12.266615190238554</v>
      </c>
      <c r="AP22" s="6">
        <f>IF(ISERROR(VLOOKUP($A22,'Import OffPeak'!$A$3:AU$99,42,FALSE)-VLOOKUP($A22,'Import OffPeak change'!$A$106:AU$202,42,FALSE)),0,(VLOOKUP($A22,'Import OffPeak'!$A$3:AU$99,42,FALSE)-VLOOKUP($A22,'Import OffPeak change'!$A$106:AU$202,42,FALSE)))</f>
        <v>12.441982524471314</v>
      </c>
      <c r="AQ22" s="6">
        <f>IF(ISERROR(VLOOKUP($A22,'Import OffPeak'!$A$3:AV$99,43,FALSE)-VLOOKUP($A22,'Import OffPeak change'!$A$106:AV$202,43,FALSE)),0,(VLOOKUP($A22,'Import OffPeak'!$A$3:AV$99,43,FALSE)-VLOOKUP($A22,'Import OffPeak change'!$A$106:AV$202,43,FALSE)))</f>
        <v>13.341192331242382</v>
      </c>
      <c r="AR22" s="6">
        <f>IF(ISERROR(VLOOKUP($A22,'Import OffPeak'!$A$3:AW$99,44,FALSE)-VLOOKUP($A22,'Import OffPeak change'!$A$106:AW$202,44,FALSE)),0,(VLOOKUP($A22,'Import OffPeak'!$A$3:AW$99,44,FALSE)-VLOOKUP($A22,'Import OffPeak change'!$A$106:AW$202,44,FALSE)))</f>
        <v>13.535077991115941</v>
      </c>
      <c r="AS22" s="6">
        <f>IF(ISERROR(VLOOKUP($A22,'Import OffPeak'!$A$3:AX$99,45,FALSE)-VLOOKUP($A22,'Import OffPeak change'!$A$106:AX$202,45,FALSE)),0,(VLOOKUP($A22,'Import OffPeak'!$A$3:AX$99,45,FALSE)-VLOOKUP($A22,'Import OffPeak change'!$A$106:AX$202,45,FALSE)))</f>
        <v>14.39604907231751</v>
      </c>
      <c r="AT22" s="6">
        <f>IF(ISERROR(VLOOKUP($A22,'Import OffPeak'!$A$3:AY$99,46,FALSE)-VLOOKUP($A22,'Import OffPeak change'!$A$106:AY$202,46,FALSE)),0,(VLOOKUP($A22,'Import OffPeak'!$A$3:AY$99,46,FALSE)-VLOOKUP($A22,'Import OffPeak change'!$A$106:AY$202,46,FALSE)))</f>
        <v>15.70157968645708</v>
      </c>
      <c r="AU22" s="6">
        <f>IF(ISERROR(VLOOKUP($A22,'Import OffPeak'!$A$3:AZ$99,47,FALSE)-VLOOKUP($A22,'Import OffPeak change'!$A$106:AZ$202,47,FALSE)),0,(VLOOKUP($A22,'Import OffPeak'!$A$3:AZ$99,47,FALSE)-VLOOKUP($A22,'Import OffPeak change'!$A$106:AZ$202,47,FALSE)))</f>
        <v>13.605121651388799</v>
      </c>
      <c r="AV22" s="6">
        <f>IF(ISERROR(VLOOKUP($A22,'Import OffPeak'!$A$3:BA$99,48,FALSE)-VLOOKUP($A22,'Import OffPeak change'!$A$106:BA$202,48,FALSE)),0,(VLOOKUP($A22,'Import OffPeak'!$A$3:BA$99,48,FALSE)-VLOOKUP($A22,'Import OffPeak change'!$A$106:BA$202,48,FALSE)))</f>
        <v>15.292904552246</v>
      </c>
      <c r="AW22" s="6">
        <f>IF(ISERROR(VLOOKUP($A22,'Import OffPeak'!$A$3:BB$99,49,FALSE)-VLOOKUP($A22,'Import OffPeak change'!$A$106:BB$202,49,FALSE)),0,(VLOOKUP($A22,'Import OffPeak'!$A$3:BB$99,49,FALSE)-VLOOKUP($A22,'Import OffPeak change'!$A$106:BB$202,49,FALSE)))</f>
        <v>-15.075584586551486</v>
      </c>
      <c r="AX22" s="6">
        <f>IF(ISERROR(VLOOKUP($A22,'Import OffPeak'!$A$3:BC$99,50,FALSE)-VLOOKUP($A22,'Import OffPeak change'!$A$106:BC$202,50,FALSE)),0,(VLOOKUP($A22,'Import OffPeak'!$A$3:BC$99,50,FALSE)-VLOOKUP($A22,'Import OffPeak change'!$A$106:BC$202,50,FALSE)))</f>
        <v>-17.580444427690054</v>
      </c>
      <c r="AY22" s="6">
        <f>IF(ISERROR(VLOOKUP($A22,'Import OffPeak'!$A$3:BD$99,51,FALSE)-VLOOKUP($A22,'Import OffPeak change'!$A$106:BD$202,51,FALSE)),0,(VLOOKUP($A22,'Import OffPeak'!$A$3:BD$99,51,FALSE)-VLOOKUP($A22,'Import OffPeak change'!$A$106:BD$202,51,FALSE)))</f>
        <v>-15.988154463357205</v>
      </c>
      <c r="AZ22" s="6">
        <f>IF(ISERROR(VLOOKUP($A22,'Import OffPeak'!$A$3:BE$99,52,FALSE)-VLOOKUP($A22,'Import OffPeak change'!$A$106:BE$202,52,FALSE)),0,(VLOOKUP($A22,'Import OffPeak'!$A$3:BE$99,52,FALSE)-VLOOKUP($A22,'Import OffPeak change'!$A$106:BE$202,52,FALSE)))</f>
        <v>19.603900536146284</v>
      </c>
      <c r="BA22" s="6">
        <f>IF(ISERROR(VLOOKUP($A22,'Import OffPeak'!$A$3:BF$99,53,FALSE)-VLOOKUP($A22,'Import OffPeak change'!$A$106:BF$202,53,FALSE)),0,(VLOOKUP($A22,'Import OffPeak'!$A$3:BF$99,53,FALSE)-VLOOKUP($A22,'Import OffPeak change'!$A$106:BF$202,53,FALSE)))</f>
        <v>18.35462194783122</v>
      </c>
      <c r="BB22" s="6">
        <f>IF(ISERROR(VLOOKUP($A22,'Import OffPeak'!$A$3:BG$99,54,FALSE)-VLOOKUP($A22,'Import OffPeak change'!$A$106:BG$202,54,FALSE)),0,(VLOOKUP($A22,'Import OffPeak'!$A$3:BG$99,54,FALSE)-VLOOKUP($A22,'Import OffPeak change'!$A$106:BG$202,54,FALSE)))</f>
        <v>19.2306561198493</v>
      </c>
      <c r="BC22" s="6">
        <f>IF(ISERROR(VLOOKUP($A22,'Import OffPeak'!$A$3:BH$99,55,FALSE)-VLOOKUP($A22,'Import OffPeak change'!$A$106:BH$202,55,FALSE)),0,(VLOOKUP($A22,'Import OffPeak'!$A$3:BH$99,55,FALSE)-VLOOKUP($A22,'Import OffPeak change'!$A$106:BH$202,55,FALSE)))</f>
        <v>20.273049753516716</v>
      </c>
      <c r="BD22" s="6">
        <f>IF(ISERROR(VLOOKUP($A22,'Import OffPeak'!$A$3:BI$99,56,FALSE)-VLOOKUP($A22,'Import OffPeak change'!$A$106:BI$202,56,FALSE)),0,(VLOOKUP($A22,'Import OffPeak'!$A$3:BI$99,56,FALSE)-VLOOKUP($A22,'Import OffPeak change'!$A$106:BI$202,56,FALSE)))</f>
        <v>19.973039039300602</v>
      </c>
      <c r="BE22" s="6">
        <f>IF(ISERROR(VLOOKUP($A22,'Import OffPeak'!$A$3:BJ$99,57,FALSE)-VLOOKUP($A22,'Import OffPeak change'!$A$106:BJ$202,57,FALSE)),0,(VLOOKUP($A22,'Import OffPeak'!$A$3:BJ$99,57,FALSE)-VLOOKUP($A22,'Import OffPeak change'!$A$106:BJ$202,57,FALSE)))</f>
        <v>19.915003709780649</v>
      </c>
      <c r="BF22" s="6">
        <f>IF(ISERROR(VLOOKUP($A22,'Import OffPeak'!$A$3:BK$99,58,FALSE)-VLOOKUP($A22,'Import OffPeak change'!$A$106:BK$202,58,FALSE)),0,(VLOOKUP($A22,'Import OffPeak'!$A$3:BK$99,58,FALSE)-VLOOKUP($A22,'Import OffPeak change'!$A$106:BK$202,58,FALSE)))</f>
        <v>20.002675274035028</v>
      </c>
      <c r="BG22" s="6">
        <f>IF(ISERROR(VLOOKUP($A22,'Import OffPeak'!$A$3:BL$99,59,FALSE)-VLOOKUP($A22,'Import OffPeak change'!$A$106:BL$202,59,FALSE)),0,(VLOOKUP($A22,'Import OffPeak'!$A$3:BL$99,59,FALSE)-VLOOKUP($A22,'Import OffPeak change'!$A$106:BL$202,59,FALSE)))</f>
        <v>16.02658920126396</v>
      </c>
      <c r="BH22" s="6">
        <f>IF(ISERROR(VLOOKUP($A22,'Import OffPeak'!$A$3:BM$99,60,FALSE)-VLOOKUP($A22,'Import OffPeak change'!$A$106:BM$202,60,FALSE)),0,(VLOOKUP($A22,'Import OffPeak'!$A$3:BM$99,60,FALSE)-VLOOKUP($A22,'Import OffPeak change'!$A$106:BM$202,60,FALSE)))</f>
        <v>16.467305198542817</v>
      </c>
      <c r="BI22" s="6">
        <f>IF(ISERROR(VLOOKUP($A22,'Import OffPeak'!$A$3:BN$99,61,FALSE)-VLOOKUP($A22,'Import OffPeak change'!$A$106:BN$202,61,FALSE)),0,(VLOOKUP($A22,'Import OffPeak'!$A$3:BN$99,61,FALSE)-VLOOKUP($A22,'Import OffPeak change'!$A$106:BN$202,61,FALSE)))</f>
        <v>-15.556228651850688</v>
      </c>
      <c r="BJ22" s="6">
        <f>IF(ISERROR(VLOOKUP($A22,'Import OffPeak'!$A$3:BO$99,62,FALSE)-VLOOKUP($A22,'Import OffPeak change'!$A$106:BO$202,62,FALSE)),0,(VLOOKUP($A22,'Import OffPeak'!$A$3:BO$99,62,FALSE)-VLOOKUP($A22,'Import OffPeak change'!$A$106:BO$202,62,FALSE)))</f>
        <v>-14.864547145357392</v>
      </c>
      <c r="BK22" s="6">
        <f>IF(ISERROR(VLOOKUP($A22,'Import OffPeak'!$A$3:BP$99,63,FALSE)-VLOOKUP($A22,'Import OffPeak change'!$A$106:BP$202,63,FALSE)),0,(VLOOKUP($A22,'Import OffPeak'!$A$3:BP$99,63,FALSE)-VLOOKUP($A22,'Import OffPeak change'!$A$106:BP$202,63,FALSE)))</f>
        <v>-12.811906093021207</v>
      </c>
      <c r="BL22" s="6">
        <f>IF(ISERROR(VLOOKUP($A22,'Import OffPeak'!$A$3:BQ$99,64,FALSE)-VLOOKUP($A22,'Import OffPeak change'!$A$106:BQ$202,64,FALSE)),0,(VLOOKUP($A22,'Import OffPeak'!$A$3:BQ$99,64,FALSE)-VLOOKUP($A22,'Import OffPeak change'!$A$106:BQ$202,64,FALSE)))</f>
        <v>14.165434299031403</v>
      </c>
      <c r="BM22" s="6">
        <f>IF(ISERROR(VLOOKUP($A22,'Import OffPeak'!$A$3:BR$99,65,FALSE)-VLOOKUP($A22,'Import OffPeak change'!$A$106:BR$202,65,FALSE)),0,(VLOOKUP($A22,'Import OffPeak'!$A$3:BR$99,65,FALSE)-VLOOKUP($A22,'Import OffPeak change'!$A$106:BR$202,65,FALSE)))</f>
        <v>11.753127521051283</v>
      </c>
      <c r="BN22" s="6">
        <f>IF(ISERROR(VLOOKUP($A22,'Import OffPeak'!$A$3:BS$99,66,FALSE)-VLOOKUP($A22,'Import OffPeak change'!$A$106:BS$202,66,FALSE)),0,(VLOOKUP($A22,'Import OffPeak'!$A$3:BS$99,66,FALSE)-VLOOKUP($A22,'Import OffPeak change'!$A$106:BS$202,66,FALSE)))</f>
        <v>10.855716324957939</v>
      </c>
      <c r="BO22" s="6">
        <f>IF(ISERROR(VLOOKUP($A22,'Import OffPeak'!$A$3:BT$99,67,FALSE)-VLOOKUP($A22,'Import OffPeak change'!$A$106:BT$202,67,FALSE)),0,(VLOOKUP($A22,'Import OffPeak'!$A$3:BT$99,67,FALSE)-VLOOKUP($A22,'Import OffPeak change'!$A$106:BT$202,67,FALSE)))</f>
        <v>0.14067606219499851</v>
      </c>
      <c r="BP22" s="6">
        <f>IF(ISERROR(VLOOKUP($A22,'Import OffPeak'!$A$3:BU$99,68,FALSE)-VLOOKUP($A22,'Import OffPeak change'!$A$106:BU$202,68,FALSE)),0,(VLOOKUP($A22,'Import OffPeak'!$A$3:BU$99,68,FALSE)-VLOOKUP($A22,'Import OffPeak change'!$A$106:BU$202,68,FALSE)))</f>
        <v>0.13383383107810687</v>
      </c>
      <c r="BQ22" s="6">
        <f>IF(ISERROR(VLOOKUP($A22,'Import OffPeak'!$A$3:BV$99,69,FALSE)-VLOOKUP($A22,'Import OffPeak change'!$A$106:BV$202,69,FALSE)),0,(VLOOKUP($A22,'Import OffPeak'!$A$3:BV$99,69,FALSE)-VLOOKUP($A22,'Import OffPeak change'!$A$106:BV$202,69,FALSE)))</f>
        <v>0.10165859627640117</v>
      </c>
      <c r="BR22" s="6">
        <f>IF(ISERROR(VLOOKUP($A22,'Import OffPeak'!$A$3:BW$99,70,FALSE)-VLOOKUP($A22,'Import OffPeak change'!$A$106:BW$202,70,FALSE)),0,(VLOOKUP($A22,'Import OffPeak'!$A$3:BW$99,70,FALSE)-VLOOKUP($A22,'Import OffPeak change'!$A$106:BW$202,70,FALSE)))</f>
        <v>-11.186477153504711</v>
      </c>
      <c r="BS22" s="6">
        <f>IF(ISERROR(VLOOKUP($A22,'Import OffPeak'!$A$3:BX$99,71,FALSE)-VLOOKUP($A22,'Import OffPeak change'!$A$106:BX$202,71,FALSE)),0,(VLOOKUP($A22,'Import OffPeak'!$A$3:BX$99,71,FALSE)-VLOOKUP($A22,'Import OffPeak change'!$A$106:BX$202,71,FALSE)))</f>
        <v>-10.191489919880041</v>
      </c>
      <c r="BT22" s="6">
        <f>IF(ISERROR(VLOOKUP($A22,'Import OffPeak'!$A$3:BY$99,72,FALSE)-VLOOKUP($A22,'Import OffPeak change'!$A$106:BY$202,72,FALSE)),0,(VLOOKUP($A22,'Import OffPeak'!$A$3:BY$99,72,FALSE)-VLOOKUP($A22,'Import OffPeak change'!$A$106:BY$202,72,FALSE)))</f>
        <v>-11.488374030830528</v>
      </c>
      <c r="BU22" s="6">
        <f>IF(ISERROR(VLOOKUP($A22,'Import OffPeak'!$A$3:BZ$99,73,FALSE)-VLOOKUP($A22,'Import OffPeak change'!$A$106:BZ$202,73,FALSE)),0,(VLOOKUP($A22,'Import OffPeak'!$A$3:BZ$99,73,FALSE)-VLOOKUP($A22,'Import OffPeak change'!$A$106:BZ$202,73,FALSE)))</f>
        <v>-12.144984896781352</v>
      </c>
      <c r="BV22" s="6">
        <f>IF(ISERROR(VLOOKUP($A22,'Import OffPeak'!$A$3:CA$99,74,FALSE)-VLOOKUP($A22,'Import OffPeak change'!$A$106:CA$202,74,FALSE)),0,(VLOOKUP($A22,'Import OffPeak'!$A$3:CA$99,74,FALSE)-VLOOKUP($A22,'Import OffPeak change'!$A$106:CA$202,74,FALSE)))</f>
        <v>-12.86240101691601</v>
      </c>
      <c r="BW22" s="6">
        <f>IF(ISERROR(VLOOKUP($A22,'Import OffPeak'!$A$3:CB$99,75,FALSE)-VLOOKUP($A22,'Import OffPeak change'!$A$106:CB$202,75,FALSE)),0,(VLOOKUP($A22,'Import OffPeak'!$A$3:CB$99,75,FALSE)-VLOOKUP($A22,'Import OffPeak change'!$A$106:CB$202,75,FALSE)))</f>
        <v>-12.300330904872681</v>
      </c>
      <c r="BX22" s="6">
        <f>IF(ISERROR(VLOOKUP($A22,'Import OffPeak'!$A$3:CC$99,76,FALSE)-VLOOKUP($A22,'Import OffPeak change'!$A$106:CC$202,76,FALSE)),0,(VLOOKUP($A22,'Import OffPeak'!$A$3:CC$99,76,FALSE)-VLOOKUP($A22,'Import OffPeak change'!$A$106:CC$202,76,FALSE)))</f>
        <v>-14.424213206862987</v>
      </c>
      <c r="BY22" s="6">
        <f>IF(ISERROR(VLOOKUP($A22,'Import OffPeak'!$A$3:CD$99,77,FALSE)-VLOOKUP($A22,'Import OffPeak change'!$A$106:CD$202,77,FALSE)),0,(VLOOKUP($A22,'Import OffPeak'!$A$3:CD$99,77,FALSE)-VLOOKUP($A22,'Import OffPeak change'!$A$106:CD$202,77,FALSE)))</f>
        <v>-13.543050960948676</v>
      </c>
      <c r="BZ22" s="6">
        <f>IF(ISERROR(VLOOKUP($A22,'Import OffPeak'!$A$3:CE$99,78,FALSE)-VLOOKUP($A22,'Import OffPeak change'!$A$106:CE$202,78,FALSE)),0,(VLOOKUP($A22,'Import OffPeak'!$A$3:CE$99,78,FALSE)-VLOOKUP($A22,'Import OffPeak change'!$A$106:CE$202,78,FALSE)))</f>
        <v>-15.193498255663144</v>
      </c>
      <c r="CA22" s="6">
        <f>IF(ISERROR(VLOOKUP($A22,'Import OffPeak'!$A$3:CF$99,79,FALSE)-VLOOKUP($A22,'Import OffPeak change'!$A$106:CF$202,79,FALSE)),0,(VLOOKUP($A22,'Import OffPeak'!$A$3:CF$99,79,FALSE)-VLOOKUP($A22,'Import OffPeak change'!$A$106:CF$202,79,FALSE)))</f>
        <v>-14.686199804160424</v>
      </c>
      <c r="CB22" s="6">
        <f>IF(ISERROR(VLOOKUP($A22,'Import OffPeak'!$A$3:CG$99,80,FALSE)-VLOOKUP($A22,'Import OffPeak change'!$A$106:CG$202,80,FALSE)),0,(VLOOKUP($A22,'Import OffPeak'!$A$3:CG$99,80,FALSE)-VLOOKUP($A22,'Import OffPeak change'!$A$106:CG$202,80,FALSE)))</f>
        <v>-15.489656098535306</v>
      </c>
      <c r="CC22" s="6">
        <f>IF(ISERROR(VLOOKUP($A22,'Import OffPeak'!$A$3:CH$99,81,FALSE)-VLOOKUP($A22,'Import OffPeak change'!$A$106:CH$202,81,FALSE)),0,(VLOOKUP($A22,'Import OffPeak'!$A$3:CH$99,81,FALSE)-VLOOKUP($A22,'Import OffPeak change'!$A$106:CH$202,81,FALSE)))</f>
        <v>-17.251339872334938</v>
      </c>
      <c r="CD22" s="6">
        <f>IF(ISERROR(VLOOKUP($A22,'Import OffPeak'!$A$3:CI$99,82,FALSE)-VLOOKUP($A22,'Import OffPeak change'!$A$106:CI$202,82,FALSE)),0,(VLOOKUP($A22,'Import OffPeak'!$A$3:CI$99,82,FALSE)-VLOOKUP($A22,'Import OffPeak change'!$A$106:CI$202,82,FALSE)))</f>
        <v>-16.961389193753348</v>
      </c>
      <c r="CE22" s="6">
        <f>IF(ISERROR(VLOOKUP($A22,'Import OffPeak'!$A$3:CJ$99,83,FALSE)-VLOOKUP($A22,'Import OffPeak change'!$A$106:CJ$202,83,FALSE)),0,(VLOOKUP($A22,'Import OffPeak'!$A$3:CJ$99,83,FALSE)-VLOOKUP($A22,'Import OffPeak change'!$A$106:CJ$202,83,FALSE)))</f>
        <v>-15.741874003063458</v>
      </c>
      <c r="CF22" s="6">
        <f>IF(ISERROR(VLOOKUP($A22,'Import OffPeak'!$A$3:CK$99,84,FALSE)-VLOOKUP($A22,'Import OffPeak change'!$A$106:CK$202,84,FALSE)),0,(VLOOKUP($A22,'Import OffPeak'!$A$3:CK$99,84,FALSE)-VLOOKUP($A22,'Import OffPeak change'!$A$106:CK$202,84,FALSE)))</f>
        <v>-17.962387915677027</v>
      </c>
      <c r="CG22" s="6">
        <f>IF(ISERROR(VLOOKUP($A22,'Import OffPeak'!$A$3:CL$99,85,FALSE)-VLOOKUP($A22,'Import OffPeak change'!$A$106:CL$202,85,FALSE)),0,(VLOOKUP($A22,'Import OffPeak'!$A$3:CL$99,85,FALSE)-VLOOKUP($A22,'Import OffPeak change'!$A$106:CL$202,85,FALSE)))</f>
        <v>-16.991736575667346</v>
      </c>
      <c r="CH22" s="6">
        <f>IF(ISERROR(VLOOKUP($A22,'Import OffPeak'!$A$3:CM$99,86,FALSE)-VLOOKUP($A22,'Import OffPeak change'!$A$106:CM$202,86,FALSE)),0,(VLOOKUP($A22,'Import OffPeak'!$A$3:CM$99,86,FALSE)-VLOOKUP($A22,'Import OffPeak change'!$A$106:CM$202,86,FALSE)))</f>
        <v>-18.765137035796215</v>
      </c>
      <c r="CI22" s="6">
        <f>IF(ISERROR(VLOOKUP($A22,'Import OffPeak'!$A$3:CN$99,87,FALSE)-VLOOKUP($A22,'Import OffPeak change'!$A$106:CN$202,87,FALSE)),0,(VLOOKUP($A22,'Import OffPeak'!$A$3:CN$99,87,FALSE)-VLOOKUP($A22,'Import OffPeak change'!$A$106:CN$202,87,FALSE)))</f>
        <v>-18.722709868566199</v>
      </c>
      <c r="CJ22" s="6">
        <f>IF(ISERROR(VLOOKUP($A22,'Import OffPeak'!$A$3:CO$99,88,FALSE)-VLOOKUP($A22,'Import OffPeak change'!$A$106:CO$202,88,FALSE)),0,(VLOOKUP($A22,'Import OffPeak'!$A$3:CO$99,88,FALSE)-VLOOKUP($A22,'Import OffPeak change'!$A$106:CO$202,88,FALSE)))</f>
        <v>-19.712531127736838</v>
      </c>
      <c r="CK22" s="6">
        <f>IF(ISERROR(VLOOKUP($A22,'Import OffPeak'!$A$3:CP$99,89,FALSE)-VLOOKUP($A22,'Import OffPeak change'!$A$106:CP$202,89,FALSE)),0,(VLOOKUP($A22,'Import OffPeak'!$A$3:CP$99,89,FALSE)-VLOOKUP($A22,'Import OffPeak change'!$A$106:CP$202,89,FALSE)))</f>
        <v>-20.235877611609794</v>
      </c>
      <c r="CL22" s="6">
        <f>IF(ISERROR(VLOOKUP($A22,'Import OffPeak'!$A$3:CQ$99,90,FALSE)-VLOOKUP($A22,'Import OffPeak change'!$A$106:CQ$202,90,FALSE)),0,(VLOOKUP($A22,'Import OffPeak'!$A$3:CQ$99,90,FALSE)-VLOOKUP($A22,'Import OffPeak change'!$A$106:CQ$202,90,FALSE)))</f>
        <v>-20.403426636170479</v>
      </c>
      <c r="CM22" s="6">
        <f>IF(ISERROR(VLOOKUP($A22,'Import OffPeak'!$A$3:CR$99,91,FALSE)-VLOOKUP($A22,'Import OffPeak change'!$A$106:CR$202,91,FALSE)),0,(VLOOKUP($A22,'Import OffPeak'!$A$3:CR$99,91,FALSE)-VLOOKUP($A22,'Import OffPeak change'!$A$106:CR$202,91,FALSE)))</f>
        <v>-20.723893936830791</v>
      </c>
      <c r="CN22" s="6">
        <f>IF(ISERROR(VLOOKUP($A22,'Import OffPeak'!$A$3:CS$99,92,FALSE)-VLOOKUP($A22,'Import OffPeak change'!$A$106:CS$202,92,FALSE)),0,(VLOOKUP($A22,'Import OffPeak'!$A$3:CS$99,92,FALSE)-VLOOKUP($A22,'Import OffPeak change'!$A$106:CS$202,92,FALSE)))</f>
        <v>-22.901281448251211</v>
      </c>
      <c r="CO22" s="6">
        <f>IF(ISERROR(VLOOKUP($A22,'Import OffPeak'!$A$3:CT$99,93,FALSE)-VLOOKUP($A22,'Import OffPeak change'!$A$106:CT$202,93,FALSE)),0,(VLOOKUP($A22,'Import OffPeak'!$A$3:CT$99,93,FALSE)-VLOOKUP($A22,'Import OffPeak change'!$A$106:CT$202,93,FALSE)))</f>
        <v>-23.008973523455097</v>
      </c>
      <c r="CP22" s="6">
        <f>IF(ISERROR(VLOOKUP($A22,'Import OffPeak'!$A$3:CU$99,94,FALSE)-VLOOKUP($A22,'Import OffPeak change'!$A$106:CU$202,94,FALSE)),0,(VLOOKUP($A22,'Import OffPeak'!$A$3:CU$99,94,FALSE)-VLOOKUP($A22,'Import OffPeak change'!$A$106:CU$202,94,FALSE)))</f>
        <v>-23.575959026027704</v>
      </c>
      <c r="CQ22" s="6">
        <f>IF(ISERROR(VLOOKUP($A22,'Import OffPeak'!$A$3:CV$99,95,FALSE)-VLOOKUP($A22,'Import OffPeak change'!$A$106:CV$202,95,FALSE)),0,(VLOOKUP($A22,'Import OffPeak'!$A$3:CV$99,95,FALSE)-VLOOKUP($A22,'Import OffPeak change'!$A$106:CV$202,95,FALSE)))</f>
        <v>-21.152212344674808</v>
      </c>
      <c r="CR22" s="6">
        <f>IF(ISERROR(VLOOKUP($A22,'Import OffPeak'!$A$3:CW$99,96,FALSE)-VLOOKUP($A22,'Import OffPeak change'!$A$106:CW$202,96,FALSE)),0,(VLOOKUP($A22,'Import OffPeak'!$A$3:CW$99,96,FALSE)-VLOOKUP($A22,'Import OffPeak change'!$A$106:CW$202,96,FALSE)))</f>
        <v>-24.661341415357128</v>
      </c>
      <c r="CS22" s="6">
        <f>IF(ISERROR(VLOOKUP($A22,'Import OffPeak'!$A$3:CX$99,97,FALSE)-VLOOKUP($A22,'Import OffPeak change'!$A$106:CX$202,97,FALSE)),0,(VLOOKUP($A22,'Import OffPeak'!$A$3:CX$99,97,FALSE)-VLOOKUP($A22,'Import OffPeak change'!$A$106:CX$202,97,FALSE)))</f>
        <v>-23.201575374852837</v>
      </c>
      <c r="CT22" s="6">
        <f>IF(ISERROR(VLOOKUP($A22,'Import OffPeak'!$A$3:CY$99,98,FALSE)-VLOOKUP($A22,'Import OffPeak change'!$A$106:CY$202,98,FALSE)),0,(VLOOKUP($A22,'Import OffPeak'!$A$3:CY$99,98,FALSE)-VLOOKUP($A22,'Import OffPeak change'!$A$106:CY$202,98,FALSE)))</f>
        <v>-26.727361844692496</v>
      </c>
      <c r="CU22" s="6">
        <f>IF(ISERROR(VLOOKUP($A22,'Import OffPeak'!$A$3:CZ$99,99,FALSE)-VLOOKUP($A22,'Import OffPeak change'!$A$106:CZ$202,99,FALSE)),0,(VLOOKUP($A22,'Import OffPeak'!$A$3:CZ$99,99,FALSE)-VLOOKUP($A22,'Import OffPeak change'!$A$106:CZ$202,99,FALSE)))</f>
        <v>-24.033429065043492</v>
      </c>
      <c r="CV22" s="6">
        <f>IF(ISERROR(VLOOKUP($A22,'Import OffPeak'!$A$3:DA$99,100,FALSE)-VLOOKUP($A22,'Import OffPeak change'!$A$106:DA$202,100,FALSE)),0,(VLOOKUP($A22,'Import OffPeak'!$A$3:DA$99,100,FALSE)-VLOOKUP($A22,'Import OffPeak change'!$A$106:DA$202,100,FALSE)))</f>
        <v>-27.147042988510293</v>
      </c>
      <c r="CW22" s="6">
        <f>IF(ISERROR(VLOOKUP($A22,'Import OffPeak'!$A$3:DB$99,101,FALSE)-VLOOKUP($A22,'Import OffPeak change'!$A$106:DB$202,101,FALSE)),0,(VLOOKUP($A22,'Import OffPeak'!$A$3:DB$99,101,FALSE)-VLOOKUP($A22,'Import OffPeak change'!$A$106:DB$202,101,FALSE)))</f>
        <v>-27.733521547780583</v>
      </c>
      <c r="CX22" s="6">
        <f>IF(ISERROR(VLOOKUP($A22,'Import OffPeak'!$A$3:DC$99,102,FALSE)-VLOOKUP($A22,'Import OffPeak change'!$A$106:DC$202,102,FALSE)),0,(VLOOKUP($A22,'Import OffPeak'!$A$3:DC$99,102,FALSE)-VLOOKUP($A22,'Import OffPeak change'!$A$106:DC$202,102,FALSE)))</f>
        <v>-27.612437361240154</v>
      </c>
      <c r="CY22" s="6">
        <f>IF(ISERROR(VLOOKUP($A22,'Import OffPeak'!$A$3:DD$99,103,FALSE)-VLOOKUP($A22,'Import OffPeak change'!$A$106:DD$202,103,FALSE)),0,(VLOOKUP($A22,'Import OffPeak'!$A$3:DD$99,103,FALSE)-VLOOKUP($A22,'Import OffPeak change'!$A$106:DD$202,103,FALSE)))</f>
        <v>-27.57124999798998</v>
      </c>
      <c r="CZ22" s="6">
        <f>IF(ISERROR(VLOOKUP($A22,'Import OffPeak'!$A$3:DE$99,104,FALSE)-VLOOKUP($A22,'Import OffPeak change'!$A$106:DE$202,104,FALSE)),0,(VLOOKUP($A22,'Import OffPeak'!$A$3:DE$99,104,FALSE)-VLOOKUP($A22,'Import OffPeak change'!$A$106:DE$202,104,FALSE)))</f>
        <v>-30.183435579629986</v>
      </c>
      <c r="DA22" s="6">
        <f>IF(ISERROR(VLOOKUP($A22,'Import OffPeak'!$A$3:DF$99,105,FALSE)-VLOOKUP($A22,'Import OffPeak change'!$A$106:DF$202,105,FALSE)),0,(VLOOKUP($A22,'Import OffPeak'!$A$3:DF$99,105,FALSE)-VLOOKUP($A22,'Import OffPeak change'!$A$106:DF$202,105,FALSE)))</f>
        <v>-30.057462139229756</v>
      </c>
      <c r="DB22" s="6">
        <f>IF(ISERROR(VLOOKUP($A22,'Import OffPeak'!$A$3:DG$99,106,FALSE)-VLOOKUP($A22,'Import OffPeak change'!$A$106:DG$202,106,FALSE)),0,(VLOOKUP($A22,'Import OffPeak'!$A$3:DG$99,106,FALSE)-VLOOKUP($A22,'Import OffPeak change'!$A$106:DG$202,106,FALSE)))</f>
        <v>-32.146620494700073</v>
      </c>
      <c r="DC22" s="6">
        <f>IF(ISERROR(VLOOKUP($A22,'Import OffPeak'!$A$3:DH$99,107,FALSE)-VLOOKUP($A22,'Import OffPeak change'!$A$106:DH$202,107,FALSE)),0,(VLOOKUP($A22,'Import OffPeak'!$A$3:DH$99,107,FALSE)-VLOOKUP($A22,'Import OffPeak change'!$A$106:DH$202,107,FALSE)))</f>
        <v>-27.385397807750451</v>
      </c>
      <c r="DD22" s="6">
        <f>IF(ISERROR(VLOOKUP($A22,'Import OffPeak'!$A$3:DI$99,108,FALSE)-VLOOKUP($A22,'Import OffPeak change'!$A$106:DI$202,108,FALSE)),0,(VLOOKUP($A22,'Import OffPeak'!$A$3:DI$99,108,FALSE)-VLOOKUP($A22,'Import OffPeak change'!$A$106:DI$202,108,FALSE)))</f>
        <v>-30.234535150820193</v>
      </c>
      <c r="DE22" s="6">
        <f>IF(ISERROR(VLOOKUP($A22,'Import OffPeak'!$A$3:DJ$99,109,FALSE)-VLOOKUP($A22,'Import OffPeak change'!$A$106:DJ$202,109,FALSE)),0,(VLOOKUP($A22,'Import OffPeak'!$A$3:DJ$99,109,FALSE)-VLOOKUP($A22,'Import OffPeak change'!$A$106:DJ$202,109,FALSE)))</f>
        <v>-29.896127717529453</v>
      </c>
      <c r="DF22" s="6">
        <f>IF(ISERROR(VLOOKUP($A22,'Import OffPeak'!$A$3:DK$99,110,FALSE)-VLOOKUP($A22,'Import OffPeak change'!$A$106:DK$202,110,FALSE)),0,(VLOOKUP($A22,'Import OffPeak'!$A$3:DK$99,110,FALSE)-VLOOKUP($A22,'Import OffPeak change'!$A$106:DK$202,110,FALSE)))</f>
        <v>-34.568515053760166</v>
      </c>
      <c r="DG22" s="6">
        <f>IF(ISERROR(VLOOKUP($A22,'Import OffPeak'!$A$3:DL$99,111,FALSE)-VLOOKUP($A22,'Import OffPeak change'!$A$106:DL$202,111,FALSE)),0,(VLOOKUP($A22,'Import OffPeak'!$A$3:DL$99,111,FALSE)-VLOOKUP($A22,'Import OffPeak change'!$A$106:DL$202,111,FALSE)))</f>
        <v>-31.0858210077904</v>
      </c>
      <c r="DH22" s="6">
        <f>IF(ISERROR(VLOOKUP($A22,'Import OffPeak'!$A$3:DM$99,112,FALSE)-VLOOKUP($A22,'Import OffPeak change'!$A$106:DM$202,112,FALSE)),0,(VLOOKUP($A22,'Import OffPeak'!$A$3:DM$99,112,FALSE)-VLOOKUP($A22,'Import OffPeak change'!$A$106:DM$202,112,FALSE)))</f>
        <v>-34.139179686610078</v>
      </c>
      <c r="DI22" s="6">
        <f>IF(ISERROR(VLOOKUP($A22,'Import OffPeak'!$A$3:DN$99,113,FALSE)-VLOOKUP($A22,'Import OffPeak change'!$A$106:DN$202,113,FALSE)),0,(VLOOKUP($A22,'Import OffPeak'!$A$3:DN$99,113,FALSE)-VLOOKUP($A22,'Import OffPeak change'!$A$106:DN$202,113,FALSE)))</f>
        <v>-34.738914373930129</v>
      </c>
      <c r="DJ22" s="6">
        <f>IF(ISERROR(VLOOKUP($A22,'Import OffPeak'!$A$3:DO$99,114,FALSE)-VLOOKUP($A22,'Import OffPeak change'!$A$106:DO$202,114,FALSE)),0,(VLOOKUP($A22,'Import OffPeak'!$A$3:DO$99,114,FALSE)-VLOOKUP($A22,'Import OffPeak change'!$A$106:DO$202,114,FALSE)))</f>
        <v>-34.458239743829836</v>
      </c>
      <c r="DK22" s="6">
        <f>IF(ISERROR(VLOOKUP($A22,'Import OffPeak'!$A$3:DP$99,115,FALSE)-VLOOKUP($A22,'Import OffPeak change'!$A$106:DP$202,115,FALSE)),0,(VLOOKUP($A22,'Import OffPeak'!$A$3:DP$99,115,FALSE)-VLOOKUP($A22,'Import OffPeak change'!$A$106:DP$202,115,FALSE)))</f>
        <v>-36.029650803940058</v>
      </c>
      <c r="DL22" s="6">
        <f>IF(ISERROR(VLOOKUP($A22,'Import OffPeak'!$A$3:DQ$99,116,FALSE)-VLOOKUP($A22,'Import OffPeak change'!$A$106:DQ$202,116,FALSE)),0,(VLOOKUP($A22,'Import OffPeak'!$A$3:DQ$99,116,FALSE)-VLOOKUP($A22,'Import OffPeak change'!$A$106:DQ$202,116,FALSE)))</f>
        <v>-35.611126403260641</v>
      </c>
      <c r="DM22" s="6">
        <f>IF(ISERROR(VLOOKUP($A22,'Import OffPeak'!$A$3:DR$99,117,FALSE)-VLOOKUP($A22,'Import OffPeak change'!$A$106:DR$202,117,FALSE)),0,(VLOOKUP($A22,'Import OffPeak'!$A$3:DR$99,117,FALSE)-VLOOKUP($A22,'Import OffPeak change'!$A$106:DR$202,117,FALSE)))</f>
        <v>-37.102143583560064</v>
      </c>
      <c r="DN22" s="6">
        <f>IF(ISERROR(VLOOKUP($A22,'Import OffPeak'!$A$3:DS$99,118,FALSE)-VLOOKUP($A22,'Import OffPeak change'!$A$106:DS$202,118,FALSE)),0,(VLOOKUP($A22,'Import OffPeak'!$A$3:DS$99,118,FALSE)-VLOOKUP($A22,'Import OffPeak change'!$A$106:DS$202,118,FALSE)))</f>
        <v>0</v>
      </c>
      <c r="DO22" s="6">
        <f>IF(ISERROR(VLOOKUP($A22,'Import OffPeak'!$A$3:DT$99,119,FALSE)-VLOOKUP($A22,'Import OffPeak change'!$A$106:DT$202,119,FALSE)),0,(VLOOKUP($A22,'Import OffPeak'!$A$3:DT$99,119,FALSE)-VLOOKUP($A22,'Import OffPeak change'!$A$106:DT$202,119,FALSE)))</f>
        <v>0</v>
      </c>
      <c r="DP22" s="6">
        <f>IF(ISERROR(VLOOKUP($A22,'Import OffPeak'!$A$3:DU$99,120,FALSE)-VLOOKUP($A22,'Import OffPeak change'!$A$106:DU$202,120,FALSE)),0,(VLOOKUP($A22,'Import OffPeak'!$A$3:DU$99,120,FALSE)-VLOOKUP($A22,'Import OffPeak change'!$A$106:DU$202,120,FALSE)))</f>
        <v>0</v>
      </c>
      <c r="DQ22" s="6">
        <f>IF(ISERROR(VLOOKUP($A22,'Import OffPeak'!$A$3:DV$99,121,FALSE)-VLOOKUP($A22,'Import OffPeak change'!$A$106:DV$202,121,FALSE)),0,(VLOOKUP($A22,'Import OffPeak'!$A$3:DV$99,121,FALSE)-VLOOKUP($A22,'Import OffPeak change'!$A$106:DV$202,121,FALSE)))</f>
        <v>0</v>
      </c>
      <c r="DR22" s="6">
        <f>IF(ISERROR(VLOOKUP($A22,'Import OffPeak'!$A$3:DW$99,122,FALSE)-VLOOKUP($A22,'Import OffPeak change'!$A$106:DW$202,122,FALSE)),0,(VLOOKUP($A22,'Import OffPeak'!$A$3:DW$99,122,FALSE)-VLOOKUP($A22,'Import OffPeak change'!$A$106:DW$202,122,FALSE)))</f>
        <v>0</v>
      </c>
      <c r="DS22" s="6">
        <f>IF(ISERROR(VLOOKUP($A22,'Import OffPeak'!$A$3:DX$99,123,FALSE)-VLOOKUP($A22,'Import OffPeak change'!$A$106:DX$202,123,FALSE)),0,(VLOOKUP($A22,'Import OffPeak'!$A$3:DX$99,123,FALSE)-VLOOKUP($A22,'Import OffPeak change'!$A$106:DX$202,123,FALSE)))</f>
        <v>0</v>
      </c>
      <c r="DT22" s="6">
        <f>IF(ISERROR(VLOOKUP($A22,'Import OffPeak'!$A$3:DY$99,124,FALSE)-VLOOKUP($A22,'Import OffPeak change'!$A$106:DY$202,124,FALSE)),0,(VLOOKUP($A22,'Import OffPeak'!$A$3:DY$99,124,FALSE)-VLOOKUP($A22,'Import OffPeak change'!$A$106:DY$202,124,FALSE)))</f>
        <v>0</v>
      </c>
      <c r="DU22" s="6">
        <f>IF(ISERROR(VLOOKUP($A22,'Import OffPeak'!$A$3:DZ$99,125,FALSE)-VLOOKUP($A22,'Import OffPeak change'!$A$106:DZ$202,125,FALSE)),0,(VLOOKUP($A22,'Import OffPeak'!$A$3:DZ$99,125,FALSE)-VLOOKUP($A22,'Import OffPeak change'!$A$106:DZ$202,125,FALSE)))</f>
        <v>0</v>
      </c>
      <c r="DV22" s="6">
        <f>IF(ISERROR(VLOOKUP($A22,'Import OffPeak'!$A$3:EA$99,126,FALSE)-VLOOKUP($A22,'Import OffPeak change'!$A$106:EA$202,126,FALSE)),0,(VLOOKUP($A22,'Import OffPeak'!$A$3:EA$99,126,FALSE)-VLOOKUP($A22,'Import OffPeak change'!$A$106:EA$202,126,FALSE)))</f>
        <v>0</v>
      </c>
      <c r="DW22" s="6">
        <f>IF(ISERROR(VLOOKUP($A22,'Import OffPeak'!$A$3:EB$99,127,FALSE)-VLOOKUP($A22,'Import OffPeak change'!$A$106:EB$202,127,FALSE)),0,(VLOOKUP($A22,'Import OffPeak'!$A$3:EB$99,127,FALSE)-VLOOKUP($A22,'Import OffPeak change'!$A$106:EB$202,127,FALSE)))</f>
        <v>0</v>
      </c>
      <c r="DX22" s="6">
        <f>IF(ISERROR(VLOOKUP($A22,'Import OffPeak'!$A$3:EC$99,128,FALSE)-VLOOKUP($A22,'Import OffPeak change'!$A$106:EC$202,128,FALSE)),0,(VLOOKUP($A22,'Import OffPeak'!$A$3:EC$99,128,FALSE)-VLOOKUP($A22,'Import OffPeak change'!$A$106:EC$202,128,FALSE)))</f>
        <v>0</v>
      </c>
      <c r="DY22" s="6">
        <f>IF(ISERROR(VLOOKUP($A22,'Import OffPeak'!$A$3:ED$99,129,FALSE)-VLOOKUP($A22,'Import OffPeak change'!$A$106:ED$202,129,FALSE)),0,(VLOOKUP($A22,'Import OffPeak'!$A$3:ED$99,129,FALSE)-VLOOKUP($A22,'Import OffPeak change'!$A$106:ED$202,129,FALSE)))</f>
        <v>0</v>
      </c>
      <c r="DZ22" s="6">
        <f>IF(ISERROR(VLOOKUP($A22,'Import OffPeak'!$A$3:EE$99,130,FALSE)-VLOOKUP($A22,'Import OffPeak change'!$A$106:EE$202,130,FALSE)),0,(VLOOKUP($A22,'Import OffPeak'!$A$3:EE$99,130,FALSE)-VLOOKUP($A22,'Import OffPeak change'!$A$106:EE$202,130,FALSE)))</f>
        <v>0</v>
      </c>
      <c r="EA22" s="6">
        <f>IF(ISERROR(VLOOKUP($A22,'Import OffPeak'!$A$3:EF$99,131,FALSE)-VLOOKUP($A22,'Import OffPeak change'!$A$106:EF$202,131,FALSE)),0,(VLOOKUP($A22,'Import OffPeak'!$A$3:EF$99,131,FALSE)-VLOOKUP($A22,'Import OffPeak change'!$A$106:EF$202,131,FALSE)))</f>
        <v>0</v>
      </c>
      <c r="EB22" s="6">
        <f>IF(ISERROR(VLOOKUP($A22,'Import OffPeak'!$A$3:EG$99,132,FALSE)-VLOOKUP($A22,'Import OffPeak change'!$A$106:EG$202,132,FALSE)),0,(VLOOKUP($A22,'Import OffPeak'!$A$3:EG$99,132,FALSE)-VLOOKUP($A22,'Import OffPeak change'!$A$106:EG$202,132,FALSE)))</f>
        <v>0</v>
      </c>
      <c r="EC22" s="6">
        <f>IF(ISERROR(VLOOKUP($A22,'Import OffPeak'!$A$3:EH$99,133,FALSE)-VLOOKUP($A22,'Import OffPeak change'!$A$106:EH$202,133,FALSE)),0,(VLOOKUP($A22,'Import OffPeak'!$A$3:EH$99,133,FALSE)-VLOOKUP($A22,'Import OffPeak change'!$A$106:EH$202,133,FALSE)))</f>
        <v>0</v>
      </c>
      <c r="ED22" s="6">
        <f>IF(ISERROR(VLOOKUP($A22,'Import OffPeak'!$A$3:EI$99,134,FALSE)-VLOOKUP($A22,'Import OffPeak change'!$A$106:EI$202,134,FALSE)),0,(VLOOKUP($A22,'Import OffPeak'!$A$3:EI$99,134,FALSE)-VLOOKUP($A22,'Import OffPeak change'!$A$106:EI$202,134,FALSE)))</f>
        <v>0</v>
      </c>
      <c r="EE22" s="6">
        <f>IF(ISERROR(VLOOKUP($A22,'Import OffPeak'!$A$3:EJ$99,135,FALSE)-VLOOKUP($A22,'Import OffPeak change'!$A$106:EJ$202,135,FALSE)),0,(VLOOKUP($A22,'Import OffPeak'!$A$3:EJ$99,135,FALSE)-VLOOKUP($A22,'Import OffPeak change'!$A$106:EJ$202,135,FALSE)))</f>
        <v>0</v>
      </c>
      <c r="EF22" s="6">
        <f>IF(ISERROR(VLOOKUP($A22,'Import OffPeak'!$A$3:EK$99,136,FALSE)-VLOOKUP($A22,'Import OffPeak change'!$A$106:EK$202,136,FALSE)),0,(VLOOKUP($A22,'Import OffPeak'!$A$3:EK$99,136,FALSE)-VLOOKUP($A22,'Import OffPeak change'!$A$106:EK$202,136,FALSE)))</f>
        <v>0</v>
      </c>
      <c r="EG22" s="6">
        <f>IF(ISERROR(VLOOKUP($A22,'Import OffPeak'!$A$3:EL$99,137,FALSE)-VLOOKUP($A22,'Import OffPeak change'!$A$106:EL$202,137,FALSE)),0,(VLOOKUP($A22,'Import OffPeak'!$A$3:EL$99,137,FALSE)-VLOOKUP($A22,'Import OffPeak change'!$A$106:EL$202,137,FALSE)))</f>
        <v>0</v>
      </c>
      <c r="EH22" s="6">
        <f>IF(ISERROR(VLOOKUP($A22,'Import OffPeak'!$A$3:EM$99,138,FALSE)-VLOOKUP($A22,'Import OffPeak change'!$A$106:EM$202,138,FALSE)),0,(VLOOKUP($A22,'Import OffPeak'!$A$3:EM$99,138,FALSE)-VLOOKUP($A22,'Import OffPeak change'!$A$106:EM$202,138,FALSE)))</f>
        <v>0</v>
      </c>
      <c r="EI22" s="6">
        <f>IF(ISERROR(VLOOKUP($A22,'Import OffPeak'!$A$3:EN$99,139,FALSE)-VLOOKUP($A22,'Import OffPeak change'!$A$106:EN$202,139,FALSE)),0,(VLOOKUP($A22,'Import OffPeak'!$A$3:EN$99,139,FALSE)-VLOOKUP($A22,'Import OffPeak change'!$A$106:EN$202,139,FALSE)))</f>
        <v>0</v>
      </c>
      <c r="EJ22" s="6">
        <f>IF(ISERROR(VLOOKUP($A22,'Import OffPeak'!$A$3:EO$99,140,FALSE)-VLOOKUP($A22,'Import OffPeak change'!$A$106:EO$202,140,FALSE)),0,(VLOOKUP($A22,'Import OffPeak'!$A$3:EO$99,140,FALSE)-VLOOKUP($A22,'Import OffPeak change'!$A$106:EO$202,140,FALSE)))</f>
        <v>0</v>
      </c>
      <c r="EK22" s="6">
        <f>IF(ISERROR(VLOOKUP($A22,'Import OffPeak'!$A$3:EP$99,141,FALSE)-VLOOKUP($A22,'Import OffPeak change'!$A$106:EP$202,141,FALSE)),0,(VLOOKUP($A22,'Import OffPeak'!$A$3:EP$99,141,FALSE)-VLOOKUP($A22,'Import OffPeak change'!$A$106:EP$202,141,FALSE)))</f>
        <v>0</v>
      </c>
      <c r="EL22" s="6">
        <f>IF(ISERROR(VLOOKUP($A22,'Import OffPeak'!$A$3:EQ$99,142,FALSE)-VLOOKUP($A22,'Import OffPeak change'!$A$106:EQ$202,142,FALSE)),0,(VLOOKUP($A22,'Import OffPeak'!$A$3:EQ$99,142,FALSE)-VLOOKUP($A22,'Import OffPeak change'!$A$106:EQ$202,142,FALSE)))</f>
        <v>0</v>
      </c>
      <c r="EM22" s="6">
        <f>IF(ISERROR(VLOOKUP($A22,'Import OffPeak'!$A$3:ER$99,143,FALSE)-VLOOKUP($A22,'Import OffPeak change'!$A$106:ER$202,143,FALSE)),0,(VLOOKUP($A22,'Import OffPeak'!$A$3:ER$99,143,FALSE)-VLOOKUP($A22,'Import OffPeak change'!$A$106:ER$202,143,FALSE)))</f>
        <v>0</v>
      </c>
      <c r="EN22" s="6">
        <f>IF(ISERROR(VLOOKUP($A22,'Import OffPeak'!$A$3:ES$99,144,FALSE)-VLOOKUP($A22,'Import OffPeak change'!$A$106:ES$202,144,FALSE)),0,(VLOOKUP($A22,'Import OffPeak'!$A$3:ES$99,144,FALSE)-VLOOKUP($A22,'Import OffPeak change'!$A$106:ES$202,144,FALSE)))</f>
        <v>0</v>
      </c>
      <c r="EO22" s="6">
        <f>IF(ISERROR(VLOOKUP($A22,'Import OffPeak'!$A$3:ET$99,145,FALSE)-VLOOKUP($A22,'Import OffPeak change'!$A$106:ET$202,145,FALSE)),0,(VLOOKUP($A22,'Import OffPeak'!$A$3:ET$99,145,FALSE)-VLOOKUP($A22,'Import OffPeak change'!$A$106:ET$202,145,FALSE)))</f>
        <v>0</v>
      </c>
      <c r="EP22" s="6">
        <f>IF(ISERROR(VLOOKUP($A22,'Import OffPeak'!$A$3:EU$99,146,FALSE)-VLOOKUP($A22,'Import OffPeak change'!$A$106:EU$202,146,FALSE)),0,(VLOOKUP($A22,'Import OffPeak'!$A$3:EU$99,146,FALSE)-VLOOKUP($A22,'Import OffPeak change'!$A$106:EU$202,146,FALSE)))</f>
        <v>0</v>
      </c>
      <c r="EQ22" s="6">
        <f>IF(ISERROR(VLOOKUP($A22,'Import OffPeak'!$A$3:EV$99,147,FALSE)-VLOOKUP($A22,'Import OffPeak change'!$A$106:EV$202,147,FALSE)),0,(VLOOKUP($A22,'Import OffPeak'!$A$3:EV$99,147,FALSE)-VLOOKUP($A22,'Import OffPeak change'!$A$106:EV$202,147,FALSE)))</f>
        <v>0</v>
      </c>
      <c r="ER22" s="6">
        <f>IF(ISERROR(VLOOKUP($A22,'Import OffPeak'!$A$3:EW$99,148,FALSE)-VLOOKUP($A22,'Import OffPeak change'!$A$106:EW$202,148,FALSE)),0,(VLOOKUP($A22,'Import OffPeak'!$A$3:EW$99,148,FALSE)-VLOOKUP($A22,'Import OffPeak change'!$A$106:EW$202,148,FALSE)))</f>
        <v>0</v>
      </c>
      <c r="ES22" s="6">
        <f>IF(ISERROR(VLOOKUP($A22,'Import OffPeak'!$A$3:EX$99,149,FALSE)-VLOOKUP($A22,'Import OffPeak change'!$A$106:EX$202,149,FALSE)),0,(VLOOKUP($A22,'Import OffPeak'!$A$3:EX$99,149,FALSE)-VLOOKUP($A22,'Import OffPeak change'!$A$106:EX$202,149,FALSE)))</f>
        <v>0</v>
      </c>
      <c r="ET22" s="6">
        <f>IF(ISERROR(VLOOKUP($A22,'Import OffPeak'!$A$3:EY$99,150,FALSE)-VLOOKUP($A22,'Import OffPeak change'!$A$106:EY$202,150,FALSE)),0,(VLOOKUP($A22,'Import OffPeak'!$A$3:EY$99,150,FALSE)-VLOOKUP($A22,'Import OffPeak change'!$A$106:EY$202,150,FALSE)))</f>
        <v>0</v>
      </c>
      <c r="EU22" s="6">
        <f>IF(ISERROR(VLOOKUP($A22,'Import OffPeak'!$A$3:EZ$99,151,FALSE)-VLOOKUP($A22,'Import OffPeak change'!$A$106:EZ$202,151,FALSE)),0,(VLOOKUP($A22,'Import OffPeak'!$A$3:EZ$99,151,FALSE)-VLOOKUP($A22,'Import OffPeak change'!$A$106:EZ$202,151,FALSE)))</f>
        <v>0</v>
      </c>
      <c r="EV22" s="6">
        <f>IF(ISERROR(VLOOKUP($A22,'Import OffPeak'!$A$3:FA$99,152,FALSE)-VLOOKUP($A22,'Import OffPeak change'!$A$106:FA$202,152,FALSE)),0,(VLOOKUP($A22,'Import OffPeak'!$A$3:FA$99,152,FALSE)-VLOOKUP($A22,'Import OffPeak change'!$A$106:FA$202,152,FALSE)))</f>
        <v>0</v>
      </c>
      <c r="EW22" s="6">
        <f>IF(ISERROR(VLOOKUP($A22,'Import OffPeak'!$A$3:FB$99,153,FALSE)-VLOOKUP($A22,'Import OffPeak change'!$A$106:FB$202,153,FALSE)),0,(VLOOKUP($A22,'Import OffPeak'!$A$3:FB$99,153,FALSE)-VLOOKUP($A22,'Import OffPeak change'!$A$106:FB$202,153,FALSE)))</f>
        <v>0</v>
      </c>
      <c r="EX22" s="6">
        <f>IF(ISERROR(VLOOKUP($A22,'Import OffPeak'!$A$3:FC$99,154,FALSE)-VLOOKUP($A22,'Import OffPeak change'!$A$106:FC$202,154,FALSE)),0,(VLOOKUP($A22,'Import OffPeak'!$A$3:FC$99,154,FALSE)-VLOOKUP($A22,'Import OffPeak change'!$A$106:FC$202,154,FALSE)))</f>
        <v>0</v>
      </c>
      <c r="EY22" s="6">
        <f>IF(ISERROR(VLOOKUP($A22,'Import OffPeak'!$A$3:FD$99,155,FALSE)-VLOOKUP($A22,'Import OffPeak change'!$A$106:FD$202,155,FALSE)),0,(VLOOKUP($A22,'Import OffPeak'!$A$3:FD$99,155,FALSE)-VLOOKUP($A22,'Import OffPeak change'!$A$106:FD$202,155,FALSE)))</f>
        <v>0</v>
      </c>
      <c r="EZ22" s="6">
        <f>IF(ISERROR(VLOOKUP($A22,'Import OffPeak'!$A$3:FE$99,156,FALSE)-VLOOKUP($A22,'Import OffPeak change'!$A$106:FE$202,156,FALSE)),0,(VLOOKUP($A22,'Import OffPeak'!$A$3:FE$99,156,FALSE)-VLOOKUP($A22,'Import OffPeak change'!$A$106:FE$202,156,FALSE)))</f>
        <v>0</v>
      </c>
      <c r="FA22" s="6">
        <f>IF(ISERROR(VLOOKUP($A22,'Import OffPeak'!$A$3:FF$99,157,FALSE)-VLOOKUP($A22,'Import OffPeak change'!$A$106:FF$202,157,FALSE)),0,(VLOOKUP($A22,'Import OffPeak'!$A$3:FF$99,157,FALSE)-VLOOKUP($A22,'Import OffPeak change'!$A$106:FF$202,157,FALSE)))</f>
        <v>0</v>
      </c>
      <c r="FB22" s="6">
        <f>IF(ISERROR(VLOOKUP($A22,'Import OffPeak'!$A$3:FG$99,158,FALSE)-VLOOKUP($A22,'Import OffPeak change'!$A$106:FG$202,158,FALSE)),0,(VLOOKUP($A22,'Import OffPeak'!$A$3:FG$99,158,FALSE)-VLOOKUP($A22,'Import OffPeak change'!$A$106:FG$202,158,FALSE)))</f>
        <v>0</v>
      </c>
      <c r="FC22" s="6">
        <f>IF(ISERROR(VLOOKUP($A22,'Import OffPeak'!$A$3:FH$99,159,FALSE)-VLOOKUP($A22,'Import OffPeak change'!$A$106:FH$202,159,FALSE)),0,(VLOOKUP($A22,'Import OffPeak'!$A$3:FH$99,159,FALSE)-VLOOKUP($A22,'Import OffPeak change'!$A$106:FH$202,159,FALSE)))</f>
        <v>0</v>
      </c>
      <c r="FD22" s="6">
        <f>IF(ISERROR(VLOOKUP($A22,'Import OffPeak'!$A$3:FI$99,160,FALSE)-VLOOKUP($A22,'Import OffPeak change'!$A$106:FI$202,160,FALSE)),0,(VLOOKUP($A22,'Import OffPeak'!$A$3:FI$99,160,FALSE)-VLOOKUP($A22,'Import OffPeak change'!$A$106:FI$202,160,FALSE)))</f>
        <v>0</v>
      </c>
      <c r="FE22" s="6">
        <f>IF(ISERROR(VLOOKUP($A22,'Import OffPeak'!$A$3:FJ$99,161,FALSE)-VLOOKUP($A22,'Import OffPeak change'!$A$106:FJ$202,161,FALSE)),0,(VLOOKUP($A22,'Import OffPeak'!$A$3:FJ$99,161,FALSE)-VLOOKUP($A22,'Import OffPeak change'!$A$106:FJ$202,161,FALSE)))</f>
        <v>0</v>
      </c>
      <c r="FF22" s="6">
        <f>IF(ISERROR(VLOOKUP($A22,'Import OffPeak'!$A$3:FK$99,162,FALSE)-VLOOKUP($A22,'Import OffPeak change'!$A$106:FK$202,162,FALSE)),0,(VLOOKUP($A22,'Import OffPeak'!$A$3:FK$99,162,FALSE)-VLOOKUP($A22,'Import OffPeak change'!$A$106:FK$202,162,FALSE)))</f>
        <v>0</v>
      </c>
      <c r="FG22" s="6">
        <f>IF(ISERROR(VLOOKUP($A22,'Import OffPeak'!$A$3:FL$99,163,FALSE)-VLOOKUP($A22,'Import OffPeak change'!$A$106:FL$202,163,FALSE)),0,(VLOOKUP($A22,'Import OffPeak'!$A$3:FL$99,163,FALSE)-VLOOKUP($A22,'Import OffPeak change'!$A$106:FL$202,163,FALSE)))</f>
        <v>0</v>
      </c>
      <c r="FH22" s="6">
        <f>IF(ISERROR(VLOOKUP($A22,'Import OffPeak'!$A$3:FM$99,164,FALSE)-VLOOKUP($A22,'Import OffPeak change'!$A$106:FM$202,164,FALSE)),0,(VLOOKUP($A22,'Import OffPeak'!$A$3:FM$99,164,FALSE)-VLOOKUP($A22,'Import OffPeak change'!$A$106:FM$202,164,FALSE)))</f>
        <v>0</v>
      </c>
      <c r="FI22" s="6">
        <f>IF(ISERROR(VLOOKUP($A22,'Import OffPeak'!$A$3:FN$99,165,FALSE)-VLOOKUP($A22,'Import OffPeak change'!$A$106:FN$202,165,FALSE)),0,(VLOOKUP($A22,'Import OffPeak'!$A$3:FN$99,165,FALSE)-VLOOKUP($A22,'Import OffPeak change'!$A$106:FN$202,165,FALSE)))</f>
        <v>0</v>
      </c>
      <c r="FJ22" s="6">
        <f>IF(ISERROR(VLOOKUP($A22,'Import OffPeak'!$A$3:FO$99,166,FALSE)-VLOOKUP($A22,'Import OffPeak change'!$A$106:FO$202,166,FALSE)),0,(VLOOKUP($A22,'Import OffPeak'!$A$3:FO$99,166,FALSE)-VLOOKUP($A22,'Import OffPeak change'!$A$106:FO$202,166,FALSE)))</f>
        <v>0</v>
      </c>
      <c r="FK22" s="6">
        <f>IF(ISERROR(VLOOKUP($A22,'Import OffPeak'!$A$3:FP$99,167,FALSE)-VLOOKUP($A22,'Import OffPeak change'!$A$106:FP$202,167,FALSE)),0,(VLOOKUP($A22,'Import OffPeak'!$A$3:FP$99,167,FALSE)-VLOOKUP($A22,'Import OffPeak change'!$A$106:FP$202,167,FALSE)))</f>
        <v>0</v>
      </c>
      <c r="FL22" s="6">
        <f>IF(ISERROR(VLOOKUP($A22,'Import OffPeak'!$A$3:FQ$99,168,FALSE)-VLOOKUP($A22,'Import OffPeak change'!$A$106:FQ$202,168,FALSE)),0,(VLOOKUP($A22,'Import OffPeak'!$A$3:FQ$99,168,FALSE)-VLOOKUP($A22,'Import OffPeak change'!$A$106:FQ$202,168,FALSE)))</f>
        <v>0</v>
      </c>
      <c r="FM22" s="6">
        <f>IF(ISERROR(VLOOKUP($A22,'Import OffPeak'!$A$3:FR$99,169,FALSE)-VLOOKUP($A22,'Import OffPeak change'!$A$106:FR$202,169,FALSE)),0,(VLOOKUP($A22,'Import OffPeak'!$A$3:FR$99,169,FALSE)-VLOOKUP($A22,'Import OffPeak change'!$A$106:FR$202,169,FALSE)))</f>
        <v>0</v>
      </c>
      <c r="FN22" s="6">
        <f>IF(ISERROR(VLOOKUP($A22,'Import OffPeak'!$A$3:FS$99,170,FALSE)-VLOOKUP($A22,'Import OffPeak change'!$A$106:FS$202,170,FALSE)),0,(VLOOKUP($A22,'Import OffPeak'!$A$3:FS$99,170,FALSE)-VLOOKUP($A22,'Import OffPeak change'!$A$106:FS$202,170,FALSE)))</f>
        <v>0</v>
      </c>
      <c r="FO22" s="6">
        <f>IF(ISERROR(VLOOKUP($A22,'Import OffPeak'!$A$3:FT$99,171,FALSE)-VLOOKUP($A22,'Import OffPeak change'!$A$106:FT$202,171,FALSE)),0,(VLOOKUP($A22,'Import OffPeak'!$A$3:FT$99,171,FALSE)-VLOOKUP($A22,'Import OffPeak change'!$A$106:FT$202,171,FALSE)))</f>
        <v>0</v>
      </c>
      <c r="FP22" s="6">
        <f>IF(ISERROR(VLOOKUP($A22,'Import OffPeak'!$A$3:FU$99,172,FALSE)-VLOOKUP($A22,'Import OffPeak change'!$A$106:FU$202,172,FALSE)),0,(VLOOKUP($A22,'Import OffPeak'!$A$3:FU$99,172,FALSE)-VLOOKUP($A22,'Import OffPeak change'!$A$106:FU$202,172,FALSE)))</f>
        <v>0</v>
      </c>
      <c r="FQ22" s="6">
        <f>IF(ISERROR(VLOOKUP($A22,'Import OffPeak'!$A$3:FV$99,173,FALSE)-VLOOKUP($A22,'Import OffPeak change'!$A$106:FV$202,173,FALSE)),0,(VLOOKUP($A22,'Import OffPeak'!$A$3:FV$99,173,FALSE)-VLOOKUP($A22,'Import OffPeak change'!$A$106:FV$202,173,FALSE)))</f>
        <v>0</v>
      </c>
      <c r="FR22" s="6">
        <f>IF(ISERROR(VLOOKUP($A22,'Import OffPeak'!$A$3:FW$99,174,FALSE)-VLOOKUP($A22,'Import OffPeak change'!$A$106:FW$202,174,FALSE)),0,(VLOOKUP($A22,'Import OffPeak'!$A$3:FW$99,174,FALSE)-VLOOKUP($A22,'Import OffPeak change'!$A$106:FW$202,174,FALSE)))</f>
        <v>0</v>
      </c>
      <c r="FS22" s="6">
        <f>IF(ISERROR(VLOOKUP($A22,'Import OffPeak'!$A$3:FX$99,175,FALSE)-VLOOKUP($A22,'Import OffPeak change'!$A$106:FX$202,175,FALSE)),0,(VLOOKUP($A22,'Import OffPeak'!$A$3:FX$99,175,FALSE)-VLOOKUP($A22,'Import OffPeak change'!$A$106:FX$202,175,FALSE)))</f>
        <v>0</v>
      </c>
      <c r="FT22" s="6">
        <f>IF(ISERROR(VLOOKUP($A22,'Import OffPeak'!$A$3:FY$99,176,FALSE)-VLOOKUP($A22,'Import OffPeak change'!$A$106:FY$202,176,FALSE)),0,(VLOOKUP($A22,'Import OffPeak'!$A$3:FY$99,176,FALSE)-VLOOKUP($A22,'Import OffPeak change'!$A$106:FY$202,176,FALSE)))</f>
        <v>0</v>
      </c>
      <c r="FU22" s="6">
        <f>IF(ISERROR(VLOOKUP($A22,'Import OffPeak'!$A$3:FZ$99,177,FALSE)-VLOOKUP($A22,'Import OffPeak change'!$A$106:FZ$202,177,FALSE)),0,(VLOOKUP($A22,'Import OffPeak'!$A$3:FZ$99,177,FALSE)-VLOOKUP($A22,'Import OffPeak change'!$A$106:FZ$202,177,FALSE)))</f>
        <v>0</v>
      </c>
      <c r="FV22" s="6">
        <f>IF(ISERROR(VLOOKUP($A22,'Import OffPeak'!$A$3:GA$99,178,FALSE)-VLOOKUP($A22,'Import OffPeak change'!$A$106:GA$202,178,FALSE)),0,(VLOOKUP($A22,'Import OffPeak'!$A$3:GA$99,178,FALSE)-VLOOKUP($A22,'Import OffPeak change'!$A$106:GA$202,178,FALSE)))</f>
        <v>0</v>
      </c>
      <c r="FW22" s="6">
        <f>IF(ISERROR(VLOOKUP($A22,'Import OffPeak'!$A$3:GB$99,179,FALSE)-VLOOKUP($A22,'Import OffPeak change'!$A$106:GB$202,179,FALSE)),0,(VLOOKUP($A22,'Import OffPeak'!$A$3:GB$99,179,FALSE)-VLOOKUP($A22,'Import OffPeak change'!$A$106:GB$202,179,FALSE)))</f>
        <v>0</v>
      </c>
      <c r="FX22" s="6">
        <f>IF(ISERROR(VLOOKUP($A22,'Import OffPeak'!$A$3:GC$99,180,FALSE)-VLOOKUP($A22,'Import OffPeak change'!$A$106:GC$202,180,FALSE)),0,(VLOOKUP($A22,'Import OffPeak'!$A$3:GC$99,180,FALSE)-VLOOKUP($A22,'Import OffPeak change'!$A$106:GC$202,180,FALSE)))</f>
        <v>0</v>
      </c>
      <c r="FY22" s="6">
        <f>IF(ISERROR(VLOOKUP($A22,'Import OffPeak'!$A$3:GD$99,181,FALSE)-VLOOKUP($A22,'Import OffPeak change'!$A$106:GD$202,181,FALSE)),0,(VLOOKUP($A22,'Import OffPeak'!$A$3:GD$99,181,FALSE)-VLOOKUP($A22,'Import OffPeak change'!$A$106:GD$202,181,FALSE)))</f>
        <v>0</v>
      </c>
      <c r="FZ22" s="6">
        <f>IF(ISERROR(VLOOKUP($A22,'Import OffPeak'!$A$3:GE$99,182,FALSE)-VLOOKUP($A22,'Import OffPeak change'!$A$106:GE$202,182,FALSE)),0,(VLOOKUP($A22,'Import OffPeak'!$A$3:GE$99,182,FALSE)-VLOOKUP($A22,'Import OffPeak change'!$A$106:GE$202,182,FALSE)))</f>
        <v>0</v>
      </c>
      <c r="GA22" s="6">
        <f>IF(ISERROR(VLOOKUP($A22,'Import OffPeak'!$A$3:GF$99,183,FALSE)-VLOOKUP($A22,'Import OffPeak change'!$A$106:GF$202,183,FALSE)),0,(VLOOKUP($A22,'Import OffPeak'!$A$3:GF$99,183,FALSE)-VLOOKUP($A22,'Import OffPeak change'!$A$106:GF$202,183,FALSE)))</f>
        <v>0</v>
      </c>
      <c r="GB22" s="6">
        <f>IF(ISERROR(VLOOKUP($A22,'Import OffPeak'!$A$3:GG$99,184,FALSE)-VLOOKUP($A22,'Import OffPeak change'!$A$106:GG$202,184,FALSE)),0,(VLOOKUP($A22,'Import OffPeak'!$A$3:GG$99,184,FALSE)-VLOOKUP($A22,'Import OffPeak change'!$A$106:GG$202,184,FALSE)))</f>
        <v>0</v>
      </c>
      <c r="GC22" s="6">
        <f>IF(ISERROR(VLOOKUP($A22,'Import OffPeak'!$A$3:GH$99,185,FALSE)-VLOOKUP($A22,'Import OffPeak change'!$A$106:GH$202,185,FALSE)),0,(VLOOKUP($A22,'Import OffPeak'!$A$3:GH$99,185,FALSE)-VLOOKUP($A22,'Import OffPeak change'!$A$106:GH$202,185,FALSE)))</f>
        <v>0</v>
      </c>
      <c r="GD22" s="6">
        <f>IF(ISERROR(VLOOKUP($A22,'Import OffPeak'!$A$3:GI$99,186,FALSE)-VLOOKUP($A22,'Import OffPeak change'!$A$106:GI$202,186,FALSE)),0,(VLOOKUP($A22,'Import OffPeak'!$A$3:GI$99,186,FALSE)-VLOOKUP($A22,'Import OffPeak change'!$A$106:GI$202,186,FALSE)))</f>
        <v>0</v>
      </c>
      <c r="GE22" s="6">
        <f>IF(ISERROR(VLOOKUP($A22,'Import OffPeak'!$A$3:GJ$99,187,FALSE)-VLOOKUP($A22,'Import OffPeak change'!$A$106:GJ$202,187,FALSE)),0,(VLOOKUP($A22,'Import OffPeak'!$A$3:GJ$99,187,FALSE)-VLOOKUP($A22,'Import OffPeak change'!$A$106:GJ$202,187,FALSE)))</f>
        <v>0</v>
      </c>
      <c r="GF22" s="6">
        <f>IF(ISERROR(VLOOKUP($A22,'Import OffPeak'!$A$3:GK$99,188,FALSE)-VLOOKUP($A22,'Import OffPeak change'!$A$106:GK$202,188,FALSE)),0,(VLOOKUP($A22,'Import OffPeak'!$A$3:GK$99,188,FALSE)-VLOOKUP($A22,'Import OffPeak change'!$A$106:GK$202,188,FALSE)))</f>
        <v>0</v>
      </c>
      <c r="GG22" s="6">
        <f>IF(ISERROR(VLOOKUP($A22,'Import OffPeak'!$A$3:GL$99,189,FALSE)-VLOOKUP($A22,'Import OffPeak change'!$A$106:GL$202,189,FALSE)),0,(VLOOKUP($A22,'Import OffPeak'!$A$3:GL$99,189,FALSE)-VLOOKUP($A22,'Import OffPeak change'!$A$106:GL$202,189,FALSE)))</f>
        <v>0</v>
      </c>
      <c r="GH22" s="6">
        <f>IF(ISERROR(VLOOKUP($A22,'Import OffPeak'!$A$3:GM$99,190,FALSE)-VLOOKUP($A22,'Import OffPeak change'!$A$106:GM$202,190,FALSE)),0,(VLOOKUP($A22,'Import OffPeak'!$A$3:GM$99,190,FALSE)-VLOOKUP($A22,'Import OffPeak change'!$A$106:GM$202,190,FALSE)))</f>
        <v>0</v>
      </c>
      <c r="GI22" s="6">
        <f>IF(ISERROR(VLOOKUP($A22,'Import OffPeak'!$A$3:GN$99,191,FALSE)-VLOOKUP($A22,'Import OffPeak change'!$A$106:GN$202,191,FALSE)),0,(VLOOKUP($A22,'Import OffPeak'!$A$3:GN$99,191,FALSE)-VLOOKUP($A22,'Import OffPeak change'!$A$106:GN$202,191,FALSE)))</f>
        <v>0</v>
      </c>
      <c r="GJ22" s="6">
        <f>IF(ISERROR(VLOOKUP($A22,'Import OffPeak'!$A$3:GO$99,192,FALSE)-VLOOKUP($A22,'Import OffPeak change'!$A$106:GO$202,192,FALSE)),0,(VLOOKUP($A22,'Import OffPeak'!$A$3:GO$99,192,FALSE)-VLOOKUP($A22,'Import OffPeak change'!$A$106:GO$202,192,FALSE)))</f>
        <v>0</v>
      </c>
      <c r="GK22" s="6">
        <f>IF(ISERROR(VLOOKUP($A22,'Import OffPeak'!$A$3:GP$99,193,FALSE)-VLOOKUP($A22,'Import OffPeak change'!$A$106:GP$202,193,FALSE)),0,(VLOOKUP($A22,'Import OffPeak'!$A$3:GP$99,193,FALSE)-VLOOKUP($A22,'Import OffPeak change'!$A$106:GP$202,193,FALSE)))</f>
        <v>0</v>
      </c>
      <c r="GL22" s="6">
        <f>IF(ISERROR(VLOOKUP($A22,'Import OffPeak'!$A$3:GQ$99,194,FALSE)-VLOOKUP($A22,'Import OffPeak change'!$A$106:GQ$202,194,FALSE)),0,(VLOOKUP($A22,'Import OffPeak'!$A$3:GQ$99,194,FALSE)-VLOOKUP($A22,'Import OffPeak change'!$A$106:GQ$202,194,FALSE)))</f>
        <v>0</v>
      </c>
      <c r="GM22" s="6">
        <f>IF(ISERROR(VLOOKUP($A22,'Import OffPeak'!$A$3:GR$99,195,FALSE)-VLOOKUP($A22,'Import OffPeak change'!$A$106:GR$202,195,FALSE)),0,(VLOOKUP($A22,'Import OffPeak'!$A$3:GR$99,195,FALSE)-VLOOKUP($A22,'Import OffPeak change'!$A$106:GR$202,195,FALSE)))</f>
        <v>0</v>
      </c>
      <c r="GN22" s="6">
        <f>IF(ISERROR(VLOOKUP($A22,'Import OffPeak'!$A$3:GS$99,196,FALSE)-VLOOKUP($A22,'Import OffPeak change'!$A$106:GS$202,196,FALSE)),0,(VLOOKUP($A22,'Import OffPeak'!$A$3:GS$99,196,FALSE)-VLOOKUP($A22,'Import OffPeak change'!$A$106:GS$202,196,FALSE)))</f>
        <v>0</v>
      </c>
      <c r="GO22" s="6">
        <f>IF(ISERROR(VLOOKUP($A22,'Import OffPeak'!$A$3:GT$99,197,FALSE)-VLOOKUP($A22,'Import OffPeak change'!$A$106:GT$202,197,FALSE)),0,(VLOOKUP($A22,'Import OffPeak'!$A$3:GT$99,197,FALSE)-VLOOKUP($A22,'Import OffPeak change'!$A$106:GT$202,197,FALSE)))</f>
        <v>0</v>
      </c>
      <c r="GP22" s="6">
        <f>IF(ISERROR(VLOOKUP($A22,'Import OffPeak'!$A$3:GU$99,198,FALSE)-VLOOKUP($A22,'Import OffPeak change'!$A$106:GU$202,198,FALSE)),0,(VLOOKUP($A22,'Import OffPeak'!$A$3:GU$99,198,FALSE)-VLOOKUP($A22,'Import OffPeak change'!$A$106:GU$202,198,FALSE)))</f>
        <v>0</v>
      </c>
      <c r="GQ22" s="6">
        <f>IF(ISERROR(VLOOKUP($A22,'Import OffPeak'!$A$3:GV$99,199,FALSE)-VLOOKUP($A22,'Import OffPeak change'!$A$106:GV$202,199,FALSE)),0,(VLOOKUP($A22,'Import OffPeak'!$A$3:GV$99,199,FALSE)-VLOOKUP($A22,'Import OffPeak change'!$A$106:GV$202,199,FALSE)))</f>
        <v>0</v>
      </c>
      <c r="GR22" s="6">
        <f>IF(ISERROR(VLOOKUP($A22,'Import OffPeak'!$A$3:GW$99,200,FALSE)-VLOOKUP($A22,'Import OffPeak change'!$A$106:GW$202,200,FALSE)),0,(VLOOKUP($A22,'Import OffPeak'!$A$3:GW$99,200,FALSE)-VLOOKUP($A22,'Import OffPeak change'!$A$106:GW$202,200,FALSE)))</f>
        <v>0</v>
      </c>
      <c r="GS22" s="6">
        <f>IF(ISERROR(VLOOKUP($A22,'Import OffPeak'!$A$3:GX$99,201,FALSE)-VLOOKUP($A22,'Import OffPeak change'!$A$106:GX$202,201,FALSE)),0,(VLOOKUP($A22,'Import OffPeak'!$A$3:GX$99,201,FALSE)-VLOOKUP($A22,'Import OffPeak change'!$A$106:GX$202,201,FALSE)))</f>
        <v>0</v>
      </c>
      <c r="GT22" s="6">
        <f>IF(ISERROR(VLOOKUP($A22,'Import OffPeak'!$A$3:GY$99,202,FALSE)-VLOOKUP($A22,'Import OffPeak change'!$A$106:GY$202,202,FALSE)),0,(VLOOKUP($A22,'Import OffPeak'!$A$3:GY$99,202,FALSE)-VLOOKUP($A22,'Import OffPeak change'!$A$106:GY$202,202,FALSE)))</f>
        <v>0</v>
      </c>
      <c r="GU22" s="6">
        <f>IF(ISERROR(VLOOKUP($A22,'Import OffPeak'!$A$3:GZ$99,203,FALSE)-VLOOKUP($A22,'Import OffPeak change'!$A$106:GZ$202,203,FALSE)),0,(VLOOKUP($A22,'Import OffPeak'!$A$3:GZ$99,203,FALSE)-VLOOKUP($A22,'Import OffPeak change'!$A$106:GZ$202,203,FALSE)))</f>
        <v>0</v>
      </c>
      <c r="GV22" s="6">
        <f>IF(ISERROR(VLOOKUP($A22,'Import OffPeak'!$A$3:HA$99,204,FALSE)-VLOOKUP($A22,'Import OffPeak change'!$A$106:HA$202,204,FALSE)),0,(VLOOKUP($A22,'Import OffPeak'!$A$3:HA$99,204,FALSE)-VLOOKUP($A22,'Import OffPeak change'!$A$106:HA$202,204,FALSE)))</f>
        <v>0</v>
      </c>
      <c r="GW22" s="6">
        <f>IF(ISERROR(VLOOKUP($A22,'Import OffPeak'!$A$3:HB$99,205,FALSE)-VLOOKUP($A22,'Import OffPeak change'!$A$106:HB$202,205,FALSE)),0,(VLOOKUP($A22,'Import OffPeak'!$A$3:HB$99,205,FALSE)-VLOOKUP($A22,'Import OffPeak change'!$A$106:HB$202,205,FALSE)))</f>
        <v>0</v>
      </c>
      <c r="GX22" s="6">
        <f>IF(ISERROR(VLOOKUP($A22,'Import OffPeak'!$A$3:HC$99,206,FALSE)-VLOOKUP($A22,'Import OffPeak change'!$A$106:HC$202,206,FALSE)),0,(VLOOKUP($A22,'Import OffPeak'!$A$3:HC$99,206,FALSE)-VLOOKUP($A22,'Import OffPeak change'!$A$106:HC$202,206,FALSE)))</f>
        <v>0</v>
      </c>
      <c r="GY22" s="6">
        <f>IF(ISERROR(VLOOKUP($A22,'Import OffPeak'!$A$3:HD$99,207,FALSE)-VLOOKUP($A22,'Import OffPeak change'!$A$106:HD$202,207,FALSE)),0,(VLOOKUP($A22,'Import OffPeak'!$A$3:HD$99,207,FALSE)-VLOOKUP($A22,'Import OffPeak change'!$A$106:HD$202,207,FALSE)))</f>
        <v>0</v>
      </c>
      <c r="GZ22" s="6">
        <f>IF(ISERROR(VLOOKUP($A22,'Import OffPeak'!$A$3:HE$99,208,FALSE)-VLOOKUP($A22,'Import OffPeak change'!$A$106:HE$202,208,FALSE)),0,(VLOOKUP($A22,'Import OffPeak'!$A$3:HE$99,208,FALSE)-VLOOKUP($A22,'Import OffPeak change'!$A$106:HE$202,208,FALSE)))</f>
        <v>0</v>
      </c>
      <c r="HA22" s="6">
        <f>IF(ISERROR(VLOOKUP($A22,'Import OffPeak'!$A$3:HF$99,209,FALSE)-VLOOKUP($A22,'Import OffPeak change'!$A$106:HF$202,209,FALSE)),0,(VLOOKUP($A22,'Import OffPeak'!$A$3:HF$99,209,FALSE)-VLOOKUP($A22,'Import OffPeak change'!$A$106:HF$202,209,FALSE)))</f>
        <v>0</v>
      </c>
      <c r="HB22" s="6">
        <f>IF(ISERROR(VLOOKUP($A22,'Import OffPeak'!$A$3:HG$99,210,FALSE)-VLOOKUP($A22,'Import OffPeak change'!$A$106:HG$202,210,FALSE)),0,(VLOOKUP($A22,'Import OffPeak'!$A$3:HG$99,210,FALSE)-VLOOKUP($A22,'Import OffPeak change'!$A$106:HG$202,210,FALSE)))</f>
        <v>0</v>
      </c>
      <c r="HC22" s="6">
        <f>IF(ISERROR(VLOOKUP($A22,'Import OffPeak'!$A$3:HH$99,211,FALSE)-VLOOKUP($A22,'Import OffPeak change'!$A$106:HH$202,211,FALSE)),0,(VLOOKUP($A22,'Import OffPeak'!$A$3:HH$99,211,FALSE)-VLOOKUP($A22,'Import OffPeak change'!$A$106:HH$202,211,FALSE)))</f>
        <v>0</v>
      </c>
      <c r="HD22" s="6">
        <f>IF(ISERROR(VLOOKUP($A22,'Import OffPeak'!$A$3:HI$99,212,FALSE)-VLOOKUP($A22,'Import OffPeak change'!$A$106:HI$202,212,FALSE)),0,(VLOOKUP($A22,'Import OffPeak'!$A$3:HI$99,212,FALSE)-VLOOKUP($A22,'Import OffPeak change'!$A$106:HI$202,212,FALSE)))</f>
        <v>0</v>
      </c>
      <c r="HE22" s="6">
        <f>IF(ISERROR(VLOOKUP($A22,'Import OffPeak'!$A$3:HJ$99,213,FALSE)-VLOOKUP($A22,'Import OffPeak change'!$A$106:HJ$202,213,FALSE)),0,(VLOOKUP($A22,'Import OffPeak'!$A$3:HJ$99,213,FALSE)-VLOOKUP($A22,'Import OffPeak change'!$A$106:HJ$202,213,FALSE)))</f>
        <v>0</v>
      </c>
      <c r="HF22" s="6">
        <f>IF(ISERROR(VLOOKUP($A22,'Import OffPeak'!$A$3:HK$99,214,FALSE)-VLOOKUP($A22,'Import OffPeak change'!$A$106:HK$202,214,FALSE)),0,(VLOOKUP($A22,'Import OffPeak'!$A$3:HK$99,214,FALSE)-VLOOKUP($A22,'Import OffPeak change'!$A$106:HK$202,214,FALSE)))</f>
        <v>0</v>
      </c>
      <c r="HG22" s="6">
        <f>IF(ISERROR(VLOOKUP($A22,'Import OffPeak'!$A$3:HL$99,215,FALSE)-VLOOKUP($A22,'Import OffPeak change'!$A$106:HL$202,215,FALSE)),0,(VLOOKUP($A22,'Import OffPeak'!$A$3:HL$99,215,FALSE)-VLOOKUP($A22,'Import OffPeak change'!$A$106:HL$202,215,FALSE)))</f>
        <v>0</v>
      </c>
      <c r="HH22" s="6">
        <f>IF(ISERROR(VLOOKUP($A22,'Import OffPeak'!$A$3:HM$99,216,FALSE)-VLOOKUP($A22,'Import OffPeak change'!$A$106:HM$202,216,FALSE)),0,(VLOOKUP($A22,'Import OffPeak'!$A$3:HM$99,216,FALSE)-VLOOKUP($A22,'Import OffPeak change'!$A$106:HM$202,216,FALSE)))</f>
        <v>0</v>
      </c>
      <c r="HI22" s="6">
        <f>IF(ISERROR(VLOOKUP($A22,'Import OffPeak'!$A$3:HN$99,217,FALSE)-VLOOKUP($A22,'Import OffPeak change'!$A$106:HN$202,217,FALSE)),0,(VLOOKUP($A22,'Import OffPeak'!$A$3:HN$99,217,FALSE)-VLOOKUP($A22,'Import OffPeak change'!$A$106:HN$202,217,FALSE)))</f>
        <v>0</v>
      </c>
      <c r="HJ22" s="6">
        <f>IF(ISERROR(VLOOKUP($A22,'Import OffPeak'!$A$3:HO$99,218,FALSE)-VLOOKUP($A22,'Import OffPeak change'!$A$106:HO$202,218,FALSE)),0,(VLOOKUP($A22,'Import OffPeak'!$A$3:HO$99,218,FALSE)-VLOOKUP($A22,'Import OffPeak change'!$A$106:HO$202,218,FALSE)))</f>
        <v>0</v>
      </c>
      <c r="HK22" s="6">
        <f>IF(ISERROR(VLOOKUP($A22,'Import OffPeak'!$A$3:HP$99,219,FALSE)-VLOOKUP($A22,'Import OffPeak change'!$A$106:HP$202,219,FALSE)),0,(VLOOKUP($A22,'Import OffPeak'!$A$3:HP$99,219,FALSE)-VLOOKUP($A22,'Import OffPeak change'!$A$106:HP$202,219,FALSE)))</f>
        <v>0</v>
      </c>
      <c r="HL22" s="6">
        <f>IF(ISERROR(VLOOKUP($A22,'Import OffPeak'!$A$3:HQ$99,220,FALSE)-VLOOKUP($A22,'Import OffPeak change'!$A$106:HQ$202,220,FALSE)),0,(VLOOKUP($A22,'Import OffPeak'!$A$3:HQ$99,220,FALSE)-VLOOKUP($A22,'Import OffPeak change'!$A$106:HQ$202,220,FALSE)))</f>
        <v>0</v>
      </c>
      <c r="HM22" s="6">
        <f>IF(ISERROR(VLOOKUP($A22,'Import OffPeak'!$A$3:HR$99,221,FALSE)-VLOOKUP($A22,'Import OffPeak change'!$A$106:HR$202,221,FALSE)),0,(VLOOKUP($A22,'Import OffPeak'!$A$3:HR$99,221,FALSE)-VLOOKUP($A22,'Import OffPeak change'!$A$106:HR$202,221,FALSE)))</f>
        <v>0</v>
      </c>
      <c r="HN22" s="6">
        <f>IF(ISERROR(VLOOKUP($A22,'Import OffPeak'!$A$3:HS$99,222,FALSE)-VLOOKUP($A22,'Import OffPeak change'!$A$106:HS$202,222,FALSE)),0,(VLOOKUP($A22,'Import OffPeak'!$A$3:HS$99,222,FALSE)-VLOOKUP($A22,'Import OffPeak change'!$A$106:HS$202,222,FALSE)))</f>
        <v>0</v>
      </c>
      <c r="HO22" s="6">
        <f>IF(ISERROR(VLOOKUP($A22,'Import OffPeak'!$A$3:HT$99,223,FALSE)-VLOOKUP($A22,'Import OffPeak change'!$A$106:HT$202,223,FALSE)),0,(VLOOKUP($A22,'Import OffPeak'!$A$3:HT$99,223,FALSE)-VLOOKUP($A22,'Import OffPeak change'!$A$106:HT$202,223,FALSE)))</f>
        <v>0</v>
      </c>
      <c r="HP22" s="6">
        <f>IF(ISERROR(VLOOKUP($A22,'Import OffPeak'!$A$3:HU$99,224,FALSE)-VLOOKUP($A22,'Import OffPeak change'!$A$106:HU$202,224,FALSE)),0,(VLOOKUP($A22,'Import OffPeak'!$A$3:HU$99,224,FALSE)-VLOOKUP($A22,'Import OffPeak change'!$A$106:HU$202,224,FALSE)))</f>
        <v>0</v>
      </c>
      <c r="HQ22" s="6">
        <f>IF(ISERROR(VLOOKUP($A22,'Import OffPeak'!$A$3:HV$99,225,FALSE)-VLOOKUP($A22,'Import OffPeak change'!$A$106:HV$202,225,FALSE)),0,(VLOOKUP($A22,'Import OffPeak'!$A$3:HV$99,225,FALSE)-VLOOKUP($A22,'Import OffPeak change'!$A$106:HV$202,225,FALSE)))</f>
        <v>0</v>
      </c>
      <c r="HR22" s="6">
        <f>IF(ISERROR(VLOOKUP($A22,'Import OffPeak'!$A$3:HW$99,226,FALSE)-VLOOKUP($A22,'Import OffPeak change'!$A$106:HW$202,226,FALSE)),0,(VLOOKUP($A22,'Import OffPeak'!$A$3:HW$99,226,FALSE)-VLOOKUP($A22,'Import OffPeak change'!$A$106:HW$202,226,FALSE)))</f>
        <v>0</v>
      </c>
      <c r="HS22" s="6">
        <f>IF(ISERROR(VLOOKUP($A22,'Import OffPeak'!$A$3:HX$99,227,FALSE)-VLOOKUP($A22,'Import OffPeak change'!$A$106:HX$202,227,FALSE)),0,(VLOOKUP($A22,'Import OffPeak'!$A$3:HX$99,227,FALSE)-VLOOKUP($A22,'Import OffPeak change'!$A$106:HX$202,227,FALSE)))</f>
        <v>0</v>
      </c>
      <c r="HT22" s="6">
        <f>IF(ISERROR(VLOOKUP($A22,'Import OffPeak'!$A$3:HY$99,228,FALSE)-VLOOKUP($A22,'Import OffPeak change'!$A$106:HY$202,228,FALSE)),0,(VLOOKUP($A22,'Import OffPeak'!$A$3:HY$99,228,FALSE)-VLOOKUP($A22,'Import OffPeak change'!$A$106:HY$202,228,FALSE)))</f>
        <v>0</v>
      </c>
      <c r="HU22" s="6">
        <f>IF(ISERROR(VLOOKUP($A22,'Import OffPeak'!$A$3:HZ$99,229,FALSE)-VLOOKUP($A22,'Import OffPeak change'!$A$106:HZ$202,229,FALSE)),0,(VLOOKUP($A22,'Import OffPeak'!$A$3:HZ$99,229,FALSE)-VLOOKUP($A22,'Import OffPeak change'!$A$106:HZ$202,229,FALSE)))</f>
        <v>0</v>
      </c>
      <c r="HV22" s="6">
        <f>IF(ISERROR(VLOOKUP($A22,'Import OffPeak'!$A$3:IA$99,230,FALSE)-VLOOKUP($A22,'Import OffPeak change'!$A$106:IA$202,230,FALSE)),0,(VLOOKUP($A22,'Import OffPeak'!$A$3:IA$99,230,FALSE)-VLOOKUP($A22,'Import OffPeak change'!$A$106:IA$202,230,FALSE)))</f>
        <v>0</v>
      </c>
      <c r="HW22" s="6">
        <f>IF(ISERROR(VLOOKUP($A22,'Import OffPeak'!$A$3:IB$99,231,FALSE)-VLOOKUP($A22,'Import OffPeak change'!$A$106:IB$202,231,FALSE)),0,(VLOOKUP($A22,'Import OffPeak'!$A$3:IB$99,231,FALSE)-VLOOKUP($A22,'Import OffPeak change'!$A$106:IB$202,231,FALSE)))</f>
        <v>0</v>
      </c>
      <c r="HX22" s="6">
        <f>IF(ISERROR(VLOOKUP($A22,'Import OffPeak'!$A$3:IC$99,232,FALSE)-VLOOKUP($A22,'Import OffPeak change'!$A$106:IC$202,232,FALSE)),0,(VLOOKUP($A22,'Import OffPeak'!$A$3:IC$99,232,FALSE)-VLOOKUP($A22,'Import OffPeak change'!$A$106:IC$202,232,FALSE)))</f>
        <v>0</v>
      </c>
      <c r="HY22" s="6">
        <f>IF(ISERROR(VLOOKUP($A22,'Import OffPeak'!$A$3:ID$99,233,FALSE)-VLOOKUP($A22,'Import OffPeak change'!$A$106:ID$202,233,FALSE)),0,(VLOOKUP($A22,'Import OffPeak'!$A$3:ID$99,233,FALSE)-VLOOKUP($A22,'Import OffPeak change'!$A$106:ID$202,233,FALSE)))</f>
        <v>0</v>
      </c>
      <c r="HZ22" s="6">
        <f>IF(ISERROR(VLOOKUP($A22,'Import OffPeak'!$A$3:IE$99,234,FALSE)-VLOOKUP($A22,'Import OffPeak change'!$A$106:IE$202,234,FALSE)),0,(VLOOKUP($A22,'Import OffPeak'!$A$3:IE$99,234,FALSE)-VLOOKUP($A22,'Import OffPeak change'!$A$106:IE$202,234,FALSE)))</f>
        <v>0</v>
      </c>
      <c r="IA22" s="6">
        <f>IF(ISERROR(VLOOKUP($A22,'Import OffPeak'!$A$3:IF$99,235,FALSE)-VLOOKUP($A22,'Import OffPeak change'!$A$106:IF$202,235,FALSE)),0,(VLOOKUP($A22,'Import OffPeak'!$A$3:IF$99,235,FALSE)-VLOOKUP($A22,'Import OffPeak change'!$A$106:IF$202,235,FALSE)))</f>
        <v>0</v>
      </c>
      <c r="IB22" s="6">
        <f>IF(ISERROR(VLOOKUP($A22,'Import OffPeak'!$A$3:IG$99,236,FALSE)-VLOOKUP($A22,'Import OffPeak change'!$A$106:IG$202,236,FALSE)),0,(VLOOKUP($A22,'Import OffPeak'!$A$3:IG$99,236,FALSE)-VLOOKUP($A22,'Import OffPeak change'!$A$106:IG$202,236,FALSE)))</f>
        <v>0</v>
      </c>
      <c r="IC22" s="6">
        <f>IF(ISERROR(VLOOKUP($A22,'Import OffPeak'!$A$3:IH$99,237,FALSE)-VLOOKUP($A22,'Import OffPeak change'!$A$106:IH$202,237,FALSE)),0,(VLOOKUP($A22,'Import OffPeak'!$A$3:IH$99,237,FALSE)-VLOOKUP($A22,'Import OffPeak change'!$A$106:IH$202,237,FALSE)))</f>
        <v>0</v>
      </c>
      <c r="ID22" s="6">
        <f>IF(ISERROR(VLOOKUP($A22,'Import OffPeak'!$A$3:II$99,238,FALSE)-VLOOKUP($A22,'Import OffPeak change'!$A$106:II$202,238,FALSE)),0,(VLOOKUP($A22,'Import OffPeak'!$A$3:II$99,238,FALSE)-VLOOKUP($A22,'Import OffPeak change'!$A$106:II$202,238,FALSE)))</f>
        <v>-167.04672828246839</v>
      </c>
      <c r="IE22" s="6">
        <f>IF(ISERROR(VLOOKUP($A22,'Import OffPeak'!$A$3:IJ$99,239,FALSE)-VLOOKUP($A22,'Import OffPeak change'!$A$106:IJ$202,239,FALSE)),0,(VLOOKUP($A22,'Import OffPeak'!$A$3:IJ$99,239,FALSE)-VLOOKUP($A22,'Import OffPeak change'!$A$106:IJ$202,239,FALSE)))</f>
        <v>-167.04672828246839</v>
      </c>
      <c r="IF22" s="6"/>
    </row>
    <row r="23" spans="1:240">
      <c r="A23" s="168" t="str">
        <f>IF('Import OffPeak'!A20=0,"",'Import OffPeak'!A20)</f>
        <v>EPMI-LT-WOPTS</v>
      </c>
      <c r="B23" s="6"/>
      <c r="C23" s="6"/>
      <c r="D23" s="6"/>
      <c r="E23" s="6"/>
      <c r="F23" s="6"/>
      <c r="G23" s="6">
        <f>IF(ISERROR(VLOOKUP($A23,'Import OffPeak'!$A$3:L$99,7,FALSE)-VLOOKUP($A23,'Import OffPeak change'!$A$106:L$202,7,FALSE)),0,(VLOOKUP($A23,'Import OffPeak'!$A$3:L$99,7,FALSE)-VLOOKUP($A23,'Import OffPeak change'!$A$106:L$202,7,FALSE)))</f>
        <v>0</v>
      </c>
      <c r="H23" s="6">
        <f>IF(ISERROR(VLOOKUP($A23,'Import OffPeak'!$A$3:M$99,8,FALSE)-VLOOKUP($A23,'Import OffPeak change'!$A$106:M$202,8,FALSE)),0,(VLOOKUP($A23,'Import OffPeak'!$A$3:M$99,8,FALSE)-VLOOKUP($A23,'Import OffPeak change'!$A$106:M$202,8,FALSE)))</f>
        <v>0</v>
      </c>
      <c r="I23" s="6">
        <f>IF(ISERROR(VLOOKUP($A23,'Import OffPeak'!$A$3:N$99,9,FALSE)-VLOOKUP($A23,'Import OffPeak change'!$A$106:N$202,9,FALSE)),0,(VLOOKUP($A23,'Import OffPeak'!$A$3:N$99,9,FALSE)-VLOOKUP($A23,'Import OffPeak change'!$A$106:N$202,9,FALSE)))</f>
        <v>0</v>
      </c>
      <c r="J23" s="6">
        <f>IF(ISERROR(VLOOKUP($A23,'Import OffPeak'!$A$3:O$99,10,FALSE)-VLOOKUP($A23,'Import OffPeak change'!$A$106:O$202,10,FALSE)),0,(VLOOKUP($A23,'Import OffPeak'!$A$3:O$99,10,FALSE)-VLOOKUP($A23,'Import OffPeak change'!$A$106:O$202,10,FALSE)))</f>
        <v>0</v>
      </c>
      <c r="K23" s="6">
        <f>IF(ISERROR(VLOOKUP($A23,'Import OffPeak'!$A$3:P$99,11,FALSE)-VLOOKUP($A23,'Import OffPeak change'!$A$106:P$202,11,FALSE)),0,(VLOOKUP($A23,'Import OffPeak'!$A$3:P$99,11,FALSE)-VLOOKUP($A23,'Import OffPeak change'!$A$106:P$202,11,FALSE)))</f>
        <v>0</v>
      </c>
      <c r="L23" s="6">
        <f>IF(ISERROR(VLOOKUP($A23,'Import OffPeak'!$A$3:Q$99,12,FALSE)-VLOOKUP($A23,'Import OffPeak change'!$A$106:Q$202,12,FALSE)),0,(VLOOKUP($A23,'Import OffPeak'!$A$3:Q$99,12,FALSE)-VLOOKUP($A23,'Import OffPeak change'!$A$106:Q$202,12,FALSE)))</f>
        <v>0</v>
      </c>
      <c r="M23" s="6">
        <f>IF(ISERROR(VLOOKUP($A23,'Import OffPeak'!$A$3:R$99,13,FALSE)-VLOOKUP($A23,'Import OffPeak change'!$A$106:R$202,13,FALSE)),0,(VLOOKUP($A23,'Import OffPeak'!$A$3:R$99,13,FALSE)-VLOOKUP($A23,'Import OffPeak change'!$A$106:R$202,13,FALSE)))</f>
        <v>0</v>
      </c>
      <c r="N23" s="6">
        <f>IF(ISERROR(VLOOKUP($A23,'Import OffPeak'!$A$3:S$99,14,FALSE)-VLOOKUP($A23,'Import OffPeak change'!$A$106:S$202,14,FALSE)),0,(VLOOKUP($A23,'Import OffPeak'!$A$3:S$99,14,FALSE)-VLOOKUP($A23,'Import OffPeak change'!$A$106:S$202,14,FALSE)))</f>
        <v>0</v>
      </c>
      <c r="O23" s="6">
        <f>IF(ISERROR(VLOOKUP($A23,'Import OffPeak'!$A$3:T$99,15,FALSE)-VLOOKUP($A23,'Import OffPeak change'!$A$106:T$202,15,FALSE)),0,(VLOOKUP($A23,'Import OffPeak'!$A$3:T$99,15,FALSE)-VLOOKUP($A23,'Import OffPeak change'!$A$106:T$202,15,FALSE)))</f>
        <v>0</v>
      </c>
      <c r="P23" s="6">
        <f>IF(ISERROR(VLOOKUP($A23,'Import OffPeak'!$A$3:U$99,16,FALSE)-VLOOKUP($A23,'Import OffPeak change'!$A$106:U$202,16,FALSE)),0,(VLOOKUP($A23,'Import OffPeak'!$A$3:U$99,16,FALSE)-VLOOKUP($A23,'Import OffPeak change'!$A$106:U$202,16,FALSE)))</f>
        <v>0</v>
      </c>
      <c r="Q23" s="6">
        <f>IF(ISERROR(VLOOKUP($A23,'Import OffPeak'!$A$3:V$99,17,FALSE)-VLOOKUP($A23,'Import OffPeak change'!$A$106:V$202,17,FALSE)),0,(VLOOKUP($A23,'Import OffPeak'!$A$3:V$99,17,FALSE)-VLOOKUP($A23,'Import OffPeak change'!$A$106:V$202,17,FALSE)))</f>
        <v>0</v>
      </c>
      <c r="R23" s="6">
        <f>IF(ISERROR(VLOOKUP($A23,'Import OffPeak'!$A$3:W$99,18,FALSE)-VLOOKUP($A23,'Import OffPeak change'!$A$106:W$202,18,FALSE)),0,(VLOOKUP($A23,'Import OffPeak'!$A$3:W$99,18,FALSE)-VLOOKUP($A23,'Import OffPeak change'!$A$106:W$202,18,FALSE)))</f>
        <v>0</v>
      </c>
      <c r="S23" s="6">
        <f>IF(ISERROR(VLOOKUP($A23,'Import OffPeak'!$A$3:X$99,19,FALSE)-VLOOKUP($A23,'Import OffPeak change'!$A$106:X$202,19,FALSE)),0,(VLOOKUP($A23,'Import OffPeak'!$A$3:X$99,19,FALSE)-VLOOKUP($A23,'Import OffPeak change'!$A$106:X$202,19,FALSE)))</f>
        <v>0</v>
      </c>
      <c r="T23" s="6">
        <f>IF(ISERROR(VLOOKUP($A23,'Import OffPeak'!$A$3:Y$99,20,FALSE)-VLOOKUP($A23,'Import OffPeak change'!$A$106:Y$202,20,FALSE)),0,(VLOOKUP($A23,'Import OffPeak'!$A$3:Y$99,20,FALSE)-VLOOKUP($A23,'Import OffPeak change'!$A$106:Y$202,20,FALSE)))</f>
        <v>0</v>
      </c>
      <c r="U23" s="6">
        <f>IF(ISERROR(VLOOKUP($A23,'Import OffPeak'!$A$3:Z$99,21,FALSE)-VLOOKUP($A23,'Import OffPeak change'!$A$106:Z$202,21,FALSE)),0,(VLOOKUP($A23,'Import OffPeak'!$A$3:Z$99,21,FALSE)-VLOOKUP($A23,'Import OffPeak change'!$A$106:Z$202,21,FALSE)))</f>
        <v>0</v>
      </c>
      <c r="V23" s="6">
        <f>IF(ISERROR(VLOOKUP($A23,'Import OffPeak'!$A$3:AA$99,22,FALSE)-VLOOKUP($A23,'Import OffPeak change'!$A$106:AA$202,22,FALSE)),0,(VLOOKUP($A23,'Import OffPeak'!$A$3:AA$99,22,FALSE)-VLOOKUP($A23,'Import OffPeak change'!$A$106:AA$202,22,FALSE)))</f>
        <v>0</v>
      </c>
      <c r="W23" s="6">
        <f>IF(ISERROR(VLOOKUP($A23,'Import OffPeak'!$A$3:AB$99,23,FALSE)-VLOOKUP($A23,'Import OffPeak change'!$A$106:AB$202,23,FALSE)),0,(VLOOKUP($A23,'Import OffPeak'!$A$3:AB$99,23,FALSE)-VLOOKUP($A23,'Import OffPeak change'!$A$106:AB$202,23,FALSE)))</f>
        <v>0</v>
      </c>
      <c r="X23" s="6">
        <f>IF(ISERROR(VLOOKUP($A23,'Import OffPeak'!$A$3:AC$99,24,FALSE)-VLOOKUP($A23,'Import OffPeak change'!$A$106:AC$202,24,FALSE)),0,(VLOOKUP($A23,'Import OffPeak'!$A$3:AC$99,24,FALSE)-VLOOKUP($A23,'Import OffPeak change'!$A$106:AC$202,24,FALSE)))</f>
        <v>0</v>
      </c>
      <c r="Y23" s="6">
        <f>IF(ISERROR(VLOOKUP($A23,'Import OffPeak'!$A$3:AD$99,25,FALSE)-VLOOKUP($A23,'Import OffPeak change'!$A$106:AD$202,25,FALSE)),0,(VLOOKUP($A23,'Import OffPeak'!$A$3:AD$99,25,FALSE)-VLOOKUP($A23,'Import OffPeak change'!$A$106:AD$202,25,FALSE)))</f>
        <v>0</v>
      </c>
      <c r="Z23" s="6">
        <f>IF(ISERROR(VLOOKUP($A23,'Import OffPeak'!$A$3:AE$99,26,FALSE)-VLOOKUP($A23,'Import OffPeak change'!$A$106:AE$202,26,FALSE)),0,(VLOOKUP($A23,'Import OffPeak'!$A$3:AE$99,26,FALSE)-VLOOKUP($A23,'Import OffPeak change'!$A$106:AE$202,26,FALSE)))</f>
        <v>0</v>
      </c>
      <c r="AA23" s="6">
        <f>IF(ISERROR(VLOOKUP($A23,'Import OffPeak'!$A$3:AF$99,27,FALSE)-VLOOKUP($A23,'Import OffPeak change'!$A$106:AF$202,27,FALSE)),0,(VLOOKUP($A23,'Import OffPeak'!$A$3:AF$99,27,FALSE)-VLOOKUP($A23,'Import OffPeak change'!$A$106:AF$202,27,FALSE)))</f>
        <v>0</v>
      </c>
      <c r="AB23" s="6">
        <f>IF(ISERROR(VLOOKUP($A23,'Import OffPeak'!$A$3:AG$99,28,FALSE)-VLOOKUP($A23,'Import OffPeak change'!$A$106:AG$202,28,FALSE)),0,(VLOOKUP($A23,'Import OffPeak'!$A$3:AG$99,28,FALSE)-VLOOKUP($A23,'Import OffPeak change'!$A$106:AG$202,28,FALSE)))</f>
        <v>0</v>
      </c>
      <c r="AC23" s="6">
        <f>IF(ISERROR(VLOOKUP($A23,'Import OffPeak'!$A$3:AH$99,29,FALSE)-VLOOKUP($A23,'Import OffPeak change'!$A$106:AH$202,29,FALSE)),0,(VLOOKUP($A23,'Import OffPeak'!$A$3:AH$99,29,FALSE)-VLOOKUP($A23,'Import OffPeak change'!$A$106:AH$202,29,FALSE)))</f>
        <v>0</v>
      </c>
      <c r="AD23" s="6">
        <f>IF(ISERROR(VLOOKUP($A23,'Import OffPeak'!$A$3:AI$99,30,FALSE)-VLOOKUP($A23,'Import OffPeak change'!$A$106:AI$202,30,FALSE)),0,(VLOOKUP($A23,'Import OffPeak'!$A$3:AI$99,30,FALSE)-VLOOKUP($A23,'Import OffPeak change'!$A$106:AI$202,30,FALSE)))</f>
        <v>0</v>
      </c>
      <c r="AE23" s="6">
        <f>IF(ISERROR(VLOOKUP($A23,'Import OffPeak'!$A$3:AJ$99,31,FALSE)-VLOOKUP($A23,'Import OffPeak change'!$A$106:AJ$202,31,FALSE)),0,(VLOOKUP($A23,'Import OffPeak'!$A$3:AJ$99,31,FALSE)-VLOOKUP($A23,'Import OffPeak change'!$A$106:AJ$202,31,FALSE)))</f>
        <v>0</v>
      </c>
      <c r="AF23" s="6">
        <f>IF(ISERROR(VLOOKUP($A23,'Import OffPeak'!$A$3:AK$99,32,FALSE)-VLOOKUP($A23,'Import OffPeak change'!$A$106:AK$202,32,FALSE)),0,(VLOOKUP($A23,'Import OffPeak'!$A$3:AK$99,32,FALSE)-VLOOKUP($A23,'Import OffPeak change'!$A$106:AK$202,32,FALSE)))</f>
        <v>0</v>
      </c>
      <c r="AG23" s="6">
        <f>IF(ISERROR(VLOOKUP($A23,'Import OffPeak'!$A$3:AL$99,33,FALSE)-VLOOKUP($A23,'Import OffPeak change'!$A$106:AL$202,33,FALSE)),0,(VLOOKUP($A23,'Import OffPeak'!$A$3:AL$99,33,FALSE)-VLOOKUP($A23,'Import OffPeak change'!$A$106:AL$202,33,FALSE)))</f>
        <v>0</v>
      </c>
      <c r="AH23" s="6">
        <f>IF(ISERROR(VLOOKUP($A23,'Import OffPeak'!$A$3:AM$99,34,FALSE)-VLOOKUP($A23,'Import OffPeak change'!$A$106:AM$202,34,FALSE)),0,(VLOOKUP($A23,'Import OffPeak'!$A$3:AM$99,34,FALSE)-VLOOKUP($A23,'Import OffPeak change'!$A$106:AM$202,34,FALSE)))</f>
        <v>0</v>
      </c>
      <c r="AI23" s="6">
        <f>IF(ISERROR(VLOOKUP($A23,'Import OffPeak'!$A$3:AN$99,35,FALSE)-VLOOKUP($A23,'Import OffPeak change'!$A$106:AN$202,35,FALSE)),0,(VLOOKUP($A23,'Import OffPeak'!$A$3:AN$99,35,FALSE)-VLOOKUP($A23,'Import OffPeak change'!$A$106:AN$202,35,FALSE)))</f>
        <v>0</v>
      </c>
      <c r="AJ23" s="6">
        <f>IF(ISERROR(VLOOKUP($A23,'Import OffPeak'!$A$3:AO$99,36,FALSE)-VLOOKUP($A23,'Import OffPeak change'!$A$106:AO$202,36,FALSE)),0,(VLOOKUP($A23,'Import OffPeak'!$A$3:AO$99,36,FALSE)-VLOOKUP($A23,'Import OffPeak change'!$A$106:AO$202,36,FALSE)))</f>
        <v>0</v>
      </c>
      <c r="AK23" s="6">
        <f>IF(ISERROR(VLOOKUP($A23,'Import OffPeak'!$A$3:AP$99,37,FALSE)-VLOOKUP($A23,'Import OffPeak change'!$A$106:AP$202,37,FALSE)),0,(VLOOKUP($A23,'Import OffPeak'!$A$3:AP$99,37,FALSE)-VLOOKUP($A23,'Import OffPeak change'!$A$106:AP$202,37,FALSE)))</f>
        <v>0</v>
      </c>
      <c r="AL23" s="6">
        <f>IF(ISERROR(VLOOKUP($A23,'Import OffPeak'!$A$3:AQ$99,38,FALSE)-VLOOKUP($A23,'Import OffPeak change'!$A$106:AQ$202,38,FALSE)),0,(VLOOKUP($A23,'Import OffPeak'!$A$3:AQ$99,38,FALSE)-VLOOKUP($A23,'Import OffPeak change'!$A$106:AQ$202,38,FALSE)))</f>
        <v>0</v>
      </c>
      <c r="AM23" s="6">
        <f>IF(ISERROR(VLOOKUP($A23,'Import OffPeak'!$A$3:AR$99,39,FALSE)-VLOOKUP($A23,'Import OffPeak change'!$A$106:AR$202,39,FALSE)),0,(VLOOKUP($A23,'Import OffPeak'!$A$3:AR$99,39,FALSE)-VLOOKUP($A23,'Import OffPeak change'!$A$106:AR$202,39,FALSE)))</f>
        <v>0</v>
      </c>
      <c r="AN23" s="6">
        <f>IF(ISERROR(VLOOKUP($A23,'Import OffPeak'!$A$3:AS$99,40,FALSE)-VLOOKUP($A23,'Import OffPeak change'!$A$106:AS$202,40,FALSE)),0,(VLOOKUP($A23,'Import OffPeak'!$A$3:AS$99,40,FALSE)-VLOOKUP($A23,'Import OffPeak change'!$A$106:AS$202,40,FALSE)))</f>
        <v>0</v>
      </c>
      <c r="AO23" s="6">
        <f>IF(ISERROR(VLOOKUP($A23,'Import OffPeak'!$A$3:AT$99,41,FALSE)-VLOOKUP($A23,'Import OffPeak change'!$A$106:AT$202,41,FALSE)),0,(VLOOKUP($A23,'Import OffPeak'!$A$3:AT$99,41,FALSE)-VLOOKUP($A23,'Import OffPeak change'!$A$106:AT$202,41,FALSE)))</f>
        <v>0</v>
      </c>
      <c r="AP23" s="6">
        <f>IF(ISERROR(VLOOKUP($A23,'Import OffPeak'!$A$3:AU$99,42,FALSE)-VLOOKUP($A23,'Import OffPeak change'!$A$106:AU$202,42,FALSE)),0,(VLOOKUP($A23,'Import OffPeak'!$A$3:AU$99,42,FALSE)-VLOOKUP($A23,'Import OffPeak change'!$A$106:AU$202,42,FALSE)))</f>
        <v>0</v>
      </c>
      <c r="AQ23" s="6">
        <f>IF(ISERROR(VLOOKUP($A23,'Import OffPeak'!$A$3:AV$99,43,FALSE)-VLOOKUP($A23,'Import OffPeak change'!$A$106:AV$202,43,FALSE)),0,(VLOOKUP($A23,'Import OffPeak'!$A$3:AV$99,43,FALSE)-VLOOKUP($A23,'Import OffPeak change'!$A$106:AV$202,43,FALSE)))</f>
        <v>0</v>
      </c>
      <c r="AR23" s="6">
        <f>IF(ISERROR(VLOOKUP($A23,'Import OffPeak'!$A$3:AW$99,44,FALSE)-VLOOKUP($A23,'Import OffPeak change'!$A$106:AW$202,44,FALSE)),0,(VLOOKUP($A23,'Import OffPeak'!$A$3:AW$99,44,FALSE)-VLOOKUP($A23,'Import OffPeak change'!$A$106:AW$202,44,FALSE)))</f>
        <v>0</v>
      </c>
      <c r="AS23" s="6">
        <f>IF(ISERROR(VLOOKUP($A23,'Import OffPeak'!$A$3:AX$99,45,FALSE)-VLOOKUP($A23,'Import OffPeak change'!$A$106:AX$202,45,FALSE)),0,(VLOOKUP($A23,'Import OffPeak'!$A$3:AX$99,45,FALSE)-VLOOKUP($A23,'Import OffPeak change'!$A$106:AX$202,45,FALSE)))</f>
        <v>0</v>
      </c>
      <c r="AT23" s="6">
        <f>IF(ISERROR(VLOOKUP($A23,'Import OffPeak'!$A$3:AY$99,46,FALSE)-VLOOKUP($A23,'Import OffPeak change'!$A$106:AY$202,46,FALSE)),0,(VLOOKUP($A23,'Import OffPeak'!$A$3:AY$99,46,FALSE)-VLOOKUP($A23,'Import OffPeak change'!$A$106:AY$202,46,FALSE)))</f>
        <v>0</v>
      </c>
      <c r="AU23" s="6">
        <f>IF(ISERROR(VLOOKUP($A23,'Import OffPeak'!$A$3:AZ$99,47,FALSE)-VLOOKUP($A23,'Import OffPeak change'!$A$106:AZ$202,47,FALSE)),0,(VLOOKUP($A23,'Import OffPeak'!$A$3:AZ$99,47,FALSE)-VLOOKUP($A23,'Import OffPeak change'!$A$106:AZ$202,47,FALSE)))</f>
        <v>0</v>
      </c>
      <c r="AV23" s="6">
        <f>IF(ISERROR(VLOOKUP($A23,'Import OffPeak'!$A$3:BA$99,48,FALSE)-VLOOKUP($A23,'Import OffPeak change'!$A$106:BA$202,48,FALSE)),0,(VLOOKUP($A23,'Import OffPeak'!$A$3:BA$99,48,FALSE)-VLOOKUP($A23,'Import OffPeak change'!$A$106:BA$202,48,FALSE)))</f>
        <v>0</v>
      </c>
      <c r="AW23" s="6">
        <f>IF(ISERROR(VLOOKUP($A23,'Import OffPeak'!$A$3:BB$99,49,FALSE)-VLOOKUP($A23,'Import OffPeak change'!$A$106:BB$202,49,FALSE)),0,(VLOOKUP($A23,'Import OffPeak'!$A$3:BB$99,49,FALSE)-VLOOKUP($A23,'Import OffPeak change'!$A$106:BB$202,49,FALSE)))</f>
        <v>0</v>
      </c>
      <c r="AX23" s="6">
        <f>IF(ISERROR(VLOOKUP($A23,'Import OffPeak'!$A$3:BC$99,50,FALSE)-VLOOKUP($A23,'Import OffPeak change'!$A$106:BC$202,50,FALSE)),0,(VLOOKUP($A23,'Import OffPeak'!$A$3:BC$99,50,FALSE)-VLOOKUP($A23,'Import OffPeak change'!$A$106:BC$202,50,FALSE)))</f>
        <v>0</v>
      </c>
      <c r="AY23" s="6">
        <f>IF(ISERROR(VLOOKUP($A23,'Import OffPeak'!$A$3:BD$99,51,FALSE)-VLOOKUP($A23,'Import OffPeak change'!$A$106:BD$202,51,FALSE)),0,(VLOOKUP($A23,'Import OffPeak'!$A$3:BD$99,51,FALSE)-VLOOKUP($A23,'Import OffPeak change'!$A$106:BD$202,51,FALSE)))</f>
        <v>0</v>
      </c>
      <c r="AZ23" s="6">
        <f>IF(ISERROR(VLOOKUP($A23,'Import OffPeak'!$A$3:BE$99,52,FALSE)-VLOOKUP($A23,'Import OffPeak change'!$A$106:BE$202,52,FALSE)),0,(VLOOKUP($A23,'Import OffPeak'!$A$3:BE$99,52,FALSE)-VLOOKUP($A23,'Import OffPeak change'!$A$106:BE$202,52,FALSE)))</f>
        <v>0</v>
      </c>
      <c r="BA23" s="6">
        <f>IF(ISERROR(VLOOKUP($A23,'Import OffPeak'!$A$3:BF$99,53,FALSE)-VLOOKUP($A23,'Import OffPeak change'!$A$106:BF$202,53,FALSE)),0,(VLOOKUP($A23,'Import OffPeak'!$A$3:BF$99,53,FALSE)-VLOOKUP($A23,'Import OffPeak change'!$A$106:BF$202,53,FALSE)))</f>
        <v>0</v>
      </c>
      <c r="BB23" s="6">
        <f>IF(ISERROR(VLOOKUP($A23,'Import OffPeak'!$A$3:BG$99,54,FALSE)-VLOOKUP($A23,'Import OffPeak change'!$A$106:BG$202,54,FALSE)),0,(VLOOKUP($A23,'Import OffPeak'!$A$3:BG$99,54,FALSE)-VLOOKUP($A23,'Import OffPeak change'!$A$106:BG$202,54,FALSE)))</f>
        <v>0</v>
      </c>
      <c r="BC23" s="6">
        <f>IF(ISERROR(VLOOKUP($A23,'Import OffPeak'!$A$3:BH$99,55,FALSE)-VLOOKUP($A23,'Import OffPeak change'!$A$106:BH$202,55,FALSE)),0,(VLOOKUP($A23,'Import OffPeak'!$A$3:BH$99,55,FALSE)-VLOOKUP($A23,'Import OffPeak change'!$A$106:BH$202,55,FALSE)))</f>
        <v>0</v>
      </c>
      <c r="BD23" s="6">
        <f>IF(ISERROR(VLOOKUP($A23,'Import OffPeak'!$A$3:BI$99,56,FALSE)-VLOOKUP($A23,'Import OffPeak change'!$A$106:BI$202,56,FALSE)),0,(VLOOKUP($A23,'Import OffPeak'!$A$3:BI$99,56,FALSE)-VLOOKUP($A23,'Import OffPeak change'!$A$106:BI$202,56,FALSE)))</f>
        <v>0</v>
      </c>
      <c r="BE23" s="6">
        <f>IF(ISERROR(VLOOKUP($A23,'Import OffPeak'!$A$3:BJ$99,57,FALSE)-VLOOKUP($A23,'Import OffPeak change'!$A$106:BJ$202,57,FALSE)),0,(VLOOKUP($A23,'Import OffPeak'!$A$3:BJ$99,57,FALSE)-VLOOKUP($A23,'Import OffPeak change'!$A$106:BJ$202,57,FALSE)))</f>
        <v>0</v>
      </c>
      <c r="BF23" s="6">
        <f>IF(ISERROR(VLOOKUP($A23,'Import OffPeak'!$A$3:BK$99,58,FALSE)-VLOOKUP($A23,'Import OffPeak change'!$A$106:BK$202,58,FALSE)),0,(VLOOKUP($A23,'Import OffPeak'!$A$3:BK$99,58,FALSE)-VLOOKUP($A23,'Import OffPeak change'!$A$106:BK$202,58,FALSE)))</f>
        <v>0</v>
      </c>
      <c r="BG23" s="6">
        <f>IF(ISERROR(VLOOKUP($A23,'Import OffPeak'!$A$3:BL$99,59,FALSE)-VLOOKUP($A23,'Import OffPeak change'!$A$106:BL$202,59,FALSE)),0,(VLOOKUP($A23,'Import OffPeak'!$A$3:BL$99,59,FALSE)-VLOOKUP($A23,'Import OffPeak change'!$A$106:BL$202,59,FALSE)))</f>
        <v>0</v>
      </c>
      <c r="BH23" s="6">
        <f>IF(ISERROR(VLOOKUP($A23,'Import OffPeak'!$A$3:BM$99,60,FALSE)-VLOOKUP($A23,'Import OffPeak change'!$A$106:BM$202,60,FALSE)),0,(VLOOKUP($A23,'Import OffPeak'!$A$3:BM$99,60,FALSE)-VLOOKUP($A23,'Import OffPeak change'!$A$106:BM$202,60,FALSE)))</f>
        <v>0</v>
      </c>
      <c r="BI23" s="6">
        <f>IF(ISERROR(VLOOKUP($A23,'Import OffPeak'!$A$3:BN$99,61,FALSE)-VLOOKUP($A23,'Import OffPeak change'!$A$106:BN$202,61,FALSE)),0,(VLOOKUP($A23,'Import OffPeak'!$A$3:BN$99,61,FALSE)-VLOOKUP($A23,'Import OffPeak change'!$A$106:BN$202,61,FALSE)))</f>
        <v>0</v>
      </c>
      <c r="BJ23" s="6">
        <f>IF(ISERROR(VLOOKUP($A23,'Import OffPeak'!$A$3:BO$99,62,FALSE)-VLOOKUP($A23,'Import OffPeak change'!$A$106:BO$202,62,FALSE)),0,(VLOOKUP($A23,'Import OffPeak'!$A$3:BO$99,62,FALSE)-VLOOKUP($A23,'Import OffPeak change'!$A$106:BO$202,62,FALSE)))</f>
        <v>0</v>
      </c>
      <c r="BK23" s="6">
        <f>IF(ISERROR(VLOOKUP($A23,'Import OffPeak'!$A$3:BP$99,63,FALSE)-VLOOKUP($A23,'Import OffPeak change'!$A$106:BP$202,63,FALSE)),0,(VLOOKUP($A23,'Import OffPeak'!$A$3:BP$99,63,FALSE)-VLOOKUP($A23,'Import OffPeak change'!$A$106:BP$202,63,FALSE)))</f>
        <v>0</v>
      </c>
      <c r="BL23" s="6">
        <f>IF(ISERROR(VLOOKUP($A23,'Import OffPeak'!$A$3:BQ$99,64,FALSE)-VLOOKUP($A23,'Import OffPeak change'!$A$106:BQ$202,64,FALSE)),0,(VLOOKUP($A23,'Import OffPeak'!$A$3:BQ$99,64,FALSE)-VLOOKUP($A23,'Import OffPeak change'!$A$106:BQ$202,64,FALSE)))</f>
        <v>0</v>
      </c>
      <c r="BM23" s="6">
        <f>IF(ISERROR(VLOOKUP($A23,'Import OffPeak'!$A$3:BR$99,65,FALSE)-VLOOKUP($A23,'Import OffPeak change'!$A$106:BR$202,65,FALSE)),0,(VLOOKUP($A23,'Import OffPeak'!$A$3:BR$99,65,FALSE)-VLOOKUP($A23,'Import OffPeak change'!$A$106:BR$202,65,FALSE)))</f>
        <v>0</v>
      </c>
      <c r="BN23" s="6">
        <f>IF(ISERROR(VLOOKUP($A23,'Import OffPeak'!$A$3:BS$99,66,FALSE)-VLOOKUP($A23,'Import OffPeak change'!$A$106:BS$202,66,FALSE)),0,(VLOOKUP($A23,'Import OffPeak'!$A$3:BS$99,66,FALSE)-VLOOKUP($A23,'Import OffPeak change'!$A$106:BS$202,66,FALSE)))</f>
        <v>0</v>
      </c>
      <c r="BO23" s="6">
        <f>IF(ISERROR(VLOOKUP($A23,'Import OffPeak'!$A$3:BT$99,67,FALSE)-VLOOKUP($A23,'Import OffPeak change'!$A$106:BT$202,67,FALSE)),0,(VLOOKUP($A23,'Import OffPeak'!$A$3:BT$99,67,FALSE)-VLOOKUP($A23,'Import OffPeak change'!$A$106:BT$202,67,FALSE)))</f>
        <v>0</v>
      </c>
      <c r="BP23" s="6">
        <f>IF(ISERROR(VLOOKUP($A23,'Import OffPeak'!$A$3:BU$99,68,FALSE)-VLOOKUP($A23,'Import OffPeak change'!$A$106:BU$202,68,FALSE)),0,(VLOOKUP($A23,'Import OffPeak'!$A$3:BU$99,68,FALSE)-VLOOKUP($A23,'Import OffPeak change'!$A$106:BU$202,68,FALSE)))</f>
        <v>0</v>
      </c>
      <c r="BQ23" s="6">
        <f>IF(ISERROR(VLOOKUP($A23,'Import OffPeak'!$A$3:BV$99,69,FALSE)-VLOOKUP($A23,'Import OffPeak change'!$A$106:BV$202,69,FALSE)),0,(VLOOKUP($A23,'Import OffPeak'!$A$3:BV$99,69,FALSE)-VLOOKUP($A23,'Import OffPeak change'!$A$106:BV$202,69,FALSE)))</f>
        <v>0</v>
      </c>
      <c r="BR23" s="6">
        <f>IF(ISERROR(VLOOKUP($A23,'Import OffPeak'!$A$3:BW$99,70,FALSE)-VLOOKUP($A23,'Import OffPeak change'!$A$106:BW$202,70,FALSE)),0,(VLOOKUP($A23,'Import OffPeak'!$A$3:BW$99,70,FALSE)-VLOOKUP($A23,'Import OffPeak change'!$A$106:BW$202,70,FALSE)))</f>
        <v>0</v>
      </c>
      <c r="BS23" s="6">
        <f>IF(ISERROR(VLOOKUP($A23,'Import OffPeak'!$A$3:BX$99,71,FALSE)-VLOOKUP($A23,'Import OffPeak change'!$A$106:BX$202,71,FALSE)),0,(VLOOKUP($A23,'Import OffPeak'!$A$3:BX$99,71,FALSE)-VLOOKUP($A23,'Import OffPeak change'!$A$106:BX$202,71,FALSE)))</f>
        <v>0</v>
      </c>
      <c r="BT23" s="6">
        <f>IF(ISERROR(VLOOKUP($A23,'Import OffPeak'!$A$3:BY$99,72,FALSE)-VLOOKUP($A23,'Import OffPeak change'!$A$106:BY$202,72,FALSE)),0,(VLOOKUP($A23,'Import OffPeak'!$A$3:BY$99,72,FALSE)-VLOOKUP($A23,'Import OffPeak change'!$A$106:BY$202,72,FALSE)))</f>
        <v>0</v>
      </c>
      <c r="BU23" s="6">
        <f>IF(ISERROR(VLOOKUP($A23,'Import OffPeak'!$A$3:BZ$99,73,FALSE)-VLOOKUP($A23,'Import OffPeak change'!$A$106:BZ$202,73,FALSE)),0,(VLOOKUP($A23,'Import OffPeak'!$A$3:BZ$99,73,FALSE)-VLOOKUP($A23,'Import OffPeak change'!$A$106:BZ$202,73,FALSE)))</f>
        <v>0</v>
      </c>
      <c r="BV23" s="6">
        <f>IF(ISERROR(VLOOKUP($A23,'Import OffPeak'!$A$3:CA$99,74,FALSE)-VLOOKUP($A23,'Import OffPeak change'!$A$106:CA$202,74,FALSE)),0,(VLOOKUP($A23,'Import OffPeak'!$A$3:CA$99,74,FALSE)-VLOOKUP($A23,'Import OffPeak change'!$A$106:CA$202,74,FALSE)))</f>
        <v>0</v>
      </c>
      <c r="BW23" s="6">
        <f>IF(ISERROR(VLOOKUP($A23,'Import OffPeak'!$A$3:CB$99,75,FALSE)-VLOOKUP($A23,'Import OffPeak change'!$A$106:CB$202,75,FALSE)),0,(VLOOKUP($A23,'Import OffPeak'!$A$3:CB$99,75,FALSE)-VLOOKUP($A23,'Import OffPeak change'!$A$106:CB$202,75,FALSE)))</f>
        <v>0</v>
      </c>
      <c r="BX23" s="6">
        <f>IF(ISERROR(VLOOKUP($A23,'Import OffPeak'!$A$3:CC$99,76,FALSE)-VLOOKUP($A23,'Import OffPeak change'!$A$106:CC$202,76,FALSE)),0,(VLOOKUP($A23,'Import OffPeak'!$A$3:CC$99,76,FALSE)-VLOOKUP($A23,'Import OffPeak change'!$A$106:CC$202,76,FALSE)))</f>
        <v>0</v>
      </c>
      <c r="BY23" s="6">
        <f>IF(ISERROR(VLOOKUP($A23,'Import OffPeak'!$A$3:CD$99,77,FALSE)-VLOOKUP($A23,'Import OffPeak change'!$A$106:CD$202,77,FALSE)),0,(VLOOKUP($A23,'Import OffPeak'!$A$3:CD$99,77,FALSE)-VLOOKUP($A23,'Import OffPeak change'!$A$106:CD$202,77,FALSE)))</f>
        <v>0</v>
      </c>
      <c r="BZ23" s="6">
        <f>IF(ISERROR(VLOOKUP($A23,'Import OffPeak'!$A$3:CE$99,78,FALSE)-VLOOKUP($A23,'Import OffPeak change'!$A$106:CE$202,78,FALSE)),0,(VLOOKUP($A23,'Import OffPeak'!$A$3:CE$99,78,FALSE)-VLOOKUP($A23,'Import OffPeak change'!$A$106:CE$202,78,FALSE)))</f>
        <v>0</v>
      </c>
      <c r="CA23" s="6">
        <f>IF(ISERROR(VLOOKUP($A23,'Import OffPeak'!$A$3:CF$99,79,FALSE)-VLOOKUP($A23,'Import OffPeak change'!$A$106:CF$202,79,FALSE)),0,(VLOOKUP($A23,'Import OffPeak'!$A$3:CF$99,79,FALSE)-VLOOKUP($A23,'Import OffPeak change'!$A$106:CF$202,79,FALSE)))</f>
        <v>0</v>
      </c>
      <c r="CB23" s="6">
        <f>IF(ISERROR(VLOOKUP($A23,'Import OffPeak'!$A$3:CG$99,80,FALSE)-VLOOKUP($A23,'Import OffPeak change'!$A$106:CG$202,80,FALSE)),0,(VLOOKUP($A23,'Import OffPeak'!$A$3:CG$99,80,FALSE)-VLOOKUP($A23,'Import OffPeak change'!$A$106:CG$202,80,FALSE)))</f>
        <v>0</v>
      </c>
      <c r="CC23" s="6">
        <f>IF(ISERROR(VLOOKUP($A23,'Import OffPeak'!$A$3:CH$99,81,FALSE)-VLOOKUP($A23,'Import OffPeak change'!$A$106:CH$202,81,FALSE)),0,(VLOOKUP($A23,'Import OffPeak'!$A$3:CH$99,81,FALSE)-VLOOKUP($A23,'Import OffPeak change'!$A$106:CH$202,81,FALSE)))</f>
        <v>0</v>
      </c>
      <c r="CD23" s="6">
        <f>IF(ISERROR(VLOOKUP($A23,'Import OffPeak'!$A$3:CI$99,82,FALSE)-VLOOKUP($A23,'Import OffPeak change'!$A$106:CI$202,82,FALSE)),0,(VLOOKUP($A23,'Import OffPeak'!$A$3:CI$99,82,FALSE)-VLOOKUP($A23,'Import OffPeak change'!$A$106:CI$202,82,FALSE)))</f>
        <v>0</v>
      </c>
      <c r="CE23" s="6">
        <f>IF(ISERROR(VLOOKUP($A23,'Import OffPeak'!$A$3:CJ$99,83,FALSE)-VLOOKUP($A23,'Import OffPeak change'!$A$106:CJ$202,83,FALSE)),0,(VLOOKUP($A23,'Import OffPeak'!$A$3:CJ$99,83,FALSE)-VLOOKUP($A23,'Import OffPeak change'!$A$106:CJ$202,83,FALSE)))</f>
        <v>0</v>
      </c>
      <c r="CF23" s="6">
        <f>IF(ISERROR(VLOOKUP($A23,'Import OffPeak'!$A$3:CK$99,84,FALSE)-VLOOKUP($A23,'Import OffPeak change'!$A$106:CK$202,84,FALSE)),0,(VLOOKUP($A23,'Import OffPeak'!$A$3:CK$99,84,FALSE)-VLOOKUP($A23,'Import OffPeak change'!$A$106:CK$202,84,FALSE)))</f>
        <v>0</v>
      </c>
      <c r="CG23" s="6">
        <f>IF(ISERROR(VLOOKUP($A23,'Import OffPeak'!$A$3:CL$99,85,FALSE)-VLOOKUP($A23,'Import OffPeak change'!$A$106:CL$202,85,FALSE)),0,(VLOOKUP($A23,'Import OffPeak'!$A$3:CL$99,85,FALSE)-VLOOKUP($A23,'Import OffPeak change'!$A$106:CL$202,85,FALSE)))</f>
        <v>0</v>
      </c>
      <c r="CH23" s="6">
        <f>IF(ISERROR(VLOOKUP($A23,'Import OffPeak'!$A$3:CM$99,86,FALSE)-VLOOKUP($A23,'Import OffPeak change'!$A$106:CM$202,86,FALSE)),0,(VLOOKUP($A23,'Import OffPeak'!$A$3:CM$99,86,FALSE)-VLOOKUP($A23,'Import OffPeak change'!$A$106:CM$202,86,FALSE)))</f>
        <v>0</v>
      </c>
      <c r="CI23" s="6">
        <f>IF(ISERROR(VLOOKUP($A23,'Import OffPeak'!$A$3:CN$99,87,FALSE)-VLOOKUP($A23,'Import OffPeak change'!$A$106:CN$202,87,FALSE)),0,(VLOOKUP($A23,'Import OffPeak'!$A$3:CN$99,87,FALSE)-VLOOKUP($A23,'Import OffPeak change'!$A$106:CN$202,87,FALSE)))</f>
        <v>0</v>
      </c>
      <c r="CJ23" s="6">
        <f>IF(ISERROR(VLOOKUP($A23,'Import OffPeak'!$A$3:CO$99,88,FALSE)-VLOOKUP($A23,'Import OffPeak change'!$A$106:CO$202,88,FALSE)),0,(VLOOKUP($A23,'Import OffPeak'!$A$3:CO$99,88,FALSE)-VLOOKUP($A23,'Import OffPeak change'!$A$106:CO$202,88,FALSE)))</f>
        <v>0</v>
      </c>
      <c r="CK23" s="6">
        <f>IF(ISERROR(VLOOKUP($A23,'Import OffPeak'!$A$3:CP$99,89,FALSE)-VLOOKUP($A23,'Import OffPeak change'!$A$106:CP$202,89,FALSE)),0,(VLOOKUP($A23,'Import OffPeak'!$A$3:CP$99,89,FALSE)-VLOOKUP($A23,'Import OffPeak change'!$A$106:CP$202,89,FALSE)))</f>
        <v>0</v>
      </c>
      <c r="CL23" s="6">
        <f>IF(ISERROR(VLOOKUP($A23,'Import OffPeak'!$A$3:CQ$99,90,FALSE)-VLOOKUP($A23,'Import OffPeak change'!$A$106:CQ$202,90,FALSE)),0,(VLOOKUP($A23,'Import OffPeak'!$A$3:CQ$99,90,FALSE)-VLOOKUP($A23,'Import OffPeak change'!$A$106:CQ$202,90,FALSE)))</f>
        <v>0</v>
      </c>
      <c r="CM23" s="6">
        <f>IF(ISERROR(VLOOKUP($A23,'Import OffPeak'!$A$3:CR$99,91,FALSE)-VLOOKUP($A23,'Import OffPeak change'!$A$106:CR$202,91,FALSE)),0,(VLOOKUP($A23,'Import OffPeak'!$A$3:CR$99,91,FALSE)-VLOOKUP($A23,'Import OffPeak change'!$A$106:CR$202,91,FALSE)))</f>
        <v>0</v>
      </c>
      <c r="CN23" s="6">
        <f>IF(ISERROR(VLOOKUP($A23,'Import OffPeak'!$A$3:CS$99,92,FALSE)-VLOOKUP($A23,'Import OffPeak change'!$A$106:CS$202,92,FALSE)),0,(VLOOKUP($A23,'Import OffPeak'!$A$3:CS$99,92,FALSE)-VLOOKUP($A23,'Import OffPeak change'!$A$106:CS$202,92,FALSE)))</f>
        <v>0</v>
      </c>
      <c r="CO23" s="6">
        <f>IF(ISERROR(VLOOKUP($A23,'Import OffPeak'!$A$3:CT$99,93,FALSE)-VLOOKUP($A23,'Import OffPeak change'!$A$106:CT$202,93,FALSE)),0,(VLOOKUP($A23,'Import OffPeak'!$A$3:CT$99,93,FALSE)-VLOOKUP($A23,'Import OffPeak change'!$A$106:CT$202,93,FALSE)))</f>
        <v>0</v>
      </c>
      <c r="CP23" s="6">
        <f>IF(ISERROR(VLOOKUP($A23,'Import OffPeak'!$A$3:CU$99,94,FALSE)-VLOOKUP($A23,'Import OffPeak change'!$A$106:CU$202,94,FALSE)),0,(VLOOKUP($A23,'Import OffPeak'!$A$3:CU$99,94,FALSE)-VLOOKUP($A23,'Import OffPeak change'!$A$106:CU$202,94,FALSE)))</f>
        <v>0</v>
      </c>
      <c r="CQ23" s="6">
        <f>IF(ISERROR(VLOOKUP($A23,'Import OffPeak'!$A$3:CV$99,95,FALSE)-VLOOKUP($A23,'Import OffPeak change'!$A$106:CV$202,95,FALSE)),0,(VLOOKUP($A23,'Import OffPeak'!$A$3:CV$99,95,FALSE)-VLOOKUP($A23,'Import OffPeak change'!$A$106:CV$202,95,FALSE)))</f>
        <v>0</v>
      </c>
      <c r="CR23" s="6">
        <f>IF(ISERROR(VLOOKUP($A23,'Import OffPeak'!$A$3:CW$99,96,FALSE)-VLOOKUP($A23,'Import OffPeak change'!$A$106:CW$202,96,FALSE)),0,(VLOOKUP($A23,'Import OffPeak'!$A$3:CW$99,96,FALSE)-VLOOKUP($A23,'Import OffPeak change'!$A$106:CW$202,96,FALSE)))</f>
        <v>0</v>
      </c>
      <c r="CS23" s="6">
        <f>IF(ISERROR(VLOOKUP($A23,'Import OffPeak'!$A$3:CX$99,97,FALSE)-VLOOKUP($A23,'Import OffPeak change'!$A$106:CX$202,97,FALSE)),0,(VLOOKUP($A23,'Import OffPeak'!$A$3:CX$99,97,FALSE)-VLOOKUP($A23,'Import OffPeak change'!$A$106:CX$202,97,FALSE)))</f>
        <v>0</v>
      </c>
      <c r="CT23" s="6">
        <f>IF(ISERROR(VLOOKUP($A23,'Import OffPeak'!$A$3:CY$99,98,FALSE)-VLOOKUP($A23,'Import OffPeak change'!$A$106:CY$202,98,FALSE)),0,(VLOOKUP($A23,'Import OffPeak'!$A$3:CY$99,98,FALSE)-VLOOKUP($A23,'Import OffPeak change'!$A$106:CY$202,98,FALSE)))</f>
        <v>0</v>
      </c>
      <c r="CU23" s="6">
        <f>IF(ISERROR(VLOOKUP($A23,'Import OffPeak'!$A$3:CZ$99,99,FALSE)-VLOOKUP($A23,'Import OffPeak change'!$A$106:CZ$202,99,FALSE)),0,(VLOOKUP($A23,'Import OffPeak'!$A$3:CZ$99,99,FALSE)-VLOOKUP($A23,'Import OffPeak change'!$A$106:CZ$202,99,FALSE)))</f>
        <v>0</v>
      </c>
      <c r="CV23" s="6">
        <f>IF(ISERROR(VLOOKUP($A23,'Import OffPeak'!$A$3:DA$99,100,FALSE)-VLOOKUP($A23,'Import OffPeak change'!$A$106:DA$202,100,FALSE)),0,(VLOOKUP($A23,'Import OffPeak'!$A$3:DA$99,100,FALSE)-VLOOKUP($A23,'Import OffPeak change'!$A$106:DA$202,100,FALSE)))</f>
        <v>0</v>
      </c>
      <c r="CW23" s="6">
        <f>IF(ISERROR(VLOOKUP($A23,'Import OffPeak'!$A$3:DB$99,101,FALSE)-VLOOKUP($A23,'Import OffPeak change'!$A$106:DB$202,101,FALSE)),0,(VLOOKUP($A23,'Import OffPeak'!$A$3:DB$99,101,FALSE)-VLOOKUP($A23,'Import OffPeak change'!$A$106:DB$202,101,FALSE)))</f>
        <v>0</v>
      </c>
      <c r="CX23" s="6">
        <f>IF(ISERROR(VLOOKUP($A23,'Import OffPeak'!$A$3:DC$99,102,FALSE)-VLOOKUP($A23,'Import OffPeak change'!$A$106:DC$202,102,FALSE)),0,(VLOOKUP($A23,'Import OffPeak'!$A$3:DC$99,102,FALSE)-VLOOKUP($A23,'Import OffPeak change'!$A$106:DC$202,102,FALSE)))</f>
        <v>0</v>
      </c>
      <c r="CY23" s="6">
        <f>IF(ISERROR(VLOOKUP($A23,'Import OffPeak'!$A$3:DD$99,103,FALSE)-VLOOKUP($A23,'Import OffPeak change'!$A$106:DD$202,103,FALSE)),0,(VLOOKUP($A23,'Import OffPeak'!$A$3:DD$99,103,FALSE)-VLOOKUP($A23,'Import OffPeak change'!$A$106:DD$202,103,FALSE)))</f>
        <v>0</v>
      </c>
      <c r="CZ23" s="6">
        <f>IF(ISERROR(VLOOKUP($A23,'Import OffPeak'!$A$3:DE$99,104,FALSE)-VLOOKUP($A23,'Import OffPeak change'!$A$106:DE$202,104,FALSE)),0,(VLOOKUP($A23,'Import OffPeak'!$A$3:DE$99,104,FALSE)-VLOOKUP($A23,'Import OffPeak change'!$A$106:DE$202,104,FALSE)))</f>
        <v>0</v>
      </c>
      <c r="DA23" s="6">
        <f>IF(ISERROR(VLOOKUP($A23,'Import OffPeak'!$A$3:DF$99,105,FALSE)-VLOOKUP($A23,'Import OffPeak change'!$A$106:DF$202,105,FALSE)),0,(VLOOKUP($A23,'Import OffPeak'!$A$3:DF$99,105,FALSE)-VLOOKUP($A23,'Import OffPeak change'!$A$106:DF$202,105,FALSE)))</f>
        <v>0</v>
      </c>
      <c r="DB23" s="6">
        <f>IF(ISERROR(VLOOKUP($A23,'Import OffPeak'!$A$3:DG$99,106,FALSE)-VLOOKUP($A23,'Import OffPeak change'!$A$106:DG$202,106,FALSE)),0,(VLOOKUP($A23,'Import OffPeak'!$A$3:DG$99,106,FALSE)-VLOOKUP($A23,'Import OffPeak change'!$A$106:DG$202,106,FALSE)))</f>
        <v>0</v>
      </c>
      <c r="DC23" s="6">
        <f>IF(ISERROR(VLOOKUP($A23,'Import OffPeak'!$A$3:DH$99,107,FALSE)-VLOOKUP($A23,'Import OffPeak change'!$A$106:DH$202,107,FALSE)),0,(VLOOKUP($A23,'Import OffPeak'!$A$3:DH$99,107,FALSE)-VLOOKUP($A23,'Import OffPeak change'!$A$106:DH$202,107,FALSE)))</f>
        <v>0</v>
      </c>
      <c r="DD23" s="6">
        <f>IF(ISERROR(VLOOKUP($A23,'Import OffPeak'!$A$3:DI$99,108,FALSE)-VLOOKUP($A23,'Import OffPeak change'!$A$106:DI$202,108,FALSE)),0,(VLOOKUP($A23,'Import OffPeak'!$A$3:DI$99,108,FALSE)-VLOOKUP($A23,'Import OffPeak change'!$A$106:DI$202,108,FALSE)))</f>
        <v>0</v>
      </c>
      <c r="DE23" s="6">
        <f>IF(ISERROR(VLOOKUP($A23,'Import OffPeak'!$A$3:DJ$99,109,FALSE)-VLOOKUP($A23,'Import OffPeak change'!$A$106:DJ$202,109,FALSE)),0,(VLOOKUP($A23,'Import OffPeak'!$A$3:DJ$99,109,FALSE)-VLOOKUP($A23,'Import OffPeak change'!$A$106:DJ$202,109,FALSE)))</f>
        <v>0</v>
      </c>
      <c r="DF23" s="6">
        <f>IF(ISERROR(VLOOKUP($A23,'Import OffPeak'!$A$3:DK$99,110,FALSE)-VLOOKUP($A23,'Import OffPeak change'!$A$106:DK$202,110,FALSE)),0,(VLOOKUP($A23,'Import OffPeak'!$A$3:DK$99,110,FALSE)-VLOOKUP($A23,'Import OffPeak change'!$A$106:DK$202,110,FALSE)))</f>
        <v>0</v>
      </c>
      <c r="DG23" s="6">
        <f>IF(ISERROR(VLOOKUP($A23,'Import OffPeak'!$A$3:DL$99,111,FALSE)-VLOOKUP($A23,'Import OffPeak change'!$A$106:DL$202,111,FALSE)),0,(VLOOKUP($A23,'Import OffPeak'!$A$3:DL$99,111,FALSE)-VLOOKUP($A23,'Import OffPeak change'!$A$106:DL$202,111,FALSE)))</f>
        <v>0</v>
      </c>
      <c r="DH23" s="6">
        <f>IF(ISERROR(VLOOKUP($A23,'Import OffPeak'!$A$3:DM$99,112,FALSE)-VLOOKUP($A23,'Import OffPeak change'!$A$106:DM$202,112,FALSE)),0,(VLOOKUP($A23,'Import OffPeak'!$A$3:DM$99,112,FALSE)-VLOOKUP($A23,'Import OffPeak change'!$A$106:DM$202,112,FALSE)))</f>
        <v>0</v>
      </c>
      <c r="DI23" s="6">
        <f>IF(ISERROR(VLOOKUP($A23,'Import OffPeak'!$A$3:DN$99,113,FALSE)-VLOOKUP($A23,'Import OffPeak change'!$A$106:DN$202,113,FALSE)),0,(VLOOKUP($A23,'Import OffPeak'!$A$3:DN$99,113,FALSE)-VLOOKUP($A23,'Import OffPeak change'!$A$106:DN$202,113,FALSE)))</f>
        <v>0</v>
      </c>
      <c r="DJ23" s="6">
        <f>IF(ISERROR(VLOOKUP($A23,'Import OffPeak'!$A$3:DO$99,114,FALSE)-VLOOKUP($A23,'Import OffPeak change'!$A$106:DO$202,114,FALSE)),0,(VLOOKUP($A23,'Import OffPeak'!$A$3:DO$99,114,FALSE)-VLOOKUP($A23,'Import OffPeak change'!$A$106:DO$202,114,FALSE)))</f>
        <v>0</v>
      </c>
      <c r="DK23" s="6">
        <f>IF(ISERROR(VLOOKUP($A23,'Import OffPeak'!$A$3:DP$99,115,FALSE)-VLOOKUP($A23,'Import OffPeak change'!$A$106:DP$202,115,FALSE)),0,(VLOOKUP($A23,'Import OffPeak'!$A$3:DP$99,115,FALSE)-VLOOKUP($A23,'Import OffPeak change'!$A$106:DP$202,115,FALSE)))</f>
        <v>0</v>
      </c>
      <c r="DL23" s="6">
        <f>IF(ISERROR(VLOOKUP($A23,'Import OffPeak'!$A$3:DQ$99,116,FALSE)-VLOOKUP($A23,'Import OffPeak change'!$A$106:DQ$202,116,FALSE)),0,(VLOOKUP($A23,'Import OffPeak'!$A$3:DQ$99,116,FALSE)-VLOOKUP($A23,'Import OffPeak change'!$A$106:DQ$202,116,FALSE)))</f>
        <v>0</v>
      </c>
      <c r="DM23" s="6">
        <f>IF(ISERROR(VLOOKUP($A23,'Import OffPeak'!$A$3:DR$99,117,FALSE)-VLOOKUP($A23,'Import OffPeak change'!$A$106:DR$202,117,FALSE)),0,(VLOOKUP($A23,'Import OffPeak'!$A$3:DR$99,117,FALSE)-VLOOKUP($A23,'Import OffPeak change'!$A$106:DR$202,117,FALSE)))</f>
        <v>0</v>
      </c>
      <c r="DN23" s="6">
        <f>IF(ISERROR(VLOOKUP($A23,'Import OffPeak'!$A$3:DS$99,118,FALSE)-VLOOKUP($A23,'Import OffPeak change'!$A$106:DS$202,118,FALSE)),0,(VLOOKUP($A23,'Import OffPeak'!$A$3:DS$99,118,FALSE)-VLOOKUP($A23,'Import OffPeak change'!$A$106:DS$202,118,FALSE)))</f>
        <v>0</v>
      </c>
      <c r="DO23" s="6">
        <f>IF(ISERROR(VLOOKUP($A23,'Import OffPeak'!$A$3:DT$99,119,FALSE)-VLOOKUP($A23,'Import OffPeak change'!$A$106:DT$202,119,FALSE)),0,(VLOOKUP($A23,'Import OffPeak'!$A$3:DT$99,119,FALSE)-VLOOKUP($A23,'Import OffPeak change'!$A$106:DT$202,119,FALSE)))</f>
        <v>0</v>
      </c>
      <c r="DP23" s="6">
        <f>IF(ISERROR(VLOOKUP($A23,'Import OffPeak'!$A$3:DU$99,120,FALSE)-VLOOKUP($A23,'Import OffPeak change'!$A$106:DU$202,120,FALSE)),0,(VLOOKUP($A23,'Import OffPeak'!$A$3:DU$99,120,FALSE)-VLOOKUP($A23,'Import OffPeak change'!$A$106:DU$202,120,FALSE)))</f>
        <v>0</v>
      </c>
      <c r="DQ23" s="6">
        <f>IF(ISERROR(VLOOKUP($A23,'Import OffPeak'!$A$3:DV$99,121,FALSE)-VLOOKUP($A23,'Import OffPeak change'!$A$106:DV$202,121,FALSE)),0,(VLOOKUP($A23,'Import OffPeak'!$A$3:DV$99,121,FALSE)-VLOOKUP($A23,'Import OffPeak change'!$A$106:DV$202,121,FALSE)))</f>
        <v>0</v>
      </c>
      <c r="DR23" s="6">
        <f>IF(ISERROR(VLOOKUP($A23,'Import OffPeak'!$A$3:DW$99,122,FALSE)-VLOOKUP($A23,'Import OffPeak change'!$A$106:DW$202,122,FALSE)),0,(VLOOKUP($A23,'Import OffPeak'!$A$3:DW$99,122,FALSE)-VLOOKUP($A23,'Import OffPeak change'!$A$106:DW$202,122,FALSE)))</f>
        <v>0</v>
      </c>
      <c r="DS23" s="6">
        <f>IF(ISERROR(VLOOKUP($A23,'Import OffPeak'!$A$3:DX$99,123,FALSE)-VLOOKUP($A23,'Import OffPeak change'!$A$106:DX$202,123,FALSE)),0,(VLOOKUP($A23,'Import OffPeak'!$A$3:DX$99,123,FALSE)-VLOOKUP($A23,'Import OffPeak change'!$A$106:DX$202,123,FALSE)))</f>
        <v>0</v>
      </c>
      <c r="DT23" s="6">
        <f>IF(ISERROR(VLOOKUP($A23,'Import OffPeak'!$A$3:DY$99,124,FALSE)-VLOOKUP($A23,'Import OffPeak change'!$A$106:DY$202,124,FALSE)),0,(VLOOKUP($A23,'Import OffPeak'!$A$3:DY$99,124,FALSE)-VLOOKUP($A23,'Import OffPeak change'!$A$106:DY$202,124,FALSE)))</f>
        <v>0</v>
      </c>
      <c r="DU23" s="6">
        <f>IF(ISERROR(VLOOKUP($A23,'Import OffPeak'!$A$3:DZ$99,125,FALSE)-VLOOKUP($A23,'Import OffPeak change'!$A$106:DZ$202,125,FALSE)),0,(VLOOKUP($A23,'Import OffPeak'!$A$3:DZ$99,125,FALSE)-VLOOKUP($A23,'Import OffPeak change'!$A$106:DZ$202,125,FALSE)))</f>
        <v>0</v>
      </c>
      <c r="DV23" s="6">
        <f>IF(ISERROR(VLOOKUP($A23,'Import OffPeak'!$A$3:EA$99,126,FALSE)-VLOOKUP($A23,'Import OffPeak change'!$A$106:EA$202,126,FALSE)),0,(VLOOKUP($A23,'Import OffPeak'!$A$3:EA$99,126,FALSE)-VLOOKUP($A23,'Import OffPeak change'!$A$106:EA$202,126,FALSE)))</f>
        <v>0</v>
      </c>
      <c r="DW23" s="6">
        <f>IF(ISERROR(VLOOKUP($A23,'Import OffPeak'!$A$3:EB$99,127,FALSE)-VLOOKUP($A23,'Import OffPeak change'!$A$106:EB$202,127,FALSE)),0,(VLOOKUP($A23,'Import OffPeak'!$A$3:EB$99,127,FALSE)-VLOOKUP($A23,'Import OffPeak change'!$A$106:EB$202,127,FALSE)))</f>
        <v>0</v>
      </c>
      <c r="DX23" s="6">
        <f>IF(ISERROR(VLOOKUP($A23,'Import OffPeak'!$A$3:EC$99,128,FALSE)-VLOOKUP($A23,'Import OffPeak change'!$A$106:EC$202,128,FALSE)),0,(VLOOKUP($A23,'Import OffPeak'!$A$3:EC$99,128,FALSE)-VLOOKUP($A23,'Import OffPeak change'!$A$106:EC$202,128,FALSE)))</f>
        <v>0</v>
      </c>
      <c r="DY23" s="6">
        <f>IF(ISERROR(VLOOKUP($A23,'Import OffPeak'!$A$3:ED$99,129,FALSE)-VLOOKUP($A23,'Import OffPeak change'!$A$106:ED$202,129,FALSE)),0,(VLOOKUP($A23,'Import OffPeak'!$A$3:ED$99,129,FALSE)-VLOOKUP($A23,'Import OffPeak change'!$A$106:ED$202,129,FALSE)))</f>
        <v>0</v>
      </c>
      <c r="DZ23" s="6">
        <f>IF(ISERROR(VLOOKUP($A23,'Import OffPeak'!$A$3:EE$99,130,FALSE)-VLOOKUP($A23,'Import OffPeak change'!$A$106:EE$202,130,FALSE)),0,(VLOOKUP($A23,'Import OffPeak'!$A$3:EE$99,130,FALSE)-VLOOKUP($A23,'Import OffPeak change'!$A$106:EE$202,130,FALSE)))</f>
        <v>0</v>
      </c>
      <c r="EA23" s="6">
        <f>IF(ISERROR(VLOOKUP($A23,'Import OffPeak'!$A$3:EF$99,131,FALSE)-VLOOKUP($A23,'Import OffPeak change'!$A$106:EF$202,131,FALSE)),0,(VLOOKUP($A23,'Import OffPeak'!$A$3:EF$99,131,FALSE)-VLOOKUP($A23,'Import OffPeak change'!$A$106:EF$202,131,FALSE)))</f>
        <v>0</v>
      </c>
      <c r="EB23" s="6">
        <f>IF(ISERROR(VLOOKUP($A23,'Import OffPeak'!$A$3:EG$99,132,FALSE)-VLOOKUP($A23,'Import OffPeak change'!$A$106:EG$202,132,FALSE)),0,(VLOOKUP($A23,'Import OffPeak'!$A$3:EG$99,132,FALSE)-VLOOKUP($A23,'Import OffPeak change'!$A$106:EG$202,132,FALSE)))</f>
        <v>0</v>
      </c>
      <c r="EC23" s="6">
        <f>IF(ISERROR(VLOOKUP($A23,'Import OffPeak'!$A$3:EH$99,133,FALSE)-VLOOKUP($A23,'Import OffPeak change'!$A$106:EH$202,133,FALSE)),0,(VLOOKUP($A23,'Import OffPeak'!$A$3:EH$99,133,FALSE)-VLOOKUP($A23,'Import OffPeak change'!$A$106:EH$202,133,FALSE)))</f>
        <v>0</v>
      </c>
      <c r="ED23" s="6">
        <f>IF(ISERROR(VLOOKUP($A23,'Import OffPeak'!$A$3:EI$99,134,FALSE)-VLOOKUP($A23,'Import OffPeak change'!$A$106:EI$202,134,FALSE)),0,(VLOOKUP($A23,'Import OffPeak'!$A$3:EI$99,134,FALSE)-VLOOKUP($A23,'Import OffPeak change'!$A$106:EI$202,134,FALSE)))</f>
        <v>0</v>
      </c>
      <c r="EE23" s="6">
        <f>IF(ISERROR(VLOOKUP($A23,'Import OffPeak'!$A$3:EJ$99,135,FALSE)-VLOOKUP($A23,'Import OffPeak change'!$A$106:EJ$202,135,FALSE)),0,(VLOOKUP($A23,'Import OffPeak'!$A$3:EJ$99,135,FALSE)-VLOOKUP($A23,'Import OffPeak change'!$A$106:EJ$202,135,FALSE)))</f>
        <v>0</v>
      </c>
      <c r="EF23" s="6">
        <f>IF(ISERROR(VLOOKUP($A23,'Import OffPeak'!$A$3:EK$99,136,FALSE)-VLOOKUP($A23,'Import OffPeak change'!$A$106:EK$202,136,FALSE)),0,(VLOOKUP($A23,'Import OffPeak'!$A$3:EK$99,136,FALSE)-VLOOKUP($A23,'Import OffPeak change'!$A$106:EK$202,136,FALSE)))</f>
        <v>0</v>
      </c>
      <c r="EG23" s="6">
        <f>IF(ISERROR(VLOOKUP($A23,'Import OffPeak'!$A$3:EL$99,137,FALSE)-VLOOKUP($A23,'Import OffPeak change'!$A$106:EL$202,137,FALSE)),0,(VLOOKUP($A23,'Import OffPeak'!$A$3:EL$99,137,FALSE)-VLOOKUP($A23,'Import OffPeak change'!$A$106:EL$202,137,FALSE)))</f>
        <v>0</v>
      </c>
      <c r="EH23" s="6">
        <f>IF(ISERROR(VLOOKUP($A23,'Import OffPeak'!$A$3:EM$99,138,FALSE)-VLOOKUP($A23,'Import OffPeak change'!$A$106:EM$202,138,FALSE)),0,(VLOOKUP($A23,'Import OffPeak'!$A$3:EM$99,138,FALSE)-VLOOKUP($A23,'Import OffPeak change'!$A$106:EM$202,138,FALSE)))</f>
        <v>0</v>
      </c>
      <c r="EI23" s="6">
        <f>IF(ISERROR(VLOOKUP($A23,'Import OffPeak'!$A$3:EN$99,139,FALSE)-VLOOKUP($A23,'Import OffPeak change'!$A$106:EN$202,139,FALSE)),0,(VLOOKUP($A23,'Import OffPeak'!$A$3:EN$99,139,FALSE)-VLOOKUP($A23,'Import OffPeak change'!$A$106:EN$202,139,FALSE)))</f>
        <v>0</v>
      </c>
      <c r="EJ23" s="6">
        <f>IF(ISERROR(VLOOKUP($A23,'Import OffPeak'!$A$3:EO$99,140,FALSE)-VLOOKUP($A23,'Import OffPeak change'!$A$106:EO$202,140,FALSE)),0,(VLOOKUP($A23,'Import OffPeak'!$A$3:EO$99,140,FALSE)-VLOOKUP($A23,'Import OffPeak change'!$A$106:EO$202,140,FALSE)))</f>
        <v>0</v>
      </c>
      <c r="EK23" s="6">
        <f>IF(ISERROR(VLOOKUP($A23,'Import OffPeak'!$A$3:EP$99,141,FALSE)-VLOOKUP($A23,'Import OffPeak change'!$A$106:EP$202,141,FALSE)),0,(VLOOKUP($A23,'Import OffPeak'!$A$3:EP$99,141,FALSE)-VLOOKUP($A23,'Import OffPeak change'!$A$106:EP$202,141,FALSE)))</f>
        <v>0</v>
      </c>
      <c r="EL23" s="6">
        <f>IF(ISERROR(VLOOKUP($A23,'Import OffPeak'!$A$3:EQ$99,142,FALSE)-VLOOKUP($A23,'Import OffPeak change'!$A$106:EQ$202,142,FALSE)),0,(VLOOKUP($A23,'Import OffPeak'!$A$3:EQ$99,142,FALSE)-VLOOKUP($A23,'Import OffPeak change'!$A$106:EQ$202,142,FALSE)))</f>
        <v>0</v>
      </c>
      <c r="EM23" s="6">
        <f>IF(ISERROR(VLOOKUP($A23,'Import OffPeak'!$A$3:ER$99,143,FALSE)-VLOOKUP($A23,'Import OffPeak change'!$A$106:ER$202,143,FALSE)),0,(VLOOKUP($A23,'Import OffPeak'!$A$3:ER$99,143,FALSE)-VLOOKUP($A23,'Import OffPeak change'!$A$106:ER$202,143,FALSE)))</f>
        <v>0</v>
      </c>
      <c r="EN23" s="6">
        <f>IF(ISERROR(VLOOKUP($A23,'Import OffPeak'!$A$3:ES$99,144,FALSE)-VLOOKUP($A23,'Import OffPeak change'!$A$106:ES$202,144,FALSE)),0,(VLOOKUP($A23,'Import OffPeak'!$A$3:ES$99,144,FALSE)-VLOOKUP($A23,'Import OffPeak change'!$A$106:ES$202,144,FALSE)))</f>
        <v>0</v>
      </c>
      <c r="EO23" s="6">
        <f>IF(ISERROR(VLOOKUP($A23,'Import OffPeak'!$A$3:ET$99,145,FALSE)-VLOOKUP($A23,'Import OffPeak change'!$A$106:ET$202,145,FALSE)),0,(VLOOKUP($A23,'Import OffPeak'!$A$3:ET$99,145,FALSE)-VLOOKUP($A23,'Import OffPeak change'!$A$106:ET$202,145,FALSE)))</f>
        <v>0</v>
      </c>
      <c r="EP23" s="6">
        <f>IF(ISERROR(VLOOKUP($A23,'Import OffPeak'!$A$3:EU$99,146,FALSE)-VLOOKUP($A23,'Import OffPeak change'!$A$106:EU$202,146,FALSE)),0,(VLOOKUP($A23,'Import OffPeak'!$A$3:EU$99,146,FALSE)-VLOOKUP($A23,'Import OffPeak change'!$A$106:EU$202,146,FALSE)))</f>
        <v>0</v>
      </c>
      <c r="EQ23" s="6">
        <f>IF(ISERROR(VLOOKUP($A23,'Import OffPeak'!$A$3:EV$99,147,FALSE)-VLOOKUP($A23,'Import OffPeak change'!$A$106:EV$202,147,FALSE)),0,(VLOOKUP($A23,'Import OffPeak'!$A$3:EV$99,147,FALSE)-VLOOKUP($A23,'Import OffPeak change'!$A$106:EV$202,147,FALSE)))</f>
        <v>0</v>
      </c>
      <c r="ER23" s="6">
        <f>IF(ISERROR(VLOOKUP($A23,'Import OffPeak'!$A$3:EW$99,148,FALSE)-VLOOKUP($A23,'Import OffPeak change'!$A$106:EW$202,148,FALSE)),0,(VLOOKUP($A23,'Import OffPeak'!$A$3:EW$99,148,FALSE)-VLOOKUP($A23,'Import OffPeak change'!$A$106:EW$202,148,FALSE)))</f>
        <v>0</v>
      </c>
      <c r="ES23" s="6">
        <f>IF(ISERROR(VLOOKUP($A23,'Import OffPeak'!$A$3:EX$99,149,FALSE)-VLOOKUP($A23,'Import OffPeak change'!$A$106:EX$202,149,FALSE)),0,(VLOOKUP($A23,'Import OffPeak'!$A$3:EX$99,149,FALSE)-VLOOKUP($A23,'Import OffPeak change'!$A$106:EX$202,149,FALSE)))</f>
        <v>0</v>
      </c>
      <c r="ET23" s="6">
        <f>IF(ISERROR(VLOOKUP($A23,'Import OffPeak'!$A$3:EY$99,150,FALSE)-VLOOKUP($A23,'Import OffPeak change'!$A$106:EY$202,150,FALSE)),0,(VLOOKUP($A23,'Import OffPeak'!$A$3:EY$99,150,FALSE)-VLOOKUP($A23,'Import OffPeak change'!$A$106:EY$202,150,FALSE)))</f>
        <v>0</v>
      </c>
      <c r="EU23" s="6">
        <f>IF(ISERROR(VLOOKUP($A23,'Import OffPeak'!$A$3:EZ$99,151,FALSE)-VLOOKUP($A23,'Import OffPeak change'!$A$106:EZ$202,151,FALSE)),0,(VLOOKUP($A23,'Import OffPeak'!$A$3:EZ$99,151,FALSE)-VLOOKUP($A23,'Import OffPeak change'!$A$106:EZ$202,151,FALSE)))</f>
        <v>0</v>
      </c>
      <c r="EV23" s="6">
        <f>IF(ISERROR(VLOOKUP($A23,'Import OffPeak'!$A$3:FA$99,152,FALSE)-VLOOKUP($A23,'Import OffPeak change'!$A$106:FA$202,152,FALSE)),0,(VLOOKUP($A23,'Import OffPeak'!$A$3:FA$99,152,FALSE)-VLOOKUP($A23,'Import OffPeak change'!$A$106:FA$202,152,FALSE)))</f>
        <v>0</v>
      </c>
      <c r="EW23" s="6">
        <f>IF(ISERROR(VLOOKUP($A23,'Import OffPeak'!$A$3:FB$99,153,FALSE)-VLOOKUP($A23,'Import OffPeak change'!$A$106:FB$202,153,FALSE)),0,(VLOOKUP($A23,'Import OffPeak'!$A$3:FB$99,153,FALSE)-VLOOKUP($A23,'Import OffPeak change'!$A$106:FB$202,153,FALSE)))</f>
        <v>0</v>
      </c>
      <c r="EX23" s="6">
        <f>IF(ISERROR(VLOOKUP($A23,'Import OffPeak'!$A$3:FC$99,154,FALSE)-VLOOKUP($A23,'Import OffPeak change'!$A$106:FC$202,154,FALSE)),0,(VLOOKUP($A23,'Import OffPeak'!$A$3:FC$99,154,FALSE)-VLOOKUP($A23,'Import OffPeak change'!$A$106:FC$202,154,FALSE)))</f>
        <v>0</v>
      </c>
      <c r="EY23" s="6">
        <f>IF(ISERROR(VLOOKUP($A23,'Import OffPeak'!$A$3:FD$99,155,FALSE)-VLOOKUP($A23,'Import OffPeak change'!$A$106:FD$202,155,FALSE)),0,(VLOOKUP($A23,'Import OffPeak'!$A$3:FD$99,155,FALSE)-VLOOKUP($A23,'Import OffPeak change'!$A$106:FD$202,155,FALSE)))</f>
        <v>0</v>
      </c>
      <c r="EZ23" s="6">
        <f>IF(ISERROR(VLOOKUP($A23,'Import OffPeak'!$A$3:FE$99,156,FALSE)-VLOOKUP($A23,'Import OffPeak change'!$A$106:FE$202,156,FALSE)),0,(VLOOKUP($A23,'Import OffPeak'!$A$3:FE$99,156,FALSE)-VLOOKUP($A23,'Import OffPeak change'!$A$106:FE$202,156,FALSE)))</f>
        <v>0</v>
      </c>
      <c r="FA23" s="6">
        <f>IF(ISERROR(VLOOKUP($A23,'Import OffPeak'!$A$3:FF$99,157,FALSE)-VLOOKUP($A23,'Import OffPeak change'!$A$106:FF$202,157,FALSE)),0,(VLOOKUP($A23,'Import OffPeak'!$A$3:FF$99,157,FALSE)-VLOOKUP($A23,'Import OffPeak change'!$A$106:FF$202,157,FALSE)))</f>
        <v>0</v>
      </c>
      <c r="FB23" s="6">
        <f>IF(ISERROR(VLOOKUP($A23,'Import OffPeak'!$A$3:FG$99,158,FALSE)-VLOOKUP($A23,'Import OffPeak change'!$A$106:FG$202,158,FALSE)),0,(VLOOKUP($A23,'Import OffPeak'!$A$3:FG$99,158,FALSE)-VLOOKUP($A23,'Import OffPeak change'!$A$106:FG$202,158,FALSE)))</f>
        <v>0</v>
      </c>
      <c r="FC23" s="6">
        <f>IF(ISERROR(VLOOKUP($A23,'Import OffPeak'!$A$3:FH$99,159,FALSE)-VLOOKUP($A23,'Import OffPeak change'!$A$106:FH$202,159,FALSE)),0,(VLOOKUP($A23,'Import OffPeak'!$A$3:FH$99,159,FALSE)-VLOOKUP($A23,'Import OffPeak change'!$A$106:FH$202,159,FALSE)))</f>
        <v>0</v>
      </c>
      <c r="FD23" s="6">
        <f>IF(ISERROR(VLOOKUP($A23,'Import OffPeak'!$A$3:FI$99,160,FALSE)-VLOOKUP($A23,'Import OffPeak change'!$A$106:FI$202,160,FALSE)),0,(VLOOKUP($A23,'Import OffPeak'!$A$3:FI$99,160,FALSE)-VLOOKUP($A23,'Import OffPeak change'!$A$106:FI$202,160,FALSE)))</f>
        <v>0</v>
      </c>
      <c r="FE23" s="6">
        <f>IF(ISERROR(VLOOKUP($A23,'Import OffPeak'!$A$3:FJ$99,161,FALSE)-VLOOKUP($A23,'Import OffPeak change'!$A$106:FJ$202,161,FALSE)),0,(VLOOKUP($A23,'Import OffPeak'!$A$3:FJ$99,161,FALSE)-VLOOKUP($A23,'Import OffPeak change'!$A$106:FJ$202,161,FALSE)))</f>
        <v>0</v>
      </c>
      <c r="FF23" s="6">
        <f>IF(ISERROR(VLOOKUP($A23,'Import OffPeak'!$A$3:FK$99,162,FALSE)-VLOOKUP($A23,'Import OffPeak change'!$A$106:FK$202,162,FALSE)),0,(VLOOKUP($A23,'Import OffPeak'!$A$3:FK$99,162,FALSE)-VLOOKUP($A23,'Import OffPeak change'!$A$106:FK$202,162,FALSE)))</f>
        <v>0</v>
      </c>
      <c r="FG23" s="6">
        <f>IF(ISERROR(VLOOKUP($A23,'Import OffPeak'!$A$3:FL$99,163,FALSE)-VLOOKUP($A23,'Import OffPeak change'!$A$106:FL$202,163,FALSE)),0,(VLOOKUP($A23,'Import OffPeak'!$A$3:FL$99,163,FALSE)-VLOOKUP($A23,'Import OffPeak change'!$A$106:FL$202,163,FALSE)))</f>
        <v>0</v>
      </c>
      <c r="FH23" s="6">
        <f>IF(ISERROR(VLOOKUP($A23,'Import OffPeak'!$A$3:FM$99,164,FALSE)-VLOOKUP($A23,'Import OffPeak change'!$A$106:FM$202,164,FALSE)),0,(VLOOKUP($A23,'Import OffPeak'!$A$3:FM$99,164,FALSE)-VLOOKUP($A23,'Import OffPeak change'!$A$106:FM$202,164,FALSE)))</f>
        <v>0</v>
      </c>
      <c r="FI23" s="6">
        <f>IF(ISERROR(VLOOKUP($A23,'Import OffPeak'!$A$3:FN$99,165,FALSE)-VLOOKUP($A23,'Import OffPeak change'!$A$106:FN$202,165,FALSE)),0,(VLOOKUP($A23,'Import OffPeak'!$A$3:FN$99,165,FALSE)-VLOOKUP($A23,'Import OffPeak change'!$A$106:FN$202,165,FALSE)))</f>
        <v>0</v>
      </c>
      <c r="FJ23" s="6">
        <f>IF(ISERROR(VLOOKUP($A23,'Import OffPeak'!$A$3:FO$99,166,FALSE)-VLOOKUP($A23,'Import OffPeak change'!$A$106:FO$202,166,FALSE)),0,(VLOOKUP($A23,'Import OffPeak'!$A$3:FO$99,166,FALSE)-VLOOKUP($A23,'Import OffPeak change'!$A$106:FO$202,166,FALSE)))</f>
        <v>0</v>
      </c>
      <c r="FK23" s="6">
        <f>IF(ISERROR(VLOOKUP($A23,'Import OffPeak'!$A$3:FP$99,167,FALSE)-VLOOKUP($A23,'Import OffPeak change'!$A$106:FP$202,167,FALSE)),0,(VLOOKUP($A23,'Import OffPeak'!$A$3:FP$99,167,FALSE)-VLOOKUP($A23,'Import OffPeak change'!$A$106:FP$202,167,FALSE)))</f>
        <v>0</v>
      </c>
      <c r="FL23" s="6">
        <f>IF(ISERROR(VLOOKUP($A23,'Import OffPeak'!$A$3:FQ$99,168,FALSE)-VLOOKUP($A23,'Import OffPeak change'!$A$106:FQ$202,168,FALSE)),0,(VLOOKUP($A23,'Import OffPeak'!$A$3:FQ$99,168,FALSE)-VLOOKUP($A23,'Import OffPeak change'!$A$106:FQ$202,168,FALSE)))</f>
        <v>0</v>
      </c>
      <c r="FM23" s="6">
        <f>IF(ISERROR(VLOOKUP($A23,'Import OffPeak'!$A$3:FR$99,169,FALSE)-VLOOKUP($A23,'Import OffPeak change'!$A$106:FR$202,169,FALSE)),0,(VLOOKUP($A23,'Import OffPeak'!$A$3:FR$99,169,FALSE)-VLOOKUP($A23,'Import OffPeak change'!$A$106:FR$202,169,FALSE)))</f>
        <v>0</v>
      </c>
      <c r="FN23" s="6">
        <f>IF(ISERROR(VLOOKUP($A23,'Import OffPeak'!$A$3:FS$99,170,FALSE)-VLOOKUP($A23,'Import OffPeak change'!$A$106:FS$202,170,FALSE)),0,(VLOOKUP($A23,'Import OffPeak'!$A$3:FS$99,170,FALSE)-VLOOKUP($A23,'Import OffPeak change'!$A$106:FS$202,170,FALSE)))</f>
        <v>0</v>
      </c>
      <c r="FO23" s="6">
        <f>IF(ISERROR(VLOOKUP($A23,'Import OffPeak'!$A$3:FT$99,171,FALSE)-VLOOKUP($A23,'Import OffPeak change'!$A$106:FT$202,171,FALSE)),0,(VLOOKUP($A23,'Import OffPeak'!$A$3:FT$99,171,FALSE)-VLOOKUP($A23,'Import OffPeak change'!$A$106:FT$202,171,FALSE)))</f>
        <v>0</v>
      </c>
      <c r="FP23" s="6">
        <f>IF(ISERROR(VLOOKUP($A23,'Import OffPeak'!$A$3:FU$99,172,FALSE)-VLOOKUP($A23,'Import OffPeak change'!$A$106:FU$202,172,FALSE)),0,(VLOOKUP($A23,'Import OffPeak'!$A$3:FU$99,172,FALSE)-VLOOKUP($A23,'Import OffPeak change'!$A$106:FU$202,172,FALSE)))</f>
        <v>0</v>
      </c>
      <c r="FQ23" s="6">
        <f>IF(ISERROR(VLOOKUP($A23,'Import OffPeak'!$A$3:FV$99,173,FALSE)-VLOOKUP($A23,'Import OffPeak change'!$A$106:FV$202,173,FALSE)),0,(VLOOKUP($A23,'Import OffPeak'!$A$3:FV$99,173,FALSE)-VLOOKUP($A23,'Import OffPeak change'!$A$106:FV$202,173,FALSE)))</f>
        <v>0</v>
      </c>
      <c r="FR23" s="6">
        <f>IF(ISERROR(VLOOKUP($A23,'Import OffPeak'!$A$3:FW$99,174,FALSE)-VLOOKUP($A23,'Import OffPeak change'!$A$106:FW$202,174,FALSE)),0,(VLOOKUP($A23,'Import OffPeak'!$A$3:FW$99,174,FALSE)-VLOOKUP($A23,'Import OffPeak change'!$A$106:FW$202,174,FALSE)))</f>
        <v>0</v>
      </c>
      <c r="FS23" s="6">
        <f>IF(ISERROR(VLOOKUP($A23,'Import OffPeak'!$A$3:FX$99,175,FALSE)-VLOOKUP($A23,'Import OffPeak change'!$A$106:FX$202,175,FALSE)),0,(VLOOKUP($A23,'Import OffPeak'!$A$3:FX$99,175,FALSE)-VLOOKUP($A23,'Import OffPeak change'!$A$106:FX$202,175,FALSE)))</f>
        <v>0</v>
      </c>
      <c r="FT23" s="6">
        <f>IF(ISERROR(VLOOKUP($A23,'Import OffPeak'!$A$3:FY$99,176,FALSE)-VLOOKUP($A23,'Import OffPeak change'!$A$106:FY$202,176,FALSE)),0,(VLOOKUP($A23,'Import OffPeak'!$A$3:FY$99,176,FALSE)-VLOOKUP($A23,'Import OffPeak change'!$A$106:FY$202,176,FALSE)))</f>
        <v>0</v>
      </c>
      <c r="FU23" s="6">
        <f>IF(ISERROR(VLOOKUP($A23,'Import OffPeak'!$A$3:FZ$99,177,FALSE)-VLOOKUP($A23,'Import OffPeak change'!$A$106:FZ$202,177,FALSE)),0,(VLOOKUP($A23,'Import OffPeak'!$A$3:FZ$99,177,FALSE)-VLOOKUP($A23,'Import OffPeak change'!$A$106:FZ$202,177,FALSE)))</f>
        <v>0</v>
      </c>
      <c r="FV23" s="6">
        <f>IF(ISERROR(VLOOKUP($A23,'Import OffPeak'!$A$3:GA$99,178,FALSE)-VLOOKUP($A23,'Import OffPeak change'!$A$106:GA$202,178,FALSE)),0,(VLOOKUP($A23,'Import OffPeak'!$A$3:GA$99,178,FALSE)-VLOOKUP($A23,'Import OffPeak change'!$A$106:GA$202,178,FALSE)))</f>
        <v>0</v>
      </c>
      <c r="FW23" s="6">
        <f>IF(ISERROR(VLOOKUP($A23,'Import OffPeak'!$A$3:GB$99,179,FALSE)-VLOOKUP($A23,'Import OffPeak change'!$A$106:GB$202,179,FALSE)),0,(VLOOKUP($A23,'Import OffPeak'!$A$3:GB$99,179,FALSE)-VLOOKUP($A23,'Import OffPeak change'!$A$106:GB$202,179,FALSE)))</f>
        <v>0</v>
      </c>
      <c r="FX23" s="6">
        <f>IF(ISERROR(VLOOKUP($A23,'Import OffPeak'!$A$3:GC$99,180,FALSE)-VLOOKUP($A23,'Import OffPeak change'!$A$106:GC$202,180,FALSE)),0,(VLOOKUP($A23,'Import OffPeak'!$A$3:GC$99,180,FALSE)-VLOOKUP($A23,'Import OffPeak change'!$A$106:GC$202,180,FALSE)))</f>
        <v>0</v>
      </c>
      <c r="FY23" s="6">
        <f>IF(ISERROR(VLOOKUP($A23,'Import OffPeak'!$A$3:GD$99,181,FALSE)-VLOOKUP($A23,'Import OffPeak change'!$A$106:GD$202,181,FALSE)),0,(VLOOKUP($A23,'Import OffPeak'!$A$3:GD$99,181,FALSE)-VLOOKUP($A23,'Import OffPeak change'!$A$106:GD$202,181,FALSE)))</f>
        <v>0</v>
      </c>
      <c r="FZ23" s="6">
        <f>IF(ISERROR(VLOOKUP($A23,'Import OffPeak'!$A$3:GE$99,182,FALSE)-VLOOKUP($A23,'Import OffPeak change'!$A$106:GE$202,182,FALSE)),0,(VLOOKUP($A23,'Import OffPeak'!$A$3:GE$99,182,FALSE)-VLOOKUP($A23,'Import OffPeak change'!$A$106:GE$202,182,FALSE)))</f>
        <v>0</v>
      </c>
      <c r="GA23" s="6">
        <f>IF(ISERROR(VLOOKUP($A23,'Import OffPeak'!$A$3:GF$99,183,FALSE)-VLOOKUP($A23,'Import OffPeak change'!$A$106:GF$202,183,FALSE)),0,(VLOOKUP($A23,'Import OffPeak'!$A$3:GF$99,183,FALSE)-VLOOKUP($A23,'Import OffPeak change'!$A$106:GF$202,183,FALSE)))</f>
        <v>0</v>
      </c>
      <c r="GB23" s="6">
        <f>IF(ISERROR(VLOOKUP($A23,'Import OffPeak'!$A$3:GG$99,184,FALSE)-VLOOKUP($A23,'Import OffPeak change'!$A$106:GG$202,184,FALSE)),0,(VLOOKUP($A23,'Import OffPeak'!$A$3:GG$99,184,FALSE)-VLOOKUP($A23,'Import OffPeak change'!$A$106:GG$202,184,FALSE)))</f>
        <v>0</v>
      </c>
      <c r="GC23" s="6">
        <f>IF(ISERROR(VLOOKUP($A23,'Import OffPeak'!$A$3:GH$99,185,FALSE)-VLOOKUP($A23,'Import OffPeak change'!$A$106:GH$202,185,FALSE)),0,(VLOOKUP($A23,'Import OffPeak'!$A$3:GH$99,185,FALSE)-VLOOKUP($A23,'Import OffPeak change'!$A$106:GH$202,185,FALSE)))</f>
        <v>0</v>
      </c>
      <c r="GD23" s="6">
        <f>IF(ISERROR(VLOOKUP($A23,'Import OffPeak'!$A$3:GI$99,186,FALSE)-VLOOKUP($A23,'Import OffPeak change'!$A$106:GI$202,186,FALSE)),0,(VLOOKUP($A23,'Import OffPeak'!$A$3:GI$99,186,FALSE)-VLOOKUP($A23,'Import OffPeak change'!$A$106:GI$202,186,FALSE)))</f>
        <v>0</v>
      </c>
      <c r="GE23" s="6">
        <f>IF(ISERROR(VLOOKUP($A23,'Import OffPeak'!$A$3:GJ$99,187,FALSE)-VLOOKUP($A23,'Import OffPeak change'!$A$106:GJ$202,187,FALSE)),0,(VLOOKUP($A23,'Import OffPeak'!$A$3:GJ$99,187,FALSE)-VLOOKUP($A23,'Import OffPeak change'!$A$106:GJ$202,187,FALSE)))</f>
        <v>0</v>
      </c>
      <c r="GF23" s="6">
        <f>IF(ISERROR(VLOOKUP($A23,'Import OffPeak'!$A$3:GK$99,188,FALSE)-VLOOKUP($A23,'Import OffPeak change'!$A$106:GK$202,188,FALSE)),0,(VLOOKUP($A23,'Import OffPeak'!$A$3:GK$99,188,FALSE)-VLOOKUP($A23,'Import OffPeak change'!$A$106:GK$202,188,FALSE)))</f>
        <v>0</v>
      </c>
      <c r="GG23" s="6">
        <f>IF(ISERROR(VLOOKUP($A23,'Import OffPeak'!$A$3:GL$99,189,FALSE)-VLOOKUP($A23,'Import OffPeak change'!$A$106:GL$202,189,FALSE)),0,(VLOOKUP($A23,'Import OffPeak'!$A$3:GL$99,189,FALSE)-VLOOKUP($A23,'Import OffPeak change'!$A$106:GL$202,189,FALSE)))</f>
        <v>0</v>
      </c>
      <c r="GH23" s="6">
        <f>IF(ISERROR(VLOOKUP($A23,'Import OffPeak'!$A$3:GM$99,190,FALSE)-VLOOKUP($A23,'Import OffPeak change'!$A$106:GM$202,190,FALSE)),0,(VLOOKUP($A23,'Import OffPeak'!$A$3:GM$99,190,FALSE)-VLOOKUP($A23,'Import OffPeak change'!$A$106:GM$202,190,FALSE)))</f>
        <v>0</v>
      </c>
      <c r="GI23" s="6">
        <f>IF(ISERROR(VLOOKUP($A23,'Import OffPeak'!$A$3:GN$99,191,FALSE)-VLOOKUP($A23,'Import OffPeak change'!$A$106:GN$202,191,FALSE)),0,(VLOOKUP($A23,'Import OffPeak'!$A$3:GN$99,191,FALSE)-VLOOKUP($A23,'Import OffPeak change'!$A$106:GN$202,191,FALSE)))</f>
        <v>0</v>
      </c>
      <c r="GJ23" s="6">
        <f>IF(ISERROR(VLOOKUP($A23,'Import OffPeak'!$A$3:GO$99,192,FALSE)-VLOOKUP($A23,'Import OffPeak change'!$A$106:GO$202,192,FALSE)),0,(VLOOKUP($A23,'Import OffPeak'!$A$3:GO$99,192,FALSE)-VLOOKUP($A23,'Import OffPeak change'!$A$106:GO$202,192,FALSE)))</f>
        <v>0</v>
      </c>
      <c r="GK23" s="6">
        <f>IF(ISERROR(VLOOKUP($A23,'Import OffPeak'!$A$3:GP$99,193,FALSE)-VLOOKUP($A23,'Import OffPeak change'!$A$106:GP$202,193,FALSE)),0,(VLOOKUP($A23,'Import OffPeak'!$A$3:GP$99,193,FALSE)-VLOOKUP($A23,'Import OffPeak change'!$A$106:GP$202,193,FALSE)))</f>
        <v>0</v>
      </c>
      <c r="GL23" s="6">
        <f>IF(ISERROR(VLOOKUP($A23,'Import OffPeak'!$A$3:GQ$99,194,FALSE)-VLOOKUP($A23,'Import OffPeak change'!$A$106:GQ$202,194,FALSE)),0,(VLOOKUP($A23,'Import OffPeak'!$A$3:GQ$99,194,FALSE)-VLOOKUP($A23,'Import OffPeak change'!$A$106:GQ$202,194,FALSE)))</f>
        <v>0</v>
      </c>
      <c r="GM23" s="6">
        <f>IF(ISERROR(VLOOKUP($A23,'Import OffPeak'!$A$3:GR$99,195,FALSE)-VLOOKUP($A23,'Import OffPeak change'!$A$106:GR$202,195,FALSE)),0,(VLOOKUP($A23,'Import OffPeak'!$A$3:GR$99,195,FALSE)-VLOOKUP($A23,'Import OffPeak change'!$A$106:GR$202,195,FALSE)))</f>
        <v>0</v>
      </c>
      <c r="GN23" s="6">
        <f>IF(ISERROR(VLOOKUP($A23,'Import OffPeak'!$A$3:GS$99,196,FALSE)-VLOOKUP($A23,'Import OffPeak change'!$A$106:GS$202,196,FALSE)),0,(VLOOKUP($A23,'Import OffPeak'!$A$3:GS$99,196,FALSE)-VLOOKUP($A23,'Import OffPeak change'!$A$106:GS$202,196,FALSE)))</f>
        <v>0</v>
      </c>
      <c r="GO23" s="6">
        <f>IF(ISERROR(VLOOKUP($A23,'Import OffPeak'!$A$3:GT$99,197,FALSE)-VLOOKUP($A23,'Import OffPeak change'!$A$106:GT$202,197,FALSE)),0,(VLOOKUP($A23,'Import OffPeak'!$A$3:GT$99,197,FALSE)-VLOOKUP($A23,'Import OffPeak change'!$A$106:GT$202,197,FALSE)))</f>
        <v>0</v>
      </c>
      <c r="GP23" s="6">
        <f>IF(ISERROR(VLOOKUP($A23,'Import OffPeak'!$A$3:GU$99,198,FALSE)-VLOOKUP($A23,'Import OffPeak change'!$A$106:GU$202,198,FALSE)),0,(VLOOKUP($A23,'Import OffPeak'!$A$3:GU$99,198,FALSE)-VLOOKUP($A23,'Import OffPeak change'!$A$106:GU$202,198,FALSE)))</f>
        <v>0</v>
      </c>
      <c r="GQ23" s="6">
        <f>IF(ISERROR(VLOOKUP($A23,'Import OffPeak'!$A$3:GV$99,199,FALSE)-VLOOKUP($A23,'Import OffPeak change'!$A$106:GV$202,199,FALSE)),0,(VLOOKUP($A23,'Import OffPeak'!$A$3:GV$99,199,FALSE)-VLOOKUP($A23,'Import OffPeak change'!$A$106:GV$202,199,FALSE)))</f>
        <v>0</v>
      </c>
      <c r="GR23" s="6">
        <f>IF(ISERROR(VLOOKUP($A23,'Import OffPeak'!$A$3:GW$99,200,FALSE)-VLOOKUP($A23,'Import OffPeak change'!$A$106:GW$202,200,FALSE)),0,(VLOOKUP($A23,'Import OffPeak'!$A$3:GW$99,200,FALSE)-VLOOKUP($A23,'Import OffPeak change'!$A$106:GW$202,200,FALSE)))</f>
        <v>0</v>
      </c>
      <c r="GS23" s="6">
        <f>IF(ISERROR(VLOOKUP($A23,'Import OffPeak'!$A$3:GX$99,201,FALSE)-VLOOKUP($A23,'Import OffPeak change'!$A$106:GX$202,201,FALSE)),0,(VLOOKUP($A23,'Import OffPeak'!$A$3:GX$99,201,FALSE)-VLOOKUP($A23,'Import OffPeak change'!$A$106:GX$202,201,FALSE)))</f>
        <v>0</v>
      </c>
      <c r="GT23" s="6">
        <f>IF(ISERROR(VLOOKUP($A23,'Import OffPeak'!$A$3:GY$99,202,FALSE)-VLOOKUP($A23,'Import OffPeak change'!$A$106:GY$202,202,FALSE)),0,(VLOOKUP($A23,'Import OffPeak'!$A$3:GY$99,202,FALSE)-VLOOKUP($A23,'Import OffPeak change'!$A$106:GY$202,202,FALSE)))</f>
        <v>0</v>
      </c>
      <c r="GU23" s="6">
        <f>IF(ISERROR(VLOOKUP($A23,'Import OffPeak'!$A$3:GZ$99,203,FALSE)-VLOOKUP($A23,'Import OffPeak change'!$A$106:GZ$202,203,FALSE)),0,(VLOOKUP($A23,'Import OffPeak'!$A$3:GZ$99,203,FALSE)-VLOOKUP($A23,'Import OffPeak change'!$A$106:GZ$202,203,FALSE)))</f>
        <v>0</v>
      </c>
      <c r="GV23" s="6">
        <f>IF(ISERROR(VLOOKUP($A23,'Import OffPeak'!$A$3:HA$99,204,FALSE)-VLOOKUP($A23,'Import OffPeak change'!$A$106:HA$202,204,FALSE)),0,(VLOOKUP($A23,'Import OffPeak'!$A$3:HA$99,204,FALSE)-VLOOKUP($A23,'Import OffPeak change'!$A$106:HA$202,204,FALSE)))</f>
        <v>0</v>
      </c>
      <c r="GW23" s="6">
        <f>IF(ISERROR(VLOOKUP($A23,'Import OffPeak'!$A$3:HB$99,205,FALSE)-VLOOKUP($A23,'Import OffPeak change'!$A$106:HB$202,205,FALSE)),0,(VLOOKUP($A23,'Import OffPeak'!$A$3:HB$99,205,FALSE)-VLOOKUP($A23,'Import OffPeak change'!$A$106:HB$202,205,FALSE)))</f>
        <v>0</v>
      </c>
      <c r="GX23" s="6">
        <f>IF(ISERROR(VLOOKUP($A23,'Import OffPeak'!$A$3:HC$99,206,FALSE)-VLOOKUP($A23,'Import OffPeak change'!$A$106:HC$202,206,FALSE)),0,(VLOOKUP($A23,'Import OffPeak'!$A$3:HC$99,206,FALSE)-VLOOKUP($A23,'Import OffPeak change'!$A$106:HC$202,206,FALSE)))</f>
        <v>0</v>
      </c>
      <c r="GY23" s="6">
        <f>IF(ISERROR(VLOOKUP($A23,'Import OffPeak'!$A$3:HD$99,207,FALSE)-VLOOKUP($A23,'Import OffPeak change'!$A$106:HD$202,207,FALSE)),0,(VLOOKUP($A23,'Import OffPeak'!$A$3:HD$99,207,FALSE)-VLOOKUP($A23,'Import OffPeak change'!$A$106:HD$202,207,FALSE)))</f>
        <v>0</v>
      </c>
      <c r="GZ23" s="6">
        <f>IF(ISERROR(VLOOKUP($A23,'Import OffPeak'!$A$3:HE$99,208,FALSE)-VLOOKUP($A23,'Import OffPeak change'!$A$106:HE$202,208,FALSE)),0,(VLOOKUP($A23,'Import OffPeak'!$A$3:HE$99,208,FALSE)-VLOOKUP($A23,'Import OffPeak change'!$A$106:HE$202,208,FALSE)))</f>
        <v>0</v>
      </c>
      <c r="HA23" s="6">
        <f>IF(ISERROR(VLOOKUP($A23,'Import OffPeak'!$A$3:HF$99,209,FALSE)-VLOOKUP($A23,'Import OffPeak change'!$A$106:HF$202,209,FALSE)),0,(VLOOKUP($A23,'Import OffPeak'!$A$3:HF$99,209,FALSE)-VLOOKUP($A23,'Import OffPeak change'!$A$106:HF$202,209,FALSE)))</f>
        <v>0</v>
      </c>
      <c r="HB23" s="6">
        <f>IF(ISERROR(VLOOKUP($A23,'Import OffPeak'!$A$3:HG$99,210,FALSE)-VLOOKUP($A23,'Import OffPeak change'!$A$106:HG$202,210,FALSE)),0,(VLOOKUP($A23,'Import OffPeak'!$A$3:HG$99,210,FALSE)-VLOOKUP($A23,'Import OffPeak change'!$A$106:HG$202,210,FALSE)))</f>
        <v>0</v>
      </c>
      <c r="HC23" s="6">
        <f>IF(ISERROR(VLOOKUP($A23,'Import OffPeak'!$A$3:HH$99,211,FALSE)-VLOOKUP($A23,'Import OffPeak change'!$A$106:HH$202,211,FALSE)),0,(VLOOKUP($A23,'Import OffPeak'!$A$3:HH$99,211,FALSE)-VLOOKUP($A23,'Import OffPeak change'!$A$106:HH$202,211,FALSE)))</f>
        <v>0</v>
      </c>
      <c r="HD23" s="6">
        <f>IF(ISERROR(VLOOKUP($A23,'Import OffPeak'!$A$3:HI$99,212,FALSE)-VLOOKUP($A23,'Import OffPeak change'!$A$106:HI$202,212,FALSE)),0,(VLOOKUP($A23,'Import OffPeak'!$A$3:HI$99,212,FALSE)-VLOOKUP($A23,'Import OffPeak change'!$A$106:HI$202,212,FALSE)))</f>
        <v>0</v>
      </c>
      <c r="HE23" s="6">
        <f>IF(ISERROR(VLOOKUP($A23,'Import OffPeak'!$A$3:HJ$99,213,FALSE)-VLOOKUP($A23,'Import OffPeak change'!$A$106:HJ$202,213,FALSE)),0,(VLOOKUP($A23,'Import OffPeak'!$A$3:HJ$99,213,FALSE)-VLOOKUP($A23,'Import OffPeak change'!$A$106:HJ$202,213,FALSE)))</f>
        <v>0</v>
      </c>
      <c r="HF23" s="6">
        <f>IF(ISERROR(VLOOKUP($A23,'Import OffPeak'!$A$3:HK$99,214,FALSE)-VLOOKUP($A23,'Import OffPeak change'!$A$106:HK$202,214,FALSE)),0,(VLOOKUP($A23,'Import OffPeak'!$A$3:HK$99,214,FALSE)-VLOOKUP($A23,'Import OffPeak change'!$A$106:HK$202,214,FALSE)))</f>
        <v>0</v>
      </c>
      <c r="HG23" s="6">
        <f>IF(ISERROR(VLOOKUP($A23,'Import OffPeak'!$A$3:HL$99,215,FALSE)-VLOOKUP($A23,'Import OffPeak change'!$A$106:HL$202,215,FALSE)),0,(VLOOKUP($A23,'Import OffPeak'!$A$3:HL$99,215,FALSE)-VLOOKUP($A23,'Import OffPeak change'!$A$106:HL$202,215,FALSE)))</f>
        <v>0</v>
      </c>
      <c r="HH23" s="6">
        <f>IF(ISERROR(VLOOKUP($A23,'Import OffPeak'!$A$3:HM$99,216,FALSE)-VLOOKUP($A23,'Import OffPeak change'!$A$106:HM$202,216,FALSE)),0,(VLOOKUP($A23,'Import OffPeak'!$A$3:HM$99,216,FALSE)-VLOOKUP($A23,'Import OffPeak change'!$A$106:HM$202,216,FALSE)))</f>
        <v>0</v>
      </c>
      <c r="HI23" s="6">
        <f>IF(ISERROR(VLOOKUP($A23,'Import OffPeak'!$A$3:HN$99,217,FALSE)-VLOOKUP($A23,'Import OffPeak change'!$A$106:HN$202,217,FALSE)),0,(VLOOKUP($A23,'Import OffPeak'!$A$3:HN$99,217,FALSE)-VLOOKUP($A23,'Import OffPeak change'!$A$106:HN$202,217,FALSE)))</f>
        <v>0</v>
      </c>
      <c r="HJ23" s="6">
        <f>IF(ISERROR(VLOOKUP($A23,'Import OffPeak'!$A$3:HO$99,218,FALSE)-VLOOKUP($A23,'Import OffPeak change'!$A$106:HO$202,218,FALSE)),0,(VLOOKUP($A23,'Import OffPeak'!$A$3:HO$99,218,FALSE)-VLOOKUP($A23,'Import OffPeak change'!$A$106:HO$202,218,FALSE)))</f>
        <v>0</v>
      </c>
      <c r="HK23" s="6">
        <f>IF(ISERROR(VLOOKUP($A23,'Import OffPeak'!$A$3:HP$99,219,FALSE)-VLOOKUP($A23,'Import OffPeak change'!$A$106:HP$202,219,FALSE)),0,(VLOOKUP($A23,'Import OffPeak'!$A$3:HP$99,219,FALSE)-VLOOKUP($A23,'Import OffPeak change'!$A$106:HP$202,219,FALSE)))</f>
        <v>0</v>
      </c>
      <c r="HL23" s="6">
        <f>IF(ISERROR(VLOOKUP($A23,'Import OffPeak'!$A$3:HQ$99,220,FALSE)-VLOOKUP($A23,'Import OffPeak change'!$A$106:HQ$202,220,FALSE)),0,(VLOOKUP($A23,'Import OffPeak'!$A$3:HQ$99,220,FALSE)-VLOOKUP($A23,'Import OffPeak change'!$A$106:HQ$202,220,FALSE)))</f>
        <v>0</v>
      </c>
      <c r="HM23" s="6">
        <f>IF(ISERROR(VLOOKUP($A23,'Import OffPeak'!$A$3:HR$99,221,FALSE)-VLOOKUP($A23,'Import OffPeak change'!$A$106:HR$202,221,FALSE)),0,(VLOOKUP($A23,'Import OffPeak'!$A$3:HR$99,221,FALSE)-VLOOKUP($A23,'Import OffPeak change'!$A$106:HR$202,221,FALSE)))</f>
        <v>0</v>
      </c>
      <c r="HN23" s="6">
        <f>IF(ISERROR(VLOOKUP($A23,'Import OffPeak'!$A$3:HS$99,222,FALSE)-VLOOKUP($A23,'Import OffPeak change'!$A$106:HS$202,222,FALSE)),0,(VLOOKUP($A23,'Import OffPeak'!$A$3:HS$99,222,FALSE)-VLOOKUP($A23,'Import OffPeak change'!$A$106:HS$202,222,FALSE)))</f>
        <v>0</v>
      </c>
      <c r="HO23" s="6">
        <f>IF(ISERROR(VLOOKUP($A23,'Import OffPeak'!$A$3:HT$99,223,FALSE)-VLOOKUP($A23,'Import OffPeak change'!$A$106:HT$202,223,FALSE)),0,(VLOOKUP($A23,'Import OffPeak'!$A$3:HT$99,223,FALSE)-VLOOKUP($A23,'Import OffPeak change'!$A$106:HT$202,223,FALSE)))</f>
        <v>0</v>
      </c>
      <c r="HP23" s="6">
        <f>IF(ISERROR(VLOOKUP($A23,'Import OffPeak'!$A$3:HU$99,224,FALSE)-VLOOKUP($A23,'Import OffPeak change'!$A$106:HU$202,224,FALSE)),0,(VLOOKUP($A23,'Import OffPeak'!$A$3:HU$99,224,FALSE)-VLOOKUP($A23,'Import OffPeak change'!$A$106:HU$202,224,FALSE)))</f>
        <v>0</v>
      </c>
      <c r="HQ23" s="6">
        <f>IF(ISERROR(VLOOKUP($A23,'Import OffPeak'!$A$3:HV$99,225,FALSE)-VLOOKUP($A23,'Import OffPeak change'!$A$106:HV$202,225,FALSE)),0,(VLOOKUP($A23,'Import OffPeak'!$A$3:HV$99,225,FALSE)-VLOOKUP($A23,'Import OffPeak change'!$A$106:HV$202,225,FALSE)))</f>
        <v>0</v>
      </c>
      <c r="HR23" s="6">
        <f>IF(ISERROR(VLOOKUP($A23,'Import OffPeak'!$A$3:HW$99,226,FALSE)-VLOOKUP($A23,'Import OffPeak change'!$A$106:HW$202,226,FALSE)),0,(VLOOKUP($A23,'Import OffPeak'!$A$3:HW$99,226,FALSE)-VLOOKUP($A23,'Import OffPeak change'!$A$106:HW$202,226,FALSE)))</f>
        <v>0</v>
      </c>
      <c r="HS23" s="6">
        <f>IF(ISERROR(VLOOKUP($A23,'Import OffPeak'!$A$3:HX$99,227,FALSE)-VLOOKUP($A23,'Import OffPeak change'!$A$106:HX$202,227,FALSE)),0,(VLOOKUP($A23,'Import OffPeak'!$A$3:HX$99,227,FALSE)-VLOOKUP($A23,'Import OffPeak change'!$A$106:HX$202,227,FALSE)))</f>
        <v>0</v>
      </c>
      <c r="HT23" s="6">
        <f>IF(ISERROR(VLOOKUP($A23,'Import OffPeak'!$A$3:HY$99,228,FALSE)-VLOOKUP($A23,'Import OffPeak change'!$A$106:HY$202,228,FALSE)),0,(VLOOKUP($A23,'Import OffPeak'!$A$3:HY$99,228,FALSE)-VLOOKUP($A23,'Import OffPeak change'!$A$106:HY$202,228,FALSE)))</f>
        <v>0</v>
      </c>
      <c r="HU23" s="6">
        <f>IF(ISERROR(VLOOKUP($A23,'Import OffPeak'!$A$3:HZ$99,229,FALSE)-VLOOKUP($A23,'Import OffPeak change'!$A$106:HZ$202,229,FALSE)),0,(VLOOKUP($A23,'Import OffPeak'!$A$3:HZ$99,229,FALSE)-VLOOKUP($A23,'Import OffPeak change'!$A$106:HZ$202,229,FALSE)))</f>
        <v>0</v>
      </c>
      <c r="HV23" s="6">
        <f>IF(ISERROR(VLOOKUP($A23,'Import OffPeak'!$A$3:IA$99,230,FALSE)-VLOOKUP($A23,'Import OffPeak change'!$A$106:IA$202,230,FALSE)),0,(VLOOKUP($A23,'Import OffPeak'!$A$3:IA$99,230,FALSE)-VLOOKUP($A23,'Import OffPeak change'!$A$106:IA$202,230,FALSE)))</f>
        <v>0</v>
      </c>
      <c r="HW23" s="6">
        <f>IF(ISERROR(VLOOKUP($A23,'Import OffPeak'!$A$3:IB$99,231,FALSE)-VLOOKUP($A23,'Import OffPeak change'!$A$106:IB$202,231,FALSE)),0,(VLOOKUP($A23,'Import OffPeak'!$A$3:IB$99,231,FALSE)-VLOOKUP($A23,'Import OffPeak change'!$A$106:IB$202,231,FALSE)))</f>
        <v>0</v>
      </c>
      <c r="HX23" s="6">
        <f>IF(ISERROR(VLOOKUP($A23,'Import OffPeak'!$A$3:IC$99,232,FALSE)-VLOOKUP($A23,'Import OffPeak change'!$A$106:IC$202,232,FALSE)),0,(VLOOKUP($A23,'Import OffPeak'!$A$3:IC$99,232,FALSE)-VLOOKUP($A23,'Import OffPeak change'!$A$106:IC$202,232,FALSE)))</f>
        <v>0</v>
      </c>
      <c r="HY23" s="6">
        <f>IF(ISERROR(VLOOKUP($A23,'Import OffPeak'!$A$3:ID$99,233,FALSE)-VLOOKUP($A23,'Import OffPeak change'!$A$106:ID$202,233,FALSE)),0,(VLOOKUP($A23,'Import OffPeak'!$A$3:ID$99,233,FALSE)-VLOOKUP($A23,'Import OffPeak change'!$A$106:ID$202,233,FALSE)))</f>
        <v>0</v>
      </c>
      <c r="HZ23" s="6">
        <f>IF(ISERROR(VLOOKUP($A23,'Import OffPeak'!$A$3:IE$99,234,FALSE)-VLOOKUP($A23,'Import OffPeak change'!$A$106:IE$202,234,FALSE)),0,(VLOOKUP($A23,'Import OffPeak'!$A$3:IE$99,234,FALSE)-VLOOKUP($A23,'Import OffPeak change'!$A$106:IE$202,234,FALSE)))</f>
        <v>0</v>
      </c>
      <c r="IA23" s="6">
        <f>IF(ISERROR(VLOOKUP($A23,'Import OffPeak'!$A$3:IF$99,235,FALSE)-VLOOKUP($A23,'Import OffPeak change'!$A$106:IF$202,235,FALSE)),0,(VLOOKUP($A23,'Import OffPeak'!$A$3:IF$99,235,FALSE)-VLOOKUP($A23,'Import OffPeak change'!$A$106:IF$202,235,FALSE)))</f>
        <v>0</v>
      </c>
      <c r="IB23" s="6">
        <f>IF(ISERROR(VLOOKUP($A23,'Import OffPeak'!$A$3:IG$99,236,FALSE)-VLOOKUP($A23,'Import OffPeak change'!$A$106:IG$202,236,FALSE)),0,(VLOOKUP($A23,'Import OffPeak'!$A$3:IG$99,236,FALSE)-VLOOKUP($A23,'Import OffPeak change'!$A$106:IG$202,236,FALSE)))</f>
        <v>0</v>
      </c>
      <c r="IC23" s="6">
        <f>IF(ISERROR(VLOOKUP($A23,'Import OffPeak'!$A$3:IH$99,237,FALSE)-VLOOKUP($A23,'Import OffPeak change'!$A$106:IH$202,237,FALSE)),0,(VLOOKUP($A23,'Import OffPeak'!$A$3:IH$99,237,FALSE)-VLOOKUP($A23,'Import OffPeak change'!$A$106:IH$202,237,FALSE)))</f>
        <v>0</v>
      </c>
      <c r="ID23" s="6">
        <f>IF(ISERROR(VLOOKUP($A23,'Import OffPeak'!$A$3:II$99,238,FALSE)-VLOOKUP($A23,'Import OffPeak change'!$A$106:II$202,238,FALSE)),0,(VLOOKUP($A23,'Import OffPeak'!$A$3:II$99,238,FALSE)-VLOOKUP($A23,'Import OffPeak change'!$A$106:II$202,238,FALSE)))</f>
        <v>0</v>
      </c>
      <c r="IE23" s="6">
        <f>IF(ISERROR(VLOOKUP($A23,'Import OffPeak'!$A$3:IJ$99,239,FALSE)-VLOOKUP($A23,'Import OffPeak change'!$A$106:IJ$202,239,FALSE)),0,(VLOOKUP($A23,'Import OffPeak'!$A$3:IJ$99,239,FALSE)-VLOOKUP($A23,'Import OffPeak change'!$A$106:IJ$202,239,FALSE)))</f>
        <v>0</v>
      </c>
      <c r="IF23" s="6"/>
    </row>
    <row r="24" spans="1:240">
      <c r="A24" s="168" t="str">
        <f>IF('Import OffPeak'!A21=0,"",'Import OffPeak'!A21)</f>
        <v>EPMI-ST-CA</v>
      </c>
      <c r="B24" s="6"/>
      <c r="C24" s="6"/>
      <c r="D24" s="6"/>
      <c r="E24" s="6"/>
      <c r="F24" s="6"/>
      <c r="G24" s="6">
        <f>IF(ISERROR(VLOOKUP($A24,'Import OffPeak'!$A$3:L$99,7,FALSE)-VLOOKUP($A24,'Import OffPeak change'!$A$106:L$202,7,FALSE)),0,(VLOOKUP($A24,'Import OffPeak'!$A$3:L$99,7,FALSE)-VLOOKUP($A24,'Import OffPeak change'!$A$106:L$202,7,FALSE)))</f>
        <v>0</v>
      </c>
      <c r="H24" s="6">
        <f>IF(ISERROR(VLOOKUP($A24,'Import OffPeak'!$A$3:M$99,8,FALSE)-VLOOKUP($A24,'Import OffPeak change'!$A$106:M$202,8,FALSE)),0,(VLOOKUP($A24,'Import OffPeak'!$A$3:M$99,8,FALSE)-VLOOKUP($A24,'Import OffPeak change'!$A$106:M$202,8,FALSE)))</f>
        <v>948.11442309825225</v>
      </c>
      <c r="I24" s="6">
        <f>IF(ISERROR(VLOOKUP($A24,'Import OffPeak'!$A$3:N$99,9,FALSE)-VLOOKUP($A24,'Import OffPeak change'!$A$106:N$202,9,FALSE)),0,(VLOOKUP($A24,'Import OffPeak'!$A$3:N$99,9,FALSE)-VLOOKUP($A24,'Import OffPeak change'!$A$106:N$202,9,FALSE)))</f>
        <v>-3.3512644867914787</v>
      </c>
      <c r="J24" s="6">
        <f>IF(ISERROR(VLOOKUP($A24,'Import OffPeak'!$A$3:O$99,10,FALSE)-VLOOKUP($A24,'Import OffPeak change'!$A$106:O$202,10,FALSE)),0,(VLOOKUP($A24,'Import OffPeak'!$A$3:O$99,10,FALSE)-VLOOKUP($A24,'Import OffPeak change'!$A$106:O$202,10,FALSE)))</f>
        <v>-6.4714390496021679E-2</v>
      </c>
      <c r="K24" s="6">
        <f>IF(ISERROR(VLOOKUP($A24,'Import OffPeak'!$A$3:P$99,11,FALSE)-VLOOKUP($A24,'Import OffPeak change'!$A$106:P$202,11,FALSE)),0,(VLOOKUP($A24,'Import OffPeak'!$A$3:P$99,11,FALSE)-VLOOKUP($A24,'Import OffPeak change'!$A$106:P$202,11,FALSE)))</f>
        <v>-4.911784219996207E-2</v>
      </c>
      <c r="L24" s="6">
        <f>IF(ISERROR(VLOOKUP($A24,'Import OffPeak'!$A$3:Q$99,12,FALSE)-VLOOKUP($A24,'Import OffPeak change'!$A$106:Q$202,12,FALSE)),0,(VLOOKUP($A24,'Import OffPeak'!$A$3:Q$99,12,FALSE)-VLOOKUP($A24,'Import OffPeak change'!$A$106:Q$202,12,FALSE)))</f>
        <v>-2.8123895029011692E-2</v>
      </c>
      <c r="M24" s="6">
        <f>IF(ISERROR(VLOOKUP($A24,'Import OffPeak'!$A$3:R$99,13,FALSE)-VLOOKUP($A24,'Import OffPeak change'!$A$106:R$202,13,FALSE)),0,(VLOOKUP($A24,'Import OffPeak'!$A$3:R$99,13,FALSE)-VLOOKUP($A24,'Import OffPeak change'!$A$106:R$202,13,FALSE)))</f>
        <v>-1.4003467613974863E-2</v>
      </c>
      <c r="N24" s="6">
        <f>IF(ISERROR(VLOOKUP($A24,'Import OffPeak'!$A$3:S$99,14,FALSE)-VLOOKUP($A24,'Import OffPeak change'!$A$106:S$202,14,FALSE)),0,(VLOOKUP($A24,'Import OffPeak'!$A$3:S$99,14,FALSE)-VLOOKUP($A24,'Import OffPeak change'!$A$106:S$202,14,FALSE)))</f>
        <v>1.837365571986993E-3</v>
      </c>
      <c r="O24" s="6">
        <f>IF(ISERROR(VLOOKUP($A24,'Import OffPeak'!$A$3:T$99,15,FALSE)-VLOOKUP($A24,'Import OffPeak change'!$A$106:T$202,15,FALSE)),0,(VLOOKUP($A24,'Import OffPeak'!$A$3:T$99,15,FALSE)-VLOOKUP($A24,'Import OffPeak change'!$A$106:T$202,15,FALSE)))</f>
        <v>2.0940915887024403E-2</v>
      </c>
      <c r="P24" s="6">
        <f>IF(ISERROR(VLOOKUP($A24,'Import OffPeak'!$A$3:U$99,16,FALSE)-VLOOKUP($A24,'Import OffPeak change'!$A$106:U$202,16,FALSE)),0,(VLOOKUP($A24,'Import OffPeak'!$A$3:U$99,16,FALSE)-VLOOKUP($A24,'Import OffPeak change'!$A$106:U$202,16,FALSE)))</f>
        <v>0</v>
      </c>
      <c r="Q24" s="6">
        <f>IF(ISERROR(VLOOKUP($A24,'Import OffPeak'!$A$3:V$99,17,FALSE)-VLOOKUP($A24,'Import OffPeak change'!$A$106:V$202,17,FALSE)),0,(VLOOKUP($A24,'Import OffPeak'!$A$3:V$99,17,FALSE)-VLOOKUP($A24,'Import OffPeak change'!$A$106:V$202,17,FALSE)))</f>
        <v>0</v>
      </c>
      <c r="R24" s="6">
        <f>IF(ISERROR(VLOOKUP($A24,'Import OffPeak'!$A$3:W$99,18,FALSE)-VLOOKUP($A24,'Import OffPeak change'!$A$106:W$202,18,FALSE)),0,(VLOOKUP($A24,'Import OffPeak'!$A$3:W$99,18,FALSE)-VLOOKUP($A24,'Import OffPeak change'!$A$106:W$202,18,FALSE)))</f>
        <v>0</v>
      </c>
      <c r="S24" s="6">
        <f>IF(ISERROR(VLOOKUP($A24,'Import OffPeak'!$A$3:X$99,19,FALSE)-VLOOKUP($A24,'Import OffPeak change'!$A$106:X$202,19,FALSE)),0,(VLOOKUP($A24,'Import OffPeak'!$A$3:X$99,19,FALSE)-VLOOKUP($A24,'Import OffPeak change'!$A$106:X$202,19,FALSE)))</f>
        <v>0</v>
      </c>
      <c r="T24" s="6">
        <f>IF(ISERROR(VLOOKUP($A24,'Import OffPeak'!$A$3:Y$99,20,FALSE)-VLOOKUP($A24,'Import OffPeak change'!$A$106:Y$202,20,FALSE)),0,(VLOOKUP($A24,'Import OffPeak'!$A$3:Y$99,20,FALSE)-VLOOKUP($A24,'Import OffPeak change'!$A$106:Y$202,20,FALSE)))</f>
        <v>0</v>
      </c>
      <c r="U24" s="6">
        <f>IF(ISERROR(VLOOKUP($A24,'Import OffPeak'!$A$3:Z$99,21,FALSE)-VLOOKUP($A24,'Import OffPeak change'!$A$106:Z$202,21,FALSE)),0,(VLOOKUP($A24,'Import OffPeak'!$A$3:Z$99,21,FALSE)-VLOOKUP($A24,'Import OffPeak change'!$A$106:Z$202,21,FALSE)))</f>
        <v>0</v>
      </c>
      <c r="V24" s="6">
        <f>IF(ISERROR(VLOOKUP($A24,'Import OffPeak'!$A$3:AA$99,22,FALSE)-VLOOKUP($A24,'Import OffPeak change'!$A$106:AA$202,22,FALSE)),0,(VLOOKUP($A24,'Import OffPeak'!$A$3:AA$99,22,FALSE)-VLOOKUP($A24,'Import OffPeak change'!$A$106:AA$202,22,FALSE)))</f>
        <v>0</v>
      </c>
      <c r="W24" s="6">
        <f>IF(ISERROR(VLOOKUP($A24,'Import OffPeak'!$A$3:AB$99,23,FALSE)-VLOOKUP($A24,'Import OffPeak change'!$A$106:AB$202,23,FALSE)),0,(VLOOKUP($A24,'Import OffPeak'!$A$3:AB$99,23,FALSE)-VLOOKUP($A24,'Import OffPeak change'!$A$106:AB$202,23,FALSE)))</f>
        <v>0</v>
      </c>
      <c r="X24" s="6">
        <f>IF(ISERROR(VLOOKUP($A24,'Import OffPeak'!$A$3:AC$99,24,FALSE)-VLOOKUP($A24,'Import OffPeak change'!$A$106:AC$202,24,FALSE)),0,(VLOOKUP($A24,'Import OffPeak'!$A$3:AC$99,24,FALSE)-VLOOKUP($A24,'Import OffPeak change'!$A$106:AC$202,24,FALSE)))</f>
        <v>0</v>
      </c>
      <c r="Y24" s="6">
        <f>IF(ISERROR(VLOOKUP($A24,'Import OffPeak'!$A$3:AD$99,25,FALSE)-VLOOKUP($A24,'Import OffPeak change'!$A$106:AD$202,25,FALSE)),0,(VLOOKUP($A24,'Import OffPeak'!$A$3:AD$99,25,FALSE)-VLOOKUP($A24,'Import OffPeak change'!$A$106:AD$202,25,FALSE)))</f>
        <v>0</v>
      </c>
      <c r="Z24" s="6">
        <f>IF(ISERROR(VLOOKUP($A24,'Import OffPeak'!$A$3:AE$99,26,FALSE)-VLOOKUP($A24,'Import OffPeak change'!$A$106:AE$202,26,FALSE)),0,(VLOOKUP($A24,'Import OffPeak'!$A$3:AE$99,26,FALSE)-VLOOKUP($A24,'Import OffPeak change'!$A$106:AE$202,26,FALSE)))</f>
        <v>0</v>
      </c>
      <c r="AA24" s="6">
        <f>IF(ISERROR(VLOOKUP($A24,'Import OffPeak'!$A$3:AF$99,27,FALSE)-VLOOKUP($A24,'Import OffPeak change'!$A$106:AF$202,27,FALSE)),0,(VLOOKUP($A24,'Import OffPeak'!$A$3:AF$99,27,FALSE)-VLOOKUP($A24,'Import OffPeak change'!$A$106:AF$202,27,FALSE)))</f>
        <v>0</v>
      </c>
      <c r="AB24" s="6">
        <f>IF(ISERROR(VLOOKUP($A24,'Import OffPeak'!$A$3:AG$99,28,FALSE)-VLOOKUP($A24,'Import OffPeak change'!$A$106:AG$202,28,FALSE)),0,(VLOOKUP($A24,'Import OffPeak'!$A$3:AG$99,28,FALSE)-VLOOKUP($A24,'Import OffPeak change'!$A$106:AG$202,28,FALSE)))</f>
        <v>0</v>
      </c>
      <c r="AC24" s="6">
        <f>IF(ISERROR(VLOOKUP($A24,'Import OffPeak'!$A$3:AH$99,29,FALSE)-VLOOKUP($A24,'Import OffPeak change'!$A$106:AH$202,29,FALSE)),0,(VLOOKUP($A24,'Import OffPeak'!$A$3:AH$99,29,FALSE)-VLOOKUP($A24,'Import OffPeak change'!$A$106:AH$202,29,FALSE)))</f>
        <v>0</v>
      </c>
      <c r="AD24" s="6">
        <f>IF(ISERROR(VLOOKUP($A24,'Import OffPeak'!$A$3:AI$99,30,FALSE)-VLOOKUP($A24,'Import OffPeak change'!$A$106:AI$202,30,FALSE)),0,(VLOOKUP($A24,'Import OffPeak'!$A$3:AI$99,30,FALSE)-VLOOKUP($A24,'Import OffPeak change'!$A$106:AI$202,30,FALSE)))</f>
        <v>0</v>
      </c>
      <c r="AE24" s="6">
        <f>IF(ISERROR(VLOOKUP($A24,'Import OffPeak'!$A$3:AJ$99,31,FALSE)-VLOOKUP($A24,'Import OffPeak change'!$A$106:AJ$202,31,FALSE)),0,(VLOOKUP($A24,'Import OffPeak'!$A$3:AJ$99,31,FALSE)-VLOOKUP($A24,'Import OffPeak change'!$A$106:AJ$202,31,FALSE)))</f>
        <v>0</v>
      </c>
      <c r="AF24" s="6">
        <f>IF(ISERROR(VLOOKUP($A24,'Import OffPeak'!$A$3:AK$99,32,FALSE)-VLOOKUP($A24,'Import OffPeak change'!$A$106:AK$202,32,FALSE)),0,(VLOOKUP($A24,'Import OffPeak'!$A$3:AK$99,32,FALSE)-VLOOKUP($A24,'Import OffPeak change'!$A$106:AK$202,32,FALSE)))</f>
        <v>0</v>
      </c>
      <c r="AG24" s="6">
        <f>IF(ISERROR(VLOOKUP($A24,'Import OffPeak'!$A$3:AL$99,33,FALSE)-VLOOKUP($A24,'Import OffPeak change'!$A$106:AL$202,33,FALSE)),0,(VLOOKUP($A24,'Import OffPeak'!$A$3:AL$99,33,FALSE)-VLOOKUP($A24,'Import OffPeak change'!$A$106:AL$202,33,FALSE)))</f>
        <v>0</v>
      </c>
      <c r="AH24" s="6">
        <f>IF(ISERROR(VLOOKUP($A24,'Import OffPeak'!$A$3:AM$99,34,FALSE)-VLOOKUP($A24,'Import OffPeak change'!$A$106:AM$202,34,FALSE)),0,(VLOOKUP($A24,'Import OffPeak'!$A$3:AM$99,34,FALSE)-VLOOKUP($A24,'Import OffPeak change'!$A$106:AM$202,34,FALSE)))</f>
        <v>0</v>
      </c>
      <c r="AI24" s="6">
        <f>IF(ISERROR(VLOOKUP($A24,'Import OffPeak'!$A$3:AN$99,35,FALSE)-VLOOKUP($A24,'Import OffPeak change'!$A$106:AN$202,35,FALSE)),0,(VLOOKUP($A24,'Import OffPeak'!$A$3:AN$99,35,FALSE)-VLOOKUP($A24,'Import OffPeak change'!$A$106:AN$202,35,FALSE)))</f>
        <v>0</v>
      </c>
      <c r="AJ24" s="6">
        <f>IF(ISERROR(VLOOKUP($A24,'Import OffPeak'!$A$3:AO$99,36,FALSE)-VLOOKUP($A24,'Import OffPeak change'!$A$106:AO$202,36,FALSE)),0,(VLOOKUP($A24,'Import OffPeak'!$A$3:AO$99,36,FALSE)-VLOOKUP($A24,'Import OffPeak change'!$A$106:AO$202,36,FALSE)))</f>
        <v>0</v>
      </c>
      <c r="AK24" s="6">
        <f>IF(ISERROR(VLOOKUP($A24,'Import OffPeak'!$A$3:AP$99,37,FALSE)-VLOOKUP($A24,'Import OffPeak change'!$A$106:AP$202,37,FALSE)),0,(VLOOKUP($A24,'Import OffPeak'!$A$3:AP$99,37,FALSE)-VLOOKUP($A24,'Import OffPeak change'!$A$106:AP$202,37,FALSE)))</f>
        <v>0</v>
      </c>
      <c r="AL24" s="6">
        <f>IF(ISERROR(VLOOKUP($A24,'Import OffPeak'!$A$3:AQ$99,38,FALSE)-VLOOKUP($A24,'Import OffPeak change'!$A$106:AQ$202,38,FALSE)),0,(VLOOKUP($A24,'Import OffPeak'!$A$3:AQ$99,38,FALSE)-VLOOKUP($A24,'Import OffPeak change'!$A$106:AQ$202,38,FALSE)))</f>
        <v>0</v>
      </c>
      <c r="AM24" s="6">
        <f>IF(ISERROR(VLOOKUP($A24,'Import OffPeak'!$A$3:AR$99,39,FALSE)-VLOOKUP($A24,'Import OffPeak change'!$A$106:AR$202,39,FALSE)),0,(VLOOKUP($A24,'Import OffPeak'!$A$3:AR$99,39,FALSE)-VLOOKUP($A24,'Import OffPeak change'!$A$106:AR$202,39,FALSE)))</f>
        <v>0</v>
      </c>
      <c r="AN24" s="6">
        <f>IF(ISERROR(VLOOKUP($A24,'Import OffPeak'!$A$3:AS$99,40,FALSE)-VLOOKUP($A24,'Import OffPeak change'!$A$106:AS$202,40,FALSE)),0,(VLOOKUP($A24,'Import OffPeak'!$A$3:AS$99,40,FALSE)-VLOOKUP($A24,'Import OffPeak change'!$A$106:AS$202,40,FALSE)))</f>
        <v>0</v>
      </c>
      <c r="AO24" s="6">
        <f>IF(ISERROR(VLOOKUP($A24,'Import OffPeak'!$A$3:AT$99,41,FALSE)-VLOOKUP($A24,'Import OffPeak change'!$A$106:AT$202,41,FALSE)),0,(VLOOKUP($A24,'Import OffPeak'!$A$3:AT$99,41,FALSE)-VLOOKUP($A24,'Import OffPeak change'!$A$106:AT$202,41,FALSE)))</f>
        <v>0</v>
      </c>
      <c r="AP24" s="6">
        <f>IF(ISERROR(VLOOKUP($A24,'Import OffPeak'!$A$3:AU$99,42,FALSE)-VLOOKUP($A24,'Import OffPeak change'!$A$106:AU$202,42,FALSE)),0,(VLOOKUP($A24,'Import OffPeak'!$A$3:AU$99,42,FALSE)-VLOOKUP($A24,'Import OffPeak change'!$A$106:AU$202,42,FALSE)))</f>
        <v>0</v>
      </c>
      <c r="AQ24" s="6">
        <f>IF(ISERROR(VLOOKUP($A24,'Import OffPeak'!$A$3:AV$99,43,FALSE)-VLOOKUP($A24,'Import OffPeak change'!$A$106:AV$202,43,FALSE)),0,(VLOOKUP($A24,'Import OffPeak'!$A$3:AV$99,43,FALSE)-VLOOKUP($A24,'Import OffPeak change'!$A$106:AV$202,43,FALSE)))</f>
        <v>0</v>
      </c>
      <c r="AR24" s="6">
        <f>IF(ISERROR(VLOOKUP($A24,'Import OffPeak'!$A$3:AW$99,44,FALSE)-VLOOKUP($A24,'Import OffPeak change'!$A$106:AW$202,44,FALSE)),0,(VLOOKUP($A24,'Import OffPeak'!$A$3:AW$99,44,FALSE)-VLOOKUP($A24,'Import OffPeak change'!$A$106:AW$202,44,FALSE)))</f>
        <v>0</v>
      </c>
      <c r="AS24" s="6">
        <f>IF(ISERROR(VLOOKUP($A24,'Import OffPeak'!$A$3:AX$99,45,FALSE)-VLOOKUP($A24,'Import OffPeak change'!$A$106:AX$202,45,FALSE)),0,(VLOOKUP($A24,'Import OffPeak'!$A$3:AX$99,45,FALSE)-VLOOKUP($A24,'Import OffPeak change'!$A$106:AX$202,45,FALSE)))</f>
        <v>0</v>
      </c>
      <c r="AT24" s="6">
        <f>IF(ISERROR(VLOOKUP($A24,'Import OffPeak'!$A$3:AY$99,46,FALSE)-VLOOKUP($A24,'Import OffPeak change'!$A$106:AY$202,46,FALSE)),0,(VLOOKUP($A24,'Import OffPeak'!$A$3:AY$99,46,FALSE)-VLOOKUP($A24,'Import OffPeak change'!$A$106:AY$202,46,FALSE)))</f>
        <v>0</v>
      </c>
      <c r="AU24" s="6">
        <f>IF(ISERROR(VLOOKUP($A24,'Import OffPeak'!$A$3:AZ$99,47,FALSE)-VLOOKUP($A24,'Import OffPeak change'!$A$106:AZ$202,47,FALSE)),0,(VLOOKUP($A24,'Import OffPeak'!$A$3:AZ$99,47,FALSE)-VLOOKUP($A24,'Import OffPeak change'!$A$106:AZ$202,47,FALSE)))</f>
        <v>0</v>
      </c>
      <c r="AV24" s="6">
        <f>IF(ISERROR(VLOOKUP($A24,'Import OffPeak'!$A$3:BA$99,48,FALSE)-VLOOKUP($A24,'Import OffPeak change'!$A$106:BA$202,48,FALSE)),0,(VLOOKUP($A24,'Import OffPeak'!$A$3:BA$99,48,FALSE)-VLOOKUP($A24,'Import OffPeak change'!$A$106:BA$202,48,FALSE)))</f>
        <v>0</v>
      </c>
      <c r="AW24" s="6">
        <f>IF(ISERROR(VLOOKUP($A24,'Import OffPeak'!$A$3:BB$99,49,FALSE)-VLOOKUP($A24,'Import OffPeak change'!$A$106:BB$202,49,FALSE)),0,(VLOOKUP($A24,'Import OffPeak'!$A$3:BB$99,49,FALSE)-VLOOKUP($A24,'Import OffPeak change'!$A$106:BB$202,49,FALSE)))</f>
        <v>0</v>
      </c>
      <c r="AX24" s="6">
        <f>IF(ISERROR(VLOOKUP($A24,'Import OffPeak'!$A$3:BC$99,50,FALSE)-VLOOKUP($A24,'Import OffPeak change'!$A$106:BC$202,50,FALSE)),0,(VLOOKUP($A24,'Import OffPeak'!$A$3:BC$99,50,FALSE)-VLOOKUP($A24,'Import OffPeak change'!$A$106:BC$202,50,FALSE)))</f>
        <v>0</v>
      </c>
      <c r="AY24" s="6">
        <f>IF(ISERROR(VLOOKUP($A24,'Import OffPeak'!$A$3:BD$99,51,FALSE)-VLOOKUP($A24,'Import OffPeak change'!$A$106:BD$202,51,FALSE)),0,(VLOOKUP($A24,'Import OffPeak'!$A$3:BD$99,51,FALSE)-VLOOKUP($A24,'Import OffPeak change'!$A$106:BD$202,51,FALSE)))</f>
        <v>0</v>
      </c>
      <c r="AZ24" s="6">
        <f>IF(ISERROR(VLOOKUP($A24,'Import OffPeak'!$A$3:BE$99,52,FALSE)-VLOOKUP($A24,'Import OffPeak change'!$A$106:BE$202,52,FALSE)),0,(VLOOKUP($A24,'Import OffPeak'!$A$3:BE$99,52,FALSE)-VLOOKUP($A24,'Import OffPeak change'!$A$106:BE$202,52,FALSE)))</f>
        <v>0</v>
      </c>
      <c r="BA24" s="6">
        <f>IF(ISERROR(VLOOKUP($A24,'Import OffPeak'!$A$3:BF$99,53,FALSE)-VLOOKUP($A24,'Import OffPeak change'!$A$106:BF$202,53,FALSE)),0,(VLOOKUP($A24,'Import OffPeak'!$A$3:BF$99,53,FALSE)-VLOOKUP($A24,'Import OffPeak change'!$A$106:BF$202,53,FALSE)))</f>
        <v>0</v>
      </c>
      <c r="BB24" s="6">
        <f>IF(ISERROR(VLOOKUP($A24,'Import OffPeak'!$A$3:BG$99,54,FALSE)-VLOOKUP($A24,'Import OffPeak change'!$A$106:BG$202,54,FALSE)),0,(VLOOKUP($A24,'Import OffPeak'!$A$3:BG$99,54,FALSE)-VLOOKUP($A24,'Import OffPeak change'!$A$106:BG$202,54,FALSE)))</f>
        <v>0</v>
      </c>
      <c r="BC24" s="6">
        <f>IF(ISERROR(VLOOKUP($A24,'Import OffPeak'!$A$3:BH$99,55,FALSE)-VLOOKUP($A24,'Import OffPeak change'!$A$106:BH$202,55,FALSE)),0,(VLOOKUP($A24,'Import OffPeak'!$A$3:BH$99,55,FALSE)-VLOOKUP($A24,'Import OffPeak change'!$A$106:BH$202,55,FALSE)))</f>
        <v>0</v>
      </c>
      <c r="BD24" s="6">
        <f>IF(ISERROR(VLOOKUP($A24,'Import OffPeak'!$A$3:BI$99,56,FALSE)-VLOOKUP($A24,'Import OffPeak change'!$A$106:BI$202,56,FALSE)),0,(VLOOKUP($A24,'Import OffPeak'!$A$3:BI$99,56,FALSE)-VLOOKUP($A24,'Import OffPeak change'!$A$106:BI$202,56,FALSE)))</f>
        <v>0</v>
      </c>
      <c r="BE24" s="6">
        <f>IF(ISERROR(VLOOKUP($A24,'Import OffPeak'!$A$3:BJ$99,57,FALSE)-VLOOKUP($A24,'Import OffPeak change'!$A$106:BJ$202,57,FALSE)),0,(VLOOKUP($A24,'Import OffPeak'!$A$3:BJ$99,57,FALSE)-VLOOKUP($A24,'Import OffPeak change'!$A$106:BJ$202,57,FALSE)))</f>
        <v>0</v>
      </c>
      <c r="BF24" s="6">
        <f>IF(ISERROR(VLOOKUP($A24,'Import OffPeak'!$A$3:BK$99,58,FALSE)-VLOOKUP($A24,'Import OffPeak change'!$A$106:BK$202,58,FALSE)),0,(VLOOKUP($A24,'Import OffPeak'!$A$3:BK$99,58,FALSE)-VLOOKUP($A24,'Import OffPeak change'!$A$106:BK$202,58,FALSE)))</f>
        <v>0</v>
      </c>
      <c r="BG24" s="6">
        <f>IF(ISERROR(VLOOKUP($A24,'Import OffPeak'!$A$3:BL$99,59,FALSE)-VLOOKUP($A24,'Import OffPeak change'!$A$106:BL$202,59,FALSE)),0,(VLOOKUP($A24,'Import OffPeak'!$A$3:BL$99,59,FALSE)-VLOOKUP($A24,'Import OffPeak change'!$A$106:BL$202,59,FALSE)))</f>
        <v>0</v>
      </c>
      <c r="BH24" s="6">
        <f>IF(ISERROR(VLOOKUP($A24,'Import OffPeak'!$A$3:BM$99,60,FALSE)-VLOOKUP($A24,'Import OffPeak change'!$A$106:BM$202,60,FALSE)),0,(VLOOKUP($A24,'Import OffPeak'!$A$3:BM$99,60,FALSE)-VLOOKUP($A24,'Import OffPeak change'!$A$106:BM$202,60,FALSE)))</f>
        <v>0</v>
      </c>
      <c r="BI24" s="6">
        <f>IF(ISERROR(VLOOKUP($A24,'Import OffPeak'!$A$3:BN$99,61,FALSE)-VLOOKUP($A24,'Import OffPeak change'!$A$106:BN$202,61,FALSE)),0,(VLOOKUP($A24,'Import OffPeak'!$A$3:BN$99,61,FALSE)-VLOOKUP($A24,'Import OffPeak change'!$A$106:BN$202,61,FALSE)))</f>
        <v>0</v>
      </c>
      <c r="BJ24" s="6">
        <f>IF(ISERROR(VLOOKUP($A24,'Import OffPeak'!$A$3:BO$99,62,FALSE)-VLOOKUP($A24,'Import OffPeak change'!$A$106:BO$202,62,FALSE)),0,(VLOOKUP($A24,'Import OffPeak'!$A$3:BO$99,62,FALSE)-VLOOKUP($A24,'Import OffPeak change'!$A$106:BO$202,62,FALSE)))</f>
        <v>0</v>
      </c>
      <c r="BK24" s="6">
        <f>IF(ISERROR(VLOOKUP($A24,'Import OffPeak'!$A$3:BP$99,63,FALSE)-VLOOKUP($A24,'Import OffPeak change'!$A$106:BP$202,63,FALSE)),0,(VLOOKUP($A24,'Import OffPeak'!$A$3:BP$99,63,FALSE)-VLOOKUP($A24,'Import OffPeak change'!$A$106:BP$202,63,FALSE)))</f>
        <v>0</v>
      </c>
      <c r="BL24" s="6">
        <f>IF(ISERROR(VLOOKUP($A24,'Import OffPeak'!$A$3:BQ$99,64,FALSE)-VLOOKUP($A24,'Import OffPeak change'!$A$106:BQ$202,64,FALSE)),0,(VLOOKUP($A24,'Import OffPeak'!$A$3:BQ$99,64,FALSE)-VLOOKUP($A24,'Import OffPeak change'!$A$106:BQ$202,64,FALSE)))</f>
        <v>0</v>
      </c>
      <c r="BM24" s="6">
        <f>IF(ISERROR(VLOOKUP($A24,'Import OffPeak'!$A$3:BR$99,65,FALSE)-VLOOKUP($A24,'Import OffPeak change'!$A$106:BR$202,65,FALSE)),0,(VLOOKUP($A24,'Import OffPeak'!$A$3:BR$99,65,FALSE)-VLOOKUP($A24,'Import OffPeak change'!$A$106:BR$202,65,FALSE)))</f>
        <v>0</v>
      </c>
      <c r="BN24" s="6">
        <f>IF(ISERROR(VLOOKUP($A24,'Import OffPeak'!$A$3:BS$99,66,FALSE)-VLOOKUP($A24,'Import OffPeak change'!$A$106:BS$202,66,FALSE)),0,(VLOOKUP($A24,'Import OffPeak'!$A$3:BS$99,66,FALSE)-VLOOKUP($A24,'Import OffPeak change'!$A$106:BS$202,66,FALSE)))</f>
        <v>0</v>
      </c>
      <c r="BO24" s="6">
        <f>IF(ISERROR(VLOOKUP($A24,'Import OffPeak'!$A$3:BT$99,67,FALSE)-VLOOKUP($A24,'Import OffPeak change'!$A$106:BT$202,67,FALSE)),0,(VLOOKUP($A24,'Import OffPeak'!$A$3:BT$99,67,FALSE)-VLOOKUP($A24,'Import OffPeak change'!$A$106:BT$202,67,FALSE)))</f>
        <v>0</v>
      </c>
      <c r="BP24" s="6">
        <f>IF(ISERROR(VLOOKUP($A24,'Import OffPeak'!$A$3:BU$99,68,FALSE)-VLOOKUP($A24,'Import OffPeak change'!$A$106:BU$202,68,FALSE)),0,(VLOOKUP($A24,'Import OffPeak'!$A$3:BU$99,68,FALSE)-VLOOKUP($A24,'Import OffPeak change'!$A$106:BU$202,68,FALSE)))</f>
        <v>0</v>
      </c>
      <c r="BQ24" s="6">
        <f>IF(ISERROR(VLOOKUP($A24,'Import OffPeak'!$A$3:BV$99,69,FALSE)-VLOOKUP($A24,'Import OffPeak change'!$A$106:BV$202,69,FALSE)),0,(VLOOKUP($A24,'Import OffPeak'!$A$3:BV$99,69,FALSE)-VLOOKUP($A24,'Import OffPeak change'!$A$106:BV$202,69,FALSE)))</f>
        <v>0</v>
      </c>
      <c r="BR24" s="6">
        <f>IF(ISERROR(VLOOKUP($A24,'Import OffPeak'!$A$3:BW$99,70,FALSE)-VLOOKUP($A24,'Import OffPeak change'!$A$106:BW$202,70,FALSE)),0,(VLOOKUP($A24,'Import OffPeak'!$A$3:BW$99,70,FALSE)-VLOOKUP($A24,'Import OffPeak change'!$A$106:BW$202,70,FALSE)))</f>
        <v>0</v>
      </c>
      <c r="BS24" s="6">
        <f>IF(ISERROR(VLOOKUP($A24,'Import OffPeak'!$A$3:BX$99,71,FALSE)-VLOOKUP($A24,'Import OffPeak change'!$A$106:BX$202,71,FALSE)),0,(VLOOKUP($A24,'Import OffPeak'!$A$3:BX$99,71,FALSE)-VLOOKUP($A24,'Import OffPeak change'!$A$106:BX$202,71,FALSE)))</f>
        <v>0</v>
      </c>
      <c r="BT24" s="6">
        <f>IF(ISERROR(VLOOKUP($A24,'Import OffPeak'!$A$3:BY$99,72,FALSE)-VLOOKUP($A24,'Import OffPeak change'!$A$106:BY$202,72,FALSE)),0,(VLOOKUP($A24,'Import OffPeak'!$A$3:BY$99,72,FALSE)-VLOOKUP($A24,'Import OffPeak change'!$A$106:BY$202,72,FALSE)))</f>
        <v>0</v>
      </c>
      <c r="BU24" s="6">
        <f>IF(ISERROR(VLOOKUP($A24,'Import OffPeak'!$A$3:BZ$99,73,FALSE)-VLOOKUP($A24,'Import OffPeak change'!$A$106:BZ$202,73,FALSE)),0,(VLOOKUP($A24,'Import OffPeak'!$A$3:BZ$99,73,FALSE)-VLOOKUP($A24,'Import OffPeak change'!$A$106:BZ$202,73,FALSE)))</f>
        <v>0</v>
      </c>
      <c r="BV24" s="6">
        <f>IF(ISERROR(VLOOKUP($A24,'Import OffPeak'!$A$3:CA$99,74,FALSE)-VLOOKUP($A24,'Import OffPeak change'!$A$106:CA$202,74,FALSE)),0,(VLOOKUP($A24,'Import OffPeak'!$A$3:CA$99,74,FALSE)-VLOOKUP($A24,'Import OffPeak change'!$A$106:CA$202,74,FALSE)))</f>
        <v>0</v>
      </c>
      <c r="BW24" s="6">
        <f>IF(ISERROR(VLOOKUP($A24,'Import OffPeak'!$A$3:CB$99,75,FALSE)-VLOOKUP($A24,'Import OffPeak change'!$A$106:CB$202,75,FALSE)),0,(VLOOKUP($A24,'Import OffPeak'!$A$3:CB$99,75,FALSE)-VLOOKUP($A24,'Import OffPeak change'!$A$106:CB$202,75,FALSE)))</f>
        <v>0</v>
      </c>
      <c r="BX24" s="6">
        <f>IF(ISERROR(VLOOKUP($A24,'Import OffPeak'!$A$3:CC$99,76,FALSE)-VLOOKUP($A24,'Import OffPeak change'!$A$106:CC$202,76,FALSE)),0,(VLOOKUP($A24,'Import OffPeak'!$A$3:CC$99,76,FALSE)-VLOOKUP($A24,'Import OffPeak change'!$A$106:CC$202,76,FALSE)))</f>
        <v>0</v>
      </c>
      <c r="BY24" s="6">
        <f>IF(ISERROR(VLOOKUP($A24,'Import OffPeak'!$A$3:CD$99,77,FALSE)-VLOOKUP($A24,'Import OffPeak change'!$A$106:CD$202,77,FALSE)),0,(VLOOKUP($A24,'Import OffPeak'!$A$3:CD$99,77,FALSE)-VLOOKUP($A24,'Import OffPeak change'!$A$106:CD$202,77,FALSE)))</f>
        <v>0</v>
      </c>
      <c r="BZ24" s="6">
        <f>IF(ISERROR(VLOOKUP($A24,'Import OffPeak'!$A$3:CE$99,78,FALSE)-VLOOKUP($A24,'Import OffPeak change'!$A$106:CE$202,78,FALSE)),0,(VLOOKUP($A24,'Import OffPeak'!$A$3:CE$99,78,FALSE)-VLOOKUP($A24,'Import OffPeak change'!$A$106:CE$202,78,FALSE)))</f>
        <v>0</v>
      </c>
      <c r="CA24" s="6">
        <f>IF(ISERROR(VLOOKUP($A24,'Import OffPeak'!$A$3:CF$99,79,FALSE)-VLOOKUP($A24,'Import OffPeak change'!$A$106:CF$202,79,FALSE)),0,(VLOOKUP($A24,'Import OffPeak'!$A$3:CF$99,79,FALSE)-VLOOKUP($A24,'Import OffPeak change'!$A$106:CF$202,79,FALSE)))</f>
        <v>0</v>
      </c>
      <c r="CB24" s="6">
        <f>IF(ISERROR(VLOOKUP($A24,'Import OffPeak'!$A$3:CG$99,80,FALSE)-VLOOKUP($A24,'Import OffPeak change'!$A$106:CG$202,80,FALSE)),0,(VLOOKUP($A24,'Import OffPeak'!$A$3:CG$99,80,FALSE)-VLOOKUP($A24,'Import OffPeak change'!$A$106:CG$202,80,FALSE)))</f>
        <v>0</v>
      </c>
      <c r="CC24" s="6">
        <f>IF(ISERROR(VLOOKUP($A24,'Import OffPeak'!$A$3:CH$99,81,FALSE)-VLOOKUP($A24,'Import OffPeak change'!$A$106:CH$202,81,FALSE)),0,(VLOOKUP($A24,'Import OffPeak'!$A$3:CH$99,81,FALSE)-VLOOKUP($A24,'Import OffPeak change'!$A$106:CH$202,81,FALSE)))</f>
        <v>0</v>
      </c>
      <c r="CD24" s="6">
        <f>IF(ISERROR(VLOOKUP($A24,'Import OffPeak'!$A$3:CI$99,82,FALSE)-VLOOKUP($A24,'Import OffPeak change'!$A$106:CI$202,82,FALSE)),0,(VLOOKUP($A24,'Import OffPeak'!$A$3:CI$99,82,FALSE)-VLOOKUP($A24,'Import OffPeak change'!$A$106:CI$202,82,FALSE)))</f>
        <v>0</v>
      </c>
      <c r="CE24" s="6">
        <f>IF(ISERROR(VLOOKUP($A24,'Import OffPeak'!$A$3:CJ$99,83,FALSE)-VLOOKUP($A24,'Import OffPeak change'!$A$106:CJ$202,83,FALSE)),0,(VLOOKUP($A24,'Import OffPeak'!$A$3:CJ$99,83,FALSE)-VLOOKUP($A24,'Import OffPeak change'!$A$106:CJ$202,83,FALSE)))</f>
        <v>0</v>
      </c>
      <c r="CF24" s="6">
        <f>IF(ISERROR(VLOOKUP($A24,'Import OffPeak'!$A$3:CK$99,84,FALSE)-VLOOKUP($A24,'Import OffPeak change'!$A$106:CK$202,84,FALSE)),0,(VLOOKUP($A24,'Import OffPeak'!$A$3:CK$99,84,FALSE)-VLOOKUP($A24,'Import OffPeak change'!$A$106:CK$202,84,FALSE)))</f>
        <v>0</v>
      </c>
      <c r="CG24" s="6">
        <f>IF(ISERROR(VLOOKUP($A24,'Import OffPeak'!$A$3:CL$99,85,FALSE)-VLOOKUP($A24,'Import OffPeak change'!$A$106:CL$202,85,FALSE)),0,(VLOOKUP($A24,'Import OffPeak'!$A$3:CL$99,85,FALSE)-VLOOKUP($A24,'Import OffPeak change'!$A$106:CL$202,85,FALSE)))</f>
        <v>0</v>
      </c>
      <c r="CH24" s="6">
        <f>IF(ISERROR(VLOOKUP($A24,'Import OffPeak'!$A$3:CM$99,86,FALSE)-VLOOKUP($A24,'Import OffPeak change'!$A$106:CM$202,86,FALSE)),0,(VLOOKUP($A24,'Import OffPeak'!$A$3:CM$99,86,FALSE)-VLOOKUP($A24,'Import OffPeak change'!$A$106:CM$202,86,FALSE)))</f>
        <v>0</v>
      </c>
      <c r="CI24" s="6">
        <f>IF(ISERROR(VLOOKUP($A24,'Import OffPeak'!$A$3:CN$99,87,FALSE)-VLOOKUP($A24,'Import OffPeak change'!$A$106:CN$202,87,FALSE)),0,(VLOOKUP($A24,'Import OffPeak'!$A$3:CN$99,87,FALSE)-VLOOKUP($A24,'Import OffPeak change'!$A$106:CN$202,87,FALSE)))</f>
        <v>0</v>
      </c>
      <c r="CJ24" s="6">
        <f>IF(ISERROR(VLOOKUP($A24,'Import OffPeak'!$A$3:CO$99,88,FALSE)-VLOOKUP($A24,'Import OffPeak change'!$A$106:CO$202,88,FALSE)),0,(VLOOKUP($A24,'Import OffPeak'!$A$3:CO$99,88,FALSE)-VLOOKUP($A24,'Import OffPeak change'!$A$106:CO$202,88,FALSE)))</f>
        <v>0</v>
      </c>
      <c r="CK24" s="6">
        <f>IF(ISERROR(VLOOKUP($A24,'Import OffPeak'!$A$3:CP$99,89,FALSE)-VLOOKUP($A24,'Import OffPeak change'!$A$106:CP$202,89,FALSE)),0,(VLOOKUP($A24,'Import OffPeak'!$A$3:CP$99,89,FALSE)-VLOOKUP($A24,'Import OffPeak change'!$A$106:CP$202,89,FALSE)))</f>
        <v>0</v>
      </c>
      <c r="CL24" s="6">
        <f>IF(ISERROR(VLOOKUP($A24,'Import OffPeak'!$A$3:CQ$99,90,FALSE)-VLOOKUP($A24,'Import OffPeak change'!$A$106:CQ$202,90,FALSE)),0,(VLOOKUP($A24,'Import OffPeak'!$A$3:CQ$99,90,FALSE)-VLOOKUP($A24,'Import OffPeak change'!$A$106:CQ$202,90,FALSE)))</f>
        <v>0</v>
      </c>
      <c r="CM24" s="6">
        <f>IF(ISERROR(VLOOKUP($A24,'Import OffPeak'!$A$3:CR$99,91,FALSE)-VLOOKUP($A24,'Import OffPeak change'!$A$106:CR$202,91,FALSE)),0,(VLOOKUP($A24,'Import OffPeak'!$A$3:CR$99,91,FALSE)-VLOOKUP($A24,'Import OffPeak change'!$A$106:CR$202,91,FALSE)))</f>
        <v>0</v>
      </c>
      <c r="CN24" s="6">
        <f>IF(ISERROR(VLOOKUP($A24,'Import OffPeak'!$A$3:CS$99,92,FALSE)-VLOOKUP($A24,'Import OffPeak change'!$A$106:CS$202,92,FALSE)),0,(VLOOKUP($A24,'Import OffPeak'!$A$3:CS$99,92,FALSE)-VLOOKUP($A24,'Import OffPeak change'!$A$106:CS$202,92,FALSE)))</f>
        <v>0</v>
      </c>
      <c r="CO24" s="6">
        <f>IF(ISERROR(VLOOKUP($A24,'Import OffPeak'!$A$3:CT$99,93,FALSE)-VLOOKUP($A24,'Import OffPeak change'!$A$106:CT$202,93,FALSE)),0,(VLOOKUP($A24,'Import OffPeak'!$A$3:CT$99,93,FALSE)-VLOOKUP($A24,'Import OffPeak change'!$A$106:CT$202,93,FALSE)))</f>
        <v>0</v>
      </c>
      <c r="CP24" s="6">
        <f>IF(ISERROR(VLOOKUP($A24,'Import OffPeak'!$A$3:CU$99,94,FALSE)-VLOOKUP($A24,'Import OffPeak change'!$A$106:CU$202,94,FALSE)),0,(VLOOKUP($A24,'Import OffPeak'!$A$3:CU$99,94,FALSE)-VLOOKUP($A24,'Import OffPeak change'!$A$106:CU$202,94,FALSE)))</f>
        <v>0</v>
      </c>
      <c r="CQ24" s="6">
        <f>IF(ISERROR(VLOOKUP($A24,'Import OffPeak'!$A$3:CV$99,95,FALSE)-VLOOKUP($A24,'Import OffPeak change'!$A$106:CV$202,95,FALSE)),0,(VLOOKUP($A24,'Import OffPeak'!$A$3:CV$99,95,FALSE)-VLOOKUP($A24,'Import OffPeak change'!$A$106:CV$202,95,FALSE)))</f>
        <v>0</v>
      </c>
      <c r="CR24" s="6">
        <f>IF(ISERROR(VLOOKUP($A24,'Import OffPeak'!$A$3:CW$99,96,FALSE)-VLOOKUP($A24,'Import OffPeak change'!$A$106:CW$202,96,FALSE)),0,(VLOOKUP($A24,'Import OffPeak'!$A$3:CW$99,96,FALSE)-VLOOKUP($A24,'Import OffPeak change'!$A$106:CW$202,96,FALSE)))</f>
        <v>0</v>
      </c>
      <c r="CS24" s="6">
        <f>IF(ISERROR(VLOOKUP($A24,'Import OffPeak'!$A$3:CX$99,97,FALSE)-VLOOKUP($A24,'Import OffPeak change'!$A$106:CX$202,97,FALSE)),0,(VLOOKUP($A24,'Import OffPeak'!$A$3:CX$99,97,FALSE)-VLOOKUP($A24,'Import OffPeak change'!$A$106:CX$202,97,FALSE)))</f>
        <v>0</v>
      </c>
      <c r="CT24" s="6">
        <f>IF(ISERROR(VLOOKUP($A24,'Import OffPeak'!$A$3:CY$99,98,FALSE)-VLOOKUP($A24,'Import OffPeak change'!$A$106:CY$202,98,FALSE)),0,(VLOOKUP($A24,'Import OffPeak'!$A$3:CY$99,98,FALSE)-VLOOKUP($A24,'Import OffPeak change'!$A$106:CY$202,98,FALSE)))</f>
        <v>0</v>
      </c>
      <c r="CU24" s="6">
        <f>IF(ISERROR(VLOOKUP($A24,'Import OffPeak'!$A$3:CZ$99,99,FALSE)-VLOOKUP($A24,'Import OffPeak change'!$A$106:CZ$202,99,FALSE)),0,(VLOOKUP($A24,'Import OffPeak'!$A$3:CZ$99,99,FALSE)-VLOOKUP($A24,'Import OffPeak change'!$A$106:CZ$202,99,FALSE)))</f>
        <v>0</v>
      </c>
      <c r="CV24" s="6">
        <f>IF(ISERROR(VLOOKUP($A24,'Import OffPeak'!$A$3:DA$99,100,FALSE)-VLOOKUP($A24,'Import OffPeak change'!$A$106:DA$202,100,FALSE)),0,(VLOOKUP($A24,'Import OffPeak'!$A$3:DA$99,100,FALSE)-VLOOKUP($A24,'Import OffPeak change'!$A$106:DA$202,100,FALSE)))</f>
        <v>0</v>
      </c>
      <c r="CW24" s="6">
        <f>IF(ISERROR(VLOOKUP($A24,'Import OffPeak'!$A$3:DB$99,101,FALSE)-VLOOKUP($A24,'Import OffPeak change'!$A$106:DB$202,101,FALSE)),0,(VLOOKUP($A24,'Import OffPeak'!$A$3:DB$99,101,FALSE)-VLOOKUP($A24,'Import OffPeak change'!$A$106:DB$202,101,FALSE)))</f>
        <v>0</v>
      </c>
      <c r="CX24" s="6">
        <f>IF(ISERROR(VLOOKUP($A24,'Import OffPeak'!$A$3:DC$99,102,FALSE)-VLOOKUP($A24,'Import OffPeak change'!$A$106:DC$202,102,FALSE)),0,(VLOOKUP($A24,'Import OffPeak'!$A$3:DC$99,102,FALSE)-VLOOKUP($A24,'Import OffPeak change'!$A$106:DC$202,102,FALSE)))</f>
        <v>0</v>
      </c>
      <c r="CY24" s="6">
        <f>IF(ISERROR(VLOOKUP($A24,'Import OffPeak'!$A$3:DD$99,103,FALSE)-VLOOKUP($A24,'Import OffPeak change'!$A$106:DD$202,103,FALSE)),0,(VLOOKUP($A24,'Import OffPeak'!$A$3:DD$99,103,FALSE)-VLOOKUP($A24,'Import OffPeak change'!$A$106:DD$202,103,FALSE)))</f>
        <v>0</v>
      </c>
      <c r="CZ24" s="6">
        <f>IF(ISERROR(VLOOKUP($A24,'Import OffPeak'!$A$3:DE$99,104,FALSE)-VLOOKUP($A24,'Import OffPeak change'!$A$106:DE$202,104,FALSE)),0,(VLOOKUP($A24,'Import OffPeak'!$A$3:DE$99,104,FALSE)-VLOOKUP($A24,'Import OffPeak change'!$A$106:DE$202,104,FALSE)))</f>
        <v>0</v>
      </c>
      <c r="DA24" s="6">
        <f>IF(ISERROR(VLOOKUP($A24,'Import OffPeak'!$A$3:DF$99,105,FALSE)-VLOOKUP($A24,'Import OffPeak change'!$A$106:DF$202,105,FALSE)),0,(VLOOKUP($A24,'Import OffPeak'!$A$3:DF$99,105,FALSE)-VLOOKUP($A24,'Import OffPeak change'!$A$106:DF$202,105,FALSE)))</f>
        <v>0</v>
      </c>
      <c r="DB24" s="6">
        <f>IF(ISERROR(VLOOKUP($A24,'Import OffPeak'!$A$3:DG$99,106,FALSE)-VLOOKUP($A24,'Import OffPeak change'!$A$106:DG$202,106,FALSE)),0,(VLOOKUP($A24,'Import OffPeak'!$A$3:DG$99,106,FALSE)-VLOOKUP($A24,'Import OffPeak change'!$A$106:DG$202,106,FALSE)))</f>
        <v>0</v>
      </c>
      <c r="DC24" s="6">
        <f>IF(ISERROR(VLOOKUP($A24,'Import OffPeak'!$A$3:DH$99,107,FALSE)-VLOOKUP($A24,'Import OffPeak change'!$A$106:DH$202,107,FALSE)),0,(VLOOKUP($A24,'Import OffPeak'!$A$3:DH$99,107,FALSE)-VLOOKUP($A24,'Import OffPeak change'!$A$106:DH$202,107,FALSE)))</f>
        <v>0</v>
      </c>
      <c r="DD24" s="6">
        <f>IF(ISERROR(VLOOKUP($A24,'Import OffPeak'!$A$3:DI$99,108,FALSE)-VLOOKUP($A24,'Import OffPeak change'!$A$106:DI$202,108,FALSE)),0,(VLOOKUP($A24,'Import OffPeak'!$A$3:DI$99,108,FALSE)-VLOOKUP($A24,'Import OffPeak change'!$A$106:DI$202,108,FALSE)))</f>
        <v>0</v>
      </c>
      <c r="DE24" s="6">
        <f>IF(ISERROR(VLOOKUP($A24,'Import OffPeak'!$A$3:DJ$99,109,FALSE)-VLOOKUP($A24,'Import OffPeak change'!$A$106:DJ$202,109,FALSE)),0,(VLOOKUP($A24,'Import OffPeak'!$A$3:DJ$99,109,FALSE)-VLOOKUP($A24,'Import OffPeak change'!$A$106:DJ$202,109,FALSE)))</f>
        <v>0</v>
      </c>
      <c r="DF24" s="6">
        <f>IF(ISERROR(VLOOKUP($A24,'Import OffPeak'!$A$3:DK$99,110,FALSE)-VLOOKUP($A24,'Import OffPeak change'!$A$106:DK$202,110,FALSE)),0,(VLOOKUP($A24,'Import OffPeak'!$A$3:DK$99,110,FALSE)-VLOOKUP($A24,'Import OffPeak change'!$A$106:DK$202,110,FALSE)))</f>
        <v>0</v>
      </c>
      <c r="DG24" s="6">
        <f>IF(ISERROR(VLOOKUP($A24,'Import OffPeak'!$A$3:DL$99,111,FALSE)-VLOOKUP($A24,'Import OffPeak change'!$A$106:DL$202,111,FALSE)),0,(VLOOKUP($A24,'Import OffPeak'!$A$3:DL$99,111,FALSE)-VLOOKUP($A24,'Import OffPeak change'!$A$106:DL$202,111,FALSE)))</f>
        <v>0</v>
      </c>
      <c r="DH24" s="6">
        <f>IF(ISERROR(VLOOKUP($A24,'Import OffPeak'!$A$3:DM$99,112,FALSE)-VLOOKUP($A24,'Import OffPeak change'!$A$106:DM$202,112,FALSE)),0,(VLOOKUP($A24,'Import OffPeak'!$A$3:DM$99,112,FALSE)-VLOOKUP($A24,'Import OffPeak change'!$A$106:DM$202,112,FALSE)))</f>
        <v>0</v>
      </c>
      <c r="DI24" s="6">
        <f>IF(ISERROR(VLOOKUP($A24,'Import OffPeak'!$A$3:DN$99,113,FALSE)-VLOOKUP($A24,'Import OffPeak change'!$A$106:DN$202,113,FALSE)),0,(VLOOKUP($A24,'Import OffPeak'!$A$3:DN$99,113,FALSE)-VLOOKUP($A24,'Import OffPeak change'!$A$106:DN$202,113,FALSE)))</f>
        <v>0</v>
      </c>
      <c r="DJ24" s="6">
        <f>IF(ISERROR(VLOOKUP($A24,'Import OffPeak'!$A$3:DO$99,114,FALSE)-VLOOKUP($A24,'Import OffPeak change'!$A$106:DO$202,114,FALSE)),0,(VLOOKUP($A24,'Import OffPeak'!$A$3:DO$99,114,FALSE)-VLOOKUP($A24,'Import OffPeak change'!$A$106:DO$202,114,FALSE)))</f>
        <v>0</v>
      </c>
      <c r="DK24" s="6">
        <f>IF(ISERROR(VLOOKUP($A24,'Import OffPeak'!$A$3:DP$99,115,FALSE)-VLOOKUP($A24,'Import OffPeak change'!$A$106:DP$202,115,FALSE)),0,(VLOOKUP($A24,'Import OffPeak'!$A$3:DP$99,115,FALSE)-VLOOKUP($A24,'Import OffPeak change'!$A$106:DP$202,115,FALSE)))</f>
        <v>0</v>
      </c>
      <c r="DL24" s="6">
        <f>IF(ISERROR(VLOOKUP($A24,'Import OffPeak'!$A$3:DQ$99,116,FALSE)-VLOOKUP($A24,'Import OffPeak change'!$A$106:DQ$202,116,FALSE)),0,(VLOOKUP($A24,'Import OffPeak'!$A$3:DQ$99,116,FALSE)-VLOOKUP($A24,'Import OffPeak change'!$A$106:DQ$202,116,FALSE)))</f>
        <v>0</v>
      </c>
      <c r="DM24" s="6">
        <f>IF(ISERROR(VLOOKUP($A24,'Import OffPeak'!$A$3:DR$99,117,FALSE)-VLOOKUP($A24,'Import OffPeak change'!$A$106:DR$202,117,FALSE)),0,(VLOOKUP($A24,'Import OffPeak'!$A$3:DR$99,117,FALSE)-VLOOKUP($A24,'Import OffPeak change'!$A$106:DR$202,117,FALSE)))</f>
        <v>0</v>
      </c>
      <c r="DN24" s="6">
        <f>IF(ISERROR(VLOOKUP($A24,'Import OffPeak'!$A$3:DS$99,118,FALSE)-VLOOKUP($A24,'Import OffPeak change'!$A$106:DS$202,118,FALSE)),0,(VLOOKUP($A24,'Import OffPeak'!$A$3:DS$99,118,FALSE)-VLOOKUP($A24,'Import OffPeak change'!$A$106:DS$202,118,FALSE)))</f>
        <v>0</v>
      </c>
      <c r="DO24" s="6">
        <f>IF(ISERROR(VLOOKUP($A24,'Import OffPeak'!$A$3:DT$99,119,FALSE)-VLOOKUP($A24,'Import OffPeak change'!$A$106:DT$202,119,FALSE)),0,(VLOOKUP($A24,'Import OffPeak'!$A$3:DT$99,119,FALSE)-VLOOKUP($A24,'Import OffPeak change'!$A$106:DT$202,119,FALSE)))</f>
        <v>0</v>
      </c>
      <c r="DP24" s="6">
        <f>IF(ISERROR(VLOOKUP($A24,'Import OffPeak'!$A$3:DU$99,120,FALSE)-VLOOKUP($A24,'Import OffPeak change'!$A$106:DU$202,120,FALSE)),0,(VLOOKUP($A24,'Import OffPeak'!$A$3:DU$99,120,FALSE)-VLOOKUP($A24,'Import OffPeak change'!$A$106:DU$202,120,FALSE)))</f>
        <v>0</v>
      </c>
      <c r="DQ24" s="6">
        <f>IF(ISERROR(VLOOKUP($A24,'Import OffPeak'!$A$3:DV$99,121,FALSE)-VLOOKUP($A24,'Import OffPeak change'!$A$106:DV$202,121,FALSE)),0,(VLOOKUP($A24,'Import OffPeak'!$A$3:DV$99,121,FALSE)-VLOOKUP($A24,'Import OffPeak change'!$A$106:DV$202,121,FALSE)))</f>
        <v>0</v>
      </c>
      <c r="DR24" s="6">
        <f>IF(ISERROR(VLOOKUP($A24,'Import OffPeak'!$A$3:DW$99,122,FALSE)-VLOOKUP($A24,'Import OffPeak change'!$A$106:DW$202,122,FALSE)),0,(VLOOKUP($A24,'Import OffPeak'!$A$3:DW$99,122,FALSE)-VLOOKUP($A24,'Import OffPeak change'!$A$106:DW$202,122,FALSE)))</f>
        <v>0</v>
      </c>
      <c r="DS24" s="6">
        <f>IF(ISERROR(VLOOKUP($A24,'Import OffPeak'!$A$3:DX$99,123,FALSE)-VLOOKUP($A24,'Import OffPeak change'!$A$106:DX$202,123,FALSE)),0,(VLOOKUP($A24,'Import OffPeak'!$A$3:DX$99,123,FALSE)-VLOOKUP($A24,'Import OffPeak change'!$A$106:DX$202,123,FALSE)))</f>
        <v>0</v>
      </c>
      <c r="DT24" s="6">
        <f>IF(ISERROR(VLOOKUP($A24,'Import OffPeak'!$A$3:DY$99,124,FALSE)-VLOOKUP($A24,'Import OffPeak change'!$A$106:DY$202,124,FALSE)),0,(VLOOKUP($A24,'Import OffPeak'!$A$3:DY$99,124,FALSE)-VLOOKUP($A24,'Import OffPeak change'!$A$106:DY$202,124,FALSE)))</f>
        <v>0</v>
      </c>
      <c r="DU24" s="6">
        <f>IF(ISERROR(VLOOKUP($A24,'Import OffPeak'!$A$3:DZ$99,125,FALSE)-VLOOKUP($A24,'Import OffPeak change'!$A$106:DZ$202,125,FALSE)),0,(VLOOKUP($A24,'Import OffPeak'!$A$3:DZ$99,125,FALSE)-VLOOKUP($A24,'Import OffPeak change'!$A$106:DZ$202,125,FALSE)))</f>
        <v>0</v>
      </c>
      <c r="DV24" s="6">
        <f>IF(ISERROR(VLOOKUP($A24,'Import OffPeak'!$A$3:EA$99,126,FALSE)-VLOOKUP($A24,'Import OffPeak change'!$A$106:EA$202,126,FALSE)),0,(VLOOKUP($A24,'Import OffPeak'!$A$3:EA$99,126,FALSE)-VLOOKUP($A24,'Import OffPeak change'!$A$106:EA$202,126,FALSE)))</f>
        <v>0</v>
      </c>
      <c r="DW24" s="6">
        <f>IF(ISERROR(VLOOKUP($A24,'Import OffPeak'!$A$3:EB$99,127,FALSE)-VLOOKUP($A24,'Import OffPeak change'!$A$106:EB$202,127,FALSE)),0,(VLOOKUP($A24,'Import OffPeak'!$A$3:EB$99,127,FALSE)-VLOOKUP($A24,'Import OffPeak change'!$A$106:EB$202,127,FALSE)))</f>
        <v>0</v>
      </c>
      <c r="DX24" s="6">
        <f>IF(ISERROR(VLOOKUP($A24,'Import OffPeak'!$A$3:EC$99,128,FALSE)-VLOOKUP($A24,'Import OffPeak change'!$A$106:EC$202,128,FALSE)),0,(VLOOKUP($A24,'Import OffPeak'!$A$3:EC$99,128,FALSE)-VLOOKUP($A24,'Import OffPeak change'!$A$106:EC$202,128,FALSE)))</f>
        <v>0</v>
      </c>
      <c r="DY24" s="6">
        <f>IF(ISERROR(VLOOKUP($A24,'Import OffPeak'!$A$3:ED$99,129,FALSE)-VLOOKUP($A24,'Import OffPeak change'!$A$106:ED$202,129,FALSE)),0,(VLOOKUP($A24,'Import OffPeak'!$A$3:ED$99,129,FALSE)-VLOOKUP($A24,'Import OffPeak change'!$A$106:ED$202,129,FALSE)))</f>
        <v>0</v>
      </c>
      <c r="DZ24" s="6">
        <f>IF(ISERROR(VLOOKUP($A24,'Import OffPeak'!$A$3:EE$99,130,FALSE)-VLOOKUP($A24,'Import OffPeak change'!$A$106:EE$202,130,FALSE)),0,(VLOOKUP($A24,'Import OffPeak'!$A$3:EE$99,130,FALSE)-VLOOKUP($A24,'Import OffPeak change'!$A$106:EE$202,130,FALSE)))</f>
        <v>0</v>
      </c>
      <c r="EA24" s="6">
        <f>IF(ISERROR(VLOOKUP($A24,'Import OffPeak'!$A$3:EF$99,131,FALSE)-VLOOKUP($A24,'Import OffPeak change'!$A$106:EF$202,131,FALSE)),0,(VLOOKUP($A24,'Import OffPeak'!$A$3:EF$99,131,FALSE)-VLOOKUP($A24,'Import OffPeak change'!$A$106:EF$202,131,FALSE)))</f>
        <v>0</v>
      </c>
      <c r="EB24" s="6">
        <f>IF(ISERROR(VLOOKUP($A24,'Import OffPeak'!$A$3:EG$99,132,FALSE)-VLOOKUP($A24,'Import OffPeak change'!$A$106:EG$202,132,FALSE)),0,(VLOOKUP($A24,'Import OffPeak'!$A$3:EG$99,132,FALSE)-VLOOKUP($A24,'Import OffPeak change'!$A$106:EG$202,132,FALSE)))</f>
        <v>0</v>
      </c>
      <c r="EC24" s="6">
        <f>IF(ISERROR(VLOOKUP($A24,'Import OffPeak'!$A$3:EH$99,133,FALSE)-VLOOKUP($A24,'Import OffPeak change'!$A$106:EH$202,133,FALSE)),0,(VLOOKUP($A24,'Import OffPeak'!$A$3:EH$99,133,FALSE)-VLOOKUP($A24,'Import OffPeak change'!$A$106:EH$202,133,FALSE)))</f>
        <v>0</v>
      </c>
      <c r="ED24" s="6">
        <f>IF(ISERROR(VLOOKUP($A24,'Import OffPeak'!$A$3:EI$99,134,FALSE)-VLOOKUP($A24,'Import OffPeak change'!$A$106:EI$202,134,FALSE)),0,(VLOOKUP($A24,'Import OffPeak'!$A$3:EI$99,134,FALSE)-VLOOKUP($A24,'Import OffPeak change'!$A$106:EI$202,134,FALSE)))</f>
        <v>0</v>
      </c>
      <c r="EE24" s="6">
        <f>IF(ISERROR(VLOOKUP($A24,'Import OffPeak'!$A$3:EJ$99,135,FALSE)-VLOOKUP($A24,'Import OffPeak change'!$A$106:EJ$202,135,FALSE)),0,(VLOOKUP($A24,'Import OffPeak'!$A$3:EJ$99,135,FALSE)-VLOOKUP($A24,'Import OffPeak change'!$A$106:EJ$202,135,FALSE)))</f>
        <v>0</v>
      </c>
      <c r="EF24" s="6">
        <f>IF(ISERROR(VLOOKUP($A24,'Import OffPeak'!$A$3:EK$99,136,FALSE)-VLOOKUP($A24,'Import OffPeak change'!$A$106:EK$202,136,FALSE)),0,(VLOOKUP($A24,'Import OffPeak'!$A$3:EK$99,136,FALSE)-VLOOKUP($A24,'Import OffPeak change'!$A$106:EK$202,136,FALSE)))</f>
        <v>0</v>
      </c>
      <c r="EG24" s="6">
        <f>IF(ISERROR(VLOOKUP($A24,'Import OffPeak'!$A$3:EL$99,137,FALSE)-VLOOKUP($A24,'Import OffPeak change'!$A$106:EL$202,137,FALSE)),0,(VLOOKUP($A24,'Import OffPeak'!$A$3:EL$99,137,FALSE)-VLOOKUP($A24,'Import OffPeak change'!$A$106:EL$202,137,FALSE)))</f>
        <v>0</v>
      </c>
      <c r="EH24" s="6">
        <f>IF(ISERROR(VLOOKUP($A24,'Import OffPeak'!$A$3:EM$99,138,FALSE)-VLOOKUP($A24,'Import OffPeak change'!$A$106:EM$202,138,FALSE)),0,(VLOOKUP($A24,'Import OffPeak'!$A$3:EM$99,138,FALSE)-VLOOKUP($A24,'Import OffPeak change'!$A$106:EM$202,138,FALSE)))</f>
        <v>0</v>
      </c>
      <c r="EI24" s="6">
        <f>IF(ISERROR(VLOOKUP($A24,'Import OffPeak'!$A$3:EN$99,139,FALSE)-VLOOKUP($A24,'Import OffPeak change'!$A$106:EN$202,139,FALSE)),0,(VLOOKUP($A24,'Import OffPeak'!$A$3:EN$99,139,FALSE)-VLOOKUP($A24,'Import OffPeak change'!$A$106:EN$202,139,FALSE)))</f>
        <v>0</v>
      </c>
      <c r="EJ24" s="6">
        <f>IF(ISERROR(VLOOKUP($A24,'Import OffPeak'!$A$3:EO$99,140,FALSE)-VLOOKUP($A24,'Import OffPeak change'!$A$106:EO$202,140,FALSE)),0,(VLOOKUP($A24,'Import OffPeak'!$A$3:EO$99,140,FALSE)-VLOOKUP($A24,'Import OffPeak change'!$A$106:EO$202,140,FALSE)))</f>
        <v>0</v>
      </c>
      <c r="EK24" s="6">
        <f>IF(ISERROR(VLOOKUP($A24,'Import OffPeak'!$A$3:EP$99,141,FALSE)-VLOOKUP($A24,'Import OffPeak change'!$A$106:EP$202,141,FALSE)),0,(VLOOKUP($A24,'Import OffPeak'!$A$3:EP$99,141,FALSE)-VLOOKUP($A24,'Import OffPeak change'!$A$106:EP$202,141,FALSE)))</f>
        <v>0</v>
      </c>
      <c r="EL24" s="6">
        <f>IF(ISERROR(VLOOKUP($A24,'Import OffPeak'!$A$3:EQ$99,142,FALSE)-VLOOKUP($A24,'Import OffPeak change'!$A$106:EQ$202,142,FALSE)),0,(VLOOKUP($A24,'Import OffPeak'!$A$3:EQ$99,142,FALSE)-VLOOKUP($A24,'Import OffPeak change'!$A$106:EQ$202,142,FALSE)))</f>
        <v>0</v>
      </c>
      <c r="EM24" s="6">
        <f>IF(ISERROR(VLOOKUP($A24,'Import OffPeak'!$A$3:ER$99,143,FALSE)-VLOOKUP($A24,'Import OffPeak change'!$A$106:ER$202,143,FALSE)),0,(VLOOKUP($A24,'Import OffPeak'!$A$3:ER$99,143,FALSE)-VLOOKUP($A24,'Import OffPeak change'!$A$106:ER$202,143,FALSE)))</f>
        <v>0</v>
      </c>
      <c r="EN24" s="6">
        <f>IF(ISERROR(VLOOKUP($A24,'Import OffPeak'!$A$3:ES$99,144,FALSE)-VLOOKUP($A24,'Import OffPeak change'!$A$106:ES$202,144,FALSE)),0,(VLOOKUP($A24,'Import OffPeak'!$A$3:ES$99,144,FALSE)-VLOOKUP($A24,'Import OffPeak change'!$A$106:ES$202,144,FALSE)))</f>
        <v>0</v>
      </c>
      <c r="EO24" s="6">
        <f>IF(ISERROR(VLOOKUP($A24,'Import OffPeak'!$A$3:ET$99,145,FALSE)-VLOOKUP($A24,'Import OffPeak change'!$A$106:ET$202,145,FALSE)),0,(VLOOKUP($A24,'Import OffPeak'!$A$3:ET$99,145,FALSE)-VLOOKUP($A24,'Import OffPeak change'!$A$106:ET$202,145,FALSE)))</f>
        <v>0</v>
      </c>
      <c r="EP24" s="6">
        <f>IF(ISERROR(VLOOKUP($A24,'Import OffPeak'!$A$3:EU$99,146,FALSE)-VLOOKUP($A24,'Import OffPeak change'!$A$106:EU$202,146,FALSE)),0,(VLOOKUP($A24,'Import OffPeak'!$A$3:EU$99,146,FALSE)-VLOOKUP($A24,'Import OffPeak change'!$A$106:EU$202,146,FALSE)))</f>
        <v>0</v>
      </c>
      <c r="EQ24" s="6">
        <f>IF(ISERROR(VLOOKUP($A24,'Import OffPeak'!$A$3:EV$99,147,FALSE)-VLOOKUP($A24,'Import OffPeak change'!$A$106:EV$202,147,FALSE)),0,(VLOOKUP($A24,'Import OffPeak'!$A$3:EV$99,147,FALSE)-VLOOKUP($A24,'Import OffPeak change'!$A$106:EV$202,147,FALSE)))</f>
        <v>0</v>
      </c>
      <c r="ER24" s="6">
        <f>IF(ISERROR(VLOOKUP($A24,'Import OffPeak'!$A$3:EW$99,148,FALSE)-VLOOKUP($A24,'Import OffPeak change'!$A$106:EW$202,148,FALSE)),0,(VLOOKUP($A24,'Import OffPeak'!$A$3:EW$99,148,FALSE)-VLOOKUP($A24,'Import OffPeak change'!$A$106:EW$202,148,FALSE)))</f>
        <v>0</v>
      </c>
      <c r="ES24" s="6">
        <f>IF(ISERROR(VLOOKUP($A24,'Import OffPeak'!$A$3:EX$99,149,FALSE)-VLOOKUP($A24,'Import OffPeak change'!$A$106:EX$202,149,FALSE)),0,(VLOOKUP($A24,'Import OffPeak'!$A$3:EX$99,149,FALSE)-VLOOKUP($A24,'Import OffPeak change'!$A$106:EX$202,149,FALSE)))</f>
        <v>0</v>
      </c>
      <c r="ET24" s="6">
        <f>IF(ISERROR(VLOOKUP($A24,'Import OffPeak'!$A$3:EY$99,150,FALSE)-VLOOKUP($A24,'Import OffPeak change'!$A$106:EY$202,150,FALSE)),0,(VLOOKUP($A24,'Import OffPeak'!$A$3:EY$99,150,FALSE)-VLOOKUP($A24,'Import OffPeak change'!$A$106:EY$202,150,FALSE)))</f>
        <v>0</v>
      </c>
      <c r="EU24" s="6">
        <f>IF(ISERROR(VLOOKUP($A24,'Import OffPeak'!$A$3:EZ$99,151,FALSE)-VLOOKUP($A24,'Import OffPeak change'!$A$106:EZ$202,151,FALSE)),0,(VLOOKUP($A24,'Import OffPeak'!$A$3:EZ$99,151,FALSE)-VLOOKUP($A24,'Import OffPeak change'!$A$106:EZ$202,151,FALSE)))</f>
        <v>0</v>
      </c>
      <c r="EV24" s="6">
        <f>IF(ISERROR(VLOOKUP($A24,'Import OffPeak'!$A$3:FA$99,152,FALSE)-VLOOKUP($A24,'Import OffPeak change'!$A$106:FA$202,152,FALSE)),0,(VLOOKUP($A24,'Import OffPeak'!$A$3:FA$99,152,FALSE)-VLOOKUP($A24,'Import OffPeak change'!$A$106:FA$202,152,FALSE)))</f>
        <v>0</v>
      </c>
      <c r="EW24" s="6">
        <f>IF(ISERROR(VLOOKUP($A24,'Import OffPeak'!$A$3:FB$99,153,FALSE)-VLOOKUP($A24,'Import OffPeak change'!$A$106:FB$202,153,FALSE)),0,(VLOOKUP($A24,'Import OffPeak'!$A$3:FB$99,153,FALSE)-VLOOKUP($A24,'Import OffPeak change'!$A$106:FB$202,153,FALSE)))</f>
        <v>0</v>
      </c>
      <c r="EX24" s="6">
        <f>IF(ISERROR(VLOOKUP($A24,'Import OffPeak'!$A$3:FC$99,154,FALSE)-VLOOKUP($A24,'Import OffPeak change'!$A$106:FC$202,154,FALSE)),0,(VLOOKUP($A24,'Import OffPeak'!$A$3:FC$99,154,FALSE)-VLOOKUP($A24,'Import OffPeak change'!$A$106:FC$202,154,FALSE)))</f>
        <v>0</v>
      </c>
      <c r="EY24" s="6">
        <f>IF(ISERROR(VLOOKUP($A24,'Import OffPeak'!$A$3:FD$99,155,FALSE)-VLOOKUP($A24,'Import OffPeak change'!$A$106:FD$202,155,FALSE)),0,(VLOOKUP($A24,'Import OffPeak'!$A$3:FD$99,155,FALSE)-VLOOKUP($A24,'Import OffPeak change'!$A$106:FD$202,155,FALSE)))</f>
        <v>0</v>
      </c>
      <c r="EZ24" s="6">
        <f>IF(ISERROR(VLOOKUP($A24,'Import OffPeak'!$A$3:FE$99,156,FALSE)-VLOOKUP($A24,'Import OffPeak change'!$A$106:FE$202,156,FALSE)),0,(VLOOKUP($A24,'Import OffPeak'!$A$3:FE$99,156,FALSE)-VLOOKUP($A24,'Import OffPeak change'!$A$106:FE$202,156,FALSE)))</f>
        <v>0</v>
      </c>
      <c r="FA24" s="6">
        <f>IF(ISERROR(VLOOKUP($A24,'Import OffPeak'!$A$3:FF$99,157,FALSE)-VLOOKUP($A24,'Import OffPeak change'!$A$106:FF$202,157,FALSE)),0,(VLOOKUP($A24,'Import OffPeak'!$A$3:FF$99,157,FALSE)-VLOOKUP($A24,'Import OffPeak change'!$A$106:FF$202,157,FALSE)))</f>
        <v>0</v>
      </c>
      <c r="FB24" s="6">
        <f>IF(ISERROR(VLOOKUP($A24,'Import OffPeak'!$A$3:FG$99,158,FALSE)-VLOOKUP($A24,'Import OffPeak change'!$A$106:FG$202,158,FALSE)),0,(VLOOKUP($A24,'Import OffPeak'!$A$3:FG$99,158,FALSE)-VLOOKUP($A24,'Import OffPeak change'!$A$106:FG$202,158,FALSE)))</f>
        <v>0</v>
      </c>
      <c r="FC24" s="6">
        <f>IF(ISERROR(VLOOKUP($A24,'Import OffPeak'!$A$3:FH$99,159,FALSE)-VLOOKUP($A24,'Import OffPeak change'!$A$106:FH$202,159,FALSE)),0,(VLOOKUP($A24,'Import OffPeak'!$A$3:FH$99,159,FALSE)-VLOOKUP($A24,'Import OffPeak change'!$A$106:FH$202,159,FALSE)))</f>
        <v>0</v>
      </c>
      <c r="FD24" s="6">
        <f>IF(ISERROR(VLOOKUP($A24,'Import OffPeak'!$A$3:FI$99,160,FALSE)-VLOOKUP($A24,'Import OffPeak change'!$A$106:FI$202,160,FALSE)),0,(VLOOKUP($A24,'Import OffPeak'!$A$3:FI$99,160,FALSE)-VLOOKUP($A24,'Import OffPeak change'!$A$106:FI$202,160,FALSE)))</f>
        <v>0</v>
      </c>
      <c r="FE24" s="6">
        <f>IF(ISERROR(VLOOKUP($A24,'Import OffPeak'!$A$3:FJ$99,161,FALSE)-VLOOKUP($A24,'Import OffPeak change'!$A$106:FJ$202,161,FALSE)),0,(VLOOKUP($A24,'Import OffPeak'!$A$3:FJ$99,161,FALSE)-VLOOKUP($A24,'Import OffPeak change'!$A$106:FJ$202,161,FALSE)))</f>
        <v>0</v>
      </c>
      <c r="FF24" s="6">
        <f>IF(ISERROR(VLOOKUP($A24,'Import OffPeak'!$A$3:FK$99,162,FALSE)-VLOOKUP($A24,'Import OffPeak change'!$A$106:FK$202,162,FALSE)),0,(VLOOKUP($A24,'Import OffPeak'!$A$3:FK$99,162,FALSE)-VLOOKUP($A24,'Import OffPeak change'!$A$106:FK$202,162,FALSE)))</f>
        <v>0</v>
      </c>
      <c r="FG24" s="6">
        <f>IF(ISERROR(VLOOKUP($A24,'Import OffPeak'!$A$3:FL$99,163,FALSE)-VLOOKUP($A24,'Import OffPeak change'!$A$106:FL$202,163,FALSE)),0,(VLOOKUP($A24,'Import OffPeak'!$A$3:FL$99,163,FALSE)-VLOOKUP($A24,'Import OffPeak change'!$A$106:FL$202,163,FALSE)))</f>
        <v>0</v>
      </c>
      <c r="FH24" s="6">
        <f>IF(ISERROR(VLOOKUP($A24,'Import OffPeak'!$A$3:FM$99,164,FALSE)-VLOOKUP($A24,'Import OffPeak change'!$A$106:FM$202,164,FALSE)),0,(VLOOKUP($A24,'Import OffPeak'!$A$3:FM$99,164,FALSE)-VLOOKUP($A24,'Import OffPeak change'!$A$106:FM$202,164,FALSE)))</f>
        <v>0</v>
      </c>
      <c r="FI24" s="6">
        <f>IF(ISERROR(VLOOKUP($A24,'Import OffPeak'!$A$3:FN$99,165,FALSE)-VLOOKUP($A24,'Import OffPeak change'!$A$106:FN$202,165,FALSE)),0,(VLOOKUP($A24,'Import OffPeak'!$A$3:FN$99,165,FALSE)-VLOOKUP($A24,'Import OffPeak change'!$A$106:FN$202,165,FALSE)))</f>
        <v>0</v>
      </c>
      <c r="FJ24" s="6">
        <f>IF(ISERROR(VLOOKUP($A24,'Import OffPeak'!$A$3:FO$99,166,FALSE)-VLOOKUP($A24,'Import OffPeak change'!$A$106:FO$202,166,FALSE)),0,(VLOOKUP($A24,'Import OffPeak'!$A$3:FO$99,166,FALSE)-VLOOKUP($A24,'Import OffPeak change'!$A$106:FO$202,166,FALSE)))</f>
        <v>0</v>
      </c>
      <c r="FK24" s="6">
        <f>IF(ISERROR(VLOOKUP($A24,'Import OffPeak'!$A$3:FP$99,167,FALSE)-VLOOKUP($A24,'Import OffPeak change'!$A$106:FP$202,167,FALSE)),0,(VLOOKUP($A24,'Import OffPeak'!$A$3:FP$99,167,FALSE)-VLOOKUP($A24,'Import OffPeak change'!$A$106:FP$202,167,FALSE)))</f>
        <v>0</v>
      </c>
      <c r="FL24" s="6">
        <f>IF(ISERROR(VLOOKUP($A24,'Import OffPeak'!$A$3:FQ$99,168,FALSE)-VLOOKUP($A24,'Import OffPeak change'!$A$106:FQ$202,168,FALSE)),0,(VLOOKUP($A24,'Import OffPeak'!$A$3:FQ$99,168,FALSE)-VLOOKUP($A24,'Import OffPeak change'!$A$106:FQ$202,168,FALSE)))</f>
        <v>0</v>
      </c>
      <c r="FM24" s="6">
        <f>IF(ISERROR(VLOOKUP($A24,'Import OffPeak'!$A$3:FR$99,169,FALSE)-VLOOKUP($A24,'Import OffPeak change'!$A$106:FR$202,169,FALSE)),0,(VLOOKUP($A24,'Import OffPeak'!$A$3:FR$99,169,FALSE)-VLOOKUP($A24,'Import OffPeak change'!$A$106:FR$202,169,FALSE)))</f>
        <v>0</v>
      </c>
      <c r="FN24" s="6">
        <f>IF(ISERROR(VLOOKUP($A24,'Import OffPeak'!$A$3:FS$99,170,FALSE)-VLOOKUP($A24,'Import OffPeak change'!$A$106:FS$202,170,FALSE)),0,(VLOOKUP($A24,'Import OffPeak'!$A$3:FS$99,170,FALSE)-VLOOKUP($A24,'Import OffPeak change'!$A$106:FS$202,170,FALSE)))</f>
        <v>0</v>
      </c>
      <c r="FO24" s="6">
        <f>IF(ISERROR(VLOOKUP($A24,'Import OffPeak'!$A$3:FT$99,171,FALSE)-VLOOKUP($A24,'Import OffPeak change'!$A$106:FT$202,171,FALSE)),0,(VLOOKUP($A24,'Import OffPeak'!$A$3:FT$99,171,FALSE)-VLOOKUP($A24,'Import OffPeak change'!$A$106:FT$202,171,FALSE)))</f>
        <v>0</v>
      </c>
      <c r="FP24" s="6">
        <f>IF(ISERROR(VLOOKUP($A24,'Import OffPeak'!$A$3:FU$99,172,FALSE)-VLOOKUP($A24,'Import OffPeak change'!$A$106:FU$202,172,FALSE)),0,(VLOOKUP($A24,'Import OffPeak'!$A$3:FU$99,172,FALSE)-VLOOKUP($A24,'Import OffPeak change'!$A$106:FU$202,172,FALSE)))</f>
        <v>0</v>
      </c>
      <c r="FQ24" s="6">
        <f>IF(ISERROR(VLOOKUP($A24,'Import OffPeak'!$A$3:FV$99,173,FALSE)-VLOOKUP($A24,'Import OffPeak change'!$A$106:FV$202,173,FALSE)),0,(VLOOKUP($A24,'Import OffPeak'!$A$3:FV$99,173,FALSE)-VLOOKUP($A24,'Import OffPeak change'!$A$106:FV$202,173,FALSE)))</f>
        <v>0</v>
      </c>
      <c r="FR24" s="6">
        <f>IF(ISERROR(VLOOKUP($A24,'Import OffPeak'!$A$3:FW$99,174,FALSE)-VLOOKUP($A24,'Import OffPeak change'!$A$106:FW$202,174,FALSE)),0,(VLOOKUP($A24,'Import OffPeak'!$A$3:FW$99,174,FALSE)-VLOOKUP($A24,'Import OffPeak change'!$A$106:FW$202,174,FALSE)))</f>
        <v>0</v>
      </c>
      <c r="FS24" s="6">
        <f>IF(ISERROR(VLOOKUP($A24,'Import OffPeak'!$A$3:FX$99,175,FALSE)-VLOOKUP($A24,'Import OffPeak change'!$A$106:FX$202,175,FALSE)),0,(VLOOKUP($A24,'Import OffPeak'!$A$3:FX$99,175,FALSE)-VLOOKUP($A24,'Import OffPeak change'!$A$106:FX$202,175,FALSE)))</f>
        <v>0</v>
      </c>
      <c r="FT24" s="6">
        <f>IF(ISERROR(VLOOKUP($A24,'Import OffPeak'!$A$3:FY$99,176,FALSE)-VLOOKUP($A24,'Import OffPeak change'!$A$106:FY$202,176,FALSE)),0,(VLOOKUP($A24,'Import OffPeak'!$A$3:FY$99,176,FALSE)-VLOOKUP($A24,'Import OffPeak change'!$A$106:FY$202,176,FALSE)))</f>
        <v>0</v>
      </c>
      <c r="FU24" s="6">
        <f>IF(ISERROR(VLOOKUP($A24,'Import OffPeak'!$A$3:FZ$99,177,FALSE)-VLOOKUP($A24,'Import OffPeak change'!$A$106:FZ$202,177,FALSE)),0,(VLOOKUP($A24,'Import OffPeak'!$A$3:FZ$99,177,FALSE)-VLOOKUP($A24,'Import OffPeak change'!$A$106:FZ$202,177,FALSE)))</f>
        <v>0</v>
      </c>
      <c r="FV24" s="6">
        <f>IF(ISERROR(VLOOKUP($A24,'Import OffPeak'!$A$3:GA$99,178,FALSE)-VLOOKUP($A24,'Import OffPeak change'!$A$106:GA$202,178,FALSE)),0,(VLOOKUP($A24,'Import OffPeak'!$A$3:GA$99,178,FALSE)-VLOOKUP($A24,'Import OffPeak change'!$A$106:GA$202,178,FALSE)))</f>
        <v>0</v>
      </c>
      <c r="FW24" s="6">
        <f>IF(ISERROR(VLOOKUP($A24,'Import OffPeak'!$A$3:GB$99,179,FALSE)-VLOOKUP($A24,'Import OffPeak change'!$A$106:GB$202,179,FALSE)),0,(VLOOKUP($A24,'Import OffPeak'!$A$3:GB$99,179,FALSE)-VLOOKUP($A24,'Import OffPeak change'!$A$106:GB$202,179,FALSE)))</f>
        <v>0</v>
      </c>
      <c r="FX24" s="6">
        <f>IF(ISERROR(VLOOKUP($A24,'Import OffPeak'!$A$3:GC$99,180,FALSE)-VLOOKUP($A24,'Import OffPeak change'!$A$106:GC$202,180,FALSE)),0,(VLOOKUP($A24,'Import OffPeak'!$A$3:GC$99,180,FALSE)-VLOOKUP($A24,'Import OffPeak change'!$A$106:GC$202,180,FALSE)))</f>
        <v>0</v>
      </c>
      <c r="FY24" s="6">
        <f>IF(ISERROR(VLOOKUP($A24,'Import OffPeak'!$A$3:GD$99,181,FALSE)-VLOOKUP($A24,'Import OffPeak change'!$A$106:GD$202,181,FALSE)),0,(VLOOKUP($A24,'Import OffPeak'!$A$3:GD$99,181,FALSE)-VLOOKUP($A24,'Import OffPeak change'!$A$106:GD$202,181,FALSE)))</f>
        <v>0</v>
      </c>
      <c r="FZ24" s="6">
        <f>IF(ISERROR(VLOOKUP($A24,'Import OffPeak'!$A$3:GE$99,182,FALSE)-VLOOKUP($A24,'Import OffPeak change'!$A$106:GE$202,182,FALSE)),0,(VLOOKUP($A24,'Import OffPeak'!$A$3:GE$99,182,FALSE)-VLOOKUP($A24,'Import OffPeak change'!$A$106:GE$202,182,FALSE)))</f>
        <v>0</v>
      </c>
      <c r="GA24" s="6">
        <f>IF(ISERROR(VLOOKUP($A24,'Import OffPeak'!$A$3:GF$99,183,FALSE)-VLOOKUP($A24,'Import OffPeak change'!$A$106:GF$202,183,FALSE)),0,(VLOOKUP($A24,'Import OffPeak'!$A$3:GF$99,183,FALSE)-VLOOKUP($A24,'Import OffPeak change'!$A$106:GF$202,183,FALSE)))</f>
        <v>0</v>
      </c>
      <c r="GB24" s="6">
        <f>IF(ISERROR(VLOOKUP($A24,'Import OffPeak'!$A$3:GG$99,184,FALSE)-VLOOKUP($A24,'Import OffPeak change'!$A$106:GG$202,184,FALSE)),0,(VLOOKUP($A24,'Import OffPeak'!$A$3:GG$99,184,FALSE)-VLOOKUP($A24,'Import OffPeak change'!$A$106:GG$202,184,FALSE)))</f>
        <v>0</v>
      </c>
      <c r="GC24" s="6">
        <f>IF(ISERROR(VLOOKUP($A24,'Import OffPeak'!$A$3:GH$99,185,FALSE)-VLOOKUP($A24,'Import OffPeak change'!$A$106:GH$202,185,FALSE)),0,(VLOOKUP($A24,'Import OffPeak'!$A$3:GH$99,185,FALSE)-VLOOKUP($A24,'Import OffPeak change'!$A$106:GH$202,185,FALSE)))</f>
        <v>0</v>
      </c>
      <c r="GD24" s="6">
        <f>IF(ISERROR(VLOOKUP($A24,'Import OffPeak'!$A$3:GI$99,186,FALSE)-VLOOKUP($A24,'Import OffPeak change'!$A$106:GI$202,186,FALSE)),0,(VLOOKUP($A24,'Import OffPeak'!$A$3:GI$99,186,FALSE)-VLOOKUP($A24,'Import OffPeak change'!$A$106:GI$202,186,FALSE)))</f>
        <v>0</v>
      </c>
      <c r="GE24" s="6">
        <f>IF(ISERROR(VLOOKUP($A24,'Import OffPeak'!$A$3:GJ$99,187,FALSE)-VLOOKUP($A24,'Import OffPeak change'!$A$106:GJ$202,187,FALSE)),0,(VLOOKUP($A24,'Import OffPeak'!$A$3:GJ$99,187,FALSE)-VLOOKUP($A24,'Import OffPeak change'!$A$106:GJ$202,187,FALSE)))</f>
        <v>0</v>
      </c>
      <c r="GF24" s="6">
        <f>IF(ISERROR(VLOOKUP($A24,'Import OffPeak'!$A$3:GK$99,188,FALSE)-VLOOKUP($A24,'Import OffPeak change'!$A$106:GK$202,188,FALSE)),0,(VLOOKUP($A24,'Import OffPeak'!$A$3:GK$99,188,FALSE)-VLOOKUP($A24,'Import OffPeak change'!$A$106:GK$202,188,FALSE)))</f>
        <v>0</v>
      </c>
      <c r="GG24" s="6">
        <f>IF(ISERROR(VLOOKUP($A24,'Import OffPeak'!$A$3:GL$99,189,FALSE)-VLOOKUP($A24,'Import OffPeak change'!$A$106:GL$202,189,FALSE)),0,(VLOOKUP($A24,'Import OffPeak'!$A$3:GL$99,189,FALSE)-VLOOKUP($A24,'Import OffPeak change'!$A$106:GL$202,189,FALSE)))</f>
        <v>0</v>
      </c>
      <c r="GH24" s="6">
        <f>IF(ISERROR(VLOOKUP($A24,'Import OffPeak'!$A$3:GM$99,190,FALSE)-VLOOKUP($A24,'Import OffPeak change'!$A$106:GM$202,190,FALSE)),0,(VLOOKUP($A24,'Import OffPeak'!$A$3:GM$99,190,FALSE)-VLOOKUP($A24,'Import OffPeak change'!$A$106:GM$202,190,FALSE)))</f>
        <v>0</v>
      </c>
      <c r="GI24" s="6">
        <f>IF(ISERROR(VLOOKUP($A24,'Import OffPeak'!$A$3:GN$99,191,FALSE)-VLOOKUP($A24,'Import OffPeak change'!$A$106:GN$202,191,FALSE)),0,(VLOOKUP($A24,'Import OffPeak'!$A$3:GN$99,191,FALSE)-VLOOKUP($A24,'Import OffPeak change'!$A$106:GN$202,191,FALSE)))</f>
        <v>0</v>
      </c>
      <c r="GJ24" s="6">
        <f>IF(ISERROR(VLOOKUP($A24,'Import OffPeak'!$A$3:GO$99,192,FALSE)-VLOOKUP($A24,'Import OffPeak change'!$A$106:GO$202,192,FALSE)),0,(VLOOKUP($A24,'Import OffPeak'!$A$3:GO$99,192,FALSE)-VLOOKUP($A24,'Import OffPeak change'!$A$106:GO$202,192,FALSE)))</f>
        <v>0</v>
      </c>
      <c r="GK24" s="6">
        <f>IF(ISERROR(VLOOKUP($A24,'Import OffPeak'!$A$3:GP$99,193,FALSE)-VLOOKUP($A24,'Import OffPeak change'!$A$106:GP$202,193,FALSE)),0,(VLOOKUP($A24,'Import OffPeak'!$A$3:GP$99,193,FALSE)-VLOOKUP($A24,'Import OffPeak change'!$A$106:GP$202,193,FALSE)))</f>
        <v>0</v>
      </c>
      <c r="GL24" s="6">
        <f>IF(ISERROR(VLOOKUP($A24,'Import OffPeak'!$A$3:GQ$99,194,FALSE)-VLOOKUP($A24,'Import OffPeak change'!$A$106:GQ$202,194,FALSE)),0,(VLOOKUP($A24,'Import OffPeak'!$A$3:GQ$99,194,FALSE)-VLOOKUP($A24,'Import OffPeak change'!$A$106:GQ$202,194,FALSE)))</f>
        <v>0</v>
      </c>
      <c r="GM24" s="6">
        <f>IF(ISERROR(VLOOKUP($A24,'Import OffPeak'!$A$3:GR$99,195,FALSE)-VLOOKUP($A24,'Import OffPeak change'!$A$106:GR$202,195,FALSE)),0,(VLOOKUP($A24,'Import OffPeak'!$A$3:GR$99,195,FALSE)-VLOOKUP($A24,'Import OffPeak change'!$A$106:GR$202,195,FALSE)))</f>
        <v>0</v>
      </c>
      <c r="GN24" s="6">
        <f>IF(ISERROR(VLOOKUP($A24,'Import OffPeak'!$A$3:GS$99,196,FALSE)-VLOOKUP($A24,'Import OffPeak change'!$A$106:GS$202,196,FALSE)),0,(VLOOKUP($A24,'Import OffPeak'!$A$3:GS$99,196,FALSE)-VLOOKUP($A24,'Import OffPeak change'!$A$106:GS$202,196,FALSE)))</f>
        <v>0</v>
      </c>
      <c r="GO24" s="6">
        <f>IF(ISERROR(VLOOKUP($A24,'Import OffPeak'!$A$3:GT$99,197,FALSE)-VLOOKUP($A24,'Import OffPeak change'!$A$106:GT$202,197,FALSE)),0,(VLOOKUP($A24,'Import OffPeak'!$A$3:GT$99,197,FALSE)-VLOOKUP($A24,'Import OffPeak change'!$A$106:GT$202,197,FALSE)))</f>
        <v>0</v>
      </c>
      <c r="GP24" s="6">
        <f>IF(ISERROR(VLOOKUP($A24,'Import OffPeak'!$A$3:GU$99,198,FALSE)-VLOOKUP($A24,'Import OffPeak change'!$A$106:GU$202,198,FALSE)),0,(VLOOKUP($A24,'Import OffPeak'!$A$3:GU$99,198,FALSE)-VLOOKUP($A24,'Import OffPeak change'!$A$106:GU$202,198,FALSE)))</f>
        <v>0</v>
      </c>
      <c r="GQ24" s="6">
        <f>IF(ISERROR(VLOOKUP($A24,'Import OffPeak'!$A$3:GV$99,199,FALSE)-VLOOKUP($A24,'Import OffPeak change'!$A$106:GV$202,199,FALSE)),0,(VLOOKUP($A24,'Import OffPeak'!$A$3:GV$99,199,FALSE)-VLOOKUP($A24,'Import OffPeak change'!$A$106:GV$202,199,FALSE)))</f>
        <v>0</v>
      </c>
      <c r="GR24" s="6">
        <f>IF(ISERROR(VLOOKUP($A24,'Import OffPeak'!$A$3:GW$99,200,FALSE)-VLOOKUP($A24,'Import OffPeak change'!$A$106:GW$202,200,FALSE)),0,(VLOOKUP($A24,'Import OffPeak'!$A$3:GW$99,200,FALSE)-VLOOKUP($A24,'Import OffPeak change'!$A$106:GW$202,200,FALSE)))</f>
        <v>0</v>
      </c>
      <c r="GS24" s="6">
        <f>IF(ISERROR(VLOOKUP($A24,'Import OffPeak'!$A$3:GX$99,201,FALSE)-VLOOKUP($A24,'Import OffPeak change'!$A$106:GX$202,201,FALSE)),0,(VLOOKUP($A24,'Import OffPeak'!$A$3:GX$99,201,FALSE)-VLOOKUP($A24,'Import OffPeak change'!$A$106:GX$202,201,FALSE)))</f>
        <v>0</v>
      </c>
      <c r="GT24" s="6">
        <f>IF(ISERROR(VLOOKUP($A24,'Import OffPeak'!$A$3:GY$99,202,FALSE)-VLOOKUP($A24,'Import OffPeak change'!$A$106:GY$202,202,FALSE)),0,(VLOOKUP($A24,'Import OffPeak'!$A$3:GY$99,202,FALSE)-VLOOKUP($A24,'Import OffPeak change'!$A$106:GY$202,202,FALSE)))</f>
        <v>0</v>
      </c>
      <c r="GU24" s="6">
        <f>IF(ISERROR(VLOOKUP($A24,'Import OffPeak'!$A$3:GZ$99,203,FALSE)-VLOOKUP($A24,'Import OffPeak change'!$A$106:GZ$202,203,FALSE)),0,(VLOOKUP($A24,'Import OffPeak'!$A$3:GZ$99,203,FALSE)-VLOOKUP($A24,'Import OffPeak change'!$A$106:GZ$202,203,FALSE)))</f>
        <v>0</v>
      </c>
      <c r="GV24" s="6">
        <f>IF(ISERROR(VLOOKUP($A24,'Import OffPeak'!$A$3:HA$99,204,FALSE)-VLOOKUP($A24,'Import OffPeak change'!$A$106:HA$202,204,FALSE)),0,(VLOOKUP($A24,'Import OffPeak'!$A$3:HA$99,204,FALSE)-VLOOKUP($A24,'Import OffPeak change'!$A$106:HA$202,204,FALSE)))</f>
        <v>0</v>
      </c>
      <c r="GW24" s="6">
        <f>IF(ISERROR(VLOOKUP($A24,'Import OffPeak'!$A$3:HB$99,205,FALSE)-VLOOKUP($A24,'Import OffPeak change'!$A$106:HB$202,205,FALSE)),0,(VLOOKUP($A24,'Import OffPeak'!$A$3:HB$99,205,FALSE)-VLOOKUP($A24,'Import OffPeak change'!$A$106:HB$202,205,FALSE)))</f>
        <v>0</v>
      </c>
      <c r="GX24" s="6">
        <f>IF(ISERROR(VLOOKUP($A24,'Import OffPeak'!$A$3:HC$99,206,FALSE)-VLOOKUP($A24,'Import OffPeak change'!$A$106:HC$202,206,FALSE)),0,(VLOOKUP($A24,'Import OffPeak'!$A$3:HC$99,206,FALSE)-VLOOKUP($A24,'Import OffPeak change'!$A$106:HC$202,206,FALSE)))</f>
        <v>0</v>
      </c>
      <c r="GY24" s="6">
        <f>IF(ISERROR(VLOOKUP($A24,'Import OffPeak'!$A$3:HD$99,207,FALSE)-VLOOKUP($A24,'Import OffPeak change'!$A$106:HD$202,207,FALSE)),0,(VLOOKUP($A24,'Import OffPeak'!$A$3:HD$99,207,FALSE)-VLOOKUP($A24,'Import OffPeak change'!$A$106:HD$202,207,FALSE)))</f>
        <v>0</v>
      </c>
      <c r="GZ24" s="6">
        <f>IF(ISERROR(VLOOKUP($A24,'Import OffPeak'!$A$3:HE$99,208,FALSE)-VLOOKUP($A24,'Import OffPeak change'!$A$106:HE$202,208,FALSE)),0,(VLOOKUP($A24,'Import OffPeak'!$A$3:HE$99,208,FALSE)-VLOOKUP($A24,'Import OffPeak change'!$A$106:HE$202,208,FALSE)))</f>
        <v>0</v>
      </c>
      <c r="HA24" s="6">
        <f>IF(ISERROR(VLOOKUP($A24,'Import OffPeak'!$A$3:HF$99,209,FALSE)-VLOOKUP($A24,'Import OffPeak change'!$A$106:HF$202,209,FALSE)),0,(VLOOKUP($A24,'Import OffPeak'!$A$3:HF$99,209,FALSE)-VLOOKUP($A24,'Import OffPeak change'!$A$106:HF$202,209,FALSE)))</f>
        <v>0</v>
      </c>
      <c r="HB24" s="6">
        <f>IF(ISERROR(VLOOKUP($A24,'Import OffPeak'!$A$3:HG$99,210,FALSE)-VLOOKUP($A24,'Import OffPeak change'!$A$106:HG$202,210,FALSE)),0,(VLOOKUP($A24,'Import OffPeak'!$A$3:HG$99,210,FALSE)-VLOOKUP($A24,'Import OffPeak change'!$A$106:HG$202,210,FALSE)))</f>
        <v>0</v>
      </c>
      <c r="HC24" s="6">
        <f>IF(ISERROR(VLOOKUP($A24,'Import OffPeak'!$A$3:HH$99,211,FALSE)-VLOOKUP($A24,'Import OffPeak change'!$A$106:HH$202,211,FALSE)),0,(VLOOKUP($A24,'Import OffPeak'!$A$3:HH$99,211,FALSE)-VLOOKUP($A24,'Import OffPeak change'!$A$106:HH$202,211,FALSE)))</f>
        <v>0</v>
      </c>
      <c r="HD24" s="6">
        <f>IF(ISERROR(VLOOKUP($A24,'Import OffPeak'!$A$3:HI$99,212,FALSE)-VLOOKUP($A24,'Import OffPeak change'!$A$106:HI$202,212,FALSE)),0,(VLOOKUP($A24,'Import OffPeak'!$A$3:HI$99,212,FALSE)-VLOOKUP($A24,'Import OffPeak change'!$A$106:HI$202,212,FALSE)))</f>
        <v>0</v>
      </c>
      <c r="HE24" s="6">
        <f>IF(ISERROR(VLOOKUP($A24,'Import OffPeak'!$A$3:HJ$99,213,FALSE)-VLOOKUP($A24,'Import OffPeak change'!$A$106:HJ$202,213,FALSE)),0,(VLOOKUP($A24,'Import OffPeak'!$A$3:HJ$99,213,FALSE)-VLOOKUP($A24,'Import OffPeak change'!$A$106:HJ$202,213,FALSE)))</f>
        <v>0</v>
      </c>
      <c r="HF24" s="6">
        <f>IF(ISERROR(VLOOKUP($A24,'Import OffPeak'!$A$3:HK$99,214,FALSE)-VLOOKUP($A24,'Import OffPeak change'!$A$106:HK$202,214,FALSE)),0,(VLOOKUP($A24,'Import OffPeak'!$A$3:HK$99,214,FALSE)-VLOOKUP($A24,'Import OffPeak change'!$A$106:HK$202,214,FALSE)))</f>
        <v>0</v>
      </c>
      <c r="HG24" s="6">
        <f>IF(ISERROR(VLOOKUP($A24,'Import OffPeak'!$A$3:HL$99,215,FALSE)-VLOOKUP($A24,'Import OffPeak change'!$A$106:HL$202,215,FALSE)),0,(VLOOKUP($A24,'Import OffPeak'!$A$3:HL$99,215,FALSE)-VLOOKUP($A24,'Import OffPeak change'!$A$106:HL$202,215,FALSE)))</f>
        <v>0</v>
      </c>
      <c r="HH24" s="6">
        <f>IF(ISERROR(VLOOKUP($A24,'Import OffPeak'!$A$3:HM$99,216,FALSE)-VLOOKUP($A24,'Import OffPeak change'!$A$106:HM$202,216,FALSE)),0,(VLOOKUP($A24,'Import OffPeak'!$A$3:HM$99,216,FALSE)-VLOOKUP($A24,'Import OffPeak change'!$A$106:HM$202,216,FALSE)))</f>
        <v>0</v>
      </c>
      <c r="HI24" s="6">
        <f>IF(ISERROR(VLOOKUP($A24,'Import OffPeak'!$A$3:HN$99,217,FALSE)-VLOOKUP($A24,'Import OffPeak change'!$A$106:HN$202,217,FALSE)),0,(VLOOKUP($A24,'Import OffPeak'!$A$3:HN$99,217,FALSE)-VLOOKUP($A24,'Import OffPeak change'!$A$106:HN$202,217,FALSE)))</f>
        <v>0</v>
      </c>
      <c r="HJ24" s="6">
        <f>IF(ISERROR(VLOOKUP($A24,'Import OffPeak'!$A$3:HO$99,218,FALSE)-VLOOKUP($A24,'Import OffPeak change'!$A$106:HO$202,218,FALSE)),0,(VLOOKUP($A24,'Import OffPeak'!$A$3:HO$99,218,FALSE)-VLOOKUP($A24,'Import OffPeak change'!$A$106:HO$202,218,FALSE)))</f>
        <v>0</v>
      </c>
      <c r="HK24" s="6">
        <f>IF(ISERROR(VLOOKUP($A24,'Import OffPeak'!$A$3:HP$99,219,FALSE)-VLOOKUP($A24,'Import OffPeak change'!$A$106:HP$202,219,FALSE)),0,(VLOOKUP($A24,'Import OffPeak'!$A$3:HP$99,219,FALSE)-VLOOKUP($A24,'Import OffPeak change'!$A$106:HP$202,219,FALSE)))</f>
        <v>0</v>
      </c>
      <c r="HL24" s="6">
        <f>IF(ISERROR(VLOOKUP($A24,'Import OffPeak'!$A$3:HQ$99,220,FALSE)-VLOOKUP($A24,'Import OffPeak change'!$A$106:HQ$202,220,FALSE)),0,(VLOOKUP($A24,'Import OffPeak'!$A$3:HQ$99,220,FALSE)-VLOOKUP($A24,'Import OffPeak change'!$A$106:HQ$202,220,FALSE)))</f>
        <v>0</v>
      </c>
      <c r="HM24" s="6">
        <f>IF(ISERROR(VLOOKUP($A24,'Import OffPeak'!$A$3:HR$99,221,FALSE)-VLOOKUP($A24,'Import OffPeak change'!$A$106:HR$202,221,FALSE)),0,(VLOOKUP($A24,'Import OffPeak'!$A$3:HR$99,221,FALSE)-VLOOKUP($A24,'Import OffPeak change'!$A$106:HR$202,221,FALSE)))</f>
        <v>0</v>
      </c>
      <c r="HN24" s="6">
        <f>IF(ISERROR(VLOOKUP($A24,'Import OffPeak'!$A$3:HS$99,222,FALSE)-VLOOKUP($A24,'Import OffPeak change'!$A$106:HS$202,222,FALSE)),0,(VLOOKUP($A24,'Import OffPeak'!$A$3:HS$99,222,FALSE)-VLOOKUP($A24,'Import OffPeak change'!$A$106:HS$202,222,FALSE)))</f>
        <v>0</v>
      </c>
      <c r="HO24" s="6">
        <f>IF(ISERROR(VLOOKUP($A24,'Import OffPeak'!$A$3:HT$99,223,FALSE)-VLOOKUP($A24,'Import OffPeak change'!$A$106:HT$202,223,FALSE)),0,(VLOOKUP($A24,'Import OffPeak'!$A$3:HT$99,223,FALSE)-VLOOKUP($A24,'Import OffPeak change'!$A$106:HT$202,223,FALSE)))</f>
        <v>0</v>
      </c>
      <c r="HP24" s="6">
        <f>IF(ISERROR(VLOOKUP($A24,'Import OffPeak'!$A$3:HU$99,224,FALSE)-VLOOKUP($A24,'Import OffPeak change'!$A$106:HU$202,224,FALSE)),0,(VLOOKUP($A24,'Import OffPeak'!$A$3:HU$99,224,FALSE)-VLOOKUP($A24,'Import OffPeak change'!$A$106:HU$202,224,FALSE)))</f>
        <v>0</v>
      </c>
      <c r="HQ24" s="6">
        <f>IF(ISERROR(VLOOKUP($A24,'Import OffPeak'!$A$3:HV$99,225,FALSE)-VLOOKUP($A24,'Import OffPeak change'!$A$106:HV$202,225,FALSE)),0,(VLOOKUP($A24,'Import OffPeak'!$A$3:HV$99,225,FALSE)-VLOOKUP($A24,'Import OffPeak change'!$A$106:HV$202,225,FALSE)))</f>
        <v>0</v>
      </c>
      <c r="HR24" s="6">
        <f>IF(ISERROR(VLOOKUP($A24,'Import OffPeak'!$A$3:HW$99,226,FALSE)-VLOOKUP($A24,'Import OffPeak change'!$A$106:HW$202,226,FALSE)),0,(VLOOKUP($A24,'Import OffPeak'!$A$3:HW$99,226,FALSE)-VLOOKUP($A24,'Import OffPeak change'!$A$106:HW$202,226,FALSE)))</f>
        <v>0</v>
      </c>
      <c r="HS24" s="6">
        <f>IF(ISERROR(VLOOKUP($A24,'Import OffPeak'!$A$3:HX$99,227,FALSE)-VLOOKUP($A24,'Import OffPeak change'!$A$106:HX$202,227,FALSE)),0,(VLOOKUP($A24,'Import OffPeak'!$A$3:HX$99,227,FALSE)-VLOOKUP($A24,'Import OffPeak change'!$A$106:HX$202,227,FALSE)))</f>
        <v>0</v>
      </c>
      <c r="HT24" s="6">
        <f>IF(ISERROR(VLOOKUP($A24,'Import OffPeak'!$A$3:HY$99,228,FALSE)-VLOOKUP($A24,'Import OffPeak change'!$A$106:HY$202,228,FALSE)),0,(VLOOKUP($A24,'Import OffPeak'!$A$3:HY$99,228,FALSE)-VLOOKUP($A24,'Import OffPeak change'!$A$106:HY$202,228,FALSE)))</f>
        <v>0</v>
      </c>
      <c r="HU24" s="6">
        <f>IF(ISERROR(VLOOKUP($A24,'Import OffPeak'!$A$3:HZ$99,229,FALSE)-VLOOKUP($A24,'Import OffPeak change'!$A$106:HZ$202,229,FALSE)),0,(VLOOKUP($A24,'Import OffPeak'!$A$3:HZ$99,229,FALSE)-VLOOKUP($A24,'Import OffPeak change'!$A$106:HZ$202,229,FALSE)))</f>
        <v>0</v>
      </c>
      <c r="HV24" s="6">
        <f>IF(ISERROR(VLOOKUP($A24,'Import OffPeak'!$A$3:IA$99,230,FALSE)-VLOOKUP($A24,'Import OffPeak change'!$A$106:IA$202,230,FALSE)),0,(VLOOKUP($A24,'Import OffPeak'!$A$3:IA$99,230,FALSE)-VLOOKUP($A24,'Import OffPeak change'!$A$106:IA$202,230,FALSE)))</f>
        <v>0</v>
      </c>
      <c r="HW24" s="6">
        <f>IF(ISERROR(VLOOKUP($A24,'Import OffPeak'!$A$3:IB$99,231,FALSE)-VLOOKUP($A24,'Import OffPeak change'!$A$106:IB$202,231,FALSE)),0,(VLOOKUP($A24,'Import OffPeak'!$A$3:IB$99,231,FALSE)-VLOOKUP($A24,'Import OffPeak change'!$A$106:IB$202,231,FALSE)))</f>
        <v>0</v>
      </c>
      <c r="HX24" s="6">
        <f>IF(ISERROR(VLOOKUP($A24,'Import OffPeak'!$A$3:IC$99,232,FALSE)-VLOOKUP($A24,'Import OffPeak change'!$A$106:IC$202,232,FALSE)),0,(VLOOKUP($A24,'Import OffPeak'!$A$3:IC$99,232,FALSE)-VLOOKUP($A24,'Import OffPeak change'!$A$106:IC$202,232,FALSE)))</f>
        <v>0</v>
      </c>
      <c r="HY24" s="6">
        <f>IF(ISERROR(VLOOKUP($A24,'Import OffPeak'!$A$3:ID$99,233,FALSE)-VLOOKUP($A24,'Import OffPeak change'!$A$106:ID$202,233,FALSE)),0,(VLOOKUP($A24,'Import OffPeak'!$A$3:ID$99,233,FALSE)-VLOOKUP($A24,'Import OffPeak change'!$A$106:ID$202,233,FALSE)))</f>
        <v>0</v>
      </c>
      <c r="HZ24" s="6">
        <f>IF(ISERROR(VLOOKUP($A24,'Import OffPeak'!$A$3:IE$99,234,FALSE)-VLOOKUP($A24,'Import OffPeak change'!$A$106:IE$202,234,FALSE)),0,(VLOOKUP($A24,'Import OffPeak'!$A$3:IE$99,234,FALSE)-VLOOKUP($A24,'Import OffPeak change'!$A$106:IE$202,234,FALSE)))</f>
        <v>0</v>
      </c>
      <c r="IA24" s="6">
        <f>IF(ISERROR(VLOOKUP($A24,'Import OffPeak'!$A$3:IF$99,235,FALSE)-VLOOKUP($A24,'Import OffPeak change'!$A$106:IF$202,235,FALSE)),0,(VLOOKUP($A24,'Import OffPeak'!$A$3:IF$99,235,FALSE)-VLOOKUP($A24,'Import OffPeak change'!$A$106:IF$202,235,FALSE)))</f>
        <v>0</v>
      </c>
      <c r="IB24" s="6">
        <f>IF(ISERROR(VLOOKUP($A24,'Import OffPeak'!$A$3:IG$99,236,FALSE)-VLOOKUP($A24,'Import OffPeak change'!$A$106:IG$202,236,FALSE)),0,(VLOOKUP($A24,'Import OffPeak'!$A$3:IG$99,236,FALSE)-VLOOKUP($A24,'Import OffPeak change'!$A$106:IG$202,236,FALSE)))</f>
        <v>0</v>
      </c>
      <c r="IC24" s="6">
        <f>IF(ISERROR(VLOOKUP($A24,'Import OffPeak'!$A$3:IH$99,237,FALSE)-VLOOKUP($A24,'Import OffPeak change'!$A$106:IH$202,237,FALSE)),0,(VLOOKUP($A24,'Import OffPeak'!$A$3:IH$99,237,FALSE)-VLOOKUP($A24,'Import OffPeak change'!$A$106:IH$202,237,FALSE)))</f>
        <v>0</v>
      </c>
      <c r="ID24" s="6">
        <f>IF(ISERROR(VLOOKUP($A24,'Import OffPeak'!$A$3:II$99,238,FALSE)-VLOOKUP($A24,'Import OffPeak change'!$A$106:II$202,238,FALSE)),0,(VLOOKUP($A24,'Import OffPeak'!$A$3:II$99,238,FALSE)-VLOOKUP($A24,'Import OffPeak change'!$A$106:II$202,238,FALSE)))</f>
        <v>944.62997729757626</v>
      </c>
      <c r="IE24" s="6">
        <f>IF(ISERROR(VLOOKUP($A24,'Import OffPeak'!$A$3:IJ$99,239,FALSE)-VLOOKUP($A24,'Import OffPeak change'!$A$106:IJ$202,239,FALSE)),0,(VLOOKUP($A24,'Import OffPeak'!$A$3:IJ$99,239,FALSE)-VLOOKUP($A24,'Import OffPeak change'!$A$106:IJ$202,239,FALSE)))</f>
        <v>944.62997729757626</v>
      </c>
      <c r="IF24" s="6"/>
    </row>
    <row r="25" spans="1:240">
      <c r="A25" s="168" t="str">
        <f>IF('Import OffPeak'!A22=0,"",'Import OffPeak'!A22)</f>
        <v>EPMI-ST-NW</v>
      </c>
      <c r="B25" s="6"/>
      <c r="C25" s="6"/>
      <c r="D25" s="6"/>
      <c r="E25" s="6"/>
      <c r="F25" s="6"/>
      <c r="G25" s="6">
        <f>IF(ISERROR(VLOOKUP($A25,'Import OffPeak'!$A$3:L$99,7,FALSE)-VLOOKUP($A25,'Import OffPeak change'!$A$106:L$202,7,FALSE)),0,(VLOOKUP($A25,'Import OffPeak'!$A$3:L$99,7,FALSE)-VLOOKUP($A25,'Import OffPeak change'!$A$106:L$202,7,FALSE)))</f>
        <v>0</v>
      </c>
      <c r="H25" s="6">
        <f>IF(ISERROR(VLOOKUP($A25,'Import OffPeak'!$A$3:M$99,8,FALSE)-VLOOKUP($A25,'Import OffPeak change'!$A$106:M$202,8,FALSE)),0,(VLOOKUP($A25,'Import OffPeak'!$A$3:M$99,8,FALSE)-VLOOKUP($A25,'Import OffPeak change'!$A$106:M$202,8,FALSE)))</f>
        <v>2048.5827416104721</v>
      </c>
      <c r="I25" s="6">
        <f>IF(ISERROR(VLOOKUP($A25,'Import OffPeak'!$A$3:N$99,9,FALSE)-VLOOKUP($A25,'Import OffPeak change'!$A$106:N$202,9,FALSE)),0,(VLOOKUP($A25,'Import OffPeak'!$A$3:N$99,9,FALSE)-VLOOKUP($A25,'Import OffPeak change'!$A$106:N$202,9,FALSE)))</f>
        <v>26.303883314540315</v>
      </c>
      <c r="J25" s="6">
        <f>IF(ISERROR(VLOOKUP($A25,'Import OffPeak'!$A$3:O$99,10,FALSE)-VLOOKUP($A25,'Import OffPeak change'!$A$106:O$202,10,FALSE)),0,(VLOOKUP($A25,'Import OffPeak'!$A$3:O$99,10,FALSE)-VLOOKUP($A25,'Import OffPeak change'!$A$106:O$202,10,FALSE)))</f>
        <v>0</v>
      </c>
      <c r="K25" s="6">
        <f>IF(ISERROR(VLOOKUP($A25,'Import OffPeak'!$A$3:P$99,11,FALSE)-VLOOKUP($A25,'Import OffPeak change'!$A$106:P$202,11,FALSE)),0,(VLOOKUP($A25,'Import OffPeak'!$A$3:P$99,11,FALSE)-VLOOKUP($A25,'Import OffPeak change'!$A$106:P$202,11,FALSE)))</f>
        <v>0</v>
      </c>
      <c r="L25" s="6">
        <f>IF(ISERROR(VLOOKUP($A25,'Import OffPeak'!$A$3:Q$99,12,FALSE)-VLOOKUP($A25,'Import OffPeak change'!$A$106:Q$202,12,FALSE)),0,(VLOOKUP($A25,'Import OffPeak'!$A$3:Q$99,12,FALSE)-VLOOKUP($A25,'Import OffPeak change'!$A$106:Q$202,12,FALSE)))</f>
        <v>0</v>
      </c>
      <c r="M25" s="6">
        <f>IF(ISERROR(VLOOKUP($A25,'Import OffPeak'!$A$3:R$99,13,FALSE)-VLOOKUP($A25,'Import OffPeak change'!$A$106:R$202,13,FALSE)),0,(VLOOKUP($A25,'Import OffPeak'!$A$3:R$99,13,FALSE)-VLOOKUP($A25,'Import OffPeak change'!$A$106:R$202,13,FALSE)))</f>
        <v>0</v>
      </c>
      <c r="N25" s="6">
        <f>IF(ISERROR(VLOOKUP($A25,'Import OffPeak'!$A$3:S$99,14,FALSE)-VLOOKUP($A25,'Import OffPeak change'!$A$106:S$202,14,FALSE)),0,(VLOOKUP($A25,'Import OffPeak'!$A$3:S$99,14,FALSE)-VLOOKUP($A25,'Import OffPeak change'!$A$106:S$202,14,FALSE)))</f>
        <v>0</v>
      </c>
      <c r="O25" s="6">
        <f>IF(ISERROR(VLOOKUP($A25,'Import OffPeak'!$A$3:T$99,15,FALSE)-VLOOKUP($A25,'Import OffPeak change'!$A$106:T$202,15,FALSE)),0,(VLOOKUP($A25,'Import OffPeak'!$A$3:T$99,15,FALSE)-VLOOKUP($A25,'Import OffPeak change'!$A$106:T$202,15,FALSE)))</f>
        <v>0</v>
      </c>
      <c r="P25" s="6">
        <f>IF(ISERROR(VLOOKUP($A25,'Import OffPeak'!$A$3:U$99,16,FALSE)-VLOOKUP($A25,'Import OffPeak change'!$A$106:U$202,16,FALSE)),0,(VLOOKUP($A25,'Import OffPeak'!$A$3:U$99,16,FALSE)-VLOOKUP($A25,'Import OffPeak change'!$A$106:U$202,16,FALSE)))</f>
        <v>0</v>
      </c>
      <c r="Q25" s="6">
        <f>IF(ISERROR(VLOOKUP($A25,'Import OffPeak'!$A$3:V$99,17,FALSE)-VLOOKUP($A25,'Import OffPeak change'!$A$106:V$202,17,FALSE)),0,(VLOOKUP($A25,'Import OffPeak'!$A$3:V$99,17,FALSE)-VLOOKUP($A25,'Import OffPeak change'!$A$106:V$202,17,FALSE)))</f>
        <v>0</v>
      </c>
      <c r="R25" s="6">
        <f>IF(ISERROR(VLOOKUP($A25,'Import OffPeak'!$A$3:W$99,18,FALSE)-VLOOKUP($A25,'Import OffPeak change'!$A$106:W$202,18,FALSE)),0,(VLOOKUP($A25,'Import OffPeak'!$A$3:W$99,18,FALSE)-VLOOKUP($A25,'Import OffPeak change'!$A$106:W$202,18,FALSE)))</f>
        <v>0</v>
      </c>
      <c r="S25" s="6">
        <f>IF(ISERROR(VLOOKUP($A25,'Import OffPeak'!$A$3:X$99,19,FALSE)-VLOOKUP($A25,'Import OffPeak change'!$A$106:X$202,19,FALSE)),0,(VLOOKUP($A25,'Import OffPeak'!$A$3:X$99,19,FALSE)-VLOOKUP($A25,'Import OffPeak change'!$A$106:X$202,19,FALSE)))</f>
        <v>0</v>
      </c>
      <c r="T25" s="6">
        <f>IF(ISERROR(VLOOKUP($A25,'Import OffPeak'!$A$3:Y$99,20,FALSE)-VLOOKUP($A25,'Import OffPeak change'!$A$106:Y$202,20,FALSE)),0,(VLOOKUP($A25,'Import OffPeak'!$A$3:Y$99,20,FALSE)-VLOOKUP($A25,'Import OffPeak change'!$A$106:Y$202,20,FALSE)))</f>
        <v>0</v>
      </c>
      <c r="U25" s="6">
        <f>IF(ISERROR(VLOOKUP($A25,'Import OffPeak'!$A$3:Z$99,21,FALSE)-VLOOKUP($A25,'Import OffPeak change'!$A$106:Z$202,21,FALSE)),0,(VLOOKUP($A25,'Import OffPeak'!$A$3:Z$99,21,FALSE)-VLOOKUP($A25,'Import OffPeak change'!$A$106:Z$202,21,FALSE)))</f>
        <v>0</v>
      </c>
      <c r="V25" s="6">
        <f>IF(ISERROR(VLOOKUP($A25,'Import OffPeak'!$A$3:AA$99,22,FALSE)-VLOOKUP($A25,'Import OffPeak change'!$A$106:AA$202,22,FALSE)),0,(VLOOKUP($A25,'Import OffPeak'!$A$3:AA$99,22,FALSE)-VLOOKUP($A25,'Import OffPeak change'!$A$106:AA$202,22,FALSE)))</f>
        <v>0</v>
      </c>
      <c r="W25" s="6">
        <f>IF(ISERROR(VLOOKUP($A25,'Import OffPeak'!$A$3:AB$99,23,FALSE)-VLOOKUP($A25,'Import OffPeak change'!$A$106:AB$202,23,FALSE)),0,(VLOOKUP($A25,'Import OffPeak'!$A$3:AB$99,23,FALSE)-VLOOKUP($A25,'Import OffPeak change'!$A$106:AB$202,23,FALSE)))</f>
        <v>0</v>
      </c>
      <c r="X25" s="6">
        <f>IF(ISERROR(VLOOKUP($A25,'Import OffPeak'!$A$3:AC$99,24,FALSE)-VLOOKUP($A25,'Import OffPeak change'!$A$106:AC$202,24,FALSE)),0,(VLOOKUP($A25,'Import OffPeak'!$A$3:AC$99,24,FALSE)-VLOOKUP($A25,'Import OffPeak change'!$A$106:AC$202,24,FALSE)))</f>
        <v>0</v>
      </c>
      <c r="Y25" s="6">
        <f>IF(ISERROR(VLOOKUP($A25,'Import OffPeak'!$A$3:AD$99,25,FALSE)-VLOOKUP($A25,'Import OffPeak change'!$A$106:AD$202,25,FALSE)),0,(VLOOKUP($A25,'Import OffPeak'!$A$3:AD$99,25,FALSE)-VLOOKUP($A25,'Import OffPeak change'!$A$106:AD$202,25,FALSE)))</f>
        <v>0</v>
      </c>
      <c r="Z25" s="6">
        <f>IF(ISERROR(VLOOKUP($A25,'Import OffPeak'!$A$3:AE$99,26,FALSE)-VLOOKUP($A25,'Import OffPeak change'!$A$106:AE$202,26,FALSE)),0,(VLOOKUP($A25,'Import OffPeak'!$A$3:AE$99,26,FALSE)-VLOOKUP($A25,'Import OffPeak change'!$A$106:AE$202,26,FALSE)))</f>
        <v>0</v>
      </c>
      <c r="AA25" s="6">
        <f>IF(ISERROR(VLOOKUP($A25,'Import OffPeak'!$A$3:AF$99,27,FALSE)-VLOOKUP($A25,'Import OffPeak change'!$A$106:AF$202,27,FALSE)),0,(VLOOKUP($A25,'Import OffPeak'!$A$3:AF$99,27,FALSE)-VLOOKUP($A25,'Import OffPeak change'!$A$106:AF$202,27,FALSE)))</f>
        <v>0</v>
      </c>
      <c r="AB25" s="6">
        <f>IF(ISERROR(VLOOKUP($A25,'Import OffPeak'!$A$3:AG$99,28,FALSE)-VLOOKUP($A25,'Import OffPeak change'!$A$106:AG$202,28,FALSE)),0,(VLOOKUP($A25,'Import OffPeak'!$A$3:AG$99,28,FALSE)-VLOOKUP($A25,'Import OffPeak change'!$A$106:AG$202,28,FALSE)))</f>
        <v>0</v>
      </c>
      <c r="AC25" s="6">
        <f>IF(ISERROR(VLOOKUP($A25,'Import OffPeak'!$A$3:AH$99,29,FALSE)-VLOOKUP($A25,'Import OffPeak change'!$A$106:AH$202,29,FALSE)),0,(VLOOKUP($A25,'Import OffPeak'!$A$3:AH$99,29,FALSE)-VLOOKUP($A25,'Import OffPeak change'!$A$106:AH$202,29,FALSE)))</f>
        <v>0</v>
      </c>
      <c r="AD25" s="6">
        <f>IF(ISERROR(VLOOKUP($A25,'Import OffPeak'!$A$3:AI$99,30,FALSE)-VLOOKUP($A25,'Import OffPeak change'!$A$106:AI$202,30,FALSE)),0,(VLOOKUP($A25,'Import OffPeak'!$A$3:AI$99,30,FALSE)-VLOOKUP($A25,'Import OffPeak change'!$A$106:AI$202,30,FALSE)))</f>
        <v>0</v>
      </c>
      <c r="AE25" s="6">
        <f>IF(ISERROR(VLOOKUP($A25,'Import OffPeak'!$A$3:AJ$99,31,FALSE)-VLOOKUP($A25,'Import OffPeak change'!$A$106:AJ$202,31,FALSE)),0,(VLOOKUP($A25,'Import OffPeak'!$A$3:AJ$99,31,FALSE)-VLOOKUP($A25,'Import OffPeak change'!$A$106:AJ$202,31,FALSE)))</f>
        <v>0</v>
      </c>
      <c r="AF25" s="6">
        <f>IF(ISERROR(VLOOKUP($A25,'Import OffPeak'!$A$3:AK$99,32,FALSE)-VLOOKUP($A25,'Import OffPeak change'!$A$106:AK$202,32,FALSE)),0,(VLOOKUP($A25,'Import OffPeak'!$A$3:AK$99,32,FALSE)-VLOOKUP($A25,'Import OffPeak change'!$A$106:AK$202,32,FALSE)))</f>
        <v>0</v>
      </c>
      <c r="AG25" s="6">
        <f>IF(ISERROR(VLOOKUP($A25,'Import OffPeak'!$A$3:AL$99,33,FALSE)-VLOOKUP($A25,'Import OffPeak change'!$A$106:AL$202,33,FALSE)),0,(VLOOKUP($A25,'Import OffPeak'!$A$3:AL$99,33,FALSE)-VLOOKUP($A25,'Import OffPeak change'!$A$106:AL$202,33,FALSE)))</f>
        <v>0</v>
      </c>
      <c r="AH25" s="6">
        <f>IF(ISERROR(VLOOKUP($A25,'Import OffPeak'!$A$3:AM$99,34,FALSE)-VLOOKUP($A25,'Import OffPeak change'!$A$106:AM$202,34,FALSE)),0,(VLOOKUP($A25,'Import OffPeak'!$A$3:AM$99,34,FALSE)-VLOOKUP($A25,'Import OffPeak change'!$A$106:AM$202,34,FALSE)))</f>
        <v>0</v>
      </c>
      <c r="AI25" s="6">
        <f>IF(ISERROR(VLOOKUP($A25,'Import OffPeak'!$A$3:AN$99,35,FALSE)-VLOOKUP($A25,'Import OffPeak change'!$A$106:AN$202,35,FALSE)),0,(VLOOKUP($A25,'Import OffPeak'!$A$3:AN$99,35,FALSE)-VLOOKUP($A25,'Import OffPeak change'!$A$106:AN$202,35,FALSE)))</f>
        <v>0</v>
      </c>
      <c r="AJ25" s="6">
        <f>IF(ISERROR(VLOOKUP($A25,'Import OffPeak'!$A$3:AO$99,36,FALSE)-VLOOKUP($A25,'Import OffPeak change'!$A$106:AO$202,36,FALSE)),0,(VLOOKUP($A25,'Import OffPeak'!$A$3:AO$99,36,FALSE)-VLOOKUP($A25,'Import OffPeak change'!$A$106:AO$202,36,FALSE)))</f>
        <v>0</v>
      </c>
      <c r="AK25" s="6">
        <f>IF(ISERROR(VLOOKUP($A25,'Import OffPeak'!$A$3:AP$99,37,FALSE)-VLOOKUP($A25,'Import OffPeak change'!$A$106:AP$202,37,FALSE)),0,(VLOOKUP($A25,'Import OffPeak'!$A$3:AP$99,37,FALSE)-VLOOKUP($A25,'Import OffPeak change'!$A$106:AP$202,37,FALSE)))</f>
        <v>0</v>
      </c>
      <c r="AL25" s="6">
        <f>IF(ISERROR(VLOOKUP($A25,'Import OffPeak'!$A$3:AQ$99,38,FALSE)-VLOOKUP($A25,'Import OffPeak change'!$A$106:AQ$202,38,FALSE)),0,(VLOOKUP($A25,'Import OffPeak'!$A$3:AQ$99,38,FALSE)-VLOOKUP($A25,'Import OffPeak change'!$A$106:AQ$202,38,FALSE)))</f>
        <v>0</v>
      </c>
      <c r="AM25" s="6">
        <f>IF(ISERROR(VLOOKUP($A25,'Import OffPeak'!$A$3:AR$99,39,FALSE)-VLOOKUP($A25,'Import OffPeak change'!$A$106:AR$202,39,FALSE)),0,(VLOOKUP($A25,'Import OffPeak'!$A$3:AR$99,39,FALSE)-VLOOKUP($A25,'Import OffPeak change'!$A$106:AR$202,39,FALSE)))</f>
        <v>0</v>
      </c>
      <c r="AN25" s="6">
        <f>IF(ISERROR(VLOOKUP($A25,'Import OffPeak'!$A$3:AS$99,40,FALSE)-VLOOKUP($A25,'Import OffPeak change'!$A$106:AS$202,40,FALSE)),0,(VLOOKUP($A25,'Import OffPeak'!$A$3:AS$99,40,FALSE)-VLOOKUP($A25,'Import OffPeak change'!$A$106:AS$202,40,FALSE)))</f>
        <v>0</v>
      </c>
      <c r="AO25" s="6">
        <f>IF(ISERROR(VLOOKUP($A25,'Import OffPeak'!$A$3:AT$99,41,FALSE)-VLOOKUP($A25,'Import OffPeak change'!$A$106:AT$202,41,FALSE)),0,(VLOOKUP($A25,'Import OffPeak'!$A$3:AT$99,41,FALSE)-VLOOKUP($A25,'Import OffPeak change'!$A$106:AT$202,41,FALSE)))</f>
        <v>0</v>
      </c>
      <c r="AP25" s="6">
        <f>IF(ISERROR(VLOOKUP($A25,'Import OffPeak'!$A$3:AU$99,42,FALSE)-VLOOKUP($A25,'Import OffPeak change'!$A$106:AU$202,42,FALSE)),0,(VLOOKUP($A25,'Import OffPeak'!$A$3:AU$99,42,FALSE)-VLOOKUP($A25,'Import OffPeak change'!$A$106:AU$202,42,FALSE)))</f>
        <v>0</v>
      </c>
      <c r="AQ25" s="6">
        <f>IF(ISERROR(VLOOKUP($A25,'Import OffPeak'!$A$3:AV$99,43,FALSE)-VLOOKUP($A25,'Import OffPeak change'!$A$106:AV$202,43,FALSE)),0,(VLOOKUP($A25,'Import OffPeak'!$A$3:AV$99,43,FALSE)-VLOOKUP($A25,'Import OffPeak change'!$A$106:AV$202,43,FALSE)))</f>
        <v>0</v>
      </c>
      <c r="AR25" s="6">
        <f>IF(ISERROR(VLOOKUP($A25,'Import OffPeak'!$A$3:AW$99,44,FALSE)-VLOOKUP($A25,'Import OffPeak change'!$A$106:AW$202,44,FALSE)),0,(VLOOKUP($A25,'Import OffPeak'!$A$3:AW$99,44,FALSE)-VLOOKUP($A25,'Import OffPeak change'!$A$106:AW$202,44,FALSE)))</f>
        <v>0</v>
      </c>
      <c r="AS25" s="6">
        <f>IF(ISERROR(VLOOKUP($A25,'Import OffPeak'!$A$3:AX$99,45,FALSE)-VLOOKUP($A25,'Import OffPeak change'!$A$106:AX$202,45,FALSE)),0,(VLOOKUP($A25,'Import OffPeak'!$A$3:AX$99,45,FALSE)-VLOOKUP($A25,'Import OffPeak change'!$A$106:AX$202,45,FALSE)))</f>
        <v>0</v>
      </c>
      <c r="AT25" s="6">
        <f>IF(ISERROR(VLOOKUP($A25,'Import OffPeak'!$A$3:AY$99,46,FALSE)-VLOOKUP($A25,'Import OffPeak change'!$A$106:AY$202,46,FALSE)),0,(VLOOKUP($A25,'Import OffPeak'!$A$3:AY$99,46,FALSE)-VLOOKUP($A25,'Import OffPeak change'!$A$106:AY$202,46,FALSE)))</f>
        <v>0</v>
      </c>
      <c r="AU25" s="6">
        <f>IF(ISERROR(VLOOKUP($A25,'Import OffPeak'!$A$3:AZ$99,47,FALSE)-VLOOKUP($A25,'Import OffPeak change'!$A$106:AZ$202,47,FALSE)),0,(VLOOKUP($A25,'Import OffPeak'!$A$3:AZ$99,47,FALSE)-VLOOKUP($A25,'Import OffPeak change'!$A$106:AZ$202,47,FALSE)))</f>
        <v>0</v>
      </c>
      <c r="AV25" s="6">
        <f>IF(ISERROR(VLOOKUP($A25,'Import OffPeak'!$A$3:BA$99,48,FALSE)-VLOOKUP($A25,'Import OffPeak change'!$A$106:BA$202,48,FALSE)),0,(VLOOKUP($A25,'Import OffPeak'!$A$3:BA$99,48,FALSE)-VLOOKUP($A25,'Import OffPeak change'!$A$106:BA$202,48,FALSE)))</f>
        <v>0</v>
      </c>
      <c r="AW25" s="6">
        <f>IF(ISERROR(VLOOKUP($A25,'Import OffPeak'!$A$3:BB$99,49,FALSE)-VLOOKUP($A25,'Import OffPeak change'!$A$106:BB$202,49,FALSE)),0,(VLOOKUP($A25,'Import OffPeak'!$A$3:BB$99,49,FALSE)-VLOOKUP($A25,'Import OffPeak change'!$A$106:BB$202,49,FALSE)))</f>
        <v>0</v>
      </c>
      <c r="AX25" s="6">
        <f>IF(ISERROR(VLOOKUP($A25,'Import OffPeak'!$A$3:BC$99,50,FALSE)-VLOOKUP($A25,'Import OffPeak change'!$A$106:BC$202,50,FALSE)),0,(VLOOKUP($A25,'Import OffPeak'!$A$3:BC$99,50,FALSE)-VLOOKUP($A25,'Import OffPeak change'!$A$106:BC$202,50,FALSE)))</f>
        <v>0</v>
      </c>
      <c r="AY25" s="6">
        <f>IF(ISERROR(VLOOKUP($A25,'Import OffPeak'!$A$3:BD$99,51,FALSE)-VLOOKUP($A25,'Import OffPeak change'!$A$106:BD$202,51,FALSE)),0,(VLOOKUP($A25,'Import OffPeak'!$A$3:BD$99,51,FALSE)-VLOOKUP($A25,'Import OffPeak change'!$A$106:BD$202,51,FALSE)))</f>
        <v>0</v>
      </c>
      <c r="AZ25" s="6">
        <f>IF(ISERROR(VLOOKUP($A25,'Import OffPeak'!$A$3:BE$99,52,FALSE)-VLOOKUP($A25,'Import OffPeak change'!$A$106:BE$202,52,FALSE)),0,(VLOOKUP($A25,'Import OffPeak'!$A$3:BE$99,52,FALSE)-VLOOKUP($A25,'Import OffPeak change'!$A$106:BE$202,52,FALSE)))</f>
        <v>0</v>
      </c>
      <c r="BA25" s="6">
        <f>IF(ISERROR(VLOOKUP($A25,'Import OffPeak'!$A$3:BF$99,53,FALSE)-VLOOKUP($A25,'Import OffPeak change'!$A$106:BF$202,53,FALSE)),0,(VLOOKUP($A25,'Import OffPeak'!$A$3:BF$99,53,FALSE)-VLOOKUP($A25,'Import OffPeak change'!$A$106:BF$202,53,FALSE)))</f>
        <v>0</v>
      </c>
      <c r="BB25" s="6">
        <f>IF(ISERROR(VLOOKUP($A25,'Import OffPeak'!$A$3:BG$99,54,FALSE)-VLOOKUP($A25,'Import OffPeak change'!$A$106:BG$202,54,FALSE)),0,(VLOOKUP($A25,'Import OffPeak'!$A$3:BG$99,54,FALSE)-VLOOKUP($A25,'Import OffPeak change'!$A$106:BG$202,54,FALSE)))</f>
        <v>0</v>
      </c>
      <c r="BC25" s="6">
        <f>IF(ISERROR(VLOOKUP($A25,'Import OffPeak'!$A$3:BH$99,55,FALSE)-VLOOKUP($A25,'Import OffPeak change'!$A$106:BH$202,55,FALSE)),0,(VLOOKUP($A25,'Import OffPeak'!$A$3:BH$99,55,FALSE)-VLOOKUP($A25,'Import OffPeak change'!$A$106:BH$202,55,FALSE)))</f>
        <v>0</v>
      </c>
      <c r="BD25" s="6">
        <f>IF(ISERROR(VLOOKUP($A25,'Import OffPeak'!$A$3:BI$99,56,FALSE)-VLOOKUP($A25,'Import OffPeak change'!$A$106:BI$202,56,FALSE)),0,(VLOOKUP($A25,'Import OffPeak'!$A$3:BI$99,56,FALSE)-VLOOKUP($A25,'Import OffPeak change'!$A$106:BI$202,56,FALSE)))</f>
        <v>0</v>
      </c>
      <c r="BE25" s="6">
        <f>IF(ISERROR(VLOOKUP($A25,'Import OffPeak'!$A$3:BJ$99,57,FALSE)-VLOOKUP($A25,'Import OffPeak change'!$A$106:BJ$202,57,FALSE)),0,(VLOOKUP($A25,'Import OffPeak'!$A$3:BJ$99,57,FALSE)-VLOOKUP($A25,'Import OffPeak change'!$A$106:BJ$202,57,FALSE)))</f>
        <v>0</v>
      </c>
      <c r="BF25" s="6">
        <f>IF(ISERROR(VLOOKUP($A25,'Import OffPeak'!$A$3:BK$99,58,FALSE)-VLOOKUP($A25,'Import OffPeak change'!$A$106:BK$202,58,FALSE)),0,(VLOOKUP($A25,'Import OffPeak'!$A$3:BK$99,58,FALSE)-VLOOKUP($A25,'Import OffPeak change'!$A$106:BK$202,58,FALSE)))</f>
        <v>0</v>
      </c>
      <c r="BG25" s="6">
        <f>IF(ISERROR(VLOOKUP($A25,'Import OffPeak'!$A$3:BL$99,59,FALSE)-VLOOKUP($A25,'Import OffPeak change'!$A$106:BL$202,59,FALSE)),0,(VLOOKUP($A25,'Import OffPeak'!$A$3:BL$99,59,FALSE)-VLOOKUP($A25,'Import OffPeak change'!$A$106:BL$202,59,FALSE)))</f>
        <v>0</v>
      </c>
      <c r="BH25" s="6">
        <f>IF(ISERROR(VLOOKUP($A25,'Import OffPeak'!$A$3:BM$99,60,FALSE)-VLOOKUP($A25,'Import OffPeak change'!$A$106:BM$202,60,FALSE)),0,(VLOOKUP($A25,'Import OffPeak'!$A$3:BM$99,60,FALSE)-VLOOKUP($A25,'Import OffPeak change'!$A$106:BM$202,60,FALSE)))</f>
        <v>0</v>
      </c>
      <c r="BI25" s="6">
        <f>IF(ISERROR(VLOOKUP($A25,'Import OffPeak'!$A$3:BN$99,61,FALSE)-VLOOKUP($A25,'Import OffPeak change'!$A$106:BN$202,61,FALSE)),0,(VLOOKUP($A25,'Import OffPeak'!$A$3:BN$99,61,FALSE)-VLOOKUP($A25,'Import OffPeak change'!$A$106:BN$202,61,FALSE)))</f>
        <v>0</v>
      </c>
      <c r="BJ25" s="6">
        <f>IF(ISERROR(VLOOKUP($A25,'Import OffPeak'!$A$3:BO$99,62,FALSE)-VLOOKUP($A25,'Import OffPeak change'!$A$106:BO$202,62,FALSE)),0,(VLOOKUP($A25,'Import OffPeak'!$A$3:BO$99,62,FALSE)-VLOOKUP($A25,'Import OffPeak change'!$A$106:BO$202,62,FALSE)))</f>
        <v>0</v>
      </c>
      <c r="BK25" s="6">
        <f>IF(ISERROR(VLOOKUP($A25,'Import OffPeak'!$A$3:BP$99,63,FALSE)-VLOOKUP($A25,'Import OffPeak change'!$A$106:BP$202,63,FALSE)),0,(VLOOKUP($A25,'Import OffPeak'!$A$3:BP$99,63,FALSE)-VLOOKUP($A25,'Import OffPeak change'!$A$106:BP$202,63,FALSE)))</f>
        <v>0</v>
      </c>
      <c r="BL25" s="6">
        <f>IF(ISERROR(VLOOKUP($A25,'Import OffPeak'!$A$3:BQ$99,64,FALSE)-VLOOKUP($A25,'Import OffPeak change'!$A$106:BQ$202,64,FALSE)),0,(VLOOKUP($A25,'Import OffPeak'!$A$3:BQ$99,64,FALSE)-VLOOKUP($A25,'Import OffPeak change'!$A$106:BQ$202,64,FALSE)))</f>
        <v>0</v>
      </c>
      <c r="BM25" s="6">
        <f>IF(ISERROR(VLOOKUP($A25,'Import OffPeak'!$A$3:BR$99,65,FALSE)-VLOOKUP($A25,'Import OffPeak change'!$A$106:BR$202,65,FALSE)),0,(VLOOKUP($A25,'Import OffPeak'!$A$3:BR$99,65,FALSE)-VLOOKUP($A25,'Import OffPeak change'!$A$106:BR$202,65,FALSE)))</f>
        <v>0</v>
      </c>
      <c r="BN25" s="6">
        <f>IF(ISERROR(VLOOKUP($A25,'Import OffPeak'!$A$3:BS$99,66,FALSE)-VLOOKUP($A25,'Import OffPeak change'!$A$106:BS$202,66,FALSE)),0,(VLOOKUP($A25,'Import OffPeak'!$A$3:BS$99,66,FALSE)-VLOOKUP($A25,'Import OffPeak change'!$A$106:BS$202,66,FALSE)))</f>
        <v>0</v>
      </c>
      <c r="BO25" s="6">
        <f>IF(ISERROR(VLOOKUP($A25,'Import OffPeak'!$A$3:BT$99,67,FALSE)-VLOOKUP($A25,'Import OffPeak change'!$A$106:BT$202,67,FALSE)),0,(VLOOKUP($A25,'Import OffPeak'!$A$3:BT$99,67,FALSE)-VLOOKUP($A25,'Import OffPeak change'!$A$106:BT$202,67,FALSE)))</f>
        <v>0</v>
      </c>
      <c r="BP25" s="6">
        <f>IF(ISERROR(VLOOKUP($A25,'Import OffPeak'!$A$3:BU$99,68,FALSE)-VLOOKUP($A25,'Import OffPeak change'!$A$106:BU$202,68,FALSE)),0,(VLOOKUP($A25,'Import OffPeak'!$A$3:BU$99,68,FALSE)-VLOOKUP($A25,'Import OffPeak change'!$A$106:BU$202,68,FALSE)))</f>
        <v>0</v>
      </c>
      <c r="BQ25" s="6">
        <f>IF(ISERROR(VLOOKUP($A25,'Import OffPeak'!$A$3:BV$99,69,FALSE)-VLOOKUP($A25,'Import OffPeak change'!$A$106:BV$202,69,FALSE)),0,(VLOOKUP($A25,'Import OffPeak'!$A$3:BV$99,69,FALSE)-VLOOKUP($A25,'Import OffPeak change'!$A$106:BV$202,69,FALSE)))</f>
        <v>0</v>
      </c>
      <c r="BR25" s="6">
        <f>IF(ISERROR(VLOOKUP($A25,'Import OffPeak'!$A$3:BW$99,70,FALSE)-VLOOKUP($A25,'Import OffPeak change'!$A$106:BW$202,70,FALSE)),0,(VLOOKUP($A25,'Import OffPeak'!$A$3:BW$99,70,FALSE)-VLOOKUP($A25,'Import OffPeak change'!$A$106:BW$202,70,FALSE)))</f>
        <v>0</v>
      </c>
      <c r="BS25" s="6">
        <f>IF(ISERROR(VLOOKUP($A25,'Import OffPeak'!$A$3:BX$99,71,FALSE)-VLOOKUP($A25,'Import OffPeak change'!$A$106:BX$202,71,FALSE)),0,(VLOOKUP($A25,'Import OffPeak'!$A$3:BX$99,71,FALSE)-VLOOKUP($A25,'Import OffPeak change'!$A$106:BX$202,71,FALSE)))</f>
        <v>0</v>
      </c>
      <c r="BT25" s="6">
        <f>IF(ISERROR(VLOOKUP($A25,'Import OffPeak'!$A$3:BY$99,72,FALSE)-VLOOKUP($A25,'Import OffPeak change'!$A$106:BY$202,72,FALSE)),0,(VLOOKUP($A25,'Import OffPeak'!$A$3:BY$99,72,FALSE)-VLOOKUP($A25,'Import OffPeak change'!$A$106:BY$202,72,FALSE)))</f>
        <v>0</v>
      </c>
      <c r="BU25" s="6">
        <f>IF(ISERROR(VLOOKUP($A25,'Import OffPeak'!$A$3:BZ$99,73,FALSE)-VLOOKUP($A25,'Import OffPeak change'!$A$106:BZ$202,73,FALSE)),0,(VLOOKUP($A25,'Import OffPeak'!$A$3:BZ$99,73,FALSE)-VLOOKUP($A25,'Import OffPeak change'!$A$106:BZ$202,73,FALSE)))</f>
        <v>0</v>
      </c>
      <c r="BV25" s="6">
        <f>IF(ISERROR(VLOOKUP($A25,'Import OffPeak'!$A$3:CA$99,74,FALSE)-VLOOKUP($A25,'Import OffPeak change'!$A$106:CA$202,74,FALSE)),0,(VLOOKUP($A25,'Import OffPeak'!$A$3:CA$99,74,FALSE)-VLOOKUP($A25,'Import OffPeak change'!$A$106:CA$202,74,FALSE)))</f>
        <v>0</v>
      </c>
      <c r="BW25" s="6">
        <f>IF(ISERROR(VLOOKUP($A25,'Import OffPeak'!$A$3:CB$99,75,FALSE)-VLOOKUP($A25,'Import OffPeak change'!$A$106:CB$202,75,FALSE)),0,(VLOOKUP($A25,'Import OffPeak'!$A$3:CB$99,75,FALSE)-VLOOKUP($A25,'Import OffPeak change'!$A$106:CB$202,75,FALSE)))</f>
        <v>0</v>
      </c>
      <c r="BX25" s="6">
        <f>IF(ISERROR(VLOOKUP($A25,'Import OffPeak'!$A$3:CC$99,76,FALSE)-VLOOKUP($A25,'Import OffPeak change'!$A$106:CC$202,76,FALSE)),0,(VLOOKUP($A25,'Import OffPeak'!$A$3:CC$99,76,FALSE)-VLOOKUP($A25,'Import OffPeak change'!$A$106:CC$202,76,FALSE)))</f>
        <v>0</v>
      </c>
      <c r="BY25" s="6">
        <f>IF(ISERROR(VLOOKUP($A25,'Import OffPeak'!$A$3:CD$99,77,FALSE)-VLOOKUP($A25,'Import OffPeak change'!$A$106:CD$202,77,FALSE)),0,(VLOOKUP($A25,'Import OffPeak'!$A$3:CD$99,77,FALSE)-VLOOKUP($A25,'Import OffPeak change'!$A$106:CD$202,77,FALSE)))</f>
        <v>0</v>
      </c>
      <c r="BZ25" s="6">
        <f>IF(ISERROR(VLOOKUP($A25,'Import OffPeak'!$A$3:CE$99,78,FALSE)-VLOOKUP($A25,'Import OffPeak change'!$A$106:CE$202,78,FALSE)),0,(VLOOKUP($A25,'Import OffPeak'!$A$3:CE$99,78,FALSE)-VLOOKUP($A25,'Import OffPeak change'!$A$106:CE$202,78,FALSE)))</f>
        <v>0</v>
      </c>
      <c r="CA25" s="6">
        <f>IF(ISERROR(VLOOKUP($A25,'Import OffPeak'!$A$3:CF$99,79,FALSE)-VLOOKUP($A25,'Import OffPeak change'!$A$106:CF$202,79,FALSE)),0,(VLOOKUP($A25,'Import OffPeak'!$A$3:CF$99,79,FALSE)-VLOOKUP($A25,'Import OffPeak change'!$A$106:CF$202,79,FALSE)))</f>
        <v>0</v>
      </c>
      <c r="CB25" s="6">
        <f>IF(ISERROR(VLOOKUP($A25,'Import OffPeak'!$A$3:CG$99,80,FALSE)-VLOOKUP($A25,'Import OffPeak change'!$A$106:CG$202,80,FALSE)),0,(VLOOKUP($A25,'Import OffPeak'!$A$3:CG$99,80,FALSE)-VLOOKUP($A25,'Import OffPeak change'!$A$106:CG$202,80,FALSE)))</f>
        <v>0</v>
      </c>
      <c r="CC25" s="6">
        <f>IF(ISERROR(VLOOKUP($A25,'Import OffPeak'!$A$3:CH$99,81,FALSE)-VLOOKUP($A25,'Import OffPeak change'!$A$106:CH$202,81,FALSE)),0,(VLOOKUP($A25,'Import OffPeak'!$A$3:CH$99,81,FALSE)-VLOOKUP($A25,'Import OffPeak change'!$A$106:CH$202,81,FALSE)))</f>
        <v>0</v>
      </c>
      <c r="CD25" s="6">
        <f>IF(ISERROR(VLOOKUP($A25,'Import OffPeak'!$A$3:CI$99,82,FALSE)-VLOOKUP($A25,'Import OffPeak change'!$A$106:CI$202,82,FALSE)),0,(VLOOKUP($A25,'Import OffPeak'!$A$3:CI$99,82,FALSE)-VLOOKUP($A25,'Import OffPeak change'!$A$106:CI$202,82,FALSE)))</f>
        <v>0</v>
      </c>
      <c r="CE25" s="6">
        <f>IF(ISERROR(VLOOKUP($A25,'Import OffPeak'!$A$3:CJ$99,83,FALSE)-VLOOKUP($A25,'Import OffPeak change'!$A$106:CJ$202,83,FALSE)),0,(VLOOKUP($A25,'Import OffPeak'!$A$3:CJ$99,83,FALSE)-VLOOKUP($A25,'Import OffPeak change'!$A$106:CJ$202,83,FALSE)))</f>
        <v>0</v>
      </c>
      <c r="CF25" s="6">
        <f>IF(ISERROR(VLOOKUP($A25,'Import OffPeak'!$A$3:CK$99,84,FALSE)-VLOOKUP($A25,'Import OffPeak change'!$A$106:CK$202,84,FALSE)),0,(VLOOKUP($A25,'Import OffPeak'!$A$3:CK$99,84,FALSE)-VLOOKUP($A25,'Import OffPeak change'!$A$106:CK$202,84,FALSE)))</f>
        <v>0</v>
      </c>
      <c r="CG25" s="6">
        <f>IF(ISERROR(VLOOKUP($A25,'Import OffPeak'!$A$3:CL$99,85,FALSE)-VLOOKUP($A25,'Import OffPeak change'!$A$106:CL$202,85,FALSE)),0,(VLOOKUP($A25,'Import OffPeak'!$A$3:CL$99,85,FALSE)-VLOOKUP($A25,'Import OffPeak change'!$A$106:CL$202,85,FALSE)))</f>
        <v>0</v>
      </c>
      <c r="CH25" s="6">
        <f>IF(ISERROR(VLOOKUP($A25,'Import OffPeak'!$A$3:CM$99,86,FALSE)-VLOOKUP($A25,'Import OffPeak change'!$A$106:CM$202,86,FALSE)),0,(VLOOKUP($A25,'Import OffPeak'!$A$3:CM$99,86,FALSE)-VLOOKUP($A25,'Import OffPeak change'!$A$106:CM$202,86,FALSE)))</f>
        <v>0</v>
      </c>
      <c r="CI25" s="6">
        <f>IF(ISERROR(VLOOKUP($A25,'Import OffPeak'!$A$3:CN$99,87,FALSE)-VLOOKUP($A25,'Import OffPeak change'!$A$106:CN$202,87,FALSE)),0,(VLOOKUP($A25,'Import OffPeak'!$A$3:CN$99,87,FALSE)-VLOOKUP($A25,'Import OffPeak change'!$A$106:CN$202,87,FALSE)))</f>
        <v>0</v>
      </c>
      <c r="CJ25" s="6">
        <f>IF(ISERROR(VLOOKUP($A25,'Import OffPeak'!$A$3:CO$99,88,FALSE)-VLOOKUP($A25,'Import OffPeak change'!$A$106:CO$202,88,FALSE)),0,(VLOOKUP($A25,'Import OffPeak'!$A$3:CO$99,88,FALSE)-VLOOKUP($A25,'Import OffPeak change'!$A$106:CO$202,88,FALSE)))</f>
        <v>0</v>
      </c>
      <c r="CK25" s="6">
        <f>IF(ISERROR(VLOOKUP($A25,'Import OffPeak'!$A$3:CP$99,89,FALSE)-VLOOKUP($A25,'Import OffPeak change'!$A$106:CP$202,89,FALSE)),0,(VLOOKUP($A25,'Import OffPeak'!$A$3:CP$99,89,FALSE)-VLOOKUP($A25,'Import OffPeak change'!$A$106:CP$202,89,FALSE)))</f>
        <v>0</v>
      </c>
      <c r="CL25" s="6">
        <f>IF(ISERROR(VLOOKUP($A25,'Import OffPeak'!$A$3:CQ$99,90,FALSE)-VLOOKUP($A25,'Import OffPeak change'!$A$106:CQ$202,90,FALSE)),0,(VLOOKUP($A25,'Import OffPeak'!$A$3:CQ$99,90,FALSE)-VLOOKUP($A25,'Import OffPeak change'!$A$106:CQ$202,90,FALSE)))</f>
        <v>0</v>
      </c>
      <c r="CM25" s="6">
        <f>IF(ISERROR(VLOOKUP($A25,'Import OffPeak'!$A$3:CR$99,91,FALSE)-VLOOKUP($A25,'Import OffPeak change'!$A$106:CR$202,91,FALSE)),0,(VLOOKUP($A25,'Import OffPeak'!$A$3:CR$99,91,FALSE)-VLOOKUP($A25,'Import OffPeak change'!$A$106:CR$202,91,FALSE)))</f>
        <v>0</v>
      </c>
      <c r="CN25" s="6">
        <f>IF(ISERROR(VLOOKUP($A25,'Import OffPeak'!$A$3:CS$99,92,FALSE)-VLOOKUP($A25,'Import OffPeak change'!$A$106:CS$202,92,FALSE)),0,(VLOOKUP($A25,'Import OffPeak'!$A$3:CS$99,92,FALSE)-VLOOKUP($A25,'Import OffPeak change'!$A$106:CS$202,92,FALSE)))</f>
        <v>0</v>
      </c>
      <c r="CO25" s="6">
        <f>IF(ISERROR(VLOOKUP($A25,'Import OffPeak'!$A$3:CT$99,93,FALSE)-VLOOKUP($A25,'Import OffPeak change'!$A$106:CT$202,93,FALSE)),0,(VLOOKUP($A25,'Import OffPeak'!$A$3:CT$99,93,FALSE)-VLOOKUP($A25,'Import OffPeak change'!$A$106:CT$202,93,FALSE)))</f>
        <v>0</v>
      </c>
      <c r="CP25" s="6">
        <f>IF(ISERROR(VLOOKUP($A25,'Import OffPeak'!$A$3:CU$99,94,FALSE)-VLOOKUP($A25,'Import OffPeak change'!$A$106:CU$202,94,FALSE)),0,(VLOOKUP($A25,'Import OffPeak'!$A$3:CU$99,94,FALSE)-VLOOKUP($A25,'Import OffPeak change'!$A$106:CU$202,94,FALSE)))</f>
        <v>0</v>
      </c>
      <c r="CQ25" s="6">
        <f>IF(ISERROR(VLOOKUP($A25,'Import OffPeak'!$A$3:CV$99,95,FALSE)-VLOOKUP($A25,'Import OffPeak change'!$A$106:CV$202,95,FALSE)),0,(VLOOKUP($A25,'Import OffPeak'!$A$3:CV$99,95,FALSE)-VLOOKUP($A25,'Import OffPeak change'!$A$106:CV$202,95,FALSE)))</f>
        <v>0</v>
      </c>
      <c r="CR25" s="6">
        <f>IF(ISERROR(VLOOKUP($A25,'Import OffPeak'!$A$3:CW$99,96,FALSE)-VLOOKUP($A25,'Import OffPeak change'!$A$106:CW$202,96,FALSE)),0,(VLOOKUP($A25,'Import OffPeak'!$A$3:CW$99,96,FALSE)-VLOOKUP($A25,'Import OffPeak change'!$A$106:CW$202,96,FALSE)))</f>
        <v>0</v>
      </c>
      <c r="CS25" s="6">
        <f>IF(ISERROR(VLOOKUP($A25,'Import OffPeak'!$A$3:CX$99,97,FALSE)-VLOOKUP($A25,'Import OffPeak change'!$A$106:CX$202,97,FALSE)),0,(VLOOKUP($A25,'Import OffPeak'!$A$3:CX$99,97,FALSE)-VLOOKUP($A25,'Import OffPeak change'!$A$106:CX$202,97,FALSE)))</f>
        <v>0</v>
      </c>
      <c r="CT25" s="6">
        <f>IF(ISERROR(VLOOKUP($A25,'Import OffPeak'!$A$3:CY$99,98,FALSE)-VLOOKUP($A25,'Import OffPeak change'!$A$106:CY$202,98,FALSE)),0,(VLOOKUP($A25,'Import OffPeak'!$A$3:CY$99,98,FALSE)-VLOOKUP($A25,'Import OffPeak change'!$A$106:CY$202,98,FALSE)))</f>
        <v>0</v>
      </c>
      <c r="CU25" s="6">
        <f>IF(ISERROR(VLOOKUP($A25,'Import OffPeak'!$A$3:CZ$99,99,FALSE)-VLOOKUP($A25,'Import OffPeak change'!$A$106:CZ$202,99,FALSE)),0,(VLOOKUP($A25,'Import OffPeak'!$A$3:CZ$99,99,FALSE)-VLOOKUP($A25,'Import OffPeak change'!$A$106:CZ$202,99,FALSE)))</f>
        <v>0</v>
      </c>
      <c r="CV25" s="6">
        <f>IF(ISERROR(VLOOKUP($A25,'Import OffPeak'!$A$3:DA$99,100,FALSE)-VLOOKUP($A25,'Import OffPeak change'!$A$106:DA$202,100,FALSE)),0,(VLOOKUP($A25,'Import OffPeak'!$A$3:DA$99,100,FALSE)-VLOOKUP($A25,'Import OffPeak change'!$A$106:DA$202,100,FALSE)))</f>
        <v>0</v>
      </c>
      <c r="CW25" s="6">
        <f>IF(ISERROR(VLOOKUP($A25,'Import OffPeak'!$A$3:DB$99,101,FALSE)-VLOOKUP($A25,'Import OffPeak change'!$A$106:DB$202,101,FALSE)),0,(VLOOKUP($A25,'Import OffPeak'!$A$3:DB$99,101,FALSE)-VLOOKUP($A25,'Import OffPeak change'!$A$106:DB$202,101,FALSE)))</f>
        <v>0</v>
      </c>
      <c r="CX25" s="6">
        <f>IF(ISERROR(VLOOKUP($A25,'Import OffPeak'!$A$3:DC$99,102,FALSE)-VLOOKUP($A25,'Import OffPeak change'!$A$106:DC$202,102,FALSE)),0,(VLOOKUP($A25,'Import OffPeak'!$A$3:DC$99,102,FALSE)-VLOOKUP($A25,'Import OffPeak change'!$A$106:DC$202,102,FALSE)))</f>
        <v>0</v>
      </c>
      <c r="CY25" s="6">
        <f>IF(ISERROR(VLOOKUP($A25,'Import OffPeak'!$A$3:DD$99,103,FALSE)-VLOOKUP($A25,'Import OffPeak change'!$A$106:DD$202,103,FALSE)),0,(VLOOKUP($A25,'Import OffPeak'!$A$3:DD$99,103,FALSE)-VLOOKUP($A25,'Import OffPeak change'!$A$106:DD$202,103,FALSE)))</f>
        <v>0</v>
      </c>
      <c r="CZ25" s="6">
        <f>IF(ISERROR(VLOOKUP($A25,'Import OffPeak'!$A$3:DE$99,104,FALSE)-VLOOKUP($A25,'Import OffPeak change'!$A$106:DE$202,104,FALSE)),0,(VLOOKUP($A25,'Import OffPeak'!$A$3:DE$99,104,FALSE)-VLOOKUP($A25,'Import OffPeak change'!$A$106:DE$202,104,FALSE)))</f>
        <v>0</v>
      </c>
      <c r="DA25" s="6">
        <f>IF(ISERROR(VLOOKUP($A25,'Import OffPeak'!$A$3:DF$99,105,FALSE)-VLOOKUP($A25,'Import OffPeak change'!$A$106:DF$202,105,FALSE)),0,(VLOOKUP($A25,'Import OffPeak'!$A$3:DF$99,105,FALSE)-VLOOKUP($A25,'Import OffPeak change'!$A$106:DF$202,105,FALSE)))</f>
        <v>0</v>
      </c>
      <c r="DB25" s="6">
        <f>IF(ISERROR(VLOOKUP($A25,'Import OffPeak'!$A$3:DG$99,106,FALSE)-VLOOKUP($A25,'Import OffPeak change'!$A$106:DG$202,106,FALSE)),0,(VLOOKUP($A25,'Import OffPeak'!$A$3:DG$99,106,FALSE)-VLOOKUP($A25,'Import OffPeak change'!$A$106:DG$202,106,FALSE)))</f>
        <v>0</v>
      </c>
      <c r="DC25" s="6">
        <f>IF(ISERROR(VLOOKUP($A25,'Import OffPeak'!$A$3:DH$99,107,FALSE)-VLOOKUP($A25,'Import OffPeak change'!$A$106:DH$202,107,FALSE)),0,(VLOOKUP($A25,'Import OffPeak'!$A$3:DH$99,107,FALSE)-VLOOKUP($A25,'Import OffPeak change'!$A$106:DH$202,107,FALSE)))</f>
        <v>0</v>
      </c>
      <c r="DD25" s="6">
        <f>IF(ISERROR(VLOOKUP($A25,'Import OffPeak'!$A$3:DI$99,108,FALSE)-VLOOKUP($A25,'Import OffPeak change'!$A$106:DI$202,108,FALSE)),0,(VLOOKUP($A25,'Import OffPeak'!$A$3:DI$99,108,FALSE)-VLOOKUP($A25,'Import OffPeak change'!$A$106:DI$202,108,FALSE)))</f>
        <v>0</v>
      </c>
      <c r="DE25" s="6">
        <f>IF(ISERROR(VLOOKUP($A25,'Import OffPeak'!$A$3:DJ$99,109,FALSE)-VLOOKUP($A25,'Import OffPeak change'!$A$106:DJ$202,109,FALSE)),0,(VLOOKUP($A25,'Import OffPeak'!$A$3:DJ$99,109,FALSE)-VLOOKUP($A25,'Import OffPeak change'!$A$106:DJ$202,109,FALSE)))</f>
        <v>0</v>
      </c>
      <c r="DF25" s="6">
        <f>IF(ISERROR(VLOOKUP($A25,'Import OffPeak'!$A$3:DK$99,110,FALSE)-VLOOKUP($A25,'Import OffPeak change'!$A$106:DK$202,110,FALSE)),0,(VLOOKUP($A25,'Import OffPeak'!$A$3:DK$99,110,FALSE)-VLOOKUP($A25,'Import OffPeak change'!$A$106:DK$202,110,FALSE)))</f>
        <v>0</v>
      </c>
      <c r="DG25" s="6">
        <f>IF(ISERROR(VLOOKUP($A25,'Import OffPeak'!$A$3:DL$99,111,FALSE)-VLOOKUP($A25,'Import OffPeak change'!$A$106:DL$202,111,FALSE)),0,(VLOOKUP($A25,'Import OffPeak'!$A$3:DL$99,111,FALSE)-VLOOKUP($A25,'Import OffPeak change'!$A$106:DL$202,111,FALSE)))</f>
        <v>0</v>
      </c>
      <c r="DH25" s="6">
        <f>IF(ISERROR(VLOOKUP($A25,'Import OffPeak'!$A$3:DM$99,112,FALSE)-VLOOKUP($A25,'Import OffPeak change'!$A$106:DM$202,112,FALSE)),0,(VLOOKUP($A25,'Import OffPeak'!$A$3:DM$99,112,FALSE)-VLOOKUP($A25,'Import OffPeak change'!$A$106:DM$202,112,FALSE)))</f>
        <v>0</v>
      </c>
      <c r="DI25" s="6">
        <f>IF(ISERROR(VLOOKUP($A25,'Import OffPeak'!$A$3:DN$99,113,FALSE)-VLOOKUP($A25,'Import OffPeak change'!$A$106:DN$202,113,FALSE)),0,(VLOOKUP($A25,'Import OffPeak'!$A$3:DN$99,113,FALSE)-VLOOKUP($A25,'Import OffPeak change'!$A$106:DN$202,113,FALSE)))</f>
        <v>0</v>
      </c>
      <c r="DJ25" s="6">
        <f>IF(ISERROR(VLOOKUP($A25,'Import OffPeak'!$A$3:DO$99,114,FALSE)-VLOOKUP($A25,'Import OffPeak change'!$A$106:DO$202,114,FALSE)),0,(VLOOKUP($A25,'Import OffPeak'!$A$3:DO$99,114,FALSE)-VLOOKUP($A25,'Import OffPeak change'!$A$106:DO$202,114,FALSE)))</f>
        <v>0</v>
      </c>
      <c r="DK25" s="6">
        <f>IF(ISERROR(VLOOKUP($A25,'Import OffPeak'!$A$3:DP$99,115,FALSE)-VLOOKUP($A25,'Import OffPeak change'!$A$106:DP$202,115,FALSE)),0,(VLOOKUP($A25,'Import OffPeak'!$A$3:DP$99,115,FALSE)-VLOOKUP($A25,'Import OffPeak change'!$A$106:DP$202,115,FALSE)))</f>
        <v>0</v>
      </c>
      <c r="DL25" s="6">
        <f>IF(ISERROR(VLOOKUP($A25,'Import OffPeak'!$A$3:DQ$99,116,FALSE)-VLOOKUP($A25,'Import OffPeak change'!$A$106:DQ$202,116,FALSE)),0,(VLOOKUP($A25,'Import OffPeak'!$A$3:DQ$99,116,FALSE)-VLOOKUP($A25,'Import OffPeak change'!$A$106:DQ$202,116,FALSE)))</f>
        <v>0</v>
      </c>
      <c r="DM25" s="6">
        <f>IF(ISERROR(VLOOKUP($A25,'Import OffPeak'!$A$3:DR$99,117,FALSE)-VLOOKUP($A25,'Import OffPeak change'!$A$106:DR$202,117,FALSE)),0,(VLOOKUP($A25,'Import OffPeak'!$A$3:DR$99,117,FALSE)-VLOOKUP($A25,'Import OffPeak change'!$A$106:DR$202,117,FALSE)))</f>
        <v>0</v>
      </c>
      <c r="DN25" s="6">
        <f>IF(ISERROR(VLOOKUP($A25,'Import OffPeak'!$A$3:DS$99,118,FALSE)-VLOOKUP($A25,'Import OffPeak change'!$A$106:DS$202,118,FALSE)),0,(VLOOKUP($A25,'Import OffPeak'!$A$3:DS$99,118,FALSE)-VLOOKUP($A25,'Import OffPeak change'!$A$106:DS$202,118,FALSE)))</f>
        <v>0</v>
      </c>
      <c r="DO25" s="6">
        <f>IF(ISERROR(VLOOKUP($A25,'Import OffPeak'!$A$3:DT$99,119,FALSE)-VLOOKUP($A25,'Import OffPeak change'!$A$106:DT$202,119,FALSE)),0,(VLOOKUP($A25,'Import OffPeak'!$A$3:DT$99,119,FALSE)-VLOOKUP($A25,'Import OffPeak change'!$A$106:DT$202,119,FALSE)))</f>
        <v>0</v>
      </c>
      <c r="DP25" s="6">
        <f>IF(ISERROR(VLOOKUP($A25,'Import OffPeak'!$A$3:DU$99,120,FALSE)-VLOOKUP($A25,'Import OffPeak change'!$A$106:DU$202,120,FALSE)),0,(VLOOKUP($A25,'Import OffPeak'!$A$3:DU$99,120,FALSE)-VLOOKUP($A25,'Import OffPeak change'!$A$106:DU$202,120,FALSE)))</f>
        <v>0</v>
      </c>
      <c r="DQ25" s="6">
        <f>IF(ISERROR(VLOOKUP($A25,'Import OffPeak'!$A$3:DV$99,121,FALSE)-VLOOKUP($A25,'Import OffPeak change'!$A$106:DV$202,121,FALSE)),0,(VLOOKUP($A25,'Import OffPeak'!$A$3:DV$99,121,FALSE)-VLOOKUP($A25,'Import OffPeak change'!$A$106:DV$202,121,FALSE)))</f>
        <v>0</v>
      </c>
      <c r="DR25" s="6">
        <f>IF(ISERROR(VLOOKUP($A25,'Import OffPeak'!$A$3:DW$99,122,FALSE)-VLOOKUP($A25,'Import OffPeak change'!$A$106:DW$202,122,FALSE)),0,(VLOOKUP($A25,'Import OffPeak'!$A$3:DW$99,122,FALSE)-VLOOKUP($A25,'Import OffPeak change'!$A$106:DW$202,122,FALSE)))</f>
        <v>0</v>
      </c>
      <c r="DS25" s="6">
        <f>IF(ISERROR(VLOOKUP($A25,'Import OffPeak'!$A$3:DX$99,123,FALSE)-VLOOKUP($A25,'Import OffPeak change'!$A$106:DX$202,123,FALSE)),0,(VLOOKUP($A25,'Import OffPeak'!$A$3:DX$99,123,FALSE)-VLOOKUP($A25,'Import OffPeak change'!$A$106:DX$202,123,FALSE)))</f>
        <v>0</v>
      </c>
      <c r="DT25" s="6">
        <f>IF(ISERROR(VLOOKUP($A25,'Import OffPeak'!$A$3:DY$99,124,FALSE)-VLOOKUP($A25,'Import OffPeak change'!$A$106:DY$202,124,FALSE)),0,(VLOOKUP($A25,'Import OffPeak'!$A$3:DY$99,124,FALSE)-VLOOKUP($A25,'Import OffPeak change'!$A$106:DY$202,124,FALSE)))</f>
        <v>0</v>
      </c>
      <c r="DU25" s="6">
        <f>IF(ISERROR(VLOOKUP($A25,'Import OffPeak'!$A$3:DZ$99,125,FALSE)-VLOOKUP($A25,'Import OffPeak change'!$A$106:DZ$202,125,FALSE)),0,(VLOOKUP($A25,'Import OffPeak'!$A$3:DZ$99,125,FALSE)-VLOOKUP($A25,'Import OffPeak change'!$A$106:DZ$202,125,FALSE)))</f>
        <v>0</v>
      </c>
      <c r="DV25" s="6">
        <f>IF(ISERROR(VLOOKUP($A25,'Import OffPeak'!$A$3:EA$99,126,FALSE)-VLOOKUP($A25,'Import OffPeak change'!$A$106:EA$202,126,FALSE)),0,(VLOOKUP($A25,'Import OffPeak'!$A$3:EA$99,126,FALSE)-VLOOKUP($A25,'Import OffPeak change'!$A$106:EA$202,126,FALSE)))</f>
        <v>0</v>
      </c>
      <c r="DW25" s="6">
        <f>IF(ISERROR(VLOOKUP($A25,'Import OffPeak'!$A$3:EB$99,127,FALSE)-VLOOKUP($A25,'Import OffPeak change'!$A$106:EB$202,127,FALSE)),0,(VLOOKUP($A25,'Import OffPeak'!$A$3:EB$99,127,FALSE)-VLOOKUP($A25,'Import OffPeak change'!$A$106:EB$202,127,FALSE)))</f>
        <v>0</v>
      </c>
      <c r="DX25" s="6">
        <f>IF(ISERROR(VLOOKUP($A25,'Import OffPeak'!$A$3:EC$99,128,FALSE)-VLOOKUP($A25,'Import OffPeak change'!$A$106:EC$202,128,FALSE)),0,(VLOOKUP($A25,'Import OffPeak'!$A$3:EC$99,128,FALSE)-VLOOKUP($A25,'Import OffPeak change'!$A$106:EC$202,128,FALSE)))</f>
        <v>0</v>
      </c>
      <c r="DY25" s="6">
        <f>IF(ISERROR(VLOOKUP($A25,'Import OffPeak'!$A$3:ED$99,129,FALSE)-VLOOKUP($A25,'Import OffPeak change'!$A$106:ED$202,129,FALSE)),0,(VLOOKUP($A25,'Import OffPeak'!$A$3:ED$99,129,FALSE)-VLOOKUP($A25,'Import OffPeak change'!$A$106:ED$202,129,FALSE)))</f>
        <v>0</v>
      </c>
      <c r="DZ25" s="6">
        <f>IF(ISERROR(VLOOKUP($A25,'Import OffPeak'!$A$3:EE$99,130,FALSE)-VLOOKUP($A25,'Import OffPeak change'!$A$106:EE$202,130,FALSE)),0,(VLOOKUP($A25,'Import OffPeak'!$A$3:EE$99,130,FALSE)-VLOOKUP($A25,'Import OffPeak change'!$A$106:EE$202,130,FALSE)))</f>
        <v>0</v>
      </c>
      <c r="EA25" s="6">
        <f>IF(ISERROR(VLOOKUP($A25,'Import OffPeak'!$A$3:EF$99,131,FALSE)-VLOOKUP($A25,'Import OffPeak change'!$A$106:EF$202,131,FALSE)),0,(VLOOKUP($A25,'Import OffPeak'!$A$3:EF$99,131,FALSE)-VLOOKUP($A25,'Import OffPeak change'!$A$106:EF$202,131,FALSE)))</f>
        <v>0</v>
      </c>
      <c r="EB25" s="6">
        <f>IF(ISERROR(VLOOKUP($A25,'Import OffPeak'!$A$3:EG$99,132,FALSE)-VLOOKUP($A25,'Import OffPeak change'!$A$106:EG$202,132,FALSE)),0,(VLOOKUP($A25,'Import OffPeak'!$A$3:EG$99,132,FALSE)-VLOOKUP($A25,'Import OffPeak change'!$A$106:EG$202,132,FALSE)))</f>
        <v>0</v>
      </c>
      <c r="EC25" s="6">
        <f>IF(ISERROR(VLOOKUP($A25,'Import OffPeak'!$A$3:EH$99,133,FALSE)-VLOOKUP($A25,'Import OffPeak change'!$A$106:EH$202,133,FALSE)),0,(VLOOKUP($A25,'Import OffPeak'!$A$3:EH$99,133,FALSE)-VLOOKUP($A25,'Import OffPeak change'!$A$106:EH$202,133,FALSE)))</f>
        <v>0</v>
      </c>
      <c r="ED25" s="6">
        <f>IF(ISERROR(VLOOKUP($A25,'Import OffPeak'!$A$3:EI$99,134,FALSE)-VLOOKUP($A25,'Import OffPeak change'!$A$106:EI$202,134,FALSE)),0,(VLOOKUP($A25,'Import OffPeak'!$A$3:EI$99,134,FALSE)-VLOOKUP($A25,'Import OffPeak change'!$A$106:EI$202,134,FALSE)))</f>
        <v>0</v>
      </c>
      <c r="EE25" s="6">
        <f>IF(ISERROR(VLOOKUP($A25,'Import OffPeak'!$A$3:EJ$99,135,FALSE)-VLOOKUP($A25,'Import OffPeak change'!$A$106:EJ$202,135,FALSE)),0,(VLOOKUP($A25,'Import OffPeak'!$A$3:EJ$99,135,FALSE)-VLOOKUP($A25,'Import OffPeak change'!$A$106:EJ$202,135,FALSE)))</f>
        <v>0</v>
      </c>
      <c r="EF25" s="6">
        <f>IF(ISERROR(VLOOKUP($A25,'Import OffPeak'!$A$3:EK$99,136,FALSE)-VLOOKUP($A25,'Import OffPeak change'!$A$106:EK$202,136,FALSE)),0,(VLOOKUP($A25,'Import OffPeak'!$A$3:EK$99,136,FALSE)-VLOOKUP($A25,'Import OffPeak change'!$A$106:EK$202,136,FALSE)))</f>
        <v>0</v>
      </c>
      <c r="EG25" s="6">
        <f>IF(ISERROR(VLOOKUP($A25,'Import OffPeak'!$A$3:EL$99,137,FALSE)-VLOOKUP($A25,'Import OffPeak change'!$A$106:EL$202,137,FALSE)),0,(VLOOKUP($A25,'Import OffPeak'!$A$3:EL$99,137,FALSE)-VLOOKUP($A25,'Import OffPeak change'!$A$106:EL$202,137,FALSE)))</f>
        <v>0</v>
      </c>
      <c r="EH25" s="6">
        <f>IF(ISERROR(VLOOKUP($A25,'Import OffPeak'!$A$3:EM$99,138,FALSE)-VLOOKUP($A25,'Import OffPeak change'!$A$106:EM$202,138,FALSE)),0,(VLOOKUP($A25,'Import OffPeak'!$A$3:EM$99,138,FALSE)-VLOOKUP($A25,'Import OffPeak change'!$A$106:EM$202,138,FALSE)))</f>
        <v>0</v>
      </c>
      <c r="EI25" s="6">
        <f>IF(ISERROR(VLOOKUP($A25,'Import OffPeak'!$A$3:EN$99,139,FALSE)-VLOOKUP($A25,'Import OffPeak change'!$A$106:EN$202,139,FALSE)),0,(VLOOKUP($A25,'Import OffPeak'!$A$3:EN$99,139,FALSE)-VLOOKUP($A25,'Import OffPeak change'!$A$106:EN$202,139,FALSE)))</f>
        <v>0</v>
      </c>
      <c r="EJ25" s="6">
        <f>IF(ISERROR(VLOOKUP($A25,'Import OffPeak'!$A$3:EO$99,140,FALSE)-VLOOKUP($A25,'Import OffPeak change'!$A$106:EO$202,140,FALSE)),0,(VLOOKUP($A25,'Import OffPeak'!$A$3:EO$99,140,FALSE)-VLOOKUP($A25,'Import OffPeak change'!$A$106:EO$202,140,FALSE)))</f>
        <v>0</v>
      </c>
      <c r="EK25" s="6">
        <f>IF(ISERROR(VLOOKUP($A25,'Import OffPeak'!$A$3:EP$99,141,FALSE)-VLOOKUP($A25,'Import OffPeak change'!$A$106:EP$202,141,FALSE)),0,(VLOOKUP($A25,'Import OffPeak'!$A$3:EP$99,141,FALSE)-VLOOKUP($A25,'Import OffPeak change'!$A$106:EP$202,141,FALSE)))</f>
        <v>0</v>
      </c>
      <c r="EL25" s="6">
        <f>IF(ISERROR(VLOOKUP($A25,'Import OffPeak'!$A$3:EQ$99,142,FALSE)-VLOOKUP($A25,'Import OffPeak change'!$A$106:EQ$202,142,FALSE)),0,(VLOOKUP($A25,'Import OffPeak'!$A$3:EQ$99,142,FALSE)-VLOOKUP($A25,'Import OffPeak change'!$A$106:EQ$202,142,FALSE)))</f>
        <v>0</v>
      </c>
      <c r="EM25" s="6">
        <f>IF(ISERROR(VLOOKUP($A25,'Import OffPeak'!$A$3:ER$99,143,FALSE)-VLOOKUP($A25,'Import OffPeak change'!$A$106:ER$202,143,FALSE)),0,(VLOOKUP($A25,'Import OffPeak'!$A$3:ER$99,143,FALSE)-VLOOKUP($A25,'Import OffPeak change'!$A$106:ER$202,143,FALSE)))</f>
        <v>0</v>
      </c>
      <c r="EN25" s="6">
        <f>IF(ISERROR(VLOOKUP($A25,'Import OffPeak'!$A$3:ES$99,144,FALSE)-VLOOKUP($A25,'Import OffPeak change'!$A$106:ES$202,144,FALSE)),0,(VLOOKUP($A25,'Import OffPeak'!$A$3:ES$99,144,FALSE)-VLOOKUP($A25,'Import OffPeak change'!$A$106:ES$202,144,FALSE)))</f>
        <v>0</v>
      </c>
      <c r="EO25" s="6">
        <f>IF(ISERROR(VLOOKUP($A25,'Import OffPeak'!$A$3:ET$99,145,FALSE)-VLOOKUP($A25,'Import OffPeak change'!$A$106:ET$202,145,FALSE)),0,(VLOOKUP($A25,'Import OffPeak'!$A$3:ET$99,145,FALSE)-VLOOKUP($A25,'Import OffPeak change'!$A$106:ET$202,145,FALSE)))</f>
        <v>0</v>
      </c>
      <c r="EP25" s="6">
        <f>IF(ISERROR(VLOOKUP($A25,'Import OffPeak'!$A$3:EU$99,146,FALSE)-VLOOKUP($A25,'Import OffPeak change'!$A$106:EU$202,146,FALSE)),0,(VLOOKUP($A25,'Import OffPeak'!$A$3:EU$99,146,FALSE)-VLOOKUP($A25,'Import OffPeak change'!$A$106:EU$202,146,FALSE)))</f>
        <v>0</v>
      </c>
      <c r="EQ25" s="6">
        <f>IF(ISERROR(VLOOKUP($A25,'Import OffPeak'!$A$3:EV$99,147,FALSE)-VLOOKUP($A25,'Import OffPeak change'!$A$106:EV$202,147,FALSE)),0,(VLOOKUP($A25,'Import OffPeak'!$A$3:EV$99,147,FALSE)-VLOOKUP($A25,'Import OffPeak change'!$A$106:EV$202,147,FALSE)))</f>
        <v>0</v>
      </c>
      <c r="ER25" s="6">
        <f>IF(ISERROR(VLOOKUP($A25,'Import OffPeak'!$A$3:EW$99,148,FALSE)-VLOOKUP($A25,'Import OffPeak change'!$A$106:EW$202,148,FALSE)),0,(VLOOKUP($A25,'Import OffPeak'!$A$3:EW$99,148,FALSE)-VLOOKUP($A25,'Import OffPeak change'!$A$106:EW$202,148,FALSE)))</f>
        <v>0</v>
      </c>
      <c r="ES25" s="6">
        <f>IF(ISERROR(VLOOKUP($A25,'Import OffPeak'!$A$3:EX$99,149,FALSE)-VLOOKUP($A25,'Import OffPeak change'!$A$106:EX$202,149,FALSE)),0,(VLOOKUP($A25,'Import OffPeak'!$A$3:EX$99,149,FALSE)-VLOOKUP($A25,'Import OffPeak change'!$A$106:EX$202,149,FALSE)))</f>
        <v>0</v>
      </c>
      <c r="ET25" s="6">
        <f>IF(ISERROR(VLOOKUP($A25,'Import OffPeak'!$A$3:EY$99,150,FALSE)-VLOOKUP($A25,'Import OffPeak change'!$A$106:EY$202,150,FALSE)),0,(VLOOKUP($A25,'Import OffPeak'!$A$3:EY$99,150,FALSE)-VLOOKUP($A25,'Import OffPeak change'!$A$106:EY$202,150,FALSE)))</f>
        <v>0</v>
      </c>
      <c r="EU25" s="6">
        <f>IF(ISERROR(VLOOKUP($A25,'Import OffPeak'!$A$3:EZ$99,151,FALSE)-VLOOKUP($A25,'Import OffPeak change'!$A$106:EZ$202,151,FALSE)),0,(VLOOKUP($A25,'Import OffPeak'!$A$3:EZ$99,151,FALSE)-VLOOKUP($A25,'Import OffPeak change'!$A$106:EZ$202,151,FALSE)))</f>
        <v>0</v>
      </c>
      <c r="EV25" s="6">
        <f>IF(ISERROR(VLOOKUP($A25,'Import OffPeak'!$A$3:FA$99,152,FALSE)-VLOOKUP($A25,'Import OffPeak change'!$A$106:FA$202,152,FALSE)),0,(VLOOKUP($A25,'Import OffPeak'!$A$3:FA$99,152,FALSE)-VLOOKUP($A25,'Import OffPeak change'!$A$106:FA$202,152,FALSE)))</f>
        <v>0</v>
      </c>
      <c r="EW25" s="6">
        <f>IF(ISERROR(VLOOKUP($A25,'Import OffPeak'!$A$3:FB$99,153,FALSE)-VLOOKUP($A25,'Import OffPeak change'!$A$106:FB$202,153,FALSE)),0,(VLOOKUP($A25,'Import OffPeak'!$A$3:FB$99,153,FALSE)-VLOOKUP($A25,'Import OffPeak change'!$A$106:FB$202,153,FALSE)))</f>
        <v>0</v>
      </c>
      <c r="EX25" s="6">
        <f>IF(ISERROR(VLOOKUP($A25,'Import OffPeak'!$A$3:FC$99,154,FALSE)-VLOOKUP($A25,'Import OffPeak change'!$A$106:FC$202,154,FALSE)),0,(VLOOKUP($A25,'Import OffPeak'!$A$3:FC$99,154,FALSE)-VLOOKUP($A25,'Import OffPeak change'!$A$106:FC$202,154,FALSE)))</f>
        <v>0</v>
      </c>
      <c r="EY25" s="6">
        <f>IF(ISERROR(VLOOKUP($A25,'Import OffPeak'!$A$3:FD$99,155,FALSE)-VLOOKUP($A25,'Import OffPeak change'!$A$106:FD$202,155,FALSE)),0,(VLOOKUP($A25,'Import OffPeak'!$A$3:FD$99,155,FALSE)-VLOOKUP($A25,'Import OffPeak change'!$A$106:FD$202,155,FALSE)))</f>
        <v>0</v>
      </c>
      <c r="EZ25" s="6">
        <f>IF(ISERROR(VLOOKUP($A25,'Import OffPeak'!$A$3:FE$99,156,FALSE)-VLOOKUP($A25,'Import OffPeak change'!$A$106:FE$202,156,FALSE)),0,(VLOOKUP($A25,'Import OffPeak'!$A$3:FE$99,156,FALSE)-VLOOKUP($A25,'Import OffPeak change'!$A$106:FE$202,156,FALSE)))</f>
        <v>0</v>
      </c>
      <c r="FA25" s="6">
        <f>IF(ISERROR(VLOOKUP($A25,'Import OffPeak'!$A$3:FF$99,157,FALSE)-VLOOKUP($A25,'Import OffPeak change'!$A$106:FF$202,157,FALSE)),0,(VLOOKUP($A25,'Import OffPeak'!$A$3:FF$99,157,FALSE)-VLOOKUP($A25,'Import OffPeak change'!$A$106:FF$202,157,FALSE)))</f>
        <v>0</v>
      </c>
      <c r="FB25" s="6">
        <f>IF(ISERROR(VLOOKUP($A25,'Import OffPeak'!$A$3:FG$99,158,FALSE)-VLOOKUP($A25,'Import OffPeak change'!$A$106:FG$202,158,FALSE)),0,(VLOOKUP($A25,'Import OffPeak'!$A$3:FG$99,158,FALSE)-VLOOKUP($A25,'Import OffPeak change'!$A$106:FG$202,158,FALSE)))</f>
        <v>0</v>
      </c>
      <c r="FC25" s="6">
        <f>IF(ISERROR(VLOOKUP($A25,'Import OffPeak'!$A$3:FH$99,159,FALSE)-VLOOKUP($A25,'Import OffPeak change'!$A$106:FH$202,159,FALSE)),0,(VLOOKUP($A25,'Import OffPeak'!$A$3:FH$99,159,FALSE)-VLOOKUP($A25,'Import OffPeak change'!$A$106:FH$202,159,FALSE)))</f>
        <v>0</v>
      </c>
      <c r="FD25" s="6">
        <f>IF(ISERROR(VLOOKUP($A25,'Import OffPeak'!$A$3:FI$99,160,FALSE)-VLOOKUP($A25,'Import OffPeak change'!$A$106:FI$202,160,FALSE)),0,(VLOOKUP($A25,'Import OffPeak'!$A$3:FI$99,160,FALSE)-VLOOKUP($A25,'Import OffPeak change'!$A$106:FI$202,160,FALSE)))</f>
        <v>0</v>
      </c>
      <c r="FE25" s="6">
        <f>IF(ISERROR(VLOOKUP($A25,'Import OffPeak'!$A$3:FJ$99,161,FALSE)-VLOOKUP($A25,'Import OffPeak change'!$A$106:FJ$202,161,FALSE)),0,(VLOOKUP($A25,'Import OffPeak'!$A$3:FJ$99,161,FALSE)-VLOOKUP($A25,'Import OffPeak change'!$A$106:FJ$202,161,FALSE)))</f>
        <v>0</v>
      </c>
      <c r="FF25" s="6">
        <f>IF(ISERROR(VLOOKUP($A25,'Import OffPeak'!$A$3:FK$99,162,FALSE)-VLOOKUP($A25,'Import OffPeak change'!$A$106:FK$202,162,FALSE)),0,(VLOOKUP($A25,'Import OffPeak'!$A$3:FK$99,162,FALSE)-VLOOKUP($A25,'Import OffPeak change'!$A$106:FK$202,162,FALSE)))</f>
        <v>0</v>
      </c>
      <c r="FG25" s="6">
        <f>IF(ISERROR(VLOOKUP($A25,'Import OffPeak'!$A$3:FL$99,163,FALSE)-VLOOKUP($A25,'Import OffPeak change'!$A$106:FL$202,163,FALSE)),0,(VLOOKUP($A25,'Import OffPeak'!$A$3:FL$99,163,FALSE)-VLOOKUP($A25,'Import OffPeak change'!$A$106:FL$202,163,FALSE)))</f>
        <v>0</v>
      </c>
      <c r="FH25" s="6">
        <f>IF(ISERROR(VLOOKUP($A25,'Import OffPeak'!$A$3:FM$99,164,FALSE)-VLOOKUP($A25,'Import OffPeak change'!$A$106:FM$202,164,FALSE)),0,(VLOOKUP($A25,'Import OffPeak'!$A$3:FM$99,164,FALSE)-VLOOKUP($A25,'Import OffPeak change'!$A$106:FM$202,164,FALSE)))</f>
        <v>0</v>
      </c>
      <c r="FI25" s="6">
        <f>IF(ISERROR(VLOOKUP($A25,'Import OffPeak'!$A$3:FN$99,165,FALSE)-VLOOKUP($A25,'Import OffPeak change'!$A$106:FN$202,165,FALSE)),0,(VLOOKUP($A25,'Import OffPeak'!$A$3:FN$99,165,FALSE)-VLOOKUP($A25,'Import OffPeak change'!$A$106:FN$202,165,FALSE)))</f>
        <v>0</v>
      </c>
      <c r="FJ25" s="6">
        <f>IF(ISERROR(VLOOKUP($A25,'Import OffPeak'!$A$3:FO$99,166,FALSE)-VLOOKUP($A25,'Import OffPeak change'!$A$106:FO$202,166,FALSE)),0,(VLOOKUP($A25,'Import OffPeak'!$A$3:FO$99,166,FALSE)-VLOOKUP($A25,'Import OffPeak change'!$A$106:FO$202,166,FALSE)))</f>
        <v>0</v>
      </c>
      <c r="FK25" s="6">
        <f>IF(ISERROR(VLOOKUP($A25,'Import OffPeak'!$A$3:FP$99,167,FALSE)-VLOOKUP($A25,'Import OffPeak change'!$A$106:FP$202,167,FALSE)),0,(VLOOKUP($A25,'Import OffPeak'!$A$3:FP$99,167,FALSE)-VLOOKUP($A25,'Import OffPeak change'!$A$106:FP$202,167,FALSE)))</f>
        <v>0</v>
      </c>
      <c r="FL25" s="6">
        <f>IF(ISERROR(VLOOKUP($A25,'Import OffPeak'!$A$3:FQ$99,168,FALSE)-VLOOKUP($A25,'Import OffPeak change'!$A$106:FQ$202,168,FALSE)),0,(VLOOKUP($A25,'Import OffPeak'!$A$3:FQ$99,168,FALSE)-VLOOKUP($A25,'Import OffPeak change'!$A$106:FQ$202,168,FALSE)))</f>
        <v>0</v>
      </c>
      <c r="FM25" s="6">
        <f>IF(ISERROR(VLOOKUP($A25,'Import OffPeak'!$A$3:FR$99,169,FALSE)-VLOOKUP($A25,'Import OffPeak change'!$A$106:FR$202,169,FALSE)),0,(VLOOKUP($A25,'Import OffPeak'!$A$3:FR$99,169,FALSE)-VLOOKUP($A25,'Import OffPeak change'!$A$106:FR$202,169,FALSE)))</f>
        <v>0</v>
      </c>
      <c r="FN25" s="6">
        <f>IF(ISERROR(VLOOKUP($A25,'Import OffPeak'!$A$3:FS$99,170,FALSE)-VLOOKUP($A25,'Import OffPeak change'!$A$106:FS$202,170,FALSE)),0,(VLOOKUP($A25,'Import OffPeak'!$A$3:FS$99,170,FALSE)-VLOOKUP($A25,'Import OffPeak change'!$A$106:FS$202,170,FALSE)))</f>
        <v>0</v>
      </c>
      <c r="FO25" s="6">
        <f>IF(ISERROR(VLOOKUP($A25,'Import OffPeak'!$A$3:FT$99,171,FALSE)-VLOOKUP($A25,'Import OffPeak change'!$A$106:FT$202,171,FALSE)),0,(VLOOKUP($A25,'Import OffPeak'!$A$3:FT$99,171,FALSE)-VLOOKUP($A25,'Import OffPeak change'!$A$106:FT$202,171,FALSE)))</f>
        <v>0</v>
      </c>
      <c r="FP25" s="6">
        <f>IF(ISERROR(VLOOKUP($A25,'Import OffPeak'!$A$3:FU$99,172,FALSE)-VLOOKUP($A25,'Import OffPeak change'!$A$106:FU$202,172,FALSE)),0,(VLOOKUP($A25,'Import OffPeak'!$A$3:FU$99,172,FALSE)-VLOOKUP($A25,'Import OffPeak change'!$A$106:FU$202,172,FALSE)))</f>
        <v>0</v>
      </c>
      <c r="FQ25" s="6">
        <f>IF(ISERROR(VLOOKUP($A25,'Import OffPeak'!$A$3:FV$99,173,FALSE)-VLOOKUP($A25,'Import OffPeak change'!$A$106:FV$202,173,FALSE)),0,(VLOOKUP($A25,'Import OffPeak'!$A$3:FV$99,173,FALSE)-VLOOKUP($A25,'Import OffPeak change'!$A$106:FV$202,173,FALSE)))</f>
        <v>0</v>
      </c>
      <c r="FR25" s="6">
        <f>IF(ISERROR(VLOOKUP($A25,'Import OffPeak'!$A$3:FW$99,174,FALSE)-VLOOKUP($A25,'Import OffPeak change'!$A$106:FW$202,174,FALSE)),0,(VLOOKUP($A25,'Import OffPeak'!$A$3:FW$99,174,FALSE)-VLOOKUP($A25,'Import OffPeak change'!$A$106:FW$202,174,FALSE)))</f>
        <v>0</v>
      </c>
      <c r="FS25" s="6">
        <f>IF(ISERROR(VLOOKUP($A25,'Import OffPeak'!$A$3:FX$99,175,FALSE)-VLOOKUP($A25,'Import OffPeak change'!$A$106:FX$202,175,FALSE)),0,(VLOOKUP($A25,'Import OffPeak'!$A$3:FX$99,175,FALSE)-VLOOKUP($A25,'Import OffPeak change'!$A$106:FX$202,175,FALSE)))</f>
        <v>0</v>
      </c>
      <c r="FT25" s="6">
        <f>IF(ISERROR(VLOOKUP($A25,'Import OffPeak'!$A$3:FY$99,176,FALSE)-VLOOKUP($A25,'Import OffPeak change'!$A$106:FY$202,176,FALSE)),0,(VLOOKUP($A25,'Import OffPeak'!$A$3:FY$99,176,FALSE)-VLOOKUP($A25,'Import OffPeak change'!$A$106:FY$202,176,FALSE)))</f>
        <v>0</v>
      </c>
      <c r="FU25" s="6">
        <f>IF(ISERROR(VLOOKUP($A25,'Import OffPeak'!$A$3:FZ$99,177,FALSE)-VLOOKUP($A25,'Import OffPeak change'!$A$106:FZ$202,177,FALSE)),0,(VLOOKUP($A25,'Import OffPeak'!$A$3:FZ$99,177,FALSE)-VLOOKUP($A25,'Import OffPeak change'!$A$106:FZ$202,177,FALSE)))</f>
        <v>0</v>
      </c>
      <c r="FV25" s="6">
        <f>IF(ISERROR(VLOOKUP($A25,'Import OffPeak'!$A$3:GA$99,178,FALSE)-VLOOKUP($A25,'Import OffPeak change'!$A$106:GA$202,178,FALSE)),0,(VLOOKUP($A25,'Import OffPeak'!$A$3:GA$99,178,FALSE)-VLOOKUP($A25,'Import OffPeak change'!$A$106:GA$202,178,FALSE)))</f>
        <v>0</v>
      </c>
      <c r="FW25" s="6">
        <f>IF(ISERROR(VLOOKUP($A25,'Import OffPeak'!$A$3:GB$99,179,FALSE)-VLOOKUP($A25,'Import OffPeak change'!$A$106:GB$202,179,FALSE)),0,(VLOOKUP($A25,'Import OffPeak'!$A$3:GB$99,179,FALSE)-VLOOKUP($A25,'Import OffPeak change'!$A$106:GB$202,179,FALSE)))</f>
        <v>0</v>
      </c>
      <c r="FX25" s="6">
        <f>IF(ISERROR(VLOOKUP($A25,'Import OffPeak'!$A$3:GC$99,180,FALSE)-VLOOKUP($A25,'Import OffPeak change'!$A$106:GC$202,180,FALSE)),0,(VLOOKUP($A25,'Import OffPeak'!$A$3:GC$99,180,FALSE)-VLOOKUP($A25,'Import OffPeak change'!$A$106:GC$202,180,FALSE)))</f>
        <v>0</v>
      </c>
      <c r="FY25" s="6">
        <f>IF(ISERROR(VLOOKUP($A25,'Import OffPeak'!$A$3:GD$99,181,FALSE)-VLOOKUP($A25,'Import OffPeak change'!$A$106:GD$202,181,FALSE)),0,(VLOOKUP($A25,'Import OffPeak'!$A$3:GD$99,181,FALSE)-VLOOKUP($A25,'Import OffPeak change'!$A$106:GD$202,181,FALSE)))</f>
        <v>0</v>
      </c>
      <c r="FZ25" s="6">
        <f>IF(ISERROR(VLOOKUP($A25,'Import OffPeak'!$A$3:GE$99,182,FALSE)-VLOOKUP($A25,'Import OffPeak change'!$A$106:GE$202,182,FALSE)),0,(VLOOKUP($A25,'Import OffPeak'!$A$3:GE$99,182,FALSE)-VLOOKUP($A25,'Import OffPeak change'!$A$106:GE$202,182,FALSE)))</f>
        <v>0</v>
      </c>
      <c r="GA25" s="6">
        <f>IF(ISERROR(VLOOKUP($A25,'Import OffPeak'!$A$3:GF$99,183,FALSE)-VLOOKUP($A25,'Import OffPeak change'!$A$106:GF$202,183,FALSE)),0,(VLOOKUP($A25,'Import OffPeak'!$A$3:GF$99,183,FALSE)-VLOOKUP($A25,'Import OffPeak change'!$A$106:GF$202,183,FALSE)))</f>
        <v>0</v>
      </c>
      <c r="GB25" s="6">
        <f>IF(ISERROR(VLOOKUP($A25,'Import OffPeak'!$A$3:GG$99,184,FALSE)-VLOOKUP($A25,'Import OffPeak change'!$A$106:GG$202,184,FALSE)),0,(VLOOKUP($A25,'Import OffPeak'!$A$3:GG$99,184,FALSE)-VLOOKUP($A25,'Import OffPeak change'!$A$106:GG$202,184,FALSE)))</f>
        <v>0</v>
      </c>
      <c r="GC25" s="6">
        <f>IF(ISERROR(VLOOKUP($A25,'Import OffPeak'!$A$3:GH$99,185,FALSE)-VLOOKUP($A25,'Import OffPeak change'!$A$106:GH$202,185,FALSE)),0,(VLOOKUP($A25,'Import OffPeak'!$A$3:GH$99,185,FALSE)-VLOOKUP($A25,'Import OffPeak change'!$A$106:GH$202,185,FALSE)))</f>
        <v>0</v>
      </c>
      <c r="GD25" s="6">
        <f>IF(ISERROR(VLOOKUP($A25,'Import OffPeak'!$A$3:GI$99,186,FALSE)-VLOOKUP($A25,'Import OffPeak change'!$A$106:GI$202,186,FALSE)),0,(VLOOKUP($A25,'Import OffPeak'!$A$3:GI$99,186,FALSE)-VLOOKUP($A25,'Import OffPeak change'!$A$106:GI$202,186,FALSE)))</f>
        <v>0</v>
      </c>
      <c r="GE25" s="6">
        <f>IF(ISERROR(VLOOKUP($A25,'Import OffPeak'!$A$3:GJ$99,187,FALSE)-VLOOKUP($A25,'Import OffPeak change'!$A$106:GJ$202,187,FALSE)),0,(VLOOKUP($A25,'Import OffPeak'!$A$3:GJ$99,187,FALSE)-VLOOKUP($A25,'Import OffPeak change'!$A$106:GJ$202,187,FALSE)))</f>
        <v>0</v>
      </c>
      <c r="GF25" s="6">
        <f>IF(ISERROR(VLOOKUP($A25,'Import OffPeak'!$A$3:GK$99,188,FALSE)-VLOOKUP($A25,'Import OffPeak change'!$A$106:GK$202,188,FALSE)),0,(VLOOKUP($A25,'Import OffPeak'!$A$3:GK$99,188,FALSE)-VLOOKUP($A25,'Import OffPeak change'!$A$106:GK$202,188,FALSE)))</f>
        <v>0</v>
      </c>
      <c r="GG25" s="6">
        <f>IF(ISERROR(VLOOKUP($A25,'Import OffPeak'!$A$3:GL$99,189,FALSE)-VLOOKUP($A25,'Import OffPeak change'!$A$106:GL$202,189,FALSE)),0,(VLOOKUP($A25,'Import OffPeak'!$A$3:GL$99,189,FALSE)-VLOOKUP($A25,'Import OffPeak change'!$A$106:GL$202,189,FALSE)))</f>
        <v>0</v>
      </c>
      <c r="GH25" s="6">
        <f>IF(ISERROR(VLOOKUP($A25,'Import OffPeak'!$A$3:GM$99,190,FALSE)-VLOOKUP($A25,'Import OffPeak change'!$A$106:GM$202,190,FALSE)),0,(VLOOKUP($A25,'Import OffPeak'!$A$3:GM$99,190,FALSE)-VLOOKUP($A25,'Import OffPeak change'!$A$106:GM$202,190,FALSE)))</f>
        <v>0</v>
      </c>
      <c r="GI25" s="6">
        <f>IF(ISERROR(VLOOKUP($A25,'Import OffPeak'!$A$3:GN$99,191,FALSE)-VLOOKUP($A25,'Import OffPeak change'!$A$106:GN$202,191,FALSE)),0,(VLOOKUP($A25,'Import OffPeak'!$A$3:GN$99,191,FALSE)-VLOOKUP($A25,'Import OffPeak change'!$A$106:GN$202,191,FALSE)))</f>
        <v>0</v>
      </c>
      <c r="GJ25" s="6">
        <f>IF(ISERROR(VLOOKUP($A25,'Import OffPeak'!$A$3:GO$99,192,FALSE)-VLOOKUP($A25,'Import OffPeak change'!$A$106:GO$202,192,FALSE)),0,(VLOOKUP($A25,'Import OffPeak'!$A$3:GO$99,192,FALSE)-VLOOKUP($A25,'Import OffPeak change'!$A$106:GO$202,192,FALSE)))</f>
        <v>0</v>
      </c>
      <c r="GK25" s="6">
        <f>IF(ISERROR(VLOOKUP($A25,'Import OffPeak'!$A$3:GP$99,193,FALSE)-VLOOKUP($A25,'Import OffPeak change'!$A$106:GP$202,193,FALSE)),0,(VLOOKUP($A25,'Import OffPeak'!$A$3:GP$99,193,FALSE)-VLOOKUP($A25,'Import OffPeak change'!$A$106:GP$202,193,FALSE)))</f>
        <v>0</v>
      </c>
      <c r="GL25" s="6">
        <f>IF(ISERROR(VLOOKUP($A25,'Import OffPeak'!$A$3:GQ$99,194,FALSE)-VLOOKUP($A25,'Import OffPeak change'!$A$106:GQ$202,194,FALSE)),0,(VLOOKUP($A25,'Import OffPeak'!$A$3:GQ$99,194,FALSE)-VLOOKUP($A25,'Import OffPeak change'!$A$106:GQ$202,194,FALSE)))</f>
        <v>0</v>
      </c>
      <c r="GM25" s="6">
        <f>IF(ISERROR(VLOOKUP($A25,'Import OffPeak'!$A$3:GR$99,195,FALSE)-VLOOKUP($A25,'Import OffPeak change'!$A$106:GR$202,195,FALSE)),0,(VLOOKUP($A25,'Import OffPeak'!$A$3:GR$99,195,FALSE)-VLOOKUP($A25,'Import OffPeak change'!$A$106:GR$202,195,FALSE)))</f>
        <v>0</v>
      </c>
      <c r="GN25" s="6">
        <f>IF(ISERROR(VLOOKUP($A25,'Import OffPeak'!$A$3:GS$99,196,FALSE)-VLOOKUP($A25,'Import OffPeak change'!$A$106:GS$202,196,FALSE)),0,(VLOOKUP($A25,'Import OffPeak'!$A$3:GS$99,196,FALSE)-VLOOKUP($A25,'Import OffPeak change'!$A$106:GS$202,196,FALSE)))</f>
        <v>0</v>
      </c>
      <c r="GO25" s="6">
        <f>IF(ISERROR(VLOOKUP($A25,'Import OffPeak'!$A$3:GT$99,197,FALSE)-VLOOKUP($A25,'Import OffPeak change'!$A$106:GT$202,197,FALSE)),0,(VLOOKUP($A25,'Import OffPeak'!$A$3:GT$99,197,FALSE)-VLOOKUP($A25,'Import OffPeak change'!$A$106:GT$202,197,FALSE)))</f>
        <v>0</v>
      </c>
      <c r="GP25" s="6">
        <f>IF(ISERROR(VLOOKUP($A25,'Import OffPeak'!$A$3:GU$99,198,FALSE)-VLOOKUP($A25,'Import OffPeak change'!$A$106:GU$202,198,FALSE)),0,(VLOOKUP($A25,'Import OffPeak'!$A$3:GU$99,198,FALSE)-VLOOKUP($A25,'Import OffPeak change'!$A$106:GU$202,198,FALSE)))</f>
        <v>0</v>
      </c>
      <c r="GQ25" s="6">
        <f>IF(ISERROR(VLOOKUP($A25,'Import OffPeak'!$A$3:GV$99,199,FALSE)-VLOOKUP($A25,'Import OffPeak change'!$A$106:GV$202,199,FALSE)),0,(VLOOKUP($A25,'Import OffPeak'!$A$3:GV$99,199,FALSE)-VLOOKUP($A25,'Import OffPeak change'!$A$106:GV$202,199,FALSE)))</f>
        <v>0</v>
      </c>
      <c r="GR25" s="6">
        <f>IF(ISERROR(VLOOKUP($A25,'Import OffPeak'!$A$3:GW$99,200,FALSE)-VLOOKUP($A25,'Import OffPeak change'!$A$106:GW$202,200,FALSE)),0,(VLOOKUP($A25,'Import OffPeak'!$A$3:GW$99,200,FALSE)-VLOOKUP($A25,'Import OffPeak change'!$A$106:GW$202,200,FALSE)))</f>
        <v>0</v>
      </c>
      <c r="GS25" s="6">
        <f>IF(ISERROR(VLOOKUP($A25,'Import OffPeak'!$A$3:GX$99,201,FALSE)-VLOOKUP($A25,'Import OffPeak change'!$A$106:GX$202,201,FALSE)),0,(VLOOKUP($A25,'Import OffPeak'!$A$3:GX$99,201,FALSE)-VLOOKUP($A25,'Import OffPeak change'!$A$106:GX$202,201,FALSE)))</f>
        <v>0</v>
      </c>
      <c r="GT25" s="6">
        <f>IF(ISERROR(VLOOKUP($A25,'Import OffPeak'!$A$3:GY$99,202,FALSE)-VLOOKUP($A25,'Import OffPeak change'!$A$106:GY$202,202,FALSE)),0,(VLOOKUP($A25,'Import OffPeak'!$A$3:GY$99,202,FALSE)-VLOOKUP($A25,'Import OffPeak change'!$A$106:GY$202,202,FALSE)))</f>
        <v>0</v>
      </c>
      <c r="GU25" s="6">
        <f>IF(ISERROR(VLOOKUP($A25,'Import OffPeak'!$A$3:GZ$99,203,FALSE)-VLOOKUP($A25,'Import OffPeak change'!$A$106:GZ$202,203,FALSE)),0,(VLOOKUP($A25,'Import OffPeak'!$A$3:GZ$99,203,FALSE)-VLOOKUP($A25,'Import OffPeak change'!$A$106:GZ$202,203,FALSE)))</f>
        <v>0</v>
      </c>
      <c r="GV25" s="6">
        <f>IF(ISERROR(VLOOKUP($A25,'Import OffPeak'!$A$3:HA$99,204,FALSE)-VLOOKUP($A25,'Import OffPeak change'!$A$106:HA$202,204,FALSE)),0,(VLOOKUP($A25,'Import OffPeak'!$A$3:HA$99,204,FALSE)-VLOOKUP($A25,'Import OffPeak change'!$A$106:HA$202,204,FALSE)))</f>
        <v>0</v>
      </c>
      <c r="GW25" s="6">
        <f>IF(ISERROR(VLOOKUP($A25,'Import OffPeak'!$A$3:HB$99,205,FALSE)-VLOOKUP($A25,'Import OffPeak change'!$A$106:HB$202,205,FALSE)),0,(VLOOKUP($A25,'Import OffPeak'!$A$3:HB$99,205,FALSE)-VLOOKUP($A25,'Import OffPeak change'!$A$106:HB$202,205,FALSE)))</f>
        <v>0</v>
      </c>
      <c r="GX25" s="6">
        <f>IF(ISERROR(VLOOKUP($A25,'Import OffPeak'!$A$3:HC$99,206,FALSE)-VLOOKUP($A25,'Import OffPeak change'!$A$106:HC$202,206,FALSE)),0,(VLOOKUP($A25,'Import OffPeak'!$A$3:HC$99,206,FALSE)-VLOOKUP($A25,'Import OffPeak change'!$A$106:HC$202,206,FALSE)))</f>
        <v>0</v>
      </c>
      <c r="GY25" s="6">
        <f>IF(ISERROR(VLOOKUP($A25,'Import OffPeak'!$A$3:HD$99,207,FALSE)-VLOOKUP($A25,'Import OffPeak change'!$A$106:HD$202,207,FALSE)),0,(VLOOKUP($A25,'Import OffPeak'!$A$3:HD$99,207,FALSE)-VLOOKUP($A25,'Import OffPeak change'!$A$106:HD$202,207,FALSE)))</f>
        <v>0</v>
      </c>
      <c r="GZ25" s="6">
        <f>IF(ISERROR(VLOOKUP($A25,'Import OffPeak'!$A$3:HE$99,208,FALSE)-VLOOKUP($A25,'Import OffPeak change'!$A$106:HE$202,208,FALSE)),0,(VLOOKUP($A25,'Import OffPeak'!$A$3:HE$99,208,FALSE)-VLOOKUP($A25,'Import OffPeak change'!$A$106:HE$202,208,FALSE)))</f>
        <v>0</v>
      </c>
      <c r="HA25" s="6">
        <f>IF(ISERROR(VLOOKUP($A25,'Import OffPeak'!$A$3:HF$99,209,FALSE)-VLOOKUP($A25,'Import OffPeak change'!$A$106:HF$202,209,FALSE)),0,(VLOOKUP($A25,'Import OffPeak'!$A$3:HF$99,209,FALSE)-VLOOKUP($A25,'Import OffPeak change'!$A$106:HF$202,209,FALSE)))</f>
        <v>0</v>
      </c>
      <c r="HB25" s="6">
        <f>IF(ISERROR(VLOOKUP($A25,'Import OffPeak'!$A$3:HG$99,210,FALSE)-VLOOKUP($A25,'Import OffPeak change'!$A$106:HG$202,210,FALSE)),0,(VLOOKUP($A25,'Import OffPeak'!$A$3:HG$99,210,FALSE)-VLOOKUP($A25,'Import OffPeak change'!$A$106:HG$202,210,FALSE)))</f>
        <v>0</v>
      </c>
      <c r="HC25" s="6">
        <f>IF(ISERROR(VLOOKUP($A25,'Import OffPeak'!$A$3:HH$99,211,FALSE)-VLOOKUP($A25,'Import OffPeak change'!$A$106:HH$202,211,FALSE)),0,(VLOOKUP($A25,'Import OffPeak'!$A$3:HH$99,211,FALSE)-VLOOKUP($A25,'Import OffPeak change'!$A$106:HH$202,211,FALSE)))</f>
        <v>0</v>
      </c>
      <c r="HD25" s="6">
        <f>IF(ISERROR(VLOOKUP($A25,'Import OffPeak'!$A$3:HI$99,212,FALSE)-VLOOKUP($A25,'Import OffPeak change'!$A$106:HI$202,212,FALSE)),0,(VLOOKUP($A25,'Import OffPeak'!$A$3:HI$99,212,FALSE)-VLOOKUP($A25,'Import OffPeak change'!$A$106:HI$202,212,FALSE)))</f>
        <v>0</v>
      </c>
      <c r="HE25" s="6">
        <f>IF(ISERROR(VLOOKUP($A25,'Import OffPeak'!$A$3:HJ$99,213,FALSE)-VLOOKUP($A25,'Import OffPeak change'!$A$106:HJ$202,213,FALSE)),0,(VLOOKUP($A25,'Import OffPeak'!$A$3:HJ$99,213,FALSE)-VLOOKUP($A25,'Import OffPeak change'!$A$106:HJ$202,213,FALSE)))</f>
        <v>0</v>
      </c>
      <c r="HF25" s="6">
        <f>IF(ISERROR(VLOOKUP($A25,'Import OffPeak'!$A$3:HK$99,214,FALSE)-VLOOKUP($A25,'Import OffPeak change'!$A$106:HK$202,214,FALSE)),0,(VLOOKUP($A25,'Import OffPeak'!$A$3:HK$99,214,FALSE)-VLOOKUP($A25,'Import OffPeak change'!$A$106:HK$202,214,FALSE)))</f>
        <v>0</v>
      </c>
      <c r="HG25" s="6">
        <f>IF(ISERROR(VLOOKUP($A25,'Import OffPeak'!$A$3:HL$99,215,FALSE)-VLOOKUP($A25,'Import OffPeak change'!$A$106:HL$202,215,FALSE)),0,(VLOOKUP($A25,'Import OffPeak'!$A$3:HL$99,215,FALSE)-VLOOKUP($A25,'Import OffPeak change'!$A$106:HL$202,215,FALSE)))</f>
        <v>0</v>
      </c>
      <c r="HH25" s="6">
        <f>IF(ISERROR(VLOOKUP($A25,'Import OffPeak'!$A$3:HM$99,216,FALSE)-VLOOKUP($A25,'Import OffPeak change'!$A$106:HM$202,216,FALSE)),0,(VLOOKUP($A25,'Import OffPeak'!$A$3:HM$99,216,FALSE)-VLOOKUP($A25,'Import OffPeak change'!$A$106:HM$202,216,FALSE)))</f>
        <v>0</v>
      </c>
      <c r="HI25" s="6">
        <f>IF(ISERROR(VLOOKUP($A25,'Import OffPeak'!$A$3:HN$99,217,FALSE)-VLOOKUP($A25,'Import OffPeak change'!$A$106:HN$202,217,FALSE)),0,(VLOOKUP($A25,'Import OffPeak'!$A$3:HN$99,217,FALSE)-VLOOKUP($A25,'Import OffPeak change'!$A$106:HN$202,217,FALSE)))</f>
        <v>0</v>
      </c>
      <c r="HJ25" s="6">
        <f>IF(ISERROR(VLOOKUP($A25,'Import OffPeak'!$A$3:HO$99,218,FALSE)-VLOOKUP($A25,'Import OffPeak change'!$A$106:HO$202,218,FALSE)),0,(VLOOKUP($A25,'Import OffPeak'!$A$3:HO$99,218,FALSE)-VLOOKUP($A25,'Import OffPeak change'!$A$106:HO$202,218,FALSE)))</f>
        <v>0</v>
      </c>
      <c r="HK25" s="6">
        <f>IF(ISERROR(VLOOKUP($A25,'Import OffPeak'!$A$3:HP$99,219,FALSE)-VLOOKUP($A25,'Import OffPeak change'!$A$106:HP$202,219,FALSE)),0,(VLOOKUP($A25,'Import OffPeak'!$A$3:HP$99,219,FALSE)-VLOOKUP($A25,'Import OffPeak change'!$A$106:HP$202,219,FALSE)))</f>
        <v>0</v>
      </c>
      <c r="HL25" s="6">
        <f>IF(ISERROR(VLOOKUP($A25,'Import OffPeak'!$A$3:HQ$99,220,FALSE)-VLOOKUP($A25,'Import OffPeak change'!$A$106:HQ$202,220,FALSE)),0,(VLOOKUP($A25,'Import OffPeak'!$A$3:HQ$99,220,FALSE)-VLOOKUP($A25,'Import OffPeak change'!$A$106:HQ$202,220,FALSE)))</f>
        <v>0</v>
      </c>
      <c r="HM25" s="6">
        <f>IF(ISERROR(VLOOKUP($A25,'Import OffPeak'!$A$3:HR$99,221,FALSE)-VLOOKUP($A25,'Import OffPeak change'!$A$106:HR$202,221,FALSE)),0,(VLOOKUP($A25,'Import OffPeak'!$A$3:HR$99,221,FALSE)-VLOOKUP($A25,'Import OffPeak change'!$A$106:HR$202,221,FALSE)))</f>
        <v>0</v>
      </c>
      <c r="HN25" s="6">
        <f>IF(ISERROR(VLOOKUP($A25,'Import OffPeak'!$A$3:HS$99,222,FALSE)-VLOOKUP($A25,'Import OffPeak change'!$A$106:HS$202,222,FALSE)),0,(VLOOKUP($A25,'Import OffPeak'!$A$3:HS$99,222,FALSE)-VLOOKUP($A25,'Import OffPeak change'!$A$106:HS$202,222,FALSE)))</f>
        <v>0</v>
      </c>
      <c r="HO25" s="6">
        <f>IF(ISERROR(VLOOKUP($A25,'Import OffPeak'!$A$3:HT$99,223,FALSE)-VLOOKUP($A25,'Import OffPeak change'!$A$106:HT$202,223,FALSE)),0,(VLOOKUP($A25,'Import OffPeak'!$A$3:HT$99,223,FALSE)-VLOOKUP($A25,'Import OffPeak change'!$A$106:HT$202,223,FALSE)))</f>
        <v>0</v>
      </c>
      <c r="HP25" s="6">
        <f>IF(ISERROR(VLOOKUP($A25,'Import OffPeak'!$A$3:HU$99,224,FALSE)-VLOOKUP($A25,'Import OffPeak change'!$A$106:HU$202,224,FALSE)),0,(VLOOKUP($A25,'Import OffPeak'!$A$3:HU$99,224,FALSE)-VLOOKUP($A25,'Import OffPeak change'!$A$106:HU$202,224,FALSE)))</f>
        <v>0</v>
      </c>
      <c r="HQ25" s="6">
        <f>IF(ISERROR(VLOOKUP($A25,'Import OffPeak'!$A$3:HV$99,225,FALSE)-VLOOKUP($A25,'Import OffPeak change'!$A$106:HV$202,225,FALSE)),0,(VLOOKUP($A25,'Import OffPeak'!$A$3:HV$99,225,FALSE)-VLOOKUP($A25,'Import OffPeak change'!$A$106:HV$202,225,FALSE)))</f>
        <v>0</v>
      </c>
      <c r="HR25" s="6">
        <f>IF(ISERROR(VLOOKUP($A25,'Import OffPeak'!$A$3:HW$99,226,FALSE)-VLOOKUP($A25,'Import OffPeak change'!$A$106:HW$202,226,FALSE)),0,(VLOOKUP($A25,'Import OffPeak'!$A$3:HW$99,226,FALSE)-VLOOKUP($A25,'Import OffPeak change'!$A$106:HW$202,226,FALSE)))</f>
        <v>0</v>
      </c>
      <c r="HS25" s="6">
        <f>IF(ISERROR(VLOOKUP($A25,'Import OffPeak'!$A$3:HX$99,227,FALSE)-VLOOKUP($A25,'Import OffPeak change'!$A$106:HX$202,227,FALSE)),0,(VLOOKUP($A25,'Import OffPeak'!$A$3:HX$99,227,FALSE)-VLOOKUP($A25,'Import OffPeak change'!$A$106:HX$202,227,FALSE)))</f>
        <v>0</v>
      </c>
      <c r="HT25" s="6">
        <f>IF(ISERROR(VLOOKUP($A25,'Import OffPeak'!$A$3:HY$99,228,FALSE)-VLOOKUP($A25,'Import OffPeak change'!$A$106:HY$202,228,FALSE)),0,(VLOOKUP($A25,'Import OffPeak'!$A$3:HY$99,228,FALSE)-VLOOKUP($A25,'Import OffPeak change'!$A$106:HY$202,228,FALSE)))</f>
        <v>0</v>
      </c>
      <c r="HU25" s="6">
        <f>IF(ISERROR(VLOOKUP($A25,'Import OffPeak'!$A$3:HZ$99,229,FALSE)-VLOOKUP($A25,'Import OffPeak change'!$A$106:HZ$202,229,FALSE)),0,(VLOOKUP($A25,'Import OffPeak'!$A$3:HZ$99,229,FALSE)-VLOOKUP($A25,'Import OffPeak change'!$A$106:HZ$202,229,FALSE)))</f>
        <v>0</v>
      </c>
      <c r="HV25" s="6">
        <f>IF(ISERROR(VLOOKUP($A25,'Import OffPeak'!$A$3:IA$99,230,FALSE)-VLOOKUP($A25,'Import OffPeak change'!$A$106:IA$202,230,FALSE)),0,(VLOOKUP($A25,'Import OffPeak'!$A$3:IA$99,230,FALSE)-VLOOKUP($A25,'Import OffPeak change'!$A$106:IA$202,230,FALSE)))</f>
        <v>0</v>
      </c>
      <c r="HW25" s="6">
        <f>IF(ISERROR(VLOOKUP($A25,'Import OffPeak'!$A$3:IB$99,231,FALSE)-VLOOKUP($A25,'Import OffPeak change'!$A$106:IB$202,231,FALSE)),0,(VLOOKUP($A25,'Import OffPeak'!$A$3:IB$99,231,FALSE)-VLOOKUP($A25,'Import OffPeak change'!$A$106:IB$202,231,FALSE)))</f>
        <v>0</v>
      </c>
      <c r="HX25" s="6">
        <f>IF(ISERROR(VLOOKUP($A25,'Import OffPeak'!$A$3:IC$99,232,FALSE)-VLOOKUP($A25,'Import OffPeak change'!$A$106:IC$202,232,FALSE)),0,(VLOOKUP($A25,'Import OffPeak'!$A$3:IC$99,232,FALSE)-VLOOKUP($A25,'Import OffPeak change'!$A$106:IC$202,232,FALSE)))</f>
        <v>0</v>
      </c>
      <c r="HY25" s="6">
        <f>IF(ISERROR(VLOOKUP($A25,'Import OffPeak'!$A$3:ID$99,233,FALSE)-VLOOKUP($A25,'Import OffPeak change'!$A$106:ID$202,233,FALSE)),0,(VLOOKUP($A25,'Import OffPeak'!$A$3:ID$99,233,FALSE)-VLOOKUP($A25,'Import OffPeak change'!$A$106:ID$202,233,FALSE)))</f>
        <v>0</v>
      </c>
      <c r="HZ25" s="6">
        <f>IF(ISERROR(VLOOKUP($A25,'Import OffPeak'!$A$3:IE$99,234,FALSE)-VLOOKUP($A25,'Import OffPeak change'!$A$106:IE$202,234,FALSE)),0,(VLOOKUP($A25,'Import OffPeak'!$A$3:IE$99,234,FALSE)-VLOOKUP($A25,'Import OffPeak change'!$A$106:IE$202,234,FALSE)))</f>
        <v>0</v>
      </c>
      <c r="IA25" s="6">
        <f>IF(ISERROR(VLOOKUP($A25,'Import OffPeak'!$A$3:IF$99,235,FALSE)-VLOOKUP($A25,'Import OffPeak change'!$A$106:IF$202,235,FALSE)),0,(VLOOKUP($A25,'Import OffPeak'!$A$3:IF$99,235,FALSE)-VLOOKUP($A25,'Import OffPeak change'!$A$106:IF$202,235,FALSE)))</f>
        <v>0</v>
      </c>
      <c r="IB25" s="6">
        <f>IF(ISERROR(VLOOKUP($A25,'Import OffPeak'!$A$3:IG$99,236,FALSE)-VLOOKUP($A25,'Import OffPeak change'!$A$106:IG$202,236,FALSE)),0,(VLOOKUP($A25,'Import OffPeak'!$A$3:IG$99,236,FALSE)-VLOOKUP($A25,'Import OffPeak change'!$A$106:IG$202,236,FALSE)))</f>
        <v>0</v>
      </c>
      <c r="IC25" s="6">
        <f>IF(ISERROR(VLOOKUP($A25,'Import OffPeak'!$A$3:IH$99,237,FALSE)-VLOOKUP($A25,'Import OffPeak change'!$A$106:IH$202,237,FALSE)),0,(VLOOKUP($A25,'Import OffPeak'!$A$3:IH$99,237,FALSE)-VLOOKUP($A25,'Import OffPeak change'!$A$106:IH$202,237,FALSE)))</f>
        <v>0</v>
      </c>
      <c r="ID25" s="6">
        <f>IF(ISERROR(VLOOKUP($A25,'Import OffPeak'!$A$3:II$99,238,FALSE)-VLOOKUP($A25,'Import OffPeak change'!$A$106:II$202,238,FALSE)),0,(VLOOKUP($A25,'Import OffPeak'!$A$3:II$99,238,FALSE)-VLOOKUP($A25,'Import OffPeak change'!$A$106:II$202,238,FALSE)))</f>
        <v>2074.8866249250123</v>
      </c>
      <c r="IE25" s="6">
        <f>IF(ISERROR(VLOOKUP($A25,'Import OffPeak'!$A$3:IJ$99,239,FALSE)-VLOOKUP($A25,'Import OffPeak change'!$A$106:IJ$202,239,FALSE)),0,(VLOOKUP($A25,'Import OffPeak'!$A$3:IJ$99,239,FALSE)-VLOOKUP($A25,'Import OffPeak change'!$A$106:IJ$202,239,FALSE)))</f>
        <v>2074.8866249250123</v>
      </c>
      <c r="IF25" s="6"/>
    </row>
    <row r="26" spans="1:240">
      <c r="A26" s="168" t="str">
        <f>IF('Import OffPeak'!A23=0,"",'Import OffPeak'!A23)</f>
        <v>EPMI-ST-PLT</v>
      </c>
      <c r="B26" s="6"/>
      <c r="C26" s="6"/>
      <c r="D26" s="6"/>
      <c r="E26" s="6"/>
      <c r="F26" s="6"/>
      <c r="G26" s="6">
        <f>IF(ISERROR(VLOOKUP($A26,'Import OffPeak'!$A$3:L$99,7,FALSE)-VLOOKUP($A26,'Import OffPeak change'!$A$106:L$202,7,FALSE)),0,(VLOOKUP($A26,'Import OffPeak'!$A$3:L$99,7,FALSE)-VLOOKUP($A26,'Import OffPeak change'!$A$106:L$202,7,FALSE)))</f>
        <v>0</v>
      </c>
      <c r="H26" s="6">
        <f>IF(ISERROR(VLOOKUP($A26,'Import OffPeak'!$A$3:M$99,8,FALSE)-VLOOKUP($A26,'Import OffPeak change'!$A$106:M$202,8,FALSE)),0,(VLOOKUP($A26,'Import OffPeak'!$A$3:M$99,8,FALSE)-VLOOKUP($A26,'Import OffPeak change'!$A$106:M$202,8,FALSE)))</f>
        <v>0</v>
      </c>
      <c r="I26" s="6">
        <f>IF(ISERROR(VLOOKUP($A26,'Import OffPeak'!$A$3:N$99,9,FALSE)-VLOOKUP($A26,'Import OffPeak change'!$A$106:N$202,9,FALSE)),0,(VLOOKUP($A26,'Import OffPeak'!$A$3:N$99,9,FALSE)-VLOOKUP($A26,'Import OffPeak change'!$A$106:N$202,9,FALSE)))</f>
        <v>0</v>
      </c>
      <c r="J26" s="6">
        <f>IF(ISERROR(VLOOKUP($A26,'Import OffPeak'!$A$3:O$99,10,FALSE)-VLOOKUP($A26,'Import OffPeak change'!$A$106:O$202,10,FALSE)),0,(VLOOKUP($A26,'Import OffPeak'!$A$3:O$99,10,FALSE)-VLOOKUP($A26,'Import OffPeak change'!$A$106:O$202,10,FALSE)))</f>
        <v>0</v>
      </c>
      <c r="K26" s="6">
        <f>IF(ISERROR(VLOOKUP($A26,'Import OffPeak'!$A$3:P$99,11,FALSE)-VLOOKUP($A26,'Import OffPeak change'!$A$106:P$202,11,FALSE)),0,(VLOOKUP($A26,'Import OffPeak'!$A$3:P$99,11,FALSE)-VLOOKUP($A26,'Import OffPeak change'!$A$106:P$202,11,FALSE)))</f>
        <v>0</v>
      </c>
      <c r="L26" s="6">
        <f>IF(ISERROR(VLOOKUP($A26,'Import OffPeak'!$A$3:Q$99,12,FALSE)-VLOOKUP($A26,'Import OffPeak change'!$A$106:Q$202,12,FALSE)),0,(VLOOKUP($A26,'Import OffPeak'!$A$3:Q$99,12,FALSE)-VLOOKUP($A26,'Import OffPeak change'!$A$106:Q$202,12,FALSE)))</f>
        <v>0</v>
      </c>
      <c r="M26" s="6">
        <f>IF(ISERROR(VLOOKUP($A26,'Import OffPeak'!$A$3:R$99,13,FALSE)-VLOOKUP($A26,'Import OffPeak change'!$A$106:R$202,13,FALSE)),0,(VLOOKUP($A26,'Import OffPeak'!$A$3:R$99,13,FALSE)-VLOOKUP($A26,'Import OffPeak change'!$A$106:R$202,13,FALSE)))</f>
        <v>0</v>
      </c>
      <c r="N26" s="6">
        <f>IF(ISERROR(VLOOKUP($A26,'Import OffPeak'!$A$3:S$99,14,FALSE)-VLOOKUP($A26,'Import OffPeak change'!$A$106:S$202,14,FALSE)),0,(VLOOKUP($A26,'Import OffPeak'!$A$3:S$99,14,FALSE)-VLOOKUP($A26,'Import OffPeak change'!$A$106:S$202,14,FALSE)))</f>
        <v>0</v>
      </c>
      <c r="O26" s="6">
        <f>IF(ISERROR(VLOOKUP($A26,'Import OffPeak'!$A$3:T$99,15,FALSE)-VLOOKUP($A26,'Import OffPeak change'!$A$106:T$202,15,FALSE)),0,(VLOOKUP($A26,'Import OffPeak'!$A$3:T$99,15,FALSE)-VLOOKUP($A26,'Import OffPeak change'!$A$106:T$202,15,FALSE)))</f>
        <v>0</v>
      </c>
      <c r="P26" s="6">
        <f>IF(ISERROR(VLOOKUP($A26,'Import OffPeak'!$A$3:U$99,16,FALSE)-VLOOKUP($A26,'Import OffPeak change'!$A$106:U$202,16,FALSE)),0,(VLOOKUP($A26,'Import OffPeak'!$A$3:U$99,16,FALSE)-VLOOKUP($A26,'Import OffPeak change'!$A$106:U$202,16,FALSE)))</f>
        <v>0</v>
      </c>
      <c r="Q26" s="6">
        <f>IF(ISERROR(VLOOKUP($A26,'Import OffPeak'!$A$3:V$99,17,FALSE)-VLOOKUP($A26,'Import OffPeak change'!$A$106:V$202,17,FALSE)),0,(VLOOKUP($A26,'Import OffPeak'!$A$3:V$99,17,FALSE)-VLOOKUP($A26,'Import OffPeak change'!$A$106:V$202,17,FALSE)))</f>
        <v>0</v>
      </c>
      <c r="R26" s="6">
        <f>IF(ISERROR(VLOOKUP($A26,'Import OffPeak'!$A$3:W$99,18,FALSE)-VLOOKUP($A26,'Import OffPeak change'!$A$106:W$202,18,FALSE)),0,(VLOOKUP($A26,'Import OffPeak'!$A$3:W$99,18,FALSE)-VLOOKUP($A26,'Import OffPeak change'!$A$106:W$202,18,FALSE)))</f>
        <v>0</v>
      </c>
      <c r="S26" s="6">
        <f>IF(ISERROR(VLOOKUP($A26,'Import OffPeak'!$A$3:X$99,19,FALSE)-VLOOKUP($A26,'Import OffPeak change'!$A$106:X$202,19,FALSE)),0,(VLOOKUP($A26,'Import OffPeak'!$A$3:X$99,19,FALSE)-VLOOKUP($A26,'Import OffPeak change'!$A$106:X$202,19,FALSE)))</f>
        <v>0</v>
      </c>
      <c r="T26" s="6">
        <f>IF(ISERROR(VLOOKUP($A26,'Import OffPeak'!$A$3:Y$99,20,FALSE)-VLOOKUP($A26,'Import OffPeak change'!$A$106:Y$202,20,FALSE)),0,(VLOOKUP($A26,'Import OffPeak'!$A$3:Y$99,20,FALSE)-VLOOKUP($A26,'Import OffPeak change'!$A$106:Y$202,20,FALSE)))</f>
        <v>0</v>
      </c>
      <c r="U26" s="6">
        <f>IF(ISERROR(VLOOKUP($A26,'Import OffPeak'!$A$3:Z$99,21,FALSE)-VLOOKUP($A26,'Import OffPeak change'!$A$106:Z$202,21,FALSE)),0,(VLOOKUP($A26,'Import OffPeak'!$A$3:Z$99,21,FALSE)-VLOOKUP($A26,'Import OffPeak change'!$A$106:Z$202,21,FALSE)))</f>
        <v>0</v>
      </c>
      <c r="V26" s="6">
        <f>IF(ISERROR(VLOOKUP($A26,'Import OffPeak'!$A$3:AA$99,22,FALSE)-VLOOKUP($A26,'Import OffPeak change'!$A$106:AA$202,22,FALSE)),0,(VLOOKUP($A26,'Import OffPeak'!$A$3:AA$99,22,FALSE)-VLOOKUP($A26,'Import OffPeak change'!$A$106:AA$202,22,FALSE)))</f>
        <v>0</v>
      </c>
      <c r="W26" s="6">
        <f>IF(ISERROR(VLOOKUP($A26,'Import OffPeak'!$A$3:AB$99,23,FALSE)-VLOOKUP($A26,'Import OffPeak change'!$A$106:AB$202,23,FALSE)),0,(VLOOKUP($A26,'Import OffPeak'!$A$3:AB$99,23,FALSE)-VLOOKUP($A26,'Import OffPeak change'!$A$106:AB$202,23,FALSE)))</f>
        <v>0</v>
      </c>
      <c r="X26" s="6">
        <f>IF(ISERROR(VLOOKUP($A26,'Import OffPeak'!$A$3:AC$99,24,FALSE)-VLOOKUP($A26,'Import OffPeak change'!$A$106:AC$202,24,FALSE)),0,(VLOOKUP($A26,'Import OffPeak'!$A$3:AC$99,24,FALSE)-VLOOKUP($A26,'Import OffPeak change'!$A$106:AC$202,24,FALSE)))</f>
        <v>0</v>
      </c>
      <c r="Y26" s="6">
        <f>IF(ISERROR(VLOOKUP($A26,'Import OffPeak'!$A$3:AD$99,25,FALSE)-VLOOKUP($A26,'Import OffPeak change'!$A$106:AD$202,25,FALSE)),0,(VLOOKUP($A26,'Import OffPeak'!$A$3:AD$99,25,FALSE)-VLOOKUP($A26,'Import OffPeak change'!$A$106:AD$202,25,FALSE)))</f>
        <v>0</v>
      </c>
      <c r="Z26" s="6">
        <f>IF(ISERROR(VLOOKUP($A26,'Import OffPeak'!$A$3:AE$99,26,FALSE)-VLOOKUP($A26,'Import OffPeak change'!$A$106:AE$202,26,FALSE)),0,(VLOOKUP($A26,'Import OffPeak'!$A$3:AE$99,26,FALSE)-VLOOKUP($A26,'Import OffPeak change'!$A$106:AE$202,26,FALSE)))</f>
        <v>0</v>
      </c>
      <c r="AA26" s="6">
        <f>IF(ISERROR(VLOOKUP($A26,'Import OffPeak'!$A$3:AF$99,27,FALSE)-VLOOKUP($A26,'Import OffPeak change'!$A$106:AF$202,27,FALSE)),0,(VLOOKUP($A26,'Import OffPeak'!$A$3:AF$99,27,FALSE)-VLOOKUP($A26,'Import OffPeak change'!$A$106:AF$202,27,FALSE)))</f>
        <v>0</v>
      </c>
      <c r="AB26" s="6">
        <f>IF(ISERROR(VLOOKUP($A26,'Import OffPeak'!$A$3:AG$99,28,FALSE)-VLOOKUP($A26,'Import OffPeak change'!$A$106:AG$202,28,FALSE)),0,(VLOOKUP($A26,'Import OffPeak'!$A$3:AG$99,28,FALSE)-VLOOKUP($A26,'Import OffPeak change'!$A$106:AG$202,28,FALSE)))</f>
        <v>0</v>
      </c>
      <c r="AC26" s="6">
        <f>IF(ISERROR(VLOOKUP($A26,'Import OffPeak'!$A$3:AH$99,29,FALSE)-VLOOKUP($A26,'Import OffPeak change'!$A$106:AH$202,29,FALSE)),0,(VLOOKUP($A26,'Import OffPeak'!$A$3:AH$99,29,FALSE)-VLOOKUP($A26,'Import OffPeak change'!$A$106:AH$202,29,FALSE)))</f>
        <v>0</v>
      </c>
      <c r="AD26" s="6">
        <f>IF(ISERROR(VLOOKUP($A26,'Import OffPeak'!$A$3:AI$99,30,FALSE)-VLOOKUP($A26,'Import OffPeak change'!$A$106:AI$202,30,FALSE)),0,(VLOOKUP($A26,'Import OffPeak'!$A$3:AI$99,30,FALSE)-VLOOKUP($A26,'Import OffPeak change'!$A$106:AI$202,30,FALSE)))</f>
        <v>0</v>
      </c>
      <c r="AE26" s="6">
        <f>IF(ISERROR(VLOOKUP($A26,'Import OffPeak'!$A$3:AJ$99,31,FALSE)-VLOOKUP($A26,'Import OffPeak change'!$A$106:AJ$202,31,FALSE)),0,(VLOOKUP($A26,'Import OffPeak'!$A$3:AJ$99,31,FALSE)-VLOOKUP($A26,'Import OffPeak change'!$A$106:AJ$202,31,FALSE)))</f>
        <v>0</v>
      </c>
      <c r="AF26" s="6">
        <f>IF(ISERROR(VLOOKUP($A26,'Import OffPeak'!$A$3:AK$99,32,FALSE)-VLOOKUP($A26,'Import OffPeak change'!$A$106:AK$202,32,FALSE)),0,(VLOOKUP($A26,'Import OffPeak'!$A$3:AK$99,32,FALSE)-VLOOKUP($A26,'Import OffPeak change'!$A$106:AK$202,32,FALSE)))</f>
        <v>0</v>
      </c>
      <c r="AG26" s="6">
        <f>IF(ISERROR(VLOOKUP($A26,'Import OffPeak'!$A$3:AL$99,33,FALSE)-VLOOKUP($A26,'Import OffPeak change'!$A$106:AL$202,33,FALSE)),0,(VLOOKUP($A26,'Import OffPeak'!$A$3:AL$99,33,FALSE)-VLOOKUP($A26,'Import OffPeak change'!$A$106:AL$202,33,FALSE)))</f>
        <v>0</v>
      </c>
      <c r="AH26" s="6">
        <f>IF(ISERROR(VLOOKUP($A26,'Import OffPeak'!$A$3:AM$99,34,FALSE)-VLOOKUP($A26,'Import OffPeak change'!$A$106:AM$202,34,FALSE)),0,(VLOOKUP($A26,'Import OffPeak'!$A$3:AM$99,34,FALSE)-VLOOKUP($A26,'Import OffPeak change'!$A$106:AM$202,34,FALSE)))</f>
        <v>0</v>
      </c>
      <c r="AI26" s="6">
        <f>IF(ISERROR(VLOOKUP($A26,'Import OffPeak'!$A$3:AN$99,35,FALSE)-VLOOKUP($A26,'Import OffPeak change'!$A$106:AN$202,35,FALSE)),0,(VLOOKUP($A26,'Import OffPeak'!$A$3:AN$99,35,FALSE)-VLOOKUP($A26,'Import OffPeak change'!$A$106:AN$202,35,FALSE)))</f>
        <v>0</v>
      </c>
      <c r="AJ26" s="6">
        <f>IF(ISERROR(VLOOKUP($A26,'Import OffPeak'!$A$3:AO$99,36,FALSE)-VLOOKUP($A26,'Import OffPeak change'!$A$106:AO$202,36,FALSE)),0,(VLOOKUP($A26,'Import OffPeak'!$A$3:AO$99,36,FALSE)-VLOOKUP($A26,'Import OffPeak change'!$A$106:AO$202,36,FALSE)))</f>
        <v>0</v>
      </c>
      <c r="AK26" s="6">
        <f>IF(ISERROR(VLOOKUP($A26,'Import OffPeak'!$A$3:AP$99,37,FALSE)-VLOOKUP($A26,'Import OffPeak change'!$A$106:AP$202,37,FALSE)),0,(VLOOKUP($A26,'Import OffPeak'!$A$3:AP$99,37,FALSE)-VLOOKUP($A26,'Import OffPeak change'!$A$106:AP$202,37,FALSE)))</f>
        <v>0</v>
      </c>
      <c r="AL26" s="6">
        <f>IF(ISERROR(VLOOKUP($A26,'Import OffPeak'!$A$3:AQ$99,38,FALSE)-VLOOKUP($A26,'Import OffPeak change'!$A$106:AQ$202,38,FALSE)),0,(VLOOKUP($A26,'Import OffPeak'!$A$3:AQ$99,38,FALSE)-VLOOKUP($A26,'Import OffPeak change'!$A$106:AQ$202,38,FALSE)))</f>
        <v>0</v>
      </c>
      <c r="AM26" s="6">
        <f>IF(ISERROR(VLOOKUP($A26,'Import OffPeak'!$A$3:AR$99,39,FALSE)-VLOOKUP($A26,'Import OffPeak change'!$A$106:AR$202,39,FALSE)),0,(VLOOKUP($A26,'Import OffPeak'!$A$3:AR$99,39,FALSE)-VLOOKUP($A26,'Import OffPeak change'!$A$106:AR$202,39,FALSE)))</f>
        <v>0</v>
      </c>
      <c r="AN26" s="6">
        <f>IF(ISERROR(VLOOKUP($A26,'Import OffPeak'!$A$3:AS$99,40,FALSE)-VLOOKUP($A26,'Import OffPeak change'!$A$106:AS$202,40,FALSE)),0,(VLOOKUP($A26,'Import OffPeak'!$A$3:AS$99,40,FALSE)-VLOOKUP($A26,'Import OffPeak change'!$A$106:AS$202,40,FALSE)))</f>
        <v>0</v>
      </c>
      <c r="AO26" s="6">
        <f>IF(ISERROR(VLOOKUP($A26,'Import OffPeak'!$A$3:AT$99,41,FALSE)-VLOOKUP($A26,'Import OffPeak change'!$A$106:AT$202,41,FALSE)),0,(VLOOKUP($A26,'Import OffPeak'!$A$3:AT$99,41,FALSE)-VLOOKUP($A26,'Import OffPeak change'!$A$106:AT$202,41,FALSE)))</f>
        <v>0</v>
      </c>
      <c r="AP26" s="6">
        <f>IF(ISERROR(VLOOKUP($A26,'Import OffPeak'!$A$3:AU$99,42,FALSE)-VLOOKUP($A26,'Import OffPeak change'!$A$106:AU$202,42,FALSE)),0,(VLOOKUP($A26,'Import OffPeak'!$A$3:AU$99,42,FALSE)-VLOOKUP($A26,'Import OffPeak change'!$A$106:AU$202,42,FALSE)))</f>
        <v>0</v>
      </c>
      <c r="AQ26" s="6">
        <f>IF(ISERROR(VLOOKUP($A26,'Import OffPeak'!$A$3:AV$99,43,FALSE)-VLOOKUP($A26,'Import OffPeak change'!$A$106:AV$202,43,FALSE)),0,(VLOOKUP($A26,'Import OffPeak'!$A$3:AV$99,43,FALSE)-VLOOKUP($A26,'Import OffPeak change'!$A$106:AV$202,43,FALSE)))</f>
        <v>0</v>
      </c>
      <c r="AR26" s="6">
        <f>IF(ISERROR(VLOOKUP($A26,'Import OffPeak'!$A$3:AW$99,44,FALSE)-VLOOKUP($A26,'Import OffPeak change'!$A$106:AW$202,44,FALSE)),0,(VLOOKUP($A26,'Import OffPeak'!$A$3:AW$99,44,FALSE)-VLOOKUP($A26,'Import OffPeak change'!$A$106:AW$202,44,FALSE)))</f>
        <v>0</v>
      </c>
      <c r="AS26" s="6">
        <f>IF(ISERROR(VLOOKUP($A26,'Import OffPeak'!$A$3:AX$99,45,FALSE)-VLOOKUP($A26,'Import OffPeak change'!$A$106:AX$202,45,FALSE)),0,(VLOOKUP($A26,'Import OffPeak'!$A$3:AX$99,45,FALSE)-VLOOKUP($A26,'Import OffPeak change'!$A$106:AX$202,45,FALSE)))</f>
        <v>0</v>
      </c>
      <c r="AT26" s="6">
        <f>IF(ISERROR(VLOOKUP($A26,'Import OffPeak'!$A$3:AY$99,46,FALSE)-VLOOKUP($A26,'Import OffPeak change'!$A$106:AY$202,46,FALSE)),0,(VLOOKUP($A26,'Import OffPeak'!$A$3:AY$99,46,FALSE)-VLOOKUP($A26,'Import OffPeak change'!$A$106:AY$202,46,FALSE)))</f>
        <v>0</v>
      </c>
      <c r="AU26" s="6">
        <f>IF(ISERROR(VLOOKUP($A26,'Import OffPeak'!$A$3:AZ$99,47,FALSE)-VLOOKUP($A26,'Import OffPeak change'!$A$106:AZ$202,47,FALSE)),0,(VLOOKUP($A26,'Import OffPeak'!$A$3:AZ$99,47,FALSE)-VLOOKUP($A26,'Import OffPeak change'!$A$106:AZ$202,47,FALSE)))</f>
        <v>0</v>
      </c>
      <c r="AV26" s="6">
        <f>IF(ISERROR(VLOOKUP($A26,'Import OffPeak'!$A$3:BA$99,48,FALSE)-VLOOKUP($A26,'Import OffPeak change'!$A$106:BA$202,48,FALSE)),0,(VLOOKUP($A26,'Import OffPeak'!$A$3:BA$99,48,FALSE)-VLOOKUP($A26,'Import OffPeak change'!$A$106:BA$202,48,FALSE)))</f>
        <v>0</v>
      </c>
      <c r="AW26" s="6">
        <f>IF(ISERROR(VLOOKUP($A26,'Import OffPeak'!$A$3:BB$99,49,FALSE)-VLOOKUP($A26,'Import OffPeak change'!$A$106:BB$202,49,FALSE)),0,(VLOOKUP($A26,'Import OffPeak'!$A$3:BB$99,49,FALSE)-VLOOKUP($A26,'Import OffPeak change'!$A$106:BB$202,49,FALSE)))</f>
        <v>0</v>
      </c>
      <c r="AX26" s="6">
        <f>IF(ISERROR(VLOOKUP($A26,'Import OffPeak'!$A$3:BC$99,50,FALSE)-VLOOKUP($A26,'Import OffPeak change'!$A$106:BC$202,50,FALSE)),0,(VLOOKUP($A26,'Import OffPeak'!$A$3:BC$99,50,FALSE)-VLOOKUP($A26,'Import OffPeak change'!$A$106:BC$202,50,FALSE)))</f>
        <v>0</v>
      </c>
      <c r="AY26" s="6">
        <f>IF(ISERROR(VLOOKUP($A26,'Import OffPeak'!$A$3:BD$99,51,FALSE)-VLOOKUP($A26,'Import OffPeak change'!$A$106:BD$202,51,FALSE)),0,(VLOOKUP($A26,'Import OffPeak'!$A$3:BD$99,51,FALSE)-VLOOKUP($A26,'Import OffPeak change'!$A$106:BD$202,51,FALSE)))</f>
        <v>0</v>
      </c>
      <c r="AZ26" s="6">
        <f>IF(ISERROR(VLOOKUP($A26,'Import OffPeak'!$A$3:BE$99,52,FALSE)-VLOOKUP($A26,'Import OffPeak change'!$A$106:BE$202,52,FALSE)),0,(VLOOKUP($A26,'Import OffPeak'!$A$3:BE$99,52,FALSE)-VLOOKUP($A26,'Import OffPeak change'!$A$106:BE$202,52,FALSE)))</f>
        <v>0</v>
      </c>
      <c r="BA26" s="6">
        <f>IF(ISERROR(VLOOKUP($A26,'Import OffPeak'!$A$3:BF$99,53,FALSE)-VLOOKUP($A26,'Import OffPeak change'!$A$106:BF$202,53,FALSE)),0,(VLOOKUP($A26,'Import OffPeak'!$A$3:BF$99,53,FALSE)-VLOOKUP($A26,'Import OffPeak change'!$A$106:BF$202,53,FALSE)))</f>
        <v>0</v>
      </c>
      <c r="BB26" s="6">
        <f>IF(ISERROR(VLOOKUP($A26,'Import OffPeak'!$A$3:BG$99,54,FALSE)-VLOOKUP($A26,'Import OffPeak change'!$A$106:BG$202,54,FALSE)),0,(VLOOKUP($A26,'Import OffPeak'!$A$3:BG$99,54,FALSE)-VLOOKUP($A26,'Import OffPeak change'!$A$106:BG$202,54,FALSE)))</f>
        <v>0</v>
      </c>
      <c r="BC26" s="6">
        <f>IF(ISERROR(VLOOKUP($A26,'Import OffPeak'!$A$3:BH$99,55,FALSE)-VLOOKUP($A26,'Import OffPeak change'!$A$106:BH$202,55,FALSE)),0,(VLOOKUP($A26,'Import OffPeak'!$A$3:BH$99,55,FALSE)-VLOOKUP($A26,'Import OffPeak change'!$A$106:BH$202,55,FALSE)))</f>
        <v>0</v>
      </c>
      <c r="BD26" s="6">
        <f>IF(ISERROR(VLOOKUP($A26,'Import OffPeak'!$A$3:BI$99,56,FALSE)-VLOOKUP($A26,'Import OffPeak change'!$A$106:BI$202,56,FALSE)),0,(VLOOKUP($A26,'Import OffPeak'!$A$3:BI$99,56,FALSE)-VLOOKUP($A26,'Import OffPeak change'!$A$106:BI$202,56,FALSE)))</f>
        <v>0</v>
      </c>
      <c r="BE26" s="6">
        <f>IF(ISERROR(VLOOKUP($A26,'Import OffPeak'!$A$3:BJ$99,57,FALSE)-VLOOKUP($A26,'Import OffPeak change'!$A$106:BJ$202,57,FALSE)),0,(VLOOKUP($A26,'Import OffPeak'!$A$3:BJ$99,57,FALSE)-VLOOKUP($A26,'Import OffPeak change'!$A$106:BJ$202,57,FALSE)))</f>
        <v>0</v>
      </c>
      <c r="BF26" s="6">
        <f>IF(ISERROR(VLOOKUP($A26,'Import OffPeak'!$A$3:BK$99,58,FALSE)-VLOOKUP($A26,'Import OffPeak change'!$A$106:BK$202,58,FALSE)),0,(VLOOKUP($A26,'Import OffPeak'!$A$3:BK$99,58,FALSE)-VLOOKUP($A26,'Import OffPeak change'!$A$106:BK$202,58,FALSE)))</f>
        <v>0</v>
      </c>
      <c r="BG26" s="6">
        <f>IF(ISERROR(VLOOKUP($A26,'Import OffPeak'!$A$3:BL$99,59,FALSE)-VLOOKUP($A26,'Import OffPeak change'!$A$106:BL$202,59,FALSE)),0,(VLOOKUP($A26,'Import OffPeak'!$A$3:BL$99,59,FALSE)-VLOOKUP($A26,'Import OffPeak change'!$A$106:BL$202,59,FALSE)))</f>
        <v>0</v>
      </c>
      <c r="BH26" s="6">
        <f>IF(ISERROR(VLOOKUP($A26,'Import OffPeak'!$A$3:BM$99,60,FALSE)-VLOOKUP($A26,'Import OffPeak change'!$A$106:BM$202,60,FALSE)),0,(VLOOKUP($A26,'Import OffPeak'!$A$3:BM$99,60,FALSE)-VLOOKUP($A26,'Import OffPeak change'!$A$106:BM$202,60,FALSE)))</f>
        <v>0</v>
      </c>
      <c r="BI26" s="6">
        <f>IF(ISERROR(VLOOKUP($A26,'Import OffPeak'!$A$3:BN$99,61,FALSE)-VLOOKUP($A26,'Import OffPeak change'!$A$106:BN$202,61,FALSE)),0,(VLOOKUP($A26,'Import OffPeak'!$A$3:BN$99,61,FALSE)-VLOOKUP($A26,'Import OffPeak change'!$A$106:BN$202,61,FALSE)))</f>
        <v>0</v>
      </c>
      <c r="BJ26" s="6">
        <f>IF(ISERROR(VLOOKUP($A26,'Import OffPeak'!$A$3:BO$99,62,FALSE)-VLOOKUP($A26,'Import OffPeak change'!$A$106:BO$202,62,FALSE)),0,(VLOOKUP($A26,'Import OffPeak'!$A$3:BO$99,62,FALSE)-VLOOKUP($A26,'Import OffPeak change'!$A$106:BO$202,62,FALSE)))</f>
        <v>0</v>
      </c>
      <c r="BK26" s="6">
        <f>IF(ISERROR(VLOOKUP($A26,'Import OffPeak'!$A$3:BP$99,63,FALSE)-VLOOKUP($A26,'Import OffPeak change'!$A$106:BP$202,63,FALSE)),0,(VLOOKUP($A26,'Import OffPeak'!$A$3:BP$99,63,FALSE)-VLOOKUP($A26,'Import OffPeak change'!$A$106:BP$202,63,FALSE)))</f>
        <v>0</v>
      </c>
      <c r="BL26" s="6">
        <f>IF(ISERROR(VLOOKUP($A26,'Import OffPeak'!$A$3:BQ$99,64,FALSE)-VLOOKUP($A26,'Import OffPeak change'!$A$106:BQ$202,64,FALSE)),0,(VLOOKUP($A26,'Import OffPeak'!$A$3:BQ$99,64,FALSE)-VLOOKUP($A26,'Import OffPeak change'!$A$106:BQ$202,64,FALSE)))</f>
        <v>0</v>
      </c>
      <c r="BM26" s="6">
        <f>IF(ISERROR(VLOOKUP($A26,'Import OffPeak'!$A$3:BR$99,65,FALSE)-VLOOKUP($A26,'Import OffPeak change'!$A$106:BR$202,65,FALSE)),0,(VLOOKUP($A26,'Import OffPeak'!$A$3:BR$99,65,FALSE)-VLOOKUP($A26,'Import OffPeak change'!$A$106:BR$202,65,FALSE)))</f>
        <v>0</v>
      </c>
      <c r="BN26" s="6">
        <f>IF(ISERROR(VLOOKUP($A26,'Import OffPeak'!$A$3:BS$99,66,FALSE)-VLOOKUP($A26,'Import OffPeak change'!$A$106:BS$202,66,FALSE)),0,(VLOOKUP($A26,'Import OffPeak'!$A$3:BS$99,66,FALSE)-VLOOKUP($A26,'Import OffPeak change'!$A$106:BS$202,66,FALSE)))</f>
        <v>0</v>
      </c>
      <c r="BO26" s="6">
        <f>IF(ISERROR(VLOOKUP($A26,'Import OffPeak'!$A$3:BT$99,67,FALSE)-VLOOKUP($A26,'Import OffPeak change'!$A$106:BT$202,67,FALSE)),0,(VLOOKUP($A26,'Import OffPeak'!$A$3:BT$99,67,FALSE)-VLOOKUP($A26,'Import OffPeak change'!$A$106:BT$202,67,FALSE)))</f>
        <v>0</v>
      </c>
      <c r="BP26" s="6">
        <f>IF(ISERROR(VLOOKUP($A26,'Import OffPeak'!$A$3:BU$99,68,FALSE)-VLOOKUP($A26,'Import OffPeak change'!$A$106:BU$202,68,FALSE)),0,(VLOOKUP($A26,'Import OffPeak'!$A$3:BU$99,68,FALSE)-VLOOKUP($A26,'Import OffPeak change'!$A$106:BU$202,68,FALSE)))</f>
        <v>0</v>
      </c>
      <c r="BQ26" s="6">
        <f>IF(ISERROR(VLOOKUP($A26,'Import OffPeak'!$A$3:BV$99,69,FALSE)-VLOOKUP($A26,'Import OffPeak change'!$A$106:BV$202,69,FALSE)),0,(VLOOKUP($A26,'Import OffPeak'!$A$3:BV$99,69,FALSE)-VLOOKUP($A26,'Import OffPeak change'!$A$106:BV$202,69,FALSE)))</f>
        <v>0</v>
      </c>
      <c r="BR26" s="6">
        <f>IF(ISERROR(VLOOKUP($A26,'Import OffPeak'!$A$3:BW$99,70,FALSE)-VLOOKUP($A26,'Import OffPeak change'!$A$106:BW$202,70,FALSE)),0,(VLOOKUP($A26,'Import OffPeak'!$A$3:BW$99,70,FALSE)-VLOOKUP($A26,'Import OffPeak change'!$A$106:BW$202,70,FALSE)))</f>
        <v>0</v>
      </c>
      <c r="BS26" s="6">
        <f>IF(ISERROR(VLOOKUP($A26,'Import OffPeak'!$A$3:BX$99,71,FALSE)-VLOOKUP($A26,'Import OffPeak change'!$A$106:BX$202,71,FALSE)),0,(VLOOKUP($A26,'Import OffPeak'!$A$3:BX$99,71,FALSE)-VLOOKUP($A26,'Import OffPeak change'!$A$106:BX$202,71,FALSE)))</f>
        <v>0</v>
      </c>
      <c r="BT26" s="6">
        <f>IF(ISERROR(VLOOKUP($A26,'Import OffPeak'!$A$3:BY$99,72,FALSE)-VLOOKUP($A26,'Import OffPeak change'!$A$106:BY$202,72,FALSE)),0,(VLOOKUP($A26,'Import OffPeak'!$A$3:BY$99,72,FALSE)-VLOOKUP($A26,'Import OffPeak change'!$A$106:BY$202,72,FALSE)))</f>
        <v>0</v>
      </c>
      <c r="BU26" s="6">
        <f>IF(ISERROR(VLOOKUP($A26,'Import OffPeak'!$A$3:BZ$99,73,FALSE)-VLOOKUP($A26,'Import OffPeak change'!$A$106:BZ$202,73,FALSE)),0,(VLOOKUP($A26,'Import OffPeak'!$A$3:BZ$99,73,FALSE)-VLOOKUP($A26,'Import OffPeak change'!$A$106:BZ$202,73,FALSE)))</f>
        <v>0</v>
      </c>
      <c r="BV26" s="6">
        <f>IF(ISERROR(VLOOKUP($A26,'Import OffPeak'!$A$3:CA$99,74,FALSE)-VLOOKUP($A26,'Import OffPeak change'!$A$106:CA$202,74,FALSE)),0,(VLOOKUP($A26,'Import OffPeak'!$A$3:CA$99,74,FALSE)-VLOOKUP($A26,'Import OffPeak change'!$A$106:CA$202,74,FALSE)))</f>
        <v>0</v>
      </c>
      <c r="BW26" s="6">
        <f>IF(ISERROR(VLOOKUP($A26,'Import OffPeak'!$A$3:CB$99,75,FALSE)-VLOOKUP($A26,'Import OffPeak change'!$A$106:CB$202,75,FALSE)),0,(VLOOKUP($A26,'Import OffPeak'!$A$3:CB$99,75,FALSE)-VLOOKUP($A26,'Import OffPeak change'!$A$106:CB$202,75,FALSE)))</f>
        <v>0</v>
      </c>
      <c r="BX26" s="6">
        <f>IF(ISERROR(VLOOKUP($A26,'Import OffPeak'!$A$3:CC$99,76,FALSE)-VLOOKUP($A26,'Import OffPeak change'!$A$106:CC$202,76,FALSE)),0,(VLOOKUP($A26,'Import OffPeak'!$A$3:CC$99,76,FALSE)-VLOOKUP($A26,'Import OffPeak change'!$A$106:CC$202,76,FALSE)))</f>
        <v>0</v>
      </c>
      <c r="BY26" s="6">
        <f>IF(ISERROR(VLOOKUP($A26,'Import OffPeak'!$A$3:CD$99,77,FALSE)-VLOOKUP($A26,'Import OffPeak change'!$A$106:CD$202,77,FALSE)),0,(VLOOKUP($A26,'Import OffPeak'!$A$3:CD$99,77,FALSE)-VLOOKUP($A26,'Import OffPeak change'!$A$106:CD$202,77,FALSE)))</f>
        <v>0</v>
      </c>
      <c r="BZ26" s="6">
        <f>IF(ISERROR(VLOOKUP($A26,'Import OffPeak'!$A$3:CE$99,78,FALSE)-VLOOKUP($A26,'Import OffPeak change'!$A$106:CE$202,78,FALSE)),0,(VLOOKUP($A26,'Import OffPeak'!$A$3:CE$99,78,FALSE)-VLOOKUP($A26,'Import OffPeak change'!$A$106:CE$202,78,FALSE)))</f>
        <v>0</v>
      </c>
      <c r="CA26" s="6">
        <f>IF(ISERROR(VLOOKUP($A26,'Import OffPeak'!$A$3:CF$99,79,FALSE)-VLOOKUP($A26,'Import OffPeak change'!$A$106:CF$202,79,FALSE)),0,(VLOOKUP($A26,'Import OffPeak'!$A$3:CF$99,79,FALSE)-VLOOKUP($A26,'Import OffPeak change'!$A$106:CF$202,79,FALSE)))</f>
        <v>0</v>
      </c>
      <c r="CB26" s="6">
        <f>IF(ISERROR(VLOOKUP($A26,'Import OffPeak'!$A$3:CG$99,80,FALSE)-VLOOKUP($A26,'Import OffPeak change'!$A$106:CG$202,80,FALSE)),0,(VLOOKUP($A26,'Import OffPeak'!$A$3:CG$99,80,FALSE)-VLOOKUP($A26,'Import OffPeak change'!$A$106:CG$202,80,FALSE)))</f>
        <v>0</v>
      </c>
      <c r="CC26" s="6">
        <f>IF(ISERROR(VLOOKUP($A26,'Import OffPeak'!$A$3:CH$99,81,FALSE)-VLOOKUP($A26,'Import OffPeak change'!$A$106:CH$202,81,FALSE)),0,(VLOOKUP($A26,'Import OffPeak'!$A$3:CH$99,81,FALSE)-VLOOKUP($A26,'Import OffPeak change'!$A$106:CH$202,81,FALSE)))</f>
        <v>0</v>
      </c>
      <c r="CD26" s="6">
        <f>IF(ISERROR(VLOOKUP($A26,'Import OffPeak'!$A$3:CI$99,82,FALSE)-VLOOKUP($A26,'Import OffPeak change'!$A$106:CI$202,82,FALSE)),0,(VLOOKUP($A26,'Import OffPeak'!$A$3:CI$99,82,FALSE)-VLOOKUP($A26,'Import OffPeak change'!$A$106:CI$202,82,FALSE)))</f>
        <v>0</v>
      </c>
      <c r="CE26" s="6">
        <f>IF(ISERROR(VLOOKUP($A26,'Import OffPeak'!$A$3:CJ$99,83,FALSE)-VLOOKUP($A26,'Import OffPeak change'!$A$106:CJ$202,83,FALSE)),0,(VLOOKUP($A26,'Import OffPeak'!$A$3:CJ$99,83,FALSE)-VLOOKUP($A26,'Import OffPeak change'!$A$106:CJ$202,83,FALSE)))</f>
        <v>0</v>
      </c>
      <c r="CF26" s="6">
        <f>IF(ISERROR(VLOOKUP($A26,'Import OffPeak'!$A$3:CK$99,84,FALSE)-VLOOKUP($A26,'Import OffPeak change'!$A$106:CK$202,84,FALSE)),0,(VLOOKUP($A26,'Import OffPeak'!$A$3:CK$99,84,FALSE)-VLOOKUP($A26,'Import OffPeak change'!$A$106:CK$202,84,FALSE)))</f>
        <v>0</v>
      </c>
      <c r="CG26" s="6">
        <f>IF(ISERROR(VLOOKUP($A26,'Import OffPeak'!$A$3:CL$99,85,FALSE)-VLOOKUP($A26,'Import OffPeak change'!$A$106:CL$202,85,FALSE)),0,(VLOOKUP($A26,'Import OffPeak'!$A$3:CL$99,85,FALSE)-VLOOKUP($A26,'Import OffPeak change'!$A$106:CL$202,85,FALSE)))</f>
        <v>0</v>
      </c>
      <c r="CH26" s="6">
        <f>IF(ISERROR(VLOOKUP($A26,'Import OffPeak'!$A$3:CM$99,86,FALSE)-VLOOKUP($A26,'Import OffPeak change'!$A$106:CM$202,86,FALSE)),0,(VLOOKUP($A26,'Import OffPeak'!$A$3:CM$99,86,FALSE)-VLOOKUP($A26,'Import OffPeak change'!$A$106:CM$202,86,FALSE)))</f>
        <v>0</v>
      </c>
      <c r="CI26" s="6">
        <f>IF(ISERROR(VLOOKUP($A26,'Import OffPeak'!$A$3:CN$99,87,FALSE)-VLOOKUP($A26,'Import OffPeak change'!$A$106:CN$202,87,FALSE)),0,(VLOOKUP($A26,'Import OffPeak'!$A$3:CN$99,87,FALSE)-VLOOKUP($A26,'Import OffPeak change'!$A$106:CN$202,87,FALSE)))</f>
        <v>0</v>
      </c>
      <c r="CJ26" s="6">
        <f>IF(ISERROR(VLOOKUP($A26,'Import OffPeak'!$A$3:CO$99,88,FALSE)-VLOOKUP($A26,'Import OffPeak change'!$A$106:CO$202,88,FALSE)),0,(VLOOKUP($A26,'Import OffPeak'!$A$3:CO$99,88,FALSE)-VLOOKUP($A26,'Import OffPeak change'!$A$106:CO$202,88,FALSE)))</f>
        <v>0</v>
      </c>
      <c r="CK26" s="6">
        <f>IF(ISERROR(VLOOKUP($A26,'Import OffPeak'!$A$3:CP$99,89,FALSE)-VLOOKUP($A26,'Import OffPeak change'!$A$106:CP$202,89,FALSE)),0,(VLOOKUP($A26,'Import OffPeak'!$A$3:CP$99,89,FALSE)-VLOOKUP($A26,'Import OffPeak change'!$A$106:CP$202,89,FALSE)))</f>
        <v>0</v>
      </c>
      <c r="CL26" s="6">
        <f>IF(ISERROR(VLOOKUP($A26,'Import OffPeak'!$A$3:CQ$99,90,FALSE)-VLOOKUP($A26,'Import OffPeak change'!$A$106:CQ$202,90,FALSE)),0,(VLOOKUP($A26,'Import OffPeak'!$A$3:CQ$99,90,FALSE)-VLOOKUP($A26,'Import OffPeak change'!$A$106:CQ$202,90,FALSE)))</f>
        <v>0</v>
      </c>
      <c r="CM26" s="6">
        <f>IF(ISERROR(VLOOKUP($A26,'Import OffPeak'!$A$3:CR$99,91,FALSE)-VLOOKUP($A26,'Import OffPeak change'!$A$106:CR$202,91,FALSE)),0,(VLOOKUP($A26,'Import OffPeak'!$A$3:CR$99,91,FALSE)-VLOOKUP($A26,'Import OffPeak change'!$A$106:CR$202,91,FALSE)))</f>
        <v>0</v>
      </c>
      <c r="CN26" s="6">
        <f>IF(ISERROR(VLOOKUP($A26,'Import OffPeak'!$A$3:CS$99,92,FALSE)-VLOOKUP($A26,'Import OffPeak change'!$A$106:CS$202,92,FALSE)),0,(VLOOKUP($A26,'Import OffPeak'!$A$3:CS$99,92,FALSE)-VLOOKUP($A26,'Import OffPeak change'!$A$106:CS$202,92,FALSE)))</f>
        <v>0</v>
      </c>
      <c r="CO26" s="6">
        <f>IF(ISERROR(VLOOKUP($A26,'Import OffPeak'!$A$3:CT$99,93,FALSE)-VLOOKUP($A26,'Import OffPeak change'!$A$106:CT$202,93,FALSE)),0,(VLOOKUP($A26,'Import OffPeak'!$A$3:CT$99,93,FALSE)-VLOOKUP($A26,'Import OffPeak change'!$A$106:CT$202,93,FALSE)))</f>
        <v>0</v>
      </c>
      <c r="CP26" s="6">
        <f>IF(ISERROR(VLOOKUP($A26,'Import OffPeak'!$A$3:CU$99,94,FALSE)-VLOOKUP($A26,'Import OffPeak change'!$A$106:CU$202,94,FALSE)),0,(VLOOKUP($A26,'Import OffPeak'!$A$3:CU$99,94,FALSE)-VLOOKUP($A26,'Import OffPeak change'!$A$106:CU$202,94,FALSE)))</f>
        <v>0</v>
      </c>
      <c r="CQ26" s="6">
        <f>IF(ISERROR(VLOOKUP($A26,'Import OffPeak'!$A$3:CV$99,95,FALSE)-VLOOKUP($A26,'Import OffPeak change'!$A$106:CV$202,95,FALSE)),0,(VLOOKUP($A26,'Import OffPeak'!$A$3:CV$99,95,FALSE)-VLOOKUP($A26,'Import OffPeak change'!$A$106:CV$202,95,FALSE)))</f>
        <v>0</v>
      </c>
      <c r="CR26" s="6">
        <f>IF(ISERROR(VLOOKUP($A26,'Import OffPeak'!$A$3:CW$99,96,FALSE)-VLOOKUP($A26,'Import OffPeak change'!$A$106:CW$202,96,FALSE)),0,(VLOOKUP($A26,'Import OffPeak'!$A$3:CW$99,96,FALSE)-VLOOKUP($A26,'Import OffPeak change'!$A$106:CW$202,96,FALSE)))</f>
        <v>0</v>
      </c>
      <c r="CS26" s="6">
        <f>IF(ISERROR(VLOOKUP($A26,'Import OffPeak'!$A$3:CX$99,97,FALSE)-VLOOKUP($A26,'Import OffPeak change'!$A$106:CX$202,97,FALSE)),0,(VLOOKUP($A26,'Import OffPeak'!$A$3:CX$99,97,FALSE)-VLOOKUP($A26,'Import OffPeak change'!$A$106:CX$202,97,FALSE)))</f>
        <v>0</v>
      </c>
      <c r="CT26" s="6">
        <f>IF(ISERROR(VLOOKUP($A26,'Import OffPeak'!$A$3:CY$99,98,FALSE)-VLOOKUP($A26,'Import OffPeak change'!$A$106:CY$202,98,FALSE)),0,(VLOOKUP($A26,'Import OffPeak'!$A$3:CY$99,98,FALSE)-VLOOKUP($A26,'Import OffPeak change'!$A$106:CY$202,98,FALSE)))</f>
        <v>0</v>
      </c>
      <c r="CU26" s="6">
        <f>IF(ISERROR(VLOOKUP($A26,'Import OffPeak'!$A$3:CZ$99,99,FALSE)-VLOOKUP($A26,'Import OffPeak change'!$A$106:CZ$202,99,FALSE)),0,(VLOOKUP($A26,'Import OffPeak'!$A$3:CZ$99,99,FALSE)-VLOOKUP($A26,'Import OffPeak change'!$A$106:CZ$202,99,FALSE)))</f>
        <v>0</v>
      </c>
      <c r="CV26" s="6">
        <f>IF(ISERROR(VLOOKUP($A26,'Import OffPeak'!$A$3:DA$99,100,FALSE)-VLOOKUP($A26,'Import OffPeak change'!$A$106:DA$202,100,FALSE)),0,(VLOOKUP($A26,'Import OffPeak'!$A$3:DA$99,100,FALSE)-VLOOKUP($A26,'Import OffPeak change'!$A$106:DA$202,100,FALSE)))</f>
        <v>0</v>
      </c>
      <c r="CW26" s="6">
        <f>IF(ISERROR(VLOOKUP($A26,'Import OffPeak'!$A$3:DB$99,101,FALSE)-VLOOKUP($A26,'Import OffPeak change'!$A$106:DB$202,101,FALSE)),0,(VLOOKUP($A26,'Import OffPeak'!$A$3:DB$99,101,FALSE)-VLOOKUP($A26,'Import OffPeak change'!$A$106:DB$202,101,FALSE)))</f>
        <v>0</v>
      </c>
      <c r="CX26" s="6">
        <f>IF(ISERROR(VLOOKUP($A26,'Import OffPeak'!$A$3:DC$99,102,FALSE)-VLOOKUP($A26,'Import OffPeak change'!$A$106:DC$202,102,FALSE)),0,(VLOOKUP($A26,'Import OffPeak'!$A$3:DC$99,102,FALSE)-VLOOKUP($A26,'Import OffPeak change'!$A$106:DC$202,102,FALSE)))</f>
        <v>0</v>
      </c>
      <c r="CY26" s="6">
        <f>IF(ISERROR(VLOOKUP($A26,'Import OffPeak'!$A$3:DD$99,103,FALSE)-VLOOKUP($A26,'Import OffPeak change'!$A$106:DD$202,103,FALSE)),0,(VLOOKUP($A26,'Import OffPeak'!$A$3:DD$99,103,FALSE)-VLOOKUP($A26,'Import OffPeak change'!$A$106:DD$202,103,FALSE)))</f>
        <v>0</v>
      </c>
      <c r="CZ26" s="6">
        <f>IF(ISERROR(VLOOKUP($A26,'Import OffPeak'!$A$3:DE$99,104,FALSE)-VLOOKUP($A26,'Import OffPeak change'!$A$106:DE$202,104,FALSE)),0,(VLOOKUP($A26,'Import OffPeak'!$A$3:DE$99,104,FALSE)-VLOOKUP($A26,'Import OffPeak change'!$A$106:DE$202,104,FALSE)))</f>
        <v>0</v>
      </c>
      <c r="DA26" s="6">
        <f>IF(ISERROR(VLOOKUP($A26,'Import OffPeak'!$A$3:DF$99,105,FALSE)-VLOOKUP($A26,'Import OffPeak change'!$A$106:DF$202,105,FALSE)),0,(VLOOKUP($A26,'Import OffPeak'!$A$3:DF$99,105,FALSE)-VLOOKUP($A26,'Import OffPeak change'!$A$106:DF$202,105,FALSE)))</f>
        <v>0</v>
      </c>
      <c r="DB26" s="6">
        <f>IF(ISERROR(VLOOKUP($A26,'Import OffPeak'!$A$3:DG$99,106,FALSE)-VLOOKUP($A26,'Import OffPeak change'!$A$106:DG$202,106,FALSE)),0,(VLOOKUP($A26,'Import OffPeak'!$A$3:DG$99,106,FALSE)-VLOOKUP($A26,'Import OffPeak change'!$A$106:DG$202,106,FALSE)))</f>
        <v>0</v>
      </c>
      <c r="DC26" s="6">
        <f>IF(ISERROR(VLOOKUP($A26,'Import OffPeak'!$A$3:DH$99,107,FALSE)-VLOOKUP($A26,'Import OffPeak change'!$A$106:DH$202,107,FALSE)),0,(VLOOKUP($A26,'Import OffPeak'!$A$3:DH$99,107,FALSE)-VLOOKUP($A26,'Import OffPeak change'!$A$106:DH$202,107,FALSE)))</f>
        <v>0</v>
      </c>
      <c r="DD26" s="6">
        <f>IF(ISERROR(VLOOKUP($A26,'Import OffPeak'!$A$3:DI$99,108,FALSE)-VLOOKUP($A26,'Import OffPeak change'!$A$106:DI$202,108,FALSE)),0,(VLOOKUP($A26,'Import OffPeak'!$A$3:DI$99,108,FALSE)-VLOOKUP($A26,'Import OffPeak change'!$A$106:DI$202,108,FALSE)))</f>
        <v>0</v>
      </c>
      <c r="DE26" s="6">
        <f>IF(ISERROR(VLOOKUP($A26,'Import OffPeak'!$A$3:DJ$99,109,FALSE)-VLOOKUP($A26,'Import OffPeak change'!$A$106:DJ$202,109,FALSE)),0,(VLOOKUP($A26,'Import OffPeak'!$A$3:DJ$99,109,FALSE)-VLOOKUP($A26,'Import OffPeak change'!$A$106:DJ$202,109,FALSE)))</f>
        <v>0</v>
      </c>
      <c r="DF26" s="6">
        <f>IF(ISERROR(VLOOKUP($A26,'Import OffPeak'!$A$3:DK$99,110,FALSE)-VLOOKUP($A26,'Import OffPeak change'!$A$106:DK$202,110,FALSE)),0,(VLOOKUP($A26,'Import OffPeak'!$A$3:DK$99,110,FALSE)-VLOOKUP($A26,'Import OffPeak change'!$A$106:DK$202,110,FALSE)))</f>
        <v>0</v>
      </c>
      <c r="DG26" s="6">
        <f>IF(ISERROR(VLOOKUP($A26,'Import OffPeak'!$A$3:DL$99,111,FALSE)-VLOOKUP($A26,'Import OffPeak change'!$A$106:DL$202,111,FALSE)),0,(VLOOKUP($A26,'Import OffPeak'!$A$3:DL$99,111,FALSE)-VLOOKUP($A26,'Import OffPeak change'!$A$106:DL$202,111,FALSE)))</f>
        <v>0</v>
      </c>
      <c r="DH26" s="6">
        <f>IF(ISERROR(VLOOKUP($A26,'Import OffPeak'!$A$3:DM$99,112,FALSE)-VLOOKUP($A26,'Import OffPeak change'!$A$106:DM$202,112,FALSE)),0,(VLOOKUP($A26,'Import OffPeak'!$A$3:DM$99,112,FALSE)-VLOOKUP($A26,'Import OffPeak change'!$A$106:DM$202,112,FALSE)))</f>
        <v>0</v>
      </c>
      <c r="DI26" s="6">
        <f>IF(ISERROR(VLOOKUP($A26,'Import OffPeak'!$A$3:DN$99,113,FALSE)-VLOOKUP($A26,'Import OffPeak change'!$A$106:DN$202,113,FALSE)),0,(VLOOKUP($A26,'Import OffPeak'!$A$3:DN$99,113,FALSE)-VLOOKUP($A26,'Import OffPeak change'!$A$106:DN$202,113,FALSE)))</f>
        <v>0</v>
      </c>
      <c r="DJ26" s="6">
        <f>IF(ISERROR(VLOOKUP($A26,'Import OffPeak'!$A$3:DO$99,114,FALSE)-VLOOKUP($A26,'Import OffPeak change'!$A$106:DO$202,114,FALSE)),0,(VLOOKUP($A26,'Import OffPeak'!$A$3:DO$99,114,FALSE)-VLOOKUP($A26,'Import OffPeak change'!$A$106:DO$202,114,FALSE)))</f>
        <v>0</v>
      </c>
      <c r="DK26" s="6">
        <f>IF(ISERROR(VLOOKUP($A26,'Import OffPeak'!$A$3:DP$99,115,FALSE)-VLOOKUP($A26,'Import OffPeak change'!$A$106:DP$202,115,FALSE)),0,(VLOOKUP($A26,'Import OffPeak'!$A$3:DP$99,115,FALSE)-VLOOKUP($A26,'Import OffPeak change'!$A$106:DP$202,115,FALSE)))</f>
        <v>0</v>
      </c>
      <c r="DL26" s="6">
        <f>IF(ISERROR(VLOOKUP($A26,'Import OffPeak'!$A$3:DQ$99,116,FALSE)-VLOOKUP($A26,'Import OffPeak change'!$A$106:DQ$202,116,FALSE)),0,(VLOOKUP($A26,'Import OffPeak'!$A$3:DQ$99,116,FALSE)-VLOOKUP($A26,'Import OffPeak change'!$A$106:DQ$202,116,FALSE)))</f>
        <v>0</v>
      </c>
      <c r="DM26" s="6">
        <f>IF(ISERROR(VLOOKUP($A26,'Import OffPeak'!$A$3:DR$99,117,FALSE)-VLOOKUP($A26,'Import OffPeak change'!$A$106:DR$202,117,FALSE)),0,(VLOOKUP($A26,'Import OffPeak'!$A$3:DR$99,117,FALSE)-VLOOKUP($A26,'Import OffPeak change'!$A$106:DR$202,117,FALSE)))</f>
        <v>0</v>
      </c>
      <c r="DN26" s="6">
        <f>IF(ISERROR(VLOOKUP($A26,'Import OffPeak'!$A$3:DS$99,118,FALSE)-VLOOKUP($A26,'Import OffPeak change'!$A$106:DS$202,118,FALSE)),0,(VLOOKUP($A26,'Import OffPeak'!$A$3:DS$99,118,FALSE)-VLOOKUP($A26,'Import OffPeak change'!$A$106:DS$202,118,FALSE)))</f>
        <v>0</v>
      </c>
      <c r="DO26" s="6">
        <f>IF(ISERROR(VLOOKUP($A26,'Import OffPeak'!$A$3:DT$99,119,FALSE)-VLOOKUP($A26,'Import OffPeak change'!$A$106:DT$202,119,FALSE)),0,(VLOOKUP($A26,'Import OffPeak'!$A$3:DT$99,119,FALSE)-VLOOKUP($A26,'Import OffPeak change'!$A$106:DT$202,119,FALSE)))</f>
        <v>0</v>
      </c>
      <c r="DP26" s="6">
        <f>IF(ISERROR(VLOOKUP($A26,'Import OffPeak'!$A$3:DU$99,120,FALSE)-VLOOKUP($A26,'Import OffPeak change'!$A$106:DU$202,120,FALSE)),0,(VLOOKUP($A26,'Import OffPeak'!$A$3:DU$99,120,FALSE)-VLOOKUP($A26,'Import OffPeak change'!$A$106:DU$202,120,FALSE)))</f>
        <v>0</v>
      </c>
      <c r="DQ26" s="6">
        <f>IF(ISERROR(VLOOKUP($A26,'Import OffPeak'!$A$3:DV$99,121,FALSE)-VLOOKUP($A26,'Import OffPeak change'!$A$106:DV$202,121,FALSE)),0,(VLOOKUP($A26,'Import OffPeak'!$A$3:DV$99,121,FALSE)-VLOOKUP($A26,'Import OffPeak change'!$A$106:DV$202,121,FALSE)))</f>
        <v>0</v>
      </c>
      <c r="DR26" s="6">
        <f>IF(ISERROR(VLOOKUP($A26,'Import OffPeak'!$A$3:DW$99,122,FALSE)-VLOOKUP($A26,'Import OffPeak change'!$A$106:DW$202,122,FALSE)),0,(VLOOKUP($A26,'Import OffPeak'!$A$3:DW$99,122,FALSE)-VLOOKUP($A26,'Import OffPeak change'!$A$106:DW$202,122,FALSE)))</f>
        <v>0</v>
      </c>
      <c r="DS26" s="6">
        <f>IF(ISERROR(VLOOKUP($A26,'Import OffPeak'!$A$3:DX$99,123,FALSE)-VLOOKUP($A26,'Import OffPeak change'!$A$106:DX$202,123,FALSE)),0,(VLOOKUP($A26,'Import OffPeak'!$A$3:DX$99,123,FALSE)-VLOOKUP($A26,'Import OffPeak change'!$A$106:DX$202,123,FALSE)))</f>
        <v>0</v>
      </c>
      <c r="DT26" s="6">
        <f>IF(ISERROR(VLOOKUP($A26,'Import OffPeak'!$A$3:DY$99,124,FALSE)-VLOOKUP($A26,'Import OffPeak change'!$A$106:DY$202,124,FALSE)),0,(VLOOKUP($A26,'Import OffPeak'!$A$3:DY$99,124,FALSE)-VLOOKUP($A26,'Import OffPeak change'!$A$106:DY$202,124,FALSE)))</f>
        <v>0</v>
      </c>
      <c r="DU26" s="6">
        <f>IF(ISERROR(VLOOKUP($A26,'Import OffPeak'!$A$3:DZ$99,125,FALSE)-VLOOKUP($A26,'Import OffPeak change'!$A$106:DZ$202,125,FALSE)),0,(VLOOKUP($A26,'Import OffPeak'!$A$3:DZ$99,125,FALSE)-VLOOKUP($A26,'Import OffPeak change'!$A$106:DZ$202,125,FALSE)))</f>
        <v>0</v>
      </c>
      <c r="DV26" s="6">
        <f>IF(ISERROR(VLOOKUP($A26,'Import OffPeak'!$A$3:EA$99,126,FALSE)-VLOOKUP($A26,'Import OffPeak change'!$A$106:EA$202,126,FALSE)),0,(VLOOKUP($A26,'Import OffPeak'!$A$3:EA$99,126,FALSE)-VLOOKUP($A26,'Import OffPeak change'!$A$106:EA$202,126,FALSE)))</f>
        <v>0</v>
      </c>
      <c r="DW26" s="6">
        <f>IF(ISERROR(VLOOKUP($A26,'Import OffPeak'!$A$3:EB$99,127,FALSE)-VLOOKUP($A26,'Import OffPeak change'!$A$106:EB$202,127,FALSE)),0,(VLOOKUP($A26,'Import OffPeak'!$A$3:EB$99,127,FALSE)-VLOOKUP($A26,'Import OffPeak change'!$A$106:EB$202,127,FALSE)))</f>
        <v>0</v>
      </c>
      <c r="DX26" s="6">
        <f>IF(ISERROR(VLOOKUP($A26,'Import OffPeak'!$A$3:EC$99,128,FALSE)-VLOOKUP($A26,'Import OffPeak change'!$A$106:EC$202,128,FALSE)),0,(VLOOKUP($A26,'Import OffPeak'!$A$3:EC$99,128,FALSE)-VLOOKUP($A26,'Import OffPeak change'!$A$106:EC$202,128,FALSE)))</f>
        <v>0</v>
      </c>
      <c r="DY26" s="6">
        <f>IF(ISERROR(VLOOKUP($A26,'Import OffPeak'!$A$3:ED$99,129,FALSE)-VLOOKUP($A26,'Import OffPeak change'!$A$106:ED$202,129,FALSE)),0,(VLOOKUP($A26,'Import OffPeak'!$A$3:ED$99,129,FALSE)-VLOOKUP($A26,'Import OffPeak change'!$A$106:ED$202,129,FALSE)))</f>
        <v>0</v>
      </c>
      <c r="DZ26" s="6">
        <f>IF(ISERROR(VLOOKUP($A26,'Import OffPeak'!$A$3:EE$99,130,FALSE)-VLOOKUP($A26,'Import OffPeak change'!$A$106:EE$202,130,FALSE)),0,(VLOOKUP($A26,'Import OffPeak'!$A$3:EE$99,130,FALSE)-VLOOKUP($A26,'Import OffPeak change'!$A$106:EE$202,130,FALSE)))</f>
        <v>0</v>
      </c>
      <c r="EA26" s="6">
        <f>IF(ISERROR(VLOOKUP($A26,'Import OffPeak'!$A$3:EF$99,131,FALSE)-VLOOKUP($A26,'Import OffPeak change'!$A$106:EF$202,131,FALSE)),0,(VLOOKUP($A26,'Import OffPeak'!$A$3:EF$99,131,FALSE)-VLOOKUP($A26,'Import OffPeak change'!$A$106:EF$202,131,FALSE)))</f>
        <v>0</v>
      </c>
      <c r="EB26" s="6">
        <f>IF(ISERROR(VLOOKUP($A26,'Import OffPeak'!$A$3:EG$99,132,FALSE)-VLOOKUP($A26,'Import OffPeak change'!$A$106:EG$202,132,FALSE)),0,(VLOOKUP($A26,'Import OffPeak'!$A$3:EG$99,132,FALSE)-VLOOKUP($A26,'Import OffPeak change'!$A$106:EG$202,132,FALSE)))</f>
        <v>0</v>
      </c>
      <c r="EC26" s="6">
        <f>IF(ISERROR(VLOOKUP($A26,'Import OffPeak'!$A$3:EH$99,133,FALSE)-VLOOKUP($A26,'Import OffPeak change'!$A$106:EH$202,133,FALSE)),0,(VLOOKUP($A26,'Import OffPeak'!$A$3:EH$99,133,FALSE)-VLOOKUP($A26,'Import OffPeak change'!$A$106:EH$202,133,FALSE)))</f>
        <v>0</v>
      </c>
      <c r="ED26" s="6">
        <f>IF(ISERROR(VLOOKUP($A26,'Import OffPeak'!$A$3:EI$99,134,FALSE)-VLOOKUP($A26,'Import OffPeak change'!$A$106:EI$202,134,FALSE)),0,(VLOOKUP($A26,'Import OffPeak'!$A$3:EI$99,134,FALSE)-VLOOKUP($A26,'Import OffPeak change'!$A$106:EI$202,134,FALSE)))</f>
        <v>0</v>
      </c>
      <c r="EE26" s="6">
        <f>IF(ISERROR(VLOOKUP($A26,'Import OffPeak'!$A$3:EJ$99,135,FALSE)-VLOOKUP($A26,'Import OffPeak change'!$A$106:EJ$202,135,FALSE)),0,(VLOOKUP($A26,'Import OffPeak'!$A$3:EJ$99,135,FALSE)-VLOOKUP($A26,'Import OffPeak change'!$A$106:EJ$202,135,FALSE)))</f>
        <v>0</v>
      </c>
      <c r="EF26" s="6">
        <f>IF(ISERROR(VLOOKUP($A26,'Import OffPeak'!$A$3:EK$99,136,FALSE)-VLOOKUP($A26,'Import OffPeak change'!$A$106:EK$202,136,FALSE)),0,(VLOOKUP($A26,'Import OffPeak'!$A$3:EK$99,136,FALSE)-VLOOKUP($A26,'Import OffPeak change'!$A$106:EK$202,136,FALSE)))</f>
        <v>0</v>
      </c>
      <c r="EG26" s="6">
        <f>IF(ISERROR(VLOOKUP($A26,'Import OffPeak'!$A$3:EL$99,137,FALSE)-VLOOKUP($A26,'Import OffPeak change'!$A$106:EL$202,137,FALSE)),0,(VLOOKUP($A26,'Import OffPeak'!$A$3:EL$99,137,FALSE)-VLOOKUP($A26,'Import OffPeak change'!$A$106:EL$202,137,FALSE)))</f>
        <v>0</v>
      </c>
      <c r="EH26" s="6">
        <f>IF(ISERROR(VLOOKUP($A26,'Import OffPeak'!$A$3:EM$99,138,FALSE)-VLOOKUP($A26,'Import OffPeak change'!$A$106:EM$202,138,FALSE)),0,(VLOOKUP($A26,'Import OffPeak'!$A$3:EM$99,138,FALSE)-VLOOKUP($A26,'Import OffPeak change'!$A$106:EM$202,138,FALSE)))</f>
        <v>0</v>
      </c>
      <c r="EI26" s="6">
        <f>IF(ISERROR(VLOOKUP($A26,'Import OffPeak'!$A$3:EN$99,139,FALSE)-VLOOKUP($A26,'Import OffPeak change'!$A$106:EN$202,139,FALSE)),0,(VLOOKUP($A26,'Import OffPeak'!$A$3:EN$99,139,FALSE)-VLOOKUP($A26,'Import OffPeak change'!$A$106:EN$202,139,FALSE)))</f>
        <v>0</v>
      </c>
      <c r="EJ26" s="6">
        <f>IF(ISERROR(VLOOKUP($A26,'Import OffPeak'!$A$3:EO$99,140,FALSE)-VLOOKUP($A26,'Import OffPeak change'!$A$106:EO$202,140,FALSE)),0,(VLOOKUP($A26,'Import OffPeak'!$A$3:EO$99,140,FALSE)-VLOOKUP($A26,'Import OffPeak change'!$A$106:EO$202,140,FALSE)))</f>
        <v>0</v>
      </c>
      <c r="EK26" s="6">
        <f>IF(ISERROR(VLOOKUP($A26,'Import OffPeak'!$A$3:EP$99,141,FALSE)-VLOOKUP($A26,'Import OffPeak change'!$A$106:EP$202,141,FALSE)),0,(VLOOKUP($A26,'Import OffPeak'!$A$3:EP$99,141,FALSE)-VLOOKUP($A26,'Import OffPeak change'!$A$106:EP$202,141,FALSE)))</f>
        <v>0</v>
      </c>
      <c r="EL26" s="6">
        <f>IF(ISERROR(VLOOKUP($A26,'Import OffPeak'!$A$3:EQ$99,142,FALSE)-VLOOKUP($A26,'Import OffPeak change'!$A$106:EQ$202,142,FALSE)),0,(VLOOKUP($A26,'Import OffPeak'!$A$3:EQ$99,142,FALSE)-VLOOKUP($A26,'Import OffPeak change'!$A$106:EQ$202,142,FALSE)))</f>
        <v>0</v>
      </c>
      <c r="EM26" s="6">
        <f>IF(ISERROR(VLOOKUP($A26,'Import OffPeak'!$A$3:ER$99,143,FALSE)-VLOOKUP($A26,'Import OffPeak change'!$A$106:ER$202,143,FALSE)),0,(VLOOKUP($A26,'Import OffPeak'!$A$3:ER$99,143,FALSE)-VLOOKUP($A26,'Import OffPeak change'!$A$106:ER$202,143,FALSE)))</f>
        <v>0</v>
      </c>
      <c r="EN26" s="6">
        <f>IF(ISERROR(VLOOKUP($A26,'Import OffPeak'!$A$3:ES$99,144,FALSE)-VLOOKUP($A26,'Import OffPeak change'!$A$106:ES$202,144,FALSE)),0,(VLOOKUP($A26,'Import OffPeak'!$A$3:ES$99,144,FALSE)-VLOOKUP($A26,'Import OffPeak change'!$A$106:ES$202,144,FALSE)))</f>
        <v>0</v>
      </c>
      <c r="EO26" s="6">
        <f>IF(ISERROR(VLOOKUP($A26,'Import OffPeak'!$A$3:ET$99,145,FALSE)-VLOOKUP($A26,'Import OffPeak change'!$A$106:ET$202,145,FALSE)),0,(VLOOKUP($A26,'Import OffPeak'!$A$3:ET$99,145,FALSE)-VLOOKUP($A26,'Import OffPeak change'!$A$106:ET$202,145,FALSE)))</f>
        <v>0</v>
      </c>
      <c r="EP26" s="6">
        <f>IF(ISERROR(VLOOKUP($A26,'Import OffPeak'!$A$3:EU$99,146,FALSE)-VLOOKUP($A26,'Import OffPeak change'!$A$106:EU$202,146,FALSE)),0,(VLOOKUP($A26,'Import OffPeak'!$A$3:EU$99,146,FALSE)-VLOOKUP($A26,'Import OffPeak change'!$A$106:EU$202,146,FALSE)))</f>
        <v>0</v>
      </c>
      <c r="EQ26" s="6">
        <f>IF(ISERROR(VLOOKUP($A26,'Import OffPeak'!$A$3:EV$99,147,FALSE)-VLOOKUP($A26,'Import OffPeak change'!$A$106:EV$202,147,FALSE)),0,(VLOOKUP($A26,'Import OffPeak'!$A$3:EV$99,147,FALSE)-VLOOKUP($A26,'Import OffPeak change'!$A$106:EV$202,147,FALSE)))</f>
        <v>0</v>
      </c>
      <c r="ER26" s="6">
        <f>IF(ISERROR(VLOOKUP($A26,'Import OffPeak'!$A$3:EW$99,148,FALSE)-VLOOKUP($A26,'Import OffPeak change'!$A$106:EW$202,148,FALSE)),0,(VLOOKUP($A26,'Import OffPeak'!$A$3:EW$99,148,FALSE)-VLOOKUP($A26,'Import OffPeak change'!$A$106:EW$202,148,FALSE)))</f>
        <v>0</v>
      </c>
      <c r="ES26" s="6">
        <f>IF(ISERROR(VLOOKUP($A26,'Import OffPeak'!$A$3:EX$99,149,FALSE)-VLOOKUP($A26,'Import OffPeak change'!$A$106:EX$202,149,FALSE)),0,(VLOOKUP($A26,'Import OffPeak'!$A$3:EX$99,149,FALSE)-VLOOKUP($A26,'Import OffPeak change'!$A$106:EX$202,149,FALSE)))</f>
        <v>0</v>
      </c>
      <c r="ET26" s="6">
        <f>IF(ISERROR(VLOOKUP($A26,'Import OffPeak'!$A$3:EY$99,150,FALSE)-VLOOKUP($A26,'Import OffPeak change'!$A$106:EY$202,150,FALSE)),0,(VLOOKUP($A26,'Import OffPeak'!$A$3:EY$99,150,FALSE)-VLOOKUP($A26,'Import OffPeak change'!$A$106:EY$202,150,FALSE)))</f>
        <v>0</v>
      </c>
      <c r="EU26" s="6">
        <f>IF(ISERROR(VLOOKUP($A26,'Import OffPeak'!$A$3:EZ$99,151,FALSE)-VLOOKUP($A26,'Import OffPeak change'!$A$106:EZ$202,151,FALSE)),0,(VLOOKUP($A26,'Import OffPeak'!$A$3:EZ$99,151,FALSE)-VLOOKUP($A26,'Import OffPeak change'!$A$106:EZ$202,151,FALSE)))</f>
        <v>0</v>
      </c>
      <c r="EV26" s="6">
        <f>IF(ISERROR(VLOOKUP($A26,'Import OffPeak'!$A$3:FA$99,152,FALSE)-VLOOKUP($A26,'Import OffPeak change'!$A$106:FA$202,152,FALSE)),0,(VLOOKUP($A26,'Import OffPeak'!$A$3:FA$99,152,FALSE)-VLOOKUP($A26,'Import OffPeak change'!$A$106:FA$202,152,FALSE)))</f>
        <v>0</v>
      </c>
      <c r="EW26" s="6">
        <f>IF(ISERROR(VLOOKUP($A26,'Import OffPeak'!$A$3:FB$99,153,FALSE)-VLOOKUP($A26,'Import OffPeak change'!$A$106:FB$202,153,FALSE)),0,(VLOOKUP($A26,'Import OffPeak'!$A$3:FB$99,153,FALSE)-VLOOKUP($A26,'Import OffPeak change'!$A$106:FB$202,153,FALSE)))</f>
        <v>0</v>
      </c>
      <c r="EX26" s="6">
        <f>IF(ISERROR(VLOOKUP($A26,'Import OffPeak'!$A$3:FC$99,154,FALSE)-VLOOKUP($A26,'Import OffPeak change'!$A$106:FC$202,154,FALSE)),0,(VLOOKUP($A26,'Import OffPeak'!$A$3:FC$99,154,FALSE)-VLOOKUP($A26,'Import OffPeak change'!$A$106:FC$202,154,FALSE)))</f>
        <v>0</v>
      </c>
      <c r="EY26" s="6">
        <f>IF(ISERROR(VLOOKUP($A26,'Import OffPeak'!$A$3:FD$99,155,FALSE)-VLOOKUP($A26,'Import OffPeak change'!$A$106:FD$202,155,FALSE)),0,(VLOOKUP($A26,'Import OffPeak'!$A$3:FD$99,155,FALSE)-VLOOKUP($A26,'Import OffPeak change'!$A$106:FD$202,155,FALSE)))</f>
        <v>0</v>
      </c>
      <c r="EZ26" s="6">
        <f>IF(ISERROR(VLOOKUP($A26,'Import OffPeak'!$A$3:FE$99,156,FALSE)-VLOOKUP($A26,'Import OffPeak change'!$A$106:FE$202,156,FALSE)),0,(VLOOKUP($A26,'Import OffPeak'!$A$3:FE$99,156,FALSE)-VLOOKUP($A26,'Import OffPeak change'!$A$106:FE$202,156,FALSE)))</f>
        <v>0</v>
      </c>
      <c r="FA26" s="6">
        <f>IF(ISERROR(VLOOKUP($A26,'Import OffPeak'!$A$3:FF$99,157,FALSE)-VLOOKUP($A26,'Import OffPeak change'!$A$106:FF$202,157,FALSE)),0,(VLOOKUP($A26,'Import OffPeak'!$A$3:FF$99,157,FALSE)-VLOOKUP($A26,'Import OffPeak change'!$A$106:FF$202,157,FALSE)))</f>
        <v>0</v>
      </c>
      <c r="FB26" s="6">
        <f>IF(ISERROR(VLOOKUP($A26,'Import OffPeak'!$A$3:FG$99,158,FALSE)-VLOOKUP($A26,'Import OffPeak change'!$A$106:FG$202,158,FALSE)),0,(VLOOKUP($A26,'Import OffPeak'!$A$3:FG$99,158,FALSE)-VLOOKUP($A26,'Import OffPeak change'!$A$106:FG$202,158,FALSE)))</f>
        <v>0</v>
      </c>
      <c r="FC26" s="6">
        <f>IF(ISERROR(VLOOKUP($A26,'Import OffPeak'!$A$3:FH$99,159,FALSE)-VLOOKUP($A26,'Import OffPeak change'!$A$106:FH$202,159,FALSE)),0,(VLOOKUP($A26,'Import OffPeak'!$A$3:FH$99,159,FALSE)-VLOOKUP($A26,'Import OffPeak change'!$A$106:FH$202,159,FALSE)))</f>
        <v>0</v>
      </c>
      <c r="FD26" s="6">
        <f>IF(ISERROR(VLOOKUP($A26,'Import OffPeak'!$A$3:FI$99,160,FALSE)-VLOOKUP($A26,'Import OffPeak change'!$A$106:FI$202,160,FALSE)),0,(VLOOKUP($A26,'Import OffPeak'!$A$3:FI$99,160,FALSE)-VLOOKUP($A26,'Import OffPeak change'!$A$106:FI$202,160,FALSE)))</f>
        <v>0</v>
      </c>
      <c r="FE26" s="6">
        <f>IF(ISERROR(VLOOKUP($A26,'Import OffPeak'!$A$3:FJ$99,161,FALSE)-VLOOKUP($A26,'Import OffPeak change'!$A$106:FJ$202,161,FALSE)),0,(VLOOKUP($A26,'Import OffPeak'!$A$3:FJ$99,161,FALSE)-VLOOKUP($A26,'Import OffPeak change'!$A$106:FJ$202,161,FALSE)))</f>
        <v>0</v>
      </c>
      <c r="FF26" s="6">
        <f>IF(ISERROR(VLOOKUP($A26,'Import OffPeak'!$A$3:FK$99,162,FALSE)-VLOOKUP($A26,'Import OffPeak change'!$A$106:FK$202,162,FALSE)),0,(VLOOKUP($A26,'Import OffPeak'!$A$3:FK$99,162,FALSE)-VLOOKUP($A26,'Import OffPeak change'!$A$106:FK$202,162,FALSE)))</f>
        <v>0</v>
      </c>
      <c r="FG26" s="6">
        <f>IF(ISERROR(VLOOKUP($A26,'Import OffPeak'!$A$3:FL$99,163,FALSE)-VLOOKUP($A26,'Import OffPeak change'!$A$106:FL$202,163,FALSE)),0,(VLOOKUP($A26,'Import OffPeak'!$A$3:FL$99,163,FALSE)-VLOOKUP($A26,'Import OffPeak change'!$A$106:FL$202,163,FALSE)))</f>
        <v>0</v>
      </c>
      <c r="FH26" s="6">
        <f>IF(ISERROR(VLOOKUP($A26,'Import OffPeak'!$A$3:FM$99,164,FALSE)-VLOOKUP($A26,'Import OffPeak change'!$A$106:FM$202,164,FALSE)),0,(VLOOKUP($A26,'Import OffPeak'!$A$3:FM$99,164,FALSE)-VLOOKUP($A26,'Import OffPeak change'!$A$106:FM$202,164,FALSE)))</f>
        <v>0</v>
      </c>
      <c r="FI26" s="6">
        <f>IF(ISERROR(VLOOKUP($A26,'Import OffPeak'!$A$3:FN$99,165,FALSE)-VLOOKUP($A26,'Import OffPeak change'!$A$106:FN$202,165,FALSE)),0,(VLOOKUP($A26,'Import OffPeak'!$A$3:FN$99,165,FALSE)-VLOOKUP($A26,'Import OffPeak change'!$A$106:FN$202,165,FALSE)))</f>
        <v>0</v>
      </c>
      <c r="FJ26" s="6">
        <f>IF(ISERROR(VLOOKUP($A26,'Import OffPeak'!$A$3:FO$99,166,FALSE)-VLOOKUP($A26,'Import OffPeak change'!$A$106:FO$202,166,FALSE)),0,(VLOOKUP($A26,'Import OffPeak'!$A$3:FO$99,166,FALSE)-VLOOKUP($A26,'Import OffPeak change'!$A$106:FO$202,166,FALSE)))</f>
        <v>0</v>
      </c>
      <c r="FK26" s="6">
        <f>IF(ISERROR(VLOOKUP($A26,'Import OffPeak'!$A$3:FP$99,167,FALSE)-VLOOKUP($A26,'Import OffPeak change'!$A$106:FP$202,167,FALSE)),0,(VLOOKUP($A26,'Import OffPeak'!$A$3:FP$99,167,FALSE)-VLOOKUP($A26,'Import OffPeak change'!$A$106:FP$202,167,FALSE)))</f>
        <v>0</v>
      </c>
      <c r="FL26" s="6">
        <f>IF(ISERROR(VLOOKUP($A26,'Import OffPeak'!$A$3:FQ$99,168,FALSE)-VLOOKUP($A26,'Import OffPeak change'!$A$106:FQ$202,168,FALSE)),0,(VLOOKUP($A26,'Import OffPeak'!$A$3:FQ$99,168,FALSE)-VLOOKUP($A26,'Import OffPeak change'!$A$106:FQ$202,168,FALSE)))</f>
        <v>0</v>
      </c>
      <c r="FM26" s="6">
        <f>IF(ISERROR(VLOOKUP($A26,'Import OffPeak'!$A$3:FR$99,169,FALSE)-VLOOKUP($A26,'Import OffPeak change'!$A$106:FR$202,169,FALSE)),0,(VLOOKUP($A26,'Import OffPeak'!$A$3:FR$99,169,FALSE)-VLOOKUP($A26,'Import OffPeak change'!$A$106:FR$202,169,FALSE)))</f>
        <v>0</v>
      </c>
      <c r="FN26" s="6">
        <f>IF(ISERROR(VLOOKUP($A26,'Import OffPeak'!$A$3:FS$99,170,FALSE)-VLOOKUP($A26,'Import OffPeak change'!$A$106:FS$202,170,FALSE)),0,(VLOOKUP($A26,'Import OffPeak'!$A$3:FS$99,170,FALSE)-VLOOKUP($A26,'Import OffPeak change'!$A$106:FS$202,170,FALSE)))</f>
        <v>0</v>
      </c>
      <c r="FO26" s="6">
        <f>IF(ISERROR(VLOOKUP($A26,'Import OffPeak'!$A$3:FT$99,171,FALSE)-VLOOKUP($A26,'Import OffPeak change'!$A$106:FT$202,171,FALSE)),0,(VLOOKUP($A26,'Import OffPeak'!$A$3:FT$99,171,FALSE)-VLOOKUP($A26,'Import OffPeak change'!$A$106:FT$202,171,FALSE)))</f>
        <v>0</v>
      </c>
      <c r="FP26" s="6">
        <f>IF(ISERROR(VLOOKUP($A26,'Import OffPeak'!$A$3:FU$99,172,FALSE)-VLOOKUP($A26,'Import OffPeak change'!$A$106:FU$202,172,FALSE)),0,(VLOOKUP($A26,'Import OffPeak'!$A$3:FU$99,172,FALSE)-VLOOKUP($A26,'Import OffPeak change'!$A$106:FU$202,172,FALSE)))</f>
        <v>0</v>
      </c>
      <c r="FQ26" s="6">
        <f>IF(ISERROR(VLOOKUP($A26,'Import OffPeak'!$A$3:FV$99,173,FALSE)-VLOOKUP($A26,'Import OffPeak change'!$A$106:FV$202,173,FALSE)),0,(VLOOKUP($A26,'Import OffPeak'!$A$3:FV$99,173,FALSE)-VLOOKUP($A26,'Import OffPeak change'!$A$106:FV$202,173,FALSE)))</f>
        <v>0</v>
      </c>
      <c r="FR26" s="6">
        <f>IF(ISERROR(VLOOKUP($A26,'Import OffPeak'!$A$3:FW$99,174,FALSE)-VLOOKUP($A26,'Import OffPeak change'!$A$106:FW$202,174,FALSE)),0,(VLOOKUP($A26,'Import OffPeak'!$A$3:FW$99,174,FALSE)-VLOOKUP($A26,'Import OffPeak change'!$A$106:FW$202,174,FALSE)))</f>
        <v>0</v>
      </c>
      <c r="FS26" s="6">
        <f>IF(ISERROR(VLOOKUP($A26,'Import OffPeak'!$A$3:FX$99,175,FALSE)-VLOOKUP($A26,'Import OffPeak change'!$A$106:FX$202,175,FALSE)),0,(VLOOKUP($A26,'Import OffPeak'!$A$3:FX$99,175,FALSE)-VLOOKUP($A26,'Import OffPeak change'!$A$106:FX$202,175,FALSE)))</f>
        <v>0</v>
      </c>
      <c r="FT26" s="6">
        <f>IF(ISERROR(VLOOKUP($A26,'Import OffPeak'!$A$3:FY$99,176,FALSE)-VLOOKUP($A26,'Import OffPeak change'!$A$106:FY$202,176,FALSE)),0,(VLOOKUP($A26,'Import OffPeak'!$A$3:FY$99,176,FALSE)-VLOOKUP($A26,'Import OffPeak change'!$A$106:FY$202,176,FALSE)))</f>
        <v>0</v>
      </c>
      <c r="FU26" s="6">
        <f>IF(ISERROR(VLOOKUP($A26,'Import OffPeak'!$A$3:FZ$99,177,FALSE)-VLOOKUP($A26,'Import OffPeak change'!$A$106:FZ$202,177,FALSE)),0,(VLOOKUP($A26,'Import OffPeak'!$A$3:FZ$99,177,FALSE)-VLOOKUP($A26,'Import OffPeak change'!$A$106:FZ$202,177,FALSE)))</f>
        <v>0</v>
      </c>
      <c r="FV26" s="6">
        <f>IF(ISERROR(VLOOKUP($A26,'Import OffPeak'!$A$3:GA$99,178,FALSE)-VLOOKUP($A26,'Import OffPeak change'!$A$106:GA$202,178,FALSE)),0,(VLOOKUP($A26,'Import OffPeak'!$A$3:GA$99,178,FALSE)-VLOOKUP($A26,'Import OffPeak change'!$A$106:GA$202,178,FALSE)))</f>
        <v>0</v>
      </c>
      <c r="FW26" s="6">
        <f>IF(ISERROR(VLOOKUP($A26,'Import OffPeak'!$A$3:GB$99,179,FALSE)-VLOOKUP($A26,'Import OffPeak change'!$A$106:GB$202,179,FALSE)),0,(VLOOKUP($A26,'Import OffPeak'!$A$3:GB$99,179,FALSE)-VLOOKUP($A26,'Import OffPeak change'!$A$106:GB$202,179,FALSE)))</f>
        <v>0</v>
      </c>
      <c r="FX26" s="6">
        <f>IF(ISERROR(VLOOKUP($A26,'Import OffPeak'!$A$3:GC$99,180,FALSE)-VLOOKUP($A26,'Import OffPeak change'!$A$106:GC$202,180,FALSE)),0,(VLOOKUP($A26,'Import OffPeak'!$A$3:GC$99,180,FALSE)-VLOOKUP($A26,'Import OffPeak change'!$A$106:GC$202,180,FALSE)))</f>
        <v>0</v>
      </c>
      <c r="FY26" s="6">
        <f>IF(ISERROR(VLOOKUP($A26,'Import OffPeak'!$A$3:GD$99,181,FALSE)-VLOOKUP($A26,'Import OffPeak change'!$A$106:GD$202,181,FALSE)),0,(VLOOKUP($A26,'Import OffPeak'!$A$3:GD$99,181,FALSE)-VLOOKUP($A26,'Import OffPeak change'!$A$106:GD$202,181,FALSE)))</f>
        <v>0</v>
      </c>
      <c r="FZ26" s="6">
        <f>IF(ISERROR(VLOOKUP($A26,'Import OffPeak'!$A$3:GE$99,182,FALSE)-VLOOKUP($A26,'Import OffPeak change'!$A$106:GE$202,182,FALSE)),0,(VLOOKUP($A26,'Import OffPeak'!$A$3:GE$99,182,FALSE)-VLOOKUP($A26,'Import OffPeak change'!$A$106:GE$202,182,FALSE)))</f>
        <v>0</v>
      </c>
      <c r="GA26" s="6">
        <f>IF(ISERROR(VLOOKUP($A26,'Import OffPeak'!$A$3:GF$99,183,FALSE)-VLOOKUP($A26,'Import OffPeak change'!$A$106:GF$202,183,FALSE)),0,(VLOOKUP($A26,'Import OffPeak'!$A$3:GF$99,183,FALSE)-VLOOKUP($A26,'Import OffPeak change'!$A$106:GF$202,183,FALSE)))</f>
        <v>0</v>
      </c>
      <c r="GB26" s="6">
        <f>IF(ISERROR(VLOOKUP($A26,'Import OffPeak'!$A$3:GG$99,184,FALSE)-VLOOKUP($A26,'Import OffPeak change'!$A$106:GG$202,184,FALSE)),0,(VLOOKUP($A26,'Import OffPeak'!$A$3:GG$99,184,FALSE)-VLOOKUP($A26,'Import OffPeak change'!$A$106:GG$202,184,FALSE)))</f>
        <v>0</v>
      </c>
      <c r="GC26" s="6">
        <f>IF(ISERROR(VLOOKUP($A26,'Import OffPeak'!$A$3:GH$99,185,FALSE)-VLOOKUP($A26,'Import OffPeak change'!$A$106:GH$202,185,FALSE)),0,(VLOOKUP($A26,'Import OffPeak'!$A$3:GH$99,185,FALSE)-VLOOKUP($A26,'Import OffPeak change'!$A$106:GH$202,185,FALSE)))</f>
        <v>0</v>
      </c>
      <c r="GD26" s="6">
        <f>IF(ISERROR(VLOOKUP($A26,'Import OffPeak'!$A$3:GI$99,186,FALSE)-VLOOKUP($A26,'Import OffPeak change'!$A$106:GI$202,186,FALSE)),0,(VLOOKUP($A26,'Import OffPeak'!$A$3:GI$99,186,FALSE)-VLOOKUP($A26,'Import OffPeak change'!$A$106:GI$202,186,FALSE)))</f>
        <v>0</v>
      </c>
      <c r="GE26" s="6">
        <f>IF(ISERROR(VLOOKUP($A26,'Import OffPeak'!$A$3:GJ$99,187,FALSE)-VLOOKUP($A26,'Import OffPeak change'!$A$106:GJ$202,187,FALSE)),0,(VLOOKUP($A26,'Import OffPeak'!$A$3:GJ$99,187,FALSE)-VLOOKUP($A26,'Import OffPeak change'!$A$106:GJ$202,187,FALSE)))</f>
        <v>0</v>
      </c>
      <c r="GF26" s="6">
        <f>IF(ISERROR(VLOOKUP($A26,'Import OffPeak'!$A$3:GK$99,188,FALSE)-VLOOKUP($A26,'Import OffPeak change'!$A$106:GK$202,188,FALSE)),0,(VLOOKUP($A26,'Import OffPeak'!$A$3:GK$99,188,FALSE)-VLOOKUP($A26,'Import OffPeak change'!$A$106:GK$202,188,FALSE)))</f>
        <v>0</v>
      </c>
      <c r="GG26" s="6">
        <f>IF(ISERROR(VLOOKUP($A26,'Import OffPeak'!$A$3:GL$99,189,FALSE)-VLOOKUP($A26,'Import OffPeak change'!$A$106:GL$202,189,FALSE)),0,(VLOOKUP($A26,'Import OffPeak'!$A$3:GL$99,189,FALSE)-VLOOKUP($A26,'Import OffPeak change'!$A$106:GL$202,189,FALSE)))</f>
        <v>0</v>
      </c>
      <c r="GH26" s="6">
        <f>IF(ISERROR(VLOOKUP($A26,'Import OffPeak'!$A$3:GM$99,190,FALSE)-VLOOKUP($A26,'Import OffPeak change'!$A$106:GM$202,190,FALSE)),0,(VLOOKUP($A26,'Import OffPeak'!$A$3:GM$99,190,FALSE)-VLOOKUP($A26,'Import OffPeak change'!$A$106:GM$202,190,FALSE)))</f>
        <v>0</v>
      </c>
      <c r="GI26" s="6">
        <f>IF(ISERROR(VLOOKUP($A26,'Import OffPeak'!$A$3:GN$99,191,FALSE)-VLOOKUP($A26,'Import OffPeak change'!$A$106:GN$202,191,FALSE)),0,(VLOOKUP($A26,'Import OffPeak'!$A$3:GN$99,191,FALSE)-VLOOKUP($A26,'Import OffPeak change'!$A$106:GN$202,191,FALSE)))</f>
        <v>0</v>
      </c>
      <c r="GJ26" s="6">
        <f>IF(ISERROR(VLOOKUP($A26,'Import OffPeak'!$A$3:GO$99,192,FALSE)-VLOOKUP($A26,'Import OffPeak change'!$A$106:GO$202,192,FALSE)),0,(VLOOKUP($A26,'Import OffPeak'!$A$3:GO$99,192,FALSE)-VLOOKUP($A26,'Import OffPeak change'!$A$106:GO$202,192,FALSE)))</f>
        <v>0</v>
      </c>
      <c r="GK26" s="6">
        <f>IF(ISERROR(VLOOKUP($A26,'Import OffPeak'!$A$3:GP$99,193,FALSE)-VLOOKUP($A26,'Import OffPeak change'!$A$106:GP$202,193,FALSE)),0,(VLOOKUP($A26,'Import OffPeak'!$A$3:GP$99,193,FALSE)-VLOOKUP($A26,'Import OffPeak change'!$A$106:GP$202,193,FALSE)))</f>
        <v>0</v>
      </c>
      <c r="GL26" s="6">
        <f>IF(ISERROR(VLOOKUP($A26,'Import OffPeak'!$A$3:GQ$99,194,FALSE)-VLOOKUP($A26,'Import OffPeak change'!$A$106:GQ$202,194,FALSE)),0,(VLOOKUP($A26,'Import OffPeak'!$A$3:GQ$99,194,FALSE)-VLOOKUP($A26,'Import OffPeak change'!$A$106:GQ$202,194,FALSE)))</f>
        <v>0</v>
      </c>
      <c r="GM26" s="6">
        <f>IF(ISERROR(VLOOKUP($A26,'Import OffPeak'!$A$3:GR$99,195,FALSE)-VLOOKUP($A26,'Import OffPeak change'!$A$106:GR$202,195,FALSE)),0,(VLOOKUP($A26,'Import OffPeak'!$A$3:GR$99,195,FALSE)-VLOOKUP($A26,'Import OffPeak change'!$A$106:GR$202,195,FALSE)))</f>
        <v>0</v>
      </c>
      <c r="GN26" s="6">
        <f>IF(ISERROR(VLOOKUP($A26,'Import OffPeak'!$A$3:GS$99,196,FALSE)-VLOOKUP($A26,'Import OffPeak change'!$A$106:GS$202,196,FALSE)),0,(VLOOKUP($A26,'Import OffPeak'!$A$3:GS$99,196,FALSE)-VLOOKUP($A26,'Import OffPeak change'!$A$106:GS$202,196,FALSE)))</f>
        <v>0</v>
      </c>
      <c r="GO26" s="6">
        <f>IF(ISERROR(VLOOKUP($A26,'Import OffPeak'!$A$3:GT$99,197,FALSE)-VLOOKUP($A26,'Import OffPeak change'!$A$106:GT$202,197,FALSE)),0,(VLOOKUP($A26,'Import OffPeak'!$A$3:GT$99,197,FALSE)-VLOOKUP($A26,'Import OffPeak change'!$A$106:GT$202,197,FALSE)))</f>
        <v>0</v>
      </c>
      <c r="GP26" s="6">
        <f>IF(ISERROR(VLOOKUP($A26,'Import OffPeak'!$A$3:GU$99,198,FALSE)-VLOOKUP($A26,'Import OffPeak change'!$A$106:GU$202,198,FALSE)),0,(VLOOKUP($A26,'Import OffPeak'!$A$3:GU$99,198,FALSE)-VLOOKUP($A26,'Import OffPeak change'!$A$106:GU$202,198,FALSE)))</f>
        <v>0</v>
      </c>
      <c r="GQ26" s="6">
        <f>IF(ISERROR(VLOOKUP($A26,'Import OffPeak'!$A$3:GV$99,199,FALSE)-VLOOKUP($A26,'Import OffPeak change'!$A$106:GV$202,199,FALSE)),0,(VLOOKUP($A26,'Import OffPeak'!$A$3:GV$99,199,FALSE)-VLOOKUP($A26,'Import OffPeak change'!$A$106:GV$202,199,FALSE)))</f>
        <v>0</v>
      </c>
      <c r="GR26" s="6">
        <f>IF(ISERROR(VLOOKUP($A26,'Import OffPeak'!$A$3:GW$99,200,FALSE)-VLOOKUP($A26,'Import OffPeak change'!$A$106:GW$202,200,FALSE)),0,(VLOOKUP($A26,'Import OffPeak'!$A$3:GW$99,200,FALSE)-VLOOKUP($A26,'Import OffPeak change'!$A$106:GW$202,200,FALSE)))</f>
        <v>0</v>
      </c>
      <c r="GS26" s="6">
        <f>IF(ISERROR(VLOOKUP($A26,'Import OffPeak'!$A$3:GX$99,201,FALSE)-VLOOKUP($A26,'Import OffPeak change'!$A$106:GX$202,201,FALSE)),0,(VLOOKUP($A26,'Import OffPeak'!$A$3:GX$99,201,FALSE)-VLOOKUP($A26,'Import OffPeak change'!$A$106:GX$202,201,FALSE)))</f>
        <v>0</v>
      </c>
      <c r="GT26" s="6">
        <f>IF(ISERROR(VLOOKUP($A26,'Import OffPeak'!$A$3:GY$99,202,FALSE)-VLOOKUP($A26,'Import OffPeak change'!$A$106:GY$202,202,FALSE)),0,(VLOOKUP($A26,'Import OffPeak'!$A$3:GY$99,202,FALSE)-VLOOKUP($A26,'Import OffPeak change'!$A$106:GY$202,202,FALSE)))</f>
        <v>0</v>
      </c>
      <c r="GU26" s="6">
        <f>IF(ISERROR(VLOOKUP($A26,'Import OffPeak'!$A$3:GZ$99,203,FALSE)-VLOOKUP($A26,'Import OffPeak change'!$A$106:GZ$202,203,FALSE)),0,(VLOOKUP($A26,'Import OffPeak'!$A$3:GZ$99,203,FALSE)-VLOOKUP($A26,'Import OffPeak change'!$A$106:GZ$202,203,FALSE)))</f>
        <v>0</v>
      </c>
      <c r="GV26" s="6">
        <f>IF(ISERROR(VLOOKUP($A26,'Import OffPeak'!$A$3:HA$99,204,FALSE)-VLOOKUP($A26,'Import OffPeak change'!$A$106:HA$202,204,FALSE)),0,(VLOOKUP($A26,'Import OffPeak'!$A$3:HA$99,204,FALSE)-VLOOKUP($A26,'Import OffPeak change'!$A$106:HA$202,204,FALSE)))</f>
        <v>0</v>
      </c>
      <c r="GW26" s="6">
        <f>IF(ISERROR(VLOOKUP($A26,'Import OffPeak'!$A$3:HB$99,205,FALSE)-VLOOKUP($A26,'Import OffPeak change'!$A$106:HB$202,205,FALSE)),0,(VLOOKUP($A26,'Import OffPeak'!$A$3:HB$99,205,FALSE)-VLOOKUP($A26,'Import OffPeak change'!$A$106:HB$202,205,FALSE)))</f>
        <v>0</v>
      </c>
      <c r="GX26" s="6">
        <f>IF(ISERROR(VLOOKUP($A26,'Import OffPeak'!$A$3:HC$99,206,FALSE)-VLOOKUP($A26,'Import OffPeak change'!$A$106:HC$202,206,FALSE)),0,(VLOOKUP($A26,'Import OffPeak'!$A$3:HC$99,206,FALSE)-VLOOKUP($A26,'Import OffPeak change'!$A$106:HC$202,206,FALSE)))</f>
        <v>0</v>
      </c>
      <c r="GY26" s="6">
        <f>IF(ISERROR(VLOOKUP($A26,'Import OffPeak'!$A$3:HD$99,207,FALSE)-VLOOKUP($A26,'Import OffPeak change'!$A$106:HD$202,207,FALSE)),0,(VLOOKUP($A26,'Import OffPeak'!$A$3:HD$99,207,FALSE)-VLOOKUP($A26,'Import OffPeak change'!$A$106:HD$202,207,FALSE)))</f>
        <v>0</v>
      </c>
      <c r="GZ26" s="6">
        <f>IF(ISERROR(VLOOKUP($A26,'Import OffPeak'!$A$3:HE$99,208,FALSE)-VLOOKUP($A26,'Import OffPeak change'!$A$106:HE$202,208,FALSE)),0,(VLOOKUP($A26,'Import OffPeak'!$A$3:HE$99,208,FALSE)-VLOOKUP($A26,'Import OffPeak change'!$A$106:HE$202,208,FALSE)))</f>
        <v>0</v>
      </c>
      <c r="HA26" s="6">
        <f>IF(ISERROR(VLOOKUP($A26,'Import OffPeak'!$A$3:HF$99,209,FALSE)-VLOOKUP($A26,'Import OffPeak change'!$A$106:HF$202,209,FALSE)),0,(VLOOKUP($A26,'Import OffPeak'!$A$3:HF$99,209,FALSE)-VLOOKUP($A26,'Import OffPeak change'!$A$106:HF$202,209,FALSE)))</f>
        <v>0</v>
      </c>
      <c r="HB26" s="6">
        <f>IF(ISERROR(VLOOKUP($A26,'Import OffPeak'!$A$3:HG$99,210,FALSE)-VLOOKUP($A26,'Import OffPeak change'!$A$106:HG$202,210,FALSE)),0,(VLOOKUP($A26,'Import OffPeak'!$A$3:HG$99,210,FALSE)-VLOOKUP($A26,'Import OffPeak change'!$A$106:HG$202,210,FALSE)))</f>
        <v>0</v>
      </c>
      <c r="HC26" s="6">
        <f>IF(ISERROR(VLOOKUP($A26,'Import OffPeak'!$A$3:HH$99,211,FALSE)-VLOOKUP($A26,'Import OffPeak change'!$A$106:HH$202,211,FALSE)),0,(VLOOKUP($A26,'Import OffPeak'!$A$3:HH$99,211,FALSE)-VLOOKUP($A26,'Import OffPeak change'!$A$106:HH$202,211,FALSE)))</f>
        <v>0</v>
      </c>
      <c r="HD26" s="6">
        <f>IF(ISERROR(VLOOKUP($A26,'Import OffPeak'!$A$3:HI$99,212,FALSE)-VLOOKUP($A26,'Import OffPeak change'!$A$106:HI$202,212,FALSE)),0,(VLOOKUP($A26,'Import OffPeak'!$A$3:HI$99,212,FALSE)-VLOOKUP($A26,'Import OffPeak change'!$A$106:HI$202,212,FALSE)))</f>
        <v>0</v>
      </c>
      <c r="HE26" s="6">
        <f>IF(ISERROR(VLOOKUP($A26,'Import OffPeak'!$A$3:HJ$99,213,FALSE)-VLOOKUP($A26,'Import OffPeak change'!$A$106:HJ$202,213,FALSE)),0,(VLOOKUP($A26,'Import OffPeak'!$A$3:HJ$99,213,FALSE)-VLOOKUP($A26,'Import OffPeak change'!$A$106:HJ$202,213,FALSE)))</f>
        <v>0</v>
      </c>
      <c r="HF26" s="6">
        <f>IF(ISERROR(VLOOKUP($A26,'Import OffPeak'!$A$3:HK$99,214,FALSE)-VLOOKUP($A26,'Import OffPeak change'!$A$106:HK$202,214,FALSE)),0,(VLOOKUP($A26,'Import OffPeak'!$A$3:HK$99,214,FALSE)-VLOOKUP($A26,'Import OffPeak change'!$A$106:HK$202,214,FALSE)))</f>
        <v>0</v>
      </c>
      <c r="HG26" s="6">
        <f>IF(ISERROR(VLOOKUP($A26,'Import OffPeak'!$A$3:HL$99,215,FALSE)-VLOOKUP($A26,'Import OffPeak change'!$A$106:HL$202,215,FALSE)),0,(VLOOKUP($A26,'Import OffPeak'!$A$3:HL$99,215,FALSE)-VLOOKUP($A26,'Import OffPeak change'!$A$106:HL$202,215,FALSE)))</f>
        <v>0</v>
      </c>
      <c r="HH26" s="6">
        <f>IF(ISERROR(VLOOKUP($A26,'Import OffPeak'!$A$3:HM$99,216,FALSE)-VLOOKUP($A26,'Import OffPeak change'!$A$106:HM$202,216,FALSE)),0,(VLOOKUP($A26,'Import OffPeak'!$A$3:HM$99,216,FALSE)-VLOOKUP($A26,'Import OffPeak change'!$A$106:HM$202,216,FALSE)))</f>
        <v>0</v>
      </c>
      <c r="HI26" s="6">
        <f>IF(ISERROR(VLOOKUP($A26,'Import OffPeak'!$A$3:HN$99,217,FALSE)-VLOOKUP($A26,'Import OffPeak change'!$A$106:HN$202,217,FALSE)),0,(VLOOKUP($A26,'Import OffPeak'!$A$3:HN$99,217,FALSE)-VLOOKUP($A26,'Import OffPeak change'!$A$106:HN$202,217,FALSE)))</f>
        <v>0</v>
      </c>
      <c r="HJ26" s="6">
        <f>IF(ISERROR(VLOOKUP($A26,'Import OffPeak'!$A$3:HO$99,218,FALSE)-VLOOKUP($A26,'Import OffPeak change'!$A$106:HO$202,218,FALSE)),0,(VLOOKUP($A26,'Import OffPeak'!$A$3:HO$99,218,FALSE)-VLOOKUP($A26,'Import OffPeak change'!$A$106:HO$202,218,FALSE)))</f>
        <v>0</v>
      </c>
      <c r="HK26" s="6">
        <f>IF(ISERROR(VLOOKUP($A26,'Import OffPeak'!$A$3:HP$99,219,FALSE)-VLOOKUP($A26,'Import OffPeak change'!$A$106:HP$202,219,FALSE)),0,(VLOOKUP($A26,'Import OffPeak'!$A$3:HP$99,219,FALSE)-VLOOKUP($A26,'Import OffPeak change'!$A$106:HP$202,219,FALSE)))</f>
        <v>0</v>
      </c>
      <c r="HL26" s="6">
        <f>IF(ISERROR(VLOOKUP($A26,'Import OffPeak'!$A$3:HQ$99,220,FALSE)-VLOOKUP($A26,'Import OffPeak change'!$A$106:HQ$202,220,FALSE)),0,(VLOOKUP($A26,'Import OffPeak'!$A$3:HQ$99,220,FALSE)-VLOOKUP($A26,'Import OffPeak change'!$A$106:HQ$202,220,FALSE)))</f>
        <v>0</v>
      </c>
      <c r="HM26" s="6">
        <f>IF(ISERROR(VLOOKUP($A26,'Import OffPeak'!$A$3:HR$99,221,FALSE)-VLOOKUP($A26,'Import OffPeak change'!$A$106:HR$202,221,FALSE)),0,(VLOOKUP($A26,'Import OffPeak'!$A$3:HR$99,221,FALSE)-VLOOKUP($A26,'Import OffPeak change'!$A$106:HR$202,221,FALSE)))</f>
        <v>0</v>
      </c>
      <c r="HN26" s="6">
        <f>IF(ISERROR(VLOOKUP($A26,'Import OffPeak'!$A$3:HS$99,222,FALSE)-VLOOKUP($A26,'Import OffPeak change'!$A$106:HS$202,222,FALSE)),0,(VLOOKUP($A26,'Import OffPeak'!$A$3:HS$99,222,FALSE)-VLOOKUP($A26,'Import OffPeak change'!$A$106:HS$202,222,FALSE)))</f>
        <v>0</v>
      </c>
      <c r="HO26" s="6">
        <f>IF(ISERROR(VLOOKUP($A26,'Import OffPeak'!$A$3:HT$99,223,FALSE)-VLOOKUP($A26,'Import OffPeak change'!$A$106:HT$202,223,FALSE)),0,(VLOOKUP($A26,'Import OffPeak'!$A$3:HT$99,223,FALSE)-VLOOKUP($A26,'Import OffPeak change'!$A$106:HT$202,223,FALSE)))</f>
        <v>0</v>
      </c>
      <c r="HP26" s="6">
        <f>IF(ISERROR(VLOOKUP($A26,'Import OffPeak'!$A$3:HU$99,224,FALSE)-VLOOKUP($A26,'Import OffPeak change'!$A$106:HU$202,224,FALSE)),0,(VLOOKUP($A26,'Import OffPeak'!$A$3:HU$99,224,FALSE)-VLOOKUP($A26,'Import OffPeak change'!$A$106:HU$202,224,FALSE)))</f>
        <v>0</v>
      </c>
      <c r="HQ26" s="6">
        <f>IF(ISERROR(VLOOKUP($A26,'Import OffPeak'!$A$3:HV$99,225,FALSE)-VLOOKUP($A26,'Import OffPeak change'!$A$106:HV$202,225,FALSE)),0,(VLOOKUP($A26,'Import OffPeak'!$A$3:HV$99,225,FALSE)-VLOOKUP($A26,'Import OffPeak change'!$A$106:HV$202,225,FALSE)))</f>
        <v>0</v>
      </c>
      <c r="HR26" s="6">
        <f>IF(ISERROR(VLOOKUP($A26,'Import OffPeak'!$A$3:HW$99,226,FALSE)-VLOOKUP($A26,'Import OffPeak change'!$A$106:HW$202,226,FALSE)),0,(VLOOKUP($A26,'Import OffPeak'!$A$3:HW$99,226,FALSE)-VLOOKUP($A26,'Import OffPeak change'!$A$106:HW$202,226,FALSE)))</f>
        <v>0</v>
      </c>
      <c r="HS26" s="6">
        <f>IF(ISERROR(VLOOKUP($A26,'Import OffPeak'!$A$3:HX$99,227,FALSE)-VLOOKUP($A26,'Import OffPeak change'!$A$106:HX$202,227,FALSE)),0,(VLOOKUP($A26,'Import OffPeak'!$A$3:HX$99,227,FALSE)-VLOOKUP($A26,'Import OffPeak change'!$A$106:HX$202,227,FALSE)))</f>
        <v>0</v>
      </c>
      <c r="HT26" s="6">
        <f>IF(ISERROR(VLOOKUP($A26,'Import OffPeak'!$A$3:HY$99,228,FALSE)-VLOOKUP($A26,'Import OffPeak change'!$A$106:HY$202,228,FALSE)),0,(VLOOKUP($A26,'Import OffPeak'!$A$3:HY$99,228,FALSE)-VLOOKUP($A26,'Import OffPeak change'!$A$106:HY$202,228,FALSE)))</f>
        <v>0</v>
      </c>
      <c r="HU26" s="6">
        <f>IF(ISERROR(VLOOKUP($A26,'Import OffPeak'!$A$3:HZ$99,229,FALSE)-VLOOKUP($A26,'Import OffPeak change'!$A$106:HZ$202,229,FALSE)),0,(VLOOKUP($A26,'Import OffPeak'!$A$3:HZ$99,229,FALSE)-VLOOKUP($A26,'Import OffPeak change'!$A$106:HZ$202,229,FALSE)))</f>
        <v>0</v>
      </c>
      <c r="HV26" s="6">
        <f>IF(ISERROR(VLOOKUP($A26,'Import OffPeak'!$A$3:IA$99,230,FALSE)-VLOOKUP($A26,'Import OffPeak change'!$A$106:IA$202,230,FALSE)),0,(VLOOKUP($A26,'Import OffPeak'!$A$3:IA$99,230,FALSE)-VLOOKUP($A26,'Import OffPeak change'!$A$106:IA$202,230,FALSE)))</f>
        <v>0</v>
      </c>
      <c r="HW26" s="6">
        <f>IF(ISERROR(VLOOKUP($A26,'Import OffPeak'!$A$3:IB$99,231,FALSE)-VLOOKUP($A26,'Import OffPeak change'!$A$106:IB$202,231,FALSE)),0,(VLOOKUP($A26,'Import OffPeak'!$A$3:IB$99,231,FALSE)-VLOOKUP($A26,'Import OffPeak change'!$A$106:IB$202,231,FALSE)))</f>
        <v>0</v>
      </c>
      <c r="HX26" s="6">
        <f>IF(ISERROR(VLOOKUP($A26,'Import OffPeak'!$A$3:IC$99,232,FALSE)-VLOOKUP($A26,'Import OffPeak change'!$A$106:IC$202,232,FALSE)),0,(VLOOKUP($A26,'Import OffPeak'!$A$3:IC$99,232,FALSE)-VLOOKUP($A26,'Import OffPeak change'!$A$106:IC$202,232,FALSE)))</f>
        <v>0</v>
      </c>
      <c r="HY26" s="6">
        <f>IF(ISERROR(VLOOKUP($A26,'Import OffPeak'!$A$3:ID$99,233,FALSE)-VLOOKUP($A26,'Import OffPeak change'!$A$106:ID$202,233,FALSE)),0,(VLOOKUP($A26,'Import OffPeak'!$A$3:ID$99,233,FALSE)-VLOOKUP($A26,'Import OffPeak change'!$A$106:ID$202,233,FALSE)))</f>
        <v>0</v>
      </c>
      <c r="HZ26" s="6">
        <f>IF(ISERROR(VLOOKUP($A26,'Import OffPeak'!$A$3:IE$99,234,FALSE)-VLOOKUP($A26,'Import OffPeak change'!$A$106:IE$202,234,FALSE)),0,(VLOOKUP($A26,'Import OffPeak'!$A$3:IE$99,234,FALSE)-VLOOKUP($A26,'Import OffPeak change'!$A$106:IE$202,234,FALSE)))</f>
        <v>0</v>
      </c>
      <c r="IA26" s="6">
        <f>IF(ISERROR(VLOOKUP($A26,'Import OffPeak'!$A$3:IF$99,235,FALSE)-VLOOKUP($A26,'Import OffPeak change'!$A$106:IF$202,235,FALSE)),0,(VLOOKUP($A26,'Import OffPeak'!$A$3:IF$99,235,FALSE)-VLOOKUP($A26,'Import OffPeak change'!$A$106:IF$202,235,FALSE)))</f>
        <v>0</v>
      </c>
      <c r="IB26" s="6">
        <f>IF(ISERROR(VLOOKUP($A26,'Import OffPeak'!$A$3:IG$99,236,FALSE)-VLOOKUP($A26,'Import OffPeak change'!$A$106:IG$202,236,FALSE)),0,(VLOOKUP($A26,'Import OffPeak'!$A$3:IG$99,236,FALSE)-VLOOKUP($A26,'Import OffPeak change'!$A$106:IG$202,236,FALSE)))</f>
        <v>0</v>
      </c>
      <c r="IC26" s="6">
        <f>IF(ISERROR(VLOOKUP($A26,'Import OffPeak'!$A$3:IH$99,237,FALSE)-VLOOKUP($A26,'Import OffPeak change'!$A$106:IH$202,237,FALSE)),0,(VLOOKUP($A26,'Import OffPeak'!$A$3:IH$99,237,FALSE)-VLOOKUP($A26,'Import OffPeak change'!$A$106:IH$202,237,FALSE)))</f>
        <v>0</v>
      </c>
      <c r="ID26" s="6">
        <f>IF(ISERROR(VLOOKUP($A26,'Import OffPeak'!$A$3:II$99,238,FALSE)-VLOOKUP($A26,'Import OffPeak change'!$A$106:II$202,238,FALSE)),0,(VLOOKUP($A26,'Import OffPeak'!$A$3:II$99,238,FALSE)-VLOOKUP($A26,'Import OffPeak change'!$A$106:II$202,238,FALSE)))</f>
        <v>0</v>
      </c>
      <c r="IE26" s="6">
        <f>IF(ISERROR(VLOOKUP($A26,'Import OffPeak'!$A$3:IJ$99,239,FALSE)-VLOOKUP($A26,'Import OffPeak change'!$A$106:IJ$202,239,FALSE)),0,(VLOOKUP($A26,'Import OffPeak'!$A$3:IJ$99,239,FALSE)-VLOOKUP($A26,'Import OffPeak change'!$A$106:IJ$202,239,FALSE)))</f>
        <v>0</v>
      </c>
    </row>
    <row r="27" spans="1:240">
      <c r="A27" s="168" t="str">
        <f>IF('Import OffPeak'!A24=0,"",'Import OffPeak'!A24)</f>
        <v>EPMI-ST-SW</v>
      </c>
      <c r="B27" s="6"/>
      <c r="C27" s="6"/>
      <c r="D27" s="6"/>
      <c r="E27" s="6"/>
      <c r="F27" s="6"/>
      <c r="G27" s="6">
        <f>IF(ISERROR(VLOOKUP($A27,'Import OffPeak'!$A$3:L$99,7,FALSE)-VLOOKUP($A27,'Import OffPeak change'!$A$106:L$202,7,FALSE)),0,(VLOOKUP($A27,'Import OffPeak'!$A$3:L$99,7,FALSE)-VLOOKUP($A27,'Import OffPeak change'!$A$106:L$202,7,FALSE)))</f>
        <v>0</v>
      </c>
      <c r="H27" s="6">
        <f>IF(ISERROR(VLOOKUP($A27,'Import OffPeak'!$A$3:M$99,8,FALSE)-VLOOKUP($A27,'Import OffPeak change'!$A$106:M$202,8,FALSE)),0,(VLOOKUP($A27,'Import OffPeak'!$A$3:M$99,8,FALSE)-VLOOKUP($A27,'Import OffPeak change'!$A$106:M$202,8,FALSE)))</f>
        <v>-13135.449199845123</v>
      </c>
      <c r="I27" s="6">
        <f>IF(ISERROR(VLOOKUP($A27,'Import OffPeak'!$A$3:N$99,9,FALSE)-VLOOKUP($A27,'Import OffPeak change'!$A$106:N$202,9,FALSE)),0,(VLOOKUP($A27,'Import OffPeak'!$A$3:N$99,9,FALSE)-VLOOKUP($A27,'Import OffPeak change'!$A$106:N$202,9,FALSE)))</f>
        <v>0.60415559093144111</v>
      </c>
      <c r="J27" s="6">
        <f>IF(ISERROR(VLOOKUP($A27,'Import OffPeak'!$A$3:O$99,10,FALSE)-VLOOKUP($A27,'Import OffPeak change'!$A$106:O$202,10,FALSE)),0,(VLOOKUP($A27,'Import OffPeak'!$A$3:O$99,10,FALSE)-VLOOKUP($A27,'Import OffPeak change'!$A$106:O$202,10,FALSE)))</f>
        <v>0</v>
      </c>
      <c r="K27" s="6">
        <f>IF(ISERROR(VLOOKUP($A27,'Import OffPeak'!$A$3:P$99,11,FALSE)-VLOOKUP($A27,'Import OffPeak change'!$A$106:P$202,11,FALSE)),0,(VLOOKUP($A27,'Import OffPeak'!$A$3:P$99,11,FALSE)-VLOOKUP($A27,'Import OffPeak change'!$A$106:P$202,11,FALSE)))</f>
        <v>0</v>
      </c>
      <c r="L27" s="6">
        <f>IF(ISERROR(VLOOKUP($A27,'Import OffPeak'!$A$3:Q$99,12,FALSE)-VLOOKUP($A27,'Import OffPeak change'!$A$106:Q$202,12,FALSE)),0,(VLOOKUP($A27,'Import OffPeak'!$A$3:Q$99,12,FALSE)-VLOOKUP($A27,'Import OffPeak change'!$A$106:Q$202,12,FALSE)))</f>
        <v>0</v>
      </c>
      <c r="M27" s="6">
        <f>IF(ISERROR(VLOOKUP($A27,'Import OffPeak'!$A$3:R$99,13,FALSE)-VLOOKUP($A27,'Import OffPeak change'!$A$106:R$202,13,FALSE)),0,(VLOOKUP($A27,'Import OffPeak'!$A$3:R$99,13,FALSE)-VLOOKUP($A27,'Import OffPeak change'!$A$106:R$202,13,FALSE)))</f>
        <v>0</v>
      </c>
      <c r="N27" s="6">
        <f>IF(ISERROR(VLOOKUP($A27,'Import OffPeak'!$A$3:S$99,14,FALSE)-VLOOKUP($A27,'Import OffPeak change'!$A$106:S$202,14,FALSE)),0,(VLOOKUP($A27,'Import OffPeak'!$A$3:S$99,14,FALSE)-VLOOKUP($A27,'Import OffPeak change'!$A$106:S$202,14,FALSE)))</f>
        <v>0</v>
      </c>
      <c r="O27" s="6">
        <f>IF(ISERROR(VLOOKUP($A27,'Import OffPeak'!$A$3:T$99,15,FALSE)-VLOOKUP($A27,'Import OffPeak change'!$A$106:T$202,15,FALSE)),0,(VLOOKUP($A27,'Import OffPeak'!$A$3:T$99,15,FALSE)-VLOOKUP($A27,'Import OffPeak change'!$A$106:T$202,15,FALSE)))</f>
        <v>0</v>
      </c>
      <c r="P27" s="6">
        <f>IF(ISERROR(VLOOKUP($A27,'Import OffPeak'!$A$3:U$99,16,FALSE)-VLOOKUP($A27,'Import OffPeak change'!$A$106:U$202,16,FALSE)),0,(VLOOKUP($A27,'Import OffPeak'!$A$3:U$99,16,FALSE)-VLOOKUP($A27,'Import OffPeak change'!$A$106:U$202,16,FALSE)))</f>
        <v>1.7380074925404188</v>
      </c>
      <c r="Q27" s="6">
        <f>IF(ISERROR(VLOOKUP($A27,'Import OffPeak'!$A$3:V$99,17,FALSE)-VLOOKUP($A27,'Import OffPeak change'!$A$106:V$202,17,FALSE)),0,(VLOOKUP($A27,'Import OffPeak'!$A$3:V$99,17,FALSE)-VLOOKUP($A27,'Import OffPeak change'!$A$106:V$202,17,FALSE)))</f>
        <v>2.4059400590394944</v>
      </c>
      <c r="R27" s="6">
        <f>IF(ISERROR(VLOOKUP($A27,'Import OffPeak'!$A$3:W$99,18,FALSE)-VLOOKUP($A27,'Import OffPeak change'!$A$106:W$202,18,FALSE)),0,(VLOOKUP($A27,'Import OffPeak'!$A$3:W$99,18,FALSE)-VLOOKUP($A27,'Import OffPeak change'!$A$106:W$202,18,FALSE)))</f>
        <v>3.2824039931401785</v>
      </c>
      <c r="S27" s="6">
        <f>IF(ISERROR(VLOOKUP($A27,'Import OffPeak'!$A$3:X$99,19,FALSE)-VLOOKUP($A27,'Import OffPeak change'!$A$106:X$202,19,FALSE)),0,(VLOOKUP($A27,'Import OffPeak'!$A$3:X$99,19,FALSE)-VLOOKUP($A27,'Import OffPeak change'!$A$106:X$202,19,FALSE)))</f>
        <v>0</v>
      </c>
      <c r="T27" s="6">
        <f>IF(ISERROR(VLOOKUP($A27,'Import OffPeak'!$A$3:Y$99,20,FALSE)-VLOOKUP($A27,'Import OffPeak change'!$A$106:Y$202,20,FALSE)),0,(VLOOKUP($A27,'Import OffPeak'!$A$3:Y$99,20,FALSE)-VLOOKUP($A27,'Import OffPeak change'!$A$106:Y$202,20,FALSE)))</f>
        <v>0</v>
      </c>
      <c r="U27" s="6">
        <f>IF(ISERROR(VLOOKUP($A27,'Import OffPeak'!$A$3:Z$99,21,FALSE)-VLOOKUP($A27,'Import OffPeak change'!$A$106:Z$202,21,FALSE)),0,(VLOOKUP($A27,'Import OffPeak'!$A$3:Z$99,21,FALSE)-VLOOKUP($A27,'Import OffPeak change'!$A$106:Z$202,21,FALSE)))</f>
        <v>0</v>
      </c>
      <c r="V27" s="6">
        <f>IF(ISERROR(VLOOKUP($A27,'Import OffPeak'!$A$3:AA$99,22,FALSE)-VLOOKUP($A27,'Import OffPeak change'!$A$106:AA$202,22,FALSE)),0,(VLOOKUP($A27,'Import OffPeak'!$A$3:AA$99,22,FALSE)-VLOOKUP($A27,'Import OffPeak change'!$A$106:AA$202,22,FALSE)))</f>
        <v>0</v>
      </c>
      <c r="W27" s="6">
        <f>IF(ISERROR(VLOOKUP($A27,'Import OffPeak'!$A$3:AB$99,23,FALSE)-VLOOKUP($A27,'Import OffPeak change'!$A$106:AB$202,23,FALSE)),0,(VLOOKUP($A27,'Import OffPeak'!$A$3:AB$99,23,FALSE)-VLOOKUP($A27,'Import OffPeak change'!$A$106:AB$202,23,FALSE)))</f>
        <v>0</v>
      </c>
      <c r="X27" s="6">
        <f>IF(ISERROR(VLOOKUP($A27,'Import OffPeak'!$A$3:AC$99,24,FALSE)-VLOOKUP($A27,'Import OffPeak change'!$A$106:AC$202,24,FALSE)),0,(VLOOKUP($A27,'Import OffPeak'!$A$3:AC$99,24,FALSE)-VLOOKUP($A27,'Import OffPeak change'!$A$106:AC$202,24,FALSE)))</f>
        <v>0</v>
      </c>
      <c r="Y27" s="6">
        <f>IF(ISERROR(VLOOKUP($A27,'Import OffPeak'!$A$3:AD$99,25,FALSE)-VLOOKUP($A27,'Import OffPeak change'!$A$106:AD$202,25,FALSE)),0,(VLOOKUP($A27,'Import OffPeak'!$A$3:AD$99,25,FALSE)-VLOOKUP($A27,'Import OffPeak change'!$A$106:AD$202,25,FALSE)))</f>
        <v>0</v>
      </c>
      <c r="Z27" s="6">
        <f>IF(ISERROR(VLOOKUP($A27,'Import OffPeak'!$A$3:AE$99,26,FALSE)-VLOOKUP($A27,'Import OffPeak change'!$A$106:AE$202,26,FALSE)),0,(VLOOKUP($A27,'Import OffPeak'!$A$3:AE$99,26,FALSE)-VLOOKUP($A27,'Import OffPeak change'!$A$106:AE$202,26,FALSE)))</f>
        <v>0</v>
      </c>
      <c r="AA27" s="6">
        <f>IF(ISERROR(VLOOKUP($A27,'Import OffPeak'!$A$3:AF$99,27,FALSE)-VLOOKUP($A27,'Import OffPeak change'!$A$106:AF$202,27,FALSE)),0,(VLOOKUP($A27,'Import OffPeak'!$A$3:AF$99,27,FALSE)-VLOOKUP($A27,'Import OffPeak change'!$A$106:AF$202,27,FALSE)))</f>
        <v>0</v>
      </c>
      <c r="AB27" s="6">
        <f>IF(ISERROR(VLOOKUP($A27,'Import OffPeak'!$A$3:AG$99,28,FALSE)-VLOOKUP($A27,'Import OffPeak change'!$A$106:AG$202,28,FALSE)),0,(VLOOKUP($A27,'Import OffPeak'!$A$3:AG$99,28,FALSE)-VLOOKUP($A27,'Import OffPeak change'!$A$106:AG$202,28,FALSE)))</f>
        <v>0</v>
      </c>
      <c r="AC27" s="6">
        <f>IF(ISERROR(VLOOKUP($A27,'Import OffPeak'!$A$3:AH$99,29,FALSE)-VLOOKUP($A27,'Import OffPeak change'!$A$106:AH$202,29,FALSE)),0,(VLOOKUP($A27,'Import OffPeak'!$A$3:AH$99,29,FALSE)-VLOOKUP($A27,'Import OffPeak change'!$A$106:AH$202,29,FALSE)))</f>
        <v>0</v>
      </c>
      <c r="AD27" s="6">
        <f>IF(ISERROR(VLOOKUP($A27,'Import OffPeak'!$A$3:AI$99,30,FALSE)-VLOOKUP($A27,'Import OffPeak change'!$A$106:AI$202,30,FALSE)),0,(VLOOKUP($A27,'Import OffPeak'!$A$3:AI$99,30,FALSE)-VLOOKUP($A27,'Import OffPeak change'!$A$106:AI$202,30,FALSE)))</f>
        <v>0</v>
      </c>
      <c r="AE27" s="6">
        <f>IF(ISERROR(VLOOKUP($A27,'Import OffPeak'!$A$3:AJ$99,31,FALSE)-VLOOKUP($A27,'Import OffPeak change'!$A$106:AJ$202,31,FALSE)),0,(VLOOKUP($A27,'Import OffPeak'!$A$3:AJ$99,31,FALSE)-VLOOKUP($A27,'Import OffPeak change'!$A$106:AJ$202,31,FALSE)))</f>
        <v>0</v>
      </c>
      <c r="AF27" s="6">
        <f>IF(ISERROR(VLOOKUP($A27,'Import OffPeak'!$A$3:AK$99,32,FALSE)-VLOOKUP($A27,'Import OffPeak change'!$A$106:AK$202,32,FALSE)),0,(VLOOKUP($A27,'Import OffPeak'!$A$3:AK$99,32,FALSE)-VLOOKUP($A27,'Import OffPeak change'!$A$106:AK$202,32,FALSE)))</f>
        <v>0</v>
      </c>
      <c r="AG27" s="6">
        <f>IF(ISERROR(VLOOKUP($A27,'Import OffPeak'!$A$3:AL$99,33,FALSE)-VLOOKUP($A27,'Import OffPeak change'!$A$106:AL$202,33,FALSE)),0,(VLOOKUP($A27,'Import OffPeak'!$A$3:AL$99,33,FALSE)-VLOOKUP($A27,'Import OffPeak change'!$A$106:AL$202,33,FALSE)))</f>
        <v>0</v>
      </c>
      <c r="AH27" s="6">
        <f>IF(ISERROR(VLOOKUP($A27,'Import OffPeak'!$A$3:AM$99,34,FALSE)-VLOOKUP($A27,'Import OffPeak change'!$A$106:AM$202,34,FALSE)),0,(VLOOKUP($A27,'Import OffPeak'!$A$3:AM$99,34,FALSE)-VLOOKUP($A27,'Import OffPeak change'!$A$106:AM$202,34,FALSE)))</f>
        <v>0</v>
      </c>
      <c r="AI27" s="6">
        <f>IF(ISERROR(VLOOKUP($A27,'Import OffPeak'!$A$3:AN$99,35,FALSE)-VLOOKUP($A27,'Import OffPeak change'!$A$106:AN$202,35,FALSE)),0,(VLOOKUP($A27,'Import OffPeak'!$A$3:AN$99,35,FALSE)-VLOOKUP($A27,'Import OffPeak change'!$A$106:AN$202,35,FALSE)))</f>
        <v>0</v>
      </c>
      <c r="AJ27" s="6">
        <f>IF(ISERROR(VLOOKUP($A27,'Import OffPeak'!$A$3:AO$99,36,FALSE)-VLOOKUP($A27,'Import OffPeak change'!$A$106:AO$202,36,FALSE)),0,(VLOOKUP($A27,'Import OffPeak'!$A$3:AO$99,36,FALSE)-VLOOKUP($A27,'Import OffPeak change'!$A$106:AO$202,36,FALSE)))</f>
        <v>0</v>
      </c>
      <c r="AK27" s="6">
        <f>IF(ISERROR(VLOOKUP($A27,'Import OffPeak'!$A$3:AP$99,37,FALSE)-VLOOKUP($A27,'Import OffPeak change'!$A$106:AP$202,37,FALSE)),0,(VLOOKUP($A27,'Import OffPeak'!$A$3:AP$99,37,FALSE)-VLOOKUP($A27,'Import OffPeak change'!$A$106:AP$202,37,FALSE)))</f>
        <v>0</v>
      </c>
      <c r="AL27" s="6">
        <f>IF(ISERROR(VLOOKUP($A27,'Import OffPeak'!$A$3:AQ$99,38,FALSE)-VLOOKUP($A27,'Import OffPeak change'!$A$106:AQ$202,38,FALSE)),0,(VLOOKUP($A27,'Import OffPeak'!$A$3:AQ$99,38,FALSE)-VLOOKUP($A27,'Import OffPeak change'!$A$106:AQ$202,38,FALSE)))</f>
        <v>0</v>
      </c>
      <c r="AM27" s="6">
        <f>IF(ISERROR(VLOOKUP($A27,'Import OffPeak'!$A$3:AR$99,39,FALSE)-VLOOKUP($A27,'Import OffPeak change'!$A$106:AR$202,39,FALSE)),0,(VLOOKUP($A27,'Import OffPeak'!$A$3:AR$99,39,FALSE)-VLOOKUP($A27,'Import OffPeak change'!$A$106:AR$202,39,FALSE)))</f>
        <v>0</v>
      </c>
      <c r="AN27" s="6">
        <f>IF(ISERROR(VLOOKUP($A27,'Import OffPeak'!$A$3:AS$99,40,FALSE)-VLOOKUP($A27,'Import OffPeak change'!$A$106:AS$202,40,FALSE)),0,(VLOOKUP($A27,'Import OffPeak'!$A$3:AS$99,40,FALSE)-VLOOKUP($A27,'Import OffPeak change'!$A$106:AS$202,40,FALSE)))</f>
        <v>0</v>
      </c>
      <c r="AO27" s="6">
        <f>IF(ISERROR(VLOOKUP($A27,'Import OffPeak'!$A$3:AT$99,41,FALSE)-VLOOKUP($A27,'Import OffPeak change'!$A$106:AT$202,41,FALSE)),0,(VLOOKUP($A27,'Import OffPeak'!$A$3:AT$99,41,FALSE)-VLOOKUP($A27,'Import OffPeak change'!$A$106:AT$202,41,FALSE)))</f>
        <v>0</v>
      </c>
      <c r="AP27" s="6">
        <f>IF(ISERROR(VLOOKUP($A27,'Import OffPeak'!$A$3:AU$99,42,FALSE)-VLOOKUP($A27,'Import OffPeak change'!$A$106:AU$202,42,FALSE)),0,(VLOOKUP($A27,'Import OffPeak'!$A$3:AU$99,42,FALSE)-VLOOKUP($A27,'Import OffPeak change'!$A$106:AU$202,42,FALSE)))</f>
        <v>0</v>
      </c>
      <c r="AQ27" s="6">
        <f>IF(ISERROR(VLOOKUP($A27,'Import OffPeak'!$A$3:AV$99,43,FALSE)-VLOOKUP($A27,'Import OffPeak change'!$A$106:AV$202,43,FALSE)),0,(VLOOKUP($A27,'Import OffPeak'!$A$3:AV$99,43,FALSE)-VLOOKUP($A27,'Import OffPeak change'!$A$106:AV$202,43,FALSE)))</f>
        <v>0</v>
      </c>
      <c r="AR27" s="6">
        <f>IF(ISERROR(VLOOKUP($A27,'Import OffPeak'!$A$3:AW$99,44,FALSE)-VLOOKUP($A27,'Import OffPeak change'!$A$106:AW$202,44,FALSE)),0,(VLOOKUP($A27,'Import OffPeak'!$A$3:AW$99,44,FALSE)-VLOOKUP($A27,'Import OffPeak change'!$A$106:AW$202,44,FALSE)))</f>
        <v>0</v>
      </c>
      <c r="AS27" s="6">
        <f>IF(ISERROR(VLOOKUP($A27,'Import OffPeak'!$A$3:AX$99,45,FALSE)-VLOOKUP($A27,'Import OffPeak change'!$A$106:AX$202,45,FALSE)),0,(VLOOKUP($A27,'Import OffPeak'!$A$3:AX$99,45,FALSE)-VLOOKUP($A27,'Import OffPeak change'!$A$106:AX$202,45,FALSE)))</f>
        <v>0</v>
      </c>
      <c r="AT27" s="6">
        <f>IF(ISERROR(VLOOKUP($A27,'Import OffPeak'!$A$3:AY$99,46,FALSE)-VLOOKUP($A27,'Import OffPeak change'!$A$106:AY$202,46,FALSE)),0,(VLOOKUP($A27,'Import OffPeak'!$A$3:AY$99,46,FALSE)-VLOOKUP($A27,'Import OffPeak change'!$A$106:AY$202,46,FALSE)))</f>
        <v>0</v>
      </c>
      <c r="AU27" s="6">
        <f>IF(ISERROR(VLOOKUP($A27,'Import OffPeak'!$A$3:AZ$99,47,FALSE)-VLOOKUP($A27,'Import OffPeak change'!$A$106:AZ$202,47,FALSE)),0,(VLOOKUP($A27,'Import OffPeak'!$A$3:AZ$99,47,FALSE)-VLOOKUP($A27,'Import OffPeak change'!$A$106:AZ$202,47,FALSE)))</f>
        <v>0</v>
      </c>
      <c r="AV27" s="6">
        <f>IF(ISERROR(VLOOKUP($A27,'Import OffPeak'!$A$3:BA$99,48,FALSE)-VLOOKUP($A27,'Import OffPeak change'!$A$106:BA$202,48,FALSE)),0,(VLOOKUP($A27,'Import OffPeak'!$A$3:BA$99,48,FALSE)-VLOOKUP($A27,'Import OffPeak change'!$A$106:BA$202,48,FALSE)))</f>
        <v>0</v>
      </c>
      <c r="AW27" s="6">
        <f>IF(ISERROR(VLOOKUP($A27,'Import OffPeak'!$A$3:BB$99,49,FALSE)-VLOOKUP($A27,'Import OffPeak change'!$A$106:BB$202,49,FALSE)),0,(VLOOKUP($A27,'Import OffPeak'!$A$3:BB$99,49,FALSE)-VLOOKUP($A27,'Import OffPeak change'!$A$106:BB$202,49,FALSE)))</f>
        <v>0</v>
      </c>
      <c r="AX27" s="6">
        <f>IF(ISERROR(VLOOKUP($A27,'Import OffPeak'!$A$3:BC$99,50,FALSE)-VLOOKUP($A27,'Import OffPeak change'!$A$106:BC$202,50,FALSE)),0,(VLOOKUP($A27,'Import OffPeak'!$A$3:BC$99,50,FALSE)-VLOOKUP($A27,'Import OffPeak change'!$A$106:BC$202,50,FALSE)))</f>
        <v>0</v>
      </c>
      <c r="AY27" s="6">
        <f>IF(ISERROR(VLOOKUP($A27,'Import OffPeak'!$A$3:BD$99,51,FALSE)-VLOOKUP($A27,'Import OffPeak change'!$A$106:BD$202,51,FALSE)),0,(VLOOKUP($A27,'Import OffPeak'!$A$3:BD$99,51,FALSE)-VLOOKUP($A27,'Import OffPeak change'!$A$106:BD$202,51,FALSE)))</f>
        <v>0</v>
      </c>
      <c r="AZ27" s="6">
        <f>IF(ISERROR(VLOOKUP($A27,'Import OffPeak'!$A$3:BE$99,52,FALSE)-VLOOKUP($A27,'Import OffPeak change'!$A$106:BE$202,52,FALSE)),0,(VLOOKUP($A27,'Import OffPeak'!$A$3:BE$99,52,FALSE)-VLOOKUP($A27,'Import OffPeak change'!$A$106:BE$202,52,FALSE)))</f>
        <v>0</v>
      </c>
      <c r="BA27" s="6">
        <f>IF(ISERROR(VLOOKUP($A27,'Import OffPeak'!$A$3:BF$99,53,FALSE)-VLOOKUP($A27,'Import OffPeak change'!$A$106:BF$202,53,FALSE)),0,(VLOOKUP($A27,'Import OffPeak'!$A$3:BF$99,53,FALSE)-VLOOKUP($A27,'Import OffPeak change'!$A$106:BF$202,53,FALSE)))</f>
        <v>0</v>
      </c>
      <c r="BB27" s="6">
        <f>IF(ISERROR(VLOOKUP($A27,'Import OffPeak'!$A$3:BG$99,54,FALSE)-VLOOKUP($A27,'Import OffPeak change'!$A$106:BG$202,54,FALSE)),0,(VLOOKUP($A27,'Import OffPeak'!$A$3:BG$99,54,FALSE)-VLOOKUP($A27,'Import OffPeak change'!$A$106:BG$202,54,FALSE)))</f>
        <v>0</v>
      </c>
      <c r="BC27" s="6">
        <f>IF(ISERROR(VLOOKUP($A27,'Import OffPeak'!$A$3:BH$99,55,FALSE)-VLOOKUP($A27,'Import OffPeak change'!$A$106:BH$202,55,FALSE)),0,(VLOOKUP($A27,'Import OffPeak'!$A$3:BH$99,55,FALSE)-VLOOKUP($A27,'Import OffPeak change'!$A$106:BH$202,55,FALSE)))</f>
        <v>0</v>
      </c>
      <c r="BD27" s="6">
        <f>IF(ISERROR(VLOOKUP($A27,'Import OffPeak'!$A$3:BI$99,56,FALSE)-VLOOKUP($A27,'Import OffPeak change'!$A$106:BI$202,56,FALSE)),0,(VLOOKUP($A27,'Import OffPeak'!$A$3:BI$99,56,FALSE)-VLOOKUP($A27,'Import OffPeak change'!$A$106:BI$202,56,FALSE)))</f>
        <v>0</v>
      </c>
      <c r="BE27" s="6">
        <f>IF(ISERROR(VLOOKUP($A27,'Import OffPeak'!$A$3:BJ$99,57,FALSE)-VLOOKUP($A27,'Import OffPeak change'!$A$106:BJ$202,57,FALSE)),0,(VLOOKUP($A27,'Import OffPeak'!$A$3:BJ$99,57,FALSE)-VLOOKUP($A27,'Import OffPeak change'!$A$106:BJ$202,57,FALSE)))</f>
        <v>0</v>
      </c>
      <c r="BF27" s="6">
        <f>IF(ISERROR(VLOOKUP($A27,'Import OffPeak'!$A$3:BK$99,58,FALSE)-VLOOKUP($A27,'Import OffPeak change'!$A$106:BK$202,58,FALSE)),0,(VLOOKUP($A27,'Import OffPeak'!$A$3:BK$99,58,FALSE)-VLOOKUP($A27,'Import OffPeak change'!$A$106:BK$202,58,FALSE)))</f>
        <v>0</v>
      </c>
      <c r="BG27" s="6">
        <f>IF(ISERROR(VLOOKUP($A27,'Import OffPeak'!$A$3:BL$99,59,FALSE)-VLOOKUP($A27,'Import OffPeak change'!$A$106:BL$202,59,FALSE)),0,(VLOOKUP($A27,'Import OffPeak'!$A$3:BL$99,59,FALSE)-VLOOKUP($A27,'Import OffPeak change'!$A$106:BL$202,59,FALSE)))</f>
        <v>0</v>
      </c>
      <c r="BH27" s="6">
        <f>IF(ISERROR(VLOOKUP($A27,'Import OffPeak'!$A$3:BM$99,60,FALSE)-VLOOKUP($A27,'Import OffPeak change'!$A$106:BM$202,60,FALSE)),0,(VLOOKUP($A27,'Import OffPeak'!$A$3:BM$99,60,FALSE)-VLOOKUP($A27,'Import OffPeak change'!$A$106:BM$202,60,FALSE)))</f>
        <v>0</v>
      </c>
      <c r="BI27" s="6">
        <f>IF(ISERROR(VLOOKUP($A27,'Import OffPeak'!$A$3:BN$99,61,FALSE)-VLOOKUP($A27,'Import OffPeak change'!$A$106:BN$202,61,FALSE)),0,(VLOOKUP($A27,'Import OffPeak'!$A$3:BN$99,61,FALSE)-VLOOKUP($A27,'Import OffPeak change'!$A$106:BN$202,61,FALSE)))</f>
        <v>0</v>
      </c>
      <c r="BJ27" s="6">
        <f>IF(ISERROR(VLOOKUP($A27,'Import OffPeak'!$A$3:BO$99,62,FALSE)-VLOOKUP($A27,'Import OffPeak change'!$A$106:BO$202,62,FALSE)),0,(VLOOKUP($A27,'Import OffPeak'!$A$3:BO$99,62,FALSE)-VLOOKUP($A27,'Import OffPeak change'!$A$106:BO$202,62,FALSE)))</f>
        <v>0</v>
      </c>
      <c r="BK27" s="6">
        <f>IF(ISERROR(VLOOKUP($A27,'Import OffPeak'!$A$3:BP$99,63,FALSE)-VLOOKUP($A27,'Import OffPeak change'!$A$106:BP$202,63,FALSE)),0,(VLOOKUP($A27,'Import OffPeak'!$A$3:BP$99,63,FALSE)-VLOOKUP($A27,'Import OffPeak change'!$A$106:BP$202,63,FALSE)))</f>
        <v>0</v>
      </c>
      <c r="BL27" s="6">
        <f>IF(ISERROR(VLOOKUP($A27,'Import OffPeak'!$A$3:BQ$99,64,FALSE)-VLOOKUP($A27,'Import OffPeak change'!$A$106:BQ$202,64,FALSE)),0,(VLOOKUP($A27,'Import OffPeak'!$A$3:BQ$99,64,FALSE)-VLOOKUP($A27,'Import OffPeak change'!$A$106:BQ$202,64,FALSE)))</f>
        <v>0</v>
      </c>
      <c r="BM27" s="6">
        <f>IF(ISERROR(VLOOKUP($A27,'Import OffPeak'!$A$3:BR$99,65,FALSE)-VLOOKUP($A27,'Import OffPeak change'!$A$106:BR$202,65,FALSE)),0,(VLOOKUP($A27,'Import OffPeak'!$A$3:BR$99,65,FALSE)-VLOOKUP($A27,'Import OffPeak change'!$A$106:BR$202,65,FALSE)))</f>
        <v>0</v>
      </c>
      <c r="BN27" s="6">
        <f>IF(ISERROR(VLOOKUP($A27,'Import OffPeak'!$A$3:BS$99,66,FALSE)-VLOOKUP($A27,'Import OffPeak change'!$A$106:BS$202,66,FALSE)),0,(VLOOKUP($A27,'Import OffPeak'!$A$3:BS$99,66,FALSE)-VLOOKUP($A27,'Import OffPeak change'!$A$106:BS$202,66,FALSE)))</f>
        <v>0</v>
      </c>
      <c r="BO27" s="6">
        <f>IF(ISERROR(VLOOKUP($A27,'Import OffPeak'!$A$3:BT$99,67,FALSE)-VLOOKUP($A27,'Import OffPeak change'!$A$106:BT$202,67,FALSE)),0,(VLOOKUP($A27,'Import OffPeak'!$A$3:BT$99,67,FALSE)-VLOOKUP($A27,'Import OffPeak change'!$A$106:BT$202,67,FALSE)))</f>
        <v>0</v>
      </c>
      <c r="BP27" s="6">
        <f>IF(ISERROR(VLOOKUP($A27,'Import OffPeak'!$A$3:BU$99,68,FALSE)-VLOOKUP($A27,'Import OffPeak change'!$A$106:BU$202,68,FALSE)),0,(VLOOKUP($A27,'Import OffPeak'!$A$3:BU$99,68,FALSE)-VLOOKUP($A27,'Import OffPeak change'!$A$106:BU$202,68,FALSE)))</f>
        <v>0</v>
      </c>
      <c r="BQ27" s="6">
        <f>IF(ISERROR(VLOOKUP($A27,'Import OffPeak'!$A$3:BV$99,69,FALSE)-VLOOKUP($A27,'Import OffPeak change'!$A$106:BV$202,69,FALSE)),0,(VLOOKUP($A27,'Import OffPeak'!$A$3:BV$99,69,FALSE)-VLOOKUP($A27,'Import OffPeak change'!$A$106:BV$202,69,FALSE)))</f>
        <v>0</v>
      </c>
      <c r="BR27" s="6">
        <f>IF(ISERROR(VLOOKUP($A27,'Import OffPeak'!$A$3:BW$99,70,FALSE)-VLOOKUP($A27,'Import OffPeak change'!$A$106:BW$202,70,FALSE)),0,(VLOOKUP($A27,'Import OffPeak'!$A$3:BW$99,70,FALSE)-VLOOKUP($A27,'Import OffPeak change'!$A$106:BW$202,70,FALSE)))</f>
        <v>0</v>
      </c>
      <c r="BS27" s="6">
        <f>IF(ISERROR(VLOOKUP($A27,'Import OffPeak'!$A$3:BX$99,71,FALSE)-VLOOKUP($A27,'Import OffPeak change'!$A$106:BX$202,71,FALSE)),0,(VLOOKUP($A27,'Import OffPeak'!$A$3:BX$99,71,FALSE)-VLOOKUP($A27,'Import OffPeak change'!$A$106:BX$202,71,FALSE)))</f>
        <v>0</v>
      </c>
      <c r="BT27" s="6">
        <f>IF(ISERROR(VLOOKUP($A27,'Import OffPeak'!$A$3:BY$99,72,FALSE)-VLOOKUP($A27,'Import OffPeak change'!$A$106:BY$202,72,FALSE)),0,(VLOOKUP($A27,'Import OffPeak'!$A$3:BY$99,72,FALSE)-VLOOKUP($A27,'Import OffPeak change'!$A$106:BY$202,72,FALSE)))</f>
        <v>0</v>
      </c>
      <c r="BU27" s="6">
        <f>IF(ISERROR(VLOOKUP($A27,'Import OffPeak'!$A$3:BZ$99,73,FALSE)-VLOOKUP($A27,'Import OffPeak change'!$A$106:BZ$202,73,FALSE)),0,(VLOOKUP($A27,'Import OffPeak'!$A$3:BZ$99,73,FALSE)-VLOOKUP($A27,'Import OffPeak change'!$A$106:BZ$202,73,FALSE)))</f>
        <v>0</v>
      </c>
      <c r="BV27" s="6">
        <f>IF(ISERROR(VLOOKUP($A27,'Import OffPeak'!$A$3:CA$99,74,FALSE)-VLOOKUP($A27,'Import OffPeak change'!$A$106:CA$202,74,FALSE)),0,(VLOOKUP($A27,'Import OffPeak'!$A$3:CA$99,74,FALSE)-VLOOKUP($A27,'Import OffPeak change'!$A$106:CA$202,74,FALSE)))</f>
        <v>0</v>
      </c>
      <c r="BW27" s="6">
        <f>IF(ISERROR(VLOOKUP($A27,'Import OffPeak'!$A$3:CB$99,75,FALSE)-VLOOKUP($A27,'Import OffPeak change'!$A$106:CB$202,75,FALSE)),0,(VLOOKUP($A27,'Import OffPeak'!$A$3:CB$99,75,FALSE)-VLOOKUP($A27,'Import OffPeak change'!$A$106:CB$202,75,FALSE)))</f>
        <v>0</v>
      </c>
      <c r="BX27" s="6">
        <f>IF(ISERROR(VLOOKUP($A27,'Import OffPeak'!$A$3:CC$99,76,FALSE)-VLOOKUP($A27,'Import OffPeak change'!$A$106:CC$202,76,FALSE)),0,(VLOOKUP($A27,'Import OffPeak'!$A$3:CC$99,76,FALSE)-VLOOKUP($A27,'Import OffPeak change'!$A$106:CC$202,76,FALSE)))</f>
        <v>0</v>
      </c>
      <c r="BY27" s="6">
        <f>IF(ISERROR(VLOOKUP($A27,'Import OffPeak'!$A$3:CD$99,77,FALSE)-VLOOKUP($A27,'Import OffPeak change'!$A$106:CD$202,77,FALSE)),0,(VLOOKUP($A27,'Import OffPeak'!$A$3:CD$99,77,FALSE)-VLOOKUP($A27,'Import OffPeak change'!$A$106:CD$202,77,FALSE)))</f>
        <v>0</v>
      </c>
      <c r="BZ27" s="6">
        <f>IF(ISERROR(VLOOKUP($A27,'Import OffPeak'!$A$3:CE$99,78,FALSE)-VLOOKUP($A27,'Import OffPeak change'!$A$106:CE$202,78,FALSE)),0,(VLOOKUP($A27,'Import OffPeak'!$A$3:CE$99,78,FALSE)-VLOOKUP($A27,'Import OffPeak change'!$A$106:CE$202,78,FALSE)))</f>
        <v>0</v>
      </c>
      <c r="CA27" s="6">
        <f>IF(ISERROR(VLOOKUP($A27,'Import OffPeak'!$A$3:CF$99,79,FALSE)-VLOOKUP($A27,'Import OffPeak change'!$A$106:CF$202,79,FALSE)),0,(VLOOKUP($A27,'Import OffPeak'!$A$3:CF$99,79,FALSE)-VLOOKUP($A27,'Import OffPeak change'!$A$106:CF$202,79,FALSE)))</f>
        <v>0</v>
      </c>
      <c r="CB27" s="6">
        <f>IF(ISERROR(VLOOKUP($A27,'Import OffPeak'!$A$3:CG$99,80,FALSE)-VLOOKUP($A27,'Import OffPeak change'!$A$106:CG$202,80,FALSE)),0,(VLOOKUP($A27,'Import OffPeak'!$A$3:CG$99,80,FALSE)-VLOOKUP($A27,'Import OffPeak change'!$A$106:CG$202,80,FALSE)))</f>
        <v>0</v>
      </c>
      <c r="CC27" s="6">
        <f>IF(ISERROR(VLOOKUP($A27,'Import OffPeak'!$A$3:CH$99,81,FALSE)-VLOOKUP($A27,'Import OffPeak change'!$A$106:CH$202,81,FALSE)),0,(VLOOKUP($A27,'Import OffPeak'!$A$3:CH$99,81,FALSE)-VLOOKUP($A27,'Import OffPeak change'!$A$106:CH$202,81,FALSE)))</f>
        <v>0</v>
      </c>
      <c r="CD27" s="6">
        <f>IF(ISERROR(VLOOKUP($A27,'Import OffPeak'!$A$3:CI$99,82,FALSE)-VLOOKUP($A27,'Import OffPeak change'!$A$106:CI$202,82,FALSE)),0,(VLOOKUP($A27,'Import OffPeak'!$A$3:CI$99,82,FALSE)-VLOOKUP($A27,'Import OffPeak change'!$A$106:CI$202,82,FALSE)))</f>
        <v>0</v>
      </c>
      <c r="CE27" s="6">
        <f>IF(ISERROR(VLOOKUP($A27,'Import OffPeak'!$A$3:CJ$99,83,FALSE)-VLOOKUP($A27,'Import OffPeak change'!$A$106:CJ$202,83,FALSE)),0,(VLOOKUP($A27,'Import OffPeak'!$A$3:CJ$99,83,FALSE)-VLOOKUP($A27,'Import OffPeak change'!$A$106:CJ$202,83,FALSE)))</f>
        <v>0</v>
      </c>
      <c r="CF27" s="6">
        <f>IF(ISERROR(VLOOKUP($A27,'Import OffPeak'!$A$3:CK$99,84,FALSE)-VLOOKUP($A27,'Import OffPeak change'!$A$106:CK$202,84,FALSE)),0,(VLOOKUP($A27,'Import OffPeak'!$A$3:CK$99,84,FALSE)-VLOOKUP($A27,'Import OffPeak change'!$A$106:CK$202,84,FALSE)))</f>
        <v>0</v>
      </c>
      <c r="CG27" s="6">
        <f>IF(ISERROR(VLOOKUP($A27,'Import OffPeak'!$A$3:CL$99,85,FALSE)-VLOOKUP($A27,'Import OffPeak change'!$A$106:CL$202,85,FALSE)),0,(VLOOKUP($A27,'Import OffPeak'!$A$3:CL$99,85,FALSE)-VLOOKUP($A27,'Import OffPeak change'!$A$106:CL$202,85,FALSE)))</f>
        <v>0</v>
      </c>
      <c r="CH27" s="6">
        <f>IF(ISERROR(VLOOKUP($A27,'Import OffPeak'!$A$3:CM$99,86,FALSE)-VLOOKUP($A27,'Import OffPeak change'!$A$106:CM$202,86,FALSE)),0,(VLOOKUP($A27,'Import OffPeak'!$A$3:CM$99,86,FALSE)-VLOOKUP($A27,'Import OffPeak change'!$A$106:CM$202,86,FALSE)))</f>
        <v>0</v>
      </c>
      <c r="CI27" s="6">
        <f>IF(ISERROR(VLOOKUP($A27,'Import OffPeak'!$A$3:CN$99,87,FALSE)-VLOOKUP($A27,'Import OffPeak change'!$A$106:CN$202,87,FALSE)),0,(VLOOKUP($A27,'Import OffPeak'!$A$3:CN$99,87,FALSE)-VLOOKUP($A27,'Import OffPeak change'!$A$106:CN$202,87,FALSE)))</f>
        <v>0</v>
      </c>
      <c r="CJ27" s="6">
        <f>IF(ISERROR(VLOOKUP($A27,'Import OffPeak'!$A$3:CO$99,88,FALSE)-VLOOKUP($A27,'Import OffPeak change'!$A$106:CO$202,88,FALSE)),0,(VLOOKUP($A27,'Import OffPeak'!$A$3:CO$99,88,FALSE)-VLOOKUP($A27,'Import OffPeak change'!$A$106:CO$202,88,FALSE)))</f>
        <v>0</v>
      </c>
      <c r="CK27" s="6">
        <f>IF(ISERROR(VLOOKUP($A27,'Import OffPeak'!$A$3:CP$99,89,FALSE)-VLOOKUP($A27,'Import OffPeak change'!$A$106:CP$202,89,FALSE)),0,(VLOOKUP($A27,'Import OffPeak'!$A$3:CP$99,89,FALSE)-VLOOKUP($A27,'Import OffPeak change'!$A$106:CP$202,89,FALSE)))</f>
        <v>0</v>
      </c>
      <c r="CL27" s="6">
        <f>IF(ISERROR(VLOOKUP($A27,'Import OffPeak'!$A$3:CQ$99,90,FALSE)-VLOOKUP($A27,'Import OffPeak change'!$A$106:CQ$202,90,FALSE)),0,(VLOOKUP($A27,'Import OffPeak'!$A$3:CQ$99,90,FALSE)-VLOOKUP($A27,'Import OffPeak change'!$A$106:CQ$202,90,FALSE)))</f>
        <v>0</v>
      </c>
      <c r="CM27" s="6">
        <f>IF(ISERROR(VLOOKUP($A27,'Import OffPeak'!$A$3:CR$99,91,FALSE)-VLOOKUP($A27,'Import OffPeak change'!$A$106:CR$202,91,FALSE)),0,(VLOOKUP($A27,'Import OffPeak'!$A$3:CR$99,91,FALSE)-VLOOKUP($A27,'Import OffPeak change'!$A$106:CR$202,91,FALSE)))</f>
        <v>0</v>
      </c>
      <c r="CN27" s="6">
        <f>IF(ISERROR(VLOOKUP($A27,'Import OffPeak'!$A$3:CS$99,92,FALSE)-VLOOKUP($A27,'Import OffPeak change'!$A$106:CS$202,92,FALSE)),0,(VLOOKUP($A27,'Import OffPeak'!$A$3:CS$99,92,FALSE)-VLOOKUP($A27,'Import OffPeak change'!$A$106:CS$202,92,FALSE)))</f>
        <v>0</v>
      </c>
      <c r="CO27" s="6">
        <f>IF(ISERROR(VLOOKUP($A27,'Import OffPeak'!$A$3:CT$99,93,FALSE)-VLOOKUP($A27,'Import OffPeak change'!$A$106:CT$202,93,FALSE)),0,(VLOOKUP($A27,'Import OffPeak'!$A$3:CT$99,93,FALSE)-VLOOKUP($A27,'Import OffPeak change'!$A$106:CT$202,93,FALSE)))</f>
        <v>0</v>
      </c>
      <c r="CP27" s="6">
        <f>IF(ISERROR(VLOOKUP($A27,'Import OffPeak'!$A$3:CU$99,94,FALSE)-VLOOKUP($A27,'Import OffPeak change'!$A$106:CU$202,94,FALSE)),0,(VLOOKUP($A27,'Import OffPeak'!$A$3:CU$99,94,FALSE)-VLOOKUP($A27,'Import OffPeak change'!$A$106:CU$202,94,FALSE)))</f>
        <v>0</v>
      </c>
      <c r="CQ27" s="6">
        <f>IF(ISERROR(VLOOKUP($A27,'Import OffPeak'!$A$3:CV$99,95,FALSE)-VLOOKUP($A27,'Import OffPeak change'!$A$106:CV$202,95,FALSE)),0,(VLOOKUP($A27,'Import OffPeak'!$A$3:CV$99,95,FALSE)-VLOOKUP($A27,'Import OffPeak change'!$A$106:CV$202,95,FALSE)))</f>
        <v>0</v>
      </c>
      <c r="CR27" s="6">
        <f>IF(ISERROR(VLOOKUP($A27,'Import OffPeak'!$A$3:CW$99,96,FALSE)-VLOOKUP($A27,'Import OffPeak change'!$A$106:CW$202,96,FALSE)),0,(VLOOKUP($A27,'Import OffPeak'!$A$3:CW$99,96,FALSE)-VLOOKUP($A27,'Import OffPeak change'!$A$106:CW$202,96,FALSE)))</f>
        <v>0</v>
      </c>
      <c r="CS27" s="6">
        <f>IF(ISERROR(VLOOKUP($A27,'Import OffPeak'!$A$3:CX$99,97,FALSE)-VLOOKUP($A27,'Import OffPeak change'!$A$106:CX$202,97,FALSE)),0,(VLOOKUP($A27,'Import OffPeak'!$A$3:CX$99,97,FALSE)-VLOOKUP($A27,'Import OffPeak change'!$A$106:CX$202,97,FALSE)))</f>
        <v>0</v>
      </c>
      <c r="CT27" s="6">
        <f>IF(ISERROR(VLOOKUP($A27,'Import OffPeak'!$A$3:CY$99,98,FALSE)-VLOOKUP($A27,'Import OffPeak change'!$A$106:CY$202,98,FALSE)),0,(VLOOKUP($A27,'Import OffPeak'!$A$3:CY$99,98,FALSE)-VLOOKUP($A27,'Import OffPeak change'!$A$106:CY$202,98,FALSE)))</f>
        <v>0</v>
      </c>
      <c r="CU27" s="6">
        <f>IF(ISERROR(VLOOKUP($A27,'Import OffPeak'!$A$3:CZ$99,99,FALSE)-VLOOKUP($A27,'Import OffPeak change'!$A$106:CZ$202,99,FALSE)),0,(VLOOKUP($A27,'Import OffPeak'!$A$3:CZ$99,99,FALSE)-VLOOKUP($A27,'Import OffPeak change'!$A$106:CZ$202,99,FALSE)))</f>
        <v>0</v>
      </c>
      <c r="CV27" s="6">
        <f>IF(ISERROR(VLOOKUP($A27,'Import OffPeak'!$A$3:DA$99,100,FALSE)-VLOOKUP($A27,'Import OffPeak change'!$A$106:DA$202,100,FALSE)),0,(VLOOKUP($A27,'Import OffPeak'!$A$3:DA$99,100,FALSE)-VLOOKUP($A27,'Import OffPeak change'!$A$106:DA$202,100,FALSE)))</f>
        <v>0</v>
      </c>
      <c r="CW27" s="6">
        <f>IF(ISERROR(VLOOKUP($A27,'Import OffPeak'!$A$3:DB$99,101,FALSE)-VLOOKUP($A27,'Import OffPeak change'!$A$106:DB$202,101,FALSE)),0,(VLOOKUP($A27,'Import OffPeak'!$A$3:DB$99,101,FALSE)-VLOOKUP($A27,'Import OffPeak change'!$A$106:DB$202,101,FALSE)))</f>
        <v>0</v>
      </c>
      <c r="CX27" s="6">
        <f>IF(ISERROR(VLOOKUP($A27,'Import OffPeak'!$A$3:DC$99,102,FALSE)-VLOOKUP($A27,'Import OffPeak change'!$A$106:DC$202,102,FALSE)),0,(VLOOKUP($A27,'Import OffPeak'!$A$3:DC$99,102,FALSE)-VLOOKUP($A27,'Import OffPeak change'!$A$106:DC$202,102,FALSE)))</f>
        <v>0</v>
      </c>
      <c r="CY27" s="6">
        <f>IF(ISERROR(VLOOKUP($A27,'Import OffPeak'!$A$3:DD$99,103,FALSE)-VLOOKUP($A27,'Import OffPeak change'!$A$106:DD$202,103,FALSE)),0,(VLOOKUP($A27,'Import OffPeak'!$A$3:DD$99,103,FALSE)-VLOOKUP($A27,'Import OffPeak change'!$A$106:DD$202,103,FALSE)))</f>
        <v>0</v>
      </c>
      <c r="CZ27" s="6">
        <f>IF(ISERROR(VLOOKUP($A27,'Import OffPeak'!$A$3:DE$99,104,FALSE)-VLOOKUP($A27,'Import OffPeak change'!$A$106:DE$202,104,FALSE)),0,(VLOOKUP($A27,'Import OffPeak'!$A$3:DE$99,104,FALSE)-VLOOKUP($A27,'Import OffPeak change'!$A$106:DE$202,104,FALSE)))</f>
        <v>0</v>
      </c>
      <c r="DA27" s="6">
        <f>IF(ISERROR(VLOOKUP($A27,'Import OffPeak'!$A$3:DF$99,105,FALSE)-VLOOKUP($A27,'Import OffPeak change'!$A$106:DF$202,105,FALSE)),0,(VLOOKUP($A27,'Import OffPeak'!$A$3:DF$99,105,FALSE)-VLOOKUP($A27,'Import OffPeak change'!$A$106:DF$202,105,FALSE)))</f>
        <v>0</v>
      </c>
      <c r="DB27" s="6">
        <f>IF(ISERROR(VLOOKUP($A27,'Import OffPeak'!$A$3:DG$99,106,FALSE)-VLOOKUP($A27,'Import OffPeak change'!$A$106:DG$202,106,FALSE)),0,(VLOOKUP($A27,'Import OffPeak'!$A$3:DG$99,106,FALSE)-VLOOKUP($A27,'Import OffPeak change'!$A$106:DG$202,106,FALSE)))</f>
        <v>0</v>
      </c>
      <c r="DC27" s="6">
        <f>IF(ISERROR(VLOOKUP($A27,'Import OffPeak'!$A$3:DH$99,107,FALSE)-VLOOKUP($A27,'Import OffPeak change'!$A$106:DH$202,107,FALSE)),0,(VLOOKUP($A27,'Import OffPeak'!$A$3:DH$99,107,FALSE)-VLOOKUP($A27,'Import OffPeak change'!$A$106:DH$202,107,FALSE)))</f>
        <v>0</v>
      </c>
      <c r="DD27" s="6">
        <f>IF(ISERROR(VLOOKUP($A27,'Import OffPeak'!$A$3:DI$99,108,FALSE)-VLOOKUP($A27,'Import OffPeak change'!$A$106:DI$202,108,FALSE)),0,(VLOOKUP($A27,'Import OffPeak'!$A$3:DI$99,108,FALSE)-VLOOKUP($A27,'Import OffPeak change'!$A$106:DI$202,108,FALSE)))</f>
        <v>0</v>
      </c>
      <c r="DE27" s="6">
        <f>IF(ISERROR(VLOOKUP($A27,'Import OffPeak'!$A$3:DJ$99,109,FALSE)-VLOOKUP($A27,'Import OffPeak change'!$A$106:DJ$202,109,FALSE)),0,(VLOOKUP($A27,'Import OffPeak'!$A$3:DJ$99,109,FALSE)-VLOOKUP($A27,'Import OffPeak change'!$A$106:DJ$202,109,FALSE)))</f>
        <v>0</v>
      </c>
      <c r="DF27" s="6">
        <f>IF(ISERROR(VLOOKUP($A27,'Import OffPeak'!$A$3:DK$99,110,FALSE)-VLOOKUP($A27,'Import OffPeak change'!$A$106:DK$202,110,FALSE)),0,(VLOOKUP($A27,'Import OffPeak'!$A$3:DK$99,110,FALSE)-VLOOKUP($A27,'Import OffPeak change'!$A$106:DK$202,110,FALSE)))</f>
        <v>0</v>
      </c>
      <c r="DG27" s="6">
        <f>IF(ISERROR(VLOOKUP($A27,'Import OffPeak'!$A$3:DL$99,111,FALSE)-VLOOKUP($A27,'Import OffPeak change'!$A$106:DL$202,111,FALSE)),0,(VLOOKUP($A27,'Import OffPeak'!$A$3:DL$99,111,FALSE)-VLOOKUP($A27,'Import OffPeak change'!$A$106:DL$202,111,FALSE)))</f>
        <v>0</v>
      </c>
      <c r="DH27" s="6">
        <f>IF(ISERROR(VLOOKUP($A27,'Import OffPeak'!$A$3:DM$99,112,FALSE)-VLOOKUP($A27,'Import OffPeak change'!$A$106:DM$202,112,FALSE)),0,(VLOOKUP($A27,'Import OffPeak'!$A$3:DM$99,112,FALSE)-VLOOKUP($A27,'Import OffPeak change'!$A$106:DM$202,112,FALSE)))</f>
        <v>0</v>
      </c>
      <c r="DI27" s="6">
        <f>IF(ISERROR(VLOOKUP($A27,'Import OffPeak'!$A$3:DN$99,113,FALSE)-VLOOKUP($A27,'Import OffPeak change'!$A$106:DN$202,113,FALSE)),0,(VLOOKUP($A27,'Import OffPeak'!$A$3:DN$99,113,FALSE)-VLOOKUP($A27,'Import OffPeak change'!$A$106:DN$202,113,FALSE)))</f>
        <v>0</v>
      </c>
      <c r="DJ27" s="6">
        <f>IF(ISERROR(VLOOKUP($A27,'Import OffPeak'!$A$3:DO$99,114,FALSE)-VLOOKUP($A27,'Import OffPeak change'!$A$106:DO$202,114,FALSE)),0,(VLOOKUP($A27,'Import OffPeak'!$A$3:DO$99,114,FALSE)-VLOOKUP($A27,'Import OffPeak change'!$A$106:DO$202,114,FALSE)))</f>
        <v>0</v>
      </c>
      <c r="DK27" s="6">
        <f>IF(ISERROR(VLOOKUP($A27,'Import OffPeak'!$A$3:DP$99,115,FALSE)-VLOOKUP($A27,'Import OffPeak change'!$A$106:DP$202,115,FALSE)),0,(VLOOKUP($A27,'Import OffPeak'!$A$3:DP$99,115,FALSE)-VLOOKUP($A27,'Import OffPeak change'!$A$106:DP$202,115,FALSE)))</f>
        <v>0</v>
      </c>
      <c r="DL27" s="6">
        <f>IF(ISERROR(VLOOKUP($A27,'Import OffPeak'!$A$3:DQ$99,116,FALSE)-VLOOKUP($A27,'Import OffPeak change'!$A$106:DQ$202,116,FALSE)),0,(VLOOKUP($A27,'Import OffPeak'!$A$3:DQ$99,116,FALSE)-VLOOKUP($A27,'Import OffPeak change'!$A$106:DQ$202,116,FALSE)))</f>
        <v>0</v>
      </c>
      <c r="DM27" s="6">
        <f>IF(ISERROR(VLOOKUP($A27,'Import OffPeak'!$A$3:DR$99,117,FALSE)-VLOOKUP($A27,'Import OffPeak change'!$A$106:DR$202,117,FALSE)),0,(VLOOKUP($A27,'Import OffPeak'!$A$3:DR$99,117,FALSE)-VLOOKUP($A27,'Import OffPeak change'!$A$106:DR$202,117,FALSE)))</f>
        <v>0</v>
      </c>
      <c r="DN27" s="6">
        <f>IF(ISERROR(VLOOKUP($A27,'Import OffPeak'!$A$3:DS$99,118,FALSE)-VLOOKUP($A27,'Import OffPeak change'!$A$106:DS$202,118,FALSE)),0,(VLOOKUP($A27,'Import OffPeak'!$A$3:DS$99,118,FALSE)-VLOOKUP($A27,'Import OffPeak change'!$A$106:DS$202,118,FALSE)))</f>
        <v>0</v>
      </c>
      <c r="DO27" s="6">
        <f>IF(ISERROR(VLOOKUP($A27,'Import OffPeak'!$A$3:DT$99,119,FALSE)-VLOOKUP($A27,'Import OffPeak change'!$A$106:DT$202,119,FALSE)),0,(VLOOKUP($A27,'Import OffPeak'!$A$3:DT$99,119,FALSE)-VLOOKUP($A27,'Import OffPeak change'!$A$106:DT$202,119,FALSE)))</f>
        <v>0</v>
      </c>
      <c r="DP27" s="6">
        <f>IF(ISERROR(VLOOKUP($A27,'Import OffPeak'!$A$3:DU$99,120,FALSE)-VLOOKUP($A27,'Import OffPeak change'!$A$106:DU$202,120,FALSE)),0,(VLOOKUP($A27,'Import OffPeak'!$A$3:DU$99,120,FALSE)-VLOOKUP($A27,'Import OffPeak change'!$A$106:DU$202,120,FALSE)))</f>
        <v>0</v>
      </c>
      <c r="DQ27" s="6">
        <f>IF(ISERROR(VLOOKUP($A27,'Import OffPeak'!$A$3:DV$99,121,FALSE)-VLOOKUP($A27,'Import OffPeak change'!$A$106:DV$202,121,FALSE)),0,(VLOOKUP($A27,'Import OffPeak'!$A$3:DV$99,121,FALSE)-VLOOKUP($A27,'Import OffPeak change'!$A$106:DV$202,121,FALSE)))</f>
        <v>0</v>
      </c>
      <c r="DR27" s="6">
        <f>IF(ISERROR(VLOOKUP($A27,'Import OffPeak'!$A$3:DW$99,122,FALSE)-VLOOKUP($A27,'Import OffPeak change'!$A$106:DW$202,122,FALSE)),0,(VLOOKUP($A27,'Import OffPeak'!$A$3:DW$99,122,FALSE)-VLOOKUP($A27,'Import OffPeak change'!$A$106:DW$202,122,FALSE)))</f>
        <v>0</v>
      </c>
      <c r="DS27" s="6">
        <f>IF(ISERROR(VLOOKUP($A27,'Import OffPeak'!$A$3:DX$99,123,FALSE)-VLOOKUP($A27,'Import OffPeak change'!$A$106:DX$202,123,FALSE)),0,(VLOOKUP($A27,'Import OffPeak'!$A$3:DX$99,123,FALSE)-VLOOKUP($A27,'Import OffPeak change'!$A$106:DX$202,123,FALSE)))</f>
        <v>0</v>
      </c>
      <c r="DT27" s="6">
        <f>IF(ISERROR(VLOOKUP($A27,'Import OffPeak'!$A$3:DY$99,124,FALSE)-VLOOKUP($A27,'Import OffPeak change'!$A$106:DY$202,124,FALSE)),0,(VLOOKUP($A27,'Import OffPeak'!$A$3:DY$99,124,FALSE)-VLOOKUP($A27,'Import OffPeak change'!$A$106:DY$202,124,FALSE)))</f>
        <v>0</v>
      </c>
      <c r="DU27" s="6">
        <f>IF(ISERROR(VLOOKUP($A27,'Import OffPeak'!$A$3:DZ$99,125,FALSE)-VLOOKUP($A27,'Import OffPeak change'!$A$106:DZ$202,125,FALSE)),0,(VLOOKUP($A27,'Import OffPeak'!$A$3:DZ$99,125,FALSE)-VLOOKUP($A27,'Import OffPeak change'!$A$106:DZ$202,125,FALSE)))</f>
        <v>0</v>
      </c>
      <c r="DV27" s="6">
        <f>IF(ISERROR(VLOOKUP($A27,'Import OffPeak'!$A$3:EA$99,126,FALSE)-VLOOKUP($A27,'Import OffPeak change'!$A$106:EA$202,126,FALSE)),0,(VLOOKUP($A27,'Import OffPeak'!$A$3:EA$99,126,FALSE)-VLOOKUP($A27,'Import OffPeak change'!$A$106:EA$202,126,FALSE)))</f>
        <v>0</v>
      </c>
      <c r="DW27" s="6">
        <f>IF(ISERROR(VLOOKUP($A27,'Import OffPeak'!$A$3:EB$99,127,FALSE)-VLOOKUP($A27,'Import OffPeak change'!$A$106:EB$202,127,FALSE)),0,(VLOOKUP($A27,'Import OffPeak'!$A$3:EB$99,127,FALSE)-VLOOKUP($A27,'Import OffPeak change'!$A$106:EB$202,127,FALSE)))</f>
        <v>0</v>
      </c>
      <c r="DX27" s="6">
        <f>IF(ISERROR(VLOOKUP($A27,'Import OffPeak'!$A$3:EC$99,128,FALSE)-VLOOKUP($A27,'Import OffPeak change'!$A$106:EC$202,128,FALSE)),0,(VLOOKUP($A27,'Import OffPeak'!$A$3:EC$99,128,FALSE)-VLOOKUP($A27,'Import OffPeak change'!$A$106:EC$202,128,FALSE)))</f>
        <v>0</v>
      </c>
      <c r="DY27" s="6">
        <f>IF(ISERROR(VLOOKUP($A27,'Import OffPeak'!$A$3:ED$99,129,FALSE)-VLOOKUP($A27,'Import OffPeak change'!$A$106:ED$202,129,FALSE)),0,(VLOOKUP($A27,'Import OffPeak'!$A$3:ED$99,129,FALSE)-VLOOKUP($A27,'Import OffPeak change'!$A$106:ED$202,129,FALSE)))</f>
        <v>0</v>
      </c>
      <c r="DZ27" s="6">
        <f>IF(ISERROR(VLOOKUP($A27,'Import OffPeak'!$A$3:EE$99,130,FALSE)-VLOOKUP($A27,'Import OffPeak change'!$A$106:EE$202,130,FALSE)),0,(VLOOKUP($A27,'Import OffPeak'!$A$3:EE$99,130,FALSE)-VLOOKUP($A27,'Import OffPeak change'!$A$106:EE$202,130,FALSE)))</f>
        <v>0</v>
      </c>
      <c r="EA27" s="6">
        <f>IF(ISERROR(VLOOKUP($A27,'Import OffPeak'!$A$3:EF$99,131,FALSE)-VLOOKUP($A27,'Import OffPeak change'!$A$106:EF$202,131,FALSE)),0,(VLOOKUP($A27,'Import OffPeak'!$A$3:EF$99,131,FALSE)-VLOOKUP($A27,'Import OffPeak change'!$A$106:EF$202,131,FALSE)))</f>
        <v>0</v>
      </c>
      <c r="EB27" s="6">
        <f>IF(ISERROR(VLOOKUP($A27,'Import OffPeak'!$A$3:EG$99,132,FALSE)-VLOOKUP($A27,'Import OffPeak change'!$A$106:EG$202,132,FALSE)),0,(VLOOKUP($A27,'Import OffPeak'!$A$3:EG$99,132,FALSE)-VLOOKUP($A27,'Import OffPeak change'!$A$106:EG$202,132,FALSE)))</f>
        <v>0</v>
      </c>
      <c r="EC27" s="6">
        <f>IF(ISERROR(VLOOKUP($A27,'Import OffPeak'!$A$3:EH$99,133,FALSE)-VLOOKUP($A27,'Import OffPeak change'!$A$106:EH$202,133,FALSE)),0,(VLOOKUP($A27,'Import OffPeak'!$A$3:EH$99,133,FALSE)-VLOOKUP($A27,'Import OffPeak change'!$A$106:EH$202,133,FALSE)))</f>
        <v>0</v>
      </c>
      <c r="ED27" s="6">
        <f>IF(ISERROR(VLOOKUP($A27,'Import OffPeak'!$A$3:EI$99,134,FALSE)-VLOOKUP($A27,'Import OffPeak change'!$A$106:EI$202,134,FALSE)),0,(VLOOKUP($A27,'Import OffPeak'!$A$3:EI$99,134,FALSE)-VLOOKUP($A27,'Import OffPeak change'!$A$106:EI$202,134,FALSE)))</f>
        <v>0</v>
      </c>
      <c r="EE27" s="6">
        <f>IF(ISERROR(VLOOKUP($A27,'Import OffPeak'!$A$3:EJ$99,135,FALSE)-VLOOKUP($A27,'Import OffPeak change'!$A$106:EJ$202,135,FALSE)),0,(VLOOKUP($A27,'Import OffPeak'!$A$3:EJ$99,135,FALSE)-VLOOKUP($A27,'Import OffPeak change'!$A$106:EJ$202,135,FALSE)))</f>
        <v>0</v>
      </c>
      <c r="EF27" s="6">
        <f>IF(ISERROR(VLOOKUP($A27,'Import OffPeak'!$A$3:EK$99,136,FALSE)-VLOOKUP($A27,'Import OffPeak change'!$A$106:EK$202,136,FALSE)),0,(VLOOKUP($A27,'Import OffPeak'!$A$3:EK$99,136,FALSE)-VLOOKUP($A27,'Import OffPeak change'!$A$106:EK$202,136,FALSE)))</f>
        <v>0</v>
      </c>
      <c r="EG27" s="6">
        <f>IF(ISERROR(VLOOKUP($A27,'Import OffPeak'!$A$3:EL$99,137,FALSE)-VLOOKUP($A27,'Import OffPeak change'!$A$106:EL$202,137,FALSE)),0,(VLOOKUP($A27,'Import OffPeak'!$A$3:EL$99,137,FALSE)-VLOOKUP($A27,'Import OffPeak change'!$A$106:EL$202,137,FALSE)))</f>
        <v>0</v>
      </c>
      <c r="EH27" s="6">
        <f>IF(ISERROR(VLOOKUP($A27,'Import OffPeak'!$A$3:EM$99,138,FALSE)-VLOOKUP($A27,'Import OffPeak change'!$A$106:EM$202,138,FALSE)),0,(VLOOKUP($A27,'Import OffPeak'!$A$3:EM$99,138,FALSE)-VLOOKUP($A27,'Import OffPeak change'!$A$106:EM$202,138,FALSE)))</f>
        <v>0</v>
      </c>
      <c r="EI27" s="6">
        <f>IF(ISERROR(VLOOKUP($A27,'Import OffPeak'!$A$3:EN$99,139,FALSE)-VLOOKUP($A27,'Import OffPeak change'!$A$106:EN$202,139,FALSE)),0,(VLOOKUP($A27,'Import OffPeak'!$A$3:EN$99,139,FALSE)-VLOOKUP($A27,'Import OffPeak change'!$A$106:EN$202,139,FALSE)))</f>
        <v>0</v>
      </c>
      <c r="EJ27" s="6">
        <f>IF(ISERROR(VLOOKUP($A27,'Import OffPeak'!$A$3:EO$99,140,FALSE)-VLOOKUP($A27,'Import OffPeak change'!$A$106:EO$202,140,FALSE)),0,(VLOOKUP($A27,'Import OffPeak'!$A$3:EO$99,140,FALSE)-VLOOKUP($A27,'Import OffPeak change'!$A$106:EO$202,140,FALSE)))</f>
        <v>0</v>
      </c>
      <c r="EK27" s="6">
        <f>IF(ISERROR(VLOOKUP($A27,'Import OffPeak'!$A$3:EP$99,141,FALSE)-VLOOKUP($A27,'Import OffPeak change'!$A$106:EP$202,141,FALSE)),0,(VLOOKUP($A27,'Import OffPeak'!$A$3:EP$99,141,FALSE)-VLOOKUP($A27,'Import OffPeak change'!$A$106:EP$202,141,FALSE)))</f>
        <v>0</v>
      </c>
      <c r="EL27" s="6">
        <f>IF(ISERROR(VLOOKUP($A27,'Import OffPeak'!$A$3:EQ$99,142,FALSE)-VLOOKUP($A27,'Import OffPeak change'!$A$106:EQ$202,142,FALSE)),0,(VLOOKUP($A27,'Import OffPeak'!$A$3:EQ$99,142,FALSE)-VLOOKUP($A27,'Import OffPeak change'!$A$106:EQ$202,142,FALSE)))</f>
        <v>0</v>
      </c>
      <c r="EM27" s="6">
        <f>IF(ISERROR(VLOOKUP($A27,'Import OffPeak'!$A$3:ER$99,143,FALSE)-VLOOKUP($A27,'Import OffPeak change'!$A$106:ER$202,143,FALSE)),0,(VLOOKUP($A27,'Import OffPeak'!$A$3:ER$99,143,FALSE)-VLOOKUP($A27,'Import OffPeak change'!$A$106:ER$202,143,FALSE)))</f>
        <v>0</v>
      </c>
      <c r="EN27" s="6">
        <f>IF(ISERROR(VLOOKUP($A27,'Import OffPeak'!$A$3:ES$99,144,FALSE)-VLOOKUP($A27,'Import OffPeak change'!$A$106:ES$202,144,FALSE)),0,(VLOOKUP($A27,'Import OffPeak'!$A$3:ES$99,144,FALSE)-VLOOKUP($A27,'Import OffPeak change'!$A$106:ES$202,144,FALSE)))</f>
        <v>0</v>
      </c>
      <c r="EO27" s="6">
        <f>IF(ISERROR(VLOOKUP($A27,'Import OffPeak'!$A$3:ET$99,145,FALSE)-VLOOKUP($A27,'Import OffPeak change'!$A$106:ET$202,145,FALSE)),0,(VLOOKUP($A27,'Import OffPeak'!$A$3:ET$99,145,FALSE)-VLOOKUP($A27,'Import OffPeak change'!$A$106:ET$202,145,FALSE)))</f>
        <v>0</v>
      </c>
      <c r="EP27" s="6">
        <f>IF(ISERROR(VLOOKUP($A27,'Import OffPeak'!$A$3:EU$99,146,FALSE)-VLOOKUP($A27,'Import OffPeak change'!$A$106:EU$202,146,FALSE)),0,(VLOOKUP($A27,'Import OffPeak'!$A$3:EU$99,146,FALSE)-VLOOKUP($A27,'Import OffPeak change'!$A$106:EU$202,146,FALSE)))</f>
        <v>0</v>
      </c>
      <c r="EQ27" s="6">
        <f>IF(ISERROR(VLOOKUP($A27,'Import OffPeak'!$A$3:EV$99,147,FALSE)-VLOOKUP($A27,'Import OffPeak change'!$A$106:EV$202,147,FALSE)),0,(VLOOKUP($A27,'Import OffPeak'!$A$3:EV$99,147,FALSE)-VLOOKUP($A27,'Import OffPeak change'!$A$106:EV$202,147,FALSE)))</f>
        <v>0</v>
      </c>
      <c r="ER27" s="6">
        <f>IF(ISERROR(VLOOKUP($A27,'Import OffPeak'!$A$3:EW$99,148,FALSE)-VLOOKUP($A27,'Import OffPeak change'!$A$106:EW$202,148,FALSE)),0,(VLOOKUP($A27,'Import OffPeak'!$A$3:EW$99,148,FALSE)-VLOOKUP($A27,'Import OffPeak change'!$A$106:EW$202,148,FALSE)))</f>
        <v>0</v>
      </c>
      <c r="ES27" s="6">
        <f>IF(ISERROR(VLOOKUP($A27,'Import OffPeak'!$A$3:EX$99,149,FALSE)-VLOOKUP($A27,'Import OffPeak change'!$A$106:EX$202,149,FALSE)),0,(VLOOKUP($A27,'Import OffPeak'!$A$3:EX$99,149,FALSE)-VLOOKUP($A27,'Import OffPeak change'!$A$106:EX$202,149,FALSE)))</f>
        <v>0</v>
      </c>
      <c r="ET27" s="6">
        <f>IF(ISERROR(VLOOKUP($A27,'Import OffPeak'!$A$3:EY$99,150,FALSE)-VLOOKUP($A27,'Import OffPeak change'!$A$106:EY$202,150,FALSE)),0,(VLOOKUP($A27,'Import OffPeak'!$A$3:EY$99,150,FALSE)-VLOOKUP($A27,'Import OffPeak change'!$A$106:EY$202,150,FALSE)))</f>
        <v>0</v>
      </c>
      <c r="EU27" s="6">
        <f>IF(ISERROR(VLOOKUP($A27,'Import OffPeak'!$A$3:EZ$99,151,FALSE)-VLOOKUP($A27,'Import OffPeak change'!$A$106:EZ$202,151,FALSE)),0,(VLOOKUP($A27,'Import OffPeak'!$A$3:EZ$99,151,FALSE)-VLOOKUP($A27,'Import OffPeak change'!$A$106:EZ$202,151,FALSE)))</f>
        <v>0</v>
      </c>
      <c r="EV27" s="6">
        <f>IF(ISERROR(VLOOKUP($A27,'Import OffPeak'!$A$3:FA$99,152,FALSE)-VLOOKUP($A27,'Import OffPeak change'!$A$106:FA$202,152,FALSE)),0,(VLOOKUP($A27,'Import OffPeak'!$A$3:FA$99,152,FALSE)-VLOOKUP($A27,'Import OffPeak change'!$A$106:FA$202,152,FALSE)))</f>
        <v>0</v>
      </c>
      <c r="EW27" s="6">
        <f>IF(ISERROR(VLOOKUP($A27,'Import OffPeak'!$A$3:FB$99,153,FALSE)-VLOOKUP($A27,'Import OffPeak change'!$A$106:FB$202,153,FALSE)),0,(VLOOKUP($A27,'Import OffPeak'!$A$3:FB$99,153,FALSE)-VLOOKUP($A27,'Import OffPeak change'!$A$106:FB$202,153,FALSE)))</f>
        <v>0</v>
      </c>
      <c r="EX27" s="6">
        <f>IF(ISERROR(VLOOKUP($A27,'Import OffPeak'!$A$3:FC$99,154,FALSE)-VLOOKUP($A27,'Import OffPeak change'!$A$106:FC$202,154,FALSE)),0,(VLOOKUP($A27,'Import OffPeak'!$A$3:FC$99,154,FALSE)-VLOOKUP($A27,'Import OffPeak change'!$A$106:FC$202,154,FALSE)))</f>
        <v>0</v>
      </c>
      <c r="EY27" s="6">
        <f>IF(ISERROR(VLOOKUP($A27,'Import OffPeak'!$A$3:FD$99,155,FALSE)-VLOOKUP($A27,'Import OffPeak change'!$A$106:FD$202,155,FALSE)),0,(VLOOKUP($A27,'Import OffPeak'!$A$3:FD$99,155,FALSE)-VLOOKUP($A27,'Import OffPeak change'!$A$106:FD$202,155,FALSE)))</f>
        <v>0</v>
      </c>
      <c r="EZ27" s="6">
        <f>IF(ISERROR(VLOOKUP($A27,'Import OffPeak'!$A$3:FE$99,156,FALSE)-VLOOKUP($A27,'Import OffPeak change'!$A$106:FE$202,156,FALSE)),0,(VLOOKUP($A27,'Import OffPeak'!$A$3:FE$99,156,FALSE)-VLOOKUP($A27,'Import OffPeak change'!$A$106:FE$202,156,FALSE)))</f>
        <v>0</v>
      </c>
      <c r="FA27" s="6">
        <f>IF(ISERROR(VLOOKUP($A27,'Import OffPeak'!$A$3:FF$99,157,FALSE)-VLOOKUP($A27,'Import OffPeak change'!$A$106:FF$202,157,FALSE)),0,(VLOOKUP($A27,'Import OffPeak'!$A$3:FF$99,157,FALSE)-VLOOKUP($A27,'Import OffPeak change'!$A$106:FF$202,157,FALSE)))</f>
        <v>0</v>
      </c>
      <c r="FB27" s="6">
        <f>IF(ISERROR(VLOOKUP($A27,'Import OffPeak'!$A$3:FG$99,158,FALSE)-VLOOKUP($A27,'Import OffPeak change'!$A$106:FG$202,158,FALSE)),0,(VLOOKUP($A27,'Import OffPeak'!$A$3:FG$99,158,FALSE)-VLOOKUP($A27,'Import OffPeak change'!$A$106:FG$202,158,FALSE)))</f>
        <v>0</v>
      </c>
      <c r="FC27" s="6">
        <f>IF(ISERROR(VLOOKUP($A27,'Import OffPeak'!$A$3:FH$99,159,FALSE)-VLOOKUP($A27,'Import OffPeak change'!$A$106:FH$202,159,FALSE)),0,(VLOOKUP($A27,'Import OffPeak'!$A$3:FH$99,159,FALSE)-VLOOKUP($A27,'Import OffPeak change'!$A$106:FH$202,159,FALSE)))</f>
        <v>0</v>
      </c>
      <c r="FD27" s="6">
        <f>IF(ISERROR(VLOOKUP($A27,'Import OffPeak'!$A$3:FI$99,160,FALSE)-VLOOKUP($A27,'Import OffPeak change'!$A$106:FI$202,160,FALSE)),0,(VLOOKUP($A27,'Import OffPeak'!$A$3:FI$99,160,FALSE)-VLOOKUP($A27,'Import OffPeak change'!$A$106:FI$202,160,FALSE)))</f>
        <v>0</v>
      </c>
      <c r="FE27" s="6">
        <f>IF(ISERROR(VLOOKUP($A27,'Import OffPeak'!$A$3:FJ$99,161,FALSE)-VLOOKUP($A27,'Import OffPeak change'!$A$106:FJ$202,161,FALSE)),0,(VLOOKUP($A27,'Import OffPeak'!$A$3:FJ$99,161,FALSE)-VLOOKUP($A27,'Import OffPeak change'!$A$106:FJ$202,161,FALSE)))</f>
        <v>0</v>
      </c>
      <c r="FF27" s="6">
        <f>IF(ISERROR(VLOOKUP($A27,'Import OffPeak'!$A$3:FK$99,162,FALSE)-VLOOKUP($A27,'Import OffPeak change'!$A$106:FK$202,162,FALSE)),0,(VLOOKUP($A27,'Import OffPeak'!$A$3:FK$99,162,FALSE)-VLOOKUP($A27,'Import OffPeak change'!$A$106:FK$202,162,FALSE)))</f>
        <v>0</v>
      </c>
      <c r="FG27" s="6">
        <f>IF(ISERROR(VLOOKUP($A27,'Import OffPeak'!$A$3:FL$99,163,FALSE)-VLOOKUP($A27,'Import OffPeak change'!$A$106:FL$202,163,FALSE)),0,(VLOOKUP($A27,'Import OffPeak'!$A$3:FL$99,163,FALSE)-VLOOKUP($A27,'Import OffPeak change'!$A$106:FL$202,163,FALSE)))</f>
        <v>0</v>
      </c>
      <c r="FH27" s="6">
        <f>IF(ISERROR(VLOOKUP($A27,'Import OffPeak'!$A$3:FM$99,164,FALSE)-VLOOKUP($A27,'Import OffPeak change'!$A$106:FM$202,164,FALSE)),0,(VLOOKUP($A27,'Import OffPeak'!$A$3:FM$99,164,FALSE)-VLOOKUP($A27,'Import OffPeak change'!$A$106:FM$202,164,FALSE)))</f>
        <v>0</v>
      </c>
      <c r="FI27" s="6">
        <f>IF(ISERROR(VLOOKUP($A27,'Import OffPeak'!$A$3:FN$99,165,FALSE)-VLOOKUP($A27,'Import OffPeak change'!$A$106:FN$202,165,FALSE)),0,(VLOOKUP($A27,'Import OffPeak'!$A$3:FN$99,165,FALSE)-VLOOKUP($A27,'Import OffPeak change'!$A$106:FN$202,165,FALSE)))</f>
        <v>0</v>
      </c>
      <c r="FJ27" s="6">
        <f>IF(ISERROR(VLOOKUP($A27,'Import OffPeak'!$A$3:FO$99,166,FALSE)-VLOOKUP($A27,'Import OffPeak change'!$A$106:FO$202,166,FALSE)),0,(VLOOKUP($A27,'Import OffPeak'!$A$3:FO$99,166,FALSE)-VLOOKUP($A27,'Import OffPeak change'!$A$106:FO$202,166,FALSE)))</f>
        <v>0</v>
      </c>
      <c r="FK27" s="6">
        <f>IF(ISERROR(VLOOKUP($A27,'Import OffPeak'!$A$3:FP$99,167,FALSE)-VLOOKUP($A27,'Import OffPeak change'!$A$106:FP$202,167,FALSE)),0,(VLOOKUP($A27,'Import OffPeak'!$A$3:FP$99,167,FALSE)-VLOOKUP($A27,'Import OffPeak change'!$A$106:FP$202,167,FALSE)))</f>
        <v>0</v>
      </c>
      <c r="FL27" s="6">
        <f>IF(ISERROR(VLOOKUP($A27,'Import OffPeak'!$A$3:FQ$99,168,FALSE)-VLOOKUP($A27,'Import OffPeak change'!$A$106:FQ$202,168,FALSE)),0,(VLOOKUP($A27,'Import OffPeak'!$A$3:FQ$99,168,FALSE)-VLOOKUP($A27,'Import OffPeak change'!$A$106:FQ$202,168,FALSE)))</f>
        <v>0</v>
      </c>
      <c r="FM27" s="6">
        <f>IF(ISERROR(VLOOKUP($A27,'Import OffPeak'!$A$3:FR$99,169,FALSE)-VLOOKUP($A27,'Import OffPeak change'!$A$106:FR$202,169,FALSE)),0,(VLOOKUP($A27,'Import OffPeak'!$A$3:FR$99,169,FALSE)-VLOOKUP($A27,'Import OffPeak change'!$A$106:FR$202,169,FALSE)))</f>
        <v>0</v>
      </c>
      <c r="FN27" s="6">
        <f>IF(ISERROR(VLOOKUP($A27,'Import OffPeak'!$A$3:FS$99,170,FALSE)-VLOOKUP($A27,'Import OffPeak change'!$A$106:FS$202,170,FALSE)),0,(VLOOKUP($A27,'Import OffPeak'!$A$3:FS$99,170,FALSE)-VLOOKUP($A27,'Import OffPeak change'!$A$106:FS$202,170,FALSE)))</f>
        <v>0</v>
      </c>
      <c r="FO27" s="6">
        <f>IF(ISERROR(VLOOKUP($A27,'Import OffPeak'!$A$3:FT$99,171,FALSE)-VLOOKUP($A27,'Import OffPeak change'!$A$106:FT$202,171,FALSE)),0,(VLOOKUP($A27,'Import OffPeak'!$A$3:FT$99,171,FALSE)-VLOOKUP($A27,'Import OffPeak change'!$A$106:FT$202,171,FALSE)))</f>
        <v>0</v>
      </c>
      <c r="FP27" s="6">
        <f>IF(ISERROR(VLOOKUP($A27,'Import OffPeak'!$A$3:FU$99,172,FALSE)-VLOOKUP($A27,'Import OffPeak change'!$A$106:FU$202,172,FALSE)),0,(VLOOKUP($A27,'Import OffPeak'!$A$3:FU$99,172,FALSE)-VLOOKUP($A27,'Import OffPeak change'!$A$106:FU$202,172,FALSE)))</f>
        <v>0</v>
      </c>
      <c r="FQ27" s="6">
        <f>IF(ISERROR(VLOOKUP($A27,'Import OffPeak'!$A$3:FV$99,173,FALSE)-VLOOKUP($A27,'Import OffPeak change'!$A$106:FV$202,173,FALSE)),0,(VLOOKUP($A27,'Import OffPeak'!$A$3:FV$99,173,FALSE)-VLOOKUP($A27,'Import OffPeak change'!$A$106:FV$202,173,FALSE)))</f>
        <v>0</v>
      </c>
      <c r="FR27" s="6">
        <f>IF(ISERROR(VLOOKUP($A27,'Import OffPeak'!$A$3:FW$99,174,FALSE)-VLOOKUP($A27,'Import OffPeak change'!$A$106:FW$202,174,FALSE)),0,(VLOOKUP($A27,'Import OffPeak'!$A$3:FW$99,174,FALSE)-VLOOKUP($A27,'Import OffPeak change'!$A$106:FW$202,174,FALSE)))</f>
        <v>0</v>
      </c>
      <c r="FS27" s="6">
        <f>IF(ISERROR(VLOOKUP($A27,'Import OffPeak'!$A$3:FX$99,175,FALSE)-VLOOKUP($A27,'Import OffPeak change'!$A$106:FX$202,175,FALSE)),0,(VLOOKUP($A27,'Import OffPeak'!$A$3:FX$99,175,FALSE)-VLOOKUP($A27,'Import OffPeak change'!$A$106:FX$202,175,FALSE)))</f>
        <v>0</v>
      </c>
      <c r="FT27" s="6">
        <f>IF(ISERROR(VLOOKUP($A27,'Import OffPeak'!$A$3:FY$99,176,FALSE)-VLOOKUP($A27,'Import OffPeak change'!$A$106:FY$202,176,FALSE)),0,(VLOOKUP($A27,'Import OffPeak'!$A$3:FY$99,176,FALSE)-VLOOKUP($A27,'Import OffPeak change'!$A$106:FY$202,176,FALSE)))</f>
        <v>0</v>
      </c>
      <c r="FU27" s="6">
        <f>IF(ISERROR(VLOOKUP($A27,'Import OffPeak'!$A$3:FZ$99,177,FALSE)-VLOOKUP($A27,'Import OffPeak change'!$A$106:FZ$202,177,FALSE)),0,(VLOOKUP($A27,'Import OffPeak'!$A$3:FZ$99,177,FALSE)-VLOOKUP($A27,'Import OffPeak change'!$A$106:FZ$202,177,FALSE)))</f>
        <v>0</v>
      </c>
      <c r="FV27" s="6">
        <f>IF(ISERROR(VLOOKUP($A27,'Import OffPeak'!$A$3:GA$99,178,FALSE)-VLOOKUP($A27,'Import OffPeak change'!$A$106:GA$202,178,FALSE)),0,(VLOOKUP($A27,'Import OffPeak'!$A$3:GA$99,178,FALSE)-VLOOKUP($A27,'Import OffPeak change'!$A$106:GA$202,178,FALSE)))</f>
        <v>0</v>
      </c>
      <c r="FW27" s="6">
        <f>IF(ISERROR(VLOOKUP($A27,'Import OffPeak'!$A$3:GB$99,179,FALSE)-VLOOKUP($A27,'Import OffPeak change'!$A$106:GB$202,179,FALSE)),0,(VLOOKUP($A27,'Import OffPeak'!$A$3:GB$99,179,FALSE)-VLOOKUP($A27,'Import OffPeak change'!$A$106:GB$202,179,FALSE)))</f>
        <v>0</v>
      </c>
      <c r="FX27" s="6">
        <f>IF(ISERROR(VLOOKUP($A27,'Import OffPeak'!$A$3:GC$99,180,FALSE)-VLOOKUP($A27,'Import OffPeak change'!$A$106:GC$202,180,FALSE)),0,(VLOOKUP($A27,'Import OffPeak'!$A$3:GC$99,180,FALSE)-VLOOKUP($A27,'Import OffPeak change'!$A$106:GC$202,180,FALSE)))</f>
        <v>0</v>
      </c>
      <c r="FY27" s="6">
        <f>IF(ISERROR(VLOOKUP($A27,'Import OffPeak'!$A$3:GD$99,181,FALSE)-VLOOKUP($A27,'Import OffPeak change'!$A$106:GD$202,181,FALSE)),0,(VLOOKUP($A27,'Import OffPeak'!$A$3:GD$99,181,FALSE)-VLOOKUP($A27,'Import OffPeak change'!$A$106:GD$202,181,FALSE)))</f>
        <v>0</v>
      </c>
      <c r="FZ27" s="6">
        <f>IF(ISERROR(VLOOKUP($A27,'Import OffPeak'!$A$3:GE$99,182,FALSE)-VLOOKUP($A27,'Import OffPeak change'!$A$106:GE$202,182,FALSE)),0,(VLOOKUP($A27,'Import OffPeak'!$A$3:GE$99,182,FALSE)-VLOOKUP($A27,'Import OffPeak change'!$A$106:GE$202,182,FALSE)))</f>
        <v>0</v>
      </c>
      <c r="GA27" s="6">
        <f>IF(ISERROR(VLOOKUP($A27,'Import OffPeak'!$A$3:GF$99,183,FALSE)-VLOOKUP($A27,'Import OffPeak change'!$A$106:GF$202,183,FALSE)),0,(VLOOKUP($A27,'Import OffPeak'!$A$3:GF$99,183,FALSE)-VLOOKUP($A27,'Import OffPeak change'!$A$106:GF$202,183,FALSE)))</f>
        <v>0</v>
      </c>
      <c r="GB27" s="6">
        <f>IF(ISERROR(VLOOKUP($A27,'Import OffPeak'!$A$3:GG$99,184,FALSE)-VLOOKUP($A27,'Import OffPeak change'!$A$106:GG$202,184,FALSE)),0,(VLOOKUP($A27,'Import OffPeak'!$A$3:GG$99,184,FALSE)-VLOOKUP($A27,'Import OffPeak change'!$A$106:GG$202,184,FALSE)))</f>
        <v>0</v>
      </c>
      <c r="GC27" s="6">
        <f>IF(ISERROR(VLOOKUP($A27,'Import OffPeak'!$A$3:GH$99,185,FALSE)-VLOOKUP($A27,'Import OffPeak change'!$A$106:GH$202,185,FALSE)),0,(VLOOKUP($A27,'Import OffPeak'!$A$3:GH$99,185,FALSE)-VLOOKUP($A27,'Import OffPeak change'!$A$106:GH$202,185,FALSE)))</f>
        <v>0</v>
      </c>
      <c r="GD27" s="6">
        <f>IF(ISERROR(VLOOKUP($A27,'Import OffPeak'!$A$3:GI$99,186,FALSE)-VLOOKUP($A27,'Import OffPeak change'!$A$106:GI$202,186,FALSE)),0,(VLOOKUP($A27,'Import OffPeak'!$A$3:GI$99,186,FALSE)-VLOOKUP($A27,'Import OffPeak change'!$A$106:GI$202,186,FALSE)))</f>
        <v>0</v>
      </c>
      <c r="GE27" s="6">
        <f>IF(ISERROR(VLOOKUP($A27,'Import OffPeak'!$A$3:GJ$99,187,FALSE)-VLOOKUP($A27,'Import OffPeak change'!$A$106:GJ$202,187,FALSE)),0,(VLOOKUP($A27,'Import OffPeak'!$A$3:GJ$99,187,FALSE)-VLOOKUP($A27,'Import OffPeak change'!$A$106:GJ$202,187,FALSE)))</f>
        <v>0</v>
      </c>
      <c r="GF27" s="6">
        <f>IF(ISERROR(VLOOKUP($A27,'Import OffPeak'!$A$3:GK$99,188,FALSE)-VLOOKUP($A27,'Import OffPeak change'!$A$106:GK$202,188,FALSE)),0,(VLOOKUP($A27,'Import OffPeak'!$A$3:GK$99,188,FALSE)-VLOOKUP($A27,'Import OffPeak change'!$A$106:GK$202,188,FALSE)))</f>
        <v>0</v>
      </c>
      <c r="GG27" s="6">
        <f>IF(ISERROR(VLOOKUP($A27,'Import OffPeak'!$A$3:GL$99,189,FALSE)-VLOOKUP($A27,'Import OffPeak change'!$A$106:GL$202,189,FALSE)),0,(VLOOKUP($A27,'Import OffPeak'!$A$3:GL$99,189,FALSE)-VLOOKUP($A27,'Import OffPeak change'!$A$106:GL$202,189,FALSE)))</f>
        <v>0</v>
      </c>
      <c r="GH27" s="6">
        <f>IF(ISERROR(VLOOKUP($A27,'Import OffPeak'!$A$3:GM$99,190,FALSE)-VLOOKUP($A27,'Import OffPeak change'!$A$106:GM$202,190,FALSE)),0,(VLOOKUP($A27,'Import OffPeak'!$A$3:GM$99,190,FALSE)-VLOOKUP($A27,'Import OffPeak change'!$A$106:GM$202,190,FALSE)))</f>
        <v>0</v>
      </c>
      <c r="GI27" s="6">
        <f>IF(ISERROR(VLOOKUP($A27,'Import OffPeak'!$A$3:GN$99,191,FALSE)-VLOOKUP($A27,'Import OffPeak change'!$A$106:GN$202,191,FALSE)),0,(VLOOKUP($A27,'Import OffPeak'!$A$3:GN$99,191,FALSE)-VLOOKUP($A27,'Import OffPeak change'!$A$106:GN$202,191,FALSE)))</f>
        <v>0</v>
      </c>
      <c r="GJ27" s="6">
        <f>IF(ISERROR(VLOOKUP($A27,'Import OffPeak'!$A$3:GO$99,192,FALSE)-VLOOKUP($A27,'Import OffPeak change'!$A$106:GO$202,192,FALSE)),0,(VLOOKUP($A27,'Import OffPeak'!$A$3:GO$99,192,FALSE)-VLOOKUP($A27,'Import OffPeak change'!$A$106:GO$202,192,FALSE)))</f>
        <v>0</v>
      </c>
      <c r="GK27" s="6">
        <f>IF(ISERROR(VLOOKUP($A27,'Import OffPeak'!$A$3:GP$99,193,FALSE)-VLOOKUP($A27,'Import OffPeak change'!$A$106:GP$202,193,FALSE)),0,(VLOOKUP($A27,'Import OffPeak'!$A$3:GP$99,193,FALSE)-VLOOKUP($A27,'Import OffPeak change'!$A$106:GP$202,193,FALSE)))</f>
        <v>0</v>
      </c>
      <c r="GL27" s="6">
        <f>IF(ISERROR(VLOOKUP($A27,'Import OffPeak'!$A$3:GQ$99,194,FALSE)-VLOOKUP($A27,'Import OffPeak change'!$A$106:GQ$202,194,FALSE)),0,(VLOOKUP($A27,'Import OffPeak'!$A$3:GQ$99,194,FALSE)-VLOOKUP($A27,'Import OffPeak change'!$A$106:GQ$202,194,FALSE)))</f>
        <v>0</v>
      </c>
      <c r="GM27" s="6">
        <f>IF(ISERROR(VLOOKUP($A27,'Import OffPeak'!$A$3:GR$99,195,FALSE)-VLOOKUP($A27,'Import OffPeak change'!$A$106:GR$202,195,FALSE)),0,(VLOOKUP($A27,'Import OffPeak'!$A$3:GR$99,195,FALSE)-VLOOKUP($A27,'Import OffPeak change'!$A$106:GR$202,195,FALSE)))</f>
        <v>0</v>
      </c>
      <c r="GN27" s="6">
        <f>IF(ISERROR(VLOOKUP($A27,'Import OffPeak'!$A$3:GS$99,196,FALSE)-VLOOKUP($A27,'Import OffPeak change'!$A$106:GS$202,196,FALSE)),0,(VLOOKUP($A27,'Import OffPeak'!$A$3:GS$99,196,FALSE)-VLOOKUP($A27,'Import OffPeak change'!$A$106:GS$202,196,FALSE)))</f>
        <v>0</v>
      </c>
      <c r="GO27" s="6">
        <f>IF(ISERROR(VLOOKUP($A27,'Import OffPeak'!$A$3:GT$99,197,FALSE)-VLOOKUP($A27,'Import OffPeak change'!$A$106:GT$202,197,FALSE)),0,(VLOOKUP($A27,'Import OffPeak'!$A$3:GT$99,197,FALSE)-VLOOKUP($A27,'Import OffPeak change'!$A$106:GT$202,197,FALSE)))</f>
        <v>0</v>
      </c>
      <c r="GP27" s="6">
        <f>IF(ISERROR(VLOOKUP($A27,'Import OffPeak'!$A$3:GU$99,198,FALSE)-VLOOKUP($A27,'Import OffPeak change'!$A$106:GU$202,198,FALSE)),0,(VLOOKUP($A27,'Import OffPeak'!$A$3:GU$99,198,FALSE)-VLOOKUP($A27,'Import OffPeak change'!$A$106:GU$202,198,FALSE)))</f>
        <v>0</v>
      </c>
      <c r="GQ27" s="6">
        <f>IF(ISERROR(VLOOKUP($A27,'Import OffPeak'!$A$3:GV$99,199,FALSE)-VLOOKUP($A27,'Import OffPeak change'!$A$106:GV$202,199,FALSE)),0,(VLOOKUP($A27,'Import OffPeak'!$A$3:GV$99,199,FALSE)-VLOOKUP($A27,'Import OffPeak change'!$A$106:GV$202,199,FALSE)))</f>
        <v>0</v>
      </c>
      <c r="GR27" s="6">
        <f>IF(ISERROR(VLOOKUP($A27,'Import OffPeak'!$A$3:GW$99,200,FALSE)-VLOOKUP($A27,'Import OffPeak change'!$A$106:GW$202,200,FALSE)),0,(VLOOKUP($A27,'Import OffPeak'!$A$3:GW$99,200,FALSE)-VLOOKUP($A27,'Import OffPeak change'!$A$106:GW$202,200,FALSE)))</f>
        <v>0</v>
      </c>
      <c r="GS27" s="6">
        <f>IF(ISERROR(VLOOKUP($A27,'Import OffPeak'!$A$3:GX$99,201,FALSE)-VLOOKUP($A27,'Import OffPeak change'!$A$106:GX$202,201,FALSE)),0,(VLOOKUP($A27,'Import OffPeak'!$A$3:GX$99,201,FALSE)-VLOOKUP($A27,'Import OffPeak change'!$A$106:GX$202,201,FALSE)))</f>
        <v>0</v>
      </c>
      <c r="GT27" s="6">
        <f>IF(ISERROR(VLOOKUP($A27,'Import OffPeak'!$A$3:GY$99,202,FALSE)-VLOOKUP($A27,'Import OffPeak change'!$A$106:GY$202,202,FALSE)),0,(VLOOKUP($A27,'Import OffPeak'!$A$3:GY$99,202,FALSE)-VLOOKUP($A27,'Import OffPeak change'!$A$106:GY$202,202,FALSE)))</f>
        <v>0</v>
      </c>
      <c r="GU27" s="6">
        <f>IF(ISERROR(VLOOKUP($A27,'Import OffPeak'!$A$3:GZ$99,203,FALSE)-VLOOKUP($A27,'Import OffPeak change'!$A$106:GZ$202,203,FALSE)),0,(VLOOKUP($A27,'Import OffPeak'!$A$3:GZ$99,203,FALSE)-VLOOKUP($A27,'Import OffPeak change'!$A$106:GZ$202,203,FALSE)))</f>
        <v>0</v>
      </c>
      <c r="GV27" s="6">
        <f>IF(ISERROR(VLOOKUP($A27,'Import OffPeak'!$A$3:HA$99,204,FALSE)-VLOOKUP($A27,'Import OffPeak change'!$A$106:HA$202,204,FALSE)),0,(VLOOKUP($A27,'Import OffPeak'!$A$3:HA$99,204,FALSE)-VLOOKUP($A27,'Import OffPeak change'!$A$106:HA$202,204,FALSE)))</f>
        <v>0</v>
      </c>
      <c r="GW27" s="6">
        <f>IF(ISERROR(VLOOKUP($A27,'Import OffPeak'!$A$3:HB$99,205,FALSE)-VLOOKUP($A27,'Import OffPeak change'!$A$106:HB$202,205,FALSE)),0,(VLOOKUP($A27,'Import OffPeak'!$A$3:HB$99,205,FALSE)-VLOOKUP($A27,'Import OffPeak change'!$A$106:HB$202,205,FALSE)))</f>
        <v>0</v>
      </c>
      <c r="GX27" s="6">
        <f>IF(ISERROR(VLOOKUP($A27,'Import OffPeak'!$A$3:HC$99,206,FALSE)-VLOOKUP($A27,'Import OffPeak change'!$A$106:HC$202,206,FALSE)),0,(VLOOKUP($A27,'Import OffPeak'!$A$3:HC$99,206,FALSE)-VLOOKUP($A27,'Import OffPeak change'!$A$106:HC$202,206,FALSE)))</f>
        <v>0</v>
      </c>
      <c r="GY27" s="6">
        <f>IF(ISERROR(VLOOKUP($A27,'Import OffPeak'!$A$3:HD$99,207,FALSE)-VLOOKUP($A27,'Import OffPeak change'!$A$106:HD$202,207,FALSE)),0,(VLOOKUP($A27,'Import OffPeak'!$A$3:HD$99,207,FALSE)-VLOOKUP($A27,'Import OffPeak change'!$A$106:HD$202,207,FALSE)))</f>
        <v>0</v>
      </c>
      <c r="GZ27" s="6">
        <f>IF(ISERROR(VLOOKUP($A27,'Import OffPeak'!$A$3:HE$99,208,FALSE)-VLOOKUP($A27,'Import OffPeak change'!$A$106:HE$202,208,FALSE)),0,(VLOOKUP($A27,'Import OffPeak'!$A$3:HE$99,208,FALSE)-VLOOKUP($A27,'Import OffPeak change'!$A$106:HE$202,208,FALSE)))</f>
        <v>0</v>
      </c>
      <c r="HA27" s="6">
        <f>IF(ISERROR(VLOOKUP($A27,'Import OffPeak'!$A$3:HF$99,209,FALSE)-VLOOKUP($A27,'Import OffPeak change'!$A$106:HF$202,209,FALSE)),0,(VLOOKUP($A27,'Import OffPeak'!$A$3:HF$99,209,FALSE)-VLOOKUP($A27,'Import OffPeak change'!$A$106:HF$202,209,FALSE)))</f>
        <v>0</v>
      </c>
      <c r="HB27" s="6">
        <f>IF(ISERROR(VLOOKUP($A27,'Import OffPeak'!$A$3:HG$99,210,FALSE)-VLOOKUP($A27,'Import OffPeak change'!$A$106:HG$202,210,FALSE)),0,(VLOOKUP($A27,'Import OffPeak'!$A$3:HG$99,210,FALSE)-VLOOKUP($A27,'Import OffPeak change'!$A$106:HG$202,210,FALSE)))</f>
        <v>0</v>
      </c>
      <c r="HC27" s="6">
        <f>IF(ISERROR(VLOOKUP($A27,'Import OffPeak'!$A$3:HH$99,211,FALSE)-VLOOKUP($A27,'Import OffPeak change'!$A$106:HH$202,211,FALSE)),0,(VLOOKUP($A27,'Import OffPeak'!$A$3:HH$99,211,FALSE)-VLOOKUP($A27,'Import OffPeak change'!$A$106:HH$202,211,FALSE)))</f>
        <v>0</v>
      </c>
      <c r="HD27" s="6">
        <f>IF(ISERROR(VLOOKUP($A27,'Import OffPeak'!$A$3:HI$99,212,FALSE)-VLOOKUP($A27,'Import OffPeak change'!$A$106:HI$202,212,FALSE)),0,(VLOOKUP($A27,'Import OffPeak'!$A$3:HI$99,212,FALSE)-VLOOKUP($A27,'Import OffPeak change'!$A$106:HI$202,212,FALSE)))</f>
        <v>0</v>
      </c>
      <c r="HE27" s="6">
        <f>IF(ISERROR(VLOOKUP($A27,'Import OffPeak'!$A$3:HJ$99,213,FALSE)-VLOOKUP($A27,'Import OffPeak change'!$A$106:HJ$202,213,FALSE)),0,(VLOOKUP($A27,'Import OffPeak'!$A$3:HJ$99,213,FALSE)-VLOOKUP($A27,'Import OffPeak change'!$A$106:HJ$202,213,FALSE)))</f>
        <v>0</v>
      </c>
      <c r="HF27" s="6">
        <f>IF(ISERROR(VLOOKUP($A27,'Import OffPeak'!$A$3:HK$99,214,FALSE)-VLOOKUP($A27,'Import OffPeak change'!$A$106:HK$202,214,FALSE)),0,(VLOOKUP($A27,'Import OffPeak'!$A$3:HK$99,214,FALSE)-VLOOKUP($A27,'Import OffPeak change'!$A$106:HK$202,214,FALSE)))</f>
        <v>0</v>
      </c>
      <c r="HG27" s="6">
        <f>IF(ISERROR(VLOOKUP($A27,'Import OffPeak'!$A$3:HL$99,215,FALSE)-VLOOKUP($A27,'Import OffPeak change'!$A$106:HL$202,215,FALSE)),0,(VLOOKUP($A27,'Import OffPeak'!$A$3:HL$99,215,FALSE)-VLOOKUP($A27,'Import OffPeak change'!$A$106:HL$202,215,FALSE)))</f>
        <v>0</v>
      </c>
      <c r="HH27" s="6">
        <f>IF(ISERROR(VLOOKUP($A27,'Import OffPeak'!$A$3:HM$99,216,FALSE)-VLOOKUP($A27,'Import OffPeak change'!$A$106:HM$202,216,FALSE)),0,(VLOOKUP($A27,'Import OffPeak'!$A$3:HM$99,216,FALSE)-VLOOKUP($A27,'Import OffPeak change'!$A$106:HM$202,216,FALSE)))</f>
        <v>0</v>
      </c>
      <c r="HI27" s="6">
        <f>IF(ISERROR(VLOOKUP($A27,'Import OffPeak'!$A$3:HN$99,217,FALSE)-VLOOKUP($A27,'Import OffPeak change'!$A$106:HN$202,217,FALSE)),0,(VLOOKUP($A27,'Import OffPeak'!$A$3:HN$99,217,FALSE)-VLOOKUP($A27,'Import OffPeak change'!$A$106:HN$202,217,FALSE)))</f>
        <v>0</v>
      </c>
      <c r="HJ27" s="6">
        <f>IF(ISERROR(VLOOKUP($A27,'Import OffPeak'!$A$3:HO$99,218,FALSE)-VLOOKUP($A27,'Import OffPeak change'!$A$106:HO$202,218,FALSE)),0,(VLOOKUP($A27,'Import OffPeak'!$A$3:HO$99,218,FALSE)-VLOOKUP($A27,'Import OffPeak change'!$A$106:HO$202,218,FALSE)))</f>
        <v>0</v>
      </c>
      <c r="HK27" s="6">
        <f>IF(ISERROR(VLOOKUP($A27,'Import OffPeak'!$A$3:HP$99,219,FALSE)-VLOOKUP($A27,'Import OffPeak change'!$A$106:HP$202,219,FALSE)),0,(VLOOKUP($A27,'Import OffPeak'!$A$3:HP$99,219,FALSE)-VLOOKUP($A27,'Import OffPeak change'!$A$106:HP$202,219,FALSE)))</f>
        <v>0</v>
      </c>
      <c r="HL27" s="6">
        <f>IF(ISERROR(VLOOKUP($A27,'Import OffPeak'!$A$3:HQ$99,220,FALSE)-VLOOKUP($A27,'Import OffPeak change'!$A$106:HQ$202,220,FALSE)),0,(VLOOKUP($A27,'Import OffPeak'!$A$3:HQ$99,220,FALSE)-VLOOKUP($A27,'Import OffPeak change'!$A$106:HQ$202,220,FALSE)))</f>
        <v>0</v>
      </c>
      <c r="HM27" s="6">
        <f>IF(ISERROR(VLOOKUP($A27,'Import OffPeak'!$A$3:HR$99,221,FALSE)-VLOOKUP($A27,'Import OffPeak change'!$A$106:HR$202,221,FALSE)),0,(VLOOKUP($A27,'Import OffPeak'!$A$3:HR$99,221,FALSE)-VLOOKUP($A27,'Import OffPeak change'!$A$106:HR$202,221,FALSE)))</f>
        <v>0</v>
      </c>
      <c r="HN27" s="6">
        <f>IF(ISERROR(VLOOKUP($A27,'Import OffPeak'!$A$3:HS$99,222,FALSE)-VLOOKUP($A27,'Import OffPeak change'!$A$106:HS$202,222,FALSE)),0,(VLOOKUP($A27,'Import OffPeak'!$A$3:HS$99,222,FALSE)-VLOOKUP($A27,'Import OffPeak change'!$A$106:HS$202,222,FALSE)))</f>
        <v>0</v>
      </c>
      <c r="HO27" s="6">
        <f>IF(ISERROR(VLOOKUP($A27,'Import OffPeak'!$A$3:HT$99,223,FALSE)-VLOOKUP($A27,'Import OffPeak change'!$A$106:HT$202,223,FALSE)),0,(VLOOKUP($A27,'Import OffPeak'!$A$3:HT$99,223,FALSE)-VLOOKUP($A27,'Import OffPeak change'!$A$106:HT$202,223,FALSE)))</f>
        <v>0</v>
      </c>
      <c r="HP27" s="6">
        <f>IF(ISERROR(VLOOKUP($A27,'Import OffPeak'!$A$3:HU$99,224,FALSE)-VLOOKUP($A27,'Import OffPeak change'!$A$106:HU$202,224,FALSE)),0,(VLOOKUP($A27,'Import OffPeak'!$A$3:HU$99,224,FALSE)-VLOOKUP($A27,'Import OffPeak change'!$A$106:HU$202,224,FALSE)))</f>
        <v>0</v>
      </c>
      <c r="HQ27" s="6">
        <f>IF(ISERROR(VLOOKUP($A27,'Import OffPeak'!$A$3:HV$99,225,FALSE)-VLOOKUP($A27,'Import OffPeak change'!$A$106:HV$202,225,FALSE)),0,(VLOOKUP($A27,'Import OffPeak'!$A$3:HV$99,225,FALSE)-VLOOKUP($A27,'Import OffPeak change'!$A$106:HV$202,225,FALSE)))</f>
        <v>0</v>
      </c>
      <c r="HR27" s="6">
        <f>IF(ISERROR(VLOOKUP($A27,'Import OffPeak'!$A$3:HW$99,226,FALSE)-VLOOKUP($A27,'Import OffPeak change'!$A$106:HW$202,226,FALSE)),0,(VLOOKUP($A27,'Import OffPeak'!$A$3:HW$99,226,FALSE)-VLOOKUP($A27,'Import OffPeak change'!$A$106:HW$202,226,FALSE)))</f>
        <v>0</v>
      </c>
      <c r="HS27" s="6">
        <f>IF(ISERROR(VLOOKUP($A27,'Import OffPeak'!$A$3:HX$99,227,FALSE)-VLOOKUP($A27,'Import OffPeak change'!$A$106:HX$202,227,FALSE)),0,(VLOOKUP($A27,'Import OffPeak'!$A$3:HX$99,227,FALSE)-VLOOKUP($A27,'Import OffPeak change'!$A$106:HX$202,227,FALSE)))</f>
        <v>0</v>
      </c>
      <c r="HT27" s="6">
        <f>IF(ISERROR(VLOOKUP($A27,'Import OffPeak'!$A$3:HY$99,228,FALSE)-VLOOKUP($A27,'Import OffPeak change'!$A$106:HY$202,228,FALSE)),0,(VLOOKUP($A27,'Import OffPeak'!$A$3:HY$99,228,FALSE)-VLOOKUP($A27,'Import OffPeak change'!$A$106:HY$202,228,FALSE)))</f>
        <v>0</v>
      </c>
      <c r="HU27" s="6">
        <f>IF(ISERROR(VLOOKUP($A27,'Import OffPeak'!$A$3:HZ$99,229,FALSE)-VLOOKUP($A27,'Import OffPeak change'!$A$106:HZ$202,229,FALSE)),0,(VLOOKUP($A27,'Import OffPeak'!$A$3:HZ$99,229,FALSE)-VLOOKUP($A27,'Import OffPeak change'!$A$106:HZ$202,229,FALSE)))</f>
        <v>0</v>
      </c>
      <c r="HV27" s="6">
        <f>IF(ISERROR(VLOOKUP($A27,'Import OffPeak'!$A$3:IA$99,230,FALSE)-VLOOKUP($A27,'Import OffPeak change'!$A$106:IA$202,230,FALSE)),0,(VLOOKUP($A27,'Import OffPeak'!$A$3:IA$99,230,FALSE)-VLOOKUP($A27,'Import OffPeak change'!$A$106:IA$202,230,FALSE)))</f>
        <v>0</v>
      </c>
      <c r="HW27" s="6">
        <f>IF(ISERROR(VLOOKUP($A27,'Import OffPeak'!$A$3:IB$99,231,FALSE)-VLOOKUP($A27,'Import OffPeak change'!$A$106:IB$202,231,FALSE)),0,(VLOOKUP($A27,'Import OffPeak'!$A$3:IB$99,231,FALSE)-VLOOKUP($A27,'Import OffPeak change'!$A$106:IB$202,231,FALSE)))</f>
        <v>0</v>
      </c>
      <c r="HX27" s="6">
        <f>IF(ISERROR(VLOOKUP($A27,'Import OffPeak'!$A$3:IC$99,232,FALSE)-VLOOKUP($A27,'Import OffPeak change'!$A$106:IC$202,232,FALSE)),0,(VLOOKUP($A27,'Import OffPeak'!$A$3:IC$99,232,FALSE)-VLOOKUP($A27,'Import OffPeak change'!$A$106:IC$202,232,FALSE)))</f>
        <v>0</v>
      </c>
      <c r="HY27" s="6">
        <f>IF(ISERROR(VLOOKUP($A27,'Import OffPeak'!$A$3:ID$99,233,FALSE)-VLOOKUP($A27,'Import OffPeak change'!$A$106:ID$202,233,FALSE)),0,(VLOOKUP($A27,'Import OffPeak'!$A$3:ID$99,233,FALSE)-VLOOKUP($A27,'Import OffPeak change'!$A$106:ID$202,233,FALSE)))</f>
        <v>0</v>
      </c>
      <c r="HZ27" s="6">
        <f>IF(ISERROR(VLOOKUP($A27,'Import OffPeak'!$A$3:IE$99,234,FALSE)-VLOOKUP($A27,'Import OffPeak change'!$A$106:IE$202,234,FALSE)),0,(VLOOKUP($A27,'Import OffPeak'!$A$3:IE$99,234,FALSE)-VLOOKUP($A27,'Import OffPeak change'!$A$106:IE$202,234,FALSE)))</f>
        <v>0</v>
      </c>
      <c r="IA27" s="6">
        <f>IF(ISERROR(VLOOKUP($A27,'Import OffPeak'!$A$3:IF$99,235,FALSE)-VLOOKUP($A27,'Import OffPeak change'!$A$106:IF$202,235,FALSE)),0,(VLOOKUP($A27,'Import OffPeak'!$A$3:IF$99,235,FALSE)-VLOOKUP($A27,'Import OffPeak change'!$A$106:IF$202,235,FALSE)))</f>
        <v>0</v>
      </c>
      <c r="IB27" s="6">
        <f>IF(ISERROR(VLOOKUP($A27,'Import OffPeak'!$A$3:IG$99,236,FALSE)-VLOOKUP($A27,'Import OffPeak change'!$A$106:IG$202,236,FALSE)),0,(VLOOKUP($A27,'Import OffPeak'!$A$3:IG$99,236,FALSE)-VLOOKUP($A27,'Import OffPeak change'!$A$106:IG$202,236,FALSE)))</f>
        <v>0</v>
      </c>
      <c r="IC27" s="6">
        <f>IF(ISERROR(VLOOKUP($A27,'Import OffPeak'!$A$3:IH$99,237,FALSE)-VLOOKUP($A27,'Import OffPeak change'!$A$106:IH$202,237,FALSE)),0,(VLOOKUP($A27,'Import OffPeak'!$A$3:IH$99,237,FALSE)-VLOOKUP($A27,'Import OffPeak change'!$A$106:IH$202,237,FALSE)))</f>
        <v>0</v>
      </c>
      <c r="ID27" s="6">
        <f>IF(ISERROR(VLOOKUP($A27,'Import OffPeak'!$A$3:II$99,238,FALSE)-VLOOKUP($A27,'Import OffPeak change'!$A$106:II$202,238,FALSE)),0,(VLOOKUP($A27,'Import OffPeak'!$A$3:II$99,238,FALSE)-VLOOKUP($A27,'Import OffPeak change'!$A$106:II$202,238,FALSE)))</f>
        <v>-13127.418692709471</v>
      </c>
      <c r="IE27" s="6">
        <f>IF(ISERROR(VLOOKUP($A27,'Import OffPeak'!$A$3:IJ$99,239,FALSE)-VLOOKUP($A27,'Import OffPeak change'!$A$106:IJ$202,239,FALSE)),0,(VLOOKUP($A27,'Import OffPeak'!$A$3:IJ$99,239,FALSE)-VLOOKUP($A27,'Import OffPeak change'!$A$106:IJ$202,239,FALSE)))</f>
        <v>-13127.418692709471</v>
      </c>
    </row>
    <row r="28" spans="1:240">
      <c r="A28" s="168" t="str">
        <f>IF('Import OffPeak'!A25=0,"",'Import OffPeak'!A25)</f>
        <v>EPMI-ST-WBOM</v>
      </c>
      <c r="B28" s="6"/>
      <c r="C28" s="6"/>
      <c r="D28" s="6"/>
      <c r="E28" s="6"/>
      <c r="F28" s="6"/>
      <c r="G28" s="6">
        <f>IF(ISERROR(VLOOKUP($A28,'Import OffPeak'!$A$3:L$99,7,FALSE)-VLOOKUP($A28,'Import OffPeak change'!$A$106:L$202,7,FALSE)),0,(VLOOKUP($A28,'Import OffPeak'!$A$3:L$99,7,FALSE)-VLOOKUP($A28,'Import OffPeak change'!$A$106:L$202,7,FALSE)))</f>
        <v>0</v>
      </c>
      <c r="H28" s="6">
        <f>IF(ISERROR(VLOOKUP($A28,'Import OffPeak'!$A$3:M$99,8,FALSE)-VLOOKUP($A28,'Import OffPeak change'!$A$106:M$202,8,FALSE)),0,(VLOOKUP($A28,'Import OffPeak'!$A$3:M$99,8,FALSE)-VLOOKUP($A28,'Import OffPeak change'!$A$106:M$202,8,FALSE)))</f>
        <v>0</v>
      </c>
      <c r="I28" s="6">
        <f>IF(ISERROR(VLOOKUP($A28,'Import OffPeak'!$A$3:N$99,9,FALSE)-VLOOKUP($A28,'Import OffPeak change'!$A$106:N$202,9,FALSE)),0,(VLOOKUP($A28,'Import OffPeak'!$A$3:N$99,9,FALSE)-VLOOKUP($A28,'Import OffPeak change'!$A$106:N$202,9,FALSE)))</f>
        <v>0</v>
      </c>
      <c r="J28" s="6">
        <f>IF(ISERROR(VLOOKUP($A28,'Import OffPeak'!$A$3:O$99,10,FALSE)-VLOOKUP($A28,'Import OffPeak change'!$A$106:O$202,10,FALSE)),0,(VLOOKUP($A28,'Import OffPeak'!$A$3:O$99,10,FALSE)-VLOOKUP($A28,'Import OffPeak change'!$A$106:O$202,10,FALSE)))</f>
        <v>0</v>
      </c>
      <c r="K28" s="6">
        <f>IF(ISERROR(VLOOKUP($A28,'Import OffPeak'!$A$3:P$99,11,FALSE)-VLOOKUP($A28,'Import OffPeak change'!$A$106:P$202,11,FALSE)),0,(VLOOKUP($A28,'Import OffPeak'!$A$3:P$99,11,FALSE)-VLOOKUP($A28,'Import OffPeak change'!$A$106:P$202,11,FALSE)))</f>
        <v>0</v>
      </c>
      <c r="L28" s="6">
        <f>IF(ISERROR(VLOOKUP($A28,'Import OffPeak'!$A$3:Q$99,12,FALSE)-VLOOKUP($A28,'Import OffPeak change'!$A$106:Q$202,12,FALSE)),0,(VLOOKUP($A28,'Import OffPeak'!$A$3:Q$99,12,FALSE)-VLOOKUP($A28,'Import OffPeak change'!$A$106:Q$202,12,FALSE)))</f>
        <v>0</v>
      </c>
      <c r="M28" s="6">
        <f>IF(ISERROR(VLOOKUP($A28,'Import OffPeak'!$A$3:R$99,13,FALSE)-VLOOKUP($A28,'Import OffPeak change'!$A$106:R$202,13,FALSE)),0,(VLOOKUP($A28,'Import OffPeak'!$A$3:R$99,13,FALSE)-VLOOKUP($A28,'Import OffPeak change'!$A$106:R$202,13,FALSE)))</f>
        <v>0</v>
      </c>
      <c r="N28" s="6">
        <f>IF(ISERROR(VLOOKUP($A28,'Import OffPeak'!$A$3:S$99,14,FALSE)-VLOOKUP($A28,'Import OffPeak change'!$A$106:S$202,14,FALSE)),0,(VLOOKUP($A28,'Import OffPeak'!$A$3:S$99,14,FALSE)-VLOOKUP($A28,'Import OffPeak change'!$A$106:S$202,14,FALSE)))</f>
        <v>0</v>
      </c>
      <c r="O28" s="6">
        <f>IF(ISERROR(VLOOKUP($A28,'Import OffPeak'!$A$3:T$99,15,FALSE)-VLOOKUP($A28,'Import OffPeak change'!$A$106:T$202,15,FALSE)),0,(VLOOKUP($A28,'Import OffPeak'!$A$3:T$99,15,FALSE)-VLOOKUP($A28,'Import OffPeak change'!$A$106:T$202,15,FALSE)))</f>
        <v>0</v>
      </c>
      <c r="P28" s="6">
        <f>IF(ISERROR(VLOOKUP($A28,'Import OffPeak'!$A$3:U$99,16,FALSE)-VLOOKUP($A28,'Import OffPeak change'!$A$106:U$202,16,FALSE)),0,(VLOOKUP($A28,'Import OffPeak'!$A$3:U$99,16,FALSE)-VLOOKUP($A28,'Import OffPeak change'!$A$106:U$202,16,FALSE)))</f>
        <v>0</v>
      </c>
      <c r="Q28" s="6">
        <f>IF(ISERROR(VLOOKUP($A28,'Import OffPeak'!$A$3:V$99,17,FALSE)-VLOOKUP($A28,'Import OffPeak change'!$A$106:V$202,17,FALSE)),0,(VLOOKUP($A28,'Import OffPeak'!$A$3:V$99,17,FALSE)-VLOOKUP($A28,'Import OffPeak change'!$A$106:V$202,17,FALSE)))</f>
        <v>0</v>
      </c>
      <c r="R28" s="6">
        <f>IF(ISERROR(VLOOKUP($A28,'Import OffPeak'!$A$3:W$99,18,FALSE)-VLOOKUP($A28,'Import OffPeak change'!$A$106:W$202,18,FALSE)),0,(VLOOKUP($A28,'Import OffPeak'!$A$3:W$99,18,FALSE)-VLOOKUP($A28,'Import OffPeak change'!$A$106:W$202,18,FALSE)))</f>
        <v>0</v>
      </c>
      <c r="S28" s="6">
        <f>IF(ISERROR(VLOOKUP($A28,'Import OffPeak'!$A$3:X$99,19,FALSE)-VLOOKUP($A28,'Import OffPeak change'!$A$106:X$202,19,FALSE)),0,(VLOOKUP($A28,'Import OffPeak'!$A$3:X$99,19,FALSE)-VLOOKUP($A28,'Import OffPeak change'!$A$106:X$202,19,FALSE)))</f>
        <v>0</v>
      </c>
      <c r="T28" s="6">
        <f>IF(ISERROR(VLOOKUP($A28,'Import OffPeak'!$A$3:Y$99,20,FALSE)-VLOOKUP($A28,'Import OffPeak change'!$A$106:Y$202,20,FALSE)),0,(VLOOKUP($A28,'Import OffPeak'!$A$3:Y$99,20,FALSE)-VLOOKUP($A28,'Import OffPeak change'!$A$106:Y$202,20,FALSE)))</f>
        <v>0</v>
      </c>
      <c r="U28" s="6">
        <f>IF(ISERROR(VLOOKUP($A28,'Import OffPeak'!$A$3:Z$99,21,FALSE)-VLOOKUP($A28,'Import OffPeak change'!$A$106:Z$202,21,FALSE)),0,(VLOOKUP($A28,'Import OffPeak'!$A$3:Z$99,21,FALSE)-VLOOKUP($A28,'Import OffPeak change'!$A$106:Z$202,21,FALSE)))</f>
        <v>0</v>
      </c>
      <c r="V28" s="6">
        <f>IF(ISERROR(VLOOKUP($A28,'Import OffPeak'!$A$3:AA$99,22,FALSE)-VLOOKUP($A28,'Import OffPeak change'!$A$106:AA$202,22,FALSE)),0,(VLOOKUP($A28,'Import OffPeak'!$A$3:AA$99,22,FALSE)-VLOOKUP($A28,'Import OffPeak change'!$A$106:AA$202,22,FALSE)))</f>
        <v>0</v>
      </c>
      <c r="W28" s="6">
        <f>IF(ISERROR(VLOOKUP($A28,'Import OffPeak'!$A$3:AB$99,23,FALSE)-VLOOKUP($A28,'Import OffPeak change'!$A$106:AB$202,23,FALSE)),0,(VLOOKUP($A28,'Import OffPeak'!$A$3:AB$99,23,FALSE)-VLOOKUP($A28,'Import OffPeak change'!$A$106:AB$202,23,FALSE)))</f>
        <v>0</v>
      </c>
      <c r="X28" s="6">
        <f>IF(ISERROR(VLOOKUP($A28,'Import OffPeak'!$A$3:AC$99,24,FALSE)-VLOOKUP($A28,'Import OffPeak change'!$A$106:AC$202,24,FALSE)),0,(VLOOKUP($A28,'Import OffPeak'!$A$3:AC$99,24,FALSE)-VLOOKUP($A28,'Import OffPeak change'!$A$106:AC$202,24,FALSE)))</f>
        <v>0</v>
      </c>
      <c r="Y28" s="6">
        <f>IF(ISERROR(VLOOKUP($A28,'Import OffPeak'!$A$3:AD$99,25,FALSE)-VLOOKUP($A28,'Import OffPeak change'!$A$106:AD$202,25,FALSE)),0,(VLOOKUP($A28,'Import OffPeak'!$A$3:AD$99,25,FALSE)-VLOOKUP($A28,'Import OffPeak change'!$A$106:AD$202,25,FALSE)))</f>
        <v>0</v>
      </c>
      <c r="Z28" s="6">
        <f>IF(ISERROR(VLOOKUP($A28,'Import OffPeak'!$A$3:AE$99,26,FALSE)-VLOOKUP($A28,'Import OffPeak change'!$A$106:AE$202,26,FALSE)),0,(VLOOKUP($A28,'Import OffPeak'!$A$3:AE$99,26,FALSE)-VLOOKUP($A28,'Import OffPeak change'!$A$106:AE$202,26,FALSE)))</f>
        <v>0</v>
      </c>
      <c r="AA28" s="6">
        <f>IF(ISERROR(VLOOKUP($A28,'Import OffPeak'!$A$3:AF$99,27,FALSE)-VLOOKUP($A28,'Import OffPeak change'!$A$106:AF$202,27,FALSE)),0,(VLOOKUP($A28,'Import OffPeak'!$A$3:AF$99,27,FALSE)-VLOOKUP($A28,'Import OffPeak change'!$A$106:AF$202,27,FALSE)))</f>
        <v>0</v>
      </c>
      <c r="AB28" s="6">
        <f>IF(ISERROR(VLOOKUP($A28,'Import OffPeak'!$A$3:AG$99,28,FALSE)-VLOOKUP($A28,'Import OffPeak change'!$A$106:AG$202,28,FALSE)),0,(VLOOKUP($A28,'Import OffPeak'!$A$3:AG$99,28,FALSE)-VLOOKUP($A28,'Import OffPeak change'!$A$106:AG$202,28,FALSE)))</f>
        <v>0</v>
      </c>
      <c r="AC28" s="6">
        <f>IF(ISERROR(VLOOKUP($A28,'Import OffPeak'!$A$3:AH$99,29,FALSE)-VLOOKUP($A28,'Import OffPeak change'!$A$106:AH$202,29,FALSE)),0,(VLOOKUP($A28,'Import OffPeak'!$A$3:AH$99,29,FALSE)-VLOOKUP($A28,'Import OffPeak change'!$A$106:AH$202,29,FALSE)))</f>
        <v>0</v>
      </c>
      <c r="AD28" s="6">
        <f>IF(ISERROR(VLOOKUP($A28,'Import OffPeak'!$A$3:AI$99,30,FALSE)-VLOOKUP($A28,'Import OffPeak change'!$A$106:AI$202,30,FALSE)),0,(VLOOKUP($A28,'Import OffPeak'!$A$3:AI$99,30,FALSE)-VLOOKUP($A28,'Import OffPeak change'!$A$106:AI$202,30,FALSE)))</f>
        <v>0</v>
      </c>
      <c r="AE28" s="6">
        <f>IF(ISERROR(VLOOKUP($A28,'Import OffPeak'!$A$3:AJ$99,31,FALSE)-VLOOKUP($A28,'Import OffPeak change'!$A$106:AJ$202,31,FALSE)),0,(VLOOKUP($A28,'Import OffPeak'!$A$3:AJ$99,31,FALSE)-VLOOKUP($A28,'Import OffPeak change'!$A$106:AJ$202,31,FALSE)))</f>
        <v>0</v>
      </c>
      <c r="AF28" s="6">
        <f>IF(ISERROR(VLOOKUP($A28,'Import OffPeak'!$A$3:AK$99,32,FALSE)-VLOOKUP($A28,'Import OffPeak change'!$A$106:AK$202,32,FALSE)),0,(VLOOKUP($A28,'Import OffPeak'!$A$3:AK$99,32,FALSE)-VLOOKUP($A28,'Import OffPeak change'!$A$106:AK$202,32,FALSE)))</f>
        <v>0</v>
      </c>
      <c r="AG28" s="6">
        <f>IF(ISERROR(VLOOKUP($A28,'Import OffPeak'!$A$3:AL$99,33,FALSE)-VLOOKUP($A28,'Import OffPeak change'!$A$106:AL$202,33,FALSE)),0,(VLOOKUP($A28,'Import OffPeak'!$A$3:AL$99,33,FALSE)-VLOOKUP($A28,'Import OffPeak change'!$A$106:AL$202,33,FALSE)))</f>
        <v>0</v>
      </c>
      <c r="AH28" s="6">
        <f>IF(ISERROR(VLOOKUP($A28,'Import OffPeak'!$A$3:AM$99,34,FALSE)-VLOOKUP($A28,'Import OffPeak change'!$A$106:AM$202,34,FALSE)),0,(VLOOKUP($A28,'Import OffPeak'!$A$3:AM$99,34,FALSE)-VLOOKUP($A28,'Import OffPeak change'!$A$106:AM$202,34,FALSE)))</f>
        <v>0</v>
      </c>
      <c r="AI28" s="6">
        <f>IF(ISERROR(VLOOKUP($A28,'Import OffPeak'!$A$3:AN$99,35,FALSE)-VLOOKUP($A28,'Import OffPeak change'!$A$106:AN$202,35,FALSE)),0,(VLOOKUP($A28,'Import OffPeak'!$A$3:AN$99,35,FALSE)-VLOOKUP($A28,'Import OffPeak change'!$A$106:AN$202,35,FALSE)))</f>
        <v>0</v>
      </c>
      <c r="AJ28" s="6">
        <f>IF(ISERROR(VLOOKUP($A28,'Import OffPeak'!$A$3:AO$99,36,FALSE)-VLOOKUP($A28,'Import OffPeak change'!$A$106:AO$202,36,FALSE)),0,(VLOOKUP($A28,'Import OffPeak'!$A$3:AO$99,36,FALSE)-VLOOKUP($A28,'Import OffPeak change'!$A$106:AO$202,36,FALSE)))</f>
        <v>0</v>
      </c>
      <c r="AK28" s="6">
        <f>IF(ISERROR(VLOOKUP($A28,'Import OffPeak'!$A$3:AP$99,37,FALSE)-VLOOKUP($A28,'Import OffPeak change'!$A$106:AP$202,37,FALSE)),0,(VLOOKUP($A28,'Import OffPeak'!$A$3:AP$99,37,FALSE)-VLOOKUP($A28,'Import OffPeak change'!$A$106:AP$202,37,FALSE)))</f>
        <v>0</v>
      </c>
      <c r="AL28" s="6">
        <f>IF(ISERROR(VLOOKUP($A28,'Import OffPeak'!$A$3:AQ$99,38,FALSE)-VLOOKUP($A28,'Import OffPeak change'!$A$106:AQ$202,38,FALSE)),0,(VLOOKUP($A28,'Import OffPeak'!$A$3:AQ$99,38,FALSE)-VLOOKUP($A28,'Import OffPeak change'!$A$106:AQ$202,38,FALSE)))</f>
        <v>0</v>
      </c>
      <c r="AM28" s="6">
        <f>IF(ISERROR(VLOOKUP($A28,'Import OffPeak'!$A$3:AR$99,39,FALSE)-VLOOKUP($A28,'Import OffPeak change'!$A$106:AR$202,39,FALSE)),0,(VLOOKUP($A28,'Import OffPeak'!$A$3:AR$99,39,FALSE)-VLOOKUP($A28,'Import OffPeak change'!$A$106:AR$202,39,FALSE)))</f>
        <v>0</v>
      </c>
      <c r="AN28" s="6">
        <f>IF(ISERROR(VLOOKUP($A28,'Import OffPeak'!$A$3:AS$99,40,FALSE)-VLOOKUP($A28,'Import OffPeak change'!$A$106:AS$202,40,FALSE)),0,(VLOOKUP($A28,'Import OffPeak'!$A$3:AS$99,40,FALSE)-VLOOKUP($A28,'Import OffPeak change'!$A$106:AS$202,40,FALSE)))</f>
        <v>0</v>
      </c>
      <c r="AO28" s="6">
        <f>IF(ISERROR(VLOOKUP($A28,'Import OffPeak'!$A$3:AT$99,41,FALSE)-VLOOKUP($A28,'Import OffPeak change'!$A$106:AT$202,41,FALSE)),0,(VLOOKUP($A28,'Import OffPeak'!$A$3:AT$99,41,FALSE)-VLOOKUP($A28,'Import OffPeak change'!$A$106:AT$202,41,FALSE)))</f>
        <v>0</v>
      </c>
      <c r="AP28" s="6">
        <f>IF(ISERROR(VLOOKUP($A28,'Import OffPeak'!$A$3:AU$99,42,FALSE)-VLOOKUP($A28,'Import OffPeak change'!$A$106:AU$202,42,FALSE)),0,(VLOOKUP($A28,'Import OffPeak'!$A$3:AU$99,42,FALSE)-VLOOKUP($A28,'Import OffPeak change'!$A$106:AU$202,42,FALSE)))</f>
        <v>0</v>
      </c>
      <c r="AQ28" s="6">
        <f>IF(ISERROR(VLOOKUP($A28,'Import OffPeak'!$A$3:AV$99,43,FALSE)-VLOOKUP($A28,'Import OffPeak change'!$A$106:AV$202,43,FALSE)),0,(VLOOKUP($A28,'Import OffPeak'!$A$3:AV$99,43,FALSE)-VLOOKUP($A28,'Import OffPeak change'!$A$106:AV$202,43,FALSE)))</f>
        <v>0</v>
      </c>
      <c r="AR28" s="6">
        <f>IF(ISERROR(VLOOKUP($A28,'Import OffPeak'!$A$3:AW$99,44,FALSE)-VLOOKUP($A28,'Import OffPeak change'!$A$106:AW$202,44,FALSE)),0,(VLOOKUP($A28,'Import OffPeak'!$A$3:AW$99,44,FALSE)-VLOOKUP($A28,'Import OffPeak change'!$A$106:AW$202,44,FALSE)))</f>
        <v>0</v>
      </c>
      <c r="AS28" s="6">
        <f>IF(ISERROR(VLOOKUP($A28,'Import OffPeak'!$A$3:AX$99,45,FALSE)-VLOOKUP($A28,'Import OffPeak change'!$A$106:AX$202,45,FALSE)),0,(VLOOKUP($A28,'Import OffPeak'!$A$3:AX$99,45,FALSE)-VLOOKUP($A28,'Import OffPeak change'!$A$106:AX$202,45,FALSE)))</f>
        <v>0</v>
      </c>
      <c r="AT28" s="6">
        <f>IF(ISERROR(VLOOKUP($A28,'Import OffPeak'!$A$3:AY$99,46,FALSE)-VLOOKUP($A28,'Import OffPeak change'!$A$106:AY$202,46,FALSE)),0,(VLOOKUP($A28,'Import OffPeak'!$A$3:AY$99,46,FALSE)-VLOOKUP($A28,'Import OffPeak change'!$A$106:AY$202,46,FALSE)))</f>
        <v>0</v>
      </c>
      <c r="AU28" s="6">
        <f>IF(ISERROR(VLOOKUP($A28,'Import OffPeak'!$A$3:AZ$99,47,FALSE)-VLOOKUP($A28,'Import OffPeak change'!$A$106:AZ$202,47,FALSE)),0,(VLOOKUP($A28,'Import OffPeak'!$A$3:AZ$99,47,FALSE)-VLOOKUP($A28,'Import OffPeak change'!$A$106:AZ$202,47,FALSE)))</f>
        <v>0</v>
      </c>
      <c r="AV28" s="6">
        <f>IF(ISERROR(VLOOKUP($A28,'Import OffPeak'!$A$3:BA$99,48,FALSE)-VLOOKUP($A28,'Import OffPeak change'!$A$106:BA$202,48,FALSE)),0,(VLOOKUP($A28,'Import OffPeak'!$A$3:BA$99,48,FALSE)-VLOOKUP($A28,'Import OffPeak change'!$A$106:BA$202,48,FALSE)))</f>
        <v>0</v>
      </c>
      <c r="AW28" s="6">
        <f>IF(ISERROR(VLOOKUP($A28,'Import OffPeak'!$A$3:BB$99,49,FALSE)-VLOOKUP($A28,'Import OffPeak change'!$A$106:BB$202,49,FALSE)),0,(VLOOKUP($A28,'Import OffPeak'!$A$3:BB$99,49,FALSE)-VLOOKUP($A28,'Import OffPeak change'!$A$106:BB$202,49,FALSE)))</f>
        <v>0</v>
      </c>
      <c r="AX28" s="6">
        <f>IF(ISERROR(VLOOKUP($A28,'Import OffPeak'!$A$3:BC$99,50,FALSE)-VLOOKUP($A28,'Import OffPeak change'!$A$106:BC$202,50,FALSE)),0,(VLOOKUP($A28,'Import OffPeak'!$A$3:BC$99,50,FALSE)-VLOOKUP($A28,'Import OffPeak change'!$A$106:BC$202,50,FALSE)))</f>
        <v>0</v>
      </c>
      <c r="AY28" s="6">
        <f>IF(ISERROR(VLOOKUP($A28,'Import OffPeak'!$A$3:BD$99,51,FALSE)-VLOOKUP($A28,'Import OffPeak change'!$A$106:BD$202,51,FALSE)),0,(VLOOKUP($A28,'Import OffPeak'!$A$3:BD$99,51,FALSE)-VLOOKUP($A28,'Import OffPeak change'!$A$106:BD$202,51,FALSE)))</f>
        <v>0</v>
      </c>
      <c r="AZ28" s="6">
        <f>IF(ISERROR(VLOOKUP($A28,'Import OffPeak'!$A$3:BE$99,52,FALSE)-VLOOKUP($A28,'Import OffPeak change'!$A$106:BE$202,52,FALSE)),0,(VLOOKUP($A28,'Import OffPeak'!$A$3:BE$99,52,FALSE)-VLOOKUP($A28,'Import OffPeak change'!$A$106:BE$202,52,FALSE)))</f>
        <v>0</v>
      </c>
      <c r="BA28" s="6">
        <f>IF(ISERROR(VLOOKUP($A28,'Import OffPeak'!$A$3:BF$99,53,FALSE)-VLOOKUP($A28,'Import OffPeak change'!$A$106:BF$202,53,FALSE)),0,(VLOOKUP($A28,'Import OffPeak'!$A$3:BF$99,53,FALSE)-VLOOKUP($A28,'Import OffPeak change'!$A$106:BF$202,53,FALSE)))</f>
        <v>0</v>
      </c>
      <c r="BB28" s="6">
        <f>IF(ISERROR(VLOOKUP($A28,'Import OffPeak'!$A$3:BG$99,54,FALSE)-VLOOKUP($A28,'Import OffPeak change'!$A$106:BG$202,54,FALSE)),0,(VLOOKUP($A28,'Import OffPeak'!$A$3:BG$99,54,FALSE)-VLOOKUP($A28,'Import OffPeak change'!$A$106:BG$202,54,FALSE)))</f>
        <v>0</v>
      </c>
      <c r="BC28" s="6">
        <f>IF(ISERROR(VLOOKUP($A28,'Import OffPeak'!$A$3:BH$99,55,FALSE)-VLOOKUP($A28,'Import OffPeak change'!$A$106:BH$202,55,FALSE)),0,(VLOOKUP($A28,'Import OffPeak'!$A$3:BH$99,55,FALSE)-VLOOKUP($A28,'Import OffPeak change'!$A$106:BH$202,55,FALSE)))</f>
        <v>0</v>
      </c>
      <c r="BD28" s="6">
        <f>IF(ISERROR(VLOOKUP($A28,'Import OffPeak'!$A$3:BI$99,56,FALSE)-VLOOKUP($A28,'Import OffPeak change'!$A$106:BI$202,56,FALSE)),0,(VLOOKUP($A28,'Import OffPeak'!$A$3:BI$99,56,FALSE)-VLOOKUP($A28,'Import OffPeak change'!$A$106:BI$202,56,FALSE)))</f>
        <v>0</v>
      </c>
      <c r="BE28" s="6">
        <f>IF(ISERROR(VLOOKUP($A28,'Import OffPeak'!$A$3:BJ$99,57,FALSE)-VLOOKUP($A28,'Import OffPeak change'!$A$106:BJ$202,57,FALSE)),0,(VLOOKUP($A28,'Import OffPeak'!$A$3:BJ$99,57,FALSE)-VLOOKUP($A28,'Import OffPeak change'!$A$106:BJ$202,57,FALSE)))</f>
        <v>0</v>
      </c>
      <c r="BF28" s="6">
        <f>IF(ISERROR(VLOOKUP($A28,'Import OffPeak'!$A$3:BK$99,58,FALSE)-VLOOKUP($A28,'Import OffPeak change'!$A$106:BK$202,58,FALSE)),0,(VLOOKUP($A28,'Import OffPeak'!$A$3:BK$99,58,FALSE)-VLOOKUP($A28,'Import OffPeak change'!$A$106:BK$202,58,FALSE)))</f>
        <v>0</v>
      </c>
      <c r="BG28" s="6">
        <f>IF(ISERROR(VLOOKUP($A28,'Import OffPeak'!$A$3:BL$99,59,FALSE)-VLOOKUP($A28,'Import OffPeak change'!$A$106:BL$202,59,FALSE)),0,(VLOOKUP($A28,'Import OffPeak'!$A$3:BL$99,59,FALSE)-VLOOKUP($A28,'Import OffPeak change'!$A$106:BL$202,59,FALSE)))</f>
        <v>0</v>
      </c>
      <c r="BH28" s="6">
        <f>IF(ISERROR(VLOOKUP($A28,'Import OffPeak'!$A$3:BM$99,60,FALSE)-VLOOKUP($A28,'Import OffPeak change'!$A$106:BM$202,60,FALSE)),0,(VLOOKUP($A28,'Import OffPeak'!$A$3:BM$99,60,FALSE)-VLOOKUP($A28,'Import OffPeak change'!$A$106:BM$202,60,FALSE)))</f>
        <v>0</v>
      </c>
      <c r="BI28" s="6">
        <f>IF(ISERROR(VLOOKUP($A28,'Import OffPeak'!$A$3:BN$99,61,FALSE)-VLOOKUP($A28,'Import OffPeak change'!$A$106:BN$202,61,FALSE)),0,(VLOOKUP($A28,'Import OffPeak'!$A$3:BN$99,61,FALSE)-VLOOKUP($A28,'Import OffPeak change'!$A$106:BN$202,61,FALSE)))</f>
        <v>0</v>
      </c>
      <c r="BJ28" s="6">
        <f>IF(ISERROR(VLOOKUP($A28,'Import OffPeak'!$A$3:BO$99,62,FALSE)-VLOOKUP($A28,'Import OffPeak change'!$A$106:BO$202,62,FALSE)),0,(VLOOKUP($A28,'Import OffPeak'!$A$3:BO$99,62,FALSE)-VLOOKUP($A28,'Import OffPeak change'!$A$106:BO$202,62,FALSE)))</f>
        <v>0</v>
      </c>
      <c r="BK28" s="6">
        <f>IF(ISERROR(VLOOKUP($A28,'Import OffPeak'!$A$3:BP$99,63,FALSE)-VLOOKUP($A28,'Import OffPeak change'!$A$106:BP$202,63,FALSE)),0,(VLOOKUP($A28,'Import OffPeak'!$A$3:BP$99,63,FALSE)-VLOOKUP($A28,'Import OffPeak change'!$A$106:BP$202,63,FALSE)))</f>
        <v>0</v>
      </c>
      <c r="BL28" s="6">
        <f>IF(ISERROR(VLOOKUP($A28,'Import OffPeak'!$A$3:BQ$99,64,FALSE)-VLOOKUP($A28,'Import OffPeak change'!$A$106:BQ$202,64,FALSE)),0,(VLOOKUP($A28,'Import OffPeak'!$A$3:BQ$99,64,FALSE)-VLOOKUP($A28,'Import OffPeak change'!$A$106:BQ$202,64,FALSE)))</f>
        <v>0</v>
      </c>
      <c r="BM28" s="6">
        <f>IF(ISERROR(VLOOKUP($A28,'Import OffPeak'!$A$3:BR$99,65,FALSE)-VLOOKUP($A28,'Import OffPeak change'!$A$106:BR$202,65,FALSE)),0,(VLOOKUP($A28,'Import OffPeak'!$A$3:BR$99,65,FALSE)-VLOOKUP($A28,'Import OffPeak change'!$A$106:BR$202,65,FALSE)))</f>
        <v>0</v>
      </c>
      <c r="BN28" s="6">
        <f>IF(ISERROR(VLOOKUP($A28,'Import OffPeak'!$A$3:BS$99,66,FALSE)-VLOOKUP($A28,'Import OffPeak change'!$A$106:BS$202,66,FALSE)),0,(VLOOKUP($A28,'Import OffPeak'!$A$3:BS$99,66,FALSE)-VLOOKUP($A28,'Import OffPeak change'!$A$106:BS$202,66,FALSE)))</f>
        <v>0</v>
      </c>
      <c r="BO28" s="6">
        <f>IF(ISERROR(VLOOKUP($A28,'Import OffPeak'!$A$3:BT$99,67,FALSE)-VLOOKUP($A28,'Import OffPeak change'!$A$106:BT$202,67,FALSE)),0,(VLOOKUP($A28,'Import OffPeak'!$A$3:BT$99,67,FALSE)-VLOOKUP($A28,'Import OffPeak change'!$A$106:BT$202,67,FALSE)))</f>
        <v>0</v>
      </c>
      <c r="BP28" s="6">
        <f>IF(ISERROR(VLOOKUP($A28,'Import OffPeak'!$A$3:BU$99,68,FALSE)-VLOOKUP($A28,'Import OffPeak change'!$A$106:BU$202,68,FALSE)),0,(VLOOKUP($A28,'Import OffPeak'!$A$3:BU$99,68,FALSE)-VLOOKUP($A28,'Import OffPeak change'!$A$106:BU$202,68,FALSE)))</f>
        <v>0</v>
      </c>
      <c r="BQ28" s="6">
        <f>IF(ISERROR(VLOOKUP($A28,'Import OffPeak'!$A$3:BV$99,69,FALSE)-VLOOKUP($A28,'Import OffPeak change'!$A$106:BV$202,69,FALSE)),0,(VLOOKUP($A28,'Import OffPeak'!$A$3:BV$99,69,FALSE)-VLOOKUP($A28,'Import OffPeak change'!$A$106:BV$202,69,FALSE)))</f>
        <v>0</v>
      </c>
      <c r="BR28" s="6">
        <f>IF(ISERROR(VLOOKUP($A28,'Import OffPeak'!$A$3:BW$99,70,FALSE)-VLOOKUP($A28,'Import OffPeak change'!$A$106:BW$202,70,FALSE)),0,(VLOOKUP($A28,'Import OffPeak'!$A$3:BW$99,70,FALSE)-VLOOKUP($A28,'Import OffPeak change'!$A$106:BW$202,70,FALSE)))</f>
        <v>0</v>
      </c>
      <c r="BS28" s="6">
        <f>IF(ISERROR(VLOOKUP($A28,'Import OffPeak'!$A$3:BX$99,71,FALSE)-VLOOKUP($A28,'Import OffPeak change'!$A$106:BX$202,71,FALSE)),0,(VLOOKUP($A28,'Import OffPeak'!$A$3:BX$99,71,FALSE)-VLOOKUP($A28,'Import OffPeak change'!$A$106:BX$202,71,FALSE)))</f>
        <v>0</v>
      </c>
      <c r="BT28" s="6">
        <f>IF(ISERROR(VLOOKUP($A28,'Import OffPeak'!$A$3:BY$99,72,FALSE)-VLOOKUP($A28,'Import OffPeak change'!$A$106:BY$202,72,FALSE)),0,(VLOOKUP($A28,'Import OffPeak'!$A$3:BY$99,72,FALSE)-VLOOKUP($A28,'Import OffPeak change'!$A$106:BY$202,72,FALSE)))</f>
        <v>0</v>
      </c>
      <c r="BU28" s="6">
        <f>IF(ISERROR(VLOOKUP($A28,'Import OffPeak'!$A$3:BZ$99,73,FALSE)-VLOOKUP($A28,'Import OffPeak change'!$A$106:BZ$202,73,FALSE)),0,(VLOOKUP($A28,'Import OffPeak'!$A$3:BZ$99,73,FALSE)-VLOOKUP($A28,'Import OffPeak change'!$A$106:BZ$202,73,FALSE)))</f>
        <v>0</v>
      </c>
      <c r="BV28" s="6">
        <f>IF(ISERROR(VLOOKUP($A28,'Import OffPeak'!$A$3:CA$99,74,FALSE)-VLOOKUP($A28,'Import OffPeak change'!$A$106:CA$202,74,FALSE)),0,(VLOOKUP($A28,'Import OffPeak'!$A$3:CA$99,74,FALSE)-VLOOKUP($A28,'Import OffPeak change'!$A$106:CA$202,74,FALSE)))</f>
        <v>0</v>
      </c>
      <c r="BW28" s="6">
        <f>IF(ISERROR(VLOOKUP($A28,'Import OffPeak'!$A$3:CB$99,75,FALSE)-VLOOKUP($A28,'Import OffPeak change'!$A$106:CB$202,75,FALSE)),0,(VLOOKUP($A28,'Import OffPeak'!$A$3:CB$99,75,FALSE)-VLOOKUP($A28,'Import OffPeak change'!$A$106:CB$202,75,FALSE)))</f>
        <v>0</v>
      </c>
      <c r="BX28" s="6">
        <f>IF(ISERROR(VLOOKUP($A28,'Import OffPeak'!$A$3:CC$99,76,FALSE)-VLOOKUP($A28,'Import OffPeak change'!$A$106:CC$202,76,FALSE)),0,(VLOOKUP($A28,'Import OffPeak'!$A$3:CC$99,76,FALSE)-VLOOKUP($A28,'Import OffPeak change'!$A$106:CC$202,76,FALSE)))</f>
        <v>0</v>
      </c>
      <c r="BY28" s="6">
        <f>IF(ISERROR(VLOOKUP($A28,'Import OffPeak'!$A$3:CD$99,77,FALSE)-VLOOKUP($A28,'Import OffPeak change'!$A$106:CD$202,77,FALSE)),0,(VLOOKUP($A28,'Import OffPeak'!$A$3:CD$99,77,FALSE)-VLOOKUP($A28,'Import OffPeak change'!$A$106:CD$202,77,FALSE)))</f>
        <v>0</v>
      </c>
      <c r="BZ28" s="6">
        <f>IF(ISERROR(VLOOKUP($A28,'Import OffPeak'!$A$3:CE$99,78,FALSE)-VLOOKUP($A28,'Import OffPeak change'!$A$106:CE$202,78,FALSE)),0,(VLOOKUP($A28,'Import OffPeak'!$A$3:CE$99,78,FALSE)-VLOOKUP($A28,'Import OffPeak change'!$A$106:CE$202,78,FALSE)))</f>
        <v>0</v>
      </c>
      <c r="CA28" s="6">
        <f>IF(ISERROR(VLOOKUP($A28,'Import OffPeak'!$A$3:CF$99,79,FALSE)-VLOOKUP($A28,'Import OffPeak change'!$A$106:CF$202,79,FALSE)),0,(VLOOKUP($A28,'Import OffPeak'!$A$3:CF$99,79,FALSE)-VLOOKUP($A28,'Import OffPeak change'!$A$106:CF$202,79,FALSE)))</f>
        <v>0</v>
      </c>
      <c r="CB28" s="6">
        <f>IF(ISERROR(VLOOKUP($A28,'Import OffPeak'!$A$3:CG$99,80,FALSE)-VLOOKUP($A28,'Import OffPeak change'!$A$106:CG$202,80,FALSE)),0,(VLOOKUP($A28,'Import OffPeak'!$A$3:CG$99,80,FALSE)-VLOOKUP($A28,'Import OffPeak change'!$A$106:CG$202,80,FALSE)))</f>
        <v>0</v>
      </c>
      <c r="CC28" s="6">
        <f>IF(ISERROR(VLOOKUP($A28,'Import OffPeak'!$A$3:CH$99,81,FALSE)-VLOOKUP($A28,'Import OffPeak change'!$A$106:CH$202,81,FALSE)),0,(VLOOKUP($A28,'Import OffPeak'!$A$3:CH$99,81,FALSE)-VLOOKUP($A28,'Import OffPeak change'!$A$106:CH$202,81,FALSE)))</f>
        <v>0</v>
      </c>
      <c r="CD28" s="6">
        <f>IF(ISERROR(VLOOKUP($A28,'Import OffPeak'!$A$3:CI$99,82,FALSE)-VLOOKUP($A28,'Import OffPeak change'!$A$106:CI$202,82,FALSE)),0,(VLOOKUP($A28,'Import OffPeak'!$A$3:CI$99,82,FALSE)-VLOOKUP($A28,'Import OffPeak change'!$A$106:CI$202,82,FALSE)))</f>
        <v>0</v>
      </c>
      <c r="CE28" s="6">
        <f>IF(ISERROR(VLOOKUP($A28,'Import OffPeak'!$A$3:CJ$99,83,FALSE)-VLOOKUP($A28,'Import OffPeak change'!$A$106:CJ$202,83,FALSE)),0,(VLOOKUP($A28,'Import OffPeak'!$A$3:CJ$99,83,FALSE)-VLOOKUP($A28,'Import OffPeak change'!$A$106:CJ$202,83,FALSE)))</f>
        <v>0</v>
      </c>
      <c r="CF28" s="6">
        <f>IF(ISERROR(VLOOKUP($A28,'Import OffPeak'!$A$3:CK$99,84,FALSE)-VLOOKUP($A28,'Import OffPeak change'!$A$106:CK$202,84,FALSE)),0,(VLOOKUP($A28,'Import OffPeak'!$A$3:CK$99,84,FALSE)-VLOOKUP($A28,'Import OffPeak change'!$A$106:CK$202,84,FALSE)))</f>
        <v>0</v>
      </c>
      <c r="CG28" s="6">
        <f>IF(ISERROR(VLOOKUP($A28,'Import OffPeak'!$A$3:CL$99,85,FALSE)-VLOOKUP($A28,'Import OffPeak change'!$A$106:CL$202,85,FALSE)),0,(VLOOKUP($A28,'Import OffPeak'!$A$3:CL$99,85,FALSE)-VLOOKUP($A28,'Import OffPeak change'!$A$106:CL$202,85,FALSE)))</f>
        <v>0</v>
      </c>
      <c r="CH28" s="6">
        <f>IF(ISERROR(VLOOKUP($A28,'Import OffPeak'!$A$3:CM$99,86,FALSE)-VLOOKUP($A28,'Import OffPeak change'!$A$106:CM$202,86,FALSE)),0,(VLOOKUP($A28,'Import OffPeak'!$A$3:CM$99,86,FALSE)-VLOOKUP($A28,'Import OffPeak change'!$A$106:CM$202,86,FALSE)))</f>
        <v>0</v>
      </c>
      <c r="CI28" s="6">
        <f>IF(ISERROR(VLOOKUP($A28,'Import OffPeak'!$A$3:CN$99,87,FALSE)-VLOOKUP($A28,'Import OffPeak change'!$A$106:CN$202,87,FALSE)),0,(VLOOKUP($A28,'Import OffPeak'!$A$3:CN$99,87,FALSE)-VLOOKUP($A28,'Import OffPeak change'!$A$106:CN$202,87,FALSE)))</f>
        <v>0</v>
      </c>
      <c r="CJ28" s="6">
        <f>IF(ISERROR(VLOOKUP($A28,'Import OffPeak'!$A$3:CO$99,88,FALSE)-VLOOKUP($A28,'Import OffPeak change'!$A$106:CO$202,88,FALSE)),0,(VLOOKUP($A28,'Import OffPeak'!$A$3:CO$99,88,FALSE)-VLOOKUP($A28,'Import OffPeak change'!$A$106:CO$202,88,FALSE)))</f>
        <v>0</v>
      </c>
      <c r="CK28" s="6">
        <f>IF(ISERROR(VLOOKUP($A28,'Import OffPeak'!$A$3:CP$99,89,FALSE)-VLOOKUP($A28,'Import OffPeak change'!$A$106:CP$202,89,FALSE)),0,(VLOOKUP($A28,'Import OffPeak'!$A$3:CP$99,89,FALSE)-VLOOKUP($A28,'Import OffPeak change'!$A$106:CP$202,89,FALSE)))</f>
        <v>0</v>
      </c>
      <c r="CL28" s="6">
        <f>IF(ISERROR(VLOOKUP($A28,'Import OffPeak'!$A$3:CQ$99,90,FALSE)-VLOOKUP($A28,'Import OffPeak change'!$A$106:CQ$202,90,FALSE)),0,(VLOOKUP($A28,'Import OffPeak'!$A$3:CQ$99,90,FALSE)-VLOOKUP($A28,'Import OffPeak change'!$A$106:CQ$202,90,FALSE)))</f>
        <v>0</v>
      </c>
      <c r="CM28" s="6">
        <f>IF(ISERROR(VLOOKUP($A28,'Import OffPeak'!$A$3:CR$99,91,FALSE)-VLOOKUP($A28,'Import OffPeak change'!$A$106:CR$202,91,FALSE)),0,(VLOOKUP($A28,'Import OffPeak'!$A$3:CR$99,91,FALSE)-VLOOKUP($A28,'Import OffPeak change'!$A$106:CR$202,91,FALSE)))</f>
        <v>0</v>
      </c>
      <c r="CN28" s="6">
        <f>IF(ISERROR(VLOOKUP($A28,'Import OffPeak'!$A$3:CS$99,92,FALSE)-VLOOKUP($A28,'Import OffPeak change'!$A$106:CS$202,92,FALSE)),0,(VLOOKUP($A28,'Import OffPeak'!$A$3:CS$99,92,FALSE)-VLOOKUP($A28,'Import OffPeak change'!$A$106:CS$202,92,FALSE)))</f>
        <v>0</v>
      </c>
      <c r="CO28" s="6">
        <f>IF(ISERROR(VLOOKUP($A28,'Import OffPeak'!$A$3:CT$99,93,FALSE)-VLOOKUP($A28,'Import OffPeak change'!$A$106:CT$202,93,FALSE)),0,(VLOOKUP($A28,'Import OffPeak'!$A$3:CT$99,93,FALSE)-VLOOKUP($A28,'Import OffPeak change'!$A$106:CT$202,93,FALSE)))</f>
        <v>0</v>
      </c>
      <c r="CP28" s="6">
        <f>IF(ISERROR(VLOOKUP($A28,'Import OffPeak'!$A$3:CU$99,94,FALSE)-VLOOKUP($A28,'Import OffPeak change'!$A$106:CU$202,94,FALSE)),0,(VLOOKUP($A28,'Import OffPeak'!$A$3:CU$99,94,FALSE)-VLOOKUP($A28,'Import OffPeak change'!$A$106:CU$202,94,FALSE)))</f>
        <v>0</v>
      </c>
      <c r="CQ28" s="6">
        <f>IF(ISERROR(VLOOKUP($A28,'Import OffPeak'!$A$3:CV$99,95,FALSE)-VLOOKUP($A28,'Import OffPeak change'!$A$106:CV$202,95,FALSE)),0,(VLOOKUP($A28,'Import OffPeak'!$A$3:CV$99,95,FALSE)-VLOOKUP($A28,'Import OffPeak change'!$A$106:CV$202,95,FALSE)))</f>
        <v>0</v>
      </c>
      <c r="CR28" s="6">
        <f>IF(ISERROR(VLOOKUP($A28,'Import OffPeak'!$A$3:CW$99,96,FALSE)-VLOOKUP($A28,'Import OffPeak change'!$A$106:CW$202,96,FALSE)),0,(VLOOKUP($A28,'Import OffPeak'!$A$3:CW$99,96,FALSE)-VLOOKUP($A28,'Import OffPeak change'!$A$106:CW$202,96,FALSE)))</f>
        <v>0</v>
      </c>
      <c r="CS28" s="6">
        <f>IF(ISERROR(VLOOKUP($A28,'Import OffPeak'!$A$3:CX$99,97,FALSE)-VLOOKUP($A28,'Import OffPeak change'!$A$106:CX$202,97,FALSE)),0,(VLOOKUP($A28,'Import OffPeak'!$A$3:CX$99,97,FALSE)-VLOOKUP($A28,'Import OffPeak change'!$A$106:CX$202,97,FALSE)))</f>
        <v>0</v>
      </c>
      <c r="CT28" s="6">
        <f>IF(ISERROR(VLOOKUP($A28,'Import OffPeak'!$A$3:CY$99,98,FALSE)-VLOOKUP($A28,'Import OffPeak change'!$A$106:CY$202,98,FALSE)),0,(VLOOKUP($A28,'Import OffPeak'!$A$3:CY$99,98,FALSE)-VLOOKUP($A28,'Import OffPeak change'!$A$106:CY$202,98,FALSE)))</f>
        <v>0</v>
      </c>
      <c r="CU28" s="6">
        <f>IF(ISERROR(VLOOKUP($A28,'Import OffPeak'!$A$3:CZ$99,99,FALSE)-VLOOKUP($A28,'Import OffPeak change'!$A$106:CZ$202,99,FALSE)),0,(VLOOKUP($A28,'Import OffPeak'!$A$3:CZ$99,99,FALSE)-VLOOKUP($A28,'Import OffPeak change'!$A$106:CZ$202,99,FALSE)))</f>
        <v>0</v>
      </c>
      <c r="CV28" s="6">
        <f>IF(ISERROR(VLOOKUP($A28,'Import OffPeak'!$A$3:DA$99,100,FALSE)-VLOOKUP($A28,'Import OffPeak change'!$A$106:DA$202,100,FALSE)),0,(VLOOKUP($A28,'Import OffPeak'!$A$3:DA$99,100,FALSE)-VLOOKUP($A28,'Import OffPeak change'!$A$106:DA$202,100,FALSE)))</f>
        <v>0</v>
      </c>
      <c r="CW28" s="6">
        <f>IF(ISERROR(VLOOKUP($A28,'Import OffPeak'!$A$3:DB$99,101,FALSE)-VLOOKUP($A28,'Import OffPeak change'!$A$106:DB$202,101,FALSE)),0,(VLOOKUP($A28,'Import OffPeak'!$A$3:DB$99,101,FALSE)-VLOOKUP($A28,'Import OffPeak change'!$A$106:DB$202,101,FALSE)))</f>
        <v>0</v>
      </c>
      <c r="CX28" s="6">
        <f>IF(ISERROR(VLOOKUP($A28,'Import OffPeak'!$A$3:DC$99,102,FALSE)-VLOOKUP($A28,'Import OffPeak change'!$A$106:DC$202,102,FALSE)),0,(VLOOKUP($A28,'Import OffPeak'!$A$3:DC$99,102,FALSE)-VLOOKUP($A28,'Import OffPeak change'!$A$106:DC$202,102,FALSE)))</f>
        <v>0</v>
      </c>
      <c r="CY28" s="6">
        <f>IF(ISERROR(VLOOKUP($A28,'Import OffPeak'!$A$3:DD$99,103,FALSE)-VLOOKUP($A28,'Import OffPeak change'!$A$106:DD$202,103,FALSE)),0,(VLOOKUP($A28,'Import OffPeak'!$A$3:DD$99,103,FALSE)-VLOOKUP($A28,'Import OffPeak change'!$A$106:DD$202,103,FALSE)))</f>
        <v>0</v>
      </c>
      <c r="CZ28" s="6">
        <f>IF(ISERROR(VLOOKUP($A28,'Import OffPeak'!$A$3:DE$99,104,FALSE)-VLOOKUP($A28,'Import OffPeak change'!$A$106:DE$202,104,FALSE)),0,(VLOOKUP($A28,'Import OffPeak'!$A$3:DE$99,104,FALSE)-VLOOKUP($A28,'Import OffPeak change'!$A$106:DE$202,104,FALSE)))</f>
        <v>0</v>
      </c>
      <c r="DA28" s="6">
        <f>IF(ISERROR(VLOOKUP($A28,'Import OffPeak'!$A$3:DF$99,105,FALSE)-VLOOKUP($A28,'Import OffPeak change'!$A$106:DF$202,105,FALSE)),0,(VLOOKUP($A28,'Import OffPeak'!$A$3:DF$99,105,FALSE)-VLOOKUP($A28,'Import OffPeak change'!$A$106:DF$202,105,FALSE)))</f>
        <v>0</v>
      </c>
      <c r="DB28" s="6">
        <f>IF(ISERROR(VLOOKUP($A28,'Import OffPeak'!$A$3:DG$99,106,FALSE)-VLOOKUP($A28,'Import OffPeak change'!$A$106:DG$202,106,FALSE)),0,(VLOOKUP($A28,'Import OffPeak'!$A$3:DG$99,106,FALSE)-VLOOKUP($A28,'Import OffPeak change'!$A$106:DG$202,106,FALSE)))</f>
        <v>0</v>
      </c>
      <c r="DC28" s="6">
        <f>IF(ISERROR(VLOOKUP($A28,'Import OffPeak'!$A$3:DH$99,107,FALSE)-VLOOKUP($A28,'Import OffPeak change'!$A$106:DH$202,107,FALSE)),0,(VLOOKUP($A28,'Import OffPeak'!$A$3:DH$99,107,FALSE)-VLOOKUP($A28,'Import OffPeak change'!$A$106:DH$202,107,FALSE)))</f>
        <v>0</v>
      </c>
      <c r="DD28" s="6">
        <f>IF(ISERROR(VLOOKUP($A28,'Import OffPeak'!$A$3:DI$99,108,FALSE)-VLOOKUP($A28,'Import OffPeak change'!$A$106:DI$202,108,FALSE)),0,(VLOOKUP($A28,'Import OffPeak'!$A$3:DI$99,108,FALSE)-VLOOKUP($A28,'Import OffPeak change'!$A$106:DI$202,108,FALSE)))</f>
        <v>0</v>
      </c>
      <c r="DE28" s="6">
        <f>IF(ISERROR(VLOOKUP($A28,'Import OffPeak'!$A$3:DJ$99,109,FALSE)-VLOOKUP($A28,'Import OffPeak change'!$A$106:DJ$202,109,FALSE)),0,(VLOOKUP($A28,'Import OffPeak'!$A$3:DJ$99,109,FALSE)-VLOOKUP($A28,'Import OffPeak change'!$A$106:DJ$202,109,FALSE)))</f>
        <v>0</v>
      </c>
      <c r="DF28" s="6">
        <f>IF(ISERROR(VLOOKUP($A28,'Import OffPeak'!$A$3:DK$99,110,FALSE)-VLOOKUP($A28,'Import OffPeak change'!$A$106:DK$202,110,FALSE)),0,(VLOOKUP($A28,'Import OffPeak'!$A$3:DK$99,110,FALSE)-VLOOKUP($A28,'Import OffPeak change'!$A$106:DK$202,110,FALSE)))</f>
        <v>0</v>
      </c>
      <c r="DG28" s="6">
        <f>IF(ISERROR(VLOOKUP($A28,'Import OffPeak'!$A$3:DL$99,111,FALSE)-VLOOKUP($A28,'Import OffPeak change'!$A$106:DL$202,111,FALSE)),0,(VLOOKUP($A28,'Import OffPeak'!$A$3:DL$99,111,FALSE)-VLOOKUP($A28,'Import OffPeak change'!$A$106:DL$202,111,FALSE)))</f>
        <v>0</v>
      </c>
      <c r="DH28" s="6">
        <f>IF(ISERROR(VLOOKUP($A28,'Import OffPeak'!$A$3:DM$99,112,FALSE)-VLOOKUP($A28,'Import OffPeak change'!$A$106:DM$202,112,FALSE)),0,(VLOOKUP($A28,'Import OffPeak'!$A$3:DM$99,112,FALSE)-VLOOKUP($A28,'Import OffPeak change'!$A$106:DM$202,112,FALSE)))</f>
        <v>0</v>
      </c>
      <c r="DI28" s="6">
        <f>IF(ISERROR(VLOOKUP($A28,'Import OffPeak'!$A$3:DN$99,113,FALSE)-VLOOKUP($A28,'Import OffPeak change'!$A$106:DN$202,113,FALSE)),0,(VLOOKUP($A28,'Import OffPeak'!$A$3:DN$99,113,FALSE)-VLOOKUP($A28,'Import OffPeak change'!$A$106:DN$202,113,FALSE)))</f>
        <v>0</v>
      </c>
      <c r="DJ28" s="6">
        <f>IF(ISERROR(VLOOKUP($A28,'Import OffPeak'!$A$3:DO$99,114,FALSE)-VLOOKUP($A28,'Import OffPeak change'!$A$106:DO$202,114,FALSE)),0,(VLOOKUP($A28,'Import OffPeak'!$A$3:DO$99,114,FALSE)-VLOOKUP($A28,'Import OffPeak change'!$A$106:DO$202,114,FALSE)))</f>
        <v>0</v>
      </c>
      <c r="DK28" s="6">
        <f>IF(ISERROR(VLOOKUP($A28,'Import OffPeak'!$A$3:DP$99,115,FALSE)-VLOOKUP($A28,'Import OffPeak change'!$A$106:DP$202,115,FALSE)),0,(VLOOKUP($A28,'Import OffPeak'!$A$3:DP$99,115,FALSE)-VLOOKUP($A28,'Import OffPeak change'!$A$106:DP$202,115,FALSE)))</f>
        <v>0</v>
      </c>
      <c r="DL28" s="6">
        <f>IF(ISERROR(VLOOKUP($A28,'Import OffPeak'!$A$3:DQ$99,116,FALSE)-VLOOKUP($A28,'Import OffPeak change'!$A$106:DQ$202,116,FALSE)),0,(VLOOKUP($A28,'Import OffPeak'!$A$3:DQ$99,116,FALSE)-VLOOKUP($A28,'Import OffPeak change'!$A$106:DQ$202,116,FALSE)))</f>
        <v>0</v>
      </c>
      <c r="DM28" s="6">
        <f>IF(ISERROR(VLOOKUP($A28,'Import OffPeak'!$A$3:DR$99,117,FALSE)-VLOOKUP($A28,'Import OffPeak change'!$A$106:DR$202,117,FALSE)),0,(VLOOKUP($A28,'Import OffPeak'!$A$3:DR$99,117,FALSE)-VLOOKUP($A28,'Import OffPeak change'!$A$106:DR$202,117,FALSE)))</f>
        <v>0</v>
      </c>
      <c r="DN28" s="6">
        <f>IF(ISERROR(VLOOKUP($A28,'Import OffPeak'!$A$3:DS$99,118,FALSE)-VLOOKUP($A28,'Import OffPeak change'!$A$106:DS$202,118,FALSE)),0,(VLOOKUP($A28,'Import OffPeak'!$A$3:DS$99,118,FALSE)-VLOOKUP($A28,'Import OffPeak change'!$A$106:DS$202,118,FALSE)))</f>
        <v>0</v>
      </c>
      <c r="DO28" s="6">
        <f>IF(ISERROR(VLOOKUP($A28,'Import OffPeak'!$A$3:DT$99,119,FALSE)-VLOOKUP($A28,'Import OffPeak change'!$A$106:DT$202,119,FALSE)),0,(VLOOKUP($A28,'Import OffPeak'!$A$3:DT$99,119,FALSE)-VLOOKUP($A28,'Import OffPeak change'!$A$106:DT$202,119,FALSE)))</f>
        <v>0</v>
      </c>
      <c r="DP28" s="6">
        <f>IF(ISERROR(VLOOKUP($A28,'Import OffPeak'!$A$3:DU$99,120,FALSE)-VLOOKUP($A28,'Import OffPeak change'!$A$106:DU$202,120,FALSE)),0,(VLOOKUP($A28,'Import OffPeak'!$A$3:DU$99,120,FALSE)-VLOOKUP($A28,'Import OffPeak change'!$A$106:DU$202,120,FALSE)))</f>
        <v>0</v>
      </c>
      <c r="DQ28" s="6">
        <f>IF(ISERROR(VLOOKUP($A28,'Import OffPeak'!$A$3:DV$99,121,FALSE)-VLOOKUP($A28,'Import OffPeak change'!$A$106:DV$202,121,FALSE)),0,(VLOOKUP($A28,'Import OffPeak'!$A$3:DV$99,121,FALSE)-VLOOKUP($A28,'Import OffPeak change'!$A$106:DV$202,121,FALSE)))</f>
        <v>0</v>
      </c>
      <c r="DR28" s="6">
        <f>IF(ISERROR(VLOOKUP($A28,'Import OffPeak'!$A$3:DW$99,122,FALSE)-VLOOKUP($A28,'Import OffPeak change'!$A$106:DW$202,122,FALSE)),0,(VLOOKUP($A28,'Import OffPeak'!$A$3:DW$99,122,FALSE)-VLOOKUP($A28,'Import OffPeak change'!$A$106:DW$202,122,FALSE)))</f>
        <v>0</v>
      </c>
      <c r="DS28" s="6">
        <f>IF(ISERROR(VLOOKUP($A28,'Import OffPeak'!$A$3:DX$99,123,FALSE)-VLOOKUP($A28,'Import OffPeak change'!$A$106:DX$202,123,FALSE)),0,(VLOOKUP($A28,'Import OffPeak'!$A$3:DX$99,123,FALSE)-VLOOKUP($A28,'Import OffPeak change'!$A$106:DX$202,123,FALSE)))</f>
        <v>0</v>
      </c>
      <c r="DT28" s="6">
        <f>IF(ISERROR(VLOOKUP($A28,'Import OffPeak'!$A$3:DY$99,124,FALSE)-VLOOKUP($A28,'Import OffPeak change'!$A$106:DY$202,124,FALSE)),0,(VLOOKUP($A28,'Import OffPeak'!$A$3:DY$99,124,FALSE)-VLOOKUP($A28,'Import OffPeak change'!$A$106:DY$202,124,FALSE)))</f>
        <v>0</v>
      </c>
      <c r="DU28" s="6">
        <f>IF(ISERROR(VLOOKUP($A28,'Import OffPeak'!$A$3:DZ$99,125,FALSE)-VLOOKUP($A28,'Import OffPeak change'!$A$106:DZ$202,125,FALSE)),0,(VLOOKUP($A28,'Import OffPeak'!$A$3:DZ$99,125,FALSE)-VLOOKUP($A28,'Import OffPeak change'!$A$106:DZ$202,125,FALSE)))</f>
        <v>0</v>
      </c>
      <c r="DV28" s="6">
        <f>IF(ISERROR(VLOOKUP($A28,'Import OffPeak'!$A$3:EA$99,126,FALSE)-VLOOKUP($A28,'Import OffPeak change'!$A$106:EA$202,126,FALSE)),0,(VLOOKUP($A28,'Import OffPeak'!$A$3:EA$99,126,FALSE)-VLOOKUP($A28,'Import OffPeak change'!$A$106:EA$202,126,FALSE)))</f>
        <v>0</v>
      </c>
      <c r="DW28" s="6">
        <f>IF(ISERROR(VLOOKUP($A28,'Import OffPeak'!$A$3:EB$99,127,FALSE)-VLOOKUP($A28,'Import OffPeak change'!$A$106:EB$202,127,FALSE)),0,(VLOOKUP($A28,'Import OffPeak'!$A$3:EB$99,127,FALSE)-VLOOKUP($A28,'Import OffPeak change'!$A$106:EB$202,127,FALSE)))</f>
        <v>0</v>
      </c>
      <c r="DX28" s="6">
        <f>IF(ISERROR(VLOOKUP($A28,'Import OffPeak'!$A$3:EC$99,128,FALSE)-VLOOKUP($A28,'Import OffPeak change'!$A$106:EC$202,128,FALSE)),0,(VLOOKUP($A28,'Import OffPeak'!$A$3:EC$99,128,FALSE)-VLOOKUP($A28,'Import OffPeak change'!$A$106:EC$202,128,FALSE)))</f>
        <v>0</v>
      </c>
      <c r="DY28" s="6">
        <f>IF(ISERROR(VLOOKUP($A28,'Import OffPeak'!$A$3:ED$99,129,FALSE)-VLOOKUP($A28,'Import OffPeak change'!$A$106:ED$202,129,FALSE)),0,(VLOOKUP($A28,'Import OffPeak'!$A$3:ED$99,129,FALSE)-VLOOKUP($A28,'Import OffPeak change'!$A$106:ED$202,129,FALSE)))</f>
        <v>0</v>
      </c>
      <c r="DZ28" s="6">
        <f>IF(ISERROR(VLOOKUP($A28,'Import OffPeak'!$A$3:EE$99,130,FALSE)-VLOOKUP($A28,'Import OffPeak change'!$A$106:EE$202,130,FALSE)),0,(VLOOKUP($A28,'Import OffPeak'!$A$3:EE$99,130,FALSE)-VLOOKUP($A28,'Import OffPeak change'!$A$106:EE$202,130,FALSE)))</f>
        <v>0</v>
      </c>
      <c r="EA28" s="6">
        <f>IF(ISERROR(VLOOKUP($A28,'Import OffPeak'!$A$3:EF$99,131,FALSE)-VLOOKUP($A28,'Import OffPeak change'!$A$106:EF$202,131,FALSE)),0,(VLOOKUP($A28,'Import OffPeak'!$A$3:EF$99,131,FALSE)-VLOOKUP($A28,'Import OffPeak change'!$A$106:EF$202,131,FALSE)))</f>
        <v>0</v>
      </c>
      <c r="EB28" s="6">
        <f>IF(ISERROR(VLOOKUP($A28,'Import OffPeak'!$A$3:EG$99,132,FALSE)-VLOOKUP($A28,'Import OffPeak change'!$A$106:EG$202,132,FALSE)),0,(VLOOKUP($A28,'Import OffPeak'!$A$3:EG$99,132,FALSE)-VLOOKUP($A28,'Import OffPeak change'!$A$106:EG$202,132,FALSE)))</f>
        <v>0</v>
      </c>
      <c r="EC28" s="6">
        <f>IF(ISERROR(VLOOKUP($A28,'Import OffPeak'!$A$3:EH$99,133,FALSE)-VLOOKUP($A28,'Import OffPeak change'!$A$106:EH$202,133,FALSE)),0,(VLOOKUP($A28,'Import OffPeak'!$A$3:EH$99,133,FALSE)-VLOOKUP($A28,'Import OffPeak change'!$A$106:EH$202,133,FALSE)))</f>
        <v>0</v>
      </c>
      <c r="ED28" s="6">
        <f>IF(ISERROR(VLOOKUP($A28,'Import OffPeak'!$A$3:EI$99,134,FALSE)-VLOOKUP($A28,'Import OffPeak change'!$A$106:EI$202,134,FALSE)),0,(VLOOKUP($A28,'Import OffPeak'!$A$3:EI$99,134,FALSE)-VLOOKUP($A28,'Import OffPeak change'!$A$106:EI$202,134,FALSE)))</f>
        <v>0</v>
      </c>
      <c r="EE28" s="6">
        <f>IF(ISERROR(VLOOKUP($A28,'Import OffPeak'!$A$3:EJ$99,135,FALSE)-VLOOKUP($A28,'Import OffPeak change'!$A$106:EJ$202,135,FALSE)),0,(VLOOKUP($A28,'Import OffPeak'!$A$3:EJ$99,135,FALSE)-VLOOKUP($A28,'Import OffPeak change'!$A$106:EJ$202,135,FALSE)))</f>
        <v>0</v>
      </c>
      <c r="EF28" s="6">
        <f>IF(ISERROR(VLOOKUP($A28,'Import OffPeak'!$A$3:EK$99,136,FALSE)-VLOOKUP($A28,'Import OffPeak change'!$A$106:EK$202,136,FALSE)),0,(VLOOKUP($A28,'Import OffPeak'!$A$3:EK$99,136,FALSE)-VLOOKUP($A28,'Import OffPeak change'!$A$106:EK$202,136,FALSE)))</f>
        <v>0</v>
      </c>
      <c r="EG28" s="6">
        <f>IF(ISERROR(VLOOKUP($A28,'Import OffPeak'!$A$3:EL$99,137,FALSE)-VLOOKUP($A28,'Import OffPeak change'!$A$106:EL$202,137,FALSE)),0,(VLOOKUP($A28,'Import OffPeak'!$A$3:EL$99,137,FALSE)-VLOOKUP($A28,'Import OffPeak change'!$A$106:EL$202,137,FALSE)))</f>
        <v>0</v>
      </c>
      <c r="EH28" s="6">
        <f>IF(ISERROR(VLOOKUP($A28,'Import OffPeak'!$A$3:EM$99,138,FALSE)-VLOOKUP($A28,'Import OffPeak change'!$A$106:EM$202,138,FALSE)),0,(VLOOKUP($A28,'Import OffPeak'!$A$3:EM$99,138,FALSE)-VLOOKUP($A28,'Import OffPeak change'!$A$106:EM$202,138,FALSE)))</f>
        <v>0</v>
      </c>
      <c r="EI28" s="6">
        <f>IF(ISERROR(VLOOKUP($A28,'Import OffPeak'!$A$3:EN$99,139,FALSE)-VLOOKUP($A28,'Import OffPeak change'!$A$106:EN$202,139,FALSE)),0,(VLOOKUP($A28,'Import OffPeak'!$A$3:EN$99,139,FALSE)-VLOOKUP($A28,'Import OffPeak change'!$A$106:EN$202,139,FALSE)))</f>
        <v>0</v>
      </c>
      <c r="EJ28" s="6">
        <f>IF(ISERROR(VLOOKUP($A28,'Import OffPeak'!$A$3:EO$99,140,FALSE)-VLOOKUP($A28,'Import OffPeak change'!$A$106:EO$202,140,FALSE)),0,(VLOOKUP($A28,'Import OffPeak'!$A$3:EO$99,140,FALSE)-VLOOKUP($A28,'Import OffPeak change'!$A$106:EO$202,140,FALSE)))</f>
        <v>0</v>
      </c>
      <c r="EK28" s="6">
        <f>IF(ISERROR(VLOOKUP($A28,'Import OffPeak'!$A$3:EP$99,141,FALSE)-VLOOKUP($A28,'Import OffPeak change'!$A$106:EP$202,141,FALSE)),0,(VLOOKUP($A28,'Import OffPeak'!$A$3:EP$99,141,FALSE)-VLOOKUP($A28,'Import OffPeak change'!$A$106:EP$202,141,FALSE)))</f>
        <v>0</v>
      </c>
      <c r="EL28" s="6">
        <f>IF(ISERROR(VLOOKUP($A28,'Import OffPeak'!$A$3:EQ$99,142,FALSE)-VLOOKUP($A28,'Import OffPeak change'!$A$106:EQ$202,142,FALSE)),0,(VLOOKUP($A28,'Import OffPeak'!$A$3:EQ$99,142,FALSE)-VLOOKUP($A28,'Import OffPeak change'!$A$106:EQ$202,142,FALSE)))</f>
        <v>0</v>
      </c>
      <c r="EM28" s="6">
        <f>IF(ISERROR(VLOOKUP($A28,'Import OffPeak'!$A$3:ER$99,143,FALSE)-VLOOKUP($A28,'Import OffPeak change'!$A$106:ER$202,143,FALSE)),0,(VLOOKUP($A28,'Import OffPeak'!$A$3:ER$99,143,FALSE)-VLOOKUP($A28,'Import OffPeak change'!$A$106:ER$202,143,FALSE)))</f>
        <v>0</v>
      </c>
      <c r="EN28" s="6">
        <f>IF(ISERROR(VLOOKUP($A28,'Import OffPeak'!$A$3:ES$99,144,FALSE)-VLOOKUP($A28,'Import OffPeak change'!$A$106:ES$202,144,FALSE)),0,(VLOOKUP($A28,'Import OffPeak'!$A$3:ES$99,144,FALSE)-VLOOKUP($A28,'Import OffPeak change'!$A$106:ES$202,144,FALSE)))</f>
        <v>0</v>
      </c>
      <c r="EO28" s="6">
        <f>IF(ISERROR(VLOOKUP($A28,'Import OffPeak'!$A$3:ET$99,145,FALSE)-VLOOKUP($A28,'Import OffPeak change'!$A$106:ET$202,145,FALSE)),0,(VLOOKUP($A28,'Import OffPeak'!$A$3:ET$99,145,FALSE)-VLOOKUP($A28,'Import OffPeak change'!$A$106:ET$202,145,FALSE)))</f>
        <v>0</v>
      </c>
      <c r="EP28" s="6">
        <f>IF(ISERROR(VLOOKUP($A28,'Import OffPeak'!$A$3:EU$99,146,FALSE)-VLOOKUP($A28,'Import OffPeak change'!$A$106:EU$202,146,FALSE)),0,(VLOOKUP($A28,'Import OffPeak'!$A$3:EU$99,146,FALSE)-VLOOKUP($A28,'Import OffPeak change'!$A$106:EU$202,146,FALSE)))</f>
        <v>0</v>
      </c>
      <c r="EQ28" s="6">
        <f>IF(ISERROR(VLOOKUP($A28,'Import OffPeak'!$A$3:EV$99,147,FALSE)-VLOOKUP($A28,'Import OffPeak change'!$A$106:EV$202,147,FALSE)),0,(VLOOKUP($A28,'Import OffPeak'!$A$3:EV$99,147,FALSE)-VLOOKUP($A28,'Import OffPeak change'!$A$106:EV$202,147,FALSE)))</f>
        <v>0</v>
      </c>
      <c r="ER28" s="6">
        <f>IF(ISERROR(VLOOKUP($A28,'Import OffPeak'!$A$3:EW$99,148,FALSE)-VLOOKUP($A28,'Import OffPeak change'!$A$106:EW$202,148,FALSE)),0,(VLOOKUP($A28,'Import OffPeak'!$A$3:EW$99,148,FALSE)-VLOOKUP($A28,'Import OffPeak change'!$A$106:EW$202,148,FALSE)))</f>
        <v>0</v>
      </c>
      <c r="ES28" s="6">
        <f>IF(ISERROR(VLOOKUP($A28,'Import OffPeak'!$A$3:EX$99,149,FALSE)-VLOOKUP($A28,'Import OffPeak change'!$A$106:EX$202,149,FALSE)),0,(VLOOKUP($A28,'Import OffPeak'!$A$3:EX$99,149,FALSE)-VLOOKUP($A28,'Import OffPeak change'!$A$106:EX$202,149,FALSE)))</f>
        <v>0</v>
      </c>
      <c r="ET28" s="6">
        <f>IF(ISERROR(VLOOKUP($A28,'Import OffPeak'!$A$3:EY$99,150,FALSE)-VLOOKUP($A28,'Import OffPeak change'!$A$106:EY$202,150,FALSE)),0,(VLOOKUP($A28,'Import OffPeak'!$A$3:EY$99,150,FALSE)-VLOOKUP($A28,'Import OffPeak change'!$A$106:EY$202,150,FALSE)))</f>
        <v>0</v>
      </c>
      <c r="EU28" s="6">
        <f>IF(ISERROR(VLOOKUP($A28,'Import OffPeak'!$A$3:EZ$99,151,FALSE)-VLOOKUP($A28,'Import OffPeak change'!$A$106:EZ$202,151,FALSE)),0,(VLOOKUP($A28,'Import OffPeak'!$A$3:EZ$99,151,FALSE)-VLOOKUP($A28,'Import OffPeak change'!$A$106:EZ$202,151,FALSE)))</f>
        <v>0</v>
      </c>
      <c r="EV28" s="6">
        <f>IF(ISERROR(VLOOKUP($A28,'Import OffPeak'!$A$3:FA$99,152,FALSE)-VLOOKUP($A28,'Import OffPeak change'!$A$106:FA$202,152,FALSE)),0,(VLOOKUP($A28,'Import OffPeak'!$A$3:FA$99,152,FALSE)-VLOOKUP($A28,'Import OffPeak change'!$A$106:FA$202,152,FALSE)))</f>
        <v>0</v>
      </c>
      <c r="EW28" s="6">
        <f>IF(ISERROR(VLOOKUP($A28,'Import OffPeak'!$A$3:FB$99,153,FALSE)-VLOOKUP($A28,'Import OffPeak change'!$A$106:FB$202,153,FALSE)),0,(VLOOKUP($A28,'Import OffPeak'!$A$3:FB$99,153,FALSE)-VLOOKUP($A28,'Import OffPeak change'!$A$106:FB$202,153,FALSE)))</f>
        <v>0</v>
      </c>
      <c r="EX28" s="6">
        <f>IF(ISERROR(VLOOKUP($A28,'Import OffPeak'!$A$3:FC$99,154,FALSE)-VLOOKUP($A28,'Import OffPeak change'!$A$106:FC$202,154,FALSE)),0,(VLOOKUP($A28,'Import OffPeak'!$A$3:FC$99,154,FALSE)-VLOOKUP($A28,'Import OffPeak change'!$A$106:FC$202,154,FALSE)))</f>
        <v>0</v>
      </c>
      <c r="EY28" s="6">
        <f>IF(ISERROR(VLOOKUP($A28,'Import OffPeak'!$A$3:FD$99,155,FALSE)-VLOOKUP($A28,'Import OffPeak change'!$A$106:FD$202,155,FALSE)),0,(VLOOKUP($A28,'Import OffPeak'!$A$3:FD$99,155,FALSE)-VLOOKUP($A28,'Import OffPeak change'!$A$106:FD$202,155,FALSE)))</f>
        <v>0</v>
      </c>
      <c r="EZ28" s="6">
        <f>IF(ISERROR(VLOOKUP($A28,'Import OffPeak'!$A$3:FE$99,156,FALSE)-VLOOKUP($A28,'Import OffPeak change'!$A$106:FE$202,156,FALSE)),0,(VLOOKUP($A28,'Import OffPeak'!$A$3:FE$99,156,FALSE)-VLOOKUP($A28,'Import OffPeak change'!$A$106:FE$202,156,FALSE)))</f>
        <v>0</v>
      </c>
      <c r="FA28" s="6">
        <f>IF(ISERROR(VLOOKUP($A28,'Import OffPeak'!$A$3:FF$99,157,FALSE)-VLOOKUP($A28,'Import OffPeak change'!$A$106:FF$202,157,FALSE)),0,(VLOOKUP($A28,'Import OffPeak'!$A$3:FF$99,157,FALSE)-VLOOKUP($A28,'Import OffPeak change'!$A$106:FF$202,157,FALSE)))</f>
        <v>0</v>
      </c>
      <c r="FB28" s="6">
        <f>IF(ISERROR(VLOOKUP($A28,'Import OffPeak'!$A$3:FG$99,158,FALSE)-VLOOKUP($A28,'Import OffPeak change'!$A$106:FG$202,158,FALSE)),0,(VLOOKUP($A28,'Import OffPeak'!$A$3:FG$99,158,FALSE)-VLOOKUP($A28,'Import OffPeak change'!$A$106:FG$202,158,FALSE)))</f>
        <v>0</v>
      </c>
      <c r="FC28" s="6">
        <f>IF(ISERROR(VLOOKUP($A28,'Import OffPeak'!$A$3:FH$99,159,FALSE)-VLOOKUP($A28,'Import OffPeak change'!$A$106:FH$202,159,FALSE)),0,(VLOOKUP($A28,'Import OffPeak'!$A$3:FH$99,159,FALSE)-VLOOKUP($A28,'Import OffPeak change'!$A$106:FH$202,159,FALSE)))</f>
        <v>0</v>
      </c>
      <c r="FD28" s="6">
        <f>IF(ISERROR(VLOOKUP($A28,'Import OffPeak'!$A$3:FI$99,160,FALSE)-VLOOKUP($A28,'Import OffPeak change'!$A$106:FI$202,160,FALSE)),0,(VLOOKUP($A28,'Import OffPeak'!$A$3:FI$99,160,FALSE)-VLOOKUP($A28,'Import OffPeak change'!$A$106:FI$202,160,FALSE)))</f>
        <v>0</v>
      </c>
      <c r="FE28" s="6">
        <f>IF(ISERROR(VLOOKUP($A28,'Import OffPeak'!$A$3:FJ$99,161,FALSE)-VLOOKUP($A28,'Import OffPeak change'!$A$106:FJ$202,161,FALSE)),0,(VLOOKUP($A28,'Import OffPeak'!$A$3:FJ$99,161,FALSE)-VLOOKUP($A28,'Import OffPeak change'!$A$106:FJ$202,161,FALSE)))</f>
        <v>0</v>
      </c>
      <c r="FF28" s="6">
        <f>IF(ISERROR(VLOOKUP($A28,'Import OffPeak'!$A$3:FK$99,162,FALSE)-VLOOKUP($A28,'Import OffPeak change'!$A$106:FK$202,162,FALSE)),0,(VLOOKUP($A28,'Import OffPeak'!$A$3:FK$99,162,FALSE)-VLOOKUP($A28,'Import OffPeak change'!$A$106:FK$202,162,FALSE)))</f>
        <v>0</v>
      </c>
      <c r="FG28" s="6">
        <f>IF(ISERROR(VLOOKUP($A28,'Import OffPeak'!$A$3:FL$99,163,FALSE)-VLOOKUP($A28,'Import OffPeak change'!$A$106:FL$202,163,FALSE)),0,(VLOOKUP($A28,'Import OffPeak'!$A$3:FL$99,163,FALSE)-VLOOKUP($A28,'Import OffPeak change'!$A$106:FL$202,163,FALSE)))</f>
        <v>0</v>
      </c>
      <c r="FH28" s="6">
        <f>IF(ISERROR(VLOOKUP($A28,'Import OffPeak'!$A$3:FM$99,164,FALSE)-VLOOKUP($A28,'Import OffPeak change'!$A$106:FM$202,164,FALSE)),0,(VLOOKUP($A28,'Import OffPeak'!$A$3:FM$99,164,FALSE)-VLOOKUP($A28,'Import OffPeak change'!$A$106:FM$202,164,FALSE)))</f>
        <v>0</v>
      </c>
      <c r="FI28" s="6">
        <f>IF(ISERROR(VLOOKUP($A28,'Import OffPeak'!$A$3:FN$99,165,FALSE)-VLOOKUP($A28,'Import OffPeak change'!$A$106:FN$202,165,FALSE)),0,(VLOOKUP($A28,'Import OffPeak'!$A$3:FN$99,165,FALSE)-VLOOKUP($A28,'Import OffPeak change'!$A$106:FN$202,165,FALSE)))</f>
        <v>0</v>
      </c>
      <c r="FJ28" s="6">
        <f>IF(ISERROR(VLOOKUP($A28,'Import OffPeak'!$A$3:FO$99,166,FALSE)-VLOOKUP($A28,'Import OffPeak change'!$A$106:FO$202,166,FALSE)),0,(VLOOKUP($A28,'Import OffPeak'!$A$3:FO$99,166,FALSE)-VLOOKUP($A28,'Import OffPeak change'!$A$106:FO$202,166,FALSE)))</f>
        <v>0</v>
      </c>
      <c r="FK28" s="6">
        <f>IF(ISERROR(VLOOKUP($A28,'Import OffPeak'!$A$3:FP$99,167,FALSE)-VLOOKUP($A28,'Import OffPeak change'!$A$106:FP$202,167,FALSE)),0,(VLOOKUP($A28,'Import OffPeak'!$A$3:FP$99,167,FALSE)-VLOOKUP($A28,'Import OffPeak change'!$A$106:FP$202,167,FALSE)))</f>
        <v>0</v>
      </c>
      <c r="FL28" s="6">
        <f>IF(ISERROR(VLOOKUP($A28,'Import OffPeak'!$A$3:FQ$99,168,FALSE)-VLOOKUP($A28,'Import OffPeak change'!$A$106:FQ$202,168,FALSE)),0,(VLOOKUP($A28,'Import OffPeak'!$A$3:FQ$99,168,FALSE)-VLOOKUP($A28,'Import OffPeak change'!$A$106:FQ$202,168,FALSE)))</f>
        <v>0</v>
      </c>
      <c r="FM28" s="6">
        <f>IF(ISERROR(VLOOKUP($A28,'Import OffPeak'!$A$3:FR$99,169,FALSE)-VLOOKUP($A28,'Import OffPeak change'!$A$106:FR$202,169,FALSE)),0,(VLOOKUP($A28,'Import OffPeak'!$A$3:FR$99,169,FALSE)-VLOOKUP($A28,'Import OffPeak change'!$A$106:FR$202,169,FALSE)))</f>
        <v>0</v>
      </c>
      <c r="FN28" s="6">
        <f>IF(ISERROR(VLOOKUP($A28,'Import OffPeak'!$A$3:FS$99,170,FALSE)-VLOOKUP($A28,'Import OffPeak change'!$A$106:FS$202,170,FALSE)),0,(VLOOKUP($A28,'Import OffPeak'!$A$3:FS$99,170,FALSE)-VLOOKUP($A28,'Import OffPeak change'!$A$106:FS$202,170,FALSE)))</f>
        <v>0</v>
      </c>
      <c r="FO28" s="6">
        <f>IF(ISERROR(VLOOKUP($A28,'Import OffPeak'!$A$3:FT$99,171,FALSE)-VLOOKUP($A28,'Import OffPeak change'!$A$106:FT$202,171,FALSE)),0,(VLOOKUP($A28,'Import OffPeak'!$A$3:FT$99,171,FALSE)-VLOOKUP($A28,'Import OffPeak change'!$A$106:FT$202,171,FALSE)))</f>
        <v>0</v>
      </c>
      <c r="FP28" s="6">
        <f>IF(ISERROR(VLOOKUP($A28,'Import OffPeak'!$A$3:FU$99,172,FALSE)-VLOOKUP($A28,'Import OffPeak change'!$A$106:FU$202,172,FALSE)),0,(VLOOKUP($A28,'Import OffPeak'!$A$3:FU$99,172,FALSE)-VLOOKUP($A28,'Import OffPeak change'!$A$106:FU$202,172,FALSE)))</f>
        <v>0</v>
      </c>
      <c r="FQ28" s="6">
        <f>IF(ISERROR(VLOOKUP($A28,'Import OffPeak'!$A$3:FV$99,173,FALSE)-VLOOKUP($A28,'Import OffPeak change'!$A$106:FV$202,173,FALSE)),0,(VLOOKUP($A28,'Import OffPeak'!$A$3:FV$99,173,FALSE)-VLOOKUP($A28,'Import OffPeak change'!$A$106:FV$202,173,FALSE)))</f>
        <v>0</v>
      </c>
      <c r="FR28" s="6">
        <f>IF(ISERROR(VLOOKUP($A28,'Import OffPeak'!$A$3:FW$99,174,FALSE)-VLOOKUP($A28,'Import OffPeak change'!$A$106:FW$202,174,FALSE)),0,(VLOOKUP($A28,'Import OffPeak'!$A$3:FW$99,174,FALSE)-VLOOKUP($A28,'Import OffPeak change'!$A$106:FW$202,174,FALSE)))</f>
        <v>0</v>
      </c>
      <c r="FS28" s="6">
        <f>IF(ISERROR(VLOOKUP($A28,'Import OffPeak'!$A$3:FX$99,175,FALSE)-VLOOKUP($A28,'Import OffPeak change'!$A$106:FX$202,175,FALSE)),0,(VLOOKUP($A28,'Import OffPeak'!$A$3:FX$99,175,FALSE)-VLOOKUP($A28,'Import OffPeak change'!$A$106:FX$202,175,FALSE)))</f>
        <v>0</v>
      </c>
      <c r="FT28" s="6">
        <f>IF(ISERROR(VLOOKUP($A28,'Import OffPeak'!$A$3:FY$99,176,FALSE)-VLOOKUP($A28,'Import OffPeak change'!$A$106:FY$202,176,FALSE)),0,(VLOOKUP($A28,'Import OffPeak'!$A$3:FY$99,176,FALSE)-VLOOKUP($A28,'Import OffPeak change'!$A$106:FY$202,176,FALSE)))</f>
        <v>0</v>
      </c>
      <c r="FU28" s="6">
        <f>IF(ISERROR(VLOOKUP($A28,'Import OffPeak'!$A$3:FZ$99,177,FALSE)-VLOOKUP($A28,'Import OffPeak change'!$A$106:FZ$202,177,FALSE)),0,(VLOOKUP($A28,'Import OffPeak'!$A$3:FZ$99,177,FALSE)-VLOOKUP($A28,'Import OffPeak change'!$A$106:FZ$202,177,FALSE)))</f>
        <v>0</v>
      </c>
      <c r="FV28" s="6">
        <f>IF(ISERROR(VLOOKUP($A28,'Import OffPeak'!$A$3:GA$99,178,FALSE)-VLOOKUP($A28,'Import OffPeak change'!$A$106:GA$202,178,FALSE)),0,(VLOOKUP($A28,'Import OffPeak'!$A$3:GA$99,178,FALSE)-VLOOKUP($A28,'Import OffPeak change'!$A$106:GA$202,178,FALSE)))</f>
        <v>0</v>
      </c>
      <c r="FW28" s="6">
        <f>IF(ISERROR(VLOOKUP($A28,'Import OffPeak'!$A$3:GB$99,179,FALSE)-VLOOKUP($A28,'Import OffPeak change'!$A$106:GB$202,179,FALSE)),0,(VLOOKUP($A28,'Import OffPeak'!$A$3:GB$99,179,FALSE)-VLOOKUP($A28,'Import OffPeak change'!$A$106:GB$202,179,FALSE)))</f>
        <v>0</v>
      </c>
      <c r="FX28" s="6">
        <f>IF(ISERROR(VLOOKUP($A28,'Import OffPeak'!$A$3:GC$99,180,FALSE)-VLOOKUP($A28,'Import OffPeak change'!$A$106:GC$202,180,FALSE)),0,(VLOOKUP($A28,'Import OffPeak'!$A$3:GC$99,180,FALSE)-VLOOKUP($A28,'Import OffPeak change'!$A$106:GC$202,180,FALSE)))</f>
        <v>0</v>
      </c>
      <c r="FY28" s="6">
        <f>IF(ISERROR(VLOOKUP($A28,'Import OffPeak'!$A$3:GD$99,181,FALSE)-VLOOKUP($A28,'Import OffPeak change'!$A$106:GD$202,181,FALSE)),0,(VLOOKUP($A28,'Import OffPeak'!$A$3:GD$99,181,FALSE)-VLOOKUP($A28,'Import OffPeak change'!$A$106:GD$202,181,FALSE)))</f>
        <v>0</v>
      </c>
      <c r="FZ28" s="6">
        <f>IF(ISERROR(VLOOKUP($A28,'Import OffPeak'!$A$3:GE$99,182,FALSE)-VLOOKUP($A28,'Import OffPeak change'!$A$106:GE$202,182,FALSE)),0,(VLOOKUP($A28,'Import OffPeak'!$A$3:GE$99,182,FALSE)-VLOOKUP($A28,'Import OffPeak change'!$A$106:GE$202,182,FALSE)))</f>
        <v>0</v>
      </c>
      <c r="GA28" s="6">
        <f>IF(ISERROR(VLOOKUP($A28,'Import OffPeak'!$A$3:GF$99,183,FALSE)-VLOOKUP($A28,'Import OffPeak change'!$A$106:GF$202,183,FALSE)),0,(VLOOKUP($A28,'Import OffPeak'!$A$3:GF$99,183,FALSE)-VLOOKUP($A28,'Import OffPeak change'!$A$106:GF$202,183,FALSE)))</f>
        <v>0</v>
      </c>
      <c r="GB28" s="6">
        <f>IF(ISERROR(VLOOKUP($A28,'Import OffPeak'!$A$3:GG$99,184,FALSE)-VLOOKUP($A28,'Import OffPeak change'!$A$106:GG$202,184,FALSE)),0,(VLOOKUP($A28,'Import OffPeak'!$A$3:GG$99,184,FALSE)-VLOOKUP($A28,'Import OffPeak change'!$A$106:GG$202,184,FALSE)))</f>
        <v>0</v>
      </c>
      <c r="GC28" s="6">
        <f>IF(ISERROR(VLOOKUP($A28,'Import OffPeak'!$A$3:GH$99,185,FALSE)-VLOOKUP($A28,'Import OffPeak change'!$A$106:GH$202,185,FALSE)),0,(VLOOKUP($A28,'Import OffPeak'!$A$3:GH$99,185,FALSE)-VLOOKUP($A28,'Import OffPeak change'!$A$106:GH$202,185,FALSE)))</f>
        <v>0</v>
      </c>
      <c r="GD28" s="6">
        <f>IF(ISERROR(VLOOKUP($A28,'Import OffPeak'!$A$3:GI$99,186,FALSE)-VLOOKUP($A28,'Import OffPeak change'!$A$106:GI$202,186,FALSE)),0,(VLOOKUP($A28,'Import OffPeak'!$A$3:GI$99,186,FALSE)-VLOOKUP($A28,'Import OffPeak change'!$A$106:GI$202,186,FALSE)))</f>
        <v>0</v>
      </c>
      <c r="GE28" s="6">
        <f>IF(ISERROR(VLOOKUP($A28,'Import OffPeak'!$A$3:GJ$99,187,FALSE)-VLOOKUP($A28,'Import OffPeak change'!$A$106:GJ$202,187,FALSE)),0,(VLOOKUP($A28,'Import OffPeak'!$A$3:GJ$99,187,FALSE)-VLOOKUP($A28,'Import OffPeak change'!$A$106:GJ$202,187,FALSE)))</f>
        <v>0</v>
      </c>
      <c r="GF28" s="6">
        <f>IF(ISERROR(VLOOKUP($A28,'Import OffPeak'!$A$3:GK$99,188,FALSE)-VLOOKUP($A28,'Import OffPeak change'!$A$106:GK$202,188,FALSE)),0,(VLOOKUP($A28,'Import OffPeak'!$A$3:GK$99,188,FALSE)-VLOOKUP($A28,'Import OffPeak change'!$A$106:GK$202,188,FALSE)))</f>
        <v>0</v>
      </c>
      <c r="GG28" s="6">
        <f>IF(ISERROR(VLOOKUP($A28,'Import OffPeak'!$A$3:GL$99,189,FALSE)-VLOOKUP($A28,'Import OffPeak change'!$A$106:GL$202,189,FALSE)),0,(VLOOKUP($A28,'Import OffPeak'!$A$3:GL$99,189,FALSE)-VLOOKUP($A28,'Import OffPeak change'!$A$106:GL$202,189,FALSE)))</f>
        <v>0</v>
      </c>
      <c r="GH28" s="6">
        <f>IF(ISERROR(VLOOKUP($A28,'Import OffPeak'!$A$3:GM$99,190,FALSE)-VLOOKUP($A28,'Import OffPeak change'!$A$106:GM$202,190,FALSE)),0,(VLOOKUP($A28,'Import OffPeak'!$A$3:GM$99,190,FALSE)-VLOOKUP($A28,'Import OffPeak change'!$A$106:GM$202,190,FALSE)))</f>
        <v>0</v>
      </c>
      <c r="GI28" s="6">
        <f>IF(ISERROR(VLOOKUP($A28,'Import OffPeak'!$A$3:GN$99,191,FALSE)-VLOOKUP($A28,'Import OffPeak change'!$A$106:GN$202,191,FALSE)),0,(VLOOKUP($A28,'Import OffPeak'!$A$3:GN$99,191,FALSE)-VLOOKUP($A28,'Import OffPeak change'!$A$106:GN$202,191,FALSE)))</f>
        <v>0</v>
      </c>
      <c r="GJ28" s="6">
        <f>IF(ISERROR(VLOOKUP($A28,'Import OffPeak'!$A$3:GO$99,192,FALSE)-VLOOKUP($A28,'Import OffPeak change'!$A$106:GO$202,192,FALSE)),0,(VLOOKUP($A28,'Import OffPeak'!$A$3:GO$99,192,FALSE)-VLOOKUP($A28,'Import OffPeak change'!$A$106:GO$202,192,FALSE)))</f>
        <v>0</v>
      </c>
      <c r="GK28" s="6">
        <f>IF(ISERROR(VLOOKUP($A28,'Import OffPeak'!$A$3:GP$99,193,FALSE)-VLOOKUP($A28,'Import OffPeak change'!$A$106:GP$202,193,FALSE)),0,(VLOOKUP($A28,'Import OffPeak'!$A$3:GP$99,193,FALSE)-VLOOKUP($A28,'Import OffPeak change'!$A$106:GP$202,193,FALSE)))</f>
        <v>0</v>
      </c>
      <c r="GL28" s="6">
        <f>IF(ISERROR(VLOOKUP($A28,'Import OffPeak'!$A$3:GQ$99,194,FALSE)-VLOOKUP($A28,'Import OffPeak change'!$A$106:GQ$202,194,FALSE)),0,(VLOOKUP($A28,'Import OffPeak'!$A$3:GQ$99,194,FALSE)-VLOOKUP($A28,'Import OffPeak change'!$A$106:GQ$202,194,FALSE)))</f>
        <v>0</v>
      </c>
      <c r="GM28" s="6">
        <f>IF(ISERROR(VLOOKUP($A28,'Import OffPeak'!$A$3:GR$99,195,FALSE)-VLOOKUP($A28,'Import OffPeak change'!$A$106:GR$202,195,FALSE)),0,(VLOOKUP($A28,'Import OffPeak'!$A$3:GR$99,195,FALSE)-VLOOKUP($A28,'Import OffPeak change'!$A$106:GR$202,195,FALSE)))</f>
        <v>0</v>
      </c>
      <c r="GN28" s="6">
        <f>IF(ISERROR(VLOOKUP($A28,'Import OffPeak'!$A$3:GS$99,196,FALSE)-VLOOKUP($A28,'Import OffPeak change'!$A$106:GS$202,196,FALSE)),0,(VLOOKUP($A28,'Import OffPeak'!$A$3:GS$99,196,FALSE)-VLOOKUP($A28,'Import OffPeak change'!$A$106:GS$202,196,FALSE)))</f>
        <v>0</v>
      </c>
      <c r="GO28" s="6">
        <f>IF(ISERROR(VLOOKUP($A28,'Import OffPeak'!$A$3:GT$99,197,FALSE)-VLOOKUP($A28,'Import OffPeak change'!$A$106:GT$202,197,FALSE)),0,(VLOOKUP($A28,'Import OffPeak'!$A$3:GT$99,197,FALSE)-VLOOKUP($A28,'Import OffPeak change'!$A$106:GT$202,197,FALSE)))</f>
        <v>0</v>
      </c>
      <c r="GP28" s="6">
        <f>IF(ISERROR(VLOOKUP($A28,'Import OffPeak'!$A$3:GU$99,198,FALSE)-VLOOKUP($A28,'Import OffPeak change'!$A$106:GU$202,198,FALSE)),0,(VLOOKUP($A28,'Import OffPeak'!$A$3:GU$99,198,FALSE)-VLOOKUP($A28,'Import OffPeak change'!$A$106:GU$202,198,FALSE)))</f>
        <v>0</v>
      </c>
      <c r="GQ28" s="6">
        <f>IF(ISERROR(VLOOKUP($A28,'Import OffPeak'!$A$3:GV$99,199,FALSE)-VLOOKUP($A28,'Import OffPeak change'!$A$106:GV$202,199,FALSE)),0,(VLOOKUP($A28,'Import OffPeak'!$A$3:GV$99,199,FALSE)-VLOOKUP($A28,'Import OffPeak change'!$A$106:GV$202,199,FALSE)))</f>
        <v>0</v>
      </c>
      <c r="GR28" s="6">
        <f>IF(ISERROR(VLOOKUP($A28,'Import OffPeak'!$A$3:GW$99,200,FALSE)-VLOOKUP($A28,'Import OffPeak change'!$A$106:GW$202,200,FALSE)),0,(VLOOKUP($A28,'Import OffPeak'!$A$3:GW$99,200,FALSE)-VLOOKUP($A28,'Import OffPeak change'!$A$106:GW$202,200,FALSE)))</f>
        <v>0</v>
      </c>
      <c r="GS28" s="6">
        <f>IF(ISERROR(VLOOKUP($A28,'Import OffPeak'!$A$3:GX$99,201,FALSE)-VLOOKUP($A28,'Import OffPeak change'!$A$106:GX$202,201,FALSE)),0,(VLOOKUP($A28,'Import OffPeak'!$A$3:GX$99,201,FALSE)-VLOOKUP($A28,'Import OffPeak change'!$A$106:GX$202,201,FALSE)))</f>
        <v>0</v>
      </c>
      <c r="GT28" s="6">
        <f>IF(ISERROR(VLOOKUP($A28,'Import OffPeak'!$A$3:GY$99,202,FALSE)-VLOOKUP($A28,'Import OffPeak change'!$A$106:GY$202,202,FALSE)),0,(VLOOKUP($A28,'Import OffPeak'!$A$3:GY$99,202,FALSE)-VLOOKUP($A28,'Import OffPeak change'!$A$106:GY$202,202,FALSE)))</f>
        <v>0</v>
      </c>
      <c r="GU28" s="6">
        <f>IF(ISERROR(VLOOKUP($A28,'Import OffPeak'!$A$3:GZ$99,203,FALSE)-VLOOKUP($A28,'Import OffPeak change'!$A$106:GZ$202,203,FALSE)),0,(VLOOKUP($A28,'Import OffPeak'!$A$3:GZ$99,203,FALSE)-VLOOKUP($A28,'Import OffPeak change'!$A$106:GZ$202,203,FALSE)))</f>
        <v>0</v>
      </c>
      <c r="GV28" s="6">
        <f>IF(ISERROR(VLOOKUP($A28,'Import OffPeak'!$A$3:HA$99,204,FALSE)-VLOOKUP($A28,'Import OffPeak change'!$A$106:HA$202,204,FALSE)),0,(VLOOKUP($A28,'Import OffPeak'!$A$3:HA$99,204,FALSE)-VLOOKUP($A28,'Import OffPeak change'!$A$106:HA$202,204,FALSE)))</f>
        <v>0</v>
      </c>
      <c r="GW28" s="6">
        <f>IF(ISERROR(VLOOKUP($A28,'Import OffPeak'!$A$3:HB$99,205,FALSE)-VLOOKUP($A28,'Import OffPeak change'!$A$106:HB$202,205,FALSE)),0,(VLOOKUP($A28,'Import OffPeak'!$A$3:HB$99,205,FALSE)-VLOOKUP($A28,'Import OffPeak change'!$A$106:HB$202,205,FALSE)))</f>
        <v>0</v>
      </c>
      <c r="GX28" s="6">
        <f>IF(ISERROR(VLOOKUP($A28,'Import OffPeak'!$A$3:HC$99,206,FALSE)-VLOOKUP($A28,'Import OffPeak change'!$A$106:HC$202,206,FALSE)),0,(VLOOKUP($A28,'Import OffPeak'!$A$3:HC$99,206,FALSE)-VLOOKUP($A28,'Import OffPeak change'!$A$106:HC$202,206,FALSE)))</f>
        <v>0</v>
      </c>
      <c r="GY28" s="6">
        <f>IF(ISERROR(VLOOKUP($A28,'Import OffPeak'!$A$3:HD$99,207,FALSE)-VLOOKUP($A28,'Import OffPeak change'!$A$106:HD$202,207,FALSE)),0,(VLOOKUP($A28,'Import OffPeak'!$A$3:HD$99,207,FALSE)-VLOOKUP($A28,'Import OffPeak change'!$A$106:HD$202,207,FALSE)))</f>
        <v>0</v>
      </c>
      <c r="GZ28" s="6">
        <f>IF(ISERROR(VLOOKUP($A28,'Import OffPeak'!$A$3:HE$99,208,FALSE)-VLOOKUP($A28,'Import OffPeak change'!$A$106:HE$202,208,FALSE)),0,(VLOOKUP($A28,'Import OffPeak'!$A$3:HE$99,208,FALSE)-VLOOKUP($A28,'Import OffPeak change'!$A$106:HE$202,208,FALSE)))</f>
        <v>0</v>
      </c>
      <c r="HA28" s="6">
        <f>IF(ISERROR(VLOOKUP($A28,'Import OffPeak'!$A$3:HF$99,209,FALSE)-VLOOKUP($A28,'Import OffPeak change'!$A$106:HF$202,209,FALSE)),0,(VLOOKUP($A28,'Import OffPeak'!$A$3:HF$99,209,FALSE)-VLOOKUP($A28,'Import OffPeak change'!$A$106:HF$202,209,FALSE)))</f>
        <v>0</v>
      </c>
      <c r="HB28" s="6">
        <f>IF(ISERROR(VLOOKUP($A28,'Import OffPeak'!$A$3:HG$99,210,FALSE)-VLOOKUP($A28,'Import OffPeak change'!$A$106:HG$202,210,FALSE)),0,(VLOOKUP($A28,'Import OffPeak'!$A$3:HG$99,210,FALSE)-VLOOKUP($A28,'Import OffPeak change'!$A$106:HG$202,210,FALSE)))</f>
        <v>0</v>
      </c>
      <c r="HC28" s="6">
        <f>IF(ISERROR(VLOOKUP($A28,'Import OffPeak'!$A$3:HH$99,211,FALSE)-VLOOKUP($A28,'Import OffPeak change'!$A$106:HH$202,211,FALSE)),0,(VLOOKUP($A28,'Import OffPeak'!$A$3:HH$99,211,FALSE)-VLOOKUP($A28,'Import OffPeak change'!$A$106:HH$202,211,FALSE)))</f>
        <v>0</v>
      </c>
      <c r="HD28" s="6">
        <f>IF(ISERROR(VLOOKUP($A28,'Import OffPeak'!$A$3:HI$99,212,FALSE)-VLOOKUP($A28,'Import OffPeak change'!$A$106:HI$202,212,FALSE)),0,(VLOOKUP($A28,'Import OffPeak'!$A$3:HI$99,212,FALSE)-VLOOKUP($A28,'Import OffPeak change'!$A$106:HI$202,212,FALSE)))</f>
        <v>0</v>
      </c>
      <c r="HE28" s="6">
        <f>IF(ISERROR(VLOOKUP($A28,'Import OffPeak'!$A$3:HJ$99,213,FALSE)-VLOOKUP($A28,'Import OffPeak change'!$A$106:HJ$202,213,FALSE)),0,(VLOOKUP($A28,'Import OffPeak'!$A$3:HJ$99,213,FALSE)-VLOOKUP($A28,'Import OffPeak change'!$A$106:HJ$202,213,FALSE)))</f>
        <v>0</v>
      </c>
      <c r="HF28" s="6">
        <f>IF(ISERROR(VLOOKUP($A28,'Import OffPeak'!$A$3:HK$99,214,FALSE)-VLOOKUP($A28,'Import OffPeak change'!$A$106:HK$202,214,FALSE)),0,(VLOOKUP($A28,'Import OffPeak'!$A$3:HK$99,214,FALSE)-VLOOKUP($A28,'Import OffPeak change'!$A$106:HK$202,214,FALSE)))</f>
        <v>0</v>
      </c>
      <c r="HG28" s="6">
        <f>IF(ISERROR(VLOOKUP($A28,'Import OffPeak'!$A$3:HL$99,215,FALSE)-VLOOKUP($A28,'Import OffPeak change'!$A$106:HL$202,215,FALSE)),0,(VLOOKUP($A28,'Import OffPeak'!$A$3:HL$99,215,FALSE)-VLOOKUP($A28,'Import OffPeak change'!$A$106:HL$202,215,FALSE)))</f>
        <v>0</v>
      </c>
      <c r="HH28" s="6">
        <f>IF(ISERROR(VLOOKUP($A28,'Import OffPeak'!$A$3:HM$99,216,FALSE)-VLOOKUP($A28,'Import OffPeak change'!$A$106:HM$202,216,FALSE)),0,(VLOOKUP($A28,'Import OffPeak'!$A$3:HM$99,216,FALSE)-VLOOKUP($A28,'Import OffPeak change'!$A$106:HM$202,216,FALSE)))</f>
        <v>0</v>
      </c>
      <c r="HI28" s="6">
        <f>IF(ISERROR(VLOOKUP($A28,'Import OffPeak'!$A$3:HN$99,217,FALSE)-VLOOKUP($A28,'Import OffPeak change'!$A$106:HN$202,217,FALSE)),0,(VLOOKUP($A28,'Import OffPeak'!$A$3:HN$99,217,FALSE)-VLOOKUP($A28,'Import OffPeak change'!$A$106:HN$202,217,FALSE)))</f>
        <v>0</v>
      </c>
      <c r="HJ28" s="6">
        <f>IF(ISERROR(VLOOKUP($A28,'Import OffPeak'!$A$3:HO$99,218,FALSE)-VLOOKUP($A28,'Import OffPeak change'!$A$106:HO$202,218,FALSE)),0,(VLOOKUP($A28,'Import OffPeak'!$A$3:HO$99,218,FALSE)-VLOOKUP($A28,'Import OffPeak change'!$A$106:HO$202,218,FALSE)))</f>
        <v>0</v>
      </c>
      <c r="HK28" s="6">
        <f>IF(ISERROR(VLOOKUP($A28,'Import OffPeak'!$A$3:HP$99,219,FALSE)-VLOOKUP($A28,'Import OffPeak change'!$A$106:HP$202,219,FALSE)),0,(VLOOKUP($A28,'Import OffPeak'!$A$3:HP$99,219,FALSE)-VLOOKUP($A28,'Import OffPeak change'!$A$106:HP$202,219,FALSE)))</f>
        <v>0</v>
      </c>
      <c r="HL28" s="6">
        <f>IF(ISERROR(VLOOKUP($A28,'Import OffPeak'!$A$3:HQ$99,220,FALSE)-VLOOKUP($A28,'Import OffPeak change'!$A$106:HQ$202,220,FALSE)),0,(VLOOKUP($A28,'Import OffPeak'!$A$3:HQ$99,220,FALSE)-VLOOKUP($A28,'Import OffPeak change'!$A$106:HQ$202,220,FALSE)))</f>
        <v>0</v>
      </c>
      <c r="HM28" s="6">
        <f>IF(ISERROR(VLOOKUP($A28,'Import OffPeak'!$A$3:HR$99,221,FALSE)-VLOOKUP($A28,'Import OffPeak change'!$A$106:HR$202,221,FALSE)),0,(VLOOKUP($A28,'Import OffPeak'!$A$3:HR$99,221,FALSE)-VLOOKUP($A28,'Import OffPeak change'!$A$106:HR$202,221,FALSE)))</f>
        <v>0</v>
      </c>
      <c r="HN28" s="6">
        <f>IF(ISERROR(VLOOKUP($A28,'Import OffPeak'!$A$3:HS$99,222,FALSE)-VLOOKUP($A28,'Import OffPeak change'!$A$106:HS$202,222,FALSE)),0,(VLOOKUP($A28,'Import OffPeak'!$A$3:HS$99,222,FALSE)-VLOOKUP($A28,'Import OffPeak change'!$A$106:HS$202,222,FALSE)))</f>
        <v>0</v>
      </c>
      <c r="HO28" s="6">
        <f>IF(ISERROR(VLOOKUP($A28,'Import OffPeak'!$A$3:HT$99,223,FALSE)-VLOOKUP($A28,'Import OffPeak change'!$A$106:HT$202,223,FALSE)),0,(VLOOKUP($A28,'Import OffPeak'!$A$3:HT$99,223,FALSE)-VLOOKUP($A28,'Import OffPeak change'!$A$106:HT$202,223,FALSE)))</f>
        <v>0</v>
      </c>
      <c r="HP28" s="6">
        <f>IF(ISERROR(VLOOKUP($A28,'Import OffPeak'!$A$3:HU$99,224,FALSE)-VLOOKUP($A28,'Import OffPeak change'!$A$106:HU$202,224,FALSE)),0,(VLOOKUP($A28,'Import OffPeak'!$A$3:HU$99,224,FALSE)-VLOOKUP($A28,'Import OffPeak change'!$A$106:HU$202,224,FALSE)))</f>
        <v>0</v>
      </c>
      <c r="HQ28" s="6">
        <f>IF(ISERROR(VLOOKUP($A28,'Import OffPeak'!$A$3:HV$99,225,FALSE)-VLOOKUP($A28,'Import OffPeak change'!$A$106:HV$202,225,FALSE)),0,(VLOOKUP($A28,'Import OffPeak'!$A$3:HV$99,225,FALSE)-VLOOKUP($A28,'Import OffPeak change'!$A$106:HV$202,225,FALSE)))</f>
        <v>0</v>
      </c>
      <c r="HR28" s="6">
        <f>IF(ISERROR(VLOOKUP($A28,'Import OffPeak'!$A$3:HW$99,226,FALSE)-VLOOKUP($A28,'Import OffPeak change'!$A$106:HW$202,226,FALSE)),0,(VLOOKUP($A28,'Import OffPeak'!$A$3:HW$99,226,FALSE)-VLOOKUP($A28,'Import OffPeak change'!$A$106:HW$202,226,FALSE)))</f>
        <v>0</v>
      </c>
      <c r="HS28" s="6">
        <f>IF(ISERROR(VLOOKUP($A28,'Import OffPeak'!$A$3:HX$99,227,FALSE)-VLOOKUP($A28,'Import OffPeak change'!$A$106:HX$202,227,FALSE)),0,(VLOOKUP($A28,'Import OffPeak'!$A$3:HX$99,227,FALSE)-VLOOKUP($A28,'Import OffPeak change'!$A$106:HX$202,227,FALSE)))</f>
        <v>0</v>
      </c>
      <c r="HT28" s="6">
        <f>IF(ISERROR(VLOOKUP($A28,'Import OffPeak'!$A$3:HY$99,228,FALSE)-VLOOKUP($A28,'Import OffPeak change'!$A$106:HY$202,228,FALSE)),0,(VLOOKUP($A28,'Import OffPeak'!$A$3:HY$99,228,FALSE)-VLOOKUP($A28,'Import OffPeak change'!$A$106:HY$202,228,FALSE)))</f>
        <v>0</v>
      </c>
      <c r="HU28" s="6">
        <f>IF(ISERROR(VLOOKUP($A28,'Import OffPeak'!$A$3:HZ$99,229,FALSE)-VLOOKUP($A28,'Import OffPeak change'!$A$106:HZ$202,229,FALSE)),0,(VLOOKUP($A28,'Import OffPeak'!$A$3:HZ$99,229,FALSE)-VLOOKUP($A28,'Import OffPeak change'!$A$106:HZ$202,229,FALSE)))</f>
        <v>0</v>
      </c>
      <c r="HV28" s="6">
        <f>IF(ISERROR(VLOOKUP($A28,'Import OffPeak'!$A$3:IA$99,230,FALSE)-VLOOKUP($A28,'Import OffPeak change'!$A$106:IA$202,230,FALSE)),0,(VLOOKUP($A28,'Import OffPeak'!$A$3:IA$99,230,FALSE)-VLOOKUP($A28,'Import OffPeak change'!$A$106:IA$202,230,FALSE)))</f>
        <v>0</v>
      </c>
      <c r="HW28" s="6">
        <f>IF(ISERROR(VLOOKUP($A28,'Import OffPeak'!$A$3:IB$99,231,FALSE)-VLOOKUP($A28,'Import OffPeak change'!$A$106:IB$202,231,FALSE)),0,(VLOOKUP($A28,'Import OffPeak'!$A$3:IB$99,231,FALSE)-VLOOKUP($A28,'Import OffPeak change'!$A$106:IB$202,231,FALSE)))</f>
        <v>0</v>
      </c>
      <c r="HX28" s="6">
        <f>IF(ISERROR(VLOOKUP($A28,'Import OffPeak'!$A$3:IC$99,232,FALSE)-VLOOKUP($A28,'Import OffPeak change'!$A$106:IC$202,232,FALSE)),0,(VLOOKUP($A28,'Import OffPeak'!$A$3:IC$99,232,FALSE)-VLOOKUP($A28,'Import OffPeak change'!$A$106:IC$202,232,FALSE)))</f>
        <v>0</v>
      </c>
      <c r="HY28" s="6">
        <f>IF(ISERROR(VLOOKUP($A28,'Import OffPeak'!$A$3:ID$99,233,FALSE)-VLOOKUP($A28,'Import OffPeak change'!$A$106:ID$202,233,FALSE)),0,(VLOOKUP($A28,'Import OffPeak'!$A$3:ID$99,233,FALSE)-VLOOKUP($A28,'Import OffPeak change'!$A$106:ID$202,233,FALSE)))</f>
        <v>0</v>
      </c>
      <c r="HZ28" s="6">
        <f>IF(ISERROR(VLOOKUP($A28,'Import OffPeak'!$A$3:IE$99,234,FALSE)-VLOOKUP($A28,'Import OffPeak change'!$A$106:IE$202,234,FALSE)),0,(VLOOKUP($A28,'Import OffPeak'!$A$3:IE$99,234,FALSE)-VLOOKUP($A28,'Import OffPeak change'!$A$106:IE$202,234,FALSE)))</f>
        <v>0</v>
      </c>
      <c r="IA28" s="6">
        <f>IF(ISERROR(VLOOKUP($A28,'Import OffPeak'!$A$3:IF$99,235,FALSE)-VLOOKUP($A28,'Import OffPeak change'!$A$106:IF$202,235,FALSE)),0,(VLOOKUP($A28,'Import OffPeak'!$A$3:IF$99,235,FALSE)-VLOOKUP($A28,'Import OffPeak change'!$A$106:IF$202,235,FALSE)))</f>
        <v>0</v>
      </c>
      <c r="IB28" s="6">
        <f>IF(ISERROR(VLOOKUP($A28,'Import OffPeak'!$A$3:IG$99,236,FALSE)-VLOOKUP($A28,'Import OffPeak change'!$A$106:IG$202,236,FALSE)),0,(VLOOKUP($A28,'Import OffPeak'!$A$3:IG$99,236,FALSE)-VLOOKUP($A28,'Import OffPeak change'!$A$106:IG$202,236,FALSE)))</f>
        <v>0</v>
      </c>
      <c r="IC28" s="6">
        <f>IF(ISERROR(VLOOKUP($A28,'Import OffPeak'!$A$3:IH$99,237,FALSE)-VLOOKUP($A28,'Import OffPeak change'!$A$106:IH$202,237,FALSE)),0,(VLOOKUP($A28,'Import OffPeak'!$A$3:IH$99,237,FALSE)-VLOOKUP($A28,'Import OffPeak change'!$A$106:IH$202,237,FALSE)))</f>
        <v>0</v>
      </c>
      <c r="ID28" s="6">
        <f>IF(ISERROR(VLOOKUP($A28,'Import OffPeak'!$A$3:II$99,238,FALSE)-VLOOKUP($A28,'Import OffPeak change'!$A$106:II$202,238,FALSE)),0,(VLOOKUP($A28,'Import OffPeak'!$A$3:II$99,238,FALSE)-VLOOKUP($A28,'Import OffPeak change'!$A$106:II$202,238,FALSE)))</f>
        <v>0</v>
      </c>
      <c r="IE28" s="6">
        <f>IF(ISERROR(VLOOKUP($A28,'Import OffPeak'!$A$3:IJ$99,239,FALSE)-VLOOKUP($A28,'Import OffPeak change'!$A$106:IJ$202,239,FALSE)),0,(VLOOKUP($A28,'Import OffPeak'!$A$3:IJ$99,239,FALSE)-VLOOKUP($A28,'Import OffPeak change'!$A$106:IJ$202,239,FALSE)))</f>
        <v>0</v>
      </c>
    </row>
    <row r="29" spans="1:240">
      <c r="A29" s="168" t="str">
        <f>IF('Import OffPeak'!A26=0,"",'Import OffPeak'!A26)</f>
        <v>EPMI-ST-WHOURLY</v>
      </c>
      <c r="B29" s="6"/>
      <c r="C29" s="6"/>
      <c r="D29" s="6"/>
      <c r="E29" s="6"/>
      <c r="F29" s="6"/>
      <c r="G29" s="6">
        <f>IF(ISERROR(VLOOKUP($A29,'Import OffPeak'!$A$3:L$99,7,FALSE)-VLOOKUP($A29,'Import OffPeak change'!$A$106:L$202,7,FALSE)),0,(VLOOKUP($A29,'Import OffPeak'!$A$3:L$99,7,FALSE)-VLOOKUP($A29,'Import OffPeak change'!$A$106:L$202,7,FALSE)))</f>
        <v>0</v>
      </c>
      <c r="H29" s="6">
        <f>IF(ISERROR(VLOOKUP($A29,'Import OffPeak'!$A$3:M$99,8,FALSE)-VLOOKUP($A29,'Import OffPeak change'!$A$106:M$202,8,FALSE)),0,(VLOOKUP($A29,'Import OffPeak'!$A$3:M$99,8,FALSE)-VLOOKUP($A29,'Import OffPeak change'!$A$106:M$202,8,FALSE)))</f>
        <v>0</v>
      </c>
      <c r="I29" s="6">
        <f>IF(ISERROR(VLOOKUP($A29,'Import OffPeak'!$A$3:N$99,9,FALSE)-VLOOKUP($A29,'Import OffPeak change'!$A$106:N$202,9,FALSE)),0,(VLOOKUP($A29,'Import OffPeak'!$A$3:N$99,9,FALSE)-VLOOKUP($A29,'Import OffPeak change'!$A$106:N$202,9,FALSE)))</f>
        <v>0</v>
      </c>
      <c r="J29" s="6">
        <f>IF(ISERROR(VLOOKUP($A29,'Import OffPeak'!$A$3:O$99,10,FALSE)-VLOOKUP($A29,'Import OffPeak change'!$A$106:O$202,10,FALSE)),0,(VLOOKUP($A29,'Import OffPeak'!$A$3:O$99,10,FALSE)-VLOOKUP($A29,'Import OffPeak change'!$A$106:O$202,10,FALSE)))</f>
        <v>0</v>
      </c>
      <c r="K29" s="6">
        <f>IF(ISERROR(VLOOKUP($A29,'Import OffPeak'!$A$3:P$99,11,FALSE)-VLOOKUP($A29,'Import OffPeak change'!$A$106:P$202,11,FALSE)),0,(VLOOKUP($A29,'Import OffPeak'!$A$3:P$99,11,FALSE)-VLOOKUP($A29,'Import OffPeak change'!$A$106:P$202,11,FALSE)))</f>
        <v>0</v>
      </c>
      <c r="L29" s="6">
        <f>IF(ISERROR(VLOOKUP($A29,'Import OffPeak'!$A$3:Q$99,12,FALSE)-VLOOKUP($A29,'Import OffPeak change'!$A$106:Q$202,12,FALSE)),0,(VLOOKUP($A29,'Import OffPeak'!$A$3:Q$99,12,FALSE)-VLOOKUP($A29,'Import OffPeak change'!$A$106:Q$202,12,FALSE)))</f>
        <v>0</v>
      </c>
      <c r="M29" s="6">
        <f>IF(ISERROR(VLOOKUP($A29,'Import OffPeak'!$A$3:R$99,13,FALSE)-VLOOKUP($A29,'Import OffPeak change'!$A$106:R$202,13,FALSE)),0,(VLOOKUP($A29,'Import OffPeak'!$A$3:R$99,13,FALSE)-VLOOKUP($A29,'Import OffPeak change'!$A$106:R$202,13,FALSE)))</f>
        <v>0</v>
      </c>
      <c r="N29" s="6">
        <f>IF(ISERROR(VLOOKUP($A29,'Import OffPeak'!$A$3:S$99,14,FALSE)-VLOOKUP($A29,'Import OffPeak change'!$A$106:S$202,14,FALSE)),0,(VLOOKUP($A29,'Import OffPeak'!$A$3:S$99,14,FALSE)-VLOOKUP($A29,'Import OffPeak change'!$A$106:S$202,14,FALSE)))</f>
        <v>0</v>
      </c>
      <c r="O29" s="6">
        <f>IF(ISERROR(VLOOKUP($A29,'Import OffPeak'!$A$3:T$99,15,FALSE)-VLOOKUP($A29,'Import OffPeak change'!$A$106:T$202,15,FALSE)),0,(VLOOKUP($A29,'Import OffPeak'!$A$3:T$99,15,FALSE)-VLOOKUP($A29,'Import OffPeak change'!$A$106:T$202,15,FALSE)))</f>
        <v>0</v>
      </c>
      <c r="P29" s="6">
        <f>IF(ISERROR(VLOOKUP($A29,'Import OffPeak'!$A$3:U$99,16,FALSE)-VLOOKUP($A29,'Import OffPeak change'!$A$106:U$202,16,FALSE)),0,(VLOOKUP($A29,'Import OffPeak'!$A$3:U$99,16,FALSE)-VLOOKUP($A29,'Import OffPeak change'!$A$106:U$202,16,FALSE)))</f>
        <v>0</v>
      </c>
      <c r="Q29" s="6">
        <f>IF(ISERROR(VLOOKUP($A29,'Import OffPeak'!$A$3:V$99,17,FALSE)-VLOOKUP($A29,'Import OffPeak change'!$A$106:V$202,17,FALSE)),0,(VLOOKUP($A29,'Import OffPeak'!$A$3:V$99,17,FALSE)-VLOOKUP($A29,'Import OffPeak change'!$A$106:V$202,17,FALSE)))</f>
        <v>0</v>
      </c>
      <c r="R29" s="6">
        <f>IF(ISERROR(VLOOKUP($A29,'Import OffPeak'!$A$3:W$99,18,FALSE)-VLOOKUP($A29,'Import OffPeak change'!$A$106:W$202,18,FALSE)),0,(VLOOKUP($A29,'Import OffPeak'!$A$3:W$99,18,FALSE)-VLOOKUP($A29,'Import OffPeak change'!$A$106:W$202,18,FALSE)))</f>
        <v>0</v>
      </c>
      <c r="S29" s="6">
        <f>IF(ISERROR(VLOOKUP($A29,'Import OffPeak'!$A$3:X$99,19,FALSE)-VLOOKUP($A29,'Import OffPeak change'!$A$106:X$202,19,FALSE)),0,(VLOOKUP($A29,'Import OffPeak'!$A$3:X$99,19,FALSE)-VLOOKUP($A29,'Import OffPeak change'!$A$106:X$202,19,FALSE)))</f>
        <v>0</v>
      </c>
      <c r="T29" s="6">
        <f>IF(ISERROR(VLOOKUP($A29,'Import OffPeak'!$A$3:Y$99,20,FALSE)-VLOOKUP($A29,'Import OffPeak change'!$A$106:Y$202,20,FALSE)),0,(VLOOKUP($A29,'Import OffPeak'!$A$3:Y$99,20,FALSE)-VLOOKUP($A29,'Import OffPeak change'!$A$106:Y$202,20,FALSE)))</f>
        <v>0</v>
      </c>
      <c r="U29" s="6">
        <f>IF(ISERROR(VLOOKUP($A29,'Import OffPeak'!$A$3:Z$99,21,FALSE)-VLOOKUP($A29,'Import OffPeak change'!$A$106:Z$202,21,FALSE)),0,(VLOOKUP($A29,'Import OffPeak'!$A$3:Z$99,21,FALSE)-VLOOKUP($A29,'Import OffPeak change'!$A$106:Z$202,21,FALSE)))</f>
        <v>0</v>
      </c>
      <c r="V29" s="6">
        <f>IF(ISERROR(VLOOKUP($A29,'Import OffPeak'!$A$3:AA$99,22,FALSE)-VLOOKUP($A29,'Import OffPeak change'!$A$106:AA$202,22,FALSE)),0,(VLOOKUP($A29,'Import OffPeak'!$A$3:AA$99,22,FALSE)-VLOOKUP($A29,'Import OffPeak change'!$A$106:AA$202,22,FALSE)))</f>
        <v>0</v>
      </c>
      <c r="W29" s="6">
        <f>IF(ISERROR(VLOOKUP($A29,'Import OffPeak'!$A$3:AB$99,23,FALSE)-VLOOKUP($A29,'Import OffPeak change'!$A$106:AB$202,23,FALSE)),0,(VLOOKUP($A29,'Import OffPeak'!$A$3:AB$99,23,FALSE)-VLOOKUP($A29,'Import OffPeak change'!$A$106:AB$202,23,FALSE)))</f>
        <v>0</v>
      </c>
      <c r="X29" s="6">
        <f>IF(ISERROR(VLOOKUP($A29,'Import OffPeak'!$A$3:AC$99,24,FALSE)-VLOOKUP($A29,'Import OffPeak change'!$A$106:AC$202,24,FALSE)),0,(VLOOKUP($A29,'Import OffPeak'!$A$3:AC$99,24,FALSE)-VLOOKUP($A29,'Import OffPeak change'!$A$106:AC$202,24,FALSE)))</f>
        <v>0</v>
      </c>
      <c r="Y29" s="6">
        <f>IF(ISERROR(VLOOKUP($A29,'Import OffPeak'!$A$3:AD$99,25,FALSE)-VLOOKUP($A29,'Import OffPeak change'!$A$106:AD$202,25,FALSE)),0,(VLOOKUP($A29,'Import OffPeak'!$A$3:AD$99,25,FALSE)-VLOOKUP($A29,'Import OffPeak change'!$A$106:AD$202,25,FALSE)))</f>
        <v>0</v>
      </c>
      <c r="Z29" s="6">
        <f>IF(ISERROR(VLOOKUP($A29,'Import OffPeak'!$A$3:AE$99,26,FALSE)-VLOOKUP($A29,'Import OffPeak change'!$A$106:AE$202,26,FALSE)),0,(VLOOKUP($A29,'Import OffPeak'!$A$3:AE$99,26,FALSE)-VLOOKUP($A29,'Import OffPeak change'!$A$106:AE$202,26,FALSE)))</f>
        <v>0</v>
      </c>
      <c r="AA29" s="6">
        <f>IF(ISERROR(VLOOKUP($A29,'Import OffPeak'!$A$3:AF$99,27,FALSE)-VLOOKUP($A29,'Import OffPeak change'!$A$106:AF$202,27,FALSE)),0,(VLOOKUP($A29,'Import OffPeak'!$A$3:AF$99,27,FALSE)-VLOOKUP($A29,'Import OffPeak change'!$A$106:AF$202,27,FALSE)))</f>
        <v>0</v>
      </c>
      <c r="AB29" s="6">
        <f>IF(ISERROR(VLOOKUP($A29,'Import OffPeak'!$A$3:AG$99,28,FALSE)-VLOOKUP($A29,'Import OffPeak change'!$A$106:AG$202,28,FALSE)),0,(VLOOKUP($A29,'Import OffPeak'!$A$3:AG$99,28,FALSE)-VLOOKUP($A29,'Import OffPeak change'!$A$106:AG$202,28,FALSE)))</f>
        <v>0</v>
      </c>
      <c r="AC29" s="6">
        <f>IF(ISERROR(VLOOKUP($A29,'Import OffPeak'!$A$3:AH$99,29,FALSE)-VLOOKUP($A29,'Import OffPeak change'!$A$106:AH$202,29,FALSE)),0,(VLOOKUP($A29,'Import OffPeak'!$A$3:AH$99,29,FALSE)-VLOOKUP($A29,'Import OffPeak change'!$A$106:AH$202,29,FALSE)))</f>
        <v>0</v>
      </c>
      <c r="AD29" s="6">
        <f>IF(ISERROR(VLOOKUP($A29,'Import OffPeak'!$A$3:AI$99,30,FALSE)-VLOOKUP($A29,'Import OffPeak change'!$A$106:AI$202,30,FALSE)),0,(VLOOKUP($A29,'Import OffPeak'!$A$3:AI$99,30,FALSE)-VLOOKUP($A29,'Import OffPeak change'!$A$106:AI$202,30,FALSE)))</f>
        <v>0</v>
      </c>
      <c r="AE29" s="6">
        <f>IF(ISERROR(VLOOKUP($A29,'Import OffPeak'!$A$3:AJ$99,31,FALSE)-VLOOKUP($A29,'Import OffPeak change'!$A$106:AJ$202,31,FALSE)),0,(VLOOKUP($A29,'Import OffPeak'!$A$3:AJ$99,31,FALSE)-VLOOKUP($A29,'Import OffPeak change'!$A$106:AJ$202,31,FALSE)))</f>
        <v>0</v>
      </c>
      <c r="AF29" s="6">
        <f>IF(ISERROR(VLOOKUP($A29,'Import OffPeak'!$A$3:AK$99,32,FALSE)-VLOOKUP($A29,'Import OffPeak change'!$A$106:AK$202,32,FALSE)),0,(VLOOKUP($A29,'Import OffPeak'!$A$3:AK$99,32,FALSE)-VLOOKUP($A29,'Import OffPeak change'!$A$106:AK$202,32,FALSE)))</f>
        <v>0</v>
      </c>
      <c r="AG29" s="6">
        <f>IF(ISERROR(VLOOKUP($A29,'Import OffPeak'!$A$3:AL$99,33,FALSE)-VLOOKUP($A29,'Import OffPeak change'!$A$106:AL$202,33,FALSE)),0,(VLOOKUP($A29,'Import OffPeak'!$A$3:AL$99,33,FALSE)-VLOOKUP($A29,'Import OffPeak change'!$A$106:AL$202,33,FALSE)))</f>
        <v>0</v>
      </c>
      <c r="AH29" s="6">
        <f>IF(ISERROR(VLOOKUP($A29,'Import OffPeak'!$A$3:AM$99,34,FALSE)-VLOOKUP($A29,'Import OffPeak change'!$A$106:AM$202,34,FALSE)),0,(VLOOKUP($A29,'Import OffPeak'!$A$3:AM$99,34,FALSE)-VLOOKUP($A29,'Import OffPeak change'!$A$106:AM$202,34,FALSE)))</f>
        <v>0</v>
      </c>
      <c r="AI29" s="6">
        <f>IF(ISERROR(VLOOKUP($A29,'Import OffPeak'!$A$3:AN$99,35,FALSE)-VLOOKUP($A29,'Import OffPeak change'!$A$106:AN$202,35,FALSE)),0,(VLOOKUP($A29,'Import OffPeak'!$A$3:AN$99,35,FALSE)-VLOOKUP($A29,'Import OffPeak change'!$A$106:AN$202,35,FALSE)))</f>
        <v>0</v>
      </c>
      <c r="AJ29" s="6">
        <f>IF(ISERROR(VLOOKUP($A29,'Import OffPeak'!$A$3:AO$99,36,FALSE)-VLOOKUP($A29,'Import OffPeak change'!$A$106:AO$202,36,FALSE)),0,(VLOOKUP($A29,'Import OffPeak'!$A$3:AO$99,36,FALSE)-VLOOKUP($A29,'Import OffPeak change'!$A$106:AO$202,36,FALSE)))</f>
        <v>0</v>
      </c>
      <c r="AK29" s="6">
        <f>IF(ISERROR(VLOOKUP($A29,'Import OffPeak'!$A$3:AP$99,37,FALSE)-VLOOKUP($A29,'Import OffPeak change'!$A$106:AP$202,37,FALSE)),0,(VLOOKUP($A29,'Import OffPeak'!$A$3:AP$99,37,FALSE)-VLOOKUP($A29,'Import OffPeak change'!$A$106:AP$202,37,FALSE)))</f>
        <v>0</v>
      </c>
      <c r="AL29" s="6">
        <f>IF(ISERROR(VLOOKUP($A29,'Import OffPeak'!$A$3:AQ$99,38,FALSE)-VLOOKUP($A29,'Import OffPeak change'!$A$106:AQ$202,38,FALSE)),0,(VLOOKUP($A29,'Import OffPeak'!$A$3:AQ$99,38,FALSE)-VLOOKUP($A29,'Import OffPeak change'!$A$106:AQ$202,38,FALSE)))</f>
        <v>0</v>
      </c>
      <c r="AM29" s="6">
        <f>IF(ISERROR(VLOOKUP($A29,'Import OffPeak'!$A$3:AR$99,39,FALSE)-VLOOKUP($A29,'Import OffPeak change'!$A$106:AR$202,39,FALSE)),0,(VLOOKUP($A29,'Import OffPeak'!$A$3:AR$99,39,FALSE)-VLOOKUP($A29,'Import OffPeak change'!$A$106:AR$202,39,FALSE)))</f>
        <v>0</v>
      </c>
      <c r="AN29" s="6">
        <f>IF(ISERROR(VLOOKUP($A29,'Import OffPeak'!$A$3:AS$99,40,FALSE)-VLOOKUP($A29,'Import OffPeak change'!$A$106:AS$202,40,FALSE)),0,(VLOOKUP($A29,'Import OffPeak'!$A$3:AS$99,40,FALSE)-VLOOKUP($A29,'Import OffPeak change'!$A$106:AS$202,40,FALSE)))</f>
        <v>0</v>
      </c>
      <c r="AO29" s="6">
        <f>IF(ISERROR(VLOOKUP($A29,'Import OffPeak'!$A$3:AT$99,41,FALSE)-VLOOKUP($A29,'Import OffPeak change'!$A$106:AT$202,41,FALSE)),0,(VLOOKUP($A29,'Import OffPeak'!$A$3:AT$99,41,FALSE)-VLOOKUP($A29,'Import OffPeak change'!$A$106:AT$202,41,FALSE)))</f>
        <v>0</v>
      </c>
      <c r="AP29" s="6">
        <f>IF(ISERROR(VLOOKUP($A29,'Import OffPeak'!$A$3:AU$99,42,FALSE)-VLOOKUP($A29,'Import OffPeak change'!$A$106:AU$202,42,FALSE)),0,(VLOOKUP($A29,'Import OffPeak'!$A$3:AU$99,42,FALSE)-VLOOKUP($A29,'Import OffPeak change'!$A$106:AU$202,42,FALSE)))</f>
        <v>0</v>
      </c>
      <c r="AQ29" s="6">
        <f>IF(ISERROR(VLOOKUP($A29,'Import OffPeak'!$A$3:AV$99,43,FALSE)-VLOOKUP($A29,'Import OffPeak change'!$A$106:AV$202,43,FALSE)),0,(VLOOKUP($A29,'Import OffPeak'!$A$3:AV$99,43,FALSE)-VLOOKUP($A29,'Import OffPeak change'!$A$106:AV$202,43,FALSE)))</f>
        <v>0</v>
      </c>
      <c r="AR29" s="6">
        <f>IF(ISERROR(VLOOKUP($A29,'Import OffPeak'!$A$3:AW$99,44,FALSE)-VLOOKUP($A29,'Import OffPeak change'!$A$106:AW$202,44,FALSE)),0,(VLOOKUP($A29,'Import OffPeak'!$A$3:AW$99,44,FALSE)-VLOOKUP($A29,'Import OffPeak change'!$A$106:AW$202,44,FALSE)))</f>
        <v>0</v>
      </c>
      <c r="AS29" s="6">
        <f>IF(ISERROR(VLOOKUP($A29,'Import OffPeak'!$A$3:AX$99,45,FALSE)-VLOOKUP($A29,'Import OffPeak change'!$A$106:AX$202,45,FALSE)),0,(VLOOKUP($A29,'Import OffPeak'!$A$3:AX$99,45,FALSE)-VLOOKUP($A29,'Import OffPeak change'!$A$106:AX$202,45,FALSE)))</f>
        <v>0</v>
      </c>
      <c r="AT29" s="6">
        <f>IF(ISERROR(VLOOKUP($A29,'Import OffPeak'!$A$3:AY$99,46,FALSE)-VLOOKUP($A29,'Import OffPeak change'!$A$106:AY$202,46,FALSE)),0,(VLOOKUP($A29,'Import OffPeak'!$A$3:AY$99,46,FALSE)-VLOOKUP($A29,'Import OffPeak change'!$A$106:AY$202,46,FALSE)))</f>
        <v>0</v>
      </c>
      <c r="AU29" s="6">
        <f>IF(ISERROR(VLOOKUP($A29,'Import OffPeak'!$A$3:AZ$99,47,FALSE)-VLOOKUP($A29,'Import OffPeak change'!$A$106:AZ$202,47,FALSE)),0,(VLOOKUP($A29,'Import OffPeak'!$A$3:AZ$99,47,FALSE)-VLOOKUP($A29,'Import OffPeak change'!$A$106:AZ$202,47,FALSE)))</f>
        <v>0</v>
      </c>
      <c r="AV29" s="6">
        <f>IF(ISERROR(VLOOKUP($A29,'Import OffPeak'!$A$3:BA$99,48,FALSE)-VLOOKUP($A29,'Import OffPeak change'!$A$106:BA$202,48,FALSE)),0,(VLOOKUP($A29,'Import OffPeak'!$A$3:BA$99,48,FALSE)-VLOOKUP($A29,'Import OffPeak change'!$A$106:BA$202,48,FALSE)))</f>
        <v>0</v>
      </c>
      <c r="AW29" s="6">
        <f>IF(ISERROR(VLOOKUP($A29,'Import OffPeak'!$A$3:BB$99,49,FALSE)-VLOOKUP($A29,'Import OffPeak change'!$A$106:BB$202,49,FALSE)),0,(VLOOKUP($A29,'Import OffPeak'!$A$3:BB$99,49,FALSE)-VLOOKUP($A29,'Import OffPeak change'!$A$106:BB$202,49,FALSE)))</f>
        <v>0</v>
      </c>
      <c r="AX29" s="6">
        <f>IF(ISERROR(VLOOKUP($A29,'Import OffPeak'!$A$3:BC$99,50,FALSE)-VLOOKUP($A29,'Import OffPeak change'!$A$106:BC$202,50,FALSE)),0,(VLOOKUP($A29,'Import OffPeak'!$A$3:BC$99,50,FALSE)-VLOOKUP($A29,'Import OffPeak change'!$A$106:BC$202,50,FALSE)))</f>
        <v>0</v>
      </c>
      <c r="AY29" s="6">
        <f>IF(ISERROR(VLOOKUP($A29,'Import OffPeak'!$A$3:BD$99,51,FALSE)-VLOOKUP($A29,'Import OffPeak change'!$A$106:BD$202,51,FALSE)),0,(VLOOKUP($A29,'Import OffPeak'!$A$3:BD$99,51,FALSE)-VLOOKUP($A29,'Import OffPeak change'!$A$106:BD$202,51,FALSE)))</f>
        <v>0</v>
      </c>
      <c r="AZ29" s="6">
        <f>IF(ISERROR(VLOOKUP($A29,'Import OffPeak'!$A$3:BE$99,52,FALSE)-VLOOKUP($A29,'Import OffPeak change'!$A$106:BE$202,52,FALSE)),0,(VLOOKUP($A29,'Import OffPeak'!$A$3:BE$99,52,FALSE)-VLOOKUP($A29,'Import OffPeak change'!$A$106:BE$202,52,FALSE)))</f>
        <v>0</v>
      </c>
      <c r="BA29" s="6">
        <f>IF(ISERROR(VLOOKUP($A29,'Import OffPeak'!$A$3:BF$99,53,FALSE)-VLOOKUP($A29,'Import OffPeak change'!$A$106:BF$202,53,FALSE)),0,(VLOOKUP($A29,'Import OffPeak'!$A$3:BF$99,53,FALSE)-VLOOKUP($A29,'Import OffPeak change'!$A$106:BF$202,53,FALSE)))</f>
        <v>0</v>
      </c>
      <c r="BB29" s="6">
        <f>IF(ISERROR(VLOOKUP($A29,'Import OffPeak'!$A$3:BG$99,54,FALSE)-VLOOKUP($A29,'Import OffPeak change'!$A$106:BG$202,54,FALSE)),0,(VLOOKUP($A29,'Import OffPeak'!$A$3:BG$99,54,FALSE)-VLOOKUP($A29,'Import OffPeak change'!$A$106:BG$202,54,FALSE)))</f>
        <v>0</v>
      </c>
      <c r="BC29" s="6">
        <f>IF(ISERROR(VLOOKUP($A29,'Import OffPeak'!$A$3:BH$99,55,FALSE)-VLOOKUP($A29,'Import OffPeak change'!$A$106:BH$202,55,FALSE)),0,(VLOOKUP($A29,'Import OffPeak'!$A$3:BH$99,55,FALSE)-VLOOKUP($A29,'Import OffPeak change'!$A$106:BH$202,55,FALSE)))</f>
        <v>0</v>
      </c>
      <c r="BD29" s="6">
        <f>IF(ISERROR(VLOOKUP($A29,'Import OffPeak'!$A$3:BI$99,56,FALSE)-VLOOKUP($A29,'Import OffPeak change'!$A$106:BI$202,56,FALSE)),0,(VLOOKUP($A29,'Import OffPeak'!$A$3:BI$99,56,FALSE)-VLOOKUP($A29,'Import OffPeak change'!$A$106:BI$202,56,FALSE)))</f>
        <v>0</v>
      </c>
      <c r="BE29" s="6">
        <f>IF(ISERROR(VLOOKUP($A29,'Import OffPeak'!$A$3:BJ$99,57,FALSE)-VLOOKUP($A29,'Import OffPeak change'!$A$106:BJ$202,57,FALSE)),0,(VLOOKUP($A29,'Import OffPeak'!$A$3:BJ$99,57,FALSE)-VLOOKUP($A29,'Import OffPeak change'!$A$106:BJ$202,57,FALSE)))</f>
        <v>0</v>
      </c>
      <c r="BF29" s="6">
        <f>IF(ISERROR(VLOOKUP($A29,'Import OffPeak'!$A$3:BK$99,58,FALSE)-VLOOKUP($A29,'Import OffPeak change'!$A$106:BK$202,58,FALSE)),0,(VLOOKUP($A29,'Import OffPeak'!$A$3:BK$99,58,FALSE)-VLOOKUP($A29,'Import OffPeak change'!$A$106:BK$202,58,FALSE)))</f>
        <v>0</v>
      </c>
      <c r="BG29" s="6">
        <f>IF(ISERROR(VLOOKUP($A29,'Import OffPeak'!$A$3:BL$99,59,FALSE)-VLOOKUP($A29,'Import OffPeak change'!$A$106:BL$202,59,FALSE)),0,(VLOOKUP($A29,'Import OffPeak'!$A$3:BL$99,59,FALSE)-VLOOKUP($A29,'Import OffPeak change'!$A$106:BL$202,59,FALSE)))</f>
        <v>0</v>
      </c>
      <c r="BH29" s="6">
        <f>IF(ISERROR(VLOOKUP($A29,'Import OffPeak'!$A$3:BM$99,60,FALSE)-VLOOKUP($A29,'Import OffPeak change'!$A$106:BM$202,60,FALSE)),0,(VLOOKUP($A29,'Import OffPeak'!$A$3:BM$99,60,FALSE)-VLOOKUP($A29,'Import OffPeak change'!$A$106:BM$202,60,FALSE)))</f>
        <v>0</v>
      </c>
      <c r="BI29" s="6">
        <f>IF(ISERROR(VLOOKUP($A29,'Import OffPeak'!$A$3:BN$99,61,FALSE)-VLOOKUP($A29,'Import OffPeak change'!$A$106:BN$202,61,FALSE)),0,(VLOOKUP($A29,'Import OffPeak'!$A$3:BN$99,61,FALSE)-VLOOKUP($A29,'Import OffPeak change'!$A$106:BN$202,61,FALSE)))</f>
        <v>0</v>
      </c>
      <c r="BJ29" s="6">
        <f>IF(ISERROR(VLOOKUP($A29,'Import OffPeak'!$A$3:BO$99,62,FALSE)-VLOOKUP($A29,'Import OffPeak change'!$A$106:BO$202,62,FALSE)),0,(VLOOKUP($A29,'Import OffPeak'!$A$3:BO$99,62,FALSE)-VLOOKUP($A29,'Import OffPeak change'!$A$106:BO$202,62,FALSE)))</f>
        <v>0</v>
      </c>
      <c r="BK29" s="6">
        <f>IF(ISERROR(VLOOKUP($A29,'Import OffPeak'!$A$3:BP$99,63,FALSE)-VLOOKUP($A29,'Import OffPeak change'!$A$106:BP$202,63,FALSE)),0,(VLOOKUP($A29,'Import OffPeak'!$A$3:BP$99,63,FALSE)-VLOOKUP($A29,'Import OffPeak change'!$A$106:BP$202,63,FALSE)))</f>
        <v>0</v>
      </c>
      <c r="BL29" s="6">
        <f>IF(ISERROR(VLOOKUP($A29,'Import OffPeak'!$A$3:BQ$99,64,FALSE)-VLOOKUP($A29,'Import OffPeak change'!$A$106:BQ$202,64,FALSE)),0,(VLOOKUP($A29,'Import OffPeak'!$A$3:BQ$99,64,FALSE)-VLOOKUP($A29,'Import OffPeak change'!$A$106:BQ$202,64,FALSE)))</f>
        <v>0</v>
      </c>
      <c r="BM29" s="6">
        <f>IF(ISERROR(VLOOKUP($A29,'Import OffPeak'!$A$3:BR$99,65,FALSE)-VLOOKUP($A29,'Import OffPeak change'!$A$106:BR$202,65,FALSE)),0,(VLOOKUP($A29,'Import OffPeak'!$A$3:BR$99,65,FALSE)-VLOOKUP($A29,'Import OffPeak change'!$A$106:BR$202,65,FALSE)))</f>
        <v>0</v>
      </c>
      <c r="BN29" s="6">
        <f>IF(ISERROR(VLOOKUP($A29,'Import OffPeak'!$A$3:BS$99,66,FALSE)-VLOOKUP($A29,'Import OffPeak change'!$A$106:BS$202,66,FALSE)),0,(VLOOKUP($A29,'Import OffPeak'!$A$3:BS$99,66,FALSE)-VLOOKUP($A29,'Import OffPeak change'!$A$106:BS$202,66,FALSE)))</f>
        <v>0</v>
      </c>
      <c r="BO29" s="6">
        <f>IF(ISERROR(VLOOKUP($A29,'Import OffPeak'!$A$3:BT$99,67,FALSE)-VLOOKUP($A29,'Import OffPeak change'!$A$106:BT$202,67,FALSE)),0,(VLOOKUP($A29,'Import OffPeak'!$A$3:BT$99,67,FALSE)-VLOOKUP($A29,'Import OffPeak change'!$A$106:BT$202,67,FALSE)))</f>
        <v>0</v>
      </c>
      <c r="BP29" s="6">
        <f>IF(ISERROR(VLOOKUP($A29,'Import OffPeak'!$A$3:BU$99,68,FALSE)-VLOOKUP($A29,'Import OffPeak change'!$A$106:BU$202,68,FALSE)),0,(VLOOKUP($A29,'Import OffPeak'!$A$3:BU$99,68,FALSE)-VLOOKUP($A29,'Import OffPeak change'!$A$106:BU$202,68,FALSE)))</f>
        <v>0</v>
      </c>
      <c r="BQ29" s="6">
        <f>IF(ISERROR(VLOOKUP($A29,'Import OffPeak'!$A$3:BV$99,69,FALSE)-VLOOKUP($A29,'Import OffPeak change'!$A$106:BV$202,69,FALSE)),0,(VLOOKUP($A29,'Import OffPeak'!$A$3:BV$99,69,FALSE)-VLOOKUP($A29,'Import OffPeak change'!$A$106:BV$202,69,FALSE)))</f>
        <v>0</v>
      </c>
      <c r="BR29" s="6">
        <f>IF(ISERROR(VLOOKUP($A29,'Import OffPeak'!$A$3:BW$99,70,FALSE)-VLOOKUP($A29,'Import OffPeak change'!$A$106:BW$202,70,FALSE)),0,(VLOOKUP($A29,'Import OffPeak'!$A$3:BW$99,70,FALSE)-VLOOKUP($A29,'Import OffPeak change'!$A$106:BW$202,70,FALSE)))</f>
        <v>0</v>
      </c>
      <c r="BS29" s="6">
        <f>IF(ISERROR(VLOOKUP($A29,'Import OffPeak'!$A$3:BX$99,71,FALSE)-VLOOKUP($A29,'Import OffPeak change'!$A$106:BX$202,71,FALSE)),0,(VLOOKUP($A29,'Import OffPeak'!$A$3:BX$99,71,FALSE)-VLOOKUP($A29,'Import OffPeak change'!$A$106:BX$202,71,FALSE)))</f>
        <v>0</v>
      </c>
      <c r="BT29" s="6">
        <f>IF(ISERROR(VLOOKUP($A29,'Import OffPeak'!$A$3:BY$99,72,FALSE)-VLOOKUP($A29,'Import OffPeak change'!$A$106:BY$202,72,FALSE)),0,(VLOOKUP($A29,'Import OffPeak'!$A$3:BY$99,72,FALSE)-VLOOKUP($A29,'Import OffPeak change'!$A$106:BY$202,72,FALSE)))</f>
        <v>0</v>
      </c>
      <c r="BU29" s="6">
        <f>IF(ISERROR(VLOOKUP($A29,'Import OffPeak'!$A$3:BZ$99,73,FALSE)-VLOOKUP($A29,'Import OffPeak change'!$A$106:BZ$202,73,FALSE)),0,(VLOOKUP($A29,'Import OffPeak'!$A$3:BZ$99,73,FALSE)-VLOOKUP($A29,'Import OffPeak change'!$A$106:BZ$202,73,FALSE)))</f>
        <v>0</v>
      </c>
      <c r="BV29" s="6">
        <f>IF(ISERROR(VLOOKUP($A29,'Import OffPeak'!$A$3:CA$99,74,FALSE)-VLOOKUP($A29,'Import OffPeak change'!$A$106:CA$202,74,FALSE)),0,(VLOOKUP($A29,'Import OffPeak'!$A$3:CA$99,74,FALSE)-VLOOKUP($A29,'Import OffPeak change'!$A$106:CA$202,74,FALSE)))</f>
        <v>0</v>
      </c>
      <c r="BW29" s="6">
        <f>IF(ISERROR(VLOOKUP($A29,'Import OffPeak'!$A$3:CB$99,75,FALSE)-VLOOKUP($A29,'Import OffPeak change'!$A$106:CB$202,75,FALSE)),0,(VLOOKUP($A29,'Import OffPeak'!$A$3:CB$99,75,FALSE)-VLOOKUP($A29,'Import OffPeak change'!$A$106:CB$202,75,FALSE)))</f>
        <v>0</v>
      </c>
      <c r="BX29" s="6">
        <f>IF(ISERROR(VLOOKUP($A29,'Import OffPeak'!$A$3:CC$99,76,FALSE)-VLOOKUP($A29,'Import OffPeak change'!$A$106:CC$202,76,FALSE)),0,(VLOOKUP($A29,'Import OffPeak'!$A$3:CC$99,76,FALSE)-VLOOKUP($A29,'Import OffPeak change'!$A$106:CC$202,76,FALSE)))</f>
        <v>0</v>
      </c>
      <c r="BY29" s="6">
        <f>IF(ISERROR(VLOOKUP($A29,'Import OffPeak'!$A$3:CD$99,77,FALSE)-VLOOKUP($A29,'Import OffPeak change'!$A$106:CD$202,77,FALSE)),0,(VLOOKUP($A29,'Import OffPeak'!$A$3:CD$99,77,FALSE)-VLOOKUP($A29,'Import OffPeak change'!$A$106:CD$202,77,FALSE)))</f>
        <v>0</v>
      </c>
      <c r="BZ29" s="6">
        <f>IF(ISERROR(VLOOKUP($A29,'Import OffPeak'!$A$3:CE$99,78,FALSE)-VLOOKUP($A29,'Import OffPeak change'!$A$106:CE$202,78,FALSE)),0,(VLOOKUP($A29,'Import OffPeak'!$A$3:CE$99,78,FALSE)-VLOOKUP($A29,'Import OffPeak change'!$A$106:CE$202,78,FALSE)))</f>
        <v>0</v>
      </c>
      <c r="CA29" s="6">
        <f>IF(ISERROR(VLOOKUP($A29,'Import OffPeak'!$A$3:CF$99,79,FALSE)-VLOOKUP($A29,'Import OffPeak change'!$A$106:CF$202,79,FALSE)),0,(VLOOKUP($A29,'Import OffPeak'!$A$3:CF$99,79,FALSE)-VLOOKUP($A29,'Import OffPeak change'!$A$106:CF$202,79,FALSE)))</f>
        <v>0</v>
      </c>
      <c r="CB29" s="6">
        <f>IF(ISERROR(VLOOKUP($A29,'Import OffPeak'!$A$3:CG$99,80,FALSE)-VLOOKUP($A29,'Import OffPeak change'!$A$106:CG$202,80,FALSE)),0,(VLOOKUP($A29,'Import OffPeak'!$A$3:CG$99,80,FALSE)-VLOOKUP($A29,'Import OffPeak change'!$A$106:CG$202,80,FALSE)))</f>
        <v>0</v>
      </c>
      <c r="CC29" s="6">
        <f>IF(ISERROR(VLOOKUP($A29,'Import OffPeak'!$A$3:CH$99,81,FALSE)-VLOOKUP($A29,'Import OffPeak change'!$A$106:CH$202,81,FALSE)),0,(VLOOKUP($A29,'Import OffPeak'!$A$3:CH$99,81,FALSE)-VLOOKUP($A29,'Import OffPeak change'!$A$106:CH$202,81,FALSE)))</f>
        <v>0</v>
      </c>
      <c r="CD29" s="6">
        <f>IF(ISERROR(VLOOKUP($A29,'Import OffPeak'!$A$3:CI$99,82,FALSE)-VLOOKUP($A29,'Import OffPeak change'!$A$106:CI$202,82,FALSE)),0,(VLOOKUP($A29,'Import OffPeak'!$A$3:CI$99,82,FALSE)-VLOOKUP($A29,'Import OffPeak change'!$A$106:CI$202,82,FALSE)))</f>
        <v>0</v>
      </c>
      <c r="CE29" s="6">
        <f>IF(ISERROR(VLOOKUP($A29,'Import OffPeak'!$A$3:CJ$99,83,FALSE)-VLOOKUP($A29,'Import OffPeak change'!$A$106:CJ$202,83,FALSE)),0,(VLOOKUP($A29,'Import OffPeak'!$A$3:CJ$99,83,FALSE)-VLOOKUP($A29,'Import OffPeak change'!$A$106:CJ$202,83,FALSE)))</f>
        <v>0</v>
      </c>
      <c r="CF29" s="6">
        <f>IF(ISERROR(VLOOKUP($A29,'Import OffPeak'!$A$3:CK$99,84,FALSE)-VLOOKUP($A29,'Import OffPeak change'!$A$106:CK$202,84,FALSE)),0,(VLOOKUP($A29,'Import OffPeak'!$A$3:CK$99,84,FALSE)-VLOOKUP($A29,'Import OffPeak change'!$A$106:CK$202,84,FALSE)))</f>
        <v>0</v>
      </c>
      <c r="CG29" s="6">
        <f>IF(ISERROR(VLOOKUP($A29,'Import OffPeak'!$A$3:CL$99,85,FALSE)-VLOOKUP($A29,'Import OffPeak change'!$A$106:CL$202,85,FALSE)),0,(VLOOKUP($A29,'Import OffPeak'!$A$3:CL$99,85,FALSE)-VLOOKUP($A29,'Import OffPeak change'!$A$106:CL$202,85,FALSE)))</f>
        <v>0</v>
      </c>
      <c r="CH29" s="6">
        <f>IF(ISERROR(VLOOKUP($A29,'Import OffPeak'!$A$3:CM$99,86,FALSE)-VLOOKUP($A29,'Import OffPeak change'!$A$106:CM$202,86,FALSE)),0,(VLOOKUP($A29,'Import OffPeak'!$A$3:CM$99,86,FALSE)-VLOOKUP($A29,'Import OffPeak change'!$A$106:CM$202,86,FALSE)))</f>
        <v>0</v>
      </c>
      <c r="CI29" s="6">
        <f>IF(ISERROR(VLOOKUP($A29,'Import OffPeak'!$A$3:CN$99,87,FALSE)-VLOOKUP($A29,'Import OffPeak change'!$A$106:CN$202,87,FALSE)),0,(VLOOKUP($A29,'Import OffPeak'!$A$3:CN$99,87,FALSE)-VLOOKUP($A29,'Import OffPeak change'!$A$106:CN$202,87,FALSE)))</f>
        <v>0</v>
      </c>
      <c r="CJ29" s="6">
        <f>IF(ISERROR(VLOOKUP($A29,'Import OffPeak'!$A$3:CO$99,88,FALSE)-VLOOKUP($A29,'Import OffPeak change'!$A$106:CO$202,88,FALSE)),0,(VLOOKUP($A29,'Import OffPeak'!$A$3:CO$99,88,FALSE)-VLOOKUP($A29,'Import OffPeak change'!$A$106:CO$202,88,FALSE)))</f>
        <v>0</v>
      </c>
      <c r="CK29" s="6">
        <f>IF(ISERROR(VLOOKUP($A29,'Import OffPeak'!$A$3:CP$99,89,FALSE)-VLOOKUP($A29,'Import OffPeak change'!$A$106:CP$202,89,FALSE)),0,(VLOOKUP($A29,'Import OffPeak'!$A$3:CP$99,89,FALSE)-VLOOKUP($A29,'Import OffPeak change'!$A$106:CP$202,89,FALSE)))</f>
        <v>0</v>
      </c>
      <c r="CL29" s="6">
        <f>IF(ISERROR(VLOOKUP($A29,'Import OffPeak'!$A$3:CQ$99,90,FALSE)-VLOOKUP($A29,'Import OffPeak change'!$A$106:CQ$202,90,FALSE)),0,(VLOOKUP($A29,'Import OffPeak'!$A$3:CQ$99,90,FALSE)-VLOOKUP($A29,'Import OffPeak change'!$A$106:CQ$202,90,FALSE)))</f>
        <v>0</v>
      </c>
      <c r="CM29" s="6">
        <f>IF(ISERROR(VLOOKUP($A29,'Import OffPeak'!$A$3:CR$99,91,FALSE)-VLOOKUP($A29,'Import OffPeak change'!$A$106:CR$202,91,FALSE)),0,(VLOOKUP($A29,'Import OffPeak'!$A$3:CR$99,91,FALSE)-VLOOKUP($A29,'Import OffPeak change'!$A$106:CR$202,91,FALSE)))</f>
        <v>0</v>
      </c>
      <c r="CN29" s="6">
        <f>IF(ISERROR(VLOOKUP($A29,'Import OffPeak'!$A$3:CS$99,92,FALSE)-VLOOKUP($A29,'Import OffPeak change'!$A$106:CS$202,92,FALSE)),0,(VLOOKUP($A29,'Import OffPeak'!$A$3:CS$99,92,FALSE)-VLOOKUP($A29,'Import OffPeak change'!$A$106:CS$202,92,FALSE)))</f>
        <v>0</v>
      </c>
      <c r="CO29" s="6">
        <f>IF(ISERROR(VLOOKUP($A29,'Import OffPeak'!$A$3:CT$99,93,FALSE)-VLOOKUP($A29,'Import OffPeak change'!$A$106:CT$202,93,FALSE)),0,(VLOOKUP($A29,'Import OffPeak'!$A$3:CT$99,93,FALSE)-VLOOKUP($A29,'Import OffPeak change'!$A$106:CT$202,93,FALSE)))</f>
        <v>0</v>
      </c>
      <c r="CP29" s="6">
        <f>IF(ISERROR(VLOOKUP($A29,'Import OffPeak'!$A$3:CU$99,94,FALSE)-VLOOKUP($A29,'Import OffPeak change'!$A$106:CU$202,94,FALSE)),0,(VLOOKUP($A29,'Import OffPeak'!$A$3:CU$99,94,FALSE)-VLOOKUP($A29,'Import OffPeak change'!$A$106:CU$202,94,FALSE)))</f>
        <v>0</v>
      </c>
      <c r="CQ29" s="6">
        <f>IF(ISERROR(VLOOKUP($A29,'Import OffPeak'!$A$3:CV$99,95,FALSE)-VLOOKUP($A29,'Import OffPeak change'!$A$106:CV$202,95,FALSE)),0,(VLOOKUP($A29,'Import OffPeak'!$A$3:CV$99,95,FALSE)-VLOOKUP($A29,'Import OffPeak change'!$A$106:CV$202,95,FALSE)))</f>
        <v>0</v>
      </c>
      <c r="CR29" s="6">
        <f>IF(ISERROR(VLOOKUP($A29,'Import OffPeak'!$A$3:CW$99,96,FALSE)-VLOOKUP($A29,'Import OffPeak change'!$A$106:CW$202,96,FALSE)),0,(VLOOKUP($A29,'Import OffPeak'!$A$3:CW$99,96,FALSE)-VLOOKUP($A29,'Import OffPeak change'!$A$106:CW$202,96,FALSE)))</f>
        <v>0</v>
      </c>
      <c r="CS29" s="6">
        <f>IF(ISERROR(VLOOKUP($A29,'Import OffPeak'!$A$3:CX$99,97,FALSE)-VLOOKUP($A29,'Import OffPeak change'!$A$106:CX$202,97,FALSE)),0,(VLOOKUP($A29,'Import OffPeak'!$A$3:CX$99,97,FALSE)-VLOOKUP($A29,'Import OffPeak change'!$A$106:CX$202,97,FALSE)))</f>
        <v>0</v>
      </c>
      <c r="CT29" s="6">
        <f>IF(ISERROR(VLOOKUP($A29,'Import OffPeak'!$A$3:CY$99,98,FALSE)-VLOOKUP($A29,'Import OffPeak change'!$A$106:CY$202,98,FALSE)),0,(VLOOKUP($A29,'Import OffPeak'!$A$3:CY$99,98,FALSE)-VLOOKUP($A29,'Import OffPeak change'!$A$106:CY$202,98,FALSE)))</f>
        <v>0</v>
      </c>
      <c r="CU29" s="6">
        <f>IF(ISERROR(VLOOKUP($A29,'Import OffPeak'!$A$3:CZ$99,99,FALSE)-VLOOKUP($A29,'Import OffPeak change'!$A$106:CZ$202,99,FALSE)),0,(VLOOKUP($A29,'Import OffPeak'!$A$3:CZ$99,99,FALSE)-VLOOKUP($A29,'Import OffPeak change'!$A$106:CZ$202,99,FALSE)))</f>
        <v>0</v>
      </c>
      <c r="CV29" s="6">
        <f>IF(ISERROR(VLOOKUP($A29,'Import OffPeak'!$A$3:DA$99,100,FALSE)-VLOOKUP($A29,'Import OffPeak change'!$A$106:DA$202,100,FALSE)),0,(VLOOKUP($A29,'Import OffPeak'!$A$3:DA$99,100,FALSE)-VLOOKUP($A29,'Import OffPeak change'!$A$106:DA$202,100,FALSE)))</f>
        <v>0</v>
      </c>
      <c r="CW29" s="6">
        <f>IF(ISERROR(VLOOKUP($A29,'Import OffPeak'!$A$3:DB$99,101,FALSE)-VLOOKUP($A29,'Import OffPeak change'!$A$106:DB$202,101,FALSE)),0,(VLOOKUP($A29,'Import OffPeak'!$A$3:DB$99,101,FALSE)-VLOOKUP($A29,'Import OffPeak change'!$A$106:DB$202,101,FALSE)))</f>
        <v>0</v>
      </c>
      <c r="CX29" s="6">
        <f>IF(ISERROR(VLOOKUP($A29,'Import OffPeak'!$A$3:DC$99,102,FALSE)-VLOOKUP($A29,'Import OffPeak change'!$A$106:DC$202,102,FALSE)),0,(VLOOKUP($A29,'Import OffPeak'!$A$3:DC$99,102,FALSE)-VLOOKUP($A29,'Import OffPeak change'!$A$106:DC$202,102,FALSE)))</f>
        <v>0</v>
      </c>
      <c r="CY29" s="6">
        <f>IF(ISERROR(VLOOKUP($A29,'Import OffPeak'!$A$3:DD$99,103,FALSE)-VLOOKUP($A29,'Import OffPeak change'!$A$106:DD$202,103,FALSE)),0,(VLOOKUP($A29,'Import OffPeak'!$A$3:DD$99,103,FALSE)-VLOOKUP($A29,'Import OffPeak change'!$A$106:DD$202,103,FALSE)))</f>
        <v>0</v>
      </c>
      <c r="CZ29" s="6">
        <f>IF(ISERROR(VLOOKUP($A29,'Import OffPeak'!$A$3:DE$99,104,FALSE)-VLOOKUP($A29,'Import OffPeak change'!$A$106:DE$202,104,FALSE)),0,(VLOOKUP($A29,'Import OffPeak'!$A$3:DE$99,104,FALSE)-VLOOKUP($A29,'Import OffPeak change'!$A$106:DE$202,104,FALSE)))</f>
        <v>0</v>
      </c>
      <c r="DA29" s="6">
        <f>IF(ISERROR(VLOOKUP($A29,'Import OffPeak'!$A$3:DF$99,105,FALSE)-VLOOKUP($A29,'Import OffPeak change'!$A$106:DF$202,105,FALSE)),0,(VLOOKUP($A29,'Import OffPeak'!$A$3:DF$99,105,FALSE)-VLOOKUP($A29,'Import OffPeak change'!$A$106:DF$202,105,FALSE)))</f>
        <v>0</v>
      </c>
      <c r="DB29" s="6">
        <f>IF(ISERROR(VLOOKUP($A29,'Import OffPeak'!$A$3:DG$99,106,FALSE)-VLOOKUP($A29,'Import OffPeak change'!$A$106:DG$202,106,FALSE)),0,(VLOOKUP($A29,'Import OffPeak'!$A$3:DG$99,106,FALSE)-VLOOKUP($A29,'Import OffPeak change'!$A$106:DG$202,106,FALSE)))</f>
        <v>0</v>
      </c>
      <c r="DC29" s="6">
        <f>IF(ISERROR(VLOOKUP($A29,'Import OffPeak'!$A$3:DH$99,107,FALSE)-VLOOKUP($A29,'Import OffPeak change'!$A$106:DH$202,107,FALSE)),0,(VLOOKUP($A29,'Import OffPeak'!$A$3:DH$99,107,FALSE)-VLOOKUP($A29,'Import OffPeak change'!$A$106:DH$202,107,FALSE)))</f>
        <v>0</v>
      </c>
      <c r="DD29" s="6">
        <f>IF(ISERROR(VLOOKUP($A29,'Import OffPeak'!$A$3:DI$99,108,FALSE)-VLOOKUP($A29,'Import OffPeak change'!$A$106:DI$202,108,FALSE)),0,(VLOOKUP($A29,'Import OffPeak'!$A$3:DI$99,108,FALSE)-VLOOKUP($A29,'Import OffPeak change'!$A$106:DI$202,108,FALSE)))</f>
        <v>0</v>
      </c>
      <c r="DE29" s="6">
        <f>IF(ISERROR(VLOOKUP($A29,'Import OffPeak'!$A$3:DJ$99,109,FALSE)-VLOOKUP($A29,'Import OffPeak change'!$A$106:DJ$202,109,FALSE)),0,(VLOOKUP($A29,'Import OffPeak'!$A$3:DJ$99,109,FALSE)-VLOOKUP($A29,'Import OffPeak change'!$A$106:DJ$202,109,FALSE)))</f>
        <v>0</v>
      </c>
      <c r="DF29" s="6">
        <f>IF(ISERROR(VLOOKUP($A29,'Import OffPeak'!$A$3:DK$99,110,FALSE)-VLOOKUP($A29,'Import OffPeak change'!$A$106:DK$202,110,FALSE)),0,(VLOOKUP($A29,'Import OffPeak'!$A$3:DK$99,110,FALSE)-VLOOKUP($A29,'Import OffPeak change'!$A$106:DK$202,110,FALSE)))</f>
        <v>0</v>
      </c>
      <c r="DG29" s="6">
        <f>IF(ISERROR(VLOOKUP($A29,'Import OffPeak'!$A$3:DL$99,111,FALSE)-VLOOKUP($A29,'Import OffPeak change'!$A$106:DL$202,111,FALSE)),0,(VLOOKUP($A29,'Import OffPeak'!$A$3:DL$99,111,FALSE)-VLOOKUP($A29,'Import OffPeak change'!$A$106:DL$202,111,FALSE)))</f>
        <v>0</v>
      </c>
      <c r="DH29" s="6">
        <f>IF(ISERROR(VLOOKUP($A29,'Import OffPeak'!$A$3:DM$99,112,FALSE)-VLOOKUP($A29,'Import OffPeak change'!$A$106:DM$202,112,FALSE)),0,(VLOOKUP($A29,'Import OffPeak'!$A$3:DM$99,112,FALSE)-VLOOKUP($A29,'Import OffPeak change'!$A$106:DM$202,112,FALSE)))</f>
        <v>0</v>
      </c>
      <c r="DI29" s="6">
        <f>IF(ISERROR(VLOOKUP($A29,'Import OffPeak'!$A$3:DN$99,113,FALSE)-VLOOKUP($A29,'Import OffPeak change'!$A$106:DN$202,113,FALSE)),0,(VLOOKUP($A29,'Import OffPeak'!$A$3:DN$99,113,FALSE)-VLOOKUP($A29,'Import OffPeak change'!$A$106:DN$202,113,FALSE)))</f>
        <v>0</v>
      </c>
      <c r="DJ29" s="6">
        <f>IF(ISERROR(VLOOKUP($A29,'Import OffPeak'!$A$3:DO$99,114,FALSE)-VLOOKUP($A29,'Import OffPeak change'!$A$106:DO$202,114,FALSE)),0,(VLOOKUP($A29,'Import OffPeak'!$A$3:DO$99,114,FALSE)-VLOOKUP($A29,'Import OffPeak change'!$A$106:DO$202,114,FALSE)))</f>
        <v>0</v>
      </c>
      <c r="DK29" s="6">
        <f>IF(ISERROR(VLOOKUP($A29,'Import OffPeak'!$A$3:DP$99,115,FALSE)-VLOOKUP($A29,'Import OffPeak change'!$A$106:DP$202,115,FALSE)),0,(VLOOKUP($A29,'Import OffPeak'!$A$3:DP$99,115,FALSE)-VLOOKUP($A29,'Import OffPeak change'!$A$106:DP$202,115,FALSE)))</f>
        <v>0</v>
      </c>
      <c r="DL29" s="6">
        <f>IF(ISERROR(VLOOKUP($A29,'Import OffPeak'!$A$3:DQ$99,116,FALSE)-VLOOKUP($A29,'Import OffPeak change'!$A$106:DQ$202,116,FALSE)),0,(VLOOKUP($A29,'Import OffPeak'!$A$3:DQ$99,116,FALSE)-VLOOKUP($A29,'Import OffPeak change'!$A$106:DQ$202,116,FALSE)))</f>
        <v>0</v>
      </c>
      <c r="DM29" s="6">
        <f>IF(ISERROR(VLOOKUP($A29,'Import OffPeak'!$A$3:DR$99,117,FALSE)-VLOOKUP($A29,'Import OffPeak change'!$A$106:DR$202,117,FALSE)),0,(VLOOKUP($A29,'Import OffPeak'!$A$3:DR$99,117,FALSE)-VLOOKUP($A29,'Import OffPeak change'!$A$106:DR$202,117,FALSE)))</f>
        <v>0</v>
      </c>
      <c r="DN29" s="6">
        <f>IF(ISERROR(VLOOKUP($A29,'Import OffPeak'!$A$3:DS$99,118,FALSE)-VLOOKUP($A29,'Import OffPeak change'!$A$106:DS$202,118,FALSE)),0,(VLOOKUP($A29,'Import OffPeak'!$A$3:DS$99,118,FALSE)-VLOOKUP($A29,'Import OffPeak change'!$A$106:DS$202,118,FALSE)))</f>
        <v>0</v>
      </c>
      <c r="DO29" s="6">
        <f>IF(ISERROR(VLOOKUP($A29,'Import OffPeak'!$A$3:DT$99,119,FALSE)-VLOOKUP($A29,'Import OffPeak change'!$A$106:DT$202,119,FALSE)),0,(VLOOKUP($A29,'Import OffPeak'!$A$3:DT$99,119,FALSE)-VLOOKUP($A29,'Import OffPeak change'!$A$106:DT$202,119,FALSE)))</f>
        <v>0</v>
      </c>
      <c r="DP29" s="6">
        <f>IF(ISERROR(VLOOKUP($A29,'Import OffPeak'!$A$3:DU$99,120,FALSE)-VLOOKUP($A29,'Import OffPeak change'!$A$106:DU$202,120,FALSE)),0,(VLOOKUP($A29,'Import OffPeak'!$A$3:DU$99,120,FALSE)-VLOOKUP($A29,'Import OffPeak change'!$A$106:DU$202,120,FALSE)))</f>
        <v>0</v>
      </c>
      <c r="DQ29" s="6">
        <f>IF(ISERROR(VLOOKUP($A29,'Import OffPeak'!$A$3:DV$99,121,FALSE)-VLOOKUP($A29,'Import OffPeak change'!$A$106:DV$202,121,FALSE)),0,(VLOOKUP($A29,'Import OffPeak'!$A$3:DV$99,121,FALSE)-VLOOKUP($A29,'Import OffPeak change'!$A$106:DV$202,121,FALSE)))</f>
        <v>0</v>
      </c>
      <c r="DR29" s="6">
        <f>IF(ISERROR(VLOOKUP($A29,'Import OffPeak'!$A$3:DW$99,122,FALSE)-VLOOKUP($A29,'Import OffPeak change'!$A$106:DW$202,122,FALSE)),0,(VLOOKUP($A29,'Import OffPeak'!$A$3:DW$99,122,FALSE)-VLOOKUP($A29,'Import OffPeak change'!$A$106:DW$202,122,FALSE)))</f>
        <v>0</v>
      </c>
      <c r="DS29" s="6">
        <f>IF(ISERROR(VLOOKUP($A29,'Import OffPeak'!$A$3:DX$99,123,FALSE)-VLOOKUP($A29,'Import OffPeak change'!$A$106:DX$202,123,FALSE)),0,(VLOOKUP($A29,'Import OffPeak'!$A$3:DX$99,123,FALSE)-VLOOKUP($A29,'Import OffPeak change'!$A$106:DX$202,123,FALSE)))</f>
        <v>0</v>
      </c>
      <c r="DT29" s="6">
        <f>IF(ISERROR(VLOOKUP($A29,'Import OffPeak'!$A$3:DY$99,124,FALSE)-VLOOKUP($A29,'Import OffPeak change'!$A$106:DY$202,124,FALSE)),0,(VLOOKUP($A29,'Import OffPeak'!$A$3:DY$99,124,FALSE)-VLOOKUP($A29,'Import OffPeak change'!$A$106:DY$202,124,FALSE)))</f>
        <v>0</v>
      </c>
      <c r="DU29" s="6">
        <f>IF(ISERROR(VLOOKUP($A29,'Import OffPeak'!$A$3:DZ$99,125,FALSE)-VLOOKUP($A29,'Import OffPeak change'!$A$106:DZ$202,125,FALSE)),0,(VLOOKUP($A29,'Import OffPeak'!$A$3:DZ$99,125,FALSE)-VLOOKUP($A29,'Import OffPeak change'!$A$106:DZ$202,125,FALSE)))</f>
        <v>0</v>
      </c>
      <c r="DV29" s="6">
        <f>IF(ISERROR(VLOOKUP($A29,'Import OffPeak'!$A$3:EA$99,126,FALSE)-VLOOKUP($A29,'Import OffPeak change'!$A$106:EA$202,126,FALSE)),0,(VLOOKUP($A29,'Import OffPeak'!$A$3:EA$99,126,FALSE)-VLOOKUP($A29,'Import OffPeak change'!$A$106:EA$202,126,FALSE)))</f>
        <v>0</v>
      </c>
      <c r="DW29" s="6">
        <f>IF(ISERROR(VLOOKUP($A29,'Import OffPeak'!$A$3:EB$99,127,FALSE)-VLOOKUP($A29,'Import OffPeak change'!$A$106:EB$202,127,FALSE)),0,(VLOOKUP($A29,'Import OffPeak'!$A$3:EB$99,127,FALSE)-VLOOKUP($A29,'Import OffPeak change'!$A$106:EB$202,127,FALSE)))</f>
        <v>0</v>
      </c>
      <c r="DX29" s="6">
        <f>IF(ISERROR(VLOOKUP($A29,'Import OffPeak'!$A$3:EC$99,128,FALSE)-VLOOKUP($A29,'Import OffPeak change'!$A$106:EC$202,128,FALSE)),0,(VLOOKUP($A29,'Import OffPeak'!$A$3:EC$99,128,FALSE)-VLOOKUP($A29,'Import OffPeak change'!$A$106:EC$202,128,FALSE)))</f>
        <v>0</v>
      </c>
      <c r="DY29" s="6">
        <f>IF(ISERROR(VLOOKUP($A29,'Import OffPeak'!$A$3:ED$99,129,FALSE)-VLOOKUP($A29,'Import OffPeak change'!$A$106:ED$202,129,FALSE)),0,(VLOOKUP($A29,'Import OffPeak'!$A$3:ED$99,129,FALSE)-VLOOKUP($A29,'Import OffPeak change'!$A$106:ED$202,129,FALSE)))</f>
        <v>0</v>
      </c>
      <c r="DZ29" s="6">
        <f>IF(ISERROR(VLOOKUP($A29,'Import OffPeak'!$A$3:EE$99,130,FALSE)-VLOOKUP($A29,'Import OffPeak change'!$A$106:EE$202,130,FALSE)),0,(VLOOKUP($A29,'Import OffPeak'!$A$3:EE$99,130,FALSE)-VLOOKUP($A29,'Import OffPeak change'!$A$106:EE$202,130,FALSE)))</f>
        <v>0</v>
      </c>
      <c r="EA29" s="6">
        <f>IF(ISERROR(VLOOKUP($A29,'Import OffPeak'!$A$3:EF$99,131,FALSE)-VLOOKUP($A29,'Import OffPeak change'!$A$106:EF$202,131,FALSE)),0,(VLOOKUP($A29,'Import OffPeak'!$A$3:EF$99,131,FALSE)-VLOOKUP($A29,'Import OffPeak change'!$A$106:EF$202,131,FALSE)))</f>
        <v>0</v>
      </c>
      <c r="EB29" s="6">
        <f>IF(ISERROR(VLOOKUP($A29,'Import OffPeak'!$A$3:EG$99,132,FALSE)-VLOOKUP($A29,'Import OffPeak change'!$A$106:EG$202,132,FALSE)),0,(VLOOKUP($A29,'Import OffPeak'!$A$3:EG$99,132,FALSE)-VLOOKUP($A29,'Import OffPeak change'!$A$106:EG$202,132,FALSE)))</f>
        <v>0</v>
      </c>
      <c r="EC29" s="6">
        <f>IF(ISERROR(VLOOKUP($A29,'Import OffPeak'!$A$3:EH$99,133,FALSE)-VLOOKUP($A29,'Import OffPeak change'!$A$106:EH$202,133,FALSE)),0,(VLOOKUP($A29,'Import OffPeak'!$A$3:EH$99,133,FALSE)-VLOOKUP($A29,'Import OffPeak change'!$A$106:EH$202,133,FALSE)))</f>
        <v>0</v>
      </c>
      <c r="ED29" s="6">
        <f>IF(ISERROR(VLOOKUP($A29,'Import OffPeak'!$A$3:EI$99,134,FALSE)-VLOOKUP($A29,'Import OffPeak change'!$A$106:EI$202,134,FALSE)),0,(VLOOKUP($A29,'Import OffPeak'!$A$3:EI$99,134,FALSE)-VLOOKUP($A29,'Import OffPeak change'!$A$106:EI$202,134,FALSE)))</f>
        <v>0</v>
      </c>
      <c r="EE29" s="6">
        <f>IF(ISERROR(VLOOKUP($A29,'Import OffPeak'!$A$3:EJ$99,135,FALSE)-VLOOKUP($A29,'Import OffPeak change'!$A$106:EJ$202,135,FALSE)),0,(VLOOKUP($A29,'Import OffPeak'!$A$3:EJ$99,135,FALSE)-VLOOKUP($A29,'Import OffPeak change'!$A$106:EJ$202,135,FALSE)))</f>
        <v>0</v>
      </c>
      <c r="EF29" s="6">
        <f>IF(ISERROR(VLOOKUP($A29,'Import OffPeak'!$A$3:EK$99,136,FALSE)-VLOOKUP($A29,'Import OffPeak change'!$A$106:EK$202,136,FALSE)),0,(VLOOKUP($A29,'Import OffPeak'!$A$3:EK$99,136,FALSE)-VLOOKUP($A29,'Import OffPeak change'!$A$106:EK$202,136,FALSE)))</f>
        <v>0</v>
      </c>
      <c r="EG29" s="6">
        <f>IF(ISERROR(VLOOKUP($A29,'Import OffPeak'!$A$3:EL$99,137,FALSE)-VLOOKUP($A29,'Import OffPeak change'!$A$106:EL$202,137,FALSE)),0,(VLOOKUP($A29,'Import OffPeak'!$A$3:EL$99,137,FALSE)-VLOOKUP($A29,'Import OffPeak change'!$A$106:EL$202,137,FALSE)))</f>
        <v>0</v>
      </c>
      <c r="EH29" s="6">
        <f>IF(ISERROR(VLOOKUP($A29,'Import OffPeak'!$A$3:EM$99,138,FALSE)-VLOOKUP($A29,'Import OffPeak change'!$A$106:EM$202,138,FALSE)),0,(VLOOKUP($A29,'Import OffPeak'!$A$3:EM$99,138,FALSE)-VLOOKUP($A29,'Import OffPeak change'!$A$106:EM$202,138,FALSE)))</f>
        <v>0</v>
      </c>
      <c r="EI29" s="6">
        <f>IF(ISERROR(VLOOKUP($A29,'Import OffPeak'!$A$3:EN$99,139,FALSE)-VLOOKUP($A29,'Import OffPeak change'!$A$106:EN$202,139,FALSE)),0,(VLOOKUP($A29,'Import OffPeak'!$A$3:EN$99,139,FALSE)-VLOOKUP($A29,'Import OffPeak change'!$A$106:EN$202,139,FALSE)))</f>
        <v>0</v>
      </c>
      <c r="EJ29" s="6">
        <f>IF(ISERROR(VLOOKUP($A29,'Import OffPeak'!$A$3:EO$99,140,FALSE)-VLOOKUP($A29,'Import OffPeak change'!$A$106:EO$202,140,FALSE)),0,(VLOOKUP($A29,'Import OffPeak'!$A$3:EO$99,140,FALSE)-VLOOKUP($A29,'Import OffPeak change'!$A$106:EO$202,140,FALSE)))</f>
        <v>0</v>
      </c>
      <c r="EK29" s="6">
        <f>IF(ISERROR(VLOOKUP($A29,'Import OffPeak'!$A$3:EP$99,141,FALSE)-VLOOKUP($A29,'Import OffPeak change'!$A$106:EP$202,141,FALSE)),0,(VLOOKUP($A29,'Import OffPeak'!$A$3:EP$99,141,FALSE)-VLOOKUP($A29,'Import OffPeak change'!$A$106:EP$202,141,FALSE)))</f>
        <v>0</v>
      </c>
      <c r="EL29" s="6">
        <f>IF(ISERROR(VLOOKUP($A29,'Import OffPeak'!$A$3:EQ$99,142,FALSE)-VLOOKUP($A29,'Import OffPeak change'!$A$106:EQ$202,142,FALSE)),0,(VLOOKUP($A29,'Import OffPeak'!$A$3:EQ$99,142,FALSE)-VLOOKUP($A29,'Import OffPeak change'!$A$106:EQ$202,142,FALSE)))</f>
        <v>0</v>
      </c>
      <c r="EM29" s="6">
        <f>IF(ISERROR(VLOOKUP($A29,'Import OffPeak'!$A$3:ER$99,143,FALSE)-VLOOKUP($A29,'Import OffPeak change'!$A$106:ER$202,143,FALSE)),0,(VLOOKUP($A29,'Import OffPeak'!$A$3:ER$99,143,FALSE)-VLOOKUP($A29,'Import OffPeak change'!$A$106:ER$202,143,FALSE)))</f>
        <v>0</v>
      </c>
      <c r="EN29" s="6">
        <f>IF(ISERROR(VLOOKUP($A29,'Import OffPeak'!$A$3:ES$99,144,FALSE)-VLOOKUP($A29,'Import OffPeak change'!$A$106:ES$202,144,FALSE)),0,(VLOOKUP($A29,'Import OffPeak'!$A$3:ES$99,144,FALSE)-VLOOKUP($A29,'Import OffPeak change'!$A$106:ES$202,144,FALSE)))</f>
        <v>0</v>
      </c>
      <c r="EO29" s="6">
        <f>IF(ISERROR(VLOOKUP($A29,'Import OffPeak'!$A$3:ET$99,145,FALSE)-VLOOKUP($A29,'Import OffPeak change'!$A$106:ET$202,145,FALSE)),0,(VLOOKUP($A29,'Import OffPeak'!$A$3:ET$99,145,FALSE)-VLOOKUP($A29,'Import OffPeak change'!$A$106:ET$202,145,FALSE)))</f>
        <v>0</v>
      </c>
      <c r="EP29" s="6">
        <f>IF(ISERROR(VLOOKUP($A29,'Import OffPeak'!$A$3:EU$99,146,FALSE)-VLOOKUP($A29,'Import OffPeak change'!$A$106:EU$202,146,FALSE)),0,(VLOOKUP($A29,'Import OffPeak'!$A$3:EU$99,146,FALSE)-VLOOKUP($A29,'Import OffPeak change'!$A$106:EU$202,146,FALSE)))</f>
        <v>0</v>
      </c>
      <c r="EQ29" s="6">
        <f>IF(ISERROR(VLOOKUP($A29,'Import OffPeak'!$A$3:EV$99,147,FALSE)-VLOOKUP($A29,'Import OffPeak change'!$A$106:EV$202,147,FALSE)),0,(VLOOKUP($A29,'Import OffPeak'!$A$3:EV$99,147,FALSE)-VLOOKUP($A29,'Import OffPeak change'!$A$106:EV$202,147,FALSE)))</f>
        <v>0</v>
      </c>
      <c r="ER29" s="6">
        <f>IF(ISERROR(VLOOKUP($A29,'Import OffPeak'!$A$3:EW$99,148,FALSE)-VLOOKUP($A29,'Import OffPeak change'!$A$106:EW$202,148,FALSE)),0,(VLOOKUP($A29,'Import OffPeak'!$A$3:EW$99,148,FALSE)-VLOOKUP($A29,'Import OffPeak change'!$A$106:EW$202,148,FALSE)))</f>
        <v>0</v>
      </c>
      <c r="ES29" s="6">
        <f>IF(ISERROR(VLOOKUP($A29,'Import OffPeak'!$A$3:EX$99,149,FALSE)-VLOOKUP($A29,'Import OffPeak change'!$A$106:EX$202,149,FALSE)),0,(VLOOKUP($A29,'Import OffPeak'!$A$3:EX$99,149,FALSE)-VLOOKUP($A29,'Import OffPeak change'!$A$106:EX$202,149,FALSE)))</f>
        <v>0</v>
      </c>
      <c r="ET29" s="6">
        <f>IF(ISERROR(VLOOKUP($A29,'Import OffPeak'!$A$3:EY$99,150,FALSE)-VLOOKUP($A29,'Import OffPeak change'!$A$106:EY$202,150,FALSE)),0,(VLOOKUP($A29,'Import OffPeak'!$A$3:EY$99,150,FALSE)-VLOOKUP($A29,'Import OffPeak change'!$A$106:EY$202,150,FALSE)))</f>
        <v>0</v>
      </c>
      <c r="EU29" s="6">
        <f>IF(ISERROR(VLOOKUP($A29,'Import OffPeak'!$A$3:EZ$99,151,FALSE)-VLOOKUP($A29,'Import OffPeak change'!$A$106:EZ$202,151,FALSE)),0,(VLOOKUP($A29,'Import OffPeak'!$A$3:EZ$99,151,FALSE)-VLOOKUP($A29,'Import OffPeak change'!$A$106:EZ$202,151,FALSE)))</f>
        <v>0</v>
      </c>
      <c r="EV29" s="6">
        <f>IF(ISERROR(VLOOKUP($A29,'Import OffPeak'!$A$3:FA$99,152,FALSE)-VLOOKUP($A29,'Import OffPeak change'!$A$106:FA$202,152,FALSE)),0,(VLOOKUP($A29,'Import OffPeak'!$A$3:FA$99,152,FALSE)-VLOOKUP($A29,'Import OffPeak change'!$A$106:FA$202,152,FALSE)))</f>
        <v>0</v>
      </c>
      <c r="EW29" s="6">
        <f>IF(ISERROR(VLOOKUP($A29,'Import OffPeak'!$A$3:FB$99,153,FALSE)-VLOOKUP($A29,'Import OffPeak change'!$A$106:FB$202,153,FALSE)),0,(VLOOKUP($A29,'Import OffPeak'!$A$3:FB$99,153,FALSE)-VLOOKUP($A29,'Import OffPeak change'!$A$106:FB$202,153,FALSE)))</f>
        <v>0</v>
      </c>
      <c r="EX29" s="6">
        <f>IF(ISERROR(VLOOKUP($A29,'Import OffPeak'!$A$3:FC$99,154,FALSE)-VLOOKUP($A29,'Import OffPeak change'!$A$106:FC$202,154,FALSE)),0,(VLOOKUP($A29,'Import OffPeak'!$A$3:FC$99,154,FALSE)-VLOOKUP($A29,'Import OffPeak change'!$A$106:FC$202,154,FALSE)))</f>
        <v>0</v>
      </c>
      <c r="EY29" s="6">
        <f>IF(ISERROR(VLOOKUP($A29,'Import OffPeak'!$A$3:FD$99,155,FALSE)-VLOOKUP($A29,'Import OffPeak change'!$A$106:FD$202,155,FALSE)),0,(VLOOKUP($A29,'Import OffPeak'!$A$3:FD$99,155,FALSE)-VLOOKUP($A29,'Import OffPeak change'!$A$106:FD$202,155,FALSE)))</f>
        <v>0</v>
      </c>
      <c r="EZ29" s="6">
        <f>IF(ISERROR(VLOOKUP($A29,'Import OffPeak'!$A$3:FE$99,156,FALSE)-VLOOKUP($A29,'Import OffPeak change'!$A$106:FE$202,156,FALSE)),0,(VLOOKUP($A29,'Import OffPeak'!$A$3:FE$99,156,FALSE)-VLOOKUP($A29,'Import OffPeak change'!$A$106:FE$202,156,FALSE)))</f>
        <v>0</v>
      </c>
      <c r="FA29" s="6">
        <f>IF(ISERROR(VLOOKUP($A29,'Import OffPeak'!$A$3:FF$99,157,FALSE)-VLOOKUP($A29,'Import OffPeak change'!$A$106:FF$202,157,FALSE)),0,(VLOOKUP($A29,'Import OffPeak'!$A$3:FF$99,157,FALSE)-VLOOKUP($A29,'Import OffPeak change'!$A$106:FF$202,157,FALSE)))</f>
        <v>0</v>
      </c>
      <c r="FB29" s="6">
        <f>IF(ISERROR(VLOOKUP($A29,'Import OffPeak'!$A$3:FG$99,158,FALSE)-VLOOKUP($A29,'Import OffPeak change'!$A$106:FG$202,158,FALSE)),0,(VLOOKUP($A29,'Import OffPeak'!$A$3:FG$99,158,FALSE)-VLOOKUP($A29,'Import OffPeak change'!$A$106:FG$202,158,FALSE)))</f>
        <v>0</v>
      </c>
      <c r="FC29" s="6">
        <f>IF(ISERROR(VLOOKUP($A29,'Import OffPeak'!$A$3:FH$99,159,FALSE)-VLOOKUP($A29,'Import OffPeak change'!$A$106:FH$202,159,FALSE)),0,(VLOOKUP($A29,'Import OffPeak'!$A$3:FH$99,159,FALSE)-VLOOKUP($A29,'Import OffPeak change'!$A$106:FH$202,159,FALSE)))</f>
        <v>0</v>
      </c>
      <c r="FD29" s="6">
        <f>IF(ISERROR(VLOOKUP($A29,'Import OffPeak'!$A$3:FI$99,160,FALSE)-VLOOKUP($A29,'Import OffPeak change'!$A$106:FI$202,160,FALSE)),0,(VLOOKUP($A29,'Import OffPeak'!$A$3:FI$99,160,FALSE)-VLOOKUP($A29,'Import OffPeak change'!$A$106:FI$202,160,FALSE)))</f>
        <v>0</v>
      </c>
      <c r="FE29" s="6">
        <f>IF(ISERROR(VLOOKUP($A29,'Import OffPeak'!$A$3:FJ$99,161,FALSE)-VLOOKUP($A29,'Import OffPeak change'!$A$106:FJ$202,161,FALSE)),0,(VLOOKUP($A29,'Import OffPeak'!$A$3:FJ$99,161,FALSE)-VLOOKUP($A29,'Import OffPeak change'!$A$106:FJ$202,161,FALSE)))</f>
        <v>0</v>
      </c>
      <c r="FF29" s="6">
        <f>IF(ISERROR(VLOOKUP($A29,'Import OffPeak'!$A$3:FK$99,162,FALSE)-VLOOKUP($A29,'Import OffPeak change'!$A$106:FK$202,162,FALSE)),0,(VLOOKUP($A29,'Import OffPeak'!$A$3:FK$99,162,FALSE)-VLOOKUP($A29,'Import OffPeak change'!$A$106:FK$202,162,FALSE)))</f>
        <v>0</v>
      </c>
      <c r="FG29" s="6">
        <f>IF(ISERROR(VLOOKUP($A29,'Import OffPeak'!$A$3:FL$99,163,FALSE)-VLOOKUP($A29,'Import OffPeak change'!$A$106:FL$202,163,FALSE)),0,(VLOOKUP($A29,'Import OffPeak'!$A$3:FL$99,163,FALSE)-VLOOKUP($A29,'Import OffPeak change'!$A$106:FL$202,163,FALSE)))</f>
        <v>0</v>
      </c>
      <c r="FH29" s="6">
        <f>IF(ISERROR(VLOOKUP($A29,'Import OffPeak'!$A$3:FM$99,164,FALSE)-VLOOKUP($A29,'Import OffPeak change'!$A$106:FM$202,164,FALSE)),0,(VLOOKUP($A29,'Import OffPeak'!$A$3:FM$99,164,FALSE)-VLOOKUP($A29,'Import OffPeak change'!$A$106:FM$202,164,FALSE)))</f>
        <v>0</v>
      </c>
      <c r="FI29" s="6">
        <f>IF(ISERROR(VLOOKUP($A29,'Import OffPeak'!$A$3:FN$99,165,FALSE)-VLOOKUP($A29,'Import OffPeak change'!$A$106:FN$202,165,FALSE)),0,(VLOOKUP($A29,'Import OffPeak'!$A$3:FN$99,165,FALSE)-VLOOKUP($A29,'Import OffPeak change'!$A$106:FN$202,165,FALSE)))</f>
        <v>0</v>
      </c>
      <c r="FJ29" s="6">
        <f>IF(ISERROR(VLOOKUP($A29,'Import OffPeak'!$A$3:FO$99,166,FALSE)-VLOOKUP($A29,'Import OffPeak change'!$A$106:FO$202,166,FALSE)),0,(VLOOKUP($A29,'Import OffPeak'!$A$3:FO$99,166,FALSE)-VLOOKUP($A29,'Import OffPeak change'!$A$106:FO$202,166,FALSE)))</f>
        <v>0</v>
      </c>
      <c r="FK29" s="6">
        <f>IF(ISERROR(VLOOKUP($A29,'Import OffPeak'!$A$3:FP$99,167,FALSE)-VLOOKUP($A29,'Import OffPeak change'!$A$106:FP$202,167,FALSE)),0,(VLOOKUP($A29,'Import OffPeak'!$A$3:FP$99,167,FALSE)-VLOOKUP($A29,'Import OffPeak change'!$A$106:FP$202,167,FALSE)))</f>
        <v>0</v>
      </c>
      <c r="FL29" s="6">
        <f>IF(ISERROR(VLOOKUP($A29,'Import OffPeak'!$A$3:FQ$99,168,FALSE)-VLOOKUP($A29,'Import OffPeak change'!$A$106:FQ$202,168,FALSE)),0,(VLOOKUP($A29,'Import OffPeak'!$A$3:FQ$99,168,FALSE)-VLOOKUP($A29,'Import OffPeak change'!$A$106:FQ$202,168,FALSE)))</f>
        <v>0</v>
      </c>
      <c r="FM29" s="6">
        <f>IF(ISERROR(VLOOKUP($A29,'Import OffPeak'!$A$3:FR$99,169,FALSE)-VLOOKUP($A29,'Import OffPeak change'!$A$106:FR$202,169,FALSE)),0,(VLOOKUP($A29,'Import OffPeak'!$A$3:FR$99,169,FALSE)-VLOOKUP($A29,'Import OffPeak change'!$A$106:FR$202,169,FALSE)))</f>
        <v>0</v>
      </c>
      <c r="FN29" s="6">
        <f>IF(ISERROR(VLOOKUP($A29,'Import OffPeak'!$A$3:FS$99,170,FALSE)-VLOOKUP($A29,'Import OffPeak change'!$A$106:FS$202,170,FALSE)),0,(VLOOKUP($A29,'Import OffPeak'!$A$3:FS$99,170,FALSE)-VLOOKUP($A29,'Import OffPeak change'!$A$106:FS$202,170,FALSE)))</f>
        <v>0</v>
      </c>
      <c r="FO29" s="6">
        <f>IF(ISERROR(VLOOKUP($A29,'Import OffPeak'!$A$3:FT$99,171,FALSE)-VLOOKUP($A29,'Import OffPeak change'!$A$106:FT$202,171,FALSE)),0,(VLOOKUP($A29,'Import OffPeak'!$A$3:FT$99,171,FALSE)-VLOOKUP($A29,'Import OffPeak change'!$A$106:FT$202,171,FALSE)))</f>
        <v>0</v>
      </c>
      <c r="FP29" s="6">
        <f>IF(ISERROR(VLOOKUP($A29,'Import OffPeak'!$A$3:FU$99,172,FALSE)-VLOOKUP($A29,'Import OffPeak change'!$A$106:FU$202,172,FALSE)),0,(VLOOKUP($A29,'Import OffPeak'!$A$3:FU$99,172,FALSE)-VLOOKUP($A29,'Import OffPeak change'!$A$106:FU$202,172,FALSE)))</f>
        <v>0</v>
      </c>
      <c r="FQ29" s="6">
        <f>IF(ISERROR(VLOOKUP($A29,'Import OffPeak'!$A$3:FV$99,173,FALSE)-VLOOKUP($A29,'Import OffPeak change'!$A$106:FV$202,173,FALSE)),0,(VLOOKUP($A29,'Import OffPeak'!$A$3:FV$99,173,FALSE)-VLOOKUP($A29,'Import OffPeak change'!$A$106:FV$202,173,FALSE)))</f>
        <v>0</v>
      </c>
      <c r="FR29" s="6">
        <f>IF(ISERROR(VLOOKUP($A29,'Import OffPeak'!$A$3:FW$99,174,FALSE)-VLOOKUP($A29,'Import OffPeak change'!$A$106:FW$202,174,FALSE)),0,(VLOOKUP($A29,'Import OffPeak'!$A$3:FW$99,174,FALSE)-VLOOKUP($A29,'Import OffPeak change'!$A$106:FW$202,174,FALSE)))</f>
        <v>0</v>
      </c>
      <c r="FS29" s="6">
        <f>IF(ISERROR(VLOOKUP($A29,'Import OffPeak'!$A$3:FX$99,175,FALSE)-VLOOKUP($A29,'Import OffPeak change'!$A$106:FX$202,175,FALSE)),0,(VLOOKUP($A29,'Import OffPeak'!$A$3:FX$99,175,FALSE)-VLOOKUP($A29,'Import OffPeak change'!$A$106:FX$202,175,FALSE)))</f>
        <v>0</v>
      </c>
      <c r="FT29" s="6">
        <f>IF(ISERROR(VLOOKUP($A29,'Import OffPeak'!$A$3:FY$99,176,FALSE)-VLOOKUP($A29,'Import OffPeak change'!$A$106:FY$202,176,FALSE)),0,(VLOOKUP($A29,'Import OffPeak'!$A$3:FY$99,176,FALSE)-VLOOKUP($A29,'Import OffPeak change'!$A$106:FY$202,176,FALSE)))</f>
        <v>0</v>
      </c>
      <c r="FU29" s="6">
        <f>IF(ISERROR(VLOOKUP($A29,'Import OffPeak'!$A$3:FZ$99,177,FALSE)-VLOOKUP($A29,'Import OffPeak change'!$A$106:FZ$202,177,FALSE)),0,(VLOOKUP($A29,'Import OffPeak'!$A$3:FZ$99,177,FALSE)-VLOOKUP($A29,'Import OffPeak change'!$A$106:FZ$202,177,FALSE)))</f>
        <v>0</v>
      </c>
      <c r="FV29" s="6">
        <f>IF(ISERROR(VLOOKUP($A29,'Import OffPeak'!$A$3:GA$99,178,FALSE)-VLOOKUP($A29,'Import OffPeak change'!$A$106:GA$202,178,FALSE)),0,(VLOOKUP($A29,'Import OffPeak'!$A$3:GA$99,178,FALSE)-VLOOKUP($A29,'Import OffPeak change'!$A$106:GA$202,178,FALSE)))</f>
        <v>0</v>
      </c>
      <c r="FW29" s="6">
        <f>IF(ISERROR(VLOOKUP($A29,'Import OffPeak'!$A$3:GB$99,179,FALSE)-VLOOKUP($A29,'Import OffPeak change'!$A$106:GB$202,179,FALSE)),0,(VLOOKUP($A29,'Import OffPeak'!$A$3:GB$99,179,FALSE)-VLOOKUP($A29,'Import OffPeak change'!$A$106:GB$202,179,FALSE)))</f>
        <v>0</v>
      </c>
      <c r="FX29" s="6">
        <f>IF(ISERROR(VLOOKUP($A29,'Import OffPeak'!$A$3:GC$99,180,FALSE)-VLOOKUP($A29,'Import OffPeak change'!$A$106:GC$202,180,FALSE)),0,(VLOOKUP($A29,'Import OffPeak'!$A$3:GC$99,180,FALSE)-VLOOKUP($A29,'Import OffPeak change'!$A$106:GC$202,180,FALSE)))</f>
        <v>0</v>
      </c>
      <c r="FY29" s="6">
        <f>IF(ISERROR(VLOOKUP($A29,'Import OffPeak'!$A$3:GD$99,181,FALSE)-VLOOKUP($A29,'Import OffPeak change'!$A$106:GD$202,181,FALSE)),0,(VLOOKUP($A29,'Import OffPeak'!$A$3:GD$99,181,FALSE)-VLOOKUP($A29,'Import OffPeak change'!$A$106:GD$202,181,FALSE)))</f>
        <v>0</v>
      </c>
      <c r="FZ29" s="6">
        <f>IF(ISERROR(VLOOKUP($A29,'Import OffPeak'!$A$3:GE$99,182,FALSE)-VLOOKUP($A29,'Import OffPeak change'!$A$106:GE$202,182,FALSE)),0,(VLOOKUP($A29,'Import OffPeak'!$A$3:GE$99,182,FALSE)-VLOOKUP($A29,'Import OffPeak change'!$A$106:GE$202,182,FALSE)))</f>
        <v>0</v>
      </c>
      <c r="GA29" s="6">
        <f>IF(ISERROR(VLOOKUP($A29,'Import OffPeak'!$A$3:GF$99,183,FALSE)-VLOOKUP($A29,'Import OffPeak change'!$A$106:GF$202,183,FALSE)),0,(VLOOKUP($A29,'Import OffPeak'!$A$3:GF$99,183,FALSE)-VLOOKUP($A29,'Import OffPeak change'!$A$106:GF$202,183,FALSE)))</f>
        <v>0</v>
      </c>
      <c r="GB29" s="6">
        <f>IF(ISERROR(VLOOKUP($A29,'Import OffPeak'!$A$3:GG$99,184,FALSE)-VLOOKUP($A29,'Import OffPeak change'!$A$106:GG$202,184,FALSE)),0,(VLOOKUP($A29,'Import OffPeak'!$A$3:GG$99,184,FALSE)-VLOOKUP($A29,'Import OffPeak change'!$A$106:GG$202,184,FALSE)))</f>
        <v>0</v>
      </c>
      <c r="GC29" s="6">
        <f>IF(ISERROR(VLOOKUP($A29,'Import OffPeak'!$A$3:GH$99,185,FALSE)-VLOOKUP($A29,'Import OffPeak change'!$A$106:GH$202,185,FALSE)),0,(VLOOKUP($A29,'Import OffPeak'!$A$3:GH$99,185,FALSE)-VLOOKUP($A29,'Import OffPeak change'!$A$106:GH$202,185,FALSE)))</f>
        <v>0</v>
      </c>
      <c r="GD29" s="6">
        <f>IF(ISERROR(VLOOKUP($A29,'Import OffPeak'!$A$3:GI$99,186,FALSE)-VLOOKUP($A29,'Import OffPeak change'!$A$106:GI$202,186,FALSE)),0,(VLOOKUP($A29,'Import OffPeak'!$A$3:GI$99,186,FALSE)-VLOOKUP($A29,'Import OffPeak change'!$A$106:GI$202,186,FALSE)))</f>
        <v>0</v>
      </c>
      <c r="GE29" s="6">
        <f>IF(ISERROR(VLOOKUP($A29,'Import OffPeak'!$A$3:GJ$99,187,FALSE)-VLOOKUP($A29,'Import OffPeak change'!$A$106:GJ$202,187,FALSE)),0,(VLOOKUP($A29,'Import OffPeak'!$A$3:GJ$99,187,FALSE)-VLOOKUP($A29,'Import OffPeak change'!$A$106:GJ$202,187,FALSE)))</f>
        <v>0</v>
      </c>
      <c r="GF29" s="6">
        <f>IF(ISERROR(VLOOKUP($A29,'Import OffPeak'!$A$3:GK$99,188,FALSE)-VLOOKUP($A29,'Import OffPeak change'!$A$106:GK$202,188,FALSE)),0,(VLOOKUP($A29,'Import OffPeak'!$A$3:GK$99,188,FALSE)-VLOOKUP($A29,'Import OffPeak change'!$A$106:GK$202,188,FALSE)))</f>
        <v>0</v>
      </c>
      <c r="GG29" s="6">
        <f>IF(ISERROR(VLOOKUP($A29,'Import OffPeak'!$A$3:GL$99,189,FALSE)-VLOOKUP($A29,'Import OffPeak change'!$A$106:GL$202,189,FALSE)),0,(VLOOKUP($A29,'Import OffPeak'!$A$3:GL$99,189,FALSE)-VLOOKUP($A29,'Import OffPeak change'!$A$106:GL$202,189,FALSE)))</f>
        <v>0</v>
      </c>
      <c r="GH29" s="6">
        <f>IF(ISERROR(VLOOKUP($A29,'Import OffPeak'!$A$3:GM$99,190,FALSE)-VLOOKUP($A29,'Import OffPeak change'!$A$106:GM$202,190,FALSE)),0,(VLOOKUP($A29,'Import OffPeak'!$A$3:GM$99,190,FALSE)-VLOOKUP($A29,'Import OffPeak change'!$A$106:GM$202,190,FALSE)))</f>
        <v>0</v>
      </c>
      <c r="GI29" s="6">
        <f>IF(ISERROR(VLOOKUP($A29,'Import OffPeak'!$A$3:GN$99,191,FALSE)-VLOOKUP($A29,'Import OffPeak change'!$A$106:GN$202,191,FALSE)),0,(VLOOKUP($A29,'Import OffPeak'!$A$3:GN$99,191,FALSE)-VLOOKUP($A29,'Import OffPeak change'!$A$106:GN$202,191,FALSE)))</f>
        <v>0</v>
      </c>
      <c r="GJ29" s="6">
        <f>IF(ISERROR(VLOOKUP($A29,'Import OffPeak'!$A$3:GO$99,192,FALSE)-VLOOKUP($A29,'Import OffPeak change'!$A$106:GO$202,192,FALSE)),0,(VLOOKUP($A29,'Import OffPeak'!$A$3:GO$99,192,FALSE)-VLOOKUP($A29,'Import OffPeak change'!$A$106:GO$202,192,FALSE)))</f>
        <v>0</v>
      </c>
      <c r="GK29" s="6">
        <f>IF(ISERROR(VLOOKUP($A29,'Import OffPeak'!$A$3:GP$99,193,FALSE)-VLOOKUP($A29,'Import OffPeak change'!$A$106:GP$202,193,FALSE)),0,(VLOOKUP($A29,'Import OffPeak'!$A$3:GP$99,193,FALSE)-VLOOKUP($A29,'Import OffPeak change'!$A$106:GP$202,193,FALSE)))</f>
        <v>0</v>
      </c>
      <c r="GL29" s="6">
        <f>IF(ISERROR(VLOOKUP($A29,'Import OffPeak'!$A$3:GQ$99,194,FALSE)-VLOOKUP($A29,'Import OffPeak change'!$A$106:GQ$202,194,FALSE)),0,(VLOOKUP($A29,'Import OffPeak'!$A$3:GQ$99,194,FALSE)-VLOOKUP($A29,'Import OffPeak change'!$A$106:GQ$202,194,FALSE)))</f>
        <v>0</v>
      </c>
      <c r="GM29" s="6">
        <f>IF(ISERROR(VLOOKUP($A29,'Import OffPeak'!$A$3:GR$99,195,FALSE)-VLOOKUP($A29,'Import OffPeak change'!$A$106:GR$202,195,FALSE)),0,(VLOOKUP($A29,'Import OffPeak'!$A$3:GR$99,195,FALSE)-VLOOKUP($A29,'Import OffPeak change'!$A$106:GR$202,195,FALSE)))</f>
        <v>0</v>
      </c>
      <c r="GN29" s="6">
        <f>IF(ISERROR(VLOOKUP($A29,'Import OffPeak'!$A$3:GS$99,196,FALSE)-VLOOKUP($A29,'Import OffPeak change'!$A$106:GS$202,196,FALSE)),0,(VLOOKUP($A29,'Import OffPeak'!$A$3:GS$99,196,FALSE)-VLOOKUP($A29,'Import OffPeak change'!$A$106:GS$202,196,FALSE)))</f>
        <v>0</v>
      </c>
      <c r="GO29" s="6">
        <f>IF(ISERROR(VLOOKUP($A29,'Import OffPeak'!$A$3:GT$99,197,FALSE)-VLOOKUP($A29,'Import OffPeak change'!$A$106:GT$202,197,FALSE)),0,(VLOOKUP($A29,'Import OffPeak'!$A$3:GT$99,197,FALSE)-VLOOKUP($A29,'Import OffPeak change'!$A$106:GT$202,197,FALSE)))</f>
        <v>0</v>
      </c>
      <c r="GP29" s="6">
        <f>IF(ISERROR(VLOOKUP($A29,'Import OffPeak'!$A$3:GU$99,198,FALSE)-VLOOKUP($A29,'Import OffPeak change'!$A$106:GU$202,198,FALSE)),0,(VLOOKUP($A29,'Import OffPeak'!$A$3:GU$99,198,FALSE)-VLOOKUP($A29,'Import OffPeak change'!$A$106:GU$202,198,FALSE)))</f>
        <v>0</v>
      </c>
      <c r="GQ29" s="6">
        <f>IF(ISERROR(VLOOKUP($A29,'Import OffPeak'!$A$3:GV$99,199,FALSE)-VLOOKUP($A29,'Import OffPeak change'!$A$106:GV$202,199,FALSE)),0,(VLOOKUP($A29,'Import OffPeak'!$A$3:GV$99,199,FALSE)-VLOOKUP($A29,'Import OffPeak change'!$A$106:GV$202,199,FALSE)))</f>
        <v>0</v>
      </c>
      <c r="GR29" s="6">
        <f>IF(ISERROR(VLOOKUP($A29,'Import OffPeak'!$A$3:GW$99,200,FALSE)-VLOOKUP($A29,'Import OffPeak change'!$A$106:GW$202,200,FALSE)),0,(VLOOKUP($A29,'Import OffPeak'!$A$3:GW$99,200,FALSE)-VLOOKUP($A29,'Import OffPeak change'!$A$106:GW$202,200,FALSE)))</f>
        <v>0</v>
      </c>
      <c r="GS29" s="6">
        <f>IF(ISERROR(VLOOKUP($A29,'Import OffPeak'!$A$3:GX$99,201,FALSE)-VLOOKUP($A29,'Import OffPeak change'!$A$106:GX$202,201,FALSE)),0,(VLOOKUP($A29,'Import OffPeak'!$A$3:GX$99,201,FALSE)-VLOOKUP($A29,'Import OffPeak change'!$A$106:GX$202,201,FALSE)))</f>
        <v>0</v>
      </c>
      <c r="GT29" s="6">
        <f>IF(ISERROR(VLOOKUP($A29,'Import OffPeak'!$A$3:GY$99,202,FALSE)-VLOOKUP($A29,'Import OffPeak change'!$A$106:GY$202,202,FALSE)),0,(VLOOKUP($A29,'Import OffPeak'!$A$3:GY$99,202,FALSE)-VLOOKUP($A29,'Import OffPeak change'!$A$106:GY$202,202,FALSE)))</f>
        <v>0</v>
      </c>
      <c r="GU29" s="6">
        <f>IF(ISERROR(VLOOKUP($A29,'Import OffPeak'!$A$3:GZ$99,203,FALSE)-VLOOKUP($A29,'Import OffPeak change'!$A$106:GZ$202,203,FALSE)),0,(VLOOKUP($A29,'Import OffPeak'!$A$3:GZ$99,203,FALSE)-VLOOKUP($A29,'Import OffPeak change'!$A$106:GZ$202,203,FALSE)))</f>
        <v>0</v>
      </c>
      <c r="GV29" s="6">
        <f>IF(ISERROR(VLOOKUP($A29,'Import OffPeak'!$A$3:HA$99,204,FALSE)-VLOOKUP($A29,'Import OffPeak change'!$A$106:HA$202,204,FALSE)),0,(VLOOKUP($A29,'Import OffPeak'!$A$3:HA$99,204,FALSE)-VLOOKUP($A29,'Import OffPeak change'!$A$106:HA$202,204,FALSE)))</f>
        <v>0</v>
      </c>
      <c r="GW29" s="6">
        <f>IF(ISERROR(VLOOKUP($A29,'Import OffPeak'!$A$3:HB$99,205,FALSE)-VLOOKUP($A29,'Import OffPeak change'!$A$106:HB$202,205,FALSE)),0,(VLOOKUP($A29,'Import OffPeak'!$A$3:HB$99,205,FALSE)-VLOOKUP($A29,'Import OffPeak change'!$A$106:HB$202,205,FALSE)))</f>
        <v>0</v>
      </c>
      <c r="GX29" s="6">
        <f>IF(ISERROR(VLOOKUP($A29,'Import OffPeak'!$A$3:HC$99,206,FALSE)-VLOOKUP($A29,'Import OffPeak change'!$A$106:HC$202,206,FALSE)),0,(VLOOKUP($A29,'Import OffPeak'!$A$3:HC$99,206,FALSE)-VLOOKUP($A29,'Import OffPeak change'!$A$106:HC$202,206,FALSE)))</f>
        <v>0</v>
      </c>
      <c r="GY29" s="6">
        <f>IF(ISERROR(VLOOKUP($A29,'Import OffPeak'!$A$3:HD$99,207,FALSE)-VLOOKUP($A29,'Import OffPeak change'!$A$106:HD$202,207,FALSE)),0,(VLOOKUP($A29,'Import OffPeak'!$A$3:HD$99,207,FALSE)-VLOOKUP($A29,'Import OffPeak change'!$A$106:HD$202,207,FALSE)))</f>
        <v>0</v>
      </c>
      <c r="GZ29" s="6">
        <f>IF(ISERROR(VLOOKUP($A29,'Import OffPeak'!$A$3:HE$99,208,FALSE)-VLOOKUP($A29,'Import OffPeak change'!$A$106:HE$202,208,FALSE)),0,(VLOOKUP($A29,'Import OffPeak'!$A$3:HE$99,208,FALSE)-VLOOKUP($A29,'Import OffPeak change'!$A$106:HE$202,208,FALSE)))</f>
        <v>0</v>
      </c>
      <c r="HA29" s="6">
        <f>IF(ISERROR(VLOOKUP($A29,'Import OffPeak'!$A$3:HF$99,209,FALSE)-VLOOKUP($A29,'Import OffPeak change'!$A$106:HF$202,209,FALSE)),0,(VLOOKUP($A29,'Import OffPeak'!$A$3:HF$99,209,FALSE)-VLOOKUP($A29,'Import OffPeak change'!$A$106:HF$202,209,FALSE)))</f>
        <v>0</v>
      </c>
      <c r="HB29" s="6">
        <f>IF(ISERROR(VLOOKUP($A29,'Import OffPeak'!$A$3:HG$99,210,FALSE)-VLOOKUP($A29,'Import OffPeak change'!$A$106:HG$202,210,FALSE)),0,(VLOOKUP($A29,'Import OffPeak'!$A$3:HG$99,210,FALSE)-VLOOKUP($A29,'Import OffPeak change'!$A$106:HG$202,210,FALSE)))</f>
        <v>0</v>
      </c>
      <c r="HC29" s="6">
        <f>IF(ISERROR(VLOOKUP($A29,'Import OffPeak'!$A$3:HH$99,211,FALSE)-VLOOKUP($A29,'Import OffPeak change'!$A$106:HH$202,211,FALSE)),0,(VLOOKUP($A29,'Import OffPeak'!$A$3:HH$99,211,FALSE)-VLOOKUP($A29,'Import OffPeak change'!$A$106:HH$202,211,FALSE)))</f>
        <v>0</v>
      </c>
      <c r="HD29" s="6">
        <f>IF(ISERROR(VLOOKUP($A29,'Import OffPeak'!$A$3:HI$99,212,FALSE)-VLOOKUP($A29,'Import OffPeak change'!$A$106:HI$202,212,FALSE)),0,(VLOOKUP($A29,'Import OffPeak'!$A$3:HI$99,212,FALSE)-VLOOKUP($A29,'Import OffPeak change'!$A$106:HI$202,212,FALSE)))</f>
        <v>0</v>
      </c>
      <c r="HE29" s="6">
        <f>IF(ISERROR(VLOOKUP($A29,'Import OffPeak'!$A$3:HJ$99,213,FALSE)-VLOOKUP($A29,'Import OffPeak change'!$A$106:HJ$202,213,FALSE)),0,(VLOOKUP($A29,'Import OffPeak'!$A$3:HJ$99,213,FALSE)-VLOOKUP($A29,'Import OffPeak change'!$A$106:HJ$202,213,FALSE)))</f>
        <v>0</v>
      </c>
      <c r="HF29" s="6">
        <f>IF(ISERROR(VLOOKUP($A29,'Import OffPeak'!$A$3:HK$99,214,FALSE)-VLOOKUP($A29,'Import OffPeak change'!$A$106:HK$202,214,FALSE)),0,(VLOOKUP($A29,'Import OffPeak'!$A$3:HK$99,214,FALSE)-VLOOKUP($A29,'Import OffPeak change'!$A$106:HK$202,214,FALSE)))</f>
        <v>0</v>
      </c>
      <c r="HG29" s="6">
        <f>IF(ISERROR(VLOOKUP($A29,'Import OffPeak'!$A$3:HL$99,215,FALSE)-VLOOKUP($A29,'Import OffPeak change'!$A$106:HL$202,215,FALSE)),0,(VLOOKUP($A29,'Import OffPeak'!$A$3:HL$99,215,FALSE)-VLOOKUP($A29,'Import OffPeak change'!$A$106:HL$202,215,FALSE)))</f>
        <v>0</v>
      </c>
      <c r="HH29" s="6">
        <f>IF(ISERROR(VLOOKUP($A29,'Import OffPeak'!$A$3:HM$99,216,FALSE)-VLOOKUP($A29,'Import OffPeak change'!$A$106:HM$202,216,FALSE)),0,(VLOOKUP($A29,'Import OffPeak'!$A$3:HM$99,216,FALSE)-VLOOKUP($A29,'Import OffPeak change'!$A$106:HM$202,216,FALSE)))</f>
        <v>0</v>
      </c>
      <c r="HI29" s="6">
        <f>IF(ISERROR(VLOOKUP($A29,'Import OffPeak'!$A$3:HN$99,217,FALSE)-VLOOKUP($A29,'Import OffPeak change'!$A$106:HN$202,217,FALSE)),0,(VLOOKUP($A29,'Import OffPeak'!$A$3:HN$99,217,FALSE)-VLOOKUP($A29,'Import OffPeak change'!$A$106:HN$202,217,FALSE)))</f>
        <v>0</v>
      </c>
      <c r="HJ29" s="6">
        <f>IF(ISERROR(VLOOKUP($A29,'Import OffPeak'!$A$3:HO$99,218,FALSE)-VLOOKUP($A29,'Import OffPeak change'!$A$106:HO$202,218,FALSE)),0,(VLOOKUP($A29,'Import OffPeak'!$A$3:HO$99,218,FALSE)-VLOOKUP($A29,'Import OffPeak change'!$A$106:HO$202,218,FALSE)))</f>
        <v>0</v>
      </c>
      <c r="HK29" s="6">
        <f>IF(ISERROR(VLOOKUP($A29,'Import OffPeak'!$A$3:HP$99,219,FALSE)-VLOOKUP($A29,'Import OffPeak change'!$A$106:HP$202,219,FALSE)),0,(VLOOKUP($A29,'Import OffPeak'!$A$3:HP$99,219,FALSE)-VLOOKUP($A29,'Import OffPeak change'!$A$106:HP$202,219,FALSE)))</f>
        <v>0</v>
      </c>
      <c r="HL29" s="6">
        <f>IF(ISERROR(VLOOKUP($A29,'Import OffPeak'!$A$3:HQ$99,220,FALSE)-VLOOKUP($A29,'Import OffPeak change'!$A$106:HQ$202,220,FALSE)),0,(VLOOKUP($A29,'Import OffPeak'!$A$3:HQ$99,220,FALSE)-VLOOKUP($A29,'Import OffPeak change'!$A$106:HQ$202,220,FALSE)))</f>
        <v>0</v>
      </c>
      <c r="HM29" s="6">
        <f>IF(ISERROR(VLOOKUP($A29,'Import OffPeak'!$A$3:HR$99,221,FALSE)-VLOOKUP($A29,'Import OffPeak change'!$A$106:HR$202,221,FALSE)),0,(VLOOKUP($A29,'Import OffPeak'!$A$3:HR$99,221,FALSE)-VLOOKUP($A29,'Import OffPeak change'!$A$106:HR$202,221,FALSE)))</f>
        <v>0</v>
      </c>
      <c r="HN29" s="6">
        <f>IF(ISERROR(VLOOKUP($A29,'Import OffPeak'!$A$3:HS$99,222,FALSE)-VLOOKUP($A29,'Import OffPeak change'!$A$106:HS$202,222,FALSE)),0,(VLOOKUP($A29,'Import OffPeak'!$A$3:HS$99,222,FALSE)-VLOOKUP($A29,'Import OffPeak change'!$A$106:HS$202,222,FALSE)))</f>
        <v>0</v>
      </c>
      <c r="HO29" s="6">
        <f>IF(ISERROR(VLOOKUP($A29,'Import OffPeak'!$A$3:HT$99,223,FALSE)-VLOOKUP($A29,'Import OffPeak change'!$A$106:HT$202,223,FALSE)),0,(VLOOKUP($A29,'Import OffPeak'!$A$3:HT$99,223,FALSE)-VLOOKUP($A29,'Import OffPeak change'!$A$106:HT$202,223,FALSE)))</f>
        <v>0</v>
      </c>
      <c r="HP29" s="6">
        <f>IF(ISERROR(VLOOKUP($A29,'Import OffPeak'!$A$3:HU$99,224,FALSE)-VLOOKUP($A29,'Import OffPeak change'!$A$106:HU$202,224,FALSE)),0,(VLOOKUP($A29,'Import OffPeak'!$A$3:HU$99,224,FALSE)-VLOOKUP($A29,'Import OffPeak change'!$A$106:HU$202,224,FALSE)))</f>
        <v>0</v>
      </c>
      <c r="HQ29" s="6">
        <f>IF(ISERROR(VLOOKUP($A29,'Import OffPeak'!$A$3:HV$99,225,FALSE)-VLOOKUP($A29,'Import OffPeak change'!$A$106:HV$202,225,FALSE)),0,(VLOOKUP($A29,'Import OffPeak'!$A$3:HV$99,225,FALSE)-VLOOKUP($A29,'Import OffPeak change'!$A$106:HV$202,225,FALSE)))</f>
        <v>0</v>
      </c>
      <c r="HR29" s="6">
        <f>IF(ISERROR(VLOOKUP($A29,'Import OffPeak'!$A$3:HW$99,226,FALSE)-VLOOKUP($A29,'Import OffPeak change'!$A$106:HW$202,226,FALSE)),0,(VLOOKUP($A29,'Import OffPeak'!$A$3:HW$99,226,FALSE)-VLOOKUP($A29,'Import OffPeak change'!$A$106:HW$202,226,FALSE)))</f>
        <v>0</v>
      </c>
      <c r="HS29" s="6">
        <f>IF(ISERROR(VLOOKUP($A29,'Import OffPeak'!$A$3:HX$99,227,FALSE)-VLOOKUP($A29,'Import OffPeak change'!$A$106:HX$202,227,FALSE)),0,(VLOOKUP($A29,'Import OffPeak'!$A$3:HX$99,227,FALSE)-VLOOKUP($A29,'Import OffPeak change'!$A$106:HX$202,227,FALSE)))</f>
        <v>0</v>
      </c>
      <c r="HT29" s="6">
        <f>IF(ISERROR(VLOOKUP($A29,'Import OffPeak'!$A$3:HY$99,228,FALSE)-VLOOKUP($A29,'Import OffPeak change'!$A$106:HY$202,228,FALSE)),0,(VLOOKUP($A29,'Import OffPeak'!$A$3:HY$99,228,FALSE)-VLOOKUP($A29,'Import OffPeak change'!$A$106:HY$202,228,FALSE)))</f>
        <v>0</v>
      </c>
      <c r="HU29" s="6">
        <f>IF(ISERROR(VLOOKUP($A29,'Import OffPeak'!$A$3:HZ$99,229,FALSE)-VLOOKUP($A29,'Import OffPeak change'!$A$106:HZ$202,229,FALSE)),0,(VLOOKUP($A29,'Import OffPeak'!$A$3:HZ$99,229,FALSE)-VLOOKUP($A29,'Import OffPeak change'!$A$106:HZ$202,229,FALSE)))</f>
        <v>0</v>
      </c>
      <c r="HV29" s="6">
        <f>IF(ISERROR(VLOOKUP($A29,'Import OffPeak'!$A$3:IA$99,230,FALSE)-VLOOKUP($A29,'Import OffPeak change'!$A$106:IA$202,230,FALSE)),0,(VLOOKUP($A29,'Import OffPeak'!$A$3:IA$99,230,FALSE)-VLOOKUP($A29,'Import OffPeak change'!$A$106:IA$202,230,FALSE)))</f>
        <v>0</v>
      </c>
      <c r="HW29" s="6">
        <f>IF(ISERROR(VLOOKUP($A29,'Import OffPeak'!$A$3:IB$99,231,FALSE)-VLOOKUP($A29,'Import OffPeak change'!$A$106:IB$202,231,FALSE)),0,(VLOOKUP($A29,'Import OffPeak'!$A$3:IB$99,231,FALSE)-VLOOKUP($A29,'Import OffPeak change'!$A$106:IB$202,231,FALSE)))</f>
        <v>0</v>
      </c>
      <c r="HX29" s="6">
        <f>IF(ISERROR(VLOOKUP($A29,'Import OffPeak'!$A$3:IC$99,232,FALSE)-VLOOKUP($A29,'Import OffPeak change'!$A$106:IC$202,232,FALSE)),0,(VLOOKUP($A29,'Import OffPeak'!$A$3:IC$99,232,FALSE)-VLOOKUP($A29,'Import OffPeak change'!$A$106:IC$202,232,FALSE)))</f>
        <v>0</v>
      </c>
      <c r="HY29" s="6">
        <f>IF(ISERROR(VLOOKUP($A29,'Import OffPeak'!$A$3:ID$99,233,FALSE)-VLOOKUP($A29,'Import OffPeak change'!$A$106:ID$202,233,FALSE)),0,(VLOOKUP($A29,'Import OffPeak'!$A$3:ID$99,233,FALSE)-VLOOKUP($A29,'Import OffPeak change'!$A$106:ID$202,233,FALSE)))</f>
        <v>0</v>
      </c>
      <c r="HZ29" s="6">
        <f>IF(ISERROR(VLOOKUP($A29,'Import OffPeak'!$A$3:IE$99,234,FALSE)-VLOOKUP($A29,'Import OffPeak change'!$A$106:IE$202,234,FALSE)),0,(VLOOKUP($A29,'Import OffPeak'!$A$3:IE$99,234,FALSE)-VLOOKUP($A29,'Import OffPeak change'!$A$106:IE$202,234,FALSE)))</f>
        <v>0</v>
      </c>
      <c r="IA29" s="6">
        <f>IF(ISERROR(VLOOKUP($A29,'Import OffPeak'!$A$3:IF$99,235,FALSE)-VLOOKUP($A29,'Import OffPeak change'!$A$106:IF$202,235,FALSE)),0,(VLOOKUP($A29,'Import OffPeak'!$A$3:IF$99,235,FALSE)-VLOOKUP($A29,'Import OffPeak change'!$A$106:IF$202,235,FALSE)))</f>
        <v>0</v>
      </c>
      <c r="IB29" s="6">
        <f>IF(ISERROR(VLOOKUP($A29,'Import OffPeak'!$A$3:IG$99,236,FALSE)-VLOOKUP($A29,'Import OffPeak change'!$A$106:IG$202,236,FALSE)),0,(VLOOKUP($A29,'Import OffPeak'!$A$3:IG$99,236,FALSE)-VLOOKUP($A29,'Import OffPeak change'!$A$106:IG$202,236,FALSE)))</f>
        <v>0</v>
      </c>
      <c r="IC29" s="6">
        <f>IF(ISERROR(VLOOKUP($A29,'Import OffPeak'!$A$3:IH$99,237,FALSE)-VLOOKUP($A29,'Import OffPeak change'!$A$106:IH$202,237,FALSE)),0,(VLOOKUP($A29,'Import OffPeak'!$A$3:IH$99,237,FALSE)-VLOOKUP($A29,'Import OffPeak change'!$A$106:IH$202,237,FALSE)))</f>
        <v>0</v>
      </c>
      <c r="ID29" s="6">
        <f>IF(ISERROR(VLOOKUP($A29,'Import OffPeak'!$A$3:II$99,238,FALSE)-VLOOKUP($A29,'Import OffPeak change'!$A$106:II$202,238,FALSE)),0,(VLOOKUP($A29,'Import OffPeak'!$A$3:II$99,238,FALSE)-VLOOKUP($A29,'Import OffPeak change'!$A$106:II$202,238,FALSE)))</f>
        <v>0</v>
      </c>
      <c r="IE29" s="6">
        <f>IF(ISERROR(VLOOKUP($A29,'Import OffPeak'!$A$3:IJ$99,239,FALSE)-VLOOKUP($A29,'Import OffPeak change'!$A$106:IJ$202,239,FALSE)),0,(VLOOKUP($A29,'Import OffPeak'!$A$3:IJ$99,239,FALSE)-VLOOKUP($A29,'Import OffPeak change'!$A$106:IJ$202,239,FALSE)))</f>
        <v>0</v>
      </c>
    </row>
    <row r="30" spans="1:240">
      <c r="A30" s="168" t="str">
        <f>IF('Import OffPeak'!A27=0,"",'Import OffPeak'!A27)</f>
        <v>EPMI-ST-WROCK</v>
      </c>
      <c r="B30" s="6"/>
      <c r="C30" s="6"/>
      <c r="D30" s="6"/>
      <c r="E30" s="6"/>
      <c r="F30" s="6"/>
      <c r="G30" s="6">
        <f>IF(ISERROR(VLOOKUP($A30,'Import OffPeak'!$A$3:L$99,7,FALSE)-VLOOKUP($A30,'Import OffPeak change'!$A$106:L$202,7,FALSE)),0,(VLOOKUP($A30,'Import OffPeak'!$A$3:L$99,7,FALSE)-VLOOKUP($A30,'Import OffPeak change'!$A$106:L$202,7,FALSE)))</f>
        <v>0</v>
      </c>
      <c r="H30" s="6">
        <f>IF(ISERROR(VLOOKUP($A30,'Import OffPeak'!$A$3:M$99,8,FALSE)-VLOOKUP($A30,'Import OffPeak change'!$A$106:M$202,8,FALSE)),0,(VLOOKUP($A30,'Import OffPeak'!$A$3:M$99,8,FALSE)-VLOOKUP($A30,'Import OffPeak change'!$A$106:M$202,8,FALSE)))</f>
        <v>0</v>
      </c>
      <c r="I30" s="6">
        <f>IF(ISERROR(VLOOKUP($A30,'Import OffPeak'!$A$3:N$99,9,FALSE)-VLOOKUP($A30,'Import OffPeak change'!$A$106:N$202,9,FALSE)),0,(VLOOKUP($A30,'Import OffPeak'!$A$3:N$99,9,FALSE)-VLOOKUP($A30,'Import OffPeak change'!$A$106:N$202,9,FALSE)))</f>
        <v>0</v>
      </c>
      <c r="J30" s="6">
        <f>IF(ISERROR(VLOOKUP($A30,'Import OffPeak'!$A$3:O$99,10,FALSE)-VLOOKUP($A30,'Import OffPeak change'!$A$106:O$202,10,FALSE)),0,(VLOOKUP($A30,'Import OffPeak'!$A$3:O$99,10,FALSE)-VLOOKUP($A30,'Import OffPeak change'!$A$106:O$202,10,FALSE)))</f>
        <v>0</v>
      </c>
      <c r="K30" s="6">
        <f>IF(ISERROR(VLOOKUP($A30,'Import OffPeak'!$A$3:P$99,11,FALSE)-VLOOKUP($A30,'Import OffPeak change'!$A$106:P$202,11,FALSE)),0,(VLOOKUP($A30,'Import OffPeak'!$A$3:P$99,11,FALSE)-VLOOKUP($A30,'Import OffPeak change'!$A$106:P$202,11,FALSE)))</f>
        <v>0</v>
      </c>
      <c r="L30" s="6">
        <f>IF(ISERROR(VLOOKUP($A30,'Import OffPeak'!$A$3:Q$99,12,FALSE)-VLOOKUP($A30,'Import OffPeak change'!$A$106:Q$202,12,FALSE)),0,(VLOOKUP($A30,'Import OffPeak'!$A$3:Q$99,12,FALSE)-VLOOKUP($A30,'Import OffPeak change'!$A$106:Q$202,12,FALSE)))</f>
        <v>0</v>
      </c>
      <c r="M30" s="6">
        <f>IF(ISERROR(VLOOKUP($A30,'Import OffPeak'!$A$3:R$99,13,FALSE)-VLOOKUP($A30,'Import OffPeak change'!$A$106:R$202,13,FALSE)),0,(VLOOKUP($A30,'Import OffPeak'!$A$3:R$99,13,FALSE)-VLOOKUP($A30,'Import OffPeak change'!$A$106:R$202,13,FALSE)))</f>
        <v>0</v>
      </c>
      <c r="N30" s="6">
        <f>IF(ISERROR(VLOOKUP($A30,'Import OffPeak'!$A$3:S$99,14,FALSE)-VLOOKUP($A30,'Import OffPeak change'!$A$106:S$202,14,FALSE)),0,(VLOOKUP($A30,'Import OffPeak'!$A$3:S$99,14,FALSE)-VLOOKUP($A30,'Import OffPeak change'!$A$106:S$202,14,FALSE)))</f>
        <v>0</v>
      </c>
      <c r="O30" s="6">
        <f>IF(ISERROR(VLOOKUP($A30,'Import OffPeak'!$A$3:T$99,15,FALSE)-VLOOKUP($A30,'Import OffPeak change'!$A$106:T$202,15,FALSE)),0,(VLOOKUP($A30,'Import OffPeak'!$A$3:T$99,15,FALSE)-VLOOKUP($A30,'Import OffPeak change'!$A$106:T$202,15,FALSE)))</f>
        <v>0</v>
      </c>
      <c r="P30" s="6">
        <f>IF(ISERROR(VLOOKUP($A30,'Import OffPeak'!$A$3:U$99,16,FALSE)-VLOOKUP($A30,'Import OffPeak change'!$A$106:U$202,16,FALSE)),0,(VLOOKUP($A30,'Import OffPeak'!$A$3:U$99,16,FALSE)-VLOOKUP($A30,'Import OffPeak change'!$A$106:U$202,16,FALSE)))</f>
        <v>0</v>
      </c>
      <c r="Q30" s="6">
        <f>IF(ISERROR(VLOOKUP($A30,'Import OffPeak'!$A$3:V$99,17,FALSE)-VLOOKUP($A30,'Import OffPeak change'!$A$106:V$202,17,FALSE)),0,(VLOOKUP($A30,'Import OffPeak'!$A$3:V$99,17,FALSE)-VLOOKUP($A30,'Import OffPeak change'!$A$106:V$202,17,FALSE)))</f>
        <v>0</v>
      </c>
      <c r="R30" s="6">
        <f>IF(ISERROR(VLOOKUP($A30,'Import OffPeak'!$A$3:W$99,18,FALSE)-VLOOKUP($A30,'Import OffPeak change'!$A$106:W$202,18,FALSE)),0,(VLOOKUP($A30,'Import OffPeak'!$A$3:W$99,18,FALSE)-VLOOKUP($A30,'Import OffPeak change'!$A$106:W$202,18,FALSE)))</f>
        <v>0</v>
      </c>
      <c r="S30" s="6">
        <f>IF(ISERROR(VLOOKUP($A30,'Import OffPeak'!$A$3:X$99,19,FALSE)-VLOOKUP($A30,'Import OffPeak change'!$A$106:X$202,19,FALSE)),0,(VLOOKUP($A30,'Import OffPeak'!$A$3:X$99,19,FALSE)-VLOOKUP($A30,'Import OffPeak change'!$A$106:X$202,19,FALSE)))</f>
        <v>0</v>
      </c>
      <c r="T30" s="6">
        <f>IF(ISERROR(VLOOKUP($A30,'Import OffPeak'!$A$3:Y$99,20,FALSE)-VLOOKUP($A30,'Import OffPeak change'!$A$106:Y$202,20,FALSE)),0,(VLOOKUP($A30,'Import OffPeak'!$A$3:Y$99,20,FALSE)-VLOOKUP($A30,'Import OffPeak change'!$A$106:Y$202,20,FALSE)))</f>
        <v>0</v>
      </c>
      <c r="U30" s="6">
        <f>IF(ISERROR(VLOOKUP($A30,'Import OffPeak'!$A$3:Z$99,21,FALSE)-VLOOKUP($A30,'Import OffPeak change'!$A$106:Z$202,21,FALSE)),0,(VLOOKUP($A30,'Import OffPeak'!$A$3:Z$99,21,FALSE)-VLOOKUP($A30,'Import OffPeak change'!$A$106:Z$202,21,FALSE)))</f>
        <v>0</v>
      </c>
      <c r="V30" s="6">
        <f>IF(ISERROR(VLOOKUP($A30,'Import OffPeak'!$A$3:AA$99,22,FALSE)-VLOOKUP($A30,'Import OffPeak change'!$A$106:AA$202,22,FALSE)),0,(VLOOKUP($A30,'Import OffPeak'!$A$3:AA$99,22,FALSE)-VLOOKUP($A30,'Import OffPeak change'!$A$106:AA$202,22,FALSE)))</f>
        <v>0</v>
      </c>
      <c r="W30" s="6">
        <f>IF(ISERROR(VLOOKUP($A30,'Import OffPeak'!$A$3:AB$99,23,FALSE)-VLOOKUP($A30,'Import OffPeak change'!$A$106:AB$202,23,FALSE)),0,(VLOOKUP($A30,'Import OffPeak'!$A$3:AB$99,23,FALSE)-VLOOKUP($A30,'Import OffPeak change'!$A$106:AB$202,23,FALSE)))</f>
        <v>0</v>
      </c>
      <c r="X30" s="6">
        <f>IF(ISERROR(VLOOKUP($A30,'Import OffPeak'!$A$3:AC$99,24,FALSE)-VLOOKUP($A30,'Import OffPeak change'!$A$106:AC$202,24,FALSE)),0,(VLOOKUP($A30,'Import OffPeak'!$A$3:AC$99,24,FALSE)-VLOOKUP($A30,'Import OffPeak change'!$A$106:AC$202,24,FALSE)))</f>
        <v>0</v>
      </c>
      <c r="Y30" s="6">
        <f>IF(ISERROR(VLOOKUP($A30,'Import OffPeak'!$A$3:AD$99,25,FALSE)-VLOOKUP($A30,'Import OffPeak change'!$A$106:AD$202,25,FALSE)),0,(VLOOKUP($A30,'Import OffPeak'!$A$3:AD$99,25,FALSE)-VLOOKUP($A30,'Import OffPeak change'!$A$106:AD$202,25,FALSE)))</f>
        <v>0</v>
      </c>
      <c r="Z30" s="6">
        <f>IF(ISERROR(VLOOKUP($A30,'Import OffPeak'!$A$3:AE$99,26,FALSE)-VLOOKUP($A30,'Import OffPeak change'!$A$106:AE$202,26,FALSE)),0,(VLOOKUP($A30,'Import OffPeak'!$A$3:AE$99,26,FALSE)-VLOOKUP($A30,'Import OffPeak change'!$A$106:AE$202,26,FALSE)))</f>
        <v>0</v>
      </c>
      <c r="AA30" s="6">
        <f>IF(ISERROR(VLOOKUP($A30,'Import OffPeak'!$A$3:AF$99,27,FALSE)-VLOOKUP($A30,'Import OffPeak change'!$A$106:AF$202,27,FALSE)),0,(VLOOKUP($A30,'Import OffPeak'!$A$3:AF$99,27,FALSE)-VLOOKUP($A30,'Import OffPeak change'!$A$106:AF$202,27,FALSE)))</f>
        <v>0</v>
      </c>
      <c r="AB30" s="6">
        <f>IF(ISERROR(VLOOKUP($A30,'Import OffPeak'!$A$3:AG$99,28,FALSE)-VLOOKUP($A30,'Import OffPeak change'!$A$106:AG$202,28,FALSE)),0,(VLOOKUP($A30,'Import OffPeak'!$A$3:AG$99,28,FALSE)-VLOOKUP($A30,'Import OffPeak change'!$A$106:AG$202,28,FALSE)))</f>
        <v>0</v>
      </c>
      <c r="AC30" s="6">
        <f>IF(ISERROR(VLOOKUP($A30,'Import OffPeak'!$A$3:AH$99,29,FALSE)-VLOOKUP($A30,'Import OffPeak change'!$A$106:AH$202,29,FALSE)),0,(VLOOKUP($A30,'Import OffPeak'!$A$3:AH$99,29,FALSE)-VLOOKUP($A30,'Import OffPeak change'!$A$106:AH$202,29,FALSE)))</f>
        <v>0</v>
      </c>
      <c r="AD30" s="6">
        <f>IF(ISERROR(VLOOKUP($A30,'Import OffPeak'!$A$3:AI$99,30,FALSE)-VLOOKUP($A30,'Import OffPeak change'!$A$106:AI$202,30,FALSE)),0,(VLOOKUP($A30,'Import OffPeak'!$A$3:AI$99,30,FALSE)-VLOOKUP($A30,'Import OffPeak change'!$A$106:AI$202,30,FALSE)))</f>
        <v>0</v>
      </c>
      <c r="AE30" s="6">
        <f>IF(ISERROR(VLOOKUP($A30,'Import OffPeak'!$A$3:AJ$99,31,FALSE)-VLOOKUP($A30,'Import OffPeak change'!$A$106:AJ$202,31,FALSE)),0,(VLOOKUP($A30,'Import OffPeak'!$A$3:AJ$99,31,FALSE)-VLOOKUP($A30,'Import OffPeak change'!$A$106:AJ$202,31,FALSE)))</f>
        <v>0</v>
      </c>
      <c r="AF30" s="6">
        <f>IF(ISERROR(VLOOKUP($A30,'Import OffPeak'!$A$3:AK$99,32,FALSE)-VLOOKUP($A30,'Import OffPeak change'!$A$106:AK$202,32,FALSE)),0,(VLOOKUP($A30,'Import OffPeak'!$A$3:AK$99,32,FALSE)-VLOOKUP($A30,'Import OffPeak change'!$A$106:AK$202,32,FALSE)))</f>
        <v>0</v>
      </c>
      <c r="AG30" s="6">
        <f>IF(ISERROR(VLOOKUP($A30,'Import OffPeak'!$A$3:AL$99,33,FALSE)-VLOOKUP($A30,'Import OffPeak change'!$A$106:AL$202,33,FALSE)),0,(VLOOKUP($A30,'Import OffPeak'!$A$3:AL$99,33,FALSE)-VLOOKUP($A30,'Import OffPeak change'!$A$106:AL$202,33,FALSE)))</f>
        <v>0</v>
      </c>
      <c r="AH30" s="6">
        <f>IF(ISERROR(VLOOKUP($A30,'Import OffPeak'!$A$3:AM$99,34,FALSE)-VLOOKUP($A30,'Import OffPeak change'!$A$106:AM$202,34,FALSE)),0,(VLOOKUP($A30,'Import OffPeak'!$A$3:AM$99,34,FALSE)-VLOOKUP($A30,'Import OffPeak change'!$A$106:AM$202,34,FALSE)))</f>
        <v>0</v>
      </c>
      <c r="AI30" s="6">
        <f>IF(ISERROR(VLOOKUP($A30,'Import OffPeak'!$A$3:AN$99,35,FALSE)-VLOOKUP($A30,'Import OffPeak change'!$A$106:AN$202,35,FALSE)),0,(VLOOKUP($A30,'Import OffPeak'!$A$3:AN$99,35,FALSE)-VLOOKUP($A30,'Import OffPeak change'!$A$106:AN$202,35,FALSE)))</f>
        <v>0</v>
      </c>
      <c r="AJ30" s="6">
        <f>IF(ISERROR(VLOOKUP($A30,'Import OffPeak'!$A$3:AO$99,36,FALSE)-VLOOKUP($A30,'Import OffPeak change'!$A$106:AO$202,36,FALSE)),0,(VLOOKUP($A30,'Import OffPeak'!$A$3:AO$99,36,FALSE)-VLOOKUP($A30,'Import OffPeak change'!$A$106:AO$202,36,FALSE)))</f>
        <v>0</v>
      </c>
      <c r="AK30" s="6">
        <f>IF(ISERROR(VLOOKUP($A30,'Import OffPeak'!$A$3:AP$99,37,FALSE)-VLOOKUP($A30,'Import OffPeak change'!$A$106:AP$202,37,FALSE)),0,(VLOOKUP($A30,'Import OffPeak'!$A$3:AP$99,37,FALSE)-VLOOKUP($A30,'Import OffPeak change'!$A$106:AP$202,37,FALSE)))</f>
        <v>0</v>
      </c>
      <c r="AL30" s="6">
        <f>IF(ISERROR(VLOOKUP($A30,'Import OffPeak'!$A$3:AQ$99,38,FALSE)-VLOOKUP($A30,'Import OffPeak change'!$A$106:AQ$202,38,FALSE)),0,(VLOOKUP($A30,'Import OffPeak'!$A$3:AQ$99,38,FALSE)-VLOOKUP($A30,'Import OffPeak change'!$A$106:AQ$202,38,FALSE)))</f>
        <v>0</v>
      </c>
      <c r="AM30" s="6">
        <f>IF(ISERROR(VLOOKUP($A30,'Import OffPeak'!$A$3:AR$99,39,FALSE)-VLOOKUP($A30,'Import OffPeak change'!$A$106:AR$202,39,FALSE)),0,(VLOOKUP($A30,'Import OffPeak'!$A$3:AR$99,39,FALSE)-VLOOKUP($A30,'Import OffPeak change'!$A$106:AR$202,39,FALSE)))</f>
        <v>0</v>
      </c>
      <c r="AN30" s="6">
        <f>IF(ISERROR(VLOOKUP($A30,'Import OffPeak'!$A$3:AS$99,40,FALSE)-VLOOKUP($A30,'Import OffPeak change'!$A$106:AS$202,40,FALSE)),0,(VLOOKUP($A30,'Import OffPeak'!$A$3:AS$99,40,FALSE)-VLOOKUP($A30,'Import OffPeak change'!$A$106:AS$202,40,FALSE)))</f>
        <v>0</v>
      </c>
      <c r="AO30" s="6">
        <f>IF(ISERROR(VLOOKUP($A30,'Import OffPeak'!$A$3:AT$99,41,FALSE)-VLOOKUP($A30,'Import OffPeak change'!$A$106:AT$202,41,FALSE)),0,(VLOOKUP($A30,'Import OffPeak'!$A$3:AT$99,41,FALSE)-VLOOKUP($A30,'Import OffPeak change'!$A$106:AT$202,41,FALSE)))</f>
        <v>0</v>
      </c>
      <c r="AP30" s="6">
        <f>IF(ISERROR(VLOOKUP($A30,'Import OffPeak'!$A$3:AU$99,42,FALSE)-VLOOKUP($A30,'Import OffPeak change'!$A$106:AU$202,42,FALSE)),0,(VLOOKUP($A30,'Import OffPeak'!$A$3:AU$99,42,FALSE)-VLOOKUP($A30,'Import OffPeak change'!$A$106:AU$202,42,FALSE)))</f>
        <v>0</v>
      </c>
      <c r="AQ30" s="6">
        <f>IF(ISERROR(VLOOKUP($A30,'Import OffPeak'!$A$3:AV$99,43,FALSE)-VLOOKUP($A30,'Import OffPeak change'!$A$106:AV$202,43,FALSE)),0,(VLOOKUP($A30,'Import OffPeak'!$A$3:AV$99,43,FALSE)-VLOOKUP($A30,'Import OffPeak change'!$A$106:AV$202,43,FALSE)))</f>
        <v>0</v>
      </c>
      <c r="AR30" s="6">
        <f>IF(ISERROR(VLOOKUP($A30,'Import OffPeak'!$A$3:AW$99,44,FALSE)-VLOOKUP($A30,'Import OffPeak change'!$A$106:AW$202,44,FALSE)),0,(VLOOKUP($A30,'Import OffPeak'!$A$3:AW$99,44,FALSE)-VLOOKUP($A30,'Import OffPeak change'!$A$106:AW$202,44,FALSE)))</f>
        <v>0</v>
      </c>
      <c r="AS30" s="6">
        <f>IF(ISERROR(VLOOKUP($A30,'Import OffPeak'!$A$3:AX$99,45,FALSE)-VLOOKUP($A30,'Import OffPeak change'!$A$106:AX$202,45,FALSE)),0,(VLOOKUP($A30,'Import OffPeak'!$A$3:AX$99,45,FALSE)-VLOOKUP($A30,'Import OffPeak change'!$A$106:AX$202,45,FALSE)))</f>
        <v>0</v>
      </c>
      <c r="AT30" s="6">
        <f>IF(ISERROR(VLOOKUP($A30,'Import OffPeak'!$A$3:AY$99,46,FALSE)-VLOOKUP($A30,'Import OffPeak change'!$A$106:AY$202,46,FALSE)),0,(VLOOKUP($A30,'Import OffPeak'!$A$3:AY$99,46,FALSE)-VLOOKUP($A30,'Import OffPeak change'!$A$106:AY$202,46,FALSE)))</f>
        <v>0</v>
      </c>
      <c r="AU30" s="6">
        <f>IF(ISERROR(VLOOKUP($A30,'Import OffPeak'!$A$3:AZ$99,47,FALSE)-VLOOKUP($A30,'Import OffPeak change'!$A$106:AZ$202,47,FALSE)),0,(VLOOKUP($A30,'Import OffPeak'!$A$3:AZ$99,47,FALSE)-VLOOKUP($A30,'Import OffPeak change'!$A$106:AZ$202,47,FALSE)))</f>
        <v>0</v>
      </c>
      <c r="AV30" s="6">
        <f>IF(ISERROR(VLOOKUP($A30,'Import OffPeak'!$A$3:BA$99,48,FALSE)-VLOOKUP($A30,'Import OffPeak change'!$A$106:BA$202,48,FALSE)),0,(VLOOKUP($A30,'Import OffPeak'!$A$3:BA$99,48,FALSE)-VLOOKUP($A30,'Import OffPeak change'!$A$106:BA$202,48,FALSE)))</f>
        <v>0</v>
      </c>
      <c r="AW30" s="6">
        <f>IF(ISERROR(VLOOKUP($A30,'Import OffPeak'!$A$3:BB$99,49,FALSE)-VLOOKUP($A30,'Import OffPeak change'!$A$106:BB$202,49,FALSE)),0,(VLOOKUP($A30,'Import OffPeak'!$A$3:BB$99,49,FALSE)-VLOOKUP($A30,'Import OffPeak change'!$A$106:BB$202,49,FALSE)))</f>
        <v>0</v>
      </c>
      <c r="AX30" s="6">
        <f>IF(ISERROR(VLOOKUP($A30,'Import OffPeak'!$A$3:BC$99,50,FALSE)-VLOOKUP($A30,'Import OffPeak change'!$A$106:BC$202,50,FALSE)),0,(VLOOKUP($A30,'Import OffPeak'!$A$3:BC$99,50,FALSE)-VLOOKUP($A30,'Import OffPeak change'!$A$106:BC$202,50,FALSE)))</f>
        <v>0</v>
      </c>
      <c r="AY30" s="6">
        <f>IF(ISERROR(VLOOKUP($A30,'Import OffPeak'!$A$3:BD$99,51,FALSE)-VLOOKUP($A30,'Import OffPeak change'!$A$106:BD$202,51,FALSE)),0,(VLOOKUP($A30,'Import OffPeak'!$A$3:BD$99,51,FALSE)-VLOOKUP($A30,'Import OffPeak change'!$A$106:BD$202,51,FALSE)))</f>
        <v>0</v>
      </c>
      <c r="AZ30" s="6">
        <f>IF(ISERROR(VLOOKUP($A30,'Import OffPeak'!$A$3:BE$99,52,FALSE)-VLOOKUP($A30,'Import OffPeak change'!$A$106:BE$202,52,FALSE)),0,(VLOOKUP($A30,'Import OffPeak'!$A$3:BE$99,52,FALSE)-VLOOKUP($A30,'Import OffPeak change'!$A$106:BE$202,52,FALSE)))</f>
        <v>0</v>
      </c>
      <c r="BA30" s="6">
        <f>IF(ISERROR(VLOOKUP($A30,'Import OffPeak'!$A$3:BF$99,53,FALSE)-VLOOKUP($A30,'Import OffPeak change'!$A$106:BF$202,53,FALSE)),0,(VLOOKUP($A30,'Import OffPeak'!$A$3:BF$99,53,FALSE)-VLOOKUP($A30,'Import OffPeak change'!$A$106:BF$202,53,FALSE)))</f>
        <v>0</v>
      </c>
      <c r="BB30" s="6">
        <f>IF(ISERROR(VLOOKUP($A30,'Import OffPeak'!$A$3:BG$99,54,FALSE)-VLOOKUP($A30,'Import OffPeak change'!$A$106:BG$202,54,FALSE)),0,(VLOOKUP($A30,'Import OffPeak'!$A$3:BG$99,54,FALSE)-VLOOKUP($A30,'Import OffPeak change'!$A$106:BG$202,54,FALSE)))</f>
        <v>0</v>
      </c>
      <c r="BC30" s="6">
        <f>IF(ISERROR(VLOOKUP($A30,'Import OffPeak'!$A$3:BH$99,55,FALSE)-VLOOKUP($A30,'Import OffPeak change'!$A$106:BH$202,55,FALSE)),0,(VLOOKUP($A30,'Import OffPeak'!$A$3:BH$99,55,FALSE)-VLOOKUP($A30,'Import OffPeak change'!$A$106:BH$202,55,FALSE)))</f>
        <v>0</v>
      </c>
      <c r="BD30" s="6">
        <f>IF(ISERROR(VLOOKUP($A30,'Import OffPeak'!$A$3:BI$99,56,FALSE)-VLOOKUP($A30,'Import OffPeak change'!$A$106:BI$202,56,FALSE)),0,(VLOOKUP($A30,'Import OffPeak'!$A$3:BI$99,56,FALSE)-VLOOKUP($A30,'Import OffPeak change'!$A$106:BI$202,56,FALSE)))</f>
        <v>0</v>
      </c>
      <c r="BE30" s="6">
        <f>IF(ISERROR(VLOOKUP($A30,'Import OffPeak'!$A$3:BJ$99,57,FALSE)-VLOOKUP($A30,'Import OffPeak change'!$A$106:BJ$202,57,FALSE)),0,(VLOOKUP($A30,'Import OffPeak'!$A$3:BJ$99,57,FALSE)-VLOOKUP($A30,'Import OffPeak change'!$A$106:BJ$202,57,FALSE)))</f>
        <v>0</v>
      </c>
      <c r="BF30" s="6">
        <f>IF(ISERROR(VLOOKUP($A30,'Import OffPeak'!$A$3:BK$99,58,FALSE)-VLOOKUP($A30,'Import OffPeak change'!$A$106:BK$202,58,FALSE)),0,(VLOOKUP($A30,'Import OffPeak'!$A$3:BK$99,58,FALSE)-VLOOKUP($A30,'Import OffPeak change'!$A$106:BK$202,58,FALSE)))</f>
        <v>0</v>
      </c>
      <c r="BG30" s="6">
        <f>IF(ISERROR(VLOOKUP($A30,'Import OffPeak'!$A$3:BL$99,59,FALSE)-VLOOKUP($A30,'Import OffPeak change'!$A$106:BL$202,59,FALSE)),0,(VLOOKUP($A30,'Import OffPeak'!$A$3:BL$99,59,FALSE)-VLOOKUP($A30,'Import OffPeak change'!$A$106:BL$202,59,FALSE)))</f>
        <v>0</v>
      </c>
      <c r="BH30" s="6">
        <f>IF(ISERROR(VLOOKUP($A30,'Import OffPeak'!$A$3:BM$99,60,FALSE)-VLOOKUP($A30,'Import OffPeak change'!$A$106:BM$202,60,FALSE)),0,(VLOOKUP($A30,'Import OffPeak'!$A$3:BM$99,60,FALSE)-VLOOKUP($A30,'Import OffPeak change'!$A$106:BM$202,60,FALSE)))</f>
        <v>0</v>
      </c>
      <c r="BI30" s="6">
        <f>IF(ISERROR(VLOOKUP($A30,'Import OffPeak'!$A$3:BN$99,61,FALSE)-VLOOKUP($A30,'Import OffPeak change'!$A$106:BN$202,61,FALSE)),0,(VLOOKUP($A30,'Import OffPeak'!$A$3:BN$99,61,FALSE)-VLOOKUP($A30,'Import OffPeak change'!$A$106:BN$202,61,FALSE)))</f>
        <v>0</v>
      </c>
      <c r="BJ30" s="6">
        <f>IF(ISERROR(VLOOKUP($A30,'Import OffPeak'!$A$3:BO$99,62,FALSE)-VLOOKUP($A30,'Import OffPeak change'!$A$106:BO$202,62,FALSE)),0,(VLOOKUP($A30,'Import OffPeak'!$A$3:BO$99,62,FALSE)-VLOOKUP($A30,'Import OffPeak change'!$A$106:BO$202,62,FALSE)))</f>
        <v>0</v>
      </c>
      <c r="BK30" s="6">
        <f>IF(ISERROR(VLOOKUP($A30,'Import OffPeak'!$A$3:BP$99,63,FALSE)-VLOOKUP($A30,'Import OffPeak change'!$A$106:BP$202,63,FALSE)),0,(VLOOKUP($A30,'Import OffPeak'!$A$3:BP$99,63,FALSE)-VLOOKUP($A30,'Import OffPeak change'!$A$106:BP$202,63,FALSE)))</f>
        <v>0</v>
      </c>
      <c r="BL30" s="6">
        <f>IF(ISERROR(VLOOKUP($A30,'Import OffPeak'!$A$3:BQ$99,64,FALSE)-VLOOKUP($A30,'Import OffPeak change'!$A$106:BQ$202,64,FALSE)),0,(VLOOKUP($A30,'Import OffPeak'!$A$3:BQ$99,64,FALSE)-VLOOKUP($A30,'Import OffPeak change'!$A$106:BQ$202,64,FALSE)))</f>
        <v>0</v>
      </c>
      <c r="BM30" s="6">
        <f>IF(ISERROR(VLOOKUP($A30,'Import OffPeak'!$A$3:BR$99,65,FALSE)-VLOOKUP($A30,'Import OffPeak change'!$A$106:BR$202,65,FALSE)),0,(VLOOKUP($A30,'Import OffPeak'!$A$3:BR$99,65,FALSE)-VLOOKUP($A30,'Import OffPeak change'!$A$106:BR$202,65,FALSE)))</f>
        <v>0</v>
      </c>
      <c r="BN30" s="6">
        <f>IF(ISERROR(VLOOKUP($A30,'Import OffPeak'!$A$3:BS$99,66,FALSE)-VLOOKUP($A30,'Import OffPeak change'!$A$106:BS$202,66,FALSE)),0,(VLOOKUP($A30,'Import OffPeak'!$A$3:BS$99,66,FALSE)-VLOOKUP($A30,'Import OffPeak change'!$A$106:BS$202,66,FALSE)))</f>
        <v>0</v>
      </c>
      <c r="BO30" s="6">
        <f>IF(ISERROR(VLOOKUP($A30,'Import OffPeak'!$A$3:BT$99,67,FALSE)-VLOOKUP($A30,'Import OffPeak change'!$A$106:BT$202,67,FALSE)),0,(VLOOKUP($A30,'Import OffPeak'!$A$3:BT$99,67,FALSE)-VLOOKUP($A30,'Import OffPeak change'!$A$106:BT$202,67,FALSE)))</f>
        <v>0</v>
      </c>
      <c r="BP30" s="6">
        <f>IF(ISERROR(VLOOKUP($A30,'Import OffPeak'!$A$3:BU$99,68,FALSE)-VLOOKUP($A30,'Import OffPeak change'!$A$106:BU$202,68,FALSE)),0,(VLOOKUP($A30,'Import OffPeak'!$A$3:BU$99,68,FALSE)-VLOOKUP($A30,'Import OffPeak change'!$A$106:BU$202,68,FALSE)))</f>
        <v>0</v>
      </c>
      <c r="BQ30" s="6">
        <f>IF(ISERROR(VLOOKUP($A30,'Import OffPeak'!$A$3:BV$99,69,FALSE)-VLOOKUP($A30,'Import OffPeak change'!$A$106:BV$202,69,FALSE)),0,(VLOOKUP($A30,'Import OffPeak'!$A$3:BV$99,69,FALSE)-VLOOKUP($A30,'Import OffPeak change'!$A$106:BV$202,69,FALSE)))</f>
        <v>0</v>
      </c>
      <c r="BR30" s="6">
        <f>IF(ISERROR(VLOOKUP($A30,'Import OffPeak'!$A$3:BW$99,70,FALSE)-VLOOKUP($A30,'Import OffPeak change'!$A$106:BW$202,70,FALSE)),0,(VLOOKUP($A30,'Import OffPeak'!$A$3:BW$99,70,FALSE)-VLOOKUP($A30,'Import OffPeak change'!$A$106:BW$202,70,FALSE)))</f>
        <v>0</v>
      </c>
      <c r="BS30" s="6">
        <f>IF(ISERROR(VLOOKUP($A30,'Import OffPeak'!$A$3:BX$99,71,FALSE)-VLOOKUP($A30,'Import OffPeak change'!$A$106:BX$202,71,FALSE)),0,(VLOOKUP($A30,'Import OffPeak'!$A$3:BX$99,71,FALSE)-VLOOKUP($A30,'Import OffPeak change'!$A$106:BX$202,71,FALSE)))</f>
        <v>0</v>
      </c>
      <c r="BT30" s="6">
        <f>IF(ISERROR(VLOOKUP($A30,'Import OffPeak'!$A$3:BY$99,72,FALSE)-VLOOKUP($A30,'Import OffPeak change'!$A$106:BY$202,72,FALSE)),0,(VLOOKUP($A30,'Import OffPeak'!$A$3:BY$99,72,FALSE)-VLOOKUP($A30,'Import OffPeak change'!$A$106:BY$202,72,FALSE)))</f>
        <v>0</v>
      </c>
      <c r="BU30" s="6">
        <f>IF(ISERROR(VLOOKUP($A30,'Import OffPeak'!$A$3:BZ$99,73,FALSE)-VLOOKUP($A30,'Import OffPeak change'!$A$106:BZ$202,73,FALSE)),0,(VLOOKUP($A30,'Import OffPeak'!$A$3:BZ$99,73,FALSE)-VLOOKUP($A30,'Import OffPeak change'!$A$106:BZ$202,73,FALSE)))</f>
        <v>0</v>
      </c>
      <c r="BV30" s="6">
        <f>IF(ISERROR(VLOOKUP($A30,'Import OffPeak'!$A$3:CA$99,74,FALSE)-VLOOKUP($A30,'Import OffPeak change'!$A$106:CA$202,74,FALSE)),0,(VLOOKUP($A30,'Import OffPeak'!$A$3:CA$99,74,FALSE)-VLOOKUP($A30,'Import OffPeak change'!$A$106:CA$202,74,FALSE)))</f>
        <v>0</v>
      </c>
      <c r="BW30" s="6">
        <f>IF(ISERROR(VLOOKUP($A30,'Import OffPeak'!$A$3:CB$99,75,FALSE)-VLOOKUP($A30,'Import OffPeak change'!$A$106:CB$202,75,FALSE)),0,(VLOOKUP($A30,'Import OffPeak'!$A$3:CB$99,75,FALSE)-VLOOKUP($A30,'Import OffPeak change'!$A$106:CB$202,75,FALSE)))</f>
        <v>0</v>
      </c>
      <c r="BX30" s="6">
        <f>IF(ISERROR(VLOOKUP($A30,'Import OffPeak'!$A$3:CC$99,76,FALSE)-VLOOKUP($A30,'Import OffPeak change'!$A$106:CC$202,76,FALSE)),0,(VLOOKUP($A30,'Import OffPeak'!$A$3:CC$99,76,FALSE)-VLOOKUP($A30,'Import OffPeak change'!$A$106:CC$202,76,FALSE)))</f>
        <v>0</v>
      </c>
      <c r="BY30" s="6">
        <f>IF(ISERROR(VLOOKUP($A30,'Import OffPeak'!$A$3:CD$99,77,FALSE)-VLOOKUP($A30,'Import OffPeak change'!$A$106:CD$202,77,FALSE)),0,(VLOOKUP($A30,'Import OffPeak'!$A$3:CD$99,77,FALSE)-VLOOKUP($A30,'Import OffPeak change'!$A$106:CD$202,77,FALSE)))</f>
        <v>0</v>
      </c>
      <c r="BZ30" s="6">
        <f>IF(ISERROR(VLOOKUP($A30,'Import OffPeak'!$A$3:CE$99,78,FALSE)-VLOOKUP($A30,'Import OffPeak change'!$A$106:CE$202,78,FALSE)),0,(VLOOKUP($A30,'Import OffPeak'!$A$3:CE$99,78,FALSE)-VLOOKUP($A30,'Import OffPeak change'!$A$106:CE$202,78,FALSE)))</f>
        <v>0</v>
      </c>
      <c r="CA30" s="6">
        <f>IF(ISERROR(VLOOKUP($A30,'Import OffPeak'!$A$3:CF$99,79,FALSE)-VLOOKUP($A30,'Import OffPeak change'!$A$106:CF$202,79,FALSE)),0,(VLOOKUP($A30,'Import OffPeak'!$A$3:CF$99,79,FALSE)-VLOOKUP($A30,'Import OffPeak change'!$A$106:CF$202,79,FALSE)))</f>
        <v>0</v>
      </c>
      <c r="CB30" s="6">
        <f>IF(ISERROR(VLOOKUP($A30,'Import OffPeak'!$A$3:CG$99,80,FALSE)-VLOOKUP($A30,'Import OffPeak change'!$A$106:CG$202,80,FALSE)),0,(VLOOKUP($A30,'Import OffPeak'!$A$3:CG$99,80,FALSE)-VLOOKUP($A30,'Import OffPeak change'!$A$106:CG$202,80,FALSE)))</f>
        <v>0</v>
      </c>
      <c r="CC30" s="6">
        <f>IF(ISERROR(VLOOKUP($A30,'Import OffPeak'!$A$3:CH$99,81,FALSE)-VLOOKUP($A30,'Import OffPeak change'!$A$106:CH$202,81,FALSE)),0,(VLOOKUP($A30,'Import OffPeak'!$A$3:CH$99,81,FALSE)-VLOOKUP($A30,'Import OffPeak change'!$A$106:CH$202,81,FALSE)))</f>
        <v>0</v>
      </c>
      <c r="CD30" s="6">
        <f>IF(ISERROR(VLOOKUP($A30,'Import OffPeak'!$A$3:CI$99,82,FALSE)-VLOOKUP($A30,'Import OffPeak change'!$A$106:CI$202,82,FALSE)),0,(VLOOKUP($A30,'Import OffPeak'!$A$3:CI$99,82,FALSE)-VLOOKUP($A30,'Import OffPeak change'!$A$106:CI$202,82,FALSE)))</f>
        <v>0</v>
      </c>
      <c r="CE30" s="6">
        <f>IF(ISERROR(VLOOKUP($A30,'Import OffPeak'!$A$3:CJ$99,83,FALSE)-VLOOKUP($A30,'Import OffPeak change'!$A$106:CJ$202,83,FALSE)),0,(VLOOKUP($A30,'Import OffPeak'!$A$3:CJ$99,83,FALSE)-VLOOKUP($A30,'Import OffPeak change'!$A$106:CJ$202,83,FALSE)))</f>
        <v>0</v>
      </c>
      <c r="CF30" s="6">
        <f>IF(ISERROR(VLOOKUP($A30,'Import OffPeak'!$A$3:CK$99,84,FALSE)-VLOOKUP($A30,'Import OffPeak change'!$A$106:CK$202,84,FALSE)),0,(VLOOKUP($A30,'Import OffPeak'!$A$3:CK$99,84,FALSE)-VLOOKUP($A30,'Import OffPeak change'!$A$106:CK$202,84,FALSE)))</f>
        <v>0</v>
      </c>
      <c r="CG30" s="6">
        <f>IF(ISERROR(VLOOKUP($A30,'Import OffPeak'!$A$3:CL$99,85,FALSE)-VLOOKUP($A30,'Import OffPeak change'!$A$106:CL$202,85,FALSE)),0,(VLOOKUP($A30,'Import OffPeak'!$A$3:CL$99,85,FALSE)-VLOOKUP($A30,'Import OffPeak change'!$A$106:CL$202,85,FALSE)))</f>
        <v>0</v>
      </c>
      <c r="CH30" s="6">
        <f>IF(ISERROR(VLOOKUP($A30,'Import OffPeak'!$A$3:CM$99,86,FALSE)-VLOOKUP($A30,'Import OffPeak change'!$A$106:CM$202,86,FALSE)),0,(VLOOKUP($A30,'Import OffPeak'!$A$3:CM$99,86,FALSE)-VLOOKUP($A30,'Import OffPeak change'!$A$106:CM$202,86,FALSE)))</f>
        <v>0</v>
      </c>
      <c r="CI30" s="6">
        <f>IF(ISERROR(VLOOKUP($A30,'Import OffPeak'!$A$3:CN$99,87,FALSE)-VLOOKUP($A30,'Import OffPeak change'!$A$106:CN$202,87,FALSE)),0,(VLOOKUP($A30,'Import OffPeak'!$A$3:CN$99,87,FALSE)-VLOOKUP($A30,'Import OffPeak change'!$A$106:CN$202,87,FALSE)))</f>
        <v>0</v>
      </c>
      <c r="CJ30" s="6">
        <f>IF(ISERROR(VLOOKUP($A30,'Import OffPeak'!$A$3:CO$99,88,FALSE)-VLOOKUP($A30,'Import OffPeak change'!$A$106:CO$202,88,FALSE)),0,(VLOOKUP($A30,'Import OffPeak'!$A$3:CO$99,88,FALSE)-VLOOKUP($A30,'Import OffPeak change'!$A$106:CO$202,88,FALSE)))</f>
        <v>0</v>
      </c>
      <c r="CK30" s="6">
        <f>IF(ISERROR(VLOOKUP($A30,'Import OffPeak'!$A$3:CP$99,89,FALSE)-VLOOKUP($A30,'Import OffPeak change'!$A$106:CP$202,89,FALSE)),0,(VLOOKUP($A30,'Import OffPeak'!$A$3:CP$99,89,FALSE)-VLOOKUP($A30,'Import OffPeak change'!$A$106:CP$202,89,FALSE)))</f>
        <v>0</v>
      </c>
      <c r="CL30" s="6">
        <f>IF(ISERROR(VLOOKUP($A30,'Import OffPeak'!$A$3:CQ$99,90,FALSE)-VLOOKUP($A30,'Import OffPeak change'!$A$106:CQ$202,90,FALSE)),0,(VLOOKUP($A30,'Import OffPeak'!$A$3:CQ$99,90,FALSE)-VLOOKUP($A30,'Import OffPeak change'!$A$106:CQ$202,90,FALSE)))</f>
        <v>0</v>
      </c>
      <c r="CM30" s="6">
        <f>IF(ISERROR(VLOOKUP($A30,'Import OffPeak'!$A$3:CR$99,91,FALSE)-VLOOKUP($A30,'Import OffPeak change'!$A$106:CR$202,91,FALSE)),0,(VLOOKUP($A30,'Import OffPeak'!$A$3:CR$99,91,FALSE)-VLOOKUP($A30,'Import OffPeak change'!$A$106:CR$202,91,FALSE)))</f>
        <v>0</v>
      </c>
      <c r="CN30" s="6">
        <f>IF(ISERROR(VLOOKUP($A30,'Import OffPeak'!$A$3:CS$99,92,FALSE)-VLOOKUP($A30,'Import OffPeak change'!$A$106:CS$202,92,FALSE)),0,(VLOOKUP($A30,'Import OffPeak'!$A$3:CS$99,92,FALSE)-VLOOKUP($A30,'Import OffPeak change'!$A$106:CS$202,92,FALSE)))</f>
        <v>0</v>
      </c>
      <c r="CO30" s="6">
        <f>IF(ISERROR(VLOOKUP($A30,'Import OffPeak'!$A$3:CT$99,93,FALSE)-VLOOKUP($A30,'Import OffPeak change'!$A$106:CT$202,93,FALSE)),0,(VLOOKUP($A30,'Import OffPeak'!$A$3:CT$99,93,FALSE)-VLOOKUP($A30,'Import OffPeak change'!$A$106:CT$202,93,FALSE)))</f>
        <v>0</v>
      </c>
      <c r="CP30" s="6">
        <f>IF(ISERROR(VLOOKUP($A30,'Import OffPeak'!$A$3:CU$99,94,FALSE)-VLOOKUP($A30,'Import OffPeak change'!$A$106:CU$202,94,FALSE)),0,(VLOOKUP($A30,'Import OffPeak'!$A$3:CU$99,94,FALSE)-VLOOKUP($A30,'Import OffPeak change'!$A$106:CU$202,94,FALSE)))</f>
        <v>0</v>
      </c>
      <c r="CQ30" s="6">
        <f>IF(ISERROR(VLOOKUP($A30,'Import OffPeak'!$A$3:CV$99,95,FALSE)-VLOOKUP($A30,'Import OffPeak change'!$A$106:CV$202,95,FALSE)),0,(VLOOKUP($A30,'Import OffPeak'!$A$3:CV$99,95,FALSE)-VLOOKUP($A30,'Import OffPeak change'!$A$106:CV$202,95,FALSE)))</f>
        <v>0</v>
      </c>
      <c r="CR30" s="6">
        <f>IF(ISERROR(VLOOKUP($A30,'Import OffPeak'!$A$3:CW$99,96,FALSE)-VLOOKUP($A30,'Import OffPeak change'!$A$106:CW$202,96,FALSE)),0,(VLOOKUP($A30,'Import OffPeak'!$A$3:CW$99,96,FALSE)-VLOOKUP($A30,'Import OffPeak change'!$A$106:CW$202,96,FALSE)))</f>
        <v>0</v>
      </c>
      <c r="CS30" s="6">
        <f>IF(ISERROR(VLOOKUP($A30,'Import OffPeak'!$A$3:CX$99,97,FALSE)-VLOOKUP($A30,'Import OffPeak change'!$A$106:CX$202,97,FALSE)),0,(VLOOKUP($A30,'Import OffPeak'!$A$3:CX$99,97,FALSE)-VLOOKUP($A30,'Import OffPeak change'!$A$106:CX$202,97,FALSE)))</f>
        <v>0</v>
      </c>
      <c r="CT30" s="6">
        <f>IF(ISERROR(VLOOKUP($A30,'Import OffPeak'!$A$3:CY$99,98,FALSE)-VLOOKUP($A30,'Import OffPeak change'!$A$106:CY$202,98,FALSE)),0,(VLOOKUP($A30,'Import OffPeak'!$A$3:CY$99,98,FALSE)-VLOOKUP($A30,'Import OffPeak change'!$A$106:CY$202,98,FALSE)))</f>
        <v>0</v>
      </c>
      <c r="CU30" s="6">
        <f>IF(ISERROR(VLOOKUP($A30,'Import OffPeak'!$A$3:CZ$99,99,FALSE)-VLOOKUP($A30,'Import OffPeak change'!$A$106:CZ$202,99,FALSE)),0,(VLOOKUP($A30,'Import OffPeak'!$A$3:CZ$99,99,FALSE)-VLOOKUP($A30,'Import OffPeak change'!$A$106:CZ$202,99,FALSE)))</f>
        <v>0</v>
      </c>
      <c r="CV30" s="6">
        <f>IF(ISERROR(VLOOKUP($A30,'Import OffPeak'!$A$3:DA$99,100,FALSE)-VLOOKUP($A30,'Import OffPeak change'!$A$106:DA$202,100,FALSE)),0,(VLOOKUP($A30,'Import OffPeak'!$A$3:DA$99,100,FALSE)-VLOOKUP($A30,'Import OffPeak change'!$A$106:DA$202,100,FALSE)))</f>
        <v>0</v>
      </c>
      <c r="CW30" s="6">
        <f>IF(ISERROR(VLOOKUP($A30,'Import OffPeak'!$A$3:DB$99,101,FALSE)-VLOOKUP($A30,'Import OffPeak change'!$A$106:DB$202,101,FALSE)),0,(VLOOKUP($A30,'Import OffPeak'!$A$3:DB$99,101,FALSE)-VLOOKUP($A30,'Import OffPeak change'!$A$106:DB$202,101,FALSE)))</f>
        <v>0</v>
      </c>
      <c r="CX30" s="6">
        <f>IF(ISERROR(VLOOKUP($A30,'Import OffPeak'!$A$3:DC$99,102,FALSE)-VLOOKUP($A30,'Import OffPeak change'!$A$106:DC$202,102,FALSE)),0,(VLOOKUP($A30,'Import OffPeak'!$A$3:DC$99,102,FALSE)-VLOOKUP($A30,'Import OffPeak change'!$A$106:DC$202,102,FALSE)))</f>
        <v>0</v>
      </c>
      <c r="CY30" s="6">
        <f>IF(ISERROR(VLOOKUP($A30,'Import OffPeak'!$A$3:DD$99,103,FALSE)-VLOOKUP($A30,'Import OffPeak change'!$A$106:DD$202,103,FALSE)),0,(VLOOKUP($A30,'Import OffPeak'!$A$3:DD$99,103,FALSE)-VLOOKUP($A30,'Import OffPeak change'!$A$106:DD$202,103,FALSE)))</f>
        <v>0</v>
      </c>
      <c r="CZ30" s="6">
        <f>IF(ISERROR(VLOOKUP($A30,'Import OffPeak'!$A$3:DE$99,104,FALSE)-VLOOKUP($A30,'Import OffPeak change'!$A$106:DE$202,104,FALSE)),0,(VLOOKUP($A30,'Import OffPeak'!$A$3:DE$99,104,FALSE)-VLOOKUP($A30,'Import OffPeak change'!$A$106:DE$202,104,FALSE)))</f>
        <v>0</v>
      </c>
      <c r="DA30" s="6">
        <f>IF(ISERROR(VLOOKUP($A30,'Import OffPeak'!$A$3:DF$99,105,FALSE)-VLOOKUP($A30,'Import OffPeak change'!$A$106:DF$202,105,FALSE)),0,(VLOOKUP($A30,'Import OffPeak'!$A$3:DF$99,105,FALSE)-VLOOKUP($A30,'Import OffPeak change'!$A$106:DF$202,105,FALSE)))</f>
        <v>0</v>
      </c>
      <c r="DB30" s="6">
        <f>IF(ISERROR(VLOOKUP($A30,'Import OffPeak'!$A$3:DG$99,106,FALSE)-VLOOKUP($A30,'Import OffPeak change'!$A$106:DG$202,106,FALSE)),0,(VLOOKUP($A30,'Import OffPeak'!$A$3:DG$99,106,FALSE)-VLOOKUP($A30,'Import OffPeak change'!$A$106:DG$202,106,FALSE)))</f>
        <v>0</v>
      </c>
      <c r="DC30" s="6">
        <f>IF(ISERROR(VLOOKUP($A30,'Import OffPeak'!$A$3:DH$99,107,FALSE)-VLOOKUP($A30,'Import OffPeak change'!$A$106:DH$202,107,FALSE)),0,(VLOOKUP($A30,'Import OffPeak'!$A$3:DH$99,107,FALSE)-VLOOKUP($A30,'Import OffPeak change'!$A$106:DH$202,107,FALSE)))</f>
        <v>0</v>
      </c>
      <c r="DD30" s="6">
        <f>IF(ISERROR(VLOOKUP($A30,'Import OffPeak'!$A$3:DI$99,108,FALSE)-VLOOKUP($A30,'Import OffPeak change'!$A$106:DI$202,108,FALSE)),0,(VLOOKUP($A30,'Import OffPeak'!$A$3:DI$99,108,FALSE)-VLOOKUP($A30,'Import OffPeak change'!$A$106:DI$202,108,FALSE)))</f>
        <v>0</v>
      </c>
      <c r="DE30" s="6">
        <f>IF(ISERROR(VLOOKUP($A30,'Import OffPeak'!$A$3:DJ$99,109,FALSE)-VLOOKUP($A30,'Import OffPeak change'!$A$106:DJ$202,109,FALSE)),0,(VLOOKUP($A30,'Import OffPeak'!$A$3:DJ$99,109,FALSE)-VLOOKUP($A30,'Import OffPeak change'!$A$106:DJ$202,109,FALSE)))</f>
        <v>0</v>
      </c>
      <c r="DF30" s="6">
        <f>IF(ISERROR(VLOOKUP($A30,'Import OffPeak'!$A$3:DK$99,110,FALSE)-VLOOKUP($A30,'Import OffPeak change'!$A$106:DK$202,110,FALSE)),0,(VLOOKUP($A30,'Import OffPeak'!$A$3:DK$99,110,FALSE)-VLOOKUP($A30,'Import OffPeak change'!$A$106:DK$202,110,FALSE)))</f>
        <v>0</v>
      </c>
      <c r="DG30" s="6">
        <f>IF(ISERROR(VLOOKUP($A30,'Import OffPeak'!$A$3:DL$99,111,FALSE)-VLOOKUP($A30,'Import OffPeak change'!$A$106:DL$202,111,FALSE)),0,(VLOOKUP($A30,'Import OffPeak'!$A$3:DL$99,111,FALSE)-VLOOKUP($A30,'Import OffPeak change'!$A$106:DL$202,111,FALSE)))</f>
        <v>0</v>
      </c>
      <c r="DH30" s="6">
        <f>IF(ISERROR(VLOOKUP($A30,'Import OffPeak'!$A$3:DM$99,112,FALSE)-VLOOKUP($A30,'Import OffPeak change'!$A$106:DM$202,112,FALSE)),0,(VLOOKUP($A30,'Import OffPeak'!$A$3:DM$99,112,FALSE)-VLOOKUP($A30,'Import OffPeak change'!$A$106:DM$202,112,FALSE)))</f>
        <v>0</v>
      </c>
      <c r="DI30" s="6">
        <f>IF(ISERROR(VLOOKUP($A30,'Import OffPeak'!$A$3:DN$99,113,FALSE)-VLOOKUP($A30,'Import OffPeak change'!$A$106:DN$202,113,FALSE)),0,(VLOOKUP($A30,'Import OffPeak'!$A$3:DN$99,113,FALSE)-VLOOKUP($A30,'Import OffPeak change'!$A$106:DN$202,113,FALSE)))</f>
        <v>0</v>
      </c>
      <c r="DJ30" s="6">
        <f>IF(ISERROR(VLOOKUP($A30,'Import OffPeak'!$A$3:DO$99,114,FALSE)-VLOOKUP($A30,'Import OffPeak change'!$A$106:DO$202,114,FALSE)),0,(VLOOKUP($A30,'Import OffPeak'!$A$3:DO$99,114,FALSE)-VLOOKUP($A30,'Import OffPeak change'!$A$106:DO$202,114,FALSE)))</f>
        <v>0</v>
      </c>
      <c r="DK30" s="6">
        <f>IF(ISERROR(VLOOKUP($A30,'Import OffPeak'!$A$3:DP$99,115,FALSE)-VLOOKUP($A30,'Import OffPeak change'!$A$106:DP$202,115,FALSE)),0,(VLOOKUP($A30,'Import OffPeak'!$A$3:DP$99,115,FALSE)-VLOOKUP($A30,'Import OffPeak change'!$A$106:DP$202,115,FALSE)))</f>
        <v>0</v>
      </c>
      <c r="DL30" s="6">
        <f>IF(ISERROR(VLOOKUP($A30,'Import OffPeak'!$A$3:DQ$99,116,FALSE)-VLOOKUP($A30,'Import OffPeak change'!$A$106:DQ$202,116,FALSE)),0,(VLOOKUP($A30,'Import OffPeak'!$A$3:DQ$99,116,FALSE)-VLOOKUP($A30,'Import OffPeak change'!$A$106:DQ$202,116,FALSE)))</f>
        <v>0</v>
      </c>
      <c r="DM30" s="6">
        <f>IF(ISERROR(VLOOKUP($A30,'Import OffPeak'!$A$3:DR$99,117,FALSE)-VLOOKUP($A30,'Import OffPeak change'!$A$106:DR$202,117,FALSE)),0,(VLOOKUP($A30,'Import OffPeak'!$A$3:DR$99,117,FALSE)-VLOOKUP($A30,'Import OffPeak change'!$A$106:DR$202,117,FALSE)))</f>
        <v>0</v>
      </c>
      <c r="DN30" s="6">
        <f>IF(ISERROR(VLOOKUP($A30,'Import OffPeak'!$A$3:DS$99,118,FALSE)-VLOOKUP($A30,'Import OffPeak change'!$A$106:DS$202,118,FALSE)),0,(VLOOKUP($A30,'Import OffPeak'!$A$3:DS$99,118,FALSE)-VLOOKUP($A30,'Import OffPeak change'!$A$106:DS$202,118,FALSE)))</f>
        <v>0</v>
      </c>
      <c r="DO30" s="6">
        <f>IF(ISERROR(VLOOKUP($A30,'Import OffPeak'!$A$3:DT$99,119,FALSE)-VLOOKUP($A30,'Import OffPeak change'!$A$106:DT$202,119,FALSE)),0,(VLOOKUP($A30,'Import OffPeak'!$A$3:DT$99,119,FALSE)-VLOOKUP($A30,'Import OffPeak change'!$A$106:DT$202,119,FALSE)))</f>
        <v>0</v>
      </c>
      <c r="DP30" s="6">
        <f>IF(ISERROR(VLOOKUP($A30,'Import OffPeak'!$A$3:DU$99,120,FALSE)-VLOOKUP($A30,'Import OffPeak change'!$A$106:DU$202,120,FALSE)),0,(VLOOKUP($A30,'Import OffPeak'!$A$3:DU$99,120,FALSE)-VLOOKUP($A30,'Import OffPeak change'!$A$106:DU$202,120,FALSE)))</f>
        <v>0</v>
      </c>
      <c r="DQ30" s="6">
        <f>IF(ISERROR(VLOOKUP($A30,'Import OffPeak'!$A$3:DV$99,121,FALSE)-VLOOKUP($A30,'Import OffPeak change'!$A$106:DV$202,121,FALSE)),0,(VLOOKUP($A30,'Import OffPeak'!$A$3:DV$99,121,FALSE)-VLOOKUP($A30,'Import OffPeak change'!$A$106:DV$202,121,FALSE)))</f>
        <v>0</v>
      </c>
      <c r="DR30" s="6">
        <f>IF(ISERROR(VLOOKUP($A30,'Import OffPeak'!$A$3:DW$99,122,FALSE)-VLOOKUP($A30,'Import OffPeak change'!$A$106:DW$202,122,FALSE)),0,(VLOOKUP($A30,'Import OffPeak'!$A$3:DW$99,122,FALSE)-VLOOKUP($A30,'Import OffPeak change'!$A$106:DW$202,122,FALSE)))</f>
        <v>0</v>
      </c>
      <c r="DS30" s="6">
        <f>IF(ISERROR(VLOOKUP($A30,'Import OffPeak'!$A$3:DX$99,123,FALSE)-VLOOKUP($A30,'Import OffPeak change'!$A$106:DX$202,123,FALSE)),0,(VLOOKUP($A30,'Import OffPeak'!$A$3:DX$99,123,FALSE)-VLOOKUP($A30,'Import OffPeak change'!$A$106:DX$202,123,FALSE)))</f>
        <v>0</v>
      </c>
      <c r="DT30" s="6">
        <f>IF(ISERROR(VLOOKUP($A30,'Import OffPeak'!$A$3:DY$99,124,FALSE)-VLOOKUP($A30,'Import OffPeak change'!$A$106:DY$202,124,FALSE)),0,(VLOOKUP($A30,'Import OffPeak'!$A$3:DY$99,124,FALSE)-VLOOKUP($A30,'Import OffPeak change'!$A$106:DY$202,124,FALSE)))</f>
        <v>0</v>
      </c>
      <c r="DU30" s="6">
        <f>IF(ISERROR(VLOOKUP($A30,'Import OffPeak'!$A$3:DZ$99,125,FALSE)-VLOOKUP($A30,'Import OffPeak change'!$A$106:DZ$202,125,FALSE)),0,(VLOOKUP($A30,'Import OffPeak'!$A$3:DZ$99,125,FALSE)-VLOOKUP($A30,'Import OffPeak change'!$A$106:DZ$202,125,FALSE)))</f>
        <v>0</v>
      </c>
      <c r="DV30" s="6">
        <f>IF(ISERROR(VLOOKUP($A30,'Import OffPeak'!$A$3:EA$99,126,FALSE)-VLOOKUP($A30,'Import OffPeak change'!$A$106:EA$202,126,FALSE)),0,(VLOOKUP($A30,'Import OffPeak'!$A$3:EA$99,126,FALSE)-VLOOKUP($A30,'Import OffPeak change'!$A$106:EA$202,126,FALSE)))</f>
        <v>0</v>
      </c>
      <c r="DW30" s="6">
        <f>IF(ISERROR(VLOOKUP($A30,'Import OffPeak'!$A$3:EB$99,127,FALSE)-VLOOKUP($A30,'Import OffPeak change'!$A$106:EB$202,127,FALSE)),0,(VLOOKUP($A30,'Import OffPeak'!$A$3:EB$99,127,FALSE)-VLOOKUP($A30,'Import OffPeak change'!$A$106:EB$202,127,FALSE)))</f>
        <v>0</v>
      </c>
      <c r="DX30" s="6">
        <f>IF(ISERROR(VLOOKUP($A30,'Import OffPeak'!$A$3:EC$99,128,FALSE)-VLOOKUP($A30,'Import OffPeak change'!$A$106:EC$202,128,FALSE)),0,(VLOOKUP($A30,'Import OffPeak'!$A$3:EC$99,128,FALSE)-VLOOKUP($A30,'Import OffPeak change'!$A$106:EC$202,128,FALSE)))</f>
        <v>0</v>
      </c>
      <c r="DY30" s="6">
        <f>IF(ISERROR(VLOOKUP($A30,'Import OffPeak'!$A$3:ED$99,129,FALSE)-VLOOKUP($A30,'Import OffPeak change'!$A$106:ED$202,129,FALSE)),0,(VLOOKUP($A30,'Import OffPeak'!$A$3:ED$99,129,FALSE)-VLOOKUP($A30,'Import OffPeak change'!$A$106:ED$202,129,FALSE)))</f>
        <v>0</v>
      </c>
      <c r="DZ30" s="6">
        <f>IF(ISERROR(VLOOKUP($A30,'Import OffPeak'!$A$3:EE$99,130,FALSE)-VLOOKUP($A30,'Import OffPeak change'!$A$106:EE$202,130,FALSE)),0,(VLOOKUP($A30,'Import OffPeak'!$A$3:EE$99,130,FALSE)-VLOOKUP($A30,'Import OffPeak change'!$A$106:EE$202,130,FALSE)))</f>
        <v>0</v>
      </c>
      <c r="EA30" s="6">
        <f>IF(ISERROR(VLOOKUP($A30,'Import OffPeak'!$A$3:EF$99,131,FALSE)-VLOOKUP($A30,'Import OffPeak change'!$A$106:EF$202,131,FALSE)),0,(VLOOKUP($A30,'Import OffPeak'!$A$3:EF$99,131,FALSE)-VLOOKUP($A30,'Import OffPeak change'!$A$106:EF$202,131,FALSE)))</f>
        <v>0</v>
      </c>
      <c r="EB30" s="6">
        <f>IF(ISERROR(VLOOKUP($A30,'Import OffPeak'!$A$3:EG$99,132,FALSE)-VLOOKUP($A30,'Import OffPeak change'!$A$106:EG$202,132,FALSE)),0,(VLOOKUP($A30,'Import OffPeak'!$A$3:EG$99,132,FALSE)-VLOOKUP($A30,'Import OffPeak change'!$A$106:EG$202,132,FALSE)))</f>
        <v>0</v>
      </c>
      <c r="EC30" s="6">
        <f>IF(ISERROR(VLOOKUP($A30,'Import OffPeak'!$A$3:EH$99,133,FALSE)-VLOOKUP($A30,'Import OffPeak change'!$A$106:EH$202,133,FALSE)),0,(VLOOKUP($A30,'Import OffPeak'!$A$3:EH$99,133,FALSE)-VLOOKUP($A30,'Import OffPeak change'!$A$106:EH$202,133,FALSE)))</f>
        <v>0</v>
      </c>
      <c r="ED30" s="6">
        <f>IF(ISERROR(VLOOKUP($A30,'Import OffPeak'!$A$3:EI$99,134,FALSE)-VLOOKUP($A30,'Import OffPeak change'!$A$106:EI$202,134,FALSE)),0,(VLOOKUP($A30,'Import OffPeak'!$A$3:EI$99,134,FALSE)-VLOOKUP($A30,'Import OffPeak change'!$A$106:EI$202,134,FALSE)))</f>
        <v>0</v>
      </c>
      <c r="EE30" s="6">
        <f>IF(ISERROR(VLOOKUP($A30,'Import OffPeak'!$A$3:EJ$99,135,FALSE)-VLOOKUP($A30,'Import OffPeak change'!$A$106:EJ$202,135,FALSE)),0,(VLOOKUP($A30,'Import OffPeak'!$A$3:EJ$99,135,FALSE)-VLOOKUP($A30,'Import OffPeak change'!$A$106:EJ$202,135,FALSE)))</f>
        <v>0</v>
      </c>
      <c r="EF30" s="6">
        <f>IF(ISERROR(VLOOKUP($A30,'Import OffPeak'!$A$3:EK$99,136,FALSE)-VLOOKUP($A30,'Import OffPeak change'!$A$106:EK$202,136,FALSE)),0,(VLOOKUP($A30,'Import OffPeak'!$A$3:EK$99,136,FALSE)-VLOOKUP($A30,'Import OffPeak change'!$A$106:EK$202,136,FALSE)))</f>
        <v>0</v>
      </c>
      <c r="EG30" s="6">
        <f>IF(ISERROR(VLOOKUP($A30,'Import OffPeak'!$A$3:EL$99,137,FALSE)-VLOOKUP($A30,'Import OffPeak change'!$A$106:EL$202,137,FALSE)),0,(VLOOKUP($A30,'Import OffPeak'!$A$3:EL$99,137,FALSE)-VLOOKUP($A30,'Import OffPeak change'!$A$106:EL$202,137,FALSE)))</f>
        <v>0</v>
      </c>
      <c r="EH30" s="6">
        <f>IF(ISERROR(VLOOKUP($A30,'Import OffPeak'!$A$3:EM$99,138,FALSE)-VLOOKUP($A30,'Import OffPeak change'!$A$106:EM$202,138,FALSE)),0,(VLOOKUP($A30,'Import OffPeak'!$A$3:EM$99,138,FALSE)-VLOOKUP($A30,'Import OffPeak change'!$A$106:EM$202,138,FALSE)))</f>
        <v>0</v>
      </c>
      <c r="EI30" s="6">
        <f>IF(ISERROR(VLOOKUP($A30,'Import OffPeak'!$A$3:EN$99,139,FALSE)-VLOOKUP($A30,'Import OffPeak change'!$A$106:EN$202,139,FALSE)),0,(VLOOKUP($A30,'Import OffPeak'!$A$3:EN$99,139,FALSE)-VLOOKUP($A30,'Import OffPeak change'!$A$106:EN$202,139,FALSE)))</f>
        <v>0</v>
      </c>
      <c r="EJ30" s="6">
        <f>IF(ISERROR(VLOOKUP($A30,'Import OffPeak'!$A$3:EO$99,140,FALSE)-VLOOKUP($A30,'Import OffPeak change'!$A$106:EO$202,140,FALSE)),0,(VLOOKUP($A30,'Import OffPeak'!$A$3:EO$99,140,FALSE)-VLOOKUP($A30,'Import OffPeak change'!$A$106:EO$202,140,FALSE)))</f>
        <v>0</v>
      </c>
      <c r="EK30" s="6">
        <f>IF(ISERROR(VLOOKUP($A30,'Import OffPeak'!$A$3:EP$99,141,FALSE)-VLOOKUP($A30,'Import OffPeak change'!$A$106:EP$202,141,FALSE)),0,(VLOOKUP($A30,'Import OffPeak'!$A$3:EP$99,141,FALSE)-VLOOKUP($A30,'Import OffPeak change'!$A$106:EP$202,141,FALSE)))</f>
        <v>0</v>
      </c>
      <c r="EL30" s="6">
        <f>IF(ISERROR(VLOOKUP($A30,'Import OffPeak'!$A$3:EQ$99,142,FALSE)-VLOOKUP($A30,'Import OffPeak change'!$A$106:EQ$202,142,FALSE)),0,(VLOOKUP($A30,'Import OffPeak'!$A$3:EQ$99,142,FALSE)-VLOOKUP($A30,'Import OffPeak change'!$A$106:EQ$202,142,FALSE)))</f>
        <v>0</v>
      </c>
      <c r="EM30" s="6">
        <f>IF(ISERROR(VLOOKUP($A30,'Import OffPeak'!$A$3:ER$99,143,FALSE)-VLOOKUP($A30,'Import OffPeak change'!$A$106:ER$202,143,FALSE)),0,(VLOOKUP($A30,'Import OffPeak'!$A$3:ER$99,143,FALSE)-VLOOKUP($A30,'Import OffPeak change'!$A$106:ER$202,143,FALSE)))</f>
        <v>0</v>
      </c>
      <c r="EN30" s="6">
        <f>IF(ISERROR(VLOOKUP($A30,'Import OffPeak'!$A$3:ES$99,144,FALSE)-VLOOKUP($A30,'Import OffPeak change'!$A$106:ES$202,144,FALSE)),0,(VLOOKUP($A30,'Import OffPeak'!$A$3:ES$99,144,FALSE)-VLOOKUP($A30,'Import OffPeak change'!$A$106:ES$202,144,FALSE)))</f>
        <v>0</v>
      </c>
      <c r="EO30" s="6">
        <f>IF(ISERROR(VLOOKUP($A30,'Import OffPeak'!$A$3:ET$99,145,FALSE)-VLOOKUP($A30,'Import OffPeak change'!$A$106:ET$202,145,FALSE)),0,(VLOOKUP($A30,'Import OffPeak'!$A$3:ET$99,145,FALSE)-VLOOKUP($A30,'Import OffPeak change'!$A$106:ET$202,145,FALSE)))</f>
        <v>0</v>
      </c>
      <c r="EP30" s="6">
        <f>IF(ISERROR(VLOOKUP($A30,'Import OffPeak'!$A$3:EU$99,146,FALSE)-VLOOKUP($A30,'Import OffPeak change'!$A$106:EU$202,146,FALSE)),0,(VLOOKUP($A30,'Import OffPeak'!$A$3:EU$99,146,FALSE)-VLOOKUP($A30,'Import OffPeak change'!$A$106:EU$202,146,FALSE)))</f>
        <v>0</v>
      </c>
      <c r="EQ30" s="6">
        <f>IF(ISERROR(VLOOKUP($A30,'Import OffPeak'!$A$3:EV$99,147,FALSE)-VLOOKUP($A30,'Import OffPeak change'!$A$106:EV$202,147,FALSE)),0,(VLOOKUP($A30,'Import OffPeak'!$A$3:EV$99,147,FALSE)-VLOOKUP($A30,'Import OffPeak change'!$A$106:EV$202,147,FALSE)))</f>
        <v>0</v>
      </c>
      <c r="ER30" s="6">
        <f>IF(ISERROR(VLOOKUP($A30,'Import OffPeak'!$A$3:EW$99,148,FALSE)-VLOOKUP($A30,'Import OffPeak change'!$A$106:EW$202,148,FALSE)),0,(VLOOKUP($A30,'Import OffPeak'!$A$3:EW$99,148,FALSE)-VLOOKUP($A30,'Import OffPeak change'!$A$106:EW$202,148,FALSE)))</f>
        <v>0</v>
      </c>
      <c r="ES30" s="6">
        <f>IF(ISERROR(VLOOKUP($A30,'Import OffPeak'!$A$3:EX$99,149,FALSE)-VLOOKUP($A30,'Import OffPeak change'!$A$106:EX$202,149,FALSE)),0,(VLOOKUP($A30,'Import OffPeak'!$A$3:EX$99,149,FALSE)-VLOOKUP($A30,'Import OffPeak change'!$A$106:EX$202,149,FALSE)))</f>
        <v>0</v>
      </c>
      <c r="ET30" s="6">
        <f>IF(ISERROR(VLOOKUP($A30,'Import OffPeak'!$A$3:EY$99,150,FALSE)-VLOOKUP($A30,'Import OffPeak change'!$A$106:EY$202,150,FALSE)),0,(VLOOKUP($A30,'Import OffPeak'!$A$3:EY$99,150,FALSE)-VLOOKUP($A30,'Import OffPeak change'!$A$106:EY$202,150,FALSE)))</f>
        <v>0</v>
      </c>
      <c r="EU30" s="6">
        <f>IF(ISERROR(VLOOKUP($A30,'Import OffPeak'!$A$3:EZ$99,151,FALSE)-VLOOKUP($A30,'Import OffPeak change'!$A$106:EZ$202,151,FALSE)),0,(VLOOKUP($A30,'Import OffPeak'!$A$3:EZ$99,151,FALSE)-VLOOKUP($A30,'Import OffPeak change'!$A$106:EZ$202,151,FALSE)))</f>
        <v>0</v>
      </c>
      <c r="EV30" s="6">
        <f>IF(ISERROR(VLOOKUP($A30,'Import OffPeak'!$A$3:FA$99,152,FALSE)-VLOOKUP($A30,'Import OffPeak change'!$A$106:FA$202,152,FALSE)),0,(VLOOKUP($A30,'Import OffPeak'!$A$3:FA$99,152,FALSE)-VLOOKUP($A30,'Import OffPeak change'!$A$106:FA$202,152,FALSE)))</f>
        <v>0</v>
      </c>
      <c r="EW30" s="6">
        <f>IF(ISERROR(VLOOKUP($A30,'Import OffPeak'!$A$3:FB$99,153,FALSE)-VLOOKUP($A30,'Import OffPeak change'!$A$106:FB$202,153,FALSE)),0,(VLOOKUP($A30,'Import OffPeak'!$A$3:FB$99,153,FALSE)-VLOOKUP($A30,'Import OffPeak change'!$A$106:FB$202,153,FALSE)))</f>
        <v>0</v>
      </c>
      <c r="EX30" s="6">
        <f>IF(ISERROR(VLOOKUP($A30,'Import OffPeak'!$A$3:FC$99,154,FALSE)-VLOOKUP($A30,'Import OffPeak change'!$A$106:FC$202,154,FALSE)),0,(VLOOKUP($A30,'Import OffPeak'!$A$3:FC$99,154,FALSE)-VLOOKUP($A30,'Import OffPeak change'!$A$106:FC$202,154,FALSE)))</f>
        <v>0</v>
      </c>
      <c r="EY30" s="6">
        <f>IF(ISERROR(VLOOKUP($A30,'Import OffPeak'!$A$3:FD$99,155,FALSE)-VLOOKUP($A30,'Import OffPeak change'!$A$106:FD$202,155,FALSE)),0,(VLOOKUP($A30,'Import OffPeak'!$A$3:FD$99,155,FALSE)-VLOOKUP($A30,'Import OffPeak change'!$A$106:FD$202,155,FALSE)))</f>
        <v>0</v>
      </c>
      <c r="EZ30" s="6">
        <f>IF(ISERROR(VLOOKUP($A30,'Import OffPeak'!$A$3:FE$99,156,FALSE)-VLOOKUP($A30,'Import OffPeak change'!$A$106:FE$202,156,FALSE)),0,(VLOOKUP($A30,'Import OffPeak'!$A$3:FE$99,156,FALSE)-VLOOKUP($A30,'Import OffPeak change'!$A$106:FE$202,156,FALSE)))</f>
        <v>0</v>
      </c>
      <c r="FA30" s="6">
        <f>IF(ISERROR(VLOOKUP($A30,'Import OffPeak'!$A$3:FF$99,157,FALSE)-VLOOKUP($A30,'Import OffPeak change'!$A$106:FF$202,157,FALSE)),0,(VLOOKUP($A30,'Import OffPeak'!$A$3:FF$99,157,FALSE)-VLOOKUP($A30,'Import OffPeak change'!$A$106:FF$202,157,FALSE)))</f>
        <v>0</v>
      </c>
      <c r="FB30" s="6">
        <f>IF(ISERROR(VLOOKUP($A30,'Import OffPeak'!$A$3:FG$99,158,FALSE)-VLOOKUP($A30,'Import OffPeak change'!$A$106:FG$202,158,FALSE)),0,(VLOOKUP($A30,'Import OffPeak'!$A$3:FG$99,158,FALSE)-VLOOKUP($A30,'Import OffPeak change'!$A$106:FG$202,158,FALSE)))</f>
        <v>0</v>
      </c>
      <c r="FC30" s="6">
        <f>IF(ISERROR(VLOOKUP($A30,'Import OffPeak'!$A$3:FH$99,159,FALSE)-VLOOKUP($A30,'Import OffPeak change'!$A$106:FH$202,159,FALSE)),0,(VLOOKUP($A30,'Import OffPeak'!$A$3:FH$99,159,FALSE)-VLOOKUP($A30,'Import OffPeak change'!$A$106:FH$202,159,FALSE)))</f>
        <v>0</v>
      </c>
      <c r="FD30" s="6">
        <f>IF(ISERROR(VLOOKUP($A30,'Import OffPeak'!$A$3:FI$99,160,FALSE)-VLOOKUP($A30,'Import OffPeak change'!$A$106:FI$202,160,FALSE)),0,(VLOOKUP($A30,'Import OffPeak'!$A$3:FI$99,160,FALSE)-VLOOKUP($A30,'Import OffPeak change'!$A$106:FI$202,160,FALSE)))</f>
        <v>0</v>
      </c>
      <c r="FE30" s="6">
        <f>IF(ISERROR(VLOOKUP($A30,'Import OffPeak'!$A$3:FJ$99,161,FALSE)-VLOOKUP($A30,'Import OffPeak change'!$A$106:FJ$202,161,FALSE)),0,(VLOOKUP($A30,'Import OffPeak'!$A$3:FJ$99,161,FALSE)-VLOOKUP($A30,'Import OffPeak change'!$A$106:FJ$202,161,FALSE)))</f>
        <v>0</v>
      </c>
      <c r="FF30" s="6">
        <f>IF(ISERROR(VLOOKUP($A30,'Import OffPeak'!$A$3:FK$99,162,FALSE)-VLOOKUP($A30,'Import OffPeak change'!$A$106:FK$202,162,FALSE)),0,(VLOOKUP($A30,'Import OffPeak'!$A$3:FK$99,162,FALSE)-VLOOKUP($A30,'Import OffPeak change'!$A$106:FK$202,162,FALSE)))</f>
        <v>0</v>
      </c>
      <c r="FG30" s="6">
        <f>IF(ISERROR(VLOOKUP($A30,'Import OffPeak'!$A$3:FL$99,163,FALSE)-VLOOKUP($A30,'Import OffPeak change'!$A$106:FL$202,163,FALSE)),0,(VLOOKUP($A30,'Import OffPeak'!$A$3:FL$99,163,FALSE)-VLOOKUP($A30,'Import OffPeak change'!$A$106:FL$202,163,FALSE)))</f>
        <v>0</v>
      </c>
      <c r="FH30" s="6">
        <f>IF(ISERROR(VLOOKUP($A30,'Import OffPeak'!$A$3:FM$99,164,FALSE)-VLOOKUP($A30,'Import OffPeak change'!$A$106:FM$202,164,FALSE)),0,(VLOOKUP($A30,'Import OffPeak'!$A$3:FM$99,164,FALSE)-VLOOKUP($A30,'Import OffPeak change'!$A$106:FM$202,164,FALSE)))</f>
        <v>0</v>
      </c>
      <c r="FI30" s="6">
        <f>IF(ISERROR(VLOOKUP($A30,'Import OffPeak'!$A$3:FN$99,165,FALSE)-VLOOKUP($A30,'Import OffPeak change'!$A$106:FN$202,165,FALSE)),0,(VLOOKUP($A30,'Import OffPeak'!$A$3:FN$99,165,FALSE)-VLOOKUP($A30,'Import OffPeak change'!$A$106:FN$202,165,FALSE)))</f>
        <v>0</v>
      </c>
      <c r="FJ30" s="6">
        <f>IF(ISERROR(VLOOKUP($A30,'Import OffPeak'!$A$3:FO$99,166,FALSE)-VLOOKUP($A30,'Import OffPeak change'!$A$106:FO$202,166,FALSE)),0,(VLOOKUP($A30,'Import OffPeak'!$A$3:FO$99,166,FALSE)-VLOOKUP($A30,'Import OffPeak change'!$A$106:FO$202,166,FALSE)))</f>
        <v>0</v>
      </c>
      <c r="FK30" s="6">
        <f>IF(ISERROR(VLOOKUP($A30,'Import OffPeak'!$A$3:FP$99,167,FALSE)-VLOOKUP($A30,'Import OffPeak change'!$A$106:FP$202,167,FALSE)),0,(VLOOKUP($A30,'Import OffPeak'!$A$3:FP$99,167,FALSE)-VLOOKUP($A30,'Import OffPeak change'!$A$106:FP$202,167,FALSE)))</f>
        <v>0</v>
      </c>
      <c r="FL30" s="6">
        <f>IF(ISERROR(VLOOKUP($A30,'Import OffPeak'!$A$3:FQ$99,168,FALSE)-VLOOKUP($A30,'Import OffPeak change'!$A$106:FQ$202,168,FALSE)),0,(VLOOKUP($A30,'Import OffPeak'!$A$3:FQ$99,168,FALSE)-VLOOKUP($A30,'Import OffPeak change'!$A$106:FQ$202,168,FALSE)))</f>
        <v>0</v>
      </c>
      <c r="FM30" s="6">
        <f>IF(ISERROR(VLOOKUP($A30,'Import OffPeak'!$A$3:FR$99,169,FALSE)-VLOOKUP($A30,'Import OffPeak change'!$A$106:FR$202,169,FALSE)),0,(VLOOKUP($A30,'Import OffPeak'!$A$3:FR$99,169,FALSE)-VLOOKUP($A30,'Import OffPeak change'!$A$106:FR$202,169,FALSE)))</f>
        <v>0</v>
      </c>
      <c r="FN30" s="6">
        <f>IF(ISERROR(VLOOKUP($A30,'Import OffPeak'!$A$3:FS$99,170,FALSE)-VLOOKUP($A30,'Import OffPeak change'!$A$106:FS$202,170,FALSE)),0,(VLOOKUP($A30,'Import OffPeak'!$A$3:FS$99,170,FALSE)-VLOOKUP($A30,'Import OffPeak change'!$A$106:FS$202,170,FALSE)))</f>
        <v>0</v>
      </c>
      <c r="FO30" s="6">
        <f>IF(ISERROR(VLOOKUP($A30,'Import OffPeak'!$A$3:FT$99,171,FALSE)-VLOOKUP($A30,'Import OffPeak change'!$A$106:FT$202,171,FALSE)),0,(VLOOKUP($A30,'Import OffPeak'!$A$3:FT$99,171,FALSE)-VLOOKUP($A30,'Import OffPeak change'!$A$106:FT$202,171,FALSE)))</f>
        <v>0</v>
      </c>
      <c r="FP30" s="6">
        <f>IF(ISERROR(VLOOKUP($A30,'Import OffPeak'!$A$3:FU$99,172,FALSE)-VLOOKUP($A30,'Import OffPeak change'!$A$106:FU$202,172,FALSE)),0,(VLOOKUP($A30,'Import OffPeak'!$A$3:FU$99,172,FALSE)-VLOOKUP($A30,'Import OffPeak change'!$A$106:FU$202,172,FALSE)))</f>
        <v>0</v>
      </c>
      <c r="FQ30" s="6">
        <f>IF(ISERROR(VLOOKUP($A30,'Import OffPeak'!$A$3:FV$99,173,FALSE)-VLOOKUP($A30,'Import OffPeak change'!$A$106:FV$202,173,FALSE)),0,(VLOOKUP($A30,'Import OffPeak'!$A$3:FV$99,173,FALSE)-VLOOKUP($A30,'Import OffPeak change'!$A$106:FV$202,173,FALSE)))</f>
        <v>0</v>
      </c>
      <c r="FR30" s="6">
        <f>IF(ISERROR(VLOOKUP($A30,'Import OffPeak'!$A$3:FW$99,174,FALSE)-VLOOKUP($A30,'Import OffPeak change'!$A$106:FW$202,174,FALSE)),0,(VLOOKUP($A30,'Import OffPeak'!$A$3:FW$99,174,FALSE)-VLOOKUP($A30,'Import OffPeak change'!$A$106:FW$202,174,FALSE)))</f>
        <v>0</v>
      </c>
      <c r="FS30" s="6">
        <f>IF(ISERROR(VLOOKUP($A30,'Import OffPeak'!$A$3:FX$99,175,FALSE)-VLOOKUP($A30,'Import OffPeak change'!$A$106:FX$202,175,FALSE)),0,(VLOOKUP($A30,'Import OffPeak'!$A$3:FX$99,175,FALSE)-VLOOKUP($A30,'Import OffPeak change'!$A$106:FX$202,175,FALSE)))</f>
        <v>0</v>
      </c>
      <c r="FT30" s="6">
        <f>IF(ISERROR(VLOOKUP($A30,'Import OffPeak'!$A$3:FY$99,176,FALSE)-VLOOKUP($A30,'Import OffPeak change'!$A$106:FY$202,176,FALSE)),0,(VLOOKUP($A30,'Import OffPeak'!$A$3:FY$99,176,FALSE)-VLOOKUP($A30,'Import OffPeak change'!$A$106:FY$202,176,FALSE)))</f>
        <v>0</v>
      </c>
      <c r="FU30" s="6">
        <f>IF(ISERROR(VLOOKUP($A30,'Import OffPeak'!$A$3:FZ$99,177,FALSE)-VLOOKUP($A30,'Import OffPeak change'!$A$106:FZ$202,177,FALSE)),0,(VLOOKUP($A30,'Import OffPeak'!$A$3:FZ$99,177,FALSE)-VLOOKUP($A30,'Import OffPeak change'!$A$106:FZ$202,177,FALSE)))</f>
        <v>0</v>
      </c>
      <c r="FV30" s="6">
        <f>IF(ISERROR(VLOOKUP($A30,'Import OffPeak'!$A$3:GA$99,178,FALSE)-VLOOKUP($A30,'Import OffPeak change'!$A$106:GA$202,178,FALSE)),0,(VLOOKUP($A30,'Import OffPeak'!$A$3:GA$99,178,FALSE)-VLOOKUP($A30,'Import OffPeak change'!$A$106:GA$202,178,FALSE)))</f>
        <v>0</v>
      </c>
      <c r="FW30" s="6">
        <f>IF(ISERROR(VLOOKUP($A30,'Import OffPeak'!$A$3:GB$99,179,FALSE)-VLOOKUP($A30,'Import OffPeak change'!$A$106:GB$202,179,FALSE)),0,(VLOOKUP($A30,'Import OffPeak'!$A$3:GB$99,179,FALSE)-VLOOKUP($A30,'Import OffPeak change'!$A$106:GB$202,179,FALSE)))</f>
        <v>0</v>
      </c>
      <c r="FX30" s="6">
        <f>IF(ISERROR(VLOOKUP($A30,'Import OffPeak'!$A$3:GC$99,180,FALSE)-VLOOKUP($A30,'Import OffPeak change'!$A$106:GC$202,180,FALSE)),0,(VLOOKUP($A30,'Import OffPeak'!$A$3:GC$99,180,FALSE)-VLOOKUP($A30,'Import OffPeak change'!$A$106:GC$202,180,FALSE)))</f>
        <v>0</v>
      </c>
      <c r="FY30" s="6">
        <f>IF(ISERROR(VLOOKUP($A30,'Import OffPeak'!$A$3:GD$99,181,FALSE)-VLOOKUP($A30,'Import OffPeak change'!$A$106:GD$202,181,FALSE)),0,(VLOOKUP($A30,'Import OffPeak'!$A$3:GD$99,181,FALSE)-VLOOKUP($A30,'Import OffPeak change'!$A$106:GD$202,181,FALSE)))</f>
        <v>0</v>
      </c>
      <c r="FZ30" s="6">
        <f>IF(ISERROR(VLOOKUP($A30,'Import OffPeak'!$A$3:GE$99,182,FALSE)-VLOOKUP($A30,'Import OffPeak change'!$A$106:GE$202,182,FALSE)),0,(VLOOKUP($A30,'Import OffPeak'!$A$3:GE$99,182,FALSE)-VLOOKUP($A30,'Import OffPeak change'!$A$106:GE$202,182,FALSE)))</f>
        <v>0</v>
      </c>
      <c r="GA30" s="6">
        <f>IF(ISERROR(VLOOKUP($A30,'Import OffPeak'!$A$3:GF$99,183,FALSE)-VLOOKUP($A30,'Import OffPeak change'!$A$106:GF$202,183,FALSE)),0,(VLOOKUP($A30,'Import OffPeak'!$A$3:GF$99,183,FALSE)-VLOOKUP($A30,'Import OffPeak change'!$A$106:GF$202,183,FALSE)))</f>
        <v>0</v>
      </c>
      <c r="GB30" s="6">
        <f>IF(ISERROR(VLOOKUP($A30,'Import OffPeak'!$A$3:GG$99,184,FALSE)-VLOOKUP($A30,'Import OffPeak change'!$A$106:GG$202,184,FALSE)),0,(VLOOKUP($A30,'Import OffPeak'!$A$3:GG$99,184,FALSE)-VLOOKUP($A30,'Import OffPeak change'!$A$106:GG$202,184,FALSE)))</f>
        <v>0</v>
      </c>
      <c r="GC30" s="6">
        <f>IF(ISERROR(VLOOKUP($A30,'Import OffPeak'!$A$3:GH$99,185,FALSE)-VLOOKUP($A30,'Import OffPeak change'!$A$106:GH$202,185,FALSE)),0,(VLOOKUP($A30,'Import OffPeak'!$A$3:GH$99,185,FALSE)-VLOOKUP($A30,'Import OffPeak change'!$A$106:GH$202,185,FALSE)))</f>
        <v>0</v>
      </c>
      <c r="GD30" s="6">
        <f>IF(ISERROR(VLOOKUP($A30,'Import OffPeak'!$A$3:GI$99,186,FALSE)-VLOOKUP($A30,'Import OffPeak change'!$A$106:GI$202,186,FALSE)),0,(VLOOKUP($A30,'Import OffPeak'!$A$3:GI$99,186,FALSE)-VLOOKUP($A30,'Import OffPeak change'!$A$106:GI$202,186,FALSE)))</f>
        <v>0</v>
      </c>
      <c r="GE30" s="6">
        <f>IF(ISERROR(VLOOKUP($A30,'Import OffPeak'!$A$3:GJ$99,187,FALSE)-VLOOKUP($A30,'Import OffPeak change'!$A$106:GJ$202,187,FALSE)),0,(VLOOKUP($A30,'Import OffPeak'!$A$3:GJ$99,187,FALSE)-VLOOKUP($A30,'Import OffPeak change'!$A$106:GJ$202,187,FALSE)))</f>
        <v>0</v>
      </c>
      <c r="GF30" s="6">
        <f>IF(ISERROR(VLOOKUP($A30,'Import OffPeak'!$A$3:GK$99,188,FALSE)-VLOOKUP($A30,'Import OffPeak change'!$A$106:GK$202,188,FALSE)),0,(VLOOKUP($A30,'Import OffPeak'!$A$3:GK$99,188,FALSE)-VLOOKUP($A30,'Import OffPeak change'!$A$106:GK$202,188,FALSE)))</f>
        <v>0</v>
      </c>
      <c r="GG30" s="6">
        <f>IF(ISERROR(VLOOKUP($A30,'Import OffPeak'!$A$3:GL$99,189,FALSE)-VLOOKUP($A30,'Import OffPeak change'!$A$106:GL$202,189,FALSE)),0,(VLOOKUP($A30,'Import OffPeak'!$A$3:GL$99,189,FALSE)-VLOOKUP($A30,'Import OffPeak change'!$A$106:GL$202,189,FALSE)))</f>
        <v>0</v>
      </c>
      <c r="GH30" s="6">
        <f>IF(ISERROR(VLOOKUP($A30,'Import OffPeak'!$A$3:GM$99,190,FALSE)-VLOOKUP($A30,'Import OffPeak change'!$A$106:GM$202,190,FALSE)),0,(VLOOKUP($A30,'Import OffPeak'!$A$3:GM$99,190,FALSE)-VLOOKUP($A30,'Import OffPeak change'!$A$106:GM$202,190,FALSE)))</f>
        <v>0</v>
      </c>
      <c r="GI30" s="6">
        <f>IF(ISERROR(VLOOKUP($A30,'Import OffPeak'!$A$3:GN$99,191,FALSE)-VLOOKUP($A30,'Import OffPeak change'!$A$106:GN$202,191,FALSE)),0,(VLOOKUP($A30,'Import OffPeak'!$A$3:GN$99,191,FALSE)-VLOOKUP($A30,'Import OffPeak change'!$A$106:GN$202,191,FALSE)))</f>
        <v>0</v>
      </c>
      <c r="GJ30" s="6">
        <f>IF(ISERROR(VLOOKUP($A30,'Import OffPeak'!$A$3:GO$99,192,FALSE)-VLOOKUP($A30,'Import OffPeak change'!$A$106:GO$202,192,FALSE)),0,(VLOOKUP($A30,'Import OffPeak'!$A$3:GO$99,192,FALSE)-VLOOKUP($A30,'Import OffPeak change'!$A$106:GO$202,192,FALSE)))</f>
        <v>0</v>
      </c>
      <c r="GK30" s="6">
        <f>IF(ISERROR(VLOOKUP($A30,'Import OffPeak'!$A$3:GP$99,193,FALSE)-VLOOKUP($A30,'Import OffPeak change'!$A$106:GP$202,193,FALSE)),0,(VLOOKUP($A30,'Import OffPeak'!$A$3:GP$99,193,FALSE)-VLOOKUP($A30,'Import OffPeak change'!$A$106:GP$202,193,FALSE)))</f>
        <v>0</v>
      </c>
      <c r="GL30" s="6">
        <f>IF(ISERROR(VLOOKUP($A30,'Import OffPeak'!$A$3:GQ$99,194,FALSE)-VLOOKUP($A30,'Import OffPeak change'!$A$106:GQ$202,194,FALSE)),0,(VLOOKUP($A30,'Import OffPeak'!$A$3:GQ$99,194,FALSE)-VLOOKUP($A30,'Import OffPeak change'!$A$106:GQ$202,194,FALSE)))</f>
        <v>0</v>
      </c>
      <c r="GM30" s="6">
        <f>IF(ISERROR(VLOOKUP($A30,'Import OffPeak'!$A$3:GR$99,195,FALSE)-VLOOKUP($A30,'Import OffPeak change'!$A$106:GR$202,195,FALSE)),0,(VLOOKUP($A30,'Import OffPeak'!$A$3:GR$99,195,FALSE)-VLOOKUP($A30,'Import OffPeak change'!$A$106:GR$202,195,FALSE)))</f>
        <v>0</v>
      </c>
      <c r="GN30" s="6">
        <f>IF(ISERROR(VLOOKUP($A30,'Import OffPeak'!$A$3:GS$99,196,FALSE)-VLOOKUP($A30,'Import OffPeak change'!$A$106:GS$202,196,FALSE)),0,(VLOOKUP($A30,'Import OffPeak'!$A$3:GS$99,196,FALSE)-VLOOKUP($A30,'Import OffPeak change'!$A$106:GS$202,196,FALSE)))</f>
        <v>0</v>
      </c>
      <c r="GO30" s="6">
        <f>IF(ISERROR(VLOOKUP($A30,'Import OffPeak'!$A$3:GT$99,197,FALSE)-VLOOKUP($A30,'Import OffPeak change'!$A$106:GT$202,197,FALSE)),0,(VLOOKUP($A30,'Import OffPeak'!$A$3:GT$99,197,FALSE)-VLOOKUP($A30,'Import OffPeak change'!$A$106:GT$202,197,FALSE)))</f>
        <v>0</v>
      </c>
      <c r="GP30" s="6">
        <f>IF(ISERROR(VLOOKUP($A30,'Import OffPeak'!$A$3:GU$99,198,FALSE)-VLOOKUP($A30,'Import OffPeak change'!$A$106:GU$202,198,FALSE)),0,(VLOOKUP($A30,'Import OffPeak'!$A$3:GU$99,198,FALSE)-VLOOKUP($A30,'Import OffPeak change'!$A$106:GU$202,198,FALSE)))</f>
        <v>0</v>
      </c>
      <c r="GQ30" s="6">
        <f>IF(ISERROR(VLOOKUP($A30,'Import OffPeak'!$A$3:GV$99,199,FALSE)-VLOOKUP($A30,'Import OffPeak change'!$A$106:GV$202,199,FALSE)),0,(VLOOKUP($A30,'Import OffPeak'!$A$3:GV$99,199,FALSE)-VLOOKUP($A30,'Import OffPeak change'!$A$106:GV$202,199,FALSE)))</f>
        <v>0</v>
      </c>
      <c r="GR30" s="6">
        <f>IF(ISERROR(VLOOKUP($A30,'Import OffPeak'!$A$3:GW$99,200,FALSE)-VLOOKUP($A30,'Import OffPeak change'!$A$106:GW$202,200,FALSE)),0,(VLOOKUP($A30,'Import OffPeak'!$A$3:GW$99,200,FALSE)-VLOOKUP($A30,'Import OffPeak change'!$A$106:GW$202,200,FALSE)))</f>
        <v>0</v>
      </c>
      <c r="GS30" s="6">
        <f>IF(ISERROR(VLOOKUP($A30,'Import OffPeak'!$A$3:GX$99,201,FALSE)-VLOOKUP($A30,'Import OffPeak change'!$A$106:GX$202,201,FALSE)),0,(VLOOKUP($A30,'Import OffPeak'!$A$3:GX$99,201,FALSE)-VLOOKUP($A30,'Import OffPeak change'!$A$106:GX$202,201,FALSE)))</f>
        <v>0</v>
      </c>
      <c r="GT30" s="6">
        <f>IF(ISERROR(VLOOKUP($A30,'Import OffPeak'!$A$3:GY$99,202,FALSE)-VLOOKUP($A30,'Import OffPeak change'!$A$106:GY$202,202,FALSE)),0,(VLOOKUP($A30,'Import OffPeak'!$A$3:GY$99,202,FALSE)-VLOOKUP($A30,'Import OffPeak change'!$A$106:GY$202,202,FALSE)))</f>
        <v>0</v>
      </c>
      <c r="GU30" s="6">
        <f>IF(ISERROR(VLOOKUP($A30,'Import OffPeak'!$A$3:GZ$99,203,FALSE)-VLOOKUP($A30,'Import OffPeak change'!$A$106:GZ$202,203,FALSE)),0,(VLOOKUP($A30,'Import OffPeak'!$A$3:GZ$99,203,FALSE)-VLOOKUP($A30,'Import OffPeak change'!$A$106:GZ$202,203,FALSE)))</f>
        <v>0</v>
      </c>
      <c r="GV30" s="6">
        <f>IF(ISERROR(VLOOKUP($A30,'Import OffPeak'!$A$3:HA$99,204,FALSE)-VLOOKUP($A30,'Import OffPeak change'!$A$106:HA$202,204,FALSE)),0,(VLOOKUP($A30,'Import OffPeak'!$A$3:HA$99,204,FALSE)-VLOOKUP($A30,'Import OffPeak change'!$A$106:HA$202,204,FALSE)))</f>
        <v>0</v>
      </c>
      <c r="GW30" s="6">
        <f>IF(ISERROR(VLOOKUP($A30,'Import OffPeak'!$A$3:HB$99,205,FALSE)-VLOOKUP($A30,'Import OffPeak change'!$A$106:HB$202,205,FALSE)),0,(VLOOKUP($A30,'Import OffPeak'!$A$3:HB$99,205,FALSE)-VLOOKUP($A30,'Import OffPeak change'!$A$106:HB$202,205,FALSE)))</f>
        <v>0</v>
      </c>
      <c r="GX30" s="6">
        <f>IF(ISERROR(VLOOKUP($A30,'Import OffPeak'!$A$3:HC$99,206,FALSE)-VLOOKUP($A30,'Import OffPeak change'!$A$106:HC$202,206,FALSE)),0,(VLOOKUP($A30,'Import OffPeak'!$A$3:HC$99,206,FALSE)-VLOOKUP($A30,'Import OffPeak change'!$A$106:HC$202,206,FALSE)))</f>
        <v>0</v>
      </c>
      <c r="GY30" s="6">
        <f>IF(ISERROR(VLOOKUP($A30,'Import OffPeak'!$A$3:HD$99,207,FALSE)-VLOOKUP($A30,'Import OffPeak change'!$A$106:HD$202,207,FALSE)),0,(VLOOKUP($A30,'Import OffPeak'!$A$3:HD$99,207,FALSE)-VLOOKUP($A30,'Import OffPeak change'!$A$106:HD$202,207,FALSE)))</f>
        <v>0</v>
      </c>
      <c r="GZ30" s="6">
        <f>IF(ISERROR(VLOOKUP($A30,'Import OffPeak'!$A$3:HE$99,208,FALSE)-VLOOKUP($A30,'Import OffPeak change'!$A$106:HE$202,208,FALSE)),0,(VLOOKUP($A30,'Import OffPeak'!$A$3:HE$99,208,FALSE)-VLOOKUP($A30,'Import OffPeak change'!$A$106:HE$202,208,FALSE)))</f>
        <v>0</v>
      </c>
      <c r="HA30" s="6">
        <f>IF(ISERROR(VLOOKUP($A30,'Import OffPeak'!$A$3:HF$99,209,FALSE)-VLOOKUP($A30,'Import OffPeak change'!$A$106:HF$202,209,FALSE)),0,(VLOOKUP($A30,'Import OffPeak'!$A$3:HF$99,209,FALSE)-VLOOKUP($A30,'Import OffPeak change'!$A$106:HF$202,209,FALSE)))</f>
        <v>0</v>
      </c>
      <c r="HB30" s="6">
        <f>IF(ISERROR(VLOOKUP($A30,'Import OffPeak'!$A$3:HG$99,210,FALSE)-VLOOKUP($A30,'Import OffPeak change'!$A$106:HG$202,210,FALSE)),0,(VLOOKUP($A30,'Import OffPeak'!$A$3:HG$99,210,FALSE)-VLOOKUP($A30,'Import OffPeak change'!$A$106:HG$202,210,FALSE)))</f>
        <v>0</v>
      </c>
      <c r="HC30" s="6">
        <f>IF(ISERROR(VLOOKUP($A30,'Import OffPeak'!$A$3:HH$99,211,FALSE)-VLOOKUP($A30,'Import OffPeak change'!$A$106:HH$202,211,FALSE)),0,(VLOOKUP($A30,'Import OffPeak'!$A$3:HH$99,211,FALSE)-VLOOKUP($A30,'Import OffPeak change'!$A$106:HH$202,211,FALSE)))</f>
        <v>0</v>
      </c>
      <c r="HD30" s="6">
        <f>IF(ISERROR(VLOOKUP($A30,'Import OffPeak'!$A$3:HI$99,212,FALSE)-VLOOKUP($A30,'Import OffPeak change'!$A$106:HI$202,212,FALSE)),0,(VLOOKUP($A30,'Import OffPeak'!$A$3:HI$99,212,FALSE)-VLOOKUP($A30,'Import OffPeak change'!$A$106:HI$202,212,FALSE)))</f>
        <v>0</v>
      </c>
      <c r="HE30" s="6">
        <f>IF(ISERROR(VLOOKUP($A30,'Import OffPeak'!$A$3:HJ$99,213,FALSE)-VLOOKUP($A30,'Import OffPeak change'!$A$106:HJ$202,213,FALSE)),0,(VLOOKUP($A30,'Import OffPeak'!$A$3:HJ$99,213,FALSE)-VLOOKUP($A30,'Import OffPeak change'!$A$106:HJ$202,213,FALSE)))</f>
        <v>0</v>
      </c>
      <c r="HF30" s="6">
        <f>IF(ISERROR(VLOOKUP($A30,'Import OffPeak'!$A$3:HK$99,214,FALSE)-VLOOKUP($A30,'Import OffPeak change'!$A$106:HK$202,214,FALSE)),0,(VLOOKUP($A30,'Import OffPeak'!$A$3:HK$99,214,FALSE)-VLOOKUP($A30,'Import OffPeak change'!$A$106:HK$202,214,FALSE)))</f>
        <v>0</v>
      </c>
      <c r="HG30" s="6">
        <f>IF(ISERROR(VLOOKUP($A30,'Import OffPeak'!$A$3:HL$99,215,FALSE)-VLOOKUP($A30,'Import OffPeak change'!$A$106:HL$202,215,FALSE)),0,(VLOOKUP($A30,'Import OffPeak'!$A$3:HL$99,215,FALSE)-VLOOKUP($A30,'Import OffPeak change'!$A$106:HL$202,215,FALSE)))</f>
        <v>0</v>
      </c>
      <c r="HH30" s="6">
        <f>IF(ISERROR(VLOOKUP($A30,'Import OffPeak'!$A$3:HM$99,216,FALSE)-VLOOKUP($A30,'Import OffPeak change'!$A$106:HM$202,216,FALSE)),0,(VLOOKUP($A30,'Import OffPeak'!$A$3:HM$99,216,FALSE)-VLOOKUP($A30,'Import OffPeak change'!$A$106:HM$202,216,FALSE)))</f>
        <v>0</v>
      </c>
      <c r="HI30" s="6">
        <f>IF(ISERROR(VLOOKUP($A30,'Import OffPeak'!$A$3:HN$99,217,FALSE)-VLOOKUP($A30,'Import OffPeak change'!$A$106:HN$202,217,FALSE)),0,(VLOOKUP($A30,'Import OffPeak'!$A$3:HN$99,217,FALSE)-VLOOKUP($A30,'Import OffPeak change'!$A$106:HN$202,217,FALSE)))</f>
        <v>0</v>
      </c>
      <c r="HJ30" s="6">
        <f>IF(ISERROR(VLOOKUP($A30,'Import OffPeak'!$A$3:HO$99,218,FALSE)-VLOOKUP($A30,'Import OffPeak change'!$A$106:HO$202,218,FALSE)),0,(VLOOKUP($A30,'Import OffPeak'!$A$3:HO$99,218,FALSE)-VLOOKUP($A30,'Import OffPeak change'!$A$106:HO$202,218,FALSE)))</f>
        <v>0</v>
      </c>
      <c r="HK30" s="6">
        <f>IF(ISERROR(VLOOKUP($A30,'Import OffPeak'!$A$3:HP$99,219,FALSE)-VLOOKUP($A30,'Import OffPeak change'!$A$106:HP$202,219,FALSE)),0,(VLOOKUP($A30,'Import OffPeak'!$A$3:HP$99,219,FALSE)-VLOOKUP($A30,'Import OffPeak change'!$A$106:HP$202,219,FALSE)))</f>
        <v>0</v>
      </c>
      <c r="HL30" s="6">
        <f>IF(ISERROR(VLOOKUP($A30,'Import OffPeak'!$A$3:HQ$99,220,FALSE)-VLOOKUP($A30,'Import OffPeak change'!$A$106:HQ$202,220,FALSE)),0,(VLOOKUP($A30,'Import OffPeak'!$A$3:HQ$99,220,FALSE)-VLOOKUP($A30,'Import OffPeak change'!$A$106:HQ$202,220,FALSE)))</f>
        <v>0</v>
      </c>
      <c r="HM30" s="6">
        <f>IF(ISERROR(VLOOKUP($A30,'Import OffPeak'!$A$3:HR$99,221,FALSE)-VLOOKUP($A30,'Import OffPeak change'!$A$106:HR$202,221,FALSE)),0,(VLOOKUP($A30,'Import OffPeak'!$A$3:HR$99,221,FALSE)-VLOOKUP($A30,'Import OffPeak change'!$A$106:HR$202,221,FALSE)))</f>
        <v>0</v>
      </c>
      <c r="HN30" s="6">
        <f>IF(ISERROR(VLOOKUP($A30,'Import OffPeak'!$A$3:HS$99,222,FALSE)-VLOOKUP($A30,'Import OffPeak change'!$A$106:HS$202,222,FALSE)),0,(VLOOKUP($A30,'Import OffPeak'!$A$3:HS$99,222,FALSE)-VLOOKUP($A30,'Import OffPeak change'!$A$106:HS$202,222,FALSE)))</f>
        <v>0</v>
      </c>
      <c r="HO30" s="6">
        <f>IF(ISERROR(VLOOKUP($A30,'Import OffPeak'!$A$3:HT$99,223,FALSE)-VLOOKUP($A30,'Import OffPeak change'!$A$106:HT$202,223,FALSE)),0,(VLOOKUP($A30,'Import OffPeak'!$A$3:HT$99,223,FALSE)-VLOOKUP($A30,'Import OffPeak change'!$A$106:HT$202,223,FALSE)))</f>
        <v>0</v>
      </c>
      <c r="HP30" s="6">
        <f>IF(ISERROR(VLOOKUP($A30,'Import OffPeak'!$A$3:HU$99,224,FALSE)-VLOOKUP($A30,'Import OffPeak change'!$A$106:HU$202,224,FALSE)),0,(VLOOKUP($A30,'Import OffPeak'!$A$3:HU$99,224,FALSE)-VLOOKUP($A30,'Import OffPeak change'!$A$106:HU$202,224,FALSE)))</f>
        <v>0</v>
      </c>
      <c r="HQ30" s="6">
        <f>IF(ISERROR(VLOOKUP($A30,'Import OffPeak'!$A$3:HV$99,225,FALSE)-VLOOKUP($A30,'Import OffPeak change'!$A$106:HV$202,225,FALSE)),0,(VLOOKUP($A30,'Import OffPeak'!$A$3:HV$99,225,FALSE)-VLOOKUP($A30,'Import OffPeak change'!$A$106:HV$202,225,FALSE)))</f>
        <v>0</v>
      </c>
      <c r="HR30" s="6">
        <f>IF(ISERROR(VLOOKUP($A30,'Import OffPeak'!$A$3:HW$99,226,FALSE)-VLOOKUP($A30,'Import OffPeak change'!$A$106:HW$202,226,FALSE)),0,(VLOOKUP($A30,'Import OffPeak'!$A$3:HW$99,226,FALSE)-VLOOKUP($A30,'Import OffPeak change'!$A$106:HW$202,226,FALSE)))</f>
        <v>0</v>
      </c>
      <c r="HS30" s="6">
        <f>IF(ISERROR(VLOOKUP($A30,'Import OffPeak'!$A$3:HX$99,227,FALSE)-VLOOKUP($A30,'Import OffPeak change'!$A$106:HX$202,227,FALSE)),0,(VLOOKUP($A30,'Import OffPeak'!$A$3:HX$99,227,FALSE)-VLOOKUP($A30,'Import OffPeak change'!$A$106:HX$202,227,FALSE)))</f>
        <v>0</v>
      </c>
      <c r="HT30" s="6">
        <f>IF(ISERROR(VLOOKUP($A30,'Import OffPeak'!$A$3:HY$99,228,FALSE)-VLOOKUP($A30,'Import OffPeak change'!$A$106:HY$202,228,FALSE)),0,(VLOOKUP($A30,'Import OffPeak'!$A$3:HY$99,228,FALSE)-VLOOKUP($A30,'Import OffPeak change'!$A$106:HY$202,228,FALSE)))</f>
        <v>0</v>
      </c>
      <c r="HU30" s="6">
        <f>IF(ISERROR(VLOOKUP($A30,'Import OffPeak'!$A$3:HZ$99,229,FALSE)-VLOOKUP($A30,'Import OffPeak change'!$A$106:HZ$202,229,FALSE)),0,(VLOOKUP($A30,'Import OffPeak'!$A$3:HZ$99,229,FALSE)-VLOOKUP($A30,'Import OffPeak change'!$A$106:HZ$202,229,FALSE)))</f>
        <v>0</v>
      </c>
      <c r="HV30" s="6">
        <f>IF(ISERROR(VLOOKUP($A30,'Import OffPeak'!$A$3:IA$99,230,FALSE)-VLOOKUP($A30,'Import OffPeak change'!$A$106:IA$202,230,FALSE)),0,(VLOOKUP($A30,'Import OffPeak'!$A$3:IA$99,230,FALSE)-VLOOKUP($A30,'Import OffPeak change'!$A$106:IA$202,230,FALSE)))</f>
        <v>0</v>
      </c>
      <c r="HW30" s="6">
        <f>IF(ISERROR(VLOOKUP($A30,'Import OffPeak'!$A$3:IB$99,231,FALSE)-VLOOKUP($A30,'Import OffPeak change'!$A$106:IB$202,231,FALSE)),0,(VLOOKUP($A30,'Import OffPeak'!$A$3:IB$99,231,FALSE)-VLOOKUP($A30,'Import OffPeak change'!$A$106:IB$202,231,FALSE)))</f>
        <v>0</v>
      </c>
      <c r="HX30" s="6">
        <f>IF(ISERROR(VLOOKUP($A30,'Import OffPeak'!$A$3:IC$99,232,FALSE)-VLOOKUP($A30,'Import OffPeak change'!$A$106:IC$202,232,FALSE)),0,(VLOOKUP($A30,'Import OffPeak'!$A$3:IC$99,232,FALSE)-VLOOKUP($A30,'Import OffPeak change'!$A$106:IC$202,232,FALSE)))</f>
        <v>0</v>
      </c>
      <c r="HY30" s="6">
        <f>IF(ISERROR(VLOOKUP($A30,'Import OffPeak'!$A$3:ID$99,233,FALSE)-VLOOKUP($A30,'Import OffPeak change'!$A$106:ID$202,233,FALSE)),0,(VLOOKUP($A30,'Import OffPeak'!$A$3:ID$99,233,FALSE)-VLOOKUP($A30,'Import OffPeak change'!$A$106:ID$202,233,FALSE)))</f>
        <v>0</v>
      </c>
      <c r="HZ30" s="6">
        <f>IF(ISERROR(VLOOKUP($A30,'Import OffPeak'!$A$3:IE$99,234,FALSE)-VLOOKUP($A30,'Import OffPeak change'!$A$106:IE$202,234,FALSE)),0,(VLOOKUP($A30,'Import OffPeak'!$A$3:IE$99,234,FALSE)-VLOOKUP($A30,'Import OffPeak change'!$A$106:IE$202,234,FALSE)))</f>
        <v>0</v>
      </c>
      <c r="IA30" s="6">
        <f>IF(ISERROR(VLOOKUP($A30,'Import OffPeak'!$A$3:IF$99,235,FALSE)-VLOOKUP($A30,'Import OffPeak change'!$A$106:IF$202,235,FALSE)),0,(VLOOKUP($A30,'Import OffPeak'!$A$3:IF$99,235,FALSE)-VLOOKUP($A30,'Import OffPeak change'!$A$106:IF$202,235,FALSE)))</f>
        <v>0</v>
      </c>
      <c r="IB30" s="6">
        <f>IF(ISERROR(VLOOKUP($A30,'Import OffPeak'!$A$3:IG$99,236,FALSE)-VLOOKUP($A30,'Import OffPeak change'!$A$106:IG$202,236,FALSE)),0,(VLOOKUP($A30,'Import OffPeak'!$A$3:IG$99,236,FALSE)-VLOOKUP($A30,'Import OffPeak change'!$A$106:IG$202,236,FALSE)))</f>
        <v>0</v>
      </c>
      <c r="IC30" s="6">
        <f>IF(ISERROR(VLOOKUP($A30,'Import OffPeak'!$A$3:IH$99,237,FALSE)-VLOOKUP($A30,'Import OffPeak change'!$A$106:IH$202,237,FALSE)),0,(VLOOKUP($A30,'Import OffPeak'!$A$3:IH$99,237,FALSE)-VLOOKUP($A30,'Import OffPeak change'!$A$106:IH$202,237,FALSE)))</f>
        <v>0</v>
      </c>
      <c r="ID30" s="6">
        <f>IF(ISERROR(VLOOKUP($A30,'Import OffPeak'!$A$3:II$99,238,FALSE)-VLOOKUP($A30,'Import OffPeak change'!$A$106:II$202,238,FALSE)),0,(VLOOKUP($A30,'Import OffPeak'!$A$3:II$99,238,FALSE)-VLOOKUP($A30,'Import OffPeak change'!$A$106:II$202,238,FALSE)))</f>
        <v>0</v>
      </c>
      <c r="IE30" s="6">
        <f>IF(ISERROR(VLOOKUP($A30,'Import OffPeak'!$A$3:IJ$99,239,FALSE)-VLOOKUP($A30,'Import OffPeak change'!$A$106:IJ$202,239,FALSE)),0,(VLOOKUP($A30,'Import OffPeak'!$A$3:IJ$99,239,FALSE)-VLOOKUP($A30,'Import OffPeak change'!$A$106:IJ$202,239,FALSE)))</f>
        <v>0</v>
      </c>
    </row>
    <row r="31" spans="1:240">
      <c r="A31" s="168" t="str">
        <f>IF('Import OffPeak'!A28=0,"",'Import OffPeak'!A28)</f>
        <v>EPMI-ST-WSERV</v>
      </c>
      <c r="B31" s="6"/>
      <c r="C31" s="6"/>
      <c r="D31" s="6"/>
      <c r="E31" s="6"/>
      <c r="F31" s="6"/>
      <c r="G31" s="6">
        <f>IF(ISERROR(VLOOKUP($A31,'Import OffPeak'!$A$3:L$99,7,FALSE)-VLOOKUP($A31,'Import OffPeak change'!$A$106:L$202,7,FALSE)),0,(VLOOKUP($A31,'Import OffPeak'!$A$3:L$99,7,FALSE)-VLOOKUP($A31,'Import OffPeak change'!$A$106:L$202,7,FALSE)))</f>
        <v>0</v>
      </c>
      <c r="H31" s="6">
        <f>IF(ISERROR(VLOOKUP($A31,'Import OffPeak'!$A$3:M$99,8,FALSE)-VLOOKUP($A31,'Import OffPeak change'!$A$106:M$202,8,FALSE)),0,(VLOOKUP($A31,'Import OffPeak'!$A$3:M$99,8,FALSE)-VLOOKUP($A31,'Import OffPeak change'!$A$106:M$202,8,FALSE)))</f>
        <v>0</v>
      </c>
      <c r="I31" s="6">
        <f>IF(ISERROR(VLOOKUP($A31,'Import OffPeak'!$A$3:N$99,9,FALSE)-VLOOKUP($A31,'Import OffPeak change'!$A$106:N$202,9,FALSE)),0,(VLOOKUP($A31,'Import OffPeak'!$A$3:N$99,9,FALSE)-VLOOKUP($A31,'Import OffPeak change'!$A$106:N$202,9,FALSE)))</f>
        <v>0</v>
      </c>
      <c r="J31" s="6">
        <f>IF(ISERROR(VLOOKUP($A31,'Import OffPeak'!$A$3:O$99,10,FALSE)-VLOOKUP($A31,'Import OffPeak change'!$A$106:O$202,10,FALSE)),0,(VLOOKUP($A31,'Import OffPeak'!$A$3:O$99,10,FALSE)-VLOOKUP($A31,'Import OffPeak change'!$A$106:O$202,10,FALSE)))</f>
        <v>0</v>
      </c>
      <c r="K31" s="6">
        <f>IF(ISERROR(VLOOKUP($A31,'Import OffPeak'!$A$3:P$99,11,FALSE)-VLOOKUP($A31,'Import OffPeak change'!$A$106:P$202,11,FALSE)),0,(VLOOKUP($A31,'Import OffPeak'!$A$3:P$99,11,FALSE)-VLOOKUP($A31,'Import OffPeak change'!$A$106:P$202,11,FALSE)))</f>
        <v>0</v>
      </c>
      <c r="L31" s="6">
        <f>IF(ISERROR(VLOOKUP($A31,'Import OffPeak'!$A$3:Q$99,12,FALSE)-VLOOKUP($A31,'Import OffPeak change'!$A$106:Q$202,12,FALSE)),0,(VLOOKUP($A31,'Import OffPeak'!$A$3:Q$99,12,FALSE)-VLOOKUP($A31,'Import OffPeak change'!$A$106:Q$202,12,FALSE)))</f>
        <v>0</v>
      </c>
      <c r="M31" s="6">
        <f>IF(ISERROR(VLOOKUP($A31,'Import OffPeak'!$A$3:R$99,13,FALSE)-VLOOKUP($A31,'Import OffPeak change'!$A$106:R$202,13,FALSE)),0,(VLOOKUP($A31,'Import OffPeak'!$A$3:R$99,13,FALSE)-VLOOKUP($A31,'Import OffPeak change'!$A$106:R$202,13,FALSE)))</f>
        <v>0</v>
      </c>
      <c r="N31" s="6">
        <f>IF(ISERROR(VLOOKUP($A31,'Import OffPeak'!$A$3:S$99,14,FALSE)-VLOOKUP($A31,'Import OffPeak change'!$A$106:S$202,14,FALSE)),0,(VLOOKUP($A31,'Import OffPeak'!$A$3:S$99,14,FALSE)-VLOOKUP($A31,'Import OffPeak change'!$A$106:S$202,14,FALSE)))</f>
        <v>0</v>
      </c>
      <c r="O31" s="6">
        <f>IF(ISERROR(VLOOKUP($A31,'Import OffPeak'!$A$3:T$99,15,FALSE)-VLOOKUP($A31,'Import OffPeak change'!$A$106:T$202,15,FALSE)),0,(VLOOKUP($A31,'Import OffPeak'!$A$3:T$99,15,FALSE)-VLOOKUP($A31,'Import OffPeak change'!$A$106:T$202,15,FALSE)))</f>
        <v>0</v>
      </c>
      <c r="P31" s="6">
        <f>IF(ISERROR(VLOOKUP($A31,'Import OffPeak'!$A$3:U$99,16,FALSE)-VLOOKUP($A31,'Import OffPeak change'!$A$106:U$202,16,FALSE)),0,(VLOOKUP($A31,'Import OffPeak'!$A$3:U$99,16,FALSE)-VLOOKUP($A31,'Import OffPeak change'!$A$106:U$202,16,FALSE)))</f>
        <v>0</v>
      </c>
      <c r="Q31" s="6">
        <f>IF(ISERROR(VLOOKUP($A31,'Import OffPeak'!$A$3:V$99,17,FALSE)-VLOOKUP($A31,'Import OffPeak change'!$A$106:V$202,17,FALSE)),0,(VLOOKUP($A31,'Import OffPeak'!$A$3:V$99,17,FALSE)-VLOOKUP($A31,'Import OffPeak change'!$A$106:V$202,17,FALSE)))</f>
        <v>0</v>
      </c>
      <c r="R31" s="6">
        <f>IF(ISERROR(VLOOKUP($A31,'Import OffPeak'!$A$3:W$99,18,FALSE)-VLOOKUP($A31,'Import OffPeak change'!$A$106:W$202,18,FALSE)),0,(VLOOKUP($A31,'Import OffPeak'!$A$3:W$99,18,FALSE)-VLOOKUP($A31,'Import OffPeak change'!$A$106:W$202,18,FALSE)))</f>
        <v>0</v>
      </c>
      <c r="S31" s="6">
        <f>IF(ISERROR(VLOOKUP($A31,'Import OffPeak'!$A$3:X$99,19,FALSE)-VLOOKUP($A31,'Import OffPeak change'!$A$106:X$202,19,FALSE)),0,(VLOOKUP($A31,'Import OffPeak'!$A$3:X$99,19,FALSE)-VLOOKUP($A31,'Import OffPeak change'!$A$106:X$202,19,FALSE)))</f>
        <v>9.4665332900012444E-4</v>
      </c>
      <c r="T31" s="6">
        <f>IF(ISERROR(VLOOKUP($A31,'Import OffPeak'!$A$3:Y$99,20,FALSE)-VLOOKUP($A31,'Import OffPeak change'!$A$106:Y$202,20,FALSE)),0,(VLOOKUP($A31,'Import OffPeak'!$A$3:Y$99,20,FALSE)-VLOOKUP($A31,'Import OffPeak change'!$A$106:Y$202,20,FALSE)))</f>
        <v>0</v>
      </c>
      <c r="U31" s="6">
        <f>IF(ISERROR(VLOOKUP($A31,'Import OffPeak'!$A$3:Z$99,21,FALSE)-VLOOKUP($A31,'Import OffPeak change'!$A$106:Z$202,21,FALSE)),0,(VLOOKUP($A31,'Import OffPeak'!$A$3:Z$99,21,FALSE)-VLOOKUP($A31,'Import OffPeak change'!$A$106:Z$202,21,FALSE)))</f>
        <v>0</v>
      </c>
      <c r="V31" s="6">
        <f>IF(ISERROR(VLOOKUP($A31,'Import OffPeak'!$A$3:AA$99,22,FALSE)-VLOOKUP($A31,'Import OffPeak change'!$A$106:AA$202,22,FALSE)),0,(VLOOKUP($A31,'Import OffPeak'!$A$3:AA$99,22,FALSE)-VLOOKUP($A31,'Import OffPeak change'!$A$106:AA$202,22,FALSE)))</f>
        <v>0</v>
      </c>
      <c r="W31" s="6">
        <f>IF(ISERROR(VLOOKUP($A31,'Import OffPeak'!$A$3:AB$99,23,FALSE)-VLOOKUP($A31,'Import OffPeak change'!$A$106:AB$202,23,FALSE)),0,(VLOOKUP($A31,'Import OffPeak'!$A$3:AB$99,23,FALSE)-VLOOKUP($A31,'Import OffPeak change'!$A$106:AB$202,23,FALSE)))</f>
        <v>0</v>
      </c>
      <c r="X31" s="6">
        <f>IF(ISERROR(VLOOKUP($A31,'Import OffPeak'!$A$3:AC$99,24,FALSE)-VLOOKUP($A31,'Import OffPeak change'!$A$106:AC$202,24,FALSE)),0,(VLOOKUP($A31,'Import OffPeak'!$A$3:AC$99,24,FALSE)-VLOOKUP($A31,'Import OffPeak change'!$A$106:AC$202,24,FALSE)))</f>
        <v>0</v>
      </c>
      <c r="Y31" s="6">
        <f>IF(ISERROR(VLOOKUP($A31,'Import OffPeak'!$A$3:AD$99,25,FALSE)-VLOOKUP($A31,'Import OffPeak change'!$A$106:AD$202,25,FALSE)),0,(VLOOKUP($A31,'Import OffPeak'!$A$3:AD$99,25,FALSE)-VLOOKUP($A31,'Import OffPeak change'!$A$106:AD$202,25,FALSE)))</f>
        <v>0</v>
      </c>
      <c r="Z31" s="6">
        <f>IF(ISERROR(VLOOKUP($A31,'Import OffPeak'!$A$3:AE$99,26,FALSE)-VLOOKUP($A31,'Import OffPeak change'!$A$106:AE$202,26,FALSE)),0,(VLOOKUP($A31,'Import OffPeak'!$A$3:AE$99,26,FALSE)-VLOOKUP($A31,'Import OffPeak change'!$A$106:AE$202,26,FALSE)))</f>
        <v>0</v>
      </c>
      <c r="AA31" s="6">
        <f>IF(ISERROR(VLOOKUP($A31,'Import OffPeak'!$A$3:AF$99,27,FALSE)-VLOOKUP($A31,'Import OffPeak change'!$A$106:AF$202,27,FALSE)),0,(VLOOKUP($A31,'Import OffPeak'!$A$3:AF$99,27,FALSE)-VLOOKUP($A31,'Import OffPeak change'!$A$106:AF$202,27,FALSE)))</f>
        <v>0</v>
      </c>
      <c r="AB31" s="6">
        <f>IF(ISERROR(VLOOKUP($A31,'Import OffPeak'!$A$3:AG$99,28,FALSE)-VLOOKUP($A31,'Import OffPeak change'!$A$106:AG$202,28,FALSE)),0,(VLOOKUP($A31,'Import OffPeak'!$A$3:AG$99,28,FALSE)-VLOOKUP($A31,'Import OffPeak change'!$A$106:AG$202,28,FALSE)))</f>
        <v>0</v>
      </c>
      <c r="AC31" s="6">
        <f>IF(ISERROR(VLOOKUP($A31,'Import OffPeak'!$A$3:AH$99,29,FALSE)-VLOOKUP($A31,'Import OffPeak change'!$A$106:AH$202,29,FALSE)),0,(VLOOKUP($A31,'Import OffPeak'!$A$3:AH$99,29,FALSE)-VLOOKUP($A31,'Import OffPeak change'!$A$106:AH$202,29,FALSE)))</f>
        <v>0</v>
      </c>
      <c r="AD31" s="6">
        <f>IF(ISERROR(VLOOKUP($A31,'Import OffPeak'!$A$3:AI$99,30,FALSE)-VLOOKUP($A31,'Import OffPeak change'!$A$106:AI$202,30,FALSE)),0,(VLOOKUP($A31,'Import OffPeak'!$A$3:AI$99,30,FALSE)-VLOOKUP($A31,'Import OffPeak change'!$A$106:AI$202,30,FALSE)))</f>
        <v>0</v>
      </c>
      <c r="AE31" s="6">
        <f>IF(ISERROR(VLOOKUP($A31,'Import OffPeak'!$A$3:AJ$99,31,FALSE)-VLOOKUP($A31,'Import OffPeak change'!$A$106:AJ$202,31,FALSE)),0,(VLOOKUP($A31,'Import OffPeak'!$A$3:AJ$99,31,FALSE)-VLOOKUP($A31,'Import OffPeak change'!$A$106:AJ$202,31,FALSE)))</f>
        <v>0</v>
      </c>
      <c r="AF31" s="6">
        <f>IF(ISERROR(VLOOKUP($A31,'Import OffPeak'!$A$3:AK$99,32,FALSE)-VLOOKUP($A31,'Import OffPeak change'!$A$106:AK$202,32,FALSE)),0,(VLOOKUP($A31,'Import OffPeak'!$A$3:AK$99,32,FALSE)-VLOOKUP($A31,'Import OffPeak change'!$A$106:AK$202,32,FALSE)))</f>
        <v>0</v>
      </c>
      <c r="AG31" s="6">
        <f>IF(ISERROR(VLOOKUP($A31,'Import OffPeak'!$A$3:AL$99,33,FALSE)-VLOOKUP($A31,'Import OffPeak change'!$A$106:AL$202,33,FALSE)),0,(VLOOKUP($A31,'Import OffPeak'!$A$3:AL$99,33,FALSE)-VLOOKUP($A31,'Import OffPeak change'!$A$106:AL$202,33,FALSE)))</f>
        <v>0</v>
      </c>
      <c r="AH31" s="6">
        <f>IF(ISERROR(VLOOKUP($A31,'Import OffPeak'!$A$3:AM$99,34,FALSE)-VLOOKUP($A31,'Import OffPeak change'!$A$106:AM$202,34,FALSE)),0,(VLOOKUP($A31,'Import OffPeak'!$A$3:AM$99,34,FALSE)-VLOOKUP($A31,'Import OffPeak change'!$A$106:AM$202,34,FALSE)))</f>
        <v>0</v>
      </c>
      <c r="AI31" s="6">
        <f>IF(ISERROR(VLOOKUP($A31,'Import OffPeak'!$A$3:AN$99,35,FALSE)-VLOOKUP($A31,'Import OffPeak change'!$A$106:AN$202,35,FALSE)),0,(VLOOKUP($A31,'Import OffPeak'!$A$3:AN$99,35,FALSE)-VLOOKUP($A31,'Import OffPeak change'!$A$106:AN$202,35,FALSE)))</f>
        <v>0</v>
      </c>
      <c r="AJ31" s="6">
        <f>IF(ISERROR(VLOOKUP($A31,'Import OffPeak'!$A$3:AO$99,36,FALSE)-VLOOKUP($A31,'Import OffPeak change'!$A$106:AO$202,36,FALSE)),0,(VLOOKUP($A31,'Import OffPeak'!$A$3:AO$99,36,FALSE)-VLOOKUP($A31,'Import OffPeak change'!$A$106:AO$202,36,FALSE)))</f>
        <v>0</v>
      </c>
      <c r="AK31" s="6">
        <f>IF(ISERROR(VLOOKUP($A31,'Import OffPeak'!$A$3:AP$99,37,FALSE)-VLOOKUP($A31,'Import OffPeak change'!$A$106:AP$202,37,FALSE)),0,(VLOOKUP($A31,'Import OffPeak'!$A$3:AP$99,37,FALSE)-VLOOKUP($A31,'Import OffPeak change'!$A$106:AP$202,37,FALSE)))</f>
        <v>0</v>
      </c>
      <c r="AL31" s="6">
        <f>IF(ISERROR(VLOOKUP($A31,'Import OffPeak'!$A$3:AQ$99,38,FALSE)-VLOOKUP($A31,'Import OffPeak change'!$A$106:AQ$202,38,FALSE)),0,(VLOOKUP($A31,'Import OffPeak'!$A$3:AQ$99,38,FALSE)-VLOOKUP($A31,'Import OffPeak change'!$A$106:AQ$202,38,FALSE)))</f>
        <v>0</v>
      </c>
      <c r="AM31" s="6">
        <f>IF(ISERROR(VLOOKUP($A31,'Import OffPeak'!$A$3:AR$99,39,FALSE)-VLOOKUP($A31,'Import OffPeak change'!$A$106:AR$202,39,FALSE)),0,(VLOOKUP($A31,'Import OffPeak'!$A$3:AR$99,39,FALSE)-VLOOKUP($A31,'Import OffPeak change'!$A$106:AR$202,39,FALSE)))</f>
        <v>0</v>
      </c>
      <c r="AN31" s="6">
        <f>IF(ISERROR(VLOOKUP($A31,'Import OffPeak'!$A$3:AS$99,40,FALSE)-VLOOKUP($A31,'Import OffPeak change'!$A$106:AS$202,40,FALSE)),0,(VLOOKUP($A31,'Import OffPeak'!$A$3:AS$99,40,FALSE)-VLOOKUP($A31,'Import OffPeak change'!$A$106:AS$202,40,FALSE)))</f>
        <v>0</v>
      </c>
      <c r="AO31" s="6">
        <f>IF(ISERROR(VLOOKUP($A31,'Import OffPeak'!$A$3:AT$99,41,FALSE)-VLOOKUP($A31,'Import OffPeak change'!$A$106:AT$202,41,FALSE)),0,(VLOOKUP($A31,'Import OffPeak'!$A$3:AT$99,41,FALSE)-VLOOKUP($A31,'Import OffPeak change'!$A$106:AT$202,41,FALSE)))</f>
        <v>0</v>
      </c>
      <c r="AP31" s="6">
        <f>IF(ISERROR(VLOOKUP($A31,'Import OffPeak'!$A$3:AU$99,42,FALSE)-VLOOKUP($A31,'Import OffPeak change'!$A$106:AU$202,42,FALSE)),0,(VLOOKUP($A31,'Import OffPeak'!$A$3:AU$99,42,FALSE)-VLOOKUP($A31,'Import OffPeak change'!$A$106:AU$202,42,FALSE)))</f>
        <v>0</v>
      </c>
      <c r="AQ31" s="6">
        <f>IF(ISERROR(VLOOKUP($A31,'Import OffPeak'!$A$3:AV$99,43,FALSE)-VLOOKUP($A31,'Import OffPeak change'!$A$106:AV$202,43,FALSE)),0,(VLOOKUP($A31,'Import OffPeak'!$A$3:AV$99,43,FALSE)-VLOOKUP($A31,'Import OffPeak change'!$A$106:AV$202,43,FALSE)))</f>
        <v>0</v>
      </c>
      <c r="AR31" s="6">
        <f>IF(ISERROR(VLOOKUP($A31,'Import OffPeak'!$A$3:AW$99,44,FALSE)-VLOOKUP($A31,'Import OffPeak change'!$A$106:AW$202,44,FALSE)),0,(VLOOKUP($A31,'Import OffPeak'!$A$3:AW$99,44,FALSE)-VLOOKUP($A31,'Import OffPeak change'!$A$106:AW$202,44,FALSE)))</f>
        <v>0</v>
      </c>
      <c r="AS31" s="6">
        <f>IF(ISERROR(VLOOKUP($A31,'Import OffPeak'!$A$3:AX$99,45,FALSE)-VLOOKUP($A31,'Import OffPeak change'!$A$106:AX$202,45,FALSE)),0,(VLOOKUP($A31,'Import OffPeak'!$A$3:AX$99,45,FALSE)-VLOOKUP($A31,'Import OffPeak change'!$A$106:AX$202,45,FALSE)))</f>
        <v>0</v>
      </c>
      <c r="AT31" s="6">
        <f>IF(ISERROR(VLOOKUP($A31,'Import OffPeak'!$A$3:AY$99,46,FALSE)-VLOOKUP($A31,'Import OffPeak change'!$A$106:AY$202,46,FALSE)),0,(VLOOKUP($A31,'Import OffPeak'!$A$3:AY$99,46,FALSE)-VLOOKUP($A31,'Import OffPeak change'!$A$106:AY$202,46,FALSE)))</f>
        <v>0</v>
      </c>
      <c r="AU31" s="6">
        <f>IF(ISERROR(VLOOKUP($A31,'Import OffPeak'!$A$3:AZ$99,47,FALSE)-VLOOKUP($A31,'Import OffPeak change'!$A$106:AZ$202,47,FALSE)),0,(VLOOKUP($A31,'Import OffPeak'!$A$3:AZ$99,47,FALSE)-VLOOKUP($A31,'Import OffPeak change'!$A$106:AZ$202,47,FALSE)))</f>
        <v>0</v>
      </c>
      <c r="AV31" s="6">
        <f>IF(ISERROR(VLOOKUP($A31,'Import OffPeak'!$A$3:BA$99,48,FALSE)-VLOOKUP($A31,'Import OffPeak change'!$A$106:BA$202,48,FALSE)),0,(VLOOKUP($A31,'Import OffPeak'!$A$3:BA$99,48,FALSE)-VLOOKUP($A31,'Import OffPeak change'!$A$106:BA$202,48,FALSE)))</f>
        <v>0</v>
      </c>
      <c r="AW31" s="6">
        <f>IF(ISERROR(VLOOKUP($A31,'Import OffPeak'!$A$3:BB$99,49,FALSE)-VLOOKUP($A31,'Import OffPeak change'!$A$106:BB$202,49,FALSE)),0,(VLOOKUP($A31,'Import OffPeak'!$A$3:BB$99,49,FALSE)-VLOOKUP($A31,'Import OffPeak change'!$A$106:BB$202,49,FALSE)))</f>
        <v>0</v>
      </c>
      <c r="AX31" s="6">
        <f>IF(ISERROR(VLOOKUP($A31,'Import OffPeak'!$A$3:BC$99,50,FALSE)-VLOOKUP($A31,'Import OffPeak change'!$A$106:BC$202,50,FALSE)),0,(VLOOKUP($A31,'Import OffPeak'!$A$3:BC$99,50,FALSE)-VLOOKUP($A31,'Import OffPeak change'!$A$106:BC$202,50,FALSE)))</f>
        <v>0</v>
      </c>
      <c r="AY31" s="6">
        <f>IF(ISERROR(VLOOKUP($A31,'Import OffPeak'!$A$3:BD$99,51,FALSE)-VLOOKUP($A31,'Import OffPeak change'!$A$106:BD$202,51,FALSE)),0,(VLOOKUP($A31,'Import OffPeak'!$A$3:BD$99,51,FALSE)-VLOOKUP($A31,'Import OffPeak change'!$A$106:BD$202,51,FALSE)))</f>
        <v>0</v>
      </c>
      <c r="AZ31" s="6">
        <f>IF(ISERROR(VLOOKUP($A31,'Import OffPeak'!$A$3:BE$99,52,FALSE)-VLOOKUP($A31,'Import OffPeak change'!$A$106:BE$202,52,FALSE)),0,(VLOOKUP($A31,'Import OffPeak'!$A$3:BE$99,52,FALSE)-VLOOKUP($A31,'Import OffPeak change'!$A$106:BE$202,52,FALSE)))</f>
        <v>0</v>
      </c>
      <c r="BA31" s="6">
        <f>IF(ISERROR(VLOOKUP($A31,'Import OffPeak'!$A$3:BF$99,53,FALSE)-VLOOKUP($A31,'Import OffPeak change'!$A$106:BF$202,53,FALSE)),0,(VLOOKUP($A31,'Import OffPeak'!$A$3:BF$99,53,FALSE)-VLOOKUP($A31,'Import OffPeak change'!$A$106:BF$202,53,FALSE)))</f>
        <v>0</v>
      </c>
      <c r="BB31" s="6">
        <f>IF(ISERROR(VLOOKUP($A31,'Import OffPeak'!$A$3:BG$99,54,FALSE)-VLOOKUP($A31,'Import OffPeak change'!$A$106:BG$202,54,FALSE)),0,(VLOOKUP($A31,'Import OffPeak'!$A$3:BG$99,54,FALSE)-VLOOKUP($A31,'Import OffPeak change'!$A$106:BG$202,54,FALSE)))</f>
        <v>0</v>
      </c>
      <c r="BC31" s="6">
        <f>IF(ISERROR(VLOOKUP($A31,'Import OffPeak'!$A$3:BH$99,55,FALSE)-VLOOKUP($A31,'Import OffPeak change'!$A$106:BH$202,55,FALSE)),0,(VLOOKUP($A31,'Import OffPeak'!$A$3:BH$99,55,FALSE)-VLOOKUP($A31,'Import OffPeak change'!$A$106:BH$202,55,FALSE)))</f>
        <v>0</v>
      </c>
      <c r="BD31" s="6">
        <f>IF(ISERROR(VLOOKUP($A31,'Import OffPeak'!$A$3:BI$99,56,FALSE)-VLOOKUP($A31,'Import OffPeak change'!$A$106:BI$202,56,FALSE)),0,(VLOOKUP($A31,'Import OffPeak'!$A$3:BI$99,56,FALSE)-VLOOKUP($A31,'Import OffPeak change'!$A$106:BI$202,56,FALSE)))</f>
        <v>0</v>
      </c>
      <c r="BE31" s="6">
        <f>IF(ISERROR(VLOOKUP($A31,'Import OffPeak'!$A$3:BJ$99,57,FALSE)-VLOOKUP($A31,'Import OffPeak change'!$A$106:BJ$202,57,FALSE)),0,(VLOOKUP($A31,'Import OffPeak'!$A$3:BJ$99,57,FALSE)-VLOOKUP($A31,'Import OffPeak change'!$A$106:BJ$202,57,FALSE)))</f>
        <v>0</v>
      </c>
      <c r="BF31" s="6">
        <f>IF(ISERROR(VLOOKUP($A31,'Import OffPeak'!$A$3:BK$99,58,FALSE)-VLOOKUP($A31,'Import OffPeak change'!$A$106:BK$202,58,FALSE)),0,(VLOOKUP($A31,'Import OffPeak'!$A$3:BK$99,58,FALSE)-VLOOKUP($A31,'Import OffPeak change'!$A$106:BK$202,58,FALSE)))</f>
        <v>0</v>
      </c>
      <c r="BG31" s="6">
        <f>IF(ISERROR(VLOOKUP($A31,'Import OffPeak'!$A$3:BL$99,59,FALSE)-VLOOKUP($A31,'Import OffPeak change'!$A$106:BL$202,59,FALSE)),0,(VLOOKUP($A31,'Import OffPeak'!$A$3:BL$99,59,FALSE)-VLOOKUP($A31,'Import OffPeak change'!$A$106:BL$202,59,FALSE)))</f>
        <v>0</v>
      </c>
      <c r="BH31" s="6">
        <f>IF(ISERROR(VLOOKUP($A31,'Import OffPeak'!$A$3:BM$99,60,FALSE)-VLOOKUP($A31,'Import OffPeak change'!$A$106:BM$202,60,FALSE)),0,(VLOOKUP($A31,'Import OffPeak'!$A$3:BM$99,60,FALSE)-VLOOKUP($A31,'Import OffPeak change'!$A$106:BM$202,60,FALSE)))</f>
        <v>0</v>
      </c>
      <c r="BI31" s="6">
        <f>IF(ISERROR(VLOOKUP($A31,'Import OffPeak'!$A$3:BN$99,61,FALSE)-VLOOKUP($A31,'Import OffPeak change'!$A$106:BN$202,61,FALSE)),0,(VLOOKUP($A31,'Import OffPeak'!$A$3:BN$99,61,FALSE)-VLOOKUP($A31,'Import OffPeak change'!$A$106:BN$202,61,FALSE)))</f>
        <v>0</v>
      </c>
      <c r="BJ31" s="6">
        <f>IF(ISERROR(VLOOKUP($A31,'Import OffPeak'!$A$3:BO$99,62,FALSE)-VLOOKUP($A31,'Import OffPeak change'!$A$106:BO$202,62,FALSE)),0,(VLOOKUP($A31,'Import OffPeak'!$A$3:BO$99,62,FALSE)-VLOOKUP($A31,'Import OffPeak change'!$A$106:BO$202,62,FALSE)))</f>
        <v>0</v>
      </c>
      <c r="BK31" s="6">
        <f>IF(ISERROR(VLOOKUP($A31,'Import OffPeak'!$A$3:BP$99,63,FALSE)-VLOOKUP($A31,'Import OffPeak change'!$A$106:BP$202,63,FALSE)),0,(VLOOKUP($A31,'Import OffPeak'!$A$3:BP$99,63,FALSE)-VLOOKUP($A31,'Import OffPeak change'!$A$106:BP$202,63,FALSE)))</f>
        <v>0</v>
      </c>
      <c r="BL31" s="6">
        <f>IF(ISERROR(VLOOKUP($A31,'Import OffPeak'!$A$3:BQ$99,64,FALSE)-VLOOKUP($A31,'Import OffPeak change'!$A$106:BQ$202,64,FALSE)),0,(VLOOKUP($A31,'Import OffPeak'!$A$3:BQ$99,64,FALSE)-VLOOKUP($A31,'Import OffPeak change'!$A$106:BQ$202,64,FALSE)))</f>
        <v>0</v>
      </c>
      <c r="BM31" s="6">
        <f>IF(ISERROR(VLOOKUP($A31,'Import OffPeak'!$A$3:BR$99,65,FALSE)-VLOOKUP($A31,'Import OffPeak change'!$A$106:BR$202,65,FALSE)),0,(VLOOKUP($A31,'Import OffPeak'!$A$3:BR$99,65,FALSE)-VLOOKUP($A31,'Import OffPeak change'!$A$106:BR$202,65,FALSE)))</f>
        <v>0</v>
      </c>
      <c r="BN31" s="6">
        <f>IF(ISERROR(VLOOKUP($A31,'Import OffPeak'!$A$3:BS$99,66,FALSE)-VLOOKUP($A31,'Import OffPeak change'!$A$106:BS$202,66,FALSE)),0,(VLOOKUP($A31,'Import OffPeak'!$A$3:BS$99,66,FALSE)-VLOOKUP($A31,'Import OffPeak change'!$A$106:BS$202,66,FALSE)))</f>
        <v>0</v>
      </c>
      <c r="BO31" s="6">
        <f>IF(ISERROR(VLOOKUP($A31,'Import OffPeak'!$A$3:BT$99,67,FALSE)-VLOOKUP($A31,'Import OffPeak change'!$A$106:BT$202,67,FALSE)),0,(VLOOKUP($A31,'Import OffPeak'!$A$3:BT$99,67,FALSE)-VLOOKUP($A31,'Import OffPeak change'!$A$106:BT$202,67,FALSE)))</f>
        <v>0</v>
      </c>
      <c r="BP31" s="6">
        <f>IF(ISERROR(VLOOKUP($A31,'Import OffPeak'!$A$3:BU$99,68,FALSE)-VLOOKUP($A31,'Import OffPeak change'!$A$106:BU$202,68,FALSE)),0,(VLOOKUP($A31,'Import OffPeak'!$A$3:BU$99,68,FALSE)-VLOOKUP($A31,'Import OffPeak change'!$A$106:BU$202,68,FALSE)))</f>
        <v>0</v>
      </c>
      <c r="BQ31" s="6">
        <f>IF(ISERROR(VLOOKUP($A31,'Import OffPeak'!$A$3:BV$99,69,FALSE)-VLOOKUP($A31,'Import OffPeak change'!$A$106:BV$202,69,FALSE)),0,(VLOOKUP($A31,'Import OffPeak'!$A$3:BV$99,69,FALSE)-VLOOKUP($A31,'Import OffPeak change'!$A$106:BV$202,69,FALSE)))</f>
        <v>0</v>
      </c>
      <c r="BR31" s="6">
        <f>IF(ISERROR(VLOOKUP($A31,'Import OffPeak'!$A$3:BW$99,70,FALSE)-VLOOKUP($A31,'Import OffPeak change'!$A$106:BW$202,70,FALSE)),0,(VLOOKUP($A31,'Import OffPeak'!$A$3:BW$99,70,FALSE)-VLOOKUP($A31,'Import OffPeak change'!$A$106:BW$202,70,FALSE)))</f>
        <v>0</v>
      </c>
      <c r="BS31" s="6">
        <f>IF(ISERROR(VLOOKUP($A31,'Import OffPeak'!$A$3:BX$99,71,FALSE)-VLOOKUP($A31,'Import OffPeak change'!$A$106:BX$202,71,FALSE)),0,(VLOOKUP($A31,'Import OffPeak'!$A$3:BX$99,71,FALSE)-VLOOKUP($A31,'Import OffPeak change'!$A$106:BX$202,71,FALSE)))</f>
        <v>0</v>
      </c>
      <c r="BT31" s="6">
        <f>IF(ISERROR(VLOOKUP($A31,'Import OffPeak'!$A$3:BY$99,72,FALSE)-VLOOKUP($A31,'Import OffPeak change'!$A$106:BY$202,72,FALSE)),0,(VLOOKUP($A31,'Import OffPeak'!$A$3:BY$99,72,FALSE)-VLOOKUP($A31,'Import OffPeak change'!$A$106:BY$202,72,FALSE)))</f>
        <v>0</v>
      </c>
      <c r="BU31" s="6">
        <f>IF(ISERROR(VLOOKUP($A31,'Import OffPeak'!$A$3:BZ$99,73,FALSE)-VLOOKUP($A31,'Import OffPeak change'!$A$106:BZ$202,73,FALSE)),0,(VLOOKUP($A31,'Import OffPeak'!$A$3:BZ$99,73,FALSE)-VLOOKUP($A31,'Import OffPeak change'!$A$106:BZ$202,73,FALSE)))</f>
        <v>0</v>
      </c>
      <c r="BV31" s="6">
        <f>IF(ISERROR(VLOOKUP($A31,'Import OffPeak'!$A$3:CA$99,74,FALSE)-VLOOKUP($A31,'Import OffPeak change'!$A$106:CA$202,74,FALSE)),0,(VLOOKUP($A31,'Import OffPeak'!$A$3:CA$99,74,FALSE)-VLOOKUP($A31,'Import OffPeak change'!$A$106:CA$202,74,FALSE)))</f>
        <v>0</v>
      </c>
      <c r="BW31" s="6">
        <f>IF(ISERROR(VLOOKUP($A31,'Import OffPeak'!$A$3:CB$99,75,FALSE)-VLOOKUP($A31,'Import OffPeak change'!$A$106:CB$202,75,FALSE)),0,(VLOOKUP($A31,'Import OffPeak'!$A$3:CB$99,75,FALSE)-VLOOKUP($A31,'Import OffPeak change'!$A$106:CB$202,75,FALSE)))</f>
        <v>0</v>
      </c>
      <c r="BX31" s="6">
        <f>IF(ISERROR(VLOOKUP($A31,'Import OffPeak'!$A$3:CC$99,76,FALSE)-VLOOKUP($A31,'Import OffPeak change'!$A$106:CC$202,76,FALSE)),0,(VLOOKUP($A31,'Import OffPeak'!$A$3:CC$99,76,FALSE)-VLOOKUP($A31,'Import OffPeak change'!$A$106:CC$202,76,FALSE)))</f>
        <v>0</v>
      </c>
      <c r="BY31" s="6">
        <f>IF(ISERROR(VLOOKUP($A31,'Import OffPeak'!$A$3:CD$99,77,FALSE)-VLOOKUP($A31,'Import OffPeak change'!$A$106:CD$202,77,FALSE)),0,(VLOOKUP($A31,'Import OffPeak'!$A$3:CD$99,77,FALSE)-VLOOKUP($A31,'Import OffPeak change'!$A$106:CD$202,77,FALSE)))</f>
        <v>0</v>
      </c>
      <c r="BZ31" s="6">
        <f>IF(ISERROR(VLOOKUP($A31,'Import OffPeak'!$A$3:CE$99,78,FALSE)-VLOOKUP($A31,'Import OffPeak change'!$A$106:CE$202,78,FALSE)),0,(VLOOKUP($A31,'Import OffPeak'!$A$3:CE$99,78,FALSE)-VLOOKUP($A31,'Import OffPeak change'!$A$106:CE$202,78,FALSE)))</f>
        <v>0</v>
      </c>
      <c r="CA31" s="6">
        <f>IF(ISERROR(VLOOKUP($A31,'Import OffPeak'!$A$3:CF$99,79,FALSE)-VLOOKUP($A31,'Import OffPeak change'!$A$106:CF$202,79,FALSE)),0,(VLOOKUP($A31,'Import OffPeak'!$A$3:CF$99,79,FALSE)-VLOOKUP($A31,'Import OffPeak change'!$A$106:CF$202,79,FALSE)))</f>
        <v>0</v>
      </c>
      <c r="CB31" s="6">
        <f>IF(ISERROR(VLOOKUP($A31,'Import OffPeak'!$A$3:CG$99,80,FALSE)-VLOOKUP($A31,'Import OffPeak change'!$A$106:CG$202,80,FALSE)),0,(VLOOKUP($A31,'Import OffPeak'!$A$3:CG$99,80,FALSE)-VLOOKUP($A31,'Import OffPeak change'!$A$106:CG$202,80,FALSE)))</f>
        <v>0</v>
      </c>
      <c r="CC31" s="6">
        <f>IF(ISERROR(VLOOKUP($A31,'Import OffPeak'!$A$3:CH$99,81,FALSE)-VLOOKUP($A31,'Import OffPeak change'!$A$106:CH$202,81,FALSE)),0,(VLOOKUP($A31,'Import OffPeak'!$A$3:CH$99,81,FALSE)-VLOOKUP($A31,'Import OffPeak change'!$A$106:CH$202,81,FALSE)))</f>
        <v>0</v>
      </c>
      <c r="CD31" s="6">
        <f>IF(ISERROR(VLOOKUP($A31,'Import OffPeak'!$A$3:CI$99,82,FALSE)-VLOOKUP($A31,'Import OffPeak change'!$A$106:CI$202,82,FALSE)),0,(VLOOKUP($A31,'Import OffPeak'!$A$3:CI$99,82,FALSE)-VLOOKUP($A31,'Import OffPeak change'!$A$106:CI$202,82,FALSE)))</f>
        <v>0</v>
      </c>
      <c r="CE31" s="6">
        <f>IF(ISERROR(VLOOKUP($A31,'Import OffPeak'!$A$3:CJ$99,83,FALSE)-VLOOKUP($A31,'Import OffPeak change'!$A$106:CJ$202,83,FALSE)),0,(VLOOKUP($A31,'Import OffPeak'!$A$3:CJ$99,83,FALSE)-VLOOKUP($A31,'Import OffPeak change'!$A$106:CJ$202,83,FALSE)))</f>
        <v>0</v>
      </c>
      <c r="CF31" s="6">
        <f>IF(ISERROR(VLOOKUP($A31,'Import OffPeak'!$A$3:CK$99,84,FALSE)-VLOOKUP($A31,'Import OffPeak change'!$A$106:CK$202,84,FALSE)),0,(VLOOKUP($A31,'Import OffPeak'!$A$3:CK$99,84,FALSE)-VLOOKUP($A31,'Import OffPeak change'!$A$106:CK$202,84,FALSE)))</f>
        <v>0</v>
      </c>
      <c r="CG31" s="6">
        <f>IF(ISERROR(VLOOKUP($A31,'Import OffPeak'!$A$3:CL$99,85,FALSE)-VLOOKUP($A31,'Import OffPeak change'!$A$106:CL$202,85,FALSE)),0,(VLOOKUP($A31,'Import OffPeak'!$A$3:CL$99,85,FALSE)-VLOOKUP($A31,'Import OffPeak change'!$A$106:CL$202,85,FALSE)))</f>
        <v>0</v>
      </c>
      <c r="CH31" s="6">
        <f>IF(ISERROR(VLOOKUP($A31,'Import OffPeak'!$A$3:CM$99,86,FALSE)-VLOOKUP($A31,'Import OffPeak change'!$A$106:CM$202,86,FALSE)),0,(VLOOKUP($A31,'Import OffPeak'!$A$3:CM$99,86,FALSE)-VLOOKUP($A31,'Import OffPeak change'!$A$106:CM$202,86,FALSE)))</f>
        <v>0</v>
      </c>
      <c r="CI31" s="6">
        <f>IF(ISERROR(VLOOKUP($A31,'Import OffPeak'!$A$3:CN$99,87,FALSE)-VLOOKUP($A31,'Import OffPeak change'!$A$106:CN$202,87,FALSE)),0,(VLOOKUP($A31,'Import OffPeak'!$A$3:CN$99,87,FALSE)-VLOOKUP($A31,'Import OffPeak change'!$A$106:CN$202,87,FALSE)))</f>
        <v>0</v>
      </c>
      <c r="CJ31" s="6">
        <f>IF(ISERROR(VLOOKUP($A31,'Import OffPeak'!$A$3:CO$99,88,FALSE)-VLOOKUP($A31,'Import OffPeak change'!$A$106:CO$202,88,FALSE)),0,(VLOOKUP($A31,'Import OffPeak'!$A$3:CO$99,88,FALSE)-VLOOKUP($A31,'Import OffPeak change'!$A$106:CO$202,88,FALSE)))</f>
        <v>0</v>
      </c>
      <c r="CK31" s="6">
        <f>IF(ISERROR(VLOOKUP($A31,'Import OffPeak'!$A$3:CP$99,89,FALSE)-VLOOKUP($A31,'Import OffPeak change'!$A$106:CP$202,89,FALSE)),0,(VLOOKUP($A31,'Import OffPeak'!$A$3:CP$99,89,FALSE)-VLOOKUP($A31,'Import OffPeak change'!$A$106:CP$202,89,FALSE)))</f>
        <v>0</v>
      </c>
      <c r="CL31" s="6">
        <f>IF(ISERROR(VLOOKUP($A31,'Import OffPeak'!$A$3:CQ$99,90,FALSE)-VLOOKUP($A31,'Import OffPeak change'!$A$106:CQ$202,90,FALSE)),0,(VLOOKUP($A31,'Import OffPeak'!$A$3:CQ$99,90,FALSE)-VLOOKUP($A31,'Import OffPeak change'!$A$106:CQ$202,90,FALSE)))</f>
        <v>0</v>
      </c>
      <c r="CM31" s="6">
        <f>IF(ISERROR(VLOOKUP($A31,'Import OffPeak'!$A$3:CR$99,91,FALSE)-VLOOKUP($A31,'Import OffPeak change'!$A$106:CR$202,91,FALSE)),0,(VLOOKUP($A31,'Import OffPeak'!$A$3:CR$99,91,FALSE)-VLOOKUP($A31,'Import OffPeak change'!$A$106:CR$202,91,FALSE)))</f>
        <v>0</v>
      </c>
      <c r="CN31" s="6">
        <f>IF(ISERROR(VLOOKUP($A31,'Import OffPeak'!$A$3:CS$99,92,FALSE)-VLOOKUP($A31,'Import OffPeak change'!$A$106:CS$202,92,FALSE)),0,(VLOOKUP($A31,'Import OffPeak'!$A$3:CS$99,92,FALSE)-VLOOKUP($A31,'Import OffPeak change'!$A$106:CS$202,92,FALSE)))</f>
        <v>0</v>
      </c>
      <c r="CO31" s="6">
        <f>IF(ISERROR(VLOOKUP($A31,'Import OffPeak'!$A$3:CT$99,93,FALSE)-VLOOKUP($A31,'Import OffPeak change'!$A$106:CT$202,93,FALSE)),0,(VLOOKUP($A31,'Import OffPeak'!$A$3:CT$99,93,FALSE)-VLOOKUP($A31,'Import OffPeak change'!$A$106:CT$202,93,FALSE)))</f>
        <v>0</v>
      </c>
      <c r="CP31" s="6">
        <f>IF(ISERROR(VLOOKUP($A31,'Import OffPeak'!$A$3:CU$99,94,FALSE)-VLOOKUP($A31,'Import OffPeak change'!$A$106:CU$202,94,FALSE)),0,(VLOOKUP($A31,'Import OffPeak'!$A$3:CU$99,94,FALSE)-VLOOKUP($A31,'Import OffPeak change'!$A$106:CU$202,94,FALSE)))</f>
        <v>0</v>
      </c>
      <c r="CQ31" s="6">
        <f>IF(ISERROR(VLOOKUP($A31,'Import OffPeak'!$A$3:CV$99,95,FALSE)-VLOOKUP($A31,'Import OffPeak change'!$A$106:CV$202,95,FALSE)),0,(VLOOKUP($A31,'Import OffPeak'!$A$3:CV$99,95,FALSE)-VLOOKUP($A31,'Import OffPeak change'!$A$106:CV$202,95,FALSE)))</f>
        <v>0</v>
      </c>
      <c r="CR31" s="6">
        <f>IF(ISERROR(VLOOKUP($A31,'Import OffPeak'!$A$3:CW$99,96,FALSE)-VLOOKUP($A31,'Import OffPeak change'!$A$106:CW$202,96,FALSE)),0,(VLOOKUP($A31,'Import OffPeak'!$A$3:CW$99,96,FALSE)-VLOOKUP($A31,'Import OffPeak change'!$A$106:CW$202,96,FALSE)))</f>
        <v>0</v>
      </c>
      <c r="CS31" s="6">
        <f>IF(ISERROR(VLOOKUP($A31,'Import OffPeak'!$A$3:CX$99,97,FALSE)-VLOOKUP($A31,'Import OffPeak change'!$A$106:CX$202,97,FALSE)),0,(VLOOKUP($A31,'Import OffPeak'!$A$3:CX$99,97,FALSE)-VLOOKUP($A31,'Import OffPeak change'!$A$106:CX$202,97,FALSE)))</f>
        <v>0</v>
      </c>
      <c r="CT31" s="6">
        <f>IF(ISERROR(VLOOKUP($A31,'Import OffPeak'!$A$3:CY$99,98,FALSE)-VLOOKUP($A31,'Import OffPeak change'!$A$106:CY$202,98,FALSE)),0,(VLOOKUP($A31,'Import OffPeak'!$A$3:CY$99,98,FALSE)-VLOOKUP($A31,'Import OffPeak change'!$A$106:CY$202,98,FALSE)))</f>
        <v>0</v>
      </c>
      <c r="CU31" s="6">
        <f>IF(ISERROR(VLOOKUP($A31,'Import OffPeak'!$A$3:CZ$99,99,FALSE)-VLOOKUP($A31,'Import OffPeak change'!$A$106:CZ$202,99,FALSE)),0,(VLOOKUP($A31,'Import OffPeak'!$A$3:CZ$99,99,FALSE)-VLOOKUP($A31,'Import OffPeak change'!$A$106:CZ$202,99,FALSE)))</f>
        <v>0</v>
      </c>
      <c r="CV31" s="6">
        <f>IF(ISERROR(VLOOKUP($A31,'Import OffPeak'!$A$3:DA$99,100,FALSE)-VLOOKUP($A31,'Import OffPeak change'!$A$106:DA$202,100,FALSE)),0,(VLOOKUP($A31,'Import OffPeak'!$A$3:DA$99,100,FALSE)-VLOOKUP($A31,'Import OffPeak change'!$A$106:DA$202,100,FALSE)))</f>
        <v>0</v>
      </c>
      <c r="CW31" s="6">
        <f>IF(ISERROR(VLOOKUP($A31,'Import OffPeak'!$A$3:DB$99,101,FALSE)-VLOOKUP($A31,'Import OffPeak change'!$A$106:DB$202,101,FALSE)),0,(VLOOKUP($A31,'Import OffPeak'!$A$3:DB$99,101,FALSE)-VLOOKUP($A31,'Import OffPeak change'!$A$106:DB$202,101,FALSE)))</f>
        <v>0</v>
      </c>
      <c r="CX31" s="6">
        <f>IF(ISERROR(VLOOKUP($A31,'Import OffPeak'!$A$3:DC$99,102,FALSE)-VLOOKUP($A31,'Import OffPeak change'!$A$106:DC$202,102,FALSE)),0,(VLOOKUP($A31,'Import OffPeak'!$A$3:DC$99,102,FALSE)-VLOOKUP($A31,'Import OffPeak change'!$A$106:DC$202,102,FALSE)))</f>
        <v>0</v>
      </c>
      <c r="CY31" s="6">
        <f>IF(ISERROR(VLOOKUP($A31,'Import OffPeak'!$A$3:DD$99,103,FALSE)-VLOOKUP($A31,'Import OffPeak change'!$A$106:DD$202,103,FALSE)),0,(VLOOKUP($A31,'Import OffPeak'!$A$3:DD$99,103,FALSE)-VLOOKUP($A31,'Import OffPeak change'!$A$106:DD$202,103,FALSE)))</f>
        <v>0</v>
      </c>
      <c r="CZ31" s="6">
        <f>IF(ISERROR(VLOOKUP($A31,'Import OffPeak'!$A$3:DE$99,104,FALSE)-VLOOKUP($A31,'Import OffPeak change'!$A$106:DE$202,104,FALSE)),0,(VLOOKUP($A31,'Import OffPeak'!$A$3:DE$99,104,FALSE)-VLOOKUP($A31,'Import OffPeak change'!$A$106:DE$202,104,FALSE)))</f>
        <v>0</v>
      </c>
      <c r="DA31" s="6">
        <f>IF(ISERROR(VLOOKUP($A31,'Import OffPeak'!$A$3:DF$99,105,FALSE)-VLOOKUP($A31,'Import OffPeak change'!$A$106:DF$202,105,FALSE)),0,(VLOOKUP($A31,'Import OffPeak'!$A$3:DF$99,105,FALSE)-VLOOKUP($A31,'Import OffPeak change'!$A$106:DF$202,105,FALSE)))</f>
        <v>0</v>
      </c>
      <c r="DB31" s="6">
        <f>IF(ISERROR(VLOOKUP($A31,'Import OffPeak'!$A$3:DG$99,106,FALSE)-VLOOKUP($A31,'Import OffPeak change'!$A$106:DG$202,106,FALSE)),0,(VLOOKUP($A31,'Import OffPeak'!$A$3:DG$99,106,FALSE)-VLOOKUP($A31,'Import OffPeak change'!$A$106:DG$202,106,FALSE)))</f>
        <v>0</v>
      </c>
      <c r="DC31" s="6">
        <f>IF(ISERROR(VLOOKUP($A31,'Import OffPeak'!$A$3:DH$99,107,FALSE)-VLOOKUP($A31,'Import OffPeak change'!$A$106:DH$202,107,FALSE)),0,(VLOOKUP($A31,'Import OffPeak'!$A$3:DH$99,107,FALSE)-VLOOKUP($A31,'Import OffPeak change'!$A$106:DH$202,107,FALSE)))</f>
        <v>0</v>
      </c>
      <c r="DD31" s="6">
        <f>IF(ISERROR(VLOOKUP($A31,'Import OffPeak'!$A$3:DI$99,108,FALSE)-VLOOKUP($A31,'Import OffPeak change'!$A$106:DI$202,108,FALSE)),0,(VLOOKUP($A31,'Import OffPeak'!$A$3:DI$99,108,FALSE)-VLOOKUP($A31,'Import OffPeak change'!$A$106:DI$202,108,FALSE)))</f>
        <v>0</v>
      </c>
      <c r="DE31" s="6">
        <f>IF(ISERROR(VLOOKUP($A31,'Import OffPeak'!$A$3:DJ$99,109,FALSE)-VLOOKUP($A31,'Import OffPeak change'!$A$106:DJ$202,109,FALSE)),0,(VLOOKUP($A31,'Import OffPeak'!$A$3:DJ$99,109,FALSE)-VLOOKUP($A31,'Import OffPeak change'!$A$106:DJ$202,109,FALSE)))</f>
        <v>0</v>
      </c>
      <c r="DF31" s="6">
        <f>IF(ISERROR(VLOOKUP($A31,'Import OffPeak'!$A$3:DK$99,110,FALSE)-VLOOKUP($A31,'Import OffPeak change'!$A$106:DK$202,110,FALSE)),0,(VLOOKUP($A31,'Import OffPeak'!$A$3:DK$99,110,FALSE)-VLOOKUP($A31,'Import OffPeak change'!$A$106:DK$202,110,FALSE)))</f>
        <v>0</v>
      </c>
      <c r="DG31" s="6">
        <f>IF(ISERROR(VLOOKUP($A31,'Import OffPeak'!$A$3:DL$99,111,FALSE)-VLOOKUP($A31,'Import OffPeak change'!$A$106:DL$202,111,FALSE)),0,(VLOOKUP($A31,'Import OffPeak'!$A$3:DL$99,111,FALSE)-VLOOKUP($A31,'Import OffPeak change'!$A$106:DL$202,111,FALSE)))</f>
        <v>0</v>
      </c>
      <c r="DH31" s="6">
        <f>IF(ISERROR(VLOOKUP($A31,'Import OffPeak'!$A$3:DM$99,112,FALSE)-VLOOKUP($A31,'Import OffPeak change'!$A$106:DM$202,112,FALSE)),0,(VLOOKUP($A31,'Import OffPeak'!$A$3:DM$99,112,FALSE)-VLOOKUP($A31,'Import OffPeak change'!$A$106:DM$202,112,FALSE)))</f>
        <v>0</v>
      </c>
      <c r="DI31" s="6">
        <f>IF(ISERROR(VLOOKUP($A31,'Import OffPeak'!$A$3:DN$99,113,FALSE)-VLOOKUP($A31,'Import OffPeak change'!$A$106:DN$202,113,FALSE)),0,(VLOOKUP($A31,'Import OffPeak'!$A$3:DN$99,113,FALSE)-VLOOKUP($A31,'Import OffPeak change'!$A$106:DN$202,113,FALSE)))</f>
        <v>0</v>
      </c>
      <c r="DJ31" s="6">
        <f>IF(ISERROR(VLOOKUP($A31,'Import OffPeak'!$A$3:DO$99,114,FALSE)-VLOOKUP($A31,'Import OffPeak change'!$A$106:DO$202,114,FALSE)),0,(VLOOKUP($A31,'Import OffPeak'!$A$3:DO$99,114,FALSE)-VLOOKUP($A31,'Import OffPeak change'!$A$106:DO$202,114,FALSE)))</f>
        <v>0</v>
      </c>
      <c r="DK31" s="6">
        <f>IF(ISERROR(VLOOKUP($A31,'Import OffPeak'!$A$3:DP$99,115,FALSE)-VLOOKUP($A31,'Import OffPeak change'!$A$106:DP$202,115,FALSE)),0,(VLOOKUP($A31,'Import OffPeak'!$A$3:DP$99,115,FALSE)-VLOOKUP($A31,'Import OffPeak change'!$A$106:DP$202,115,FALSE)))</f>
        <v>0</v>
      </c>
      <c r="DL31" s="6">
        <f>IF(ISERROR(VLOOKUP($A31,'Import OffPeak'!$A$3:DQ$99,116,FALSE)-VLOOKUP($A31,'Import OffPeak change'!$A$106:DQ$202,116,FALSE)),0,(VLOOKUP($A31,'Import OffPeak'!$A$3:DQ$99,116,FALSE)-VLOOKUP($A31,'Import OffPeak change'!$A$106:DQ$202,116,FALSE)))</f>
        <v>0</v>
      </c>
      <c r="DM31" s="6">
        <f>IF(ISERROR(VLOOKUP($A31,'Import OffPeak'!$A$3:DR$99,117,FALSE)-VLOOKUP($A31,'Import OffPeak change'!$A$106:DR$202,117,FALSE)),0,(VLOOKUP($A31,'Import OffPeak'!$A$3:DR$99,117,FALSE)-VLOOKUP($A31,'Import OffPeak change'!$A$106:DR$202,117,FALSE)))</f>
        <v>0</v>
      </c>
      <c r="DN31" s="6">
        <f>IF(ISERROR(VLOOKUP($A31,'Import OffPeak'!$A$3:DS$99,118,FALSE)-VLOOKUP($A31,'Import OffPeak change'!$A$106:DS$202,118,FALSE)),0,(VLOOKUP($A31,'Import OffPeak'!$A$3:DS$99,118,FALSE)-VLOOKUP($A31,'Import OffPeak change'!$A$106:DS$202,118,FALSE)))</f>
        <v>0</v>
      </c>
      <c r="DO31" s="6">
        <f>IF(ISERROR(VLOOKUP($A31,'Import OffPeak'!$A$3:DT$99,119,FALSE)-VLOOKUP($A31,'Import OffPeak change'!$A$106:DT$202,119,FALSE)),0,(VLOOKUP($A31,'Import OffPeak'!$A$3:DT$99,119,FALSE)-VLOOKUP($A31,'Import OffPeak change'!$A$106:DT$202,119,FALSE)))</f>
        <v>0</v>
      </c>
      <c r="DP31" s="6">
        <f>IF(ISERROR(VLOOKUP($A31,'Import OffPeak'!$A$3:DU$99,120,FALSE)-VLOOKUP($A31,'Import OffPeak change'!$A$106:DU$202,120,FALSE)),0,(VLOOKUP($A31,'Import OffPeak'!$A$3:DU$99,120,FALSE)-VLOOKUP($A31,'Import OffPeak change'!$A$106:DU$202,120,FALSE)))</f>
        <v>0</v>
      </c>
      <c r="DQ31" s="6">
        <f>IF(ISERROR(VLOOKUP($A31,'Import OffPeak'!$A$3:DV$99,121,FALSE)-VLOOKUP($A31,'Import OffPeak change'!$A$106:DV$202,121,FALSE)),0,(VLOOKUP($A31,'Import OffPeak'!$A$3:DV$99,121,FALSE)-VLOOKUP($A31,'Import OffPeak change'!$A$106:DV$202,121,FALSE)))</f>
        <v>0</v>
      </c>
      <c r="DR31" s="6">
        <f>IF(ISERROR(VLOOKUP($A31,'Import OffPeak'!$A$3:DW$99,122,FALSE)-VLOOKUP($A31,'Import OffPeak change'!$A$106:DW$202,122,FALSE)),0,(VLOOKUP($A31,'Import OffPeak'!$A$3:DW$99,122,FALSE)-VLOOKUP($A31,'Import OffPeak change'!$A$106:DW$202,122,FALSE)))</f>
        <v>0</v>
      </c>
      <c r="DS31" s="6">
        <f>IF(ISERROR(VLOOKUP($A31,'Import OffPeak'!$A$3:DX$99,123,FALSE)-VLOOKUP($A31,'Import OffPeak change'!$A$106:DX$202,123,FALSE)),0,(VLOOKUP($A31,'Import OffPeak'!$A$3:DX$99,123,FALSE)-VLOOKUP($A31,'Import OffPeak change'!$A$106:DX$202,123,FALSE)))</f>
        <v>0</v>
      </c>
      <c r="DT31" s="6">
        <f>IF(ISERROR(VLOOKUP($A31,'Import OffPeak'!$A$3:DY$99,124,FALSE)-VLOOKUP($A31,'Import OffPeak change'!$A$106:DY$202,124,FALSE)),0,(VLOOKUP($A31,'Import OffPeak'!$A$3:DY$99,124,FALSE)-VLOOKUP($A31,'Import OffPeak change'!$A$106:DY$202,124,FALSE)))</f>
        <v>0</v>
      </c>
      <c r="DU31" s="6">
        <f>IF(ISERROR(VLOOKUP($A31,'Import OffPeak'!$A$3:DZ$99,125,FALSE)-VLOOKUP($A31,'Import OffPeak change'!$A$106:DZ$202,125,FALSE)),0,(VLOOKUP($A31,'Import OffPeak'!$A$3:DZ$99,125,FALSE)-VLOOKUP($A31,'Import OffPeak change'!$A$106:DZ$202,125,FALSE)))</f>
        <v>0</v>
      </c>
      <c r="DV31" s="6">
        <f>IF(ISERROR(VLOOKUP($A31,'Import OffPeak'!$A$3:EA$99,126,FALSE)-VLOOKUP($A31,'Import OffPeak change'!$A$106:EA$202,126,FALSE)),0,(VLOOKUP($A31,'Import OffPeak'!$A$3:EA$99,126,FALSE)-VLOOKUP($A31,'Import OffPeak change'!$A$106:EA$202,126,FALSE)))</f>
        <v>0</v>
      </c>
      <c r="DW31" s="6">
        <f>IF(ISERROR(VLOOKUP($A31,'Import OffPeak'!$A$3:EB$99,127,FALSE)-VLOOKUP($A31,'Import OffPeak change'!$A$106:EB$202,127,FALSE)),0,(VLOOKUP($A31,'Import OffPeak'!$A$3:EB$99,127,FALSE)-VLOOKUP($A31,'Import OffPeak change'!$A$106:EB$202,127,FALSE)))</f>
        <v>0</v>
      </c>
      <c r="DX31" s="6">
        <f>IF(ISERROR(VLOOKUP($A31,'Import OffPeak'!$A$3:EC$99,128,FALSE)-VLOOKUP($A31,'Import OffPeak change'!$A$106:EC$202,128,FALSE)),0,(VLOOKUP($A31,'Import OffPeak'!$A$3:EC$99,128,FALSE)-VLOOKUP($A31,'Import OffPeak change'!$A$106:EC$202,128,FALSE)))</f>
        <v>0</v>
      </c>
      <c r="DY31" s="6">
        <f>IF(ISERROR(VLOOKUP($A31,'Import OffPeak'!$A$3:ED$99,129,FALSE)-VLOOKUP($A31,'Import OffPeak change'!$A$106:ED$202,129,FALSE)),0,(VLOOKUP($A31,'Import OffPeak'!$A$3:ED$99,129,FALSE)-VLOOKUP($A31,'Import OffPeak change'!$A$106:ED$202,129,FALSE)))</f>
        <v>0</v>
      </c>
      <c r="DZ31" s="6">
        <f>IF(ISERROR(VLOOKUP($A31,'Import OffPeak'!$A$3:EE$99,130,FALSE)-VLOOKUP($A31,'Import OffPeak change'!$A$106:EE$202,130,FALSE)),0,(VLOOKUP($A31,'Import OffPeak'!$A$3:EE$99,130,FALSE)-VLOOKUP($A31,'Import OffPeak change'!$A$106:EE$202,130,FALSE)))</f>
        <v>0</v>
      </c>
      <c r="EA31" s="6">
        <f>IF(ISERROR(VLOOKUP($A31,'Import OffPeak'!$A$3:EF$99,131,FALSE)-VLOOKUP($A31,'Import OffPeak change'!$A$106:EF$202,131,FALSE)),0,(VLOOKUP($A31,'Import OffPeak'!$A$3:EF$99,131,FALSE)-VLOOKUP($A31,'Import OffPeak change'!$A$106:EF$202,131,FALSE)))</f>
        <v>0</v>
      </c>
      <c r="EB31" s="6">
        <f>IF(ISERROR(VLOOKUP($A31,'Import OffPeak'!$A$3:EG$99,132,FALSE)-VLOOKUP($A31,'Import OffPeak change'!$A$106:EG$202,132,FALSE)),0,(VLOOKUP($A31,'Import OffPeak'!$A$3:EG$99,132,FALSE)-VLOOKUP($A31,'Import OffPeak change'!$A$106:EG$202,132,FALSE)))</f>
        <v>0</v>
      </c>
      <c r="EC31" s="6">
        <f>IF(ISERROR(VLOOKUP($A31,'Import OffPeak'!$A$3:EH$99,133,FALSE)-VLOOKUP($A31,'Import OffPeak change'!$A$106:EH$202,133,FALSE)),0,(VLOOKUP($A31,'Import OffPeak'!$A$3:EH$99,133,FALSE)-VLOOKUP($A31,'Import OffPeak change'!$A$106:EH$202,133,FALSE)))</f>
        <v>0</v>
      </c>
      <c r="ED31" s="6">
        <f>IF(ISERROR(VLOOKUP($A31,'Import OffPeak'!$A$3:EI$99,134,FALSE)-VLOOKUP($A31,'Import OffPeak change'!$A$106:EI$202,134,FALSE)),0,(VLOOKUP($A31,'Import OffPeak'!$A$3:EI$99,134,FALSE)-VLOOKUP($A31,'Import OffPeak change'!$A$106:EI$202,134,FALSE)))</f>
        <v>0</v>
      </c>
      <c r="EE31" s="6">
        <f>IF(ISERROR(VLOOKUP($A31,'Import OffPeak'!$A$3:EJ$99,135,FALSE)-VLOOKUP($A31,'Import OffPeak change'!$A$106:EJ$202,135,FALSE)),0,(VLOOKUP($A31,'Import OffPeak'!$A$3:EJ$99,135,FALSE)-VLOOKUP($A31,'Import OffPeak change'!$A$106:EJ$202,135,FALSE)))</f>
        <v>0</v>
      </c>
      <c r="EF31" s="6">
        <f>IF(ISERROR(VLOOKUP($A31,'Import OffPeak'!$A$3:EK$99,136,FALSE)-VLOOKUP($A31,'Import OffPeak change'!$A$106:EK$202,136,FALSE)),0,(VLOOKUP($A31,'Import OffPeak'!$A$3:EK$99,136,FALSE)-VLOOKUP($A31,'Import OffPeak change'!$A$106:EK$202,136,FALSE)))</f>
        <v>0</v>
      </c>
      <c r="EG31" s="6">
        <f>IF(ISERROR(VLOOKUP($A31,'Import OffPeak'!$A$3:EL$99,137,FALSE)-VLOOKUP($A31,'Import OffPeak change'!$A$106:EL$202,137,FALSE)),0,(VLOOKUP($A31,'Import OffPeak'!$A$3:EL$99,137,FALSE)-VLOOKUP($A31,'Import OffPeak change'!$A$106:EL$202,137,FALSE)))</f>
        <v>0</v>
      </c>
      <c r="EH31" s="6">
        <f>IF(ISERROR(VLOOKUP($A31,'Import OffPeak'!$A$3:EM$99,138,FALSE)-VLOOKUP($A31,'Import OffPeak change'!$A$106:EM$202,138,FALSE)),0,(VLOOKUP($A31,'Import OffPeak'!$A$3:EM$99,138,FALSE)-VLOOKUP($A31,'Import OffPeak change'!$A$106:EM$202,138,FALSE)))</f>
        <v>0</v>
      </c>
      <c r="EI31" s="6">
        <f>IF(ISERROR(VLOOKUP($A31,'Import OffPeak'!$A$3:EN$99,139,FALSE)-VLOOKUP($A31,'Import OffPeak change'!$A$106:EN$202,139,FALSE)),0,(VLOOKUP($A31,'Import OffPeak'!$A$3:EN$99,139,FALSE)-VLOOKUP($A31,'Import OffPeak change'!$A$106:EN$202,139,FALSE)))</f>
        <v>0</v>
      </c>
      <c r="EJ31" s="6">
        <f>IF(ISERROR(VLOOKUP($A31,'Import OffPeak'!$A$3:EO$99,140,FALSE)-VLOOKUP($A31,'Import OffPeak change'!$A$106:EO$202,140,FALSE)),0,(VLOOKUP($A31,'Import OffPeak'!$A$3:EO$99,140,FALSE)-VLOOKUP($A31,'Import OffPeak change'!$A$106:EO$202,140,FALSE)))</f>
        <v>0</v>
      </c>
      <c r="EK31" s="6">
        <f>IF(ISERROR(VLOOKUP($A31,'Import OffPeak'!$A$3:EP$99,141,FALSE)-VLOOKUP($A31,'Import OffPeak change'!$A$106:EP$202,141,FALSE)),0,(VLOOKUP($A31,'Import OffPeak'!$A$3:EP$99,141,FALSE)-VLOOKUP($A31,'Import OffPeak change'!$A$106:EP$202,141,FALSE)))</f>
        <v>0</v>
      </c>
      <c r="EL31" s="6">
        <f>IF(ISERROR(VLOOKUP($A31,'Import OffPeak'!$A$3:EQ$99,142,FALSE)-VLOOKUP($A31,'Import OffPeak change'!$A$106:EQ$202,142,FALSE)),0,(VLOOKUP($A31,'Import OffPeak'!$A$3:EQ$99,142,FALSE)-VLOOKUP($A31,'Import OffPeak change'!$A$106:EQ$202,142,FALSE)))</f>
        <v>0</v>
      </c>
      <c r="EM31" s="6">
        <f>IF(ISERROR(VLOOKUP($A31,'Import OffPeak'!$A$3:ER$99,143,FALSE)-VLOOKUP($A31,'Import OffPeak change'!$A$106:ER$202,143,FALSE)),0,(VLOOKUP($A31,'Import OffPeak'!$A$3:ER$99,143,FALSE)-VLOOKUP($A31,'Import OffPeak change'!$A$106:ER$202,143,FALSE)))</f>
        <v>0</v>
      </c>
      <c r="EN31" s="6">
        <f>IF(ISERROR(VLOOKUP($A31,'Import OffPeak'!$A$3:ES$99,144,FALSE)-VLOOKUP($A31,'Import OffPeak change'!$A$106:ES$202,144,FALSE)),0,(VLOOKUP($A31,'Import OffPeak'!$A$3:ES$99,144,FALSE)-VLOOKUP($A31,'Import OffPeak change'!$A$106:ES$202,144,FALSE)))</f>
        <v>0</v>
      </c>
      <c r="EO31" s="6">
        <f>IF(ISERROR(VLOOKUP($A31,'Import OffPeak'!$A$3:ET$99,145,FALSE)-VLOOKUP($A31,'Import OffPeak change'!$A$106:ET$202,145,FALSE)),0,(VLOOKUP($A31,'Import OffPeak'!$A$3:ET$99,145,FALSE)-VLOOKUP($A31,'Import OffPeak change'!$A$106:ET$202,145,FALSE)))</f>
        <v>0</v>
      </c>
      <c r="EP31" s="6">
        <f>IF(ISERROR(VLOOKUP($A31,'Import OffPeak'!$A$3:EU$99,146,FALSE)-VLOOKUP($A31,'Import OffPeak change'!$A$106:EU$202,146,FALSE)),0,(VLOOKUP($A31,'Import OffPeak'!$A$3:EU$99,146,FALSE)-VLOOKUP($A31,'Import OffPeak change'!$A$106:EU$202,146,FALSE)))</f>
        <v>0</v>
      </c>
      <c r="EQ31" s="6">
        <f>IF(ISERROR(VLOOKUP($A31,'Import OffPeak'!$A$3:EV$99,147,FALSE)-VLOOKUP($A31,'Import OffPeak change'!$A$106:EV$202,147,FALSE)),0,(VLOOKUP($A31,'Import OffPeak'!$A$3:EV$99,147,FALSE)-VLOOKUP($A31,'Import OffPeak change'!$A$106:EV$202,147,FALSE)))</f>
        <v>0</v>
      </c>
      <c r="ER31" s="6">
        <f>IF(ISERROR(VLOOKUP($A31,'Import OffPeak'!$A$3:EW$99,148,FALSE)-VLOOKUP($A31,'Import OffPeak change'!$A$106:EW$202,148,FALSE)),0,(VLOOKUP($A31,'Import OffPeak'!$A$3:EW$99,148,FALSE)-VLOOKUP($A31,'Import OffPeak change'!$A$106:EW$202,148,FALSE)))</f>
        <v>0</v>
      </c>
      <c r="ES31" s="6">
        <f>IF(ISERROR(VLOOKUP($A31,'Import OffPeak'!$A$3:EX$99,149,FALSE)-VLOOKUP($A31,'Import OffPeak change'!$A$106:EX$202,149,FALSE)),0,(VLOOKUP($A31,'Import OffPeak'!$A$3:EX$99,149,FALSE)-VLOOKUP($A31,'Import OffPeak change'!$A$106:EX$202,149,FALSE)))</f>
        <v>0</v>
      </c>
      <c r="ET31" s="6">
        <f>IF(ISERROR(VLOOKUP($A31,'Import OffPeak'!$A$3:EY$99,150,FALSE)-VLOOKUP($A31,'Import OffPeak change'!$A$106:EY$202,150,FALSE)),0,(VLOOKUP($A31,'Import OffPeak'!$A$3:EY$99,150,FALSE)-VLOOKUP($A31,'Import OffPeak change'!$A$106:EY$202,150,FALSE)))</f>
        <v>0</v>
      </c>
      <c r="EU31" s="6">
        <f>IF(ISERROR(VLOOKUP($A31,'Import OffPeak'!$A$3:EZ$99,151,FALSE)-VLOOKUP($A31,'Import OffPeak change'!$A$106:EZ$202,151,FALSE)),0,(VLOOKUP($A31,'Import OffPeak'!$A$3:EZ$99,151,FALSE)-VLOOKUP($A31,'Import OffPeak change'!$A$106:EZ$202,151,FALSE)))</f>
        <v>0</v>
      </c>
      <c r="EV31" s="6">
        <f>IF(ISERROR(VLOOKUP($A31,'Import OffPeak'!$A$3:FA$99,152,FALSE)-VLOOKUP($A31,'Import OffPeak change'!$A$106:FA$202,152,FALSE)),0,(VLOOKUP($A31,'Import OffPeak'!$A$3:FA$99,152,FALSE)-VLOOKUP($A31,'Import OffPeak change'!$A$106:FA$202,152,FALSE)))</f>
        <v>0</v>
      </c>
      <c r="EW31" s="6">
        <f>IF(ISERROR(VLOOKUP($A31,'Import OffPeak'!$A$3:FB$99,153,FALSE)-VLOOKUP($A31,'Import OffPeak change'!$A$106:FB$202,153,FALSE)),0,(VLOOKUP($A31,'Import OffPeak'!$A$3:FB$99,153,FALSE)-VLOOKUP($A31,'Import OffPeak change'!$A$106:FB$202,153,FALSE)))</f>
        <v>0</v>
      </c>
      <c r="EX31" s="6">
        <f>IF(ISERROR(VLOOKUP($A31,'Import OffPeak'!$A$3:FC$99,154,FALSE)-VLOOKUP($A31,'Import OffPeak change'!$A$106:FC$202,154,FALSE)),0,(VLOOKUP($A31,'Import OffPeak'!$A$3:FC$99,154,FALSE)-VLOOKUP($A31,'Import OffPeak change'!$A$106:FC$202,154,FALSE)))</f>
        <v>0</v>
      </c>
      <c r="EY31" s="6">
        <f>IF(ISERROR(VLOOKUP($A31,'Import OffPeak'!$A$3:FD$99,155,FALSE)-VLOOKUP($A31,'Import OffPeak change'!$A$106:FD$202,155,FALSE)),0,(VLOOKUP($A31,'Import OffPeak'!$A$3:FD$99,155,FALSE)-VLOOKUP($A31,'Import OffPeak change'!$A$106:FD$202,155,FALSE)))</f>
        <v>0</v>
      </c>
      <c r="EZ31" s="6">
        <f>IF(ISERROR(VLOOKUP($A31,'Import OffPeak'!$A$3:FE$99,156,FALSE)-VLOOKUP($A31,'Import OffPeak change'!$A$106:FE$202,156,FALSE)),0,(VLOOKUP($A31,'Import OffPeak'!$A$3:FE$99,156,FALSE)-VLOOKUP($A31,'Import OffPeak change'!$A$106:FE$202,156,FALSE)))</f>
        <v>0</v>
      </c>
      <c r="FA31" s="6">
        <f>IF(ISERROR(VLOOKUP($A31,'Import OffPeak'!$A$3:FF$99,157,FALSE)-VLOOKUP($A31,'Import OffPeak change'!$A$106:FF$202,157,FALSE)),0,(VLOOKUP($A31,'Import OffPeak'!$A$3:FF$99,157,FALSE)-VLOOKUP($A31,'Import OffPeak change'!$A$106:FF$202,157,FALSE)))</f>
        <v>0</v>
      </c>
      <c r="FB31" s="6">
        <f>IF(ISERROR(VLOOKUP($A31,'Import OffPeak'!$A$3:FG$99,158,FALSE)-VLOOKUP($A31,'Import OffPeak change'!$A$106:FG$202,158,FALSE)),0,(VLOOKUP($A31,'Import OffPeak'!$A$3:FG$99,158,FALSE)-VLOOKUP($A31,'Import OffPeak change'!$A$106:FG$202,158,FALSE)))</f>
        <v>0</v>
      </c>
      <c r="FC31" s="6">
        <f>IF(ISERROR(VLOOKUP($A31,'Import OffPeak'!$A$3:FH$99,159,FALSE)-VLOOKUP($A31,'Import OffPeak change'!$A$106:FH$202,159,FALSE)),0,(VLOOKUP($A31,'Import OffPeak'!$A$3:FH$99,159,FALSE)-VLOOKUP($A31,'Import OffPeak change'!$A$106:FH$202,159,FALSE)))</f>
        <v>0</v>
      </c>
      <c r="FD31" s="6">
        <f>IF(ISERROR(VLOOKUP($A31,'Import OffPeak'!$A$3:FI$99,160,FALSE)-VLOOKUP($A31,'Import OffPeak change'!$A$106:FI$202,160,FALSE)),0,(VLOOKUP($A31,'Import OffPeak'!$A$3:FI$99,160,FALSE)-VLOOKUP($A31,'Import OffPeak change'!$A$106:FI$202,160,FALSE)))</f>
        <v>0</v>
      </c>
      <c r="FE31" s="6">
        <f>IF(ISERROR(VLOOKUP($A31,'Import OffPeak'!$A$3:FJ$99,161,FALSE)-VLOOKUP($A31,'Import OffPeak change'!$A$106:FJ$202,161,FALSE)),0,(VLOOKUP($A31,'Import OffPeak'!$A$3:FJ$99,161,FALSE)-VLOOKUP($A31,'Import OffPeak change'!$A$106:FJ$202,161,FALSE)))</f>
        <v>0</v>
      </c>
      <c r="FF31" s="6">
        <f>IF(ISERROR(VLOOKUP($A31,'Import OffPeak'!$A$3:FK$99,162,FALSE)-VLOOKUP($A31,'Import OffPeak change'!$A$106:FK$202,162,FALSE)),0,(VLOOKUP($A31,'Import OffPeak'!$A$3:FK$99,162,FALSE)-VLOOKUP($A31,'Import OffPeak change'!$A$106:FK$202,162,FALSE)))</f>
        <v>0</v>
      </c>
      <c r="FG31" s="6">
        <f>IF(ISERROR(VLOOKUP($A31,'Import OffPeak'!$A$3:FL$99,163,FALSE)-VLOOKUP($A31,'Import OffPeak change'!$A$106:FL$202,163,FALSE)),0,(VLOOKUP($A31,'Import OffPeak'!$A$3:FL$99,163,FALSE)-VLOOKUP($A31,'Import OffPeak change'!$A$106:FL$202,163,FALSE)))</f>
        <v>0</v>
      </c>
      <c r="FH31" s="6">
        <f>IF(ISERROR(VLOOKUP($A31,'Import OffPeak'!$A$3:FM$99,164,FALSE)-VLOOKUP($A31,'Import OffPeak change'!$A$106:FM$202,164,FALSE)),0,(VLOOKUP($A31,'Import OffPeak'!$A$3:FM$99,164,FALSE)-VLOOKUP($A31,'Import OffPeak change'!$A$106:FM$202,164,FALSE)))</f>
        <v>0</v>
      </c>
      <c r="FI31" s="6">
        <f>IF(ISERROR(VLOOKUP($A31,'Import OffPeak'!$A$3:FN$99,165,FALSE)-VLOOKUP($A31,'Import OffPeak change'!$A$106:FN$202,165,FALSE)),0,(VLOOKUP($A31,'Import OffPeak'!$A$3:FN$99,165,FALSE)-VLOOKUP($A31,'Import OffPeak change'!$A$106:FN$202,165,FALSE)))</f>
        <v>0</v>
      </c>
      <c r="FJ31" s="6">
        <f>IF(ISERROR(VLOOKUP($A31,'Import OffPeak'!$A$3:FO$99,166,FALSE)-VLOOKUP($A31,'Import OffPeak change'!$A$106:FO$202,166,FALSE)),0,(VLOOKUP($A31,'Import OffPeak'!$A$3:FO$99,166,FALSE)-VLOOKUP($A31,'Import OffPeak change'!$A$106:FO$202,166,FALSE)))</f>
        <v>0</v>
      </c>
      <c r="FK31" s="6">
        <f>IF(ISERROR(VLOOKUP($A31,'Import OffPeak'!$A$3:FP$99,167,FALSE)-VLOOKUP($A31,'Import OffPeak change'!$A$106:FP$202,167,FALSE)),0,(VLOOKUP($A31,'Import OffPeak'!$A$3:FP$99,167,FALSE)-VLOOKUP($A31,'Import OffPeak change'!$A$106:FP$202,167,FALSE)))</f>
        <v>0</v>
      </c>
      <c r="FL31" s="6">
        <f>IF(ISERROR(VLOOKUP($A31,'Import OffPeak'!$A$3:FQ$99,168,FALSE)-VLOOKUP($A31,'Import OffPeak change'!$A$106:FQ$202,168,FALSE)),0,(VLOOKUP($A31,'Import OffPeak'!$A$3:FQ$99,168,FALSE)-VLOOKUP($A31,'Import OffPeak change'!$A$106:FQ$202,168,FALSE)))</f>
        <v>0</v>
      </c>
      <c r="FM31" s="6">
        <f>IF(ISERROR(VLOOKUP($A31,'Import OffPeak'!$A$3:FR$99,169,FALSE)-VLOOKUP($A31,'Import OffPeak change'!$A$106:FR$202,169,FALSE)),0,(VLOOKUP($A31,'Import OffPeak'!$A$3:FR$99,169,FALSE)-VLOOKUP($A31,'Import OffPeak change'!$A$106:FR$202,169,FALSE)))</f>
        <v>0</v>
      </c>
      <c r="FN31" s="6">
        <f>IF(ISERROR(VLOOKUP($A31,'Import OffPeak'!$A$3:FS$99,170,FALSE)-VLOOKUP($A31,'Import OffPeak change'!$A$106:FS$202,170,FALSE)),0,(VLOOKUP($A31,'Import OffPeak'!$A$3:FS$99,170,FALSE)-VLOOKUP($A31,'Import OffPeak change'!$A$106:FS$202,170,FALSE)))</f>
        <v>0</v>
      </c>
      <c r="FO31" s="6">
        <f>IF(ISERROR(VLOOKUP($A31,'Import OffPeak'!$A$3:FT$99,171,FALSE)-VLOOKUP($A31,'Import OffPeak change'!$A$106:FT$202,171,FALSE)),0,(VLOOKUP($A31,'Import OffPeak'!$A$3:FT$99,171,FALSE)-VLOOKUP($A31,'Import OffPeak change'!$A$106:FT$202,171,FALSE)))</f>
        <v>0</v>
      </c>
      <c r="FP31" s="6">
        <f>IF(ISERROR(VLOOKUP($A31,'Import OffPeak'!$A$3:FU$99,172,FALSE)-VLOOKUP($A31,'Import OffPeak change'!$A$106:FU$202,172,FALSE)),0,(VLOOKUP($A31,'Import OffPeak'!$A$3:FU$99,172,FALSE)-VLOOKUP($A31,'Import OffPeak change'!$A$106:FU$202,172,FALSE)))</f>
        <v>0</v>
      </c>
      <c r="FQ31" s="6">
        <f>IF(ISERROR(VLOOKUP($A31,'Import OffPeak'!$A$3:FV$99,173,FALSE)-VLOOKUP($A31,'Import OffPeak change'!$A$106:FV$202,173,FALSE)),0,(VLOOKUP($A31,'Import OffPeak'!$A$3:FV$99,173,FALSE)-VLOOKUP($A31,'Import OffPeak change'!$A$106:FV$202,173,FALSE)))</f>
        <v>0</v>
      </c>
      <c r="FR31" s="6">
        <f>IF(ISERROR(VLOOKUP($A31,'Import OffPeak'!$A$3:FW$99,174,FALSE)-VLOOKUP($A31,'Import OffPeak change'!$A$106:FW$202,174,FALSE)),0,(VLOOKUP($A31,'Import OffPeak'!$A$3:FW$99,174,FALSE)-VLOOKUP($A31,'Import OffPeak change'!$A$106:FW$202,174,FALSE)))</f>
        <v>0</v>
      </c>
      <c r="FS31" s="6">
        <f>IF(ISERROR(VLOOKUP($A31,'Import OffPeak'!$A$3:FX$99,175,FALSE)-VLOOKUP($A31,'Import OffPeak change'!$A$106:FX$202,175,FALSE)),0,(VLOOKUP($A31,'Import OffPeak'!$A$3:FX$99,175,FALSE)-VLOOKUP($A31,'Import OffPeak change'!$A$106:FX$202,175,FALSE)))</f>
        <v>0</v>
      </c>
      <c r="FT31" s="6">
        <f>IF(ISERROR(VLOOKUP($A31,'Import OffPeak'!$A$3:FY$99,176,FALSE)-VLOOKUP($A31,'Import OffPeak change'!$A$106:FY$202,176,FALSE)),0,(VLOOKUP($A31,'Import OffPeak'!$A$3:FY$99,176,FALSE)-VLOOKUP($A31,'Import OffPeak change'!$A$106:FY$202,176,FALSE)))</f>
        <v>0</v>
      </c>
      <c r="FU31" s="6">
        <f>IF(ISERROR(VLOOKUP($A31,'Import OffPeak'!$A$3:FZ$99,177,FALSE)-VLOOKUP($A31,'Import OffPeak change'!$A$106:FZ$202,177,FALSE)),0,(VLOOKUP($A31,'Import OffPeak'!$A$3:FZ$99,177,FALSE)-VLOOKUP($A31,'Import OffPeak change'!$A$106:FZ$202,177,FALSE)))</f>
        <v>0</v>
      </c>
      <c r="FV31" s="6">
        <f>IF(ISERROR(VLOOKUP($A31,'Import OffPeak'!$A$3:GA$99,178,FALSE)-VLOOKUP($A31,'Import OffPeak change'!$A$106:GA$202,178,FALSE)),0,(VLOOKUP($A31,'Import OffPeak'!$A$3:GA$99,178,FALSE)-VLOOKUP($A31,'Import OffPeak change'!$A$106:GA$202,178,FALSE)))</f>
        <v>0</v>
      </c>
      <c r="FW31" s="6">
        <f>IF(ISERROR(VLOOKUP($A31,'Import OffPeak'!$A$3:GB$99,179,FALSE)-VLOOKUP($A31,'Import OffPeak change'!$A$106:GB$202,179,FALSE)),0,(VLOOKUP($A31,'Import OffPeak'!$A$3:GB$99,179,FALSE)-VLOOKUP($A31,'Import OffPeak change'!$A$106:GB$202,179,FALSE)))</f>
        <v>0</v>
      </c>
      <c r="FX31" s="6">
        <f>IF(ISERROR(VLOOKUP($A31,'Import OffPeak'!$A$3:GC$99,180,FALSE)-VLOOKUP($A31,'Import OffPeak change'!$A$106:GC$202,180,FALSE)),0,(VLOOKUP($A31,'Import OffPeak'!$A$3:GC$99,180,FALSE)-VLOOKUP($A31,'Import OffPeak change'!$A$106:GC$202,180,FALSE)))</f>
        <v>0</v>
      </c>
      <c r="FY31" s="6">
        <f>IF(ISERROR(VLOOKUP($A31,'Import OffPeak'!$A$3:GD$99,181,FALSE)-VLOOKUP($A31,'Import OffPeak change'!$A$106:GD$202,181,FALSE)),0,(VLOOKUP($A31,'Import OffPeak'!$A$3:GD$99,181,FALSE)-VLOOKUP($A31,'Import OffPeak change'!$A$106:GD$202,181,FALSE)))</f>
        <v>0</v>
      </c>
      <c r="FZ31" s="6">
        <f>IF(ISERROR(VLOOKUP($A31,'Import OffPeak'!$A$3:GE$99,182,FALSE)-VLOOKUP($A31,'Import OffPeak change'!$A$106:GE$202,182,FALSE)),0,(VLOOKUP($A31,'Import OffPeak'!$A$3:GE$99,182,FALSE)-VLOOKUP($A31,'Import OffPeak change'!$A$106:GE$202,182,FALSE)))</f>
        <v>0</v>
      </c>
      <c r="GA31" s="6">
        <f>IF(ISERROR(VLOOKUP($A31,'Import OffPeak'!$A$3:GF$99,183,FALSE)-VLOOKUP($A31,'Import OffPeak change'!$A$106:GF$202,183,FALSE)),0,(VLOOKUP($A31,'Import OffPeak'!$A$3:GF$99,183,FALSE)-VLOOKUP($A31,'Import OffPeak change'!$A$106:GF$202,183,FALSE)))</f>
        <v>0</v>
      </c>
      <c r="GB31" s="6">
        <f>IF(ISERROR(VLOOKUP($A31,'Import OffPeak'!$A$3:GG$99,184,FALSE)-VLOOKUP($A31,'Import OffPeak change'!$A$106:GG$202,184,FALSE)),0,(VLOOKUP($A31,'Import OffPeak'!$A$3:GG$99,184,FALSE)-VLOOKUP($A31,'Import OffPeak change'!$A$106:GG$202,184,FALSE)))</f>
        <v>0</v>
      </c>
      <c r="GC31" s="6">
        <f>IF(ISERROR(VLOOKUP($A31,'Import OffPeak'!$A$3:GH$99,185,FALSE)-VLOOKUP($A31,'Import OffPeak change'!$A$106:GH$202,185,FALSE)),0,(VLOOKUP($A31,'Import OffPeak'!$A$3:GH$99,185,FALSE)-VLOOKUP($A31,'Import OffPeak change'!$A$106:GH$202,185,FALSE)))</f>
        <v>0</v>
      </c>
      <c r="GD31" s="6">
        <f>IF(ISERROR(VLOOKUP($A31,'Import OffPeak'!$A$3:GI$99,186,FALSE)-VLOOKUP($A31,'Import OffPeak change'!$A$106:GI$202,186,FALSE)),0,(VLOOKUP($A31,'Import OffPeak'!$A$3:GI$99,186,FALSE)-VLOOKUP($A31,'Import OffPeak change'!$A$106:GI$202,186,FALSE)))</f>
        <v>0</v>
      </c>
      <c r="GE31" s="6">
        <f>IF(ISERROR(VLOOKUP($A31,'Import OffPeak'!$A$3:GJ$99,187,FALSE)-VLOOKUP($A31,'Import OffPeak change'!$A$106:GJ$202,187,FALSE)),0,(VLOOKUP($A31,'Import OffPeak'!$A$3:GJ$99,187,FALSE)-VLOOKUP($A31,'Import OffPeak change'!$A$106:GJ$202,187,FALSE)))</f>
        <v>0</v>
      </c>
      <c r="GF31" s="6">
        <f>IF(ISERROR(VLOOKUP($A31,'Import OffPeak'!$A$3:GK$99,188,FALSE)-VLOOKUP($A31,'Import OffPeak change'!$A$106:GK$202,188,FALSE)),0,(VLOOKUP($A31,'Import OffPeak'!$A$3:GK$99,188,FALSE)-VLOOKUP($A31,'Import OffPeak change'!$A$106:GK$202,188,FALSE)))</f>
        <v>0</v>
      </c>
      <c r="GG31" s="6">
        <f>IF(ISERROR(VLOOKUP($A31,'Import OffPeak'!$A$3:GL$99,189,FALSE)-VLOOKUP($A31,'Import OffPeak change'!$A$106:GL$202,189,FALSE)),0,(VLOOKUP($A31,'Import OffPeak'!$A$3:GL$99,189,FALSE)-VLOOKUP($A31,'Import OffPeak change'!$A$106:GL$202,189,FALSE)))</f>
        <v>0</v>
      </c>
      <c r="GH31" s="6">
        <f>IF(ISERROR(VLOOKUP($A31,'Import OffPeak'!$A$3:GM$99,190,FALSE)-VLOOKUP($A31,'Import OffPeak change'!$A$106:GM$202,190,FALSE)),0,(VLOOKUP($A31,'Import OffPeak'!$A$3:GM$99,190,FALSE)-VLOOKUP($A31,'Import OffPeak change'!$A$106:GM$202,190,FALSE)))</f>
        <v>0</v>
      </c>
      <c r="GI31" s="6">
        <f>IF(ISERROR(VLOOKUP($A31,'Import OffPeak'!$A$3:GN$99,191,FALSE)-VLOOKUP($A31,'Import OffPeak change'!$A$106:GN$202,191,FALSE)),0,(VLOOKUP($A31,'Import OffPeak'!$A$3:GN$99,191,FALSE)-VLOOKUP($A31,'Import OffPeak change'!$A$106:GN$202,191,FALSE)))</f>
        <v>0</v>
      </c>
      <c r="GJ31" s="6">
        <f>IF(ISERROR(VLOOKUP($A31,'Import OffPeak'!$A$3:GO$99,192,FALSE)-VLOOKUP($A31,'Import OffPeak change'!$A$106:GO$202,192,FALSE)),0,(VLOOKUP($A31,'Import OffPeak'!$A$3:GO$99,192,FALSE)-VLOOKUP($A31,'Import OffPeak change'!$A$106:GO$202,192,FALSE)))</f>
        <v>0</v>
      </c>
      <c r="GK31" s="6">
        <f>IF(ISERROR(VLOOKUP($A31,'Import OffPeak'!$A$3:GP$99,193,FALSE)-VLOOKUP($A31,'Import OffPeak change'!$A$106:GP$202,193,FALSE)),0,(VLOOKUP($A31,'Import OffPeak'!$A$3:GP$99,193,FALSE)-VLOOKUP($A31,'Import OffPeak change'!$A$106:GP$202,193,FALSE)))</f>
        <v>0</v>
      </c>
      <c r="GL31" s="6">
        <f>IF(ISERROR(VLOOKUP($A31,'Import OffPeak'!$A$3:GQ$99,194,FALSE)-VLOOKUP($A31,'Import OffPeak change'!$A$106:GQ$202,194,FALSE)),0,(VLOOKUP($A31,'Import OffPeak'!$A$3:GQ$99,194,FALSE)-VLOOKUP($A31,'Import OffPeak change'!$A$106:GQ$202,194,FALSE)))</f>
        <v>0</v>
      </c>
      <c r="GM31" s="6">
        <f>IF(ISERROR(VLOOKUP($A31,'Import OffPeak'!$A$3:GR$99,195,FALSE)-VLOOKUP($A31,'Import OffPeak change'!$A$106:GR$202,195,FALSE)),0,(VLOOKUP($A31,'Import OffPeak'!$A$3:GR$99,195,FALSE)-VLOOKUP($A31,'Import OffPeak change'!$A$106:GR$202,195,FALSE)))</f>
        <v>0</v>
      </c>
      <c r="GN31" s="6">
        <f>IF(ISERROR(VLOOKUP($A31,'Import OffPeak'!$A$3:GS$99,196,FALSE)-VLOOKUP($A31,'Import OffPeak change'!$A$106:GS$202,196,FALSE)),0,(VLOOKUP($A31,'Import OffPeak'!$A$3:GS$99,196,FALSE)-VLOOKUP($A31,'Import OffPeak change'!$A$106:GS$202,196,FALSE)))</f>
        <v>0</v>
      </c>
      <c r="GO31" s="6">
        <f>IF(ISERROR(VLOOKUP($A31,'Import OffPeak'!$A$3:GT$99,197,FALSE)-VLOOKUP($A31,'Import OffPeak change'!$A$106:GT$202,197,FALSE)),0,(VLOOKUP($A31,'Import OffPeak'!$A$3:GT$99,197,FALSE)-VLOOKUP($A31,'Import OffPeak change'!$A$106:GT$202,197,FALSE)))</f>
        <v>0</v>
      </c>
      <c r="GP31" s="6">
        <f>IF(ISERROR(VLOOKUP($A31,'Import OffPeak'!$A$3:GU$99,198,FALSE)-VLOOKUP($A31,'Import OffPeak change'!$A$106:GU$202,198,FALSE)),0,(VLOOKUP($A31,'Import OffPeak'!$A$3:GU$99,198,FALSE)-VLOOKUP($A31,'Import OffPeak change'!$A$106:GU$202,198,FALSE)))</f>
        <v>0</v>
      </c>
      <c r="GQ31" s="6">
        <f>IF(ISERROR(VLOOKUP($A31,'Import OffPeak'!$A$3:GV$99,199,FALSE)-VLOOKUP($A31,'Import OffPeak change'!$A$106:GV$202,199,FALSE)),0,(VLOOKUP($A31,'Import OffPeak'!$A$3:GV$99,199,FALSE)-VLOOKUP($A31,'Import OffPeak change'!$A$106:GV$202,199,FALSE)))</f>
        <v>0</v>
      </c>
      <c r="GR31" s="6">
        <f>IF(ISERROR(VLOOKUP($A31,'Import OffPeak'!$A$3:GW$99,200,FALSE)-VLOOKUP($A31,'Import OffPeak change'!$A$106:GW$202,200,FALSE)),0,(VLOOKUP($A31,'Import OffPeak'!$A$3:GW$99,200,FALSE)-VLOOKUP($A31,'Import OffPeak change'!$A$106:GW$202,200,FALSE)))</f>
        <v>0</v>
      </c>
      <c r="GS31" s="6">
        <f>IF(ISERROR(VLOOKUP($A31,'Import OffPeak'!$A$3:GX$99,201,FALSE)-VLOOKUP($A31,'Import OffPeak change'!$A$106:GX$202,201,FALSE)),0,(VLOOKUP($A31,'Import OffPeak'!$A$3:GX$99,201,FALSE)-VLOOKUP($A31,'Import OffPeak change'!$A$106:GX$202,201,FALSE)))</f>
        <v>0</v>
      </c>
      <c r="GT31" s="6">
        <f>IF(ISERROR(VLOOKUP($A31,'Import OffPeak'!$A$3:GY$99,202,FALSE)-VLOOKUP($A31,'Import OffPeak change'!$A$106:GY$202,202,FALSE)),0,(VLOOKUP($A31,'Import OffPeak'!$A$3:GY$99,202,FALSE)-VLOOKUP($A31,'Import OffPeak change'!$A$106:GY$202,202,FALSE)))</f>
        <v>0</v>
      </c>
      <c r="GU31" s="6">
        <f>IF(ISERROR(VLOOKUP($A31,'Import OffPeak'!$A$3:GZ$99,203,FALSE)-VLOOKUP($A31,'Import OffPeak change'!$A$106:GZ$202,203,FALSE)),0,(VLOOKUP($A31,'Import OffPeak'!$A$3:GZ$99,203,FALSE)-VLOOKUP($A31,'Import OffPeak change'!$A$106:GZ$202,203,FALSE)))</f>
        <v>0</v>
      </c>
      <c r="GV31" s="6">
        <f>IF(ISERROR(VLOOKUP($A31,'Import OffPeak'!$A$3:HA$99,204,FALSE)-VLOOKUP($A31,'Import OffPeak change'!$A$106:HA$202,204,FALSE)),0,(VLOOKUP($A31,'Import OffPeak'!$A$3:HA$99,204,FALSE)-VLOOKUP($A31,'Import OffPeak change'!$A$106:HA$202,204,FALSE)))</f>
        <v>0</v>
      </c>
      <c r="GW31" s="6">
        <f>IF(ISERROR(VLOOKUP($A31,'Import OffPeak'!$A$3:HB$99,205,FALSE)-VLOOKUP($A31,'Import OffPeak change'!$A$106:HB$202,205,FALSE)),0,(VLOOKUP($A31,'Import OffPeak'!$A$3:HB$99,205,FALSE)-VLOOKUP($A31,'Import OffPeak change'!$A$106:HB$202,205,FALSE)))</f>
        <v>0</v>
      </c>
      <c r="GX31" s="6">
        <f>IF(ISERROR(VLOOKUP($A31,'Import OffPeak'!$A$3:HC$99,206,FALSE)-VLOOKUP($A31,'Import OffPeak change'!$A$106:HC$202,206,FALSE)),0,(VLOOKUP($A31,'Import OffPeak'!$A$3:HC$99,206,FALSE)-VLOOKUP($A31,'Import OffPeak change'!$A$106:HC$202,206,FALSE)))</f>
        <v>0</v>
      </c>
      <c r="GY31" s="6">
        <f>IF(ISERROR(VLOOKUP($A31,'Import OffPeak'!$A$3:HD$99,207,FALSE)-VLOOKUP($A31,'Import OffPeak change'!$A$106:HD$202,207,FALSE)),0,(VLOOKUP($A31,'Import OffPeak'!$A$3:HD$99,207,FALSE)-VLOOKUP($A31,'Import OffPeak change'!$A$106:HD$202,207,FALSE)))</f>
        <v>0</v>
      </c>
      <c r="GZ31" s="6">
        <f>IF(ISERROR(VLOOKUP($A31,'Import OffPeak'!$A$3:HE$99,208,FALSE)-VLOOKUP($A31,'Import OffPeak change'!$A$106:HE$202,208,FALSE)),0,(VLOOKUP($A31,'Import OffPeak'!$A$3:HE$99,208,FALSE)-VLOOKUP($A31,'Import OffPeak change'!$A$106:HE$202,208,FALSE)))</f>
        <v>0</v>
      </c>
      <c r="HA31" s="6">
        <f>IF(ISERROR(VLOOKUP($A31,'Import OffPeak'!$A$3:HF$99,209,FALSE)-VLOOKUP($A31,'Import OffPeak change'!$A$106:HF$202,209,FALSE)),0,(VLOOKUP($A31,'Import OffPeak'!$A$3:HF$99,209,FALSE)-VLOOKUP($A31,'Import OffPeak change'!$A$106:HF$202,209,FALSE)))</f>
        <v>0</v>
      </c>
      <c r="HB31" s="6">
        <f>IF(ISERROR(VLOOKUP($A31,'Import OffPeak'!$A$3:HG$99,210,FALSE)-VLOOKUP($A31,'Import OffPeak change'!$A$106:HG$202,210,FALSE)),0,(VLOOKUP($A31,'Import OffPeak'!$A$3:HG$99,210,FALSE)-VLOOKUP($A31,'Import OffPeak change'!$A$106:HG$202,210,FALSE)))</f>
        <v>0</v>
      </c>
      <c r="HC31" s="6">
        <f>IF(ISERROR(VLOOKUP($A31,'Import OffPeak'!$A$3:HH$99,211,FALSE)-VLOOKUP($A31,'Import OffPeak change'!$A$106:HH$202,211,FALSE)),0,(VLOOKUP($A31,'Import OffPeak'!$A$3:HH$99,211,FALSE)-VLOOKUP($A31,'Import OffPeak change'!$A$106:HH$202,211,FALSE)))</f>
        <v>0</v>
      </c>
      <c r="HD31" s="6">
        <f>IF(ISERROR(VLOOKUP($A31,'Import OffPeak'!$A$3:HI$99,212,FALSE)-VLOOKUP($A31,'Import OffPeak change'!$A$106:HI$202,212,FALSE)),0,(VLOOKUP($A31,'Import OffPeak'!$A$3:HI$99,212,FALSE)-VLOOKUP($A31,'Import OffPeak change'!$A$106:HI$202,212,FALSE)))</f>
        <v>0</v>
      </c>
      <c r="HE31" s="6">
        <f>IF(ISERROR(VLOOKUP($A31,'Import OffPeak'!$A$3:HJ$99,213,FALSE)-VLOOKUP($A31,'Import OffPeak change'!$A$106:HJ$202,213,FALSE)),0,(VLOOKUP($A31,'Import OffPeak'!$A$3:HJ$99,213,FALSE)-VLOOKUP($A31,'Import OffPeak change'!$A$106:HJ$202,213,FALSE)))</f>
        <v>0</v>
      </c>
      <c r="HF31" s="6">
        <f>IF(ISERROR(VLOOKUP($A31,'Import OffPeak'!$A$3:HK$99,214,FALSE)-VLOOKUP($A31,'Import OffPeak change'!$A$106:HK$202,214,FALSE)),0,(VLOOKUP($A31,'Import OffPeak'!$A$3:HK$99,214,FALSE)-VLOOKUP($A31,'Import OffPeak change'!$A$106:HK$202,214,FALSE)))</f>
        <v>0</v>
      </c>
      <c r="HG31" s="6">
        <f>IF(ISERROR(VLOOKUP($A31,'Import OffPeak'!$A$3:HL$99,215,FALSE)-VLOOKUP($A31,'Import OffPeak change'!$A$106:HL$202,215,FALSE)),0,(VLOOKUP($A31,'Import OffPeak'!$A$3:HL$99,215,FALSE)-VLOOKUP($A31,'Import OffPeak change'!$A$106:HL$202,215,FALSE)))</f>
        <v>0</v>
      </c>
      <c r="HH31" s="6">
        <f>IF(ISERROR(VLOOKUP($A31,'Import OffPeak'!$A$3:HM$99,216,FALSE)-VLOOKUP($A31,'Import OffPeak change'!$A$106:HM$202,216,FALSE)),0,(VLOOKUP($A31,'Import OffPeak'!$A$3:HM$99,216,FALSE)-VLOOKUP($A31,'Import OffPeak change'!$A$106:HM$202,216,FALSE)))</f>
        <v>0</v>
      </c>
      <c r="HI31" s="6">
        <f>IF(ISERROR(VLOOKUP($A31,'Import OffPeak'!$A$3:HN$99,217,FALSE)-VLOOKUP($A31,'Import OffPeak change'!$A$106:HN$202,217,FALSE)),0,(VLOOKUP($A31,'Import OffPeak'!$A$3:HN$99,217,FALSE)-VLOOKUP($A31,'Import OffPeak change'!$A$106:HN$202,217,FALSE)))</f>
        <v>0</v>
      </c>
      <c r="HJ31" s="6">
        <f>IF(ISERROR(VLOOKUP($A31,'Import OffPeak'!$A$3:HO$99,218,FALSE)-VLOOKUP($A31,'Import OffPeak change'!$A$106:HO$202,218,FALSE)),0,(VLOOKUP($A31,'Import OffPeak'!$A$3:HO$99,218,FALSE)-VLOOKUP($A31,'Import OffPeak change'!$A$106:HO$202,218,FALSE)))</f>
        <v>0</v>
      </c>
      <c r="HK31" s="6">
        <f>IF(ISERROR(VLOOKUP($A31,'Import OffPeak'!$A$3:HP$99,219,FALSE)-VLOOKUP($A31,'Import OffPeak change'!$A$106:HP$202,219,FALSE)),0,(VLOOKUP($A31,'Import OffPeak'!$A$3:HP$99,219,FALSE)-VLOOKUP($A31,'Import OffPeak change'!$A$106:HP$202,219,FALSE)))</f>
        <v>0</v>
      </c>
      <c r="HL31" s="6">
        <f>IF(ISERROR(VLOOKUP($A31,'Import OffPeak'!$A$3:HQ$99,220,FALSE)-VLOOKUP($A31,'Import OffPeak change'!$A$106:HQ$202,220,FALSE)),0,(VLOOKUP($A31,'Import OffPeak'!$A$3:HQ$99,220,FALSE)-VLOOKUP($A31,'Import OffPeak change'!$A$106:HQ$202,220,FALSE)))</f>
        <v>0</v>
      </c>
      <c r="HM31" s="6">
        <f>IF(ISERROR(VLOOKUP($A31,'Import OffPeak'!$A$3:HR$99,221,FALSE)-VLOOKUP($A31,'Import OffPeak change'!$A$106:HR$202,221,FALSE)),0,(VLOOKUP($A31,'Import OffPeak'!$A$3:HR$99,221,FALSE)-VLOOKUP($A31,'Import OffPeak change'!$A$106:HR$202,221,FALSE)))</f>
        <v>0</v>
      </c>
      <c r="HN31" s="6">
        <f>IF(ISERROR(VLOOKUP($A31,'Import OffPeak'!$A$3:HS$99,222,FALSE)-VLOOKUP($A31,'Import OffPeak change'!$A$106:HS$202,222,FALSE)),0,(VLOOKUP($A31,'Import OffPeak'!$A$3:HS$99,222,FALSE)-VLOOKUP($A31,'Import OffPeak change'!$A$106:HS$202,222,FALSE)))</f>
        <v>0</v>
      </c>
      <c r="HO31" s="6">
        <f>IF(ISERROR(VLOOKUP($A31,'Import OffPeak'!$A$3:HT$99,223,FALSE)-VLOOKUP($A31,'Import OffPeak change'!$A$106:HT$202,223,FALSE)),0,(VLOOKUP($A31,'Import OffPeak'!$A$3:HT$99,223,FALSE)-VLOOKUP($A31,'Import OffPeak change'!$A$106:HT$202,223,FALSE)))</f>
        <v>0</v>
      </c>
      <c r="HP31" s="6">
        <f>IF(ISERROR(VLOOKUP($A31,'Import OffPeak'!$A$3:HU$99,224,FALSE)-VLOOKUP($A31,'Import OffPeak change'!$A$106:HU$202,224,FALSE)),0,(VLOOKUP($A31,'Import OffPeak'!$A$3:HU$99,224,FALSE)-VLOOKUP($A31,'Import OffPeak change'!$A$106:HU$202,224,FALSE)))</f>
        <v>0</v>
      </c>
      <c r="HQ31" s="6">
        <f>IF(ISERROR(VLOOKUP($A31,'Import OffPeak'!$A$3:HV$99,225,FALSE)-VLOOKUP($A31,'Import OffPeak change'!$A$106:HV$202,225,FALSE)),0,(VLOOKUP($A31,'Import OffPeak'!$A$3:HV$99,225,FALSE)-VLOOKUP($A31,'Import OffPeak change'!$A$106:HV$202,225,FALSE)))</f>
        <v>0</v>
      </c>
      <c r="HR31" s="6">
        <f>IF(ISERROR(VLOOKUP($A31,'Import OffPeak'!$A$3:HW$99,226,FALSE)-VLOOKUP($A31,'Import OffPeak change'!$A$106:HW$202,226,FALSE)),0,(VLOOKUP($A31,'Import OffPeak'!$A$3:HW$99,226,FALSE)-VLOOKUP($A31,'Import OffPeak change'!$A$106:HW$202,226,FALSE)))</f>
        <v>0</v>
      </c>
      <c r="HS31" s="6">
        <f>IF(ISERROR(VLOOKUP($A31,'Import OffPeak'!$A$3:HX$99,227,FALSE)-VLOOKUP($A31,'Import OffPeak change'!$A$106:HX$202,227,FALSE)),0,(VLOOKUP($A31,'Import OffPeak'!$A$3:HX$99,227,FALSE)-VLOOKUP($A31,'Import OffPeak change'!$A$106:HX$202,227,FALSE)))</f>
        <v>0</v>
      </c>
      <c r="HT31" s="6">
        <f>IF(ISERROR(VLOOKUP($A31,'Import OffPeak'!$A$3:HY$99,228,FALSE)-VLOOKUP($A31,'Import OffPeak change'!$A$106:HY$202,228,FALSE)),0,(VLOOKUP($A31,'Import OffPeak'!$A$3:HY$99,228,FALSE)-VLOOKUP($A31,'Import OffPeak change'!$A$106:HY$202,228,FALSE)))</f>
        <v>0</v>
      </c>
      <c r="HU31" s="6">
        <f>IF(ISERROR(VLOOKUP($A31,'Import OffPeak'!$A$3:HZ$99,229,FALSE)-VLOOKUP($A31,'Import OffPeak change'!$A$106:HZ$202,229,FALSE)),0,(VLOOKUP($A31,'Import OffPeak'!$A$3:HZ$99,229,FALSE)-VLOOKUP($A31,'Import OffPeak change'!$A$106:HZ$202,229,FALSE)))</f>
        <v>0</v>
      </c>
      <c r="HV31" s="6">
        <f>IF(ISERROR(VLOOKUP($A31,'Import OffPeak'!$A$3:IA$99,230,FALSE)-VLOOKUP($A31,'Import OffPeak change'!$A$106:IA$202,230,FALSE)),0,(VLOOKUP($A31,'Import OffPeak'!$A$3:IA$99,230,FALSE)-VLOOKUP($A31,'Import OffPeak change'!$A$106:IA$202,230,FALSE)))</f>
        <v>0</v>
      </c>
      <c r="HW31" s="6">
        <f>IF(ISERROR(VLOOKUP($A31,'Import OffPeak'!$A$3:IB$99,231,FALSE)-VLOOKUP($A31,'Import OffPeak change'!$A$106:IB$202,231,FALSE)),0,(VLOOKUP($A31,'Import OffPeak'!$A$3:IB$99,231,FALSE)-VLOOKUP($A31,'Import OffPeak change'!$A$106:IB$202,231,FALSE)))</f>
        <v>0</v>
      </c>
      <c r="HX31" s="6">
        <f>IF(ISERROR(VLOOKUP($A31,'Import OffPeak'!$A$3:IC$99,232,FALSE)-VLOOKUP($A31,'Import OffPeak change'!$A$106:IC$202,232,FALSE)),0,(VLOOKUP($A31,'Import OffPeak'!$A$3:IC$99,232,FALSE)-VLOOKUP($A31,'Import OffPeak change'!$A$106:IC$202,232,FALSE)))</f>
        <v>0</v>
      </c>
      <c r="HY31" s="6">
        <f>IF(ISERROR(VLOOKUP($A31,'Import OffPeak'!$A$3:ID$99,233,FALSE)-VLOOKUP($A31,'Import OffPeak change'!$A$106:ID$202,233,FALSE)),0,(VLOOKUP($A31,'Import OffPeak'!$A$3:ID$99,233,FALSE)-VLOOKUP($A31,'Import OffPeak change'!$A$106:ID$202,233,FALSE)))</f>
        <v>0</v>
      </c>
      <c r="HZ31" s="6">
        <f>IF(ISERROR(VLOOKUP($A31,'Import OffPeak'!$A$3:IE$99,234,FALSE)-VLOOKUP($A31,'Import OffPeak change'!$A$106:IE$202,234,FALSE)),0,(VLOOKUP($A31,'Import OffPeak'!$A$3:IE$99,234,FALSE)-VLOOKUP($A31,'Import OffPeak change'!$A$106:IE$202,234,FALSE)))</f>
        <v>0</v>
      </c>
      <c r="IA31" s="6">
        <f>IF(ISERROR(VLOOKUP($A31,'Import OffPeak'!$A$3:IF$99,235,FALSE)-VLOOKUP($A31,'Import OffPeak change'!$A$106:IF$202,235,FALSE)),0,(VLOOKUP($A31,'Import OffPeak'!$A$3:IF$99,235,FALSE)-VLOOKUP($A31,'Import OffPeak change'!$A$106:IF$202,235,FALSE)))</f>
        <v>0</v>
      </c>
      <c r="IB31" s="6">
        <f>IF(ISERROR(VLOOKUP($A31,'Import OffPeak'!$A$3:IG$99,236,FALSE)-VLOOKUP($A31,'Import OffPeak change'!$A$106:IG$202,236,FALSE)),0,(VLOOKUP($A31,'Import OffPeak'!$A$3:IG$99,236,FALSE)-VLOOKUP($A31,'Import OffPeak change'!$A$106:IG$202,236,FALSE)))</f>
        <v>0</v>
      </c>
      <c r="IC31" s="6">
        <f>IF(ISERROR(VLOOKUP($A31,'Import OffPeak'!$A$3:IH$99,237,FALSE)-VLOOKUP($A31,'Import OffPeak change'!$A$106:IH$202,237,FALSE)),0,(VLOOKUP($A31,'Import OffPeak'!$A$3:IH$99,237,FALSE)-VLOOKUP($A31,'Import OffPeak change'!$A$106:IH$202,237,FALSE)))</f>
        <v>0</v>
      </c>
      <c r="ID31" s="6">
        <f>IF(ISERROR(VLOOKUP($A31,'Import OffPeak'!$A$3:II$99,238,FALSE)-VLOOKUP($A31,'Import OffPeak change'!$A$106:II$202,238,FALSE)),0,(VLOOKUP($A31,'Import OffPeak'!$A$3:II$99,238,FALSE)-VLOOKUP($A31,'Import OffPeak change'!$A$106:II$202,238,FALSE)))</f>
        <v>9.4665332900012444E-4</v>
      </c>
      <c r="IE31" s="6">
        <f>IF(ISERROR(VLOOKUP($A31,'Import OffPeak'!$A$3:IJ$99,239,FALSE)-VLOOKUP($A31,'Import OffPeak change'!$A$106:IJ$202,239,FALSE)),0,(VLOOKUP($A31,'Import OffPeak'!$A$3:IJ$99,239,FALSE)-VLOOKUP($A31,'Import OffPeak change'!$A$106:IJ$202,239,FALSE)))</f>
        <v>9.4665332900012444E-4</v>
      </c>
    </row>
    <row r="32" spans="1:240">
      <c r="A32" s="168" t="str">
        <f>IF('Import OffPeak'!A29=0,"",'Import OffPeak'!A29)</f>
        <v>PWR-NG-LT-WST</v>
      </c>
      <c r="B32" s="6"/>
      <c r="C32" s="6"/>
      <c r="D32" s="6"/>
      <c r="E32" s="6"/>
      <c r="F32" s="6"/>
      <c r="G32" s="6">
        <f>IF(ISERROR(VLOOKUP($A32,'Import OffPeak'!$A$3:L$99,7,FALSE)-VLOOKUP($A32,'Import OffPeak change'!$A$106:L$202,7,FALSE)),0,(VLOOKUP($A32,'Import OffPeak'!$A$3:L$99,7,FALSE)-VLOOKUP($A32,'Import OffPeak change'!$A$106:L$202,7,FALSE)))</f>
        <v>0</v>
      </c>
      <c r="H32" s="6">
        <f>IF(ISERROR(VLOOKUP($A32,'Import OffPeak'!$A$3:M$99,8,FALSE)-VLOOKUP($A32,'Import OffPeak change'!$A$106:M$202,8,FALSE)),0,(VLOOKUP($A32,'Import OffPeak'!$A$3:M$99,8,FALSE)-VLOOKUP($A32,'Import OffPeak change'!$A$106:M$202,8,FALSE)))</f>
        <v>0</v>
      </c>
      <c r="I32" s="6">
        <f>IF(ISERROR(VLOOKUP($A32,'Import OffPeak'!$A$3:N$99,9,FALSE)-VLOOKUP($A32,'Import OffPeak change'!$A$106:N$202,9,FALSE)),0,(VLOOKUP($A32,'Import OffPeak'!$A$3:N$99,9,FALSE)-VLOOKUP($A32,'Import OffPeak change'!$A$106:N$202,9,FALSE)))</f>
        <v>0</v>
      </c>
      <c r="J32" s="6">
        <f>IF(ISERROR(VLOOKUP($A32,'Import OffPeak'!$A$3:O$99,10,FALSE)-VLOOKUP($A32,'Import OffPeak change'!$A$106:O$202,10,FALSE)),0,(VLOOKUP($A32,'Import OffPeak'!$A$3:O$99,10,FALSE)-VLOOKUP($A32,'Import OffPeak change'!$A$106:O$202,10,FALSE)))</f>
        <v>0</v>
      </c>
      <c r="K32" s="6">
        <f>IF(ISERROR(VLOOKUP($A32,'Import OffPeak'!$A$3:P$99,11,FALSE)-VLOOKUP($A32,'Import OffPeak change'!$A$106:P$202,11,FALSE)),0,(VLOOKUP($A32,'Import OffPeak'!$A$3:P$99,11,FALSE)-VLOOKUP($A32,'Import OffPeak change'!$A$106:P$202,11,FALSE)))</f>
        <v>0</v>
      </c>
      <c r="L32" s="6">
        <f>IF(ISERROR(VLOOKUP($A32,'Import OffPeak'!$A$3:Q$99,12,FALSE)-VLOOKUP($A32,'Import OffPeak change'!$A$106:Q$202,12,FALSE)),0,(VLOOKUP($A32,'Import OffPeak'!$A$3:Q$99,12,FALSE)-VLOOKUP($A32,'Import OffPeak change'!$A$106:Q$202,12,FALSE)))</f>
        <v>0</v>
      </c>
      <c r="M32" s="6">
        <f>IF(ISERROR(VLOOKUP($A32,'Import OffPeak'!$A$3:R$99,13,FALSE)-VLOOKUP($A32,'Import OffPeak change'!$A$106:R$202,13,FALSE)),0,(VLOOKUP($A32,'Import OffPeak'!$A$3:R$99,13,FALSE)-VLOOKUP($A32,'Import OffPeak change'!$A$106:R$202,13,FALSE)))</f>
        <v>0</v>
      </c>
      <c r="N32" s="6">
        <f>IF(ISERROR(VLOOKUP($A32,'Import OffPeak'!$A$3:S$99,14,FALSE)-VLOOKUP($A32,'Import OffPeak change'!$A$106:S$202,14,FALSE)),0,(VLOOKUP($A32,'Import OffPeak'!$A$3:S$99,14,FALSE)-VLOOKUP($A32,'Import OffPeak change'!$A$106:S$202,14,FALSE)))</f>
        <v>0</v>
      </c>
      <c r="O32" s="6">
        <f>IF(ISERROR(VLOOKUP($A32,'Import OffPeak'!$A$3:T$99,15,FALSE)-VLOOKUP($A32,'Import OffPeak change'!$A$106:T$202,15,FALSE)),0,(VLOOKUP($A32,'Import OffPeak'!$A$3:T$99,15,FALSE)-VLOOKUP($A32,'Import OffPeak change'!$A$106:T$202,15,FALSE)))</f>
        <v>0</v>
      </c>
      <c r="P32" s="6">
        <f>IF(ISERROR(VLOOKUP($A32,'Import OffPeak'!$A$3:U$99,16,FALSE)-VLOOKUP($A32,'Import OffPeak change'!$A$106:U$202,16,FALSE)),0,(VLOOKUP($A32,'Import OffPeak'!$A$3:U$99,16,FALSE)-VLOOKUP($A32,'Import OffPeak change'!$A$106:U$202,16,FALSE)))</f>
        <v>0</v>
      </c>
      <c r="Q32" s="6">
        <f>IF(ISERROR(VLOOKUP($A32,'Import OffPeak'!$A$3:V$99,17,FALSE)-VLOOKUP($A32,'Import OffPeak change'!$A$106:V$202,17,FALSE)),0,(VLOOKUP($A32,'Import OffPeak'!$A$3:V$99,17,FALSE)-VLOOKUP($A32,'Import OffPeak change'!$A$106:V$202,17,FALSE)))</f>
        <v>0</v>
      </c>
      <c r="R32" s="6">
        <f>IF(ISERROR(VLOOKUP($A32,'Import OffPeak'!$A$3:W$99,18,FALSE)-VLOOKUP($A32,'Import OffPeak change'!$A$106:W$202,18,FALSE)),0,(VLOOKUP($A32,'Import OffPeak'!$A$3:W$99,18,FALSE)-VLOOKUP($A32,'Import OffPeak change'!$A$106:W$202,18,FALSE)))</f>
        <v>0</v>
      </c>
      <c r="S32" s="6">
        <f>IF(ISERROR(VLOOKUP($A32,'Import OffPeak'!$A$3:X$99,19,FALSE)-VLOOKUP($A32,'Import OffPeak change'!$A$106:X$202,19,FALSE)),0,(VLOOKUP($A32,'Import OffPeak'!$A$3:X$99,19,FALSE)-VLOOKUP($A32,'Import OffPeak change'!$A$106:X$202,19,FALSE)))</f>
        <v>0</v>
      </c>
      <c r="T32" s="6">
        <f>IF(ISERROR(VLOOKUP($A32,'Import OffPeak'!$A$3:Y$99,20,FALSE)-VLOOKUP($A32,'Import OffPeak change'!$A$106:Y$202,20,FALSE)),0,(VLOOKUP($A32,'Import OffPeak'!$A$3:Y$99,20,FALSE)-VLOOKUP($A32,'Import OffPeak change'!$A$106:Y$202,20,FALSE)))</f>
        <v>0</v>
      </c>
      <c r="U32" s="6">
        <f>IF(ISERROR(VLOOKUP($A32,'Import OffPeak'!$A$3:Z$99,21,FALSE)-VLOOKUP($A32,'Import OffPeak change'!$A$106:Z$202,21,FALSE)),0,(VLOOKUP($A32,'Import OffPeak'!$A$3:Z$99,21,FALSE)-VLOOKUP($A32,'Import OffPeak change'!$A$106:Z$202,21,FALSE)))</f>
        <v>0</v>
      </c>
      <c r="V32" s="6">
        <f>IF(ISERROR(VLOOKUP($A32,'Import OffPeak'!$A$3:AA$99,22,FALSE)-VLOOKUP($A32,'Import OffPeak change'!$A$106:AA$202,22,FALSE)),0,(VLOOKUP($A32,'Import OffPeak'!$A$3:AA$99,22,FALSE)-VLOOKUP($A32,'Import OffPeak change'!$A$106:AA$202,22,FALSE)))</f>
        <v>0</v>
      </c>
      <c r="W32" s="6">
        <f>IF(ISERROR(VLOOKUP($A32,'Import OffPeak'!$A$3:AB$99,23,FALSE)-VLOOKUP($A32,'Import OffPeak change'!$A$106:AB$202,23,FALSE)),0,(VLOOKUP($A32,'Import OffPeak'!$A$3:AB$99,23,FALSE)-VLOOKUP($A32,'Import OffPeak change'!$A$106:AB$202,23,FALSE)))</f>
        <v>0</v>
      </c>
      <c r="X32" s="6">
        <f>IF(ISERROR(VLOOKUP($A32,'Import OffPeak'!$A$3:AC$99,24,FALSE)-VLOOKUP($A32,'Import OffPeak change'!$A$106:AC$202,24,FALSE)),0,(VLOOKUP($A32,'Import OffPeak'!$A$3:AC$99,24,FALSE)-VLOOKUP($A32,'Import OffPeak change'!$A$106:AC$202,24,FALSE)))</f>
        <v>0</v>
      </c>
      <c r="Y32" s="6">
        <f>IF(ISERROR(VLOOKUP($A32,'Import OffPeak'!$A$3:AD$99,25,FALSE)-VLOOKUP($A32,'Import OffPeak change'!$A$106:AD$202,25,FALSE)),0,(VLOOKUP($A32,'Import OffPeak'!$A$3:AD$99,25,FALSE)-VLOOKUP($A32,'Import OffPeak change'!$A$106:AD$202,25,FALSE)))</f>
        <v>0</v>
      </c>
      <c r="Z32" s="6">
        <f>IF(ISERROR(VLOOKUP($A32,'Import OffPeak'!$A$3:AE$99,26,FALSE)-VLOOKUP($A32,'Import OffPeak change'!$A$106:AE$202,26,FALSE)),0,(VLOOKUP($A32,'Import OffPeak'!$A$3:AE$99,26,FALSE)-VLOOKUP($A32,'Import OffPeak change'!$A$106:AE$202,26,FALSE)))</f>
        <v>0</v>
      </c>
      <c r="AA32" s="6">
        <f>IF(ISERROR(VLOOKUP($A32,'Import OffPeak'!$A$3:AF$99,27,FALSE)-VLOOKUP($A32,'Import OffPeak change'!$A$106:AF$202,27,FALSE)),0,(VLOOKUP($A32,'Import OffPeak'!$A$3:AF$99,27,FALSE)-VLOOKUP($A32,'Import OffPeak change'!$A$106:AF$202,27,FALSE)))</f>
        <v>0</v>
      </c>
      <c r="AB32" s="6">
        <f>IF(ISERROR(VLOOKUP($A32,'Import OffPeak'!$A$3:AG$99,28,FALSE)-VLOOKUP($A32,'Import OffPeak change'!$A$106:AG$202,28,FALSE)),0,(VLOOKUP($A32,'Import OffPeak'!$A$3:AG$99,28,FALSE)-VLOOKUP($A32,'Import OffPeak change'!$A$106:AG$202,28,FALSE)))</f>
        <v>0</v>
      </c>
      <c r="AC32" s="6">
        <f>IF(ISERROR(VLOOKUP($A32,'Import OffPeak'!$A$3:AH$99,29,FALSE)-VLOOKUP($A32,'Import OffPeak change'!$A$106:AH$202,29,FALSE)),0,(VLOOKUP($A32,'Import OffPeak'!$A$3:AH$99,29,FALSE)-VLOOKUP($A32,'Import OffPeak change'!$A$106:AH$202,29,FALSE)))</f>
        <v>0</v>
      </c>
      <c r="AD32" s="6">
        <f>IF(ISERROR(VLOOKUP($A32,'Import OffPeak'!$A$3:AI$99,30,FALSE)-VLOOKUP($A32,'Import OffPeak change'!$A$106:AI$202,30,FALSE)),0,(VLOOKUP($A32,'Import OffPeak'!$A$3:AI$99,30,FALSE)-VLOOKUP($A32,'Import OffPeak change'!$A$106:AI$202,30,FALSE)))</f>
        <v>0</v>
      </c>
      <c r="AE32" s="6">
        <f>IF(ISERROR(VLOOKUP($A32,'Import OffPeak'!$A$3:AJ$99,31,FALSE)-VLOOKUP($A32,'Import OffPeak change'!$A$106:AJ$202,31,FALSE)),0,(VLOOKUP($A32,'Import OffPeak'!$A$3:AJ$99,31,FALSE)-VLOOKUP($A32,'Import OffPeak change'!$A$106:AJ$202,31,FALSE)))</f>
        <v>0</v>
      </c>
      <c r="AF32" s="6">
        <f>IF(ISERROR(VLOOKUP($A32,'Import OffPeak'!$A$3:AK$99,32,FALSE)-VLOOKUP($A32,'Import OffPeak change'!$A$106:AK$202,32,FALSE)),0,(VLOOKUP($A32,'Import OffPeak'!$A$3:AK$99,32,FALSE)-VLOOKUP($A32,'Import OffPeak change'!$A$106:AK$202,32,FALSE)))</f>
        <v>0</v>
      </c>
      <c r="AG32" s="6">
        <f>IF(ISERROR(VLOOKUP($A32,'Import OffPeak'!$A$3:AL$99,33,FALSE)-VLOOKUP($A32,'Import OffPeak change'!$A$106:AL$202,33,FALSE)),0,(VLOOKUP($A32,'Import OffPeak'!$A$3:AL$99,33,FALSE)-VLOOKUP($A32,'Import OffPeak change'!$A$106:AL$202,33,FALSE)))</f>
        <v>0</v>
      </c>
      <c r="AH32" s="6">
        <f>IF(ISERROR(VLOOKUP($A32,'Import OffPeak'!$A$3:AM$99,34,FALSE)-VLOOKUP($A32,'Import OffPeak change'!$A$106:AM$202,34,FALSE)),0,(VLOOKUP($A32,'Import OffPeak'!$A$3:AM$99,34,FALSE)-VLOOKUP($A32,'Import OffPeak change'!$A$106:AM$202,34,FALSE)))</f>
        <v>0</v>
      </c>
      <c r="AI32" s="6">
        <f>IF(ISERROR(VLOOKUP($A32,'Import OffPeak'!$A$3:AN$99,35,FALSE)-VLOOKUP($A32,'Import OffPeak change'!$A$106:AN$202,35,FALSE)),0,(VLOOKUP($A32,'Import OffPeak'!$A$3:AN$99,35,FALSE)-VLOOKUP($A32,'Import OffPeak change'!$A$106:AN$202,35,FALSE)))</f>
        <v>0</v>
      </c>
      <c r="AJ32" s="6">
        <f>IF(ISERROR(VLOOKUP($A32,'Import OffPeak'!$A$3:AO$99,36,FALSE)-VLOOKUP($A32,'Import OffPeak change'!$A$106:AO$202,36,FALSE)),0,(VLOOKUP($A32,'Import OffPeak'!$A$3:AO$99,36,FALSE)-VLOOKUP($A32,'Import OffPeak change'!$A$106:AO$202,36,FALSE)))</f>
        <v>0</v>
      </c>
      <c r="AK32" s="6">
        <f>IF(ISERROR(VLOOKUP($A32,'Import OffPeak'!$A$3:AP$99,37,FALSE)-VLOOKUP($A32,'Import OffPeak change'!$A$106:AP$202,37,FALSE)),0,(VLOOKUP($A32,'Import OffPeak'!$A$3:AP$99,37,FALSE)-VLOOKUP($A32,'Import OffPeak change'!$A$106:AP$202,37,FALSE)))</f>
        <v>0</v>
      </c>
      <c r="AL32" s="6">
        <f>IF(ISERROR(VLOOKUP($A32,'Import OffPeak'!$A$3:AQ$99,38,FALSE)-VLOOKUP($A32,'Import OffPeak change'!$A$106:AQ$202,38,FALSE)),0,(VLOOKUP($A32,'Import OffPeak'!$A$3:AQ$99,38,FALSE)-VLOOKUP($A32,'Import OffPeak change'!$A$106:AQ$202,38,FALSE)))</f>
        <v>0</v>
      </c>
      <c r="AM32" s="6">
        <f>IF(ISERROR(VLOOKUP($A32,'Import OffPeak'!$A$3:AR$99,39,FALSE)-VLOOKUP($A32,'Import OffPeak change'!$A$106:AR$202,39,FALSE)),0,(VLOOKUP($A32,'Import OffPeak'!$A$3:AR$99,39,FALSE)-VLOOKUP($A32,'Import OffPeak change'!$A$106:AR$202,39,FALSE)))</f>
        <v>0</v>
      </c>
      <c r="AN32" s="6">
        <f>IF(ISERROR(VLOOKUP($A32,'Import OffPeak'!$A$3:AS$99,40,FALSE)-VLOOKUP($A32,'Import OffPeak change'!$A$106:AS$202,40,FALSE)),0,(VLOOKUP($A32,'Import OffPeak'!$A$3:AS$99,40,FALSE)-VLOOKUP($A32,'Import OffPeak change'!$A$106:AS$202,40,FALSE)))</f>
        <v>0</v>
      </c>
      <c r="AO32" s="6">
        <f>IF(ISERROR(VLOOKUP($A32,'Import OffPeak'!$A$3:AT$99,41,FALSE)-VLOOKUP($A32,'Import OffPeak change'!$A$106:AT$202,41,FALSE)),0,(VLOOKUP($A32,'Import OffPeak'!$A$3:AT$99,41,FALSE)-VLOOKUP($A32,'Import OffPeak change'!$A$106:AT$202,41,FALSE)))</f>
        <v>0</v>
      </c>
      <c r="AP32" s="6">
        <f>IF(ISERROR(VLOOKUP($A32,'Import OffPeak'!$A$3:AU$99,42,FALSE)-VLOOKUP($A32,'Import OffPeak change'!$A$106:AU$202,42,FALSE)),0,(VLOOKUP($A32,'Import OffPeak'!$A$3:AU$99,42,FALSE)-VLOOKUP($A32,'Import OffPeak change'!$A$106:AU$202,42,FALSE)))</f>
        <v>0</v>
      </c>
      <c r="AQ32" s="6">
        <f>IF(ISERROR(VLOOKUP($A32,'Import OffPeak'!$A$3:AV$99,43,FALSE)-VLOOKUP($A32,'Import OffPeak change'!$A$106:AV$202,43,FALSE)),0,(VLOOKUP($A32,'Import OffPeak'!$A$3:AV$99,43,FALSE)-VLOOKUP($A32,'Import OffPeak change'!$A$106:AV$202,43,FALSE)))</f>
        <v>0</v>
      </c>
      <c r="AR32" s="6">
        <f>IF(ISERROR(VLOOKUP($A32,'Import OffPeak'!$A$3:AW$99,44,FALSE)-VLOOKUP($A32,'Import OffPeak change'!$A$106:AW$202,44,FALSE)),0,(VLOOKUP($A32,'Import OffPeak'!$A$3:AW$99,44,FALSE)-VLOOKUP($A32,'Import OffPeak change'!$A$106:AW$202,44,FALSE)))</f>
        <v>0</v>
      </c>
      <c r="AS32" s="6">
        <f>IF(ISERROR(VLOOKUP($A32,'Import OffPeak'!$A$3:AX$99,45,FALSE)-VLOOKUP($A32,'Import OffPeak change'!$A$106:AX$202,45,FALSE)),0,(VLOOKUP($A32,'Import OffPeak'!$A$3:AX$99,45,FALSE)-VLOOKUP($A32,'Import OffPeak change'!$A$106:AX$202,45,FALSE)))</f>
        <v>0</v>
      </c>
      <c r="AT32" s="6">
        <f>IF(ISERROR(VLOOKUP($A32,'Import OffPeak'!$A$3:AY$99,46,FALSE)-VLOOKUP($A32,'Import OffPeak change'!$A$106:AY$202,46,FALSE)),0,(VLOOKUP($A32,'Import OffPeak'!$A$3:AY$99,46,FALSE)-VLOOKUP($A32,'Import OffPeak change'!$A$106:AY$202,46,FALSE)))</f>
        <v>0</v>
      </c>
      <c r="AU32" s="6">
        <f>IF(ISERROR(VLOOKUP($A32,'Import OffPeak'!$A$3:AZ$99,47,FALSE)-VLOOKUP($A32,'Import OffPeak change'!$A$106:AZ$202,47,FALSE)),0,(VLOOKUP($A32,'Import OffPeak'!$A$3:AZ$99,47,FALSE)-VLOOKUP($A32,'Import OffPeak change'!$A$106:AZ$202,47,FALSE)))</f>
        <v>0</v>
      </c>
      <c r="AV32" s="6">
        <f>IF(ISERROR(VLOOKUP($A32,'Import OffPeak'!$A$3:BA$99,48,FALSE)-VLOOKUP($A32,'Import OffPeak change'!$A$106:BA$202,48,FALSE)),0,(VLOOKUP($A32,'Import OffPeak'!$A$3:BA$99,48,FALSE)-VLOOKUP($A32,'Import OffPeak change'!$A$106:BA$202,48,FALSE)))</f>
        <v>0</v>
      </c>
      <c r="AW32" s="6">
        <f>IF(ISERROR(VLOOKUP($A32,'Import OffPeak'!$A$3:BB$99,49,FALSE)-VLOOKUP($A32,'Import OffPeak change'!$A$106:BB$202,49,FALSE)),0,(VLOOKUP($A32,'Import OffPeak'!$A$3:BB$99,49,FALSE)-VLOOKUP($A32,'Import OffPeak change'!$A$106:BB$202,49,FALSE)))</f>
        <v>0</v>
      </c>
      <c r="AX32" s="6">
        <f>IF(ISERROR(VLOOKUP($A32,'Import OffPeak'!$A$3:BC$99,50,FALSE)-VLOOKUP($A32,'Import OffPeak change'!$A$106:BC$202,50,FALSE)),0,(VLOOKUP($A32,'Import OffPeak'!$A$3:BC$99,50,FALSE)-VLOOKUP($A32,'Import OffPeak change'!$A$106:BC$202,50,FALSE)))</f>
        <v>0</v>
      </c>
      <c r="AY32" s="6">
        <f>IF(ISERROR(VLOOKUP($A32,'Import OffPeak'!$A$3:BD$99,51,FALSE)-VLOOKUP($A32,'Import OffPeak change'!$A$106:BD$202,51,FALSE)),0,(VLOOKUP($A32,'Import OffPeak'!$A$3:BD$99,51,FALSE)-VLOOKUP($A32,'Import OffPeak change'!$A$106:BD$202,51,FALSE)))</f>
        <v>0</v>
      </c>
      <c r="AZ32" s="6">
        <f>IF(ISERROR(VLOOKUP($A32,'Import OffPeak'!$A$3:BE$99,52,FALSE)-VLOOKUP($A32,'Import OffPeak change'!$A$106:BE$202,52,FALSE)),0,(VLOOKUP($A32,'Import OffPeak'!$A$3:BE$99,52,FALSE)-VLOOKUP($A32,'Import OffPeak change'!$A$106:BE$202,52,FALSE)))</f>
        <v>0</v>
      </c>
      <c r="BA32" s="6">
        <f>IF(ISERROR(VLOOKUP($A32,'Import OffPeak'!$A$3:BF$99,53,FALSE)-VLOOKUP($A32,'Import OffPeak change'!$A$106:BF$202,53,FALSE)),0,(VLOOKUP($A32,'Import OffPeak'!$A$3:BF$99,53,FALSE)-VLOOKUP($A32,'Import OffPeak change'!$A$106:BF$202,53,FALSE)))</f>
        <v>0</v>
      </c>
      <c r="BB32" s="6">
        <f>IF(ISERROR(VLOOKUP($A32,'Import OffPeak'!$A$3:BG$99,54,FALSE)-VLOOKUP($A32,'Import OffPeak change'!$A$106:BG$202,54,FALSE)),0,(VLOOKUP($A32,'Import OffPeak'!$A$3:BG$99,54,FALSE)-VLOOKUP($A32,'Import OffPeak change'!$A$106:BG$202,54,FALSE)))</f>
        <v>0</v>
      </c>
      <c r="BC32" s="6">
        <f>IF(ISERROR(VLOOKUP($A32,'Import OffPeak'!$A$3:BH$99,55,FALSE)-VLOOKUP($A32,'Import OffPeak change'!$A$106:BH$202,55,FALSE)),0,(VLOOKUP($A32,'Import OffPeak'!$A$3:BH$99,55,FALSE)-VLOOKUP($A32,'Import OffPeak change'!$A$106:BH$202,55,FALSE)))</f>
        <v>0</v>
      </c>
      <c r="BD32" s="6">
        <f>IF(ISERROR(VLOOKUP($A32,'Import OffPeak'!$A$3:BI$99,56,FALSE)-VLOOKUP($A32,'Import OffPeak change'!$A$106:BI$202,56,FALSE)),0,(VLOOKUP($A32,'Import OffPeak'!$A$3:BI$99,56,FALSE)-VLOOKUP($A32,'Import OffPeak change'!$A$106:BI$202,56,FALSE)))</f>
        <v>0</v>
      </c>
      <c r="BE32" s="6">
        <f>IF(ISERROR(VLOOKUP($A32,'Import OffPeak'!$A$3:BJ$99,57,FALSE)-VLOOKUP($A32,'Import OffPeak change'!$A$106:BJ$202,57,FALSE)),0,(VLOOKUP($A32,'Import OffPeak'!$A$3:BJ$99,57,FALSE)-VLOOKUP($A32,'Import OffPeak change'!$A$106:BJ$202,57,FALSE)))</f>
        <v>0</v>
      </c>
      <c r="BF32" s="6">
        <f>IF(ISERROR(VLOOKUP($A32,'Import OffPeak'!$A$3:BK$99,58,FALSE)-VLOOKUP($A32,'Import OffPeak change'!$A$106:BK$202,58,FALSE)),0,(VLOOKUP($A32,'Import OffPeak'!$A$3:BK$99,58,FALSE)-VLOOKUP($A32,'Import OffPeak change'!$A$106:BK$202,58,FALSE)))</f>
        <v>0</v>
      </c>
      <c r="BG32" s="6">
        <f>IF(ISERROR(VLOOKUP($A32,'Import OffPeak'!$A$3:BL$99,59,FALSE)-VLOOKUP($A32,'Import OffPeak change'!$A$106:BL$202,59,FALSE)),0,(VLOOKUP($A32,'Import OffPeak'!$A$3:BL$99,59,FALSE)-VLOOKUP($A32,'Import OffPeak change'!$A$106:BL$202,59,FALSE)))</f>
        <v>0</v>
      </c>
      <c r="BH32" s="6">
        <f>IF(ISERROR(VLOOKUP($A32,'Import OffPeak'!$A$3:BM$99,60,FALSE)-VLOOKUP($A32,'Import OffPeak change'!$A$106:BM$202,60,FALSE)),0,(VLOOKUP($A32,'Import OffPeak'!$A$3:BM$99,60,FALSE)-VLOOKUP($A32,'Import OffPeak change'!$A$106:BM$202,60,FALSE)))</f>
        <v>0</v>
      </c>
      <c r="BI32" s="6">
        <f>IF(ISERROR(VLOOKUP($A32,'Import OffPeak'!$A$3:BN$99,61,FALSE)-VLOOKUP($A32,'Import OffPeak change'!$A$106:BN$202,61,FALSE)),0,(VLOOKUP($A32,'Import OffPeak'!$A$3:BN$99,61,FALSE)-VLOOKUP($A32,'Import OffPeak change'!$A$106:BN$202,61,FALSE)))</f>
        <v>0</v>
      </c>
      <c r="BJ32" s="6">
        <f>IF(ISERROR(VLOOKUP($A32,'Import OffPeak'!$A$3:BO$99,62,FALSE)-VLOOKUP($A32,'Import OffPeak change'!$A$106:BO$202,62,FALSE)),0,(VLOOKUP($A32,'Import OffPeak'!$A$3:BO$99,62,FALSE)-VLOOKUP($A32,'Import OffPeak change'!$A$106:BO$202,62,FALSE)))</f>
        <v>0</v>
      </c>
      <c r="BK32" s="6">
        <f>IF(ISERROR(VLOOKUP($A32,'Import OffPeak'!$A$3:BP$99,63,FALSE)-VLOOKUP($A32,'Import OffPeak change'!$A$106:BP$202,63,FALSE)),0,(VLOOKUP($A32,'Import OffPeak'!$A$3:BP$99,63,FALSE)-VLOOKUP($A32,'Import OffPeak change'!$A$106:BP$202,63,FALSE)))</f>
        <v>0</v>
      </c>
      <c r="BL32" s="6">
        <f>IF(ISERROR(VLOOKUP($A32,'Import OffPeak'!$A$3:BQ$99,64,FALSE)-VLOOKUP($A32,'Import OffPeak change'!$A$106:BQ$202,64,FALSE)),0,(VLOOKUP($A32,'Import OffPeak'!$A$3:BQ$99,64,FALSE)-VLOOKUP($A32,'Import OffPeak change'!$A$106:BQ$202,64,FALSE)))</f>
        <v>0</v>
      </c>
      <c r="BM32" s="6">
        <f>IF(ISERROR(VLOOKUP($A32,'Import OffPeak'!$A$3:BR$99,65,FALSE)-VLOOKUP($A32,'Import OffPeak change'!$A$106:BR$202,65,FALSE)),0,(VLOOKUP($A32,'Import OffPeak'!$A$3:BR$99,65,FALSE)-VLOOKUP($A32,'Import OffPeak change'!$A$106:BR$202,65,FALSE)))</f>
        <v>0</v>
      </c>
      <c r="BN32" s="6">
        <f>IF(ISERROR(VLOOKUP($A32,'Import OffPeak'!$A$3:BS$99,66,FALSE)-VLOOKUP($A32,'Import OffPeak change'!$A$106:BS$202,66,FALSE)),0,(VLOOKUP($A32,'Import OffPeak'!$A$3:BS$99,66,FALSE)-VLOOKUP($A32,'Import OffPeak change'!$A$106:BS$202,66,FALSE)))</f>
        <v>0</v>
      </c>
      <c r="BO32" s="6">
        <f>IF(ISERROR(VLOOKUP($A32,'Import OffPeak'!$A$3:BT$99,67,FALSE)-VLOOKUP($A32,'Import OffPeak change'!$A$106:BT$202,67,FALSE)),0,(VLOOKUP($A32,'Import OffPeak'!$A$3:BT$99,67,FALSE)-VLOOKUP($A32,'Import OffPeak change'!$A$106:BT$202,67,FALSE)))</f>
        <v>0</v>
      </c>
      <c r="BP32" s="6">
        <f>IF(ISERROR(VLOOKUP($A32,'Import OffPeak'!$A$3:BU$99,68,FALSE)-VLOOKUP($A32,'Import OffPeak change'!$A$106:BU$202,68,FALSE)),0,(VLOOKUP($A32,'Import OffPeak'!$A$3:BU$99,68,FALSE)-VLOOKUP($A32,'Import OffPeak change'!$A$106:BU$202,68,FALSE)))</f>
        <v>0</v>
      </c>
      <c r="BQ32" s="6">
        <f>IF(ISERROR(VLOOKUP($A32,'Import OffPeak'!$A$3:BV$99,69,FALSE)-VLOOKUP($A32,'Import OffPeak change'!$A$106:BV$202,69,FALSE)),0,(VLOOKUP($A32,'Import OffPeak'!$A$3:BV$99,69,FALSE)-VLOOKUP($A32,'Import OffPeak change'!$A$106:BV$202,69,FALSE)))</f>
        <v>0</v>
      </c>
      <c r="BR32" s="6">
        <f>IF(ISERROR(VLOOKUP($A32,'Import OffPeak'!$A$3:BW$99,70,FALSE)-VLOOKUP($A32,'Import OffPeak change'!$A$106:BW$202,70,FALSE)),0,(VLOOKUP($A32,'Import OffPeak'!$A$3:BW$99,70,FALSE)-VLOOKUP($A32,'Import OffPeak change'!$A$106:BW$202,70,FALSE)))</f>
        <v>0</v>
      </c>
      <c r="BS32" s="6">
        <f>IF(ISERROR(VLOOKUP($A32,'Import OffPeak'!$A$3:BX$99,71,FALSE)-VLOOKUP($A32,'Import OffPeak change'!$A$106:BX$202,71,FALSE)),0,(VLOOKUP($A32,'Import OffPeak'!$A$3:BX$99,71,FALSE)-VLOOKUP($A32,'Import OffPeak change'!$A$106:BX$202,71,FALSE)))</f>
        <v>0</v>
      </c>
      <c r="BT32" s="6">
        <f>IF(ISERROR(VLOOKUP($A32,'Import OffPeak'!$A$3:BY$99,72,FALSE)-VLOOKUP($A32,'Import OffPeak change'!$A$106:BY$202,72,FALSE)),0,(VLOOKUP($A32,'Import OffPeak'!$A$3:BY$99,72,FALSE)-VLOOKUP($A32,'Import OffPeak change'!$A$106:BY$202,72,FALSE)))</f>
        <v>0</v>
      </c>
      <c r="BU32" s="6">
        <f>IF(ISERROR(VLOOKUP($A32,'Import OffPeak'!$A$3:BZ$99,73,FALSE)-VLOOKUP($A32,'Import OffPeak change'!$A$106:BZ$202,73,FALSE)),0,(VLOOKUP($A32,'Import OffPeak'!$A$3:BZ$99,73,FALSE)-VLOOKUP($A32,'Import OffPeak change'!$A$106:BZ$202,73,FALSE)))</f>
        <v>0</v>
      </c>
      <c r="BV32" s="6">
        <f>IF(ISERROR(VLOOKUP($A32,'Import OffPeak'!$A$3:CA$99,74,FALSE)-VLOOKUP($A32,'Import OffPeak change'!$A$106:CA$202,74,FALSE)),0,(VLOOKUP($A32,'Import OffPeak'!$A$3:CA$99,74,FALSE)-VLOOKUP($A32,'Import OffPeak change'!$A$106:CA$202,74,FALSE)))</f>
        <v>0</v>
      </c>
      <c r="BW32" s="6">
        <f>IF(ISERROR(VLOOKUP($A32,'Import OffPeak'!$A$3:CB$99,75,FALSE)-VLOOKUP($A32,'Import OffPeak change'!$A$106:CB$202,75,FALSE)),0,(VLOOKUP($A32,'Import OffPeak'!$A$3:CB$99,75,FALSE)-VLOOKUP($A32,'Import OffPeak change'!$A$106:CB$202,75,FALSE)))</f>
        <v>0</v>
      </c>
      <c r="BX32" s="6">
        <f>IF(ISERROR(VLOOKUP($A32,'Import OffPeak'!$A$3:CC$99,76,FALSE)-VLOOKUP($A32,'Import OffPeak change'!$A$106:CC$202,76,FALSE)),0,(VLOOKUP($A32,'Import OffPeak'!$A$3:CC$99,76,FALSE)-VLOOKUP($A32,'Import OffPeak change'!$A$106:CC$202,76,FALSE)))</f>
        <v>0</v>
      </c>
      <c r="BY32" s="6">
        <f>IF(ISERROR(VLOOKUP($A32,'Import OffPeak'!$A$3:CD$99,77,FALSE)-VLOOKUP($A32,'Import OffPeak change'!$A$106:CD$202,77,FALSE)),0,(VLOOKUP($A32,'Import OffPeak'!$A$3:CD$99,77,FALSE)-VLOOKUP($A32,'Import OffPeak change'!$A$106:CD$202,77,FALSE)))</f>
        <v>0</v>
      </c>
      <c r="BZ32" s="6">
        <f>IF(ISERROR(VLOOKUP($A32,'Import OffPeak'!$A$3:CE$99,78,FALSE)-VLOOKUP($A32,'Import OffPeak change'!$A$106:CE$202,78,FALSE)),0,(VLOOKUP($A32,'Import OffPeak'!$A$3:CE$99,78,FALSE)-VLOOKUP($A32,'Import OffPeak change'!$A$106:CE$202,78,FALSE)))</f>
        <v>0</v>
      </c>
      <c r="CA32" s="6">
        <f>IF(ISERROR(VLOOKUP($A32,'Import OffPeak'!$A$3:CF$99,79,FALSE)-VLOOKUP($A32,'Import OffPeak change'!$A$106:CF$202,79,FALSE)),0,(VLOOKUP($A32,'Import OffPeak'!$A$3:CF$99,79,FALSE)-VLOOKUP($A32,'Import OffPeak change'!$A$106:CF$202,79,FALSE)))</f>
        <v>0</v>
      </c>
      <c r="CB32" s="6">
        <f>IF(ISERROR(VLOOKUP($A32,'Import OffPeak'!$A$3:CG$99,80,FALSE)-VLOOKUP($A32,'Import OffPeak change'!$A$106:CG$202,80,FALSE)),0,(VLOOKUP($A32,'Import OffPeak'!$A$3:CG$99,80,FALSE)-VLOOKUP($A32,'Import OffPeak change'!$A$106:CG$202,80,FALSE)))</f>
        <v>0</v>
      </c>
      <c r="CC32" s="6">
        <f>IF(ISERROR(VLOOKUP($A32,'Import OffPeak'!$A$3:CH$99,81,FALSE)-VLOOKUP($A32,'Import OffPeak change'!$A$106:CH$202,81,FALSE)),0,(VLOOKUP($A32,'Import OffPeak'!$A$3:CH$99,81,FALSE)-VLOOKUP($A32,'Import OffPeak change'!$A$106:CH$202,81,FALSE)))</f>
        <v>0</v>
      </c>
      <c r="CD32" s="6">
        <f>IF(ISERROR(VLOOKUP($A32,'Import OffPeak'!$A$3:CI$99,82,FALSE)-VLOOKUP($A32,'Import OffPeak change'!$A$106:CI$202,82,FALSE)),0,(VLOOKUP($A32,'Import OffPeak'!$A$3:CI$99,82,FALSE)-VLOOKUP($A32,'Import OffPeak change'!$A$106:CI$202,82,FALSE)))</f>
        <v>0</v>
      </c>
      <c r="CE32" s="6">
        <f>IF(ISERROR(VLOOKUP($A32,'Import OffPeak'!$A$3:CJ$99,83,FALSE)-VLOOKUP($A32,'Import OffPeak change'!$A$106:CJ$202,83,FALSE)),0,(VLOOKUP($A32,'Import OffPeak'!$A$3:CJ$99,83,FALSE)-VLOOKUP($A32,'Import OffPeak change'!$A$106:CJ$202,83,FALSE)))</f>
        <v>0</v>
      </c>
      <c r="CF32" s="6">
        <f>IF(ISERROR(VLOOKUP($A32,'Import OffPeak'!$A$3:CK$99,84,FALSE)-VLOOKUP($A32,'Import OffPeak change'!$A$106:CK$202,84,FALSE)),0,(VLOOKUP($A32,'Import OffPeak'!$A$3:CK$99,84,FALSE)-VLOOKUP($A32,'Import OffPeak change'!$A$106:CK$202,84,FALSE)))</f>
        <v>0</v>
      </c>
      <c r="CG32" s="6">
        <f>IF(ISERROR(VLOOKUP($A32,'Import OffPeak'!$A$3:CL$99,85,FALSE)-VLOOKUP($A32,'Import OffPeak change'!$A$106:CL$202,85,FALSE)),0,(VLOOKUP($A32,'Import OffPeak'!$A$3:CL$99,85,FALSE)-VLOOKUP($A32,'Import OffPeak change'!$A$106:CL$202,85,FALSE)))</f>
        <v>0</v>
      </c>
      <c r="CH32" s="6">
        <f>IF(ISERROR(VLOOKUP($A32,'Import OffPeak'!$A$3:CM$99,86,FALSE)-VLOOKUP($A32,'Import OffPeak change'!$A$106:CM$202,86,FALSE)),0,(VLOOKUP($A32,'Import OffPeak'!$A$3:CM$99,86,FALSE)-VLOOKUP($A32,'Import OffPeak change'!$A$106:CM$202,86,FALSE)))</f>
        <v>0</v>
      </c>
      <c r="CI32" s="6">
        <f>IF(ISERROR(VLOOKUP($A32,'Import OffPeak'!$A$3:CN$99,87,FALSE)-VLOOKUP($A32,'Import OffPeak change'!$A$106:CN$202,87,FALSE)),0,(VLOOKUP($A32,'Import OffPeak'!$A$3:CN$99,87,FALSE)-VLOOKUP($A32,'Import OffPeak change'!$A$106:CN$202,87,FALSE)))</f>
        <v>0</v>
      </c>
      <c r="CJ32" s="6">
        <f>IF(ISERROR(VLOOKUP($A32,'Import OffPeak'!$A$3:CO$99,88,FALSE)-VLOOKUP($A32,'Import OffPeak change'!$A$106:CO$202,88,FALSE)),0,(VLOOKUP($A32,'Import OffPeak'!$A$3:CO$99,88,FALSE)-VLOOKUP($A32,'Import OffPeak change'!$A$106:CO$202,88,FALSE)))</f>
        <v>0</v>
      </c>
      <c r="CK32" s="6">
        <f>IF(ISERROR(VLOOKUP($A32,'Import OffPeak'!$A$3:CP$99,89,FALSE)-VLOOKUP($A32,'Import OffPeak change'!$A$106:CP$202,89,FALSE)),0,(VLOOKUP($A32,'Import OffPeak'!$A$3:CP$99,89,FALSE)-VLOOKUP($A32,'Import OffPeak change'!$A$106:CP$202,89,FALSE)))</f>
        <v>0</v>
      </c>
      <c r="CL32" s="6">
        <f>IF(ISERROR(VLOOKUP($A32,'Import OffPeak'!$A$3:CQ$99,90,FALSE)-VLOOKUP($A32,'Import OffPeak change'!$A$106:CQ$202,90,FALSE)),0,(VLOOKUP($A32,'Import OffPeak'!$A$3:CQ$99,90,FALSE)-VLOOKUP($A32,'Import OffPeak change'!$A$106:CQ$202,90,FALSE)))</f>
        <v>0</v>
      </c>
      <c r="CM32" s="6">
        <f>IF(ISERROR(VLOOKUP($A32,'Import OffPeak'!$A$3:CR$99,91,FALSE)-VLOOKUP($A32,'Import OffPeak change'!$A$106:CR$202,91,FALSE)),0,(VLOOKUP($A32,'Import OffPeak'!$A$3:CR$99,91,FALSE)-VLOOKUP($A32,'Import OffPeak change'!$A$106:CR$202,91,FALSE)))</f>
        <v>0</v>
      </c>
      <c r="CN32" s="6">
        <f>IF(ISERROR(VLOOKUP($A32,'Import OffPeak'!$A$3:CS$99,92,FALSE)-VLOOKUP($A32,'Import OffPeak change'!$A$106:CS$202,92,FALSE)),0,(VLOOKUP($A32,'Import OffPeak'!$A$3:CS$99,92,FALSE)-VLOOKUP($A32,'Import OffPeak change'!$A$106:CS$202,92,FALSE)))</f>
        <v>0</v>
      </c>
      <c r="CO32" s="6">
        <f>IF(ISERROR(VLOOKUP($A32,'Import OffPeak'!$A$3:CT$99,93,FALSE)-VLOOKUP($A32,'Import OffPeak change'!$A$106:CT$202,93,FALSE)),0,(VLOOKUP($A32,'Import OffPeak'!$A$3:CT$99,93,FALSE)-VLOOKUP($A32,'Import OffPeak change'!$A$106:CT$202,93,FALSE)))</f>
        <v>0</v>
      </c>
      <c r="CP32" s="6">
        <f>IF(ISERROR(VLOOKUP($A32,'Import OffPeak'!$A$3:CU$99,94,FALSE)-VLOOKUP($A32,'Import OffPeak change'!$A$106:CU$202,94,FALSE)),0,(VLOOKUP($A32,'Import OffPeak'!$A$3:CU$99,94,FALSE)-VLOOKUP($A32,'Import OffPeak change'!$A$106:CU$202,94,FALSE)))</f>
        <v>0</v>
      </c>
      <c r="CQ32" s="6">
        <f>IF(ISERROR(VLOOKUP($A32,'Import OffPeak'!$A$3:CV$99,95,FALSE)-VLOOKUP($A32,'Import OffPeak change'!$A$106:CV$202,95,FALSE)),0,(VLOOKUP($A32,'Import OffPeak'!$A$3:CV$99,95,FALSE)-VLOOKUP($A32,'Import OffPeak change'!$A$106:CV$202,95,FALSE)))</f>
        <v>0</v>
      </c>
      <c r="CR32" s="6">
        <f>IF(ISERROR(VLOOKUP($A32,'Import OffPeak'!$A$3:CW$99,96,FALSE)-VLOOKUP($A32,'Import OffPeak change'!$A$106:CW$202,96,FALSE)),0,(VLOOKUP($A32,'Import OffPeak'!$A$3:CW$99,96,FALSE)-VLOOKUP($A32,'Import OffPeak change'!$A$106:CW$202,96,FALSE)))</f>
        <v>0</v>
      </c>
      <c r="CS32" s="6">
        <f>IF(ISERROR(VLOOKUP($A32,'Import OffPeak'!$A$3:CX$99,97,FALSE)-VLOOKUP($A32,'Import OffPeak change'!$A$106:CX$202,97,FALSE)),0,(VLOOKUP($A32,'Import OffPeak'!$A$3:CX$99,97,FALSE)-VLOOKUP($A32,'Import OffPeak change'!$A$106:CX$202,97,FALSE)))</f>
        <v>0</v>
      </c>
      <c r="CT32" s="6">
        <f>IF(ISERROR(VLOOKUP($A32,'Import OffPeak'!$A$3:CY$99,98,FALSE)-VLOOKUP($A32,'Import OffPeak change'!$A$106:CY$202,98,FALSE)),0,(VLOOKUP($A32,'Import OffPeak'!$A$3:CY$99,98,FALSE)-VLOOKUP($A32,'Import OffPeak change'!$A$106:CY$202,98,FALSE)))</f>
        <v>0</v>
      </c>
      <c r="CU32" s="6">
        <f>IF(ISERROR(VLOOKUP($A32,'Import OffPeak'!$A$3:CZ$99,99,FALSE)-VLOOKUP($A32,'Import OffPeak change'!$A$106:CZ$202,99,FALSE)),0,(VLOOKUP($A32,'Import OffPeak'!$A$3:CZ$99,99,FALSE)-VLOOKUP($A32,'Import OffPeak change'!$A$106:CZ$202,99,FALSE)))</f>
        <v>0</v>
      </c>
      <c r="CV32" s="6">
        <f>IF(ISERROR(VLOOKUP($A32,'Import OffPeak'!$A$3:DA$99,100,FALSE)-VLOOKUP($A32,'Import OffPeak change'!$A$106:DA$202,100,FALSE)),0,(VLOOKUP($A32,'Import OffPeak'!$A$3:DA$99,100,FALSE)-VLOOKUP($A32,'Import OffPeak change'!$A$106:DA$202,100,FALSE)))</f>
        <v>0</v>
      </c>
      <c r="CW32" s="6">
        <f>IF(ISERROR(VLOOKUP($A32,'Import OffPeak'!$A$3:DB$99,101,FALSE)-VLOOKUP($A32,'Import OffPeak change'!$A$106:DB$202,101,FALSE)),0,(VLOOKUP($A32,'Import OffPeak'!$A$3:DB$99,101,FALSE)-VLOOKUP($A32,'Import OffPeak change'!$A$106:DB$202,101,FALSE)))</f>
        <v>0</v>
      </c>
      <c r="CX32" s="6">
        <f>IF(ISERROR(VLOOKUP($A32,'Import OffPeak'!$A$3:DC$99,102,FALSE)-VLOOKUP($A32,'Import OffPeak change'!$A$106:DC$202,102,FALSE)),0,(VLOOKUP($A32,'Import OffPeak'!$A$3:DC$99,102,FALSE)-VLOOKUP($A32,'Import OffPeak change'!$A$106:DC$202,102,FALSE)))</f>
        <v>0</v>
      </c>
      <c r="CY32" s="6">
        <f>IF(ISERROR(VLOOKUP($A32,'Import OffPeak'!$A$3:DD$99,103,FALSE)-VLOOKUP($A32,'Import OffPeak change'!$A$106:DD$202,103,FALSE)),0,(VLOOKUP($A32,'Import OffPeak'!$A$3:DD$99,103,FALSE)-VLOOKUP($A32,'Import OffPeak change'!$A$106:DD$202,103,FALSE)))</f>
        <v>0</v>
      </c>
      <c r="CZ32" s="6">
        <f>IF(ISERROR(VLOOKUP($A32,'Import OffPeak'!$A$3:DE$99,104,FALSE)-VLOOKUP($A32,'Import OffPeak change'!$A$106:DE$202,104,FALSE)),0,(VLOOKUP($A32,'Import OffPeak'!$A$3:DE$99,104,FALSE)-VLOOKUP($A32,'Import OffPeak change'!$A$106:DE$202,104,FALSE)))</f>
        <v>0</v>
      </c>
      <c r="DA32" s="6">
        <f>IF(ISERROR(VLOOKUP($A32,'Import OffPeak'!$A$3:DF$99,105,FALSE)-VLOOKUP($A32,'Import OffPeak change'!$A$106:DF$202,105,FALSE)),0,(VLOOKUP($A32,'Import OffPeak'!$A$3:DF$99,105,FALSE)-VLOOKUP($A32,'Import OffPeak change'!$A$106:DF$202,105,FALSE)))</f>
        <v>0</v>
      </c>
      <c r="DB32" s="6">
        <f>IF(ISERROR(VLOOKUP($A32,'Import OffPeak'!$A$3:DG$99,106,FALSE)-VLOOKUP($A32,'Import OffPeak change'!$A$106:DG$202,106,FALSE)),0,(VLOOKUP($A32,'Import OffPeak'!$A$3:DG$99,106,FALSE)-VLOOKUP($A32,'Import OffPeak change'!$A$106:DG$202,106,FALSE)))</f>
        <v>0</v>
      </c>
      <c r="DC32" s="6">
        <f>IF(ISERROR(VLOOKUP($A32,'Import OffPeak'!$A$3:DH$99,107,FALSE)-VLOOKUP($A32,'Import OffPeak change'!$A$106:DH$202,107,FALSE)),0,(VLOOKUP($A32,'Import OffPeak'!$A$3:DH$99,107,FALSE)-VLOOKUP($A32,'Import OffPeak change'!$A$106:DH$202,107,FALSE)))</f>
        <v>0</v>
      </c>
      <c r="DD32" s="6">
        <f>IF(ISERROR(VLOOKUP($A32,'Import OffPeak'!$A$3:DI$99,108,FALSE)-VLOOKUP($A32,'Import OffPeak change'!$A$106:DI$202,108,FALSE)),0,(VLOOKUP($A32,'Import OffPeak'!$A$3:DI$99,108,FALSE)-VLOOKUP($A32,'Import OffPeak change'!$A$106:DI$202,108,FALSE)))</f>
        <v>0</v>
      </c>
      <c r="DE32" s="6">
        <f>IF(ISERROR(VLOOKUP($A32,'Import OffPeak'!$A$3:DJ$99,109,FALSE)-VLOOKUP($A32,'Import OffPeak change'!$A$106:DJ$202,109,FALSE)),0,(VLOOKUP($A32,'Import OffPeak'!$A$3:DJ$99,109,FALSE)-VLOOKUP($A32,'Import OffPeak change'!$A$106:DJ$202,109,FALSE)))</f>
        <v>0</v>
      </c>
      <c r="DF32" s="6">
        <f>IF(ISERROR(VLOOKUP($A32,'Import OffPeak'!$A$3:DK$99,110,FALSE)-VLOOKUP($A32,'Import OffPeak change'!$A$106:DK$202,110,FALSE)),0,(VLOOKUP($A32,'Import OffPeak'!$A$3:DK$99,110,FALSE)-VLOOKUP($A32,'Import OffPeak change'!$A$106:DK$202,110,FALSE)))</f>
        <v>0</v>
      </c>
      <c r="DG32" s="6">
        <f>IF(ISERROR(VLOOKUP($A32,'Import OffPeak'!$A$3:DL$99,111,FALSE)-VLOOKUP($A32,'Import OffPeak change'!$A$106:DL$202,111,FALSE)),0,(VLOOKUP($A32,'Import OffPeak'!$A$3:DL$99,111,FALSE)-VLOOKUP($A32,'Import OffPeak change'!$A$106:DL$202,111,FALSE)))</f>
        <v>0</v>
      </c>
      <c r="DH32" s="6">
        <f>IF(ISERROR(VLOOKUP($A32,'Import OffPeak'!$A$3:DM$99,112,FALSE)-VLOOKUP($A32,'Import OffPeak change'!$A$106:DM$202,112,FALSE)),0,(VLOOKUP($A32,'Import OffPeak'!$A$3:DM$99,112,FALSE)-VLOOKUP($A32,'Import OffPeak change'!$A$106:DM$202,112,FALSE)))</f>
        <v>0</v>
      </c>
      <c r="DI32" s="6">
        <f>IF(ISERROR(VLOOKUP($A32,'Import OffPeak'!$A$3:DN$99,113,FALSE)-VLOOKUP($A32,'Import OffPeak change'!$A$106:DN$202,113,FALSE)),0,(VLOOKUP($A32,'Import OffPeak'!$A$3:DN$99,113,FALSE)-VLOOKUP($A32,'Import OffPeak change'!$A$106:DN$202,113,FALSE)))</f>
        <v>0</v>
      </c>
      <c r="DJ32" s="6">
        <f>IF(ISERROR(VLOOKUP($A32,'Import OffPeak'!$A$3:DO$99,114,FALSE)-VLOOKUP($A32,'Import OffPeak change'!$A$106:DO$202,114,FALSE)),0,(VLOOKUP($A32,'Import OffPeak'!$A$3:DO$99,114,FALSE)-VLOOKUP($A32,'Import OffPeak change'!$A$106:DO$202,114,FALSE)))</f>
        <v>0</v>
      </c>
      <c r="DK32" s="6">
        <f>IF(ISERROR(VLOOKUP($A32,'Import OffPeak'!$A$3:DP$99,115,FALSE)-VLOOKUP($A32,'Import OffPeak change'!$A$106:DP$202,115,FALSE)),0,(VLOOKUP($A32,'Import OffPeak'!$A$3:DP$99,115,FALSE)-VLOOKUP($A32,'Import OffPeak change'!$A$106:DP$202,115,FALSE)))</f>
        <v>0</v>
      </c>
      <c r="DL32" s="6">
        <f>IF(ISERROR(VLOOKUP($A32,'Import OffPeak'!$A$3:DQ$99,116,FALSE)-VLOOKUP($A32,'Import OffPeak change'!$A$106:DQ$202,116,FALSE)),0,(VLOOKUP($A32,'Import OffPeak'!$A$3:DQ$99,116,FALSE)-VLOOKUP($A32,'Import OffPeak change'!$A$106:DQ$202,116,FALSE)))</f>
        <v>0</v>
      </c>
      <c r="DM32" s="6">
        <f>IF(ISERROR(VLOOKUP($A32,'Import OffPeak'!$A$3:DR$99,117,FALSE)-VLOOKUP($A32,'Import OffPeak change'!$A$106:DR$202,117,FALSE)),0,(VLOOKUP($A32,'Import OffPeak'!$A$3:DR$99,117,FALSE)-VLOOKUP($A32,'Import OffPeak change'!$A$106:DR$202,117,FALSE)))</f>
        <v>0</v>
      </c>
      <c r="DN32" s="6">
        <f>IF(ISERROR(VLOOKUP($A32,'Import OffPeak'!$A$3:DS$99,118,FALSE)-VLOOKUP($A32,'Import OffPeak change'!$A$106:DS$202,118,FALSE)),0,(VLOOKUP($A32,'Import OffPeak'!$A$3:DS$99,118,FALSE)-VLOOKUP($A32,'Import OffPeak change'!$A$106:DS$202,118,FALSE)))</f>
        <v>0</v>
      </c>
      <c r="DO32" s="6">
        <f>IF(ISERROR(VLOOKUP($A32,'Import OffPeak'!$A$3:DT$99,119,FALSE)-VLOOKUP($A32,'Import OffPeak change'!$A$106:DT$202,119,FALSE)),0,(VLOOKUP($A32,'Import OffPeak'!$A$3:DT$99,119,FALSE)-VLOOKUP($A32,'Import OffPeak change'!$A$106:DT$202,119,FALSE)))</f>
        <v>0</v>
      </c>
      <c r="DP32" s="6">
        <f>IF(ISERROR(VLOOKUP($A32,'Import OffPeak'!$A$3:DU$99,120,FALSE)-VLOOKUP($A32,'Import OffPeak change'!$A$106:DU$202,120,FALSE)),0,(VLOOKUP($A32,'Import OffPeak'!$A$3:DU$99,120,FALSE)-VLOOKUP($A32,'Import OffPeak change'!$A$106:DU$202,120,FALSE)))</f>
        <v>0</v>
      </c>
      <c r="DQ32" s="6">
        <f>IF(ISERROR(VLOOKUP($A32,'Import OffPeak'!$A$3:DV$99,121,FALSE)-VLOOKUP($A32,'Import OffPeak change'!$A$106:DV$202,121,FALSE)),0,(VLOOKUP($A32,'Import OffPeak'!$A$3:DV$99,121,FALSE)-VLOOKUP($A32,'Import OffPeak change'!$A$106:DV$202,121,FALSE)))</f>
        <v>0</v>
      </c>
      <c r="DR32" s="6">
        <f>IF(ISERROR(VLOOKUP($A32,'Import OffPeak'!$A$3:DW$99,122,FALSE)-VLOOKUP($A32,'Import OffPeak change'!$A$106:DW$202,122,FALSE)),0,(VLOOKUP($A32,'Import OffPeak'!$A$3:DW$99,122,FALSE)-VLOOKUP($A32,'Import OffPeak change'!$A$106:DW$202,122,FALSE)))</f>
        <v>0</v>
      </c>
      <c r="DS32" s="6">
        <f>IF(ISERROR(VLOOKUP($A32,'Import OffPeak'!$A$3:DX$99,123,FALSE)-VLOOKUP($A32,'Import OffPeak change'!$A$106:DX$202,123,FALSE)),0,(VLOOKUP($A32,'Import OffPeak'!$A$3:DX$99,123,FALSE)-VLOOKUP($A32,'Import OffPeak change'!$A$106:DX$202,123,FALSE)))</f>
        <v>0</v>
      </c>
      <c r="DT32" s="6">
        <f>IF(ISERROR(VLOOKUP($A32,'Import OffPeak'!$A$3:DY$99,124,FALSE)-VLOOKUP($A32,'Import OffPeak change'!$A$106:DY$202,124,FALSE)),0,(VLOOKUP($A32,'Import OffPeak'!$A$3:DY$99,124,FALSE)-VLOOKUP($A32,'Import OffPeak change'!$A$106:DY$202,124,FALSE)))</f>
        <v>0</v>
      </c>
      <c r="DU32" s="6">
        <f>IF(ISERROR(VLOOKUP($A32,'Import OffPeak'!$A$3:DZ$99,125,FALSE)-VLOOKUP($A32,'Import OffPeak change'!$A$106:DZ$202,125,FALSE)),0,(VLOOKUP($A32,'Import OffPeak'!$A$3:DZ$99,125,FALSE)-VLOOKUP($A32,'Import OffPeak change'!$A$106:DZ$202,125,FALSE)))</f>
        <v>0</v>
      </c>
      <c r="DV32" s="6">
        <f>IF(ISERROR(VLOOKUP($A32,'Import OffPeak'!$A$3:EA$99,126,FALSE)-VLOOKUP($A32,'Import OffPeak change'!$A$106:EA$202,126,FALSE)),0,(VLOOKUP($A32,'Import OffPeak'!$A$3:EA$99,126,FALSE)-VLOOKUP($A32,'Import OffPeak change'!$A$106:EA$202,126,FALSE)))</f>
        <v>0</v>
      </c>
      <c r="DW32" s="6">
        <f>IF(ISERROR(VLOOKUP($A32,'Import OffPeak'!$A$3:EB$99,127,FALSE)-VLOOKUP($A32,'Import OffPeak change'!$A$106:EB$202,127,FALSE)),0,(VLOOKUP($A32,'Import OffPeak'!$A$3:EB$99,127,FALSE)-VLOOKUP($A32,'Import OffPeak change'!$A$106:EB$202,127,FALSE)))</f>
        <v>0</v>
      </c>
      <c r="DX32" s="6">
        <f>IF(ISERROR(VLOOKUP($A32,'Import OffPeak'!$A$3:EC$99,128,FALSE)-VLOOKUP($A32,'Import OffPeak change'!$A$106:EC$202,128,FALSE)),0,(VLOOKUP($A32,'Import OffPeak'!$A$3:EC$99,128,FALSE)-VLOOKUP($A32,'Import OffPeak change'!$A$106:EC$202,128,FALSE)))</f>
        <v>0</v>
      </c>
      <c r="DY32" s="6">
        <f>IF(ISERROR(VLOOKUP($A32,'Import OffPeak'!$A$3:ED$99,129,FALSE)-VLOOKUP($A32,'Import OffPeak change'!$A$106:ED$202,129,FALSE)),0,(VLOOKUP($A32,'Import OffPeak'!$A$3:ED$99,129,FALSE)-VLOOKUP($A32,'Import OffPeak change'!$A$106:ED$202,129,FALSE)))</f>
        <v>0</v>
      </c>
      <c r="DZ32" s="6">
        <f>IF(ISERROR(VLOOKUP($A32,'Import OffPeak'!$A$3:EE$99,130,FALSE)-VLOOKUP($A32,'Import OffPeak change'!$A$106:EE$202,130,FALSE)),0,(VLOOKUP($A32,'Import OffPeak'!$A$3:EE$99,130,FALSE)-VLOOKUP($A32,'Import OffPeak change'!$A$106:EE$202,130,FALSE)))</f>
        <v>0</v>
      </c>
      <c r="EA32" s="6">
        <f>IF(ISERROR(VLOOKUP($A32,'Import OffPeak'!$A$3:EF$99,131,FALSE)-VLOOKUP($A32,'Import OffPeak change'!$A$106:EF$202,131,FALSE)),0,(VLOOKUP($A32,'Import OffPeak'!$A$3:EF$99,131,FALSE)-VLOOKUP($A32,'Import OffPeak change'!$A$106:EF$202,131,FALSE)))</f>
        <v>0</v>
      </c>
      <c r="EB32" s="6">
        <f>IF(ISERROR(VLOOKUP($A32,'Import OffPeak'!$A$3:EG$99,132,FALSE)-VLOOKUP($A32,'Import OffPeak change'!$A$106:EG$202,132,FALSE)),0,(VLOOKUP($A32,'Import OffPeak'!$A$3:EG$99,132,FALSE)-VLOOKUP($A32,'Import OffPeak change'!$A$106:EG$202,132,FALSE)))</f>
        <v>0</v>
      </c>
      <c r="EC32" s="6">
        <f>IF(ISERROR(VLOOKUP($A32,'Import OffPeak'!$A$3:EH$99,133,FALSE)-VLOOKUP($A32,'Import OffPeak change'!$A$106:EH$202,133,FALSE)),0,(VLOOKUP($A32,'Import OffPeak'!$A$3:EH$99,133,FALSE)-VLOOKUP($A32,'Import OffPeak change'!$A$106:EH$202,133,FALSE)))</f>
        <v>0</v>
      </c>
      <c r="ED32" s="6">
        <f>IF(ISERROR(VLOOKUP($A32,'Import OffPeak'!$A$3:EI$99,134,FALSE)-VLOOKUP($A32,'Import OffPeak change'!$A$106:EI$202,134,FALSE)),0,(VLOOKUP($A32,'Import OffPeak'!$A$3:EI$99,134,FALSE)-VLOOKUP($A32,'Import OffPeak change'!$A$106:EI$202,134,FALSE)))</f>
        <v>0</v>
      </c>
      <c r="EE32" s="6">
        <f>IF(ISERROR(VLOOKUP($A32,'Import OffPeak'!$A$3:EJ$99,135,FALSE)-VLOOKUP($A32,'Import OffPeak change'!$A$106:EJ$202,135,FALSE)),0,(VLOOKUP($A32,'Import OffPeak'!$A$3:EJ$99,135,FALSE)-VLOOKUP($A32,'Import OffPeak change'!$A$106:EJ$202,135,FALSE)))</f>
        <v>0</v>
      </c>
      <c r="EF32" s="6">
        <f>IF(ISERROR(VLOOKUP($A32,'Import OffPeak'!$A$3:EK$99,136,FALSE)-VLOOKUP($A32,'Import OffPeak change'!$A$106:EK$202,136,FALSE)),0,(VLOOKUP($A32,'Import OffPeak'!$A$3:EK$99,136,FALSE)-VLOOKUP($A32,'Import OffPeak change'!$A$106:EK$202,136,FALSE)))</f>
        <v>0</v>
      </c>
      <c r="EG32" s="6">
        <f>IF(ISERROR(VLOOKUP($A32,'Import OffPeak'!$A$3:EL$99,137,FALSE)-VLOOKUP($A32,'Import OffPeak change'!$A$106:EL$202,137,FALSE)),0,(VLOOKUP($A32,'Import OffPeak'!$A$3:EL$99,137,FALSE)-VLOOKUP($A32,'Import OffPeak change'!$A$106:EL$202,137,FALSE)))</f>
        <v>0</v>
      </c>
      <c r="EH32" s="6">
        <f>IF(ISERROR(VLOOKUP($A32,'Import OffPeak'!$A$3:EM$99,138,FALSE)-VLOOKUP($A32,'Import OffPeak change'!$A$106:EM$202,138,FALSE)),0,(VLOOKUP($A32,'Import OffPeak'!$A$3:EM$99,138,FALSE)-VLOOKUP($A32,'Import OffPeak change'!$A$106:EM$202,138,FALSE)))</f>
        <v>0</v>
      </c>
      <c r="EI32" s="6">
        <f>IF(ISERROR(VLOOKUP($A32,'Import OffPeak'!$A$3:EN$99,139,FALSE)-VLOOKUP($A32,'Import OffPeak change'!$A$106:EN$202,139,FALSE)),0,(VLOOKUP($A32,'Import OffPeak'!$A$3:EN$99,139,FALSE)-VLOOKUP($A32,'Import OffPeak change'!$A$106:EN$202,139,FALSE)))</f>
        <v>0</v>
      </c>
      <c r="EJ32" s="6">
        <f>IF(ISERROR(VLOOKUP($A32,'Import OffPeak'!$A$3:EO$99,140,FALSE)-VLOOKUP($A32,'Import OffPeak change'!$A$106:EO$202,140,FALSE)),0,(VLOOKUP($A32,'Import OffPeak'!$A$3:EO$99,140,FALSE)-VLOOKUP($A32,'Import OffPeak change'!$A$106:EO$202,140,FALSE)))</f>
        <v>0</v>
      </c>
      <c r="EK32" s="6">
        <f>IF(ISERROR(VLOOKUP($A32,'Import OffPeak'!$A$3:EP$99,141,FALSE)-VLOOKUP($A32,'Import OffPeak change'!$A$106:EP$202,141,FALSE)),0,(VLOOKUP($A32,'Import OffPeak'!$A$3:EP$99,141,FALSE)-VLOOKUP($A32,'Import OffPeak change'!$A$106:EP$202,141,FALSE)))</f>
        <v>0</v>
      </c>
      <c r="EL32" s="6">
        <f>IF(ISERROR(VLOOKUP($A32,'Import OffPeak'!$A$3:EQ$99,142,FALSE)-VLOOKUP($A32,'Import OffPeak change'!$A$106:EQ$202,142,FALSE)),0,(VLOOKUP($A32,'Import OffPeak'!$A$3:EQ$99,142,FALSE)-VLOOKUP($A32,'Import OffPeak change'!$A$106:EQ$202,142,FALSE)))</f>
        <v>0</v>
      </c>
      <c r="EM32" s="6">
        <f>IF(ISERROR(VLOOKUP($A32,'Import OffPeak'!$A$3:ER$99,143,FALSE)-VLOOKUP($A32,'Import OffPeak change'!$A$106:ER$202,143,FALSE)),0,(VLOOKUP($A32,'Import OffPeak'!$A$3:ER$99,143,FALSE)-VLOOKUP($A32,'Import OffPeak change'!$A$106:ER$202,143,FALSE)))</f>
        <v>0</v>
      </c>
      <c r="EN32" s="6">
        <f>IF(ISERROR(VLOOKUP($A32,'Import OffPeak'!$A$3:ES$99,144,FALSE)-VLOOKUP($A32,'Import OffPeak change'!$A$106:ES$202,144,FALSE)),0,(VLOOKUP($A32,'Import OffPeak'!$A$3:ES$99,144,FALSE)-VLOOKUP($A32,'Import OffPeak change'!$A$106:ES$202,144,FALSE)))</f>
        <v>0</v>
      </c>
      <c r="EO32" s="6">
        <f>IF(ISERROR(VLOOKUP($A32,'Import OffPeak'!$A$3:ET$99,145,FALSE)-VLOOKUP($A32,'Import OffPeak change'!$A$106:ET$202,145,FALSE)),0,(VLOOKUP($A32,'Import OffPeak'!$A$3:ET$99,145,FALSE)-VLOOKUP($A32,'Import OffPeak change'!$A$106:ET$202,145,FALSE)))</f>
        <v>0</v>
      </c>
      <c r="EP32" s="6">
        <f>IF(ISERROR(VLOOKUP($A32,'Import OffPeak'!$A$3:EU$99,146,FALSE)-VLOOKUP($A32,'Import OffPeak change'!$A$106:EU$202,146,FALSE)),0,(VLOOKUP($A32,'Import OffPeak'!$A$3:EU$99,146,FALSE)-VLOOKUP($A32,'Import OffPeak change'!$A$106:EU$202,146,FALSE)))</f>
        <v>0</v>
      </c>
      <c r="EQ32" s="6">
        <f>IF(ISERROR(VLOOKUP($A32,'Import OffPeak'!$A$3:EV$99,147,FALSE)-VLOOKUP($A32,'Import OffPeak change'!$A$106:EV$202,147,FALSE)),0,(VLOOKUP($A32,'Import OffPeak'!$A$3:EV$99,147,FALSE)-VLOOKUP($A32,'Import OffPeak change'!$A$106:EV$202,147,FALSE)))</f>
        <v>0</v>
      </c>
      <c r="ER32" s="6">
        <f>IF(ISERROR(VLOOKUP($A32,'Import OffPeak'!$A$3:EW$99,148,FALSE)-VLOOKUP($A32,'Import OffPeak change'!$A$106:EW$202,148,FALSE)),0,(VLOOKUP($A32,'Import OffPeak'!$A$3:EW$99,148,FALSE)-VLOOKUP($A32,'Import OffPeak change'!$A$106:EW$202,148,FALSE)))</f>
        <v>0</v>
      </c>
      <c r="ES32" s="6">
        <f>IF(ISERROR(VLOOKUP($A32,'Import OffPeak'!$A$3:EX$99,149,FALSE)-VLOOKUP($A32,'Import OffPeak change'!$A$106:EX$202,149,FALSE)),0,(VLOOKUP($A32,'Import OffPeak'!$A$3:EX$99,149,FALSE)-VLOOKUP($A32,'Import OffPeak change'!$A$106:EX$202,149,FALSE)))</f>
        <v>0</v>
      </c>
      <c r="ET32" s="6">
        <f>IF(ISERROR(VLOOKUP($A32,'Import OffPeak'!$A$3:EY$99,150,FALSE)-VLOOKUP($A32,'Import OffPeak change'!$A$106:EY$202,150,FALSE)),0,(VLOOKUP($A32,'Import OffPeak'!$A$3:EY$99,150,FALSE)-VLOOKUP($A32,'Import OffPeak change'!$A$106:EY$202,150,FALSE)))</f>
        <v>0</v>
      </c>
      <c r="EU32" s="6">
        <f>IF(ISERROR(VLOOKUP($A32,'Import OffPeak'!$A$3:EZ$99,151,FALSE)-VLOOKUP($A32,'Import OffPeak change'!$A$106:EZ$202,151,FALSE)),0,(VLOOKUP($A32,'Import OffPeak'!$A$3:EZ$99,151,FALSE)-VLOOKUP($A32,'Import OffPeak change'!$A$106:EZ$202,151,FALSE)))</f>
        <v>0</v>
      </c>
      <c r="EV32" s="6">
        <f>IF(ISERROR(VLOOKUP($A32,'Import OffPeak'!$A$3:FA$99,152,FALSE)-VLOOKUP($A32,'Import OffPeak change'!$A$106:FA$202,152,FALSE)),0,(VLOOKUP($A32,'Import OffPeak'!$A$3:FA$99,152,FALSE)-VLOOKUP($A32,'Import OffPeak change'!$A$106:FA$202,152,FALSE)))</f>
        <v>0</v>
      </c>
      <c r="EW32" s="6">
        <f>IF(ISERROR(VLOOKUP($A32,'Import OffPeak'!$A$3:FB$99,153,FALSE)-VLOOKUP($A32,'Import OffPeak change'!$A$106:FB$202,153,FALSE)),0,(VLOOKUP($A32,'Import OffPeak'!$A$3:FB$99,153,FALSE)-VLOOKUP($A32,'Import OffPeak change'!$A$106:FB$202,153,FALSE)))</f>
        <v>0</v>
      </c>
      <c r="EX32" s="6">
        <f>IF(ISERROR(VLOOKUP($A32,'Import OffPeak'!$A$3:FC$99,154,FALSE)-VLOOKUP($A32,'Import OffPeak change'!$A$106:FC$202,154,FALSE)),0,(VLOOKUP($A32,'Import OffPeak'!$A$3:FC$99,154,FALSE)-VLOOKUP($A32,'Import OffPeak change'!$A$106:FC$202,154,FALSE)))</f>
        <v>0</v>
      </c>
      <c r="EY32" s="6">
        <f>IF(ISERROR(VLOOKUP($A32,'Import OffPeak'!$A$3:FD$99,155,FALSE)-VLOOKUP($A32,'Import OffPeak change'!$A$106:FD$202,155,FALSE)),0,(VLOOKUP($A32,'Import OffPeak'!$A$3:FD$99,155,FALSE)-VLOOKUP($A32,'Import OffPeak change'!$A$106:FD$202,155,FALSE)))</f>
        <v>0</v>
      </c>
      <c r="EZ32" s="6">
        <f>IF(ISERROR(VLOOKUP($A32,'Import OffPeak'!$A$3:FE$99,156,FALSE)-VLOOKUP($A32,'Import OffPeak change'!$A$106:FE$202,156,FALSE)),0,(VLOOKUP($A32,'Import OffPeak'!$A$3:FE$99,156,FALSE)-VLOOKUP($A32,'Import OffPeak change'!$A$106:FE$202,156,FALSE)))</f>
        <v>0</v>
      </c>
      <c r="FA32" s="6">
        <f>IF(ISERROR(VLOOKUP($A32,'Import OffPeak'!$A$3:FF$99,157,FALSE)-VLOOKUP($A32,'Import OffPeak change'!$A$106:FF$202,157,FALSE)),0,(VLOOKUP($A32,'Import OffPeak'!$A$3:FF$99,157,FALSE)-VLOOKUP($A32,'Import OffPeak change'!$A$106:FF$202,157,FALSE)))</f>
        <v>0</v>
      </c>
      <c r="FB32" s="6">
        <f>IF(ISERROR(VLOOKUP($A32,'Import OffPeak'!$A$3:FG$99,158,FALSE)-VLOOKUP($A32,'Import OffPeak change'!$A$106:FG$202,158,FALSE)),0,(VLOOKUP($A32,'Import OffPeak'!$A$3:FG$99,158,FALSE)-VLOOKUP($A32,'Import OffPeak change'!$A$106:FG$202,158,FALSE)))</f>
        <v>0</v>
      </c>
      <c r="FC32" s="6">
        <f>IF(ISERROR(VLOOKUP($A32,'Import OffPeak'!$A$3:FH$99,159,FALSE)-VLOOKUP($A32,'Import OffPeak change'!$A$106:FH$202,159,FALSE)),0,(VLOOKUP($A32,'Import OffPeak'!$A$3:FH$99,159,FALSE)-VLOOKUP($A32,'Import OffPeak change'!$A$106:FH$202,159,FALSE)))</f>
        <v>0</v>
      </c>
      <c r="FD32" s="6">
        <f>IF(ISERROR(VLOOKUP($A32,'Import OffPeak'!$A$3:FI$99,160,FALSE)-VLOOKUP($A32,'Import OffPeak change'!$A$106:FI$202,160,FALSE)),0,(VLOOKUP($A32,'Import OffPeak'!$A$3:FI$99,160,FALSE)-VLOOKUP($A32,'Import OffPeak change'!$A$106:FI$202,160,FALSE)))</f>
        <v>0</v>
      </c>
      <c r="FE32" s="6">
        <f>IF(ISERROR(VLOOKUP($A32,'Import OffPeak'!$A$3:FJ$99,161,FALSE)-VLOOKUP($A32,'Import OffPeak change'!$A$106:FJ$202,161,FALSE)),0,(VLOOKUP($A32,'Import OffPeak'!$A$3:FJ$99,161,FALSE)-VLOOKUP($A32,'Import OffPeak change'!$A$106:FJ$202,161,FALSE)))</f>
        <v>0</v>
      </c>
      <c r="FF32" s="6">
        <f>IF(ISERROR(VLOOKUP($A32,'Import OffPeak'!$A$3:FK$99,162,FALSE)-VLOOKUP($A32,'Import OffPeak change'!$A$106:FK$202,162,FALSE)),0,(VLOOKUP($A32,'Import OffPeak'!$A$3:FK$99,162,FALSE)-VLOOKUP($A32,'Import OffPeak change'!$A$106:FK$202,162,FALSE)))</f>
        <v>0</v>
      </c>
      <c r="FG32" s="6">
        <f>IF(ISERROR(VLOOKUP($A32,'Import OffPeak'!$A$3:FL$99,163,FALSE)-VLOOKUP($A32,'Import OffPeak change'!$A$106:FL$202,163,FALSE)),0,(VLOOKUP($A32,'Import OffPeak'!$A$3:FL$99,163,FALSE)-VLOOKUP($A32,'Import OffPeak change'!$A$106:FL$202,163,FALSE)))</f>
        <v>0</v>
      </c>
      <c r="FH32" s="6">
        <f>IF(ISERROR(VLOOKUP($A32,'Import OffPeak'!$A$3:FM$99,164,FALSE)-VLOOKUP($A32,'Import OffPeak change'!$A$106:FM$202,164,FALSE)),0,(VLOOKUP($A32,'Import OffPeak'!$A$3:FM$99,164,FALSE)-VLOOKUP($A32,'Import OffPeak change'!$A$106:FM$202,164,FALSE)))</f>
        <v>0</v>
      </c>
      <c r="FI32" s="6">
        <f>IF(ISERROR(VLOOKUP($A32,'Import OffPeak'!$A$3:FN$99,165,FALSE)-VLOOKUP($A32,'Import OffPeak change'!$A$106:FN$202,165,FALSE)),0,(VLOOKUP($A32,'Import OffPeak'!$A$3:FN$99,165,FALSE)-VLOOKUP($A32,'Import OffPeak change'!$A$106:FN$202,165,FALSE)))</f>
        <v>0</v>
      </c>
      <c r="FJ32" s="6">
        <f>IF(ISERROR(VLOOKUP($A32,'Import OffPeak'!$A$3:FO$99,166,FALSE)-VLOOKUP($A32,'Import OffPeak change'!$A$106:FO$202,166,FALSE)),0,(VLOOKUP($A32,'Import OffPeak'!$A$3:FO$99,166,FALSE)-VLOOKUP($A32,'Import OffPeak change'!$A$106:FO$202,166,FALSE)))</f>
        <v>0</v>
      </c>
      <c r="FK32" s="6">
        <f>IF(ISERROR(VLOOKUP($A32,'Import OffPeak'!$A$3:FP$99,167,FALSE)-VLOOKUP($A32,'Import OffPeak change'!$A$106:FP$202,167,FALSE)),0,(VLOOKUP($A32,'Import OffPeak'!$A$3:FP$99,167,FALSE)-VLOOKUP($A32,'Import OffPeak change'!$A$106:FP$202,167,FALSE)))</f>
        <v>0</v>
      </c>
      <c r="FL32" s="6">
        <f>IF(ISERROR(VLOOKUP($A32,'Import OffPeak'!$A$3:FQ$99,168,FALSE)-VLOOKUP($A32,'Import OffPeak change'!$A$106:FQ$202,168,FALSE)),0,(VLOOKUP($A32,'Import OffPeak'!$A$3:FQ$99,168,FALSE)-VLOOKUP($A32,'Import OffPeak change'!$A$106:FQ$202,168,FALSE)))</f>
        <v>0</v>
      </c>
      <c r="FM32" s="6">
        <f>IF(ISERROR(VLOOKUP($A32,'Import OffPeak'!$A$3:FR$99,169,FALSE)-VLOOKUP($A32,'Import OffPeak change'!$A$106:FR$202,169,FALSE)),0,(VLOOKUP($A32,'Import OffPeak'!$A$3:FR$99,169,FALSE)-VLOOKUP($A32,'Import OffPeak change'!$A$106:FR$202,169,FALSE)))</f>
        <v>0</v>
      </c>
      <c r="FN32" s="6">
        <f>IF(ISERROR(VLOOKUP($A32,'Import OffPeak'!$A$3:FS$99,170,FALSE)-VLOOKUP($A32,'Import OffPeak change'!$A$106:FS$202,170,FALSE)),0,(VLOOKUP($A32,'Import OffPeak'!$A$3:FS$99,170,FALSE)-VLOOKUP($A32,'Import OffPeak change'!$A$106:FS$202,170,FALSE)))</f>
        <v>0</v>
      </c>
      <c r="FO32" s="6">
        <f>IF(ISERROR(VLOOKUP($A32,'Import OffPeak'!$A$3:FT$99,171,FALSE)-VLOOKUP($A32,'Import OffPeak change'!$A$106:FT$202,171,FALSE)),0,(VLOOKUP($A32,'Import OffPeak'!$A$3:FT$99,171,FALSE)-VLOOKUP($A32,'Import OffPeak change'!$A$106:FT$202,171,FALSE)))</f>
        <v>0</v>
      </c>
      <c r="FP32" s="6">
        <f>IF(ISERROR(VLOOKUP($A32,'Import OffPeak'!$A$3:FU$99,172,FALSE)-VLOOKUP($A32,'Import OffPeak change'!$A$106:FU$202,172,FALSE)),0,(VLOOKUP($A32,'Import OffPeak'!$A$3:FU$99,172,FALSE)-VLOOKUP($A32,'Import OffPeak change'!$A$106:FU$202,172,FALSE)))</f>
        <v>0</v>
      </c>
      <c r="FQ32" s="6">
        <f>IF(ISERROR(VLOOKUP($A32,'Import OffPeak'!$A$3:FV$99,173,FALSE)-VLOOKUP($A32,'Import OffPeak change'!$A$106:FV$202,173,FALSE)),0,(VLOOKUP($A32,'Import OffPeak'!$A$3:FV$99,173,FALSE)-VLOOKUP($A32,'Import OffPeak change'!$A$106:FV$202,173,FALSE)))</f>
        <v>0</v>
      </c>
      <c r="FR32" s="6">
        <f>IF(ISERROR(VLOOKUP($A32,'Import OffPeak'!$A$3:FW$99,174,FALSE)-VLOOKUP($A32,'Import OffPeak change'!$A$106:FW$202,174,FALSE)),0,(VLOOKUP($A32,'Import OffPeak'!$A$3:FW$99,174,FALSE)-VLOOKUP($A32,'Import OffPeak change'!$A$106:FW$202,174,FALSE)))</f>
        <v>0</v>
      </c>
      <c r="FS32" s="6">
        <f>IF(ISERROR(VLOOKUP($A32,'Import OffPeak'!$A$3:FX$99,175,FALSE)-VLOOKUP($A32,'Import OffPeak change'!$A$106:FX$202,175,FALSE)),0,(VLOOKUP($A32,'Import OffPeak'!$A$3:FX$99,175,FALSE)-VLOOKUP($A32,'Import OffPeak change'!$A$106:FX$202,175,FALSE)))</f>
        <v>0</v>
      </c>
      <c r="FT32" s="6">
        <f>IF(ISERROR(VLOOKUP($A32,'Import OffPeak'!$A$3:FY$99,176,FALSE)-VLOOKUP($A32,'Import OffPeak change'!$A$106:FY$202,176,FALSE)),0,(VLOOKUP($A32,'Import OffPeak'!$A$3:FY$99,176,FALSE)-VLOOKUP($A32,'Import OffPeak change'!$A$106:FY$202,176,FALSE)))</f>
        <v>0</v>
      </c>
      <c r="FU32" s="6">
        <f>IF(ISERROR(VLOOKUP($A32,'Import OffPeak'!$A$3:FZ$99,177,FALSE)-VLOOKUP($A32,'Import OffPeak change'!$A$106:FZ$202,177,FALSE)),0,(VLOOKUP($A32,'Import OffPeak'!$A$3:FZ$99,177,FALSE)-VLOOKUP($A32,'Import OffPeak change'!$A$106:FZ$202,177,FALSE)))</f>
        <v>0</v>
      </c>
      <c r="FV32" s="6">
        <f>IF(ISERROR(VLOOKUP($A32,'Import OffPeak'!$A$3:GA$99,178,FALSE)-VLOOKUP($A32,'Import OffPeak change'!$A$106:GA$202,178,FALSE)),0,(VLOOKUP($A32,'Import OffPeak'!$A$3:GA$99,178,FALSE)-VLOOKUP($A32,'Import OffPeak change'!$A$106:GA$202,178,FALSE)))</f>
        <v>0</v>
      </c>
      <c r="FW32" s="6">
        <f>IF(ISERROR(VLOOKUP($A32,'Import OffPeak'!$A$3:GB$99,179,FALSE)-VLOOKUP($A32,'Import OffPeak change'!$A$106:GB$202,179,FALSE)),0,(VLOOKUP($A32,'Import OffPeak'!$A$3:GB$99,179,FALSE)-VLOOKUP($A32,'Import OffPeak change'!$A$106:GB$202,179,FALSE)))</f>
        <v>0</v>
      </c>
      <c r="FX32" s="6">
        <f>IF(ISERROR(VLOOKUP($A32,'Import OffPeak'!$A$3:GC$99,180,FALSE)-VLOOKUP($A32,'Import OffPeak change'!$A$106:GC$202,180,FALSE)),0,(VLOOKUP($A32,'Import OffPeak'!$A$3:GC$99,180,FALSE)-VLOOKUP($A32,'Import OffPeak change'!$A$106:GC$202,180,FALSE)))</f>
        <v>0</v>
      </c>
      <c r="FY32" s="6">
        <f>IF(ISERROR(VLOOKUP($A32,'Import OffPeak'!$A$3:GD$99,181,FALSE)-VLOOKUP($A32,'Import OffPeak change'!$A$106:GD$202,181,FALSE)),0,(VLOOKUP($A32,'Import OffPeak'!$A$3:GD$99,181,FALSE)-VLOOKUP($A32,'Import OffPeak change'!$A$106:GD$202,181,FALSE)))</f>
        <v>0</v>
      </c>
      <c r="FZ32" s="6">
        <f>IF(ISERROR(VLOOKUP($A32,'Import OffPeak'!$A$3:GE$99,182,FALSE)-VLOOKUP($A32,'Import OffPeak change'!$A$106:GE$202,182,FALSE)),0,(VLOOKUP($A32,'Import OffPeak'!$A$3:GE$99,182,FALSE)-VLOOKUP($A32,'Import OffPeak change'!$A$106:GE$202,182,FALSE)))</f>
        <v>0</v>
      </c>
      <c r="GA32" s="6">
        <f>IF(ISERROR(VLOOKUP($A32,'Import OffPeak'!$A$3:GF$99,183,FALSE)-VLOOKUP($A32,'Import OffPeak change'!$A$106:GF$202,183,FALSE)),0,(VLOOKUP($A32,'Import OffPeak'!$A$3:GF$99,183,FALSE)-VLOOKUP($A32,'Import OffPeak change'!$A$106:GF$202,183,FALSE)))</f>
        <v>0</v>
      </c>
      <c r="GB32" s="6">
        <f>IF(ISERROR(VLOOKUP($A32,'Import OffPeak'!$A$3:GG$99,184,FALSE)-VLOOKUP($A32,'Import OffPeak change'!$A$106:GG$202,184,FALSE)),0,(VLOOKUP($A32,'Import OffPeak'!$A$3:GG$99,184,FALSE)-VLOOKUP($A32,'Import OffPeak change'!$A$106:GG$202,184,FALSE)))</f>
        <v>0</v>
      </c>
      <c r="GC32" s="6">
        <f>IF(ISERROR(VLOOKUP($A32,'Import OffPeak'!$A$3:GH$99,185,FALSE)-VLOOKUP($A32,'Import OffPeak change'!$A$106:GH$202,185,FALSE)),0,(VLOOKUP($A32,'Import OffPeak'!$A$3:GH$99,185,FALSE)-VLOOKUP($A32,'Import OffPeak change'!$A$106:GH$202,185,FALSE)))</f>
        <v>0</v>
      </c>
      <c r="GD32" s="6">
        <f>IF(ISERROR(VLOOKUP($A32,'Import OffPeak'!$A$3:GI$99,186,FALSE)-VLOOKUP($A32,'Import OffPeak change'!$A$106:GI$202,186,FALSE)),0,(VLOOKUP($A32,'Import OffPeak'!$A$3:GI$99,186,FALSE)-VLOOKUP($A32,'Import OffPeak change'!$A$106:GI$202,186,FALSE)))</f>
        <v>0</v>
      </c>
      <c r="GE32" s="6">
        <f>IF(ISERROR(VLOOKUP($A32,'Import OffPeak'!$A$3:GJ$99,187,FALSE)-VLOOKUP($A32,'Import OffPeak change'!$A$106:GJ$202,187,FALSE)),0,(VLOOKUP($A32,'Import OffPeak'!$A$3:GJ$99,187,FALSE)-VLOOKUP($A32,'Import OffPeak change'!$A$106:GJ$202,187,FALSE)))</f>
        <v>0</v>
      </c>
      <c r="GF32" s="6">
        <f>IF(ISERROR(VLOOKUP($A32,'Import OffPeak'!$A$3:GK$99,188,FALSE)-VLOOKUP($A32,'Import OffPeak change'!$A$106:GK$202,188,FALSE)),0,(VLOOKUP($A32,'Import OffPeak'!$A$3:GK$99,188,FALSE)-VLOOKUP($A32,'Import OffPeak change'!$A$106:GK$202,188,FALSE)))</f>
        <v>0</v>
      </c>
      <c r="GG32" s="6">
        <f>IF(ISERROR(VLOOKUP($A32,'Import OffPeak'!$A$3:GL$99,189,FALSE)-VLOOKUP($A32,'Import OffPeak change'!$A$106:GL$202,189,FALSE)),0,(VLOOKUP($A32,'Import OffPeak'!$A$3:GL$99,189,FALSE)-VLOOKUP($A32,'Import OffPeak change'!$A$106:GL$202,189,FALSE)))</f>
        <v>0</v>
      </c>
      <c r="GH32" s="6">
        <f>IF(ISERROR(VLOOKUP($A32,'Import OffPeak'!$A$3:GM$99,190,FALSE)-VLOOKUP($A32,'Import OffPeak change'!$A$106:GM$202,190,FALSE)),0,(VLOOKUP($A32,'Import OffPeak'!$A$3:GM$99,190,FALSE)-VLOOKUP($A32,'Import OffPeak change'!$A$106:GM$202,190,FALSE)))</f>
        <v>0</v>
      </c>
      <c r="GI32" s="6">
        <f>IF(ISERROR(VLOOKUP($A32,'Import OffPeak'!$A$3:GN$99,191,FALSE)-VLOOKUP($A32,'Import OffPeak change'!$A$106:GN$202,191,FALSE)),0,(VLOOKUP($A32,'Import OffPeak'!$A$3:GN$99,191,FALSE)-VLOOKUP($A32,'Import OffPeak change'!$A$106:GN$202,191,FALSE)))</f>
        <v>0</v>
      </c>
      <c r="GJ32" s="6">
        <f>IF(ISERROR(VLOOKUP($A32,'Import OffPeak'!$A$3:GO$99,192,FALSE)-VLOOKUP($A32,'Import OffPeak change'!$A$106:GO$202,192,FALSE)),0,(VLOOKUP($A32,'Import OffPeak'!$A$3:GO$99,192,FALSE)-VLOOKUP($A32,'Import OffPeak change'!$A$106:GO$202,192,FALSE)))</f>
        <v>0</v>
      </c>
      <c r="GK32" s="6">
        <f>IF(ISERROR(VLOOKUP($A32,'Import OffPeak'!$A$3:GP$99,193,FALSE)-VLOOKUP($A32,'Import OffPeak change'!$A$106:GP$202,193,FALSE)),0,(VLOOKUP($A32,'Import OffPeak'!$A$3:GP$99,193,FALSE)-VLOOKUP($A32,'Import OffPeak change'!$A$106:GP$202,193,FALSE)))</f>
        <v>0</v>
      </c>
      <c r="GL32" s="6">
        <f>IF(ISERROR(VLOOKUP($A32,'Import OffPeak'!$A$3:GQ$99,194,FALSE)-VLOOKUP($A32,'Import OffPeak change'!$A$106:GQ$202,194,FALSE)),0,(VLOOKUP($A32,'Import OffPeak'!$A$3:GQ$99,194,FALSE)-VLOOKUP($A32,'Import OffPeak change'!$A$106:GQ$202,194,FALSE)))</f>
        <v>0</v>
      </c>
      <c r="GM32" s="6">
        <f>IF(ISERROR(VLOOKUP($A32,'Import OffPeak'!$A$3:GR$99,195,FALSE)-VLOOKUP($A32,'Import OffPeak change'!$A$106:GR$202,195,FALSE)),0,(VLOOKUP($A32,'Import OffPeak'!$A$3:GR$99,195,FALSE)-VLOOKUP($A32,'Import OffPeak change'!$A$106:GR$202,195,FALSE)))</f>
        <v>0</v>
      </c>
      <c r="GN32" s="6">
        <f>IF(ISERROR(VLOOKUP($A32,'Import OffPeak'!$A$3:GS$99,196,FALSE)-VLOOKUP($A32,'Import OffPeak change'!$A$106:GS$202,196,FALSE)),0,(VLOOKUP($A32,'Import OffPeak'!$A$3:GS$99,196,FALSE)-VLOOKUP($A32,'Import OffPeak change'!$A$106:GS$202,196,FALSE)))</f>
        <v>0</v>
      </c>
      <c r="GO32" s="6">
        <f>IF(ISERROR(VLOOKUP($A32,'Import OffPeak'!$A$3:GT$99,197,FALSE)-VLOOKUP($A32,'Import OffPeak change'!$A$106:GT$202,197,FALSE)),0,(VLOOKUP($A32,'Import OffPeak'!$A$3:GT$99,197,FALSE)-VLOOKUP($A32,'Import OffPeak change'!$A$106:GT$202,197,FALSE)))</f>
        <v>0</v>
      </c>
      <c r="GP32" s="6">
        <f>IF(ISERROR(VLOOKUP($A32,'Import OffPeak'!$A$3:GU$99,198,FALSE)-VLOOKUP($A32,'Import OffPeak change'!$A$106:GU$202,198,FALSE)),0,(VLOOKUP($A32,'Import OffPeak'!$A$3:GU$99,198,FALSE)-VLOOKUP($A32,'Import OffPeak change'!$A$106:GU$202,198,FALSE)))</f>
        <v>0</v>
      </c>
      <c r="GQ32" s="6">
        <f>IF(ISERROR(VLOOKUP($A32,'Import OffPeak'!$A$3:GV$99,199,FALSE)-VLOOKUP($A32,'Import OffPeak change'!$A$106:GV$202,199,FALSE)),0,(VLOOKUP($A32,'Import OffPeak'!$A$3:GV$99,199,FALSE)-VLOOKUP($A32,'Import OffPeak change'!$A$106:GV$202,199,FALSE)))</f>
        <v>0</v>
      </c>
      <c r="GR32" s="6">
        <f>IF(ISERROR(VLOOKUP($A32,'Import OffPeak'!$A$3:GW$99,200,FALSE)-VLOOKUP($A32,'Import OffPeak change'!$A$106:GW$202,200,FALSE)),0,(VLOOKUP($A32,'Import OffPeak'!$A$3:GW$99,200,FALSE)-VLOOKUP($A32,'Import OffPeak change'!$A$106:GW$202,200,FALSE)))</f>
        <v>0</v>
      </c>
      <c r="GS32" s="6">
        <f>IF(ISERROR(VLOOKUP($A32,'Import OffPeak'!$A$3:GX$99,201,FALSE)-VLOOKUP($A32,'Import OffPeak change'!$A$106:GX$202,201,FALSE)),0,(VLOOKUP($A32,'Import OffPeak'!$A$3:GX$99,201,FALSE)-VLOOKUP($A32,'Import OffPeak change'!$A$106:GX$202,201,FALSE)))</f>
        <v>0</v>
      </c>
      <c r="GT32" s="6">
        <f>IF(ISERROR(VLOOKUP($A32,'Import OffPeak'!$A$3:GY$99,202,FALSE)-VLOOKUP($A32,'Import OffPeak change'!$A$106:GY$202,202,FALSE)),0,(VLOOKUP($A32,'Import OffPeak'!$A$3:GY$99,202,FALSE)-VLOOKUP($A32,'Import OffPeak change'!$A$106:GY$202,202,FALSE)))</f>
        <v>0</v>
      </c>
      <c r="GU32" s="6">
        <f>IF(ISERROR(VLOOKUP($A32,'Import OffPeak'!$A$3:GZ$99,203,FALSE)-VLOOKUP($A32,'Import OffPeak change'!$A$106:GZ$202,203,FALSE)),0,(VLOOKUP($A32,'Import OffPeak'!$A$3:GZ$99,203,FALSE)-VLOOKUP($A32,'Import OffPeak change'!$A$106:GZ$202,203,FALSE)))</f>
        <v>0</v>
      </c>
      <c r="GV32" s="6">
        <f>IF(ISERROR(VLOOKUP($A32,'Import OffPeak'!$A$3:HA$99,204,FALSE)-VLOOKUP($A32,'Import OffPeak change'!$A$106:HA$202,204,FALSE)),0,(VLOOKUP($A32,'Import OffPeak'!$A$3:HA$99,204,FALSE)-VLOOKUP($A32,'Import OffPeak change'!$A$106:HA$202,204,FALSE)))</f>
        <v>0</v>
      </c>
      <c r="GW32" s="6">
        <f>IF(ISERROR(VLOOKUP($A32,'Import OffPeak'!$A$3:HB$99,205,FALSE)-VLOOKUP($A32,'Import OffPeak change'!$A$106:HB$202,205,FALSE)),0,(VLOOKUP($A32,'Import OffPeak'!$A$3:HB$99,205,FALSE)-VLOOKUP($A32,'Import OffPeak change'!$A$106:HB$202,205,FALSE)))</f>
        <v>0</v>
      </c>
      <c r="GX32" s="6">
        <f>IF(ISERROR(VLOOKUP($A32,'Import OffPeak'!$A$3:HC$99,206,FALSE)-VLOOKUP($A32,'Import OffPeak change'!$A$106:HC$202,206,FALSE)),0,(VLOOKUP($A32,'Import OffPeak'!$A$3:HC$99,206,FALSE)-VLOOKUP($A32,'Import OffPeak change'!$A$106:HC$202,206,FALSE)))</f>
        <v>0</v>
      </c>
      <c r="GY32" s="6">
        <f>IF(ISERROR(VLOOKUP($A32,'Import OffPeak'!$A$3:HD$99,207,FALSE)-VLOOKUP($A32,'Import OffPeak change'!$A$106:HD$202,207,FALSE)),0,(VLOOKUP($A32,'Import OffPeak'!$A$3:HD$99,207,FALSE)-VLOOKUP($A32,'Import OffPeak change'!$A$106:HD$202,207,FALSE)))</f>
        <v>0</v>
      </c>
      <c r="GZ32" s="6">
        <f>IF(ISERROR(VLOOKUP($A32,'Import OffPeak'!$A$3:HE$99,208,FALSE)-VLOOKUP($A32,'Import OffPeak change'!$A$106:HE$202,208,FALSE)),0,(VLOOKUP($A32,'Import OffPeak'!$A$3:HE$99,208,FALSE)-VLOOKUP($A32,'Import OffPeak change'!$A$106:HE$202,208,FALSE)))</f>
        <v>0</v>
      </c>
      <c r="HA32" s="6">
        <f>IF(ISERROR(VLOOKUP($A32,'Import OffPeak'!$A$3:HF$99,209,FALSE)-VLOOKUP($A32,'Import OffPeak change'!$A$106:HF$202,209,FALSE)),0,(VLOOKUP($A32,'Import OffPeak'!$A$3:HF$99,209,FALSE)-VLOOKUP($A32,'Import OffPeak change'!$A$106:HF$202,209,FALSE)))</f>
        <v>0</v>
      </c>
      <c r="HB32" s="6">
        <f>IF(ISERROR(VLOOKUP($A32,'Import OffPeak'!$A$3:HG$99,210,FALSE)-VLOOKUP($A32,'Import OffPeak change'!$A$106:HG$202,210,FALSE)),0,(VLOOKUP($A32,'Import OffPeak'!$A$3:HG$99,210,FALSE)-VLOOKUP($A32,'Import OffPeak change'!$A$106:HG$202,210,FALSE)))</f>
        <v>0</v>
      </c>
      <c r="HC32" s="6">
        <f>IF(ISERROR(VLOOKUP($A32,'Import OffPeak'!$A$3:HH$99,211,FALSE)-VLOOKUP($A32,'Import OffPeak change'!$A$106:HH$202,211,FALSE)),0,(VLOOKUP($A32,'Import OffPeak'!$A$3:HH$99,211,FALSE)-VLOOKUP($A32,'Import OffPeak change'!$A$106:HH$202,211,FALSE)))</f>
        <v>0</v>
      </c>
      <c r="HD32" s="6">
        <f>IF(ISERROR(VLOOKUP($A32,'Import OffPeak'!$A$3:HI$99,212,FALSE)-VLOOKUP($A32,'Import OffPeak change'!$A$106:HI$202,212,FALSE)),0,(VLOOKUP($A32,'Import OffPeak'!$A$3:HI$99,212,FALSE)-VLOOKUP($A32,'Import OffPeak change'!$A$106:HI$202,212,FALSE)))</f>
        <v>0</v>
      </c>
      <c r="HE32" s="6">
        <f>IF(ISERROR(VLOOKUP($A32,'Import OffPeak'!$A$3:HJ$99,213,FALSE)-VLOOKUP($A32,'Import OffPeak change'!$A$106:HJ$202,213,FALSE)),0,(VLOOKUP($A32,'Import OffPeak'!$A$3:HJ$99,213,FALSE)-VLOOKUP($A32,'Import OffPeak change'!$A$106:HJ$202,213,FALSE)))</f>
        <v>0</v>
      </c>
      <c r="HF32" s="6">
        <f>IF(ISERROR(VLOOKUP($A32,'Import OffPeak'!$A$3:HK$99,214,FALSE)-VLOOKUP($A32,'Import OffPeak change'!$A$106:HK$202,214,FALSE)),0,(VLOOKUP($A32,'Import OffPeak'!$A$3:HK$99,214,FALSE)-VLOOKUP($A32,'Import OffPeak change'!$A$106:HK$202,214,FALSE)))</f>
        <v>0</v>
      </c>
      <c r="HG32" s="6">
        <f>IF(ISERROR(VLOOKUP($A32,'Import OffPeak'!$A$3:HL$99,215,FALSE)-VLOOKUP($A32,'Import OffPeak change'!$A$106:HL$202,215,FALSE)),0,(VLOOKUP($A32,'Import OffPeak'!$A$3:HL$99,215,FALSE)-VLOOKUP($A32,'Import OffPeak change'!$A$106:HL$202,215,FALSE)))</f>
        <v>0</v>
      </c>
      <c r="HH32" s="6">
        <f>IF(ISERROR(VLOOKUP($A32,'Import OffPeak'!$A$3:HM$99,216,FALSE)-VLOOKUP($A32,'Import OffPeak change'!$A$106:HM$202,216,FALSE)),0,(VLOOKUP($A32,'Import OffPeak'!$A$3:HM$99,216,FALSE)-VLOOKUP($A32,'Import OffPeak change'!$A$106:HM$202,216,FALSE)))</f>
        <v>0</v>
      </c>
      <c r="HI32" s="6">
        <f>IF(ISERROR(VLOOKUP($A32,'Import OffPeak'!$A$3:HN$99,217,FALSE)-VLOOKUP($A32,'Import OffPeak change'!$A$106:HN$202,217,FALSE)),0,(VLOOKUP($A32,'Import OffPeak'!$A$3:HN$99,217,FALSE)-VLOOKUP($A32,'Import OffPeak change'!$A$106:HN$202,217,FALSE)))</f>
        <v>0</v>
      </c>
      <c r="HJ32" s="6">
        <f>IF(ISERROR(VLOOKUP($A32,'Import OffPeak'!$A$3:HO$99,218,FALSE)-VLOOKUP($A32,'Import OffPeak change'!$A$106:HO$202,218,FALSE)),0,(VLOOKUP($A32,'Import OffPeak'!$A$3:HO$99,218,FALSE)-VLOOKUP($A32,'Import OffPeak change'!$A$106:HO$202,218,FALSE)))</f>
        <v>0</v>
      </c>
      <c r="HK32" s="6">
        <f>IF(ISERROR(VLOOKUP($A32,'Import OffPeak'!$A$3:HP$99,219,FALSE)-VLOOKUP($A32,'Import OffPeak change'!$A$106:HP$202,219,FALSE)),0,(VLOOKUP($A32,'Import OffPeak'!$A$3:HP$99,219,FALSE)-VLOOKUP($A32,'Import OffPeak change'!$A$106:HP$202,219,FALSE)))</f>
        <v>0</v>
      </c>
      <c r="HL32" s="6">
        <f>IF(ISERROR(VLOOKUP($A32,'Import OffPeak'!$A$3:HQ$99,220,FALSE)-VLOOKUP($A32,'Import OffPeak change'!$A$106:HQ$202,220,FALSE)),0,(VLOOKUP($A32,'Import OffPeak'!$A$3:HQ$99,220,FALSE)-VLOOKUP($A32,'Import OffPeak change'!$A$106:HQ$202,220,FALSE)))</f>
        <v>0</v>
      </c>
      <c r="HM32" s="6">
        <f>IF(ISERROR(VLOOKUP($A32,'Import OffPeak'!$A$3:HR$99,221,FALSE)-VLOOKUP($A32,'Import OffPeak change'!$A$106:HR$202,221,FALSE)),0,(VLOOKUP($A32,'Import OffPeak'!$A$3:HR$99,221,FALSE)-VLOOKUP($A32,'Import OffPeak change'!$A$106:HR$202,221,FALSE)))</f>
        <v>0</v>
      </c>
      <c r="HN32" s="6">
        <f>IF(ISERROR(VLOOKUP($A32,'Import OffPeak'!$A$3:HS$99,222,FALSE)-VLOOKUP($A32,'Import OffPeak change'!$A$106:HS$202,222,FALSE)),0,(VLOOKUP($A32,'Import OffPeak'!$A$3:HS$99,222,FALSE)-VLOOKUP($A32,'Import OffPeak change'!$A$106:HS$202,222,FALSE)))</f>
        <v>0</v>
      </c>
      <c r="HO32" s="6">
        <f>IF(ISERROR(VLOOKUP($A32,'Import OffPeak'!$A$3:HT$99,223,FALSE)-VLOOKUP($A32,'Import OffPeak change'!$A$106:HT$202,223,FALSE)),0,(VLOOKUP($A32,'Import OffPeak'!$A$3:HT$99,223,FALSE)-VLOOKUP($A32,'Import OffPeak change'!$A$106:HT$202,223,FALSE)))</f>
        <v>0</v>
      </c>
      <c r="HP32" s="6">
        <f>IF(ISERROR(VLOOKUP($A32,'Import OffPeak'!$A$3:HU$99,224,FALSE)-VLOOKUP($A32,'Import OffPeak change'!$A$106:HU$202,224,FALSE)),0,(VLOOKUP($A32,'Import OffPeak'!$A$3:HU$99,224,FALSE)-VLOOKUP($A32,'Import OffPeak change'!$A$106:HU$202,224,FALSE)))</f>
        <v>0</v>
      </c>
      <c r="HQ32" s="6">
        <f>IF(ISERROR(VLOOKUP($A32,'Import OffPeak'!$A$3:HV$99,225,FALSE)-VLOOKUP($A32,'Import OffPeak change'!$A$106:HV$202,225,FALSE)),0,(VLOOKUP($A32,'Import OffPeak'!$A$3:HV$99,225,FALSE)-VLOOKUP($A32,'Import OffPeak change'!$A$106:HV$202,225,FALSE)))</f>
        <v>0</v>
      </c>
      <c r="HR32" s="6">
        <f>IF(ISERROR(VLOOKUP($A32,'Import OffPeak'!$A$3:HW$99,226,FALSE)-VLOOKUP($A32,'Import OffPeak change'!$A$106:HW$202,226,FALSE)),0,(VLOOKUP($A32,'Import OffPeak'!$A$3:HW$99,226,FALSE)-VLOOKUP($A32,'Import OffPeak change'!$A$106:HW$202,226,FALSE)))</f>
        <v>0</v>
      </c>
      <c r="HS32" s="6">
        <f>IF(ISERROR(VLOOKUP($A32,'Import OffPeak'!$A$3:HX$99,227,FALSE)-VLOOKUP($A32,'Import OffPeak change'!$A$106:HX$202,227,FALSE)),0,(VLOOKUP($A32,'Import OffPeak'!$A$3:HX$99,227,FALSE)-VLOOKUP($A32,'Import OffPeak change'!$A$106:HX$202,227,FALSE)))</f>
        <v>0</v>
      </c>
      <c r="HT32" s="6">
        <f>IF(ISERROR(VLOOKUP($A32,'Import OffPeak'!$A$3:HY$99,228,FALSE)-VLOOKUP($A32,'Import OffPeak change'!$A$106:HY$202,228,FALSE)),0,(VLOOKUP($A32,'Import OffPeak'!$A$3:HY$99,228,FALSE)-VLOOKUP($A32,'Import OffPeak change'!$A$106:HY$202,228,FALSE)))</f>
        <v>0</v>
      </c>
      <c r="HU32" s="6">
        <f>IF(ISERROR(VLOOKUP($A32,'Import OffPeak'!$A$3:HZ$99,229,FALSE)-VLOOKUP($A32,'Import OffPeak change'!$A$106:HZ$202,229,FALSE)),0,(VLOOKUP($A32,'Import OffPeak'!$A$3:HZ$99,229,FALSE)-VLOOKUP($A32,'Import OffPeak change'!$A$106:HZ$202,229,FALSE)))</f>
        <v>0</v>
      </c>
      <c r="HV32" s="6">
        <f>IF(ISERROR(VLOOKUP($A32,'Import OffPeak'!$A$3:IA$99,230,FALSE)-VLOOKUP($A32,'Import OffPeak change'!$A$106:IA$202,230,FALSE)),0,(VLOOKUP($A32,'Import OffPeak'!$A$3:IA$99,230,FALSE)-VLOOKUP($A32,'Import OffPeak change'!$A$106:IA$202,230,FALSE)))</f>
        <v>0</v>
      </c>
      <c r="HW32" s="6">
        <f>IF(ISERROR(VLOOKUP($A32,'Import OffPeak'!$A$3:IB$99,231,FALSE)-VLOOKUP($A32,'Import OffPeak change'!$A$106:IB$202,231,FALSE)),0,(VLOOKUP($A32,'Import OffPeak'!$A$3:IB$99,231,FALSE)-VLOOKUP($A32,'Import OffPeak change'!$A$106:IB$202,231,FALSE)))</f>
        <v>0</v>
      </c>
      <c r="HX32" s="6">
        <f>IF(ISERROR(VLOOKUP($A32,'Import OffPeak'!$A$3:IC$99,232,FALSE)-VLOOKUP($A32,'Import OffPeak change'!$A$106:IC$202,232,FALSE)),0,(VLOOKUP($A32,'Import OffPeak'!$A$3:IC$99,232,FALSE)-VLOOKUP($A32,'Import OffPeak change'!$A$106:IC$202,232,FALSE)))</f>
        <v>0</v>
      </c>
      <c r="HY32" s="6">
        <f>IF(ISERROR(VLOOKUP($A32,'Import OffPeak'!$A$3:ID$99,233,FALSE)-VLOOKUP($A32,'Import OffPeak change'!$A$106:ID$202,233,FALSE)),0,(VLOOKUP($A32,'Import OffPeak'!$A$3:ID$99,233,FALSE)-VLOOKUP($A32,'Import OffPeak change'!$A$106:ID$202,233,FALSE)))</f>
        <v>0</v>
      </c>
      <c r="HZ32" s="6">
        <f>IF(ISERROR(VLOOKUP($A32,'Import OffPeak'!$A$3:IE$99,234,FALSE)-VLOOKUP($A32,'Import OffPeak change'!$A$106:IE$202,234,FALSE)),0,(VLOOKUP($A32,'Import OffPeak'!$A$3:IE$99,234,FALSE)-VLOOKUP($A32,'Import OffPeak change'!$A$106:IE$202,234,FALSE)))</f>
        <v>0</v>
      </c>
      <c r="IA32" s="6">
        <f>IF(ISERROR(VLOOKUP($A32,'Import OffPeak'!$A$3:IF$99,235,FALSE)-VLOOKUP($A32,'Import OffPeak change'!$A$106:IF$202,235,FALSE)),0,(VLOOKUP($A32,'Import OffPeak'!$A$3:IF$99,235,FALSE)-VLOOKUP($A32,'Import OffPeak change'!$A$106:IF$202,235,FALSE)))</f>
        <v>0</v>
      </c>
      <c r="IB32" s="6">
        <f>IF(ISERROR(VLOOKUP($A32,'Import OffPeak'!$A$3:IG$99,236,FALSE)-VLOOKUP($A32,'Import OffPeak change'!$A$106:IG$202,236,FALSE)),0,(VLOOKUP($A32,'Import OffPeak'!$A$3:IG$99,236,FALSE)-VLOOKUP($A32,'Import OffPeak change'!$A$106:IG$202,236,FALSE)))</f>
        <v>0</v>
      </c>
      <c r="IC32" s="6">
        <f>IF(ISERROR(VLOOKUP($A32,'Import OffPeak'!$A$3:IH$99,237,FALSE)-VLOOKUP($A32,'Import OffPeak change'!$A$106:IH$202,237,FALSE)),0,(VLOOKUP($A32,'Import OffPeak'!$A$3:IH$99,237,FALSE)-VLOOKUP($A32,'Import OffPeak change'!$A$106:IH$202,237,FALSE)))</f>
        <v>0</v>
      </c>
      <c r="ID32" s="6">
        <f>IF(ISERROR(VLOOKUP($A32,'Import OffPeak'!$A$3:II$99,238,FALSE)-VLOOKUP($A32,'Import OffPeak change'!$A$106:II$202,238,FALSE)),0,(VLOOKUP($A32,'Import OffPeak'!$A$3:II$99,238,FALSE)-VLOOKUP($A32,'Import OffPeak change'!$A$106:II$202,238,FALSE)))</f>
        <v>0</v>
      </c>
      <c r="IE32" s="6">
        <f>IF(ISERROR(VLOOKUP($A32,'Import OffPeak'!$A$3:IJ$99,239,FALSE)-VLOOKUP($A32,'Import OffPeak change'!$A$106:IJ$202,239,FALSE)),0,(VLOOKUP($A32,'Import OffPeak'!$A$3:IJ$99,239,FALSE)-VLOOKUP($A32,'Import OffPeak change'!$A$106:IJ$202,239,FALSE)))</f>
        <v>0</v>
      </c>
    </row>
    <row r="33" spans="1:239">
      <c r="A33" s="168" t="str">
        <f>IF('Import OffPeak'!A30=0,"",'Import OffPeak'!A30)</f>
        <v>PWR-NG-LTSW</v>
      </c>
      <c r="B33" s="6"/>
      <c r="C33" s="6"/>
      <c r="D33" s="6"/>
      <c r="E33" s="6"/>
      <c r="F33" s="6"/>
      <c r="G33" s="6">
        <f>IF(ISERROR(VLOOKUP($A33,'Import OffPeak'!$A$3:L$99,7,FALSE)-VLOOKUP($A33,'Import OffPeak change'!$A$106:L$202,7,FALSE)),0,(VLOOKUP($A33,'Import OffPeak'!$A$3:L$99,7,FALSE)-VLOOKUP($A33,'Import OffPeak change'!$A$106:L$202,7,FALSE)))</f>
        <v>0</v>
      </c>
      <c r="H33" s="6">
        <f>IF(ISERROR(VLOOKUP($A33,'Import OffPeak'!$A$3:M$99,8,FALSE)-VLOOKUP($A33,'Import OffPeak change'!$A$106:M$202,8,FALSE)),0,(VLOOKUP($A33,'Import OffPeak'!$A$3:M$99,8,FALSE)-VLOOKUP($A33,'Import OffPeak change'!$A$106:M$202,8,FALSE)))</f>
        <v>0</v>
      </c>
      <c r="I33" s="6">
        <f>IF(ISERROR(VLOOKUP($A33,'Import OffPeak'!$A$3:N$99,9,FALSE)-VLOOKUP($A33,'Import OffPeak change'!$A$106:N$202,9,FALSE)),0,(VLOOKUP($A33,'Import OffPeak'!$A$3:N$99,9,FALSE)-VLOOKUP($A33,'Import OffPeak change'!$A$106:N$202,9,FALSE)))</f>
        <v>0</v>
      </c>
      <c r="J33" s="6">
        <f>IF(ISERROR(VLOOKUP($A33,'Import OffPeak'!$A$3:O$99,10,FALSE)-VLOOKUP($A33,'Import OffPeak change'!$A$106:O$202,10,FALSE)),0,(VLOOKUP($A33,'Import OffPeak'!$A$3:O$99,10,FALSE)-VLOOKUP($A33,'Import OffPeak change'!$A$106:O$202,10,FALSE)))</f>
        <v>0</v>
      </c>
      <c r="K33" s="6">
        <f>IF(ISERROR(VLOOKUP($A33,'Import OffPeak'!$A$3:P$99,11,FALSE)-VLOOKUP($A33,'Import OffPeak change'!$A$106:P$202,11,FALSE)),0,(VLOOKUP($A33,'Import OffPeak'!$A$3:P$99,11,FALSE)-VLOOKUP($A33,'Import OffPeak change'!$A$106:P$202,11,FALSE)))</f>
        <v>0</v>
      </c>
      <c r="L33" s="6">
        <f>IF(ISERROR(VLOOKUP($A33,'Import OffPeak'!$A$3:Q$99,12,FALSE)-VLOOKUP($A33,'Import OffPeak change'!$A$106:Q$202,12,FALSE)),0,(VLOOKUP($A33,'Import OffPeak'!$A$3:Q$99,12,FALSE)-VLOOKUP($A33,'Import OffPeak change'!$A$106:Q$202,12,FALSE)))</f>
        <v>0</v>
      </c>
      <c r="M33" s="6">
        <f>IF(ISERROR(VLOOKUP($A33,'Import OffPeak'!$A$3:R$99,13,FALSE)-VLOOKUP($A33,'Import OffPeak change'!$A$106:R$202,13,FALSE)),0,(VLOOKUP($A33,'Import OffPeak'!$A$3:R$99,13,FALSE)-VLOOKUP($A33,'Import OffPeak change'!$A$106:R$202,13,FALSE)))</f>
        <v>0</v>
      </c>
      <c r="N33" s="6">
        <f>IF(ISERROR(VLOOKUP($A33,'Import OffPeak'!$A$3:S$99,14,FALSE)-VLOOKUP($A33,'Import OffPeak change'!$A$106:S$202,14,FALSE)),0,(VLOOKUP($A33,'Import OffPeak'!$A$3:S$99,14,FALSE)-VLOOKUP($A33,'Import OffPeak change'!$A$106:S$202,14,FALSE)))</f>
        <v>0</v>
      </c>
      <c r="O33" s="6">
        <f>IF(ISERROR(VLOOKUP($A33,'Import OffPeak'!$A$3:T$99,15,FALSE)-VLOOKUP($A33,'Import OffPeak change'!$A$106:T$202,15,FALSE)),0,(VLOOKUP($A33,'Import OffPeak'!$A$3:T$99,15,FALSE)-VLOOKUP($A33,'Import OffPeak change'!$A$106:T$202,15,FALSE)))</f>
        <v>0</v>
      </c>
      <c r="P33" s="6">
        <f>IF(ISERROR(VLOOKUP($A33,'Import OffPeak'!$A$3:U$99,16,FALSE)-VLOOKUP($A33,'Import OffPeak change'!$A$106:U$202,16,FALSE)),0,(VLOOKUP($A33,'Import OffPeak'!$A$3:U$99,16,FALSE)-VLOOKUP($A33,'Import OffPeak change'!$A$106:U$202,16,FALSE)))</f>
        <v>0</v>
      </c>
      <c r="Q33" s="6">
        <f>IF(ISERROR(VLOOKUP($A33,'Import OffPeak'!$A$3:V$99,17,FALSE)-VLOOKUP($A33,'Import OffPeak change'!$A$106:V$202,17,FALSE)),0,(VLOOKUP($A33,'Import OffPeak'!$A$3:V$99,17,FALSE)-VLOOKUP($A33,'Import OffPeak change'!$A$106:V$202,17,FALSE)))</f>
        <v>0</v>
      </c>
      <c r="R33" s="6">
        <f>IF(ISERROR(VLOOKUP($A33,'Import OffPeak'!$A$3:W$99,18,FALSE)-VLOOKUP($A33,'Import OffPeak change'!$A$106:W$202,18,FALSE)),0,(VLOOKUP($A33,'Import OffPeak'!$A$3:W$99,18,FALSE)-VLOOKUP($A33,'Import OffPeak change'!$A$106:W$202,18,FALSE)))</f>
        <v>0</v>
      </c>
      <c r="S33" s="6">
        <f>IF(ISERROR(VLOOKUP($A33,'Import OffPeak'!$A$3:X$99,19,FALSE)-VLOOKUP($A33,'Import OffPeak change'!$A$106:X$202,19,FALSE)),0,(VLOOKUP($A33,'Import OffPeak'!$A$3:X$99,19,FALSE)-VLOOKUP($A33,'Import OffPeak change'!$A$106:X$202,19,FALSE)))</f>
        <v>0</v>
      </c>
      <c r="T33" s="6">
        <f>IF(ISERROR(VLOOKUP($A33,'Import OffPeak'!$A$3:Y$99,20,FALSE)-VLOOKUP($A33,'Import OffPeak change'!$A$106:Y$202,20,FALSE)),0,(VLOOKUP($A33,'Import OffPeak'!$A$3:Y$99,20,FALSE)-VLOOKUP($A33,'Import OffPeak change'!$A$106:Y$202,20,FALSE)))</f>
        <v>0</v>
      </c>
      <c r="U33" s="6">
        <f>IF(ISERROR(VLOOKUP($A33,'Import OffPeak'!$A$3:Z$99,21,FALSE)-VLOOKUP($A33,'Import OffPeak change'!$A$106:Z$202,21,FALSE)),0,(VLOOKUP($A33,'Import OffPeak'!$A$3:Z$99,21,FALSE)-VLOOKUP($A33,'Import OffPeak change'!$A$106:Z$202,21,FALSE)))</f>
        <v>0</v>
      </c>
      <c r="V33" s="6">
        <f>IF(ISERROR(VLOOKUP($A33,'Import OffPeak'!$A$3:AA$99,22,FALSE)-VLOOKUP($A33,'Import OffPeak change'!$A$106:AA$202,22,FALSE)),0,(VLOOKUP($A33,'Import OffPeak'!$A$3:AA$99,22,FALSE)-VLOOKUP($A33,'Import OffPeak change'!$A$106:AA$202,22,FALSE)))</f>
        <v>0</v>
      </c>
      <c r="W33" s="6">
        <f>IF(ISERROR(VLOOKUP($A33,'Import OffPeak'!$A$3:AB$99,23,FALSE)-VLOOKUP($A33,'Import OffPeak change'!$A$106:AB$202,23,FALSE)),0,(VLOOKUP($A33,'Import OffPeak'!$A$3:AB$99,23,FALSE)-VLOOKUP($A33,'Import OffPeak change'!$A$106:AB$202,23,FALSE)))</f>
        <v>0</v>
      </c>
      <c r="X33" s="6">
        <f>IF(ISERROR(VLOOKUP($A33,'Import OffPeak'!$A$3:AC$99,24,FALSE)-VLOOKUP($A33,'Import OffPeak change'!$A$106:AC$202,24,FALSE)),0,(VLOOKUP($A33,'Import OffPeak'!$A$3:AC$99,24,FALSE)-VLOOKUP($A33,'Import OffPeak change'!$A$106:AC$202,24,FALSE)))</f>
        <v>0</v>
      </c>
      <c r="Y33" s="6">
        <f>IF(ISERROR(VLOOKUP($A33,'Import OffPeak'!$A$3:AD$99,25,FALSE)-VLOOKUP($A33,'Import OffPeak change'!$A$106:AD$202,25,FALSE)),0,(VLOOKUP($A33,'Import OffPeak'!$A$3:AD$99,25,FALSE)-VLOOKUP($A33,'Import OffPeak change'!$A$106:AD$202,25,FALSE)))</f>
        <v>0</v>
      </c>
      <c r="Z33" s="6">
        <f>IF(ISERROR(VLOOKUP($A33,'Import OffPeak'!$A$3:AE$99,26,FALSE)-VLOOKUP($A33,'Import OffPeak change'!$A$106:AE$202,26,FALSE)),0,(VLOOKUP($A33,'Import OffPeak'!$A$3:AE$99,26,FALSE)-VLOOKUP($A33,'Import OffPeak change'!$A$106:AE$202,26,FALSE)))</f>
        <v>0</v>
      </c>
      <c r="AA33" s="6">
        <f>IF(ISERROR(VLOOKUP($A33,'Import OffPeak'!$A$3:AF$99,27,FALSE)-VLOOKUP($A33,'Import OffPeak change'!$A$106:AF$202,27,FALSE)),0,(VLOOKUP($A33,'Import OffPeak'!$A$3:AF$99,27,FALSE)-VLOOKUP($A33,'Import OffPeak change'!$A$106:AF$202,27,FALSE)))</f>
        <v>0</v>
      </c>
      <c r="AB33" s="6">
        <f>IF(ISERROR(VLOOKUP($A33,'Import OffPeak'!$A$3:AG$99,28,FALSE)-VLOOKUP($A33,'Import OffPeak change'!$A$106:AG$202,28,FALSE)),0,(VLOOKUP($A33,'Import OffPeak'!$A$3:AG$99,28,FALSE)-VLOOKUP($A33,'Import OffPeak change'!$A$106:AG$202,28,FALSE)))</f>
        <v>0</v>
      </c>
      <c r="AC33" s="6">
        <f>IF(ISERROR(VLOOKUP($A33,'Import OffPeak'!$A$3:AH$99,29,FALSE)-VLOOKUP($A33,'Import OffPeak change'!$A$106:AH$202,29,FALSE)),0,(VLOOKUP($A33,'Import OffPeak'!$A$3:AH$99,29,FALSE)-VLOOKUP($A33,'Import OffPeak change'!$A$106:AH$202,29,FALSE)))</f>
        <v>0</v>
      </c>
      <c r="AD33" s="6">
        <f>IF(ISERROR(VLOOKUP($A33,'Import OffPeak'!$A$3:AI$99,30,FALSE)-VLOOKUP($A33,'Import OffPeak change'!$A$106:AI$202,30,FALSE)),0,(VLOOKUP($A33,'Import OffPeak'!$A$3:AI$99,30,FALSE)-VLOOKUP($A33,'Import OffPeak change'!$A$106:AI$202,30,FALSE)))</f>
        <v>0</v>
      </c>
      <c r="AE33" s="6">
        <f>IF(ISERROR(VLOOKUP($A33,'Import OffPeak'!$A$3:AJ$99,31,FALSE)-VLOOKUP($A33,'Import OffPeak change'!$A$106:AJ$202,31,FALSE)),0,(VLOOKUP($A33,'Import OffPeak'!$A$3:AJ$99,31,FALSE)-VLOOKUP($A33,'Import OffPeak change'!$A$106:AJ$202,31,FALSE)))</f>
        <v>0</v>
      </c>
      <c r="AF33" s="6">
        <f>IF(ISERROR(VLOOKUP($A33,'Import OffPeak'!$A$3:AK$99,32,FALSE)-VLOOKUP($A33,'Import OffPeak change'!$A$106:AK$202,32,FALSE)),0,(VLOOKUP($A33,'Import OffPeak'!$A$3:AK$99,32,FALSE)-VLOOKUP($A33,'Import OffPeak change'!$A$106:AK$202,32,FALSE)))</f>
        <v>0</v>
      </c>
      <c r="AG33" s="6">
        <f>IF(ISERROR(VLOOKUP($A33,'Import OffPeak'!$A$3:AL$99,33,FALSE)-VLOOKUP($A33,'Import OffPeak change'!$A$106:AL$202,33,FALSE)),0,(VLOOKUP($A33,'Import OffPeak'!$A$3:AL$99,33,FALSE)-VLOOKUP($A33,'Import OffPeak change'!$A$106:AL$202,33,FALSE)))</f>
        <v>0</v>
      </c>
      <c r="AH33" s="6">
        <f>IF(ISERROR(VLOOKUP($A33,'Import OffPeak'!$A$3:AM$99,34,FALSE)-VLOOKUP($A33,'Import OffPeak change'!$A$106:AM$202,34,FALSE)),0,(VLOOKUP($A33,'Import OffPeak'!$A$3:AM$99,34,FALSE)-VLOOKUP($A33,'Import OffPeak change'!$A$106:AM$202,34,FALSE)))</f>
        <v>0</v>
      </c>
      <c r="AI33" s="6">
        <f>IF(ISERROR(VLOOKUP($A33,'Import OffPeak'!$A$3:AN$99,35,FALSE)-VLOOKUP($A33,'Import OffPeak change'!$A$106:AN$202,35,FALSE)),0,(VLOOKUP($A33,'Import OffPeak'!$A$3:AN$99,35,FALSE)-VLOOKUP($A33,'Import OffPeak change'!$A$106:AN$202,35,FALSE)))</f>
        <v>0</v>
      </c>
      <c r="AJ33" s="6">
        <f>IF(ISERROR(VLOOKUP($A33,'Import OffPeak'!$A$3:AO$99,36,FALSE)-VLOOKUP($A33,'Import OffPeak change'!$A$106:AO$202,36,FALSE)),0,(VLOOKUP($A33,'Import OffPeak'!$A$3:AO$99,36,FALSE)-VLOOKUP($A33,'Import OffPeak change'!$A$106:AO$202,36,FALSE)))</f>
        <v>0</v>
      </c>
      <c r="AK33" s="6">
        <f>IF(ISERROR(VLOOKUP($A33,'Import OffPeak'!$A$3:AP$99,37,FALSE)-VLOOKUP($A33,'Import OffPeak change'!$A$106:AP$202,37,FALSE)),0,(VLOOKUP($A33,'Import OffPeak'!$A$3:AP$99,37,FALSE)-VLOOKUP($A33,'Import OffPeak change'!$A$106:AP$202,37,FALSE)))</f>
        <v>0</v>
      </c>
      <c r="AL33" s="6">
        <f>IF(ISERROR(VLOOKUP($A33,'Import OffPeak'!$A$3:AQ$99,38,FALSE)-VLOOKUP($A33,'Import OffPeak change'!$A$106:AQ$202,38,FALSE)),0,(VLOOKUP($A33,'Import OffPeak'!$A$3:AQ$99,38,FALSE)-VLOOKUP($A33,'Import OffPeak change'!$A$106:AQ$202,38,FALSE)))</f>
        <v>0</v>
      </c>
      <c r="AM33" s="6">
        <f>IF(ISERROR(VLOOKUP($A33,'Import OffPeak'!$A$3:AR$99,39,FALSE)-VLOOKUP($A33,'Import OffPeak change'!$A$106:AR$202,39,FALSE)),0,(VLOOKUP($A33,'Import OffPeak'!$A$3:AR$99,39,FALSE)-VLOOKUP($A33,'Import OffPeak change'!$A$106:AR$202,39,FALSE)))</f>
        <v>0</v>
      </c>
      <c r="AN33" s="6">
        <f>IF(ISERROR(VLOOKUP($A33,'Import OffPeak'!$A$3:AS$99,40,FALSE)-VLOOKUP($A33,'Import OffPeak change'!$A$106:AS$202,40,FALSE)),0,(VLOOKUP($A33,'Import OffPeak'!$A$3:AS$99,40,FALSE)-VLOOKUP($A33,'Import OffPeak change'!$A$106:AS$202,40,FALSE)))</f>
        <v>0</v>
      </c>
      <c r="AO33" s="6">
        <f>IF(ISERROR(VLOOKUP($A33,'Import OffPeak'!$A$3:AT$99,41,FALSE)-VLOOKUP($A33,'Import OffPeak change'!$A$106:AT$202,41,FALSE)),0,(VLOOKUP($A33,'Import OffPeak'!$A$3:AT$99,41,FALSE)-VLOOKUP($A33,'Import OffPeak change'!$A$106:AT$202,41,FALSE)))</f>
        <v>0</v>
      </c>
      <c r="AP33" s="6">
        <f>IF(ISERROR(VLOOKUP($A33,'Import OffPeak'!$A$3:AU$99,42,FALSE)-VLOOKUP($A33,'Import OffPeak change'!$A$106:AU$202,42,FALSE)),0,(VLOOKUP($A33,'Import OffPeak'!$A$3:AU$99,42,FALSE)-VLOOKUP($A33,'Import OffPeak change'!$A$106:AU$202,42,FALSE)))</f>
        <v>0</v>
      </c>
      <c r="AQ33" s="6">
        <f>IF(ISERROR(VLOOKUP($A33,'Import OffPeak'!$A$3:AV$99,43,FALSE)-VLOOKUP($A33,'Import OffPeak change'!$A$106:AV$202,43,FALSE)),0,(VLOOKUP($A33,'Import OffPeak'!$A$3:AV$99,43,FALSE)-VLOOKUP($A33,'Import OffPeak change'!$A$106:AV$202,43,FALSE)))</f>
        <v>0</v>
      </c>
      <c r="AR33" s="6">
        <f>IF(ISERROR(VLOOKUP($A33,'Import OffPeak'!$A$3:AW$99,44,FALSE)-VLOOKUP($A33,'Import OffPeak change'!$A$106:AW$202,44,FALSE)),0,(VLOOKUP($A33,'Import OffPeak'!$A$3:AW$99,44,FALSE)-VLOOKUP($A33,'Import OffPeak change'!$A$106:AW$202,44,FALSE)))</f>
        <v>0</v>
      </c>
      <c r="AS33" s="6">
        <f>IF(ISERROR(VLOOKUP($A33,'Import OffPeak'!$A$3:AX$99,45,FALSE)-VLOOKUP($A33,'Import OffPeak change'!$A$106:AX$202,45,FALSE)),0,(VLOOKUP($A33,'Import OffPeak'!$A$3:AX$99,45,FALSE)-VLOOKUP($A33,'Import OffPeak change'!$A$106:AX$202,45,FALSE)))</f>
        <v>0</v>
      </c>
      <c r="AT33" s="6">
        <f>IF(ISERROR(VLOOKUP($A33,'Import OffPeak'!$A$3:AY$99,46,FALSE)-VLOOKUP($A33,'Import OffPeak change'!$A$106:AY$202,46,FALSE)),0,(VLOOKUP($A33,'Import OffPeak'!$A$3:AY$99,46,FALSE)-VLOOKUP($A33,'Import OffPeak change'!$A$106:AY$202,46,FALSE)))</f>
        <v>0</v>
      </c>
      <c r="AU33" s="6">
        <f>IF(ISERROR(VLOOKUP($A33,'Import OffPeak'!$A$3:AZ$99,47,FALSE)-VLOOKUP($A33,'Import OffPeak change'!$A$106:AZ$202,47,FALSE)),0,(VLOOKUP($A33,'Import OffPeak'!$A$3:AZ$99,47,FALSE)-VLOOKUP($A33,'Import OffPeak change'!$A$106:AZ$202,47,FALSE)))</f>
        <v>0</v>
      </c>
      <c r="AV33" s="6">
        <f>IF(ISERROR(VLOOKUP($A33,'Import OffPeak'!$A$3:BA$99,48,FALSE)-VLOOKUP($A33,'Import OffPeak change'!$A$106:BA$202,48,FALSE)),0,(VLOOKUP($A33,'Import OffPeak'!$A$3:BA$99,48,FALSE)-VLOOKUP($A33,'Import OffPeak change'!$A$106:BA$202,48,FALSE)))</f>
        <v>0</v>
      </c>
      <c r="AW33" s="6">
        <f>IF(ISERROR(VLOOKUP($A33,'Import OffPeak'!$A$3:BB$99,49,FALSE)-VLOOKUP($A33,'Import OffPeak change'!$A$106:BB$202,49,FALSE)),0,(VLOOKUP($A33,'Import OffPeak'!$A$3:BB$99,49,FALSE)-VLOOKUP($A33,'Import OffPeak change'!$A$106:BB$202,49,FALSE)))</f>
        <v>0</v>
      </c>
      <c r="AX33" s="6">
        <f>IF(ISERROR(VLOOKUP($A33,'Import OffPeak'!$A$3:BC$99,50,FALSE)-VLOOKUP($A33,'Import OffPeak change'!$A$106:BC$202,50,FALSE)),0,(VLOOKUP($A33,'Import OffPeak'!$A$3:BC$99,50,FALSE)-VLOOKUP($A33,'Import OffPeak change'!$A$106:BC$202,50,FALSE)))</f>
        <v>0</v>
      </c>
      <c r="AY33" s="6">
        <f>IF(ISERROR(VLOOKUP($A33,'Import OffPeak'!$A$3:BD$99,51,FALSE)-VLOOKUP($A33,'Import OffPeak change'!$A$106:BD$202,51,FALSE)),0,(VLOOKUP($A33,'Import OffPeak'!$A$3:BD$99,51,FALSE)-VLOOKUP($A33,'Import OffPeak change'!$A$106:BD$202,51,FALSE)))</f>
        <v>0</v>
      </c>
      <c r="AZ33" s="6">
        <f>IF(ISERROR(VLOOKUP($A33,'Import OffPeak'!$A$3:BE$99,52,FALSE)-VLOOKUP($A33,'Import OffPeak change'!$A$106:BE$202,52,FALSE)),0,(VLOOKUP($A33,'Import OffPeak'!$A$3:BE$99,52,FALSE)-VLOOKUP($A33,'Import OffPeak change'!$A$106:BE$202,52,FALSE)))</f>
        <v>0</v>
      </c>
      <c r="BA33" s="6">
        <f>IF(ISERROR(VLOOKUP($A33,'Import OffPeak'!$A$3:BF$99,53,FALSE)-VLOOKUP($A33,'Import OffPeak change'!$A$106:BF$202,53,FALSE)),0,(VLOOKUP($A33,'Import OffPeak'!$A$3:BF$99,53,FALSE)-VLOOKUP($A33,'Import OffPeak change'!$A$106:BF$202,53,FALSE)))</f>
        <v>0</v>
      </c>
      <c r="BB33" s="6">
        <f>IF(ISERROR(VLOOKUP($A33,'Import OffPeak'!$A$3:BG$99,54,FALSE)-VLOOKUP($A33,'Import OffPeak change'!$A$106:BG$202,54,FALSE)),0,(VLOOKUP($A33,'Import OffPeak'!$A$3:BG$99,54,FALSE)-VLOOKUP($A33,'Import OffPeak change'!$A$106:BG$202,54,FALSE)))</f>
        <v>0</v>
      </c>
      <c r="BC33" s="6">
        <f>IF(ISERROR(VLOOKUP($A33,'Import OffPeak'!$A$3:BH$99,55,FALSE)-VLOOKUP($A33,'Import OffPeak change'!$A$106:BH$202,55,FALSE)),0,(VLOOKUP($A33,'Import OffPeak'!$A$3:BH$99,55,FALSE)-VLOOKUP($A33,'Import OffPeak change'!$A$106:BH$202,55,FALSE)))</f>
        <v>0</v>
      </c>
      <c r="BD33" s="6">
        <f>IF(ISERROR(VLOOKUP($A33,'Import OffPeak'!$A$3:BI$99,56,FALSE)-VLOOKUP($A33,'Import OffPeak change'!$A$106:BI$202,56,FALSE)),0,(VLOOKUP($A33,'Import OffPeak'!$A$3:BI$99,56,FALSE)-VLOOKUP($A33,'Import OffPeak change'!$A$106:BI$202,56,FALSE)))</f>
        <v>0</v>
      </c>
      <c r="BE33" s="6">
        <f>IF(ISERROR(VLOOKUP($A33,'Import OffPeak'!$A$3:BJ$99,57,FALSE)-VLOOKUP($A33,'Import OffPeak change'!$A$106:BJ$202,57,FALSE)),0,(VLOOKUP($A33,'Import OffPeak'!$A$3:BJ$99,57,FALSE)-VLOOKUP($A33,'Import OffPeak change'!$A$106:BJ$202,57,FALSE)))</f>
        <v>0</v>
      </c>
      <c r="BF33" s="6">
        <f>IF(ISERROR(VLOOKUP($A33,'Import OffPeak'!$A$3:BK$99,58,FALSE)-VLOOKUP($A33,'Import OffPeak change'!$A$106:BK$202,58,FALSE)),0,(VLOOKUP($A33,'Import OffPeak'!$A$3:BK$99,58,FALSE)-VLOOKUP($A33,'Import OffPeak change'!$A$106:BK$202,58,FALSE)))</f>
        <v>0</v>
      </c>
      <c r="BG33" s="6">
        <f>IF(ISERROR(VLOOKUP($A33,'Import OffPeak'!$A$3:BL$99,59,FALSE)-VLOOKUP($A33,'Import OffPeak change'!$A$106:BL$202,59,FALSE)),0,(VLOOKUP($A33,'Import OffPeak'!$A$3:BL$99,59,FALSE)-VLOOKUP($A33,'Import OffPeak change'!$A$106:BL$202,59,FALSE)))</f>
        <v>0</v>
      </c>
      <c r="BH33" s="6">
        <f>IF(ISERROR(VLOOKUP($A33,'Import OffPeak'!$A$3:BM$99,60,FALSE)-VLOOKUP($A33,'Import OffPeak change'!$A$106:BM$202,60,FALSE)),0,(VLOOKUP($A33,'Import OffPeak'!$A$3:BM$99,60,FALSE)-VLOOKUP($A33,'Import OffPeak change'!$A$106:BM$202,60,FALSE)))</f>
        <v>0</v>
      </c>
      <c r="BI33" s="6">
        <f>IF(ISERROR(VLOOKUP($A33,'Import OffPeak'!$A$3:BN$99,61,FALSE)-VLOOKUP($A33,'Import OffPeak change'!$A$106:BN$202,61,FALSE)),0,(VLOOKUP($A33,'Import OffPeak'!$A$3:BN$99,61,FALSE)-VLOOKUP($A33,'Import OffPeak change'!$A$106:BN$202,61,FALSE)))</f>
        <v>0</v>
      </c>
      <c r="BJ33" s="6">
        <f>IF(ISERROR(VLOOKUP($A33,'Import OffPeak'!$A$3:BO$99,62,FALSE)-VLOOKUP($A33,'Import OffPeak change'!$A$106:BO$202,62,FALSE)),0,(VLOOKUP($A33,'Import OffPeak'!$A$3:BO$99,62,FALSE)-VLOOKUP($A33,'Import OffPeak change'!$A$106:BO$202,62,FALSE)))</f>
        <v>0</v>
      </c>
      <c r="BK33" s="6">
        <f>IF(ISERROR(VLOOKUP($A33,'Import OffPeak'!$A$3:BP$99,63,FALSE)-VLOOKUP($A33,'Import OffPeak change'!$A$106:BP$202,63,FALSE)),0,(VLOOKUP($A33,'Import OffPeak'!$A$3:BP$99,63,FALSE)-VLOOKUP($A33,'Import OffPeak change'!$A$106:BP$202,63,FALSE)))</f>
        <v>0</v>
      </c>
      <c r="BL33" s="6">
        <f>IF(ISERROR(VLOOKUP($A33,'Import OffPeak'!$A$3:BQ$99,64,FALSE)-VLOOKUP($A33,'Import OffPeak change'!$A$106:BQ$202,64,FALSE)),0,(VLOOKUP($A33,'Import OffPeak'!$A$3:BQ$99,64,FALSE)-VLOOKUP($A33,'Import OffPeak change'!$A$106:BQ$202,64,FALSE)))</f>
        <v>0</v>
      </c>
      <c r="BM33" s="6">
        <f>IF(ISERROR(VLOOKUP($A33,'Import OffPeak'!$A$3:BR$99,65,FALSE)-VLOOKUP($A33,'Import OffPeak change'!$A$106:BR$202,65,FALSE)),0,(VLOOKUP($A33,'Import OffPeak'!$A$3:BR$99,65,FALSE)-VLOOKUP($A33,'Import OffPeak change'!$A$106:BR$202,65,FALSE)))</f>
        <v>0</v>
      </c>
      <c r="BN33" s="6">
        <f>IF(ISERROR(VLOOKUP($A33,'Import OffPeak'!$A$3:BS$99,66,FALSE)-VLOOKUP($A33,'Import OffPeak change'!$A$106:BS$202,66,FALSE)),0,(VLOOKUP($A33,'Import OffPeak'!$A$3:BS$99,66,FALSE)-VLOOKUP($A33,'Import OffPeak change'!$A$106:BS$202,66,FALSE)))</f>
        <v>0</v>
      </c>
      <c r="BO33" s="6">
        <f>IF(ISERROR(VLOOKUP($A33,'Import OffPeak'!$A$3:BT$99,67,FALSE)-VLOOKUP($A33,'Import OffPeak change'!$A$106:BT$202,67,FALSE)),0,(VLOOKUP($A33,'Import OffPeak'!$A$3:BT$99,67,FALSE)-VLOOKUP($A33,'Import OffPeak change'!$A$106:BT$202,67,FALSE)))</f>
        <v>0</v>
      </c>
      <c r="BP33" s="6">
        <f>IF(ISERROR(VLOOKUP($A33,'Import OffPeak'!$A$3:BU$99,68,FALSE)-VLOOKUP($A33,'Import OffPeak change'!$A$106:BU$202,68,FALSE)),0,(VLOOKUP($A33,'Import OffPeak'!$A$3:BU$99,68,FALSE)-VLOOKUP($A33,'Import OffPeak change'!$A$106:BU$202,68,FALSE)))</f>
        <v>0</v>
      </c>
      <c r="BQ33" s="6">
        <f>IF(ISERROR(VLOOKUP($A33,'Import OffPeak'!$A$3:BV$99,69,FALSE)-VLOOKUP($A33,'Import OffPeak change'!$A$106:BV$202,69,FALSE)),0,(VLOOKUP($A33,'Import OffPeak'!$A$3:BV$99,69,FALSE)-VLOOKUP($A33,'Import OffPeak change'!$A$106:BV$202,69,FALSE)))</f>
        <v>0</v>
      </c>
      <c r="BR33" s="6">
        <f>IF(ISERROR(VLOOKUP($A33,'Import OffPeak'!$A$3:BW$99,70,FALSE)-VLOOKUP($A33,'Import OffPeak change'!$A$106:BW$202,70,FALSE)),0,(VLOOKUP($A33,'Import OffPeak'!$A$3:BW$99,70,FALSE)-VLOOKUP($A33,'Import OffPeak change'!$A$106:BW$202,70,FALSE)))</f>
        <v>0</v>
      </c>
      <c r="BS33" s="6">
        <f>IF(ISERROR(VLOOKUP($A33,'Import OffPeak'!$A$3:BX$99,71,FALSE)-VLOOKUP($A33,'Import OffPeak change'!$A$106:BX$202,71,FALSE)),0,(VLOOKUP($A33,'Import OffPeak'!$A$3:BX$99,71,FALSE)-VLOOKUP($A33,'Import OffPeak change'!$A$106:BX$202,71,FALSE)))</f>
        <v>0</v>
      </c>
      <c r="BT33" s="6">
        <f>IF(ISERROR(VLOOKUP($A33,'Import OffPeak'!$A$3:BY$99,72,FALSE)-VLOOKUP($A33,'Import OffPeak change'!$A$106:BY$202,72,FALSE)),0,(VLOOKUP($A33,'Import OffPeak'!$A$3:BY$99,72,FALSE)-VLOOKUP($A33,'Import OffPeak change'!$A$106:BY$202,72,FALSE)))</f>
        <v>0</v>
      </c>
      <c r="BU33" s="6">
        <f>IF(ISERROR(VLOOKUP($A33,'Import OffPeak'!$A$3:BZ$99,73,FALSE)-VLOOKUP($A33,'Import OffPeak change'!$A$106:BZ$202,73,FALSE)),0,(VLOOKUP($A33,'Import OffPeak'!$A$3:BZ$99,73,FALSE)-VLOOKUP($A33,'Import OffPeak change'!$A$106:BZ$202,73,FALSE)))</f>
        <v>0</v>
      </c>
      <c r="BV33" s="6">
        <f>IF(ISERROR(VLOOKUP($A33,'Import OffPeak'!$A$3:CA$99,74,FALSE)-VLOOKUP($A33,'Import OffPeak change'!$A$106:CA$202,74,FALSE)),0,(VLOOKUP($A33,'Import OffPeak'!$A$3:CA$99,74,FALSE)-VLOOKUP($A33,'Import OffPeak change'!$A$106:CA$202,74,FALSE)))</f>
        <v>0</v>
      </c>
      <c r="BW33" s="6">
        <f>IF(ISERROR(VLOOKUP($A33,'Import OffPeak'!$A$3:CB$99,75,FALSE)-VLOOKUP($A33,'Import OffPeak change'!$A$106:CB$202,75,FALSE)),0,(VLOOKUP($A33,'Import OffPeak'!$A$3:CB$99,75,FALSE)-VLOOKUP($A33,'Import OffPeak change'!$A$106:CB$202,75,FALSE)))</f>
        <v>0</v>
      </c>
      <c r="BX33" s="6">
        <f>IF(ISERROR(VLOOKUP($A33,'Import OffPeak'!$A$3:CC$99,76,FALSE)-VLOOKUP($A33,'Import OffPeak change'!$A$106:CC$202,76,FALSE)),0,(VLOOKUP($A33,'Import OffPeak'!$A$3:CC$99,76,FALSE)-VLOOKUP($A33,'Import OffPeak change'!$A$106:CC$202,76,FALSE)))</f>
        <v>0</v>
      </c>
      <c r="BY33" s="6">
        <f>IF(ISERROR(VLOOKUP($A33,'Import OffPeak'!$A$3:CD$99,77,FALSE)-VLOOKUP($A33,'Import OffPeak change'!$A$106:CD$202,77,FALSE)),0,(VLOOKUP($A33,'Import OffPeak'!$A$3:CD$99,77,FALSE)-VLOOKUP($A33,'Import OffPeak change'!$A$106:CD$202,77,FALSE)))</f>
        <v>0</v>
      </c>
      <c r="BZ33" s="6">
        <f>IF(ISERROR(VLOOKUP($A33,'Import OffPeak'!$A$3:CE$99,78,FALSE)-VLOOKUP($A33,'Import OffPeak change'!$A$106:CE$202,78,FALSE)),0,(VLOOKUP($A33,'Import OffPeak'!$A$3:CE$99,78,FALSE)-VLOOKUP($A33,'Import OffPeak change'!$A$106:CE$202,78,FALSE)))</f>
        <v>0</v>
      </c>
      <c r="CA33" s="6">
        <f>IF(ISERROR(VLOOKUP($A33,'Import OffPeak'!$A$3:CF$99,79,FALSE)-VLOOKUP($A33,'Import OffPeak change'!$A$106:CF$202,79,FALSE)),0,(VLOOKUP($A33,'Import OffPeak'!$A$3:CF$99,79,FALSE)-VLOOKUP($A33,'Import OffPeak change'!$A$106:CF$202,79,FALSE)))</f>
        <v>0</v>
      </c>
      <c r="CB33" s="6">
        <f>IF(ISERROR(VLOOKUP($A33,'Import OffPeak'!$A$3:CG$99,80,FALSE)-VLOOKUP($A33,'Import OffPeak change'!$A$106:CG$202,80,FALSE)),0,(VLOOKUP($A33,'Import OffPeak'!$A$3:CG$99,80,FALSE)-VLOOKUP($A33,'Import OffPeak change'!$A$106:CG$202,80,FALSE)))</f>
        <v>0</v>
      </c>
      <c r="CC33" s="6">
        <f>IF(ISERROR(VLOOKUP($A33,'Import OffPeak'!$A$3:CH$99,81,FALSE)-VLOOKUP($A33,'Import OffPeak change'!$A$106:CH$202,81,FALSE)),0,(VLOOKUP($A33,'Import OffPeak'!$A$3:CH$99,81,FALSE)-VLOOKUP($A33,'Import OffPeak change'!$A$106:CH$202,81,FALSE)))</f>
        <v>0</v>
      </c>
      <c r="CD33" s="6">
        <f>IF(ISERROR(VLOOKUP($A33,'Import OffPeak'!$A$3:CI$99,82,FALSE)-VLOOKUP($A33,'Import OffPeak change'!$A$106:CI$202,82,FALSE)),0,(VLOOKUP($A33,'Import OffPeak'!$A$3:CI$99,82,FALSE)-VLOOKUP($A33,'Import OffPeak change'!$A$106:CI$202,82,FALSE)))</f>
        <v>0</v>
      </c>
      <c r="CE33" s="6">
        <f>IF(ISERROR(VLOOKUP($A33,'Import OffPeak'!$A$3:CJ$99,83,FALSE)-VLOOKUP($A33,'Import OffPeak change'!$A$106:CJ$202,83,FALSE)),0,(VLOOKUP($A33,'Import OffPeak'!$A$3:CJ$99,83,FALSE)-VLOOKUP($A33,'Import OffPeak change'!$A$106:CJ$202,83,FALSE)))</f>
        <v>0</v>
      </c>
      <c r="CF33" s="6">
        <f>IF(ISERROR(VLOOKUP($A33,'Import OffPeak'!$A$3:CK$99,84,FALSE)-VLOOKUP($A33,'Import OffPeak change'!$A$106:CK$202,84,FALSE)),0,(VLOOKUP($A33,'Import OffPeak'!$A$3:CK$99,84,FALSE)-VLOOKUP($A33,'Import OffPeak change'!$A$106:CK$202,84,FALSE)))</f>
        <v>0</v>
      </c>
      <c r="CG33" s="6">
        <f>IF(ISERROR(VLOOKUP($A33,'Import OffPeak'!$A$3:CL$99,85,FALSE)-VLOOKUP($A33,'Import OffPeak change'!$A$106:CL$202,85,FALSE)),0,(VLOOKUP($A33,'Import OffPeak'!$A$3:CL$99,85,FALSE)-VLOOKUP($A33,'Import OffPeak change'!$A$106:CL$202,85,FALSE)))</f>
        <v>0</v>
      </c>
      <c r="CH33" s="6">
        <f>IF(ISERROR(VLOOKUP($A33,'Import OffPeak'!$A$3:CM$99,86,FALSE)-VLOOKUP($A33,'Import OffPeak change'!$A$106:CM$202,86,FALSE)),0,(VLOOKUP($A33,'Import OffPeak'!$A$3:CM$99,86,FALSE)-VLOOKUP($A33,'Import OffPeak change'!$A$106:CM$202,86,FALSE)))</f>
        <v>0</v>
      </c>
      <c r="CI33" s="6">
        <f>IF(ISERROR(VLOOKUP($A33,'Import OffPeak'!$A$3:CN$99,87,FALSE)-VLOOKUP($A33,'Import OffPeak change'!$A$106:CN$202,87,FALSE)),0,(VLOOKUP($A33,'Import OffPeak'!$A$3:CN$99,87,FALSE)-VLOOKUP($A33,'Import OffPeak change'!$A$106:CN$202,87,FALSE)))</f>
        <v>0</v>
      </c>
      <c r="CJ33" s="6">
        <f>IF(ISERROR(VLOOKUP($A33,'Import OffPeak'!$A$3:CO$99,88,FALSE)-VLOOKUP($A33,'Import OffPeak change'!$A$106:CO$202,88,FALSE)),0,(VLOOKUP($A33,'Import OffPeak'!$A$3:CO$99,88,FALSE)-VLOOKUP($A33,'Import OffPeak change'!$A$106:CO$202,88,FALSE)))</f>
        <v>0</v>
      </c>
      <c r="CK33" s="6">
        <f>IF(ISERROR(VLOOKUP($A33,'Import OffPeak'!$A$3:CP$99,89,FALSE)-VLOOKUP($A33,'Import OffPeak change'!$A$106:CP$202,89,FALSE)),0,(VLOOKUP($A33,'Import OffPeak'!$A$3:CP$99,89,FALSE)-VLOOKUP($A33,'Import OffPeak change'!$A$106:CP$202,89,FALSE)))</f>
        <v>0</v>
      </c>
      <c r="CL33" s="6">
        <f>IF(ISERROR(VLOOKUP($A33,'Import OffPeak'!$A$3:CQ$99,90,FALSE)-VLOOKUP($A33,'Import OffPeak change'!$A$106:CQ$202,90,FALSE)),0,(VLOOKUP($A33,'Import OffPeak'!$A$3:CQ$99,90,FALSE)-VLOOKUP($A33,'Import OffPeak change'!$A$106:CQ$202,90,FALSE)))</f>
        <v>0</v>
      </c>
      <c r="CM33" s="6">
        <f>IF(ISERROR(VLOOKUP($A33,'Import OffPeak'!$A$3:CR$99,91,FALSE)-VLOOKUP($A33,'Import OffPeak change'!$A$106:CR$202,91,FALSE)),0,(VLOOKUP($A33,'Import OffPeak'!$A$3:CR$99,91,FALSE)-VLOOKUP($A33,'Import OffPeak change'!$A$106:CR$202,91,FALSE)))</f>
        <v>0</v>
      </c>
      <c r="CN33" s="6">
        <f>IF(ISERROR(VLOOKUP($A33,'Import OffPeak'!$A$3:CS$99,92,FALSE)-VLOOKUP($A33,'Import OffPeak change'!$A$106:CS$202,92,FALSE)),0,(VLOOKUP($A33,'Import OffPeak'!$A$3:CS$99,92,FALSE)-VLOOKUP($A33,'Import OffPeak change'!$A$106:CS$202,92,FALSE)))</f>
        <v>0</v>
      </c>
      <c r="CO33" s="6">
        <f>IF(ISERROR(VLOOKUP($A33,'Import OffPeak'!$A$3:CT$99,93,FALSE)-VLOOKUP($A33,'Import OffPeak change'!$A$106:CT$202,93,FALSE)),0,(VLOOKUP($A33,'Import OffPeak'!$A$3:CT$99,93,FALSE)-VLOOKUP($A33,'Import OffPeak change'!$A$106:CT$202,93,FALSE)))</f>
        <v>0</v>
      </c>
      <c r="CP33" s="6">
        <f>IF(ISERROR(VLOOKUP($A33,'Import OffPeak'!$A$3:CU$99,94,FALSE)-VLOOKUP($A33,'Import OffPeak change'!$A$106:CU$202,94,FALSE)),0,(VLOOKUP($A33,'Import OffPeak'!$A$3:CU$99,94,FALSE)-VLOOKUP($A33,'Import OffPeak change'!$A$106:CU$202,94,FALSE)))</f>
        <v>0</v>
      </c>
      <c r="CQ33" s="6">
        <f>IF(ISERROR(VLOOKUP($A33,'Import OffPeak'!$A$3:CV$99,95,FALSE)-VLOOKUP($A33,'Import OffPeak change'!$A$106:CV$202,95,FALSE)),0,(VLOOKUP($A33,'Import OffPeak'!$A$3:CV$99,95,FALSE)-VLOOKUP($A33,'Import OffPeak change'!$A$106:CV$202,95,FALSE)))</f>
        <v>0</v>
      </c>
      <c r="CR33" s="6">
        <f>IF(ISERROR(VLOOKUP($A33,'Import OffPeak'!$A$3:CW$99,96,FALSE)-VLOOKUP($A33,'Import OffPeak change'!$A$106:CW$202,96,FALSE)),0,(VLOOKUP($A33,'Import OffPeak'!$A$3:CW$99,96,FALSE)-VLOOKUP($A33,'Import OffPeak change'!$A$106:CW$202,96,FALSE)))</f>
        <v>0</v>
      </c>
      <c r="CS33" s="6">
        <f>IF(ISERROR(VLOOKUP($A33,'Import OffPeak'!$A$3:CX$99,97,FALSE)-VLOOKUP($A33,'Import OffPeak change'!$A$106:CX$202,97,FALSE)),0,(VLOOKUP($A33,'Import OffPeak'!$A$3:CX$99,97,FALSE)-VLOOKUP($A33,'Import OffPeak change'!$A$106:CX$202,97,FALSE)))</f>
        <v>0</v>
      </c>
      <c r="CT33" s="6">
        <f>IF(ISERROR(VLOOKUP($A33,'Import OffPeak'!$A$3:CY$99,98,FALSE)-VLOOKUP($A33,'Import OffPeak change'!$A$106:CY$202,98,FALSE)),0,(VLOOKUP($A33,'Import OffPeak'!$A$3:CY$99,98,FALSE)-VLOOKUP($A33,'Import OffPeak change'!$A$106:CY$202,98,FALSE)))</f>
        <v>0</v>
      </c>
      <c r="CU33" s="6">
        <f>IF(ISERROR(VLOOKUP($A33,'Import OffPeak'!$A$3:CZ$99,99,FALSE)-VLOOKUP($A33,'Import OffPeak change'!$A$106:CZ$202,99,FALSE)),0,(VLOOKUP($A33,'Import OffPeak'!$A$3:CZ$99,99,FALSE)-VLOOKUP($A33,'Import OffPeak change'!$A$106:CZ$202,99,FALSE)))</f>
        <v>0</v>
      </c>
      <c r="CV33" s="6">
        <f>IF(ISERROR(VLOOKUP($A33,'Import OffPeak'!$A$3:DA$99,100,FALSE)-VLOOKUP($A33,'Import OffPeak change'!$A$106:DA$202,100,FALSE)),0,(VLOOKUP($A33,'Import OffPeak'!$A$3:DA$99,100,FALSE)-VLOOKUP($A33,'Import OffPeak change'!$A$106:DA$202,100,FALSE)))</f>
        <v>0</v>
      </c>
      <c r="CW33" s="6">
        <f>IF(ISERROR(VLOOKUP($A33,'Import OffPeak'!$A$3:DB$99,101,FALSE)-VLOOKUP($A33,'Import OffPeak change'!$A$106:DB$202,101,FALSE)),0,(VLOOKUP($A33,'Import OffPeak'!$A$3:DB$99,101,FALSE)-VLOOKUP($A33,'Import OffPeak change'!$A$106:DB$202,101,FALSE)))</f>
        <v>0</v>
      </c>
      <c r="CX33" s="6">
        <f>IF(ISERROR(VLOOKUP($A33,'Import OffPeak'!$A$3:DC$99,102,FALSE)-VLOOKUP($A33,'Import OffPeak change'!$A$106:DC$202,102,FALSE)),0,(VLOOKUP($A33,'Import OffPeak'!$A$3:DC$99,102,FALSE)-VLOOKUP($A33,'Import OffPeak change'!$A$106:DC$202,102,FALSE)))</f>
        <v>0</v>
      </c>
      <c r="CY33" s="6">
        <f>IF(ISERROR(VLOOKUP($A33,'Import OffPeak'!$A$3:DD$99,103,FALSE)-VLOOKUP($A33,'Import OffPeak change'!$A$106:DD$202,103,FALSE)),0,(VLOOKUP($A33,'Import OffPeak'!$A$3:DD$99,103,FALSE)-VLOOKUP($A33,'Import OffPeak change'!$A$106:DD$202,103,FALSE)))</f>
        <v>0</v>
      </c>
      <c r="CZ33" s="6">
        <f>IF(ISERROR(VLOOKUP($A33,'Import OffPeak'!$A$3:DE$99,104,FALSE)-VLOOKUP($A33,'Import OffPeak change'!$A$106:DE$202,104,FALSE)),0,(VLOOKUP($A33,'Import OffPeak'!$A$3:DE$99,104,FALSE)-VLOOKUP($A33,'Import OffPeak change'!$A$106:DE$202,104,FALSE)))</f>
        <v>0</v>
      </c>
      <c r="DA33" s="6">
        <f>IF(ISERROR(VLOOKUP($A33,'Import OffPeak'!$A$3:DF$99,105,FALSE)-VLOOKUP($A33,'Import OffPeak change'!$A$106:DF$202,105,FALSE)),0,(VLOOKUP($A33,'Import OffPeak'!$A$3:DF$99,105,FALSE)-VLOOKUP($A33,'Import OffPeak change'!$A$106:DF$202,105,FALSE)))</f>
        <v>0</v>
      </c>
      <c r="DB33" s="6">
        <f>IF(ISERROR(VLOOKUP($A33,'Import OffPeak'!$A$3:DG$99,106,FALSE)-VLOOKUP($A33,'Import OffPeak change'!$A$106:DG$202,106,FALSE)),0,(VLOOKUP($A33,'Import OffPeak'!$A$3:DG$99,106,FALSE)-VLOOKUP($A33,'Import OffPeak change'!$A$106:DG$202,106,FALSE)))</f>
        <v>0</v>
      </c>
      <c r="DC33" s="6">
        <f>IF(ISERROR(VLOOKUP($A33,'Import OffPeak'!$A$3:DH$99,107,FALSE)-VLOOKUP($A33,'Import OffPeak change'!$A$106:DH$202,107,FALSE)),0,(VLOOKUP($A33,'Import OffPeak'!$A$3:DH$99,107,FALSE)-VLOOKUP($A33,'Import OffPeak change'!$A$106:DH$202,107,FALSE)))</f>
        <v>0</v>
      </c>
      <c r="DD33" s="6">
        <f>IF(ISERROR(VLOOKUP($A33,'Import OffPeak'!$A$3:DI$99,108,FALSE)-VLOOKUP($A33,'Import OffPeak change'!$A$106:DI$202,108,FALSE)),0,(VLOOKUP($A33,'Import OffPeak'!$A$3:DI$99,108,FALSE)-VLOOKUP($A33,'Import OffPeak change'!$A$106:DI$202,108,FALSE)))</f>
        <v>0</v>
      </c>
      <c r="DE33" s="6">
        <f>IF(ISERROR(VLOOKUP($A33,'Import OffPeak'!$A$3:DJ$99,109,FALSE)-VLOOKUP($A33,'Import OffPeak change'!$A$106:DJ$202,109,FALSE)),0,(VLOOKUP($A33,'Import OffPeak'!$A$3:DJ$99,109,FALSE)-VLOOKUP($A33,'Import OffPeak change'!$A$106:DJ$202,109,FALSE)))</f>
        <v>0</v>
      </c>
      <c r="DF33" s="6">
        <f>IF(ISERROR(VLOOKUP($A33,'Import OffPeak'!$A$3:DK$99,110,FALSE)-VLOOKUP($A33,'Import OffPeak change'!$A$106:DK$202,110,FALSE)),0,(VLOOKUP($A33,'Import OffPeak'!$A$3:DK$99,110,FALSE)-VLOOKUP($A33,'Import OffPeak change'!$A$106:DK$202,110,FALSE)))</f>
        <v>0</v>
      </c>
      <c r="DG33" s="6">
        <f>IF(ISERROR(VLOOKUP($A33,'Import OffPeak'!$A$3:DL$99,111,FALSE)-VLOOKUP($A33,'Import OffPeak change'!$A$106:DL$202,111,FALSE)),0,(VLOOKUP($A33,'Import OffPeak'!$A$3:DL$99,111,FALSE)-VLOOKUP($A33,'Import OffPeak change'!$A$106:DL$202,111,FALSE)))</f>
        <v>0</v>
      </c>
      <c r="DH33" s="6">
        <f>IF(ISERROR(VLOOKUP($A33,'Import OffPeak'!$A$3:DM$99,112,FALSE)-VLOOKUP($A33,'Import OffPeak change'!$A$106:DM$202,112,FALSE)),0,(VLOOKUP($A33,'Import OffPeak'!$A$3:DM$99,112,FALSE)-VLOOKUP($A33,'Import OffPeak change'!$A$106:DM$202,112,FALSE)))</f>
        <v>0</v>
      </c>
      <c r="DI33" s="6">
        <f>IF(ISERROR(VLOOKUP($A33,'Import OffPeak'!$A$3:DN$99,113,FALSE)-VLOOKUP($A33,'Import OffPeak change'!$A$106:DN$202,113,FALSE)),0,(VLOOKUP($A33,'Import OffPeak'!$A$3:DN$99,113,FALSE)-VLOOKUP($A33,'Import OffPeak change'!$A$106:DN$202,113,FALSE)))</f>
        <v>0</v>
      </c>
      <c r="DJ33" s="6">
        <f>IF(ISERROR(VLOOKUP($A33,'Import OffPeak'!$A$3:DO$99,114,FALSE)-VLOOKUP($A33,'Import OffPeak change'!$A$106:DO$202,114,FALSE)),0,(VLOOKUP($A33,'Import OffPeak'!$A$3:DO$99,114,FALSE)-VLOOKUP($A33,'Import OffPeak change'!$A$106:DO$202,114,FALSE)))</f>
        <v>0</v>
      </c>
      <c r="DK33" s="6">
        <f>IF(ISERROR(VLOOKUP($A33,'Import OffPeak'!$A$3:DP$99,115,FALSE)-VLOOKUP($A33,'Import OffPeak change'!$A$106:DP$202,115,FALSE)),0,(VLOOKUP($A33,'Import OffPeak'!$A$3:DP$99,115,FALSE)-VLOOKUP($A33,'Import OffPeak change'!$A$106:DP$202,115,FALSE)))</f>
        <v>0</v>
      </c>
      <c r="DL33" s="6">
        <f>IF(ISERROR(VLOOKUP($A33,'Import OffPeak'!$A$3:DQ$99,116,FALSE)-VLOOKUP($A33,'Import OffPeak change'!$A$106:DQ$202,116,FALSE)),0,(VLOOKUP($A33,'Import OffPeak'!$A$3:DQ$99,116,FALSE)-VLOOKUP($A33,'Import OffPeak change'!$A$106:DQ$202,116,FALSE)))</f>
        <v>0</v>
      </c>
      <c r="DM33" s="6">
        <f>IF(ISERROR(VLOOKUP($A33,'Import OffPeak'!$A$3:DR$99,117,FALSE)-VLOOKUP($A33,'Import OffPeak change'!$A$106:DR$202,117,FALSE)),0,(VLOOKUP($A33,'Import OffPeak'!$A$3:DR$99,117,FALSE)-VLOOKUP($A33,'Import OffPeak change'!$A$106:DR$202,117,FALSE)))</f>
        <v>0</v>
      </c>
      <c r="DN33" s="6">
        <f>IF(ISERROR(VLOOKUP($A33,'Import OffPeak'!$A$3:DS$99,118,FALSE)-VLOOKUP($A33,'Import OffPeak change'!$A$106:DS$202,118,FALSE)),0,(VLOOKUP($A33,'Import OffPeak'!$A$3:DS$99,118,FALSE)-VLOOKUP($A33,'Import OffPeak change'!$A$106:DS$202,118,FALSE)))</f>
        <v>0</v>
      </c>
      <c r="DO33" s="6">
        <f>IF(ISERROR(VLOOKUP($A33,'Import OffPeak'!$A$3:DT$99,119,FALSE)-VLOOKUP($A33,'Import OffPeak change'!$A$106:DT$202,119,FALSE)),0,(VLOOKUP($A33,'Import OffPeak'!$A$3:DT$99,119,FALSE)-VLOOKUP($A33,'Import OffPeak change'!$A$106:DT$202,119,FALSE)))</f>
        <v>0</v>
      </c>
      <c r="DP33" s="6">
        <f>IF(ISERROR(VLOOKUP($A33,'Import OffPeak'!$A$3:DU$99,120,FALSE)-VLOOKUP($A33,'Import OffPeak change'!$A$106:DU$202,120,FALSE)),0,(VLOOKUP($A33,'Import OffPeak'!$A$3:DU$99,120,FALSE)-VLOOKUP($A33,'Import OffPeak change'!$A$106:DU$202,120,FALSE)))</f>
        <v>0</v>
      </c>
      <c r="DQ33" s="6">
        <f>IF(ISERROR(VLOOKUP($A33,'Import OffPeak'!$A$3:DV$99,121,FALSE)-VLOOKUP($A33,'Import OffPeak change'!$A$106:DV$202,121,FALSE)),0,(VLOOKUP($A33,'Import OffPeak'!$A$3:DV$99,121,FALSE)-VLOOKUP($A33,'Import OffPeak change'!$A$106:DV$202,121,FALSE)))</f>
        <v>0</v>
      </c>
      <c r="DR33" s="6">
        <f>IF(ISERROR(VLOOKUP($A33,'Import OffPeak'!$A$3:DW$99,122,FALSE)-VLOOKUP($A33,'Import OffPeak change'!$A$106:DW$202,122,FALSE)),0,(VLOOKUP($A33,'Import OffPeak'!$A$3:DW$99,122,FALSE)-VLOOKUP($A33,'Import OffPeak change'!$A$106:DW$202,122,FALSE)))</f>
        <v>0</v>
      </c>
      <c r="DS33" s="6">
        <f>IF(ISERROR(VLOOKUP($A33,'Import OffPeak'!$A$3:DX$99,123,FALSE)-VLOOKUP($A33,'Import OffPeak change'!$A$106:DX$202,123,FALSE)),0,(VLOOKUP($A33,'Import OffPeak'!$A$3:DX$99,123,FALSE)-VLOOKUP($A33,'Import OffPeak change'!$A$106:DX$202,123,FALSE)))</f>
        <v>0</v>
      </c>
      <c r="DT33" s="6">
        <f>IF(ISERROR(VLOOKUP($A33,'Import OffPeak'!$A$3:DY$99,124,FALSE)-VLOOKUP($A33,'Import OffPeak change'!$A$106:DY$202,124,FALSE)),0,(VLOOKUP($A33,'Import OffPeak'!$A$3:DY$99,124,FALSE)-VLOOKUP($A33,'Import OffPeak change'!$A$106:DY$202,124,FALSE)))</f>
        <v>0</v>
      </c>
      <c r="DU33" s="6">
        <f>IF(ISERROR(VLOOKUP($A33,'Import OffPeak'!$A$3:DZ$99,125,FALSE)-VLOOKUP($A33,'Import OffPeak change'!$A$106:DZ$202,125,FALSE)),0,(VLOOKUP($A33,'Import OffPeak'!$A$3:DZ$99,125,FALSE)-VLOOKUP($A33,'Import OffPeak change'!$A$106:DZ$202,125,FALSE)))</f>
        <v>0</v>
      </c>
      <c r="DV33" s="6">
        <f>IF(ISERROR(VLOOKUP($A33,'Import OffPeak'!$A$3:EA$99,126,FALSE)-VLOOKUP($A33,'Import OffPeak change'!$A$106:EA$202,126,FALSE)),0,(VLOOKUP($A33,'Import OffPeak'!$A$3:EA$99,126,FALSE)-VLOOKUP($A33,'Import OffPeak change'!$A$106:EA$202,126,FALSE)))</f>
        <v>0</v>
      </c>
      <c r="DW33" s="6">
        <f>IF(ISERROR(VLOOKUP($A33,'Import OffPeak'!$A$3:EB$99,127,FALSE)-VLOOKUP($A33,'Import OffPeak change'!$A$106:EB$202,127,FALSE)),0,(VLOOKUP($A33,'Import OffPeak'!$A$3:EB$99,127,FALSE)-VLOOKUP($A33,'Import OffPeak change'!$A$106:EB$202,127,FALSE)))</f>
        <v>0</v>
      </c>
      <c r="DX33" s="6">
        <f>IF(ISERROR(VLOOKUP($A33,'Import OffPeak'!$A$3:EC$99,128,FALSE)-VLOOKUP($A33,'Import OffPeak change'!$A$106:EC$202,128,FALSE)),0,(VLOOKUP($A33,'Import OffPeak'!$A$3:EC$99,128,FALSE)-VLOOKUP($A33,'Import OffPeak change'!$A$106:EC$202,128,FALSE)))</f>
        <v>0</v>
      </c>
      <c r="DY33" s="6">
        <f>IF(ISERROR(VLOOKUP($A33,'Import OffPeak'!$A$3:ED$99,129,FALSE)-VLOOKUP($A33,'Import OffPeak change'!$A$106:ED$202,129,FALSE)),0,(VLOOKUP($A33,'Import OffPeak'!$A$3:ED$99,129,FALSE)-VLOOKUP($A33,'Import OffPeak change'!$A$106:ED$202,129,FALSE)))</f>
        <v>0</v>
      </c>
      <c r="DZ33" s="6">
        <f>IF(ISERROR(VLOOKUP($A33,'Import OffPeak'!$A$3:EE$99,130,FALSE)-VLOOKUP($A33,'Import OffPeak change'!$A$106:EE$202,130,FALSE)),0,(VLOOKUP($A33,'Import OffPeak'!$A$3:EE$99,130,FALSE)-VLOOKUP($A33,'Import OffPeak change'!$A$106:EE$202,130,FALSE)))</f>
        <v>0</v>
      </c>
      <c r="EA33" s="6">
        <f>IF(ISERROR(VLOOKUP($A33,'Import OffPeak'!$A$3:EF$99,131,FALSE)-VLOOKUP($A33,'Import OffPeak change'!$A$106:EF$202,131,FALSE)),0,(VLOOKUP($A33,'Import OffPeak'!$A$3:EF$99,131,FALSE)-VLOOKUP($A33,'Import OffPeak change'!$A$106:EF$202,131,FALSE)))</f>
        <v>0</v>
      </c>
      <c r="EB33" s="6">
        <f>IF(ISERROR(VLOOKUP($A33,'Import OffPeak'!$A$3:EG$99,132,FALSE)-VLOOKUP($A33,'Import OffPeak change'!$A$106:EG$202,132,FALSE)),0,(VLOOKUP($A33,'Import OffPeak'!$A$3:EG$99,132,FALSE)-VLOOKUP($A33,'Import OffPeak change'!$A$106:EG$202,132,FALSE)))</f>
        <v>0</v>
      </c>
      <c r="EC33" s="6">
        <f>IF(ISERROR(VLOOKUP($A33,'Import OffPeak'!$A$3:EH$99,133,FALSE)-VLOOKUP($A33,'Import OffPeak change'!$A$106:EH$202,133,FALSE)),0,(VLOOKUP($A33,'Import OffPeak'!$A$3:EH$99,133,FALSE)-VLOOKUP($A33,'Import OffPeak change'!$A$106:EH$202,133,FALSE)))</f>
        <v>0</v>
      </c>
      <c r="ED33" s="6">
        <f>IF(ISERROR(VLOOKUP($A33,'Import OffPeak'!$A$3:EI$99,134,FALSE)-VLOOKUP($A33,'Import OffPeak change'!$A$106:EI$202,134,FALSE)),0,(VLOOKUP($A33,'Import OffPeak'!$A$3:EI$99,134,FALSE)-VLOOKUP($A33,'Import OffPeak change'!$A$106:EI$202,134,FALSE)))</f>
        <v>0</v>
      </c>
      <c r="EE33" s="6">
        <f>IF(ISERROR(VLOOKUP($A33,'Import OffPeak'!$A$3:EJ$99,135,FALSE)-VLOOKUP($A33,'Import OffPeak change'!$A$106:EJ$202,135,FALSE)),0,(VLOOKUP($A33,'Import OffPeak'!$A$3:EJ$99,135,FALSE)-VLOOKUP($A33,'Import OffPeak change'!$A$106:EJ$202,135,FALSE)))</f>
        <v>0</v>
      </c>
      <c r="EF33" s="6">
        <f>IF(ISERROR(VLOOKUP($A33,'Import OffPeak'!$A$3:EK$99,136,FALSE)-VLOOKUP($A33,'Import OffPeak change'!$A$106:EK$202,136,FALSE)),0,(VLOOKUP($A33,'Import OffPeak'!$A$3:EK$99,136,FALSE)-VLOOKUP($A33,'Import OffPeak change'!$A$106:EK$202,136,FALSE)))</f>
        <v>0</v>
      </c>
      <c r="EG33" s="6">
        <f>IF(ISERROR(VLOOKUP($A33,'Import OffPeak'!$A$3:EL$99,137,FALSE)-VLOOKUP($A33,'Import OffPeak change'!$A$106:EL$202,137,FALSE)),0,(VLOOKUP($A33,'Import OffPeak'!$A$3:EL$99,137,FALSE)-VLOOKUP($A33,'Import OffPeak change'!$A$106:EL$202,137,FALSE)))</f>
        <v>0</v>
      </c>
      <c r="EH33" s="6">
        <f>IF(ISERROR(VLOOKUP($A33,'Import OffPeak'!$A$3:EM$99,138,FALSE)-VLOOKUP($A33,'Import OffPeak change'!$A$106:EM$202,138,FALSE)),0,(VLOOKUP($A33,'Import OffPeak'!$A$3:EM$99,138,FALSE)-VLOOKUP($A33,'Import OffPeak change'!$A$106:EM$202,138,FALSE)))</f>
        <v>0</v>
      </c>
      <c r="EI33" s="6">
        <f>IF(ISERROR(VLOOKUP($A33,'Import OffPeak'!$A$3:EN$99,139,FALSE)-VLOOKUP($A33,'Import OffPeak change'!$A$106:EN$202,139,FALSE)),0,(VLOOKUP($A33,'Import OffPeak'!$A$3:EN$99,139,FALSE)-VLOOKUP($A33,'Import OffPeak change'!$A$106:EN$202,139,FALSE)))</f>
        <v>0</v>
      </c>
      <c r="EJ33" s="6">
        <f>IF(ISERROR(VLOOKUP($A33,'Import OffPeak'!$A$3:EO$99,140,FALSE)-VLOOKUP($A33,'Import OffPeak change'!$A$106:EO$202,140,FALSE)),0,(VLOOKUP($A33,'Import OffPeak'!$A$3:EO$99,140,FALSE)-VLOOKUP($A33,'Import OffPeak change'!$A$106:EO$202,140,FALSE)))</f>
        <v>0</v>
      </c>
      <c r="EK33" s="6">
        <f>IF(ISERROR(VLOOKUP($A33,'Import OffPeak'!$A$3:EP$99,141,FALSE)-VLOOKUP($A33,'Import OffPeak change'!$A$106:EP$202,141,FALSE)),0,(VLOOKUP($A33,'Import OffPeak'!$A$3:EP$99,141,FALSE)-VLOOKUP($A33,'Import OffPeak change'!$A$106:EP$202,141,FALSE)))</f>
        <v>0</v>
      </c>
      <c r="EL33" s="6">
        <f>IF(ISERROR(VLOOKUP($A33,'Import OffPeak'!$A$3:EQ$99,142,FALSE)-VLOOKUP($A33,'Import OffPeak change'!$A$106:EQ$202,142,FALSE)),0,(VLOOKUP($A33,'Import OffPeak'!$A$3:EQ$99,142,FALSE)-VLOOKUP($A33,'Import OffPeak change'!$A$106:EQ$202,142,FALSE)))</f>
        <v>0</v>
      </c>
      <c r="EM33" s="6">
        <f>IF(ISERROR(VLOOKUP($A33,'Import OffPeak'!$A$3:ER$99,143,FALSE)-VLOOKUP($A33,'Import OffPeak change'!$A$106:ER$202,143,FALSE)),0,(VLOOKUP($A33,'Import OffPeak'!$A$3:ER$99,143,FALSE)-VLOOKUP($A33,'Import OffPeak change'!$A$106:ER$202,143,FALSE)))</f>
        <v>0</v>
      </c>
      <c r="EN33" s="6">
        <f>IF(ISERROR(VLOOKUP($A33,'Import OffPeak'!$A$3:ES$99,144,FALSE)-VLOOKUP($A33,'Import OffPeak change'!$A$106:ES$202,144,FALSE)),0,(VLOOKUP($A33,'Import OffPeak'!$A$3:ES$99,144,FALSE)-VLOOKUP($A33,'Import OffPeak change'!$A$106:ES$202,144,FALSE)))</f>
        <v>0</v>
      </c>
      <c r="EO33" s="6">
        <f>IF(ISERROR(VLOOKUP($A33,'Import OffPeak'!$A$3:ET$99,145,FALSE)-VLOOKUP($A33,'Import OffPeak change'!$A$106:ET$202,145,FALSE)),0,(VLOOKUP($A33,'Import OffPeak'!$A$3:ET$99,145,FALSE)-VLOOKUP($A33,'Import OffPeak change'!$A$106:ET$202,145,FALSE)))</f>
        <v>0</v>
      </c>
      <c r="EP33" s="6">
        <f>IF(ISERROR(VLOOKUP($A33,'Import OffPeak'!$A$3:EU$99,146,FALSE)-VLOOKUP($A33,'Import OffPeak change'!$A$106:EU$202,146,FALSE)),0,(VLOOKUP($A33,'Import OffPeak'!$A$3:EU$99,146,FALSE)-VLOOKUP($A33,'Import OffPeak change'!$A$106:EU$202,146,FALSE)))</f>
        <v>0</v>
      </c>
      <c r="EQ33" s="6">
        <f>IF(ISERROR(VLOOKUP($A33,'Import OffPeak'!$A$3:EV$99,147,FALSE)-VLOOKUP($A33,'Import OffPeak change'!$A$106:EV$202,147,FALSE)),0,(VLOOKUP($A33,'Import OffPeak'!$A$3:EV$99,147,FALSE)-VLOOKUP($A33,'Import OffPeak change'!$A$106:EV$202,147,FALSE)))</f>
        <v>0</v>
      </c>
      <c r="ER33" s="6">
        <f>IF(ISERROR(VLOOKUP($A33,'Import OffPeak'!$A$3:EW$99,148,FALSE)-VLOOKUP($A33,'Import OffPeak change'!$A$106:EW$202,148,FALSE)),0,(VLOOKUP($A33,'Import OffPeak'!$A$3:EW$99,148,FALSE)-VLOOKUP($A33,'Import OffPeak change'!$A$106:EW$202,148,FALSE)))</f>
        <v>0</v>
      </c>
      <c r="ES33" s="6">
        <f>IF(ISERROR(VLOOKUP($A33,'Import OffPeak'!$A$3:EX$99,149,FALSE)-VLOOKUP($A33,'Import OffPeak change'!$A$106:EX$202,149,FALSE)),0,(VLOOKUP($A33,'Import OffPeak'!$A$3:EX$99,149,FALSE)-VLOOKUP($A33,'Import OffPeak change'!$A$106:EX$202,149,FALSE)))</f>
        <v>0</v>
      </c>
      <c r="ET33" s="6">
        <f>IF(ISERROR(VLOOKUP($A33,'Import OffPeak'!$A$3:EY$99,150,FALSE)-VLOOKUP($A33,'Import OffPeak change'!$A$106:EY$202,150,FALSE)),0,(VLOOKUP($A33,'Import OffPeak'!$A$3:EY$99,150,FALSE)-VLOOKUP($A33,'Import OffPeak change'!$A$106:EY$202,150,FALSE)))</f>
        <v>0</v>
      </c>
      <c r="EU33" s="6">
        <f>IF(ISERROR(VLOOKUP($A33,'Import OffPeak'!$A$3:EZ$99,151,FALSE)-VLOOKUP($A33,'Import OffPeak change'!$A$106:EZ$202,151,FALSE)),0,(VLOOKUP($A33,'Import OffPeak'!$A$3:EZ$99,151,FALSE)-VLOOKUP($A33,'Import OffPeak change'!$A$106:EZ$202,151,FALSE)))</f>
        <v>0</v>
      </c>
      <c r="EV33" s="6">
        <f>IF(ISERROR(VLOOKUP($A33,'Import OffPeak'!$A$3:FA$99,152,FALSE)-VLOOKUP($A33,'Import OffPeak change'!$A$106:FA$202,152,FALSE)),0,(VLOOKUP($A33,'Import OffPeak'!$A$3:FA$99,152,FALSE)-VLOOKUP($A33,'Import OffPeak change'!$A$106:FA$202,152,FALSE)))</f>
        <v>0</v>
      </c>
      <c r="EW33" s="6">
        <f>IF(ISERROR(VLOOKUP($A33,'Import OffPeak'!$A$3:FB$99,153,FALSE)-VLOOKUP($A33,'Import OffPeak change'!$A$106:FB$202,153,FALSE)),0,(VLOOKUP($A33,'Import OffPeak'!$A$3:FB$99,153,FALSE)-VLOOKUP($A33,'Import OffPeak change'!$A$106:FB$202,153,FALSE)))</f>
        <v>0</v>
      </c>
      <c r="EX33" s="6">
        <f>IF(ISERROR(VLOOKUP($A33,'Import OffPeak'!$A$3:FC$99,154,FALSE)-VLOOKUP($A33,'Import OffPeak change'!$A$106:FC$202,154,FALSE)),0,(VLOOKUP($A33,'Import OffPeak'!$A$3:FC$99,154,FALSE)-VLOOKUP($A33,'Import OffPeak change'!$A$106:FC$202,154,FALSE)))</f>
        <v>0</v>
      </c>
      <c r="EY33" s="6">
        <f>IF(ISERROR(VLOOKUP($A33,'Import OffPeak'!$A$3:FD$99,155,FALSE)-VLOOKUP($A33,'Import OffPeak change'!$A$106:FD$202,155,FALSE)),0,(VLOOKUP($A33,'Import OffPeak'!$A$3:FD$99,155,FALSE)-VLOOKUP($A33,'Import OffPeak change'!$A$106:FD$202,155,FALSE)))</f>
        <v>0</v>
      </c>
      <c r="EZ33" s="6">
        <f>IF(ISERROR(VLOOKUP($A33,'Import OffPeak'!$A$3:FE$99,156,FALSE)-VLOOKUP($A33,'Import OffPeak change'!$A$106:FE$202,156,FALSE)),0,(VLOOKUP($A33,'Import OffPeak'!$A$3:FE$99,156,FALSE)-VLOOKUP($A33,'Import OffPeak change'!$A$106:FE$202,156,FALSE)))</f>
        <v>0</v>
      </c>
      <c r="FA33" s="6">
        <f>IF(ISERROR(VLOOKUP($A33,'Import OffPeak'!$A$3:FF$99,157,FALSE)-VLOOKUP($A33,'Import OffPeak change'!$A$106:FF$202,157,FALSE)),0,(VLOOKUP($A33,'Import OffPeak'!$A$3:FF$99,157,FALSE)-VLOOKUP($A33,'Import OffPeak change'!$A$106:FF$202,157,FALSE)))</f>
        <v>0</v>
      </c>
      <c r="FB33" s="6">
        <f>IF(ISERROR(VLOOKUP($A33,'Import OffPeak'!$A$3:FG$99,158,FALSE)-VLOOKUP($A33,'Import OffPeak change'!$A$106:FG$202,158,FALSE)),0,(VLOOKUP($A33,'Import OffPeak'!$A$3:FG$99,158,FALSE)-VLOOKUP($A33,'Import OffPeak change'!$A$106:FG$202,158,FALSE)))</f>
        <v>0</v>
      </c>
      <c r="FC33" s="6">
        <f>IF(ISERROR(VLOOKUP($A33,'Import OffPeak'!$A$3:FH$99,159,FALSE)-VLOOKUP($A33,'Import OffPeak change'!$A$106:FH$202,159,FALSE)),0,(VLOOKUP($A33,'Import OffPeak'!$A$3:FH$99,159,FALSE)-VLOOKUP($A33,'Import OffPeak change'!$A$106:FH$202,159,FALSE)))</f>
        <v>0</v>
      </c>
      <c r="FD33" s="6">
        <f>IF(ISERROR(VLOOKUP($A33,'Import OffPeak'!$A$3:FI$99,160,FALSE)-VLOOKUP($A33,'Import OffPeak change'!$A$106:FI$202,160,FALSE)),0,(VLOOKUP($A33,'Import OffPeak'!$A$3:FI$99,160,FALSE)-VLOOKUP($A33,'Import OffPeak change'!$A$106:FI$202,160,FALSE)))</f>
        <v>0</v>
      </c>
      <c r="FE33" s="6">
        <f>IF(ISERROR(VLOOKUP($A33,'Import OffPeak'!$A$3:FJ$99,161,FALSE)-VLOOKUP($A33,'Import OffPeak change'!$A$106:FJ$202,161,FALSE)),0,(VLOOKUP($A33,'Import OffPeak'!$A$3:FJ$99,161,FALSE)-VLOOKUP($A33,'Import OffPeak change'!$A$106:FJ$202,161,FALSE)))</f>
        <v>0</v>
      </c>
      <c r="FF33" s="6">
        <f>IF(ISERROR(VLOOKUP($A33,'Import OffPeak'!$A$3:FK$99,162,FALSE)-VLOOKUP($A33,'Import OffPeak change'!$A$106:FK$202,162,FALSE)),0,(VLOOKUP($A33,'Import OffPeak'!$A$3:FK$99,162,FALSE)-VLOOKUP($A33,'Import OffPeak change'!$A$106:FK$202,162,FALSE)))</f>
        <v>0</v>
      </c>
      <c r="FG33" s="6">
        <f>IF(ISERROR(VLOOKUP($A33,'Import OffPeak'!$A$3:FL$99,163,FALSE)-VLOOKUP($A33,'Import OffPeak change'!$A$106:FL$202,163,FALSE)),0,(VLOOKUP($A33,'Import OffPeak'!$A$3:FL$99,163,FALSE)-VLOOKUP($A33,'Import OffPeak change'!$A$106:FL$202,163,FALSE)))</f>
        <v>0</v>
      </c>
      <c r="FH33" s="6">
        <f>IF(ISERROR(VLOOKUP($A33,'Import OffPeak'!$A$3:FM$99,164,FALSE)-VLOOKUP($A33,'Import OffPeak change'!$A$106:FM$202,164,FALSE)),0,(VLOOKUP($A33,'Import OffPeak'!$A$3:FM$99,164,FALSE)-VLOOKUP($A33,'Import OffPeak change'!$A$106:FM$202,164,FALSE)))</f>
        <v>0</v>
      </c>
      <c r="FI33" s="6">
        <f>IF(ISERROR(VLOOKUP($A33,'Import OffPeak'!$A$3:FN$99,165,FALSE)-VLOOKUP($A33,'Import OffPeak change'!$A$106:FN$202,165,FALSE)),0,(VLOOKUP($A33,'Import OffPeak'!$A$3:FN$99,165,FALSE)-VLOOKUP($A33,'Import OffPeak change'!$A$106:FN$202,165,FALSE)))</f>
        <v>0</v>
      </c>
      <c r="FJ33" s="6">
        <f>IF(ISERROR(VLOOKUP($A33,'Import OffPeak'!$A$3:FO$99,166,FALSE)-VLOOKUP($A33,'Import OffPeak change'!$A$106:FO$202,166,FALSE)),0,(VLOOKUP($A33,'Import OffPeak'!$A$3:FO$99,166,FALSE)-VLOOKUP($A33,'Import OffPeak change'!$A$106:FO$202,166,FALSE)))</f>
        <v>0</v>
      </c>
      <c r="FK33" s="6">
        <f>IF(ISERROR(VLOOKUP($A33,'Import OffPeak'!$A$3:FP$99,167,FALSE)-VLOOKUP($A33,'Import OffPeak change'!$A$106:FP$202,167,FALSE)),0,(VLOOKUP($A33,'Import OffPeak'!$A$3:FP$99,167,FALSE)-VLOOKUP($A33,'Import OffPeak change'!$A$106:FP$202,167,FALSE)))</f>
        <v>0</v>
      </c>
      <c r="FL33" s="6">
        <f>IF(ISERROR(VLOOKUP($A33,'Import OffPeak'!$A$3:FQ$99,168,FALSE)-VLOOKUP($A33,'Import OffPeak change'!$A$106:FQ$202,168,FALSE)),0,(VLOOKUP($A33,'Import OffPeak'!$A$3:FQ$99,168,FALSE)-VLOOKUP($A33,'Import OffPeak change'!$A$106:FQ$202,168,FALSE)))</f>
        <v>0</v>
      </c>
      <c r="FM33" s="6">
        <f>IF(ISERROR(VLOOKUP($A33,'Import OffPeak'!$A$3:FR$99,169,FALSE)-VLOOKUP($A33,'Import OffPeak change'!$A$106:FR$202,169,FALSE)),0,(VLOOKUP($A33,'Import OffPeak'!$A$3:FR$99,169,FALSE)-VLOOKUP($A33,'Import OffPeak change'!$A$106:FR$202,169,FALSE)))</f>
        <v>0</v>
      </c>
      <c r="FN33" s="6">
        <f>IF(ISERROR(VLOOKUP($A33,'Import OffPeak'!$A$3:FS$99,170,FALSE)-VLOOKUP($A33,'Import OffPeak change'!$A$106:FS$202,170,FALSE)),0,(VLOOKUP($A33,'Import OffPeak'!$A$3:FS$99,170,FALSE)-VLOOKUP($A33,'Import OffPeak change'!$A$106:FS$202,170,FALSE)))</f>
        <v>0</v>
      </c>
      <c r="FO33" s="6">
        <f>IF(ISERROR(VLOOKUP($A33,'Import OffPeak'!$A$3:FT$99,171,FALSE)-VLOOKUP($A33,'Import OffPeak change'!$A$106:FT$202,171,FALSE)),0,(VLOOKUP($A33,'Import OffPeak'!$A$3:FT$99,171,FALSE)-VLOOKUP($A33,'Import OffPeak change'!$A$106:FT$202,171,FALSE)))</f>
        <v>0</v>
      </c>
      <c r="FP33" s="6">
        <f>IF(ISERROR(VLOOKUP($A33,'Import OffPeak'!$A$3:FU$99,172,FALSE)-VLOOKUP($A33,'Import OffPeak change'!$A$106:FU$202,172,FALSE)),0,(VLOOKUP($A33,'Import OffPeak'!$A$3:FU$99,172,FALSE)-VLOOKUP($A33,'Import OffPeak change'!$A$106:FU$202,172,FALSE)))</f>
        <v>0</v>
      </c>
      <c r="FQ33" s="6">
        <f>IF(ISERROR(VLOOKUP($A33,'Import OffPeak'!$A$3:FV$99,173,FALSE)-VLOOKUP($A33,'Import OffPeak change'!$A$106:FV$202,173,FALSE)),0,(VLOOKUP($A33,'Import OffPeak'!$A$3:FV$99,173,FALSE)-VLOOKUP($A33,'Import OffPeak change'!$A$106:FV$202,173,FALSE)))</f>
        <v>0</v>
      </c>
      <c r="FR33" s="6">
        <f>IF(ISERROR(VLOOKUP($A33,'Import OffPeak'!$A$3:FW$99,174,FALSE)-VLOOKUP($A33,'Import OffPeak change'!$A$106:FW$202,174,FALSE)),0,(VLOOKUP($A33,'Import OffPeak'!$A$3:FW$99,174,FALSE)-VLOOKUP($A33,'Import OffPeak change'!$A$106:FW$202,174,FALSE)))</f>
        <v>0</v>
      </c>
      <c r="FS33" s="6">
        <f>IF(ISERROR(VLOOKUP($A33,'Import OffPeak'!$A$3:FX$99,175,FALSE)-VLOOKUP($A33,'Import OffPeak change'!$A$106:FX$202,175,FALSE)),0,(VLOOKUP($A33,'Import OffPeak'!$A$3:FX$99,175,FALSE)-VLOOKUP($A33,'Import OffPeak change'!$A$106:FX$202,175,FALSE)))</f>
        <v>0</v>
      </c>
      <c r="FT33" s="6">
        <f>IF(ISERROR(VLOOKUP($A33,'Import OffPeak'!$A$3:FY$99,176,FALSE)-VLOOKUP($A33,'Import OffPeak change'!$A$106:FY$202,176,FALSE)),0,(VLOOKUP($A33,'Import OffPeak'!$A$3:FY$99,176,FALSE)-VLOOKUP($A33,'Import OffPeak change'!$A$106:FY$202,176,FALSE)))</f>
        <v>0</v>
      </c>
      <c r="FU33" s="6">
        <f>IF(ISERROR(VLOOKUP($A33,'Import OffPeak'!$A$3:FZ$99,177,FALSE)-VLOOKUP($A33,'Import OffPeak change'!$A$106:FZ$202,177,FALSE)),0,(VLOOKUP($A33,'Import OffPeak'!$A$3:FZ$99,177,FALSE)-VLOOKUP($A33,'Import OffPeak change'!$A$106:FZ$202,177,FALSE)))</f>
        <v>0</v>
      </c>
      <c r="FV33" s="6">
        <f>IF(ISERROR(VLOOKUP($A33,'Import OffPeak'!$A$3:GA$99,178,FALSE)-VLOOKUP($A33,'Import OffPeak change'!$A$106:GA$202,178,FALSE)),0,(VLOOKUP($A33,'Import OffPeak'!$A$3:GA$99,178,FALSE)-VLOOKUP($A33,'Import OffPeak change'!$A$106:GA$202,178,FALSE)))</f>
        <v>0</v>
      </c>
      <c r="FW33" s="6">
        <f>IF(ISERROR(VLOOKUP($A33,'Import OffPeak'!$A$3:GB$99,179,FALSE)-VLOOKUP($A33,'Import OffPeak change'!$A$106:GB$202,179,FALSE)),0,(VLOOKUP($A33,'Import OffPeak'!$A$3:GB$99,179,FALSE)-VLOOKUP($A33,'Import OffPeak change'!$A$106:GB$202,179,FALSE)))</f>
        <v>0</v>
      </c>
      <c r="FX33" s="6">
        <f>IF(ISERROR(VLOOKUP($A33,'Import OffPeak'!$A$3:GC$99,180,FALSE)-VLOOKUP($A33,'Import OffPeak change'!$A$106:GC$202,180,FALSE)),0,(VLOOKUP($A33,'Import OffPeak'!$A$3:GC$99,180,FALSE)-VLOOKUP($A33,'Import OffPeak change'!$A$106:GC$202,180,FALSE)))</f>
        <v>0</v>
      </c>
      <c r="FY33" s="6">
        <f>IF(ISERROR(VLOOKUP($A33,'Import OffPeak'!$A$3:GD$99,181,FALSE)-VLOOKUP($A33,'Import OffPeak change'!$A$106:GD$202,181,FALSE)),0,(VLOOKUP($A33,'Import OffPeak'!$A$3:GD$99,181,FALSE)-VLOOKUP($A33,'Import OffPeak change'!$A$106:GD$202,181,FALSE)))</f>
        <v>0</v>
      </c>
      <c r="FZ33" s="6">
        <f>IF(ISERROR(VLOOKUP($A33,'Import OffPeak'!$A$3:GE$99,182,FALSE)-VLOOKUP($A33,'Import OffPeak change'!$A$106:GE$202,182,FALSE)),0,(VLOOKUP($A33,'Import OffPeak'!$A$3:GE$99,182,FALSE)-VLOOKUP($A33,'Import OffPeak change'!$A$106:GE$202,182,FALSE)))</f>
        <v>0</v>
      </c>
      <c r="GA33" s="6">
        <f>IF(ISERROR(VLOOKUP($A33,'Import OffPeak'!$A$3:GF$99,183,FALSE)-VLOOKUP($A33,'Import OffPeak change'!$A$106:GF$202,183,FALSE)),0,(VLOOKUP($A33,'Import OffPeak'!$A$3:GF$99,183,FALSE)-VLOOKUP($A33,'Import OffPeak change'!$A$106:GF$202,183,FALSE)))</f>
        <v>0</v>
      </c>
      <c r="GB33" s="6">
        <f>IF(ISERROR(VLOOKUP($A33,'Import OffPeak'!$A$3:GG$99,184,FALSE)-VLOOKUP($A33,'Import OffPeak change'!$A$106:GG$202,184,FALSE)),0,(VLOOKUP($A33,'Import OffPeak'!$A$3:GG$99,184,FALSE)-VLOOKUP($A33,'Import OffPeak change'!$A$106:GG$202,184,FALSE)))</f>
        <v>0</v>
      </c>
      <c r="GC33" s="6">
        <f>IF(ISERROR(VLOOKUP($A33,'Import OffPeak'!$A$3:GH$99,185,FALSE)-VLOOKUP($A33,'Import OffPeak change'!$A$106:GH$202,185,FALSE)),0,(VLOOKUP($A33,'Import OffPeak'!$A$3:GH$99,185,FALSE)-VLOOKUP($A33,'Import OffPeak change'!$A$106:GH$202,185,FALSE)))</f>
        <v>0</v>
      </c>
      <c r="GD33" s="6">
        <f>IF(ISERROR(VLOOKUP($A33,'Import OffPeak'!$A$3:GI$99,186,FALSE)-VLOOKUP($A33,'Import OffPeak change'!$A$106:GI$202,186,FALSE)),0,(VLOOKUP($A33,'Import OffPeak'!$A$3:GI$99,186,FALSE)-VLOOKUP($A33,'Import OffPeak change'!$A$106:GI$202,186,FALSE)))</f>
        <v>0</v>
      </c>
      <c r="GE33" s="6">
        <f>IF(ISERROR(VLOOKUP($A33,'Import OffPeak'!$A$3:GJ$99,187,FALSE)-VLOOKUP($A33,'Import OffPeak change'!$A$106:GJ$202,187,FALSE)),0,(VLOOKUP($A33,'Import OffPeak'!$A$3:GJ$99,187,FALSE)-VLOOKUP($A33,'Import OffPeak change'!$A$106:GJ$202,187,FALSE)))</f>
        <v>0</v>
      </c>
      <c r="GF33" s="6">
        <f>IF(ISERROR(VLOOKUP($A33,'Import OffPeak'!$A$3:GK$99,188,FALSE)-VLOOKUP($A33,'Import OffPeak change'!$A$106:GK$202,188,FALSE)),0,(VLOOKUP($A33,'Import OffPeak'!$A$3:GK$99,188,FALSE)-VLOOKUP($A33,'Import OffPeak change'!$A$106:GK$202,188,FALSE)))</f>
        <v>0</v>
      </c>
      <c r="GG33" s="6">
        <f>IF(ISERROR(VLOOKUP($A33,'Import OffPeak'!$A$3:GL$99,189,FALSE)-VLOOKUP($A33,'Import OffPeak change'!$A$106:GL$202,189,FALSE)),0,(VLOOKUP($A33,'Import OffPeak'!$A$3:GL$99,189,FALSE)-VLOOKUP($A33,'Import OffPeak change'!$A$106:GL$202,189,FALSE)))</f>
        <v>0</v>
      </c>
      <c r="GH33" s="6">
        <f>IF(ISERROR(VLOOKUP($A33,'Import OffPeak'!$A$3:GM$99,190,FALSE)-VLOOKUP($A33,'Import OffPeak change'!$A$106:GM$202,190,FALSE)),0,(VLOOKUP($A33,'Import OffPeak'!$A$3:GM$99,190,FALSE)-VLOOKUP($A33,'Import OffPeak change'!$A$106:GM$202,190,FALSE)))</f>
        <v>0</v>
      </c>
      <c r="GI33" s="6">
        <f>IF(ISERROR(VLOOKUP($A33,'Import OffPeak'!$A$3:GN$99,191,FALSE)-VLOOKUP($A33,'Import OffPeak change'!$A$106:GN$202,191,FALSE)),0,(VLOOKUP($A33,'Import OffPeak'!$A$3:GN$99,191,FALSE)-VLOOKUP($A33,'Import OffPeak change'!$A$106:GN$202,191,FALSE)))</f>
        <v>0</v>
      </c>
      <c r="GJ33" s="6">
        <f>IF(ISERROR(VLOOKUP($A33,'Import OffPeak'!$A$3:GO$99,192,FALSE)-VLOOKUP($A33,'Import OffPeak change'!$A$106:GO$202,192,FALSE)),0,(VLOOKUP($A33,'Import OffPeak'!$A$3:GO$99,192,FALSE)-VLOOKUP($A33,'Import OffPeak change'!$A$106:GO$202,192,FALSE)))</f>
        <v>0</v>
      </c>
      <c r="GK33" s="6">
        <f>IF(ISERROR(VLOOKUP($A33,'Import OffPeak'!$A$3:GP$99,193,FALSE)-VLOOKUP($A33,'Import OffPeak change'!$A$106:GP$202,193,FALSE)),0,(VLOOKUP($A33,'Import OffPeak'!$A$3:GP$99,193,FALSE)-VLOOKUP($A33,'Import OffPeak change'!$A$106:GP$202,193,FALSE)))</f>
        <v>0</v>
      </c>
      <c r="GL33" s="6">
        <f>IF(ISERROR(VLOOKUP($A33,'Import OffPeak'!$A$3:GQ$99,194,FALSE)-VLOOKUP($A33,'Import OffPeak change'!$A$106:GQ$202,194,FALSE)),0,(VLOOKUP($A33,'Import OffPeak'!$A$3:GQ$99,194,FALSE)-VLOOKUP($A33,'Import OffPeak change'!$A$106:GQ$202,194,FALSE)))</f>
        <v>0</v>
      </c>
      <c r="GM33" s="6">
        <f>IF(ISERROR(VLOOKUP($A33,'Import OffPeak'!$A$3:GR$99,195,FALSE)-VLOOKUP($A33,'Import OffPeak change'!$A$106:GR$202,195,FALSE)),0,(VLOOKUP($A33,'Import OffPeak'!$A$3:GR$99,195,FALSE)-VLOOKUP($A33,'Import OffPeak change'!$A$106:GR$202,195,FALSE)))</f>
        <v>0</v>
      </c>
      <c r="GN33" s="6">
        <f>IF(ISERROR(VLOOKUP($A33,'Import OffPeak'!$A$3:GS$99,196,FALSE)-VLOOKUP($A33,'Import OffPeak change'!$A$106:GS$202,196,FALSE)),0,(VLOOKUP($A33,'Import OffPeak'!$A$3:GS$99,196,FALSE)-VLOOKUP($A33,'Import OffPeak change'!$A$106:GS$202,196,FALSE)))</f>
        <v>0</v>
      </c>
      <c r="GO33" s="6">
        <f>IF(ISERROR(VLOOKUP($A33,'Import OffPeak'!$A$3:GT$99,197,FALSE)-VLOOKUP($A33,'Import OffPeak change'!$A$106:GT$202,197,FALSE)),0,(VLOOKUP($A33,'Import OffPeak'!$A$3:GT$99,197,FALSE)-VLOOKUP($A33,'Import OffPeak change'!$A$106:GT$202,197,FALSE)))</f>
        <v>0</v>
      </c>
      <c r="GP33" s="6">
        <f>IF(ISERROR(VLOOKUP($A33,'Import OffPeak'!$A$3:GU$99,198,FALSE)-VLOOKUP($A33,'Import OffPeak change'!$A$106:GU$202,198,FALSE)),0,(VLOOKUP($A33,'Import OffPeak'!$A$3:GU$99,198,FALSE)-VLOOKUP($A33,'Import OffPeak change'!$A$106:GU$202,198,FALSE)))</f>
        <v>0</v>
      </c>
      <c r="GQ33" s="6">
        <f>IF(ISERROR(VLOOKUP($A33,'Import OffPeak'!$A$3:GV$99,199,FALSE)-VLOOKUP($A33,'Import OffPeak change'!$A$106:GV$202,199,FALSE)),0,(VLOOKUP($A33,'Import OffPeak'!$A$3:GV$99,199,FALSE)-VLOOKUP($A33,'Import OffPeak change'!$A$106:GV$202,199,FALSE)))</f>
        <v>0</v>
      </c>
      <c r="GR33" s="6">
        <f>IF(ISERROR(VLOOKUP($A33,'Import OffPeak'!$A$3:GW$99,200,FALSE)-VLOOKUP($A33,'Import OffPeak change'!$A$106:GW$202,200,FALSE)),0,(VLOOKUP($A33,'Import OffPeak'!$A$3:GW$99,200,FALSE)-VLOOKUP($A33,'Import OffPeak change'!$A$106:GW$202,200,FALSE)))</f>
        <v>0</v>
      </c>
      <c r="GS33" s="6">
        <f>IF(ISERROR(VLOOKUP($A33,'Import OffPeak'!$A$3:GX$99,201,FALSE)-VLOOKUP($A33,'Import OffPeak change'!$A$106:GX$202,201,FALSE)),0,(VLOOKUP($A33,'Import OffPeak'!$A$3:GX$99,201,FALSE)-VLOOKUP($A33,'Import OffPeak change'!$A$106:GX$202,201,FALSE)))</f>
        <v>0</v>
      </c>
      <c r="GT33" s="6">
        <f>IF(ISERROR(VLOOKUP($A33,'Import OffPeak'!$A$3:GY$99,202,FALSE)-VLOOKUP($A33,'Import OffPeak change'!$A$106:GY$202,202,FALSE)),0,(VLOOKUP($A33,'Import OffPeak'!$A$3:GY$99,202,FALSE)-VLOOKUP($A33,'Import OffPeak change'!$A$106:GY$202,202,FALSE)))</f>
        <v>0</v>
      </c>
      <c r="GU33" s="6">
        <f>IF(ISERROR(VLOOKUP($A33,'Import OffPeak'!$A$3:GZ$99,203,FALSE)-VLOOKUP($A33,'Import OffPeak change'!$A$106:GZ$202,203,FALSE)),0,(VLOOKUP($A33,'Import OffPeak'!$A$3:GZ$99,203,FALSE)-VLOOKUP($A33,'Import OffPeak change'!$A$106:GZ$202,203,FALSE)))</f>
        <v>0</v>
      </c>
      <c r="GV33" s="6">
        <f>IF(ISERROR(VLOOKUP($A33,'Import OffPeak'!$A$3:HA$99,204,FALSE)-VLOOKUP($A33,'Import OffPeak change'!$A$106:HA$202,204,FALSE)),0,(VLOOKUP($A33,'Import OffPeak'!$A$3:HA$99,204,FALSE)-VLOOKUP($A33,'Import OffPeak change'!$A$106:HA$202,204,FALSE)))</f>
        <v>0</v>
      </c>
      <c r="GW33" s="6">
        <f>IF(ISERROR(VLOOKUP($A33,'Import OffPeak'!$A$3:HB$99,205,FALSE)-VLOOKUP($A33,'Import OffPeak change'!$A$106:HB$202,205,FALSE)),0,(VLOOKUP($A33,'Import OffPeak'!$A$3:HB$99,205,FALSE)-VLOOKUP($A33,'Import OffPeak change'!$A$106:HB$202,205,FALSE)))</f>
        <v>0</v>
      </c>
      <c r="GX33" s="6">
        <f>IF(ISERROR(VLOOKUP($A33,'Import OffPeak'!$A$3:HC$99,206,FALSE)-VLOOKUP($A33,'Import OffPeak change'!$A$106:HC$202,206,FALSE)),0,(VLOOKUP($A33,'Import OffPeak'!$A$3:HC$99,206,FALSE)-VLOOKUP($A33,'Import OffPeak change'!$A$106:HC$202,206,FALSE)))</f>
        <v>0</v>
      </c>
      <c r="GY33" s="6">
        <f>IF(ISERROR(VLOOKUP($A33,'Import OffPeak'!$A$3:HD$99,207,FALSE)-VLOOKUP($A33,'Import OffPeak change'!$A$106:HD$202,207,FALSE)),0,(VLOOKUP($A33,'Import OffPeak'!$A$3:HD$99,207,FALSE)-VLOOKUP($A33,'Import OffPeak change'!$A$106:HD$202,207,FALSE)))</f>
        <v>0</v>
      </c>
      <c r="GZ33" s="6">
        <f>IF(ISERROR(VLOOKUP($A33,'Import OffPeak'!$A$3:HE$99,208,FALSE)-VLOOKUP($A33,'Import OffPeak change'!$A$106:HE$202,208,FALSE)),0,(VLOOKUP($A33,'Import OffPeak'!$A$3:HE$99,208,FALSE)-VLOOKUP($A33,'Import OffPeak change'!$A$106:HE$202,208,FALSE)))</f>
        <v>0</v>
      </c>
      <c r="HA33" s="6">
        <f>IF(ISERROR(VLOOKUP($A33,'Import OffPeak'!$A$3:HF$99,209,FALSE)-VLOOKUP($A33,'Import OffPeak change'!$A$106:HF$202,209,FALSE)),0,(VLOOKUP($A33,'Import OffPeak'!$A$3:HF$99,209,FALSE)-VLOOKUP($A33,'Import OffPeak change'!$A$106:HF$202,209,FALSE)))</f>
        <v>0</v>
      </c>
      <c r="HB33" s="6">
        <f>IF(ISERROR(VLOOKUP($A33,'Import OffPeak'!$A$3:HG$99,210,FALSE)-VLOOKUP($A33,'Import OffPeak change'!$A$106:HG$202,210,FALSE)),0,(VLOOKUP($A33,'Import OffPeak'!$A$3:HG$99,210,FALSE)-VLOOKUP($A33,'Import OffPeak change'!$A$106:HG$202,210,FALSE)))</f>
        <v>0</v>
      </c>
      <c r="HC33" s="6">
        <f>IF(ISERROR(VLOOKUP($A33,'Import OffPeak'!$A$3:HH$99,211,FALSE)-VLOOKUP($A33,'Import OffPeak change'!$A$106:HH$202,211,FALSE)),0,(VLOOKUP($A33,'Import OffPeak'!$A$3:HH$99,211,FALSE)-VLOOKUP($A33,'Import OffPeak change'!$A$106:HH$202,211,FALSE)))</f>
        <v>0</v>
      </c>
      <c r="HD33" s="6">
        <f>IF(ISERROR(VLOOKUP($A33,'Import OffPeak'!$A$3:HI$99,212,FALSE)-VLOOKUP($A33,'Import OffPeak change'!$A$106:HI$202,212,FALSE)),0,(VLOOKUP($A33,'Import OffPeak'!$A$3:HI$99,212,FALSE)-VLOOKUP($A33,'Import OffPeak change'!$A$106:HI$202,212,FALSE)))</f>
        <v>0</v>
      </c>
      <c r="HE33" s="6">
        <f>IF(ISERROR(VLOOKUP($A33,'Import OffPeak'!$A$3:HJ$99,213,FALSE)-VLOOKUP($A33,'Import OffPeak change'!$A$106:HJ$202,213,FALSE)),0,(VLOOKUP($A33,'Import OffPeak'!$A$3:HJ$99,213,FALSE)-VLOOKUP($A33,'Import OffPeak change'!$A$106:HJ$202,213,FALSE)))</f>
        <v>0</v>
      </c>
      <c r="HF33" s="6">
        <f>IF(ISERROR(VLOOKUP($A33,'Import OffPeak'!$A$3:HK$99,214,FALSE)-VLOOKUP($A33,'Import OffPeak change'!$A$106:HK$202,214,FALSE)),0,(VLOOKUP($A33,'Import OffPeak'!$A$3:HK$99,214,FALSE)-VLOOKUP($A33,'Import OffPeak change'!$A$106:HK$202,214,FALSE)))</f>
        <v>0</v>
      </c>
      <c r="HG33" s="6">
        <f>IF(ISERROR(VLOOKUP($A33,'Import OffPeak'!$A$3:HL$99,215,FALSE)-VLOOKUP($A33,'Import OffPeak change'!$A$106:HL$202,215,FALSE)),0,(VLOOKUP($A33,'Import OffPeak'!$A$3:HL$99,215,FALSE)-VLOOKUP($A33,'Import OffPeak change'!$A$106:HL$202,215,FALSE)))</f>
        <v>0</v>
      </c>
      <c r="HH33" s="6">
        <f>IF(ISERROR(VLOOKUP($A33,'Import OffPeak'!$A$3:HM$99,216,FALSE)-VLOOKUP($A33,'Import OffPeak change'!$A$106:HM$202,216,FALSE)),0,(VLOOKUP($A33,'Import OffPeak'!$A$3:HM$99,216,FALSE)-VLOOKUP($A33,'Import OffPeak change'!$A$106:HM$202,216,FALSE)))</f>
        <v>0</v>
      </c>
      <c r="HI33" s="6">
        <f>IF(ISERROR(VLOOKUP($A33,'Import OffPeak'!$A$3:HN$99,217,FALSE)-VLOOKUP($A33,'Import OffPeak change'!$A$106:HN$202,217,FALSE)),0,(VLOOKUP($A33,'Import OffPeak'!$A$3:HN$99,217,FALSE)-VLOOKUP($A33,'Import OffPeak change'!$A$106:HN$202,217,FALSE)))</f>
        <v>0</v>
      </c>
      <c r="HJ33" s="6">
        <f>IF(ISERROR(VLOOKUP($A33,'Import OffPeak'!$A$3:HO$99,218,FALSE)-VLOOKUP($A33,'Import OffPeak change'!$A$106:HO$202,218,FALSE)),0,(VLOOKUP($A33,'Import OffPeak'!$A$3:HO$99,218,FALSE)-VLOOKUP($A33,'Import OffPeak change'!$A$106:HO$202,218,FALSE)))</f>
        <v>0</v>
      </c>
      <c r="HK33" s="6">
        <f>IF(ISERROR(VLOOKUP($A33,'Import OffPeak'!$A$3:HP$99,219,FALSE)-VLOOKUP($A33,'Import OffPeak change'!$A$106:HP$202,219,FALSE)),0,(VLOOKUP($A33,'Import OffPeak'!$A$3:HP$99,219,FALSE)-VLOOKUP($A33,'Import OffPeak change'!$A$106:HP$202,219,FALSE)))</f>
        <v>0</v>
      </c>
      <c r="HL33" s="6">
        <f>IF(ISERROR(VLOOKUP($A33,'Import OffPeak'!$A$3:HQ$99,220,FALSE)-VLOOKUP($A33,'Import OffPeak change'!$A$106:HQ$202,220,FALSE)),0,(VLOOKUP($A33,'Import OffPeak'!$A$3:HQ$99,220,FALSE)-VLOOKUP($A33,'Import OffPeak change'!$A$106:HQ$202,220,FALSE)))</f>
        <v>0</v>
      </c>
      <c r="HM33" s="6">
        <f>IF(ISERROR(VLOOKUP($A33,'Import OffPeak'!$A$3:HR$99,221,FALSE)-VLOOKUP($A33,'Import OffPeak change'!$A$106:HR$202,221,FALSE)),0,(VLOOKUP($A33,'Import OffPeak'!$A$3:HR$99,221,FALSE)-VLOOKUP($A33,'Import OffPeak change'!$A$106:HR$202,221,FALSE)))</f>
        <v>0</v>
      </c>
      <c r="HN33" s="6">
        <f>IF(ISERROR(VLOOKUP($A33,'Import OffPeak'!$A$3:HS$99,222,FALSE)-VLOOKUP($A33,'Import OffPeak change'!$A$106:HS$202,222,FALSE)),0,(VLOOKUP($A33,'Import OffPeak'!$A$3:HS$99,222,FALSE)-VLOOKUP($A33,'Import OffPeak change'!$A$106:HS$202,222,FALSE)))</f>
        <v>0</v>
      </c>
      <c r="HO33" s="6">
        <f>IF(ISERROR(VLOOKUP($A33,'Import OffPeak'!$A$3:HT$99,223,FALSE)-VLOOKUP($A33,'Import OffPeak change'!$A$106:HT$202,223,FALSE)),0,(VLOOKUP($A33,'Import OffPeak'!$A$3:HT$99,223,FALSE)-VLOOKUP($A33,'Import OffPeak change'!$A$106:HT$202,223,FALSE)))</f>
        <v>0</v>
      </c>
      <c r="HP33" s="6">
        <f>IF(ISERROR(VLOOKUP($A33,'Import OffPeak'!$A$3:HU$99,224,FALSE)-VLOOKUP($A33,'Import OffPeak change'!$A$106:HU$202,224,FALSE)),0,(VLOOKUP($A33,'Import OffPeak'!$A$3:HU$99,224,FALSE)-VLOOKUP($A33,'Import OffPeak change'!$A$106:HU$202,224,FALSE)))</f>
        <v>0</v>
      </c>
      <c r="HQ33" s="6">
        <f>IF(ISERROR(VLOOKUP($A33,'Import OffPeak'!$A$3:HV$99,225,FALSE)-VLOOKUP($A33,'Import OffPeak change'!$A$106:HV$202,225,FALSE)),0,(VLOOKUP($A33,'Import OffPeak'!$A$3:HV$99,225,FALSE)-VLOOKUP($A33,'Import OffPeak change'!$A$106:HV$202,225,FALSE)))</f>
        <v>0</v>
      </c>
      <c r="HR33" s="6">
        <f>IF(ISERROR(VLOOKUP($A33,'Import OffPeak'!$A$3:HW$99,226,FALSE)-VLOOKUP($A33,'Import OffPeak change'!$A$106:HW$202,226,FALSE)),0,(VLOOKUP($A33,'Import OffPeak'!$A$3:HW$99,226,FALSE)-VLOOKUP($A33,'Import OffPeak change'!$A$106:HW$202,226,FALSE)))</f>
        <v>0</v>
      </c>
      <c r="HS33" s="6">
        <f>IF(ISERROR(VLOOKUP($A33,'Import OffPeak'!$A$3:HX$99,227,FALSE)-VLOOKUP($A33,'Import OffPeak change'!$A$106:HX$202,227,FALSE)),0,(VLOOKUP($A33,'Import OffPeak'!$A$3:HX$99,227,FALSE)-VLOOKUP($A33,'Import OffPeak change'!$A$106:HX$202,227,FALSE)))</f>
        <v>0</v>
      </c>
      <c r="HT33" s="6">
        <f>IF(ISERROR(VLOOKUP($A33,'Import OffPeak'!$A$3:HY$99,228,FALSE)-VLOOKUP($A33,'Import OffPeak change'!$A$106:HY$202,228,FALSE)),0,(VLOOKUP($A33,'Import OffPeak'!$A$3:HY$99,228,FALSE)-VLOOKUP($A33,'Import OffPeak change'!$A$106:HY$202,228,FALSE)))</f>
        <v>0</v>
      </c>
      <c r="HU33" s="6">
        <f>IF(ISERROR(VLOOKUP($A33,'Import OffPeak'!$A$3:HZ$99,229,FALSE)-VLOOKUP($A33,'Import OffPeak change'!$A$106:HZ$202,229,FALSE)),0,(VLOOKUP($A33,'Import OffPeak'!$A$3:HZ$99,229,FALSE)-VLOOKUP($A33,'Import OffPeak change'!$A$106:HZ$202,229,FALSE)))</f>
        <v>0</v>
      </c>
      <c r="HV33" s="6">
        <f>IF(ISERROR(VLOOKUP($A33,'Import OffPeak'!$A$3:IA$99,230,FALSE)-VLOOKUP($A33,'Import OffPeak change'!$A$106:IA$202,230,FALSE)),0,(VLOOKUP($A33,'Import OffPeak'!$A$3:IA$99,230,FALSE)-VLOOKUP($A33,'Import OffPeak change'!$A$106:IA$202,230,FALSE)))</f>
        <v>0</v>
      </c>
      <c r="HW33" s="6">
        <f>IF(ISERROR(VLOOKUP($A33,'Import OffPeak'!$A$3:IB$99,231,FALSE)-VLOOKUP($A33,'Import OffPeak change'!$A$106:IB$202,231,FALSE)),0,(VLOOKUP($A33,'Import OffPeak'!$A$3:IB$99,231,FALSE)-VLOOKUP($A33,'Import OffPeak change'!$A$106:IB$202,231,FALSE)))</f>
        <v>0</v>
      </c>
      <c r="HX33" s="6">
        <f>IF(ISERROR(VLOOKUP($A33,'Import OffPeak'!$A$3:IC$99,232,FALSE)-VLOOKUP($A33,'Import OffPeak change'!$A$106:IC$202,232,FALSE)),0,(VLOOKUP($A33,'Import OffPeak'!$A$3:IC$99,232,FALSE)-VLOOKUP($A33,'Import OffPeak change'!$A$106:IC$202,232,FALSE)))</f>
        <v>0</v>
      </c>
      <c r="HY33" s="6">
        <f>IF(ISERROR(VLOOKUP($A33,'Import OffPeak'!$A$3:ID$99,233,FALSE)-VLOOKUP($A33,'Import OffPeak change'!$A$106:ID$202,233,FALSE)),0,(VLOOKUP($A33,'Import OffPeak'!$A$3:ID$99,233,FALSE)-VLOOKUP($A33,'Import OffPeak change'!$A$106:ID$202,233,FALSE)))</f>
        <v>0</v>
      </c>
      <c r="HZ33" s="6">
        <f>IF(ISERROR(VLOOKUP($A33,'Import OffPeak'!$A$3:IE$99,234,FALSE)-VLOOKUP($A33,'Import OffPeak change'!$A$106:IE$202,234,FALSE)),0,(VLOOKUP($A33,'Import OffPeak'!$A$3:IE$99,234,FALSE)-VLOOKUP($A33,'Import OffPeak change'!$A$106:IE$202,234,FALSE)))</f>
        <v>0</v>
      </c>
      <c r="IA33" s="6">
        <f>IF(ISERROR(VLOOKUP($A33,'Import OffPeak'!$A$3:IF$99,235,FALSE)-VLOOKUP($A33,'Import OffPeak change'!$A$106:IF$202,235,FALSE)),0,(VLOOKUP($A33,'Import OffPeak'!$A$3:IF$99,235,FALSE)-VLOOKUP($A33,'Import OffPeak change'!$A$106:IF$202,235,FALSE)))</f>
        <v>0</v>
      </c>
      <c r="IB33" s="6">
        <f>IF(ISERROR(VLOOKUP($A33,'Import OffPeak'!$A$3:IG$99,236,FALSE)-VLOOKUP($A33,'Import OffPeak change'!$A$106:IG$202,236,FALSE)),0,(VLOOKUP($A33,'Import OffPeak'!$A$3:IG$99,236,FALSE)-VLOOKUP($A33,'Import OffPeak change'!$A$106:IG$202,236,FALSE)))</f>
        <v>0</v>
      </c>
      <c r="IC33" s="6">
        <f>IF(ISERROR(VLOOKUP($A33,'Import OffPeak'!$A$3:IH$99,237,FALSE)-VLOOKUP($A33,'Import OffPeak change'!$A$106:IH$202,237,FALSE)),0,(VLOOKUP($A33,'Import OffPeak'!$A$3:IH$99,237,FALSE)-VLOOKUP($A33,'Import OffPeak change'!$A$106:IH$202,237,FALSE)))</f>
        <v>0</v>
      </c>
      <c r="ID33" s="6">
        <f>IF(ISERROR(VLOOKUP($A33,'Import OffPeak'!$A$3:II$99,238,FALSE)-VLOOKUP($A33,'Import OffPeak change'!$A$106:II$202,238,FALSE)),0,(VLOOKUP($A33,'Import OffPeak'!$A$3:II$99,238,FALSE)-VLOOKUP($A33,'Import OffPeak change'!$A$106:II$202,238,FALSE)))</f>
        <v>0</v>
      </c>
      <c r="IE33" s="6">
        <f>IF(ISERROR(VLOOKUP($A33,'Import OffPeak'!$A$3:IJ$99,239,FALSE)-VLOOKUP($A33,'Import OffPeak change'!$A$106:IJ$202,239,FALSE)),0,(VLOOKUP($A33,'Import OffPeak'!$A$3:IJ$99,239,FALSE)-VLOOKUP($A33,'Import OffPeak change'!$A$106:IJ$202,239,FALSE)))</f>
        <v>0</v>
      </c>
    </row>
    <row r="34" spans="1:239">
      <c r="A34" s="168" t="str">
        <f>IF('Import OffPeak'!A31=0,"",'Import OffPeak'!A31)</f>
        <v>PWR-NG-WEST</v>
      </c>
      <c r="B34" s="6"/>
      <c r="C34" s="6"/>
      <c r="D34" s="6"/>
      <c r="E34" s="6"/>
      <c r="F34" s="6"/>
      <c r="G34" s="6">
        <f>IF(ISERROR(VLOOKUP($A34,'Import OffPeak'!$A$3:L$99,7,FALSE)-VLOOKUP($A34,'Import OffPeak change'!$A$106:L$202,7,FALSE)),0,(VLOOKUP($A34,'Import OffPeak'!$A$3:L$99,7,FALSE)-VLOOKUP($A34,'Import OffPeak change'!$A$106:L$202,7,FALSE)))</f>
        <v>0</v>
      </c>
      <c r="H34" s="6">
        <f>IF(ISERROR(VLOOKUP($A34,'Import OffPeak'!$A$3:M$99,8,FALSE)-VLOOKUP($A34,'Import OffPeak change'!$A$106:M$202,8,FALSE)),0,(VLOOKUP($A34,'Import OffPeak'!$A$3:M$99,8,FALSE)-VLOOKUP($A34,'Import OffPeak change'!$A$106:M$202,8,FALSE)))</f>
        <v>0</v>
      </c>
      <c r="I34" s="6">
        <f>IF(ISERROR(VLOOKUP($A34,'Import OffPeak'!$A$3:N$99,9,FALSE)-VLOOKUP($A34,'Import OffPeak change'!$A$106:N$202,9,FALSE)),0,(VLOOKUP($A34,'Import OffPeak'!$A$3:N$99,9,FALSE)-VLOOKUP($A34,'Import OffPeak change'!$A$106:N$202,9,FALSE)))</f>
        <v>0</v>
      </c>
      <c r="J34" s="6">
        <f>IF(ISERROR(VLOOKUP($A34,'Import OffPeak'!$A$3:O$99,10,FALSE)-VLOOKUP($A34,'Import OffPeak change'!$A$106:O$202,10,FALSE)),0,(VLOOKUP($A34,'Import OffPeak'!$A$3:O$99,10,FALSE)-VLOOKUP($A34,'Import OffPeak change'!$A$106:O$202,10,FALSE)))</f>
        <v>0</v>
      </c>
      <c r="K34" s="6">
        <f>IF(ISERROR(VLOOKUP($A34,'Import OffPeak'!$A$3:P$99,11,FALSE)-VLOOKUP($A34,'Import OffPeak change'!$A$106:P$202,11,FALSE)),0,(VLOOKUP($A34,'Import OffPeak'!$A$3:P$99,11,FALSE)-VLOOKUP($A34,'Import OffPeak change'!$A$106:P$202,11,FALSE)))</f>
        <v>0</v>
      </c>
      <c r="L34" s="6">
        <f>IF(ISERROR(VLOOKUP($A34,'Import OffPeak'!$A$3:Q$99,12,FALSE)-VLOOKUP($A34,'Import OffPeak change'!$A$106:Q$202,12,FALSE)),0,(VLOOKUP($A34,'Import OffPeak'!$A$3:Q$99,12,FALSE)-VLOOKUP($A34,'Import OffPeak change'!$A$106:Q$202,12,FALSE)))</f>
        <v>0</v>
      </c>
      <c r="M34" s="6">
        <f>IF(ISERROR(VLOOKUP($A34,'Import OffPeak'!$A$3:R$99,13,FALSE)-VLOOKUP($A34,'Import OffPeak change'!$A$106:R$202,13,FALSE)),0,(VLOOKUP($A34,'Import OffPeak'!$A$3:R$99,13,FALSE)-VLOOKUP($A34,'Import OffPeak change'!$A$106:R$202,13,FALSE)))</f>
        <v>0</v>
      </c>
      <c r="N34" s="6">
        <f>IF(ISERROR(VLOOKUP($A34,'Import OffPeak'!$A$3:S$99,14,FALSE)-VLOOKUP($A34,'Import OffPeak change'!$A$106:S$202,14,FALSE)),0,(VLOOKUP($A34,'Import OffPeak'!$A$3:S$99,14,FALSE)-VLOOKUP($A34,'Import OffPeak change'!$A$106:S$202,14,FALSE)))</f>
        <v>0</v>
      </c>
      <c r="O34" s="6">
        <f>IF(ISERROR(VLOOKUP($A34,'Import OffPeak'!$A$3:T$99,15,FALSE)-VLOOKUP($A34,'Import OffPeak change'!$A$106:T$202,15,FALSE)),0,(VLOOKUP($A34,'Import OffPeak'!$A$3:T$99,15,FALSE)-VLOOKUP($A34,'Import OffPeak change'!$A$106:T$202,15,FALSE)))</f>
        <v>0</v>
      </c>
      <c r="P34" s="6">
        <f>IF(ISERROR(VLOOKUP($A34,'Import OffPeak'!$A$3:U$99,16,FALSE)-VLOOKUP($A34,'Import OffPeak change'!$A$106:U$202,16,FALSE)),0,(VLOOKUP($A34,'Import OffPeak'!$A$3:U$99,16,FALSE)-VLOOKUP($A34,'Import OffPeak change'!$A$106:U$202,16,FALSE)))</f>
        <v>0</v>
      </c>
      <c r="Q34" s="6">
        <f>IF(ISERROR(VLOOKUP($A34,'Import OffPeak'!$A$3:V$99,17,FALSE)-VLOOKUP($A34,'Import OffPeak change'!$A$106:V$202,17,FALSE)),0,(VLOOKUP($A34,'Import OffPeak'!$A$3:V$99,17,FALSE)-VLOOKUP($A34,'Import OffPeak change'!$A$106:V$202,17,FALSE)))</f>
        <v>0</v>
      </c>
      <c r="R34" s="6">
        <f>IF(ISERROR(VLOOKUP($A34,'Import OffPeak'!$A$3:W$99,18,FALSE)-VLOOKUP($A34,'Import OffPeak change'!$A$106:W$202,18,FALSE)),0,(VLOOKUP($A34,'Import OffPeak'!$A$3:W$99,18,FALSE)-VLOOKUP($A34,'Import OffPeak change'!$A$106:W$202,18,FALSE)))</f>
        <v>0</v>
      </c>
      <c r="S34" s="6">
        <f>IF(ISERROR(VLOOKUP($A34,'Import OffPeak'!$A$3:X$99,19,FALSE)-VLOOKUP($A34,'Import OffPeak change'!$A$106:X$202,19,FALSE)),0,(VLOOKUP($A34,'Import OffPeak'!$A$3:X$99,19,FALSE)-VLOOKUP($A34,'Import OffPeak change'!$A$106:X$202,19,FALSE)))</f>
        <v>0</v>
      </c>
      <c r="T34" s="6">
        <f>IF(ISERROR(VLOOKUP($A34,'Import OffPeak'!$A$3:Y$99,20,FALSE)-VLOOKUP($A34,'Import OffPeak change'!$A$106:Y$202,20,FALSE)),0,(VLOOKUP($A34,'Import OffPeak'!$A$3:Y$99,20,FALSE)-VLOOKUP($A34,'Import OffPeak change'!$A$106:Y$202,20,FALSE)))</f>
        <v>0</v>
      </c>
      <c r="U34" s="6">
        <f>IF(ISERROR(VLOOKUP($A34,'Import OffPeak'!$A$3:Z$99,21,FALSE)-VLOOKUP($A34,'Import OffPeak change'!$A$106:Z$202,21,FALSE)),0,(VLOOKUP($A34,'Import OffPeak'!$A$3:Z$99,21,FALSE)-VLOOKUP($A34,'Import OffPeak change'!$A$106:Z$202,21,FALSE)))</f>
        <v>0</v>
      </c>
      <c r="V34" s="6">
        <f>IF(ISERROR(VLOOKUP($A34,'Import OffPeak'!$A$3:AA$99,22,FALSE)-VLOOKUP($A34,'Import OffPeak change'!$A$106:AA$202,22,FALSE)),0,(VLOOKUP($A34,'Import OffPeak'!$A$3:AA$99,22,FALSE)-VLOOKUP($A34,'Import OffPeak change'!$A$106:AA$202,22,FALSE)))</f>
        <v>0</v>
      </c>
      <c r="W34" s="6">
        <f>IF(ISERROR(VLOOKUP($A34,'Import OffPeak'!$A$3:AB$99,23,FALSE)-VLOOKUP($A34,'Import OffPeak change'!$A$106:AB$202,23,FALSE)),0,(VLOOKUP($A34,'Import OffPeak'!$A$3:AB$99,23,FALSE)-VLOOKUP($A34,'Import OffPeak change'!$A$106:AB$202,23,FALSE)))</f>
        <v>0</v>
      </c>
      <c r="X34" s="6">
        <f>IF(ISERROR(VLOOKUP($A34,'Import OffPeak'!$A$3:AC$99,24,FALSE)-VLOOKUP($A34,'Import OffPeak change'!$A$106:AC$202,24,FALSE)),0,(VLOOKUP($A34,'Import OffPeak'!$A$3:AC$99,24,FALSE)-VLOOKUP($A34,'Import OffPeak change'!$A$106:AC$202,24,FALSE)))</f>
        <v>0</v>
      </c>
      <c r="Y34" s="6">
        <f>IF(ISERROR(VLOOKUP($A34,'Import OffPeak'!$A$3:AD$99,25,FALSE)-VLOOKUP($A34,'Import OffPeak change'!$A$106:AD$202,25,FALSE)),0,(VLOOKUP($A34,'Import OffPeak'!$A$3:AD$99,25,FALSE)-VLOOKUP($A34,'Import OffPeak change'!$A$106:AD$202,25,FALSE)))</f>
        <v>0</v>
      </c>
      <c r="Z34" s="6">
        <f>IF(ISERROR(VLOOKUP($A34,'Import OffPeak'!$A$3:AE$99,26,FALSE)-VLOOKUP($A34,'Import OffPeak change'!$A$106:AE$202,26,FALSE)),0,(VLOOKUP($A34,'Import OffPeak'!$A$3:AE$99,26,FALSE)-VLOOKUP($A34,'Import OffPeak change'!$A$106:AE$202,26,FALSE)))</f>
        <v>0</v>
      </c>
      <c r="AA34" s="6">
        <f>IF(ISERROR(VLOOKUP($A34,'Import OffPeak'!$A$3:AF$99,27,FALSE)-VLOOKUP($A34,'Import OffPeak change'!$A$106:AF$202,27,FALSE)),0,(VLOOKUP($A34,'Import OffPeak'!$A$3:AF$99,27,FALSE)-VLOOKUP($A34,'Import OffPeak change'!$A$106:AF$202,27,FALSE)))</f>
        <v>0</v>
      </c>
      <c r="AB34" s="6">
        <f>IF(ISERROR(VLOOKUP($A34,'Import OffPeak'!$A$3:AG$99,28,FALSE)-VLOOKUP($A34,'Import OffPeak change'!$A$106:AG$202,28,FALSE)),0,(VLOOKUP($A34,'Import OffPeak'!$A$3:AG$99,28,FALSE)-VLOOKUP($A34,'Import OffPeak change'!$A$106:AG$202,28,FALSE)))</f>
        <v>0</v>
      </c>
      <c r="AC34" s="6">
        <f>IF(ISERROR(VLOOKUP($A34,'Import OffPeak'!$A$3:AH$99,29,FALSE)-VLOOKUP($A34,'Import OffPeak change'!$A$106:AH$202,29,FALSE)),0,(VLOOKUP($A34,'Import OffPeak'!$A$3:AH$99,29,FALSE)-VLOOKUP($A34,'Import OffPeak change'!$A$106:AH$202,29,FALSE)))</f>
        <v>0</v>
      </c>
      <c r="AD34" s="6">
        <f>IF(ISERROR(VLOOKUP($A34,'Import OffPeak'!$A$3:AI$99,30,FALSE)-VLOOKUP($A34,'Import OffPeak change'!$A$106:AI$202,30,FALSE)),0,(VLOOKUP($A34,'Import OffPeak'!$A$3:AI$99,30,FALSE)-VLOOKUP($A34,'Import OffPeak change'!$A$106:AI$202,30,FALSE)))</f>
        <v>0</v>
      </c>
      <c r="AE34" s="6">
        <f>IF(ISERROR(VLOOKUP($A34,'Import OffPeak'!$A$3:AJ$99,31,FALSE)-VLOOKUP($A34,'Import OffPeak change'!$A$106:AJ$202,31,FALSE)),0,(VLOOKUP($A34,'Import OffPeak'!$A$3:AJ$99,31,FALSE)-VLOOKUP($A34,'Import OffPeak change'!$A$106:AJ$202,31,FALSE)))</f>
        <v>0</v>
      </c>
      <c r="AF34" s="6">
        <f>IF(ISERROR(VLOOKUP($A34,'Import OffPeak'!$A$3:AK$99,32,FALSE)-VLOOKUP($A34,'Import OffPeak change'!$A$106:AK$202,32,FALSE)),0,(VLOOKUP($A34,'Import OffPeak'!$A$3:AK$99,32,FALSE)-VLOOKUP($A34,'Import OffPeak change'!$A$106:AK$202,32,FALSE)))</f>
        <v>0</v>
      </c>
      <c r="AG34" s="6">
        <f>IF(ISERROR(VLOOKUP($A34,'Import OffPeak'!$A$3:AL$99,33,FALSE)-VLOOKUP($A34,'Import OffPeak change'!$A$106:AL$202,33,FALSE)),0,(VLOOKUP($A34,'Import OffPeak'!$A$3:AL$99,33,FALSE)-VLOOKUP($A34,'Import OffPeak change'!$A$106:AL$202,33,FALSE)))</f>
        <v>0</v>
      </c>
      <c r="AH34" s="6">
        <f>IF(ISERROR(VLOOKUP($A34,'Import OffPeak'!$A$3:AM$99,34,FALSE)-VLOOKUP($A34,'Import OffPeak change'!$A$106:AM$202,34,FALSE)),0,(VLOOKUP($A34,'Import OffPeak'!$A$3:AM$99,34,FALSE)-VLOOKUP($A34,'Import OffPeak change'!$A$106:AM$202,34,FALSE)))</f>
        <v>0</v>
      </c>
      <c r="AI34" s="6">
        <f>IF(ISERROR(VLOOKUP($A34,'Import OffPeak'!$A$3:AN$99,35,FALSE)-VLOOKUP($A34,'Import OffPeak change'!$A$106:AN$202,35,FALSE)),0,(VLOOKUP($A34,'Import OffPeak'!$A$3:AN$99,35,FALSE)-VLOOKUP($A34,'Import OffPeak change'!$A$106:AN$202,35,FALSE)))</f>
        <v>0</v>
      </c>
      <c r="AJ34" s="6">
        <f>IF(ISERROR(VLOOKUP($A34,'Import OffPeak'!$A$3:AO$99,36,FALSE)-VLOOKUP($A34,'Import OffPeak change'!$A$106:AO$202,36,FALSE)),0,(VLOOKUP($A34,'Import OffPeak'!$A$3:AO$99,36,FALSE)-VLOOKUP($A34,'Import OffPeak change'!$A$106:AO$202,36,FALSE)))</f>
        <v>0</v>
      </c>
      <c r="AK34" s="6">
        <f>IF(ISERROR(VLOOKUP($A34,'Import OffPeak'!$A$3:AP$99,37,FALSE)-VLOOKUP($A34,'Import OffPeak change'!$A$106:AP$202,37,FALSE)),0,(VLOOKUP($A34,'Import OffPeak'!$A$3:AP$99,37,FALSE)-VLOOKUP($A34,'Import OffPeak change'!$A$106:AP$202,37,FALSE)))</f>
        <v>0</v>
      </c>
      <c r="AL34" s="6">
        <f>IF(ISERROR(VLOOKUP($A34,'Import OffPeak'!$A$3:AQ$99,38,FALSE)-VLOOKUP($A34,'Import OffPeak change'!$A$106:AQ$202,38,FALSE)),0,(VLOOKUP($A34,'Import OffPeak'!$A$3:AQ$99,38,FALSE)-VLOOKUP($A34,'Import OffPeak change'!$A$106:AQ$202,38,FALSE)))</f>
        <v>0</v>
      </c>
      <c r="AM34" s="6">
        <f>IF(ISERROR(VLOOKUP($A34,'Import OffPeak'!$A$3:AR$99,39,FALSE)-VLOOKUP($A34,'Import OffPeak change'!$A$106:AR$202,39,FALSE)),0,(VLOOKUP($A34,'Import OffPeak'!$A$3:AR$99,39,FALSE)-VLOOKUP($A34,'Import OffPeak change'!$A$106:AR$202,39,FALSE)))</f>
        <v>0</v>
      </c>
      <c r="AN34" s="6">
        <f>IF(ISERROR(VLOOKUP($A34,'Import OffPeak'!$A$3:AS$99,40,FALSE)-VLOOKUP($A34,'Import OffPeak change'!$A$106:AS$202,40,FALSE)),0,(VLOOKUP($A34,'Import OffPeak'!$A$3:AS$99,40,FALSE)-VLOOKUP($A34,'Import OffPeak change'!$A$106:AS$202,40,FALSE)))</f>
        <v>0</v>
      </c>
      <c r="AO34" s="6">
        <f>IF(ISERROR(VLOOKUP($A34,'Import OffPeak'!$A$3:AT$99,41,FALSE)-VLOOKUP($A34,'Import OffPeak change'!$A$106:AT$202,41,FALSE)),0,(VLOOKUP($A34,'Import OffPeak'!$A$3:AT$99,41,FALSE)-VLOOKUP($A34,'Import OffPeak change'!$A$106:AT$202,41,FALSE)))</f>
        <v>0</v>
      </c>
      <c r="AP34" s="6">
        <f>IF(ISERROR(VLOOKUP($A34,'Import OffPeak'!$A$3:AU$99,42,FALSE)-VLOOKUP($A34,'Import OffPeak change'!$A$106:AU$202,42,FALSE)),0,(VLOOKUP($A34,'Import OffPeak'!$A$3:AU$99,42,FALSE)-VLOOKUP($A34,'Import OffPeak change'!$A$106:AU$202,42,FALSE)))</f>
        <v>0</v>
      </c>
      <c r="AQ34" s="6">
        <f>IF(ISERROR(VLOOKUP($A34,'Import OffPeak'!$A$3:AV$99,43,FALSE)-VLOOKUP($A34,'Import OffPeak change'!$A$106:AV$202,43,FALSE)),0,(VLOOKUP($A34,'Import OffPeak'!$A$3:AV$99,43,FALSE)-VLOOKUP($A34,'Import OffPeak change'!$A$106:AV$202,43,FALSE)))</f>
        <v>0</v>
      </c>
      <c r="AR34" s="6">
        <f>IF(ISERROR(VLOOKUP($A34,'Import OffPeak'!$A$3:AW$99,44,FALSE)-VLOOKUP($A34,'Import OffPeak change'!$A$106:AW$202,44,FALSE)),0,(VLOOKUP($A34,'Import OffPeak'!$A$3:AW$99,44,FALSE)-VLOOKUP($A34,'Import OffPeak change'!$A$106:AW$202,44,FALSE)))</f>
        <v>0</v>
      </c>
      <c r="AS34" s="6">
        <f>IF(ISERROR(VLOOKUP($A34,'Import OffPeak'!$A$3:AX$99,45,FALSE)-VLOOKUP($A34,'Import OffPeak change'!$A$106:AX$202,45,FALSE)),0,(VLOOKUP($A34,'Import OffPeak'!$A$3:AX$99,45,FALSE)-VLOOKUP($A34,'Import OffPeak change'!$A$106:AX$202,45,FALSE)))</f>
        <v>0</v>
      </c>
      <c r="AT34" s="6">
        <f>IF(ISERROR(VLOOKUP($A34,'Import OffPeak'!$A$3:AY$99,46,FALSE)-VLOOKUP($A34,'Import OffPeak change'!$A$106:AY$202,46,FALSE)),0,(VLOOKUP($A34,'Import OffPeak'!$A$3:AY$99,46,FALSE)-VLOOKUP($A34,'Import OffPeak change'!$A$106:AY$202,46,FALSE)))</f>
        <v>0</v>
      </c>
      <c r="AU34" s="6">
        <f>IF(ISERROR(VLOOKUP($A34,'Import OffPeak'!$A$3:AZ$99,47,FALSE)-VLOOKUP($A34,'Import OffPeak change'!$A$106:AZ$202,47,FALSE)),0,(VLOOKUP($A34,'Import OffPeak'!$A$3:AZ$99,47,FALSE)-VLOOKUP($A34,'Import OffPeak change'!$A$106:AZ$202,47,FALSE)))</f>
        <v>0</v>
      </c>
      <c r="AV34" s="6">
        <f>IF(ISERROR(VLOOKUP($A34,'Import OffPeak'!$A$3:BA$99,48,FALSE)-VLOOKUP($A34,'Import OffPeak change'!$A$106:BA$202,48,FALSE)),0,(VLOOKUP($A34,'Import OffPeak'!$A$3:BA$99,48,FALSE)-VLOOKUP($A34,'Import OffPeak change'!$A$106:BA$202,48,FALSE)))</f>
        <v>0</v>
      </c>
      <c r="AW34" s="6">
        <f>IF(ISERROR(VLOOKUP($A34,'Import OffPeak'!$A$3:BB$99,49,FALSE)-VLOOKUP($A34,'Import OffPeak change'!$A$106:BB$202,49,FALSE)),0,(VLOOKUP($A34,'Import OffPeak'!$A$3:BB$99,49,FALSE)-VLOOKUP($A34,'Import OffPeak change'!$A$106:BB$202,49,FALSE)))</f>
        <v>0</v>
      </c>
      <c r="AX34" s="6">
        <f>IF(ISERROR(VLOOKUP($A34,'Import OffPeak'!$A$3:BC$99,50,FALSE)-VLOOKUP($A34,'Import OffPeak change'!$A$106:BC$202,50,FALSE)),0,(VLOOKUP($A34,'Import OffPeak'!$A$3:BC$99,50,FALSE)-VLOOKUP($A34,'Import OffPeak change'!$A$106:BC$202,50,FALSE)))</f>
        <v>0</v>
      </c>
      <c r="AY34" s="6">
        <f>IF(ISERROR(VLOOKUP($A34,'Import OffPeak'!$A$3:BD$99,51,FALSE)-VLOOKUP($A34,'Import OffPeak change'!$A$106:BD$202,51,FALSE)),0,(VLOOKUP($A34,'Import OffPeak'!$A$3:BD$99,51,FALSE)-VLOOKUP($A34,'Import OffPeak change'!$A$106:BD$202,51,FALSE)))</f>
        <v>0</v>
      </c>
      <c r="AZ34" s="6">
        <f>IF(ISERROR(VLOOKUP($A34,'Import OffPeak'!$A$3:BE$99,52,FALSE)-VLOOKUP($A34,'Import OffPeak change'!$A$106:BE$202,52,FALSE)),0,(VLOOKUP($A34,'Import OffPeak'!$A$3:BE$99,52,FALSE)-VLOOKUP($A34,'Import OffPeak change'!$A$106:BE$202,52,FALSE)))</f>
        <v>0</v>
      </c>
      <c r="BA34" s="6">
        <f>IF(ISERROR(VLOOKUP($A34,'Import OffPeak'!$A$3:BF$99,53,FALSE)-VLOOKUP($A34,'Import OffPeak change'!$A$106:BF$202,53,FALSE)),0,(VLOOKUP($A34,'Import OffPeak'!$A$3:BF$99,53,FALSE)-VLOOKUP($A34,'Import OffPeak change'!$A$106:BF$202,53,FALSE)))</f>
        <v>0</v>
      </c>
      <c r="BB34" s="6">
        <f>IF(ISERROR(VLOOKUP($A34,'Import OffPeak'!$A$3:BG$99,54,FALSE)-VLOOKUP($A34,'Import OffPeak change'!$A$106:BG$202,54,FALSE)),0,(VLOOKUP($A34,'Import OffPeak'!$A$3:BG$99,54,FALSE)-VLOOKUP($A34,'Import OffPeak change'!$A$106:BG$202,54,FALSE)))</f>
        <v>0</v>
      </c>
      <c r="BC34" s="6">
        <f>IF(ISERROR(VLOOKUP($A34,'Import OffPeak'!$A$3:BH$99,55,FALSE)-VLOOKUP($A34,'Import OffPeak change'!$A$106:BH$202,55,FALSE)),0,(VLOOKUP($A34,'Import OffPeak'!$A$3:BH$99,55,FALSE)-VLOOKUP($A34,'Import OffPeak change'!$A$106:BH$202,55,FALSE)))</f>
        <v>0</v>
      </c>
      <c r="BD34" s="6">
        <f>IF(ISERROR(VLOOKUP($A34,'Import OffPeak'!$A$3:BI$99,56,FALSE)-VLOOKUP($A34,'Import OffPeak change'!$A$106:BI$202,56,FALSE)),0,(VLOOKUP($A34,'Import OffPeak'!$A$3:BI$99,56,FALSE)-VLOOKUP($A34,'Import OffPeak change'!$A$106:BI$202,56,FALSE)))</f>
        <v>0</v>
      </c>
      <c r="BE34" s="6">
        <f>IF(ISERROR(VLOOKUP($A34,'Import OffPeak'!$A$3:BJ$99,57,FALSE)-VLOOKUP($A34,'Import OffPeak change'!$A$106:BJ$202,57,FALSE)),0,(VLOOKUP($A34,'Import OffPeak'!$A$3:BJ$99,57,FALSE)-VLOOKUP($A34,'Import OffPeak change'!$A$106:BJ$202,57,FALSE)))</f>
        <v>0</v>
      </c>
      <c r="BF34" s="6">
        <f>IF(ISERROR(VLOOKUP($A34,'Import OffPeak'!$A$3:BK$99,58,FALSE)-VLOOKUP($A34,'Import OffPeak change'!$A$106:BK$202,58,FALSE)),0,(VLOOKUP($A34,'Import OffPeak'!$A$3:BK$99,58,FALSE)-VLOOKUP($A34,'Import OffPeak change'!$A$106:BK$202,58,FALSE)))</f>
        <v>0</v>
      </c>
      <c r="BG34" s="6">
        <f>IF(ISERROR(VLOOKUP($A34,'Import OffPeak'!$A$3:BL$99,59,FALSE)-VLOOKUP($A34,'Import OffPeak change'!$A$106:BL$202,59,FALSE)),0,(VLOOKUP($A34,'Import OffPeak'!$A$3:BL$99,59,FALSE)-VLOOKUP($A34,'Import OffPeak change'!$A$106:BL$202,59,FALSE)))</f>
        <v>0</v>
      </c>
      <c r="BH34" s="6">
        <f>IF(ISERROR(VLOOKUP($A34,'Import OffPeak'!$A$3:BM$99,60,FALSE)-VLOOKUP($A34,'Import OffPeak change'!$A$106:BM$202,60,FALSE)),0,(VLOOKUP($A34,'Import OffPeak'!$A$3:BM$99,60,FALSE)-VLOOKUP($A34,'Import OffPeak change'!$A$106:BM$202,60,FALSE)))</f>
        <v>0</v>
      </c>
      <c r="BI34" s="6">
        <f>IF(ISERROR(VLOOKUP($A34,'Import OffPeak'!$A$3:BN$99,61,FALSE)-VLOOKUP($A34,'Import OffPeak change'!$A$106:BN$202,61,FALSE)),0,(VLOOKUP($A34,'Import OffPeak'!$A$3:BN$99,61,FALSE)-VLOOKUP($A34,'Import OffPeak change'!$A$106:BN$202,61,FALSE)))</f>
        <v>0</v>
      </c>
      <c r="BJ34" s="6">
        <f>IF(ISERROR(VLOOKUP($A34,'Import OffPeak'!$A$3:BO$99,62,FALSE)-VLOOKUP($A34,'Import OffPeak change'!$A$106:BO$202,62,FALSE)),0,(VLOOKUP($A34,'Import OffPeak'!$A$3:BO$99,62,FALSE)-VLOOKUP($A34,'Import OffPeak change'!$A$106:BO$202,62,FALSE)))</f>
        <v>0</v>
      </c>
      <c r="BK34" s="6">
        <f>IF(ISERROR(VLOOKUP($A34,'Import OffPeak'!$A$3:BP$99,63,FALSE)-VLOOKUP($A34,'Import OffPeak change'!$A$106:BP$202,63,FALSE)),0,(VLOOKUP($A34,'Import OffPeak'!$A$3:BP$99,63,FALSE)-VLOOKUP($A34,'Import OffPeak change'!$A$106:BP$202,63,FALSE)))</f>
        <v>0</v>
      </c>
      <c r="BL34" s="6">
        <f>IF(ISERROR(VLOOKUP($A34,'Import OffPeak'!$A$3:BQ$99,64,FALSE)-VLOOKUP($A34,'Import OffPeak change'!$A$106:BQ$202,64,FALSE)),0,(VLOOKUP($A34,'Import OffPeak'!$A$3:BQ$99,64,FALSE)-VLOOKUP($A34,'Import OffPeak change'!$A$106:BQ$202,64,FALSE)))</f>
        <v>0</v>
      </c>
      <c r="BM34" s="6">
        <f>IF(ISERROR(VLOOKUP($A34,'Import OffPeak'!$A$3:BR$99,65,FALSE)-VLOOKUP($A34,'Import OffPeak change'!$A$106:BR$202,65,FALSE)),0,(VLOOKUP($A34,'Import OffPeak'!$A$3:BR$99,65,FALSE)-VLOOKUP($A34,'Import OffPeak change'!$A$106:BR$202,65,FALSE)))</f>
        <v>0</v>
      </c>
      <c r="BN34" s="6">
        <f>IF(ISERROR(VLOOKUP($A34,'Import OffPeak'!$A$3:BS$99,66,FALSE)-VLOOKUP($A34,'Import OffPeak change'!$A$106:BS$202,66,FALSE)),0,(VLOOKUP($A34,'Import OffPeak'!$A$3:BS$99,66,FALSE)-VLOOKUP($A34,'Import OffPeak change'!$A$106:BS$202,66,FALSE)))</f>
        <v>0</v>
      </c>
      <c r="BO34" s="6">
        <f>IF(ISERROR(VLOOKUP($A34,'Import OffPeak'!$A$3:BT$99,67,FALSE)-VLOOKUP($A34,'Import OffPeak change'!$A$106:BT$202,67,FALSE)),0,(VLOOKUP($A34,'Import OffPeak'!$A$3:BT$99,67,FALSE)-VLOOKUP($A34,'Import OffPeak change'!$A$106:BT$202,67,FALSE)))</f>
        <v>0</v>
      </c>
      <c r="BP34" s="6">
        <f>IF(ISERROR(VLOOKUP($A34,'Import OffPeak'!$A$3:BU$99,68,FALSE)-VLOOKUP($A34,'Import OffPeak change'!$A$106:BU$202,68,FALSE)),0,(VLOOKUP($A34,'Import OffPeak'!$A$3:BU$99,68,FALSE)-VLOOKUP($A34,'Import OffPeak change'!$A$106:BU$202,68,FALSE)))</f>
        <v>0</v>
      </c>
      <c r="BQ34" s="6">
        <f>IF(ISERROR(VLOOKUP($A34,'Import OffPeak'!$A$3:BV$99,69,FALSE)-VLOOKUP($A34,'Import OffPeak change'!$A$106:BV$202,69,FALSE)),0,(VLOOKUP($A34,'Import OffPeak'!$A$3:BV$99,69,FALSE)-VLOOKUP($A34,'Import OffPeak change'!$A$106:BV$202,69,FALSE)))</f>
        <v>0</v>
      </c>
      <c r="BR34" s="6">
        <f>IF(ISERROR(VLOOKUP($A34,'Import OffPeak'!$A$3:BW$99,70,FALSE)-VLOOKUP($A34,'Import OffPeak change'!$A$106:BW$202,70,FALSE)),0,(VLOOKUP($A34,'Import OffPeak'!$A$3:BW$99,70,FALSE)-VLOOKUP($A34,'Import OffPeak change'!$A$106:BW$202,70,FALSE)))</f>
        <v>0</v>
      </c>
      <c r="BS34" s="6">
        <f>IF(ISERROR(VLOOKUP($A34,'Import OffPeak'!$A$3:BX$99,71,FALSE)-VLOOKUP($A34,'Import OffPeak change'!$A$106:BX$202,71,FALSE)),0,(VLOOKUP($A34,'Import OffPeak'!$A$3:BX$99,71,FALSE)-VLOOKUP($A34,'Import OffPeak change'!$A$106:BX$202,71,FALSE)))</f>
        <v>0</v>
      </c>
      <c r="BT34" s="6">
        <f>IF(ISERROR(VLOOKUP($A34,'Import OffPeak'!$A$3:BY$99,72,FALSE)-VLOOKUP($A34,'Import OffPeak change'!$A$106:BY$202,72,FALSE)),0,(VLOOKUP($A34,'Import OffPeak'!$A$3:BY$99,72,FALSE)-VLOOKUP($A34,'Import OffPeak change'!$A$106:BY$202,72,FALSE)))</f>
        <v>0</v>
      </c>
      <c r="BU34" s="6">
        <f>IF(ISERROR(VLOOKUP($A34,'Import OffPeak'!$A$3:BZ$99,73,FALSE)-VLOOKUP($A34,'Import OffPeak change'!$A$106:BZ$202,73,FALSE)),0,(VLOOKUP($A34,'Import OffPeak'!$A$3:BZ$99,73,FALSE)-VLOOKUP($A34,'Import OffPeak change'!$A$106:BZ$202,73,FALSE)))</f>
        <v>0</v>
      </c>
      <c r="BV34" s="6">
        <f>IF(ISERROR(VLOOKUP($A34,'Import OffPeak'!$A$3:CA$99,74,FALSE)-VLOOKUP($A34,'Import OffPeak change'!$A$106:CA$202,74,FALSE)),0,(VLOOKUP($A34,'Import OffPeak'!$A$3:CA$99,74,FALSE)-VLOOKUP($A34,'Import OffPeak change'!$A$106:CA$202,74,FALSE)))</f>
        <v>0</v>
      </c>
      <c r="BW34" s="6">
        <f>IF(ISERROR(VLOOKUP($A34,'Import OffPeak'!$A$3:CB$99,75,FALSE)-VLOOKUP($A34,'Import OffPeak change'!$A$106:CB$202,75,FALSE)),0,(VLOOKUP($A34,'Import OffPeak'!$A$3:CB$99,75,FALSE)-VLOOKUP($A34,'Import OffPeak change'!$A$106:CB$202,75,FALSE)))</f>
        <v>0</v>
      </c>
      <c r="BX34" s="6">
        <f>IF(ISERROR(VLOOKUP($A34,'Import OffPeak'!$A$3:CC$99,76,FALSE)-VLOOKUP($A34,'Import OffPeak change'!$A$106:CC$202,76,FALSE)),0,(VLOOKUP($A34,'Import OffPeak'!$A$3:CC$99,76,FALSE)-VLOOKUP($A34,'Import OffPeak change'!$A$106:CC$202,76,FALSE)))</f>
        <v>0</v>
      </c>
      <c r="BY34" s="6">
        <f>IF(ISERROR(VLOOKUP($A34,'Import OffPeak'!$A$3:CD$99,77,FALSE)-VLOOKUP($A34,'Import OffPeak change'!$A$106:CD$202,77,FALSE)),0,(VLOOKUP($A34,'Import OffPeak'!$A$3:CD$99,77,FALSE)-VLOOKUP($A34,'Import OffPeak change'!$A$106:CD$202,77,FALSE)))</f>
        <v>0</v>
      </c>
      <c r="BZ34" s="6">
        <f>IF(ISERROR(VLOOKUP($A34,'Import OffPeak'!$A$3:CE$99,78,FALSE)-VLOOKUP($A34,'Import OffPeak change'!$A$106:CE$202,78,FALSE)),0,(VLOOKUP($A34,'Import OffPeak'!$A$3:CE$99,78,FALSE)-VLOOKUP($A34,'Import OffPeak change'!$A$106:CE$202,78,FALSE)))</f>
        <v>0</v>
      </c>
      <c r="CA34" s="6">
        <f>IF(ISERROR(VLOOKUP($A34,'Import OffPeak'!$A$3:CF$99,79,FALSE)-VLOOKUP($A34,'Import OffPeak change'!$A$106:CF$202,79,FALSE)),0,(VLOOKUP($A34,'Import OffPeak'!$A$3:CF$99,79,FALSE)-VLOOKUP($A34,'Import OffPeak change'!$A$106:CF$202,79,FALSE)))</f>
        <v>0</v>
      </c>
      <c r="CB34" s="6">
        <f>IF(ISERROR(VLOOKUP($A34,'Import OffPeak'!$A$3:CG$99,80,FALSE)-VLOOKUP($A34,'Import OffPeak change'!$A$106:CG$202,80,FALSE)),0,(VLOOKUP($A34,'Import OffPeak'!$A$3:CG$99,80,FALSE)-VLOOKUP($A34,'Import OffPeak change'!$A$106:CG$202,80,FALSE)))</f>
        <v>0</v>
      </c>
      <c r="CC34" s="6">
        <f>IF(ISERROR(VLOOKUP($A34,'Import OffPeak'!$A$3:CH$99,81,FALSE)-VLOOKUP($A34,'Import OffPeak change'!$A$106:CH$202,81,FALSE)),0,(VLOOKUP($A34,'Import OffPeak'!$A$3:CH$99,81,FALSE)-VLOOKUP($A34,'Import OffPeak change'!$A$106:CH$202,81,FALSE)))</f>
        <v>0</v>
      </c>
      <c r="CD34" s="6">
        <f>IF(ISERROR(VLOOKUP($A34,'Import OffPeak'!$A$3:CI$99,82,FALSE)-VLOOKUP($A34,'Import OffPeak change'!$A$106:CI$202,82,FALSE)),0,(VLOOKUP($A34,'Import OffPeak'!$A$3:CI$99,82,FALSE)-VLOOKUP($A34,'Import OffPeak change'!$A$106:CI$202,82,FALSE)))</f>
        <v>0</v>
      </c>
      <c r="CE34" s="6">
        <f>IF(ISERROR(VLOOKUP($A34,'Import OffPeak'!$A$3:CJ$99,83,FALSE)-VLOOKUP($A34,'Import OffPeak change'!$A$106:CJ$202,83,FALSE)),0,(VLOOKUP($A34,'Import OffPeak'!$A$3:CJ$99,83,FALSE)-VLOOKUP($A34,'Import OffPeak change'!$A$106:CJ$202,83,FALSE)))</f>
        <v>0</v>
      </c>
      <c r="CF34" s="6">
        <f>IF(ISERROR(VLOOKUP($A34,'Import OffPeak'!$A$3:CK$99,84,FALSE)-VLOOKUP($A34,'Import OffPeak change'!$A$106:CK$202,84,FALSE)),0,(VLOOKUP($A34,'Import OffPeak'!$A$3:CK$99,84,FALSE)-VLOOKUP($A34,'Import OffPeak change'!$A$106:CK$202,84,FALSE)))</f>
        <v>0</v>
      </c>
      <c r="CG34" s="6">
        <f>IF(ISERROR(VLOOKUP($A34,'Import OffPeak'!$A$3:CL$99,85,FALSE)-VLOOKUP($A34,'Import OffPeak change'!$A$106:CL$202,85,FALSE)),0,(VLOOKUP($A34,'Import OffPeak'!$A$3:CL$99,85,FALSE)-VLOOKUP($A34,'Import OffPeak change'!$A$106:CL$202,85,FALSE)))</f>
        <v>0</v>
      </c>
      <c r="CH34" s="6">
        <f>IF(ISERROR(VLOOKUP($A34,'Import OffPeak'!$A$3:CM$99,86,FALSE)-VLOOKUP($A34,'Import OffPeak change'!$A$106:CM$202,86,FALSE)),0,(VLOOKUP($A34,'Import OffPeak'!$A$3:CM$99,86,FALSE)-VLOOKUP($A34,'Import OffPeak change'!$A$106:CM$202,86,FALSE)))</f>
        <v>0</v>
      </c>
      <c r="CI34" s="6">
        <f>IF(ISERROR(VLOOKUP($A34,'Import OffPeak'!$A$3:CN$99,87,FALSE)-VLOOKUP($A34,'Import OffPeak change'!$A$106:CN$202,87,FALSE)),0,(VLOOKUP($A34,'Import OffPeak'!$A$3:CN$99,87,FALSE)-VLOOKUP($A34,'Import OffPeak change'!$A$106:CN$202,87,FALSE)))</f>
        <v>0</v>
      </c>
      <c r="CJ34" s="6">
        <f>IF(ISERROR(VLOOKUP($A34,'Import OffPeak'!$A$3:CO$99,88,FALSE)-VLOOKUP($A34,'Import OffPeak change'!$A$106:CO$202,88,FALSE)),0,(VLOOKUP($A34,'Import OffPeak'!$A$3:CO$99,88,FALSE)-VLOOKUP($A34,'Import OffPeak change'!$A$106:CO$202,88,FALSE)))</f>
        <v>0</v>
      </c>
      <c r="CK34" s="6">
        <f>IF(ISERROR(VLOOKUP($A34,'Import OffPeak'!$A$3:CP$99,89,FALSE)-VLOOKUP($A34,'Import OffPeak change'!$A$106:CP$202,89,FALSE)),0,(VLOOKUP($A34,'Import OffPeak'!$A$3:CP$99,89,FALSE)-VLOOKUP($A34,'Import OffPeak change'!$A$106:CP$202,89,FALSE)))</f>
        <v>0</v>
      </c>
      <c r="CL34" s="6">
        <f>IF(ISERROR(VLOOKUP($A34,'Import OffPeak'!$A$3:CQ$99,90,FALSE)-VLOOKUP($A34,'Import OffPeak change'!$A$106:CQ$202,90,FALSE)),0,(VLOOKUP($A34,'Import OffPeak'!$A$3:CQ$99,90,FALSE)-VLOOKUP($A34,'Import OffPeak change'!$A$106:CQ$202,90,FALSE)))</f>
        <v>0</v>
      </c>
      <c r="CM34" s="6">
        <f>IF(ISERROR(VLOOKUP($A34,'Import OffPeak'!$A$3:CR$99,91,FALSE)-VLOOKUP($A34,'Import OffPeak change'!$A$106:CR$202,91,FALSE)),0,(VLOOKUP($A34,'Import OffPeak'!$A$3:CR$99,91,FALSE)-VLOOKUP($A34,'Import OffPeak change'!$A$106:CR$202,91,FALSE)))</f>
        <v>0</v>
      </c>
      <c r="CN34" s="6">
        <f>IF(ISERROR(VLOOKUP($A34,'Import OffPeak'!$A$3:CS$99,92,FALSE)-VLOOKUP($A34,'Import OffPeak change'!$A$106:CS$202,92,FALSE)),0,(VLOOKUP($A34,'Import OffPeak'!$A$3:CS$99,92,FALSE)-VLOOKUP($A34,'Import OffPeak change'!$A$106:CS$202,92,FALSE)))</f>
        <v>0</v>
      </c>
      <c r="CO34" s="6">
        <f>IF(ISERROR(VLOOKUP($A34,'Import OffPeak'!$A$3:CT$99,93,FALSE)-VLOOKUP($A34,'Import OffPeak change'!$A$106:CT$202,93,FALSE)),0,(VLOOKUP($A34,'Import OffPeak'!$A$3:CT$99,93,FALSE)-VLOOKUP($A34,'Import OffPeak change'!$A$106:CT$202,93,FALSE)))</f>
        <v>0</v>
      </c>
      <c r="CP34" s="6">
        <f>IF(ISERROR(VLOOKUP($A34,'Import OffPeak'!$A$3:CU$99,94,FALSE)-VLOOKUP($A34,'Import OffPeak change'!$A$106:CU$202,94,FALSE)),0,(VLOOKUP($A34,'Import OffPeak'!$A$3:CU$99,94,FALSE)-VLOOKUP($A34,'Import OffPeak change'!$A$106:CU$202,94,FALSE)))</f>
        <v>0</v>
      </c>
      <c r="CQ34" s="6">
        <f>IF(ISERROR(VLOOKUP($A34,'Import OffPeak'!$A$3:CV$99,95,FALSE)-VLOOKUP($A34,'Import OffPeak change'!$A$106:CV$202,95,FALSE)),0,(VLOOKUP($A34,'Import OffPeak'!$A$3:CV$99,95,FALSE)-VLOOKUP($A34,'Import OffPeak change'!$A$106:CV$202,95,FALSE)))</f>
        <v>0</v>
      </c>
      <c r="CR34" s="6">
        <f>IF(ISERROR(VLOOKUP($A34,'Import OffPeak'!$A$3:CW$99,96,FALSE)-VLOOKUP($A34,'Import OffPeak change'!$A$106:CW$202,96,FALSE)),0,(VLOOKUP($A34,'Import OffPeak'!$A$3:CW$99,96,FALSE)-VLOOKUP($A34,'Import OffPeak change'!$A$106:CW$202,96,FALSE)))</f>
        <v>0</v>
      </c>
      <c r="CS34" s="6">
        <f>IF(ISERROR(VLOOKUP($A34,'Import OffPeak'!$A$3:CX$99,97,FALSE)-VLOOKUP($A34,'Import OffPeak change'!$A$106:CX$202,97,FALSE)),0,(VLOOKUP($A34,'Import OffPeak'!$A$3:CX$99,97,FALSE)-VLOOKUP($A34,'Import OffPeak change'!$A$106:CX$202,97,FALSE)))</f>
        <v>0</v>
      </c>
      <c r="CT34" s="6">
        <f>IF(ISERROR(VLOOKUP($A34,'Import OffPeak'!$A$3:CY$99,98,FALSE)-VLOOKUP($A34,'Import OffPeak change'!$A$106:CY$202,98,FALSE)),0,(VLOOKUP($A34,'Import OffPeak'!$A$3:CY$99,98,FALSE)-VLOOKUP($A34,'Import OffPeak change'!$A$106:CY$202,98,FALSE)))</f>
        <v>0</v>
      </c>
      <c r="CU34" s="6">
        <f>IF(ISERROR(VLOOKUP($A34,'Import OffPeak'!$A$3:CZ$99,99,FALSE)-VLOOKUP($A34,'Import OffPeak change'!$A$106:CZ$202,99,FALSE)),0,(VLOOKUP($A34,'Import OffPeak'!$A$3:CZ$99,99,FALSE)-VLOOKUP($A34,'Import OffPeak change'!$A$106:CZ$202,99,FALSE)))</f>
        <v>0</v>
      </c>
      <c r="CV34" s="6">
        <f>IF(ISERROR(VLOOKUP($A34,'Import OffPeak'!$A$3:DA$99,100,FALSE)-VLOOKUP($A34,'Import OffPeak change'!$A$106:DA$202,100,FALSE)),0,(VLOOKUP($A34,'Import OffPeak'!$A$3:DA$99,100,FALSE)-VLOOKUP($A34,'Import OffPeak change'!$A$106:DA$202,100,FALSE)))</f>
        <v>0</v>
      </c>
      <c r="CW34" s="6">
        <f>IF(ISERROR(VLOOKUP($A34,'Import OffPeak'!$A$3:DB$99,101,FALSE)-VLOOKUP($A34,'Import OffPeak change'!$A$106:DB$202,101,FALSE)),0,(VLOOKUP($A34,'Import OffPeak'!$A$3:DB$99,101,FALSE)-VLOOKUP($A34,'Import OffPeak change'!$A$106:DB$202,101,FALSE)))</f>
        <v>0</v>
      </c>
      <c r="CX34" s="6">
        <f>IF(ISERROR(VLOOKUP($A34,'Import OffPeak'!$A$3:DC$99,102,FALSE)-VLOOKUP($A34,'Import OffPeak change'!$A$106:DC$202,102,FALSE)),0,(VLOOKUP($A34,'Import OffPeak'!$A$3:DC$99,102,FALSE)-VLOOKUP($A34,'Import OffPeak change'!$A$106:DC$202,102,FALSE)))</f>
        <v>0</v>
      </c>
      <c r="CY34" s="6">
        <f>IF(ISERROR(VLOOKUP($A34,'Import OffPeak'!$A$3:DD$99,103,FALSE)-VLOOKUP($A34,'Import OffPeak change'!$A$106:DD$202,103,FALSE)),0,(VLOOKUP($A34,'Import OffPeak'!$A$3:DD$99,103,FALSE)-VLOOKUP($A34,'Import OffPeak change'!$A$106:DD$202,103,FALSE)))</f>
        <v>0</v>
      </c>
      <c r="CZ34" s="6">
        <f>IF(ISERROR(VLOOKUP($A34,'Import OffPeak'!$A$3:DE$99,104,FALSE)-VLOOKUP($A34,'Import OffPeak change'!$A$106:DE$202,104,FALSE)),0,(VLOOKUP($A34,'Import OffPeak'!$A$3:DE$99,104,FALSE)-VLOOKUP($A34,'Import OffPeak change'!$A$106:DE$202,104,FALSE)))</f>
        <v>0</v>
      </c>
      <c r="DA34" s="6">
        <f>IF(ISERROR(VLOOKUP($A34,'Import OffPeak'!$A$3:DF$99,105,FALSE)-VLOOKUP($A34,'Import OffPeak change'!$A$106:DF$202,105,FALSE)),0,(VLOOKUP($A34,'Import OffPeak'!$A$3:DF$99,105,FALSE)-VLOOKUP($A34,'Import OffPeak change'!$A$106:DF$202,105,FALSE)))</f>
        <v>0</v>
      </c>
      <c r="DB34" s="6">
        <f>IF(ISERROR(VLOOKUP($A34,'Import OffPeak'!$A$3:DG$99,106,FALSE)-VLOOKUP($A34,'Import OffPeak change'!$A$106:DG$202,106,FALSE)),0,(VLOOKUP($A34,'Import OffPeak'!$A$3:DG$99,106,FALSE)-VLOOKUP($A34,'Import OffPeak change'!$A$106:DG$202,106,FALSE)))</f>
        <v>0</v>
      </c>
      <c r="DC34" s="6">
        <f>IF(ISERROR(VLOOKUP($A34,'Import OffPeak'!$A$3:DH$99,107,FALSE)-VLOOKUP($A34,'Import OffPeak change'!$A$106:DH$202,107,FALSE)),0,(VLOOKUP($A34,'Import OffPeak'!$A$3:DH$99,107,FALSE)-VLOOKUP($A34,'Import OffPeak change'!$A$106:DH$202,107,FALSE)))</f>
        <v>0</v>
      </c>
      <c r="DD34" s="6">
        <f>IF(ISERROR(VLOOKUP($A34,'Import OffPeak'!$A$3:DI$99,108,FALSE)-VLOOKUP($A34,'Import OffPeak change'!$A$106:DI$202,108,FALSE)),0,(VLOOKUP($A34,'Import OffPeak'!$A$3:DI$99,108,FALSE)-VLOOKUP($A34,'Import OffPeak change'!$A$106:DI$202,108,FALSE)))</f>
        <v>0</v>
      </c>
      <c r="DE34" s="6">
        <f>IF(ISERROR(VLOOKUP($A34,'Import OffPeak'!$A$3:DJ$99,109,FALSE)-VLOOKUP($A34,'Import OffPeak change'!$A$106:DJ$202,109,FALSE)),0,(VLOOKUP($A34,'Import OffPeak'!$A$3:DJ$99,109,FALSE)-VLOOKUP($A34,'Import OffPeak change'!$A$106:DJ$202,109,FALSE)))</f>
        <v>0</v>
      </c>
      <c r="DF34" s="6">
        <f>IF(ISERROR(VLOOKUP($A34,'Import OffPeak'!$A$3:DK$99,110,FALSE)-VLOOKUP($A34,'Import OffPeak change'!$A$106:DK$202,110,FALSE)),0,(VLOOKUP($A34,'Import OffPeak'!$A$3:DK$99,110,FALSE)-VLOOKUP($A34,'Import OffPeak change'!$A$106:DK$202,110,FALSE)))</f>
        <v>0</v>
      </c>
      <c r="DG34" s="6">
        <f>IF(ISERROR(VLOOKUP($A34,'Import OffPeak'!$A$3:DL$99,111,FALSE)-VLOOKUP($A34,'Import OffPeak change'!$A$106:DL$202,111,FALSE)),0,(VLOOKUP($A34,'Import OffPeak'!$A$3:DL$99,111,FALSE)-VLOOKUP($A34,'Import OffPeak change'!$A$106:DL$202,111,FALSE)))</f>
        <v>0</v>
      </c>
      <c r="DH34" s="6">
        <f>IF(ISERROR(VLOOKUP($A34,'Import OffPeak'!$A$3:DM$99,112,FALSE)-VLOOKUP($A34,'Import OffPeak change'!$A$106:DM$202,112,FALSE)),0,(VLOOKUP($A34,'Import OffPeak'!$A$3:DM$99,112,FALSE)-VLOOKUP($A34,'Import OffPeak change'!$A$106:DM$202,112,FALSE)))</f>
        <v>0</v>
      </c>
      <c r="DI34" s="6">
        <f>IF(ISERROR(VLOOKUP($A34,'Import OffPeak'!$A$3:DN$99,113,FALSE)-VLOOKUP($A34,'Import OffPeak change'!$A$106:DN$202,113,FALSE)),0,(VLOOKUP($A34,'Import OffPeak'!$A$3:DN$99,113,FALSE)-VLOOKUP($A34,'Import OffPeak change'!$A$106:DN$202,113,FALSE)))</f>
        <v>0</v>
      </c>
      <c r="DJ34" s="6">
        <f>IF(ISERROR(VLOOKUP($A34,'Import OffPeak'!$A$3:DO$99,114,FALSE)-VLOOKUP($A34,'Import OffPeak change'!$A$106:DO$202,114,FALSE)),0,(VLOOKUP($A34,'Import OffPeak'!$A$3:DO$99,114,FALSE)-VLOOKUP($A34,'Import OffPeak change'!$A$106:DO$202,114,FALSE)))</f>
        <v>0</v>
      </c>
      <c r="DK34" s="6">
        <f>IF(ISERROR(VLOOKUP($A34,'Import OffPeak'!$A$3:DP$99,115,FALSE)-VLOOKUP($A34,'Import OffPeak change'!$A$106:DP$202,115,FALSE)),0,(VLOOKUP($A34,'Import OffPeak'!$A$3:DP$99,115,FALSE)-VLOOKUP($A34,'Import OffPeak change'!$A$106:DP$202,115,FALSE)))</f>
        <v>0</v>
      </c>
      <c r="DL34" s="6">
        <f>IF(ISERROR(VLOOKUP($A34,'Import OffPeak'!$A$3:DQ$99,116,FALSE)-VLOOKUP($A34,'Import OffPeak change'!$A$106:DQ$202,116,FALSE)),0,(VLOOKUP($A34,'Import OffPeak'!$A$3:DQ$99,116,FALSE)-VLOOKUP($A34,'Import OffPeak change'!$A$106:DQ$202,116,FALSE)))</f>
        <v>0</v>
      </c>
      <c r="DM34" s="6">
        <f>IF(ISERROR(VLOOKUP($A34,'Import OffPeak'!$A$3:DR$99,117,FALSE)-VLOOKUP($A34,'Import OffPeak change'!$A$106:DR$202,117,FALSE)),0,(VLOOKUP($A34,'Import OffPeak'!$A$3:DR$99,117,FALSE)-VLOOKUP($A34,'Import OffPeak change'!$A$106:DR$202,117,FALSE)))</f>
        <v>0</v>
      </c>
      <c r="DN34" s="6">
        <f>IF(ISERROR(VLOOKUP($A34,'Import OffPeak'!$A$3:DS$99,118,FALSE)-VLOOKUP($A34,'Import OffPeak change'!$A$106:DS$202,118,FALSE)),0,(VLOOKUP($A34,'Import OffPeak'!$A$3:DS$99,118,FALSE)-VLOOKUP($A34,'Import OffPeak change'!$A$106:DS$202,118,FALSE)))</f>
        <v>0</v>
      </c>
      <c r="DO34" s="6">
        <f>IF(ISERROR(VLOOKUP($A34,'Import OffPeak'!$A$3:DT$99,119,FALSE)-VLOOKUP($A34,'Import OffPeak change'!$A$106:DT$202,119,FALSE)),0,(VLOOKUP($A34,'Import OffPeak'!$A$3:DT$99,119,FALSE)-VLOOKUP($A34,'Import OffPeak change'!$A$106:DT$202,119,FALSE)))</f>
        <v>0</v>
      </c>
      <c r="DP34" s="6">
        <f>IF(ISERROR(VLOOKUP($A34,'Import OffPeak'!$A$3:DU$99,120,FALSE)-VLOOKUP($A34,'Import OffPeak change'!$A$106:DU$202,120,FALSE)),0,(VLOOKUP($A34,'Import OffPeak'!$A$3:DU$99,120,FALSE)-VLOOKUP($A34,'Import OffPeak change'!$A$106:DU$202,120,FALSE)))</f>
        <v>0</v>
      </c>
      <c r="DQ34" s="6">
        <f>IF(ISERROR(VLOOKUP($A34,'Import OffPeak'!$A$3:DV$99,121,FALSE)-VLOOKUP($A34,'Import OffPeak change'!$A$106:DV$202,121,FALSE)),0,(VLOOKUP($A34,'Import OffPeak'!$A$3:DV$99,121,FALSE)-VLOOKUP($A34,'Import OffPeak change'!$A$106:DV$202,121,FALSE)))</f>
        <v>0</v>
      </c>
      <c r="DR34" s="6">
        <f>IF(ISERROR(VLOOKUP($A34,'Import OffPeak'!$A$3:DW$99,122,FALSE)-VLOOKUP($A34,'Import OffPeak change'!$A$106:DW$202,122,FALSE)),0,(VLOOKUP($A34,'Import OffPeak'!$A$3:DW$99,122,FALSE)-VLOOKUP($A34,'Import OffPeak change'!$A$106:DW$202,122,FALSE)))</f>
        <v>0</v>
      </c>
      <c r="DS34" s="6">
        <f>IF(ISERROR(VLOOKUP($A34,'Import OffPeak'!$A$3:DX$99,123,FALSE)-VLOOKUP($A34,'Import OffPeak change'!$A$106:DX$202,123,FALSE)),0,(VLOOKUP($A34,'Import OffPeak'!$A$3:DX$99,123,FALSE)-VLOOKUP($A34,'Import OffPeak change'!$A$106:DX$202,123,FALSE)))</f>
        <v>0</v>
      </c>
      <c r="DT34" s="6">
        <f>IF(ISERROR(VLOOKUP($A34,'Import OffPeak'!$A$3:DY$99,124,FALSE)-VLOOKUP($A34,'Import OffPeak change'!$A$106:DY$202,124,FALSE)),0,(VLOOKUP($A34,'Import OffPeak'!$A$3:DY$99,124,FALSE)-VLOOKUP($A34,'Import OffPeak change'!$A$106:DY$202,124,FALSE)))</f>
        <v>0</v>
      </c>
      <c r="DU34" s="6">
        <f>IF(ISERROR(VLOOKUP($A34,'Import OffPeak'!$A$3:DZ$99,125,FALSE)-VLOOKUP($A34,'Import OffPeak change'!$A$106:DZ$202,125,FALSE)),0,(VLOOKUP($A34,'Import OffPeak'!$A$3:DZ$99,125,FALSE)-VLOOKUP($A34,'Import OffPeak change'!$A$106:DZ$202,125,FALSE)))</f>
        <v>0</v>
      </c>
      <c r="DV34" s="6">
        <f>IF(ISERROR(VLOOKUP($A34,'Import OffPeak'!$A$3:EA$99,126,FALSE)-VLOOKUP($A34,'Import OffPeak change'!$A$106:EA$202,126,FALSE)),0,(VLOOKUP($A34,'Import OffPeak'!$A$3:EA$99,126,FALSE)-VLOOKUP($A34,'Import OffPeak change'!$A$106:EA$202,126,FALSE)))</f>
        <v>0</v>
      </c>
      <c r="DW34" s="6">
        <f>IF(ISERROR(VLOOKUP($A34,'Import OffPeak'!$A$3:EB$99,127,FALSE)-VLOOKUP($A34,'Import OffPeak change'!$A$106:EB$202,127,FALSE)),0,(VLOOKUP($A34,'Import OffPeak'!$A$3:EB$99,127,FALSE)-VLOOKUP($A34,'Import OffPeak change'!$A$106:EB$202,127,FALSE)))</f>
        <v>0</v>
      </c>
      <c r="DX34" s="6">
        <f>IF(ISERROR(VLOOKUP($A34,'Import OffPeak'!$A$3:EC$99,128,FALSE)-VLOOKUP($A34,'Import OffPeak change'!$A$106:EC$202,128,FALSE)),0,(VLOOKUP($A34,'Import OffPeak'!$A$3:EC$99,128,FALSE)-VLOOKUP($A34,'Import OffPeak change'!$A$106:EC$202,128,FALSE)))</f>
        <v>0</v>
      </c>
      <c r="DY34" s="6">
        <f>IF(ISERROR(VLOOKUP($A34,'Import OffPeak'!$A$3:ED$99,129,FALSE)-VLOOKUP($A34,'Import OffPeak change'!$A$106:ED$202,129,FALSE)),0,(VLOOKUP($A34,'Import OffPeak'!$A$3:ED$99,129,FALSE)-VLOOKUP($A34,'Import OffPeak change'!$A$106:ED$202,129,FALSE)))</f>
        <v>0</v>
      </c>
      <c r="DZ34" s="6">
        <f>IF(ISERROR(VLOOKUP($A34,'Import OffPeak'!$A$3:EE$99,130,FALSE)-VLOOKUP($A34,'Import OffPeak change'!$A$106:EE$202,130,FALSE)),0,(VLOOKUP($A34,'Import OffPeak'!$A$3:EE$99,130,FALSE)-VLOOKUP($A34,'Import OffPeak change'!$A$106:EE$202,130,FALSE)))</f>
        <v>0</v>
      </c>
      <c r="EA34" s="6">
        <f>IF(ISERROR(VLOOKUP($A34,'Import OffPeak'!$A$3:EF$99,131,FALSE)-VLOOKUP($A34,'Import OffPeak change'!$A$106:EF$202,131,FALSE)),0,(VLOOKUP($A34,'Import OffPeak'!$A$3:EF$99,131,FALSE)-VLOOKUP($A34,'Import OffPeak change'!$A$106:EF$202,131,FALSE)))</f>
        <v>0</v>
      </c>
      <c r="EB34" s="6">
        <f>IF(ISERROR(VLOOKUP($A34,'Import OffPeak'!$A$3:EG$99,132,FALSE)-VLOOKUP($A34,'Import OffPeak change'!$A$106:EG$202,132,FALSE)),0,(VLOOKUP($A34,'Import OffPeak'!$A$3:EG$99,132,FALSE)-VLOOKUP($A34,'Import OffPeak change'!$A$106:EG$202,132,FALSE)))</f>
        <v>0</v>
      </c>
      <c r="EC34" s="6">
        <f>IF(ISERROR(VLOOKUP($A34,'Import OffPeak'!$A$3:EH$99,133,FALSE)-VLOOKUP($A34,'Import OffPeak change'!$A$106:EH$202,133,FALSE)),0,(VLOOKUP($A34,'Import OffPeak'!$A$3:EH$99,133,FALSE)-VLOOKUP($A34,'Import OffPeak change'!$A$106:EH$202,133,FALSE)))</f>
        <v>0</v>
      </c>
      <c r="ED34" s="6">
        <f>IF(ISERROR(VLOOKUP($A34,'Import OffPeak'!$A$3:EI$99,134,FALSE)-VLOOKUP($A34,'Import OffPeak change'!$A$106:EI$202,134,FALSE)),0,(VLOOKUP($A34,'Import OffPeak'!$A$3:EI$99,134,FALSE)-VLOOKUP($A34,'Import OffPeak change'!$A$106:EI$202,134,FALSE)))</f>
        <v>0</v>
      </c>
      <c r="EE34" s="6">
        <f>IF(ISERROR(VLOOKUP($A34,'Import OffPeak'!$A$3:EJ$99,135,FALSE)-VLOOKUP($A34,'Import OffPeak change'!$A$106:EJ$202,135,FALSE)),0,(VLOOKUP($A34,'Import OffPeak'!$A$3:EJ$99,135,FALSE)-VLOOKUP($A34,'Import OffPeak change'!$A$106:EJ$202,135,FALSE)))</f>
        <v>0</v>
      </c>
      <c r="EF34" s="6">
        <f>IF(ISERROR(VLOOKUP($A34,'Import OffPeak'!$A$3:EK$99,136,FALSE)-VLOOKUP($A34,'Import OffPeak change'!$A$106:EK$202,136,FALSE)),0,(VLOOKUP($A34,'Import OffPeak'!$A$3:EK$99,136,FALSE)-VLOOKUP($A34,'Import OffPeak change'!$A$106:EK$202,136,FALSE)))</f>
        <v>0</v>
      </c>
      <c r="EG34" s="6">
        <f>IF(ISERROR(VLOOKUP($A34,'Import OffPeak'!$A$3:EL$99,137,FALSE)-VLOOKUP($A34,'Import OffPeak change'!$A$106:EL$202,137,FALSE)),0,(VLOOKUP($A34,'Import OffPeak'!$A$3:EL$99,137,FALSE)-VLOOKUP($A34,'Import OffPeak change'!$A$106:EL$202,137,FALSE)))</f>
        <v>0</v>
      </c>
      <c r="EH34" s="6">
        <f>IF(ISERROR(VLOOKUP($A34,'Import OffPeak'!$A$3:EM$99,138,FALSE)-VLOOKUP($A34,'Import OffPeak change'!$A$106:EM$202,138,FALSE)),0,(VLOOKUP($A34,'Import OffPeak'!$A$3:EM$99,138,FALSE)-VLOOKUP($A34,'Import OffPeak change'!$A$106:EM$202,138,FALSE)))</f>
        <v>0</v>
      </c>
      <c r="EI34" s="6">
        <f>IF(ISERROR(VLOOKUP($A34,'Import OffPeak'!$A$3:EN$99,139,FALSE)-VLOOKUP($A34,'Import OffPeak change'!$A$106:EN$202,139,FALSE)),0,(VLOOKUP($A34,'Import OffPeak'!$A$3:EN$99,139,FALSE)-VLOOKUP($A34,'Import OffPeak change'!$A$106:EN$202,139,FALSE)))</f>
        <v>0</v>
      </c>
      <c r="EJ34" s="6">
        <f>IF(ISERROR(VLOOKUP($A34,'Import OffPeak'!$A$3:EO$99,140,FALSE)-VLOOKUP($A34,'Import OffPeak change'!$A$106:EO$202,140,FALSE)),0,(VLOOKUP($A34,'Import OffPeak'!$A$3:EO$99,140,FALSE)-VLOOKUP($A34,'Import OffPeak change'!$A$106:EO$202,140,FALSE)))</f>
        <v>0</v>
      </c>
      <c r="EK34" s="6">
        <f>IF(ISERROR(VLOOKUP($A34,'Import OffPeak'!$A$3:EP$99,141,FALSE)-VLOOKUP($A34,'Import OffPeak change'!$A$106:EP$202,141,FALSE)),0,(VLOOKUP($A34,'Import OffPeak'!$A$3:EP$99,141,FALSE)-VLOOKUP($A34,'Import OffPeak change'!$A$106:EP$202,141,FALSE)))</f>
        <v>0</v>
      </c>
      <c r="EL34" s="6">
        <f>IF(ISERROR(VLOOKUP($A34,'Import OffPeak'!$A$3:EQ$99,142,FALSE)-VLOOKUP($A34,'Import OffPeak change'!$A$106:EQ$202,142,FALSE)),0,(VLOOKUP($A34,'Import OffPeak'!$A$3:EQ$99,142,FALSE)-VLOOKUP($A34,'Import OffPeak change'!$A$106:EQ$202,142,FALSE)))</f>
        <v>0</v>
      </c>
      <c r="EM34" s="6">
        <f>IF(ISERROR(VLOOKUP($A34,'Import OffPeak'!$A$3:ER$99,143,FALSE)-VLOOKUP($A34,'Import OffPeak change'!$A$106:ER$202,143,FALSE)),0,(VLOOKUP($A34,'Import OffPeak'!$A$3:ER$99,143,FALSE)-VLOOKUP($A34,'Import OffPeak change'!$A$106:ER$202,143,FALSE)))</f>
        <v>0</v>
      </c>
      <c r="EN34" s="6">
        <f>IF(ISERROR(VLOOKUP($A34,'Import OffPeak'!$A$3:ES$99,144,FALSE)-VLOOKUP($A34,'Import OffPeak change'!$A$106:ES$202,144,FALSE)),0,(VLOOKUP($A34,'Import OffPeak'!$A$3:ES$99,144,FALSE)-VLOOKUP($A34,'Import OffPeak change'!$A$106:ES$202,144,FALSE)))</f>
        <v>0</v>
      </c>
      <c r="EO34" s="6">
        <f>IF(ISERROR(VLOOKUP($A34,'Import OffPeak'!$A$3:ET$99,145,FALSE)-VLOOKUP($A34,'Import OffPeak change'!$A$106:ET$202,145,FALSE)),0,(VLOOKUP($A34,'Import OffPeak'!$A$3:ET$99,145,FALSE)-VLOOKUP($A34,'Import OffPeak change'!$A$106:ET$202,145,FALSE)))</f>
        <v>0</v>
      </c>
      <c r="EP34" s="6">
        <f>IF(ISERROR(VLOOKUP($A34,'Import OffPeak'!$A$3:EU$99,146,FALSE)-VLOOKUP($A34,'Import OffPeak change'!$A$106:EU$202,146,FALSE)),0,(VLOOKUP($A34,'Import OffPeak'!$A$3:EU$99,146,FALSE)-VLOOKUP($A34,'Import OffPeak change'!$A$106:EU$202,146,FALSE)))</f>
        <v>0</v>
      </c>
      <c r="EQ34" s="6">
        <f>IF(ISERROR(VLOOKUP($A34,'Import OffPeak'!$A$3:EV$99,147,FALSE)-VLOOKUP($A34,'Import OffPeak change'!$A$106:EV$202,147,FALSE)),0,(VLOOKUP($A34,'Import OffPeak'!$A$3:EV$99,147,FALSE)-VLOOKUP($A34,'Import OffPeak change'!$A$106:EV$202,147,FALSE)))</f>
        <v>0</v>
      </c>
      <c r="ER34" s="6">
        <f>IF(ISERROR(VLOOKUP($A34,'Import OffPeak'!$A$3:EW$99,148,FALSE)-VLOOKUP($A34,'Import OffPeak change'!$A$106:EW$202,148,FALSE)),0,(VLOOKUP($A34,'Import OffPeak'!$A$3:EW$99,148,FALSE)-VLOOKUP($A34,'Import OffPeak change'!$A$106:EW$202,148,FALSE)))</f>
        <v>0</v>
      </c>
      <c r="ES34" s="6">
        <f>IF(ISERROR(VLOOKUP($A34,'Import OffPeak'!$A$3:EX$99,149,FALSE)-VLOOKUP($A34,'Import OffPeak change'!$A$106:EX$202,149,FALSE)),0,(VLOOKUP($A34,'Import OffPeak'!$A$3:EX$99,149,FALSE)-VLOOKUP($A34,'Import OffPeak change'!$A$106:EX$202,149,FALSE)))</f>
        <v>0</v>
      </c>
      <c r="ET34" s="6">
        <f>IF(ISERROR(VLOOKUP($A34,'Import OffPeak'!$A$3:EY$99,150,FALSE)-VLOOKUP($A34,'Import OffPeak change'!$A$106:EY$202,150,FALSE)),0,(VLOOKUP($A34,'Import OffPeak'!$A$3:EY$99,150,FALSE)-VLOOKUP($A34,'Import OffPeak change'!$A$106:EY$202,150,FALSE)))</f>
        <v>0</v>
      </c>
      <c r="EU34" s="6">
        <f>IF(ISERROR(VLOOKUP($A34,'Import OffPeak'!$A$3:EZ$99,151,FALSE)-VLOOKUP($A34,'Import OffPeak change'!$A$106:EZ$202,151,FALSE)),0,(VLOOKUP($A34,'Import OffPeak'!$A$3:EZ$99,151,FALSE)-VLOOKUP($A34,'Import OffPeak change'!$A$106:EZ$202,151,FALSE)))</f>
        <v>0</v>
      </c>
      <c r="EV34" s="6">
        <f>IF(ISERROR(VLOOKUP($A34,'Import OffPeak'!$A$3:FA$99,152,FALSE)-VLOOKUP($A34,'Import OffPeak change'!$A$106:FA$202,152,FALSE)),0,(VLOOKUP($A34,'Import OffPeak'!$A$3:FA$99,152,FALSE)-VLOOKUP($A34,'Import OffPeak change'!$A$106:FA$202,152,FALSE)))</f>
        <v>0</v>
      </c>
      <c r="EW34" s="6">
        <f>IF(ISERROR(VLOOKUP($A34,'Import OffPeak'!$A$3:FB$99,153,FALSE)-VLOOKUP($A34,'Import OffPeak change'!$A$106:FB$202,153,FALSE)),0,(VLOOKUP($A34,'Import OffPeak'!$A$3:FB$99,153,FALSE)-VLOOKUP($A34,'Import OffPeak change'!$A$106:FB$202,153,FALSE)))</f>
        <v>0</v>
      </c>
      <c r="EX34" s="6">
        <f>IF(ISERROR(VLOOKUP($A34,'Import OffPeak'!$A$3:FC$99,154,FALSE)-VLOOKUP($A34,'Import OffPeak change'!$A$106:FC$202,154,FALSE)),0,(VLOOKUP($A34,'Import OffPeak'!$A$3:FC$99,154,FALSE)-VLOOKUP($A34,'Import OffPeak change'!$A$106:FC$202,154,FALSE)))</f>
        <v>0</v>
      </c>
      <c r="EY34" s="6">
        <f>IF(ISERROR(VLOOKUP($A34,'Import OffPeak'!$A$3:FD$99,155,FALSE)-VLOOKUP($A34,'Import OffPeak change'!$A$106:FD$202,155,FALSE)),0,(VLOOKUP($A34,'Import OffPeak'!$A$3:FD$99,155,FALSE)-VLOOKUP($A34,'Import OffPeak change'!$A$106:FD$202,155,FALSE)))</f>
        <v>0</v>
      </c>
      <c r="EZ34" s="6">
        <f>IF(ISERROR(VLOOKUP($A34,'Import OffPeak'!$A$3:FE$99,156,FALSE)-VLOOKUP($A34,'Import OffPeak change'!$A$106:FE$202,156,FALSE)),0,(VLOOKUP($A34,'Import OffPeak'!$A$3:FE$99,156,FALSE)-VLOOKUP($A34,'Import OffPeak change'!$A$106:FE$202,156,FALSE)))</f>
        <v>0</v>
      </c>
      <c r="FA34" s="6">
        <f>IF(ISERROR(VLOOKUP($A34,'Import OffPeak'!$A$3:FF$99,157,FALSE)-VLOOKUP($A34,'Import OffPeak change'!$A$106:FF$202,157,FALSE)),0,(VLOOKUP($A34,'Import OffPeak'!$A$3:FF$99,157,FALSE)-VLOOKUP($A34,'Import OffPeak change'!$A$106:FF$202,157,FALSE)))</f>
        <v>0</v>
      </c>
      <c r="FB34" s="6">
        <f>IF(ISERROR(VLOOKUP($A34,'Import OffPeak'!$A$3:FG$99,158,FALSE)-VLOOKUP($A34,'Import OffPeak change'!$A$106:FG$202,158,FALSE)),0,(VLOOKUP($A34,'Import OffPeak'!$A$3:FG$99,158,FALSE)-VLOOKUP($A34,'Import OffPeak change'!$A$106:FG$202,158,FALSE)))</f>
        <v>0</v>
      </c>
      <c r="FC34" s="6">
        <f>IF(ISERROR(VLOOKUP($A34,'Import OffPeak'!$A$3:FH$99,159,FALSE)-VLOOKUP($A34,'Import OffPeak change'!$A$106:FH$202,159,FALSE)),0,(VLOOKUP($A34,'Import OffPeak'!$A$3:FH$99,159,FALSE)-VLOOKUP($A34,'Import OffPeak change'!$A$106:FH$202,159,FALSE)))</f>
        <v>0</v>
      </c>
      <c r="FD34" s="6">
        <f>IF(ISERROR(VLOOKUP($A34,'Import OffPeak'!$A$3:FI$99,160,FALSE)-VLOOKUP($A34,'Import OffPeak change'!$A$106:FI$202,160,FALSE)),0,(VLOOKUP($A34,'Import OffPeak'!$A$3:FI$99,160,FALSE)-VLOOKUP($A34,'Import OffPeak change'!$A$106:FI$202,160,FALSE)))</f>
        <v>0</v>
      </c>
      <c r="FE34" s="6">
        <f>IF(ISERROR(VLOOKUP($A34,'Import OffPeak'!$A$3:FJ$99,161,FALSE)-VLOOKUP($A34,'Import OffPeak change'!$A$106:FJ$202,161,FALSE)),0,(VLOOKUP($A34,'Import OffPeak'!$A$3:FJ$99,161,FALSE)-VLOOKUP($A34,'Import OffPeak change'!$A$106:FJ$202,161,FALSE)))</f>
        <v>0</v>
      </c>
      <c r="FF34" s="6">
        <f>IF(ISERROR(VLOOKUP($A34,'Import OffPeak'!$A$3:FK$99,162,FALSE)-VLOOKUP($A34,'Import OffPeak change'!$A$106:FK$202,162,FALSE)),0,(VLOOKUP($A34,'Import OffPeak'!$A$3:FK$99,162,FALSE)-VLOOKUP($A34,'Import OffPeak change'!$A$106:FK$202,162,FALSE)))</f>
        <v>0</v>
      </c>
      <c r="FG34" s="6">
        <f>IF(ISERROR(VLOOKUP($A34,'Import OffPeak'!$A$3:FL$99,163,FALSE)-VLOOKUP($A34,'Import OffPeak change'!$A$106:FL$202,163,FALSE)),0,(VLOOKUP($A34,'Import OffPeak'!$A$3:FL$99,163,FALSE)-VLOOKUP($A34,'Import OffPeak change'!$A$106:FL$202,163,FALSE)))</f>
        <v>0</v>
      </c>
      <c r="FH34" s="6">
        <f>IF(ISERROR(VLOOKUP($A34,'Import OffPeak'!$A$3:FM$99,164,FALSE)-VLOOKUP($A34,'Import OffPeak change'!$A$106:FM$202,164,FALSE)),0,(VLOOKUP($A34,'Import OffPeak'!$A$3:FM$99,164,FALSE)-VLOOKUP($A34,'Import OffPeak change'!$A$106:FM$202,164,FALSE)))</f>
        <v>0</v>
      </c>
      <c r="FI34" s="6">
        <f>IF(ISERROR(VLOOKUP($A34,'Import OffPeak'!$A$3:FN$99,165,FALSE)-VLOOKUP($A34,'Import OffPeak change'!$A$106:FN$202,165,FALSE)),0,(VLOOKUP($A34,'Import OffPeak'!$A$3:FN$99,165,FALSE)-VLOOKUP($A34,'Import OffPeak change'!$A$106:FN$202,165,FALSE)))</f>
        <v>0</v>
      </c>
      <c r="FJ34" s="6">
        <f>IF(ISERROR(VLOOKUP($A34,'Import OffPeak'!$A$3:FO$99,166,FALSE)-VLOOKUP($A34,'Import OffPeak change'!$A$106:FO$202,166,FALSE)),0,(VLOOKUP($A34,'Import OffPeak'!$A$3:FO$99,166,FALSE)-VLOOKUP($A34,'Import OffPeak change'!$A$106:FO$202,166,FALSE)))</f>
        <v>0</v>
      </c>
      <c r="FK34" s="6">
        <f>IF(ISERROR(VLOOKUP($A34,'Import OffPeak'!$A$3:FP$99,167,FALSE)-VLOOKUP($A34,'Import OffPeak change'!$A$106:FP$202,167,FALSE)),0,(VLOOKUP($A34,'Import OffPeak'!$A$3:FP$99,167,FALSE)-VLOOKUP($A34,'Import OffPeak change'!$A$106:FP$202,167,FALSE)))</f>
        <v>0</v>
      </c>
      <c r="FL34" s="6">
        <f>IF(ISERROR(VLOOKUP($A34,'Import OffPeak'!$A$3:FQ$99,168,FALSE)-VLOOKUP($A34,'Import OffPeak change'!$A$106:FQ$202,168,FALSE)),0,(VLOOKUP($A34,'Import OffPeak'!$A$3:FQ$99,168,FALSE)-VLOOKUP($A34,'Import OffPeak change'!$A$106:FQ$202,168,FALSE)))</f>
        <v>0</v>
      </c>
      <c r="FM34" s="6">
        <f>IF(ISERROR(VLOOKUP($A34,'Import OffPeak'!$A$3:FR$99,169,FALSE)-VLOOKUP($A34,'Import OffPeak change'!$A$106:FR$202,169,FALSE)),0,(VLOOKUP($A34,'Import OffPeak'!$A$3:FR$99,169,FALSE)-VLOOKUP($A34,'Import OffPeak change'!$A$106:FR$202,169,FALSE)))</f>
        <v>0</v>
      </c>
      <c r="FN34" s="6">
        <f>IF(ISERROR(VLOOKUP($A34,'Import OffPeak'!$A$3:FS$99,170,FALSE)-VLOOKUP($A34,'Import OffPeak change'!$A$106:FS$202,170,FALSE)),0,(VLOOKUP($A34,'Import OffPeak'!$A$3:FS$99,170,FALSE)-VLOOKUP($A34,'Import OffPeak change'!$A$106:FS$202,170,FALSE)))</f>
        <v>0</v>
      </c>
      <c r="FO34" s="6">
        <f>IF(ISERROR(VLOOKUP($A34,'Import OffPeak'!$A$3:FT$99,171,FALSE)-VLOOKUP($A34,'Import OffPeak change'!$A$106:FT$202,171,FALSE)),0,(VLOOKUP($A34,'Import OffPeak'!$A$3:FT$99,171,FALSE)-VLOOKUP($A34,'Import OffPeak change'!$A$106:FT$202,171,FALSE)))</f>
        <v>0</v>
      </c>
      <c r="FP34" s="6">
        <f>IF(ISERROR(VLOOKUP($A34,'Import OffPeak'!$A$3:FU$99,172,FALSE)-VLOOKUP($A34,'Import OffPeak change'!$A$106:FU$202,172,FALSE)),0,(VLOOKUP($A34,'Import OffPeak'!$A$3:FU$99,172,FALSE)-VLOOKUP($A34,'Import OffPeak change'!$A$106:FU$202,172,FALSE)))</f>
        <v>0</v>
      </c>
      <c r="FQ34" s="6">
        <f>IF(ISERROR(VLOOKUP($A34,'Import OffPeak'!$A$3:FV$99,173,FALSE)-VLOOKUP($A34,'Import OffPeak change'!$A$106:FV$202,173,FALSE)),0,(VLOOKUP($A34,'Import OffPeak'!$A$3:FV$99,173,FALSE)-VLOOKUP($A34,'Import OffPeak change'!$A$106:FV$202,173,FALSE)))</f>
        <v>0</v>
      </c>
      <c r="FR34" s="6">
        <f>IF(ISERROR(VLOOKUP($A34,'Import OffPeak'!$A$3:FW$99,174,FALSE)-VLOOKUP($A34,'Import OffPeak change'!$A$106:FW$202,174,FALSE)),0,(VLOOKUP($A34,'Import OffPeak'!$A$3:FW$99,174,FALSE)-VLOOKUP($A34,'Import OffPeak change'!$A$106:FW$202,174,FALSE)))</f>
        <v>0</v>
      </c>
      <c r="FS34" s="6">
        <f>IF(ISERROR(VLOOKUP($A34,'Import OffPeak'!$A$3:FX$99,175,FALSE)-VLOOKUP($A34,'Import OffPeak change'!$A$106:FX$202,175,FALSE)),0,(VLOOKUP($A34,'Import OffPeak'!$A$3:FX$99,175,FALSE)-VLOOKUP($A34,'Import OffPeak change'!$A$106:FX$202,175,FALSE)))</f>
        <v>0</v>
      </c>
      <c r="FT34" s="6">
        <f>IF(ISERROR(VLOOKUP($A34,'Import OffPeak'!$A$3:FY$99,176,FALSE)-VLOOKUP($A34,'Import OffPeak change'!$A$106:FY$202,176,FALSE)),0,(VLOOKUP($A34,'Import OffPeak'!$A$3:FY$99,176,FALSE)-VLOOKUP($A34,'Import OffPeak change'!$A$106:FY$202,176,FALSE)))</f>
        <v>0</v>
      </c>
      <c r="FU34" s="6">
        <f>IF(ISERROR(VLOOKUP($A34,'Import OffPeak'!$A$3:FZ$99,177,FALSE)-VLOOKUP($A34,'Import OffPeak change'!$A$106:FZ$202,177,FALSE)),0,(VLOOKUP($A34,'Import OffPeak'!$A$3:FZ$99,177,FALSE)-VLOOKUP($A34,'Import OffPeak change'!$A$106:FZ$202,177,FALSE)))</f>
        <v>0</v>
      </c>
      <c r="FV34" s="6">
        <f>IF(ISERROR(VLOOKUP($A34,'Import OffPeak'!$A$3:GA$99,178,FALSE)-VLOOKUP($A34,'Import OffPeak change'!$A$106:GA$202,178,FALSE)),0,(VLOOKUP($A34,'Import OffPeak'!$A$3:GA$99,178,FALSE)-VLOOKUP($A34,'Import OffPeak change'!$A$106:GA$202,178,FALSE)))</f>
        <v>0</v>
      </c>
      <c r="FW34" s="6">
        <f>IF(ISERROR(VLOOKUP($A34,'Import OffPeak'!$A$3:GB$99,179,FALSE)-VLOOKUP($A34,'Import OffPeak change'!$A$106:GB$202,179,FALSE)),0,(VLOOKUP($A34,'Import OffPeak'!$A$3:GB$99,179,FALSE)-VLOOKUP($A34,'Import OffPeak change'!$A$106:GB$202,179,FALSE)))</f>
        <v>0</v>
      </c>
      <c r="FX34" s="6">
        <f>IF(ISERROR(VLOOKUP($A34,'Import OffPeak'!$A$3:GC$99,180,FALSE)-VLOOKUP($A34,'Import OffPeak change'!$A$106:GC$202,180,FALSE)),0,(VLOOKUP($A34,'Import OffPeak'!$A$3:GC$99,180,FALSE)-VLOOKUP($A34,'Import OffPeak change'!$A$106:GC$202,180,FALSE)))</f>
        <v>0</v>
      </c>
      <c r="FY34" s="6">
        <f>IF(ISERROR(VLOOKUP($A34,'Import OffPeak'!$A$3:GD$99,181,FALSE)-VLOOKUP($A34,'Import OffPeak change'!$A$106:GD$202,181,FALSE)),0,(VLOOKUP($A34,'Import OffPeak'!$A$3:GD$99,181,FALSE)-VLOOKUP($A34,'Import OffPeak change'!$A$106:GD$202,181,FALSE)))</f>
        <v>0</v>
      </c>
      <c r="FZ34" s="6">
        <f>IF(ISERROR(VLOOKUP($A34,'Import OffPeak'!$A$3:GE$99,182,FALSE)-VLOOKUP($A34,'Import OffPeak change'!$A$106:GE$202,182,FALSE)),0,(VLOOKUP($A34,'Import OffPeak'!$A$3:GE$99,182,FALSE)-VLOOKUP($A34,'Import OffPeak change'!$A$106:GE$202,182,FALSE)))</f>
        <v>0</v>
      </c>
      <c r="GA34" s="6">
        <f>IF(ISERROR(VLOOKUP($A34,'Import OffPeak'!$A$3:GF$99,183,FALSE)-VLOOKUP($A34,'Import OffPeak change'!$A$106:GF$202,183,FALSE)),0,(VLOOKUP($A34,'Import OffPeak'!$A$3:GF$99,183,FALSE)-VLOOKUP($A34,'Import OffPeak change'!$A$106:GF$202,183,FALSE)))</f>
        <v>0</v>
      </c>
      <c r="GB34" s="6">
        <f>IF(ISERROR(VLOOKUP($A34,'Import OffPeak'!$A$3:GG$99,184,FALSE)-VLOOKUP($A34,'Import OffPeak change'!$A$106:GG$202,184,FALSE)),0,(VLOOKUP($A34,'Import OffPeak'!$A$3:GG$99,184,FALSE)-VLOOKUP($A34,'Import OffPeak change'!$A$106:GG$202,184,FALSE)))</f>
        <v>0</v>
      </c>
      <c r="GC34" s="6">
        <f>IF(ISERROR(VLOOKUP($A34,'Import OffPeak'!$A$3:GH$99,185,FALSE)-VLOOKUP($A34,'Import OffPeak change'!$A$106:GH$202,185,FALSE)),0,(VLOOKUP($A34,'Import OffPeak'!$A$3:GH$99,185,FALSE)-VLOOKUP($A34,'Import OffPeak change'!$A$106:GH$202,185,FALSE)))</f>
        <v>0</v>
      </c>
      <c r="GD34" s="6">
        <f>IF(ISERROR(VLOOKUP($A34,'Import OffPeak'!$A$3:GI$99,186,FALSE)-VLOOKUP($A34,'Import OffPeak change'!$A$106:GI$202,186,FALSE)),0,(VLOOKUP($A34,'Import OffPeak'!$A$3:GI$99,186,FALSE)-VLOOKUP($A34,'Import OffPeak change'!$A$106:GI$202,186,FALSE)))</f>
        <v>0</v>
      </c>
      <c r="GE34" s="6">
        <f>IF(ISERROR(VLOOKUP($A34,'Import OffPeak'!$A$3:GJ$99,187,FALSE)-VLOOKUP($A34,'Import OffPeak change'!$A$106:GJ$202,187,FALSE)),0,(VLOOKUP($A34,'Import OffPeak'!$A$3:GJ$99,187,FALSE)-VLOOKUP($A34,'Import OffPeak change'!$A$106:GJ$202,187,FALSE)))</f>
        <v>0</v>
      </c>
      <c r="GF34" s="6">
        <f>IF(ISERROR(VLOOKUP($A34,'Import OffPeak'!$A$3:GK$99,188,FALSE)-VLOOKUP($A34,'Import OffPeak change'!$A$106:GK$202,188,FALSE)),0,(VLOOKUP($A34,'Import OffPeak'!$A$3:GK$99,188,FALSE)-VLOOKUP($A34,'Import OffPeak change'!$A$106:GK$202,188,FALSE)))</f>
        <v>0</v>
      </c>
      <c r="GG34" s="6">
        <f>IF(ISERROR(VLOOKUP($A34,'Import OffPeak'!$A$3:GL$99,189,FALSE)-VLOOKUP($A34,'Import OffPeak change'!$A$106:GL$202,189,FALSE)),0,(VLOOKUP($A34,'Import OffPeak'!$A$3:GL$99,189,FALSE)-VLOOKUP($A34,'Import OffPeak change'!$A$106:GL$202,189,FALSE)))</f>
        <v>0</v>
      </c>
      <c r="GH34" s="6">
        <f>IF(ISERROR(VLOOKUP($A34,'Import OffPeak'!$A$3:GM$99,190,FALSE)-VLOOKUP($A34,'Import OffPeak change'!$A$106:GM$202,190,FALSE)),0,(VLOOKUP($A34,'Import OffPeak'!$A$3:GM$99,190,FALSE)-VLOOKUP($A34,'Import OffPeak change'!$A$106:GM$202,190,FALSE)))</f>
        <v>0</v>
      </c>
      <c r="GI34" s="6">
        <f>IF(ISERROR(VLOOKUP($A34,'Import OffPeak'!$A$3:GN$99,191,FALSE)-VLOOKUP($A34,'Import OffPeak change'!$A$106:GN$202,191,FALSE)),0,(VLOOKUP($A34,'Import OffPeak'!$A$3:GN$99,191,FALSE)-VLOOKUP($A34,'Import OffPeak change'!$A$106:GN$202,191,FALSE)))</f>
        <v>0</v>
      </c>
      <c r="GJ34" s="6">
        <f>IF(ISERROR(VLOOKUP($A34,'Import OffPeak'!$A$3:GO$99,192,FALSE)-VLOOKUP($A34,'Import OffPeak change'!$A$106:GO$202,192,FALSE)),0,(VLOOKUP($A34,'Import OffPeak'!$A$3:GO$99,192,FALSE)-VLOOKUP($A34,'Import OffPeak change'!$A$106:GO$202,192,FALSE)))</f>
        <v>0</v>
      </c>
      <c r="GK34" s="6">
        <f>IF(ISERROR(VLOOKUP($A34,'Import OffPeak'!$A$3:GP$99,193,FALSE)-VLOOKUP($A34,'Import OffPeak change'!$A$106:GP$202,193,FALSE)),0,(VLOOKUP($A34,'Import OffPeak'!$A$3:GP$99,193,FALSE)-VLOOKUP($A34,'Import OffPeak change'!$A$106:GP$202,193,FALSE)))</f>
        <v>0</v>
      </c>
      <c r="GL34" s="6">
        <f>IF(ISERROR(VLOOKUP($A34,'Import OffPeak'!$A$3:GQ$99,194,FALSE)-VLOOKUP($A34,'Import OffPeak change'!$A$106:GQ$202,194,FALSE)),0,(VLOOKUP($A34,'Import OffPeak'!$A$3:GQ$99,194,FALSE)-VLOOKUP($A34,'Import OffPeak change'!$A$106:GQ$202,194,FALSE)))</f>
        <v>0</v>
      </c>
      <c r="GM34" s="6">
        <f>IF(ISERROR(VLOOKUP($A34,'Import OffPeak'!$A$3:GR$99,195,FALSE)-VLOOKUP($A34,'Import OffPeak change'!$A$106:GR$202,195,FALSE)),0,(VLOOKUP($A34,'Import OffPeak'!$A$3:GR$99,195,FALSE)-VLOOKUP($A34,'Import OffPeak change'!$A$106:GR$202,195,FALSE)))</f>
        <v>0</v>
      </c>
      <c r="GN34" s="6">
        <f>IF(ISERROR(VLOOKUP($A34,'Import OffPeak'!$A$3:GS$99,196,FALSE)-VLOOKUP($A34,'Import OffPeak change'!$A$106:GS$202,196,FALSE)),0,(VLOOKUP($A34,'Import OffPeak'!$A$3:GS$99,196,FALSE)-VLOOKUP($A34,'Import OffPeak change'!$A$106:GS$202,196,FALSE)))</f>
        <v>0</v>
      </c>
      <c r="GO34" s="6">
        <f>IF(ISERROR(VLOOKUP($A34,'Import OffPeak'!$A$3:GT$99,197,FALSE)-VLOOKUP($A34,'Import OffPeak change'!$A$106:GT$202,197,FALSE)),0,(VLOOKUP($A34,'Import OffPeak'!$A$3:GT$99,197,FALSE)-VLOOKUP($A34,'Import OffPeak change'!$A$106:GT$202,197,FALSE)))</f>
        <v>0</v>
      </c>
      <c r="GP34" s="6">
        <f>IF(ISERROR(VLOOKUP($A34,'Import OffPeak'!$A$3:GU$99,198,FALSE)-VLOOKUP($A34,'Import OffPeak change'!$A$106:GU$202,198,FALSE)),0,(VLOOKUP($A34,'Import OffPeak'!$A$3:GU$99,198,FALSE)-VLOOKUP($A34,'Import OffPeak change'!$A$106:GU$202,198,FALSE)))</f>
        <v>0</v>
      </c>
      <c r="GQ34" s="6">
        <f>IF(ISERROR(VLOOKUP($A34,'Import OffPeak'!$A$3:GV$99,199,FALSE)-VLOOKUP($A34,'Import OffPeak change'!$A$106:GV$202,199,FALSE)),0,(VLOOKUP($A34,'Import OffPeak'!$A$3:GV$99,199,FALSE)-VLOOKUP($A34,'Import OffPeak change'!$A$106:GV$202,199,FALSE)))</f>
        <v>0</v>
      </c>
      <c r="GR34" s="6">
        <f>IF(ISERROR(VLOOKUP($A34,'Import OffPeak'!$A$3:GW$99,200,FALSE)-VLOOKUP($A34,'Import OffPeak change'!$A$106:GW$202,200,FALSE)),0,(VLOOKUP($A34,'Import OffPeak'!$A$3:GW$99,200,FALSE)-VLOOKUP($A34,'Import OffPeak change'!$A$106:GW$202,200,FALSE)))</f>
        <v>0</v>
      </c>
      <c r="GS34" s="6">
        <f>IF(ISERROR(VLOOKUP($A34,'Import OffPeak'!$A$3:GX$99,201,FALSE)-VLOOKUP($A34,'Import OffPeak change'!$A$106:GX$202,201,FALSE)),0,(VLOOKUP($A34,'Import OffPeak'!$A$3:GX$99,201,FALSE)-VLOOKUP($A34,'Import OffPeak change'!$A$106:GX$202,201,FALSE)))</f>
        <v>0</v>
      </c>
      <c r="GT34" s="6">
        <f>IF(ISERROR(VLOOKUP($A34,'Import OffPeak'!$A$3:GY$99,202,FALSE)-VLOOKUP($A34,'Import OffPeak change'!$A$106:GY$202,202,FALSE)),0,(VLOOKUP($A34,'Import OffPeak'!$A$3:GY$99,202,FALSE)-VLOOKUP($A34,'Import OffPeak change'!$A$106:GY$202,202,FALSE)))</f>
        <v>0</v>
      </c>
      <c r="GU34" s="6">
        <f>IF(ISERROR(VLOOKUP($A34,'Import OffPeak'!$A$3:GZ$99,203,FALSE)-VLOOKUP($A34,'Import OffPeak change'!$A$106:GZ$202,203,FALSE)),0,(VLOOKUP($A34,'Import OffPeak'!$A$3:GZ$99,203,FALSE)-VLOOKUP($A34,'Import OffPeak change'!$A$106:GZ$202,203,FALSE)))</f>
        <v>0</v>
      </c>
      <c r="GV34" s="6">
        <f>IF(ISERROR(VLOOKUP($A34,'Import OffPeak'!$A$3:HA$99,204,FALSE)-VLOOKUP($A34,'Import OffPeak change'!$A$106:HA$202,204,FALSE)),0,(VLOOKUP($A34,'Import OffPeak'!$A$3:HA$99,204,FALSE)-VLOOKUP($A34,'Import OffPeak change'!$A$106:HA$202,204,FALSE)))</f>
        <v>0</v>
      </c>
      <c r="GW34" s="6">
        <f>IF(ISERROR(VLOOKUP($A34,'Import OffPeak'!$A$3:HB$99,205,FALSE)-VLOOKUP($A34,'Import OffPeak change'!$A$106:HB$202,205,FALSE)),0,(VLOOKUP($A34,'Import OffPeak'!$A$3:HB$99,205,FALSE)-VLOOKUP($A34,'Import OffPeak change'!$A$106:HB$202,205,FALSE)))</f>
        <v>0</v>
      </c>
      <c r="GX34" s="6">
        <f>IF(ISERROR(VLOOKUP($A34,'Import OffPeak'!$A$3:HC$99,206,FALSE)-VLOOKUP($A34,'Import OffPeak change'!$A$106:HC$202,206,FALSE)),0,(VLOOKUP($A34,'Import OffPeak'!$A$3:HC$99,206,FALSE)-VLOOKUP($A34,'Import OffPeak change'!$A$106:HC$202,206,FALSE)))</f>
        <v>0</v>
      </c>
      <c r="GY34" s="6">
        <f>IF(ISERROR(VLOOKUP($A34,'Import OffPeak'!$A$3:HD$99,207,FALSE)-VLOOKUP($A34,'Import OffPeak change'!$A$106:HD$202,207,FALSE)),0,(VLOOKUP($A34,'Import OffPeak'!$A$3:HD$99,207,FALSE)-VLOOKUP($A34,'Import OffPeak change'!$A$106:HD$202,207,FALSE)))</f>
        <v>0</v>
      </c>
      <c r="GZ34" s="6">
        <f>IF(ISERROR(VLOOKUP($A34,'Import OffPeak'!$A$3:HE$99,208,FALSE)-VLOOKUP($A34,'Import OffPeak change'!$A$106:HE$202,208,FALSE)),0,(VLOOKUP($A34,'Import OffPeak'!$A$3:HE$99,208,FALSE)-VLOOKUP($A34,'Import OffPeak change'!$A$106:HE$202,208,FALSE)))</f>
        <v>0</v>
      </c>
      <c r="HA34" s="6">
        <f>IF(ISERROR(VLOOKUP($A34,'Import OffPeak'!$A$3:HF$99,209,FALSE)-VLOOKUP($A34,'Import OffPeak change'!$A$106:HF$202,209,FALSE)),0,(VLOOKUP($A34,'Import OffPeak'!$A$3:HF$99,209,FALSE)-VLOOKUP($A34,'Import OffPeak change'!$A$106:HF$202,209,FALSE)))</f>
        <v>0</v>
      </c>
      <c r="HB34" s="6">
        <f>IF(ISERROR(VLOOKUP($A34,'Import OffPeak'!$A$3:HG$99,210,FALSE)-VLOOKUP($A34,'Import OffPeak change'!$A$106:HG$202,210,FALSE)),0,(VLOOKUP($A34,'Import OffPeak'!$A$3:HG$99,210,FALSE)-VLOOKUP($A34,'Import OffPeak change'!$A$106:HG$202,210,FALSE)))</f>
        <v>0</v>
      </c>
      <c r="HC34" s="6">
        <f>IF(ISERROR(VLOOKUP($A34,'Import OffPeak'!$A$3:HH$99,211,FALSE)-VLOOKUP($A34,'Import OffPeak change'!$A$106:HH$202,211,FALSE)),0,(VLOOKUP($A34,'Import OffPeak'!$A$3:HH$99,211,FALSE)-VLOOKUP($A34,'Import OffPeak change'!$A$106:HH$202,211,FALSE)))</f>
        <v>0</v>
      </c>
      <c r="HD34" s="6">
        <f>IF(ISERROR(VLOOKUP($A34,'Import OffPeak'!$A$3:HI$99,212,FALSE)-VLOOKUP($A34,'Import OffPeak change'!$A$106:HI$202,212,FALSE)),0,(VLOOKUP($A34,'Import OffPeak'!$A$3:HI$99,212,FALSE)-VLOOKUP($A34,'Import OffPeak change'!$A$106:HI$202,212,FALSE)))</f>
        <v>0</v>
      </c>
      <c r="HE34" s="6">
        <f>IF(ISERROR(VLOOKUP($A34,'Import OffPeak'!$A$3:HJ$99,213,FALSE)-VLOOKUP($A34,'Import OffPeak change'!$A$106:HJ$202,213,FALSE)),0,(VLOOKUP($A34,'Import OffPeak'!$A$3:HJ$99,213,FALSE)-VLOOKUP($A34,'Import OffPeak change'!$A$106:HJ$202,213,FALSE)))</f>
        <v>0</v>
      </c>
      <c r="HF34" s="6">
        <f>IF(ISERROR(VLOOKUP($A34,'Import OffPeak'!$A$3:HK$99,214,FALSE)-VLOOKUP($A34,'Import OffPeak change'!$A$106:HK$202,214,FALSE)),0,(VLOOKUP($A34,'Import OffPeak'!$A$3:HK$99,214,FALSE)-VLOOKUP($A34,'Import OffPeak change'!$A$106:HK$202,214,FALSE)))</f>
        <v>0</v>
      </c>
      <c r="HG34" s="6">
        <f>IF(ISERROR(VLOOKUP($A34,'Import OffPeak'!$A$3:HL$99,215,FALSE)-VLOOKUP($A34,'Import OffPeak change'!$A$106:HL$202,215,FALSE)),0,(VLOOKUP($A34,'Import OffPeak'!$A$3:HL$99,215,FALSE)-VLOOKUP($A34,'Import OffPeak change'!$A$106:HL$202,215,FALSE)))</f>
        <v>0</v>
      </c>
      <c r="HH34" s="6">
        <f>IF(ISERROR(VLOOKUP($A34,'Import OffPeak'!$A$3:HM$99,216,FALSE)-VLOOKUP($A34,'Import OffPeak change'!$A$106:HM$202,216,FALSE)),0,(VLOOKUP($A34,'Import OffPeak'!$A$3:HM$99,216,FALSE)-VLOOKUP($A34,'Import OffPeak change'!$A$106:HM$202,216,FALSE)))</f>
        <v>0</v>
      </c>
      <c r="HI34" s="6">
        <f>IF(ISERROR(VLOOKUP($A34,'Import OffPeak'!$A$3:HN$99,217,FALSE)-VLOOKUP($A34,'Import OffPeak change'!$A$106:HN$202,217,FALSE)),0,(VLOOKUP($A34,'Import OffPeak'!$A$3:HN$99,217,FALSE)-VLOOKUP($A34,'Import OffPeak change'!$A$106:HN$202,217,FALSE)))</f>
        <v>0</v>
      </c>
      <c r="HJ34" s="6">
        <f>IF(ISERROR(VLOOKUP($A34,'Import OffPeak'!$A$3:HO$99,218,FALSE)-VLOOKUP($A34,'Import OffPeak change'!$A$106:HO$202,218,FALSE)),0,(VLOOKUP($A34,'Import OffPeak'!$A$3:HO$99,218,FALSE)-VLOOKUP($A34,'Import OffPeak change'!$A$106:HO$202,218,FALSE)))</f>
        <v>0</v>
      </c>
      <c r="HK34" s="6">
        <f>IF(ISERROR(VLOOKUP($A34,'Import OffPeak'!$A$3:HP$99,219,FALSE)-VLOOKUP($A34,'Import OffPeak change'!$A$106:HP$202,219,FALSE)),0,(VLOOKUP($A34,'Import OffPeak'!$A$3:HP$99,219,FALSE)-VLOOKUP($A34,'Import OffPeak change'!$A$106:HP$202,219,FALSE)))</f>
        <v>0</v>
      </c>
      <c r="HL34" s="6">
        <f>IF(ISERROR(VLOOKUP($A34,'Import OffPeak'!$A$3:HQ$99,220,FALSE)-VLOOKUP($A34,'Import OffPeak change'!$A$106:HQ$202,220,FALSE)),0,(VLOOKUP($A34,'Import OffPeak'!$A$3:HQ$99,220,FALSE)-VLOOKUP($A34,'Import OffPeak change'!$A$106:HQ$202,220,FALSE)))</f>
        <v>0</v>
      </c>
      <c r="HM34" s="6">
        <f>IF(ISERROR(VLOOKUP($A34,'Import OffPeak'!$A$3:HR$99,221,FALSE)-VLOOKUP($A34,'Import OffPeak change'!$A$106:HR$202,221,FALSE)),0,(VLOOKUP($A34,'Import OffPeak'!$A$3:HR$99,221,FALSE)-VLOOKUP($A34,'Import OffPeak change'!$A$106:HR$202,221,FALSE)))</f>
        <v>0</v>
      </c>
      <c r="HN34" s="6">
        <f>IF(ISERROR(VLOOKUP($A34,'Import OffPeak'!$A$3:HS$99,222,FALSE)-VLOOKUP($A34,'Import OffPeak change'!$A$106:HS$202,222,FALSE)),0,(VLOOKUP($A34,'Import OffPeak'!$A$3:HS$99,222,FALSE)-VLOOKUP($A34,'Import OffPeak change'!$A$106:HS$202,222,FALSE)))</f>
        <v>0</v>
      </c>
      <c r="HO34" s="6">
        <f>IF(ISERROR(VLOOKUP($A34,'Import OffPeak'!$A$3:HT$99,223,FALSE)-VLOOKUP($A34,'Import OffPeak change'!$A$106:HT$202,223,FALSE)),0,(VLOOKUP($A34,'Import OffPeak'!$A$3:HT$99,223,FALSE)-VLOOKUP($A34,'Import OffPeak change'!$A$106:HT$202,223,FALSE)))</f>
        <v>0</v>
      </c>
      <c r="HP34" s="6">
        <f>IF(ISERROR(VLOOKUP($A34,'Import OffPeak'!$A$3:HU$99,224,FALSE)-VLOOKUP($A34,'Import OffPeak change'!$A$106:HU$202,224,FALSE)),0,(VLOOKUP($A34,'Import OffPeak'!$A$3:HU$99,224,FALSE)-VLOOKUP($A34,'Import OffPeak change'!$A$106:HU$202,224,FALSE)))</f>
        <v>0</v>
      </c>
      <c r="HQ34" s="6">
        <f>IF(ISERROR(VLOOKUP($A34,'Import OffPeak'!$A$3:HV$99,225,FALSE)-VLOOKUP($A34,'Import OffPeak change'!$A$106:HV$202,225,FALSE)),0,(VLOOKUP($A34,'Import OffPeak'!$A$3:HV$99,225,FALSE)-VLOOKUP($A34,'Import OffPeak change'!$A$106:HV$202,225,FALSE)))</f>
        <v>0</v>
      </c>
      <c r="HR34" s="6">
        <f>IF(ISERROR(VLOOKUP($A34,'Import OffPeak'!$A$3:HW$99,226,FALSE)-VLOOKUP($A34,'Import OffPeak change'!$A$106:HW$202,226,FALSE)),0,(VLOOKUP($A34,'Import OffPeak'!$A$3:HW$99,226,FALSE)-VLOOKUP($A34,'Import OffPeak change'!$A$106:HW$202,226,FALSE)))</f>
        <v>0</v>
      </c>
      <c r="HS34" s="6">
        <f>IF(ISERROR(VLOOKUP($A34,'Import OffPeak'!$A$3:HX$99,227,FALSE)-VLOOKUP($A34,'Import OffPeak change'!$A$106:HX$202,227,FALSE)),0,(VLOOKUP($A34,'Import OffPeak'!$A$3:HX$99,227,FALSE)-VLOOKUP($A34,'Import OffPeak change'!$A$106:HX$202,227,FALSE)))</f>
        <v>0</v>
      </c>
      <c r="HT34" s="6">
        <f>IF(ISERROR(VLOOKUP($A34,'Import OffPeak'!$A$3:HY$99,228,FALSE)-VLOOKUP($A34,'Import OffPeak change'!$A$106:HY$202,228,FALSE)),0,(VLOOKUP($A34,'Import OffPeak'!$A$3:HY$99,228,FALSE)-VLOOKUP($A34,'Import OffPeak change'!$A$106:HY$202,228,FALSE)))</f>
        <v>0</v>
      </c>
      <c r="HU34" s="6">
        <f>IF(ISERROR(VLOOKUP($A34,'Import OffPeak'!$A$3:HZ$99,229,FALSE)-VLOOKUP($A34,'Import OffPeak change'!$A$106:HZ$202,229,FALSE)),0,(VLOOKUP($A34,'Import OffPeak'!$A$3:HZ$99,229,FALSE)-VLOOKUP($A34,'Import OffPeak change'!$A$106:HZ$202,229,FALSE)))</f>
        <v>0</v>
      </c>
      <c r="HV34" s="6">
        <f>IF(ISERROR(VLOOKUP($A34,'Import OffPeak'!$A$3:IA$99,230,FALSE)-VLOOKUP($A34,'Import OffPeak change'!$A$106:IA$202,230,FALSE)),0,(VLOOKUP($A34,'Import OffPeak'!$A$3:IA$99,230,FALSE)-VLOOKUP($A34,'Import OffPeak change'!$A$106:IA$202,230,FALSE)))</f>
        <v>0</v>
      </c>
      <c r="HW34" s="6">
        <f>IF(ISERROR(VLOOKUP($A34,'Import OffPeak'!$A$3:IB$99,231,FALSE)-VLOOKUP($A34,'Import OffPeak change'!$A$106:IB$202,231,FALSE)),0,(VLOOKUP($A34,'Import OffPeak'!$A$3:IB$99,231,FALSE)-VLOOKUP($A34,'Import OffPeak change'!$A$106:IB$202,231,FALSE)))</f>
        <v>0</v>
      </c>
      <c r="HX34" s="6">
        <f>IF(ISERROR(VLOOKUP($A34,'Import OffPeak'!$A$3:IC$99,232,FALSE)-VLOOKUP($A34,'Import OffPeak change'!$A$106:IC$202,232,FALSE)),0,(VLOOKUP($A34,'Import OffPeak'!$A$3:IC$99,232,FALSE)-VLOOKUP($A34,'Import OffPeak change'!$A$106:IC$202,232,FALSE)))</f>
        <v>0</v>
      </c>
      <c r="HY34" s="6">
        <f>IF(ISERROR(VLOOKUP($A34,'Import OffPeak'!$A$3:ID$99,233,FALSE)-VLOOKUP($A34,'Import OffPeak change'!$A$106:ID$202,233,FALSE)),0,(VLOOKUP($A34,'Import OffPeak'!$A$3:ID$99,233,FALSE)-VLOOKUP($A34,'Import OffPeak change'!$A$106:ID$202,233,FALSE)))</f>
        <v>0</v>
      </c>
      <c r="HZ34" s="6">
        <f>IF(ISERROR(VLOOKUP($A34,'Import OffPeak'!$A$3:IE$99,234,FALSE)-VLOOKUP($A34,'Import OffPeak change'!$A$106:IE$202,234,FALSE)),0,(VLOOKUP($A34,'Import OffPeak'!$A$3:IE$99,234,FALSE)-VLOOKUP($A34,'Import OffPeak change'!$A$106:IE$202,234,FALSE)))</f>
        <v>0</v>
      </c>
      <c r="IA34" s="6">
        <f>IF(ISERROR(VLOOKUP($A34,'Import OffPeak'!$A$3:IF$99,235,FALSE)-VLOOKUP($A34,'Import OffPeak change'!$A$106:IF$202,235,FALSE)),0,(VLOOKUP($A34,'Import OffPeak'!$A$3:IF$99,235,FALSE)-VLOOKUP($A34,'Import OffPeak change'!$A$106:IF$202,235,FALSE)))</f>
        <v>0</v>
      </c>
      <c r="IB34" s="6">
        <f>IF(ISERROR(VLOOKUP($A34,'Import OffPeak'!$A$3:IG$99,236,FALSE)-VLOOKUP($A34,'Import OffPeak change'!$A$106:IG$202,236,FALSE)),0,(VLOOKUP($A34,'Import OffPeak'!$A$3:IG$99,236,FALSE)-VLOOKUP($A34,'Import OffPeak change'!$A$106:IG$202,236,FALSE)))</f>
        <v>0</v>
      </c>
      <c r="IC34" s="6">
        <f>IF(ISERROR(VLOOKUP($A34,'Import OffPeak'!$A$3:IH$99,237,FALSE)-VLOOKUP($A34,'Import OffPeak change'!$A$106:IH$202,237,FALSE)),0,(VLOOKUP($A34,'Import OffPeak'!$A$3:IH$99,237,FALSE)-VLOOKUP($A34,'Import OffPeak change'!$A$106:IH$202,237,FALSE)))</f>
        <v>0</v>
      </c>
      <c r="ID34" s="6">
        <f>IF(ISERROR(VLOOKUP($A34,'Import OffPeak'!$A$3:II$99,238,FALSE)-VLOOKUP($A34,'Import OffPeak change'!$A$106:II$202,238,FALSE)),0,(VLOOKUP($A34,'Import OffPeak'!$A$3:II$99,238,FALSE)-VLOOKUP($A34,'Import OffPeak change'!$A$106:II$202,238,FALSE)))</f>
        <v>0</v>
      </c>
      <c r="IE34" s="6">
        <f>IF(ISERROR(VLOOKUP($A34,'Import OffPeak'!$A$3:IJ$99,239,FALSE)-VLOOKUP($A34,'Import OffPeak change'!$A$106:IJ$202,239,FALSE)),0,(VLOOKUP($A34,'Import OffPeak'!$A$3:IJ$99,239,FALSE)-VLOOKUP($A34,'Import OffPeak change'!$A$106:IJ$202,239,FALSE)))</f>
        <v>0</v>
      </c>
    </row>
    <row r="35" spans="1:239">
      <c r="A35" s="168" t="str">
        <f>IF('Import OffPeak'!A32=0,"",'Import OffPeak'!A32)</f>
        <v>PWR-NG-WEST-GD</v>
      </c>
      <c r="B35" s="6"/>
      <c r="C35" s="6"/>
      <c r="D35" s="6"/>
      <c r="E35" s="6"/>
      <c r="F35" s="6"/>
      <c r="G35" s="6">
        <f>IF(ISERROR(VLOOKUP($A35,'Import OffPeak'!$A$3:L$99,7,FALSE)-VLOOKUP($A35,'Import OffPeak change'!$A$106:L$202,7,FALSE)),0,(VLOOKUP($A35,'Import OffPeak'!$A$3:L$99,7,FALSE)-VLOOKUP($A35,'Import OffPeak change'!$A$106:L$202,7,FALSE)))</f>
        <v>0</v>
      </c>
      <c r="H35" s="6">
        <f>IF(ISERROR(VLOOKUP($A35,'Import OffPeak'!$A$3:M$99,8,FALSE)-VLOOKUP($A35,'Import OffPeak change'!$A$106:M$202,8,FALSE)),0,(VLOOKUP($A35,'Import OffPeak'!$A$3:M$99,8,FALSE)-VLOOKUP($A35,'Import OffPeak change'!$A$106:M$202,8,FALSE)))</f>
        <v>0</v>
      </c>
      <c r="I35" s="6">
        <f>IF(ISERROR(VLOOKUP($A35,'Import OffPeak'!$A$3:N$99,9,FALSE)-VLOOKUP($A35,'Import OffPeak change'!$A$106:N$202,9,FALSE)),0,(VLOOKUP($A35,'Import OffPeak'!$A$3:N$99,9,FALSE)-VLOOKUP($A35,'Import OffPeak change'!$A$106:N$202,9,FALSE)))</f>
        <v>0</v>
      </c>
      <c r="J35" s="6">
        <f>IF(ISERROR(VLOOKUP($A35,'Import OffPeak'!$A$3:O$99,10,FALSE)-VLOOKUP($A35,'Import OffPeak change'!$A$106:O$202,10,FALSE)),0,(VLOOKUP($A35,'Import OffPeak'!$A$3:O$99,10,FALSE)-VLOOKUP($A35,'Import OffPeak change'!$A$106:O$202,10,FALSE)))</f>
        <v>0</v>
      </c>
      <c r="K35" s="6">
        <f>IF(ISERROR(VLOOKUP($A35,'Import OffPeak'!$A$3:P$99,11,FALSE)-VLOOKUP($A35,'Import OffPeak change'!$A$106:P$202,11,FALSE)),0,(VLOOKUP($A35,'Import OffPeak'!$A$3:P$99,11,FALSE)-VLOOKUP($A35,'Import OffPeak change'!$A$106:P$202,11,FALSE)))</f>
        <v>0</v>
      </c>
      <c r="L35" s="6">
        <f>IF(ISERROR(VLOOKUP($A35,'Import OffPeak'!$A$3:Q$99,12,FALSE)-VLOOKUP($A35,'Import OffPeak change'!$A$106:Q$202,12,FALSE)),0,(VLOOKUP($A35,'Import OffPeak'!$A$3:Q$99,12,FALSE)-VLOOKUP($A35,'Import OffPeak change'!$A$106:Q$202,12,FALSE)))</f>
        <v>0</v>
      </c>
      <c r="M35" s="6">
        <f>IF(ISERROR(VLOOKUP($A35,'Import OffPeak'!$A$3:R$99,13,FALSE)-VLOOKUP($A35,'Import OffPeak change'!$A$106:R$202,13,FALSE)),0,(VLOOKUP($A35,'Import OffPeak'!$A$3:R$99,13,FALSE)-VLOOKUP($A35,'Import OffPeak change'!$A$106:R$202,13,FALSE)))</f>
        <v>0</v>
      </c>
      <c r="N35" s="6">
        <f>IF(ISERROR(VLOOKUP($A35,'Import OffPeak'!$A$3:S$99,14,FALSE)-VLOOKUP($A35,'Import OffPeak change'!$A$106:S$202,14,FALSE)),0,(VLOOKUP($A35,'Import OffPeak'!$A$3:S$99,14,FALSE)-VLOOKUP($A35,'Import OffPeak change'!$A$106:S$202,14,FALSE)))</f>
        <v>0</v>
      </c>
      <c r="O35" s="6">
        <f>IF(ISERROR(VLOOKUP($A35,'Import OffPeak'!$A$3:T$99,15,FALSE)-VLOOKUP($A35,'Import OffPeak change'!$A$106:T$202,15,FALSE)),0,(VLOOKUP($A35,'Import OffPeak'!$A$3:T$99,15,FALSE)-VLOOKUP($A35,'Import OffPeak change'!$A$106:T$202,15,FALSE)))</f>
        <v>0</v>
      </c>
      <c r="P35" s="6">
        <f>IF(ISERROR(VLOOKUP($A35,'Import OffPeak'!$A$3:U$99,16,FALSE)-VLOOKUP($A35,'Import OffPeak change'!$A$106:U$202,16,FALSE)),0,(VLOOKUP($A35,'Import OffPeak'!$A$3:U$99,16,FALSE)-VLOOKUP($A35,'Import OffPeak change'!$A$106:U$202,16,FALSE)))</f>
        <v>0</v>
      </c>
      <c r="Q35" s="6">
        <f>IF(ISERROR(VLOOKUP($A35,'Import OffPeak'!$A$3:V$99,17,FALSE)-VLOOKUP($A35,'Import OffPeak change'!$A$106:V$202,17,FALSE)),0,(VLOOKUP($A35,'Import OffPeak'!$A$3:V$99,17,FALSE)-VLOOKUP($A35,'Import OffPeak change'!$A$106:V$202,17,FALSE)))</f>
        <v>0</v>
      </c>
      <c r="R35" s="6">
        <f>IF(ISERROR(VLOOKUP($A35,'Import OffPeak'!$A$3:W$99,18,FALSE)-VLOOKUP($A35,'Import OffPeak change'!$A$106:W$202,18,FALSE)),0,(VLOOKUP($A35,'Import OffPeak'!$A$3:W$99,18,FALSE)-VLOOKUP($A35,'Import OffPeak change'!$A$106:W$202,18,FALSE)))</f>
        <v>0</v>
      </c>
      <c r="S35" s="6">
        <f>IF(ISERROR(VLOOKUP($A35,'Import OffPeak'!$A$3:X$99,19,FALSE)-VLOOKUP($A35,'Import OffPeak change'!$A$106:X$202,19,FALSE)),0,(VLOOKUP($A35,'Import OffPeak'!$A$3:X$99,19,FALSE)-VLOOKUP($A35,'Import OffPeak change'!$A$106:X$202,19,FALSE)))</f>
        <v>0</v>
      </c>
      <c r="T35" s="6">
        <f>IF(ISERROR(VLOOKUP($A35,'Import OffPeak'!$A$3:Y$99,20,FALSE)-VLOOKUP($A35,'Import OffPeak change'!$A$106:Y$202,20,FALSE)),0,(VLOOKUP($A35,'Import OffPeak'!$A$3:Y$99,20,FALSE)-VLOOKUP($A35,'Import OffPeak change'!$A$106:Y$202,20,FALSE)))</f>
        <v>0</v>
      </c>
      <c r="U35" s="6">
        <f>IF(ISERROR(VLOOKUP($A35,'Import OffPeak'!$A$3:Z$99,21,FALSE)-VLOOKUP($A35,'Import OffPeak change'!$A$106:Z$202,21,FALSE)),0,(VLOOKUP($A35,'Import OffPeak'!$A$3:Z$99,21,FALSE)-VLOOKUP($A35,'Import OffPeak change'!$A$106:Z$202,21,FALSE)))</f>
        <v>0</v>
      </c>
      <c r="V35" s="6">
        <f>IF(ISERROR(VLOOKUP($A35,'Import OffPeak'!$A$3:AA$99,22,FALSE)-VLOOKUP($A35,'Import OffPeak change'!$A$106:AA$202,22,FALSE)),0,(VLOOKUP($A35,'Import OffPeak'!$A$3:AA$99,22,FALSE)-VLOOKUP($A35,'Import OffPeak change'!$A$106:AA$202,22,FALSE)))</f>
        <v>0</v>
      </c>
      <c r="W35" s="6">
        <f>IF(ISERROR(VLOOKUP($A35,'Import OffPeak'!$A$3:AB$99,23,FALSE)-VLOOKUP($A35,'Import OffPeak change'!$A$106:AB$202,23,FALSE)),0,(VLOOKUP($A35,'Import OffPeak'!$A$3:AB$99,23,FALSE)-VLOOKUP($A35,'Import OffPeak change'!$A$106:AB$202,23,FALSE)))</f>
        <v>0</v>
      </c>
      <c r="X35" s="6">
        <f>IF(ISERROR(VLOOKUP($A35,'Import OffPeak'!$A$3:AC$99,24,FALSE)-VLOOKUP($A35,'Import OffPeak change'!$A$106:AC$202,24,FALSE)),0,(VLOOKUP($A35,'Import OffPeak'!$A$3:AC$99,24,FALSE)-VLOOKUP($A35,'Import OffPeak change'!$A$106:AC$202,24,FALSE)))</f>
        <v>0</v>
      </c>
      <c r="Y35" s="6">
        <f>IF(ISERROR(VLOOKUP($A35,'Import OffPeak'!$A$3:AD$99,25,FALSE)-VLOOKUP($A35,'Import OffPeak change'!$A$106:AD$202,25,FALSE)),0,(VLOOKUP($A35,'Import OffPeak'!$A$3:AD$99,25,FALSE)-VLOOKUP($A35,'Import OffPeak change'!$A$106:AD$202,25,FALSE)))</f>
        <v>0</v>
      </c>
      <c r="Z35" s="6">
        <f>IF(ISERROR(VLOOKUP($A35,'Import OffPeak'!$A$3:AE$99,26,FALSE)-VLOOKUP($A35,'Import OffPeak change'!$A$106:AE$202,26,FALSE)),0,(VLOOKUP($A35,'Import OffPeak'!$A$3:AE$99,26,FALSE)-VLOOKUP($A35,'Import OffPeak change'!$A$106:AE$202,26,FALSE)))</f>
        <v>0</v>
      </c>
      <c r="AA35" s="6">
        <f>IF(ISERROR(VLOOKUP($A35,'Import OffPeak'!$A$3:AF$99,27,FALSE)-VLOOKUP($A35,'Import OffPeak change'!$A$106:AF$202,27,FALSE)),0,(VLOOKUP($A35,'Import OffPeak'!$A$3:AF$99,27,FALSE)-VLOOKUP($A35,'Import OffPeak change'!$A$106:AF$202,27,FALSE)))</f>
        <v>0</v>
      </c>
      <c r="AB35" s="6">
        <f>IF(ISERROR(VLOOKUP($A35,'Import OffPeak'!$A$3:AG$99,28,FALSE)-VLOOKUP($A35,'Import OffPeak change'!$A$106:AG$202,28,FALSE)),0,(VLOOKUP($A35,'Import OffPeak'!$A$3:AG$99,28,FALSE)-VLOOKUP($A35,'Import OffPeak change'!$A$106:AG$202,28,FALSE)))</f>
        <v>0</v>
      </c>
      <c r="AC35" s="6">
        <f>IF(ISERROR(VLOOKUP($A35,'Import OffPeak'!$A$3:AH$99,29,FALSE)-VLOOKUP($A35,'Import OffPeak change'!$A$106:AH$202,29,FALSE)),0,(VLOOKUP($A35,'Import OffPeak'!$A$3:AH$99,29,FALSE)-VLOOKUP($A35,'Import OffPeak change'!$A$106:AH$202,29,FALSE)))</f>
        <v>0</v>
      </c>
      <c r="AD35" s="6">
        <f>IF(ISERROR(VLOOKUP($A35,'Import OffPeak'!$A$3:AI$99,30,FALSE)-VLOOKUP($A35,'Import OffPeak change'!$A$106:AI$202,30,FALSE)),0,(VLOOKUP($A35,'Import OffPeak'!$A$3:AI$99,30,FALSE)-VLOOKUP($A35,'Import OffPeak change'!$A$106:AI$202,30,FALSE)))</f>
        <v>0</v>
      </c>
      <c r="AE35" s="6">
        <f>IF(ISERROR(VLOOKUP($A35,'Import OffPeak'!$A$3:AJ$99,31,FALSE)-VLOOKUP($A35,'Import OffPeak change'!$A$106:AJ$202,31,FALSE)),0,(VLOOKUP($A35,'Import OffPeak'!$A$3:AJ$99,31,FALSE)-VLOOKUP($A35,'Import OffPeak change'!$A$106:AJ$202,31,FALSE)))</f>
        <v>0</v>
      </c>
      <c r="AF35" s="6">
        <f>IF(ISERROR(VLOOKUP($A35,'Import OffPeak'!$A$3:AK$99,32,FALSE)-VLOOKUP($A35,'Import OffPeak change'!$A$106:AK$202,32,FALSE)),0,(VLOOKUP($A35,'Import OffPeak'!$A$3:AK$99,32,FALSE)-VLOOKUP($A35,'Import OffPeak change'!$A$106:AK$202,32,FALSE)))</f>
        <v>0</v>
      </c>
      <c r="AG35" s="6">
        <f>IF(ISERROR(VLOOKUP($A35,'Import OffPeak'!$A$3:AL$99,33,FALSE)-VLOOKUP($A35,'Import OffPeak change'!$A$106:AL$202,33,FALSE)),0,(VLOOKUP($A35,'Import OffPeak'!$A$3:AL$99,33,FALSE)-VLOOKUP($A35,'Import OffPeak change'!$A$106:AL$202,33,FALSE)))</f>
        <v>0</v>
      </c>
      <c r="AH35" s="6">
        <f>IF(ISERROR(VLOOKUP($A35,'Import OffPeak'!$A$3:AM$99,34,FALSE)-VLOOKUP($A35,'Import OffPeak change'!$A$106:AM$202,34,FALSE)),0,(VLOOKUP($A35,'Import OffPeak'!$A$3:AM$99,34,FALSE)-VLOOKUP($A35,'Import OffPeak change'!$A$106:AM$202,34,FALSE)))</f>
        <v>0</v>
      </c>
      <c r="AI35" s="6">
        <f>IF(ISERROR(VLOOKUP($A35,'Import OffPeak'!$A$3:AN$99,35,FALSE)-VLOOKUP($A35,'Import OffPeak change'!$A$106:AN$202,35,FALSE)),0,(VLOOKUP($A35,'Import OffPeak'!$A$3:AN$99,35,FALSE)-VLOOKUP($A35,'Import OffPeak change'!$A$106:AN$202,35,FALSE)))</f>
        <v>0</v>
      </c>
      <c r="AJ35" s="6">
        <f>IF(ISERROR(VLOOKUP($A35,'Import OffPeak'!$A$3:AO$99,36,FALSE)-VLOOKUP($A35,'Import OffPeak change'!$A$106:AO$202,36,FALSE)),0,(VLOOKUP($A35,'Import OffPeak'!$A$3:AO$99,36,FALSE)-VLOOKUP($A35,'Import OffPeak change'!$A$106:AO$202,36,FALSE)))</f>
        <v>0</v>
      </c>
      <c r="AK35" s="6">
        <f>IF(ISERROR(VLOOKUP($A35,'Import OffPeak'!$A$3:AP$99,37,FALSE)-VLOOKUP($A35,'Import OffPeak change'!$A$106:AP$202,37,FALSE)),0,(VLOOKUP($A35,'Import OffPeak'!$A$3:AP$99,37,FALSE)-VLOOKUP($A35,'Import OffPeak change'!$A$106:AP$202,37,FALSE)))</f>
        <v>0</v>
      </c>
      <c r="AL35" s="6">
        <f>IF(ISERROR(VLOOKUP($A35,'Import OffPeak'!$A$3:AQ$99,38,FALSE)-VLOOKUP($A35,'Import OffPeak change'!$A$106:AQ$202,38,FALSE)),0,(VLOOKUP($A35,'Import OffPeak'!$A$3:AQ$99,38,FALSE)-VLOOKUP($A35,'Import OffPeak change'!$A$106:AQ$202,38,FALSE)))</f>
        <v>0</v>
      </c>
      <c r="AM35" s="6">
        <f>IF(ISERROR(VLOOKUP($A35,'Import OffPeak'!$A$3:AR$99,39,FALSE)-VLOOKUP($A35,'Import OffPeak change'!$A$106:AR$202,39,FALSE)),0,(VLOOKUP($A35,'Import OffPeak'!$A$3:AR$99,39,FALSE)-VLOOKUP($A35,'Import OffPeak change'!$A$106:AR$202,39,FALSE)))</f>
        <v>0</v>
      </c>
      <c r="AN35" s="6">
        <f>IF(ISERROR(VLOOKUP($A35,'Import OffPeak'!$A$3:AS$99,40,FALSE)-VLOOKUP($A35,'Import OffPeak change'!$A$106:AS$202,40,FALSE)),0,(VLOOKUP($A35,'Import OffPeak'!$A$3:AS$99,40,FALSE)-VLOOKUP($A35,'Import OffPeak change'!$A$106:AS$202,40,FALSE)))</f>
        <v>0</v>
      </c>
      <c r="AO35" s="6">
        <f>IF(ISERROR(VLOOKUP($A35,'Import OffPeak'!$A$3:AT$99,41,FALSE)-VLOOKUP($A35,'Import OffPeak change'!$A$106:AT$202,41,FALSE)),0,(VLOOKUP($A35,'Import OffPeak'!$A$3:AT$99,41,FALSE)-VLOOKUP($A35,'Import OffPeak change'!$A$106:AT$202,41,FALSE)))</f>
        <v>0</v>
      </c>
      <c r="AP35" s="6">
        <f>IF(ISERROR(VLOOKUP($A35,'Import OffPeak'!$A$3:AU$99,42,FALSE)-VLOOKUP($A35,'Import OffPeak change'!$A$106:AU$202,42,FALSE)),0,(VLOOKUP($A35,'Import OffPeak'!$A$3:AU$99,42,FALSE)-VLOOKUP($A35,'Import OffPeak change'!$A$106:AU$202,42,FALSE)))</f>
        <v>0</v>
      </c>
      <c r="AQ35" s="6">
        <f>IF(ISERROR(VLOOKUP($A35,'Import OffPeak'!$A$3:AV$99,43,FALSE)-VLOOKUP($A35,'Import OffPeak change'!$A$106:AV$202,43,FALSE)),0,(VLOOKUP($A35,'Import OffPeak'!$A$3:AV$99,43,FALSE)-VLOOKUP($A35,'Import OffPeak change'!$A$106:AV$202,43,FALSE)))</f>
        <v>0</v>
      </c>
      <c r="AR35" s="6">
        <f>IF(ISERROR(VLOOKUP($A35,'Import OffPeak'!$A$3:AW$99,44,FALSE)-VLOOKUP($A35,'Import OffPeak change'!$A$106:AW$202,44,FALSE)),0,(VLOOKUP($A35,'Import OffPeak'!$A$3:AW$99,44,FALSE)-VLOOKUP($A35,'Import OffPeak change'!$A$106:AW$202,44,FALSE)))</f>
        <v>0</v>
      </c>
      <c r="AS35" s="6">
        <f>IF(ISERROR(VLOOKUP($A35,'Import OffPeak'!$A$3:AX$99,45,FALSE)-VLOOKUP($A35,'Import OffPeak change'!$A$106:AX$202,45,FALSE)),0,(VLOOKUP($A35,'Import OffPeak'!$A$3:AX$99,45,FALSE)-VLOOKUP($A35,'Import OffPeak change'!$A$106:AX$202,45,FALSE)))</f>
        <v>0</v>
      </c>
      <c r="AT35" s="6">
        <f>IF(ISERROR(VLOOKUP($A35,'Import OffPeak'!$A$3:AY$99,46,FALSE)-VLOOKUP($A35,'Import OffPeak change'!$A$106:AY$202,46,FALSE)),0,(VLOOKUP($A35,'Import OffPeak'!$A$3:AY$99,46,FALSE)-VLOOKUP($A35,'Import OffPeak change'!$A$106:AY$202,46,FALSE)))</f>
        <v>0</v>
      </c>
      <c r="AU35" s="6">
        <f>IF(ISERROR(VLOOKUP($A35,'Import OffPeak'!$A$3:AZ$99,47,FALSE)-VLOOKUP($A35,'Import OffPeak change'!$A$106:AZ$202,47,FALSE)),0,(VLOOKUP($A35,'Import OffPeak'!$A$3:AZ$99,47,FALSE)-VLOOKUP($A35,'Import OffPeak change'!$A$106:AZ$202,47,FALSE)))</f>
        <v>0</v>
      </c>
      <c r="AV35" s="6">
        <f>IF(ISERROR(VLOOKUP($A35,'Import OffPeak'!$A$3:BA$99,48,FALSE)-VLOOKUP($A35,'Import OffPeak change'!$A$106:BA$202,48,FALSE)),0,(VLOOKUP($A35,'Import OffPeak'!$A$3:BA$99,48,FALSE)-VLOOKUP($A35,'Import OffPeak change'!$A$106:BA$202,48,FALSE)))</f>
        <v>0</v>
      </c>
      <c r="AW35" s="6">
        <f>IF(ISERROR(VLOOKUP($A35,'Import OffPeak'!$A$3:BB$99,49,FALSE)-VLOOKUP($A35,'Import OffPeak change'!$A$106:BB$202,49,FALSE)),0,(VLOOKUP($A35,'Import OffPeak'!$A$3:BB$99,49,FALSE)-VLOOKUP($A35,'Import OffPeak change'!$A$106:BB$202,49,FALSE)))</f>
        <v>0</v>
      </c>
      <c r="AX35" s="6">
        <f>IF(ISERROR(VLOOKUP($A35,'Import OffPeak'!$A$3:BC$99,50,FALSE)-VLOOKUP($A35,'Import OffPeak change'!$A$106:BC$202,50,FALSE)),0,(VLOOKUP($A35,'Import OffPeak'!$A$3:BC$99,50,FALSE)-VLOOKUP($A35,'Import OffPeak change'!$A$106:BC$202,50,FALSE)))</f>
        <v>0</v>
      </c>
      <c r="AY35" s="6">
        <f>IF(ISERROR(VLOOKUP($A35,'Import OffPeak'!$A$3:BD$99,51,FALSE)-VLOOKUP($A35,'Import OffPeak change'!$A$106:BD$202,51,FALSE)),0,(VLOOKUP($A35,'Import OffPeak'!$A$3:BD$99,51,FALSE)-VLOOKUP($A35,'Import OffPeak change'!$A$106:BD$202,51,FALSE)))</f>
        <v>0</v>
      </c>
      <c r="AZ35" s="6">
        <f>IF(ISERROR(VLOOKUP($A35,'Import OffPeak'!$A$3:BE$99,52,FALSE)-VLOOKUP($A35,'Import OffPeak change'!$A$106:BE$202,52,FALSE)),0,(VLOOKUP($A35,'Import OffPeak'!$A$3:BE$99,52,FALSE)-VLOOKUP($A35,'Import OffPeak change'!$A$106:BE$202,52,FALSE)))</f>
        <v>0</v>
      </c>
      <c r="BA35" s="6">
        <f>IF(ISERROR(VLOOKUP($A35,'Import OffPeak'!$A$3:BF$99,53,FALSE)-VLOOKUP($A35,'Import OffPeak change'!$A$106:BF$202,53,FALSE)),0,(VLOOKUP($A35,'Import OffPeak'!$A$3:BF$99,53,FALSE)-VLOOKUP($A35,'Import OffPeak change'!$A$106:BF$202,53,FALSE)))</f>
        <v>0</v>
      </c>
      <c r="BB35" s="6">
        <f>IF(ISERROR(VLOOKUP($A35,'Import OffPeak'!$A$3:BG$99,54,FALSE)-VLOOKUP($A35,'Import OffPeak change'!$A$106:BG$202,54,FALSE)),0,(VLOOKUP($A35,'Import OffPeak'!$A$3:BG$99,54,FALSE)-VLOOKUP($A35,'Import OffPeak change'!$A$106:BG$202,54,FALSE)))</f>
        <v>0</v>
      </c>
      <c r="BC35" s="6">
        <f>IF(ISERROR(VLOOKUP($A35,'Import OffPeak'!$A$3:BH$99,55,FALSE)-VLOOKUP($A35,'Import OffPeak change'!$A$106:BH$202,55,FALSE)),0,(VLOOKUP($A35,'Import OffPeak'!$A$3:BH$99,55,FALSE)-VLOOKUP($A35,'Import OffPeak change'!$A$106:BH$202,55,FALSE)))</f>
        <v>0</v>
      </c>
      <c r="BD35" s="6">
        <f>IF(ISERROR(VLOOKUP($A35,'Import OffPeak'!$A$3:BI$99,56,FALSE)-VLOOKUP($A35,'Import OffPeak change'!$A$106:BI$202,56,FALSE)),0,(VLOOKUP($A35,'Import OffPeak'!$A$3:BI$99,56,FALSE)-VLOOKUP($A35,'Import OffPeak change'!$A$106:BI$202,56,FALSE)))</f>
        <v>0</v>
      </c>
      <c r="BE35" s="6">
        <f>IF(ISERROR(VLOOKUP($A35,'Import OffPeak'!$A$3:BJ$99,57,FALSE)-VLOOKUP($A35,'Import OffPeak change'!$A$106:BJ$202,57,FALSE)),0,(VLOOKUP($A35,'Import OffPeak'!$A$3:BJ$99,57,FALSE)-VLOOKUP($A35,'Import OffPeak change'!$A$106:BJ$202,57,FALSE)))</f>
        <v>0</v>
      </c>
      <c r="BF35" s="6">
        <f>IF(ISERROR(VLOOKUP($A35,'Import OffPeak'!$A$3:BK$99,58,FALSE)-VLOOKUP($A35,'Import OffPeak change'!$A$106:BK$202,58,FALSE)),0,(VLOOKUP($A35,'Import OffPeak'!$A$3:BK$99,58,FALSE)-VLOOKUP($A35,'Import OffPeak change'!$A$106:BK$202,58,FALSE)))</f>
        <v>0</v>
      </c>
      <c r="BG35" s="6">
        <f>IF(ISERROR(VLOOKUP($A35,'Import OffPeak'!$A$3:BL$99,59,FALSE)-VLOOKUP($A35,'Import OffPeak change'!$A$106:BL$202,59,FALSE)),0,(VLOOKUP($A35,'Import OffPeak'!$A$3:BL$99,59,FALSE)-VLOOKUP($A35,'Import OffPeak change'!$A$106:BL$202,59,FALSE)))</f>
        <v>0</v>
      </c>
      <c r="BH35" s="6">
        <f>IF(ISERROR(VLOOKUP($A35,'Import OffPeak'!$A$3:BM$99,60,FALSE)-VLOOKUP($A35,'Import OffPeak change'!$A$106:BM$202,60,FALSE)),0,(VLOOKUP($A35,'Import OffPeak'!$A$3:BM$99,60,FALSE)-VLOOKUP($A35,'Import OffPeak change'!$A$106:BM$202,60,FALSE)))</f>
        <v>0</v>
      </c>
      <c r="BI35" s="6">
        <f>IF(ISERROR(VLOOKUP($A35,'Import OffPeak'!$A$3:BN$99,61,FALSE)-VLOOKUP($A35,'Import OffPeak change'!$A$106:BN$202,61,FALSE)),0,(VLOOKUP($A35,'Import OffPeak'!$A$3:BN$99,61,FALSE)-VLOOKUP($A35,'Import OffPeak change'!$A$106:BN$202,61,FALSE)))</f>
        <v>0</v>
      </c>
      <c r="BJ35" s="6">
        <f>IF(ISERROR(VLOOKUP($A35,'Import OffPeak'!$A$3:BO$99,62,FALSE)-VLOOKUP($A35,'Import OffPeak change'!$A$106:BO$202,62,FALSE)),0,(VLOOKUP($A35,'Import OffPeak'!$A$3:BO$99,62,FALSE)-VLOOKUP($A35,'Import OffPeak change'!$A$106:BO$202,62,FALSE)))</f>
        <v>0</v>
      </c>
      <c r="BK35" s="6">
        <f>IF(ISERROR(VLOOKUP($A35,'Import OffPeak'!$A$3:BP$99,63,FALSE)-VLOOKUP($A35,'Import OffPeak change'!$A$106:BP$202,63,FALSE)),0,(VLOOKUP($A35,'Import OffPeak'!$A$3:BP$99,63,FALSE)-VLOOKUP($A35,'Import OffPeak change'!$A$106:BP$202,63,FALSE)))</f>
        <v>0</v>
      </c>
      <c r="BL35" s="6">
        <f>IF(ISERROR(VLOOKUP($A35,'Import OffPeak'!$A$3:BQ$99,64,FALSE)-VLOOKUP($A35,'Import OffPeak change'!$A$106:BQ$202,64,FALSE)),0,(VLOOKUP($A35,'Import OffPeak'!$A$3:BQ$99,64,FALSE)-VLOOKUP($A35,'Import OffPeak change'!$A$106:BQ$202,64,FALSE)))</f>
        <v>0</v>
      </c>
      <c r="BM35" s="6">
        <f>IF(ISERROR(VLOOKUP($A35,'Import OffPeak'!$A$3:BR$99,65,FALSE)-VLOOKUP($A35,'Import OffPeak change'!$A$106:BR$202,65,FALSE)),0,(VLOOKUP($A35,'Import OffPeak'!$A$3:BR$99,65,FALSE)-VLOOKUP($A35,'Import OffPeak change'!$A$106:BR$202,65,FALSE)))</f>
        <v>0</v>
      </c>
      <c r="BN35" s="6">
        <f>IF(ISERROR(VLOOKUP($A35,'Import OffPeak'!$A$3:BS$99,66,FALSE)-VLOOKUP($A35,'Import OffPeak change'!$A$106:BS$202,66,FALSE)),0,(VLOOKUP($A35,'Import OffPeak'!$A$3:BS$99,66,FALSE)-VLOOKUP($A35,'Import OffPeak change'!$A$106:BS$202,66,FALSE)))</f>
        <v>0</v>
      </c>
      <c r="BO35" s="6">
        <f>IF(ISERROR(VLOOKUP($A35,'Import OffPeak'!$A$3:BT$99,67,FALSE)-VLOOKUP($A35,'Import OffPeak change'!$A$106:BT$202,67,FALSE)),0,(VLOOKUP($A35,'Import OffPeak'!$A$3:BT$99,67,FALSE)-VLOOKUP($A35,'Import OffPeak change'!$A$106:BT$202,67,FALSE)))</f>
        <v>0</v>
      </c>
      <c r="BP35" s="6">
        <f>IF(ISERROR(VLOOKUP($A35,'Import OffPeak'!$A$3:BU$99,68,FALSE)-VLOOKUP($A35,'Import OffPeak change'!$A$106:BU$202,68,FALSE)),0,(VLOOKUP($A35,'Import OffPeak'!$A$3:BU$99,68,FALSE)-VLOOKUP($A35,'Import OffPeak change'!$A$106:BU$202,68,FALSE)))</f>
        <v>0</v>
      </c>
      <c r="BQ35" s="6">
        <f>IF(ISERROR(VLOOKUP($A35,'Import OffPeak'!$A$3:BV$99,69,FALSE)-VLOOKUP($A35,'Import OffPeak change'!$A$106:BV$202,69,FALSE)),0,(VLOOKUP($A35,'Import OffPeak'!$A$3:BV$99,69,FALSE)-VLOOKUP($A35,'Import OffPeak change'!$A$106:BV$202,69,FALSE)))</f>
        <v>0</v>
      </c>
      <c r="BR35" s="6">
        <f>IF(ISERROR(VLOOKUP($A35,'Import OffPeak'!$A$3:BW$99,70,FALSE)-VLOOKUP($A35,'Import OffPeak change'!$A$106:BW$202,70,FALSE)),0,(VLOOKUP($A35,'Import OffPeak'!$A$3:BW$99,70,FALSE)-VLOOKUP($A35,'Import OffPeak change'!$A$106:BW$202,70,FALSE)))</f>
        <v>0</v>
      </c>
      <c r="BS35" s="6">
        <f>IF(ISERROR(VLOOKUP($A35,'Import OffPeak'!$A$3:BX$99,71,FALSE)-VLOOKUP($A35,'Import OffPeak change'!$A$106:BX$202,71,FALSE)),0,(VLOOKUP($A35,'Import OffPeak'!$A$3:BX$99,71,FALSE)-VLOOKUP($A35,'Import OffPeak change'!$A$106:BX$202,71,FALSE)))</f>
        <v>0</v>
      </c>
      <c r="BT35" s="6">
        <f>IF(ISERROR(VLOOKUP($A35,'Import OffPeak'!$A$3:BY$99,72,FALSE)-VLOOKUP($A35,'Import OffPeak change'!$A$106:BY$202,72,FALSE)),0,(VLOOKUP($A35,'Import OffPeak'!$A$3:BY$99,72,FALSE)-VLOOKUP($A35,'Import OffPeak change'!$A$106:BY$202,72,FALSE)))</f>
        <v>0</v>
      </c>
      <c r="BU35" s="6">
        <f>IF(ISERROR(VLOOKUP($A35,'Import OffPeak'!$A$3:BZ$99,73,FALSE)-VLOOKUP($A35,'Import OffPeak change'!$A$106:BZ$202,73,FALSE)),0,(VLOOKUP($A35,'Import OffPeak'!$A$3:BZ$99,73,FALSE)-VLOOKUP($A35,'Import OffPeak change'!$A$106:BZ$202,73,FALSE)))</f>
        <v>0</v>
      </c>
      <c r="BV35" s="6">
        <f>IF(ISERROR(VLOOKUP($A35,'Import OffPeak'!$A$3:CA$99,74,FALSE)-VLOOKUP($A35,'Import OffPeak change'!$A$106:CA$202,74,FALSE)),0,(VLOOKUP($A35,'Import OffPeak'!$A$3:CA$99,74,FALSE)-VLOOKUP($A35,'Import OffPeak change'!$A$106:CA$202,74,FALSE)))</f>
        <v>0</v>
      </c>
      <c r="BW35" s="6">
        <f>IF(ISERROR(VLOOKUP($A35,'Import OffPeak'!$A$3:CB$99,75,FALSE)-VLOOKUP($A35,'Import OffPeak change'!$A$106:CB$202,75,FALSE)),0,(VLOOKUP($A35,'Import OffPeak'!$A$3:CB$99,75,FALSE)-VLOOKUP($A35,'Import OffPeak change'!$A$106:CB$202,75,FALSE)))</f>
        <v>0</v>
      </c>
      <c r="BX35" s="6">
        <f>IF(ISERROR(VLOOKUP($A35,'Import OffPeak'!$A$3:CC$99,76,FALSE)-VLOOKUP($A35,'Import OffPeak change'!$A$106:CC$202,76,FALSE)),0,(VLOOKUP($A35,'Import OffPeak'!$A$3:CC$99,76,FALSE)-VLOOKUP($A35,'Import OffPeak change'!$A$106:CC$202,76,FALSE)))</f>
        <v>0</v>
      </c>
      <c r="BY35" s="6">
        <f>IF(ISERROR(VLOOKUP($A35,'Import OffPeak'!$A$3:CD$99,77,FALSE)-VLOOKUP($A35,'Import OffPeak change'!$A$106:CD$202,77,FALSE)),0,(VLOOKUP($A35,'Import OffPeak'!$A$3:CD$99,77,FALSE)-VLOOKUP($A35,'Import OffPeak change'!$A$106:CD$202,77,FALSE)))</f>
        <v>0</v>
      </c>
      <c r="BZ35" s="6">
        <f>IF(ISERROR(VLOOKUP($A35,'Import OffPeak'!$A$3:CE$99,78,FALSE)-VLOOKUP($A35,'Import OffPeak change'!$A$106:CE$202,78,FALSE)),0,(VLOOKUP($A35,'Import OffPeak'!$A$3:CE$99,78,FALSE)-VLOOKUP($A35,'Import OffPeak change'!$A$106:CE$202,78,FALSE)))</f>
        <v>0</v>
      </c>
      <c r="CA35" s="6">
        <f>IF(ISERROR(VLOOKUP($A35,'Import OffPeak'!$A$3:CF$99,79,FALSE)-VLOOKUP($A35,'Import OffPeak change'!$A$106:CF$202,79,FALSE)),0,(VLOOKUP($A35,'Import OffPeak'!$A$3:CF$99,79,FALSE)-VLOOKUP($A35,'Import OffPeak change'!$A$106:CF$202,79,FALSE)))</f>
        <v>0</v>
      </c>
      <c r="CB35" s="6">
        <f>IF(ISERROR(VLOOKUP($A35,'Import OffPeak'!$A$3:CG$99,80,FALSE)-VLOOKUP($A35,'Import OffPeak change'!$A$106:CG$202,80,FALSE)),0,(VLOOKUP($A35,'Import OffPeak'!$A$3:CG$99,80,FALSE)-VLOOKUP($A35,'Import OffPeak change'!$A$106:CG$202,80,FALSE)))</f>
        <v>0</v>
      </c>
      <c r="CC35" s="6">
        <f>IF(ISERROR(VLOOKUP($A35,'Import OffPeak'!$A$3:CH$99,81,FALSE)-VLOOKUP($A35,'Import OffPeak change'!$A$106:CH$202,81,FALSE)),0,(VLOOKUP($A35,'Import OffPeak'!$A$3:CH$99,81,FALSE)-VLOOKUP($A35,'Import OffPeak change'!$A$106:CH$202,81,FALSE)))</f>
        <v>0</v>
      </c>
      <c r="CD35" s="6">
        <f>IF(ISERROR(VLOOKUP($A35,'Import OffPeak'!$A$3:CI$99,82,FALSE)-VLOOKUP($A35,'Import OffPeak change'!$A$106:CI$202,82,FALSE)),0,(VLOOKUP($A35,'Import OffPeak'!$A$3:CI$99,82,FALSE)-VLOOKUP($A35,'Import OffPeak change'!$A$106:CI$202,82,FALSE)))</f>
        <v>0</v>
      </c>
      <c r="CE35" s="6">
        <f>IF(ISERROR(VLOOKUP($A35,'Import OffPeak'!$A$3:CJ$99,83,FALSE)-VLOOKUP($A35,'Import OffPeak change'!$A$106:CJ$202,83,FALSE)),0,(VLOOKUP($A35,'Import OffPeak'!$A$3:CJ$99,83,FALSE)-VLOOKUP($A35,'Import OffPeak change'!$A$106:CJ$202,83,FALSE)))</f>
        <v>0</v>
      </c>
      <c r="CF35" s="6">
        <f>IF(ISERROR(VLOOKUP($A35,'Import OffPeak'!$A$3:CK$99,84,FALSE)-VLOOKUP($A35,'Import OffPeak change'!$A$106:CK$202,84,FALSE)),0,(VLOOKUP($A35,'Import OffPeak'!$A$3:CK$99,84,FALSE)-VLOOKUP($A35,'Import OffPeak change'!$A$106:CK$202,84,FALSE)))</f>
        <v>0</v>
      </c>
      <c r="CG35" s="6">
        <f>IF(ISERROR(VLOOKUP($A35,'Import OffPeak'!$A$3:CL$99,85,FALSE)-VLOOKUP($A35,'Import OffPeak change'!$A$106:CL$202,85,FALSE)),0,(VLOOKUP($A35,'Import OffPeak'!$A$3:CL$99,85,FALSE)-VLOOKUP($A35,'Import OffPeak change'!$A$106:CL$202,85,FALSE)))</f>
        <v>0</v>
      </c>
      <c r="CH35" s="6">
        <f>IF(ISERROR(VLOOKUP($A35,'Import OffPeak'!$A$3:CM$99,86,FALSE)-VLOOKUP($A35,'Import OffPeak change'!$A$106:CM$202,86,FALSE)),0,(VLOOKUP($A35,'Import OffPeak'!$A$3:CM$99,86,FALSE)-VLOOKUP($A35,'Import OffPeak change'!$A$106:CM$202,86,FALSE)))</f>
        <v>0</v>
      </c>
      <c r="CI35" s="6">
        <f>IF(ISERROR(VLOOKUP($A35,'Import OffPeak'!$A$3:CN$99,87,FALSE)-VLOOKUP($A35,'Import OffPeak change'!$A$106:CN$202,87,FALSE)),0,(VLOOKUP($A35,'Import OffPeak'!$A$3:CN$99,87,FALSE)-VLOOKUP($A35,'Import OffPeak change'!$A$106:CN$202,87,FALSE)))</f>
        <v>0</v>
      </c>
      <c r="CJ35" s="6">
        <f>IF(ISERROR(VLOOKUP($A35,'Import OffPeak'!$A$3:CO$99,88,FALSE)-VLOOKUP($A35,'Import OffPeak change'!$A$106:CO$202,88,FALSE)),0,(VLOOKUP($A35,'Import OffPeak'!$A$3:CO$99,88,FALSE)-VLOOKUP($A35,'Import OffPeak change'!$A$106:CO$202,88,FALSE)))</f>
        <v>0</v>
      </c>
      <c r="CK35" s="6">
        <f>IF(ISERROR(VLOOKUP($A35,'Import OffPeak'!$A$3:CP$99,89,FALSE)-VLOOKUP($A35,'Import OffPeak change'!$A$106:CP$202,89,FALSE)),0,(VLOOKUP($A35,'Import OffPeak'!$A$3:CP$99,89,FALSE)-VLOOKUP($A35,'Import OffPeak change'!$A$106:CP$202,89,FALSE)))</f>
        <v>0</v>
      </c>
      <c r="CL35" s="6">
        <f>IF(ISERROR(VLOOKUP($A35,'Import OffPeak'!$A$3:CQ$99,90,FALSE)-VLOOKUP($A35,'Import OffPeak change'!$A$106:CQ$202,90,FALSE)),0,(VLOOKUP($A35,'Import OffPeak'!$A$3:CQ$99,90,FALSE)-VLOOKUP($A35,'Import OffPeak change'!$A$106:CQ$202,90,FALSE)))</f>
        <v>0</v>
      </c>
      <c r="CM35" s="6">
        <f>IF(ISERROR(VLOOKUP($A35,'Import OffPeak'!$A$3:CR$99,91,FALSE)-VLOOKUP($A35,'Import OffPeak change'!$A$106:CR$202,91,FALSE)),0,(VLOOKUP($A35,'Import OffPeak'!$A$3:CR$99,91,FALSE)-VLOOKUP($A35,'Import OffPeak change'!$A$106:CR$202,91,FALSE)))</f>
        <v>0</v>
      </c>
      <c r="CN35" s="6">
        <f>IF(ISERROR(VLOOKUP($A35,'Import OffPeak'!$A$3:CS$99,92,FALSE)-VLOOKUP($A35,'Import OffPeak change'!$A$106:CS$202,92,FALSE)),0,(VLOOKUP($A35,'Import OffPeak'!$A$3:CS$99,92,FALSE)-VLOOKUP($A35,'Import OffPeak change'!$A$106:CS$202,92,FALSE)))</f>
        <v>0</v>
      </c>
      <c r="CO35" s="6">
        <f>IF(ISERROR(VLOOKUP($A35,'Import OffPeak'!$A$3:CT$99,93,FALSE)-VLOOKUP($A35,'Import OffPeak change'!$A$106:CT$202,93,FALSE)),0,(VLOOKUP($A35,'Import OffPeak'!$A$3:CT$99,93,FALSE)-VLOOKUP($A35,'Import OffPeak change'!$A$106:CT$202,93,FALSE)))</f>
        <v>0</v>
      </c>
      <c r="CP35" s="6">
        <f>IF(ISERROR(VLOOKUP($A35,'Import OffPeak'!$A$3:CU$99,94,FALSE)-VLOOKUP($A35,'Import OffPeak change'!$A$106:CU$202,94,FALSE)),0,(VLOOKUP($A35,'Import OffPeak'!$A$3:CU$99,94,FALSE)-VLOOKUP($A35,'Import OffPeak change'!$A$106:CU$202,94,FALSE)))</f>
        <v>0</v>
      </c>
      <c r="CQ35" s="6">
        <f>IF(ISERROR(VLOOKUP($A35,'Import OffPeak'!$A$3:CV$99,95,FALSE)-VLOOKUP($A35,'Import OffPeak change'!$A$106:CV$202,95,FALSE)),0,(VLOOKUP($A35,'Import OffPeak'!$A$3:CV$99,95,FALSE)-VLOOKUP($A35,'Import OffPeak change'!$A$106:CV$202,95,FALSE)))</f>
        <v>0</v>
      </c>
      <c r="CR35" s="6">
        <f>IF(ISERROR(VLOOKUP($A35,'Import OffPeak'!$A$3:CW$99,96,FALSE)-VLOOKUP($A35,'Import OffPeak change'!$A$106:CW$202,96,FALSE)),0,(VLOOKUP($A35,'Import OffPeak'!$A$3:CW$99,96,FALSE)-VLOOKUP($A35,'Import OffPeak change'!$A$106:CW$202,96,FALSE)))</f>
        <v>0</v>
      </c>
      <c r="CS35" s="6">
        <f>IF(ISERROR(VLOOKUP($A35,'Import OffPeak'!$A$3:CX$99,97,FALSE)-VLOOKUP($A35,'Import OffPeak change'!$A$106:CX$202,97,FALSE)),0,(VLOOKUP($A35,'Import OffPeak'!$A$3:CX$99,97,FALSE)-VLOOKUP($A35,'Import OffPeak change'!$A$106:CX$202,97,FALSE)))</f>
        <v>0</v>
      </c>
      <c r="CT35" s="6">
        <f>IF(ISERROR(VLOOKUP($A35,'Import OffPeak'!$A$3:CY$99,98,FALSE)-VLOOKUP($A35,'Import OffPeak change'!$A$106:CY$202,98,FALSE)),0,(VLOOKUP($A35,'Import OffPeak'!$A$3:CY$99,98,FALSE)-VLOOKUP($A35,'Import OffPeak change'!$A$106:CY$202,98,FALSE)))</f>
        <v>0</v>
      </c>
      <c r="CU35" s="6">
        <f>IF(ISERROR(VLOOKUP($A35,'Import OffPeak'!$A$3:CZ$99,99,FALSE)-VLOOKUP($A35,'Import OffPeak change'!$A$106:CZ$202,99,FALSE)),0,(VLOOKUP($A35,'Import OffPeak'!$A$3:CZ$99,99,FALSE)-VLOOKUP($A35,'Import OffPeak change'!$A$106:CZ$202,99,FALSE)))</f>
        <v>0</v>
      </c>
      <c r="CV35" s="6">
        <f>IF(ISERROR(VLOOKUP($A35,'Import OffPeak'!$A$3:DA$99,100,FALSE)-VLOOKUP($A35,'Import OffPeak change'!$A$106:DA$202,100,FALSE)),0,(VLOOKUP($A35,'Import OffPeak'!$A$3:DA$99,100,FALSE)-VLOOKUP($A35,'Import OffPeak change'!$A$106:DA$202,100,FALSE)))</f>
        <v>0</v>
      </c>
      <c r="CW35" s="6">
        <f>IF(ISERROR(VLOOKUP($A35,'Import OffPeak'!$A$3:DB$99,101,FALSE)-VLOOKUP($A35,'Import OffPeak change'!$A$106:DB$202,101,FALSE)),0,(VLOOKUP($A35,'Import OffPeak'!$A$3:DB$99,101,FALSE)-VLOOKUP($A35,'Import OffPeak change'!$A$106:DB$202,101,FALSE)))</f>
        <v>0</v>
      </c>
      <c r="CX35" s="6">
        <f>IF(ISERROR(VLOOKUP($A35,'Import OffPeak'!$A$3:DC$99,102,FALSE)-VLOOKUP($A35,'Import OffPeak change'!$A$106:DC$202,102,FALSE)),0,(VLOOKUP($A35,'Import OffPeak'!$A$3:DC$99,102,FALSE)-VLOOKUP($A35,'Import OffPeak change'!$A$106:DC$202,102,FALSE)))</f>
        <v>0</v>
      </c>
      <c r="CY35" s="6">
        <f>IF(ISERROR(VLOOKUP($A35,'Import OffPeak'!$A$3:DD$99,103,FALSE)-VLOOKUP($A35,'Import OffPeak change'!$A$106:DD$202,103,FALSE)),0,(VLOOKUP($A35,'Import OffPeak'!$A$3:DD$99,103,FALSE)-VLOOKUP($A35,'Import OffPeak change'!$A$106:DD$202,103,FALSE)))</f>
        <v>0</v>
      </c>
      <c r="CZ35" s="6">
        <f>IF(ISERROR(VLOOKUP($A35,'Import OffPeak'!$A$3:DE$99,104,FALSE)-VLOOKUP($A35,'Import OffPeak change'!$A$106:DE$202,104,FALSE)),0,(VLOOKUP($A35,'Import OffPeak'!$A$3:DE$99,104,FALSE)-VLOOKUP($A35,'Import OffPeak change'!$A$106:DE$202,104,FALSE)))</f>
        <v>0</v>
      </c>
      <c r="DA35" s="6">
        <f>IF(ISERROR(VLOOKUP($A35,'Import OffPeak'!$A$3:DF$99,105,FALSE)-VLOOKUP($A35,'Import OffPeak change'!$A$106:DF$202,105,FALSE)),0,(VLOOKUP($A35,'Import OffPeak'!$A$3:DF$99,105,FALSE)-VLOOKUP($A35,'Import OffPeak change'!$A$106:DF$202,105,FALSE)))</f>
        <v>0</v>
      </c>
      <c r="DB35" s="6">
        <f>IF(ISERROR(VLOOKUP($A35,'Import OffPeak'!$A$3:DG$99,106,FALSE)-VLOOKUP($A35,'Import OffPeak change'!$A$106:DG$202,106,FALSE)),0,(VLOOKUP($A35,'Import OffPeak'!$A$3:DG$99,106,FALSE)-VLOOKUP($A35,'Import OffPeak change'!$A$106:DG$202,106,FALSE)))</f>
        <v>0</v>
      </c>
      <c r="DC35" s="6">
        <f>IF(ISERROR(VLOOKUP($A35,'Import OffPeak'!$A$3:DH$99,107,FALSE)-VLOOKUP($A35,'Import OffPeak change'!$A$106:DH$202,107,FALSE)),0,(VLOOKUP($A35,'Import OffPeak'!$A$3:DH$99,107,FALSE)-VLOOKUP($A35,'Import OffPeak change'!$A$106:DH$202,107,FALSE)))</f>
        <v>0</v>
      </c>
      <c r="DD35" s="6">
        <f>IF(ISERROR(VLOOKUP($A35,'Import OffPeak'!$A$3:DI$99,108,FALSE)-VLOOKUP($A35,'Import OffPeak change'!$A$106:DI$202,108,FALSE)),0,(VLOOKUP($A35,'Import OffPeak'!$A$3:DI$99,108,FALSE)-VLOOKUP($A35,'Import OffPeak change'!$A$106:DI$202,108,FALSE)))</f>
        <v>0</v>
      </c>
      <c r="DE35" s="6">
        <f>IF(ISERROR(VLOOKUP($A35,'Import OffPeak'!$A$3:DJ$99,109,FALSE)-VLOOKUP($A35,'Import OffPeak change'!$A$106:DJ$202,109,FALSE)),0,(VLOOKUP($A35,'Import OffPeak'!$A$3:DJ$99,109,FALSE)-VLOOKUP($A35,'Import OffPeak change'!$A$106:DJ$202,109,FALSE)))</f>
        <v>0</v>
      </c>
      <c r="DF35" s="6">
        <f>IF(ISERROR(VLOOKUP($A35,'Import OffPeak'!$A$3:DK$99,110,FALSE)-VLOOKUP($A35,'Import OffPeak change'!$A$106:DK$202,110,FALSE)),0,(VLOOKUP($A35,'Import OffPeak'!$A$3:DK$99,110,FALSE)-VLOOKUP($A35,'Import OffPeak change'!$A$106:DK$202,110,FALSE)))</f>
        <v>0</v>
      </c>
      <c r="DG35" s="6">
        <f>IF(ISERROR(VLOOKUP($A35,'Import OffPeak'!$A$3:DL$99,111,FALSE)-VLOOKUP($A35,'Import OffPeak change'!$A$106:DL$202,111,FALSE)),0,(VLOOKUP($A35,'Import OffPeak'!$A$3:DL$99,111,FALSE)-VLOOKUP($A35,'Import OffPeak change'!$A$106:DL$202,111,FALSE)))</f>
        <v>0</v>
      </c>
      <c r="DH35" s="6">
        <f>IF(ISERROR(VLOOKUP($A35,'Import OffPeak'!$A$3:DM$99,112,FALSE)-VLOOKUP($A35,'Import OffPeak change'!$A$106:DM$202,112,FALSE)),0,(VLOOKUP($A35,'Import OffPeak'!$A$3:DM$99,112,FALSE)-VLOOKUP($A35,'Import OffPeak change'!$A$106:DM$202,112,FALSE)))</f>
        <v>0</v>
      </c>
      <c r="DI35" s="6">
        <f>IF(ISERROR(VLOOKUP($A35,'Import OffPeak'!$A$3:DN$99,113,FALSE)-VLOOKUP($A35,'Import OffPeak change'!$A$106:DN$202,113,FALSE)),0,(VLOOKUP($A35,'Import OffPeak'!$A$3:DN$99,113,FALSE)-VLOOKUP($A35,'Import OffPeak change'!$A$106:DN$202,113,FALSE)))</f>
        <v>0</v>
      </c>
      <c r="DJ35" s="6">
        <f>IF(ISERROR(VLOOKUP($A35,'Import OffPeak'!$A$3:DO$99,114,FALSE)-VLOOKUP($A35,'Import OffPeak change'!$A$106:DO$202,114,FALSE)),0,(VLOOKUP($A35,'Import OffPeak'!$A$3:DO$99,114,FALSE)-VLOOKUP($A35,'Import OffPeak change'!$A$106:DO$202,114,FALSE)))</f>
        <v>0</v>
      </c>
      <c r="DK35" s="6">
        <f>IF(ISERROR(VLOOKUP($A35,'Import OffPeak'!$A$3:DP$99,115,FALSE)-VLOOKUP($A35,'Import OffPeak change'!$A$106:DP$202,115,FALSE)),0,(VLOOKUP($A35,'Import OffPeak'!$A$3:DP$99,115,FALSE)-VLOOKUP($A35,'Import OffPeak change'!$A$106:DP$202,115,FALSE)))</f>
        <v>0</v>
      </c>
      <c r="DL35" s="6">
        <f>IF(ISERROR(VLOOKUP($A35,'Import OffPeak'!$A$3:DQ$99,116,FALSE)-VLOOKUP($A35,'Import OffPeak change'!$A$106:DQ$202,116,FALSE)),0,(VLOOKUP($A35,'Import OffPeak'!$A$3:DQ$99,116,FALSE)-VLOOKUP($A35,'Import OffPeak change'!$A$106:DQ$202,116,FALSE)))</f>
        <v>0</v>
      </c>
      <c r="DM35" s="6">
        <f>IF(ISERROR(VLOOKUP($A35,'Import OffPeak'!$A$3:DR$99,117,FALSE)-VLOOKUP($A35,'Import OffPeak change'!$A$106:DR$202,117,FALSE)),0,(VLOOKUP($A35,'Import OffPeak'!$A$3:DR$99,117,FALSE)-VLOOKUP($A35,'Import OffPeak change'!$A$106:DR$202,117,FALSE)))</f>
        <v>0</v>
      </c>
      <c r="DN35" s="6">
        <f>IF(ISERROR(VLOOKUP($A35,'Import OffPeak'!$A$3:DS$99,118,FALSE)-VLOOKUP($A35,'Import OffPeak change'!$A$106:DS$202,118,FALSE)),0,(VLOOKUP($A35,'Import OffPeak'!$A$3:DS$99,118,FALSE)-VLOOKUP($A35,'Import OffPeak change'!$A$106:DS$202,118,FALSE)))</f>
        <v>0</v>
      </c>
      <c r="DO35" s="6">
        <f>IF(ISERROR(VLOOKUP($A35,'Import OffPeak'!$A$3:DT$99,119,FALSE)-VLOOKUP($A35,'Import OffPeak change'!$A$106:DT$202,119,FALSE)),0,(VLOOKUP($A35,'Import OffPeak'!$A$3:DT$99,119,FALSE)-VLOOKUP($A35,'Import OffPeak change'!$A$106:DT$202,119,FALSE)))</f>
        <v>0</v>
      </c>
      <c r="DP35" s="6">
        <f>IF(ISERROR(VLOOKUP($A35,'Import OffPeak'!$A$3:DU$99,120,FALSE)-VLOOKUP($A35,'Import OffPeak change'!$A$106:DU$202,120,FALSE)),0,(VLOOKUP($A35,'Import OffPeak'!$A$3:DU$99,120,FALSE)-VLOOKUP($A35,'Import OffPeak change'!$A$106:DU$202,120,FALSE)))</f>
        <v>0</v>
      </c>
      <c r="DQ35" s="6">
        <f>IF(ISERROR(VLOOKUP($A35,'Import OffPeak'!$A$3:DV$99,121,FALSE)-VLOOKUP($A35,'Import OffPeak change'!$A$106:DV$202,121,FALSE)),0,(VLOOKUP($A35,'Import OffPeak'!$A$3:DV$99,121,FALSE)-VLOOKUP($A35,'Import OffPeak change'!$A$106:DV$202,121,FALSE)))</f>
        <v>0</v>
      </c>
      <c r="DR35" s="6">
        <f>IF(ISERROR(VLOOKUP($A35,'Import OffPeak'!$A$3:DW$99,122,FALSE)-VLOOKUP($A35,'Import OffPeak change'!$A$106:DW$202,122,FALSE)),0,(VLOOKUP($A35,'Import OffPeak'!$A$3:DW$99,122,FALSE)-VLOOKUP($A35,'Import OffPeak change'!$A$106:DW$202,122,FALSE)))</f>
        <v>0</v>
      </c>
      <c r="DS35" s="6">
        <f>IF(ISERROR(VLOOKUP($A35,'Import OffPeak'!$A$3:DX$99,123,FALSE)-VLOOKUP($A35,'Import OffPeak change'!$A$106:DX$202,123,FALSE)),0,(VLOOKUP($A35,'Import OffPeak'!$A$3:DX$99,123,FALSE)-VLOOKUP($A35,'Import OffPeak change'!$A$106:DX$202,123,FALSE)))</f>
        <v>0</v>
      </c>
      <c r="DT35" s="6">
        <f>IF(ISERROR(VLOOKUP($A35,'Import OffPeak'!$A$3:DY$99,124,FALSE)-VLOOKUP($A35,'Import OffPeak change'!$A$106:DY$202,124,FALSE)),0,(VLOOKUP($A35,'Import OffPeak'!$A$3:DY$99,124,FALSE)-VLOOKUP($A35,'Import OffPeak change'!$A$106:DY$202,124,FALSE)))</f>
        <v>0</v>
      </c>
      <c r="DU35" s="6">
        <f>IF(ISERROR(VLOOKUP($A35,'Import OffPeak'!$A$3:DZ$99,125,FALSE)-VLOOKUP($A35,'Import OffPeak change'!$A$106:DZ$202,125,FALSE)),0,(VLOOKUP($A35,'Import OffPeak'!$A$3:DZ$99,125,FALSE)-VLOOKUP($A35,'Import OffPeak change'!$A$106:DZ$202,125,FALSE)))</f>
        <v>0</v>
      </c>
      <c r="DV35" s="6">
        <f>IF(ISERROR(VLOOKUP($A35,'Import OffPeak'!$A$3:EA$99,126,FALSE)-VLOOKUP($A35,'Import OffPeak change'!$A$106:EA$202,126,FALSE)),0,(VLOOKUP($A35,'Import OffPeak'!$A$3:EA$99,126,FALSE)-VLOOKUP($A35,'Import OffPeak change'!$A$106:EA$202,126,FALSE)))</f>
        <v>0</v>
      </c>
      <c r="DW35" s="6">
        <f>IF(ISERROR(VLOOKUP($A35,'Import OffPeak'!$A$3:EB$99,127,FALSE)-VLOOKUP($A35,'Import OffPeak change'!$A$106:EB$202,127,FALSE)),0,(VLOOKUP($A35,'Import OffPeak'!$A$3:EB$99,127,FALSE)-VLOOKUP($A35,'Import OffPeak change'!$A$106:EB$202,127,FALSE)))</f>
        <v>0</v>
      </c>
      <c r="DX35" s="6">
        <f>IF(ISERROR(VLOOKUP($A35,'Import OffPeak'!$A$3:EC$99,128,FALSE)-VLOOKUP($A35,'Import OffPeak change'!$A$106:EC$202,128,FALSE)),0,(VLOOKUP($A35,'Import OffPeak'!$A$3:EC$99,128,FALSE)-VLOOKUP($A35,'Import OffPeak change'!$A$106:EC$202,128,FALSE)))</f>
        <v>0</v>
      </c>
      <c r="DY35" s="6">
        <f>IF(ISERROR(VLOOKUP($A35,'Import OffPeak'!$A$3:ED$99,129,FALSE)-VLOOKUP($A35,'Import OffPeak change'!$A$106:ED$202,129,FALSE)),0,(VLOOKUP($A35,'Import OffPeak'!$A$3:ED$99,129,FALSE)-VLOOKUP($A35,'Import OffPeak change'!$A$106:ED$202,129,FALSE)))</f>
        <v>0</v>
      </c>
      <c r="DZ35" s="6">
        <f>IF(ISERROR(VLOOKUP($A35,'Import OffPeak'!$A$3:EE$99,130,FALSE)-VLOOKUP($A35,'Import OffPeak change'!$A$106:EE$202,130,FALSE)),0,(VLOOKUP($A35,'Import OffPeak'!$A$3:EE$99,130,FALSE)-VLOOKUP($A35,'Import OffPeak change'!$A$106:EE$202,130,FALSE)))</f>
        <v>0</v>
      </c>
      <c r="EA35" s="6">
        <f>IF(ISERROR(VLOOKUP($A35,'Import OffPeak'!$A$3:EF$99,131,FALSE)-VLOOKUP($A35,'Import OffPeak change'!$A$106:EF$202,131,FALSE)),0,(VLOOKUP($A35,'Import OffPeak'!$A$3:EF$99,131,FALSE)-VLOOKUP($A35,'Import OffPeak change'!$A$106:EF$202,131,FALSE)))</f>
        <v>0</v>
      </c>
      <c r="EB35" s="6">
        <f>IF(ISERROR(VLOOKUP($A35,'Import OffPeak'!$A$3:EG$99,132,FALSE)-VLOOKUP($A35,'Import OffPeak change'!$A$106:EG$202,132,FALSE)),0,(VLOOKUP($A35,'Import OffPeak'!$A$3:EG$99,132,FALSE)-VLOOKUP($A35,'Import OffPeak change'!$A$106:EG$202,132,FALSE)))</f>
        <v>0</v>
      </c>
      <c r="EC35" s="6">
        <f>IF(ISERROR(VLOOKUP($A35,'Import OffPeak'!$A$3:EH$99,133,FALSE)-VLOOKUP($A35,'Import OffPeak change'!$A$106:EH$202,133,FALSE)),0,(VLOOKUP($A35,'Import OffPeak'!$A$3:EH$99,133,FALSE)-VLOOKUP($A35,'Import OffPeak change'!$A$106:EH$202,133,FALSE)))</f>
        <v>0</v>
      </c>
      <c r="ED35" s="6">
        <f>IF(ISERROR(VLOOKUP($A35,'Import OffPeak'!$A$3:EI$99,134,FALSE)-VLOOKUP($A35,'Import OffPeak change'!$A$106:EI$202,134,FALSE)),0,(VLOOKUP($A35,'Import OffPeak'!$A$3:EI$99,134,FALSE)-VLOOKUP($A35,'Import OffPeak change'!$A$106:EI$202,134,FALSE)))</f>
        <v>0</v>
      </c>
      <c r="EE35" s="6">
        <f>IF(ISERROR(VLOOKUP($A35,'Import OffPeak'!$A$3:EJ$99,135,FALSE)-VLOOKUP($A35,'Import OffPeak change'!$A$106:EJ$202,135,FALSE)),0,(VLOOKUP($A35,'Import OffPeak'!$A$3:EJ$99,135,FALSE)-VLOOKUP($A35,'Import OffPeak change'!$A$106:EJ$202,135,FALSE)))</f>
        <v>0</v>
      </c>
      <c r="EF35" s="6">
        <f>IF(ISERROR(VLOOKUP($A35,'Import OffPeak'!$A$3:EK$99,136,FALSE)-VLOOKUP($A35,'Import OffPeak change'!$A$106:EK$202,136,FALSE)),0,(VLOOKUP($A35,'Import OffPeak'!$A$3:EK$99,136,FALSE)-VLOOKUP($A35,'Import OffPeak change'!$A$106:EK$202,136,FALSE)))</f>
        <v>0</v>
      </c>
      <c r="EG35" s="6">
        <f>IF(ISERROR(VLOOKUP($A35,'Import OffPeak'!$A$3:EL$99,137,FALSE)-VLOOKUP($A35,'Import OffPeak change'!$A$106:EL$202,137,FALSE)),0,(VLOOKUP($A35,'Import OffPeak'!$A$3:EL$99,137,FALSE)-VLOOKUP($A35,'Import OffPeak change'!$A$106:EL$202,137,FALSE)))</f>
        <v>0</v>
      </c>
      <c r="EH35" s="6">
        <f>IF(ISERROR(VLOOKUP($A35,'Import OffPeak'!$A$3:EM$99,138,FALSE)-VLOOKUP($A35,'Import OffPeak change'!$A$106:EM$202,138,FALSE)),0,(VLOOKUP($A35,'Import OffPeak'!$A$3:EM$99,138,FALSE)-VLOOKUP($A35,'Import OffPeak change'!$A$106:EM$202,138,FALSE)))</f>
        <v>0</v>
      </c>
      <c r="EI35" s="6">
        <f>IF(ISERROR(VLOOKUP($A35,'Import OffPeak'!$A$3:EN$99,139,FALSE)-VLOOKUP($A35,'Import OffPeak change'!$A$106:EN$202,139,FALSE)),0,(VLOOKUP($A35,'Import OffPeak'!$A$3:EN$99,139,FALSE)-VLOOKUP($A35,'Import OffPeak change'!$A$106:EN$202,139,FALSE)))</f>
        <v>0</v>
      </c>
      <c r="EJ35" s="6">
        <f>IF(ISERROR(VLOOKUP($A35,'Import OffPeak'!$A$3:EO$99,140,FALSE)-VLOOKUP($A35,'Import OffPeak change'!$A$106:EO$202,140,FALSE)),0,(VLOOKUP($A35,'Import OffPeak'!$A$3:EO$99,140,FALSE)-VLOOKUP($A35,'Import OffPeak change'!$A$106:EO$202,140,FALSE)))</f>
        <v>0</v>
      </c>
      <c r="EK35" s="6">
        <f>IF(ISERROR(VLOOKUP($A35,'Import OffPeak'!$A$3:EP$99,141,FALSE)-VLOOKUP($A35,'Import OffPeak change'!$A$106:EP$202,141,FALSE)),0,(VLOOKUP($A35,'Import OffPeak'!$A$3:EP$99,141,FALSE)-VLOOKUP($A35,'Import OffPeak change'!$A$106:EP$202,141,FALSE)))</f>
        <v>0</v>
      </c>
      <c r="EL35" s="6">
        <f>IF(ISERROR(VLOOKUP($A35,'Import OffPeak'!$A$3:EQ$99,142,FALSE)-VLOOKUP($A35,'Import OffPeak change'!$A$106:EQ$202,142,FALSE)),0,(VLOOKUP($A35,'Import OffPeak'!$A$3:EQ$99,142,FALSE)-VLOOKUP($A35,'Import OffPeak change'!$A$106:EQ$202,142,FALSE)))</f>
        <v>0</v>
      </c>
      <c r="EM35" s="6">
        <f>IF(ISERROR(VLOOKUP($A35,'Import OffPeak'!$A$3:ER$99,143,FALSE)-VLOOKUP($A35,'Import OffPeak change'!$A$106:ER$202,143,FALSE)),0,(VLOOKUP($A35,'Import OffPeak'!$A$3:ER$99,143,FALSE)-VLOOKUP($A35,'Import OffPeak change'!$A$106:ER$202,143,FALSE)))</f>
        <v>0</v>
      </c>
      <c r="EN35" s="6">
        <f>IF(ISERROR(VLOOKUP($A35,'Import OffPeak'!$A$3:ES$99,144,FALSE)-VLOOKUP($A35,'Import OffPeak change'!$A$106:ES$202,144,FALSE)),0,(VLOOKUP($A35,'Import OffPeak'!$A$3:ES$99,144,FALSE)-VLOOKUP($A35,'Import OffPeak change'!$A$106:ES$202,144,FALSE)))</f>
        <v>0</v>
      </c>
      <c r="EO35" s="6">
        <f>IF(ISERROR(VLOOKUP($A35,'Import OffPeak'!$A$3:ET$99,145,FALSE)-VLOOKUP($A35,'Import OffPeak change'!$A$106:ET$202,145,FALSE)),0,(VLOOKUP($A35,'Import OffPeak'!$A$3:ET$99,145,FALSE)-VLOOKUP($A35,'Import OffPeak change'!$A$106:ET$202,145,FALSE)))</f>
        <v>0</v>
      </c>
      <c r="EP35" s="6">
        <f>IF(ISERROR(VLOOKUP($A35,'Import OffPeak'!$A$3:EU$99,146,FALSE)-VLOOKUP($A35,'Import OffPeak change'!$A$106:EU$202,146,FALSE)),0,(VLOOKUP($A35,'Import OffPeak'!$A$3:EU$99,146,FALSE)-VLOOKUP($A35,'Import OffPeak change'!$A$106:EU$202,146,FALSE)))</f>
        <v>0</v>
      </c>
      <c r="EQ35" s="6">
        <f>IF(ISERROR(VLOOKUP($A35,'Import OffPeak'!$A$3:EV$99,147,FALSE)-VLOOKUP($A35,'Import OffPeak change'!$A$106:EV$202,147,FALSE)),0,(VLOOKUP($A35,'Import OffPeak'!$A$3:EV$99,147,FALSE)-VLOOKUP($A35,'Import OffPeak change'!$A$106:EV$202,147,FALSE)))</f>
        <v>0</v>
      </c>
      <c r="ER35" s="6">
        <f>IF(ISERROR(VLOOKUP($A35,'Import OffPeak'!$A$3:EW$99,148,FALSE)-VLOOKUP($A35,'Import OffPeak change'!$A$106:EW$202,148,FALSE)),0,(VLOOKUP($A35,'Import OffPeak'!$A$3:EW$99,148,FALSE)-VLOOKUP($A35,'Import OffPeak change'!$A$106:EW$202,148,FALSE)))</f>
        <v>0</v>
      </c>
      <c r="ES35" s="6">
        <f>IF(ISERROR(VLOOKUP($A35,'Import OffPeak'!$A$3:EX$99,149,FALSE)-VLOOKUP($A35,'Import OffPeak change'!$A$106:EX$202,149,FALSE)),0,(VLOOKUP($A35,'Import OffPeak'!$A$3:EX$99,149,FALSE)-VLOOKUP($A35,'Import OffPeak change'!$A$106:EX$202,149,FALSE)))</f>
        <v>0</v>
      </c>
      <c r="ET35" s="6">
        <f>IF(ISERROR(VLOOKUP($A35,'Import OffPeak'!$A$3:EY$99,150,FALSE)-VLOOKUP($A35,'Import OffPeak change'!$A$106:EY$202,150,FALSE)),0,(VLOOKUP($A35,'Import OffPeak'!$A$3:EY$99,150,FALSE)-VLOOKUP($A35,'Import OffPeak change'!$A$106:EY$202,150,FALSE)))</f>
        <v>0</v>
      </c>
      <c r="EU35" s="6">
        <f>IF(ISERROR(VLOOKUP($A35,'Import OffPeak'!$A$3:EZ$99,151,FALSE)-VLOOKUP($A35,'Import OffPeak change'!$A$106:EZ$202,151,FALSE)),0,(VLOOKUP($A35,'Import OffPeak'!$A$3:EZ$99,151,FALSE)-VLOOKUP($A35,'Import OffPeak change'!$A$106:EZ$202,151,FALSE)))</f>
        <v>0</v>
      </c>
      <c r="EV35" s="6">
        <f>IF(ISERROR(VLOOKUP($A35,'Import OffPeak'!$A$3:FA$99,152,FALSE)-VLOOKUP($A35,'Import OffPeak change'!$A$106:FA$202,152,FALSE)),0,(VLOOKUP($A35,'Import OffPeak'!$A$3:FA$99,152,FALSE)-VLOOKUP($A35,'Import OffPeak change'!$A$106:FA$202,152,FALSE)))</f>
        <v>0</v>
      </c>
      <c r="EW35" s="6">
        <f>IF(ISERROR(VLOOKUP($A35,'Import OffPeak'!$A$3:FB$99,153,FALSE)-VLOOKUP($A35,'Import OffPeak change'!$A$106:FB$202,153,FALSE)),0,(VLOOKUP($A35,'Import OffPeak'!$A$3:FB$99,153,FALSE)-VLOOKUP($A35,'Import OffPeak change'!$A$106:FB$202,153,FALSE)))</f>
        <v>0</v>
      </c>
      <c r="EX35" s="6">
        <f>IF(ISERROR(VLOOKUP($A35,'Import OffPeak'!$A$3:FC$99,154,FALSE)-VLOOKUP($A35,'Import OffPeak change'!$A$106:FC$202,154,FALSE)),0,(VLOOKUP($A35,'Import OffPeak'!$A$3:FC$99,154,FALSE)-VLOOKUP($A35,'Import OffPeak change'!$A$106:FC$202,154,FALSE)))</f>
        <v>0</v>
      </c>
      <c r="EY35" s="6">
        <f>IF(ISERROR(VLOOKUP($A35,'Import OffPeak'!$A$3:FD$99,155,FALSE)-VLOOKUP($A35,'Import OffPeak change'!$A$106:FD$202,155,FALSE)),0,(VLOOKUP($A35,'Import OffPeak'!$A$3:FD$99,155,FALSE)-VLOOKUP($A35,'Import OffPeak change'!$A$106:FD$202,155,FALSE)))</f>
        <v>0</v>
      </c>
      <c r="EZ35" s="6">
        <f>IF(ISERROR(VLOOKUP($A35,'Import OffPeak'!$A$3:FE$99,156,FALSE)-VLOOKUP($A35,'Import OffPeak change'!$A$106:FE$202,156,FALSE)),0,(VLOOKUP($A35,'Import OffPeak'!$A$3:FE$99,156,FALSE)-VLOOKUP($A35,'Import OffPeak change'!$A$106:FE$202,156,FALSE)))</f>
        <v>0</v>
      </c>
      <c r="FA35" s="6">
        <f>IF(ISERROR(VLOOKUP($A35,'Import OffPeak'!$A$3:FF$99,157,FALSE)-VLOOKUP($A35,'Import OffPeak change'!$A$106:FF$202,157,FALSE)),0,(VLOOKUP($A35,'Import OffPeak'!$A$3:FF$99,157,FALSE)-VLOOKUP($A35,'Import OffPeak change'!$A$106:FF$202,157,FALSE)))</f>
        <v>0</v>
      </c>
      <c r="FB35" s="6">
        <f>IF(ISERROR(VLOOKUP($A35,'Import OffPeak'!$A$3:FG$99,158,FALSE)-VLOOKUP($A35,'Import OffPeak change'!$A$106:FG$202,158,FALSE)),0,(VLOOKUP($A35,'Import OffPeak'!$A$3:FG$99,158,FALSE)-VLOOKUP($A35,'Import OffPeak change'!$A$106:FG$202,158,FALSE)))</f>
        <v>0</v>
      </c>
      <c r="FC35" s="6">
        <f>IF(ISERROR(VLOOKUP($A35,'Import OffPeak'!$A$3:FH$99,159,FALSE)-VLOOKUP($A35,'Import OffPeak change'!$A$106:FH$202,159,FALSE)),0,(VLOOKUP($A35,'Import OffPeak'!$A$3:FH$99,159,FALSE)-VLOOKUP($A35,'Import OffPeak change'!$A$106:FH$202,159,FALSE)))</f>
        <v>0</v>
      </c>
      <c r="FD35" s="6">
        <f>IF(ISERROR(VLOOKUP($A35,'Import OffPeak'!$A$3:FI$99,160,FALSE)-VLOOKUP($A35,'Import OffPeak change'!$A$106:FI$202,160,FALSE)),0,(VLOOKUP($A35,'Import OffPeak'!$A$3:FI$99,160,FALSE)-VLOOKUP($A35,'Import OffPeak change'!$A$106:FI$202,160,FALSE)))</f>
        <v>0</v>
      </c>
      <c r="FE35" s="6">
        <f>IF(ISERROR(VLOOKUP($A35,'Import OffPeak'!$A$3:FJ$99,161,FALSE)-VLOOKUP($A35,'Import OffPeak change'!$A$106:FJ$202,161,FALSE)),0,(VLOOKUP($A35,'Import OffPeak'!$A$3:FJ$99,161,FALSE)-VLOOKUP($A35,'Import OffPeak change'!$A$106:FJ$202,161,FALSE)))</f>
        <v>0</v>
      </c>
      <c r="FF35" s="6">
        <f>IF(ISERROR(VLOOKUP($A35,'Import OffPeak'!$A$3:FK$99,162,FALSE)-VLOOKUP($A35,'Import OffPeak change'!$A$106:FK$202,162,FALSE)),0,(VLOOKUP($A35,'Import OffPeak'!$A$3:FK$99,162,FALSE)-VLOOKUP($A35,'Import OffPeak change'!$A$106:FK$202,162,FALSE)))</f>
        <v>0</v>
      </c>
      <c r="FG35" s="6">
        <f>IF(ISERROR(VLOOKUP($A35,'Import OffPeak'!$A$3:FL$99,163,FALSE)-VLOOKUP($A35,'Import OffPeak change'!$A$106:FL$202,163,FALSE)),0,(VLOOKUP($A35,'Import OffPeak'!$A$3:FL$99,163,FALSE)-VLOOKUP($A35,'Import OffPeak change'!$A$106:FL$202,163,FALSE)))</f>
        <v>0</v>
      </c>
      <c r="FH35" s="6">
        <f>IF(ISERROR(VLOOKUP($A35,'Import OffPeak'!$A$3:FM$99,164,FALSE)-VLOOKUP($A35,'Import OffPeak change'!$A$106:FM$202,164,FALSE)),0,(VLOOKUP($A35,'Import OffPeak'!$A$3:FM$99,164,FALSE)-VLOOKUP($A35,'Import OffPeak change'!$A$106:FM$202,164,FALSE)))</f>
        <v>0</v>
      </c>
      <c r="FI35" s="6">
        <f>IF(ISERROR(VLOOKUP($A35,'Import OffPeak'!$A$3:FN$99,165,FALSE)-VLOOKUP($A35,'Import OffPeak change'!$A$106:FN$202,165,FALSE)),0,(VLOOKUP($A35,'Import OffPeak'!$A$3:FN$99,165,FALSE)-VLOOKUP($A35,'Import OffPeak change'!$A$106:FN$202,165,FALSE)))</f>
        <v>0</v>
      </c>
      <c r="FJ35" s="6">
        <f>IF(ISERROR(VLOOKUP($A35,'Import OffPeak'!$A$3:FO$99,166,FALSE)-VLOOKUP($A35,'Import OffPeak change'!$A$106:FO$202,166,FALSE)),0,(VLOOKUP($A35,'Import OffPeak'!$A$3:FO$99,166,FALSE)-VLOOKUP($A35,'Import OffPeak change'!$A$106:FO$202,166,FALSE)))</f>
        <v>0</v>
      </c>
      <c r="FK35" s="6">
        <f>IF(ISERROR(VLOOKUP($A35,'Import OffPeak'!$A$3:FP$99,167,FALSE)-VLOOKUP($A35,'Import OffPeak change'!$A$106:FP$202,167,FALSE)),0,(VLOOKUP($A35,'Import OffPeak'!$A$3:FP$99,167,FALSE)-VLOOKUP($A35,'Import OffPeak change'!$A$106:FP$202,167,FALSE)))</f>
        <v>0</v>
      </c>
      <c r="FL35" s="6">
        <f>IF(ISERROR(VLOOKUP($A35,'Import OffPeak'!$A$3:FQ$99,168,FALSE)-VLOOKUP($A35,'Import OffPeak change'!$A$106:FQ$202,168,FALSE)),0,(VLOOKUP($A35,'Import OffPeak'!$A$3:FQ$99,168,FALSE)-VLOOKUP($A35,'Import OffPeak change'!$A$106:FQ$202,168,FALSE)))</f>
        <v>0</v>
      </c>
      <c r="FM35" s="6">
        <f>IF(ISERROR(VLOOKUP($A35,'Import OffPeak'!$A$3:FR$99,169,FALSE)-VLOOKUP($A35,'Import OffPeak change'!$A$106:FR$202,169,FALSE)),0,(VLOOKUP($A35,'Import OffPeak'!$A$3:FR$99,169,FALSE)-VLOOKUP($A35,'Import OffPeak change'!$A$106:FR$202,169,FALSE)))</f>
        <v>0</v>
      </c>
      <c r="FN35" s="6">
        <f>IF(ISERROR(VLOOKUP($A35,'Import OffPeak'!$A$3:FS$99,170,FALSE)-VLOOKUP($A35,'Import OffPeak change'!$A$106:FS$202,170,FALSE)),0,(VLOOKUP($A35,'Import OffPeak'!$A$3:FS$99,170,FALSE)-VLOOKUP($A35,'Import OffPeak change'!$A$106:FS$202,170,FALSE)))</f>
        <v>0</v>
      </c>
      <c r="FO35" s="6">
        <f>IF(ISERROR(VLOOKUP($A35,'Import OffPeak'!$A$3:FT$99,171,FALSE)-VLOOKUP($A35,'Import OffPeak change'!$A$106:FT$202,171,FALSE)),0,(VLOOKUP($A35,'Import OffPeak'!$A$3:FT$99,171,FALSE)-VLOOKUP($A35,'Import OffPeak change'!$A$106:FT$202,171,FALSE)))</f>
        <v>0</v>
      </c>
      <c r="FP35" s="6">
        <f>IF(ISERROR(VLOOKUP($A35,'Import OffPeak'!$A$3:FU$99,172,FALSE)-VLOOKUP($A35,'Import OffPeak change'!$A$106:FU$202,172,FALSE)),0,(VLOOKUP($A35,'Import OffPeak'!$A$3:FU$99,172,FALSE)-VLOOKUP($A35,'Import OffPeak change'!$A$106:FU$202,172,FALSE)))</f>
        <v>0</v>
      </c>
      <c r="FQ35" s="6">
        <f>IF(ISERROR(VLOOKUP($A35,'Import OffPeak'!$A$3:FV$99,173,FALSE)-VLOOKUP($A35,'Import OffPeak change'!$A$106:FV$202,173,FALSE)),0,(VLOOKUP($A35,'Import OffPeak'!$A$3:FV$99,173,FALSE)-VLOOKUP($A35,'Import OffPeak change'!$A$106:FV$202,173,FALSE)))</f>
        <v>0</v>
      </c>
      <c r="FR35" s="6">
        <f>IF(ISERROR(VLOOKUP($A35,'Import OffPeak'!$A$3:FW$99,174,FALSE)-VLOOKUP($A35,'Import OffPeak change'!$A$106:FW$202,174,FALSE)),0,(VLOOKUP($A35,'Import OffPeak'!$A$3:FW$99,174,FALSE)-VLOOKUP($A35,'Import OffPeak change'!$A$106:FW$202,174,FALSE)))</f>
        <v>0</v>
      </c>
      <c r="FS35" s="6">
        <f>IF(ISERROR(VLOOKUP($A35,'Import OffPeak'!$A$3:FX$99,175,FALSE)-VLOOKUP($A35,'Import OffPeak change'!$A$106:FX$202,175,FALSE)),0,(VLOOKUP($A35,'Import OffPeak'!$A$3:FX$99,175,FALSE)-VLOOKUP($A35,'Import OffPeak change'!$A$106:FX$202,175,FALSE)))</f>
        <v>0</v>
      </c>
      <c r="FT35" s="6">
        <f>IF(ISERROR(VLOOKUP($A35,'Import OffPeak'!$A$3:FY$99,176,FALSE)-VLOOKUP($A35,'Import OffPeak change'!$A$106:FY$202,176,FALSE)),0,(VLOOKUP($A35,'Import OffPeak'!$A$3:FY$99,176,FALSE)-VLOOKUP($A35,'Import OffPeak change'!$A$106:FY$202,176,FALSE)))</f>
        <v>0</v>
      </c>
      <c r="FU35" s="6">
        <f>IF(ISERROR(VLOOKUP($A35,'Import OffPeak'!$A$3:FZ$99,177,FALSE)-VLOOKUP($A35,'Import OffPeak change'!$A$106:FZ$202,177,FALSE)),0,(VLOOKUP($A35,'Import OffPeak'!$A$3:FZ$99,177,FALSE)-VLOOKUP($A35,'Import OffPeak change'!$A$106:FZ$202,177,FALSE)))</f>
        <v>0</v>
      </c>
      <c r="FV35" s="6">
        <f>IF(ISERROR(VLOOKUP($A35,'Import OffPeak'!$A$3:GA$99,178,FALSE)-VLOOKUP($A35,'Import OffPeak change'!$A$106:GA$202,178,FALSE)),0,(VLOOKUP($A35,'Import OffPeak'!$A$3:GA$99,178,FALSE)-VLOOKUP($A35,'Import OffPeak change'!$A$106:GA$202,178,FALSE)))</f>
        <v>0</v>
      </c>
      <c r="FW35" s="6">
        <f>IF(ISERROR(VLOOKUP($A35,'Import OffPeak'!$A$3:GB$99,179,FALSE)-VLOOKUP($A35,'Import OffPeak change'!$A$106:GB$202,179,FALSE)),0,(VLOOKUP($A35,'Import OffPeak'!$A$3:GB$99,179,FALSE)-VLOOKUP($A35,'Import OffPeak change'!$A$106:GB$202,179,FALSE)))</f>
        <v>0</v>
      </c>
      <c r="FX35" s="6">
        <f>IF(ISERROR(VLOOKUP($A35,'Import OffPeak'!$A$3:GC$99,180,FALSE)-VLOOKUP($A35,'Import OffPeak change'!$A$106:GC$202,180,FALSE)),0,(VLOOKUP($A35,'Import OffPeak'!$A$3:GC$99,180,FALSE)-VLOOKUP($A35,'Import OffPeak change'!$A$106:GC$202,180,FALSE)))</f>
        <v>0</v>
      </c>
      <c r="FY35" s="6">
        <f>IF(ISERROR(VLOOKUP($A35,'Import OffPeak'!$A$3:GD$99,181,FALSE)-VLOOKUP($A35,'Import OffPeak change'!$A$106:GD$202,181,FALSE)),0,(VLOOKUP($A35,'Import OffPeak'!$A$3:GD$99,181,FALSE)-VLOOKUP($A35,'Import OffPeak change'!$A$106:GD$202,181,FALSE)))</f>
        <v>0</v>
      </c>
      <c r="FZ35" s="6">
        <f>IF(ISERROR(VLOOKUP($A35,'Import OffPeak'!$A$3:GE$99,182,FALSE)-VLOOKUP($A35,'Import OffPeak change'!$A$106:GE$202,182,FALSE)),0,(VLOOKUP($A35,'Import OffPeak'!$A$3:GE$99,182,FALSE)-VLOOKUP($A35,'Import OffPeak change'!$A$106:GE$202,182,FALSE)))</f>
        <v>0</v>
      </c>
      <c r="GA35" s="6">
        <f>IF(ISERROR(VLOOKUP($A35,'Import OffPeak'!$A$3:GF$99,183,FALSE)-VLOOKUP($A35,'Import OffPeak change'!$A$106:GF$202,183,FALSE)),0,(VLOOKUP($A35,'Import OffPeak'!$A$3:GF$99,183,FALSE)-VLOOKUP($A35,'Import OffPeak change'!$A$106:GF$202,183,FALSE)))</f>
        <v>0</v>
      </c>
      <c r="GB35" s="6">
        <f>IF(ISERROR(VLOOKUP($A35,'Import OffPeak'!$A$3:GG$99,184,FALSE)-VLOOKUP($A35,'Import OffPeak change'!$A$106:GG$202,184,FALSE)),0,(VLOOKUP($A35,'Import OffPeak'!$A$3:GG$99,184,FALSE)-VLOOKUP($A35,'Import OffPeak change'!$A$106:GG$202,184,FALSE)))</f>
        <v>0</v>
      </c>
      <c r="GC35" s="6">
        <f>IF(ISERROR(VLOOKUP($A35,'Import OffPeak'!$A$3:GH$99,185,FALSE)-VLOOKUP($A35,'Import OffPeak change'!$A$106:GH$202,185,FALSE)),0,(VLOOKUP($A35,'Import OffPeak'!$A$3:GH$99,185,FALSE)-VLOOKUP($A35,'Import OffPeak change'!$A$106:GH$202,185,FALSE)))</f>
        <v>0</v>
      </c>
      <c r="GD35" s="6">
        <f>IF(ISERROR(VLOOKUP($A35,'Import OffPeak'!$A$3:GI$99,186,FALSE)-VLOOKUP($A35,'Import OffPeak change'!$A$106:GI$202,186,FALSE)),0,(VLOOKUP($A35,'Import OffPeak'!$A$3:GI$99,186,FALSE)-VLOOKUP($A35,'Import OffPeak change'!$A$106:GI$202,186,FALSE)))</f>
        <v>0</v>
      </c>
      <c r="GE35" s="6">
        <f>IF(ISERROR(VLOOKUP($A35,'Import OffPeak'!$A$3:GJ$99,187,FALSE)-VLOOKUP($A35,'Import OffPeak change'!$A$106:GJ$202,187,FALSE)),0,(VLOOKUP($A35,'Import OffPeak'!$A$3:GJ$99,187,FALSE)-VLOOKUP($A35,'Import OffPeak change'!$A$106:GJ$202,187,FALSE)))</f>
        <v>0</v>
      </c>
      <c r="GF35" s="6">
        <f>IF(ISERROR(VLOOKUP($A35,'Import OffPeak'!$A$3:GK$99,188,FALSE)-VLOOKUP($A35,'Import OffPeak change'!$A$106:GK$202,188,FALSE)),0,(VLOOKUP($A35,'Import OffPeak'!$A$3:GK$99,188,FALSE)-VLOOKUP($A35,'Import OffPeak change'!$A$106:GK$202,188,FALSE)))</f>
        <v>0</v>
      </c>
      <c r="GG35" s="6">
        <f>IF(ISERROR(VLOOKUP($A35,'Import OffPeak'!$A$3:GL$99,189,FALSE)-VLOOKUP($A35,'Import OffPeak change'!$A$106:GL$202,189,FALSE)),0,(VLOOKUP($A35,'Import OffPeak'!$A$3:GL$99,189,FALSE)-VLOOKUP($A35,'Import OffPeak change'!$A$106:GL$202,189,FALSE)))</f>
        <v>0</v>
      </c>
      <c r="GH35" s="6">
        <f>IF(ISERROR(VLOOKUP($A35,'Import OffPeak'!$A$3:GM$99,190,FALSE)-VLOOKUP($A35,'Import OffPeak change'!$A$106:GM$202,190,FALSE)),0,(VLOOKUP($A35,'Import OffPeak'!$A$3:GM$99,190,FALSE)-VLOOKUP($A35,'Import OffPeak change'!$A$106:GM$202,190,FALSE)))</f>
        <v>0</v>
      </c>
      <c r="GI35" s="6">
        <f>IF(ISERROR(VLOOKUP($A35,'Import OffPeak'!$A$3:GN$99,191,FALSE)-VLOOKUP($A35,'Import OffPeak change'!$A$106:GN$202,191,FALSE)),0,(VLOOKUP($A35,'Import OffPeak'!$A$3:GN$99,191,FALSE)-VLOOKUP($A35,'Import OffPeak change'!$A$106:GN$202,191,FALSE)))</f>
        <v>0</v>
      </c>
      <c r="GJ35" s="6">
        <f>IF(ISERROR(VLOOKUP($A35,'Import OffPeak'!$A$3:GO$99,192,FALSE)-VLOOKUP($A35,'Import OffPeak change'!$A$106:GO$202,192,FALSE)),0,(VLOOKUP($A35,'Import OffPeak'!$A$3:GO$99,192,FALSE)-VLOOKUP($A35,'Import OffPeak change'!$A$106:GO$202,192,FALSE)))</f>
        <v>0</v>
      </c>
      <c r="GK35" s="6">
        <f>IF(ISERROR(VLOOKUP($A35,'Import OffPeak'!$A$3:GP$99,193,FALSE)-VLOOKUP($A35,'Import OffPeak change'!$A$106:GP$202,193,FALSE)),0,(VLOOKUP($A35,'Import OffPeak'!$A$3:GP$99,193,FALSE)-VLOOKUP($A35,'Import OffPeak change'!$A$106:GP$202,193,FALSE)))</f>
        <v>0</v>
      </c>
      <c r="GL35" s="6">
        <f>IF(ISERROR(VLOOKUP($A35,'Import OffPeak'!$A$3:GQ$99,194,FALSE)-VLOOKUP($A35,'Import OffPeak change'!$A$106:GQ$202,194,FALSE)),0,(VLOOKUP($A35,'Import OffPeak'!$A$3:GQ$99,194,FALSE)-VLOOKUP($A35,'Import OffPeak change'!$A$106:GQ$202,194,FALSE)))</f>
        <v>0</v>
      </c>
      <c r="GM35" s="6">
        <f>IF(ISERROR(VLOOKUP($A35,'Import OffPeak'!$A$3:GR$99,195,FALSE)-VLOOKUP($A35,'Import OffPeak change'!$A$106:GR$202,195,FALSE)),0,(VLOOKUP($A35,'Import OffPeak'!$A$3:GR$99,195,FALSE)-VLOOKUP($A35,'Import OffPeak change'!$A$106:GR$202,195,FALSE)))</f>
        <v>0</v>
      </c>
      <c r="GN35" s="6">
        <f>IF(ISERROR(VLOOKUP($A35,'Import OffPeak'!$A$3:GS$99,196,FALSE)-VLOOKUP($A35,'Import OffPeak change'!$A$106:GS$202,196,FALSE)),0,(VLOOKUP($A35,'Import OffPeak'!$A$3:GS$99,196,FALSE)-VLOOKUP($A35,'Import OffPeak change'!$A$106:GS$202,196,FALSE)))</f>
        <v>0</v>
      </c>
      <c r="GO35" s="6">
        <f>IF(ISERROR(VLOOKUP($A35,'Import OffPeak'!$A$3:GT$99,197,FALSE)-VLOOKUP($A35,'Import OffPeak change'!$A$106:GT$202,197,FALSE)),0,(VLOOKUP($A35,'Import OffPeak'!$A$3:GT$99,197,FALSE)-VLOOKUP($A35,'Import OffPeak change'!$A$106:GT$202,197,FALSE)))</f>
        <v>0</v>
      </c>
      <c r="GP35" s="6">
        <f>IF(ISERROR(VLOOKUP($A35,'Import OffPeak'!$A$3:GU$99,198,FALSE)-VLOOKUP($A35,'Import OffPeak change'!$A$106:GU$202,198,FALSE)),0,(VLOOKUP($A35,'Import OffPeak'!$A$3:GU$99,198,FALSE)-VLOOKUP($A35,'Import OffPeak change'!$A$106:GU$202,198,FALSE)))</f>
        <v>0</v>
      </c>
      <c r="GQ35" s="6">
        <f>IF(ISERROR(VLOOKUP($A35,'Import OffPeak'!$A$3:GV$99,199,FALSE)-VLOOKUP($A35,'Import OffPeak change'!$A$106:GV$202,199,FALSE)),0,(VLOOKUP($A35,'Import OffPeak'!$A$3:GV$99,199,FALSE)-VLOOKUP($A35,'Import OffPeak change'!$A$106:GV$202,199,FALSE)))</f>
        <v>0</v>
      </c>
      <c r="GR35" s="6">
        <f>IF(ISERROR(VLOOKUP($A35,'Import OffPeak'!$A$3:GW$99,200,FALSE)-VLOOKUP($A35,'Import OffPeak change'!$A$106:GW$202,200,FALSE)),0,(VLOOKUP($A35,'Import OffPeak'!$A$3:GW$99,200,FALSE)-VLOOKUP($A35,'Import OffPeak change'!$A$106:GW$202,200,FALSE)))</f>
        <v>0</v>
      </c>
      <c r="GS35" s="6">
        <f>IF(ISERROR(VLOOKUP($A35,'Import OffPeak'!$A$3:GX$99,201,FALSE)-VLOOKUP($A35,'Import OffPeak change'!$A$106:GX$202,201,FALSE)),0,(VLOOKUP($A35,'Import OffPeak'!$A$3:GX$99,201,FALSE)-VLOOKUP($A35,'Import OffPeak change'!$A$106:GX$202,201,FALSE)))</f>
        <v>0</v>
      </c>
      <c r="GT35" s="6">
        <f>IF(ISERROR(VLOOKUP($A35,'Import OffPeak'!$A$3:GY$99,202,FALSE)-VLOOKUP($A35,'Import OffPeak change'!$A$106:GY$202,202,FALSE)),0,(VLOOKUP($A35,'Import OffPeak'!$A$3:GY$99,202,FALSE)-VLOOKUP($A35,'Import OffPeak change'!$A$106:GY$202,202,FALSE)))</f>
        <v>0</v>
      </c>
      <c r="GU35" s="6">
        <f>IF(ISERROR(VLOOKUP($A35,'Import OffPeak'!$A$3:GZ$99,203,FALSE)-VLOOKUP($A35,'Import OffPeak change'!$A$106:GZ$202,203,FALSE)),0,(VLOOKUP($A35,'Import OffPeak'!$A$3:GZ$99,203,FALSE)-VLOOKUP($A35,'Import OffPeak change'!$A$106:GZ$202,203,FALSE)))</f>
        <v>0</v>
      </c>
      <c r="GV35" s="6">
        <f>IF(ISERROR(VLOOKUP($A35,'Import OffPeak'!$A$3:HA$99,204,FALSE)-VLOOKUP($A35,'Import OffPeak change'!$A$106:HA$202,204,FALSE)),0,(VLOOKUP($A35,'Import OffPeak'!$A$3:HA$99,204,FALSE)-VLOOKUP($A35,'Import OffPeak change'!$A$106:HA$202,204,FALSE)))</f>
        <v>0</v>
      </c>
      <c r="GW35" s="6">
        <f>IF(ISERROR(VLOOKUP($A35,'Import OffPeak'!$A$3:HB$99,205,FALSE)-VLOOKUP($A35,'Import OffPeak change'!$A$106:HB$202,205,FALSE)),0,(VLOOKUP($A35,'Import OffPeak'!$A$3:HB$99,205,FALSE)-VLOOKUP($A35,'Import OffPeak change'!$A$106:HB$202,205,FALSE)))</f>
        <v>0</v>
      </c>
      <c r="GX35" s="6">
        <f>IF(ISERROR(VLOOKUP($A35,'Import OffPeak'!$A$3:HC$99,206,FALSE)-VLOOKUP($A35,'Import OffPeak change'!$A$106:HC$202,206,FALSE)),0,(VLOOKUP($A35,'Import OffPeak'!$A$3:HC$99,206,FALSE)-VLOOKUP($A35,'Import OffPeak change'!$A$106:HC$202,206,FALSE)))</f>
        <v>0</v>
      </c>
      <c r="GY35" s="6">
        <f>IF(ISERROR(VLOOKUP($A35,'Import OffPeak'!$A$3:HD$99,207,FALSE)-VLOOKUP($A35,'Import OffPeak change'!$A$106:HD$202,207,FALSE)),0,(VLOOKUP($A35,'Import OffPeak'!$A$3:HD$99,207,FALSE)-VLOOKUP($A35,'Import OffPeak change'!$A$106:HD$202,207,FALSE)))</f>
        <v>0</v>
      </c>
      <c r="GZ35" s="6">
        <f>IF(ISERROR(VLOOKUP($A35,'Import OffPeak'!$A$3:HE$99,208,FALSE)-VLOOKUP($A35,'Import OffPeak change'!$A$106:HE$202,208,FALSE)),0,(VLOOKUP($A35,'Import OffPeak'!$A$3:HE$99,208,FALSE)-VLOOKUP($A35,'Import OffPeak change'!$A$106:HE$202,208,FALSE)))</f>
        <v>0</v>
      </c>
      <c r="HA35" s="6">
        <f>IF(ISERROR(VLOOKUP($A35,'Import OffPeak'!$A$3:HF$99,209,FALSE)-VLOOKUP($A35,'Import OffPeak change'!$A$106:HF$202,209,FALSE)),0,(VLOOKUP($A35,'Import OffPeak'!$A$3:HF$99,209,FALSE)-VLOOKUP($A35,'Import OffPeak change'!$A$106:HF$202,209,FALSE)))</f>
        <v>0</v>
      </c>
      <c r="HB35" s="6">
        <f>IF(ISERROR(VLOOKUP($A35,'Import OffPeak'!$A$3:HG$99,210,FALSE)-VLOOKUP($A35,'Import OffPeak change'!$A$106:HG$202,210,FALSE)),0,(VLOOKUP($A35,'Import OffPeak'!$A$3:HG$99,210,FALSE)-VLOOKUP($A35,'Import OffPeak change'!$A$106:HG$202,210,FALSE)))</f>
        <v>0</v>
      </c>
      <c r="HC35" s="6">
        <f>IF(ISERROR(VLOOKUP($A35,'Import OffPeak'!$A$3:HH$99,211,FALSE)-VLOOKUP($A35,'Import OffPeak change'!$A$106:HH$202,211,FALSE)),0,(VLOOKUP($A35,'Import OffPeak'!$A$3:HH$99,211,FALSE)-VLOOKUP($A35,'Import OffPeak change'!$A$106:HH$202,211,FALSE)))</f>
        <v>0</v>
      </c>
      <c r="HD35" s="6">
        <f>IF(ISERROR(VLOOKUP($A35,'Import OffPeak'!$A$3:HI$99,212,FALSE)-VLOOKUP($A35,'Import OffPeak change'!$A$106:HI$202,212,FALSE)),0,(VLOOKUP($A35,'Import OffPeak'!$A$3:HI$99,212,FALSE)-VLOOKUP($A35,'Import OffPeak change'!$A$106:HI$202,212,FALSE)))</f>
        <v>0</v>
      </c>
      <c r="HE35" s="6">
        <f>IF(ISERROR(VLOOKUP($A35,'Import OffPeak'!$A$3:HJ$99,213,FALSE)-VLOOKUP($A35,'Import OffPeak change'!$A$106:HJ$202,213,FALSE)),0,(VLOOKUP($A35,'Import OffPeak'!$A$3:HJ$99,213,FALSE)-VLOOKUP($A35,'Import OffPeak change'!$A$106:HJ$202,213,FALSE)))</f>
        <v>0</v>
      </c>
      <c r="HF35" s="6">
        <f>IF(ISERROR(VLOOKUP($A35,'Import OffPeak'!$A$3:HK$99,214,FALSE)-VLOOKUP($A35,'Import OffPeak change'!$A$106:HK$202,214,FALSE)),0,(VLOOKUP($A35,'Import OffPeak'!$A$3:HK$99,214,FALSE)-VLOOKUP($A35,'Import OffPeak change'!$A$106:HK$202,214,FALSE)))</f>
        <v>0</v>
      </c>
      <c r="HG35" s="6">
        <f>IF(ISERROR(VLOOKUP($A35,'Import OffPeak'!$A$3:HL$99,215,FALSE)-VLOOKUP($A35,'Import OffPeak change'!$A$106:HL$202,215,FALSE)),0,(VLOOKUP($A35,'Import OffPeak'!$A$3:HL$99,215,FALSE)-VLOOKUP($A35,'Import OffPeak change'!$A$106:HL$202,215,FALSE)))</f>
        <v>0</v>
      </c>
      <c r="HH35" s="6">
        <f>IF(ISERROR(VLOOKUP($A35,'Import OffPeak'!$A$3:HM$99,216,FALSE)-VLOOKUP($A35,'Import OffPeak change'!$A$106:HM$202,216,FALSE)),0,(VLOOKUP($A35,'Import OffPeak'!$A$3:HM$99,216,FALSE)-VLOOKUP($A35,'Import OffPeak change'!$A$106:HM$202,216,FALSE)))</f>
        <v>0</v>
      </c>
      <c r="HI35" s="6">
        <f>IF(ISERROR(VLOOKUP($A35,'Import OffPeak'!$A$3:HN$99,217,FALSE)-VLOOKUP($A35,'Import OffPeak change'!$A$106:HN$202,217,FALSE)),0,(VLOOKUP($A35,'Import OffPeak'!$A$3:HN$99,217,FALSE)-VLOOKUP($A35,'Import OffPeak change'!$A$106:HN$202,217,FALSE)))</f>
        <v>0</v>
      </c>
      <c r="HJ35" s="6">
        <f>IF(ISERROR(VLOOKUP($A35,'Import OffPeak'!$A$3:HO$99,218,FALSE)-VLOOKUP($A35,'Import OffPeak change'!$A$106:HO$202,218,FALSE)),0,(VLOOKUP($A35,'Import OffPeak'!$A$3:HO$99,218,FALSE)-VLOOKUP($A35,'Import OffPeak change'!$A$106:HO$202,218,FALSE)))</f>
        <v>0</v>
      </c>
      <c r="HK35" s="6">
        <f>IF(ISERROR(VLOOKUP($A35,'Import OffPeak'!$A$3:HP$99,219,FALSE)-VLOOKUP($A35,'Import OffPeak change'!$A$106:HP$202,219,FALSE)),0,(VLOOKUP($A35,'Import OffPeak'!$A$3:HP$99,219,FALSE)-VLOOKUP($A35,'Import OffPeak change'!$A$106:HP$202,219,FALSE)))</f>
        <v>0</v>
      </c>
      <c r="HL35" s="6">
        <f>IF(ISERROR(VLOOKUP($A35,'Import OffPeak'!$A$3:HQ$99,220,FALSE)-VLOOKUP($A35,'Import OffPeak change'!$A$106:HQ$202,220,FALSE)),0,(VLOOKUP($A35,'Import OffPeak'!$A$3:HQ$99,220,FALSE)-VLOOKUP($A35,'Import OffPeak change'!$A$106:HQ$202,220,FALSE)))</f>
        <v>0</v>
      </c>
      <c r="HM35" s="6">
        <f>IF(ISERROR(VLOOKUP($A35,'Import OffPeak'!$A$3:HR$99,221,FALSE)-VLOOKUP($A35,'Import OffPeak change'!$A$106:HR$202,221,FALSE)),0,(VLOOKUP($A35,'Import OffPeak'!$A$3:HR$99,221,FALSE)-VLOOKUP($A35,'Import OffPeak change'!$A$106:HR$202,221,FALSE)))</f>
        <v>0</v>
      </c>
      <c r="HN35" s="6">
        <f>IF(ISERROR(VLOOKUP($A35,'Import OffPeak'!$A$3:HS$99,222,FALSE)-VLOOKUP($A35,'Import OffPeak change'!$A$106:HS$202,222,FALSE)),0,(VLOOKUP($A35,'Import OffPeak'!$A$3:HS$99,222,FALSE)-VLOOKUP($A35,'Import OffPeak change'!$A$106:HS$202,222,FALSE)))</f>
        <v>0</v>
      </c>
      <c r="HO35" s="6">
        <f>IF(ISERROR(VLOOKUP($A35,'Import OffPeak'!$A$3:HT$99,223,FALSE)-VLOOKUP($A35,'Import OffPeak change'!$A$106:HT$202,223,FALSE)),0,(VLOOKUP($A35,'Import OffPeak'!$A$3:HT$99,223,FALSE)-VLOOKUP($A35,'Import OffPeak change'!$A$106:HT$202,223,FALSE)))</f>
        <v>0</v>
      </c>
      <c r="HP35" s="6">
        <f>IF(ISERROR(VLOOKUP($A35,'Import OffPeak'!$A$3:HU$99,224,FALSE)-VLOOKUP($A35,'Import OffPeak change'!$A$106:HU$202,224,FALSE)),0,(VLOOKUP($A35,'Import OffPeak'!$A$3:HU$99,224,FALSE)-VLOOKUP($A35,'Import OffPeak change'!$A$106:HU$202,224,FALSE)))</f>
        <v>0</v>
      </c>
      <c r="HQ35" s="6">
        <f>IF(ISERROR(VLOOKUP($A35,'Import OffPeak'!$A$3:HV$99,225,FALSE)-VLOOKUP($A35,'Import OffPeak change'!$A$106:HV$202,225,FALSE)),0,(VLOOKUP($A35,'Import OffPeak'!$A$3:HV$99,225,FALSE)-VLOOKUP($A35,'Import OffPeak change'!$A$106:HV$202,225,FALSE)))</f>
        <v>0</v>
      </c>
      <c r="HR35" s="6">
        <f>IF(ISERROR(VLOOKUP($A35,'Import OffPeak'!$A$3:HW$99,226,FALSE)-VLOOKUP($A35,'Import OffPeak change'!$A$106:HW$202,226,FALSE)),0,(VLOOKUP($A35,'Import OffPeak'!$A$3:HW$99,226,FALSE)-VLOOKUP($A35,'Import OffPeak change'!$A$106:HW$202,226,FALSE)))</f>
        <v>0</v>
      </c>
      <c r="HS35" s="6">
        <f>IF(ISERROR(VLOOKUP($A35,'Import OffPeak'!$A$3:HX$99,227,FALSE)-VLOOKUP($A35,'Import OffPeak change'!$A$106:HX$202,227,FALSE)),0,(VLOOKUP($A35,'Import OffPeak'!$A$3:HX$99,227,FALSE)-VLOOKUP($A35,'Import OffPeak change'!$A$106:HX$202,227,FALSE)))</f>
        <v>0</v>
      </c>
      <c r="HT35" s="6">
        <f>IF(ISERROR(VLOOKUP($A35,'Import OffPeak'!$A$3:HY$99,228,FALSE)-VLOOKUP($A35,'Import OffPeak change'!$A$106:HY$202,228,FALSE)),0,(VLOOKUP($A35,'Import OffPeak'!$A$3:HY$99,228,FALSE)-VLOOKUP($A35,'Import OffPeak change'!$A$106:HY$202,228,FALSE)))</f>
        <v>0</v>
      </c>
      <c r="HU35" s="6">
        <f>IF(ISERROR(VLOOKUP($A35,'Import OffPeak'!$A$3:HZ$99,229,FALSE)-VLOOKUP($A35,'Import OffPeak change'!$A$106:HZ$202,229,FALSE)),0,(VLOOKUP($A35,'Import OffPeak'!$A$3:HZ$99,229,FALSE)-VLOOKUP($A35,'Import OffPeak change'!$A$106:HZ$202,229,FALSE)))</f>
        <v>0</v>
      </c>
      <c r="HV35" s="6">
        <f>IF(ISERROR(VLOOKUP($A35,'Import OffPeak'!$A$3:IA$99,230,FALSE)-VLOOKUP($A35,'Import OffPeak change'!$A$106:IA$202,230,FALSE)),0,(VLOOKUP($A35,'Import OffPeak'!$A$3:IA$99,230,FALSE)-VLOOKUP($A35,'Import OffPeak change'!$A$106:IA$202,230,FALSE)))</f>
        <v>0</v>
      </c>
      <c r="HW35" s="6">
        <f>IF(ISERROR(VLOOKUP($A35,'Import OffPeak'!$A$3:IB$99,231,FALSE)-VLOOKUP($A35,'Import OffPeak change'!$A$106:IB$202,231,FALSE)),0,(VLOOKUP($A35,'Import OffPeak'!$A$3:IB$99,231,FALSE)-VLOOKUP($A35,'Import OffPeak change'!$A$106:IB$202,231,FALSE)))</f>
        <v>0</v>
      </c>
      <c r="HX35" s="6">
        <f>IF(ISERROR(VLOOKUP($A35,'Import OffPeak'!$A$3:IC$99,232,FALSE)-VLOOKUP($A35,'Import OffPeak change'!$A$106:IC$202,232,FALSE)),0,(VLOOKUP($A35,'Import OffPeak'!$A$3:IC$99,232,FALSE)-VLOOKUP($A35,'Import OffPeak change'!$A$106:IC$202,232,FALSE)))</f>
        <v>0</v>
      </c>
      <c r="HY35" s="6">
        <f>IF(ISERROR(VLOOKUP($A35,'Import OffPeak'!$A$3:ID$99,233,FALSE)-VLOOKUP($A35,'Import OffPeak change'!$A$106:ID$202,233,FALSE)),0,(VLOOKUP($A35,'Import OffPeak'!$A$3:ID$99,233,FALSE)-VLOOKUP($A35,'Import OffPeak change'!$A$106:ID$202,233,FALSE)))</f>
        <v>0</v>
      </c>
      <c r="HZ35" s="6">
        <f>IF(ISERROR(VLOOKUP($A35,'Import OffPeak'!$A$3:IE$99,234,FALSE)-VLOOKUP($A35,'Import OffPeak change'!$A$106:IE$202,234,FALSE)),0,(VLOOKUP($A35,'Import OffPeak'!$A$3:IE$99,234,FALSE)-VLOOKUP($A35,'Import OffPeak change'!$A$106:IE$202,234,FALSE)))</f>
        <v>0</v>
      </c>
      <c r="IA35" s="6">
        <f>IF(ISERROR(VLOOKUP($A35,'Import OffPeak'!$A$3:IF$99,235,FALSE)-VLOOKUP($A35,'Import OffPeak change'!$A$106:IF$202,235,FALSE)),0,(VLOOKUP($A35,'Import OffPeak'!$A$3:IF$99,235,FALSE)-VLOOKUP($A35,'Import OffPeak change'!$A$106:IF$202,235,FALSE)))</f>
        <v>0</v>
      </c>
      <c r="IB35" s="6">
        <f>IF(ISERROR(VLOOKUP($A35,'Import OffPeak'!$A$3:IG$99,236,FALSE)-VLOOKUP($A35,'Import OffPeak change'!$A$106:IG$202,236,FALSE)),0,(VLOOKUP($A35,'Import OffPeak'!$A$3:IG$99,236,FALSE)-VLOOKUP($A35,'Import OffPeak change'!$A$106:IG$202,236,FALSE)))</f>
        <v>0</v>
      </c>
      <c r="IC35" s="6">
        <f>IF(ISERROR(VLOOKUP($A35,'Import OffPeak'!$A$3:IH$99,237,FALSE)-VLOOKUP($A35,'Import OffPeak change'!$A$106:IH$202,237,FALSE)),0,(VLOOKUP($A35,'Import OffPeak'!$A$3:IH$99,237,FALSE)-VLOOKUP($A35,'Import OffPeak change'!$A$106:IH$202,237,FALSE)))</f>
        <v>0</v>
      </c>
      <c r="ID35" s="6">
        <f>IF(ISERROR(VLOOKUP($A35,'Import OffPeak'!$A$3:II$99,238,FALSE)-VLOOKUP($A35,'Import OffPeak change'!$A$106:II$202,238,FALSE)),0,(VLOOKUP($A35,'Import OffPeak'!$A$3:II$99,238,FALSE)-VLOOKUP($A35,'Import OffPeak change'!$A$106:II$202,238,FALSE)))</f>
        <v>0</v>
      </c>
      <c r="IE35" s="6">
        <f>IF(ISERROR(VLOOKUP($A35,'Import OffPeak'!$A$3:IJ$99,239,FALSE)-VLOOKUP($A35,'Import OffPeak change'!$A$106:IJ$202,239,FALSE)),0,(VLOOKUP($A35,'Import OffPeak'!$A$3:IJ$99,239,FALSE)-VLOOKUP($A35,'Import OffPeak change'!$A$106:IJ$202,239,FALSE)))</f>
        <v>0</v>
      </c>
    </row>
    <row r="36" spans="1:239">
      <c r="A36" s="168" t="str">
        <f>IF('Import OffPeak'!A33=0,"",'Import OffPeak'!A33)</f>
        <v>BIO</v>
      </c>
      <c r="B36" s="6"/>
      <c r="C36" s="6"/>
      <c r="D36" s="6"/>
      <c r="E36" s="6"/>
      <c r="F36" s="6"/>
      <c r="G36" s="6">
        <f>IF(ISERROR(VLOOKUP($A36,'Import OffPeak'!$A$3:L$99,7,FALSE)-VLOOKUP($A36,'Import OffPeak change'!$A$106:L$202,7,FALSE)),0,(VLOOKUP($A36,'Import OffPeak'!$A$3:L$99,7,FALSE)-VLOOKUP($A36,'Import OffPeak change'!$A$106:L$202,7,FALSE)))</f>
        <v>0</v>
      </c>
      <c r="H36" s="6">
        <f>IF(ISERROR(VLOOKUP($A36,'Import OffPeak'!$A$3:M$99,8,FALSE)-VLOOKUP($A36,'Import OffPeak change'!$A$106:M$202,8,FALSE)),0,(VLOOKUP($A36,'Import OffPeak'!$A$3:M$99,8,FALSE)-VLOOKUP($A36,'Import OffPeak change'!$A$106:M$202,8,FALSE)))</f>
        <v>0</v>
      </c>
      <c r="I36" s="6">
        <f>IF(ISERROR(VLOOKUP($A36,'Import OffPeak'!$A$3:N$99,9,FALSE)-VLOOKUP($A36,'Import OffPeak change'!$A$106:N$202,9,FALSE)),0,(VLOOKUP($A36,'Import OffPeak'!$A$3:N$99,9,FALSE)-VLOOKUP($A36,'Import OffPeak change'!$A$106:N$202,9,FALSE)))</f>
        <v>0</v>
      </c>
      <c r="J36" s="6">
        <f>IF(ISERROR(VLOOKUP($A36,'Import OffPeak'!$A$3:O$99,10,FALSE)-VLOOKUP($A36,'Import OffPeak change'!$A$106:O$202,10,FALSE)),0,(VLOOKUP($A36,'Import OffPeak'!$A$3:O$99,10,FALSE)-VLOOKUP($A36,'Import OffPeak change'!$A$106:O$202,10,FALSE)))</f>
        <v>0</v>
      </c>
      <c r="K36" s="6">
        <f>IF(ISERROR(VLOOKUP($A36,'Import OffPeak'!$A$3:P$99,11,FALSE)-VLOOKUP($A36,'Import OffPeak change'!$A$106:P$202,11,FALSE)),0,(VLOOKUP($A36,'Import OffPeak'!$A$3:P$99,11,FALSE)-VLOOKUP($A36,'Import OffPeak change'!$A$106:P$202,11,FALSE)))</f>
        <v>0</v>
      </c>
      <c r="L36" s="6">
        <f>IF(ISERROR(VLOOKUP($A36,'Import OffPeak'!$A$3:Q$99,12,FALSE)-VLOOKUP($A36,'Import OffPeak change'!$A$106:Q$202,12,FALSE)),0,(VLOOKUP($A36,'Import OffPeak'!$A$3:Q$99,12,FALSE)-VLOOKUP($A36,'Import OffPeak change'!$A$106:Q$202,12,FALSE)))</f>
        <v>0</v>
      </c>
      <c r="M36" s="6">
        <f>IF(ISERROR(VLOOKUP($A36,'Import OffPeak'!$A$3:R$99,13,FALSE)-VLOOKUP($A36,'Import OffPeak change'!$A$106:R$202,13,FALSE)),0,(VLOOKUP($A36,'Import OffPeak'!$A$3:R$99,13,FALSE)-VLOOKUP($A36,'Import OffPeak change'!$A$106:R$202,13,FALSE)))</f>
        <v>0</v>
      </c>
      <c r="N36" s="6">
        <f>IF(ISERROR(VLOOKUP($A36,'Import OffPeak'!$A$3:S$99,14,FALSE)-VLOOKUP($A36,'Import OffPeak change'!$A$106:S$202,14,FALSE)),0,(VLOOKUP($A36,'Import OffPeak'!$A$3:S$99,14,FALSE)-VLOOKUP($A36,'Import OffPeak change'!$A$106:S$202,14,FALSE)))</f>
        <v>0</v>
      </c>
      <c r="O36" s="6">
        <f>IF(ISERROR(VLOOKUP($A36,'Import OffPeak'!$A$3:T$99,15,FALSE)-VLOOKUP($A36,'Import OffPeak change'!$A$106:T$202,15,FALSE)),0,(VLOOKUP($A36,'Import OffPeak'!$A$3:T$99,15,FALSE)-VLOOKUP($A36,'Import OffPeak change'!$A$106:T$202,15,FALSE)))</f>
        <v>0</v>
      </c>
      <c r="P36" s="6">
        <f>IF(ISERROR(VLOOKUP($A36,'Import OffPeak'!$A$3:U$99,16,FALSE)-VLOOKUP($A36,'Import OffPeak change'!$A$106:U$202,16,FALSE)),0,(VLOOKUP($A36,'Import OffPeak'!$A$3:U$99,16,FALSE)-VLOOKUP($A36,'Import OffPeak change'!$A$106:U$202,16,FALSE)))</f>
        <v>0</v>
      </c>
      <c r="Q36" s="6">
        <f>IF(ISERROR(VLOOKUP($A36,'Import OffPeak'!$A$3:V$99,17,FALSE)-VLOOKUP($A36,'Import OffPeak change'!$A$106:V$202,17,FALSE)),0,(VLOOKUP($A36,'Import OffPeak'!$A$3:V$99,17,FALSE)-VLOOKUP($A36,'Import OffPeak change'!$A$106:V$202,17,FALSE)))</f>
        <v>0</v>
      </c>
      <c r="R36" s="6">
        <f>IF(ISERROR(VLOOKUP($A36,'Import OffPeak'!$A$3:W$99,18,FALSE)-VLOOKUP($A36,'Import OffPeak change'!$A$106:W$202,18,FALSE)),0,(VLOOKUP($A36,'Import OffPeak'!$A$3:W$99,18,FALSE)-VLOOKUP($A36,'Import OffPeak change'!$A$106:W$202,18,FALSE)))</f>
        <v>0</v>
      </c>
      <c r="S36" s="6">
        <f>IF(ISERROR(VLOOKUP($A36,'Import OffPeak'!$A$3:X$99,19,FALSE)-VLOOKUP($A36,'Import OffPeak change'!$A$106:X$202,19,FALSE)),0,(VLOOKUP($A36,'Import OffPeak'!$A$3:X$99,19,FALSE)-VLOOKUP($A36,'Import OffPeak change'!$A$106:X$202,19,FALSE)))</f>
        <v>0</v>
      </c>
      <c r="T36" s="6">
        <f>IF(ISERROR(VLOOKUP($A36,'Import OffPeak'!$A$3:Y$99,20,FALSE)-VLOOKUP($A36,'Import OffPeak change'!$A$106:Y$202,20,FALSE)),0,(VLOOKUP($A36,'Import OffPeak'!$A$3:Y$99,20,FALSE)-VLOOKUP($A36,'Import OffPeak change'!$A$106:Y$202,20,FALSE)))</f>
        <v>0</v>
      </c>
      <c r="U36" s="6">
        <f>IF(ISERROR(VLOOKUP($A36,'Import OffPeak'!$A$3:Z$99,21,FALSE)-VLOOKUP($A36,'Import OffPeak change'!$A$106:Z$202,21,FALSE)),0,(VLOOKUP($A36,'Import OffPeak'!$A$3:Z$99,21,FALSE)-VLOOKUP($A36,'Import OffPeak change'!$A$106:Z$202,21,FALSE)))</f>
        <v>0</v>
      </c>
      <c r="V36" s="6">
        <f>IF(ISERROR(VLOOKUP($A36,'Import OffPeak'!$A$3:AA$99,22,FALSE)-VLOOKUP($A36,'Import OffPeak change'!$A$106:AA$202,22,FALSE)),0,(VLOOKUP($A36,'Import OffPeak'!$A$3:AA$99,22,FALSE)-VLOOKUP($A36,'Import OffPeak change'!$A$106:AA$202,22,FALSE)))</f>
        <v>0</v>
      </c>
      <c r="W36" s="6">
        <f>IF(ISERROR(VLOOKUP($A36,'Import OffPeak'!$A$3:AB$99,23,FALSE)-VLOOKUP($A36,'Import OffPeak change'!$A$106:AB$202,23,FALSE)),0,(VLOOKUP($A36,'Import OffPeak'!$A$3:AB$99,23,FALSE)-VLOOKUP($A36,'Import OffPeak change'!$A$106:AB$202,23,FALSE)))</f>
        <v>0</v>
      </c>
      <c r="X36" s="6">
        <f>IF(ISERROR(VLOOKUP($A36,'Import OffPeak'!$A$3:AC$99,24,FALSE)-VLOOKUP($A36,'Import OffPeak change'!$A$106:AC$202,24,FALSE)),0,(VLOOKUP($A36,'Import OffPeak'!$A$3:AC$99,24,FALSE)-VLOOKUP($A36,'Import OffPeak change'!$A$106:AC$202,24,FALSE)))</f>
        <v>0</v>
      </c>
      <c r="Y36" s="6">
        <f>IF(ISERROR(VLOOKUP($A36,'Import OffPeak'!$A$3:AD$99,25,FALSE)-VLOOKUP($A36,'Import OffPeak change'!$A$106:AD$202,25,FALSE)),0,(VLOOKUP($A36,'Import OffPeak'!$A$3:AD$99,25,FALSE)-VLOOKUP($A36,'Import OffPeak change'!$A$106:AD$202,25,FALSE)))</f>
        <v>0</v>
      </c>
      <c r="Z36" s="6">
        <f>IF(ISERROR(VLOOKUP($A36,'Import OffPeak'!$A$3:AE$99,26,FALSE)-VLOOKUP($A36,'Import OffPeak change'!$A$106:AE$202,26,FALSE)),0,(VLOOKUP($A36,'Import OffPeak'!$A$3:AE$99,26,FALSE)-VLOOKUP($A36,'Import OffPeak change'!$A$106:AE$202,26,FALSE)))</f>
        <v>0</v>
      </c>
      <c r="AA36" s="6">
        <f>IF(ISERROR(VLOOKUP($A36,'Import OffPeak'!$A$3:AF$99,27,FALSE)-VLOOKUP($A36,'Import OffPeak change'!$A$106:AF$202,27,FALSE)),0,(VLOOKUP($A36,'Import OffPeak'!$A$3:AF$99,27,FALSE)-VLOOKUP($A36,'Import OffPeak change'!$A$106:AF$202,27,FALSE)))</f>
        <v>0</v>
      </c>
      <c r="AB36" s="6">
        <f>IF(ISERROR(VLOOKUP($A36,'Import OffPeak'!$A$3:AG$99,28,FALSE)-VLOOKUP($A36,'Import OffPeak change'!$A$106:AG$202,28,FALSE)),0,(VLOOKUP($A36,'Import OffPeak'!$A$3:AG$99,28,FALSE)-VLOOKUP($A36,'Import OffPeak change'!$A$106:AG$202,28,FALSE)))</f>
        <v>0</v>
      </c>
      <c r="AC36" s="6">
        <f>IF(ISERROR(VLOOKUP($A36,'Import OffPeak'!$A$3:AH$99,29,FALSE)-VLOOKUP($A36,'Import OffPeak change'!$A$106:AH$202,29,FALSE)),0,(VLOOKUP($A36,'Import OffPeak'!$A$3:AH$99,29,FALSE)-VLOOKUP($A36,'Import OffPeak change'!$A$106:AH$202,29,FALSE)))</f>
        <v>0</v>
      </c>
      <c r="AD36" s="6">
        <f>IF(ISERROR(VLOOKUP($A36,'Import OffPeak'!$A$3:AI$99,30,FALSE)-VLOOKUP($A36,'Import OffPeak change'!$A$106:AI$202,30,FALSE)),0,(VLOOKUP($A36,'Import OffPeak'!$A$3:AI$99,30,FALSE)-VLOOKUP($A36,'Import OffPeak change'!$A$106:AI$202,30,FALSE)))</f>
        <v>0</v>
      </c>
      <c r="AE36" s="6">
        <f>IF(ISERROR(VLOOKUP($A36,'Import OffPeak'!$A$3:AJ$99,31,FALSE)-VLOOKUP($A36,'Import OffPeak change'!$A$106:AJ$202,31,FALSE)),0,(VLOOKUP($A36,'Import OffPeak'!$A$3:AJ$99,31,FALSE)-VLOOKUP($A36,'Import OffPeak change'!$A$106:AJ$202,31,FALSE)))</f>
        <v>0</v>
      </c>
      <c r="AF36" s="6">
        <f>IF(ISERROR(VLOOKUP($A36,'Import OffPeak'!$A$3:AK$99,32,FALSE)-VLOOKUP($A36,'Import OffPeak change'!$A$106:AK$202,32,FALSE)),0,(VLOOKUP($A36,'Import OffPeak'!$A$3:AK$99,32,FALSE)-VLOOKUP($A36,'Import OffPeak change'!$A$106:AK$202,32,FALSE)))</f>
        <v>0</v>
      </c>
      <c r="AG36" s="6">
        <f>IF(ISERROR(VLOOKUP($A36,'Import OffPeak'!$A$3:AL$99,33,FALSE)-VLOOKUP($A36,'Import OffPeak change'!$A$106:AL$202,33,FALSE)),0,(VLOOKUP($A36,'Import OffPeak'!$A$3:AL$99,33,FALSE)-VLOOKUP($A36,'Import OffPeak change'!$A$106:AL$202,33,FALSE)))</f>
        <v>0</v>
      </c>
      <c r="AH36" s="6">
        <f>IF(ISERROR(VLOOKUP($A36,'Import OffPeak'!$A$3:AM$99,34,FALSE)-VLOOKUP($A36,'Import OffPeak change'!$A$106:AM$202,34,FALSE)),0,(VLOOKUP($A36,'Import OffPeak'!$A$3:AM$99,34,FALSE)-VLOOKUP($A36,'Import OffPeak change'!$A$106:AM$202,34,FALSE)))</f>
        <v>0</v>
      </c>
      <c r="AI36" s="6">
        <f>IF(ISERROR(VLOOKUP($A36,'Import OffPeak'!$A$3:AN$99,35,FALSE)-VLOOKUP($A36,'Import OffPeak change'!$A$106:AN$202,35,FALSE)),0,(VLOOKUP($A36,'Import OffPeak'!$A$3:AN$99,35,FALSE)-VLOOKUP($A36,'Import OffPeak change'!$A$106:AN$202,35,FALSE)))</f>
        <v>0</v>
      </c>
      <c r="AJ36" s="6">
        <f>IF(ISERROR(VLOOKUP($A36,'Import OffPeak'!$A$3:AO$99,36,FALSE)-VLOOKUP($A36,'Import OffPeak change'!$A$106:AO$202,36,FALSE)),0,(VLOOKUP($A36,'Import OffPeak'!$A$3:AO$99,36,FALSE)-VLOOKUP($A36,'Import OffPeak change'!$A$106:AO$202,36,FALSE)))</f>
        <v>0</v>
      </c>
      <c r="AK36" s="6">
        <f>IF(ISERROR(VLOOKUP($A36,'Import OffPeak'!$A$3:AP$99,37,FALSE)-VLOOKUP($A36,'Import OffPeak change'!$A$106:AP$202,37,FALSE)),0,(VLOOKUP($A36,'Import OffPeak'!$A$3:AP$99,37,FALSE)-VLOOKUP($A36,'Import OffPeak change'!$A$106:AP$202,37,FALSE)))</f>
        <v>0</v>
      </c>
      <c r="AL36" s="6">
        <f>IF(ISERROR(VLOOKUP($A36,'Import OffPeak'!$A$3:AQ$99,38,FALSE)-VLOOKUP($A36,'Import OffPeak change'!$A$106:AQ$202,38,FALSE)),0,(VLOOKUP($A36,'Import OffPeak'!$A$3:AQ$99,38,FALSE)-VLOOKUP($A36,'Import OffPeak change'!$A$106:AQ$202,38,FALSE)))</f>
        <v>0</v>
      </c>
      <c r="AM36" s="6">
        <f>IF(ISERROR(VLOOKUP($A36,'Import OffPeak'!$A$3:AR$99,39,FALSE)-VLOOKUP($A36,'Import OffPeak change'!$A$106:AR$202,39,FALSE)),0,(VLOOKUP($A36,'Import OffPeak'!$A$3:AR$99,39,FALSE)-VLOOKUP($A36,'Import OffPeak change'!$A$106:AR$202,39,FALSE)))</f>
        <v>0</v>
      </c>
      <c r="AN36" s="6">
        <f>IF(ISERROR(VLOOKUP($A36,'Import OffPeak'!$A$3:AS$99,40,FALSE)-VLOOKUP($A36,'Import OffPeak change'!$A$106:AS$202,40,FALSE)),0,(VLOOKUP($A36,'Import OffPeak'!$A$3:AS$99,40,FALSE)-VLOOKUP($A36,'Import OffPeak change'!$A$106:AS$202,40,FALSE)))</f>
        <v>0</v>
      </c>
      <c r="AO36" s="6">
        <f>IF(ISERROR(VLOOKUP($A36,'Import OffPeak'!$A$3:AT$99,41,FALSE)-VLOOKUP($A36,'Import OffPeak change'!$A$106:AT$202,41,FALSE)),0,(VLOOKUP($A36,'Import OffPeak'!$A$3:AT$99,41,FALSE)-VLOOKUP($A36,'Import OffPeak change'!$A$106:AT$202,41,FALSE)))</f>
        <v>0</v>
      </c>
      <c r="AP36" s="6">
        <f>IF(ISERROR(VLOOKUP($A36,'Import OffPeak'!$A$3:AU$99,42,FALSE)-VLOOKUP($A36,'Import OffPeak change'!$A$106:AU$202,42,FALSE)),0,(VLOOKUP($A36,'Import OffPeak'!$A$3:AU$99,42,FALSE)-VLOOKUP($A36,'Import OffPeak change'!$A$106:AU$202,42,FALSE)))</f>
        <v>0</v>
      </c>
      <c r="AQ36" s="6">
        <f>IF(ISERROR(VLOOKUP($A36,'Import OffPeak'!$A$3:AV$99,43,FALSE)-VLOOKUP($A36,'Import OffPeak change'!$A$106:AV$202,43,FALSE)),0,(VLOOKUP($A36,'Import OffPeak'!$A$3:AV$99,43,FALSE)-VLOOKUP($A36,'Import OffPeak change'!$A$106:AV$202,43,FALSE)))</f>
        <v>0</v>
      </c>
      <c r="AR36" s="6">
        <f>IF(ISERROR(VLOOKUP($A36,'Import OffPeak'!$A$3:AW$99,44,FALSE)-VLOOKUP($A36,'Import OffPeak change'!$A$106:AW$202,44,FALSE)),0,(VLOOKUP($A36,'Import OffPeak'!$A$3:AW$99,44,FALSE)-VLOOKUP($A36,'Import OffPeak change'!$A$106:AW$202,44,FALSE)))</f>
        <v>0</v>
      </c>
      <c r="AS36" s="6">
        <f>IF(ISERROR(VLOOKUP($A36,'Import OffPeak'!$A$3:AX$99,45,FALSE)-VLOOKUP($A36,'Import OffPeak change'!$A$106:AX$202,45,FALSE)),0,(VLOOKUP($A36,'Import OffPeak'!$A$3:AX$99,45,FALSE)-VLOOKUP($A36,'Import OffPeak change'!$A$106:AX$202,45,FALSE)))</f>
        <v>0</v>
      </c>
      <c r="AT36" s="6">
        <f>IF(ISERROR(VLOOKUP($A36,'Import OffPeak'!$A$3:AY$99,46,FALSE)-VLOOKUP($A36,'Import OffPeak change'!$A$106:AY$202,46,FALSE)),0,(VLOOKUP($A36,'Import OffPeak'!$A$3:AY$99,46,FALSE)-VLOOKUP($A36,'Import OffPeak change'!$A$106:AY$202,46,FALSE)))</f>
        <v>0</v>
      </c>
      <c r="AU36" s="6">
        <f>IF(ISERROR(VLOOKUP($A36,'Import OffPeak'!$A$3:AZ$99,47,FALSE)-VLOOKUP($A36,'Import OffPeak change'!$A$106:AZ$202,47,FALSE)),0,(VLOOKUP($A36,'Import OffPeak'!$A$3:AZ$99,47,FALSE)-VLOOKUP($A36,'Import OffPeak change'!$A$106:AZ$202,47,FALSE)))</f>
        <v>0</v>
      </c>
      <c r="AV36" s="6">
        <f>IF(ISERROR(VLOOKUP($A36,'Import OffPeak'!$A$3:BA$99,48,FALSE)-VLOOKUP($A36,'Import OffPeak change'!$A$106:BA$202,48,FALSE)),0,(VLOOKUP($A36,'Import OffPeak'!$A$3:BA$99,48,FALSE)-VLOOKUP($A36,'Import OffPeak change'!$A$106:BA$202,48,FALSE)))</f>
        <v>0</v>
      </c>
      <c r="AW36" s="6">
        <f>IF(ISERROR(VLOOKUP($A36,'Import OffPeak'!$A$3:BB$99,49,FALSE)-VLOOKUP($A36,'Import OffPeak change'!$A$106:BB$202,49,FALSE)),0,(VLOOKUP($A36,'Import OffPeak'!$A$3:BB$99,49,FALSE)-VLOOKUP($A36,'Import OffPeak change'!$A$106:BB$202,49,FALSE)))</f>
        <v>0</v>
      </c>
      <c r="AX36" s="6">
        <f>IF(ISERROR(VLOOKUP($A36,'Import OffPeak'!$A$3:BC$99,50,FALSE)-VLOOKUP($A36,'Import OffPeak change'!$A$106:BC$202,50,FALSE)),0,(VLOOKUP($A36,'Import OffPeak'!$A$3:BC$99,50,FALSE)-VLOOKUP($A36,'Import OffPeak change'!$A$106:BC$202,50,FALSE)))</f>
        <v>0</v>
      </c>
      <c r="AY36" s="6">
        <f>IF(ISERROR(VLOOKUP($A36,'Import OffPeak'!$A$3:BD$99,51,FALSE)-VLOOKUP($A36,'Import OffPeak change'!$A$106:BD$202,51,FALSE)),0,(VLOOKUP($A36,'Import OffPeak'!$A$3:BD$99,51,FALSE)-VLOOKUP($A36,'Import OffPeak change'!$A$106:BD$202,51,FALSE)))</f>
        <v>0</v>
      </c>
      <c r="AZ36" s="6">
        <f>IF(ISERROR(VLOOKUP($A36,'Import OffPeak'!$A$3:BE$99,52,FALSE)-VLOOKUP($A36,'Import OffPeak change'!$A$106:BE$202,52,FALSE)),0,(VLOOKUP($A36,'Import OffPeak'!$A$3:BE$99,52,FALSE)-VLOOKUP($A36,'Import OffPeak change'!$A$106:BE$202,52,FALSE)))</f>
        <v>0</v>
      </c>
      <c r="BA36" s="6">
        <f>IF(ISERROR(VLOOKUP($A36,'Import OffPeak'!$A$3:BF$99,53,FALSE)-VLOOKUP($A36,'Import OffPeak change'!$A$106:BF$202,53,FALSE)),0,(VLOOKUP($A36,'Import OffPeak'!$A$3:BF$99,53,FALSE)-VLOOKUP($A36,'Import OffPeak change'!$A$106:BF$202,53,FALSE)))</f>
        <v>0</v>
      </c>
      <c r="BB36" s="6">
        <f>IF(ISERROR(VLOOKUP($A36,'Import OffPeak'!$A$3:BG$99,54,FALSE)-VLOOKUP($A36,'Import OffPeak change'!$A$106:BG$202,54,FALSE)),0,(VLOOKUP($A36,'Import OffPeak'!$A$3:BG$99,54,FALSE)-VLOOKUP($A36,'Import OffPeak change'!$A$106:BG$202,54,FALSE)))</f>
        <v>0</v>
      </c>
      <c r="BC36" s="6">
        <f>IF(ISERROR(VLOOKUP($A36,'Import OffPeak'!$A$3:BH$99,55,FALSE)-VLOOKUP($A36,'Import OffPeak change'!$A$106:BH$202,55,FALSE)),0,(VLOOKUP($A36,'Import OffPeak'!$A$3:BH$99,55,FALSE)-VLOOKUP($A36,'Import OffPeak change'!$A$106:BH$202,55,FALSE)))</f>
        <v>0</v>
      </c>
      <c r="BD36" s="6">
        <f>IF(ISERROR(VLOOKUP($A36,'Import OffPeak'!$A$3:BI$99,56,FALSE)-VLOOKUP($A36,'Import OffPeak change'!$A$106:BI$202,56,FALSE)),0,(VLOOKUP($A36,'Import OffPeak'!$A$3:BI$99,56,FALSE)-VLOOKUP($A36,'Import OffPeak change'!$A$106:BI$202,56,FALSE)))</f>
        <v>0</v>
      </c>
      <c r="BE36" s="6">
        <f>IF(ISERROR(VLOOKUP($A36,'Import OffPeak'!$A$3:BJ$99,57,FALSE)-VLOOKUP($A36,'Import OffPeak change'!$A$106:BJ$202,57,FALSE)),0,(VLOOKUP($A36,'Import OffPeak'!$A$3:BJ$99,57,FALSE)-VLOOKUP($A36,'Import OffPeak change'!$A$106:BJ$202,57,FALSE)))</f>
        <v>0</v>
      </c>
      <c r="BF36" s="6">
        <f>IF(ISERROR(VLOOKUP($A36,'Import OffPeak'!$A$3:BK$99,58,FALSE)-VLOOKUP($A36,'Import OffPeak change'!$A$106:BK$202,58,FALSE)),0,(VLOOKUP($A36,'Import OffPeak'!$A$3:BK$99,58,FALSE)-VLOOKUP($A36,'Import OffPeak change'!$A$106:BK$202,58,FALSE)))</f>
        <v>0</v>
      </c>
      <c r="BG36" s="6">
        <f>IF(ISERROR(VLOOKUP($A36,'Import OffPeak'!$A$3:BL$99,59,FALSE)-VLOOKUP($A36,'Import OffPeak change'!$A$106:BL$202,59,FALSE)),0,(VLOOKUP($A36,'Import OffPeak'!$A$3:BL$99,59,FALSE)-VLOOKUP($A36,'Import OffPeak change'!$A$106:BL$202,59,FALSE)))</f>
        <v>0</v>
      </c>
      <c r="BH36" s="6">
        <f>IF(ISERROR(VLOOKUP($A36,'Import OffPeak'!$A$3:BM$99,60,FALSE)-VLOOKUP($A36,'Import OffPeak change'!$A$106:BM$202,60,FALSE)),0,(VLOOKUP($A36,'Import OffPeak'!$A$3:BM$99,60,FALSE)-VLOOKUP($A36,'Import OffPeak change'!$A$106:BM$202,60,FALSE)))</f>
        <v>0</v>
      </c>
      <c r="BI36" s="6">
        <f>IF(ISERROR(VLOOKUP($A36,'Import OffPeak'!$A$3:BN$99,61,FALSE)-VLOOKUP($A36,'Import OffPeak change'!$A$106:BN$202,61,FALSE)),0,(VLOOKUP($A36,'Import OffPeak'!$A$3:BN$99,61,FALSE)-VLOOKUP($A36,'Import OffPeak change'!$A$106:BN$202,61,FALSE)))</f>
        <v>0</v>
      </c>
      <c r="BJ36" s="6">
        <f>IF(ISERROR(VLOOKUP($A36,'Import OffPeak'!$A$3:BO$99,62,FALSE)-VLOOKUP($A36,'Import OffPeak change'!$A$106:BO$202,62,FALSE)),0,(VLOOKUP($A36,'Import OffPeak'!$A$3:BO$99,62,FALSE)-VLOOKUP($A36,'Import OffPeak change'!$A$106:BO$202,62,FALSE)))</f>
        <v>0</v>
      </c>
      <c r="BK36" s="6">
        <f>IF(ISERROR(VLOOKUP($A36,'Import OffPeak'!$A$3:BP$99,63,FALSE)-VLOOKUP($A36,'Import OffPeak change'!$A$106:BP$202,63,FALSE)),0,(VLOOKUP($A36,'Import OffPeak'!$A$3:BP$99,63,FALSE)-VLOOKUP($A36,'Import OffPeak change'!$A$106:BP$202,63,FALSE)))</f>
        <v>0</v>
      </c>
      <c r="BL36" s="6">
        <f>IF(ISERROR(VLOOKUP($A36,'Import OffPeak'!$A$3:BQ$99,64,FALSE)-VLOOKUP($A36,'Import OffPeak change'!$A$106:BQ$202,64,FALSE)),0,(VLOOKUP($A36,'Import OffPeak'!$A$3:BQ$99,64,FALSE)-VLOOKUP($A36,'Import OffPeak change'!$A$106:BQ$202,64,FALSE)))</f>
        <v>0</v>
      </c>
      <c r="BM36" s="6">
        <f>IF(ISERROR(VLOOKUP($A36,'Import OffPeak'!$A$3:BR$99,65,FALSE)-VLOOKUP($A36,'Import OffPeak change'!$A$106:BR$202,65,FALSE)),0,(VLOOKUP($A36,'Import OffPeak'!$A$3:BR$99,65,FALSE)-VLOOKUP($A36,'Import OffPeak change'!$A$106:BR$202,65,FALSE)))</f>
        <v>0</v>
      </c>
      <c r="BN36" s="6">
        <f>IF(ISERROR(VLOOKUP($A36,'Import OffPeak'!$A$3:BS$99,66,FALSE)-VLOOKUP($A36,'Import OffPeak change'!$A$106:BS$202,66,FALSE)),0,(VLOOKUP($A36,'Import OffPeak'!$A$3:BS$99,66,FALSE)-VLOOKUP($A36,'Import OffPeak change'!$A$106:BS$202,66,FALSE)))</f>
        <v>0</v>
      </c>
      <c r="BO36" s="6">
        <f>IF(ISERROR(VLOOKUP($A36,'Import OffPeak'!$A$3:BT$99,67,FALSE)-VLOOKUP($A36,'Import OffPeak change'!$A$106:BT$202,67,FALSE)),0,(VLOOKUP($A36,'Import OffPeak'!$A$3:BT$99,67,FALSE)-VLOOKUP($A36,'Import OffPeak change'!$A$106:BT$202,67,FALSE)))</f>
        <v>0</v>
      </c>
      <c r="BP36" s="6">
        <f>IF(ISERROR(VLOOKUP($A36,'Import OffPeak'!$A$3:BU$99,68,FALSE)-VLOOKUP($A36,'Import OffPeak change'!$A$106:BU$202,68,FALSE)),0,(VLOOKUP($A36,'Import OffPeak'!$A$3:BU$99,68,FALSE)-VLOOKUP($A36,'Import OffPeak change'!$A$106:BU$202,68,FALSE)))</f>
        <v>0</v>
      </c>
      <c r="BQ36" s="6">
        <f>IF(ISERROR(VLOOKUP($A36,'Import OffPeak'!$A$3:BV$99,69,FALSE)-VLOOKUP($A36,'Import OffPeak change'!$A$106:BV$202,69,FALSE)),0,(VLOOKUP($A36,'Import OffPeak'!$A$3:BV$99,69,FALSE)-VLOOKUP($A36,'Import OffPeak change'!$A$106:BV$202,69,FALSE)))</f>
        <v>0</v>
      </c>
      <c r="BR36" s="6">
        <f>IF(ISERROR(VLOOKUP($A36,'Import OffPeak'!$A$3:BW$99,70,FALSE)-VLOOKUP($A36,'Import OffPeak change'!$A$106:BW$202,70,FALSE)),0,(VLOOKUP($A36,'Import OffPeak'!$A$3:BW$99,70,FALSE)-VLOOKUP($A36,'Import OffPeak change'!$A$106:BW$202,70,FALSE)))</f>
        <v>0</v>
      </c>
      <c r="BS36" s="6">
        <f>IF(ISERROR(VLOOKUP($A36,'Import OffPeak'!$A$3:BX$99,71,FALSE)-VLOOKUP($A36,'Import OffPeak change'!$A$106:BX$202,71,FALSE)),0,(VLOOKUP($A36,'Import OffPeak'!$A$3:BX$99,71,FALSE)-VLOOKUP($A36,'Import OffPeak change'!$A$106:BX$202,71,FALSE)))</f>
        <v>0</v>
      </c>
      <c r="BT36" s="6">
        <f>IF(ISERROR(VLOOKUP($A36,'Import OffPeak'!$A$3:BY$99,72,FALSE)-VLOOKUP($A36,'Import OffPeak change'!$A$106:BY$202,72,FALSE)),0,(VLOOKUP($A36,'Import OffPeak'!$A$3:BY$99,72,FALSE)-VLOOKUP($A36,'Import OffPeak change'!$A$106:BY$202,72,FALSE)))</f>
        <v>0</v>
      </c>
      <c r="BU36" s="6">
        <f>IF(ISERROR(VLOOKUP($A36,'Import OffPeak'!$A$3:BZ$99,73,FALSE)-VLOOKUP($A36,'Import OffPeak change'!$A$106:BZ$202,73,FALSE)),0,(VLOOKUP($A36,'Import OffPeak'!$A$3:BZ$99,73,FALSE)-VLOOKUP($A36,'Import OffPeak change'!$A$106:BZ$202,73,FALSE)))</f>
        <v>0</v>
      </c>
      <c r="BV36" s="6">
        <f>IF(ISERROR(VLOOKUP($A36,'Import OffPeak'!$A$3:CA$99,74,FALSE)-VLOOKUP($A36,'Import OffPeak change'!$A$106:CA$202,74,FALSE)),0,(VLOOKUP($A36,'Import OffPeak'!$A$3:CA$99,74,FALSE)-VLOOKUP($A36,'Import OffPeak change'!$A$106:CA$202,74,FALSE)))</f>
        <v>0</v>
      </c>
      <c r="BW36" s="6">
        <f>IF(ISERROR(VLOOKUP($A36,'Import OffPeak'!$A$3:CB$99,75,FALSE)-VLOOKUP($A36,'Import OffPeak change'!$A$106:CB$202,75,FALSE)),0,(VLOOKUP($A36,'Import OffPeak'!$A$3:CB$99,75,FALSE)-VLOOKUP($A36,'Import OffPeak change'!$A$106:CB$202,75,FALSE)))</f>
        <v>0</v>
      </c>
      <c r="BX36" s="6">
        <f>IF(ISERROR(VLOOKUP($A36,'Import OffPeak'!$A$3:CC$99,76,FALSE)-VLOOKUP($A36,'Import OffPeak change'!$A$106:CC$202,76,FALSE)),0,(VLOOKUP($A36,'Import OffPeak'!$A$3:CC$99,76,FALSE)-VLOOKUP($A36,'Import OffPeak change'!$A$106:CC$202,76,FALSE)))</f>
        <v>0</v>
      </c>
      <c r="BY36" s="6">
        <f>IF(ISERROR(VLOOKUP($A36,'Import OffPeak'!$A$3:CD$99,77,FALSE)-VLOOKUP($A36,'Import OffPeak change'!$A$106:CD$202,77,FALSE)),0,(VLOOKUP($A36,'Import OffPeak'!$A$3:CD$99,77,FALSE)-VLOOKUP($A36,'Import OffPeak change'!$A$106:CD$202,77,FALSE)))</f>
        <v>0</v>
      </c>
      <c r="BZ36" s="6">
        <f>IF(ISERROR(VLOOKUP($A36,'Import OffPeak'!$A$3:CE$99,78,FALSE)-VLOOKUP($A36,'Import OffPeak change'!$A$106:CE$202,78,FALSE)),0,(VLOOKUP($A36,'Import OffPeak'!$A$3:CE$99,78,FALSE)-VLOOKUP($A36,'Import OffPeak change'!$A$106:CE$202,78,FALSE)))</f>
        <v>0</v>
      </c>
      <c r="CA36" s="6">
        <f>IF(ISERROR(VLOOKUP($A36,'Import OffPeak'!$A$3:CF$99,79,FALSE)-VLOOKUP($A36,'Import OffPeak change'!$A$106:CF$202,79,FALSE)),0,(VLOOKUP($A36,'Import OffPeak'!$A$3:CF$99,79,FALSE)-VLOOKUP($A36,'Import OffPeak change'!$A$106:CF$202,79,FALSE)))</f>
        <v>0</v>
      </c>
      <c r="CB36" s="6">
        <f>IF(ISERROR(VLOOKUP($A36,'Import OffPeak'!$A$3:CG$99,80,FALSE)-VLOOKUP($A36,'Import OffPeak change'!$A$106:CG$202,80,FALSE)),0,(VLOOKUP($A36,'Import OffPeak'!$A$3:CG$99,80,FALSE)-VLOOKUP($A36,'Import OffPeak change'!$A$106:CG$202,80,FALSE)))</f>
        <v>0</v>
      </c>
      <c r="CC36" s="6">
        <f>IF(ISERROR(VLOOKUP($A36,'Import OffPeak'!$A$3:CH$99,81,FALSE)-VLOOKUP($A36,'Import OffPeak change'!$A$106:CH$202,81,FALSE)),0,(VLOOKUP($A36,'Import OffPeak'!$A$3:CH$99,81,FALSE)-VLOOKUP($A36,'Import OffPeak change'!$A$106:CH$202,81,FALSE)))</f>
        <v>0</v>
      </c>
      <c r="CD36" s="6">
        <f>IF(ISERROR(VLOOKUP($A36,'Import OffPeak'!$A$3:CI$99,82,FALSE)-VLOOKUP($A36,'Import OffPeak change'!$A$106:CI$202,82,FALSE)),0,(VLOOKUP($A36,'Import OffPeak'!$A$3:CI$99,82,FALSE)-VLOOKUP($A36,'Import OffPeak change'!$A$106:CI$202,82,FALSE)))</f>
        <v>0</v>
      </c>
      <c r="CE36" s="6">
        <f>IF(ISERROR(VLOOKUP($A36,'Import OffPeak'!$A$3:CJ$99,83,FALSE)-VLOOKUP($A36,'Import OffPeak change'!$A$106:CJ$202,83,FALSE)),0,(VLOOKUP($A36,'Import OffPeak'!$A$3:CJ$99,83,FALSE)-VLOOKUP($A36,'Import OffPeak change'!$A$106:CJ$202,83,FALSE)))</f>
        <v>0</v>
      </c>
      <c r="CF36" s="6">
        <f>IF(ISERROR(VLOOKUP($A36,'Import OffPeak'!$A$3:CK$99,84,FALSE)-VLOOKUP($A36,'Import OffPeak change'!$A$106:CK$202,84,FALSE)),0,(VLOOKUP($A36,'Import OffPeak'!$A$3:CK$99,84,FALSE)-VLOOKUP($A36,'Import OffPeak change'!$A$106:CK$202,84,FALSE)))</f>
        <v>0</v>
      </c>
      <c r="CG36" s="6">
        <f>IF(ISERROR(VLOOKUP($A36,'Import OffPeak'!$A$3:CL$99,85,FALSE)-VLOOKUP($A36,'Import OffPeak change'!$A$106:CL$202,85,FALSE)),0,(VLOOKUP($A36,'Import OffPeak'!$A$3:CL$99,85,FALSE)-VLOOKUP($A36,'Import OffPeak change'!$A$106:CL$202,85,FALSE)))</f>
        <v>0</v>
      </c>
      <c r="CH36" s="6">
        <f>IF(ISERROR(VLOOKUP($A36,'Import OffPeak'!$A$3:CM$99,86,FALSE)-VLOOKUP($A36,'Import OffPeak change'!$A$106:CM$202,86,FALSE)),0,(VLOOKUP($A36,'Import OffPeak'!$A$3:CM$99,86,FALSE)-VLOOKUP($A36,'Import OffPeak change'!$A$106:CM$202,86,FALSE)))</f>
        <v>0</v>
      </c>
      <c r="CI36" s="6">
        <f>IF(ISERROR(VLOOKUP($A36,'Import OffPeak'!$A$3:CN$99,87,FALSE)-VLOOKUP($A36,'Import OffPeak change'!$A$106:CN$202,87,FALSE)),0,(VLOOKUP($A36,'Import OffPeak'!$A$3:CN$99,87,FALSE)-VLOOKUP($A36,'Import OffPeak change'!$A$106:CN$202,87,FALSE)))</f>
        <v>0</v>
      </c>
      <c r="CJ36" s="6">
        <f>IF(ISERROR(VLOOKUP($A36,'Import OffPeak'!$A$3:CO$99,88,FALSE)-VLOOKUP($A36,'Import OffPeak change'!$A$106:CO$202,88,FALSE)),0,(VLOOKUP($A36,'Import OffPeak'!$A$3:CO$99,88,FALSE)-VLOOKUP($A36,'Import OffPeak change'!$A$106:CO$202,88,FALSE)))</f>
        <v>0</v>
      </c>
      <c r="CK36" s="6">
        <f>IF(ISERROR(VLOOKUP($A36,'Import OffPeak'!$A$3:CP$99,89,FALSE)-VLOOKUP($A36,'Import OffPeak change'!$A$106:CP$202,89,FALSE)),0,(VLOOKUP($A36,'Import OffPeak'!$A$3:CP$99,89,FALSE)-VLOOKUP($A36,'Import OffPeak change'!$A$106:CP$202,89,FALSE)))</f>
        <v>0</v>
      </c>
      <c r="CL36" s="6">
        <f>IF(ISERROR(VLOOKUP($A36,'Import OffPeak'!$A$3:CQ$99,90,FALSE)-VLOOKUP($A36,'Import OffPeak change'!$A$106:CQ$202,90,FALSE)),0,(VLOOKUP($A36,'Import OffPeak'!$A$3:CQ$99,90,FALSE)-VLOOKUP($A36,'Import OffPeak change'!$A$106:CQ$202,90,FALSE)))</f>
        <v>0</v>
      </c>
      <c r="CM36" s="6">
        <f>IF(ISERROR(VLOOKUP($A36,'Import OffPeak'!$A$3:CR$99,91,FALSE)-VLOOKUP($A36,'Import OffPeak change'!$A$106:CR$202,91,FALSE)),0,(VLOOKUP($A36,'Import OffPeak'!$A$3:CR$99,91,FALSE)-VLOOKUP($A36,'Import OffPeak change'!$A$106:CR$202,91,FALSE)))</f>
        <v>0</v>
      </c>
      <c r="CN36" s="6">
        <f>IF(ISERROR(VLOOKUP($A36,'Import OffPeak'!$A$3:CS$99,92,FALSE)-VLOOKUP($A36,'Import OffPeak change'!$A$106:CS$202,92,FALSE)),0,(VLOOKUP($A36,'Import OffPeak'!$A$3:CS$99,92,FALSE)-VLOOKUP($A36,'Import OffPeak change'!$A$106:CS$202,92,FALSE)))</f>
        <v>0</v>
      </c>
      <c r="CO36" s="6">
        <f>IF(ISERROR(VLOOKUP($A36,'Import OffPeak'!$A$3:CT$99,93,FALSE)-VLOOKUP($A36,'Import OffPeak change'!$A$106:CT$202,93,FALSE)),0,(VLOOKUP($A36,'Import OffPeak'!$A$3:CT$99,93,FALSE)-VLOOKUP($A36,'Import OffPeak change'!$A$106:CT$202,93,FALSE)))</f>
        <v>0</v>
      </c>
      <c r="CP36" s="6">
        <f>IF(ISERROR(VLOOKUP($A36,'Import OffPeak'!$A$3:CU$99,94,FALSE)-VLOOKUP($A36,'Import OffPeak change'!$A$106:CU$202,94,FALSE)),0,(VLOOKUP($A36,'Import OffPeak'!$A$3:CU$99,94,FALSE)-VLOOKUP($A36,'Import OffPeak change'!$A$106:CU$202,94,FALSE)))</f>
        <v>0</v>
      </c>
      <c r="CQ36" s="6">
        <f>IF(ISERROR(VLOOKUP($A36,'Import OffPeak'!$A$3:CV$99,95,FALSE)-VLOOKUP($A36,'Import OffPeak change'!$A$106:CV$202,95,FALSE)),0,(VLOOKUP($A36,'Import OffPeak'!$A$3:CV$99,95,FALSE)-VLOOKUP($A36,'Import OffPeak change'!$A$106:CV$202,95,FALSE)))</f>
        <v>0</v>
      </c>
      <c r="CR36" s="6">
        <f>IF(ISERROR(VLOOKUP($A36,'Import OffPeak'!$A$3:CW$99,96,FALSE)-VLOOKUP($A36,'Import OffPeak change'!$A$106:CW$202,96,FALSE)),0,(VLOOKUP($A36,'Import OffPeak'!$A$3:CW$99,96,FALSE)-VLOOKUP($A36,'Import OffPeak change'!$A$106:CW$202,96,FALSE)))</f>
        <v>0</v>
      </c>
      <c r="CS36" s="6">
        <f>IF(ISERROR(VLOOKUP($A36,'Import OffPeak'!$A$3:CX$99,97,FALSE)-VLOOKUP($A36,'Import OffPeak change'!$A$106:CX$202,97,FALSE)),0,(VLOOKUP($A36,'Import OffPeak'!$A$3:CX$99,97,FALSE)-VLOOKUP($A36,'Import OffPeak change'!$A$106:CX$202,97,FALSE)))</f>
        <v>0</v>
      </c>
      <c r="CT36" s="6">
        <f>IF(ISERROR(VLOOKUP($A36,'Import OffPeak'!$A$3:CY$99,98,FALSE)-VLOOKUP($A36,'Import OffPeak change'!$A$106:CY$202,98,FALSE)),0,(VLOOKUP($A36,'Import OffPeak'!$A$3:CY$99,98,FALSE)-VLOOKUP($A36,'Import OffPeak change'!$A$106:CY$202,98,FALSE)))</f>
        <v>0</v>
      </c>
      <c r="CU36" s="6">
        <f>IF(ISERROR(VLOOKUP($A36,'Import OffPeak'!$A$3:CZ$99,99,FALSE)-VLOOKUP($A36,'Import OffPeak change'!$A$106:CZ$202,99,FALSE)),0,(VLOOKUP($A36,'Import OffPeak'!$A$3:CZ$99,99,FALSE)-VLOOKUP($A36,'Import OffPeak change'!$A$106:CZ$202,99,FALSE)))</f>
        <v>0</v>
      </c>
      <c r="CV36" s="6">
        <f>IF(ISERROR(VLOOKUP($A36,'Import OffPeak'!$A$3:DA$99,100,FALSE)-VLOOKUP($A36,'Import OffPeak change'!$A$106:DA$202,100,FALSE)),0,(VLOOKUP($A36,'Import OffPeak'!$A$3:DA$99,100,FALSE)-VLOOKUP($A36,'Import OffPeak change'!$A$106:DA$202,100,FALSE)))</f>
        <v>0</v>
      </c>
      <c r="CW36" s="6">
        <f>IF(ISERROR(VLOOKUP($A36,'Import OffPeak'!$A$3:DB$99,101,FALSE)-VLOOKUP($A36,'Import OffPeak change'!$A$106:DB$202,101,FALSE)),0,(VLOOKUP($A36,'Import OffPeak'!$A$3:DB$99,101,FALSE)-VLOOKUP($A36,'Import OffPeak change'!$A$106:DB$202,101,FALSE)))</f>
        <v>0</v>
      </c>
      <c r="CX36" s="6">
        <f>IF(ISERROR(VLOOKUP($A36,'Import OffPeak'!$A$3:DC$99,102,FALSE)-VLOOKUP($A36,'Import OffPeak change'!$A$106:DC$202,102,FALSE)),0,(VLOOKUP($A36,'Import OffPeak'!$A$3:DC$99,102,FALSE)-VLOOKUP($A36,'Import OffPeak change'!$A$106:DC$202,102,FALSE)))</f>
        <v>0</v>
      </c>
      <c r="CY36" s="6">
        <f>IF(ISERROR(VLOOKUP($A36,'Import OffPeak'!$A$3:DD$99,103,FALSE)-VLOOKUP($A36,'Import OffPeak change'!$A$106:DD$202,103,FALSE)),0,(VLOOKUP($A36,'Import OffPeak'!$A$3:DD$99,103,FALSE)-VLOOKUP($A36,'Import OffPeak change'!$A$106:DD$202,103,FALSE)))</f>
        <v>0</v>
      </c>
      <c r="CZ36" s="6">
        <f>IF(ISERROR(VLOOKUP($A36,'Import OffPeak'!$A$3:DE$99,104,FALSE)-VLOOKUP($A36,'Import OffPeak change'!$A$106:DE$202,104,FALSE)),0,(VLOOKUP($A36,'Import OffPeak'!$A$3:DE$99,104,FALSE)-VLOOKUP($A36,'Import OffPeak change'!$A$106:DE$202,104,FALSE)))</f>
        <v>0</v>
      </c>
      <c r="DA36" s="6">
        <f>IF(ISERROR(VLOOKUP($A36,'Import OffPeak'!$A$3:DF$99,105,FALSE)-VLOOKUP($A36,'Import OffPeak change'!$A$106:DF$202,105,FALSE)),0,(VLOOKUP($A36,'Import OffPeak'!$A$3:DF$99,105,FALSE)-VLOOKUP($A36,'Import OffPeak change'!$A$106:DF$202,105,FALSE)))</f>
        <v>0</v>
      </c>
      <c r="DB36" s="6">
        <f>IF(ISERROR(VLOOKUP($A36,'Import OffPeak'!$A$3:DG$99,106,FALSE)-VLOOKUP($A36,'Import OffPeak change'!$A$106:DG$202,106,FALSE)),0,(VLOOKUP($A36,'Import OffPeak'!$A$3:DG$99,106,FALSE)-VLOOKUP($A36,'Import OffPeak change'!$A$106:DG$202,106,FALSE)))</f>
        <v>0</v>
      </c>
      <c r="DC36" s="6">
        <f>IF(ISERROR(VLOOKUP($A36,'Import OffPeak'!$A$3:DH$99,107,FALSE)-VLOOKUP($A36,'Import OffPeak change'!$A$106:DH$202,107,FALSE)),0,(VLOOKUP($A36,'Import OffPeak'!$A$3:DH$99,107,FALSE)-VLOOKUP($A36,'Import OffPeak change'!$A$106:DH$202,107,FALSE)))</f>
        <v>0</v>
      </c>
      <c r="DD36" s="6">
        <f>IF(ISERROR(VLOOKUP($A36,'Import OffPeak'!$A$3:DI$99,108,FALSE)-VLOOKUP($A36,'Import OffPeak change'!$A$106:DI$202,108,FALSE)),0,(VLOOKUP($A36,'Import OffPeak'!$A$3:DI$99,108,FALSE)-VLOOKUP($A36,'Import OffPeak change'!$A$106:DI$202,108,FALSE)))</f>
        <v>0</v>
      </c>
      <c r="DE36" s="6">
        <f>IF(ISERROR(VLOOKUP($A36,'Import OffPeak'!$A$3:DJ$99,109,FALSE)-VLOOKUP($A36,'Import OffPeak change'!$A$106:DJ$202,109,FALSE)),0,(VLOOKUP($A36,'Import OffPeak'!$A$3:DJ$99,109,FALSE)-VLOOKUP($A36,'Import OffPeak change'!$A$106:DJ$202,109,FALSE)))</f>
        <v>0</v>
      </c>
      <c r="DF36" s="6">
        <f>IF(ISERROR(VLOOKUP($A36,'Import OffPeak'!$A$3:DK$99,110,FALSE)-VLOOKUP($A36,'Import OffPeak change'!$A$106:DK$202,110,FALSE)),0,(VLOOKUP($A36,'Import OffPeak'!$A$3:DK$99,110,FALSE)-VLOOKUP($A36,'Import OffPeak change'!$A$106:DK$202,110,FALSE)))</f>
        <v>0</v>
      </c>
      <c r="DG36" s="6">
        <f>IF(ISERROR(VLOOKUP($A36,'Import OffPeak'!$A$3:DL$99,111,FALSE)-VLOOKUP($A36,'Import OffPeak change'!$A$106:DL$202,111,FALSE)),0,(VLOOKUP($A36,'Import OffPeak'!$A$3:DL$99,111,FALSE)-VLOOKUP($A36,'Import OffPeak change'!$A$106:DL$202,111,FALSE)))</f>
        <v>0</v>
      </c>
      <c r="DH36" s="6">
        <f>IF(ISERROR(VLOOKUP($A36,'Import OffPeak'!$A$3:DM$99,112,FALSE)-VLOOKUP($A36,'Import OffPeak change'!$A$106:DM$202,112,FALSE)),0,(VLOOKUP($A36,'Import OffPeak'!$A$3:DM$99,112,FALSE)-VLOOKUP($A36,'Import OffPeak change'!$A$106:DM$202,112,FALSE)))</f>
        <v>0</v>
      </c>
      <c r="DI36" s="6">
        <f>IF(ISERROR(VLOOKUP($A36,'Import OffPeak'!$A$3:DN$99,113,FALSE)-VLOOKUP($A36,'Import OffPeak change'!$A$106:DN$202,113,FALSE)),0,(VLOOKUP($A36,'Import OffPeak'!$A$3:DN$99,113,FALSE)-VLOOKUP($A36,'Import OffPeak change'!$A$106:DN$202,113,FALSE)))</f>
        <v>0</v>
      </c>
      <c r="DJ36" s="6">
        <f>IF(ISERROR(VLOOKUP($A36,'Import OffPeak'!$A$3:DO$99,114,FALSE)-VLOOKUP($A36,'Import OffPeak change'!$A$106:DO$202,114,FALSE)),0,(VLOOKUP($A36,'Import OffPeak'!$A$3:DO$99,114,FALSE)-VLOOKUP($A36,'Import OffPeak change'!$A$106:DO$202,114,FALSE)))</f>
        <v>0</v>
      </c>
      <c r="DK36" s="6">
        <f>IF(ISERROR(VLOOKUP($A36,'Import OffPeak'!$A$3:DP$99,115,FALSE)-VLOOKUP($A36,'Import OffPeak change'!$A$106:DP$202,115,FALSE)),0,(VLOOKUP($A36,'Import OffPeak'!$A$3:DP$99,115,FALSE)-VLOOKUP($A36,'Import OffPeak change'!$A$106:DP$202,115,FALSE)))</f>
        <v>0</v>
      </c>
      <c r="DL36" s="6">
        <f>IF(ISERROR(VLOOKUP($A36,'Import OffPeak'!$A$3:DQ$99,116,FALSE)-VLOOKUP($A36,'Import OffPeak change'!$A$106:DQ$202,116,FALSE)),0,(VLOOKUP($A36,'Import OffPeak'!$A$3:DQ$99,116,FALSE)-VLOOKUP($A36,'Import OffPeak change'!$A$106:DQ$202,116,FALSE)))</f>
        <v>0</v>
      </c>
      <c r="DM36" s="6">
        <f>IF(ISERROR(VLOOKUP($A36,'Import OffPeak'!$A$3:DR$99,117,FALSE)-VLOOKUP($A36,'Import OffPeak change'!$A$106:DR$202,117,FALSE)),0,(VLOOKUP($A36,'Import OffPeak'!$A$3:DR$99,117,FALSE)-VLOOKUP($A36,'Import OffPeak change'!$A$106:DR$202,117,FALSE)))</f>
        <v>0</v>
      </c>
      <c r="DN36" s="6">
        <f>IF(ISERROR(VLOOKUP($A36,'Import OffPeak'!$A$3:DS$99,118,FALSE)-VLOOKUP($A36,'Import OffPeak change'!$A$106:DS$202,118,FALSE)),0,(VLOOKUP($A36,'Import OffPeak'!$A$3:DS$99,118,FALSE)-VLOOKUP($A36,'Import OffPeak change'!$A$106:DS$202,118,FALSE)))</f>
        <v>0</v>
      </c>
      <c r="DO36" s="6">
        <f>IF(ISERROR(VLOOKUP($A36,'Import OffPeak'!$A$3:DT$99,119,FALSE)-VLOOKUP($A36,'Import OffPeak change'!$A$106:DT$202,119,FALSE)),0,(VLOOKUP($A36,'Import OffPeak'!$A$3:DT$99,119,FALSE)-VLOOKUP($A36,'Import OffPeak change'!$A$106:DT$202,119,FALSE)))</f>
        <v>0</v>
      </c>
      <c r="DP36" s="6">
        <f>IF(ISERROR(VLOOKUP($A36,'Import OffPeak'!$A$3:DU$99,120,FALSE)-VLOOKUP($A36,'Import OffPeak change'!$A$106:DU$202,120,FALSE)),0,(VLOOKUP($A36,'Import OffPeak'!$A$3:DU$99,120,FALSE)-VLOOKUP($A36,'Import OffPeak change'!$A$106:DU$202,120,FALSE)))</f>
        <v>0</v>
      </c>
      <c r="DQ36" s="6">
        <f>IF(ISERROR(VLOOKUP($A36,'Import OffPeak'!$A$3:DV$99,121,FALSE)-VLOOKUP($A36,'Import OffPeak change'!$A$106:DV$202,121,FALSE)),0,(VLOOKUP($A36,'Import OffPeak'!$A$3:DV$99,121,FALSE)-VLOOKUP($A36,'Import OffPeak change'!$A$106:DV$202,121,FALSE)))</f>
        <v>0</v>
      </c>
      <c r="DR36" s="6">
        <f>IF(ISERROR(VLOOKUP($A36,'Import OffPeak'!$A$3:DW$99,122,FALSE)-VLOOKUP($A36,'Import OffPeak change'!$A$106:DW$202,122,FALSE)),0,(VLOOKUP($A36,'Import OffPeak'!$A$3:DW$99,122,FALSE)-VLOOKUP($A36,'Import OffPeak change'!$A$106:DW$202,122,FALSE)))</f>
        <v>0</v>
      </c>
      <c r="DS36" s="6">
        <f>IF(ISERROR(VLOOKUP($A36,'Import OffPeak'!$A$3:DX$99,123,FALSE)-VLOOKUP($A36,'Import OffPeak change'!$A$106:DX$202,123,FALSE)),0,(VLOOKUP($A36,'Import OffPeak'!$A$3:DX$99,123,FALSE)-VLOOKUP($A36,'Import OffPeak change'!$A$106:DX$202,123,FALSE)))</f>
        <v>0</v>
      </c>
      <c r="DT36" s="6">
        <f>IF(ISERROR(VLOOKUP($A36,'Import OffPeak'!$A$3:DY$99,124,FALSE)-VLOOKUP($A36,'Import OffPeak change'!$A$106:DY$202,124,FALSE)),0,(VLOOKUP($A36,'Import OffPeak'!$A$3:DY$99,124,FALSE)-VLOOKUP($A36,'Import OffPeak change'!$A$106:DY$202,124,FALSE)))</f>
        <v>0</v>
      </c>
      <c r="DU36" s="6">
        <f>IF(ISERROR(VLOOKUP($A36,'Import OffPeak'!$A$3:DZ$99,125,FALSE)-VLOOKUP($A36,'Import OffPeak change'!$A$106:DZ$202,125,FALSE)),0,(VLOOKUP($A36,'Import OffPeak'!$A$3:DZ$99,125,FALSE)-VLOOKUP($A36,'Import OffPeak change'!$A$106:DZ$202,125,FALSE)))</f>
        <v>0</v>
      </c>
      <c r="DV36" s="6">
        <f>IF(ISERROR(VLOOKUP($A36,'Import OffPeak'!$A$3:EA$99,126,FALSE)-VLOOKUP($A36,'Import OffPeak change'!$A$106:EA$202,126,FALSE)),0,(VLOOKUP($A36,'Import OffPeak'!$A$3:EA$99,126,FALSE)-VLOOKUP($A36,'Import OffPeak change'!$A$106:EA$202,126,FALSE)))</f>
        <v>0</v>
      </c>
      <c r="DW36" s="6">
        <f>IF(ISERROR(VLOOKUP($A36,'Import OffPeak'!$A$3:EB$99,127,FALSE)-VLOOKUP($A36,'Import OffPeak change'!$A$106:EB$202,127,FALSE)),0,(VLOOKUP($A36,'Import OffPeak'!$A$3:EB$99,127,FALSE)-VLOOKUP($A36,'Import OffPeak change'!$A$106:EB$202,127,FALSE)))</f>
        <v>0</v>
      </c>
      <c r="DX36" s="6">
        <f>IF(ISERROR(VLOOKUP($A36,'Import OffPeak'!$A$3:EC$99,128,FALSE)-VLOOKUP($A36,'Import OffPeak change'!$A$106:EC$202,128,FALSE)),0,(VLOOKUP($A36,'Import OffPeak'!$A$3:EC$99,128,FALSE)-VLOOKUP($A36,'Import OffPeak change'!$A$106:EC$202,128,FALSE)))</f>
        <v>0</v>
      </c>
      <c r="DY36" s="6">
        <f>IF(ISERROR(VLOOKUP($A36,'Import OffPeak'!$A$3:ED$99,129,FALSE)-VLOOKUP($A36,'Import OffPeak change'!$A$106:ED$202,129,FALSE)),0,(VLOOKUP($A36,'Import OffPeak'!$A$3:ED$99,129,FALSE)-VLOOKUP($A36,'Import OffPeak change'!$A$106:ED$202,129,FALSE)))</f>
        <v>0</v>
      </c>
      <c r="DZ36" s="6">
        <f>IF(ISERROR(VLOOKUP($A36,'Import OffPeak'!$A$3:EE$99,130,FALSE)-VLOOKUP($A36,'Import OffPeak change'!$A$106:EE$202,130,FALSE)),0,(VLOOKUP($A36,'Import OffPeak'!$A$3:EE$99,130,FALSE)-VLOOKUP($A36,'Import OffPeak change'!$A$106:EE$202,130,FALSE)))</f>
        <v>0</v>
      </c>
      <c r="EA36" s="6">
        <f>IF(ISERROR(VLOOKUP($A36,'Import OffPeak'!$A$3:EF$99,131,FALSE)-VLOOKUP($A36,'Import OffPeak change'!$A$106:EF$202,131,FALSE)),0,(VLOOKUP($A36,'Import OffPeak'!$A$3:EF$99,131,FALSE)-VLOOKUP($A36,'Import OffPeak change'!$A$106:EF$202,131,FALSE)))</f>
        <v>0</v>
      </c>
      <c r="EB36" s="6">
        <f>IF(ISERROR(VLOOKUP($A36,'Import OffPeak'!$A$3:EG$99,132,FALSE)-VLOOKUP($A36,'Import OffPeak change'!$A$106:EG$202,132,FALSE)),0,(VLOOKUP($A36,'Import OffPeak'!$A$3:EG$99,132,FALSE)-VLOOKUP($A36,'Import OffPeak change'!$A$106:EG$202,132,FALSE)))</f>
        <v>0</v>
      </c>
      <c r="EC36" s="6">
        <f>IF(ISERROR(VLOOKUP($A36,'Import OffPeak'!$A$3:EH$99,133,FALSE)-VLOOKUP($A36,'Import OffPeak change'!$A$106:EH$202,133,FALSE)),0,(VLOOKUP($A36,'Import OffPeak'!$A$3:EH$99,133,FALSE)-VLOOKUP($A36,'Import OffPeak change'!$A$106:EH$202,133,FALSE)))</f>
        <v>0</v>
      </c>
      <c r="ED36" s="6">
        <f>IF(ISERROR(VLOOKUP($A36,'Import OffPeak'!$A$3:EI$99,134,FALSE)-VLOOKUP($A36,'Import OffPeak change'!$A$106:EI$202,134,FALSE)),0,(VLOOKUP($A36,'Import OffPeak'!$A$3:EI$99,134,FALSE)-VLOOKUP($A36,'Import OffPeak change'!$A$106:EI$202,134,FALSE)))</f>
        <v>0</v>
      </c>
      <c r="EE36" s="6">
        <f>IF(ISERROR(VLOOKUP($A36,'Import OffPeak'!$A$3:EJ$99,135,FALSE)-VLOOKUP($A36,'Import OffPeak change'!$A$106:EJ$202,135,FALSE)),0,(VLOOKUP($A36,'Import OffPeak'!$A$3:EJ$99,135,FALSE)-VLOOKUP($A36,'Import OffPeak change'!$A$106:EJ$202,135,FALSE)))</f>
        <v>0</v>
      </c>
      <c r="EF36" s="6">
        <f>IF(ISERROR(VLOOKUP($A36,'Import OffPeak'!$A$3:EK$99,136,FALSE)-VLOOKUP($A36,'Import OffPeak change'!$A$106:EK$202,136,FALSE)),0,(VLOOKUP($A36,'Import OffPeak'!$A$3:EK$99,136,FALSE)-VLOOKUP($A36,'Import OffPeak change'!$A$106:EK$202,136,FALSE)))</f>
        <v>0</v>
      </c>
      <c r="EG36" s="6">
        <f>IF(ISERROR(VLOOKUP($A36,'Import OffPeak'!$A$3:EL$99,137,FALSE)-VLOOKUP($A36,'Import OffPeak change'!$A$106:EL$202,137,FALSE)),0,(VLOOKUP($A36,'Import OffPeak'!$A$3:EL$99,137,FALSE)-VLOOKUP($A36,'Import OffPeak change'!$A$106:EL$202,137,FALSE)))</f>
        <v>0</v>
      </c>
      <c r="EH36" s="6">
        <f>IF(ISERROR(VLOOKUP($A36,'Import OffPeak'!$A$3:EM$99,138,FALSE)-VLOOKUP($A36,'Import OffPeak change'!$A$106:EM$202,138,FALSE)),0,(VLOOKUP($A36,'Import OffPeak'!$A$3:EM$99,138,FALSE)-VLOOKUP($A36,'Import OffPeak change'!$A$106:EM$202,138,FALSE)))</f>
        <v>0</v>
      </c>
      <c r="EI36" s="6">
        <f>IF(ISERROR(VLOOKUP($A36,'Import OffPeak'!$A$3:EN$99,139,FALSE)-VLOOKUP($A36,'Import OffPeak change'!$A$106:EN$202,139,FALSE)),0,(VLOOKUP($A36,'Import OffPeak'!$A$3:EN$99,139,FALSE)-VLOOKUP($A36,'Import OffPeak change'!$A$106:EN$202,139,FALSE)))</f>
        <v>0</v>
      </c>
      <c r="EJ36" s="6">
        <f>IF(ISERROR(VLOOKUP($A36,'Import OffPeak'!$A$3:EO$99,140,FALSE)-VLOOKUP($A36,'Import OffPeak change'!$A$106:EO$202,140,FALSE)),0,(VLOOKUP($A36,'Import OffPeak'!$A$3:EO$99,140,FALSE)-VLOOKUP($A36,'Import OffPeak change'!$A$106:EO$202,140,FALSE)))</f>
        <v>0</v>
      </c>
      <c r="EK36" s="6">
        <f>IF(ISERROR(VLOOKUP($A36,'Import OffPeak'!$A$3:EP$99,141,FALSE)-VLOOKUP($A36,'Import OffPeak change'!$A$106:EP$202,141,FALSE)),0,(VLOOKUP($A36,'Import OffPeak'!$A$3:EP$99,141,FALSE)-VLOOKUP($A36,'Import OffPeak change'!$A$106:EP$202,141,FALSE)))</f>
        <v>0</v>
      </c>
      <c r="EL36" s="6">
        <f>IF(ISERROR(VLOOKUP($A36,'Import OffPeak'!$A$3:EQ$99,142,FALSE)-VLOOKUP($A36,'Import OffPeak change'!$A$106:EQ$202,142,FALSE)),0,(VLOOKUP($A36,'Import OffPeak'!$A$3:EQ$99,142,FALSE)-VLOOKUP($A36,'Import OffPeak change'!$A$106:EQ$202,142,FALSE)))</f>
        <v>0</v>
      </c>
      <c r="EM36" s="6">
        <f>IF(ISERROR(VLOOKUP($A36,'Import OffPeak'!$A$3:ER$99,143,FALSE)-VLOOKUP($A36,'Import OffPeak change'!$A$106:ER$202,143,FALSE)),0,(VLOOKUP($A36,'Import OffPeak'!$A$3:ER$99,143,FALSE)-VLOOKUP($A36,'Import OffPeak change'!$A$106:ER$202,143,FALSE)))</f>
        <v>0</v>
      </c>
      <c r="EN36" s="6">
        <f>IF(ISERROR(VLOOKUP($A36,'Import OffPeak'!$A$3:ES$99,144,FALSE)-VLOOKUP($A36,'Import OffPeak change'!$A$106:ES$202,144,FALSE)),0,(VLOOKUP($A36,'Import OffPeak'!$A$3:ES$99,144,FALSE)-VLOOKUP($A36,'Import OffPeak change'!$A$106:ES$202,144,FALSE)))</f>
        <v>0</v>
      </c>
      <c r="EO36" s="6">
        <f>IF(ISERROR(VLOOKUP($A36,'Import OffPeak'!$A$3:ET$99,145,FALSE)-VLOOKUP($A36,'Import OffPeak change'!$A$106:ET$202,145,FALSE)),0,(VLOOKUP($A36,'Import OffPeak'!$A$3:ET$99,145,FALSE)-VLOOKUP($A36,'Import OffPeak change'!$A$106:ET$202,145,FALSE)))</f>
        <v>0</v>
      </c>
      <c r="EP36" s="6">
        <f>IF(ISERROR(VLOOKUP($A36,'Import OffPeak'!$A$3:EU$99,146,FALSE)-VLOOKUP($A36,'Import OffPeak change'!$A$106:EU$202,146,FALSE)),0,(VLOOKUP($A36,'Import OffPeak'!$A$3:EU$99,146,FALSE)-VLOOKUP($A36,'Import OffPeak change'!$A$106:EU$202,146,FALSE)))</f>
        <v>0</v>
      </c>
      <c r="EQ36" s="6">
        <f>IF(ISERROR(VLOOKUP($A36,'Import OffPeak'!$A$3:EV$99,147,FALSE)-VLOOKUP($A36,'Import OffPeak change'!$A$106:EV$202,147,FALSE)),0,(VLOOKUP($A36,'Import OffPeak'!$A$3:EV$99,147,FALSE)-VLOOKUP($A36,'Import OffPeak change'!$A$106:EV$202,147,FALSE)))</f>
        <v>0</v>
      </c>
      <c r="ER36" s="6">
        <f>IF(ISERROR(VLOOKUP($A36,'Import OffPeak'!$A$3:EW$99,148,FALSE)-VLOOKUP($A36,'Import OffPeak change'!$A$106:EW$202,148,FALSE)),0,(VLOOKUP($A36,'Import OffPeak'!$A$3:EW$99,148,FALSE)-VLOOKUP($A36,'Import OffPeak change'!$A$106:EW$202,148,FALSE)))</f>
        <v>0</v>
      </c>
      <c r="ES36" s="6">
        <f>IF(ISERROR(VLOOKUP($A36,'Import OffPeak'!$A$3:EX$99,149,FALSE)-VLOOKUP($A36,'Import OffPeak change'!$A$106:EX$202,149,FALSE)),0,(VLOOKUP($A36,'Import OffPeak'!$A$3:EX$99,149,FALSE)-VLOOKUP($A36,'Import OffPeak change'!$A$106:EX$202,149,FALSE)))</f>
        <v>0</v>
      </c>
      <c r="ET36" s="6">
        <f>IF(ISERROR(VLOOKUP($A36,'Import OffPeak'!$A$3:EY$99,150,FALSE)-VLOOKUP($A36,'Import OffPeak change'!$A$106:EY$202,150,FALSE)),0,(VLOOKUP($A36,'Import OffPeak'!$A$3:EY$99,150,FALSE)-VLOOKUP($A36,'Import OffPeak change'!$A$106:EY$202,150,FALSE)))</f>
        <v>0</v>
      </c>
      <c r="EU36" s="6">
        <f>IF(ISERROR(VLOOKUP($A36,'Import OffPeak'!$A$3:EZ$99,151,FALSE)-VLOOKUP($A36,'Import OffPeak change'!$A$106:EZ$202,151,FALSE)),0,(VLOOKUP($A36,'Import OffPeak'!$A$3:EZ$99,151,FALSE)-VLOOKUP($A36,'Import OffPeak change'!$A$106:EZ$202,151,FALSE)))</f>
        <v>0</v>
      </c>
      <c r="EV36" s="6">
        <f>IF(ISERROR(VLOOKUP($A36,'Import OffPeak'!$A$3:FA$99,152,FALSE)-VLOOKUP($A36,'Import OffPeak change'!$A$106:FA$202,152,FALSE)),0,(VLOOKUP($A36,'Import OffPeak'!$A$3:FA$99,152,FALSE)-VLOOKUP($A36,'Import OffPeak change'!$A$106:FA$202,152,FALSE)))</f>
        <v>0</v>
      </c>
      <c r="EW36" s="6">
        <f>IF(ISERROR(VLOOKUP($A36,'Import OffPeak'!$A$3:FB$99,153,FALSE)-VLOOKUP($A36,'Import OffPeak change'!$A$106:FB$202,153,FALSE)),0,(VLOOKUP($A36,'Import OffPeak'!$A$3:FB$99,153,FALSE)-VLOOKUP($A36,'Import OffPeak change'!$A$106:FB$202,153,FALSE)))</f>
        <v>0</v>
      </c>
      <c r="EX36" s="6">
        <f>IF(ISERROR(VLOOKUP($A36,'Import OffPeak'!$A$3:FC$99,154,FALSE)-VLOOKUP($A36,'Import OffPeak change'!$A$106:FC$202,154,FALSE)),0,(VLOOKUP($A36,'Import OffPeak'!$A$3:FC$99,154,FALSE)-VLOOKUP($A36,'Import OffPeak change'!$A$106:FC$202,154,FALSE)))</f>
        <v>0</v>
      </c>
      <c r="EY36" s="6">
        <f>IF(ISERROR(VLOOKUP($A36,'Import OffPeak'!$A$3:FD$99,155,FALSE)-VLOOKUP($A36,'Import OffPeak change'!$A$106:FD$202,155,FALSE)),0,(VLOOKUP($A36,'Import OffPeak'!$A$3:FD$99,155,FALSE)-VLOOKUP($A36,'Import OffPeak change'!$A$106:FD$202,155,FALSE)))</f>
        <v>0</v>
      </c>
      <c r="EZ36" s="6">
        <f>IF(ISERROR(VLOOKUP($A36,'Import OffPeak'!$A$3:FE$99,156,FALSE)-VLOOKUP($A36,'Import OffPeak change'!$A$106:FE$202,156,FALSE)),0,(VLOOKUP($A36,'Import OffPeak'!$A$3:FE$99,156,FALSE)-VLOOKUP($A36,'Import OffPeak change'!$A$106:FE$202,156,FALSE)))</f>
        <v>0</v>
      </c>
      <c r="FA36" s="6">
        <f>IF(ISERROR(VLOOKUP($A36,'Import OffPeak'!$A$3:FF$99,157,FALSE)-VLOOKUP($A36,'Import OffPeak change'!$A$106:FF$202,157,FALSE)),0,(VLOOKUP($A36,'Import OffPeak'!$A$3:FF$99,157,FALSE)-VLOOKUP($A36,'Import OffPeak change'!$A$106:FF$202,157,FALSE)))</f>
        <v>0</v>
      </c>
      <c r="FB36" s="6">
        <f>IF(ISERROR(VLOOKUP($A36,'Import OffPeak'!$A$3:FG$99,158,FALSE)-VLOOKUP($A36,'Import OffPeak change'!$A$106:FG$202,158,FALSE)),0,(VLOOKUP($A36,'Import OffPeak'!$A$3:FG$99,158,FALSE)-VLOOKUP($A36,'Import OffPeak change'!$A$106:FG$202,158,FALSE)))</f>
        <v>0</v>
      </c>
      <c r="FC36" s="6">
        <f>IF(ISERROR(VLOOKUP($A36,'Import OffPeak'!$A$3:FH$99,159,FALSE)-VLOOKUP($A36,'Import OffPeak change'!$A$106:FH$202,159,FALSE)),0,(VLOOKUP($A36,'Import OffPeak'!$A$3:FH$99,159,FALSE)-VLOOKUP($A36,'Import OffPeak change'!$A$106:FH$202,159,FALSE)))</f>
        <v>0</v>
      </c>
      <c r="FD36" s="6">
        <f>IF(ISERROR(VLOOKUP($A36,'Import OffPeak'!$A$3:FI$99,160,FALSE)-VLOOKUP($A36,'Import OffPeak change'!$A$106:FI$202,160,FALSE)),0,(VLOOKUP($A36,'Import OffPeak'!$A$3:FI$99,160,FALSE)-VLOOKUP($A36,'Import OffPeak change'!$A$106:FI$202,160,FALSE)))</f>
        <v>0</v>
      </c>
      <c r="FE36" s="6">
        <f>IF(ISERROR(VLOOKUP($A36,'Import OffPeak'!$A$3:FJ$99,161,FALSE)-VLOOKUP($A36,'Import OffPeak change'!$A$106:FJ$202,161,FALSE)),0,(VLOOKUP($A36,'Import OffPeak'!$A$3:FJ$99,161,FALSE)-VLOOKUP($A36,'Import OffPeak change'!$A$106:FJ$202,161,FALSE)))</f>
        <v>0</v>
      </c>
      <c r="FF36" s="6">
        <f>IF(ISERROR(VLOOKUP($A36,'Import OffPeak'!$A$3:FK$99,162,FALSE)-VLOOKUP($A36,'Import OffPeak change'!$A$106:FK$202,162,FALSE)),0,(VLOOKUP($A36,'Import OffPeak'!$A$3:FK$99,162,FALSE)-VLOOKUP($A36,'Import OffPeak change'!$A$106:FK$202,162,FALSE)))</f>
        <v>0</v>
      </c>
      <c r="FG36" s="6">
        <f>IF(ISERROR(VLOOKUP($A36,'Import OffPeak'!$A$3:FL$99,163,FALSE)-VLOOKUP($A36,'Import OffPeak change'!$A$106:FL$202,163,FALSE)),0,(VLOOKUP($A36,'Import OffPeak'!$A$3:FL$99,163,FALSE)-VLOOKUP($A36,'Import OffPeak change'!$A$106:FL$202,163,FALSE)))</f>
        <v>0</v>
      </c>
      <c r="FH36" s="6">
        <f>IF(ISERROR(VLOOKUP($A36,'Import OffPeak'!$A$3:FM$99,164,FALSE)-VLOOKUP($A36,'Import OffPeak change'!$A$106:FM$202,164,FALSE)),0,(VLOOKUP($A36,'Import OffPeak'!$A$3:FM$99,164,FALSE)-VLOOKUP($A36,'Import OffPeak change'!$A$106:FM$202,164,FALSE)))</f>
        <v>0</v>
      </c>
      <c r="FI36" s="6">
        <f>IF(ISERROR(VLOOKUP($A36,'Import OffPeak'!$A$3:FN$99,165,FALSE)-VLOOKUP($A36,'Import OffPeak change'!$A$106:FN$202,165,FALSE)),0,(VLOOKUP($A36,'Import OffPeak'!$A$3:FN$99,165,FALSE)-VLOOKUP($A36,'Import OffPeak change'!$A$106:FN$202,165,FALSE)))</f>
        <v>0</v>
      </c>
      <c r="FJ36" s="6">
        <f>IF(ISERROR(VLOOKUP($A36,'Import OffPeak'!$A$3:FO$99,166,FALSE)-VLOOKUP($A36,'Import OffPeak change'!$A$106:FO$202,166,FALSE)),0,(VLOOKUP($A36,'Import OffPeak'!$A$3:FO$99,166,FALSE)-VLOOKUP($A36,'Import OffPeak change'!$A$106:FO$202,166,FALSE)))</f>
        <v>0</v>
      </c>
      <c r="FK36" s="6">
        <f>IF(ISERROR(VLOOKUP($A36,'Import OffPeak'!$A$3:FP$99,167,FALSE)-VLOOKUP($A36,'Import OffPeak change'!$A$106:FP$202,167,FALSE)),0,(VLOOKUP($A36,'Import OffPeak'!$A$3:FP$99,167,FALSE)-VLOOKUP($A36,'Import OffPeak change'!$A$106:FP$202,167,FALSE)))</f>
        <v>0</v>
      </c>
      <c r="FL36" s="6">
        <f>IF(ISERROR(VLOOKUP($A36,'Import OffPeak'!$A$3:FQ$99,168,FALSE)-VLOOKUP($A36,'Import OffPeak change'!$A$106:FQ$202,168,FALSE)),0,(VLOOKUP($A36,'Import OffPeak'!$A$3:FQ$99,168,FALSE)-VLOOKUP($A36,'Import OffPeak change'!$A$106:FQ$202,168,FALSE)))</f>
        <v>0</v>
      </c>
      <c r="FM36" s="6">
        <f>IF(ISERROR(VLOOKUP($A36,'Import OffPeak'!$A$3:FR$99,169,FALSE)-VLOOKUP($A36,'Import OffPeak change'!$A$106:FR$202,169,FALSE)),0,(VLOOKUP($A36,'Import OffPeak'!$A$3:FR$99,169,FALSE)-VLOOKUP($A36,'Import OffPeak change'!$A$106:FR$202,169,FALSE)))</f>
        <v>0</v>
      </c>
      <c r="FN36" s="6">
        <f>IF(ISERROR(VLOOKUP($A36,'Import OffPeak'!$A$3:FS$99,170,FALSE)-VLOOKUP($A36,'Import OffPeak change'!$A$106:FS$202,170,FALSE)),0,(VLOOKUP($A36,'Import OffPeak'!$A$3:FS$99,170,FALSE)-VLOOKUP($A36,'Import OffPeak change'!$A$106:FS$202,170,FALSE)))</f>
        <v>0</v>
      </c>
      <c r="FO36" s="6">
        <f>IF(ISERROR(VLOOKUP($A36,'Import OffPeak'!$A$3:FT$99,171,FALSE)-VLOOKUP($A36,'Import OffPeak change'!$A$106:FT$202,171,FALSE)),0,(VLOOKUP($A36,'Import OffPeak'!$A$3:FT$99,171,FALSE)-VLOOKUP($A36,'Import OffPeak change'!$A$106:FT$202,171,FALSE)))</f>
        <v>0</v>
      </c>
      <c r="FP36" s="6">
        <f>IF(ISERROR(VLOOKUP($A36,'Import OffPeak'!$A$3:FU$99,172,FALSE)-VLOOKUP($A36,'Import OffPeak change'!$A$106:FU$202,172,FALSE)),0,(VLOOKUP($A36,'Import OffPeak'!$A$3:FU$99,172,FALSE)-VLOOKUP($A36,'Import OffPeak change'!$A$106:FU$202,172,FALSE)))</f>
        <v>0</v>
      </c>
      <c r="FQ36" s="6">
        <f>IF(ISERROR(VLOOKUP($A36,'Import OffPeak'!$A$3:FV$99,173,FALSE)-VLOOKUP($A36,'Import OffPeak change'!$A$106:FV$202,173,FALSE)),0,(VLOOKUP($A36,'Import OffPeak'!$A$3:FV$99,173,FALSE)-VLOOKUP($A36,'Import OffPeak change'!$A$106:FV$202,173,FALSE)))</f>
        <v>0</v>
      </c>
      <c r="FR36" s="6">
        <f>IF(ISERROR(VLOOKUP($A36,'Import OffPeak'!$A$3:FW$99,174,FALSE)-VLOOKUP($A36,'Import OffPeak change'!$A$106:FW$202,174,FALSE)),0,(VLOOKUP($A36,'Import OffPeak'!$A$3:FW$99,174,FALSE)-VLOOKUP($A36,'Import OffPeak change'!$A$106:FW$202,174,FALSE)))</f>
        <v>0</v>
      </c>
      <c r="FS36" s="6">
        <f>IF(ISERROR(VLOOKUP($A36,'Import OffPeak'!$A$3:FX$99,175,FALSE)-VLOOKUP($A36,'Import OffPeak change'!$A$106:FX$202,175,FALSE)),0,(VLOOKUP($A36,'Import OffPeak'!$A$3:FX$99,175,FALSE)-VLOOKUP($A36,'Import OffPeak change'!$A$106:FX$202,175,FALSE)))</f>
        <v>0</v>
      </c>
      <c r="FT36" s="6">
        <f>IF(ISERROR(VLOOKUP($A36,'Import OffPeak'!$A$3:FY$99,176,FALSE)-VLOOKUP($A36,'Import OffPeak change'!$A$106:FY$202,176,FALSE)),0,(VLOOKUP($A36,'Import OffPeak'!$A$3:FY$99,176,FALSE)-VLOOKUP($A36,'Import OffPeak change'!$A$106:FY$202,176,FALSE)))</f>
        <v>0</v>
      </c>
      <c r="FU36" s="6">
        <f>IF(ISERROR(VLOOKUP($A36,'Import OffPeak'!$A$3:FZ$99,177,FALSE)-VLOOKUP($A36,'Import OffPeak change'!$A$106:FZ$202,177,FALSE)),0,(VLOOKUP($A36,'Import OffPeak'!$A$3:FZ$99,177,FALSE)-VLOOKUP($A36,'Import OffPeak change'!$A$106:FZ$202,177,FALSE)))</f>
        <v>0</v>
      </c>
      <c r="FV36" s="6">
        <f>IF(ISERROR(VLOOKUP($A36,'Import OffPeak'!$A$3:GA$99,178,FALSE)-VLOOKUP($A36,'Import OffPeak change'!$A$106:GA$202,178,FALSE)),0,(VLOOKUP($A36,'Import OffPeak'!$A$3:GA$99,178,FALSE)-VLOOKUP($A36,'Import OffPeak change'!$A$106:GA$202,178,FALSE)))</f>
        <v>0</v>
      </c>
      <c r="FW36" s="6">
        <f>IF(ISERROR(VLOOKUP($A36,'Import OffPeak'!$A$3:GB$99,179,FALSE)-VLOOKUP($A36,'Import OffPeak change'!$A$106:GB$202,179,FALSE)),0,(VLOOKUP($A36,'Import OffPeak'!$A$3:GB$99,179,FALSE)-VLOOKUP($A36,'Import OffPeak change'!$A$106:GB$202,179,FALSE)))</f>
        <v>0</v>
      </c>
      <c r="FX36" s="6">
        <f>IF(ISERROR(VLOOKUP($A36,'Import OffPeak'!$A$3:GC$99,180,FALSE)-VLOOKUP($A36,'Import OffPeak change'!$A$106:GC$202,180,FALSE)),0,(VLOOKUP($A36,'Import OffPeak'!$A$3:GC$99,180,FALSE)-VLOOKUP($A36,'Import OffPeak change'!$A$106:GC$202,180,FALSE)))</f>
        <v>0</v>
      </c>
      <c r="FY36" s="6">
        <f>IF(ISERROR(VLOOKUP($A36,'Import OffPeak'!$A$3:GD$99,181,FALSE)-VLOOKUP($A36,'Import OffPeak change'!$A$106:GD$202,181,FALSE)),0,(VLOOKUP($A36,'Import OffPeak'!$A$3:GD$99,181,FALSE)-VLOOKUP($A36,'Import OffPeak change'!$A$106:GD$202,181,FALSE)))</f>
        <v>0</v>
      </c>
      <c r="FZ36" s="6">
        <f>IF(ISERROR(VLOOKUP($A36,'Import OffPeak'!$A$3:GE$99,182,FALSE)-VLOOKUP($A36,'Import OffPeak change'!$A$106:GE$202,182,FALSE)),0,(VLOOKUP($A36,'Import OffPeak'!$A$3:GE$99,182,FALSE)-VLOOKUP($A36,'Import OffPeak change'!$A$106:GE$202,182,FALSE)))</f>
        <v>0</v>
      </c>
      <c r="GA36" s="6">
        <f>IF(ISERROR(VLOOKUP($A36,'Import OffPeak'!$A$3:GF$99,183,FALSE)-VLOOKUP($A36,'Import OffPeak change'!$A$106:GF$202,183,FALSE)),0,(VLOOKUP($A36,'Import OffPeak'!$A$3:GF$99,183,FALSE)-VLOOKUP($A36,'Import OffPeak change'!$A$106:GF$202,183,FALSE)))</f>
        <v>0</v>
      </c>
      <c r="GB36" s="6">
        <f>IF(ISERROR(VLOOKUP($A36,'Import OffPeak'!$A$3:GG$99,184,FALSE)-VLOOKUP($A36,'Import OffPeak change'!$A$106:GG$202,184,FALSE)),0,(VLOOKUP($A36,'Import OffPeak'!$A$3:GG$99,184,FALSE)-VLOOKUP($A36,'Import OffPeak change'!$A$106:GG$202,184,FALSE)))</f>
        <v>0</v>
      </c>
      <c r="GC36" s="6">
        <f>IF(ISERROR(VLOOKUP($A36,'Import OffPeak'!$A$3:GH$99,185,FALSE)-VLOOKUP($A36,'Import OffPeak change'!$A$106:GH$202,185,FALSE)),0,(VLOOKUP($A36,'Import OffPeak'!$A$3:GH$99,185,FALSE)-VLOOKUP($A36,'Import OffPeak change'!$A$106:GH$202,185,FALSE)))</f>
        <v>0</v>
      </c>
      <c r="GD36" s="6">
        <f>IF(ISERROR(VLOOKUP($A36,'Import OffPeak'!$A$3:GI$99,186,FALSE)-VLOOKUP($A36,'Import OffPeak change'!$A$106:GI$202,186,FALSE)),0,(VLOOKUP($A36,'Import OffPeak'!$A$3:GI$99,186,FALSE)-VLOOKUP($A36,'Import OffPeak change'!$A$106:GI$202,186,FALSE)))</f>
        <v>0</v>
      </c>
      <c r="GE36" s="6">
        <f>IF(ISERROR(VLOOKUP($A36,'Import OffPeak'!$A$3:GJ$99,187,FALSE)-VLOOKUP($A36,'Import OffPeak change'!$A$106:GJ$202,187,FALSE)),0,(VLOOKUP($A36,'Import OffPeak'!$A$3:GJ$99,187,FALSE)-VLOOKUP($A36,'Import OffPeak change'!$A$106:GJ$202,187,FALSE)))</f>
        <v>0</v>
      </c>
      <c r="GF36" s="6">
        <f>IF(ISERROR(VLOOKUP($A36,'Import OffPeak'!$A$3:GK$99,188,FALSE)-VLOOKUP($A36,'Import OffPeak change'!$A$106:GK$202,188,FALSE)),0,(VLOOKUP($A36,'Import OffPeak'!$A$3:GK$99,188,FALSE)-VLOOKUP($A36,'Import OffPeak change'!$A$106:GK$202,188,FALSE)))</f>
        <v>0</v>
      </c>
      <c r="GG36" s="6">
        <f>IF(ISERROR(VLOOKUP($A36,'Import OffPeak'!$A$3:GL$99,189,FALSE)-VLOOKUP($A36,'Import OffPeak change'!$A$106:GL$202,189,FALSE)),0,(VLOOKUP($A36,'Import OffPeak'!$A$3:GL$99,189,FALSE)-VLOOKUP($A36,'Import OffPeak change'!$A$106:GL$202,189,FALSE)))</f>
        <v>0</v>
      </c>
      <c r="GH36" s="6">
        <f>IF(ISERROR(VLOOKUP($A36,'Import OffPeak'!$A$3:GM$99,190,FALSE)-VLOOKUP($A36,'Import OffPeak change'!$A$106:GM$202,190,FALSE)),0,(VLOOKUP($A36,'Import OffPeak'!$A$3:GM$99,190,FALSE)-VLOOKUP($A36,'Import OffPeak change'!$A$106:GM$202,190,FALSE)))</f>
        <v>0</v>
      </c>
      <c r="GI36" s="6">
        <f>IF(ISERROR(VLOOKUP($A36,'Import OffPeak'!$A$3:GN$99,191,FALSE)-VLOOKUP($A36,'Import OffPeak change'!$A$106:GN$202,191,FALSE)),0,(VLOOKUP($A36,'Import OffPeak'!$A$3:GN$99,191,FALSE)-VLOOKUP($A36,'Import OffPeak change'!$A$106:GN$202,191,FALSE)))</f>
        <v>0</v>
      </c>
      <c r="GJ36" s="6">
        <f>IF(ISERROR(VLOOKUP($A36,'Import OffPeak'!$A$3:GO$99,192,FALSE)-VLOOKUP($A36,'Import OffPeak change'!$A$106:GO$202,192,FALSE)),0,(VLOOKUP($A36,'Import OffPeak'!$A$3:GO$99,192,FALSE)-VLOOKUP($A36,'Import OffPeak change'!$A$106:GO$202,192,FALSE)))</f>
        <v>0</v>
      </c>
      <c r="GK36" s="6">
        <f>IF(ISERROR(VLOOKUP($A36,'Import OffPeak'!$A$3:GP$99,193,FALSE)-VLOOKUP($A36,'Import OffPeak change'!$A$106:GP$202,193,FALSE)),0,(VLOOKUP($A36,'Import OffPeak'!$A$3:GP$99,193,FALSE)-VLOOKUP($A36,'Import OffPeak change'!$A$106:GP$202,193,FALSE)))</f>
        <v>0</v>
      </c>
      <c r="GL36" s="6">
        <f>IF(ISERROR(VLOOKUP($A36,'Import OffPeak'!$A$3:GQ$99,194,FALSE)-VLOOKUP($A36,'Import OffPeak change'!$A$106:GQ$202,194,FALSE)),0,(VLOOKUP($A36,'Import OffPeak'!$A$3:GQ$99,194,FALSE)-VLOOKUP($A36,'Import OffPeak change'!$A$106:GQ$202,194,FALSE)))</f>
        <v>0</v>
      </c>
      <c r="GM36" s="6">
        <f>IF(ISERROR(VLOOKUP($A36,'Import OffPeak'!$A$3:GR$99,195,FALSE)-VLOOKUP($A36,'Import OffPeak change'!$A$106:GR$202,195,FALSE)),0,(VLOOKUP($A36,'Import OffPeak'!$A$3:GR$99,195,FALSE)-VLOOKUP($A36,'Import OffPeak change'!$A$106:GR$202,195,FALSE)))</f>
        <v>0</v>
      </c>
      <c r="GN36" s="6">
        <f>IF(ISERROR(VLOOKUP($A36,'Import OffPeak'!$A$3:GS$99,196,FALSE)-VLOOKUP($A36,'Import OffPeak change'!$A$106:GS$202,196,FALSE)),0,(VLOOKUP($A36,'Import OffPeak'!$A$3:GS$99,196,FALSE)-VLOOKUP($A36,'Import OffPeak change'!$A$106:GS$202,196,FALSE)))</f>
        <v>0</v>
      </c>
      <c r="GO36" s="6">
        <f>IF(ISERROR(VLOOKUP($A36,'Import OffPeak'!$A$3:GT$99,197,FALSE)-VLOOKUP($A36,'Import OffPeak change'!$A$106:GT$202,197,FALSE)),0,(VLOOKUP($A36,'Import OffPeak'!$A$3:GT$99,197,FALSE)-VLOOKUP($A36,'Import OffPeak change'!$A$106:GT$202,197,FALSE)))</f>
        <v>0</v>
      </c>
      <c r="GP36" s="6">
        <f>IF(ISERROR(VLOOKUP($A36,'Import OffPeak'!$A$3:GU$99,198,FALSE)-VLOOKUP($A36,'Import OffPeak change'!$A$106:GU$202,198,FALSE)),0,(VLOOKUP($A36,'Import OffPeak'!$A$3:GU$99,198,FALSE)-VLOOKUP($A36,'Import OffPeak change'!$A$106:GU$202,198,FALSE)))</f>
        <v>0</v>
      </c>
      <c r="GQ36" s="6">
        <f>IF(ISERROR(VLOOKUP($A36,'Import OffPeak'!$A$3:GV$99,199,FALSE)-VLOOKUP($A36,'Import OffPeak change'!$A$106:GV$202,199,FALSE)),0,(VLOOKUP($A36,'Import OffPeak'!$A$3:GV$99,199,FALSE)-VLOOKUP($A36,'Import OffPeak change'!$A$106:GV$202,199,FALSE)))</f>
        <v>0</v>
      </c>
      <c r="GR36" s="6">
        <f>IF(ISERROR(VLOOKUP($A36,'Import OffPeak'!$A$3:GW$99,200,FALSE)-VLOOKUP($A36,'Import OffPeak change'!$A$106:GW$202,200,FALSE)),0,(VLOOKUP($A36,'Import OffPeak'!$A$3:GW$99,200,FALSE)-VLOOKUP($A36,'Import OffPeak change'!$A$106:GW$202,200,FALSE)))</f>
        <v>0</v>
      </c>
      <c r="GS36" s="6">
        <f>IF(ISERROR(VLOOKUP($A36,'Import OffPeak'!$A$3:GX$99,201,FALSE)-VLOOKUP($A36,'Import OffPeak change'!$A$106:GX$202,201,FALSE)),0,(VLOOKUP($A36,'Import OffPeak'!$A$3:GX$99,201,FALSE)-VLOOKUP($A36,'Import OffPeak change'!$A$106:GX$202,201,FALSE)))</f>
        <v>0</v>
      </c>
      <c r="GT36" s="6">
        <f>IF(ISERROR(VLOOKUP($A36,'Import OffPeak'!$A$3:GY$99,202,FALSE)-VLOOKUP($A36,'Import OffPeak change'!$A$106:GY$202,202,FALSE)),0,(VLOOKUP($A36,'Import OffPeak'!$A$3:GY$99,202,FALSE)-VLOOKUP($A36,'Import OffPeak change'!$A$106:GY$202,202,FALSE)))</f>
        <v>0</v>
      </c>
      <c r="GU36" s="6">
        <f>IF(ISERROR(VLOOKUP($A36,'Import OffPeak'!$A$3:GZ$99,203,FALSE)-VLOOKUP($A36,'Import OffPeak change'!$A$106:GZ$202,203,FALSE)),0,(VLOOKUP($A36,'Import OffPeak'!$A$3:GZ$99,203,FALSE)-VLOOKUP($A36,'Import OffPeak change'!$A$106:GZ$202,203,FALSE)))</f>
        <v>0</v>
      </c>
      <c r="GV36" s="6">
        <f>IF(ISERROR(VLOOKUP($A36,'Import OffPeak'!$A$3:HA$99,204,FALSE)-VLOOKUP($A36,'Import OffPeak change'!$A$106:HA$202,204,FALSE)),0,(VLOOKUP($A36,'Import OffPeak'!$A$3:HA$99,204,FALSE)-VLOOKUP($A36,'Import OffPeak change'!$A$106:HA$202,204,FALSE)))</f>
        <v>0</v>
      </c>
      <c r="GW36" s="6">
        <f>IF(ISERROR(VLOOKUP($A36,'Import OffPeak'!$A$3:HB$99,205,FALSE)-VLOOKUP($A36,'Import OffPeak change'!$A$106:HB$202,205,FALSE)),0,(VLOOKUP($A36,'Import OffPeak'!$A$3:HB$99,205,FALSE)-VLOOKUP($A36,'Import OffPeak change'!$A$106:HB$202,205,FALSE)))</f>
        <v>0</v>
      </c>
      <c r="GX36" s="6">
        <f>IF(ISERROR(VLOOKUP($A36,'Import OffPeak'!$A$3:HC$99,206,FALSE)-VLOOKUP($A36,'Import OffPeak change'!$A$106:HC$202,206,FALSE)),0,(VLOOKUP($A36,'Import OffPeak'!$A$3:HC$99,206,FALSE)-VLOOKUP($A36,'Import OffPeak change'!$A$106:HC$202,206,FALSE)))</f>
        <v>0</v>
      </c>
      <c r="GY36" s="6">
        <f>IF(ISERROR(VLOOKUP($A36,'Import OffPeak'!$A$3:HD$99,207,FALSE)-VLOOKUP($A36,'Import OffPeak change'!$A$106:HD$202,207,FALSE)),0,(VLOOKUP($A36,'Import OffPeak'!$A$3:HD$99,207,FALSE)-VLOOKUP($A36,'Import OffPeak change'!$A$106:HD$202,207,FALSE)))</f>
        <v>0</v>
      </c>
      <c r="GZ36" s="6">
        <f>IF(ISERROR(VLOOKUP($A36,'Import OffPeak'!$A$3:HE$99,208,FALSE)-VLOOKUP($A36,'Import OffPeak change'!$A$106:HE$202,208,FALSE)),0,(VLOOKUP($A36,'Import OffPeak'!$A$3:HE$99,208,FALSE)-VLOOKUP($A36,'Import OffPeak change'!$A$106:HE$202,208,FALSE)))</f>
        <v>0</v>
      </c>
      <c r="HA36" s="6">
        <f>IF(ISERROR(VLOOKUP($A36,'Import OffPeak'!$A$3:HF$99,209,FALSE)-VLOOKUP($A36,'Import OffPeak change'!$A$106:HF$202,209,FALSE)),0,(VLOOKUP($A36,'Import OffPeak'!$A$3:HF$99,209,FALSE)-VLOOKUP($A36,'Import OffPeak change'!$A$106:HF$202,209,FALSE)))</f>
        <v>0</v>
      </c>
      <c r="HB36" s="6">
        <f>IF(ISERROR(VLOOKUP($A36,'Import OffPeak'!$A$3:HG$99,210,FALSE)-VLOOKUP($A36,'Import OffPeak change'!$A$106:HG$202,210,FALSE)),0,(VLOOKUP($A36,'Import OffPeak'!$A$3:HG$99,210,FALSE)-VLOOKUP($A36,'Import OffPeak change'!$A$106:HG$202,210,FALSE)))</f>
        <v>0</v>
      </c>
      <c r="HC36" s="6">
        <f>IF(ISERROR(VLOOKUP($A36,'Import OffPeak'!$A$3:HH$99,211,FALSE)-VLOOKUP($A36,'Import OffPeak change'!$A$106:HH$202,211,FALSE)),0,(VLOOKUP($A36,'Import OffPeak'!$A$3:HH$99,211,FALSE)-VLOOKUP($A36,'Import OffPeak change'!$A$106:HH$202,211,FALSE)))</f>
        <v>0</v>
      </c>
      <c r="HD36" s="6">
        <f>IF(ISERROR(VLOOKUP($A36,'Import OffPeak'!$A$3:HI$99,212,FALSE)-VLOOKUP($A36,'Import OffPeak change'!$A$106:HI$202,212,FALSE)),0,(VLOOKUP($A36,'Import OffPeak'!$A$3:HI$99,212,FALSE)-VLOOKUP($A36,'Import OffPeak change'!$A$106:HI$202,212,FALSE)))</f>
        <v>0</v>
      </c>
      <c r="HE36" s="6">
        <f>IF(ISERROR(VLOOKUP($A36,'Import OffPeak'!$A$3:HJ$99,213,FALSE)-VLOOKUP($A36,'Import OffPeak change'!$A$106:HJ$202,213,FALSE)),0,(VLOOKUP($A36,'Import OffPeak'!$A$3:HJ$99,213,FALSE)-VLOOKUP($A36,'Import OffPeak change'!$A$106:HJ$202,213,FALSE)))</f>
        <v>0</v>
      </c>
      <c r="HF36" s="6">
        <f>IF(ISERROR(VLOOKUP($A36,'Import OffPeak'!$A$3:HK$99,214,FALSE)-VLOOKUP($A36,'Import OffPeak change'!$A$106:HK$202,214,FALSE)),0,(VLOOKUP($A36,'Import OffPeak'!$A$3:HK$99,214,FALSE)-VLOOKUP($A36,'Import OffPeak change'!$A$106:HK$202,214,FALSE)))</f>
        <v>0</v>
      </c>
      <c r="HG36" s="6">
        <f>IF(ISERROR(VLOOKUP($A36,'Import OffPeak'!$A$3:HL$99,215,FALSE)-VLOOKUP($A36,'Import OffPeak change'!$A$106:HL$202,215,FALSE)),0,(VLOOKUP($A36,'Import OffPeak'!$A$3:HL$99,215,FALSE)-VLOOKUP($A36,'Import OffPeak change'!$A$106:HL$202,215,FALSE)))</f>
        <v>0</v>
      </c>
      <c r="HH36" s="6">
        <f>IF(ISERROR(VLOOKUP($A36,'Import OffPeak'!$A$3:HM$99,216,FALSE)-VLOOKUP($A36,'Import OffPeak change'!$A$106:HM$202,216,FALSE)),0,(VLOOKUP($A36,'Import OffPeak'!$A$3:HM$99,216,FALSE)-VLOOKUP($A36,'Import OffPeak change'!$A$106:HM$202,216,FALSE)))</f>
        <v>0</v>
      </c>
      <c r="HI36" s="6">
        <f>IF(ISERROR(VLOOKUP($A36,'Import OffPeak'!$A$3:HN$99,217,FALSE)-VLOOKUP($A36,'Import OffPeak change'!$A$106:HN$202,217,FALSE)),0,(VLOOKUP($A36,'Import OffPeak'!$A$3:HN$99,217,FALSE)-VLOOKUP($A36,'Import OffPeak change'!$A$106:HN$202,217,FALSE)))</f>
        <v>0</v>
      </c>
      <c r="HJ36" s="6">
        <f>IF(ISERROR(VLOOKUP($A36,'Import OffPeak'!$A$3:HO$99,218,FALSE)-VLOOKUP($A36,'Import OffPeak change'!$A$106:HO$202,218,FALSE)),0,(VLOOKUP($A36,'Import OffPeak'!$A$3:HO$99,218,FALSE)-VLOOKUP($A36,'Import OffPeak change'!$A$106:HO$202,218,FALSE)))</f>
        <v>0</v>
      </c>
      <c r="HK36" s="6">
        <f>IF(ISERROR(VLOOKUP($A36,'Import OffPeak'!$A$3:HP$99,219,FALSE)-VLOOKUP($A36,'Import OffPeak change'!$A$106:HP$202,219,FALSE)),0,(VLOOKUP($A36,'Import OffPeak'!$A$3:HP$99,219,FALSE)-VLOOKUP($A36,'Import OffPeak change'!$A$106:HP$202,219,FALSE)))</f>
        <v>0</v>
      </c>
      <c r="HL36" s="6">
        <f>IF(ISERROR(VLOOKUP($A36,'Import OffPeak'!$A$3:HQ$99,220,FALSE)-VLOOKUP($A36,'Import OffPeak change'!$A$106:HQ$202,220,FALSE)),0,(VLOOKUP($A36,'Import OffPeak'!$A$3:HQ$99,220,FALSE)-VLOOKUP($A36,'Import OffPeak change'!$A$106:HQ$202,220,FALSE)))</f>
        <v>0</v>
      </c>
      <c r="HM36" s="6">
        <f>IF(ISERROR(VLOOKUP($A36,'Import OffPeak'!$A$3:HR$99,221,FALSE)-VLOOKUP($A36,'Import OffPeak change'!$A$106:HR$202,221,FALSE)),0,(VLOOKUP($A36,'Import OffPeak'!$A$3:HR$99,221,FALSE)-VLOOKUP($A36,'Import OffPeak change'!$A$106:HR$202,221,FALSE)))</f>
        <v>0</v>
      </c>
      <c r="HN36" s="6">
        <f>IF(ISERROR(VLOOKUP($A36,'Import OffPeak'!$A$3:HS$99,222,FALSE)-VLOOKUP($A36,'Import OffPeak change'!$A$106:HS$202,222,FALSE)),0,(VLOOKUP($A36,'Import OffPeak'!$A$3:HS$99,222,FALSE)-VLOOKUP($A36,'Import OffPeak change'!$A$106:HS$202,222,FALSE)))</f>
        <v>0</v>
      </c>
      <c r="HO36" s="6">
        <f>IF(ISERROR(VLOOKUP($A36,'Import OffPeak'!$A$3:HT$99,223,FALSE)-VLOOKUP($A36,'Import OffPeak change'!$A$106:HT$202,223,FALSE)),0,(VLOOKUP($A36,'Import OffPeak'!$A$3:HT$99,223,FALSE)-VLOOKUP($A36,'Import OffPeak change'!$A$106:HT$202,223,FALSE)))</f>
        <v>0</v>
      </c>
      <c r="HP36" s="6">
        <f>IF(ISERROR(VLOOKUP($A36,'Import OffPeak'!$A$3:HU$99,224,FALSE)-VLOOKUP($A36,'Import OffPeak change'!$A$106:HU$202,224,FALSE)),0,(VLOOKUP($A36,'Import OffPeak'!$A$3:HU$99,224,FALSE)-VLOOKUP($A36,'Import OffPeak change'!$A$106:HU$202,224,FALSE)))</f>
        <v>0</v>
      </c>
      <c r="HQ36" s="6">
        <f>IF(ISERROR(VLOOKUP($A36,'Import OffPeak'!$A$3:HV$99,225,FALSE)-VLOOKUP($A36,'Import OffPeak change'!$A$106:HV$202,225,FALSE)),0,(VLOOKUP($A36,'Import OffPeak'!$A$3:HV$99,225,FALSE)-VLOOKUP($A36,'Import OffPeak change'!$A$106:HV$202,225,FALSE)))</f>
        <v>0</v>
      </c>
      <c r="HR36" s="6">
        <f>IF(ISERROR(VLOOKUP($A36,'Import OffPeak'!$A$3:HW$99,226,FALSE)-VLOOKUP($A36,'Import OffPeak change'!$A$106:HW$202,226,FALSE)),0,(VLOOKUP($A36,'Import OffPeak'!$A$3:HW$99,226,FALSE)-VLOOKUP($A36,'Import OffPeak change'!$A$106:HW$202,226,FALSE)))</f>
        <v>0</v>
      </c>
      <c r="HS36" s="6">
        <f>IF(ISERROR(VLOOKUP($A36,'Import OffPeak'!$A$3:HX$99,227,FALSE)-VLOOKUP($A36,'Import OffPeak change'!$A$106:HX$202,227,FALSE)),0,(VLOOKUP($A36,'Import OffPeak'!$A$3:HX$99,227,FALSE)-VLOOKUP($A36,'Import OffPeak change'!$A$106:HX$202,227,FALSE)))</f>
        <v>0</v>
      </c>
      <c r="HT36" s="6">
        <f>IF(ISERROR(VLOOKUP($A36,'Import OffPeak'!$A$3:HY$99,228,FALSE)-VLOOKUP($A36,'Import OffPeak change'!$A$106:HY$202,228,FALSE)),0,(VLOOKUP($A36,'Import OffPeak'!$A$3:HY$99,228,FALSE)-VLOOKUP($A36,'Import OffPeak change'!$A$106:HY$202,228,FALSE)))</f>
        <v>0</v>
      </c>
      <c r="HU36" s="6">
        <f>IF(ISERROR(VLOOKUP($A36,'Import OffPeak'!$A$3:HZ$99,229,FALSE)-VLOOKUP($A36,'Import OffPeak change'!$A$106:HZ$202,229,FALSE)),0,(VLOOKUP($A36,'Import OffPeak'!$A$3:HZ$99,229,FALSE)-VLOOKUP($A36,'Import OffPeak change'!$A$106:HZ$202,229,FALSE)))</f>
        <v>0</v>
      </c>
      <c r="HV36" s="6">
        <f>IF(ISERROR(VLOOKUP($A36,'Import OffPeak'!$A$3:IA$99,230,FALSE)-VLOOKUP($A36,'Import OffPeak change'!$A$106:IA$202,230,FALSE)),0,(VLOOKUP($A36,'Import OffPeak'!$A$3:IA$99,230,FALSE)-VLOOKUP($A36,'Import OffPeak change'!$A$106:IA$202,230,FALSE)))</f>
        <v>0</v>
      </c>
      <c r="HW36" s="6">
        <f>IF(ISERROR(VLOOKUP($A36,'Import OffPeak'!$A$3:IB$99,231,FALSE)-VLOOKUP($A36,'Import OffPeak change'!$A$106:IB$202,231,FALSE)),0,(VLOOKUP($A36,'Import OffPeak'!$A$3:IB$99,231,FALSE)-VLOOKUP($A36,'Import OffPeak change'!$A$106:IB$202,231,FALSE)))</f>
        <v>0</v>
      </c>
      <c r="HX36" s="6">
        <f>IF(ISERROR(VLOOKUP($A36,'Import OffPeak'!$A$3:IC$99,232,FALSE)-VLOOKUP($A36,'Import OffPeak change'!$A$106:IC$202,232,FALSE)),0,(VLOOKUP($A36,'Import OffPeak'!$A$3:IC$99,232,FALSE)-VLOOKUP($A36,'Import OffPeak change'!$A$106:IC$202,232,FALSE)))</f>
        <v>0</v>
      </c>
      <c r="HY36" s="6">
        <f>IF(ISERROR(VLOOKUP($A36,'Import OffPeak'!$A$3:ID$99,233,FALSE)-VLOOKUP($A36,'Import OffPeak change'!$A$106:ID$202,233,FALSE)),0,(VLOOKUP($A36,'Import OffPeak'!$A$3:ID$99,233,FALSE)-VLOOKUP($A36,'Import OffPeak change'!$A$106:ID$202,233,FALSE)))</f>
        <v>0</v>
      </c>
      <c r="HZ36" s="6">
        <f>IF(ISERROR(VLOOKUP($A36,'Import OffPeak'!$A$3:IE$99,234,FALSE)-VLOOKUP($A36,'Import OffPeak change'!$A$106:IE$202,234,FALSE)),0,(VLOOKUP($A36,'Import OffPeak'!$A$3:IE$99,234,FALSE)-VLOOKUP($A36,'Import OffPeak change'!$A$106:IE$202,234,FALSE)))</f>
        <v>0</v>
      </c>
      <c r="IA36" s="6">
        <f>IF(ISERROR(VLOOKUP($A36,'Import OffPeak'!$A$3:IF$99,235,FALSE)-VLOOKUP($A36,'Import OffPeak change'!$A$106:IF$202,235,FALSE)),0,(VLOOKUP($A36,'Import OffPeak'!$A$3:IF$99,235,FALSE)-VLOOKUP($A36,'Import OffPeak change'!$A$106:IF$202,235,FALSE)))</f>
        <v>0</v>
      </c>
      <c r="IB36" s="6">
        <f>IF(ISERROR(VLOOKUP($A36,'Import OffPeak'!$A$3:IG$99,236,FALSE)-VLOOKUP($A36,'Import OffPeak change'!$A$106:IG$202,236,FALSE)),0,(VLOOKUP($A36,'Import OffPeak'!$A$3:IG$99,236,FALSE)-VLOOKUP($A36,'Import OffPeak change'!$A$106:IG$202,236,FALSE)))</f>
        <v>0</v>
      </c>
      <c r="IC36" s="6">
        <f>IF(ISERROR(VLOOKUP($A36,'Import OffPeak'!$A$3:IH$99,237,FALSE)-VLOOKUP($A36,'Import OffPeak change'!$A$106:IH$202,237,FALSE)),0,(VLOOKUP($A36,'Import OffPeak'!$A$3:IH$99,237,FALSE)-VLOOKUP($A36,'Import OffPeak change'!$A$106:IH$202,237,FALSE)))</f>
        <v>0</v>
      </c>
      <c r="ID36" s="6">
        <f>IF(ISERROR(VLOOKUP($A36,'Import OffPeak'!$A$3:II$99,238,FALSE)-VLOOKUP($A36,'Import OffPeak change'!$A$106:II$202,238,FALSE)),0,(VLOOKUP($A36,'Import OffPeak'!$A$3:II$99,238,FALSE)-VLOOKUP($A36,'Import OffPeak change'!$A$106:II$202,238,FALSE)))</f>
        <v>0</v>
      </c>
      <c r="IE36" s="6">
        <f>IF(ISERROR(VLOOKUP($A36,'Import OffPeak'!$A$3:IJ$99,239,FALSE)-VLOOKUP($A36,'Import OffPeak change'!$A$106:IJ$202,239,FALSE)),0,(VLOOKUP($A36,'Import OffPeak'!$A$3:IJ$99,239,FALSE)-VLOOKUP($A36,'Import OffPeak change'!$A$106:IJ$202,239,FALSE)))</f>
        <v>0</v>
      </c>
    </row>
    <row r="37" spans="1:239">
      <c r="A37" s="168" t="str">
        <f>IF('Import OffPeak'!A34=0,"",'Import OffPeak'!A34)</f>
        <v>BIO-INV</v>
      </c>
      <c r="B37" s="6"/>
      <c r="C37" s="6"/>
      <c r="D37" s="6"/>
      <c r="E37" s="6"/>
      <c r="F37" s="6"/>
      <c r="G37" s="6">
        <f>IF(ISERROR(VLOOKUP($A37,'Import OffPeak'!$A$3:L$99,7,FALSE)-VLOOKUP($A37,'Import OffPeak change'!$A$106:L$202,7,FALSE)),0,(VLOOKUP($A37,'Import OffPeak'!$A$3:L$99,7,FALSE)-VLOOKUP($A37,'Import OffPeak change'!$A$106:L$202,7,FALSE)))</f>
        <v>0</v>
      </c>
      <c r="H37" s="6">
        <f>IF(ISERROR(VLOOKUP($A37,'Import OffPeak'!$A$3:M$99,8,FALSE)-VLOOKUP($A37,'Import OffPeak change'!$A$106:M$202,8,FALSE)),0,(VLOOKUP($A37,'Import OffPeak'!$A$3:M$99,8,FALSE)-VLOOKUP($A37,'Import OffPeak change'!$A$106:M$202,8,FALSE)))</f>
        <v>0</v>
      </c>
      <c r="I37" s="6">
        <f>IF(ISERROR(VLOOKUP($A37,'Import OffPeak'!$A$3:N$99,9,FALSE)-VLOOKUP($A37,'Import OffPeak change'!$A$106:N$202,9,FALSE)),0,(VLOOKUP($A37,'Import OffPeak'!$A$3:N$99,9,FALSE)-VLOOKUP($A37,'Import OffPeak change'!$A$106:N$202,9,FALSE)))</f>
        <v>0</v>
      </c>
      <c r="J37" s="6">
        <f>IF(ISERROR(VLOOKUP($A37,'Import OffPeak'!$A$3:O$99,10,FALSE)-VLOOKUP($A37,'Import OffPeak change'!$A$106:O$202,10,FALSE)),0,(VLOOKUP($A37,'Import OffPeak'!$A$3:O$99,10,FALSE)-VLOOKUP($A37,'Import OffPeak change'!$A$106:O$202,10,FALSE)))</f>
        <v>0</v>
      </c>
      <c r="K37" s="6">
        <f>IF(ISERROR(VLOOKUP($A37,'Import OffPeak'!$A$3:P$99,11,FALSE)-VLOOKUP($A37,'Import OffPeak change'!$A$106:P$202,11,FALSE)),0,(VLOOKUP($A37,'Import OffPeak'!$A$3:P$99,11,FALSE)-VLOOKUP($A37,'Import OffPeak change'!$A$106:P$202,11,FALSE)))</f>
        <v>0</v>
      </c>
      <c r="L37" s="6">
        <f>IF(ISERROR(VLOOKUP($A37,'Import OffPeak'!$A$3:Q$99,12,FALSE)-VLOOKUP($A37,'Import OffPeak change'!$A$106:Q$202,12,FALSE)),0,(VLOOKUP($A37,'Import OffPeak'!$A$3:Q$99,12,FALSE)-VLOOKUP($A37,'Import OffPeak change'!$A$106:Q$202,12,FALSE)))</f>
        <v>0</v>
      </c>
      <c r="M37" s="6">
        <f>IF(ISERROR(VLOOKUP($A37,'Import OffPeak'!$A$3:R$99,13,FALSE)-VLOOKUP($A37,'Import OffPeak change'!$A$106:R$202,13,FALSE)),0,(VLOOKUP($A37,'Import OffPeak'!$A$3:R$99,13,FALSE)-VLOOKUP($A37,'Import OffPeak change'!$A$106:R$202,13,FALSE)))</f>
        <v>0</v>
      </c>
      <c r="N37" s="6">
        <f>IF(ISERROR(VLOOKUP($A37,'Import OffPeak'!$A$3:S$99,14,FALSE)-VLOOKUP($A37,'Import OffPeak change'!$A$106:S$202,14,FALSE)),0,(VLOOKUP($A37,'Import OffPeak'!$A$3:S$99,14,FALSE)-VLOOKUP($A37,'Import OffPeak change'!$A$106:S$202,14,FALSE)))</f>
        <v>0</v>
      </c>
      <c r="O37" s="6">
        <f>IF(ISERROR(VLOOKUP($A37,'Import OffPeak'!$A$3:T$99,15,FALSE)-VLOOKUP($A37,'Import OffPeak change'!$A$106:T$202,15,FALSE)),0,(VLOOKUP($A37,'Import OffPeak'!$A$3:T$99,15,FALSE)-VLOOKUP($A37,'Import OffPeak change'!$A$106:T$202,15,FALSE)))</f>
        <v>0</v>
      </c>
      <c r="P37" s="6">
        <f>IF(ISERROR(VLOOKUP($A37,'Import OffPeak'!$A$3:U$99,16,FALSE)-VLOOKUP($A37,'Import OffPeak change'!$A$106:U$202,16,FALSE)),0,(VLOOKUP($A37,'Import OffPeak'!$A$3:U$99,16,FALSE)-VLOOKUP($A37,'Import OffPeak change'!$A$106:U$202,16,FALSE)))</f>
        <v>0</v>
      </c>
      <c r="Q37" s="6">
        <f>IF(ISERROR(VLOOKUP($A37,'Import OffPeak'!$A$3:V$99,17,FALSE)-VLOOKUP($A37,'Import OffPeak change'!$A$106:V$202,17,FALSE)),0,(VLOOKUP($A37,'Import OffPeak'!$A$3:V$99,17,FALSE)-VLOOKUP($A37,'Import OffPeak change'!$A$106:V$202,17,FALSE)))</f>
        <v>0</v>
      </c>
      <c r="R37" s="6">
        <f>IF(ISERROR(VLOOKUP($A37,'Import OffPeak'!$A$3:W$99,18,FALSE)-VLOOKUP($A37,'Import OffPeak change'!$A$106:W$202,18,FALSE)),0,(VLOOKUP($A37,'Import OffPeak'!$A$3:W$99,18,FALSE)-VLOOKUP($A37,'Import OffPeak change'!$A$106:W$202,18,FALSE)))</f>
        <v>0</v>
      </c>
      <c r="S37" s="6">
        <f>IF(ISERROR(VLOOKUP($A37,'Import OffPeak'!$A$3:X$99,19,FALSE)-VLOOKUP($A37,'Import OffPeak change'!$A$106:X$202,19,FALSE)),0,(VLOOKUP($A37,'Import OffPeak'!$A$3:X$99,19,FALSE)-VLOOKUP($A37,'Import OffPeak change'!$A$106:X$202,19,FALSE)))</f>
        <v>0</v>
      </c>
      <c r="T37" s="6">
        <f>IF(ISERROR(VLOOKUP($A37,'Import OffPeak'!$A$3:Y$99,20,FALSE)-VLOOKUP($A37,'Import OffPeak change'!$A$106:Y$202,20,FALSE)),0,(VLOOKUP($A37,'Import OffPeak'!$A$3:Y$99,20,FALSE)-VLOOKUP($A37,'Import OffPeak change'!$A$106:Y$202,20,FALSE)))</f>
        <v>0</v>
      </c>
      <c r="U37" s="6">
        <f>IF(ISERROR(VLOOKUP($A37,'Import OffPeak'!$A$3:Z$99,21,FALSE)-VLOOKUP($A37,'Import OffPeak change'!$A$106:Z$202,21,FALSE)),0,(VLOOKUP($A37,'Import OffPeak'!$A$3:Z$99,21,FALSE)-VLOOKUP($A37,'Import OffPeak change'!$A$106:Z$202,21,FALSE)))</f>
        <v>0</v>
      </c>
      <c r="V37" s="6">
        <f>IF(ISERROR(VLOOKUP($A37,'Import OffPeak'!$A$3:AA$99,22,FALSE)-VLOOKUP($A37,'Import OffPeak change'!$A$106:AA$202,22,FALSE)),0,(VLOOKUP($A37,'Import OffPeak'!$A$3:AA$99,22,FALSE)-VLOOKUP($A37,'Import OffPeak change'!$A$106:AA$202,22,FALSE)))</f>
        <v>0</v>
      </c>
      <c r="W37" s="6">
        <f>IF(ISERROR(VLOOKUP($A37,'Import OffPeak'!$A$3:AB$99,23,FALSE)-VLOOKUP($A37,'Import OffPeak change'!$A$106:AB$202,23,FALSE)),0,(VLOOKUP($A37,'Import OffPeak'!$A$3:AB$99,23,FALSE)-VLOOKUP($A37,'Import OffPeak change'!$A$106:AB$202,23,FALSE)))</f>
        <v>0</v>
      </c>
      <c r="X37" s="6">
        <f>IF(ISERROR(VLOOKUP($A37,'Import OffPeak'!$A$3:AC$99,24,FALSE)-VLOOKUP($A37,'Import OffPeak change'!$A$106:AC$202,24,FALSE)),0,(VLOOKUP($A37,'Import OffPeak'!$A$3:AC$99,24,FALSE)-VLOOKUP($A37,'Import OffPeak change'!$A$106:AC$202,24,FALSE)))</f>
        <v>0</v>
      </c>
      <c r="Y37" s="6">
        <f>IF(ISERROR(VLOOKUP($A37,'Import OffPeak'!$A$3:AD$99,25,FALSE)-VLOOKUP($A37,'Import OffPeak change'!$A$106:AD$202,25,FALSE)),0,(VLOOKUP($A37,'Import OffPeak'!$A$3:AD$99,25,FALSE)-VLOOKUP($A37,'Import OffPeak change'!$A$106:AD$202,25,FALSE)))</f>
        <v>0</v>
      </c>
      <c r="Z37" s="6">
        <f>IF(ISERROR(VLOOKUP($A37,'Import OffPeak'!$A$3:AE$99,26,FALSE)-VLOOKUP($A37,'Import OffPeak change'!$A$106:AE$202,26,FALSE)),0,(VLOOKUP($A37,'Import OffPeak'!$A$3:AE$99,26,FALSE)-VLOOKUP($A37,'Import OffPeak change'!$A$106:AE$202,26,FALSE)))</f>
        <v>0</v>
      </c>
      <c r="AA37" s="6">
        <f>IF(ISERROR(VLOOKUP($A37,'Import OffPeak'!$A$3:AF$99,27,FALSE)-VLOOKUP($A37,'Import OffPeak change'!$A$106:AF$202,27,FALSE)),0,(VLOOKUP($A37,'Import OffPeak'!$A$3:AF$99,27,FALSE)-VLOOKUP($A37,'Import OffPeak change'!$A$106:AF$202,27,FALSE)))</f>
        <v>0</v>
      </c>
      <c r="AB37" s="6">
        <f>IF(ISERROR(VLOOKUP($A37,'Import OffPeak'!$A$3:AG$99,28,FALSE)-VLOOKUP($A37,'Import OffPeak change'!$A$106:AG$202,28,FALSE)),0,(VLOOKUP($A37,'Import OffPeak'!$A$3:AG$99,28,FALSE)-VLOOKUP($A37,'Import OffPeak change'!$A$106:AG$202,28,FALSE)))</f>
        <v>0</v>
      </c>
      <c r="AC37" s="6">
        <f>IF(ISERROR(VLOOKUP($A37,'Import OffPeak'!$A$3:AH$99,29,FALSE)-VLOOKUP($A37,'Import OffPeak change'!$A$106:AH$202,29,FALSE)),0,(VLOOKUP($A37,'Import OffPeak'!$A$3:AH$99,29,FALSE)-VLOOKUP($A37,'Import OffPeak change'!$A$106:AH$202,29,FALSE)))</f>
        <v>0</v>
      </c>
      <c r="AD37" s="6">
        <f>IF(ISERROR(VLOOKUP($A37,'Import OffPeak'!$A$3:AI$99,30,FALSE)-VLOOKUP($A37,'Import OffPeak change'!$A$106:AI$202,30,FALSE)),0,(VLOOKUP($A37,'Import OffPeak'!$A$3:AI$99,30,FALSE)-VLOOKUP($A37,'Import OffPeak change'!$A$106:AI$202,30,FALSE)))</f>
        <v>0</v>
      </c>
      <c r="AE37" s="6">
        <f>IF(ISERROR(VLOOKUP($A37,'Import OffPeak'!$A$3:AJ$99,31,FALSE)-VLOOKUP($A37,'Import OffPeak change'!$A$106:AJ$202,31,FALSE)),0,(VLOOKUP($A37,'Import OffPeak'!$A$3:AJ$99,31,FALSE)-VLOOKUP($A37,'Import OffPeak change'!$A$106:AJ$202,31,FALSE)))</f>
        <v>0</v>
      </c>
      <c r="AF37" s="6">
        <f>IF(ISERROR(VLOOKUP($A37,'Import OffPeak'!$A$3:AK$99,32,FALSE)-VLOOKUP($A37,'Import OffPeak change'!$A$106:AK$202,32,FALSE)),0,(VLOOKUP($A37,'Import OffPeak'!$A$3:AK$99,32,FALSE)-VLOOKUP($A37,'Import OffPeak change'!$A$106:AK$202,32,FALSE)))</f>
        <v>0</v>
      </c>
      <c r="AG37" s="6">
        <f>IF(ISERROR(VLOOKUP($A37,'Import OffPeak'!$A$3:AL$99,33,FALSE)-VLOOKUP($A37,'Import OffPeak change'!$A$106:AL$202,33,FALSE)),0,(VLOOKUP($A37,'Import OffPeak'!$A$3:AL$99,33,FALSE)-VLOOKUP($A37,'Import OffPeak change'!$A$106:AL$202,33,FALSE)))</f>
        <v>0</v>
      </c>
      <c r="AH37" s="6">
        <f>IF(ISERROR(VLOOKUP($A37,'Import OffPeak'!$A$3:AM$99,34,FALSE)-VLOOKUP($A37,'Import OffPeak change'!$A$106:AM$202,34,FALSE)),0,(VLOOKUP($A37,'Import OffPeak'!$A$3:AM$99,34,FALSE)-VLOOKUP($A37,'Import OffPeak change'!$A$106:AM$202,34,FALSE)))</f>
        <v>0</v>
      </c>
      <c r="AI37" s="6">
        <f>IF(ISERROR(VLOOKUP($A37,'Import OffPeak'!$A$3:AN$99,35,FALSE)-VLOOKUP($A37,'Import OffPeak change'!$A$106:AN$202,35,FALSE)),0,(VLOOKUP($A37,'Import OffPeak'!$A$3:AN$99,35,FALSE)-VLOOKUP($A37,'Import OffPeak change'!$A$106:AN$202,35,FALSE)))</f>
        <v>0</v>
      </c>
      <c r="AJ37" s="6">
        <f>IF(ISERROR(VLOOKUP($A37,'Import OffPeak'!$A$3:AO$99,36,FALSE)-VLOOKUP($A37,'Import OffPeak change'!$A$106:AO$202,36,FALSE)),0,(VLOOKUP($A37,'Import OffPeak'!$A$3:AO$99,36,FALSE)-VLOOKUP($A37,'Import OffPeak change'!$A$106:AO$202,36,FALSE)))</f>
        <v>0</v>
      </c>
      <c r="AK37" s="6">
        <f>IF(ISERROR(VLOOKUP($A37,'Import OffPeak'!$A$3:AP$99,37,FALSE)-VLOOKUP($A37,'Import OffPeak change'!$A$106:AP$202,37,FALSE)),0,(VLOOKUP($A37,'Import OffPeak'!$A$3:AP$99,37,FALSE)-VLOOKUP($A37,'Import OffPeak change'!$A$106:AP$202,37,FALSE)))</f>
        <v>0</v>
      </c>
      <c r="AL37" s="6">
        <f>IF(ISERROR(VLOOKUP($A37,'Import OffPeak'!$A$3:AQ$99,38,FALSE)-VLOOKUP($A37,'Import OffPeak change'!$A$106:AQ$202,38,FALSE)),0,(VLOOKUP($A37,'Import OffPeak'!$A$3:AQ$99,38,FALSE)-VLOOKUP($A37,'Import OffPeak change'!$A$106:AQ$202,38,FALSE)))</f>
        <v>0</v>
      </c>
      <c r="AM37" s="6">
        <f>IF(ISERROR(VLOOKUP($A37,'Import OffPeak'!$A$3:AR$99,39,FALSE)-VLOOKUP($A37,'Import OffPeak change'!$A$106:AR$202,39,FALSE)),0,(VLOOKUP($A37,'Import OffPeak'!$A$3:AR$99,39,FALSE)-VLOOKUP($A37,'Import OffPeak change'!$A$106:AR$202,39,FALSE)))</f>
        <v>0</v>
      </c>
      <c r="AN37" s="6">
        <f>IF(ISERROR(VLOOKUP($A37,'Import OffPeak'!$A$3:AS$99,40,FALSE)-VLOOKUP($A37,'Import OffPeak change'!$A$106:AS$202,40,FALSE)),0,(VLOOKUP($A37,'Import OffPeak'!$A$3:AS$99,40,FALSE)-VLOOKUP($A37,'Import OffPeak change'!$A$106:AS$202,40,FALSE)))</f>
        <v>0</v>
      </c>
      <c r="AO37" s="6">
        <f>IF(ISERROR(VLOOKUP($A37,'Import OffPeak'!$A$3:AT$99,41,FALSE)-VLOOKUP($A37,'Import OffPeak change'!$A$106:AT$202,41,FALSE)),0,(VLOOKUP($A37,'Import OffPeak'!$A$3:AT$99,41,FALSE)-VLOOKUP($A37,'Import OffPeak change'!$A$106:AT$202,41,FALSE)))</f>
        <v>0</v>
      </c>
      <c r="AP37" s="6">
        <f>IF(ISERROR(VLOOKUP($A37,'Import OffPeak'!$A$3:AU$99,42,FALSE)-VLOOKUP($A37,'Import OffPeak change'!$A$106:AU$202,42,FALSE)),0,(VLOOKUP($A37,'Import OffPeak'!$A$3:AU$99,42,FALSE)-VLOOKUP($A37,'Import OffPeak change'!$A$106:AU$202,42,FALSE)))</f>
        <v>0</v>
      </c>
      <c r="AQ37" s="6">
        <f>IF(ISERROR(VLOOKUP($A37,'Import OffPeak'!$A$3:AV$99,43,FALSE)-VLOOKUP($A37,'Import OffPeak change'!$A$106:AV$202,43,FALSE)),0,(VLOOKUP($A37,'Import OffPeak'!$A$3:AV$99,43,FALSE)-VLOOKUP($A37,'Import OffPeak change'!$A$106:AV$202,43,FALSE)))</f>
        <v>0</v>
      </c>
      <c r="AR37" s="6">
        <f>IF(ISERROR(VLOOKUP($A37,'Import OffPeak'!$A$3:AW$99,44,FALSE)-VLOOKUP($A37,'Import OffPeak change'!$A$106:AW$202,44,FALSE)),0,(VLOOKUP($A37,'Import OffPeak'!$A$3:AW$99,44,FALSE)-VLOOKUP($A37,'Import OffPeak change'!$A$106:AW$202,44,FALSE)))</f>
        <v>0</v>
      </c>
      <c r="AS37" s="6">
        <f>IF(ISERROR(VLOOKUP($A37,'Import OffPeak'!$A$3:AX$99,45,FALSE)-VLOOKUP($A37,'Import OffPeak change'!$A$106:AX$202,45,FALSE)),0,(VLOOKUP($A37,'Import OffPeak'!$A$3:AX$99,45,FALSE)-VLOOKUP($A37,'Import OffPeak change'!$A$106:AX$202,45,FALSE)))</f>
        <v>0</v>
      </c>
      <c r="AT37" s="6">
        <f>IF(ISERROR(VLOOKUP($A37,'Import OffPeak'!$A$3:AY$99,46,FALSE)-VLOOKUP($A37,'Import OffPeak change'!$A$106:AY$202,46,FALSE)),0,(VLOOKUP($A37,'Import OffPeak'!$A$3:AY$99,46,FALSE)-VLOOKUP($A37,'Import OffPeak change'!$A$106:AY$202,46,FALSE)))</f>
        <v>0</v>
      </c>
      <c r="AU37" s="6">
        <f>IF(ISERROR(VLOOKUP($A37,'Import OffPeak'!$A$3:AZ$99,47,FALSE)-VLOOKUP($A37,'Import OffPeak change'!$A$106:AZ$202,47,FALSE)),0,(VLOOKUP($A37,'Import OffPeak'!$A$3:AZ$99,47,FALSE)-VLOOKUP($A37,'Import OffPeak change'!$A$106:AZ$202,47,FALSE)))</f>
        <v>0</v>
      </c>
      <c r="AV37" s="6">
        <f>IF(ISERROR(VLOOKUP($A37,'Import OffPeak'!$A$3:BA$99,48,FALSE)-VLOOKUP($A37,'Import OffPeak change'!$A$106:BA$202,48,FALSE)),0,(VLOOKUP($A37,'Import OffPeak'!$A$3:BA$99,48,FALSE)-VLOOKUP($A37,'Import OffPeak change'!$A$106:BA$202,48,FALSE)))</f>
        <v>0</v>
      </c>
      <c r="AW37" s="6">
        <f>IF(ISERROR(VLOOKUP($A37,'Import OffPeak'!$A$3:BB$99,49,FALSE)-VLOOKUP($A37,'Import OffPeak change'!$A$106:BB$202,49,FALSE)),0,(VLOOKUP($A37,'Import OffPeak'!$A$3:BB$99,49,FALSE)-VLOOKUP($A37,'Import OffPeak change'!$A$106:BB$202,49,FALSE)))</f>
        <v>0</v>
      </c>
      <c r="AX37" s="6">
        <f>IF(ISERROR(VLOOKUP($A37,'Import OffPeak'!$A$3:BC$99,50,FALSE)-VLOOKUP($A37,'Import OffPeak change'!$A$106:BC$202,50,FALSE)),0,(VLOOKUP($A37,'Import OffPeak'!$A$3:BC$99,50,FALSE)-VLOOKUP($A37,'Import OffPeak change'!$A$106:BC$202,50,FALSE)))</f>
        <v>0</v>
      </c>
      <c r="AY37" s="6">
        <f>IF(ISERROR(VLOOKUP($A37,'Import OffPeak'!$A$3:BD$99,51,FALSE)-VLOOKUP($A37,'Import OffPeak change'!$A$106:BD$202,51,FALSE)),0,(VLOOKUP($A37,'Import OffPeak'!$A$3:BD$99,51,FALSE)-VLOOKUP($A37,'Import OffPeak change'!$A$106:BD$202,51,FALSE)))</f>
        <v>0</v>
      </c>
      <c r="AZ37" s="6">
        <f>IF(ISERROR(VLOOKUP($A37,'Import OffPeak'!$A$3:BE$99,52,FALSE)-VLOOKUP($A37,'Import OffPeak change'!$A$106:BE$202,52,FALSE)),0,(VLOOKUP($A37,'Import OffPeak'!$A$3:BE$99,52,FALSE)-VLOOKUP($A37,'Import OffPeak change'!$A$106:BE$202,52,FALSE)))</f>
        <v>0</v>
      </c>
      <c r="BA37" s="6">
        <f>IF(ISERROR(VLOOKUP($A37,'Import OffPeak'!$A$3:BF$99,53,FALSE)-VLOOKUP($A37,'Import OffPeak change'!$A$106:BF$202,53,FALSE)),0,(VLOOKUP($A37,'Import OffPeak'!$A$3:BF$99,53,FALSE)-VLOOKUP($A37,'Import OffPeak change'!$A$106:BF$202,53,FALSE)))</f>
        <v>0</v>
      </c>
      <c r="BB37" s="6">
        <f>IF(ISERROR(VLOOKUP($A37,'Import OffPeak'!$A$3:BG$99,54,FALSE)-VLOOKUP($A37,'Import OffPeak change'!$A$106:BG$202,54,FALSE)),0,(VLOOKUP($A37,'Import OffPeak'!$A$3:BG$99,54,FALSE)-VLOOKUP($A37,'Import OffPeak change'!$A$106:BG$202,54,FALSE)))</f>
        <v>0</v>
      </c>
      <c r="BC37" s="6">
        <f>IF(ISERROR(VLOOKUP($A37,'Import OffPeak'!$A$3:BH$99,55,FALSE)-VLOOKUP($A37,'Import OffPeak change'!$A$106:BH$202,55,FALSE)),0,(VLOOKUP($A37,'Import OffPeak'!$A$3:BH$99,55,FALSE)-VLOOKUP($A37,'Import OffPeak change'!$A$106:BH$202,55,FALSE)))</f>
        <v>0</v>
      </c>
      <c r="BD37" s="6">
        <f>IF(ISERROR(VLOOKUP($A37,'Import OffPeak'!$A$3:BI$99,56,FALSE)-VLOOKUP($A37,'Import OffPeak change'!$A$106:BI$202,56,FALSE)),0,(VLOOKUP($A37,'Import OffPeak'!$A$3:BI$99,56,FALSE)-VLOOKUP($A37,'Import OffPeak change'!$A$106:BI$202,56,FALSE)))</f>
        <v>0</v>
      </c>
      <c r="BE37" s="6">
        <f>IF(ISERROR(VLOOKUP($A37,'Import OffPeak'!$A$3:BJ$99,57,FALSE)-VLOOKUP($A37,'Import OffPeak change'!$A$106:BJ$202,57,FALSE)),0,(VLOOKUP($A37,'Import OffPeak'!$A$3:BJ$99,57,FALSE)-VLOOKUP($A37,'Import OffPeak change'!$A$106:BJ$202,57,FALSE)))</f>
        <v>0</v>
      </c>
      <c r="BF37" s="6">
        <f>IF(ISERROR(VLOOKUP($A37,'Import OffPeak'!$A$3:BK$99,58,FALSE)-VLOOKUP($A37,'Import OffPeak change'!$A$106:BK$202,58,FALSE)),0,(VLOOKUP($A37,'Import OffPeak'!$A$3:BK$99,58,FALSE)-VLOOKUP($A37,'Import OffPeak change'!$A$106:BK$202,58,FALSE)))</f>
        <v>0</v>
      </c>
      <c r="BG37" s="6">
        <f>IF(ISERROR(VLOOKUP($A37,'Import OffPeak'!$A$3:BL$99,59,FALSE)-VLOOKUP($A37,'Import OffPeak change'!$A$106:BL$202,59,FALSE)),0,(VLOOKUP($A37,'Import OffPeak'!$A$3:BL$99,59,FALSE)-VLOOKUP($A37,'Import OffPeak change'!$A$106:BL$202,59,FALSE)))</f>
        <v>0</v>
      </c>
      <c r="BH37" s="6">
        <f>IF(ISERROR(VLOOKUP($A37,'Import OffPeak'!$A$3:BM$99,60,FALSE)-VLOOKUP($A37,'Import OffPeak change'!$A$106:BM$202,60,FALSE)),0,(VLOOKUP($A37,'Import OffPeak'!$A$3:BM$99,60,FALSE)-VLOOKUP($A37,'Import OffPeak change'!$A$106:BM$202,60,FALSE)))</f>
        <v>0</v>
      </c>
      <c r="BI37" s="6">
        <f>IF(ISERROR(VLOOKUP($A37,'Import OffPeak'!$A$3:BN$99,61,FALSE)-VLOOKUP($A37,'Import OffPeak change'!$A$106:BN$202,61,FALSE)),0,(VLOOKUP($A37,'Import OffPeak'!$A$3:BN$99,61,FALSE)-VLOOKUP($A37,'Import OffPeak change'!$A$106:BN$202,61,FALSE)))</f>
        <v>0</v>
      </c>
      <c r="BJ37" s="6">
        <f>IF(ISERROR(VLOOKUP($A37,'Import OffPeak'!$A$3:BO$99,62,FALSE)-VLOOKUP($A37,'Import OffPeak change'!$A$106:BO$202,62,FALSE)),0,(VLOOKUP($A37,'Import OffPeak'!$A$3:BO$99,62,FALSE)-VLOOKUP($A37,'Import OffPeak change'!$A$106:BO$202,62,FALSE)))</f>
        <v>0</v>
      </c>
      <c r="BK37" s="6">
        <f>IF(ISERROR(VLOOKUP($A37,'Import OffPeak'!$A$3:BP$99,63,FALSE)-VLOOKUP($A37,'Import OffPeak change'!$A$106:BP$202,63,FALSE)),0,(VLOOKUP($A37,'Import OffPeak'!$A$3:BP$99,63,FALSE)-VLOOKUP($A37,'Import OffPeak change'!$A$106:BP$202,63,FALSE)))</f>
        <v>0</v>
      </c>
      <c r="BL37" s="6">
        <f>IF(ISERROR(VLOOKUP($A37,'Import OffPeak'!$A$3:BQ$99,64,FALSE)-VLOOKUP($A37,'Import OffPeak change'!$A$106:BQ$202,64,FALSE)),0,(VLOOKUP($A37,'Import OffPeak'!$A$3:BQ$99,64,FALSE)-VLOOKUP($A37,'Import OffPeak change'!$A$106:BQ$202,64,FALSE)))</f>
        <v>0</v>
      </c>
      <c r="BM37" s="6">
        <f>IF(ISERROR(VLOOKUP($A37,'Import OffPeak'!$A$3:BR$99,65,FALSE)-VLOOKUP($A37,'Import OffPeak change'!$A$106:BR$202,65,FALSE)),0,(VLOOKUP($A37,'Import OffPeak'!$A$3:BR$99,65,FALSE)-VLOOKUP($A37,'Import OffPeak change'!$A$106:BR$202,65,FALSE)))</f>
        <v>0</v>
      </c>
      <c r="BN37" s="6">
        <f>IF(ISERROR(VLOOKUP($A37,'Import OffPeak'!$A$3:BS$99,66,FALSE)-VLOOKUP($A37,'Import OffPeak change'!$A$106:BS$202,66,FALSE)),0,(VLOOKUP($A37,'Import OffPeak'!$A$3:BS$99,66,FALSE)-VLOOKUP($A37,'Import OffPeak change'!$A$106:BS$202,66,FALSE)))</f>
        <v>0</v>
      </c>
      <c r="BO37" s="6">
        <f>IF(ISERROR(VLOOKUP($A37,'Import OffPeak'!$A$3:BT$99,67,FALSE)-VLOOKUP($A37,'Import OffPeak change'!$A$106:BT$202,67,FALSE)),0,(VLOOKUP($A37,'Import OffPeak'!$A$3:BT$99,67,FALSE)-VLOOKUP($A37,'Import OffPeak change'!$A$106:BT$202,67,FALSE)))</f>
        <v>0</v>
      </c>
      <c r="BP37" s="6">
        <f>IF(ISERROR(VLOOKUP($A37,'Import OffPeak'!$A$3:BU$99,68,FALSE)-VLOOKUP($A37,'Import OffPeak change'!$A$106:BU$202,68,FALSE)),0,(VLOOKUP($A37,'Import OffPeak'!$A$3:BU$99,68,FALSE)-VLOOKUP($A37,'Import OffPeak change'!$A$106:BU$202,68,FALSE)))</f>
        <v>0</v>
      </c>
      <c r="BQ37" s="6">
        <f>IF(ISERROR(VLOOKUP($A37,'Import OffPeak'!$A$3:BV$99,69,FALSE)-VLOOKUP($A37,'Import OffPeak change'!$A$106:BV$202,69,FALSE)),0,(VLOOKUP($A37,'Import OffPeak'!$A$3:BV$99,69,FALSE)-VLOOKUP($A37,'Import OffPeak change'!$A$106:BV$202,69,FALSE)))</f>
        <v>0</v>
      </c>
      <c r="BR37" s="6">
        <f>IF(ISERROR(VLOOKUP($A37,'Import OffPeak'!$A$3:BW$99,70,FALSE)-VLOOKUP($A37,'Import OffPeak change'!$A$106:BW$202,70,FALSE)),0,(VLOOKUP($A37,'Import OffPeak'!$A$3:BW$99,70,FALSE)-VLOOKUP($A37,'Import OffPeak change'!$A$106:BW$202,70,FALSE)))</f>
        <v>0</v>
      </c>
      <c r="BS37" s="6">
        <f>IF(ISERROR(VLOOKUP($A37,'Import OffPeak'!$A$3:BX$99,71,FALSE)-VLOOKUP($A37,'Import OffPeak change'!$A$106:BX$202,71,FALSE)),0,(VLOOKUP($A37,'Import OffPeak'!$A$3:BX$99,71,FALSE)-VLOOKUP($A37,'Import OffPeak change'!$A$106:BX$202,71,FALSE)))</f>
        <v>0</v>
      </c>
      <c r="BT37" s="6">
        <f>IF(ISERROR(VLOOKUP($A37,'Import OffPeak'!$A$3:BY$99,72,FALSE)-VLOOKUP($A37,'Import OffPeak change'!$A$106:BY$202,72,FALSE)),0,(VLOOKUP($A37,'Import OffPeak'!$A$3:BY$99,72,FALSE)-VLOOKUP($A37,'Import OffPeak change'!$A$106:BY$202,72,FALSE)))</f>
        <v>0</v>
      </c>
      <c r="BU37" s="6">
        <f>IF(ISERROR(VLOOKUP($A37,'Import OffPeak'!$A$3:BZ$99,73,FALSE)-VLOOKUP($A37,'Import OffPeak change'!$A$106:BZ$202,73,FALSE)),0,(VLOOKUP($A37,'Import OffPeak'!$A$3:BZ$99,73,FALSE)-VLOOKUP($A37,'Import OffPeak change'!$A$106:BZ$202,73,FALSE)))</f>
        <v>0</v>
      </c>
      <c r="BV37" s="6">
        <f>IF(ISERROR(VLOOKUP($A37,'Import OffPeak'!$A$3:CA$99,74,FALSE)-VLOOKUP($A37,'Import OffPeak change'!$A$106:CA$202,74,FALSE)),0,(VLOOKUP($A37,'Import OffPeak'!$A$3:CA$99,74,FALSE)-VLOOKUP($A37,'Import OffPeak change'!$A$106:CA$202,74,FALSE)))</f>
        <v>0</v>
      </c>
      <c r="BW37" s="6">
        <f>IF(ISERROR(VLOOKUP($A37,'Import OffPeak'!$A$3:CB$99,75,FALSE)-VLOOKUP($A37,'Import OffPeak change'!$A$106:CB$202,75,FALSE)),0,(VLOOKUP($A37,'Import OffPeak'!$A$3:CB$99,75,FALSE)-VLOOKUP($A37,'Import OffPeak change'!$A$106:CB$202,75,FALSE)))</f>
        <v>0</v>
      </c>
      <c r="BX37" s="6">
        <f>IF(ISERROR(VLOOKUP($A37,'Import OffPeak'!$A$3:CC$99,76,FALSE)-VLOOKUP($A37,'Import OffPeak change'!$A$106:CC$202,76,FALSE)),0,(VLOOKUP($A37,'Import OffPeak'!$A$3:CC$99,76,FALSE)-VLOOKUP($A37,'Import OffPeak change'!$A$106:CC$202,76,FALSE)))</f>
        <v>0</v>
      </c>
      <c r="BY37" s="6">
        <f>IF(ISERROR(VLOOKUP($A37,'Import OffPeak'!$A$3:CD$99,77,FALSE)-VLOOKUP($A37,'Import OffPeak change'!$A$106:CD$202,77,FALSE)),0,(VLOOKUP($A37,'Import OffPeak'!$A$3:CD$99,77,FALSE)-VLOOKUP($A37,'Import OffPeak change'!$A$106:CD$202,77,FALSE)))</f>
        <v>0</v>
      </c>
      <c r="BZ37" s="6">
        <f>IF(ISERROR(VLOOKUP($A37,'Import OffPeak'!$A$3:CE$99,78,FALSE)-VLOOKUP($A37,'Import OffPeak change'!$A$106:CE$202,78,FALSE)),0,(VLOOKUP($A37,'Import OffPeak'!$A$3:CE$99,78,FALSE)-VLOOKUP($A37,'Import OffPeak change'!$A$106:CE$202,78,FALSE)))</f>
        <v>0</v>
      </c>
      <c r="CA37" s="6">
        <f>IF(ISERROR(VLOOKUP($A37,'Import OffPeak'!$A$3:CF$99,79,FALSE)-VLOOKUP($A37,'Import OffPeak change'!$A$106:CF$202,79,FALSE)),0,(VLOOKUP($A37,'Import OffPeak'!$A$3:CF$99,79,FALSE)-VLOOKUP($A37,'Import OffPeak change'!$A$106:CF$202,79,FALSE)))</f>
        <v>0</v>
      </c>
      <c r="CB37" s="6">
        <f>IF(ISERROR(VLOOKUP($A37,'Import OffPeak'!$A$3:CG$99,80,FALSE)-VLOOKUP($A37,'Import OffPeak change'!$A$106:CG$202,80,FALSE)),0,(VLOOKUP($A37,'Import OffPeak'!$A$3:CG$99,80,FALSE)-VLOOKUP($A37,'Import OffPeak change'!$A$106:CG$202,80,FALSE)))</f>
        <v>0</v>
      </c>
      <c r="CC37" s="6">
        <f>IF(ISERROR(VLOOKUP($A37,'Import OffPeak'!$A$3:CH$99,81,FALSE)-VLOOKUP($A37,'Import OffPeak change'!$A$106:CH$202,81,FALSE)),0,(VLOOKUP($A37,'Import OffPeak'!$A$3:CH$99,81,FALSE)-VLOOKUP($A37,'Import OffPeak change'!$A$106:CH$202,81,FALSE)))</f>
        <v>0</v>
      </c>
      <c r="CD37" s="6">
        <f>IF(ISERROR(VLOOKUP($A37,'Import OffPeak'!$A$3:CI$99,82,FALSE)-VLOOKUP($A37,'Import OffPeak change'!$A$106:CI$202,82,FALSE)),0,(VLOOKUP($A37,'Import OffPeak'!$A$3:CI$99,82,FALSE)-VLOOKUP($A37,'Import OffPeak change'!$A$106:CI$202,82,FALSE)))</f>
        <v>0</v>
      </c>
      <c r="CE37" s="6">
        <f>IF(ISERROR(VLOOKUP($A37,'Import OffPeak'!$A$3:CJ$99,83,FALSE)-VLOOKUP($A37,'Import OffPeak change'!$A$106:CJ$202,83,FALSE)),0,(VLOOKUP($A37,'Import OffPeak'!$A$3:CJ$99,83,FALSE)-VLOOKUP($A37,'Import OffPeak change'!$A$106:CJ$202,83,FALSE)))</f>
        <v>0</v>
      </c>
      <c r="CF37" s="6">
        <f>IF(ISERROR(VLOOKUP($A37,'Import OffPeak'!$A$3:CK$99,84,FALSE)-VLOOKUP($A37,'Import OffPeak change'!$A$106:CK$202,84,FALSE)),0,(VLOOKUP($A37,'Import OffPeak'!$A$3:CK$99,84,FALSE)-VLOOKUP($A37,'Import OffPeak change'!$A$106:CK$202,84,FALSE)))</f>
        <v>0</v>
      </c>
      <c r="CG37" s="6">
        <f>IF(ISERROR(VLOOKUP($A37,'Import OffPeak'!$A$3:CL$99,85,FALSE)-VLOOKUP($A37,'Import OffPeak change'!$A$106:CL$202,85,FALSE)),0,(VLOOKUP($A37,'Import OffPeak'!$A$3:CL$99,85,FALSE)-VLOOKUP($A37,'Import OffPeak change'!$A$106:CL$202,85,FALSE)))</f>
        <v>0</v>
      </c>
      <c r="CH37" s="6">
        <f>IF(ISERROR(VLOOKUP($A37,'Import OffPeak'!$A$3:CM$99,86,FALSE)-VLOOKUP($A37,'Import OffPeak change'!$A$106:CM$202,86,FALSE)),0,(VLOOKUP($A37,'Import OffPeak'!$A$3:CM$99,86,FALSE)-VLOOKUP($A37,'Import OffPeak change'!$A$106:CM$202,86,FALSE)))</f>
        <v>0</v>
      </c>
      <c r="CI37" s="6">
        <f>IF(ISERROR(VLOOKUP($A37,'Import OffPeak'!$A$3:CN$99,87,FALSE)-VLOOKUP($A37,'Import OffPeak change'!$A$106:CN$202,87,FALSE)),0,(VLOOKUP($A37,'Import OffPeak'!$A$3:CN$99,87,FALSE)-VLOOKUP($A37,'Import OffPeak change'!$A$106:CN$202,87,FALSE)))</f>
        <v>0</v>
      </c>
      <c r="CJ37" s="6">
        <f>IF(ISERROR(VLOOKUP($A37,'Import OffPeak'!$A$3:CO$99,88,FALSE)-VLOOKUP($A37,'Import OffPeak change'!$A$106:CO$202,88,FALSE)),0,(VLOOKUP($A37,'Import OffPeak'!$A$3:CO$99,88,FALSE)-VLOOKUP($A37,'Import OffPeak change'!$A$106:CO$202,88,FALSE)))</f>
        <v>0</v>
      </c>
      <c r="CK37" s="6">
        <f>IF(ISERROR(VLOOKUP($A37,'Import OffPeak'!$A$3:CP$99,89,FALSE)-VLOOKUP($A37,'Import OffPeak change'!$A$106:CP$202,89,FALSE)),0,(VLOOKUP($A37,'Import OffPeak'!$A$3:CP$99,89,FALSE)-VLOOKUP($A37,'Import OffPeak change'!$A$106:CP$202,89,FALSE)))</f>
        <v>0</v>
      </c>
      <c r="CL37" s="6">
        <f>IF(ISERROR(VLOOKUP($A37,'Import OffPeak'!$A$3:CQ$99,90,FALSE)-VLOOKUP($A37,'Import OffPeak change'!$A$106:CQ$202,90,FALSE)),0,(VLOOKUP($A37,'Import OffPeak'!$A$3:CQ$99,90,FALSE)-VLOOKUP($A37,'Import OffPeak change'!$A$106:CQ$202,90,FALSE)))</f>
        <v>0</v>
      </c>
      <c r="CM37" s="6">
        <f>IF(ISERROR(VLOOKUP($A37,'Import OffPeak'!$A$3:CR$99,91,FALSE)-VLOOKUP($A37,'Import OffPeak change'!$A$106:CR$202,91,FALSE)),0,(VLOOKUP($A37,'Import OffPeak'!$A$3:CR$99,91,FALSE)-VLOOKUP($A37,'Import OffPeak change'!$A$106:CR$202,91,FALSE)))</f>
        <v>0</v>
      </c>
      <c r="CN37" s="6">
        <f>IF(ISERROR(VLOOKUP($A37,'Import OffPeak'!$A$3:CS$99,92,FALSE)-VLOOKUP($A37,'Import OffPeak change'!$A$106:CS$202,92,FALSE)),0,(VLOOKUP($A37,'Import OffPeak'!$A$3:CS$99,92,FALSE)-VLOOKUP($A37,'Import OffPeak change'!$A$106:CS$202,92,FALSE)))</f>
        <v>0</v>
      </c>
      <c r="CO37" s="6">
        <f>IF(ISERROR(VLOOKUP($A37,'Import OffPeak'!$A$3:CT$99,93,FALSE)-VLOOKUP($A37,'Import OffPeak change'!$A$106:CT$202,93,FALSE)),0,(VLOOKUP($A37,'Import OffPeak'!$A$3:CT$99,93,FALSE)-VLOOKUP($A37,'Import OffPeak change'!$A$106:CT$202,93,FALSE)))</f>
        <v>0</v>
      </c>
      <c r="CP37" s="6">
        <f>IF(ISERROR(VLOOKUP($A37,'Import OffPeak'!$A$3:CU$99,94,FALSE)-VLOOKUP($A37,'Import OffPeak change'!$A$106:CU$202,94,FALSE)),0,(VLOOKUP($A37,'Import OffPeak'!$A$3:CU$99,94,FALSE)-VLOOKUP($A37,'Import OffPeak change'!$A$106:CU$202,94,FALSE)))</f>
        <v>0</v>
      </c>
      <c r="CQ37" s="6">
        <f>IF(ISERROR(VLOOKUP($A37,'Import OffPeak'!$A$3:CV$99,95,FALSE)-VLOOKUP($A37,'Import OffPeak change'!$A$106:CV$202,95,FALSE)),0,(VLOOKUP($A37,'Import OffPeak'!$A$3:CV$99,95,FALSE)-VLOOKUP($A37,'Import OffPeak change'!$A$106:CV$202,95,FALSE)))</f>
        <v>0</v>
      </c>
      <c r="CR37" s="6">
        <f>IF(ISERROR(VLOOKUP($A37,'Import OffPeak'!$A$3:CW$99,96,FALSE)-VLOOKUP($A37,'Import OffPeak change'!$A$106:CW$202,96,FALSE)),0,(VLOOKUP($A37,'Import OffPeak'!$A$3:CW$99,96,FALSE)-VLOOKUP($A37,'Import OffPeak change'!$A$106:CW$202,96,FALSE)))</f>
        <v>0</v>
      </c>
      <c r="CS37" s="6">
        <f>IF(ISERROR(VLOOKUP($A37,'Import OffPeak'!$A$3:CX$99,97,FALSE)-VLOOKUP($A37,'Import OffPeak change'!$A$106:CX$202,97,FALSE)),0,(VLOOKUP($A37,'Import OffPeak'!$A$3:CX$99,97,FALSE)-VLOOKUP($A37,'Import OffPeak change'!$A$106:CX$202,97,FALSE)))</f>
        <v>0</v>
      </c>
      <c r="CT37" s="6">
        <f>IF(ISERROR(VLOOKUP($A37,'Import OffPeak'!$A$3:CY$99,98,FALSE)-VLOOKUP($A37,'Import OffPeak change'!$A$106:CY$202,98,FALSE)),0,(VLOOKUP($A37,'Import OffPeak'!$A$3:CY$99,98,FALSE)-VLOOKUP($A37,'Import OffPeak change'!$A$106:CY$202,98,FALSE)))</f>
        <v>0</v>
      </c>
      <c r="CU37" s="6">
        <f>IF(ISERROR(VLOOKUP($A37,'Import OffPeak'!$A$3:CZ$99,99,FALSE)-VLOOKUP($A37,'Import OffPeak change'!$A$106:CZ$202,99,FALSE)),0,(VLOOKUP($A37,'Import OffPeak'!$A$3:CZ$99,99,FALSE)-VLOOKUP($A37,'Import OffPeak change'!$A$106:CZ$202,99,FALSE)))</f>
        <v>0</v>
      </c>
      <c r="CV37" s="6">
        <f>IF(ISERROR(VLOOKUP($A37,'Import OffPeak'!$A$3:DA$99,100,FALSE)-VLOOKUP($A37,'Import OffPeak change'!$A$106:DA$202,100,FALSE)),0,(VLOOKUP($A37,'Import OffPeak'!$A$3:DA$99,100,FALSE)-VLOOKUP($A37,'Import OffPeak change'!$A$106:DA$202,100,FALSE)))</f>
        <v>0</v>
      </c>
      <c r="CW37" s="6">
        <f>IF(ISERROR(VLOOKUP($A37,'Import OffPeak'!$A$3:DB$99,101,FALSE)-VLOOKUP($A37,'Import OffPeak change'!$A$106:DB$202,101,FALSE)),0,(VLOOKUP($A37,'Import OffPeak'!$A$3:DB$99,101,FALSE)-VLOOKUP($A37,'Import OffPeak change'!$A$106:DB$202,101,FALSE)))</f>
        <v>0</v>
      </c>
      <c r="CX37" s="6">
        <f>IF(ISERROR(VLOOKUP($A37,'Import OffPeak'!$A$3:DC$99,102,FALSE)-VLOOKUP($A37,'Import OffPeak change'!$A$106:DC$202,102,FALSE)),0,(VLOOKUP($A37,'Import OffPeak'!$A$3:DC$99,102,FALSE)-VLOOKUP($A37,'Import OffPeak change'!$A$106:DC$202,102,FALSE)))</f>
        <v>0</v>
      </c>
      <c r="CY37" s="6">
        <f>IF(ISERROR(VLOOKUP($A37,'Import OffPeak'!$A$3:DD$99,103,FALSE)-VLOOKUP($A37,'Import OffPeak change'!$A$106:DD$202,103,FALSE)),0,(VLOOKUP($A37,'Import OffPeak'!$A$3:DD$99,103,FALSE)-VLOOKUP($A37,'Import OffPeak change'!$A$106:DD$202,103,FALSE)))</f>
        <v>0</v>
      </c>
      <c r="CZ37" s="6">
        <f>IF(ISERROR(VLOOKUP($A37,'Import OffPeak'!$A$3:DE$99,104,FALSE)-VLOOKUP($A37,'Import OffPeak change'!$A$106:DE$202,104,FALSE)),0,(VLOOKUP($A37,'Import OffPeak'!$A$3:DE$99,104,FALSE)-VLOOKUP($A37,'Import OffPeak change'!$A$106:DE$202,104,FALSE)))</f>
        <v>0</v>
      </c>
      <c r="DA37" s="6">
        <f>IF(ISERROR(VLOOKUP($A37,'Import OffPeak'!$A$3:DF$99,105,FALSE)-VLOOKUP($A37,'Import OffPeak change'!$A$106:DF$202,105,FALSE)),0,(VLOOKUP($A37,'Import OffPeak'!$A$3:DF$99,105,FALSE)-VLOOKUP($A37,'Import OffPeak change'!$A$106:DF$202,105,FALSE)))</f>
        <v>0</v>
      </c>
      <c r="DB37" s="6">
        <f>IF(ISERROR(VLOOKUP($A37,'Import OffPeak'!$A$3:DG$99,106,FALSE)-VLOOKUP($A37,'Import OffPeak change'!$A$106:DG$202,106,FALSE)),0,(VLOOKUP($A37,'Import OffPeak'!$A$3:DG$99,106,FALSE)-VLOOKUP($A37,'Import OffPeak change'!$A$106:DG$202,106,FALSE)))</f>
        <v>0</v>
      </c>
      <c r="DC37" s="6">
        <f>IF(ISERROR(VLOOKUP($A37,'Import OffPeak'!$A$3:DH$99,107,FALSE)-VLOOKUP($A37,'Import OffPeak change'!$A$106:DH$202,107,FALSE)),0,(VLOOKUP($A37,'Import OffPeak'!$A$3:DH$99,107,FALSE)-VLOOKUP($A37,'Import OffPeak change'!$A$106:DH$202,107,FALSE)))</f>
        <v>0</v>
      </c>
      <c r="DD37" s="6">
        <f>IF(ISERROR(VLOOKUP($A37,'Import OffPeak'!$A$3:DI$99,108,FALSE)-VLOOKUP($A37,'Import OffPeak change'!$A$106:DI$202,108,FALSE)),0,(VLOOKUP($A37,'Import OffPeak'!$A$3:DI$99,108,FALSE)-VLOOKUP($A37,'Import OffPeak change'!$A$106:DI$202,108,FALSE)))</f>
        <v>0</v>
      </c>
      <c r="DE37" s="6">
        <f>IF(ISERROR(VLOOKUP($A37,'Import OffPeak'!$A$3:DJ$99,109,FALSE)-VLOOKUP($A37,'Import OffPeak change'!$A$106:DJ$202,109,FALSE)),0,(VLOOKUP($A37,'Import OffPeak'!$A$3:DJ$99,109,FALSE)-VLOOKUP($A37,'Import OffPeak change'!$A$106:DJ$202,109,FALSE)))</f>
        <v>0</v>
      </c>
      <c r="DF37" s="6">
        <f>IF(ISERROR(VLOOKUP($A37,'Import OffPeak'!$A$3:DK$99,110,FALSE)-VLOOKUP($A37,'Import OffPeak change'!$A$106:DK$202,110,FALSE)),0,(VLOOKUP($A37,'Import OffPeak'!$A$3:DK$99,110,FALSE)-VLOOKUP($A37,'Import OffPeak change'!$A$106:DK$202,110,FALSE)))</f>
        <v>0</v>
      </c>
      <c r="DG37" s="6">
        <f>IF(ISERROR(VLOOKUP($A37,'Import OffPeak'!$A$3:DL$99,111,FALSE)-VLOOKUP($A37,'Import OffPeak change'!$A$106:DL$202,111,FALSE)),0,(VLOOKUP($A37,'Import OffPeak'!$A$3:DL$99,111,FALSE)-VLOOKUP($A37,'Import OffPeak change'!$A$106:DL$202,111,FALSE)))</f>
        <v>0</v>
      </c>
      <c r="DH37" s="6">
        <f>IF(ISERROR(VLOOKUP($A37,'Import OffPeak'!$A$3:DM$99,112,FALSE)-VLOOKUP($A37,'Import OffPeak change'!$A$106:DM$202,112,FALSE)),0,(VLOOKUP($A37,'Import OffPeak'!$A$3:DM$99,112,FALSE)-VLOOKUP($A37,'Import OffPeak change'!$A$106:DM$202,112,FALSE)))</f>
        <v>0</v>
      </c>
      <c r="DI37" s="6">
        <f>IF(ISERROR(VLOOKUP($A37,'Import OffPeak'!$A$3:DN$99,113,FALSE)-VLOOKUP($A37,'Import OffPeak change'!$A$106:DN$202,113,FALSE)),0,(VLOOKUP($A37,'Import OffPeak'!$A$3:DN$99,113,FALSE)-VLOOKUP($A37,'Import OffPeak change'!$A$106:DN$202,113,FALSE)))</f>
        <v>0</v>
      </c>
      <c r="DJ37" s="6">
        <f>IF(ISERROR(VLOOKUP($A37,'Import OffPeak'!$A$3:DO$99,114,FALSE)-VLOOKUP($A37,'Import OffPeak change'!$A$106:DO$202,114,FALSE)),0,(VLOOKUP($A37,'Import OffPeak'!$A$3:DO$99,114,FALSE)-VLOOKUP($A37,'Import OffPeak change'!$A$106:DO$202,114,FALSE)))</f>
        <v>0</v>
      </c>
      <c r="DK37" s="6">
        <f>IF(ISERROR(VLOOKUP($A37,'Import OffPeak'!$A$3:DP$99,115,FALSE)-VLOOKUP($A37,'Import OffPeak change'!$A$106:DP$202,115,FALSE)),0,(VLOOKUP($A37,'Import OffPeak'!$A$3:DP$99,115,FALSE)-VLOOKUP($A37,'Import OffPeak change'!$A$106:DP$202,115,FALSE)))</f>
        <v>0</v>
      </c>
      <c r="DL37" s="6">
        <f>IF(ISERROR(VLOOKUP($A37,'Import OffPeak'!$A$3:DQ$99,116,FALSE)-VLOOKUP($A37,'Import OffPeak change'!$A$106:DQ$202,116,FALSE)),0,(VLOOKUP($A37,'Import OffPeak'!$A$3:DQ$99,116,FALSE)-VLOOKUP($A37,'Import OffPeak change'!$A$106:DQ$202,116,FALSE)))</f>
        <v>0</v>
      </c>
      <c r="DM37" s="6">
        <f>IF(ISERROR(VLOOKUP($A37,'Import OffPeak'!$A$3:DR$99,117,FALSE)-VLOOKUP($A37,'Import OffPeak change'!$A$106:DR$202,117,FALSE)),0,(VLOOKUP($A37,'Import OffPeak'!$A$3:DR$99,117,FALSE)-VLOOKUP($A37,'Import OffPeak change'!$A$106:DR$202,117,FALSE)))</f>
        <v>0</v>
      </c>
      <c r="DN37" s="6">
        <f>IF(ISERROR(VLOOKUP($A37,'Import OffPeak'!$A$3:DS$99,118,FALSE)-VLOOKUP($A37,'Import OffPeak change'!$A$106:DS$202,118,FALSE)),0,(VLOOKUP($A37,'Import OffPeak'!$A$3:DS$99,118,FALSE)-VLOOKUP($A37,'Import OffPeak change'!$A$106:DS$202,118,FALSE)))</f>
        <v>0</v>
      </c>
      <c r="DO37" s="6">
        <f>IF(ISERROR(VLOOKUP($A37,'Import OffPeak'!$A$3:DT$99,119,FALSE)-VLOOKUP($A37,'Import OffPeak change'!$A$106:DT$202,119,FALSE)),0,(VLOOKUP($A37,'Import OffPeak'!$A$3:DT$99,119,FALSE)-VLOOKUP($A37,'Import OffPeak change'!$A$106:DT$202,119,FALSE)))</f>
        <v>0</v>
      </c>
      <c r="DP37" s="6">
        <f>IF(ISERROR(VLOOKUP($A37,'Import OffPeak'!$A$3:DU$99,120,FALSE)-VLOOKUP($A37,'Import OffPeak change'!$A$106:DU$202,120,FALSE)),0,(VLOOKUP($A37,'Import OffPeak'!$A$3:DU$99,120,FALSE)-VLOOKUP($A37,'Import OffPeak change'!$A$106:DU$202,120,FALSE)))</f>
        <v>0</v>
      </c>
      <c r="DQ37" s="6">
        <f>IF(ISERROR(VLOOKUP($A37,'Import OffPeak'!$A$3:DV$99,121,FALSE)-VLOOKUP($A37,'Import OffPeak change'!$A$106:DV$202,121,FALSE)),0,(VLOOKUP($A37,'Import OffPeak'!$A$3:DV$99,121,FALSE)-VLOOKUP($A37,'Import OffPeak change'!$A$106:DV$202,121,FALSE)))</f>
        <v>0</v>
      </c>
      <c r="DR37" s="6">
        <f>IF(ISERROR(VLOOKUP($A37,'Import OffPeak'!$A$3:DW$99,122,FALSE)-VLOOKUP($A37,'Import OffPeak change'!$A$106:DW$202,122,FALSE)),0,(VLOOKUP($A37,'Import OffPeak'!$A$3:DW$99,122,FALSE)-VLOOKUP($A37,'Import OffPeak change'!$A$106:DW$202,122,FALSE)))</f>
        <v>0</v>
      </c>
      <c r="DS37" s="6">
        <f>IF(ISERROR(VLOOKUP($A37,'Import OffPeak'!$A$3:DX$99,123,FALSE)-VLOOKUP($A37,'Import OffPeak change'!$A$106:DX$202,123,FALSE)),0,(VLOOKUP($A37,'Import OffPeak'!$A$3:DX$99,123,FALSE)-VLOOKUP($A37,'Import OffPeak change'!$A$106:DX$202,123,FALSE)))</f>
        <v>0</v>
      </c>
      <c r="DT37" s="6">
        <f>IF(ISERROR(VLOOKUP($A37,'Import OffPeak'!$A$3:DY$99,124,FALSE)-VLOOKUP($A37,'Import OffPeak change'!$A$106:DY$202,124,FALSE)),0,(VLOOKUP($A37,'Import OffPeak'!$A$3:DY$99,124,FALSE)-VLOOKUP($A37,'Import OffPeak change'!$A$106:DY$202,124,FALSE)))</f>
        <v>0</v>
      </c>
      <c r="DU37" s="6">
        <f>IF(ISERROR(VLOOKUP($A37,'Import OffPeak'!$A$3:DZ$99,125,FALSE)-VLOOKUP($A37,'Import OffPeak change'!$A$106:DZ$202,125,FALSE)),0,(VLOOKUP($A37,'Import OffPeak'!$A$3:DZ$99,125,FALSE)-VLOOKUP($A37,'Import OffPeak change'!$A$106:DZ$202,125,FALSE)))</f>
        <v>0</v>
      </c>
      <c r="DV37" s="6">
        <f>IF(ISERROR(VLOOKUP($A37,'Import OffPeak'!$A$3:EA$99,126,FALSE)-VLOOKUP($A37,'Import OffPeak change'!$A$106:EA$202,126,FALSE)),0,(VLOOKUP($A37,'Import OffPeak'!$A$3:EA$99,126,FALSE)-VLOOKUP($A37,'Import OffPeak change'!$A$106:EA$202,126,FALSE)))</f>
        <v>0</v>
      </c>
      <c r="DW37" s="6">
        <f>IF(ISERROR(VLOOKUP($A37,'Import OffPeak'!$A$3:EB$99,127,FALSE)-VLOOKUP($A37,'Import OffPeak change'!$A$106:EB$202,127,FALSE)),0,(VLOOKUP($A37,'Import OffPeak'!$A$3:EB$99,127,FALSE)-VLOOKUP($A37,'Import OffPeak change'!$A$106:EB$202,127,FALSE)))</f>
        <v>0</v>
      </c>
      <c r="DX37" s="6">
        <f>IF(ISERROR(VLOOKUP($A37,'Import OffPeak'!$A$3:EC$99,128,FALSE)-VLOOKUP($A37,'Import OffPeak change'!$A$106:EC$202,128,FALSE)),0,(VLOOKUP($A37,'Import OffPeak'!$A$3:EC$99,128,FALSE)-VLOOKUP($A37,'Import OffPeak change'!$A$106:EC$202,128,FALSE)))</f>
        <v>0</v>
      </c>
      <c r="DY37" s="6">
        <f>IF(ISERROR(VLOOKUP($A37,'Import OffPeak'!$A$3:ED$99,129,FALSE)-VLOOKUP($A37,'Import OffPeak change'!$A$106:ED$202,129,FALSE)),0,(VLOOKUP($A37,'Import OffPeak'!$A$3:ED$99,129,FALSE)-VLOOKUP($A37,'Import OffPeak change'!$A$106:ED$202,129,FALSE)))</f>
        <v>0</v>
      </c>
      <c r="DZ37" s="6">
        <f>IF(ISERROR(VLOOKUP($A37,'Import OffPeak'!$A$3:EE$99,130,FALSE)-VLOOKUP($A37,'Import OffPeak change'!$A$106:EE$202,130,FALSE)),0,(VLOOKUP($A37,'Import OffPeak'!$A$3:EE$99,130,FALSE)-VLOOKUP($A37,'Import OffPeak change'!$A$106:EE$202,130,FALSE)))</f>
        <v>0</v>
      </c>
      <c r="EA37" s="6">
        <f>IF(ISERROR(VLOOKUP($A37,'Import OffPeak'!$A$3:EF$99,131,FALSE)-VLOOKUP($A37,'Import OffPeak change'!$A$106:EF$202,131,FALSE)),0,(VLOOKUP($A37,'Import OffPeak'!$A$3:EF$99,131,FALSE)-VLOOKUP($A37,'Import OffPeak change'!$A$106:EF$202,131,FALSE)))</f>
        <v>0</v>
      </c>
      <c r="EB37" s="6">
        <f>IF(ISERROR(VLOOKUP($A37,'Import OffPeak'!$A$3:EG$99,132,FALSE)-VLOOKUP($A37,'Import OffPeak change'!$A$106:EG$202,132,FALSE)),0,(VLOOKUP($A37,'Import OffPeak'!$A$3:EG$99,132,FALSE)-VLOOKUP($A37,'Import OffPeak change'!$A$106:EG$202,132,FALSE)))</f>
        <v>0</v>
      </c>
      <c r="EC37" s="6">
        <f>IF(ISERROR(VLOOKUP($A37,'Import OffPeak'!$A$3:EH$99,133,FALSE)-VLOOKUP($A37,'Import OffPeak change'!$A$106:EH$202,133,FALSE)),0,(VLOOKUP($A37,'Import OffPeak'!$A$3:EH$99,133,FALSE)-VLOOKUP($A37,'Import OffPeak change'!$A$106:EH$202,133,FALSE)))</f>
        <v>0</v>
      </c>
      <c r="ED37" s="6">
        <f>IF(ISERROR(VLOOKUP($A37,'Import OffPeak'!$A$3:EI$99,134,FALSE)-VLOOKUP($A37,'Import OffPeak change'!$A$106:EI$202,134,FALSE)),0,(VLOOKUP($A37,'Import OffPeak'!$A$3:EI$99,134,FALSE)-VLOOKUP($A37,'Import OffPeak change'!$A$106:EI$202,134,FALSE)))</f>
        <v>0</v>
      </c>
      <c r="EE37" s="6">
        <f>IF(ISERROR(VLOOKUP($A37,'Import OffPeak'!$A$3:EJ$99,135,FALSE)-VLOOKUP($A37,'Import OffPeak change'!$A$106:EJ$202,135,FALSE)),0,(VLOOKUP($A37,'Import OffPeak'!$A$3:EJ$99,135,FALSE)-VLOOKUP($A37,'Import OffPeak change'!$A$106:EJ$202,135,FALSE)))</f>
        <v>0</v>
      </c>
      <c r="EF37" s="6">
        <f>IF(ISERROR(VLOOKUP($A37,'Import OffPeak'!$A$3:EK$99,136,FALSE)-VLOOKUP($A37,'Import OffPeak change'!$A$106:EK$202,136,FALSE)),0,(VLOOKUP($A37,'Import OffPeak'!$A$3:EK$99,136,FALSE)-VLOOKUP($A37,'Import OffPeak change'!$A$106:EK$202,136,FALSE)))</f>
        <v>0</v>
      </c>
      <c r="EG37" s="6">
        <f>IF(ISERROR(VLOOKUP($A37,'Import OffPeak'!$A$3:EL$99,137,FALSE)-VLOOKUP($A37,'Import OffPeak change'!$A$106:EL$202,137,FALSE)),0,(VLOOKUP($A37,'Import OffPeak'!$A$3:EL$99,137,FALSE)-VLOOKUP($A37,'Import OffPeak change'!$A$106:EL$202,137,FALSE)))</f>
        <v>0</v>
      </c>
      <c r="EH37" s="6">
        <f>IF(ISERROR(VLOOKUP($A37,'Import OffPeak'!$A$3:EM$99,138,FALSE)-VLOOKUP($A37,'Import OffPeak change'!$A$106:EM$202,138,FALSE)),0,(VLOOKUP($A37,'Import OffPeak'!$A$3:EM$99,138,FALSE)-VLOOKUP($A37,'Import OffPeak change'!$A$106:EM$202,138,FALSE)))</f>
        <v>0</v>
      </c>
      <c r="EI37" s="6">
        <f>IF(ISERROR(VLOOKUP($A37,'Import OffPeak'!$A$3:EN$99,139,FALSE)-VLOOKUP($A37,'Import OffPeak change'!$A$106:EN$202,139,FALSE)),0,(VLOOKUP($A37,'Import OffPeak'!$A$3:EN$99,139,FALSE)-VLOOKUP($A37,'Import OffPeak change'!$A$106:EN$202,139,FALSE)))</f>
        <v>0</v>
      </c>
      <c r="EJ37" s="6">
        <f>IF(ISERROR(VLOOKUP($A37,'Import OffPeak'!$A$3:EO$99,140,FALSE)-VLOOKUP($A37,'Import OffPeak change'!$A$106:EO$202,140,FALSE)),0,(VLOOKUP($A37,'Import OffPeak'!$A$3:EO$99,140,FALSE)-VLOOKUP($A37,'Import OffPeak change'!$A$106:EO$202,140,FALSE)))</f>
        <v>0</v>
      </c>
      <c r="EK37" s="6">
        <f>IF(ISERROR(VLOOKUP($A37,'Import OffPeak'!$A$3:EP$99,141,FALSE)-VLOOKUP($A37,'Import OffPeak change'!$A$106:EP$202,141,FALSE)),0,(VLOOKUP($A37,'Import OffPeak'!$A$3:EP$99,141,FALSE)-VLOOKUP($A37,'Import OffPeak change'!$A$106:EP$202,141,FALSE)))</f>
        <v>0</v>
      </c>
      <c r="EL37" s="6">
        <f>IF(ISERROR(VLOOKUP($A37,'Import OffPeak'!$A$3:EQ$99,142,FALSE)-VLOOKUP($A37,'Import OffPeak change'!$A$106:EQ$202,142,FALSE)),0,(VLOOKUP($A37,'Import OffPeak'!$A$3:EQ$99,142,FALSE)-VLOOKUP($A37,'Import OffPeak change'!$A$106:EQ$202,142,FALSE)))</f>
        <v>0</v>
      </c>
      <c r="EM37" s="6">
        <f>IF(ISERROR(VLOOKUP($A37,'Import OffPeak'!$A$3:ER$99,143,FALSE)-VLOOKUP($A37,'Import OffPeak change'!$A$106:ER$202,143,FALSE)),0,(VLOOKUP($A37,'Import OffPeak'!$A$3:ER$99,143,FALSE)-VLOOKUP($A37,'Import OffPeak change'!$A$106:ER$202,143,FALSE)))</f>
        <v>0</v>
      </c>
      <c r="EN37" s="6">
        <f>IF(ISERROR(VLOOKUP($A37,'Import OffPeak'!$A$3:ES$99,144,FALSE)-VLOOKUP($A37,'Import OffPeak change'!$A$106:ES$202,144,FALSE)),0,(VLOOKUP($A37,'Import OffPeak'!$A$3:ES$99,144,FALSE)-VLOOKUP($A37,'Import OffPeak change'!$A$106:ES$202,144,FALSE)))</f>
        <v>0</v>
      </c>
      <c r="EO37" s="6">
        <f>IF(ISERROR(VLOOKUP($A37,'Import OffPeak'!$A$3:ET$99,145,FALSE)-VLOOKUP($A37,'Import OffPeak change'!$A$106:ET$202,145,FALSE)),0,(VLOOKUP($A37,'Import OffPeak'!$A$3:ET$99,145,FALSE)-VLOOKUP($A37,'Import OffPeak change'!$A$106:ET$202,145,FALSE)))</f>
        <v>0</v>
      </c>
      <c r="EP37" s="6">
        <f>IF(ISERROR(VLOOKUP($A37,'Import OffPeak'!$A$3:EU$99,146,FALSE)-VLOOKUP($A37,'Import OffPeak change'!$A$106:EU$202,146,FALSE)),0,(VLOOKUP($A37,'Import OffPeak'!$A$3:EU$99,146,FALSE)-VLOOKUP($A37,'Import OffPeak change'!$A$106:EU$202,146,FALSE)))</f>
        <v>0</v>
      </c>
      <c r="EQ37" s="6">
        <f>IF(ISERROR(VLOOKUP($A37,'Import OffPeak'!$A$3:EV$99,147,FALSE)-VLOOKUP($A37,'Import OffPeak change'!$A$106:EV$202,147,FALSE)),0,(VLOOKUP($A37,'Import OffPeak'!$A$3:EV$99,147,FALSE)-VLOOKUP($A37,'Import OffPeak change'!$A$106:EV$202,147,FALSE)))</f>
        <v>0</v>
      </c>
      <c r="ER37" s="6">
        <f>IF(ISERROR(VLOOKUP($A37,'Import OffPeak'!$A$3:EW$99,148,FALSE)-VLOOKUP($A37,'Import OffPeak change'!$A$106:EW$202,148,FALSE)),0,(VLOOKUP($A37,'Import OffPeak'!$A$3:EW$99,148,FALSE)-VLOOKUP($A37,'Import OffPeak change'!$A$106:EW$202,148,FALSE)))</f>
        <v>0</v>
      </c>
      <c r="ES37" s="6">
        <f>IF(ISERROR(VLOOKUP($A37,'Import OffPeak'!$A$3:EX$99,149,FALSE)-VLOOKUP($A37,'Import OffPeak change'!$A$106:EX$202,149,FALSE)),0,(VLOOKUP($A37,'Import OffPeak'!$A$3:EX$99,149,FALSE)-VLOOKUP($A37,'Import OffPeak change'!$A$106:EX$202,149,FALSE)))</f>
        <v>0</v>
      </c>
      <c r="ET37" s="6">
        <f>IF(ISERROR(VLOOKUP($A37,'Import OffPeak'!$A$3:EY$99,150,FALSE)-VLOOKUP($A37,'Import OffPeak change'!$A$106:EY$202,150,FALSE)),0,(VLOOKUP($A37,'Import OffPeak'!$A$3:EY$99,150,FALSE)-VLOOKUP($A37,'Import OffPeak change'!$A$106:EY$202,150,FALSE)))</f>
        <v>0</v>
      </c>
      <c r="EU37" s="6">
        <f>IF(ISERROR(VLOOKUP($A37,'Import OffPeak'!$A$3:EZ$99,151,FALSE)-VLOOKUP($A37,'Import OffPeak change'!$A$106:EZ$202,151,FALSE)),0,(VLOOKUP($A37,'Import OffPeak'!$A$3:EZ$99,151,FALSE)-VLOOKUP($A37,'Import OffPeak change'!$A$106:EZ$202,151,FALSE)))</f>
        <v>0</v>
      </c>
      <c r="EV37" s="6">
        <f>IF(ISERROR(VLOOKUP($A37,'Import OffPeak'!$A$3:FA$99,152,FALSE)-VLOOKUP($A37,'Import OffPeak change'!$A$106:FA$202,152,FALSE)),0,(VLOOKUP($A37,'Import OffPeak'!$A$3:FA$99,152,FALSE)-VLOOKUP($A37,'Import OffPeak change'!$A$106:FA$202,152,FALSE)))</f>
        <v>0</v>
      </c>
      <c r="EW37" s="6">
        <f>IF(ISERROR(VLOOKUP($A37,'Import OffPeak'!$A$3:FB$99,153,FALSE)-VLOOKUP($A37,'Import OffPeak change'!$A$106:FB$202,153,FALSE)),0,(VLOOKUP($A37,'Import OffPeak'!$A$3:FB$99,153,FALSE)-VLOOKUP($A37,'Import OffPeak change'!$A$106:FB$202,153,FALSE)))</f>
        <v>0</v>
      </c>
      <c r="EX37" s="6">
        <f>IF(ISERROR(VLOOKUP($A37,'Import OffPeak'!$A$3:FC$99,154,FALSE)-VLOOKUP($A37,'Import OffPeak change'!$A$106:FC$202,154,FALSE)),0,(VLOOKUP($A37,'Import OffPeak'!$A$3:FC$99,154,FALSE)-VLOOKUP($A37,'Import OffPeak change'!$A$106:FC$202,154,FALSE)))</f>
        <v>0</v>
      </c>
      <c r="EY37" s="6">
        <f>IF(ISERROR(VLOOKUP($A37,'Import OffPeak'!$A$3:FD$99,155,FALSE)-VLOOKUP($A37,'Import OffPeak change'!$A$106:FD$202,155,FALSE)),0,(VLOOKUP($A37,'Import OffPeak'!$A$3:FD$99,155,FALSE)-VLOOKUP($A37,'Import OffPeak change'!$A$106:FD$202,155,FALSE)))</f>
        <v>0</v>
      </c>
      <c r="EZ37" s="6">
        <f>IF(ISERROR(VLOOKUP($A37,'Import OffPeak'!$A$3:FE$99,156,FALSE)-VLOOKUP($A37,'Import OffPeak change'!$A$106:FE$202,156,FALSE)),0,(VLOOKUP($A37,'Import OffPeak'!$A$3:FE$99,156,FALSE)-VLOOKUP($A37,'Import OffPeak change'!$A$106:FE$202,156,FALSE)))</f>
        <v>0</v>
      </c>
      <c r="FA37" s="6">
        <f>IF(ISERROR(VLOOKUP($A37,'Import OffPeak'!$A$3:FF$99,157,FALSE)-VLOOKUP($A37,'Import OffPeak change'!$A$106:FF$202,157,FALSE)),0,(VLOOKUP($A37,'Import OffPeak'!$A$3:FF$99,157,FALSE)-VLOOKUP($A37,'Import OffPeak change'!$A$106:FF$202,157,FALSE)))</f>
        <v>0</v>
      </c>
      <c r="FB37" s="6">
        <f>IF(ISERROR(VLOOKUP($A37,'Import OffPeak'!$A$3:FG$99,158,FALSE)-VLOOKUP($A37,'Import OffPeak change'!$A$106:FG$202,158,FALSE)),0,(VLOOKUP($A37,'Import OffPeak'!$A$3:FG$99,158,FALSE)-VLOOKUP($A37,'Import OffPeak change'!$A$106:FG$202,158,FALSE)))</f>
        <v>0</v>
      </c>
      <c r="FC37" s="6">
        <f>IF(ISERROR(VLOOKUP($A37,'Import OffPeak'!$A$3:FH$99,159,FALSE)-VLOOKUP($A37,'Import OffPeak change'!$A$106:FH$202,159,FALSE)),0,(VLOOKUP($A37,'Import OffPeak'!$A$3:FH$99,159,FALSE)-VLOOKUP($A37,'Import OffPeak change'!$A$106:FH$202,159,FALSE)))</f>
        <v>0</v>
      </c>
      <c r="FD37" s="6">
        <f>IF(ISERROR(VLOOKUP($A37,'Import OffPeak'!$A$3:FI$99,160,FALSE)-VLOOKUP($A37,'Import OffPeak change'!$A$106:FI$202,160,FALSE)),0,(VLOOKUP($A37,'Import OffPeak'!$A$3:FI$99,160,FALSE)-VLOOKUP($A37,'Import OffPeak change'!$A$106:FI$202,160,FALSE)))</f>
        <v>0</v>
      </c>
      <c r="FE37" s="6">
        <f>IF(ISERROR(VLOOKUP($A37,'Import OffPeak'!$A$3:FJ$99,161,FALSE)-VLOOKUP($A37,'Import OffPeak change'!$A$106:FJ$202,161,FALSE)),0,(VLOOKUP($A37,'Import OffPeak'!$A$3:FJ$99,161,FALSE)-VLOOKUP($A37,'Import OffPeak change'!$A$106:FJ$202,161,FALSE)))</f>
        <v>0</v>
      </c>
      <c r="FF37" s="6">
        <f>IF(ISERROR(VLOOKUP($A37,'Import OffPeak'!$A$3:FK$99,162,FALSE)-VLOOKUP($A37,'Import OffPeak change'!$A$106:FK$202,162,FALSE)),0,(VLOOKUP($A37,'Import OffPeak'!$A$3:FK$99,162,FALSE)-VLOOKUP($A37,'Import OffPeak change'!$A$106:FK$202,162,FALSE)))</f>
        <v>0</v>
      </c>
      <c r="FG37" s="6">
        <f>IF(ISERROR(VLOOKUP($A37,'Import OffPeak'!$A$3:FL$99,163,FALSE)-VLOOKUP($A37,'Import OffPeak change'!$A$106:FL$202,163,FALSE)),0,(VLOOKUP($A37,'Import OffPeak'!$A$3:FL$99,163,FALSE)-VLOOKUP($A37,'Import OffPeak change'!$A$106:FL$202,163,FALSE)))</f>
        <v>0</v>
      </c>
      <c r="FH37" s="6">
        <f>IF(ISERROR(VLOOKUP($A37,'Import OffPeak'!$A$3:FM$99,164,FALSE)-VLOOKUP($A37,'Import OffPeak change'!$A$106:FM$202,164,FALSE)),0,(VLOOKUP($A37,'Import OffPeak'!$A$3:FM$99,164,FALSE)-VLOOKUP($A37,'Import OffPeak change'!$A$106:FM$202,164,FALSE)))</f>
        <v>0</v>
      </c>
      <c r="FI37" s="6">
        <f>IF(ISERROR(VLOOKUP($A37,'Import OffPeak'!$A$3:FN$99,165,FALSE)-VLOOKUP($A37,'Import OffPeak change'!$A$106:FN$202,165,FALSE)),0,(VLOOKUP($A37,'Import OffPeak'!$A$3:FN$99,165,FALSE)-VLOOKUP($A37,'Import OffPeak change'!$A$106:FN$202,165,FALSE)))</f>
        <v>0</v>
      </c>
      <c r="FJ37" s="6">
        <f>IF(ISERROR(VLOOKUP($A37,'Import OffPeak'!$A$3:FO$99,166,FALSE)-VLOOKUP($A37,'Import OffPeak change'!$A$106:FO$202,166,FALSE)),0,(VLOOKUP($A37,'Import OffPeak'!$A$3:FO$99,166,FALSE)-VLOOKUP($A37,'Import OffPeak change'!$A$106:FO$202,166,FALSE)))</f>
        <v>0</v>
      </c>
      <c r="FK37" s="6">
        <f>IF(ISERROR(VLOOKUP($A37,'Import OffPeak'!$A$3:FP$99,167,FALSE)-VLOOKUP($A37,'Import OffPeak change'!$A$106:FP$202,167,FALSE)),0,(VLOOKUP($A37,'Import OffPeak'!$A$3:FP$99,167,FALSE)-VLOOKUP($A37,'Import OffPeak change'!$A$106:FP$202,167,FALSE)))</f>
        <v>0</v>
      </c>
      <c r="FL37" s="6">
        <f>IF(ISERROR(VLOOKUP($A37,'Import OffPeak'!$A$3:FQ$99,168,FALSE)-VLOOKUP($A37,'Import OffPeak change'!$A$106:FQ$202,168,FALSE)),0,(VLOOKUP($A37,'Import OffPeak'!$A$3:FQ$99,168,FALSE)-VLOOKUP($A37,'Import OffPeak change'!$A$106:FQ$202,168,FALSE)))</f>
        <v>0</v>
      </c>
      <c r="FM37" s="6">
        <f>IF(ISERROR(VLOOKUP($A37,'Import OffPeak'!$A$3:FR$99,169,FALSE)-VLOOKUP($A37,'Import OffPeak change'!$A$106:FR$202,169,FALSE)),0,(VLOOKUP($A37,'Import OffPeak'!$A$3:FR$99,169,FALSE)-VLOOKUP($A37,'Import OffPeak change'!$A$106:FR$202,169,FALSE)))</f>
        <v>0</v>
      </c>
      <c r="FN37" s="6">
        <f>IF(ISERROR(VLOOKUP($A37,'Import OffPeak'!$A$3:FS$99,170,FALSE)-VLOOKUP($A37,'Import OffPeak change'!$A$106:FS$202,170,FALSE)),0,(VLOOKUP($A37,'Import OffPeak'!$A$3:FS$99,170,FALSE)-VLOOKUP($A37,'Import OffPeak change'!$A$106:FS$202,170,FALSE)))</f>
        <v>0</v>
      </c>
      <c r="FO37" s="6">
        <f>IF(ISERROR(VLOOKUP($A37,'Import OffPeak'!$A$3:FT$99,171,FALSE)-VLOOKUP($A37,'Import OffPeak change'!$A$106:FT$202,171,FALSE)),0,(VLOOKUP($A37,'Import OffPeak'!$A$3:FT$99,171,FALSE)-VLOOKUP($A37,'Import OffPeak change'!$A$106:FT$202,171,FALSE)))</f>
        <v>0</v>
      </c>
      <c r="FP37" s="6">
        <f>IF(ISERROR(VLOOKUP($A37,'Import OffPeak'!$A$3:FU$99,172,FALSE)-VLOOKUP($A37,'Import OffPeak change'!$A$106:FU$202,172,FALSE)),0,(VLOOKUP($A37,'Import OffPeak'!$A$3:FU$99,172,FALSE)-VLOOKUP($A37,'Import OffPeak change'!$A$106:FU$202,172,FALSE)))</f>
        <v>0</v>
      </c>
      <c r="FQ37" s="6">
        <f>IF(ISERROR(VLOOKUP($A37,'Import OffPeak'!$A$3:FV$99,173,FALSE)-VLOOKUP($A37,'Import OffPeak change'!$A$106:FV$202,173,FALSE)),0,(VLOOKUP($A37,'Import OffPeak'!$A$3:FV$99,173,FALSE)-VLOOKUP($A37,'Import OffPeak change'!$A$106:FV$202,173,FALSE)))</f>
        <v>0</v>
      </c>
      <c r="FR37" s="6">
        <f>IF(ISERROR(VLOOKUP($A37,'Import OffPeak'!$A$3:FW$99,174,FALSE)-VLOOKUP($A37,'Import OffPeak change'!$A$106:FW$202,174,FALSE)),0,(VLOOKUP($A37,'Import OffPeak'!$A$3:FW$99,174,FALSE)-VLOOKUP($A37,'Import OffPeak change'!$A$106:FW$202,174,FALSE)))</f>
        <v>0</v>
      </c>
      <c r="FS37" s="6">
        <f>IF(ISERROR(VLOOKUP($A37,'Import OffPeak'!$A$3:FX$99,175,FALSE)-VLOOKUP($A37,'Import OffPeak change'!$A$106:FX$202,175,FALSE)),0,(VLOOKUP($A37,'Import OffPeak'!$A$3:FX$99,175,FALSE)-VLOOKUP($A37,'Import OffPeak change'!$A$106:FX$202,175,FALSE)))</f>
        <v>0</v>
      </c>
      <c r="FT37" s="6">
        <f>IF(ISERROR(VLOOKUP($A37,'Import OffPeak'!$A$3:FY$99,176,FALSE)-VLOOKUP($A37,'Import OffPeak change'!$A$106:FY$202,176,FALSE)),0,(VLOOKUP($A37,'Import OffPeak'!$A$3:FY$99,176,FALSE)-VLOOKUP($A37,'Import OffPeak change'!$A$106:FY$202,176,FALSE)))</f>
        <v>0</v>
      </c>
      <c r="FU37" s="6">
        <f>IF(ISERROR(VLOOKUP($A37,'Import OffPeak'!$A$3:FZ$99,177,FALSE)-VLOOKUP($A37,'Import OffPeak change'!$A$106:FZ$202,177,FALSE)),0,(VLOOKUP($A37,'Import OffPeak'!$A$3:FZ$99,177,FALSE)-VLOOKUP($A37,'Import OffPeak change'!$A$106:FZ$202,177,FALSE)))</f>
        <v>0</v>
      </c>
      <c r="FV37" s="6">
        <f>IF(ISERROR(VLOOKUP($A37,'Import OffPeak'!$A$3:GA$99,178,FALSE)-VLOOKUP($A37,'Import OffPeak change'!$A$106:GA$202,178,FALSE)),0,(VLOOKUP($A37,'Import OffPeak'!$A$3:GA$99,178,FALSE)-VLOOKUP($A37,'Import OffPeak change'!$A$106:GA$202,178,FALSE)))</f>
        <v>0</v>
      </c>
      <c r="FW37" s="6">
        <f>IF(ISERROR(VLOOKUP($A37,'Import OffPeak'!$A$3:GB$99,179,FALSE)-VLOOKUP($A37,'Import OffPeak change'!$A$106:GB$202,179,FALSE)),0,(VLOOKUP($A37,'Import OffPeak'!$A$3:GB$99,179,FALSE)-VLOOKUP($A37,'Import OffPeak change'!$A$106:GB$202,179,FALSE)))</f>
        <v>0</v>
      </c>
      <c r="FX37" s="6">
        <f>IF(ISERROR(VLOOKUP($A37,'Import OffPeak'!$A$3:GC$99,180,FALSE)-VLOOKUP($A37,'Import OffPeak change'!$A$106:GC$202,180,FALSE)),0,(VLOOKUP($A37,'Import OffPeak'!$A$3:GC$99,180,FALSE)-VLOOKUP($A37,'Import OffPeak change'!$A$106:GC$202,180,FALSE)))</f>
        <v>0</v>
      </c>
      <c r="FY37" s="6">
        <f>IF(ISERROR(VLOOKUP($A37,'Import OffPeak'!$A$3:GD$99,181,FALSE)-VLOOKUP($A37,'Import OffPeak change'!$A$106:GD$202,181,FALSE)),0,(VLOOKUP($A37,'Import OffPeak'!$A$3:GD$99,181,FALSE)-VLOOKUP($A37,'Import OffPeak change'!$A$106:GD$202,181,FALSE)))</f>
        <v>0</v>
      </c>
      <c r="FZ37" s="6">
        <f>IF(ISERROR(VLOOKUP($A37,'Import OffPeak'!$A$3:GE$99,182,FALSE)-VLOOKUP($A37,'Import OffPeak change'!$A$106:GE$202,182,FALSE)),0,(VLOOKUP($A37,'Import OffPeak'!$A$3:GE$99,182,FALSE)-VLOOKUP($A37,'Import OffPeak change'!$A$106:GE$202,182,FALSE)))</f>
        <v>0</v>
      </c>
      <c r="GA37" s="6">
        <f>IF(ISERROR(VLOOKUP($A37,'Import OffPeak'!$A$3:GF$99,183,FALSE)-VLOOKUP($A37,'Import OffPeak change'!$A$106:GF$202,183,FALSE)),0,(VLOOKUP($A37,'Import OffPeak'!$A$3:GF$99,183,FALSE)-VLOOKUP($A37,'Import OffPeak change'!$A$106:GF$202,183,FALSE)))</f>
        <v>0</v>
      </c>
      <c r="GB37" s="6">
        <f>IF(ISERROR(VLOOKUP($A37,'Import OffPeak'!$A$3:GG$99,184,FALSE)-VLOOKUP($A37,'Import OffPeak change'!$A$106:GG$202,184,FALSE)),0,(VLOOKUP($A37,'Import OffPeak'!$A$3:GG$99,184,FALSE)-VLOOKUP($A37,'Import OffPeak change'!$A$106:GG$202,184,FALSE)))</f>
        <v>0</v>
      </c>
      <c r="GC37" s="6">
        <f>IF(ISERROR(VLOOKUP($A37,'Import OffPeak'!$A$3:GH$99,185,FALSE)-VLOOKUP($A37,'Import OffPeak change'!$A$106:GH$202,185,FALSE)),0,(VLOOKUP($A37,'Import OffPeak'!$A$3:GH$99,185,FALSE)-VLOOKUP($A37,'Import OffPeak change'!$A$106:GH$202,185,FALSE)))</f>
        <v>0</v>
      </c>
      <c r="GD37" s="6">
        <f>IF(ISERROR(VLOOKUP($A37,'Import OffPeak'!$A$3:GI$99,186,FALSE)-VLOOKUP($A37,'Import OffPeak change'!$A$106:GI$202,186,FALSE)),0,(VLOOKUP($A37,'Import OffPeak'!$A$3:GI$99,186,FALSE)-VLOOKUP($A37,'Import OffPeak change'!$A$106:GI$202,186,FALSE)))</f>
        <v>0</v>
      </c>
      <c r="GE37" s="6">
        <f>IF(ISERROR(VLOOKUP($A37,'Import OffPeak'!$A$3:GJ$99,187,FALSE)-VLOOKUP($A37,'Import OffPeak change'!$A$106:GJ$202,187,FALSE)),0,(VLOOKUP($A37,'Import OffPeak'!$A$3:GJ$99,187,FALSE)-VLOOKUP($A37,'Import OffPeak change'!$A$106:GJ$202,187,FALSE)))</f>
        <v>0</v>
      </c>
      <c r="GF37" s="6">
        <f>IF(ISERROR(VLOOKUP($A37,'Import OffPeak'!$A$3:GK$99,188,FALSE)-VLOOKUP($A37,'Import OffPeak change'!$A$106:GK$202,188,FALSE)),0,(VLOOKUP($A37,'Import OffPeak'!$A$3:GK$99,188,FALSE)-VLOOKUP($A37,'Import OffPeak change'!$A$106:GK$202,188,FALSE)))</f>
        <v>0</v>
      </c>
      <c r="GG37" s="6">
        <f>IF(ISERROR(VLOOKUP($A37,'Import OffPeak'!$A$3:GL$99,189,FALSE)-VLOOKUP($A37,'Import OffPeak change'!$A$106:GL$202,189,FALSE)),0,(VLOOKUP($A37,'Import OffPeak'!$A$3:GL$99,189,FALSE)-VLOOKUP($A37,'Import OffPeak change'!$A$106:GL$202,189,FALSE)))</f>
        <v>0</v>
      </c>
      <c r="GH37" s="6">
        <f>IF(ISERROR(VLOOKUP($A37,'Import OffPeak'!$A$3:GM$99,190,FALSE)-VLOOKUP($A37,'Import OffPeak change'!$A$106:GM$202,190,FALSE)),0,(VLOOKUP($A37,'Import OffPeak'!$A$3:GM$99,190,FALSE)-VLOOKUP($A37,'Import OffPeak change'!$A$106:GM$202,190,FALSE)))</f>
        <v>0</v>
      </c>
      <c r="GI37" s="6">
        <f>IF(ISERROR(VLOOKUP($A37,'Import OffPeak'!$A$3:GN$99,191,FALSE)-VLOOKUP($A37,'Import OffPeak change'!$A$106:GN$202,191,FALSE)),0,(VLOOKUP($A37,'Import OffPeak'!$A$3:GN$99,191,FALSE)-VLOOKUP($A37,'Import OffPeak change'!$A$106:GN$202,191,FALSE)))</f>
        <v>0</v>
      </c>
      <c r="GJ37" s="6">
        <f>IF(ISERROR(VLOOKUP($A37,'Import OffPeak'!$A$3:GO$99,192,FALSE)-VLOOKUP($A37,'Import OffPeak change'!$A$106:GO$202,192,FALSE)),0,(VLOOKUP($A37,'Import OffPeak'!$A$3:GO$99,192,FALSE)-VLOOKUP($A37,'Import OffPeak change'!$A$106:GO$202,192,FALSE)))</f>
        <v>0</v>
      </c>
      <c r="GK37" s="6">
        <f>IF(ISERROR(VLOOKUP($A37,'Import OffPeak'!$A$3:GP$99,193,FALSE)-VLOOKUP($A37,'Import OffPeak change'!$A$106:GP$202,193,FALSE)),0,(VLOOKUP($A37,'Import OffPeak'!$A$3:GP$99,193,FALSE)-VLOOKUP($A37,'Import OffPeak change'!$A$106:GP$202,193,FALSE)))</f>
        <v>0</v>
      </c>
      <c r="GL37" s="6">
        <f>IF(ISERROR(VLOOKUP($A37,'Import OffPeak'!$A$3:GQ$99,194,FALSE)-VLOOKUP($A37,'Import OffPeak change'!$A$106:GQ$202,194,FALSE)),0,(VLOOKUP($A37,'Import OffPeak'!$A$3:GQ$99,194,FALSE)-VLOOKUP($A37,'Import OffPeak change'!$A$106:GQ$202,194,FALSE)))</f>
        <v>0</v>
      </c>
      <c r="GM37" s="6">
        <f>IF(ISERROR(VLOOKUP($A37,'Import OffPeak'!$A$3:GR$99,195,FALSE)-VLOOKUP($A37,'Import OffPeak change'!$A$106:GR$202,195,FALSE)),0,(VLOOKUP($A37,'Import OffPeak'!$A$3:GR$99,195,FALSE)-VLOOKUP($A37,'Import OffPeak change'!$A$106:GR$202,195,FALSE)))</f>
        <v>0</v>
      </c>
      <c r="GN37" s="6">
        <f>IF(ISERROR(VLOOKUP($A37,'Import OffPeak'!$A$3:GS$99,196,FALSE)-VLOOKUP($A37,'Import OffPeak change'!$A$106:GS$202,196,FALSE)),0,(VLOOKUP($A37,'Import OffPeak'!$A$3:GS$99,196,FALSE)-VLOOKUP($A37,'Import OffPeak change'!$A$106:GS$202,196,FALSE)))</f>
        <v>0</v>
      </c>
      <c r="GO37" s="6">
        <f>IF(ISERROR(VLOOKUP($A37,'Import OffPeak'!$A$3:GT$99,197,FALSE)-VLOOKUP($A37,'Import OffPeak change'!$A$106:GT$202,197,FALSE)),0,(VLOOKUP($A37,'Import OffPeak'!$A$3:GT$99,197,FALSE)-VLOOKUP($A37,'Import OffPeak change'!$A$106:GT$202,197,FALSE)))</f>
        <v>0</v>
      </c>
      <c r="GP37" s="6">
        <f>IF(ISERROR(VLOOKUP($A37,'Import OffPeak'!$A$3:GU$99,198,FALSE)-VLOOKUP($A37,'Import OffPeak change'!$A$106:GU$202,198,FALSE)),0,(VLOOKUP($A37,'Import OffPeak'!$A$3:GU$99,198,FALSE)-VLOOKUP($A37,'Import OffPeak change'!$A$106:GU$202,198,FALSE)))</f>
        <v>0</v>
      </c>
      <c r="GQ37" s="6">
        <f>IF(ISERROR(VLOOKUP($A37,'Import OffPeak'!$A$3:GV$99,199,FALSE)-VLOOKUP($A37,'Import OffPeak change'!$A$106:GV$202,199,FALSE)),0,(VLOOKUP($A37,'Import OffPeak'!$A$3:GV$99,199,FALSE)-VLOOKUP($A37,'Import OffPeak change'!$A$106:GV$202,199,FALSE)))</f>
        <v>0</v>
      </c>
      <c r="GR37" s="6">
        <f>IF(ISERROR(VLOOKUP($A37,'Import OffPeak'!$A$3:GW$99,200,FALSE)-VLOOKUP($A37,'Import OffPeak change'!$A$106:GW$202,200,FALSE)),0,(VLOOKUP($A37,'Import OffPeak'!$A$3:GW$99,200,FALSE)-VLOOKUP($A37,'Import OffPeak change'!$A$106:GW$202,200,FALSE)))</f>
        <v>0</v>
      </c>
      <c r="GS37" s="6">
        <f>IF(ISERROR(VLOOKUP($A37,'Import OffPeak'!$A$3:GX$99,201,FALSE)-VLOOKUP($A37,'Import OffPeak change'!$A$106:GX$202,201,FALSE)),0,(VLOOKUP($A37,'Import OffPeak'!$A$3:GX$99,201,FALSE)-VLOOKUP($A37,'Import OffPeak change'!$A$106:GX$202,201,FALSE)))</f>
        <v>0</v>
      </c>
      <c r="GT37" s="6">
        <f>IF(ISERROR(VLOOKUP($A37,'Import OffPeak'!$A$3:GY$99,202,FALSE)-VLOOKUP($A37,'Import OffPeak change'!$A$106:GY$202,202,FALSE)),0,(VLOOKUP($A37,'Import OffPeak'!$A$3:GY$99,202,FALSE)-VLOOKUP($A37,'Import OffPeak change'!$A$106:GY$202,202,FALSE)))</f>
        <v>0</v>
      </c>
      <c r="GU37" s="6">
        <f>IF(ISERROR(VLOOKUP($A37,'Import OffPeak'!$A$3:GZ$99,203,FALSE)-VLOOKUP($A37,'Import OffPeak change'!$A$106:GZ$202,203,FALSE)),0,(VLOOKUP($A37,'Import OffPeak'!$A$3:GZ$99,203,FALSE)-VLOOKUP($A37,'Import OffPeak change'!$A$106:GZ$202,203,FALSE)))</f>
        <v>0</v>
      </c>
      <c r="GV37" s="6">
        <f>IF(ISERROR(VLOOKUP($A37,'Import OffPeak'!$A$3:HA$99,204,FALSE)-VLOOKUP($A37,'Import OffPeak change'!$A$106:HA$202,204,FALSE)),0,(VLOOKUP($A37,'Import OffPeak'!$A$3:HA$99,204,FALSE)-VLOOKUP($A37,'Import OffPeak change'!$A$106:HA$202,204,FALSE)))</f>
        <v>0</v>
      </c>
      <c r="GW37" s="6">
        <f>IF(ISERROR(VLOOKUP($A37,'Import OffPeak'!$A$3:HB$99,205,FALSE)-VLOOKUP($A37,'Import OffPeak change'!$A$106:HB$202,205,FALSE)),0,(VLOOKUP($A37,'Import OffPeak'!$A$3:HB$99,205,FALSE)-VLOOKUP($A37,'Import OffPeak change'!$A$106:HB$202,205,FALSE)))</f>
        <v>0</v>
      </c>
      <c r="GX37" s="6">
        <f>IF(ISERROR(VLOOKUP($A37,'Import OffPeak'!$A$3:HC$99,206,FALSE)-VLOOKUP($A37,'Import OffPeak change'!$A$106:HC$202,206,FALSE)),0,(VLOOKUP($A37,'Import OffPeak'!$A$3:HC$99,206,FALSE)-VLOOKUP($A37,'Import OffPeak change'!$A$106:HC$202,206,FALSE)))</f>
        <v>0</v>
      </c>
      <c r="GY37" s="6">
        <f>IF(ISERROR(VLOOKUP($A37,'Import OffPeak'!$A$3:HD$99,207,FALSE)-VLOOKUP($A37,'Import OffPeak change'!$A$106:HD$202,207,FALSE)),0,(VLOOKUP($A37,'Import OffPeak'!$A$3:HD$99,207,FALSE)-VLOOKUP($A37,'Import OffPeak change'!$A$106:HD$202,207,FALSE)))</f>
        <v>0</v>
      </c>
      <c r="GZ37" s="6">
        <f>IF(ISERROR(VLOOKUP($A37,'Import OffPeak'!$A$3:HE$99,208,FALSE)-VLOOKUP($A37,'Import OffPeak change'!$A$106:HE$202,208,FALSE)),0,(VLOOKUP($A37,'Import OffPeak'!$A$3:HE$99,208,FALSE)-VLOOKUP($A37,'Import OffPeak change'!$A$106:HE$202,208,FALSE)))</f>
        <v>0</v>
      </c>
      <c r="HA37" s="6">
        <f>IF(ISERROR(VLOOKUP($A37,'Import OffPeak'!$A$3:HF$99,209,FALSE)-VLOOKUP($A37,'Import OffPeak change'!$A$106:HF$202,209,FALSE)),0,(VLOOKUP($A37,'Import OffPeak'!$A$3:HF$99,209,FALSE)-VLOOKUP($A37,'Import OffPeak change'!$A$106:HF$202,209,FALSE)))</f>
        <v>0</v>
      </c>
      <c r="HB37" s="6">
        <f>IF(ISERROR(VLOOKUP($A37,'Import OffPeak'!$A$3:HG$99,210,FALSE)-VLOOKUP($A37,'Import OffPeak change'!$A$106:HG$202,210,FALSE)),0,(VLOOKUP($A37,'Import OffPeak'!$A$3:HG$99,210,FALSE)-VLOOKUP($A37,'Import OffPeak change'!$A$106:HG$202,210,FALSE)))</f>
        <v>0</v>
      </c>
      <c r="HC37" s="6">
        <f>IF(ISERROR(VLOOKUP($A37,'Import OffPeak'!$A$3:HH$99,211,FALSE)-VLOOKUP($A37,'Import OffPeak change'!$A$106:HH$202,211,FALSE)),0,(VLOOKUP($A37,'Import OffPeak'!$A$3:HH$99,211,FALSE)-VLOOKUP($A37,'Import OffPeak change'!$A$106:HH$202,211,FALSE)))</f>
        <v>0</v>
      </c>
      <c r="HD37" s="6">
        <f>IF(ISERROR(VLOOKUP($A37,'Import OffPeak'!$A$3:HI$99,212,FALSE)-VLOOKUP($A37,'Import OffPeak change'!$A$106:HI$202,212,FALSE)),0,(VLOOKUP($A37,'Import OffPeak'!$A$3:HI$99,212,FALSE)-VLOOKUP($A37,'Import OffPeak change'!$A$106:HI$202,212,FALSE)))</f>
        <v>0</v>
      </c>
      <c r="HE37" s="6">
        <f>IF(ISERROR(VLOOKUP($A37,'Import OffPeak'!$A$3:HJ$99,213,FALSE)-VLOOKUP($A37,'Import OffPeak change'!$A$106:HJ$202,213,FALSE)),0,(VLOOKUP($A37,'Import OffPeak'!$A$3:HJ$99,213,FALSE)-VLOOKUP($A37,'Import OffPeak change'!$A$106:HJ$202,213,FALSE)))</f>
        <v>0</v>
      </c>
      <c r="HF37" s="6">
        <f>IF(ISERROR(VLOOKUP($A37,'Import OffPeak'!$A$3:HK$99,214,FALSE)-VLOOKUP($A37,'Import OffPeak change'!$A$106:HK$202,214,FALSE)),0,(VLOOKUP($A37,'Import OffPeak'!$A$3:HK$99,214,FALSE)-VLOOKUP($A37,'Import OffPeak change'!$A$106:HK$202,214,FALSE)))</f>
        <v>0</v>
      </c>
      <c r="HG37" s="6">
        <f>IF(ISERROR(VLOOKUP($A37,'Import OffPeak'!$A$3:HL$99,215,FALSE)-VLOOKUP($A37,'Import OffPeak change'!$A$106:HL$202,215,FALSE)),0,(VLOOKUP($A37,'Import OffPeak'!$A$3:HL$99,215,FALSE)-VLOOKUP($A37,'Import OffPeak change'!$A$106:HL$202,215,FALSE)))</f>
        <v>0</v>
      </c>
      <c r="HH37" s="6">
        <f>IF(ISERROR(VLOOKUP($A37,'Import OffPeak'!$A$3:HM$99,216,FALSE)-VLOOKUP($A37,'Import OffPeak change'!$A$106:HM$202,216,FALSE)),0,(VLOOKUP($A37,'Import OffPeak'!$A$3:HM$99,216,FALSE)-VLOOKUP($A37,'Import OffPeak change'!$A$106:HM$202,216,FALSE)))</f>
        <v>0</v>
      </c>
      <c r="HI37" s="6">
        <f>IF(ISERROR(VLOOKUP($A37,'Import OffPeak'!$A$3:HN$99,217,FALSE)-VLOOKUP($A37,'Import OffPeak change'!$A$106:HN$202,217,FALSE)),0,(VLOOKUP($A37,'Import OffPeak'!$A$3:HN$99,217,FALSE)-VLOOKUP($A37,'Import OffPeak change'!$A$106:HN$202,217,FALSE)))</f>
        <v>0</v>
      </c>
      <c r="HJ37" s="6">
        <f>IF(ISERROR(VLOOKUP($A37,'Import OffPeak'!$A$3:HO$99,218,FALSE)-VLOOKUP($A37,'Import OffPeak change'!$A$106:HO$202,218,FALSE)),0,(VLOOKUP($A37,'Import OffPeak'!$A$3:HO$99,218,FALSE)-VLOOKUP($A37,'Import OffPeak change'!$A$106:HO$202,218,FALSE)))</f>
        <v>0</v>
      </c>
      <c r="HK37" s="6">
        <f>IF(ISERROR(VLOOKUP($A37,'Import OffPeak'!$A$3:HP$99,219,FALSE)-VLOOKUP($A37,'Import OffPeak change'!$A$106:HP$202,219,FALSE)),0,(VLOOKUP($A37,'Import OffPeak'!$A$3:HP$99,219,FALSE)-VLOOKUP($A37,'Import OffPeak change'!$A$106:HP$202,219,FALSE)))</f>
        <v>0</v>
      </c>
      <c r="HL37" s="6">
        <f>IF(ISERROR(VLOOKUP($A37,'Import OffPeak'!$A$3:HQ$99,220,FALSE)-VLOOKUP($A37,'Import OffPeak change'!$A$106:HQ$202,220,FALSE)),0,(VLOOKUP($A37,'Import OffPeak'!$A$3:HQ$99,220,FALSE)-VLOOKUP($A37,'Import OffPeak change'!$A$106:HQ$202,220,FALSE)))</f>
        <v>0</v>
      </c>
      <c r="HM37" s="6">
        <f>IF(ISERROR(VLOOKUP($A37,'Import OffPeak'!$A$3:HR$99,221,FALSE)-VLOOKUP($A37,'Import OffPeak change'!$A$106:HR$202,221,FALSE)),0,(VLOOKUP($A37,'Import OffPeak'!$A$3:HR$99,221,FALSE)-VLOOKUP($A37,'Import OffPeak change'!$A$106:HR$202,221,FALSE)))</f>
        <v>0</v>
      </c>
      <c r="HN37" s="6">
        <f>IF(ISERROR(VLOOKUP($A37,'Import OffPeak'!$A$3:HS$99,222,FALSE)-VLOOKUP($A37,'Import OffPeak change'!$A$106:HS$202,222,FALSE)),0,(VLOOKUP($A37,'Import OffPeak'!$A$3:HS$99,222,FALSE)-VLOOKUP($A37,'Import OffPeak change'!$A$106:HS$202,222,FALSE)))</f>
        <v>0</v>
      </c>
      <c r="HO37" s="6">
        <f>IF(ISERROR(VLOOKUP($A37,'Import OffPeak'!$A$3:HT$99,223,FALSE)-VLOOKUP($A37,'Import OffPeak change'!$A$106:HT$202,223,FALSE)),0,(VLOOKUP($A37,'Import OffPeak'!$A$3:HT$99,223,FALSE)-VLOOKUP($A37,'Import OffPeak change'!$A$106:HT$202,223,FALSE)))</f>
        <v>0</v>
      </c>
      <c r="HP37" s="6">
        <f>IF(ISERROR(VLOOKUP($A37,'Import OffPeak'!$A$3:HU$99,224,FALSE)-VLOOKUP($A37,'Import OffPeak change'!$A$106:HU$202,224,FALSE)),0,(VLOOKUP($A37,'Import OffPeak'!$A$3:HU$99,224,FALSE)-VLOOKUP($A37,'Import OffPeak change'!$A$106:HU$202,224,FALSE)))</f>
        <v>0</v>
      </c>
      <c r="HQ37" s="6">
        <f>IF(ISERROR(VLOOKUP($A37,'Import OffPeak'!$A$3:HV$99,225,FALSE)-VLOOKUP($A37,'Import OffPeak change'!$A$106:HV$202,225,FALSE)),0,(VLOOKUP($A37,'Import OffPeak'!$A$3:HV$99,225,FALSE)-VLOOKUP($A37,'Import OffPeak change'!$A$106:HV$202,225,FALSE)))</f>
        <v>0</v>
      </c>
      <c r="HR37" s="6">
        <f>IF(ISERROR(VLOOKUP($A37,'Import OffPeak'!$A$3:HW$99,226,FALSE)-VLOOKUP($A37,'Import OffPeak change'!$A$106:HW$202,226,FALSE)),0,(VLOOKUP($A37,'Import OffPeak'!$A$3:HW$99,226,FALSE)-VLOOKUP($A37,'Import OffPeak change'!$A$106:HW$202,226,FALSE)))</f>
        <v>0</v>
      </c>
      <c r="HS37" s="6">
        <f>IF(ISERROR(VLOOKUP($A37,'Import OffPeak'!$A$3:HX$99,227,FALSE)-VLOOKUP($A37,'Import OffPeak change'!$A$106:HX$202,227,FALSE)),0,(VLOOKUP($A37,'Import OffPeak'!$A$3:HX$99,227,FALSE)-VLOOKUP($A37,'Import OffPeak change'!$A$106:HX$202,227,FALSE)))</f>
        <v>0</v>
      </c>
      <c r="HT37" s="6">
        <f>IF(ISERROR(VLOOKUP($A37,'Import OffPeak'!$A$3:HY$99,228,FALSE)-VLOOKUP($A37,'Import OffPeak change'!$A$106:HY$202,228,FALSE)),0,(VLOOKUP($A37,'Import OffPeak'!$A$3:HY$99,228,FALSE)-VLOOKUP($A37,'Import OffPeak change'!$A$106:HY$202,228,FALSE)))</f>
        <v>0</v>
      </c>
      <c r="HU37" s="6">
        <f>IF(ISERROR(VLOOKUP($A37,'Import OffPeak'!$A$3:HZ$99,229,FALSE)-VLOOKUP($A37,'Import OffPeak change'!$A$106:HZ$202,229,FALSE)),0,(VLOOKUP($A37,'Import OffPeak'!$A$3:HZ$99,229,FALSE)-VLOOKUP($A37,'Import OffPeak change'!$A$106:HZ$202,229,FALSE)))</f>
        <v>0</v>
      </c>
      <c r="HV37" s="6">
        <f>IF(ISERROR(VLOOKUP($A37,'Import OffPeak'!$A$3:IA$99,230,FALSE)-VLOOKUP($A37,'Import OffPeak change'!$A$106:IA$202,230,FALSE)),0,(VLOOKUP($A37,'Import OffPeak'!$A$3:IA$99,230,FALSE)-VLOOKUP($A37,'Import OffPeak change'!$A$106:IA$202,230,FALSE)))</f>
        <v>0</v>
      </c>
      <c r="HW37" s="6">
        <f>IF(ISERROR(VLOOKUP($A37,'Import OffPeak'!$A$3:IB$99,231,FALSE)-VLOOKUP($A37,'Import OffPeak change'!$A$106:IB$202,231,FALSE)),0,(VLOOKUP($A37,'Import OffPeak'!$A$3:IB$99,231,FALSE)-VLOOKUP($A37,'Import OffPeak change'!$A$106:IB$202,231,FALSE)))</f>
        <v>0</v>
      </c>
      <c r="HX37" s="6">
        <f>IF(ISERROR(VLOOKUP($A37,'Import OffPeak'!$A$3:IC$99,232,FALSE)-VLOOKUP($A37,'Import OffPeak change'!$A$106:IC$202,232,FALSE)),0,(VLOOKUP($A37,'Import OffPeak'!$A$3:IC$99,232,FALSE)-VLOOKUP($A37,'Import OffPeak change'!$A$106:IC$202,232,FALSE)))</f>
        <v>0</v>
      </c>
      <c r="HY37" s="6">
        <f>IF(ISERROR(VLOOKUP($A37,'Import OffPeak'!$A$3:ID$99,233,FALSE)-VLOOKUP($A37,'Import OffPeak change'!$A$106:ID$202,233,FALSE)),0,(VLOOKUP($A37,'Import OffPeak'!$A$3:ID$99,233,FALSE)-VLOOKUP($A37,'Import OffPeak change'!$A$106:ID$202,233,FALSE)))</f>
        <v>0</v>
      </c>
      <c r="HZ37" s="6">
        <f>IF(ISERROR(VLOOKUP($A37,'Import OffPeak'!$A$3:IE$99,234,FALSE)-VLOOKUP($A37,'Import OffPeak change'!$A$106:IE$202,234,FALSE)),0,(VLOOKUP($A37,'Import OffPeak'!$A$3:IE$99,234,FALSE)-VLOOKUP($A37,'Import OffPeak change'!$A$106:IE$202,234,FALSE)))</f>
        <v>0</v>
      </c>
      <c r="IA37" s="6">
        <f>IF(ISERROR(VLOOKUP($A37,'Import OffPeak'!$A$3:IF$99,235,FALSE)-VLOOKUP($A37,'Import OffPeak change'!$A$106:IF$202,235,FALSE)),0,(VLOOKUP($A37,'Import OffPeak'!$A$3:IF$99,235,FALSE)-VLOOKUP($A37,'Import OffPeak change'!$A$106:IF$202,235,FALSE)))</f>
        <v>0</v>
      </c>
      <c r="IB37" s="6">
        <f>IF(ISERROR(VLOOKUP($A37,'Import OffPeak'!$A$3:IG$99,236,FALSE)-VLOOKUP($A37,'Import OffPeak change'!$A$106:IG$202,236,FALSE)),0,(VLOOKUP($A37,'Import OffPeak'!$A$3:IG$99,236,FALSE)-VLOOKUP($A37,'Import OffPeak change'!$A$106:IG$202,236,FALSE)))</f>
        <v>0</v>
      </c>
      <c r="IC37" s="6">
        <f>IF(ISERROR(VLOOKUP($A37,'Import OffPeak'!$A$3:IH$99,237,FALSE)-VLOOKUP($A37,'Import OffPeak change'!$A$106:IH$202,237,FALSE)),0,(VLOOKUP($A37,'Import OffPeak'!$A$3:IH$99,237,FALSE)-VLOOKUP($A37,'Import OffPeak change'!$A$106:IH$202,237,FALSE)))</f>
        <v>0</v>
      </c>
      <c r="ID37" s="6">
        <f>IF(ISERROR(VLOOKUP($A37,'Import OffPeak'!$A$3:II$99,238,FALSE)-VLOOKUP($A37,'Import OffPeak change'!$A$106:II$202,238,FALSE)),0,(VLOOKUP($A37,'Import OffPeak'!$A$3:II$99,238,FALSE)-VLOOKUP($A37,'Import OffPeak change'!$A$106:II$202,238,FALSE)))</f>
        <v>0</v>
      </c>
      <c r="IE37" s="6">
        <f>IF(ISERROR(VLOOKUP($A37,'Import OffPeak'!$A$3:IJ$99,239,FALSE)-VLOOKUP($A37,'Import OffPeak change'!$A$106:IJ$202,239,FALSE)),0,(VLOOKUP($A37,'Import OffPeak'!$A$3:IJ$99,239,FALSE)-VLOOKUP($A37,'Import OffPeak change'!$A$106:IJ$202,239,FALSE)))</f>
        <v>0</v>
      </c>
    </row>
    <row r="38" spans="1:239">
      <c r="A38" s="168" t="str">
        <f>IF('Import OffPeak'!A35=0,"",'Import OffPeak'!A35)</f>
        <v>EPMI-WS-RN-INV</v>
      </c>
      <c r="B38" s="6"/>
      <c r="C38" s="6"/>
      <c r="D38" s="6"/>
      <c r="E38" s="6"/>
      <c r="F38" s="6"/>
      <c r="G38" s="6">
        <f>IF(ISERROR(VLOOKUP($A38,'Import OffPeak'!$A$3:L$99,7,FALSE)-VLOOKUP($A38,'Import OffPeak change'!$A$106:L$202,7,FALSE)),0,(VLOOKUP($A38,'Import OffPeak'!$A$3:L$99,7,FALSE)-VLOOKUP($A38,'Import OffPeak change'!$A$106:L$202,7,FALSE)))</f>
        <v>0</v>
      </c>
      <c r="H38" s="6">
        <f>IF(ISERROR(VLOOKUP($A38,'Import OffPeak'!$A$3:M$99,8,FALSE)-VLOOKUP($A38,'Import OffPeak change'!$A$106:M$202,8,FALSE)),0,(VLOOKUP($A38,'Import OffPeak'!$A$3:M$99,8,FALSE)-VLOOKUP($A38,'Import OffPeak change'!$A$106:M$202,8,FALSE)))</f>
        <v>0</v>
      </c>
      <c r="I38" s="6">
        <f>IF(ISERROR(VLOOKUP($A38,'Import OffPeak'!$A$3:N$99,9,FALSE)-VLOOKUP($A38,'Import OffPeak change'!$A$106:N$202,9,FALSE)),0,(VLOOKUP($A38,'Import OffPeak'!$A$3:N$99,9,FALSE)-VLOOKUP($A38,'Import OffPeak change'!$A$106:N$202,9,FALSE)))</f>
        <v>0</v>
      </c>
      <c r="J38" s="6">
        <f>IF(ISERROR(VLOOKUP($A38,'Import OffPeak'!$A$3:O$99,10,FALSE)-VLOOKUP($A38,'Import OffPeak change'!$A$106:O$202,10,FALSE)),0,(VLOOKUP($A38,'Import OffPeak'!$A$3:O$99,10,FALSE)-VLOOKUP($A38,'Import OffPeak change'!$A$106:O$202,10,FALSE)))</f>
        <v>0</v>
      </c>
      <c r="K38" s="6">
        <f>IF(ISERROR(VLOOKUP($A38,'Import OffPeak'!$A$3:P$99,11,FALSE)-VLOOKUP($A38,'Import OffPeak change'!$A$106:P$202,11,FALSE)),0,(VLOOKUP($A38,'Import OffPeak'!$A$3:P$99,11,FALSE)-VLOOKUP($A38,'Import OffPeak change'!$A$106:P$202,11,FALSE)))</f>
        <v>0</v>
      </c>
      <c r="L38" s="6">
        <f>IF(ISERROR(VLOOKUP($A38,'Import OffPeak'!$A$3:Q$99,12,FALSE)-VLOOKUP($A38,'Import OffPeak change'!$A$106:Q$202,12,FALSE)),0,(VLOOKUP($A38,'Import OffPeak'!$A$3:Q$99,12,FALSE)-VLOOKUP($A38,'Import OffPeak change'!$A$106:Q$202,12,FALSE)))</f>
        <v>0</v>
      </c>
      <c r="M38" s="6">
        <f>IF(ISERROR(VLOOKUP($A38,'Import OffPeak'!$A$3:R$99,13,FALSE)-VLOOKUP($A38,'Import OffPeak change'!$A$106:R$202,13,FALSE)),0,(VLOOKUP($A38,'Import OffPeak'!$A$3:R$99,13,FALSE)-VLOOKUP($A38,'Import OffPeak change'!$A$106:R$202,13,FALSE)))</f>
        <v>0</v>
      </c>
      <c r="N38" s="6">
        <f>IF(ISERROR(VLOOKUP($A38,'Import OffPeak'!$A$3:S$99,14,FALSE)-VLOOKUP($A38,'Import OffPeak change'!$A$106:S$202,14,FALSE)),0,(VLOOKUP($A38,'Import OffPeak'!$A$3:S$99,14,FALSE)-VLOOKUP($A38,'Import OffPeak change'!$A$106:S$202,14,FALSE)))</f>
        <v>0</v>
      </c>
      <c r="O38" s="6">
        <f>IF(ISERROR(VLOOKUP($A38,'Import OffPeak'!$A$3:T$99,15,FALSE)-VLOOKUP($A38,'Import OffPeak change'!$A$106:T$202,15,FALSE)),0,(VLOOKUP($A38,'Import OffPeak'!$A$3:T$99,15,FALSE)-VLOOKUP($A38,'Import OffPeak change'!$A$106:T$202,15,FALSE)))</f>
        <v>0</v>
      </c>
      <c r="P38" s="6">
        <f>IF(ISERROR(VLOOKUP($A38,'Import OffPeak'!$A$3:U$99,16,FALSE)-VLOOKUP($A38,'Import OffPeak change'!$A$106:U$202,16,FALSE)),0,(VLOOKUP($A38,'Import OffPeak'!$A$3:U$99,16,FALSE)-VLOOKUP($A38,'Import OffPeak change'!$A$106:U$202,16,FALSE)))</f>
        <v>0</v>
      </c>
      <c r="Q38" s="6">
        <f>IF(ISERROR(VLOOKUP($A38,'Import OffPeak'!$A$3:V$99,17,FALSE)-VLOOKUP($A38,'Import OffPeak change'!$A$106:V$202,17,FALSE)),0,(VLOOKUP($A38,'Import OffPeak'!$A$3:V$99,17,FALSE)-VLOOKUP($A38,'Import OffPeak change'!$A$106:V$202,17,FALSE)))</f>
        <v>0</v>
      </c>
      <c r="R38" s="6">
        <f>IF(ISERROR(VLOOKUP($A38,'Import OffPeak'!$A$3:W$99,18,FALSE)-VLOOKUP($A38,'Import OffPeak change'!$A$106:W$202,18,FALSE)),0,(VLOOKUP($A38,'Import OffPeak'!$A$3:W$99,18,FALSE)-VLOOKUP($A38,'Import OffPeak change'!$A$106:W$202,18,FALSE)))</f>
        <v>0</v>
      </c>
      <c r="S38" s="6">
        <f>IF(ISERROR(VLOOKUP($A38,'Import OffPeak'!$A$3:X$99,19,FALSE)-VLOOKUP($A38,'Import OffPeak change'!$A$106:X$202,19,FALSE)),0,(VLOOKUP($A38,'Import OffPeak'!$A$3:X$99,19,FALSE)-VLOOKUP($A38,'Import OffPeak change'!$A$106:X$202,19,FALSE)))</f>
        <v>0</v>
      </c>
      <c r="T38" s="6">
        <f>IF(ISERROR(VLOOKUP($A38,'Import OffPeak'!$A$3:Y$99,20,FALSE)-VLOOKUP($A38,'Import OffPeak change'!$A$106:Y$202,20,FALSE)),0,(VLOOKUP($A38,'Import OffPeak'!$A$3:Y$99,20,FALSE)-VLOOKUP($A38,'Import OffPeak change'!$A$106:Y$202,20,FALSE)))</f>
        <v>0</v>
      </c>
      <c r="U38" s="6">
        <f>IF(ISERROR(VLOOKUP($A38,'Import OffPeak'!$A$3:Z$99,21,FALSE)-VLOOKUP($A38,'Import OffPeak change'!$A$106:Z$202,21,FALSE)),0,(VLOOKUP($A38,'Import OffPeak'!$A$3:Z$99,21,FALSE)-VLOOKUP($A38,'Import OffPeak change'!$A$106:Z$202,21,FALSE)))</f>
        <v>0</v>
      </c>
      <c r="V38" s="6">
        <f>IF(ISERROR(VLOOKUP($A38,'Import OffPeak'!$A$3:AA$99,22,FALSE)-VLOOKUP($A38,'Import OffPeak change'!$A$106:AA$202,22,FALSE)),0,(VLOOKUP($A38,'Import OffPeak'!$A$3:AA$99,22,FALSE)-VLOOKUP($A38,'Import OffPeak change'!$A$106:AA$202,22,FALSE)))</f>
        <v>0</v>
      </c>
      <c r="W38" s="6">
        <f>IF(ISERROR(VLOOKUP($A38,'Import OffPeak'!$A$3:AB$99,23,FALSE)-VLOOKUP($A38,'Import OffPeak change'!$A$106:AB$202,23,FALSE)),0,(VLOOKUP($A38,'Import OffPeak'!$A$3:AB$99,23,FALSE)-VLOOKUP($A38,'Import OffPeak change'!$A$106:AB$202,23,FALSE)))</f>
        <v>0</v>
      </c>
      <c r="X38" s="6">
        <f>IF(ISERROR(VLOOKUP($A38,'Import OffPeak'!$A$3:AC$99,24,FALSE)-VLOOKUP($A38,'Import OffPeak change'!$A$106:AC$202,24,FALSE)),0,(VLOOKUP($A38,'Import OffPeak'!$A$3:AC$99,24,FALSE)-VLOOKUP($A38,'Import OffPeak change'!$A$106:AC$202,24,FALSE)))</f>
        <v>0</v>
      </c>
      <c r="Y38" s="6">
        <f>IF(ISERROR(VLOOKUP($A38,'Import OffPeak'!$A$3:AD$99,25,FALSE)-VLOOKUP($A38,'Import OffPeak change'!$A$106:AD$202,25,FALSE)),0,(VLOOKUP($A38,'Import OffPeak'!$A$3:AD$99,25,FALSE)-VLOOKUP($A38,'Import OffPeak change'!$A$106:AD$202,25,FALSE)))</f>
        <v>0</v>
      </c>
      <c r="Z38" s="6">
        <f>IF(ISERROR(VLOOKUP($A38,'Import OffPeak'!$A$3:AE$99,26,FALSE)-VLOOKUP($A38,'Import OffPeak change'!$A$106:AE$202,26,FALSE)),0,(VLOOKUP($A38,'Import OffPeak'!$A$3:AE$99,26,FALSE)-VLOOKUP($A38,'Import OffPeak change'!$A$106:AE$202,26,FALSE)))</f>
        <v>0</v>
      </c>
      <c r="AA38" s="6">
        <f>IF(ISERROR(VLOOKUP($A38,'Import OffPeak'!$A$3:AF$99,27,FALSE)-VLOOKUP($A38,'Import OffPeak change'!$A$106:AF$202,27,FALSE)),0,(VLOOKUP($A38,'Import OffPeak'!$A$3:AF$99,27,FALSE)-VLOOKUP($A38,'Import OffPeak change'!$A$106:AF$202,27,FALSE)))</f>
        <v>0</v>
      </c>
      <c r="AB38" s="6">
        <f>IF(ISERROR(VLOOKUP($A38,'Import OffPeak'!$A$3:AG$99,28,FALSE)-VLOOKUP($A38,'Import OffPeak change'!$A$106:AG$202,28,FALSE)),0,(VLOOKUP($A38,'Import OffPeak'!$A$3:AG$99,28,FALSE)-VLOOKUP($A38,'Import OffPeak change'!$A$106:AG$202,28,FALSE)))</f>
        <v>0</v>
      </c>
      <c r="AC38" s="6">
        <f>IF(ISERROR(VLOOKUP($A38,'Import OffPeak'!$A$3:AH$99,29,FALSE)-VLOOKUP($A38,'Import OffPeak change'!$A$106:AH$202,29,FALSE)),0,(VLOOKUP($A38,'Import OffPeak'!$A$3:AH$99,29,FALSE)-VLOOKUP($A38,'Import OffPeak change'!$A$106:AH$202,29,FALSE)))</f>
        <v>0</v>
      </c>
      <c r="AD38" s="6">
        <f>IF(ISERROR(VLOOKUP($A38,'Import OffPeak'!$A$3:AI$99,30,FALSE)-VLOOKUP($A38,'Import OffPeak change'!$A$106:AI$202,30,FALSE)),0,(VLOOKUP($A38,'Import OffPeak'!$A$3:AI$99,30,FALSE)-VLOOKUP($A38,'Import OffPeak change'!$A$106:AI$202,30,FALSE)))</f>
        <v>0</v>
      </c>
      <c r="AE38" s="6">
        <f>IF(ISERROR(VLOOKUP($A38,'Import OffPeak'!$A$3:AJ$99,31,FALSE)-VLOOKUP($A38,'Import OffPeak change'!$A$106:AJ$202,31,FALSE)),0,(VLOOKUP($A38,'Import OffPeak'!$A$3:AJ$99,31,FALSE)-VLOOKUP($A38,'Import OffPeak change'!$A$106:AJ$202,31,FALSE)))</f>
        <v>0</v>
      </c>
      <c r="AF38" s="6">
        <f>IF(ISERROR(VLOOKUP($A38,'Import OffPeak'!$A$3:AK$99,32,FALSE)-VLOOKUP($A38,'Import OffPeak change'!$A$106:AK$202,32,FALSE)),0,(VLOOKUP($A38,'Import OffPeak'!$A$3:AK$99,32,FALSE)-VLOOKUP($A38,'Import OffPeak change'!$A$106:AK$202,32,FALSE)))</f>
        <v>0</v>
      </c>
      <c r="AG38" s="6">
        <f>IF(ISERROR(VLOOKUP($A38,'Import OffPeak'!$A$3:AL$99,33,FALSE)-VLOOKUP($A38,'Import OffPeak change'!$A$106:AL$202,33,FALSE)),0,(VLOOKUP($A38,'Import OffPeak'!$A$3:AL$99,33,FALSE)-VLOOKUP($A38,'Import OffPeak change'!$A$106:AL$202,33,FALSE)))</f>
        <v>0</v>
      </c>
      <c r="AH38" s="6">
        <f>IF(ISERROR(VLOOKUP($A38,'Import OffPeak'!$A$3:AM$99,34,FALSE)-VLOOKUP($A38,'Import OffPeak change'!$A$106:AM$202,34,FALSE)),0,(VLOOKUP($A38,'Import OffPeak'!$A$3:AM$99,34,FALSE)-VLOOKUP($A38,'Import OffPeak change'!$A$106:AM$202,34,FALSE)))</f>
        <v>0</v>
      </c>
      <c r="AI38" s="6">
        <f>IF(ISERROR(VLOOKUP($A38,'Import OffPeak'!$A$3:AN$99,35,FALSE)-VLOOKUP($A38,'Import OffPeak change'!$A$106:AN$202,35,FALSE)),0,(VLOOKUP($A38,'Import OffPeak'!$A$3:AN$99,35,FALSE)-VLOOKUP($A38,'Import OffPeak change'!$A$106:AN$202,35,FALSE)))</f>
        <v>0</v>
      </c>
      <c r="AJ38" s="6">
        <f>IF(ISERROR(VLOOKUP($A38,'Import OffPeak'!$A$3:AO$99,36,FALSE)-VLOOKUP($A38,'Import OffPeak change'!$A$106:AO$202,36,FALSE)),0,(VLOOKUP($A38,'Import OffPeak'!$A$3:AO$99,36,FALSE)-VLOOKUP($A38,'Import OffPeak change'!$A$106:AO$202,36,FALSE)))</f>
        <v>0</v>
      </c>
      <c r="AK38" s="6">
        <f>IF(ISERROR(VLOOKUP($A38,'Import OffPeak'!$A$3:AP$99,37,FALSE)-VLOOKUP($A38,'Import OffPeak change'!$A$106:AP$202,37,FALSE)),0,(VLOOKUP($A38,'Import OffPeak'!$A$3:AP$99,37,FALSE)-VLOOKUP($A38,'Import OffPeak change'!$A$106:AP$202,37,FALSE)))</f>
        <v>0</v>
      </c>
      <c r="AL38" s="6">
        <f>IF(ISERROR(VLOOKUP($A38,'Import OffPeak'!$A$3:AQ$99,38,FALSE)-VLOOKUP($A38,'Import OffPeak change'!$A$106:AQ$202,38,FALSE)),0,(VLOOKUP($A38,'Import OffPeak'!$A$3:AQ$99,38,FALSE)-VLOOKUP($A38,'Import OffPeak change'!$A$106:AQ$202,38,FALSE)))</f>
        <v>0</v>
      </c>
      <c r="AM38" s="6">
        <f>IF(ISERROR(VLOOKUP($A38,'Import OffPeak'!$A$3:AR$99,39,FALSE)-VLOOKUP($A38,'Import OffPeak change'!$A$106:AR$202,39,FALSE)),0,(VLOOKUP($A38,'Import OffPeak'!$A$3:AR$99,39,FALSE)-VLOOKUP($A38,'Import OffPeak change'!$A$106:AR$202,39,FALSE)))</f>
        <v>0</v>
      </c>
      <c r="AN38" s="6">
        <f>IF(ISERROR(VLOOKUP($A38,'Import OffPeak'!$A$3:AS$99,40,FALSE)-VLOOKUP($A38,'Import OffPeak change'!$A$106:AS$202,40,FALSE)),0,(VLOOKUP($A38,'Import OffPeak'!$A$3:AS$99,40,FALSE)-VLOOKUP($A38,'Import OffPeak change'!$A$106:AS$202,40,FALSE)))</f>
        <v>0</v>
      </c>
      <c r="AO38" s="6">
        <f>IF(ISERROR(VLOOKUP($A38,'Import OffPeak'!$A$3:AT$99,41,FALSE)-VLOOKUP($A38,'Import OffPeak change'!$A$106:AT$202,41,FALSE)),0,(VLOOKUP($A38,'Import OffPeak'!$A$3:AT$99,41,FALSE)-VLOOKUP($A38,'Import OffPeak change'!$A$106:AT$202,41,FALSE)))</f>
        <v>0</v>
      </c>
      <c r="AP38" s="6">
        <f>IF(ISERROR(VLOOKUP($A38,'Import OffPeak'!$A$3:AU$99,42,FALSE)-VLOOKUP($A38,'Import OffPeak change'!$A$106:AU$202,42,FALSE)),0,(VLOOKUP($A38,'Import OffPeak'!$A$3:AU$99,42,FALSE)-VLOOKUP($A38,'Import OffPeak change'!$A$106:AU$202,42,FALSE)))</f>
        <v>0</v>
      </c>
      <c r="AQ38" s="6">
        <f>IF(ISERROR(VLOOKUP($A38,'Import OffPeak'!$A$3:AV$99,43,FALSE)-VLOOKUP($A38,'Import OffPeak change'!$A$106:AV$202,43,FALSE)),0,(VLOOKUP($A38,'Import OffPeak'!$A$3:AV$99,43,FALSE)-VLOOKUP($A38,'Import OffPeak change'!$A$106:AV$202,43,FALSE)))</f>
        <v>0</v>
      </c>
      <c r="AR38" s="6">
        <f>IF(ISERROR(VLOOKUP($A38,'Import OffPeak'!$A$3:AW$99,44,FALSE)-VLOOKUP($A38,'Import OffPeak change'!$A$106:AW$202,44,FALSE)),0,(VLOOKUP($A38,'Import OffPeak'!$A$3:AW$99,44,FALSE)-VLOOKUP($A38,'Import OffPeak change'!$A$106:AW$202,44,FALSE)))</f>
        <v>0</v>
      </c>
      <c r="AS38" s="6">
        <f>IF(ISERROR(VLOOKUP($A38,'Import OffPeak'!$A$3:AX$99,45,FALSE)-VLOOKUP($A38,'Import OffPeak change'!$A$106:AX$202,45,FALSE)),0,(VLOOKUP($A38,'Import OffPeak'!$A$3:AX$99,45,FALSE)-VLOOKUP($A38,'Import OffPeak change'!$A$106:AX$202,45,FALSE)))</f>
        <v>0</v>
      </c>
      <c r="AT38" s="6">
        <f>IF(ISERROR(VLOOKUP($A38,'Import OffPeak'!$A$3:AY$99,46,FALSE)-VLOOKUP($A38,'Import OffPeak change'!$A$106:AY$202,46,FALSE)),0,(VLOOKUP($A38,'Import OffPeak'!$A$3:AY$99,46,FALSE)-VLOOKUP($A38,'Import OffPeak change'!$A$106:AY$202,46,FALSE)))</f>
        <v>0</v>
      </c>
      <c r="AU38" s="6">
        <f>IF(ISERROR(VLOOKUP($A38,'Import OffPeak'!$A$3:AZ$99,47,FALSE)-VLOOKUP($A38,'Import OffPeak change'!$A$106:AZ$202,47,FALSE)),0,(VLOOKUP($A38,'Import OffPeak'!$A$3:AZ$99,47,FALSE)-VLOOKUP($A38,'Import OffPeak change'!$A$106:AZ$202,47,FALSE)))</f>
        <v>0</v>
      </c>
      <c r="AV38" s="6">
        <f>IF(ISERROR(VLOOKUP($A38,'Import OffPeak'!$A$3:BA$99,48,FALSE)-VLOOKUP($A38,'Import OffPeak change'!$A$106:BA$202,48,FALSE)),0,(VLOOKUP($A38,'Import OffPeak'!$A$3:BA$99,48,FALSE)-VLOOKUP($A38,'Import OffPeak change'!$A$106:BA$202,48,FALSE)))</f>
        <v>0</v>
      </c>
      <c r="AW38" s="6">
        <f>IF(ISERROR(VLOOKUP($A38,'Import OffPeak'!$A$3:BB$99,49,FALSE)-VLOOKUP($A38,'Import OffPeak change'!$A$106:BB$202,49,FALSE)),0,(VLOOKUP($A38,'Import OffPeak'!$A$3:BB$99,49,FALSE)-VLOOKUP($A38,'Import OffPeak change'!$A$106:BB$202,49,FALSE)))</f>
        <v>0</v>
      </c>
      <c r="AX38" s="6">
        <f>IF(ISERROR(VLOOKUP($A38,'Import OffPeak'!$A$3:BC$99,50,FALSE)-VLOOKUP($A38,'Import OffPeak change'!$A$106:BC$202,50,FALSE)),0,(VLOOKUP($A38,'Import OffPeak'!$A$3:BC$99,50,FALSE)-VLOOKUP($A38,'Import OffPeak change'!$A$106:BC$202,50,FALSE)))</f>
        <v>0</v>
      </c>
      <c r="AY38" s="6">
        <f>IF(ISERROR(VLOOKUP($A38,'Import OffPeak'!$A$3:BD$99,51,FALSE)-VLOOKUP($A38,'Import OffPeak change'!$A$106:BD$202,51,FALSE)),0,(VLOOKUP($A38,'Import OffPeak'!$A$3:BD$99,51,FALSE)-VLOOKUP($A38,'Import OffPeak change'!$A$106:BD$202,51,FALSE)))</f>
        <v>0</v>
      </c>
      <c r="AZ38" s="6">
        <f>IF(ISERROR(VLOOKUP($A38,'Import OffPeak'!$A$3:BE$99,52,FALSE)-VLOOKUP($A38,'Import OffPeak change'!$A$106:BE$202,52,FALSE)),0,(VLOOKUP($A38,'Import OffPeak'!$A$3:BE$99,52,FALSE)-VLOOKUP($A38,'Import OffPeak change'!$A$106:BE$202,52,FALSE)))</f>
        <v>0</v>
      </c>
      <c r="BA38" s="6">
        <f>IF(ISERROR(VLOOKUP($A38,'Import OffPeak'!$A$3:BF$99,53,FALSE)-VLOOKUP($A38,'Import OffPeak change'!$A$106:BF$202,53,FALSE)),0,(VLOOKUP($A38,'Import OffPeak'!$A$3:BF$99,53,FALSE)-VLOOKUP($A38,'Import OffPeak change'!$A$106:BF$202,53,FALSE)))</f>
        <v>0</v>
      </c>
      <c r="BB38" s="6">
        <f>IF(ISERROR(VLOOKUP($A38,'Import OffPeak'!$A$3:BG$99,54,FALSE)-VLOOKUP($A38,'Import OffPeak change'!$A$106:BG$202,54,FALSE)),0,(VLOOKUP($A38,'Import OffPeak'!$A$3:BG$99,54,FALSE)-VLOOKUP($A38,'Import OffPeak change'!$A$106:BG$202,54,FALSE)))</f>
        <v>0</v>
      </c>
      <c r="BC38" s="6">
        <f>IF(ISERROR(VLOOKUP($A38,'Import OffPeak'!$A$3:BH$99,55,FALSE)-VLOOKUP($A38,'Import OffPeak change'!$A$106:BH$202,55,FALSE)),0,(VLOOKUP($A38,'Import OffPeak'!$A$3:BH$99,55,FALSE)-VLOOKUP($A38,'Import OffPeak change'!$A$106:BH$202,55,FALSE)))</f>
        <v>0</v>
      </c>
      <c r="BD38" s="6">
        <f>IF(ISERROR(VLOOKUP($A38,'Import OffPeak'!$A$3:BI$99,56,FALSE)-VLOOKUP($A38,'Import OffPeak change'!$A$106:BI$202,56,FALSE)),0,(VLOOKUP($A38,'Import OffPeak'!$A$3:BI$99,56,FALSE)-VLOOKUP($A38,'Import OffPeak change'!$A$106:BI$202,56,FALSE)))</f>
        <v>0</v>
      </c>
      <c r="BE38" s="6">
        <f>IF(ISERROR(VLOOKUP($A38,'Import OffPeak'!$A$3:BJ$99,57,FALSE)-VLOOKUP($A38,'Import OffPeak change'!$A$106:BJ$202,57,FALSE)),0,(VLOOKUP($A38,'Import OffPeak'!$A$3:BJ$99,57,FALSE)-VLOOKUP($A38,'Import OffPeak change'!$A$106:BJ$202,57,FALSE)))</f>
        <v>0</v>
      </c>
      <c r="BF38" s="6">
        <f>IF(ISERROR(VLOOKUP($A38,'Import OffPeak'!$A$3:BK$99,58,FALSE)-VLOOKUP($A38,'Import OffPeak change'!$A$106:BK$202,58,FALSE)),0,(VLOOKUP($A38,'Import OffPeak'!$A$3:BK$99,58,FALSE)-VLOOKUP($A38,'Import OffPeak change'!$A$106:BK$202,58,FALSE)))</f>
        <v>0</v>
      </c>
      <c r="BG38" s="6">
        <f>IF(ISERROR(VLOOKUP($A38,'Import OffPeak'!$A$3:BL$99,59,FALSE)-VLOOKUP($A38,'Import OffPeak change'!$A$106:BL$202,59,FALSE)),0,(VLOOKUP($A38,'Import OffPeak'!$A$3:BL$99,59,FALSE)-VLOOKUP($A38,'Import OffPeak change'!$A$106:BL$202,59,FALSE)))</f>
        <v>0</v>
      </c>
      <c r="BH38" s="6">
        <f>IF(ISERROR(VLOOKUP($A38,'Import OffPeak'!$A$3:BM$99,60,FALSE)-VLOOKUP($A38,'Import OffPeak change'!$A$106:BM$202,60,FALSE)),0,(VLOOKUP($A38,'Import OffPeak'!$A$3:BM$99,60,FALSE)-VLOOKUP($A38,'Import OffPeak change'!$A$106:BM$202,60,FALSE)))</f>
        <v>0</v>
      </c>
      <c r="BI38" s="6">
        <f>IF(ISERROR(VLOOKUP($A38,'Import OffPeak'!$A$3:BN$99,61,FALSE)-VLOOKUP($A38,'Import OffPeak change'!$A$106:BN$202,61,FALSE)),0,(VLOOKUP($A38,'Import OffPeak'!$A$3:BN$99,61,FALSE)-VLOOKUP($A38,'Import OffPeak change'!$A$106:BN$202,61,FALSE)))</f>
        <v>0</v>
      </c>
      <c r="BJ38" s="6">
        <f>IF(ISERROR(VLOOKUP($A38,'Import OffPeak'!$A$3:BO$99,62,FALSE)-VLOOKUP($A38,'Import OffPeak change'!$A$106:BO$202,62,FALSE)),0,(VLOOKUP($A38,'Import OffPeak'!$A$3:BO$99,62,FALSE)-VLOOKUP($A38,'Import OffPeak change'!$A$106:BO$202,62,FALSE)))</f>
        <v>0</v>
      </c>
      <c r="BK38" s="6">
        <f>IF(ISERROR(VLOOKUP($A38,'Import OffPeak'!$A$3:BP$99,63,FALSE)-VLOOKUP($A38,'Import OffPeak change'!$A$106:BP$202,63,FALSE)),0,(VLOOKUP($A38,'Import OffPeak'!$A$3:BP$99,63,FALSE)-VLOOKUP($A38,'Import OffPeak change'!$A$106:BP$202,63,FALSE)))</f>
        <v>0</v>
      </c>
      <c r="BL38" s="6">
        <f>IF(ISERROR(VLOOKUP($A38,'Import OffPeak'!$A$3:BQ$99,64,FALSE)-VLOOKUP($A38,'Import OffPeak change'!$A$106:BQ$202,64,FALSE)),0,(VLOOKUP($A38,'Import OffPeak'!$A$3:BQ$99,64,FALSE)-VLOOKUP($A38,'Import OffPeak change'!$A$106:BQ$202,64,FALSE)))</f>
        <v>0</v>
      </c>
      <c r="BM38" s="6">
        <f>IF(ISERROR(VLOOKUP($A38,'Import OffPeak'!$A$3:BR$99,65,FALSE)-VLOOKUP($A38,'Import OffPeak change'!$A$106:BR$202,65,FALSE)),0,(VLOOKUP($A38,'Import OffPeak'!$A$3:BR$99,65,FALSE)-VLOOKUP($A38,'Import OffPeak change'!$A$106:BR$202,65,FALSE)))</f>
        <v>0</v>
      </c>
      <c r="BN38" s="6">
        <f>IF(ISERROR(VLOOKUP($A38,'Import OffPeak'!$A$3:BS$99,66,FALSE)-VLOOKUP($A38,'Import OffPeak change'!$A$106:BS$202,66,FALSE)),0,(VLOOKUP($A38,'Import OffPeak'!$A$3:BS$99,66,FALSE)-VLOOKUP($A38,'Import OffPeak change'!$A$106:BS$202,66,FALSE)))</f>
        <v>0</v>
      </c>
      <c r="BO38" s="6">
        <f>IF(ISERROR(VLOOKUP($A38,'Import OffPeak'!$A$3:BT$99,67,FALSE)-VLOOKUP($A38,'Import OffPeak change'!$A$106:BT$202,67,FALSE)),0,(VLOOKUP($A38,'Import OffPeak'!$A$3:BT$99,67,FALSE)-VLOOKUP($A38,'Import OffPeak change'!$A$106:BT$202,67,FALSE)))</f>
        <v>0</v>
      </c>
      <c r="BP38" s="6">
        <f>IF(ISERROR(VLOOKUP($A38,'Import OffPeak'!$A$3:BU$99,68,FALSE)-VLOOKUP($A38,'Import OffPeak change'!$A$106:BU$202,68,FALSE)),0,(VLOOKUP($A38,'Import OffPeak'!$A$3:BU$99,68,FALSE)-VLOOKUP($A38,'Import OffPeak change'!$A$106:BU$202,68,FALSE)))</f>
        <v>0</v>
      </c>
      <c r="BQ38" s="6">
        <f>IF(ISERROR(VLOOKUP($A38,'Import OffPeak'!$A$3:BV$99,69,FALSE)-VLOOKUP($A38,'Import OffPeak change'!$A$106:BV$202,69,FALSE)),0,(VLOOKUP($A38,'Import OffPeak'!$A$3:BV$99,69,FALSE)-VLOOKUP($A38,'Import OffPeak change'!$A$106:BV$202,69,FALSE)))</f>
        <v>0</v>
      </c>
      <c r="BR38" s="6">
        <f>IF(ISERROR(VLOOKUP($A38,'Import OffPeak'!$A$3:BW$99,70,FALSE)-VLOOKUP($A38,'Import OffPeak change'!$A$106:BW$202,70,FALSE)),0,(VLOOKUP($A38,'Import OffPeak'!$A$3:BW$99,70,FALSE)-VLOOKUP($A38,'Import OffPeak change'!$A$106:BW$202,70,FALSE)))</f>
        <v>0</v>
      </c>
      <c r="BS38" s="6">
        <f>IF(ISERROR(VLOOKUP($A38,'Import OffPeak'!$A$3:BX$99,71,FALSE)-VLOOKUP($A38,'Import OffPeak change'!$A$106:BX$202,71,FALSE)),0,(VLOOKUP($A38,'Import OffPeak'!$A$3:BX$99,71,FALSE)-VLOOKUP($A38,'Import OffPeak change'!$A$106:BX$202,71,FALSE)))</f>
        <v>0</v>
      </c>
      <c r="BT38" s="6">
        <f>IF(ISERROR(VLOOKUP($A38,'Import OffPeak'!$A$3:BY$99,72,FALSE)-VLOOKUP($A38,'Import OffPeak change'!$A$106:BY$202,72,FALSE)),0,(VLOOKUP($A38,'Import OffPeak'!$A$3:BY$99,72,FALSE)-VLOOKUP($A38,'Import OffPeak change'!$A$106:BY$202,72,FALSE)))</f>
        <v>0</v>
      </c>
      <c r="BU38" s="6">
        <f>IF(ISERROR(VLOOKUP($A38,'Import OffPeak'!$A$3:BZ$99,73,FALSE)-VLOOKUP($A38,'Import OffPeak change'!$A$106:BZ$202,73,FALSE)),0,(VLOOKUP($A38,'Import OffPeak'!$A$3:BZ$99,73,FALSE)-VLOOKUP($A38,'Import OffPeak change'!$A$106:BZ$202,73,FALSE)))</f>
        <v>0</v>
      </c>
      <c r="BV38" s="6">
        <f>IF(ISERROR(VLOOKUP($A38,'Import OffPeak'!$A$3:CA$99,74,FALSE)-VLOOKUP($A38,'Import OffPeak change'!$A$106:CA$202,74,FALSE)),0,(VLOOKUP($A38,'Import OffPeak'!$A$3:CA$99,74,FALSE)-VLOOKUP($A38,'Import OffPeak change'!$A$106:CA$202,74,FALSE)))</f>
        <v>0</v>
      </c>
      <c r="BW38" s="6">
        <f>IF(ISERROR(VLOOKUP($A38,'Import OffPeak'!$A$3:CB$99,75,FALSE)-VLOOKUP($A38,'Import OffPeak change'!$A$106:CB$202,75,FALSE)),0,(VLOOKUP($A38,'Import OffPeak'!$A$3:CB$99,75,FALSE)-VLOOKUP($A38,'Import OffPeak change'!$A$106:CB$202,75,FALSE)))</f>
        <v>0</v>
      </c>
      <c r="BX38" s="6">
        <f>IF(ISERROR(VLOOKUP($A38,'Import OffPeak'!$A$3:CC$99,76,FALSE)-VLOOKUP($A38,'Import OffPeak change'!$A$106:CC$202,76,FALSE)),0,(VLOOKUP($A38,'Import OffPeak'!$A$3:CC$99,76,FALSE)-VLOOKUP($A38,'Import OffPeak change'!$A$106:CC$202,76,FALSE)))</f>
        <v>0</v>
      </c>
      <c r="BY38" s="6">
        <f>IF(ISERROR(VLOOKUP($A38,'Import OffPeak'!$A$3:CD$99,77,FALSE)-VLOOKUP($A38,'Import OffPeak change'!$A$106:CD$202,77,FALSE)),0,(VLOOKUP($A38,'Import OffPeak'!$A$3:CD$99,77,FALSE)-VLOOKUP($A38,'Import OffPeak change'!$A$106:CD$202,77,FALSE)))</f>
        <v>0</v>
      </c>
      <c r="BZ38" s="6">
        <f>IF(ISERROR(VLOOKUP($A38,'Import OffPeak'!$A$3:CE$99,78,FALSE)-VLOOKUP($A38,'Import OffPeak change'!$A$106:CE$202,78,FALSE)),0,(VLOOKUP($A38,'Import OffPeak'!$A$3:CE$99,78,FALSE)-VLOOKUP($A38,'Import OffPeak change'!$A$106:CE$202,78,FALSE)))</f>
        <v>0</v>
      </c>
      <c r="CA38" s="6">
        <f>IF(ISERROR(VLOOKUP($A38,'Import OffPeak'!$A$3:CF$99,79,FALSE)-VLOOKUP($A38,'Import OffPeak change'!$A$106:CF$202,79,FALSE)),0,(VLOOKUP($A38,'Import OffPeak'!$A$3:CF$99,79,FALSE)-VLOOKUP($A38,'Import OffPeak change'!$A$106:CF$202,79,FALSE)))</f>
        <v>0</v>
      </c>
      <c r="CB38" s="6">
        <f>IF(ISERROR(VLOOKUP($A38,'Import OffPeak'!$A$3:CG$99,80,FALSE)-VLOOKUP($A38,'Import OffPeak change'!$A$106:CG$202,80,FALSE)),0,(VLOOKUP($A38,'Import OffPeak'!$A$3:CG$99,80,FALSE)-VLOOKUP($A38,'Import OffPeak change'!$A$106:CG$202,80,FALSE)))</f>
        <v>0</v>
      </c>
      <c r="CC38" s="6">
        <f>IF(ISERROR(VLOOKUP($A38,'Import OffPeak'!$A$3:CH$99,81,FALSE)-VLOOKUP($A38,'Import OffPeak change'!$A$106:CH$202,81,FALSE)),0,(VLOOKUP($A38,'Import OffPeak'!$A$3:CH$99,81,FALSE)-VLOOKUP($A38,'Import OffPeak change'!$A$106:CH$202,81,FALSE)))</f>
        <v>0</v>
      </c>
      <c r="CD38" s="6">
        <f>IF(ISERROR(VLOOKUP($A38,'Import OffPeak'!$A$3:CI$99,82,FALSE)-VLOOKUP($A38,'Import OffPeak change'!$A$106:CI$202,82,FALSE)),0,(VLOOKUP($A38,'Import OffPeak'!$A$3:CI$99,82,FALSE)-VLOOKUP($A38,'Import OffPeak change'!$A$106:CI$202,82,FALSE)))</f>
        <v>0</v>
      </c>
      <c r="CE38" s="6">
        <f>IF(ISERROR(VLOOKUP($A38,'Import OffPeak'!$A$3:CJ$99,83,FALSE)-VLOOKUP($A38,'Import OffPeak change'!$A$106:CJ$202,83,FALSE)),0,(VLOOKUP($A38,'Import OffPeak'!$A$3:CJ$99,83,FALSE)-VLOOKUP($A38,'Import OffPeak change'!$A$106:CJ$202,83,FALSE)))</f>
        <v>0</v>
      </c>
      <c r="CF38" s="6">
        <f>IF(ISERROR(VLOOKUP($A38,'Import OffPeak'!$A$3:CK$99,84,FALSE)-VLOOKUP($A38,'Import OffPeak change'!$A$106:CK$202,84,FALSE)),0,(VLOOKUP($A38,'Import OffPeak'!$A$3:CK$99,84,FALSE)-VLOOKUP($A38,'Import OffPeak change'!$A$106:CK$202,84,FALSE)))</f>
        <v>0</v>
      </c>
      <c r="CG38" s="6">
        <f>IF(ISERROR(VLOOKUP($A38,'Import OffPeak'!$A$3:CL$99,85,FALSE)-VLOOKUP($A38,'Import OffPeak change'!$A$106:CL$202,85,FALSE)),0,(VLOOKUP($A38,'Import OffPeak'!$A$3:CL$99,85,FALSE)-VLOOKUP($A38,'Import OffPeak change'!$A$106:CL$202,85,FALSE)))</f>
        <v>0</v>
      </c>
      <c r="CH38" s="6">
        <f>IF(ISERROR(VLOOKUP($A38,'Import OffPeak'!$A$3:CM$99,86,FALSE)-VLOOKUP($A38,'Import OffPeak change'!$A$106:CM$202,86,FALSE)),0,(VLOOKUP($A38,'Import OffPeak'!$A$3:CM$99,86,FALSE)-VLOOKUP($A38,'Import OffPeak change'!$A$106:CM$202,86,FALSE)))</f>
        <v>0</v>
      </c>
      <c r="CI38" s="6">
        <f>IF(ISERROR(VLOOKUP($A38,'Import OffPeak'!$A$3:CN$99,87,FALSE)-VLOOKUP($A38,'Import OffPeak change'!$A$106:CN$202,87,FALSE)),0,(VLOOKUP($A38,'Import OffPeak'!$A$3:CN$99,87,FALSE)-VLOOKUP($A38,'Import OffPeak change'!$A$106:CN$202,87,FALSE)))</f>
        <v>0</v>
      </c>
      <c r="CJ38" s="6">
        <f>IF(ISERROR(VLOOKUP($A38,'Import OffPeak'!$A$3:CO$99,88,FALSE)-VLOOKUP($A38,'Import OffPeak change'!$A$106:CO$202,88,FALSE)),0,(VLOOKUP($A38,'Import OffPeak'!$A$3:CO$99,88,FALSE)-VLOOKUP($A38,'Import OffPeak change'!$A$106:CO$202,88,FALSE)))</f>
        <v>0</v>
      </c>
      <c r="CK38" s="6">
        <f>IF(ISERROR(VLOOKUP($A38,'Import OffPeak'!$A$3:CP$99,89,FALSE)-VLOOKUP($A38,'Import OffPeak change'!$A$106:CP$202,89,FALSE)),0,(VLOOKUP($A38,'Import OffPeak'!$A$3:CP$99,89,FALSE)-VLOOKUP($A38,'Import OffPeak change'!$A$106:CP$202,89,FALSE)))</f>
        <v>0</v>
      </c>
      <c r="CL38" s="6">
        <f>IF(ISERROR(VLOOKUP($A38,'Import OffPeak'!$A$3:CQ$99,90,FALSE)-VLOOKUP($A38,'Import OffPeak change'!$A$106:CQ$202,90,FALSE)),0,(VLOOKUP($A38,'Import OffPeak'!$A$3:CQ$99,90,FALSE)-VLOOKUP($A38,'Import OffPeak change'!$A$106:CQ$202,90,FALSE)))</f>
        <v>0</v>
      </c>
      <c r="CM38" s="6">
        <f>IF(ISERROR(VLOOKUP($A38,'Import OffPeak'!$A$3:CR$99,91,FALSE)-VLOOKUP($A38,'Import OffPeak change'!$A$106:CR$202,91,FALSE)),0,(VLOOKUP($A38,'Import OffPeak'!$A$3:CR$99,91,FALSE)-VLOOKUP($A38,'Import OffPeak change'!$A$106:CR$202,91,FALSE)))</f>
        <v>0</v>
      </c>
      <c r="CN38" s="6">
        <f>IF(ISERROR(VLOOKUP($A38,'Import OffPeak'!$A$3:CS$99,92,FALSE)-VLOOKUP($A38,'Import OffPeak change'!$A$106:CS$202,92,FALSE)),0,(VLOOKUP($A38,'Import OffPeak'!$A$3:CS$99,92,FALSE)-VLOOKUP($A38,'Import OffPeak change'!$A$106:CS$202,92,FALSE)))</f>
        <v>0</v>
      </c>
      <c r="CO38" s="6">
        <f>IF(ISERROR(VLOOKUP($A38,'Import OffPeak'!$A$3:CT$99,93,FALSE)-VLOOKUP($A38,'Import OffPeak change'!$A$106:CT$202,93,FALSE)),0,(VLOOKUP($A38,'Import OffPeak'!$A$3:CT$99,93,FALSE)-VLOOKUP($A38,'Import OffPeak change'!$A$106:CT$202,93,FALSE)))</f>
        <v>0</v>
      </c>
      <c r="CP38" s="6">
        <f>IF(ISERROR(VLOOKUP($A38,'Import OffPeak'!$A$3:CU$99,94,FALSE)-VLOOKUP($A38,'Import OffPeak change'!$A$106:CU$202,94,FALSE)),0,(VLOOKUP($A38,'Import OffPeak'!$A$3:CU$99,94,FALSE)-VLOOKUP($A38,'Import OffPeak change'!$A$106:CU$202,94,FALSE)))</f>
        <v>0</v>
      </c>
      <c r="CQ38" s="6">
        <f>IF(ISERROR(VLOOKUP($A38,'Import OffPeak'!$A$3:CV$99,95,FALSE)-VLOOKUP($A38,'Import OffPeak change'!$A$106:CV$202,95,FALSE)),0,(VLOOKUP($A38,'Import OffPeak'!$A$3:CV$99,95,FALSE)-VLOOKUP($A38,'Import OffPeak change'!$A$106:CV$202,95,FALSE)))</f>
        <v>0</v>
      </c>
      <c r="CR38" s="6">
        <f>IF(ISERROR(VLOOKUP($A38,'Import OffPeak'!$A$3:CW$99,96,FALSE)-VLOOKUP($A38,'Import OffPeak change'!$A$106:CW$202,96,FALSE)),0,(VLOOKUP($A38,'Import OffPeak'!$A$3:CW$99,96,FALSE)-VLOOKUP($A38,'Import OffPeak change'!$A$106:CW$202,96,FALSE)))</f>
        <v>0</v>
      </c>
      <c r="CS38" s="6">
        <f>IF(ISERROR(VLOOKUP($A38,'Import OffPeak'!$A$3:CX$99,97,FALSE)-VLOOKUP($A38,'Import OffPeak change'!$A$106:CX$202,97,FALSE)),0,(VLOOKUP($A38,'Import OffPeak'!$A$3:CX$99,97,FALSE)-VLOOKUP($A38,'Import OffPeak change'!$A$106:CX$202,97,FALSE)))</f>
        <v>0</v>
      </c>
      <c r="CT38" s="6">
        <f>IF(ISERROR(VLOOKUP($A38,'Import OffPeak'!$A$3:CY$99,98,FALSE)-VLOOKUP($A38,'Import OffPeak change'!$A$106:CY$202,98,FALSE)),0,(VLOOKUP($A38,'Import OffPeak'!$A$3:CY$99,98,FALSE)-VLOOKUP($A38,'Import OffPeak change'!$A$106:CY$202,98,FALSE)))</f>
        <v>0</v>
      </c>
      <c r="CU38" s="6">
        <f>IF(ISERROR(VLOOKUP($A38,'Import OffPeak'!$A$3:CZ$99,99,FALSE)-VLOOKUP($A38,'Import OffPeak change'!$A$106:CZ$202,99,FALSE)),0,(VLOOKUP($A38,'Import OffPeak'!$A$3:CZ$99,99,FALSE)-VLOOKUP($A38,'Import OffPeak change'!$A$106:CZ$202,99,FALSE)))</f>
        <v>0</v>
      </c>
      <c r="CV38" s="6">
        <f>IF(ISERROR(VLOOKUP($A38,'Import OffPeak'!$A$3:DA$99,100,FALSE)-VLOOKUP($A38,'Import OffPeak change'!$A$106:DA$202,100,FALSE)),0,(VLOOKUP($A38,'Import OffPeak'!$A$3:DA$99,100,FALSE)-VLOOKUP($A38,'Import OffPeak change'!$A$106:DA$202,100,FALSE)))</f>
        <v>0</v>
      </c>
      <c r="CW38" s="6">
        <f>IF(ISERROR(VLOOKUP($A38,'Import OffPeak'!$A$3:DB$99,101,FALSE)-VLOOKUP($A38,'Import OffPeak change'!$A$106:DB$202,101,FALSE)),0,(VLOOKUP($A38,'Import OffPeak'!$A$3:DB$99,101,FALSE)-VLOOKUP($A38,'Import OffPeak change'!$A$106:DB$202,101,FALSE)))</f>
        <v>0</v>
      </c>
      <c r="CX38" s="6">
        <f>IF(ISERROR(VLOOKUP($A38,'Import OffPeak'!$A$3:DC$99,102,FALSE)-VLOOKUP($A38,'Import OffPeak change'!$A$106:DC$202,102,FALSE)),0,(VLOOKUP($A38,'Import OffPeak'!$A$3:DC$99,102,FALSE)-VLOOKUP($A38,'Import OffPeak change'!$A$106:DC$202,102,FALSE)))</f>
        <v>0</v>
      </c>
      <c r="CY38" s="6">
        <f>IF(ISERROR(VLOOKUP($A38,'Import OffPeak'!$A$3:DD$99,103,FALSE)-VLOOKUP($A38,'Import OffPeak change'!$A$106:DD$202,103,FALSE)),0,(VLOOKUP($A38,'Import OffPeak'!$A$3:DD$99,103,FALSE)-VLOOKUP($A38,'Import OffPeak change'!$A$106:DD$202,103,FALSE)))</f>
        <v>0</v>
      </c>
      <c r="CZ38" s="6">
        <f>IF(ISERROR(VLOOKUP($A38,'Import OffPeak'!$A$3:DE$99,104,FALSE)-VLOOKUP($A38,'Import OffPeak change'!$A$106:DE$202,104,FALSE)),0,(VLOOKUP($A38,'Import OffPeak'!$A$3:DE$99,104,FALSE)-VLOOKUP($A38,'Import OffPeak change'!$A$106:DE$202,104,FALSE)))</f>
        <v>0</v>
      </c>
      <c r="DA38" s="6">
        <f>IF(ISERROR(VLOOKUP($A38,'Import OffPeak'!$A$3:DF$99,105,FALSE)-VLOOKUP($A38,'Import OffPeak change'!$A$106:DF$202,105,FALSE)),0,(VLOOKUP($A38,'Import OffPeak'!$A$3:DF$99,105,FALSE)-VLOOKUP($A38,'Import OffPeak change'!$A$106:DF$202,105,FALSE)))</f>
        <v>0</v>
      </c>
      <c r="DB38" s="6">
        <f>IF(ISERROR(VLOOKUP($A38,'Import OffPeak'!$A$3:DG$99,106,FALSE)-VLOOKUP($A38,'Import OffPeak change'!$A$106:DG$202,106,FALSE)),0,(VLOOKUP($A38,'Import OffPeak'!$A$3:DG$99,106,FALSE)-VLOOKUP($A38,'Import OffPeak change'!$A$106:DG$202,106,FALSE)))</f>
        <v>0</v>
      </c>
      <c r="DC38" s="6">
        <f>IF(ISERROR(VLOOKUP($A38,'Import OffPeak'!$A$3:DH$99,107,FALSE)-VLOOKUP($A38,'Import OffPeak change'!$A$106:DH$202,107,FALSE)),0,(VLOOKUP($A38,'Import OffPeak'!$A$3:DH$99,107,FALSE)-VLOOKUP($A38,'Import OffPeak change'!$A$106:DH$202,107,FALSE)))</f>
        <v>0</v>
      </c>
      <c r="DD38" s="6">
        <f>IF(ISERROR(VLOOKUP($A38,'Import OffPeak'!$A$3:DI$99,108,FALSE)-VLOOKUP($A38,'Import OffPeak change'!$A$106:DI$202,108,FALSE)),0,(VLOOKUP($A38,'Import OffPeak'!$A$3:DI$99,108,FALSE)-VLOOKUP($A38,'Import OffPeak change'!$A$106:DI$202,108,FALSE)))</f>
        <v>0</v>
      </c>
      <c r="DE38" s="6">
        <f>IF(ISERROR(VLOOKUP($A38,'Import OffPeak'!$A$3:DJ$99,109,FALSE)-VLOOKUP($A38,'Import OffPeak change'!$A$106:DJ$202,109,FALSE)),0,(VLOOKUP($A38,'Import OffPeak'!$A$3:DJ$99,109,FALSE)-VLOOKUP($A38,'Import OffPeak change'!$A$106:DJ$202,109,FALSE)))</f>
        <v>0</v>
      </c>
      <c r="DF38" s="6">
        <f>IF(ISERROR(VLOOKUP($A38,'Import OffPeak'!$A$3:DK$99,110,FALSE)-VLOOKUP($A38,'Import OffPeak change'!$A$106:DK$202,110,FALSE)),0,(VLOOKUP($A38,'Import OffPeak'!$A$3:DK$99,110,FALSE)-VLOOKUP($A38,'Import OffPeak change'!$A$106:DK$202,110,FALSE)))</f>
        <v>0</v>
      </c>
      <c r="DG38" s="6">
        <f>IF(ISERROR(VLOOKUP($A38,'Import OffPeak'!$A$3:DL$99,111,FALSE)-VLOOKUP($A38,'Import OffPeak change'!$A$106:DL$202,111,FALSE)),0,(VLOOKUP($A38,'Import OffPeak'!$A$3:DL$99,111,FALSE)-VLOOKUP($A38,'Import OffPeak change'!$A$106:DL$202,111,FALSE)))</f>
        <v>0</v>
      </c>
      <c r="DH38" s="6">
        <f>IF(ISERROR(VLOOKUP($A38,'Import OffPeak'!$A$3:DM$99,112,FALSE)-VLOOKUP($A38,'Import OffPeak change'!$A$106:DM$202,112,FALSE)),0,(VLOOKUP($A38,'Import OffPeak'!$A$3:DM$99,112,FALSE)-VLOOKUP($A38,'Import OffPeak change'!$A$106:DM$202,112,FALSE)))</f>
        <v>0</v>
      </c>
      <c r="DI38" s="6">
        <f>IF(ISERROR(VLOOKUP($A38,'Import OffPeak'!$A$3:DN$99,113,FALSE)-VLOOKUP($A38,'Import OffPeak change'!$A$106:DN$202,113,FALSE)),0,(VLOOKUP($A38,'Import OffPeak'!$A$3:DN$99,113,FALSE)-VLOOKUP($A38,'Import OffPeak change'!$A$106:DN$202,113,FALSE)))</f>
        <v>0</v>
      </c>
      <c r="DJ38" s="6">
        <f>IF(ISERROR(VLOOKUP($A38,'Import OffPeak'!$A$3:DO$99,114,FALSE)-VLOOKUP($A38,'Import OffPeak change'!$A$106:DO$202,114,FALSE)),0,(VLOOKUP($A38,'Import OffPeak'!$A$3:DO$99,114,FALSE)-VLOOKUP($A38,'Import OffPeak change'!$A$106:DO$202,114,FALSE)))</f>
        <v>0</v>
      </c>
      <c r="DK38" s="6">
        <f>IF(ISERROR(VLOOKUP($A38,'Import OffPeak'!$A$3:DP$99,115,FALSE)-VLOOKUP($A38,'Import OffPeak change'!$A$106:DP$202,115,FALSE)),0,(VLOOKUP($A38,'Import OffPeak'!$A$3:DP$99,115,FALSE)-VLOOKUP($A38,'Import OffPeak change'!$A$106:DP$202,115,FALSE)))</f>
        <v>0</v>
      </c>
      <c r="DL38" s="6">
        <f>IF(ISERROR(VLOOKUP($A38,'Import OffPeak'!$A$3:DQ$99,116,FALSE)-VLOOKUP($A38,'Import OffPeak change'!$A$106:DQ$202,116,FALSE)),0,(VLOOKUP($A38,'Import OffPeak'!$A$3:DQ$99,116,FALSE)-VLOOKUP($A38,'Import OffPeak change'!$A$106:DQ$202,116,FALSE)))</f>
        <v>0</v>
      </c>
      <c r="DM38" s="6">
        <f>IF(ISERROR(VLOOKUP($A38,'Import OffPeak'!$A$3:DR$99,117,FALSE)-VLOOKUP($A38,'Import OffPeak change'!$A$106:DR$202,117,FALSE)),0,(VLOOKUP($A38,'Import OffPeak'!$A$3:DR$99,117,FALSE)-VLOOKUP($A38,'Import OffPeak change'!$A$106:DR$202,117,FALSE)))</f>
        <v>0</v>
      </c>
      <c r="DN38" s="6">
        <f>IF(ISERROR(VLOOKUP($A38,'Import OffPeak'!$A$3:DS$99,118,FALSE)-VLOOKUP($A38,'Import OffPeak change'!$A$106:DS$202,118,FALSE)),0,(VLOOKUP($A38,'Import OffPeak'!$A$3:DS$99,118,FALSE)-VLOOKUP($A38,'Import OffPeak change'!$A$106:DS$202,118,FALSE)))</f>
        <v>0</v>
      </c>
      <c r="DO38" s="6">
        <f>IF(ISERROR(VLOOKUP($A38,'Import OffPeak'!$A$3:DT$99,119,FALSE)-VLOOKUP($A38,'Import OffPeak change'!$A$106:DT$202,119,FALSE)),0,(VLOOKUP($A38,'Import OffPeak'!$A$3:DT$99,119,FALSE)-VLOOKUP($A38,'Import OffPeak change'!$A$106:DT$202,119,FALSE)))</f>
        <v>0</v>
      </c>
      <c r="DP38" s="6">
        <f>IF(ISERROR(VLOOKUP($A38,'Import OffPeak'!$A$3:DU$99,120,FALSE)-VLOOKUP($A38,'Import OffPeak change'!$A$106:DU$202,120,FALSE)),0,(VLOOKUP($A38,'Import OffPeak'!$A$3:DU$99,120,FALSE)-VLOOKUP($A38,'Import OffPeak change'!$A$106:DU$202,120,FALSE)))</f>
        <v>0</v>
      </c>
      <c r="DQ38" s="6">
        <f>IF(ISERROR(VLOOKUP($A38,'Import OffPeak'!$A$3:DV$99,121,FALSE)-VLOOKUP($A38,'Import OffPeak change'!$A$106:DV$202,121,FALSE)),0,(VLOOKUP($A38,'Import OffPeak'!$A$3:DV$99,121,FALSE)-VLOOKUP($A38,'Import OffPeak change'!$A$106:DV$202,121,FALSE)))</f>
        <v>0</v>
      </c>
      <c r="DR38" s="6">
        <f>IF(ISERROR(VLOOKUP($A38,'Import OffPeak'!$A$3:DW$99,122,FALSE)-VLOOKUP($A38,'Import OffPeak change'!$A$106:DW$202,122,FALSE)),0,(VLOOKUP($A38,'Import OffPeak'!$A$3:DW$99,122,FALSE)-VLOOKUP($A38,'Import OffPeak change'!$A$106:DW$202,122,FALSE)))</f>
        <v>0</v>
      </c>
      <c r="DS38" s="6">
        <f>IF(ISERROR(VLOOKUP($A38,'Import OffPeak'!$A$3:DX$99,123,FALSE)-VLOOKUP($A38,'Import OffPeak change'!$A$106:DX$202,123,FALSE)),0,(VLOOKUP($A38,'Import OffPeak'!$A$3:DX$99,123,FALSE)-VLOOKUP($A38,'Import OffPeak change'!$A$106:DX$202,123,FALSE)))</f>
        <v>0</v>
      </c>
      <c r="DT38" s="6">
        <f>IF(ISERROR(VLOOKUP($A38,'Import OffPeak'!$A$3:DY$99,124,FALSE)-VLOOKUP($A38,'Import OffPeak change'!$A$106:DY$202,124,FALSE)),0,(VLOOKUP($A38,'Import OffPeak'!$A$3:DY$99,124,FALSE)-VLOOKUP($A38,'Import OffPeak change'!$A$106:DY$202,124,FALSE)))</f>
        <v>0</v>
      </c>
      <c r="DU38" s="6">
        <f>IF(ISERROR(VLOOKUP($A38,'Import OffPeak'!$A$3:DZ$99,125,FALSE)-VLOOKUP($A38,'Import OffPeak change'!$A$106:DZ$202,125,FALSE)),0,(VLOOKUP($A38,'Import OffPeak'!$A$3:DZ$99,125,FALSE)-VLOOKUP($A38,'Import OffPeak change'!$A$106:DZ$202,125,FALSE)))</f>
        <v>0</v>
      </c>
      <c r="DV38" s="6">
        <f>IF(ISERROR(VLOOKUP($A38,'Import OffPeak'!$A$3:EA$99,126,FALSE)-VLOOKUP($A38,'Import OffPeak change'!$A$106:EA$202,126,FALSE)),0,(VLOOKUP($A38,'Import OffPeak'!$A$3:EA$99,126,FALSE)-VLOOKUP($A38,'Import OffPeak change'!$A$106:EA$202,126,FALSE)))</f>
        <v>0</v>
      </c>
      <c r="DW38" s="6">
        <f>IF(ISERROR(VLOOKUP($A38,'Import OffPeak'!$A$3:EB$99,127,FALSE)-VLOOKUP($A38,'Import OffPeak change'!$A$106:EB$202,127,FALSE)),0,(VLOOKUP($A38,'Import OffPeak'!$A$3:EB$99,127,FALSE)-VLOOKUP($A38,'Import OffPeak change'!$A$106:EB$202,127,FALSE)))</f>
        <v>0</v>
      </c>
      <c r="DX38" s="6">
        <f>IF(ISERROR(VLOOKUP($A38,'Import OffPeak'!$A$3:EC$99,128,FALSE)-VLOOKUP($A38,'Import OffPeak change'!$A$106:EC$202,128,FALSE)),0,(VLOOKUP($A38,'Import OffPeak'!$A$3:EC$99,128,FALSE)-VLOOKUP($A38,'Import OffPeak change'!$A$106:EC$202,128,FALSE)))</f>
        <v>0</v>
      </c>
      <c r="DY38" s="6">
        <f>IF(ISERROR(VLOOKUP($A38,'Import OffPeak'!$A$3:ED$99,129,FALSE)-VLOOKUP($A38,'Import OffPeak change'!$A$106:ED$202,129,FALSE)),0,(VLOOKUP($A38,'Import OffPeak'!$A$3:ED$99,129,FALSE)-VLOOKUP($A38,'Import OffPeak change'!$A$106:ED$202,129,FALSE)))</f>
        <v>0</v>
      </c>
      <c r="DZ38" s="6">
        <f>IF(ISERROR(VLOOKUP($A38,'Import OffPeak'!$A$3:EE$99,130,FALSE)-VLOOKUP($A38,'Import OffPeak change'!$A$106:EE$202,130,FALSE)),0,(VLOOKUP($A38,'Import OffPeak'!$A$3:EE$99,130,FALSE)-VLOOKUP($A38,'Import OffPeak change'!$A$106:EE$202,130,FALSE)))</f>
        <v>0</v>
      </c>
      <c r="EA38" s="6">
        <f>IF(ISERROR(VLOOKUP($A38,'Import OffPeak'!$A$3:EF$99,131,FALSE)-VLOOKUP($A38,'Import OffPeak change'!$A$106:EF$202,131,FALSE)),0,(VLOOKUP($A38,'Import OffPeak'!$A$3:EF$99,131,FALSE)-VLOOKUP($A38,'Import OffPeak change'!$A$106:EF$202,131,FALSE)))</f>
        <v>0</v>
      </c>
      <c r="EB38" s="6">
        <f>IF(ISERROR(VLOOKUP($A38,'Import OffPeak'!$A$3:EG$99,132,FALSE)-VLOOKUP($A38,'Import OffPeak change'!$A$106:EG$202,132,FALSE)),0,(VLOOKUP($A38,'Import OffPeak'!$A$3:EG$99,132,FALSE)-VLOOKUP($A38,'Import OffPeak change'!$A$106:EG$202,132,FALSE)))</f>
        <v>0</v>
      </c>
      <c r="EC38" s="6">
        <f>IF(ISERROR(VLOOKUP($A38,'Import OffPeak'!$A$3:EH$99,133,FALSE)-VLOOKUP($A38,'Import OffPeak change'!$A$106:EH$202,133,FALSE)),0,(VLOOKUP($A38,'Import OffPeak'!$A$3:EH$99,133,FALSE)-VLOOKUP($A38,'Import OffPeak change'!$A$106:EH$202,133,FALSE)))</f>
        <v>0</v>
      </c>
      <c r="ED38" s="6">
        <f>IF(ISERROR(VLOOKUP($A38,'Import OffPeak'!$A$3:EI$99,134,FALSE)-VLOOKUP($A38,'Import OffPeak change'!$A$106:EI$202,134,FALSE)),0,(VLOOKUP($A38,'Import OffPeak'!$A$3:EI$99,134,FALSE)-VLOOKUP($A38,'Import OffPeak change'!$A$106:EI$202,134,FALSE)))</f>
        <v>0</v>
      </c>
      <c r="EE38" s="6">
        <f>IF(ISERROR(VLOOKUP($A38,'Import OffPeak'!$A$3:EJ$99,135,FALSE)-VLOOKUP($A38,'Import OffPeak change'!$A$106:EJ$202,135,FALSE)),0,(VLOOKUP($A38,'Import OffPeak'!$A$3:EJ$99,135,FALSE)-VLOOKUP($A38,'Import OffPeak change'!$A$106:EJ$202,135,FALSE)))</f>
        <v>0</v>
      </c>
      <c r="EF38" s="6">
        <f>IF(ISERROR(VLOOKUP($A38,'Import OffPeak'!$A$3:EK$99,136,FALSE)-VLOOKUP($A38,'Import OffPeak change'!$A$106:EK$202,136,FALSE)),0,(VLOOKUP($A38,'Import OffPeak'!$A$3:EK$99,136,FALSE)-VLOOKUP($A38,'Import OffPeak change'!$A$106:EK$202,136,FALSE)))</f>
        <v>0</v>
      </c>
      <c r="EG38" s="6">
        <f>IF(ISERROR(VLOOKUP($A38,'Import OffPeak'!$A$3:EL$99,137,FALSE)-VLOOKUP($A38,'Import OffPeak change'!$A$106:EL$202,137,FALSE)),0,(VLOOKUP($A38,'Import OffPeak'!$A$3:EL$99,137,FALSE)-VLOOKUP($A38,'Import OffPeak change'!$A$106:EL$202,137,FALSE)))</f>
        <v>0</v>
      </c>
      <c r="EH38" s="6">
        <f>IF(ISERROR(VLOOKUP($A38,'Import OffPeak'!$A$3:EM$99,138,FALSE)-VLOOKUP($A38,'Import OffPeak change'!$A$106:EM$202,138,FALSE)),0,(VLOOKUP($A38,'Import OffPeak'!$A$3:EM$99,138,FALSE)-VLOOKUP($A38,'Import OffPeak change'!$A$106:EM$202,138,FALSE)))</f>
        <v>0</v>
      </c>
      <c r="EI38" s="6">
        <f>IF(ISERROR(VLOOKUP($A38,'Import OffPeak'!$A$3:EN$99,139,FALSE)-VLOOKUP($A38,'Import OffPeak change'!$A$106:EN$202,139,FALSE)),0,(VLOOKUP($A38,'Import OffPeak'!$A$3:EN$99,139,FALSE)-VLOOKUP($A38,'Import OffPeak change'!$A$106:EN$202,139,FALSE)))</f>
        <v>0</v>
      </c>
      <c r="EJ38" s="6">
        <f>IF(ISERROR(VLOOKUP($A38,'Import OffPeak'!$A$3:EO$99,140,FALSE)-VLOOKUP($A38,'Import OffPeak change'!$A$106:EO$202,140,FALSE)),0,(VLOOKUP($A38,'Import OffPeak'!$A$3:EO$99,140,FALSE)-VLOOKUP($A38,'Import OffPeak change'!$A$106:EO$202,140,FALSE)))</f>
        <v>0</v>
      </c>
      <c r="EK38" s="6">
        <f>IF(ISERROR(VLOOKUP($A38,'Import OffPeak'!$A$3:EP$99,141,FALSE)-VLOOKUP($A38,'Import OffPeak change'!$A$106:EP$202,141,FALSE)),0,(VLOOKUP($A38,'Import OffPeak'!$A$3:EP$99,141,FALSE)-VLOOKUP($A38,'Import OffPeak change'!$A$106:EP$202,141,FALSE)))</f>
        <v>0</v>
      </c>
      <c r="EL38" s="6">
        <f>IF(ISERROR(VLOOKUP($A38,'Import OffPeak'!$A$3:EQ$99,142,FALSE)-VLOOKUP($A38,'Import OffPeak change'!$A$106:EQ$202,142,FALSE)),0,(VLOOKUP($A38,'Import OffPeak'!$A$3:EQ$99,142,FALSE)-VLOOKUP($A38,'Import OffPeak change'!$A$106:EQ$202,142,FALSE)))</f>
        <v>0</v>
      </c>
      <c r="EM38" s="6">
        <f>IF(ISERROR(VLOOKUP($A38,'Import OffPeak'!$A$3:ER$99,143,FALSE)-VLOOKUP($A38,'Import OffPeak change'!$A$106:ER$202,143,FALSE)),0,(VLOOKUP($A38,'Import OffPeak'!$A$3:ER$99,143,FALSE)-VLOOKUP($A38,'Import OffPeak change'!$A$106:ER$202,143,FALSE)))</f>
        <v>0</v>
      </c>
      <c r="EN38" s="6">
        <f>IF(ISERROR(VLOOKUP($A38,'Import OffPeak'!$A$3:ES$99,144,FALSE)-VLOOKUP($A38,'Import OffPeak change'!$A$106:ES$202,144,FALSE)),0,(VLOOKUP($A38,'Import OffPeak'!$A$3:ES$99,144,FALSE)-VLOOKUP($A38,'Import OffPeak change'!$A$106:ES$202,144,FALSE)))</f>
        <v>0</v>
      </c>
      <c r="EO38" s="6">
        <f>IF(ISERROR(VLOOKUP($A38,'Import OffPeak'!$A$3:ET$99,145,FALSE)-VLOOKUP($A38,'Import OffPeak change'!$A$106:ET$202,145,FALSE)),0,(VLOOKUP($A38,'Import OffPeak'!$A$3:ET$99,145,FALSE)-VLOOKUP($A38,'Import OffPeak change'!$A$106:ET$202,145,FALSE)))</f>
        <v>0</v>
      </c>
      <c r="EP38" s="6">
        <f>IF(ISERROR(VLOOKUP($A38,'Import OffPeak'!$A$3:EU$99,146,FALSE)-VLOOKUP($A38,'Import OffPeak change'!$A$106:EU$202,146,FALSE)),0,(VLOOKUP($A38,'Import OffPeak'!$A$3:EU$99,146,FALSE)-VLOOKUP($A38,'Import OffPeak change'!$A$106:EU$202,146,FALSE)))</f>
        <v>0</v>
      </c>
      <c r="EQ38" s="6">
        <f>IF(ISERROR(VLOOKUP($A38,'Import OffPeak'!$A$3:EV$99,147,FALSE)-VLOOKUP($A38,'Import OffPeak change'!$A$106:EV$202,147,FALSE)),0,(VLOOKUP($A38,'Import OffPeak'!$A$3:EV$99,147,FALSE)-VLOOKUP($A38,'Import OffPeak change'!$A$106:EV$202,147,FALSE)))</f>
        <v>0</v>
      </c>
      <c r="ER38" s="6">
        <f>IF(ISERROR(VLOOKUP($A38,'Import OffPeak'!$A$3:EW$99,148,FALSE)-VLOOKUP($A38,'Import OffPeak change'!$A$106:EW$202,148,FALSE)),0,(VLOOKUP($A38,'Import OffPeak'!$A$3:EW$99,148,FALSE)-VLOOKUP($A38,'Import OffPeak change'!$A$106:EW$202,148,FALSE)))</f>
        <v>0</v>
      </c>
      <c r="ES38" s="6">
        <f>IF(ISERROR(VLOOKUP($A38,'Import OffPeak'!$A$3:EX$99,149,FALSE)-VLOOKUP($A38,'Import OffPeak change'!$A$106:EX$202,149,FALSE)),0,(VLOOKUP($A38,'Import OffPeak'!$A$3:EX$99,149,FALSE)-VLOOKUP($A38,'Import OffPeak change'!$A$106:EX$202,149,FALSE)))</f>
        <v>0</v>
      </c>
      <c r="ET38" s="6">
        <f>IF(ISERROR(VLOOKUP($A38,'Import OffPeak'!$A$3:EY$99,150,FALSE)-VLOOKUP($A38,'Import OffPeak change'!$A$106:EY$202,150,FALSE)),0,(VLOOKUP($A38,'Import OffPeak'!$A$3:EY$99,150,FALSE)-VLOOKUP($A38,'Import OffPeak change'!$A$106:EY$202,150,FALSE)))</f>
        <v>0</v>
      </c>
      <c r="EU38" s="6">
        <f>IF(ISERROR(VLOOKUP($A38,'Import OffPeak'!$A$3:EZ$99,151,FALSE)-VLOOKUP($A38,'Import OffPeak change'!$A$106:EZ$202,151,FALSE)),0,(VLOOKUP($A38,'Import OffPeak'!$A$3:EZ$99,151,FALSE)-VLOOKUP($A38,'Import OffPeak change'!$A$106:EZ$202,151,FALSE)))</f>
        <v>0</v>
      </c>
      <c r="EV38" s="6">
        <f>IF(ISERROR(VLOOKUP($A38,'Import OffPeak'!$A$3:FA$99,152,FALSE)-VLOOKUP($A38,'Import OffPeak change'!$A$106:FA$202,152,FALSE)),0,(VLOOKUP($A38,'Import OffPeak'!$A$3:FA$99,152,FALSE)-VLOOKUP($A38,'Import OffPeak change'!$A$106:FA$202,152,FALSE)))</f>
        <v>0</v>
      </c>
      <c r="EW38" s="6">
        <f>IF(ISERROR(VLOOKUP($A38,'Import OffPeak'!$A$3:FB$99,153,FALSE)-VLOOKUP($A38,'Import OffPeak change'!$A$106:FB$202,153,FALSE)),0,(VLOOKUP($A38,'Import OffPeak'!$A$3:FB$99,153,FALSE)-VLOOKUP($A38,'Import OffPeak change'!$A$106:FB$202,153,FALSE)))</f>
        <v>0</v>
      </c>
      <c r="EX38" s="6">
        <f>IF(ISERROR(VLOOKUP($A38,'Import OffPeak'!$A$3:FC$99,154,FALSE)-VLOOKUP($A38,'Import OffPeak change'!$A$106:FC$202,154,FALSE)),0,(VLOOKUP($A38,'Import OffPeak'!$A$3:FC$99,154,FALSE)-VLOOKUP($A38,'Import OffPeak change'!$A$106:FC$202,154,FALSE)))</f>
        <v>0</v>
      </c>
      <c r="EY38" s="6">
        <f>IF(ISERROR(VLOOKUP($A38,'Import OffPeak'!$A$3:FD$99,155,FALSE)-VLOOKUP($A38,'Import OffPeak change'!$A$106:FD$202,155,FALSE)),0,(VLOOKUP($A38,'Import OffPeak'!$A$3:FD$99,155,FALSE)-VLOOKUP($A38,'Import OffPeak change'!$A$106:FD$202,155,FALSE)))</f>
        <v>0</v>
      </c>
      <c r="EZ38" s="6">
        <f>IF(ISERROR(VLOOKUP($A38,'Import OffPeak'!$A$3:FE$99,156,FALSE)-VLOOKUP($A38,'Import OffPeak change'!$A$106:FE$202,156,FALSE)),0,(VLOOKUP($A38,'Import OffPeak'!$A$3:FE$99,156,FALSE)-VLOOKUP($A38,'Import OffPeak change'!$A$106:FE$202,156,FALSE)))</f>
        <v>0</v>
      </c>
      <c r="FA38" s="6">
        <f>IF(ISERROR(VLOOKUP($A38,'Import OffPeak'!$A$3:FF$99,157,FALSE)-VLOOKUP($A38,'Import OffPeak change'!$A$106:FF$202,157,FALSE)),0,(VLOOKUP($A38,'Import OffPeak'!$A$3:FF$99,157,FALSE)-VLOOKUP($A38,'Import OffPeak change'!$A$106:FF$202,157,FALSE)))</f>
        <v>0</v>
      </c>
      <c r="FB38" s="6">
        <f>IF(ISERROR(VLOOKUP($A38,'Import OffPeak'!$A$3:FG$99,158,FALSE)-VLOOKUP($A38,'Import OffPeak change'!$A$106:FG$202,158,FALSE)),0,(VLOOKUP($A38,'Import OffPeak'!$A$3:FG$99,158,FALSE)-VLOOKUP($A38,'Import OffPeak change'!$A$106:FG$202,158,FALSE)))</f>
        <v>0</v>
      </c>
      <c r="FC38" s="6">
        <f>IF(ISERROR(VLOOKUP($A38,'Import OffPeak'!$A$3:FH$99,159,FALSE)-VLOOKUP($A38,'Import OffPeak change'!$A$106:FH$202,159,FALSE)),0,(VLOOKUP($A38,'Import OffPeak'!$A$3:FH$99,159,FALSE)-VLOOKUP($A38,'Import OffPeak change'!$A$106:FH$202,159,FALSE)))</f>
        <v>0</v>
      </c>
      <c r="FD38" s="6">
        <f>IF(ISERROR(VLOOKUP($A38,'Import OffPeak'!$A$3:FI$99,160,FALSE)-VLOOKUP($A38,'Import OffPeak change'!$A$106:FI$202,160,FALSE)),0,(VLOOKUP($A38,'Import OffPeak'!$A$3:FI$99,160,FALSE)-VLOOKUP($A38,'Import OffPeak change'!$A$106:FI$202,160,FALSE)))</f>
        <v>0</v>
      </c>
      <c r="FE38" s="6">
        <f>IF(ISERROR(VLOOKUP($A38,'Import OffPeak'!$A$3:FJ$99,161,FALSE)-VLOOKUP($A38,'Import OffPeak change'!$A$106:FJ$202,161,FALSE)),0,(VLOOKUP($A38,'Import OffPeak'!$A$3:FJ$99,161,FALSE)-VLOOKUP($A38,'Import OffPeak change'!$A$106:FJ$202,161,FALSE)))</f>
        <v>0</v>
      </c>
      <c r="FF38" s="6">
        <f>IF(ISERROR(VLOOKUP($A38,'Import OffPeak'!$A$3:FK$99,162,FALSE)-VLOOKUP($A38,'Import OffPeak change'!$A$106:FK$202,162,FALSE)),0,(VLOOKUP($A38,'Import OffPeak'!$A$3:FK$99,162,FALSE)-VLOOKUP($A38,'Import OffPeak change'!$A$106:FK$202,162,FALSE)))</f>
        <v>0</v>
      </c>
      <c r="FG38" s="6">
        <f>IF(ISERROR(VLOOKUP($A38,'Import OffPeak'!$A$3:FL$99,163,FALSE)-VLOOKUP($A38,'Import OffPeak change'!$A$106:FL$202,163,FALSE)),0,(VLOOKUP($A38,'Import OffPeak'!$A$3:FL$99,163,FALSE)-VLOOKUP($A38,'Import OffPeak change'!$A$106:FL$202,163,FALSE)))</f>
        <v>0</v>
      </c>
      <c r="FH38" s="6">
        <f>IF(ISERROR(VLOOKUP($A38,'Import OffPeak'!$A$3:FM$99,164,FALSE)-VLOOKUP($A38,'Import OffPeak change'!$A$106:FM$202,164,FALSE)),0,(VLOOKUP($A38,'Import OffPeak'!$A$3:FM$99,164,FALSE)-VLOOKUP($A38,'Import OffPeak change'!$A$106:FM$202,164,FALSE)))</f>
        <v>0</v>
      </c>
      <c r="FI38" s="6">
        <f>IF(ISERROR(VLOOKUP($A38,'Import OffPeak'!$A$3:FN$99,165,FALSE)-VLOOKUP($A38,'Import OffPeak change'!$A$106:FN$202,165,FALSE)),0,(VLOOKUP($A38,'Import OffPeak'!$A$3:FN$99,165,FALSE)-VLOOKUP($A38,'Import OffPeak change'!$A$106:FN$202,165,FALSE)))</f>
        <v>0</v>
      </c>
      <c r="FJ38" s="6">
        <f>IF(ISERROR(VLOOKUP($A38,'Import OffPeak'!$A$3:FO$99,166,FALSE)-VLOOKUP($A38,'Import OffPeak change'!$A$106:FO$202,166,FALSE)),0,(VLOOKUP($A38,'Import OffPeak'!$A$3:FO$99,166,FALSE)-VLOOKUP($A38,'Import OffPeak change'!$A$106:FO$202,166,FALSE)))</f>
        <v>0</v>
      </c>
      <c r="FK38" s="6">
        <f>IF(ISERROR(VLOOKUP($A38,'Import OffPeak'!$A$3:FP$99,167,FALSE)-VLOOKUP($A38,'Import OffPeak change'!$A$106:FP$202,167,FALSE)),0,(VLOOKUP($A38,'Import OffPeak'!$A$3:FP$99,167,FALSE)-VLOOKUP($A38,'Import OffPeak change'!$A$106:FP$202,167,FALSE)))</f>
        <v>0</v>
      </c>
      <c r="FL38" s="6">
        <f>IF(ISERROR(VLOOKUP($A38,'Import OffPeak'!$A$3:FQ$99,168,FALSE)-VLOOKUP($A38,'Import OffPeak change'!$A$106:FQ$202,168,FALSE)),0,(VLOOKUP($A38,'Import OffPeak'!$A$3:FQ$99,168,FALSE)-VLOOKUP($A38,'Import OffPeak change'!$A$106:FQ$202,168,FALSE)))</f>
        <v>0</v>
      </c>
      <c r="FM38" s="6">
        <f>IF(ISERROR(VLOOKUP($A38,'Import OffPeak'!$A$3:FR$99,169,FALSE)-VLOOKUP($A38,'Import OffPeak change'!$A$106:FR$202,169,FALSE)),0,(VLOOKUP($A38,'Import OffPeak'!$A$3:FR$99,169,FALSE)-VLOOKUP($A38,'Import OffPeak change'!$A$106:FR$202,169,FALSE)))</f>
        <v>0</v>
      </c>
      <c r="FN38" s="6">
        <f>IF(ISERROR(VLOOKUP($A38,'Import OffPeak'!$A$3:FS$99,170,FALSE)-VLOOKUP($A38,'Import OffPeak change'!$A$106:FS$202,170,FALSE)),0,(VLOOKUP($A38,'Import OffPeak'!$A$3:FS$99,170,FALSE)-VLOOKUP($A38,'Import OffPeak change'!$A$106:FS$202,170,FALSE)))</f>
        <v>0</v>
      </c>
      <c r="FO38" s="6">
        <f>IF(ISERROR(VLOOKUP($A38,'Import OffPeak'!$A$3:FT$99,171,FALSE)-VLOOKUP($A38,'Import OffPeak change'!$A$106:FT$202,171,FALSE)),0,(VLOOKUP($A38,'Import OffPeak'!$A$3:FT$99,171,FALSE)-VLOOKUP($A38,'Import OffPeak change'!$A$106:FT$202,171,FALSE)))</f>
        <v>0</v>
      </c>
      <c r="FP38" s="6">
        <f>IF(ISERROR(VLOOKUP($A38,'Import OffPeak'!$A$3:FU$99,172,FALSE)-VLOOKUP($A38,'Import OffPeak change'!$A$106:FU$202,172,FALSE)),0,(VLOOKUP($A38,'Import OffPeak'!$A$3:FU$99,172,FALSE)-VLOOKUP($A38,'Import OffPeak change'!$A$106:FU$202,172,FALSE)))</f>
        <v>0</v>
      </c>
      <c r="FQ38" s="6">
        <f>IF(ISERROR(VLOOKUP($A38,'Import OffPeak'!$A$3:FV$99,173,FALSE)-VLOOKUP($A38,'Import OffPeak change'!$A$106:FV$202,173,FALSE)),0,(VLOOKUP($A38,'Import OffPeak'!$A$3:FV$99,173,FALSE)-VLOOKUP($A38,'Import OffPeak change'!$A$106:FV$202,173,FALSE)))</f>
        <v>0</v>
      </c>
      <c r="FR38" s="6">
        <f>IF(ISERROR(VLOOKUP($A38,'Import OffPeak'!$A$3:FW$99,174,FALSE)-VLOOKUP($A38,'Import OffPeak change'!$A$106:FW$202,174,FALSE)),0,(VLOOKUP($A38,'Import OffPeak'!$A$3:FW$99,174,FALSE)-VLOOKUP($A38,'Import OffPeak change'!$A$106:FW$202,174,FALSE)))</f>
        <v>0</v>
      </c>
      <c r="FS38" s="6">
        <f>IF(ISERROR(VLOOKUP($A38,'Import OffPeak'!$A$3:FX$99,175,FALSE)-VLOOKUP($A38,'Import OffPeak change'!$A$106:FX$202,175,FALSE)),0,(VLOOKUP($A38,'Import OffPeak'!$A$3:FX$99,175,FALSE)-VLOOKUP($A38,'Import OffPeak change'!$A$106:FX$202,175,FALSE)))</f>
        <v>0</v>
      </c>
      <c r="FT38" s="6">
        <f>IF(ISERROR(VLOOKUP($A38,'Import OffPeak'!$A$3:FY$99,176,FALSE)-VLOOKUP($A38,'Import OffPeak change'!$A$106:FY$202,176,FALSE)),0,(VLOOKUP($A38,'Import OffPeak'!$A$3:FY$99,176,FALSE)-VLOOKUP($A38,'Import OffPeak change'!$A$106:FY$202,176,FALSE)))</f>
        <v>0</v>
      </c>
      <c r="FU38" s="6">
        <f>IF(ISERROR(VLOOKUP($A38,'Import OffPeak'!$A$3:FZ$99,177,FALSE)-VLOOKUP($A38,'Import OffPeak change'!$A$106:FZ$202,177,FALSE)),0,(VLOOKUP($A38,'Import OffPeak'!$A$3:FZ$99,177,FALSE)-VLOOKUP($A38,'Import OffPeak change'!$A$106:FZ$202,177,FALSE)))</f>
        <v>0</v>
      </c>
      <c r="FV38" s="6">
        <f>IF(ISERROR(VLOOKUP($A38,'Import OffPeak'!$A$3:GA$99,178,FALSE)-VLOOKUP($A38,'Import OffPeak change'!$A$106:GA$202,178,FALSE)),0,(VLOOKUP($A38,'Import OffPeak'!$A$3:GA$99,178,FALSE)-VLOOKUP($A38,'Import OffPeak change'!$A$106:GA$202,178,FALSE)))</f>
        <v>0</v>
      </c>
      <c r="FW38" s="6">
        <f>IF(ISERROR(VLOOKUP($A38,'Import OffPeak'!$A$3:GB$99,179,FALSE)-VLOOKUP($A38,'Import OffPeak change'!$A$106:GB$202,179,FALSE)),0,(VLOOKUP($A38,'Import OffPeak'!$A$3:GB$99,179,FALSE)-VLOOKUP($A38,'Import OffPeak change'!$A$106:GB$202,179,FALSE)))</f>
        <v>0</v>
      </c>
      <c r="FX38" s="6">
        <f>IF(ISERROR(VLOOKUP($A38,'Import OffPeak'!$A$3:GC$99,180,FALSE)-VLOOKUP($A38,'Import OffPeak change'!$A$106:GC$202,180,FALSE)),0,(VLOOKUP($A38,'Import OffPeak'!$A$3:GC$99,180,FALSE)-VLOOKUP($A38,'Import OffPeak change'!$A$106:GC$202,180,FALSE)))</f>
        <v>0</v>
      </c>
      <c r="FY38" s="6">
        <f>IF(ISERROR(VLOOKUP($A38,'Import OffPeak'!$A$3:GD$99,181,FALSE)-VLOOKUP($A38,'Import OffPeak change'!$A$106:GD$202,181,FALSE)),0,(VLOOKUP($A38,'Import OffPeak'!$A$3:GD$99,181,FALSE)-VLOOKUP($A38,'Import OffPeak change'!$A$106:GD$202,181,FALSE)))</f>
        <v>0</v>
      </c>
      <c r="FZ38" s="6">
        <f>IF(ISERROR(VLOOKUP($A38,'Import OffPeak'!$A$3:GE$99,182,FALSE)-VLOOKUP($A38,'Import OffPeak change'!$A$106:GE$202,182,FALSE)),0,(VLOOKUP($A38,'Import OffPeak'!$A$3:GE$99,182,FALSE)-VLOOKUP($A38,'Import OffPeak change'!$A$106:GE$202,182,FALSE)))</f>
        <v>0</v>
      </c>
      <c r="GA38" s="6">
        <f>IF(ISERROR(VLOOKUP($A38,'Import OffPeak'!$A$3:GF$99,183,FALSE)-VLOOKUP($A38,'Import OffPeak change'!$A$106:GF$202,183,FALSE)),0,(VLOOKUP($A38,'Import OffPeak'!$A$3:GF$99,183,FALSE)-VLOOKUP($A38,'Import OffPeak change'!$A$106:GF$202,183,FALSE)))</f>
        <v>0</v>
      </c>
      <c r="GB38" s="6">
        <f>IF(ISERROR(VLOOKUP($A38,'Import OffPeak'!$A$3:GG$99,184,FALSE)-VLOOKUP($A38,'Import OffPeak change'!$A$106:GG$202,184,FALSE)),0,(VLOOKUP($A38,'Import OffPeak'!$A$3:GG$99,184,FALSE)-VLOOKUP($A38,'Import OffPeak change'!$A$106:GG$202,184,FALSE)))</f>
        <v>0</v>
      </c>
      <c r="GC38" s="6">
        <f>IF(ISERROR(VLOOKUP($A38,'Import OffPeak'!$A$3:GH$99,185,FALSE)-VLOOKUP($A38,'Import OffPeak change'!$A$106:GH$202,185,FALSE)),0,(VLOOKUP($A38,'Import OffPeak'!$A$3:GH$99,185,FALSE)-VLOOKUP($A38,'Import OffPeak change'!$A$106:GH$202,185,FALSE)))</f>
        <v>0</v>
      </c>
      <c r="GD38" s="6">
        <f>IF(ISERROR(VLOOKUP($A38,'Import OffPeak'!$A$3:GI$99,186,FALSE)-VLOOKUP($A38,'Import OffPeak change'!$A$106:GI$202,186,FALSE)),0,(VLOOKUP($A38,'Import OffPeak'!$A$3:GI$99,186,FALSE)-VLOOKUP($A38,'Import OffPeak change'!$A$106:GI$202,186,FALSE)))</f>
        <v>0</v>
      </c>
      <c r="GE38" s="6">
        <f>IF(ISERROR(VLOOKUP($A38,'Import OffPeak'!$A$3:GJ$99,187,FALSE)-VLOOKUP($A38,'Import OffPeak change'!$A$106:GJ$202,187,FALSE)),0,(VLOOKUP($A38,'Import OffPeak'!$A$3:GJ$99,187,FALSE)-VLOOKUP($A38,'Import OffPeak change'!$A$106:GJ$202,187,FALSE)))</f>
        <v>0</v>
      </c>
      <c r="GF38" s="6">
        <f>IF(ISERROR(VLOOKUP($A38,'Import OffPeak'!$A$3:GK$99,188,FALSE)-VLOOKUP($A38,'Import OffPeak change'!$A$106:GK$202,188,FALSE)),0,(VLOOKUP($A38,'Import OffPeak'!$A$3:GK$99,188,FALSE)-VLOOKUP($A38,'Import OffPeak change'!$A$106:GK$202,188,FALSE)))</f>
        <v>0</v>
      </c>
      <c r="GG38" s="6">
        <f>IF(ISERROR(VLOOKUP($A38,'Import OffPeak'!$A$3:GL$99,189,FALSE)-VLOOKUP($A38,'Import OffPeak change'!$A$106:GL$202,189,FALSE)),0,(VLOOKUP($A38,'Import OffPeak'!$A$3:GL$99,189,FALSE)-VLOOKUP($A38,'Import OffPeak change'!$A$106:GL$202,189,FALSE)))</f>
        <v>0</v>
      </c>
      <c r="GH38" s="6">
        <f>IF(ISERROR(VLOOKUP($A38,'Import OffPeak'!$A$3:GM$99,190,FALSE)-VLOOKUP($A38,'Import OffPeak change'!$A$106:GM$202,190,FALSE)),0,(VLOOKUP($A38,'Import OffPeak'!$A$3:GM$99,190,FALSE)-VLOOKUP($A38,'Import OffPeak change'!$A$106:GM$202,190,FALSE)))</f>
        <v>0</v>
      </c>
      <c r="GI38" s="6">
        <f>IF(ISERROR(VLOOKUP($A38,'Import OffPeak'!$A$3:GN$99,191,FALSE)-VLOOKUP($A38,'Import OffPeak change'!$A$106:GN$202,191,FALSE)),0,(VLOOKUP($A38,'Import OffPeak'!$A$3:GN$99,191,FALSE)-VLOOKUP($A38,'Import OffPeak change'!$A$106:GN$202,191,FALSE)))</f>
        <v>0</v>
      </c>
      <c r="GJ38" s="6">
        <f>IF(ISERROR(VLOOKUP($A38,'Import OffPeak'!$A$3:GO$99,192,FALSE)-VLOOKUP($A38,'Import OffPeak change'!$A$106:GO$202,192,FALSE)),0,(VLOOKUP($A38,'Import OffPeak'!$A$3:GO$99,192,FALSE)-VLOOKUP($A38,'Import OffPeak change'!$A$106:GO$202,192,FALSE)))</f>
        <v>0</v>
      </c>
      <c r="GK38" s="6">
        <f>IF(ISERROR(VLOOKUP($A38,'Import OffPeak'!$A$3:GP$99,193,FALSE)-VLOOKUP($A38,'Import OffPeak change'!$A$106:GP$202,193,FALSE)),0,(VLOOKUP($A38,'Import OffPeak'!$A$3:GP$99,193,FALSE)-VLOOKUP($A38,'Import OffPeak change'!$A$106:GP$202,193,FALSE)))</f>
        <v>0</v>
      </c>
      <c r="GL38" s="6">
        <f>IF(ISERROR(VLOOKUP($A38,'Import OffPeak'!$A$3:GQ$99,194,FALSE)-VLOOKUP($A38,'Import OffPeak change'!$A$106:GQ$202,194,FALSE)),0,(VLOOKUP($A38,'Import OffPeak'!$A$3:GQ$99,194,FALSE)-VLOOKUP($A38,'Import OffPeak change'!$A$106:GQ$202,194,FALSE)))</f>
        <v>0</v>
      </c>
      <c r="GM38" s="6">
        <f>IF(ISERROR(VLOOKUP($A38,'Import OffPeak'!$A$3:GR$99,195,FALSE)-VLOOKUP($A38,'Import OffPeak change'!$A$106:GR$202,195,FALSE)),0,(VLOOKUP($A38,'Import OffPeak'!$A$3:GR$99,195,FALSE)-VLOOKUP($A38,'Import OffPeak change'!$A$106:GR$202,195,FALSE)))</f>
        <v>0</v>
      </c>
      <c r="GN38" s="6">
        <f>IF(ISERROR(VLOOKUP($A38,'Import OffPeak'!$A$3:GS$99,196,FALSE)-VLOOKUP($A38,'Import OffPeak change'!$A$106:GS$202,196,FALSE)),0,(VLOOKUP($A38,'Import OffPeak'!$A$3:GS$99,196,FALSE)-VLOOKUP($A38,'Import OffPeak change'!$A$106:GS$202,196,FALSE)))</f>
        <v>0</v>
      </c>
      <c r="GO38" s="6">
        <f>IF(ISERROR(VLOOKUP($A38,'Import OffPeak'!$A$3:GT$99,197,FALSE)-VLOOKUP($A38,'Import OffPeak change'!$A$106:GT$202,197,FALSE)),0,(VLOOKUP($A38,'Import OffPeak'!$A$3:GT$99,197,FALSE)-VLOOKUP($A38,'Import OffPeak change'!$A$106:GT$202,197,FALSE)))</f>
        <v>0</v>
      </c>
      <c r="GP38" s="6">
        <f>IF(ISERROR(VLOOKUP($A38,'Import OffPeak'!$A$3:GU$99,198,FALSE)-VLOOKUP($A38,'Import OffPeak change'!$A$106:GU$202,198,FALSE)),0,(VLOOKUP($A38,'Import OffPeak'!$A$3:GU$99,198,FALSE)-VLOOKUP($A38,'Import OffPeak change'!$A$106:GU$202,198,FALSE)))</f>
        <v>0</v>
      </c>
      <c r="GQ38" s="6">
        <f>IF(ISERROR(VLOOKUP($A38,'Import OffPeak'!$A$3:GV$99,199,FALSE)-VLOOKUP($A38,'Import OffPeak change'!$A$106:GV$202,199,FALSE)),0,(VLOOKUP($A38,'Import OffPeak'!$A$3:GV$99,199,FALSE)-VLOOKUP($A38,'Import OffPeak change'!$A$106:GV$202,199,FALSE)))</f>
        <v>0</v>
      </c>
      <c r="GR38" s="6">
        <f>IF(ISERROR(VLOOKUP($A38,'Import OffPeak'!$A$3:GW$99,200,FALSE)-VLOOKUP($A38,'Import OffPeak change'!$A$106:GW$202,200,FALSE)),0,(VLOOKUP($A38,'Import OffPeak'!$A$3:GW$99,200,FALSE)-VLOOKUP($A38,'Import OffPeak change'!$A$106:GW$202,200,FALSE)))</f>
        <v>0</v>
      </c>
      <c r="GS38" s="6">
        <f>IF(ISERROR(VLOOKUP($A38,'Import OffPeak'!$A$3:GX$99,201,FALSE)-VLOOKUP($A38,'Import OffPeak change'!$A$106:GX$202,201,FALSE)),0,(VLOOKUP($A38,'Import OffPeak'!$A$3:GX$99,201,FALSE)-VLOOKUP($A38,'Import OffPeak change'!$A$106:GX$202,201,FALSE)))</f>
        <v>0</v>
      </c>
      <c r="GT38" s="6">
        <f>IF(ISERROR(VLOOKUP($A38,'Import OffPeak'!$A$3:GY$99,202,FALSE)-VLOOKUP($A38,'Import OffPeak change'!$A$106:GY$202,202,FALSE)),0,(VLOOKUP($A38,'Import OffPeak'!$A$3:GY$99,202,FALSE)-VLOOKUP($A38,'Import OffPeak change'!$A$106:GY$202,202,FALSE)))</f>
        <v>0</v>
      </c>
      <c r="GU38" s="6">
        <f>IF(ISERROR(VLOOKUP($A38,'Import OffPeak'!$A$3:GZ$99,203,FALSE)-VLOOKUP($A38,'Import OffPeak change'!$A$106:GZ$202,203,FALSE)),0,(VLOOKUP($A38,'Import OffPeak'!$A$3:GZ$99,203,FALSE)-VLOOKUP($A38,'Import OffPeak change'!$A$106:GZ$202,203,FALSE)))</f>
        <v>0</v>
      </c>
      <c r="GV38" s="6">
        <f>IF(ISERROR(VLOOKUP($A38,'Import OffPeak'!$A$3:HA$99,204,FALSE)-VLOOKUP($A38,'Import OffPeak change'!$A$106:HA$202,204,FALSE)),0,(VLOOKUP($A38,'Import OffPeak'!$A$3:HA$99,204,FALSE)-VLOOKUP($A38,'Import OffPeak change'!$A$106:HA$202,204,FALSE)))</f>
        <v>0</v>
      </c>
      <c r="GW38" s="6">
        <f>IF(ISERROR(VLOOKUP($A38,'Import OffPeak'!$A$3:HB$99,205,FALSE)-VLOOKUP($A38,'Import OffPeak change'!$A$106:HB$202,205,FALSE)),0,(VLOOKUP($A38,'Import OffPeak'!$A$3:HB$99,205,FALSE)-VLOOKUP($A38,'Import OffPeak change'!$A$106:HB$202,205,FALSE)))</f>
        <v>0</v>
      </c>
      <c r="GX38" s="6">
        <f>IF(ISERROR(VLOOKUP($A38,'Import OffPeak'!$A$3:HC$99,206,FALSE)-VLOOKUP($A38,'Import OffPeak change'!$A$106:HC$202,206,FALSE)),0,(VLOOKUP($A38,'Import OffPeak'!$A$3:HC$99,206,FALSE)-VLOOKUP($A38,'Import OffPeak change'!$A$106:HC$202,206,FALSE)))</f>
        <v>0</v>
      </c>
      <c r="GY38" s="6">
        <f>IF(ISERROR(VLOOKUP($A38,'Import OffPeak'!$A$3:HD$99,207,FALSE)-VLOOKUP($A38,'Import OffPeak change'!$A$106:HD$202,207,FALSE)),0,(VLOOKUP($A38,'Import OffPeak'!$A$3:HD$99,207,FALSE)-VLOOKUP($A38,'Import OffPeak change'!$A$106:HD$202,207,FALSE)))</f>
        <v>0</v>
      </c>
      <c r="GZ38" s="6">
        <f>IF(ISERROR(VLOOKUP($A38,'Import OffPeak'!$A$3:HE$99,208,FALSE)-VLOOKUP($A38,'Import OffPeak change'!$A$106:HE$202,208,FALSE)),0,(VLOOKUP($A38,'Import OffPeak'!$A$3:HE$99,208,FALSE)-VLOOKUP($A38,'Import OffPeak change'!$A$106:HE$202,208,FALSE)))</f>
        <v>0</v>
      </c>
      <c r="HA38" s="6">
        <f>IF(ISERROR(VLOOKUP($A38,'Import OffPeak'!$A$3:HF$99,209,FALSE)-VLOOKUP($A38,'Import OffPeak change'!$A$106:HF$202,209,FALSE)),0,(VLOOKUP($A38,'Import OffPeak'!$A$3:HF$99,209,FALSE)-VLOOKUP($A38,'Import OffPeak change'!$A$106:HF$202,209,FALSE)))</f>
        <v>0</v>
      </c>
      <c r="HB38" s="6">
        <f>IF(ISERROR(VLOOKUP($A38,'Import OffPeak'!$A$3:HG$99,210,FALSE)-VLOOKUP($A38,'Import OffPeak change'!$A$106:HG$202,210,FALSE)),0,(VLOOKUP($A38,'Import OffPeak'!$A$3:HG$99,210,FALSE)-VLOOKUP($A38,'Import OffPeak change'!$A$106:HG$202,210,FALSE)))</f>
        <v>0</v>
      </c>
      <c r="HC38" s="6">
        <f>IF(ISERROR(VLOOKUP($A38,'Import OffPeak'!$A$3:HH$99,211,FALSE)-VLOOKUP($A38,'Import OffPeak change'!$A$106:HH$202,211,FALSE)),0,(VLOOKUP($A38,'Import OffPeak'!$A$3:HH$99,211,FALSE)-VLOOKUP($A38,'Import OffPeak change'!$A$106:HH$202,211,FALSE)))</f>
        <v>0</v>
      </c>
      <c r="HD38" s="6">
        <f>IF(ISERROR(VLOOKUP($A38,'Import OffPeak'!$A$3:HI$99,212,FALSE)-VLOOKUP($A38,'Import OffPeak change'!$A$106:HI$202,212,FALSE)),0,(VLOOKUP($A38,'Import OffPeak'!$A$3:HI$99,212,FALSE)-VLOOKUP($A38,'Import OffPeak change'!$A$106:HI$202,212,FALSE)))</f>
        <v>0</v>
      </c>
      <c r="HE38" s="6">
        <f>IF(ISERROR(VLOOKUP($A38,'Import OffPeak'!$A$3:HJ$99,213,FALSE)-VLOOKUP($A38,'Import OffPeak change'!$A$106:HJ$202,213,FALSE)),0,(VLOOKUP($A38,'Import OffPeak'!$A$3:HJ$99,213,FALSE)-VLOOKUP($A38,'Import OffPeak change'!$A$106:HJ$202,213,FALSE)))</f>
        <v>0</v>
      </c>
      <c r="HF38" s="6">
        <f>IF(ISERROR(VLOOKUP($A38,'Import OffPeak'!$A$3:HK$99,214,FALSE)-VLOOKUP($A38,'Import OffPeak change'!$A$106:HK$202,214,FALSE)),0,(VLOOKUP($A38,'Import OffPeak'!$A$3:HK$99,214,FALSE)-VLOOKUP($A38,'Import OffPeak change'!$A$106:HK$202,214,FALSE)))</f>
        <v>0</v>
      </c>
      <c r="HG38" s="6">
        <f>IF(ISERROR(VLOOKUP($A38,'Import OffPeak'!$A$3:HL$99,215,FALSE)-VLOOKUP($A38,'Import OffPeak change'!$A$106:HL$202,215,FALSE)),0,(VLOOKUP($A38,'Import OffPeak'!$A$3:HL$99,215,FALSE)-VLOOKUP($A38,'Import OffPeak change'!$A$106:HL$202,215,FALSE)))</f>
        <v>0</v>
      </c>
      <c r="HH38" s="6">
        <f>IF(ISERROR(VLOOKUP($A38,'Import OffPeak'!$A$3:HM$99,216,FALSE)-VLOOKUP($A38,'Import OffPeak change'!$A$106:HM$202,216,FALSE)),0,(VLOOKUP($A38,'Import OffPeak'!$A$3:HM$99,216,FALSE)-VLOOKUP($A38,'Import OffPeak change'!$A$106:HM$202,216,FALSE)))</f>
        <v>0</v>
      </c>
      <c r="HI38" s="6">
        <f>IF(ISERROR(VLOOKUP($A38,'Import OffPeak'!$A$3:HN$99,217,FALSE)-VLOOKUP($A38,'Import OffPeak change'!$A$106:HN$202,217,FALSE)),0,(VLOOKUP($A38,'Import OffPeak'!$A$3:HN$99,217,FALSE)-VLOOKUP($A38,'Import OffPeak change'!$A$106:HN$202,217,FALSE)))</f>
        <v>0</v>
      </c>
      <c r="HJ38" s="6">
        <f>IF(ISERROR(VLOOKUP($A38,'Import OffPeak'!$A$3:HO$99,218,FALSE)-VLOOKUP($A38,'Import OffPeak change'!$A$106:HO$202,218,FALSE)),0,(VLOOKUP($A38,'Import OffPeak'!$A$3:HO$99,218,FALSE)-VLOOKUP($A38,'Import OffPeak change'!$A$106:HO$202,218,FALSE)))</f>
        <v>0</v>
      </c>
      <c r="HK38" s="6">
        <f>IF(ISERROR(VLOOKUP($A38,'Import OffPeak'!$A$3:HP$99,219,FALSE)-VLOOKUP($A38,'Import OffPeak change'!$A$106:HP$202,219,FALSE)),0,(VLOOKUP($A38,'Import OffPeak'!$A$3:HP$99,219,FALSE)-VLOOKUP($A38,'Import OffPeak change'!$A$106:HP$202,219,FALSE)))</f>
        <v>0</v>
      </c>
      <c r="HL38" s="6">
        <f>IF(ISERROR(VLOOKUP($A38,'Import OffPeak'!$A$3:HQ$99,220,FALSE)-VLOOKUP($A38,'Import OffPeak change'!$A$106:HQ$202,220,FALSE)),0,(VLOOKUP($A38,'Import OffPeak'!$A$3:HQ$99,220,FALSE)-VLOOKUP($A38,'Import OffPeak change'!$A$106:HQ$202,220,FALSE)))</f>
        <v>0</v>
      </c>
      <c r="HM38" s="6">
        <f>IF(ISERROR(VLOOKUP($A38,'Import OffPeak'!$A$3:HR$99,221,FALSE)-VLOOKUP($A38,'Import OffPeak change'!$A$106:HR$202,221,FALSE)),0,(VLOOKUP($A38,'Import OffPeak'!$A$3:HR$99,221,FALSE)-VLOOKUP($A38,'Import OffPeak change'!$A$106:HR$202,221,FALSE)))</f>
        <v>0</v>
      </c>
      <c r="HN38" s="6">
        <f>IF(ISERROR(VLOOKUP($A38,'Import OffPeak'!$A$3:HS$99,222,FALSE)-VLOOKUP($A38,'Import OffPeak change'!$A$106:HS$202,222,FALSE)),0,(VLOOKUP($A38,'Import OffPeak'!$A$3:HS$99,222,FALSE)-VLOOKUP($A38,'Import OffPeak change'!$A$106:HS$202,222,FALSE)))</f>
        <v>0</v>
      </c>
      <c r="HO38" s="6">
        <f>IF(ISERROR(VLOOKUP($A38,'Import OffPeak'!$A$3:HT$99,223,FALSE)-VLOOKUP($A38,'Import OffPeak change'!$A$106:HT$202,223,FALSE)),0,(VLOOKUP($A38,'Import OffPeak'!$A$3:HT$99,223,FALSE)-VLOOKUP($A38,'Import OffPeak change'!$A$106:HT$202,223,FALSE)))</f>
        <v>0</v>
      </c>
      <c r="HP38" s="6">
        <f>IF(ISERROR(VLOOKUP($A38,'Import OffPeak'!$A$3:HU$99,224,FALSE)-VLOOKUP($A38,'Import OffPeak change'!$A$106:HU$202,224,FALSE)),0,(VLOOKUP($A38,'Import OffPeak'!$A$3:HU$99,224,FALSE)-VLOOKUP($A38,'Import OffPeak change'!$A$106:HU$202,224,FALSE)))</f>
        <v>0</v>
      </c>
      <c r="HQ38" s="6">
        <f>IF(ISERROR(VLOOKUP($A38,'Import OffPeak'!$A$3:HV$99,225,FALSE)-VLOOKUP($A38,'Import OffPeak change'!$A$106:HV$202,225,FALSE)),0,(VLOOKUP($A38,'Import OffPeak'!$A$3:HV$99,225,FALSE)-VLOOKUP($A38,'Import OffPeak change'!$A$106:HV$202,225,FALSE)))</f>
        <v>0</v>
      </c>
      <c r="HR38" s="6">
        <f>IF(ISERROR(VLOOKUP($A38,'Import OffPeak'!$A$3:HW$99,226,FALSE)-VLOOKUP($A38,'Import OffPeak change'!$A$106:HW$202,226,FALSE)),0,(VLOOKUP($A38,'Import OffPeak'!$A$3:HW$99,226,FALSE)-VLOOKUP($A38,'Import OffPeak change'!$A$106:HW$202,226,FALSE)))</f>
        <v>0</v>
      </c>
      <c r="HS38" s="6">
        <f>IF(ISERROR(VLOOKUP($A38,'Import OffPeak'!$A$3:HX$99,227,FALSE)-VLOOKUP($A38,'Import OffPeak change'!$A$106:HX$202,227,FALSE)),0,(VLOOKUP($A38,'Import OffPeak'!$A$3:HX$99,227,FALSE)-VLOOKUP($A38,'Import OffPeak change'!$A$106:HX$202,227,FALSE)))</f>
        <v>0</v>
      </c>
      <c r="HT38" s="6">
        <f>IF(ISERROR(VLOOKUP($A38,'Import OffPeak'!$A$3:HY$99,228,FALSE)-VLOOKUP($A38,'Import OffPeak change'!$A$106:HY$202,228,FALSE)),0,(VLOOKUP($A38,'Import OffPeak'!$A$3:HY$99,228,FALSE)-VLOOKUP($A38,'Import OffPeak change'!$A$106:HY$202,228,FALSE)))</f>
        <v>0</v>
      </c>
      <c r="HU38" s="6">
        <f>IF(ISERROR(VLOOKUP($A38,'Import OffPeak'!$A$3:HZ$99,229,FALSE)-VLOOKUP($A38,'Import OffPeak change'!$A$106:HZ$202,229,FALSE)),0,(VLOOKUP($A38,'Import OffPeak'!$A$3:HZ$99,229,FALSE)-VLOOKUP($A38,'Import OffPeak change'!$A$106:HZ$202,229,FALSE)))</f>
        <v>0</v>
      </c>
      <c r="HV38" s="6">
        <f>IF(ISERROR(VLOOKUP($A38,'Import OffPeak'!$A$3:IA$99,230,FALSE)-VLOOKUP($A38,'Import OffPeak change'!$A$106:IA$202,230,FALSE)),0,(VLOOKUP($A38,'Import OffPeak'!$A$3:IA$99,230,FALSE)-VLOOKUP($A38,'Import OffPeak change'!$A$106:IA$202,230,FALSE)))</f>
        <v>0</v>
      </c>
      <c r="HW38" s="6">
        <f>IF(ISERROR(VLOOKUP($A38,'Import OffPeak'!$A$3:IB$99,231,FALSE)-VLOOKUP($A38,'Import OffPeak change'!$A$106:IB$202,231,FALSE)),0,(VLOOKUP($A38,'Import OffPeak'!$A$3:IB$99,231,FALSE)-VLOOKUP($A38,'Import OffPeak change'!$A$106:IB$202,231,FALSE)))</f>
        <v>0</v>
      </c>
      <c r="HX38" s="6">
        <f>IF(ISERROR(VLOOKUP($A38,'Import OffPeak'!$A$3:IC$99,232,FALSE)-VLOOKUP($A38,'Import OffPeak change'!$A$106:IC$202,232,FALSE)),0,(VLOOKUP($A38,'Import OffPeak'!$A$3:IC$99,232,FALSE)-VLOOKUP($A38,'Import OffPeak change'!$A$106:IC$202,232,FALSE)))</f>
        <v>0</v>
      </c>
      <c r="HY38" s="6">
        <f>IF(ISERROR(VLOOKUP($A38,'Import OffPeak'!$A$3:ID$99,233,FALSE)-VLOOKUP($A38,'Import OffPeak change'!$A$106:ID$202,233,FALSE)),0,(VLOOKUP($A38,'Import OffPeak'!$A$3:ID$99,233,FALSE)-VLOOKUP($A38,'Import OffPeak change'!$A$106:ID$202,233,FALSE)))</f>
        <v>0</v>
      </c>
      <c r="HZ38" s="6">
        <f>IF(ISERROR(VLOOKUP($A38,'Import OffPeak'!$A$3:IE$99,234,FALSE)-VLOOKUP($A38,'Import OffPeak change'!$A$106:IE$202,234,FALSE)),0,(VLOOKUP($A38,'Import OffPeak'!$A$3:IE$99,234,FALSE)-VLOOKUP($A38,'Import OffPeak change'!$A$106:IE$202,234,FALSE)))</f>
        <v>0</v>
      </c>
      <c r="IA38" s="6">
        <f>IF(ISERROR(VLOOKUP($A38,'Import OffPeak'!$A$3:IF$99,235,FALSE)-VLOOKUP($A38,'Import OffPeak change'!$A$106:IF$202,235,FALSE)),0,(VLOOKUP($A38,'Import OffPeak'!$A$3:IF$99,235,FALSE)-VLOOKUP($A38,'Import OffPeak change'!$A$106:IF$202,235,FALSE)))</f>
        <v>0</v>
      </c>
      <c r="IB38" s="6">
        <f>IF(ISERROR(VLOOKUP($A38,'Import OffPeak'!$A$3:IG$99,236,FALSE)-VLOOKUP($A38,'Import OffPeak change'!$A$106:IG$202,236,FALSE)),0,(VLOOKUP($A38,'Import OffPeak'!$A$3:IG$99,236,FALSE)-VLOOKUP($A38,'Import OffPeak change'!$A$106:IG$202,236,FALSE)))</f>
        <v>0</v>
      </c>
      <c r="IC38" s="6">
        <f>IF(ISERROR(VLOOKUP($A38,'Import OffPeak'!$A$3:IH$99,237,FALSE)-VLOOKUP($A38,'Import OffPeak change'!$A$106:IH$202,237,FALSE)),0,(VLOOKUP($A38,'Import OffPeak'!$A$3:IH$99,237,FALSE)-VLOOKUP($A38,'Import OffPeak change'!$A$106:IH$202,237,FALSE)))</f>
        <v>0</v>
      </c>
      <c r="ID38" s="6">
        <f>IF(ISERROR(VLOOKUP($A38,'Import OffPeak'!$A$3:II$99,238,FALSE)-VLOOKUP($A38,'Import OffPeak change'!$A$106:II$202,238,FALSE)),0,(VLOOKUP($A38,'Import OffPeak'!$A$3:II$99,238,FALSE)-VLOOKUP($A38,'Import OffPeak change'!$A$106:II$202,238,FALSE)))</f>
        <v>0</v>
      </c>
      <c r="IE38" s="6">
        <f>IF(ISERROR(VLOOKUP($A38,'Import OffPeak'!$A$3:IJ$99,239,FALSE)-VLOOKUP($A38,'Import OffPeak change'!$A$106:IJ$202,239,FALSE)),0,(VLOOKUP($A38,'Import OffPeak'!$A$3:IJ$99,239,FALSE)-VLOOKUP($A38,'Import OffPeak change'!$A$106:IJ$202,239,FALSE)))</f>
        <v>0</v>
      </c>
    </row>
    <row r="39" spans="1:239">
      <c r="A39" s="168" t="str">
        <f>IF('Import OffPeak'!A36=0,"",'Import OffPeak'!A36)</f>
        <v>WIND</v>
      </c>
      <c r="B39" s="6"/>
      <c r="C39" s="6"/>
      <c r="D39" s="6"/>
      <c r="E39" s="6"/>
      <c r="F39" s="6"/>
      <c r="G39" s="6">
        <f>IF(ISERROR(VLOOKUP($A39,'Import OffPeak'!$A$3:L$99,7,FALSE)-VLOOKUP($A39,'Import OffPeak change'!$A$106:L$202,7,FALSE)),0,(VLOOKUP($A39,'Import OffPeak'!$A$3:L$99,7,FALSE)-VLOOKUP($A39,'Import OffPeak change'!$A$106:L$202,7,FALSE)))</f>
        <v>0</v>
      </c>
      <c r="H39" s="6">
        <f>IF(ISERROR(VLOOKUP($A39,'Import OffPeak'!$A$3:M$99,8,FALSE)-VLOOKUP($A39,'Import OffPeak change'!$A$106:M$202,8,FALSE)),0,(VLOOKUP($A39,'Import OffPeak'!$A$3:M$99,8,FALSE)-VLOOKUP($A39,'Import OffPeak change'!$A$106:M$202,8,FALSE)))</f>
        <v>0</v>
      </c>
      <c r="I39" s="6">
        <f>IF(ISERROR(VLOOKUP($A39,'Import OffPeak'!$A$3:N$99,9,FALSE)-VLOOKUP($A39,'Import OffPeak change'!$A$106:N$202,9,FALSE)),0,(VLOOKUP($A39,'Import OffPeak'!$A$3:N$99,9,FALSE)-VLOOKUP($A39,'Import OffPeak change'!$A$106:N$202,9,FALSE)))</f>
        <v>0</v>
      </c>
      <c r="J39" s="6">
        <f>IF(ISERROR(VLOOKUP($A39,'Import OffPeak'!$A$3:O$99,10,FALSE)-VLOOKUP($A39,'Import OffPeak change'!$A$106:O$202,10,FALSE)),0,(VLOOKUP($A39,'Import OffPeak'!$A$3:O$99,10,FALSE)-VLOOKUP($A39,'Import OffPeak change'!$A$106:O$202,10,FALSE)))</f>
        <v>0</v>
      </c>
      <c r="K39" s="6">
        <f>IF(ISERROR(VLOOKUP($A39,'Import OffPeak'!$A$3:P$99,11,FALSE)-VLOOKUP($A39,'Import OffPeak change'!$A$106:P$202,11,FALSE)),0,(VLOOKUP($A39,'Import OffPeak'!$A$3:P$99,11,FALSE)-VLOOKUP($A39,'Import OffPeak change'!$A$106:P$202,11,FALSE)))</f>
        <v>0</v>
      </c>
      <c r="L39" s="6">
        <f>IF(ISERROR(VLOOKUP($A39,'Import OffPeak'!$A$3:Q$99,12,FALSE)-VLOOKUP($A39,'Import OffPeak change'!$A$106:Q$202,12,FALSE)),0,(VLOOKUP($A39,'Import OffPeak'!$A$3:Q$99,12,FALSE)-VLOOKUP($A39,'Import OffPeak change'!$A$106:Q$202,12,FALSE)))</f>
        <v>0</v>
      </c>
      <c r="M39" s="6">
        <f>IF(ISERROR(VLOOKUP($A39,'Import OffPeak'!$A$3:R$99,13,FALSE)-VLOOKUP($A39,'Import OffPeak change'!$A$106:R$202,13,FALSE)),0,(VLOOKUP($A39,'Import OffPeak'!$A$3:R$99,13,FALSE)-VLOOKUP($A39,'Import OffPeak change'!$A$106:R$202,13,FALSE)))</f>
        <v>0</v>
      </c>
      <c r="N39" s="6">
        <f>IF(ISERROR(VLOOKUP($A39,'Import OffPeak'!$A$3:S$99,14,FALSE)-VLOOKUP($A39,'Import OffPeak change'!$A$106:S$202,14,FALSE)),0,(VLOOKUP($A39,'Import OffPeak'!$A$3:S$99,14,FALSE)-VLOOKUP($A39,'Import OffPeak change'!$A$106:S$202,14,FALSE)))</f>
        <v>0</v>
      </c>
      <c r="O39" s="6">
        <f>IF(ISERROR(VLOOKUP($A39,'Import OffPeak'!$A$3:T$99,15,FALSE)-VLOOKUP($A39,'Import OffPeak change'!$A$106:T$202,15,FALSE)),0,(VLOOKUP($A39,'Import OffPeak'!$A$3:T$99,15,FALSE)-VLOOKUP($A39,'Import OffPeak change'!$A$106:T$202,15,FALSE)))</f>
        <v>0</v>
      </c>
      <c r="P39" s="6">
        <f>IF(ISERROR(VLOOKUP($A39,'Import OffPeak'!$A$3:U$99,16,FALSE)-VLOOKUP($A39,'Import OffPeak change'!$A$106:U$202,16,FALSE)),0,(VLOOKUP($A39,'Import OffPeak'!$A$3:U$99,16,FALSE)-VLOOKUP($A39,'Import OffPeak change'!$A$106:U$202,16,FALSE)))</f>
        <v>0</v>
      </c>
      <c r="Q39" s="6">
        <f>IF(ISERROR(VLOOKUP($A39,'Import OffPeak'!$A$3:V$99,17,FALSE)-VLOOKUP($A39,'Import OffPeak change'!$A$106:V$202,17,FALSE)),0,(VLOOKUP($A39,'Import OffPeak'!$A$3:V$99,17,FALSE)-VLOOKUP($A39,'Import OffPeak change'!$A$106:V$202,17,FALSE)))</f>
        <v>0</v>
      </c>
      <c r="R39" s="6">
        <f>IF(ISERROR(VLOOKUP($A39,'Import OffPeak'!$A$3:W$99,18,FALSE)-VLOOKUP($A39,'Import OffPeak change'!$A$106:W$202,18,FALSE)),0,(VLOOKUP($A39,'Import OffPeak'!$A$3:W$99,18,FALSE)-VLOOKUP($A39,'Import OffPeak change'!$A$106:W$202,18,FALSE)))</f>
        <v>0</v>
      </c>
      <c r="S39" s="6">
        <f>IF(ISERROR(VLOOKUP($A39,'Import OffPeak'!$A$3:X$99,19,FALSE)-VLOOKUP($A39,'Import OffPeak change'!$A$106:X$202,19,FALSE)),0,(VLOOKUP($A39,'Import OffPeak'!$A$3:X$99,19,FALSE)-VLOOKUP($A39,'Import OffPeak change'!$A$106:X$202,19,FALSE)))</f>
        <v>0</v>
      </c>
      <c r="T39" s="6">
        <f>IF(ISERROR(VLOOKUP($A39,'Import OffPeak'!$A$3:Y$99,20,FALSE)-VLOOKUP($A39,'Import OffPeak change'!$A$106:Y$202,20,FALSE)),0,(VLOOKUP($A39,'Import OffPeak'!$A$3:Y$99,20,FALSE)-VLOOKUP($A39,'Import OffPeak change'!$A$106:Y$202,20,FALSE)))</f>
        <v>0</v>
      </c>
      <c r="U39" s="6">
        <f>IF(ISERROR(VLOOKUP($A39,'Import OffPeak'!$A$3:Z$99,21,FALSE)-VLOOKUP($A39,'Import OffPeak change'!$A$106:Z$202,21,FALSE)),0,(VLOOKUP($A39,'Import OffPeak'!$A$3:Z$99,21,FALSE)-VLOOKUP($A39,'Import OffPeak change'!$A$106:Z$202,21,FALSE)))</f>
        <v>0</v>
      </c>
      <c r="V39" s="6">
        <f>IF(ISERROR(VLOOKUP($A39,'Import OffPeak'!$A$3:AA$99,22,FALSE)-VLOOKUP($A39,'Import OffPeak change'!$A$106:AA$202,22,FALSE)),0,(VLOOKUP($A39,'Import OffPeak'!$A$3:AA$99,22,FALSE)-VLOOKUP($A39,'Import OffPeak change'!$A$106:AA$202,22,FALSE)))</f>
        <v>0</v>
      </c>
      <c r="W39" s="6">
        <f>IF(ISERROR(VLOOKUP($A39,'Import OffPeak'!$A$3:AB$99,23,FALSE)-VLOOKUP($A39,'Import OffPeak change'!$A$106:AB$202,23,FALSE)),0,(VLOOKUP($A39,'Import OffPeak'!$A$3:AB$99,23,FALSE)-VLOOKUP($A39,'Import OffPeak change'!$A$106:AB$202,23,FALSE)))</f>
        <v>0</v>
      </c>
      <c r="X39" s="6">
        <f>IF(ISERROR(VLOOKUP($A39,'Import OffPeak'!$A$3:AC$99,24,FALSE)-VLOOKUP($A39,'Import OffPeak change'!$A$106:AC$202,24,FALSE)),0,(VLOOKUP($A39,'Import OffPeak'!$A$3:AC$99,24,FALSE)-VLOOKUP($A39,'Import OffPeak change'!$A$106:AC$202,24,FALSE)))</f>
        <v>0</v>
      </c>
      <c r="Y39" s="6">
        <f>IF(ISERROR(VLOOKUP($A39,'Import OffPeak'!$A$3:AD$99,25,FALSE)-VLOOKUP($A39,'Import OffPeak change'!$A$106:AD$202,25,FALSE)),0,(VLOOKUP($A39,'Import OffPeak'!$A$3:AD$99,25,FALSE)-VLOOKUP($A39,'Import OffPeak change'!$A$106:AD$202,25,FALSE)))</f>
        <v>0</v>
      </c>
      <c r="Z39" s="6">
        <f>IF(ISERROR(VLOOKUP($A39,'Import OffPeak'!$A$3:AE$99,26,FALSE)-VLOOKUP($A39,'Import OffPeak change'!$A$106:AE$202,26,FALSE)),0,(VLOOKUP($A39,'Import OffPeak'!$A$3:AE$99,26,FALSE)-VLOOKUP($A39,'Import OffPeak change'!$A$106:AE$202,26,FALSE)))</f>
        <v>0</v>
      </c>
      <c r="AA39" s="6">
        <f>IF(ISERROR(VLOOKUP($A39,'Import OffPeak'!$A$3:AF$99,27,FALSE)-VLOOKUP($A39,'Import OffPeak change'!$A$106:AF$202,27,FALSE)),0,(VLOOKUP($A39,'Import OffPeak'!$A$3:AF$99,27,FALSE)-VLOOKUP($A39,'Import OffPeak change'!$A$106:AF$202,27,FALSE)))</f>
        <v>0</v>
      </c>
      <c r="AB39" s="6">
        <f>IF(ISERROR(VLOOKUP($A39,'Import OffPeak'!$A$3:AG$99,28,FALSE)-VLOOKUP($A39,'Import OffPeak change'!$A$106:AG$202,28,FALSE)),0,(VLOOKUP($A39,'Import OffPeak'!$A$3:AG$99,28,FALSE)-VLOOKUP($A39,'Import OffPeak change'!$A$106:AG$202,28,FALSE)))</f>
        <v>0</v>
      </c>
      <c r="AC39" s="6">
        <f>IF(ISERROR(VLOOKUP($A39,'Import OffPeak'!$A$3:AH$99,29,FALSE)-VLOOKUP($A39,'Import OffPeak change'!$A$106:AH$202,29,FALSE)),0,(VLOOKUP($A39,'Import OffPeak'!$A$3:AH$99,29,FALSE)-VLOOKUP($A39,'Import OffPeak change'!$A$106:AH$202,29,FALSE)))</f>
        <v>0</v>
      </c>
      <c r="AD39" s="6">
        <f>IF(ISERROR(VLOOKUP($A39,'Import OffPeak'!$A$3:AI$99,30,FALSE)-VLOOKUP($A39,'Import OffPeak change'!$A$106:AI$202,30,FALSE)),0,(VLOOKUP($A39,'Import OffPeak'!$A$3:AI$99,30,FALSE)-VLOOKUP($A39,'Import OffPeak change'!$A$106:AI$202,30,FALSE)))</f>
        <v>0</v>
      </c>
      <c r="AE39" s="6">
        <f>IF(ISERROR(VLOOKUP($A39,'Import OffPeak'!$A$3:AJ$99,31,FALSE)-VLOOKUP($A39,'Import OffPeak change'!$A$106:AJ$202,31,FALSE)),0,(VLOOKUP($A39,'Import OffPeak'!$A$3:AJ$99,31,FALSE)-VLOOKUP($A39,'Import OffPeak change'!$A$106:AJ$202,31,FALSE)))</f>
        <v>0</v>
      </c>
      <c r="AF39" s="6">
        <f>IF(ISERROR(VLOOKUP($A39,'Import OffPeak'!$A$3:AK$99,32,FALSE)-VLOOKUP($A39,'Import OffPeak change'!$A$106:AK$202,32,FALSE)),0,(VLOOKUP($A39,'Import OffPeak'!$A$3:AK$99,32,FALSE)-VLOOKUP($A39,'Import OffPeak change'!$A$106:AK$202,32,FALSE)))</f>
        <v>0</v>
      </c>
      <c r="AG39" s="6">
        <f>IF(ISERROR(VLOOKUP($A39,'Import OffPeak'!$A$3:AL$99,33,FALSE)-VLOOKUP($A39,'Import OffPeak change'!$A$106:AL$202,33,FALSE)),0,(VLOOKUP($A39,'Import OffPeak'!$A$3:AL$99,33,FALSE)-VLOOKUP($A39,'Import OffPeak change'!$A$106:AL$202,33,FALSE)))</f>
        <v>0</v>
      </c>
      <c r="AH39" s="6">
        <f>IF(ISERROR(VLOOKUP($A39,'Import OffPeak'!$A$3:AM$99,34,FALSE)-VLOOKUP($A39,'Import OffPeak change'!$A$106:AM$202,34,FALSE)),0,(VLOOKUP($A39,'Import OffPeak'!$A$3:AM$99,34,FALSE)-VLOOKUP($A39,'Import OffPeak change'!$A$106:AM$202,34,FALSE)))</f>
        <v>0</v>
      </c>
      <c r="AI39" s="6">
        <f>IF(ISERROR(VLOOKUP($A39,'Import OffPeak'!$A$3:AN$99,35,FALSE)-VLOOKUP($A39,'Import OffPeak change'!$A$106:AN$202,35,FALSE)),0,(VLOOKUP($A39,'Import OffPeak'!$A$3:AN$99,35,FALSE)-VLOOKUP($A39,'Import OffPeak change'!$A$106:AN$202,35,FALSE)))</f>
        <v>0</v>
      </c>
      <c r="AJ39" s="6">
        <f>IF(ISERROR(VLOOKUP($A39,'Import OffPeak'!$A$3:AO$99,36,FALSE)-VLOOKUP($A39,'Import OffPeak change'!$A$106:AO$202,36,FALSE)),0,(VLOOKUP($A39,'Import OffPeak'!$A$3:AO$99,36,FALSE)-VLOOKUP($A39,'Import OffPeak change'!$A$106:AO$202,36,FALSE)))</f>
        <v>0</v>
      </c>
      <c r="AK39" s="6">
        <f>IF(ISERROR(VLOOKUP($A39,'Import OffPeak'!$A$3:AP$99,37,FALSE)-VLOOKUP($A39,'Import OffPeak change'!$A$106:AP$202,37,FALSE)),0,(VLOOKUP($A39,'Import OffPeak'!$A$3:AP$99,37,FALSE)-VLOOKUP($A39,'Import OffPeak change'!$A$106:AP$202,37,FALSE)))</f>
        <v>0</v>
      </c>
      <c r="AL39" s="6">
        <f>IF(ISERROR(VLOOKUP($A39,'Import OffPeak'!$A$3:AQ$99,38,FALSE)-VLOOKUP($A39,'Import OffPeak change'!$A$106:AQ$202,38,FALSE)),0,(VLOOKUP($A39,'Import OffPeak'!$A$3:AQ$99,38,FALSE)-VLOOKUP($A39,'Import OffPeak change'!$A$106:AQ$202,38,FALSE)))</f>
        <v>0</v>
      </c>
      <c r="AM39" s="6">
        <f>IF(ISERROR(VLOOKUP($A39,'Import OffPeak'!$A$3:AR$99,39,FALSE)-VLOOKUP($A39,'Import OffPeak change'!$A$106:AR$202,39,FALSE)),0,(VLOOKUP($A39,'Import OffPeak'!$A$3:AR$99,39,FALSE)-VLOOKUP($A39,'Import OffPeak change'!$A$106:AR$202,39,FALSE)))</f>
        <v>0</v>
      </c>
      <c r="AN39" s="6">
        <f>IF(ISERROR(VLOOKUP($A39,'Import OffPeak'!$A$3:AS$99,40,FALSE)-VLOOKUP($A39,'Import OffPeak change'!$A$106:AS$202,40,FALSE)),0,(VLOOKUP($A39,'Import OffPeak'!$A$3:AS$99,40,FALSE)-VLOOKUP($A39,'Import OffPeak change'!$A$106:AS$202,40,FALSE)))</f>
        <v>0</v>
      </c>
      <c r="AO39" s="6">
        <f>IF(ISERROR(VLOOKUP($A39,'Import OffPeak'!$A$3:AT$99,41,FALSE)-VLOOKUP($A39,'Import OffPeak change'!$A$106:AT$202,41,FALSE)),0,(VLOOKUP($A39,'Import OffPeak'!$A$3:AT$99,41,FALSE)-VLOOKUP($A39,'Import OffPeak change'!$A$106:AT$202,41,FALSE)))</f>
        <v>0</v>
      </c>
      <c r="AP39" s="6">
        <f>IF(ISERROR(VLOOKUP($A39,'Import OffPeak'!$A$3:AU$99,42,FALSE)-VLOOKUP($A39,'Import OffPeak change'!$A$106:AU$202,42,FALSE)),0,(VLOOKUP($A39,'Import OffPeak'!$A$3:AU$99,42,FALSE)-VLOOKUP($A39,'Import OffPeak change'!$A$106:AU$202,42,FALSE)))</f>
        <v>0</v>
      </c>
      <c r="AQ39" s="6">
        <f>IF(ISERROR(VLOOKUP($A39,'Import OffPeak'!$A$3:AV$99,43,FALSE)-VLOOKUP($A39,'Import OffPeak change'!$A$106:AV$202,43,FALSE)),0,(VLOOKUP($A39,'Import OffPeak'!$A$3:AV$99,43,FALSE)-VLOOKUP($A39,'Import OffPeak change'!$A$106:AV$202,43,FALSE)))</f>
        <v>0</v>
      </c>
      <c r="AR39" s="6">
        <f>IF(ISERROR(VLOOKUP($A39,'Import OffPeak'!$A$3:AW$99,44,FALSE)-VLOOKUP($A39,'Import OffPeak change'!$A$106:AW$202,44,FALSE)),0,(VLOOKUP($A39,'Import OffPeak'!$A$3:AW$99,44,FALSE)-VLOOKUP($A39,'Import OffPeak change'!$A$106:AW$202,44,FALSE)))</f>
        <v>0</v>
      </c>
      <c r="AS39" s="6">
        <f>IF(ISERROR(VLOOKUP($A39,'Import OffPeak'!$A$3:AX$99,45,FALSE)-VLOOKUP($A39,'Import OffPeak change'!$A$106:AX$202,45,FALSE)),0,(VLOOKUP($A39,'Import OffPeak'!$A$3:AX$99,45,FALSE)-VLOOKUP($A39,'Import OffPeak change'!$A$106:AX$202,45,FALSE)))</f>
        <v>0</v>
      </c>
      <c r="AT39" s="6">
        <f>IF(ISERROR(VLOOKUP($A39,'Import OffPeak'!$A$3:AY$99,46,FALSE)-VLOOKUP($A39,'Import OffPeak change'!$A$106:AY$202,46,FALSE)),0,(VLOOKUP($A39,'Import OffPeak'!$A$3:AY$99,46,FALSE)-VLOOKUP($A39,'Import OffPeak change'!$A$106:AY$202,46,FALSE)))</f>
        <v>0</v>
      </c>
      <c r="AU39" s="6">
        <f>IF(ISERROR(VLOOKUP($A39,'Import OffPeak'!$A$3:AZ$99,47,FALSE)-VLOOKUP($A39,'Import OffPeak change'!$A$106:AZ$202,47,FALSE)),0,(VLOOKUP($A39,'Import OffPeak'!$A$3:AZ$99,47,FALSE)-VLOOKUP($A39,'Import OffPeak change'!$A$106:AZ$202,47,FALSE)))</f>
        <v>0</v>
      </c>
      <c r="AV39" s="6">
        <f>IF(ISERROR(VLOOKUP($A39,'Import OffPeak'!$A$3:BA$99,48,FALSE)-VLOOKUP($A39,'Import OffPeak change'!$A$106:BA$202,48,FALSE)),0,(VLOOKUP($A39,'Import OffPeak'!$A$3:BA$99,48,FALSE)-VLOOKUP($A39,'Import OffPeak change'!$A$106:BA$202,48,FALSE)))</f>
        <v>0</v>
      </c>
      <c r="AW39" s="6">
        <f>IF(ISERROR(VLOOKUP($A39,'Import OffPeak'!$A$3:BB$99,49,FALSE)-VLOOKUP($A39,'Import OffPeak change'!$A$106:BB$202,49,FALSE)),0,(VLOOKUP($A39,'Import OffPeak'!$A$3:BB$99,49,FALSE)-VLOOKUP($A39,'Import OffPeak change'!$A$106:BB$202,49,FALSE)))</f>
        <v>0</v>
      </c>
      <c r="AX39" s="6">
        <f>IF(ISERROR(VLOOKUP($A39,'Import OffPeak'!$A$3:BC$99,50,FALSE)-VLOOKUP($A39,'Import OffPeak change'!$A$106:BC$202,50,FALSE)),0,(VLOOKUP($A39,'Import OffPeak'!$A$3:BC$99,50,FALSE)-VLOOKUP($A39,'Import OffPeak change'!$A$106:BC$202,50,FALSE)))</f>
        <v>0</v>
      </c>
      <c r="AY39" s="6">
        <f>IF(ISERROR(VLOOKUP($A39,'Import OffPeak'!$A$3:BD$99,51,FALSE)-VLOOKUP($A39,'Import OffPeak change'!$A$106:BD$202,51,FALSE)),0,(VLOOKUP($A39,'Import OffPeak'!$A$3:BD$99,51,FALSE)-VLOOKUP($A39,'Import OffPeak change'!$A$106:BD$202,51,FALSE)))</f>
        <v>0</v>
      </c>
      <c r="AZ39" s="6">
        <f>IF(ISERROR(VLOOKUP($A39,'Import OffPeak'!$A$3:BE$99,52,FALSE)-VLOOKUP($A39,'Import OffPeak change'!$A$106:BE$202,52,FALSE)),0,(VLOOKUP($A39,'Import OffPeak'!$A$3:BE$99,52,FALSE)-VLOOKUP($A39,'Import OffPeak change'!$A$106:BE$202,52,FALSE)))</f>
        <v>0</v>
      </c>
      <c r="BA39" s="6">
        <f>IF(ISERROR(VLOOKUP($A39,'Import OffPeak'!$A$3:BF$99,53,FALSE)-VLOOKUP($A39,'Import OffPeak change'!$A$106:BF$202,53,FALSE)),0,(VLOOKUP($A39,'Import OffPeak'!$A$3:BF$99,53,FALSE)-VLOOKUP($A39,'Import OffPeak change'!$A$106:BF$202,53,FALSE)))</f>
        <v>0</v>
      </c>
      <c r="BB39" s="6">
        <f>IF(ISERROR(VLOOKUP($A39,'Import OffPeak'!$A$3:BG$99,54,FALSE)-VLOOKUP($A39,'Import OffPeak change'!$A$106:BG$202,54,FALSE)),0,(VLOOKUP($A39,'Import OffPeak'!$A$3:BG$99,54,FALSE)-VLOOKUP($A39,'Import OffPeak change'!$A$106:BG$202,54,FALSE)))</f>
        <v>0</v>
      </c>
      <c r="BC39" s="6">
        <f>IF(ISERROR(VLOOKUP($A39,'Import OffPeak'!$A$3:BH$99,55,FALSE)-VLOOKUP($A39,'Import OffPeak change'!$A$106:BH$202,55,FALSE)),0,(VLOOKUP($A39,'Import OffPeak'!$A$3:BH$99,55,FALSE)-VLOOKUP($A39,'Import OffPeak change'!$A$106:BH$202,55,FALSE)))</f>
        <v>0</v>
      </c>
      <c r="BD39" s="6">
        <f>IF(ISERROR(VLOOKUP($A39,'Import OffPeak'!$A$3:BI$99,56,FALSE)-VLOOKUP($A39,'Import OffPeak change'!$A$106:BI$202,56,FALSE)),0,(VLOOKUP($A39,'Import OffPeak'!$A$3:BI$99,56,FALSE)-VLOOKUP($A39,'Import OffPeak change'!$A$106:BI$202,56,FALSE)))</f>
        <v>0</v>
      </c>
      <c r="BE39" s="6">
        <f>IF(ISERROR(VLOOKUP($A39,'Import OffPeak'!$A$3:BJ$99,57,FALSE)-VLOOKUP($A39,'Import OffPeak change'!$A$106:BJ$202,57,FALSE)),0,(VLOOKUP($A39,'Import OffPeak'!$A$3:BJ$99,57,FALSE)-VLOOKUP($A39,'Import OffPeak change'!$A$106:BJ$202,57,FALSE)))</f>
        <v>0</v>
      </c>
      <c r="BF39" s="6">
        <f>IF(ISERROR(VLOOKUP($A39,'Import OffPeak'!$A$3:BK$99,58,FALSE)-VLOOKUP($A39,'Import OffPeak change'!$A$106:BK$202,58,FALSE)),0,(VLOOKUP($A39,'Import OffPeak'!$A$3:BK$99,58,FALSE)-VLOOKUP($A39,'Import OffPeak change'!$A$106:BK$202,58,FALSE)))</f>
        <v>0</v>
      </c>
      <c r="BG39" s="6">
        <f>IF(ISERROR(VLOOKUP($A39,'Import OffPeak'!$A$3:BL$99,59,FALSE)-VLOOKUP($A39,'Import OffPeak change'!$A$106:BL$202,59,FALSE)),0,(VLOOKUP($A39,'Import OffPeak'!$A$3:BL$99,59,FALSE)-VLOOKUP($A39,'Import OffPeak change'!$A$106:BL$202,59,FALSE)))</f>
        <v>0</v>
      </c>
      <c r="BH39" s="6">
        <f>IF(ISERROR(VLOOKUP($A39,'Import OffPeak'!$A$3:BM$99,60,FALSE)-VLOOKUP($A39,'Import OffPeak change'!$A$106:BM$202,60,FALSE)),0,(VLOOKUP($A39,'Import OffPeak'!$A$3:BM$99,60,FALSE)-VLOOKUP($A39,'Import OffPeak change'!$A$106:BM$202,60,FALSE)))</f>
        <v>0</v>
      </c>
      <c r="BI39" s="6">
        <f>IF(ISERROR(VLOOKUP($A39,'Import OffPeak'!$A$3:BN$99,61,FALSE)-VLOOKUP($A39,'Import OffPeak change'!$A$106:BN$202,61,FALSE)),0,(VLOOKUP($A39,'Import OffPeak'!$A$3:BN$99,61,FALSE)-VLOOKUP($A39,'Import OffPeak change'!$A$106:BN$202,61,FALSE)))</f>
        <v>0</v>
      </c>
      <c r="BJ39" s="6">
        <f>IF(ISERROR(VLOOKUP($A39,'Import OffPeak'!$A$3:BO$99,62,FALSE)-VLOOKUP($A39,'Import OffPeak change'!$A$106:BO$202,62,FALSE)),0,(VLOOKUP($A39,'Import OffPeak'!$A$3:BO$99,62,FALSE)-VLOOKUP($A39,'Import OffPeak change'!$A$106:BO$202,62,FALSE)))</f>
        <v>0</v>
      </c>
      <c r="BK39" s="6">
        <f>IF(ISERROR(VLOOKUP($A39,'Import OffPeak'!$A$3:BP$99,63,FALSE)-VLOOKUP($A39,'Import OffPeak change'!$A$106:BP$202,63,FALSE)),0,(VLOOKUP($A39,'Import OffPeak'!$A$3:BP$99,63,FALSE)-VLOOKUP($A39,'Import OffPeak change'!$A$106:BP$202,63,FALSE)))</f>
        <v>0</v>
      </c>
      <c r="BL39" s="6">
        <f>IF(ISERROR(VLOOKUP($A39,'Import OffPeak'!$A$3:BQ$99,64,FALSE)-VLOOKUP($A39,'Import OffPeak change'!$A$106:BQ$202,64,FALSE)),0,(VLOOKUP($A39,'Import OffPeak'!$A$3:BQ$99,64,FALSE)-VLOOKUP($A39,'Import OffPeak change'!$A$106:BQ$202,64,FALSE)))</f>
        <v>0</v>
      </c>
      <c r="BM39" s="6">
        <f>IF(ISERROR(VLOOKUP($A39,'Import OffPeak'!$A$3:BR$99,65,FALSE)-VLOOKUP($A39,'Import OffPeak change'!$A$106:BR$202,65,FALSE)),0,(VLOOKUP($A39,'Import OffPeak'!$A$3:BR$99,65,FALSE)-VLOOKUP($A39,'Import OffPeak change'!$A$106:BR$202,65,FALSE)))</f>
        <v>0</v>
      </c>
      <c r="BN39" s="6">
        <f>IF(ISERROR(VLOOKUP($A39,'Import OffPeak'!$A$3:BS$99,66,FALSE)-VLOOKUP($A39,'Import OffPeak change'!$A$106:BS$202,66,FALSE)),0,(VLOOKUP($A39,'Import OffPeak'!$A$3:BS$99,66,FALSE)-VLOOKUP($A39,'Import OffPeak change'!$A$106:BS$202,66,FALSE)))</f>
        <v>0</v>
      </c>
      <c r="BO39" s="6">
        <f>IF(ISERROR(VLOOKUP($A39,'Import OffPeak'!$A$3:BT$99,67,FALSE)-VLOOKUP($A39,'Import OffPeak change'!$A$106:BT$202,67,FALSE)),0,(VLOOKUP($A39,'Import OffPeak'!$A$3:BT$99,67,FALSE)-VLOOKUP($A39,'Import OffPeak change'!$A$106:BT$202,67,FALSE)))</f>
        <v>0</v>
      </c>
      <c r="BP39" s="6">
        <f>IF(ISERROR(VLOOKUP($A39,'Import OffPeak'!$A$3:BU$99,68,FALSE)-VLOOKUP($A39,'Import OffPeak change'!$A$106:BU$202,68,FALSE)),0,(VLOOKUP($A39,'Import OffPeak'!$A$3:BU$99,68,FALSE)-VLOOKUP($A39,'Import OffPeak change'!$A$106:BU$202,68,FALSE)))</f>
        <v>0</v>
      </c>
      <c r="BQ39" s="6">
        <f>IF(ISERROR(VLOOKUP($A39,'Import OffPeak'!$A$3:BV$99,69,FALSE)-VLOOKUP($A39,'Import OffPeak change'!$A$106:BV$202,69,FALSE)),0,(VLOOKUP($A39,'Import OffPeak'!$A$3:BV$99,69,FALSE)-VLOOKUP($A39,'Import OffPeak change'!$A$106:BV$202,69,FALSE)))</f>
        <v>0</v>
      </c>
      <c r="BR39" s="6">
        <f>IF(ISERROR(VLOOKUP($A39,'Import OffPeak'!$A$3:BW$99,70,FALSE)-VLOOKUP($A39,'Import OffPeak change'!$A$106:BW$202,70,FALSE)),0,(VLOOKUP($A39,'Import OffPeak'!$A$3:BW$99,70,FALSE)-VLOOKUP($A39,'Import OffPeak change'!$A$106:BW$202,70,FALSE)))</f>
        <v>0</v>
      </c>
      <c r="BS39" s="6">
        <f>IF(ISERROR(VLOOKUP($A39,'Import OffPeak'!$A$3:BX$99,71,FALSE)-VLOOKUP($A39,'Import OffPeak change'!$A$106:BX$202,71,FALSE)),0,(VLOOKUP($A39,'Import OffPeak'!$A$3:BX$99,71,FALSE)-VLOOKUP($A39,'Import OffPeak change'!$A$106:BX$202,71,FALSE)))</f>
        <v>0</v>
      </c>
      <c r="BT39" s="6">
        <f>IF(ISERROR(VLOOKUP($A39,'Import OffPeak'!$A$3:BY$99,72,FALSE)-VLOOKUP($A39,'Import OffPeak change'!$A$106:BY$202,72,FALSE)),0,(VLOOKUP($A39,'Import OffPeak'!$A$3:BY$99,72,FALSE)-VLOOKUP($A39,'Import OffPeak change'!$A$106:BY$202,72,FALSE)))</f>
        <v>0</v>
      </c>
      <c r="BU39" s="6">
        <f>IF(ISERROR(VLOOKUP($A39,'Import OffPeak'!$A$3:BZ$99,73,FALSE)-VLOOKUP($A39,'Import OffPeak change'!$A$106:BZ$202,73,FALSE)),0,(VLOOKUP($A39,'Import OffPeak'!$A$3:BZ$99,73,FALSE)-VLOOKUP($A39,'Import OffPeak change'!$A$106:BZ$202,73,FALSE)))</f>
        <v>0</v>
      </c>
      <c r="BV39" s="6">
        <f>IF(ISERROR(VLOOKUP($A39,'Import OffPeak'!$A$3:CA$99,74,FALSE)-VLOOKUP($A39,'Import OffPeak change'!$A$106:CA$202,74,FALSE)),0,(VLOOKUP($A39,'Import OffPeak'!$A$3:CA$99,74,FALSE)-VLOOKUP($A39,'Import OffPeak change'!$A$106:CA$202,74,FALSE)))</f>
        <v>0</v>
      </c>
      <c r="BW39" s="6">
        <f>IF(ISERROR(VLOOKUP($A39,'Import OffPeak'!$A$3:CB$99,75,FALSE)-VLOOKUP($A39,'Import OffPeak change'!$A$106:CB$202,75,FALSE)),0,(VLOOKUP($A39,'Import OffPeak'!$A$3:CB$99,75,FALSE)-VLOOKUP($A39,'Import OffPeak change'!$A$106:CB$202,75,FALSE)))</f>
        <v>0</v>
      </c>
      <c r="BX39" s="6">
        <f>IF(ISERROR(VLOOKUP($A39,'Import OffPeak'!$A$3:CC$99,76,FALSE)-VLOOKUP($A39,'Import OffPeak change'!$A$106:CC$202,76,FALSE)),0,(VLOOKUP($A39,'Import OffPeak'!$A$3:CC$99,76,FALSE)-VLOOKUP($A39,'Import OffPeak change'!$A$106:CC$202,76,FALSE)))</f>
        <v>0</v>
      </c>
      <c r="BY39" s="6">
        <f>IF(ISERROR(VLOOKUP($A39,'Import OffPeak'!$A$3:CD$99,77,FALSE)-VLOOKUP($A39,'Import OffPeak change'!$A$106:CD$202,77,FALSE)),0,(VLOOKUP($A39,'Import OffPeak'!$A$3:CD$99,77,FALSE)-VLOOKUP($A39,'Import OffPeak change'!$A$106:CD$202,77,FALSE)))</f>
        <v>0</v>
      </c>
      <c r="BZ39" s="6">
        <f>IF(ISERROR(VLOOKUP($A39,'Import OffPeak'!$A$3:CE$99,78,FALSE)-VLOOKUP($A39,'Import OffPeak change'!$A$106:CE$202,78,FALSE)),0,(VLOOKUP($A39,'Import OffPeak'!$A$3:CE$99,78,FALSE)-VLOOKUP($A39,'Import OffPeak change'!$A$106:CE$202,78,FALSE)))</f>
        <v>0</v>
      </c>
      <c r="CA39" s="6">
        <f>IF(ISERROR(VLOOKUP($A39,'Import OffPeak'!$A$3:CF$99,79,FALSE)-VLOOKUP($A39,'Import OffPeak change'!$A$106:CF$202,79,FALSE)),0,(VLOOKUP($A39,'Import OffPeak'!$A$3:CF$99,79,FALSE)-VLOOKUP($A39,'Import OffPeak change'!$A$106:CF$202,79,FALSE)))</f>
        <v>0</v>
      </c>
      <c r="CB39" s="6">
        <f>IF(ISERROR(VLOOKUP($A39,'Import OffPeak'!$A$3:CG$99,80,FALSE)-VLOOKUP($A39,'Import OffPeak change'!$A$106:CG$202,80,FALSE)),0,(VLOOKUP($A39,'Import OffPeak'!$A$3:CG$99,80,FALSE)-VLOOKUP($A39,'Import OffPeak change'!$A$106:CG$202,80,FALSE)))</f>
        <v>0</v>
      </c>
      <c r="CC39" s="6">
        <f>IF(ISERROR(VLOOKUP($A39,'Import OffPeak'!$A$3:CH$99,81,FALSE)-VLOOKUP($A39,'Import OffPeak change'!$A$106:CH$202,81,FALSE)),0,(VLOOKUP($A39,'Import OffPeak'!$A$3:CH$99,81,FALSE)-VLOOKUP($A39,'Import OffPeak change'!$A$106:CH$202,81,FALSE)))</f>
        <v>0</v>
      </c>
      <c r="CD39" s="6">
        <f>IF(ISERROR(VLOOKUP($A39,'Import OffPeak'!$A$3:CI$99,82,FALSE)-VLOOKUP($A39,'Import OffPeak change'!$A$106:CI$202,82,FALSE)),0,(VLOOKUP($A39,'Import OffPeak'!$A$3:CI$99,82,FALSE)-VLOOKUP($A39,'Import OffPeak change'!$A$106:CI$202,82,FALSE)))</f>
        <v>0</v>
      </c>
      <c r="CE39" s="6">
        <f>IF(ISERROR(VLOOKUP($A39,'Import OffPeak'!$A$3:CJ$99,83,FALSE)-VLOOKUP($A39,'Import OffPeak change'!$A$106:CJ$202,83,FALSE)),0,(VLOOKUP($A39,'Import OffPeak'!$A$3:CJ$99,83,FALSE)-VLOOKUP($A39,'Import OffPeak change'!$A$106:CJ$202,83,FALSE)))</f>
        <v>0</v>
      </c>
      <c r="CF39" s="6">
        <f>IF(ISERROR(VLOOKUP($A39,'Import OffPeak'!$A$3:CK$99,84,FALSE)-VLOOKUP($A39,'Import OffPeak change'!$A$106:CK$202,84,FALSE)),0,(VLOOKUP($A39,'Import OffPeak'!$A$3:CK$99,84,FALSE)-VLOOKUP($A39,'Import OffPeak change'!$A$106:CK$202,84,FALSE)))</f>
        <v>0</v>
      </c>
      <c r="CG39" s="6">
        <f>IF(ISERROR(VLOOKUP($A39,'Import OffPeak'!$A$3:CL$99,85,FALSE)-VLOOKUP($A39,'Import OffPeak change'!$A$106:CL$202,85,FALSE)),0,(VLOOKUP($A39,'Import OffPeak'!$A$3:CL$99,85,FALSE)-VLOOKUP($A39,'Import OffPeak change'!$A$106:CL$202,85,FALSE)))</f>
        <v>0</v>
      </c>
      <c r="CH39" s="6">
        <f>IF(ISERROR(VLOOKUP($A39,'Import OffPeak'!$A$3:CM$99,86,FALSE)-VLOOKUP($A39,'Import OffPeak change'!$A$106:CM$202,86,FALSE)),0,(VLOOKUP($A39,'Import OffPeak'!$A$3:CM$99,86,FALSE)-VLOOKUP($A39,'Import OffPeak change'!$A$106:CM$202,86,FALSE)))</f>
        <v>0</v>
      </c>
      <c r="CI39" s="6">
        <f>IF(ISERROR(VLOOKUP($A39,'Import OffPeak'!$A$3:CN$99,87,FALSE)-VLOOKUP($A39,'Import OffPeak change'!$A$106:CN$202,87,FALSE)),0,(VLOOKUP($A39,'Import OffPeak'!$A$3:CN$99,87,FALSE)-VLOOKUP($A39,'Import OffPeak change'!$A$106:CN$202,87,FALSE)))</f>
        <v>0</v>
      </c>
      <c r="CJ39" s="6">
        <f>IF(ISERROR(VLOOKUP($A39,'Import OffPeak'!$A$3:CO$99,88,FALSE)-VLOOKUP($A39,'Import OffPeak change'!$A$106:CO$202,88,FALSE)),0,(VLOOKUP($A39,'Import OffPeak'!$A$3:CO$99,88,FALSE)-VLOOKUP($A39,'Import OffPeak change'!$A$106:CO$202,88,FALSE)))</f>
        <v>0</v>
      </c>
      <c r="CK39" s="6">
        <f>IF(ISERROR(VLOOKUP($A39,'Import OffPeak'!$A$3:CP$99,89,FALSE)-VLOOKUP($A39,'Import OffPeak change'!$A$106:CP$202,89,FALSE)),0,(VLOOKUP($A39,'Import OffPeak'!$A$3:CP$99,89,FALSE)-VLOOKUP($A39,'Import OffPeak change'!$A$106:CP$202,89,FALSE)))</f>
        <v>0</v>
      </c>
      <c r="CL39" s="6">
        <f>IF(ISERROR(VLOOKUP($A39,'Import OffPeak'!$A$3:CQ$99,90,FALSE)-VLOOKUP($A39,'Import OffPeak change'!$A$106:CQ$202,90,FALSE)),0,(VLOOKUP($A39,'Import OffPeak'!$A$3:CQ$99,90,FALSE)-VLOOKUP($A39,'Import OffPeak change'!$A$106:CQ$202,90,FALSE)))</f>
        <v>0</v>
      </c>
      <c r="CM39" s="6">
        <f>IF(ISERROR(VLOOKUP($A39,'Import OffPeak'!$A$3:CR$99,91,FALSE)-VLOOKUP($A39,'Import OffPeak change'!$A$106:CR$202,91,FALSE)),0,(VLOOKUP($A39,'Import OffPeak'!$A$3:CR$99,91,FALSE)-VLOOKUP($A39,'Import OffPeak change'!$A$106:CR$202,91,FALSE)))</f>
        <v>0</v>
      </c>
      <c r="CN39" s="6">
        <f>IF(ISERROR(VLOOKUP($A39,'Import OffPeak'!$A$3:CS$99,92,FALSE)-VLOOKUP($A39,'Import OffPeak change'!$A$106:CS$202,92,FALSE)),0,(VLOOKUP($A39,'Import OffPeak'!$A$3:CS$99,92,FALSE)-VLOOKUP($A39,'Import OffPeak change'!$A$106:CS$202,92,FALSE)))</f>
        <v>0</v>
      </c>
      <c r="CO39" s="6">
        <f>IF(ISERROR(VLOOKUP($A39,'Import OffPeak'!$A$3:CT$99,93,FALSE)-VLOOKUP($A39,'Import OffPeak change'!$A$106:CT$202,93,FALSE)),0,(VLOOKUP($A39,'Import OffPeak'!$A$3:CT$99,93,FALSE)-VLOOKUP($A39,'Import OffPeak change'!$A$106:CT$202,93,FALSE)))</f>
        <v>0</v>
      </c>
      <c r="CP39" s="6">
        <f>IF(ISERROR(VLOOKUP($A39,'Import OffPeak'!$A$3:CU$99,94,FALSE)-VLOOKUP($A39,'Import OffPeak change'!$A$106:CU$202,94,FALSE)),0,(VLOOKUP($A39,'Import OffPeak'!$A$3:CU$99,94,FALSE)-VLOOKUP($A39,'Import OffPeak change'!$A$106:CU$202,94,FALSE)))</f>
        <v>0</v>
      </c>
      <c r="CQ39" s="6">
        <f>IF(ISERROR(VLOOKUP($A39,'Import OffPeak'!$A$3:CV$99,95,FALSE)-VLOOKUP($A39,'Import OffPeak change'!$A$106:CV$202,95,FALSE)),0,(VLOOKUP($A39,'Import OffPeak'!$A$3:CV$99,95,FALSE)-VLOOKUP($A39,'Import OffPeak change'!$A$106:CV$202,95,FALSE)))</f>
        <v>0</v>
      </c>
      <c r="CR39" s="6">
        <f>IF(ISERROR(VLOOKUP($A39,'Import OffPeak'!$A$3:CW$99,96,FALSE)-VLOOKUP($A39,'Import OffPeak change'!$A$106:CW$202,96,FALSE)),0,(VLOOKUP($A39,'Import OffPeak'!$A$3:CW$99,96,FALSE)-VLOOKUP($A39,'Import OffPeak change'!$A$106:CW$202,96,FALSE)))</f>
        <v>0</v>
      </c>
      <c r="CS39" s="6">
        <f>IF(ISERROR(VLOOKUP($A39,'Import OffPeak'!$A$3:CX$99,97,FALSE)-VLOOKUP($A39,'Import OffPeak change'!$A$106:CX$202,97,FALSE)),0,(VLOOKUP($A39,'Import OffPeak'!$A$3:CX$99,97,FALSE)-VLOOKUP($A39,'Import OffPeak change'!$A$106:CX$202,97,FALSE)))</f>
        <v>0</v>
      </c>
      <c r="CT39" s="6">
        <f>IF(ISERROR(VLOOKUP($A39,'Import OffPeak'!$A$3:CY$99,98,FALSE)-VLOOKUP($A39,'Import OffPeak change'!$A$106:CY$202,98,FALSE)),0,(VLOOKUP($A39,'Import OffPeak'!$A$3:CY$99,98,FALSE)-VLOOKUP($A39,'Import OffPeak change'!$A$106:CY$202,98,FALSE)))</f>
        <v>0</v>
      </c>
      <c r="CU39" s="6">
        <f>IF(ISERROR(VLOOKUP($A39,'Import OffPeak'!$A$3:CZ$99,99,FALSE)-VLOOKUP($A39,'Import OffPeak change'!$A$106:CZ$202,99,FALSE)),0,(VLOOKUP($A39,'Import OffPeak'!$A$3:CZ$99,99,FALSE)-VLOOKUP($A39,'Import OffPeak change'!$A$106:CZ$202,99,FALSE)))</f>
        <v>0</v>
      </c>
      <c r="CV39" s="6">
        <f>IF(ISERROR(VLOOKUP($A39,'Import OffPeak'!$A$3:DA$99,100,FALSE)-VLOOKUP($A39,'Import OffPeak change'!$A$106:DA$202,100,FALSE)),0,(VLOOKUP($A39,'Import OffPeak'!$A$3:DA$99,100,FALSE)-VLOOKUP($A39,'Import OffPeak change'!$A$106:DA$202,100,FALSE)))</f>
        <v>0</v>
      </c>
      <c r="CW39" s="6">
        <f>IF(ISERROR(VLOOKUP($A39,'Import OffPeak'!$A$3:DB$99,101,FALSE)-VLOOKUP($A39,'Import OffPeak change'!$A$106:DB$202,101,FALSE)),0,(VLOOKUP($A39,'Import OffPeak'!$A$3:DB$99,101,FALSE)-VLOOKUP($A39,'Import OffPeak change'!$A$106:DB$202,101,FALSE)))</f>
        <v>0</v>
      </c>
      <c r="CX39" s="6">
        <f>IF(ISERROR(VLOOKUP($A39,'Import OffPeak'!$A$3:DC$99,102,FALSE)-VLOOKUP($A39,'Import OffPeak change'!$A$106:DC$202,102,FALSE)),0,(VLOOKUP($A39,'Import OffPeak'!$A$3:DC$99,102,FALSE)-VLOOKUP($A39,'Import OffPeak change'!$A$106:DC$202,102,FALSE)))</f>
        <v>0</v>
      </c>
      <c r="CY39" s="6">
        <f>IF(ISERROR(VLOOKUP($A39,'Import OffPeak'!$A$3:DD$99,103,FALSE)-VLOOKUP($A39,'Import OffPeak change'!$A$106:DD$202,103,FALSE)),0,(VLOOKUP($A39,'Import OffPeak'!$A$3:DD$99,103,FALSE)-VLOOKUP($A39,'Import OffPeak change'!$A$106:DD$202,103,FALSE)))</f>
        <v>0</v>
      </c>
      <c r="CZ39" s="6">
        <f>IF(ISERROR(VLOOKUP($A39,'Import OffPeak'!$A$3:DE$99,104,FALSE)-VLOOKUP($A39,'Import OffPeak change'!$A$106:DE$202,104,FALSE)),0,(VLOOKUP($A39,'Import OffPeak'!$A$3:DE$99,104,FALSE)-VLOOKUP($A39,'Import OffPeak change'!$A$106:DE$202,104,FALSE)))</f>
        <v>0</v>
      </c>
      <c r="DA39" s="6">
        <f>IF(ISERROR(VLOOKUP($A39,'Import OffPeak'!$A$3:DF$99,105,FALSE)-VLOOKUP($A39,'Import OffPeak change'!$A$106:DF$202,105,FALSE)),0,(VLOOKUP($A39,'Import OffPeak'!$A$3:DF$99,105,FALSE)-VLOOKUP($A39,'Import OffPeak change'!$A$106:DF$202,105,FALSE)))</f>
        <v>0</v>
      </c>
      <c r="DB39" s="6">
        <f>IF(ISERROR(VLOOKUP($A39,'Import OffPeak'!$A$3:DG$99,106,FALSE)-VLOOKUP($A39,'Import OffPeak change'!$A$106:DG$202,106,FALSE)),0,(VLOOKUP($A39,'Import OffPeak'!$A$3:DG$99,106,FALSE)-VLOOKUP($A39,'Import OffPeak change'!$A$106:DG$202,106,FALSE)))</f>
        <v>0</v>
      </c>
      <c r="DC39" s="6">
        <f>IF(ISERROR(VLOOKUP($A39,'Import OffPeak'!$A$3:DH$99,107,FALSE)-VLOOKUP($A39,'Import OffPeak change'!$A$106:DH$202,107,FALSE)),0,(VLOOKUP($A39,'Import OffPeak'!$A$3:DH$99,107,FALSE)-VLOOKUP($A39,'Import OffPeak change'!$A$106:DH$202,107,FALSE)))</f>
        <v>0</v>
      </c>
      <c r="DD39" s="6">
        <f>IF(ISERROR(VLOOKUP($A39,'Import OffPeak'!$A$3:DI$99,108,FALSE)-VLOOKUP($A39,'Import OffPeak change'!$A$106:DI$202,108,FALSE)),0,(VLOOKUP($A39,'Import OffPeak'!$A$3:DI$99,108,FALSE)-VLOOKUP($A39,'Import OffPeak change'!$A$106:DI$202,108,FALSE)))</f>
        <v>0</v>
      </c>
      <c r="DE39" s="6">
        <f>IF(ISERROR(VLOOKUP($A39,'Import OffPeak'!$A$3:DJ$99,109,FALSE)-VLOOKUP($A39,'Import OffPeak change'!$A$106:DJ$202,109,FALSE)),0,(VLOOKUP($A39,'Import OffPeak'!$A$3:DJ$99,109,FALSE)-VLOOKUP($A39,'Import OffPeak change'!$A$106:DJ$202,109,FALSE)))</f>
        <v>0</v>
      </c>
      <c r="DF39" s="6">
        <f>IF(ISERROR(VLOOKUP($A39,'Import OffPeak'!$A$3:DK$99,110,FALSE)-VLOOKUP($A39,'Import OffPeak change'!$A$106:DK$202,110,FALSE)),0,(VLOOKUP($A39,'Import OffPeak'!$A$3:DK$99,110,FALSE)-VLOOKUP($A39,'Import OffPeak change'!$A$106:DK$202,110,FALSE)))</f>
        <v>0</v>
      </c>
      <c r="DG39" s="6">
        <f>IF(ISERROR(VLOOKUP($A39,'Import OffPeak'!$A$3:DL$99,111,FALSE)-VLOOKUP($A39,'Import OffPeak change'!$A$106:DL$202,111,FALSE)),0,(VLOOKUP($A39,'Import OffPeak'!$A$3:DL$99,111,FALSE)-VLOOKUP($A39,'Import OffPeak change'!$A$106:DL$202,111,FALSE)))</f>
        <v>0</v>
      </c>
      <c r="DH39" s="6">
        <f>IF(ISERROR(VLOOKUP($A39,'Import OffPeak'!$A$3:DM$99,112,FALSE)-VLOOKUP($A39,'Import OffPeak change'!$A$106:DM$202,112,FALSE)),0,(VLOOKUP($A39,'Import OffPeak'!$A$3:DM$99,112,FALSE)-VLOOKUP($A39,'Import OffPeak change'!$A$106:DM$202,112,FALSE)))</f>
        <v>0</v>
      </c>
      <c r="DI39" s="6">
        <f>IF(ISERROR(VLOOKUP($A39,'Import OffPeak'!$A$3:DN$99,113,FALSE)-VLOOKUP($A39,'Import OffPeak change'!$A$106:DN$202,113,FALSE)),0,(VLOOKUP($A39,'Import OffPeak'!$A$3:DN$99,113,FALSE)-VLOOKUP($A39,'Import OffPeak change'!$A$106:DN$202,113,FALSE)))</f>
        <v>0</v>
      </c>
      <c r="DJ39" s="6">
        <f>IF(ISERROR(VLOOKUP($A39,'Import OffPeak'!$A$3:DO$99,114,FALSE)-VLOOKUP($A39,'Import OffPeak change'!$A$106:DO$202,114,FALSE)),0,(VLOOKUP($A39,'Import OffPeak'!$A$3:DO$99,114,FALSE)-VLOOKUP($A39,'Import OffPeak change'!$A$106:DO$202,114,FALSE)))</f>
        <v>0</v>
      </c>
      <c r="DK39" s="6">
        <f>IF(ISERROR(VLOOKUP($A39,'Import OffPeak'!$A$3:DP$99,115,FALSE)-VLOOKUP($A39,'Import OffPeak change'!$A$106:DP$202,115,FALSE)),0,(VLOOKUP($A39,'Import OffPeak'!$A$3:DP$99,115,FALSE)-VLOOKUP($A39,'Import OffPeak change'!$A$106:DP$202,115,FALSE)))</f>
        <v>0</v>
      </c>
      <c r="DL39" s="6">
        <f>IF(ISERROR(VLOOKUP($A39,'Import OffPeak'!$A$3:DQ$99,116,FALSE)-VLOOKUP($A39,'Import OffPeak change'!$A$106:DQ$202,116,FALSE)),0,(VLOOKUP($A39,'Import OffPeak'!$A$3:DQ$99,116,FALSE)-VLOOKUP($A39,'Import OffPeak change'!$A$106:DQ$202,116,FALSE)))</f>
        <v>0</v>
      </c>
      <c r="DM39" s="6">
        <f>IF(ISERROR(VLOOKUP($A39,'Import OffPeak'!$A$3:DR$99,117,FALSE)-VLOOKUP($A39,'Import OffPeak change'!$A$106:DR$202,117,FALSE)),0,(VLOOKUP($A39,'Import OffPeak'!$A$3:DR$99,117,FALSE)-VLOOKUP($A39,'Import OffPeak change'!$A$106:DR$202,117,FALSE)))</f>
        <v>0</v>
      </c>
      <c r="DN39" s="6">
        <f>IF(ISERROR(VLOOKUP($A39,'Import OffPeak'!$A$3:DS$99,118,FALSE)-VLOOKUP($A39,'Import OffPeak change'!$A$106:DS$202,118,FALSE)),0,(VLOOKUP($A39,'Import OffPeak'!$A$3:DS$99,118,FALSE)-VLOOKUP($A39,'Import OffPeak change'!$A$106:DS$202,118,FALSE)))</f>
        <v>0</v>
      </c>
      <c r="DO39" s="6">
        <f>IF(ISERROR(VLOOKUP($A39,'Import OffPeak'!$A$3:DT$99,119,FALSE)-VLOOKUP($A39,'Import OffPeak change'!$A$106:DT$202,119,FALSE)),0,(VLOOKUP($A39,'Import OffPeak'!$A$3:DT$99,119,FALSE)-VLOOKUP($A39,'Import OffPeak change'!$A$106:DT$202,119,FALSE)))</f>
        <v>0</v>
      </c>
      <c r="DP39" s="6">
        <f>IF(ISERROR(VLOOKUP($A39,'Import OffPeak'!$A$3:DU$99,120,FALSE)-VLOOKUP($A39,'Import OffPeak change'!$A$106:DU$202,120,FALSE)),0,(VLOOKUP($A39,'Import OffPeak'!$A$3:DU$99,120,FALSE)-VLOOKUP($A39,'Import OffPeak change'!$A$106:DU$202,120,FALSE)))</f>
        <v>0</v>
      </c>
      <c r="DQ39" s="6">
        <f>IF(ISERROR(VLOOKUP($A39,'Import OffPeak'!$A$3:DV$99,121,FALSE)-VLOOKUP($A39,'Import OffPeak change'!$A$106:DV$202,121,FALSE)),0,(VLOOKUP($A39,'Import OffPeak'!$A$3:DV$99,121,FALSE)-VLOOKUP($A39,'Import OffPeak change'!$A$106:DV$202,121,FALSE)))</f>
        <v>0</v>
      </c>
      <c r="DR39" s="6">
        <f>IF(ISERROR(VLOOKUP($A39,'Import OffPeak'!$A$3:DW$99,122,FALSE)-VLOOKUP($A39,'Import OffPeak change'!$A$106:DW$202,122,FALSE)),0,(VLOOKUP($A39,'Import OffPeak'!$A$3:DW$99,122,FALSE)-VLOOKUP($A39,'Import OffPeak change'!$A$106:DW$202,122,FALSE)))</f>
        <v>0</v>
      </c>
      <c r="DS39" s="6">
        <f>IF(ISERROR(VLOOKUP($A39,'Import OffPeak'!$A$3:DX$99,123,FALSE)-VLOOKUP($A39,'Import OffPeak change'!$A$106:DX$202,123,FALSE)),0,(VLOOKUP($A39,'Import OffPeak'!$A$3:DX$99,123,FALSE)-VLOOKUP($A39,'Import OffPeak change'!$A$106:DX$202,123,FALSE)))</f>
        <v>0</v>
      </c>
      <c r="DT39" s="6">
        <f>IF(ISERROR(VLOOKUP($A39,'Import OffPeak'!$A$3:DY$99,124,FALSE)-VLOOKUP($A39,'Import OffPeak change'!$A$106:DY$202,124,FALSE)),0,(VLOOKUP($A39,'Import OffPeak'!$A$3:DY$99,124,FALSE)-VLOOKUP($A39,'Import OffPeak change'!$A$106:DY$202,124,FALSE)))</f>
        <v>0</v>
      </c>
      <c r="DU39" s="6">
        <f>IF(ISERROR(VLOOKUP($A39,'Import OffPeak'!$A$3:DZ$99,125,FALSE)-VLOOKUP($A39,'Import OffPeak change'!$A$106:DZ$202,125,FALSE)),0,(VLOOKUP($A39,'Import OffPeak'!$A$3:DZ$99,125,FALSE)-VLOOKUP($A39,'Import OffPeak change'!$A$106:DZ$202,125,FALSE)))</f>
        <v>0</v>
      </c>
      <c r="DV39" s="6">
        <f>IF(ISERROR(VLOOKUP($A39,'Import OffPeak'!$A$3:EA$99,126,FALSE)-VLOOKUP($A39,'Import OffPeak change'!$A$106:EA$202,126,FALSE)),0,(VLOOKUP($A39,'Import OffPeak'!$A$3:EA$99,126,FALSE)-VLOOKUP($A39,'Import OffPeak change'!$A$106:EA$202,126,FALSE)))</f>
        <v>0</v>
      </c>
      <c r="DW39" s="6">
        <f>IF(ISERROR(VLOOKUP($A39,'Import OffPeak'!$A$3:EB$99,127,FALSE)-VLOOKUP($A39,'Import OffPeak change'!$A$106:EB$202,127,FALSE)),0,(VLOOKUP($A39,'Import OffPeak'!$A$3:EB$99,127,FALSE)-VLOOKUP($A39,'Import OffPeak change'!$A$106:EB$202,127,FALSE)))</f>
        <v>0</v>
      </c>
      <c r="DX39" s="6">
        <f>IF(ISERROR(VLOOKUP($A39,'Import OffPeak'!$A$3:EC$99,128,FALSE)-VLOOKUP($A39,'Import OffPeak change'!$A$106:EC$202,128,FALSE)),0,(VLOOKUP($A39,'Import OffPeak'!$A$3:EC$99,128,FALSE)-VLOOKUP($A39,'Import OffPeak change'!$A$106:EC$202,128,FALSE)))</f>
        <v>0</v>
      </c>
      <c r="DY39" s="6">
        <f>IF(ISERROR(VLOOKUP($A39,'Import OffPeak'!$A$3:ED$99,129,FALSE)-VLOOKUP($A39,'Import OffPeak change'!$A$106:ED$202,129,FALSE)),0,(VLOOKUP($A39,'Import OffPeak'!$A$3:ED$99,129,FALSE)-VLOOKUP($A39,'Import OffPeak change'!$A$106:ED$202,129,FALSE)))</f>
        <v>0</v>
      </c>
      <c r="DZ39" s="6">
        <f>IF(ISERROR(VLOOKUP($A39,'Import OffPeak'!$A$3:EE$99,130,FALSE)-VLOOKUP($A39,'Import OffPeak change'!$A$106:EE$202,130,FALSE)),0,(VLOOKUP($A39,'Import OffPeak'!$A$3:EE$99,130,FALSE)-VLOOKUP($A39,'Import OffPeak change'!$A$106:EE$202,130,FALSE)))</f>
        <v>0</v>
      </c>
      <c r="EA39" s="6">
        <f>IF(ISERROR(VLOOKUP($A39,'Import OffPeak'!$A$3:EF$99,131,FALSE)-VLOOKUP($A39,'Import OffPeak change'!$A$106:EF$202,131,FALSE)),0,(VLOOKUP($A39,'Import OffPeak'!$A$3:EF$99,131,FALSE)-VLOOKUP($A39,'Import OffPeak change'!$A$106:EF$202,131,FALSE)))</f>
        <v>0</v>
      </c>
      <c r="EB39" s="6">
        <f>IF(ISERROR(VLOOKUP($A39,'Import OffPeak'!$A$3:EG$99,132,FALSE)-VLOOKUP($A39,'Import OffPeak change'!$A$106:EG$202,132,FALSE)),0,(VLOOKUP($A39,'Import OffPeak'!$A$3:EG$99,132,FALSE)-VLOOKUP($A39,'Import OffPeak change'!$A$106:EG$202,132,FALSE)))</f>
        <v>0</v>
      </c>
      <c r="EC39" s="6">
        <f>IF(ISERROR(VLOOKUP($A39,'Import OffPeak'!$A$3:EH$99,133,FALSE)-VLOOKUP($A39,'Import OffPeak change'!$A$106:EH$202,133,FALSE)),0,(VLOOKUP($A39,'Import OffPeak'!$A$3:EH$99,133,FALSE)-VLOOKUP($A39,'Import OffPeak change'!$A$106:EH$202,133,FALSE)))</f>
        <v>0</v>
      </c>
      <c r="ED39" s="6">
        <f>IF(ISERROR(VLOOKUP($A39,'Import OffPeak'!$A$3:EI$99,134,FALSE)-VLOOKUP($A39,'Import OffPeak change'!$A$106:EI$202,134,FALSE)),0,(VLOOKUP($A39,'Import OffPeak'!$A$3:EI$99,134,FALSE)-VLOOKUP($A39,'Import OffPeak change'!$A$106:EI$202,134,FALSE)))</f>
        <v>0</v>
      </c>
      <c r="EE39" s="6">
        <f>IF(ISERROR(VLOOKUP($A39,'Import OffPeak'!$A$3:EJ$99,135,FALSE)-VLOOKUP($A39,'Import OffPeak change'!$A$106:EJ$202,135,FALSE)),0,(VLOOKUP($A39,'Import OffPeak'!$A$3:EJ$99,135,FALSE)-VLOOKUP($A39,'Import OffPeak change'!$A$106:EJ$202,135,FALSE)))</f>
        <v>0</v>
      </c>
      <c r="EF39" s="6">
        <f>IF(ISERROR(VLOOKUP($A39,'Import OffPeak'!$A$3:EK$99,136,FALSE)-VLOOKUP($A39,'Import OffPeak change'!$A$106:EK$202,136,FALSE)),0,(VLOOKUP($A39,'Import OffPeak'!$A$3:EK$99,136,FALSE)-VLOOKUP($A39,'Import OffPeak change'!$A$106:EK$202,136,FALSE)))</f>
        <v>0</v>
      </c>
      <c r="EG39" s="6">
        <f>IF(ISERROR(VLOOKUP($A39,'Import OffPeak'!$A$3:EL$99,137,FALSE)-VLOOKUP($A39,'Import OffPeak change'!$A$106:EL$202,137,FALSE)),0,(VLOOKUP($A39,'Import OffPeak'!$A$3:EL$99,137,FALSE)-VLOOKUP($A39,'Import OffPeak change'!$A$106:EL$202,137,FALSE)))</f>
        <v>0</v>
      </c>
      <c r="EH39" s="6">
        <f>IF(ISERROR(VLOOKUP($A39,'Import OffPeak'!$A$3:EM$99,138,FALSE)-VLOOKUP($A39,'Import OffPeak change'!$A$106:EM$202,138,FALSE)),0,(VLOOKUP($A39,'Import OffPeak'!$A$3:EM$99,138,FALSE)-VLOOKUP($A39,'Import OffPeak change'!$A$106:EM$202,138,FALSE)))</f>
        <v>0</v>
      </c>
      <c r="EI39" s="6">
        <f>IF(ISERROR(VLOOKUP($A39,'Import OffPeak'!$A$3:EN$99,139,FALSE)-VLOOKUP($A39,'Import OffPeak change'!$A$106:EN$202,139,FALSE)),0,(VLOOKUP($A39,'Import OffPeak'!$A$3:EN$99,139,FALSE)-VLOOKUP($A39,'Import OffPeak change'!$A$106:EN$202,139,FALSE)))</f>
        <v>0</v>
      </c>
      <c r="EJ39" s="6">
        <f>IF(ISERROR(VLOOKUP($A39,'Import OffPeak'!$A$3:EO$99,140,FALSE)-VLOOKUP($A39,'Import OffPeak change'!$A$106:EO$202,140,FALSE)),0,(VLOOKUP($A39,'Import OffPeak'!$A$3:EO$99,140,FALSE)-VLOOKUP($A39,'Import OffPeak change'!$A$106:EO$202,140,FALSE)))</f>
        <v>0</v>
      </c>
      <c r="EK39" s="6">
        <f>IF(ISERROR(VLOOKUP($A39,'Import OffPeak'!$A$3:EP$99,141,FALSE)-VLOOKUP($A39,'Import OffPeak change'!$A$106:EP$202,141,FALSE)),0,(VLOOKUP($A39,'Import OffPeak'!$A$3:EP$99,141,FALSE)-VLOOKUP($A39,'Import OffPeak change'!$A$106:EP$202,141,FALSE)))</f>
        <v>0</v>
      </c>
      <c r="EL39" s="6">
        <f>IF(ISERROR(VLOOKUP($A39,'Import OffPeak'!$A$3:EQ$99,142,FALSE)-VLOOKUP($A39,'Import OffPeak change'!$A$106:EQ$202,142,FALSE)),0,(VLOOKUP($A39,'Import OffPeak'!$A$3:EQ$99,142,FALSE)-VLOOKUP($A39,'Import OffPeak change'!$A$106:EQ$202,142,FALSE)))</f>
        <v>0</v>
      </c>
      <c r="EM39" s="6">
        <f>IF(ISERROR(VLOOKUP($A39,'Import OffPeak'!$A$3:ER$99,143,FALSE)-VLOOKUP($A39,'Import OffPeak change'!$A$106:ER$202,143,FALSE)),0,(VLOOKUP($A39,'Import OffPeak'!$A$3:ER$99,143,FALSE)-VLOOKUP($A39,'Import OffPeak change'!$A$106:ER$202,143,FALSE)))</f>
        <v>0</v>
      </c>
      <c r="EN39" s="6">
        <f>IF(ISERROR(VLOOKUP($A39,'Import OffPeak'!$A$3:ES$99,144,FALSE)-VLOOKUP($A39,'Import OffPeak change'!$A$106:ES$202,144,FALSE)),0,(VLOOKUP($A39,'Import OffPeak'!$A$3:ES$99,144,FALSE)-VLOOKUP($A39,'Import OffPeak change'!$A$106:ES$202,144,FALSE)))</f>
        <v>0</v>
      </c>
      <c r="EO39" s="6">
        <f>IF(ISERROR(VLOOKUP($A39,'Import OffPeak'!$A$3:ET$99,145,FALSE)-VLOOKUP($A39,'Import OffPeak change'!$A$106:ET$202,145,FALSE)),0,(VLOOKUP($A39,'Import OffPeak'!$A$3:ET$99,145,FALSE)-VLOOKUP($A39,'Import OffPeak change'!$A$106:ET$202,145,FALSE)))</f>
        <v>0</v>
      </c>
      <c r="EP39" s="6">
        <f>IF(ISERROR(VLOOKUP($A39,'Import OffPeak'!$A$3:EU$99,146,FALSE)-VLOOKUP($A39,'Import OffPeak change'!$A$106:EU$202,146,FALSE)),0,(VLOOKUP($A39,'Import OffPeak'!$A$3:EU$99,146,FALSE)-VLOOKUP($A39,'Import OffPeak change'!$A$106:EU$202,146,FALSE)))</f>
        <v>0</v>
      </c>
      <c r="EQ39" s="6">
        <f>IF(ISERROR(VLOOKUP($A39,'Import OffPeak'!$A$3:EV$99,147,FALSE)-VLOOKUP($A39,'Import OffPeak change'!$A$106:EV$202,147,FALSE)),0,(VLOOKUP($A39,'Import OffPeak'!$A$3:EV$99,147,FALSE)-VLOOKUP($A39,'Import OffPeak change'!$A$106:EV$202,147,FALSE)))</f>
        <v>0</v>
      </c>
      <c r="ER39" s="6">
        <f>IF(ISERROR(VLOOKUP($A39,'Import OffPeak'!$A$3:EW$99,148,FALSE)-VLOOKUP($A39,'Import OffPeak change'!$A$106:EW$202,148,FALSE)),0,(VLOOKUP($A39,'Import OffPeak'!$A$3:EW$99,148,FALSE)-VLOOKUP($A39,'Import OffPeak change'!$A$106:EW$202,148,FALSE)))</f>
        <v>0</v>
      </c>
      <c r="ES39" s="6">
        <f>IF(ISERROR(VLOOKUP($A39,'Import OffPeak'!$A$3:EX$99,149,FALSE)-VLOOKUP($A39,'Import OffPeak change'!$A$106:EX$202,149,FALSE)),0,(VLOOKUP($A39,'Import OffPeak'!$A$3:EX$99,149,FALSE)-VLOOKUP($A39,'Import OffPeak change'!$A$106:EX$202,149,FALSE)))</f>
        <v>0</v>
      </c>
      <c r="ET39" s="6">
        <f>IF(ISERROR(VLOOKUP($A39,'Import OffPeak'!$A$3:EY$99,150,FALSE)-VLOOKUP($A39,'Import OffPeak change'!$A$106:EY$202,150,FALSE)),0,(VLOOKUP($A39,'Import OffPeak'!$A$3:EY$99,150,FALSE)-VLOOKUP($A39,'Import OffPeak change'!$A$106:EY$202,150,FALSE)))</f>
        <v>0</v>
      </c>
      <c r="EU39" s="6">
        <f>IF(ISERROR(VLOOKUP($A39,'Import OffPeak'!$A$3:EZ$99,151,FALSE)-VLOOKUP($A39,'Import OffPeak change'!$A$106:EZ$202,151,FALSE)),0,(VLOOKUP($A39,'Import OffPeak'!$A$3:EZ$99,151,FALSE)-VLOOKUP($A39,'Import OffPeak change'!$A$106:EZ$202,151,FALSE)))</f>
        <v>0</v>
      </c>
      <c r="EV39" s="6">
        <f>IF(ISERROR(VLOOKUP($A39,'Import OffPeak'!$A$3:FA$99,152,FALSE)-VLOOKUP($A39,'Import OffPeak change'!$A$106:FA$202,152,FALSE)),0,(VLOOKUP($A39,'Import OffPeak'!$A$3:FA$99,152,FALSE)-VLOOKUP($A39,'Import OffPeak change'!$A$106:FA$202,152,FALSE)))</f>
        <v>0</v>
      </c>
      <c r="EW39" s="6">
        <f>IF(ISERROR(VLOOKUP($A39,'Import OffPeak'!$A$3:FB$99,153,FALSE)-VLOOKUP($A39,'Import OffPeak change'!$A$106:FB$202,153,FALSE)),0,(VLOOKUP($A39,'Import OffPeak'!$A$3:FB$99,153,FALSE)-VLOOKUP($A39,'Import OffPeak change'!$A$106:FB$202,153,FALSE)))</f>
        <v>0</v>
      </c>
      <c r="EX39" s="6">
        <f>IF(ISERROR(VLOOKUP($A39,'Import OffPeak'!$A$3:FC$99,154,FALSE)-VLOOKUP($A39,'Import OffPeak change'!$A$106:FC$202,154,FALSE)),0,(VLOOKUP($A39,'Import OffPeak'!$A$3:FC$99,154,FALSE)-VLOOKUP($A39,'Import OffPeak change'!$A$106:FC$202,154,FALSE)))</f>
        <v>0</v>
      </c>
      <c r="EY39" s="6">
        <f>IF(ISERROR(VLOOKUP($A39,'Import OffPeak'!$A$3:FD$99,155,FALSE)-VLOOKUP($A39,'Import OffPeak change'!$A$106:FD$202,155,FALSE)),0,(VLOOKUP($A39,'Import OffPeak'!$A$3:FD$99,155,FALSE)-VLOOKUP($A39,'Import OffPeak change'!$A$106:FD$202,155,FALSE)))</f>
        <v>0</v>
      </c>
      <c r="EZ39" s="6">
        <f>IF(ISERROR(VLOOKUP($A39,'Import OffPeak'!$A$3:FE$99,156,FALSE)-VLOOKUP($A39,'Import OffPeak change'!$A$106:FE$202,156,FALSE)),0,(VLOOKUP($A39,'Import OffPeak'!$A$3:FE$99,156,FALSE)-VLOOKUP($A39,'Import OffPeak change'!$A$106:FE$202,156,FALSE)))</f>
        <v>0</v>
      </c>
      <c r="FA39" s="6">
        <f>IF(ISERROR(VLOOKUP($A39,'Import OffPeak'!$A$3:FF$99,157,FALSE)-VLOOKUP($A39,'Import OffPeak change'!$A$106:FF$202,157,FALSE)),0,(VLOOKUP($A39,'Import OffPeak'!$A$3:FF$99,157,FALSE)-VLOOKUP($A39,'Import OffPeak change'!$A$106:FF$202,157,FALSE)))</f>
        <v>0</v>
      </c>
      <c r="FB39" s="6">
        <f>IF(ISERROR(VLOOKUP($A39,'Import OffPeak'!$A$3:FG$99,158,FALSE)-VLOOKUP($A39,'Import OffPeak change'!$A$106:FG$202,158,FALSE)),0,(VLOOKUP($A39,'Import OffPeak'!$A$3:FG$99,158,FALSE)-VLOOKUP($A39,'Import OffPeak change'!$A$106:FG$202,158,FALSE)))</f>
        <v>0</v>
      </c>
      <c r="FC39" s="6">
        <f>IF(ISERROR(VLOOKUP($A39,'Import OffPeak'!$A$3:FH$99,159,FALSE)-VLOOKUP($A39,'Import OffPeak change'!$A$106:FH$202,159,FALSE)),0,(VLOOKUP($A39,'Import OffPeak'!$A$3:FH$99,159,FALSE)-VLOOKUP($A39,'Import OffPeak change'!$A$106:FH$202,159,FALSE)))</f>
        <v>0</v>
      </c>
      <c r="FD39" s="6">
        <f>IF(ISERROR(VLOOKUP($A39,'Import OffPeak'!$A$3:FI$99,160,FALSE)-VLOOKUP($A39,'Import OffPeak change'!$A$106:FI$202,160,FALSE)),0,(VLOOKUP($A39,'Import OffPeak'!$A$3:FI$99,160,FALSE)-VLOOKUP($A39,'Import OffPeak change'!$A$106:FI$202,160,FALSE)))</f>
        <v>0</v>
      </c>
      <c r="FE39" s="6">
        <f>IF(ISERROR(VLOOKUP($A39,'Import OffPeak'!$A$3:FJ$99,161,FALSE)-VLOOKUP($A39,'Import OffPeak change'!$A$106:FJ$202,161,FALSE)),0,(VLOOKUP($A39,'Import OffPeak'!$A$3:FJ$99,161,FALSE)-VLOOKUP($A39,'Import OffPeak change'!$A$106:FJ$202,161,FALSE)))</f>
        <v>0</v>
      </c>
      <c r="FF39" s="6">
        <f>IF(ISERROR(VLOOKUP($A39,'Import OffPeak'!$A$3:FK$99,162,FALSE)-VLOOKUP($A39,'Import OffPeak change'!$A$106:FK$202,162,FALSE)),0,(VLOOKUP($A39,'Import OffPeak'!$A$3:FK$99,162,FALSE)-VLOOKUP($A39,'Import OffPeak change'!$A$106:FK$202,162,FALSE)))</f>
        <v>0</v>
      </c>
      <c r="FG39" s="6">
        <f>IF(ISERROR(VLOOKUP($A39,'Import OffPeak'!$A$3:FL$99,163,FALSE)-VLOOKUP($A39,'Import OffPeak change'!$A$106:FL$202,163,FALSE)),0,(VLOOKUP($A39,'Import OffPeak'!$A$3:FL$99,163,FALSE)-VLOOKUP($A39,'Import OffPeak change'!$A$106:FL$202,163,FALSE)))</f>
        <v>0</v>
      </c>
      <c r="FH39" s="6">
        <f>IF(ISERROR(VLOOKUP($A39,'Import OffPeak'!$A$3:FM$99,164,FALSE)-VLOOKUP($A39,'Import OffPeak change'!$A$106:FM$202,164,FALSE)),0,(VLOOKUP($A39,'Import OffPeak'!$A$3:FM$99,164,FALSE)-VLOOKUP($A39,'Import OffPeak change'!$A$106:FM$202,164,FALSE)))</f>
        <v>0</v>
      </c>
      <c r="FI39" s="6">
        <f>IF(ISERROR(VLOOKUP($A39,'Import OffPeak'!$A$3:FN$99,165,FALSE)-VLOOKUP($A39,'Import OffPeak change'!$A$106:FN$202,165,FALSE)),0,(VLOOKUP($A39,'Import OffPeak'!$A$3:FN$99,165,FALSE)-VLOOKUP($A39,'Import OffPeak change'!$A$106:FN$202,165,FALSE)))</f>
        <v>0</v>
      </c>
      <c r="FJ39" s="6">
        <f>IF(ISERROR(VLOOKUP($A39,'Import OffPeak'!$A$3:FO$99,166,FALSE)-VLOOKUP($A39,'Import OffPeak change'!$A$106:FO$202,166,FALSE)),0,(VLOOKUP($A39,'Import OffPeak'!$A$3:FO$99,166,FALSE)-VLOOKUP($A39,'Import OffPeak change'!$A$106:FO$202,166,FALSE)))</f>
        <v>0</v>
      </c>
      <c r="FK39" s="6">
        <f>IF(ISERROR(VLOOKUP($A39,'Import OffPeak'!$A$3:FP$99,167,FALSE)-VLOOKUP($A39,'Import OffPeak change'!$A$106:FP$202,167,FALSE)),0,(VLOOKUP($A39,'Import OffPeak'!$A$3:FP$99,167,FALSE)-VLOOKUP($A39,'Import OffPeak change'!$A$106:FP$202,167,FALSE)))</f>
        <v>0</v>
      </c>
      <c r="FL39" s="6">
        <f>IF(ISERROR(VLOOKUP($A39,'Import OffPeak'!$A$3:FQ$99,168,FALSE)-VLOOKUP($A39,'Import OffPeak change'!$A$106:FQ$202,168,FALSE)),0,(VLOOKUP($A39,'Import OffPeak'!$A$3:FQ$99,168,FALSE)-VLOOKUP($A39,'Import OffPeak change'!$A$106:FQ$202,168,FALSE)))</f>
        <v>0</v>
      </c>
      <c r="FM39" s="6">
        <f>IF(ISERROR(VLOOKUP($A39,'Import OffPeak'!$A$3:FR$99,169,FALSE)-VLOOKUP($A39,'Import OffPeak change'!$A$106:FR$202,169,FALSE)),0,(VLOOKUP($A39,'Import OffPeak'!$A$3:FR$99,169,FALSE)-VLOOKUP($A39,'Import OffPeak change'!$A$106:FR$202,169,FALSE)))</f>
        <v>0</v>
      </c>
      <c r="FN39" s="6">
        <f>IF(ISERROR(VLOOKUP($A39,'Import OffPeak'!$A$3:FS$99,170,FALSE)-VLOOKUP($A39,'Import OffPeak change'!$A$106:FS$202,170,FALSE)),0,(VLOOKUP($A39,'Import OffPeak'!$A$3:FS$99,170,FALSE)-VLOOKUP($A39,'Import OffPeak change'!$A$106:FS$202,170,FALSE)))</f>
        <v>0</v>
      </c>
      <c r="FO39" s="6">
        <f>IF(ISERROR(VLOOKUP($A39,'Import OffPeak'!$A$3:FT$99,171,FALSE)-VLOOKUP($A39,'Import OffPeak change'!$A$106:FT$202,171,FALSE)),0,(VLOOKUP($A39,'Import OffPeak'!$A$3:FT$99,171,FALSE)-VLOOKUP($A39,'Import OffPeak change'!$A$106:FT$202,171,FALSE)))</f>
        <v>0</v>
      </c>
      <c r="FP39" s="6">
        <f>IF(ISERROR(VLOOKUP($A39,'Import OffPeak'!$A$3:FU$99,172,FALSE)-VLOOKUP($A39,'Import OffPeak change'!$A$106:FU$202,172,FALSE)),0,(VLOOKUP($A39,'Import OffPeak'!$A$3:FU$99,172,FALSE)-VLOOKUP($A39,'Import OffPeak change'!$A$106:FU$202,172,FALSE)))</f>
        <v>0</v>
      </c>
      <c r="FQ39" s="6">
        <f>IF(ISERROR(VLOOKUP($A39,'Import OffPeak'!$A$3:FV$99,173,FALSE)-VLOOKUP($A39,'Import OffPeak change'!$A$106:FV$202,173,FALSE)),0,(VLOOKUP($A39,'Import OffPeak'!$A$3:FV$99,173,FALSE)-VLOOKUP($A39,'Import OffPeak change'!$A$106:FV$202,173,FALSE)))</f>
        <v>0</v>
      </c>
      <c r="FR39" s="6">
        <f>IF(ISERROR(VLOOKUP($A39,'Import OffPeak'!$A$3:FW$99,174,FALSE)-VLOOKUP($A39,'Import OffPeak change'!$A$106:FW$202,174,FALSE)),0,(VLOOKUP($A39,'Import OffPeak'!$A$3:FW$99,174,FALSE)-VLOOKUP($A39,'Import OffPeak change'!$A$106:FW$202,174,FALSE)))</f>
        <v>0</v>
      </c>
      <c r="FS39" s="6">
        <f>IF(ISERROR(VLOOKUP($A39,'Import OffPeak'!$A$3:FX$99,175,FALSE)-VLOOKUP($A39,'Import OffPeak change'!$A$106:FX$202,175,FALSE)),0,(VLOOKUP($A39,'Import OffPeak'!$A$3:FX$99,175,FALSE)-VLOOKUP($A39,'Import OffPeak change'!$A$106:FX$202,175,FALSE)))</f>
        <v>0</v>
      </c>
      <c r="FT39" s="6">
        <f>IF(ISERROR(VLOOKUP($A39,'Import OffPeak'!$A$3:FY$99,176,FALSE)-VLOOKUP($A39,'Import OffPeak change'!$A$106:FY$202,176,FALSE)),0,(VLOOKUP($A39,'Import OffPeak'!$A$3:FY$99,176,FALSE)-VLOOKUP($A39,'Import OffPeak change'!$A$106:FY$202,176,FALSE)))</f>
        <v>0</v>
      </c>
      <c r="FU39" s="6">
        <f>IF(ISERROR(VLOOKUP($A39,'Import OffPeak'!$A$3:FZ$99,177,FALSE)-VLOOKUP($A39,'Import OffPeak change'!$A$106:FZ$202,177,FALSE)),0,(VLOOKUP($A39,'Import OffPeak'!$A$3:FZ$99,177,FALSE)-VLOOKUP($A39,'Import OffPeak change'!$A$106:FZ$202,177,FALSE)))</f>
        <v>0</v>
      </c>
      <c r="FV39" s="6">
        <f>IF(ISERROR(VLOOKUP($A39,'Import OffPeak'!$A$3:GA$99,178,FALSE)-VLOOKUP($A39,'Import OffPeak change'!$A$106:GA$202,178,FALSE)),0,(VLOOKUP($A39,'Import OffPeak'!$A$3:GA$99,178,FALSE)-VLOOKUP($A39,'Import OffPeak change'!$A$106:GA$202,178,FALSE)))</f>
        <v>0</v>
      </c>
      <c r="FW39" s="6">
        <f>IF(ISERROR(VLOOKUP($A39,'Import OffPeak'!$A$3:GB$99,179,FALSE)-VLOOKUP($A39,'Import OffPeak change'!$A$106:GB$202,179,FALSE)),0,(VLOOKUP($A39,'Import OffPeak'!$A$3:GB$99,179,FALSE)-VLOOKUP($A39,'Import OffPeak change'!$A$106:GB$202,179,FALSE)))</f>
        <v>0</v>
      </c>
      <c r="FX39" s="6">
        <f>IF(ISERROR(VLOOKUP($A39,'Import OffPeak'!$A$3:GC$99,180,FALSE)-VLOOKUP($A39,'Import OffPeak change'!$A$106:GC$202,180,FALSE)),0,(VLOOKUP($A39,'Import OffPeak'!$A$3:GC$99,180,FALSE)-VLOOKUP($A39,'Import OffPeak change'!$A$106:GC$202,180,FALSE)))</f>
        <v>0</v>
      </c>
      <c r="FY39" s="6">
        <f>IF(ISERROR(VLOOKUP($A39,'Import OffPeak'!$A$3:GD$99,181,FALSE)-VLOOKUP($A39,'Import OffPeak change'!$A$106:GD$202,181,FALSE)),0,(VLOOKUP($A39,'Import OffPeak'!$A$3:GD$99,181,FALSE)-VLOOKUP($A39,'Import OffPeak change'!$A$106:GD$202,181,FALSE)))</f>
        <v>0</v>
      </c>
      <c r="FZ39" s="6">
        <f>IF(ISERROR(VLOOKUP($A39,'Import OffPeak'!$A$3:GE$99,182,FALSE)-VLOOKUP($A39,'Import OffPeak change'!$A$106:GE$202,182,FALSE)),0,(VLOOKUP($A39,'Import OffPeak'!$A$3:GE$99,182,FALSE)-VLOOKUP($A39,'Import OffPeak change'!$A$106:GE$202,182,FALSE)))</f>
        <v>0</v>
      </c>
      <c r="GA39" s="6">
        <f>IF(ISERROR(VLOOKUP($A39,'Import OffPeak'!$A$3:GF$99,183,FALSE)-VLOOKUP($A39,'Import OffPeak change'!$A$106:GF$202,183,FALSE)),0,(VLOOKUP($A39,'Import OffPeak'!$A$3:GF$99,183,FALSE)-VLOOKUP($A39,'Import OffPeak change'!$A$106:GF$202,183,FALSE)))</f>
        <v>0</v>
      </c>
      <c r="GB39" s="6">
        <f>IF(ISERROR(VLOOKUP($A39,'Import OffPeak'!$A$3:GG$99,184,FALSE)-VLOOKUP($A39,'Import OffPeak change'!$A$106:GG$202,184,FALSE)),0,(VLOOKUP($A39,'Import OffPeak'!$A$3:GG$99,184,FALSE)-VLOOKUP($A39,'Import OffPeak change'!$A$106:GG$202,184,FALSE)))</f>
        <v>0</v>
      </c>
      <c r="GC39" s="6">
        <f>IF(ISERROR(VLOOKUP($A39,'Import OffPeak'!$A$3:GH$99,185,FALSE)-VLOOKUP($A39,'Import OffPeak change'!$A$106:GH$202,185,FALSE)),0,(VLOOKUP($A39,'Import OffPeak'!$A$3:GH$99,185,FALSE)-VLOOKUP($A39,'Import OffPeak change'!$A$106:GH$202,185,FALSE)))</f>
        <v>0</v>
      </c>
      <c r="GD39" s="6">
        <f>IF(ISERROR(VLOOKUP($A39,'Import OffPeak'!$A$3:GI$99,186,FALSE)-VLOOKUP($A39,'Import OffPeak change'!$A$106:GI$202,186,FALSE)),0,(VLOOKUP($A39,'Import OffPeak'!$A$3:GI$99,186,FALSE)-VLOOKUP($A39,'Import OffPeak change'!$A$106:GI$202,186,FALSE)))</f>
        <v>0</v>
      </c>
      <c r="GE39" s="6">
        <f>IF(ISERROR(VLOOKUP($A39,'Import OffPeak'!$A$3:GJ$99,187,FALSE)-VLOOKUP($A39,'Import OffPeak change'!$A$106:GJ$202,187,FALSE)),0,(VLOOKUP($A39,'Import OffPeak'!$A$3:GJ$99,187,FALSE)-VLOOKUP($A39,'Import OffPeak change'!$A$106:GJ$202,187,FALSE)))</f>
        <v>0</v>
      </c>
      <c r="GF39" s="6">
        <f>IF(ISERROR(VLOOKUP($A39,'Import OffPeak'!$A$3:GK$99,188,FALSE)-VLOOKUP($A39,'Import OffPeak change'!$A$106:GK$202,188,FALSE)),0,(VLOOKUP($A39,'Import OffPeak'!$A$3:GK$99,188,FALSE)-VLOOKUP($A39,'Import OffPeak change'!$A$106:GK$202,188,FALSE)))</f>
        <v>0</v>
      </c>
      <c r="GG39" s="6">
        <f>IF(ISERROR(VLOOKUP($A39,'Import OffPeak'!$A$3:GL$99,189,FALSE)-VLOOKUP($A39,'Import OffPeak change'!$A$106:GL$202,189,FALSE)),0,(VLOOKUP($A39,'Import OffPeak'!$A$3:GL$99,189,FALSE)-VLOOKUP($A39,'Import OffPeak change'!$A$106:GL$202,189,FALSE)))</f>
        <v>0</v>
      </c>
      <c r="GH39" s="6">
        <f>IF(ISERROR(VLOOKUP($A39,'Import OffPeak'!$A$3:GM$99,190,FALSE)-VLOOKUP($A39,'Import OffPeak change'!$A$106:GM$202,190,FALSE)),0,(VLOOKUP($A39,'Import OffPeak'!$A$3:GM$99,190,FALSE)-VLOOKUP($A39,'Import OffPeak change'!$A$106:GM$202,190,FALSE)))</f>
        <v>0</v>
      </c>
      <c r="GI39" s="6">
        <f>IF(ISERROR(VLOOKUP($A39,'Import OffPeak'!$A$3:GN$99,191,FALSE)-VLOOKUP($A39,'Import OffPeak change'!$A$106:GN$202,191,FALSE)),0,(VLOOKUP($A39,'Import OffPeak'!$A$3:GN$99,191,FALSE)-VLOOKUP($A39,'Import OffPeak change'!$A$106:GN$202,191,FALSE)))</f>
        <v>0</v>
      </c>
      <c r="GJ39" s="6">
        <f>IF(ISERROR(VLOOKUP($A39,'Import OffPeak'!$A$3:GO$99,192,FALSE)-VLOOKUP($A39,'Import OffPeak change'!$A$106:GO$202,192,FALSE)),0,(VLOOKUP($A39,'Import OffPeak'!$A$3:GO$99,192,FALSE)-VLOOKUP($A39,'Import OffPeak change'!$A$106:GO$202,192,FALSE)))</f>
        <v>0</v>
      </c>
      <c r="GK39" s="6">
        <f>IF(ISERROR(VLOOKUP($A39,'Import OffPeak'!$A$3:GP$99,193,FALSE)-VLOOKUP($A39,'Import OffPeak change'!$A$106:GP$202,193,FALSE)),0,(VLOOKUP($A39,'Import OffPeak'!$A$3:GP$99,193,FALSE)-VLOOKUP($A39,'Import OffPeak change'!$A$106:GP$202,193,FALSE)))</f>
        <v>0</v>
      </c>
      <c r="GL39" s="6">
        <f>IF(ISERROR(VLOOKUP($A39,'Import OffPeak'!$A$3:GQ$99,194,FALSE)-VLOOKUP($A39,'Import OffPeak change'!$A$106:GQ$202,194,FALSE)),0,(VLOOKUP($A39,'Import OffPeak'!$A$3:GQ$99,194,FALSE)-VLOOKUP($A39,'Import OffPeak change'!$A$106:GQ$202,194,FALSE)))</f>
        <v>0</v>
      </c>
      <c r="GM39" s="6">
        <f>IF(ISERROR(VLOOKUP($A39,'Import OffPeak'!$A$3:GR$99,195,FALSE)-VLOOKUP($A39,'Import OffPeak change'!$A$106:GR$202,195,FALSE)),0,(VLOOKUP($A39,'Import OffPeak'!$A$3:GR$99,195,FALSE)-VLOOKUP($A39,'Import OffPeak change'!$A$106:GR$202,195,FALSE)))</f>
        <v>0</v>
      </c>
      <c r="GN39" s="6">
        <f>IF(ISERROR(VLOOKUP($A39,'Import OffPeak'!$A$3:GS$99,196,FALSE)-VLOOKUP($A39,'Import OffPeak change'!$A$106:GS$202,196,FALSE)),0,(VLOOKUP($A39,'Import OffPeak'!$A$3:GS$99,196,FALSE)-VLOOKUP($A39,'Import OffPeak change'!$A$106:GS$202,196,FALSE)))</f>
        <v>0</v>
      </c>
      <c r="GO39" s="6">
        <f>IF(ISERROR(VLOOKUP($A39,'Import OffPeak'!$A$3:GT$99,197,FALSE)-VLOOKUP($A39,'Import OffPeak change'!$A$106:GT$202,197,FALSE)),0,(VLOOKUP($A39,'Import OffPeak'!$A$3:GT$99,197,FALSE)-VLOOKUP($A39,'Import OffPeak change'!$A$106:GT$202,197,FALSE)))</f>
        <v>0</v>
      </c>
      <c r="GP39" s="6">
        <f>IF(ISERROR(VLOOKUP($A39,'Import OffPeak'!$A$3:GU$99,198,FALSE)-VLOOKUP($A39,'Import OffPeak change'!$A$106:GU$202,198,FALSE)),0,(VLOOKUP($A39,'Import OffPeak'!$A$3:GU$99,198,FALSE)-VLOOKUP($A39,'Import OffPeak change'!$A$106:GU$202,198,FALSE)))</f>
        <v>0</v>
      </c>
      <c r="GQ39" s="6">
        <f>IF(ISERROR(VLOOKUP($A39,'Import OffPeak'!$A$3:GV$99,199,FALSE)-VLOOKUP($A39,'Import OffPeak change'!$A$106:GV$202,199,FALSE)),0,(VLOOKUP($A39,'Import OffPeak'!$A$3:GV$99,199,FALSE)-VLOOKUP($A39,'Import OffPeak change'!$A$106:GV$202,199,FALSE)))</f>
        <v>0</v>
      </c>
      <c r="GR39" s="6">
        <f>IF(ISERROR(VLOOKUP($A39,'Import OffPeak'!$A$3:GW$99,200,FALSE)-VLOOKUP($A39,'Import OffPeak change'!$A$106:GW$202,200,FALSE)),0,(VLOOKUP($A39,'Import OffPeak'!$A$3:GW$99,200,FALSE)-VLOOKUP($A39,'Import OffPeak change'!$A$106:GW$202,200,FALSE)))</f>
        <v>0</v>
      </c>
      <c r="GS39" s="6">
        <f>IF(ISERROR(VLOOKUP($A39,'Import OffPeak'!$A$3:GX$99,201,FALSE)-VLOOKUP($A39,'Import OffPeak change'!$A$106:GX$202,201,FALSE)),0,(VLOOKUP($A39,'Import OffPeak'!$A$3:GX$99,201,FALSE)-VLOOKUP($A39,'Import OffPeak change'!$A$106:GX$202,201,FALSE)))</f>
        <v>0</v>
      </c>
      <c r="GT39" s="6">
        <f>IF(ISERROR(VLOOKUP($A39,'Import OffPeak'!$A$3:GY$99,202,FALSE)-VLOOKUP($A39,'Import OffPeak change'!$A$106:GY$202,202,FALSE)),0,(VLOOKUP($A39,'Import OffPeak'!$A$3:GY$99,202,FALSE)-VLOOKUP($A39,'Import OffPeak change'!$A$106:GY$202,202,FALSE)))</f>
        <v>0</v>
      </c>
      <c r="GU39" s="6">
        <f>IF(ISERROR(VLOOKUP($A39,'Import OffPeak'!$A$3:GZ$99,203,FALSE)-VLOOKUP($A39,'Import OffPeak change'!$A$106:GZ$202,203,FALSE)),0,(VLOOKUP($A39,'Import OffPeak'!$A$3:GZ$99,203,FALSE)-VLOOKUP($A39,'Import OffPeak change'!$A$106:GZ$202,203,FALSE)))</f>
        <v>0</v>
      </c>
      <c r="GV39" s="6">
        <f>IF(ISERROR(VLOOKUP($A39,'Import OffPeak'!$A$3:HA$99,204,FALSE)-VLOOKUP($A39,'Import OffPeak change'!$A$106:HA$202,204,FALSE)),0,(VLOOKUP($A39,'Import OffPeak'!$A$3:HA$99,204,FALSE)-VLOOKUP($A39,'Import OffPeak change'!$A$106:HA$202,204,FALSE)))</f>
        <v>0</v>
      </c>
      <c r="GW39" s="6">
        <f>IF(ISERROR(VLOOKUP($A39,'Import OffPeak'!$A$3:HB$99,205,FALSE)-VLOOKUP($A39,'Import OffPeak change'!$A$106:HB$202,205,FALSE)),0,(VLOOKUP($A39,'Import OffPeak'!$A$3:HB$99,205,FALSE)-VLOOKUP($A39,'Import OffPeak change'!$A$106:HB$202,205,FALSE)))</f>
        <v>0</v>
      </c>
      <c r="GX39" s="6">
        <f>IF(ISERROR(VLOOKUP($A39,'Import OffPeak'!$A$3:HC$99,206,FALSE)-VLOOKUP($A39,'Import OffPeak change'!$A$106:HC$202,206,FALSE)),0,(VLOOKUP($A39,'Import OffPeak'!$A$3:HC$99,206,FALSE)-VLOOKUP($A39,'Import OffPeak change'!$A$106:HC$202,206,FALSE)))</f>
        <v>0</v>
      </c>
      <c r="GY39" s="6">
        <f>IF(ISERROR(VLOOKUP($A39,'Import OffPeak'!$A$3:HD$99,207,FALSE)-VLOOKUP($A39,'Import OffPeak change'!$A$106:HD$202,207,FALSE)),0,(VLOOKUP($A39,'Import OffPeak'!$A$3:HD$99,207,FALSE)-VLOOKUP($A39,'Import OffPeak change'!$A$106:HD$202,207,FALSE)))</f>
        <v>0</v>
      </c>
      <c r="GZ39" s="6">
        <f>IF(ISERROR(VLOOKUP($A39,'Import OffPeak'!$A$3:HE$99,208,FALSE)-VLOOKUP($A39,'Import OffPeak change'!$A$106:HE$202,208,FALSE)),0,(VLOOKUP($A39,'Import OffPeak'!$A$3:HE$99,208,FALSE)-VLOOKUP($A39,'Import OffPeak change'!$A$106:HE$202,208,FALSE)))</f>
        <v>0</v>
      </c>
      <c r="HA39" s="6">
        <f>IF(ISERROR(VLOOKUP($A39,'Import OffPeak'!$A$3:HF$99,209,FALSE)-VLOOKUP($A39,'Import OffPeak change'!$A$106:HF$202,209,FALSE)),0,(VLOOKUP($A39,'Import OffPeak'!$A$3:HF$99,209,FALSE)-VLOOKUP($A39,'Import OffPeak change'!$A$106:HF$202,209,FALSE)))</f>
        <v>0</v>
      </c>
      <c r="HB39" s="6">
        <f>IF(ISERROR(VLOOKUP($A39,'Import OffPeak'!$A$3:HG$99,210,FALSE)-VLOOKUP($A39,'Import OffPeak change'!$A$106:HG$202,210,FALSE)),0,(VLOOKUP($A39,'Import OffPeak'!$A$3:HG$99,210,FALSE)-VLOOKUP($A39,'Import OffPeak change'!$A$106:HG$202,210,FALSE)))</f>
        <v>0</v>
      </c>
      <c r="HC39" s="6">
        <f>IF(ISERROR(VLOOKUP($A39,'Import OffPeak'!$A$3:HH$99,211,FALSE)-VLOOKUP($A39,'Import OffPeak change'!$A$106:HH$202,211,FALSE)),0,(VLOOKUP($A39,'Import OffPeak'!$A$3:HH$99,211,FALSE)-VLOOKUP($A39,'Import OffPeak change'!$A$106:HH$202,211,FALSE)))</f>
        <v>0</v>
      </c>
      <c r="HD39" s="6">
        <f>IF(ISERROR(VLOOKUP($A39,'Import OffPeak'!$A$3:HI$99,212,FALSE)-VLOOKUP($A39,'Import OffPeak change'!$A$106:HI$202,212,FALSE)),0,(VLOOKUP($A39,'Import OffPeak'!$A$3:HI$99,212,FALSE)-VLOOKUP($A39,'Import OffPeak change'!$A$106:HI$202,212,FALSE)))</f>
        <v>0</v>
      </c>
      <c r="HE39" s="6">
        <f>IF(ISERROR(VLOOKUP($A39,'Import OffPeak'!$A$3:HJ$99,213,FALSE)-VLOOKUP($A39,'Import OffPeak change'!$A$106:HJ$202,213,FALSE)),0,(VLOOKUP($A39,'Import OffPeak'!$A$3:HJ$99,213,FALSE)-VLOOKUP($A39,'Import OffPeak change'!$A$106:HJ$202,213,FALSE)))</f>
        <v>0</v>
      </c>
      <c r="HF39" s="6">
        <f>IF(ISERROR(VLOOKUP($A39,'Import OffPeak'!$A$3:HK$99,214,FALSE)-VLOOKUP($A39,'Import OffPeak change'!$A$106:HK$202,214,FALSE)),0,(VLOOKUP($A39,'Import OffPeak'!$A$3:HK$99,214,FALSE)-VLOOKUP($A39,'Import OffPeak change'!$A$106:HK$202,214,FALSE)))</f>
        <v>0</v>
      </c>
      <c r="HG39" s="6">
        <f>IF(ISERROR(VLOOKUP($A39,'Import OffPeak'!$A$3:HL$99,215,FALSE)-VLOOKUP($A39,'Import OffPeak change'!$A$106:HL$202,215,FALSE)),0,(VLOOKUP($A39,'Import OffPeak'!$A$3:HL$99,215,FALSE)-VLOOKUP($A39,'Import OffPeak change'!$A$106:HL$202,215,FALSE)))</f>
        <v>0</v>
      </c>
      <c r="HH39" s="6">
        <f>IF(ISERROR(VLOOKUP($A39,'Import OffPeak'!$A$3:HM$99,216,FALSE)-VLOOKUP($A39,'Import OffPeak change'!$A$106:HM$202,216,FALSE)),0,(VLOOKUP($A39,'Import OffPeak'!$A$3:HM$99,216,FALSE)-VLOOKUP($A39,'Import OffPeak change'!$A$106:HM$202,216,FALSE)))</f>
        <v>0</v>
      </c>
      <c r="HI39" s="6">
        <f>IF(ISERROR(VLOOKUP($A39,'Import OffPeak'!$A$3:HN$99,217,FALSE)-VLOOKUP($A39,'Import OffPeak change'!$A$106:HN$202,217,FALSE)),0,(VLOOKUP($A39,'Import OffPeak'!$A$3:HN$99,217,FALSE)-VLOOKUP($A39,'Import OffPeak change'!$A$106:HN$202,217,FALSE)))</f>
        <v>0</v>
      </c>
      <c r="HJ39" s="6">
        <f>IF(ISERROR(VLOOKUP($A39,'Import OffPeak'!$A$3:HO$99,218,FALSE)-VLOOKUP($A39,'Import OffPeak change'!$A$106:HO$202,218,FALSE)),0,(VLOOKUP($A39,'Import OffPeak'!$A$3:HO$99,218,FALSE)-VLOOKUP($A39,'Import OffPeak change'!$A$106:HO$202,218,FALSE)))</f>
        <v>0</v>
      </c>
      <c r="HK39" s="6">
        <f>IF(ISERROR(VLOOKUP($A39,'Import OffPeak'!$A$3:HP$99,219,FALSE)-VLOOKUP($A39,'Import OffPeak change'!$A$106:HP$202,219,FALSE)),0,(VLOOKUP($A39,'Import OffPeak'!$A$3:HP$99,219,FALSE)-VLOOKUP($A39,'Import OffPeak change'!$A$106:HP$202,219,FALSE)))</f>
        <v>0</v>
      </c>
      <c r="HL39" s="6">
        <f>IF(ISERROR(VLOOKUP($A39,'Import OffPeak'!$A$3:HQ$99,220,FALSE)-VLOOKUP($A39,'Import OffPeak change'!$A$106:HQ$202,220,FALSE)),0,(VLOOKUP($A39,'Import OffPeak'!$A$3:HQ$99,220,FALSE)-VLOOKUP($A39,'Import OffPeak change'!$A$106:HQ$202,220,FALSE)))</f>
        <v>0</v>
      </c>
      <c r="HM39" s="6">
        <f>IF(ISERROR(VLOOKUP($A39,'Import OffPeak'!$A$3:HR$99,221,FALSE)-VLOOKUP($A39,'Import OffPeak change'!$A$106:HR$202,221,FALSE)),0,(VLOOKUP($A39,'Import OffPeak'!$A$3:HR$99,221,FALSE)-VLOOKUP($A39,'Import OffPeak change'!$A$106:HR$202,221,FALSE)))</f>
        <v>0</v>
      </c>
      <c r="HN39" s="6">
        <f>IF(ISERROR(VLOOKUP($A39,'Import OffPeak'!$A$3:HS$99,222,FALSE)-VLOOKUP($A39,'Import OffPeak change'!$A$106:HS$202,222,FALSE)),0,(VLOOKUP($A39,'Import OffPeak'!$A$3:HS$99,222,FALSE)-VLOOKUP($A39,'Import OffPeak change'!$A$106:HS$202,222,FALSE)))</f>
        <v>0</v>
      </c>
      <c r="HO39" s="6">
        <f>IF(ISERROR(VLOOKUP($A39,'Import OffPeak'!$A$3:HT$99,223,FALSE)-VLOOKUP($A39,'Import OffPeak change'!$A$106:HT$202,223,FALSE)),0,(VLOOKUP($A39,'Import OffPeak'!$A$3:HT$99,223,FALSE)-VLOOKUP($A39,'Import OffPeak change'!$A$106:HT$202,223,FALSE)))</f>
        <v>0</v>
      </c>
      <c r="HP39" s="6">
        <f>IF(ISERROR(VLOOKUP($A39,'Import OffPeak'!$A$3:HU$99,224,FALSE)-VLOOKUP($A39,'Import OffPeak change'!$A$106:HU$202,224,FALSE)),0,(VLOOKUP($A39,'Import OffPeak'!$A$3:HU$99,224,FALSE)-VLOOKUP($A39,'Import OffPeak change'!$A$106:HU$202,224,FALSE)))</f>
        <v>0</v>
      </c>
      <c r="HQ39" s="6">
        <f>IF(ISERROR(VLOOKUP($A39,'Import OffPeak'!$A$3:HV$99,225,FALSE)-VLOOKUP($A39,'Import OffPeak change'!$A$106:HV$202,225,FALSE)),0,(VLOOKUP($A39,'Import OffPeak'!$A$3:HV$99,225,FALSE)-VLOOKUP($A39,'Import OffPeak change'!$A$106:HV$202,225,FALSE)))</f>
        <v>0</v>
      </c>
      <c r="HR39" s="6">
        <f>IF(ISERROR(VLOOKUP($A39,'Import OffPeak'!$A$3:HW$99,226,FALSE)-VLOOKUP($A39,'Import OffPeak change'!$A$106:HW$202,226,FALSE)),0,(VLOOKUP($A39,'Import OffPeak'!$A$3:HW$99,226,FALSE)-VLOOKUP($A39,'Import OffPeak change'!$A$106:HW$202,226,FALSE)))</f>
        <v>0</v>
      </c>
      <c r="HS39" s="6">
        <f>IF(ISERROR(VLOOKUP($A39,'Import OffPeak'!$A$3:HX$99,227,FALSE)-VLOOKUP($A39,'Import OffPeak change'!$A$106:HX$202,227,FALSE)),0,(VLOOKUP($A39,'Import OffPeak'!$A$3:HX$99,227,FALSE)-VLOOKUP($A39,'Import OffPeak change'!$A$106:HX$202,227,FALSE)))</f>
        <v>0</v>
      </c>
      <c r="HT39" s="6">
        <f>IF(ISERROR(VLOOKUP($A39,'Import OffPeak'!$A$3:HY$99,228,FALSE)-VLOOKUP($A39,'Import OffPeak change'!$A$106:HY$202,228,FALSE)),0,(VLOOKUP($A39,'Import OffPeak'!$A$3:HY$99,228,FALSE)-VLOOKUP($A39,'Import OffPeak change'!$A$106:HY$202,228,FALSE)))</f>
        <v>0</v>
      </c>
      <c r="HU39" s="6">
        <f>IF(ISERROR(VLOOKUP($A39,'Import OffPeak'!$A$3:HZ$99,229,FALSE)-VLOOKUP($A39,'Import OffPeak change'!$A$106:HZ$202,229,FALSE)),0,(VLOOKUP($A39,'Import OffPeak'!$A$3:HZ$99,229,FALSE)-VLOOKUP($A39,'Import OffPeak change'!$A$106:HZ$202,229,FALSE)))</f>
        <v>0</v>
      </c>
      <c r="HV39" s="6">
        <f>IF(ISERROR(VLOOKUP($A39,'Import OffPeak'!$A$3:IA$99,230,FALSE)-VLOOKUP($A39,'Import OffPeak change'!$A$106:IA$202,230,FALSE)),0,(VLOOKUP($A39,'Import OffPeak'!$A$3:IA$99,230,FALSE)-VLOOKUP($A39,'Import OffPeak change'!$A$106:IA$202,230,FALSE)))</f>
        <v>0</v>
      </c>
      <c r="HW39" s="6">
        <f>IF(ISERROR(VLOOKUP($A39,'Import OffPeak'!$A$3:IB$99,231,FALSE)-VLOOKUP($A39,'Import OffPeak change'!$A$106:IB$202,231,FALSE)),0,(VLOOKUP($A39,'Import OffPeak'!$A$3:IB$99,231,FALSE)-VLOOKUP($A39,'Import OffPeak change'!$A$106:IB$202,231,FALSE)))</f>
        <v>0</v>
      </c>
      <c r="HX39" s="6">
        <f>IF(ISERROR(VLOOKUP($A39,'Import OffPeak'!$A$3:IC$99,232,FALSE)-VLOOKUP($A39,'Import OffPeak change'!$A$106:IC$202,232,FALSE)),0,(VLOOKUP($A39,'Import OffPeak'!$A$3:IC$99,232,FALSE)-VLOOKUP($A39,'Import OffPeak change'!$A$106:IC$202,232,FALSE)))</f>
        <v>0</v>
      </c>
      <c r="HY39" s="6">
        <f>IF(ISERROR(VLOOKUP($A39,'Import OffPeak'!$A$3:ID$99,233,FALSE)-VLOOKUP($A39,'Import OffPeak change'!$A$106:ID$202,233,FALSE)),0,(VLOOKUP($A39,'Import OffPeak'!$A$3:ID$99,233,FALSE)-VLOOKUP($A39,'Import OffPeak change'!$A$106:ID$202,233,FALSE)))</f>
        <v>0</v>
      </c>
      <c r="HZ39" s="6">
        <f>IF(ISERROR(VLOOKUP($A39,'Import OffPeak'!$A$3:IE$99,234,FALSE)-VLOOKUP($A39,'Import OffPeak change'!$A$106:IE$202,234,FALSE)),0,(VLOOKUP($A39,'Import OffPeak'!$A$3:IE$99,234,FALSE)-VLOOKUP($A39,'Import OffPeak change'!$A$106:IE$202,234,FALSE)))</f>
        <v>0</v>
      </c>
      <c r="IA39" s="6">
        <f>IF(ISERROR(VLOOKUP($A39,'Import OffPeak'!$A$3:IF$99,235,FALSE)-VLOOKUP($A39,'Import OffPeak change'!$A$106:IF$202,235,FALSE)),0,(VLOOKUP($A39,'Import OffPeak'!$A$3:IF$99,235,FALSE)-VLOOKUP($A39,'Import OffPeak change'!$A$106:IF$202,235,FALSE)))</f>
        <v>0</v>
      </c>
      <c r="IB39" s="6">
        <f>IF(ISERROR(VLOOKUP($A39,'Import OffPeak'!$A$3:IG$99,236,FALSE)-VLOOKUP($A39,'Import OffPeak change'!$A$106:IG$202,236,FALSE)),0,(VLOOKUP($A39,'Import OffPeak'!$A$3:IG$99,236,FALSE)-VLOOKUP($A39,'Import OffPeak change'!$A$106:IG$202,236,FALSE)))</f>
        <v>0</v>
      </c>
      <c r="IC39" s="6">
        <f>IF(ISERROR(VLOOKUP($A39,'Import OffPeak'!$A$3:IH$99,237,FALSE)-VLOOKUP($A39,'Import OffPeak change'!$A$106:IH$202,237,FALSE)),0,(VLOOKUP($A39,'Import OffPeak'!$A$3:IH$99,237,FALSE)-VLOOKUP($A39,'Import OffPeak change'!$A$106:IH$202,237,FALSE)))</f>
        <v>0</v>
      </c>
      <c r="ID39" s="6">
        <f>IF(ISERROR(VLOOKUP($A39,'Import OffPeak'!$A$3:II$99,238,FALSE)-VLOOKUP($A39,'Import OffPeak change'!$A$106:II$202,238,FALSE)),0,(VLOOKUP($A39,'Import OffPeak'!$A$3:II$99,238,FALSE)-VLOOKUP($A39,'Import OffPeak change'!$A$106:II$202,238,FALSE)))</f>
        <v>0</v>
      </c>
      <c r="IE39" s="6">
        <f>IF(ISERROR(VLOOKUP($A39,'Import OffPeak'!$A$3:IJ$99,239,FALSE)-VLOOKUP($A39,'Import OffPeak change'!$A$106:IJ$202,239,FALSE)),0,(VLOOKUP($A39,'Import OffPeak'!$A$3:IJ$99,239,FALSE)-VLOOKUP($A39,'Import OffPeak change'!$A$106:IJ$202,239,FALSE)))</f>
        <v>0</v>
      </c>
    </row>
    <row r="40" spans="1:239">
      <c r="A40" s="168" t="str">
        <f>IF('Import OffPeak'!A37=0,"",'Import OffPeak'!A37)</f>
        <v>PWR-NG-LTCA</v>
      </c>
      <c r="B40" s="6"/>
      <c r="C40" s="6"/>
      <c r="D40" s="6"/>
      <c r="E40" s="6"/>
      <c r="F40" s="6"/>
      <c r="G40" s="6">
        <f>IF(ISERROR(VLOOKUP($A40,'Import OffPeak'!$A$3:L$99,7,FALSE)-VLOOKUP($A40,'Import OffPeak change'!$A$106:L$202,7,FALSE)),0,(VLOOKUP($A40,'Import OffPeak'!$A$3:L$99,7,FALSE)-VLOOKUP($A40,'Import OffPeak change'!$A$106:L$202,7,FALSE)))</f>
        <v>0</v>
      </c>
      <c r="H40" s="6">
        <f>IF(ISERROR(VLOOKUP($A40,'Import OffPeak'!$A$3:M$99,8,FALSE)-VLOOKUP($A40,'Import OffPeak change'!$A$106:M$202,8,FALSE)),0,(VLOOKUP($A40,'Import OffPeak'!$A$3:M$99,8,FALSE)-VLOOKUP($A40,'Import OffPeak change'!$A$106:M$202,8,FALSE)))</f>
        <v>0</v>
      </c>
      <c r="I40" s="6">
        <f>IF(ISERROR(VLOOKUP($A40,'Import OffPeak'!$A$3:N$99,9,FALSE)-VLOOKUP($A40,'Import OffPeak change'!$A$106:N$202,9,FALSE)),0,(VLOOKUP($A40,'Import OffPeak'!$A$3:N$99,9,FALSE)-VLOOKUP($A40,'Import OffPeak change'!$A$106:N$202,9,FALSE)))</f>
        <v>0</v>
      </c>
      <c r="J40" s="6">
        <f>IF(ISERROR(VLOOKUP($A40,'Import OffPeak'!$A$3:O$99,10,FALSE)-VLOOKUP($A40,'Import OffPeak change'!$A$106:O$202,10,FALSE)),0,(VLOOKUP($A40,'Import OffPeak'!$A$3:O$99,10,FALSE)-VLOOKUP($A40,'Import OffPeak change'!$A$106:O$202,10,FALSE)))</f>
        <v>0</v>
      </c>
      <c r="K40" s="6">
        <f>IF(ISERROR(VLOOKUP($A40,'Import OffPeak'!$A$3:P$99,11,FALSE)-VLOOKUP($A40,'Import OffPeak change'!$A$106:P$202,11,FALSE)),0,(VLOOKUP($A40,'Import OffPeak'!$A$3:P$99,11,FALSE)-VLOOKUP($A40,'Import OffPeak change'!$A$106:P$202,11,FALSE)))</f>
        <v>0</v>
      </c>
      <c r="L40" s="6">
        <f>IF(ISERROR(VLOOKUP($A40,'Import OffPeak'!$A$3:Q$99,12,FALSE)-VLOOKUP($A40,'Import OffPeak change'!$A$106:Q$202,12,FALSE)),0,(VLOOKUP($A40,'Import OffPeak'!$A$3:Q$99,12,FALSE)-VLOOKUP($A40,'Import OffPeak change'!$A$106:Q$202,12,FALSE)))</f>
        <v>0</v>
      </c>
      <c r="M40" s="6">
        <f>IF(ISERROR(VLOOKUP($A40,'Import OffPeak'!$A$3:R$99,13,FALSE)-VLOOKUP($A40,'Import OffPeak change'!$A$106:R$202,13,FALSE)),0,(VLOOKUP($A40,'Import OffPeak'!$A$3:R$99,13,FALSE)-VLOOKUP($A40,'Import OffPeak change'!$A$106:R$202,13,FALSE)))</f>
        <v>0</v>
      </c>
      <c r="N40" s="6">
        <f>IF(ISERROR(VLOOKUP($A40,'Import OffPeak'!$A$3:S$99,14,FALSE)-VLOOKUP($A40,'Import OffPeak change'!$A$106:S$202,14,FALSE)),0,(VLOOKUP($A40,'Import OffPeak'!$A$3:S$99,14,FALSE)-VLOOKUP($A40,'Import OffPeak change'!$A$106:S$202,14,FALSE)))</f>
        <v>0</v>
      </c>
      <c r="O40" s="6">
        <f>IF(ISERROR(VLOOKUP($A40,'Import OffPeak'!$A$3:T$99,15,FALSE)-VLOOKUP($A40,'Import OffPeak change'!$A$106:T$202,15,FALSE)),0,(VLOOKUP($A40,'Import OffPeak'!$A$3:T$99,15,FALSE)-VLOOKUP($A40,'Import OffPeak change'!$A$106:T$202,15,FALSE)))</f>
        <v>0</v>
      </c>
      <c r="P40" s="6">
        <f>IF(ISERROR(VLOOKUP($A40,'Import OffPeak'!$A$3:U$99,16,FALSE)-VLOOKUP($A40,'Import OffPeak change'!$A$106:U$202,16,FALSE)),0,(VLOOKUP($A40,'Import OffPeak'!$A$3:U$99,16,FALSE)-VLOOKUP($A40,'Import OffPeak change'!$A$106:U$202,16,FALSE)))</f>
        <v>0</v>
      </c>
      <c r="Q40" s="6">
        <f>IF(ISERROR(VLOOKUP($A40,'Import OffPeak'!$A$3:V$99,17,FALSE)-VLOOKUP($A40,'Import OffPeak change'!$A$106:V$202,17,FALSE)),0,(VLOOKUP($A40,'Import OffPeak'!$A$3:V$99,17,FALSE)-VLOOKUP($A40,'Import OffPeak change'!$A$106:V$202,17,FALSE)))</f>
        <v>0</v>
      </c>
      <c r="R40" s="6">
        <f>IF(ISERROR(VLOOKUP($A40,'Import OffPeak'!$A$3:W$99,18,FALSE)-VLOOKUP($A40,'Import OffPeak change'!$A$106:W$202,18,FALSE)),0,(VLOOKUP($A40,'Import OffPeak'!$A$3:W$99,18,FALSE)-VLOOKUP($A40,'Import OffPeak change'!$A$106:W$202,18,FALSE)))</f>
        <v>0</v>
      </c>
      <c r="S40" s="6">
        <f>IF(ISERROR(VLOOKUP($A40,'Import OffPeak'!$A$3:X$99,19,FALSE)-VLOOKUP($A40,'Import OffPeak change'!$A$106:X$202,19,FALSE)),0,(VLOOKUP($A40,'Import OffPeak'!$A$3:X$99,19,FALSE)-VLOOKUP($A40,'Import OffPeak change'!$A$106:X$202,19,FALSE)))</f>
        <v>0</v>
      </c>
      <c r="T40" s="6">
        <f>IF(ISERROR(VLOOKUP($A40,'Import OffPeak'!$A$3:Y$99,20,FALSE)-VLOOKUP($A40,'Import OffPeak change'!$A$106:Y$202,20,FALSE)),0,(VLOOKUP($A40,'Import OffPeak'!$A$3:Y$99,20,FALSE)-VLOOKUP($A40,'Import OffPeak change'!$A$106:Y$202,20,FALSE)))</f>
        <v>0</v>
      </c>
      <c r="U40" s="6">
        <f>IF(ISERROR(VLOOKUP($A40,'Import OffPeak'!$A$3:Z$99,21,FALSE)-VLOOKUP($A40,'Import OffPeak change'!$A$106:Z$202,21,FALSE)),0,(VLOOKUP($A40,'Import OffPeak'!$A$3:Z$99,21,FALSE)-VLOOKUP($A40,'Import OffPeak change'!$A$106:Z$202,21,FALSE)))</f>
        <v>0</v>
      </c>
      <c r="V40" s="6">
        <f>IF(ISERROR(VLOOKUP($A40,'Import OffPeak'!$A$3:AA$99,22,FALSE)-VLOOKUP($A40,'Import OffPeak change'!$A$106:AA$202,22,FALSE)),0,(VLOOKUP($A40,'Import OffPeak'!$A$3:AA$99,22,FALSE)-VLOOKUP($A40,'Import OffPeak change'!$A$106:AA$202,22,FALSE)))</f>
        <v>0</v>
      </c>
      <c r="W40" s="6">
        <f>IF(ISERROR(VLOOKUP($A40,'Import OffPeak'!$A$3:AB$99,23,FALSE)-VLOOKUP($A40,'Import OffPeak change'!$A$106:AB$202,23,FALSE)),0,(VLOOKUP($A40,'Import OffPeak'!$A$3:AB$99,23,FALSE)-VLOOKUP($A40,'Import OffPeak change'!$A$106:AB$202,23,FALSE)))</f>
        <v>0</v>
      </c>
      <c r="X40" s="6">
        <f>IF(ISERROR(VLOOKUP($A40,'Import OffPeak'!$A$3:AC$99,24,FALSE)-VLOOKUP($A40,'Import OffPeak change'!$A$106:AC$202,24,FALSE)),0,(VLOOKUP($A40,'Import OffPeak'!$A$3:AC$99,24,FALSE)-VLOOKUP($A40,'Import OffPeak change'!$A$106:AC$202,24,FALSE)))</f>
        <v>0</v>
      </c>
      <c r="Y40" s="6">
        <f>IF(ISERROR(VLOOKUP($A40,'Import OffPeak'!$A$3:AD$99,25,FALSE)-VLOOKUP($A40,'Import OffPeak change'!$A$106:AD$202,25,FALSE)),0,(VLOOKUP($A40,'Import OffPeak'!$A$3:AD$99,25,FALSE)-VLOOKUP($A40,'Import OffPeak change'!$A$106:AD$202,25,FALSE)))</f>
        <v>0</v>
      </c>
      <c r="Z40" s="6">
        <f>IF(ISERROR(VLOOKUP($A40,'Import OffPeak'!$A$3:AE$99,26,FALSE)-VLOOKUP($A40,'Import OffPeak change'!$A$106:AE$202,26,FALSE)),0,(VLOOKUP($A40,'Import OffPeak'!$A$3:AE$99,26,FALSE)-VLOOKUP($A40,'Import OffPeak change'!$A$106:AE$202,26,FALSE)))</f>
        <v>0</v>
      </c>
      <c r="AA40" s="6">
        <f>IF(ISERROR(VLOOKUP($A40,'Import OffPeak'!$A$3:AF$99,27,FALSE)-VLOOKUP($A40,'Import OffPeak change'!$A$106:AF$202,27,FALSE)),0,(VLOOKUP($A40,'Import OffPeak'!$A$3:AF$99,27,FALSE)-VLOOKUP($A40,'Import OffPeak change'!$A$106:AF$202,27,FALSE)))</f>
        <v>0</v>
      </c>
      <c r="AB40" s="6">
        <f>IF(ISERROR(VLOOKUP($A40,'Import OffPeak'!$A$3:AG$99,28,FALSE)-VLOOKUP($A40,'Import OffPeak change'!$A$106:AG$202,28,FALSE)),0,(VLOOKUP($A40,'Import OffPeak'!$A$3:AG$99,28,FALSE)-VLOOKUP($A40,'Import OffPeak change'!$A$106:AG$202,28,FALSE)))</f>
        <v>0</v>
      </c>
      <c r="AC40" s="6">
        <f>IF(ISERROR(VLOOKUP($A40,'Import OffPeak'!$A$3:AH$99,29,FALSE)-VLOOKUP($A40,'Import OffPeak change'!$A$106:AH$202,29,FALSE)),0,(VLOOKUP($A40,'Import OffPeak'!$A$3:AH$99,29,FALSE)-VLOOKUP($A40,'Import OffPeak change'!$A$106:AH$202,29,FALSE)))</f>
        <v>0</v>
      </c>
      <c r="AD40" s="6">
        <f>IF(ISERROR(VLOOKUP($A40,'Import OffPeak'!$A$3:AI$99,30,FALSE)-VLOOKUP($A40,'Import OffPeak change'!$A$106:AI$202,30,FALSE)),0,(VLOOKUP($A40,'Import OffPeak'!$A$3:AI$99,30,FALSE)-VLOOKUP($A40,'Import OffPeak change'!$A$106:AI$202,30,FALSE)))</f>
        <v>0</v>
      </c>
      <c r="AE40" s="6">
        <f>IF(ISERROR(VLOOKUP($A40,'Import OffPeak'!$A$3:AJ$99,31,FALSE)-VLOOKUP($A40,'Import OffPeak change'!$A$106:AJ$202,31,FALSE)),0,(VLOOKUP($A40,'Import OffPeak'!$A$3:AJ$99,31,FALSE)-VLOOKUP($A40,'Import OffPeak change'!$A$106:AJ$202,31,FALSE)))</f>
        <v>0</v>
      </c>
      <c r="AF40" s="6">
        <f>IF(ISERROR(VLOOKUP($A40,'Import OffPeak'!$A$3:AK$99,32,FALSE)-VLOOKUP($A40,'Import OffPeak change'!$A$106:AK$202,32,FALSE)),0,(VLOOKUP($A40,'Import OffPeak'!$A$3:AK$99,32,FALSE)-VLOOKUP($A40,'Import OffPeak change'!$A$106:AK$202,32,FALSE)))</f>
        <v>0</v>
      </c>
      <c r="AG40" s="6">
        <f>IF(ISERROR(VLOOKUP($A40,'Import OffPeak'!$A$3:AL$99,33,FALSE)-VLOOKUP($A40,'Import OffPeak change'!$A$106:AL$202,33,FALSE)),0,(VLOOKUP($A40,'Import OffPeak'!$A$3:AL$99,33,FALSE)-VLOOKUP($A40,'Import OffPeak change'!$A$106:AL$202,33,FALSE)))</f>
        <v>0</v>
      </c>
      <c r="AH40" s="6">
        <f>IF(ISERROR(VLOOKUP($A40,'Import OffPeak'!$A$3:AM$99,34,FALSE)-VLOOKUP($A40,'Import OffPeak change'!$A$106:AM$202,34,FALSE)),0,(VLOOKUP($A40,'Import OffPeak'!$A$3:AM$99,34,FALSE)-VLOOKUP($A40,'Import OffPeak change'!$A$106:AM$202,34,FALSE)))</f>
        <v>0</v>
      </c>
      <c r="AI40" s="6">
        <f>IF(ISERROR(VLOOKUP($A40,'Import OffPeak'!$A$3:AN$99,35,FALSE)-VLOOKUP($A40,'Import OffPeak change'!$A$106:AN$202,35,FALSE)),0,(VLOOKUP($A40,'Import OffPeak'!$A$3:AN$99,35,FALSE)-VLOOKUP($A40,'Import OffPeak change'!$A$106:AN$202,35,FALSE)))</f>
        <v>0</v>
      </c>
      <c r="AJ40" s="6">
        <f>IF(ISERROR(VLOOKUP($A40,'Import OffPeak'!$A$3:AO$99,36,FALSE)-VLOOKUP($A40,'Import OffPeak change'!$A$106:AO$202,36,FALSE)),0,(VLOOKUP($A40,'Import OffPeak'!$A$3:AO$99,36,FALSE)-VLOOKUP($A40,'Import OffPeak change'!$A$106:AO$202,36,FALSE)))</f>
        <v>0</v>
      </c>
      <c r="AK40" s="6">
        <f>IF(ISERROR(VLOOKUP($A40,'Import OffPeak'!$A$3:AP$99,37,FALSE)-VLOOKUP($A40,'Import OffPeak change'!$A$106:AP$202,37,FALSE)),0,(VLOOKUP($A40,'Import OffPeak'!$A$3:AP$99,37,FALSE)-VLOOKUP($A40,'Import OffPeak change'!$A$106:AP$202,37,FALSE)))</f>
        <v>0</v>
      </c>
      <c r="AL40" s="6">
        <f>IF(ISERROR(VLOOKUP($A40,'Import OffPeak'!$A$3:AQ$99,38,FALSE)-VLOOKUP($A40,'Import OffPeak change'!$A$106:AQ$202,38,FALSE)),0,(VLOOKUP($A40,'Import OffPeak'!$A$3:AQ$99,38,FALSE)-VLOOKUP($A40,'Import OffPeak change'!$A$106:AQ$202,38,FALSE)))</f>
        <v>0</v>
      </c>
      <c r="AM40" s="6">
        <f>IF(ISERROR(VLOOKUP($A40,'Import OffPeak'!$A$3:AR$99,39,FALSE)-VLOOKUP($A40,'Import OffPeak change'!$A$106:AR$202,39,FALSE)),0,(VLOOKUP($A40,'Import OffPeak'!$A$3:AR$99,39,FALSE)-VLOOKUP($A40,'Import OffPeak change'!$A$106:AR$202,39,FALSE)))</f>
        <v>0</v>
      </c>
      <c r="AN40" s="6">
        <f>IF(ISERROR(VLOOKUP($A40,'Import OffPeak'!$A$3:AS$99,40,FALSE)-VLOOKUP($A40,'Import OffPeak change'!$A$106:AS$202,40,FALSE)),0,(VLOOKUP($A40,'Import OffPeak'!$A$3:AS$99,40,FALSE)-VLOOKUP($A40,'Import OffPeak change'!$A$106:AS$202,40,FALSE)))</f>
        <v>0</v>
      </c>
      <c r="AO40" s="6">
        <f>IF(ISERROR(VLOOKUP($A40,'Import OffPeak'!$A$3:AT$99,41,FALSE)-VLOOKUP($A40,'Import OffPeak change'!$A$106:AT$202,41,FALSE)),0,(VLOOKUP($A40,'Import OffPeak'!$A$3:AT$99,41,FALSE)-VLOOKUP($A40,'Import OffPeak change'!$A$106:AT$202,41,FALSE)))</f>
        <v>0</v>
      </c>
      <c r="AP40" s="6">
        <f>IF(ISERROR(VLOOKUP($A40,'Import OffPeak'!$A$3:AU$99,42,FALSE)-VLOOKUP($A40,'Import OffPeak change'!$A$106:AU$202,42,FALSE)),0,(VLOOKUP($A40,'Import OffPeak'!$A$3:AU$99,42,FALSE)-VLOOKUP($A40,'Import OffPeak change'!$A$106:AU$202,42,FALSE)))</f>
        <v>0</v>
      </c>
      <c r="AQ40" s="6">
        <f>IF(ISERROR(VLOOKUP($A40,'Import OffPeak'!$A$3:AV$99,43,FALSE)-VLOOKUP($A40,'Import OffPeak change'!$A$106:AV$202,43,FALSE)),0,(VLOOKUP($A40,'Import OffPeak'!$A$3:AV$99,43,FALSE)-VLOOKUP($A40,'Import OffPeak change'!$A$106:AV$202,43,FALSE)))</f>
        <v>0</v>
      </c>
      <c r="AR40" s="6">
        <f>IF(ISERROR(VLOOKUP($A40,'Import OffPeak'!$A$3:AW$99,44,FALSE)-VLOOKUP($A40,'Import OffPeak change'!$A$106:AW$202,44,FALSE)),0,(VLOOKUP($A40,'Import OffPeak'!$A$3:AW$99,44,FALSE)-VLOOKUP($A40,'Import OffPeak change'!$A$106:AW$202,44,FALSE)))</f>
        <v>0</v>
      </c>
      <c r="AS40" s="6">
        <f>IF(ISERROR(VLOOKUP($A40,'Import OffPeak'!$A$3:AX$99,45,FALSE)-VLOOKUP($A40,'Import OffPeak change'!$A$106:AX$202,45,FALSE)),0,(VLOOKUP($A40,'Import OffPeak'!$A$3:AX$99,45,FALSE)-VLOOKUP($A40,'Import OffPeak change'!$A$106:AX$202,45,FALSE)))</f>
        <v>0</v>
      </c>
      <c r="AT40" s="6">
        <f>IF(ISERROR(VLOOKUP($A40,'Import OffPeak'!$A$3:AY$99,46,FALSE)-VLOOKUP($A40,'Import OffPeak change'!$A$106:AY$202,46,FALSE)),0,(VLOOKUP($A40,'Import OffPeak'!$A$3:AY$99,46,FALSE)-VLOOKUP($A40,'Import OffPeak change'!$A$106:AY$202,46,FALSE)))</f>
        <v>0</v>
      </c>
      <c r="AU40" s="6">
        <f>IF(ISERROR(VLOOKUP($A40,'Import OffPeak'!$A$3:AZ$99,47,FALSE)-VLOOKUP($A40,'Import OffPeak change'!$A$106:AZ$202,47,FALSE)),0,(VLOOKUP($A40,'Import OffPeak'!$A$3:AZ$99,47,FALSE)-VLOOKUP($A40,'Import OffPeak change'!$A$106:AZ$202,47,FALSE)))</f>
        <v>0</v>
      </c>
      <c r="AV40" s="6">
        <f>IF(ISERROR(VLOOKUP($A40,'Import OffPeak'!$A$3:BA$99,48,FALSE)-VLOOKUP($A40,'Import OffPeak change'!$A$106:BA$202,48,FALSE)),0,(VLOOKUP($A40,'Import OffPeak'!$A$3:BA$99,48,FALSE)-VLOOKUP($A40,'Import OffPeak change'!$A$106:BA$202,48,FALSE)))</f>
        <v>0</v>
      </c>
      <c r="AW40" s="6">
        <f>IF(ISERROR(VLOOKUP($A40,'Import OffPeak'!$A$3:BB$99,49,FALSE)-VLOOKUP($A40,'Import OffPeak change'!$A$106:BB$202,49,FALSE)),0,(VLOOKUP($A40,'Import OffPeak'!$A$3:BB$99,49,FALSE)-VLOOKUP($A40,'Import OffPeak change'!$A$106:BB$202,49,FALSE)))</f>
        <v>0</v>
      </c>
      <c r="AX40" s="6">
        <f>IF(ISERROR(VLOOKUP($A40,'Import OffPeak'!$A$3:BC$99,50,FALSE)-VLOOKUP($A40,'Import OffPeak change'!$A$106:BC$202,50,FALSE)),0,(VLOOKUP($A40,'Import OffPeak'!$A$3:BC$99,50,FALSE)-VLOOKUP($A40,'Import OffPeak change'!$A$106:BC$202,50,FALSE)))</f>
        <v>0</v>
      </c>
      <c r="AY40" s="6">
        <f>IF(ISERROR(VLOOKUP($A40,'Import OffPeak'!$A$3:BD$99,51,FALSE)-VLOOKUP($A40,'Import OffPeak change'!$A$106:BD$202,51,FALSE)),0,(VLOOKUP($A40,'Import OffPeak'!$A$3:BD$99,51,FALSE)-VLOOKUP($A40,'Import OffPeak change'!$A$106:BD$202,51,FALSE)))</f>
        <v>0</v>
      </c>
      <c r="AZ40" s="6">
        <f>IF(ISERROR(VLOOKUP($A40,'Import OffPeak'!$A$3:BE$99,52,FALSE)-VLOOKUP($A40,'Import OffPeak change'!$A$106:BE$202,52,FALSE)),0,(VLOOKUP($A40,'Import OffPeak'!$A$3:BE$99,52,FALSE)-VLOOKUP($A40,'Import OffPeak change'!$A$106:BE$202,52,FALSE)))</f>
        <v>0</v>
      </c>
      <c r="BA40" s="6">
        <f>IF(ISERROR(VLOOKUP($A40,'Import OffPeak'!$A$3:BF$99,53,FALSE)-VLOOKUP($A40,'Import OffPeak change'!$A$106:BF$202,53,FALSE)),0,(VLOOKUP($A40,'Import OffPeak'!$A$3:BF$99,53,FALSE)-VLOOKUP($A40,'Import OffPeak change'!$A$106:BF$202,53,FALSE)))</f>
        <v>0</v>
      </c>
      <c r="BB40" s="6">
        <f>IF(ISERROR(VLOOKUP($A40,'Import OffPeak'!$A$3:BG$99,54,FALSE)-VLOOKUP($A40,'Import OffPeak change'!$A$106:BG$202,54,FALSE)),0,(VLOOKUP($A40,'Import OffPeak'!$A$3:BG$99,54,FALSE)-VLOOKUP($A40,'Import OffPeak change'!$A$106:BG$202,54,FALSE)))</f>
        <v>0</v>
      </c>
      <c r="BC40" s="6">
        <f>IF(ISERROR(VLOOKUP($A40,'Import OffPeak'!$A$3:BH$99,55,FALSE)-VLOOKUP($A40,'Import OffPeak change'!$A$106:BH$202,55,FALSE)),0,(VLOOKUP($A40,'Import OffPeak'!$A$3:BH$99,55,FALSE)-VLOOKUP($A40,'Import OffPeak change'!$A$106:BH$202,55,FALSE)))</f>
        <v>0</v>
      </c>
      <c r="BD40" s="6">
        <f>IF(ISERROR(VLOOKUP($A40,'Import OffPeak'!$A$3:BI$99,56,FALSE)-VLOOKUP($A40,'Import OffPeak change'!$A$106:BI$202,56,FALSE)),0,(VLOOKUP($A40,'Import OffPeak'!$A$3:BI$99,56,FALSE)-VLOOKUP($A40,'Import OffPeak change'!$A$106:BI$202,56,FALSE)))</f>
        <v>0</v>
      </c>
      <c r="BE40" s="6">
        <f>IF(ISERROR(VLOOKUP($A40,'Import OffPeak'!$A$3:BJ$99,57,FALSE)-VLOOKUP($A40,'Import OffPeak change'!$A$106:BJ$202,57,FALSE)),0,(VLOOKUP($A40,'Import OffPeak'!$A$3:BJ$99,57,FALSE)-VLOOKUP($A40,'Import OffPeak change'!$A$106:BJ$202,57,FALSE)))</f>
        <v>0</v>
      </c>
      <c r="BF40" s="6">
        <f>IF(ISERROR(VLOOKUP($A40,'Import OffPeak'!$A$3:BK$99,58,FALSE)-VLOOKUP($A40,'Import OffPeak change'!$A$106:BK$202,58,FALSE)),0,(VLOOKUP($A40,'Import OffPeak'!$A$3:BK$99,58,FALSE)-VLOOKUP($A40,'Import OffPeak change'!$A$106:BK$202,58,FALSE)))</f>
        <v>0</v>
      </c>
      <c r="BG40" s="6">
        <f>IF(ISERROR(VLOOKUP($A40,'Import OffPeak'!$A$3:BL$99,59,FALSE)-VLOOKUP($A40,'Import OffPeak change'!$A$106:BL$202,59,FALSE)),0,(VLOOKUP($A40,'Import OffPeak'!$A$3:BL$99,59,FALSE)-VLOOKUP($A40,'Import OffPeak change'!$A$106:BL$202,59,FALSE)))</f>
        <v>0</v>
      </c>
      <c r="BH40" s="6">
        <f>IF(ISERROR(VLOOKUP($A40,'Import OffPeak'!$A$3:BM$99,60,FALSE)-VLOOKUP($A40,'Import OffPeak change'!$A$106:BM$202,60,FALSE)),0,(VLOOKUP($A40,'Import OffPeak'!$A$3:BM$99,60,FALSE)-VLOOKUP($A40,'Import OffPeak change'!$A$106:BM$202,60,FALSE)))</f>
        <v>0</v>
      </c>
      <c r="BI40" s="6">
        <f>IF(ISERROR(VLOOKUP($A40,'Import OffPeak'!$A$3:BN$99,61,FALSE)-VLOOKUP($A40,'Import OffPeak change'!$A$106:BN$202,61,FALSE)),0,(VLOOKUP($A40,'Import OffPeak'!$A$3:BN$99,61,FALSE)-VLOOKUP($A40,'Import OffPeak change'!$A$106:BN$202,61,FALSE)))</f>
        <v>0</v>
      </c>
      <c r="BJ40" s="6">
        <f>IF(ISERROR(VLOOKUP($A40,'Import OffPeak'!$A$3:BO$99,62,FALSE)-VLOOKUP($A40,'Import OffPeak change'!$A$106:BO$202,62,FALSE)),0,(VLOOKUP($A40,'Import OffPeak'!$A$3:BO$99,62,FALSE)-VLOOKUP($A40,'Import OffPeak change'!$A$106:BO$202,62,FALSE)))</f>
        <v>0</v>
      </c>
      <c r="BK40" s="6">
        <f>IF(ISERROR(VLOOKUP($A40,'Import OffPeak'!$A$3:BP$99,63,FALSE)-VLOOKUP($A40,'Import OffPeak change'!$A$106:BP$202,63,FALSE)),0,(VLOOKUP($A40,'Import OffPeak'!$A$3:BP$99,63,FALSE)-VLOOKUP($A40,'Import OffPeak change'!$A$106:BP$202,63,FALSE)))</f>
        <v>0</v>
      </c>
      <c r="BL40" s="6">
        <f>IF(ISERROR(VLOOKUP($A40,'Import OffPeak'!$A$3:BQ$99,64,FALSE)-VLOOKUP($A40,'Import OffPeak change'!$A$106:BQ$202,64,FALSE)),0,(VLOOKUP($A40,'Import OffPeak'!$A$3:BQ$99,64,FALSE)-VLOOKUP($A40,'Import OffPeak change'!$A$106:BQ$202,64,FALSE)))</f>
        <v>0</v>
      </c>
      <c r="BM40" s="6">
        <f>IF(ISERROR(VLOOKUP($A40,'Import OffPeak'!$A$3:BR$99,65,FALSE)-VLOOKUP($A40,'Import OffPeak change'!$A$106:BR$202,65,FALSE)),0,(VLOOKUP($A40,'Import OffPeak'!$A$3:BR$99,65,FALSE)-VLOOKUP($A40,'Import OffPeak change'!$A$106:BR$202,65,FALSE)))</f>
        <v>0</v>
      </c>
      <c r="BN40" s="6">
        <f>IF(ISERROR(VLOOKUP($A40,'Import OffPeak'!$A$3:BS$99,66,FALSE)-VLOOKUP($A40,'Import OffPeak change'!$A$106:BS$202,66,FALSE)),0,(VLOOKUP($A40,'Import OffPeak'!$A$3:BS$99,66,FALSE)-VLOOKUP($A40,'Import OffPeak change'!$A$106:BS$202,66,FALSE)))</f>
        <v>0</v>
      </c>
      <c r="BO40" s="6">
        <f>IF(ISERROR(VLOOKUP($A40,'Import OffPeak'!$A$3:BT$99,67,FALSE)-VLOOKUP($A40,'Import OffPeak change'!$A$106:BT$202,67,FALSE)),0,(VLOOKUP($A40,'Import OffPeak'!$A$3:BT$99,67,FALSE)-VLOOKUP($A40,'Import OffPeak change'!$A$106:BT$202,67,FALSE)))</f>
        <v>0</v>
      </c>
      <c r="BP40" s="6">
        <f>IF(ISERROR(VLOOKUP($A40,'Import OffPeak'!$A$3:BU$99,68,FALSE)-VLOOKUP($A40,'Import OffPeak change'!$A$106:BU$202,68,FALSE)),0,(VLOOKUP($A40,'Import OffPeak'!$A$3:BU$99,68,FALSE)-VLOOKUP($A40,'Import OffPeak change'!$A$106:BU$202,68,FALSE)))</f>
        <v>0</v>
      </c>
      <c r="BQ40" s="6">
        <f>IF(ISERROR(VLOOKUP($A40,'Import OffPeak'!$A$3:BV$99,69,FALSE)-VLOOKUP($A40,'Import OffPeak change'!$A$106:BV$202,69,FALSE)),0,(VLOOKUP($A40,'Import OffPeak'!$A$3:BV$99,69,FALSE)-VLOOKUP($A40,'Import OffPeak change'!$A$106:BV$202,69,FALSE)))</f>
        <v>0</v>
      </c>
      <c r="BR40" s="6">
        <f>IF(ISERROR(VLOOKUP($A40,'Import OffPeak'!$A$3:BW$99,70,FALSE)-VLOOKUP($A40,'Import OffPeak change'!$A$106:BW$202,70,FALSE)),0,(VLOOKUP($A40,'Import OffPeak'!$A$3:BW$99,70,FALSE)-VLOOKUP($A40,'Import OffPeak change'!$A$106:BW$202,70,FALSE)))</f>
        <v>0</v>
      </c>
      <c r="BS40" s="6">
        <f>IF(ISERROR(VLOOKUP($A40,'Import OffPeak'!$A$3:BX$99,71,FALSE)-VLOOKUP($A40,'Import OffPeak change'!$A$106:BX$202,71,FALSE)),0,(VLOOKUP($A40,'Import OffPeak'!$A$3:BX$99,71,FALSE)-VLOOKUP($A40,'Import OffPeak change'!$A$106:BX$202,71,FALSE)))</f>
        <v>0</v>
      </c>
      <c r="BT40" s="6">
        <f>IF(ISERROR(VLOOKUP($A40,'Import OffPeak'!$A$3:BY$99,72,FALSE)-VLOOKUP($A40,'Import OffPeak change'!$A$106:BY$202,72,FALSE)),0,(VLOOKUP($A40,'Import OffPeak'!$A$3:BY$99,72,FALSE)-VLOOKUP($A40,'Import OffPeak change'!$A$106:BY$202,72,FALSE)))</f>
        <v>0</v>
      </c>
      <c r="BU40" s="6">
        <f>IF(ISERROR(VLOOKUP($A40,'Import OffPeak'!$A$3:BZ$99,73,FALSE)-VLOOKUP($A40,'Import OffPeak change'!$A$106:BZ$202,73,FALSE)),0,(VLOOKUP($A40,'Import OffPeak'!$A$3:BZ$99,73,FALSE)-VLOOKUP($A40,'Import OffPeak change'!$A$106:BZ$202,73,FALSE)))</f>
        <v>0</v>
      </c>
      <c r="BV40" s="6">
        <f>IF(ISERROR(VLOOKUP($A40,'Import OffPeak'!$A$3:CA$99,74,FALSE)-VLOOKUP($A40,'Import OffPeak change'!$A$106:CA$202,74,FALSE)),0,(VLOOKUP($A40,'Import OffPeak'!$A$3:CA$99,74,FALSE)-VLOOKUP($A40,'Import OffPeak change'!$A$106:CA$202,74,FALSE)))</f>
        <v>0</v>
      </c>
      <c r="BW40" s="6">
        <f>IF(ISERROR(VLOOKUP($A40,'Import OffPeak'!$A$3:CB$99,75,FALSE)-VLOOKUP($A40,'Import OffPeak change'!$A$106:CB$202,75,FALSE)),0,(VLOOKUP($A40,'Import OffPeak'!$A$3:CB$99,75,FALSE)-VLOOKUP($A40,'Import OffPeak change'!$A$106:CB$202,75,FALSE)))</f>
        <v>0</v>
      </c>
      <c r="BX40" s="6">
        <f>IF(ISERROR(VLOOKUP($A40,'Import OffPeak'!$A$3:CC$99,76,FALSE)-VLOOKUP($A40,'Import OffPeak change'!$A$106:CC$202,76,FALSE)),0,(VLOOKUP($A40,'Import OffPeak'!$A$3:CC$99,76,FALSE)-VLOOKUP($A40,'Import OffPeak change'!$A$106:CC$202,76,FALSE)))</f>
        <v>0</v>
      </c>
      <c r="BY40" s="6">
        <f>IF(ISERROR(VLOOKUP($A40,'Import OffPeak'!$A$3:CD$99,77,FALSE)-VLOOKUP($A40,'Import OffPeak change'!$A$106:CD$202,77,FALSE)),0,(VLOOKUP($A40,'Import OffPeak'!$A$3:CD$99,77,FALSE)-VLOOKUP($A40,'Import OffPeak change'!$A$106:CD$202,77,FALSE)))</f>
        <v>0</v>
      </c>
      <c r="BZ40" s="6">
        <f>IF(ISERROR(VLOOKUP($A40,'Import OffPeak'!$A$3:CE$99,78,FALSE)-VLOOKUP($A40,'Import OffPeak change'!$A$106:CE$202,78,FALSE)),0,(VLOOKUP($A40,'Import OffPeak'!$A$3:CE$99,78,FALSE)-VLOOKUP($A40,'Import OffPeak change'!$A$106:CE$202,78,FALSE)))</f>
        <v>0</v>
      </c>
      <c r="CA40" s="6">
        <f>IF(ISERROR(VLOOKUP($A40,'Import OffPeak'!$A$3:CF$99,79,FALSE)-VLOOKUP($A40,'Import OffPeak change'!$A$106:CF$202,79,FALSE)),0,(VLOOKUP($A40,'Import OffPeak'!$A$3:CF$99,79,FALSE)-VLOOKUP($A40,'Import OffPeak change'!$A$106:CF$202,79,FALSE)))</f>
        <v>0</v>
      </c>
      <c r="CB40" s="6">
        <f>IF(ISERROR(VLOOKUP($A40,'Import OffPeak'!$A$3:CG$99,80,FALSE)-VLOOKUP($A40,'Import OffPeak change'!$A$106:CG$202,80,FALSE)),0,(VLOOKUP($A40,'Import OffPeak'!$A$3:CG$99,80,FALSE)-VLOOKUP($A40,'Import OffPeak change'!$A$106:CG$202,80,FALSE)))</f>
        <v>0</v>
      </c>
      <c r="CC40" s="6">
        <f>IF(ISERROR(VLOOKUP($A40,'Import OffPeak'!$A$3:CH$99,81,FALSE)-VLOOKUP($A40,'Import OffPeak change'!$A$106:CH$202,81,FALSE)),0,(VLOOKUP($A40,'Import OffPeak'!$A$3:CH$99,81,FALSE)-VLOOKUP($A40,'Import OffPeak change'!$A$106:CH$202,81,FALSE)))</f>
        <v>0</v>
      </c>
      <c r="CD40" s="6">
        <f>IF(ISERROR(VLOOKUP($A40,'Import OffPeak'!$A$3:CI$99,82,FALSE)-VLOOKUP($A40,'Import OffPeak change'!$A$106:CI$202,82,FALSE)),0,(VLOOKUP($A40,'Import OffPeak'!$A$3:CI$99,82,FALSE)-VLOOKUP($A40,'Import OffPeak change'!$A$106:CI$202,82,FALSE)))</f>
        <v>0</v>
      </c>
      <c r="CE40" s="6">
        <f>IF(ISERROR(VLOOKUP($A40,'Import OffPeak'!$A$3:CJ$99,83,FALSE)-VLOOKUP($A40,'Import OffPeak change'!$A$106:CJ$202,83,FALSE)),0,(VLOOKUP($A40,'Import OffPeak'!$A$3:CJ$99,83,FALSE)-VLOOKUP($A40,'Import OffPeak change'!$A$106:CJ$202,83,FALSE)))</f>
        <v>0</v>
      </c>
      <c r="CF40" s="6">
        <f>IF(ISERROR(VLOOKUP($A40,'Import OffPeak'!$A$3:CK$99,84,FALSE)-VLOOKUP($A40,'Import OffPeak change'!$A$106:CK$202,84,FALSE)),0,(VLOOKUP($A40,'Import OffPeak'!$A$3:CK$99,84,FALSE)-VLOOKUP($A40,'Import OffPeak change'!$A$106:CK$202,84,FALSE)))</f>
        <v>0</v>
      </c>
      <c r="CG40" s="6">
        <f>IF(ISERROR(VLOOKUP($A40,'Import OffPeak'!$A$3:CL$99,85,FALSE)-VLOOKUP($A40,'Import OffPeak change'!$A$106:CL$202,85,FALSE)),0,(VLOOKUP($A40,'Import OffPeak'!$A$3:CL$99,85,FALSE)-VLOOKUP($A40,'Import OffPeak change'!$A$106:CL$202,85,FALSE)))</f>
        <v>0</v>
      </c>
      <c r="CH40" s="6">
        <f>IF(ISERROR(VLOOKUP($A40,'Import OffPeak'!$A$3:CM$99,86,FALSE)-VLOOKUP($A40,'Import OffPeak change'!$A$106:CM$202,86,FALSE)),0,(VLOOKUP($A40,'Import OffPeak'!$A$3:CM$99,86,FALSE)-VLOOKUP($A40,'Import OffPeak change'!$A$106:CM$202,86,FALSE)))</f>
        <v>0</v>
      </c>
      <c r="CI40" s="6">
        <f>IF(ISERROR(VLOOKUP($A40,'Import OffPeak'!$A$3:CN$99,87,FALSE)-VLOOKUP($A40,'Import OffPeak change'!$A$106:CN$202,87,FALSE)),0,(VLOOKUP($A40,'Import OffPeak'!$A$3:CN$99,87,FALSE)-VLOOKUP($A40,'Import OffPeak change'!$A$106:CN$202,87,FALSE)))</f>
        <v>0</v>
      </c>
      <c r="CJ40" s="6">
        <f>IF(ISERROR(VLOOKUP($A40,'Import OffPeak'!$A$3:CO$99,88,FALSE)-VLOOKUP($A40,'Import OffPeak change'!$A$106:CO$202,88,FALSE)),0,(VLOOKUP($A40,'Import OffPeak'!$A$3:CO$99,88,FALSE)-VLOOKUP($A40,'Import OffPeak change'!$A$106:CO$202,88,FALSE)))</f>
        <v>0</v>
      </c>
      <c r="CK40" s="6">
        <f>IF(ISERROR(VLOOKUP($A40,'Import OffPeak'!$A$3:CP$99,89,FALSE)-VLOOKUP($A40,'Import OffPeak change'!$A$106:CP$202,89,FALSE)),0,(VLOOKUP($A40,'Import OffPeak'!$A$3:CP$99,89,FALSE)-VLOOKUP($A40,'Import OffPeak change'!$A$106:CP$202,89,FALSE)))</f>
        <v>0</v>
      </c>
      <c r="CL40" s="6">
        <f>IF(ISERROR(VLOOKUP($A40,'Import OffPeak'!$A$3:CQ$99,90,FALSE)-VLOOKUP($A40,'Import OffPeak change'!$A$106:CQ$202,90,FALSE)),0,(VLOOKUP($A40,'Import OffPeak'!$A$3:CQ$99,90,FALSE)-VLOOKUP($A40,'Import OffPeak change'!$A$106:CQ$202,90,FALSE)))</f>
        <v>0</v>
      </c>
      <c r="CM40" s="6">
        <f>IF(ISERROR(VLOOKUP($A40,'Import OffPeak'!$A$3:CR$99,91,FALSE)-VLOOKUP($A40,'Import OffPeak change'!$A$106:CR$202,91,FALSE)),0,(VLOOKUP($A40,'Import OffPeak'!$A$3:CR$99,91,FALSE)-VLOOKUP($A40,'Import OffPeak change'!$A$106:CR$202,91,FALSE)))</f>
        <v>0</v>
      </c>
      <c r="CN40" s="6">
        <f>IF(ISERROR(VLOOKUP($A40,'Import OffPeak'!$A$3:CS$99,92,FALSE)-VLOOKUP($A40,'Import OffPeak change'!$A$106:CS$202,92,FALSE)),0,(VLOOKUP($A40,'Import OffPeak'!$A$3:CS$99,92,FALSE)-VLOOKUP($A40,'Import OffPeak change'!$A$106:CS$202,92,FALSE)))</f>
        <v>0</v>
      </c>
      <c r="CO40" s="6">
        <f>IF(ISERROR(VLOOKUP($A40,'Import OffPeak'!$A$3:CT$99,93,FALSE)-VLOOKUP($A40,'Import OffPeak change'!$A$106:CT$202,93,FALSE)),0,(VLOOKUP($A40,'Import OffPeak'!$A$3:CT$99,93,FALSE)-VLOOKUP($A40,'Import OffPeak change'!$A$106:CT$202,93,FALSE)))</f>
        <v>0</v>
      </c>
      <c r="CP40" s="6">
        <f>IF(ISERROR(VLOOKUP($A40,'Import OffPeak'!$A$3:CU$99,94,FALSE)-VLOOKUP($A40,'Import OffPeak change'!$A$106:CU$202,94,FALSE)),0,(VLOOKUP($A40,'Import OffPeak'!$A$3:CU$99,94,FALSE)-VLOOKUP($A40,'Import OffPeak change'!$A$106:CU$202,94,FALSE)))</f>
        <v>0</v>
      </c>
      <c r="CQ40" s="6">
        <f>IF(ISERROR(VLOOKUP($A40,'Import OffPeak'!$A$3:CV$99,95,FALSE)-VLOOKUP($A40,'Import OffPeak change'!$A$106:CV$202,95,FALSE)),0,(VLOOKUP($A40,'Import OffPeak'!$A$3:CV$99,95,FALSE)-VLOOKUP($A40,'Import OffPeak change'!$A$106:CV$202,95,FALSE)))</f>
        <v>0</v>
      </c>
      <c r="CR40" s="6">
        <f>IF(ISERROR(VLOOKUP($A40,'Import OffPeak'!$A$3:CW$99,96,FALSE)-VLOOKUP($A40,'Import OffPeak change'!$A$106:CW$202,96,FALSE)),0,(VLOOKUP($A40,'Import OffPeak'!$A$3:CW$99,96,FALSE)-VLOOKUP($A40,'Import OffPeak change'!$A$106:CW$202,96,FALSE)))</f>
        <v>0</v>
      </c>
      <c r="CS40" s="6">
        <f>IF(ISERROR(VLOOKUP($A40,'Import OffPeak'!$A$3:CX$99,97,FALSE)-VLOOKUP($A40,'Import OffPeak change'!$A$106:CX$202,97,FALSE)),0,(VLOOKUP($A40,'Import OffPeak'!$A$3:CX$99,97,FALSE)-VLOOKUP($A40,'Import OffPeak change'!$A$106:CX$202,97,FALSE)))</f>
        <v>0</v>
      </c>
      <c r="CT40" s="6">
        <f>IF(ISERROR(VLOOKUP($A40,'Import OffPeak'!$A$3:CY$99,98,FALSE)-VLOOKUP($A40,'Import OffPeak change'!$A$106:CY$202,98,FALSE)),0,(VLOOKUP($A40,'Import OffPeak'!$A$3:CY$99,98,FALSE)-VLOOKUP($A40,'Import OffPeak change'!$A$106:CY$202,98,FALSE)))</f>
        <v>0</v>
      </c>
      <c r="CU40" s="6">
        <f>IF(ISERROR(VLOOKUP($A40,'Import OffPeak'!$A$3:CZ$99,99,FALSE)-VLOOKUP($A40,'Import OffPeak change'!$A$106:CZ$202,99,FALSE)),0,(VLOOKUP($A40,'Import OffPeak'!$A$3:CZ$99,99,FALSE)-VLOOKUP($A40,'Import OffPeak change'!$A$106:CZ$202,99,FALSE)))</f>
        <v>0</v>
      </c>
      <c r="CV40" s="6">
        <f>IF(ISERROR(VLOOKUP($A40,'Import OffPeak'!$A$3:DA$99,100,FALSE)-VLOOKUP($A40,'Import OffPeak change'!$A$106:DA$202,100,FALSE)),0,(VLOOKUP($A40,'Import OffPeak'!$A$3:DA$99,100,FALSE)-VLOOKUP($A40,'Import OffPeak change'!$A$106:DA$202,100,FALSE)))</f>
        <v>0</v>
      </c>
      <c r="CW40" s="6">
        <f>IF(ISERROR(VLOOKUP($A40,'Import OffPeak'!$A$3:DB$99,101,FALSE)-VLOOKUP($A40,'Import OffPeak change'!$A$106:DB$202,101,FALSE)),0,(VLOOKUP($A40,'Import OffPeak'!$A$3:DB$99,101,FALSE)-VLOOKUP($A40,'Import OffPeak change'!$A$106:DB$202,101,FALSE)))</f>
        <v>0</v>
      </c>
      <c r="CX40" s="6">
        <f>IF(ISERROR(VLOOKUP($A40,'Import OffPeak'!$A$3:DC$99,102,FALSE)-VLOOKUP($A40,'Import OffPeak change'!$A$106:DC$202,102,FALSE)),0,(VLOOKUP($A40,'Import OffPeak'!$A$3:DC$99,102,FALSE)-VLOOKUP($A40,'Import OffPeak change'!$A$106:DC$202,102,FALSE)))</f>
        <v>0</v>
      </c>
      <c r="CY40" s="6">
        <f>IF(ISERROR(VLOOKUP($A40,'Import OffPeak'!$A$3:DD$99,103,FALSE)-VLOOKUP($A40,'Import OffPeak change'!$A$106:DD$202,103,FALSE)),0,(VLOOKUP($A40,'Import OffPeak'!$A$3:DD$99,103,FALSE)-VLOOKUP($A40,'Import OffPeak change'!$A$106:DD$202,103,FALSE)))</f>
        <v>0</v>
      </c>
      <c r="CZ40" s="6">
        <f>IF(ISERROR(VLOOKUP($A40,'Import OffPeak'!$A$3:DE$99,104,FALSE)-VLOOKUP($A40,'Import OffPeak change'!$A$106:DE$202,104,FALSE)),0,(VLOOKUP($A40,'Import OffPeak'!$A$3:DE$99,104,FALSE)-VLOOKUP($A40,'Import OffPeak change'!$A$106:DE$202,104,FALSE)))</f>
        <v>0</v>
      </c>
      <c r="DA40" s="6">
        <f>IF(ISERROR(VLOOKUP($A40,'Import OffPeak'!$A$3:DF$99,105,FALSE)-VLOOKUP($A40,'Import OffPeak change'!$A$106:DF$202,105,FALSE)),0,(VLOOKUP($A40,'Import OffPeak'!$A$3:DF$99,105,FALSE)-VLOOKUP($A40,'Import OffPeak change'!$A$106:DF$202,105,FALSE)))</f>
        <v>0</v>
      </c>
      <c r="DB40" s="6">
        <f>IF(ISERROR(VLOOKUP($A40,'Import OffPeak'!$A$3:DG$99,106,FALSE)-VLOOKUP($A40,'Import OffPeak change'!$A$106:DG$202,106,FALSE)),0,(VLOOKUP($A40,'Import OffPeak'!$A$3:DG$99,106,FALSE)-VLOOKUP($A40,'Import OffPeak change'!$A$106:DG$202,106,FALSE)))</f>
        <v>0</v>
      </c>
      <c r="DC40" s="6">
        <f>IF(ISERROR(VLOOKUP($A40,'Import OffPeak'!$A$3:DH$99,107,FALSE)-VLOOKUP($A40,'Import OffPeak change'!$A$106:DH$202,107,FALSE)),0,(VLOOKUP($A40,'Import OffPeak'!$A$3:DH$99,107,FALSE)-VLOOKUP($A40,'Import OffPeak change'!$A$106:DH$202,107,FALSE)))</f>
        <v>0</v>
      </c>
      <c r="DD40" s="6">
        <f>IF(ISERROR(VLOOKUP($A40,'Import OffPeak'!$A$3:DI$99,108,FALSE)-VLOOKUP($A40,'Import OffPeak change'!$A$106:DI$202,108,FALSE)),0,(VLOOKUP($A40,'Import OffPeak'!$A$3:DI$99,108,FALSE)-VLOOKUP($A40,'Import OffPeak change'!$A$106:DI$202,108,FALSE)))</f>
        <v>0</v>
      </c>
      <c r="DE40" s="6">
        <f>IF(ISERROR(VLOOKUP($A40,'Import OffPeak'!$A$3:DJ$99,109,FALSE)-VLOOKUP($A40,'Import OffPeak change'!$A$106:DJ$202,109,FALSE)),0,(VLOOKUP($A40,'Import OffPeak'!$A$3:DJ$99,109,FALSE)-VLOOKUP($A40,'Import OffPeak change'!$A$106:DJ$202,109,FALSE)))</f>
        <v>0</v>
      </c>
      <c r="DF40" s="6">
        <f>IF(ISERROR(VLOOKUP($A40,'Import OffPeak'!$A$3:DK$99,110,FALSE)-VLOOKUP($A40,'Import OffPeak change'!$A$106:DK$202,110,FALSE)),0,(VLOOKUP($A40,'Import OffPeak'!$A$3:DK$99,110,FALSE)-VLOOKUP($A40,'Import OffPeak change'!$A$106:DK$202,110,FALSE)))</f>
        <v>0</v>
      </c>
      <c r="DG40" s="6">
        <f>IF(ISERROR(VLOOKUP($A40,'Import OffPeak'!$A$3:DL$99,111,FALSE)-VLOOKUP($A40,'Import OffPeak change'!$A$106:DL$202,111,FALSE)),0,(VLOOKUP($A40,'Import OffPeak'!$A$3:DL$99,111,FALSE)-VLOOKUP($A40,'Import OffPeak change'!$A$106:DL$202,111,FALSE)))</f>
        <v>0</v>
      </c>
      <c r="DH40" s="6">
        <f>IF(ISERROR(VLOOKUP($A40,'Import OffPeak'!$A$3:DM$99,112,FALSE)-VLOOKUP($A40,'Import OffPeak change'!$A$106:DM$202,112,FALSE)),0,(VLOOKUP($A40,'Import OffPeak'!$A$3:DM$99,112,FALSE)-VLOOKUP($A40,'Import OffPeak change'!$A$106:DM$202,112,FALSE)))</f>
        <v>0</v>
      </c>
      <c r="DI40" s="6">
        <f>IF(ISERROR(VLOOKUP($A40,'Import OffPeak'!$A$3:DN$99,113,FALSE)-VLOOKUP($A40,'Import OffPeak change'!$A$106:DN$202,113,FALSE)),0,(VLOOKUP($A40,'Import OffPeak'!$A$3:DN$99,113,FALSE)-VLOOKUP($A40,'Import OffPeak change'!$A$106:DN$202,113,FALSE)))</f>
        <v>0</v>
      </c>
      <c r="DJ40" s="6">
        <f>IF(ISERROR(VLOOKUP($A40,'Import OffPeak'!$A$3:DO$99,114,FALSE)-VLOOKUP($A40,'Import OffPeak change'!$A$106:DO$202,114,FALSE)),0,(VLOOKUP($A40,'Import OffPeak'!$A$3:DO$99,114,FALSE)-VLOOKUP($A40,'Import OffPeak change'!$A$106:DO$202,114,FALSE)))</f>
        <v>0</v>
      </c>
      <c r="DK40" s="6">
        <f>IF(ISERROR(VLOOKUP($A40,'Import OffPeak'!$A$3:DP$99,115,FALSE)-VLOOKUP($A40,'Import OffPeak change'!$A$106:DP$202,115,FALSE)),0,(VLOOKUP($A40,'Import OffPeak'!$A$3:DP$99,115,FALSE)-VLOOKUP($A40,'Import OffPeak change'!$A$106:DP$202,115,FALSE)))</f>
        <v>0</v>
      </c>
      <c r="DL40" s="6">
        <f>IF(ISERROR(VLOOKUP($A40,'Import OffPeak'!$A$3:DQ$99,116,FALSE)-VLOOKUP($A40,'Import OffPeak change'!$A$106:DQ$202,116,FALSE)),0,(VLOOKUP($A40,'Import OffPeak'!$A$3:DQ$99,116,FALSE)-VLOOKUP($A40,'Import OffPeak change'!$A$106:DQ$202,116,FALSE)))</f>
        <v>0</v>
      </c>
      <c r="DM40" s="6">
        <f>IF(ISERROR(VLOOKUP($A40,'Import OffPeak'!$A$3:DR$99,117,FALSE)-VLOOKUP($A40,'Import OffPeak change'!$A$106:DR$202,117,FALSE)),0,(VLOOKUP($A40,'Import OffPeak'!$A$3:DR$99,117,FALSE)-VLOOKUP($A40,'Import OffPeak change'!$A$106:DR$202,117,FALSE)))</f>
        <v>0</v>
      </c>
      <c r="DN40" s="6">
        <f>IF(ISERROR(VLOOKUP($A40,'Import OffPeak'!$A$3:DS$99,118,FALSE)-VLOOKUP($A40,'Import OffPeak change'!$A$106:DS$202,118,FALSE)),0,(VLOOKUP($A40,'Import OffPeak'!$A$3:DS$99,118,FALSE)-VLOOKUP($A40,'Import OffPeak change'!$A$106:DS$202,118,FALSE)))</f>
        <v>0</v>
      </c>
      <c r="DO40" s="6">
        <f>IF(ISERROR(VLOOKUP($A40,'Import OffPeak'!$A$3:DT$99,119,FALSE)-VLOOKUP($A40,'Import OffPeak change'!$A$106:DT$202,119,FALSE)),0,(VLOOKUP($A40,'Import OffPeak'!$A$3:DT$99,119,FALSE)-VLOOKUP($A40,'Import OffPeak change'!$A$106:DT$202,119,FALSE)))</f>
        <v>0</v>
      </c>
      <c r="DP40" s="6">
        <f>IF(ISERROR(VLOOKUP($A40,'Import OffPeak'!$A$3:DU$99,120,FALSE)-VLOOKUP($A40,'Import OffPeak change'!$A$106:DU$202,120,FALSE)),0,(VLOOKUP($A40,'Import OffPeak'!$A$3:DU$99,120,FALSE)-VLOOKUP($A40,'Import OffPeak change'!$A$106:DU$202,120,FALSE)))</f>
        <v>0</v>
      </c>
      <c r="DQ40" s="6">
        <f>IF(ISERROR(VLOOKUP($A40,'Import OffPeak'!$A$3:DV$99,121,FALSE)-VLOOKUP($A40,'Import OffPeak change'!$A$106:DV$202,121,FALSE)),0,(VLOOKUP($A40,'Import OffPeak'!$A$3:DV$99,121,FALSE)-VLOOKUP($A40,'Import OffPeak change'!$A$106:DV$202,121,FALSE)))</f>
        <v>0</v>
      </c>
      <c r="DR40" s="6">
        <f>IF(ISERROR(VLOOKUP($A40,'Import OffPeak'!$A$3:DW$99,122,FALSE)-VLOOKUP($A40,'Import OffPeak change'!$A$106:DW$202,122,FALSE)),0,(VLOOKUP($A40,'Import OffPeak'!$A$3:DW$99,122,FALSE)-VLOOKUP($A40,'Import OffPeak change'!$A$106:DW$202,122,FALSE)))</f>
        <v>0</v>
      </c>
      <c r="DS40" s="6">
        <f>IF(ISERROR(VLOOKUP($A40,'Import OffPeak'!$A$3:DX$99,123,FALSE)-VLOOKUP($A40,'Import OffPeak change'!$A$106:DX$202,123,FALSE)),0,(VLOOKUP($A40,'Import OffPeak'!$A$3:DX$99,123,FALSE)-VLOOKUP($A40,'Import OffPeak change'!$A$106:DX$202,123,FALSE)))</f>
        <v>0</v>
      </c>
      <c r="DT40" s="6">
        <f>IF(ISERROR(VLOOKUP($A40,'Import OffPeak'!$A$3:DY$99,124,FALSE)-VLOOKUP($A40,'Import OffPeak change'!$A$106:DY$202,124,FALSE)),0,(VLOOKUP($A40,'Import OffPeak'!$A$3:DY$99,124,FALSE)-VLOOKUP($A40,'Import OffPeak change'!$A$106:DY$202,124,FALSE)))</f>
        <v>0</v>
      </c>
      <c r="DU40" s="6">
        <f>IF(ISERROR(VLOOKUP($A40,'Import OffPeak'!$A$3:DZ$99,125,FALSE)-VLOOKUP($A40,'Import OffPeak change'!$A$106:DZ$202,125,FALSE)),0,(VLOOKUP($A40,'Import OffPeak'!$A$3:DZ$99,125,FALSE)-VLOOKUP($A40,'Import OffPeak change'!$A$106:DZ$202,125,FALSE)))</f>
        <v>0</v>
      </c>
      <c r="DV40" s="6">
        <f>IF(ISERROR(VLOOKUP($A40,'Import OffPeak'!$A$3:EA$99,126,FALSE)-VLOOKUP($A40,'Import OffPeak change'!$A$106:EA$202,126,FALSE)),0,(VLOOKUP($A40,'Import OffPeak'!$A$3:EA$99,126,FALSE)-VLOOKUP($A40,'Import OffPeak change'!$A$106:EA$202,126,FALSE)))</f>
        <v>0</v>
      </c>
      <c r="DW40" s="6">
        <f>IF(ISERROR(VLOOKUP($A40,'Import OffPeak'!$A$3:EB$99,127,FALSE)-VLOOKUP($A40,'Import OffPeak change'!$A$106:EB$202,127,FALSE)),0,(VLOOKUP($A40,'Import OffPeak'!$A$3:EB$99,127,FALSE)-VLOOKUP($A40,'Import OffPeak change'!$A$106:EB$202,127,FALSE)))</f>
        <v>0</v>
      </c>
      <c r="DX40" s="6">
        <f>IF(ISERROR(VLOOKUP($A40,'Import OffPeak'!$A$3:EC$99,128,FALSE)-VLOOKUP($A40,'Import OffPeak change'!$A$106:EC$202,128,FALSE)),0,(VLOOKUP($A40,'Import OffPeak'!$A$3:EC$99,128,FALSE)-VLOOKUP($A40,'Import OffPeak change'!$A$106:EC$202,128,FALSE)))</f>
        <v>0</v>
      </c>
      <c r="DY40" s="6">
        <f>IF(ISERROR(VLOOKUP($A40,'Import OffPeak'!$A$3:ED$99,129,FALSE)-VLOOKUP($A40,'Import OffPeak change'!$A$106:ED$202,129,FALSE)),0,(VLOOKUP($A40,'Import OffPeak'!$A$3:ED$99,129,FALSE)-VLOOKUP($A40,'Import OffPeak change'!$A$106:ED$202,129,FALSE)))</f>
        <v>0</v>
      </c>
      <c r="DZ40" s="6">
        <f>IF(ISERROR(VLOOKUP($A40,'Import OffPeak'!$A$3:EE$99,130,FALSE)-VLOOKUP($A40,'Import OffPeak change'!$A$106:EE$202,130,FALSE)),0,(VLOOKUP($A40,'Import OffPeak'!$A$3:EE$99,130,FALSE)-VLOOKUP($A40,'Import OffPeak change'!$A$106:EE$202,130,FALSE)))</f>
        <v>0</v>
      </c>
      <c r="EA40" s="6">
        <f>IF(ISERROR(VLOOKUP($A40,'Import OffPeak'!$A$3:EF$99,131,FALSE)-VLOOKUP($A40,'Import OffPeak change'!$A$106:EF$202,131,FALSE)),0,(VLOOKUP($A40,'Import OffPeak'!$A$3:EF$99,131,FALSE)-VLOOKUP($A40,'Import OffPeak change'!$A$106:EF$202,131,FALSE)))</f>
        <v>0</v>
      </c>
      <c r="EB40" s="6">
        <f>IF(ISERROR(VLOOKUP($A40,'Import OffPeak'!$A$3:EG$99,132,FALSE)-VLOOKUP($A40,'Import OffPeak change'!$A$106:EG$202,132,FALSE)),0,(VLOOKUP($A40,'Import OffPeak'!$A$3:EG$99,132,FALSE)-VLOOKUP($A40,'Import OffPeak change'!$A$106:EG$202,132,FALSE)))</f>
        <v>0</v>
      </c>
      <c r="EC40" s="6">
        <f>IF(ISERROR(VLOOKUP($A40,'Import OffPeak'!$A$3:EH$99,133,FALSE)-VLOOKUP($A40,'Import OffPeak change'!$A$106:EH$202,133,FALSE)),0,(VLOOKUP($A40,'Import OffPeak'!$A$3:EH$99,133,FALSE)-VLOOKUP($A40,'Import OffPeak change'!$A$106:EH$202,133,FALSE)))</f>
        <v>0</v>
      </c>
      <c r="ED40" s="6">
        <f>IF(ISERROR(VLOOKUP($A40,'Import OffPeak'!$A$3:EI$99,134,FALSE)-VLOOKUP($A40,'Import OffPeak change'!$A$106:EI$202,134,FALSE)),0,(VLOOKUP($A40,'Import OffPeak'!$A$3:EI$99,134,FALSE)-VLOOKUP($A40,'Import OffPeak change'!$A$106:EI$202,134,FALSE)))</f>
        <v>0</v>
      </c>
      <c r="EE40" s="6">
        <f>IF(ISERROR(VLOOKUP($A40,'Import OffPeak'!$A$3:EJ$99,135,FALSE)-VLOOKUP($A40,'Import OffPeak change'!$A$106:EJ$202,135,FALSE)),0,(VLOOKUP($A40,'Import OffPeak'!$A$3:EJ$99,135,FALSE)-VLOOKUP($A40,'Import OffPeak change'!$A$106:EJ$202,135,FALSE)))</f>
        <v>0</v>
      </c>
      <c r="EF40" s="6">
        <f>IF(ISERROR(VLOOKUP($A40,'Import OffPeak'!$A$3:EK$99,136,FALSE)-VLOOKUP($A40,'Import OffPeak change'!$A$106:EK$202,136,FALSE)),0,(VLOOKUP($A40,'Import OffPeak'!$A$3:EK$99,136,FALSE)-VLOOKUP($A40,'Import OffPeak change'!$A$106:EK$202,136,FALSE)))</f>
        <v>0</v>
      </c>
      <c r="EG40" s="6">
        <f>IF(ISERROR(VLOOKUP($A40,'Import OffPeak'!$A$3:EL$99,137,FALSE)-VLOOKUP($A40,'Import OffPeak change'!$A$106:EL$202,137,FALSE)),0,(VLOOKUP($A40,'Import OffPeak'!$A$3:EL$99,137,FALSE)-VLOOKUP($A40,'Import OffPeak change'!$A$106:EL$202,137,FALSE)))</f>
        <v>0</v>
      </c>
      <c r="EH40" s="6">
        <f>IF(ISERROR(VLOOKUP($A40,'Import OffPeak'!$A$3:EM$99,138,FALSE)-VLOOKUP($A40,'Import OffPeak change'!$A$106:EM$202,138,FALSE)),0,(VLOOKUP($A40,'Import OffPeak'!$A$3:EM$99,138,FALSE)-VLOOKUP($A40,'Import OffPeak change'!$A$106:EM$202,138,FALSE)))</f>
        <v>0</v>
      </c>
      <c r="EI40" s="6">
        <f>IF(ISERROR(VLOOKUP($A40,'Import OffPeak'!$A$3:EN$99,139,FALSE)-VLOOKUP($A40,'Import OffPeak change'!$A$106:EN$202,139,FALSE)),0,(VLOOKUP($A40,'Import OffPeak'!$A$3:EN$99,139,FALSE)-VLOOKUP($A40,'Import OffPeak change'!$A$106:EN$202,139,FALSE)))</f>
        <v>0</v>
      </c>
      <c r="EJ40" s="6">
        <f>IF(ISERROR(VLOOKUP($A40,'Import OffPeak'!$A$3:EO$99,140,FALSE)-VLOOKUP($A40,'Import OffPeak change'!$A$106:EO$202,140,FALSE)),0,(VLOOKUP($A40,'Import OffPeak'!$A$3:EO$99,140,FALSE)-VLOOKUP($A40,'Import OffPeak change'!$A$106:EO$202,140,FALSE)))</f>
        <v>0</v>
      </c>
      <c r="EK40" s="6">
        <f>IF(ISERROR(VLOOKUP($A40,'Import OffPeak'!$A$3:EP$99,141,FALSE)-VLOOKUP($A40,'Import OffPeak change'!$A$106:EP$202,141,FALSE)),0,(VLOOKUP($A40,'Import OffPeak'!$A$3:EP$99,141,FALSE)-VLOOKUP($A40,'Import OffPeak change'!$A$106:EP$202,141,FALSE)))</f>
        <v>0</v>
      </c>
      <c r="EL40" s="6">
        <f>IF(ISERROR(VLOOKUP($A40,'Import OffPeak'!$A$3:EQ$99,142,FALSE)-VLOOKUP($A40,'Import OffPeak change'!$A$106:EQ$202,142,FALSE)),0,(VLOOKUP($A40,'Import OffPeak'!$A$3:EQ$99,142,FALSE)-VLOOKUP($A40,'Import OffPeak change'!$A$106:EQ$202,142,FALSE)))</f>
        <v>0</v>
      </c>
      <c r="EM40" s="6">
        <f>IF(ISERROR(VLOOKUP($A40,'Import OffPeak'!$A$3:ER$99,143,FALSE)-VLOOKUP($A40,'Import OffPeak change'!$A$106:ER$202,143,FALSE)),0,(VLOOKUP($A40,'Import OffPeak'!$A$3:ER$99,143,FALSE)-VLOOKUP($A40,'Import OffPeak change'!$A$106:ER$202,143,FALSE)))</f>
        <v>0</v>
      </c>
      <c r="EN40" s="6">
        <f>IF(ISERROR(VLOOKUP($A40,'Import OffPeak'!$A$3:ES$99,144,FALSE)-VLOOKUP($A40,'Import OffPeak change'!$A$106:ES$202,144,FALSE)),0,(VLOOKUP($A40,'Import OffPeak'!$A$3:ES$99,144,FALSE)-VLOOKUP($A40,'Import OffPeak change'!$A$106:ES$202,144,FALSE)))</f>
        <v>0</v>
      </c>
      <c r="EO40" s="6">
        <f>IF(ISERROR(VLOOKUP($A40,'Import OffPeak'!$A$3:ET$99,145,FALSE)-VLOOKUP($A40,'Import OffPeak change'!$A$106:ET$202,145,FALSE)),0,(VLOOKUP($A40,'Import OffPeak'!$A$3:ET$99,145,FALSE)-VLOOKUP($A40,'Import OffPeak change'!$A$106:ET$202,145,FALSE)))</f>
        <v>0</v>
      </c>
      <c r="EP40" s="6">
        <f>IF(ISERROR(VLOOKUP($A40,'Import OffPeak'!$A$3:EU$99,146,FALSE)-VLOOKUP($A40,'Import OffPeak change'!$A$106:EU$202,146,FALSE)),0,(VLOOKUP($A40,'Import OffPeak'!$A$3:EU$99,146,FALSE)-VLOOKUP($A40,'Import OffPeak change'!$A$106:EU$202,146,FALSE)))</f>
        <v>0</v>
      </c>
      <c r="EQ40" s="6">
        <f>IF(ISERROR(VLOOKUP($A40,'Import OffPeak'!$A$3:EV$99,147,FALSE)-VLOOKUP($A40,'Import OffPeak change'!$A$106:EV$202,147,FALSE)),0,(VLOOKUP($A40,'Import OffPeak'!$A$3:EV$99,147,FALSE)-VLOOKUP($A40,'Import OffPeak change'!$A$106:EV$202,147,FALSE)))</f>
        <v>0</v>
      </c>
      <c r="ER40" s="6">
        <f>IF(ISERROR(VLOOKUP($A40,'Import OffPeak'!$A$3:EW$99,148,FALSE)-VLOOKUP($A40,'Import OffPeak change'!$A$106:EW$202,148,FALSE)),0,(VLOOKUP($A40,'Import OffPeak'!$A$3:EW$99,148,FALSE)-VLOOKUP($A40,'Import OffPeak change'!$A$106:EW$202,148,FALSE)))</f>
        <v>0</v>
      </c>
      <c r="ES40" s="6">
        <f>IF(ISERROR(VLOOKUP($A40,'Import OffPeak'!$A$3:EX$99,149,FALSE)-VLOOKUP($A40,'Import OffPeak change'!$A$106:EX$202,149,FALSE)),0,(VLOOKUP($A40,'Import OffPeak'!$A$3:EX$99,149,FALSE)-VLOOKUP($A40,'Import OffPeak change'!$A$106:EX$202,149,FALSE)))</f>
        <v>0</v>
      </c>
      <c r="ET40" s="6">
        <f>IF(ISERROR(VLOOKUP($A40,'Import OffPeak'!$A$3:EY$99,150,FALSE)-VLOOKUP($A40,'Import OffPeak change'!$A$106:EY$202,150,FALSE)),0,(VLOOKUP($A40,'Import OffPeak'!$A$3:EY$99,150,FALSE)-VLOOKUP($A40,'Import OffPeak change'!$A$106:EY$202,150,FALSE)))</f>
        <v>0</v>
      </c>
      <c r="EU40" s="6">
        <f>IF(ISERROR(VLOOKUP($A40,'Import OffPeak'!$A$3:EZ$99,151,FALSE)-VLOOKUP($A40,'Import OffPeak change'!$A$106:EZ$202,151,FALSE)),0,(VLOOKUP($A40,'Import OffPeak'!$A$3:EZ$99,151,FALSE)-VLOOKUP($A40,'Import OffPeak change'!$A$106:EZ$202,151,FALSE)))</f>
        <v>0</v>
      </c>
      <c r="EV40" s="6">
        <f>IF(ISERROR(VLOOKUP($A40,'Import OffPeak'!$A$3:FA$99,152,FALSE)-VLOOKUP($A40,'Import OffPeak change'!$A$106:FA$202,152,FALSE)),0,(VLOOKUP($A40,'Import OffPeak'!$A$3:FA$99,152,FALSE)-VLOOKUP($A40,'Import OffPeak change'!$A$106:FA$202,152,FALSE)))</f>
        <v>0</v>
      </c>
      <c r="EW40" s="6">
        <f>IF(ISERROR(VLOOKUP($A40,'Import OffPeak'!$A$3:FB$99,153,FALSE)-VLOOKUP($A40,'Import OffPeak change'!$A$106:FB$202,153,FALSE)),0,(VLOOKUP($A40,'Import OffPeak'!$A$3:FB$99,153,FALSE)-VLOOKUP($A40,'Import OffPeak change'!$A$106:FB$202,153,FALSE)))</f>
        <v>0</v>
      </c>
      <c r="EX40" s="6">
        <f>IF(ISERROR(VLOOKUP($A40,'Import OffPeak'!$A$3:FC$99,154,FALSE)-VLOOKUP($A40,'Import OffPeak change'!$A$106:FC$202,154,FALSE)),0,(VLOOKUP($A40,'Import OffPeak'!$A$3:FC$99,154,FALSE)-VLOOKUP($A40,'Import OffPeak change'!$A$106:FC$202,154,FALSE)))</f>
        <v>0</v>
      </c>
      <c r="EY40" s="6">
        <f>IF(ISERROR(VLOOKUP($A40,'Import OffPeak'!$A$3:FD$99,155,FALSE)-VLOOKUP($A40,'Import OffPeak change'!$A$106:FD$202,155,FALSE)),0,(VLOOKUP($A40,'Import OffPeak'!$A$3:FD$99,155,FALSE)-VLOOKUP($A40,'Import OffPeak change'!$A$106:FD$202,155,FALSE)))</f>
        <v>0</v>
      </c>
      <c r="EZ40" s="6">
        <f>IF(ISERROR(VLOOKUP($A40,'Import OffPeak'!$A$3:FE$99,156,FALSE)-VLOOKUP($A40,'Import OffPeak change'!$A$106:FE$202,156,FALSE)),0,(VLOOKUP($A40,'Import OffPeak'!$A$3:FE$99,156,FALSE)-VLOOKUP($A40,'Import OffPeak change'!$A$106:FE$202,156,FALSE)))</f>
        <v>0</v>
      </c>
      <c r="FA40" s="6">
        <f>IF(ISERROR(VLOOKUP($A40,'Import OffPeak'!$A$3:FF$99,157,FALSE)-VLOOKUP($A40,'Import OffPeak change'!$A$106:FF$202,157,FALSE)),0,(VLOOKUP($A40,'Import OffPeak'!$A$3:FF$99,157,FALSE)-VLOOKUP($A40,'Import OffPeak change'!$A$106:FF$202,157,FALSE)))</f>
        <v>0</v>
      </c>
      <c r="FB40" s="6">
        <f>IF(ISERROR(VLOOKUP($A40,'Import OffPeak'!$A$3:FG$99,158,FALSE)-VLOOKUP($A40,'Import OffPeak change'!$A$106:FG$202,158,FALSE)),0,(VLOOKUP($A40,'Import OffPeak'!$A$3:FG$99,158,FALSE)-VLOOKUP($A40,'Import OffPeak change'!$A$106:FG$202,158,FALSE)))</f>
        <v>0</v>
      </c>
      <c r="FC40" s="6">
        <f>IF(ISERROR(VLOOKUP($A40,'Import OffPeak'!$A$3:FH$99,159,FALSE)-VLOOKUP($A40,'Import OffPeak change'!$A$106:FH$202,159,FALSE)),0,(VLOOKUP($A40,'Import OffPeak'!$A$3:FH$99,159,FALSE)-VLOOKUP($A40,'Import OffPeak change'!$A$106:FH$202,159,FALSE)))</f>
        <v>0</v>
      </c>
      <c r="FD40" s="6">
        <f>IF(ISERROR(VLOOKUP($A40,'Import OffPeak'!$A$3:FI$99,160,FALSE)-VLOOKUP($A40,'Import OffPeak change'!$A$106:FI$202,160,FALSE)),0,(VLOOKUP($A40,'Import OffPeak'!$A$3:FI$99,160,FALSE)-VLOOKUP($A40,'Import OffPeak change'!$A$106:FI$202,160,FALSE)))</f>
        <v>0</v>
      </c>
      <c r="FE40" s="6">
        <f>IF(ISERROR(VLOOKUP($A40,'Import OffPeak'!$A$3:FJ$99,161,FALSE)-VLOOKUP($A40,'Import OffPeak change'!$A$106:FJ$202,161,FALSE)),0,(VLOOKUP($A40,'Import OffPeak'!$A$3:FJ$99,161,FALSE)-VLOOKUP($A40,'Import OffPeak change'!$A$106:FJ$202,161,FALSE)))</f>
        <v>0</v>
      </c>
      <c r="FF40" s="6">
        <f>IF(ISERROR(VLOOKUP($A40,'Import OffPeak'!$A$3:FK$99,162,FALSE)-VLOOKUP($A40,'Import OffPeak change'!$A$106:FK$202,162,FALSE)),0,(VLOOKUP($A40,'Import OffPeak'!$A$3:FK$99,162,FALSE)-VLOOKUP($A40,'Import OffPeak change'!$A$106:FK$202,162,FALSE)))</f>
        <v>0</v>
      </c>
      <c r="FG40" s="6">
        <f>IF(ISERROR(VLOOKUP($A40,'Import OffPeak'!$A$3:FL$99,163,FALSE)-VLOOKUP($A40,'Import OffPeak change'!$A$106:FL$202,163,FALSE)),0,(VLOOKUP($A40,'Import OffPeak'!$A$3:FL$99,163,FALSE)-VLOOKUP($A40,'Import OffPeak change'!$A$106:FL$202,163,FALSE)))</f>
        <v>0</v>
      </c>
      <c r="FH40" s="6">
        <f>IF(ISERROR(VLOOKUP($A40,'Import OffPeak'!$A$3:FM$99,164,FALSE)-VLOOKUP($A40,'Import OffPeak change'!$A$106:FM$202,164,FALSE)),0,(VLOOKUP($A40,'Import OffPeak'!$A$3:FM$99,164,FALSE)-VLOOKUP($A40,'Import OffPeak change'!$A$106:FM$202,164,FALSE)))</f>
        <v>0</v>
      </c>
      <c r="FI40" s="6">
        <f>IF(ISERROR(VLOOKUP($A40,'Import OffPeak'!$A$3:FN$99,165,FALSE)-VLOOKUP($A40,'Import OffPeak change'!$A$106:FN$202,165,FALSE)),0,(VLOOKUP($A40,'Import OffPeak'!$A$3:FN$99,165,FALSE)-VLOOKUP($A40,'Import OffPeak change'!$A$106:FN$202,165,FALSE)))</f>
        <v>0</v>
      </c>
      <c r="FJ40" s="6">
        <f>IF(ISERROR(VLOOKUP($A40,'Import OffPeak'!$A$3:FO$99,166,FALSE)-VLOOKUP($A40,'Import OffPeak change'!$A$106:FO$202,166,FALSE)),0,(VLOOKUP($A40,'Import OffPeak'!$A$3:FO$99,166,FALSE)-VLOOKUP($A40,'Import OffPeak change'!$A$106:FO$202,166,FALSE)))</f>
        <v>0</v>
      </c>
      <c r="FK40" s="6">
        <f>IF(ISERROR(VLOOKUP($A40,'Import OffPeak'!$A$3:FP$99,167,FALSE)-VLOOKUP($A40,'Import OffPeak change'!$A$106:FP$202,167,FALSE)),0,(VLOOKUP($A40,'Import OffPeak'!$A$3:FP$99,167,FALSE)-VLOOKUP($A40,'Import OffPeak change'!$A$106:FP$202,167,FALSE)))</f>
        <v>0</v>
      </c>
      <c r="FL40" s="6">
        <f>IF(ISERROR(VLOOKUP($A40,'Import OffPeak'!$A$3:FQ$99,168,FALSE)-VLOOKUP($A40,'Import OffPeak change'!$A$106:FQ$202,168,FALSE)),0,(VLOOKUP($A40,'Import OffPeak'!$A$3:FQ$99,168,FALSE)-VLOOKUP($A40,'Import OffPeak change'!$A$106:FQ$202,168,FALSE)))</f>
        <v>0</v>
      </c>
      <c r="FM40" s="6">
        <f>IF(ISERROR(VLOOKUP($A40,'Import OffPeak'!$A$3:FR$99,169,FALSE)-VLOOKUP($A40,'Import OffPeak change'!$A$106:FR$202,169,FALSE)),0,(VLOOKUP($A40,'Import OffPeak'!$A$3:FR$99,169,FALSE)-VLOOKUP($A40,'Import OffPeak change'!$A$106:FR$202,169,FALSE)))</f>
        <v>0</v>
      </c>
      <c r="FN40" s="6">
        <f>IF(ISERROR(VLOOKUP($A40,'Import OffPeak'!$A$3:FS$99,170,FALSE)-VLOOKUP($A40,'Import OffPeak change'!$A$106:FS$202,170,FALSE)),0,(VLOOKUP($A40,'Import OffPeak'!$A$3:FS$99,170,FALSE)-VLOOKUP($A40,'Import OffPeak change'!$A$106:FS$202,170,FALSE)))</f>
        <v>0</v>
      </c>
      <c r="FO40" s="6">
        <f>IF(ISERROR(VLOOKUP($A40,'Import OffPeak'!$A$3:FT$99,171,FALSE)-VLOOKUP($A40,'Import OffPeak change'!$A$106:FT$202,171,FALSE)),0,(VLOOKUP($A40,'Import OffPeak'!$A$3:FT$99,171,FALSE)-VLOOKUP($A40,'Import OffPeak change'!$A$106:FT$202,171,FALSE)))</f>
        <v>0</v>
      </c>
      <c r="FP40" s="6">
        <f>IF(ISERROR(VLOOKUP($A40,'Import OffPeak'!$A$3:FU$99,172,FALSE)-VLOOKUP($A40,'Import OffPeak change'!$A$106:FU$202,172,FALSE)),0,(VLOOKUP($A40,'Import OffPeak'!$A$3:FU$99,172,FALSE)-VLOOKUP($A40,'Import OffPeak change'!$A$106:FU$202,172,FALSE)))</f>
        <v>0</v>
      </c>
      <c r="FQ40" s="6">
        <f>IF(ISERROR(VLOOKUP($A40,'Import OffPeak'!$A$3:FV$99,173,FALSE)-VLOOKUP($A40,'Import OffPeak change'!$A$106:FV$202,173,FALSE)),0,(VLOOKUP($A40,'Import OffPeak'!$A$3:FV$99,173,FALSE)-VLOOKUP($A40,'Import OffPeak change'!$A$106:FV$202,173,FALSE)))</f>
        <v>0</v>
      </c>
      <c r="FR40" s="6">
        <f>IF(ISERROR(VLOOKUP($A40,'Import OffPeak'!$A$3:FW$99,174,FALSE)-VLOOKUP($A40,'Import OffPeak change'!$A$106:FW$202,174,FALSE)),0,(VLOOKUP($A40,'Import OffPeak'!$A$3:FW$99,174,FALSE)-VLOOKUP($A40,'Import OffPeak change'!$A$106:FW$202,174,FALSE)))</f>
        <v>0</v>
      </c>
      <c r="FS40" s="6">
        <f>IF(ISERROR(VLOOKUP($A40,'Import OffPeak'!$A$3:FX$99,175,FALSE)-VLOOKUP($A40,'Import OffPeak change'!$A$106:FX$202,175,FALSE)),0,(VLOOKUP($A40,'Import OffPeak'!$A$3:FX$99,175,FALSE)-VLOOKUP($A40,'Import OffPeak change'!$A$106:FX$202,175,FALSE)))</f>
        <v>0</v>
      </c>
      <c r="FT40" s="6">
        <f>IF(ISERROR(VLOOKUP($A40,'Import OffPeak'!$A$3:FY$99,176,FALSE)-VLOOKUP($A40,'Import OffPeak change'!$A$106:FY$202,176,FALSE)),0,(VLOOKUP($A40,'Import OffPeak'!$A$3:FY$99,176,FALSE)-VLOOKUP($A40,'Import OffPeak change'!$A$106:FY$202,176,FALSE)))</f>
        <v>0</v>
      </c>
      <c r="FU40" s="6">
        <f>IF(ISERROR(VLOOKUP($A40,'Import OffPeak'!$A$3:FZ$99,177,FALSE)-VLOOKUP($A40,'Import OffPeak change'!$A$106:FZ$202,177,FALSE)),0,(VLOOKUP($A40,'Import OffPeak'!$A$3:FZ$99,177,FALSE)-VLOOKUP($A40,'Import OffPeak change'!$A$106:FZ$202,177,FALSE)))</f>
        <v>0</v>
      </c>
      <c r="FV40" s="6">
        <f>IF(ISERROR(VLOOKUP($A40,'Import OffPeak'!$A$3:GA$99,178,FALSE)-VLOOKUP($A40,'Import OffPeak change'!$A$106:GA$202,178,FALSE)),0,(VLOOKUP($A40,'Import OffPeak'!$A$3:GA$99,178,FALSE)-VLOOKUP($A40,'Import OffPeak change'!$A$106:GA$202,178,FALSE)))</f>
        <v>0</v>
      </c>
      <c r="FW40" s="6">
        <f>IF(ISERROR(VLOOKUP($A40,'Import OffPeak'!$A$3:GB$99,179,FALSE)-VLOOKUP($A40,'Import OffPeak change'!$A$106:GB$202,179,FALSE)),0,(VLOOKUP($A40,'Import OffPeak'!$A$3:GB$99,179,FALSE)-VLOOKUP($A40,'Import OffPeak change'!$A$106:GB$202,179,FALSE)))</f>
        <v>0</v>
      </c>
      <c r="FX40" s="6">
        <f>IF(ISERROR(VLOOKUP($A40,'Import OffPeak'!$A$3:GC$99,180,FALSE)-VLOOKUP($A40,'Import OffPeak change'!$A$106:GC$202,180,FALSE)),0,(VLOOKUP($A40,'Import OffPeak'!$A$3:GC$99,180,FALSE)-VLOOKUP($A40,'Import OffPeak change'!$A$106:GC$202,180,FALSE)))</f>
        <v>0</v>
      </c>
      <c r="FY40" s="6">
        <f>IF(ISERROR(VLOOKUP($A40,'Import OffPeak'!$A$3:GD$99,181,FALSE)-VLOOKUP($A40,'Import OffPeak change'!$A$106:GD$202,181,FALSE)),0,(VLOOKUP($A40,'Import OffPeak'!$A$3:GD$99,181,FALSE)-VLOOKUP($A40,'Import OffPeak change'!$A$106:GD$202,181,FALSE)))</f>
        <v>0</v>
      </c>
      <c r="FZ40" s="6">
        <f>IF(ISERROR(VLOOKUP($A40,'Import OffPeak'!$A$3:GE$99,182,FALSE)-VLOOKUP($A40,'Import OffPeak change'!$A$106:GE$202,182,FALSE)),0,(VLOOKUP($A40,'Import OffPeak'!$A$3:GE$99,182,FALSE)-VLOOKUP($A40,'Import OffPeak change'!$A$106:GE$202,182,FALSE)))</f>
        <v>0</v>
      </c>
      <c r="GA40" s="6">
        <f>IF(ISERROR(VLOOKUP($A40,'Import OffPeak'!$A$3:GF$99,183,FALSE)-VLOOKUP($A40,'Import OffPeak change'!$A$106:GF$202,183,FALSE)),0,(VLOOKUP($A40,'Import OffPeak'!$A$3:GF$99,183,FALSE)-VLOOKUP($A40,'Import OffPeak change'!$A$106:GF$202,183,FALSE)))</f>
        <v>0</v>
      </c>
      <c r="GB40" s="6">
        <f>IF(ISERROR(VLOOKUP($A40,'Import OffPeak'!$A$3:GG$99,184,FALSE)-VLOOKUP($A40,'Import OffPeak change'!$A$106:GG$202,184,FALSE)),0,(VLOOKUP($A40,'Import OffPeak'!$A$3:GG$99,184,FALSE)-VLOOKUP($A40,'Import OffPeak change'!$A$106:GG$202,184,FALSE)))</f>
        <v>0</v>
      </c>
      <c r="GC40" s="6">
        <f>IF(ISERROR(VLOOKUP($A40,'Import OffPeak'!$A$3:GH$99,185,FALSE)-VLOOKUP($A40,'Import OffPeak change'!$A$106:GH$202,185,FALSE)),0,(VLOOKUP($A40,'Import OffPeak'!$A$3:GH$99,185,FALSE)-VLOOKUP($A40,'Import OffPeak change'!$A$106:GH$202,185,FALSE)))</f>
        <v>0</v>
      </c>
      <c r="GD40" s="6">
        <f>IF(ISERROR(VLOOKUP($A40,'Import OffPeak'!$A$3:GI$99,186,FALSE)-VLOOKUP($A40,'Import OffPeak change'!$A$106:GI$202,186,FALSE)),0,(VLOOKUP($A40,'Import OffPeak'!$A$3:GI$99,186,FALSE)-VLOOKUP($A40,'Import OffPeak change'!$A$106:GI$202,186,FALSE)))</f>
        <v>0</v>
      </c>
      <c r="GE40" s="6">
        <f>IF(ISERROR(VLOOKUP($A40,'Import OffPeak'!$A$3:GJ$99,187,FALSE)-VLOOKUP($A40,'Import OffPeak change'!$A$106:GJ$202,187,FALSE)),0,(VLOOKUP($A40,'Import OffPeak'!$A$3:GJ$99,187,FALSE)-VLOOKUP($A40,'Import OffPeak change'!$A$106:GJ$202,187,FALSE)))</f>
        <v>0</v>
      </c>
      <c r="GF40" s="6">
        <f>IF(ISERROR(VLOOKUP($A40,'Import OffPeak'!$A$3:GK$99,188,FALSE)-VLOOKUP($A40,'Import OffPeak change'!$A$106:GK$202,188,FALSE)),0,(VLOOKUP($A40,'Import OffPeak'!$A$3:GK$99,188,FALSE)-VLOOKUP($A40,'Import OffPeak change'!$A$106:GK$202,188,FALSE)))</f>
        <v>0</v>
      </c>
      <c r="GG40" s="6">
        <f>IF(ISERROR(VLOOKUP($A40,'Import OffPeak'!$A$3:GL$99,189,FALSE)-VLOOKUP($A40,'Import OffPeak change'!$A$106:GL$202,189,FALSE)),0,(VLOOKUP($A40,'Import OffPeak'!$A$3:GL$99,189,FALSE)-VLOOKUP($A40,'Import OffPeak change'!$A$106:GL$202,189,FALSE)))</f>
        <v>0</v>
      </c>
      <c r="GH40" s="6">
        <f>IF(ISERROR(VLOOKUP($A40,'Import OffPeak'!$A$3:GM$99,190,FALSE)-VLOOKUP($A40,'Import OffPeak change'!$A$106:GM$202,190,FALSE)),0,(VLOOKUP($A40,'Import OffPeak'!$A$3:GM$99,190,FALSE)-VLOOKUP($A40,'Import OffPeak change'!$A$106:GM$202,190,FALSE)))</f>
        <v>0</v>
      </c>
      <c r="GI40" s="6">
        <f>IF(ISERROR(VLOOKUP($A40,'Import OffPeak'!$A$3:GN$99,191,FALSE)-VLOOKUP($A40,'Import OffPeak change'!$A$106:GN$202,191,FALSE)),0,(VLOOKUP($A40,'Import OffPeak'!$A$3:GN$99,191,FALSE)-VLOOKUP($A40,'Import OffPeak change'!$A$106:GN$202,191,FALSE)))</f>
        <v>0</v>
      </c>
      <c r="GJ40" s="6">
        <f>IF(ISERROR(VLOOKUP($A40,'Import OffPeak'!$A$3:GO$99,192,FALSE)-VLOOKUP($A40,'Import OffPeak change'!$A$106:GO$202,192,FALSE)),0,(VLOOKUP($A40,'Import OffPeak'!$A$3:GO$99,192,FALSE)-VLOOKUP($A40,'Import OffPeak change'!$A$106:GO$202,192,FALSE)))</f>
        <v>0</v>
      </c>
      <c r="GK40" s="6">
        <f>IF(ISERROR(VLOOKUP($A40,'Import OffPeak'!$A$3:GP$99,193,FALSE)-VLOOKUP($A40,'Import OffPeak change'!$A$106:GP$202,193,FALSE)),0,(VLOOKUP($A40,'Import OffPeak'!$A$3:GP$99,193,FALSE)-VLOOKUP($A40,'Import OffPeak change'!$A$106:GP$202,193,FALSE)))</f>
        <v>0</v>
      </c>
      <c r="GL40" s="6">
        <f>IF(ISERROR(VLOOKUP($A40,'Import OffPeak'!$A$3:GQ$99,194,FALSE)-VLOOKUP($A40,'Import OffPeak change'!$A$106:GQ$202,194,FALSE)),0,(VLOOKUP($A40,'Import OffPeak'!$A$3:GQ$99,194,FALSE)-VLOOKUP($A40,'Import OffPeak change'!$A$106:GQ$202,194,FALSE)))</f>
        <v>0</v>
      </c>
      <c r="GM40" s="6">
        <f>IF(ISERROR(VLOOKUP($A40,'Import OffPeak'!$A$3:GR$99,195,FALSE)-VLOOKUP($A40,'Import OffPeak change'!$A$106:GR$202,195,FALSE)),0,(VLOOKUP($A40,'Import OffPeak'!$A$3:GR$99,195,FALSE)-VLOOKUP($A40,'Import OffPeak change'!$A$106:GR$202,195,FALSE)))</f>
        <v>0</v>
      </c>
      <c r="GN40" s="6">
        <f>IF(ISERROR(VLOOKUP($A40,'Import OffPeak'!$A$3:GS$99,196,FALSE)-VLOOKUP($A40,'Import OffPeak change'!$A$106:GS$202,196,FALSE)),0,(VLOOKUP($A40,'Import OffPeak'!$A$3:GS$99,196,FALSE)-VLOOKUP($A40,'Import OffPeak change'!$A$106:GS$202,196,FALSE)))</f>
        <v>0</v>
      </c>
      <c r="GO40" s="6">
        <f>IF(ISERROR(VLOOKUP($A40,'Import OffPeak'!$A$3:GT$99,197,FALSE)-VLOOKUP($A40,'Import OffPeak change'!$A$106:GT$202,197,FALSE)),0,(VLOOKUP($A40,'Import OffPeak'!$A$3:GT$99,197,FALSE)-VLOOKUP($A40,'Import OffPeak change'!$A$106:GT$202,197,FALSE)))</f>
        <v>0</v>
      </c>
      <c r="GP40" s="6">
        <f>IF(ISERROR(VLOOKUP($A40,'Import OffPeak'!$A$3:GU$99,198,FALSE)-VLOOKUP($A40,'Import OffPeak change'!$A$106:GU$202,198,FALSE)),0,(VLOOKUP($A40,'Import OffPeak'!$A$3:GU$99,198,FALSE)-VLOOKUP($A40,'Import OffPeak change'!$A$106:GU$202,198,FALSE)))</f>
        <v>0</v>
      </c>
      <c r="GQ40" s="6">
        <f>IF(ISERROR(VLOOKUP($A40,'Import OffPeak'!$A$3:GV$99,199,FALSE)-VLOOKUP($A40,'Import OffPeak change'!$A$106:GV$202,199,FALSE)),0,(VLOOKUP($A40,'Import OffPeak'!$A$3:GV$99,199,FALSE)-VLOOKUP($A40,'Import OffPeak change'!$A$106:GV$202,199,FALSE)))</f>
        <v>0</v>
      </c>
      <c r="GR40" s="6">
        <f>IF(ISERROR(VLOOKUP($A40,'Import OffPeak'!$A$3:GW$99,200,FALSE)-VLOOKUP($A40,'Import OffPeak change'!$A$106:GW$202,200,FALSE)),0,(VLOOKUP($A40,'Import OffPeak'!$A$3:GW$99,200,FALSE)-VLOOKUP($A40,'Import OffPeak change'!$A$106:GW$202,200,FALSE)))</f>
        <v>0</v>
      </c>
      <c r="GS40" s="6">
        <f>IF(ISERROR(VLOOKUP($A40,'Import OffPeak'!$A$3:GX$99,201,FALSE)-VLOOKUP($A40,'Import OffPeak change'!$A$106:GX$202,201,FALSE)),0,(VLOOKUP($A40,'Import OffPeak'!$A$3:GX$99,201,FALSE)-VLOOKUP($A40,'Import OffPeak change'!$A$106:GX$202,201,FALSE)))</f>
        <v>0</v>
      </c>
      <c r="GT40" s="6">
        <f>IF(ISERROR(VLOOKUP($A40,'Import OffPeak'!$A$3:GY$99,202,FALSE)-VLOOKUP($A40,'Import OffPeak change'!$A$106:GY$202,202,FALSE)),0,(VLOOKUP($A40,'Import OffPeak'!$A$3:GY$99,202,FALSE)-VLOOKUP($A40,'Import OffPeak change'!$A$106:GY$202,202,FALSE)))</f>
        <v>0</v>
      </c>
      <c r="GU40" s="6">
        <f>IF(ISERROR(VLOOKUP($A40,'Import OffPeak'!$A$3:GZ$99,203,FALSE)-VLOOKUP($A40,'Import OffPeak change'!$A$106:GZ$202,203,FALSE)),0,(VLOOKUP($A40,'Import OffPeak'!$A$3:GZ$99,203,FALSE)-VLOOKUP($A40,'Import OffPeak change'!$A$106:GZ$202,203,FALSE)))</f>
        <v>0</v>
      </c>
      <c r="GV40" s="6">
        <f>IF(ISERROR(VLOOKUP($A40,'Import OffPeak'!$A$3:HA$99,204,FALSE)-VLOOKUP($A40,'Import OffPeak change'!$A$106:HA$202,204,FALSE)),0,(VLOOKUP($A40,'Import OffPeak'!$A$3:HA$99,204,FALSE)-VLOOKUP($A40,'Import OffPeak change'!$A$106:HA$202,204,FALSE)))</f>
        <v>0</v>
      </c>
      <c r="GW40" s="6">
        <f>IF(ISERROR(VLOOKUP($A40,'Import OffPeak'!$A$3:HB$99,205,FALSE)-VLOOKUP($A40,'Import OffPeak change'!$A$106:HB$202,205,FALSE)),0,(VLOOKUP($A40,'Import OffPeak'!$A$3:HB$99,205,FALSE)-VLOOKUP($A40,'Import OffPeak change'!$A$106:HB$202,205,FALSE)))</f>
        <v>0</v>
      </c>
      <c r="GX40" s="6">
        <f>IF(ISERROR(VLOOKUP($A40,'Import OffPeak'!$A$3:HC$99,206,FALSE)-VLOOKUP($A40,'Import OffPeak change'!$A$106:HC$202,206,FALSE)),0,(VLOOKUP($A40,'Import OffPeak'!$A$3:HC$99,206,FALSE)-VLOOKUP($A40,'Import OffPeak change'!$A$106:HC$202,206,FALSE)))</f>
        <v>0</v>
      </c>
      <c r="GY40" s="6">
        <f>IF(ISERROR(VLOOKUP($A40,'Import OffPeak'!$A$3:HD$99,207,FALSE)-VLOOKUP($A40,'Import OffPeak change'!$A$106:HD$202,207,FALSE)),0,(VLOOKUP($A40,'Import OffPeak'!$A$3:HD$99,207,FALSE)-VLOOKUP($A40,'Import OffPeak change'!$A$106:HD$202,207,FALSE)))</f>
        <v>0</v>
      </c>
      <c r="GZ40" s="6">
        <f>IF(ISERROR(VLOOKUP($A40,'Import OffPeak'!$A$3:HE$99,208,FALSE)-VLOOKUP($A40,'Import OffPeak change'!$A$106:HE$202,208,FALSE)),0,(VLOOKUP($A40,'Import OffPeak'!$A$3:HE$99,208,FALSE)-VLOOKUP($A40,'Import OffPeak change'!$A$106:HE$202,208,FALSE)))</f>
        <v>0</v>
      </c>
      <c r="HA40" s="6">
        <f>IF(ISERROR(VLOOKUP($A40,'Import OffPeak'!$A$3:HF$99,209,FALSE)-VLOOKUP($A40,'Import OffPeak change'!$A$106:HF$202,209,FALSE)),0,(VLOOKUP($A40,'Import OffPeak'!$A$3:HF$99,209,FALSE)-VLOOKUP($A40,'Import OffPeak change'!$A$106:HF$202,209,FALSE)))</f>
        <v>0</v>
      </c>
      <c r="HB40" s="6">
        <f>IF(ISERROR(VLOOKUP($A40,'Import OffPeak'!$A$3:HG$99,210,FALSE)-VLOOKUP($A40,'Import OffPeak change'!$A$106:HG$202,210,FALSE)),0,(VLOOKUP($A40,'Import OffPeak'!$A$3:HG$99,210,FALSE)-VLOOKUP($A40,'Import OffPeak change'!$A$106:HG$202,210,FALSE)))</f>
        <v>0</v>
      </c>
      <c r="HC40" s="6">
        <f>IF(ISERROR(VLOOKUP($A40,'Import OffPeak'!$A$3:HH$99,211,FALSE)-VLOOKUP($A40,'Import OffPeak change'!$A$106:HH$202,211,FALSE)),0,(VLOOKUP($A40,'Import OffPeak'!$A$3:HH$99,211,FALSE)-VLOOKUP($A40,'Import OffPeak change'!$A$106:HH$202,211,FALSE)))</f>
        <v>0</v>
      </c>
      <c r="HD40" s="6">
        <f>IF(ISERROR(VLOOKUP($A40,'Import OffPeak'!$A$3:HI$99,212,FALSE)-VLOOKUP($A40,'Import OffPeak change'!$A$106:HI$202,212,FALSE)),0,(VLOOKUP($A40,'Import OffPeak'!$A$3:HI$99,212,FALSE)-VLOOKUP($A40,'Import OffPeak change'!$A$106:HI$202,212,FALSE)))</f>
        <v>0</v>
      </c>
      <c r="HE40" s="6">
        <f>IF(ISERROR(VLOOKUP($A40,'Import OffPeak'!$A$3:HJ$99,213,FALSE)-VLOOKUP($A40,'Import OffPeak change'!$A$106:HJ$202,213,FALSE)),0,(VLOOKUP($A40,'Import OffPeak'!$A$3:HJ$99,213,FALSE)-VLOOKUP($A40,'Import OffPeak change'!$A$106:HJ$202,213,FALSE)))</f>
        <v>0</v>
      </c>
      <c r="HF40" s="6">
        <f>IF(ISERROR(VLOOKUP($A40,'Import OffPeak'!$A$3:HK$99,214,FALSE)-VLOOKUP($A40,'Import OffPeak change'!$A$106:HK$202,214,FALSE)),0,(VLOOKUP($A40,'Import OffPeak'!$A$3:HK$99,214,FALSE)-VLOOKUP($A40,'Import OffPeak change'!$A$106:HK$202,214,FALSE)))</f>
        <v>0</v>
      </c>
      <c r="HG40" s="6">
        <f>IF(ISERROR(VLOOKUP($A40,'Import OffPeak'!$A$3:HL$99,215,FALSE)-VLOOKUP($A40,'Import OffPeak change'!$A$106:HL$202,215,FALSE)),0,(VLOOKUP($A40,'Import OffPeak'!$A$3:HL$99,215,FALSE)-VLOOKUP($A40,'Import OffPeak change'!$A$106:HL$202,215,FALSE)))</f>
        <v>0</v>
      </c>
      <c r="HH40" s="6">
        <f>IF(ISERROR(VLOOKUP($A40,'Import OffPeak'!$A$3:HM$99,216,FALSE)-VLOOKUP($A40,'Import OffPeak change'!$A$106:HM$202,216,FALSE)),0,(VLOOKUP($A40,'Import OffPeak'!$A$3:HM$99,216,FALSE)-VLOOKUP($A40,'Import OffPeak change'!$A$106:HM$202,216,FALSE)))</f>
        <v>0</v>
      </c>
      <c r="HI40" s="6">
        <f>IF(ISERROR(VLOOKUP($A40,'Import OffPeak'!$A$3:HN$99,217,FALSE)-VLOOKUP($A40,'Import OffPeak change'!$A$106:HN$202,217,FALSE)),0,(VLOOKUP($A40,'Import OffPeak'!$A$3:HN$99,217,FALSE)-VLOOKUP($A40,'Import OffPeak change'!$A$106:HN$202,217,FALSE)))</f>
        <v>0</v>
      </c>
      <c r="HJ40" s="6">
        <f>IF(ISERROR(VLOOKUP($A40,'Import OffPeak'!$A$3:HO$99,218,FALSE)-VLOOKUP($A40,'Import OffPeak change'!$A$106:HO$202,218,FALSE)),0,(VLOOKUP($A40,'Import OffPeak'!$A$3:HO$99,218,FALSE)-VLOOKUP($A40,'Import OffPeak change'!$A$106:HO$202,218,FALSE)))</f>
        <v>0</v>
      </c>
      <c r="HK40" s="6">
        <f>IF(ISERROR(VLOOKUP($A40,'Import OffPeak'!$A$3:HP$99,219,FALSE)-VLOOKUP($A40,'Import OffPeak change'!$A$106:HP$202,219,FALSE)),0,(VLOOKUP($A40,'Import OffPeak'!$A$3:HP$99,219,FALSE)-VLOOKUP($A40,'Import OffPeak change'!$A$106:HP$202,219,FALSE)))</f>
        <v>0</v>
      </c>
      <c r="HL40" s="6">
        <f>IF(ISERROR(VLOOKUP($A40,'Import OffPeak'!$A$3:HQ$99,220,FALSE)-VLOOKUP($A40,'Import OffPeak change'!$A$106:HQ$202,220,FALSE)),0,(VLOOKUP($A40,'Import OffPeak'!$A$3:HQ$99,220,FALSE)-VLOOKUP($A40,'Import OffPeak change'!$A$106:HQ$202,220,FALSE)))</f>
        <v>0</v>
      </c>
      <c r="HM40" s="6">
        <f>IF(ISERROR(VLOOKUP($A40,'Import OffPeak'!$A$3:HR$99,221,FALSE)-VLOOKUP($A40,'Import OffPeak change'!$A$106:HR$202,221,FALSE)),0,(VLOOKUP($A40,'Import OffPeak'!$A$3:HR$99,221,FALSE)-VLOOKUP($A40,'Import OffPeak change'!$A$106:HR$202,221,FALSE)))</f>
        <v>0</v>
      </c>
      <c r="HN40" s="6">
        <f>IF(ISERROR(VLOOKUP($A40,'Import OffPeak'!$A$3:HS$99,222,FALSE)-VLOOKUP($A40,'Import OffPeak change'!$A$106:HS$202,222,FALSE)),0,(VLOOKUP($A40,'Import OffPeak'!$A$3:HS$99,222,FALSE)-VLOOKUP($A40,'Import OffPeak change'!$A$106:HS$202,222,FALSE)))</f>
        <v>0</v>
      </c>
      <c r="HO40" s="6">
        <f>IF(ISERROR(VLOOKUP($A40,'Import OffPeak'!$A$3:HT$99,223,FALSE)-VLOOKUP($A40,'Import OffPeak change'!$A$106:HT$202,223,FALSE)),0,(VLOOKUP($A40,'Import OffPeak'!$A$3:HT$99,223,FALSE)-VLOOKUP($A40,'Import OffPeak change'!$A$106:HT$202,223,FALSE)))</f>
        <v>0</v>
      </c>
      <c r="HP40" s="6">
        <f>IF(ISERROR(VLOOKUP($A40,'Import OffPeak'!$A$3:HU$99,224,FALSE)-VLOOKUP($A40,'Import OffPeak change'!$A$106:HU$202,224,FALSE)),0,(VLOOKUP($A40,'Import OffPeak'!$A$3:HU$99,224,FALSE)-VLOOKUP($A40,'Import OffPeak change'!$A$106:HU$202,224,FALSE)))</f>
        <v>0</v>
      </c>
      <c r="HQ40" s="6">
        <f>IF(ISERROR(VLOOKUP($A40,'Import OffPeak'!$A$3:HV$99,225,FALSE)-VLOOKUP($A40,'Import OffPeak change'!$A$106:HV$202,225,FALSE)),0,(VLOOKUP($A40,'Import OffPeak'!$A$3:HV$99,225,FALSE)-VLOOKUP($A40,'Import OffPeak change'!$A$106:HV$202,225,FALSE)))</f>
        <v>0</v>
      </c>
      <c r="HR40" s="6">
        <f>IF(ISERROR(VLOOKUP($A40,'Import OffPeak'!$A$3:HW$99,226,FALSE)-VLOOKUP($A40,'Import OffPeak change'!$A$106:HW$202,226,FALSE)),0,(VLOOKUP($A40,'Import OffPeak'!$A$3:HW$99,226,FALSE)-VLOOKUP($A40,'Import OffPeak change'!$A$106:HW$202,226,FALSE)))</f>
        <v>0</v>
      </c>
      <c r="HS40" s="6">
        <f>IF(ISERROR(VLOOKUP($A40,'Import OffPeak'!$A$3:HX$99,227,FALSE)-VLOOKUP($A40,'Import OffPeak change'!$A$106:HX$202,227,FALSE)),0,(VLOOKUP($A40,'Import OffPeak'!$A$3:HX$99,227,FALSE)-VLOOKUP($A40,'Import OffPeak change'!$A$106:HX$202,227,FALSE)))</f>
        <v>0</v>
      </c>
      <c r="HT40" s="6">
        <f>IF(ISERROR(VLOOKUP($A40,'Import OffPeak'!$A$3:HY$99,228,FALSE)-VLOOKUP($A40,'Import OffPeak change'!$A$106:HY$202,228,FALSE)),0,(VLOOKUP($A40,'Import OffPeak'!$A$3:HY$99,228,FALSE)-VLOOKUP($A40,'Import OffPeak change'!$A$106:HY$202,228,FALSE)))</f>
        <v>0</v>
      </c>
      <c r="HU40" s="6">
        <f>IF(ISERROR(VLOOKUP($A40,'Import OffPeak'!$A$3:HZ$99,229,FALSE)-VLOOKUP($A40,'Import OffPeak change'!$A$106:HZ$202,229,FALSE)),0,(VLOOKUP($A40,'Import OffPeak'!$A$3:HZ$99,229,FALSE)-VLOOKUP($A40,'Import OffPeak change'!$A$106:HZ$202,229,FALSE)))</f>
        <v>0</v>
      </c>
      <c r="HV40" s="6">
        <f>IF(ISERROR(VLOOKUP($A40,'Import OffPeak'!$A$3:IA$99,230,FALSE)-VLOOKUP($A40,'Import OffPeak change'!$A$106:IA$202,230,FALSE)),0,(VLOOKUP($A40,'Import OffPeak'!$A$3:IA$99,230,FALSE)-VLOOKUP($A40,'Import OffPeak change'!$A$106:IA$202,230,FALSE)))</f>
        <v>0</v>
      </c>
      <c r="HW40" s="6">
        <f>IF(ISERROR(VLOOKUP($A40,'Import OffPeak'!$A$3:IB$99,231,FALSE)-VLOOKUP($A40,'Import OffPeak change'!$A$106:IB$202,231,FALSE)),0,(VLOOKUP($A40,'Import OffPeak'!$A$3:IB$99,231,FALSE)-VLOOKUP($A40,'Import OffPeak change'!$A$106:IB$202,231,FALSE)))</f>
        <v>0</v>
      </c>
      <c r="HX40" s="6">
        <f>IF(ISERROR(VLOOKUP($A40,'Import OffPeak'!$A$3:IC$99,232,FALSE)-VLOOKUP($A40,'Import OffPeak change'!$A$106:IC$202,232,FALSE)),0,(VLOOKUP($A40,'Import OffPeak'!$A$3:IC$99,232,FALSE)-VLOOKUP($A40,'Import OffPeak change'!$A$106:IC$202,232,FALSE)))</f>
        <v>0</v>
      </c>
      <c r="HY40" s="6">
        <f>IF(ISERROR(VLOOKUP($A40,'Import OffPeak'!$A$3:ID$99,233,FALSE)-VLOOKUP($A40,'Import OffPeak change'!$A$106:ID$202,233,FALSE)),0,(VLOOKUP($A40,'Import OffPeak'!$A$3:ID$99,233,FALSE)-VLOOKUP($A40,'Import OffPeak change'!$A$106:ID$202,233,FALSE)))</f>
        <v>0</v>
      </c>
      <c r="HZ40" s="6">
        <f>IF(ISERROR(VLOOKUP($A40,'Import OffPeak'!$A$3:IE$99,234,FALSE)-VLOOKUP($A40,'Import OffPeak change'!$A$106:IE$202,234,FALSE)),0,(VLOOKUP($A40,'Import OffPeak'!$A$3:IE$99,234,FALSE)-VLOOKUP($A40,'Import OffPeak change'!$A$106:IE$202,234,FALSE)))</f>
        <v>0</v>
      </c>
      <c r="IA40" s="6">
        <f>IF(ISERROR(VLOOKUP($A40,'Import OffPeak'!$A$3:IF$99,235,FALSE)-VLOOKUP($A40,'Import OffPeak change'!$A$106:IF$202,235,FALSE)),0,(VLOOKUP($A40,'Import OffPeak'!$A$3:IF$99,235,FALSE)-VLOOKUP($A40,'Import OffPeak change'!$A$106:IF$202,235,FALSE)))</f>
        <v>0</v>
      </c>
      <c r="IB40" s="6">
        <f>IF(ISERROR(VLOOKUP($A40,'Import OffPeak'!$A$3:IG$99,236,FALSE)-VLOOKUP($A40,'Import OffPeak change'!$A$106:IG$202,236,FALSE)),0,(VLOOKUP($A40,'Import OffPeak'!$A$3:IG$99,236,FALSE)-VLOOKUP($A40,'Import OffPeak change'!$A$106:IG$202,236,FALSE)))</f>
        <v>0</v>
      </c>
      <c r="IC40" s="6">
        <f>IF(ISERROR(VLOOKUP($A40,'Import OffPeak'!$A$3:IH$99,237,FALSE)-VLOOKUP($A40,'Import OffPeak change'!$A$106:IH$202,237,FALSE)),0,(VLOOKUP($A40,'Import OffPeak'!$A$3:IH$99,237,FALSE)-VLOOKUP($A40,'Import OffPeak change'!$A$106:IH$202,237,FALSE)))</f>
        <v>0</v>
      </c>
      <c r="ID40" s="6">
        <f>IF(ISERROR(VLOOKUP($A40,'Import OffPeak'!$A$3:II$99,238,FALSE)-VLOOKUP($A40,'Import OffPeak change'!$A$106:II$202,238,FALSE)),0,(VLOOKUP($A40,'Import OffPeak'!$A$3:II$99,238,FALSE)-VLOOKUP($A40,'Import OffPeak change'!$A$106:II$202,238,FALSE)))</f>
        <v>0</v>
      </c>
      <c r="IE40" s="6">
        <f>IF(ISERROR(VLOOKUP($A40,'Import OffPeak'!$A$3:IJ$99,239,FALSE)-VLOOKUP($A40,'Import OffPeak change'!$A$106:IJ$202,239,FALSE)),0,(VLOOKUP($A40,'Import OffPeak'!$A$3:IJ$99,239,FALSE)-VLOOKUP($A40,'Import OffPeak change'!$A$106:IJ$202,239,FALSE)))</f>
        <v>0</v>
      </c>
    </row>
    <row r="41" spans="1:239">
      <c r="A41" s="168" t="str">
        <f>IF('Import OffPeak'!A38=0,"",'Import OffPeak'!A38)</f>
        <v>ECCORIGINATION</v>
      </c>
      <c r="B41" s="6"/>
      <c r="C41" s="6"/>
      <c r="D41" s="6"/>
      <c r="E41" s="6"/>
      <c r="F41" s="6"/>
      <c r="G41" s="6">
        <f>IF(ISERROR(VLOOKUP($A41,'Import OffPeak'!$A$3:L$99,7,FALSE)-VLOOKUP($A41,'Import OffPeak change'!$A$106:L$202,7,FALSE)),0,(VLOOKUP($A41,'Import OffPeak'!$A$3:L$99,7,FALSE)-VLOOKUP($A41,'Import OffPeak change'!$A$106:L$202,7,FALSE)))</f>
        <v>0</v>
      </c>
      <c r="H41" s="6">
        <f>IF(ISERROR(VLOOKUP($A41,'Import OffPeak'!$A$3:M$99,8,FALSE)-VLOOKUP($A41,'Import OffPeak change'!$A$106:M$202,8,FALSE)),0,(VLOOKUP($A41,'Import OffPeak'!$A$3:M$99,8,FALSE)-VLOOKUP($A41,'Import OffPeak change'!$A$106:M$202,8,FALSE)))</f>
        <v>0</v>
      </c>
      <c r="I41" s="6">
        <f>IF(ISERROR(VLOOKUP($A41,'Import OffPeak'!$A$3:N$99,9,FALSE)-VLOOKUP($A41,'Import OffPeak change'!$A$106:N$202,9,FALSE)),0,(VLOOKUP($A41,'Import OffPeak'!$A$3:N$99,9,FALSE)-VLOOKUP($A41,'Import OffPeak change'!$A$106:N$202,9,FALSE)))</f>
        <v>0</v>
      </c>
      <c r="J41" s="6">
        <f>IF(ISERROR(VLOOKUP($A41,'Import OffPeak'!$A$3:O$99,10,FALSE)-VLOOKUP($A41,'Import OffPeak change'!$A$106:O$202,10,FALSE)),0,(VLOOKUP($A41,'Import OffPeak'!$A$3:O$99,10,FALSE)-VLOOKUP($A41,'Import OffPeak change'!$A$106:O$202,10,FALSE)))</f>
        <v>0</v>
      </c>
      <c r="K41" s="6">
        <f>IF(ISERROR(VLOOKUP($A41,'Import OffPeak'!$A$3:P$99,11,FALSE)-VLOOKUP($A41,'Import OffPeak change'!$A$106:P$202,11,FALSE)),0,(VLOOKUP($A41,'Import OffPeak'!$A$3:P$99,11,FALSE)-VLOOKUP($A41,'Import OffPeak change'!$A$106:P$202,11,FALSE)))</f>
        <v>0</v>
      </c>
      <c r="L41" s="6">
        <f>IF(ISERROR(VLOOKUP($A41,'Import OffPeak'!$A$3:Q$99,12,FALSE)-VLOOKUP($A41,'Import OffPeak change'!$A$106:Q$202,12,FALSE)),0,(VLOOKUP($A41,'Import OffPeak'!$A$3:Q$99,12,FALSE)-VLOOKUP($A41,'Import OffPeak change'!$A$106:Q$202,12,FALSE)))</f>
        <v>0</v>
      </c>
      <c r="M41" s="6">
        <f>IF(ISERROR(VLOOKUP($A41,'Import OffPeak'!$A$3:R$99,13,FALSE)-VLOOKUP($A41,'Import OffPeak change'!$A$106:R$202,13,FALSE)),0,(VLOOKUP($A41,'Import OffPeak'!$A$3:R$99,13,FALSE)-VLOOKUP($A41,'Import OffPeak change'!$A$106:R$202,13,FALSE)))</f>
        <v>0</v>
      </c>
      <c r="N41" s="6">
        <f>IF(ISERROR(VLOOKUP($A41,'Import OffPeak'!$A$3:S$99,14,FALSE)-VLOOKUP($A41,'Import OffPeak change'!$A$106:S$202,14,FALSE)),0,(VLOOKUP($A41,'Import OffPeak'!$A$3:S$99,14,FALSE)-VLOOKUP($A41,'Import OffPeak change'!$A$106:S$202,14,FALSE)))</f>
        <v>0</v>
      </c>
      <c r="O41" s="6">
        <f>IF(ISERROR(VLOOKUP($A41,'Import OffPeak'!$A$3:T$99,15,FALSE)-VLOOKUP($A41,'Import OffPeak change'!$A$106:T$202,15,FALSE)),0,(VLOOKUP($A41,'Import OffPeak'!$A$3:T$99,15,FALSE)-VLOOKUP($A41,'Import OffPeak change'!$A$106:T$202,15,FALSE)))</f>
        <v>0</v>
      </c>
      <c r="P41" s="6">
        <f>IF(ISERROR(VLOOKUP($A41,'Import OffPeak'!$A$3:U$99,16,FALSE)-VLOOKUP($A41,'Import OffPeak change'!$A$106:U$202,16,FALSE)),0,(VLOOKUP($A41,'Import OffPeak'!$A$3:U$99,16,FALSE)-VLOOKUP($A41,'Import OffPeak change'!$A$106:U$202,16,FALSE)))</f>
        <v>0</v>
      </c>
      <c r="Q41" s="6">
        <f>IF(ISERROR(VLOOKUP($A41,'Import OffPeak'!$A$3:V$99,17,FALSE)-VLOOKUP($A41,'Import OffPeak change'!$A$106:V$202,17,FALSE)),0,(VLOOKUP($A41,'Import OffPeak'!$A$3:V$99,17,FALSE)-VLOOKUP($A41,'Import OffPeak change'!$A$106:V$202,17,FALSE)))</f>
        <v>0</v>
      </c>
      <c r="R41" s="6">
        <f>IF(ISERROR(VLOOKUP($A41,'Import OffPeak'!$A$3:W$99,18,FALSE)-VLOOKUP($A41,'Import OffPeak change'!$A$106:W$202,18,FALSE)),0,(VLOOKUP($A41,'Import OffPeak'!$A$3:W$99,18,FALSE)-VLOOKUP($A41,'Import OffPeak change'!$A$106:W$202,18,FALSE)))</f>
        <v>0</v>
      </c>
      <c r="S41" s="6">
        <f>IF(ISERROR(VLOOKUP($A41,'Import OffPeak'!$A$3:X$99,19,FALSE)-VLOOKUP($A41,'Import OffPeak change'!$A$106:X$202,19,FALSE)),0,(VLOOKUP($A41,'Import OffPeak'!$A$3:X$99,19,FALSE)-VLOOKUP($A41,'Import OffPeak change'!$A$106:X$202,19,FALSE)))</f>
        <v>0</v>
      </c>
      <c r="T41" s="6">
        <f>IF(ISERROR(VLOOKUP($A41,'Import OffPeak'!$A$3:Y$99,20,FALSE)-VLOOKUP($A41,'Import OffPeak change'!$A$106:Y$202,20,FALSE)),0,(VLOOKUP($A41,'Import OffPeak'!$A$3:Y$99,20,FALSE)-VLOOKUP($A41,'Import OffPeak change'!$A$106:Y$202,20,FALSE)))</f>
        <v>0</v>
      </c>
      <c r="U41" s="6">
        <f>IF(ISERROR(VLOOKUP($A41,'Import OffPeak'!$A$3:Z$99,21,FALSE)-VLOOKUP($A41,'Import OffPeak change'!$A$106:Z$202,21,FALSE)),0,(VLOOKUP($A41,'Import OffPeak'!$A$3:Z$99,21,FALSE)-VLOOKUP($A41,'Import OffPeak change'!$A$106:Z$202,21,FALSE)))</f>
        <v>0</v>
      </c>
      <c r="V41" s="6">
        <f>IF(ISERROR(VLOOKUP($A41,'Import OffPeak'!$A$3:AA$99,22,FALSE)-VLOOKUP($A41,'Import OffPeak change'!$A$106:AA$202,22,FALSE)),0,(VLOOKUP($A41,'Import OffPeak'!$A$3:AA$99,22,FALSE)-VLOOKUP($A41,'Import OffPeak change'!$A$106:AA$202,22,FALSE)))</f>
        <v>0</v>
      </c>
      <c r="W41" s="6">
        <f>IF(ISERROR(VLOOKUP($A41,'Import OffPeak'!$A$3:AB$99,23,FALSE)-VLOOKUP($A41,'Import OffPeak change'!$A$106:AB$202,23,FALSE)),0,(VLOOKUP($A41,'Import OffPeak'!$A$3:AB$99,23,FALSE)-VLOOKUP($A41,'Import OffPeak change'!$A$106:AB$202,23,FALSE)))</f>
        <v>0</v>
      </c>
      <c r="X41" s="6">
        <f>IF(ISERROR(VLOOKUP($A41,'Import OffPeak'!$A$3:AC$99,24,FALSE)-VLOOKUP($A41,'Import OffPeak change'!$A$106:AC$202,24,FALSE)),0,(VLOOKUP($A41,'Import OffPeak'!$A$3:AC$99,24,FALSE)-VLOOKUP($A41,'Import OffPeak change'!$A$106:AC$202,24,FALSE)))</f>
        <v>0</v>
      </c>
      <c r="Y41" s="6">
        <f>IF(ISERROR(VLOOKUP($A41,'Import OffPeak'!$A$3:AD$99,25,FALSE)-VLOOKUP($A41,'Import OffPeak change'!$A$106:AD$202,25,FALSE)),0,(VLOOKUP($A41,'Import OffPeak'!$A$3:AD$99,25,FALSE)-VLOOKUP($A41,'Import OffPeak change'!$A$106:AD$202,25,FALSE)))</f>
        <v>0</v>
      </c>
      <c r="Z41" s="6">
        <f>IF(ISERROR(VLOOKUP($A41,'Import OffPeak'!$A$3:AE$99,26,FALSE)-VLOOKUP($A41,'Import OffPeak change'!$A$106:AE$202,26,FALSE)),0,(VLOOKUP($A41,'Import OffPeak'!$A$3:AE$99,26,FALSE)-VLOOKUP($A41,'Import OffPeak change'!$A$106:AE$202,26,FALSE)))</f>
        <v>0</v>
      </c>
      <c r="AA41" s="6">
        <f>IF(ISERROR(VLOOKUP($A41,'Import OffPeak'!$A$3:AF$99,27,FALSE)-VLOOKUP($A41,'Import OffPeak change'!$A$106:AF$202,27,FALSE)),0,(VLOOKUP($A41,'Import OffPeak'!$A$3:AF$99,27,FALSE)-VLOOKUP($A41,'Import OffPeak change'!$A$106:AF$202,27,FALSE)))</f>
        <v>0</v>
      </c>
      <c r="AB41" s="6">
        <f>IF(ISERROR(VLOOKUP($A41,'Import OffPeak'!$A$3:AG$99,28,FALSE)-VLOOKUP($A41,'Import OffPeak change'!$A$106:AG$202,28,FALSE)),0,(VLOOKUP($A41,'Import OffPeak'!$A$3:AG$99,28,FALSE)-VLOOKUP($A41,'Import OffPeak change'!$A$106:AG$202,28,FALSE)))</f>
        <v>0</v>
      </c>
      <c r="AC41" s="6">
        <f>IF(ISERROR(VLOOKUP($A41,'Import OffPeak'!$A$3:AH$99,29,FALSE)-VLOOKUP($A41,'Import OffPeak change'!$A$106:AH$202,29,FALSE)),0,(VLOOKUP($A41,'Import OffPeak'!$A$3:AH$99,29,FALSE)-VLOOKUP($A41,'Import OffPeak change'!$A$106:AH$202,29,FALSE)))</f>
        <v>0</v>
      </c>
      <c r="AD41" s="6">
        <f>IF(ISERROR(VLOOKUP($A41,'Import OffPeak'!$A$3:AI$99,30,FALSE)-VLOOKUP($A41,'Import OffPeak change'!$A$106:AI$202,30,FALSE)),0,(VLOOKUP($A41,'Import OffPeak'!$A$3:AI$99,30,FALSE)-VLOOKUP($A41,'Import OffPeak change'!$A$106:AI$202,30,FALSE)))</f>
        <v>0</v>
      </c>
      <c r="AE41" s="6">
        <f>IF(ISERROR(VLOOKUP($A41,'Import OffPeak'!$A$3:AJ$99,31,FALSE)-VLOOKUP($A41,'Import OffPeak change'!$A$106:AJ$202,31,FALSE)),0,(VLOOKUP($A41,'Import OffPeak'!$A$3:AJ$99,31,FALSE)-VLOOKUP($A41,'Import OffPeak change'!$A$106:AJ$202,31,FALSE)))</f>
        <v>0</v>
      </c>
      <c r="AF41" s="6">
        <f>IF(ISERROR(VLOOKUP($A41,'Import OffPeak'!$A$3:AK$99,32,FALSE)-VLOOKUP($A41,'Import OffPeak change'!$A$106:AK$202,32,FALSE)),0,(VLOOKUP($A41,'Import OffPeak'!$A$3:AK$99,32,FALSE)-VLOOKUP($A41,'Import OffPeak change'!$A$106:AK$202,32,FALSE)))</f>
        <v>0</v>
      </c>
      <c r="AG41" s="6">
        <f>IF(ISERROR(VLOOKUP($A41,'Import OffPeak'!$A$3:AL$99,33,FALSE)-VLOOKUP($A41,'Import OffPeak change'!$A$106:AL$202,33,FALSE)),0,(VLOOKUP($A41,'Import OffPeak'!$A$3:AL$99,33,FALSE)-VLOOKUP($A41,'Import OffPeak change'!$A$106:AL$202,33,FALSE)))</f>
        <v>0</v>
      </c>
      <c r="AH41" s="6">
        <f>IF(ISERROR(VLOOKUP($A41,'Import OffPeak'!$A$3:AM$99,34,FALSE)-VLOOKUP($A41,'Import OffPeak change'!$A$106:AM$202,34,FALSE)),0,(VLOOKUP($A41,'Import OffPeak'!$A$3:AM$99,34,FALSE)-VLOOKUP($A41,'Import OffPeak change'!$A$106:AM$202,34,FALSE)))</f>
        <v>0</v>
      </c>
      <c r="AI41" s="6">
        <f>IF(ISERROR(VLOOKUP($A41,'Import OffPeak'!$A$3:AN$99,35,FALSE)-VLOOKUP($A41,'Import OffPeak change'!$A$106:AN$202,35,FALSE)),0,(VLOOKUP($A41,'Import OffPeak'!$A$3:AN$99,35,FALSE)-VLOOKUP($A41,'Import OffPeak change'!$A$106:AN$202,35,FALSE)))</f>
        <v>0</v>
      </c>
      <c r="AJ41" s="6">
        <f>IF(ISERROR(VLOOKUP($A41,'Import OffPeak'!$A$3:AO$99,36,FALSE)-VLOOKUP($A41,'Import OffPeak change'!$A$106:AO$202,36,FALSE)),0,(VLOOKUP($A41,'Import OffPeak'!$A$3:AO$99,36,FALSE)-VLOOKUP($A41,'Import OffPeak change'!$A$106:AO$202,36,FALSE)))</f>
        <v>0</v>
      </c>
      <c r="AK41" s="6">
        <f>IF(ISERROR(VLOOKUP($A41,'Import OffPeak'!$A$3:AP$99,37,FALSE)-VLOOKUP($A41,'Import OffPeak change'!$A$106:AP$202,37,FALSE)),0,(VLOOKUP($A41,'Import OffPeak'!$A$3:AP$99,37,FALSE)-VLOOKUP($A41,'Import OffPeak change'!$A$106:AP$202,37,FALSE)))</f>
        <v>0</v>
      </c>
      <c r="AL41" s="6">
        <f>IF(ISERROR(VLOOKUP($A41,'Import OffPeak'!$A$3:AQ$99,38,FALSE)-VLOOKUP($A41,'Import OffPeak change'!$A$106:AQ$202,38,FALSE)),0,(VLOOKUP($A41,'Import OffPeak'!$A$3:AQ$99,38,FALSE)-VLOOKUP($A41,'Import OffPeak change'!$A$106:AQ$202,38,FALSE)))</f>
        <v>0</v>
      </c>
      <c r="AM41" s="6">
        <f>IF(ISERROR(VLOOKUP($A41,'Import OffPeak'!$A$3:AR$99,39,FALSE)-VLOOKUP($A41,'Import OffPeak change'!$A$106:AR$202,39,FALSE)),0,(VLOOKUP($A41,'Import OffPeak'!$A$3:AR$99,39,FALSE)-VLOOKUP($A41,'Import OffPeak change'!$A$106:AR$202,39,FALSE)))</f>
        <v>0</v>
      </c>
      <c r="AN41" s="6">
        <f>IF(ISERROR(VLOOKUP($A41,'Import OffPeak'!$A$3:AS$99,40,FALSE)-VLOOKUP($A41,'Import OffPeak change'!$A$106:AS$202,40,FALSE)),0,(VLOOKUP($A41,'Import OffPeak'!$A$3:AS$99,40,FALSE)-VLOOKUP($A41,'Import OffPeak change'!$A$106:AS$202,40,FALSE)))</f>
        <v>0</v>
      </c>
      <c r="AO41" s="6">
        <f>IF(ISERROR(VLOOKUP($A41,'Import OffPeak'!$A$3:AT$99,41,FALSE)-VLOOKUP($A41,'Import OffPeak change'!$A$106:AT$202,41,FALSE)),0,(VLOOKUP($A41,'Import OffPeak'!$A$3:AT$99,41,FALSE)-VLOOKUP($A41,'Import OffPeak change'!$A$106:AT$202,41,FALSE)))</f>
        <v>0</v>
      </c>
      <c r="AP41" s="6">
        <f>IF(ISERROR(VLOOKUP($A41,'Import OffPeak'!$A$3:AU$99,42,FALSE)-VLOOKUP($A41,'Import OffPeak change'!$A$106:AU$202,42,FALSE)),0,(VLOOKUP($A41,'Import OffPeak'!$A$3:AU$99,42,FALSE)-VLOOKUP($A41,'Import OffPeak change'!$A$106:AU$202,42,FALSE)))</f>
        <v>0</v>
      </c>
      <c r="AQ41" s="6">
        <f>IF(ISERROR(VLOOKUP($A41,'Import OffPeak'!$A$3:AV$99,43,FALSE)-VLOOKUP($A41,'Import OffPeak change'!$A$106:AV$202,43,FALSE)),0,(VLOOKUP($A41,'Import OffPeak'!$A$3:AV$99,43,FALSE)-VLOOKUP($A41,'Import OffPeak change'!$A$106:AV$202,43,FALSE)))</f>
        <v>0</v>
      </c>
      <c r="AR41" s="6">
        <f>IF(ISERROR(VLOOKUP($A41,'Import OffPeak'!$A$3:AW$99,44,FALSE)-VLOOKUP($A41,'Import OffPeak change'!$A$106:AW$202,44,FALSE)),0,(VLOOKUP($A41,'Import OffPeak'!$A$3:AW$99,44,FALSE)-VLOOKUP($A41,'Import OffPeak change'!$A$106:AW$202,44,FALSE)))</f>
        <v>0</v>
      </c>
      <c r="AS41" s="6">
        <f>IF(ISERROR(VLOOKUP($A41,'Import OffPeak'!$A$3:AX$99,45,FALSE)-VLOOKUP($A41,'Import OffPeak change'!$A$106:AX$202,45,FALSE)),0,(VLOOKUP($A41,'Import OffPeak'!$A$3:AX$99,45,FALSE)-VLOOKUP($A41,'Import OffPeak change'!$A$106:AX$202,45,FALSE)))</f>
        <v>0</v>
      </c>
      <c r="AT41" s="6">
        <f>IF(ISERROR(VLOOKUP($A41,'Import OffPeak'!$A$3:AY$99,46,FALSE)-VLOOKUP($A41,'Import OffPeak change'!$A$106:AY$202,46,FALSE)),0,(VLOOKUP($A41,'Import OffPeak'!$A$3:AY$99,46,FALSE)-VLOOKUP($A41,'Import OffPeak change'!$A$106:AY$202,46,FALSE)))</f>
        <v>0</v>
      </c>
      <c r="AU41" s="6">
        <f>IF(ISERROR(VLOOKUP($A41,'Import OffPeak'!$A$3:AZ$99,47,FALSE)-VLOOKUP($A41,'Import OffPeak change'!$A$106:AZ$202,47,FALSE)),0,(VLOOKUP($A41,'Import OffPeak'!$A$3:AZ$99,47,FALSE)-VLOOKUP($A41,'Import OffPeak change'!$A$106:AZ$202,47,FALSE)))</f>
        <v>0</v>
      </c>
      <c r="AV41" s="6">
        <f>IF(ISERROR(VLOOKUP($A41,'Import OffPeak'!$A$3:BA$99,48,FALSE)-VLOOKUP($A41,'Import OffPeak change'!$A$106:BA$202,48,FALSE)),0,(VLOOKUP($A41,'Import OffPeak'!$A$3:BA$99,48,FALSE)-VLOOKUP($A41,'Import OffPeak change'!$A$106:BA$202,48,FALSE)))</f>
        <v>0</v>
      </c>
      <c r="AW41" s="6">
        <f>IF(ISERROR(VLOOKUP($A41,'Import OffPeak'!$A$3:BB$99,49,FALSE)-VLOOKUP($A41,'Import OffPeak change'!$A$106:BB$202,49,FALSE)),0,(VLOOKUP($A41,'Import OffPeak'!$A$3:BB$99,49,FALSE)-VLOOKUP($A41,'Import OffPeak change'!$A$106:BB$202,49,FALSE)))</f>
        <v>0</v>
      </c>
      <c r="AX41" s="6">
        <f>IF(ISERROR(VLOOKUP($A41,'Import OffPeak'!$A$3:BC$99,50,FALSE)-VLOOKUP($A41,'Import OffPeak change'!$A$106:BC$202,50,FALSE)),0,(VLOOKUP($A41,'Import OffPeak'!$A$3:BC$99,50,FALSE)-VLOOKUP($A41,'Import OffPeak change'!$A$106:BC$202,50,FALSE)))</f>
        <v>0</v>
      </c>
      <c r="AY41" s="6">
        <f>IF(ISERROR(VLOOKUP($A41,'Import OffPeak'!$A$3:BD$99,51,FALSE)-VLOOKUP($A41,'Import OffPeak change'!$A$106:BD$202,51,FALSE)),0,(VLOOKUP($A41,'Import OffPeak'!$A$3:BD$99,51,FALSE)-VLOOKUP($A41,'Import OffPeak change'!$A$106:BD$202,51,FALSE)))</f>
        <v>0</v>
      </c>
      <c r="AZ41" s="6">
        <f>IF(ISERROR(VLOOKUP($A41,'Import OffPeak'!$A$3:BE$99,52,FALSE)-VLOOKUP($A41,'Import OffPeak change'!$A$106:BE$202,52,FALSE)),0,(VLOOKUP($A41,'Import OffPeak'!$A$3:BE$99,52,FALSE)-VLOOKUP($A41,'Import OffPeak change'!$A$106:BE$202,52,FALSE)))</f>
        <v>0</v>
      </c>
      <c r="BA41" s="6">
        <f>IF(ISERROR(VLOOKUP($A41,'Import OffPeak'!$A$3:BF$99,53,FALSE)-VLOOKUP($A41,'Import OffPeak change'!$A$106:BF$202,53,FALSE)),0,(VLOOKUP($A41,'Import OffPeak'!$A$3:BF$99,53,FALSE)-VLOOKUP($A41,'Import OffPeak change'!$A$106:BF$202,53,FALSE)))</f>
        <v>0</v>
      </c>
      <c r="BB41" s="6">
        <f>IF(ISERROR(VLOOKUP($A41,'Import OffPeak'!$A$3:BG$99,54,FALSE)-VLOOKUP($A41,'Import OffPeak change'!$A$106:BG$202,54,FALSE)),0,(VLOOKUP($A41,'Import OffPeak'!$A$3:BG$99,54,FALSE)-VLOOKUP($A41,'Import OffPeak change'!$A$106:BG$202,54,FALSE)))</f>
        <v>0</v>
      </c>
      <c r="BC41" s="6">
        <f>IF(ISERROR(VLOOKUP($A41,'Import OffPeak'!$A$3:BH$99,55,FALSE)-VLOOKUP($A41,'Import OffPeak change'!$A$106:BH$202,55,FALSE)),0,(VLOOKUP($A41,'Import OffPeak'!$A$3:BH$99,55,FALSE)-VLOOKUP($A41,'Import OffPeak change'!$A$106:BH$202,55,FALSE)))</f>
        <v>0</v>
      </c>
      <c r="BD41" s="6">
        <f>IF(ISERROR(VLOOKUP($A41,'Import OffPeak'!$A$3:BI$99,56,FALSE)-VLOOKUP($A41,'Import OffPeak change'!$A$106:BI$202,56,FALSE)),0,(VLOOKUP($A41,'Import OffPeak'!$A$3:BI$99,56,FALSE)-VLOOKUP($A41,'Import OffPeak change'!$A$106:BI$202,56,FALSE)))</f>
        <v>0</v>
      </c>
      <c r="BE41" s="6">
        <f>IF(ISERROR(VLOOKUP($A41,'Import OffPeak'!$A$3:BJ$99,57,FALSE)-VLOOKUP($A41,'Import OffPeak change'!$A$106:BJ$202,57,FALSE)),0,(VLOOKUP($A41,'Import OffPeak'!$A$3:BJ$99,57,FALSE)-VLOOKUP($A41,'Import OffPeak change'!$A$106:BJ$202,57,FALSE)))</f>
        <v>0</v>
      </c>
      <c r="BF41" s="6">
        <f>IF(ISERROR(VLOOKUP($A41,'Import OffPeak'!$A$3:BK$99,58,FALSE)-VLOOKUP($A41,'Import OffPeak change'!$A$106:BK$202,58,FALSE)),0,(VLOOKUP($A41,'Import OffPeak'!$A$3:BK$99,58,FALSE)-VLOOKUP($A41,'Import OffPeak change'!$A$106:BK$202,58,FALSE)))</f>
        <v>0</v>
      </c>
      <c r="BG41" s="6">
        <f>IF(ISERROR(VLOOKUP($A41,'Import OffPeak'!$A$3:BL$99,59,FALSE)-VLOOKUP($A41,'Import OffPeak change'!$A$106:BL$202,59,FALSE)),0,(VLOOKUP($A41,'Import OffPeak'!$A$3:BL$99,59,FALSE)-VLOOKUP($A41,'Import OffPeak change'!$A$106:BL$202,59,FALSE)))</f>
        <v>0</v>
      </c>
      <c r="BH41" s="6">
        <f>IF(ISERROR(VLOOKUP($A41,'Import OffPeak'!$A$3:BM$99,60,FALSE)-VLOOKUP($A41,'Import OffPeak change'!$A$106:BM$202,60,FALSE)),0,(VLOOKUP($A41,'Import OffPeak'!$A$3:BM$99,60,FALSE)-VLOOKUP($A41,'Import OffPeak change'!$A$106:BM$202,60,FALSE)))</f>
        <v>0</v>
      </c>
      <c r="BI41" s="6">
        <f>IF(ISERROR(VLOOKUP($A41,'Import OffPeak'!$A$3:BN$99,61,FALSE)-VLOOKUP($A41,'Import OffPeak change'!$A$106:BN$202,61,FALSE)),0,(VLOOKUP($A41,'Import OffPeak'!$A$3:BN$99,61,FALSE)-VLOOKUP($A41,'Import OffPeak change'!$A$106:BN$202,61,FALSE)))</f>
        <v>0</v>
      </c>
      <c r="BJ41" s="6">
        <f>IF(ISERROR(VLOOKUP($A41,'Import OffPeak'!$A$3:BO$99,62,FALSE)-VLOOKUP($A41,'Import OffPeak change'!$A$106:BO$202,62,FALSE)),0,(VLOOKUP($A41,'Import OffPeak'!$A$3:BO$99,62,FALSE)-VLOOKUP($A41,'Import OffPeak change'!$A$106:BO$202,62,FALSE)))</f>
        <v>0</v>
      </c>
      <c r="BK41" s="6">
        <f>IF(ISERROR(VLOOKUP($A41,'Import OffPeak'!$A$3:BP$99,63,FALSE)-VLOOKUP($A41,'Import OffPeak change'!$A$106:BP$202,63,FALSE)),0,(VLOOKUP($A41,'Import OffPeak'!$A$3:BP$99,63,FALSE)-VLOOKUP($A41,'Import OffPeak change'!$A$106:BP$202,63,FALSE)))</f>
        <v>0</v>
      </c>
      <c r="BL41" s="6">
        <f>IF(ISERROR(VLOOKUP($A41,'Import OffPeak'!$A$3:BQ$99,64,FALSE)-VLOOKUP($A41,'Import OffPeak change'!$A$106:BQ$202,64,FALSE)),0,(VLOOKUP($A41,'Import OffPeak'!$A$3:BQ$99,64,FALSE)-VLOOKUP($A41,'Import OffPeak change'!$A$106:BQ$202,64,FALSE)))</f>
        <v>0</v>
      </c>
      <c r="BM41" s="6">
        <f>IF(ISERROR(VLOOKUP($A41,'Import OffPeak'!$A$3:BR$99,65,FALSE)-VLOOKUP($A41,'Import OffPeak change'!$A$106:BR$202,65,FALSE)),0,(VLOOKUP($A41,'Import OffPeak'!$A$3:BR$99,65,FALSE)-VLOOKUP($A41,'Import OffPeak change'!$A$106:BR$202,65,FALSE)))</f>
        <v>0</v>
      </c>
      <c r="BN41" s="6">
        <f>IF(ISERROR(VLOOKUP($A41,'Import OffPeak'!$A$3:BS$99,66,FALSE)-VLOOKUP($A41,'Import OffPeak change'!$A$106:BS$202,66,FALSE)),0,(VLOOKUP($A41,'Import OffPeak'!$A$3:BS$99,66,FALSE)-VLOOKUP($A41,'Import OffPeak change'!$A$106:BS$202,66,FALSE)))</f>
        <v>0</v>
      </c>
      <c r="BO41" s="6">
        <f>IF(ISERROR(VLOOKUP($A41,'Import OffPeak'!$A$3:BT$99,67,FALSE)-VLOOKUP($A41,'Import OffPeak change'!$A$106:BT$202,67,FALSE)),0,(VLOOKUP($A41,'Import OffPeak'!$A$3:BT$99,67,FALSE)-VLOOKUP($A41,'Import OffPeak change'!$A$106:BT$202,67,FALSE)))</f>
        <v>0</v>
      </c>
      <c r="BP41" s="6">
        <f>IF(ISERROR(VLOOKUP($A41,'Import OffPeak'!$A$3:BU$99,68,FALSE)-VLOOKUP($A41,'Import OffPeak change'!$A$106:BU$202,68,FALSE)),0,(VLOOKUP($A41,'Import OffPeak'!$A$3:BU$99,68,FALSE)-VLOOKUP($A41,'Import OffPeak change'!$A$106:BU$202,68,FALSE)))</f>
        <v>0</v>
      </c>
      <c r="BQ41" s="6">
        <f>IF(ISERROR(VLOOKUP($A41,'Import OffPeak'!$A$3:BV$99,69,FALSE)-VLOOKUP($A41,'Import OffPeak change'!$A$106:BV$202,69,FALSE)),0,(VLOOKUP($A41,'Import OffPeak'!$A$3:BV$99,69,FALSE)-VLOOKUP($A41,'Import OffPeak change'!$A$106:BV$202,69,FALSE)))</f>
        <v>0</v>
      </c>
      <c r="BR41" s="6">
        <f>IF(ISERROR(VLOOKUP($A41,'Import OffPeak'!$A$3:BW$99,70,FALSE)-VLOOKUP($A41,'Import OffPeak change'!$A$106:BW$202,70,FALSE)),0,(VLOOKUP($A41,'Import OffPeak'!$A$3:BW$99,70,FALSE)-VLOOKUP($A41,'Import OffPeak change'!$A$106:BW$202,70,FALSE)))</f>
        <v>0</v>
      </c>
      <c r="BS41" s="6">
        <f>IF(ISERROR(VLOOKUP($A41,'Import OffPeak'!$A$3:BX$99,71,FALSE)-VLOOKUP($A41,'Import OffPeak change'!$A$106:BX$202,71,FALSE)),0,(VLOOKUP($A41,'Import OffPeak'!$A$3:BX$99,71,FALSE)-VLOOKUP($A41,'Import OffPeak change'!$A$106:BX$202,71,FALSE)))</f>
        <v>0</v>
      </c>
      <c r="BT41" s="6">
        <f>IF(ISERROR(VLOOKUP($A41,'Import OffPeak'!$A$3:BY$99,72,FALSE)-VLOOKUP($A41,'Import OffPeak change'!$A$106:BY$202,72,FALSE)),0,(VLOOKUP($A41,'Import OffPeak'!$A$3:BY$99,72,FALSE)-VLOOKUP($A41,'Import OffPeak change'!$A$106:BY$202,72,FALSE)))</f>
        <v>0</v>
      </c>
      <c r="BU41" s="6">
        <f>IF(ISERROR(VLOOKUP($A41,'Import OffPeak'!$A$3:BZ$99,73,FALSE)-VLOOKUP($A41,'Import OffPeak change'!$A$106:BZ$202,73,FALSE)),0,(VLOOKUP($A41,'Import OffPeak'!$A$3:BZ$99,73,FALSE)-VLOOKUP($A41,'Import OffPeak change'!$A$106:BZ$202,73,FALSE)))</f>
        <v>0</v>
      </c>
      <c r="BV41" s="6">
        <f>IF(ISERROR(VLOOKUP($A41,'Import OffPeak'!$A$3:CA$99,74,FALSE)-VLOOKUP($A41,'Import OffPeak change'!$A$106:CA$202,74,FALSE)),0,(VLOOKUP($A41,'Import OffPeak'!$A$3:CA$99,74,FALSE)-VLOOKUP($A41,'Import OffPeak change'!$A$106:CA$202,74,FALSE)))</f>
        <v>0</v>
      </c>
      <c r="BW41" s="6">
        <f>IF(ISERROR(VLOOKUP($A41,'Import OffPeak'!$A$3:CB$99,75,FALSE)-VLOOKUP($A41,'Import OffPeak change'!$A$106:CB$202,75,FALSE)),0,(VLOOKUP($A41,'Import OffPeak'!$A$3:CB$99,75,FALSE)-VLOOKUP($A41,'Import OffPeak change'!$A$106:CB$202,75,FALSE)))</f>
        <v>0</v>
      </c>
      <c r="BX41" s="6">
        <f>IF(ISERROR(VLOOKUP($A41,'Import OffPeak'!$A$3:CC$99,76,FALSE)-VLOOKUP($A41,'Import OffPeak change'!$A$106:CC$202,76,FALSE)),0,(VLOOKUP($A41,'Import OffPeak'!$A$3:CC$99,76,FALSE)-VLOOKUP($A41,'Import OffPeak change'!$A$106:CC$202,76,FALSE)))</f>
        <v>0</v>
      </c>
      <c r="BY41" s="6">
        <f>IF(ISERROR(VLOOKUP($A41,'Import OffPeak'!$A$3:CD$99,77,FALSE)-VLOOKUP($A41,'Import OffPeak change'!$A$106:CD$202,77,FALSE)),0,(VLOOKUP($A41,'Import OffPeak'!$A$3:CD$99,77,FALSE)-VLOOKUP($A41,'Import OffPeak change'!$A$106:CD$202,77,FALSE)))</f>
        <v>0</v>
      </c>
      <c r="BZ41" s="6">
        <f>IF(ISERROR(VLOOKUP($A41,'Import OffPeak'!$A$3:CE$99,78,FALSE)-VLOOKUP($A41,'Import OffPeak change'!$A$106:CE$202,78,FALSE)),0,(VLOOKUP($A41,'Import OffPeak'!$A$3:CE$99,78,FALSE)-VLOOKUP($A41,'Import OffPeak change'!$A$106:CE$202,78,FALSE)))</f>
        <v>0</v>
      </c>
      <c r="CA41" s="6">
        <f>IF(ISERROR(VLOOKUP($A41,'Import OffPeak'!$A$3:CF$99,79,FALSE)-VLOOKUP($A41,'Import OffPeak change'!$A$106:CF$202,79,FALSE)),0,(VLOOKUP($A41,'Import OffPeak'!$A$3:CF$99,79,FALSE)-VLOOKUP($A41,'Import OffPeak change'!$A$106:CF$202,79,FALSE)))</f>
        <v>0</v>
      </c>
      <c r="CB41" s="6">
        <f>IF(ISERROR(VLOOKUP($A41,'Import OffPeak'!$A$3:CG$99,80,FALSE)-VLOOKUP($A41,'Import OffPeak change'!$A$106:CG$202,80,FALSE)),0,(VLOOKUP($A41,'Import OffPeak'!$A$3:CG$99,80,FALSE)-VLOOKUP($A41,'Import OffPeak change'!$A$106:CG$202,80,FALSE)))</f>
        <v>0</v>
      </c>
      <c r="CC41" s="6">
        <f>IF(ISERROR(VLOOKUP($A41,'Import OffPeak'!$A$3:CH$99,81,FALSE)-VLOOKUP($A41,'Import OffPeak change'!$A$106:CH$202,81,FALSE)),0,(VLOOKUP($A41,'Import OffPeak'!$A$3:CH$99,81,FALSE)-VLOOKUP($A41,'Import OffPeak change'!$A$106:CH$202,81,FALSE)))</f>
        <v>0</v>
      </c>
      <c r="CD41" s="6">
        <f>IF(ISERROR(VLOOKUP($A41,'Import OffPeak'!$A$3:CI$99,82,FALSE)-VLOOKUP($A41,'Import OffPeak change'!$A$106:CI$202,82,FALSE)),0,(VLOOKUP($A41,'Import OffPeak'!$A$3:CI$99,82,FALSE)-VLOOKUP($A41,'Import OffPeak change'!$A$106:CI$202,82,FALSE)))</f>
        <v>0</v>
      </c>
      <c r="CE41" s="6">
        <f>IF(ISERROR(VLOOKUP($A41,'Import OffPeak'!$A$3:CJ$99,83,FALSE)-VLOOKUP($A41,'Import OffPeak change'!$A$106:CJ$202,83,FALSE)),0,(VLOOKUP($A41,'Import OffPeak'!$A$3:CJ$99,83,FALSE)-VLOOKUP($A41,'Import OffPeak change'!$A$106:CJ$202,83,FALSE)))</f>
        <v>0</v>
      </c>
      <c r="CF41" s="6">
        <f>IF(ISERROR(VLOOKUP($A41,'Import OffPeak'!$A$3:CK$99,84,FALSE)-VLOOKUP($A41,'Import OffPeak change'!$A$106:CK$202,84,FALSE)),0,(VLOOKUP($A41,'Import OffPeak'!$A$3:CK$99,84,FALSE)-VLOOKUP($A41,'Import OffPeak change'!$A$106:CK$202,84,FALSE)))</f>
        <v>0</v>
      </c>
      <c r="CG41" s="6">
        <f>IF(ISERROR(VLOOKUP($A41,'Import OffPeak'!$A$3:CL$99,85,FALSE)-VLOOKUP($A41,'Import OffPeak change'!$A$106:CL$202,85,FALSE)),0,(VLOOKUP($A41,'Import OffPeak'!$A$3:CL$99,85,FALSE)-VLOOKUP($A41,'Import OffPeak change'!$A$106:CL$202,85,FALSE)))</f>
        <v>0</v>
      </c>
      <c r="CH41" s="6">
        <f>IF(ISERROR(VLOOKUP($A41,'Import OffPeak'!$A$3:CM$99,86,FALSE)-VLOOKUP($A41,'Import OffPeak change'!$A$106:CM$202,86,FALSE)),0,(VLOOKUP($A41,'Import OffPeak'!$A$3:CM$99,86,FALSE)-VLOOKUP($A41,'Import OffPeak change'!$A$106:CM$202,86,FALSE)))</f>
        <v>0</v>
      </c>
      <c r="CI41" s="6">
        <f>IF(ISERROR(VLOOKUP($A41,'Import OffPeak'!$A$3:CN$99,87,FALSE)-VLOOKUP($A41,'Import OffPeak change'!$A$106:CN$202,87,FALSE)),0,(VLOOKUP($A41,'Import OffPeak'!$A$3:CN$99,87,FALSE)-VLOOKUP($A41,'Import OffPeak change'!$A$106:CN$202,87,FALSE)))</f>
        <v>0</v>
      </c>
      <c r="CJ41" s="6">
        <f>IF(ISERROR(VLOOKUP($A41,'Import OffPeak'!$A$3:CO$99,88,FALSE)-VLOOKUP($A41,'Import OffPeak change'!$A$106:CO$202,88,FALSE)),0,(VLOOKUP($A41,'Import OffPeak'!$A$3:CO$99,88,FALSE)-VLOOKUP($A41,'Import OffPeak change'!$A$106:CO$202,88,FALSE)))</f>
        <v>0</v>
      </c>
      <c r="CK41" s="6">
        <f>IF(ISERROR(VLOOKUP($A41,'Import OffPeak'!$A$3:CP$99,89,FALSE)-VLOOKUP($A41,'Import OffPeak change'!$A$106:CP$202,89,FALSE)),0,(VLOOKUP($A41,'Import OffPeak'!$A$3:CP$99,89,FALSE)-VLOOKUP($A41,'Import OffPeak change'!$A$106:CP$202,89,FALSE)))</f>
        <v>0</v>
      </c>
      <c r="CL41" s="6">
        <f>IF(ISERROR(VLOOKUP($A41,'Import OffPeak'!$A$3:CQ$99,90,FALSE)-VLOOKUP($A41,'Import OffPeak change'!$A$106:CQ$202,90,FALSE)),0,(VLOOKUP($A41,'Import OffPeak'!$A$3:CQ$99,90,FALSE)-VLOOKUP($A41,'Import OffPeak change'!$A$106:CQ$202,90,FALSE)))</f>
        <v>0</v>
      </c>
      <c r="CM41" s="6">
        <f>IF(ISERROR(VLOOKUP($A41,'Import OffPeak'!$A$3:CR$99,91,FALSE)-VLOOKUP($A41,'Import OffPeak change'!$A$106:CR$202,91,FALSE)),0,(VLOOKUP($A41,'Import OffPeak'!$A$3:CR$99,91,FALSE)-VLOOKUP($A41,'Import OffPeak change'!$A$106:CR$202,91,FALSE)))</f>
        <v>0</v>
      </c>
      <c r="CN41" s="6">
        <f>IF(ISERROR(VLOOKUP($A41,'Import OffPeak'!$A$3:CS$99,92,FALSE)-VLOOKUP($A41,'Import OffPeak change'!$A$106:CS$202,92,FALSE)),0,(VLOOKUP($A41,'Import OffPeak'!$A$3:CS$99,92,FALSE)-VLOOKUP($A41,'Import OffPeak change'!$A$106:CS$202,92,FALSE)))</f>
        <v>0</v>
      </c>
      <c r="CO41" s="6">
        <f>IF(ISERROR(VLOOKUP($A41,'Import OffPeak'!$A$3:CT$99,93,FALSE)-VLOOKUP($A41,'Import OffPeak change'!$A$106:CT$202,93,FALSE)),0,(VLOOKUP($A41,'Import OffPeak'!$A$3:CT$99,93,FALSE)-VLOOKUP($A41,'Import OffPeak change'!$A$106:CT$202,93,FALSE)))</f>
        <v>0</v>
      </c>
      <c r="CP41" s="6">
        <f>IF(ISERROR(VLOOKUP($A41,'Import OffPeak'!$A$3:CU$99,94,FALSE)-VLOOKUP($A41,'Import OffPeak change'!$A$106:CU$202,94,FALSE)),0,(VLOOKUP($A41,'Import OffPeak'!$A$3:CU$99,94,FALSE)-VLOOKUP($A41,'Import OffPeak change'!$A$106:CU$202,94,FALSE)))</f>
        <v>0</v>
      </c>
      <c r="CQ41" s="6">
        <f>IF(ISERROR(VLOOKUP($A41,'Import OffPeak'!$A$3:CV$99,95,FALSE)-VLOOKUP($A41,'Import OffPeak change'!$A$106:CV$202,95,FALSE)),0,(VLOOKUP($A41,'Import OffPeak'!$A$3:CV$99,95,FALSE)-VLOOKUP($A41,'Import OffPeak change'!$A$106:CV$202,95,FALSE)))</f>
        <v>0</v>
      </c>
      <c r="CR41" s="6">
        <f>IF(ISERROR(VLOOKUP($A41,'Import OffPeak'!$A$3:CW$99,96,FALSE)-VLOOKUP($A41,'Import OffPeak change'!$A$106:CW$202,96,FALSE)),0,(VLOOKUP($A41,'Import OffPeak'!$A$3:CW$99,96,FALSE)-VLOOKUP($A41,'Import OffPeak change'!$A$106:CW$202,96,FALSE)))</f>
        <v>0</v>
      </c>
      <c r="CS41" s="6">
        <f>IF(ISERROR(VLOOKUP($A41,'Import OffPeak'!$A$3:CX$99,97,FALSE)-VLOOKUP($A41,'Import OffPeak change'!$A$106:CX$202,97,FALSE)),0,(VLOOKUP($A41,'Import OffPeak'!$A$3:CX$99,97,FALSE)-VLOOKUP($A41,'Import OffPeak change'!$A$106:CX$202,97,FALSE)))</f>
        <v>0</v>
      </c>
      <c r="CT41" s="6">
        <f>IF(ISERROR(VLOOKUP($A41,'Import OffPeak'!$A$3:CY$99,98,FALSE)-VLOOKUP($A41,'Import OffPeak change'!$A$106:CY$202,98,FALSE)),0,(VLOOKUP($A41,'Import OffPeak'!$A$3:CY$99,98,FALSE)-VLOOKUP($A41,'Import OffPeak change'!$A$106:CY$202,98,FALSE)))</f>
        <v>0</v>
      </c>
      <c r="CU41" s="6">
        <f>IF(ISERROR(VLOOKUP($A41,'Import OffPeak'!$A$3:CZ$99,99,FALSE)-VLOOKUP($A41,'Import OffPeak change'!$A$106:CZ$202,99,FALSE)),0,(VLOOKUP($A41,'Import OffPeak'!$A$3:CZ$99,99,FALSE)-VLOOKUP($A41,'Import OffPeak change'!$A$106:CZ$202,99,FALSE)))</f>
        <v>0</v>
      </c>
      <c r="CV41" s="6">
        <f>IF(ISERROR(VLOOKUP($A41,'Import OffPeak'!$A$3:DA$99,100,FALSE)-VLOOKUP($A41,'Import OffPeak change'!$A$106:DA$202,100,FALSE)),0,(VLOOKUP($A41,'Import OffPeak'!$A$3:DA$99,100,FALSE)-VLOOKUP($A41,'Import OffPeak change'!$A$106:DA$202,100,FALSE)))</f>
        <v>0</v>
      </c>
      <c r="CW41" s="6">
        <f>IF(ISERROR(VLOOKUP($A41,'Import OffPeak'!$A$3:DB$99,101,FALSE)-VLOOKUP($A41,'Import OffPeak change'!$A$106:DB$202,101,FALSE)),0,(VLOOKUP($A41,'Import OffPeak'!$A$3:DB$99,101,FALSE)-VLOOKUP($A41,'Import OffPeak change'!$A$106:DB$202,101,FALSE)))</f>
        <v>0</v>
      </c>
      <c r="CX41" s="6">
        <f>IF(ISERROR(VLOOKUP($A41,'Import OffPeak'!$A$3:DC$99,102,FALSE)-VLOOKUP($A41,'Import OffPeak change'!$A$106:DC$202,102,FALSE)),0,(VLOOKUP($A41,'Import OffPeak'!$A$3:DC$99,102,FALSE)-VLOOKUP($A41,'Import OffPeak change'!$A$106:DC$202,102,FALSE)))</f>
        <v>0</v>
      </c>
      <c r="CY41" s="6">
        <f>IF(ISERROR(VLOOKUP($A41,'Import OffPeak'!$A$3:DD$99,103,FALSE)-VLOOKUP($A41,'Import OffPeak change'!$A$106:DD$202,103,FALSE)),0,(VLOOKUP($A41,'Import OffPeak'!$A$3:DD$99,103,FALSE)-VLOOKUP($A41,'Import OffPeak change'!$A$106:DD$202,103,FALSE)))</f>
        <v>0</v>
      </c>
      <c r="CZ41" s="6">
        <f>IF(ISERROR(VLOOKUP($A41,'Import OffPeak'!$A$3:DE$99,104,FALSE)-VLOOKUP($A41,'Import OffPeak change'!$A$106:DE$202,104,FALSE)),0,(VLOOKUP($A41,'Import OffPeak'!$A$3:DE$99,104,FALSE)-VLOOKUP($A41,'Import OffPeak change'!$A$106:DE$202,104,FALSE)))</f>
        <v>0</v>
      </c>
      <c r="DA41" s="6">
        <f>IF(ISERROR(VLOOKUP($A41,'Import OffPeak'!$A$3:DF$99,105,FALSE)-VLOOKUP($A41,'Import OffPeak change'!$A$106:DF$202,105,FALSE)),0,(VLOOKUP($A41,'Import OffPeak'!$A$3:DF$99,105,FALSE)-VLOOKUP($A41,'Import OffPeak change'!$A$106:DF$202,105,FALSE)))</f>
        <v>0</v>
      </c>
      <c r="DB41" s="6">
        <f>IF(ISERROR(VLOOKUP($A41,'Import OffPeak'!$A$3:DG$99,106,FALSE)-VLOOKUP($A41,'Import OffPeak change'!$A$106:DG$202,106,FALSE)),0,(VLOOKUP($A41,'Import OffPeak'!$A$3:DG$99,106,FALSE)-VLOOKUP($A41,'Import OffPeak change'!$A$106:DG$202,106,FALSE)))</f>
        <v>0</v>
      </c>
      <c r="DC41" s="6">
        <f>IF(ISERROR(VLOOKUP($A41,'Import OffPeak'!$A$3:DH$99,107,FALSE)-VLOOKUP($A41,'Import OffPeak change'!$A$106:DH$202,107,FALSE)),0,(VLOOKUP($A41,'Import OffPeak'!$A$3:DH$99,107,FALSE)-VLOOKUP($A41,'Import OffPeak change'!$A$106:DH$202,107,FALSE)))</f>
        <v>0</v>
      </c>
      <c r="DD41" s="6">
        <f>IF(ISERROR(VLOOKUP($A41,'Import OffPeak'!$A$3:DI$99,108,FALSE)-VLOOKUP($A41,'Import OffPeak change'!$A$106:DI$202,108,FALSE)),0,(VLOOKUP($A41,'Import OffPeak'!$A$3:DI$99,108,FALSE)-VLOOKUP($A41,'Import OffPeak change'!$A$106:DI$202,108,FALSE)))</f>
        <v>0</v>
      </c>
      <c r="DE41" s="6">
        <f>IF(ISERROR(VLOOKUP($A41,'Import OffPeak'!$A$3:DJ$99,109,FALSE)-VLOOKUP($A41,'Import OffPeak change'!$A$106:DJ$202,109,FALSE)),0,(VLOOKUP($A41,'Import OffPeak'!$A$3:DJ$99,109,FALSE)-VLOOKUP($A41,'Import OffPeak change'!$A$106:DJ$202,109,FALSE)))</f>
        <v>0</v>
      </c>
      <c r="DF41" s="6">
        <f>IF(ISERROR(VLOOKUP($A41,'Import OffPeak'!$A$3:DK$99,110,FALSE)-VLOOKUP($A41,'Import OffPeak change'!$A$106:DK$202,110,FALSE)),0,(VLOOKUP($A41,'Import OffPeak'!$A$3:DK$99,110,FALSE)-VLOOKUP($A41,'Import OffPeak change'!$A$106:DK$202,110,FALSE)))</f>
        <v>0</v>
      </c>
      <c r="DG41" s="6">
        <f>IF(ISERROR(VLOOKUP($A41,'Import OffPeak'!$A$3:DL$99,111,FALSE)-VLOOKUP($A41,'Import OffPeak change'!$A$106:DL$202,111,FALSE)),0,(VLOOKUP($A41,'Import OffPeak'!$A$3:DL$99,111,FALSE)-VLOOKUP($A41,'Import OffPeak change'!$A$106:DL$202,111,FALSE)))</f>
        <v>0</v>
      </c>
      <c r="DH41" s="6">
        <f>IF(ISERROR(VLOOKUP($A41,'Import OffPeak'!$A$3:DM$99,112,FALSE)-VLOOKUP($A41,'Import OffPeak change'!$A$106:DM$202,112,FALSE)),0,(VLOOKUP($A41,'Import OffPeak'!$A$3:DM$99,112,FALSE)-VLOOKUP($A41,'Import OffPeak change'!$A$106:DM$202,112,FALSE)))</f>
        <v>0</v>
      </c>
      <c r="DI41" s="6">
        <f>IF(ISERROR(VLOOKUP($A41,'Import OffPeak'!$A$3:DN$99,113,FALSE)-VLOOKUP($A41,'Import OffPeak change'!$A$106:DN$202,113,FALSE)),0,(VLOOKUP($A41,'Import OffPeak'!$A$3:DN$99,113,FALSE)-VLOOKUP($A41,'Import OffPeak change'!$A$106:DN$202,113,FALSE)))</f>
        <v>0</v>
      </c>
      <c r="DJ41" s="6">
        <f>IF(ISERROR(VLOOKUP($A41,'Import OffPeak'!$A$3:DO$99,114,FALSE)-VLOOKUP($A41,'Import OffPeak change'!$A$106:DO$202,114,FALSE)),0,(VLOOKUP($A41,'Import OffPeak'!$A$3:DO$99,114,FALSE)-VLOOKUP($A41,'Import OffPeak change'!$A$106:DO$202,114,FALSE)))</f>
        <v>0</v>
      </c>
      <c r="DK41" s="6">
        <f>IF(ISERROR(VLOOKUP($A41,'Import OffPeak'!$A$3:DP$99,115,FALSE)-VLOOKUP($A41,'Import OffPeak change'!$A$106:DP$202,115,FALSE)),0,(VLOOKUP($A41,'Import OffPeak'!$A$3:DP$99,115,FALSE)-VLOOKUP($A41,'Import OffPeak change'!$A$106:DP$202,115,FALSE)))</f>
        <v>0</v>
      </c>
      <c r="DL41" s="6">
        <f>IF(ISERROR(VLOOKUP($A41,'Import OffPeak'!$A$3:DQ$99,116,FALSE)-VLOOKUP($A41,'Import OffPeak change'!$A$106:DQ$202,116,FALSE)),0,(VLOOKUP($A41,'Import OffPeak'!$A$3:DQ$99,116,FALSE)-VLOOKUP($A41,'Import OffPeak change'!$A$106:DQ$202,116,FALSE)))</f>
        <v>0</v>
      </c>
      <c r="DM41" s="6">
        <f>IF(ISERROR(VLOOKUP($A41,'Import OffPeak'!$A$3:DR$99,117,FALSE)-VLOOKUP($A41,'Import OffPeak change'!$A$106:DR$202,117,FALSE)),0,(VLOOKUP($A41,'Import OffPeak'!$A$3:DR$99,117,FALSE)-VLOOKUP($A41,'Import OffPeak change'!$A$106:DR$202,117,FALSE)))</f>
        <v>0</v>
      </c>
      <c r="DN41" s="6">
        <f>IF(ISERROR(VLOOKUP($A41,'Import OffPeak'!$A$3:DS$99,118,FALSE)-VLOOKUP($A41,'Import OffPeak change'!$A$106:DS$202,118,FALSE)),0,(VLOOKUP($A41,'Import OffPeak'!$A$3:DS$99,118,FALSE)-VLOOKUP($A41,'Import OffPeak change'!$A$106:DS$202,118,FALSE)))</f>
        <v>0</v>
      </c>
      <c r="DO41" s="6">
        <f>IF(ISERROR(VLOOKUP($A41,'Import OffPeak'!$A$3:DT$99,119,FALSE)-VLOOKUP($A41,'Import OffPeak change'!$A$106:DT$202,119,FALSE)),0,(VLOOKUP($A41,'Import OffPeak'!$A$3:DT$99,119,FALSE)-VLOOKUP($A41,'Import OffPeak change'!$A$106:DT$202,119,FALSE)))</f>
        <v>0</v>
      </c>
      <c r="DP41" s="6">
        <f>IF(ISERROR(VLOOKUP($A41,'Import OffPeak'!$A$3:DU$99,120,FALSE)-VLOOKUP($A41,'Import OffPeak change'!$A$106:DU$202,120,FALSE)),0,(VLOOKUP($A41,'Import OffPeak'!$A$3:DU$99,120,FALSE)-VLOOKUP($A41,'Import OffPeak change'!$A$106:DU$202,120,FALSE)))</f>
        <v>0</v>
      </c>
      <c r="DQ41" s="6">
        <f>IF(ISERROR(VLOOKUP($A41,'Import OffPeak'!$A$3:DV$99,121,FALSE)-VLOOKUP($A41,'Import OffPeak change'!$A$106:DV$202,121,FALSE)),0,(VLOOKUP($A41,'Import OffPeak'!$A$3:DV$99,121,FALSE)-VLOOKUP($A41,'Import OffPeak change'!$A$106:DV$202,121,FALSE)))</f>
        <v>0</v>
      </c>
      <c r="DR41" s="6">
        <f>IF(ISERROR(VLOOKUP($A41,'Import OffPeak'!$A$3:DW$99,122,FALSE)-VLOOKUP($A41,'Import OffPeak change'!$A$106:DW$202,122,FALSE)),0,(VLOOKUP($A41,'Import OffPeak'!$A$3:DW$99,122,FALSE)-VLOOKUP($A41,'Import OffPeak change'!$A$106:DW$202,122,FALSE)))</f>
        <v>0</v>
      </c>
      <c r="DS41" s="6">
        <f>IF(ISERROR(VLOOKUP($A41,'Import OffPeak'!$A$3:DX$99,123,FALSE)-VLOOKUP($A41,'Import OffPeak change'!$A$106:DX$202,123,FALSE)),0,(VLOOKUP($A41,'Import OffPeak'!$A$3:DX$99,123,FALSE)-VLOOKUP($A41,'Import OffPeak change'!$A$106:DX$202,123,FALSE)))</f>
        <v>0</v>
      </c>
      <c r="DT41" s="6">
        <f>IF(ISERROR(VLOOKUP($A41,'Import OffPeak'!$A$3:DY$99,124,FALSE)-VLOOKUP($A41,'Import OffPeak change'!$A$106:DY$202,124,FALSE)),0,(VLOOKUP($A41,'Import OffPeak'!$A$3:DY$99,124,FALSE)-VLOOKUP($A41,'Import OffPeak change'!$A$106:DY$202,124,FALSE)))</f>
        <v>0</v>
      </c>
      <c r="DU41" s="6">
        <f>IF(ISERROR(VLOOKUP($A41,'Import OffPeak'!$A$3:DZ$99,125,FALSE)-VLOOKUP($A41,'Import OffPeak change'!$A$106:DZ$202,125,FALSE)),0,(VLOOKUP($A41,'Import OffPeak'!$A$3:DZ$99,125,FALSE)-VLOOKUP($A41,'Import OffPeak change'!$A$106:DZ$202,125,FALSE)))</f>
        <v>0</v>
      </c>
      <c r="DV41" s="6">
        <f>IF(ISERROR(VLOOKUP($A41,'Import OffPeak'!$A$3:EA$99,126,FALSE)-VLOOKUP($A41,'Import OffPeak change'!$A$106:EA$202,126,FALSE)),0,(VLOOKUP($A41,'Import OffPeak'!$A$3:EA$99,126,FALSE)-VLOOKUP($A41,'Import OffPeak change'!$A$106:EA$202,126,FALSE)))</f>
        <v>0</v>
      </c>
      <c r="DW41" s="6">
        <f>IF(ISERROR(VLOOKUP($A41,'Import OffPeak'!$A$3:EB$99,127,FALSE)-VLOOKUP($A41,'Import OffPeak change'!$A$106:EB$202,127,FALSE)),0,(VLOOKUP($A41,'Import OffPeak'!$A$3:EB$99,127,FALSE)-VLOOKUP($A41,'Import OffPeak change'!$A$106:EB$202,127,FALSE)))</f>
        <v>0</v>
      </c>
      <c r="DX41" s="6">
        <f>IF(ISERROR(VLOOKUP($A41,'Import OffPeak'!$A$3:EC$99,128,FALSE)-VLOOKUP($A41,'Import OffPeak change'!$A$106:EC$202,128,FALSE)),0,(VLOOKUP($A41,'Import OffPeak'!$A$3:EC$99,128,FALSE)-VLOOKUP($A41,'Import OffPeak change'!$A$106:EC$202,128,FALSE)))</f>
        <v>0</v>
      </c>
      <c r="DY41" s="6">
        <f>IF(ISERROR(VLOOKUP($A41,'Import OffPeak'!$A$3:ED$99,129,FALSE)-VLOOKUP($A41,'Import OffPeak change'!$A$106:ED$202,129,FALSE)),0,(VLOOKUP($A41,'Import OffPeak'!$A$3:ED$99,129,FALSE)-VLOOKUP($A41,'Import OffPeak change'!$A$106:ED$202,129,FALSE)))</f>
        <v>0</v>
      </c>
      <c r="DZ41" s="6">
        <f>IF(ISERROR(VLOOKUP($A41,'Import OffPeak'!$A$3:EE$99,130,FALSE)-VLOOKUP($A41,'Import OffPeak change'!$A$106:EE$202,130,FALSE)),0,(VLOOKUP($A41,'Import OffPeak'!$A$3:EE$99,130,FALSE)-VLOOKUP($A41,'Import OffPeak change'!$A$106:EE$202,130,FALSE)))</f>
        <v>0</v>
      </c>
      <c r="EA41" s="6">
        <f>IF(ISERROR(VLOOKUP($A41,'Import OffPeak'!$A$3:EF$99,131,FALSE)-VLOOKUP($A41,'Import OffPeak change'!$A$106:EF$202,131,FALSE)),0,(VLOOKUP($A41,'Import OffPeak'!$A$3:EF$99,131,FALSE)-VLOOKUP($A41,'Import OffPeak change'!$A$106:EF$202,131,FALSE)))</f>
        <v>0</v>
      </c>
      <c r="EB41" s="6">
        <f>IF(ISERROR(VLOOKUP($A41,'Import OffPeak'!$A$3:EG$99,132,FALSE)-VLOOKUP($A41,'Import OffPeak change'!$A$106:EG$202,132,FALSE)),0,(VLOOKUP($A41,'Import OffPeak'!$A$3:EG$99,132,FALSE)-VLOOKUP($A41,'Import OffPeak change'!$A$106:EG$202,132,FALSE)))</f>
        <v>0</v>
      </c>
      <c r="EC41" s="6">
        <f>IF(ISERROR(VLOOKUP($A41,'Import OffPeak'!$A$3:EH$99,133,FALSE)-VLOOKUP($A41,'Import OffPeak change'!$A$106:EH$202,133,FALSE)),0,(VLOOKUP($A41,'Import OffPeak'!$A$3:EH$99,133,FALSE)-VLOOKUP($A41,'Import OffPeak change'!$A$106:EH$202,133,FALSE)))</f>
        <v>0</v>
      </c>
      <c r="ED41" s="6">
        <f>IF(ISERROR(VLOOKUP($A41,'Import OffPeak'!$A$3:EI$99,134,FALSE)-VLOOKUP($A41,'Import OffPeak change'!$A$106:EI$202,134,FALSE)),0,(VLOOKUP($A41,'Import OffPeak'!$A$3:EI$99,134,FALSE)-VLOOKUP($A41,'Import OffPeak change'!$A$106:EI$202,134,FALSE)))</f>
        <v>0</v>
      </c>
      <c r="EE41" s="6">
        <f>IF(ISERROR(VLOOKUP($A41,'Import OffPeak'!$A$3:EJ$99,135,FALSE)-VLOOKUP($A41,'Import OffPeak change'!$A$106:EJ$202,135,FALSE)),0,(VLOOKUP($A41,'Import OffPeak'!$A$3:EJ$99,135,FALSE)-VLOOKUP($A41,'Import OffPeak change'!$A$106:EJ$202,135,FALSE)))</f>
        <v>0</v>
      </c>
      <c r="EF41" s="6">
        <f>IF(ISERROR(VLOOKUP($A41,'Import OffPeak'!$A$3:EK$99,136,FALSE)-VLOOKUP($A41,'Import OffPeak change'!$A$106:EK$202,136,FALSE)),0,(VLOOKUP($A41,'Import OffPeak'!$A$3:EK$99,136,FALSE)-VLOOKUP($A41,'Import OffPeak change'!$A$106:EK$202,136,FALSE)))</f>
        <v>0</v>
      </c>
      <c r="EG41" s="6">
        <f>IF(ISERROR(VLOOKUP($A41,'Import OffPeak'!$A$3:EL$99,137,FALSE)-VLOOKUP($A41,'Import OffPeak change'!$A$106:EL$202,137,FALSE)),0,(VLOOKUP($A41,'Import OffPeak'!$A$3:EL$99,137,FALSE)-VLOOKUP($A41,'Import OffPeak change'!$A$106:EL$202,137,FALSE)))</f>
        <v>0</v>
      </c>
      <c r="EH41" s="6">
        <f>IF(ISERROR(VLOOKUP($A41,'Import OffPeak'!$A$3:EM$99,138,FALSE)-VLOOKUP($A41,'Import OffPeak change'!$A$106:EM$202,138,FALSE)),0,(VLOOKUP($A41,'Import OffPeak'!$A$3:EM$99,138,FALSE)-VLOOKUP($A41,'Import OffPeak change'!$A$106:EM$202,138,FALSE)))</f>
        <v>0</v>
      </c>
      <c r="EI41" s="6">
        <f>IF(ISERROR(VLOOKUP($A41,'Import OffPeak'!$A$3:EN$99,139,FALSE)-VLOOKUP($A41,'Import OffPeak change'!$A$106:EN$202,139,FALSE)),0,(VLOOKUP($A41,'Import OffPeak'!$A$3:EN$99,139,FALSE)-VLOOKUP($A41,'Import OffPeak change'!$A$106:EN$202,139,FALSE)))</f>
        <v>0</v>
      </c>
      <c r="EJ41" s="6">
        <f>IF(ISERROR(VLOOKUP($A41,'Import OffPeak'!$A$3:EO$99,140,FALSE)-VLOOKUP($A41,'Import OffPeak change'!$A$106:EO$202,140,FALSE)),0,(VLOOKUP($A41,'Import OffPeak'!$A$3:EO$99,140,FALSE)-VLOOKUP($A41,'Import OffPeak change'!$A$106:EO$202,140,FALSE)))</f>
        <v>0</v>
      </c>
      <c r="EK41" s="6">
        <f>IF(ISERROR(VLOOKUP($A41,'Import OffPeak'!$A$3:EP$99,141,FALSE)-VLOOKUP($A41,'Import OffPeak change'!$A$106:EP$202,141,FALSE)),0,(VLOOKUP($A41,'Import OffPeak'!$A$3:EP$99,141,FALSE)-VLOOKUP($A41,'Import OffPeak change'!$A$106:EP$202,141,FALSE)))</f>
        <v>0</v>
      </c>
      <c r="EL41" s="6">
        <f>IF(ISERROR(VLOOKUP($A41,'Import OffPeak'!$A$3:EQ$99,142,FALSE)-VLOOKUP($A41,'Import OffPeak change'!$A$106:EQ$202,142,FALSE)),0,(VLOOKUP($A41,'Import OffPeak'!$A$3:EQ$99,142,FALSE)-VLOOKUP($A41,'Import OffPeak change'!$A$106:EQ$202,142,FALSE)))</f>
        <v>0</v>
      </c>
      <c r="EM41" s="6">
        <f>IF(ISERROR(VLOOKUP($A41,'Import OffPeak'!$A$3:ER$99,143,FALSE)-VLOOKUP($A41,'Import OffPeak change'!$A$106:ER$202,143,FALSE)),0,(VLOOKUP($A41,'Import OffPeak'!$A$3:ER$99,143,FALSE)-VLOOKUP($A41,'Import OffPeak change'!$A$106:ER$202,143,FALSE)))</f>
        <v>0</v>
      </c>
      <c r="EN41" s="6">
        <f>IF(ISERROR(VLOOKUP($A41,'Import OffPeak'!$A$3:ES$99,144,FALSE)-VLOOKUP($A41,'Import OffPeak change'!$A$106:ES$202,144,FALSE)),0,(VLOOKUP($A41,'Import OffPeak'!$A$3:ES$99,144,FALSE)-VLOOKUP($A41,'Import OffPeak change'!$A$106:ES$202,144,FALSE)))</f>
        <v>0</v>
      </c>
      <c r="EO41" s="6">
        <f>IF(ISERROR(VLOOKUP($A41,'Import OffPeak'!$A$3:ET$99,145,FALSE)-VLOOKUP($A41,'Import OffPeak change'!$A$106:ET$202,145,FALSE)),0,(VLOOKUP($A41,'Import OffPeak'!$A$3:ET$99,145,FALSE)-VLOOKUP($A41,'Import OffPeak change'!$A$106:ET$202,145,FALSE)))</f>
        <v>0</v>
      </c>
      <c r="EP41" s="6">
        <f>IF(ISERROR(VLOOKUP($A41,'Import OffPeak'!$A$3:EU$99,146,FALSE)-VLOOKUP($A41,'Import OffPeak change'!$A$106:EU$202,146,FALSE)),0,(VLOOKUP($A41,'Import OffPeak'!$A$3:EU$99,146,FALSE)-VLOOKUP($A41,'Import OffPeak change'!$A$106:EU$202,146,FALSE)))</f>
        <v>0</v>
      </c>
      <c r="EQ41" s="6">
        <f>IF(ISERROR(VLOOKUP($A41,'Import OffPeak'!$A$3:EV$99,147,FALSE)-VLOOKUP($A41,'Import OffPeak change'!$A$106:EV$202,147,FALSE)),0,(VLOOKUP($A41,'Import OffPeak'!$A$3:EV$99,147,FALSE)-VLOOKUP($A41,'Import OffPeak change'!$A$106:EV$202,147,FALSE)))</f>
        <v>0</v>
      </c>
      <c r="ER41" s="6">
        <f>IF(ISERROR(VLOOKUP($A41,'Import OffPeak'!$A$3:EW$99,148,FALSE)-VLOOKUP($A41,'Import OffPeak change'!$A$106:EW$202,148,FALSE)),0,(VLOOKUP($A41,'Import OffPeak'!$A$3:EW$99,148,FALSE)-VLOOKUP($A41,'Import OffPeak change'!$A$106:EW$202,148,FALSE)))</f>
        <v>0</v>
      </c>
      <c r="ES41" s="6">
        <f>IF(ISERROR(VLOOKUP($A41,'Import OffPeak'!$A$3:EX$99,149,FALSE)-VLOOKUP($A41,'Import OffPeak change'!$A$106:EX$202,149,FALSE)),0,(VLOOKUP($A41,'Import OffPeak'!$A$3:EX$99,149,FALSE)-VLOOKUP($A41,'Import OffPeak change'!$A$106:EX$202,149,FALSE)))</f>
        <v>0</v>
      </c>
      <c r="ET41" s="6">
        <f>IF(ISERROR(VLOOKUP($A41,'Import OffPeak'!$A$3:EY$99,150,FALSE)-VLOOKUP($A41,'Import OffPeak change'!$A$106:EY$202,150,FALSE)),0,(VLOOKUP($A41,'Import OffPeak'!$A$3:EY$99,150,FALSE)-VLOOKUP($A41,'Import OffPeak change'!$A$106:EY$202,150,FALSE)))</f>
        <v>0</v>
      </c>
      <c r="EU41" s="6">
        <f>IF(ISERROR(VLOOKUP($A41,'Import OffPeak'!$A$3:EZ$99,151,FALSE)-VLOOKUP($A41,'Import OffPeak change'!$A$106:EZ$202,151,FALSE)),0,(VLOOKUP($A41,'Import OffPeak'!$A$3:EZ$99,151,FALSE)-VLOOKUP($A41,'Import OffPeak change'!$A$106:EZ$202,151,FALSE)))</f>
        <v>0</v>
      </c>
      <c r="EV41" s="6">
        <f>IF(ISERROR(VLOOKUP($A41,'Import OffPeak'!$A$3:FA$99,152,FALSE)-VLOOKUP($A41,'Import OffPeak change'!$A$106:FA$202,152,FALSE)),0,(VLOOKUP($A41,'Import OffPeak'!$A$3:FA$99,152,FALSE)-VLOOKUP($A41,'Import OffPeak change'!$A$106:FA$202,152,FALSE)))</f>
        <v>0</v>
      </c>
      <c r="EW41" s="6">
        <f>IF(ISERROR(VLOOKUP($A41,'Import OffPeak'!$A$3:FB$99,153,FALSE)-VLOOKUP($A41,'Import OffPeak change'!$A$106:FB$202,153,FALSE)),0,(VLOOKUP($A41,'Import OffPeak'!$A$3:FB$99,153,FALSE)-VLOOKUP($A41,'Import OffPeak change'!$A$106:FB$202,153,FALSE)))</f>
        <v>0</v>
      </c>
      <c r="EX41" s="6">
        <f>IF(ISERROR(VLOOKUP($A41,'Import OffPeak'!$A$3:FC$99,154,FALSE)-VLOOKUP($A41,'Import OffPeak change'!$A$106:FC$202,154,FALSE)),0,(VLOOKUP($A41,'Import OffPeak'!$A$3:FC$99,154,FALSE)-VLOOKUP($A41,'Import OffPeak change'!$A$106:FC$202,154,FALSE)))</f>
        <v>0</v>
      </c>
      <c r="EY41" s="6">
        <f>IF(ISERROR(VLOOKUP($A41,'Import OffPeak'!$A$3:FD$99,155,FALSE)-VLOOKUP($A41,'Import OffPeak change'!$A$106:FD$202,155,FALSE)),0,(VLOOKUP($A41,'Import OffPeak'!$A$3:FD$99,155,FALSE)-VLOOKUP($A41,'Import OffPeak change'!$A$106:FD$202,155,FALSE)))</f>
        <v>0</v>
      </c>
      <c r="EZ41" s="6">
        <f>IF(ISERROR(VLOOKUP($A41,'Import OffPeak'!$A$3:FE$99,156,FALSE)-VLOOKUP($A41,'Import OffPeak change'!$A$106:FE$202,156,FALSE)),0,(VLOOKUP($A41,'Import OffPeak'!$A$3:FE$99,156,FALSE)-VLOOKUP($A41,'Import OffPeak change'!$A$106:FE$202,156,FALSE)))</f>
        <v>0</v>
      </c>
      <c r="FA41" s="6">
        <f>IF(ISERROR(VLOOKUP($A41,'Import OffPeak'!$A$3:FF$99,157,FALSE)-VLOOKUP($A41,'Import OffPeak change'!$A$106:FF$202,157,FALSE)),0,(VLOOKUP($A41,'Import OffPeak'!$A$3:FF$99,157,FALSE)-VLOOKUP($A41,'Import OffPeak change'!$A$106:FF$202,157,FALSE)))</f>
        <v>0</v>
      </c>
      <c r="FB41" s="6">
        <f>IF(ISERROR(VLOOKUP($A41,'Import OffPeak'!$A$3:FG$99,158,FALSE)-VLOOKUP($A41,'Import OffPeak change'!$A$106:FG$202,158,FALSE)),0,(VLOOKUP($A41,'Import OffPeak'!$A$3:FG$99,158,FALSE)-VLOOKUP($A41,'Import OffPeak change'!$A$106:FG$202,158,FALSE)))</f>
        <v>0</v>
      </c>
      <c r="FC41" s="6">
        <f>IF(ISERROR(VLOOKUP($A41,'Import OffPeak'!$A$3:FH$99,159,FALSE)-VLOOKUP($A41,'Import OffPeak change'!$A$106:FH$202,159,FALSE)),0,(VLOOKUP($A41,'Import OffPeak'!$A$3:FH$99,159,FALSE)-VLOOKUP($A41,'Import OffPeak change'!$A$106:FH$202,159,FALSE)))</f>
        <v>0</v>
      </c>
      <c r="FD41" s="6">
        <f>IF(ISERROR(VLOOKUP($A41,'Import OffPeak'!$A$3:FI$99,160,FALSE)-VLOOKUP($A41,'Import OffPeak change'!$A$106:FI$202,160,FALSE)),0,(VLOOKUP($A41,'Import OffPeak'!$A$3:FI$99,160,FALSE)-VLOOKUP($A41,'Import OffPeak change'!$A$106:FI$202,160,FALSE)))</f>
        <v>0</v>
      </c>
      <c r="FE41" s="6">
        <f>IF(ISERROR(VLOOKUP($A41,'Import OffPeak'!$A$3:FJ$99,161,FALSE)-VLOOKUP($A41,'Import OffPeak change'!$A$106:FJ$202,161,FALSE)),0,(VLOOKUP($A41,'Import OffPeak'!$A$3:FJ$99,161,FALSE)-VLOOKUP($A41,'Import OffPeak change'!$A$106:FJ$202,161,FALSE)))</f>
        <v>0</v>
      </c>
      <c r="FF41" s="6">
        <f>IF(ISERROR(VLOOKUP($A41,'Import OffPeak'!$A$3:FK$99,162,FALSE)-VLOOKUP($A41,'Import OffPeak change'!$A$106:FK$202,162,FALSE)),0,(VLOOKUP($A41,'Import OffPeak'!$A$3:FK$99,162,FALSE)-VLOOKUP($A41,'Import OffPeak change'!$A$106:FK$202,162,FALSE)))</f>
        <v>0</v>
      </c>
      <c r="FG41" s="6">
        <f>IF(ISERROR(VLOOKUP($A41,'Import OffPeak'!$A$3:FL$99,163,FALSE)-VLOOKUP($A41,'Import OffPeak change'!$A$106:FL$202,163,FALSE)),0,(VLOOKUP($A41,'Import OffPeak'!$A$3:FL$99,163,FALSE)-VLOOKUP($A41,'Import OffPeak change'!$A$106:FL$202,163,FALSE)))</f>
        <v>0</v>
      </c>
      <c r="FH41" s="6">
        <f>IF(ISERROR(VLOOKUP($A41,'Import OffPeak'!$A$3:FM$99,164,FALSE)-VLOOKUP($A41,'Import OffPeak change'!$A$106:FM$202,164,FALSE)),0,(VLOOKUP($A41,'Import OffPeak'!$A$3:FM$99,164,FALSE)-VLOOKUP($A41,'Import OffPeak change'!$A$106:FM$202,164,FALSE)))</f>
        <v>0</v>
      </c>
      <c r="FI41" s="6">
        <f>IF(ISERROR(VLOOKUP($A41,'Import OffPeak'!$A$3:FN$99,165,FALSE)-VLOOKUP($A41,'Import OffPeak change'!$A$106:FN$202,165,FALSE)),0,(VLOOKUP($A41,'Import OffPeak'!$A$3:FN$99,165,FALSE)-VLOOKUP($A41,'Import OffPeak change'!$A$106:FN$202,165,FALSE)))</f>
        <v>0</v>
      </c>
      <c r="FJ41" s="6">
        <f>IF(ISERROR(VLOOKUP($A41,'Import OffPeak'!$A$3:FO$99,166,FALSE)-VLOOKUP($A41,'Import OffPeak change'!$A$106:FO$202,166,FALSE)),0,(VLOOKUP($A41,'Import OffPeak'!$A$3:FO$99,166,FALSE)-VLOOKUP($A41,'Import OffPeak change'!$A$106:FO$202,166,FALSE)))</f>
        <v>0</v>
      </c>
      <c r="FK41" s="6">
        <f>IF(ISERROR(VLOOKUP($A41,'Import OffPeak'!$A$3:FP$99,167,FALSE)-VLOOKUP($A41,'Import OffPeak change'!$A$106:FP$202,167,FALSE)),0,(VLOOKUP($A41,'Import OffPeak'!$A$3:FP$99,167,FALSE)-VLOOKUP($A41,'Import OffPeak change'!$A$106:FP$202,167,FALSE)))</f>
        <v>0</v>
      </c>
      <c r="FL41" s="6">
        <f>IF(ISERROR(VLOOKUP($A41,'Import OffPeak'!$A$3:FQ$99,168,FALSE)-VLOOKUP($A41,'Import OffPeak change'!$A$106:FQ$202,168,FALSE)),0,(VLOOKUP($A41,'Import OffPeak'!$A$3:FQ$99,168,FALSE)-VLOOKUP($A41,'Import OffPeak change'!$A$106:FQ$202,168,FALSE)))</f>
        <v>0</v>
      </c>
      <c r="FM41" s="6">
        <f>IF(ISERROR(VLOOKUP($A41,'Import OffPeak'!$A$3:FR$99,169,FALSE)-VLOOKUP($A41,'Import OffPeak change'!$A$106:FR$202,169,FALSE)),0,(VLOOKUP($A41,'Import OffPeak'!$A$3:FR$99,169,FALSE)-VLOOKUP($A41,'Import OffPeak change'!$A$106:FR$202,169,FALSE)))</f>
        <v>0</v>
      </c>
      <c r="FN41" s="6">
        <f>IF(ISERROR(VLOOKUP($A41,'Import OffPeak'!$A$3:FS$99,170,FALSE)-VLOOKUP($A41,'Import OffPeak change'!$A$106:FS$202,170,FALSE)),0,(VLOOKUP($A41,'Import OffPeak'!$A$3:FS$99,170,FALSE)-VLOOKUP($A41,'Import OffPeak change'!$A$106:FS$202,170,FALSE)))</f>
        <v>0</v>
      </c>
      <c r="FO41" s="6">
        <f>IF(ISERROR(VLOOKUP($A41,'Import OffPeak'!$A$3:FT$99,171,FALSE)-VLOOKUP($A41,'Import OffPeak change'!$A$106:FT$202,171,FALSE)),0,(VLOOKUP($A41,'Import OffPeak'!$A$3:FT$99,171,FALSE)-VLOOKUP($A41,'Import OffPeak change'!$A$106:FT$202,171,FALSE)))</f>
        <v>0</v>
      </c>
      <c r="FP41" s="6">
        <f>IF(ISERROR(VLOOKUP($A41,'Import OffPeak'!$A$3:FU$99,172,FALSE)-VLOOKUP($A41,'Import OffPeak change'!$A$106:FU$202,172,FALSE)),0,(VLOOKUP($A41,'Import OffPeak'!$A$3:FU$99,172,FALSE)-VLOOKUP($A41,'Import OffPeak change'!$A$106:FU$202,172,FALSE)))</f>
        <v>0</v>
      </c>
      <c r="FQ41" s="6">
        <f>IF(ISERROR(VLOOKUP($A41,'Import OffPeak'!$A$3:FV$99,173,FALSE)-VLOOKUP($A41,'Import OffPeak change'!$A$106:FV$202,173,FALSE)),0,(VLOOKUP($A41,'Import OffPeak'!$A$3:FV$99,173,FALSE)-VLOOKUP($A41,'Import OffPeak change'!$A$106:FV$202,173,FALSE)))</f>
        <v>0</v>
      </c>
      <c r="FR41" s="6">
        <f>IF(ISERROR(VLOOKUP($A41,'Import OffPeak'!$A$3:FW$99,174,FALSE)-VLOOKUP($A41,'Import OffPeak change'!$A$106:FW$202,174,FALSE)),0,(VLOOKUP($A41,'Import OffPeak'!$A$3:FW$99,174,FALSE)-VLOOKUP($A41,'Import OffPeak change'!$A$106:FW$202,174,FALSE)))</f>
        <v>0</v>
      </c>
      <c r="FS41" s="6">
        <f>IF(ISERROR(VLOOKUP($A41,'Import OffPeak'!$A$3:FX$99,175,FALSE)-VLOOKUP($A41,'Import OffPeak change'!$A$106:FX$202,175,FALSE)),0,(VLOOKUP($A41,'Import OffPeak'!$A$3:FX$99,175,FALSE)-VLOOKUP($A41,'Import OffPeak change'!$A$106:FX$202,175,FALSE)))</f>
        <v>0</v>
      </c>
      <c r="FT41" s="6">
        <f>IF(ISERROR(VLOOKUP($A41,'Import OffPeak'!$A$3:FY$99,176,FALSE)-VLOOKUP($A41,'Import OffPeak change'!$A$106:FY$202,176,FALSE)),0,(VLOOKUP($A41,'Import OffPeak'!$A$3:FY$99,176,FALSE)-VLOOKUP($A41,'Import OffPeak change'!$A$106:FY$202,176,FALSE)))</f>
        <v>0</v>
      </c>
      <c r="FU41" s="6">
        <f>IF(ISERROR(VLOOKUP($A41,'Import OffPeak'!$A$3:FZ$99,177,FALSE)-VLOOKUP($A41,'Import OffPeak change'!$A$106:FZ$202,177,FALSE)),0,(VLOOKUP($A41,'Import OffPeak'!$A$3:FZ$99,177,FALSE)-VLOOKUP($A41,'Import OffPeak change'!$A$106:FZ$202,177,FALSE)))</f>
        <v>0</v>
      </c>
      <c r="FV41" s="6">
        <f>IF(ISERROR(VLOOKUP($A41,'Import OffPeak'!$A$3:GA$99,178,FALSE)-VLOOKUP($A41,'Import OffPeak change'!$A$106:GA$202,178,FALSE)),0,(VLOOKUP($A41,'Import OffPeak'!$A$3:GA$99,178,FALSE)-VLOOKUP($A41,'Import OffPeak change'!$A$106:GA$202,178,FALSE)))</f>
        <v>0</v>
      </c>
      <c r="FW41" s="6">
        <f>IF(ISERROR(VLOOKUP($A41,'Import OffPeak'!$A$3:GB$99,179,FALSE)-VLOOKUP($A41,'Import OffPeak change'!$A$106:GB$202,179,FALSE)),0,(VLOOKUP($A41,'Import OffPeak'!$A$3:GB$99,179,FALSE)-VLOOKUP($A41,'Import OffPeak change'!$A$106:GB$202,179,FALSE)))</f>
        <v>0</v>
      </c>
      <c r="FX41" s="6">
        <f>IF(ISERROR(VLOOKUP($A41,'Import OffPeak'!$A$3:GC$99,180,FALSE)-VLOOKUP($A41,'Import OffPeak change'!$A$106:GC$202,180,FALSE)),0,(VLOOKUP($A41,'Import OffPeak'!$A$3:GC$99,180,FALSE)-VLOOKUP($A41,'Import OffPeak change'!$A$106:GC$202,180,FALSE)))</f>
        <v>0</v>
      </c>
      <c r="FY41" s="6">
        <f>IF(ISERROR(VLOOKUP($A41,'Import OffPeak'!$A$3:GD$99,181,FALSE)-VLOOKUP($A41,'Import OffPeak change'!$A$106:GD$202,181,FALSE)),0,(VLOOKUP($A41,'Import OffPeak'!$A$3:GD$99,181,FALSE)-VLOOKUP($A41,'Import OffPeak change'!$A$106:GD$202,181,FALSE)))</f>
        <v>0</v>
      </c>
      <c r="FZ41" s="6">
        <f>IF(ISERROR(VLOOKUP($A41,'Import OffPeak'!$A$3:GE$99,182,FALSE)-VLOOKUP($A41,'Import OffPeak change'!$A$106:GE$202,182,FALSE)),0,(VLOOKUP($A41,'Import OffPeak'!$A$3:GE$99,182,FALSE)-VLOOKUP($A41,'Import OffPeak change'!$A$106:GE$202,182,FALSE)))</f>
        <v>0</v>
      </c>
      <c r="GA41" s="6">
        <f>IF(ISERROR(VLOOKUP($A41,'Import OffPeak'!$A$3:GF$99,183,FALSE)-VLOOKUP($A41,'Import OffPeak change'!$A$106:GF$202,183,FALSE)),0,(VLOOKUP($A41,'Import OffPeak'!$A$3:GF$99,183,FALSE)-VLOOKUP($A41,'Import OffPeak change'!$A$106:GF$202,183,FALSE)))</f>
        <v>0</v>
      </c>
      <c r="GB41" s="6">
        <f>IF(ISERROR(VLOOKUP($A41,'Import OffPeak'!$A$3:GG$99,184,FALSE)-VLOOKUP($A41,'Import OffPeak change'!$A$106:GG$202,184,FALSE)),0,(VLOOKUP($A41,'Import OffPeak'!$A$3:GG$99,184,FALSE)-VLOOKUP($A41,'Import OffPeak change'!$A$106:GG$202,184,FALSE)))</f>
        <v>0</v>
      </c>
      <c r="GC41" s="6">
        <f>IF(ISERROR(VLOOKUP($A41,'Import OffPeak'!$A$3:GH$99,185,FALSE)-VLOOKUP($A41,'Import OffPeak change'!$A$106:GH$202,185,FALSE)),0,(VLOOKUP($A41,'Import OffPeak'!$A$3:GH$99,185,FALSE)-VLOOKUP($A41,'Import OffPeak change'!$A$106:GH$202,185,FALSE)))</f>
        <v>0</v>
      </c>
      <c r="GD41" s="6">
        <f>IF(ISERROR(VLOOKUP($A41,'Import OffPeak'!$A$3:GI$99,186,FALSE)-VLOOKUP($A41,'Import OffPeak change'!$A$106:GI$202,186,FALSE)),0,(VLOOKUP($A41,'Import OffPeak'!$A$3:GI$99,186,FALSE)-VLOOKUP($A41,'Import OffPeak change'!$A$106:GI$202,186,FALSE)))</f>
        <v>0</v>
      </c>
      <c r="GE41" s="6">
        <f>IF(ISERROR(VLOOKUP($A41,'Import OffPeak'!$A$3:GJ$99,187,FALSE)-VLOOKUP($A41,'Import OffPeak change'!$A$106:GJ$202,187,FALSE)),0,(VLOOKUP($A41,'Import OffPeak'!$A$3:GJ$99,187,FALSE)-VLOOKUP($A41,'Import OffPeak change'!$A$106:GJ$202,187,FALSE)))</f>
        <v>0</v>
      </c>
      <c r="GF41" s="6">
        <f>IF(ISERROR(VLOOKUP($A41,'Import OffPeak'!$A$3:GK$99,188,FALSE)-VLOOKUP($A41,'Import OffPeak change'!$A$106:GK$202,188,FALSE)),0,(VLOOKUP($A41,'Import OffPeak'!$A$3:GK$99,188,FALSE)-VLOOKUP($A41,'Import OffPeak change'!$A$106:GK$202,188,FALSE)))</f>
        <v>0</v>
      </c>
      <c r="GG41" s="6">
        <f>IF(ISERROR(VLOOKUP($A41,'Import OffPeak'!$A$3:GL$99,189,FALSE)-VLOOKUP($A41,'Import OffPeak change'!$A$106:GL$202,189,FALSE)),0,(VLOOKUP($A41,'Import OffPeak'!$A$3:GL$99,189,FALSE)-VLOOKUP($A41,'Import OffPeak change'!$A$106:GL$202,189,FALSE)))</f>
        <v>0</v>
      </c>
      <c r="GH41" s="6">
        <f>IF(ISERROR(VLOOKUP($A41,'Import OffPeak'!$A$3:GM$99,190,FALSE)-VLOOKUP($A41,'Import OffPeak change'!$A$106:GM$202,190,FALSE)),0,(VLOOKUP($A41,'Import OffPeak'!$A$3:GM$99,190,FALSE)-VLOOKUP($A41,'Import OffPeak change'!$A$106:GM$202,190,FALSE)))</f>
        <v>0</v>
      </c>
      <c r="GI41" s="6">
        <f>IF(ISERROR(VLOOKUP($A41,'Import OffPeak'!$A$3:GN$99,191,FALSE)-VLOOKUP($A41,'Import OffPeak change'!$A$106:GN$202,191,FALSE)),0,(VLOOKUP($A41,'Import OffPeak'!$A$3:GN$99,191,FALSE)-VLOOKUP($A41,'Import OffPeak change'!$A$106:GN$202,191,FALSE)))</f>
        <v>0</v>
      </c>
      <c r="GJ41" s="6">
        <f>IF(ISERROR(VLOOKUP($A41,'Import OffPeak'!$A$3:GO$99,192,FALSE)-VLOOKUP($A41,'Import OffPeak change'!$A$106:GO$202,192,FALSE)),0,(VLOOKUP($A41,'Import OffPeak'!$A$3:GO$99,192,FALSE)-VLOOKUP($A41,'Import OffPeak change'!$A$106:GO$202,192,FALSE)))</f>
        <v>0</v>
      </c>
      <c r="GK41" s="6">
        <f>IF(ISERROR(VLOOKUP($A41,'Import OffPeak'!$A$3:GP$99,193,FALSE)-VLOOKUP($A41,'Import OffPeak change'!$A$106:GP$202,193,FALSE)),0,(VLOOKUP($A41,'Import OffPeak'!$A$3:GP$99,193,FALSE)-VLOOKUP($A41,'Import OffPeak change'!$A$106:GP$202,193,FALSE)))</f>
        <v>0</v>
      </c>
      <c r="GL41" s="6">
        <f>IF(ISERROR(VLOOKUP($A41,'Import OffPeak'!$A$3:GQ$99,194,FALSE)-VLOOKUP($A41,'Import OffPeak change'!$A$106:GQ$202,194,FALSE)),0,(VLOOKUP($A41,'Import OffPeak'!$A$3:GQ$99,194,FALSE)-VLOOKUP($A41,'Import OffPeak change'!$A$106:GQ$202,194,FALSE)))</f>
        <v>0</v>
      </c>
      <c r="GM41" s="6">
        <f>IF(ISERROR(VLOOKUP($A41,'Import OffPeak'!$A$3:GR$99,195,FALSE)-VLOOKUP($A41,'Import OffPeak change'!$A$106:GR$202,195,FALSE)),0,(VLOOKUP($A41,'Import OffPeak'!$A$3:GR$99,195,FALSE)-VLOOKUP($A41,'Import OffPeak change'!$A$106:GR$202,195,FALSE)))</f>
        <v>0</v>
      </c>
      <c r="GN41" s="6">
        <f>IF(ISERROR(VLOOKUP($A41,'Import OffPeak'!$A$3:GS$99,196,FALSE)-VLOOKUP($A41,'Import OffPeak change'!$A$106:GS$202,196,FALSE)),0,(VLOOKUP($A41,'Import OffPeak'!$A$3:GS$99,196,FALSE)-VLOOKUP($A41,'Import OffPeak change'!$A$106:GS$202,196,FALSE)))</f>
        <v>0</v>
      </c>
      <c r="GO41" s="6">
        <f>IF(ISERROR(VLOOKUP($A41,'Import OffPeak'!$A$3:GT$99,197,FALSE)-VLOOKUP($A41,'Import OffPeak change'!$A$106:GT$202,197,FALSE)),0,(VLOOKUP($A41,'Import OffPeak'!$A$3:GT$99,197,FALSE)-VLOOKUP($A41,'Import OffPeak change'!$A$106:GT$202,197,FALSE)))</f>
        <v>0</v>
      </c>
      <c r="GP41" s="6">
        <f>IF(ISERROR(VLOOKUP($A41,'Import OffPeak'!$A$3:GU$99,198,FALSE)-VLOOKUP($A41,'Import OffPeak change'!$A$106:GU$202,198,FALSE)),0,(VLOOKUP($A41,'Import OffPeak'!$A$3:GU$99,198,FALSE)-VLOOKUP($A41,'Import OffPeak change'!$A$106:GU$202,198,FALSE)))</f>
        <v>0</v>
      </c>
      <c r="GQ41" s="6">
        <f>IF(ISERROR(VLOOKUP($A41,'Import OffPeak'!$A$3:GV$99,199,FALSE)-VLOOKUP($A41,'Import OffPeak change'!$A$106:GV$202,199,FALSE)),0,(VLOOKUP($A41,'Import OffPeak'!$A$3:GV$99,199,FALSE)-VLOOKUP($A41,'Import OffPeak change'!$A$106:GV$202,199,FALSE)))</f>
        <v>0</v>
      </c>
      <c r="GR41" s="6">
        <f>IF(ISERROR(VLOOKUP($A41,'Import OffPeak'!$A$3:GW$99,200,FALSE)-VLOOKUP($A41,'Import OffPeak change'!$A$106:GW$202,200,FALSE)),0,(VLOOKUP($A41,'Import OffPeak'!$A$3:GW$99,200,FALSE)-VLOOKUP($A41,'Import OffPeak change'!$A$106:GW$202,200,FALSE)))</f>
        <v>0</v>
      </c>
      <c r="GS41" s="6">
        <f>IF(ISERROR(VLOOKUP($A41,'Import OffPeak'!$A$3:GX$99,201,FALSE)-VLOOKUP($A41,'Import OffPeak change'!$A$106:GX$202,201,FALSE)),0,(VLOOKUP($A41,'Import OffPeak'!$A$3:GX$99,201,FALSE)-VLOOKUP($A41,'Import OffPeak change'!$A$106:GX$202,201,FALSE)))</f>
        <v>0</v>
      </c>
      <c r="GT41" s="6">
        <f>IF(ISERROR(VLOOKUP($A41,'Import OffPeak'!$A$3:GY$99,202,FALSE)-VLOOKUP($A41,'Import OffPeak change'!$A$106:GY$202,202,FALSE)),0,(VLOOKUP($A41,'Import OffPeak'!$A$3:GY$99,202,FALSE)-VLOOKUP($A41,'Import OffPeak change'!$A$106:GY$202,202,FALSE)))</f>
        <v>0</v>
      </c>
      <c r="GU41" s="6">
        <f>IF(ISERROR(VLOOKUP($A41,'Import OffPeak'!$A$3:GZ$99,203,FALSE)-VLOOKUP($A41,'Import OffPeak change'!$A$106:GZ$202,203,FALSE)),0,(VLOOKUP($A41,'Import OffPeak'!$A$3:GZ$99,203,FALSE)-VLOOKUP($A41,'Import OffPeak change'!$A$106:GZ$202,203,FALSE)))</f>
        <v>0</v>
      </c>
      <c r="GV41" s="6">
        <f>IF(ISERROR(VLOOKUP($A41,'Import OffPeak'!$A$3:HA$99,204,FALSE)-VLOOKUP($A41,'Import OffPeak change'!$A$106:HA$202,204,FALSE)),0,(VLOOKUP($A41,'Import OffPeak'!$A$3:HA$99,204,FALSE)-VLOOKUP($A41,'Import OffPeak change'!$A$106:HA$202,204,FALSE)))</f>
        <v>0</v>
      </c>
      <c r="GW41" s="6">
        <f>IF(ISERROR(VLOOKUP($A41,'Import OffPeak'!$A$3:HB$99,205,FALSE)-VLOOKUP($A41,'Import OffPeak change'!$A$106:HB$202,205,FALSE)),0,(VLOOKUP($A41,'Import OffPeak'!$A$3:HB$99,205,FALSE)-VLOOKUP($A41,'Import OffPeak change'!$A$106:HB$202,205,FALSE)))</f>
        <v>0</v>
      </c>
      <c r="GX41" s="6">
        <f>IF(ISERROR(VLOOKUP($A41,'Import OffPeak'!$A$3:HC$99,206,FALSE)-VLOOKUP($A41,'Import OffPeak change'!$A$106:HC$202,206,FALSE)),0,(VLOOKUP($A41,'Import OffPeak'!$A$3:HC$99,206,FALSE)-VLOOKUP($A41,'Import OffPeak change'!$A$106:HC$202,206,FALSE)))</f>
        <v>0</v>
      </c>
      <c r="GY41" s="6">
        <f>IF(ISERROR(VLOOKUP($A41,'Import OffPeak'!$A$3:HD$99,207,FALSE)-VLOOKUP($A41,'Import OffPeak change'!$A$106:HD$202,207,FALSE)),0,(VLOOKUP($A41,'Import OffPeak'!$A$3:HD$99,207,FALSE)-VLOOKUP($A41,'Import OffPeak change'!$A$106:HD$202,207,FALSE)))</f>
        <v>0</v>
      </c>
      <c r="GZ41" s="6">
        <f>IF(ISERROR(VLOOKUP($A41,'Import OffPeak'!$A$3:HE$99,208,FALSE)-VLOOKUP($A41,'Import OffPeak change'!$A$106:HE$202,208,FALSE)),0,(VLOOKUP($A41,'Import OffPeak'!$A$3:HE$99,208,FALSE)-VLOOKUP($A41,'Import OffPeak change'!$A$106:HE$202,208,FALSE)))</f>
        <v>0</v>
      </c>
      <c r="HA41" s="6">
        <f>IF(ISERROR(VLOOKUP($A41,'Import OffPeak'!$A$3:HF$99,209,FALSE)-VLOOKUP($A41,'Import OffPeak change'!$A$106:HF$202,209,FALSE)),0,(VLOOKUP($A41,'Import OffPeak'!$A$3:HF$99,209,FALSE)-VLOOKUP($A41,'Import OffPeak change'!$A$106:HF$202,209,FALSE)))</f>
        <v>0</v>
      </c>
      <c r="HB41" s="6">
        <f>IF(ISERROR(VLOOKUP($A41,'Import OffPeak'!$A$3:HG$99,210,FALSE)-VLOOKUP($A41,'Import OffPeak change'!$A$106:HG$202,210,FALSE)),0,(VLOOKUP($A41,'Import OffPeak'!$A$3:HG$99,210,FALSE)-VLOOKUP($A41,'Import OffPeak change'!$A$106:HG$202,210,FALSE)))</f>
        <v>0</v>
      </c>
      <c r="HC41" s="6">
        <f>IF(ISERROR(VLOOKUP($A41,'Import OffPeak'!$A$3:HH$99,211,FALSE)-VLOOKUP($A41,'Import OffPeak change'!$A$106:HH$202,211,FALSE)),0,(VLOOKUP($A41,'Import OffPeak'!$A$3:HH$99,211,FALSE)-VLOOKUP($A41,'Import OffPeak change'!$A$106:HH$202,211,FALSE)))</f>
        <v>0</v>
      </c>
      <c r="HD41" s="6">
        <f>IF(ISERROR(VLOOKUP($A41,'Import OffPeak'!$A$3:HI$99,212,FALSE)-VLOOKUP($A41,'Import OffPeak change'!$A$106:HI$202,212,FALSE)),0,(VLOOKUP($A41,'Import OffPeak'!$A$3:HI$99,212,FALSE)-VLOOKUP($A41,'Import OffPeak change'!$A$106:HI$202,212,FALSE)))</f>
        <v>0</v>
      </c>
      <c r="HE41" s="6">
        <f>IF(ISERROR(VLOOKUP($A41,'Import OffPeak'!$A$3:HJ$99,213,FALSE)-VLOOKUP($A41,'Import OffPeak change'!$A$106:HJ$202,213,FALSE)),0,(VLOOKUP($A41,'Import OffPeak'!$A$3:HJ$99,213,FALSE)-VLOOKUP($A41,'Import OffPeak change'!$A$106:HJ$202,213,FALSE)))</f>
        <v>0</v>
      </c>
      <c r="HF41" s="6">
        <f>IF(ISERROR(VLOOKUP($A41,'Import OffPeak'!$A$3:HK$99,214,FALSE)-VLOOKUP($A41,'Import OffPeak change'!$A$106:HK$202,214,FALSE)),0,(VLOOKUP($A41,'Import OffPeak'!$A$3:HK$99,214,FALSE)-VLOOKUP($A41,'Import OffPeak change'!$A$106:HK$202,214,FALSE)))</f>
        <v>0</v>
      </c>
      <c r="HG41" s="6">
        <f>IF(ISERROR(VLOOKUP($A41,'Import OffPeak'!$A$3:HL$99,215,FALSE)-VLOOKUP($A41,'Import OffPeak change'!$A$106:HL$202,215,FALSE)),0,(VLOOKUP($A41,'Import OffPeak'!$A$3:HL$99,215,FALSE)-VLOOKUP($A41,'Import OffPeak change'!$A$106:HL$202,215,FALSE)))</f>
        <v>0</v>
      </c>
      <c r="HH41" s="6">
        <f>IF(ISERROR(VLOOKUP($A41,'Import OffPeak'!$A$3:HM$99,216,FALSE)-VLOOKUP($A41,'Import OffPeak change'!$A$106:HM$202,216,FALSE)),0,(VLOOKUP($A41,'Import OffPeak'!$A$3:HM$99,216,FALSE)-VLOOKUP($A41,'Import OffPeak change'!$A$106:HM$202,216,FALSE)))</f>
        <v>0</v>
      </c>
      <c r="HI41" s="6">
        <f>IF(ISERROR(VLOOKUP($A41,'Import OffPeak'!$A$3:HN$99,217,FALSE)-VLOOKUP($A41,'Import OffPeak change'!$A$106:HN$202,217,FALSE)),0,(VLOOKUP($A41,'Import OffPeak'!$A$3:HN$99,217,FALSE)-VLOOKUP($A41,'Import OffPeak change'!$A$106:HN$202,217,FALSE)))</f>
        <v>0</v>
      </c>
      <c r="HJ41" s="6">
        <f>IF(ISERROR(VLOOKUP($A41,'Import OffPeak'!$A$3:HO$99,218,FALSE)-VLOOKUP($A41,'Import OffPeak change'!$A$106:HO$202,218,FALSE)),0,(VLOOKUP($A41,'Import OffPeak'!$A$3:HO$99,218,FALSE)-VLOOKUP($A41,'Import OffPeak change'!$A$106:HO$202,218,FALSE)))</f>
        <v>0</v>
      </c>
      <c r="HK41" s="6">
        <f>IF(ISERROR(VLOOKUP($A41,'Import OffPeak'!$A$3:HP$99,219,FALSE)-VLOOKUP($A41,'Import OffPeak change'!$A$106:HP$202,219,FALSE)),0,(VLOOKUP($A41,'Import OffPeak'!$A$3:HP$99,219,FALSE)-VLOOKUP($A41,'Import OffPeak change'!$A$106:HP$202,219,FALSE)))</f>
        <v>0</v>
      </c>
      <c r="HL41" s="6">
        <f>IF(ISERROR(VLOOKUP($A41,'Import OffPeak'!$A$3:HQ$99,220,FALSE)-VLOOKUP($A41,'Import OffPeak change'!$A$106:HQ$202,220,FALSE)),0,(VLOOKUP($A41,'Import OffPeak'!$A$3:HQ$99,220,FALSE)-VLOOKUP($A41,'Import OffPeak change'!$A$106:HQ$202,220,FALSE)))</f>
        <v>0</v>
      </c>
      <c r="HM41" s="6">
        <f>IF(ISERROR(VLOOKUP($A41,'Import OffPeak'!$A$3:HR$99,221,FALSE)-VLOOKUP($A41,'Import OffPeak change'!$A$106:HR$202,221,FALSE)),0,(VLOOKUP($A41,'Import OffPeak'!$A$3:HR$99,221,FALSE)-VLOOKUP($A41,'Import OffPeak change'!$A$106:HR$202,221,FALSE)))</f>
        <v>0</v>
      </c>
      <c r="HN41" s="6">
        <f>IF(ISERROR(VLOOKUP($A41,'Import OffPeak'!$A$3:HS$99,222,FALSE)-VLOOKUP($A41,'Import OffPeak change'!$A$106:HS$202,222,FALSE)),0,(VLOOKUP($A41,'Import OffPeak'!$A$3:HS$99,222,FALSE)-VLOOKUP($A41,'Import OffPeak change'!$A$106:HS$202,222,FALSE)))</f>
        <v>0</v>
      </c>
      <c r="HO41" s="6">
        <f>IF(ISERROR(VLOOKUP($A41,'Import OffPeak'!$A$3:HT$99,223,FALSE)-VLOOKUP($A41,'Import OffPeak change'!$A$106:HT$202,223,FALSE)),0,(VLOOKUP($A41,'Import OffPeak'!$A$3:HT$99,223,FALSE)-VLOOKUP($A41,'Import OffPeak change'!$A$106:HT$202,223,FALSE)))</f>
        <v>0</v>
      </c>
      <c r="HP41" s="6">
        <f>IF(ISERROR(VLOOKUP($A41,'Import OffPeak'!$A$3:HU$99,224,FALSE)-VLOOKUP($A41,'Import OffPeak change'!$A$106:HU$202,224,FALSE)),0,(VLOOKUP($A41,'Import OffPeak'!$A$3:HU$99,224,FALSE)-VLOOKUP($A41,'Import OffPeak change'!$A$106:HU$202,224,FALSE)))</f>
        <v>0</v>
      </c>
      <c r="HQ41" s="6">
        <f>IF(ISERROR(VLOOKUP($A41,'Import OffPeak'!$A$3:HV$99,225,FALSE)-VLOOKUP($A41,'Import OffPeak change'!$A$106:HV$202,225,FALSE)),0,(VLOOKUP($A41,'Import OffPeak'!$A$3:HV$99,225,FALSE)-VLOOKUP($A41,'Import OffPeak change'!$A$106:HV$202,225,FALSE)))</f>
        <v>0</v>
      </c>
      <c r="HR41" s="6">
        <f>IF(ISERROR(VLOOKUP($A41,'Import OffPeak'!$A$3:HW$99,226,FALSE)-VLOOKUP($A41,'Import OffPeak change'!$A$106:HW$202,226,FALSE)),0,(VLOOKUP($A41,'Import OffPeak'!$A$3:HW$99,226,FALSE)-VLOOKUP($A41,'Import OffPeak change'!$A$106:HW$202,226,FALSE)))</f>
        <v>0</v>
      </c>
      <c r="HS41" s="6">
        <f>IF(ISERROR(VLOOKUP($A41,'Import OffPeak'!$A$3:HX$99,227,FALSE)-VLOOKUP($A41,'Import OffPeak change'!$A$106:HX$202,227,FALSE)),0,(VLOOKUP($A41,'Import OffPeak'!$A$3:HX$99,227,FALSE)-VLOOKUP($A41,'Import OffPeak change'!$A$106:HX$202,227,FALSE)))</f>
        <v>0</v>
      </c>
      <c r="HT41" s="6">
        <f>IF(ISERROR(VLOOKUP($A41,'Import OffPeak'!$A$3:HY$99,228,FALSE)-VLOOKUP($A41,'Import OffPeak change'!$A$106:HY$202,228,FALSE)),0,(VLOOKUP($A41,'Import OffPeak'!$A$3:HY$99,228,FALSE)-VLOOKUP($A41,'Import OffPeak change'!$A$106:HY$202,228,FALSE)))</f>
        <v>0</v>
      </c>
      <c r="HU41" s="6">
        <f>IF(ISERROR(VLOOKUP($A41,'Import OffPeak'!$A$3:HZ$99,229,FALSE)-VLOOKUP($A41,'Import OffPeak change'!$A$106:HZ$202,229,FALSE)),0,(VLOOKUP($A41,'Import OffPeak'!$A$3:HZ$99,229,FALSE)-VLOOKUP($A41,'Import OffPeak change'!$A$106:HZ$202,229,FALSE)))</f>
        <v>0</v>
      </c>
      <c r="HV41" s="6">
        <f>IF(ISERROR(VLOOKUP($A41,'Import OffPeak'!$A$3:IA$99,230,FALSE)-VLOOKUP($A41,'Import OffPeak change'!$A$106:IA$202,230,FALSE)),0,(VLOOKUP($A41,'Import OffPeak'!$A$3:IA$99,230,FALSE)-VLOOKUP($A41,'Import OffPeak change'!$A$106:IA$202,230,FALSE)))</f>
        <v>0</v>
      </c>
      <c r="HW41" s="6">
        <f>IF(ISERROR(VLOOKUP($A41,'Import OffPeak'!$A$3:IB$99,231,FALSE)-VLOOKUP($A41,'Import OffPeak change'!$A$106:IB$202,231,FALSE)),0,(VLOOKUP($A41,'Import OffPeak'!$A$3:IB$99,231,FALSE)-VLOOKUP($A41,'Import OffPeak change'!$A$106:IB$202,231,FALSE)))</f>
        <v>0</v>
      </c>
      <c r="HX41" s="6">
        <f>IF(ISERROR(VLOOKUP($A41,'Import OffPeak'!$A$3:IC$99,232,FALSE)-VLOOKUP($A41,'Import OffPeak change'!$A$106:IC$202,232,FALSE)),0,(VLOOKUP($A41,'Import OffPeak'!$A$3:IC$99,232,FALSE)-VLOOKUP($A41,'Import OffPeak change'!$A$106:IC$202,232,FALSE)))</f>
        <v>0</v>
      </c>
      <c r="HY41" s="6">
        <f>IF(ISERROR(VLOOKUP($A41,'Import OffPeak'!$A$3:ID$99,233,FALSE)-VLOOKUP($A41,'Import OffPeak change'!$A$106:ID$202,233,FALSE)),0,(VLOOKUP($A41,'Import OffPeak'!$A$3:ID$99,233,FALSE)-VLOOKUP($A41,'Import OffPeak change'!$A$106:ID$202,233,FALSE)))</f>
        <v>0</v>
      </c>
      <c r="HZ41" s="6">
        <f>IF(ISERROR(VLOOKUP($A41,'Import OffPeak'!$A$3:IE$99,234,FALSE)-VLOOKUP($A41,'Import OffPeak change'!$A$106:IE$202,234,FALSE)),0,(VLOOKUP($A41,'Import OffPeak'!$A$3:IE$99,234,FALSE)-VLOOKUP($A41,'Import OffPeak change'!$A$106:IE$202,234,FALSE)))</f>
        <v>0</v>
      </c>
      <c r="IA41" s="6">
        <f>IF(ISERROR(VLOOKUP($A41,'Import OffPeak'!$A$3:IF$99,235,FALSE)-VLOOKUP($A41,'Import OffPeak change'!$A$106:IF$202,235,FALSE)),0,(VLOOKUP($A41,'Import OffPeak'!$A$3:IF$99,235,FALSE)-VLOOKUP($A41,'Import OffPeak change'!$A$106:IF$202,235,FALSE)))</f>
        <v>0</v>
      </c>
      <c r="IB41" s="6">
        <f>IF(ISERROR(VLOOKUP($A41,'Import OffPeak'!$A$3:IG$99,236,FALSE)-VLOOKUP($A41,'Import OffPeak change'!$A$106:IG$202,236,FALSE)),0,(VLOOKUP($A41,'Import OffPeak'!$A$3:IG$99,236,FALSE)-VLOOKUP($A41,'Import OffPeak change'!$A$106:IG$202,236,FALSE)))</f>
        <v>0</v>
      </c>
      <c r="IC41" s="6">
        <f>IF(ISERROR(VLOOKUP($A41,'Import OffPeak'!$A$3:IH$99,237,FALSE)-VLOOKUP($A41,'Import OffPeak change'!$A$106:IH$202,237,FALSE)),0,(VLOOKUP($A41,'Import OffPeak'!$A$3:IH$99,237,FALSE)-VLOOKUP($A41,'Import OffPeak change'!$A$106:IH$202,237,FALSE)))</f>
        <v>0</v>
      </c>
      <c r="ID41" s="6">
        <f>IF(ISERROR(VLOOKUP($A41,'Import OffPeak'!$A$3:II$99,238,FALSE)-VLOOKUP($A41,'Import OffPeak change'!$A$106:II$202,238,FALSE)),0,(VLOOKUP($A41,'Import OffPeak'!$A$3:II$99,238,FALSE)-VLOOKUP($A41,'Import OffPeak change'!$A$106:II$202,238,FALSE)))</f>
        <v>0</v>
      </c>
      <c r="IE41" s="6">
        <f>IF(ISERROR(VLOOKUP($A41,'Import OffPeak'!$A$3:IJ$99,239,FALSE)-VLOOKUP($A41,'Import OffPeak change'!$A$106:IJ$202,239,FALSE)),0,(VLOOKUP($A41,'Import OffPeak'!$A$3:IJ$99,239,FALSE)-VLOOKUP($A41,'Import OffPeak change'!$A$106:IJ$202,239,FALSE)))</f>
        <v>0</v>
      </c>
    </row>
    <row r="42" spans="1:239">
      <c r="A42" s="168" t="str">
        <f>IF('Import OffPeak'!A39=0,"",'Import OffPeak'!A39)</f>
        <v>ENRONDIRLI</v>
      </c>
      <c r="B42" s="6"/>
      <c r="C42" s="6"/>
      <c r="D42" s="6"/>
      <c r="E42" s="6"/>
      <c r="F42" s="6"/>
      <c r="G42" s="6">
        <f>IF(ISERROR(VLOOKUP($A42,'Import OffPeak'!$A$3:L$99,7,FALSE)-VLOOKUP($A42,'Import OffPeak change'!$A$106:L$202,7,FALSE)),0,(VLOOKUP($A42,'Import OffPeak'!$A$3:L$99,7,FALSE)-VLOOKUP($A42,'Import OffPeak change'!$A$106:L$202,7,FALSE)))</f>
        <v>0</v>
      </c>
      <c r="H42" s="6">
        <f>IF(ISERROR(VLOOKUP($A42,'Import OffPeak'!$A$3:M$99,8,FALSE)-VLOOKUP($A42,'Import OffPeak change'!$A$106:M$202,8,FALSE)),0,(VLOOKUP($A42,'Import OffPeak'!$A$3:M$99,8,FALSE)-VLOOKUP($A42,'Import OffPeak change'!$A$106:M$202,8,FALSE)))</f>
        <v>0</v>
      </c>
      <c r="I42" s="6">
        <f>IF(ISERROR(VLOOKUP($A42,'Import OffPeak'!$A$3:N$99,9,FALSE)-VLOOKUP($A42,'Import OffPeak change'!$A$106:N$202,9,FALSE)),0,(VLOOKUP($A42,'Import OffPeak'!$A$3:N$99,9,FALSE)-VLOOKUP($A42,'Import OffPeak change'!$A$106:N$202,9,FALSE)))</f>
        <v>0</v>
      </c>
      <c r="J42" s="6">
        <f>IF(ISERROR(VLOOKUP($A42,'Import OffPeak'!$A$3:O$99,10,FALSE)-VLOOKUP($A42,'Import OffPeak change'!$A$106:O$202,10,FALSE)),0,(VLOOKUP($A42,'Import OffPeak'!$A$3:O$99,10,FALSE)-VLOOKUP($A42,'Import OffPeak change'!$A$106:O$202,10,FALSE)))</f>
        <v>0</v>
      </c>
      <c r="K42" s="6">
        <f>IF(ISERROR(VLOOKUP($A42,'Import OffPeak'!$A$3:P$99,11,FALSE)-VLOOKUP($A42,'Import OffPeak change'!$A$106:P$202,11,FALSE)),0,(VLOOKUP($A42,'Import OffPeak'!$A$3:P$99,11,FALSE)-VLOOKUP($A42,'Import OffPeak change'!$A$106:P$202,11,FALSE)))</f>
        <v>0</v>
      </c>
      <c r="L42" s="6">
        <f>IF(ISERROR(VLOOKUP($A42,'Import OffPeak'!$A$3:Q$99,12,FALSE)-VLOOKUP($A42,'Import OffPeak change'!$A$106:Q$202,12,FALSE)),0,(VLOOKUP($A42,'Import OffPeak'!$A$3:Q$99,12,FALSE)-VLOOKUP($A42,'Import OffPeak change'!$A$106:Q$202,12,FALSE)))</f>
        <v>0</v>
      </c>
      <c r="M42" s="6">
        <f>IF(ISERROR(VLOOKUP($A42,'Import OffPeak'!$A$3:R$99,13,FALSE)-VLOOKUP($A42,'Import OffPeak change'!$A$106:R$202,13,FALSE)),0,(VLOOKUP($A42,'Import OffPeak'!$A$3:R$99,13,FALSE)-VLOOKUP($A42,'Import OffPeak change'!$A$106:R$202,13,FALSE)))</f>
        <v>0</v>
      </c>
      <c r="N42" s="6">
        <f>IF(ISERROR(VLOOKUP($A42,'Import OffPeak'!$A$3:S$99,14,FALSE)-VLOOKUP($A42,'Import OffPeak change'!$A$106:S$202,14,FALSE)),0,(VLOOKUP($A42,'Import OffPeak'!$A$3:S$99,14,FALSE)-VLOOKUP($A42,'Import OffPeak change'!$A$106:S$202,14,FALSE)))</f>
        <v>0</v>
      </c>
      <c r="O42" s="6">
        <f>IF(ISERROR(VLOOKUP($A42,'Import OffPeak'!$A$3:T$99,15,FALSE)-VLOOKUP($A42,'Import OffPeak change'!$A$106:T$202,15,FALSE)),0,(VLOOKUP($A42,'Import OffPeak'!$A$3:T$99,15,FALSE)-VLOOKUP($A42,'Import OffPeak change'!$A$106:T$202,15,FALSE)))</f>
        <v>0</v>
      </c>
      <c r="P42" s="6">
        <f>IF(ISERROR(VLOOKUP($A42,'Import OffPeak'!$A$3:U$99,16,FALSE)-VLOOKUP($A42,'Import OffPeak change'!$A$106:U$202,16,FALSE)),0,(VLOOKUP($A42,'Import OffPeak'!$A$3:U$99,16,FALSE)-VLOOKUP($A42,'Import OffPeak change'!$A$106:U$202,16,FALSE)))</f>
        <v>0</v>
      </c>
      <c r="Q42" s="6">
        <f>IF(ISERROR(VLOOKUP($A42,'Import OffPeak'!$A$3:V$99,17,FALSE)-VLOOKUP($A42,'Import OffPeak change'!$A$106:V$202,17,FALSE)),0,(VLOOKUP($A42,'Import OffPeak'!$A$3:V$99,17,FALSE)-VLOOKUP($A42,'Import OffPeak change'!$A$106:V$202,17,FALSE)))</f>
        <v>0</v>
      </c>
      <c r="R42" s="6">
        <f>IF(ISERROR(VLOOKUP($A42,'Import OffPeak'!$A$3:W$99,18,FALSE)-VLOOKUP($A42,'Import OffPeak change'!$A$106:W$202,18,FALSE)),0,(VLOOKUP($A42,'Import OffPeak'!$A$3:W$99,18,FALSE)-VLOOKUP($A42,'Import OffPeak change'!$A$106:W$202,18,FALSE)))</f>
        <v>0</v>
      </c>
      <c r="S42" s="6">
        <f>IF(ISERROR(VLOOKUP($A42,'Import OffPeak'!$A$3:X$99,19,FALSE)-VLOOKUP($A42,'Import OffPeak change'!$A$106:X$202,19,FALSE)),0,(VLOOKUP($A42,'Import OffPeak'!$A$3:X$99,19,FALSE)-VLOOKUP($A42,'Import OffPeak change'!$A$106:X$202,19,FALSE)))</f>
        <v>0</v>
      </c>
      <c r="T42" s="6">
        <f>IF(ISERROR(VLOOKUP($A42,'Import OffPeak'!$A$3:Y$99,20,FALSE)-VLOOKUP($A42,'Import OffPeak change'!$A$106:Y$202,20,FALSE)),0,(VLOOKUP($A42,'Import OffPeak'!$A$3:Y$99,20,FALSE)-VLOOKUP($A42,'Import OffPeak change'!$A$106:Y$202,20,FALSE)))</f>
        <v>0</v>
      </c>
      <c r="U42" s="6">
        <f>IF(ISERROR(VLOOKUP($A42,'Import OffPeak'!$A$3:Z$99,21,FALSE)-VLOOKUP($A42,'Import OffPeak change'!$A$106:Z$202,21,FALSE)),0,(VLOOKUP($A42,'Import OffPeak'!$A$3:Z$99,21,FALSE)-VLOOKUP($A42,'Import OffPeak change'!$A$106:Z$202,21,FALSE)))</f>
        <v>0</v>
      </c>
      <c r="V42" s="6">
        <f>IF(ISERROR(VLOOKUP($A42,'Import OffPeak'!$A$3:AA$99,22,FALSE)-VLOOKUP($A42,'Import OffPeak change'!$A$106:AA$202,22,FALSE)),0,(VLOOKUP($A42,'Import OffPeak'!$A$3:AA$99,22,FALSE)-VLOOKUP($A42,'Import OffPeak change'!$A$106:AA$202,22,FALSE)))</f>
        <v>0</v>
      </c>
      <c r="W42" s="6">
        <f>IF(ISERROR(VLOOKUP($A42,'Import OffPeak'!$A$3:AB$99,23,FALSE)-VLOOKUP($A42,'Import OffPeak change'!$A$106:AB$202,23,FALSE)),0,(VLOOKUP($A42,'Import OffPeak'!$A$3:AB$99,23,FALSE)-VLOOKUP($A42,'Import OffPeak change'!$A$106:AB$202,23,FALSE)))</f>
        <v>0</v>
      </c>
      <c r="X42" s="6">
        <f>IF(ISERROR(VLOOKUP($A42,'Import OffPeak'!$A$3:AC$99,24,FALSE)-VLOOKUP($A42,'Import OffPeak change'!$A$106:AC$202,24,FALSE)),0,(VLOOKUP($A42,'Import OffPeak'!$A$3:AC$99,24,FALSE)-VLOOKUP($A42,'Import OffPeak change'!$A$106:AC$202,24,FALSE)))</f>
        <v>0</v>
      </c>
      <c r="Y42" s="6">
        <f>IF(ISERROR(VLOOKUP($A42,'Import OffPeak'!$A$3:AD$99,25,FALSE)-VLOOKUP($A42,'Import OffPeak change'!$A$106:AD$202,25,FALSE)),0,(VLOOKUP($A42,'Import OffPeak'!$A$3:AD$99,25,FALSE)-VLOOKUP($A42,'Import OffPeak change'!$A$106:AD$202,25,FALSE)))</f>
        <v>0</v>
      </c>
      <c r="Z42" s="6">
        <f>IF(ISERROR(VLOOKUP($A42,'Import OffPeak'!$A$3:AE$99,26,FALSE)-VLOOKUP($A42,'Import OffPeak change'!$A$106:AE$202,26,FALSE)),0,(VLOOKUP($A42,'Import OffPeak'!$A$3:AE$99,26,FALSE)-VLOOKUP($A42,'Import OffPeak change'!$A$106:AE$202,26,FALSE)))</f>
        <v>0</v>
      </c>
      <c r="AA42" s="6">
        <f>IF(ISERROR(VLOOKUP($A42,'Import OffPeak'!$A$3:AF$99,27,FALSE)-VLOOKUP($A42,'Import OffPeak change'!$A$106:AF$202,27,FALSE)),0,(VLOOKUP($A42,'Import OffPeak'!$A$3:AF$99,27,FALSE)-VLOOKUP($A42,'Import OffPeak change'!$A$106:AF$202,27,FALSE)))</f>
        <v>0</v>
      </c>
      <c r="AB42" s="6">
        <f>IF(ISERROR(VLOOKUP($A42,'Import OffPeak'!$A$3:AG$99,28,FALSE)-VLOOKUP($A42,'Import OffPeak change'!$A$106:AG$202,28,FALSE)),0,(VLOOKUP($A42,'Import OffPeak'!$A$3:AG$99,28,FALSE)-VLOOKUP($A42,'Import OffPeak change'!$A$106:AG$202,28,FALSE)))</f>
        <v>0</v>
      </c>
      <c r="AC42" s="6">
        <f>IF(ISERROR(VLOOKUP($A42,'Import OffPeak'!$A$3:AH$99,29,FALSE)-VLOOKUP($A42,'Import OffPeak change'!$A$106:AH$202,29,FALSE)),0,(VLOOKUP($A42,'Import OffPeak'!$A$3:AH$99,29,FALSE)-VLOOKUP($A42,'Import OffPeak change'!$A$106:AH$202,29,FALSE)))</f>
        <v>0</v>
      </c>
      <c r="AD42" s="6">
        <f>IF(ISERROR(VLOOKUP($A42,'Import OffPeak'!$A$3:AI$99,30,FALSE)-VLOOKUP($A42,'Import OffPeak change'!$A$106:AI$202,30,FALSE)),0,(VLOOKUP($A42,'Import OffPeak'!$A$3:AI$99,30,FALSE)-VLOOKUP($A42,'Import OffPeak change'!$A$106:AI$202,30,FALSE)))</f>
        <v>0</v>
      </c>
      <c r="AE42" s="6">
        <f>IF(ISERROR(VLOOKUP($A42,'Import OffPeak'!$A$3:AJ$99,31,FALSE)-VLOOKUP($A42,'Import OffPeak change'!$A$106:AJ$202,31,FALSE)),0,(VLOOKUP($A42,'Import OffPeak'!$A$3:AJ$99,31,FALSE)-VLOOKUP($A42,'Import OffPeak change'!$A$106:AJ$202,31,FALSE)))</f>
        <v>0</v>
      </c>
      <c r="AF42" s="6">
        <f>IF(ISERROR(VLOOKUP($A42,'Import OffPeak'!$A$3:AK$99,32,FALSE)-VLOOKUP($A42,'Import OffPeak change'!$A$106:AK$202,32,FALSE)),0,(VLOOKUP($A42,'Import OffPeak'!$A$3:AK$99,32,FALSE)-VLOOKUP($A42,'Import OffPeak change'!$A$106:AK$202,32,FALSE)))</f>
        <v>0</v>
      </c>
      <c r="AG42" s="6">
        <f>IF(ISERROR(VLOOKUP($A42,'Import OffPeak'!$A$3:AL$99,33,FALSE)-VLOOKUP($A42,'Import OffPeak change'!$A$106:AL$202,33,FALSE)),0,(VLOOKUP($A42,'Import OffPeak'!$A$3:AL$99,33,FALSE)-VLOOKUP($A42,'Import OffPeak change'!$A$106:AL$202,33,FALSE)))</f>
        <v>0</v>
      </c>
      <c r="AH42" s="6">
        <f>IF(ISERROR(VLOOKUP($A42,'Import OffPeak'!$A$3:AM$99,34,FALSE)-VLOOKUP($A42,'Import OffPeak change'!$A$106:AM$202,34,FALSE)),0,(VLOOKUP($A42,'Import OffPeak'!$A$3:AM$99,34,FALSE)-VLOOKUP($A42,'Import OffPeak change'!$A$106:AM$202,34,FALSE)))</f>
        <v>0</v>
      </c>
      <c r="AI42" s="6">
        <f>IF(ISERROR(VLOOKUP($A42,'Import OffPeak'!$A$3:AN$99,35,FALSE)-VLOOKUP($A42,'Import OffPeak change'!$A$106:AN$202,35,FALSE)),0,(VLOOKUP($A42,'Import OffPeak'!$A$3:AN$99,35,FALSE)-VLOOKUP($A42,'Import OffPeak change'!$A$106:AN$202,35,FALSE)))</f>
        <v>0</v>
      </c>
      <c r="AJ42" s="6">
        <f>IF(ISERROR(VLOOKUP($A42,'Import OffPeak'!$A$3:AO$99,36,FALSE)-VLOOKUP($A42,'Import OffPeak change'!$A$106:AO$202,36,FALSE)),0,(VLOOKUP($A42,'Import OffPeak'!$A$3:AO$99,36,FALSE)-VLOOKUP($A42,'Import OffPeak change'!$A$106:AO$202,36,FALSE)))</f>
        <v>0</v>
      </c>
      <c r="AK42" s="6">
        <f>IF(ISERROR(VLOOKUP($A42,'Import OffPeak'!$A$3:AP$99,37,FALSE)-VLOOKUP($A42,'Import OffPeak change'!$A$106:AP$202,37,FALSE)),0,(VLOOKUP($A42,'Import OffPeak'!$A$3:AP$99,37,FALSE)-VLOOKUP($A42,'Import OffPeak change'!$A$106:AP$202,37,FALSE)))</f>
        <v>0</v>
      </c>
      <c r="AL42" s="6">
        <f>IF(ISERROR(VLOOKUP($A42,'Import OffPeak'!$A$3:AQ$99,38,FALSE)-VLOOKUP($A42,'Import OffPeak change'!$A$106:AQ$202,38,FALSE)),0,(VLOOKUP($A42,'Import OffPeak'!$A$3:AQ$99,38,FALSE)-VLOOKUP($A42,'Import OffPeak change'!$A$106:AQ$202,38,FALSE)))</f>
        <v>0</v>
      </c>
      <c r="AM42" s="6">
        <f>IF(ISERROR(VLOOKUP($A42,'Import OffPeak'!$A$3:AR$99,39,FALSE)-VLOOKUP($A42,'Import OffPeak change'!$A$106:AR$202,39,FALSE)),0,(VLOOKUP($A42,'Import OffPeak'!$A$3:AR$99,39,FALSE)-VLOOKUP($A42,'Import OffPeak change'!$A$106:AR$202,39,FALSE)))</f>
        <v>0</v>
      </c>
      <c r="AN42" s="6">
        <f>IF(ISERROR(VLOOKUP($A42,'Import OffPeak'!$A$3:AS$99,40,FALSE)-VLOOKUP($A42,'Import OffPeak change'!$A$106:AS$202,40,FALSE)),0,(VLOOKUP($A42,'Import OffPeak'!$A$3:AS$99,40,FALSE)-VLOOKUP($A42,'Import OffPeak change'!$A$106:AS$202,40,FALSE)))</f>
        <v>0</v>
      </c>
      <c r="AO42" s="6">
        <f>IF(ISERROR(VLOOKUP($A42,'Import OffPeak'!$A$3:AT$99,41,FALSE)-VLOOKUP($A42,'Import OffPeak change'!$A$106:AT$202,41,FALSE)),0,(VLOOKUP($A42,'Import OffPeak'!$A$3:AT$99,41,FALSE)-VLOOKUP($A42,'Import OffPeak change'!$A$106:AT$202,41,FALSE)))</f>
        <v>0</v>
      </c>
      <c r="AP42" s="6">
        <f>IF(ISERROR(VLOOKUP($A42,'Import OffPeak'!$A$3:AU$99,42,FALSE)-VLOOKUP($A42,'Import OffPeak change'!$A$106:AU$202,42,FALSE)),0,(VLOOKUP($A42,'Import OffPeak'!$A$3:AU$99,42,FALSE)-VLOOKUP($A42,'Import OffPeak change'!$A$106:AU$202,42,FALSE)))</f>
        <v>0</v>
      </c>
      <c r="AQ42" s="6">
        <f>IF(ISERROR(VLOOKUP($A42,'Import OffPeak'!$A$3:AV$99,43,FALSE)-VLOOKUP($A42,'Import OffPeak change'!$A$106:AV$202,43,FALSE)),0,(VLOOKUP($A42,'Import OffPeak'!$A$3:AV$99,43,FALSE)-VLOOKUP($A42,'Import OffPeak change'!$A$106:AV$202,43,FALSE)))</f>
        <v>0</v>
      </c>
      <c r="AR42" s="6">
        <f>IF(ISERROR(VLOOKUP($A42,'Import OffPeak'!$A$3:AW$99,44,FALSE)-VLOOKUP($A42,'Import OffPeak change'!$A$106:AW$202,44,FALSE)),0,(VLOOKUP($A42,'Import OffPeak'!$A$3:AW$99,44,FALSE)-VLOOKUP($A42,'Import OffPeak change'!$A$106:AW$202,44,FALSE)))</f>
        <v>0</v>
      </c>
      <c r="AS42" s="6">
        <f>IF(ISERROR(VLOOKUP($A42,'Import OffPeak'!$A$3:AX$99,45,FALSE)-VLOOKUP($A42,'Import OffPeak change'!$A$106:AX$202,45,FALSE)),0,(VLOOKUP($A42,'Import OffPeak'!$A$3:AX$99,45,FALSE)-VLOOKUP($A42,'Import OffPeak change'!$A$106:AX$202,45,FALSE)))</f>
        <v>0</v>
      </c>
      <c r="AT42" s="6">
        <f>IF(ISERROR(VLOOKUP($A42,'Import OffPeak'!$A$3:AY$99,46,FALSE)-VLOOKUP($A42,'Import OffPeak change'!$A$106:AY$202,46,FALSE)),0,(VLOOKUP($A42,'Import OffPeak'!$A$3:AY$99,46,FALSE)-VLOOKUP($A42,'Import OffPeak change'!$A$106:AY$202,46,FALSE)))</f>
        <v>0</v>
      </c>
      <c r="AU42" s="6">
        <f>IF(ISERROR(VLOOKUP($A42,'Import OffPeak'!$A$3:AZ$99,47,FALSE)-VLOOKUP($A42,'Import OffPeak change'!$A$106:AZ$202,47,FALSE)),0,(VLOOKUP($A42,'Import OffPeak'!$A$3:AZ$99,47,FALSE)-VLOOKUP($A42,'Import OffPeak change'!$A$106:AZ$202,47,FALSE)))</f>
        <v>0</v>
      </c>
      <c r="AV42" s="6">
        <f>IF(ISERROR(VLOOKUP($A42,'Import OffPeak'!$A$3:BA$99,48,FALSE)-VLOOKUP($A42,'Import OffPeak change'!$A$106:BA$202,48,FALSE)),0,(VLOOKUP($A42,'Import OffPeak'!$A$3:BA$99,48,FALSE)-VLOOKUP($A42,'Import OffPeak change'!$A$106:BA$202,48,FALSE)))</f>
        <v>0</v>
      </c>
      <c r="AW42" s="6">
        <f>IF(ISERROR(VLOOKUP($A42,'Import OffPeak'!$A$3:BB$99,49,FALSE)-VLOOKUP($A42,'Import OffPeak change'!$A$106:BB$202,49,FALSE)),0,(VLOOKUP($A42,'Import OffPeak'!$A$3:BB$99,49,FALSE)-VLOOKUP($A42,'Import OffPeak change'!$A$106:BB$202,49,FALSE)))</f>
        <v>0</v>
      </c>
      <c r="AX42" s="6">
        <f>IF(ISERROR(VLOOKUP($A42,'Import OffPeak'!$A$3:BC$99,50,FALSE)-VLOOKUP($A42,'Import OffPeak change'!$A$106:BC$202,50,FALSE)),0,(VLOOKUP($A42,'Import OffPeak'!$A$3:BC$99,50,FALSE)-VLOOKUP($A42,'Import OffPeak change'!$A$106:BC$202,50,FALSE)))</f>
        <v>0</v>
      </c>
      <c r="AY42" s="6">
        <f>IF(ISERROR(VLOOKUP($A42,'Import OffPeak'!$A$3:BD$99,51,FALSE)-VLOOKUP($A42,'Import OffPeak change'!$A$106:BD$202,51,FALSE)),0,(VLOOKUP($A42,'Import OffPeak'!$A$3:BD$99,51,FALSE)-VLOOKUP($A42,'Import OffPeak change'!$A$106:BD$202,51,FALSE)))</f>
        <v>0</v>
      </c>
      <c r="AZ42" s="6">
        <f>IF(ISERROR(VLOOKUP($A42,'Import OffPeak'!$A$3:BE$99,52,FALSE)-VLOOKUP($A42,'Import OffPeak change'!$A$106:BE$202,52,FALSE)),0,(VLOOKUP($A42,'Import OffPeak'!$A$3:BE$99,52,FALSE)-VLOOKUP($A42,'Import OffPeak change'!$A$106:BE$202,52,FALSE)))</f>
        <v>0</v>
      </c>
      <c r="BA42" s="6">
        <f>IF(ISERROR(VLOOKUP($A42,'Import OffPeak'!$A$3:BF$99,53,FALSE)-VLOOKUP($A42,'Import OffPeak change'!$A$106:BF$202,53,FALSE)),0,(VLOOKUP($A42,'Import OffPeak'!$A$3:BF$99,53,FALSE)-VLOOKUP($A42,'Import OffPeak change'!$A$106:BF$202,53,FALSE)))</f>
        <v>0</v>
      </c>
      <c r="BB42" s="6">
        <f>IF(ISERROR(VLOOKUP($A42,'Import OffPeak'!$A$3:BG$99,54,FALSE)-VLOOKUP($A42,'Import OffPeak change'!$A$106:BG$202,54,FALSE)),0,(VLOOKUP($A42,'Import OffPeak'!$A$3:BG$99,54,FALSE)-VLOOKUP($A42,'Import OffPeak change'!$A$106:BG$202,54,FALSE)))</f>
        <v>0</v>
      </c>
      <c r="BC42" s="6">
        <f>IF(ISERROR(VLOOKUP($A42,'Import OffPeak'!$A$3:BH$99,55,FALSE)-VLOOKUP($A42,'Import OffPeak change'!$A$106:BH$202,55,FALSE)),0,(VLOOKUP($A42,'Import OffPeak'!$A$3:BH$99,55,FALSE)-VLOOKUP($A42,'Import OffPeak change'!$A$106:BH$202,55,FALSE)))</f>
        <v>0</v>
      </c>
      <c r="BD42" s="6">
        <f>IF(ISERROR(VLOOKUP($A42,'Import OffPeak'!$A$3:BI$99,56,FALSE)-VLOOKUP($A42,'Import OffPeak change'!$A$106:BI$202,56,FALSE)),0,(VLOOKUP($A42,'Import OffPeak'!$A$3:BI$99,56,FALSE)-VLOOKUP($A42,'Import OffPeak change'!$A$106:BI$202,56,FALSE)))</f>
        <v>0</v>
      </c>
      <c r="BE42" s="6">
        <f>IF(ISERROR(VLOOKUP($A42,'Import OffPeak'!$A$3:BJ$99,57,FALSE)-VLOOKUP($A42,'Import OffPeak change'!$A$106:BJ$202,57,FALSE)),0,(VLOOKUP($A42,'Import OffPeak'!$A$3:BJ$99,57,FALSE)-VLOOKUP($A42,'Import OffPeak change'!$A$106:BJ$202,57,FALSE)))</f>
        <v>0</v>
      </c>
      <c r="BF42" s="6">
        <f>IF(ISERROR(VLOOKUP($A42,'Import OffPeak'!$A$3:BK$99,58,FALSE)-VLOOKUP($A42,'Import OffPeak change'!$A$106:BK$202,58,FALSE)),0,(VLOOKUP($A42,'Import OffPeak'!$A$3:BK$99,58,FALSE)-VLOOKUP($A42,'Import OffPeak change'!$A$106:BK$202,58,FALSE)))</f>
        <v>0</v>
      </c>
      <c r="BG42" s="6">
        <f>IF(ISERROR(VLOOKUP($A42,'Import OffPeak'!$A$3:BL$99,59,FALSE)-VLOOKUP($A42,'Import OffPeak change'!$A$106:BL$202,59,FALSE)),0,(VLOOKUP($A42,'Import OffPeak'!$A$3:BL$99,59,FALSE)-VLOOKUP($A42,'Import OffPeak change'!$A$106:BL$202,59,FALSE)))</f>
        <v>0</v>
      </c>
      <c r="BH42" s="6">
        <f>IF(ISERROR(VLOOKUP($A42,'Import OffPeak'!$A$3:BM$99,60,FALSE)-VLOOKUP($A42,'Import OffPeak change'!$A$106:BM$202,60,FALSE)),0,(VLOOKUP($A42,'Import OffPeak'!$A$3:BM$99,60,FALSE)-VLOOKUP($A42,'Import OffPeak change'!$A$106:BM$202,60,FALSE)))</f>
        <v>0</v>
      </c>
      <c r="BI42" s="6">
        <f>IF(ISERROR(VLOOKUP($A42,'Import OffPeak'!$A$3:BN$99,61,FALSE)-VLOOKUP($A42,'Import OffPeak change'!$A$106:BN$202,61,FALSE)),0,(VLOOKUP($A42,'Import OffPeak'!$A$3:BN$99,61,FALSE)-VLOOKUP($A42,'Import OffPeak change'!$A$106:BN$202,61,FALSE)))</f>
        <v>0</v>
      </c>
      <c r="BJ42" s="6">
        <f>IF(ISERROR(VLOOKUP($A42,'Import OffPeak'!$A$3:BO$99,62,FALSE)-VLOOKUP($A42,'Import OffPeak change'!$A$106:BO$202,62,FALSE)),0,(VLOOKUP($A42,'Import OffPeak'!$A$3:BO$99,62,FALSE)-VLOOKUP($A42,'Import OffPeak change'!$A$106:BO$202,62,FALSE)))</f>
        <v>0</v>
      </c>
      <c r="BK42" s="6">
        <f>IF(ISERROR(VLOOKUP($A42,'Import OffPeak'!$A$3:BP$99,63,FALSE)-VLOOKUP($A42,'Import OffPeak change'!$A$106:BP$202,63,FALSE)),0,(VLOOKUP($A42,'Import OffPeak'!$A$3:BP$99,63,FALSE)-VLOOKUP($A42,'Import OffPeak change'!$A$106:BP$202,63,FALSE)))</f>
        <v>0</v>
      </c>
      <c r="BL42" s="6">
        <f>IF(ISERROR(VLOOKUP($A42,'Import OffPeak'!$A$3:BQ$99,64,FALSE)-VLOOKUP($A42,'Import OffPeak change'!$A$106:BQ$202,64,FALSE)),0,(VLOOKUP($A42,'Import OffPeak'!$A$3:BQ$99,64,FALSE)-VLOOKUP($A42,'Import OffPeak change'!$A$106:BQ$202,64,FALSE)))</f>
        <v>0</v>
      </c>
      <c r="BM42" s="6">
        <f>IF(ISERROR(VLOOKUP($A42,'Import OffPeak'!$A$3:BR$99,65,FALSE)-VLOOKUP($A42,'Import OffPeak change'!$A$106:BR$202,65,FALSE)),0,(VLOOKUP($A42,'Import OffPeak'!$A$3:BR$99,65,FALSE)-VLOOKUP($A42,'Import OffPeak change'!$A$106:BR$202,65,FALSE)))</f>
        <v>0</v>
      </c>
      <c r="BN42" s="6">
        <f>IF(ISERROR(VLOOKUP($A42,'Import OffPeak'!$A$3:BS$99,66,FALSE)-VLOOKUP($A42,'Import OffPeak change'!$A$106:BS$202,66,FALSE)),0,(VLOOKUP($A42,'Import OffPeak'!$A$3:BS$99,66,FALSE)-VLOOKUP($A42,'Import OffPeak change'!$A$106:BS$202,66,FALSE)))</f>
        <v>0</v>
      </c>
      <c r="BO42" s="6">
        <f>IF(ISERROR(VLOOKUP($A42,'Import OffPeak'!$A$3:BT$99,67,FALSE)-VLOOKUP($A42,'Import OffPeak change'!$A$106:BT$202,67,FALSE)),0,(VLOOKUP($A42,'Import OffPeak'!$A$3:BT$99,67,FALSE)-VLOOKUP($A42,'Import OffPeak change'!$A$106:BT$202,67,FALSE)))</f>
        <v>0</v>
      </c>
      <c r="BP42" s="6">
        <f>IF(ISERROR(VLOOKUP($A42,'Import OffPeak'!$A$3:BU$99,68,FALSE)-VLOOKUP($A42,'Import OffPeak change'!$A$106:BU$202,68,FALSE)),0,(VLOOKUP($A42,'Import OffPeak'!$A$3:BU$99,68,FALSE)-VLOOKUP($A42,'Import OffPeak change'!$A$106:BU$202,68,FALSE)))</f>
        <v>0</v>
      </c>
      <c r="BQ42" s="6">
        <f>IF(ISERROR(VLOOKUP($A42,'Import OffPeak'!$A$3:BV$99,69,FALSE)-VLOOKUP($A42,'Import OffPeak change'!$A$106:BV$202,69,FALSE)),0,(VLOOKUP($A42,'Import OffPeak'!$A$3:BV$99,69,FALSE)-VLOOKUP($A42,'Import OffPeak change'!$A$106:BV$202,69,FALSE)))</f>
        <v>0</v>
      </c>
      <c r="BR42" s="6">
        <f>IF(ISERROR(VLOOKUP($A42,'Import OffPeak'!$A$3:BW$99,70,FALSE)-VLOOKUP($A42,'Import OffPeak change'!$A$106:BW$202,70,FALSE)),0,(VLOOKUP($A42,'Import OffPeak'!$A$3:BW$99,70,FALSE)-VLOOKUP($A42,'Import OffPeak change'!$A$106:BW$202,70,FALSE)))</f>
        <v>0</v>
      </c>
      <c r="BS42" s="6">
        <f>IF(ISERROR(VLOOKUP($A42,'Import OffPeak'!$A$3:BX$99,71,FALSE)-VLOOKUP($A42,'Import OffPeak change'!$A$106:BX$202,71,FALSE)),0,(VLOOKUP($A42,'Import OffPeak'!$A$3:BX$99,71,FALSE)-VLOOKUP($A42,'Import OffPeak change'!$A$106:BX$202,71,FALSE)))</f>
        <v>0</v>
      </c>
      <c r="BT42" s="6">
        <f>IF(ISERROR(VLOOKUP($A42,'Import OffPeak'!$A$3:BY$99,72,FALSE)-VLOOKUP($A42,'Import OffPeak change'!$A$106:BY$202,72,FALSE)),0,(VLOOKUP($A42,'Import OffPeak'!$A$3:BY$99,72,FALSE)-VLOOKUP($A42,'Import OffPeak change'!$A$106:BY$202,72,FALSE)))</f>
        <v>0</v>
      </c>
      <c r="BU42" s="6">
        <f>IF(ISERROR(VLOOKUP($A42,'Import OffPeak'!$A$3:BZ$99,73,FALSE)-VLOOKUP($A42,'Import OffPeak change'!$A$106:BZ$202,73,FALSE)),0,(VLOOKUP($A42,'Import OffPeak'!$A$3:BZ$99,73,FALSE)-VLOOKUP($A42,'Import OffPeak change'!$A$106:BZ$202,73,FALSE)))</f>
        <v>0</v>
      </c>
      <c r="BV42" s="6">
        <f>IF(ISERROR(VLOOKUP($A42,'Import OffPeak'!$A$3:CA$99,74,FALSE)-VLOOKUP($A42,'Import OffPeak change'!$A$106:CA$202,74,FALSE)),0,(VLOOKUP($A42,'Import OffPeak'!$A$3:CA$99,74,FALSE)-VLOOKUP($A42,'Import OffPeak change'!$A$106:CA$202,74,FALSE)))</f>
        <v>0</v>
      </c>
      <c r="BW42" s="6">
        <f>IF(ISERROR(VLOOKUP($A42,'Import OffPeak'!$A$3:CB$99,75,FALSE)-VLOOKUP($A42,'Import OffPeak change'!$A$106:CB$202,75,FALSE)),0,(VLOOKUP($A42,'Import OffPeak'!$A$3:CB$99,75,FALSE)-VLOOKUP($A42,'Import OffPeak change'!$A$106:CB$202,75,FALSE)))</f>
        <v>0</v>
      </c>
      <c r="BX42" s="6">
        <f>IF(ISERROR(VLOOKUP($A42,'Import OffPeak'!$A$3:CC$99,76,FALSE)-VLOOKUP($A42,'Import OffPeak change'!$A$106:CC$202,76,FALSE)),0,(VLOOKUP($A42,'Import OffPeak'!$A$3:CC$99,76,FALSE)-VLOOKUP($A42,'Import OffPeak change'!$A$106:CC$202,76,FALSE)))</f>
        <v>0</v>
      </c>
      <c r="BY42" s="6">
        <f>IF(ISERROR(VLOOKUP($A42,'Import OffPeak'!$A$3:CD$99,77,FALSE)-VLOOKUP($A42,'Import OffPeak change'!$A$106:CD$202,77,FALSE)),0,(VLOOKUP($A42,'Import OffPeak'!$A$3:CD$99,77,FALSE)-VLOOKUP($A42,'Import OffPeak change'!$A$106:CD$202,77,FALSE)))</f>
        <v>0</v>
      </c>
      <c r="BZ42" s="6">
        <f>IF(ISERROR(VLOOKUP($A42,'Import OffPeak'!$A$3:CE$99,78,FALSE)-VLOOKUP($A42,'Import OffPeak change'!$A$106:CE$202,78,FALSE)),0,(VLOOKUP($A42,'Import OffPeak'!$A$3:CE$99,78,FALSE)-VLOOKUP($A42,'Import OffPeak change'!$A$106:CE$202,78,FALSE)))</f>
        <v>0</v>
      </c>
      <c r="CA42" s="6">
        <f>IF(ISERROR(VLOOKUP($A42,'Import OffPeak'!$A$3:CF$99,79,FALSE)-VLOOKUP($A42,'Import OffPeak change'!$A$106:CF$202,79,FALSE)),0,(VLOOKUP($A42,'Import OffPeak'!$A$3:CF$99,79,FALSE)-VLOOKUP($A42,'Import OffPeak change'!$A$106:CF$202,79,FALSE)))</f>
        <v>0</v>
      </c>
      <c r="CB42" s="6">
        <f>IF(ISERROR(VLOOKUP($A42,'Import OffPeak'!$A$3:CG$99,80,FALSE)-VLOOKUP($A42,'Import OffPeak change'!$A$106:CG$202,80,FALSE)),0,(VLOOKUP($A42,'Import OffPeak'!$A$3:CG$99,80,FALSE)-VLOOKUP($A42,'Import OffPeak change'!$A$106:CG$202,80,FALSE)))</f>
        <v>0</v>
      </c>
      <c r="CC42" s="6">
        <f>IF(ISERROR(VLOOKUP($A42,'Import OffPeak'!$A$3:CH$99,81,FALSE)-VLOOKUP($A42,'Import OffPeak change'!$A$106:CH$202,81,FALSE)),0,(VLOOKUP($A42,'Import OffPeak'!$A$3:CH$99,81,FALSE)-VLOOKUP($A42,'Import OffPeak change'!$A$106:CH$202,81,FALSE)))</f>
        <v>0</v>
      </c>
      <c r="CD42" s="6">
        <f>IF(ISERROR(VLOOKUP($A42,'Import OffPeak'!$A$3:CI$99,82,FALSE)-VLOOKUP($A42,'Import OffPeak change'!$A$106:CI$202,82,FALSE)),0,(VLOOKUP($A42,'Import OffPeak'!$A$3:CI$99,82,FALSE)-VLOOKUP($A42,'Import OffPeak change'!$A$106:CI$202,82,FALSE)))</f>
        <v>0</v>
      </c>
      <c r="CE42" s="6">
        <f>IF(ISERROR(VLOOKUP($A42,'Import OffPeak'!$A$3:CJ$99,83,FALSE)-VLOOKUP($A42,'Import OffPeak change'!$A$106:CJ$202,83,FALSE)),0,(VLOOKUP($A42,'Import OffPeak'!$A$3:CJ$99,83,FALSE)-VLOOKUP($A42,'Import OffPeak change'!$A$106:CJ$202,83,FALSE)))</f>
        <v>0</v>
      </c>
      <c r="CF42" s="6">
        <f>IF(ISERROR(VLOOKUP($A42,'Import OffPeak'!$A$3:CK$99,84,FALSE)-VLOOKUP($A42,'Import OffPeak change'!$A$106:CK$202,84,FALSE)),0,(VLOOKUP($A42,'Import OffPeak'!$A$3:CK$99,84,FALSE)-VLOOKUP($A42,'Import OffPeak change'!$A$106:CK$202,84,FALSE)))</f>
        <v>0</v>
      </c>
      <c r="CG42" s="6">
        <f>IF(ISERROR(VLOOKUP($A42,'Import OffPeak'!$A$3:CL$99,85,FALSE)-VLOOKUP($A42,'Import OffPeak change'!$A$106:CL$202,85,FALSE)),0,(VLOOKUP($A42,'Import OffPeak'!$A$3:CL$99,85,FALSE)-VLOOKUP($A42,'Import OffPeak change'!$A$106:CL$202,85,FALSE)))</f>
        <v>0</v>
      </c>
      <c r="CH42" s="6">
        <f>IF(ISERROR(VLOOKUP($A42,'Import OffPeak'!$A$3:CM$99,86,FALSE)-VLOOKUP($A42,'Import OffPeak change'!$A$106:CM$202,86,FALSE)),0,(VLOOKUP($A42,'Import OffPeak'!$A$3:CM$99,86,FALSE)-VLOOKUP($A42,'Import OffPeak change'!$A$106:CM$202,86,FALSE)))</f>
        <v>0</v>
      </c>
      <c r="CI42" s="6">
        <f>IF(ISERROR(VLOOKUP($A42,'Import OffPeak'!$A$3:CN$99,87,FALSE)-VLOOKUP($A42,'Import OffPeak change'!$A$106:CN$202,87,FALSE)),0,(VLOOKUP($A42,'Import OffPeak'!$A$3:CN$99,87,FALSE)-VLOOKUP($A42,'Import OffPeak change'!$A$106:CN$202,87,FALSE)))</f>
        <v>0</v>
      </c>
      <c r="CJ42" s="6">
        <f>IF(ISERROR(VLOOKUP($A42,'Import OffPeak'!$A$3:CO$99,88,FALSE)-VLOOKUP($A42,'Import OffPeak change'!$A$106:CO$202,88,FALSE)),0,(VLOOKUP($A42,'Import OffPeak'!$A$3:CO$99,88,FALSE)-VLOOKUP($A42,'Import OffPeak change'!$A$106:CO$202,88,FALSE)))</f>
        <v>0</v>
      </c>
      <c r="CK42" s="6">
        <f>IF(ISERROR(VLOOKUP($A42,'Import OffPeak'!$A$3:CP$99,89,FALSE)-VLOOKUP($A42,'Import OffPeak change'!$A$106:CP$202,89,FALSE)),0,(VLOOKUP($A42,'Import OffPeak'!$A$3:CP$99,89,FALSE)-VLOOKUP($A42,'Import OffPeak change'!$A$106:CP$202,89,FALSE)))</f>
        <v>0</v>
      </c>
      <c r="CL42" s="6">
        <f>IF(ISERROR(VLOOKUP($A42,'Import OffPeak'!$A$3:CQ$99,90,FALSE)-VLOOKUP($A42,'Import OffPeak change'!$A$106:CQ$202,90,FALSE)),0,(VLOOKUP($A42,'Import OffPeak'!$A$3:CQ$99,90,FALSE)-VLOOKUP($A42,'Import OffPeak change'!$A$106:CQ$202,90,FALSE)))</f>
        <v>0</v>
      </c>
      <c r="CM42" s="6">
        <f>IF(ISERROR(VLOOKUP($A42,'Import OffPeak'!$A$3:CR$99,91,FALSE)-VLOOKUP($A42,'Import OffPeak change'!$A$106:CR$202,91,FALSE)),0,(VLOOKUP($A42,'Import OffPeak'!$A$3:CR$99,91,FALSE)-VLOOKUP($A42,'Import OffPeak change'!$A$106:CR$202,91,FALSE)))</f>
        <v>0</v>
      </c>
      <c r="CN42" s="6">
        <f>IF(ISERROR(VLOOKUP($A42,'Import OffPeak'!$A$3:CS$99,92,FALSE)-VLOOKUP($A42,'Import OffPeak change'!$A$106:CS$202,92,FALSE)),0,(VLOOKUP($A42,'Import OffPeak'!$A$3:CS$99,92,FALSE)-VLOOKUP($A42,'Import OffPeak change'!$A$106:CS$202,92,FALSE)))</f>
        <v>0</v>
      </c>
      <c r="CO42" s="6">
        <f>IF(ISERROR(VLOOKUP($A42,'Import OffPeak'!$A$3:CT$99,93,FALSE)-VLOOKUP($A42,'Import OffPeak change'!$A$106:CT$202,93,FALSE)),0,(VLOOKUP($A42,'Import OffPeak'!$A$3:CT$99,93,FALSE)-VLOOKUP($A42,'Import OffPeak change'!$A$106:CT$202,93,FALSE)))</f>
        <v>0</v>
      </c>
      <c r="CP42" s="6">
        <f>IF(ISERROR(VLOOKUP($A42,'Import OffPeak'!$A$3:CU$99,94,FALSE)-VLOOKUP($A42,'Import OffPeak change'!$A$106:CU$202,94,FALSE)),0,(VLOOKUP($A42,'Import OffPeak'!$A$3:CU$99,94,FALSE)-VLOOKUP($A42,'Import OffPeak change'!$A$106:CU$202,94,FALSE)))</f>
        <v>0</v>
      </c>
      <c r="CQ42" s="6">
        <f>IF(ISERROR(VLOOKUP($A42,'Import OffPeak'!$A$3:CV$99,95,FALSE)-VLOOKUP($A42,'Import OffPeak change'!$A$106:CV$202,95,FALSE)),0,(VLOOKUP($A42,'Import OffPeak'!$A$3:CV$99,95,FALSE)-VLOOKUP($A42,'Import OffPeak change'!$A$106:CV$202,95,FALSE)))</f>
        <v>0</v>
      </c>
      <c r="CR42" s="6">
        <f>IF(ISERROR(VLOOKUP($A42,'Import OffPeak'!$A$3:CW$99,96,FALSE)-VLOOKUP($A42,'Import OffPeak change'!$A$106:CW$202,96,FALSE)),0,(VLOOKUP($A42,'Import OffPeak'!$A$3:CW$99,96,FALSE)-VLOOKUP($A42,'Import OffPeak change'!$A$106:CW$202,96,FALSE)))</f>
        <v>0</v>
      </c>
      <c r="CS42" s="6">
        <f>IF(ISERROR(VLOOKUP($A42,'Import OffPeak'!$A$3:CX$99,97,FALSE)-VLOOKUP($A42,'Import OffPeak change'!$A$106:CX$202,97,FALSE)),0,(VLOOKUP($A42,'Import OffPeak'!$A$3:CX$99,97,FALSE)-VLOOKUP($A42,'Import OffPeak change'!$A$106:CX$202,97,FALSE)))</f>
        <v>0</v>
      </c>
      <c r="CT42" s="6">
        <f>IF(ISERROR(VLOOKUP($A42,'Import OffPeak'!$A$3:CY$99,98,FALSE)-VLOOKUP($A42,'Import OffPeak change'!$A$106:CY$202,98,FALSE)),0,(VLOOKUP($A42,'Import OffPeak'!$A$3:CY$99,98,FALSE)-VLOOKUP($A42,'Import OffPeak change'!$A$106:CY$202,98,FALSE)))</f>
        <v>0</v>
      </c>
      <c r="CU42" s="6">
        <f>IF(ISERROR(VLOOKUP($A42,'Import OffPeak'!$A$3:CZ$99,99,FALSE)-VLOOKUP($A42,'Import OffPeak change'!$A$106:CZ$202,99,FALSE)),0,(VLOOKUP($A42,'Import OffPeak'!$A$3:CZ$99,99,FALSE)-VLOOKUP($A42,'Import OffPeak change'!$A$106:CZ$202,99,FALSE)))</f>
        <v>0</v>
      </c>
      <c r="CV42" s="6">
        <f>IF(ISERROR(VLOOKUP($A42,'Import OffPeak'!$A$3:DA$99,100,FALSE)-VLOOKUP($A42,'Import OffPeak change'!$A$106:DA$202,100,FALSE)),0,(VLOOKUP($A42,'Import OffPeak'!$A$3:DA$99,100,FALSE)-VLOOKUP($A42,'Import OffPeak change'!$A$106:DA$202,100,FALSE)))</f>
        <v>0</v>
      </c>
      <c r="CW42" s="6">
        <f>IF(ISERROR(VLOOKUP($A42,'Import OffPeak'!$A$3:DB$99,101,FALSE)-VLOOKUP($A42,'Import OffPeak change'!$A$106:DB$202,101,FALSE)),0,(VLOOKUP($A42,'Import OffPeak'!$A$3:DB$99,101,FALSE)-VLOOKUP($A42,'Import OffPeak change'!$A$106:DB$202,101,FALSE)))</f>
        <v>0</v>
      </c>
      <c r="CX42" s="6">
        <f>IF(ISERROR(VLOOKUP($A42,'Import OffPeak'!$A$3:DC$99,102,FALSE)-VLOOKUP($A42,'Import OffPeak change'!$A$106:DC$202,102,FALSE)),0,(VLOOKUP($A42,'Import OffPeak'!$A$3:DC$99,102,FALSE)-VLOOKUP($A42,'Import OffPeak change'!$A$106:DC$202,102,FALSE)))</f>
        <v>0</v>
      </c>
      <c r="CY42" s="6">
        <f>IF(ISERROR(VLOOKUP($A42,'Import OffPeak'!$A$3:DD$99,103,FALSE)-VLOOKUP($A42,'Import OffPeak change'!$A$106:DD$202,103,FALSE)),0,(VLOOKUP($A42,'Import OffPeak'!$A$3:DD$99,103,FALSE)-VLOOKUP($A42,'Import OffPeak change'!$A$106:DD$202,103,FALSE)))</f>
        <v>0</v>
      </c>
      <c r="CZ42" s="6">
        <f>IF(ISERROR(VLOOKUP($A42,'Import OffPeak'!$A$3:DE$99,104,FALSE)-VLOOKUP($A42,'Import OffPeak change'!$A$106:DE$202,104,FALSE)),0,(VLOOKUP($A42,'Import OffPeak'!$A$3:DE$99,104,FALSE)-VLOOKUP($A42,'Import OffPeak change'!$A$106:DE$202,104,FALSE)))</f>
        <v>0</v>
      </c>
      <c r="DA42" s="6">
        <f>IF(ISERROR(VLOOKUP($A42,'Import OffPeak'!$A$3:DF$99,105,FALSE)-VLOOKUP($A42,'Import OffPeak change'!$A$106:DF$202,105,FALSE)),0,(VLOOKUP($A42,'Import OffPeak'!$A$3:DF$99,105,FALSE)-VLOOKUP($A42,'Import OffPeak change'!$A$106:DF$202,105,FALSE)))</f>
        <v>0</v>
      </c>
      <c r="DB42" s="6">
        <f>IF(ISERROR(VLOOKUP($A42,'Import OffPeak'!$A$3:DG$99,106,FALSE)-VLOOKUP($A42,'Import OffPeak change'!$A$106:DG$202,106,FALSE)),0,(VLOOKUP($A42,'Import OffPeak'!$A$3:DG$99,106,FALSE)-VLOOKUP($A42,'Import OffPeak change'!$A$106:DG$202,106,FALSE)))</f>
        <v>0</v>
      </c>
      <c r="DC42" s="6">
        <f>IF(ISERROR(VLOOKUP($A42,'Import OffPeak'!$A$3:DH$99,107,FALSE)-VLOOKUP($A42,'Import OffPeak change'!$A$106:DH$202,107,FALSE)),0,(VLOOKUP($A42,'Import OffPeak'!$A$3:DH$99,107,FALSE)-VLOOKUP($A42,'Import OffPeak change'!$A$106:DH$202,107,FALSE)))</f>
        <v>0</v>
      </c>
      <c r="DD42" s="6">
        <f>IF(ISERROR(VLOOKUP($A42,'Import OffPeak'!$A$3:DI$99,108,FALSE)-VLOOKUP($A42,'Import OffPeak change'!$A$106:DI$202,108,FALSE)),0,(VLOOKUP($A42,'Import OffPeak'!$A$3:DI$99,108,FALSE)-VLOOKUP($A42,'Import OffPeak change'!$A$106:DI$202,108,FALSE)))</f>
        <v>0</v>
      </c>
      <c r="DE42" s="6">
        <f>IF(ISERROR(VLOOKUP($A42,'Import OffPeak'!$A$3:DJ$99,109,FALSE)-VLOOKUP($A42,'Import OffPeak change'!$A$106:DJ$202,109,FALSE)),0,(VLOOKUP($A42,'Import OffPeak'!$A$3:DJ$99,109,FALSE)-VLOOKUP($A42,'Import OffPeak change'!$A$106:DJ$202,109,FALSE)))</f>
        <v>0</v>
      </c>
      <c r="DF42" s="6">
        <f>IF(ISERROR(VLOOKUP($A42,'Import OffPeak'!$A$3:DK$99,110,FALSE)-VLOOKUP($A42,'Import OffPeak change'!$A$106:DK$202,110,FALSE)),0,(VLOOKUP($A42,'Import OffPeak'!$A$3:DK$99,110,FALSE)-VLOOKUP($A42,'Import OffPeak change'!$A$106:DK$202,110,FALSE)))</f>
        <v>0</v>
      </c>
      <c r="DG42" s="6">
        <f>IF(ISERROR(VLOOKUP($A42,'Import OffPeak'!$A$3:DL$99,111,FALSE)-VLOOKUP($A42,'Import OffPeak change'!$A$106:DL$202,111,FALSE)),0,(VLOOKUP($A42,'Import OffPeak'!$A$3:DL$99,111,FALSE)-VLOOKUP($A42,'Import OffPeak change'!$A$106:DL$202,111,FALSE)))</f>
        <v>0</v>
      </c>
      <c r="DH42" s="6">
        <f>IF(ISERROR(VLOOKUP($A42,'Import OffPeak'!$A$3:DM$99,112,FALSE)-VLOOKUP($A42,'Import OffPeak change'!$A$106:DM$202,112,FALSE)),0,(VLOOKUP($A42,'Import OffPeak'!$A$3:DM$99,112,FALSE)-VLOOKUP($A42,'Import OffPeak change'!$A$106:DM$202,112,FALSE)))</f>
        <v>0</v>
      </c>
      <c r="DI42" s="6">
        <f>IF(ISERROR(VLOOKUP($A42,'Import OffPeak'!$A$3:DN$99,113,FALSE)-VLOOKUP($A42,'Import OffPeak change'!$A$106:DN$202,113,FALSE)),0,(VLOOKUP($A42,'Import OffPeak'!$A$3:DN$99,113,FALSE)-VLOOKUP($A42,'Import OffPeak change'!$A$106:DN$202,113,FALSE)))</f>
        <v>0</v>
      </c>
      <c r="DJ42" s="6">
        <f>IF(ISERROR(VLOOKUP($A42,'Import OffPeak'!$A$3:DO$99,114,FALSE)-VLOOKUP($A42,'Import OffPeak change'!$A$106:DO$202,114,FALSE)),0,(VLOOKUP($A42,'Import OffPeak'!$A$3:DO$99,114,FALSE)-VLOOKUP($A42,'Import OffPeak change'!$A$106:DO$202,114,FALSE)))</f>
        <v>0</v>
      </c>
      <c r="DK42" s="6">
        <f>IF(ISERROR(VLOOKUP($A42,'Import OffPeak'!$A$3:DP$99,115,FALSE)-VLOOKUP($A42,'Import OffPeak change'!$A$106:DP$202,115,FALSE)),0,(VLOOKUP($A42,'Import OffPeak'!$A$3:DP$99,115,FALSE)-VLOOKUP($A42,'Import OffPeak change'!$A$106:DP$202,115,FALSE)))</f>
        <v>0</v>
      </c>
      <c r="DL42" s="6">
        <f>IF(ISERROR(VLOOKUP($A42,'Import OffPeak'!$A$3:DQ$99,116,FALSE)-VLOOKUP($A42,'Import OffPeak change'!$A$106:DQ$202,116,FALSE)),0,(VLOOKUP($A42,'Import OffPeak'!$A$3:DQ$99,116,FALSE)-VLOOKUP($A42,'Import OffPeak change'!$A$106:DQ$202,116,FALSE)))</f>
        <v>0</v>
      </c>
      <c r="DM42" s="6">
        <f>IF(ISERROR(VLOOKUP($A42,'Import OffPeak'!$A$3:DR$99,117,FALSE)-VLOOKUP($A42,'Import OffPeak change'!$A$106:DR$202,117,FALSE)),0,(VLOOKUP($A42,'Import OffPeak'!$A$3:DR$99,117,FALSE)-VLOOKUP($A42,'Import OffPeak change'!$A$106:DR$202,117,FALSE)))</f>
        <v>0</v>
      </c>
      <c r="DN42" s="6">
        <f>IF(ISERROR(VLOOKUP($A42,'Import OffPeak'!$A$3:DS$99,118,FALSE)-VLOOKUP($A42,'Import OffPeak change'!$A$106:DS$202,118,FALSE)),0,(VLOOKUP($A42,'Import OffPeak'!$A$3:DS$99,118,FALSE)-VLOOKUP($A42,'Import OffPeak change'!$A$106:DS$202,118,FALSE)))</f>
        <v>0</v>
      </c>
      <c r="DO42" s="6">
        <f>IF(ISERROR(VLOOKUP($A42,'Import OffPeak'!$A$3:DT$99,119,FALSE)-VLOOKUP($A42,'Import OffPeak change'!$A$106:DT$202,119,FALSE)),0,(VLOOKUP($A42,'Import OffPeak'!$A$3:DT$99,119,FALSE)-VLOOKUP($A42,'Import OffPeak change'!$A$106:DT$202,119,FALSE)))</f>
        <v>0</v>
      </c>
      <c r="DP42" s="6">
        <f>IF(ISERROR(VLOOKUP($A42,'Import OffPeak'!$A$3:DU$99,120,FALSE)-VLOOKUP($A42,'Import OffPeak change'!$A$106:DU$202,120,FALSE)),0,(VLOOKUP($A42,'Import OffPeak'!$A$3:DU$99,120,FALSE)-VLOOKUP($A42,'Import OffPeak change'!$A$106:DU$202,120,FALSE)))</f>
        <v>0</v>
      </c>
      <c r="DQ42" s="6">
        <f>IF(ISERROR(VLOOKUP($A42,'Import OffPeak'!$A$3:DV$99,121,FALSE)-VLOOKUP($A42,'Import OffPeak change'!$A$106:DV$202,121,FALSE)),0,(VLOOKUP($A42,'Import OffPeak'!$A$3:DV$99,121,FALSE)-VLOOKUP($A42,'Import OffPeak change'!$A$106:DV$202,121,FALSE)))</f>
        <v>0</v>
      </c>
      <c r="DR42" s="6">
        <f>IF(ISERROR(VLOOKUP($A42,'Import OffPeak'!$A$3:DW$99,122,FALSE)-VLOOKUP($A42,'Import OffPeak change'!$A$106:DW$202,122,FALSE)),0,(VLOOKUP($A42,'Import OffPeak'!$A$3:DW$99,122,FALSE)-VLOOKUP($A42,'Import OffPeak change'!$A$106:DW$202,122,FALSE)))</f>
        <v>0</v>
      </c>
      <c r="DS42" s="6">
        <f>IF(ISERROR(VLOOKUP($A42,'Import OffPeak'!$A$3:DX$99,123,FALSE)-VLOOKUP($A42,'Import OffPeak change'!$A$106:DX$202,123,FALSE)),0,(VLOOKUP($A42,'Import OffPeak'!$A$3:DX$99,123,FALSE)-VLOOKUP($A42,'Import OffPeak change'!$A$106:DX$202,123,FALSE)))</f>
        <v>0</v>
      </c>
      <c r="DT42" s="6">
        <f>IF(ISERROR(VLOOKUP($A42,'Import OffPeak'!$A$3:DY$99,124,FALSE)-VLOOKUP($A42,'Import OffPeak change'!$A$106:DY$202,124,FALSE)),0,(VLOOKUP($A42,'Import OffPeak'!$A$3:DY$99,124,FALSE)-VLOOKUP($A42,'Import OffPeak change'!$A$106:DY$202,124,FALSE)))</f>
        <v>0</v>
      </c>
      <c r="DU42" s="6">
        <f>IF(ISERROR(VLOOKUP($A42,'Import OffPeak'!$A$3:DZ$99,125,FALSE)-VLOOKUP($A42,'Import OffPeak change'!$A$106:DZ$202,125,FALSE)),0,(VLOOKUP($A42,'Import OffPeak'!$A$3:DZ$99,125,FALSE)-VLOOKUP($A42,'Import OffPeak change'!$A$106:DZ$202,125,FALSE)))</f>
        <v>0</v>
      </c>
      <c r="DV42" s="6">
        <f>IF(ISERROR(VLOOKUP($A42,'Import OffPeak'!$A$3:EA$99,126,FALSE)-VLOOKUP($A42,'Import OffPeak change'!$A$106:EA$202,126,FALSE)),0,(VLOOKUP($A42,'Import OffPeak'!$A$3:EA$99,126,FALSE)-VLOOKUP($A42,'Import OffPeak change'!$A$106:EA$202,126,FALSE)))</f>
        <v>0</v>
      </c>
      <c r="DW42" s="6">
        <f>IF(ISERROR(VLOOKUP($A42,'Import OffPeak'!$A$3:EB$99,127,FALSE)-VLOOKUP($A42,'Import OffPeak change'!$A$106:EB$202,127,FALSE)),0,(VLOOKUP($A42,'Import OffPeak'!$A$3:EB$99,127,FALSE)-VLOOKUP($A42,'Import OffPeak change'!$A$106:EB$202,127,FALSE)))</f>
        <v>0</v>
      </c>
      <c r="DX42" s="6">
        <f>IF(ISERROR(VLOOKUP($A42,'Import OffPeak'!$A$3:EC$99,128,FALSE)-VLOOKUP($A42,'Import OffPeak change'!$A$106:EC$202,128,FALSE)),0,(VLOOKUP($A42,'Import OffPeak'!$A$3:EC$99,128,FALSE)-VLOOKUP($A42,'Import OffPeak change'!$A$106:EC$202,128,FALSE)))</f>
        <v>0</v>
      </c>
      <c r="DY42" s="6">
        <f>IF(ISERROR(VLOOKUP($A42,'Import OffPeak'!$A$3:ED$99,129,FALSE)-VLOOKUP($A42,'Import OffPeak change'!$A$106:ED$202,129,FALSE)),0,(VLOOKUP($A42,'Import OffPeak'!$A$3:ED$99,129,FALSE)-VLOOKUP($A42,'Import OffPeak change'!$A$106:ED$202,129,FALSE)))</f>
        <v>0</v>
      </c>
      <c r="DZ42" s="6">
        <f>IF(ISERROR(VLOOKUP($A42,'Import OffPeak'!$A$3:EE$99,130,FALSE)-VLOOKUP($A42,'Import OffPeak change'!$A$106:EE$202,130,FALSE)),0,(VLOOKUP($A42,'Import OffPeak'!$A$3:EE$99,130,FALSE)-VLOOKUP($A42,'Import OffPeak change'!$A$106:EE$202,130,FALSE)))</f>
        <v>0</v>
      </c>
      <c r="EA42" s="6">
        <f>IF(ISERROR(VLOOKUP($A42,'Import OffPeak'!$A$3:EF$99,131,FALSE)-VLOOKUP($A42,'Import OffPeak change'!$A$106:EF$202,131,FALSE)),0,(VLOOKUP($A42,'Import OffPeak'!$A$3:EF$99,131,FALSE)-VLOOKUP($A42,'Import OffPeak change'!$A$106:EF$202,131,FALSE)))</f>
        <v>0</v>
      </c>
      <c r="EB42" s="6">
        <f>IF(ISERROR(VLOOKUP($A42,'Import OffPeak'!$A$3:EG$99,132,FALSE)-VLOOKUP($A42,'Import OffPeak change'!$A$106:EG$202,132,FALSE)),0,(VLOOKUP($A42,'Import OffPeak'!$A$3:EG$99,132,FALSE)-VLOOKUP($A42,'Import OffPeak change'!$A$106:EG$202,132,FALSE)))</f>
        <v>0</v>
      </c>
      <c r="EC42" s="6">
        <f>IF(ISERROR(VLOOKUP($A42,'Import OffPeak'!$A$3:EH$99,133,FALSE)-VLOOKUP($A42,'Import OffPeak change'!$A$106:EH$202,133,FALSE)),0,(VLOOKUP($A42,'Import OffPeak'!$A$3:EH$99,133,FALSE)-VLOOKUP($A42,'Import OffPeak change'!$A$106:EH$202,133,FALSE)))</f>
        <v>0</v>
      </c>
      <c r="ED42" s="6">
        <f>IF(ISERROR(VLOOKUP($A42,'Import OffPeak'!$A$3:EI$99,134,FALSE)-VLOOKUP($A42,'Import OffPeak change'!$A$106:EI$202,134,FALSE)),0,(VLOOKUP($A42,'Import OffPeak'!$A$3:EI$99,134,FALSE)-VLOOKUP($A42,'Import OffPeak change'!$A$106:EI$202,134,FALSE)))</f>
        <v>0</v>
      </c>
      <c r="EE42" s="6">
        <f>IF(ISERROR(VLOOKUP($A42,'Import OffPeak'!$A$3:EJ$99,135,FALSE)-VLOOKUP($A42,'Import OffPeak change'!$A$106:EJ$202,135,FALSE)),0,(VLOOKUP($A42,'Import OffPeak'!$A$3:EJ$99,135,FALSE)-VLOOKUP($A42,'Import OffPeak change'!$A$106:EJ$202,135,FALSE)))</f>
        <v>0</v>
      </c>
      <c r="EF42" s="6">
        <f>IF(ISERROR(VLOOKUP($A42,'Import OffPeak'!$A$3:EK$99,136,FALSE)-VLOOKUP($A42,'Import OffPeak change'!$A$106:EK$202,136,FALSE)),0,(VLOOKUP($A42,'Import OffPeak'!$A$3:EK$99,136,FALSE)-VLOOKUP($A42,'Import OffPeak change'!$A$106:EK$202,136,FALSE)))</f>
        <v>0</v>
      </c>
      <c r="EG42" s="6">
        <f>IF(ISERROR(VLOOKUP($A42,'Import OffPeak'!$A$3:EL$99,137,FALSE)-VLOOKUP($A42,'Import OffPeak change'!$A$106:EL$202,137,FALSE)),0,(VLOOKUP($A42,'Import OffPeak'!$A$3:EL$99,137,FALSE)-VLOOKUP($A42,'Import OffPeak change'!$A$106:EL$202,137,FALSE)))</f>
        <v>0</v>
      </c>
      <c r="EH42" s="6">
        <f>IF(ISERROR(VLOOKUP($A42,'Import OffPeak'!$A$3:EM$99,138,FALSE)-VLOOKUP($A42,'Import OffPeak change'!$A$106:EM$202,138,FALSE)),0,(VLOOKUP($A42,'Import OffPeak'!$A$3:EM$99,138,FALSE)-VLOOKUP($A42,'Import OffPeak change'!$A$106:EM$202,138,FALSE)))</f>
        <v>0</v>
      </c>
      <c r="EI42" s="6">
        <f>IF(ISERROR(VLOOKUP($A42,'Import OffPeak'!$A$3:EN$99,139,FALSE)-VLOOKUP($A42,'Import OffPeak change'!$A$106:EN$202,139,FALSE)),0,(VLOOKUP($A42,'Import OffPeak'!$A$3:EN$99,139,FALSE)-VLOOKUP($A42,'Import OffPeak change'!$A$106:EN$202,139,FALSE)))</f>
        <v>0</v>
      </c>
      <c r="EJ42" s="6">
        <f>IF(ISERROR(VLOOKUP($A42,'Import OffPeak'!$A$3:EO$99,140,FALSE)-VLOOKUP($A42,'Import OffPeak change'!$A$106:EO$202,140,FALSE)),0,(VLOOKUP($A42,'Import OffPeak'!$A$3:EO$99,140,FALSE)-VLOOKUP($A42,'Import OffPeak change'!$A$106:EO$202,140,FALSE)))</f>
        <v>0</v>
      </c>
      <c r="EK42" s="6">
        <f>IF(ISERROR(VLOOKUP($A42,'Import OffPeak'!$A$3:EP$99,141,FALSE)-VLOOKUP($A42,'Import OffPeak change'!$A$106:EP$202,141,FALSE)),0,(VLOOKUP($A42,'Import OffPeak'!$A$3:EP$99,141,FALSE)-VLOOKUP($A42,'Import OffPeak change'!$A$106:EP$202,141,FALSE)))</f>
        <v>0</v>
      </c>
      <c r="EL42" s="6">
        <f>IF(ISERROR(VLOOKUP($A42,'Import OffPeak'!$A$3:EQ$99,142,FALSE)-VLOOKUP($A42,'Import OffPeak change'!$A$106:EQ$202,142,FALSE)),0,(VLOOKUP($A42,'Import OffPeak'!$A$3:EQ$99,142,FALSE)-VLOOKUP($A42,'Import OffPeak change'!$A$106:EQ$202,142,FALSE)))</f>
        <v>0</v>
      </c>
      <c r="EM42" s="6">
        <f>IF(ISERROR(VLOOKUP($A42,'Import OffPeak'!$A$3:ER$99,143,FALSE)-VLOOKUP($A42,'Import OffPeak change'!$A$106:ER$202,143,FALSE)),0,(VLOOKUP($A42,'Import OffPeak'!$A$3:ER$99,143,FALSE)-VLOOKUP($A42,'Import OffPeak change'!$A$106:ER$202,143,FALSE)))</f>
        <v>0</v>
      </c>
      <c r="EN42" s="6">
        <f>IF(ISERROR(VLOOKUP($A42,'Import OffPeak'!$A$3:ES$99,144,FALSE)-VLOOKUP($A42,'Import OffPeak change'!$A$106:ES$202,144,FALSE)),0,(VLOOKUP($A42,'Import OffPeak'!$A$3:ES$99,144,FALSE)-VLOOKUP($A42,'Import OffPeak change'!$A$106:ES$202,144,FALSE)))</f>
        <v>0</v>
      </c>
      <c r="EO42" s="6">
        <f>IF(ISERROR(VLOOKUP($A42,'Import OffPeak'!$A$3:ET$99,145,FALSE)-VLOOKUP($A42,'Import OffPeak change'!$A$106:ET$202,145,FALSE)),0,(VLOOKUP($A42,'Import OffPeak'!$A$3:ET$99,145,FALSE)-VLOOKUP($A42,'Import OffPeak change'!$A$106:ET$202,145,FALSE)))</f>
        <v>0</v>
      </c>
      <c r="EP42" s="6">
        <f>IF(ISERROR(VLOOKUP($A42,'Import OffPeak'!$A$3:EU$99,146,FALSE)-VLOOKUP($A42,'Import OffPeak change'!$A$106:EU$202,146,FALSE)),0,(VLOOKUP($A42,'Import OffPeak'!$A$3:EU$99,146,FALSE)-VLOOKUP($A42,'Import OffPeak change'!$A$106:EU$202,146,FALSE)))</f>
        <v>0</v>
      </c>
      <c r="EQ42" s="6">
        <f>IF(ISERROR(VLOOKUP($A42,'Import OffPeak'!$A$3:EV$99,147,FALSE)-VLOOKUP($A42,'Import OffPeak change'!$A$106:EV$202,147,FALSE)),0,(VLOOKUP($A42,'Import OffPeak'!$A$3:EV$99,147,FALSE)-VLOOKUP($A42,'Import OffPeak change'!$A$106:EV$202,147,FALSE)))</f>
        <v>0</v>
      </c>
      <c r="ER42" s="6">
        <f>IF(ISERROR(VLOOKUP($A42,'Import OffPeak'!$A$3:EW$99,148,FALSE)-VLOOKUP($A42,'Import OffPeak change'!$A$106:EW$202,148,FALSE)),0,(VLOOKUP($A42,'Import OffPeak'!$A$3:EW$99,148,FALSE)-VLOOKUP($A42,'Import OffPeak change'!$A$106:EW$202,148,FALSE)))</f>
        <v>0</v>
      </c>
      <c r="ES42" s="6">
        <f>IF(ISERROR(VLOOKUP($A42,'Import OffPeak'!$A$3:EX$99,149,FALSE)-VLOOKUP($A42,'Import OffPeak change'!$A$106:EX$202,149,FALSE)),0,(VLOOKUP($A42,'Import OffPeak'!$A$3:EX$99,149,FALSE)-VLOOKUP($A42,'Import OffPeak change'!$A$106:EX$202,149,FALSE)))</f>
        <v>0</v>
      </c>
      <c r="ET42" s="6">
        <f>IF(ISERROR(VLOOKUP($A42,'Import OffPeak'!$A$3:EY$99,150,FALSE)-VLOOKUP($A42,'Import OffPeak change'!$A$106:EY$202,150,FALSE)),0,(VLOOKUP($A42,'Import OffPeak'!$A$3:EY$99,150,FALSE)-VLOOKUP($A42,'Import OffPeak change'!$A$106:EY$202,150,FALSE)))</f>
        <v>0</v>
      </c>
      <c r="EU42" s="6">
        <f>IF(ISERROR(VLOOKUP($A42,'Import OffPeak'!$A$3:EZ$99,151,FALSE)-VLOOKUP($A42,'Import OffPeak change'!$A$106:EZ$202,151,FALSE)),0,(VLOOKUP($A42,'Import OffPeak'!$A$3:EZ$99,151,FALSE)-VLOOKUP($A42,'Import OffPeak change'!$A$106:EZ$202,151,FALSE)))</f>
        <v>0</v>
      </c>
      <c r="EV42" s="6">
        <f>IF(ISERROR(VLOOKUP($A42,'Import OffPeak'!$A$3:FA$99,152,FALSE)-VLOOKUP($A42,'Import OffPeak change'!$A$106:FA$202,152,FALSE)),0,(VLOOKUP($A42,'Import OffPeak'!$A$3:FA$99,152,FALSE)-VLOOKUP($A42,'Import OffPeak change'!$A$106:FA$202,152,FALSE)))</f>
        <v>0</v>
      </c>
      <c r="EW42" s="6">
        <f>IF(ISERROR(VLOOKUP($A42,'Import OffPeak'!$A$3:FB$99,153,FALSE)-VLOOKUP($A42,'Import OffPeak change'!$A$106:FB$202,153,FALSE)),0,(VLOOKUP($A42,'Import OffPeak'!$A$3:FB$99,153,FALSE)-VLOOKUP($A42,'Import OffPeak change'!$A$106:FB$202,153,FALSE)))</f>
        <v>0</v>
      </c>
      <c r="EX42" s="6">
        <f>IF(ISERROR(VLOOKUP($A42,'Import OffPeak'!$A$3:FC$99,154,FALSE)-VLOOKUP($A42,'Import OffPeak change'!$A$106:FC$202,154,FALSE)),0,(VLOOKUP($A42,'Import OffPeak'!$A$3:FC$99,154,FALSE)-VLOOKUP($A42,'Import OffPeak change'!$A$106:FC$202,154,FALSE)))</f>
        <v>0</v>
      </c>
      <c r="EY42" s="6">
        <f>IF(ISERROR(VLOOKUP($A42,'Import OffPeak'!$A$3:FD$99,155,FALSE)-VLOOKUP($A42,'Import OffPeak change'!$A$106:FD$202,155,FALSE)),0,(VLOOKUP($A42,'Import OffPeak'!$A$3:FD$99,155,FALSE)-VLOOKUP($A42,'Import OffPeak change'!$A$106:FD$202,155,FALSE)))</f>
        <v>0</v>
      </c>
      <c r="EZ42" s="6">
        <f>IF(ISERROR(VLOOKUP($A42,'Import OffPeak'!$A$3:FE$99,156,FALSE)-VLOOKUP($A42,'Import OffPeak change'!$A$106:FE$202,156,FALSE)),0,(VLOOKUP($A42,'Import OffPeak'!$A$3:FE$99,156,FALSE)-VLOOKUP($A42,'Import OffPeak change'!$A$106:FE$202,156,FALSE)))</f>
        <v>0</v>
      </c>
      <c r="FA42" s="6">
        <f>IF(ISERROR(VLOOKUP($A42,'Import OffPeak'!$A$3:FF$99,157,FALSE)-VLOOKUP($A42,'Import OffPeak change'!$A$106:FF$202,157,FALSE)),0,(VLOOKUP($A42,'Import OffPeak'!$A$3:FF$99,157,FALSE)-VLOOKUP($A42,'Import OffPeak change'!$A$106:FF$202,157,FALSE)))</f>
        <v>0</v>
      </c>
      <c r="FB42" s="6">
        <f>IF(ISERROR(VLOOKUP($A42,'Import OffPeak'!$A$3:FG$99,158,FALSE)-VLOOKUP($A42,'Import OffPeak change'!$A$106:FG$202,158,FALSE)),0,(VLOOKUP($A42,'Import OffPeak'!$A$3:FG$99,158,FALSE)-VLOOKUP($A42,'Import OffPeak change'!$A$106:FG$202,158,FALSE)))</f>
        <v>0</v>
      </c>
      <c r="FC42" s="6">
        <f>IF(ISERROR(VLOOKUP($A42,'Import OffPeak'!$A$3:FH$99,159,FALSE)-VLOOKUP($A42,'Import OffPeak change'!$A$106:FH$202,159,FALSE)),0,(VLOOKUP($A42,'Import OffPeak'!$A$3:FH$99,159,FALSE)-VLOOKUP($A42,'Import OffPeak change'!$A$106:FH$202,159,FALSE)))</f>
        <v>0</v>
      </c>
      <c r="FD42" s="6">
        <f>IF(ISERROR(VLOOKUP($A42,'Import OffPeak'!$A$3:FI$99,160,FALSE)-VLOOKUP($A42,'Import OffPeak change'!$A$106:FI$202,160,FALSE)),0,(VLOOKUP($A42,'Import OffPeak'!$A$3:FI$99,160,FALSE)-VLOOKUP($A42,'Import OffPeak change'!$A$106:FI$202,160,FALSE)))</f>
        <v>0</v>
      </c>
      <c r="FE42" s="6">
        <f>IF(ISERROR(VLOOKUP($A42,'Import OffPeak'!$A$3:FJ$99,161,FALSE)-VLOOKUP($A42,'Import OffPeak change'!$A$106:FJ$202,161,FALSE)),0,(VLOOKUP($A42,'Import OffPeak'!$A$3:FJ$99,161,FALSE)-VLOOKUP($A42,'Import OffPeak change'!$A$106:FJ$202,161,FALSE)))</f>
        <v>0</v>
      </c>
      <c r="FF42" s="6">
        <f>IF(ISERROR(VLOOKUP($A42,'Import OffPeak'!$A$3:FK$99,162,FALSE)-VLOOKUP($A42,'Import OffPeak change'!$A$106:FK$202,162,FALSE)),0,(VLOOKUP($A42,'Import OffPeak'!$A$3:FK$99,162,FALSE)-VLOOKUP($A42,'Import OffPeak change'!$A$106:FK$202,162,FALSE)))</f>
        <v>0</v>
      </c>
      <c r="FG42" s="6">
        <f>IF(ISERROR(VLOOKUP($A42,'Import OffPeak'!$A$3:FL$99,163,FALSE)-VLOOKUP($A42,'Import OffPeak change'!$A$106:FL$202,163,FALSE)),0,(VLOOKUP($A42,'Import OffPeak'!$A$3:FL$99,163,FALSE)-VLOOKUP($A42,'Import OffPeak change'!$A$106:FL$202,163,FALSE)))</f>
        <v>0</v>
      </c>
      <c r="FH42" s="6">
        <f>IF(ISERROR(VLOOKUP($A42,'Import OffPeak'!$A$3:FM$99,164,FALSE)-VLOOKUP($A42,'Import OffPeak change'!$A$106:FM$202,164,FALSE)),0,(VLOOKUP($A42,'Import OffPeak'!$A$3:FM$99,164,FALSE)-VLOOKUP($A42,'Import OffPeak change'!$A$106:FM$202,164,FALSE)))</f>
        <v>0</v>
      </c>
      <c r="FI42" s="6">
        <f>IF(ISERROR(VLOOKUP($A42,'Import OffPeak'!$A$3:FN$99,165,FALSE)-VLOOKUP($A42,'Import OffPeak change'!$A$106:FN$202,165,FALSE)),0,(VLOOKUP($A42,'Import OffPeak'!$A$3:FN$99,165,FALSE)-VLOOKUP($A42,'Import OffPeak change'!$A$106:FN$202,165,FALSE)))</f>
        <v>0</v>
      </c>
      <c r="FJ42" s="6">
        <f>IF(ISERROR(VLOOKUP($A42,'Import OffPeak'!$A$3:FO$99,166,FALSE)-VLOOKUP($A42,'Import OffPeak change'!$A$106:FO$202,166,FALSE)),0,(VLOOKUP($A42,'Import OffPeak'!$A$3:FO$99,166,FALSE)-VLOOKUP($A42,'Import OffPeak change'!$A$106:FO$202,166,FALSE)))</f>
        <v>0</v>
      </c>
      <c r="FK42" s="6">
        <f>IF(ISERROR(VLOOKUP($A42,'Import OffPeak'!$A$3:FP$99,167,FALSE)-VLOOKUP($A42,'Import OffPeak change'!$A$106:FP$202,167,FALSE)),0,(VLOOKUP($A42,'Import OffPeak'!$A$3:FP$99,167,FALSE)-VLOOKUP($A42,'Import OffPeak change'!$A$106:FP$202,167,FALSE)))</f>
        <v>0</v>
      </c>
      <c r="FL42" s="6">
        <f>IF(ISERROR(VLOOKUP($A42,'Import OffPeak'!$A$3:FQ$99,168,FALSE)-VLOOKUP($A42,'Import OffPeak change'!$A$106:FQ$202,168,FALSE)),0,(VLOOKUP($A42,'Import OffPeak'!$A$3:FQ$99,168,FALSE)-VLOOKUP($A42,'Import OffPeak change'!$A$106:FQ$202,168,FALSE)))</f>
        <v>0</v>
      </c>
      <c r="FM42" s="6">
        <f>IF(ISERROR(VLOOKUP($A42,'Import OffPeak'!$A$3:FR$99,169,FALSE)-VLOOKUP($A42,'Import OffPeak change'!$A$106:FR$202,169,FALSE)),0,(VLOOKUP($A42,'Import OffPeak'!$A$3:FR$99,169,FALSE)-VLOOKUP($A42,'Import OffPeak change'!$A$106:FR$202,169,FALSE)))</f>
        <v>0</v>
      </c>
      <c r="FN42" s="6">
        <f>IF(ISERROR(VLOOKUP($A42,'Import OffPeak'!$A$3:FS$99,170,FALSE)-VLOOKUP($A42,'Import OffPeak change'!$A$106:FS$202,170,FALSE)),0,(VLOOKUP($A42,'Import OffPeak'!$A$3:FS$99,170,FALSE)-VLOOKUP($A42,'Import OffPeak change'!$A$106:FS$202,170,FALSE)))</f>
        <v>0</v>
      </c>
      <c r="FO42" s="6">
        <f>IF(ISERROR(VLOOKUP($A42,'Import OffPeak'!$A$3:FT$99,171,FALSE)-VLOOKUP($A42,'Import OffPeak change'!$A$106:FT$202,171,FALSE)),0,(VLOOKUP($A42,'Import OffPeak'!$A$3:FT$99,171,FALSE)-VLOOKUP($A42,'Import OffPeak change'!$A$106:FT$202,171,FALSE)))</f>
        <v>0</v>
      </c>
      <c r="FP42" s="6">
        <f>IF(ISERROR(VLOOKUP($A42,'Import OffPeak'!$A$3:FU$99,172,FALSE)-VLOOKUP($A42,'Import OffPeak change'!$A$106:FU$202,172,FALSE)),0,(VLOOKUP($A42,'Import OffPeak'!$A$3:FU$99,172,FALSE)-VLOOKUP($A42,'Import OffPeak change'!$A$106:FU$202,172,FALSE)))</f>
        <v>0</v>
      </c>
      <c r="FQ42" s="6">
        <f>IF(ISERROR(VLOOKUP($A42,'Import OffPeak'!$A$3:FV$99,173,FALSE)-VLOOKUP($A42,'Import OffPeak change'!$A$106:FV$202,173,FALSE)),0,(VLOOKUP($A42,'Import OffPeak'!$A$3:FV$99,173,FALSE)-VLOOKUP($A42,'Import OffPeak change'!$A$106:FV$202,173,FALSE)))</f>
        <v>0</v>
      </c>
      <c r="FR42" s="6">
        <f>IF(ISERROR(VLOOKUP($A42,'Import OffPeak'!$A$3:FW$99,174,FALSE)-VLOOKUP($A42,'Import OffPeak change'!$A$106:FW$202,174,FALSE)),0,(VLOOKUP($A42,'Import OffPeak'!$A$3:FW$99,174,FALSE)-VLOOKUP($A42,'Import OffPeak change'!$A$106:FW$202,174,FALSE)))</f>
        <v>0</v>
      </c>
      <c r="FS42" s="6">
        <f>IF(ISERROR(VLOOKUP($A42,'Import OffPeak'!$A$3:FX$99,175,FALSE)-VLOOKUP($A42,'Import OffPeak change'!$A$106:FX$202,175,FALSE)),0,(VLOOKUP($A42,'Import OffPeak'!$A$3:FX$99,175,FALSE)-VLOOKUP($A42,'Import OffPeak change'!$A$106:FX$202,175,FALSE)))</f>
        <v>0</v>
      </c>
      <c r="FT42" s="6">
        <f>IF(ISERROR(VLOOKUP($A42,'Import OffPeak'!$A$3:FY$99,176,FALSE)-VLOOKUP($A42,'Import OffPeak change'!$A$106:FY$202,176,FALSE)),0,(VLOOKUP($A42,'Import OffPeak'!$A$3:FY$99,176,FALSE)-VLOOKUP($A42,'Import OffPeak change'!$A$106:FY$202,176,FALSE)))</f>
        <v>0</v>
      </c>
      <c r="FU42" s="6">
        <f>IF(ISERROR(VLOOKUP($A42,'Import OffPeak'!$A$3:FZ$99,177,FALSE)-VLOOKUP($A42,'Import OffPeak change'!$A$106:FZ$202,177,FALSE)),0,(VLOOKUP($A42,'Import OffPeak'!$A$3:FZ$99,177,FALSE)-VLOOKUP($A42,'Import OffPeak change'!$A$106:FZ$202,177,FALSE)))</f>
        <v>0</v>
      </c>
      <c r="FV42" s="6">
        <f>IF(ISERROR(VLOOKUP($A42,'Import OffPeak'!$A$3:GA$99,178,FALSE)-VLOOKUP($A42,'Import OffPeak change'!$A$106:GA$202,178,FALSE)),0,(VLOOKUP($A42,'Import OffPeak'!$A$3:GA$99,178,FALSE)-VLOOKUP($A42,'Import OffPeak change'!$A$106:GA$202,178,FALSE)))</f>
        <v>0</v>
      </c>
      <c r="FW42" s="6">
        <f>IF(ISERROR(VLOOKUP($A42,'Import OffPeak'!$A$3:GB$99,179,FALSE)-VLOOKUP($A42,'Import OffPeak change'!$A$106:GB$202,179,FALSE)),0,(VLOOKUP($A42,'Import OffPeak'!$A$3:GB$99,179,FALSE)-VLOOKUP($A42,'Import OffPeak change'!$A$106:GB$202,179,FALSE)))</f>
        <v>0</v>
      </c>
      <c r="FX42" s="6">
        <f>IF(ISERROR(VLOOKUP($A42,'Import OffPeak'!$A$3:GC$99,180,FALSE)-VLOOKUP($A42,'Import OffPeak change'!$A$106:GC$202,180,FALSE)),0,(VLOOKUP($A42,'Import OffPeak'!$A$3:GC$99,180,FALSE)-VLOOKUP($A42,'Import OffPeak change'!$A$106:GC$202,180,FALSE)))</f>
        <v>0</v>
      </c>
      <c r="FY42" s="6">
        <f>IF(ISERROR(VLOOKUP($A42,'Import OffPeak'!$A$3:GD$99,181,FALSE)-VLOOKUP($A42,'Import OffPeak change'!$A$106:GD$202,181,FALSE)),0,(VLOOKUP($A42,'Import OffPeak'!$A$3:GD$99,181,FALSE)-VLOOKUP($A42,'Import OffPeak change'!$A$106:GD$202,181,FALSE)))</f>
        <v>0</v>
      </c>
      <c r="FZ42" s="6">
        <f>IF(ISERROR(VLOOKUP($A42,'Import OffPeak'!$A$3:GE$99,182,FALSE)-VLOOKUP($A42,'Import OffPeak change'!$A$106:GE$202,182,FALSE)),0,(VLOOKUP($A42,'Import OffPeak'!$A$3:GE$99,182,FALSE)-VLOOKUP($A42,'Import OffPeak change'!$A$106:GE$202,182,FALSE)))</f>
        <v>0</v>
      </c>
      <c r="GA42" s="6">
        <f>IF(ISERROR(VLOOKUP($A42,'Import OffPeak'!$A$3:GF$99,183,FALSE)-VLOOKUP($A42,'Import OffPeak change'!$A$106:GF$202,183,FALSE)),0,(VLOOKUP($A42,'Import OffPeak'!$A$3:GF$99,183,FALSE)-VLOOKUP($A42,'Import OffPeak change'!$A$106:GF$202,183,FALSE)))</f>
        <v>0</v>
      </c>
      <c r="GB42" s="6">
        <f>IF(ISERROR(VLOOKUP($A42,'Import OffPeak'!$A$3:GG$99,184,FALSE)-VLOOKUP($A42,'Import OffPeak change'!$A$106:GG$202,184,FALSE)),0,(VLOOKUP($A42,'Import OffPeak'!$A$3:GG$99,184,FALSE)-VLOOKUP($A42,'Import OffPeak change'!$A$106:GG$202,184,FALSE)))</f>
        <v>0</v>
      </c>
      <c r="GC42" s="6">
        <f>IF(ISERROR(VLOOKUP($A42,'Import OffPeak'!$A$3:GH$99,185,FALSE)-VLOOKUP($A42,'Import OffPeak change'!$A$106:GH$202,185,FALSE)),0,(VLOOKUP($A42,'Import OffPeak'!$A$3:GH$99,185,FALSE)-VLOOKUP($A42,'Import OffPeak change'!$A$106:GH$202,185,FALSE)))</f>
        <v>0</v>
      </c>
      <c r="GD42" s="6">
        <f>IF(ISERROR(VLOOKUP($A42,'Import OffPeak'!$A$3:GI$99,186,FALSE)-VLOOKUP($A42,'Import OffPeak change'!$A$106:GI$202,186,FALSE)),0,(VLOOKUP($A42,'Import OffPeak'!$A$3:GI$99,186,FALSE)-VLOOKUP($A42,'Import OffPeak change'!$A$106:GI$202,186,FALSE)))</f>
        <v>0</v>
      </c>
      <c r="GE42" s="6">
        <f>IF(ISERROR(VLOOKUP($A42,'Import OffPeak'!$A$3:GJ$99,187,FALSE)-VLOOKUP($A42,'Import OffPeak change'!$A$106:GJ$202,187,FALSE)),0,(VLOOKUP($A42,'Import OffPeak'!$A$3:GJ$99,187,FALSE)-VLOOKUP($A42,'Import OffPeak change'!$A$106:GJ$202,187,FALSE)))</f>
        <v>0</v>
      </c>
      <c r="GF42" s="6">
        <f>IF(ISERROR(VLOOKUP($A42,'Import OffPeak'!$A$3:GK$99,188,FALSE)-VLOOKUP($A42,'Import OffPeak change'!$A$106:GK$202,188,FALSE)),0,(VLOOKUP($A42,'Import OffPeak'!$A$3:GK$99,188,FALSE)-VLOOKUP($A42,'Import OffPeak change'!$A$106:GK$202,188,FALSE)))</f>
        <v>0</v>
      </c>
      <c r="GG42" s="6">
        <f>IF(ISERROR(VLOOKUP($A42,'Import OffPeak'!$A$3:GL$99,189,FALSE)-VLOOKUP($A42,'Import OffPeak change'!$A$106:GL$202,189,FALSE)),0,(VLOOKUP($A42,'Import OffPeak'!$A$3:GL$99,189,FALSE)-VLOOKUP($A42,'Import OffPeak change'!$A$106:GL$202,189,FALSE)))</f>
        <v>0</v>
      </c>
      <c r="GH42" s="6">
        <f>IF(ISERROR(VLOOKUP($A42,'Import OffPeak'!$A$3:GM$99,190,FALSE)-VLOOKUP($A42,'Import OffPeak change'!$A$106:GM$202,190,FALSE)),0,(VLOOKUP($A42,'Import OffPeak'!$A$3:GM$99,190,FALSE)-VLOOKUP($A42,'Import OffPeak change'!$A$106:GM$202,190,FALSE)))</f>
        <v>0</v>
      </c>
      <c r="GI42" s="6">
        <f>IF(ISERROR(VLOOKUP($A42,'Import OffPeak'!$A$3:GN$99,191,FALSE)-VLOOKUP($A42,'Import OffPeak change'!$A$106:GN$202,191,FALSE)),0,(VLOOKUP($A42,'Import OffPeak'!$A$3:GN$99,191,FALSE)-VLOOKUP($A42,'Import OffPeak change'!$A$106:GN$202,191,FALSE)))</f>
        <v>0</v>
      </c>
      <c r="GJ42" s="6">
        <f>IF(ISERROR(VLOOKUP($A42,'Import OffPeak'!$A$3:GO$99,192,FALSE)-VLOOKUP($A42,'Import OffPeak change'!$A$106:GO$202,192,FALSE)),0,(VLOOKUP($A42,'Import OffPeak'!$A$3:GO$99,192,FALSE)-VLOOKUP($A42,'Import OffPeak change'!$A$106:GO$202,192,FALSE)))</f>
        <v>0</v>
      </c>
      <c r="GK42" s="6">
        <f>IF(ISERROR(VLOOKUP($A42,'Import OffPeak'!$A$3:GP$99,193,FALSE)-VLOOKUP($A42,'Import OffPeak change'!$A$106:GP$202,193,FALSE)),0,(VLOOKUP($A42,'Import OffPeak'!$A$3:GP$99,193,FALSE)-VLOOKUP($A42,'Import OffPeak change'!$A$106:GP$202,193,FALSE)))</f>
        <v>0</v>
      </c>
      <c r="GL42" s="6">
        <f>IF(ISERROR(VLOOKUP($A42,'Import OffPeak'!$A$3:GQ$99,194,FALSE)-VLOOKUP($A42,'Import OffPeak change'!$A$106:GQ$202,194,FALSE)),0,(VLOOKUP($A42,'Import OffPeak'!$A$3:GQ$99,194,FALSE)-VLOOKUP($A42,'Import OffPeak change'!$A$106:GQ$202,194,FALSE)))</f>
        <v>0</v>
      </c>
      <c r="GM42" s="6">
        <f>IF(ISERROR(VLOOKUP($A42,'Import OffPeak'!$A$3:GR$99,195,FALSE)-VLOOKUP($A42,'Import OffPeak change'!$A$106:GR$202,195,FALSE)),0,(VLOOKUP($A42,'Import OffPeak'!$A$3:GR$99,195,FALSE)-VLOOKUP($A42,'Import OffPeak change'!$A$106:GR$202,195,FALSE)))</f>
        <v>0</v>
      </c>
      <c r="GN42" s="6">
        <f>IF(ISERROR(VLOOKUP($A42,'Import OffPeak'!$A$3:GS$99,196,FALSE)-VLOOKUP($A42,'Import OffPeak change'!$A$106:GS$202,196,FALSE)),0,(VLOOKUP($A42,'Import OffPeak'!$A$3:GS$99,196,FALSE)-VLOOKUP($A42,'Import OffPeak change'!$A$106:GS$202,196,FALSE)))</f>
        <v>0</v>
      </c>
      <c r="GO42" s="6">
        <f>IF(ISERROR(VLOOKUP($A42,'Import OffPeak'!$A$3:GT$99,197,FALSE)-VLOOKUP($A42,'Import OffPeak change'!$A$106:GT$202,197,FALSE)),0,(VLOOKUP($A42,'Import OffPeak'!$A$3:GT$99,197,FALSE)-VLOOKUP($A42,'Import OffPeak change'!$A$106:GT$202,197,FALSE)))</f>
        <v>0</v>
      </c>
      <c r="GP42" s="6">
        <f>IF(ISERROR(VLOOKUP($A42,'Import OffPeak'!$A$3:GU$99,198,FALSE)-VLOOKUP($A42,'Import OffPeak change'!$A$106:GU$202,198,FALSE)),0,(VLOOKUP($A42,'Import OffPeak'!$A$3:GU$99,198,FALSE)-VLOOKUP($A42,'Import OffPeak change'!$A$106:GU$202,198,FALSE)))</f>
        <v>0</v>
      </c>
      <c r="GQ42" s="6">
        <f>IF(ISERROR(VLOOKUP($A42,'Import OffPeak'!$A$3:GV$99,199,FALSE)-VLOOKUP($A42,'Import OffPeak change'!$A$106:GV$202,199,FALSE)),0,(VLOOKUP($A42,'Import OffPeak'!$A$3:GV$99,199,FALSE)-VLOOKUP($A42,'Import OffPeak change'!$A$106:GV$202,199,FALSE)))</f>
        <v>0</v>
      </c>
      <c r="GR42" s="6">
        <f>IF(ISERROR(VLOOKUP($A42,'Import OffPeak'!$A$3:GW$99,200,FALSE)-VLOOKUP($A42,'Import OffPeak change'!$A$106:GW$202,200,FALSE)),0,(VLOOKUP($A42,'Import OffPeak'!$A$3:GW$99,200,FALSE)-VLOOKUP($A42,'Import OffPeak change'!$A$106:GW$202,200,FALSE)))</f>
        <v>0</v>
      </c>
      <c r="GS42" s="6">
        <f>IF(ISERROR(VLOOKUP($A42,'Import OffPeak'!$A$3:GX$99,201,FALSE)-VLOOKUP($A42,'Import OffPeak change'!$A$106:GX$202,201,FALSE)),0,(VLOOKUP($A42,'Import OffPeak'!$A$3:GX$99,201,FALSE)-VLOOKUP($A42,'Import OffPeak change'!$A$106:GX$202,201,FALSE)))</f>
        <v>0</v>
      </c>
      <c r="GT42" s="6">
        <f>IF(ISERROR(VLOOKUP($A42,'Import OffPeak'!$A$3:GY$99,202,FALSE)-VLOOKUP($A42,'Import OffPeak change'!$A$106:GY$202,202,FALSE)),0,(VLOOKUP($A42,'Import OffPeak'!$A$3:GY$99,202,FALSE)-VLOOKUP($A42,'Import OffPeak change'!$A$106:GY$202,202,FALSE)))</f>
        <v>0</v>
      </c>
      <c r="GU42" s="6">
        <f>IF(ISERROR(VLOOKUP($A42,'Import OffPeak'!$A$3:GZ$99,203,FALSE)-VLOOKUP($A42,'Import OffPeak change'!$A$106:GZ$202,203,FALSE)),0,(VLOOKUP($A42,'Import OffPeak'!$A$3:GZ$99,203,FALSE)-VLOOKUP($A42,'Import OffPeak change'!$A$106:GZ$202,203,FALSE)))</f>
        <v>0</v>
      </c>
      <c r="GV42" s="6">
        <f>IF(ISERROR(VLOOKUP($A42,'Import OffPeak'!$A$3:HA$99,204,FALSE)-VLOOKUP($A42,'Import OffPeak change'!$A$106:HA$202,204,FALSE)),0,(VLOOKUP($A42,'Import OffPeak'!$A$3:HA$99,204,FALSE)-VLOOKUP($A42,'Import OffPeak change'!$A$106:HA$202,204,FALSE)))</f>
        <v>0</v>
      </c>
      <c r="GW42" s="6">
        <f>IF(ISERROR(VLOOKUP($A42,'Import OffPeak'!$A$3:HB$99,205,FALSE)-VLOOKUP($A42,'Import OffPeak change'!$A$106:HB$202,205,FALSE)),0,(VLOOKUP($A42,'Import OffPeak'!$A$3:HB$99,205,FALSE)-VLOOKUP($A42,'Import OffPeak change'!$A$106:HB$202,205,FALSE)))</f>
        <v>0</v>
      </c>
      <c r="GX42" s="6">
        <f>IF(ISERROR(VLOOKUP($A42,'Import OffPeak'!$A$3:HC$99,206,FALSE)-VLOOKUP($A42,'Import OffPeak change'!$A$106:HC$202,206,FALSE)),0,(VLOOKUP($A42,'Import OffPeak'!$A$3:HC$99,206,FALSE)-VLOOKUP($A42,'Import OffPeak change'!$A$106:HC$202,206,FALSE)))</f>
        <v>0</v>
      </c>
      <c r="GY42" s="6">
        <f>IF(ISERROR(VLOOKUP($A42,'Import OffPeak'!$A$3:HD$99,207,FALSE)-VLOOKUP($A42,'Import OffPeak change'!$A$106:HD$202,207,FALSE)),0,(VLOOKUP($A42,'Import OffPeak'!$A$3:HD$99,207,FALSE)-VLOOKUP($A42,'Import OffPeak change'!$A$106:HD$202,207,FALSE)))</f>
        <v>0</v>
      </c>
      <c r="GZ42" s="6">
        <f>IF(ISERROR(VLOOKUP($A42,'Import OffPeak'!$A$3:HE$99,208,FALSE)-VLOOKUP($A42,'Import OffPeak change'!$A$106:HE$202,208,FALSE)),0,(VLOOKUP($A42,'Import OffPeak'!$A$3:HE$99,208,FALSE)-VLOOKUP($A42,'Import OffPeak change'!$A$106:HE$202,208,FALSE)))</f>
        <v>0</v>
      </c>
      <c r="HA42" s="6">
        <f>IF(ISERROR(VLOOKUP($A42,'Import OffPeak'!$A$3:HF$99,209,FALSE)-VLOOKUP($A42,'Import OffPeak change'!$A$106:HF$202,209,FALSE)),0,(VLOOKUP($A42,'Import OffPeak'!$A$3:HF$99,209,FALSE)-VLOOKUP($A42,'Import OffPeak change'!$A$106:HF$202,209,FALSE)))</f>
        <v>0</v>
      </c>
      <c r="HB42" s="6">
        <f>IF(ISERROR(VLOOKUP($A42,'Import OffPeak'!$A$3:HG$99,210,FALSE)-VLOOKUP($A42,'Import OffPeak change'!$A$106:HG$202,210,FALSE)),0,(VLOOKUP($A42,'Import OffPeak'!$A$3:HG$99,210,FALSE)-VLOOKUP($A42,'Import OffPeak change'!$A$106:HG$202,210,FALSE)))</f>
        <v>0</v>
      </c>
      <c r="HC42" s="6">
        <f>IF(ISERROR(VLOOKUP($A42,'Import OffPeak'!$A$3:HH$99,211,FALSE)-VLOOKUP($A42,'Import OffPeak change'!$A$106:HH$202,211,FALSE)),0,(VLOOKUP($A42,'Import OffPeak'!$A$3:HH$99,211,FALSE)-VLOOKUP($A42,'Import OffPeak change'!$A$106:HH$202,211,FALSE)))</f>
        <v>0</v>
      </c>
      <c r="HD42" s="6">
        <f>IF(ISERROR(VLOOKUP($A42,'Import OffPeak'!$A$3:HI$99,212,FALSE)-VLOOKUP($A42,'Import OffPeak change'!$A$106:HI$202,212,FALSE)),0,(VLOOKUP($A42,'Import OffPeak'!$A$3:HI$99,212,FALSE)-VLOOKUP($A42,'Import OffPeak change'!$A$106:HI$202,212,FALSE)))</f>
        <v>0</v>
      </c>
      <c r="HE42" s="6">
        <f>IF(ISERROR(VLOOKUP($A42,'Import OffPeak'!$A$3:HJ$99,213,FALSE)-VLOOKUP($A42,'Import OffPeak change'!$A$106:HJ$202,213,FALSE)),0,(VLOOKUP($A42,'Import OffPeak'!$A$3:HJ$99,213,FALSE)-VLOOKUP($A42,'Import OffPeak change'!$A$106:HJ$202,213,FALSE)))</f>
        <v>0</v>
      </c>
      <c r="HF42" s="6">
        <f>IF(ISERROR(VLOOKUP($A42,'Import OffPeak'!$A$3:HK$99,214,FALSE)-VLOOKUP($A42,'Import OffPeak change'!$A$106:HK$202,214,FALSE)),0,(VLOOKUP($A42,'Import OffPeak'!$A$3:HK$99,214,FALSE)-VLOOKUP($A42,'Import OffPeak change'!$A$106:HK$202,214,FALSE)))</f>
        <v>0</v>
      </c>
      <c r="HG42" s="6">
        <f>IF(ISERROR(VLOOKUP($A42,'Import OffPeak'!$A$3:HL$99,215,FALSE)-VLOOKUP($A42,'Import OffPeak change'!$A$106:HL$202,215,FALSE)),0,(VLOOKUP($A42,'Import OffPeak'!$A$3:HL$99,215,FALSE)-VLOOKUP($A42,'Import OffPeak change'!$A$106:HL$202,215,FALSE)))</f>
        <v>0</v>
      </c>
      <c r="HH42" s="6">
        <f>IF(ISERROR(VLOOKUP($A42,'Import OffPeak'!$A$3:HM$99,216,FALSE)-VLOOKUP($A42,'Import OffPeak change'!$A$106:HM$202,216,FALSE)),0,(VLOOKUP($A42,'Import OffPeak'!$A$3:HM$99,216,FALSE)-VLOOKUP($A42,'Import OffPeak change'!$A$106:HM$202,216,FALSE)))</f>
        <v>0</v>
      </c>
      <c r="HI42" s="6">
        <f>IF(ISERROR(VLOOKUP($A42,'Import OffPeak'!$A$3:HN$99,217,FALSE)-VLOOKUP($A42,'Import OffPeak change'!$A$106:HN$202,217,FALSE)),0,(VLOOKUP($A42,'Import OffPeak'!$A$3:HN$99,217,FALSE)-VLOOKUP($A42,'Import OffPeak change'!$A$106:HN$202,217,FALSE)))</f>
        <v>0</v>
      </c>
      <c r="HJ42" s="6">
        <f>IF(ISERROR(VLOOKUP($A42,'Import OffPeak'!$A$3:HO$99,218,FALSE)-VLOOKUP($A42,'Import OffPeak change'!$A$106:HO$202,218,FALSE)),0,(VLOOKUP($A42,'Import OffPeak'!$A$3:HO$99,218,FALSE)-VLOOKUP($A42,'Import OffPeak change'!$A$106:HO$202,218,FALSE)))</f>
        <v>0</v>
      </c>
      <c r="HK42" s="6">
        <f>IF(ISERROR(VLOOKUP($A42,'Import OffPeak'!$A$3:HP$99,219,FALSE)-VLOOKUP($A42,'Import OffPeak change'!$A$106:HP$202,219,FALSE)),0,(VLOOKUP($A42,'Import OffPeak'!$A$3:HP$99,219,FALSE)-VLOOKUP($A42,'Import OffPeak change'!$A$106:HP$202,219,FALSE)))</f>
        <v>0</v>
      </c>
      <c r="HL42" s="6">
        <f>IF(ISERROR(VLOOKUP($A42,'Import OffPeak'!$A$3:HQ$99,220,FALSE)-VLOOKUP($A42,'Import OffPeak change'!$A$106:HQ$202,220,FALSE)),0,(VLOOKUP($A42,'Import OffPeak'!$A$3:HQ$99,220,FALSE)-VLOOKUP($A42,'Import OffPeak change'!$A$106:HQ$202,220,FALSE)))</f>
        <v>0</v>
      </c>
      <c r="HM42" s="6">
        <f>IF(ISERROR(VLOOKUP($A42,'Import OffPeak'!$A$3:HR$99,221,FALSE)-VLOOKUP($A42,'Import OffPeak change'!$A$106:HR$202,221,FALSE)),0,(VLOOKUP($A42,'Import OffPeak'!$A$3:HR$99,221,FALSE)-VLOOKUP($A42,'Import OffPeak change'!$A$106:HR$202,221,FALSE)))</f>
        <v>0</v>
      </c>
      <c r="HN42" s="6">
        <f>IF(ISERROR(VLOOKUP($A42,'Import OffPeak'!$A$3:HS$99,222,FALSE)-VLOOKUP($A42,'Import OffPeak change'!$A$106:HS$202,222,FALSE)),0,(VLOOKUP($A42,'Import OffPeak'!$A$3:HS$99,222,FALSE)-VLOOKUP($A42,'Import OffPeak change'!$A$106:HS$202,222,FALSE)))</f>
        <v>0</v>
      </c>
      <c r="HO42" s="6">
        <f>IF(ISERROR(VLOOKUP($A42,'Import OffPeak'!$A$3:HT$99,223,FALSE)-VLOOKUP($A42,'Import OffPeak change'!$A$106:HT$202,223,FALSE)),0,(VLOOKUP($A42,'Import OffPeak'!$A$3:HT$99,223,FALSE)-VLOOKUP($A42,'Import OffPeak change'!$A$106:HT$202,223,FALSE)))</f>
        <v>0</v>
      </c>
      <c r="HP42" s="6">
        <f>IF(ISERROR(VLOOKUP($A42,'Import OffPeak'!$A$3:HU$99,224,FALSE)-VLOOKUP($A42,'Import OffPeak change'!$A$106:HU$202,224,FALSE)),0,(VLOOKUP($A42,'Import OffPeak'!$A$3:HU$99,224,FALSE)-VLOOKUP($A42,'Import OffPeak change'!$A$106:HU$202,224,FALSE)))</f>
        <v>0</v>
      </c>
      <c r="HQ42" s="6">
        <f>IF(ISERROR(VLOOKUP($A42,'Import OffPeak'!$A$3:HV$99,225,FALSE)-VLOOKUP($A42,'Import OffPeak change'!$A$106:HV$202,225,FALSE)),0,(VLOOKUP($A42,'Import OffPeak'!$A$3:HV$99,225,FALSE)-VLOOKUP($A42,'Import OffPeak change'!$A$106:HV$202,225,FALSE)))</f>
        <v>0</v>
      </c>
      <c r="HR42" s="6">
        <f>IF(ISERROR(VLOOKUP($A42,'Import OffPeak'!$A$3:HW$99,226,FALSE)-VLOOKUP($A42,'Import OffPeak change'!$A$106:HW$202,226,FALSE)),0,(VLOOKUP($A42,'Import OffPeak'!$A$3:HW$99,226,FALSE)-VLOOKUP($A42,'Import OffPeak change'!$A$106:HW$202,226,FALSE)))</f>
        <v>0</v>
      </c>
      <c r="HS42" s="6">
        <f>IF(ISERROR(VLOOKUP($A42,'Import OffPeak'!$A$3:HX$99,227,FALSE)-VLOOKUP($A42,'Import OffPeak change'!$A$106:HX$202,227,FALSE)),0,(VLOOKUP($A42,'Import OffPeak'!$A$3:HX$99,227,FALSE)-VLOOKUP($A42,'Import OffPeak change'!$A$106:HX$202,227,FALSE)))</f>
        <v>0</v>
      </c>
      <c r="HT42" s="6">
        <f>IF(ISERROR(VLOOKUP($A42,'Import OffPeak'!$A$3:HY$99,228,FALSE)-VLOOKUP($A42,'Import OffPeak change'!$A$106:HY$202,228,FALSE)),0,(VLOOKUP($A42,'Import OffPeak'!$A$3:HY$99,228,FALSE)-VLOOKUP($A42,'Import OffPeak change'!$A$106:HY$202,228,FALSE)))</f>
        <v>0</v>
      </c>
      <c r="HU42" s="6">
        <f>IF(ISERROR(VLOOKUP($A42,'Import OffPeak'!$A$3:HZ$99,229,FALSE)-VLOOKUP($A42,'Import OffPeak change'!$A$106:HZ$202,229,FALSE)),0,(VLOOKUP($A42,'Import OffPeak'!$A$3:HZ$99,229,FALSE)-VLOOKUP($A42,'Import OffPeak change'!$A$106:HZ$202,229,FALSE)))</f>
        <v>0</v>
      </c>
      <c r="HV42" s="6">
        <f>IF(ISERROR(VLOOKUP($A42,'Import OffPeak'!$A$3:IA$99,230,FALSE)-VLOOKUP($A42,'Import OffPeak change'!$A$106:IA$202,230,FALSE)),0,(VLOOKUP($A42,'Import OffPeak'!$A$3:IA$99,230,FALSE)-VLOOKUP($A42,'Import OffPeak change'!$A$106:IA$202,230,FALSE)))</f>
        <v>0</v>
      </c>
      <c r="HW42" s="6">
        <f>IF(ISERROR(VLOOKUP($A42,'Import OffPeak'!$A$3:IB$99,231,FALSE)-VLOOKUP($A42,'Import OffPeak change'!$A$106:IB$202,231,FALSE)),0,(VLOOKUP($A42,'Import OffPeak'!$A$3:IB$99,231,FALSE)-VLOOKUP($A42,'Import OffPeak change'!$A$106:IB$202,231,FALSE)))</f>
        <v>0</v>
      </c>
      <c r="HX42" s="6">
        <f>IF(ISERROR(VLOOKUP($A42,'Import OffPeak'!$A$3:IC$99,232,FALSE)-VLOOKUP($A42,'Import OffPeak change'!$A$106:IC$202,232,FALSE)),0,(VLOOKUP($A42,'Import OffPeak'!$A$3:IC$99,232,FALSE)-VLOOKUP($A42,'Import OffPeak change'!$A$106:IC$202,232,FALSE)))</f>
        <v>0</v>
      </c>
      <c r="HY42" s="6">
        <f>IF(ISERROR(VLOOKUP($A42,'Import OffPeak'!$A$3:ID$99,233,FALSE)-VLOOKUP($A42,'Import OffPeak change'!$A$106:ID$202,233,FALSE)),0,(VLOOKUP($A42,'Import OffPeak'!$A$3:ID$99,233,FALSE)-VLOOKUP($A42,'Import OffPeak change'!$A$106:ID$202,233,FALSE)))</f>
        <v>0</v>
      </c>
      <c r="HZ42" s="6">
        <f>IF(ISERROR(VLOOKUP($A42,'Import OffPeak'!$A$3:IE$99,234,FALSE)-VLOOKUP($A42,'Import OffPeak change'!$A$106:IE$202,234,FALSE)),0,(VLOOKUP($A42,'Import OffPeak'!$A$3:IE$99,234,FALSE)-VLOOKUP($A42,'Import OffPeak change'!$A$106:IE$202,234,FALSE)))</f>
        <v>0</v>
      </c>
      <c r="IA42" s="6">
        <f>IF(ISERROR(VLOOKUP($A42,'Import OffPeak'!$A$3:IF$99,235,FALSE)-VLOOKUP($A42,'Import OffPeak change'!$A$106:IF$202,235,FALSE)),0,(VLOOKUP($A42,'Import OffPeak'!$A$3:IF$99,235,FALSE)-VLOOKUP($A42,'Import OffPeak change'!$A$106:IF$202,235,FALSE)))</f>
        <v>0</v>
      </c>
      <c r="IB42" s="6">
        <f>IF(ISERROR(VLOOKUP($A42,'Import OffPeak'!$A$3:IG$99,236,FALSE)-VLOOKUP($A42,'Import OffPeak change'!$A$106:IG$202,236,FALSE)),0,(VLOOKUP($A42,'Import OffPeak'!$A$3:IG$99,236,FALSE)-VLOOKUP($A42,'Import OffPeak change'!$A$106:IG$202,236,FALSE)))</f>
        <v>0</v>
      </c>
      <c r="IC42" s="6">
        <f>IF(ISERROR(VLOOKUP($A42,'Import OffPeak'!$A$3:IH$99,237,FALSE)-VLOOKUP($A42,'Import OffPeak change'!$A$106:IH$202,237,FALSE)),0,(VLOOKUP($A42,'Import OffPeak'!$A$3:IH$99,237,FALSE)-VLOOKUP($A42,'Import OffPeak change'!$A$106:IH$202,237,FALSE)))</f>
        <v>0</v>
      </c>
      <c r="ID42" s="6">
        <f>IF(ISERROR(VLOOKUP($A42,'Import OffPeak'!$A$3:II$99,238,FALSE)-VLOOKUP($A42,'Import OffPeak change'!$A$106:II$202,238,FALSE)),0,(VLOOKUP($A42,'Import OffPeak'!$A$3:II$99,238,FALSE)-VLOOKUP($A42,'Import OffPeak change'!$A$106:II$202,238,FALSE)))</f>
        <v>0</v>
      </c>
      <c r="IE42" s="6">
        <f>IF(ISERROR(VLOOKUP($A42,'Import OffPeak'!$A$3:IJ$99,239,FALSE)-VLOOKUP($A42,'Import OffPeak change'!$A$106:IJ$202,239,FALSE)),0,(VLOOKUP($A42,'Import OffPeak'!$A$3:IJ$99,239,FALSE)-VLOOKUP($A42,'Import OffPeak change'!$A$106:IJ$202,239,FALSE)))</f>
        <v>0</v>
      </c>
    </row>
    <row r="43" spans="1:239">
      <c r="A43" s="168" t="str">
        <f>IF('Import OffPeak'!A40=0,"",'Import OffPeak'!A40)</f>
        <v>EPMI-CALSERV</v>
      </c>
      <c r="B43" s="6"/>
      <c r="C43" s="6"/>
      <c r="D43" s="6"/>
      <c r="E43" s="6"/>
      <c r="F43" s="6"/>
      <c r="G43" s="6">
        <f>IF(ISERROR(VLOOKUP($A43,'Import OffPeak'!$A$3:L$99,7,FALSE)-VLOOKUP($A43,'Import OffPeak change'!$A$106:L$202,7,FALSE)),0,(VLOOKUP($A43,'Import OffPeak'!$A$3:L$99,7,FALSE)-VLOOKUP($A43,'Import OffPeak change'!$A$106:L$202,7,FALSE)))</f>
        <v>0</v>
      </c>
      <c r="H43" s="6">
        <f>IF(ISERROR(VLOOKUP($A43,'Import OffPeak'!$A$3:M$99,8,FALSE)-VLOOKUP($A43,'Import OffPeak change'!$A$106:M$202,8,FALSE)),0,(VLOOKUP($A43,'Import OffPeak'!$A$3:M$99,8,FALSE)-VLOOKUP($A43,'Import OffPeak change'!$A$106:M$202,8,FALSE)))</f>
        <v>2036.0875129442597</v>
      </c>
      <c r="I43" s="6">
        <f>IF(ISERROR(VLOOKUP($A43,'Import OffPeak'!$A$3:N$99,9,FALSE)-VLOOKUP($A43,'Import OffPeak change'!$A$106:N$202,9,FALSE)),0,(VLOOKUP($A43,'Import OffPeak'!$A$3:N$99,9,FALSE)-VLOOKUP($A43,'Import OffPeak change'!$A$106:N$202,9,FALSE)))</f>
        <v>-0.86215329882634251</v>
      </c>
      <c r="J43" s="6">
        <f>IF(ISERROR(VLOOKUP($A43,'Import OffPeak'!$A$3:O$99,10,FALSE)-VLOOKUP($A43,'Import OffPeak change'!$A$106:O$202,10,FALSE)),0,(VLOOKUP($A43,'Import OffPeak'!$A$3:O$99,10,FALSE)-VLOOKUP($A43,'Import OffPeak change'!$A$106:O$202,10,FALSE)))</f>
        <v>-0.91436121725928388</v>
      </c>
      <c r="K43" s="6">
        <f>IF(ISERROR(VLOOKUP($A43,'Import OffPeak'!$A$3:P$99,11,FALSE)-VLOOKUP($A43,'Import OffPeak change'!$A$106:P$202,11,FALSE)),0,(VLOOKUP($A43,'Import OffPeak'!$A$3:P$99,11,FALSE)-VLOOKUP($A43,'Import OffPeak change'!$A$106:P$202,11,FALSE)))</f>
        <v>-0.2598176105402672</v>
      </c>
      <c r="L43" s="6">
        <f>IF(ISERROR(VLOOKUP($A43,'Import OffPeak'!$A$3:Q$99,12,FALSE)-VLOOKUP($A43,'Import OffPeak change'!$A$106:Q$202,12,FALSE)),0,(VLOOKUP($A43,'Import OffPeak'!$A$3:Q$99,12,FALSE)-VLOOKUP($A43,'Import OffPeak change'!$A$106:Q$202,12,FALSE)))</f>
        <v>-0.34332566704051715</v>
      </c>
      <c r="M43" s="6">
        <f>IF(ISERROR(VLOOKUP($A43,'Import OffPeak'!$A$3:R$99,13,FALSE)-VLOOKUP($A43,'Import OffPeak change'!$A$106:R$202,13,FALSE)),0,(VLOOKUP($A43,'Import OffPeak'!$A$3:R$99,13,FALSE)-VLOOKUP($A43,'Import OffPeak change'!$A$106:R$202,13,FALSE)))</f>
        <v>-0.12181023941957392</v>
      </c>
      <c r="N43" s="6">
        <f>IF(ISERROR(VLOOKUP($A43,'Import OffPeak'!$A$3:S$99,14,FALSE)-VLOOKUP($A43,'Import OffPeak change'!$A$106:S$202,14,FALSE)),0,(VLOOKUP($A43,'Import OffPeak'!$A$3:S$99,14,FALSE)-VLOOKUP($A43,'Import OffPeak change'!$A$106:S$202,14,FALSE)))</f>
        <v>0.14686265081036254</v>
      </c>
      <c r="O43" s="6">
        <f>IF(ISERROR(VLOOKUP($A43,'Import OffPeak'!$A$3:T$99,15,FALSE)-VLOOKUP($A43,'Import OffPeak change'!$A$106:T$202,15,FALSE)),0,(VLOOKUP($A43,'Import OffPeak'!$A$3:T$99,15,FALSE)-VLOOKUP($A43,'Import OffPeak change'!$A$106:T$202,15,FALSE)))</f>
        <v>0.50816471854159317</v>
      </c>
      <c r="P43" s="6">
        <f>IF(ISERROR(VLOOKUP($A43,'Import OffPeak'!$A$3:U$99,16,FALSE)-VLOOKUP($A43,'Import OffPeak change'!$A$106:U$202,16,FALSE)),0,(VLOOKUP($A43,'Import OffPeak'!$A$3:U$99,16,FALSE)-VLOOKUP($A43,'Import OffPeak change'!$A$106:U$202,16,FALSE)))</f>
        <v>0.84276852316997974</v>
      </c>
      <c r="Q43" s="6">
        <f>IF(ISERROR(VLOOKUP($A43,'Import OffPeak'!$A$3:V$99,17,FALSE)-VLOOKUP($A43,'Import OffPeak change'!$A$106:V$202,17,FALSE)),0,(VLOOKUP($A43,'Import OffPeak'!$A$3:V$99,17,FALSE)-VLOOKUP($A43,'Import OffPeak change'!$A$106:V$202,17,FALSE)))</f>
        <v>1.2299942885301789</v>
      </c>
      <c r="R43" s="6">
        <f>IF(ISERROR(VLOOKUP($A43,'Import OffPeak'!$A$3:W$99,18,FALSE)-VLOOKUP($A43,'Import OffPeak change'!$A$106:W$202,18,FALSE)),0,(VLOOKUP($A43,'Import OffPeak'!$A$3:W$99,18,FALSE)-VLOOKUP($A43,'Import OffPeak change'!$A$106:W$202,18,FALSE)))</f>
        <v>1.4758462062900435</v>
      </c>
      <c r="S43" s="6">
        <f>IF(ISERROR(VLOOKUP($A43,'Import OffPeak'!$A$3:X$99,19,FALSE)-VLOOKUP($A43,'Import OffPeak change'!$A$106:X$202,19,FALSE)),0,(VLOOKUP($A43,'Import OffPeak'!$A$3:X$99,19,FALSE)-VLOOKUP($A43,'Import OffPeak change'!$A$106:X$202,19,FALSE)))</f>
        <v>2.0373844392906904</v>
      </c>
      <c r="T43" s="6">
        <f>IF(ISERROR(VLOOKUP($A43,'Import OffPeak'!$A$3:Y$99,20,FALSE)-VLOOKUP($A43,'Import OffPeak change'!$A$106:Y$202,20,FALSE)),0,(VLOOKUP($A43,'Import OffPeak'!$A$3:Y$99,20,FALSE)-VLOOKUP($A43,'Import OffPeak change'!$A$106:Y$202,20,FALSE)))</f>
        <v>2.497992933698697</v>
      </c>
      <c r="U43" s="6">
        <f>IF(ISERROR(VLOOKUP($A43,'Import OffPeak'!$A$3:Z$99,21,FALSE)-VLOOKUP($A43,'Import OffPeak change'!$A$106:Z$202,21,FALSE)),0,(VLOOKUP($A43,'Import OffPeak'!$A$3:Z$99,21,FALSE)-VLOOKUP($A43,'Import OffPeak change'!$A$106:Z$202,21,FALSE)))</f>
        <v>2.4980437816202539</v>
      </c>
      <c r="V43" s="6">
        <f>IF(ISERROR(VLOOKUP($A43,'Import OffPeak'!$A$3:AA$99,22,FALSE)-VLOOKUP($A43,'Import OffPeak change'!$A$106:AA$202,22,FALSE)),0,(VLOOKUP($A43,'Import OffPeak'!$A$3:AA$99,22,FALSE)-VLOOKUP($A43,'Import OffPeak change'!$A$106:AA$202,22,FALSE)))</f>
        <v>2.301905649949731</v>
      </c>
      <c r="W43" s="6">
        <f>IF(ISERROR(VLOOKUP($A43,'Import OffPeak'!$A$3:AB$99,23,FALSE)-VLOOKUP($A43,'Import OffPeak change'!$A$106:AB$202,23,FALSE)),0,(VLOOKUP($A43,'Import OffPeak'!$A$3:AB$99,23,FALSE)-VLOOKUP($A43,'Import OffPeak change'!$A$106:AB$202,23,FALSE)))</f>
        <v>1.1623300724800174</v>
      </c>
      <c r="X43" s="6">
        <f>IF(ISERROR(VLOOKUP($A43,'Import OffPeak'!$A$3:AC$99,24,FALSE)-VLOOKUP($A43,'Import OffPeak change'!$A$106:AC$202,24,FALSE)),0,(VLOOKUP($A43,'Import OffPeak'!$A$3:AC$99,24,FALSE)-VLOOKUP($A43,'Import OffPeak change'!$A$106:AC$202,24,FALSE)))</f>
        <v>3.1546169110097253</v>
      </c>
      <c r="Y43" s="6">
        <f>IF(ISERROR(VLOOKUP($A43,'Import OffPeak'!$A$3:AD$99,25,FALSE)-VLOOKUP($A43,'Import OffPeak change'!$A$106:AD$202,25,FALSE)),0,(VLOOKUP($A43,'Import OffPeak'!$A$3:AD$99,25,FALSE)-VLOOKUP($A43,'Import OffPeak change'!$A$106:AD$202,25,FALSE)))</f>
        <v>3.837920667329854</v>
      </c>
      <c r="Z43" s="6">
        <f>IF(ISERROR(VLOOKUP($A43,'Import OffPeak'!$A$3:AE$99,26,FALSE)-VLOOKUP($A43,'Import OffPeak change'!$A$106:AE$202,26,FALSE)),0,(VLOOKUP($A43,'Import OffPeak'!$A$3:AE$99,26,FALSE)-VLOOKUP($A43,'Import OffPeak change'!$A$106:AE$202,26,FALSE)))</f>
        <v>3.8778540708799483</v>
      </c>
      <c r="AA43" s="6">
        <f>IF(ISERROR(VLOOKUP($A43,'Import OffPeak'!$A$3:AF$99,27,FALSE)-VLOOKUP($A43,'Import OffPeak change'!$A$106:AF$202,27,FALSE)),0,(VLOOKUP($A43,'Import OffPeak'!$A$3:AF$99,27,FALSE)-VLOOKUP($A43,'Import OffPeak change'!$A$106:AF$202,27,FALSE)))</f>
        <v>4.6279284699903656</v>
      </c>
      <c r="AB43" s="6">
        <f>IF(ISERROR(VLOOKUP($A43,'Import OffPeak'!$A$3:AG$99,28,FALSE)-VLOOKUP($A43,'Import OffPeak change'!$A$106:AG$202,28,FALSE)),0,(VLOOKUP($A43,'Import OffPeak'!$A$3:AG$99,28,FALSE)-VLOOKUP($A43,'Import OffPeak change'!$A$106:AG$202,28,FALSE)))</f>
        <v>5.0717480932298713</v>
      </c>
      <c r="AC43" s="6">
        <f>IF(ISERROR(VLOOKUP($A43,'Import OffPeak'!$A$3:AH$99,29,FALSE)-VLOOKUP($A43,'Import OffPeak change'!$A$106:AH$202,29,FALSE)),0,(VLOOKUP($A43,'Import OffPeak'!$A$3:AH$99,29,FALSE)-VLOOKUP($A43,'Import OffPeak change'!$A$106:AH$202,29,FALSE)))</f>
        <v>5.3966176062103841</v>
      </c>
      <c r="AD43" s="6">
        <f>IF(ISERROR(VLOOKUP($A43,'Import OffPeak'!$A$3:AI$99,30,FALSE)-VLOOKUP($A43,'Import OffPeak change'!$A$106:AI$202,30,FALSE)),0,(VLOOKUP($A43,'Import OffPeak'!$A$3:AI$99,30,FALSE)-VLOOKUP($A43,'Import OffPeak change'!$A$106:AI$202,30,FALSE)))</f>
        <v>5.4468127453201305</v>
      </c>
      <c r="AE43" s="6">
        <f>IF(ISERROR(VLOOKUP($A43,'Import OffPeak'!$A$3:AJ$99,31,FALSE)-VLOOKUP($A43,'Import OffPeak change'!$A$106:AJ$202,31,FALSE)),0,(VLOOKUP($A43,'Import OffPeak'!$A$3:AJ$99,31,FALSE)-VLOOKUP($A43,'Import OffPeak change'!$A$106:AJ$202,31,FALSE)))</f>
        <v>6.5275491623697235</v>
      </c>
      <c r="AF43" s="6">
        <f>IF(ISERROR(VLOOKUP($A43,'Import OffPeak'!$A$3:AK$99,32,FALSE)-VLOOKUP($A43,'Import OffPeak change'!$A$106:AK$202,32,FALSE)),0,(VLOOKUP($A43,'Import OffPeak'!$A$3:AK$99,32,FALSE)-VLOOKUP($A43,'Import OffPeak change'!$A$106:AK$202,32,FALSE)))</f>
        <v>7.6588833701589465</v>
      </c>
      <c r="AG43" s="6">
        <f>IF(ISERROR(VLOOKUP($A43,'Import OffPeak'!$A$3:AL$99,33,FALSE)-VLOOKUP($A43,'Import OffPeak change'!$A$106:AL$202,33,FALSE)),0,(VLOOKUP($A43,'Import OffPeak'!$A$3:AL$99,33,FALSE)-VLOOKUP($A43,'Import OffPeak change'!$A$106:AL$202,33,FALSE)))</f>
        <v>6.551313866450073</v>
      </c>
      <c r="AH43" s="6">
        <f>IF(ISERROR(VLOOKUP($A43,'Import OffPeak'!$A$3:AM$99,34,FALSE)-VLOOKUP($A43,'Import OffPeak change'!$A$106:AM$202,34,FALSE)),0,(VLOOKUP($A43,'Import OffPeak'!$A$3:AM$99,34,FALSE)-VLOOKUP($A43,'Import OffPeak change'!$A$106:AM$202,34,FALSE)))</f>
        <v>6.7863750631804578</v>
      </c>
      <c r="AI43" s="6">
        <f>IF(ISERROR(VLOOKUP($A43,'Import OffPeak'!$A$3:AN$99,35,FALSE)-VLOOKUP($A43,'Import OffPeak change'!$A$106:AN$202,35,FALSE)),0,(VLOOKUP($A43,'Import OffPeak'!$A$3:AN$99,35,FALSE)-VLOOKUP($A43,'Import OffPeak change'!$A$106:AN$202,35,FALSE)))</f>
        <v>3.9428582442801599</v>
      </c>
      <c r="AJ43" s="6">
        <f>IF(ISERROR(VLOOKUP($A43,'Import OffPeak'!$A$3:AO$99,36,FALSE)-VLOOKUP($A43,'Import OffPeak change'!$A$106:AO$202,36,FALSE)),0,(VLOOKUP($A43,'Import OffPeak'!$A$3:AO$99,36,FALSE)-VLOOKUP($A43,'Import OffPeak change'!$A$106:AO$202,36,FALSE)))</f>
        <v>7.6567101186201398</v>
      </c>
      <c r="AK43" s="6">
        <f>IF(ISERROR(VLOOKUP($A43,'Import OffPeak'!$A$3:AP$99,37,FALSE)-VLOOKUP($A43,'Import OffPeak change'!$A$106:AP$202,37,FALSE)),0,(VLOOKUP($A43,'Import OffPeak'!$A$3:AP$99,37,FALSE)-VLOOKUP($A43,'Import OffPeak change'!$A$106:AP$202,37,FALSE)))</f>
        <v>9.6857532790099867</v>
      </c>
      <c r="AL43" s="6">
        <f>IF(ISERROR(VLOOKUP($A43,'Import OffPeak'!$A$3:AQ$99,38,FALSE)-VLOOKUP($A43,'Import OffPeak change'!$A$106:AQ$202,38,FALSE)),0,(VLOOKUP($A43,'Import OffPeak'!$A$3:AQ$99,38,FALSE)-VLOOKUP($A43,'Import OffPeak change'!$A$106:AQ$202,38,FALSE)))</f>
        <v>11.088346181600173</v>
      </c>
      <c r="AM43" s="6">
        <f>IF(ISERROR(VLOOKUP($A43,'Import OffPeak'!$A$3:AR$99,39,FALSE)-VLOOKUP($A43,'Import OffPeak change'!$A$106:AR$202,39,FALSE)),0,(VLOOKUP($A43,'Import OffPeak'!$A$3:AR$99,39,FALSE)-VLOOKUP($A43,'Import OffPeak change'!$A$106:AR$202,39,FALSE)))</f>
        <v>10.517608701050449</v>
      </c>
      <c r="AN43" s="6">
        <f>IF(ISERROR(VLOOKUP($A43,'Import OffPeak'!$A$3:AS$99,40,FALSE)-VLOOKUP($A43,'Import OffPeak change'!$A$106:AS$202,40,FALSE)),0,(VLOOKUP($A43,'Import OffPeak'!$A$3:AS$99,40,FALSE)-VLOOKUP($A43,'Import OffPeak change'!$A$106:AS$202,40,FALSE)))</f>
        <v>11.833220224340039</v>
      </c>
      <c r="AO43" s="6">
        <f>IF(ISERROR(VLOOKUP($A43,'Import OffPeak'!$A$3:AT$99,41,FALSE)-VLOOKUP($A43,'Import OffPeak change'!$A$106:AT$202,41,FALSE)),0,(VLOOKUP($A43,'Import OffPeak'!$A$3:AT$99,41,FALSE)-VLOOKUP($A43,'Import OffPeak change'!$A$106:AT$202,41,FALSE)))</f>
        <v>12.441052611379746</v>
      </c>
      <c r="AP43" s="6">
        <f>IF(ISERROR(VLOOKUP($A43,'Import OffPeak'!$A$3:AU$99,42,FALSE)-VLOOKUP($A43,'Import OffPeak change'!$A$106:AU$202,42,FALSE)),0,(VLOOKUP($A43,'Import OffPeak'!$A$3:AU$99,42,FALSE)-VLOOKUP($A43,'Import OffPeak change'!$A$106:AU$202,42,FALSE)))</f>
        <v>11.470250659939666</v>
      </c>
      <c r="AQ43" s="6">
        <f>IF(ISERROR(VLOOKUP($A43,'Import OffPeak'!$A$3:AV$99,43,FALSE)-VLOOKUP($A43,'Import OffPeak change'!$A$106:AV$202,43,FALSE)),0,(VLOOKUP($A43,'Import OffPeak'!$A$3:AV$99,43,FALSE)-VLOOKUP($A43,'Import OffPeak change'!$A$106:AV$202,43,FALSE)))</f>
        <v>0</v>
      </c>
      <c r="AR43" s="6">
        <f>IF(ISERROR(VLOOKUP($A43,'Import OffPeak'!$A$3:AW$99,44,FALSE)-VLOOKUP($A43,'Import OffPeak change'!$A$106:AW$202,44,FALSE)),0,(VLOOKUP($A43,'Import OffPeak'!$A$3:AW$99,44,FALSE)-VLOOKUP($A43,'Import OffPeak change'!$A$106:AW$202,44,FALSE)))</f>
        <v>0</v>
      </c>
      <c r="AS43" s="6">
        <f>IF(ISERROR(VLOOKUP($A43,'Import OffPeak'!$A$3:AX$99,45,FALSE)-VLOOKUP($A43,'Import OffPeak change'!$A$106:AX$202,45,FALSE)),0,(VLOOKUP($A43,'Import OffPeak'!$A$3:AX$99,45,FALSE)-VLOOKUP($A43,'Import OffPeak change'!$A$106:AX$202,45,FALSE)))</f>
        <v>0</v>
      </c>
      <c r="AT43" s="6">
        <f>IF(ISERROR(VLOOKUP($A43,'Import OffPeak'!$A$3:AY$99,46,FALSE)-VLOOKUP($A43,'Import OffPeak change'!$A$106:AY$202,46,FALSE)),0,(VLOOKUP($A43,'Import OffPeak'!$A$3:AY$99,46,FALSE)-VLOOKUP($A43,'Import OffPeak change'!$A$106:AY$202,46,FALSE)))</f>
        <v>0</v>
      </c>
      <c r="AU43" s="6">
        <f>IF(ISERROR(VLOOKUP($A43,'Import OffPeak'!$A$3:AZ$99,47,FALSE)-VLOOKUP($A43,'Import OffPeak change'!$A$106:AZ$202,47,FALSE)),0,(VLOOKUP($A43,'Import OffPeak'!$A$3:AZ$99,47,FALSE)-VLOOKUP($A43,'Import OffPeak change'!$A$106:AZ$202,47,FALSE)))</f>
        <v>0</v>
      </c>
      <c r="AV43" s="6">
        <f>IF(ISERROR(VLOOKUP($A43,'Import OffPeak'!$A$3:BA$99,48,FALSE)-VLOOKUP($A43,'Import OffPeak change'!$A$106:BA$202,48,FALSE)),0,(VLOOKUP($A43,'Import OffPeak'!$A$3:BA$99,48,FALSE)-VLOOKUP($A43,'Import OffPeak change'!$A$106:BA$202,48,FALSE)))</f>
        <v>0</v>
      </c>
      <c r="AW43" s="6">
        <f>IF(ISERROR(VLOOKUP($A43,'Import OffPeak'!$A$3:BB$99,49,FALSE)-VLOOKUP($A43,'Import OffPeak change'!$A$106:BB$202,49,FALSE)),0,(VLOOKUP($A43,'Import OffPeak'!$A$3:BB$99,49,FALSE)-VLOOKUP($A43,'Import OffPeak change'!$A$106:BB$202,49,FALSE)))</f>
        <v>0</v>
      </c>
      <c r="AX43" s="6">
        <f>IF(ISERROR(VLOOKUP($A43,'Import OffPeak'!$A$3:BC$99,50,FALSE)-VLOOKUP($A43,'Import OffPeak change'!$A$106:BC$202,50,FALSE)),0,(VLOOKUP($A43,'Import OffPeak'!$A$3:BC$99,50,FALSE)-VLOOKUP($A43,'Import OffPeak change'!$A$106:BC$202,50,FALSE)))</f>
        <v>0</v>
      </c>
      <c r="AY43" s="6">
        <f>IF(ISERROR(VLOOKUP($A43,'Import OffPeak'!$A$3:BD$99,51,FALSE)-VLOOKUP($A43,'Import OffPeak change'!$A$106:BD$202,51,FALSE)),0,(VLOOKUP($A43,'Import OffPeak'!$A$3:BD$99,51,FALSE)-VLOOKUP($A43,'Import OffPeak change'!$A$106:BD$202,51,FALSE)))</f>
        <v>0</v>
      </c>
      <c r="AZ43" s="6">
        <f>IF(ISERROR(VLOOKUP($A43,'Import OffPeak'!$A$3:BE$99,52,FALSE)-VLOOKUP($A43,'Import OffPeak change'!$A$106:BE$202,52,FALSE)),0,(VLOOKUP($A43,'Import OffPeak'!$A$3:BE$99,52,FALSE)-VLOOKUP($A43,'Import OffPeak change'!$A$106:BE$202,52,FALSE)))</f>
        <v>0</v>
      </c>
      <c r="BA43" s="6">
        <f>IF(ISERROR(VLOOKUP($A43,'Import OffPeak'!$A$3:BF$99,53,FALSE)-VLOOKUP($A43,'Import OffPeak change'!$A$106:BF$202,53,FALSE)),0,(VLOOKUP($A43,'Import OffPeak'!$A$3:BF$99,53,FALSE)-VLOOKUP($A43,'Import OffPeak change'!$A$106:BF$202,53,FALSE)))</f>
        <v>0</v>
      </c>
      <c r="BB43" s="6">
        <f>IF(ISERROR(VLOOKUP($A43,'Import OffPeak'!$A$3:BG$99,54,FALSE)-VLOOKUP($A43,'Import OffPeak change'!$A$106:BG$202,54,FALSE)),0,(VLOOKUP($A43,'Import OffPeak'!$A$3:BG$99,54,FALSE)-VLOOKUP($A43,'Import OffPeak change'!$A$106:BG$202,54,FALSE)))</f>
        <v>0</v>
      </c>
      <c r="BC43" s="6">
        <f>IF(ISERROR(VLOOKUP($A43,'Import OffPeak'!$A$3:BH$99,55,FALSE)-VLOOKUP($A43,'Import OffPeak change'!$A$106:BH$202,55,FALSE)),0,(VLOOKUP($A43,'Import OffPeak'!$A$3:BH$99,55,FALSE)-VLOOKUP($A43,'Import OffPeak change'!$A$106:BH$202,55,FALSE)))</f>
        <v>0</v>
      </c>
      <c r="BD43" s="6">
        <f>IF(ISERROR(VLOOKUP($A43,'Import OffPeak'!$A$3:BI$99,56,FALSE)-VLOOKUP($A43,'Import OffPeak change'!$A$106:BI$202,56,FALSE)),0,(VLOOKUP($A43,'Import OffPeak'!$A$3:BI$99,56,FALSE)-VLOOKUP($A43,'Import OffPeak change'!$A$106:BI$202,56,FALSE)))</f>
        <v>0</v>
      </c>
      <c r="BE43" s="6">
        <f>IF(ISERROR(VLOOKUP($A43,'Import OffPeak'!$A$3:BJ$99,57,FALSE)-VLOOKUP($A43,'Import OffPeak change'!$A$106:BJ$202,57,FALSE)),0,(VLOOKUP($A43,'Import OffPeak'!$A$3:BJ$99,57,FALSE)-VLOOKUP($A43,'Import OffPeak change'!$A$106:BJ$202,57,FALSE)))</f>
        <v>0</v>
      </c>
      <c r="BF43" s="6">
        <f>IF(ISERROR(VLOOKUP($A43,'Import OffPeak'!$A$3:BK$99,58,FALSE)-VLOOKUP($A43,'Import OffPeak change'!$A$106:BK$202,58,FALSE)),0,(VLOOKUP($A43,'Import OffPeak'!$A$3:BK$99,58,FALSE)-VLOOKUP($A43,'Import OffPeak change'!$A$106:BK$202,58,FALSE)))</f>
        <v>0</v>
      </c>
      <c r="BG43" s="6">
        <f>IF(ISERROR(VLOOKUP($A43,'Import OffPeak'!$A$3:BL$99,59,FALSE)-VLOOKUP($A43,'Import OffPeak change'!$A$106:BL$202,59,FALSE)),0,(VLOOKUP($A43,'Import OffPeak'!$A$3:BL$99,59,FALSE)-VLOOKUP($A43,'Import OffPeak change'!$A$106:BL$202,59,FALSE)))</f>
        <v>0</v>
      </c>
      <c r="BH43" s="6">
        <f>IF(ISERROR(VLOOKUP($A43,'Import OffPeak'!$A$3:BM$99,60,FALSE)-VLOOKUP($A43,'Import OffPeak change'!$A$106:BM$202,60,FALSE)),0,(VLOOKUP($A43,'Import OffPeak'!$A$3:BM$99,60,FALSE)-VLOOKUP($A43,'Import OffPeak change'!$A$106:BM$202,60,FALSE)))</f>
        <v>0</v>
      </c>
      <c r="BI43" s="6">
        <f>IF(ISERROR(VLOOKUP($A43,'Import OffPeak'!$A$3:BN$99,61,FALSE)-VLOOKUP($A43,'Import OffPeak change'!$A$106:BN$202,61,FALSE)),0,(VLOOKUP($A43,'Import OffPeak'!$A$3:BN$99,61,FALSE)-VLOOKUP($A43,'Import OffPeak change'!$A$106:BN$202,61,FALSE)))</f>
        <v>0</v>
      </c>
      <c r="BJ43" s="6">
        <f>IF(ISERROR(VLOOKUP($A43,'Import OffPeak'!$A$3:BO$99,62,FALSE)-VLOOKUP($A43,'Import OffPeak change'!$A$106:BO$202,62,FALSE)),0,(VLOOKUP($A43,'Import OffPeak'!$A$3:BO$99,62,FALSE)-VLOOKUP($A43,'Import OffPeak change'!$A$106:BO$202,62,FALSE)))</f>
        <v>0</v>
      </c>
      <c r="BK43" s="6">
        <f>IF(ISERROR(VLOOKUP($A43,'Import OffPeak'!$A$3:BP$99,63,FALSE)-VLOOKUP($A43,'Import OffPeak change'!$A$106:BP$202,63,FALSE)),0,(VLOOKUP($A43,'Import OffPeak'!$A$3:BP$99,63,FALSE)-VLOOKUP($A43,'Import OffPeak change'!$A$106:BP$202,63,FALSE)))</f>
        <v>0</v>
      </c>
      <c r="BL43" s="6">
        <f>IF(ISERROR(VLOOKUP($A43,'Import OffPeak'!$A$3:BQ$99,64,FALSE)-VLOOKUP($A43,'Import OffPeak change'!$A$106:BQ$202,64,FALSE)),0,(VLOOKUP($A43,'Import OffPeak'!$A$3:BQ$99,64,FALSE)-VLOOKUP($A43,'Import OffPeak change'!$A$106:BQ$202,64,FALSE)))</f>
        <v>0</v>
      </c>
      <c r="BM43" s="6">
        <f>IF(ISERROR(VLOOKUP($A43,'Import OffPeak'!$A$3:BR$99,65,FALSE)-VLOOKUP($A43,'Import OffPeak change'!$A$106:BR$202,65,FALSE)),0,(VLOOKUP($A43,'Import OffPeak'!$A$3:BR$99,65,FALSE)-VLOOKUP($A43,'Import OffPeak change'!$A$106:BR$202,65,FALSE)))</f>
        <v>0</v>
      </c>
      <c r="BN43" s="6">
        <f>IF(ISERROR(VLOOKUP($A43,'Import OffPeak'!$A$3:BS$99,66,FALSE)-VLOOKUP($A43,'Import OffPeak change'!$A$106:BS$202,66,FALSE)),0,(VLOOKUP($A43,'Import OffPeak'!$A$3:BS$99,66,FALSE)-VLOOKUP($A43,'Import OffPeak change'!$A$106:BS$202,66,FALSE)))</f>
        <v>0</v>
      </c>
      <c r="BO43" s="6">
        <f>IF(ISERROR(VLOOKUP($A43,'Import OffPeak'!$A$3:BT$99,67,FALSE)-VLOOKUP($A43,'Import OffPeak change'!$A$106:BT$202,67,FALSE)),0,(VLOOKUP($A43,'Import OffPeak'!$A$3:BT$99,67,FALSE)-VLOOKUP($A43,'Import OffPeak change'!$A$106:BT$202,67,FALSE)))</f>
        <v>0</v>
      </c>
      <c r="BP43" s="6">
        <f>IF(ISERROR(VLOOKUP($A43,'Import OffPeak'!$A$3:BU$99,68,FALSE)-VLOOKUP($A43,'Import OffPeak change'!$A$106:BU$202,68,FALSE)),0,(VLOOKUP($A43,'Import OffPeak'!$A$3:BU$99,68,FALSE)-VLOOKUP($A43,'Import OffPeak change'!$A$106:BU$202,68,FALSE)))</f>
        <v>0</v>
      </c>
      <c r="BQ43" s="6">
        <f>IF(ISERROR(VLOOKUP($A43,'Import OffPeak'!$A$3:BV$99,69,FALSE)-VLOOKUP($A43,'Import OffPeak change'!$A$106:BV$202,69,FALSE)),0,(VLOOKUP($A43,'Import OffPeak'!$A$3:BV$99,69,FALSE)-VLOOKUP($A43,'Import OffPeak change'!$A$106:BV$202,69,FALSE)))</f>
        <v>0</v>
      </c>
      <c r="BR43" s="6">
        <f>IF(ISERROR(VLOOKUP($A43,'Import OffPeak'!$A$3:BW$99,70,FALSE)-VLOOKUP($A43,'Import OffPeak change'!$A$106:BW$202,70,FALSE)),0,(VLOOKUP($A43,'Import OffPeak'!$A$3:BW$99,70,FALSE)-VLOOKUP($A43,'Import OffPeak change'!$A$106:BW$202,70,FALSE)))</f>
        <v>0</v>
      </c>
      <c r="BS43" s="6">
        <f>IF(ISERROR(VLOOKUP($A43,'Import OffPeak'!$A$3:BX$99,71,FALSE)-VLOOKUP($A43,'Import OffPeak change'!$A$106:BX$202,71,FALSE)),0,(VLOOKUP($A43,'Import OffPeak'!$A$3:BX$99,71,FALSE)-VLOOKUP($A43,'Import OffPeak change'!$A$106:BX$202,71,FALSE)))</f>
        <v>0</v>
      </c>
      <c r="BT43" s="6">
        <f>IF(ISERROR(VLOOKUP($A43,'Import OffPeak'!$A$3:BY$99,72,FALSE)-VLOOKUP($A43,'Import OffPeak change'!$A$106:BY$202,72,FALSE)),0,(VLOOKUP($A43,'Import OffPeak'!$A$3:BY$99,72,FALSE)-VLOOKUP($A43,'Import OffPeak change'!$A$106:BY$202,72,FALSE)))</f>
        <v>0</v>
      </c>
      <c r="BU43" s="6">
        <f>IF(ISERROR(VLOOKUP($A43,'Import OffPeak'!$A$3:BZ$99,73,FALSE)-VLOOKUP($A43,'Import OffPeak change'!$A$106:BZ$202,73,FALSE)),0,(VLOOKUP($A43,'Import OffPeak'!$A$3:BZ$99,73,FALSE)-VLOOKUP($A43,'Import OffPeak change'!$A$106:BZ$202,73,FALSE)))</f>
        <v>0</v>
      </c>
      <c r="BV43" s="6">
        <f>IF(ISERROR(VLOOKUP($A43,'Import OffPeak'!$A$3:CA$99,74,FALSE)-VLOOKUP($A43,'Import OffPeak change'!$A$106:CA$202,74,FALSE)),0,(VLOOKUP($A43,'Import OffPeak'!$A$3:CA$99,74,FALSE)-VLOOKUP($A43,'Import OffPeak change'!$A$106:CA$202,74,FALSE)))</f>
        <v>0</v>
      </c>
      <c r="BW43" s="6">
        <f>IF(ISERROR(VLOOKUP($A43,'Import OffPeak'!$A$3:CB$99,75,FALSE)-VLOOKUP($A43,'Import OffPeak change'!$A$106:CB$202,75,FALSE)),0,(VLOOKUP($A43,'Import OffPeak'!$A$3:CB$99,75,FALSE)-VLOOKUP($A43,'Import OffPeak change'!$A$106:CB$202,75,FALSE)))</f>
        <v>0</v>
      </c>
      <c r="BX43" s="6">
        <f>IF(ISERROR(VLOOKUP($A43,'Import OffPeak'!$A$3:CC$99,76,FALSE)-VLOOKUP($A43,'Import OffPeak change'!$A$106:CC$202,76,FALSE)),0,(VLOOKUP($A43,'Import OffPeak'!$A$3:CC$99,76,FALSE)-VLOOKUP($A43,'Import OffPeak change'!$A$106:CC$202,76,FALSE)))</f>
        <v>0</v>
      </c>
      <c r="BY43" s="6">
        <f>IF(ISERROR(VLOOKUP($A43,'Import OffPeak'!$A$3:CD$99,77,FALSE)-VLOOKUP($A43,'Import OffPeak change'!$A$106:CD$202,77,FALSE)),0,(VLOOKUP($A43,'Import OffPeak'!$A$3:CD$99,77,FALSE)-VLOOKUP($A43,'Import OffPeak change'!$A$106:CD$202,77,FALSE)))</f>
        <v>0</v>
      </c>
      <c r="BZ43" s="6">
        <f>IF(ISERROR(VLOOKUP($A43,'Import OffPeak'!$A$3:CE$99,78,FALSE)-VLOOKUP($A43,'Import OffPeak change'!$A$106:CE$202,78,FALSE)),0,(VLOOKUP($A43,'Import OffPeak'!$A$3:CE$99,78,FALSE)-VLOOKUP($A43,'Import OffPeak change'!$A$106:CE$202,78,FALSE)))</f>
        <v>0</v>
      </c>
      <c r="CA43" s="6">
        <f>IF(ISERROR(VLOOKUP($A43,'Import OffPeak'!$A$3:CF$99,79,FALSE)-VLOOKUP($A43,'Import OffPeak change'!$A$106:CF$202,79,FALSE)),0,(VLOOKUP($A43,'Import OffPeak'!$A$3:CF$99,79,FALSE)-VLOOKUP($A43,'Import OffPeak change'!$A$106:CF$202,79,FALSE)))</f>
        <v>0</v>
      </c>
      <c r="CB43" s="6">
        <f>IF(ISERROR(VLOOKUP($A43,'Import OffPeak'!$A$3:CG$99,80,FALSE)-VLOOKUP($A43,'Import OffPeak change'!$A$106:CG$202,80,FALSE)),0,(VLOOKUP($A43,'Import OffPeak'!$A$3:CG$99,80,FALSE)-VLOOKUP($A43,'Import OffPeak change'!$A$106:CG$202,80,FALSE)))</f>
        <v>0</v>
      </c>
      <c r="CC43" s="6">
        <f>IF(ISERROR(VLOOKUP($A43,'Import OffPeak'!$A$3:CH$99,81,FALSE)-VLOOKUP($A43,'Import OffPeak change'!$A$106:CH$202,81,FALSE)),0,(VLOOKUP($A43,'Import OffPeak'!$A$3:CH$99,81,FALSE)-VLOOKUP($A43,'Import OffPeak change'!$A$106:CH$202,81,FALSE)))</f>
        <v>0</v>
      </c>
      <c r="CD43" s="6">
        <f>IF(ISERROR(VLOOKUP($A43,'Import OffPeak'!$A$3:CI$99,82,FALSE)-VLOOKUP($A43,'Import OffPeak change'!$A$106:CI$202,82,FALSE)),0,(VLOOKUP($A43,'Import OffPeak'!$A$3:CI$99,82,FALSE)-VLOOKUP($A43,'Import OffPeak change'!$A$106:CI$202,82,FALSE)))</f>
        <v>0</v>
      </c>
      <c r="CE43" s="6">
        <f>IF(ISERROR(VLOOKUP($A43,'Import OffPeak'!$A$3:CJ$99,83,FALSE)-VLOOKUP($A43,'Import OffPeak change'!$A$106:CJ$202,83,FALSE)),0,(VLOOKUP($A43,'Import OffPeak'!$A$3:CJ$99,83,FALSE)-VLOOKUP($A43,'Import OffPeak change'!$A$106:CJ$202,83,FALSE)))</f>
        <v>0</v>
      </c>
      <c r="CF43" s="6">
        <f>IF(ISERROR(VLOOKUP($A43,'Import OffPeak'!$A$3:CK$99,84,FALSE)-VLOOKUP($A43,'Import OffPeak change'!$A$106:CK$202,84,FALSE)),0,(VLOOKUP($A43,'Import OffPeak'!$A$3:CK$99,84,FALSE)-VLOOKUP($A43,'Import OffPeak change'!$A$106:CK$202,84,FALSE)))</f>
        <v>0</v>
      </c>
      <c r="CG43" s="6">
        <f>IF(ISERROR(VLOOKUP($A43,'Import OffPeak'!$A$3:CL$99,85,FALSE)-VLOOKUP($A43,'Import OffPeak change'!$A$106:CL$202,85,FALSE)),0,(VLOOKUP($A43,'Import OffPeak'!$A$3:CL$99,85,FALSE)-VLOOKUP($A43,'Import OffPeak change'!$A$106:CL$202,85,FALSE)))</f>
        <v>0</v>
      </c>
      <c r="CH43" s="6">
        <f>IF(ISERROR(VLOOKUP($A43,'Import OffPeak'!$A$3:CM$99,86,FALSE)-VLOOKUP($A43,'Import OffPeak change'!$A$106:CM$202,86,FALSE)),0,(VLOOKUP($A43,'Import OffPeak'!$A$3:CM$99,86,FALSE)-VLOOKUP($A43,'Import OffPeak change'!$A$106:CM$202,86,FALSE)))</f>
        <v>0</v>
      </c>
      <c r="CI43" s="6">
        <f>IF(ISERROR(VLOOKUP($A43,'Import OffPeak'!$A$3:CN$99,87,FALSE)-VLOOKUP($A43,'Import OffPeak change'!$A$106:CN$202,87,FALSE)),0,(VLOOKUP($A43,'Import OffPeak'!$A$3:CN$99,87,FALSE)-VLOOKUP($A43,'Import OffPeak change'!$A$106:CN$202,87,FALSE)))</f>
        <v>0</v>
      </c>
      <c r="CJ43" s="6">
        <f>IF(ISERROR(VLOOKUP($A43,'Import OffPeak'!$A$3:CO$99,88,FALSE)-VLOOKUP($A43,'Import OffPeak change'!$A$106:CO$202,88,FALSE)),0,(VLOOKUP($A43,'Import OffPeak'!$A$3:CO$99,88,FALSE)-VLOOKUP($A43,'Import OffPeak change'!$A$106:CO$202,88,FALSE)))</f>
        <v>0</v>
      </c>
      <c r="CK43" s="6">
        <f>IF(ISERROR(VLOOKUP($A43,'Import OffPeak'!$A$3:CP$99,89,FALSE)-VLOOKUP($A43,'Import OffPeak change'!$A$106:CP$202,89,FALSE)),0,(VLOOKUP($A43,'Import OffPeak'!$A$3:CP$99,89,FALSE)-VLOOKUP($A43,'Import OffPeak change'!$A$106:CP$202,89,FALSE)))</f>
        <v>0</v>
      </c>
      <c r="CL43" s="6">
        <f>IF(ISERROR(VLOOKUP($A43,'Import OffPeak'!$A$3:CQ$99,90,FALSE)-VLOOKUP($A43,'Import OffPeak change'!$A$106:CQ$202,90,FALSE)),0,(VLOOKUP($A43,'Import OffPeak'!$A$3:CQ$99,90,FALSE)-VLOOKUP($A43,'Import OffPeak change'!$A$106:CQ$202,90,FALSE)))</f>
        <v>0</v>
      </c>
      <c r="CM43" s="6">
        <f>IF(ISERROR(VLOOKUP($A43,'Import OffPeak'!$A$3:CR$99,91,FALSE)-VLOOKUP($A43,'Import OffPeak change'!$A$106:CR$202,91,FALSE)),0,(VLOOKUP($A43,'Import OffPeak'!$A$3:CR$99,91,FALSE)-VLOOKUP($A43,'Import OffPeak change'!$A$106:CR$202,91,FALSE)))</f>
        <v>0</v>
      </c>
      <c r="CN43" s="6">
        <f>IF(ISERROR(VLOOKUP($A43,'Import OffPeak'!$A$3:CS$99,92,FALSE)-VLOOKUP($A43,'Import OffPeak change'!$A$106:CS$202,92,FALSE)),0,(VLOOKUP($A43,'Import OffPeak'!$A$3:CS$99,92,FALSE)-VLOOKUP($A43,'Import OffPeak change'!$A$106:CS$202,92,FALSE)))</f>
        <v>0</v>
      </c>
      <c r="CO43" s="6">
        <f>IF(ISERROR(VLOOKUP($A43,'Import OffPeak'!$A$3:CT$99,93,FALSE)-VLOOKUP($A43,'Import OffPeak change'!$A$106:CT$202,93,FALSE)),0,(VLOOKUP($A43,'Import OffPeak'!$A$3:CT$99,93,FALSE)-VLOOKUP($A43,'Import OffPeak change'!$A$106:CT$202,93,FALSE)))</f>
        <v>0</v>
      </c>
      <c r="CP43" s="6">
        <f>IF(ISERROR(VLOOKUP($A43,'Import OffPeak'!$A$3:CU$99,94,FALSE)-VLOOKUP($A43,'Import OffPeak change'!$A$106:CU$202,94,FALSE)),0,(VLOOKUP($A43,'Import OffPeak'!$A$3:CU$99,94,FALSE)-VLOOKUP($A43,'Import OffPeak change'!$A$106:CU$202,94,FALSE)))</f>
        <v>0</v>
      </c>
      <c r="CQ43" s="6">
        <f>IF(ISERROR(VLOOKUP($A43,'Import OffPeak'!$A$3:CV$99,95,FALSE)-VLOOKUP($A43,'Import OffPeak change'!$A$106:CV$202,95,FALSE)),0,(VLOOKUP($A43,'Import OffPeak'!$A$3:CV$99,95,FALSE)-VLOOKUP($A43,'Import OffPeak change'!$A$106:CV$202,95,FALSE)))</f>
        <v>0</v>
      </c>
      <c r="CR43" s="6">
        <f>IF(ISERROR(VLOOKUP($A43,'Import OffPeak'!$A$3:CW$99,96,FALSE)-VLOOKUP($A43,'Import OffPeak change'!$A$106:CW$202,96,FALSE)),0,(VLOOKUP($A43,'Import OffPeak'!$A$3:CW$99,96,FALSE)-VLOOKUP($A43,'Import OffPeak change'!$A$106:CW$202,96,FALSE)))</f>
        <v>0</v>
      </c>
      <c r="CS43" s="6">
        <f>IF(ISERROR(VLOOKUP($A43,'Import OffPeak'!$A$3:CX$99,97,FALSE)-VLOOKUP($A43,'Import OffPeak change'!$A$106:CX$202,97,FALSE)),0,(VLOOKUP($A43,'Import OffPeak'!$A$3:CX$99,97,FALSE)-VLOOKUP($A43,'Import OffPeak change'!$A$106:CX$202,97,FALSE)))</f>
        <v>0</v>
      </c>
      <c r="CT43" s="6">
        <f>IF(ISERROR(VLOOKUP($A43,'Import OffPeak'!$A$3:CY$99,98,FALSE)-VLOOKUP($A43,'Import OffPeak change'!$A$106:CY$202,98,FALSE)),0,(VLOOKUP($A43,'Import OffPeak'!$A$3:CY$99,98,FALSE)-VLOOKUP($A43,'Import OffPeak change'!$A$106:CY$202,98,FALSE)))</f>
        <v>0</v>
      </c>
      <c r="CU43" s="6">
        <f>IF(ISERROR(VLOOKUP($A43,'Import OffPeak'!$A$3:CZ$99,99,FALSE)-VLOOKUP($A43,'Import OffPeak change'!$A$106:CZ$202,99,FALSE)),0,(VLOOKUP($A43,'Import OffPeak'!$A$3:CZ$99,99,FALSE)-VLOOKUP($A43,'Import OffPeak change'!$A$106:CZ$202,99,FALSE)))</f>
        <v>0</v>
      </c>
      <c r="CV43" s="6">
        <f>IF(ISERROR(VLOOKUP($A43,'Import OffPeak'!$A$3:DA$99,100,FALSE)-VLOOKUP($A43,'Import OffPeak change'!$A$106:DA$202,100,FALSE)),0,(VLOOKUP($A43,'Import OffPeak'!$A$3:DA$99,100,FALSE)-VLOOKUP($A43,'Import OffPeak change'!$A$106:DA$202,100,FALSE)))</f>
        <v>0</v>
      </c>
      <c r="CW43" s="6">
        <f>IF(ISERROR(VLOOKUP($A43,'Import OffPeak'!$A$3:DB$99,101,FALSE)-VLOOKUP($A43,'Import OffPeak change'!$A$106:DB$202,101,FALSE)),0,(VLOOKUP($A43,'Import OffPeak'!$A$3:DB$99,101,FALSE)-VLOOKUP($A43,'Import OffPeak change'!$A$106:DB$202,101,FALSE)))</f>
        <v>0</v>
      </c>
      <c r="CX43" s="6">
        <f>IF(ISERROR(VLOOKUP($A43,'Import OffPeak'!$A$3:DC$99,102,FALSE)-VLOOKUP($A43,'Import OffPeak change'!$A$106:DC$202,102,FALSE)),0,(VLOOKUP($A43,'Import OffPeak'!$A$3:DC$99,102,FALSE)-VLOOKUP($A43,'Import OffPeak change'!$A$106:DC$202,102,FALSE)))</f>
        <v>0</v>
      </c>
      <c r="CY43" s="6">
        <f>IF(ISERROR(VLOOKUP($A43,'Import OffPeak'!$A$3:DD$99,103,FALSE)-VLOOKUP($A43,'Import OffPeak change'!$A$106:DD$202,103,FALSE)),0,(VLOOKUP($A43,'Import OffPeak'!$A$3:DD$99,103,FALSE)-VLOOKUP($A43,'Import OffPeak change'!$A$106:DD$202,103,FALSE)))</f>
        <v>0</v>
      </c>
      <c r="CZ43" s="6">
        <f>IF(ISERROR(VLOOKUP($A43,'Import OffPeak'!$A$3:DE$99,104,FALSE)-VLOOKUP($A43,'Import OffPeak change'!$A$106:DE$202,104,FALSE)),0,(VLOOKUP($A43,'Import OffPeak'!$A$3:DE$99,104,FALSE)-VLOOKUP($A43,'Import OffPeak change'!$A$106:DE$202,104,FALSE)))</f>
        <v>0</v>
      </c>
      <c r="DA43" s="6">
        <f>IF(ISERROR(VLOOKUP($A43,'Import OffPeak'!$A$3:DF$99,105,FALSE)-VLOOKUP($A43,'Import OffPeak change'!$A$106:DF$202,105,FALSE)),0,(VLOOKUP($A43,'Import OffPeak'!$A$3:DF$99,105,FALSE)-VLOOKUP($A43,'Import OffPeak change'!$A$106:DF$202,105,FALSE)))</f>
        <v>0</v>
      </c>
      <c r="DB43" s="6">
        <f>IF(ISERROR(VLOOKUP($A43,'Import OffPeak'!$A$3:DG$99,106,FALSE)-VLOOKUP($A43,'Import OffPeak change'!$A$106:DG$202,106,FALSE)),0,(VLOOKUP($A43,'Import OffPeak'!$A$3:DG$99,106,FALSE)-VLOOKUP($A43,'Import OffPeak change'!$A$106:DG$202,106,FALSE)))</f>
        <v>0</v>
      </c>
      <c r="DC43" s="6">
        <f>IF(ISERROR(VLOOKUP($A43,'Import OffPeak'!$A$3:DH$99,107,FALSE)-VLOOKUP($A43,'Import OffPeak change'!$A$106:DH$202,107,FALSE)),0,(VLOOKUP($A43,'Import OffPeak'!$A$3:DH$99,107,FALSE)-VLOOKUP($A43,'Import OffPeak change'!$A$106:DH$202,107,FALSE)))</f>
        <v>0</v>
      </c>
      <c r="DD43" s="6">
        <f>IF(ISERROR(VLOOKUP($A43,'Import OffPeak'!$A$3:DI$99,108,FALSE)-VLOOKUP($A43,'Import OffPeak change'!$A$106:DI$202,108,FALSE)),0,(VLOOKUP($A43,'Import OffPeak'!$A$3:DI$99,108,FALSE)-VLOOKUP($A43,'Import OffPeak change'!$A$106:DI$202,108,FALSE)))</f>
        <v>0</v>
      </c>
      <c r="DE43" s="6">
        <f>IF(ISERROR(VLOOKUP($A43,'Import OffPeak'!$A$3:DJ$99,109,FALSE)-VLOOKUP($A43,'Import OffPeak change'!$A$106:DJ$202,109,FALSE)),0,(VLOOKUP($A43,'Import OffPeak'!$A$3:DJ$99,109,FALSE)-VLOOKUP($A43,'Import OffPeak change'!$A$106:DJ$202,109,FALSE)))</f>
        <v>0</v>
      </c>
      <c r="DF43" s="6">
        <f>IF(ISERROR(VLOOKUP($A43,'Import OffPeak'!$A$3:DK$99,110,FALSE)-VLOOKUP($A43,'Import OffPeak change'!$A$106:DK$202,110,FALSE)),0,(VLOOKUP($A43,'Import OffPeak'!$A$3:DK$99,110,FALSE)-VLOOKUP($A43,'Import OffPeak change'!$A$106:DK$202,110,FALSE)))</f>
        <v>0</v>
      </c>
      <c r="DG43" s="6">
        <f>IF(ISERROR(VLOOKUP($A43,'Import OffPeak'!$A$3:DL$99,111,FALSE)-VLOOKUP($A43,'Import OffPeak change'!$A$106:DL$202,111,FALSE)),0,(VLOOKUP($A43,'Import OffPeak'!$A$3:DL$99,111,FALSE)-VLOOKUP($A43,'Import OffPeak change'!$A$106:DL$202,111,FALSE)))</f>
        <v>0</v>
      </c>
      <c r="DH43" s="6">
        <f>IF(ISERROR(VLOOKUP($A43,'Import OffPeak'!$A$3:DM$99,112,FALSE)-VLOOKUP($A43,'Import OffPeak change'!$A$106:DM$202,112,FALSE)),0,(VLOOKUP($A43,'Import OffPeak'!$A$3:DM$99,112,FALSE)-VLOOKUP($A43,'Import OffPeak change'!$A$106:DM$202,112,FALSE)))</f>
        <v>0</v>
      </c>
      <c r="DI43" s="6">
        <f>IF(ISERROR(VLOOKUP($A43,'Import OffPeak'!$A$3:DN$99,113,FALSE)-VLOOKUP($A43,'Import OffPeak change'!$A$106:DN$202,113,FALSE)),0,(VLOOKUP($A43,'Import OffPeak'!$A$3:DN$99,113,FALSE)-VLOOKUP($A43,'Import OffPeak change'!$A$106:DN$202,113,FALSE)))</f>
        <v>0</v>
      </c>
      <c r="DJ43" s="6">
        <f>IF(ISERROR(VLOOKUP($A43,'Import OffPeak'!$A$3:DO$99,114,FALSE)-VLOOKUP($A43,'Import OffPeak change'!$A$106:DO$202,114,FALSE)),0,(VLOOKUP($A43,'Import OffPeak'!$A$3:DO$99,114,FALSE)-VLOOKUP($A43,'Import OffPeak change'!$A$106:DO$202,114,FALSE)))</f>
        <v>0</v>
      </c>
      <c r="DK43" s="6">
        <f>IF(ISERROR(VLOOKUP($A43,'Import OffPeak'!$A$3:DP$99,115,FALSE)-VLOOKUP($A43,'Import OffPeak change'!$A$106:DP$202,115,FALSE)),0,(VLOOKUP($A43,'Import OffPeak'!$A$3:DP$99,115,FALSE)-VLOOKUP($A43,'Import OffPeak change'!$A$106:DP$202,115,FALSE)))</f>
        <v>0</v>
      </c>
      <c r="DL43" s="6">
        <f>IF(ISERROR(VLOOKUP($A43,'Import OffPeak'!$A$3:DQ$99,116,FALSE)-VLOOKUP($A43,'Import OffPeak change'!$A$106:DQ$202,116,FALSE)),0,(VLOOKUP($A43,'Import OffPeak'!$A$3:DQ$99,116,FALSE)-VLOOKUP($A43,'Import OffPeak change'!$A$106:DQ$202,116,FALSE)))</f>
        <v>0</v>
      </c>
      <c r="DM43" s="6">
        <f>IF(ISERROR(VLOOKUP($A43,'Import OffPeak'!$A$3:DR$99,117,FALSE)-VLOOKUP($A43,'Import OffPeak change'!$A$106:DR$202,117,FALSE)),0,(VLOOKUP($A43,'Import OffPeak'!$A$3:DR$99,117,FALSE)-VLOOKUP($A43,'Import OffPeak change'!$A$106:DR$202,117,FALSE)))</f>
        <v>0</v>
      </c>
      <c r="DN43" s="6">
        <f>IF(ISERROR(VLOOKUP($A43,'Import OffPeak'!$A$3:DS$99,118,FALSE)-VLOOKUP($A43,'Import OffPeak change'!$A$106:DS$202,118,FALSE)),0,(VLOOKUP($A43,'Import OffPeak'!$A$3:DS$99,118,FALSE)-VLOOKUP($A43,'Import OffPeak change'!$A$106:DS$202,118,FALSE)))</f>
        <v>0</v>
      </c>
      <c r="DO43" s="6">
        <f>IF(ISERROR(VLOOKUP($A43,'Import OffPeak'!$A$3:DT$99,119,FALSE)-VLOOKUP($A43,'Import OffPeak change'!$A$106:DT$202,119,FALSE)),0,(VLOOKUP($A43,'Import OffPeak'!$A$3:DT$99,119,FALSE)-VLOOKUP($A43,'Import OffPeak change'!$A$106:DT$202,119,FALSE)))</f>
        <v>0</v>
      </c>
      <c r="DP43" s="6">
        <f>IF(ISERROR(VLOOKUP($A43,'Import OffPeak'!$A$3:DU$99,120,FALSE)-VLOOKUP($A43,'Import OffPeak change'!$A$106:DU$202,120,FALSE)),0,(VLOOKUP($A43,'Import OffPeak'!$A$3:DU$99,120,FALSE)-VLOOKUP($A43,'Import OffPeak change'!$A$106:DU$202,120,FALSE)))</f>
        <v>0</v>
      </c>
      <c r="DQ43" s="6">
        <f>IF(ISERROR(VLOOKUP($A43,'Import OffPeak'!$A$3:DV$99,121,FALSE)-VLOOKUP($A43,'Import OffPeak change'!$A$106:DV$202,121,FALSE)),0,(VLOOKUP($A43,'Import OffPeak'!$A$3:DV$99,121,FALSE)-VLOOKUP($A43,'Import OffPeak change'!$A$106:DV$202,121,FALSE)))</f>
        <v>0</v>
      </c>
      <c r="DR43" s="6">
        <f>IF(ISERROR(VLOOKUP($A43,'Import OffPeak'!$A$3:DW$99,122,FALSE)-VLOOKUP($A43,'Import OffPeak change'!$A$106:DW$202,122,FALSE)),0,(VLOOKUP($A43,'Import OffPeak'!$A$3:DW$99,122,FALSE)-VLOOKUP($A43,'Import OffPeak change'!$A$106:DW$202,122,FALSE)))</f>
        <v>0</v>
      </c>
      <c r="DS43" s="6">
        <f>IF(ISERROR(VLOOKUP($A43,'Import OffPeak'!$A$3:DX$99,123,FALSE)-VLOOKUP($A43,'Import OffPeak change'!$A$106:DX$202,123,FALSE)),0,(VLOOKUP($A43,'Import OffPeak'!$A$3:DX$99,123,FALSE)-VLOOKUP($A43,'Import OffPeak change'!$A$106:DX$202,123,FALSE)))</f>
        <v>0</v>
      </c>
      <c r="DT43" s="6">
        <f>IF(ISERROR(VLOOKUP($A43,'Import OffPeak'!$A$3:DY$99,124,FALSE)-VLOOKUP($A43,'Import OffPeak change'!$A$106:DY$202,124,FALSE)),0,(VLOOKUP($A43,'Import OffPeak'!$A$3:DY$99,124,FALSE)-VLOOKUP($A43,'Import OffPeak change'!$A$106:DY$202,124,FALSE)))</f>
        <v>0</v>
      </c>
      <c r="DU43" s="6">
        <f>IF(ISERROR(VLOOKUP($A43,'Import OffPeak'!$A$3:DZ$99,125,FALSE)-VLOOKUP($A43,'Import OffPeak change'!$A$106:DZ$202,125,FALSE)),0,(VLOOKUP($A43,'Import OffPeak'!$A$3:DZ$99,125,FALSE)-VLOOKUP($A43,'Import OffPeak change'!$A$106:DZ$202,125,FALSE)))</f>
        <v>0</v>
      </c>
      <c r="DV43" s="6">
        <f>IF(ISERROR(VLOOKUP($A43,'Import OffPeak'!$A$3:EA$99,126,FALSE)-VLOOKUP($A43,'Import OffPeak change'!$A$106:EA$202,126,FALSE)),0,(VLOOKUP($A43,'Import OffPeak'!$A$3:EA$99,126,FALSE)-VLOOKUP($A43,'Import OffPeak change'!$A$106:EA$202,126,FALSE)))</f>
        <v>0</v>
      </c>
      <c r="DW43" s="6">
        <f>IF(ISERROR(VLOOKUP($A43,'Import OffPeak'!$A$3:EB$99,127,FALSE)-VLOOKUP($A43,'Import OffPeak change'!$A$106:EB$202,127,FALSE)),0,(VLOOKUP($A43,'Import OffPeak'!$A$3:EB$99,127,FALSE)-VLOOKUP($A43,'Import OffPeak change'!$A$106:EB$202,127,FALSE)))</f>
        <v>0</v>
      </c>
      <c r="DX43" s="6">
        <f>IF(ISERROR(VLOOKUP($A43,'Import OffPeak'!$A$3:EC$99,128,FALSE)-VLOOKUP($A43,'Import OffPeak change'!$A$106:EC$202,128,FALSE)),0,(VLOOKUP($A43,'Import OffPeak'!$A$3:EC$99,128,FALSE)-VLOOKUP($A43,'Import OffPeak change'!$A$106:EC$202,128,FALSE)))</f>
        <v>0</v>
      </c>
      <c r="DY43" s="6">
        <f>IF(ISERROR(VLOOKUP($A43,'Import OffPeak'!$A$3:ED$99,129,FALSE)-VLOOKUP($A43,'Import OffPeak change'!$A$106:ED$202,129,FALSE)),0,(VLOOKUP($A43,'Import OffPeak'!$A$3:ED$99,129,FALSE)-VLOOKUP($A43,'Import OffPeak change'!$A$106:ED$202,129,FALSE)))</f>
        <v>0</v>
      </c>
      <c r="DZ43" s="6">
        <f>IF(ISERROR(VLOOKUP($A43,'Import OffPeak'!$A$3:EE$99,130,FALSE)-VLOOKUP($A43,'Import OffPeak change'!$A$106:EE$202,130,FALSE)),0,(VLOOKUP($A43,'Import OffPeak'!$A$3:EE$99,130,FALSE)-VLOOKUP($A43,'Import OffPeak change'!$A$106:EE$202,130,FALSE)))</f>
        <v>0</v>
      </c>
      <c r="EA43" s="6">
        <f>IF(ISERROR(VLOOKUP($A43,'Import OffPeak'!$A$3:EF$99,131,FALSE)-VLOOKUP($A43,'Import OffPeak change'!$A$106:EF$202,131,FALSE)),0,(VLOOKUP($A43,'Import OffPeak'!$A$3:EF$99,131,FALSE)-VLOOKUP($A43,'Import OffPeak change'!$A$106:EF$202,131,FALSE)))</f>
        <v>0</v>
      </c>
      <c r="EB43" s="6">
        <f>IF(ISERROR(VLOOKUP($A43,'Import OffPeak'!$A$3:EG$99,132,FALSE)-VLOOKUP($A43,'Import OffPeak change'!$A$106:EG$202,132,FALSE)),0,(VLOOKUP($A43,'Import OffPeak'!$A$3:EG$99,132,FALSE)-VLOOKUP($A43,'Import OffPeak change'!$A$106:EG$202,132,FALSE)))</f>
        <v>0</v>
      </c>
      <c r="EC43" s="6">
        <f>IF(ISERROR(VLOOKUP($A43,'Import OffPeak'!$A$3:EH$99,133,FALSE)-VLOOKUP($A43,'Import OffPeak change'!$A$106:EH$202,133,FALSE)),0,(VLOOKUP($A43,'Import OffPeak'!$A$3:EH$99,133,FALSE)-VLOOKUP($A43,'Import OffPeak change'!$A$106:EH$202,133,FALSE)))</f>
        <v>0</v>
      </c>
      <c r="ED43" s="6">
        <f>IF(ISERROR(VLOOKUP($A43,'Import OffPeak'!$A$3:EI$99,134,FALSE)-VLOOKUP($A43,'Import OffPeak change'!$A$106:EI$202,134,FALSE)),0,(VLOOKUP($A43,'Import OffPeak'!$A$3:EI$99,134,FALSE)-VLOOKUP($A43,'Import OffPeak change'!$A$106:EI$202,134,FALSE)))</f>
        <v>0</v>
      </c>
      <c r="EE43" s="6">
        <f>IF(ISERROR(VLOOKUP($A43,'Import OffPeak'!$A$3:EJ$99,135,FALSE)-VLOOKUP($A43,'Import OffPeak change'!$A$106:EJ$202,135,FALSE)),0,(VLOOKUP($A43,'Import OffPeak'!$A$3:EJ$99,135,FALSE)-VLOOKUP($A43,'Import OffPeak change'!$A$106:EJ$202,135,FALSE)))</f>
        <v>0</v>
      </c>
      <c r="EF43" s="6">
        <f>IF(ISERROR(VLOOKUP($A43,'Import OffPeak'!$A$3:EK$99,136,FALSE)-VLOOKUP($A43,'Import OffPeak change'!$A$106:EK$202,136,FALSE)),0,(VLOOKUP($A43,'Import OffPeak'!$A$3:EK$99,136,FALSE)-VLOOKUP($A43,'Import OffPeak change'!$A$106:EK$202,136,FALSE)))</f>
        <v>0</v>
      </c>
      <c r="EG43" s="6">
        <f>IF(ISERROR(VLOOKUP($A43,'Import OffPeak'!$A$3:EL$99,137,FALSE)-VLOOKUP($A43,'Import OffPeak change'!$A$106:EL$202,137,FALSE)),0,(VLOOKUP($A43,'Import OffPeak'!$A$3:EL$99,137,FALSE)-VLOOKUP($A43,'Import OffPeak change'!$A$106:EL$202,137,FALSE)))</f>
        <v>0</v>
      </c>
      <c r="EH43" s="6">
        <f>IF(ISERROR(VLOOKUP($A43,'Import OffPeak'!$A$3:EM$99,138,FALSE)-VLOOKUP($A43,'Import OffPeak change'!$A$106:EM$202,138,FALSE)),0,(VLOOKUP($A43,'Import OffPeak'!$A$3:EM$99,138,FALSE)-VLOOKUP($A43,'Import OffPeak change'!$A$106:EM$202,138,FALSE)))</f>
        <v>0</v>
      </c>
      <c r="EI43" s="6">
        <f>IF(ISERROR(VLOOKUP($A43,'Import OffPeak'!$A$3:EN$99,139,FALSE)-VLOOKUP($A43,'Import OffPeak change'!$A$106:EN$202,139,FALSE)),0,(VLOOKUP($A43,'Import OffPeak'!$A$3:EN$99,139,FALSE)-VLOOKUP($A43,'Import OffPeak change'!$A$106:EN$202,139,FALSE)))</f>
        <v>0</v>
      </c>
      <c r="EJ43" s="6">
        <f>IF(ISERROR(VLOOKUP($A43,'Import OffPeak'!$A$3:EO$99,140,FALSE)-VLOOKUP($A43,'Import OffPeak change'!$A$106:EO$202,140,FALSE)),0,(VLOOKUP($A43,'Import OffPeak'!$A$3:EO$99,140,FALSE)-VLOOKUP($A43,'Import OffPeak change'!$A$106:EO$202,140,FALSE)))</f>
        <v>0</v>
      </c>
      <c r="EK43" s="6">
        <f>IF(ISERROR(VLOOKUP($A43,'Import OffPeak'!$A$3:EP$99,141,FALSE)-VLOOKUP($A43,'Import OffPeak change'!$A$106:EP$202,141,FALSE)),0,(VLOOKUP($A43,'Import OffPeak'!$A$3:EP$99,141,FALSE)-VLOOKUP($A43,'Import OffPeak change'!$A$106:EP$202,141,FALSE)))</f>
        <v>0</v>
      </c>
      <c r="EL43" s="6">
        <f>IF(ISERROR(VLOOKUP($A43,'Import OffPeak'!$A$3:EQ$99,142,FALSE)-VLOOKUP($A43,'Import OffPeak change'!$A$106:EQ$202,142,FALSE)),0,(VLOOKUP($A43,'Import OffPeak'!$A$3:EQ$99,142,FALSE)-VLOOKUP($A43,'Import OffPeak change'!$A$106:EQ$202,142,FALSE)))</f>
        <v>0</v>
      </c>
      <c r="EM43" s="6">
        <f>IF(ISERROR(VLOOKUP($A43,'Import OffPeak'!$A$3:ER$99,143,FALSE)-VLOOKUP($A43,'Import OffPeak change'!$A$106:ER$202,143,FALSE)),0,(VLOOKUP($A43,'Import OffPeak'!$A$3:ER$99,143,FALSE)-VLOOKUP($A43,'Import OffPeak change'!$A$106:ER$202,143,FALSE)))</f>
        <v>0</v>
      </c>
      <c r="EN43" s="6">
        <f>IF(ISERROR(VLOOKUP($A43,'Import OffPeak'!$A$3:ES$99,144,FALSE)-VLOOKUP($A43,'Import OffPeak change'!$A$106:ES$202,144,FALSE)),0,(VLOOKUP($A43,'Import OffPeak'!$A$3:ES$99,144,FALSE)-VLOOKUP($A43,'Import OffPeak change'!$A$106:ES$202,144,FALSE)))</f>
        <v>0</v>
      </c>
      <c r="EO43" s="6">
        <f>IF(ISERROR(VLOOKUP($A43,'Import OffPeak'!$A$3:ET$99,145,FALSE)-VLOOKUP($A43,'Import OffPeak change'!$A$106:ET$202,145,FALSE)),0,(VLOOKUP($A43,'Import OffPeak'!$A$3:ET$99,145,FALSE)-VLOOKUP($A43,'Import OffPeak change'!$A$106:ET$202,145,FALSE)))</f>
        <v>0</v>
      </c>
      <c r="EP43" s="6">
        <f>IF(ISERROR(VLOOKUP($A43,'Import OffPeak'!$A$3:EU$99,146,FALSE)-VLOOKUP($A43,'Import OffPeak change'!$A$106:EU$202,146,FALSE)),0,(VLOOKUP($A43,'Import OffPeak'!$A$3:EU$99,146,FALSE)-VLOOKUP($A43,'Import OffPeak change'!$A$106:EU$202,146,FALSE)))</f>
        <v>0</v>
      </c>
      <c r="EQ43" s="6">
        <f>IF(ISERROR(VLOOKUP($A43,'Import OffPeak'!$A$3:EV$99,147,FALSE)-VLOOKUP($A43,'Import OffPeak change'!$A$106:EV$202,147,FALSE)),0,(VLOOKUP($A43,'Import OffPeak'!$A$3:EV$99,147,FALSE)-VLOOKUP($A43,'Import OffPeak change'!$A$106:EV$202,147,FALSE)))</f>
        <v>0</v>
      </c>
      <c r="ER43" s="6">
        <f>IF(ISERROR(VLOOKUP($A43,'Import OffPeak'!$A$3:EW$99,148,FALSE)-VLOOKUP($A43,'Import OffPeak change'!$A$106:EW$202,148,FALSE)),0,(VLOOKUP($A43,'Import OffPeak'!$A$3:EW$99,148,FALSE)-VLOOKUP($A43,'Import OffPeak change'!$A$106:EW$202,148,FALSE)))</f>
        <v>0</v>
      </c>
      <c r="ES43" s="6">
        <f>IF(ISERROR(VLOOKUP($A43,'Import OffPeak'!$A$3:EX$99,149,FALSE)-VLOOKUP($A43,'Import OffPeak change'!$A$106:EX$202,149,FALSE)),0,(VLOOKUP($A43,'Import OffPeak'!$A$3:EX$99,149,FALSE)-VLOOKUP($A43,'Import OffPeak change'!$A$106:EX$202,149,FALSE)))</f>
        <v>0</v>
      </c>
      <c r="ET43" s="6">
        <f>IF(ISERROR(VLOOKUP($A43,'Import OffPeak'!$A$3:EY$99,150,FALSE)-VLOOKUP($A43,'Import OffPeak change'!$A$106:EY$202,150,FALSE)),0,(VLOOKUP($A43,'Import OffPeak'!$A$3:EY$99,150,FALSE)-VLOOKUP($A43,'Import OffPeak change'!$A$106:EY$202,150,FALSE)))</f>
        <v>0</v>
      </c>
      <c r="EU43" s="6">
        <f>IF(ISERROR(VLOOKUP($A43,'Import OffPeak'!$A$3:EZ$99,151,FALSE)-VLOOKUP($A43,'Import OffPeak change'!$A$106:EZ$202,151,FALSE)),0,(VLOOKUP($A43,'Import OffPeak'!$A$3:EZ$99,151,FALSE)-VLOOKUP($A43,'Import OffPeak change'!$A$106:EZ$202,151,FALSE)))</f>
        <v>0</v>
      </c>
      <c r="EV43" s="6">
        <f>IF(ISERROR(VLOOKUP($A43,'Import OffPeak'!$A$3:FA$99,152,FALSE)-VLOOKUP($A43,'Import OffPeak change'!$A$106:FA$202,152,FALSE)),0,(VLOOKUP($A43,'Import OffPeak'!$A$3:FA$99,152,FALSE)-VLOOKUP($A43,'Import OffPeak change'!$A$106:FA$202,152,FALSE)))</f>
        <v>0</v>
      </c>
      <c r="EW43" s="6">
        <f>IF(ISERROR(VLOOKUP($A43,'Import OffPeak'!$A$3:FB$99,153,FALSE)-VLOOKUP($A43,'Import OffPeak change'!$A$106:FB$202,153,FALSE)),0,(VLOOKUP($A43,'Import OffPeak'!$A$3:FB$99,153,FALSE)-VLOOKUP($A43,'Import OffPeak change'!$A$106:FB$202,153,FALSE)))</f>
        <v>0</v>
      </c>
      <c r="EX43" s="6">
        <f>IF(ISERROR(VLOOKUP($A43,'Import OffPeak'!$A$3:FC$99,154,FALSE)-VLOOKUP($A43,'Import OffPeak change'!$A$106:FC$202,154,FALSE)),0,(VLOOKUP($A43,'Import OffPeak'!$A$3:FC$99,154,FALSE)-VLOOKUP($A43,'Import OffPeak change'!$A$106:FC$202,154,FALSE)))</f>
        <v>0</v>
      </c>
      <c r="EY43" s="6">
        <f>IF(ISERROR(VLOOKUP($A43,'Import OffPeak'!$A$3:FD$99,155,FALSE)-VLOOKUP($A43,'Import OffPeak change'!$A$106:FD$202,155,FALSE)),0,(VLOOKUP($A43,'Import OffPeak'!$A$3:FD$99,155,FALSE)-VLOOKUP($A43,'Import OffPeak change'!$A$106:FD$202,155,FALSE)))</f>
        <v>0</v>
      </c>
      <c r="EZ43" s="6">
        <f>IF(ISERROR(VLOOKUP($A43,'Import OffPeak'!$A$3:FE$99,156,FALSE)-VLOOKUP($A43,'Import OffPeak change'!$A$106:FE$202,156,FALSE)),0,(VLOOKUP($A43,'Import OffPeak'!$A$3:FE$99,156,FALSE)-VLOOKUP($A43,'Import OffPeak change'!$A$106:FE$202,156,FALSE)))</f>
        <v>0</v>
      </c>
      <c r="FA43" s="6">
        <f>IF(ISERROR(VLOOKUP($A43,'Import OffPeak'!$A$3:FF$99,157,FALSE)-VLOOKUP($A43,'Import OffPeak change'!$A$106:FF$202,157,FALSE)),0,(VLOOKUP($A43,'Import OffPeak'!$A$3:FF$99,157,FALSE)-VLOOKUP($A43,'Import OffPeak change'!$A$106:FF$202,157,FALSE)))</f>
        <v>0</v>
      </c>
      <c r="FB43" s="6">
        <f>IF(ISERROR(VLOOKUP($A43,'Import OffPeak'!$A$3:FG$99,158,FALSE)-VLOOKUP($A43,'Import OffPeak change'!$A$106:FG$202,158,FALSE)),0,(VLOOKUP($A43,'Import OffPeak'!$A$3:FG$99,158,FALSE)-VLOOKUP($A43,'Import OffPeak change'!$A$106:FG$202,158,FALSE)))</f>
        <v>0</v>
      </c>
      <c r="FC43" s="6">
        <f>IF(ISERROR(VLOOKUP($A43,'Import OffPeak'!$A$3:FH$99,159,FALSE)-VLOOKUP($A43,'Import OffPeak change'!$A$106:FH$202,159,FALSE)),0,(VLOOKUP($A43,'Import OffPeak'!$A$3:FH$99,159,FALSE)-VLOOKUP($A43,'Import OffPeak change'!$A$106:FH$202,159,FALSE)))</f>
        <v>0</v>
      </c>
      <c r="FD43" s="6">
        <f>IF(ISERROR(VLOOKUP($A43,'Import OffPeak'!$A$3:FI$99,160,FALSE)-VLOOKUP($A43,'Import OffPeak change'!$A$106:FI$202,160,FALSE)),0,(VLOOKUP($A43,'Import OffPeak'!$A$3:FI$99,160,FALSE)-VLOOKUP($A43,'Import OffPeak change'!$A$106:FI$202,160,FALSE)))</f>
        <v>0</v>
      </c>
      <c r="FE43" s="6">
        <f>IF(ISERROR(VLOOKUP($A43,'Import OffPeak'!$A$3:FJ$99,161,FALSE)-VLOOKUP($A43,'Import OffPeak change'!$A$106:FJ$202,161,FALSE)),0,(VLOOKUP($A43,'Import OffPeak'!$A$3:FJ$99,161,FALSE)-VLOOKUP($A43,'Import OffPeak change'!$A$106:FJ$202,161,FALSE)))</f>
        <v>0</v>
      </c>
      <c r="FF43" s="6">
        <f>IF(ISERROR(VLOOKUP($A43,'Import OffPeak'!$A$3:FK$99,162,FALSE)-VLOOKUP($A43,'Import OffPeak change'!$A$106:FK$202,162,FALSE)),0,(VLOOKUP($A43,'Import OffPeak'!$A$3:FK$99,162,FALSE)-VLOOKUP($A43,'Import OffPeak change'!$A$106:FK$202,162,FALSE)))</f>
        <v>0</v>
      </c>
      <c r="FG43" s="6">
        <f>IF(ISERROR(VLOOKUP($A43,'Import OffPeak'!$A$3:FL$99,163,FALSE)-VLOOKUP($A43,'Import OffPeak change'!$A$106:FL$202,163,FALSE)),0,(VLOOKUP($A43,'Import OffPeak'!$A$3:FL$99,163,FALSE)-VLOOKUP($A43,'Import OffPeak change'!$A$106:FL$202,163,FALSE)))</f>
        <v>0</v>
      </c>
      <c r="FH43" s="6">
        <f>IF(ISERROR(VLOOKUP($A43,'Import OffPeak'!$A$3:FM$99,164,FALSE)-VLOOKUP($A43,'Import OffPeak change'!$A$106:FM$202,164,FALSE)),0,(VLOOKUP($A43,'Import OffPeak'!$A$3:FM$99,164,FALSE)-VLOOKUP($A43,'Import OffPeak change'!$A$106:FM$202,164,FALSE)))</f>
        <v>0</v>
      </c>
      <c r="FI43" s="6">
        <f>IF(ISERROR(VLOOKUP($A43,'Import OffPeak'!$A$3:FN$99,165,FALSE)-VLOOKUP($A43,'Import OffPeak change'!$A$106:FN$202,165,FALSE)),0,(VLOOKUP($A43,'Import OffPeak'!$A$3:FN$99,165,FALSE)-VLOOKUP($A43,'Import OffPeak change'!$A$106:FN$202,165,FALSE)))</f>
        <v>0</v>
      </c>
      <c r="FJ43" s="6">
        <f>IF(ISERROR(VLOOKUP($A43,'Import OffPeak'!$A$3:FO$99,166,FALSE)-VLOOKUP($A43,'Import OffPeak change'!$A$106:FO$202,166,FALSE)),0,(VLOOKUP($A43,'Import OffPeak'!$A$3:FO$99,166,FALSE)-VLOOKUP($A43,'Import OffPeak change'!$A$106:FO$202,166,FALSE)))</f>
        <v>0</v>
      </c>
      <c r="FK43" s="6">
        <f>IF(ISERROR(VLOOKUP($A43,'Import OffPeak'!$A$3:FP$99,167,FALSE)-VLOOKUP($A43,'Import OffPeak change'!$A$106:FP$202,167,FALSE)),0,(VLOOKUP($A43,'Import OffPeak'!$A$3:FP$99,167,FALSE)-VLOOKUP($A43,'Import OffPeak change'!$A$106:FP$202,167,FALSE)))</f>
        <v>0</v>
      </c>
      <c r="FL43" s="6">
        <f>IF(ISERROR(VLOOKUP($A43,'Import OffPeak'!$A$3:FQ$99,168,FALSE)-VLOOKUP($A43,'Import OffPeak change'!$A$106:FQ$202,168,FALSE)),0,(VLOOKUP($A43,'Import OffPeak'!$A$3:FQ$99,168,FALSE)-VLOOKUP($A43,'Import OffPeak change'!$A$106:FQ$202,168,FALSE)))</f>
        <v>0</v>
      </c>
      <c r="FM43" s="6">
        <f>IF(ISERROR(VLOOKUP($A43,'Import OffPeak'!$A$3:FR$99,169,FALSE)-VLOOKUP($A43,'Import OffPeak change'!$A$106:FR$202,169,FALSE)),0,(VLOOKUP($A43,'Import OffPeak'!$A$3:FR$99,169,FALSE)-VLOOKUP($A43,'Import OffPeak change'!$A$106:FR$202,169,FALSE)))</f>
        <v>0</v>
      </c>
      <c r="FN43" s="6">
        <f>IF(ISERROR(VLOOKUP($A43,'Import OffPeak'!$A$3:FS$99,170,FALSE)-VLOOKUP($A43,'Import OffPeak change'!$A$106:FS$202,170,FALSE)),0,(VLOOKUP($A43,'Import OffPeak'!$A$3:FS$99,170,FALSE)-VLOOKUP($A43,'Import OffPeak change'!$A$106:FS$202,170,FALSE)))</f>
        <v>0</v>
      </c>
      <c r="FO43" s="6">
        <f>IF(ISERROR(VLOOKUP($A43,'Import OffPeak'!$A$3:FT$99,171,FALSE)-VLOOKUP($A43,'Import OffPeak change'!$A$106:FT$202,171,FALSE)),0,(VLOOKUP($A43,'Import OffPeak'!$A$3:FT$99,171,FALSE)-VLOOKUP($A43,'Import OffPeak change'!$A$106:FT$202,171,FALSE)))</f>
        <v>0</v>
      </c>
      <c r="FP43" s="6">
        <f>IF(ISERROR(VLOOKUP($A43,'Import OffPeak'!$A$3:FU$99,172,FALSE)-VLOOKUP($A43,'Import OffPeak change'!$A$106:FU$202,172,FALSE)),0,(VLOOKUP($A43,'Import OffPeak'!$A$3:FU$99,172,FALSE)-VLOOKUP($A43,'Import OffPeak change'!$A$106:FU$202,172,FALSE)))</f>
        <v>0</v>
      </c>
      <c r="FQ43" s="6">
        <f>IF(ISERROR(VLOOKUP($A43,'Import OffPeak'!$A$3:FV$99,173,FALSE)-VLOOKUP($A43,'Import OffPeak change'!$A$106:FV$202,173,FALSE)),0,(VLOOKUP($A43,'Import OffPeak'!$A$3:FV$99,173,FALSE)-VLOOKUP($A43,'Import OffPeak change'!$A$106:FV$202,173,FALSE)))</f>
        <v>0</v>
      </c>
      <c r="FR43" s="6">
        <f>IF(ISERROR(VLOOKUP($A43,'Import OffPeak'!$A$3:FW$99,174,FALSE)-VLOOKUP($A43,'Import OffPeak change'!$A$106:FW$202,174,FALSE)),0,(VLOOKUP($A43,'Import OffPeak'!$A$3:FW$99,174,FALSE)-VLOOKUP($A43,'Import OffPeak change'!$A$106:FW$202,174,FALSE)))</f>
        <v>0</v>
      </c>
      <c r="FS43" s="6">
        <f>IF(ISERROR(VLOOKUP($A43,'Import OffPeak'!$A$3:FX$99,175,FALSE)-VLOOKUP($A43,'Import OffPeak change'!$A$106:FX$202,175,FALSE)),0,(VLOOKUP($A43,'Import OffPeak'!$A$3:FX$99,175,FALSE)-VLOOKUP($A43,'Import OffPeak change'!$A$106:FX$202,175,FALSE)))</f>
        <v>0</v>
      </c>
      <c r="FT43" s="6">
        <f>IF(ISERROR(VLOOKUP($A43,'Import OffPeak'!$A$3:FY$99,176,FALSE)-VLOOKUP($A43,'Import OffPeak change'!$A$106:FY$202,176,FALSE)),0,(VLOOKUP($A43,'Import OffPeak'!$A$3:FY$99,176,FALSE)-VLOOKUP($A43,'Import OffPeak change'!$A$106:FY$202,176,FALSE)))</f>
        <v>0</v>
      </c>
      <c r="FU43" s="6">
        <f>IF(ISERROR(VLOOKUP($A43,'Import OffPeak'!$A$3:FZ$99,177,FALSE)-VLOOKUP($A43,'Import OffPeak change'!$A$106:FZ$202,177,FALSE)),0,(VLOOKUP($A43,'Import OffPeak'!$A$3:FZ$99,177,FALSE)-VLOOKUP($A43,'Import OffPeak change'!$A$106:FZ$202,177,FALSE)))</f>
        <v>0</v>
      </c>
      <c r="FV43" s="6">
        <f>IF(ISERROR(VLOOKUP($A43,'Import OffPeak'!$A$3:GA$99,178,FALSE)-VLOOKUP($A43,'Import OffPeak change'!$A$106:GA$202,178,FALSE)),0,(VLOOKUP($A43,'Import OffPeak'!$A$3:GA$99,178,FALSE)-VLOOKUP($A43,'Import OffPeak change'!$A$106:GA$202,178,FALSE)))</f>
        <v>0</v>
      </c>
      <c r="FW43" s="6">
        <f>IF(ISERROR(VLOOKUP($A43,'Import OffPeak'!$A$3:GB$99,179,FALSE)-VLOOKUP($A43,'Import OffPeak change'!$A$106:GB$202,179,FALSE)),0,(VLOOKUP($A43,'Import OffPeak'!$A$3:GB$99,179,FALSE)-VLOOKUP($A43,'Import OffPeak change'!$A$106:GB$202,179,FALSE)))</f>
        <v>0</v>
      </c>
      <c r="FX43" s="6">
        <f>IF(ISERROR(VLOOKUP($A43,'Import OffPeak'!$A$3:GC$99,180,FALSE)-VLOOKUP($A43,'Import OffPeak change'!$A$106:GC$202,180,FALSE)),0,(VLOOKUP($A43,'Import OffPeak'!$A$3:GC$99,180,FALSE)-VLOOKUP($A43,'Import OffPeak change'!$A$106:GC$202,180,FALSE)))</f>
        <v>0</v>
      </c>
      <c r="FY43" s="6">
        <f>IF(ISERROR(VLOOKUP($A43,'Import OffPeak'!$A$3:GD$99,181,FALSE)-VLOOKUP($A43,'Import OffPeak change'!$A$106:GD$202,181,FALSE)),0,(VLOOKUP($A43,'Import OffPeak'!$A$3:GD$99,181,FALSE)-VLOOKUP($A43,'Import OffPeak change'!$A$106:GD$202,181,FALSE)))</f>
        <v>0</v>
      </c>
      <c r="FZ43" s="6">
        <f>IF(ISERROR(VLOOKUP($A43,'Import OffPeak'!$A$3:GE$99,182,FALSE)-VLOOKUP($A43,'Import OffPeak change'!$A$106:GE$202,182,FALSE)),0,(VLOOKUP($A43,'Import OffPeak'!$A$3:GE$99,182,FALSE)-VLOOKUP($A43,'Import OffPeak change'!$A$106:GE$202,182,FALSE)))</f>
        <v>0</v>
      </c>
      <c r="GA43" s="6">
        <f>IF(ISERROR(VLOOKUP($A43,'Import OffPeak'!$A$3:GF$99,183,FALSE)-VLOOKUP($A43,'Import OffPeak change'!$A$106:GF$202,183,FALSE)),0,(VLOOKUP($A43,'Import OffPeak'!$A$3:GF$99,183,FALSE)-VLOOKUP($A43,'Import OffPeak change'!$A$106:GF$202,183,FALSE)))</f>
        <v>0</v>
      </c>
      <c r="GB43" s="6">
        <f>IF(ISERROR(VLOOKUP($A43,'Import OffPeak'!$A$3:GG$99,184,FALSE)-VLOOKUP($A43,'Import OffPeak change'!$A$106:GG$202,184,FALSE)),0,(VLOOKUP($A43,'Import OffPeak'!$A$3:GG$99,184,FALSE)-VLOOKUP($A43,'Import OffPeak change'!$A$106:GG$202,184,FALSE)))</f>
        <v>0</v>
      </c>
      <c r="GC43" s="6">
        <f>IF(ISERROR(VLOOKUP($A43,'Import OffPeak'!$A$3:GH$99,185,FALSE)-VLOOKUP($A43,'Import OffPeak change'!$A$106:GH$202,185,FALSE)),0,(VLOOKUP($A43,'Import OffPeak'!$A$3:GH$99,185,FALSE)-VLOOKUP($A43,'Import OffPeak change'!$A$106:GH$202,185,FALSE)))</f>
        <v>0</v>
      </c>
      <c r="GD43" s="6">
        <f>IF(ISERROR(VLOOKUP($A43,'Import OffPeak'!$A$3:GI$99,186,FALSE)-VLOOKUP($A43,'Import OffPeak change'!$A$106:GI$202,186,FALSE)),0,(VLOOKUP($A43,'Import OffPeak'!$A$3:GI$99,186,FALSE)-VLOOKUP($A43,'Import OffPeak change'!$A$106:GI$202,186,FALSE)))</f>
        <v>0</v>
      </c>
      <c r="GE43" s="6">
        <f>IF(ISERROR(VLOOKUP($A43,'Import OffPeak'!$A$3:GJ$99,187,FALSE)-VLOOKUP($A43,'Import OffPeak change'!$A$106:GJ$202,187,FALSE)),0,(VLOOKUP($A43,'Import OffPeak'!$A$3:GJ$99,187,FALSE)-VLOOKUP($A43,'Import OffPeak change'!$A$106:GJ$202,187,FALSE)))</f>
        <v>0</v>
      </c>
      <c r="GF43" s="6">
        <f>IF(ISERROR(VLOOKUP($A43,'Import OffPeak'!$A$3:GK$99,188,FALSE)-VLOOKUP($A43,'Import OffPeak change'!$A$106:GK$202,188,FALSE)),0,(VLOOKUP($A43,'Import OffPeak'!$A$3:GK$99,188,FALSE)-VLOOKUP($A43,'Import OffPeak change'!$A$106:GK$202,188,FALSE)))</f>
        <v>0</v>
      </c>
      <c r="GG43" s="6">
        <f>IF(ISERROR(VLOOKUP($A43,'Import OffPeak'!$A$3:GL$99,189,FALSE)-VLOOKUP($A43,'Import OffPeak change'!$A$106:GL$202,189,FALSE)),0,(VLOOKUP($A43,'Import OffPeak'!$A$3:GL$99,189,FALSE)-VLOOKUP($A43,'Import OffPeak change'!$A$106:GL$202,189,FALSE)))</f>
        <v>0</v>
      </c>
      <c r="GH43" s="6">
        <f>IF(ISERROR(VLOOKUP($A43,'Import OffPeak'!$A$3:GM$99,190,FALSE)-VLOOKUP($A43,'Import OffPeak change'!$A$106:GM$202,190,FALSE)),0,(VLOOKUP($A43,'Import OffPeak'!$A$3:GM$99,190,FALSE)-VLOOKUP($A43,'Import OffPeak change'!$A$106:GM$202,190,FALSE)))</f>
        <v>0</v>
      </c>
      <c r="GI43" s="6">
        <f>IF(ISERROR(VLOOKUP($A43,'Import OffPeak'!$A$3:GN$99,191,FALSE)-VLOOKUP($A43,'Import OffPeak change'!$A$106:GN$202,191,FALSE)),0,(VLOOKUP($A43,'Import OffPeak'!$A$3:GN$99,191,FALSE)-VLOOKUP($A43,'Import OffPeak change'!$A$106:GN$202,191,FALSE)))</f>
        <v>0</v>
      </c>
      <c r="GJ43" s="6">
        <f>IF(ISERROR(VLOOKUP($A43,'Import OffPeak'!$A$3:GO$99,192,FALSE)-VLOOKUP($A43,'Import OffPeak change'!$A$106:GO$202,192,FALSE)),0,(VLOOKUP($A43,'Import OffPeak'!$A$3:GO$99,192,FALSE)-VLOOKUP($A43,'Import OffPeak change'!$A$106:GO$202,192,FALSE)))</f>
        <v>0</v>
      </c>
      <c r="GK43" s="6">
        <f>IF(ISERROR(VLOOKUP($A43,'Import OffPeak'!$A$3:GP$99,193,FALSE)-VLOOKUP($A43,'Import OffPeak change'!$A$106:GP$202,193,FALSE)),0,(VLOOKUP($A43,'Import OffPeak'!$A$3:GP$99,193,FALSE)-VLOOKUP($A43,'Import OffPeak change'!$A$106:GP$202,193,FALSE)))</f>
        <v>0</v>
      </c>
      <c r="GL43" s="6">
        <f>IF(ISERROR(VLOOKUP($A43,'Import OffPeak'!$A$3:GQ$99,194,FALSE)-VLOOKUP($A43,'Import OffPeak change'!$A$106:GQ$202,194,FALSE)),0,(VLOOKUP($A43,'Import OffPeak'!$A$3:GQ$99,194,FALSE)-VLOOKUP($A43,'Import OffPeak change'!$A$106:GQ$202,194,FALSE)))</f>
        <v>0</v>
      </c>
      <c r="GM43" s="6">
        <f>IF(ISERROR(VLOOKUP($A43,'Import OffPeak'!$A$3:GR$99,195,FALSE)-VLOOKUP($A43,'Import OffPeak change'!$A$106:GR$202,195,FALSE)),0,(VLOOKUP($A43,'Import OffPeak'!$A$3:GR$99,195,FALSE)-VLOOKUP($A43,'Import OffPeak change'!$A$106:GR$202,195,FALSE)))</f>
        <v>0</v>
      </c>
      <c r="GN43" s="6">
        <f>IF(ISERROR(VLOOKUP($A43,'Import OffPeak'!$A$3:GS$99,196,FALSE)-VLOOKUP($A43,'Import OffPeak change'!$A$106:GS$202,196,FALSE)),0,(VLOOKUP($A43,'Import OffPeak'!$A$3:GS$99,196,FALSE)-VLOOKUP($A43,'Import OffPeak change'!$A$106:GS$202,196,FALSE)))</f>
        <v>0</v>
      </c>
      <c r="GO43" s="6">
        <f>IF(ISERROR(VLOOKUP($A43,'Import OffPeak'!$A$3:GT$99,197,FALSE)-VLOOKUP($A43,'Import OffPeak change'!$A$106:GT$202,197,FALSE)),0,(VLOOKUP($A43,'Import OffPeak'!$A$3:GT$99,197,FALSE)-VLOOKUP($A43,'Import OffPeak change'!$A$106:GT$202,197,FALSE)))</f>
        <v>0</v>
      </c>
      <c r="GP43" s="6">
        <f>IF(ISERROR(VLOOKUP($A43,'Import OffPeak'!$A$3:GU$99,198,FALSE)-VLOOKUP($A43,'Import OffPeak change'!$A$106:GU$202,198,FALSE)),0,(VLOOKUP($A43,'Import OffPeak'!$A$3:GU$99,198,FALSE)-VLOOKUP($A43,'Import OffPeak change'!$A$106:GU$202,198,FALSE)))</f>
        <v>0</v>
      </c>
      <c r="GQ43" s="6">
        <f>IF(ISERROR(VLOOKUP($A43,'Import OffPeak'!$A$3:GV$99,199,FALSE)-VLOOKUP($A43,'Import OffPeak change'!$A$106:GV$202,199,FALSE)),0,(VLOOKUP($A43,'Import OffPeak'!$A$3:GV$99,199,FALSE)-VLOOKUP($A43,'Import OffPeak change'!$A$106:GV$202,199,FALSE)))</f>
        <v>0</v>
      </c>
      <c r="GR43" s="6">
        <f>IF(ISERROR(VLOOKUP($A43,'Import OffPeak'!$A$3:GW$99,200,FALSE)-VLOOKUP($A43,'Import OffPeak change'!$A$106:GW$202,200,FALSE)),0,(VLOOKUP($A43,'Import OffPeak'!$A$3:GW$99,200,FALSE)-VLOOKUP($A43,'Import OffPeak change'!$A$106:GW$202,200,FALSE)))</f>
        <v>0</v>
      </c>
      <c r="GS43" s="6">
        <f>IF(ISERROR(VLOOKUP($A43,'Import OffPeak'!$A$3:GX$99,201,FALSE)-VLOOKUP($A43,'Import OffPeak change'!$A$106:GX$202,201,FALSE)),0,(VLOOKUP($A43,'Import OffPeak'!$A$3:GX$99,201,FALSE)-VLOOKUP($A43,'Import OffPeak change'!$A$106:GX$202,201,FALSE)))</f>
        <v>0</v>
      </c>
      <c r="GT43" s="6">
        <f>IF(ISERROR(VLOOKUP($A43,'Import OffPeak'!$A$3:GY$99,202,FALSE)-VLOOKUP($A43,'Import OffPeak change'!$A$106:GY$202,202,FALSE)),0,(VLOOKUP($A43,'Import OffPeak'!$A$3:GY$99,202,FALSE)-VLOOKUP($A43,'Import OffPeak change'!$A$106:GY$202,202,FALSE)))</f>
        <v>0</v>
      </c>
      <c r="GU43" s="6">
        <f>IF(ISERROR(VLOOKUP($A43,'Import OffPeak'!$A$3:GZ$99,203,FALSE)-VLOOKUP($A43,'Import OffPeak change'!$A$106:GZ$202,203,FALSE)),0,(VLOOKUP($A43,'Import OffPeak'!$A$3:GZ$99,203,FALSE)-VLOOKUP($A43,'Import OffPeak change'!$A$106:GZ$202,203,FALSE)))</f>
        <v>0</v>
      </c>
      <c r="GV43" s="6">
        <f>IF(ISERROR(VLOOKUP($A43,'Import OffPeak'!$A$3:HA$99,204,FALSE)-VLOOKUP($A43,'Import OffPeak change'!$A$106:HA$202,204,FALSE)),0,(VLOOKUP($A43,'Import OffPeak'!$A$3:HA$99,204,FALSE)-VLOOKUP($A43,'Import OffPeak change'!$A$106:HA$202,204,FALSE)))</f>
        <v>0</v>
      </c>
      <c r="GW43" s="6">
        <f>IF(ISERROR(VLOOKUP($A43,'Import OffPeak'!$A$3:HB$99,205,FALSE)-VLOOKUP($A43,'Import OffPeak change'!$A$106:HB$202,205,FALSE)),0,(VLOOKUP($A43,'Import OffPeak'!$A$3:HB$99,205,FALSE)-VLOOKUP($A43,'Import OffPeak change'!$A$106:HB$202,205,FALSE)))</f>
        <v>0</v>
      </c>
      <c r="GX43" s="6">
        <f>IF(ISERROR(VLOOKUP($A43,'Import OffPeak'!$A$3:HC$99,206,FALSE)-VLOOKUP($A43,'Import OffPeak change'!$A$106:HC$202,206,FALSE)),0,(VLOOKUP($A43,'Import OffPeak'!$A$3:HC$99,206,FALSE)-VLOOKUP($A43,'Import OffPeak change'!$A$106:HC$202,206,FALSE)))</f>
        <v>0</v>
      </c>
      <c r="GY43" s="6">
        <f>IF(ISERROR(VLOOKUP($A43,'Import OffPeak'!$A$3:HD$99,207,FALSE)-VLOOKUP($A43,'Import OffPeak change'!$A$106:HD$202,207,FALSE)),0,(VLOOKUP($A43,'Import OffPeak'!$A$3:HD$99,207,FALSE)-VLOOKUP($A43,'Import OffPeak change'!$A$106:HD$202,207,FALSE)))</f>
        <v>0</v>
      </c>
      <c r="GZ43" s="6">
        <f>IF(ISERROR(VLOOKUP($A43,'Import OffPeak'!$A$3:HE$99,208,FALSE)-VLOOKUP($A43,'Import OffPeak change'!$A$106:HE$202,208,FALSE)),0,(VLOOKUP($A43,'Import OffPeak'!$A$3:HE$99,208,FALSE)-VLOOKUP($A43,'Import OffPeak change'!$A$106:HE$202,208,FALSE)))</f>
        <v>0</v>
      </c>
      <c r="HA43" s="6">
        <f>IF(ISERROR(VLOOKUP($A43,'Import OffPeak'!$A$3:HF$99,209,FALSE)-VLOOKUP($A43,'Import OffPeak change'!$A$106:HF$202,209,FALSE)),0,(VLOOKUP($A43,'Import OffPeak'!$A$3:HF$99,209,FALSE)-VLOOKUP($A43,'Import OffPeak change'!$A$106:HF$202,209,FALSE)))</f>
        <v>0</v>
      </c>
      <c r="HB43" s="6">
        <f>IF(ISERROR(VLOOKUP($A43,'Import OffPeak'!$A$3:HG$99,210,FALSE)-VLOOKUP($A43,'Import OffPeak change'!$A$106:HG$202,210,FALSE)),0,(VLOOKUP($A43,'Import OffPeak'!$A$3:HG$99,210,FALSE)-VLOOKUP($A43,'Import OffPeak change'!$A$106:HG$202,210,FALSE)))</f>
        <v>0</v>
      </c>
      <c r="HC43" s="6">
        <f>IF(ISERROR(VLOOKUP($A43,'Import OffPeak'!$A$3:HH$99,211,FALSE)-VLOOKUP($A43,'Import OffPeak change'!$A$106:HH$202,211,FALSE)),0,(VLOOKUP($A43,'Import OffPeak'!$A$3:HH$99,211,FALSE)-VLOOKUP($A43,'Import OffPeak change'!$A$106:HH$202,211,FALSE)))</f>
        <v>0</v>
      </c>
      <c r="HD43" s="6">
        <f>IF(ISERROR(VLOOKUP($A43,'Import OffPeak'!$A$3:HI$99,212,FALSE)-VLOOKUP($A43,'Import OffPeak change'!$A$106:HI$202,212,FALSE)),0,(VLOOKUP($A43,'Import OffPeak'!$A$3:HI$99,212,FALSE)-VLOOKUP($A43,'Import OffPeak change'!$A$106:HI$202,212,FALSE)))</f>
        <v>0</v>
      </c>
      <c r="HE43" s="6">
        <f>IF(ISERROR(VLOOKUP($A43,'Import OffPeak'!$A$3:HJ$99,213,FALSE)-VLOOKUP($A43,'Import OffPeak change'!$A$106:HJ$202,213,FALSE)),0,(VLOOKUP($A43,'Import OffPeak'!$A$3:HJ$99,213,FALSE)-VLOOKUP($A43,'Import OffPeak change'!$A$106:HJ$202,213,FALSE)))</f>
        <v>0</v>
      </c>
      <c r="HF43" s="6">
        <f>IF(ISERROR(VLOOKUP($A43,'Import OffPeak'!$A$3:HK$99,214,FALSE)-VLOOKUP($A43,'Import OffPeak change'!$A$106:HK$202,214,FALSE)),0,(VLOOKUP($A43,'Import OffPeak'!$A$3:HK$99,214,FALSE)-VLOOKUP($A43,'Import OffPeak change'!$A$106:HK$202,214,FALSE)))</f>
        <v>0</v>
      </c>
      <c r="HG43" s="6">
        <f>IF(ISERROR(VLOOKUP($A43,'Import OffPeak'!$A$3:HL$99,215,FALSE)-VLOOKUP($A43,'Import OffPeak change'!$A$106:HL$202,215,FALSE)),0,(VLOOKUP($A43,'Import OffPeak'!$A$3:HL$99,215,FALSE)-VLOOKUP($A43,'Import OffPeak change'!$A$106:HL$202,215,FALSE)))</f>
        <v>0</v>
      </c>
      <c r="HH43" s="6">
        <f>IF(ISERROR(VLOOKUP($A43,'Import OffPeak'!$A$3:HM$99,216,FALSE)-VLOOKUP($A43,'Import OffPeak change'!$A$106:HM$202,216,FALSE)),0,(VLOOKUP($A43,'Import OffPeak'!$A$3:HM$99,216,FALSE)-VLOOKUP($A43,'Import OffPeak change'!$A$106:HM$202,216,FALSE)))</f>
        <v>0</v>
      </c>
      <c r="HI43" s="6">
        <f>IF(ISERROR(VLOOKUP($A43,'Import OffPeak'!$A$3:HN$99,217,FALSE)-VLOOKUP($A43,'Import OffPeak change'!$A$106:HN$202,217,FALSE)),0,(VLOOKUP($A43,'Import OffPeak'!$A$3:HN$99,217,FALSE)-VLOOKUP($A43,'Import OffPeak change'!$A$106:HN$202,217,FALSE)))</f>
        <v>0</v>
      </c>
      <c r="HJ43" s="6">
        <f>IF(ISERROR(VLOOKUP($A43,'Import OffPeak'!$A$3:HO$99,218,FALSE)-VLOOKUP($A43,'Import OffPeak change'!$A$106:HO$202,218,FALSE)),0,(VLOOKUP($A43,'Import OffPeak'!$A$3:HO$99,218,FALSE)-VLOOKUP($A43,'Import OffPeak change'!$A$106:HO$202,218,FALSE)))</f>
        <v>0</v>
      </c>
      <c r="HK43" s="6">
        <f>IF(ISERROR(VLOOKUP($A43,'Import OffPeak'!$A$3:HP$99,219,FALSE)-VLOOKUP($A43,'Import OffPeak change'!$A$106:HP$202,219,FALSE)),0,(VLOOKUP($A43,'Import OffPeak'!$A$3:HP$99,219,FALSE)-VLOOKUP($A43,'Import OffPeak change'!$A$106:HP$202,219,FALSE)))</f>
        <v>0</v>
      </c>
      <c r="HL43" s="6">
        <f>IF(ISERROR(VLOOKUP($A43,'Import OffPeak'!$A$3:HQ$99,220,FALSE)-VLOOKUP($A43,'Import OffPeak change'!$A$106:HQ$202,220,FALSE)),0,(VLOOKUP($A43,'Import OffPeak'!$A$3:HQ$99,220,FALSE)-VLOOKUP($A43,'Import OffPeak change'!$A$106:HQ$202,220,FALSE)))</f>
        <v>0</v>
      </c>
      <c r="HM43" s="6">
        <f>IF(ISERROR(VLOOKUP($A43,'Import OffPeak'!$A$3:HR$99,221,FALSE)-VLOOKUP($A43,'Import OffPeak change'!$A$106:HR$202,221,FALSE)),0,(VLOOKUP($A43,'Import OffPeak'!$A$3:HR$99,221,FALSE)-VLOOKUP($A43,'Import OffPeak change'!$A$106:HR$202,221,FALSE)))</f>
        <v>0</v>
      </c>
      <c r="HN43" s="6">
        <f>IF(ISERROR(VLOOKUP($A43,'Import OffPeak'!$A$3:HS$99,222,FALSE)-VLOOKUP($A43,'Import OffPeak change'!$A$106:HS$202,222,FALSE)),0,(VLOOKUP($A43,'Import OffPeak'!$A$3:HS$99,222,FALSE)-VLOOKUP($A43,'Import OffPeak change'!$A$106:HS$202,222,FALSE)))</f>
        <v>0</v>
      </c>
      <c r="HO43" s="6">
        <f>IF(ISERROR(VLOOKUP($A43,'Import OffPeak'!$A$3:HT$99,223,FALSE)-VLOOKUP($A43,'Import OffPeak change'!$A$106:HT$202,223,FALSE)),0,(VLOOKUP($A43,'Import OffPeak'!$A$3:HT$99,223,FALSE)-VLOOKUP($A43,'Import OffPeak change'!$A$106:HT$202,223,FALSE)))</f>
        <v>0</v>
      </c>
      <c r="HP43" s="6">
        <f>IF(ISERROR(VLOOKUP($A43,'Import OffPeak'!$A$3:HU$99,224,FALSE)-VLOOKUP($A43,'Import OffPeak change'!$A$106:HU$202,224,FALSE)),0,(VLOOKUP($A43,'Import OffPeak'!$A$3:HU$99,224,FALSE)-VLOOKUP($A43,'Import OffPeak change'!$A$106:HU$202,224,FALSE)))</f>
        <v>0</v>
      </c>
      <c r="HQ43" s="6">
        <f>IF(ISERROR(VLOOKUP($A43,'Import OffPeak'!$A$3:HV$99,225,FALSE)-VLOOKUP($A43,'Import OffPeak change'!$A$106:HV$202,225,FALSE)),0,(VLOOKUP($A43,'Import OffPeak'!$A$3:HV$99,225,FALSE)-VLOOKUP($A43,'Import OffPeak change'!$A$106:HV$202,225,FALSE)))</f>
        <v>0</v>
      </c>
      <c r="HR43" s="6">
        <f>IF(ISERROR(VLOOKUP($A43,'Import OffPeak'!$A$3:HW$99,226,FALSE)-VLOOKUP($A43,'Import OffPeak change'!$A$106:HW$202,226,FALSE)),0,(VLOOKUP($A43,'Import OffPeak'!$A$3:HW$99,226,FALSE)-VLOOKUP($A43,'Import OffPeak change'!$A$106:HW$202,226,FALSE)))</f>
        <v>0</v>
      </c>
      <c r="HS43" s="6">
        <f>IF(ISERROR(VLOOKUP($A43,'Import OffPeak'!$A$3:HX$99,227,FALSE)-VLOOKUP($A43,'Import OffPeak change'!$A$106:HX$202,227,FALSE)),0,(VLOOKUP($A43,'Import OffPeak'!$A$3:HX$99,227,FALSE)-VLOOKUP($A43,'Import OffPeak change'!$A$106:HX$202,227,FALSE)))</f>
        <v>0</v>
      </c>
      <c r="HT43" s="6">
        <f>IF(ISERROR(VLOOKUP($A43,'Import OffPeak'!$A$3:HY$99,228,FALSE)-VLOOKUP($A43,'Import OffPeak change'!$A$106:HY$202,228,FALSE)),0,(VLOOKUP($A43,'Import OffPeak'!$A$3:HY$99,228,FALSE)-VLOOKUP($A43,'Import OffPeak change'!$A$106:HY$202,228,FALSE)))</f>
        <v>0</v>
      </c>
      <c r="HU43" s="6">
        <f>IF(ISERROR(VLOOKUP($A43,'Import OffPeak'!$A$3:HZ$99,229,FALSE)-VLOOKUP($A43,'Import OffPeak change'!$A$106:HZ$202,229,FALSE)),0,(VLOOKUP($A43,'Import OffPeak'!$A$3:HZ$99,229,FALSE)-VLOOKUP($A43,'Import OffPeak change'!$A$106:HZ$202,229,FALSE)))</f>
        <v>0</v>
      </c>
      <c r="HV43" s="6">
        <f>IF(ISERROR(VLOOKUP($A43,'Import OffPeak'!$A$3:IA$99,230,FALSE)-VLOOKUP($A43,'Import OffPeak change'!$A$106:IA$202,230,FALSE)),0,(VLOOKUP($A43,'Import OffPeak'!$A$3:IA$99,230,FALSE)-VLOOKUP($A43,'Import OffPeak change'!$A$106:IA$202,230,FALSE)))</f>
        <v>0</v>
      </c>
      <c r="HW43" s="6">
        <f>IF(ISERROR(VLOOKUP($A43,'Import OffPeak'!$A$3:IB$99,231,FALSE)-VLOOKUP($A43,'Import OffPeak change'!$A$106:IB$202,231,FALSE)),0,(VLOOKUP($A43,'Import OffPeak'!$A$3:IB$99,231,FALSE)-VLOOKUP($A43,'Import OffPeak change'!$A$106:IB$202,231,FALSE)))</f>
        <v>0</v>
      </c>
      <c r="HX43" s="6">
        <f>IF(ISERROR(VLOOKUP($A43,'Import OffPeak'!$A$3:IC$99,232,FALSE)-VLOOKUP($A43,'Import OffPeak change'!$A$106:IC$202,232,FALSE)),0,(VLOOKUP($A43,'Import OffPeak'!$A$3:IC$99,232,FALSE)-VLOOKUP($A43,'Import OffPeak change'!$A$106:IC$202,232,FALSE)))</f>
        <v>0</v>
      </c>
      <c r="HY43" s="6">
        <f>IF(ISERROR(VLOOKUP($A43,'Import OffPeak'!$A$3:ID$99,233,FALSE)-VLOOKUP($A43,'Import OffPeak change'!$A$106:ID$202,233,FALSE)),0,(VLOOKUP($A43,'Import OffPeak'!$A$3:ID$99,233,FALSE)-VLOOKUP($A43,'Import OffPeak change'!$A$106:ID$202,233,FALSE)))</f>
        <v>0</v>
      </c>
      <c r="HZ43" s="6">
        <f>IF(ISERROR(VLOOKUP($A43,'Import OffPeak'!$A$3:IE$99,234,FALSE)-VLOOKUP($A43,'Import OffPeak change'!$A$106:IE$202,234,FALSE)),0,(VLOOKUP($A43,'Import OffPeak'!$A$3:IE$99,234,FALSE)-VLOOKUP($A43,'Import OffPeak change'!$A$106:IE$202,234,FALSE)))</f>
        <v>0</v>
      </c>
      <c r="IA43" s="6">
        <f>IF(ISERROR(VLOOKUP($A43,'Import OffPeak'!$A$3:IF$99,235,FALSE)-VLOOKUP($A43,'Import OffPeak change'!$A$106:IF$202,235,FALSE)),0,(VLOOKUP($A43,'Import OffPeak'!$A$3:IF$99,235,FALSE)-VLOOKUP($A43,'Import OffPeak change'!$A$106:IF$202,235,FALSE)))</f>
        <v>0</v>
      </c>
      <c r="IB43" s="6">
        <f>IF(ISERROR(VLOOKUP($A43,'Import OffPeak'!$A$3:IG$99,236,FALSE)-VLOOKUP($A43,'Import OffPeak change'!$A$106:IG$202,236,FALSE)),0,(VLOOKUP($A43,'Import OffPeak'!$A$3:IG$99,236,FALSE)-VLOOKUP($A43,'Import OffPeak change'!$A$106:IG$202,236,FALSE)))</f>
        <v>0</v>
      </c>
      <c r="IC43" s="6">
        <f>IF(ISERROR(VLOOKUP($A43,'Import OffPeak'!$A$3:IH$99,237,FALSE)-VLOOKUP($A43,'Import OffPeak change'!$A$106:IH$202,237,FALSE)),0,(VLOOKUP($A43,'Import OffPeak'!$A$3:IH$99,237,FALSE)-VLOOKUP($A43,'Import OffPeak change'!$A$106:IH$202,237,FALSE)))</f>
        <v>0</v>
      </c>
      <c r="ID43" s="6">
        <f>IF(ISERROR(VLOOKUP($A43,'Import OffPeak'!$A$3:II$99,238,FALSE)-VLOOKUP($A43,'Import OffPeak change'!$A$106:II$202,238,FALSE)),0,(VLOOKUP($A43,'Import OffPeak'!$A$3:II$99,238,FALSE)-VLOOKUP($A43,'Import OffPeak change'!$A$106:II$202,238,FALSE)))</f>
        <v>2185.8607582218829</v>
      </c>
      <c r="IE43" s="6">
        <f>IF(ISERROR(VLOOKUP($A43,'Import OffPeak'!$A$3:IJ$99,239,FALSE)-VLOOKUP($A43,'Import OffPeak change'!$A$106:IJ$202,239,FALSE)),0,(VLOOKUP($A43,'Import OffPeak'!$A$3:IJ$99,239,FALSE)-VLOOKUP($A43,'Import OffPeak change'!$A$106:IJ$202,239,FALSE)))</f>
        <v>2185.8607582218829</v>
      </c>
    </row>
    <row r="44" spans="1:239">
      <c r="A44" s="168" t="str">
        <f>IF('Import OffPeak'!A41=0,"",'Import OffPeak'!A41)</f>
        <v/>
      </c>
      <c r="B44" s="6"/>
      <c r="C44" s="6"/>
      <c r="D44" s="6"/>
      <c r="E44" s="6"/>
      <c r="F44" s="6"/>
      <c r="G44" s="6">
        <f>IF(ISERROR(VLOOKUP($A44,'Import OffPeak'!$A$3:L$99,7,FALSE)-VLOOKUP($A44,'Import OffPeak change'!$A$106:L$202,7,FALSE)),0,(VLOOKUP($A44,'Import OffPeak'!$A$3:L$99,7,FALSE)-VLOOKUP($A44,'Import OffPeak change'!$A$106:L$202,7,FALSE)))</f>
        <v>0</v>
      </c>
      <c r="H44" s="6">
        <f>IF(ISERROR(VLOOKUP($A44,'Import OffPeak'!$A$3:M$99,8,FALSE)-VLOOKUP($A44,'Import OffPeak change'!$A$106:M$202,8,FALSE)),0,(VLOOKUP($A44,'Import OffPeak'!$A$3:M$99,8,FALSE)-VLOOKUP($A44,'Import OffPeak change'!$A$106:M$202,8,FALSE)))</f>
        <v>0</v>
      </c>
      <c r="I44" s="6">
        <f>IF(ISERROR(VLOOKUP($A44,'Import OffPeak'!$A$3:N$99,9,FALSE)-VLOOKUP($A44,'Import OffPeak change'!$A$106:N$202,9,FALSE)),0,(VLOOKUP($A44,'Import OffPeak'!$A$3:N$99,9,FALSE)-VLOOKUP($A44,'Import OffPeak change'!$A$106:N$202,9,FALSE)))</f>
        <v>0</v>
      </c>
      <c r="J44" s="6">
        <f>IF(ISERROR(VLOOKUP($A44,'Import OffPeak'!$A$3:O$99,10,FALSE)-VLOOKUP($A44,'Import OffPeak change'!$A$106:O$202,10,FALSE)),0,(VLOOKUP($A44,'Import OffPeak'!$A$3:O$99,10,FALSE)-VLOOKUP($A44,'Import OffPeak change'!$A$106:O$202,10,FALSE)))</f>
        <v>0</v>
      </c>
      <c r="K44" s="6">
        <f>IF(ISERROR(VLOOKUP($A44,'Import OffPeak'!$A$3:P$99,11,FALSE)-VLOOKUP($A44,'Import OffPeak change'!$A$106:P$202,11,FALSE)),0,(VLOOKUP($A44,'Import OffPeak'!$A$3:P$99,11,FALSE)-VLOOKUP($A44,'Import OffPeak change'!$A$106:P$202,11,FALSE)))</f>
        <v>0</v>
      </c>
      <c r="L44" s="6">
        <f>IF(ISERROR(VLOOKUP($A44,'Import OffPeak'!$A$3:Q$99,12,FALSE)-VLOOKUP($A44,'Import OffPeak change'!$A$106:Q$202,12,FALSE)),0,(VLOOKUP($A44,'Import OffPeak'!$A$3:Q$99,12,FALSE)-VLOOKUP($A44,'Import OffPeak change'!$A$106:Q$202,12,FALSE)))</f>
        <v>0</v>
      </c>
      <c r="M44" s="6">
        <f>IF(ISERROR(VLOOKUP($A44,'Import OffPeak'!$A$3:R$99,13,FALSE)-VLOOKUP($A44,'Import OffPeak change'!$A$106:R$202,13,FALSE)),0,(VLOOKUP($A44,'Import OffPeak'!$A$3:R$99,13,FALSE)-VLOOKUP($A44,'Import OffPeak change'!$A$106:R$202,13,FALSE)))</f>
        <v>0</v>
      </c>
      <c r="N44" s="6">
        <f>IF(ISERROR(VLOOKUP($A44,'Import OffPeak'!$A$3:S$99,14,FALSE)-VLOOKUP($A44,'Import OffPeak change'!$A$106:S$202,14,FALSE)),0,(VLOOKUP($A44,'Import OffPeak'!$A$3:S$99,14,FALSE)-VLOOKUP($A44,'Import OffPeak change'!$A$106:S$202,14,FALSE)))</f>
        <v>0</v>
      </c>
      <c r="O44" s="6">
        <f>IF(ISERROR(VLOOKUP($A44,'Import OffPeak'!$A$3:T$99,15,FALSE)-VLOOKUP($A44,'Import OffPeak change'!$A$106:T$202,15,FALSE)),0,(VLOOKUP($A44,'Import OffPeak'!$A$3:T$99,15,FALSE)-VLOOKUP($A44,'Import OffPeak change'!$A$106:T$202,15,FALSE)))</f>
        <v>0</v>
      </c>
      <c r="P44" s="6">
        <f>IF(ISERROR(VLOOKUP($A44,'Import OffPeak'!$A$3:U$99,16,FALSE)-VLOOKUP($A44,'Import OffPeak change'!$A$106:U$202,16,FALSE)),0,(VLOOKUP($A44,'Import OffPeak'!$A$3:U$99,16,FALSE)-VLOOKUP($A44,'Import OffPeak change'!$A$106:U$202,16,FALSE)))</f>
        <v>0</v>
      </c>
      <c r="Q44" s="6">
        <f>IF(ISERROR(VLOOKUP($A44,'Import OffPeak'!$A$3:V$99,17,FALSE)-VLOOKUP($A44,'Import OffPeak change'!$A$106:V$202,17,FALSE)),0,(VLOOKUP($A44,'Import OffPeak'!$A$3:V$99,17,FALSE)-VLOOKUP($A44,'Import OffPeak change'!$A$106:V$202,17,FALSE)))</f>
        <v>0</v>
      </c>
      <c r="R44" s="6">
        <f>IF(ISERROR(VLOOKUP($A44,'Import OffPeak'!$A$3:W$99,18,FALSE)-VLOOKUP($A44,'Import OffPeak change'!$A$106:W$202,18,FALSE)),0,(VLOOKUP($A44,'Import OffPeak'!$A$3:W$99,18,FALSE)-VLOOKUP($A44,'Import OffPeak change'!$A$106:W$202,18,FALSE)))</f>
        <v>0</v>
      </c>
      <c r="S44" s="6">
        <f>IF(ISERROR(VLOOKUP($A44,'Import OffPeak'!$A$3:X$99,19,FALSE)-VLOOKUP($A44,'Import OffPeak change'!$A$106:X$202,19,FALSE)),0,(VLOOKUP($A44,'Import OffPeak'!$A$3:X$99,19,FALSE)-VLOOKUP($A44,'Import OffPeak change'!$A$106:X$202,19,FALSE)))</f>
        <v>0</v>
      </c>
      <c r="T44" s="6">
        <f>IF(ISERROR(VLOOKUP($A44,'Import OffPeak'!$A$3:Y$99,20,FALSE)-VLOOKUP($A44,'Import OffPeak change'!$A$106:Y$202,20,FALSE)),0,(VLOOKUP($A44,'Import OffPeak'!$A$3:Y$99,20,FALSE)-VLOOKUP($A44,'Import OffPeak change'!$A$106:Y$202,20,FALSE)))</f>
        <v>0</v>
      </c>
      <c r="U44" s="6">
        <f>IF(ISERROR(VLOOKUP($A44,'Import OffPeak'!$A$3:Z$99,21,FALSE)-VLOOKUP($A44,'Import OffPeak change'!$A$106:Z$202,21,FALSE)),0,(VLOOKUP($A44,'Import OffPeak'!$A$3:Z$99,21,FALSE)-VLOOKUP($A44,'Import OffPeak change'!$A$106:Z$202,21,FALSE)))</f>
        <v>0</v>
      </c>
      <c r="V44" s="6">
        <f>IF(ISERROR(VLOOKUP($A44,'Import OffPeak'!$A$3:AA$99,22,FALSE)-VLOOKUP($A44,'Import OffPeak change'!$A$106:AA$202,22,FALSE)),0,(VLOOKUP($A44,'Import OffPeak'!$A$3:AA$99,22,FALSE)-VLOOKUP($A44,'Import OffPeak change'!$A$106:AA$202,22,FALSE)))</f>
        <v>0</v>
      </c>
      <c r="W44" s="6">
        <f>IF(ISERROR(VLOOKUP($A44,'Import OffPeak'!$A$3:AB$99,23,FALSE)-VLOOKUP($A44,'Import OffPeak change'!$A$106:AB$202,23,FALSE)),0,(VLOOKUP($A44,'Import OffPeak'!$A$3:AB$99,23,FALSE)-VLOOKUP($A44,'Import OffPeak change'!$A$106:AB$202,23,FALSE)))</f>
        <v>0</v>
      </c>
      <c r="X44" s="6">
        <f>IF(ISERROR(VLOOKUP($A44,'Import OffPeak'!$A$3:AC$99,24,FALSE)-VLOOKUP($A44,'Import OffPeak change'!$A$106:AC$202,24,FALSE)),0,(VLOOKUP($A44,'Import OffPeak'!$A$3:AC$99,24,FALSE)-VLOOKUP($A44,'Import OffPeak change'!$A$106:AC$202,24,FALSE)))</f>
        <v>0</v>
      </c>
      <c r="Y44" s="6">
        <f>IF(ISERROR(VLOOKUP($A44,'Import OffPeak'!$A$3:AD$99,25,FALSE)-VLOOKUP($A44,'Import OffPeak change'!$A$106:AD$202,25,FALSE)),0,(VLOOKUP($A44,'Import OffPeak'!$A$3:AD$99,25,FALSE)-VLOOKUP($A44,'Import OffPeak change'!$A$106:AD$202,25,FALSE)))</f>
        <v>0</v>
      </c>
      <c r="Z44" s="6">
        <f>IF(ISERROR(VLOOKUP($A44,'Import OffPeak'!$A$3:AE$99,26,FALSE)-VLOOKUP($A44,'Import OffPeak change'!$A$106:AE$202,26,FALSE)),0,(VLOOKUP($A44,'Import OffPeak'!$A$3:AE$99,26,FALSE)-VLOOKUP($A44,'Import OffPeak change'!$A$106:AE$202,26,FALSE)))</f>
        <v>0</v>
      </c>
      <c r="AA44" s="6">
        <f>IF(ISERROR(VLOOKUP($A44,'Import OffPeak'!$A$3:AF$99,27,FALSE)-VLOOKUP($A44,'Import OffPeak change'!$A$106:AF$202,27,FALSE)),0,(VLOOKUP($A44,'Import OffPeak'!$A$3:AF$99,27,FALSE)-VLOOKUP($A44,'Import OffPeak change'!$A$106:AF$202,27,FALSE)))</f>
        <v>0</v>
      </c>
      <c r="AB44" s="6">
        <f>IF(ISERROR(VLOOKUP($A44,'Import OffPeak'!$A$3:AG$99,28,FALSE)-VLOOKUP($A44,'Import OffPeak change'!$A$106:AG$202,28,FALSE)),0,(VLOOKUP($A44,'Import OffPeak'!$A$3:AG$99,28,FALSE)-VLOOKUP($A44,'Import OffPeak change'!$A$106:AG$202,28,FALSE)))</f>
        <v>0</v>
      </c>
      <c r="AC44" s="6">
        <f>IF(ISERROR(VLOOKUP($A44,'Import OffPeak'!$A$3:AH$99,29,FALSE)-VLOOKUP($A44,'Import OffPeak change'!$A$106:AH$202,29,FALSE)),0,(VLOOKUP($A44,'Import OffPeak'!$A$3:AH$99,29,FALSE)-VLOOKUP($A44,'Import OffPeak change'!$A$106:AH$202,29,FALSE)))</f>
        <v>0</v>
      </c>
      <c r="AD44" s="6">
        <f>IF(ISERROR(VLOOKUP($A44,'Import OffPeak'!$A$3:AI$99,30,FALSE)-VLOOKUP($A44,'Import OffPeak change'!$A$106:AI$202,30,FALSE)),0,(VLOOKUP($A44,'Import OffPeak'!$A$3:AI$99,30,FALSE)-VLOOKUP($A44,'Import OffPeak change'!$A$106:AI$202,30,FALSE)))</f>
        <v>0</v>
      </c>
      <c r="AE44" s="6">
        <f>IF(ISERROR(VLOOKUP($A44,'Import OffPeak'!$A$3:AJ$99,31,FALSE)-VLOOKUP($A44,'Import OffPeak change'!$A$106:AJ$202,31,FALSE)),0,(VLOOKUP($A44,'Import OffPeak'!$A$3:AJ$99,31,FALSE)-VLOOKUP($A44,'Import OffPeak change'!$A$106:AJ$202,31,FALSE)))</f>
        <v>0</v>
      </c>
      <c r="AF44" s="6">
        <f>IF(ISERROR(VLOOKUP($A44,'Import OffPeak'!$A$3:AK$99,32,FALSE)-VLOOKUP($A44,'Import OffPeak change'!$A$106:AK$202,32,FALSE)),0,(VLOOKUP($A44,'Import OffPeak'!$A$3:AK$99,32,FALSE)-VLOOKUP($A44,'Import OffPeak change'!$A$106:AK$202,32,FALSE)))</f>
        <v>0</v>
      </c>
      <c r="AG44" s="6">
        <f>IF(ISERROR(VLOOKUP($A44,'Import OffPeak'!$A$3:AL$99,33,FALSE)-VLOOKUP($A44,'Import OffPeak change'!$A$106:AL$202,33,FALSE)),0,(VLOOKUP($A44,'Import OffPeak'!$A$3:AL$99,33,FALSE)-VLOOKUP($A44,'Import OffPeak change'!$A$106:AL$202,33,FALSE)))</f>
        <v>0</v>
      </c>
      <c r="AH44" s="6">
        <f>IF(ISERROR(VLOOKUP($A44,'Import OffPeak'!$A$3:AM$99,34,FALSE)-VLOOKUP($A44,'Import OffPeak change'!$A$106:AM$202,34,FALSE)),0,(VLOOKUP($A44,'Import OffPeak'!$A$3:AM$99,34,FALSE)-VLOOKUP($A44,'Import OffPeak change'!$A$106:AM$202,34,FALSE)))</f>
        <v>0</v>
      </c>
      <c r="AI44" s="6">
        <f>IF(ISERROR(VLOOKUP($A44,'Import OffPeak'!$A$3:AN$99,35,FALSE)-VLOOKUP($A44,'Import OffPeak change'!$A$106:AN$202,35,FALSE)),0,(VLOOKUP($A44,'Import OffPeak'!$A$3:AN$99,35,FALSE)-VLOOKUP($A44,'Import OffPeak change'!$A$106:AN$202,35,FALSE)))</f>
        <v>0</v>
      </c>
      <c r="AJ44" s="6">
        <f>IF(ISERROR(VLOOKUP($A44,'Import OffPeak'!$A$3:AO$99,36,FALSE)-VLOOKUP($A44,'Import OffPeak change'!$A$106:AO$202,36,FALSE)),0,(VLOOKUP($A44,'Import OffPeak'!$A$3:AO$99,36,FALSE)-VLOOKUP($A44,'Import OffPeak change'!$A$106:AO$202,36,FALSE)))</f>
        <v>0</v>
      </c>
      <c r="AK44" s="6">
        <f>IF(ISERROR(VLOOKUP($A44,'Import OffPeak'!$A$3:AP$99,37,FALSE)-VLOOKUP($A44,'Import OffPeak change'!$A$106:AP$202,37,FALSE)),0,(VLOOKUP($A44,'Import OffPeak'!$A$3:AP$99,37,FALSE)-VLOOKUP($A44,'Import OffPeak change'!$A$106:AP$202,37,FALSE)))</f>
        <v>0</v>
      </c>
      <c r="AL44" s="6">
        <f>IF(ISERROR(VLOOKUP($A44,'Import OffPeak'!$A$3:AQ$99,38,FALSE)-VLOOKUP($A44,'Import OffPeak change'!$A$106:AQ$202,38,FALSE)),0,(VLOOKUP($A44,'Import OffPeak'!$A$3:AQ$99,38,FALSE)-VLOOKUP($A44,'Import OffPeak change'!$A$106:AQ$202,38,FALSE)))</f>
        <v>0</v>
      </c>
      <c r="AM44" s="6">
        <f>IF(ISERROR(VLOOKUP($A44,'Import OffPeak'!$A$3:AR$99,39,FALSE)-VLOOKUP($A44,'Import OffPeak change'!$A$106:AR$202,39,FALSE)),0,(VLOOKUP($A44,'Import OffPeak'!$A$3:AR$99,39,FALSE)-VLOOKUP($A44,'Import OffPeak change'!$A$106:AR$202,39,FALSE)))</f>
        <v>0</v>
      </c>
      <c r="AN44" s="6">
        <f>IF(ISERROR(VLOOKUP($A44,'Import OffPeak'!$A$3:AS$99,40,FALSE)-VLOOKUP($A44,'Import OffPeak change'!$A$106:AS$202,40,FALSE)),0,(VLOOKUP($A44,'Import OffPeak'!$A$3:AS$99,40,FALSE)-VLOOKUP($A44,'Import OffPeak change'!$A$106:AS$202,40,FALSE)))</f>
        <v>0</v>
      </c>
      <c r="AO44" s="6">
        <f>IF(ISERROR(VLOOKUP($A44,'Import OffPeak'!$A$3:AT$99,41,FALSE)-VLOOKUP($A44,'Import OffPeak change'!$A$106:AT$202,41,FALSE)),0,(VLOOKUP($A44,'Import OffPeak'!$A$3:AT$99,41,FALSE)-VLOOKUP($A44,'Import OffPeak change'!$A$106:AT$202,41,FALSE)))</f>
        <v>0</v>
      </c>
      <c r="AP44" s="6">
        <f>IF(ISERROR(VLOOKUP($A44,'Import OffPeak'!$A$3:AU$99,42,FALSE)-VLOOKUP($A44,'Import OffPeak change'!$A$106:AU$202,42,FALSE)),0,(VLOOKUP($A44,'Import OffPeak'!$A$3:AU$99,42,FALSE)-VLOOKUP($A44,'Import OffPeak change'!$A$106:AU$202,42,FALSE)))</f>
        <v>0</v>
      </c>
      <c r="AQ44" s="6">
        <f>IF(ISERROR(VLOOKUP($A44,'Import OffPeak'!$A$3:AV$99,43,FALSE)-VLOOKUP($A44,'Import OffPeak change'!$A$106:AV$202,43,FALSE)),0,(VLOOKUP($A44,'Import OffPeak'!$A$3:AV$99,43,FALSE)-VLOOKUP($A44,'Import OffPeak change'!$A$106:AV$202,43,FALSE)))</f>
        <v>0</v>
      </c>
      <c r="AR44" s="6">
        <f>IF(ISERROR(VLOOKUP($A44,'Import OffPeak'!$A$3:AW$99,44,FALSE)-VLOOKUP($A44,'Import OffPeak change'!$A$106:AW$202,44,FALSE)),0,(VLOOKUP($A44,'Import OffPeak'!$A$3:AW$99,44,FALSE)-VLOOKUP($A44,'Import OffPeak change'!$A$106:AW$202,44,FALSE)))</f>
        <v>0</v>
      </c>
      <c r="AS44" s="6">
        <f>IF(ISERROR(VLOOKUP($A44,'Import OffPeak'!$A$3:AX$99,45,FALSE)-VLOOKUP($A44,'Import OffPeak change'!$A$106:AX$202,45,FALSE)),0,(VLOOKUP($A44,'Import OffPeak'!$A$3:AX$99,45,FALSE)-VLOOKUP($A44,'Import OffPeak change'!$A$106:AX$202,45,FALSE)))</f>
        <v>0</v>
      </c>
      <c r="AT44" s="6">
        <f>IF(ISERROR(VLOOKUP($A44,'Import OffPeak'!$A$3:AY$99,46,FALSE)-VLOOKUP($A44,'Import OffPeak change'!$A$106:AY$202,46,FALSE)),0,(VLOOKUP($A44,'Import OffPeak'!$A$3:AY$99,46,FALSE)-VLOOKUP($A44,'Import OffPeak change'!$A$106:AY$202,46,FALSE)))</f>
        <v>0</v>
      </c>
      <c r="AU44" s="6">
        <f>IF(ISERROR(VLOOKUP($A44,'Import OffPeak'!$A$3:AZ$99,47,FALSE)-VLOOKUP($A44,'Import OffPeak change'!$A$106:AZ$202,47,FALSE)),0,(VLOOKUP($A44,'Import OffPeak'!$A$3:AZ$99,47,FALSE)-VLOOKUP($A44,'Import OffPeak change'!$A$106:AZ$202,47,FALSE)))</f>
        <v>0</v>
      </c>
      <c r="AV44" s="6">
        <f>IF(ISERROR(VLOOKUP($A44,'Import OffPeak'!$A$3:BA$99,48,FALSE)-VLOOKUP($A44,'Import OffPeak change'!$A$106:BA$202,48,FALSE)),0,(VLOOKUP($A44,'Import OffPeak'!$A$3:BA$99,48,FALSE)-VLOOKUP($A44,'Import OffPeak change'!$A$106:BA$202,48,FALSE)))</f>
        <v>0</v>
      </c>
      <c r="AW44" s="6">
        <f>IF(ISERROR(VLOOKUP($A44,'Import OffPeak'!$A$3:BB$99,49,FALSE)-VLOOKUP($A44,'Import OffPeak change'!$A$106:BB$202,49,FALSE)),0,(VLOOKUP($A44,'Import OffPeak'!$A$3:BB$99,49,FALSE)-VLOOKUP($A44,'Import OffPeak change'!$A$106:BB$202,49,FALSE)))</f>
        <v>0</v>
      </c>
      <c r="AX44" s="6">
        <f>IF(ISERROR(VLOOKUP($A44,'Import OffPeak'!$A$3:BC$99,50,FALSE)-VLOOKUP($A44,'Import OffPeak change'!$A$106:BC$202,50,FALSE)),0,(VLOOKUP($A44,'Import OffPeak'!$A$3:BC$99,50,FALSE)-VLOOKUP($A44,'Import OffPeak change'!$A$106:BC$202,50,FALSE)))</f>
        <v>0</v>
      </c>
      <c r="AY44" s="6">
        <f>IF(ISERROR(VLOOKUP($A44,'Import OffPeak'!$A$3:BD$99,51,FALSE)-VLOOKUP($A44,'Import OffPeak change'!$A$106:BD$202,51,FALSE)),0,(VLOOKUP($A44,'Import OffPeak'!$A$3:BD$99,51,FALSE)-VLOOKUP($A44,'Import OffPeak change'!$A$106:BD$202,51,FALSE)))</f>
        <v>0</v>
      </c>
      <c r="AZ44" s="6">
        <f>IF(ISERROR(VLOOKUP($A44,'Import OffPeak'!$A$3:BE$99,52,FALSE)-VLOOKUP($A44,'Import OffPeak change'!$A$106:BE$202,52,FALSE)),0,(VLOOKUP($A44,'Import OffPeak'!$A$3:BE$99,52,FALSE)-VLOOKUP($A44,'Import OffPeak change'!$A$106:BE$202,52,FALSE)))</f>
        <v>0</v>
      </c>
      <c r="BA44" s="6">
        <f>IF(ISERROR(VLOOKUP($A44,'Import OffPeak'!$A$3:BF$99,53,FALSE)-VLOOKUP($A44,'Import OffPeak change'!$A$106:BF$202,53,FALSE)),0,(VLOOKUP($A44,'Import OffPeak'!$A$3:BF$99,53,FALSE)-VLOOKUP($A44,'Import OffPeak change'!$A$106:BF$202,53,FALSE)))</f>
        <v>0</v>
      </c>
      <c r="BB44" s="6">
        <f>IF(ISERROR(VLOOKUP($A44,'Import OffPeak'!$A$3:BG$99,54,FALSE)-VLOOKUP($A44,'Import OffPeak change'!$A$106:BG$202,54,FALSE)),0,(VLOOKUP($A44,'Import OffPeak'!$A$3:BG$99,54,FALSE)-VLOOKUP($A44,'Import OffPeak change'!$A$106:BG$202,54,FALSE)))</f>
        <v>0</v>
      </c>
      <c r="BC44" s="6">
        <f>IF(ISERROR(VLOOKUP($A44,'Import OffPeak'!$A$3:BH$99,55,FALSE)-VLOOKUP($A44,'Import OffPeak change'!$A$106:BH$202,55,FALSE)),0,(VLOOKUP($A44,'Import OffPeak'!$A$3:BH$99,55,FALSE)-VLOOKUP($A44,'Import OffPeak change'!$A$106:BH$202,55,FALSE)))</f>
        <v>0</v>
      </c>
      <c r="BD44" s="6">
        <f>IF(ISERROR(VLOOKUP($A44,'Import OffPeak'!$A$3:BI$99,56,FALSE)-VLOOKUP($A44,'Import OffPeak change'!$A$106:BI$202,56,FALSE)),0,(VLOOKUP($A44,'Import OffPeak'!$A$3:BI$99,56,FALSE)-VLOOKUP($A44,'Import OffPeak change'!$A$106:BI$202,56,FALSE)))</f>
        <v>0</v>
      </c>
      <c r="BE44" s="6">
        <f>IF(ISERROR(VLOOKUP($A44,'Import OffPeak'!$A$3:BJ$99,57,FALSE)-VLOOKUP($A44,'Import OffPeak change'!$A$106:BJ$202,57,FALSE)),0,(VLOOKUP($A44,'Import OffPeak'!$A$3:BJ$99,57,FALSE)-VLOOKUP($A44,'Import OffPeak change'!$A$106:BJ$202,57,FALSE)))</f>
        <v>0</v>
      </c>
      <c r="BF44" s="6">
        <f>IF(ISERROR(VLOOKUP($A44,'Import OffPeak'!$A$3:BK$99,58,FALSE)-VLOOKUP($A44,'Import OffPeak change'!$A$106:BK$202,58,FALSE)),0,(VLOOKUP($A44,'Import OffPeak'!$A$3:BK$99,58,FALSE)-VLOOKUP($A44,'Import OffPeak change'!$A$106:BK$202,58,FALSE)))</f>
        <v>0</v>
      </c>
      <c r="BG44" s="6">
        <f>IF(ISERROR(VLOOKUP($A44,'Import OffPeak'!$A$3:BL$99,59,FALSE)-VLOOKUP($A44,'Import OffPeak change'!$A$106:BL$202,59,FALSE)),0,(VLOOKUP($A44,'Import OffPeak'!$A$3:BL$99,59,FALSE)-VLOOKUP($A44,'Import OffPeak change'!$A$106:BL$202,59,FALSE)))</f>
        <v>0</v>
      </c>
      <c r="BH44" s="6">
        <f>IF(ISERROR(VLOOKUP($A44,'Import OffPeak'!$A$3:BM$99,60,FALSE)-VLOOKUP($A44,'Import OffPeak change'!$A$106:BM$202,60,FALSE)),0,(VLOOKUP($A44,'Import OffPeak'!$A$3:BM$99,60,FALSE)-VLOOKUP($A44,'Import OffPeak change'!$A$106:BM$202,60,FALSE)))</f>
        <v>0</v>
      </c>
      <c r="BI44" s="6">
        <f>IF(ISERROR(VLOOKUP($A44,'Import OffPeak'!$A$3:BN$99,61,FALSE)-VLOOKUP($A44,'Import OffPeak change'!$A$106:BN$202,61,FALSE)),0,(VLOOKUP($A44,'Import OffPeak'!$A$3:BN$99,61,FALSE)-VLOOKUP($A44,'Import OffPeak change'!$A$106:BN$202,61,FALSE)))</f>
        <v>0</v>
      </c>
      <c r="BJ44" s="6">
        <f>IF(ISERROR(VLOOKUP($A44,'Import OffPeak'!$A$3:BO$99,62,FALSE)-VLOOKUP($A44,'Import OffPeak change'!$A$106:BO$202,62,FALSE)),0,(VLOOKUP($A44,'Import OffPeak'!$A$3:BO$99,62,FALSE)-VLOOKUP($A44,'Import OffPeak change'!$A$106:BO$202,62,FALSE)))</f>
        <v>0</v>
      </c>
      <c r="BK44" s="6">
        <f>IF(ISERROR(VLOOKUP($A44,'Import OffPeak'!$A$3:BP$99,63,FALSE)-VLOOKUP($A44,'Import OffPeak change'!$A$106:BP$202,63,FALSE)),0,(VLOOKUP($A44,'Import OffPeak'!$A$3:BP$99,63,FALSE)-VLOOKUP($A44,'Import OffPeak change'!$A$106:BP$202,63,FALSE)))</f>
        <v>0</v>
      </c>
      <c r="BL44" s="6">
        <f>IF(ISERROR(VLOOKUP($A44,'Import OffPeak'!$A$3:BQ$99,64,FALSE)-VLOOKUP($A44,'Import OffPeak change'!$A$106:BQ$202,64,FALSE)),0,(VLOOKUP($A44,'Import OffPeak'!$A$3:BQ$99,64,FALSE)-VLOOKUP($A44,'Import OffPeak change'!$A$106:BQ$202,64,FALSE)))</f>
        <v>0</v>
      </c>
      <c r="BM44" s="6">
        <f>IF(ISERROR(VLOOKUP($A44,'Import OffPeak'!$A$3:BR$99,65,FALSE)-VLOOKUP($A44,'Import OffPeak change'!$A$106:BR$202,65,FALSE)),0,(VLOOKUP($A44,'Import OffPeak'!$A$3:BR$99,65,FALSE)-VLOOKUP($A44,'Import OffPeak change'!$A$106:BR$202,65,FALSE)))</f>
        <v>0</v>
      </c>
      <c r="BN44" s="6">
        <f>IF(ISERROR(VLOOKUP($A44,'Import OffPeak'!$A$3:BS$99,66,FALSE)-VLOOKUP($A44,'Import OffPeak change'!$A$106:BS$202,66,FALSE)),0,(VLOOKUP($A44,'Import OffPeak'!$A$3:BS$99,66,FALSE)-VLOOKUP($A44,'Import OffPeak change'!$A$106:BS$202,66,FALSE)))</f>
        <v>0</v>
      </c>
      <c r="BO44" s="6">
        <f>IF(ISERROR(VLOOKUP($A44,'Import OffPeak'!$A$3:BT$99,67,FALSE)-VLOOKUP($A44,'Import OffPeak change'!$A$106:BT$202,67,FALSE)),0,(VLOOKUP($A44,'Import OffPeak'!$A$3:BT$99,67,FALSE)-VLOOKUP($A44,'Import OffPeak change'!$A$106:BT$202,67,FALSE)))</f>
        <v>0</v>
      </c>
      <c r="BP44" s="6">
        <f>IF(ISERROR(VLOOKUP($A44,'Import OffPeak'!$A$3:BU$99,68,FALSE)-VLOOKUP($A44,'Import OffPeak change'!$A$106:BU$202,68,FALSE)),0,(VLOOKUP($A44,'Import OffPeak'!$A$3:BU$99,68,FALSE)-VLOOKUP($A44,'Import OffPeak change'!$A$106:BU$202,68,FALSE)))</f>
        <v>0</v>
      </c>
      <c r="BQ44" s="6">
        <f>IF(ISERROR(VLOOKUP($A44,'Import OffPeak'!$A$3:BV$99,69,FALSE)-VLOOKUP($A44,'Import OffPeak change'!$A$106:BV$202,69,FALSE)),0,(VLOOKUP($A44,'Import OffPeak'!$A$3:BV$99,69,FALSE)-VLOOKUP($A44,'Import OffPeak change'!$A$106:BV$202,69,FALSE)))</f>
        <v>0</v>
      </c>
      <c r="BR44" s="6">
        <f>IF(ISERROR(VLOOKUP($A44,'Import OffPeak'!$A$3:BW$99,70,FALSE)-VLOOKUP($A44,'Import OffPeak change'!$A$106:BW$202,70,FALSE)),0,(VLOOKUP($A44,'Import OffPeak'!$A$3:BW$99,70,FALSE)-VLOOKUP($A44,'Import OffPeak change'!$A$106:BW$202,70,FALSE)))</f>
        <v>0</v>
      </c>
      <c r="BS44" s="6">
        <f>IF(ISERROR(VLOOKUP($A44,'Import OffPeak'!$A$3:BX$99,71,FALSE)-VLOOKUP($A44,'Import OffPeak change'!$A$106:BX$202,71,FALSE)),0,(VLOOKUP($A44,'Import OffPeak'!$A$3:BX$99,71,FALSE)-VLOOKUP($A44,'Import OffPeak change'!$A$106:BX$202,71,FALSE)))</f>
        <v>0</v>
      </c>
      <c r="BT44" s="6">
        <f>IF(ISERROR(VLOOKUP($A44,'Import OffPeak'!$A$3:BY$99,72,FALSE)-VLOOKUP($A44,'Import OffPeak change'!$A$106:BY$202,72,FALSE)),0,(VLOOKUP($A44,'Import OffPeak'!$A$3:BY$99,72,FALSE)-VLOOKUP($A44,'Import OffPeak change'!$A$106:BY$202,72,FALSE)))</f>
        <v>0</v>
      </c>
      <c r="BU44" s="6">
        <f>IF(ISERROR(VLOOKUP($A44,'Import OffPeak'!$A$3:BZ$99,73,FALSE)-VLOOKUP($A44,'Import OffPeak change'!$A$106:BZ$202,73,FALSE)),0,(VLOOKUP($A44,'Import OffPeak'!$A$3:BZ$99,73,FALSE)-VLOOKUP($A44,'Import OffPeak change'!$A$106:BZ$202,73,FALSE)))</f>
        <v>0</v>
      </c>
      <c r="BV44" s="6">
        <f>IF(ISERROR(VLOOKUP($A44,'Import OffPeak'!$A$3:CA$99,74,FALSE)-VLOOKUP($A44,'Import OffPeak change'!$A$106:CA$202,74,FALSE)),0,(VLOOKUP($A44,'Import OffPeak'!$A$3:CA$99,74,FALSE)-VLOOKUP($A44,'Import OffPeak change'!$A$106:CA$202,74,FALSE)))</f>
        <v>0</v>
      </c>
      <c r="BW44" s="6">
        <f>IF(ISERROR(VLOOKUP($A44,'Import OffPeak'!$A$3:CB$99,75,FALSE)-VLOOKUP($A44,'Import OffPeak change'!$A$106:CB$202,75,FALSE)),0,(VLOOKUP($A44,'Import OffPeak'!$A$3:CB$99,75,FALSE)-VLOOKUP($A44,'Import OffPeak change'!$A$106:CB$202,75,FALSE)))</f>
        <v>0</v>
      </c>
      <c r="BX44" s="6">
        <f>IF(ISERROR(VLOOKUP($A44,'Import OffPeak'!$A$3:CC$99,76,FALSE)-VLOOKUP($A44,'Import OffPeak change'!$A$106:CC$202,76,FALSE)),0,(VLOOKUP($A44,'Import OffPeak'!$A$3:CC$99,76,FALSE)-VLOOKUP($A44,'Import OffPeak change'!$A$106:CC$202,76,FALSE)))</f>
        <v>0</v>
      </c>
      <c r="BY44" s="6">
        <f>IF(ISERROR(VLOOKUP($A44,'Import OffPeak'!$A$3:CD$99,77,FALSE)-VLOOKUP($A44,'Import OffPeak change'!$A$106:CD$202,77,FALSE)),0,(VLOOKUP($A44,'Import OffPeak'!$A$3:CD$99,77,FALSE)-VLOOKUP($A44,'Import OffPeak change'!$A$106:CD$202,77,FALSE)))</f>
        <v>0</v>
      </c>
      <c r="BZ44" s="6">
        <f>IF(ISERROR(VLOOKUP($A44,'Import OffPeak'!$A$3:CE$99,78,FALSE)-VLOOKUP($A44,'Import OffPeak change'!$A$106:CE$202,78,FALSE)),0,(VLOOKUP($A44,'Import OffPeak'!$A$3:CE$99,78,FALSE)-VLOOKUP($A44,'Import OffPeak change'!$A$106:CE$202,78,FALSE)))</f>
        <v>0</v>
      </c>
      <c r="CA44" s="6">
        <f>IF(ISERROR(VLOOKUP($A44,'Import OffPeak'!$A$3:CF$99,79,FALSE)-VLOOKUP($A44,'Import OffPeak change'!$A$106:CF$202,79,FALSE)),0,(VLOOKUP($A44,'Import OffPeak'!$A$3:CF$99,79,FALSE)-VLOOKUP($A44,'Import OffPeak change'!$A$106:CF$202,79,FALSE)))</f>
        <v>0</v>
      </c>
      <c r="CB44" s="6">
        <f>IF(ISERROR(VLOOKUP($A44,'Import OffPeak'!$A$3:CG$99,80,FALSE)-VLOOKUP($A44,'Import OffPeak change'!$A$106:CG$202,80,FALSE)),0,(VLOOKUP($A44,'Import OffPeak'!$A$3:CG$99,80,FALSE)-VLOOKUP($A44,'Import OffPeak change'!$A$106:CG$202,80,FALSE)))</f>
        <v>0</v>
      </c>
      <c r="CC44" s="6">
        <f>IF(ISERROR(VLOOKUP($A44,'Import OffPeak'!$A$3:CH$99,81,FALSE)-VLOOKUP($A44,'Import OffPeak change'!$A$106:CH$202,81,FALSE)),0,(VLOOKUP($A44,'Import OffPeak'!$A$3:CH$99,81,FALSE)-VLOOKUP($A44,'Import OffPeak change'!$A$106:CH$202,81,FALSE)))</f>
        <v>0</v>
      </c>
      <c r="CD44" s="6">
        <f>IF(ISERROR(VLOOKUP($A44,'Import OffPeak'!$A$3:CI$99,82,FALSE)-VLOOKUP($A44,'Import OffPeak change'!$A$106:CI$202,82,FALSE)),0,(VLOOKUP($A44,'Import OffPeak'!$A$3:CI$99,82,FALSE)-VLOOKUP($A44,'Import OffPeak change'!$A$106:CI$202,82,FALSE)))</f>
        <v>0</v>
      </c>
      <c r="CE44" s="6">
        <f>IF(ISERROR(VLOOKUP($A44,'Import OffPeak'!$A$3:CJ$99,83,FALSE)-VLOOKUP($A44,'Import OffPeak change'!$A$106:CJ$202,83,FALSE)),0,(VLOOKUP($A44,'Import OffPeak'!$A$3:CJ$99,83,FALSE)-VLOOKUP($A44,'Import OffPeak change'!$A$106:CJ$202,83,FALSE)))</f>
        <v>0</v>
      </c>
      <c r="CF44" s="6">
        <f>IF(ISERROR(VLOOKUP($A44,'Import OffPeak'!$A$3:CK$99,84,FALSE)-VLOOKUP($A44,'Import OffPeak change'!$A$106:CK$202,84,FALSE)),0,(VLOOKUP($A44,'Import OffPeak'!$A$3:CK$99,84,FALSE)-VLOOKUP($A44,'Import OffPeak change'!$A$106:CK$202,84,FALSE)))</f>
        <v>0</v>
      </c>
      <c r="CG44" s="6">
        <f>IF(ISERROR(VLOOKUP($A44,'Import OffPeak'!$A$3:CL$99,85,FALSE)-VLOOKUP($A44,'Import OffPeak change'!$A$106:CL$202,85,FALSE)),0,(VLOOKUP($A44,'Import OffPeak'!$A$3:CL$99,85,FALSE)-VLOOKUP($A44,'Import OffPeak change'!$A$106:CL$202,85,FALSE)))</f>
        <v>0</v>
      </c>
      <c r="CH44" s="6">
        <f>IF(ISERROR(VLOOKUP($A44,'Import OffPeak'!$A$3:CM$99,86,FALSE)-VLOOKUP($A44,'Import OffPeak change'!$A$106:CM$202,86,FALSE)),0,(VLOOKUP($A44,'Import OffPeak'!$A$3:CM$99,86,FALSE)-VLOOKUP($A44,'Import OffPeak change'!$A$106:CM$202,86,FALSE)))</f>
        <v>0</v>
      </c>
      <c r="CI44" s="6">
        <f>IF(ISERROR(VLOOKUP($A44,'Import OffPeak'!$A$3:CN$99,87,FALSE)-VLOOKUP($A44,'Import OffPeak change'!$A$106:CN$202,87,FALSE)),0,(VLOOKUP($A44,'Import OffPeak'!$A$3:CN$99,87,FALSE)-VLOOKUP($A44,'Import OffPeak change'!$A$106:CN$202,87,FALSE)))</f>
        <v>0</v>
      </c>
      <c r="CJ44" s="6">
        <f>IF(ISERROR(VLOOKUP($A44,'Import OffPeak'!$A$3:CO$99,88,FALSE)-VLOOKUP($A44,'Import OffPeak change'!$A$106:CO$202,88,FALSE)),0,(VLOOKUP($A44,'Import OffPeak'!$A$3:CO$99,88,FALSE)-VLOOKUP($A44,'Import OffPeak change'!$A$106:CO$202,88,FALSE)))</f>
        <v>0</v>
      </c>
      <c r="CK44" s="6">
        <f>IF(ISERROR(VLOOKUP($A44,'Import OffPeak'!$A$3:CP$99,89,FALSE)-VLOOKUP($A44,'Import OffPeak change'!$A$106:CP$202,89,FALSE)),0,(VLOOKUP($A44,'Import OffPeak'!$A$3:CP$99,89,FALSE)-VLOOKUP($A44,'Import OffPeak change'!$A$106:CP$202,89,FALSE)))</f>
        <v>0</v>
      </c>
      <c r="CL44" s="6">
        <f>IF(ISERROR(VLOOKUP($A44,'Import OffPeak'!$A$3:CQ$99,90,FALSE)-VLOOKUP($A44,'Import OffPeak change'!$A$106:CQ$202,90,FALSE)),0,(VLOOKUP($A44,'Import OffPeak'!$A$3:CQ$99,90,FALSE)-VLOOKUP($A44,'Import OffPeak change'!$A$106:CQ$202,90,FALSE)))</f>
        <v>0</v>
      </c>
      <c r="CM44" s="6">
        <f>IF(ISERROR(VLOOKUP($A44,'Import OffPeak'!$A$3:CR$99,91,FALSE)-VLOOKUP($A44,'Import OffPeak change'!$A$106:CR$202,91,FALSE)),0,(VLOOKUP($A44,'Import OffPeak'!$A$3:CR$99,91,FALSE)-VLOOKUP($A44,'Import OffPeak change'!$A$106:CR$202,91,FALSE)))</f>
        <v>0</v>
      </c>
      <c r="CN44" s="6">
        <f>IF(ISERROR(VLOOKUP($A44,'Import OffPeak'!$A$3:CS$99,92,FALSE)-VLOOKUP($A44,'Import OffPeak change'!$A$106:CS$202,92,FALSE)),0,(VLOOKUP($A44,'Import OffPeak'!$A$3:CS$99,92,FALSE)-VLOOKUP($A44,'Import OffPeak change'!$A$106:CS$202,92,FALSE)))</f>
        <v>0</v>
      </c>
      <c r="CO44" s="6">
        <f>IF(ISERROR(VLOOKUP($A44,'Import OffPeak'!$A$3:CT$99,93,FALSE)-VLOOKUP($A44,'Import OffPeak change'!$A$106:CT$202,93,FALSE)),0,(VLOOKUP($A44,'Import OffPeak'!$A$3:CT$99,93,FALSE)-VLOOKUP($A44,'Import OffPeak change'!$A$106:CT$202,93,FALSE)))</f>
        <v>0</v>
      </c>
      <c r="CP44" s="6">
        <f>IF(ISERROR(VLOOKUP($A44,'Import OffPeak'!$A$3:CU$99,94,FALSE)-VLOOKUP($A44,'Import OffPeak change'!$A$106:CU$202,94,FALSE)),0,(VLOOKUP($A44,'Import OffPeak'!$A$3:CU$99,94,FALSE)-VLOOKUP($A44,'Import OffPeak change'!$A$106:CU$202,94,FALSE)))</f>
        <v>0</v>
      </c>
      <c r="CQ44" s="6">
        <f>IF(ISERROR(VLOOKUP($A44,'Import OffPeak'!$A$3:CV$99,95,FALSE)-VLOOKUP($A44,'Import OffPeak change'!$A$106:CV$202,95,FALSE)),0,(VLOOKUP($A44,'Import OffPeak'!$A$3:CV$99,95,FALSE)-VLOOKUP($A44,'Import OffPeak change'!$A$106:CV$202,95,FALSE)))</f>
        <v>0</v>
      </c>
      <c r="CR44" s="6">
        <f>IF(ISERROR(VLOOKUP($A44,'Import OffPeak'!$A$3:CW$99,96,FALSE)-VLOOKUP($A44,'Import OffPeak change'!$A$106:CW$202,96,FALSE)),0,(VLOOKUP($A44,'Import OffPeak'!$A$3:CW$99,96,FALSE)-VLOOKUP($A44,'Import OffPeak change'!$A$106:CW$202,96,FALSE)))</f>
        <v>0</v>
      </c>
      <c r="CS44" s="6">
        <f>IF(ISERROR(VLOOKUP($A44,'Import OffPeak'!$A$3:CX$99,97,FALSE)-VLOOKUP($A44,'Import OffPeak change'!$A$106:CX$202,97,FALSE)),0,(VLOOKUP($A44,'Import OffPeak'!$A$3:CX$99,97,FALSE)-VLOOKUP($A44,'Import OffPeak change'!$A$106:CX$202,97,FALSE)))</f>
        <v>0</v>
      </c>
      <c r="CT44" s="6">
        <f>IF(ISERROR(VLOOKUP($A44,'Import OffPeak'!$A$3:CY$99,98,FALSE)-VLOOKUP($A44,'Import OffPeak change'!$A$106:CY$202,98,FALSE)),0,(VLOOKUP($A44,'Import OffPeak'!$A$3:CY$99,98,FALSE)-VLOOKUP($A44,'Import OffPeak change'!$A$106:CY$202,98,FALSE)))</f>
        <v>0</v>
      </c>
      <c r="CU44" s="6">
        <f>IF(ISERROR(VLOOKUP($A44,'Import OffPeak'!$A$3:CZ$99,99,FALSE)-VLOOKUP($A44,'Import OffPeak change'!$A$106:CZ$202,99,FALSE)),0,(VLOOKUP($A44,'Import OffPeak'!$A$3:CZ$99,99,FALSE)-VLOOKUP($A44,'Import OffPeak change'!$A$106:CZ$202,99,FALSE)))</f>
        <v>0</v>
      </c>
      <c r="CV44" s="6">
        <f>IF(ISERROR(VLOOKUP($A44,'Import OffPeak'!$A$3:DA$99,100,FALSE)-VLOOKUP($A44,'Import OffPeak change'!$A$106:DA$202,100,FALSE)),0,(VLOOKUP($A44,'Import OffPeak'!$A$3:DA$99,100,FALSE)-VLOOKUP($A44,'Import OffPeak change'!$A$106:DA$202,100,FALSE)))</f>
        <v>0</v>
      </c>
      <c r="CW44" s="6">
        <f>IF(ISERROR(VLOOKUP($A44,'Import OffPeak'!$A$3:DB$99,101,FALSE)-VLOOKUP($A44,'Import OffPeak change'!$A$106:DB$202,101,FALSE)),0,(VLOOKUP($A44,'Import OffPeak'!$A$3:DB$99,101,FALSE)-VLOOKUP($A44,'Import OffPeak change'!$A$106:DB$202,101,FALSE)))</f>
        <v>0</v>
      </c>
      <c r="CX44" s="6">
        <f>IF(ISERROR(VLOOKUP($A44,'Import OffPeak'!$A$3:DC$99,102,FALSE)-VLOOKUP($A44,'Import OffPeak change'!$A$106:DC$202,102,FALSE)),0,(VLOOKUP($A44,'Import OffPeak'!$A$3:DC$99,102,FALSE)-VLOOKUP($A44,'Import OffPeak change'!$A$106:DC$202,102,FALSE)))</f>
        <v>0</v>
      </c>
      <c r="CY44" s="6">
        <f>IF(ISERROR(VLOOKUP($A44,'Import OffPeak'!$A$3:DD$99,103,FALSE)-VLOOKUP($A44,'Import OffPeak change'!$A$106:DD$202,103,FALSE)),0,(VLOOKUP($A44,'Import OffPeak'!$A$3:DD$99,103,FALSE)-VLOOKUP($A44,'Import OffPeak change'!$A$106:DD$202,103,FALSE)))</f>
        <v>0</v>
      </c>
      <c r="CZ44" s="6">
        <f>IF(ISERROR(VLOOKUP($A44,'Import OffPeak'!$A$3:DE$99,104,FALSE)-VLOOKUP($A44,'Import OffPeak change'!$A$106:DE$202,104,FALSE)),0,(VLOOKUP($A44,'Import OffPeak'!$A$3:DE$99,104,FALSE)-VLOOKUP($A44,'Import OffPeak change'!$A$106:DE$202,104,FALSE)))</f>
        <v>0</v>
      </c>
      <c r="DA44" s="6">
        <f>IF(ISERROR(VLOOKUP($A44,'Import OffPeak'!$A$3:DF$99,105,FALSE)-VLOOKUP($A44,'Import OffPeak change'!$A$106:DF$202,105,FALSE)),0,(VLOOKUP($A44,'Import OffPeak'!$A$3:DF$99,105,FALSE)-VLOOKUP($A44,'Import OffPeak change'!$A$106:DF$202,105,FALSE)))</f>
        <v>0</v>
      </c>
      <c r="DB44" s="6">
        <f>IF(ISERROR(VLOOKUP($A44,'Import OffPeak'!$A$3:DG$99,106,FALSE)-VLOOKUP($A44,'Import OffPeak change'!$A$106:DG$202,106,FALSE)),0,(VLOOKUP($A44,'Import OffPeak'!$A$3:DG$99,106,FALSE)-VLOOKUP($A44,'Import OffPeak change'!$A$106:DG$202,106,FALSE)))</f>
        <v>0</v>
      </c>
      <c r="DC44" s="6">
        <f>IF(ISERROR(VLOOKUP($A44,'Import OffPeak'!$A$3:DH$99,107,FALSE)-VLOOKUP($A44,'Import OffPeak change'!$A$106:DH$202,107,FALSE)),0,(VLOOKUP($A44,'Import OffPeak'!$A$3:DH$99,107,FALSE)-VLOOKUP($A44,'Import OffPeak change'!$A$106:DH$202,107,FALSE)))</f>
        <v>0</v>
      </c>
      <c r="DD44" s="6">
        <f>IF(ISERROR(VLOOKUP($A44,'Import OffPeak'!$A$3:DI$99,108,FALSE)-VLOOKUP($A44,'Import OffPeak change'!$A$106:DI$202,108,FALSE)),0,(VLOOKUP($A44,'Import OffPeak'!$A$3:DI$99,108,FALSE)-VLOOKUP($A44,'Import OffPeak change'!$A$106:DI$202,108,FALSE)))</f>
        <v>0</v>
      </c>
      <c r="DE44" s="6">
        <f>IF(ISERROR(VLOOKUP($A44,'Import OffPeak'!$A$3:DJ$99,109,FALSE)-VLOOKUP($A44,'Import OffPeak change'!$A$106:DJ$202,109,FALSE)),0,(VLOOKUP($A44,'Import OffPeak'!$A$3:DJ$99,109,FALSE)-VLOOKUP($A44,'Import OffPeak change'!$A$106:DJ$202,109,FALSE)))</f>
        <v>0</v>
      </c>
      <c r="DF44" s="6">
        <f>IF(ISERROR(VLOOKUP($A44,'Import OffPeak'!$A$3:DK$99,110,FALSE)-VLOOKUP($A44,'Import OffPeak change'!$A$106:DK$202,110,FALSE)),0,(VLOOKUP($A44,'Import OffPeak'!$A$3:DK$99,110,FALSE)-VLOOKUP($A44,'Import OffPeak change'!$A$106:DK$202,110,FALSE)))</f>
        <v>0</v>
      </c>
      <c r="DG44" s="6">
        <f>IF(ISERROR(VLOOKUP($A44,'Import OffPeak'!$A$3:DL$99,111,FALSE)-VLOOKUP($A44,'Import OffPeak change'!$A$106:DL$202,111,FALSE)),0,(VLOOKUP($A44,'Import OffPeak'!$A$3:DL$99,111,FALSE)-VLOOKUP($A44,'Import OffPeak change'!$A$106:DL$202,111,FALSE)))</f>
        <v>0</v>
      </c>
      <c r="DH44" s="6">
        <f>IF(ISERROR(VLOOKUP($A44,'Import OffPeak'!$A$3:DM$99,112,FALSE)-VLOOKUP($A44,'Import OffPeak change'!$A$106:DM$202,112,FALSE)),0,(VLOOKUP($A44,'Import OffPeak'!$A$3:DM$99,112,FALSE)-VLOOKUP($A44,'Import OffPeak change'!$A$106:DM$202,112,FALSE)))</f>
        <v>0</v>
      </c>
      <c r="DI44" s="6">
        <f>IF(ISERROR(VLOOKUP($A44,'Import OffPeak'!$A$3:DN$99,113,FALSE)-VLOOKUP($A44,'Import OffPeak change'!$A$106:DN$202,113,FALSE)),0,(VLOOKUP($A44,'Import OffPeak'!$A$3:DN$99,113,FALSE)-VLOOKUP($A44,'Import OffPeak change'!$A$106:DN$202,113,FALSE)))</f>
        <v>0</v>
      </c>
      <c r="DJ44" s="6">
        <f>IF(ISERROR(VLOOKUP($A44,'Import OffPeak'!$A$3:DO$99,114,FALSE)-VLOOKUP($A44,'Import OffPeak change'!$A$106:DO$202,114,FALSE)),0,(VLOOKUP($A44,'Import OffPeak'!$A$3:DO$99,114,FALSE)-VLOOKUP($A44,'Import OffPeak change'!$A$106:DO$202,114,FALSE)))</f>
        <v>0</v>
      </c>
      <c r="DK44" s="6">
        <f>IF(ISERROR(VLOOKUP($A44,'Import OffPeak'!$A$3:DP$99,115,FALSE)-VLOOKUP($A44,'Import OffPeak change'!$A$106:DP$202,115,FALSE)),0,(VLOOKUP($A44,'Import OffPeak'!$A$3:DP$99,115,FALSE)-VLOOKUP($A44,'Import OffPeak change'!$A$106:DP$202,115,FALSE)))</f>
        <v>0</v>
      </c>
      <c r="DL44" s="6">
        <f>IF(ISERROR(VLOOKUP($A44,'Import OffPeak'!$A$3:DQ$99,116,FALSE)-VLOOKUP($A44,'Import OffPeak change'!$A$106:DQ$202,116,FALSE)),0,(VLOOKUP($A44,'Import OffPeak'!$A$3:DQ$99,116,FALSE)-VLOOKUP($A44,'Import OffPeak change'!$A$106:DQ$202,116,FALSE)))</f>
        <v>0</v>
      </c>
      <c r="DM44" s="6">
        <f>IF(ISERROR(VLOOKUP($A44,'Import OffPeak'!$A$3:DR$99,117,FALSE)-VLOOKUP($A44,'Import OffPeak change'!$A$106:DR$202,117,FALSE)),0,(VLOOKUP($A44,'Import OffPeak'!$A$3:DR$99,117,FALSE)-VLOOKUP($A44,'Import OffPeak change'!$A$106:DR$202,117,FALSE)))</f>
        <v>0</v>
      </c>
      <c r="DN44" s="6">
        <f>IF(ISERROR(VLOOKUP($A44,'Import OffPeak'!$A$3:DS$99,118,FALSE)-VLOOKUP($A44,'Import OffPeak change'!$A$106:DS$202,118,FALSE)),0,(VLOOKUP($A44,'Import OffPeak'!$A$3:DS$99,118,FALSE)-VLOOKUP($A44,'Import OffPeak change'!$A$106:DS$202,118,FALSE)))</f>
        <v>0</v>
      </c>
      <c r="DO44" s="6">
        <f>IF(ISERROR(VLOOKUP($A44,'Import OffPeak'!$A$3:DT$99,119,FALSE)-VLOOKUP($A44,'Import OffPeak change'!$A$106:DT$202,119,FALSE)),0,(VLOOKUP($A44,'Import OffPeak'!$A$3:DT$99,119,FALSE)-VLOOKUP($A44,'Import OffPeak change'!$A$106:DT$202,119,FALSE)))</f>
        <v>0</v>
      </c>
      <c r="DP44" s="6">
        <f>IF(ISERROR(VLOOKUP($A44,'Import OffPeak'!$A$3:DU$99,120,FALSE)-VLOOKUP($A44,'Import OffPeak change'!$A$106:DU$202,120,FALSE)),0,(VLOOKUP($A44,'Import OffPeak'!$A$3:DU$99,120,FALSE)-VLOOKUP($A44,'Import OffPeak change'!$A$106:DU$202,120,FALSE)))</f>
        <v>0</v>
      </c>
      <c r="DQ44" s="6">
        <f>IF(ISERROR(VLOOKUP($A44,'Import OffPeak'!$A$3:DV$99,121,FALSE)-VLOOKUP($A44,'Import OffPeak change'!$A$106:DV$202,121,FALSE)),0,(VLOOKUP($A44,'Import OffPeak'!$A$3:DV$99,121,FALSE)-VLOOKUP($A44,'Import OffPeak change'!$A$106:DV$202,121,FALSE)))</f>
        <v>0</v>
      </c>
      <c r="DR44" s="6">
        <f>IF(ISERROR(VLOOKUP($A44,'Import OffPeak'!$A$3:DW$99,122,FALSE)-VLOOKUP($A44,'Import OffPeak change'!$A$106:DW$202,122,FALSE)),0,(VLOOKUP($A44,'Import OffPeak'!$A$3:DW$99,122,FALSE)-VLOOKUP($A44,'Import OffPeak change'!$A$106:DW$202,122,FALSE)))</f>
        <v>0</v>
      </c>
      <c r="DS44" s="6">
        <f>IF(ISERROR(VLOOKUP($A44,'Import OffPeak'!$A$3:DX$99,123,FALSE)-VLOOKUP($A44,'Import OffPeak change'!$A$106:DX$202,123,FALSE)),0,(VLOOKUP($A44,'Import OffPeak'!$A$3:DX$99,123,FALSE)-VLOOKUP($A44,'Import OffPeak change'!$A$106:DX$202,123,FALSE)))</f>
        <v>0</v>
      </c>
      <c r="DT44" s="6">
        <f>IF(ISERROR(VLOOKUP($A44,'Import OffPeak'!$A$3:DY$99,124,FALSE)-VLOOKUP($A44,'Import OffPeak change'!$A$106:DY$202,124,FALSE)),0,(VLOOKUP($A44,'Import OffPeak'!$A$3:DY$99,124,FALSE)-VLOOKUP($A44,'Import OffPeak change'!$A$106:DY$202,124,FALSE)))</f>
        <v>0</v>
      </c>
      <c r="DU44" s="6">
        <f>IF(ISERROR(VLOOKUP($A44,'Import OffPeak'!$A$3:DZ$99,125,FALSE)-VLOOKUP($A44,'Import OffPeak change'!$A$106:DZ$202,125,FALSE)),0,(VLOOKUP($A44,'Import OffPeak'!$A$3:DZ$99,125,FALSE)-VLOOKUP($A44,'Import OffPeak change'!$A$106:DZ$202,125,FALSE)))</f>
        <v>0</v>
      </c>
      <c r="DV44" s="6">
        <f>IF(ISERROR(VLOOKUP($A44,'Import OffPeak'!$A$3:EA$99,126,FALSE)-VLOOKUP($A44,'Import OffPeak change'!$A$106:EA$202,126,FALSE)),0,(VLOOKUP($A44,'Import OffPeak'!$A$3:EA$99,126,FALSE)-VLOOKUP($A44,'Import OffPeak change'!$A$106:EA$202,126,FALSE)))</f>
        <v>0</v>
      </c>
      <c r="DW44" s="6">
        <f>IF(ISERROR(VLOOKUP($A44,'Import OffPeak'!$A$3:EB$99,127,FALSE)-VLOOKUP($A44,'Import OffPeak change'!$A$106:EB$202,127,FALSE)),0,(VLOOKUP($A44,'Import OffPeak'!$A$3:EB$99,127,FALSE)-VLOOKUP($A44,'Import OffPeak change'!$A$106:EB$202,127,FALSE)))</f>
        <v>0</v>
      </c>
      <c r="DX44" s="6">
        <f>IF(ISERROR(VLOOKUP($A44,'Import OffPeak'!$A$3:EC$99,128,FALSE)-VLOOKUP($A44,'Import OffPeak change'!$A$106:EC$202,128,FALSE)),0,(VLOOKUP($A44,'Import OffPeak'!$A$3:EC$99,128,FALSE)-VLOOKUP($A44,'Import OffPeak change'!$A$106:EC$202,128,FALSE)))</f>
        <v>0</v>
      </c>
      <c r="DY44" s="6">
        <f>IF(ISERROR(VLOOKUP($A44,'Import OffPeak'!$A$3:ED$99,129,FALSE)-VLOOKUP($A44,'Import OffPeak change'!$A$106:ED$202,129,FALSE)),0,(VLOOKUP($A44,'Import OffPeak'!$A$3:ED$99,129,FALSE)-VLOOKUP($A44,'Import OffPeak change'!$A$106:ED$202,129,FALSE)))</f>
        <v>0</v>
      </c>
      <c r="DZ44" s="6">
        <f>IF(ISERROR(VLOOKUP($A44,'Import OffPeak'!$A$3:EE$99,130,FALSE)-VLOOKUP($A44,'Import OffPeak change'!$A$106:EE$202,130,FALSE)),0,(VLOOKUP($A44,'Import OffPeak'!$A$3:EE$99,130,FALSE)-VLOOKUP($A44,'Import OffPeak change'!$A$106:EE$202,130,FALSE)))</f>
        <v>0</v>
      </c>
      <c r="EA44" s="6">
        <f>IF(ISERROR(VLOOKUP($A44,'Import OffPeak'!$A$3:EF$99,131,FALSE)-VLOOKUP($A44,'Import OffPeak change'!$A$106:EF$202,131,FALSE)),0,(VLOOKUP($A44,'Import OffPeak'!$A$3:EF$99,131,FALSE)-VLOOKUP($A44,'Import OffPeak change'!$A$106:EF$202,131,FALSE)))</f>
        <v>0</v>
      </c>
      <c r="EB44" s="6">
        <f>IF(ISERROR(VLOOKUP($A44,'Import OffPeak'!$A$3:EG$99,132,FALSE)-VLOOKUP($A44,'Import OffPeak change'!$A$106:EG$202,132,FALSE)),0,(VLOOKUP($A44,'Import OffPeak'!$A$3:EG$99,132,FALSE)-VLOOKUP($A44,'Import OffPeak change'!$A$106:EG$202,132,FALSE)))</f>
        <v>0</v>
      </c>
      <c r="EC44" s="6">
        <f>IF(ISERROR(VLOOKUP($A44,'Import OffPeak'!$A$3:EH$99,133,FALSE)-VLOOKUP($A44,'Import OffPeak change'!$A$106:EH$202,133,FALSE)),0,(VLOOKUP($A44,'Import OffPeak'!$A$3:EH$99,133,FALSE)-VLOOKUP($A44,'Import OffPeak change'!$A$106:EH$202,133,FALSE)))</f>
        <v>0</v>
      </c>
      <c r="ED44" s="6">
        <f>IF(ISERROR(VLOOKUP($A44,'Import OffPeak'!$A$3:EI$99,134,FALSE)-VLOOKUP($A44,'Import OffPeak change'!$A$106:EI$202,134,FALSE)),0,(VLOOKUP($A44,'Import OffPeak'!$A$3:EI$99,134,FALSE)-VLOOKUP($A44,'Import OffPeak change'!$A$106:EI$202,134,FALSE)))</f>
        <v>0</v>
      </c>
      <c r="EE44" s="6">
        <f>IF(ISERROR(VLOOKUP($A44,'Import OffPeak'!$A$3:EJ$99,135,FALSE)-VLOOKUP($A44,'Import OffPeak change'!$A$106:EJ$202,135,FALSE)),0,(VLOOKUP($A44,'Import OffPeak'!$A$3:EJ$99,135,FALSE)-VLOOKUP($A44,'Import OffPeak change'!$A$106:EJ$202,135,FALSE)))</f>
        <v>0</v>
      </c>
      <c r="EF44" s="6">
        <f>IF(ISERROR(VLOOKUP($A44,'Import OffPeak'!$A$3:EK$99,136,FALSE)-VLOOKUP($A44,'Import OffPeak change'!$A$106:EK$202,136,FALSE)),0,(VLOOKUP($A44,'Import OffPeak'!$A$3:EK$99,136,FALSE)-VLOOKUP($A44,'Import OffPeak change'!$A$106:EK$202,136,FALSE)))</f>
        <v>0</v>
      </c>
      <c r="EG44" s="6">
        <f>IF(ISERROR(VLOOKUP($A44,'Import OffPeak'!$A$3:EL$99,137,FALSE)-VLOOKUP($A44,'Import OffPeak change'!$A$106:EL$202,137,FALSE)),0,(VLOOKUP($A44,'Import OffPeak'!$A$3:EL$99,137,FALSE)-VLOOKUP($A44,'Import OffPeak change'!$A$106:EL$202,137,FALSE)))</f>
        <v>0</v>
      </c>
      <c r="EH44" s="6">
        <f>IF(ISERROR(VLOOKUP($A44,'Import OffPeak'!$A$3:EM$99,138,FALSE)-VLOOKUP($A44,'Import OffPeak change'!$A$106:EM$202,138,FALSE)),0,(VLOOKUP($A44,'Import OffPeak'!$A$3:EM$99,138,FALSE)-VLOOKUP($A44,'Import OffPeak change'!$A$106:EM$202,138,FALSE)))</f>
        <v>0</v>
      </c>
      <c r="EI44" s="6">
        <f>IF(ISERROR(VLOOKUP($A44,'Import OffPeak'!$A$3:EN$99,139,FALSE)-VLOOKUP($A44,'Import OffPeak change'!$A$106:EN$202,139,FALSE)),0,(VLOOKUP($A44,'Import OffPeak'!$A$3:EN$99,139,FALSE)-VLOOKUP($A44,'Import OffPeak change'!$A$106:EN$202,139,FALSE)))</f>
        <v>0</v>
      </c>
      <c r="EJ44" s="6">
        <f>IF(ISERROR(VLOOKUP($A44,'Import OffPeak'!$A$3:EO$99,140,FALSE)-VLOOKUP($A44,'Import OffPeak change'!$A$106:EO$202,140,FALSE)),0,(VLOOKUP($A44,'Import OffPeak'!$A$3:EO$99,140,FALSE)-VLOOKUP($A44,'Import OffPeak change'!$A$106:EO$202,140,FALSE)))</f>
        <v>0</v>
      </c>
      <c r="EK44" s="6">
        <f>IF(ISERROR(VLOOKUP($A44,'Import OffPeak'!$A$3:EP$99,141,FALSE)-VLOOKUP($A44,'Import OffPeak change'!$A$106:EP$202,141,FALSE)),0,(VLOOKUP($A44,'Import OffPeak'!$A$3:EP$99,141,FALSE)-VLOOKUP($A44,'Import OffPeak change'!$A$106:EP$202,141,FALSE)))</f>
        <v>0</v>
      </c>
      <c r="EL44" s="6">
        <f>IF(ISERROR(VLOOKUP($A44,'Import OffPeak'!$A$3:EQ$99,142,FALSE)-VLOOKUP($A44,'Import OffPeak change'!$A$106:EQ$202,142,FALSE)),0,(VLOOKUP($A44,'Import OffPeak'!$A$3:EQ$99,142,FALSE)-VLOOKUP($A44,'Import OffPeak change'!$A$106:EQ$202,142,FALSE)))</f>
        <v>0</v>
      </c>
      <c r="EM44" s="6">
        <f>IF(ISERROR(VLOOKUP($A44,'Import OffPeak'!$A$3:ER$99,143,FALSE)-VLOOKUP($A44,'Import OffPeak change'!$A$106:ER$202,143,FALSE)),0,(VLOOKUP($A44,'Import OffPeak'!$A$3:ER$99,143,FALSE)-VLOOKUP($A44,'Import OffPeak change'!$A$106:ER$202,143,FALSE)))</f>
        <v>0</v>
      </c>
      <c r="EN44" s="6">
        <f>IF(ISERROR(VLOOKUP($A44,'Import OffPeak'!$A$3:ES$99,144,FALSE)-VLOOKUP($A44,'Import OffPeak change'!$A$106:ES$202,144,FALSE)),0,(VLOOKUP($A44,'Import OffPeak'!$A$3:ES$99,144,FALSE)-VLOOKUP($A44,'Import OffPeak change'!$A$106:ES$202,144,FALSE)))</f>
        <v>0</v>
      </c>
      <c r="EO44" s="6">
        <f>IF(ISERROR(VLOOKUP($A44,'Import OffPeak'!$A$3:ET$99,145,FALSE)-VLOOKUP($A44,'Import OffPeak change'!$A$106:ET$202,145,FALSE)),0,(VLOOKUP($A44,'Import OffPeak'!$A$3:ET$99,145,FALSE)-VLOOKUP($A44,'Import OffPeak change'!$A$106:ET$202,145,FALSE)))</f>
        <v>0</v>
      </c>
      <c r="EP44" s="6">
        <f>IF(ISERROR(VLOOKUP($A44,'Import OffPeak'!$A$3:EU$99,146,FALSE)-VLOOKUP($A44,'Import OffPeak change'!$A$106:EU$202,146,FALSE)),0,(VLOOKUP($A44,'Import OffPeak'!$A$3:EU$99,146,FALSE)-VLOOKUP($A44,'Import OffPeak change'!$A$106:EU$202,146,FALSE)))</f>
        <v>0</v>
      </c>
      <c r="EQ44" s="6">
        <f>IF(ISERROR(VLOOKUP($A44,'Import OffPeak'!$A$3:EV$99,147,FALSE)-VLOOKUP($A44,'Import OffPeak change'!$A$106:EV$202,147,FALSE)),0,(VLOOKUP($A44,'Import OffPeak'!$A$3:EV$99,147,FALSE)-VLOOKUP($A44,'Import OffPeak change'!$A$106:EV$202,147,FALSE)))</f>
        <v>0</v>
      </c>
      <c r="ER44" s="6">
        <f>IF(ISERROR(VLOOKUP($A44,'Import OffPeak'!$A$3:EW$99,148,FALSE)-VLOOKUP($A44,'Import OffPeak change'!$A$106:EW$202,148,FALSE)),0,(VLOOKUP($A44,'Import OffPeak'!$A$3:EW$99,148,FALSE)-VLOOKUP($A44,'Import OffPeak change'!$A$106:EW$202,148,FALSE)))</f>
        <v>0</v>
      </c>
      <c r="ES44" s="6">
        <f>IF(ISERROR(VLOOKUP($A44,'Import OffPeak'!$A$3:EX$99,149,FALSE)-VLOOKUP($A44,'Import OffPeak change'!$A$106:EX$202,149,FALSE)),0,(VLOOKUP($A44,'Import OffPeak'!$A$3:EX$99,149,FALSE)-VLOOKUP($A44,'Import OffPeak change'!$A$106:EX$202,149,FALSE)))</f>
        <v>0</v>
      </c>
      <c r="ET44" s="6">
        <f>IF(ISERROR(VLOOKUP($A44,'Import OffPeak'!$A$3:EY$99,150,FALSE)-VLOOKUP($A44,'Import OffPeak change'!$A$106:EY$202,150,FALSE)),0,(VLOOKUP($A44,'Import OffPeak'!$A$3:EY$99,150,FALSE)-VLOOKUP($A44,'Import OffPeak change'!$A$106:EY$202,150,FALSE)))</f>
        <v>0</v>
      </c>
      <c r="EU44" s="6">
        <f>IF(ISERROR(VLOOKUP($A44,'Import OffPeak'!$A$3:EZ$99,151,FALSE)-VLOOKUP($A44,'Import OffPeak change'!$A$106:EZ$202,151,FALSE)),0,(VLOOKUP($A44,'Import OffPeak'!$A$3:EZ$99,151,FALSE)-VLOOKUP($A44,'Import OffPeak change'!$A$106:EZ$202,151,FALSE)))</f>
        <v>0</v>
      </c>
      <c r="EV44" s="6">
        <f>IF(ISERROR(VLOOKUP($A44,'Import OffPeak'!$A$3:FA$99,152,FALSE)-VLOOKUP($A44,'Import OffPeak change'!$A$106:FA$202,152,FALSE)),0,(VLOOKUP($A44,'Import OffPeak'!$A$3:FA$99,152,FALSE)-VLOOKUP($A44,'Import OffPeak change'!$A$106:FA$202,152,FALSE)))</f>
        <v>0</v>
      </c>
      <c r="EW44" s="6">
        <f>IF(ISERROR(VLOOKUP($A44,'Import OffPeak'!$A$3:FB$99,153,FALSE)-VLOOKUP($A44,'Import OffPeak change'!$A$106:FB$202,153,FALSE)),0,(VLOOKUP($A44,'Import OffPeak'!$A$3:FB$99,153,FALSE)-VLOOKUP($A44,'Import OffPeak change'!$A$106:FB$202,153,FALSE)))</f>
        <v>0</v>
      </c>
      <c r="EX44" s="6">
        <f>IF(ISERROR(VLOOKUP($A44,'Import OffPeak'!$A$3:FC$99,154,FALSE)-VLOOKUP($A44,'Import OffPeak change'!$A$106:FC$202,154,FALSE)),0,(VLOOKUP($A44,'Import OffPeak'!$A$3:FC$99,154,FALSE)-VLOOKUP($A44,'Import OffPeak change'!$A$106:FC$202,154,FALSE)))</f>
        <v>0</v>
      </c>
      <c r="EY44" s="6">
        <f>IF(ISERROR(VLOOKUP($A44,'Import OffPeak'!$A$3:FD$99,155,FALSE)-VLOOKUP($A44,'Import OffPeak change'!$A$106:FD$202,155,FALSE)),0,(VLOOKUP($A44,'Import OffPeak'!$A$3:FD$99,155,FALSE)-VLOOKUP($A44,'Import OffPeak change'!$A$106:FD$202,155,FALSE)))</f>
        <v>0</v>
      </c>
      <c r="EZ44" s="6">
        <f>IF(ISERROR(VLOOKUP($A44,'Import OffPeak'!$A$3:FE$99,156,FALSE)-VLOOKUP($A44,'Import OffPeak change'!$A$106:FE$202,156,FALSE)),0,(VLOOKUP($A44,'Import OffPeak'!$A$3:FE$99,156,FALSE)-VLOOKUP($A44,'Import OffPeak change'!$A$106:FE$202,156,FALSE)))</f>
        <v>0</v>
      </c>
      <c r="FA44" s="6">
        <f>IF(ISERROR(VLOOKUP($A44,'Import OffPeak'!$A$3:FF$99,157,FALSE)-VLOOKUP($A44,'Import OffPeak change'!$A$106:FF$202,157,FALSE)),0,(VLOOKUP($A44,'Import OffPeak'!$A$3:FF$99,157,FALSE)-VLOOKUP($A44,'Import OffPeak change'!$A$106:FF$202,157,FALSE)))</f>
        <v>0</v>
      </c>
      <c r="FB44" s="6">
        <f>IF(ISERROR(VLOOKUP($A44,'Import OffPeak'!$A$3:FG$99,158,FALSE)-VLOOKUP($A44,'Import OffPeak change'!$A$106:FG$202,158,FALSE)),0,(VLOOKUP($A44,'Import OffPeak'!$A$3:FG$99,158,FALSE)-VLOOKUP($A44,'Import OffPeak change'!$A$106:FG$202,158,FALSE)))</f>
        <v>0</v>
      </c>
      <c r="FC44" s="6">
        <f>IF(ISERROR(VLOOKUP($A44,'Import OffPeak'!$A$3:FH$99,159,FALSE)-VLOOKUP($A44,'Import OffPeak change'!$A$106:FH$202,159,FALSE)),0,(VLOOKUP($A44,'Import OffPeak'!$A$3:FH$99,159,FALSE)-VLOOKUP($A44,'Import OffPeak change'!$A$106:FH$202,159,FALSE)))</f>
        <v>0</v>
      </c>
      <c r="FD44" s="6">
        <f>IF(ISERROR(VLOOKUP($A44,'Import OffPeak'!$A$3:FI$99,160,FALSE)-VLOOKUP($A44,'Import OffPeak change'!$A$106:FI$202,160,FALSE)),0,(VLOOKUP($A44,'Import OffPeak'!$A$3:FI$99,160,FALSE)-VLOOKUP($A44,'Import OffPeak change'!$A$106:FI$202,160,FALSE)))</f>
        <v>0</v>
      </c>
      <c r="FE44" s="6">
        <f>IF(ISERROR(VLOOKUP($A44,'Import OffPeak'!$A$3:FJ$99,161,FALSE)-VLOOKUP($A44,'Import OffPeak change'!$A$106:FJ$202,161,FALSE)),0,(VLOOKUP($A44,'Import OffPeak'!$A$3:FJ$99,161,FALSE)-VLOOKUP($A44,'Import OffPeak change'!$A$106:FJ$202,161,FALSE)))</f>
        <v>0</v>
      </c>
      <c r="FF44" s="6">
        <f>IF(ISERROR(VLOOKUP($A44,'Import OffPeak'!$A$3:FK$99,162,FALSE)-VLOOKUP($A44,'Import OffPeak change'!$A$106:FK$202,162,FALSE)),0,(VLOOKUP($A44,'Import OffPeak'!$A$3:FK$99,162,FALSE)-VLOOKUP($A44,'Import OffPeak change'!$A$106:FK$202,162,FALSE)))</f>
        <v>0</v>
      </c>
      <c r="FG44" s="6">
        <f>IF(ISERROR(VLOOKUP($A44,'Import OffPeak'!$A$3:FL$99,163,FALSE)-VLOOKUP($A44,'Import OffPeak change'!$A$106:FL$202,163,FALSE)),0,(VLOOKUP($A44,'Import OffPeak'!$A$3:FL$99,163,FALSE)-VLOOKUP($A44,'Import OffPeak change'!$A$106:FL$202,163,FALSE)))</f>
        <v>0</v>
      </c>
      <c r="FH44" s="6">
        <f>IF(ISERROR(VLOOKUP($A44,'Import OffPeak'!$A$3:FM$99,164,FALSE)-VLOOKUP($A44,'Import OffPeak change'!$A$106:FM$202,164,FALSE)),0,(VLOOKUP($A44,'Import OffPeak'!$A$3:FM$99,164,FALSE)-VLOOKUP($A44,'Import OffPeak change'!$A$106:FM$202,164,FALSE)))</f>
        <v>0</v>
      </c>
      <c r="FI44" s="6">
        <f>IF(ISERROR(VLOOKUP($A44,'Import OffPeak'!$A$3:FN$99,165,FALSE)-VLOOKUP($A44,'Import OffPeak change'!$A$106:FN$202,165,FALSE)),0,(VLOOKUP($A44,'Import OffPeak'!$A$3:FN$99,165,FALSE)-VLOOKUP($A44,'Import OffPeak change'!$A$106:FN$202,165,FALSE)))</f>
        <v>0</v>
      </c>
      <c r="FJ44" s="6">
        <f>IF(ISERROR(VLOOKUP($A44,'Import OffPeak'!$A$3:FO$99,166,FALSE)-VLOOKUP($A44,'Import OffPeak change'!$A$106:FO$202,166,FALSE)),0,(VLOOKUP($A44,'Import OffPeak'!$A$3:FO$99,166,FALSE)-VLOOKUP($A44,'Import OffPeak change'!$A$106:FO$202,166,FALSE)))</f>
        <v>0</v>
      </c>
      <c r="FK44" s="6">
        <f>IF(ISERROR(VLOOKUP($A44,'Import OffPeak'!$A$3:FP$99,167,FALSE)-VLOOKUP($A44,'Import OffPeak change'!$A$106:FP$202,167,FALSE)),0,(VLOOKUP($A44,'Import OffPeak'!$A$3:FP$99,167,FALSE)-VLOOKUP($A44,'Import OffPeak change'!$A$106:FP$202,167,FALSE)))</f>
        <v>0</v>
      </c>
      <c r="FL44" s="6">
        <f>IF(ISERROR(VLOOKUP($A44,'Import OffPeak'!$A$3:FQ$99,168,FALSE)-VLOOKUP($A44,'Import OffPeak change'!$A$106:FQ$202,168,FALSE)),0,(VLOOKUP($A44,'Import OffPeak'!$A$3:FQ$99,168,FALSE)-VLOOKUP($A44,'Import OffPeak change'!$A$106:FQ$202,168,FALSE)))</f>
        <v>0</v>
      </c>
      <c r="FM44" s="6">
        <f>IF(ISERROR(VLOOKUP($A44,'Import OffPeak'!$A$3:FR$99,169,FALSE)-VLOOKUP($A44,'Import OffPeak change'!$A$106:FR$202,169,FALSE)),0,(VLOOKUP($A44,'Import OffPeak'!$A$3:FR$99,169,FALSE)-VLOOKUP($A44,'Import OffPeak change'!$A$106:FR$202,169,FALSE)))</f>
        <v>0</v>
      </c>
      <c r="FN44" s="6">
        <f>IF(ISERROR(VLOOKUP($A44,'Import OffPeak'!$A$3:FS$99,170,FALSE)-VLOOKUP($A44,'Import OffPeak change'!$A$106:FS$202,170,FALSE)),0,(VLOOKUP($A44,'Import OffPeak'!$A$3:FS$99,170,FALSE)-VLOOKUP($A44,'Import OffPeak change'!$A$106:FS$202,170,FALSE)))</f>
        <v>0</v>
      </c>
      <c r="FO44" s="6">
        <f>IF(ISERROR(VLOOKUP($A44,'Import OffPeak'!$A$3:FT$99,171,FALSE)-VLOOKUP($A44,'Import OffPeak change'!$A$106:FT$202,171,FALSE)),0,(VLOOKUP($A44,'Import OffPeak'!$A$3:FT$99,171,FALSE)-VLOOKUP($A44,'Import OffPeak change'!$A$106:FT$202,171,FALSE)))</f>
        <v>0</v>
      </c>
      <c r="FP44" s="6">
        <f>IF(ISERROR(VLOOKUP($A44,'Import OffPeak'!$A$3:FU$99,172,FALSE)-VLOOKUP($A44,'Import OffPeak change'!$A$106:FU$202,172,FALSE)),0,(VLOOKUP($A44,'Import OffPeak'!$A$3:FU$99,172,FALSE)-VLOOKUP($A44,'Import OffPeak change'!$A$106:FU$202,172,FALSE)))</f>
        <v>0</v>
      </c>
      <c r="FQ44" s="6">
        <f>IF(ISERROR(VLOOKUP($A44,'Import OffPeak'!$A$3:FV$99,173,FALSE)-VLOOKUP($A44,'Import OffPeak change'!$A$106:FV$202,173,FALSE)),0,(VLOOKUP($A44,'Import OffPeak'!$A$3:FV$99,173,FALSE)-VLOOKUP($A44,'Import OffPeak change'!$A$106:FV$202,173,FALSE)))</f>
        <v>0</v>
      </c>
      <c r="FR44" s="6">
        <f>IF(ISERROR(VLOOKUP($A44,'Import OffPeak'!$A$3:FW$99,174,FALSE)-VLOOKUP($A44,'Import OffPeak change'!$A$106:FW$202,174,FALSE)),0,(VLOOKUP($A44,'Import OffPeak'!$A$3:FW$99,174,FALSE)-VLOOKUP($A44,'Import OffPeak change'!$A$106:FW$202,174,FALSE)))</f>
        <v>0</v>
      </c>
      <c r="FS44" s="6">
        <f>IF(ISERROR(VLOOKUP($A44,'Import OffPeak'!$A$3:FX$99,175,FALSE)-VLOOKUP($A44,'Import OffPeak change'!$A$106:FX$202,175,FALSE)),0,(VLOOKUP($A44,'Import OffPeak'!$A$3:FX$99,175,FALSE)-VLOOKUP($A44,'Import OffPeak change'!$A$106:FX$202,175,FALSE)))</f>
        <v>0</v>
      </c>
      <c r="FT44" s="6">
        <f>IF(ISERROR(VLOOKUP($A44,'Import OffPeak'!$A$3:FY$99,176,FALSE)-VLOOKUP($A44,'Import OffPeak change'!$A$106:FY$202,176,FALSE)),0,(VLOOKUP($A44,'Import OffPeak'!$A$3:FY$99,176,FALSE)-VLOOKUP($A44,'Import OffPeak change'!$A$106:FY$202,176,FALSE)))</f>
        <v>0</v>
      </c>
      <c r="FU44" s="6">
        <f>IF(ISERROR(VLOOKUP($A44,'Import OffPeak'!$A$3:FZ$99,177,FALSE)-VLOOKUP($A44,'Import OffPeak change'!$A$106:FZ$202,177,FALSE)),0,(VLOOKUP($A44,'Import OffPeak'!$A$3:FZ$99,177,FALSE)-VLOOKUP($A44,'Import OffPeak change'!$A$106:FZ$202,177,FALSE)))</f>
        <v>0</v>
      </c>
      <c r="FV44" s="6">
        <f>IF(ISERROR(VLOOKUP($A44,'Import OffPeak'!$A$3:GA$99,178,FALSE)-VLOOKUP($A44,'Import OffPeak change'!$A$106:GA$202,178,FALSE)),0,(VLOOKUP($A44,'Import OffPeak'!$A$3:GA$99,178,FALSE)-VLOOKUP($A44,'Import OffPeak change'!$A$106:GA$202,178,FALSE)))</f>
        <v>0</v>
      </c>
      <c r="FW44" s="6">
        <f>IF(ISERROR(VLOOKUP($A44,'Import OffPeak'!$A$3:GB$99,179,FALSE)-VLOOKUP($A44,'Import OffPeak change'!$A$106:GB$202,179,FALSE)),0,(VLOOKUP($A44,'Import OffPeak'!$A$3:GB$99,179,FALSE)-VLOOKUP($A44,'Import OffPeak change'!$A$106:GB$202,179,FALSE)))</f>
        <v>0</v>
      </c>
      <c r="FX44" s="6">
        <f>IF(ISERROR(VLOOKUP($A44,'Import OffPeak'!$A$3:GC$99,180,FALSE)-VLOOKUP($A44,'Import OffPeak change'!$A$106:GC$202,180,FALSE)),0,(VLOOKUP($A44,'Import OffPeak'!$A$3:GC$99,180,FALSE)-VLOOKUP($A44,'Import OffPeak change'!$A$106:GC$202,180,FALSE)))</f>
        <v>0</v>
      </c>
      <c r="FY44" s="6">
        <f>IF(ISERROR(VLOOKUP($A44,'Import OffPeak'!$A$3:GD$99,181,FALSE)-VLOOKUP($A44,'Import OffPeak change'!$A$106:GD$202,181,FALSE)),0,(VLOOKUP($A44,'Import OffPeak'!$A$3:GD$99,181,FALSE)-VLOOKUP($A44,'Import OffPeak change'!$A$106:GD$202,181,FALSE)))</f>
        <v>0</v>
      </c>
      <c r="FZ44" s="6">
        <f>IF(ISERROR(VLOOKUP($A44,'Import OffPeak'!$A$3:GE$99,182,FALSE)-VLOOKUP($A44,'Import OffPeak change'!$A$106:GE$202,182,FALSE)),0,(VLOOKUP($A44,'Import OffPeak'!$A$3:GE$99,182,FALSE)-VLOOKUP($A44,'Import OffPeak change'!$A$106:GE$202,182,FALSE)))</f>
        <v>0</v>
      </c>
      <c r="GA44" s="6">
        <f>IF(ISERROR(VLOOKUP($A44,'Import OffPeak'!$A$3:GF$99,183,FALSE)-VLOOKUP($A44,'Import OffPeak change'!$A$106:GF$202,183,FALSE)),0,(VLOOKUP($A44,'Import OffPeak'!$A$3:GF$99,183,FALSE)-VLOOKUP($A44,'Import OffPeak change'!$A$106:GF$202,183,FALSE)))</f>
        <v>0</v>
      </c>
      <c r="GB44" s="6">
        <f>IF(ISERROR(VLOOKUP($A44,'Import OffPeak'!$A$3:GG$99,184,FALSE)-VLOOKUP($A44,'Import OffPeak change'!$A$106:GG$202,184,FALSE)),0,(VLOOKUP($A44,'Import OffPeak'!$A$3:GG$99,184,FALSE)-VLOOKUP($A44,'Import OffPeak change'!$A$106:GG$202,184,FALSE)))</f>
        <v>0</v>
      </c>
      <c r="GC44" s="6">
        <f>IF(ISERROR(VLOOKUP($A44,'Import OffPeak'!$A$3:GH$99,185,FALSE)-VLOOKUP($A44,'Import OffPeak change'!$A$106:GH$202,185,FALSE)),0,(VLOOKUP($A44,'Import OffPeak'!$A$3:GH$99,185,FALSE)-VLOOKUP($A44,'Import OffPeak change'!$A$106:GH$202,185,FALSE)))</f>
        <v>0</v>
      </c>
      <c r="GD44" s="6">
        <f>IF(ISERROR(VLOOKUP($A44,'Import OffPeak'!$A$3:GI$99,186,FALSE)-VLOOKUP($A44,'Import OffPeak change'!$A$106:GI$202,186,FALSE)),0,(VLOOKUP($A44,'Import OffPeak'!$A$3:GI$99,186,FALSE)-VLOOKUP($A44,'Import OffPeak change'!$A$106:GI$202,186,FALSE)))</f>
        <v>0</v>
      </c>
      <c r="GE44" s="6">
        <f>IF(ISERROR(VLOOKUP($A44,'Import OffPeak'!$A$3:GJ$99,187,FALSE)-VLOOKUP($A44,'Import OffPeak change'!$A$106:GJ$202,187,FALSE)),0,(VLOOKUP($A44,'Import OffPeak'!$A$3:GJ$99,187,FALSE)-VLOOKUP($A44,'Import OffPeak change'!$A$106:GJ$202,187,FALSE)))</f>
        <v>0</v>
      </c>
      <c r="GF44" s="6">
        <f>IF(ISERROR(VLOOKUP($A44,'Import OffPeak'!$A$3:GK$99,188,FALSE)-VLOOKUP($A44,'Import OffPeak change'!$A$106:GK$202,188,FALSE)),0,(VLOOKUP($A44,'Import OffPeak'!$A$3:GK$99,188,FALSE)-VLOOKUP($A44,'Import OffPeak change'!$A$106:GK$202,188,FALSE)))</f>
        <v>0</v>
      </c>
      <c r="GG44" s="6">
        <f>IF(ISERROR(VLOOKUP($A44,'Import OffPeak'!$A$3:GL$99,189,FALSE)-VLOOKUP($A44,'Import OffPeak change'!$A$106:GL$202,189,FALSE)),0,(VLOOKUP($A44,'Import OffPeak'!$A$3:GL$99,189,FALSE)-VLOOKUP($A44,'Import OffPeak change'!$A$106:GL$202,189,FALSE)))</f>
        <v>0</v>
      </c>
      <c r="GH44" s="6">
        <f>IF(ISERROR(VLOOKUP($A44,'Import OffPeak'!$A$3:GM$99,190,FALSE)-VLOOKUP($A44,'Import OffPeak change'!$A$106:GM$202,190,FALSE)),0,(VLOOKUP($A44,'Import OffPeak'!$A$3:GM$99,190,FALSE)-VLOOKUP($A44,'Import OffPeak change'!$A$106:GM$202,190,FALSE)))</f>
        <v>0</v>
      </c>
      <c r="GI44" s="6">
        <f>IF(ISERROR(VLOOKUP($A44,'Import OffPeak'!$A$3:GN$99,191,FALSE)-VLOOKUP($A44,'Import OffPeak change'!$A$106:GN$202,191,FALSE)),0,(VLOOKUP($A44,'Import OffPeak'!$A$3:GN$99,191,FALSE)-VLOOKUP($A44,'Import OffPeak change'!$A$106:GN$202,191,FALSE)))</f>
        <v>0</v>
      </c>
      <c r="GJ44" s="6">
        <f>IF(ISERROR(VLOOKUP($A44,'Import OffPeak'!$A$3:GO$99,192,FALSE)-VLOOKUP($A44,'Import OffPeak change'!$A$106:GO$202,192,FALSE)),0,(VLOOKUP($A44,'Import OffPeak'!$A$3:GO$99,192,FALSE)-VLOOKUP($A44,'Import OffPeak change'!$A$106:GO$202,192,FALSE)))</f>
        <v>0</v>
      </c>
      <c r="GK44" s="6">
        <f>IF(ISERROR(VLOOKUP($A44,'Import OffPeak'!$A$3:GP$99,193,FALSE)-VLOOKUP($A44,'Import OffPeak change'!$A$106:GP$202,193,FALSE)),0,(VLOOKUP($A44,'Import OffPeak'!$A$3:GP$99,193,FALSE)-VLOOKUP($A44,'Import OffPeak change'!$A$106:GP$202,193,FALSE)))</f>
        <v>0</v>
      </c>
      <c r="GL44" s="6">
        <f>IF(ISERROR(VLOOKUP($A44,'Import OffPeak'!$A$3:GQ$99,194,FALSE)-VLOOKUP($A44,'Import OffPeak change'!$A$106:GQ$202,194,FALSE)),0,(VLOOKUP($A44,'Import OffPeak'!$A$3:GQ$99,194,FALSE)-VLOOKUP($A44,'Import OffPeak change'!$A$106:GQ$202,194,FALSE)))</f>
        <v>0</v>
      </c>
      <c r="GM44" s="6">
        <f>IF(ISERROR(VLOOKUP($A44,'Import OffPeak'!$A$3:GR$99,195,FALSE)-VLOOKUP($A44,'Import OffPeak change'!$A$106:GR$202,195,FALSE)),0,(VLOOKUP($A44,'Import OffPeak'!$A$3:GR$99,195,FALSE)-VLOOKUP($A44,'Import OffPeak change'!$A$106:GR$202,195,FALSE)))</f>
        <v>0</v>
      </c>
      <c r="GN44" s="6">
        <f>IF(ISERROR(VLOOKUP($A44,'Import OffPeak'!$A$3:GS$99,196,FALSE)-VLOOKUP($A44,'Import OffPeak change'!$A$106:GS$202,196,FALSE)),0,(VLOOKUP($A44,'Import OffPeak'!$A$3:GS$99,196,FALSE)-VLOOKUP($A44,'Import OffPeak change'!$A$106:GS$202,196,FALSE)))</f>
        <v>0</v>
      </c>
      <c r="GO44" s="6">
        <f>IF(ISERROR(VLOOKUP($A44,'Import OffPeak'!$A$3:GT$99,197,FALSE)-VLOOKUP($A44,'Import OffPeak change'!$A$106:GT$202,197,FALSE)),0,(VLOOKUP($A44,'Import OffPeak'!$A$3:GT$99,197,FALSE)-VLOOKUP($A44,'Import OffPeak change'!$A$106:GT$202,197,FALSE)))</f>
        <v>0</v>
      </c>
      <c r="GP44" s="6">
        <f>IF(ISERROR(VLOOKUP($A44,'Import OffPeak'!$A$3:GU$99,198,FALSE)-VLOOKUP($A44,'Import OffPeak change'!$A$106:GU$202,198,FALSE)),0,(VLOOKUP($A44,'Import OffPeak'!$A$3:GU$99,198,FALSE)-VLOOKUP($A44,'Import OffPeak change'!$A$106:GU$202,198,FALSE)))</f>
        <v>0</v>
      </c>
      <c r="GQ44" s="6">
        <f>IF(ISERROR(VLOOKUP($A44,'Import OffPeak'!$A$3:GV$99,199,FALSE)-VLOOKUP($A44,'Import OffPeak change'!$A$106:GV$202,199,FALSE)),0,(VLOOKUP($A44,'Import OffPeak'!$A$3:GV$99,199,FALSE)-VLOOKUP($A44,'Import OffPeak change'!$A$106:GV$202,199,FALSE)))</f>
        <v>0</v>
      </c>
      <c r="GR44" s="6">
        <f>IF(ISERROR(VLOOKUP($A44,'Import OffPeak'!$A$3:GW$99,200,FALSE)-VLOOKUP($A44,'Import OffPeak change'!$A$106:GW$202,200,FALSE)),0,(VLOOKUP($A44,'Import OffPeak'!$A$3:GW$99,200,FALSE)-VLOOKUP($A44,'Import OffPeak change'!$A$106:GW$202,200,FALSE)))</f>
        <v>0</v>
      </c>
      <c r="GS44" s="6">
        <f>IF(ISERROR(VLOOKUP($A44,'Import OffPeak'!$A$3:GX$99,201,FALSE)-VLOOKUP($A44,'Import OffPeak change'!$A$106:GX$202,201,FALSE)),0,(VLOOKUP($A44,'Import OffPeak'!$A$3:GX$99,201,FALSE)-VLOOKUP($A44,'Import OffPeak change'!$A$106:GX$202,201,FALSE)))</f>
        <v>0</v>
      </c>
      <c r="GT44" s="6">
        <f>IF(ISERROR(VLOOKUP($A44,'Import OffPeak'!$A$3:GY$99,202,FALSE)-VLOOKUP($A44,'Import OffPeak change'!$A$106:GY$202,202,FALSE)),0,(VLOOKUP($A44,'Import OffPeak'!$A$3:GY$99,202,FALSE)-VLOOKUP($A44,'Import OffPeak change'!$A$106:GY$202,202,FALSE)))</f>
        <v>0</v>
      </c>
      <c r="GU44" s="6">
        <f>IF(ISERROR(VLOOKUP($A44,'Import OffPeak'!$A$3:GZ$99,203,FALSE)-VLOOKUP($A44,'Import OffPeak change'!$A$106:GZ$202,203,FALSE)),0,(VLOOKUP($A44,'Import OffPeak'!$A$3:GZ$99,203,FALSE)-VLOOKUP($A44,'Import OffPeak change'!$A$106:GZ$202,203,FALSE)))</f>
        <v>0</v>
      </c>
      <c r="GV44" s="6">
        <f>IF(ISERROR(VLOOKUP($A44,'Import OffPeak'!$A$3:HA$99,204,FALSE)-VLOOKUP($A44,'Import OffPeak change'!$A$106:HA$202,204,FALSE)),0,(VLOOKUP($A44,'Import OffPeak'!$A$3:HA$99,204,FALSE)-VLOOKUP($A44,'Import OffPeak change'!$A$106:HA$202,204,FALSE)))</f>
        <v>0</v>
      </c>
      <c r="GW44" s="6">
        <f>IF(ISERROR(VLOOKUP($A44,'Import OffPeak'!$A$3:HB$99,205,FALSE)-VLOOKUP($A44,'Import OffPeak change'!$A$106:HB$202,205,FALSE)),0,(VLOOKUP($A44,'Import OffPeak'!$A$3:HB$99,205,FALSE)-VLOOKUP($A44,'Import OffPeak change'!$A$106:HB$202,205,FALSE)))</f>
        <v>0</v>
      </c>
      <c r="GX44" s="6">
        <f>IF(ISERROR(VLOOKUP($A44,'Import OffPeak'!$A$3:HC$99,206,FALSE)-VLOOKUP($A44,'Import OffPeak change'!$A$106:HC$202,206,FALSE)),0,(VLOOKUP($A44,'Import OffPeak'!$A$3:HC$99,206,FALSE)-VLOOKUP($A44,'Import OffPeak change'!$A$106:HC$202,206,FALSE)))</f>
        <v>0</v>
      </c>
      <c r="GY44" s="6">
        <f>IF(ISERROR(VLOOKUP($A44,'Import OffPeak'!$A$3:HD$99,207,FALSE)-VLOOKUP($A44,'Import OffPeak change'!$A$106:HD$202,207,FALSE)),0,(VLOOKUP($A44,'Import OffPeak'!$A$3:HD$99,207,FALSE)-VLOOKUP($A44,'Import OffPeak change'!$A$106:HD$202,207,FALSE)))</f>
        <v>0</v>
      </c>
      <c r="GZ44" s="6">
        <f>IF(ISERROR(VLOOKUP($A44,'Import OffPeak'!$A$3:HE$99,208,FALSE)-VLOOKUP($A44,'Import OffPeak change'!$A$106:HE$202,208,FALSE)),0,(VLOOKUP($A44,'Import OffPeak'!$A$3:HE$99,208,FALSE)-VLOOKUP($A44,'Import OffPeak change'!$A$106:HE$202,208,FALSE)))</f>
        <v>0</v>
      </c>
      <c r="HA44" s="6">
        <f>IF(ISERROR(VLOOKUP($A44,'Import OffPeak'!$A$3:HF$99,209,FALSE)-VLOOKUP($A44,'Import OffPeak change'!$A$106:HF$202,209,FALSE)),0,(VLOOKUP($A44,'Import OffPeak'!$A$3:HF$99,209,FALSE)-VLOOKUP($A44,'Import OffPeak change'!$A$106:HF$202,209,FALSE)))</f>
        <v>0</v>
      </c>
      <c r="HB44" s="6">
        <f>IF(ISERROR(VLOOKUP($A44,'Import OffPeak'!$A$3:HG$99,210,FALSE)-VLOOKUP($A44,'Import OffPeak change'!$A$106:HG$202,210,FALSE)),0,(VLOOKUP($A44,'Import OffPeak'!$A$3:HG$99,210,FALSE)-VLOOKUP($A44,'Import OffPeak change'!$A$106:HG$202,210,FALSE)))</f>
        <v>0</v>
      </c>
      <c r="HC44" s="6">
        <f>IF(ISERROR(VLOOKUP($A44,'Import OffPeak'!$A$3:HH$99,211,FALSE)-VLOOKUP($A44,'Import OffPeak change'!$A$106:HH$202,211,FALSE)),0,(VLOOKUP($A44,'Import OffPeak'!$A$3:HH$99,211,FALSE)-VLOOKUP($A44,'Import OffPeak change'!$A$106:HH$202,211,FALSE)))</f>
        <v>0</v>
      </c>
      <c r="HD44" s="6">
        <f>IF(ISERROR(VLOOKUP($A44,'Import OffPeak'!$A$3:HI$99,212,FALSE)-VLOOKUP($A44,'Import OffPeak change'!$A$106:HI$202,212,FALSE)),0,(VLOOKUP($A44,'Import OffPeak'!$A$3:HI$99,212,FALSE)-VLOOKUP($A44,'Import OffPeak change'!$A$106:HI$202,212,FALSE)))</f>
        <v>0</v>
      </c>
      <c r="HE44" s="6">
        <f>IF(ISERROR(VLOOKUP($A44,'Import OffPeak'!$A$3:HJ$99,213,FALSE)-VLOOKUP($A44,'Import OffPeak change'!$A$106:HJ$202,213,FALSE)),0,(VLOOKUP($A44,'Import OffPeak'!$A$3:HJ$99,213,FALSE)-VLOOKUP($A44,'Import OffPeak change'!$A$106:HJ$202,213,FALSE)))</f>
        <v>0</v>
      </c>
      <c r="HF44" s="6">
        <f>IF(ISERROR(VLOOKUP($A44,'Import OffPeak'!$A$3:HK$99,214,FALSE)-VLOOKUP($A44,'Import OffPeak change'!$A$106:HK$202,214,FALSE)),0,(VLOOKUP($A44,'Import OffPeak'!$A$3:HK$99,214,FALSE)-VLOOKUP($A44,'Import OffPeak change'!$A$106:HK$202,214,FALSE)))</f>
        <v>0</v>
      </c>
      <c r="HG44" s="6">
        <f>IF(ISERROR(VLOOKUP($A44,'Import OffPeak'!$A$3:HL$99,215,FALSE)-VLOOKUP($A44,'Import OffPeak change'!$A$106:HL$202,215,FALSE)),0,(VLOOKUP($A44,'Import OffPeak'!$A$3:HL$99,215,FALSE)-VLOOKUP($A44,'Import OffPeak change'!$A$106:HL$202,215,FALSE)))</f>
        <v>0</v>
      </c>
      <c r="HH44" s="6">
        <f>IF(ISERROR(VLOOKUP($A44,'Import OffPeak'!$A$3:HM$99,216,FALSE)-VLOOKUP($A44,'Import OffPeak change'!$A$106:HM$202,216,FALSE)),0,(VLOOKUP($A44,'Import OffPeak'!$A$3:HM$99,216,FALSE)-VLOOKUP($A44,'Import OffPeak change'!$A$106:HM$202,216,FALSE)))</f>
        <v>0</v>
      </c>
      <c r="HI44" s="6">
        <f>IF(ISERROR(VLOOKUP($A44,'Import OffPeak'!$A$3:HN$99,217,FALSE)-VLOOKUP($A44,'Import OffPeak change'!$A$106:HN$202,217,FALSE)),0,(VLOOKUP($A44,'Import OffPeak'!$A$3:HN$99,217,FALSE)-VLOOKUP($A44,'Import OffPeak change'!$A$106:HN$202,217,FALSE)))</f>
        <v>0</v>
      </c>
      <c r="HJ44" s="6">
        <f>IF(ISERROR(VLOOKUP($A44,'Import OffPeak'!$A$3:HO$99,218,FALSE)-VLOOKUP($A44,'Import OffPeak change'!$A$106:HO$202,218,FALSE)),0,(VLOOKUP($A44,'Import OffPeak'!$A$3:HO$99,218,FALSE)-VLOOKUP($A44,'Import OffPeak change'!$A$106:HO$202,218,FALSE)))</f>
        <v>0</v>
      </c>
      <c r="HK44" s="6">
        <f>IF(ISERROR(VLOOKUP($A44,'Import OffPeak'!$A$3:HP$99,219,FALSE)-VLOOKUP($A44,'Import OffPeak change'!$A$106:HP$202,219,FALSE)),0,(VLOOKUP($A44,'Import OffPeak'!$A$3:HP$99,219,FALSE)-VLOOKUP($A44,'Import OffPeak change'!$A$106:HP$202,219,FALSE)))</f>
        <v>0</v>
      </c>
      <c r="HL44" s="6">
        <f>IF(ISERROR(VLOOKUP($A44,'Import OffPeak'!$A$3:HQ$99,220,FALSE)-VLOOKUP($A44,'Import OffPeak change'!$A$106:HQ$202,220,FALSE)),0,(VLOOKUP($A44,'Import OffPeak'!$A$3:HQ$99,220,FALSE)-VLOOKUP($A44,'Import OffPeak change'!$A$106:HQ$202,220,FALSE)))</f>
        <v>0</v>
      </c>
      <c r="HM44" s="6">
        <f>IF(ISERROR(VLOOKUP($A44,'Import OffPeak'!$A$3:HR$99,221,FALSE)-VLOOKUP($A44,'Import OffPeak change'!$A$106:HR$202,221,FALSE)),0,(VLOOKUP($A44,'Import OffPeak'!$A$3:HR$99,221,FALSE)-VLOOKUP($A44,'Import OffPeak change'!$A$106:HR$202,221,FALSE)))</f>
        <v>0</v>
      </c>
      <c r="HN44" s="6">
        <f>IF(ISERROR(VLOOKUP($A44,'Import OffPeak'!$A$3:HS$99,222,FALSE)-VLOOKUP($A44,'Import OffPeak change'!$A$106:HS$202,222,FALSE)),0,(VLOOKUP($A44,'Import OffPeak'!$A$3:HS$99,222,FALSE)-VLOOKUP($A44,'Import OffPeak change'!$A$106:HS$202,222,FALSE)))</f>
        <v>0</v>
      </c>
      <c r="HO44" s="6">
        <f>IF(ISERROR(VLOOKUP($A44,'Import OffPeak'!$A$3:HT$99,223,FALSE)-VLOOKUP($A44,'Import OffPeak change'!$A$106:HT$202,223,FALSE)),0,(VLOOKUP($A44,'Import OffPeak'!$A$3:HT$99,223,FALSE)-VLOOKUP($A44,'Import OffPeak change'!$A$106:HT$202,223,FALSE)))</f>
        <v>0</v>
      </c>
      <c r="HP44" s="6">
        <f>IF(ISERROR(VLOOKUP($A44,'Import OffPeak'!$A$3:HU$99,224,FALSE)-VLOOKUP($A44,'Import OffPeak change'!$A$106:HU$202,224,FALSE)),0,(VLOOKUP($A44,'Import OffPeak'!$A$3:HU$99,224,FALSE)-VLOOKUP($A44,'Import OffPeak change'!$A$106:HU$202,224,FALSE)))</f>
        <v>0</v>
      </c>
      <c r="HQ44" s="6">
        <f>IF(ISERROR(VLOOKUP($A44,'Import OffPeak'!$A$3:HV$99,225,FALSE)-VLOOKUP($A44,'Import OffPeak change'!$A$106:HV$202,225,FALSE)),0,(VLOOKUP($A44,'Import OffPeak'!$A$3:HV$99,225,FALSE)-VLOOKUP($A44,'Import OffPeak change'!$A$106:HV$202,225,FALSE)))</f>
        <v>0</v>
      </c>
      <c r="HR44" s="6">
        <f>IF(ISERROR(VLOOKUP($A44,'Import OffPeak'!$A$3:HW$99,226,FALSE)-VLOOKUP($A44,'Import OffPeak change'!$A$106:HW$202,226,FALSE)),0,(VLOOKUP($A44,'Import OffPeak'!$A$3:HW$99,226,FALSE)-VLOOKUP($A44,'Import OffPeak change'!$A$106:HW$202,226,FALSE)))</f>
        <v>0</v>
      </c>
      <c r="HS44" s="6">
        <f>IF(ISERROR(VLOOKUP($A44,'Import OffPeak'!$A$3:HX$99,227,FALSE)-VLOOKUP($A44,'Import OffPeak change'!$A$106:HX$202,227,FALSE)),0,(VLOOKUP($A44,'Import OffPeak'!$A$3:HX$99,227,FALSE)-VLOOKUP($A44,'Import OffPeak change'!$A$106:HX$202,227,FALSE)))</f>
        <v>0</v>
      </c>
      <c r="HT44" s="6">
        <f>IF(ISERROR(VLOOKUP($A44,'Import OffPeak'!$A$3:HY$99,228,FALSE)-VLOOKUP($A44,'Import OffPeak change'!$A$106:HY$202,228,FALSE)),0,(VLOOKUP($A44,'Import OffPeak'!$A$3:HY$99,228,FALSE)-VLOOKUP($A44,'Import OffPeak change'!$A$106:HY$202,228,FALSE)))</f>
        <v>0</v>
      </c>
      <c r="HU44" s="6">
        <f>IF(ISERROR(VLOOKUP($A44,'Import OffPeak'!$A$3:HZ$99,229,FALSE)-VLOOKUP($A44,'Import OffPeak change'!$A$106:HZ$202,229,FALSE)),0,(VLOOKUP($A44,'Import OffPeak'!$A$3:HZ$99,229,FALSE)-VLOOKUP($A44,'Import OffPeak change'!$A$106:HZ$202,229,FALSE)))</f>
        <v>0</v>
      </c>
      <c r="HV44" s="6">
        <f>IF(ISERROR(VLOOKUP($A44,'Import OffPeak'!$A$3:IA$99,230,FALSE)-VLOOKUP($A44,'Import OffPeak change'!$A$106:IA$202,230,FALSE)),0,(VLOOKUP($A44,'Import OffPeak'!$A$3:IA$99,230,FALSE)-VLOOKUP($A44,'Import OffPeak change'!$A$106:IA$202,230,FALSE)))</f>
        <v>0</v>
      </c>
      <c r="HW44" s="6">
        <f>IF(ISERROR(VLOOKUP($A44,'Import OffPeak'!$A$3:IB$99,231,FALSE)-VLOOKUP($A44,'Import OffPeak change'!$A$106:IB$202,231,FALSE)),0,(VLOOKUP($A44,'Import OffPeak'!$A$3:IB$99,231,FALSE)-VLOOKUP($A44,'Import OffPeak change'!$A$106:IB$202,231,FALSE)))</f>
        <v>0</v>
      </c>
      <c r="HX44" s="6">
        <f>IF(ISERROR(VLOOKUP($A44,'Import OffPeak'!$A$3:IC$99,232,FALSE)-VLOOKUP($A44,'Import OffPeak change'!$A$106:IC$202,232,FALSE)),0,(VLOOKUP($A44,'Import OffPeak'!$A$3:IC$99,232,FALSE)-VLOOKUP($A44,'Import OffPeak change'!$A$106:IC$202,232,FALSE)))</f>
        <v>0</v>
      </c>
      <c r="HY44" s="6">
        <f>IF(ISERROR(VLOOKUP($A44,'Import OffPeak'!$A$3:ID$99,233,FALSE)-VLOOKUP($A44,'Import OffPeak change'!$A$106:ID$202,233,FALSE)),0,(VLOOKUP($A44,'Import OffPeak'!$A$3:ID$99,233,FALSE)-VLOOKUP($A44,'Import OffPeak change'!$A$106:ID$202,233,FALSE)))</f>
        <v>0</v>
      </c>
      <c r="HZ44" s="6">
        <f>IF(ISERROR(VLOOKUP($A44,'Import OffPeak'!$A$3:IE$99,234,FALSE)-VLOOKUP($A44,'Import OffPeak change'!$A$106:IE$202,234,FALSE)),0,(VLOOKUP($A44,'Import OffPeak'!$A$3:IE$99,234,FALSE)-VLOOKUP($A44,'Import OffPeak change'!$A$106:IE$202,234,FALSE)))</f>
        <v>0</v>
      </c>
      <c r="IA44" s="6">
        <f>IF(ISERROR(VLOOKUP($A44,'Import OffPeak'!$A$3:IF$99,235,FALSE)-VLOOKUP($A44,'Import OffPeak change'!$A$106:IF$202,235,FALSE)),0,(VLOOKUP($A44,'Import OffPeak'!$A$3:IF$99,235,FALSE)-VLOOKUP($A44,'Import OffPeak change'!$A$106:IF$202,235,FALSE)))</f>
        <v>0</v>
      </c>
      <c r="IB44" s="6">
        <f>IF(ISERROR(VLOOKUP($A44,'Import OffPeak'!$A$3:IG$99,236,FALSE)-VLOOKUP($A44,'Import OffPeak change'!$A$106:IG$202,236,FALSE)),0,(VLOOKUP($A44,'Import OffPeak'!$A$3:IG$99,236,FALSE)-VLOOKUP($A44,'Import OffPeak change'!$A$106:IG$202,236,FALSE)))</f>
        <v>0</v>
      </c>
      <c r="IC44" s="6">
        <f>IF(ISERROR(VLOOKUP($A44,'Import OffPeak'!$A$3:IH$99,237,FALSE)-VLOOKUP($A44,'Import OffPeak change'!$A$106:IH$202,237,FALSE)),0,(VLOOKUP($A44,'Import OffPeak'!$A$3:IH$99,237,FALSE)-VLOOKUP($A44,'Import OffPeak change'!$A$106:IH$202,237,FALSE)))</f>
        <v>0</v>
      </c>
      <c r="ID44" s="6">
        <f>IF(ISERROR(VLOOKUP($A44,'Import OffPeak'!$A$3:II$99,238,FALSE)-VLOOKUP($A44,'Import OffPeak change'!$A$106:II$202,238,FALSE)),0,(VLOOKUP($A44,'Import OffPeak'!$A$3:II$99,238,FALSE)-VLOOKUP($A44,'Import OffPeak change'!$A$106:II$202,238,FALSE)))</f>
        <v>0</v>
      </c>
      <c r="IE44" s="6">
        <f>IF(ISERROR(VLOOKUP($A44,'Import OffPeak'!$A$3:IJ$99,239,FALSE)-VLOOKUP($A44,'Import OffPeak change'!$A$106:IJ$202,239,FALSE)),0,(VLOOKUP($A44,'Import OffPeak'!$A$3:IJ$99,239,FALSE)-VLOOKUP($A44,'Import OffPeak change'!$A$106:IJ$202,239,FALSE)))</f>
        <v>0</v>
      </c>
    </row>
    <row r="45" spans="1:239">
      <c r="A45" s="168" t="str">
        <f>IF('Import OffPeak'!A42=0,"",'Import OffPeak'!A42)</f>
        <v/>
      </c>
      <c r="B45" s="6"/>
      <c r="C45" s="6"/>
      <c r="D45" s="6"/>
      <c r="E45" s="6"/>
      <c r="F45" s="6"/>
      <c r="G45" s="6">
        <f>IF(ISERROR(VLOOKUP($A45,'Import OffPeak'!$A$3:L$99,7,FALSE)-VLOOKUP($A45,'Import OffPeak change'!$A$106:L$202,7,FALSE)),0,(VLOOKUP($A45,'Import OffPeak'!$A$3:L$99,7,FALSE)-VLOOKUP($A45,'Import OffPeak change'!$A$106:L$202,7,FALSE)))</f>
        <v>0</v>
      </c>
      <c r="H45" s="6">
        <f>IF(ISERROR(VLOOKUP($A45,'Import OffPeak'!$A$3:M$99,8,FALSE)-VLOOKUP($A45,'Import OffPeak change'!$A$106:M$202,8,FALSE)),0,(VLOOKUP($A45,'Import OffPeak'!$A$3:M$99,8,FALSE)-VLOOKUP($A45,'Import OffPeak change'!$A$106:M$202,8,FALSE)))</f>
        <v>0</v>
      </c>
      <c r="I45" s="6">
        <f>IF(ISERROR(VLOOKUP($A45,'Import OffPeak'!$A$3:N$99,9,FALSE)-VLOOKUP($A45,'Import OffPeak change'!$A$106:N$202,9,FALSE)),0,(VLOOKUP($A45,'Import OffPeak'!$A$3:N$99,9,FALSE)-VLOOKUP($A45,'Import OffPeak change'!$A$106:N$202,9,FALSE)))</f>
        <v>0</v>
      </c>
      <c r="J45" s="6">
        <f>IF(ISERROR(VLOOKUP($A45,'Import OffPeak'!$A$3:O$99,10,FALSE)-VLOOKUP($A45,'Import OffPeak change'!$A$106:O$202,10,FALSE)),0,(VLOOKUP($A45,'Import OffPeak'!$A$3:O$99,10,FALSE)-VLOOKUP($A45,'Import OffPeak change'!$A$106:O$202,10,FALSE)))</f>
        <v>0</v>
      </c>
      <c r="K45" s="6">
        <f>IF(ISERROR(VLOOKUP($A45,'Import OffPeak'!$A$3:P$99,11,FALSE)-VLOOKUP($A45,'Import OffPeak change'!$A$106:P$202,11,FALSE)),0,(VLOOKUP($A45,'Import OffPeak'!$A$3:P$99,11,FALSE)-VLOOKUP($A45,'Import OffPeak change'!$A$106:P$202,11,FALSE)))</f>
        <v>0</v>
      </c>
      <c r="L45" s="6">
        <f>IF(ISERROR(VLOOKUP($A45,'Import OffPeak'!$A$3:Q$99,12,FALSE)-VLOOKUP($A45,'Import OffPeak change'!$A$106:Q$202,12,FALSE)),0,(VLOOKUP($A45,'Import OffPeak'!$A$3:Q$99,12,FALSE)-VLOOKUP($A45,'Import OffPeak change'!$A$106:Q$202,12,FALSE)))</f>
        <v>0</v>
      </c>
      <c r="M45" s="6">
        <f>IF(ISERROR(VLOOKUP($A45,'Import OffPeak'!$A$3:R$99,13,FALSE)-VLOOKUP($A45,'Import OffPeak change'!$A$106:R$202,13,FALSE)),0,(VLOOKUP($A45,'Import OffPeak'!$A$3:R$99,13,FALSE)-VLOOKUP($A45,'Import OffPeak change'!$A$106:R$202,13,FALSE)))</f>
        <v>0</v>
      </c>
      <c r="N45" s="6">
        <f>IF(ISERROR(VLOOKUP($A45,'Import OffPeak'!$A$3:S$99,14,FALSE)-VLOOKUP($A45,'Import OffPeak change'!$A$106:S$202,14,FALSE)),0,(VLOOKUP($A45,'Import OffPeak'!$A$3:S$99,14,FALSE)-VLOOKUP($A45,'Import OffPeak change'!$A$106:S$202,14,FALSE)))</f>
        <v>0</v>
      </c>
      <c r="O45" s="6">
        <f>IF(ISERROR(VLOOKUP($A45,'Import OffPeak'!$A$3:T$99,15,FALSE)-VLOOKUP($A45,'Import OffPeak change'!$A$106:T$202,15,FALSE)),0,(VLOOKUP($A45,'Import OffPeak'!$A$3:T$99,15,FALSE)-VLOOKUP($A45,'Import OffPeak change'!$A$106:T$202,15,FALSE)))</f>
        <v>0</v>
      </c>
      <c r="P45" s="6">
        <f>IF(ISERROR(VLOOKUP($A45,'Import OffPeak'!$A$3:U$99,16,FALSE)-VLOOKUP($A45,'Import OffPeak change'!$A$106:U$202,16,FALSE)),0,(VLOOKUP($A45,'Import OffPeak'!$A$3:U$99,16,FALSE)-VLOOKUP($A45,'Import OffPeak change'!$A$106:U$202,16,FALSE)))</f>
        <v>0</v>
      </c>
      <c r="Q45" s="6">
        <f>IF(ISERROR(VLOOKUP($A45,'Import OffPeak'!$A$3:V$99,17,FALSE)-VLOOKUP($A45,'Import OffPeak change'!$A$106:V$202,17,FALSE)),0,(VLOOKUP($A45,'Import OffPeak'!$A$3:V$99,17,FALSE)-VLOOKUP($A45,'Import OffPeak change'!$A$106:V$202,17,FALSE)))</f>
        <v>0</v>
      </c>
      <c r="R45" s="6">
        <f>IF(ISERROR(VLOOKUP($A45,'Import OffPeak'!$A$3:W$99,18,FALSE)-VLOOKUP($A45,'Import OffPeak change'!$A$106:W$202,18,FALSE)),0,(VLOOKUP($A45,'Import OffPeak'!$A$3:W$99,18,FALSE)-VLOOKUP($A45,'Import OffPeak change'!$A$106:W$202,18,FALSE)))</f>
        <v>0</v>
      </c>
      <c r="S45" s="6">
        <f>IF(ISERROR(VLOOKUP($A45,'Import OffPeak'!$A$3:X$99,19,FALSE)-VLOOKUP($A45,'Import OffPeak change'!$A$106:X$202,19,FALSE)),0,(VLOOKUP($A45,'Import OffPeak'!$A$3:X$99,19,FALSE)-VLOOKUP($A45,'Import OffPeak change'!$A$106:X$202,19,FALSE)))</f>
        <v>0</v>
      </c>
      <c r="T45" s="6">
        <f>IF(ISERROR(VLOOKUP($A45,'Import OffPeak'!$A$3:Y$99,20,FALSE)-VLOOKUP($A45,'Import OffPeak change'!$A$106:Y$202,20,FALSE)),0,(VLOOKUP($A45,'Import OffPeak'!$A$3:Y$99,20,FALSE)-VLOOKUP($A45,'Import OffPeak change'!$A$106:Y$202,20,FALSE)))</f>
        <v>0</v>
      </c>
      <c r="U45" s="6">
        <f>IF(ISERROR(VLOOKUP($A45,'Import OffPeak'!$A$3:Z$99,21,FALSE)-VLOOKUP($A45,'Import OffPeak change'!$A$106:Z$202,21,FALSE)),0,(VLOOKUP($A45,'Import OffPeak'!$A$3:Z$99,21,FALSE)-VLOOKUP($A45,'Import OffPeak change'!$A$106:Z$202,21,FALSE)))</f>
        <v>0</v>
      </c>
      <c r="V45" s="6">
        <f>IF(ISERROR(VLOOKUP($A45,'Import OffPeak'!$A$3:AA$99,22,FALSE)-VLOOKUP($A45,'Import OffPeak change'!$A$106:AA$202,22,FALSE)),0,(VLOOKUP($A45,'Import OffPeak'!$A$3:AA$99,22,FALSE)-VLOOKUP($A45,'Import OffPeak change'!$A$106:AA$202,22,FALSE)))</f>
        <v>0</v>
      </c>
      <c r="W45" s="6">
        <f>IF(ISERROR(VLOOKUP($A45,'Import OffPeak'!$A$3:AB$99,23,FALSE)-VLOOKUP($A45,'Import OffPeak change'!$A$106:AB$202,23,FALSE)),0,(VLOOKUP($A45,'Import OffPeak'!$A$3:AB$99,23,FALSE)-VLOOKUP($A45,'Import OffPeak change'!$A$106:AB$202,23,FALSE)))</f>
        <v>0</v>
      </c>
      <c r="X45" s="6">
        <f>IF(ISERROR(VLOOKUP($A45,'Import OffPeak'!$A$3:AC$99,24,FALSE)-VLOOKUP($A45,'Import OffPeak change'!$A$106:AC$202,24,FALSE)),0,(VLOOKUP($A45,'Import OffPeak'!$A$3:AC$99,24,FALSE)-VLOOKUP($A45,'Import OffPeak change'!$A$106:AC$202,24,FALSE)))</f>
        <v>0</v>
      </c>
      <c r="Y45" s="6">
        <f>IF(ISERROR(VLOOKUP($A45,'Import OffPeak'!$A$3:AD$99,25,FALSE)-VLOOKUP($A45,'Import OffPeak change'!$A$106:AD$202,25,FALSE)),0,(VLOOKUP($A45,'Import OffPeak'!$A$3:AD$99,25,FALSE)-VLOOKUP($A45,'Import OffPeak change'!$A$106:AD$202,25,FALSE)))</f>
        <v>0</v>
      </c>
      <c r="Z45" s="6">
        <f>IF(ISERROR(VLOOKUP($A45,'Import OffPeak'!$A$3:AE$99,26,FALSE)-VLOOKUP($A45,'Import OffPeak change'!$A$106:AE$202,26,FALSE)),0,(VLOOKUP($A45,'Import OffPeak'!$A$3:AE$99,26,FALSE)-VLOOKUP($A45,'Import OffPeak change'!$A$106:AE$202,26,FALSE)))</f>
        <v>0</v>
      </c>
      <c r="AA45" s="6">
        <f>IF(ISERROR(VLOOKUP($A45,'Import OffPeak'!$A$3:AF$99,27,FALSE)-VLOOKUP($A45,'Import OffPeak change'!$A$106:AF$202,27,FALSE)),0,(VLOOKUP($A45,'Import OffPeak'!$A$3:AF$99,27,FALSE)-VLOOKUP($A45,'Import OffPeak change'!$A$106:AF$202,27,FALSE)))</f>
        <v>0</v>
      </c>
      <c r="AB45" s="6">
        <f>IF(ISERROR(VLOOKUP($A45,'Import OffPeak'!$A$3:AG$99,28,FALSE)-VLOOKUP($A45,'Import OffPeak change'!$A$106:AG$202,28,FALSE)),0,(VLOOKUP($A45,'Import OffPeak'!$A$3:AG$99,28,FALSE)-VLOOKUP($A45,'Import OffPeak change'!$A$106:AG$202,28,FALSE)))</f>
        <v>0</v>
      </c>
      <c r="AC45" s="6">
        <f>IF(ISERROR(VLOOKUP($A45,'Import OffPeak'!$A$3:AH$99,29,FALSE)-VLOOKUP($A45,'Import OffPeak change'!$A$106:AH$202,29,FALSE)),0,(VLOOKUP($A45,'Import OffPeak'!$A$3:AH$99,29,FALSE)-VLOOKUP($A45,'Import OffPeak change'!$A$106:AH$202,29,FALSE)))</f>
        <v>0</v>
      </c>
      <c r="AD45" s="6">
        <f>IF(ISERROR(VLOOKUP($A45,'Import OffPeak'!$A$3:AI$99,30,FALSE)-VLOOKUP($A45,'Import OffPeak change'!$A$106:AI$202,30,FALSE)),0,(VLOOKUP($A45,'Import OffPeak'!$A$3:AI$99,30,FALSE)-VLOOKUP($A45,'Import OffPeak change'!$A$106:AI$202,30,FALSE)))</f>
        <v>0</v>
      </c>
      <c r="AE45" s="6">
        <f>IF(ISERROR(VLOOKUP($A45,'Import OffPeak'!$A$3:AJ$99,31,FALSE)-VLOOKUP($A45,'Import OffPeak change'!$A$106:AJ$202,31,FALSE)),0,(VLOOKUP($A45,'Import OffPeak'!$A$3:AJ$99,31,FALSE)-VLOOKUP($A45,'Import OffPeak change'!$A$106:AJ$202,31,FALSE)))</f>
        <v>0</v>
      </c>
      <c r="AF45" s="6">
        <f>IF(ISERROR(VLOOKUP($A45,'Import OffPeak'!$A$3:AK$99,32,FALSE)-VLOOKUP($A45,'Import OffPeak change'!$A$106:AK$202,32,FALSE)),0,(VLOOKUP($A45,'Import OffPeak'!$A$3:AK$99,32,FALSE)-VLOOKUP($A45,'Import OffPeak change'!$A$106:AK$202,32,FALSE)))</f>
        <v>0</v>
      </c>
      <c r="AG45" s="6">
        <f>IF(ISERROR(VLOOKUP($A45,'Import OffPeak'!$A$3:AL$99,33,FALSE)-VLOOKUP($A45,'Import OffPeak change'!$A$106:AL$202,33,FALSE)),0,(VLOOKUP($A45,'Import OffPeak'!$A$3:AL$99,33,FALSE)-VLOOKUP($A45,'Import OffPeak change'!$A$106:AL$202,33,FALSE)))</f>
        <v>0</v>
      </c>
      <c r="AH45" s="6">
        <f>IF(ISERROR(VLOOKUP($A45,'Import OffPeak'!$A$3:AM$99,34,FALSE)-VLOOKUP($A45,'Import OffPeak change'!$A$106:AM$202,34,FALSE)),0,(VLOOKUP($A45,'Import OffPeak'!$A$3:AM$99,34,FALSE)-VLOOKUP($A45,'Import OffPeak change'!$A$106:AM$202,34,FALSE)))</f>
        <v>0</v>
      </c>
      <c r="AI45" s="6">
        <f>IF(ISERROR(VLOOKUP($A45,'Import OffPeak'!$A$3:AN$99,35,FALSE)-VLOOKUP($A45,'Import OffPeak change'!$A$106:AN$202,35,FALSE)),0,(VLOOKUP($A45,'Import OffPeak'!$A$3:AN$99,35,FALSE)-VLOOKUP($A45,'Import OffPeak change'!$A$106:AN$202,35,FALSE)))</f>
        <v>0</v>
      </c>
      <c r="AJ45" s="6">
        <f>IF(ISERROR(VLOOKUP($A45,'Import OffPeak'!$A$3:AO$99,36,FALSE)-VLOOKUP($A45,'Import OffPeak change'!$A$106:AO$202,36,FALSE)),0,(VLOOKUP($A45,'Import OffPeak'!$A$3:AO$99,36,FALSE)-VLOOKUP($A45,'Import OffPeak change'!$A$106:AO$202,36,FALSE)))</f>
        <v>0</v>
      </c>
      <c r="AK45" s="6">
        <f>IF(ISERROR(VLOOKUP($A45,'Import OffPeak'!$A$3:AP$99,37,FALSE)-VLOOKUP($A45,'Import OffPeak change'!$A$106:AP$202,37,FALSE)),0,(VLOOKUP($A45,'Import OffPeak'!$A$3:AP$99,37,FALSE)-VLOOKUP($A45,'Import OffPeak change'!$A$106:AP$202,37,FALSE)))</f>
        <v>0</v>
      </c>
      <c r="AL45" s="6">
        <f>IF(ISERROR(VLOOKUP($A45,'Import OffPeak'!$A$3:AQ$99,38,FALSE)-VLOOKUP($A45,'Import OffPeak change'!$A$106:AQ$202,38,FALSE)),0,(VLOOKUP($A45,'Import OffPeak'!$A$3:AQ$99,38,FALSE)-VLOOKUP($A45,'Import OffPeak change'!$A$106:AQ$202,38,FALSE)))</f>
        <v>0</v>
      </c>
      <c r="AM45" s="6">
        <f>IF(ISERROR(VLOOKUP($A45,'Import OffPeak'!$A$3:AR$99,39,FALSE)-VLOOKUP($A45,'Import OffPeak change'!$A$106:AR$202,39,FALSE)),0,(VLOOKUP($A45,'Import OffPeak'!$A$3:AR$99,39,FALSE)-VLOOKUP($A45,'Import OffPeak change'!$A$106:AR$202,39,FALSE)))</f>
        <v>0</v>
      </c>
      <c r="AN45" s="6">
        <f>IF(ISERROR(VLOOKUP($A45,'Import OffPeak'!$A$3:AS$99,40,FALSE)-VLOOKUP($A45,'Import OffPeak change'!$A$106:AS$202,40,FALSE)),0,(VLOOKUP($A45,'Import OffPeak'!$A$3:AS$99,40,FALSE)-VLOOKUP($A45,'Import OffPeak change'!$A$106:AS$202,40,FALSE)))</f>
        <v>0</v>
      </c>
      <c r="AO45" s="6">
        <f>IF(ISERROR(VLOOKUP($A45,'Import OffPeak'!$A$3:AT$99,41,FALSE)-VLOOKUP($A45,'Import OffPeak change'!$A$106:AT$202,41,FALSE)),0,(VLOOKUP($A45,'Import OffPeak'!$A$3:AT$99,41,FALSE)-VLOOKUP($A45,'Import OffPeak change'!$A$106:AT$202,41,FALSE)))</f>
        <v>0</v>
      </c>
      <c r="AP45" s="6">
        <f>IF(ISERROR(VLOOKUP($A45,'Import OffPeak'!$A$3:AU$99,42,FALSE)-VLOOKUP($A45,'Import OffPeak change'!$A$106:AU$202,42,FALSE)),0,(VLOOKUP($A45,'Import OffPeak'!$A$3:AU$99,42,FALSE)-VLOOKUP($A45,'Import OffPeak change'!$A$106:AU$202,42,FALSE)))</f>
        <v>0</v>
      </c>
      <c r="AQ45" s="6">
        <f>IF(ISERROR(VLOOKUP($A45,'Import OffPeak'!$A$3:AV$99,43,FALSE)-VLOOKUP($A45,'Import OffPeak change'!$A$106:AV$202,43,FALSE)),0,(VLOOKUP($A45,'Import OffPeak'!$A$3:AV$99,43,FALSE)-VLOOKUP($A45,'Import OffPeak change'!$A$106:AV$202,43,FALSE)))</f>
        <v>0</v>
      </c>
      <c r="AR45" s="6">
        <f>IF(ISERROR(VLOOKUP($A45,'Import OffPeak'!$A$3:AW$99,44,FALSE)-VLOOKUP($A45,'Import OffPeak change'!$A$106:AW$202,44,FALSE)),0,(VLOOKUP($A45,'Import OffPeak'!$A$3:AW$99,44,FALSE)-VLOOKUP($A45,'Import OffPeak change'!$A$106:AW$202,44,FALSE)))</f>
        <v>0</v>
      </c>
      <c r="AS45" s="6">
        <f>IF(ISERROR(VLOOKUP($A45,'Import OffPeak'!$A$3:AX$99,45,FALSE)-VLOOKUP($A45,'Import OffPeak change'!$A$106:AX$202,45,FALSE)),0,(VLOOKUP($A45,'Import OffPeak'!$A$3:AX$99,45,FALSE)-VLOOKUP($A45,'Import OffPeak change'!$A$106:AX$202,45,FALSE)))</f>
        <v>0</v>
      </c>
      <c r="AT45" s="6">
        <f>IF(ISERROR(VLOOKUP($A45,'Import OffPeak'!$A$3:AY$99,46,FALSE)-VLOOKUP($A45,'Import OffPeak change'!$A$106:AY$202,46,FALSE)),0,(VLOOKUP($A45,'Import OffPeak'!$A$3:AY$99,46,FALSE)-VLOOKUP($A45,'Import OffPeak change'!$A$106:AY$202,46,FALSE)))</f>
        <v>0</v>
      </c>
      <c r="AU45" s="6">
        <f>IF(ISERROR(VLOOKUP($A45,'Import OffPeak'!$A$3:AZ$99,47,FALSE)-VLOOKUP($A45,'Import OffPeak change'!$A$106:AZ$202,47,FALSE)),0,(VLOOKUP($A45,'Import OffPeak'!$A$3:AZ$99,47,FALSE)-VLOOKUP($A45,'Import OffPeak change'!$A$106:AZ$202,47,FALSE)))</f>
        <v>0</v>
      </c>
      <c r="AV45" s="6">
        <f>IF(ISERROR(VLOOKUP($A45,'Import OffPeak'!$A$3:BA$99,48,FALSE)-VLOOKUP($A45,'Import OffPeak change'!$A$106:BA$202,48,FALSE)),0,(VLOOKUP($A45,'Import OffPeak'!$A$3:BA$99,48,FALSE)-VLOOKUP($A45,'Import OffPeak change'!$A$106:BA$202,48,FALSE)))</f>
        <v>0</v>
      </c>
      <c r="AW45" s="6">
        <f>IF(ISERROR(VLOOKUP($A45,'Import OffPeak'!$A$3:BB$99,49,FALSE)-VLOOKUP($A45,'Import OffPeak change'!$A$106:BB$202,49,FALSE)),0,(VLOOKUP($A45,'Import OffPeak'!$A$3:BB$99,49,FALSE)-VLOOKUP($A45,'Import OffPeak change'!$A$106:BB$202,49,FALSE)))</f>
        <v>0</v>
      </c>
      <c r="AX45" s="6">
        <f>IF(ISERROR(VLOOKUP($A45,'Import OffPeak'!$A$3:BC$99,50,FALSE)-VLOOKUP($A45,'Import OffPeak change'!$A$106:BC$202,50,FALSE)),0,(VLOOKUP($A45,'Import OffPeak'!$A$3:BC$99,50,FALSE)-VLOOKUP($A45,'Import OffPeak change'!$A$106:BC$202,50,FALSE)))</f>
        <v>0</v>
      </c>
      <c r="AY45" s="6">
        <f>IF(ISERROR(VLOOKUP($A45,'Import OffPeak'!$A$3:BD$99,51,FALSE)-VLOOKUP($A45,'Import OffPeak change'!$A$106:BD$202,51,FALSE)),0,(VLOOKUP($A45,'Import OffPeak'!$A$3:BD$99,51,FALSE)-VLOOKUP($A45,'Import OffPeak change'!$A$106:BD$202,51,FALSE)))</f>
        <v>0</v>
      </c>
      <c r="AZ45" s="6">
        <f>IF(ISERROR(VLOOKUP($A45,'Import OffPeak'!$A$3:BE$99,52,FALSE)-VLOOKUP($A45,'Import OffPeak change'!$A$106:BE$202,52,FALSE)),0,(VLOOKUP($A45,'Import OffPeak'!$A$3:BE$99,52,FALSE)-VLOOKUP($A45,'Import OffPeak change'!$A$106:BE$202,52,FALSE)))</f>
        <v>0</v>
      </c>
      <c r="BA45" s="6">
        <f>IF(ISERROR(VLOOKUP($A45,'Import OffPeak'!$A$3:BF$99,53,FALSE)-VLOOKUP($A45,'Import OffPeak change'!$A$106:BF$202,53,FALSE)),0,(VLOOKUP($A45,'Import OffPeak'!$A$3:BF$99,53,FALSE)-VLOOKUP($A45,'Import OffPeak change'!$A$106:BF$202,53,FALSE)))</f>
        <v>0</v>
      </c>
      <c r="BB45" s="6">
        <f>IF(ISERROR(VLOOKUP($A45,'Import OffPeak'!$A$3:BG$99,54,FALSE)-VLOOKUP($A45,'Import OffPeak change'!$A$106:BG$202,54,FALSE)),0,(VLOOKUP($A45,'Import OffPeak'!$A$3:BG$99,54,FALSE)-VLOOKUP($A45,'Import OffPeak change'!$A$106:BG$202,54,FALSE)))</f>
        <v>0</v>
      </c>
      <c r="BC45" s="6">
        <f>IF(ISERROR(VLOOKUP($A45,'Import OffPeak'!$A$3:BH$99,55,FALSE)-VLOOKUP($A45,'Import OffPeak change'!$A$106:BH$202,55,FALSE)),0,(VLOOKUP($A45,'Import OffPeak'!$A$3:BH$99,55,FALSE)-VLOOKUP($A45,'Import OffPeak change'!$A$106:BH$202,55,FALSE)))</f>
        <v>0</v>
      </c>
      <c r="BD45" s="6">
        <f>IF(ISERROR(VLOOKUP($A45,'Import OffPeak'!$A$3:BI$99,56,FALSE)-VLOOKUP($A45,'Import OffPeak change'!$A$106:BI$202,56,FALSE)),0,(VLOOKUP($A45,'Import OffPeak'!$A$3:BI$99,56,FALSE)-VLOOKUP($A45,'Import OffPeak change'!$A$106:BI$202,56,FALSE)))</f>
        <v>0</v>
      </c>
      <c r="BE45" s="6">
        <f>IF(ISERROR(VLOOKUP($A45,'Import OffPeak'!$A$3:BJ$99,57,FALSE)-VLOOKUP($A45,'Import OffPeak change'!$A$106:BJ$202,57,FALSE)),0,(VLOOKUP($A45,'Import OffPeak'!$A$3:BJ$99,57,FALSE)-VLOOKUP($A45,'Import OffPeak change'!$A$106:BJ$202,57,FALSE)))</f>
        <v>0</v>
      </c>
      <c r="BF45" s="6">
        <f>IF(ISERROR(VLOOKUP($A45,'Import OffPeak'!$A$3:BK$99,58,FALSE)-VLOOKUP($A45,'Import OffPeak change'!$A$106:BK$202,58,FALSE)),0,(VLOOKUP($A45,'Import OffPeak'!$A$3:BK$99,58,FALSE)-VLOOKUP($A45,'Import OffPeak change'!$A$106:BK$202,58,FALSE)))</f>
        <v>0</v>
      </c>
      <c r="BG45" s="6">
        <f>IF(ISERROR(VLOOKUP($A45,'Import OffPeak'!$A$3:BL$99,59,FALSE)-VLOOKUP($A45,'Import OffPeak change'!$A$106:BL$202,59,FALSE)),0,(VLOOKUP($A45,'Import OffPeak'!$A$3:BL$99,59,FALSE)-VLOOKUP($A45,'Import OffPeak change'!$A$106:BL$202,59,FALSE)))</f>
        <v>0</v>
      </c>
      <c r="BH45" s="6">
        <f>IF(ISERROR(VLOOKUP($A45,'Import OffPeak'!$A$3:BM$99,60,FALSE)-VLOOKUP($A45,'Import OffPeak change'!$A$106:BM$202,60,FALSE)),0,(VLOOKUP($A45,'Import OffPeak'!$A$3:BM$99,60,FALSE)-VLOOKUP($A45,'Import OffPeak change'!$A$106:BM$202,60,FALSE)))</f>
        <v>0</v>
      </c>
      <c r="BI45" s="6">
        <f>IF(ISERROR(VLOOKUP($A45,'Import OffPeak'!$A$3:BN$99,61,FALSE)-VLOOKUP($A45,'Import OffPeak change'!$A$106:BN$202,61,FALSE)),0,(VLOOKUP($A45,'Import OffPeak'!$A$3:BN$99,61,FALSE)-VLOOKUP($A45,'Import OffPeak change'!$A$106:BN$202,61,FALSE)))</f>
        <v>0</v>
      </c>
      <c r="BJ45" s="6">
        <f>IF(ISERROR(VLOOKUP($A45,'Import OffPeak'!$A$3:BO$99,62,FALSE)-VLOOKUP($A45,'Import OffPeak change'!$A$106:BO$202,62,FALSE)),0,(VLOOKUP($A45,'Import OffPeak'!$A$3:BO$99,62,FALSE)-VLOOKUP($A45,'Import OffPeak change'!$A$106:BO$202,62,FALSE)))</f>
        <v>0</v>
      </c>
      <c r="BK45" s="6">
        <f>IF(ISERROR(VLOOKUP($A45,'Import OffPeak'!$A$3:BP$99,63,FALSE)-VLOOKUP($A45,'Import OffPeak change'!$A$106:BP$202,63,FALSE)),0,(VLOOKUP($A45,'Import OffPeak'!$A$3:BP$99,63,FALSE)-VLOOKUP($A45,'Import OffPeak change'!$A$106:BP$202,63,FALSE)))</f>
        <v>0</v>
      </c>
      <c r="BL45" s="6">
        <f>IF(ISERROR(VLOOKUP($A45,'Import OffPeak'!$A$3:BQ$99,64,FALSE)-VLOOKUP($A45,'Import OffPeak change'!$A$106:BQ$202,64,FALSE)),0,(VLOOKUP($A45,'Import OffPeak'!$A$3:BQ$99,64,FALSE)-VLOOKUP($A45,'Import OffPeak change'!$A$106:BQ$202,64,FALSE)))</f>
        <v>0</v>
      </c>
      <c r="BM45" s="6">
        <f>IF(ISERROR(VLOOKUP($A45,'Import OffPeak'!$A$3:BR$99,65,FALSE)-VLOOKUP($A45,'Import OffPeak change'!$A$106:BR$202,65,FALSE)),0,(VLOOKUP($A45,'Import OffPeak'!$A$3:BR$99,65,FALSE)-VLOOKUP($A45,'Import OffPeak change'!$A$106:BR$202,65,FALSE)))</f>
        <v>0</v>
      </c>
      <c r="BN45" s="6">
        <f>IF(ISERROR(VLOOKUP($A45,'Import OffPeak'!$A$3:BS$99,66,FALSE)-VLOOKUP($A45,'Import OffPeak change'!$A$106:BS$202,66,FALSE)),0,(VLOOKUP($A45,'Import OffPeak'!$A$3:BS$99,66,FALSE)-VLOOKUP($A45,'Import OffPeak change'!$A$106:BS$202,66,FALSE)))</f>
        <v>0</v>
      </c>
      <c r="BO45" s="6">
        <f>IF(ISERROR(VLOOKUP($A45,'Import OffPeak'!$A$3:BT$99,67,FALSE)-VLOOKUP($A45,'Import OffPeak change'!$A$106:BT$202,67,FALSE)),0,(VLOOKUP($A45,'Import OffPeak'!$A$3:BT$99,67,FALSE)-VLOOKUP($A45,'Import OffPeak change'!$A$106:BT$202,67,FALSE)))</f>
        <v>0</v>
      </c>
      <c r="BP45" s="6">
        <f>IF(ISERROR(VLOOKUP($A45,'Import OffPeak'!$A$3:BU$99,68,FALSE)-VLOOKUP($A45,'Import OffPeak change'!$A$106:BU$202,68,FALSE)),0,(VLOOKUP($A45,'Import OffPeak'!$A$3:BU$99,68,FALSE)-VLOOKUP($A45,'Import OffPeak change'!$A$106:BU$202,68,FALSE)))</f>
        <v>0</v>
      </c>
      <c r="BQ45" s="6">
        <f>IF(ISERROR(VLOOKUP($A45,'Import OffPeak'!$A$3:BV$99,69,FALSE)-VLOOKUP($A45,'Import OffPeak change'!$A$106:BV$202,69,FALSE)),0,(VLOOKUP($A45,'Import OffPeak'!$A$3:BV$99,69,FALSE)-VLOOKUP($A45,'Import OffPeak change'!$A$106:BV$202,69,FALSE)))</f>
        <v>0</v>
      </c>
      <c r="BR45" s="6">
        <f>IF(ISERROR(VLOOKUP($A45,'Import OffPeak'!$A$3:BW$99,70,FALSE)-VLOOKUP($A45,'Import OffPeak change'!$A$106:BW$202,70,FALSE)),0,(VLOOKUP($A45,'Import OffPeak'!$A$3:BW$99,70,FALSE)-VLOOKUP($A45,'Import OffPeak change'!$A$106:BW$202,70,FALSE)))</f>
        <v>0</v>
      </c>
      <c r="BS45" s="6">
        <f>IF(ISERROR(VLOOKUP($A45,'Import OffPeak'!$A$3:BX$99,71,FALSE)-VLOOKUP($A45,'Import OffPeak change'!$A$106:BX$202,71,FALSE)),0,(VLOOKUP($A45,'Import OffPeak'!$A$3:BX$99,71,FALSE)-VLOOKUP($A45,'Import OffPeak change'!$A$106:BX$202,71,FALSE)))</f>
        <v>0</v>
      </c>
      <c r="BT45" s="6">
        <f>IF(ISERROR(VLOOKUP($A45,'Import OffPeak'!$A$3:BY$99,72,FALSE)-VLOOKUP($A45,'Import OffPeak change'!$A$106:BY$202,72,FALSE)),0,(VLOOKUP($A45,'Import OffPeak'!$A$3:BY$99,72,FALSE)-VLOOKUP($A45,'Import OffPeak change'!$A$106:BY$202,72,FALSE)))</f>
        <v>0</v>
      </c>
      <c r="BU45" s="6">
        <f>IF(ISERROR(VLOOKUP($A45,'Import OffPeak'!$A$3:BZ$99,73,FALSE)-VLOOKUP($A45,'Import OffPeak change'!$A$106:BZ$202,73,FALSE)),0,(VLOOKUP($A45,'Import OffPeak'!$A$3:BZ$99,73,FALSE)-VLOOKUP($A45,'Import OffPeak change'!$A$106:BZ$202,73,FALSE)))</f>
        <v>0</v>
      </c>
      <c r="BV45" s="6">
        <f>IF(ISERROR(VLOOKUP($A45,'Import OffPeak'!$A$3:CA$99,74,FALSE)-VLOOKUP($A45,'Import OffPeak change'!$A$106:CA$202,74,FALSE)),0,(VLOOKUP($A45,'Import OffPeak'!$A$3:CA$99,74,FALSE)-VLOOKUP($A45,'Import OffPeak change'!$A$106:CA$202,74,FALSE)))</f>
        <v>0</v>
      </c>
      <c r="BW45" s="6">
        <f>IF(ISERROR(VLOOKUP($A45,'Import OffPeak'!$A$3:CB$99,75,FALSE)-VLOOKUP($A45,'Import OffPeak change'!$A$106:CB$202,75,FALSE)),0,(VLOOKUP($A45,'Import OffPeak'!$A$3:CB$99,75,FALSE)-VLOOKUP($A45,'Import OffPeak change'!$A$106:CB$202,75,FALSE)))</f>
        <v>0</v>
      </c>
      <c r="BX45" s="6">
        <f>IF(ISERROR(VLOOKUP($A45,'Import OffPeak'!$A$3:CC$99,76,FALSE)-VLOOKUP($A45,'Import OffPeak change'!$A$106:CC$202,76,FALSE)),0,(VLOOKUP($A45,'Import OffPeak'!$A$3:CC$99,76,FALSE)-VLOOKUP($A45,'Import OffPeak change'!$A$106:CC$202,76,FALSE)))</f>
        <v>0</v>
      </c>
      <c r="BY45" s="6">
        <f>IF(ISERROR(VLOOKUP($A45,'Import OffPeak'!$A$3:CD$99,77,FALSE)-VLOOKUP($A45,'Import OffPeak change'!$A$106:CD$202,77,FALSE)),0,(VLOOKUP($A45,'Import OffPeak'!$A$3:CD$99,77,FALSE)-VLOOKUP($A45,'Import OffPeak change'!$A$106:CD$202,77,FALSE)))</f>
        <v>0</v>
      </c>
      <c r="BZ45" s="6">
        <f>IF(ISERROR(VLOOKUP($A45,'Import OffPeak'!$A$3:CE$99,78,FALSE)-VLOOKUP($A45,'Import OffPeak change'!$A$106:CE$202,78,FALSE)),0,(VLOOKUP($A45,'Import OffPeak'!$A$3:CE$99,78,FALSE)-VLOOKUP($A45,'Import OffPeak change'!$A$106:CE$202,78,FALSE)))</f>
        <v>0</v>
      </c>
      <c r="CA45" s="6">
        <f>IF(ISERROR(VLOOKUP($A45,'Import OffPeak'!$A$3:CF$99,79,FALSE)-VLOOKUP($A45,'Import OffPeak change'!$A$106:CF$202,79,FALSE)),0,(VLOOKUP($A45,'Import OffPeak'!$A$3:CF$99,79,FALSE)-VLOOKUP($A45,'Import OffPeak change'!$A$106:CF$202,79,FALSE)))</f>
        <v>0</v>
      </c>
      <c r="CB45" s="6">
        <f>IF(ISERROR(VLOOKUP($A45,'Import OffPeak'!$A$3:CG$99,80,FALSE)-VLOOKUP($A45,'Import OffPeak change'!$A$106:CG$202,80,FALSE)),0,(VLOOKUP($A45,'Import OffPeak'!$A$3:CG$99,80,FALSE)-VLOOKUP($A45,'Import OffPeak change'!$A$106:CG$202,80,FALSE)))</f>
        <v>0</v>
      </c>
      <c r="CC45" s="6">
        <f>IF(ISERROR(VLOOKUP($A45,'Import OffPeak'!$A$3:CH$99,81,FALSE)-VLOOKUP($A45,'Import OffPeak change'!$A$106:CH$202,81,FALSE)),0,(VLOOKUP($A45,'Import OffPeak'!$A$3:CH$99,81,FALSE)-VLOOKUP($A45,'Import OffPeak change'!$A$106:CH$202,81,FALSE)))</f>
        <v>0</v>
      </c>
      <c r="CD45" s="6">
        <f>IF(ISERROR(VLOOKUP($A45,'Import OffPeak'!$A$3:CI$99,82,FALSE)-VLOOKUP($A45,'Import OffPeak change'!$A$106:CI$202,82,FALSE)),0,(VLOOKUP($A45,'Import OffPeak'!$A$3:CI$99,82,FALSE)-VLOOKUP($A45,'Import OffPeak change'!$A$106:CI$202,82,FALSE)))</f>
        <v>0</v>
      </c>
      <c r="CE45" s="6">
        <f>IF(ISERROR(VLOOKUP($A45,'Import OffPeak'!$A$3:CJ$99,83,FALSE)-VLOOKUP($A45,'Import OffPeak change'!$A$106:CJ$202,83,FALSE)),0,(VLOOKUP($A45,'Import OffPeak'!$A$3:CJ$99,83,FALSE)-VLOOKUP($A45,'Import OffPeak change'!$A$106:CJ$202,83,FALSE)))</f>
        <v>0</v>
      </c>
      <c r="CF45" s="6">
        <f>IF(ISERROR(VLOOKUP($A45,'Import OffPeak'!$A$3:CK$99,84,FALSE)-VLOOKUP($A45,'Import OffPeak change'!$A$106:CK$202,84,FALSE)),0,(VLOOKUP($A45,'Import OffPeak'!$A$3:CK$99,84,FALSE)-VLOOKUP($A45,'Import OffPeak change'!$A$106:CK$202,84,FALSE)))</f>
        <v>0</v>
      </c>
      <c r="CG45" s="6">
        <f>IF(ISERROR(VLOOKUP($A45,'Import OffPeak'!$A$3:CL$99,85,FALSE)-VLOOKUP($A45,'Import OffPeak change'!$A$106:CL$202,85,FALSE)),0,(VLOOKUP($A45,'Import OffPeak'!$A$3:CL$99,85,FALSE)-VLOOKUP($A45,'Import OffPeak change'!$A$106:CL$202,85,FALSE)))</f>
        <v>0</v>
      </c>
      <c r="CH45" s="6">
        <f>IF(ISERROR(VLOOKUP($A45,'Import OffPeak'!$A$3:CM$99,86,FALSE)-VLOOKUP($A45,'Import OffPeak change'!$A$106:CM$202,86,FALSE)),0,(VLOOKUP($A45,'Import OffPeak'!$A$3:CM$99,86,FALSE)-VLOOKUP($A45,'Import OffPeak change'!$A$106:CM$202,86,FALSE)))</f>
        <v>0</v>
      </c>
      <c r="CI45" s="6">
        <f>IF(ISERROR(VLOOKUP($A45,'Import OffPeak'!$A$3:CN$99,87,FALSE)-VLOOKUP($A45,'Import OffPeak change'!$A$106:CN$202,87,FALSE)),0,(VLOOKUP($A45,'Import OffPeak'!$A$3:CN$99,87,FALSE)-VLOOKUP($A45,'Import OffPeak change'!$A$106:CN$202,87,FALSE)))</f>
        <v>0</v>
      </c>
      <c r="CJ45" s="6">
        <f>IF(ISERROR(VLOOKUP($A45,'Import OffPeak'!$A$3:CO$99,88,FALSE)-VLOOKUP($A45,'Import OffPeak change'!$A$106:CO$202,88,FALSE)),0,(VLOOKUP($A45,'Import OffPeak'!$A$3:CO$99,88,FALSE)-VLOOKUP($A45,'Import OffPeak change'!$A$106:CO$202,88,FALSE)))</f>
        <v>0</v>
      </c>
      <c r="CK45" s="6">
        <f>IF(ISERROR(VLOOKUP($A45,'Import OffPeak'!$A$3:CP$99,89,FALSE)-VLOOKUP($A45,'Import OffPeak change'!$A$106:CP$202,89,FALSE)),0,(VLOOKUP($A45,'Import OffPeak'!$A$3:CP$99,89,FALSE)-VLOOKUP($A45,'Import OffPeak change'!$A$106:CP$202,89,FALSE)))</f>
        <v>0</v>
      </c>
      <c r="CL45" s="6">
        <f>IF(ISERROR(VLOOKUP($A45,'Import OffPeak'!$A$3:CQ$99,90,FALSE)-VLOOKUP($A45,'Import OffPeak change'!$A$106:CQ$202,90,FALSE)),0,(VLOOKUP($A45,'Import OffPeak'!$A$3:CQ$99,90,FALSE)-VLOOKUP($A45,'Import OffPeak change'!$A$106:CQ$202,90,FALSE)))</f>
        <v>0</v>
      </c>
      <c r="CM45" s="6">
        <f>IF(ISERROR(VLOOKUP($A45,'Import OffPeak'!$A$3:CR$99,91,FALSE)-VLOOKUP($A45,'Import OffPeak change'!$A$106:CR$202,91,FALSE)),0,(VLOOKUP($A45,'Import OffPeak'!$A$3:CR$99,91,FALSE)-VLOOKUP($A45,'Import OffPeak change'!$A$106:CR$202,91,FALSE)))</f>
        <v>0</v>
      </c>
      <c r="CN45" s="6">
        <f>IF(ISERROR(VLOOKUP($A45,'Import OffPeak'!$A$3:CS$99,92,FALSE)-VLOOKUP($A45,'Import OffPeak change'!$A$106:CS$202,92,FALSE)),0,(VLOOKUP($A45,'Import OffPeak'!$A$3:CS$99,92,FALSE)-VLOOKUP($A45,'Import OffPeak change'!$A$106:CS$202,92,FALSE)))</f>
        <v>0</v>
      </c>
      <c r="CO45" s="6">
        <f>IF(ISERROR(VLOOKUP($A45,'Import OffPeak'!$A$3:CT$99,93,FALSE)-VLOOKUP($A45,'Import OffPeak change'!$A$106:CT$202,93,FALSE)),0,(VLOOKUP($A45,'Import OffPeak'!$A$3:CT$99,93,FALSE)-VLOOKUP($A45,'Import OffPeak change'!$A$106:CT$202,93,FALSE)))</f>
        <v>0</v>
      </c>
      <c r="CP45" s="6">
        <f>IF(ISERROR(VLOOKUP($A45,'Import OffPeak'!$A$3:CU$99,94,FALSE)-VLOOKUP($A45,'Import OffPeak change'!$A$106:CU$202,94,FALSE)),0,(VLOOKUP($A45,'Import OffPeak'!$A$3:CU$99,94,FALSE)-VLOOKUP($A45,'Import OffPeak change'!$A$106:CU$202,94,FALSE)))</f>
        <v>0</v>
      </c>
      <c r="CQ45" s="6">
        <f>IF(ISERROR(VLOOKUP($A45,'Import OffPeak'!$A$3:CV$99,95,FALSE)-VLOOKUP($A45,'Import OffPeak change'!$A$106:CV$202,95,FALSE)),0,(VLOOKUP($A45,'Import OffPeak'!$A$3:CV$99,95,FALSE)-VLOOKUP($A45,'Import OffPeak change'!$A$106:CV$202,95,FALSE)))</f>
        <v>0</v>
      </c>
      <c r="CR45" s="6">
        <f>IF(ISERROR(VLOOKUP($A45,'Import OffPeak'!$A$3:CW$99,96,FALSE)-VLOOKUP($A45,'Import OffPeak change'!$A$106:CW$202,96,FALSE)),0,(VLOOKUP($A45,'Import OffPeak'!$A$3:CW$99,96,FALSE)-VLOOKUP($A45,'Import OffPeak change'!$A$106:CW$202,96,FALSE)))</f>
        <v>0</v>
      </c>
      <c r="CS45" s="6">
        <f>IF(ISERROR(VLOOKUP($A45,'Import OffPeak'!$A$3:CX$99,97,FALSE)-VLOOKUP($A45,'Import OffPeak change'!$A$106:CX$202,97,FALSE)),0,(VLOOKUP($A45,'Import OffPeak'!$A$3:CX$99,97,FALSE)-VLOOKUP($A45,'Import OffPeak change'!$A$106:CX$202,97,FALSE)))</f>
        <v>0</v>
      </c>
      <c r="CT45" s="6">
        <f>IF(ISERROR(VLOOKUP($A45,'Import OffPeak'!$A$3:CY$99,98,FALSE)-VLOOKUP($A45,'Import OffPeak change'!$A$106:CY$202,98,FALSE)),0,(VLOOKUP($A45,'Import OffPeak'!$A$3:CY$99,98,FALSE)-VLOOKUP($A45,'Import OffPeak change'!$A$106:CY$202,98,FALSE)))</f>
        <v>0</v>
      </c>
      <c r="CU45" s="6">
        <f>IF(ISERROR(VLOOKUP($A45,'Import OffPeak'!$A$3:CZ$99,99,FALSE)-VLOOKUP($A45,'Import OffPeak change'!$A$106:CZ$202,99,FALSE)),0,(VLOOKUP($A45,'Import OffPeak'!$A$3:CZ$99,99,FALSE)-VLOOKUP($A45,'Import OffPeak change'!$A$106:CZ$202,99,FALSE)))</f>
        <v>0</v>
      </c>
      <c r="CV45" s="6">
        <f>IF(ISERROR(VLOOKUP($A45,'Import OffPeak'!$A$3:DA$99,100,FALSE)-VLOOKUP($A45,'Import OffPeak change'!$A$106:DA$202,100,FALSE)),0,(VLOOKUP($A45,'Import OffPeak'!$A$3:DA$99,100,FALSE)-VLOOKUP($A45,'Import OffPeak change'!$A$106:DA$202,100,FALSE)))</f>
        <v>0</v>
      </c>
      <c r="CW45" s="6">
        <f>IF(ISERROR(VLOOKUP($A45,'Import OffPeak'!$A$3:DB$99,101,FALSE)-VLOOKUP($A45,'Import OffPeak change'!$A$106:DB$202,101,FALSE)),0,(VLOOKUP($A45,'Import OffPeak'!$A$3:DB$99,101,FALSE)-VLOOKUP($A45,'Import OffPeak change'!$A$106:DB$202,101,FALSE)))</f>
        <v>0</v>
      </c>
      <c r="CX45" s="6">
        <f>IF(ISERROR(VLOOKUP($A45,'Import OffPeak'!$A$3:DC$99,102,FALSE)-VLOOKUP($A45,'Import OffPeak change'!$A$106:DC$202,102,FALSE)),0,(VLOOKUP($A45,'Import OffPeak'!$A$3:DC$99,102,FALSE)-VLOOKUP($A45,'Import OffPeak change'!$A$106:DC$202,102,FALSE)))</f>
        <v>0</v>
      </c>
      <c r="CY45" s="6">
        <f>IF(ISERROR(VLOOKUP($A45,'Import OffPeak'!$A$3:DD$99,103,FALSE)-VLOOKUP($A45,'Import OffPeak change'!$A$106:DD$202,103,FALSE)),0,(VLOOKUP($A45,'Import OffPeak'!$A$3:DD$99,103,FALSE)-VLOOKUP($A45,'Import OffPeak change'!$A$106:DD$202,103,FALSE)))</f>
        <v>0</v>
      </c>
      <c r="CZ45" s="6">
        <f>IF(ISERROR(VLOOKUP($A45,'Import OffPeak'!$A$3:DE$99,104,FALSE)-VLOOKUP($A45,'Import OffPeak change'!$A$106:DE$202,104,FALSE)),0,(VLOOKUP($A45,'Import OffPeak'!$A$3:DE$99,104,FALSE)-VLOOKUP($A45,'Import OffPeak change'!$A$106:DE$202,104,FALSE)))</f>
        <v>0</v>
      </c>
      <c r="DA45" s="6">
        <f>IF(ISERROR(VLOOKUP($A45,'Import OffPeak'!$A$3:DF$99,105,FALSE)-VLOOKUP($A45,'Import OffPeak change'!$A$106:DF$202,105,FALSE)),0,(VLOOKUP($A45,'Import OffPeak'!$A$3:DF$99,105,FALSE)-VLOOKUP($A45,'Import OffPeak change'!$A$106:DF$202,105,FALSE)))</f>
        <v>0</v>
      </c>
      <c r="DB45" s="6">
        <f>IF(ISERROR(VLOOKUP($A45,'Import OffPeak'!$A$3:DG$99,106,FALSE)-VLOOKUP($A45,'Import OffPeak change'!$A$106:DG$202,106,FALSE)),0,(VLOOKUP($A45,'Import OffPeak'!$A$3:DG$99,106,FALSE)-VLOOKUP($A45,'Import OffPeak change'!$A$106:DG$202,106,FALSE)))</f>
        <v>0</v>
      </c>
      <c r="DC45" s="6">
        <f>IF(ISERROR(VLOOKUP($A45,'Import OffPeak'!$A$3:DH$99,107,FALSE)-VLOOKUP($A45,'Import OffPeak change'!$A$106:DH$202,107,FALSE)),0,(VLOOKUP($A45,'Import OffPeak'!$A$3:DH$99,107,FALSE)-VLOOKUP($A45,'Import OffPeak change'!$A$106:DH$202,107,FALSE)))</f>
        <v>0</v>
      </c>
      <c r="DD45" s="6">
        <f>IF(ISERROR(VLOOKUP($A45,'Import OffPeak'!$A$3:DI$99,108,FALSE)-VLOOKUP($A45,'Import OffPeak change'!$A$106:DI$202,108,FALSE)),0,(VLOOKUP($A45,'Import OffPeak'!$A$3:DI$99,108,FALSE)-VLOOKUP($A45,'Import OffPeak change'!$A$106:DI$202,108,FALSE)))</f>
        <v>0</v>
      </c>
      <c r="DE45" s="6">
        <f>IF(ISERROR(VLOOKUP($A45,'Import OffPeak'!$A$3:DJ$99,109,FALSE)-VLOOKUP($A45,'Import OffPeak change'!$A$106:DJ$202,109,FALSE)),0,(VLOOKUP($A45,'Import OffPeak'!$A$3:DJ$99,109,FALSE)-VLOOKUP($A45,'Import OffPeak change'!$A$106:DJ$202,109,FALSE)))</f>
        <v>0</v>
      </c>
      <c r="DF45" s="6">
        <f>IF(ISERROR(VLOOKUP($A45,'Import OffPeak'!$A$3:DK$99,110,FALSE)-VLOOKUP($A45,'Import OffPeak change'!$A$106:DK$202,110,FALSE)),0,(VLOOKUP($A45,'Import OffPeak'!$A$3:DK$99,110,FALSE)-VLOOKUP($A45,'Import OffPeak change'!$A$106:DK$202,110,FALSE)))</f>
        <v>0</v>
      </c>
      <c r="DG45" s="6">
        <f>IF(ISERROR(VLOOKUP($A45,'Import OffPeak'!$A$3:DL$99,111,FALSE)-VLOOKUP($A45,'Import OffPeak change'!$A$106:DL$202,111,FALSE)),0,(VLOOKUP($A45,'Import OffPeak'!$A$3:DL$99,111,FALSE)-VLOOKUP($A45,'Import OffPeak change'!$A$106:DL$202,111,FALSE)))</f>
        <v>0</v>
      </c>
      <c r="DH45" s="6">
        <f>IF(ISERROR(VLOOKUP($A45,'Import OffPeak'!$A$3:DM$99,112,FALSE)-VLOOKUP($A45,'Import OffPeak change'!$A$106:DM$202,112,FALSE)),0,(VLOOKUP($A45,'Import OffPeak'!$A$3:DM$99,112,FALSE)-VLOOKUP($A45,'Import OffPeak change'!$A$106:DM$202,112,FALSE)))</f>
        <v>0</v>
      </c>
      <c r="DI45" s="6">
        <f>IF(ISERROR(VLOOKUP($A45,'Import OffPeak'!$A$3:DN$99,113,FALSE)-VLOOKUP($A45,'Import OffPeak change'!$A$106:DN$202,113,FALSE)),0,(VLOOKUP($A45,'Import OffPeak'!$A$3:DN$99,113,FALSE)-VLOOKUP($A45,'Import OffPeak change'!$A$106:DN$202,113,FALSE)))</f>
        <v>0</v>
      </c>
      <c r="DJ45" s="6">
        <f>IF(ISERROR(VLOOKUP($A45,'Import OffPeak'!$A$3:DO$99,114,FALSE)-VLOOKUP($A45,'Import OffPeak change'!$A$106:DO$202,114,FALSE)),0,(VLOOKUP($A45,'Import OffPeak'!$A$3:DO$99,114,FALSE)-VLOOKUP($A45,'Import OffPeak change'!$A$106:DO$202,114,FALSE)))</f>
        <v>0</v>
      </c>
      <c r="DK45" s="6">
        <f>IF(ISERROR(VLOOKUP($A45,'Import OffPeak'!$A$3:DP$99,115,FALSE)-VLOOKUP($A45,'Import OffPeak change'!$A$106:DP$202,115,FALSE)),0,(VLOOKUP($A45,'Import OffPeak'!$A$3:DP$99,115,FALSE)-VLOOKUP($A45,'Import OffPeak change'!$A$106:DP$202,115,FALSE)))</f>
        <v>0</v>
      </c>
      <c r="DL45" s="6">
        <f>IF(ISERROR(VLOOKUP($A45,'Import OffPeak'!$A$3:DQ$99,116,FALSE)-VLOOKUP($A45,'Import OffPeak change'!$A$106:DQ$202,116,FALSE)),0,(VLOOKUP($A45,'Import OffPeak'!$A$3:DQ$99,116,FALSE)-VLOOKUP($A45,'Import OffPeak change'!$A$106:DQ$202,116,FALSE)))</f>
        <v>0</v>
      </c>
      <c r="DM45" s="6">
        <f>IF(ISERROR(VLOOKUP($A45,'Import OffPeak'!$A$3:DR$99,117,FALSE)-VLOOKUP($A45,'Import OffPeak change'!$A$106:DR$202,117,FALSE)),0,(VLOOKUP($A45,'Import OffPeak'!$A$3:DR$99,117,FALSE)-VLOOKUP($A45,'Import OffPeak change'!$A$106:DR$202,117,FALSE)))</f>
        <v>0</v>
      </c>
      <c r="DN45" s="6">
        <f>IF(ISERROR(VLOOKUP($A45,'Import OffPeak'!$A$3:DS$99,118,FALSE)-VLOOKUP($A45,'Import OffPeak change'!$A$106:DS$202,118,FALSE)),0,(VLOOKUP($A45,'Import OffPeak'!$A$3:DS$99,118,FALSE)-VLOOKUP($A45,'Import OffPeak change'!$A$106:DS$202,118,FALSE)))</f>
        <v>0</v>
      </c>
      <c r="DO45" s="6">
        <f>IF(ISERROR(VLOOKUP($A45,'Import OffPeak'!$A$3:DT$99,119,FALSE)-VLOOKUP($A45,'Import OffPeak change'!$A$106:DT$202,119,FALSE)),0,(VLOOKUP($A45,'Import OffPeak'!$A$3:DT$99,119,FALSE)-VLOOKUP($A45,'Import OffPeak change'!$A$106:DT$202,119,FALSE)))</f>
        <v>0</v>
      </c>
      <c r="DP45" s="6">
        <f>IF(ISERROR(VLOOKUP($A45,'Import OffPeak'!$A$3:DU$99,120,FALSE)-VLOOKUP($A45,'Import OffPeak change'!$A$106:DU$202,120,FALSE)),0,(VLOOKUP($A45,'Import OffPeak'!$A$3:DU$99,120,FALSE)-VLOOKUP($A45,'Import OffPeak change'!$A$106:DU$202,120,FALSE)))</f>
        <v>0</v>
      </c>
      <c r="DQ45" s="6">
        <f>IF(ISERROR(VLOOKUP($A45,'Import OffPeak'!$A$3:DV$99,121,FALSE)-VLOOKUP($A45,'Import OffPeak change'!$A$106:DV$202,121,FALSE)),0,(VLOOKUP($A45,'Import OffPeak'!$A$3:DV$99,121,FALSE)-VLOOKUP($A45,'Import OffPeak change'!$A$106:DV$202,121,FALSE)))</f>
        <v>0</v>
      </c>
      <c r="DR45" s="6">
        <f>IF(ISERROR(VLOOKUP($A45,'Import OffPeak'!$A$3:DW$99,122,FALSE)-VLOOKUP($A45,'Import OffPeak change'!$A$106:DW$202,122,FALSE)),0,(VLOOKUP($A45,'Import OffPeak'!$A$3:DW$99,122,FALSE)-VLOOKUP($A45,'Import OffPeak change'!$A$106:DW$202,122,FALSE)))</f>
        <v>0</v>
      </c>
      <c r="DS45" s="6">
        <f>IF(ISERROR(VLOOKUP($A45,'Import OffPeak'!$A$3:DX$99,123,FALSE)-VLOOKUP($A45,'Import OffPeak change'!$A$106:DX$202,123,FALSE)),0,(VLOOKUP($A45,'Import OffPeak'!$A$3:DX$99,123,FALSE)-VLOOKUP($A45,'Import OffPeak change'!$A$106:DX$202,123,FALSE)))</f>
        <v>0</v>
      </c>
      <c r="DT45" s="6">
        <f>IF(ISERROR(VLOOKUP($A45,'Import OffPeak'!$A$3:DY$99,124,FALSE)-VLOOKUP($A45,'Import OffPeak change'!$A$106:DY$202,124,FALSE)),0,(VLOOKUP($A45,'Import OffPeak'!$A$3:DY$99,124,FALSE)-VLOOKUP($A45,'Import OffPeak change'!$A$106:DY$202,124,FALSE)))</f>
        <v>0</v>
      </c>
      <c r="DU45" s="6">
        <f>IF(ISERROR(VLOOKUP($A45,'Import OffPeak'!$A$3:DZ$99,125,FALSE)-VLOOKUP($A45,'Import OffPeak change'!$A$106:DZ$202,125,FALSE)),0,(VLOOKUP($A45,'Import OffPeak'!$A$3:DZ$99,125,FALSE)-VLOOKUP($A45,'Import OffPeak change'!$A$106:DZ$202,125,FALSE)))</f>
        <v>0</v>
      </c>
      <c r="DV45" s="6">
        <f>IF(ISERROR(VLOOKUP($A45,'Import OffPeak'!$A$3:EA$99,126,FALSE)-VLOOKUP($A45,'Import OffPeak change'!$A$106:EA$202,126,FALSE)),0,(VLOOKUP($A45,'Import OffPeak'!$A$3:EA$99,126,FALSE)-VLOOKUP($A45,'Import OffPeak change'!$A$106:EA$202,126,FALSE)))</f>
        <v>0</v>
      </c>
      <c r="DW45" s="6">
        <f>IF(ISERROR(VLOOKUP($A45,'Import OffPeak'!$A$3:EB$99,127,FALSE)-VLOOKUP($A45,'Import OffPeak change'!$A$106:EB$202,127,FALSE)),0,(VLOOKUP($A45,'Import OffPeak'!$A$3:EB$99,127,FALSE)-VLOOKUP($A45,'Import OffPeak change'!$A$106:EB$202,127,FALSE)))</f>
        <v>0</v>
      </c>
      <c r="DX45" s="6">
        <f>IF(ISERROR(VLOOKUP($A45,'Import OffPeak'!$A$3:EC$99,128,FALSE)-VLOOKUP($A45,'Import OffPeak change'!$A$106:EC$202,128,FALSE)),0,(VLOOKUP($A45,'Import OffPeak'!$A$3:EC$99,128,FALSE)-VLOOKUP($A45,'Import OffPeak change'!$A$106:EC$202,128,FALSE)))</f>
        <v>0</v>
      </c>
      <c r="DY45" s="6">
        <f>IF(ISERROR(VLOOKUP($A45,'Import OffPeak'!$A$3:ED$99,129,FALSE)-VLOOKUP($A45,'Import OffPeak change'!$A$106:ED$202,129,FALSE)),0,(VLOOKUP($A45,'Import OffPeak'!$A$3:ED$99,129,FALSE)-VLOOKUP($A45,'Import OffPeak change'!$A$106:ED$202,129,FALSE)))</f>
        <v>0</v>
      </c>
      <c r="DZ45" s="6">
        <f>IF(ISERROR(VLOOKUP($A45,'Import OffPeak'!$A$3:EE$99,130,FALSE)-VLOOKUP($A45,'Import OffPeak change'!$A$106:EE$202,130,FALSE)),0,(VLOOKUP($A45,'Import OffPeak'!$A$3:EE$99,130,FALSE)-VLOOKUP($A45,'Import OffPeak change'!$A$106:EE$202,130,FALSE)))</f>
        <v>0</v>
      </c>
      <c r="EA45" s="6">
        <f>IF(ISERROR(VLOOKUP($A45,'Import OffPeak'!$A$3:EF$99,131,FALSE)-VLOOKUP($A45,'Import OffPeak change'!$A$106:EF$202,131,FALSE)),0,(VLOOKUP($A45,'Import OffPeak'!$A$3:EF$99,131,FALSE)-VLOOKUP($A45,'Import OffPeak change'!$A$106:EF$202,131,FALSE)))</f>
        <v>0</v>
      </c>
      <c r="EB45" s="6">
        <f>IF(ISERROR(VLOOKUP($A45,'Import OffPeak'!$A$3:EG$99,132,FALSE)-VLOOKUP($A45,'Import OffPeak change'!$A$106:EG$202,132,FALSE)),0,(VLOOKUP($A45,'Import OffPeak'!$A$3:EG$99,132,FALSE)-VLOOKUP($A45,'Import OffPeak change'!$A$106:EG$202,132,FALSE)))</f>
        <v>0</v>
      </c>
      <c r="EC45" s="6">
        <f>IF(ISERROR(VLOOKUP($A45,'Import OffPeak'!$A$3:EH$99,133,FALSE)-VLOOKUP($A45,'Import OffPeak change'!$A$106:EH$202,133,FALSE)),0,(VLOOKUP($A45,'Import OffPeak'!$A$3:EH$99,133,FALSE)-VLOOKUP($A45,'Import OffPeak change'!$A$106:EH$202,133,FALSE)))</f>
        <v>0</v>
      </c>
      <c r="ED45" s="6">
        <f>IF(ISERROR(VLOOKUP($A45,'Import OffPeak'!$A$3:EI$99,134,FALSE)-VLOOKUP($A45,'Import OffPeak change'!$A$106:EI$202,134,FALSE)),0,(VLOOKUP($A45,'Import OffPeak'!$A$3:EI$99,134,FALSE)-VLOOKUP($A45,'Import OffPeak change'!$A$106:EI$202,134,FALSE)))</f>
        <v>0</v>
      </c>
      <c r="EE45" s="6">
        <f>IF(ISERROR(VLOOKUP($A45,'Import OffPeak'!$A$3:EJ$99,135,FALSE)-VLOOKUP($A45,'Import OffPeak change'!$A$106:EJ$202,135,FALSE)),0,(VLOOKUP($A45,'Import OffPeak'!$A$3:EJ$99,135,FALSE)-VLOOKUP($A45,'Import OffPeak change'!$A$106:EJ$202,135,FALSE)))</f>
        <v>0</v>
      </c>
      <c r="EF45" s="6">
        <f>IF(ISERROR(VLOOKUP($A45,'Import OffPeak'!$A$3:EK$99,136,FALSE)-VLOOKUP($A45,'Import OffPeak change'!$A$106:EK$202,136,FALSE)),0,(VLOOKUP($A45,'Import OffPeak'!$A$3:EK$99,136,FALSE)-VLOOKUP($A45,'Import OffPeak change'!$A$106:EK$202,136,FALSE)))</f>
        <v>0</v>
      </c>
      <c r="EG45" s="6">
        <f>IF(ISERROR(VLOOKUP($A45,'Import OffPeak'!$A$3:EL$99,137,FALSE)-VLOOKUP($A45,'Import OffPeak change'!$A$106:EL$202,137,FALSE)),0,(VLOOKUP($A45,'Import OffPeak'!$A$3:EL$99,137,FALSE)-VLOOKUP($A45,'Import OffPeak change'!$A$106:EL$202,137,FALSE)))</f>
        <v>0</v>
      </c>
      <c r="EH45" s="6">
        <f>IF(ISERROR(VLOOKUP($A45,'Import OffPeak'!$A$3:EM$99,138,FALSE)-VLOOKUP($A45,'Import OffPeak change'!$A$106:EM$202,138,FALSE)),0,(VLOOKUP($A45,'Import OffPeak'!$A$3:EM$99,138,FALSE)-VLOOKUP($A45,'Import OffPeak change'!$A$106:EM$202,138,FALSE)))</f>
        <v>0</v>
      </c>
      <c r="EI45" s="6">
        <f>IF(ISERROR(VLOOKUP($A45,'Import OffPeak'!$A$3:EN$99,139,FALSE)-VLOOKUP($A45,'Import OffPeak change'!$A$106:EN$202,139,FALSE)),0,(VLOOKUP($A45,'Import OffPeak'!$A$3:EN$99,139,FALSE)-VLOOKUP($A45,'Import OffPeak change'!$A$106:EN$202,139,FALSE)))</f>
        <v>0</v>
      </c>
      <c r="EJ45" s="6">
        <f>IF(ISERROR(VLOOKUP($A45,'Import OffPeak'!$A$3:EO$99,140,FALSE)-VLOOKUP($A45,'Import OffPeak change'!$A$106:EO$202,140,FALSE)),0,(VLOOKUP($A45,'Import OffPeak'!$A$3:EO$99,140,FALSE)-VLOOKUP($A45,'Import OffPeak change'!$A$106:EO$202,140,FALSE)))</f>
        <v>0</v>
      </c>
      <c r="EK45" s="6">
        <f>IF(ISERROR(VLOOKUP($A45,'Import OffPeak'!$A$3:EP$99,141,FALSE)-VLOOKUP($A45,'Import OffPeak change'!$A$106:EP$202,141,FALSE)),0,(VLOOKUP($A45,'Import OffPeak'!$A$3:EP$99,141,FALSE)-VLOOKUP($A45,'Import OffPeak change'!$A$106:EP$202,141,FALSE)))</f>
        <v>0</v>
      </c>
      <c r="EL45" s="6">
        <f>IF(ISERROR(VLOOKUP($A45,'Import OffPeak'!$A$3:EQ$99,142,FALSE)-VLOOKUP($A45,'Import OffPeak change'!$A$106:EQ$202,142,FALSE)),0,(VLOOKUP($A45,'Import OffPeak'!$A$3:EQ$99,142,FALSE)-VLOOKUP($A45,'Import OffPeak change'!$A$106:EQ$202,142,FALSE)))</f>
        <v>0</v>
      </c>
      <c r="EM45" s="6">
        <f>IF(ISERROR(VLOOKUP($A45,'Import OffPeak'!$A$3:ER$99,143,FALSE)-VLOOKUP($A45,'Import OffPeak change'!$A$106:ER$202,143,FALSE)),0,(VLOOKUP($A45,'Import OffPeak'!$A$3:ER$99,143,FALSE)-VLOOKUP($A45,'Import OffPeak change'!$A$106:ER$202,143,FALSE)))</f>
        <v>0</v>
      </c>
      <c r="EN45" s="6">
        <f>IF(ISERROR(VLOOKUP($A45,'Import OffPeak'!$A$3:ES$99,144,FALSE)-VLOOKUP($A45,'Import OffPeak change'!$A$106:ES$202,144,FALSE)),0,(VLOOKUP($A45,'Import OffPeak'!$A$3:ES$99,144,FALSE)-VLOOKUP($A45,'Import OffPeak change'!$A$106:ES$202,144,FALSE)))</f>
        <v>0</v>
      </c>
      <c r="EO45" s="6">
        <f>IF(ISERROR(VLOOKUP($A45,'Import OffPeak'!$A$3:ET$99,145,FALSE)-VLOOKUP($A45,'Import OffPeak change'!$A$106:ET$202,145,FALSE)),0,(VLOOKUP($A45,'Import OffPeak'!$A$3:ET$99,145,FALSE)-VLOOKUP($A45,'Import OffPeak change'!$A$106:ET$202,145,FALSE)))</f>
        <v>0</v>
      </c>
      <c r="EP45" s="6">
        <f>IF(ISERROR(VLOOKUP($A45,'Import OffPeak'!$A$3:EU$99,146,FALSE)-VLOOKUP($A45,'Import OffPeak change'!$A$106:EU$202,146,FALSE)),0,(VLOOKUP($A45,'Import OffPeak'!$A$3:EU$99,146,FALSE)-VLOOKUP($A45,'Import OffPeak change'!$A$106:EU$202,146,FALSE)))</f>
        <v>0</v>
      </c>
      <c r="EQ45" s="6">
        <f>IF(ISERROR(VLOOKUP($A45,'Import OffPeak'!$A$3:EV$99,147,FALSE)-VLOOKUP($A45,'Import OffPeak change'!$A$106:EV$202,147,FALSE)),0,(VLOOKUP($A45,'Import OffPeak'!$A$3:EV$99,147,FALSE)-VLOOKUP($A45,'Import OffPeak change'!$A$106:EV$202,147,FALSE)))</f>
        <v>0</v>
      </c>
      <c r="ER45" s="6">
        <f>IF(ISERROR(VLOOKUP($A45,'Import OffPeak'!$A$3:EW$99,148,FALSE)-VLOOKUP($A45,'Import OffPeak change'!$A$106:EW$202,148,FALSE)),0,(VLOOKUP($A45,'Import OffPeak'!$A$3:EW$99,148,FALSE)-VLOOKUP($A45,'Import OffPeak change'!$A$106:EW$202,148,FALSE)))</f>
        <v>0</v>
      </c>
      <c r="ES45" s="6">
        <f>IF(ISERROR(VLOOKUP($A45,'Import OffPeak'!$A$3:EX$99,149,FALSE)-VLOOKUP($A45,'Import OffPeak change'!$A$106:EX$202,149,FALSE)),0,(VLOOKUP($A45,'Import OffPeak'!$A$3:EX$99,149,FALSE)-VLOOKUP($A45,'Import OffPeak change'!$A$106:EX$202,149,FALSE)))</f>
        <v>0</v>
      </c>
      <c r="ET45" s="6">
        <f>IF(ISERROR(VLOOKUP($A45,'Import OffPeak'!$A$3:EY$99,150,FALSE)-VLOOKUP($A45,'Import OffPeak change'!$A$106:EY$202,150,FALSE)),0,(VLOOKUP($A45,'Import OffPeak'!$A$3:EY$99,150,FALSE)-VLOOKUP($A45,'Import OffPeak change'!$A$106:EY$202,150,FALSE)))</f>
        <v>0</v>
      </c>
      <c r="EU45" s="6">
        <f>IF(ISERROR(VLOOKUP($A45,'Import OffPeak'!$A$3:EZ$99,151,FALSE)-VLOOKUP($A45,'Import OffPeak change'!$A$106:EZ$202,151,FALSE)),0,(VLOOKUP($A45,'Import OffPeak'!$A$3:EZ$99,151,FALSE)-VLOOKUP($A45,'Import OffPeak change'!$A$106:EZ$202,151,FALSE)))</f>
        <v>0</v>
      </c>
      <c r="EV45" s="6">
        <f>IF(ISERROR(VLOOKUP($A45,'Import OffPeak'!$A$3:FA$99,152,FALSE)-VLOOKUP($A45,'Import OffPeak change'!$A$106:FA$202,152,FALSE)),0,(VLOOKUP($A45,'Import OffPeak'!$A$3:FA$99,152,FALSE)-VLOOKUP($A45,'Import OffPeak change'!$A$106:FA$202,152,FALSE)))</f>
        <v>0</v>
      </c>
      <c r="EW45" s="6">
        <f>IF(ISERROR(VLOOKUP($A45,'Import OffPeak'!$A$3:FB$99,153,FALSE)-VLOOKUP($A45,'Import OffPeak change'!$A$106:FB$202,153,FALSE)),0,(VLOOKUP($A45,'Import OffPeak'!$A$3:FB$99,153,FALSE)-VLOOKUP($A45,'Import OffPeak change'!$A$106:FB$202,153,FALSE)))</f>
        <v>0</v>
      </c>
      <c r="EX45" s="6">
        <f>IF(ISERROR(VLOOKUP($A45,'Import OffPeak'!$A$3:FC$99,154,FALSE)-VLOOKUP($A45,'Import OffPeak change'!$A$106:FC$202,154,FALSE)),0,(VLOOKUP($A45,'Import OffPeak'!$A$3:FC$99,154,FALSE)-VLOOKUP($A45,'Import OffPeak change'!$A$106:FC$202,154,FALSE)))</f>
        <v>0</v>
      </c>
      <c r="EY45" s="6">
        <f>IF(ISERROR(VLOOKUP($A45,'Import OffPeak'!$A$3:FD$99,155,FALSE)-VLOOKUP($A45,'Import OffPeak change'!$A$106:FD$202,155,FALSE)),0,(VLOOKUP($A45,'Import OffPeak'!$A$3:FD$99,155,FALSE)-VLOOKUP($A45,'Import OffPeak change'!$A$106:FD$202,155,FALSE)))</f>
        <v>0</v>
      </c>
      <c r="EZ45" s="6">
        <f>IF(ISERROR(VLOOKUP($A45,'Import OffPeak'!$A$3:FE$99,156,FALSE)-VLOOKUP($A45,'Import OffPeak change'!$A$106:FE$202,156,FALSE)),0,(VLOOKUP($A45,'Import OffPeak'!$A$3:FE$99,156,FALSE)-VLOOKUP($A45,'Import OffPeak change'!$A$106:FE$202,156,FALSE)))</f>
        <v>0</v>
      </c>
      <c r="FA45" s="6">
        <f>IF(ISERROR(VLOOKUP($A45,'Import OffPeak'!$A$3:FF$99,157,FALSE)-VLOOKUP($A45,'Import OffPeak change'!$A$106:FF$202,157,FALSE)),0,(VLOOKUP($A45,'Import OffPeak'!$A$3:FF$99,157,FALSE)-VLOOKUP($A45,'Import OffPeak change'!$A$106:FF$202,157,FALSE)))</f>
        <v>0</v>
      </c>
      <c r="FB45" s="6">
        <f>IF(ISERROR(VLOOKUP($A45,'Import OffPeak'!$A$3:FG$99,158,FALSE)-VLOOKUP($A45,'Import OffPeak change'!$A$106:FG$202,158,FALSE)),0,(VLOOKUP($A45,'Import OffPeak'!$A$3:FG$99,158,FALSE)-VLOOKUP($A45,'Import OffPeak change'!$A$106:FG$202,158,FALSE)))</f>
        <v>0</v>
      </c>
      <c r="FC45" s="6">
        <f>IF(ISERROR(VLOOKUP($A45,'Import OffPeak'!$A$3:FH$99,159,FALSE)-VLOOKUP($A45,'Import OffPeak change'!$A$106:FH$202,159,FALSE)),0,(VLOOKUP($A45,'Import OffPeak'!$A$3:FH$99,159,FALSE)-VLOOKUP($A45,'Import OffPeak change'!$A$106:FH$202,159,FALSE)))</f>
        <v>0</v>
      </c>
      <c r="FD45" s="6">
        <f>IF(ISERROR(VLOOKUP($A45,'Import OffPeak'!$A$3:FI$99,160,FALSE)-VLOOKUP($A45,'Import OffPeak change'!$A$106:FI$202,160,FALSE)),0,(VLOOKUP($A45,'Import OffPeak'!$A$3:FI$99,160,FALSE)-VLOOKUP($A45,'Import OffPeak change'!$A$106:FI$202,160,FALSE)))</f>
        <v>0</v>
      </c>
      <c r="FE45" s="6">
        <f>IF(ISERROR(VLOOKUP($A45,'Import OffPeak'!$A$3:FJ$99,161,FALSE)-VLOOKUP($A45,'Import OffPeak change'!$A$106:FJ$202,161,FALSE)),0,(VLOOKUP($A45,'Import OffPeak'!$A$3:FJ$99,161,FALSE)-VLOOKUP($A45,'Import OffPeak change'!$A$106:FJ$202,161,FALSE)))</f>
        <v>0</v>
      </c>
      <c r="FF45" s="6">
        <f>IF(ISERROR(VLOOKUP($A45,'Import OffPeak'!$A$3:FK$99,162,FALSE)-VLOOKUP($A45,'Import OffPeak change'!$A$106:FK$202,162,FALSE)),0,(VLOOKUP($A45,'Import OffPeak'!$A$3:FK$99,162,FALSE)-VLOOKUP($A45,'Import OffPeak change'!$A$106:FK$202,162,FALSE)))</f>
        <v>0</v>
      </c>
      <c r="FG45" s="6">
        <f>IF(ISERROR(VLOOKUP($A45,'Import OffPeak'!$A$3:FL$99,163,FALSE)-VLOOKUP($A45,'Import OffPeak change'!$A$106:FL$202,163,FALSE)),0,(VLOOKUP($A45,'Import OffPeak'!$A$3:FL$99,163,FALSE)-VLOOKUP($A45,'Import OffPeak change'!$A$106:FL$202,163,FALSE)))</f>
        <v>0</v>
      </c>
      <c r="FH45" s="6">
        <f>IF(ISERROR(VLOOKUP($A45,'Import OffPeak'!$A$3:FM$99,164,FALSE)-VLOOKUP($A45,'Import OffPeak change'!$A$106:FM$202,164,FALSE)),0,(VLOOKUP($A45,'Import OffPeak'!$A$3:FM$99,164,FALSE)-VLOOKUP($A45,'Import OffPeak change'!$A$106:FM$202,164,FALSE)))</f>
        <v>0</v>
      </c>
      <c r="FI45" s="6">
        <f>IF(ISERROR(VLOOKUP($A45,'Import OffPeak'!$A$3:FN$99,165,FALSE)-VLOOKUP($A45,'Import OffPeak change'!$A$106:FN$202,165,FALSE)),0,(VLOOKUP($A45,'Import OffPeak'!$A$3:FN$99,165,FALSE)-VLOOKUP($A45,'Import OffPeak change'!$A$106:FN$202,165,FALSE)))</f>
        <v>0</v>
      </c>
      <c r="FJ45" s="6">
        <f>IF(ISERROR(VLOOKUP($A45,'Import OffPeak'!$A$3:FO$99,166,FALSE)-VLOOKUP($A45,'Import OffPeak change'!$A$106:FO$202,166,FALSE)),0,(VLOOKUP($A45,'Import OffPeak'!$A$3:FO$99,166,FALSE)-VLOOKUP($A45,'Import OffPeak change'!$A$106:FO$202,166,FALSE)))</f>
        <v>0</v>
      </c>
      <c r="FK45" s="6">
        <f>IF(ISERROR(VLOOKUP($A45,'Import OffPeak'!$A$3:FP$99,167,FALSE)-VLOOKUP($A45,'Import OffPeak change'!$A$106:FP$202,167,FALSE)),0,(VLOOKUP($A45,'Import OffPeak'!$A$3:FP$99,167,FALSE)-VLOOKUP($A45,'Import OffPeak change'!$A$106:FP$202,167,FALSE)))</f>
        <v>0</v>
      </c>
      <c r="FL45" s="6">
        <f>IF(ISERROR(VLOOKUP($A45,'Import OffPeak'!$A$3:FQ$99,168,FALSE)-VLOOKUP($A45,'Import OffPeak change'!$A$106:FQ$202,168,FALSE)),0,(VLOOKUP($A45,'Import OffPeak'!$A$3:FQ$99,168,FALSE)-VLOOKUP($A45,'Import OffPeak change'!$A$106:FQ$202,168,FALSE)))</f>
        <v>0</v>
      </c>
      <c r="FM45" s="6">
        <f>IF(ISERROR(VLOOKUP($A45,'Import OffPeak'!$A$3:FR$99,169,FALSE)-VLOOKUP($A45,'Import OffPeak change'!$A$106:FR$202,169,FALSE)),0,(VLOOKUP($A45,'Import OffPeak'!$A$3:FR$99,169,FALSE)-VLOOKUP($A45,'Import OffPeak change'!$A$106:FR$202,169,FALSE)))</f>
        <v>0</v>
      </c>
      <c r="FN45" s="6">
        <f>IF(ISERROR(VLOOKUP($A45,'Import OffPeak'!$A$3:FS$99,170,FALSE)-VLOOKUP($A45,'Import OffPeak change'!$A$106:FS$202,170,FALSE)),0,(VLOOKUP($A45,'Import OffPeak'!$A$3:FS$99,170,FALSE)-VLOOKUP($A45,'Import OffPeak change'!$A$106:FS$202,170,FALSE)))</f>
        <v>0</v>
      </c>
      <c r="FO45" s="6">
        <f>IF(ISERROR(VLOOKUP($A45,'Import OffPeak'!$A$3:FT$99,171,FALSE)-VLOOKUP($A45,'Import OffPeak change'!$A$106:FT$202,171,FALSE)),0,(VLOOKUP($A45,'Import OffPeak'!$A$3:FT$99,171,FALSE)-VLOOKUP($A45,'Import OffPeak change'!$A$106:FT$202,171,FALSE)))</f>
        <v>0</v>
      </c>
      <c r="FP45" s="6">
        <f>IF(ISERROR(VLOOKUP($A45,'Import OffPeak'!$A$3:FU$99,172,FALSE)-VLOOKUP($A45,'Import OffPeak change'!$A$106:FU$202,172,FALSE)),0,(VLOOKUP($A45,'Import OffPeak'!$A$3:FU$99,172,FALSE)-VLOOKUP($A45,'Import OffPeak change'!$A$106:FU$202,172,FALSE)))</f>
        <v>0</v>
      </c>
      <c r="FQ45" s="6">
        <f>IF(ISERROR(VLOOKUP($A45,'Import OffPeak'!$A$3:FV$99,173,FALSE)-VLOOKUP($A45,'Import OffPeak change'!$A$106:FV$202,173,FALSE)),0,(VLOOKUP($A45,'Import OffPeak'!$A$3:FV$99,173,FALSE)-VLOOKUP($A45,'Import OffPeak change'!$A$106:FV$202,173,FALSE)))</f>
        <v>0</v>
      </c>
      <c r="FR45" s="6">
        <f>IF(ISERROR(VLOOKUP($A45,'Import OffPeak'!$A$3:FW$99,174,FALSE)-VLOOKUP($A45,'Import OffPeak change'!$A$106:FW$202,174,FALSE)),0,(VLOOKUP($A45,'Import OffPeak'!$A$3:FW$99,174,FALSE)-VLOOKUP($A45,'Import OffPeak change'!$A$106:FW$202,174,FALSE)))</f>
        <v>0</v>
      </c>
      <c r="FS45" s="6">
        <f>IF(ISERROR(VLOOKUP($A45,'Import OffPeak'!$A$3:FX$99,175,FALSE)-VLOOKUP($A45,'Import OffPeak change'!$A$106:FX$202,175,FALSE)),0,(VLOOKUP($A45,'Import OffPeak'!$A$3:FX$99,175,FALSE)-VLOOKUP($A45,'Import OffPeak change'!$A$106:FX$202,175,FALSE)))</f>
        <v>0</v>
      </c>
      <c r="FT45" s="6">
        <f>IF(ISERROR(VLOOKUP($A45,'Import OffPeak'!$A$3:FY$99,176,FALSE)-VLOOKUP($A45,'Import OffPeak change'!$A$106:FY$202,176,FALSE)),0,(VLOOKUP($A45,'Import OffPeak'!$A$3:FY$99,176,FALSE)-VLOOKUP($A45,'Import OffPeak change'!$A$106:FY$202,176,FALSE)))</f>
        <v>0</v>
      </c>
      <c r="FU45" s="6">
        <f>IF(ISERROR(VLOOKUP($A45,'Import OffPeak'!$A$3:FZ$99,177,FALSE)-VLOOKUP($A45,'Import OffPeak change'!$A$106:FZ$202,177,FALSE)),0,(VLOOKUP($A45,'Import OffPeak'!$A$3:FZ$99,177,FALSE)-VLOOKUP($A45,'Import OffPeak change'!$A$106:FZ$202,177,FALSE)))</f>
        <v>0</v>
      </c>
      <c r="FV45" s="6">
        <f>IF(ISERROR(VLOOKUP($A45,'Import OffPeak'!$A$3:GA$99,178,FALSE)-VLOOKUP($A45,'Import OffPeak change'!$A$106:GA$202,178,FALSE)),0,(VLOOKUP($A45,'Import OffPeak'!$A$3:GA$99,178,FALSE)-VLOOKUP($A45,'Import OffPeak change'!$A$106:GA$202,178,FALSE)))</f>
        <v>0</v>
      </c>
      <c r="FW45" s="6">
        <f>IF(ISERROR(VLOOKUP($A45,'Import OffPeak'!$A$3:GB$99,179,FALSE)-VLOOKUP($A45,'Import OffPeak change'!$A$106:GB$202,179,FALSE)),0,(VLOOKUP($A45,'Import OffPeak'!$A$3:GB$99,179,FALSE)-VLOOKUP($A45,'Import OffPeak change'!$A$106:GB$202,179,FALSE)))</f>
        <v>0</v>
      </c>
      <c r="FX45" s="6">
        <f>IF(ISERROR(VLOOKUP($A45,'Import OffPeak'!$A$3:GC$99,180,FALSE)-VLOOKUP($A45,'Import OffPeak change'!$A$106:GC$202,180,FALSE)),0,(VLOOKUP($A45,'Import OffPeak'!$A$3:GC$99,180,FALSE)-VLOOKUP($A45,'Import OffPeak change'!$A$106:GC$202,180,FALSE)))</f>
        <v>0</v>
      </c>
      <c r="FY45" s="6">
        <f>IF(ISERROR(VLOOKUP($A45,'Import OffPeak'!$A$3:GD$99,181,FALSE)-VLOOKUP($A45,'Import OffPeak change'!$A$106:GD$202,181,FALSE)),0,(VLOOKUP($A45,'Import OffPeak'!$A$3:GD$99,181,FALSE)-VLOOKUP($A45,'Import OffPeak change'!$A$106:GD$202,181,FALSE)))</f>
        <v>0</v>
      </c>
      <c r="FZ45" s="6">
        <f>IF(ISERROR(VLOOKUP($A45,'Import OffPeak'!$A$3:GE$99,182,FALSE)-VLOOKUP($A45,'Import OffPeak change'!$A$106:GE$202,182,FALSE)),0,(VLOOKUP($A45,'Import OffPeak'!$A$3:GE$99,182,FALSE)-VLOOKUP($A45,'Import OffPeak change'!$A$106:GE$202,182,FALSE)))</f>
        <v>0</v>
      </c>
      <c r="GA45" s="6">
        <f>IF(ISERROR(VLOOKUP($A45,'Import OffPeak'!$A$3:GF$99,183,FALSE)-VLOOKUP($A45,'Import OffPeak change'!$A$106:GF$202,183,FALSE)),0,(VLOOKUP($A45,'Import OffPeak'!$A$3:GF$99,183,FALSE)-VLOOKUP($A45,'Import OffPeak change'!$A$106:GF$202,183,FALSE)))</f>
        <v>0</v>
      </c>
      <c r="GB45" s="6">
        <f>IF(ISERROR(VLOOKUP($A45,'Import OffPeak'!$A$3:GG$99,184,FALSE)-VLOOKUP($A45,'Import OffPeak change'!$A$106:GG$202,184,FALSE)),0,(VLOOKUP($A45,'Import OffPeak'!$A$3:GG$99,184,FALSE)-VLOOKUP($A45,'Import OffPeak change'!$A$106:GG$202,184,FALSE)))</f>
        <v>0</v>
      </c>
      <c r="GC45" s="6">
        <f>IF(ISERROR(VLOOKUP($A45,'Import OffPeak'!$A$3:GH$99,185,FALSE)-VLOOKUP($A45,'Import OffPeak change'!$A$106:GH$202,185,FALSE)),0,(VLOOKUP($A45,'Import OffPeak'!$A$3:GH$99,185,FALSE)-VLOOKUP($A45,'Import OffPeak change'!$A$106:GH$202,185,FALSE)))</f>
        <v>0</v>
      </c>
      <c r="GD45" s="6">
        <f>IF(ISERROR(VLOOKUP($A45,'Import OffPeak'!$A$3:GI$99,186,FALSE)-VLOOKUP($A45,'Import OffPeak change'!$A$106:GI$202,186,FALSE)),0,(VLOOKUP($A45,'Import OffPeak'!$A$3:GI$99,186,FALSE)-VLOOKUP($A45,'Import OffPeak change'!$A$106:GI$202,186,FALSE)))</f>
        <v>0</v>
      </c>
      <c r="GE45" s="6">
        <f>IF(ISERROR(VLOOKUP($A45,'Import OffPeak'!$A$3:GJ$99,187,FALSE)-VLOOKUP($A45,'Import OffPeak change'!$A$106:GJ$202,187,FALSE)),0,(VLOOKUP($A45,'Import OffPeak'!$A$3:GJ$99,187,FALSE)-VLOOKUP($A45,'Import OffPeak change'!$A$106:GJ$202,187,FALSE)))</f>
        <v>0</v>
      </c>
      <c r="GF45" s="6">
        <f>IF(ISERROR(VLOOKUP($A45,'Import OffPeak'!$A$3:GK$99,188,FALSE)-VLOOKUP($A45,'Import OffPeak change'!$A$106:GK$202,188,FALSE)),0,(VLOOKUP($A45,'Import OffPeak'!$A$3:GK$99,188,FALSE)-VLOOKUP($A45,'Import OffPeak change'!$A$106:GK$202,188,FALSE)))</f>
        <v>0</v>
      </c>
      <c r="GG45" s="6">
        <f>IF(ISERROR(VLOOKUP($A45,'Import OffPeak'!$A$3:GL$99,189,FALSE)-VLOOKUP($A45,'Import OffPeak change'!$A$106:GL$202,189,FALSE)),0,(VLOOKUP($A45,'Import OffPeak'!$A$3:GL$99,189,FALSE)-VLOOKUP($A45,'Import OffPeak change'!$A$106:GL$202,189,FALSE)))</f>
        <v>0</v>
      </c>
      <c r="GH45" s="6">
        <f>IF(ISERROR(VLOOKUP($A45,'Import OffPeak'!$A$3:GM$99,190,FALSE)-VLOOKUP($A45,'Import OffPeak change'!$A$106:GM$202,190,FALSE)),0,(VLOOKUP($A45,'Import OffPeak'!$A$3:GM$99,190,FALSE)-VLOOKUP($A45,'Import OffPeak change'!$A$106:GM$202,190,FALSE)))</f>
        <v>0</v>
      </c>
      <c r="GI45" s="6">
        <f>IF(ISERROR(VLOOKUP($A45,'Import OffPeak'!$A$3:GN$99,191,FALSE)-VLOOKUP($A45,'Import OffPeak change'!$A$106:GN$202,191,FALSE)),0,(VLOOKUP($A45,'Import OffPeak'!$A$3:GN$99,191,FALSE)-VLOOKUP($A45,'Import OffPeak change'!$A$106:GN$202,191,FALSE)))</f>
        <v>0</v>
      </c>
      <c r="GJ45" s="6">
        <f>IF(ISERROR(VLOOKUP($A45,'Import OffPeak'!$A$3:GO$99,192,FALSE)-VLOOKUP($A45,'Import OffPeak change'!$A$106:GO$202,192,FALSE)),0,(VLOOKUP($A45,'Import OffPeak'!$A$3:GO$99,192,FALSE)-VLOOKUP($A45,'Import OffPeak change'!$A$106:GO$202,192,FALSE)))</f>
        <v>0</v>
      </c>
      <c r="GK45" s="6">
        <f>IF(ISERROR(VLOOKUP($A45,'Import OffPeak'!$A$3:GP$99,193,FALSE)-VLOOKUP($A45,'Import OffPeak change'!$A$106:GP$202,193,FALSE)),0,(VLOOKUP($A45,'Import OffPeak'!$A$3:GP$99,193,FALSE)-VLOOKUP($A45,'Import OffPeak change'!$A$106:GP$202,193,FALSE)))</f>
        <v>0</v>
      </c>
      <c r="GL45" s="6">
        <f>IF(ISERROR(VLOOKUP($A45,'Import OffPeak'!$A$3:GQ$99,194,FALSE)-VLOOKUP($A45,'Import OffPeak change'!$A$106:GQ$202,194,FALSE)),0,(VLOOKUP($A45,'Import OffPeak'!$A$3:GQ$99,194,FALSE)-VLOOKUP($A45,'Import OffPeak change'!$A$106:GQ$202,194,FALSE)))</f>
        <v>0</v>
      </c>
      <c r="GM45" s="6">
        <f>IF(ISERROR(VLOOKUP($A45,'Import OffPeak'!$A$3:GR$99,195,FALSE)-VLOOKUP($A45,'Import OffPeak change'!$A$106:GR$202,195,FALSE)),0,(VLOOKUP($A45,'Import OffPeak'!$A$3:GR$99,195,FALSE)-VLOOKUP($A45,'Import OffPeak change'!$A$106:GR$202,195,FALSE)))</f>
        <v>0</v>
      </c>
      <c r="GN45" s="6">
        <f>IF(ISERROR(VLOOKUP($A45,'Import OffPeak'!$A$3:GS$99,196,FALSE)-VLOOKUP($A45,'Import OffPeak change'!$A$106:GS$202,196,FALSE)),0,(VLOOKUP($A45,'Import OffPeak'!$A$3:GS$99,196,FALSE)-VLOOKUP($A45,'Import OffPeak change'!$A$106:GS$202,196,FALSE)))</f>
        <v>0</v>
      </c>
      <c r="GO45" s="6">
        <f>IF(ISERROR(VLOOKUP($A45,'Import OffPeak'!$A$3:GT$99,197,FALSE)-VLOOKUP($A45,'Import OffPeak change'!$A$106:GT$202,197,FALSE)),0,(VLOOKUP($A45,'Import OffPeak'!$A$3:GT$99,197,FALSE)-VLOOKUP($A45,'Import OffPeak change'!$A$106:GT$202,197,FALSE)))</f>
        <v>0</v>
      </c>
      <c r="GP45" s="6">
        <f>IF(ISERROR(VLOOKUP($A45,'Import OffPeak'!$A$3:GU$99,198,FALSE)-VLOOKUP($A45,'Import OffPeak change'!$A$106:GU$202,198,FALSE)),0,(VLOOKUP($A45,'Import OffPeak'!$A$3:GU$99,198,FALSE)-VLOOKUP($A45,'Import OffPeak change'!$A$106:GU$202,198,FALSE)))</f>
        <v>0</v>
      </c>
      <c r="GQ45" s="6">
        <f>IF(ISERROR(VLOOKUP($A45,'Import OffPeak'!$A$3:GV$99,199,FALSE)-VLOOKUP($A45,'Import OffPeak change'!$A$106:GV$202,199,FALSE)),0,(VLOOKUP($A45,'Import OffPeak'!$A$3:GV$99,199,FALSE)-VLOOKUP($A45,'Import OffPeak change'!$A$106:GV$202,199,FALSE)))</f>
        <v>0</v>
      </c>
      <c r="GR45" s="6">
        <f>IF(ISERROR(VLOOKUP($A45,'Import OffPeak'!$A$3:GW$99,200,FALSE)-VLOOKUP($A45,'Import OffPeak change'!$A$106:GW$202,200,FALSE)),0,(VLOOKUP($A45,'Import OffPeak'!$A$3:GW$99,200,FALSE)-VLOOKUP($A45,'Import OffPeak change'!$A$106:GW$202,200,FALSE)))</f>
        <v>0</v>
      </c>
      <c r="GS45" s="6">
        <f>IF(ISERROR(VLOOKUP($A45,'Import OffPeak'!$A$3:GX$99,201,FALSE)-VLOOKUP($A45,'Import OffPeak change'!$A$106:GX$202,201,FALSE)),0,(VLOOKUP($A45,'Import OffPeak'!$A$3:GX$99,201,FALSE)-VLOOKUP($A45,'Import OffPeak change'!$A$106:GX$202,201,FALSE)))</f>
        <v>0</v>
      </c>
      <c r="GT45" s="6">
        <f>IF(ISERROR(VLOOKUP($A45,'Import OffPeak'!$A$3:GY$99,202,FALSE)-VLOOKUP($A45,'Import OffPeak change'!$A$106:GY$202,202,FALSE)),0,(VLOOKUP($A45,'Import OffPeak'!$A$3:GY$99,202,FALSE)-VLOOKUP($A45,'Import OffPeak change'!$A$106:GY$202,202,FALSE)))</f>
        <v>0</v>
      </c>
      <c r="GU45" s="6">
        <f>IF(ISERROR(VLOOKUP($A45,'Import OffPeak'!$A$3:GZ$99,203,FALSE)-VLOOKUP($A45,'Import OffPeak change'!$A$106:GZ$202,203,FALSE)),0,(VLOOKUP($A45,'Import OffPeak'!$A$3:GZ$99,203,FALSE)-VLOOKUP($A45,'Import OffPeak change'!$A$106:GZ$202,203,FALSE)))</f>
        <v>0</v>
      </c>
      <c r="GV45" s="6">
        <f>IF(ISERROR(VLOOKUP($A45,'Import OffPeak'!$A$3:HA$99,204,FALSE)-VLOOKUP($A45,'Import OffPeak change'!$A$106:HA$202,204,FALSE)),0,(VLOOKUP($A45,'Import OffPeak'!$A$3:HA$99,204,FALSE)-VLOOKUP($A45,'Import OffPeak change'!$A$106:HA$202,204,FALSE)))</f>
        <v>0</v>
      </c>
      <c r="GW45" s="6">
        <f>IF(ISERROR(VLOOKUP($A45,'Import OffPeak'!$A$3:HB$99,205,FALSE)-VLOOKUP($A45,'Import OffPeak change'!$A$106:HB$202,205,FALSE)),0,(VLOOKUP($A45,'Import OffPeak'!$A$3:HB$99,205,FALSE)-VLOOKUP($A45,'Import OffPeak change'!$A$106:HB$202,205,FALSE)))</f>
        <v>0</v>
      </c>
      <c r="GX45" s="6">
        <f>IF(ISERROR(VLOOKUP($A45,'Import OffPeak'!$A$3:HC$99,206,FALSE)-VLOOKUP($A45,'Import OffPeak change'!$A$106:HC$202,206,FALSE)),0,(VLOOKUP($A45,'Import OffPeak'!$A$3:HC$99,206,FALSE)-VLOOKUP($A45,'Import OffPeak change'!$A$106:HC$202,206,FALSE)))</f>
        <v>0</v>
      </c>
      <c r="GY45" s="6">
        <f>IF(ISERROR(VLOOKUP($A45,'Import OffPeak'!$A$3:HD$99,207,FALSE)-VLOOKUP($A45,'Import OffPeak change'!$A$106:HD$202,207,FALSE)),0,(VLOOKUP($A45,'Import OffPeak'!$A$3:HD$99,207,FALSE)-VLOOKUP($A45,'Import OffPeak change'!$A$106:HD$202,207,FALSE)))</f>
        <v>0</v>
      </c>
      <c r="GZ45" s="6">
        <f>IF(ISERROR(VLOOKUP($A45,'Import OffPeak'!$A$3:HE$99,208,FALSE)-VLOOKUP($A45,'Import OffPeak change'!$A$106:HE$202,208,FALSE)),0,(VLOOKUP($A45,'Import OffPeak'!$A$3:HE$99,208,FALSE)-VLOOKUP($A45,'Import OffPeak change'!$A$106:HE$202,208,FALSE)))</f>
        <v>0</v>
      </c>
      <c r="HA45" s="6">
        <f>IF(ISERROR(VLOOKUP($A45,'Import OffPeak'!$A$3:HF$99,209,FALSE)-VLOOKUP($A45,'Import OffPeak change'!$A$106:HF$202,209,FALSE)),0,(VLOOKUP($A45,'Import OffPeak'!$A$3:HF$99,209,FALSE)-VLOOKUP($A45,'Import OffPeak change'!$A$106:HF$202,209,FALSE)))</f>
        <v>0</v>
      </c>
      <c r="HB45" s="6">
        <f>IF(ISERROR(VLOOKUP($A45,'Import OffPeak'!$A$3:HG$99,210,FALSE)-VLOOKUP($A45,'Import OffPeak change'!$A$106:HG$202,210,FALSE)),0,(VLOOKUP($A45,'Import OffPeak'!$A$3:HG$99,210,FALSE)-VLOOKUP($A45,'Import OffPeak change'!$A$106:HG$202,210,FALSE)))</f>
        <v>0</v>
      </c>
      <c r="HC45" s="6">
        <f>IF(ISERROR(VLOOKUP($A45,'Import OffPeak'!$A$3:HH$99,211,FALSE)-VLOOKUP($A45,'Import OffPeak change'!$A$106:HH$202,211,FALSE)),0,(VLOOKUP($A45,'Import OffPeak'!$A$3:HH$99,211,FALSE)-VLOOKUP($A45,'Import OffPeak change'!$A$106:HH$202,211,FALSE)))</f>
        <v>0</v>
      </c>
      <c r="HD45" s="6">
        <f>IF(ISERROR(VLOOKUP($A45,'Import OffPeak'!$A$3:HI$99,212,FALSE)-VLOOKUP($A45,'Import OffPeak change'!$A$106:HI$202,212,FALSE)),0,(VLOOKUP($A45,'Import OffPeak'!$A$3:HI$99,212,FALSE)-VLOOKUP($A45,'Import OffPeak change'!$A$106:HI$202,212,FALSE)))</f>
        <v>0</v>
      </c>
      <c r="HE45" s="6">
        <f>IF(ISERROR(VLOOKUP($A45,'Import OffPeak'!$A$3:HJ$99,213,FALSE)-VLOOKUP($A45,'Import OffPeak change'!$A$106:HJ$202,213,FALSE)),0,(VLOOKUP($A45,'Import OffPeak'!$A$3:HJ$99,213,FALSE)-VLOOKUP($A45,'Import OffPeak change'!$A$106:HJ$202,213,FALSE)))</f>
        <v>0</v>
      </c>
      <c r="HF45" s="6">
        <f>IF(ISERROR(VLOOKUP($A45,'Import OffPeak'!$A$3:HK$99,214,FALSE)-VLOOKUP($A45,'Import OffPeak change'!$A$106:HK$202,214,FALSE)),0,(VLOOKUP($A45,'Import OffPeak'!$A$3:HK$99,214,FALSE)-VLOOKUP($A45,'Import OffPeak change'!$A$106:HK$202,214,FALSE)))</f>
        <v>0</v>
      </c>
      <c r="HG45" s="6">
        <f>IF(ISERROR(VLOOKUP($A45,'Import OffPeak'!$A$3:HL$99,215,FALSE)-VLOOKUP($A45,'Import OffPeak change'!$A$106:HL$202,215,FALSE)),0,(VLOOKUP($A45,'Import OffPeak'!$A$3:HL$99,215,FALSE)-VLOOKUP($A45,'Import OffPeak change'!$A$106:HL$202,215,FALSE)))</f>
        <v>0</v>
      </c>
      <c r="HH45" s="6">
        <f>IF(ISERROR(VLOOKUP($A45,'Import OffPeak'!$A$3:HM$99,216,FALSE)-VLOOKUP($A45,'Import OffPeak change'!$A$106:HM$202,216,FALSE)),0,(VLOOKUP($A45,'Import OffPeak'!$A$3:HM$99,216,FALSE)-VLOOKUP($A45,'Import OffPeak change'!$A$106:HM$202,216,FALSE)))</f>
        <v>0</v>
      </c>
      <c r="HI45" s="6">
        <f>IF(ISERROR(VLOOKUP($A45,'Import OffPeak'!$A$3:HN$99,217,FALSE)-VLOOKUP($A45,'Import OffPeak change'!$A$106:HN$202,217,FALSE)),0,(VLOOKUP($A45,'Import OffPeak'!$A$3:HN$99,217,FALSE)-VLOOKUP($A45,'Import OffPeak change'!$A$106:HN$202,217,FALSE)))</f>
        <v>0</v>
      </c>
      <c r="HJ45" s="6">
        <f>IF(ISERROR(VLOOKUP($A45,'Import OffPeak'!$A$3:HO$99,218,FALSE)-VLOOKUP($A45,'Import OffPeak change'!$A$106:HO$202,218,FALSE)),0,(VLOOKUP($A45,'Import OffPeak'!$A$3:HO$99,218,FALSE)-VLOOKUP($A45,'Import OffPeak change'!$A$106:HO$202,218,FALSE)))</f>
        <v>0</v>
      </c>
      <c r="HK45" s="6">
        <f>IF(ISERROR(VLOOKUP($A45,'Import OffPeak'!$A$3:HP$99,219,FALSE)-VLOOKUP($A45,'Import OffPeak change'!$A$106:HP$202,219,FALSE)),0,(VLOOKUP($A45,'Import OffPeak'!$A$3:HP$99,219,FALSE)-VLOOKUP($A45,'Import OffPeak change'!$A$106:HP$202,219,FALSE)))</f>
        <v>0</v>
      </c>
      <c r="HL45" s="6">
        <f>IF(ISERROR(VLOOKUP($A45,'Import OffPeak'!$A$3:HQ$99,220,FALSE)-VLOOKUP($A45,'Import OffPeak change'!$A$106:HQ$202,220,FALSE)),0,(VLOOKUP($A45,'Import OffPeak'!$A$3:HQ$99,220,FALSE)-VLOOKUP($A45,'Import OffPeak change'!$A$106:HQ$202,220,FALSE)))</f>
        <v>0</v>
      </c>
      <c r="HM45" s="6">
        <f>IF(ISERROR(VLOOKUP($A45,'Import OffPeak'!$A$3:HR$99,221,FALSE)-VLOOKUP($A45,'Import OffPeak change'!$A$106:HR$202,221,FALSE)),0,(VLOOKUP($A45,'Import OffPeak'!$A$3:HR$99,221,FALSE)-VLOOKUP($A45,'Import OffPeak change'!$A$106:HR$202,221,FALSE)))</f>
        <v>0</v>
      </c>
      <c r="HN45" s="6">
        <f>IF(ISERROR(VLOOKUP($A45,'Import OffPeak'!$A$3:HS$99,222,FALSE)-VLOOKUP($A45,'Import OffPeak change'!$A$106:HS$202,222,FALSE)),0,(VLOOKUP($A45,'Import OffPeak'!$A$3:HS$99,222,FALSE)-VLOOKUP($A45,'Import OffPeak change'!$A$106:HS$202,222,FALSE)))</f>
        <v>0</v>
      </c>
      <c r="HO45" s="6">
        <f>IF(ISERROR(VLOOKUP($A45,'Import OffPeak'!$A$3:HT$99,223,FALSE)-VLOOKUP($A45,'Import OffPeak change'!$A$106:HT$202,223,FALSE)),0,(VLOOKUP($A45,'Import OffPeak'!$A$3:HT$99,223,FALSE)-VLOOKUP($A45,'Import OffPeak change'!$A$106:HT$202,223,FALSE)))</f>
        <v>0</v>
      </c>
      <c r="HP45" s="6">
        <f>IF(ISERROR(VLOOKUP($A45,'Import OffPeak'!$A$3:HU$99,224,FALSE)-VLOOKUP($A45,'Import OffPeak change'!$A$106:HU$202,224,FALSE)),0,(VLOOKUP($A45,'Import OffPeak'!$A$3:HU$99,224,FALSE)-VLOOKUP($A45,'Import OffPeak change'!$A$106:HU$202,224,FALSE)))</f>
        <v>0</v>
      </c>
      <c r="HQ45" s="6">
        <f>IF(ISERROR(VLOOKUP($A45,'Import OffPeak'!$A$3:HV$99,225,FALSE)-VLOOKUP($A45,'Import OffPeak change'!$A$106:HV$202,225,FALSE)),0,(VLOOKUP($A45,'Import OffPeak'!$A$3:HV$99,225,FALSE)-VLOOKUP($A45,'Import OffPeak change'!$A$106:HV$202,225,FALSE)))</f>
        <v>0</v>
      </c>
      <c r="HR45" s="6">
        <f>IF(ISERROR(VLOOKUP($A45,'Import OffPeak'!$A$3:HW$99,226,FALSE)-VLOOKUP($A45,'Import OffPeak change'!$A$106:HW$202,226,FALSE)),0,(VLOOKUP($A45,'Import OffPeak'!$A$3:HW$99,226,FALSE)-VLOOKUP($A45,'Import OffPeak change'!$A$106:HW$202,226,FALSE)))</f>
        <v>0</v>
      </c>
      <c r="HS45" s="6">
        <f>IF(ISERROR(VLOOKUP($A45,'Import OffPeak'!$A$3:HX$99,227,FALSE)-VLOOKUP($A45,'Import OffPeak change'!$A$106:HX$202,227,FALSE)),0,(VLOOKUP($A45,'Import OffPeak'!$A$3:HX$99,227,FALSE)-VLOOKUP($A45,'Import OffPeak change'!$A$106:HX$202,227,FALSE)))</f>
        <v>0</v>
      </c>
      <c r="HT45" s="6">
        <f>IF(ISERROR(VLOOKUP($A45,'Import OffPeak'!$A$3:HY$99,228,FALSE)-VLOOKUP($A45,'Import OffPeak change'!$A$106:HY$202,228,FALSE)),0,(VLOOKUP($A45,'Import OffPeak'!$A$3:HY$99,228,FALSE)-VLOOKUP($A45,'Import OffPeak change'!$A$106:HY$202,228,FALSE)))</f>
        <v>0</v>
      </c>
      <c r="HU45" s="6">
        <f>IF(ISERROR(VLOOKUP($A45,'Import OffPeak'!$A$3:HZ$99,229,FALSE)-VLOOKUP($A45,'Import OffPeak change'!$A$106:HZ$202,229,FALSE)),0,(VLOOKUP($A45,'Import OffPeak'!$A$3:HZ$99,229,FALSE)-VLOOKUP($A45,'Import OffPeak change'!$A$106:HZ$202,229,FALSE)))</f>
        <v>0</v>
      </c>
      <c r="HV45" s="6">
        <f>IF(ISERROR(VLOOKUP($A45,'Import OffPeak'!$A$3:IA$99,230,FALSE)-VLOOKUP($A45,'Import OffPeak change'!$A$106:IA$202,230,FALSE)),0,(VLOOKUP($A45,'Import OffPeak'!$A$3:IA$99,230,FALSE)-VLOOKUP($A45,'Import OffPeak change'!$A$106:IA$202,230,FALSE)))</f>
        <v>0</v>
      </c>
      <c r="HW45" s="6">
        <f>IF(ISERROR(VLOOKUP($A45,'Import OffPeak'!$A$3:IB$99,231,FALSE)-VLOOKUP($A45,'Import OffPeak change'!$A$106:IB$202,231,FALSE)),0,(VLOOKUP($A45,'Import OffPeak'!$A$3:IB$99,231,FALSE)-VLOOKUP($A45,'Import OffPeak change'!$A$106:IB$202,231,FALSE)))</f>
        <v>0</v>
      </c>
      <c r="HX45" s="6">
        <f>IF(ISERROR(VLOOKUP($A45,'Import OffPeak'!$A$3:IC$99,232,FALSE)-VLOOKUP($A45,'Import OffPeak change'!$A$106:IC$202,232,FALSE)),0,(VLOOKUP($A45,'Import OffPeak'!$A$3:IC$99,232,FALSE)-VLOOKUP($A45,'Import OffPeak change'!$A$106:IC$202,232,FALSE)))</f>
        <v>0</v>
      </c>
      <c r="HY45" s="6">
        <f>IF(ISERROR(VLOOKUP($A45,'Import OffPeak'!$A$3:ID$99,233,FALSE)-VLOOKUP($A45,'Import OffPeak change'!$A$106:ID$202,233,FALSE)),0,(VLOOKUP($A45,'Import OffPeak'!$A$3:ID$99,233,FALSE)-VLOOKUP($A45,'Import OffPeak change'!$A$106:ID$202,233,FALSE)))</f>
        <v>0</v>
      </c>
      <c r="HZ45" s="6">
        <f>IF(ISERROR(VLOOKUP($A45,'Import OffPeak'!$A$3:IE$99,234,FALSE)-VLOOKUP($A45,'Import OffPeak change'!$A$106:IE$202,234,FALSE)),0,(VLOOKUP($A45,'Import OffPeak'!$A$3:IE$99,234,FALSE)-VLOOKUP($A45,'Import OffPeak change'!$A$106:IE$202,234,FALSE)))</f>
        <v>0</v>
      </c>
      <c r="IA45" s="6">
        <f>IF(ISERROR(VLOOKUP($A45,'Import OffPeak'!$A$3:IF$99,235,FALSE)-VLOOKUP($A45,'Import OffPeak change'!$A$106:IF$202,235,FALSE)),0,(VLOOKUP($A45,'Import OffPeak'!$A$3:IF$99,235,FALSE)-VLOOKUP($A45,'Import OffPeak change'!$A$106:IF$202,235,FALSE)))</f>
        <v>0</v>
      </c>
      <c r="IB45" s="6">
        <f>IF(ISERROR(VLOOKUP($A45,'Import OffPeak'!$A$3:IG$99,236,FALSE)-VLOOKUP($A45,'Import OffPeak change'!$A$106:IG$202,236,FALSE)),0,(VLOOKUP($A45,'Import OffPeak'!$A$3:IG$99,236,FALSE)-VLOOKUP($A45,'Import OffPeak change'!$A$106:IG$202,236,FALSE)))</f>
        <v>0</v>
      </c>
      <c r="IC45" s="6">
        <f>IF(ISERROR(VLOOKUP($A45,'Import OffPeak'!$A$3:IH$99,237,FALSE)-VLOOKUP($A45,'Import OffPeak change'!$A$106:IH$202,237,FALSE)),0,(VLOOKUP($A45,'Import OffPeak'!$A$3:IH$99,237,FALSE)-VLOOKUP($A45,'Import OffPeak change'!$A$106:IH$202,237,FALSE)))</f>
        <v>0</v>
      </c>
      <c r="ID45" s="6">
        <f>IF(ISERROR(VLOOKUP($A45,'Import OffPeak'!$A$3:II$99,238,FALSE)-VLOOKUP($A45,'Import OffPeak change'!$A$106:II$202,238,FALSE)),0,(VLOOKUP($A45,'Import OffPeak'!$A$3:II$99,238,FALSE)-VLOOKUP($A45,'Import OffPeak change'!$A$106:II$202,238,FALSE)))</f>
        <v>0</v>
      </c>
      <c r="IE45" s="6">
        <f>IF(ISERROR(VLOOKUP($A45,'Import OffPeak'!$A$3:IJ$99,239,FALSE)-VLOOKUP($A45,'Import OffPeak change'!$A$106:IJ$202,239,FALSE)),0,(VLOOKUP($A45,'Import OffPeak'!$A$3:IJ$99,239,FALSE)-VLOOKUP($A45,'Import OffPeak change'!$A$106:IJ$202,239,FALSE)))</f>
        <v>0</v>
      </c>
    </row>
    <row r="46" spans="1:239">
      <c r="A46" s="168" t="str">
        <f>IF('Import OffPeak'!A43=0,"",'Import OffPeak'!A43)</f>
        <v/>
      </c>
      <c r="B46" s="6"/>
      <c r="C46" s="6"/>
      <c r="D46" s="6"/>
      <c r="E46" s="6"/>
      <c r="F46" s="6"/>
      <c r="G46" s="6">
        <f>IF(ISERROR(VLOOKUP($A46,'Import OffPeak'!$A$3:L$99,7,FALSE)-VLOOKUP($A46,'Import OffPeak change'!$A$106:L$202,7,FALSE)),0,(VLOOKUP($A46,'Import OffPeak'!$A$3:L$99,7,FALSE)-VLOOKUP($A46,'Import OffPeak change'!$A$106:L$202,7,FALSE)))</f>
        <v>0</v>
      </c>
      <c r="H46" s="6">
        <f>IF(ISERROR(VLOOKUP($A46,'Import OffPeak'!$A$3:M$99,8,FALSE)-VLOOKUP($A46,'Import OffPeak change'!$A$106:M$202,8,FALSE)),0,(VLOOKUP($A46,'Import OffPeak'!$A$3:M$99,8,FALSE)-VLOOKUP($A46,'Import OffPeak change'!$A$106:M$202,8,FALSE)))</f>
        <v>0</v>
      </c>
      <c r="I46" s="6">
        <f>IF(ISERROR(VLOOKUP($A46,'Import OffPeak'!$A$3:N$99,9,FALSE)-VLOOKUP($A46,'Import OffPeak change'!$A$106:N$202,9,FALSE)),0,(VLOOKUP($A46,'Import OffPeak'!$A$3:N$99,9,FALSE)-VLOOKUP($A46,'Import OffPeak change'!$A$106:N$202,9,FALSE)))</f>
        <v>0</v>
      </c>
      <c r="J46" s="6">
        <f>IF(ISERROR(VLOOKUP($A46,'Import OffPeak'!$A$3:O$99,10,FALSE)-VLOOKUP($A46,'Import OffPeak change'!$A$106:O$202,10,FALSE)),0,(VLOOKUP($A46,'Import OffPeak'!$A$3:O$99,10,FALSE)-VLOOKUP($A46,'Import OffPeak change'!$A$106:O$202,10,FALSE)))</f>
        <v>0</v>
      </c>
      <c r="K46" s="6">
        <f>IF(ISERROR(VLOOKUP($A46,'Import OffPeak'!$A$3:P$99,11,FALSE)-VLOOKUP($A46,'Import OffPeak change'!$A$106:P$202,11,FALSE)),0,(VLOOKUP($A46,'Import OffPeak'!$A$3:P$99,11,FALSE)-VLOOKUP($A46,'Import OffPeak change'!$A$106:P$202,11,FALSE)))</f>
        <v>0</v>
      </c>
      <c r="L46" s="6">
        <f>IF(ISERROR(VLOOKUP($A46,'Import OffPeak'!$A$3:Q$99,12,FALSE)-VLOOKUP($A46,'Import OffPeak change'!$A$106:Q$202,12,FALSE)),0,(VLOOKUP($A46,'Import OffPeak'!$A$3:Q$99,12,FALSE)-VLOOKUP($A46,'Import OffPeak change'!$A$106:Q$202,12,FALSE)))</f>
        <v>0</v>
      </c>
      <c r="M46" s="6">
        <f>IF(ISERROR(VLOOKUP($A46,'Import OffPeak'!$A$3:R$99,13,FALSE)-VLOOKUP($A46,'Import OffPeak change'!$A$106:R$202,13,FALSE)),0,(VLOOKUP($A46,'Import OffPeak'!$A$3:R$99,13,FALSE)-VLOOKUP($A46,'Import OffPeak change'!$A$106:R$202,13,FALSE)))</f>
        <v>0</v>
      </c>
      <c r="N46" s="6">
        <f>IF(ISERROR(VLOOKUP($A46,'Import OffPeak'!$A$3:S$99,14,FALSE)-VLOOKUP($A46,'Import OffPeak change'!$A$106:S$202,14,FALSE)),0,(VLOOKUP($A46,'Import OffPeak'!$A$3:S$99,14,FALSE)-VLOOKUP($A46,'Import OffPeak change'!$A$106:S$202,14,FALSE)))</f>
        <v>0</v>
      </c>
      <c r="O46" s="6">
        <f>IF(ISERROR(VLOOKUP($A46,'Import OffPeak'!$A$3:T$99,15,FALSE)-VLOOKUP($A46,'Import OffPeak change'!$A$106:T$202,15,FALSE)),0,(VLOOKUP($A46,'Import OffPeak'!$A$3:T$99,15,FALSE)-VLOOKUP($A46,'Import OffPeak change'!$A$106:T$202,15,FALSE)))</f>
        <v>0</v>
      </c>
      <c r="P46" s="6">
        <f>IF(ISERROR(VLOOKUP($A46,'Import OffPeak'!$A$3:U$99,16,FALSE)-VLOOKUP($A46,'Import OffPeak change'!$A$106:U$202,16,FALSE)),0,(VLOOKUP($A46,'Import OffPeak'!$A$3:U$99,16,FALSE)-VLOOKUP($A46,'Import OffPeak change'!$A$106:U$202,16,FALSE)))</f>
        <v>0</v>
      </c>
      <c r="Q46" s="6">
        <f>IF(ISERROR(VLOOKUP($A46,'Import OffPeak'!$A$3:V$99,17,FALSE)-VLOOKUP($A46,'Import OffPeak change'!$A$106:V$202,17,FALSE)),0,(VLOOKUP($A46,'Import OffPeak'!$A$3:V$99,17,FALSE)-VLOOKUP($A46,'Import OffPeak change'!$A$106:V$202,17,FALSE)))</f>
        <v>0</v>
      </c>
      <c r="R46" s="6">
        <f>IF(ISERROR(VLOOKUP($A46,'Import OffPeak'!$A$3:W$99,18,FALSE)-VLOOKUP($A46,'Import OffPeak change'!$A$106:W$202,18,FALSE)),0,(VLOOKUP($A46,'Import OffPeak'!$A$3:W$99,18,FALSE)-VLOOKUP($A46,'Import OffPeak change'!$A$106:W$202,18,FALSE)))</f>
        <v>0</v>
      </c>
      <c r="S46" s="6">
        <f>IF(ISERROR(VLOOKUP($A46,'Import OffPeak'!$A$3:X$99,19,FALSE)-VLOOKUP($A46,'Import OffPeak change'!$A$106:X$202,19,FALSE)),0,(VLOOKUP($A46,'Import OffPeak'!$A$3:X$99,19,FALSE)-VLOOKUP($A46,'Import OffPeak change'!$A$106:X$202,19,FALSE)))</f>
        <v>0</v>
      </c>
      <c r="T46" s="6">
        <f>IF(ISERROR(VLOOKUP($A46,'Import OffPeak'!$A$3:Y$99,20,FALSE)-VLOOKUP($A46,'Import OffPeak change'!$A$106:Y$202,20,FALSE)),0,(VLOOKUP($A46,'Import OffPeak'!$A$3:Y$99,20,FALSE)-VLOOKUP($A46,'Import OffPeak change'!$A$106:Y$202,20,FALSE)))</f>
        <v>0</v>
      </c>
      <c r="U46" s="6">
        <f>IF(ISERROR(VLOOKUP($A46,'Import OffPeak'!$A$3:Z$99,21,FALSE)-VLOOKUP($A46,'Import OffPeak change'!$A$106:Z$202,21,FALSE)),0,(VLOOKUP($A46,'Import OffPeak'!$A$3:Z$99,21,FALSE)-VLOOKUP($A46,'Import OffPeak change'!$A$106:Z$202,21,FALSE)))</f>
        <v>0</v>
      </c>
      <c r="V46" s="6">
        <f>IF(ISERROR(VLOOKUP($A46,'Import OffPeak'!$A$3:AA$99,22,FALSE)-VLOOKUP($A46,'Import OffPeak change'!$A$106:AA$202,22,FALSE)),0,(VLOOKUP($A46,'Import OffPeak'!$A$3:AA$99,22,FALSE)-VLOOKUP($A46,'Import OffPeak change'!$A$106:AA$202,22,FALSE)))</f>
        <v>0</v>
      </c>
      <c r="W46" s="6">
        <f>IF(ISERROR(VLOOKUP($A46,'Import OffPeak'!$A$3:AB$99,23,FALSE)-VLOOKUP($A46,'Import OffPeak change'!$A$106:AB$202,23,FALSE)),0,(VLOOKUP($A46,'Import OffPeak'!$A$3:AB$99,23,FALSE)-VLOOKUP($A46,'Import OffPeak change'!$A$106:AB$202,23,FALSE)))</f>
        <v>0</v>
      </c>
      <c r="X46" s="6">
        <f>IF(ISERROR(VLOOKUP($A46,'Import OffPeak'!$A$3:AC$99,24,FALSE)-VLOOKUP($A46,'Import OffPeak change'!$A$106:AC$202,24,FALSE)),0,(VLOOKUP($A46,'Import OffPeak'!$A$3:AC$99,24,FALSE)-VLOOKUP($A46,'Import OffPeak change'!$A$106:AC$202,24,FALSE)))</f>
        <v>0</v>
      </c>
      <c r="Y46" s="6">
        <f>IF(ISERROR(VLOOKUP($A46,'Import OffPeak'!$A$3:AD$99,25,FALSE)-VLOOKUP($A46,'Import OffPeak change'!$A$106:AD$202,25,FALSE)),0,(VLOOKUP($A46,'Import OffPeak'!$A$3:AD$99,25,FALSE)-VLOOKUP($A46,'Import OffPeak change'!$A$106:AD$202,25,FALSE)))</f>
        <v>0</v>
      </c>
      <c r="Z46" s="6">
        <f>IF(ISERROR(VLOOKUP($A46,'Import OffPeak'!$A$3:AE$99,26,FALSE)-VLOOKUP($A46,'Import OffPeak change'!$A$106:AE$202,26,FALSE)),0,(VLOOKUP($A46,'Import OffPeak'!$A$3:AE$99,26,FALSE)-VLOOKUP($A46,'Import OffPeak change'!$A$106:AE$202,26,FALSE)))</f>
        <v>0</v>
      </c>
      <c r="AA46" s="6">
        <f>IF(ISERROR(VLOOKUP($A46,'Import OffPeak'!$A$3:AF$99,27,FALSE)-VLOOKUP($A46,'Import OffPeak change'!$A$106:AF$202,27,FALSE)),0,(VLOOKUP($A46,'Import OffPeak'!$A$3:AF$99,27,FALSE)-VLOOKUP($A46,'Import OffPeak change'!$A$106:AF$202,27,FALSE)))</f>
        <v>0</v>
      </c>
      <c r="AB46" s="6">
        <f>IF(ISERROR(VLOOKUP($A46,'Import OffPeak'!$A$3:AG$99,28,FALSE)-VLOOKUP($A46,'Import OffPeak change'!$A$106:AG$202,28,FALSE)),0,(VLOOKUP($A46,'Import OffPeak'!$A$3:AG$99,28,FALSE)-VLOOKUP($A46,'Import OffPeak change'!$A$106:AG$202,28,FALSE)))</f>
        <v>0</v>
      </c>
      <c r="AC46" s="6">
        <f>IF(ISERROR(VLOOKUP($A46,'Import OffPeak'!$A$3:AH$99,29,FALSE)-VLOOKUP($A46,'Import OffPeak change'!$A$106:AH$202,29,FALSE)),0,(VLOOKUP($A46,'Import OffPeak'!$A$3:AH$99,29,FALSE)-VLOOKUP($A46,'Import OffPeak change'!$A$106:AH$202,29,FALSE)))</f>
        <v>0</v>
      </c>
      <c r="AD46" s="6">
        <f>IF(ISERROR(VLOOKUP($A46,'Import OffPeak'!$A$3:AI$99,30,FALSE)-VLOOKUP($A46,'Import OffPeak change'!$A$106:AI$202,30,FALSE)),0,(VLOOKUP($A46,'Import OffPeak'!$A$3:AI$99,30,FALSE)-VLOOKUP($A46,'Import OffPeak change'!$A$106:AI$202,30,FALSE)))</f>
        <v>0</v>
      </c>
      <c r="AE46" s="6">
        <f>IF(ISERROR(VLOOKUP($A46,'Import OffPeak'!$A$3:AJ$99,31,FALSE)-VLOOKUP($A46,'Import OffPeak change'!$A$106:AJ$202,31,FALSE)),0,(VLOOKUP($A46,'Import OffPeak'!$A$3:AJ$99,31,FALSE)-VLOOKUP($A46,'Import OffPeak change'!$A$106:AJ$202,31,FALSE)))</f>
        <v>0</v>
      </c>
      <c r="AF46" s="6">
        <f>IF(ISERROR(VLOOKUP($A46,'Import OffPeak'!$A$3:AK$99,32,FALSE)-VLOOKUP($A46,'Import OffPeak change'!$A$106:AK$202,32,FALSE)),0,(VLOOKUP($A46,'Import OffPeak'!$A$3:AK$99,32,FALSE)-VLOOKUP($A46,'Import OffPeak change'!$A$106:AK$202,32,FALSE)))</f>
        <v>0</v>
      </c>
      <c r="AG46" s="6">
        <f>IF(ISERROR(VLOOKUP($A46,'Import OffPeak'!$A$3:AL$99,33,FALSE)-VLOOKUP($A46,'Import OffPeak change'!$A$106:AL$202,33,FALSE)),0,(VLOOKUP($A46,'Import OffPeak'!$A$3:AL$99,33,FALSE)-VLOOKUP($A46,'Import OffPeak change'!$A$106:AL$202,33,FALSE)))</f>
        <v>0</v>
      </c>
      <c r="AH46" s="6">
        <f>IF(ISERROR(VLOOKUP($A46,'Import OffPeak'!$A$3:AM$99,34,FALSE)-VLOOKUP($A46,'Import OffPeak change'!$A$106:AM$202,34,FALSE)),0,(VLOOKUP($A46,'Import OffPeak'!$A$3:AM$99,34,FALSE)-VLOOKUP($A46,'Import OffPeak change'!$A$106:AM$202,34,FALSE)))</f>
        <v>0</v>
      </c>
      <c r="AI46" s="6">
        <f>IF(ISERROR(VLOOKUP($A46,'Import OffPeak'!$A$3:AN$99,35,FALSE)-VLOOKUP($A46,'Import OffPeak change'!$A$106:AN$202,35,FALSE)),0,(VLOOKUP($A46,'Import OffPeak'!$A$3:AN$99,35,FALSE)-VLOOKUP($A46,'Import OffPeak change'!$A$106:AN$202,35,FALSE)))</f>
        <v>0</v>
      </c>
      <c r="AJ46" s="6">
        <f>IF(ISERROR(VLOOKUP($A46,'Import OffPeak'!$A$3:AO$99,36,FALSE)-VLOOKUP($A46,'Import OffPeak change'!$A$106:AO$202,36,FALSE)),0,(VLOOKUP($A46,'Import OffPeak'!$A$3:AO$99,36,FALSE)-VLOOKUP($A46,'Import OffPeak change'!$A$106:AO$202,36,FALSE)))</f>
        <v>0</v>
      </c>
      <c r="AK46" s="6">
        <f>IF(ISERROR(VLOOKUP($A46,'Import OffPeak'!$A$3:AP$99,37,FALSE)-VLOOKUP($A46,'Import OffPeak change'!$A$106:AP$202,37,FALSE)),0,(VLOOKUP($A46,'Import OffPeak'!$A$3:AP$99,37,FALSE)-VLOOKUP($A46,'Import OffPeak change'!$A$106:AP$202,37,FALSE)))</f>
        <v>0</v>
      </c>
      <c r="AL46" s="6">
        <f>IF(ISERROR(VLOOKUP($A46,'Import OffPeak'!$A$3:AQ$99,38,FALSE)-VLOOKUP($A46,'Import OffPeak change'!$A$106:AQ$202,38,FALSE)),0,(VLOOKUP($A46,'Import OffPeak'!$A$3:AQ$99,38,FALSE)-VLOOKUP($A46,'Import OffPeak change'!$A$106:AQ$202,38,FALSE)))</f>
        <v>0</v>
      </c>
      <c r="AM46" s="6">
        <f>IF(ISERROR(VLOOKUP($A46,'Import OffPeak'!$A$3:AR$99,39,FALSE)-VLOOKUP($A46,'Import OffPeak change'!$A$106:AR$202,39,FALSE)),0,(VLOOKUP($A46,'Import OffPeak'!$A$3:AR$99,39,FALSE)-VLOOKUP($A46,'Import OffPeak change'!$A$106:AR$202,39,FALSE)))</f>
        <v>0</v>
      </c>
      <c r="AN46" s="6">
        <f>IF(ISERROR(VLOOKUP($A46,'Import OffPeak'!$A$3:AS$99,40,FALSE)-VLOOKUP($A46,'Import OffPeak change'!$A$106:AS$202,40,FALSE)),0,(VLOOKUP($A46,'Import OffPeak'!$A$3:AS$99,40,FALSE)-VLOOKUP($A46,'Import OffPeak change'!$A$106:AS$202,40,FALSE)))</f>
        <v>0</v>
      </c>
      <c r="AO46" s="6">
        <f>IF(ISERROR(VLOOKUP($A46,'Import OffPeak'!$A$3:AT$99,41,FALSE)-VLOOKUP($A46,'Import OffPeak change'!$A$106:AT$202,41,FALSE)),0,(VLOOKUP($A46,'Import OffPeak'!$A$3:AT$99,41,FALSE)-VLOOKUP($A46,'Import OffPeak change'!$A$106:AT$202,41,FALSE)))</f>
        <v>0</v>
      </c>
      <c r="AP46" s="6">
        <f>IF(ISERROR(VLOOKUP($A46,'Import OffPeak'!$A$3:AU$99,42,FALSE)-VLOOKUP($A46,'Import OffPeak change'!$A$106:AU$202,42,FALSE)),0,(VLOOKUP($A46,'Import OffPeak'!$A$3:AU$99,42,FALSE)-VLOOKUP($A46,'Import OffPeak change'!$A$106:AU$202,42,FALSE)))</f>
        <v>0</v>
      </c>
      <c r="AQ46" s="6">
        <f>IF(ISERROR(VLOOKUP($A46,'Import OffPeak'!$A$3:AV$99,43,FALSE)-VLOOKUP($A46,'Import OffPeak change'!$A$106:AV$202,43,FALSE)),0,(VLOOKUP($A46,'Import OffPeak'!$A$3:AV$99,43,FALSE)-VLOOKUP($A46,'Import OffPeak change'!$A$106:AV$202,43,FALSE)))</f>
        <v>0</v>
      </c>
      <c r="AR46" s="6">
        <f>IF(ISERROR(VLOOKUP($A46,'Import OffPeak'!$A$3:AW$99,44,FALSE)-VLOOKUP($A46,'Import OffPeak change'!$A$106:AW$202,44,FALSE)),0,(VLOOKUP($A46,'Import OffPeak'!$A$3:AW$99,44,FALSE)-VLOOKUP($A46,'Import OffPeak change'!$A$106:AW$202,44,FALSE)))</f>
        <v>0</v>
      </c>
      <c r="AS46" s="6">
        <f>IF(ISERROR(VLOOKUP($A46,'Import OffPeak'!$A$3:AX$99,45,FALSE)-VLOOKUP($A46,'Import OffPeak change'!$A$106:AX$202,45,FALSE)),0,(VLOOKUP($A46,'Import OffPeak'!$A$3:AX$99,45,FALSE)-VLOOKUP($A46,'Import OffPeak change'!$A$106:AX$202,45,FALSE)))</f>
        <v>0</v>
      </c>
      <c r="AT46" s="6">
        <f>IF(ISERROR(VLOOKUP($A46,'Import OffPeak'!$A$3:AY$99,46,FALSE)-VLOOKUP($A46,'Import OffPeak change'!$A$106:AY$202,46,FALSE)),0,(VLOOKUP($A46,'Import OffPeak'!$A$3:AY$99,46,FALSE)-VLOOKUP($A46,'Import OffPeak change'!$A$106:AY$202,46,FALSE)))</f>
        <v>0</v>
      </c>
      <c r="AU46" s="6">
        <f>IF(ISERROR(VLOOKUP($A46,'Import OffPeak'!$A$3:AZ$99,47,FALSE)-VLOOKUP($A46,'Import OffPeak change'!$A$106:AZ$202,47,FALSE)),0,(VLOOKUP($A46,'Import OffPeak'!$A$3:AZ$99,47,FALSE)-VLOOKUP($A46,'Import OffPeak change'!$A$106:AZ$202,47,FALSE)))</f>
        <v>0</v>
      </c>
      <c r="AV46" s="6">
        <f>IF(ISERROR(VLOOKUP($A46,'Import OffPeak'!$A$3:BA$99,48,FALSE)-VLOOKUP($A46,'Import OffPeak change'!$A$106:BA$202,48,FALSE)),0,(VLOOKUP($A46,'Import OffPeak'!$A$3:BA$99,48,FALSE)-VLOOKUP($A46,'Import OffPeak change'!$A$106:BA$202,48,FALSE)))</f>
        <v>0</v>
      </c>
      <c r="AW46" s="6">
        <f>IF(ISERROR(VLOOKUP($A46,'Import OffPeak'!$A$3:BB$99,49,FALSE)-VLOOKUP($A46,'Import OffPeak change'!$A$106:BB$202,49,FALSE)),0,(VLOOKUP($A46,'Import OffPeak'!$A$3:BB$99,49,FALSE)-VLOOKUP($A46,'Import OffPeak change'!$A$106:BB$202,49,FALSE)))</f>
        <v>0</v>
      </c>
      <c r="AX46" s="6">
        <f>IF(ISERROR(VLOOKUP($A46,'Import OffPeak'!$A$3:BC$99,50,FALSE)-VLOOKUP($A46,'Import OffPeak change'!$A$106:BC$202,50,FALSE)),0,(VLOOKUP($A46,'Import OffPeak'!$A$3:BC$99,50,FALSE)-VLOOKUP($A46,'Import OffPeak change'!$A$106:BC$202,50,FALSE)))</f>
        <v>0</v>
      </c>
      <c r="AY46" s="6">
        <f>IF(ISERROR(VLOOKUP($A46,'Import OffPeak'!$A$3:BD$99,51,FALSE)-VLOOKUP($A46,'Import OffPeak change'!$A$106:BD$202,51,FALSE)),0,(VLOOKUP($A46,'Import OffPeak'!$A$3:BD$99,51,FALSE)-VLOOKUP($A46,'Import OffPeak change'!$A$106:BD$202,51,FALSE)))</f>
        <v>0</v>
      </c>
      <c r="AZ46" s="6">
        <f>IF(ISERROR(VLOOKUP($A46,'Import OffPeak'!$A$3:BE$99,52,FALSE)-VLOOKUP($A46,'Import OffPeak change'!$A$106:BE$202,52,FALSE)),0,(VLOOKUP($A46,'Import OffPeak'!$A$3:BE$99,52,FALSE)-VLOOKUP($A46,'Import OffPeak change'!$A$106:BE$202,52,FALSE)))</f>
        <v>0</v>
      </c>
      <c r="BA46" s="6">
        <f>IF(ISERROR(VLOOKUP($A46,'Import OffPeak'!$A$3:BF$99,53,FALSE)-VLOOKUP($A46,'Import OffPeak change'!$A$106:BF$202,53,FALSE)),0,(VLOOKUP($A46,'Import OffPeak'!$A$3:BF$99,53,FALSE)-VLOOKUP($A46,'Import OffPeak change'!$A$106:BF$202,53,FALSE)))</f>
        <v>0</v>
      </c>
      <c r="BB46" s="6">
        <f>IF(ISERROR(VLOOKUP($A46,'Import OffPeak'!$A$3:BG$99,54,FALSE)-VLOOKUP($A46,'Import OffPeak change'!$A$106:BG$202,54,FALSE)),0,(VLOOKUP($A46,'Import OffPeak'!$A$3:BG$99,54,FALSE)-VLOOKUP($A46,'Import OffPeak change'!$A$106:BG$202,54,FALSE)))</f>
        <v>0</v>
      </c>
      <c r="BC46" s="6">
        <f>IF(ISERROR(VLOOKUP($A46,'Import OffPeak'!$A$3:BH$99,55,FALSE)-VLOOKUP($A46,'Import OffPeak change'!$A$106:BH$202,55,FALSE)),0,(VLOOKUP($A46,'Import OffPeak'!$A$3:BH$99,55,FALSE)-VLOOKUP($A46,'Import OffPeak change'!$A$106:BH$202,55,FALSE)))</f>
        <v>0</v>
      </c>
      <c r="BD46" s="6">
        <f>IF(ISERROR(VLOOKUP($A46,'Import OffPeak'!$A$3:BI$99,56,FALSE)-VLOOKUP($A46,'Import OffPeak change'!$A$106:BI$202,56,FALSE)),0,(VLOOKUP($A46,'Import OffPeak'!$A$3:BI$99,56,FALSE)-VLOOKUP($A46,'Import OffPeak change'!$A$106:BI$202,56,FALSE)))</f>
        <v>0</v>
      </c>
      <c r="BE46" s="6">
        <f>IF(ISERROR(VLOOKUP($A46,'Import OffPeak'!$A$3:BJ$99,57,FALSE)-VLOOKUP($A46,'Import OffPeak change'!$A$106:BJ$202,57,FALSE)),0,(VLOOKUP($A46,'Import OffPeak'!$A$3:BJ$99,57,FALSE)-VLOOKUP($A46,'Import OffPeak change'!$A$106:BJ$202,57,FALSE)))</f>
        <v>0</v>
      </c>
      <c r="BF46" s="6">
        <f>IF(ISERROR(VLOOKUP($A46,'Import OffPeak'!$A$3:BK$99,58,FALSE)-VLOOKUP($A46,'Import OffPeak change'!$A$106:BK$202,58,FALSE)),0,(VLOOKUP($A46,'Import OffPeak'!$A$3:BK$99,58,FALSE)-VLOOKUP($A46,'Import OffPeak change'!$A$106:BK$202,58,FALSE)))</f>
        <v>0</v>
      </c>
      <c r="BG46" s="6">
        <f>IF(ISERROR(VLOOKUP($A46,'Import OffPeak'!$A$3:BL$99,59,FALSE)-VLOOKUP($A46,'Import OffPeak change'!$A$106:BL$202,59,FALSE)),0,(VLOOKUP($A46,'Import OffPeak'!$A$3:BL$99,59,FALSE)-VLOOKUP($A46,'Import OffPeak change'!$A$106:BL$202,59,FALSE)))</f>
        <v>0</v>
      </c>
      <c r="BH46" s="6">
        <f>IF(ISERROR(VLOOKUP($A46,'Import OffPeak'!$A$3:BM$99,60,FALSE)-VLOOKUP($A46,'Import OffPeak change'!$A$106:BM$202,60,FALSE)),0,(VLOOKUP($A46,'Import OffPeak'!$A$3:BM$99,60,FALSE)-VLOOKUP($A46,'Import OffPeak change'!$A$106:BM$202,60,FALSE)))</f>
        <v>0</v>
      </c>
      <c r="BI46" s="6">
        <f>IF(ISERROR(VLOOKUP($A46,'Import OffPeak'!$A$3:BN$99,61,FALSE)-VLOOKUP($A46,'Import OffPeak change'!$A$106:BN$202,61,FALSE)),0,(VLOOKUP($A46,'Import OffPeak'!$A$3:BN$99,61,FALSE)-VLOOKUP($A46,'Import OffPeak change'!$A$106:BN$202,61,FALSE)))</f>
        <v>0</v>
      </c>
      <c r="BJ46" s="6">
        <f>IF(ISERROR(VLOOKUP($A46,'Import OffPeak'!$A$3:BO$99,62,FALSE)-VLOOKUP($A46,'Import OffPeak change'!$A$106:BO$202,62,FALSE)),0,(VLOOKUP($A46,'Import OffPeak'!$A$3:BO$99,62,FALSE)-VLOOKUP($A46,'Import OffPeak change'!$A$106:BO$202,62,FALSE)))</f>
        <v>0</v>
      </c>
      <c r="BK46" s="6">
        <f>IF(ISERROR(VLOOKUP($A46,'Import OffPeak'!$A$3:BP$99,63,FALSE)-VLOOKUP($A46,'Import OffPeak change'!$A$106:BP$202,63,FALSE)),0,(VLOOKUP($A46,'Import OffPeak'!$A$3:BP$99,63,FALSE)-VLOOKUP($A46,'Import OffPeak change'!$A$106:BP$202,63,FALSE)))</f>
        <v>0</v>
      </c>
      <c r="BL46" s="6">
        <f>IF(ISERROR(VLOOKUP($A46,'Import OffPeak'!$A$3:BQ$99,64,FALSE)-VLOOKUP($A46,'Import OffPeak change'!$A$106:BQ$202,64,FALSE)),0,(VLOOKUP($A46,'Import OffPeak'!$A$3:BQ$99,64,FALSE)-VLOOKUP($A46,'Import OffPeak change'!$A$106:BQ$202,64,FALSE)))</f>
        <v>0</v>
      </c>
      <c r="BM46" s="6">
        <f>IF(ISERROR(VLOOKUP($A46,'Import OffPeak'!$A$3:BR$99,65,FALSE)-VLOOKUP($A46,'Import OffPeak change'!$A$106:BR$202,65,FALSE)),0,(VLOOKUP($A46,'Import OffPeak'!$A$3:BR$99,65,FALSE)-VLOOKUP($A46,'Import OffPeak change'!$A$106:BR$202,65,FALSE)))</f>
        <v>0</v>
      </c>
      <c r="BN46" s="6">
        <f>IF(ISERROR(VLOOKUP($A46,'Import OffPeak'!$A$3:BS$99,66,FALSE)-VLOOKUP($A46,'Import OffPeak change'!$A$106:BS$202,66,FALSE)),0,(VLOOKUP($A46,'Import OffPeak'!$A$3:BS$99,66,FALSE)-VLOOKUP($A46,'Import OffPeak change'!$A$106:BS$202,66,FALSE)))</f>
        <v>0</v>
      </c>
      <c r="BO46" s="6">
        <f>IF(ISERROR(VLOOKUP($A46,'Import OffPeak'!$A$3:BT$99,67,FALSE)-VLOOKUP($A46,'Import OffPeak change'!$A$106:BT$202,67,FALSE)),0,(VLOOKUP($A46,'Import OffPeak'!$A$3:BT$99,67,FALSE)-VLOOKUP($A46,'Import OffPeak change'!$A$106:BT$202,67,FALSE)))</f>
        <v>0</v>
      </c>
      <c r="BP46" s="6">
        <f>IF(ISERROR(VLOOKUP($A46,'Import OffPeak'!$A$3:BU$99,68,FALSE)-VLOOKUP($A46,'Import OffPeak change'!$A$106:BU$202,68,FALSE)),0,(VLOOKUP($A46,'Import OffPeak'!$A$3:BU$99,68,FALSE)-VLOOKUP($A46,'Import OffPeak change'!$A$106:BU$202,68,FALSE)))</f>
        <v>0</v>
      </c>
      <c r="BQ46" s="6">
        <f>IF(ISERROR(VLOOKUP($A46,'Import OffPeak'!$A$3:BV$99,69,FALSE)-VLOOKUP($A46,'Import OffPeak change'!$A$106:BV$202,69,FALSE)),0,(VLOOKUP($A46,'Import OffPeak'!$A$3:BV$99,69,FALSE)-VLOOKUP($A46,'Import OffPeak change'!$A$106:BV$202,69,FALSE)))</f>
        <v>0</v>
      </c>
      <c r="BR46" s="6">
        <f>IF(ISERROR(VLOOKUP($A46,'Import OffPeak'!$A$3:BW$99,70,FALSE)-VLOOKUP($A46,'Import OffPeak change'!$A$106:BW$202,70,FALSE)),0,(VLOOKUP($A46,'Import OffPeak'!$A$3:BW$99,70,FALSE)-VLOOKUP($A46,'Import OffPeak change'!$A$106:BW$202,70,FALSE)))</f>
        <v>0</v>
      </c>
      <c r="BS46" s="6">
        <f>IF(ISERROR(VLOOKUP($A46,'Import OffPeak'!$A$3:BX$99,71,FALSE)-VLOOKUP($A46,'Import OffPeak change'!$A$106:BX$202,71,FALSE)),0,(VLOOKUP($A46,'Import OffPeak'!$A$3:BX$99,71,FALSE)-VLOOKUP($A46,'Import OffPeak change'!$A$106:BX$202,71,FALSE)))</f>
        <v>0</v>
      </c>
      <c r="BT46" s="6">
        <f>IF(ISERROR(VLOOKUP($A46,'Import OffPeak'!$A$3:BY$99,72,FALSE)-VLOOKUP($A46,'Import OffPeak change'!$A$106:BY$202,72,FALSE)),0,(VLOOKUP($A46,'Import OffPeak'!$A$3:BY$99,72,FALSE)-VLOOKUP($A46,'Import OffPeak change'!$A$106:BY$202,72,FALSE)))</f>
        <v>0</v>
      </c>
      <c r="BU46" s="6">
        <f>IF(ISERROR(VLOOKUP($A46,'Import OffPeak'!$A$3:BZ$99,73,FALSE)-VLOOKUP($A46,'Import OffPeak change'!$A$106:BZ$202,73,FALSE)),0,(VLOOKUP($A46,'Import OffPeak'!$A$3:BZ$99,73,FALSE)-VLOOKUP($A46,'Import OffPeak change'!$A$106:BZ$202,73,FALSE)))</f>
        <v>0</v>
      </c>
      <c r="BV46" s="6">
        <f>IF(ISERROR(VLOOKUP($A46,'Import OffPeak'!$A$3:CA$99,74,FALSE)-VLOOKUP($A46,'Import OffPeak change'!$A$106:CA$202,74,FALSE)),0,(VLOOKUP($A46,'Import OffPeak'!$A$3:CA$99,74,FALSE)-VLOOKUP($A46,'Import OffPeak change'!$A$106:CA$202,74,FALSE)))</f>
        <v>0</v>
      </c>
      <c r="BW46" s="6">
        <f>IF(ISERROR(VLOOKUP($A46,'Import OffPeak'!$A$3:CB$99,75,FALSE)-VLOOKUP($A46,'Import OffPeak change'!$A$106:CB$202,75,FALSE)),0,(VLOOKUP($A46,'Import OffPeak'!$A$3:CB$99,75,FALSE)-VLOOKUP($A46,'Import OffPeak change'!$A$106:CB$202,75,FALSE)))</f>
        <v>0</v>
      </c>
      <c r="BX46" s="6">
        <f>IF(ISERROR(VLOOKUP($A46,'Import OffPeak'!$A$3:CC$99,76,FALSE)-VLOOKUP($A46,'Import OffPeak change'!$A$106:CC$202,76,FALSE)),0,(VLOOKUP($A46,'Import OffPeak'!$A$3:CC$99,76,FALSE)-VLOOKUP($A46,'Import OffPeak change'!$A$106:CC$202,76,FALSE)))</f>
        <v>0</v>
      </c>
      <c r="BY46" s="6">
        <f>IF(ISERROR(VLOOKUP($A46,'Import OffPeak'!$A$3:CD$99,77,FALSE)-VLOOKUP($A46,'Import OffPeak change'!$A$106:CD$202,77,FALSE)),0,(VLOOKUP($A46,'Import OffPeak'!$A$3:CD$99,77,FALSE)-VLOOKUP($A46,'Import OffPeak change'!$A$106:CD$202,77,FALSE)))</f>
        <v>0</v>
      </c>
      <c r="BZ46" s="6">
        <f>IF(ISERROR(VLOOKUP($A46,'Import OffPeak'!$A$3:CE$99,78,FALSE)-VLOOKUP($A46,'Import OffPeak change'!$A$106:CE$202,78,FALSE)),0,(VLOOKUP($A46,'Import OffPeak'!$A$3:CE$99,78,FALSE)-VLOOKUP($A46,'Import OffPeak change'!$A$106:CE$202,78,FALSE)))</f>
        <v>0</v>
      </c>
      <c r="CA46" s="6">
        <f>IF(ISERROR(VLOOKUP($A46,'Import OffPeak'!$A$3:CF$99,79,FALSE)-VLOOKUP($A46,'Import OffPeak change'!$A$106:CF$202,79,FALSE)),0,(VLOOKUP($A46,'Import OffPeak'!$A$3:CF$99,79,FALSE)-VLOOKUP($A46,'Import OffPeak change'!$A$106:CF$202,79,FALSE)))</f>
        <v>0</v>
      </c>
      <c r="CB46" s="6">
        <f>IF(ISERROR(VLOOKUP($A46,'Import OffPeak'!$A$3:CG$99,80,FALSE)-VLOOKUP($A46,'Import OffPeak change'!$A$106:CG$202,80,FALSE)),0,(VLOOKUP($A46,'Import OffPeak'!$A$3:CG$99,80,FALSE)-VLOOKUP($A46,'Import OffPeak change'!$A$106:CG$202,80,FALSE)))</f>
        <v>0</v>
      </c>
      <c r="CC46" s="6">
        <f>IF(ISERROR(VLOOKUP($A46,'Import OffPeak'!$A$3:CH$99,81,FALSE)-VLOOKUP($A46,'Import OffPeak change'!$A$106:CH$202,81,FALSE)),0,(VLOOKUP($A46,'Import OffPeak'!$A$3:CH$99,81,FALSE)-VLOOKUP($A46,'Import OffPeak change'!$A$106:CH$202,81,FALSE)))</f>
        <v>0</v>
      </c>
      <c r="CD46" s="6">
        <f>IF(ISERROR(VLOOKUP($A46,'Import OffPeak'!$A$3:CI$99,82,FALSE)-VLOOKUP($A46,'Import OffPeak change'!$A$106:CI$202,82,FALSE)),0,(VLOOKUP($A46,'Import OffPeak'!$A$3:CI$99,82,FALSE)-VLOOKUP($A46,'Import OffPeak change'!$A$106:CI$202,82,FALSE)))</f>
        <v>0</v>
      </c>
      <c r="CE46" s="6">
        <f>IF(ISERROR(VLOOKUP($A46,'Import OffPeak'!$A$3:CJ$99,83,FALSE)-VLOOKUP($A46,'Import OffPeak change'!$A$106:CJ$202,83,FALSE)),0,(VLOOKUP($A46,'Import OffPeak'!$A$3:CJ$99,83,FALSE)-VLOOKUP($A46,'Import OffPeak change'!$A$106:CJ$202,83,FALSE)))</f>
        <v>0</v>
      </c>
      <c r="CF46" s="6">
        <f>IF(ISERROR(VLOOKUP($A46,'Import OffPeak'!$A$3:CK$99,84,FALSE)-VLOOKUP($A46,'Import OffPeak change'!$A$106:CK$202,84,FALSE)),0,(VLOOKUP($A46,'Import OffPeak'!$A$3:CK$99,84,FALSE)-VLOOKUP($A46,'Import OffPeak change'!$A$106:CK$202,84,FALSE)))</f>
        <v>0</v>
      </c>
      <c r="CG46" s="6">
        <f>IF(ISERROR(VLOOKUP($A46,'Import OffPeak'!$A$3:CL$99,85,FALSE)-VLOOKUP($A46,'Import OffPeak change'!$A$106:CL$202,85,FALSE)),0,(VLOOKUP($A46,'Import OffPeak'!$A$3:CL$99,85,FALSE)-VLOOKUP($A46,'Import OffPeak change'!$A$106:CL$202,85,FALSE)))</f>
        <v>0</v>
      </c>
      <c r="CH46" s="6">
        <f>IF(ISERROR(VLOOKUP($A46,'Import OffPeak'!$A$3:CM$99,86,FALSE)-VLOOKUP($A46,'Import OffPeak change'!$A$106:CM$202,86,FALSE)),0,(VLOOKUP($A46,'Import OffPeak'!$A$3:CM$99,86,FALSE)-VLOOKUP($A46,'Import OffPeak change'!$A$106:CM$202,86,FALSE)))</f>
        <v>0</v>
      </c>
      <c r="CI46" s="6">
        <f>IF(ISERROR(VLOOKUP($A46,'Import OffPeak'!$A$3:CN$99,87,FALSE)-VLOOKUP($A46,'Import OffPeak change'!$A$106:CN$202,87,FALSE)),0,(VLOOKUP($A46,'Import OffPeak'!$A$3:CN$99,87,FALSE)-VLOOKUP($A46,'Import OffPeak change'!$A$106:CN$202,87,FALSE)))</f>
        <v>0</v>
      </c>
      <c r="CJ46" s="6">
        <f>IF(ISERROR(VLOOKUP($A46,'Import OffPeak'!$A$3:CO$99,88,FALSE)-VLOOKUP($A46,'Import OffPeak change'!$A$106:CO$202,88,FALSE)),0,(VLOOKUP($A46,'Import OffPeak'!$A$3:CO$99,88,FALSE)-VLOOKUP($A46,'Import OffPeak change'!$A$106:CO$202,88,FALSE)))</f>
        <v>0</v>
      </c>
      <c r="CK46" s="6">
        <f>IF(ISERROR(VLOOKUP($A46,'Import OffPeak'!$A$3:CP$99,89,FALSE)-VLOOKUP($A46,'Import OffPeak change'!$A$106:CP$202,89,FALSE)),0,(VLOOKUP($A46,'Import OffPeak'!$A$3:CP$99,89,FALSE)-VLOOKUP($A46,'Import OffPeak change'!$A$106:CP$202,89,FALSE)))</f>
        <v>0</v>
      </c>
      <c r="CL46" s="6">
        <f>IF(ISERROR(VLOOKUP($A46,'Import OffPeak'!$A$3:CQ$99,90,FALSE)-VLOOKUP($A46,'Import OffPeak change'!$A$106:CQ$202,90,FALSE)),0,(VLOOKUP($A46,'Import OffPeak'!$A$3:CQ$99,90,FALSE)-VLOOKUP($A46,'Import OffPeak change'!$A$106:CQ$202,90,FALSE)))</f>
        <v>0</v>
      </c>
      <c r="CM46" s="6">
        <f>IF(ISERROR(VLOOKUP($A46,'Import OffPeak'!$A$3:CR$99,91,FALSE)-VLOOKUP($A46,'Import OffPeak change'!$A$106:CR$202,91,FALSE)),0,(VLOOKUP($A46,'Import OffPeak'!$A$3:CR$99,91,FALSE)-VLOOKUP($A46,'Import OffPeak change'!$A$106:CR$202,91,FALSE)))</f>
        <v>0</v>
      </c>
      <c r="CN46" s="6">
        <f>IF(ISERROR(VLOOKUP($A46,'Import OffPeak'!$A$3:CS$99,92,FALSE)-VLOOKUP($A46,'Import OffPeak change'!$A$106:CS$202,92,FALSE)),0,(VLOOKUP($A46,'Import OffPeak'!$A$3:CS$99,92,FALSE)-VLOOKUP($A46,'Import OffPeak change'!$A$106:CS$202,92,FALSE)))</f>
        <v>0</v>
      </c>
      <c r="CO46" s="6">
        <f>IF(ISERROR(VLOOKUP($A46,'Import OffPeak'!$A$3:CT$99,93,FALSE)-VLOOKUP($A46,'Import OffPeak change'!$A$106:CT$202,93,FALSE)),0,(VLOOKUP($A46,'Import OffPeak'!$A$3:CT$99,93,FALSE)-VLOOKUP($A46,'Import OffPeak change'!$A$106:CT$202,93,FALSE)))</f>
        <v>0</v>
      </c>
      <c r="CP46" s="6">
        <f>IF(ISERROR(VLOOKUP($A46,'Import OffPeak'!$A$3:CU$99,94,FALSE)-VLOOKUP($A46,'Import OffPeak change'!$A$106:CU$202,94,FALSE)),0,(VLOOKUP($A46,'Import OffPeak'!$A$3:CU$99,94,FALSE)-VLOOKUP($A46,'Import OffPeak change'!$A$106:CU$202,94,FALSE)))</f>
        <v>0</v>
      </c>
      <c r="CQ46" s="6">
        <f>IF(ISERROR(VLOOKUP($A46,'Import OffPeak'!$A$3:CV$99,95,FALSE)-VLOOKUP($A46,'Import OffPeak change'!$A$106:CV$202,95,FALSE)),0,(VLOOKUP($A46,'Import OffPeak'!$A$3:CV$99,95,FALSE)-VLOOKUP($A46,'Import OffPeak change'!$A$106:CV$202,95,FALSE)))</f>
        <v>0</v>
      </c>
      <c r="CR46" s="6">
        <f>IF(ISERROR(VLOOKUP($A46,'Import OffPeak'!$A$3:CW$99,96,FALSE)-VLOOKUP($A46,'Import OffPeak change'!$A$106:CW$202,96,FALSE)),0,(VLOOKUP($A46,'Import OffPeak'!$A$3:CW$99,96,FALSE)-VLOOKUP($A46,'Import OffPeak change'!$A$106:CW$202,96,FALSE)))</f>
        <v>0</v>
      </c>
      <c r="CS46" s="6">
        <f>IF(ISERROR(VLOOKUP($A46,'Import OffPeak'!$A$3:CX$99,97,FALSE)-VLOOKUP($A46,'Import OffPeak change'!$A$106:CX$202,97,FALSE)),0,(VLOOKUP($A46,'Import OffPeak'!$A$3:CX$99,97,FALSE)-VLOOKUP($A46,'Import OffPeak change'!$A$106:CX$202,97,FALSE)))</f>
        <v>0</v>
      </c>
      <c r="CT46" s="6">
        <f>IF(ISERROR(VLOOKUP($A46,'Import OffPeak'!$A$3:CY$99,98,FALSE)-VLOOKUP($A46,'Import OffPeak change'!$A$106:CY$202,98,FALSE)),0,(VLOOKUP($A46,'Import OffPeak'!$A$3:CY$99,98,FALSE)-VLOOKUP($A46,'Import OffPeak change'!$A$106:CY$202,98,FALSE)))</f>
        <v>0</v>
      </c>
      <c r="CU46" s="6">
        <f>IF(ISERROR(VLOOKUP($A46,'Import OffPeak'!$A$3:CZ$99,99,FALSE)-VLOOKUP($A46,'Import OffPeak change'!$A$106:CZ$202,99,FALSE)),0,(VLOOKUP($A46,'Import OffPeak'!$A$3:CZ$99,99,FALSE)-VLOOKUP($A46,'Import OffPeak change'!$A$106:CZ$202,99,FALSE)))</f>
        <v>0</v>
      </c>
      <c r="CV46" s="6">
        <f>IF(ISERROR(VLOOKUP($A46,'Import OffPeak'!$A$3:DA$99,100,FALSE)-VLOOKUP($A46,'Import OffPeak change'!$A$106:DA$202,100,FALSE)),0,(VLOOKUP($A46,'Import OffPeak'!$A$3:DA$99,100,FALSE)-VLOOKUP($A46,'Import OffPeak change'!$A$106:DA$202,100,FALSE)))</f>
        <v>0</v>
      </c>
      <c r="CW46" s="6">
        <f>IF(ISERROR(VLOOKUP($A46,'Import OffPeak'!$A$3:DB$99,101,FALSE)-VLOOKUP($A46,'Import OffPeak change'!$A$106:DB$202,101,FALSE)),0,(VLOOKUP($A46,'Import OffPeak'!$A$3:DB$99,101,FALSE)-VLOOKUP($A46,'Import OffPeak change'!$A$106:DB$202,101,FALSE)))</f>
        <v>0</v>
      </c>
      <c r="CX46" s="6">
        <f>IF(ISERROR(VLOOKUP($A46,'Import OffPeak'!$A$3:DC$99,102,FALSE)-VLOOKUP($A46,'Import OffPeak change'!$A$106:DC$202,102,FALSE)),0,(VLOOKUP($A46,'Import OffPeak'!$A$3:DC$99,102,FALSE)-VLOOKUP($A46,'Import OffPeak change'!$A$106:DC$202,102,FALSE)))</f>
        <v>0</v>
      </c>
      <c r="CY46" s="6">
        <f>IF(ISERROR(VLOOKUP($A46,'Import OffPeak'!$A$3:DD$99,103,FALSE)-VLOOKUP($A46,'Import OffPeak change'!$A$106:DD$202,103,FALSE)),0,(VLOOKUP($A46,'Import OffPeak'!$A$3:DD$99,103,FALSE)-VLOOKUP($A46,'Import OffPeak change'!$A$106:DD$202,103,FALSE)))</f>
        <v>0</v>
      </c>
      <c r="CZ46" s="6">
        <f>IF(ISERROR(VLOOKUP($A46,'Import OffPeak'!$A$3:DE$99,104,FALSE)-VLOOKUP($A46,'Import OffPeak change'!$A$106:DE$202,104,FALSE)),0,(VLOOKUP($A46,'Import OffPeak'!$A$3:DE$99,104,FALSE)-VLOOKUP($A46,'Import OffPeak change'!$A$106:DE$202,104,FALSE)))</f>
        <v>0</v>
      </c>
      <c r="DA46" s="6">
        <f>IF(ISERROR(VLOOKUP($A46,'Import OffPeak'!$A$3:DF$99,105,FALSE)-VLOOKUP($A46,'Import OffPeak change'!$A$106:DF$202,105,FALSE)),0,(VLOOKUP($A46,'Import OffPeak'!$A$3:DF$99,105,FALSE)-VLOOKUP($A46,'Import OffPeak change'!$A$106:DF$202,105,FALSE)))</f>
        <v>0</v>
      </c>
      <c r="DB46" s="6">
        <f>IF(ISERROR(VLOOKUP($A46,'Import OffPeak'!$A$3:DG$99,106,FALSE)-VLOOKUP($A46,'Import OffPeak change'!$A$106:DG$202,106,FALSE)),0,(VLOOKUP($A46,'Import OffPeak'!$A$3:DG$99,106,FALSE)-VLOOKUP($A46,'Import OffPeak change'!$A$106:DG$202,106,FALSE)))</f>
        <v>0</v>
      </c>
      <c r="DC46" s="6">
        <f>IF(ISERROR(VLOOKUP($A46,'Import OffPeak'!$A$3:DH$99,107,FALSE)-VLOOKUP($A46,'Import OffPeak change'!$A$106:DH$202,107,FALSE)),0,(VLOOKUP($A46,'Import OffPeak'!$A$3:DH$99,107,FALSE)-VLOOKUP($A46,'Import OffPeak change'!$A$106:DH$202,107,FALSE)))</f>
        <v>0</v>
      </c>
      <c r="DD46" s="6">
        <f>IF(ISERROR(VLOOKUP($A46,'Import OffPeak'!$A$3:DI$99,108,FALSE)-VLOOKUP($A46,'Import OffPeak change'!$A$106:DI$202,108,FALSE)),0,(VLOOKUP($A46,'Import OffPeak'!$A$3:DI$99,108,FALSE)-VLOOKUP($A46,'Import OffPeak change'!$A$106:DI$202,108,FALSE)))</f>
        <v>0</v>
      </c>
      <c r="DE46" s="6">
        <f>IF(ISERROR(VLOOKUP($A46,'Import OffPeak'!$A$3:DJ$99,109,FALSE)-VLOOKUP($A46,'Import OffPeak change'!$A$106:DJ$202,109,FALSE)),0,(VLOOKUP($A46,'Import OffPeak'!$A$3:DJ$99,109,FALSE)-VLOOKUP($A46,'Import OffPeak change'!$A$106:DJ$202,109,FALSE)))</f>
        <v>0</v>
      </c>
      <c r="DF46" s="6">
        <f>IF(ISERROR(VLOOKUP($A46,'Import OffPeak'!$A$3:DK$99,110,FALSE)-VLOOKUP($A46,'Import OffPeak change'!$A$106:DK$202,110,FALSE)),0,(VLOOKUP($A46,'Import OffPeak'!$A$3:DK$99,110,FALSE)-VLOOKUP($A46,'Import OffPeak change'!$A$106:DK$202,110,FALSE)))</f>
        <v>0</v>
      </c>
      <c r="DG46" s="6">
        <f>IF(ISERROR(VLOOKUP($A46,'Import OffPeak'!$A$3:DL$99,111,FALSE)-VLOOKUP($A46,'Import OffPeak change'!$A$106:DL$202,111,FALSE)),0,(VLOOKUP($A46,'Import OffPeak'!$A$3:DL$99,111,FALSE)-VLOOKUP($A46,'Import OffPeak change'!$A$106:DL$202,111,FALSE)))</f>
        <v>0</v>
      </c>
      <c r="DH46" s="6">
        <f>IF(ISERROR(VLOOKUP($A46,'Import OffPeak'!$A$3:DM$99,112,FALSE)-VLOOKUP($A46,'Import OffPeak change'!$A$106:DM$202,112,FALSE)),0,(VLOOKUP($A46,'Import OffPeak'!$A$3:DM$99,112,FALSE)-VLOOKUP($A46,'Import OffPeak change'!$A$106:DM$202,112,FALSE)))</f>
        <v>0</v>
      </c>
      <c r="DI46" s="6">
        <f>IF(ISERROR(VLOOKUP($A46,'Import OffPeak'!$A$3:DN$99,113,FALSE)-VLOOKUP($A46,'Import OffPeak change'!$A$106:DN$202,113,FALSE)),0,(VLOOKUP($A46,'Import OffPeak'!$A$3:DN$99,113,FALSE)-VLOOKUP($A46,'Import OffPeak change'!$A$106:DN$202,113,FALSE)))</f>
        <v>0</v>
      </c>
      <c r="DJ46" s="6">
        <f>IF(ISERROR(VLOOKUP($A46,'Import OffPeak'!$A$3:DO$99,114,FALSE)-VLOOKUP($A46,'Import OffPeak change'!$A$106:DO$202,114,FALSE)),0,(VLOOKUP($A46,'Import OffPeak'!$A$3:DO$99,114,FALSE)-VLOOKUP($A46,'Import OffPeak change'!$A$106:DO$202,114,FALSE)))</f>
        <v>0</v>
      </c>
      <c r="DK46" s="6">
        <f>IF(ISERROR(VLOOKUP($A46,'Import OffPeak'!$A$3:DP$99,115,FALSE)-VLOOKUP($A46,'Import OffPeak change'!$A$106:DP$202,115,FALSE)),0,(VLOOKUP($A46,'Import OffPeak'!$A$3:DP$99,115,FALSE)-VLOOKUP($A46,'Import OffPeak change'!$A$106:DP$202,115,FALSE)))</f>
        <v>0</v>
      </c>
      <c r="DL46" s="6">
        <f>IF(ISERROR(VLOOKUP($A46,'Import OffPeak'!$A$3:DQ$99,116,FALSE)-VLOOKUP($A46,'Import OffPeak change'!$A$106:DQ$202,116,FALSE)),0,(VLOOKUP($A46,'Import OffPeak'!$A$3:DQ$99,116,FALSE)-VLOOKUP($A46,'Import OffPeak change'!$A$106:DQ$202,116,FALSE)))</f>
        <v>0</v>
      </c>
      <c r="DM46" s="6">
        <f>IF(ISERROR(VLOOKUP($A46,'Import OffPeak'!$A$3:DR$99,117,FALSE)-VLOOKUP($A46,'Import OffPeak change'!$A$106:DR$202,117,FALSE)),0,(VLOOKUP($A46,'Import OffPeak'!$A$3:DR$99,117,FALSE)-VLOOKUP($A46,'Import OffPeak change'!$A$106:DR$202,117,FALSE)))</f>
        <v>0</v>
      </c>
      <c r="DN46" s="6">
        <f>IF(ISERROR(VLOOKUP($A46,'Import OffPeak'!$A$3:DS$99,118,FALSE)-VLOOKUP($A46,'Import OffPeak change'!$A$106:DS$202,118,FALSE)),0,(VLOOKUP($A46,'Import OffPeak'!$A$3:DS$99,118,FALSE)-VLOOKUP($A46,'Import OffPeak change'!$A$106:DS$202,118,FALSE)))</f>
        <v>0</v>
      </c>
      <c r="DO46" s="6">
        <f>IF(ISERROR(VLOOKUP($A46,'Import OffPeak'!$A$3:DT$99,119,FALSE)-VLOOKUP($A46,'Import OffPeak change'!$A$106:DT$202,119,FALSE)),0,(VLOOKUP($A46,'Import OffPeak'!$A$3:DT$99,119,FALSE)-VLOOKUP($A46,'Import OffPeak change'!$A$106:DT$202,119,FALSE)))</f>
        <v>0</v>
      </c>
      <c r="DP46" s="6">
        <f>IF(ISERROR(VLOOKUP($A46,'Import OffPeak'!$A$3:DU$99,120,FALSE)-VLOOKUP($A46,'Import OffPeak change'!$A$106:DU$202,120,FALSE)),0,(VLOOKUP($A46,'Import OffPeak'!$A$3:DU$99,120,FALSE)-VLOOKUP($A46,'Import OffPeak change'!$A$106:DU$202,120,FALSE)))</f>
        <v>0</v>
      </c>
      <c r="DQ46" s="6">
        <f>IF(ISERROR(VLOOKUP($A46,'Import OffPeak'!$A$3:DV$99,121,FALSE)-VLOOKUP($A46,'Import OffPeak change'!$A$106:DV$202,121,FALSE)),0,(VLOOKUP($A46,'Import OffPeak'!$A$3:DV$99,121,FALSE)-VLOOKUP($A46,'Import OffPeak change'!$A$106:DV$202,121,FALSE)))</f>
        <v>0</v>
      </c>
      <c r="DR46" s="6">
        <f>IF(ISERROR(VLOOKUP($A46,'Import OffPeak'!$A$3:DW$99,122,FALSE)-VLOOKUP($A46,'Import OffPeak change'!$A$106:DW$202,122,FALSE)),0,(VLOOKUP($A46,'Import OffPeak'!$A$3:DW$99,122,FALSE)-VLOOKUP($A46,'Import OffPeak change'!$A$106:DW$202,122,FALSE)))</f>
        <v>0</v>
      </c>
      <c r="DS46" s="6">
        <f>IF(ISERROR(VLOOKUP($A46,'Import OffPeak'!$A$3:DX$99,123,FALSE)-VLOOKUP($A46,'Import OffPeak change'!$A$106:DX$202,123,FALSE)),0,(VLOOKUP($A46,'Import OffPeak'!$A$3:DX$99,123,FALSE)-VLOOKUP($A46,'Import OffPeak change'!$A$106:DX$202,123,FALSE)))</f>
        <v>0</v>
      </c>
      <c r="DT46" s="6">
        <f>IF(ISERROR(VLOOKUP($A46,'Import OffPeak'!$A$3:DY$99,124,FALSE)-VLOOKUP($A46,'Import OffPeak change'!$A$106:DY$202,124,FALSE)),0,(VLOOKUP($A46,'Import OffPeak'!$A$3:DY$99,124,FALSE)-VLOOKUP($A46,'Import OffPeak change'!$A$106:DY$202,124,FALSE)))</f>
        <v>0</v>
      </c>
      <c r="DU46" s="6">
        <f>IF(ISERROR(VLOOKUP($A46,'Import OffPeak'!$A$3:DZ$99,125,FALSE)-VLOOKUP($A46,'Import OffPeak change'!$A$106:DZ$202,125,FALSE)),0,(VLOOKUP($A46,'Import OffPeak'!$A$3:DZ$99,125,FALSE)-VLOOKUP($A46,'Import OffPeak change'!$A$106:DZ$202,125,FALSE)))</f>
        <v>0</v>
      </c>
      <c r="DV46" s="6">
        <f>IF(ISERROR(VLOOKUP($A46,'Import OffPeak'!$A$3:EA$99,126,FALSE)-VLOOKUP($A46,'Import OffPeak change'!$A$106:EA$202,126,FALSE)),0,(VLOOKUP($A46,'Import OffPeak'!$A$3:EA$99,126,FALSE)-VLOOKUP($A46,'Import OffPeak change'!$A$106:EA$202,126,FALSE)))</f>
        <v>0</v>
      </c>
      <c r="DW46" s="6">
        <f>IF(ISERROR(VLOOKUP($A46,'Import OffPeak'!$A$3:EB$99,127,FALSE)-VLOOKUP($A46,'Import OffPeak change'!$A$106:EB$202,127,FALSE)),0,(VLOOKUP($A46,'Import OffPeak'!$A$3:EB$99,127,FALSE)-VLOOKUP($A46,'Import OffPeak change'!$A$106:EB$202,127,FALSE)))</f>
        <v>0</v>
      </c>
      <c r="DX46" s="6">
        <f>IF(ISERROR(VLOOKUP($A46,'Import OffPeak'!$A$3:EC$99,128,FALSE)-VLOOKUP($A46,'Import OffPeak change'!$A$106:EC$202,128,FALSE)),0,(VLOOKUP($A46,'Import OffPeak'!$A$3:EC$99,128,FALSE)-VLOOKUP($A46,'Import OffPeak change'!$A$106:EC$202,128,FALSE)))</f>
        <v>0</v>
      </c>
      <c r="DY46" s="6">
        <f>IF(ISERROR(VLOOKUP($A46,'Import OffPeak'!$A$3:ED$99,129,FALSE)-VLOOKUP($A46,'Import OffPeak change'!$A$106:ED$202,129,FALSE)),0,(VLOOKUP($A46,'Import OffPeak'!$A$3:ED$99,129,FALSE)-VLOOKUP($A46,'Import OffPeak change'!$A$106:ED$202,129,FALSE)))</f>
        <v>0</v>
      </c>
      <c r="DZ46" s="6">
        <f>IF(ISERROR(VLOOKUP($A46,'Import OffPeak'!$A$3:EE$99,130,FALSE)-VLOOKUP($A46,'Import OffPeak change'!$A$106:EE$202,130,FALSE)),0,(VLOOKUP($A46,'Import OffPeak'!$A$3:EE$99,130,FALSE)-VLOOKUP($A46,'Import OffPeak change'!$A$106:EE$202,130,FALSE)))</f>
        <v>0</v>
      </c>
      <c r="EA46" s="6">
        <f>IF(ISERROR(VLOOKUP($A46,'Import OffPeak'!$A$3:EF$99,131,FALSE)-VLOOKUP($A46,'Import OffPeak change'!$A$106:EF$202,131,FALSE)),0,(VLOOKUP($A46,'Import OffPeak'!$A$3:EF$99,131,FALSE)-VLOOKUP($A46,'Import OffPeak change'!$A$106:EF$202,131,FALSE)))</f>
        <v>0</v>
      </c>
      <c r="EB46" s="6">
        <f>IF(ISERROR(VLOOKUP($A46,'Import OffPeak'!$A$3:EG$99,132,FALSE)-VLOOKUP($A46,'Import OffPeak change'!$A$106:EG$202,132,FALSE)),0,(VLOOKUP($A46,'Import OffPeak'!$A$3:EG$99,132,FALSE)-VLOOKUP($A46,'Import OffPeak change'!$A$106:EG$202,132,FALSE)))</f>
        <v>0</v>
      </c>
      <c r="EC46" s="6">
        <f>IF(ISERROR(VLOOKUP($A46,'Import OffPeak'!$A$3:EH$99,133,FALSE)-VLOOKUP($A46,'Import OffPeak change'!$A$106:EH$202,133,FALSE)),0,(VLOOKUP($A46,'Import OffPeak'!$A$3:EH$99,133,FALSE)-VLOOKUP($A46,'Import OffPeak change'!$A$106:EH$202,133,FALSE)))</f>
        <v>0</v>
      </c>
      <c r="ED46" s="6">
        <f>IF(ISERROR(VLOOKUP($A46,'Import OffPeak'!$A$3:EI$99,134,FALSE)-VLOOKUP($A46,'Import OffPeak change'!$A$106:EI$202,134,FALSE)),0,(VLOOKUP($A46,'Import OffPeak'!$A$3:EI$99,134,FALSE)-VLOOKUP($A46,'Import OffPeak change'!$A$106:EI$202,134,FALSE)))</f>
        <v>0</v>
      </c>
      <c r="EE46" s="6">
        <f>IF(ISERROR(VLOOKUP($A46,'Import OffPeak'!$A$3:EJ$99,135,FALSE)-VLOOKUP($A46,'Import OffPeak change'!$A$106:EJ$202,135,FALSE)),0,(VLOOKUP($A46,'Import OffPeak'!$A$3:EJ$99,135,FALSE)-VLOOKUP($A46,'Import OffPeak change'!$A$106:EJ$202,135,FALSE)))</f>
        <v>0</v>
      </c>
      <c r="EF46" s="6">
        <f>IF(ISERROR(VLOOKUP($A46,'Import OffPeak'!$A$3:EK$99,136,FALSE)-VLOOKUP($A46,'Import OffPeak change'!$A$106:EK$202,136,FALSE)),0,(VLOOKUP($A46,'Import OffPeak'!$A$3:EK$99,136,FALSE)-VLOOKUP($A46,'Import OffPeak change'!$A$106:EK$202,136,FALSE)))</f>
        <v>0</v>
      </c>
      <c r="EG46" s="6">
        <f>IF(ISERROR(VLOOKUP($A46,'Import OffPeak'!$A$3:EL$99,137,FALSE)-VLOOKUP($A46,'Import OffPeak change'!$A$106:EL$202,137,FALSE)),0,(VLOOKUP($A46,'Import OffPeak'!$A$3:EL$99,137,FALSE)-VLOOKUP($A46,'Import OffPeak change'!$A$106:EL$202,137,FALSE)))</f>
        <v>0</v>
      </c>
      <c r="EH46" s="6">
        <f>IF(ISERROR(VLOOKUP($A46,'Import OffPeak'!$A$3:EM$99,138,FALSE)-VLOOKUP($A46,'Import OffPeak change'!$A$106:EM$202,138,FALSE)),0,(VLOOKUP($A46,'Import OffPeak'!$A$3:EM$99,138,FALSE)-VLOOKUP($A46,'Import OffPeak change'!$A$106:EM$202,138,FALSE)))</f>
        <v>0</v>
      </c>
      <c r="EI46" s="6">
        <f>IF(ISERROR(VLOOKUP($A46,'Import OffPeak'!$A$3:EN$99,139,FALSE)-VLOOKUP($A46,'Import OffPeak change'!$A$106:EN$202,139,FALSE)),0,(VLOOKUP($A46,'Import OffPeak'!$A$3:EN$99,139,FALSE)-VLOOKUP($A46,'Import OffPeak change'!$A$106:EN$202,139,FALSE)))</f>
        <v>0</v>
      </c>
      <c r="EJ46" s="6">
        <f>IF(ISERROR(VLOOKUP($A46,'Import OffPeak'!$A$3:EO$99,140,FALSE)-VLOOKUP($A46,'Import OffPeak change'!$A$106:EO$202,140,FALSE)),0,(VLOOKUP($A46,'Import OffPeak'!$A$3:EO$99,140,FALSE)-VLOOKUP($A46,'Import OffPeak change'!$A$106:EO$202,140,FALSE)))</f>
        <v>0</v>
      </c>
      <c r="EK46" s="6">
        <f>IF(ISERROR(VLOOKUP($A46,'Import OffPeak'!$A$3:EP$99,141,FALSE)-VLOOKUP($A46,'Import OffPeak change'!$A$106:EP$202,141,FALSE)),0,(VLOOKUP($A46,'Import OffPeak'!$A$3:EP$99,141,FALSE)-VLOOKUP($A46,'Import OffPeak change'!$A$106:EP$202,141,FALSE)))</f>
        <v>0</v>
      </c>
      <c r="EL46" s="6">
        <f>IF(ISERROR(VLOOKUP($A46,'Import OffPeak'!$A$3:EQ$99,142,FALSE)-VLOOKUP($A46,'Import OffPeak change'!$A$106:EQ$202,142,FALSE)),0,(VLOOKUP($A46,'Import OffPeak'!$A$3:EQ$99,142,FALSE)-VLOOKUP($A46,'Import OffPeak change'!$A$106:EQ$202,142,FALSE)))</f>
        <v>0</v>
      </c>
      <c r="EM46" s="6">
        <f>IF(ISERROR(VLOOKUP($A46,'Import OffPeak'!$A$3:ER$99,143,FALSE)-VLOOKUP($A46,'Import OffPeak change'!$A$106:ER$202,143,FALSE)),0,(VLOOKUP($A46,'Import OffPeak'!$A$3:ER$99,143,FALSE)-VLOOKUP($A46,'Import OffPeak change'!$A$106:ER$202,143,FALSE)))</f>
        <v>0</v>
      </c>
      <c r="EN46" s="6">
        <f>IF(ISERROR(VLOOKUP($A46,'Import OffPeak'!$A$3:ES$99,144,FALSE)-VLOOKUP($A46,'Import OffPeak change'!$A$106:ES$202,144,FALSE)),0,(VLOOKUP($A46,'Import OffPeak'!$A$3:ES$99,144,FALSE)-VLOOKUP($A46,'Import OffPeak change'!$A$106:ES$202,144,FALSE)))</f>
        <v>0</v>
      </c>
      <c r="EO46" s="6">
        <f>IF(ISERROR(VLOOKUP($A46,'Import OffPeak'!$A$3:ET$99,145,FALSE)-VLOOKUP($A46,'Import OffPeak change'!$A$106:ET$202,145,FALSE)),0,(VLOOKUP($A46,'Import OffPeak'!$A$3:ET$99,145,FALSE)-VLOOKUP($A46,'Import OffPeak change'!$A$106:ET$202,145,FALSE)))</f>
        <v>0</v>
      </c>
      <c r="EP46" s="6">
        <f>IF(ISERROR(VLOOKUP($A46,'Import OffPeak'!$A$3:EU$99,146,FALSE)-VLOOKUP($A46,'Import OffPeak change'!$A$106:EU$202,146,FALSE)),0,(VLOOKUP($A46,'Import OffPeak'!$A$3:EU$99,146,FALSE)-VLOOKUP($A46,'Import OffPeak change'!$A$106:EU$202,146,FALSE)))</f>
        <v>0</v>
      </c>
      <c r="EQ46" s="6">
        <f>IF(ISERROR(VLOOKUP($A46,'Import OffPeak'!$A$3:EV$99,147,FALSE)-VLOOKUP($A46,'Import OffPeak change'!$A$106:EV$202,147,FALSE)),0,(VLOOKUP($A46,'Import OffPeak'!$A$3:EV$99,147,FALSE)-VLOOKUP($A46,'Import OffPeak change'!$A$106:EV$202,147,FALSE)))</f>
        <v>0</v>
      </c>
      <c r="ER46" s="6">
        <f>IF(ISERROR(VLOOKUP($A46,'Import OffPeak'!$A$3:EW$99,148,FALSE)-VLOOKUP($A46,'Import OffPeak change'!$A$106:EW$202,148,FALSE)),0,(VLOOKUP($A46,'Import OffPeak'!$A$3:EW$99,148,FALSE)-VLOOKUP($A46,'Import OffPeak change'!$A$106:EW$202,148,FALSE)))</f>
        <v>0</v>
      </c>
      <c r="ES46" s="6">
        <f>IF(ISERROR(VLOOKUP($A46,'Import OffPeak'!$A$3:EX$99,149,FALSE)-VLOOKUP($A46,'Import OffPeak change'!$A$106:EX$202,149,FALSE)),0,(VLOOKUP($A46,'Import OffPeak'!$A$3:EX$99,149,FALSE)-VLOOKUP($A46,'Import OffPeak change'!$A$106:EX$202,149,FALSE)))</f>
        <v>0</v>
      </c>
      <c r="ET46" s="6">
        <f>IF(ISERROR(VLOOKUP($A46,'Import OffPeak'!$A$3:EY$99,150,FALSE)-VLOOKUP($A46,'Import OffPeak change'!$A$106:EY$202,150,FALSE)),0,(VLOOKUP($A46,'Import OffPeak'!$A$3:EY$99,150,FALSE)-VLOOKUP($A46,'Import OffPeak change'!$A$106:EY$202,150,FALSE)))</f>
        <v>0</v>
      </c>
      <c r="EU46" s="6">
        <f>IF(ISERROR(VLOOKUP($A46,'Import OffPeak'!$A$3:EZ$99,151,FALSE)-VLOOKUP($A46,'Import OffPeak change'!$A$106:EZ$202,151,FALSE)),0,(VLOOKUP($A46,'Import OffPeak'!$A$3:EZ$99,151,FALSE)-VLOOKUP($A46,'Import OffPeak change'!$A$106:EZ$202,151,FALSE)))</f>
        <v>0</v>
      </c>
      <c r="EV46" s="6">
        <f>IF(ISERROR(VLOOKUP($A46,'Import OffPeak'!$A$3:FA$99,152,FALSE)-VLOOKUP($A46,'Import OffPeak change'!$A$106:FA$202,152,FALSE)),0,(VLOOKUP($A46,'Import OffPeak'!$A$3:FA$99,152,FALSE)-VLOOKUP($A46,'Import OffPeak change'!$A$106:FA$202,152,FALSE)))</f>
        <v>0</v>
      </c>
      <c r="EW46" s="6">
        <f>IF(ISERROR(VLOOKUP($A46,'Import OffPeak'!$A$3:FB$99,153,FALSE)-VLOOKUP($A46,'Import OffPeak change'!$A$106:FB$202,153,FALSE)),0,(VLOOKUP($A46,'Import OffPeak'!$A$3:FB$99,153,FALSE)-VLOOKUP($A46,'Import OffPeak change'!$A$106:FB$202,153,FALSE)))</f>
        <v>0</v>
      </c>
      <c r="EX46" s="6">
        <f>IF(ISERROR(VLOOKUP($A46,'Import OffPeak'!$A$3:FC$99,154,FALSE)-VLOOKUP($A46,'Import OffPeak change'!$A$106:FC$202,154,FALSE)),0,(VLOOKUP($A46,'Import OffPeak'!$A$3:FC$99,154,FALSE)-VLOOKUP($A46,'Import OffPeak change'!$A$106:FC$202,154,FALSE)))</f>
        <v>0</v>
      </c>
      <c r="EY46" s="6">
        <f>IF(ISERROR(VLOOKUP($A46,'Import OffPeak'!$A$3:FD$99,155,FALSE)-VLOOKUP($A46,'Import OffPeak change'!$A$106:FD$202,155,FALSE)),0,(VLOOKUP($A46,'Import OffPeak'!$A$3:FD$99,155,FALSE)-VLOOKUP($A46,'Import OffPeak change'!$A$106:FD$202,155,FALSE)))</f>
        <v>0</v>
      </c>
      <c r="EZ46" s="6">
        <f>IF(ISERROR(VLOOKUP($A46,'Import OffPeak'!$A$3:FE$99,156,FALSE)-VLOOKUP($A46,'Import OffPeak change'!$A$106:FE$202,156,FALSE)),0,(VLOOKUP($A46,'Import OffPeak'!$A$3:FE$99,156,FALSE)-VLOOKUP($A46,'Import OffPeak change'!$A$106:FE$202,156,FALSE)))</f>
        <v>0</v>
      </c>
      <c r="FA46" s="6">
        <f>IF(ISERROR(VLOOKUP($A46,'Import OffPeak'!$A$3:FF$99,157,FALSE)-VLOOKUP($A46,'Import OffPeak change'!$A$106:FF$202,157,FALSE)),0,(VLOOKUP($A46,'Import OffPeak'!$A$3:FF$99,157,FALSE)-VLOOKUP($A46,'Import OffPeak change'!$A$106:FF$202,157,FALSE)))</f>
        <v>0</v>
      </c>
      <c r="FB46" s="6">
        <f>IF(ISERROR(VLOOKUP($A46,'Import OffPeak'!$A$3:FG$99,158,FALSE)-VLOOKUP($A46,'Import OffPeak change'!$A$106:FG$202,158,FALSE)),0,(VLOOKUP($A46,'Import OffPeak'!$A$3:FG$99,158,FALSE)-VLOOKUP($A46,'Import OffPeak change'!$A$106:FG$202,158,FALSE)))</f>
        <v>0</v>
      </c>
      <c r="FC46" s="6">
        <f>IF(ISERROR(VLOOKUP($A46,'Import OffPeak'!$A$3:FH$99,159,FALSE)-VLOOKUP($A46,'Import OffPeak change'!$A$106:FH$202,159,FALSE)),0,(VLOOKUP($A46,'Import OffPeak'!$A$3:FH$99,159,FALSE)-VLOOKUP($A46,'Import OffPeak change'!$A$106:FH$202,159,FALSE)))</f>
        <v>0</v>
      </c>
      <c r="FD46" s="6">
        <f>IF(ISERROR(VLOOKUP($A46,'Import OffPeak'!$A$3:FI$99,160,FALSE)-VLOOKUP($A46,'Import OffPeak change'!$A$106:FI$202,160,FALSE)),0,(VLOOKUP($A46,'Import OffPeak'!$A$3:FI$99,160,FALSE)-VLOOKUP($A46,'Import OffPeak change'!$A$106:FI$202,160,FALSE)))</f>
        <v>0</v>
      </c>
      <c r="FE46" s="6">
        <f>IF(ISERROR(VLOOKUP($A46,'Import OffPeak'!$A$3:FJ$99,161,FALSE)-VLOOKUP($A46,'Import OffPeak change'!$A$106:FJ$202,161,FALSE)),0,(VLOOKUP($A46,'Import OffPeak'!$A$3:FJ$99,161,FALSE)-VLOOKUP($A46,'Import OffPeak change'!$A$106:FJ$202,161,FALSE)))</f>
        <v>0</v>
      </c>
      <c r="FF46" s="6">
        <f>IF(ISERROR(VLOOKUP($A46,'Import OffPeak'!$A$3:FK$99,162,FALSE)-VLOOKUP($A46,'Import OffPeak change'!$A$106:FK$202,162,FALSE)),0,(VLOOKUP($A46,'Import OffPeak'!$A$3:FK$99,162,FALSE)-VLOOKUP($A46,'Import OffPeak change'!$A$106:FK$202,162,FALSE)))</f>
        <v>0</v>
      </c>
      <c r="FG46" s="6">
        <f>IF(ISERROR(VLOOKUP($A46,'Import OffPeak'!$A$3:FL$99,163,FALSE)-VLOOKUP($A46,'Import OffPeak change'!$A$106:FL$202,163,FALSE)),0,(VLOOKUP($A46,'Import OffPeak'!$A$3:FL$99,163,FALSE)-VLOOKUP($A46,'Import OffPeak change'!$A$106:FL$202,163,FALSE)))</f>
        <v>0</v>
      </c>
      <c r="FH46" s="6">
        <f>IF(ISERROR(VLOOKUP($A46,'Import OffPeak'!$A$3:FM$99,164,FALSE)-VLOOKUP($A46,'Import OffPeak change'!$A$106:FM$202,164,FALSE)),0,(VLOOKUP($A46,'Import OffPeak'!$A$3:FM$99,164,FALSE)-VLOOKUP($A46,'Import OffPeak change'!$A$106:FM$202,164,FALSE)))</f>
        <v>0</v>
      </c>
      <c r="FI46" s="6">
        <f>IF(ISERROR(VLOOKUP($A46,'Import OffPeak'!$A$3:FN$99,165,FALSE)-VLOOKUP($A46,'Import OffPeak change'!$A$106:FN$202,165,FALSE)),0,(VLOOKUP($A46,'Import OffPeak'!$A$3:FN$99,165,FALSE)-VLOOKUP($A46,'Import OffPeak change'!$A$106:FN$202,165,FALSE)))</f>
        <v>0</v>
      </c>
      <c r="FJ46" s="6">
        <f>IF(ISERROR(VLOOKUP($A46,'Import OffPeak'!$A$3:FO$99,166,FALSE)-VLOOKUP($A46,'Import OffPeak change'!$A$106:FO$202,166,FALSE)),0,(VLOOKUP($A46,'Import OffPeak'!$A$3:FO$99,166,FALSE)-VLOOKUP($A46,'Import OffPeak change'!$A$106:FO$202,166,FALSE)))</f>
        <v>0</v>
      </c>
      <c r="FK46" s="6">
        <f>IF(ISERROR(VLOOKUP($A46,'Import OffPeak'!$A$3:FP$99,167,FALSE)-VLOOKUP($A46,'Import OffPeak change'!$A$106:FP$202,167,FALSE)),0,(VLOOKUP($A46,'Import OffPeak'!$A$3:FP$99,167,FALSE)-VLOOKUP($A46,'Import OffPeak change'!$A$106:FP$202,167,FALSE)))</f>
        <v>0</v>
      </c>
      <c r="FL46" s="6">
        <f>IF(ISERROR(VLOOKUP($A46,'Import OffPeak'!$A$3:FQ$99,168,FALSE)-VLOOKUP($A46,'Import OffPeak change'!$A$106:FQ$202,168,FALSE)),0,(VLOOKUP($A46,'Import OffPeak'!$A$3:FQ$99,168,FALSE)-VLOOKUP($A46,'Import OffPeak change'!$A$106:FQ$202,168,FALSE)))</f>
        <v>0</v>
      </c>
      <c r="FM46" s="6">
        <f>IF(ISERROR(VLOOKUP($A46,'Import OffPeak'!$A$3:FR$99,169,FALSE)-VLOOKUP($A46,'Import OffPeak change'!$A$106:FR$202,169,FALSE)),0,(VLOOKUP($A46,'Import OffPeak'!$A$3:FR$99,169,FALSE)-VLOOKUP($A46,'Import OffPeak change'!$A$106:FR$202,169,FALSE)))</f>
        <v>0</v>
      </c>
      <c r="FN46" s="6">
        <f>IF(ISERROR(VLOOKUP($A46,'Import OffPeak'!$A$3:FS$99,170,FALSE)-VLOOKUP($A46,'Import OffPeak change'!$A$106:FS$202,170,FALSE)),0,(VLOOKUP($A46,'Import OffPeak'!$A$3:FS$99,170,FALSE)-VLOOKUP($A46,'Import OffPeak change'!$A$106:FS$202,170,FALSE)))</f>
        <v>0</v>
      </c>
      <c r="FO46" s="6">
        <f>IF(ISERROR(VLOOKUP($A46,'Import OffPeak'!$A$3:FT$99,171,FALSE)-VLOOKUP($A46,'Import OffPeak change'!$A$106:FT$202,171,FALSE)),0,(VLOOKUP($A46,'Import OffPeak'!$A$3:FT$99,171,FALSE)-VLOOKUP($A46,'Import OffPeak change'!$A$106:FT$202,171,FALSE)))</f>
        <v>0</v>
      </c>
      <c r="FP46" s="6">
        <f>IF(ISERROR(VLOOKUP($A46,'Import OffPeak'!$A$3:FU$99,172,FALSE)-VLOOKUP($A46,'Import OffPeak change'!$A$106:FU$202,172,FALSE)),0,(VLOOKUP($A46,'Import OffPeak'!$A$3:FU$99,172,FALSE)-VLOOKUP($A46,'Import OffPeak change'!$A$106:FU$202,172,FALSE)))</f>
        <v>0</v>
      </c>
      <c r="FQ46" s="6">
        <f>IF(ISERROR(VLOOKUP($A46,'Import OffPeak'!$A$3:FV$99,173,FALSE)-VLOOKUP($A46,'Import OffPeak change'!$A$106:FV$202,173,FALSE)),0,(VLOOKUP($A46,'Import OffPeak'!$A$3:FV$99,173,FALSE)-VLOOKUP($A46,'Import OffPeak change'!$A$106:FV$202,173,FALSE)))</f>
        <v>0</v>
      </c>
      <c r="FR46" s="6">
        <f>IF(ISERROR(VLOOKUP($A46,'Import OffPeak'!$A$3:FW$99,174,FALSE)-VLOOKUP($A46,'Import OffPeak change'!$A$106:FW$202,174,FALSE)),0,(VLOOKUP($A46,'Import OffPeak'!$A$3:FW$99,174,FALSE)-VLOOKUP($A46,'Import OffPeak change'!$A$106:FW$202,174,FALSE)))</f>
        <v>0</v>
      </c>
      <c r="FS46" s="6">
        <f>IF(ISERROR(VLOOKUP($A46,'Import OffPeak'!$A$3:FX$99,175,FALSE)-VLOOKUP($A46,'Import OffPeak change'!$A$106:FX$202,175,FALSE)),0,(VLOOKUP($A46,'Import OffPeak'!$A$3:FX$99,175,FALSE)-VLOOKUP($A46,'Import OffPeak change'!$A$106:FX$202,175,FALSE)))</f>
        <v>0</v>
      </c>
      <c r="FT46" s="6">
        <f>IF(ISERROR(VLOOKUP($A46,'Import OffPeak'!$A$3:FY$99,176,FALSE)-VLOOKUP($A46,'Import OffPeak change'!$A$106:FY$202,176,FALSE)),0,(VLOOKUP($A46,'Import OffPeak'!$A$3:FY$99,176,FALSE)-VLOOKUP($A46,'Import OffPeak change'!$A$106:FY$202,176,FALSE)))</f>
        <v>0</v>
      </c>
      <c r="FU46" s="6">
        <f>IF(ISERROR(VLOOKUP($A46,'Import OffPeak'!$A$3:FZ$99,177,FALSE)-VLOOKUP($A46,'Import OffPeak change'!$A$106:FZ$202,177,FALSE)),0,(VLOOKUP($A46,'Import OffPeak'!$A$3:FZ$99,177,FALSE)-VLOOKUP($A46,'Import OffPeak change'!$A$106:FZ$202,177,FALSE)))</f>
        <v>0</v>
      </c>
      <c r="FV46" s="6">
        <f>IF(ISERROR(VLOOKUP($A46,'Import OffPeak'!$A$3:GA$99,178,FALSE)-VLOOKUP($A46,'Import OffPeak change'!$A$106:GA$202,178,FALSE)),0,(VLOOKUP($A46,'Import OffPeak'!$A$3:GA$99,178,FALSE)-VLOOKUP($A46,'Import OffPeak change'!$A$106:GA$202,178,FALSE)))</f>
        <v>0</v>
      </c>
      <c r="FW46" s="6">
        <f>IF(ISERROR(VLOOKUP($A46,'Import OffPeak'!$A$3:GB$99,179,FALSE)-VLOOKUP($A46,'Import OffPeak change'!$A$106:GB$202,179,FALSE)),0,(VLOOKUP($A46,'Import OffPeak'!$A$3:GB$99,179,FALSE)-VLOOKUP($A46,'Import OffPeak change'!$A$106:GB$202,179,FALSE)))</f>
        <v>0</v>
      </c>
      <c r="FX46" s="6">
        <f>IF(ISERROR(VLOOKUP($A46,'Import OffPeak'!$A$3:GC$99,180,FALSE)-VLOOKUP($A46,'Import OffPeak change'!$A$106:GC$202,180,FALSE)),0,(VLOOKUP($A46,'Import OffPeak'!$A$3:GC$99,180,FALSE)-VLOOKUP($A46,'Import OffPeak change'!$A$106:GC$202,180,FALSE)))</f>
        <v>0</v>
      </c>
      <c r="FY46" s="6">
        <f>IF(ISERROR(VLOOKUP($A46,'Import OffPeak'!$A$3:GD$99,181,FALSE)-VLOOKUP($A46,'Import OffPeak change'!$A$106:GD$202,181,FALSE)),0,(VLOOKUP($A46,'Import OffPeak'!$A$3:GD$99,181,FALSE)-VLOOKUP($A46,'Import OffPeak change'!$A$106:GD$202,181,FALSE)))</f>
        <v>0</v>
      </c>
      <c r="FZ46" s="6">
        <f>IF(ISERROR(VLOOKUP($A46,'Import OffPeak'!$A$3:GE$99,182,FALSE)-VLOOKUP($A46,'Import OffPeak change'!$A$106:GE$202,182,FALSE)),0,(VLOOKUP($A46,'Import OffPeak'!$A$3:GE$99,182,FALSE)-VLOOKUP($A46,'Import OffPeak change'!$A$106:GE$202,182,FALSE)))</f>
        <v>0</v>
      </c>
      <c r="GA46" s="6">
        <f>IF(ISERROR(VLOOKUP($A46,'Import OffPeak'!$A$3:GF$99,183,FALSE)-VLOOKUP($A46,'Import OffPeak change'!$A$106:GF$202,183,FALSE)),0,(VLOOKUP($A46,'Import OffPeak'!$A$3:GF$99,183,FALSE)-VLOOKUP($A46,'Import OffPeak change'!$A$106:GF$202,183,FALSE)))</f>
        <v>0</v>
      </c>
      <c r="GB46" s="6">
        <f>IF(ISERROR(VLOOKUP($A46,'Import OffPeak'!$A$3:GG$99,184,FALSE)-VLOOKUP($A46,'Import OffPeak change'!$A$106:GG$202,184,FALSE)),0,(VLOOKUP($A46,'Import OffPeak'!$A$3:GG$99,184,FALSE)-VLOOKUP($A46,'Import OffPeak change'!$A$106:GG$202,184,FALSE)))</f>
        <v>0</v>
      </c>
      <c r="GC46" s="6">
        <f>IF(ISERROR(VLOOKUP($A46,'Import OffPeak'!$A$3:GH$99,185,FALSE)-VLOOKUP($A46,'Import OffPeak change'!$A$106:GH$202,185,FALSE)),0,(VLOOKUP($A46,'Import OffPeak'!$A$3:GH$99,185,FALSE)-VLOOKUP($A46,'Import OffPeak change'!$A$106:GH$202,185,FALSE)))</f>
        <v>0</v>
      </c>
      <c r="GD46" s="6">
        <f>IF(ISERROR(VLOOKUP($A46,'Import OffPeak'!$A$3:GI$99,186,FALSE)-VLOOKUP($A46,'Import OffPeak change'!$A$106:GI$202,186,FALSE)),0,(VLOOKUP($A46,'Import OffPeak'!$A$3:GI$99,186,FALSE)-VLOOKUP($A46,'Import OffPeak change'!$A$106:GI$202,186,FALSE)))</f>
        <v>0</v>
      </c>
      <c r="GE46" s="6">
        <f>IF(ISERROR(VLOOKUP($A46,'Import OffPeak'!$A$3:GJ$99,187,FALSE)-VLOOKUP($A46,'Import OffPeak change'!$A$106:GJ$202,187,FALSE)),0,(VLOOKUP($A46,'Import OffPeak'!$A$3:GJ$99,187,FALSE)-VLOOKUP($A46,'Import OffPeak change'!$A$106:GJ$202,187,FALSE)))</f>
        <v>0</v>
      </c>
      <c r="GF46" s="6">
        <f>IF(ISERROR(VLOOKUP($A46,'Import OffPeak'!$A$3:GK$99,188,FALSE)-VLOOKUP($A46,'Import OffPeak change'!$A$106:GK$202,188,FALSE)),0,(VLOOKUP($A46,'Import OffPeak'!$A$3:GK$99,188,FALSE)-VLOOKUP($A46,'Import OffPeak change'!$A$106:GK$202,188,FALSE)))</f>
        <v>0</v>
      </c>
      <c r="GG46" s="6">
        <f>IF(ISERROR(VLOOKUP($A46,'Import OffPeak'!$A$3:GL$99,189,FALSE)-VLOOKUP($A46,'Import OffPeak change'!$A$106:GL$202,189,FALSE)),0,(VLOOKUP($A46,'Import OffPeak'!$A$3:GL$99,189,FALSE)-VLOOKUP($A46,'Import OffPeak change'!$A$106:GL$202,189,FALSE)))</f>
        <v>0</v>
      </c>
      <c r="GH46" s="6">
        <f>IF(ISERROR(VLOOKUP($A46,'Import OffPeak'!$A$3:GM$99,190,FALSE)-VLOOKUP($A46,'Import OffPeak change'!$A$106:GM$202,190,FALSE)),0,(VLOOKUP($A46,'Import OffPeak'!$A$3:GM$99,190,FALSE)-VLOOKUP($A46,'Import OffPeak change'!$A$106:GM$202,190,FALSE)))</f>
        <v>0</v>
      </c>
      <c r="GI46" s="6">
        <f>IF(ISERROR(VLOOKUP($A46,'Import OffPeak'!$A$3:GN$99,191,FALSE)-VLOOKUP($A46,'Import OffPeak change'!$A$106:GN$202,191,FALSE)),0,(VLOOKUP($A46,'Import OffPeak'!$A$3:GN$99,191,FALSE)-VLOOKUP($A46,'Import OffPeak change'!$A$106:GN$202,191,FALSE)))</f>
        <v>0</v>
      </c>
      <c r="GJ46" s="6">
        <f>IF(ISERROR(VLOOKUP($A46,'Import OffPeak'!$A$3:GO$99,192,FALSE)-VLOOKUP($A46,'Import OffPeak change'!$A$106:GO$202,192,FALSE)),0,(VLOOKUP($A46,'Import OffPeak'!$A$3:GO$99,192,FALSE)-VLOOKUP($A46,'Import OffPeak change'!$A$106:GO$202,192,FALSE)))</f>
        <v>0</v>
      </c>
      <c r="GK46" s="6">
        <f>IF(ISERROR(VLOOKUP($A46,'Import OffPeak'!$A$3:GP$99,193,FALSE)-VLOOKUP($A46,'Import OffPeak change'!$A$106:GP$202,193,FALSE)),0,(VLOOKUP($A46,'Import OffPeak'!$A$3:GP$99,193,FALSE)-VLOOKUP($A46,'Import OffPeak change'!$A$106:GP$202,193,FALSE)))</f>
        <v>0</v>
      </c>
      <c r="GL46" s="6">
        <f>IF(ISERROR(VLOOKUP($A46,'Import OffPeak'!$A$3:GQ$99,194,FALSE)-VLOOKUP($A46,'Import OffPeak change'!$A$106:GQ$202,194,FALSE)),0,(VLOOKUP($A46,'Import OffPeak'!$A$3:GQ$99,194,FALSE)-VLOOKUP($A46,'Import OffPeak change'!$A$106:GQ$202,194,FALSE)))</f>
        <v>0</v>
      </c>
      <c r="GM46" s="6">
        <f>IF(ISERROR(VLOOKUP($A46,'Import OffPeak'!$A$3:GR$99,195,FALSE)-VLOOKUP($A46,'Import OffPeak change'!$A$106:GR$202,195,FALSE)),0,(VLOOKUP($A46,'Import OffPeak'!$A$3:GR$99,195,FALSE)-VLOOKUP($A46,'Import OffPeak change'!$A$106:GR$202,195,FALSE)))</f>
        <v>0</v>
      </c>
      <c r="GN46" s="6">
        <f>IF(ISERROR(VLOOKUP($A46,'Import OffPeak'!$A$3:GS$99,196,FALSE)-VLOOKUP($A46,'Import OffPeak change'!$A$106:GS$202,196,FALSE)),0,(VLOOKUP($A46,'Import OffPeak'!$A$3:GS$99,196,FALSE)-VLOOKUP($A46,'Import OffPeak change'!$A$106:GS$202,196,FALSE)))</f>
        <v>0</v>
      </c>
      <c r="GO46" s="6">
        <f>IF(ISERROR(VLOOKUP($A46,'Import OffPeak'!$A$3:GT$99,197,FALSE)-VLOOKUP($A46,'Import OffPeak change'!$A$106:GT$202,197,FALSE)),0,(VLOOKUP($A46,'Import OffPeak'!$A$3:GT$99,197,FALSE)-VLOOKUP($A46,'Import OffPeak change'!$A$106:GT$202,197,FALSE)))</f>
        <v>0</v>
      </c>
      <c r="GP46" s="6">
        <f>IF(ISERROR(VLOOKUP($A46,'Import OffPeak'!$A$3:GU$99,198,FALSE)-VLOOKUP($A46,'Import OffPeak change'!$A$106:GU$202,198,FALSE)),0,(VLOOKUP($A46,'Import OffPeak'!$A$3:GU$99,198,FALSE)-VLOOKUP($A46,'Import OffPeak change'!$A$106:GU$202,198,FALSE)))</f>
        <v>0</v>
      </c>
      <c r="GQ46" s="6">
        <f>IF(ISERROR(VLOOKUP($A46,'Import OffPeak'!$A$3:GV$99,199,FALSE)-VLOOKUP($A46,'Import OffPeak change'!$A$106:GV$202,199,FALSE)),0,(VLOOKUP($A46,'Import OffPeak'!$A$3:GV$99,199,FALSE)-VLOOKUP($A46,'Import OffPeak change'!$A$106:GV$202,199,FALSE)))</f>
        <v>0</v>
      </c>
      <c r="GR46" s="6">
        <f>IF(ISERROR(VLOOKUP($A46,'Import OffPeak'!$A$3:GW$99,200,FALSE)-VLOOKUP($A46,'Import OffPeak change'!$A$106:GW$202,200,FALSE)),0,(VLOOKUP($A46,'Import OffPeak'!$A$3:GW$99,200,FALSE)-VLOOKUP($A46,'Import OffPeak change'!$A$106:GW$202,200,FALSE)))</f>
        <v>0</v>
      </c>
      <c r="GS46" s="6">
        <f>IF(ISERROR(VLOOKUP($A46,'Import OffPeak'!$A$3:GX$99,201,FALSE)-VLOOKUP($A46,'Import OffPeak change'!$A$106:GX$202,201,FALSE)),0,(VLOOKUP($A46,'Import OffPeak'!$A$3:GX$99,201,FALSE)-VLOOKUP($A46,'Import OffPeak change'!$A$106:GX$202,201,FALSE)))</f>
        <v>0</v>
      </c>
      <c r="GT46" s="6">
        <f>IF(ISERROR(VLOOKUP($A46,'Import OffPeak'!$A$3:GY$99,202,FALSE)-VLOOKUP($A46,'Import OffPeak change'!$A$106:GY$202,202,FALSE)),0,(VLOOKUP($A46,'Import OffPeak'!$A$3:GY$99,202,FALSE)-VLOOKUP($A46,'Import OffPeak change'!$A$106:GY$202,202,FALSE)))</f>
        <v>0</v>
      </c>
      <c r="GU46" s="6">
        <f>IF(ISERROR(VLOOKUP($A46,'Import OffPeak'!$A$3:GZ$99,203,FALSE)-VLOOKUP($A46,'Import OffPeak change'!$A$106:GZ$202,203,FALSE)),0,(VLOOKUP($A46,'Import OffPeak'!$A$3:GZ$99,203,FALSE)-VLOOKUP($A46,'Import OffPeak change'!$A$106:GZ$202,203,FALSE)))</f>
        <v>0</v>
      </c>
      <c r="GV46" s="6">
        <f>IF(ISERROR(VLOOKUP($A46,'Import OffPeak'!$A$3:HA$99,204,FALSE)-VLOOKUP($A46,'Import OffPeak change'!$A$106:HA$202,204,FALSE)),0,(VLOOKUP($A46,'Import OffPeak'!$A$3:HA$99,204,FALSE)-VLOOKUP($A46,'Import OffPeak change'!$A$106:HA$202,204,FALSE)))</f>
        <v>0</v>
      </c>
      <c r="GW46" s="6">
        <f>IF(ISERROR(VLOOKUP($A46,'Import OffPeak'!$A$3:HB$99,205,FALSE)-VLOOKUP($A46,'Import OffPeak change'!$A$106:HB$202,205,FALSE)),0,(VLOOKUP($A46,'Import OffPeak'!$A$3:HB$99,205,FALSE)-VLOOKUP($A46,'Import OffPeak change'!$A$106:HB$202,205,FALSE)))</f>
        <v>0</v>
      </c>
      <c r="GX46" s="6">
        <f>IF(ISERROR(VLOOKUP($A46,'Import OffPeak'!$A$3:HC$99,206,FALSE)-VLOOKUP($A46,'Import OffPeak change'!$A$106:HC$202,206,FALSE)),0,(VLOOKUP($A46,'Import OffPeak'!$A$3:HC$99,206,FALSE)-VLOOKUP($A46,'Import OffPeak change'!$A$106:HC$202,206,FALSE)))</f>
        <v>0</v>
      </c>
      <c r="GY46" s="6">
        <f>IF(ISERROR(VLOOKUP($A46,'Import OffPeak'!$A$3:HD$99,207,FALSE)-VLOOKUP($A46,'Import OffPeak change'!$A$106:HD$202,207,FALSE)),0,(VLOOKUP($A46,'Import OffPeak'!$A$3:HD$99,207,FALSE)-VLOOKUP($A46,'Import OffPeak change'!$A$106:HD$202,207,FALSE)))</f>
        <v>0</v>
      </c>
      <c r="GZ46" s="6">
        <f>IF(ISERROR(VLOOKUP($A46,'Import OffPeak'!$A$3:HE$99,208,FALSE)-VLOOKUP($A46,'Import OffPeak change'!$A$106:HE$202,208,FALSE)),0,(VLOOKUP($A46,'Import OffPeak'!$A$3:HE$99,208,FALSE)-VLOOKUP($A46,'Import OffPeak change'!$A$106:HE$202,208,FALSE)))</f>
        <v>0</v>
      </c>
      <c r="HA46" s="6">
        <f>IF(ISERROR(VLOOKUP($A46,'Import OffPeak'!$A$3:HF$99,209,FALSE)-VLOOKUP($A46,'Import OffPeak change'!$A$106:HF$202,209,FALSE)),0,(VLOOKUP($A46,'Import OffPeak'!$A$3:HF$99,209,FALSE)-VLOOKUP($A46,'Import OffPeak change'!$A$106:HF$202,209,FALSE)))</f>
        <v>0</v>
      </c>
      <c r="HB46" s="6">
        <f>IF(ISERROR(VLOOKUP($A46,'Import OffPeak'!$A$3:HG$99,210,FALSE)-VLOOKUP($A46,'Import OffPeak change'!$A$106:HG$202,210,FALSE)),0,(VLOOKUP($A46,'Import OffPeak'!$A$3:HG$99,210,FALSE)-VLOOKUP($A46,'Import OffPeak change'!$A$106:HG$202,210,FALSE)))</f>
        <v>0</v>
      </c>
      <c r="HC46" s="6">
        <f>IF(ISERROR(VLOOKUP($A46,'Import OffPeak'!$A$3:HH$99,211,FALSE)-VLOOKUP($A46,'Import OffPeak change'!$A$106:HH$202,211,FALSE)),0,(VLOOKUP($A46,'Import OffPeak'!$A$3:HH$99,211,FALSE)-VLOOKUP($A46,'Import OffPeak change'!$A$106:HH$202,211,FALSE)))</f>
        <v>0</v>
      </c>
      <c r="HD46" s="6">
        <f>IF(ISERROR(VLOOKUP($A46,'Import OffPeak'!$A$3:HI$99,212,FALSE)-VLOOKUP($A46,'Import OffPeak change'!$A$106:HI$202,212,FALSE)),0,(VLOOKUP($A46,'Import OffPeak'!$A$3:HI$99,212,FALSE)-VLOOKUP($A46,'Import OffPeak change'!$A$106:HI$202,212,FALSE)))</f>
        <v>0</v>
      </c>
      <c r="HE46" s="6">
        <f>IF(ISERROR(VLOOKUP($A46,'Import OffPeak'!$A$3:HJ$99,213,FALSE)-VLOOKUP($A46,'Import OffPeak change'!$A$106:HJ$202,213,FALSE)),0,(VLOOKUP($A46,'Import OffPeak'!$A$3:HJ$99,213,FALSE)-VLOOKUP($A46,'Import OffPeak change'!$A$106:HJ$202,213,FALSE)))</f>
        <v>0</v>
      </c>
      <c r="HF46" s="6">
        <f>IF(ISERROR(VLOOKUP($A46,'Import OffPeak'!$A$3:HK$99,214,FALSE)-VLOOKUP($A46,'Import OffPeak change'!$A$106:HK$202,214,FALSE)),0,(VLOOKUP($A46,'Import OffPeak'!$A$3:HK$99,214,FALSE)-VLOOKUP($A46,'Import OffPeak change'!$A$106:HK$202,214,FALSE)))</f>
        <v>0</v>
      </c>
      <c r="HG46" s="6">
        <f>IF(ISERROR(VLOOKUP($A46,'Import OffPeak'!$A$3:HL$99,215,FALSE)-VLOOKUP($A46,'Import OffPeak change'!$A$106:HL$202,215,FALSE)),0,(VLOOKUP($A46,'Import OffPeak'!$A$3:HL$99,215,FALSE)-VLOOKUP($A46,'Import OffPeak change'!$A$106:HL$202,215,FALSE)))</f>
        <v>0</v>
      </c>
      <c r="HH46" s="6">
        <f>IF(ISERROR(VLOOKUP($A46,'Import OffPeak'!$A$3:HM$99,216,FALSE)-VLOOKUP($A46,'Import OffPeak change'!$A$106:HM$202,216,FALSE)),0,(VLOOKUP($A46,'Import OffPeak'!$A$3:HM$99,216,FALSE)-VLOOKUP($A46,'Import OffPeak change'!$A$106:HM$202,216,FALSE)))</f>
        <v>0</v>
      </c>
      <c r="HI46" s="6">
        <f>IF(ISERROR(VLOOKUP($A46,'Import OffPeak'!$A$3:HN$99,217,FALSE)-VLOOKUP($A46,'Import OffPeak change'!$A$106:HN$202,217,FALSE)),0,(VLOOKUP($A46,'Import OffPeak'!$A$3:HN$99,217,FALSE)-VLOOKUP($A46,'Import OffPeak change'!$A$106:HN$202,217,FALSE)))</f>
        <v>0</v>
      </c>
      <c r="HJ46" s="6">
        <f>IF(ISERROR(VLOOKUP($A46,'Import OffPeak'!$A$3:HO$99,218,FALSE)-VLOOKUP($A46,'Import OffPeak change'!$A$106:HO$202,218,FALSE)),0,(VLOOKUP($A46,'Import OffPeak'!$A$3:HO$99,218,FALSE)-VLOOKUP($A46,'Import OffPeak change'!$A$106:HO$202,218,FALSE)))</f>
        <v>0</v>
      </c>
      <c r="HK46" s="6">
        <f>IF(ISERROR(VLOOKUP($A46,'Import OffPeak'!$A$3:HP$99,219,FALSE)-VLOOKUP($A46,'Import OffPeak change'!$A$106:HP$202,219,FALSE)),0,(VLOOKUP($A46,'Import OffPeak'!$A$3:HP$99,219,FALSE)-VLOOKUP($A46,'Import OffPeak change'!$A$106:HP$202,219,FALSE)))</f>
        <v>0</v>
      </c>
      <c r="HL46" s="6">
        <f>IF(ISERROR(VLOOKUP($A46,'Import OffPeak'!$A$3:HQ$99,220,FALSE)-VLOOKUP($A46,'Import OffPeak change'!$A$106:HQ$202,220,FALSE)),0,(VLOOKUP($A46,'Import OffPeak'!$A$3:HQ$99,220,FALSE)-VLOOKUP($A46,'Import OffPeak change'!$A$106:HQ$202,220,FALSE)))</f>
        <v>0</v>
      </c>
      <c r="HM46" s="6">
        <f>IF(ISERROR(VLOOKUP($A46,'Import OffPeak'!$A$3:HR$99,221,FALSE)-VLOOKUP($A46,'Import OffPeak change'!$A$106:HR$202,221,FALSE)),0,(VLOOKUP($A46,'Import OffPeak'!$A$3:HR$99,221,FALSE)-VLOOKUP($A46,'Import OffPeak change'!$A$106:HR$202,221,FALSE)))</f>
        <v>0</v>
      </c>
      <c r="HN46" s="6">
        <f>IF(ISERROR(VLOOKUP($A46,'Import OffPeak'!$A$3:HS$99,222,FALSE)-VLOOKUP($A46,'Import OffPeak change'!$A$106:HS$202,222,FALSE)),0,(VLOOKUP($A46,'Import OffPeak'!$A$3:HS$99,222,FALSE)-VLOOKUP($A46,'Import OffPeak change'!$A$106:HS$202,222,FALSE)))</f>
        <v>0</v>
      </c>
      <c r="HO46" s="6">
        <f>IF(ISERROR(VLOOKUP($A46,'Import OffPeak'!$A$3:HT$99,223,FALSE)-VLOOKUP($A46,'Import OffPeak change'!$A$106:HT$202,223,FALSE)),0,(VLOOKUP($A46,'Import OffPeak'!$A$3:HT$99,223,FALSE)-VLOOKUP($A46,'Import OffPeak change'!$A$106:HT$202,223,FALSE)))</f>
        <v>0</v>
      </c>
      <c r="HP46" s="6">
        <f>IF(ISERROR(VLOOKUP($A46,'Import OffPeak'!$A$3:HU$99,224,FALSE)-VLOOKUP($A46,'Import OffPeak change'!$A$106:HU$202,224,FALSE)),0,(VLOOKUP($A46,'Import OffPeak'!$A$3:HU$99,224,FALSE)-VLOOKUP($A46,'Import OffPeak change'!$A$106:HU$202,224,FALSE)))</f>
        <v>0</v>
      </c>
      <c r="HQ46" s="6">
        <f>IF(ISERROR(VLOOKUP($A46,'Import OffPeak'!$A$3:HV$99,225,FALSE)-VLOOKUP($A46,'Import OffPeak change'!$A$106:HV$202,225,FALSE)),0,(VLOOKUP($A46,'Import OffPeak'!$A$3:HV$99,225,FALSE)-VLOOKUP($A46,'Import OffPeak change'!$A$106:HV$202,225,FALSE)))</f>
        <v>0</v>
      </c>
      <c r="HR46" s="6">
        <f>IF(ISERROR(VLOOKUP($A46,'Import OffPeak'!$A$3:HW$99,226,FALSE)-VLOOKUP($A46,'Import OffPeak change'!$A$106:HW$202,226,FALSE)),0,(VLOOKUP($A46,'Import OffPeak'!$A$3:HW$99,226,FALSE)-VLOOKUP($A46,'Import OffPeak change'!$A$106:HW$202,226,FALSE)))</f>
        <v>0</v>
      </c>
      <c r="HS46" s="6">
        <f>IF(ISERROR(VLOOKUP($A46,'Import OffPeak'!$A$3:HX$99,227,FALSE)-VLOOKUP($A46,'Import OffPeak change'!$A$106:HX$202,227,FALSE)),0,(VLOOKUP($A46,'Import OffPeak'!$A$3:HX$99,227,FALSE)-VLOOKUP($A46,'Import OffPeak change'!$A$106:HX$202,227,FALSE)))</f>
        <v>0</v>
      </c>
      <c r="HT46" s="6">
        <f>IF(ISERROR(VLOOKUP($A46,'Import OffPeak'!$A$3:HY$99,228,FALSE)-VLOOKUP($A46,'Import OffPeak change'!$A$106:HY$202,228,FALSE)),0,(VLOOKUP($A46,'Import OffPeak'!$A$3:HY$99,228,FALSE)-VLOOKUP($A46,'Import OffPeak change'!$A$106:HY$202,228,FALSE)))</f>
        <v>0</v>
      </c>
      <c r="HU46" s="6">
        <f>IF(ISERROR(VLOOKUP($A46,'Import OffPeak'!$A$3:HZ$99,229,FALSE)-VLOOKUP($A46,'Import OffPeak change'!$A$106:HZ$202,229,FALSE)),0,(VLOOKUP($A46,'Import OffPeak'!$A$3:HZ$99,229,FALSE)-VLOOKUP($A46,'Import OffPeak change'!$A$106:HZ$202,229,FALSE)))</f>
        <v>0</v>
      </c>
      <c r="HV46" s="6">
        <f>IF(ISERROR(VLOOKUP($A46,'Import OffPeak'!$A$3:IA$99,230,FALSE)-VLOOKUP($A46,'Import OffPeak change'!$A$106:IA$202,230,FALSE)),0,(VLOOKUP($A46,'Import OffPeak'!$A$3:IA$99,230,FALSE)-VLOOKUP($A46,'Import OffPeak change'!$A$106:IA$202,230,FALSE)))</f>
        <v>0</v>
      </c>
      <c r="HW46" s="6">
        <f>IF(ISERROR(VLOOKUP($A46,'Import OffPeak'!$A$3:IB$99,231,FALSE)-VLOOKUP($A46,'Import OffPeak change'!$A$106:IB$202,231,FALSE)),0,(VLOOKUP($A46,'Import OffPeak'!$A$3:IB$99,231,FALSE)-VLOOKUP($A46,'Import OffPeak change'!$A$106:IB$202,231,FALSE)))</f>
        <v>0</v>
      </c>
      <c r="HX46" s="6">
        <f>IF(ISERROR(VLOOKUP($A46,'Import OffPeak'!$A$3:IC$99,232,FALSE)-VLOOKUP($A46,'Import OffPeak change'!$A$106:IC$202,232,FALSE)),0,(VLOOKUP($A46,'Import OffPeak'!$A$3:IC$99,232,FALSE)-VLOOKUP($A46,'Import OffPeak change'!$A$106:IC$202,232,FALSE)))</f>
        <v>0</v>
      </c>
      <c r="HY46" s="6">
        <f>IF(ISERROR(VLOOKUP($A46,'Import OffPeak'!$A$3:ID$99,233,FALSE)-VLOOKUP($A46,'Import OffPeak change'!$A$106:ID$202,233,FALSE)),0,(VLOOKUP($A46,'Import OffPeak'!$A$3:ID$99,233,FALSE)-VLOOKUP($A46,'Import OffPeak change'!$A$106:ID$202,233,FALSE)))</f>
        <v>0</v>
      </c>
      <c r="HZ46" s="6">
        <f>IF(ISERROR(VLOOKUP($A46,'Import OffPeak'!$A$3:IE$99,234,FALSE)-VLOOKUP($A46,'Import OffPeak change'!$A$106:IE$202,234,FALSE)),0,(VLOOKUP($A46,'Import OffPeak'!$A$3:IE$99,234,FALSE)-VLOOKUP($A46,'Import OffPeak change'!$A$106:IE$202,234,FALSE)))</f>
        <v>0</v>
      </c>
      <c r="IA46" s="6">
        <f>IF(ISERROR(VLOOKUP($A46,'Import OffPeak'!$A$3:IF$99,235,FALSE)-VLOOKUP($A46,'Import OffPeak change'!$A$106:IF$202,235,FALSE)),0,(VLOOKUP($A46,'Import OffPeak'!$A$3:IF$99,235,FALSE)-VLOOKUP($A46,'Import OffPeak change'!$A$106:IF$202,235,FALSE)))</f>
        <v>0</v>
      </c>
      <c r="IB46" s="6">
        <f>IF(ISERROR(VLOOKUP($A46,'Import OffPeak'!$A$3:IG$99,236,FALSE)-VLOOKUP($A46,'Import OffPeak change'!$A$106:IG$202,236,FALSE)),0,(VLOOKUP($A46,'Import OffPeak'!$A$3:IG$99,236,FALSE)-VLOOKUP($A46,'Import OffPeak change'!$A$106:IG$202,236,FALSE)))</f>
        <v>0</v>
      </c>
      <c r="IC46" s="6">
        <f>IF(ISERROR(VLOOKUP($A46,'Import OffPeak'!$A$3:IH$99,237,FALSE)-VLOOKUP($A46,'Import OffPeak change'!$A$106:IH$202,237,FALSE)),0,(VLOOKUP($A46,'Import OffPeak'!$A$3:IH$99,237,FALSE)-VLOOKUP($A46,'Import OffPeak change'!$A$106:IH$202,237,FALSE)))</f>
        <v>0</v>
      </c>
      <c r="ID46" s="6">
        <f>IF(ISERROR(VLOOKUP($A46,'Import OffPeak'!$A$3:II$99,238,FALSE)-VLOOKUP($A46,'Import OffPeak change'!$A$106:II$202,238,FALSE)),0,(VLOOKUP($A46,'Import OffPeak'!$A$3:II$99,238,FALSE)-VLOOKUP($A46,'Import OffPeak change'!$A$106:II$202,238,FALSE)))</f>
        <v>0</v>
      </c>
      <c r="IE46" s="6">
        <f>IF(ISERROR(VLOOKUP($A46,'Import OffPeak'!$A$3:IJ$99,239,FALSE)-VLOOKUP($A46,'Import OffPeak change'!$A$106:IJ$202,239,FALSE)),0,(VLOOKUP($A46,'Import OffPeak'!$A$3:IJ$99,239,FALSE)-VLOOKUP($A46,'Import OffPeak change'!$A$106:IJ$202,239,FALSE)))</f>
        <v>0</v>
      </c>
    </row>
    <row r="47" spans="1:239">
      <c r="A47" s="168" t="str">
        <f>IF('Import OffPeak'!A44=0,"",'Import OffPeak'!A44)</f>
        <v/>
      </c>
      <c r="B47" s="6"/>
      <c r="C47" s="6"/>
      <c r="D47" s="6"/>
      <c r="E47" s="6"/>
      <c r="F47" s="6"/>
      <c r="G47" s="6">
        <f>IF(ISERROR(VLOOKUP($A47,'Import OffPeak'!$A$3:L$99,7,FALSE)-VLOOKUP($A47,'Import OffPeak change'!$A$106:L$202,7,FALSE)),0,(VLOOKUP($A47,'Import OffPeak'!$A$3:L$99,7,FALSE)-VLOOKUP($A47,'Import OffPeak change'!$A$106:L$202,7,FALSE)))</f>
        <v>0</v>
      </c>
      <c r="H47" s="6">
        <f>IF(ISERROR(VLOOKUP($A47,'Import OffPeak'!$A$3:M$99,8,FALSE)-VLOOKUP($A47,'Import OffPeak change'!$A$106:M$202,8,FALSE)),0,(VLOOKUP($A47,'Import OffPeak'!$A$3:M$99,8,FALSE)-VLOOKUP($A47,'Import OffPeak change'!$A$106:M$202,8,FALSE)))</f>
        <v>0</v>
      </c>
      <c r="I47" s="6">
        <f>IF(ISERROR(VLOOKUP($A47,'Import OffPeak'!$A$3:N$99,9,FALSE)-VLOOKUP($A47,'Import OffPeak change'!$A$106:N$202,9,FALSE)),0,(VLOOKUP($A47,'Import OffPeak'!$A$3:N$99,9,FALSE)-VLOOKUP($A47,'Import OffPeak change'!$A$106:N$202,9,FALSE)))</f>
        <v>0</v>
      </c>
      <c r="J47" s="6">
        <f>IF(ISERROR(VLOOKUP($A47,'Import OffPeak'!$A$3:O$99,10,FALSE)-VLOOKUP($A47,'Import OffPeak change'!$A$106:O$202,10,FALSE)),0,(VLOOKUP($A47,'Import OffPeak'!$A$3:O$99,10,FALSE)-VLOOKUP($A47,'Import OffPeak change'!$A$106:O$202,10,FALSE)))</f>
        <v>0</v>
      </c>
      <c r="K47" s="6">
        <f>IF(ISERROR(VLOOKUP($A47,'Import OffPeak'!$A$3:P$99,11,FALSE)-VLOOKUP($A47,'Import OffPeak change'!$A$106:P$202,11,FALSE)),0,(VLOOKUP($A47,'Import OffPeak'!$A$3:P$99,11,FALSE)-VLOOKUP($A47,'Import OffPeak change'!$A$106:P$202,11,FALSE)))</f>
        <v>0</v>
      </c>
      <c r="L47" s="6">
        <f>IF(ISERROR(VLOOKUP($A47,'Import OffPeak'!$A$3:Q$99,12,FALSE)-VLOOKUP($A47,'Import OffPeak change'!$A$106:Q$202,12,FALSE)),0,(VLOOKUP($A47,'Import OffPeak'!$A$3:Q$99,12,FALSE)-VLOOKUP($A47,'Import OffPeak change'!$A$106:Q$202,12,FALSE)))</f>
        <v>0</v>
      </c>
      <c r="M47" s="6">
        <f>IF(ISERROR(VLOOKUP($A47,'Import OffPeak'!$A$3:R$99,13,FALSE)-VLOOKUP($A47,'Import OffPeak change'!$A$106:R$202,13,FALSE)),0,(VLOOKUP($A47,'Import OffPeak'!$A$3:R$99,13,FALSE)-VLOOKUP($A47,'Import OffPeak change'!$A$106:R$202,13,FALSE)))</f>
        <v>0</v>
      </c>
      <c r="N47" s="6">
        <f>IF(ISERROR(VLOOKUP($A47,'Import OffPeak'!$A$3:S$99,14,FALSE)-VLOOKUP($A47,'Import OffPeak change'!$A$106:S$202,14,FALSE)),0,(VLOOKUP($A47,'Import OffPeak'!$A$3:S$99,14,FALSE)-VLOOKUP($A47,'Import OffPeak change'!$A$106:S$202,14,FALSE)))</f>
        <v>0</v>
      </c>
      <c r="O47" s="6">
        <f>IF(ISERROR(VLOOKUP($A47,'Import OffPeak'!$A$3:T$99,15,FALSE)-VLOOKUP($A47,'Import OffPeak change'!$A$106:T$202,15,FALSE)),0,(VLOOKUP($A47,'Import OffPeak'!$A$3:T$99,15,FALSE)-VLOOKUP($A47,'Import OffPeak change'!$A$106:T$202,15,FALSE)))</f>
        <v>0</v>
      </c>
      <c r="P47" s="6">
        <f>IF(ISERROR(VLOOKUP($A47,'Import OffPeak'!$A$3:U$99,16,FALSE)-VLOOKUP($A47,'Import OffPeak change'!$A$106:U$202,16,FALSE)),0,(VLOOKUP($A47,'Import OffPeak'!$A$3:U$99,16,FALSE)-VLOOKUP($A47,'Import OffPeak change'!$A$106:U$202,16,FALSE)))</f>
        <v>0</v>
      </c>
      <c r="Q47" s="6">
        <f>IF(ISERROR(VLOOKUP($A47,'Import OffPeak'!$A$3:V$99,17,FALSE)-VLOOKUP($A47,'Import OffPeak change'!$A$106:V$202,17,FALSE)),0,(VLOOKUP($A47,'Import OffPeak'!$A$3:V$99,17,FALSE)-VLOOKUP($A47,'Import OffPeak change'!$A$106:V$202,17,FALSE)))</f>
        <v>0</v>
      </c>
      <c r="R47" s="6">
        <f>IF(ISERROR(VLOOKUP($A47,'Import OffPeak'!$A$3:W$99,18,FALSE)-VLOOKUP($A47,'Import OffPeak change'!$A$106:W$202,18,FALSE)),0,(VLOOKUP($A47,'Import OffPeak'!$A$3:W$99,18,FALSE)-VLOOKUP($A47,'Import OffPeak change'!$A$106:W$202,18,FALSE)))</f>
        <v>0</v>
      </c>
      <c r="S47" s="6">
        <f>IF(ISERROR(VLOOKUP($A47,'Import OffPeak'!$A$3:X$99,19,FALSE)-VLOOKUP($A47,'Import OffPeak change'!$A$106:X$202,19,FALSE)),0,(VLOOKUP($A47,'Import OffPeak'!$A$3:X$99,19,FALSE)-VLOOKUP($A47,'Import OffPeak change'!$A$106:X$202,19,FALSE)))</f>
        <v>0</v>
      </c>
      <c r="T47" s="6">
        <f>IF(ISERROR(VLOOKUP($A47,'Import OffPeak'!$A$3:Y$99,20,FALSE)-VLOOKUP($A47,'Import OffPeak change'!$A$106:Y$202,20,FALSE)),0,(VLOOKUP($A47,'Import OffPeak'!$A$3:Y$99,20,FALSE)-VLOOKUP($A47,'Import OffPeak change'!$A$106:Y$202,20,FALSE)))</f>
        <v>0</v>
      </c>
      <c r="U47" s="6">
        <f>IF(ISERROR(VLOOKUP($A47,'Import OffPeak'!$A$3:Z$99,21,FALSE)-VLOOKUP($A47,'Import OffPeak change'!$A$106:Z$202,21,FALSE)),0,(VLOOKUP($A47,'Import OffPeak'!$A$3:Z$99,21,FALSE)-VLOOKUP($A47,'Import OffPeak change'!$A$106:Z$202,21,FALSE)))</f>
        <v>0</v>
      </c>
      <c r="V47" s="6">
        <f>IF(ISERROR(VLOOKUP($A47,'Import OffPeak'!$A$3:AA$99,22,FALSE)-VLOOKUP($A47,'Import OffPeak change'!$A$106:AA$202,22,FALSE)),0,(VLOOKUP($A47,'Import OffPeak'!$A$3:AA$99,22,FALSE)-VLOOKUP($A47,'Import OffPeak change'!$A$106:AA$202,22,FALSE)))</f>
        <v>0</v>
      </c>
      <c r="W47" s="6">
        <f>IF(ISERROR(VLOOKUP($A47,'Import OffPeak'!$A$3:AB$99,23,FALSE)-VLOOKUP($A47,'Import OffPeak change'!$A$106:AB$202,23,FALSE)),0,(VLOOKUP($A47,'Import OffPeak'!$A$3:AB$99,23,FALSE)-VLOOKUP($A47,'Import OffPeak change'!$A$106:AB$202,23,FALSE)))</f>
        <v>0</v>
      </c>
      <c r="X47" s="6">
        <f>IF(ISERROR(VLOOKUP($A47,'Import OffPeak'!$A$3:AC$99,24,FALSE)-VLOOKUP($A47,'Import OffPeak change'!$A$106:AC$202,24,FALSE)),0,(VLOOKUP($A47,'Import OffPeak'!$A$3:AC$99,24,FALSE)-VLOOKUP($A47,'Import OffPeak change'!$A$106:AC$202,24,FALSE)))</f>
        <v>0</v>
      </c>
      <c r="Y47" s="6">
        <f>IF(ISERROR(VLOOKUP($A47,'Import OffPeak'!$A$3:AD$99,25,FALSE)-VLOOKUP($A47,'Import OffPeak change'!$A$106:AD$202,25,FALSE)),0,(VLOOKUP($A47,'Import OffPeak'!$A$3:AD$99,25,FALSE)-VLOOKUP($A47,'Import OffPeak change'!$A$106:AD$202,25,FALSE)))</f>
        <v>0</v>
      </c>
      <c r="Z47" s="6">
        <f>IF(ISERROR(VLOOKUP($A47,'Import OffPeak'!$A$3:AE$99,26,FALSE)-VLOOKUP($A47,'Import OffPeak change'!$A$106:AE$202,26,FALSE)),0,(VLOOKUP($A47,'Import OffPeak'!$A$3:AE$99,26,FALSE)-VLOOKUP($A47,'Import OffPeak change'!$A$106:AE$202,26,FALSE)))</f>
        <v>0</v>
      </c>
      <c r="AA47" s="6">
        <f>IF(ISERROR(VLOOKUP($A47,'Import OffPeak'!$A$3:AF$99,27,FALSE)-VLOOKUP($A47,'Import OffPeak change'!$A$106:AF$202,27,FALSE)),0,(VLOOKUP($A47,'Import OffPeak'!$A$3:AF$99,27,FALSE)-VLOOKUP($A47,'Import OffPeak change'!$A$106:AF$202,27,FALSE)))</f>
        <v>0</v>
      </c>
      <c r="AB47" s="6">
        <f>IF(ISERROR(VLOOKUP($A47,'Import OffPeak'!$A$3:AG$99,28,FALSE)-VLOOKUP($A47,'Import OffPeak change'!$A$106:AG$202,28,FALSE)),0,(VLOOKUP($A47,'Import OffPeak'!$A$3:AG$99,28,FALSE)-VLOOKUP($A47,'Import OffPeak change'!$A$106:AG$202,28,FALSE)))</f>
        <v>0</v>
      </c>
      <c r="AC47" s="6">
        <f>IF(ISERROR(VLOOKUP($A47,'Import OffPeak'!$A$3:AH$99,29,FALSE)-VLOOKUP($A47,'Import OffPeak change'!$A$106:AH$202,29,FALSE)),0,(VLOOKUP($A47,'Import OffPeak'!$A$3:AH$99,29,FALSE)-VLOOKUP($A47,'Import OffPeak change'!$A$106:AH$202,29,FALSE)))</f>
        <v>0</v>
      </c>
      <c r="AD47" s="6">
        <f>IF(ISERROR(VLOOKUP($A47,'Import OffPeak'!$A$3:AI$99,30,FALSE)-VLOOKUP($A47,'Import OffPeak change'!$A$106:AI$202,30,FALSE)),0,(VLOOKUP($A47,'Import OffPeak'!$A$3:AI$99,30,FALSE)-VLOOKUP($A47,'Import OffPeak change'!$A$106:AI$202,30,FALSE)))</f>
        <v>0</v>
      </c>
      <c r="AE47" s="6">
        <f>IF(ISERROR(VLOOKUP($A47,'Import OffPeak'!$A$3:AJ$99,31,FALSE)-VLOOKUP($A47,'Import OffPeak change'!$A$106:AJ$202,31,FALSE)),0,(VLOOKUP($A47,'Import OffPeak'!$A$3:AJ$99,31,FALSE)-VLOOKUP($A47,'Import OffPeak change'!$A$106:AJ$202,31,FALSE)))</f>
        <v>0</v>
      </c>
      <c r="AF47" s="6">
        <f>IF(ISERROR(VLOOKUP($A47,'Import OffPeak'!$A$3:AK$99,32,FALSE)-VLOOKUP($A47,'Import OffPeak change'!$A$106:AK$202,32,FALSE)),0,(VLOOKUP($A47,'Import OffPeak'!$A$3:AK$99,32,FALSE)-VLOOKUP($A47,'Import OffPeak change'!$A$106:AK$202,32,FALSE)))</f>
        <v>0</v>
      </c>
      <c r="AG47" s="6">
        <f>IF(ISERROR(VLOOKUP($A47,'Import OffPeak'!$A$3:AL$99,33,FALSE)-VLOOKUP($A47,'Import OffPeak change'!$A$106:AL$202,33,FALSE)),0,(VLOOKUP($A47,'Import OffPeak'!$A$3:AL$99,33,FALSE)-VLOOKUP($A47,'Import OffPeak change'!$A$106:AL$202,33,FALSE)))</f>
        <v>0</v>
      </c>
      <c r="AH47" s="6">
        <f>IF(ISERROR(VLOOKUP($A47,'Import OffPeak'!$A$3:AM$99,34,FALSE)-VLOOKUP($A47,'Import OffPeak change'!$A$106:AM$202,34,FALSE)),0,(VLOOKUP($A47,'Import OffPeak'!$A$3:AM$99,34,FALSE)-VLOOKUP($A47,'Import OffPeak change'!$A$106:AM$202,34,FALSE)))</f>
        <v>0</v>
      </c>
      <c r="AI47" s="6">
        <f>IF(ISERROR(VLOOKUP($A47,'Import OffPeak'!$A$3:AN$99,35,FALSE)-VLOOKUP($A47,'Import OffPeak change'!$A$106:AN$202,35,FALSE)),0,(VLOOKUP($A47,'Import OffPeak'!$A$3:AN$99,35,FALSE)-VLOOKUP($A47,'Import OffPeak change'!$A$106:AN$202,35,FALSE)))</f>
        <v>0</v>
      </c>
      <c r="AJ47" s="6">
        <f>IF(ISERROR(VLOOKUP($A47,'Import OffPeak'!$A$3:AO$99,36,FALSE)-VLOOKUP($A47,'Import OffPeak change'!$A$106:AO$202,36,FALSE)),0,(VLOOKUP($A47,'Import OffPeak'!$A$3:AO$99,36,FALSE)-VLOOKUP($A47,'Import OffPeak change'!$A$106:AO$202,36,FALSE)))</f>
        <v>0</v>
      </c>
      <c r="AK47" s="6">
        <f>IF(ISERROR(VLOOKUP($A47,'Import OffPeak'!$A$3:AP$99,37,FALSE)-VLOOKUP($A47,'Import OffPeak change'!$A$106:AP$202,37,FALSE)),0,(VLOOKUP($A47,'Import OffPeak'!$A$3:AP$99,37,FALSE)-VLOOKUP($A47,'Import OffPeak change'!$A$106:AP$202,37,FALSE)))</f>
        <v>0</v>
      </c>
      <c r="AL47" s="6">
        <f>IF(ISERROR(VLOOKUP($A47,'Import OffPeak'!$A$3:AQ$99,38,FALSE)-VLOOKUP($A47,'Import OffPeak change'!$A$106:AQ$202,38,FALSE)),0,(VLOOKUP($A47,'Import OffPeak'!$A$3:AQ$99,38,FALSE)-VLOOKUP($A47,'Import OffPeak change'!$A$106:AQ$202,38,FALSE)))</f>
        <v>0</v>
      </c>
      <c r="AM47" s="6">
        <f>IF(ISERROR(VLOOKUP($A47,'Import OffPeak'!$A$3:AR$99,39,FALSE)-VLOOKUP($A47,'Import OffPeak change'!$A$106:AR$202,39,FALSE)),0,(VLOOKUP($A47,'Import OffPeak'!$A$3:AR$99,39,FALSE)-VLOOKUP($A47,'Import OffPeak change'!$A$106:AR$202,39,FALSE)))</f>
        <v>0</v>
      </c>
      <c r="AN47" s="6">
        <f>IF(ISERROR(VLOOKUP($A47,'Import OffPeak'!$A$3:AS$99,40,FALSE)-VLOOKUP($A47,'Import OffPeak change'!$A$106:AS$202,40,FALSE)),0,(VLOOKUP($A47,'Import OffPeak'!$A$3:AS$99,40,FALSE)-VLOOKUP($A47,'Import OffPeak change'!$A$106:AS$202,40,FALSE)))</f>
        <v>0</v>
      </c>
      <c r="AO47" s="6">
        <f>IF(ISERROR(VLOOKUP($A47,'Import OffPeak'!$A$3:AT$99,41,FALSE)-VLOOKUP($A47,'Import OffPeak change'!$A$106:AT$202,41,FALSE)),0,(VLOOKUP($A47,'Import OffPeak'!$A$3:AT$99,41,FALSE)-VLOOKUP($A47,'Import OffPeak change'!$A$106:AT$202,41,FALSE)))</f>
        <v>0</v>
      </c>
      <c r="AP47" s="6">
        <f>IF(ISERROR(VLOOKUP($A47,'Import OffPeak'!$A$3:AU$99,42,FALSE)-VLOOKUP($A47,'Import OffPeak change'!$A$106:AU$202,42,FALSE)),0,(VLOOKUP($A47,'Import OffPeak'!$A$3:AU$99,42,FALSE)-VLOOKUP($A47,'Import OffPeak change'!$A$106:AU$202,42,FALSE)))</f>
        <v>0</v>
      </c>
      <c r="AQ47" s="6">
        <f>IF(ISERROR(VLOOKUP($A47,'Import OffPeak'!$A$3:AV$99,43,FALSE)-VLOOKUP($A47,'Import OffPeak change'!$A$106:AV$202,43,FALSE)),0,(VLOOKUP($A47,'Import OffPeak'!$A$3:AV$99,43,FALSE)-VLOOKUP($A47,'Import OffPeak change'!$A$106:AV$202,43,FALSE)))</f>
        <v>0</v>
      </c>
      <c r="AR47" s="6">
        <f>IF(ISERROR(VLOOKUP($A47,'Import OffPeak'!$A$3:AW$99,44,FALSE)-VLOOKUP($A47,'Import OffPeak change'!$A$106:AW$202,44,FALSE)),0,(VLOOKUP($A47,'Import OffPeak'!$A$3:AW$99,44,FALSE)-VLOOKUP($A47,'Import OffPeak change'!$A$106:AW$202,44,FALSE)))</f>
        <v>0</v>
      </c>
      <c r="AS47" s="6">
        <f>IF(ISERROR(VLOOKUP($A47,'Import OffPeak'!$A$3:AX$99,45,FALSE)-VLOOKUP($A47,'Import OffPeak change'!$A$106:AX$202,45,FALSE)),0,(VLOOKUP($A47,'Import OffPeak'!$A$3:AX$99,45,FALSE)-VLOOKUP($A47,'Import OffPeak change'!$A$106:AX$202,45,FALSE)))</f>
        <v>0</v>
      </c>
      <c r="AT47" s="6">
        <f>IF(ISERROR(VLOOKUP($A47,'Import OffPeak'!$A$3:AY$99,46,FALSE)-VLOOKUP($A47,'Import OffPeak change'!$A$106:AY$202,46,FALSE)),0,(VLOOKUP($A47,'Import OffPeak'!$A$3:AY$99,46,FALSE)-VLOOKUP($A47,'Import OffPeak change'!$A$106:AY$202,46,FALSE)))</f>
        <v>0</v>
      </c>
      <c r="AU47" s="6">
        <f>IF(ISERROR(VLOOKUP($A47,'Import OffPeak'!$A$3:AZ$99,47,FALSE)-VLOOKUP($A47,'Import OffPeak change'!$A$106:AZ$202,47,FALSE)),0,(VLOOKUP($A47,'Import OffPeak'!$A$3:AZ$99,47,FALSE)-VLOOKUP($A47,'Import OffPeak change'!$A$106:AZ$202,47,FALSE)))</f>
        <v>0</v>
      </c>
      <c r="AV47" s="6">
        <f>IF(ISERROR(VLOOKUP($A47,'Import OffPeak'!$A$3:BA$99,48,FALSE)-VLOOKUP($A47,'Import OffPeak change'!$A$106:BA$202,48,FALSE)),0,(VLOOKUP($A47,'Import OffPeak'!$A$3:BA$99,48,FALSE)-VLOOKUP($A47,'Import OffPeak change'!$A$106:BA$202,48,FALSE)))</f>
        <v>0</v>
      </c>
      <c r="AW47" s="6">
        <f>IF(ISERROR(VLOOKUP($A47,'Import OffPeak'!$A$3:BB$99,49,FALSE)-VLOOKUP($A47,'Import OffPeak change'!$A$106:BB$202,49,FALSE)),0,(VLOOKUP($A47,'Import OffPeak'!$A$3:BB$99,49,FALSE)-VLOOKUP($A47,'Import OffPeak change'!$A$106:BB$202,49,FALSE)))</f>
        <v>0</v>
      </c>
      <c r="AX47" s="6">
        <f>IF(ISERROR(VLOOKUP($A47,'Import OffPeak'!$A$3:BC$99,50,FALSE)-VLOOKUP($A47,'Import OffPeak change'!$A$106:BC$202,50,FALSE)),0,(VLOOKUP($A47,'Import OffPeak'!$A$3:BC$99,50,FALSE)-VLOOKUP($A47,'Import OffPeak change'!$A$106:BC$202,50,FALSE)))</f>
        <v>0</v>
      </c>
      <c r="AY47" s="6">
        <f>IF(ISERROR(VLOOKUP($A47,'Import OffPeak'!$A$3:BD$99,51,FALSE)-VLOOKUP($A47,'Import OffPeak change'!$A$106:BD$202,51,FALSE)),0,(VLOOKUP($A47,'Import OffPeak'!$A$3:BD$99,51,FALSE)-VLOOKUP($A47,'Import OffPeak change'!$A$106:BD$202,51,FALSE)))</f>
        <v>0</v>
      </c>
      <c r="AZ47" s="6">
        <f>IF(ISERROR(VLOOKUP($A47,'Import OffPeak'!$A$3:BE$99,52,FALSE)-VLOOKUP($A47,'Import OffPeak change'!$A$106:BE$202,52,FALSE)),0,(VLOOKUP($A47,'Import OffPeak'!$A$3:BE$99,52,FALSE)-VLOOKUP($A47,'Import OffPeak change'!$A$106:BE$202,52,FALSE)))</f>
        <v>0</v>
      </c>
      <c r="BA47" s="6">
        <f>IF(ISERROR(VLOOKUP($A47,'Import OffPeak'!$A$3:BF$99,53,FALSE)-VLOOKUP($A47,'Import OffPeak change'!$A$106:BF$202,53,FALSE)),0,(VLOOKUP($A47,'Import OffPeak'!$A$3:BF$99,53,FALSE)-VLOOKUP($A47,'Import OffPeak change'!$A$106:BF$202,53,FALSE)))</f>
        <v>0</v>
      </c>
      <c r="BB47" s="6">
        <f>IF(ISERROR(VLOOKUP($A47,'Import OffPeak'!$A$3:BG$99,54,FALSE)-VLOOKUP($A47,'Import OffPeak change'!$A$106:BG$202,54,FALSE)),0,(VLOOKUP($A47,'Import OffPeak'!$A$3:BG$99,54,FALSE)-VLOOKUP($A47,'Import OffPeak change'!$A$106:BG$202,54,FALSE)))</f>
        <v>0</v>
      </c>
      <c r="BC47" s="6">
        <f>IF(ISERROR(VLOOKUP($A47,'Import OffPeak'!$A$3:BH$99,55,FALSE)-VLOOKUP($A47,'Import OffPeak change'!$A$106:BH$202,55,FALSE)),0,(VLOOKUP($A47,'Import OffPeak'!$A$3:BH$99,55,FALSE)-VLOOKUP($A47,'Import OffPeak change'!$A$106:BH$202,55,FALSE)))</f>
        <v>0</v>
      </c>
      <c r="BD47" s="6">
        <f>IF(ISERROR(VLOOKUP($A47,'Import OffPeak'!$A$3:BI$99,56,FALSE)-VLOOKUP($A47,'Import OffPeak change'!$A$106:BI$202,56,FALSE)),0,(VLOOKUP($A47,'Import OffPeak'!$A$3:BI$99,56,FALSE)-VLOOKUP($A47,'Import OffPeak change'!$A$106:BI$202,56,FALSE)))</f>
        <v>0</v>
      </c>
      <c r="BE47" s="6">
        <f>IF(ISERROR(VLOOKUP($A47,'Import OffPeak'!$A$3:BJ$99,57,FALSE)-VLOOKUP($A47,'Import OffPeak change'!$A$106:BJ$202,57,FALSE)),0,(VLOOKUP($A47,'Import OffPeak'!$A$3:BJ$99,57,FALSE)-VLOOKUP($A47,'Import OffPeak change'!$A$106:BJ$202,57,FALSE)))</f>
        <v>0</v>
      </c>
      <c r="BF47" s="6">
        <f>IF(ISERROR(VLOOKUP($A47,'Import OffPeak'!$A$3:BK$99,58,FALSE)-VLOOKUP($A47,'Import OffPeak change'!$A$106:BK$202,58,FALSE)),0,(VLOOKUP($A47,'Import OffPeak'!$A$3:BK$99,58,FALSE)-VLOOKUP($A47,'Import OffPeak change'!$A$106:BK$202,58,FALSE)))</f>
        <v>0</v>
      </c>
      <c r="BG47" s="6">
        <f>IF(ISERROR(VLOOKUP($A47,'Import OffPeak'!$A$3:BL$99,59,FALSE)-VLOOKUP($A47,'Import OffPeak change'!$A$106:BL$202,59,FALSE)),0,(VLOOKUP($A47,'Import OffPeak'!$A$3:BL$99,59,FALSE)-VLOOKUP($A47,'Import OffPeak change'!$A$106:BL$202,59,FALSE)))</f>
        <v>0</v>
      </c>
      <c r="BH47" s="6">
        <f>IF(ISERROR(VLOOKUP($A47,'Import OffPeak'!$A$3:BM$99,60,FALSE)-VLOOKUP($A47,'Import OffPeak change'!$A$106:BM$202,60,FALSE)),0,(VLOOKUP($A47,'Import OffPeak'!$A$3:BM$99,60,FALSE)-VLOOKUP($A47,'Import OffPeak change'!$A$106:BM$202,60,FALSE)))</f>
        <v>0</v>
      </c>
      <c r="BI47" s="6">
        <f>IF(ISERROR(VLOOKUP($A47,'Import OffPeak'!$A$3:BN$99,61,FALSE)-VLOOKUP($A47,'Import OffPeak change'!$A$106:BN$202,61,FALSE)),0,(VLOOKUP($A47,'Import OffPeak'!$A$3:BN$99,61,FALSE)-VLOOKUP($A47,'Import OffPeak change'!$A$106:BN$202,61,FALSE)))</f>
        <v>0</v>
      </c>
      <c r="BJ47" s="6">
        <f>IF(ISERROR(VLOOKUP($A47,'Import OffPeak'!$A$3:BO$99,62,FALSE)-VLOOKUP($A47,'Import OffPeak change'!$A$106:BO$202,62,FALSE)),0,(VLOOKUP($A47,'Import OffPeak'!$A$3:BO$99,62,FALSE)-VLOOKUP($A47,'Import OffPeak change'!$A$106:BO$202,62,FALSE)))</f>
        <v>0</v>
      </c>
      <c r="BK47" s="6">
        <f>IF(ISERROR(VLOOKUP($A47,'Import OffPeak'!$A$3:BP$99,63,FALSE)-VLOOKUP($A47,'Import OffPeak change'!$A$106:BP$202,63,FALSE)),0,(VLOOKUP($A47,'Import OffPeak'!$A$3:BP$99,63,FALSE)-VLOOKUP($A47,'Import OffPeak change'!$A$106:BP$202,63,FALSE)))</f>
        <v>0</v>
      </c>
      <c r="BL47" s="6">
        <f>IF(ISERROR(VLOOKUP($A47,'Import OffPeak'!$A$3:BQ$99,64,FALSE)-VLOOKUP($A47,'Import OffPeak change'!$A$106:BQ$202,64,FALSE)),0,(VLOOKUP($A47,'Import OffPeak'!$A$3:BQ$99,64,FALSE)-VLOOKUP($A47,'Import OffPeak change'!$A$106:BQ$202,64,FALSE)))</f>
        <v>0</v>
      </c>
      <c r="BM47" s="6">
        <f>IF(ISERROR(VLOOKUP($A47,'Import OffPeak'!$A$3:BR$99,65,FALSE)-VLOOKUP($A47,'Import OffPeak change'!$A$106:BR$202,65,FALSE)),0,(VLOOKUP($A47,'Import OffPeak'!$A$3:BR$99,65,FALSE)-VLOOKUP($A47,'Import OffPeak change'!$A$106:BR$202,65,FALSE)))</f>
        <v>0</v>
      </c>
      <c r="BN47" s="6">
        <f>IF(ISERROR(VLOOKUP($A47,'Import OffPeak'!$A$3:BS$99,66,FALSE)-VLOOKUP($A47,'Import OffPeak change'!$A$106:BS$202,66,FALSE)),0,(VLOOKUP($A47,'Import OffPeak'!$A$3:BS$99,66,FALSE)-VLOOKUP($A47,'Import OffPeak change'!$A$106:BS$202,66,FALSE)))</f>
        <v>0</v>
      </c>
      <c r="BO47" s="6">
        <f>IF(ISERROR(VLOOKUP($A47,'Import OffPeak'!$A$3:BT$99,67,FALSE)-VLOOKUP($A47,'Import OffPeak change'!$A$106:BT$202,67,FALSE)),0,(VLOOKUP($A47,'Import OffPeak'!$A$3:BT$99,67,FALSE)-VLOOKUP($A47,'Import OffPeak change'!$A$106:BT$202,67,FALSE)))</f>
        <v>0</v>
      </c>
      <c r="BP47" s="6">
        <f>IF(ISERROR(VLOOKUP($A47,'Import OffPeak'!$A$3:BU$99,68,FALSE)-VLOOKUP($A47,'Import OffPeak change'!$A$106:BU$202,68,FALSE)),0,(VLOOKUP($A47,'Import OffPeak'!$A$3:BU$99,68,FALSE)-VLOOKUP($A47,'Import OffPeak change'!$A$106:BU$202,68,FALSE)))</f>
        <v>0</v>
      </c>
      <c r="BQ47" s="6">
        <f>IF(ISERROR(VLOOKUP($A47,'Import OffPeak'!$A$3:BV$99,69,FALSE)-VLOOKUP($A47,'Import OffPeak change'!$A$106:BV$202,69,FALSE)),0,(VLOOKUP($A47,'Import OffPeak'!$A$3:BV$99,69,FALSE)-VLOOKUP($A47,'Import OffPeak change'!$A$106:BV$202,69,FALSE)))</f>
        <v>0</v>
      </c>
      <c r="BR47" s="6">
        <f>IF(ISERROR(VLOOKUP($A47,'Import OffPeak'!$A$3:BW$99,70,FALSE)-VLOOKUP($A47,'Import OffPeak change'!$A$106:BW$202,70,FALSE)),0,(VLOOKUP($A47,'Import OffPeak'!$A$3:BW$99,70,FALSE)-VLOOKUP($A47,'Import OffPeak change'!$A$106:BW$202,70,FALSE)))</f>
        <v>0</v>
      </c>
      <c r="BS47" s="6">
        <f>IF(ISERROR(VLOOKUP($A47,'Import OffPeak'!$A$3:BX$99,71,FALSE)-VLOOKUP($A47,'Import OffPeak change'!$A$106:BX$202,71,FALSE)),0,(VLOOKUP($A47,'Import OffPeak'!$A$3:BX$99,71,FALSE)-VLOOKUP($A47,'Import OffPeak change'!$A$106:BX$202,71,FALSE)))</f>
        <v>0</v>
      </c>
      <c r="BT47" s="6">
        <f>IF(ISERROR(VLOOKUP($A47,'Import OffPeak'!$A$3:BY$99,72,FALSE)-VLOOKUP($A47,'Import OffPeak change'!$A$106:BY$202,72,FALSE)),0,(VLOOKUP($A47,'Import OffPeak'!$A$3:BY$99,72,FALSE)-VLOOKUP($A47,'Import OffPeak change'!$A$106:BY$202,72,FALSE)))</f>
        <v>0</v>
      </c>
      <c r="BU47" s="6">
        <f>IF(ISERROR(VLOOKUP($A47,'Import OffPeak'!$A$3:BZ$99,73,FALSE)-VLOOKUP($A47,'Import OffPeak change'!$A$106:BZ$202,73,FALSE)),0,(VLOOKUP($A47,'Import OffPeak'!$A$3:BZ$99,73,FALSE)-VLOOKUP($A47,'Import OffPeak change'!$A$106:BZ$202,73,FALSE)))</f>
        <v>0</v>
      </c>
      <c r="BV47" s="6">
        <f>IF(ISERROR(VLOOKUP($A47,'Import OffPeak'!$A$3:CA$99,74,FALSE)-VLOOKUP($A47,'Import OffPeak change'!$A$106:CA$202,74,FALSE)),0,(VLOOKUP($A47,'Import OffPeak'!$A$3:CA$99,74,FALSE)-VLOOKUP($A47,'Import OffPeak change'!$A$106:CA$202,74,FALSE)))</f>
        <v>0</v>
      </c>
      <c r="BW47" s="6">
        <f>IF(ISERROR(VLOOKUP($A47,'Import OffPeak'!$A$3:CB$99,75,FALSE)-VLOOKUP($A47,'Import OffPeak change'!$A$106:CB$202,75,FALSE)),0,(VLOOKUP($A47,'Import OffPeak'!$A$3:CB$99,75,FALSE)-VLOOKUP($A47,'Import OffPeak change'!$A$106:CB$202,75,FALSE)))</f>
        <v>0</v>
      </c>
      <c r="BX47" s="6">
        <f>IF(ISERROR(VLOOKUP($A47,'Import OffPeak'!$A$3:CC$99,76,FALSE)-VLOOKUP($A47,'Import OffPeak change'!$A$106:CC$202,76,FALSE)),0,(VLOOKUP($A47,'Import OffPeak'!$A$3:CC$99,76,FALSE)-VLOOKUP($A47,'Import OffPeak change'!$A$106:CC$202,76,FALSE)))</f>
        <v>0</v>
      </c>
      <c r="BY47" s="6">
        <f>IF(ISERROR(VLOOKUP($A47,'Import OffPeak'!$A$3:CD$99,77,FALSE)-VLOOKUP($A47,'Import OffPeak change'!$A$106:CD$202,77,FALSE)),0,(VLOOKUP($A47,'Import OffPeak'!$A$3:CD$99,77,FALSE)-VLOOKUP($A47,'Import OffPeak change'!$A$106:CD$202,77,FALSE)))</f>
        <v>0</v>
      </c>
      <c r="BZ47" s="6">
        <f>IF(ISERROR(VLOOKUP($A47,'Import OffPeak'!$A$3:CE$99,78,FALSE)-VLOOKUP($A47,'Import OffPeak change'!$A$106:CE$202,78,FALSE)),0,(VLOOKUP($A47,'Import OffPeak'!$A$3:CE$99,78,FALSE)-VLOOKUP($A47,'Import OffPeak change'!$A$106:CE$202,78,FALSE)))</f>
        <v>0</v>
      </c>
      <c r="CA47" s="6">
        <f>IF(ISERROR(VLOOKUP($A47,'Import OffPeak'!$A$3:CF$99,79,FALSE)-VLOOKUP($A47,'Import OffPeak change'!$A$106:CF$202,79,FALSE)),0,(VLOOKUP($A47,'Import OffPeak'!$A$3:CF$99,79,FALSE)-VLOOKUP($A47,'Import OffPeak change'!$A$106:CF$202,79,FALSE)))</f>
        <v>0</v>
      </c>
      <c r="CB47" s="6">
        <f>IF(ISERROR(VLOOKUP($A47,'Import OffPeak'!$A$3:CG$99,80,FALSE)-VLOOKUP($A47,'Import OffPeak change'!$A$106:CG$202,80,FALSE)),0,(VLOOKUP($A47,'Import OffPeak'!$A$3:CG$99,80,FALSE)-VLOOKUP($A47,'Import OffPeak change'!$A$106:CG$202,80,FALSE)))</f>
        <v>0</v>
      </c>
      <c r="CC47" s="6">
        <f>IF(ISERROR(VLOOKUP($A47,'Import OffPeak'!$A$3:CH$99,81,FALSE)-VLOOKUP($A47,'Import OffPeak change'!$A$106:CH$202,81,FALSE)),0,(VLOOKUP($A47,'Import OffPeak'!$A$3:CH$99,81,FALSE)-VLOOKUP($A47,'Import OffPeak change'!$A$106:CH$202,81,FALSE)))</f>
        <v>0</v>
      </c>
      <c r="CD47" s="6">
        <f>IF(ISERROR(VLOOKUP($A47,'Import OffPeak'!$A$3:CI$99,82,FALSE)-VLOOKUP($A47,'Import OffPeak change'!$A$106:CI$202,82,FALSE)),0,(VLOOKUP($A47,'Import OffPeak'!$A$3:CI$99,82,FALSE)-VLOOKUP($A47,'Import OffPeak change'!$A$106:CI$202,82,FALSE)))</f>
        <v>0</v>
      </c>
      <c r="CE47" s="6">
        <f>IF(ISERROR(VLOOKUP($A47,'Import OffPeak'!$A$3:CJ$99,83,FALSE)-VLOOKUP($A47,'Import OffPeak change'!$A$106:CJ$202,83,FALSE)),0,(VLOOKUP($A47,'Import OffPeak'!$A$3:CJ$99,83,FALSE)-VLOOKUP($A47,'Import OffPeak change'!$A$106:CJ$202,83,FALSE)))</f>
        <v>0</v>
      </c>
      <c r="CF47" s="6">
        <f>IF(ISERROR(VLOOKUP($A47,'Import OffPeak'!$A$3:CK$99,84,FALSE)-VLOOKUP($A47,'Import OffPeak change'!$A$106:CK$202,84,FALSE)),0,(VLOOKUP($A47,'Import OffPeak'!$A$3:CK$99,84,FALSE)-VLOOKUP($A47,'Import OffPeak change'!$A$106:CK$202,84,FALSE)))</f>
        <v>0</v>
      </c>
      <c r="CG47" s="6">
        <f>IF(ISERROR(VLOOKUP($A47,'Import OffPeak'!$A$3:CL$99,85,FALSE)-VLOOKUP($A47,'Import OffPeak change'!$A$106:CL$202,85,FALSE)),0,(VLOOKUP($A47,'Import OffPeak'!$A$3:CL$99,85,FALSE)-VLOOKUP($A47,'Import OffPeak change'!$A$106:CL$202,85,FALSE)))</f>
        <v>0</v>
      </c>
      <c r="CH47" s="6">
        <f>IF(ISERROR(VLOOKUP($A47,'Import OffPeak'!$A$3:CM$99,86,FALSE)-VLOOKUP($A47,'Import OffPeak change'!$A$106:CM$202,86,FALSE)),0,(VLOOKUP($A47,'Import OffPeak'!$A$3:CM$99,86,FALSE)-VLOOKUP($A47,'Import OffPeak change'!$A$106:CM$202,86,FALSE)))</f>
        <v>0</v>
      </c>
      <c r="CI47" s="6">
        <f>IF(ISERROR(VLOOKUP($A47,'Import OffPeak'!$A$3:CN$99,87,FALSE)-VLOOKUP($A47,'Import OffPeak change'!$A$106:CN$202,87,FALSE)),0,(VLOOKUP($A47,'Import OffPeak'!$A$3:CN$99,87,FALSE)-VLOOKUP($A47,'Import OffPeak change'!$A$106:CN$202,87,FALSE)))</f>
        <v>0</v>
      </c>
      <c r="CJ47" s="6">
        <f>IF(ISERROR(VLOOKUP($A47,'Import OffPeak'!$A$3:CO$99,88,FALSE)-VLOOKUP($A47,'Import OffPeak change'!$A$106:CO$202,88,FALSE)),0,(VLOOKUP($A47,'Import OffPeak'!$A$3:CO$99,88,FALSE)-VLOOKUP($A47,'Import OffPeak change'!$A$106:CO$202,88,FALSE)))</f>
        <v>0</v>
      </c>
      <c r="CK47" s="6">
        <f>IF(ISERROR(VLOOKUP($A47,'Import OffPeak'!$A$3:CP$99,89,FALSE)-VLOOKUP($A47,'Import OffPeak change'!$A$106:CP$202,89,FALSE)),0,(VLOOKUP($A47,'Import OffPeak'!$A$3:CP$99,89,FALSE)-VLOOKUP($A47,'Import OffPeak change'!$A$106:CP$202,89,FALSE)))</f>
        <v>0</v>
      </c>
      <c r="CL47" s="6">
        <f>IF(ISERROR(VLOOKUP($A47,'Import OffPeak'!$A$3:CQ$99,90,FALSE)-VLOOKUP($A47,'Import OffPeak change'!$A$106:CQ$202,90,FALSE)),0,(VLOOKUP($A47,'Import OffPeak'!$A$3:CQ$99,90,FALSE)-VLOOKUP($A47,'Import OffPeak change'!$A$106:CQ$202,90,FALSE)))</f>
        <v>0</v>
      </c>
      <c r="CM47" s="6">
        <f>IF(ISERROR(VLOOKUP($A47,'Import OffPeak'!$A$3:CR$99,91,FALSE)-VLOOKUP($A47,'Import OffPeak change'!$A$106:CR$202,91,FALSE)),0,(VLOOKUP($A47,'Import OffPeak'!$A$3:CR$99,91,FALSE)-VLOOKUP($A47,'Import OffPeak change'!$A$106:CR$202,91,FALSE)))</f>
        <v>0</v>
      </c>
      <c r="CN47" s="6">
        <f>IF(ISERROR(VLOOKUP($A47,'Import OffPeak'!$A$3:CS$99,92,FALSE)-VLOOKUP($A47,'Import OffPeak change'!$A$106:CS$202,92,FALSE)),0,(VLOOKUP($A47,'Import OffPeak'!$A$3:CS$99,92,FALSE)-VLOOKUP($A47,'Import OffPeak change'!$A$106:CS$202,92,FALSE)))</f>
        <v>0</v>
      </c>
      <c r="CO47" s="6">
        <f>IF(ISERROR(VLOOKUP($A47,'Import OffPeak'!$A$3:CT$99,93,FALSE)-VLOOKUP($A47,'Import OffPeak change'!$A$106:CT$202,93,FALSE)),0,(VLOOKUP($A47,'Import OffPeak'!$A$3:CT$99,93,FALSE)-VLOOKUP($A47,'Import OffPeak change'!$A$106:CT$202,93,FALSE)))</f>
        <v>0</v>
      </c>
      <c r="CP47" s="6">
        <f>IF(ISERROR(VLOOKUP($A47,'Import OffPeak'!$A$3:CU$99,94,FALSE)-VLOOKUP($A47,'Import OffPeak change'!$A$106:CU$202,94,FALSE)),0,(VLOOKUP($A47,'Import OffPeak'!$A$3:CU$99,94,FALSE)-VLOOKUP($A47,'Import OffPeak change'!$A$106:CU$202,94,FALSE)))</f>
        <v>0</v>
      </c>
      <c r="CQ47" s="6">
        <f>IF(ISERROR(VLOOKUP($A47,'Import OffPeak'!$A$3:CV$99,95,FALSE)-VLOOKUP($A47,'Import OffPeak change'!$A$106:CV$202,95,FALSE)),0,(VLOOKUP($A47,'Import OffPeak'!$A$3:CV$99,95,FALSE)-VLOOKUP($A47,'Import OffPeak change'!$A$106:CV$202,95,FALSE)))</f>
        <v>0</v>
      </c>
      <c r="CR47" s="6">
        <f>IF(ISERROR(VLOOKUP($A47,'Import OffPeak'!$A$3:CW$99,96,FALSE)-VLOOKUP($A47,'Import OffPeak change'!$A$106:CW$202,96,FALSE)),0,(VLOOKUP($A47,'Import OffPeak'!$A$3:CW$99,96,FALSE)-VLOOKUP($A47,'Import OffPeak change'!$A$106:CW$202,96,FALSE)))</f>
        <v>0</v>
      </c>
      <c r="CS47" s="6">
        <f>IF(ISERROR(VLOOKUP($A47,'Import OffPeak'!$A$3:CX$99,97,FALSE)-VLOOKUP($A47,'Import OffPeak change'!$A$106:CX$202,97,FALSE)),0,(VLOOKUP($A47,'Import OffPeak'!$A$3:CX$99,97,FALSE)-VLOOKUP($A47,'Import OffPeak change'!$A$106:CX$202,97,FALSE)))</f>
        <v>0</v>
      </c>
      <c r="CT47" s="6">
        <f>IF(ISERROR(VLOOKUP($A47,'Import OffPeak'!$A$3:CY$99,98,FALSE)-VLOOKUP($A47,'Import OffPeak change'!$A$106:CY$202,98,FALSE)),0,(VLOOKUP($A47,'Import OffPeak'!$A$3:CY$99,98,FALSE)-VLOOKUP($A47,'Import OffPeak change'!$A$106:CY$202,98,FALSE)))</f>
        <v>0</v>
      </c>
      <c r="CU47" s="6">
        <f>IF(ISERROR(VLOOKUP($A47,'Import OffPeak'!$A$3:CZ$99,99,FALSE)-VLOOKUP($A47,'Import OffPeak change'!$A$106:CZ$202,99,FALSE)),0,(VLOOKUP($A47,'Import OffPeak'!$A$3:CZ$99,99,FALSE)-VLOOKUP($A47,'Import OffPeak change'!$A$106:CZ$202,99,FALSE)))</f>
        <v>0</v>
      </c>
      <c r="CV47" s="6">
        <f>IF(ISERROR(VLOOKUP($A47,'Import OffPeak'!$A$3:DA$99,100,FALSE)-VLOOKUP($A47,'Import OffPeak change'!$A$106:DA$202,100,FALSE)),0,(VLOOKUP($A47,'Import OffPeak'!$A$3:DA$99,100,FALSE)-VLOOKUP($A47,'Import OffPeak change'!$A$106:DA$202,100,FALSE)))</f>
        <v>0</v>
      </c>
      <c r="CW47" s="6">
        <f>IF(ISERROR(VLOOKUP($A47,'Import OffPeak'!$A$3:DB$99,101,FALSE)-VLOOKUP($A47,'Import OffPeak change'!$A$106:DB$202,101,FALSE)),0,(VLOOKUP($A47,'Import OffPeak'!$A$3:DB$99,101,FALSE)-VLOOKUP($A47,'Import OffPeak change'!$A$106:DB$202,101,FALSE)))</f>
        <v>0</v>
      </c>
      <c r="CX47" s="6">
        <f>IF(ISERROR(VLOOKUP($A47,'Import OffPeak'!$A$3:DC$99,102,FALSE)-VLOOKUP($A47,'Import OffPeak change'!$A$106:DC$202,102,FALSE)),0,(VLOOKUP($A47,'Import OffPeak'!$A$3:DC$99,102,FALSE)-VLOOKUP($A47,'Import OffPeak change'!$A$106:DC$202,102,FALSE)))</f>
        <v>0</v>
      </c>
      <c r="CY47" s="6">
        <f>IF(ISERROR(VLOOKUP($A47,'Import OffPeak'!$A$3:DD$99,103,FALSE)-VLOOKUP($A47,'Import OffPeak change'!$A$106:DD$202,103,FALSE)),0,(VLOOKUP($A47,'Import OffPeak'!$A$3:DD$99,103,FALSE)-VLOOKUP($A47,'Import OffPeak change'!$A$106:DD$202,103,FALSE)))</f>
        <v>0</v>
      </c>
      <c r="CZ47" s="6">
        <f>IF(ISERROR(VLOOKUP($A47,'Import OffPeak'!$A$3:DE$99,104,FALSE)-VLOOKUP($A47,'Import OffPeak change'!$A$106:DE$202,104,FALSE)),0,(VLOOKUP($A47,'Import OffPeak'!$A$3:DE$99,104,FALSE)-VLOOKUP($A47,'Import OffPeak change'!$A$106:DE$202,104,FALSE)))</f>
        <v>0</v>
      </c>
      <c r="DA47" s="6">
        <f>IF(ISERROR(VLOOKUP($A47,'Import OffPeak'!$A$3:DF$99,105,FALSE)-VLOOKUP($A47,'Import OffPeak change'!$A$106:DF$202,105,FALSE)),0,(VLOOKUP($A47,'Import OffPeak'!$A$3:DF$99,105,FALSE)-VLOOKUP($A47,'Import OffPeak change'!$A$106:DF$202,105,FALSE)))</f>
        <v>0</v>
      </c>
      <c r="DB47" s="6">
        <f>IF(ISERROR(VLOOKUP($A47,'Import OffPeak'!$A$3:DG$99,106,FALSE)-VLOOKUP($A47,'Import OffPeak change'!$A$106:DG$202,106,FALSE)),0,(VLOOKUP($A47,'Import OffPeak'!$A$3:DG$99,106,FALSE)-VLOOKUP($A47,'Import OffPeak change'!$A$106:DG$202,106,FALSE)))</f>
        <v>0</v>
      </c>
      <c r="DC47" s="6">
        <f>IF(ISERROR(VLOOKUP($A47,'Import OffPeak'!$A$3:DH$99,107,FALSE)-VLOOKUP($A47,'Import OffPeak change'!$A$106:DH$202,107,FALSE)),0,(VLOOKUP($A47,'Import OffPeak'!$A$3:DH$99,107,FALSE)-VLOOKUP($A47,'Import OffPeak change'!$A$106:DH$202,107,FALSE)))</f>
        <v>0</v>
      </c>
      <c r="DD47" s="6">
        <f>IF(ISERROR(VLOOKUP($A47,'Import OffPeak'!$A$3:DI$99,108,FALSE)-VLOOKUP($A47,'Import OffPeak change'!$A$106:DI$202,108,FALSE)),0,(VLOOKUP($A47,'Import OffPeak'!$A$3:DI$99,108,FALSE)-VLOOKUP($A47,'Import OffPeak change'!$A$106:DI$202,108,FALSE)))</f>
        <v>0</v>
      </c>
      <c r="DE47" s="6">
        <f>IF(ISERROR(VLOOKUP($A47,'Import OffPeak'!$A$3:DJ$99,109,FALSE)-VLOOKUP($A47,'Import OffPeak change'!$A$106:DJ$202,109,FALSE)),0,(VLOOKUP($A47,'Import OffPeak'!$A$3:DJ$99,109,FALSE)-VLOOKUP($A47,'Import OffPeak change'!$A$106:DJ$202,109,FALSE)))</f>
        <v>0</v>
      </c>
      <c r="DF47" s="6">
        <f>IF(ISERROR(VLOOKUP($A47,'Import OffPeak'!$A$3:DK$99,110,FALSE)-VLOOKUP($A47,'Import OffPeak change'!$A$106:DK$202,110,FALSE)),0,(VLOOKUP($A47,'Import OffPeak'!$A$3:DK$99,110,FALSE)-VLOOKUP($A47,'Import OffPeak change'!$A$106:DK$202,110,FALSE)))</f>
        <v>0</v>
      </c>
      <c r="DG47" s="6">
        <f>IF(ISERROR(VLOOKUP($A47,'Import OffPeak'!$A$3:DL$99,111,FALSE)-VLOOKUP($A47,'Import OffPeak change'!$A$106:DL$202,111,FALSE)),0,(VLOOKUP($A47,'Import OffPeak'!$A$3:DL$99,111,FALSE)-VLOOKUP($A47,'Import OffPeak change'!$A$106:DL$202,111,FALSE)))</f>
        <v>0</v>
      </c>
      <c r="DH47" s="6">
        <f>IF(ISERROR(VLOOKUP($A47,'Import OffPeak'!$A$3:DM$99,112,FALSE)-VLOOKUP($A47,'Import OffPeak change'!$A$106:DM$202,112,FALSE)),0,(VLOOKUP($A47,'Import OffPeak'!$A$3:DM$99,112,FALSE)-VLOOKUP($A47,'Import OffPeak change'!$A$106:DM$202,112,FALSE)))</f>
        <v>0</v>
      </c>
      <c r="DI47" s="6">
        <f>IF(ISERROR(VLOOKUP($A47,'Import OffPeak'!$A$3:DN$99,113,FALSE)-VLOOKUP($A47,'Import OffPeak change'!$A$106:DN$202,113,FALSE)),0,(VLOOKUP($A47,'Import OffPeak'!$A$3:DN$99,113,FALSE)-VLOOKUP($A47,'Import OffPeak change'!$A$106:DN$202,113,FALSE)))</f>
        <v>0</v>
      </c>
      <c r="DJ47" s="6">
        <f>IF(ISERROR(VLOOKUP($A47,'Import OffPeak'!$A$3:DO$99,114,FALSE)-VLOOKUP($A47,'Import OffPeak change'!$A$106:DO$202,114,FALSE)),0,(VLOOKUP($A47,'Import OffPeak'!$A$3:DO$99,114,FALSE)-VLOOKUP($A47,'Import OffPeak change'!$A$106:DO$202,114,FALSE)))</f>
        <v>0</v>
      </c>
      <c r="DK47" s="6">
        <f>IF(ISERROR(VLOOKUP($A47,'Import OffPeak'!$A$3:DP$99,115,FALSE)-VLOOKUP($A47,'Import OffPeak change'!$A$106:DP$202,115,FALSE)),0,(VLOOKUP($A47,'Import OffPeak'!$A$3:DP$99,115,FALSE)-VLOOKUP($A47,'Import OffPeak change'!$A$106:DP$202,115,FALSE)))</f>
        <v>0</v>
      </c>
      <c r="DL47" s="6">
        <f>IF(ISERROR(VLOOKUP($A47,'Import OffPeak'!$A$3:DQ$99,116,FALSE)-VLOOKUP($A47,'Import OffPeak change'!$A$106:DQ$202,116,FALSE)),0,(VLOOKUP($A47,'Import OffPeak'!$A$3:DQ$99,116,FALSE)-VLOOKUP($A47,'Import OffPeak change'!$A$106:DQ$202,116,FALSE)))</f>
        <v>0</v>
      </c>
      <c r="DM47" s="6">
        <f>IF(ISERROR(VLOOKUP($A47,'Import OffPeak'!$A$3:DR$99,117,FALSE)-VLOOKUP($A47,'Import OffPeak change'!$A$106:DR$202,117,FALSE)),0,(VLOOKUP($A47,'Import OffPeak'!$A$3:DR$99,117,FALSE)-VLOOKUP($A47,'Import OffPeak change'!$A$106:DR$202,117,FALSE)))</f>
        <v>0</v>
      </c>
      <c r="DN47" s="6">
        <f>IF(ISERROR(VLOOKUP($A47,'Import OffPeak'!$A$3:DS$99,118,FALSE)-VLOOKUP($A47,'Import OffPeak change'!$A$106:DS$202,118,FALSE)),0,(VLOOKUP($A47,'Import OffPeak'!$A$3:DS$99,118,FALSE)-VLOOKUP($A47,'Import OffPeak change'!$A$106:DS$202,118,FALSE)))</f>
        <v>0</v>
      </c>
      <c r="DO47" s="6">
        <f>IF(ISERROR(VLOOKUP($A47,'Import OffPeak'!$A$3:DT$99,119,FALSE)-VLOOKUP($A47,'Import OffPeak change'!$A$106:DT$202,119,FALSE)),0,(VLOOKUP($A47,'Import OffPeak'!$A$3:DT$99,119,FALSE)-VLOOKUP($A47,'Import OffPeak change'!$A$106:DT$202,119,FALSE)))</f>
        <v>0</v>
      </c>
      <c r="DP47" s="6">
        <f>IF(ISERROR(VLOOKUP($A47,'Import OffPeak'!$A$3:DU$99,120,FALSE)-VLOOKUP($A47,'Import OffPeak change'!$A$106:DU$202,120,FALSE)),0,(VLOOKUP($A47,'Import OffPeak'!$A$3:DU$99,120,FALSE)-VLOOKUP($A47,'Import OffPeak change'!$A$106:DU$202,120,FALSE)))</f>
        <v>0</v>
      </c>
      <c r="DQ47" s="6">
        <f>IF(ISERROR(VLOOKUP($A47,'Import OffPeak'!$A$3:DV$99,121,FALSE)-VLOOKUP($A47,'Import OffPeak change'!$A$106:DV$202,121,FALSE)),0,(VLOOKUP($A47,'Import OffPeak'!$A$3:DV$99,121,FALSE)-VLOOKUP($A47,'Import OffPeak change'!$A$106:DV$202,121,FALSE)))</f>
        <v>0</v>
      </c>
      <c r="DR47" s="6">
        <f>IF(ISERROR(VLOOKUP($A47,'Import OffPeak'!$A$3:DW$99,122,FALSE)-VLOOKUP($A47,'Import OffPeak change'!$A$106:DW$202,122,FALSE)),0,(VLOOKUP($A47,'Import OffPeak'!$A$3:DW$99,122,FALSE)-VLOOKUP($A47,'Import OffPeak change'!$A$106:DW$202,122,FALSE)))</f>
        <v>0</v>
      </c>
      <c r="DS47" s="6">
        <f>IF(ISERROR(VLOOKUP($A47,'Import OffPeak'!$A$3:DX$99,123,FALSE)-VLOOKUP($A47,'Import OffPeak change'!$A$106:DX$202,123,FALSE)),0,(VLOOKUP($A47,'Import OffPeak'!$A$3:DX$99,123,FALSE)-VLOOKUP($A47,'Import OffPeak change'!$A$106:DX$202,123,FALSE)))</f>
        <v>0</v>
      </c>
      <c r="DT47" s="6">
        <f>IF(ISERROR(VLOOKUP($A47,'Import OffPeak'!$A$3:DY$99,124,FALSE)-VLOOKUP($A47,'Import OffPeak change'!$A$106:DY$202,124,FALSE)),0,(VLOOKUP($A47,'Import OffPeak'!$A$3:DY$99,124,FALSE)-VLOOKUP($A47,'Import OffPeak change'!$A$106:DY$202,124,FALSE)))</f>
        <v>0</v>
      </c>
      <c r="DU47" s="6">
        <f>IF(ISERROR(VLOOKUP($A47,'Import OffPeak'!$A$3:DZ$99,125,FALSE)-VLOOKUP($A47,'Import OffPeak change'!$A$106:DZ$202,125,FALSE)),0,(VLOOKUP($A47,'Import OffPeak'!$A$3:DZ$99,125,FALSE)-VLOOKUP($A47,'Import OffPeak change'!$A$106:DZ$202,125,FALSE)))</f>
        <v>0</v>
      </c>
      <c r="DV47" s="6">
        <f>IF(ISERROR(VLOOKUP($A47,'Import OffPeak'!$A$3:EA$99,126,FALSE)-VLOOKUP($A47,'Import OffPeak change'!$A$106:EA$202,126,FALSE)),0,(VLOOKUP($A47,'Import OffPeak'!$A$3:EA$99,126,FALSE)-VLOOKUP($A47,'Import OffPeak change'!$A$106:EA$202,126,FALSE)))</f>
        <v>0</v>
      </c>
      <c r="DW47" s="6">
        <f>IF(ISERROR(VLOOKUP($A47,'Import OffPeak'!$A$3:EB$99,127,FALSE)-VLOOKUP($A47,'Import OffPeak change'!$A$106:EB$202,127,FALSE)),0,(VLOOKUP($A47,'Import OffPeak'!$A$3:EB$99,127,FALSE)-VLOOKUP($A47,'Import OffPeak change'!$A$106:EB$202,127,FALSE)))</f>
        <v>0</v>
      </c>
      <c r="DX47" s="6">
        <f>IF(ISERROR(VLOOKUP($A47,'Import OffPeak'!$A$3:EC$99,128,FALSE)-VLOOKUP($A47,'Import OffPeak change'!$A$106:EC$202,128,FALSE)),0,(VLOOKUP($A47,'Import OffPeak'!$A$3:EC$99,128,FALSE)-VLOOKUP($A47,'Import OffPeak change'!$A$106:EC$202,128,FALSE)))</f>
        <v>0</v>
      </c>
      <c r="DY47" s="6">
        <f>IF(ISERROR(VLOOKUP($A47,'Import OffPeak'!$A$3:ED$99,129,FALSE)-VLOOKUP($A47,'Import OffPeak change'!$A$106:ED$202,129,FALSE)),0,(VLOOKUP($A47,'Import OffPeak'!$A$3:ED$99,129,FALSE)-VLOOKUP($A47,'Import OffPeak change'!$A$106:ED$202,129,FALSE)))</f>
        <v>0</v>
      </c>
      <c r="DZ47" s="6">
        <f>IF(ISERROR(VLOOKUP($A47,'Import OffPeak'!$A$3:EE$99,130,FALSE)-VLOOKUP($A47,'Import OffPeak change'!$A$106:EE$202,130,FALSE)),0,(VLOOKUP($A47,'Import OffPeak'!$A$3:EE$99,130,FALSE)-VLOOKUP($A47,'Import OffPeak change'!$A$106:EE$202,130,FALSE)))</f>
        <v>0</v>
      </c>
      <c r="EA47" s="6">
        <f>IF(ISERROR(VLOOKUP($A47,'Import OffPeak'!$A$3:EF$99,131,FALSE)-VLOOKUP($A47,'Import OffPeak change'!$A$106:EF$202,131,FALSE)),0,(VLOOKUP($A47,'Import OffPeak'!$A$3:EF$99,131,FALSE)-VLOOKUP($A47,'Import OffPeak change'!$A$106:EF$202,131,FALSE)))</f>
        <v>0</v>
      </c>
      <c r="EB47" s="6">
        <f>IF(ISERROR(VLOOKUP($A47,'Import OffPeak'!$A$3:EG$99,132,FALSE)-VLOOKUP($A47,'Import OffPeak change'!$A$106:EG$202,132,FALSE)),0,(VLOOKUP($A47,'Import OffPeak'!$A$3:EG$99,132,FALSE)-VLOOKUP($A47,'Import OffPeak change'!$A$106:EG$202,132,FALSE)))</f>
        <v>0</v>
      </c>
      <c r="EC47" s="6">
        <f>IF(ISERROR(VLOOKUP($A47,'Import OffPeak'!$A$3:EH$99,133,FALSE)-VLOOKUP($A47,'Import OffPeak change'!$A$106:EH$202,133,FALSE)),0,(VLOOKUP($A47,'Import OffPeak'!$A$3:EH$99,133,FALSE)-VLOOKUP($A47,'Import OffPeak change'!$A$106:EH$202,133,FALSE)))</f>
        <v>0</v>
      </c>
      <c r="ED47" s="6">
        <f>IF(ISERROR(VLOOKUP($A47,'Import OffPeak'!$A$3:EI$99,134,FALSE)-VLOOKUP($A47,'Import OffPeak change'!$A$106:EI$202,134,FALSE)),0,(VLOOKUP($A47,'Import OffPeak'!$A$3:EI$99,134,FALSE)-VLOOKUP($A47,'Import OffPeak change'!$A$106:EI$202,134,FALSE)))</f>
        <v>0</v>
      </c>
      <c r="EE47" s="6">
        <f>IF(ISERROR(VLOOKUP($A47,'Import OffPeak'!$A$3:EJ$99,135,FALSE)-VLOOKUP($A47,'Import OffPeak change'!$A$106:EJ$202,135,FALSE)),0,(VLOOKUP($A47,'Import OffPeak'!$A$3:EJ$99,135,FALSE)-VLOOKUP($A47,'Import OffPeak change'!$A$106:EJ$202,135,FALSE)))</f>
        <v>0</v>
      </c>
      <c r="EF47" s="6">
        <f>IF(ISERROR(VLOOKUP($A47,'Import OffPeak'!$A$3:EK$99,136,FALSE)-VLOOKUP($A47,'Import OffPeak change'!$A$106:EK$202,136,FALSE)),0,(VLOOKUP($A47,'Import OffPeak'!$A$3:EK$99,136,FALSE)-VLOOKUP($A47,'Import OffPeak change'!$A$106:EK$202,136,FALSE)))</f>
        <v>0</v>
      </c>
      <c r="EG47" s="6">
        <f>IF(ISERROR(VLOOKUP($A47,'Import OffPeak'!$A$3:EL$99,137,FALSE)-VLOOKUP($A47,'Import OffPeak change'!$A$106:EL$202,137,FALSE)),0,(VLOOKUP($A47,'Import OffPeak'!$A$3:EL$99,137,FALSE)-VLOOKUP($A47,'Import OffPeak change'!$A$106:EL$202,137,FALSE)))</f>
        <v>0</v>
      </c>
      <c r="EH47" s="6">
        <f>IF(ISERROR(VLOOKUP($A47,'Import OffPeak'!$A$3:EM$99,138,FALSE)-VLOOKUP($A47,'Import OffPeak change'!$A$106:EM$202,138,FALSE)),0,(VLOOKUP($A47,'Import OffPeak'!$A$3:EM$99,138,FALSE)-VLOOKUP($A47,'Import OffPeak change'!$A$106:EM$202,138,FALSE)))</f>
        <v>0</v>
      </c>
      <c r="EI47" s="6">
        <f>IF(ISERROR(VLOOKUP($A47,'Import OffPeak'!$A$3:EN$99,139,FALSE)-VLOOKUP($A47,'Import OffPeak change'!$A$106:EN$202,139,FALSE)),0,(VLOOKUP($A47,'Import OffPeak'!$A$3:EN$99,139,FALSE)-VLOOKUP($A47,'Import OffPeak change'!$A$106:EN$202,139,FALSE)))</f>
        <v>0</v>
      </c>
      <c r="EJ47" s="6">
        <f>IF(ISERROR(VLOOKUP($A47,'Import OffPeak'!$A$3:EO$99,140,FALSE)-VLOOKUP($A47,'Import OffPeak change'!$A$106:EO$202,140,FALSE)),0,(VLOOKUP($A47,'Import OffPeak'!$A$3:EO$99,140,FALSE)-VLOOKUP($A47,'Import OffPeak change'!$A$106:EO$202,140,FALSE)))</f>
        <v>0</v>
      </c>
      <c r="EK47" s="6">
        <f>IF(ISERROR(VLOOKUP($A47,'Import OffPeak'!$A$3:EP$99,141,FALSE)-VLOOKUP($A47,'Import OffPeak change'!$A$106:EP$202,141,FALSE)),0,(VLOOKUP($A47,'Import OffPeak'!$A$3:EP$99,141,FALSE)-VLOOKUP($A47,'Import OffPeak change'!$A$106:EP$202,141,FALSE)))</f>
        <v>0</v>
      </c>
      <c r="EL47" s="6">
        <f>IF(ISERROR(VLOOKUP($A47,'Import OffPeak'!$A$3:EQ$99,142,FALSE)-VLOOKUP($A47,'Import OffPeak change'!$A$106:EQ$202,142,FALSE)),0,(VLOOKUP($A47,'Import OffPeak'!$A$3:EQ$99,142,FALSE)-VLOOKUP($A47,'Import OffPeak change'!$A$106:EQ$202,142,FALSE)))</f>
        <v>0</v>
      </c>
      <c r="EM47" s="6">
        <f>IF(ISERROR(VLOOKUP($A47,'Import OffPeak'!$A$3:ER$99,143,FALSE)-VLOOKUP($A47,'Import OffPeak change'!$A$106:ER$202,143,FALSE)),0,(VLOOKUP($A47,'Import OffPeak'!$A$3:ER$99,143,FALSE)-VLOOKUP($A47,'Import OffPeak change'!$A$106:ER$202,143,FALSE)))</f>
        <v>0</v>
      </c>
      <c r="EN47" s="6">
        <f>IF(ISERROR(VLOOKUP($A47,'Import OffPeak'!$A$3:ES$99,144,FALSE)-VLOOKUP($A47,'Import OffPeak change'!$A$106:ES$202,144,FALSE)),0,(VLOOKUP($A47,'Import OffPeak'!$A$3:ES$99,144,FALSE)-VLOOKUP($A47,'Import OffPeak change'!$A$106:ES$202,144,FALSE)))</f>
        <v>0</v>
      </c>
      <c r="EO47" s="6">
        <f>IF(ISERROR(VLOOKUP($A47,'Import OffPeak'!$A$3:ET$99,145,FALSE)-VLOOKUP($A47,'Import OffPeak change'!$A$106:ET$202,145,FALSE)),0,(VLOOKUP($A47,'Import OffPeak'!$A$3:ET$99,145,FALSE)-VLOOKUP($A47,'Import OffPeak change'!$A$106:ET$202,145,FALSE)))</f>
        <v>0</v>
      </c>
      <c r="EP47" s="6">
        <f>IF(ISERROR(VLOOKUP($A47,'Import OffPeak'!$A$3:EU$99,146,FALSE)-VLOOKUP($A47,'Import OffPeak change'!$A$106:EU$202,146,FALSE)),0,(VLOOKUP($A47,'Import OffPeak'!$A$3:EU$99,146,FALSE)-VLOOKUP($A47,'Import OffPeak change'!$A$106:EU$202,146,FALSE)))</f>
        <v>0</v>
      </c>
      <c r="EQ47" s="6">
        <f>IF(ISERROR(VLOOKUP($A47,'Import OffPeak'!$A$3:EV$99,147,FALSE)-VLOOKUP($A47,'Import OffPeak change'!$A$106:EV$202,147,FALSE)),0,(VLOOKUP($A47,'Import OffPeak'!$A$3:EV$99,147,FALSE)-VLOOKUP($A47,'Import OffPeak change'!$A$106:EV$202,147,FALSE)))</f>
        <v>0</v>
      </c>
      <c r="ER47" s="6">
        <f>IF(ISERROR(VLOOKUP($A47,'Import OffPeak'!$A$3:EW$99,148,FALSE)-VLOOKUP($A47,'Import OffPeak change'!$A$106:EW$202,148,FALSE)),0,(VLOOKUP($A47,'Import OffPeak'!$A$3:EW$99,148,FALSE)-VLOOKUP($A47,'Import OffPeak change'!$A$106:EW$202,148,FALSE)))</f>
        <v>0</v>
      </c>
      <c r="ES47" s="6">
        <f>IF(ISERROR(VLOOKUP($A47,'Import OffPeak'!$A$3:EX$99,149,FALSE)-VLOOKUP($A47,'Import OffPeak change'!$A$106:EX$202,149,FALSE)),0,(VLOOKUP($A47,'Import OffPeak'!$A$3:EX$99,149,FALSE)-VLOOKUP($A47,'Import OffPeak change'!$A$106:EX$202,149,FALSE)))</f>
        <v>0</v>
      </c>
      <c r="ET47" s="6">
        <f>IF(ISERROR(VLOOKUP($A47,'Import OffPeak'!$A$3:EY$99,150,FALSE)-VLOOKUP($A47,'Import OffPeak change'!$A$106:EY$202,150,FALSE)),0,(VLOOKUP($A47,'Import OffPeak'!$A$3:EY$99,150,FALSE)-VLOOKUP($A47,'Import OffPeak change'!$A$106:EY$202,150,FALSE)))</f>
        <v>0</v>
      </c>
      <c r="EU47" s="6">
        <f>IF(ISERROR(VLOOKUP($A47,'Import OffPeak'!$A$3:EZ$99,151,FALSE)-VLOOKUP($A47,'Import OffPeak change'!$A$106:EZ$202,151,FALSE)),0,(VLOOKUP($A47,'Import OffPeak'!$A$3:EZ$99,151,FALSE)-VLOOKUP($A47,'Import OffPeak change'!$A$106:EZ$202,151,FALSE)))</f>
        <v>0</v>
      </c>
      <c r="EV47" s="6">
        <f>IF(ISERROR(VLOOKUP($A47,'Import OffPeak'!$A$3:FA$99,152,FALSE)-VLOOKUP($A47,'Import OffPeak change'!$A$106:FA$202,152,FALSE)),0,(VLOOKUP($A47,'Import OffPeak'!$A$3:FA$99,152,FALSE)-VLOOKUP($A47,'Import OffPeak change'!$A$106:FA$202,152,FALSE)))</f>
        <v>0</v>
      </c>
      <c r="EW47" s="6">
        <f>IF(ISERROR(VLOOKUP($A47,'Import OffPeak'!$A$3:FB$99,153,FALSE)-VLOOKUP($A47,'Import OffPeak change'!$A$106:FB$202,153,FALSE)),0,(VLOOKUP($A47,'Import OffPeak'!$A$3:FB$99,153,FALSE)-VLOOKUP($A47,'Import OffPeak change'!$A$106:FB$202,153,FALSE)))</f>
        <v>0</v>
      </c>
      <c r="EX47" s="6">
        <f>IF(ISERROR(VLOOKUP($A47,'Import OffPeak'!$A$3:FC$99,154,FALSE)-VLOOKUP($A47,'Import OffPeak change'!$A$106:FC$202,154,FALSE)),0,(VLOOKUP($A47,'Import OffPeak'!$A$3:FC$99,154,FALSE)-VLOOKUP($A47,'Import OffPeak change'!$A$106:FC$202,154,FALSE)))</f>
        <v>0</v>
      </c>
      <c r="EY47" s="6">
        <f>IF(ISERROR(VLOOKUP($A47,'Import OffPeak'!$A$3:FD$99,155,FALSE)-VLOOKUP($A47,'Import OffPeak change'!$A$106:FD$202,155,FALSE)),0,(VLOOKUP($A47,'Import OffPeak'!$A$3:FD$99,155,FALSE)-VLOOKUP($A47,'Import OffPeak change'!$A$106:FD$202,155,FALSE)))</f>
        <v>0</v>
      </c>
      <c r="EZ47" s="6">
        <f>IF(ISERROR(VLOOKUP($A47,'Import OffPeak'!$A$3:FE$99,156,FALSE)-VLOOKUP($A47,'Import OffPeak change'!$A$106:FE$202,156,FALSE)),0,(VLOOKUP($A47,'Import OffPeak'!$A$3:FE$99,156,FALSE)-VLOOKUP($A47,'Import OffPeak change'!$A$106:FE$202,156,FALSE)))</f>
        <v>0</v>
      </c>
      <c r="FA47" s="6">
        <f>IF(ISERROR(VLOOKUP($A47,'Import OffPeak'!$A$3:FF$99,157,FALSE)-VLOOKUP($A47,'Import OffPeak change'!$A$106:FF$202,157,FALSE)),0,(VLOOKUP($A47,'Import OffPeak'!$A$3:FF$99,157,FALSE)-VLOOKUP($A47,'Import OffPeak change'!$A$106:FF$202,157,FALSE)))</f>
        <v>0</v>
      </c>
      <c r="FB47" s="6">
        <f>IF(ISERROR(VLOOKUP($A47,'Import OffPeak'!$A$3:FG$99,158,FALSE)-VLOOKUP($A47,'Import OffPeak change'!$A$106:FG$202,158,FALSE)),0,(VLOOKUP($A47,'Import OffPeak'!$A$3:FG$99,158,FALSE)-VLOOKUP($A47,'Import OffPeak change'!$A$106:FG$202,158,FALSE)))</f>
        <v>0</v>
      </c>
      <c r="FC47" s="6">
        <f>IF(ISERROR(VLOOKUP($A47,'Import OffPeak'!$A$3:FH$99,159,FALSE)-VLOOKUP($A47,'Import OffPeak change'!$A$106:FH$202,159,FALSE)),0,(VLOOKUP($A47,'Import OffPeak'!$A$3:FH$99,159,FALSE)-VLOOKUP($A47,'Import OffPeak change'!$A$106:FH$202,159,FALSE)))</f>
        <v>0</v>
      </c>
      <c r="FD47" s="6">
        <f>IF(ISERROR(VLOOKUP($A47,'Import OffPeak'!$A$3:FI$99,160,FALSE)-VLOOKUP($A47,'Import OffPeak change'!$A$106:FI$202,160,FALSE)),0,(VLOOKUP($A47,'Import OffPeak'!$A$3:FI$99,160,FALSE)-VLOOKUP($A47,'Import OffPeak change'!$A$106:FI$202,160,FALSE)))</f>
        <v>0</v>
      </c>
      <c r="FE47" s="6">
        <f>IF(ISERROR(VLOOKUP($A47,'Import OffPeak'!$A$3:FJ$99,161,FALSE)-VLOOKUP($A47,'Import OffPeak change'!$A$106:FJ$202,161,FALSE)),0,(VLOOKUP($A47,'Import OffPeak'!$A$3:FJ$99,161,FALSE)-VLOOKUP($A47,'Import OffPeak change'!$A$106:FJ$202,161,FALSE)))</f>
        <v>0</v>
      </c>
      <c r="FF47" s="6">
        <f>IF(ISERROR(VLOOKUP($A47,'Import OffPeak'!$A$3:FK$99,162,FALSE)-VLOOKUP($A47,'Import OffPeak change'!$A$106:FK$202,162,FALSE)),0,(VLOOKUP($A47,'Import OffPeak'!$A$3:FK$99,162,FALSE)-VLOOKUP($A47,'Import OffPeak change'!$A$106:FK$202,162,FALSE)))</f>
        <v>0</v>
      </c>
      <c r="FG47" s="6">
        <f>IF(ISERROR(VLOOKUP($A47,'Import OffPeak'!$A$3:FL$99,163,FALSE)-VLOOKUP($A47,'Import OffPeak change'!$A$106:FL$202,163,FALSE)),0,(VLOOKUP($A47,'Import OffPeak'!$A$3:FL$99,163,FALSE)-VLOOKUP($A47,'Import OffPeak change'!$A$106:FL$202,163,FALSE)))</f>
        <v>0</v>
      </c>
      <c r="FH47" s="6">
        <f>IF(ISERROR(VLOOKUP($A47,'Import OffPeak'!$A$3:FM$99,164,FALSE)-VLOOKUP($A47,'Import OffPeak change'!$A$106:FM$202,164,FALSE)),0,(VLOOKUP($A47,'Import OffPeak'!$A$3:FM$99,164,FALSE)-VLOOKUP($A47,'Import OffPeak change'!$A$106:FM$202,164,FALSE)))</f>
        <v>0</v>
      </c>
      <c r="FI47" s="6">
        <f>IF(ISERROR(VLOOKUP($A47,'Import OffPeak'!$A$3:FN$99,165,FALSE)-VLOOKUP($A47,'Import OffPeak change'!$A$106:FN$202,165,FALSE)),0,(VLOOKUP($A47,'Import OffPeak'!$A$3:FN$99,165,FALSE)-VLOOKUP($A47,'Import OffPeak change'!$A$106:FN$202,165,FALSE)))</f>
        <v>0</v>
      </c>
      <c r="FJ47" s="6">
        <f>IF(ISERROR(VLOOKUP($A47,'Import OffPeak'!$A$3:FO$99,166,FALSE)-VLOOKUP($A47,'Import OffPeak change'!$A$106:FO$202,166,FALSE)),0,(VLOOKUP($A47,'Import OffPeak'!$A$3:FO$99,166,FALSE)-VLOOKUP($A47,'Import OffPeak change'!$A$106:FO$202,166,FALSE)))</f>
        <v>0</v>
      </c>
      <c r="FK47" s="6">
        <f>IF(ISERROR(VLOOKUP($A47,'Import OffPeak'!$A$3:FP$99,167,FALSE)-VLOOKUP($A47,'Import OffPeak change'!$A$106:FP$202,167,FALSE)),0,(VLOOKUP($A47,'Import OffPeak'!$A$3:FP$99,167,FALSE)-VLOOKUP($A47,'Import OffPeak change'!$A$106:FP$202,167,FALSE)))</f>
        <v>0</v>
      </c>
      <c r="FL47" s="6">
        <f>IF(ISERROR(VLOOKUP($A47,'Import OffPeak'!$A$3:FQ$99,168,FALSE)-VLOOKUP($A47,'Import OffPeak change'!$A$106:FQ$202,168,FALSE)),0,(VLOOKUP($A47,'Import OffPeak'!$A$3:FQ$99,168,FALSE)-VLOOKUP($A47,'Import OffPeak change'!$A$106:FQ$202,168,FALSE)))</f>
        <v>0</v>
      </c>
      <c r="FM47" s="6">
        <f>IF(ISERROR(VLOOKUP($A47,'Import OffPeak'!$A$3:FR$99,169,FALSE)-VLOOKUP($A47,'Import OffPeak change'!$A$106:FR$202,169,FALSE)),0,(VLOOKUP($A47,'Import OffPeak'!$A$3:FR$99,169,FALSE)-VLOOKUP($A47,'Import OffPeak change'!$A$106:FR$202,169,FALSE)))</f>
        <v>0</v>
      </c>
      <c r="FN47" s="6">
        <f>IF(ISERROR(VLOOKUP($A47,'Import OffPeak'!$A$3:FS$99,170,FALSE)-VLOOKUP($A47,'Import OffPeak change'!$A$106:FS$202,170,FALSE)),0,(VLOOKUP($A47,'Import OffPeak'!$A$3:FS$99,170,FALSE)-VLOOKUP($A47,'Import OffPeak change'!$A$106:FS$202,170,FALSE)))</f>
        <v>0</v>
      </c>
      <c r="FO47" s="6">
        <f>IF(ISERROR(VLOOKUP($A47,'Import OffPeak'!$A$3:FT$99,171,FALSE)-VLOOKUP($A47,'Import OffPeak change'!$A$106:FT$202,171,FALSE)),0,(VLOOKUP($A47,'Import OffPeak'!$A$3:FT$99,171,FALSE)-VLOOKUP($A47,'Import OffPeak change'!$A$106:FT$202,171,FALSE)))</f>
        <v>0</v>
      </c>
      <c r="FP47" s="6">
        <f>IF(ISERROR(VLOOKUP($A47,'Import OffPeak'!$A$3:FU$99,172,FALSE)-VLOOKUP($A47,'Import OffPeak change'!$A$106:FU$202,172,FALSE)),0,(VLOOKUP($A47,'Import OffPeak'!$A$3:FU$99,172,FALSE)-VLOOKUP($A47,'Import OffPeak change'!$A$106:FU$202,172,FALSE)))</f>
        <v>0</v>
      </c>
      <c r="FQ47" s="6">
        <f>IF(ISERROR(VLOOKUP($A47,'Import OffPeak'!$A$3:FV$99,173,FALSE)-VLOOKUP($A47,'Import OffPeak change'!$A$106:FV$202,173,FALSE)),0,(VLOOKUP($A47,'Import OffPeak'!$A$3:FV$99,173,FALSE)-VLOOKUP($A47,'Import OffPeak change'!$A$106:FV$202,173,FALSE)))</f>
        <v>0</v>
      </c>
      <c r="FR47" s="6">
        <f>IF(ISERROR(VLOOKUP($A47,'Import OffPeak'!$A$3:FW$99,174,FALSE)-VLOOKUP($A47,'Import OffPeak change'!$A$106:FW$202,174,FALSE)),0,(VLOOKUP($A47,'Import OffPeak'!$A$3:FW$99,174,FALSE)-VLOOKUP($A47,'Import OffPeak change'!$A$106:FW$202,174,FALSE)))</f>
        <v>0</v>
      </c>
      <c r="FS47" s="6">
        <f>IF(ISERROR(VLOOKUP($A47,'Import OffPeak'!$A$3:FX$99,175,FALSE)-VLOOKUP($A47,'Import OffPeak change'!$A$106:FX$202,175,FALSE)),0,(VLOOKUP($A47,'Import OffPeak'!$A$3:FX$99,175,FALSE)-VLOOKUP($A47,'Import OffPeak change'!$A$106:FX$202,175,FALSE)))</f>
        <v>0</v>
      </c>
      <c r="FT47" s="6">
        <f>IF(ISERROR(VLOOKUP($A47,'Import OffPeak'!$A$3:FY$99,176,FALSE)-VLOOKUP($A47,'Import OffPeak change'!$A$106:FY$202,176,FALSE)),0,(VLOOKUP($A47,'Import OffPeak'!$A$3:FY$99,176,FALSE)-VLOOKUP($A47,'Import OffPeak change'!$A$106:FY$202,176,FALSE)))</f>
        <v>0</v>
      </c>
      <c r="FU47" s="6">
        <f>IF(ISERROR(VLOOKUP($A47,'Import OffPeak'!$A$3:FZ$99,177,FALSE)-VLOOKUP($A47,'Import OffPeak change'!$A$106:FZ$202,177,FALSE)),0,(VLOOKUP($A47,'Import OffPeak'!$A$3:FZ$99,177,FALSE)-VLOOKUP($A47,'Import OffPeak change'!$A$106:FZ$202,177,FALSE)))</f>
        <v>0</v>
      </c>
      <c r="FV47" s="6">
        <f>IF(ISERROR(VLOOKUP($A47,'Import OffPeak'!$A$3:GA$99,178,FALSE)-VLOOKUP($A47,'Import OffPeak change'!$A$106:GA$202,178,FALSE)),0,(VLOOKUP($A47,'Import OffPeak'!$A$3:GA$99,178,FALSE)-VLOOKUP($A47,'Import OffPeak change'!$A$106:GA$202,178,FALSE)))</f>
        <v>0</v>
      </c>
      <c r="FW47" s="6">
        <f>IF(ISERROR(VLOOKUP($A47,'Import OffPeak'!$A$3:GB$99,179,FALSE)-VLOOKUP($A47,'Import OffPeak change'!$A$106:GB$202,179,FALSE)),0,(VLOOKUP($A47,'Import OffPeak'!$A$3:GB$99,179,FALSE)-VLOOKUP($A47,'Import OffPeak change'!$A$106:GB$202,179,FALSE)))</f>
        <v>0</v>
      </c>
      <c r="FX47" s="6">
        <f>IF(ISERROR(VLOOKUP($A47,'Import OffPeak'!$A$3:GC$99,180,FALSE)-VLOOKUP($A47,'Import OffPeak change'!$A$106:GC$202,180,FALSE)),0,(VLOOKUP($A47,'Import OffPeak'!$A$3:GC$99,180,FALSE)-VLOOKUP($A47,'Import OffPeak change'!$A$106:GC$202,180,FALSE)))</f>
        <v>0</v>
      </c>
      <c r="FY47" s="6">
        <f>IF(ISERROR(VLOOKUP($A47,'Import OffPeak'!$A$3:GD$99,181,FALSE)-VLOOKUP($A47,'Import OffPeak change'!$A$106:GD$202,181,FALSE)),0,(VLOOKUP($A47,'Import OffPeak'!$A$3:GD$99,181,FALSE)-VLOOKUP($A47,'Import OffPeak change'!$A$106:GD$202,181,FALSE)))</f>
        <v>0</v>
      </c>
      <c r="FZ47" s="6">
        <f>IF(ISERROR(VLOOKUP($A47,'Import OffPeak'!$A$3:GE$99,182,FALSE)-VLOOKUP($A47,'Import OffPeak change'!$A$106:GE$202,182,FALSE)),0,(VLOOKUP($A47,'Import OffPeak'!$A$3:GE$99,182,FALSE)-VLOOKUP($A47,'Import OffPeak change'!$A$106:GE$202,182,FALSE)))</f>
        <v>0</v>
      </c>
      <c r="GA47" s="6">
        <f>IF(ISERROR(VLOOKUP($A47,'Import OffPeak'!$A$3:GF$99,183,FALSE)-VLOOKUP($A47,'Import OffPeak change'!$A$106:GF$202,183,FALSE)),0,(VLOOKUP($A47,'Import OffPeak'!$A$3:GF$99,183,FALSE)-VLOOKUP($A47,'Import OffPeak change'!$A$106:GF$202,183,FALSE)))</f>
        <v>0</v>
      </c>
      <c r="GB47" s="6">
        <f>IF(ISERROR(VLOOKUP($A47,'Import OffPeak'!$A$3:GG$99,184,FALSE)-VLOOKUP($A47,'Import OffPeak change'!$A$106:GG$202,184,FALSE)),0,(VLOOKUP($A47,'Import OffPeak'!$A$3:GG$99,184,FALSE)-VLOOKUP($A47,'Import OffPeak change'!$A$106:GG$202,184,FALSE)))</f>
        <v>0</v>
      </c>
      <c r="GC47" s="6">
        <f>IF(ISERROR(VLOOKUP($A47,'Import OffPeak'!$A$3:GH$99,185,FALSE)-VLOOKUP($A47,'Import OffPeak change'!$A$106:GH$202,185,FALSE)),0,(VLOOKUP($A47,'Import OffPeak'!$A$3:GH$99,185,FALSE)-VLOOKUP($A47,'Import OffPeak change'!$A$106:GH$202,185,FALSE)))</f>
        <v>0</v>
      </c>
      <c r="GD47" s="6">
        <f>IF(ISERROR(VLOOKUP($A47,'Import OffPeak'!$A$3:GI$99,186,FALSE)-VLOOKUP($A47,'Import OffPeak change'!$A$106:GI$202,186,FALSE)),0,(VLOOKUP($A47,'Import OffPeak'!$A$3:GI$99,186,FALSE)-VLOOKUP($A47,'Import OffPeak change'!$A$106:GI$202,186,FALSE)))</f>
        <v>0</v>
      </c>
      <c r="GE47" s="6">
        <f>IF(ISERROR(VLOOKUP($A47,'Import OffPeak'!$A$3:GJ$99,187,FALSE)-VLOOKUP($A47,'Import OffPeak change'!$A$106:GJ$202,187,FALSE)),0,(VLOOKUP($A47,'Import OffPeak'!$A$3:GJ$99,187,FALSE)-VLOOKUP($A47,'Import OffPeak change'!$A$106:GJ$202,187,FALSE)))</f>
        <v>0</v>
      </c>
      <c r="GF47" s="6">
        <f>IF(ISERROR(VLOOKUP($A47,'Import OffPeak'!$A$3:GK$99,188,FALSE)-VLOOKUP($A47,'Import OffPeak change'!$A$106:GK$202,188,FALSE)),0,(VLOOKUP($A47,'Import OffPeak'!$A$3:GK$99,188,FALSE)-VLOOKUP($A47,'Import OffPeak change'!$A$106:GK$202,188,FALSE)))</f>
        <v>0</v>
      </c>
      <c r="GG47" s="6">
        <f>IF(ISERROR(VLOOKUP($A47,'Import OffPeak'!$A$3:GL$99,189,FALSE)-VLOOKUP($A47,'Import OffPeak change'!$A$106:GL$202,189,FALSE)),0,(VLOOKUP($A47,'Import OffPeak'!$A$3:GL$99,189,FALSE)-VLOOKUP($A47,'Import OffPeak change'!$A$106:GL$202,189,FALSE)))</f>
        <v>0</v>
      </c>
      <c r="GH47" s="6">
        <f>IF(ISERROR(VLOOKUP($A47,'Import OffPeak'!$A$3:GM$99,190,FALSE)-VLOOKUP($A47,'Import OffPeak change'!$A$106:GM$202,190,FALSE)),0,(VLOOKUP($A47,'Import OffPeak'!$A$3:GM$99,190,FALSE)-VLOOKUP($A47,'Import OffPeak change'!$A$106:GM$202,190,FALSE)))</f>
        <v>0</v>
      </c>
      <c r="GI47" s="6">
        <f>IF(ISERROR(VLOOKUP($A47,'Import OffPeak'!$A$3:GN$99,191,FALSE)-VLOOKUP($A47,'Import OffPeak change'!$A$106:GN$202,191,FALSE)),0,(VLOOKUP($A47,'Import OffPeak'!$A$3:GN$99,191,FALSE)-VLOOKUP($A47,'Import OffPeak change'!$A$106:GN$202,191,FALSE)))</f>
        <v>0</v>
      </c>
      <c r="GJ47" s="6">
        <f>IF(ISERROR(VLOOKUP($A47,'Import OffPeak'!$A$3:GO$99,192,FALSE)-VLOOKUP($A47,'Import OffPeak change'!$A$106:GO$202,192,FALSE)),0,(VLOOKUP($A47,'Import OffPeak'!$A$3:GO$99,192,FALSE)-VLOOKUP($A47,'Import OffPeak change'!$A$106:GO$202,192,FALSE)))</f>
        <v>0</v>
      </c>
      <c r="GK47" s="6">
        <f>IF(ISERROR(VLOOKUP($A47,'Import OffPeak'!$A$3:GP$99,193,FALSE)-VLOOKUP($A47,'Import OffPeak change'!$A$106:GP$202,193,FALSE)),0,(VLOOKUP($A47,'Import OffPeak'!$A$3:GP$99,193,FALSE)-VLOOKUP($A47,'Import OffPeak change'!$A$106:GP$202,193,FALSE)))</f>
        <v>0</v>
      </c>
      <c r="GL47" s="6">
        <f>IF(ISERROR(VLOOKUP($A47,'Import OffPeak'!$A$3:GQ$99,194,FALSE)-VLOOKUP($A47,'Import OffPeak change'!$A$106:GQ$202,194,FALSE)),0,(VLOOKUP($A47,'Import OffPeak'!$A$3:GQ$99,194,FALSE)-VLOOKUP($A47,'Import OffPeak change'!$A$106:GQ$202,194,FALSE)))</f>
        <v>0</v>
      </c>
      <c r="GM47" s="6">
        <f>IF(ISERROR(VLOOKUP($A47,'Import OffPeak'!$A$3:GR$99,195,FALSE)-VLOOKUP($A47,'Import OffPeak change'!$A$106:GR$202,195,FALSE)),0,(VLOOKUP($A47,'Import OffPeak'!$A$3:GR$99,195,FALSE)-VLOOKUP($A47,'Import OffPeak change'!$A$106:GR$202,195,FALSE)))</f>
        <v>0</v>
      </c>
      <c r="GN47" s="6">
        <f>IF(ISERROR(VLOOKUP($A47,'Import OffPeak'!$A$3:GS$99,196,FALSE)-VLOOKUP($A47,'Import OffPeak change'!$A$106:GS$202,196,FALSE)),0,(VLOOKUP($A47,'Import OffPeak'!$A$3:GS$99,196,FALSE)-VLOOKUP($A47,'Import OffPeak change'!$A$106:GS$202,196,FALSE)))</f>
        <v>0</v>
      </c>
      <c r="GO47" s="6">
        <f>IF(ISERROR(VLOOKUP($A47,'Import OffPeak'!$A$3:GT$99,197,FALSE)-VLOOKUP($A47,'Import OffPeak change'!$A$106:GT$202,197,FALSE)),0,(VLOOKUP($A47,'Import OffPeak'!$A$3:GT$99,197,FALSE)-VLOOKUP($A47,'Import OffPeak change'!$A$106:GT$202,197,FALSE)))</f>
        <v>0</v>
      </c>
      <c r="GP47" s="6">
        <f>IF(ISERROR(VLOOKUP($A47,'Import OffPeak'!$A$3:GU$99,198,FALSE)-VLOOKUP($A47,'Import OffPeak change'!$A$106:GU$202,198,FALSE)),0,(VLOOKUP($A47,'Import OffPeak'!$A$3:GU$99,198,FALSE)-VLOOKUP($A47,'Import OffPeak change'!$A$106:GU$202,198,FALSE)))</f>
        <v>0</v>
      </c>
      <c r="GQ47" s="6">
        <f>IF(ISERROR(VLOOKUP($A47,'Import OffPeak'!$A$3:GV$99,199,FALSE)-VLOOKUP($A47,'Import OffPeak change'!$A$106:GV$202,199,FALSE)),0,(VLOOKUP($A47,'Import OffPeak'!$A$3:GV$99,199,FALSE)-VLOOKUP($A47,'Import OffPeak change'!$A$106:GV$202,199,FALSE)))</f>
        <v>0</v>
      </c>
      <c r="GR47" s="6">
        <f>IF(ISERROR(VLOOKUP($A47,'Import OffPeak'!$A$3:GW$99,200,FALSE)-VLOOKUP($A47,'Import OffPeak change'!$A$106:GW$202,200,FALSE)),0,(VLOOKUP($A47,'Import OffPeak'!$A$3:GW$99,200,FALSE)-VLOOKUP($A47,'Import OffPeak change'!$A$106:GW$202,200,FALSE)))</f>
        <v>0</v>
      </c>
      <c r="GS47" s="6">
        <f>IF(ISERROR(VLOOKUP($A47,'Import OffPeak'!$A$3:GX$99,201,FALSE)-VLOOKUP($A47,'Import OffPeak change'!$A$106:GX$202,201,FALSE)),0,(VLOOKUP($A47,'Import OffPeak'!$A$3:GX$99,201,FALSE)-VLOOKUP($A47,'Import OffPeak change'!$A$106:GX$202,201,FALSE)))</f>
        <v>0</v>
      </c>
      <c r="GT47" s="6">
        <f>IF(ISERROR(VLOOKUP($A47,'Import OffPeak'!$A$3:GY$99,202,FALSE)-VLOOKUP($A47,'Import OffPeak change'!$A$106:GY$202,202,FALSE)),0,(VLOOKUP($A47,'Import OffPeak'!$A$3:GY$99,202,FALSE)-VLOOKUP($A47,'Import OffPeak change'!$A$106:GY$202,202,FALSE)))</f>
        <v>0</v>
      </c>
      <c r="GU47" s="6">
        <f>IF(ISERROR(VLOOKUP($A47,'Import OffPeak'!$A$3:GZ$99,203,FALSE)-VLOOKUP($A47,'Import OffPeak change'!$A$106:GZ$202,203,FALSE)),0,(VLOOKUP($A47,'Import OffPeak'!$A$3:GZ$99,203,FALSE)-VLOOKUP($A47,'Import OffPeak change'!$A$106:GZ$202,203,FALSE)))</f>
        <v>0</v>
      </c>
      <c r="GV47" s="6">
        <f>IF(ISERROR(VLOOKUP($A47,'Import OffPeak'!$A$3:HA$99,204,FALSE)-VLOOKUP($A47,'Import OffPeak change'!$A$106:HA$202,204,FALSE)),0,(VLOOKUP($A47,'Import OffPeak'!$A$3:HA$99,204,FALSE)-VLOOKUP($A47,'Import OffPeak change'!$A$106:HA$202,204,FALSE)))</f>
        <v>0</v>
      </c>
      <c r="GW47" s="6">
        <f>IF(ISERROR(VLOOKUP($A47,'Import OffPeak'!$A$3:HB$99,205,FALSE)-VLOOKUP($A47,'Import OffPeak change'!$A$106:HB$202,205,FALSE)),0,(VLOOKUP($A47,'Import OffPeak'!$A$3:HB$99,205,FALSE)-VLOOKUP($A47,'Import OffPeak change'!$A$106:HB$202,205,FALSE)))</f>
        <v>0</v>
      </c>
      <c r="GX47" s="6">
        <f>IF(ISERROR(VLOOKUP($A47,'Import OffPeak'!$A$3:HC$99,206,FALSE)-VLOOKUP($A47,'Import OffPeak change'!$A$106:HC$202,206,FALSE)),0,(VLOOKUP($A47,'Import OffPeak'!$A$3:HC$99,206,FALSE)-VLOOKUP($A47,'Import OffPeak change'!$A$106:HC$202,206,FALSE)))</f>
        <v>0</v>
      </c>
      <c r="GY47" s="6">
        <f>IF(ISERROR(VLOOKUP($A47,'Import OffPeak'!$A$3:HD$99,207,FALSE)-VLOOKUP($A47,'Import OffPeak change'!$A$106:HD$202,207,FALSE)),0,(VLOOKUP($A47,'Import OffPeak'!$A$3:HD$99,207,FALSE)-VLOOKUP($A47,'Import OffPeak change'!$A$106:HD$202,207,FALSE)))</f>
        <v>0</v>
      </c>
      <c r="GZ47" s="6">
        <f>IF(ISERROR(VLOOKUP($A47,'Import OffPeak'!$A$3:HE$99,208,FALSE)-VLOOKUP($A47,'Import OffPeak change'!$A$106:HE$202,208,FALSE)),0,(VLOOKUP($A47,'Import OffPeak'!$A$3:HE$99,208,FALSE)-VLOOKUP($A47,'Import OffPeak change'!$A$106:HE$202,208,FALSE)))</f>
        <v>0</v>
      </c>
      <c r="HA47" s="6">
        <f>IF(ISERROR(VLOOKUP($A47,'Import OffPeak'!$A$3:HF$99,209,FALSE)-VLOOKUP($A47,'Import OffPeak change'!$A$106:HF$202,209,FALSE)),0,(VLOOKUP($A47,'Import OffPeak'!$A$3:HF$99,209,FALSE)-VLOOKUP($A47,'Import OffPeak change'!$A$106:HF$202,209,FALSE)))</f>
        <v>0</v>
      </c>
      <c r="HB47" s="6">
        <f>IF(ISERROR(VLOOKUP($A47,'Import OffPeak'!$A$3:HG$99,210,FALSE)-VLOOKUP($A47,'Import OffPeak change'!$A$106:HG$202,210,FALSE)),0,(VLOOKUP($A47,'Import OffPeak'!$A$3:HG$99,210,FALSE)-VLOOKUP($A47,'Import OffPeak change'!$A$106:HG$202,210,FALSE)))</f>
        <v>0</v>
      </c>
      <c r="HC47" s="6">
        <f>IF(ISERROR(VLOOKUP($A47,'Import OffPeak'!$A$3:HH$99,211,FALSE)-VLOOKUP($A47,'Import OffPeak change'!$A$106:HH$202,211,FALSE)),0,(VLOOKUP($A47,'Import OffPeak'!$A$3:HH$99,211,FALSE)-VLOOKUP($A47,'Import OffPeak change'!$A$106:HH$202,211,FALSE)))</f>
        <v>0</v>
      </c>
      <c r="HD47" s="6">
        <f>IF(ISERROR(VLOOKUP($A47,'Import OffPeak'!$A$3:HI$99,212,FALSE)-VLOOKUP($A47,'Import OffPeak change'!$A$106:HI$202,212,FALSE)),0,(VLOOKUP($A47,'Import OffPeak'!$A$3:HI$99,212,FALSE)-VLOOKUP($A47,'Import OffPeak change'!$A$106:HI$202,212,FALSE)))</f>
        <v>0</v>
      </c>
      <c r="HE47" s="6">
        <f>IF(ISERROR(VLOOKUP($A47,'Import OffPeak'!$A$3:HJ$99,213,FALSE)-VLOOKUP($A47,'Import OffPeak change'!$A$106:HJ$202,213,FALSE)),0,(VLOOKUP($A47,'Import OffPeak'!$A$3:HJ$99,213,FALSE)-VLOOKUP($A47,'Import OffPeak change'!$A$106:HJ$202,213,FALSE)))</f>
        <v>0</v>
      </c>
      <c r="HF47" s="6">
        <f>IF(ISERROR(VLOOKUP($A47,'Import OffPeak'!$A$3:HK$99,214,FALSE)-VLOOKUP($A47,'Import OffPeak change'!$A$106:HK$202,214,FALSE)),0,(VLOOKUP($A47,'Import OffPeak'!$A$3:HK$99,214,FALSE)-VLOOKUP($A47,'Import OffPeak change'!$A$106:HK$202,214,FALSE)))</f>
        <v>0</v>
      </c>
      <c r="HG47" s="6">
        <f>IF(ISERROR(VLOOKUP($A47,'Import OffPeak'!$A$3:HL$99,215,FALSE)-VLOOKUP($A47,'Import OffPeak change'!$A$106:HL$202,215,FALSE)),0,(VLOOKUP($A47,'Import OffPeak'!$A$3:HL$99,215,FALSE)-VLOOKUP($A47,'Import OffPeak change'!$A$106:HL$202,215,FALSE)))</f>
        <v>0</v>
      </c>
      <c r="HH47" s="6">
        <f>IF(ISERROR(VLOOKUP($A47,'Import OffPeak'!$A$3:HM$99,216,FALSE)-VLOOKUP($A47,'Import OffPeak change'!$A$106:HM$202,216,FALSE)),0,(VLOOKUP($A47,'Import OffPeak'!$A$3:HM$99,216,FALSE)-VLOOKUP($A47,'Import OffPeak change'!$A$106:HM$202,216,FALSE)))</f>
        <v>0</v>
      </c>
      <c r="HI47" s="6">
        <f>IF(ISERROR(VLOOKUP($A47,'Import OffPeak'!$A$3:HN$99,217,FALSE)-VLOOKUP($A47,'Import OffPeak change'!$A$106:HN$202,217,FALSE)),0,(VLOOKUP($A47,'Import OffPeak'!$A$3:HN$99,217,FALSE)-VLOOKUP($A47,'Import OffPeak change'!$A$106:HN$202,217,FALSE)))</f>
        <v>0</v>
      </c>
      <c r="HJ47" s="6">
        <f>IF(ISERROR(VLOOKUP($A47,'Import OffPeak'!$A$3:HO$99,218,FALSE)-VLOOKUP($A47,'Import OffPeak change'!$A$106:HO$202,218,FALSE)),0,(VLOOKUP($A47,'Import OffPeak'!$A$3:HO$99,218,FALSE)-VLOOKUP($A47,'Import OffPeak change'!$A$106:HO$202,218,FALSE)))</f>
        <v>0</v>
      </c>
      <c r="HK47" s="6">
        <f>IF(ISERROR(VLOOKUP($A47,'Import OffPeak'!$A$3:HP$99,219,FALSE)-VLOOKUP($A47,'Import OffPeak change'!$A$106:HP$202,219,FALSE)),0,(VLOOKUP($A47,'Import OffPeak'!$A$3:HP$99,219,FALSE)-VLOOKUP($A47,'Import OffPeak change'!$A$106:HP$202,219,FALSE)))</f>
        <v>0</v>
      </c>
      <c r="HL47" s="6">
        <f>IF(ISERROR(VLOOKUP($A47,'Import OffPeak'!$A$3:HQ$99,220,FALSE)-VLOOKUP($A47,'Import OffPeak change'!$A$106:HQ$202,220,FALSE)),0,(VLOOKUP($A47,'Import OffPeak'!$A$3:HQ$99,220,FALSE)-VLOOKUP($A47,'Import OffPeak change'!$A$106:HQ$202,220,FALSE)))</f>
        <v>0</v>
      </c>
      <c r="HM47" s="6">
        <f>IF(ISERROR(VLOOKUP($A47,'Import OffPeak'!$A$3:HR$99,221,FALSE)-VLOOKUP($A47,'Import OffPeak change'!$A$106:HR$202,221,FALSE)),0,(VLOOKUP($A47,'Import OffPeak'!$A$3:HR$99,221,FALSE)-VLOOKUP($A47,'Import OffPeak change'!$A$106:HR$202,221,FALSE)))</f>
        <v>0</v>
      </c>
      <c r="HN47" s="6">
        <f>IF(ISERROR(VLOOKUP($A47,'Import OffPeak'!$A$3:HS$99,222,FALSE)-VLOOKUP($A47,'Import OffPeak change'!$A$106:HS$202,222,FALSE)),0,(VLOOKUP($A47,'Import OffPeak'!$A$3:HS$99,222,FALSE)-VLOOKUP($A47,'Import OffPeak change'!$A$106:HS$202,222,FALSE)))</f>
        <v>0</v>
      </c>
      <c r="HO47" s="6">
        <f>IF(ISERROR(VLOOKUP($A47,'Import OffPeak'!$A$3:HT$99,223,FALSE)-VLOOKUP($A47,'Import OffPeak change'!$A$106:HT$202,223,FALSE)),0,(VLOOKUP($A47,'Import OffPeak'!$A$3:HT$99,223,FALSE)-VLOOKUP($A47,'Import OffPeak change'!$A$106:HT$202,223,FALSE)))</f>
        <v>0</v>
      </c>
      <c r="HP47" s="6">
        <f>IF(ISERROR(VLOOKUP($A47,'Import OffPeak'!$A$3:HU$99,224,FALSE)-VLOOKUP($A47,'Import OffPeak change'!$A$106:HU$202,224,FALSE)),0,(VLOOKUP($A47,'Import OffPeak'!$A$3:HU$99,224,FALSE)-VLOOKUP($A47,'Import OffPeak change'!$A$106:HU$202,224,FALSE)))</f>
        <v>0</v>
      </c>
      <c r="HQ47" s="6">
        <f>IF(ISERROR(VLOOKUP($A47,'Import OffPeak'!$A$3:HV$99,225,FALSE)-VLOOKUP($A47,'Import OffPeak change'!$A$106:HV$202,225,FALSE)),0,(VLOOKUP($A47,'Import OffPeak'!$A$3:HV$99,225,FALSE)-VLOOKUP($A47,'Import OffPeak change'!$A$106:HV$202,225,FALSE)))</f>
        <v>0</v>
      </c>
      <c r="HR47" s="6">
        <f>IF(ISERROR(VLOOKUP($A47,'Import OffPeak'!$A$3:HW$99,226,FALSE)-VLOOKUP($A47,'Import OffPeak change'!$A$106:HW$202,226,FALSE)),0,(VLOOKUP($A47,'Import OffPeak'!$A$3:HW$99,226,FALSE)-VLOOKUP($A47,'Import OffPeak change'!$A$106:HW$202,226,FALSE)))</f>
        <v>0</v>
      </c>
      <c r="HS47" s="6">
        <f>IF(ISERROR(VLOOKUP($A47,'Import OffPeak'!$A$3:HX$99,227,FALSE)-VLOOKUP($A47,'Import OffPeak change'!$A$106:HX$202,227,FALSE)),0,(VLOOKUP($A47,'Import OffPeak'!$A$3:HX$99,227,FALSE)-VLOOKUP($A47,'Import OffPeak change'!$A$106:HX$202,227,FALSE)))</f>
        <v>0</v>
      </c>
      <c r="HT47" s="6">
        <f>IF(ISERROR(VLOOKUP($A47,'Import OffPeak'!$A$3:HY$99,228,FALSE)-VLOOKUP($A47,'Import OffPeak change'!$A$106:HY$202,228,FALSE)),0,(VLOOKUP($A47,'Import OffPeak'!$A$3:HY$99,228,FALSE)-VLOOKUP($A47,'Import OffPeak change'!$A$106:HY$202,228,FALSE)))</f>
        <v>0</v>
      </c>
      <c r="HU47" s="6">
        <f>IF(ISERROR(VLOOKUP($A47,'Import OffPeak'!$A$3:HZ$99,229,FALSE)-VLOOKUP($A47,'Import OffPeak change'!$A$106:HZ$202,229,FALSE)),0,(VLOOKUP($A47,'Import OffPeak'!$A$3:HZ$99,229,FALSE)-VLOOKUP($A47,'Import OffPeak change'!$A$106:HZ$202,229,FALSE)))</f>
        <v>0</v>
      </c>
      <c r="HV47" s="6">
        <f>IF(ISERROR(VLOOKUP($A47,'Import OffPeak'!$A$3:IA$99,230,FALSE)-VLOOKUP($A47,'Import OffPeak change'!$A$106:IA$202,230,FALSE)),0,(VLOOKUP($A47,'Import OffPeak'!$A$3:IA$99,230,FALSE)-VLOOKUP($A47,'Import OffPeak change'!$A$106:IA$202,230,FALSE)))</f>
        <v>0</v>
      </c>
      <c r="HW47" s="6">
        <f>IF(ISERROR(VLOOKUP($A47,'Import OffPeak'!$A$3:IB$99,231,FALSE)-VLOOKUP($A47,'Import OffPeak change'!$A$106:IB$202,231,FALSE)),0,(VLOOKUP($A47,'Import OffPeak'!$A$3:IB$99,231,FALSE)-VLOOKUP($A47,'Import OffPeak change'!$A$106:IB$202,231,FALSE)))</f>
        <v>0</v>
      </c>
      <c r="HX47" s="6">
        <f>IF(ISERROR(VLOOKUP($A47,'Import OffPeak'!$A$3:IC$99,232,FALSE)-VLOOKUP($A47,'Import OffPeak change'!$A$106:IC$202,232,FALSE)),0,(VLOOKUP($A47,'Import OffPeak'!$A$3:IC$99,232,FALSE)-VLOOKUP($A47,'Import OffPeak change'!$A$106:IC$202,232,FALSE)))</f>
        <v>0</v>
      </c>
      <c r="HY47" s="6">
        <f>IF(ISERROR(VLOOKUP($A47,'Import OffPeak'!$A$3:ID$99,233,FALSE)-VLOOKUP($A47,'Import OffPeak change'!$A$106:ID$202,233,FALSE)),0,(VLOOKUP($A47,'Import OffPeak'!$A$3:ID$99,233,FALSE)-VLOOKUP($A47,'Import OffPeak change'!$A$106:ID$202,233,FALSE)))</f>
        <v>0</v>
      </c>
      <c r="HZ47" s="6">
        <f>IF(ISERROR(VLOOKUP($A47,'Import OffPeak'!$A$3:IE$99,234,FALSE)-VLOOKUP($A47,'Import OffPeak change'!$A$106:IE$202,234,FALSE)),0,(VLOOKUP($A47,'Import OffPeak'!$A$3:IE$99,234,FALSE)-VLOOKUP($A47,'Import OffPeak change'!$A$106:IE$202,234,FALSE)))</f>
        <v>0</v>
      </c>
      <c r="IA47" s="6">
        <f>IF(ISERROR(VLOOKUP($A47,'Import OffPeak'!$A$3:IF$99,235,FALSE)-VLOOKUP($A47,'Import OffPeak change'!$A$106:IF$202,235,FALSE)),0,(VLOOKUP($A47,'Import OffPeak'!$A$3:IF$99,235,FALSE)-VLOOKUP($A47,'Import OffPeak change'!$A$106:IF$202,235,FALSE)))</f>
        <v>0</v>
      </c>
      <c r="IB47" s="6">
        <f>IF(ISERROR(VLOOKUP($A47,'Import OffPeak'!$A$3:IG$99,236,FALSE)-VLOOKUP($A47,'Import OffPeak change'!$A$106:IG$202,236,FALSE)),0,(VLOOKUP($A47,'Import OffPeak'!$A$3:IG$99,236,FALSE)-VLOOKUP($A47,'Import OffPeak change'!$A$106:IG$202,236,FALSE)))</f>
        <v>0</v>
      </c>
      <c r="IC47" s="6">
        <f>IF(ISERROR(VLOOKUP($A47,'Import OffPeak'!$A$3:IH$99,237,FALSE)-VLOOKUP($A47,'Import OffPeak change'!$A$106:IH$202,237,FALSE)),0,(VLOOKUP($A47,'Import OffPeak'!$A$3:IH$99,237,FALSE)-VLOOKUP($A47,'Import OffPeak change'!$A$106:IH$202,237,FALSE)))</f>
        <v>0</v>
      </c>
      <c r="ID47" s="6">
        <f>IF(ISERROR(VLOOKUP($A47,'Import OffPeak'!$A$3:II$99,238,FALSE)-VLOOKUP($A47,'Import OffPeak change'!$A$106:II$202,238,FALSE)),0,(VLOOKUP($A47,'Import OffPeak'!$A$3:II$99,238,FALSE)-VLOOKUP($A47,'Import OffPeak change'!$A$106:II$202,238,FALSE)))</f>
        <v>0</v>
      </c>
      <c r="IE47" s="6">
        <f>IF(ISERROR(VLOOKUP($A47,'Import OffPeak'!$A$3:IJ$99,239,FALSE)-VLOOKUP($A47,'Import OffPeak change'!$A$106:IJ$202,239,FALSE)),0,(VLOOKUP($A47,'Import OffPeak'!$A$3:IJ$99,239,FALSE)-VLOOKUP($A47,'Import OffPeak change'!$A$106:IJ$202,239,FALSE)))</f>
        <v>0</v>
      </c>
    </row>
    <row r="48" spans="1:239">
      <c r="A48" s="168" t="str">
        <f>IF('Import OffPeak'!A45=0,"",'Import OffPeak'!A45)</f>
        <v/>
      </c>
      <c r="B48" s="6"/>
      <c r="C48" s="6"/>
      <c r="D48" s="6"/>
      <c r="E48" s="6"/>
      <c r="F48" s="6"/>
      <c r="G48" s="6">
        <f>IF(ISERROR(VLOOKUP($A48,'Import OffPeak'!$A$3:L$99,7,FALSE)-VLOOKUP($A48,'Import OffPeak change'!$A$106:L$202,7,FALSE)),0,(VLOOKUP($A48,'Import OffPeak'!$A$3:L$99,7,FALSE)-VLOOKUP($A48,'Import OffPeak change'!$A$106:L$202,7,FALSE)))</f>
        <v>0</v>
      </c>
      <c r="H48" s="6">
        <f>IF(ISERROR(VLOOKUP($A48,'Import OffPeak'!$A$3:M$99,8,FALSE)-VLOOKUP($A48,'Import OffPeak change'!$A$106:M$202,8,FALSE)),0,(VLOOKUP($A48,'Import OffPeak'!$A$3:M$99,8,FALSE)-VLOOKUP($A48,'Import OffPeak change'!$A$106:M$202,8,FALSE)))</f>
        <v>0</v>
      </c>
      <c r="I48" s="6">
        <f>IF(ISERROR(VLOOKUP($A48,'Import OffPeak'!$A$3:N$99,9,FALSE)-VLOOKUP($A48,'Import OffPeak change'!$A$106:N$202,9,FALSE)),0,(VLOOKUP($A48,'Import OffPeak'!$A$3:N$99,9,FALSE)-VLOOKUP($A48,'Import OffPeak change'!$A$106:N$202,9,FALSE)))</f>
        <v>0</v>
      </c>
      <c r="J48" s="6">
        <f>IF(ISERROR(VLOOKUP($A48,'Import OffPeak'!$A$3:O$99,10,FALSE)-VLOOKUP($A48,'Import OffPeak change'!$A$106:O$202,10,FALSE)),0,(VLOOKUP($A48,'Import OffPeak'!$A$3:O$99,10,FALSE)-VLOOKUP($A48,'Import OffPeak change'!$A$106:O$202,10,FALSE)))</f>
        <v>0</v>
      </c>
      <c r="K48" s="6">
        <f>IF(ISERROR(VLOOKUP($A48,'Import OffPeak'!$A$3:P$99,11,FALSE)-VLOOKUP($A48,'Import OffPeak change'!$A$106:P$202,11,FALSE)),0,(VLOOKUP($A48,'Import OffPeak'!$A$3:P$99,11,FALSE)-VLOOKUP($A48,'Import OffPeak change'!$A$106:P$202,11,FALSE)))</f>
        <v>0</v>
      </c>
      <c r="L48" s="6">
        <f>IF(ISERROR(VLOOKUP($A48,'Import OffPeak'!$A$3:Q$99,12,FALSE)-VLOOKUP($A48,'Import OffPeak change'!$A$106:Q$202,12,FALSE)),0,(VLOOKUP($A48,'Import OffPeak'!$A$3:Q$99,12,FALSE)-VLOOKUP($A48,'Import OffPeak change'!$A$106:Q$202,12,FALSE)))</f>
        <v>0</v>
      </c>
      <c r="M48" s="6">
        <f>IF(ISERROR(VLOOKUP($A48,'Import OffPeak'!$A$3:R$99,13,FALSE)-VLOOKUP($A48,'Import OffPeak change'!$A$106:R$202,13,FALSE)),0,(VLOOKUP($A48,'Import OffPeak'!$A$3:R$99,13,FALSE)-VLOOKUP($A48,'Import OffPeak change'!$A$106:R$202,13,FALSE)))</f>
        <v>0</v>
      </c>
      <c r="N48" s="6">
        <f>IF(ISERROR(VLOOKUP($A48,'Import OffPeak'!$A$3:S$99,14,FALSE)-VLOOKUP($A48,'Import OffPeak change'!$A$106:S$202,14,FALSE)),0,(VLOOKUP($A48,'Import OffPeak'!$A$3:S$99,14,FALSE)-VLOOKUP($A48,'Import OffPeak change'!$A$106:S$202,14,FALSE)))</f>
        <v>0</v>
      </c>
      <c r="O48" s="6">
        <f>IF(ISERROR(VLOOKUP($A48,'Import OffPeak'!$A$3:T$99,15,FALSE)-VLOOKUP($A48,'Import OffPeak change'!$A$106:T$202,15,FALSE)),0,(VLOOKUP($A48,'Import OffPeak'!$A$3:T$99,15,FALSE)-VLOOKUP($A48,'Import OffPeak change'!$A$106:T$202,15,FALSE)))</f>
        <v>0</v>
      </c>
      <c r="P48" s="6">
        <f>IF(ISERROR(VLOOKUP($A48,'Import OffPeak'!$A$3:U$99,16,FALSE)-VLOOKUP($A48,'Import OffPeak change'!$A$106:U$202,16,FALSE)),0,(VLOOKUP($A48,'Import OffPeak'!$A$3:U$99,16,FALSE)-VLOOKUP($A48,'Import OffPeak change'!$A$106:U$202,16,FALSE)))</f>
        <v>0</v>
      </c>
      <c r="Q48" s="6">
        <f>IF(ISERROR(VLOOKUP($A48,'Import OffPeak'!$A$3:V$99,17,FALSE)-VLOOKUP($A48,'Import OffPeak change'!$A$106:V$202,17,FALSE)),0,(VLOOKUP($A48,'Import OffPeak'!$A$3:V$99,17,FALSE)-VLOOKUP($A48,'Import OffPeak change'!$A$106:V$202,17,FALSE)))</f>
        <v>0</v>
      </c>
      <c r="R48" s="6">
        <f>IF(ISERROR(VLOOKUP($A48,'Import OffPeak'!$A$3:W$99,18,FALSE)-VLOOKUP($A48,'Import OffPeak change'!$A$106:W$202,18,FALSE)),0,(VLOOKUP($A48,'Import OffPeak'!$A$3:W$99,18,FALSE)-VLOOKUP($A48,'Import OffPeak change'!$A$106:W$202,18,FALSE)))</f>
        <v>0</v>
      </c>
      <c r="S48" s="6">
        <f>IF(ISERROR(VLOOKUP($A48,'Import OffPeak'!$A$3:X$99,19,FALSE)-VLOOKUP($A48,'Import OffPeak change'!$A$106:X$202,19,FALSE)),0,(VLOOKUP($A48,'Import OffPeak'!$A$3:X$99,19,FALSE)-VLOOKUP($A48,'Import OffPeak change'!$A$106:X$202,19,FALSE)))</f>
        <v>0</v>
      </c>
      <c r="T48" s="6">
        <f>IF(ISERROR(VLOOKUP($A48,'Import OffPeak'!$A$3:Y$99,20,FALSE)-VLOOKUP($A48,'Import OffPeak change'!$A$106:Y$202,20,FALSE)),0,(VLOOKUP($A48,'Import OffPeak'!$A$3:Y$99,20,FALSE)-VLOOKUP($A48,'Import OffPeak change'!$A$106:Y$202,20,FALSE)))</f>
        <v>0</v>
      </c>
      <c r="U48" s="6">
        <f>IF(ISERROR(VLOOKUP($A48,'Import OffPeak'!$A$3:Z$99,21,FALSE)-VLOOKUP($A48,'Import OffPeak change'!$A$106:Z$202,21,FALSE)),0,(VLOOKUP($A48,'Import OffPeak'!$A$3:Z$99,21,FALSE)-VLOOKUP($A48,'Import OffPeak change'!$A$106:Z$202,21,FALSE)))</f>
        <v>0</v>
      </c>
      <c r="V48" s="6">
        <f>IF(ISERROR(VLOOKUP($A48,'Import OffPeak'!$A$3:AA$99,22,FALSE)-VLOOKUP($A48,'Import OffPeak change'!$A$106:AA$202,22,FALSE)),0,(VLOOKUP($A48,'Import OffPeak'!$A$3:AA$99,22,FALSE)-VLOOKUP($A48,'Import OffPeak change'!$A$106:AA$202,22,FALSE)))</f>
        <v>0</v>
      </c>
      <c r="W48" s="6">
        <f>IF(ISERROR(VLOOKUP($A48,'Import OffPeak'!$A$3:AB$99,23,FALSE)-VLOOKUP($A48,'Import OffPeak change'!$A$106:AB$202,23,FALSE)),0,(VLOOKUP($A48,'Import OffPeak'!$A$3:AB$99,23,FALSE)-VLOOKUP($A48,'Import OffPeak change'!$A$106:AB$202,23,FALSE)))</f>
        <v>0</v>
      </c>
      <c r="X48" s="6">
        <f>IF(ISERROR(VLOOKUP($A48,'Import OffPeak'!$A$3:AC$99,24,FALSE)-VLOOKUP($A48,'Import OffPeak change'!$A$106:AC$202,24,FALSE)),0,(VLOOKUP($A48,'Import OffPeak'!$A$3:AC$99,24,FALSE)-VLOOKUP($A48,'Import OffPeak change'!$A$106:AC$202,24,FALSE)))</f>
        <v>0</v>
      </c>
      <c r="Y48" s="6">
        <f>IF(ISERROR(VLOOKUP($A48,'Import OffPeak'!$A$3:AD$99,25,FALSE)-VLOOKUP($A48,'Import OffPeak change'!$A$106:AD$202,25,FALSE)),0,(VLOOKUP($A48,'Import OffPeak'!$A$3:AD$99,25,FALSE)-VLOOKUP($A48,'Import OffPeak change'!$A$106:AD$202,25,FALSE)))</f>
        <v>0</v>
      </c>
      <c r="Z48" s="6">
        <f>IF(ISERROR(VLOOKUP($A48,'Import OffPeak'!$A$3:AE$99,26,FALSE)-VLOOKUP($A48,'Import OffPeak change'!$A$106:AE$202,26,FALSE)),0,(VLOOKUP($A48,'Import OffPeak'!$A$3:AE$99,26,FALSE)-VLOOKUP($A48,'Import OffPeak change'!$A$106:AE$202,26,FALSE)))</f>
        <v>0</v>
      </c>
      <c r="AA48" s="6">
        <f>IF(ISERROR(VLOOKUP($A48,'Import OffPeak'!$A$3:AF$99,27,FALSE)-VLOOKUP($A48,'Import OffPeak change'!$A$106:AF$202,27,FALSE)),0,(VLOOKUP($A48,'Import OffPeak'!$A$3:AF$99,27,FALSE)-VLOOKUP($A48,'Import OffPeak change'!$A$106:AF$202,27,FALSE)))</f>
        <v>0</v>
      </c>
      <c r="AB48" s="6">
        <f>IF(ISERROR(VLOOKUP($A48,'Import OffPeak'!$A$3:AG$99,28,FALSE)-VLOOKUP($A48,'Import OffPeak change'!$A$106:AG$202,28,FALSE)),0,(VLOOKUP($A48,'Import OffPeak'!$A$3:AG$99,28,FALSE)-VLOOKUP($A48,'Import OffPeak change'!$A$106:AG$202,28,FALSE)))</f>
        <v>0</v>
      </c>
      <c r="AC48" s="6">
        <f>IF(ISERROR(VLOOKUP($A48,'Import OffPeak'!$A$3:AH$99,29,FALSE)-VLOOKUP($A48,'Import OffPeak change'!$A$106:AH$202,29,FALSE)),0,(VLOOKUP($A48,'Import OffPeak'!$A$3:AH$99,29,FALSE)-VLOOKUP($A48,'Import OffPeak change'!$A$106:AH$202,29,FALSE)))</f>
        <v>0</v>
      </c>
      <c r="AD48" s="6">
        <f>IF(ISERROR(VLOOKUP($A48,'Import OffPeak'!$A$3:AI$99,30,FALSE)-VLOOKUP($A48,'Import OffPeak change'!$A$106:AI$202,30,FALSE)),0,(VLOOKUP($A48,'Import OffPeak'!$A$3:AI$99,30,FALSE)-VLOOKUP($A48,'Import OffPeak change'!$A$106:AI$202,30,FALSE)))</f>
        <v>0</v>
      </c>
      <c r="AE48" s="6">
        <f>IF(ISERROR(VLOOKUP($A48,'Import OffPeak'!$A$3:AJ$99,31,FALSE)-VLOOKUP($A48,'Import OffPeak change'!$A$106:AJ$202,31,FALSE)),0,(VLOOKUP($A48,'Import OffPeak'!$A$3:AJ$99,31,FALSE)-VLOOKUP($A48,'Import OffPeak change'!$A$106:AJ$202,31,FALSE)))</f>
        <v>0</v>
      </c>
      <c r="AF48" s="6">
        <f>IF(ISERROR(VLOOKUP($A48,'Import OffPeak'!$A$3:AK$99,32,FALSE)-VLOOKUP($A48,'Import OffPeak change'!$A$106:AK$202,32,FALSE)),0,(VLOOKUP($A48,'Import OffPeak'!$A$3:AK$99,32,FALSE)-VLOOKUP($A48,'Import OffPeak change'!$A$106:AK$202,32,FALSE)))</f>
        <v>0</v>
      </c>
      <c r="AG48" s="6">
        <f>IF(ISERROR(VLOOKUP($A48,'Import OffPeak'!$A$3:AL$99,33,FALSE)-VLOOKUP($A48,'Import OffPeak change'!$A$106:AL$202,33,FALSE)),0,(VLOOKUP($A48,'Import OffPeak'!$A$3:AL$99,33,FALSE)-VLOOKUP($A48,'Import OffPeak change'!$A$106:AL$202,33,FALSE)))</f>
        <v>0</v>
      </c>
      <c r="AH48" s="6">
        <f>IF(ISERROR(VLOOKUP($A48,'Import OffPeak'!$A$3:AM$99,34,FALSE)-VLOOKUP($A48,'Import OffPeak change'!$A$106:AM$202,34,FALSE)),0,(VLOOKUP($A48,'Import OffPeak'!$A$3:AM$99,34,FALSE)-VLOOKUP($A48,'Import OffPeak change'!$A$106:AM$202,34,FALSE)))</f>
        <v>0</v>
      </c>
      <c r="AI48" s="6">
        <f>IF(ISERROR(VLOOKUP($A48,'Import OffPeak'!$A$3:AN$99,35,FALSE)-VLOOKUP($A48,'Import OffPeak change'!$A$106:AN$202,35,FALSE)),0,(VLOOKUP($A48,'Import OffPeak'!$A$3:AN$99,35,FALSE)-VLOOKUP($A48,'Import OffPeak change'!$A$106:AN$202,35,FALSE)))</f>
        <v>0</v>
      </c>
      <c r="AJ48" s="6">
        <f>IF(ISERROR(VLOOKUP($A48,'Import OffPeak'!$A$3:AO$99,36,FALSE)-VLOOKUP($A48,'Import OffPeak change'!$A$106:AO$202,36,FALSE)),0,(VLOOKUP($A48,'Import OffPeak'!$A$3:AO$99,36,FALSE)-VLOOKUP($A48,'Import OffPeak change'!$A$106:AO$202,36,FALSE)))</f>
        <v>0</v>
      </c>
      <c r="AK48" s="6">
        <f>IF(ISERROR(VLOOKUP($A48,'Import OffPeak'!$A$3:AP$99,37,FALSE)-VLOOKUP($A48,'Import OffPeak change'!$A$106:AP$202,37,FALSE)),0,(VLOOKUP($A48,'Import OffPeak'!$A$3:AP$99,37,FALSE)-VLOOKUP($A48,'Import OffPeak change'!$A$106:AP$202,37,FALSE)))</f>
        <v>0</v>
      </c>
      <c r="AL48" s="6">
        <f>IF(ISERROR(VLOOKUP($A48,'Import OffPeak'!$A$3:AQ$99,38,FALSE)-VLOOKUP($A48,'Import OffPeak change'!$A$106:AQ$202,38,FALSE)),0,(VLOOKUP($A48,'Import OffPeak'!$A$3:AQ$99,38,FALSE)-VLOOKUP($A48,'Import OffPeak change'!$A$106:AQ$202,38,FALSE)))</f>
        <v>0</v>
      </c>
      <c r="AM48" s="6">
        <f>IF(ISERROR(VLOOKUP($A48,'Import OffPeak'!$A$3:AR$99,39,FALSE)-VLOOKUP($A48,'Import OffPeak change'!$A$106:AR$202,39,FALSE)),0,(VLOOKUP($A48,'Import OffPeak'!$A$3:AR$99,39,FALSE)-VLOOKUP($A48,'Import OffPeak change'!$A$106:AR$202,39,FALSE)))</f>
        <v>0</v>
      </c>
      <c r="AN48" s="6">
        <f>IF(ISERROR(VLOOKUP($A48,'Import OffPeak'!$A$3:AS$99,40,FALSE)-VLOOKUP($A48,'Import OffPeak change'!$A$106:AS$202,40,FALSE)),0,(VLOOKUP($A48,'Import OffPeak'!$A$3:AS$99,40,FALSE)-VLOOKUP($A48,'Import OffPeak change'!$A$106:AS$202,40,FALSE)))</f>
        <v>0</v>
      </c>
      <c r="AO48" s="6">
        <f>IF(ISERROR(VLOOKUP($A48,'Import OffPeak'!$A$3:AT$99,41,FALSE)-VLOOKUP($A48,'Import OffPeak change'!$A$106:AT$202,41,FALSE)),0,(VLOOKUP($A48,'Import OffPeak'!$A$3:AT$99,41,FALSE)-VLOOKUP($A48,'Import OffPeak change'!$A$106:AT$202,41,FALSE)))</f>
        <v>0</v>
      </c>
      <c r="AP48" s="6">
        <f>IF(ISERROR(VLOOKUP($A48,'Import OffPeak'!$A$3:AU$99,42,FALSE)-VLOOKUP($A48,'Import OffPeak change'!$A$106:AU$202,42,FALSE)),0,(VLOOKUP($A48,'Import OffPeak'!$A$3:AU$99,42,FALSE)-VLOOKUP($A48,'Import OffPeak change'!$A$106:AU$202,42,FALSE)))</f>
        <v>0</v>
      </c>
      <c r="AQ48" s="6">
        <f>IF(ISERROR(VLOOKUP($A48,'Import OffPeak'!$A$3:AV$99,43,FALSE)-VLOOKUP($A48,'Import OffPeak change'!$A$106:AV$202,43,FALSE)),0,(VLOOKUP($A48,'Import OffPeak'!$A$3:AV$99,43,FALSE)-VLOOKUP($A48,'Import OffPeak change'!$A$106:AV$202,43,FALSE)))</f>
        <v>0</v>
      </c>
      <c r="AR48" s="6">
        <f>IF(ISERROR(VLOOKUP($A48,'Import OffPeak'!$A$3:AW$99,44,FALSE)-VLOOKUP($A48,'Import OffPeak change'!$A$106:AW$202,44,FALSE)),0,(VLOOKUP($A48,'Import OffPeak'!$A$3:AW$99,44,FALSE)-VLOOKUP($A48,'Import OffPeak change'!$A$106:AW$202,44,FALSE)))</f>
        <v>0</v>
      </c>
      <c r="AS48" s="6">
        <f>IF(ISERROR(VLOOKUP($A48,'Import OffPeak'!$A$3:AX$99,45,FALSE)-VLOOKUP($A48,'Import OffPeak change'!$A$106:AX$202,45,FALSE)),0,(VLOOKUP($A48,'Import OffPeak'!$A$3:AX$99,45,FALSE)-VLOOKUP($A48,'Import OffPeak change'!$A$106:AX$202,45,FALSE)))</f>
        <v>0</v>
      </c>
      <c r="AT48" s="6">
        <f>IF(ISERROR(VLOOKUP($A48,'Import OffPeak'!$A$3:AY$99,46,FALSE)-VLOOKUP($A48,'Import OffPeak change'!$A$106:AY$202,46,FALSE)),0,(VLOOKUP($A48,'Import OffPeak'!$A$3:AY$99,46,FALSE)-VLOOKUP($A48,'Import OffPeak change'!$A$106:AY$202,46,FALSE)))</f>
        <v>0</v>
      </c>
      <c r="AU48" s="6">
        <f>IF(ISERROR(VLOOKUP($A48,'Import OffPeak'!$A$3:AZ$99,47,FALSE)-VLOOKUP($A48,'Import OffPeak change'!$A$106:AZ$202,47,FALSE)),0,(VLOOKUP($A48,'Import OffPeak'!$A$3:AZ$99,47,FALSE)-VLOOKUP($A48,'Import OffPeak change'!$A$106:AZ$202,47,FALSE)))</f>
        <v>0</v>
      </c>
      <c r="AV48" s="6">
        <f>IF(ISERROR(VLOOKUP($A48,'Import OffPeak'!$A$3:BA$99,48,FALSE)-VLOOKUP($A48,'Import OffPeak change'!$A$106:BA$202,48,FALSE)),0,(VLOOKUP($A48,'Import OffPeak'!$A$3:BA$99,48,FALSE)-VLOOKUP($A48,'Import OffPeak change'!$A$106:BA$202,48,FALSE)))</f>
        <v>0</v>
      </c>
      <c r="AW48" s="6">
        <f>IF(ISERROR(VLOOKUP($A48,'Import OffPeak'!$A$3:BB$99,49,FALSE)-VLOOKUP($A48,'Import OffPeak change'!$A$106:BB$202,49,FALSE)),0,(VLOOKUP($A48,'Import OffPeak'!$A$3:BB$99,49,FALSE)-VLOOKUP($A48,'Import OffPeak change'!$A$106:BB$202,49,FALSE)))</f>
        <v>0</v>
      </c>
      <c r="AX48" s="6">
        <f>IF(ISERROR(VLOOKUP($A48,'Import OffPeak'!$A$3:BC$99,50,FALSE)-VLOOKUP($A48,'Import OffPeak change'!$A$106:BC$202,50,FALSE)),0,(VLOOKUP($A48,'Import OffPeak'!$A$3:BC$99,50,FALSE)-VLOOKUP($A48,'Import OffPeak change'!$A$106:BC$202,50,FALSE)))</f>
        <v>0</v>
      </c>
      <c r="AY48" s="6">
        <f>IF(ISERROR(VLOOKUP($A48,'Import OffPeak'!$A$3:BD$99,51,FALSE)-VLOOKUP($A48,'Import OffPeak change'!$A$106:BD$202,51,FALSE)),0,(VLOOKUP($A48,'Import OffPeak'!$A$3:BD$99,51,FALSE)-VLOOKUP($A48,'Import OffPeak change'!$A$106:BD$202,51,FALSE)))</f>
        <v>0</v>
      </c>
      <c r="AZ48" s="6">
        <f>IF(ISERROR(VLOOKUP($A48,'Import OffPeak'!$A$3:BE$99,52,FALSE)-VLOOKUP($A48,'Import OffPeak change'!$A$106:BE$202,52,FALSE)),0,(VLOOKUP($A48,'Import OffPeak'!$A$3:BE$99,52,FALSE)-VLOOKUP($A48,'Import OffPeak change'!$A$106:BE$202,52,FALSE)))</f>
        <v>0</v>
      </c>
      <c r="BA48" s="6">
        <f>IF(ISERROR(VLOOKUP($A48,'Import OffPeak'!$A$3:BF$99,53,FALSE)-VLOOKUP($A48,'Import OffPeak change'!$A$106:BF$202,53,FALSE)),0,(VLOOKUP($A48,'Import OffPeak'!$A$3:BF$99,53,FALSE)-VLOOKUP($A48,'Import OffPeak change'!$A$106:BF$202,53,FALSE)))</f>
        <v>0</v>
      </c>
      <c r="BB48" s="6">
        <f>IF(ISERROR(VLOOKUP($A48,'Import OffPeak'!$A$3:BG$99,54,FALSE)-VLOOKUP($A48,'Import OffPeak change'!$A$106:BG$202,54,FALSE)),0,(VLOOKUP($A48,'Import OffPeak'!$A$3:BG$99,54,FALSE)-VLOOKUP($A48,'Import OffPeak change'!$A$106:BG$202,54,FALSE)))</f>
        <v>0</v>
      </c>
      <c r="BC48" s="6">
        <f>IF(ISERROR(VLOOKUP($A48,'Import OffPeak'!$A$3:BH$99,55,FALSE)-VLOOKUP($A48,'Import OffPeak change'!$A$106:BH$202,55,FALSE)),0,(VLOOKUP($A48,'Import OffPeak'!$A$3:BH$99,55,FALSE)-VLOOKUP($A48,'Import OffPeak change'!$A$106:BH$202,55,FALSE)))</f>
        <v>0</v>
      </c>
      <c r="BD48" s="6">
        <f>IF(ISERROR(VLOOKUP($A48,'Import OffPeak'!$A$3:BI$99,56,FALSE)-VLOOKUP($A48,'Import OffPeak change'!$A$106:BI$202,56,FALSE)),0,(VLOOKUP($A48,'Import OffPeak'!$A$3:BI$99,56,FALSE)-VLOOKUP($A48,'Import OffPeak change'!$A$106:BI$202,56,FALSE)))</f>
        <v>0</v>
      </c>
      <c r="BE48" s="6">
        <f>IF(ISERROR(VLOOKUP($A48,'Import OffPeak'!$A$3:BJ$99,57,FALSE)-VLOOKUP($A48,'Import OffPeak change'!$A$106:BJ$202,57,FALSE)),0,(VLOOKUP($A48,'Import OffPeak'!$A$3:BJ$99,57,FALSE)-VLOOKUP($A48,'Import OffPeak change'!$A$106:BJ$202,57,FALSE)))</f>
        <v>0</v>
      </c>
      <c r="BF48" s="6">
        <f>IF(ISERROR(VLOOKUP($A48,'Import OffPeak'!$A$3:BK$99,58,FALSE)-VLOOKUP($A48,'Import OffPeak change'!$A$106:BK$202,58,FALSE)),0,(VLOOKUP($A48,'Import OffPeak'!$A$3:BK$99,58,FALSE)-VLOOKUP($A48,'Import OffPeak change'!$A$106:BK$202,58,FALSE)))</f>
        <v>0</v>
      </c>
      <c r="BG48" s="6">
        <f>IF(ISERROR(VLOOKUP($A48,'Import OffPeak'!$A$3:BL$99,59,FALSE)-VLOOKUP($A48,'Import OffPeak change'!$A$106:BL$202,59,FALSE)),0,(VLOOKUP($A48,'Import OffPeak'!$A$3:BL$99,59,FALSE)-VLOOKUP($A48,'Import OffPeak change'!$A$106:BL$202,59,FALSE)))</f>
        <v>0</v>
      </c>
      <c r="BH48" s="6">
        <f>IF(ISERROR(VLOOKUP($A48,'Import OffPeak'!$A$3:BM$99,60,FALSE)-VLOOKUP($A48,'Import OffPeak change'!$A$106:BM$202,60,FALSE)),0,(VLOOKUP($A48,'Import OffPeak'!$A$3:BM$99,60,FALSE)-VLOOKUP($A48,'Import OffPeak change'!$A$106:BM$202,60,FALSE)))</f>
        <v>0</v>
      </c>
      <c r="BI48" s="6">
        <f>IF(ISERROR(VLOOKUP($A48,'Import OffPeak'!$A$3:BN$99,61,FALSE)-VLOOKUP($A48,'Import OffPeak change'!$A$106:BN$202,61,FALSE)),0,(VLOOKUP($A48,'Import OffPeak'!$A$3:BN$99,61,FALSE)-VLOOKUP($A48,'Import OffPeak change'!$A$106:BN$202,61,FALSE)))</f>
        <v>0</v>
      </c>
      <c r="BJ48" s="6">
        <f>IF(ISERROR(VLOOKUP($A48,'Import OffPeak'!$A$3:BO$99,62,FALSE)-VLOOKUP($A48,'Import OffPeak change'!$A$106:BO$202,62,FALSE)),0,(VLOOKUP($A48,'Import OffPeak'!$A$3:BO$99,62,FALSE)-VLOOKUP($A48,'Import OffPeak change'!$A$106:BO$202,62,FALSE)))</f>
        <v>0</v>
      </c>
      <c r="BK48" s="6">
        <f>IF(ISERROR(VLOOKUP($A48,'Import OffPeak'!$A$3:BP$99,63,FALSE)-VLOOKUP($A48,'Import OffPeak change'!$A$106:BP$202,63,FALSE)),0,(VLOOKUP($A48,'Import OffPeak'!$A$3:BP$99,63,FALSE)-VLOOKUP($A48,'Import OffPeak change'!$A$106:BP$202,63,FALSE)))</f>
        <v>0</v>
      </c>
      <c r="BL48" s="6">
        <f>IF(ISERROR(VLOOKUP($A48,'Import OffPeak'!$A$3:BQ$99,64,FALSE)-VLOOKUP($A48,'Import OffPeak change'!$A$106:BQ$202,64,FALSE)),0,(VLOOKUP($A48,'Import OffPeak'!$A$3:BQ$99,64,FALSE)-VLOOKUP($A48,'Import OffPeak change'!$A$106:BQ$202,64,FALSE)))</f>
        <v>0</v>
      </c>
      <c r="BM48" s="6">
        <f>IF(ISERROR(VLOOKUP($A48,'Import OffPeak'!$A$3:BR$99,65,FALSE)-VLOOKUP($A48,'Import OffPeak change'!$A$106:BR$202,65,FALSE)),0,(VLOOKUP($A48,'Import OffPeak'!$A$3:BR$99,65,FALSE)-VLOOKUP($A48,'Import OffPeak change'!$A$106:BR$202,65,FALSE)))</f>
        <v>0</v>
      </c>
      <c r="BN48" s="6">
        <f>IF(ISERROR(VLOOKUP($A48,'Import OffPeak'!$A$3:BS$99,66,FALSE)-VLOOKUP($A48,'Import OffPeak change'!$A$106:BS$202,66,FALSE)),0,(VLOOKUP($A48,'Import OffPeak'!$A$3:BS$99,66,FALSE)-VLOOKUP($A48,'Import OffPeak change'!$A$106:BS$202,66,FALSE)))</f>
        <v>0</v>
      </c>
      <c r="BO48" s="6">
        <f>IF(ISERROR(VLOOKUP($A48,'Import OffPeak'!$A$3:BT$99,67,FALSE)-VLOOKUP($A48,'Import OffPeak change'!$A$106:BT$202,67,FALSE)),0,(VLOOKUP($A48,'Import OffPeak'!$A$3:BT$99,67,FALSE)-VLOOKUP($A48,'Import OffPeak change'!$A$106:BT$202,67,FALSE)))</f>
        <v>0</v>
      </c>
      <c r="BP48" s="6">
        <f>IF(ISERROR(VLOOKUP($A48,'Import OffPeak'!$A$3:BU$99,68,FALSE)-VLOOKUP($A48,'Import OffPeak change'!$A$106:BU$202,68,FALSE)),0,(VLOOKUP($A48,'Import OffPeak'!$A$3:BU$99,68,FALSE)-VLOOKUP($A48,'Import OffPeak change'!$A$106:BU$202,68,FALSE)))</f>
        <v>0</v>
      </c>
      <c r="BQ48" s="6">
        <f>IF(ISERROR(VLOOKUP($A48,'Import OffPeak'!$A$3:BV$99,69,FALSE)-VLOOKUP($A48,'Import OffPeak change'!$A$106:BV$202,69,FALSE)),0,(VLOOKUP($A48,'Import OffPeak'!$A$3:BV$99,69,FALSE)-VLOOKUP($A48,'Import OffPeak change'!$A$106:BV$202,69,FALSE)))</f>
        <v>0</v>
      </c>
      <c r="BR48" s="6">
        <f>IF(ISERROR(VLOOKUP($A48,'Import OffPeak'!$A$3:BW$99,70,FALSE)-VLOOKUP($A48,'Import OffPeak change'!$A$106:BW$202,70,FALSE)),0,(VLOOKUP($A48,'Import OffPeak'!$A$3:BW$99,70,FALSE)-VLOOKUP($A48,'Import OffPeak change'!$A$106:BW$202,70,FALSE)))</f>
        <v>0</v>
      </c>
      <c r="BS48" s="6">
        <f>IF(ISERROR(VLOOKUP($A48,'Import OffPeak'!$A$3:BX$99,71,FALSE)-VLOOKUP($A48,'Import OffPeak change'!$A$106:BX$202,71,FALSE)),0,(VLOOKUP($A48,'Import OffPeak'!$A$3:BX$99,71,FALSE)-VLOOKUP($A48,'Import OffPeak change'!$A$106:BX$202,71,FALSE)))</f>
        <v>0</v>
      </c>
      <c r="BT48" s="6">
        <f>IF(ISERROR(VLOOKUP($A48,'Import OffPeak'!$A$3:BY$99,72,FALSE)-VLOOKUP($A48,'Import OffPeak change'!$A$106:BY$202,72,FALSE)),0,(VLOOKUP($A48,'Import OffPeak'!$A$3:BY$99,72,FALSE)-VLOOKUP($A48,'Import OffPeak change'!$A$106:BY$202,72,FALSE)))</f>
        <v>0</v>
      </c>
      <c r="BU48" s="6">
        <f>IF(ISERROR(VLOOKUP($A48,'Import OffPeak'!$A$3:BZ$99,73,FALSE)-VLOOKUP($A48,'Import OffPeak change'!$A$106:BZ$202,73,FALSE)),0,(VLOOKUP($A48,'Import OffPeak'!$A$3:BZ$99,73,FALSE)-VLOOKUP($A48,'Import OffPeak change'!$A$106:BZ$202,73,FALSE)))</f>
        <v>0</v>
      </c>
      <c r="BV48" s="6">
        <f>IF(ISERROR(VLOOKUP($A48,'Import OffPeak'!$A$3:CA$99,74,FALSE)-VLOOKUP($A48,'Import OffPeak change'!$A$106:CA$202,74,FALSE)),0,(VLOOKUP($A48,'Import OffPeak'!$A$3:CA$99,74,FALSE)-VLOOKUP($A48,'Import OffPeak change'!$A$106:CA$202,74,FALSE)))</f>
        <v>0</v>
      </c>
      <c r="BW48" s="6">
        <f>IF(ISERROR(VLOOKUP($A48,'Import OffPeak'!$A$3:CB$99,75,FALSE)-VLOOKUP($A48,'Import OffPeak change'!$A$106:CB$202,75,FALSE)),0,(VLOOKUP($A48,'Import OffPeak'!$A$3:CB$99,75,FALSE)-VLOOKUP($A48,'Import OffPeak change'!$A$106:CB$202,75,FALSE)))</f>
        <v>0</v>
      </c>
      <c r="BX48" s="6">
        <f>IF(ISERROR(VLOOKUP($A48,'Import OffPeak'!$A$3:CC$99,76,FALSE)-VLOOKUP($A48,'Import OffPeak change'!$A$106:CC$202,76,FALSE)),0,(VLOOKUP($A48,'Import OffPeak'!$A$3:CC$99,76,FALSE)-VLOOKUP($A48,'Import OffPeak change'!$A$106:CC$202,76,FALSE)))</f>
        <v>0</v>
      </c>
      <c r="BY48" s="6">
        <f>IF(ISERROR(VLOOKUP($A48,'Import OffPeak'!$A$3:CD$99,77,FALSE)-VLOOKUP($A48,'Import OffPeak change'!$A$106:CD$202,77,FALSE)),0,(VLOOKUP($A48,'Import OffPeak'!$A$3:CD$99,77,FALSE)-VLOOKUP($A48,'Import OffPeak change'!$A$106:CD$202,77,FALSE)))</f>
        <v>0</v>
      </c>
      <c r="BZ48" s="6">
        <f>IF(ISERROR(VLOOKUP($A48,'Import OffPeak'!$A$3:CE$99,78,FALSE)-VLOOKUP($A48,'Import OffPeak change'!$A$106:CE$202,78,FALSE)),0,(VLOOKUP($A48,'Import OffPeak'!$A$3:CE$99,78,FALSE)-VLOOKUP($A48,'Import OffPeak change'!$A$106:CE$202,78,FALSE)))</f>
        <v>0</v>
      </c>
      <c r="CA48" s="6">
        <f>IF(ISERROR(VLOOKUP($A48,'Import OffPeak'!$A$3:CF$99,79,FALSE)-VLOOKUP($A48,'Import OffPeak change'!$A$106:CF$202,79,FALSE)),0,(VLOOKUP($A48,'Import OffPeak'!$A$3:CF$99,79,FALSE)-VLOOKUP($A48,'Import OffPeak change'!$A$106:CF$202,79,FALSE)))</f>
        <v>0</v>
      </c>
      <c r="CB48" s="6">
        <f>IF(ISERROR(VLOOKUP($A48,'Import OffPeak'!$A$3:CG$99,80,FALSE)-VLOOKUP($A48,'Import OffPeak change'!$A$106:CG$202,80,FALSE)),0,(VLOOKUP($A48,'Import OffPeak'!$A$3:CG$99,80,FALSE)-VLOOKUP($A48,'Import OffPeak change'!$A$106:CG$202,80,FALSE)))</f>
        <v>0</v>
      </c>
      <c r="CC48" s="6">
        <f>IF(ISERROR(VLOOKUP($A48,'Import OffPeak'!$A$3:CH$99,81,FALSE)-VLOOKUP($A48,'Import OffPeak change'!$A$106:CH$202,81,FALSE)),0,(VLOOKUP($A48,'Import OffPeak'!$A$3:CH$99,81,FALSE)-VLOOKUP($A48,'Import OffPeak change'!$A$106:CH$202,81,FALSE)))</f>
        <v>0</v>
      </c>
      <c r="CD48" s="6">
        <f>IF(ISERROR(VLOOKUP($A48,'Import OffPeak'!$A$3:CI$99,82,FALSE)-VLOOKUP($A48,'Import OffPeak change'!$A$106:CI$202,82,FALSE)),0,(VLOOKUP($A48,'Import OffPeak'!$A$3:CI$99,82,FALSE)-VLOOKUP($A48,'Import OffPeak change'!$A$106:CI$202,82,FALSE)))</f>
        <v>0</v>
      </c>
      <c r="CE48" s="6">
        <f>IF(ISERROR(VLOOKUP($A48,'Import OffPeak'!$A$3:CJ$99,83,FALSE)-VLOOKUP($A48,'Import OffPeak change'!$A$106:CJ$202,83,FALSE)),0,(VLOOKUP($A48,'Import OffPeak'!$A$3:CJ$99,83,FALSE)-VLOOKUP($A48,'Import OffPeak change'!$A$106:CJ$202,83,FALSE)))</f>
        <v>0</v>
      </c>
      <c r="CF48" s="6">
        <f>IF(ISERROR(VLOOKUP($A48,'Import OffPeak'!$A$3:CK$99,84,FALSE)-VLOOKUP($A48,'Import OffPeak change'!$A$106:CK$202,84,FALSE)),0,(VLOOKUP($A48,'Import OffPeak'!$A$3:CK$99,84,FALSE)-VLOOKUP($A48,'Import OffPeak change'!$A$106:CK$202,84,FALSE)))</f>
        <v>0</v>
      </c>
      <c r="CG48" s="6">
        <f>IF(ISERROR(VLOOKUP($A48,'Import OffPeak'!$A$3:CL$99,85,FALSE)-VLOOKUP($A48,'Import OffPeak change'!$A$106:CL$202,85,FALSE)),0,(VLOOKUP($A48,'Import OffPeak'!$A$3:CL$99,85,FALSE)-VLOOKUP($A48,'Import OffPeak change'!$A$106:CL$202,85,FALSE)))</f>
        <v>0</v>
      </c>
      <c r="CH48" s="6">
        <f>IF(ISERROR(VLOOKUP($A48,'Import OffPeak'!$A$3:CM$99,86,FALSE)-VLOOKUP($A48,'Import OffPeak change'!$A$106:CM$202,86,FALSE)),0,(VLOOKUP($A48,'Import OffPeak'!$A$3:CM$99,86,FALSE)-VLOOKUP($A48,'Import OffPeak change'!$A$106:CM$202,86,FALSE)))</f>
        <v>0</v>
      </c>
      <c r="CI48" s="6">
        <f>IF(ISERROR(VLOOKUP($A48,'Import OffPeak'!$A$3:CN$99,87,FALSE)-VLOOKUP($A48,'Import OffPeak change'!$A$106:CN$202,87,FALSE)),0,(VLOOKUP($A48,'Import OffPeak'!$A$3:CN$99,87,FALSE)-VLOOKUP($A48,'Import OffPeak change'!$A$106:CN$202,87,FALSE)))</f>
        <v>0</v>
      </c>
      <c r="CJ48" s="6">
        <f>IF(ISERROR(VLOOKUP($A48,'Import OffPeak'!$A$3:CO$99,88,FALSE)-VLOOKUP($A48,'Import OffPeak change'!$A$106:CO$202,88,FALSE)),0,(VLOOKUP($A48,'Import OffPeak'!$A$3:CO$99,88,FALSE)-VLOOKUP($A48,'Import OffPeak change'!$A$106:CO$202,88,FALSE)))</f>
        <v>0</v>
      </c>
      <c r="CK48" s="6">
        <f>IF(ISERROR(VLOOKUP($A48,'Import OffPeak'!$A$3:CP$99,89,FALSE)-VLOOKUP($A48,'Import OffPeak change'!$A$106:CP$202,89,FALSE)),0,(VLOOKUP($A48,'Import OffPeak'!$A$3:CP$99,89,FALSE)-VLOOKUP($A48,'Import OffPeak change'!$A$106:CP$202,89,FALSE)))</f>
        <v>0</v>
      </c>
      <c r="CL48" s="6">
        <f>IF(ISERROR(VLOOKUP($A48,'Import OffPeak'!$A$3:CQ$99,90,FALSE)-VLOOKUP($A48,'Import OffPeak change'!$A$106:CQ$202,90,FALSE)),0,(VLOOKUP($A48,'Import OffPeak'!$A$3:CQ$99,90,FALSE)-VLOOKUP($A48,'Import OffPeak change'!$A$106:CQ$202,90,FALSE)))</f>
        <v>0</v>
      </c>
      <c r="CM48" s="6">
        <f>IF(ISERROR(VLOOKUP($A48,'Import OffPeak'!$A$3:CR$99,91,FALSE)-VLOOKUP($A48,'Import OffPeak change'!$A$106:CR$202,91,FALSE)),0,(VLOOKUP($A48,'Import OffPeak'!$A$3:CR$99,91,FALSE)-VLOOKUP($A48,'Import OffPeak change'!$A$106:CR$202,91,FALSE)))</f>
        <v>0</v>
      </c>
      <c r="CN48" s="6">
        <f>IF(ISERROR(VLOOKUP($A48,'Import OffPeak'!$A$3:CS$99,92,FALSE)-VLOOKUP($A48,'Import OffPeak change'!$A$106:CS$202,92,FALSE)),0,(VLOOKUP($A48,'Import OffPeak'!$A$3:CS$99,92,FALSE)-VLOOKUP($A48,'Import OffPeak change'!$A$106:CS$202,92,FALSE)))</f>
        <v>0</v>
      </c>
      <c r="CO48" s="6">
        <f>IF(ISERROR(VLOOKUP($A48,'Import OffPeak'!$A$3:CT$99,93,FALSE)-VLOOKUP($A48,'Import OffPeak change'!$A$106:CT$202,93,FALSE)),0,(VLOOKUP($A48,'Import OffPeak'!$A$3:CT$99,93,FALSE)-VLOOKUP($A48,'Import OffPeak change'!$A$106:CT$202,93,FALSE)))</f>
        <v>0</v>
      </c>
      <c r="CP48" s="6">
        <f>IF(ISERROR(VLOOKUP($A48,'Import OffPeak'!$A$3:CU$99,94,FALSE)-VLOOKUP($A48,'Import OffPeak change'!$A$106:CU$202,94,FALSE)),0,(VLOOKUP($A48,'Import OffPeak'!$A$3:CU$99,94,FALSE)-VLOOKUP($A48,'Import OffPeak change'!$A$106:CU$202,94,FALSE)))</f>
        <v>0</v>
      </c>
      <c r="CQ48" s="6">
        <f>IF(ISERROR(VLOOKUP($A48,'Import OffPeak'!$A$3:CV$99,95,FALSE)-VLOOKUP($A48,'Import OffPeak change'!$A$106:CV$202,95,FALSE)),0,(VLOOKUP($A48,'Import OffPeak'!$A$3:CV$99,95,FALSE)-VLOOKUP($A48,'Import OffPeak change'!$A$106:CV$202,95,FALSE)))</f>
        <v>0</v>
      </c>
      <c r="CR48" s="6">
        <f>IF(ISERROR(VLOOKUP($A48,'Import OffPeak'!$A$3:CW$99,96,FALSE)-VLOOKUP($A48,'Import OffPeak change'!$A$106:CW$202,96,FALSE)),0,(VLOOKUP($A48,'Import OffPeak'!$A$3:CW$99,96,FALSE)-VLOOKUP($A48,'Import OffPeak change'!$A$106:CW$202,96,FALSE)))</f>
        <v>0</v>
      </c>
      <c r="CS48" s="6">
        <f>IF(ISERROR(VLOOKUP($A48,'Import OffPeak'!$A$3:CX$99,97,FALSE)-VLOOKUP($A48,'Import OffPeak change'!$A$106:CX$202,97,FALSE)),0,(VLOOKUP($A48,'Import OffPeak'!$A$3:CX$99,97,FALSE)-VLOOKUP($A48,'Import OffPeak change'!$A$106:CX$202,97,FALSE)))</f>
        <v>0</v>
      </c>
      <c r="CT48" s="6">
        <f>IF(ISERROR(VLOOKUP($A48,'Import OffPeak'!$A$3:CY$99,98,FALSE)-VLOOKUP($A48,'Import OffPeak change'!$A$106:CY$202,98,FALSE)),0,(VLOOKUP($A48,'Import OffPeak'!$A$3:CY$99,98,FALSE)-VLOOKUP($A48,'Import OffPeak change'!$A$106:CY$202,98,FALSE)))</f>
        <v>0</v>
      </c>
      <c r="CU48" s="6">
        <f>IF(ISERROR(VLOOKUP($A48,'Import OffPeak'!$A$3:CZ$99,99,FALSE)-VLOOKUP($A48,'Import OffPeak change'!$A$106:CZ$202,99,FALSE)),0,(VLOOKUP($A48,'Import OffPeak'!$A$3:CZ$99,99,FALSE)-VLOOKUP($A48,'Import OffPeak change'!$A$106:CZ$202,99,FALSE)))</f>
        <v>0</v>
      </c>
      <c r="CV48" s="6">
        <f>IF(ISERROR(VLOOKUP($A48,'Import OffPeak'!$A$3:DA$99,100,FALSE)-VLOOKUP($A48,'Import OffPeak change'!$A$106:DA$202,100,FALSE)),0,(VLOOKUP($A48,'Import OffPeak'!$A$3:DA$99,100,FALSE)-VLOOKUP($A48,'Import OffPeak change'!$A$106:DA$202,100,FALSE)))</f>
        <v>0</v>
      </c>
      <c r="CW48" s="6">
        <f>IF(ISERROR(VLOOKUP($A48,'Import OffPeak'!$A$3:DB$99,101,FALSE)-VLOOKUP($A48,'Import OffPeak change'!$A$106:DB$202,101,FALSE)),0,(VLOOKUP($A48,'Import OffPeak'!$A$3:DB$99,101,FALSE)-VLOOKUP($A48,'Import OffPeak change'!$A$106:DB$202,101,FALSE)))</f>
        <v>0</v>
      </c>
      <c r="CX48" s="6">
        <f>IF(ISERROR(VLOOKUP($A48,'Import OffPeak'!$A$3:DC$99,102,FALSE)-VLOOKUP($A48,'Import OffPeak change'!$A$106:DC$202,102,FALSE)),0,(VLOOKUP($A48,'Import OffPeak'!$A$3:DC$99,102,FALSE)-VLOOKUP($A48,'Import OffPeak change'!$A$106:DC$202,102,FALSE)))</f>
        <v>0</v>
      </c>
      <c r="CY48" s="6">
        <f>IF(ISERROR(VLOOKUP($A48,'Import OffPeak'!$A$3:DD$99,103,FALSE)-VLOOKUP($A48,'Import OffPeak change'!$A$106:DD$202,103,FALSE)),0,(VLOOKUP($A48,'Import OffPeak'!$A$3:DD$99,103,FALSE)-VLOOKUP($A48,'Import OffPeak change'!$A$106:DD$202,103,FALSE)))</f>
        <v>0</v>
      </c>
      <c r="CZ48" s="6">
        <f>IF(ISERROR(VLOOKUP($A48,'Import OffPeak'!$A$3:DE$99,104,FALSE)-VLOOKUP($A48,'Import OffPeak change'!$A$106:DE$202,104,FALSE)),0,(VLOOKUP($A48,'Import OffPeak'!$A$3:DE$99,104,FALSE)-VLOOKUP($A48,'Import OffPeak change'!$A$106:DE$202,104,FALSE)))</f>
        <v>0</v>
      </c>
      <c r="DA48" s="6">
        <f>IF(ISERROR(VLOOKUP($A48,'Import OffPeak'!$A$3:DF$99,105,FALSE)-VLOOKUP($A48,'Import OffPeak change'!$A$106:DF$202,105,FALSE)),0,(VLOOKUP($A48,'Import OffPeak'!$A$3:DF$99,105,FALSE)-VLOOKUP($A48,'Import OffPeak change'!$A$106:DF$202,105,FALSE)))</f>
        <v>0</v>
      </c>
      <c r="DB48" s="6">
        <f>IF(ISERROR(VLOOKUP($A48,'Import OffPeak'!$A$3:DG$99,106,FALSE)-VLOOKUP($A48,'Import OffPeak change'!$A$106:DG$202,106,FALSE)),0,(VLOOKUP($A48,'Import OffPeak'!$A$3:DG$99,106,FALSE)-VLOOKUP($A48,'Import OffPeak change'!$A$106:DG$202,106,FALSE)))</f>
        <v>0</v>
      </c>
      <c r="DC48" s="6">
        <f>IF(ISERROR(VLOOKUP($A48,'Import OffPeak'!$A$3:DH$99,107,FALSE)-VLOOKUP($A48,'Import OffPeak change'!$A$106:DH$202,107,FALSE)),0,(VLOOKUP($A48,'Import OffPeak'!$A$3:DH$99,107,FALSE)-VLOOKUP($A48,'Import OffPeak change'!$A$106:DH$202,107,FALSE)))</f>
        <v>0</v>
      </c>
      <c r="DD48" s="6">
        <f>IF(ISERROR(VLOOKUP($A48,'Import OffPeak'!$A$3:DI$99,108,FALSE)-VLOOKUP($A48,'Import OffPeak change'!$A$106:DI$202,108,FALSE)),0,(VLOOKUP($A48,'Import OffPeak'!$A$3:DI$99,108,FALSE)-VLOOKUP($A48,'Import OffPeak change'!$A$106:DI$202,108,FALSE)))</f>
        <v>0</v>
      </c>
      <c r="DE48" s="6">
        <f>IF(ISERROR(VLOOKUP($A48,'Import OffPeak'!$A$3:DJ$99,109,FALSE)-VLOOKUP($A48,'Import OffPeak change'!$A$106:DJ$202,109,FALSE)),0,(VLOOKUP($A48,'Import OffPeak'!$A$3:DJ$99,109,FALSE)-VLOOKUP($A48,'Import OffPeak change'!$A$106:DJ$202,109,FALSE)))</f>
        <v>0</v>
      </c>
      <c r="DF48" s="6">
        <f>IF(ISERROR(VLOOKUP($A48,'Import OffPeak'!$A$3:DK$99,110,FALSE)-VLOOKUP($A48,'Import OffPeak change'!$A$106:DK$202,110,FALSE)),0,(VLOOKUP($A48,'Import OffPeak'!$A$3:DK$99,110,FALSE)-VLOOKUP($A48,'Import OffPeak change'!$A$106:DK$202,110,FALSE)))</f>
        <v>0</v>
      </c>
      <c r="DG48" s="6">
        <f>IF(ISERROR(VLOOKUP($A48,'Import OffPeak'!$A$3:DL$99,111,FALSE)-VLOOKUP($A48,'Import OffPeak change'!$A$106:DL$202,111,FALSE)),0,(VLOOKUP($A48,'Import OffPeak'!$A$3:DL$99,111,FALSE)-VLOOKUP($A48,'Import OffPeak change'!$A$106:DL$202,111,FALSE)))</f>
        <v>0</v>
      </c>
      <c r="DH48" s="6">
        <f>IF(ISERROR(VLOOKUP($A48,'Import OffPeak'!$A$3:DM$99,112,FALSE)-VLOOKUP($A48,'Import OffPeak change'!$A$106:DM$202,112,FALSE)),0,(VLOOKUP($A48,'Import OffPeak'!$A$3:DM$99,112,FALSE)-VLOOKUP($A48,'Import OffPeak change'!$A$106:DM$202,112,FALSE)))</f>
        <v>0</v>
      </c>
      <c r="DI48" s="6">
        <f>IF(ISERROR(VLOOKUP($A48,'Import OffPeak'!$A$3:DN$99,113,FALSE)-VLOOKUP($A48,'Import OffPeak change'!$A$106:DN$202,113,FALSE)),0,(VLOOKUP($A48,'Import OffPeak'!$A$3:DN$99,113,FALSE)-VLOOKUP($A48,'Import OffPeak change'!$A$106:DN$202,113,FALSE)))</f>
        <v>0</v>
      </c>
      <c r="DJ48" s="6">
        <f>IF(ISERROR(VLOOKUP($A48,'Import OffPeak'!$A$3:DO$99,114,FALSE)-VLOOKUP($A48,'Import OffPeak change'!$A$106:DO$202,114,FALSE)),0,(VLOOKUP($A48,'Import OffPeak'!$A$3:DO$99,114,FALSE)-VLOOKUP($A48,'Import OffPeak change'!$A$106:DO$202,114,FALSE)))</f>
        <v>0</v>
      </c>
      <c r="DK48" s="6">
        <f>IF(ISERROR(VLOOKUP($A48,'Import OffPeak'!$A$3:DP$99,115,FALSE)-VLOOKUP($A48,'Import OffPeak change'!$A$106:DP$202,115,FALSE)),0,(VLOOKUP($A48,'Import OffPeak'!$A$3:DP$99,115,FALSE)-VLOOKUP($A48,'Import OffPeak change'!$A$106:DP$202,115,FALSE)))</f>
        <v>0</v>
      </c>
      <c r="DL48" s="6">
        <f>IF(ISERROR(VLOOKUP($A48,'Import OffPeak'!$A$3:DQ$99,116,FALSE)-VLOOKUP($A48,'Import OffPeak change'!$A$106:DQ$202,116,FALSE)),0,(VLOOKUP($A48,'Import OffPeak'!$A$3:DQ$99,116,FALSE)-VLOOKUP($A48,'Import OffPeak change'!$A$106:DQ$202,116,FALSE)))</f>
        <v>0</v>
      </c>
      <c r="DM48" s="6">
        <f>IF(ISERROR(VLOOKUP($A48,'Import OffPeak'!$A$3:DR$99,117,FALSE)-VLOOKUP($A48,'Import OffPeak change'!$A$106:DR$202,117,FALSE)),0,(VLOOKUP($A48,'Import OffPeak'!$A$3:DR$99,117,FALSE)-VLOOKUP($A48,'Import OffPeak change'!$A$106:DR$202,117,FALSE)))</f>
        <v>0</v>
      </c>
      <c r="DN48" s="6">
        <f>IF(ISERROR(VLOOKUP($A48,'Import OffPeak'!$A$3:DS$99,118,FALSE)-VLOOKUP($A48,'Import OffPeak change'!$A$106:DS$202,118,FALSE)),0,(VLOOKUP($A48,'Import OffPeak'!$A$3:DS$99,118,FALSE)-VLOOKUP($A48,'Import OffPeak change'!$A$106:DS$202,118,FALSE)))</f>
        <v>0</v>
      </c>
      <c r="DO48" s="6">
        <f>IF(ISERROR(VLOOKUP($A48,'Import OffPeak'!$A$3:DT$99,119,FALSE)-VLOOKUP($A48,'Import OffPeak change'!$A$106:DT$202,119,FALSE)),0,(VLOOKUP($A48,'Import OffPeak'!$A$3:DT$99,119,FALSE)-VLOOKUP($A48,'Import OffPeak change'!$A$106:DT$202,119,FALSE)))</f>
        <v>0</v>
      </c>
      <c r="DP48" s="6">
        <f>IF(ISERROR(VLOOKUP($A48,'Import OffPeak'!$A$3:DU$99,120,FALSE)-VLOOKUP($A48,'Import OffPeak change'!$A$106:DU$202,120,FALSE)),0,(VLOOKUP($A48,'Import OffPeak'!$A$3:DU$99,120,FALSE)-VLOOKUP($A48,'Import OffPeak change'!$A$106:DU$202,120,FALSE)))</f>
        <v>0</v>
      </c>
      <c r="DQ48" s="6">
        <f>IF(ISERROR(VLOOKUP($A48,'Import OffPeak'!$A$3:DV$99,121,FALSE)-VLOOKUP($A48,'Import OffPeak change'!$A$106:DV$202,121,FALSE)),0,(VLOOKUP($A48,'Import OffPeak'!$A$3:DV$99,121,FALSE)-VLOOKUP($A48,'Import OffPeak change'!$A$106:DV$202,121,FALSE)))</f>
        <v>0</v>
      </c>
      <c r="DR48" s="6">
        <f>IF(ISERROR(VLOOKUP($A48,'Import OffPeak'!$A$3:DW$99,122,FALSE)-VLOOKUP($A48,'Import OffPeak change'!$A$106:DW$202,122,FALSE)),0,(VLOOKUP($A48,'Import OffPeak'!$A$3:DW$99,122,FALSE)-VLOOKUP($A48,'Import OffPeak change'!$A$106:DW$202,122,FALSE)))</f>
        <v>0</v>
      </c>
      <c r="DS48" s="6">
        <f>IF(ISERROR(VLOOKUP($A48,'Import OffPeak'!$A$3:DX$99,123,FALSE)-VLOOKUP($A48,'Import OffPeak change'!$A$106:DX$202,123,FALSE)),0,(VLOOKUP($A48,'Import OffPeak'!$A$3:DX$99,123,FALSE)-VLOOKUP($A48,'Import OffPeak change'!$A$106:DX$202,123,FALSE)))</f>
        <v>0</v>
      </c>
      <c r="DT48" s="6">
        <f>IF(ISERROR(VLOOKUP($A48,'Import OffPeak'!$A$3:DY$99,124,FALSE)-VLOOKUP($A48,'Import OffPeak change'!$A$106:DY$202,124,FALSE)),0,(VLOOKUP($A48,'Import OffPeak'!$A$3:DY$99,124,FALSE)-VLOOKUP($A48,'Import OffPeak change'!$A$106:DY$202,124,FALSE)))</f>
        <v>0</v>
      </c>
      <c r="DU48" s="6">
        <f>IF(ISERROR(VLOOKUP($A48,'Import OffPeak'!$A$3:DZ$99,125,FALSE)-VLOOKUP($A48,'Import OffPeak change'!$A$106:DZ$202,125,FALSE)),0,(VLOOKUP($A48,'Import OffPeak'!$A$3:DZ$99,125,FALSE)-VLOOKUP($A48,'Import OffPeak change'!$A$106:DZ$202,125,FALSE)))</f>
        <v>0</v>
      </c>
      <c r="DV48" s="6">
        <f>IF(ISERROR(VLOOKUP($A48,'Import OffPeak'!$A$3:EA$99,126,FALSE)-VLOOKUP($A48,'Import OffPeak change'!$A$106:EA$202,126,FALSE)),0,(VLOOKUP($A48,'Import OffPeak'!$A$3:EA$99,126,FALSE)-VLOOKUP($A48,'Import OffPeak change'!$A$106:EA$202,126,FALSE)))</f>
        <v>0</v>
      </c>
      <c r="DW48" s="6">
        <f>IF(ISERROR(VLOOKUP($A48,'Import OffPeak'!$A$3:EB$99,127,FALSE)-VLOOKUP($A48,'Import OffPeak change'!$A$106:EB$202,127,FALSE)),0,(VLOOKUP($A48,'Import OffPeak'!$A$3:EB$99,127,FALSE)-VLOOKUP($A48,'Import OffPeak change'!$A$106:EB$202,127,FALSE)))</f>
        <v>0</v>
      </c>
      <c r="DX48" s="6">
        <f>IF(ISERROR(VLOOKUP($A48,'Import OffPeak'!$A$3:EC$99,128,FALSE)-VLOOKUP($A48,'Import OffPeak change'!$A$106:EC$202,128,FALSE)),0,(VLOOKUP($A48,'Import OffPeak'!$A$3:EC$99,128,FALSE)-VLOOKUP($A48,'Import OffPeak change'!$A$106:EC$202,128,FALSE)))</f>
        <v>0</v>
      </c>
      <c r="DY48" s="6">
        <f>IF(ISERROR(VLOOKUP($A48,'Import OffPeak'!$A$3:ED$99,129,FALSE)-VLOOKUP($A48,'Import OffPeak change'!$A$106:ED$202,129,FALSE)),0,(VLOOKUP($A48,'Import OffPeak'!$A$3:ED$99,129,FALSE)-VLOOKUP($A48,'Import OffPeak change'!$A$106:ED$202,129,FALSE)))</f>
        <v>0</v>
      </c>
      <c r="DZ48" s="6">
        <f>IF(ISERROR(VLOOKUP($A48,'Import OffPeak'!$A$3:EE$99,130,FALSE)-VLOOKUP($A48,'Import OffPeak change'!$A$106:EE$202,130,FALSE)),0,(VLOOKUP($A48,'Import OffPeak'!$A$3:EE$99,130,FALSE)-VLOOKUP($A48,'Import OffPeak change'!$A$106:EE$202,130,FALSE)))</f>
        <v>0</v>
      </c>
      <c r="EA48" s="6">
        <f>IF(ISERROR(VLOOKUP($A48,'Import OffPeak'!$A$3:EF$99,131,FALSE)-VLOOKUP($A48,'Import OffPeak change'!$A$106:EF$202,131,FALSE)),0,(VLOOKUP($A48,'Import OffPeak'!$A$3:EF$99,131,FALSE)-VLOOKUP($A48,'Import OffPeak change'!$A$106:EF$202,131,FALSE)))</f>
        <v>0</v>
      </c>
      <c r="EB48" s="6">
        <f>IF(ISERROR(VLOOKUP($A48,'Import OffPeak'!$A$3:EG$99,132,FALSE)-VLOOKUP($A48,'Import OffPeak change'!$A$106:EG$202,132,FALSE)),0,(VLOOKUP($A48,'Import OffPeak'!$A$3:EG$99,132,FALSE)-VLOOKUP($A48,'Import OffPeak change'!$A$106:EG$202,132,FALSE)))</f>
        <v>0</v>
      </c>
      <c r="EC48" s="6">
        <f>IF(ISERROR(VLOOKUP($A48,'Import OffPeak'!$A$3:EH$99,133,FALSE)-VLOOKUP($A48,'Import OffPeak change'!$A$106:EH$202,133,FALSE)),0,(VLOOKUP($A48,'Import OffPeak'!$A$3:EH$99,133,FALSE)-VLOOKUP($A48,'Import OffPeak change'!$A$106:EH$202,133,FALSE)))</f>
        <v>0</v>
      </c>
      <c r="ED48" s="6">
        <f>IF(ISERROR(VLOOKUP($A48,'Import OffPeak'!$A$3:EI$99,134,FALSE)-VLOOKUP($A48,'Import OffPeak change'!$A$106:EI$202,134,FALSE)),0,(VLOOKUP($A48,'Import OffPeak'!$A$3:EI$99,134,FALSE)-VLOOKUP($A48,'Import OffPeak change'!$A$106:EI$202,134,FALSE)))</f>
        <v>0</v>
      </c>
      <c r="EE48" s="6">
        <f>IF(ISERROR(VLOOKUP($A48,'Import OffPeak'!$A$3:EJ$99,135,FALSE)-VLOOKUP($A48,'Import OffPeak change'!$A$106:EJ$202,135,FALSE)),0,(VLOOKUP($A48,'Import OffPeak'!$A$3:EJ$99,135,FALSE)-VLOOKUP($A48,'Import OffPeak change'!$A$106:EJ$202,135,FALSE)))</f>
        <v>0</v>
      </c>
      <c r="EF48" s="6">
        <f>IF(ISERROR(VLOOKUP($A48,'Import OffPeak'!$A$3:EK$99,136,FALSE)-VLOOKUP($A48,'Import OffPeak change'!$A$106:EK$202,136,FALSE)),0,(VLOOKUP($A48,'Import OffPeak'!$A$3:EK$99,136,FALSE)-VLOOKUP($A48,'Import OffPeak change'!$A$106:EK$202,136,FALSE)))</f>
        <v>0</v>
      </c>
      <c r="EG48" s="6">
        <f>IF(ISERROR(VLOOKUP($A48,'Import OffPeak'!$A$3:EL$99,137,FALSE)-VLOOKUP($A48,'Import OffPeak change'!$A$106:EL$202,137,FALSE)),0,(VLOOKUP($A48,'Import OffPeak'!$A$3:EL$99,137,FALSE)-VLOOKUP($A48,'Import OffPeak change'!$A$106:EL$202,137,FALSE)))</f>
        <v>0</v>
      </c>
      <c r="EH48" s="6">
        <f>IF(ISERROR(VLOOKUP($A48,'Import OffPeak'!$A$3:EM$99,138,FALSE)-VLOOKUP($A48,'Import OffPeak change'!$A$106:EM$202,138,FALSE)),0,(VLOOKUP($A48,'Import OffPeak'!$A$3:EM$99,138,FALSE)-VLOOKUP($A48,'Import OffPeak change'!$A$106:EM$202,138,FALSE)))</f>
        <v>0</v>
      </c>
      <c r="EI48" s="6">
        <f>IF(ISERROR(VLOOKUP($A48,'Import OffPeak'!$A$3:EN$99,139,FALSE)-VLOOKUP($A48,'Import OffPeak change'!$A$106:EN$202,139,FALSE)),0,(VLOOKUP($A48,'Import OffPeak'!$A$3:EN$99,139,FALSE)-VLOOKUP($A48,'Import OffPeak change'!$A$106:EN$202,139,FALSE)))</f>
        <v>0</v>
      </c>
      <c r="EJ48" s="6">
        <f>IF(ISERROR(VLOOKUP($A48,'Import OffPeak'!$A$3:EO$99,140,FALSE)-VLOOKUP($A48,'Import OffPeak change'!$A$106:EO$202,140,FALSE)),0,(VLOOKUP($A48,'Import OffPeak'!$A$3:EO$99,140,FALSE)-VLOOKUP($A48,'Import OffPeak change'!$A$106:EO$202,140,FALSE)))</f>
        <v>0</v>
      </c>
      <c r="EK48" s="6">
        <f>IF(ISERROR(VLOOKUP($A48,'Import OffPeak'!$A$3:EP$99,141,FALSE)-VLOOKUP($A48,'Import OffPeak change'!$A$106:EP$202,141,FALSE)),0,(VLOOKUP($A48,'Import OffPeak'!$A$3:EP$99,141,FALSE)-VLOOKUP($A48,'Import OffPeak change'!$A$106:EP$202,141,FALSE)))</f>
        <v>0</v>
      </c>
      <c r="EL48" s="6">
        <f>IF(ISERROR(VLOOKUP($A48,'Import OffPeak'!$A$3:EQ$99,142,FALSE)-VLOOKUP($A48,'Import OffPeak change'!$A$106:EQ$202,142,FALSE)),0,(VLOOKUP($A48,'Import OffPeak'!$A$3:EQ$99,142,FALSE)-VLOOKUP($A48,'Import OffPeak change'!$A$106:EQ$202,142,FALSE)))</f>
        <v>0</v>
      </c>
      <c r="EM48" s="6">
        <f>IF(ISERROR(VLOOKUP($A48,'Import OffPeak'!$A$3:ER$99,143,FALSE)-VLOOKUP($A48,'Import OffPeak change'!$A$106:ER$202,143,FALSE)),0,(VLOOKUP($A48,'Import OffPeak'!$A$3:ER$99,143,FALSE)-VLOOKUP($A48,'Import OffPeak change'!$A$106:ER$202,143,FALSE)))</f>
        <v>0</v>
      </c>
      <c r="EN48" s="6">
        <f>IF(ISERROR(VLOOKUP($A48,'Import OffPeak'!$A$3:ES$99,144,FALSE)-VLOOKUP($A48,'Import OffPeak change'!$A$106:ES$202,144,FALSE)),0,(VLOOKUP($A48,'Import OffPeak'!$A$3:ES$99,144,FALSE)-VLOOKUP($A48,'Import OffPeak change'!$A$106:ES$202,144,FALSE)))</f>
        <v>0</v>
      </c>
      <c r="EO48" s="6">
        <f>IF(ISERROR(VLOOKUP($A48,'Import OffPeak'!$A$3:ET$99,145,FALSE)-VLOOKUP($A48,'Import OffPeak change'!$A$106:ET$202,145,FALSE)),0,(VLOOKUP($A48,'Import OffPeak'!$A$3:ET$99,145,FALSE)-VLOOKUP($A48,'Import OffPeak change'!$A$106:ET$202,145,FALSE)))</f>
        <v>0</v>
      </c>
      <c r="EP48" s="6">
        <f>IF(ISERROR(VLOOKUP($A48,'Import OffPeak'!$A$3:EU$99,146,FALSE)-VLOOKUP($A48,'Import OffPeak change'!$A$106:EU$202,146,FALSE)),0,(VLOOKUP($A48,'Import OffPeak'!$A$3:EU$99,146,FALSE)-VLOOKUP($A48,'Import OffPeak change'!$A$106:EU$202,146,FALSE)))</f>
        <v>0</v>
      </c>
      <c r="EQ48" s="6">
        <f>IF(ISERROR(VLOOKUP($A48,'Import OffPeak'!$A$3:EV$99,147,FALSE)-VLOOKUP($A48,'Import OffPeak change'!$A$106:EV$202,147,FALSE)),0,(VLOOKUP($A48,'Import OffPeak'!$A$3:EV$99,147,FALSE)-VLOOKUP($A48,'Import OffPeak change'!$A$106:EV$202,147,FALSE)))</f>
        <v>0</v>
      </c>
      <c r="ER48" s="6">
        <f>IF(ISERROR(VLOOKUP($A48,'Import OffPeak'!$A$3:EW$99,148,FALSE)-VLOOKUP($A48,'Import OffPeak change'!$A$106:EW$202,148,FALSE)),0,(VLOOKUP($A48,'Import OffPeak'!$A$3:EW$99,148,FALSE)-VLOOKUP($A48,'Import OffPeak change'!$A$106:EW$202,148,FALSE)))</f>
        <v>0</v>
      </c>
      <c r="ES48" s="6">
        <f>IF(ISERROR(VLOOKUP($A48,'Import OffPeak'!$A$3:EX$99,149,FALSE)-VLOOKUP($A48,'Import OffPeak change'!$A$106:EX$202,149,FALSE)),0,(VLOOKUP($A48,'Import OffPeak'!$A$3:EX$99,149,FALSE)-VLOOKUP($A48,'Import OffPeak change'!$A$106:EX$202,149,FALSE)))</f>
        <v>0</v>
      </c>
      <c r="ET48" s="6">
        <f>IF(ISERROR(VLOOKUP($A48,'Import OffPeak'!$A$3:EY$99,150,FALSE)-VLOOKUP($A48,'Import OffPeak change'!$A$106:EY$202,150,FALSE)),0,(VLOOKUP($A48,'Import OffPeak'!$A$3:EY$99,150,FALSE)-VLOOKUP($A48,'Import OffPeak change'!$A$106:EY$202,150,FALSE)))</f>
        <v>0</v>
      </c>
      <c r="EU48" s="6">
        <f>IF(ISERROR(VLOOKUP($A48,'Import OffPeak'!$A$3:EZ$99,151,FALSE)-VLOOKUP($A48,'Import OffPeak change'!$A$106:EZ$202,151,FALSE)),0,(VLOOKUP($A48,'Import OffPeak'!$A$3:EZ$99,151,FALSE)-VLOOKUP($A48,'Import OffPeak change'!$A$106:EZ$202,151,FALSE)))</f>
        <v>0</v>
      </c>
      <c r="EV48" s="6">
        <f>IF(ISERROR(VLOOKUP($A48,'Import OffPeak'!$A$3:FA$99,152,FALSE)-VLOOKUP($A48,'Import OffPeak change'!$A$106:FA$202,152,FALSE)),0,(VLOOKUP($A48,'Import OffPeak'!$A$3:FA$99,152,FALSE)-VLOOKUP($A48,'Import OffPeak change'!$A$106:FA$202,152,FALSE)))</f>
        <v>0</v>
      </c>
      <c r="EW48" s="6">
        <f>IF(ISERROR(VLOOKUP($A48,'Import OffPeak'!$A$3:FB$99,153,FALSE)-VLOOKUP($A48,'Import OffPeak change'!$A$106:FB$202,153,FALSE)),0,(VLOOKUP($A48,'Import OffPeak'!$A$3:FB$99,153,FALSE)-VLOOKUP($A48,'Import OffPeak change'!$A$106:FB$202,153,FALSE)))</f>
        <v>0</v>
      </c>
      <c r="EX48" s="6">
        <f>IF(ISERROR(VLOOKUP($A48,'Import OffPeak'!$A$3:FC$99,154,FALSE)-VLOOKUP($A48,'Import OffPeak change'!$A$106:FC$202,154,FALSE)),0,(VLOOKUP($A48,'Import OffPeak'!$A$3:FC$99,154,FALSE)-VLOOKUP($A48,'Import OffPeak change'!$A$106:FC$202,154,FALSE)))</f>
        <v>0</v>
      </c>
      <c r="EY48" s="6">
        <f>IF(ISERROR(VLOOKUP($A48,'Import OffPeak'!$A$3:FD$99,155,FALSE)-VLOOKUP($A48,'Import OffPeak change'!$A$106:FD$202,155,FALSE)),0,(VLOOKUP($A48,'Import OffPeak'!$A$3:FD$99,155,FALSE)-VLOOKUP($A48,'Import OffPeak change'!$A$106:FD$202,155,FALSE)))</f>
        <v>0</v>
      </c>
      <c r="EZ48" s="6">
        <f>IF(ISERROR(VLOOKUP($A48,'Import OffPeak'!$A$3:FE$99,156,FALSE)-VLOOKUP($A48,'Import OffPeak change'!$A$106:FE$202,156,FALSE)),0,(VLOOKUP($A48,'Import OffPeak'!$A$3:FE$99,156,FALSE)-VLOOKUP($A48,'Import OffPeak change'!$A$106:FE$202,156,FALSE)))</f>
        <v>0</v>
      </c>
      <c r="FA48" s="6">
        <f>IF(ISERROR(VLOOKUP($A48,'Import OffPeak'!$A$3:FF$99,157,FALSE)-VLOOKUP($A48,'Import OffPeak change'!$A$106:FF$202,157,FALSE)),0,(VLOOKUP($A48,'Import OffPeak'!$A$3:FF$99,157,FALSE)-VLOOKUP($A48,'Import OffPeak change'!$A$106:FF$202,157,FALSE)))</f>
        <v>0</v>
      </c>
      <c r="FB48" s="6">
        <f>IF(ISERROR(VLOOKUP($A48,'Import OffPeak'!$A$3:FG$99,158,FALSE)-VLOOKUP($A48,'Import OffPeak change'!$A$106:FG$202,158,FALSE)),0,(VLOOKUP($A48,'Import OffPeak'!$A$3:FG$99,158,FALSE)-VLOOKUP($A48,'Import OffPeak change'!$A$106:FG$202,158,FALSE)))</f>
        <v>0</v>
      </c>
      <c r="FC48" s="6">
        <f>IF(ISERROR(VLOOKUP($A48,'Import OffPeak'!$A$3:FH$99,159,FALSE)-VLOOKUP($A48,'Import OffPeak change'!$A$106:FH$202,159,FALSE)),0,(VLOOKUP($A48,'Import OffPeak'!$A$3:FH$99,159,FALSE)-VLOOKUP($A48,'Import OffPeak change'!$A$106:FH$202,159,FALSE)))</f>
        <v>0</v>
      </c>
      <c r="FD48" s="6">
        <f>IF(ISERROR(VLOOKUP($A48,'Import OffPeak'!$A$3:FI$99,160,FALSE)-VLOOKUP($A48,'Import OffPeak change'!$A$106:FI$202,160,FALSE)),0,(VLOOKUP($A48,'Import OffPeak'!$A$3:FI$99,160,FALSE)-VLOOKUP($A48,'Import OffPeak change'!$A$106:FI$202,160,FALSE)))</f>
        <v>0</v>
      </c>
      <c r="FE48" s="6">
        <f>IF(ISERROR(VLOOKUP($A48,'Import OffPeak'!$A$3:FJ$99,161,FALSE)-VLOOKUP($A48,'Import OffPeak change'!$A$106:FJ$202,161,FALSE)),0,(VLOOKUP($A48,'Import OffPeak'!$A$3:FJ$99,161,FALSE)-VLOOKUP($A48,'Import OffPeak change'!$A$106:FJ$202,161,FALSE)))</f>
        <v>0</v>
      </c>
      <c r="FF48" s="6">
        <f>IF(ISERROR(VLOOKUP($A48,'Import OffPeak'!$A$3:FK$99,162,FALSE)-VLOOKUP($A48,'Import OffPeak change'!$A$106:FK$202,162,FALSE)),0,(VLOOKUP($A48,'Import OffPeak'!$A$3:FK$99,162,FALSE)-VLOOKUP($A48,'Import OffPeak change'!$A$106:FK$202,162,FALSE)))</f>
        <v>0</v>
      </c>
      <c r="FG48" s="6">
        <f>IF(ISERROR(VLOOKUP($A48,'Import OffPeak'!$A$3:FL$99,163,FALSE)-VLOOKUP($A48,'Import OffPeak change'!$A$106:FL$202,163,FALSE)),0,(VLOOKUP($A48,'Import OffPeak'!$A$3:FL$99,163,FALSE)-VLOOKUP($A48,'Import OffPeak change'!$A$106:FL$202,163,FALSE)))</f>
        <v>0</v>
      </c>
      <c r="FH48" s="6">
        <f>IF(ISERROR(VLOOKUP($A48,'Import OffPeak'!$A$3:FM$99,164,FALSE)-VLOOKUP($A48,'Import OffPeak change'!$A$106:FM$202,164,FALSE)),0,(VLOOKUP($A48,'Import OffPeak'!$A$3:FM$99,164,FALSE)-VLOOKUP($A48,'Import OffPeak change'!$A$106:FM$202,164,FALSE)))</f>
        <v>0</v>
      </c>
      <c r="FI48" s="6">
        <f>IF(ISERROR(VLOOKUP($A48,'Import OffPeak'!$A$3:FN$99,165,FALSE)-VLOOKUP($A48,'Import OffPeak change'!$A$106:FN$202,165,FALSE)),0,(VLOOKUP($A48,'Import OffPeak'!$A$3:FN$99,165,FALSE)-VLOOKUP($A48,'Import OffPeak change'!$A$106:FN$202,165,FALSE)))</f>
        <v>0</v>
      </c>
      <c r="FJ48" s="6">
        <f>IF(ISERROR(VLOOKUP($A48,'Import OffPeak'!$A$3:FO$99,166,FALSE)-VLOOKUP($A48,'Import OffPeak change'!$A$106:FO$202,166,FALSE)),0,(VLOOKUP($A48,'Import OffPeak'!$A$3:FO$99,166,FALSE)-VLOOKUP($A48,'Import OffPeak change'!$A$106:FO$202,166,FALSE)))</f>
        <v>0</v>
      </c>
      <c r="FK48" s="6">
        <f>IF(ISERROR(VLOOKUP($A48,'Import OffPeak'!$A$3:FP$99,167,FALSE)-VLOOKUP($A48,'Import OffPeak change'!$A$106:FP$202,167,FALSE)),0,(VLOOKUP($A48,'Import OffPeak'!$A$3:FP$99,167,FALSE)-VLOOKUP($A48,'Import OffPeak change'!$A$106:FP$202,167,FALSE)))</f>
        <v>0</v>
      </c>
      <c r="FL48" s="6">
        <f>IF(ISERROR(VLOOKUP($A48,'Import OffPeak'!$A$3:FQ$99,168,FALSE)-VLOOKUP($A48,'Import OffPeak change'!$A$106:FQ$202,168,FALSE)),0,(VLOOKUP($A48,'Import OffPeak'!$A$3:FQ$99,168,FALSE)-VLOOKUP($A48,'Import OffPeak change'!$A$106:FQ$202,168,FALSE)))</f>
        <v>0</v>
      </c>
      <c r="FM48" s="6">
        <f>IF(ISERROR(VLOOKUP($A48,'Import OffPeak'!$A$3:FR$99,169,FALSE)-VLOOKUP($A48,'Import OffPeak change'!$A$106:FR$202,169,FALSE)),0,(VLOOKUP($A48,'Import OffPeak'!$A$3:FR$99,169,FALSE)-VLOOKUP($A48,'Import OffPeak change'!$A$106:FR$202,169,FALSE)))</f>
        <v>0</v>
      </c>
      <c r="FN48" s="6">
        <f>IF(ISERROR(VLOOKUP($A48,'Import OffPeak'!$A$3:FS$99,170,FALSE)-VLOOKUP($A48,'Import OffPeak change'!$A$106:FS$202,170,FALSE)),0,(VLOOKUP($A48,'Import OffPeak'!$A$3:FS$99,170,FALSE)-VLOOKUP($A48,'Import OffPeak change'!$A$106:FS$202,170,FALSE)))</f>
        <v>0</v>
      </c>
      <c r="FO48" s="6">
        <f>IF(ISERROR(VLOOKUP($A48,'Import OffPeak'!$A$3:FT$99,171,FALSE)-VLOOKUP($A48,'Import OffPeak change'!$A$106:FT$202,171,FALSE)),0,(VLOOKUP($A48,'Import OffPeak'!$A$3:FT$99,171,FALSE)-VLOOKUP($A48,'Import OffPeak change'!$A$106:FT$202,171,FALSE)))</f>
        <v>0</v>
      </c>
      <c r="FP48" s="6">
        <f>IF(ISERROR(VLOOKUP($A48,'Import OffPeak'!$A$3:FU$99,172,FALSE)-VLOOKUP($A48,'Import OffPeak change'!$A$106:FU$202,172,FALSE)),0,(VLOOKUP($A48,'Import OffPeak'!$A$3:FU$99,172,FALSE)-VLOOKUP($A48,'Import OffPeak change'!$A$106:FU$202,172,FALSE)))</f>
        <v>0</v>
      </c>
      <c r="FQ48" s="6">
        <f>IF(ISERROR(VLOOKUP($A48,'Import OffPeak'!$A$3:FV$99,173,FALSE)-VLOOKUP($A48,'Import OffPeak change'!$A$106:FV$202,173,FALSE)),0,(VLOOKUP($A48,'Import OffPeak'!$A$3:FV$99,173,FALSE)-VLOOKUP($A48,'Import OffPeak change'!$A$106:FV$202,173,FALSE)))</f>
        <v>0</v>
      </c>
      <c r="FR48" s="6">
        <f>IF(ISERROR(VLOOKUP($A48,'Import OffPeak'!$A$3:FW$99,174,FALSE)-VLOOKUP($A48,'Import OffPeak change'!$A$106:FW$202,174,FALSE)),0,(VLOOKUP($A48,'Import OffPeak'!$A$3:FW$99,174,FALSE)-VLOOKUP($A48,'Import OffPeak change'!$A$106:FW$202,174,FALSE)))</f>
        <v>0</v>
      </c>
      <c r="FS48" s="6">
        <f>IF(ISERROR(VLOOKUP($A48,'Import OffPeak'!$A$3:FX$99,175,FALSE)-VLOOKUP($A48,'Import OffPeak change'!$A$106:FX$202,175,FALSE)),0,(VLOOKUP($A48,'Import OffPeak'!$A$3:FX$99,175,FALSE)-VLOOKUP($A48,'Import OffPeak change'!$A$106:FX$202,175,FALSE)))</f>
        <v>0</v>
      </c>
      <c r="FT48" s="6">
        <f>IF(ISERROR(VLOOKUP($A48,'Import OffPeak'!$A$3:FY$99,176,FALSE)-VLOOKUP($A48,'Import OffPeak change'!$A$106:FY$202,176,FALSE)),0,(VLOOKUP($A48,'Import OffPeak'!$A$3:FY$99,176,FALSE)-VLOOKUP($A48,'Import OffPeak change'!$A$106:FY$202,176,FALSE)))</f>
        <v>0</v>
      </c>
      <c r="FU48" s="6">
        <f>IF(ISERROR(VLOOKUP($A48,'Import OffPeak'!$A$3:FZ$99,177,FALSE)-VLOOKUP($A48,'Import OffPeak change'!$A$106:FZ$202,177,FALSE)),0,(VLOOKUP($A48,'Import OffPeak'!$A$3:FZ$99,177,FALSE)-VLOOKUP($A48,'Import OffPeak change'!$A$106:FZ$202,177,FALSE)))</f>
        <v>0</v>
      </c>
      <c r="FV48" s="6">
        <f>IF(ISERROR(VLOOKUP($A48,'Import OffPeak'!$A$3:GA$99,178,FALSE)-VLOOKUP($A48,'Import OffPeak change'!$A$106:GA$202,178,FALSE)),0,(VLOOKUP($A48,'Import OffPeak'!$A$3:GA$99,178,FALSE)-VLOOKUP($A48,'Import OffPeak change'!$A$106:GA$202,178,FALSE)))</f>
        <v>0</v>
      </c>
      <c r="FW48" s="6">
        <f>IF(ISERROR(VLOOKUP($A48,'Import OffPeak'!$A$3:GB$99,179,FALSE)-VLOOKUP($A48,'Import OffPeak change'!$A$106:GB$202,179,FALSE)),0,(VLOOKUP($A48,'Import OffPeak'!$A$3:GB$99,179,FALSE)-VLOOKUP($A48,'Import OffPeak change'!$A$106:GB$202,179,FALSE)))</f>
        <v>0</v>
      </c>
      <c r="FX48" s="6">
        <f>IF(ISERROR(VLOOKUP($A48,'Import OffPeak'!$A$3:GC$99,180,FALSE)-VLOOKUP($A48,'Import OffPeak change'!$A$106:GC$202,180,FALSE)),0,(VLOOKUP($A48,'Import OffPeak'!$A$3:GC$99,180,FALSE)-VLOOKUP($A48,'Import OffPeak change'!$A$106:GC$202,180,FALSE)))</f>
        <v>0</v>
      </c>
      <c r="FY48" s="6">
        <f>IF(ISERROR(VLOOKUP($A48,'Import OffPeak'!$A$3:GD$99,181,FALSE)-VLOOKUP($A48,'Import OffPeak change'!$A$106:GD$202,181,FALSE)),0,(VLOOKUP($A48,'Import OffPeak'!$A$3:GD$99,181,FALSE)-VLOOKUP($A48,'Import OffPeak change'!$A$106:GD$202,181,FALSE)))</f>
        <v>0</v>
      </c>
      <c r="FZ48" s="6">
        <f>IF(ISERROR(VLOOKUP($A48,'Import OffPeak'!$A$3:GE$99,182,FALSE)-VLOOKUP($A48,'Import OffPeak change'!$A$106:GE$202,182,FALSE)),0,(VLOOKUP($A48,'Import OffPeak'!$A$3:GE$99,182,FALSE)-VLOOKUP($A48,'Import OffPeak change'!$A$106:GE$202,182,FALSE)))</f>
        <v>0</v>
      </c>
      <c r="GA48" s="6">
        <f>IF(ISERROR(VLOOKUP($A48,'Import OffPeak'!$A$3:GF$99,183,FALSE)-VLOOKUP($A48,'Import OffPeak change'!$A$106:GF$202,183,FALSE)),0,(VLOOKUP($A48,'Import OffPeak'!$A$3:GF$99,183,FALSE)-VLOOKUP($A48,'Import OffPeak change'!$A$106:GF$202,183,FALSE)))</f>
        <v>0</v>
      </c>
      <c r="GB48" s="6">
        <f>IF(ISERROR(VLOOKUP($A48,'Import OffPeak'!$A$3:GG$99,184,FALSE)-VLOOKUP($A48,'Import OffPeak change'!$A$106:GG$202,184,FALSE)),0,(VLOOKUP($A48,'Import OffPeak'!$A$3:GG$99,184,FALSE)-VLOOKUP($A48,'Import OffPeak change'!$A$106:GG$202,184,FALSE)))</f>
        <v>0</v>
      </c>
      <c r="GC48" s="6">
        <f>IF(ISERROR(VLOOKUP($A48,'Import OffPeak'!$A$3:GH$99,185,FALSE)-VLOOKUP($A48,'Import OffPeak change'!$A$106:GH$202,185,FALSE)),0,(VLOOKUP($A48,'Import OffPeak'!$A$3:GH$99,185,FALSE)-VLOOKUP($A48,'Import OffPeak change'!$A$106:GH$202,185,FALSE)))</f>
        <v>0</v>
      </c>
      <c r="GD48" s="6">
        <f>IF(ISERROR(VLOOKUP($A48,'Import OffPeak'!$A$3:GI$99,186,FALSE)-VLOOKUP($A48,'Import OffPeak change'!$A$106:GI$202,186,FALSE)),0,(VLOOKUP($A48,'Import OffPeak'!$A$3:GI$99,186,FALSE)-VLOOKUP($A48,'Import OffPeak change'!$A$106:GI$202,186,FALSE)))</f>
        <v>0</v>
      </c>
      <c r="GE48" s="6">
        <f>IF(ISERROR(VLOOKUP($A48,'Import OffPeak'!$A$3:GJ$99,187,FALSE)-VLOOKUP($A48,'Import OffPeak change'!$A$106:GJ$202,187,FALSE)),0,(VLOOKUP($A48,'Import OffPeak'!$A$3:GJ$99,187,FALSE)-VLOOKUP($A48,'Import OffPeak change'!$A$106:GJ$202,187,FALSE)))</f>
        <v>0</v>
      </c>
      <c r="GF48" s="6">
        <f>IF(ISERROR(VLOOKUP($A48,'Import OffPeak'!$A$3:GK$99,188,FALSE)-VLOOKUP($A48,'Import OffPeak change'!$A$106:GK$202,188,FALSE)),0,(VLOOKUP($A48,'Import OffPeak'!$A$3:GK$99,188,FALSE)-VLOOKUP($A48,'Import OffPeak change'!$A$106:GK$202,188,FALSE)))</f>
        <v>0</v>
      </c>
      <c r="GG48" s="6">
        <f>IF(ISERROR(VLOOKUP($A48,'Import OffPeak'!$A$3:GL$99,189,FALSE)-VLOOKUP($A48,'Import OffPeak change'!$A$106:GL$202,189,FALSE)),0,(VLOOKUP($A48,'Import OffPeak'!$A$3:GL$99,189,FALSE)-VLOOKUP($A48,'Import OffPeak change'!$A$106:GL$202,189,FALSE)))</f>
        <v>0</v>
      </c>
      <c r="GH48" s="6">
        <f>IF(ISERROR(VLOOKUP($A48,'Import OffPeak'!$A$3:GM$99,190,FALSE)-VLOOKUP($A48,'Import OffPeak change'!$A$106:GM$202,190,FALSE)),0,(VLOOKUP($A48,'Import OffPeak'!$A$3:GM$99,190,FALSE)-VLOOKUP($A48,'Import OffPeak change'!$A$106:GM$202,190,FALSE)))</f>
        <v>0</v>
      </c>
      <c r="GI48" s="6">
        <f>IF(ISERROR(VLOOKUP($A48,'Import OffPeak'!$A$3:GN$99,191,FALSE)-VLOOKUP($A48,'Import OffPeak change'!$A$106:GN$202,191,FALSE)),0,(VLOOKUP($A48,'Import OffPeak'!$A$3:GN$99,191,FALSE)-VLOOKUP($A48,'Import OffPeak change'!$A$106:GN$202,191,FALSE)))</f>
        <v>0</v>
      </c>
      <c r="GJ48" s="6">
        <f>IF(ISERROR(VLOOKUP($A48,'Import OffPeak'!$A$3:GO$99,192,FALSE)-VLOOKUP($A48,'Import OffPeak change'!$A$106:GO$202,192,FALSE)),0,(VLOOKUP($A48,'Import OffPeak'!$A$3:GO$99,192,FALSE)-VLOOKUP($A48,'Import OffPeak change'!$A$106:GO$202,192,FALSE)))</f>
        <v>0</v>
      </c>
      <c r="GK48" s="6">
        <f>IF(ISERROR(VLOOKUP($A48,'Import OffPeak'!$A$3:GP$99,193,FALSE)-VLOOKUP($A48,'Import OffPeak change'!$A$106:GP$202,193,FALSE)),0,(VLOOKUP($A48,'Import OffPeak'!$A$3:GP$99,193,FALSE)-VLOOKUP($A48,'Import OffPeak change'!$A$106:GP$202,193,FALSE)))</f>
        <v>0</v>
      </c>
      <c r="GL48" s="6">
        <f>IF(ISERROR(VLOOKUP($A48,'Import OffPeak'!$A$3:GQ$99,194,FALSE)-VLOOKUP($A48,'Import OffPeak change'!$A$106:GQ$202,194,FALSE)),0,(VLOOKUP($A48,'Import OffPeak'!$A$3:GQ$99,194,FALSE)-VLOOKUP($A48,'Import OffPeak change'!$A$106:GQ$202,194,FALSE)))</f>
        <v>0</v>
      </c>
      <c r="GM48" s="6">
        <f>IF(ISERROR(VLOOKUP($A48,'Import OffPeak'!$A$3:GR$99,195,FALSE)-VLOOKUP($A48,'Import OffPeak change'!$A$106:GR$202,195,FALSE)),0,(VLOOKUP($A48,'Import OffPeak'!$A$3:GR$99,195,FALSE)-VLOOKUP($A48,'Import OffPeak change'!$A$106:GR$202,195,FALSE)))</f>
        <v>0</v>
      </c>
      <c r="GN48" s="6">
        <f>IF(ISERROR(VLOOKUP($A48,'Import OffPeak'!$A$3:GS$99,196,FALSE)-VLOOKUP($A48,'Import OffPeak change'!$A$106:GS$202,196,FALSE)),0,(VLOOKUP($A48,'Import OffPeak'!$A$3:GS$99,196,FALSE)-VLOOKUP($A48,'Import OffPeak change'!$A$106:GS$202,196,FALSE)))</f>
        <v>0</v>
      </c>
      <c r="GO48" s="6">
        <f>IF(ISERROR(VLOOKUP($A48,'Import OffPeak'!$A$3:GT$99,197,FALSE)-VLOOKUP($A48,'Import OffPeak change'!$A$106:GT$202,197,FALSE)),0,(VLOOKUP($A48,'Import OffPeak'!$A$3:GT$99,197,FALSE)-VLOOKUP($A48,'Import OffPeak change'!$A$106:GT$202,197,FALSE)))</f>
        <v>0</v>
      </c>
      <c r="GP48" s="6">
        <f>IF(ISERROR(VLOOKUP($A48,'Import OffPeak'!$A$3:GU$99,198,FALSE)-VLOOKUP($A48,'Import OffPeak change'!$A$106:GU$202,198,FALSE)),0,(VLOOKUP($A48,'Import OffPeak'!$A$3:GU$99,198,FALSE)-VLOOKUP($A48,'Import OffPeak change'!$A$106:GU$202,198,FALSE)))</f>
        <v>0</v>
      </c>
      <c r="GQ48" s="6">
        <f>IF(ISERROR(VLOOKUP($A48,'Import OffPeak'!$A$3:GV$99,199,FALSE)-VLOOKUP($A48,'Import OffPeak change'!$A$106:GV$202,199,FALSE)),0,(VLOOKUP($A48,'Import OffPeak'!$A$3:GV$99,199,FALSE)-VLOOKUP($A48,'Import OffPeak change'!$A$106:GV$202,199,FALSE)))</f>
        <v>0</v>
      </c>
      <c r="GR48" s="6">
        <f>IF(ISERROR(VLOOKUP($A48,'Import OffPeak'!$A$3:GW$99,200,FALSE)-VLOOKUP($A48,'Import OffPeak change'!$A$106:GW$202,200,FALSE)),0,(VLOOKUP($A48,'Import OffPeak'!$A$3:GW$99,200,FALSE)-VLOOKUP($A48,'Import OffPeak change'!$A$106:GW$202,200,FALSE)))</f>
        <v>0</v>
      </c>
      <c r="GS48" s="6">
        <f>IF(ISERROR(VLOOKUP($A48,'Import OffPeak'!$A$3:GX$99,201,FALSE)-VLOOKUP($A48,'Import OffPeak change'!$A$106:GX$202,201,FALSE)),0,(VLOOKUP($A48,'Import OffPeak'!$A$3:GX$99,201,FALSE)-VLOOKUP($A48,'Import OffPeak change'!$A$106:GX$202,201,FALSE)))</f>
        <v>0</v>
      </c>
      <c r="GT48" s="6">
        <f>IF(ISERROR(VLOOKUP($A48,'Import OffPeak'!$A$3:GY$99,202,FALSE)-VLOOKUP($A48,'Import OffPeak change'!$A$106:GY$202,202,FALSE)),0,(VLOOKUP($A48,'Import OffPeak'!$A$3:GY$99,202,FALSE)-VLOOKUP($A48,'Import OffPeak change'!$A$106:GY$202,202,FALSE)))</f>
        <v>0</v>
      </c>
      <c r="GU48" s="6">
        <f>IF(ISERROR(VLOOKUP($A48,'Import OffPeak'!$A$3:GZ$99,203,FALSE)-VLOOKUP($A48,'Import OffPeak change'!$A$106:GZ$202,203,FALSE)),0,(VLOOKUP($A48,'Import OffPeak'!$A$3:GZ$99,203,FALSE)-VLOOKUP($A48,'Import OffPeak change'!$A$106:GZ$202,203,FALSE)))</f>
        <v>0</v>
      </c>
      <c r="GV48" s="6">
        <f>IF(ISERROR(VLOOKUP($A48,'Import OffPeak'!$A$3:HA$99,204,FALSE)-VLOOKUP($A48,'Import OffPeak change'!$A$106:HA$202,204,FALSE)),0,(VLOOKUP($A48,'Import OffPeak'!$A$3:HA$99,204,FALSE)-VLOOKUP($A48,'Import OffPeak change'!$A$106:HA$202,204,FALSE)))</f>
        <v>0</v>
      </c>
      <c r="GW48" s="6">
        <f>IF(ISERROR(VLOOKUP($A48,'Import OffPeak'!$A$3:HB$99,205,FALSE)-VLOOKUP($A48,'Import OffPeak change'!$A$106:HB$202,205,FALSE)),0,(VLOOKUP($A48,'Import OffPeak'!$A$3:HB$99,205,FALSE)-VLOOKUP($A48,'Import OffPeak change'!$A$106:HB$202,205,FALSE)))</f>
        <v>0</v>
      </c>
      <c r="GX48" s="6">
        <f>IF(ISERROR(VLOOKUP($A48,'Import OffPeak'!$A$3:HC$99,206,FALSE)-VLOOKUP($A48,'Import OffPeak change'!$A$106:HC$202,206,FALSE)),0,(VLOOKUP($A48,'Import OffPeak'!$A$3:HC$99,206,FALSE)-VLOOKUP($A48,'Import OffPeak change'!$A$106:HC$202,206,FALSE)))</f>
        <v>0</v>
      </c>
      <c r="GY48" s="6">
        <f>IF(ISERROR(VLOOKUP($A48,'Import OffPeak'!$A$3:HD$99,207,FALSE)-VLOOKUP($A48,'Import OffPeak change'!$A$106:HD$202,207,FALSE)),0,(VLOOKUP($A48,'Import OffPeak'!$A$3:HD$99,207,FALSE)-VLOOKUP($A48,'Import OffPeak change'!$A$106:HD$202,207,FALSE)))</f>
        <v>0</v>
      </c>
      <c r="GZ48" s="6">
        <f>IF(ISERROR(VLOOKUP($A48,'Import OffPeak'!$A$3:HE$99,208,FALSE)-VLOOKUP($A48,'Import OffPeak change'!$A$106:HE$202,208,FALSE)),0,(VLOOKUP($A48,'Import OffPeak'!$A$3:HE$99,208,FALSE)-VLOOKUP($A48,'Import OffPeak change'!$A$106:HE$202,208,FALSE)))</f>
        <v>0</v>
      </c>
      <c r="HA48" s="6">
        <f>IF(ISERROR(VLOOKUP($A48,'Import OffPeak'!$A$3:HF$99,209,FALSE)-VLOOKUP($A48,'Import OffPeak change'!$A$106:HF$202,209,FALSE)),0,(VLOOKUP($A48,'Import OffPeak'!$A$3:HF$99,209,FALSE)-VLOOKUP($A48,'Import OffPeak change'!$A$106:HF$202,209,FALSE)))</f>
        <v>0</v>
      </c>
      <c r="HB48" s="6">
        <f>IF(ISERROR(VLOOKUP($A48,'Import OffPeak'!$A$3:HG$99,210,FALSE)-VLOOKUP($A48,'Import OffPeak change'!$A$106:HG$202,210,FALSE)),0,(VLOOKUP($A48,'Import OffPeak'!$A$3:HG$99,210,FALSE)-VLOOKUP($A48,'Import OffPeak change'!$A$106:HG$202,210,FALSE)))</f>
        <v>0</v>
      </c>
      <c r="HC48" s="6">
        <f>IF(ISERROR(VLOOKUP($A48,'Import OffPeak'!$A$3:HH$99,211,FALSE)-VLOOKUP($A48,'Import OffPeak change'!$A$106:HH$202,211,FALSE)),0,(VLOOKUP($A48,'Import OffPeak'!$A$3:HH$99,211,FALSE)-VLOOKUP($A48,'Import OffPeak change'!$A$106:HH$202,211,FALSE)))</f>
        <v>0</v>
      </c>
      <c r="HD48" s="6">
        <f>IF(ISERROR(VLOOKUP($A48,'Import OffPeak'!$A$3:HI$99,212,FALSE)-VLOOKUP($A48,'Import OffPeak change'!$A$106:HI$202,212,FALSE)),0,(VLOOKUP($A48,'Import OffPeak'!$A$3:HI$99,212,FALSE)-VLOOKUP($A48,'Import OffPeak change'!$A$106:HI$202,212,FALSE)))</f>
        <v>0</v>
      </c>
      <c r="HE48" s="6">
        <f>IF(ISERROR(VLOOKUP($A48,'Import OffPeak'!$A$3:HJ$99,213,FALSE)-VLOOKUP($A48,'Import OffPeak change'!$A$106:HJ$202,213,FALSE)),0,(VLOOKUP($A48,'Import OffPeak'!$A$3:HJ$99,213,FALSE)-VLOOKUP($A48,'Import OffPeak change'!$A$106:HJ$202,213,FALSE)))</f>
        <v>0</v>
      </c>
      <c r="HF48" s="6">
        <f>IF(ISERROR(VLOOKUP($A48,'Import OffPeak'!$A$3:HK$99,214,FALSE)-VLOOKUP($A48,'Import OffPeak change'!$A$106:HK$202,214,FALSE)),0,(VLOOKUP($A48,'Import OffPeak'!$A$3:HK$99,214,FALSE)-VLOOKUP($A48,'Import OffPeak change'!$A$106:HK$202,214,FALSE)))</f>
        <v>0</v>
      </c>
      <c r="HG48" s="6">
        <f>IF(ISERROR(VLOOKUP($A48,'Import OffPeak'!$A$3:HL$99,215,FALSE)-VLOOKUP($A48,'Import OffPeak change'!$A$106:HL$202,215,FALSE)),0,(VLOOKUP($A48,'Import OffPeak'!$A$3:HL$99,215,FALSE)-VLOOKUP($A48,'Import OffPeak change'!$A$106:HL$202,215,FALSE)))</f>
        <v>0</v>
      </c>
      <c r="HH48" s="6">
        <f>IF(ISERROR(VLOOKUP($A48,'Import OffPeak'!$A$3:HM$99,216,FALSE)-VLOOKUP($A48,'Import OffPeak change'!$A$106:HM$202,216,FALSE)),0,(VLOOKUP($A48,'Import OffPeak'!$A$3:HM$99,216,FALSE)-VLOOKUP($A48,'Import OffPeak change'!$A$106:HM$202,216,FALSE)))</f>
        <v>0</v>
      </c>
      <c r="HI48" s="6">
        <f>IF(ISERROR(VLOOKUP($A48,'Import OffPeak'!$A$3:HN$99,217,FALSE)-VLOOKUP($A48,'Import OffPeak change'!$A$106:HN$202,217,FALSE)),0,(VLOOKUP($A48,'Import OffPeak'!$A$3:HN$99,217,FALSE)-VLOOKUP($A48,'Import OffPeak change'!$A$106:HN$202,217,FALSE)))</f>
        <v>0</v>
      </c>
      <c r="HJ48" s="6">
        <f>IF(ISERROR(VLOOKUP($A48,'Import OffPeak'!$A$3:HO$99,218,FALSE)-VLOOKUP($A48,'Import OffPeak change'!$A$106:HO$202,218,FALSE)),0,(VLOOKUP($A48,'Import OffPeak'!$A$3:HO$99,218,FALSE)-VLOOKUP($A48,'Import OffPeak change'!$A$106:HO$202,218,FALSE)))</f>
        <v>0</v>
      </c>
      <c r="HK48" s="6">
        <f>IF(ISERROR(VLOOKUP($A48,'Import OffPeak'!$A$3:HP$99,219,FALSE)-VLOOKUP($A48,'Import OffPeak change'!$A$106:HP$202,219,FALSE)),0,(VLOOKUP($A48,'Import OffPeak'!$A$3:HP$99,219,FALSE)-VLOOKUP($A48,'Import OffPeak change'!$A$106:HP$202,219,FALSE)))</f>
        <v>0</v>
      </c>
      <c r="HL48" s="6">
        <f>IF(ISERROR(VLOOKUP($A48,'Import OffPeak'!$A$3:HQ$99,220,FALSE)-VLOOKUP($A48,'Import OffPeak change'!$A$106:HQ$202,220,FALSE)),0,(VLOOKUP($A48,'Import OffPeak'!$A$3:HQ$99,220,FALSE)-VLOOKUP($A48,'Import OffPeak change'!$A$106:HQ$202,220,FALSE)))</f>
        <v>0</v>
      </c>
      <c r="HM48" s="6">
        <f>IF(ISERROR(VLOOKUP($A48,'Import OffPeak'!$A$3:HR$99,221,FALSE)-VLOOKUP($A48,'Import OffPeak change'!$A$106:HR$202,221,FALSE)),0,(VLOOKUP($A48,'Import OffPeak'!$A$3:HR$99,221,FALSE)-VLOOKUP($A48,'Import OffPeak change'!$A$106:HR$202,221,FALSE)))</f>
        <v>0</v>
      </c>
      <c r="HN48" s="6">
        <f>IF(ISERROR(VLOOKUP($A48,'Import OffPeak'!$A$3:HS$99,222,FALSE)-VLOOKUP($A48,'Import OffPeak change'!$A$106:HS$202,222,FALSE)),0,(VLOOKUP($A48,'Import OffPeak'!$A$3:HS$99,222,FALSE)-VLOOKUP($A48,'Import OffPeak change'!$A$106:HS$202,222,FALSE)))</f>
        <v>0</v>
      </c>
      <c r="HO48" s="6">
        <f>IF(ISERROR(VLOOKUP($A48,'Import OffPeak'!$A$3:HT$99,223,FALSE)-VLOOKUP($A48,'Import OffPeak change'!$A$106:HT$202,223,FALSE)),0,(VLOOKUP($A48,'Import OffPeak'!$A$3:HT$99,223,FALSE)-VLOOKUP($A48,'Import OffPeak change'!$A$106:HT$202,223,FALSE)))</f>
        <v>0</v>
      </c>
      <c r="HP48" s="6">
        <f>IF(ISERROR(VLOOKUP($A48,'Import OffPeak'!$A$3:HU$99,224,FALSE)-VLOOKUP($A48,'Import OffPeak change'!$A$106:HU$202,224,FALSE)),0,(VLOOKUP($A48,'Import OffPeak'!$A$3:HU$99,224,FALSE)-VLOOKUP($A48,'Import OffPeak change'!$A$106:HU$202,224,FALSE)))</f>
        <v>0</v>
      </c>
      <c r="HQ48" s="6">
        <f>IF(ISERROR(VLOOKUP($A48,'Import OffPeak'!$A$3:HV$99,225,FALSE)-VLOOKUP($A48,'Import OffPeak change'!$A$106:HV$202,225,FALSE)),0,(VLOOKUP($A48,'Import OffPeak'!$A$3:HV$99,225,FALSE)-VLOOKUP($A48,'Import OffPeak change'!$A$106:HV$202,225,FALSE)))</f>
        <v>0</v>
      </c>
      <c r="HR48" s="6">
        <f>IF(ISERROR(VLOOKUP($A48,'Import OffPeak'!$A$3:HW$99,226,FALSE)-VLOOKUP($A48,'Import OffPeak change'!$A$106:HW$202,226,FALSE)),0,(VLOOKUP($A48,'Import OffPeak'!$A$3:HW$99,226,FALSE)-VLOOKUP($A48,'Import OffPeak change'!$A$106:HW$202,226,FALSE)))</f>
        <v>0</v>
      </c>
      <c r="HS48" s="6">
        <f>IF(ISERROR(VLOOKUP($A48,'Import OffPeak'!$A$3:HX$99,227,FALSE)-VLOOKUP($A48,'Import OffPeak change'!$A$106:HX$202,227,FALSE)),0,(VLOOKUP($A48,'Import OffPeak'!$A$3:HX$99,227,FALSE)-VLOOKUP($A48,'Import OffPeak change'!$A$106:HX$202,227,FALSE)))</f>
        <v>0</v>
      </c>
      <c r="HT48" s="6">
        <f>IF(ISERROR(VLOOKUP($A48,'Import OffPeak'!$A$3:HY$99,228,FALSE)-VLOOKUP($A48,'Import OffPeak change'!$A$106:HY$202,228,FALSE)),0,(VLOOKUP($A48,'Import OffPeak'!$A$3:HY$99,228,FALSE)-VLOOKUP($A48,'Import OffPeak change'!$A$106:HY$202,228,FALSE)))</f>
        <v>0</v>
      </c>
      <c r="HU48" s="6">
        <f>IF(ISERROR(VLOOKUP($A48,'Import OffPeak'!$A$3:HZ$99,229,FALSE)-VLOOKUP($A48,'Import OffPeak change'!$A$106:HZ$202,229,FALSE)),0,(VLOOKUP($A48,'Import OffPeak'!$A$3:HZ$99,229,FALSE)-VLOOKUP($A48,'Import OffPeak change'!$A$106:HZ$202,229,FALSE)))</f>
        <v>0</v>
      </c>
      <c r="HV48" s="6">
        <f>IF(ISERROR(VLOOKUP($A48,'Import OffPeak'!$A$3:IA$99,230,FALSE)-VLOOKUP($A48,'Import OffPeak change'!$A$106:IA$202,230,FALSE)),0,(VLOOKUP($A48,'Import OffPeak'!$A$3:IA$99,230,FALSE)-VLOOKUP($A48,'Import OffPeak change'!$A$106:IA$202,230,FALSE)))</f>
        <v>0</v>
      </c>
      <c r="HW48" s="6">
        <f>IF(ISERROR(VLOOKUP($A48,'Import OffPeak'!$A$3:IB$99,231,FALSE)-VLOOKUP($A48,'Import OffPeak change'!$A$106:IB$202,231,FALSE)),0,(VLOOKUP($A48,'Import OffPeak'!$A$3:IB$99,231,FALSE)-VLOOKUP($A48,'Import OffPeak change'!$A$106:IB$202,231,FALSE)))</f>
        <v>0</v>
      </c>
      <c r="HX48" s="6">
        <f>IF(ISERROR(VLOOKUP($A48,'Import OffPeak'!$A$3:IC$99,232,FALSE)-VLOOKUP($A48,'Import OffPeak change'!$A$106:IC$202,232,FALSE)),0,(VLOOKUP($A48,'Import OffPeak'!$A$3:IC$99,232,FALSE)-VLOOKUP($A48,'Import OffPeak change'!$A$106:IC$202,232,FALSE)))</f>
        <v>0</v>
      </c>
      <c r="HY48" s="6">
        <f>IF(ISERROR(VLOOKUP($A48,'Import OffPeak'!$A$3:ID$99,233,FALSE)-VLOOKUP($A48,'Import OffPeak change'!$A$106:ID$202,233,FALSE)),0,(VLOOKUP($A48,'Import OffPeak'!$A$3:ID$99,233,FALSE)-VLOOKUP($A48,'Import OffPeak change'!$A$106:ID$202,233,FALSE)))</f>
        <v>0</v>
      </c>
      <c r="HZ48" s="6">
        <f>IF(ISERROR(VLOOKUP($A48,'Import OffPeak'!$A$3:IE$99,234,FALSE)-VLOOKUP($A48,'Import OffPeak change'!$A$106:IE$202,234,FALSE)),0,(VLOOKUP($A48,'Import OffPeak'!$A$3:IE$99,234,FALSE)-VLOOKUP($A48,'Import OffPeak change'!$A$106:IE$202,234,FALSE)))</f>
        <v>0</v>
      </c>
      <c r="IA48" s="6">
        <f>IF(ISERROR(VLOOKUP($A48,'Import OffPeak'!$A$3:IF$99,235,FALSE)-VLOOKUP($A48,'Import OffPeak change'!$A$106:IF$202,235,FALSE)),0,(VLOOKUP($A48,'Import OffPeak'!$A$3:IF$99,235,FALSE)-VLOOKUP($A48,'Import OffPeak change'!$A$106:IF$202,235,FALSE)))</f>
        <v>0</v>
      </c>
      <c r="IB48" s="6">
        <f>IF(ISERROR(VLOOKUP($A48,'Import OffPeak'!$A$3:IG$99,236,FALSE)-VLOOKUP($A48,'Import OffPeak change'!$A$106:IG$202,236,FALSE)),0,(VLOOKUP($A48,'Import OffPeak'!$A$3:IG$99,236,FALSE)-VLOOKUP($A48,'Import OffPeak change'!$A$106:IG$202,236,FALSE)))</f>
        <v>0</v>
      </c>
      <c r="IC48" s="6">
        <f>IF(ISERROR(VLOOKUP($A48,'Import OffPeak'!$A$3:IH$99,237,FALSE)-VLOOKUP($A48,'Import OffPeak change'!$A$106:IH$202,237,FALSE)),0,(VLOOKUP($A48,'Import OffPeak'!$A$3:IH$99,237,FALSE)-VLOOKUP($A48,'Import OffPeak change'!$A$106:IH$202,237,FALSE)))</f>
        <v>0</v>
      </c>
      <c r="ID48" s="6">
        <f>IF(ISERROR(VLOOKUP($A48,'Import OffPeak'!$A$3:II$99,238,FALSE)-VLOOKUP($A48,'Import OffPeak change'!$A$106:II$202,238,FALSE)),0,(VLOOKUP($A48,'Import OffPeak'!$A$3:II$99,238,FALSE)-VLOOKUP($A48,'Import OffPeak change'!$A$106:II$202,238,FALSE)))</f>
        <v>0</v>
      </c>
      <c r="IE48" s="6">
        <f>IF(ISERROR(VLOOKUP($A48,'Import OffPeak'!$A$3:IJ$99,239,FALSE)-VLOOKUP($A48,'Import OffPeak change'!$A$106:IJ$202,239,FALSE)),0,(VLOOKUP($A48,'Import OffPeak'!$A$3:IJ$99,239,FALSE)-VLOOKUP($A48,'Import OffPeak change'!$A$106:IJ$202,239,FALSE)))</f>
        <v>0</v>
      </c>
    </row>
    <row r="49" spans="1:239">
      <c r="A49" s="168" t="str">
        <f>IF('Import OffPeak'!A46=0,"",'Import OffPeak'!A46)</f>
        <v/>
      </c>
      <c r="B49" s="6"/>
      <c r="C49" s="6"/>
      <c r="D49" s="6"/>
      <c r="E49" s="6"/>
      <c r="F49" s="6"/>
      <c r="G49" s="6">
        <f>IF(ISERROR(VLOOKUP($A49,'Import OffPeak'!$A$3:L$99,7,FALSE)-VLOOKUP($A49,'Import OffPeak change'!$A$106:L$202,7,FALSE)),0,(VLOOKUP($A49,'Import OffPeak'!$A$3:L$99,7,FALSE)-VLOOKUP($A49,'Import OffPeak change'!$A$106:L$202,7,FALSE)))</f>
        <v>0</v>
      </c>
      <c r="H49" s="6">
        <f>IF(ISERROR(VLOOKUP($A49,'Import OffPeak'!$A$3:M$99,8,FALSE)-VLOOKUP($A49,'Import OffPeak change'!$A$106:M$202,8,FALSE)),0,(VLOOKUP($A49,'Import OffPeak'!$A$3:M$99,8,FALSE)-VLOOKUP($A49,'Import OffPeak change'!$A$106:M$202,8,FALSE)))</f>
        <v>0</v>
      </c>
      <c r="I49" s="6">
        <f>IF(ISERROR(VLOOKUP($A49,'Import OffPeak'!$A$3:N$99,9,FALSE)-VLOOKUP($A49,'Import OffPeak change'!$A$106:N$202,9,FALSE)),0,(VLOOKUP($A49,'Import OffPeak'!$A$3:N$99,9,FALSE)-VLOOKUP($A49,'Import OffPeak change'!$A$106:N$202,9,FALSE)))</f>
        <v>0</v>
      </c>
      <c r="J49" s="6">
        <f>IF(ISERROR(VLOOKUP($A49,'Import OffPeak'!$A$3:O$99,10,FALSE)-VLOOKUP($A49,'Import OffPeak change'!$A$106:O$202,10,FALSE)),0,(VLOOKUP($A49,'Import OffPeak'!$A$3:O$99,10,FALSE)-VLOOKUP($A49,'Import OffPeak change'!$A$106:O$202,10,FALSE)))</f>
        <v>0</v>
      </c>
      <c r="K49" s="6">
        <f>IF(ISERROR(VLOOKUP($A49,'Import OffPeak'!$A$3:P$99,11,FALSE)-VLOOKUP($A49,'Import OffPeak change'!$A$106:P$202,11,FALSE)),0,(VLOOKUP($A49,'Import OffPeak'!$A$3:P$99,11,FALSE)-VLOOKUP($A49,'Import OffPeak change'!$A$106:P$202,11,FALSE)))</f>
        <v>0</v>
      </c>
      <c r="L49" s="6">
        <f>IF(ISERROR(VLOOKUP($A49,'Import OffPeak'!$A$3:Q$99,12,FALSE)-VLOOKUP($A49,'Import OffPeak change'!$A$106:Q$202,12,FALSE)),0,(VLOOKUP($A49,'Import OffPeak'!$A$3:Q$99,12,FALSE)-VLOOKUP($A49,'Import OffPeak change'!$A$106:Q$202,12,FALSE)))</f>
        <v>0</v>
      </c>
      <c r="M49" s="6">
        <f>IF(ISERROR(VLOOKUP($A49,'Import OffPeak'!$A$3:R$99,13,FALSE)-VLOOKUP($A49,'Import OffPeak change'!$A$106:R$202,13,FALSE)),0,(VLOOKUP($A49,'Import OffPeak'!$A$3:R$99,13,FALSE)-VLOOKUP($A49,'Import OffPeak change'!$A$106:R$202,13,FALSE)))</f>
        <v>0</v>
      </c>
      <c r="N49" s="6">
        <f>IF(ISERROR(VLOOKUP($A49,'Import OffPeak'!$A$3:S$99,14,FALSE)-VLOOKUP($A49,'Import OffPeak change'!$A$106:S$202,14,FALSE)),0,(VLOOKUP($A49,'Import OffPeak'!$A$3:S$99,14,FALSE)-VLOOKUP($A49,'Import OffPeak change'!$A$106:S$202,14,FALSE)))</f>
        <v>0</v>
      </c>
      <c r="O49" s="6">
        <f>IF(ISERROR(VLOOKUP($A49,'Import OffPeak'!$A$3:T$99,15,FALSE)-VLOOKUP($A49,'Import OffPeak change'!$A$106:T$202,15,FALSE)),0,(VLOOKUP($A49,'Import OffPeak'!$A$3:T$99,15,FALSE)-VLOOKUP($A49,'Import OffPeak change'!$A$106:T$202,15,FALSE)))</f>
        <v>0</v>
      </c>
      <c r="P49" s="6">
        <f>IF(ISERROR(VLOOKUP($A49,'Import OffPeak'!$A$3:U$99,16,FALSE)-VLOOKUP($A49,'Import OffPeak change'!$A$106:U$202,16,FALSE)),0,(VLOOKUP($A49,'Import OffPeak'!$A$3:U$99,16,FALSE)-VLOOKUP($A49,'Import OffPeak change'!$A$106:U$202,16,FALSE)))</f>
        <v>0</v>
      </c>
      <c r="Q49" s="6">
        <f>IF(ISERROR(VLOOKUP($A49,'Import OffPeak'!$A$3:V$99,17,FALSE)-VLOOKUP($A49,'Import OffPeak change'!$A$106:V$202,17,FALSE)),0,(VLOOKUP($A49,'Import OffPeak'!$A$3:V$99,17,FALSE)-VLOOKUP($A49,'Import OffPeak change'!$A$106:V$202,17,FALSE)))</f>
        <v>0</v>
      </c>
      <c r="R49" s="6">
        <f>IF(ISERROR(VLOOKUP($A49,'Import OffPeak'!$A$3:W$99,18,FALSE)-VLOOKUP($A49,'Import OffPeak change'!$A$106:W$202,18,FALSE)),0,(VLOOKUP($A49,'Import OffPeak'!$A$3:W$99,18,FALSE)-VLOOKUP($A49,'Import OffPeak change'!$A$106:W$202,18,FALSE)))</f>
        <v>0</v>
      </c>
      <c r="S49" s="6">
        <f>IF(ISERROR(VLOOKUP($A49,'Import OffPeak'!$A$3:X$99,19,FALSE)-VLOOKUP($A49,'Import OffPeak change'!$A$106:X$202,19,FALSE)),0,(VLOOKUP($A49,'Import OffPeak'!$A$3:X$99,19,FALSE)-VLOOKUP($A49,'Import OffPeak change'!$A$106:X$202,19,FALSE)))</f>
        <v>0</v>
      </c>
      <c r="T49" s="6">
        <f>IF(ISERROR(VLOOKUP($A49,'Import OffPeak'!$A$3:Y$99,20,FALSE)-VLOOKUP($A49,'Import OffPeak change'!$A$106:Y$202,20,FALSE)),0,(VLOOKUP($A49,'Import OffPeak'!$A$3:Y$99,20,FALSE)-VLOOKUP($A49,'Import OffPeak change'!$A$106:Y$202,20,FALSE)))</f>
        <v>0</v>
      </c>
      <c r="U49" s="6">
        <f>IF(ISERROR(VLOOKUP($A49,'Import OffPeak'!$A$3:Z$99,21,FALSE)-VLOOKUP($A49,'Import OffPeak change'!$A$106:Z$202,21,FALSE)),0,(VLOOKUP($A49,'Import OffPeak'!$A$3:Z$99,21,FALSE)-VLOOKUP($A49,'Import OffPeak change'!$A$106:Z$202,21,FALSE)))</f>
        <v>0</v>
      </c>
      <c r="V49" s="6">
        <f>IF(ISERROR(VLOOKUP($A49,'Import OffPeak'!$A$3:AA$99,22,FALSE)-VLOOKUP($A49,'Import OffPeak change'!$A$106:AA$202,22,FALSE)),0,(VLOOKUP($A49,'Import OffPeak'!$A$3:AA$99,22,FALSE)-VLOOKUP($A49,'Import OffPeak change'!$A$106:AA$202,22,FALSE)))</f>
        <v>0</v>
      </c>
      <c r="W49" s="6">
        <f>IF(ISERROR(VLOOKUP($A49,'Import OffPeak'!$A$3:AB$99,23,FALSE)-VLOOKUP($A49,'Import OffPeak change'!$A$106:AB$202,23,FALSE)),0,(VLOOKUP($A49,'Import OffPeak'!$A$3:AB$99,23,FALSE)-VLOOKUP($A49,'Import OffPeak change'!$A$106:AB$202,23,FALSE)))</f>
        <v>0</v>
      </c>
      <c r="X49" s="6">
        <f>IF(ISERROR(VLOOKUP($A49,'Import OffPeak'!$A$3:AC$99,24,FALSE)-VLOOKUP($A49,'Import OffPeak change'!$A$106:AC$202,24,FALSE)),0,(VLOOKUP($A49,'Import OffPeak'!$A$3:AC$99,24,FALSE)-VLOOKUP($A49,'Import OffPeak change'!$A$106:AC$202,24,FALSE)))</f>
        <v>0</v>
      </c>
      <c r="Y49" s="6">
        <f>IF(ISERROR(VLOOKUP($A49,'Import OffPeak'!$A$3:AD$99,25,FALSE)-VLOOKUP($A49,'Import OffPeak change'!$A$106:AD$202,25,FALSE)),0,(VLOOKUP($A49,'Import OffPeak'!$A$3:AD$99,25,FALSE)-VLOOKUP($A49,'Import OffPeak change'!$A$106:AD$202,25,FALSE)))</f>
        <v>0</v>
      </c>
      <c r="Z49" s="6">
        <f>IF(ISERROR(VLOOKUP($A49,'Import OffPeak'!$A$3:AE$99,26,FALSE)-VLOOKUP($A49,'Import OffPeak change'!$A$106:AE$202,26,FALSE)),0,(VLOOKUP($A49,'Import OffPeak'!$A$3:AE$99,26,FALSE)-VLOOKUP($A49,'Import OffPeak change'!$A$106:AE$202,26,FALSE)))</f>
        <v>0</v>
      </c>
      <c r="AA49" s="6">
        <f>IF(ISERROR(VLOOKUP($A49,'Import OffPeak'!$A$3:AF$99,27,FALSE)-VLOOKUP($A49,'Import OffPeak change'!$A$106:AF$202,27,FALSE)),0,(VLOOKUP($A49,'Import OffPeak'!$A$3:AF$99,27,FALSE)-VLOOKUP($A49,'Import OffPeak change'!$A$106:AF$202,27,FALSE)))</f>
        <v>0</v>
      </c>
      <c r="AB49" s="6">
        <f>IF(ISERROR(VLOOKUP($A49,'Import OffPeak'!$A$3:AG$99,28,FALSE)-VLOOKUP($A49,'Import OffPeak change'!$A$106:AG$202,28,FALSE)),0,(VLOOKUP($A49,'Import OffPeak'!$A$3:AG$99,28,FALSE)-VLOOKUP($A49,'Import OffPeak change'!$A$106:AG$202,28,FALSE)))</f>
        <v>0</v>
      </c>
      <c r="AC49" s="6">
        <f>IF(ISERROR(VLOOKUP($A49,'Import OffPeak'!$A$3:AH$99,29,FALSE)-VLOOKUP($A49,'Import OffPeak change'!$A$106:AH$202,29,FALSE)),0,(VLOOKUP($A49,'Import OffPeak'!$A$3:AH$99,29,FALSE)-VLOOKUP($A49,'Import OffPeak change'!$A$106:AH$202,29,FALSE)))</f>
        <v>0</v>
      </c>
      <c r="AD49" s="6">
        <f>IF(ISERROR(VLOOKUP($A49,'Import OffPeak'!$A$3:AI$99,30,FALSE)-VLOOKUP($A49,'Import OffPeak change'!$A$106:AI$202,30,FALSE)),0,(VLOOKUP($A49,'Import OffPeak'!$A$3:AI$99,30,FALSE)-VLOOKUP($A49,'Import OffPeak change'!$A$106:AI$202,30,FALSE)))</f>
        <v>0</v>
      </c>
      <c r="AE49" s="6">
        <f>IF(ISERROR(VLOOKUP($A49,'Import OffPeak'!$A$3:AJ$99,31,FALSE)-VLOOKUP($A49,'Import OffPeak change'!$A$106:AJ$202,31,FALSE)),0,(VLOOKUP($A49,'Import OffPeak'!$A$3:AJ$99,31,FALSE)-VLOOKUP($A49,'Import OffPeak change'!$A$106:AJ$202,31,FALSE)))</f>
        <v>0</v>
      </c>
      <c r="AF49" s="6">
        <f>IF(ISERROR(VLOOKUP($A49,'Import OffPeak'!$A$3:AK$99,32,FALSE)-VLOOKUP($A49,'Import OffPeak change'!$A$106:AK$202,32,FALSE)),0,(VLOOKUP($A49,'Import OffPeak'!$A$3:AK$99,32,FALSE)-VLOOKUP($A49,'Import OffPeak change'!$A$106:AK$202,32,FALSE)))</f>
        <v>0</v>
      </c>
      <c r="AG49" s="6">
        <f>IF(ISERROR(VLOOKUP($A49,'Import OffPeak'!$A$3:AL$99,33,FALSE)-VLOOKUP($A49,'Import OffPeak change'!$A$106:AL$202,33,FALSE)),0,(VLOOKUP($A49,'Import OffPeak'!$A$3:AL$99,33,FALSE)-VLOOKUP($A49,'Import OffPeak change'!$A$106:AL$202,33,FALSE)))</f>
        <v>0</v>
      </c>
      <c r="AH49" s="6">
        <f>IF(ISERROR(VLOOKUP($A49,'Import OffPeak'!$A$3:AM$99,34,FALSE)-VLOOKUP($A49,'Import OffPeak change'!$A$106:AM$202,34,FALSE)),0,(VLOOKUP($A49,'Import OffPeak'!$A$3:AM$99,34,FALSE)-VLOOKUP($A49,'Import OffPeak change'!$A$106:AM$202,34,FALSE)))</f>
        <v>0</v>
      </c>
      <c r="AI49" s="6">
        <f>IF(ISERROR(VLOOKUP($A49,'Import OffPeak'!$A$3:AN$99,35,FALSE)-VLOOKUP($A49,'Import OffPeak change'!$A$106:AN$202,35,FALSE)),0,(VLOOKUP($A49,'Import OffPeak'!$A$3:AN$99,35,FALSE)-VLOOKUP($A49,'Import OffPeak change'!$A$106:AN$202,35,FALSE)))</f>
        <v>0</v>
      </c>
      <c r="AJ49" s="6">
        <f>IF(ISERROR(VLOOKUP($A49,'Import OffPeak'!$A$3:AO$99,36,FALSE)-VLOOKUP($A49,'Import OffPeak change'!$A$106:AO$202,36,FALSE)),0,(VLOOKUP($A49,'Import OffPeak'!$A$3:AO$99,36,FALSE)-VLOOKUP($A49,'Import OffPeak change'!$A$106:AO$202,36,FALSE)))</f>
        <v>0</v>
      </c>
      <c r="AK49" s="6">
        <f>IF(ISERROR(VLOOKUP($A49,'Import OffPeak'!$A$3:AP$99,37,FALSE)-VLOOKUP($A49,'Import OffPeak change'!$A$106:AP$202,37,FALSE)),0,(VLOOKUP($A49,'Import OffPeak'!$A$3:AP$99,37,FALSE)-VLOOKUP($A49,'Import OffPeak change'!$A$106:AP$202,37,FALSE)))</f>
        <v>0</v>
      </c>
      <c r="AL49" s="6">
        <f>IF(ISERROR(VLOOKUP($A49,'Import OffPeak'!$A$3:AQ$99,38,FALSE)-VLOOKUP($A49,'Import OffPeak change'!$A$106:AQ$202,38,FALSE)),0,(VLOOKUP($A49,'Import OffPeak'!$A$3:AQ$99,38,FALSE)-VLOOKUP($A49,'Import OffPeak change'!$A$106:AQ$202,38,FALSE)))</f>
        <v>0</v>
      </c>
      <c r="AM49" s="6">
        <f>IF(ISERROR(VLOOKUP($A49,'Import OffPeak'!$A$3:AR$99,39,FALSE)-VLOOKUP($A49,'Import OffPeak change'!$A$106:AR$202,39,FALSE)),0,(VLOOKUP($A49,'Import OffPeak'!$A$3:AR$99,39,FALSE)-VLOOKUP($A49,'Import OffPeak change'!$A$106:AR$202,39,FALSE)))</f>
        <v>0</v>
      </c>
      <c r="AN49" s="6">
        <f>IF(ISERROR(VLOOKUP($A49,'Import OffPeak'!$A$3:AS$99,40,FALSE)-VLOOKUP($A49,'Import OffPeak change'!$A$106:AS$202,40,FALSE)),0,(VLOOKUP($A49,'Import OffPeak'!$A$3:AS$99,40,FALSE)-VLOOKUP($A49,'Import OffPeak change'!$A$106:AS$202,40,FALSE)))</f>
        <v>0</v>
      </c>
      <c r="AO49" s="6">
        <f>IF(ISERROR(VLOOKUP($A49,'Import OffPeak'!$A$3:AT$99,41,FALSE)-VLOOKUP($A49,'Import OffPeak change'!$A$106:AT$202,41,FALSE)),0,(VLOOKUP($A49,'Import OffPeak'!$A$3:AT$99,41,FALSE)-VLOOKUP($A49,'Import OffPeak change'!$A$106:AT$202,41,FALSE)))</f>
        <v>0</v>
      </c>
      <c r="AP49" s="6">
        <f>IF(ISERROR(VLOOKUP($A49,'Import OffPeak'!$A$3:AU$99,42,FALSE)-VLOOKUP($A49,'Import OffPeak change'!$A$106:AU$202,42,FALSE)),0,(VLOOKUP($A49,'Import OffPeak'!$A$3:AU$99,42,FALSE)-VLOOKUP($A49,'Import OffPeak change'!$A$106:AU$202,42,FALSE)))</f>
        <v>0</v>
      </c>
      <c r="AQ49" s="6">
        <f>IF(ISERROR(VLOOKUP($A49,'Import OffPeak'!$A$3:AV$99,43,FALSE)-VLOOKUP($A49,'Import OffPeak change'!$A$106:AV$202,43,FALSE)),0,(VLOOKUP($A49,'Import OffPeak'!$A$3:AV$99,43,FALSE)-VLOOKUP($A49,'Import OffPeak change'!$A$106:AV$202,43,FALSE)))</f>
        <v>0</v>
      </c>
      <c r="AR49" s="6">
        <f>IF(ISERROR(VLOOKUP($A49,'Import OffPeak'!$A$3:AW$99,44,FALSE)-VLOOKUP($A49,'Import OffPeak change'!$A$106:AW$202,44,FALSE)),0,(VLOOKUP($A49,'Import OffPeak'!$A$3:AW$99,44,FALSE)-VLOOKUP($A49,'Import OffPeak change'!$A$106:AW$202,44,FALSE)))</f>
        <v>0</v>
      </c>
      <c r="AS49" s="6">
        <f>IF(ISERROR(VLOOKUP($A49,'Import OffPeak'!$A$3:AX$99,45,FALSE)-VLOOKUP($A49,'Import OffPeak change'!$A$106:AX$202,45,FALSE)),0,(VLOOKUP($A49,'Import OffPeak'!$A$3:AX$99,45,FALSE)-VLOOKUP($A49,'Import OffPeak change'!$A$106:AX$202,45,FALSE)))</f>
        <v>0</v>
      </c>
      <c r="AT49" s="6">
        <f>IF(ISERROR(VLOOKUP($A49,'Import OffPeak'!$A$3:AY$99,46,FALSE)-VLOOKUP($A49,'Import OffPeak change'!$A$106:AY$202,46,FALSE)),0,(VLOOKUP($A49,'Import OffPeak'!$A$3:AY$99,46,FALSE)-VLOOKUP($A49,'Import OffPeak change'!$A$106:AY$202,46,FALSE)))</f>
        <v>0</v>
      </c>
      <c r="AU49" s="6">
        <f>IF(ISERROR(VLOOKUP($A49,'Import OffPeak'!$A$3:AZ$99,47,FALSE)-VLOOKUP($A49,'Import OffPeak change'!$A$106:AZ$202,47,FALSE)),0,(VLOOKUP($A49,'Import OffPeak'!$A$3:AZ$99,47,FALSE)-VLOOKUP($A49,'Import OffPeak change'!$A$106:AZ$202,47,FALSE)))</f>
        <v>0</v>
      </c>
      <c r="AV49" s="6">
        <f>IF(ISERROR(VLOOKUP($A49,'Import OffPeak'!$A$3:BA$99,48,FALSE)-VLOOKUP($A49,'Import OffPeak change'!$A$106:BA$202,48,FALSE)),0,(VLOOKUP($A49,'Import OffPeak'!$A$3:BA$99,48,FALSE)-VLOOKUP($A49,'Import OffPeak change'!$A$106:BA$202,48,FALSE)))</f>
        <v>0</v>
      </c>
      <c r="AW49" s="6">
        <f>IF(ISERROR(VLOOKUP($A49,'Import OffPeak'!$A$3:BB$99,49,FALSE)-VLOOKUP($A49,'Import OffPeak change'!$A$106:BB$202,49,FALSE)),0,(VLOOKUP($A49,'Import OffPeak'!$A$3:BB$99,49,FALSE)-VLOOKUP($A49,'Import OffPeak change'!$A$106:BB$202,49,FALSE)))</f>
        <v>0</v>
      </c>
      <c r="AX49" s="6">
        <f>IF(ISERROR(VLOOKUP($A49,'Import OffPeak'!$A$3:BC$99,50,FALSE)-VLOOKUP($A49,'Import OffPeak change'!$A$106:BC$202,50,FALSE)),0,(VLOOKUP($A49,'Import OffPeak'!$A$3:BC$99,50,FALSE)-VLOOKUP($A49,'Import OffPeak change'!$A$106:BC$202,50,FALSE)))</f>
        <v>0</v>
      </c>
      <c r="AY49" s="6">
        <f>IF(ISERROR(VLOOKUP($A49,'Import OffPeak'!$A$3:BD$99,51,FALSE)-VLOOKUP($A49,'Import OffPeak change'!$A$106:BD$202,51,FALSE)),0,(VLOOKUP($A49,'Import OffPeak'!$A$3:BD$99,51,FALSE)-VLOOKUP($A49,'Import OffPeak change'!$A$106:BD$202,51,FALSE)))</f>
        <v>0</v>
      </c>
      <c r="AZ49" s="6">
        <f>IF(ISERROR(VLOOKUP($A49,'Import OffPeak'!$A$3:BE$99,52,FALSE)-VLOOKUP($A49,'Import OffPeak change'!$A$106:BE$202,52,FALSE)),0,(VLOOKUP($A49,'Import OffPeak'!$A$3:BE$99,52,FALSE)-VLOOKUP($A49,'Import OffPeak change'!$A$106:BE$202,52,FALSE)))</f>
        <v>0</v>
      </c>
      <c r="BA49" s="6">
        <f>IF(ISERROR(VLOOKUP($A49,'Import OffPeak'!$A$3:BF$99,53,FALSE)-VLOOKUP($A49,'Import OffPeak change'!$A$106:BF$202,53,FALSE)),0,(VLOOKUP($A49,'Import OffPeak'!$A$3:BF$99,53,FALSE)-VLOOKUP($A49,'Import OffPeak change'!$A$106:BF$202,53,FALSE)))</f>
        <v>0</v>
      </c>
      <c r="BB49" s="6">
        <f>IF(ISERROR(VLOOKUP($A49,'Import OffPeak'!$A$3:BG$99,54,FALSE)-VLOOKUP($A49,'Import OffPeak change'!$A$106:BG$202,54,FALSE)),0,(VLOOKUP($A49,'Import OffPeak'!$A$3:BG$99,54,FALSE)-VLOOKUP($A49,'Import OffPeak change'!$A$106:BG$202,54,FALSE)))</f>
        <v>0</v>
      </c>
      <c r="BC49" s="6">
        <f>IF(ISERROR(VLOOKUP($A49,'Import OffPeak'!$A$3:BH$99,55,FALSE)-VLOOKUP($A49,'Import OffPeak change'!$A$106:BH$202,55,FALSE)),0,(VLOOKUP($A49,'Import OffPeak'!$A$3:BH$99,55,FALSE)-VLOOKUP($A49,'Import OffPeak change'!$A$106:BH$202,55,FALSE)))</f>
        <v>0</v>
      </c>
      <c r="BD49" s="6">
        <f>IF(ISERROR(VLOOKUP($A49,'Import OffPeak'!$A$3:BI$99,56,FALSE)-VLOOKUP($A49,'Import OffPeak change'!$A$106:BI$202,56,FALSE)),0,(VLOOKUP($A49,'Import OffPeak'!$A$3:BI$99,56,FALSE)-VLOOKUP($A49,'Import OffPeak change'!$A$106:BI$202,56,FALSE)))</f>
        <v>0</v>
      </c>
      <c r="BE49" s="6">
        <f>IF(ISERROR(VLOOKUP($A49,'Import OffPeak'!$A$3:BJ$99,57,FALSE)-VLOOKUP($A49,'Import OffPeak change'!$A$106:BJ$202,57,FALSE)),0,(VLOOKUP($A49,'Import OffPeak'!$A$3:BJ$99,57,FALSE)-VLOOKUP($A49,'Import OffPeak change'!$A$106:BJ$202,57,FALSE)))</f>
        <v>0</v>
      </c>
      <c r="BF49" s="6">
        <f>IF(ISERROR(VLOOKUP($A49,'Import OffPeak'!$A$3:BK$99,58,FALSE)-VLOOKUP($A49,'Import OffPeak change'!$A$106:BK$202,58,FALSE)),0,(VLOOKUP($A49,'Import OffPeak'!$A$3:BK$99,58,FALSE)-VLOOKUP($A49,'Import OffPeak change'!$A$106:BK$202,58,FALSE)))</f>
        <v>0</v>
      </c>
      <c r="BG49" s="6">
        <f>IF(ISERROR(VLOOKUP($A49,'Import OffPeak'!$A$3:BL$99,59,FALSE)-VLOOKUP($A49,'Import OffPeak change'!$A$106:BL$202,59,FALSE)),0,(VLOOKUP($A49,'Import OffPeak'!$A$3:BL$99,59,FALSE)-VLOOKUP($A49,'Import OffPeak change'!$A$106:BL$202,59,FALSE)))</f>
        <v>0</v>
      </c>
      <c r="BH49" s="6">
        <f>IF(ISERROR(VLOOKUP($A49,'Import OffPeak'!$A$3:BM$99,60,FALSE)-VLOOKUP($A49,'Import OffPeak change'!$A$106:BM$202,60,FALSE)),0,(VLOOKUP($A49,'Import OffPeak'!$A$3:BM$99,60,FALSE)-VLOOKUP($A49,'Import OffPeak change'!$A$106:BM$202,60,FALSE)))</f>
        <v>0</v>
      </c>
      <c r="BI49" s="6">
        <f>IF(ISERROR(VLOOKUP($A49,'Import OffPeak'!$A$3:BN$99,61,FALSE)-VLOOKUP($A49,'Import OffPeak change'!$A$106:BN$202,61,FALSE)),0,(VLOOKUP($A49,'Import OffPeak'!$A$3:BN$99,61,FALSE)-VLOOKUP($A49,'Import OffPeak change'!$A$106:BN$202,61,FALSE)))</f>
        <v>0</v>
      </c>
      <c r="BJ49" s="6">
        <f>IF(ISERROR(VLOOKUP($A49,'Import OffPeak'!$A$3:BO$99,62,FALSE)-VLOOKUP($A49,'Import OffPeak change'!$A$106:BO$202,62,FALSE)),0,(VLOOKUP($A49,'Import OffPeak'!$A$3:BO$99,62,FALSE)-VLOOKUP($A49,'Import OffPeak change'!$A$106:BO$202,62,FALSE)))</f>
        <v>0</v>
      </c>
      <c r="BK49" s="6">
        <f>IF(ISERROR(VLOOKUP($A49,'Import OffPeak'!$A$3:BP$99,63,FALSE)-VLOOKUP($A49,'Import OffPeak change'!$A$106:BP$202,63,FALSE)),0,(VLOOKUP($A49,'Import OffPeak'!$A$3:BP$99,63,FALSE)-VLOOKUP($A49,'Import OffPeak change'!$A$106:BP$202,63,FALSE)))</f>
        <v>0</v>
      </c>
      <c r="BL49" s="6">
        <f>IF(ISERROR(VLOOKUP($A49,'Import OffPeak'!$A$3:BQ$99,64,FALSE)-VLOOKUP($A49,'Import OffPeak change'!$A$106:BQ$202,64,FALSE)),0,(VLOOKUP($A49,'Import OffPeak'!$A$3:BQ$99,64,FALSE)-VLOOKUP($A49,'Import OffPeak change'!$A$106:BQ$202,64,FALSE)))</f>
        <v>0</v>
      </c>
      <c r="BM49" s="6">
        <f>IF(ISERROR(VLOOKUP($A49,'Import OffPeak'!$A$3:BR$99,65,FALSE)-VLOOKUP($A49,'Import OffPeak change'!$A$106:BR$202,65,FALSE)),0,(VLOOKUP($A49,'Import OffPeak'!$A$3:BR$99,65,FALSE)-VLOOKUP($A49,'Import OffPeak change'!$A$106:BR$202,65,FALSE)))</f>
        <v>0</v>
      </c>
      <c r="BN49" s="6">
        <f>IF(ISERROR(VLOOKUP($A49,'Import OffPeak'!$A$3:BS$99,66,FALSE)-VLOOKUP($A49,'Import OffPeak change'!$A$106:BS$202,66,FALSE)),0,(VLOOKUP($A49,'Import OffPeak'!$A$3:BS$99,66,FALSE)-VLOOKUP($A49,'Import OffPeak change'!$A$106:BS$202,66,FALSE)))</f>
        <v>0</v>
      </c>
      <c r="BO49" s="6">
        <f>IF(ISERROR(VLOOKUP($A49,'Import OffPeak'!$A$3:BT$99,67,FALSE)-VLOOKUP($A49,'Import OffPeak change'!$A$106:BT$202,67,FALSE)),0,(VLOOKUP($A49,'Import OffPeak'!$A$3:BT$99,67,FALSE)-VLOOKUP($A49,'Import OffPeak change'!$A$106:BT$202,67,FALSE)))</f>
        <v>0</v>
      </c>
      <c r="BP49" s="6">
        <f>IF(ISERROR(VLOOKUP($A49,'Import OffPeak'!$A$3:BU$99,68,FALSE)-VLOOKUP($A49,'Import OffPeak change'!$A$106:BU$202,68,FALSE)),0,(VLOOKUP($A49,'Import OffPeak'!$A$3:BU$99,68,FALSE)-VLOOKUP($A49,'Import OffPeak change'!$A$106:BU$202,68,FALSE)))</f>
        <v>0</v>
      </c>
      <c r="BQ49" s="6">
        <f>IF(ISERROR(VLOOKUP($A49,'Import OffPeak'!$A$3:BV$99,69,FALSE)-VLOOKUP($A49,'Import OffPeak change'!$A$106:BV$202,69,FALSE)),0,(VLOOKUP($A49,'Import OffPeak'!$A$3:BV$99,69,FALSE)-VLOOKUP($A49,'Import OffPeak change'!$A$106:BV$202,69,FALSE)))</f>
        <v>0</v>
      </c>
      <c r="BR49" s="6">
        <f>IF(ISERROR(VLOOKUP($A49,'Import OffPeak'!$A$3:BW$99,70,FALSE)-VLOOKUP($A49,'Import OffPeak change'!$A$106:BW$202,70,FALSE)),0,(VLOOKUP($A49,'Import OffPeak'!$A$3:BW$99,70,FALSE)-VLOOKUP($A49,'Import OffPeak change'!$A$106:BW$202,70,FALSE)))</f>
        <v>0</v>
      </c>
      <c r="BS49" s="6">
        <f>IF(ISERROR(VLOOKUP($A49,'Import OffPeak'!$A$3:BX$99,71,FALSE)-VLOOKUP($A49,'Import OffPeak change'!$A$106:BX$202,71,FALSE)),0,(VLOOKUP($A49,'Import OffPeak'!$A$3:BX$99,71,FALSE)-VLOOKUP($A49,'Import OffPeak change'!$A$106:BX$202,71,FALSE)))</f>
        <v>0</v>
      </c>
      <c r="BT49" s="6">
        <f>IF(ISERROR(VLOOKUP($A49,'Import OffPeak'!$A$3:BY$99,72,FALSE)-VLOOKUP($A49,'Import OffPeak change'!$A$106:BY$202,72,FALSE)),0,(VLOOKUP($A49,'Import OffPeak'!$A$3:BY$99,72,FALSE)-VLOOKUP($A49,'Import OffPeak change'!$A$106:BY$202,72,FALSE)))</f>
        <v>0</v>
      </c>
      <c r="BU49" s="6">
        <f>IF(ISERROR(VLOOKUP($A49,'Import OffPeak'!$A$3:BZ$99,73,FALSE)-VLOOKUP($A49,'Import OffPeak change'!$A$106:BZ$202,73,FALSE)),0,(VLOOKUP($A49,'Import OffPeak'!$A$3:BZ$99,73,FALSE)-VLOOKUP($A49,'Import OffPeak change'!$A$106:BZ$202,73,FALSE)))</f>
        <v>0</v>
      </c>
      <c r="BV49" s="6">
        <f>IF(ISERROR(VLOOKUP($A49,'Import OffPeak'!$A$3:CA$99,74,FALSE)-VLOOKUP($A49,'Import OffPeak change'!$A$106:CA$202,74,FALSE)),0,(VLOOKUP($A49,'Import OffPeak'!$A$3:CA$99,74,FALSE)-VLOOKUP($A49,'Import OffPeak change'!$A$106:CA$202,74,FALSE)))</f>
        <v>0</v>
      </c>
      <c r="BW49" s="6">
        <f>IF(ISERROR(VLOOKUP($A49,'Import OffPeak'!$A$3:CB$99,75,FALSE)-VLOOKUP($A49,'Import OffPeak change'!$A$106:CB$202,75,FALSE)),0,(VLOOKUP($A49,'Import OffPeak'!$A$3:CB$99,75,FALSE)-VLOOKUP($A49,'Import OffPeak change'!$A$106:CB$202,75,FALSE)))</f>
        <v>0</v>
      </c>
      <c r="BX49" s="6">
        <f>IF(ISERROR(VLOOKUP($A49,'Import OffPeak'!$A$3:CC$99,76,FALSE)-VLOOKUP($A49,'Import OffPeak change'!$A$106:CC$202,76,FALSE)),0,(VLOOKUP($A49,'Import OffPeak'!$A$3:CC$99,76,FALSE)-VLOOKUP($A49,'Import OffPeak change'!$A$106:CC$202,76,FALSE)))</f>
        <v>0</v>
      </c>
      <c r="BY49" s="6">
        <f>IF(ISERROR(VLOOKUP($A49,'Import OffPeak'!$A$3:CD$99,77,FALSE)-VLOOKUP($A49,'Import OffPeak change'!$A$106:CD$202,77,FALSE)),0,(VLOOKUP($A49,'Import OffPeak'!$A$3:CD$99,77,FALSE)-VLOOKUP($A49,'Import OffPeak change'!$A$106:CD$202,77,FALSE)))</f>
        <v>0</v>
      </c>
      <c r="BZ49" s="6">
        <f>IF(ISERROR(VLOOKUP($A49,'Import OffPeak'!$A$3:CE$99,78,FALSE)-VLOOKUP($A49,'Import OffPeak change'!$A$106:CE$202,78,FALSE)),0,(VLOOKUP($A49,'Import OffPeak'!$A$3:CE$99,78,FALSE)-VLOOKUP($A49,'Import OffPeak change'!$A$106:CE$202,78,FALSE)))</f>
        <v>0</v>
      </c>
      <c r="CA49" s="6">
        <f>IF(ISERROR(VLOOKUP($A49,'Import OffPeak'!$A$3:CF$99,79,FALSE)-VLOOKUP($A49,'Import OffPeak change'!$A$106:CF$202,79,FALSE)),0,(VLOOKUP($A49,'Import OffPeak'!$A$3:CF$99,79,FALSE)-VLOOKUP($A49,'Import OffPeak change'!$A$106:CF$202,79,FALSE)))</f>
        <v>0</v>
      </c>
      <c r="CB49" s="6">
        <f>IF(ISERROR(VLOOKUP($A49,'Import OffPeak'!$A$3:CG$99,80,FALSE)-VLOOKUP($A49,'Import OffPeak change'!$A$106:CG$202,80,FALSE)),0,(VLOOKUP($A49,'Import OffPeak'!$A$3:CG$99,80,FALSE)-VLOOKUP($A49,'Import OffPeak change'!$A$106:CG$202,80,FALSE)))</f>
        <v>0</v>
      </c>
      <c r="CC49" s="6">
        <f>IF(ISERROR(VLOOKUP($A49,'Import OffPeak'!$A$3:CH$99,81,FALSE)-VLOOKUP($A49,'Import OffPeak change'!$A$106:CH$202,81,FALSE)),0,(VLOOKUP($A49,'Import OffPeak'!$A$3:CH$99,81,FALSE)-VLOOKUP($A49,'Import OffPeak change'!$A$106:CH$202,81,FALSE)))</f>
        <v>0</v>
      </c>
      <c r="CD49" s="6">
        <f>IF(ISERROR(VLOOKUP($A49,'Import OffPeak'!$A$3:CI$99,82,FALSE)-VLOOKUP($A49,'Import OffPeak change'!$A$106:CI$202,82,FALSE)),0,(VLOOKUP($A49,'Import OffPeak'!$A$3:CI$99,82,FALSE)-VLOOKUP($A49,'Import OffPeak change'!$A$106:CI$202,82,FALSE)))</f>
        <v>0</v>
      </c>
      <c r="CE49" s="6">
        <f>IF(ISERROR(VLOOKUP($A49,'Import OffPeak'!$A$3:CJ$99,83,FALSE)-VLOOKUP($A49,'Import OffPeak change'!$A$106:CJ$202,83,FALSE)),0,(VLOOKUP($A49,'Import OffPeak'!$A$3:CJ$99,83,FALSE)-VLOOKUP($A49,'Import OffPeak change'!$A$106:CJ$202,83,FALSE)))</f>
        <v>0</v>
      </c>
      <c r="CF49" s="6">
        <f>IF(ISERROR(VLOOKUP($A49,'Import OffPeak'!$A$3:CK$99,84,FALSE)-VLOOKUP($A49,'Import OffPeak change'!$A$106:CK$202,84,FALSE)),0,(VLOOKUP($A49,'Import OffPeak'!$A$3:CK$99,84,FALSE)-VLOOKUP($A49,'Import OffPeak change'!$A$106:CK$202,84,FALSE)))</f>
        <v>0</v>
      </c>
      <c r="CG49" s="6">
        <f>IF(ISERROR(VLOOKUP($A49,'Import OffPeak'!$A$3:CL$99,85,FALSE)-VLOOKUP($A49,'Import OffPeak change'!$A$106:CL$202,85,FALSE)),0,(VLOOKUP($A49,'Import OffPeak'!$A$3:CL$99,85,FALSE)-VLOOKUP($A49,'Import OffPeak change'!$A$106:CL$202,85,FALSE)))</f>
        <v>0</v>
      </c>
      <c r="CH49" s="6">
        <f>IF(ISERROR(VLOOKUP($A49,'Import OffPeak'!$A$3:CM$99,86,FALSE)-VLOOKUP($A49,'Import OffPeak change'!$A$106:CM$202,86,FALSE)),0,(VLOOKUP($A49,'Import OffPeak'!$A$3:CM$99,86,FALSE)-VLOOKUP($A49,'Import OffPeak change'!$A$106:CM$202,86,FALSE)))</f>
        <v>0</v>
      </c>
      <c r="CI49" s="6">
        <f>IF(ISERROR(VLOOKUP($A49,'Import OffPeak'!$A$3:CN$99,87,FALSE)-VLOOKUP($A49,'Import OffPeak change'!$A$106:CN$202,87,FALSE)),0,(VLOOKUP($A49,'Import OffPeak'!$A$3:CN$99,87,FALSE)-VLOOKUP($A49,'Import OffPeak change'!$A$106:CN$202,87,FALSE)))</f>
        <v>0</v>
      </c>
      <c r="CJ49" s="6">
        <f>IF(ISERROR(VLOOKUP($A49,'Import OffPeak'!$A$3:CO$99,88,FALSE)-VLOOKUP($A49,'Import OffPeak change'!$A$106:CO$202,88,FALSE)),0,(VLOOKUP($A49,'Import OffPeak'!$A$3:CO$99,88,FALSE)-VLOOKUP($A49,'Import OffPeak change'!$A$106:CO$202,88,FALSE)))</f>
        <v>0</v>
      </c>
      <c r="CK49" s="6">
        <f>IF(ISERROR(VLOOKUP($A49,'Import OffPeak'!$A$3:CP$99,89,FALSE)-VLOOKUP($A49,'Import OffPeak change'!$A$106:CP$202,89,FALSE)),0,(VLOOKUP($A49,'Import OffPeak'!$A$3:CP$99,89,FALSE)-VLOOKUP($A49,'Import OffPeak change'!$A$106:CP$202,89,FALSE)))</f>
        <v>0</v>
      </c>
      <c r="CL49" s="6">
        <f>IF(ISERROR(VLOOKUP($A49,'Import OffPeak'!$A$3:CQ$99,90,FALSE)-VLOOKUP($A49,'Import OffPeak change'!$A$106:CQ$202,90,FALSE)),0,(VLOOKUP($A49,'Import OffPeak'!$A$3:CQ$99,90,FALSE)-VLOOKUP($A49,'Import OffPeak change'!$A$106:CQ$202,90,FALSE)))</f>
        <v>0</v>
      </c>
      <c r="CM49" s="6">
        <f>IF(ISERROR(VLOOKUP($A49,'Import OffPeak'!$A$3:CR$99,91,FALSE)-VLOOKUP($A49,'Import OffPeak change'!$A$106:CR$202,91,FALSE)),0,(VLOOKUP($A49,'Import OffPeak'!$A$3:CR$99,91,FALSE)-VLOOKUP($A49,'Import OffPeak change'!$A$106:CR$202,91,FALSE)))</f>
        <v>0</v>
      </c>
      <c r="CN49" s="6">
        <f>IF(ISERROR(VLOOKUP($A49,'Import OffPeak'!$A$3:CS$99,92,FALSE)-VLOOKUP($A49,'Import OffPeak change'!$A$106:CS$202,92,FALSE)),0,(VLOOKUP($A49,'Import OffPeak'!$A$3:CS$99,92,FALSE)-VLOOKUP($A49,'Import OffPeak change'!$A$106:CS$202,92,FALSE)))</f>
        <v>0</v>
      </c>
      <c r="CO49" s="6">
        <f>IF(ISERROR(VLOOKUP($A49,'Import OffPeak'!$A$3:CT$99,93,FALSE)-VLOOKUP($A49,'Import OffPeak change'!$A$106:CT$202,93,FALSE)),0,(VLOOKUP($A49,'Import OffPeak'!$A$3:CT$99,93,FALSE)-VLOOKUP($A49,'Import OffPeak change'!$A$106:CT$202,93,FALSE)))</f>
        <v>0</v>
      </c>
      <c r="CP49" s="6">
        <f>IF(ISERROR(VLOOKUP($A49,'Import OffPeak'!$A$3:CU$99,94,FALSE)-VLOOKUP($A49,'Import OffPeak change'!$A$106:CU$202,94,FALSE)),0,(VLOOKUP($A49,'Import OffPeak'!$A$3:CU$99,94,FALSE)-VLOOKUP($A49,'Import OffPeak change'!$A$106:CU$202,94,FALSE)))</f>
        <v>0</v>
      </c>
      <c r="CQ49" s="6">
        <f>IF(ISERROR(VLOOKUP($A49,'Import OffPeak'!$A$3:CV$99,95,FALSE)-VLOOKUP($A49,'Import OffPeak change'!$A$106:CV$202,95,FALSE)),0,(VLOOKUP($A49,'Import OffPeak'!$A$3:CV$99,95,FALSE)-VLOOKUP($A49,'Import OffPeak change'!$A$106:CV$202,95,FALSE)))</f>
        <v>0</v>
      </c>
      <c r="CR49" s="6">
        <f>IF(ISERROR(VLOOKUP($A49,'Import OffPeak'!$A$3:CW$99,96,FALSE)-VLOOKUP($A49,'Import OffPeak change'!$A$106:CW$202,96,FALSE)),0,(VLOOKUP($A49,'Import OffPeak'!$A$3:CW$99,96,FALSE)-VLOOKUP($A49,'Import OffPeak change'!$A$106:CW$202,96,FALSE)))</f>
        <v>0</v>
      </c>
      <c r="CS49" s="6">
        <f>IF(ISERROR(VLOOKUP($A49,'Import OffPeak'!$A$3:CX$99,97,FALSE)-VLOOKUP($A49,'Import OffPeak change'!$A$106:CX$202,97,FALSE)),0,(VLOOKUP($A49,'Import OffPeak'!$A$3:CX$99,97,FALSE)-VLOOKUP($A49,'Import OffPeak change'!$A$106:CX$202,97,FALSE)))</f>
        <v>0</v>
      </c>
      <c r="CT49" s="6">
        <f>IF(ISERROR(VLOOKUP($A49,'Import OffPeak'!$A$3:CY$99,98,FALSE)-VLOOKUP($A49,'Import OffPeak change'!$A$106:CY$202,98,FALSE)),0,(VLOOKUP($A49,'Import OffPeak'!$A$3:CY$99,98,FALSE)-VLOOKUP($A49,'Import OffPeak change'!$A$106:CY$202,98,FALSE)))</f>
        <v>0</v>
      </c>
      <c r="CU49" s="6">
        <f>IF(ISERROR(VLOOKUP($A49,'Import OffPeak'!$A$3:CZ$99,99,FALSE)-VLOOKUP($A49,'Import OffPeak change'!$A$106:CZ$202,99,FALSE)),0,(VLOOKUP($A49,'Import OffPeak'!$A$3:CZ$99,99,FALSE)-VLOOKUP($A49,'Import OffPeak change'!$A$106:CZ$202,99,FALSE)))</f>
        <v>0</v>
      </c>
      <c r="CV49" s="6">
        <f>IF(ISERROR(VLOOKUP($A49,'Import OffPeak'!$A$3:DA$99,100,FALSE)-VLOOKUP($A49,'Import OffPeak change'!$A$106:DA$202,100,FALSE)),0,(VLOOKUP($A49,'Import OffPeak'!$A$3:DA$99,100,FALSE)-VLOOKUP($A49,'Import OffPeak change'!$A$106:DA$202,100,FALSE)))</f>
        <v>0</v>
      </c>
      <c r="CW49" s="6">
        <f>IF(ISERROR(VLOOKUP($A49,'Import OffPeak'!$A$3:DB$99,101,FALSE)-VLOOKUP($A49,'Import OffPeak change'!$A$106:DB$202,101,FALSE)),0,(VLOOKUP($A49,'Import OffPeak'!$A$3:DB$99,101,FALSE)-VLOOKUP($A49,'Import OffPeak change'!$A$106:DB$202,101,FALSE)))</f>
        <v>0</v>
      </c>
      <c r="CX49" s="6">
        <f>IF(ISERROR(VLOOKUP($A49,'Import OffPeak'!$A$3:DC$99,102,FALSE)-VLOOKUP($A49,'Import OffPeak change'!$A$106:DC$202,102,FALSE)),0,(VLOOKUP($A49,'Import OffPeak'!$A$3:DC$99,102,FALSE)-VLOOKUP($A49,'Import OffPeak change'!$A$106:DC$202,102,FALSE)))</f>
        <v>0</v>
      </c>
      <c r="CY49" s="6">
        <f>IF(ISERROR(VLOOKUP($A49,'Import OffPeak'!$A$3:DD$99,103,FALSE)-VLOOKUP($A49,'Import OffPeak change'!$A$106:DD$202,103,FALSE)),0,(VLOOKUP($A49,'Import OffPeak'!$A$3:DD$99,103,FALSE)-VLOOKUP($A49,'Import OffPeak change'!$A$106:DD$202,103,FALSE)))</f>
        <v>0</v>
      </c>
      <c r="CZ49" s="6">
        <f>IF(ISERROR(VLOOKUP($A49,'Import OffPeak'!$A$3:DE$99,104,FALSE)-VLOOKUP($A49,'Import OffPeak change'!$A$106:DE$202,104,FALSE)),0,(VLOOKUP($A49,'Import OffPeak'!$A$3:DE$99,104,FALSE)-VLOOKUP($A49,'Import OffPeak change'!$A$106:DE$202,104,FALSE)))</f>
        <v>0</v>
      </c>
      <c r="DA49" s="6">
        <f>IF(ISERROR(VLOOKUP($A49,'Import OffPeak'!$A$3:DF$99,105,FALSE)-VLOOKUP($A49,'Import OffPeak change'!$A$106:DF$202,105,FALSE)),0,(VLOOKUP($A49,'Import OffPeak'!$A$3:DF$99,105,FALSE)-VLOOKUP($A49,'Import OffPeak change'!$A$106:DF$202,105,FALSE)))</f>
        <v>0</v>
      </c>
      <c r="DB49" s="6">
        <f>IF(ISERROR(VLOOKUP($A49,'Import OffPeak'!$A$3:DG$99,106,FALSE)-VLOOKUP($A49,'Import OffPeak change'!$A$106:DG$202,106,FALSE)),0,(VLOOKUP($A49,'Import OffPeak'!$A$3:DG$99,106,FALSE)-VLOOKUP($A49,'Import OffPeak change'!$A$106:DG$202,106,FALSE)))</f>
        <v>0</v>
      </c>
      <c r="DC49" s="6">
        <f>IF(ISERROR(VLOOKUP($A49,'Import OffPeak'!$A$3:DH$99,107,FALSE)-VLOOKUP($A49,'Import OffPeak change'!$A$106:DH$202,107,FALSE)),0,(VLOOKUP($A49,'Import OffPeak'!$A$3:DH$99,107,FALSE)-VLOOKUP($A49,'Import OffPeak change'!$A$106:DH$202,107,FALSE)))</f>
        <v>0</v>
      </c>
      <c r="DD49" s="6">
        <f>IF(ISERROR(VLOOKUP($A49,'Import OffPeak'!$A$3:DI$99,108,FALSE)-VLOOKUP($A49,'Import OffPeak change'!$A$106:DI$202,108,FALSE)),0,(VLOOKUP($A49,'Import OffPeak'!$A$3:DI$99,108,FALSE)-VLOOKUP($A49,'Import OffPeak change'!$A$106:DI$202,108,FALSE)))</f>
        <v>0</v>
      </c>
      <c r="DE49" s="6">
        <f>IF(ISERROR(VLOOKUP($A49,'Import OffPeak'!$A$3:DJ$99,109,FALSE)-VLOOKUP($A49,'Import OffPeak change'!$A$106:DJ$202,109,FALSE)),0,(VLOOKUP($A49,'Import OffPeak'!$A$3:DJ$99,109,FALSE)-VLOOKUP($A49,'Import OffPeak change'!$A$106:DJ$202,109,FALSE)))</f>
        <v>0</v>
      </c>
      <c r="DF49" s="6">
        <f>IF(ISERROR(VLOOKUP($A49,'Import OffPeak'!$A$3:DK$99,110,FALSE)-VLOOKUP($A49,'Import OffPeak change'!$A$106:DK$202,110,FALSE)),0,(VLOOKUP($A49,'Import OffPeak'!$A$3:DK$99,110,FALSE)-VLOOKUP($A49,'Import OffPeak change'!$A$106:DK$202,110,FALSE)))</f>
        <v>0</v>
      </c>
      <c r="DG49" s="6">
        <f>IF(ISERROR(VLOOKUP($A49,'Import OffPeak'!$A$3:DL$99,111,FALSE)-VLOOKUP($A49,'Import OffPeak change'!$A$106:DL$202,111,FALSE)),0,(VLOOKUP($A49,'Import OffPeak'!$A$3:DL$99,111,FALSE)-VLOOKUP($A49,'Import OffPeak change'!$A$106:DL$202,111,FALSE)))</f>
        <v>0</v>
      </c>
      <c r="DH49" s="6">
        <f>IF(ISERROR(VLOOKUP($A49,'Import OffPeak'!$A$3:DM$99,112,FALSE)-VLOOKUP($A49,'Import OffPeak change'!$A$106:DM$202,112,FALSE)),0,(VLOOKUP($A49,'Import OffPeak'!$A$3:DM$99,112,FALSE)-VLOOKUP($A49,'Import OffPeak change'!$A$106:DM$202,112,FALSE)))</f>
        <v>0</v>
      </c>
      <c r="DI49" s="6">
        <f>IF(ISERROR(VLOOKUP($A49,'Import OffPeak'!$A$3:DN$99,113,FALSE)-VLOOKUP($A49,'Import OffPeak change'!$A$106:DN$202,113,FALSE)),0,(VLOOKUP($A49,'Import OffPeak'!$A$3:DN$99,113,FALSE)-VLOOKUP($A49,'Import OffPeak change'!$A$106:DN$202,113,FALSE)))</f>
        <v>0</v>
      </c>
      <c r="DJ49" s="6">
        <f>IF(ISERROR(VLOOKUP($A49,'Import OffPeak'!$A$3:DO$99,114,FALSE)-VLOOKUP($A49,'Import OffPeak change'!$A$106:DO$202,114,FALSE)),0,(VLOOKUP($A49,'Import OffPeak'!$A$3:DO$99,114,FALSE)-VLOOKUP($A49,'Import OffPeak change'!$A$106:DO$202,114,FALSE)))</f>
        <v>0</v>
      </c>
      <c r="DK49" s="6">
        <f>IF(ISERROR(VLOOKUP($A49,'Import OffPeak'!$A$3:DP$99,115,FALSE)-VLOOKUP($A49,'Import OffPeak change'!$A$106:DP$202,115,FALSE)),0,(VLOOKUP($A49,'Import OffPeak'!$A$3:DP$99,115,FALSE)-VLOOKUP($A49,'Import OffPeak change'!$A$106:DP$202,115,FALSE)))</f>
        <v>0</v>
      </c>
      <c r="DL49" s="6">
        <f>IF(ISERROR(VLOOKUP($A49,'Import OffPeak'!$A$3:DQ$99,116,FALSE)-VLOOKUP($A49,'Import OffPeak change'!$A$106:DQ$202,116,FALSE)),0,(VLOOKUP($A49,'Import OffPeak'!$A$3:DQ$99,116,FALSE)-VLOOKUP($A49,'Import OffPeak change'!$A$106:DQ$202,116,FALSE)))</f>
        <v>0</v>
      </c>
      <c r="DM49" s="6">
        <f>IF(ISERROR(VLOOKUP($A49,'Import OffPeak'!$A$3:DR$99,117,FALSE)-VLOOKUP($A49,'Import OffPeak change'!$A$106:DR$202,117,FALSE)),0,(VLOOKUP($A49,'Import OffPeak'!$A$3:DR$99,117,FALSE)-VLOOKUP($A49,'Import OffPeak change'!$A$106:DR$202,117,FALSE)))</f>
        <v>0</v>
      </c>
      <c r="DN49" s="6">
        <f>IF(ISERROR(VLOOKUP($A49,'Import OffPeak'!$A$3:DS$99,118,FALSE)-VLOOKUP($A49,'Import OffPeak change'!$A$106:DS$202,118,FALSE)),0,(VLOOKUP($A49,'Import OffPeak'!$A$3:DS$99,118,FALSE)-VLOOKUP($A49,'Import OffPeak change'!$A$106:DS$202,118,FALSE)))</f>
        <v>0</v>
      </c>
      <c r="DO49" s="6">
        <f>IF(ISERROR(VLOOKUP($A49,'Import OffPeak'!$A$3:DT$99,119,FALSE)-VLOOKUP($A49,'Import OffPeak change'!$A$106:DT$202,119,FALSE)),0,(VLOOKUP($A49,'Import OffPeak'!$A$3:DT$99,119,FALSE)-VLOOKUP($A49,'Import OffPeak change'!$A$106:DT$202,119,FALSE)))</f>
        <v>0</v>
      </c>
      <c r="DP49" s="6">
        <f>IF(ISERROR(VLOOKUP($A49,'Import OffPeak'!$A$3:DU$99,120,FALSE)-VLOOKUP($A49,'Import OffPeak change'!$A$106:DU$202,120,FALSE)),0,(VLOOKUP($A49,'Import OffPeak'!$A$3:DU$99,120,FALSE)-VLOOKUP($A49,'Import OffPeak change'!$A$106:DU$202,120,FALSE)))</f>
        <v>0</v>
      </c>
      <c r="DQ49" s="6">
        <f>IF(ISERROR(VLOOKUP($A49,'Import OffPeak'!$A$3:DV$99,121,FALSE)-VLOOKUP($A49,'Import OffPeak change'!$A$106:DV$202,121,FALSE)),0,(VLOOKUP($A49,'Import OffPeak'!$A$3:DV$99,121,FALSE)-VLOOKUP($A49,'Import OffPeak change'!$A$106:DV$202,121,FALSE)))</f>
        <v>0</v>
      </c>
      <c r="DR49" s="6">
        <f>IF(ISERROR(VLOOKUP($A49,'Import OffPeak'!$A$3:DW$99,122,FALSE)-VLOOKUP($A49,'Import OffPeak change'!$A$106:DW$202,122,FALSE)),0,(VLOOKUP($A49,'Import OffPeak'!$A$3:DW$99,122,FALSE)-VLOOKUP($A49,'Import OffPeak change'!$A$106:DW$202,122,FALSE)))</f>
        <v>0</v>
      </c>
      <c r="DS49" s="6">
        <f>IF(ISERROR(VLOOKUP($A49,'Import OffPeak'!$A$3:DX$99,123,FALSE)-VLOOKUP($A49,'Import OffPeak change'!$A$106:DX$202,123,FALSE)),0,(VLOOKUP($A49,'Import OffPeak'!$A$3:DX$99,123,FALSE)-VLOOKUP($A49,'Import OffPeak change'!$A$106:DX$202,123,FALSE)))</f>
        <v>0</v>
      </c>
      <c r="DT49" s="6">
        <f>IF(ISERROR(VLOOKUP($A49,'Import OffPeak'!$A$3:DY$99,124,FALSE)-VLOOKUP($A49,'Import OffPeak change'!$A$106:DY$202,124,FALSE)),0,(VLOOKUP($A49,'Import OffPeak'!$A$3:DY$99,124,FALSE)-VLOOKUP($A49,'Import OffPeak change'!$A$106:DY$202,124,FALSE)))</f>
        <v>0</v>
      </c>
      <c r="DU49" s="6">
        <f>IF(ISERROR(VLOOKUP($A49,'Import OffPeak'!$A$3:DZ$99,125,FALSE)-VLOOKUP($A49,'Import OffPeak change'!$A$106:DZ$202,125,FALSE)),0,(VLOOKUP($A49,'Import OffPeak'!$A$3:DZ$99,125,FALSE)-VLOOKUP($A49,'Import OffPeak change'!$A$106:DZ$202,125,FALSE)))</f>
        <v>0</v>
      </c>
      <c r="DV49" s="6">
        <f>IF(ISERROR(VLOOKUP($A49,'Import OffPeak'!$A$3:EA$99,126,FALSE)-VLOOKUP($A49,'Import OffPeak change'!$A$106:EA$202,126,FALSE)),0,(VLOOKUP($A49,'Import OffPeak'!$A$3:EA$99,126,FALSE)-VLOOKUP($A49,'Import OffPeak change'!$A$106:EA$202,126,FALSE)))</f>
        <v>0</v>
      </c>
      <c r="DW49" s="6">
        <f>IF(ISERROR(VLOOKUP($A49,'Import OffPeak'!$A$3:EB$99,127,FALSE)-VLOOKUP($A49,'Import OffPeak change'!$A$106:EB$202,127,FALSE)),0,(VLOOKUP($A49,'Import OffPeak'!$A$3:EB$99,127,FALSE)-VLOOKUP($A49,'Import OffPeak change'!$A$106:EB$202,127,FALSE)))</f>
        <v>0</v>
      </c>
      <c r="DX49" s="6">
        <f>IF(ISERROR(VLOOKUP($A49,'Import OffPeak'!$A$3:EC$99,128,FALSE)-VLOOKUP($A49,'Import OffPeak change'!$A$106:EC$202,128,FALSE)),0,(VLOOKUP($A49,'Import OffPeak'!$A$3:EC$99,128,FALSE)-VLOOKUP($A49,'Import OffPeak change'!$A$106:EC$202,128,FALSE)))</f>
        <v>0</v>
      </c>
      <c r="DY49" s="6">
        <f>IF(ISERROR(VLOOKUP($A49,'Import OffPeak'!$A$3:ED$99,129,FALSE)-VLOOKUP($A49,'Import OffPeak change'!$A$106:ED$202,129,FALSE)),0,(VLOOKUP($A49,'Import OffPeak'!$A$3:ED$99,129,FALSE)-VLOOKUP($A49,'Import OffPeak change'!$A$106:ED$202,129,FALSE)))</f>
        <v>0</v>
      </c>
      <c r="DZ49" s="6">
        <f>IF(ISERROR(VLOOKUP($A49,'Import OffPeak'!$A$3:EE$99,130,FALSE)-VLOOKUP($A49,'Import OffPeak change'!$A$106:EE$202,130,FALSE)),0,(VLOOKUP($A49,'Import OffPeak'!$A$3:EE$99,130,FALSE)-VLOOKUP($A49,'Import OffPeak change'!$A$106:EE$202,130,FALSE)))</f>
        <v>0</v>
      </c>
      <c r="EA49" s="6">
        <f>IF(ISERROR(VLOOKUP($A49,'Import OffPeak'!$A$3:EF$99,131,FALSE)-VLOOKUP($A49,'Import OffPeak change'!$A$106:EF$202,131,FALSE)),0,(VLOOKUP($A49,'Import OffPeak'!$A$3:EF$99,131,FALSE)-VLOOKUP($A49,'Import OffPeak change'!$A$106:EF$202,131,FALSE)))</f>
        <v>0</v>
      </c>
      <c r="EB49" s="6">
        <f>IF(ISERROR(VLOOKUP($A49,'Import OffPeak'!$A$3:EG$99,132,FALSE)-VLOOKUP($A49,'Import OffPeak change'!$A$106:EG$202,132,FALSE)),0,(VLOOKUP($A49,'Import OffPeak'!$A$3:EG$99,132,FALSE)-VLOOKUP($A49,'Import OffPeak change'!$A$106:EG$202,132,FALSE)))</f>
        <v>0</v>
      </c>
      <c r="EC49" s="6">
        <f>IF(ISERROR(VLOOKUP($A49,'Import OffPeak'!$A$3:EH$99,133,FALSE)-VLOOKUP($A49,'Import OffPeak change'!$A$106:EH$202,133,FALSE)),0,(VLOOKUP($A49,'Import OffPeak'!$A$3:EH$99,133,FALSE)-VLOOKUP($A49,'Import OffPeak change'!$A$106:EH$202,133,FALSE)))</f>
        <v>0</v>
      </c>
      <c r="ED49" s="6">
        <f>IF(ISERROR(VLOOKUP($A49,'Import OffPeak'!$A$3:EI$99,134,FALSE)-VLOOKUP($A49,'Import OffPeak change'!$A$106:EI$202,134,FALSE)),0,(VLOOKUP($A49,'Import OffPeak'!$A$3:EI$99,134,FALSE)-VLOOKUP($A49,'Import OffPeak change'!$A$106:EI$202,134,FALSE)))</f>
        <v>0</v>
      </c>
      <c r="EE49" s="6">
        <f>IF(ISERROR(VLOOKUP($A49,'Import OffPeak'!$A$3:EJ$99,135,FALSE)-VLOOKUP($A49,'Import OffPeak change'!$A$106:EJ$202,135,FALSE)),0,(VLOOKUP($A49,'Import OffPeak'!$A$3:EJ$99,135,FALSE)-VLOOKUP($A49,'Import OffPeak change'!$A$106:EJ$202,135,FALSE)))</f>
        <v>0</v>
      </c>
      <c r="EF49" s="6">
        <f>IF(ISERROR(VLOOKUP($A49,'Import OffPeak'!$A$3:EK$99,136,FALSE)-VLOOKUP($A49,'Import OffPeak change'!$A$106:EK$202,136,FALSE)),0,(VLOOKUP($A49,'Import OffPeak'!$A$3:EK$99,136,FALSE)-VLOOKUP($A49,'Import OffPeak change'!$A$106:EK$202,136,FALSE)))</f>
        <v>0</v>
      </c>
      <c r="EG49" s="6">
        <f>IF(ISERROR(VLOOKUP($A49,'Import OffPeak'!$A$3:EL$99,137,FALSE)-VLOOKUP($A49,'Import OffPeak change'!$A$106:EL$202,137,FALSE)),0,(VLOOKUP($A49,'Import OffPeak'!$A$3:EL$99,137,FALSE)-VLOOKUP($A49,'Import OffPeak change'!$A$106:EL$202,137,FALSE)))</f>
        <v>0</v>
      </c>
      <c r="EH49" s="6">
        <f>IF(ISERROR(VLOOKUP($A49,'Import OffPeak'!$A$3:EM$99,138,FALSE)-VLOOKUP($A49,'Import OffPeak change'!$A$106:EM$202,138,FALSE)),0,(VLOOKUP($A49,'Import OffPeak'!$A$3:EM$99,138,FALSE)-VLOOKUP($A49,'Import OffPeak change'!$A$106:EM$202,138,FALSE)))</f>
        <v>0</v>
      </c>
      <c r="EI49" s="6">
        <f>IF(ISERROR(VLOOKUP($A49,'Import OffPeak'!$A$3:EN$99,139,FALSE)-VLOOKUP($A49,'Import OffPeak change'!$A$106:EN$202,139,FALSE)),0,(VLOOKUP($A49,'Import OffPeak'!$A$3:EN$99,139,FALSE)-VLOOKUP($A49,'Import OffPeak change'!$A$106:EN$202,139,FALSE)))</f>
        <v>0</v>
      </c>
      <c r="EJ49" s="6">
        <f>IF(ISERROR(VLOOKUP($A49,'Import OffPeak'!$A$3:EO$99,140,FALSE)-VLOOKUP($A49,'Import OffPeak change'!$A$106:EO$202,140,FALSE)),0,(VLOOKUP($A49,'Import OffPeak'!$A$3:EO$99,140,FALSE)-VLOOKUP($A49,'Import OffPeak change'!$A$106:EO$202,140,FALSE)))</f>
        <v>0</v>
      </c>
      <c r="EK49" s="6">
        <f>IF(ISERROR(VLOOKUP($A49,'Import OffPeak'!$A$3:EP$99,141,FALSE)-VLOOKUP($A49,'Import OffPeak change'!$A$106:EP$202,141,FALSE)),0,(VLOOKUP($A49,'Import OffPeak'!$A$3:EP$99,141,FALSE)-VLOOKUP($A49,'Import OffPeak change'!$A$106:EP$202,141,FALSE)))</f>
        <v>0</v>
      </c>
      <c r="EL49" s="6">
        <f>IF(ISERROR(VLOOKUP($A49,'Import OffPeak'!$A$3:EQ$99,142,FALSE)-VLOOKUP($A49,'Import OffPeak change'!$A$106:EQ$202,142,FALSE)),0,(VLOOKUP($A49,'Import OffPeak'!$A$3:EQ$99,142,FALSE)-VLOOKUP($A49,'Import OffPeak change'!$A$106:EQ$202,142,FALSE)))</f>
        <v>0</v>
      </c>
      <c r="EM49" s="6">
        <f>IF(ISERROR(VLOOKUP($A49,'Import OffPeak'!$A$3:ER$99,143,FALSE)-VLOOKUP($A49,'Import OffPeak change'!$A$106:ER$202,143,FALSE)),0,(VLOOKUP($A49,'Import OffPeak'!$A$3:ER$99,143,FALSE)-VLOOKUP($A49,'Import OffPeak change'!$A$106:ER$202,143,FALSE)))</f>
        <v>0</v>
      </c>
      <c r="EN49" s="6">
        <f>IF(ISERROR(VLOOKUP($A49,'Import OffPeak'!$A$3:ES$99,144,FALSE)-VLOOKUP($A49,'Import OffPeak change'!$A$106:ES$202,144,FALSE)),0,(VLOOKUP($A49,'Import OffPeak'!$A$3:ES$99,144,FALSE)-VLOOKUP($A49,'Import OffPeak change'!$A$106:ES$202,144,FALSE)))</f>
        <v>0</v>
      </c>
      <c r="EO49" s="6">
        <f>IF(ISERROR(VLOOKUP($A49,'Import OffPeak'!$A$3:ET$99,145,FALSE)-VLOOKUP($A49,'Import OffPeak change'!$A$106:ET$202,145,FALSE)),0,(VLOOKUP($A49,'Import OffPeak'!$A$3:ET$99,145,FALSE)-VLOOKUP($A49,'Import OffPeak change'!$A$106:ET$202,145,FALSE)))</f>
        <v>0</v>
      </c>
      <c r="EP49" s="6">
        <f>IF(ISERROR(VLOOKUP($A49,'Import OffPeak'!$A$3:EU$99,146,FALSE)-VLOOKUP($A49,'Import OffPeak change'!$A$106:EU$202,146,FALSE)),0,(VLOOKUP($A49,'Import OffPeak'!$A$3:EU$99,146,FALSE)-VLOOKUP($A49,'Import OffPeak change'!$A$106:EU$202,146,FALSE)))</f>
        <v>0</v>
      </c>
      <c r="EQ49" s="6">
        <f>IF(ISERROR(VLOOKUP($A49,'Import OffPeak'!$A$3:EV$99,147,FALSE)-VLOOKUP($A49,'Import OffPeak change'!$A$106:EV$202,147,FALSE)),0,(VLOOKUP($A49,'Import OffPeak'!$A$3:EV$99,147,FALSE)-VLOOKUP($A49,'Import OffPeak change'!$A$106:EV$202,147,FALSE)))</f>
        <v>0</v>
      </c>
      <c r="ER49" s="6">
        <f>IF(ISERROR(VLOOKUP($A49,'Import OffPeak'!$A$3:EW$99,148,FALSE)-VLOOKUP($A49,'Import OffPeak change'!$A$106:EW$202,148,FALSE)),0,(VLOOKUP($A49,'Import OffPeak'!$A$3:EW$99,148,FALSE)-VLOOKUP($A49,'Import OffPeak change'!$A$106:EW$202,148,FALSE)))</f>
        <v>0</v>
      </c>
      <c r="ES49" s="6">
        <f>IF(ISERROR(VLOOKUP($A49,'Import OffPeak'!$A$3:EX$99,149,FALSE)-VLOOKUP($A49,'Import OffPeak change'!$A$106:EX$202,149,FALSE)),0,(VLOOKUP($A49,'Import OffPeak'!$A$3:EX$99,149,FALSE)-VLOOKUP($A49,'Import OffPeak change'!$A$106:EX$202,149,FALSE)))</f>
        <v>0</v>
      </c>
      <c r="ET49" s="6">
        <f>IF(ISERROR(VLOOKUP($A49,'Import OffPeak'!$A$3:EY$99,150,FALSE)-VLOOKUP($A49,'Import OffPeak change'!$A$106:EY$202,150,FALSE)),0,(VLOOKUP($A49,'Import OffPeak'!$A$3:EY$99,150,FALSE)-VLOOKUP($A49,'Import OffPeak change'!$A$106:EY$202,150,FALSE)))</f>
        <v>0</v>
      </c>
      <c r="EU49" s="6">
        <f>IF(ISERROR(VLOOKUP($A49,'Import OffPeak'!$A$3:EZ$99,151,FALSE)-VLOOKUP($A49,'Import OffPeak change'!$A$106:EZ$202,151,FALSE)),0,(VLOOKUP($A49,'Import OffPeak'!$A$3:EZ$99,151,FALSE)-VLOOKUP($A49,'Import OffPeak change'!$A$106:EZ$202,151,FALSE)))</f>
        <v>0</v>
      </c>
      <c r="EV49" s="6">
        <f>IF(ISERROR(VLOOKUP($A49,'Import OffPeak'!$A$3:FA$99,152,FALSE)-VLOOKUP($A49,'Import OffPeak change'!$A$106:FA$202,152,FALSE)),0,(VLOOKUP($A49,'Import OffPeak'!$A$3:FA$99,152,FALSE)-VLOOKUP($A49,'Import OffPeak change'!$A$106:FA$202,152,FALSE)))</f>
        <v>0</v>
      </c>
      <c r="EW49" s="6">
        <f>IF(ISERROR(VLOOKUP($A49,'Import OffPeak'!$A$3:FB$99,153,FALSE)-VLOOKUP($A49,'Import OffPeak change'!$A$106:FB$202,153,FALSE)),0,(VLOOKUP($A49,'Import OffPeak'!$A$3:FB$99,153,FALSE)-VLOOKUP($A49,'Import OffPeak change'!$A$106:FB$202,153,FALSE)))</f>
        <v>0</v>
      </c>
      <c r="EX49" s="6">
        <f>IF(ISERROR(VLOOKUP($A49,'Import OffPeak'!$A$3:FC$99,154,FALSE)-VLOOKUP($A49,'Import OffPeak change'!$A$106:FC$202,154,FALSE)),0,(VLOOKUP($A49,'Import OffPeak'!$A$3:FC$99,154,FALSE)-VLOOKUP($A49,'Import OffPeak change'!$A$106:FC$202,154,FALSE)))</f>
        <v>0</v>
      </c>
      <c r="EY49" s="6">
        <f>IF(ISERROR(VLOOKUP($A49,'Import OffPeak'!$A$3:FD$99,155,FALSE)-VLOOKUP($A49,'Import OffPeak change'!$A$106:FD$202,155,FALSE)),0,(VLOOKUP($A49,'Import OffPeak'!$A$3:FD$99,155,FALSE)-VLOOKUP($A49,'Import OffPeak change'!$A$106:FD$202,155,FALSE)))</f>
        <v>0</v>
      </c>
      <c r="EZ49" s="6">
        <f>IF(ISERROR(VLOOKUP($A49,'Import OffPeak'!$A$3:FE$99,156,FALSE)-VLOOKUP($A49,'Import OffPeak change'!$A$106:FE$202,156,FALSE)),0,(VLOOKUP($A49,'Import OffPeak'!$A$3:FE$99,156,FALSE)-VLOOKUP($A49,'Import OffPeak change'!$A$106:FE$202,156,FALSE)))</f>
        <v>0</v>
      </c>
      <c r="FA49" s="6">
        <f>IF(ISERROR(VLOOKUP($A49,'Import OffPeak'!$A$3:FF$99,157,FALSE)-VLOOKUP($A49,'Import OffPeak change'!$A$106:FF$202,157,FALSE)),0,(VLOOKUP($A49,'Import OffPeak'!$A$3:FF$99,157,FALSE)-VLOOKUP($A49,'Import OffPeak change'!$A$106:FF$202,157,FALSE)))</f>
        <v>0</v>
      </c>
      <c r="FB49" s="6">
        <f>IF(ISERROR(VLOOKUP($A49,'Import OffPeak'!$A$3:FG$99,158,FALSE)-VLOOKUP($A49,'Import OffPeak change'!$A$106:FG$202,158,FALSE)),0,(VLOOKUP($A49,'Import OffPeak'!$A$3:FG$99,158,FALSE)-VLOOKUP($A49,'Import OffPeak change'!$A$106:FG$202,158,FALSE)))</f>
        <v>0</v>
      </c>
      <c r="FC49" s="6">
        <f>IF(ISERROR(VLOOKUP($A49,'Import OffPeak'!$A$3:FH$99,159,FALSE)-VLOOKUP($A49,'Import OffPeak change'!$A$106:FH$202,159,FALSE)),0,(VLOOKUP($A49,'Import OffPeak'!$A$3:FH$99,159,FALSE)-VLOOKUP($A49,'Import OffPeak change'!$A$106:FH$202,159,FALSE)))</f>
        <v>0</v>
      </c>
      <c r="FD49" s="6">
        <f>IF(ISERROR(VLOOKUP($A49,'Import OffPeak'!$A$3:FI$99,160,FALSE)-VLOOKUP($A49,'Import OffPeak change'!$A$106:FI$202,160,FALSE)),0,(VLOOKUP($A49,'Import OffPeak'!$A$3:FI$99,160,FALSE)-VLOOKUP($A49,'Import OffPeak change'!$A$106:FI$202,160,FALSE)))</f>
        <v>0</v>
      </c>
      <c r="FE49" s="6">
        <f>IF(ISERROR(VLOOKUP($A49,'Import OffPeak'!$A$3:FJ$99,161,FALSE)-VLOOKUP($A49,'Import OffPeak change'!$A$106:FJ$202,161,FALSE)),0,(VLOOKUP($A49,'Import OffPeak'!$A$3:FJ$99,161,FALSE)-VLOOKUP($A49,'Import OffPeak change'!$A$106:FJ$202,161,FALSE)))</f>
        <v>0</v>
      </c>
      <c r="FF49" s="6">
        <f>IF(ISERROR(VLOOKUP($A49,'Import OffPeak'!$A$3:FK$99,162,FALSE)-VLOOKUP($A49,'Import OffPeak change'!$A$106:FK$202,162,FALSE)),0,(VLOOKUP($A49,'Import OffPeak'!$A$3:FK$99,162,FALSE)-VLOOKUP($A49,'Import OffPeak change'!$A$106:FK$202,162,FALSE)))</f>
        <v>0</v>
      </c>
      <c r="FG49" s="6">
        <f>IF(ISERROR(VLOOKUP($A49,'Import OffPeak'!$A$3:FL$99,163,FALSE)-VLOOKUP($A49,'Import OffPeak change'!$A$106:FL$202,163,FALSE)),0,(VLOOKUP($A49,'Import OffPeak'!$A$3:FL$99,163,FALSE)-VLOOKUP($A49,'Import OffPeak change'!$A$106:FL$202,163,FALSE)))</f>
        <v>0</v>
      </c>
      <c r="FH49" s="6">
        <f>IF(ISERROR(VLOOKUP($A49,'Import OffPeak'!$A$3:FM$99,164,FALSE)-VLOOKUP($A49,'Import OffPeak change'!$A$106:FM$202,164,FALSE)),0,(VLOOKUP($A49,'Import OffPeak'!$A$3:FM$99,164,FALSE)-VLOOKUP($A49,'Import OffPeak change'!$A$106:FM$202,164,FALSE)))</f>
        <v>0</v>
      </c>
      <c r="FI49" s="6">
        <f>IF(ISERROR(VLOOKUP($A49,'Import OffPeak'!$A$3:FN$99,165,FALSE)-VLOOKUP($A49,'Import OffPeak change'!$A$106:FN$202,165,FALSE)),0,(VLOOKUP($A49,'Import OffPeak'!$A$3:FN$99,165,FALSE)-VLOOKUP($A49,'Import OffPeak change'!$A$106:FN$202,165,FALSE)))</f>
        <v>0</v>
      </c>
      <c r="FJ49" s="6">
        <f>IF(ISERROR(VLOOKUP($A49,'Import OffPeak'!$A$3:FO$99,166,FALSE)-VLOOKUP($A49,'Import OffPeak change'!$A$106:FO$202,166,FALSE)),0,(VLOOKUP($A49,'Import OffPeak'!$A$3:FO$99,166,FALSE)-VLOOKUP($A49,'Import OffPeak change'!$A$106:FO$202,166,FALSE)))</f>
        <v>0</v>
      </c>
      <c r="FK49" s="6">
        <f>IF(ISERROR(VLOOKUP($A49,'Import OffPeak'!$A$3:FP$99,167,FALSE)-VLOOKUP($A49,'Import OffPeak change'!$A$106:FP$202,167,FALSE)),0,(VLOOKUP($A49,'Import OffPeak'!$A$3:FP$99,167,FALSE)-VLOOKUP($A49,'Import OffPeak change'!$A$106:FP$202,167,FALSE)))</f>
        <v>0</v>
      </c>
      <c r="FL49" s="6">
        <f>IF(ISERROR(VLOOKUP($A49,'Import OffPeak'!$A$3:FQ$99,168,FALSE)-VLOOKUP($A49,'Import OffPeak change'!$A$106:FQ$202,168,FALSE)),0,(VLOOKUP($A49,'Import OffPeak'!$A$3:FQ$99,168,FALSE)-VLOOKUP($A49,'Import OffPeak change'!$A$106:FQ$202,168,FALSE)))</f>
        <v>0</v>
      </c>
      <c r="FM49" s="6">
        <f>IF(ISERROR(VLOOKUP($A49,'Import OffPeak'!$A$3:FR$99,169,FALSE)-VLOOKUP($A49,'Import OffPeak change'!$A$106:FR$202,169,FALSE)),0,(VLOOKUP($A49,'Import OffPeak'!$A$3:FR$99,169,FALSE)-VLOOKUP($A49,'Import OffPeak change'!$A$106:FR$202,169,FALSE)))</f>
        <v>0</v>
      </c>
      <c r="FN49" s="6">
        <f>IF(ISERROR(VLOOKUP($A49,'Import OffPeak'!$A$3:FS$99,170,FALSE)-VLOOKUP($A49,'Import OffPeak change'!$A$106:FS$202,170,FALSE)),0,(VLOOKUP($A49,'Import OffPeak'!$A$3:FS$99,170,FALSE)-VLOOKUP($A49,'Import OffPeak change'!$A$106:FS$202,170,FALSE)))</f>
        <v>0</v>
      </c>
      <c r="FO49" s="6">
        <f>IF(ISERROR(VLOOKUP($A49,'Import OffPeak'!$A$3:FT$99,171,FALSE)-VLOOKUP($A49,'Import OffPeak change'!$A$106:FT$202,171,FALSE)),0,(VLOOKUP($A49,'Import OffPeak'!$A$3:FT$99,171,FALSE)-VLOOKUP($A49,'Import OffPeak change'!$A$106:FT$202,171,FALSE)))</f>
        <v>0</v>
      </c>
      <c r="FP49" s="6">
        <f>IF(ISERROR(VLOOKUP($A49,'Import OffPeak'!$A$3:FU$99,172,FALSE)-VLOOKUP($A49,'Import OffPeak change'!$A$106:FU$202,172,FALSE)),0,(VLOOKUP($A49,'Import OffPeak'!$A$3:FU$99,172,FALSE)-VLOOKUP($A49,'Import OffPeak change'!$A$106:FU$202,172,FALSE)))</f>
        <v>0</v>
      </c>
      <c r="FQ49" s="6">
        <f>IF(ISERROR(VLOOKUP($A49,'Import OffPeak'!$A$3:FV$99,173,FALSE)-VLOOKUP($A49,'Import OffPeak change'!$A$106:FV$202,173,FALSE)),0,(VLOOKUP($A49,'Import OffPeak'!$A$3:FV$99,173,FALSE)-VLOOKUP($A49,'Import OffPeak change'!$A$106:FV$202,173,FALSE)))</f>
        <v>0</v>
      </c>
      <c r="FR49" s="6">
        <f>IF(ISERROR(VLOOKUP($A49,'Import OffPeak'!$A$3:FW$99,174,FALSE)-VLOOKUP($A49,'Import OffPeak change'!$A$106:FW$202,174,FALSE)),0,(VLOOKUP($A49,'Import OffPeak'!$A$3:FW$99,174,FALSE)-VLOOKUP($A49,'Import OffPeak change'!$A$106:FW$202,174,FALSE)))</f>
        <v>0</v>
      </c>
      <c r="FS49" s="6">
        <f>IF(ISERROR(VLOOKUP($A49,'Import OffPeak'!$A$3:FX$99,175,FALSE)-VLOOKUP($A49,'Import OffPeak change'!$A$106:FX$202,175,FALSE)),0,(VLOOKUP($A49,'Import OffPeak'!$A$3:FX$99,175,FALSE)-VLOOKUP($A49,'Import OffPeak change'!$A$106:FX$202,175,FALSE)))</f>
        <v>0</v>
      </c>
      <c r="FT49" s="6">
        <f>IF(ISERROR(VLOOKUP($A49,'Import OffPeak'!$A$3:FY$99,176,FALSE)-VLOOKUP($A49,'Import OffPeak change'!$A$106:FY$202,176,FALSE)),0,(VLOOKUP($A49,'Import OffPeak'!$A$3:FY$99,176,FALSE)-VLOOKUP($A49,'Import OffPeak change'!$A$106:FY$202,176,FALSE)))</f>
        <v>0</v>
      </c>
      <c r="FU49" s="6">
        <f>IF(ISERROR(VLOOKUP($A49,'Import OffPeak'!$A$3:FZ$99,177,FALSE)-VLOOKUP($A49,'Import OffPeak change'!$A$106:FZ$202,177,FALSE)),0,(VLOOKUP($A49,'Import OffPeak'!$A$3:FZ$99,177,FALSE)-VLOOKUP($A49,'Import OffPeak change'!$A$106:FZ$202,177,FALSE)))</f>
        <v>0</v>
      </c>
      <c r="FV49" s="6">
        <f>IF(ISERROR(VLOOKUP($A49,'Import OffPeak'!$A$3:GA$99,178,FALSE)-VLOOKUP($A49,'Import OffPeak change'!$A$106:GA$202,178,FALSE)),0,(VLOOKUP($A49,'Import OffPeak'!$A$3:GA$99,178,FALSE)-VLOOKUP($A49,'Import OffPeak change'!$A$106:GA$202,178,FALSE)))</f>
        <v>0</v>
      </c>
      <c r="FW49" s="6">
        <f>IF(ISERROR(VLOOKUP($A49,'Import OffPeak'!$A$3:GB$99,179,FALSE)-VLOOKUP($A49,'Import OffPeak change'!$A$106:GB$202,179,FALSE)),0,(VLOOKUP($A49,'Import OffPeak'!$A$3:GB$99,179,FALSE)-VLOOKUP($A49,'Import OffPeak change'!$A$106:GB$202,179,FALSE)))</f>
        <v>0</v>
      </c>
      <c r="FX49" s="6">
        <f>IF(ISERROR(VLOOKUP($A49,'Import OffPeak'!$A$3:GC$99,180,FALSE)-VLOOKUP($A49,'Import OffPeak change'!$A$106:GC$202,180,FALSE)),0,(VLOOKUP($A49,'Import OffPeak'!$A$3:GC$99,180,FALSE)-VLOOKUP($A49,'Import OffPeak change'!$A$106:GC$202,180,FALSE)))</f>
        <v>0</v>
      </c>
      <c r="FY49" s="6">
        <f>IF(ISERROR(VLOOKUP($A49,'Import OffPeak'!$A$3:GD$99,181,FALSE)-VLOOKUP($A49,'Import OffPeak change'!$A$106:GD$202,181,FALSE)),0,(VLOOKUP($A49,'Import OffPeak'!$A$3:GD$99,181,FALSE)-VLOOKUP($A49,'Import OffPeak change'!$A$106:GD$202,181,FALSE)))</f>
        <v>0</v>
      </c>
      <c r="FZ49" s="6">
        <f>IF(ISERROR(VLOOKUP($A49,'Import OffPeak'!$A$3:GE$99,182,FALSE)-VLOOKUP($A49,'Import OffPeak change'!$A$106:GE$202,182,FALSE)),0,(VLOOKUP($A49,'Import OffPeak'!$A$3:GE$99,182,FALSE)-VLOOKUP($A49,'Import OffPeak change'!$A$106:GE$202,182,FALSE)))</f>
        <v>0</v>
      </c>
      <c r="GA49" s="6">
        <f>IF(ISERROR(VLOOKUP($A49,'Import OffPeak'!$A$3:GF$99,183,FALSE)-VLOOKUP($A49,'Import OffPeak change'!$A$106:GF$202,183,FALSE)),0,(VLOOKUP($A49,'Import OffPeak'!$A$3:GF$99,183,FALSE)-VLOOKUP($A49,'Import OffPeak change'!$A$106:GF$202,183,FALSE)))</f>
        <v>0</v>
      </c>
      <c r="GB49" s="6">
        <f>IF(ISERROR(VLOOKUP($A49,'Import OffPeak'!$A$3:GG$99,184,FALSE)-VLOOKUP($A49,'Import OffPeak change'!$A$106:GG$202,184,FALSE)),0,(VLOOKUP($A49,'Import OffPeak'!$A$3:GG$99,184,FALSE)-VLOOKUP($A49,'Import OffPeak change'!$A$106:GG$202,184,FALSE)))</f>
        <v>0</v>
      </c>
      <c r="GC49" s="6">
        <f>IF(ISERROR(VLOOKUP($A49,'Import OffPeak'!$A$3:GH$99,185,FALSE)-VLOOKUP($A49,'Import OffPeak change'!$A$106:GH$202,185,FALSE)),0,(VLOOKUP($A49,'Import OffPeak'!$A$3:GH$99,185,FALSE)-VLOOKUP($A49,'Import OffPeak change'!$A$106:GH$202,185,FALSE)))</f>
        <v>0</v>
      </c>
      <c r="GD49" s="6">
        <f>IF(ISERROR(VLOOKUP($A49,'Import OffPeak'!$A$3:GI$99,186,FALSE)-VLOOKUP($A49,'Import OffPeak change'!$A$106:GI$202,186,FALSE)),0,(VLOOKUP($A49,'Import OffPeak'!$A$3:GI$99,186,FALSE)-VLOOKUP($A49,'Import OffPeak change'!$A$106:GI$202,186,FALSE)))</f>
        <v>0</v>
      </c>
      <c r="GE49" s="6">
        <f>IF(ISERROR(VLOOKUP($A49,'Import OffPeak'!$A$3:GJ$99,187,FALSE)-VLOOKUP($A49,'Import OffPeak change'!$A$106:GJ$202,187,FALSE)),0,(VLOOKUP($A49,'Import OffPeak'!$A$3:GJ$99,187,FALSE)-VLOOKUP($A49,'Import OffPeak change'!$A$106:GJ$202,187,FALSE)))</f>
        <v>0</v>
      </c>
      <c r="GF49" s="6">
        <f>IF(ISERROR(VLOOKUP($A49,'Import OffPeak'!$A$3:GK$99,188,FALSE)-VLOOKUP($A49,'Import OffPeak change'!$A$106:GK$202,188,FALSE)),0,(VLOOKUP($A49,'Import OffPeak'!$A$3:GK$99,188,FALSE)-VLOOKUP($A49,'Import OffPeak change'!$A$106:GK$202,188,FALSE)))</f>
        <v>0</v>
      </c>
      <c r="GG49" s="6">
        <f>IF(ISERROR(VLOOKUP($A49,'Import OffPeak'!$A$3:GL$99,189,FALSE)-VLOOKUP($A49,'Import OffPeak change'!$A$106:GL$202,189,FALSE)),0,(VLOOKUP($A49,'Import OffPeak'!$A$3:GL$99,189,FALSE)-VLOOKUP($A49,'Import OffPeak change'!$A$106:GL$202,189,FALSE)))</f>
        <v>0</v>
      </c>
      <c r="GH49" s="6">
        <f>IF(ISERROR(VLOOKUP($A49,'Import OffPeak'!$A$3:GM$99,190,FALSE)-VLOOKUP($A49,'Import OffPeak change'!$A$106:GM$202,190,FALSE)),0,(VLOOKUP($A49,'Import OffPeak'!$A$3:GM$99,190,FALSE)-VLOOKUP($A49,'Import OffPeak change'!$A$106:GM$202,190,FALSE)))</f>
        <v>0</v>
      </c>
      <c r="GI49" s="6">
        <f>IF(ISERROR(VLOOKUP($A49,'Import OffPeak'!$A$3:GN$99,191,FALSE)-VLOOKUP($A49,'Import OffPeak change'!$A$106:GN$202,191,FALSE)),0,(VLOOKUP($A49,'Import OffPeak'!$A$3:GN$99,191,FALSE)-VLOOKUP($A49,'Import OffPeak change'!$A$106:GN$202,191,FALSE)))</f>
        <v>0</v>
      </c>
      <c r="GJ49" s="6">
        <f>IF(ISERROR(VLOOKUP($A49,'Import OffPeak'!$A$3:GO$99,192,FALSE)-VLOOKUP($A49,'Import OffPeak change'!$A$106:GO$202,192,FALSE)),0,(VLOOKUP($A49,'Import OffPeak'!$A$3:GO$99,192,FALSE)-VLOOKUP($A49,'Import OffPeak change'!$A$106:GO$202,192,FALSE)))</f>
        <v>0</v>
      </c>
      <c r="GK49" s="6">
        <f>IF(ISERROR(VLOOKUP($A49,'Import OffPeak'!$A$3:GP$99,193,FALSE)-VLOOKUP($A49,'Import OffPeak change'!$A$106:GP$202,193,FALSE)),0,(VLOOKUP($A49,'Import OffPeak'!$A$3:GP$99,193,FALSE)-VLOOKUP($A49,'Import OffPeak change'!$A$106:GP$202,193,FALSE)))</f>
        <v>0</v>
      </c>
      <c r="GL49" s="6">
        <f>IF(ISERROR(VLOOKUP($A49,'Import OffPeak'!$A$3:GQ$99,194,FALSE)-VLOOKUP($A49,'Import OffPeak change'!$A$106:GQ$202,194,FALSE)),0,(VLOOKUP($A49,'Import OffPeak'!$A$3:GQ$99,194,FALSE)-VLOOKUP($A49,'Import OffPeak change'!$A$106:GQ$202,194,FALSE)))</f>
        <v>0</v>
      </c>
      <c r="GM49" s="6">
        <f>IF(ISERROR(VLOOKUP($A49,'Import OffPeak'!$A$3:GR$99,195,FALSE)-VLOOKUP($A49,'Import OffPeak change'!$A$106:GR$202,195,FALSE)),0,(VLOOKUP($A49,'Import OffPeak'!$A$3:GR$99,195,FALSE)-VLOOKUP($A49,'Import OffPeak change'!$A$106:GR$202,195,FALSE)))</f>
        <v>0</v>
      </c>
      <c r="GN49" s="6">
        <f>IF(ISERROR(VLOOKUP($A49,'Import OffPeak'!$A$3:GS$99,196,FALSE)-VLOOKUP($A49,'Import OffPeak change'!$A$106:GS$202,196,FALSE)),0,(VLOOKUP($A49,'Import OffPeak'!$A$3:GS$99,196,FALSE)-VLOOKUP($A49,'Import OffPeak change'!$A$106:GS$202,196,FALSE)))</f>
        <v>0</v>
      </c>
      <c r="GO49" s="6">
        <f>IF(ISERROR(VLOOKUP($A49,'Import OffPeak'!$A$3:GT$99,197,FALSE)-VLOOKUP($A49,'Import OffPeak change'!$A$106:GT$202,197,FALSE)),0,(VLOOKUP($A49,'Import OffPeak'!$A$3:GT$99,197,FALSE)-VLOOKUP($A49,'Import OffPeak change'!$A$106:GT$202,197,FALSE)))</f>
        <v>0</v>
      </c>
      <c r="GP49" s="6">
        <f>IF(ISERROR(VLOOKUP($A49,'Import OffPeak'!$A$3:GU$99,198,FALSE)-VLOOKUP($A49,'Import OffPeak change'!$A$106:GU$202,198,FALSE)),0,(VLOOKUP($A49,'Import OffPeak'!$A$3:GU$99,198,FALSE)-VLOOKUP($A49,'Import OffPeak change'!$A$106:GU$202,198,FALSE)))</f>
        <v>0</v>
      </c>
      <c r="GQ49" s="6">
        <f>IF(ISERROR(VLOOKUP($A49,'Import OffPeak'!$A$3:GV$99,199,FALSE)-VLOOKUP($A49,'Import OffPeak change'!$A$106:GV$202,199,FALSE)),0,(VLOOKUP($A49,'Import OffPeak'!$A$3:GV$99,199,FALSE)-VLOOKUP($A49,'Import OffPeak change'!$A$106:GV$202,199,FALSE)))</f>
        <v>0</v>
      </c>
      <c r="GR49" s="6">
        <f>IF(ISERROR(VLOOKUP($A49,'Import OffPeak'!$A$3:GW$99,200,FALSE)-VLOOKUP($A49,'Import OffPeak change'!$A$106:GW$202,200,FALSE)),0,(VLOOKUP($A49,'Import OffPeak'!$A$3:GW$99,200,FALSE)-VLOOKUP($A49,'Import OffPeak change'!$A$106:GW$202,200,FALSE)))</f>
        <v>0</v>
      </c>
      <c r="GS49" s="6">
        <f>IF(ISERROR(VLOOKUP($A49,'Import OffPeak'!$A$3:GX$99,201,FALSE)-VLOOKUP($A49,'Import OffPeak change'!$A$106:GX$202,201,FALSE)),0,(VLOOKUP($A49,'Import OffPeak'!$A$3:GX$99,201,FALSE)-VLOOKUP($A49,'Import OffPeak change'!$A$106:GX$202,201,FALSE)))</f>
        <v>0</v>
      </c>
      <c r="GT49" s="6">
        <f>IF(ISERROR(VLOOKUP($A49,'Import OffPeak'!$A$3:GY$99,202,FALSE)-VLOOKUP($A49,'Import OffPeak change'!$A$106:GY$202,202,FALSE)),0,(VLOOKUP($A49,'Import OffPeak'!$A$3:GY$99,202,FALSE)-VLOOKUP($A49,'Import OffPeak change'!$A$106:GY$202,202,FALSE)))</f>
        <v>0</v>
      </c>
      <c r="GU49" s="6">
        <f>IF(ISERROR(VLOOKUP($A49,'Import OffPeak'!$A$3:GZ$99,203,FALSE)-VLOOKUP($A49,'Import OffPeak change'!$A$106:GZ$202,203,FALSE)),0,(VLOOKUP($A49,'Import OffPeak'!$A$3:GZ$99,203,FALSE)-VLOOKUP($A49,'Import OffPeak change'!$A$106:GZ$202,203,FALSE)))</f>
        <v>0</v>
      </c>
      <c r="GV49" s="6">
        <f>IF(ISERROR(VLOOKUP($A49,'Import OffPeak'!$A$3:HA$99,204,FALSE)-VLOOKUP($A49,'Import OffPeak change'!$A$106:HA$202,204,FALSE)),0,(VLOOKUP($A49,'Import OffPeak'!$A$3:HA$99,204,FALSE)-VLOOKUP($A49,'Import OffPeak change'!$A$106:HA$202,204,FALSE)))</f>
        <v>0</v>
      </c>
      <c r="GW49" s="6">
        <f>IF(ISERROR(VLOOKUP($A49,'Import OffPeak'!$A$3:HB$99,205,FALSE)-VLOOKUP($A49,'Import OffPeak change'!$A$106:HB$202,205,FALSE)),0,(VLOOKUP($A49,'Import OffPeak'!$A$3:HB$99,205,FALSE)-VLOOKUP($A49,'Import OffPeak change'!$A$106:HB$202,205,FALSE)))</f>
        <v>0</v>
      </c>
      <c r="GX49" s="6">
        <f>IF(ISERROR(VLOOKUP($A49,'Import OffPeak'!$A$3:HC$99,206,FALSE)-VLOOKUP($A49,'Import OffPeak change'!$A$106:HC$202,206,FALSE)),0,(VLOOKUP($A49,'Import OffPeak'!$A$3:HC$99,206,FALSE)-VLOOKUP($A49,'Import OffPeak change'!$A$106:HC$202,206,FALSE)))</f>
        <v>0</v>
      </c>
      <c r="GY49" s="6">
        <f>IF(ISERROR(VLOOKUP($A49,'Import OffPeak'!$A$3:HD$99,207,FALSE)-VLOOKUP($A49,'Import OffPeak change'!$A$106:HD$202,207,FALSE)),0,(VLOOKUP($A49,'Import OffPeak'!$A$3:HD$99,207,FALSE)-VLOOKUP($A49,'Import OffPeak change'!$A$106:HD$202,207,FALSE)))</f>
        <v>0</v>
      </c>
      <c r="GZ49" s="6">
        <f>IF(ISERROR(VLOOKUP($A49,'Import OffPeak'!$A$3:HE$99,208,FALSE)-VLOOKUP($A49,'Import OffPeak change'!$A$106:HE$202,208,FALSE)),0,(VLOOKUP($A49,'Import OffPeak'!$A$3:HE$99,208,FALSE)-VLOOKUP($A49,'Import OffPeak change'!$A$106:HE$202,208,FALSE)))</f>
        <v>0</v>
      </c>
      <c r="HA49" s="6">
        <f>IF(ISERROR(VLOOKUP($A49,'Import OffPeak'!$A$3:HF$99,209,FALSE)-VLOOKUP($A49,'Import OffPeak change'!$A$106:HF$202,209,FALSE)),0,(VLOOKUP($A49,'Import OffPeak'!$A$3:HF$99,209,FALSE)-VLOOKUP($A49,'Import OffPeak change'!$A$106:HF$202,209,FALSE)))</f>
        <v>0</v>
      </c>
      <c r="HB49" s="6">
        <f>IF(ISERROR(VLOOKUP($A49,'Import OffPeak'!$A$3:HG$99,210,FALSE)-VLOOKUP($A49,'Import OffPeak change'!$A$106:HG$202,210,FALSE)),0,(VLOOKUP($A49,'Import OffPeak'!$A$3:HG$99,210,FALSE)-VLOOKUP($A49,'Import OffPeak change'!$A$106:HG$202,210,FALSE)))</f>
        <v>0</v>
      </c>
      <c r="HC49" s="6">
        <f>IF(ISERROR(VLOOKUP($A49,'Import OffPeak'!$A$3:HH$99,211,FALSE)-VLOOKUP($A49,'Import OffPeak change'!$A$106:HH$202,211,FALSE)),0,(VLOOKUP($A49,'Import OffPeak'!$A$3:HH$99,211,FALSE)-VLOOKUP($A49,'Import OffPeak change'!$A$106:HH$202,211,FALSE)))</f>
        <v>0</v>
      </c>
      <c r="HD49" s="6">
        <f>IF(ISERROR(VLOOKUP($A49,'Import OffPeak'!$A$3:HI$99,212,FALSE)-VLOOKUP($A49,'Import OffPeak change'!$A$106:HI$202,212,FALSE)),0,(VLOOKUP($A49,'Import OffPeak'!$A$3:HI$99,212,FALSE)-VLOOKUP($A49,'Import OffPeak change'!$A$106:HI$202,212,FALSE)))</f>
        <v>0</v>
      </c>
      <c r="HE49" s="6">
        <f>IF(ISERROR(VLOOKUP($A49,'Import OffPeak'!$A$3:HJ$99,213,FALSE)-VLOOKUP($A49,'Import OffPeak change'!$A$106:HJ$202,213,FALSE)),0,(VLOOKUP($A49,'Import OffPeak'!$A$3:HJ$99,213,FALSE)-VLOOKUP($A49,'Import OffPeak change'!$A$106:HJ$202,213,FALSE)))</f>
        <v>0</v>
      </c>
      <c r="HF49" s="6">
        <f>IF(ISERROR(VLOOKUP($A49,'Import OffPeak'!$A$3:HK$99,214,FALSE)-VLOOKUP($A49,'Import OffPeak change'!$A$106:HK$202,214,FALSE)),0,(VLOOKUP($A49,'Import OffPeak'!$A$3:HK$99,214,FALSE)-VLOOKUP($A49,'Import OffPeak change'!$A$106:HK$202,214,FALSE)))</f>
        <v>0</v>
      </c>
      <c r="HG49" s="6">
        <f>IF(ISERROR(VLOOKUP($A49,'Import OffPeak'!$A$3:HL$99,215,FALSE)-VLOOKUP($A49,'Import OffPeak change'!$A$106:HL$202,215,FALSE)),0,(VLOOKUP($A49,'Import OffPeak'!$A$3:HL$99,215,FALSE)-VLOOKUP($A49,'Import OffPeak change'!$A$106:HL$202,215,FALSE)))</f>
        <v>0</v>
      </c>
      <c r="HH49" s="6">
        <f>IF(ISERROR(VLOOKUP($A49,'Import OffPeak'!$A$3:HM$99,216,FALSE)-VLOOKUP($A49,'Import OffPeak change'!$A$106:HM$202,216,FALSE)),0,(VLOOKUP($A49,'Import OffPeak'!$A$3:HM$99,216,FALSE)-VLOOKUP($A49,'Import OffPeak change'!$A$106:HM$202,216,FALSE)))</f>
        <v>0</v>
      </c>
      <c r="HI49" s="6">
        <f>IF(ISERROR(VLOOKUP($A49,'Import OffPeak'!$A$3:HN$99,217,FALSE)-VLOOKUP($A49,'Import OffPeak change'!$A$106:HN$202,217,FALSE)),0,(VLOOKUP($A49,'Import OffPeak'!$A$3:HN$99,217,FALSE)-VLOOKUP($A49,'Import OffPeak change'!$A$106:HN$202,217,FALSE)))</f>
        <v>0</v>
      </c>
      <c r="HJ49" s="6">
        <f>IF(ISERROR(VLOOKUP($A49,'Import OffPeak'!$A$3:HO$99,218,FALSE)-VLOOKUP($A49,'Import OffPeak change'!$A$106:HO$202,218,FALSE)),0,(VLOOKUP($A49,'Import OffPeak'!$A$3:HO$99,218,FALSE)-VLOOKUP($A49,'Import OffPeak change'!$A$106:HO$202,218,FALSE)))</f>
        <v>0</v>
      </c>
      <c r="HK49" s="6">
        <f>IF(ISERROR(VLOOKUP($A49,'Import OffPeak'!$A$3:HP$99,219,FALSE)-VLOOKUP($A49,'Import OffPeak change'!$A$106:HP$202,219,FALSE)),0,(VLOOKUP($A49,'Import OffPeak'!$A$3:HP$99,219,FALSE)-VLOOKUP($A49,'Import OffPeak change'!$A$106:HP$202,219,FALSE)))</f>
        <v>0</v>
      </c>
      <c r="HL49" s="6">
        <f>IF(ISERROR(VLOOKUP($A49,'Import OffPeak'!$A$3:HQ$99,220,FALSE)-VLOOKUP($A49,'Import OffPeak change'!$A$106:HQ$202,220,FALSE)),0,(VLOOKUP($A49,'Import OffPeak'!$A$3:HQ$99,220,FALSE)-VLOOKUP($A49,'Import OffPeak change'!$A$106:HQ$202,220,FALSE)))</f>
        <v>0</v>
      </c>
      <c r="HM49" s="6">
        <f>IF(ISERROR(VLOOKUP($A49,'Import OffPeak'!$A$3:HR$99,221,FALSE)-VLOOKUP($A49,'Import OffPeak change'!$A$106:HR$202,221,FALSE)),0,(VLOOKUP($A49,'Import OffPeak'!$A$3:HR$99,221,FALSE)-VLOOKUP($A49,'Import OffPeak change'!$A$106:HR$202,221,FALSE)))</f>
        <v>0</v>
      </c>
      <c r="HN49" s="6">
        <f>IF(ISERROR(VLOOKUP($A49,'Import OffPeak'!$A$3:HS$99,222,FALSE)-VLOOKUP($A49,'Import OffPeak change'!$A$106:HS$202,222,FALSE)),0,(VLOOKUP($A49,'Import OffPeak'!$A$3:HS$99,222,FALSE)-VLOOKUP($A49,'Import OffPeak change'!$A$106:HS$202,222,FALSE)))</f>
        <v>0</v>
      </c>
      <c r="HO49" s="6">
        <f>IF(ISERROR(VLOOKUP($A49,'Import OffPeak'!$A$3:HT$99,223,FALSE)-VLOOKUP($A49,'Import OffPeak change'!$A$106:HT$202,223,FALSE)),0,(VLOOKUP($A49,'Import OffPeak'!$A$3:HT$99,223,FALSE)-VLOOKUP($A49,'Import OffPeak change'!$A$106:HT$202,223,FALSE)))</f>
        <v>0</v>
      </c>
      <c r="HP49" s="6">
        <f>IF(ISERROR(VLOOKUP($A49,'Import OffPeak'!$A$3:HU$99,224,FALSE)-VLOOKUP($A49,'Import OffPeak change'!$A$106:HU$202,224,FALSE)),0,(VLOOKUP($A49,'Import OffPeak'!$A$3:HU$99,224,FALSE)-VLOOKUP($A49,'Import OffPeak change'!$A$106:HU$202,224,FALSE)))</f>
        <v>0</v>
      </c>
      <c r="HQ49" s="6">
        <f>IF(ISERROR(VLOOKUP($A49,'Import OffPeak'!$A$3:HV$99,225,FALSE)-VLOOKUP($A49,'Import OffPeak change'!$A$106:HV$202,225,FALSE)),0,(VLOOKUP($A49,'Import OffPeak'!$A$3:HV$99,225,FALSE)-VLOOKUP($A49,'Import OffPeak change'!$A$106:HV$202,225,FALSE)))</f>
        <v>0</v>
      </c>
      <c r="HR49" s="6">
        <f>IF(ISERROR(VLOOKUP($A49,'Import OffPeak'!$A$3:HW$99,226,FALSE)-VLOOKUP($A49,'Import OffPeak change'!$A$106:HW$202,226,FALSE)),0,(VLOOKUP($A49,'Import OffPeak'!$A$3:HW$99,226,FALSE)-VLOOKUP($A49,'Import OffPeak change'!$A$106:HW$202,226,FALSE)))</f>
        <v>0</v>
      </c>
      <c r="HS49" s="6">
        <f>IF(ISERROR(VLOOKUP($A49,'Import OffPeak'!$A$3:HX$99,227,FALSE)-VLOOKUP($A49,'Import OffPeak change'!$A$106:HX$202,227,FALSE)),0,(VLOOKUP($A49,'Import OffPeak'!$A$3:HX$99,227,FALSE)-VLOOKUP($A49,'Import OffPeak change'!$A$106:HX$202,227,FALSE)))</f>
        <v>0</v>
      </c>
      <c r="HT49" s="6">
        <f>IF(ISERROR(VLOOKUP($A49,'Import OffPeak'!$A$3:HY$99,228,FALSE)-VLOOKUP($A49,'Import OffPeak change'!$A$106:HY$202,228,FALSE)),0,(VLOOKUP($A49,'Import OffPeak'!$A$3:HY$99,228,FALSE)-VLOOKUP($A49,'Import OffPeak change'!$A$106:HY$202,228,FALSE)))</f>
        <v>0</v>
      </c>
      <c r="HU49" s="6">
        <f>IF(ISERROR(VLOOKUP($A49,'Import OffPeak'!$A$3:HZ$99,229,FALSE)-VLOOKUP($A49,'Import OffPeak change'!$A$106:HZ$202,229,FALSE)),0,(VLOOKUP($A49,'Import OffPeak'!$A$3:HZ$99,229,FALSE)-VLOOKUP($A49,'Import OffPeak change'!$A$106:HZ$202,229,FALSE)))</f>
        <v>0</v>
      </c>
      <c r="HV49" s="6">
        <f>IF(ISERROR(VLOOKUP($A49,'Import OffPeak'!$A$3:IA$99,230,FALSE)-VLOOKUP($A49,'Import OffPeak change'!$A$106:IA$202,230,FALSE)),0,(VLOOKUP($A49,'Import OffPeak'!$A$3:IA$99,230,FALSE)-VLOOKUP($A49,'Import OffPeak change'!$A$106:IA$202,230,FALSE)))</f>
        <v>0</v>
      </c>
      <c r="HW49" s="6">
        <f>IF(ISERROR(VLOOKUP($A49,'Import OffPeak'!$A$3:IB$99,231,FALSE)-VLOOKUP($A49,'Import OffPeak change'!$A$106:IB$202,231,FALSE)),0,(VLOOKUP($A49,'Import OffPeak'!$A$3:IB$99,231,FALSE)-VLOOKUP($A49,'Import OffPeak change'!$A$106:IB$202,231,FALSE)))</f>
        <v>0</v>
      </c>
      <c r="HX49" s="6">
        <f>IF(ISERROR(VLOOKUP($A49,'Import OffPeak'!$A$3:IC$99,232,FALSE)-VLOOKUP($A49,'Import OffPeak change'!$A$106:IC$202,232,FALSE)),0,(VLOOKUP($A49,'Import OffPeak'!$A$3:IC$99,232,FALSE)-VLOOKUP($A49,'Import OffPeak change'!$A$106:IC$202,232,FALSE)))</f>
        <v>0</v>
      </c>
      <c r="HY49" s="6">
        <f>IF(ISERROR(VLOOKUP($A49,'Import OffPeak'!$A$3:ID$99,233,FALSE)-VLOOKUP($A49,'Import OffPeak change'!$A$106:ID$202,233,FALSE)),0,(VLOOKUP($A49,'Import OffPeak'!$A$3:ID$99,233,FALSE)-VLOOKUP($A49,'Import OffPeak change'!$A$106:ID$202,233,FALSE)))</f>
        <v>0</v>
      </c>
      <c r="HZ49" s="6">
        <f>IF(ISERROR(VLOOKUP($A49,'Import OffPeak'!$A$3:IE$99,234,FALSE)-VLOOKUP($A49,'Import OffPeak change'!$A$106:IE$202,234,FALSE)),0,(VLOOKUP($A49,'Import OffPeak'!$A$3:IE$99,234,FALSE)-VLOOKUP($A49,'Import OffPeak change'!$A$106:IE$202,234,FALSE)))</f>
        <v>0</v>
      </c>
      <c r="IA49" s="6">
        <f>IF(ISERROR(VLOOKUP($A49,'Import OffPeak'!$A$3:IF$99,235,FALSE)-VLOOKUP($A49,'Import OffPeak change'!$A$106:IF$202,235,FALSE)),0,(VLOOKUP($A49,'Import OffPeak'!$A$3:IF$99,235,FALSE)-VLOOKUP($A49,'Import OffPeak change'!$A$106:IF$202,235,FALSE)))</f>
        <v>0</v>
      </c>
      <c r="IB49" s="6">
        <f>IF(ISERROR(VLOOKUP($A49,'Import OffPeak'!$A$3:IG$99,236,FALSE)-VLOOKUP($A49,'Import OffPeak change'!$A$106:IG$202,236,FALSE)),0,(VLOOKUP($A49,'Import OffPeak'!$A$3:IG$99,236,FALSE)-VLOOKUP($A49,'Import OffPeak change'!$A$106:IG$202,236,FALSE)))</f>
        <v>0</v>
      </c>
      <c r="IC49" s="6">
        <f>IF(ISERROR(VLOOKUP($A49,'Import OffPeak'!$A$3:IH$99,237,FALSE)-VLOOKUP($A49,'Import OffPeak change'!$A$106:IH$202,237,FALSE)),0,(VLOOKUP($A49,'Import OffPeak'!$A$3:IH$99,237,FALSE)-VLOOKUP($A49,'Import OffPeak change'!$A$106:IH$202,237,FALSE)))</f>
        <v>0</v>
      </c>
      <c r="ID49" s="6">
        <f>IF(ISERROR(VLOOKUP($A49,'Import OffPeak'!$A$3:II$99,238,FALSE)-VLOOKUP($A49,'Import OffPeak change'!$A$106:II$202,238,FALSE)),0,(VLOOKUP($A49,'Import OffPeak'!$A$3:II$99,238,FALSE)-VLOOKUP($A49,'Import OffPeak change'!$A$106:II$202,238,FALSE)))</f>
        <v>0</v>
      </c>
      <c r="IE49" s="6">
        <f>IF(ISERROR(VLOOKUP($A49,'Import OffPeak'!$A$3:IJ$99,239,FALSE)-VLOOKUP($A49,'Import OffPeak change'!$A$106:IJ$202,239,FALSE)),0,(VLOOKUP($A49,'Import OffPeak'!$A$3:IJ$99,239,FALSE)-VLOOKUP($A49,'Import OffPeak change'!$A$106:IJ$202,239,FALSE)))</f>
        <v>0</v>
      </c>
    </row>
    <row r="50" spans="1:239">
      <c r="A50" s="168" t="str">
        <f>IF('Import OffPeak'!A47=0,"",'Import OffPeak'!A47)</f>
        <v/>
      </c>
      <c r="B50" s="6"/>
      <c r="C50" s="6"/>
      <c r="D50" s="6"/>
      <c r="E50" s="6"/>
      <c r="F50" s="6"/>
      <c r="G50" s="6">
        <f>IF(ISERROR(VLOOKUP($A50,'Import OffPeak'!$A$3:L$99,7,FALSE)-VLOOKUP($A50,'Import OffPeak change'!$A$106:L$202,7,FALSE)),0,(VLOOKUP($A50,'Import OffPeak'!$A$3:L$99,7,FALSE)-VLOOKUP($A50,'Import OffPeak change'!$A$106:L$202,7,FALSE)))</f>
        <v>0</v>
      </c>
      <c r="H50" s="6">
        <f>IF(ISERROR(VLOOKUP($A50,'Import OffPeak'!$A$3:M$99,8,FALSE)-VLOOKUP($A50,'Import OffPeak change'!$A$106:M$202,8,FALSE)),0,(VLOOKUP($A50,'Import OffPeak'!$A$3:M$99,8,FALSE)-VLOOKUP($A50,'Import OffPeak change'!$A$106:M$202,8,FALSE)))</f>
        <v>0</v>
      </c>
      <c r="I50" s="6">
        <f>IF(ISERROR(VLOOKUP($A50,'Import OffPeak'!$A$3:N$99,9,FALSE)-VLOOKUP($A50,'Import OffPeak change'!$A$106:N$202,9,FALSE)),0,(VLOOKUP($A50,'Import OffPeak'!$A$3:N$99,9,FALSE)-VLOOKUP($A50,'Import OffPeak change'!$A$106:N$202,9,FALSE)))</f>
        <v>0</v>
      </c>
      <c r="J50" s="6">
        <f>IF(ISERROR(VLOOKUP($A50,'Import OffPeak'!$A$3:O$99,10,FALSE)-VLOOKUP($A50,'Import OffPeak change'!$A$106:O$202,10,FALSE)),0,(VLOOKUP($A50,'Import OffPeak'!$A$3:O$99,10,FALSE)-VLOOKUP($A50,'Import OffPeak change'!$A$106:O$202,10,FALSE)))</f>
        <v>0</v>
      </c>
      <c r="K50" s="6">
        <f>IF(ISERROR(VLOOKUP($A50,'Import OffPeak'!$A$3:P$99,11,FALSE)-VLOOKUP($A50,'Import OffPeak change'!$A$106:P$202,11,FALSE)),0,(VLOOKUP($A50,'Import OffPeak'!$A$3:P$99,11,FALSE)-VLOOKUP($A50,'Import OffPeak change'!$A$106:P$202,11,FALSE)))</f>
        <v>0</v>
      </c>
      <c r="L50" s="6">
        <f>IF(ISERROR(VLOOKUP($A50,'Import OffPeak'!$A$3:Q$99,12,FALSE)-VLOOKUP($A50,'Import OffPeak change'!$A$106:Q$202,12,FALSE)),0,(VLOOKUP($A50,'Import OffPeak'!$A$3:Q$99,12,FALSE)-VLOOKUP($A50,'Import OffPeak change'!$A$106:Q$202,12,FALSE)))</f>
        <v>0</v>
      </c>
      <c r="M50" s="6">
        <f>IF(ISERROR(VLOOKUP($A50,'Import OffPeak'!$A$3:R$99,13,FALSE)-VLOOKUP($A50,'Import OffPeak change'!$A$106:R$202,13,FALSE)),0,(VLOOKUP($A50,'Import OffPeak'!$A$3:R$99,13,FALSE)-VLOOKUP($A50,'Import OffPeak change'!$A$106:R$202,13,FALSE)))</f>
        <v>0</v>
      </c>
      <c r="N50" s="6">
        <f>IF(ISERROR(VLOOKUP($A50,'Import OffPeak'!$A$3:S$99,14,FALSE)-VLOOKUP($A50,'Import OffPeak change'!$A$106:S$202,14,FALSE)),0,(VLOOKUP($A50,'Import OffPeak'!$A$3:S$99,14,FALSE)-VLOOKUP($A50,'Import OffPeak change'!$A$106:S$202,14,FALSE)))</f>
        <v>0</v>
      </c>
      <c r="O50" s="6">
        <f>IF(ISERROR(VLOOKUP($A50,'Import OffPeak'!$A$3:T$99,15,FALSE)-VLOOKUP($A50,'Import OffPeak change'!$A$106:T$202,15,FALSE)),0,(VLOOKUP($A50,'Import OffPeak'!$A$3:T$99,15,FALSE)-VLOOKUP($A50,'Import OffPeak change'!$A$106:T$202,15,FALSE)))</f>
        <v>0</v>
      </c>
      <c r="P50" s="6">
        <f>IF(ISERROR(VLOOKUP($A50,'Import OffPeak'!$A$3:U$99,16,FALSE)-VLOOKUP($A50,'Import OffPeak change'!$A$106:U$202,16,FALSE)),0,(VLOOKUP($A50,'Import OffPeak'!$A$3:U$99,16,FALSE)-VLOOKUP($A50,'Import OffPeak change'!$A$106:U$202,16,FALSE)))</f>
        <v>0</v>
      </c>
      <c r="Q50" s="6">
        <f>IF(ISERROR(VLOOKUP($A50,'Import OffPeak'!$A$3:V$99,17,FALSE)-VLOOKUP($A50,'Import OffPeak change'!$A$106:V$202,17,FALSE)),0,(VLOOKUP($A50,'Import OffPeak'!$A$3:V$99,17,FALSE)-VLOOKUP($A50,'Import OffPeak change'!$A$106:V$202,17,FALSE)))</f>
        <v>0</v>
      </c>
      <c r="R50" s="6">
        <f>IF(ISERROR(VLOOKUP($A50,'Import OffPeak'!$A$3:W$99,18,FALSE)-VLOOKUP($A50,'Import OffPeak change'!$A$106:W$202,18,FALSE)),0,(VLOOKUP($A50,'Import OffPeak'!$A$3:W$99,18,FALSE)-VLOOKUP($A50,'Import OffPeak change'!$A$106:W$202,18,FALSE)))</f>
        <v>0</v>
      </c>
      <c r="S50" s="6">
        <f>IF(ISERROR(VLOOKUP($A50,'Import OffPeak'!$A$3:X$99,19,FALSE)-VLOOKUP($A50,'Import OffPeak change'!$A$106:X$202,19,FALSE)),0,(VLOOKUP($A50,'Import OffPeak'!$A$3:X$99,19,FALSE)-VLOOKUP($A50,'Import OffPeak change'!$A$106:X$202,19,FALSE)))</f>
        <v>0</v>
      </c>
      <c r="T50" s="6">
        <f>IF(ISERROR(VLOOKUP($A50,'Import OffPeak'!$A$3:Y$99,20,FALSE)-VLOOKUP($A50,'Import OffPeak change'!$A$106:Y$202,20,FALSE)),0,(VLOOKUP($A50,'Import OffPeak'!$A$3:Y$99,20,FALSE)-VLOOKUP($A50,'Import OffPeak change'!$A$106:Y$202,20,FALSE)))</f>
        <v>0</v>
      </c>
      <c r="U50" s="6">
        <f>IF(ISERROR(VLOOKUP($A50,'Import OffPeak'!$A$3:Z$99,21,FALSE)-VLOOKUP($A50,'Import OffPeak change'!$A$106:Z$202,21,FALSE)),0,(VLOOKUP($A50,'Import OffPeak'!$A$3:Z$99,21,FALSE)-VLOOKUP($A50,'Import OffPeak change'!$A$106:Z$202,21,FALSE)))</f>
        <v>0</v>
      </c>
      <c r="V50" s="6">
        <f>IF(ISERROR(VLOOKUP($A50,'Import OffPeak'!$A$3:AA$99,22,FALSE)-VLOOKUP($A50,'Import OffPeak change'!$A$106:AA$202,22,FALSE)),0,(VLOOKUP($A50,'Import OffPeak'!$A$3:AA$99,22,FALSE)-VLOOKUP($A50,'Import OffPeak change'!$A$106:AA$202,22,FALSE)))</f>
        <v>0</v>
      </c>
      <c r="W50" s="6">
        <f>IF(ISERROR(VLOOKUP($A50,'Import OffPeak'!$A$3:AB$99,23,FALSE)-VLOOKUP($A50,'Import OffPeak change'!$A$106:AB$202,23,FALSE)),0,(VLOOKUP($A50,'Import OffPeak'!$A$3:AB$99,23,FALSE)-VLOOKUP($A50,'Import OffPeak change'!$A$106:AB$202,23,FALSE)))</f>
        <v>0</v>
      </c>
      <c r="X50" s="6">
        <f>IF(ISERROR(VLOOKUP($A50,'Import OffPeak'!$A$3:AC$99,24,FALSE)-VLOOKUP($A50,'Import OffPeak change'!$A$106:AC$202,24,FALSE)),0,(VLOOKUP($A50,'Import OffPeak'!$A$3:AC$99,24,FALSE)-VLOOKUP($A50,'Import OffPeak change'!$A$106:AC$202,24,FALSE)))</f>
        <v>0</v>
      </c>
      <c r="Y50" s="6">
        <f>IF(ISERROR(VLOOKUP($A50,'Import OffPeak'!$A$3:AD$99,25,FALSE)-VLOOKUP($A50,'Import OffPeak change'!$A$106:AD$202,25,FALSE)),0,(VLOOKUP($A50,'Import OffPeak'!$A$3:AD$99,25,FALSE)-VLOOKUP($A50,'Import OffPeak change'!$A$106:AD$202,25,FALSE)))</f>
        <v>0</v>
      </c>
      <c r="Z50" s="6">
        <f>IF(ISERROR(VLOOKUP($A50,'Import OffPeak'!$A$3:AE$99,26,FALSE)-VLOOKUP($A50,'Import OffPeak change'!$A$106:AE$202,26,FALSE)),0,(VLOOKUP($A50,'Import OffPeak'!$A$3:AE$99,26,FALSE)-VLOOKUP($A50,'Import OffPeak change'!$A$106:AE$202,26,FALSE)))</f>
        <v>0</v>
      </c>
      <c r="AA50" s="6">
        <f>IF(ISERROR(VLOOKUP($A50,'Import OffPeak'!$A$3:AF$99,27,FALSE)-VLOOKUP($A50,'Import OffPeak change'!$A$106:AF$202,27,FALSE)),0,(VLOOKUP($A50,'Import OffPeak'!$A$3:AF$99,27,FALSE)-VLOOKUP($A50,'Import OffPeak change'!$A$106:AF$202,27,FALSE)))</f>
        <v>0</v>
      </c>
      <c r="AB50" s="6">
        <f>IF(ISERROR(VLOOKUP($A50,'Import OffPeak'!$A$3:AG$99,28,FALSE)-VLOOKUP($A50,'Import OffPeak change'!$A$106:AG$202,28,FALSE)),0,(VLOOKUP($A50,'Import OffPeak'!$A$3:AG$99,28,FALSE)-VLOOKUP($A50,'Import OffPeak change'!$A$106:AG$202,28,FALSE)))</f>
        <v>0</v>
      </c>
      <c r="AC50" s="6">
        <f>IF(ISERROR(VLOOKUP($A50,'Import OffPeak'!$A$3:AH$99,29,FALSE)-VLOOKUP($A50,'Import OffPeak change'!$A$106:AH$202,29,FALSE)),0,(VLOOKUP($A50,'Import OffPeak'!$A$3:AH$99,29,FALSE)-VLOOKUP($A50,'Import OffPeak change'!$A$106:AH$202,29,FALSE)))</f>
        <v>0</v>
      </c>
      <c r="AD50" s="6">
        <f>IF(ISERROR(VLOOKUP($A50,'Import OffPeak'!$A$3:AI$99,30,FALSE)-VLOOKUP($A50,'Import OffPeak change'!$A$106:AI$202,30,FALSE)),0,(VLOOKUP($A50,'Import OffPeak'!$A$3:AI$99,30,FALSE)-VLOOKUP($A50,'Import OffPeak change'!$A$106:AI$202,30,FALSE)))</f>
        <v>0</v>
      </c>
      <c r="AE50" s="6">
        <f>IF(ISERROR(VLOOKUP($A50,'Import OffPeak'!$A$3:AJ$99,31,FALSE)-VLOOKUP($A50,'Import OffPeak change'!$A$106:AJ$202,31,FALSE)),0,(VLOOKUP($A50,'Import OffPeak'!$A$3:AJ$99,31,FALSE)-VLOOKUP($A50,'Import OffPeak change'!$A$106:AJ$202,31,FALSE)))</f>
        <v>0</v>
      </c>
      <c r="AF50" s="6">
        <f>IF(ISERROR(VLOOKUP($A50,'Import OffPeak'!$A$3:AK$99,32,FALSE)-VLOOKUP($A50,'Import OffPeak change'!$A$106:AK$202,32,FALSE)),0,(VLOOKUP($A50,'Import OffPeak'!$A$3:AK$99,32,FALSE)-VLOOKUP($A50,'Import OffPeak change'!$A$106:AK$202,32,FALSE)))</f>
        <v>0</v>
      </c>
      <c r="AG50" s="6">
        <f>IF(ISERROR(VLOOKUP($A50,'Import OffPeak'!$A$3:AL$99,33,FALSE)-VLOOKUP($A50,'Import OffPeak change'!$A$106:AL$202,33,FALSE)),0,(VLOOKUP($A50,'Import OffPeak'!$A$3:AL$99,33,FALSE)-VLOOKUP($A50,'Import OffPeak change'!$A$106:AL$202,33,FALSE)))</f>
        <v>0</v>
      </c>
      <c r="AH50" s="6">
        <f>IF(ISERROR(VLOOKUP($A50,'Import OffPeak'!$A$3:AM$99,34,FALSE)-VLOOKUP($A50,'Import OffPeak change'!$A$106:AM$202,34,FALSE)),0,(VLOOKUP($A50,'Import OffPeak'!$A$3:AM$99,34,FALSE)-VLOOKUP($A50,'Import OffPeak change'!$A$106:AM$202,34,FALSE)))</f>
        <v>0</v>
      </c>
      <c r="AI50" s="6">
        <f>IF(ISERROR(VLOOKUP($A50,'Import OffPeak'!$A$3:AN$99,35,FALSE)-VLOOKUP($A50,'Import OffPeak change'!$A$106:AN$202,35,FALSE)),0,(VLOOKUP($A50,'Import OffPeak'!$A$3:AN$99,35,FALSE)-VLOOKUP($A50,'Import OffPeak change'!$A$106:AN$202,35,FALSE)))</f>
        <v>0</v>
      </c>
      <c r="AJ50" s="6">
        <f>IF(ISERROR(VLOOKUP($A50,'Import OffPeak'!$A$3:AO$99,36,FALSE)-VLOOKUP($A50,'Import OffPeak change'!$A$106:AO$202,36,FALSE)),0,(VLOOKUP($A50,'Import OffPeak'!$A$3:AO$99,36,FALSE)-VLOOKUP($A50,'Import OffPeak change'!$A$106:AO$202,36,FALSE)))</f>
        <v>0</v>
      </c>
      <c r="AK50" s="6">
        <f>IF(ISERROR(VLOOKUP($A50,'Import OffPeak'!$A$3:AP$99,37,FALSE)-VLOOKUP($A50,'Import OffPeak change'!$A$106:AP$202,37,FALSE)),0,(VLOOKUP($A50,'Import OffPeak'!$A$3:AP$99,37,FALSE)-VLOOKUP($A50,'Import OffPeak change'!$A$106:AP$202,37,FALSE)))</f>
        <v>0</v>
      </c>
      <c r="AL50" s="6">
        <f>IF(ISERROR(VLOOKUP($A50,'Import OffPeak'!$A$3:AQ$99,38,FALSE)-VLOOKUP($A50,'Import OffPeak change'!$A$106:AQ$202,38,FALSE)),0,(VLOOKUP($A50,'Import OffPeak'!$A$3:AQ$99,38,FALSE)-VLOOKUP($A50,'Import OffPeak change'!$A$106:AQ$202,38,FALSE)))</f>
        <v>0</v>
      </c>
      <c r="AM50" s="6">
        <f>IF(ISERROR(VLOOKUP($A50,'Import OffPeak'!$A$3:AR$99,39,FALSE)-VLOOKUP($A50,'Import OffPeak change'!$A$106:AR$202,39,FALSE)),0,(VLOOKUP($A50,'Import OffPeak'!$A$3:AR$99,39,FALSE)-VLOOKUP($A50,'Import OffPeak change'!$A$106:AR$202,39,FALSE)))</f>
        <v>0</v>
      </c>
      <c r="AN50" s="6">
        <f>IF(ISERROR(VLOOKUP($A50,'Import OffPeak'!$A$3:AS$99,40,FALSE)-VLOOKUP($A50,'Import OffPeak change'!$A$106:AS$202,40,FALSE)),0,(VLOOKUP($A50,'Import OffPeak'!$A$3:AS$99,40,FALSE)-VLOOKUP($A50,'Import OffPeak change'!$A$106:AS$202,40,FALSE)))</f>
        <v>0</v>
      </c>
      <c r="AO50" s="6">
        <f>IF(ISERROR(VLOOKUP($A50,'Import OffPeak'!$A$3:AT$99,41,FALSE)-VLOOKUP($A50,'Import OffPeak change'!$A$106:AT$202,41,FALSE)),0,(VLOOKUP($A50,'Import OffPeak'!$A$3:AT$99,41,FALSE)-VLOOKUP($A50,'Import OffPeak change'!$A$106:AT$202,41,FALSE)))</f>
        <v>0</v>
      </c>
      <c r="AP50" s="6">
        <f>IF(ISERROR(VLOOKUP($A50,'Import OffPeak'!$A$3:AU$99,42,FALSE)-VLOOKUP($A50,'Import OffPeak change'!$A$106:AU$202,42,FALSE)),0,(VLOOKUP($A50,'Import OffPeak'!$A$3:AU$99,42,FALSE)-VLOOKUP($A50,'Import OffPeak change'!$A$106:AU$202,42,FALSE)))</f>
        <v>0</v>
      </c>
      <c r="AQ50" s="6">
        <f>IF(ISERROR(VLOOKUP($A50,'Import OffPeak'!$A$3:AV$99,43,FALSE)-VLOOKUP($A50,'Import OffPeak change'!$A$106:AV$202,43,FALSE)),0,(VLOOKUP($A50,'Import OffPeak'!$A$3:AV$99,43,FALSE)-VLOOKUP($A50,'Import OffPeak change'!$A$106:AV$202,43,FALSE)))</f>
        <v>0</v>
      </c>
      <c r="AR50" s="6">
        <f>IF(ISERROR(VLOOKUP($A50,'Import OffPeak'!$A$3:AW$99,44,FALSE)-VLOOKUP($A50,'Import OffPeak change'!$A$106:AW$202,44,FALSE)),0,(VLOOKUP($A50,'Import OffPeak'!$A$3:AW$99,44,FALSE)-VLOOKUP($A50,'Import OffPeak change'!$A$106:AW$202,44,FALSE)))</f>
        <v>0</v>
      </c>
      <c r="AS50" s="6">
        <f>IF(ISERROR(VLOOKUP($A50,'Import OffPeak'!$A$3:AX$99,45,FALSE)-VLOOKUP($A50,'Import OffPeak change'!$A$106:AX$202,45,FALSE)),0,(VLOOKUP($A50,'Import OffPeak'!$A$3:AX$99,45,FALSE)-VLOOKUP($A50,'Import OffPeak change'!$A$106:AX$202,45,FALSE)))</f>
        <v>0</v>
      </c>
      <c r="AT50" s="6">
        <f>IF(ISERROR(VLOOKUP($A50,'Import OffPeak'!$A$3:AY$99,46,FALSE)-VLOOKUP($A50,'Import OffPeak change'!$A$106:AY$202,46,FALSE)),0,(VLOOKUP($A50,'Import OffPeak'!$A$3:AY$99,46,FALSE)-VLOOKUP($A50,'Import OffPeak change'!$A$106:AY$202,46,FALSE)))</f>
        <v>0</v>
      </c>
      <c r="AU50" s="6">
        <f>IF(ISERROR(VLOOKUP($A50,'Import OffPeak'!$A$3:AZ$99,47,FALSE)-VLOOKUP($A50,'Import OffPeak change'!$A$106:AZ$202,47,FALSE)),0,(VLOOKUP($A50,'Import OffPeak'!$A$3:AZ$99,47,FALSE)-VLOOKUP($A50,'Import OffPeak change'!$A$106:AZ$202,47,FALSE)))</f>
        <v>0</v>
      </c>
      <c r="AV50" s="6">
        <f>IF(ISERROR(VLOOKUP($A50,'Import OffPeak'!$A$3:BA$99,48,FALSE)-VLOOKUP($A50,'Import OffPeak change'!$A$106:BA$202,48,FALSE)),0,(VLOOKUP($A50,'Import OffPeak'!$A$3:BA$99,48,FALSE)-VLOOKUP($A50,'Import OffPeak change'!$A$106:BA$202,48,FALSE)))</f>
        <v>0</v>
      </c>
      <c r="AW50" s="6">
        <f>IF(ISERROR(VLOOKUP($A50,'Import OffPeak'!$A$3:BB$99,49,FALSE)-VLOOKUP($A50,'Import OffPeak change'!$A$106:BB$202,49,FALSE)),0,(VLOOKUP($A50,'Import OffPeak'!$A$3:BB$99,49,FALSE)-VLOOKUP($A50,'Import OffPeak change'!$A$106:BB$202,49,FALSE)))</f>
        <v>0</v>
      </c>
      <c r="AX50" s="6">
        <f>IF(ISERROR(VLOOKUP($A50,'Import OffPeak'!$A$3:BC$99,50,FALSE)-VLOOKUP($A50,'Import OffPeak change'!$A$106:BC$202,50,FALSE)),0,(VLOOKUP($A50,'Import OffPeak'!$A$3:BC$99,50,FALSE)-VLOOKUP($A50,'Import OffPeak change'!$A$106:BC$202,50,FALSE)))</f>
        <v>0</v>
      </c>
      <c r="AY50" s="6">
        <f>IF(ISERROR(VLOOKUP($A50,'Import OffPeak'!$A$3:BD$99,51,FALSE)-VLOOKUP($A50,'Import OffPeak change'!$A$106:BD$202,51,FALSE)),0,(VLOOKUP($A50,'Import OffPeak'!$A$3:BD$99,51,FALSE)-VLOOKUP($A50,'Import OffPeak change'!$A$106:BD$202,51,FALSE)))</f>
        <v>0</v>
      </c>
      <c r="AZ50" s="6">
        <f>IF(ISERROR(VLOOKUP($A50,'Import OffPeak'!$A$3:BE$99,52,FALSE)-VLOOKUP($A50,'Import OffPeak change'!$A$106:BE$202,52,FALSE)),0,(VLOOKUP($A50,'Import OffPeak'!$A$3:BE$99,52,FALSE)-VLOOKUP($A50,'Import OffPeak change'!$A$106:BE$202,52,FALSE)))</f>
        <v>0</v>
      </c>
      <c r="BA50" s="6">
        <f>IF(ISERROR(VLOOKUP($A50,'Import OffPeak'!$A$3:BF$99,53,FALSE)-VLOOKUP($A50,'Import OffPeak change'!$A$106:BF$202,53,FALSE)),0,(VLOOKUP($A50,'Import OffPeak'!$A$3:BF$99,53,FALSE)-VLOOKUP($A50,'Import OffPeak change'!$A$106:BF$202,53,FALSE)))</f>
        <v>0</v>
      </c>
      <c r="BB50" s="6">
        <f>IF(ISERROR(VLOOKUP($A50,'Import OffPeak'!$A$3:BG$99,54,FALSE)-VLOOKUP($A50,'Import OffPeak change'!$A$106:BG$202,54,FALSE)),0,(VLOOKUP($A50,'Import OffPeak'!$A$3:BG$99,54,FALSE)-VLOOKUP($A50,'Import OffPeak change'!$A$106:BG$202,54,FALSE)))</f>
        <v>0</v>
      </c>
      <c r="BC50" s="6">
        <f>IF(ISERROR(VLOOKUP($A50,'Import OffPeak'!$A$3:BH$99,55,FALSE)-VLOOKUP($A50,'Import OffPeak change'!$A$106:BH$202,55,FALSE)),0,(VLOOKUP($A50,'Import OffPeak'!$A$3:BH$99,55,FALSE)-VLOOKUP($A50,'Import OffPeak change'!$A$106:BH$202,55,FALSE)))</f>
        <v>0</v>
      </c>
      <c r="BD50" s="6">
        <f>IF(ISERROR(VLOOKUP($A50,'Import OffPeak'!$A$3:BI$99,56,FALSE)-VLOOKUP($A50,'Import OffPeak change'!$A$106:BI$202,56,FALSE)),0,(VLOOKUP($A50,'Import OffPeak'!$A$3:BI$99,56,FALSE)-VLOOKUP($A50,'Import OffPeak change'!$A$106:BI$202,56,FALSE)))</f>
        <v>0</v>
      </c>
      <c r="BE50" s="6">
        <f>IF(ISERROR(VLOOKUP($A50,'Import OffPeak'!$A$3:BJ$99,57,FALSE)-VLOOKUP($A50,'Import OffPeak change'!$A$106:BJ$202,57,FALSE)),0,(VLOOKUP($A50,'Import OffPeak'!$A$3:BJ$99,57,FALSE)-VLOOKUP($A50,'Import OffPeak change'!$A$106:BJ$202,57,FALSE)))</f>
        <v>0</v>
      </c>
      <c r="BF50" s="6">
        <f>IF(ISERROR(VLOOKUP($A50,'Import OffPeak'!$A$3:BK$99,58,FALSE)-VLOOKUP($A50,'Import OffPeak change'!$A$106:BK$202,58,FALSE)),0,(VLOOKUP($A50,'Import OffPeak'!$A$3:BK$99,58,FALSE)-VLOOKUP($A50,'Import OffPeak change'!$A$106:BK$202,58,FALSE)))</f>
        <v>0</v>
      </c>
      <c r="BG50" s="6">
        <f>IF(ISERROR(VLOOKUP($A50,'Import OffPeak'!$A$3:BL$99,59,FALSE)-VLOOKUP($A50,'Import OffPeak change'!$A$106:BL$202,59,FALSE)),0,(VLOOKUP($A50,'Import OffPeak'!$A$3:BL$99,59,FALSE)-VLOOKUP($A50,'Import OffPeak change'!$A$106:BL$202,59,FALSE)))</f>
        <v>0</v>
      </c>
      <c r="BH50" s="6">
        <f>IF(ISERROR(VLOOKUP($A50,'Import OffPeak'!$A$3:BM$99,60,FALSE)-VLOOKUP($A50,'Import OffPeak change'!$A$106:BM$202,60,FALSE)),0,(VLOOKUP($A50,'Import OffPeak'!$A$3:BM$99,60,FALSE)-VLOOKUP($A50,'Import OffPeak change'!$A$106:BM$202,60,FALSE)))</f>
        <v>0</v>
      </c>
      <c r="BI50" s="6">
        <f>IF(ISERROR(VLOOKUP($A50,'Import OffPeak'!$A$3:BN$99,61,FALSE)-VLOOKUP($A50,'Import OffPeak change'!$A$106:BN$202,61,FALSE)),0,(VLOOKUP($A50,'Import OffPeak'!$A$3:BN$99,61,FALSE)-VLOOKUP($A50,'Import OffPeak change'!$A$106:BN$202,61,FALSE)))</f>
        <v>0</v>
      </c>
      <c r="BJ50" s="6">
        <f>IF(ISERROR(VLOOKUP($A50,'Import OffPeak'!$A$3:BO$99,62,FALSE)-VLOOKUP($A50,'Import OffPeak change'!$A$106:BO$202,62,FALSE)),0,(VLOOKUP($A50,'Import OffPeak'!$A$3:BO$99,62,FALSE)-VLOOKUP($A50,'Import OffPeak change'!$A$106:BO$202,62,FALSE)))</f>
        <v>0</v>
      </c>
      <c r="BK50" s="6">
        <f>IF(ISERROR(VLOOKUP($A50,'Import OffPeak'!$A$3:BP$99,63,FALSE)-VLOOKUP($A50,'Import OffPeak change'!$A$106:BP$202,63,FALSE)),0,(VLOOKUP($A50,'Import OffPeak'!$A$3:BP$99,63,FALSE)-VLOOKUP($A50,'Import OffPeak change'!$A$106:BP$202,63,FALSE)))</f>
        <v>0</v>
      </c>
      <c r="BL50" s="6">
        <f>IF(ISERROR(VLOOKUP($A50,'Import OffPeak'!$A$3:BQ$99,64,FALSE)-VLOOKUP($A50,'Import OffPeak change'!$A$106:BQ$202,64,FALSE)),0,(VLOOKUP($A50,'Import OffPeak'!$A$3:BQ$99,64,FALSE)-VLOOKUP($A50,'Import OffPeak change'!$A$106:BQ$202,64,FALSE)))</f>
        <v>0</v>
      </c>
      <c r="BM50" s="6">
        <f>IF(ISERROR(VLOOKUP($A50,'Import OffPeak'!$A$3:BR$99,65,FALSE)-VLOOKUP($A50,'Import OffPeak change'!$A$106:BR$202,65,FALSE)),0,(VLOOKUP($A50,'Import OffPeak'!$A$3:BR$99,65,FALSE)-VLOOKUP($A50,'Import OffPeak change'!$A$106:BR$202,65,FALSE)))</f>
        <v>0</v>
      </c>
      <c r="BN50" s="6">
        <f>IF(ISERROR(VLOOKUP($A50,'Import OffPeak'!$A$3:BS$99,66,FALSE)-VLOOKUP($A50,'Import OffPeak change'!$A$106:BS$202,66,FALSE)),0,(VLOOKUP($A50,'Import OffPeak'!$A$3:BS$99,66,FALSE)-VLOOKUP($A50,'Import OffPeak change'!$A$106:BS$202,66,FALSE)))</f>
        <v>0</v>
      </c>
      <c r="BO50" s="6">
        <f>IF(ISERROR(VLOOKUP($A50,'Import OffPeak'!$A$3:BT$99,67,FALSE)-VLOOKUP($A50,'Import OffPeak change'!$A$106:BT$202,67,FALSE)),0,(VLOOKUP($A50,'Import OffPeak'!$A$3:BT$99,67,FALSE)-VLOOKUP($A50,'Import OffPeak change'!$A$106:BT$202,67,FALSE)))</f>
        <v>0</v>
      </c>
      <c r="BP50" s="6">
        <f>IF(ISERROR(VLOOKUP($A50,'Import OffPeak'!$A$3:BU$99,68,FALSE)-VLOOKUP($A50,'Import OffPeak change'!$A$106:BU$202,68,FALSE)),0,(VLOOKUP($A50,'Import OffPeak'!$A$3:BU$99,68,FALSE)-VLOOKUP($A50,'Import OffPeak change'!$A$106:BU$202,68,FALSE)))</f>
        <v>0</v>
      </c>
      <c r="BQ50" s="6">
        <f>IF(ISERROR(VLOOKUP($A50,'Import OffPeak'!$A$3:BV$99,69,FALSE)-VLOOKUP($A50,'Import OffPeak change'!$A$106:BV$202,69,FALSE)),0,(VLOOKUP($A50,'Import OffPeak'!$A$3:BV$99,69,FALSE)-VLOOKUP($A50,'Import OffPeak change'!$A$106:BV$202,69,FALSE)))</f>
        <v>0</v>
      </c>
      <c r="BR50" s="6">
        <f>IF(ISERROR(VLOOKUP($A50,'Import OffPeak'!$A$3:BW$99,70,FALSE)-VLOOKUP($A50,'Import OffPeak change'!$A$106:BW$202,70,FALSE)),0,(VLOOKUP($A50,'Import OffPeak'!$A$3:BW$99,70,FALSE)-VLOOKUP($A50,'Import OffPeak change'!$A$106:BW$202,70,FALSE)))</f>
        <v>0</v>
      </c>
      <c r="BS50" s="6">
        <f>IF(ISERROR(VLOOKUP($A50,'Import OffPeak'!$A$3:BX$99,71,FALSE)-VLOOKUP($A50,'Import OffPeak change'!$A$106:BX$202,71,FALSE)),0,(VLOOKUP($A50,'Import OffPeak'!$A$3:BX$99,71,FALSE)-VLOOKUP($A50,'Import OffPeak change'!$A$106:BX$202,71,FALSE)))</f>
        <v>0</v>
      </c>
      <c r="BT50" s="6">
        <f>IF(ISERROR(VLOOKUP($A50,'Import OffPeak'!$A$3:BY$99,72,FALSE)-VLOOKUP($A50,'Import OffPeak change'!$A$106:BY$202,72,FALSE)),0,(VLOOKUP($A50,'Import OffPeak'!$A$3:BY$99,72,FALSE)-VLOOKUP($A50,'Import OffPeak change'!$A$106:BY$202,72,FALSE)))</f>
        <v>0</v>
      </c>
      <c r="BU50" s="6">
        <f>IF(ISERROR(VLOOKUP($A50,'Import OffPeak'!$A$3:BZ$99,73,FALSE)-VLOOKUP($A50,'Import OffPeak change'!$A$106:BZ$202,73,FALSE)),0,(VLOOKUP($A50,'Import OffPeak'!$A$3:BZ$99,73,FALSE)-VLOOKUP($A50,'Import OffPeak change'!$A$106:BZ$202,73,FALSE)))</f>
        <v>0</v>
      </c>
      <c r="BV50" s="6">
        <f>IF(ISERROR(VLOOKUP($A50,'Import OffPeak'!$A$3:CA$99,74,FALSE)-VLOOKUP($A50,'Import OffPeak change'!$A$106:CA$202,74,FALSE)),0,(VLOOKUP($A50,'Import OffPeak'!$A$3:CA$99,74,FALSE)-VLOOKUP($A50,'Import OffPeak change'!$A$106:CA$202,74,FALSE)))</f>
        <v>0</v>
      </c>
      <c r="BW50" s="6">
        <f>IF(ISERROR(VLOOKUP($A50,'Import OffPeak'!$A$3:CB$99,75,FALSE)-VLOOKUP($A50,'Import OffPeak change'!$A$106:CB$202,75,FALSE)),0,(VLOOKUP($A50,'Import OffPeak'!$A$3:CB$99,75,FALSE)-VLOOKUP($A50,'Import OffPeak change'!$A$106:CB$202,75,FALSE)))</f>
        <v>0</v>
      </c>
      <c r="BX50" s="6">
        <f>IF(ISERROR(VLOOKUP($A50,'Import OffPeak'!$A$3:CC$99,76,FALSE)-VLOOKUP($A50,'Import OffPeak change'!$A$106:CC$202,76,FALSE)),0,(VLOOKUP($A50,'Import OffPeak'!$A$3:CC$99,76,FALSE)-VLOOKUP($A50,'Import OffPeak change'!$A$106:CC$202,76,FALSE)))</f>
        <v>0</v>
      </c>
      <c r="BY50" s="6">
        <f>IF(ISERROR(VLOOKUP($A50,'Import OffPeak'!$A$3:CD$99,77,FALSE)-VLOOKUP($A50,'Import OffPeak change'!$A$106:CD$202,77,FALSE)),0,(VLOOKUP($A50,'Import OffPeak'!$A$3:CD$99,77,FALSE)-VLOOKUP($A50,'Import OffPeak change'!$A$106:CD$202,77,FALSE)))</f>
        <v>0</v>
      </c>
      <c r="BZ50" s="6">
        <f>IF(ISERROR(VLOOKUP($A50,'Import OffPeak'!$A$3:CE$99,78,FALSE)-VLOOKUP($A50,'Import OffPeak change'!$A$106:CE$202,78,FALSE)),0,(VLOOKUP($A50,'Import OffPeak'!$A$3:CE$99,78,FALSE)-VLOOKUP($A50,'Import OffPeak change'!$A$106:CE$202,78,FALSE)))</f>
        <v>0</v>
      </c>
      <c r="CA50" s="6">
        <f>IF(ISERROR(VLOOKUP($A50,'Import OffPeak'!$A$3:CF$99,79,FALSE)-VLOOKUP($A50,'Import OffPeak change'!$A$106:CF$202,79,FALSE)),0,(VLOOKUP($A50,'Import OffPeak'!$A$3:CF$99,79,FALSE)-VLOOKUP($A50,'Import OffPeak change'!$A$106:CF$202,79,FALSE)))</f>
        <v>0</v>
      </c>
      <c r="CB50" s="6">
        <f>IF(ISERROR(VLOOKUP($A50,'Import OffPeak'!$A$3:CG$99,80,FALSE)-VLOOKUP($A50,'Import OffPeak change'!$A$106:CG$202,80,FALSE)),0,(VLOOKUP($A50,'Import OffPeak'!$A$3:CG$99,80,FALSE)-VLOOKUP($A50,'Import OffPeak change'!$A$106:CG$202,80,FALSE)))</f>
        <v>0</v>
      </c>
      <c r="CC50" s="6">
        <f>IF(ISERROR(VLOOKUP($A50,'Import OffPeak'!$A$3:CH$99,81,FALSE)-VLOOKUP($A50,'Import OffPeak change'!$A$106:CH$202,81,FALSE)),0,(VLOOKUP($A50,'Import OffPeak'!$A$3:CH$99,81,FALSE)-VLOOKUP($A50,'Import OffPeak change'!$A$106:CH$202,81,FALSE)))</f>
        <v>0</v>
      </c>
      <c r="CD50" s="6">
        <f>IF(ISERROR(VLOOKUP($A50,'Import OffPeak'!$A$3:CI$99,82,FALSE)-VLOOKUP($A50,'Import OffPeak change'!$A$106:CI$202,82,FALSE)),0,(VLOOKUP($A50,'Import OffPeak'!$A$3:CI$99,82,FALSE)-VLOOKUP($A50,'Import OffPeak change'!$A$106:CI$202,82,FALSE)))</f>
        <v>0</v>
      </c>
      <c r="CE50" s="6">
        <f>IF(ISERROR(VLOOKUP($A50,'Import OffPeak'!$A$3:CJ$99,83,FALSE)-VLOOKUP($A50,'Import OffPeak change'!$A$106:CJ$202,83,FALSE)),0,(VLOOKUP($A50,'Import OffPeak'!$A$3:CJ$99,83,FALSE)-VLOOKUP($A50,'Import OffPeak change'!$A$106:CJ$202,83,FALSE)))</f>
        <v>0</v>
      </c>
      <c r="CF50" s="6">
        <f>IF(ISERROR(VLOOKUP($A50,'Import OffPeak'!$A$3:CK$99,84,FALSE)-VLOOKUP($A50,'Import OffPeak change'!$A$106:CK$202,84,FALSE)),0,(VLOOKUP($A50,'Import OffPeak'!$A$3:CK$99,84,FALSE)-VLOOKUP($A50,'Import OffPeak change'!$A$106:CK$202,84,FALSE)))</f>
        <v>0</v>
      </c>
      <c r="CG50" s="6">
        <f>IF(ISERROR(VLOOKUP($A50,'Import OffPeak'!$A$3:CL$99,85,FALSE)-VLOOKUP($A50,'Import OffPeak change'!$A$106:CL$202,85,FALSE)),0,(VLOOKUP($A50,'Import OffPeak'!$A$3:CL$99,85,FALSE)-VLOOKUP($A50,'Import OffPeak change'!$A$106:CL$202,85,FALSE)))</f>
        <v>0</v>
      </c>
      <c r="CH50" s="6">
        <f>IF(ISERROR(VLOOKUP($A50,'Import OffPeak'!$A$3:CM$99,86,FALSE)-VLOOKUP($A50,'Import OffPeak change'!$A$106:CM$202,86,FALSE)),0,(VLOOKUP($A50,'Import OffPeak'!$A$3:CM$99,86,FALSE)-VLOOKUP($A50,'Import OffPeak change'!$A$106:CM$202,86,FALSE)))</f>
        <v>0</v>
      </c>
      <c r="CI50" s="6">
        <f>IF(ISERROR(VLOOKUP($A50,'Import OffPeak'!$A$3:CN$99,87,FALSE)-VLOOKUP($A50,'Import OffPeak change'!$A$106:CN$202,87,FALSE)),0,(VLOOKUP($A50,'Import OffPeak'!$A$3:CN$99,87,FALSE)-VLOOKUP($A50,'Import OffPeak change'!$A$106:CN$202,87,FALSE)))</f>
        <v>0</v>
      </c>
      <c r="CJ50" s="6">
        <f>IF(ISERROR(VLOOKUP($A50,'Import OffPeak'!$A$3:CO$99,88,FALSE)-VLOOKUP($A50,'Import OffPeak change'!$A$106:CO$202,88,FALSE)),0,(VLOOKUP($A50,'Import OffPeak'!$A$3:CO$99,88,FALSE)-VLOOKUP($A50,'Import OffPeak change'!$A$106:CO$202,88,FALSE)))</f>
        <v>0</v>
      </c>
      <c r="CK50" s="6">
        <f>IF(ISERROR(VLOOKUP($A50,'Import OffPeak'!$A$3:CP$99,89,FALSE)-VLOOKUP($A50,'Import OffPeak change'!$A$106:CP$202,89,FALSE)),0,(VLOOKUP($A50,'Import OffPeak'!$A$3:CP$99,89,FALSE)-VLOOKUP($A50,'Import OffPeak change'!$A$106:CP$202,89,FALSE)))</f>
        <v>0</v>
      </c>
      <c r="CL50" s="6">
        <f>IF(ISERROR(VLOOKUP($A50,'Import OffPeak'!$A$3:CQ$99,90,FALSE)-VLOOKUP($A50,'Import OffPeak change'!$A$106:CQ$202,90,FALSE)),0,(VLOOKUP($A50,'Import OffPeak'!$A$3:CQ$99,90,FALSE)-VLOOKUP($A50,'Import OffPeak change'!$A$106:CQ$202,90,FALSE)))</f>
        <v>0</v>
      </c>
      <c r="CM50" s="6">
        <f>IF(ISERROR(VLOOKUP($A50,'Import OffPeak'!$A$3:CR$99,91,FALSE)-VLOOKUP($A50,'Import OffPeak change'!$A$106:CR$202,91,FALSE)),0,(VLOOKUP($A50,'Import OffPeak'!$A$3:CR$99,91,FALSE)-VLOOKUP($A50,'Import OffPeak change'!$A$106:CR$202,91,FALSE)))</f>
        <v>0</v>
      </c>
      <c r="CN50" s="6">
        <f>IF(ISERROR(VLOOKUP($A50,'Import OffPeak'!$A$3:CS$99,92,FALSE)-VLOOKUP($A50,'Import OffPeak change'!$A$106:CS$202,92,FALSE)),0,(VLOOKUP($A50,'Import OffPeak'!$A$3:CS$99,92,FALSE)-VLOOKUP($A50,'Import OffPeak change'!$A$106:CS$202,92,FALSE)))</f>
        <v>0</v>
      </c>
      <c r="CO50" s="6">
        <f>IF(ISERROR(VLOOKUP($A50,'Import OffPeak'!$A$3:CT$99,93,FALSE)-VLOOKUP($A50,'Import OffPeak change'!$A$106:CT$202,93,FALSE)),0,(VLOOKUP($A50,'Import OffPeak'!$A$3:CT$99,93,FALSE)-VLOOKUP($A50,'Import OffPeak change'!$A$106:CT$202,93,FALSE)))</f>
        <v>0</v>
      </c>
      <c r="CP50" s="6">
        <f>IF(ISERROR(VLOOKUP($A50,'Import OffPeak'!$A$3:CU$99,94,FALSE)-VLOOKUP($A50,'Import OffPeak change'!$A$106:CU$202,94,FALSE)),0,(VLOOKUP($A50,'Import OffPeak'!$A$3:CU$99,94,FALSE)-VLOOKUP($A50,'Import OffPeak change'!$A$106:CU$202,94,FALSE)))</f>
        <v>0</v>
      </c>
      <c r="CQ50" s="6">
        <f>IF(ISERROR(VLOOKUP($A50,'Import OffPeak'!$A$3:CV$99,95,FALSE)-VLOOKUP($A50,'Import OffPeak change'!$A$106:CV$202,95,FALSE)),0,(VLOOKUP($A50,'Import OffPeak'!$A$3:CV$99,95,FALSE)-VLOOKUP($A50,'Import OffPeak change'!$A$106:CV$202,95,FALSE)))</f>
        <v>0</v>
      </c>
      <c r="CR50" s="6">
        <f>IF(ISERROR(VLOOKUP($A50,'Import OffPeak'!$A$3:CW$99,96,FALSE)-VLOOKUP($A50,'Import OffPeak change'!$A$106:CW$202,96,FALSE)),0,(VLOOKUP($A50,'Import OffPeak'!$A$3:CW$99,96,FALSE)-VLOOKUP($A50,'Import OffPeak change'!$A$106:CW$202,96,FALSE)))</f>
        <v>0</v>
      </c>
      <c r="CS50" s="6">
        <f>IF(ISERROR(VLOOKUP($A50,'Import OffPeak'!$A$3:CX$99,97,FALSE)-VLOOKUP($A50,'Import OffPeak change'!$A$106:CX$202,97,FALSE)),0,(VLOOKUP($A50,'Import OffPeak'!$A$3:CX$99,97,FALSE)-VLOOKUP($A50,'Import OffPeak change'!$A$106:CX$202,97,FALSE)))</f>
        <v>0</v>
      </c>
      <c r="CT50" s="6">
        <f>IF(ISERROR(VLOOKUP($A50,'Import OffPeak'!$A$3:CY$99,98,FALSE)-VLOOKUP($A50,'Import OffPeak change'!$A$106:CY$202,98,FALSE)),0,(VLOOKUP($A50,'Import OffPeak'!$A$3:CY$99,98,FALSE)-VLOOKUP($A50,'Import OffPeak change'!$A$106:CY$202,98,FALSE)))</f>
        <v>0</v>
      </c>
      <c r="CU50" s="6">
        <f>IF(ISERROR(VLOOKUP($A50,'Import OffPeak'!$A$3:CZ$99,99,FALSE)-VLOOKUP($A50,'Import OffPeak change'!$A$106:CZ$202,99,FALSE)),0,(VLOOKUP($A50,'Import OffPeak'!$A$3:CZ$99,99,FALSE)-VLOOKUP($A50,'Import OffPeak change'!$A$106:CZ$202,99,FALSE)))</f>
        <v>0</v>
      </c>
      <c r="CV50" s="6">
        <f>IF(ISERROR(VLOOKUP($A50,'Import OffPeak'!$A$3:DA$99,100,FALSE)-VLOOKUP($A50,'Import OffPeak change'!$A$106:DA$202,100,FALSE)),0,(VLOOKUP($A50,'Import OffPeak'!$A$3:DA$99,100,FALSE)-VLOOKUP($A50,'Import OffPeak change'!$A$106:DA$202,100,FALSE)))</f>
        <v>0</v>
      </c>
      <c r="CW50" s="6">
        <f>IF(ISERROR(VLOOKUP($A50,'Import OffPeak'!$A$3:DB$99,101,FALSE)-VLOOKUP($A50,'Import OffPeak change'!$A$106:DB$202,101,FALSE)),0,(VLOOKUP($A50,'Import OffPeak'!$A$3:DB$99,101,FALSE)-VLOOKUP($A50,'Import OffPeak change'!$A$106:DB$202,101,FALSE)))</f>
        <v>0</v>
      </c>
      <c r="CX50" s="6">
        <f>IF(ISERROR(VLOOKUP($A50,'Import OffPeak'!$A$3:DC$99,102,FALSE)-VLOOKUP($A50,'Import OffPeak change'!$A$106:DC$202,102,FALSE)),0,(VLOOKUP($A50,'Import OffPeak'!$A$3:DC$99,102,FALSE)-VLOOKUP($A50,'Import OffPeak change'!$A$106:DC$202,102,FALSE)))</f>
        <v>0</v>
      </c>
      <c r="CY50" s="6">
        <f>IF(ISERROR(VLOOKUP($A50,'Import OffPeak'!$A$3:DD$99,103,FALSE)-VLOOKUP($A50,'Import OffPeak change'!$A$106:DD$202,103,FALSE)),0,(VLOOKUP($A50,'Import OffPeak'!$A$3:DD$99,103,FALSE)-VLOOKUP($A50,'Import OffPeak change'!$A$106:DD$202,103,FALSE)))</f>
        <v>0</v>
      </c>
      <c r="CZ50" s="6">
        <f>IF(ISERROR(VLOOKUP($A50,'Import OffPeak'!$A$3:DE$99,104,FALSE)-VLOOKUP($A50,'Import OffPeak change'!$A$106:DE$202,104,FALSE)),0,(VLOOKUP($A50,'Import OffPeak'!$A$3:DE$99,104,FALSE)-VLOOKUP($A50,'Import OffPeak change'!$A$106:DE$202,104,FALSE)))</f>
        <v>0</v>
      </c>
      <c r="DA50" s="6">
        <f>IF(ISERROR(VLOOKUP($A50,'Import OffPeak'!$A$3:DF$99,105,FALSE)-VLOOKUP($A50,'Import OffPeak change'!$A$106:DF$202,105,FALSE)),0,(VLOOKUP($A50,'Import OffPeak'!$A$3:DF$99,105,FALSE)-VLOOKUP($A50,'Import OffPeak change'!$A$106:DF$202,105,FALSE)))</f>
        <v>0</v>
      </c>
      <c r="DB50" s="6">
        <f>IF(ISERROR(VLOOKUP($A50,'Import OffPeak'!$A$3:DG$99,106,FALSE)-VLOOKUP($A50,'Import OffPeak change'!$A$106:DG$202,106,FALSE)),0,(VLOOKUP($A50,'Import OffPeak'!$A$3:DG$99,106,FALSE)-VLOOKUP($A50,'Import OffPeak change'!$A$106:DG$202,106,FALSE)))</f>
        <v>0</v>
      </c>
      <c r="DC50" s="6">
        <f>IF(ISERROR(VLOOKUP($A50,'Import OffPeak'!$A$3:DH$99,107,FALSE)-VLOOKUP($A50,'Import OffPeak change'!$A$106:DH$202,107,FALSE)),0,(VLOOKUP($A50,'Import OffPeak'!$A$3:DH$99,107,FALSE)-VLOOKUP($A50,'Import OffPeak change'!$A$106:DH$202,107,FALSE)))</f>
        <v>0</v>
      </c>
      <c r="DD50" s="6">
        <f>IF(ISERROR(VLOOKUP($A50,'Import OffPeak'!$A$3:DI$99,108,FALSE)-VLOOKUP($A50,'Import OffPeak change'!$A$106:DI$202,108,FALSE)),0,(VLOOKUP($A50,'Import OffPeak'!$A$3:DI$99,108,FALSE)-VLOOKUP($A50,'Import OffPeak change'!$A$106:DI$202,108,FALSE)))</f>
        <v>0</v>
      </c>
      <c r="DE50" s="6">
        <f>IF(ISERROR(VLOOKUP($A50,'Import OffPeak'!$A$3:DJ$99,109,FALSE)-VLOOKUP($A50,'Import OffPeak change'!$A$106:DJ$202,109,FALSE)),0,(VLOOKUP($A50,'Import OffPeak'!$A$3:DJ$99,109,FALSE)-VLOOKUP($A50,'Import OffPeak change'!$A$106:DJ$202,109,FALSE)))</f>
        <v>0</v>
      </c>
      <c r="DF50" s="6">
        <f>IF(ISERROR(VLOOKUP($A50,'Import OffPeak'!$A$3:DK$99,110,FALSE)-VLOOKUP($A50,'Import OffPeak change'!$A$106:DK$202,110,FALSE)),0,(VLOOKUP($A50,'Import OffPeak'!$A$3:DK$99,110,FALSE)-VLOOKUP($A50,'Import OffPeak change'!$A$106:DK$202,110,FALSE)))</f>
        <v>0</v>
      </c>
      <c r="DG50" s="6">
        <f>IF(ISERROR(VLOOKUP($A50,'Import OffPeak'!$A$3:DL$99,111,FALSE)-VLOOKUP($A50,'Import OffPeak change'!$A$106:DL$202,111,FALSE)),0,(VLOOKUP($A50,'Import OffPeak'!$A$3:DL$99,111,FALSE)-VLOOKUP($A50,'Import OffPeak change'!$A$106:DL$202,111,FALSE)))</f>
        <v>0</v>
      </c>
      <c r="DH50" s="6">
        <f>IF(ISERROR(VLOOKUP($A50,'Import OffPeak'!$A$3:DM$99,112,FALSE)-VLOOKUP($A50,'Import OffPeak change'!$A$106:DM$202,112,FALSE)),0,(VLOOKUP($A50,'Import OffPeak'!$A$3:DM$99,112,FALSE)-VLOOKUP($A50,'Import OffPeak change'!$A$106:DM$202,112,FALSE)))</f>
        <v>0</v>
      </c>
      <c r="DI50" s="6">
        <f>IF(ISERROR(VLOOKUP($A50,'Import OffPeak'!$A$3:DN$99,113,FALSE)-VLOOKUP($A50,'Import OffPeak change'!$A$106:DN$202,113,FALSE)),0,(VLOOKUP($A50,'Import OffPeak'!$A$3:DN$99,113,FALSE)-VLOOKUP($A50,'Import OffPeak change'!$A$106:DN$202,113,FALSE)))</f>
        <v>0</v>
      </c>
      <c r="DJ50" s="6">
        <f>IF(ISERROR(VLOOKUP($A50,'Import OffPeak'!$A$3:DO$99,114,FALSE)-VLOOKUP($A50,'Import OffPeak change'!$A$106:DO$202,114,FALSE)),0,(VLOOKUP($A50,'Import OffPeak'!$A$3:DO$99,114,FALSE)-VLOOKUP($A50,'Import OffPeak change'!$A$106:DO$202,114,FALSE)))</f>
        <v>0</v>
      </c>
      <c r="DK50" s="6">
        <f>IF(ISERROR(VLOOKUP($A50,'Import OffPeak'!$A$3:DP$99,115,FALSE)-VLOOKUP($A50,'Import OffPeak change'!$A$106:DP$202,115,FALSE)),0,(VLOOKUP($A50,'Import OffPeak'!$A$3:DP$99,115,FALSE)-VLOOKUP($A50,'Import OffPeak change'!$A$106:DP$202,115,FALSE)))</f>
        <v>0</v>
      </c>
      <c r="DL50" s="6">
        <f>IF(ISERROR(VLOOKUP($A50,'Import OffPeak'!$A$3:DQ$99,116,FALSE)-VLOOKUP($A50,'Import OffPeak change'!$A$106:DQ$202,116,FALSE)),0,(VLOOKUP($A50,'Import OffPeak'!$A$3:DQ$99,116,FALSE)-VLOOKUP($A50,'Import OffPeak change'!$A$106:DQ$202,116,FALSE)))</f>
        <v>0</v>
      </c>
      <c r="DM50" s="6">
        <f>IF(ISERROR(VLOOKUP($A50,'Import OffPeak'!$A$3:DR$99,117,FALSE)-VLOOKUP($A50,'Import OffPeak change'!$A$106:DR$202,117,FALSE)),0,(VLOOKUP($A50,'Import OffPeak'!$A$3:DR$99,117,FALSE)-VLOOKUP($A50,'Import OffPeak change'!$A$106:DR$202,117,FALSE)))</f>
        <v>0</v>
      </c>
      <c r="DN50" s="6">
        <f>IF(ISERROR(VLOOKUP($A50,'Import OffPeak'!$A$3:DS$99,118,FALSE)-VLOOKUP($A50,'Import OffPeak change'!$A$106:DS$202,118,FALSE)),0,(VLOOKUP($A50,'Import OffPeak'!$A$3:DS$99,118,FALSE)-VLOOKUP($A50,'Import OffPeak change'!$A$106:DS$202,118,FALSE)))</f>
        <v>0</v>
      </c>
      <c r="DO50" s="6">
        <f>IF(ISERROR(VLOOKUP($A50,'Import OffPeak'!$A$3:DT$99,119,FALSE)-VLOOKUP($A50,'Import OffPeak change'!$A$106:DT$202,119,FALSE)),0,(VLOOKUP($A50,'Import OffPeak'!$A$3:DT$99,119,FALSE)-VLOOKUP($A50,'Import OffPeak change'!$A$106:DT$202,119,FALSE)))</f>
        <v>0</v>
      </c>
      <c r="DP50" s="6">
        <f>IF(ISERROR(VLOOKUP($A50,'Import OffPeak'!$A$3:DU$99,120,FALSE)-VLOOKUP($A50,'Import OffPeak change'!$A$106:DU$202,120,FALSE)),0,(VLOOKUP($A50,'Import OffPeak'!$A$3:DU$99,120,FALSE)-VLOOKUP($A50,'Import OffPeak change'!$A$106:DU$202,120,FALSE)))</f>
        <v>0</v>
      </c>
      <c r="DQ50" s="6">
        <f>IF(ISERROR(VLOOKUP($A50,'Import OffPeak'!$A$3:DV$99,121,FALSE)-VLOOKUP($A50,'Import OffPeak change'!$A$106:DV$202,121,FALSE)),0,(VLOOKUP($A50,'Import OffPeak'!$A$3:DV$99,121,FALSE)-VLOOKUP($A50,'Import OffPeak change'!$A$106:DV$202,121,FALSE)))</f>
        <v>0</v>
      </c>
      <c r="DR50" s="6">
        <f>IF(ISERROR(VLOOKUP($A50,'Import OffPeak'!$A$3:DW$99,122,FALSE)-VLOOKUP($A50,'Import OffPeak change'!$A$106:DW$202,122,FALSE)),0,(VLOOKUP($A50,'Import OffPeak'!$A$3:DW$99,122,FALSE)-VLOOKUP($A50,'Import OffPeak change'!$A$106:DW$202,122,FALSE)))</f>
        <v>0</v>
      </c>
      <c r="DS50" s="6">
        <f>IF(ISERROR(VLOOKUP($A50,'Import OffPeak'!$A$3:DX$99,123,FALSE)-VLOOKUP($A50,'Import OffPeak change'!$A$106:DX$202,123,FALSE)),0,(VLOOKUP($A50,'Import OffPeak'!$A$3:DX$99,123,FALSE)-VLOOKUP($A50,'Import OffPeak change'!$A$106:DX$202,123,FALSE)))</f>
        <v>0</v>
      </c>
      <c r="DT50" s="6">
        <f>IF(ISERROR(VLOOKUP($A50,'Import OffPeak'!$A$3:DY$99,124,FALSE)-VLOOKUP($A50,'Import OffPeak change'!$A$106:DY$202,124,FALSE)),0,(VLOOKUP($A50,'Import OffPeak'!$A$3:DY$99,124,FALSE)-VLOOKUP($A50,'Import OffPeak change'!$A$106:DY$202,124,FALSE)))</f>
        <v>0</v>
      </c>
      <c r="DU50" s="6">
        <f>IF(ISERROR(VLOOKUP($A50,'Import OffPeak'!$A$3:DZ$99,125,FALSE)-VLOOKUP($A50,'Import OffPeak change'!$A$106:DZ$202,125,FALSE)),0,(VLOOKUP($A50,'Import OffPeak'!$A$3:DZ$99,125,FALSE)-VLOOKUP($A50,'Import OffPeak change'!$A$106:DZ$202,125,FALSE)))</f>
        <v>0</v>
      </c>
      <c r="DV50" s="6">
        <f>IF(ISERROR(VLOOKUP($A50,'Import OffPeak'!$A$3:EA$99,126,FALSE)-VLOOKUP($A50,'Import OffPeak change'!$A$106:EA$202,126,FALSE)),0,(VLOOKUP($A50,'Import OffPeak'!$A$3:EA$99,126,FALSE)-VLOOKUP($A50,'Import OffPeak change'!$A$106:EA$202,126,FALSE)))</f>
        <v>0</v>
      </c>
      <c r="DW50" s="6">
        <f>IF(ISERROR(VLOOKUP($A50,'Import OffPeak'!$A$3:EB$99,127,FALSE)-VLOOKUP($A50,'Import OffPeak change'!$A$106:EB$202,127,FALSE)),0,(VLOOKUP($A50,'Import OffPeak'!$A$3:EB$99,127,FALSE)-VLOOKUP($A50,'Import OffPeak change'!$A$106:EB$202,127,FALSE)))</f>
        <v>0</v>
      </c>
      <c r="DX50" s="6">
        <f>IF(ISERROR(VLOOKUP($A50,'Import OffPeak'!$A$3:EC$99,128,FALSE)-VLOOKUP($A50,'Import OffPeak change'!$A$106:EC$202,128,FALSE)),0,(VLOOKUP($A50,'Import OffPeak'!$A$3:EC$99,128,FALSE)-VLOOKUP($A50,'Import OffPeak change'!$A$106:EC$202,128,FALSE)))</f>
        <v>0</v>
      </c>
      <c r="DY50" s="6">
        <f>IF(ISERROR(VLOOKUP($A50,'Import OffPeak'!$A$3:ED$99,129,FALSE)-VLOOKUP($A50,'Import OffPeak change'!$A$106:ED$202,129,FALSE)),0,(VLOOKUP($A50,'Import OffPeak'!$A$3:ED$99,129,FALSE)-VLOOKUP($A50,'Import OffPeak change'!$A$106:ED$202,129,FALSE)))</f>
        <v>0</v>
      </c>
      <c r="DZ50" s="6">
        <f>IF(ISERROR(VLOOKUP($A50,'Import OffPeak'!$A$3:EE$99,130,FALSE)-VLOOKUP($A50,'Import OffPeak change'!$A$106:EE$202,130,FALSE)),0,(VLOOKUP($A50,'Import OffPeak'!$A$3:EE$99,130,FALSE)-VLOOKUP($A50,'Import OffPeak change'!$A$106:EE$202,130,FALSE)))</f>
        <v>0</v>
      </c>
      <c r="EA50" s="6">
        <f>IF(ISERROR(VLOOKUP($A50,'Import OffPeak'!$A$3:EF$99,131,FALSE)-VLOOKUP($A50,'Import OffPeak change'!$A$106:EF$202,131,FALSE)),0,(VLOOKUP($A50,'Import OffPeak'!$A$3:EF$99,131,FALSE)-VLOOKUP($A50,'Import OffPeak change'!$A$106:EF$202,131,FALSE)))</f>
        <v>0</v>
      </c>
      <c r="EB50" s="6">
        <f>IF(ISERROR(VLOOKUP($A50,'Import OffPeak'!$A$3:EG$99,132,FALSE)-VLOOKUP($A50,'Import OffPeak change'!$A$106:EG$202,132,FALSE)),0,(VLOOKUP($A50,'Import OffPeak'!$A$3:EG$99,132,FALSE)-VLOOKUP($A50,'Import OffPeak change'!$A$106:EG$202,132,FALSE)))</f>
        <v>0</v>
      </c>
      <c r="EC50" s="6">
        <f>IF(ISERROR(VLOOKUP($A50,'Import OffPeak'!$A$3:EH$99,133,FALSE)-VLOOKUP($A50,'Import OffPeak change'!$A$106:EH$202,133,FALSE)),0,(VLOOKUP($A50,'Import OffPeak'!$A$3:EH$99,133,FALSE)-VLOOKUP($A50,'Import OffPeak change'!$A$106:EH$202,133,FALSE)))</f>
        <v>0</v>
      </c>
      <c r="ED50" s="6">
        <f>IF(ISERROR(VLOOKUP($A50,'Import OffPeak'!$A$3:EI$99,134,FALSE)-VLOOKUP($A50,'Import OffPeak change'!$A$106:EI$202,134,FALSE)),0,(VLOOKUP($A50,'Import OffPeak'!$A$3:EI$99,134,FALSE)-VLOOKUP($A50,'Import OffPeak change'!$A$106:EI$202,134,FALSE)))</f>
        <v>0</v>
      </c>
      <c r="EE50" s="6">
        <f>IF(ISERROR(VLOOKUP($A50,'Import OffPeak'!$A$3:EJ$99,135,FALSE)-VLOOKUP($A50,'Import OffPeak change'!$A$106:EJ$202,135,FALSE)),0,(VLOOKUP($A50,'Import OffPeak'!$A$3:EJ$99,135,FALSE)-VLOOKUP($A50,'Import OffPeak change'!$A$106:EJ$202,135,FALSE)))</f>
        <v>0</v>
      </c>
      <c r="EF50" s="6">
        <f>IF(ISERROR(VLOOKUP($A50,'Import OffPeak'!$A$3:EK$99,136,FALSE)-VLOOKUP($A50,'Import OffPeak change'!$A$106:EK$202,136,FALSE)),0,(VLOOKUP($A50,'Import OffPeak'!$A$3:EK$99,136,FALSE)-VLOOKUP($A50,'Import OffPeak change'!$A$106:EK$202,136,FALSE)))</f>
        <v>0</v>
      </c>
      <c r="EG50" s="6">
        <f>IF(ISERROR(VLOOKUP($A50,'Import OffPeak'!$A$3:EL$99,137,FALSE)-VLOOKUP($A50,'Import OffPeak change'!$A$106:EL$202,137,FALSE)),0,(VLOOKUP($A50,'Import OffPeak'!$A$3:EL$99,137,FALSE)-VLOOKUP($A50,'Import OffPeak change'!$A$106:EL$202,137,FALSE)))</f>
        <v>0</v>
      </c>
      <c r="EH50" s="6">
        <f>IF(ISERROR(VLOOKUP($A50,'Import OffPeak'!$A$3:EM$99,138,FALSE)-VLOOKUP($A50,'Import OffPeak change'!$A$106:EM$202,138,FALSE)),0,(VLOOKUP($A50,'Import OffPeak'!$A$3:EM$99,138,FALSE)-VLOOKUP($A50,'Import OffPeak change'!$A$106:EM$202,138,FALSE)))</f>
        <v>0</v>
      </c>
      <c r="EI50" s="6">
        <f>IF(ISERROR(VLOOKUP($A50,'Import OffPeak'!$A$3:EN$99,139,FALSE)-VLOOKUP($A50,'Import OffPeak change'!$A$106:EN$202,139,FALSE)),0,(VLOOKUP($A50,'Import OffPeak'!$A$3:EN$99,139,FALSE)-VLOOKUP($A50,'Import OffPeak change'!$A$106:EN$202,139,FALSE)))</f>
        <v>0</v>
      </c>
      <c r="EJ50" s="6">
        <f>IF(ISERROR(VLOOKUP($A50,'Import OffPeak'!$A$3:EO$99,140,FALSE)-VLOOKUP($A50,'Import OffPeak change'!$A$106:EO$202,140,FALSE)),0,(VLOOKUP($A50,'Import OffPeak'!$A$3:EO$99,140,FALSE)-VLOOKUP($A50,'Import OffPeak change'!$A$106:EO$202,140,FALSE)))</f>
        <v>0</v>
      </c>
      <c r="EK50" s="6">
        <f>IF(ISERROR(VLOOKUP($A50,'Import OffPeak'!$A$3:EP$99,141,FALSE)-VLOOKUP($A50,'Import OffPeak change'!$A$106:EP$202,141,FALSE)),0,(VLOOKUP($A50,'Import OffPeak'!$A$3:EP$99,141,FALSE)-VLOOKUP($A50,'Import OffPeak change'!$A$106:EP$202,141,FALSE)))</f>
        <v>0</v>
      </c>
      <c r="EL50" s="6">
        <f>IF(ISERROR(VLOOKUP($A50,'Import OffPeak'!$A$3:EQ$99,142,FALSE)-VLOOKUP($A50,'Import OffPeak change'!$A$106:EQ$202,142,FALSE)),0,(VLOOKUP($A50,'Import OffPeak'!$A$3:EQ$99,142,FALSE)-VLOOKUP($A50,'Import OffPeak change'!$A$106:EQ$202,142,FALSE)))</f>
        <v>0</v>
      </c>
      <c r="EM50" s="6">
        <f>IF(ISERROR(VLOOKUP($A50,'Import OffPeak'!$A$3:ER$99,143,FALSE)-VLOOKUP($A50,'Import OffPeak change'!$A$106:ER$202,143,FALSE)),0,(VLOOKUP($A50,'Import OffPeak'!$A$3:ER$99,143,FALSE)-VLOOKUP($A50,'Import OffPeak change'!$A$106:ER$202,143,FALSE)))</f>
        <v>0</v>
      </c>
      <c r="EN50" s="6">
        <f>IF(ISERROR(VLOOKUP($A50,'Import OffPeak'!$A$3:ES$99,144,FALSE)-VLOOKUP($A50,'Import OffPeak change'!$A$106:ES$202,144,FALSE)),0,(VLOOKUP($A50,'Import OffPeak'!$A$3:ES$99,144,FALSE)-VLOOKUP($A50,'Import OffPeak change'!$A$106:ES$202,144,FALSE)))</f>
        <v>0</v>
      </c>
      <c r="EO50" s="6">
        <f>IF(ISERROR(VLOOKUP($A50,'Import OffPeak'!$A$3:ET$99,145,FALSE)-VLOOKUP($A50,'Import OffPeak change'!$A$106:ET$202,145,FALSE)),0,(VLOOKUP($A50,'Import OffPeak'!$A$3:ET$99,145,FALSE)-VLOOKUP($A50,'Import OffPeak change'!$A$106:ET$202,145,FALSE)))</f>
        <v>0</v>
      </c>
      <c r="EP50" s="6">
        <f>IF(ISERROR(VLOOKUP($A50,'Import OffPeak'!$A$3:EU$99,146,FALSE)-VLOOKUP($A50,'Import OffPeak change'!$A$106:EU$202,146,FALSE)),0,(VLOOKUP($A50,'Import OffPeak'!$A$3:EU$99,146,FALSE)-VLOOKUP($A50,'Import OffPeak change'!$A$106:EU$202,146,FALSE)))</f>
        <v>0</v>
      </c>
      <c r="EQ50" s="6">
        <f>IF(ISERROR(VLOOKUP($A50,'Import OffPeak'!$A$3:EV$99,147,FALSE)-VLOOKUP($A50,'Import OffPeak change'!$A$106:EV$202,147,FALSE)),0,(VLOOKUP($A50,'Import OffPeak'!$A$3:EV$99,147,FALSE)-VLOOKUP($A50,'Import OffPeak change'!$A$106:EV$202,147,FALSE)))</f>
        <v>0</v>
      </c>
      <c r="ER50" s="6">
        <f>IF(ISERROR(VLOOKUP($A50,'Import OffPeak'!$A$3:EW$99,148,FALSE)-VLOOKUP($A50,'Import OffPeak change'!$A$106:EW$202,148,FALSE)),0,(VLOOKUP($A50,'Import OffPeak'!$A$3:EW$99,148,FALSE)-VLOOKUP($A50,'Import OffPeak change'!$A$106:EW$202,148,FALSE)))</f>
        <v>0</v>
      </c>
      <c r="ES50" s="6">
        <f>IF(ISERROR(VLOOKUP($A50,'Import OffPeak'!$A$3:EX$99,149,FALSE)-VLOOKUP($A50,'Import OffPeak change'!$A$106:EX$202,149,FALSE)),0,(VLOOKUP($A50,'Import OffPeak'!$A$3:EX$99,149,FALSE)-VLOOKUP($A50,'Import OffPeak change'!$A$106:EX$202,149,FALSE)))</f>
        <v>0</v>
      </c>
      <c r="ET50" s="6">
        <f>IF(ISERROR(VLOOKUP($A50,'Import OffPeak'!$A$3:EY$99,150,FALSE)-VLOOKUP($A50,'Import OffPeak change'!$A$106:EY$202,150,FALSE)),0,(VLOOKUP($A50,'Import OffPeak'!$A$3:EY$99,150,FALSE)-VLOOKUP($A50,'Import OffPeak change'!$A$106:EY$202,150,FALSE)))</f>
        <v>0</v>
      </c>
      <c r="EU50" s="6">
        <f>IF(ISERROR(VLOOKUP($A50,'Import OffPeak'!$A$3:EZ$99,151,FALSE)-VLOOKUP($A50,'Import OffPeak change'!$A$106:EZ$202,151,FALSE)),0,(VLOOKUP($A50,'Import OffPeak'!$A$3:EZ$99,151,FALSE)-VLOOKUP($A50,'Import OffPeak change'!$A$106:EZ$202,151,FALSE)))</f>
        <v>0</v>
      </c>
      <c r="EV50" s="6">
        <f>IF(ISERROR(VLOOKUP($A50,'Import OffPeak'!$A$3:FA$99,152,FALSE)-VLOOKUP($A50,'Import OffPeak change'!$A$106:FA$202,152,FALSE)),0,(VLOOKUP($A50,'Import OffPeak'!$A$3:FA$99,152,FALSE)-VLOOKUP($A50,'Import OffPeak change'!$A$106:FA$202,152,FALSE)))</f>
        <v>0</v>
      </c>
      <c r="EW50" s="6">
        <f>IF(ISERROR(VLOOKUP($A50,'Import OffPeak'!$A$3:FB$99,153,FALSE)-VLOOKUP($A50,'Import OffPeak change'!$A$106:FB$202,153,FALSE)),0,(VLOOKUP($A50,'Import OffPeak'!$A$3:FB$99,153,FALSE)-VLOOKUP($A50,'Import OffPeak change'!$A$106:FB$202,153,FALSE)))</f>
        <v>0</v>
      </c>
      <c r="EX50" s="6">
        <f>IF(ISERROR(VLOOKUP($A50,'Import OffPeak'!$A$3:FC$99,154,FALSE)-VLOOKUP($A50,'Import OffPeak change'!$A$106:FC$202,154,FALSE)),0,(VLOOKUP($A50,'Import OffPeak'!$A$3:FC$99,154,FALSE)-VLOOKUP($A50,'Import OffPeak change'!$A$106:FC$202,154,FALSE)))</f>
        <v>0</v>
      </c>
      <c r="EY50" s="6">
        <f>IF(ISERROR(VLOOKUP($A50,'Import OffPeak'!$A$3:FD$99,155,FALSE)-VLOOKUP($A50,'Import OffPeak change'!$A$106:FD$202,155,FALSE)),0,(VLOOKUP($A50,'Import OffPeak'!$A$3:FD$99,155,FALSE)-VLOOKUP($A50,'Import OffPeak change'!$A$106:FD$202,155,FALSE)))</f>
        <v>0</v>
      </c>
      <c r="EZ50" s="6">
        <f>IF(ISERROR(VLOOKUP($A50,'Import OffPeak'!$A$3:FE$99,156,FALSE)-VLOOKUP($A50,'Import OffPeak change'!$A$106:FE$202,156,FALSE)),0,(VLOOKUP($A50,'Import OffPeak'!$A$3:FE$99,156,FALSE)-VLOOKUP($A50,'Import OffPeak change'!$A$106:FE$202,156,FALSE)))</f>
        <v>0</v>
      </c>
      <c r="FA50" s="6">
        <f>IF(ISERROR(VLOOKUP($A50,'Import OffPeak'!$A$3:FF$99,157,FALSE)-VLOOKUP($A50,'Import OffPeak change'!$A$106:FF$202,157,FALSE)),0,(VLOOKUP($A50,'Import OffPeak'!$A$3:FF$99,157,FALSE)-VLOOKUP($A50,'Import OffPeak change'!$A$106:FF$202,157,FALSE)))</f>
        <v>0</v>
      </c>
      <c r="FB50" s="6">
        <f>IF(ISERROR(VLOOKUP($A50,'Import OffPeak'!$A$3:FG$99,158,FALSE)-VLOOKUP($A50,'Import OffPeak change'!$A$106:FG$202,158,FALSE)),0,(VLOOKUP($A50,'Import OffPeak'!$A$3:FG$99,158,FALSE)-VLOOKUP($A50,'Import OffPeak change'!$A$106:FG$202,158,FALSE)))</f>
        <v>0</v>
      </c>
      <c r="FC50" s="6">
        <f>IF(ISERROR(VLOOKUP($A50,'Import OffPeak'!$A$3:FH$99,159,FALSE)-VLOOKUP($A50,'Import OffPeak change'!$A$106:FH$202,159,FALSE)),0,(VLOOKUP($A50,'Import OffPeak'!$A$3:FH$99,159,FALSE)-VLOOKUP($A50,'Import OffPeak change'!$A$106:FH$202,159,FALSE)))</f>
        <v>0</v>
      </c>
      <c r="FD50" s="6">
        <f>IF(ISERROR(VLOOKUP($A50,'Import OffPeak'!$A$3:FI$99,160,FALSE)-VLOOKUP($A50,'Import OffPeak change'!$A$106:FI$202,160,FALSE)),0,(VLOOKUP($A50,'Import OffPeak'!$A$3:FI$99,160,FALSE)-VLOOKUP($A50,'Import OffPeak change'!$A$106:FI$202,160,FALSE)))</f>
        <v>0</v>
      </c>
      <c r="FE50" s="6">
        <f>IF(ISERROR(VLOOKUP($A50,'Import OffPeak'!$A$3:FJ$99,161,FALSE)-VLOOKUP($A50,'Import OffPeak change'!$A$106:FJ$202,161,FALSE)),0,(VLOOKUP($A50,'Import OffPeak'!$A$3:FJ$99,161,FALSE)-VLOOKUP($A50,'Import OffPeak change'!$A$106:FJ$202,161,FALSE)))</f>
        <v>0</v>
      </c>
      <c r="FF50" s="6">
        <f>IF(ISERROR(VLOOKUP($A50,'Import OffPeak'!$A$3:FK$99,162,FALSE)-VLOOKUP($A50,'Import OffPeak change'!$A$106:FK$202,162,FALSE)),0,(VLOOKUP($A50,'Import OffPeak'!$A$3:FK$99,162,FALSE)-VLOOKUP($A50,'Import OffPeak change'!$A$106:FK$202,162,FALSE)))</f>
        <v>0</v>
      </c>
      <c r="FG50" s="6">
        <f>IF(ISERROR(VLOOKUP($A50,'Import OffPeak'!$A$3:FL$99,163,FALSE)-VLOOKUP($A50,'Import OffPeak change'!$A$106:FL$202,163,FALSE)),0,(VLOOKUP($A50,'Import OffPeak'!$A$3:FL$99,163,FALSE)-VLOOKUP($A50,'Import OffPeak change'!$A$106:FL$202,163,FALSE)))</f>
        <v>0</v>
      </c>
      <c r="FH50" s="6">
        <f>IF(ISERROR(VLOOKUP($A50,'Import OffPeak'!$A$3:FM$99,164,FALSE)-VLOOKUP($A50,'Import OffPeak change'!$A$106:FM$202,164,FALSE)),0,(VLOOKUP($A50,'Import OffPeak'!$A$3:FM$99,164,FALSE)-VLOOKUP($A50,'Import OffPeak change'!$A$106:FM$202,164,FALSE)))</f>
        <v>0</v>
      </c>
      <c r="FI50" s="6">
        <f>IF(ISERROR(VLOOKUP($A50,'Import OffPeak'!$A$3:FN$99,165,FALSE)-VLOOKUP($A50,'Import OffPeak change'!$A$106:FN$202,165,FALSE)),0,(VLOOKUP($A50,'Import OffPeak'!$A$3:FN$99,165,FALSE)-VLOOKUP($A50,'Import OffPeak change'!$A$106:FN$202,165,FALSE)))</f>
        <v>0</v>
      </c>
      <c r="FJ50" s="6">
        <f>IF(ISERROR(VLOOKUP($A50,'Import OffPeak'!$A$3:FO$99,166,FALSE)-VLOOKUP($A50,'Import OffPeak change'!$A$106:FO$202,166,FALSE)),0,(VLOOKUP($A50,'Import OffPeak'!$A$3:FO$99,166,FALSE)-VLOOKUP($A50,'Import OffPeak change'!$A$106:FO$202,166,FALSE)))</f>
        <v>0</v>
      </c>
      <c r="FK50" s="6">
        <f>IF(ISERROR(VLOOKUP($A50,'Import OffPeak'!$A$3:FP$99,167,FALSE)-VLOOKUP($A50,'Import OffPeak change'!$A$106:FP$202,167,FALSE)),0,(VLOOKUP($A50,'Import OffPeak'!$A$3:FP$99,167,FALSE)-VLOOKUP($A50,'Import OffPeak change'!$A$106:FP$202,167,FALSE)))</f>
        <v>0</v>
      </c>
      <c r="FL50" s="6">
        <f>IF(ISERROR(VLOOKUP($A50,'Import OffPeak'!$A$3:FQ$99,168,FALSE)-VLOOKUP($A50,'Import OffPeak change'!$A$106:FQ$202,168,FALSE)),0,(VLOOKUP($A50,'Import OffPeak'!$A$3:FQ$99,168,FALSE)-VLOOKUP($A50,'Import OffPeak change'!$A$106:FQ$202,168,FALSE)))</f>
        <v>0</v>
      </c>
      <c r="FM50" s="6">
        <f>IF(ISERROR(VLOOKUP($A50,'Import OffPeak'!$A$3:FR$99,169,FALSE)-VLOOKUP($A50,'Import OffPeak change'!$A$106:FR$202,169,FALSE)),0,(VLOOKUP($A50,'Import OffPeak'!$A$3:FR$99,169,FALSE)-VLOOKUP($A50,'Import OffPeak change'!$A$106:FR$202,169,FALSE)))</f>
        <v>0</v>
      </c>
      <c r="FN50" s="6">
        <f>IF(ISERROR(VLOOKUP($A50,'Import OffPeak'!$A$3:FS$99,170,FALSE)-VLOOKUP($A50,'Import OffPeak change'!$A$106:FS$202,170,FALSE)),0,(VLOOKUP($A50,'Import OffPeak'!$A$3:FS$99,170,FALSE)-VLOOKUP($A50,'Import OffPeak change'!$A$106:FS$202,170,FALSE)))</f>
        <v>0</v>
      </c>
      <c r="FO50" s="6">
        <f>IF(ISERROR(VLOOKUP($A50,'Import OffPeak'!$A$3:FT$99,171,FALSE)-VLOOKUP($A50,'Import OffPeak change'!$A$106:FT$202,171,FALSE)),0,(VLOOKUP($A50,'Import OffPeak'!$A$3:FT$99,171,FALSE)-VLOOKUP($A50,'Import OffPeak change'!$A$106:FT$202,171,FALSE)))</f>
        <v>0</v>
      </c>
      <c r="FP50" s="6">
        <f>IF(ISERROR(VLOOKUP($A50,'Import OffPeak'!$A$3:FU$99,172,FALSE)-VLOOKUP($A50,'Import OffPeak change'!$A$106:FU$202,172,FALSE)),0,(VLOOKUP($A50,'Import OffPeak'!$A$3:FU$99,172,FALSE)-VLOOKUP($A50,'Import OffPeak change'!$A$106:FU$202,172,FALSE)))</f>
        <v>0</v>
      </c>
      <c r="FQ50" s="6">
        <f>IF(ISERROR(VLOOKUP($A50,'Import OffPeak'!$A$3:FV$99,173,FALSE)-VLOOKUP($A50,'Import OffPeak change'!$A$106:FV$202,173,FALSE)),0,(VLOOKUP($A50,'Import OffPeak'!$A$3:FV$99,173,FALSE)-VLOOKUP($A50,'Import OffPeak change'!$A$106:FV$202,173,FALSE)))</f>
        <v>0</v>
      </c>
      <c r="FR50" s="6">
        <f>IF(ISERROR(VLOOKUP($A50,'Import OffPeak'!$A$3:FW$99,174,FALSE)-VLOOKUP($A50,'Import OffPeak change'!$A$106:FW$202,174,FALSE)),0,(VLOOKUP($A50,'Import OffPeak'!$A$3:FW$99,174,FALSE)-VLOOKUP($A50,'Import OffPeak change'!$A$106:FW$202,174,FALSE)))</f>
        <v>0</v>
      </c>
      <c r="FS50" s="6">
        <f>IF(ISERROR(VLOOKUP($A50,'Import OffPeak'!$A$3:FX$99,175,FALSE)-VLOOKUP($A50,'Import OffPeak change'!$A$106:FX$202,175,FALSE)),0,(VLOOKUP($A50,'Import OffPeak'!$A$3:FX$99,175,FALSE)-VLOOKUP($A50,'Import OffPeak change'!$A$106:FX$202,175,FALSE)))</f>
        <v>0</v>
      </c>
      <c r="FT50" s="6">
        <f>IF(ISERROR(VLOOKUP($A50,'Import OffPeak'!$A$3:FY$99,176,FALSE)-VLOOKUP($A50,'Import OffPeak change'!$A$106:FY$202,176,FALSE)),0,(VLOOKUP($A50,'Import OffPeak'!$A$3:FY$99,176,FALSE)-VLOOKUP($A50,'Import OffPeak change'!$A$106:FY$202,176,FALSE)))</f>
        <v>0</v>
      </c>
      <c r="FU50" s="6">
        <f>IF(ISERROR(VLOOKUP($A50,'Import OffPeak'!$A$3:FZ$99,177,FALSE)-VLOOKUP($A50,'Import OffPeak change'!$A$106:FZ$202,177,FALSE)),0,(VLOOKUP($A50,'Import OffPeak'!$A$3:FZ$99,177,FALSE)-VLOOKUP($A50,'Import OffPeak change'!$A$106:FZ$202,177,FALSE)))</f>
        <v>0</v>
      </c>
      <c r="FV50" s="6">
        <f>IF(ISERROR(VLOOKUP($A50,'Import OffPeak'!$A$3:GA$99,178,FALSE)-VLOOKUP($A50,'Import OffPeak change'!$A$106:GA$202,178,FALSE)),0,(VLOOKUP($A50,'Import OffPeak'!$A$3:GA$99,178,FALSE)-VLOOKUP($A50,'Import OffPeak change'!$A$106:GA$202,178,FALSE)))</f>
        <v>0</v>
      </c>
      <c r="FW50" s="6">
        <f>IF(ISERROR(VLOOKUP($A50,'Import OffPeak'!$A$3:GB$99,179,FALSE)-VLOOKUP($A50,'Import OffPeak change'!$A$106:GB$202,179,FALSE)),0,(VLOOKUP($A50,'Import OffPeak'!$A$3:GB$99,179,FALSE)-VLOOKUP($A50,'Import OffPeak change'!$A$106:GB$202,179,FALSE)))</f>
        <v>0</v>
      </c>
      <c r="FX50" s="6">
        <f>IF(ISERROR(VLOOKUP($A50,'Import OffPeak'!$A$3:GC$99,180,FALSE)-VLOOKUP($A50,'Import OffPeak change'!$A$106:GC$202,180,FALSE)),0,(VLOOKUP($A50,'Import OffPeak'!$A$3:GC$99,180,FALSE)-VLOOKUP($A50,'Import OffPeak change'!$A$106:GC$202,180,FALSE)))</f>
        <v>0</v>
      </c>
      <c r="FY50" s="6">
        <f>IF(ISERROR(VLOOKUP($A50,'Import OffPeak'!$A$3:GD$99,181,FALSE)-VLOOKUP($A50,'Import OffPeak change'!$A$106:GD$202,181,FALSE)),0,(VLOOKUP($A50,'Import OffPeak'!$A$3:GD$99,181,FALSE)-VLOOKUP($A50,'Import OffPeak change'!$A$106:GD$202,181,FALSE)))</f>
        <v>0</v>
      </c>
      <c r="FZ50" s="6">
        <f>IF(ISERROR(VLOOKUP($A50,'Import OffPeak'!$A$3:GE$99,182,FALSE)-VLOOKUP($A50,'Import OffPeak change'!$A$106:GE$202,182,FALSE)),0,(VLOOKUP($A50,'Import OffPeak'!$A$3:GE$99,182,FALSE)-VLOOKUP($A50,'Import OffPeak change'!$A$106:GE$202,182,FALSE)))</f>
        <v>0</v>
      </c>
      <c r="GA50" s="6">
        <f>IF(ISERROR(VLOOKUP($A50,'Import OffPeak'!$A$3:GF$99,183,FALSE)-VLOOKUP($A50,'Import OffPeak change'!$A$106:GF$202,183,FALSE)),0,(VLOOKUP($A50,'Import OffPeak'!$A$3:GF$99,183,FALSE)-VLOOKUP($A50,'Import OffPeak change'!$A$106:GF$202,183,FALSE)))</f>
        <v>0</v>
      </c>
      <c r="GB50" s="6">
        <f>IF(ISERROR(VLOOKUP($A50,'Import OffPeak'!$A$3:GG$99,184,FALSE)-VLOOKUP($A50,'Import OffPeak change'!$A$106:GG$202,184,FALSE)),0,(VLOOKUP($A50,'Import OffPeak'!$A$3:GG$99,184,FALSE)-VLOOKUP($A50,'Import OffPeak change'!$A$106:GG$202,184,FALSE)))</f>
        <v>0</v>
      </c>
      <c r="GC50" s="6">
        <f>IF(ISERROR(VLOOKUP($A50,'Import OffPeak'!$A$3:GH$99,185,FALSE)-VLOOKUP($A50,'Import OffPeak change'!$A$106:GH$202,185,FALSE)),0,(VLOOKUP($A50,'Import OffPeak'!$A$3:GH$99,185,FALSE)-VLOOKUP($A50,'Import OffPeak change'!$A$106:GH$202,185,FALSE)))</f>
        <v>0</v>
      </c>
      <c r="GD50" s="6">
        <f>IF(ISERROR(VLOOKUP($A50,'Import OffPeak'!$A$3:GI$99,186,FALSE)-VLOOKUP($A50,'Import OffPeak change'!$A$106:GI$202,186,FALSE)),0,(VLOOKUP($A50,'Import OffPeak'!$A$3:GI$99,186,FALSE)-VLOOKUP($A50,'Import OffPeak change'!$A$106:GI$202,186,FALSE)))</f>
        <v>0</v>
      </c>
      <c r="GE50" s="6">
        <f>IF(ISERROR(VLOOKUP($A50,'Import OffPeak'!$A$3:GJ$99,187,FALSE)-VLOOKUP($A50,'Import OffPeak change'!$A$106:GJ$202,187,FALSE)),0,(VLOOKUP($A50,'Import OffPeak'!$A$3:GJ$99,187,FALSE)-VLOOKUP($A50,'Import OffPeak change'!$A$106:GJ$202,187,FALSE)))</f>
        <v>0</v>
      </c>
      <c r="GF50" s="6">
        <f>IF(ISERROR(VLOOKUP($A50,'Import OffPeak'!$A$3:GK$99,188,FALSE)-VLOOKUP($A50,'Import OffPeak change'!$A$106:GK$202,188,FALSE)),0,(VLOOKUP($A50,'Import OffPeak'!$A$3:GK$99,188,FALSE)-VLOOKUP($A50,'Import OffPeak change'!$A$106:GK$202,188,FALSE)))</f>
        <v>0</v>
      </c>
      <c r="GG50" s="6">
        <f>IF(ISERROR(VLOOKUP($A50,'Import OffPeak'!$A$3:GL$99,189,FALSE)-VLOOKUP($A50,'Import OffPeak change'!$A$106:GL$202,189,FALSE)),0,(VLOOKUP($A50,'Import OffPeak'!$A$3:GL$99,189,FALSE)-VLOOKUP($A50,'Import OffPeak change'!$A$106:GL$202,189,FALSE)))</f>
        <v>0</v>
      </c>
      <c r="GH50" s="6">
        <f>IF(ISERROR(VLOOKUP($A50,'Import OffPeak'!$A$3:GM$99,190,FALSE)-VLOOKUP($A50,'Import OffPeak change'!$A$106:GM$202,190,FALSE)),0,(VLOOKUP($A50,'Import OffPeak'!$A$3:GM$99,190,FALSE)-VLOOKUP($A50,'Import OffPeak change'!$A$106:GM$202,190,FALSE)))</f>
        <v>0</v>
      </c>
      <c r="GI50" s="6">
        <f>IF(ISERROR(VLOOKUP($A50,'Import OffPeak'!$A$3:GN$99,191,FALSE)-VLOOKUP($A50,'Import OffPeak change'!$A$106:GN$202,191,FALSE)),0,(VLOOKUP($A50,'Import OffPeak'!$A$3:GN$99,191,FALSE)-VLOOKUP($A50,'Import OffPeak change'!$A$106:GN$202,191,FALSE)))</f>
        <v>0</v>
      </c>
      <c r="GJ50" s="6">
        <f>IF(ISERROR(VLOOKUP($A50,'Import OffPeak'!$A$3:GO$99,192,FALSE)-VLOOKUP($A50,'Import OffPeak change'!$A$106:GO$202,192,FALSE)),0,(VLOOKUP($A50,'Import OffPeak'!$A$3:GO$99,192,FALSE)-VLOOKUP($A50,'Import OffPeak change'!$A$106:GO$202,192,FALSE)))</f>
        <v>0</v>
      </c>
      <c r="GK50" s="6">
        <f>IF(ISERROR(VLOOKUP($A50,'Import OffPeak'!$A$3:GP$99,193,FALSE)-VLOOKUP($A50,'Import OffPeak change'!$A$106:GP$202,193,FALSE)),0,(VLOOKUP($A50,'Import OffPeak'!$A$3:GP$99,193,FALSE)-VLOOKUP($A50,'Import OffPeak change'!$A$106:GP$202,193,FALSE)))</f>
        <v>0</v>
      </c>
      <c r="GL50" s="6">
        <f>IF(ISERROR(VLOOKUP($A50,'Import OffPeak'!$A$3:GQ$99,194,FALSE)-VLOOKUP($A50,'Import OffPeak change'!$A$106:GQ$202,194,FALSE)),0,(VLOOKUP($A50,'Import OffPeak'!$A$3:GQ$99,194,FALSE)-VLOOKUP($A50,'Import OffPeak change'!$A$106:GQ$202,194,FALSE)))</f>
        <v>0</v>
      </c>
      <c r="GM50" s="6">
        <f>IF(ISERROR(VLOOKUP($A50,'Import OffPeak'!$A$3:GR$99,195,FALSE)-VLOOKUP($A50,'Import OffPeak change'!$A$106:GR$202,195,FALSE)),0,(VLOOKUP($A50,'Import OffPeak'!$A$3:GR$99,195,FALSE)-VLOOKUP($A50,'Import OffPeak change'!$A$106:GR$202,195,FALSE)))</f>
        <v>0</v>
      </c>
      <c r="GN50" s="6">
        <f>IF(ISERROR(VLOOKUP($A50,'Import OffPeak'!$A$3:GS$99,196,FALSE)-VLOOKUP($A50,'Import OffPeak change'!$A$106:GS$202,196,FALSE)),0,(VLOOKUP($A50,'Import OffPeak'!$A$3:GS$99,196,FALSE)-VLOOKUP($A50,'Import OffPeak change'!$A$106:GS$202,196,FALSE)))</f>
        <v>0</v>
      </c>
      <c r="GO50" s="6">
        <f>IF(ISERROR(VLOOKUP($A50,'Import OffPeak'!$A$3:GT$99,197,FALSE)-VLOOKUP($A50,'Import OffPeak change'!$A$106:GT$202,197,FALSE)),0,(VLOOKUP($A50,'Import OffPeak'!$A$3:GT$99,197,FALSE)-VLOOKUP($A50,'Import OffPeak change'!$A$106:GT$202,197,FALSE)))</f>
        <v>0</v>
      </c>
      <c r="GP50" s="6">
        <f>IF(ISERROR(VLOOKUP($A50,'Import OffPeak'!$A$3:GU$99,198,FALSE)-VLOOKUP($A50,'Import OffPeak change'!$A$106:GU$202,198,FALSE)),0,(VLOOKUP($A50,'Import OffPeak'!$A$3:GU$99,198,FALSE)-VLOOKUP($A50,'Import OffPeak change'!$A$106:GU$202,198,FALSE)))</f>
        <v>0</v>
      </c>
      <c r="GQ50" s="6">
        <f>IF(ISERROR(VLOOKUP($A50,'Import OffPeak'!$A$3:GV$99,199,FALSE)-VLOOKUP($A50,'Import OffPeak change'!$A$106:GV$202,199,FALSE)),0,(VLOOKUP($A50,'Import OffPeak'!$A$3:GV$99,199,FALSE)-VLOOKUP($A50,'Import OffPeak change'!$A$106:GV$202,199,FALSE)))</f>
        <v>0</v>
      </c>
      <c r="GR50" s="6">
        <f>IF(ISERROR(VLOOKUP($A50,'Import OffPeak'!$A$3:GW$99,200,FALSE)-VLOOKUP($A50,'Import OffPeak change'!$A$106:GW$202,200,FALSE)),0,(VLOOKUP($A50,'Import OffPeak'!$A$3:GW$99,200,FALSE)-VLOOKUP($A50,'Import OffPeak change'!$A$106:GW$202,200,FALSE)))</f>
        <v>0</v>
      </c>
      <c r="GS50" s="6">
        <f>IF(ISERROR(VLOOKUP($A50,'Import OffPeak'!$A$3:GX$99,201,FALSE)-VLOOKUP($A50,'Import OffPeak change'!$A$106:GX$202,201,FALSE)),0,(VLOOKUP($A50,'Import OffPeak'!$A$3:GX$99,201,FALSE)-VLOOKUP($A50,'Import OffPeak change'!$A$106:GX$202,201,FALSE)))</f>
        <v>0</v>
      </c>
      <c r="GT50" s="6">
        <f>IF(ISERROR(VLOOKUP($A50,'Import OffPeak'!$A$3:GY$99,202,FALSE)-VLOOKUP($A50,'Import OffPeak change'!$A$106:GY$202,202,FALSE)),0,(VLOOKUP($A50,'Import OffPeak'!$A$3:GY$99,202,FALSE)-VLOOKUP($A50,'Import OffPeak change'!$A$106:GY$202,202,FALSE)))</f>
        <v>0</v>
      </c>
      <c r="GU50" s="6">
        <f>IF(ISERROR(VLOOKUP($A50,'Import OffPeak'!$A$3:GZ$99,203,FALSE)-VLOOKUP($A50,'Import OffPeak change'!$A$106:GZ$202,203,FALSE)),0,(VLOOKUP($A50,'Import OffPeak'!$A$3:GZ$99,203,FALSE)-VLOOKUP($A50,'Import OffPeak change'!$A$106:GZ$202,203,FALSE)))</f>
        <v>0</v>
      </c>
      <c r="GV50" s="6">
        <f>IF(ISERROR(VLOOKUP($A50,'Import OffPeak'!$A$3:HA$99,204,FALSE)-VLOOKUP($A50,'Import OffPeak change'!$A$106:HA$202,204,FALSE)),0,(VLOOKUP($A50,'Import OffPeak'!$A$3:HA$99,204,FALSE)-VLOOKUP($A50,'Import OffPeak change'!$A$106:HA$202,204,FALSE)))</f>
        <v>0</v>
      </c>
      <c r="GW50" s="6">
        <f>IF(ISERROR(VLOOKUP($A50,'Import OffPeak'!$A$3:HB$99,205,FALSE)-VLOOKUP($A50,'Import OffPeak change'!$A$106:HB$202,205,FALSE)),0,(VLOOKUP($A50,'Import OffPeak'!$A$3:HB$99,205,FALSE)-VLOOKUP($A50,'Import OffPeak change'!$A$106:HB$202,205,FALSE)))</f>
        <v>0</v>
      </c>
      <c r="GX50" s="6">
        <f>IF(ISERROR(VLOOKUP($A50,'Import OffPeak'!$A$3:HC$99,206,FALSE)-VLOOKUP($A50,'Import OffPeak change'!$A$106:HC$202,206,FALSE)),0,(VLOOKUP($A50,'Import OffPeak'!$A$3:HC$99,206,FALSE)-VLOOKUP($A50,'Import OffPeak change'!$A$106:HC$202,206,FALSE)))</f>
        <v>0</v>
      </c>
      <c r="GY50" s="6">
        <f>IF(ISERROR(VLOOKUP($A50,'Import OffPeak'!$A$3:HD$99,207,FALSE)-VLOOKUP($A50,'Import OffPeak change'!$A$106:HD$202,207,FALSE)),0,(VLOOKUP($A50,'Import OffPeak'!$A$3:HD$99,207,FALSE)-VLOOKUP($A50,'Import OffPeak change'!$A$106:HD$202,207,FALSE)))</f>
        <v>0</v>
      </c>
      <c r="GZ50" s="6">
        <f>IF(ISERROR(VLOOKUP($A50,'Import OffPeak'!$A$3:HE$99,208,FALSE)-VLOOKUP($A50,'Import OffPeak change'!$A$106:HE$202,208,FALSE)),0,(VLOOKUP($A50,'Import OffPeak'!$A$3:HE$99,208,FALSE)-VLOOKUP($A50,'Import OffPeak change'!$A$106:HE$202,208,FALSE)))</f>
        <v>0</v>
      </c>
      <c r="HA50" s="6">
        <f>IF(ISERROR(VLOOKUP($A50,'Import OffPeak'!$A$3:HF$99,209,FALSE)-VLOOKUP($A50,'Import OffPeak change'!$A$106:HF$202,209,FALSE)),0,(VLOOKUP($A50,'Import OffPeak'!$A$3:HF$99,209,FALSE)-VLOOKUP($A50,'Import OffPeak change'!$A$106:HF$202,209,FALSE)))</f>
        <v>0</v>
      </c>
      <c r="HB50" s="6">
        <f>IF(ISERROR(VLOOKUP($A50,'Import OffPeak'!$A$3:HG$99,210,FALSE)-VLOOKUP($A50,'Import OffPeak change'!$A$106:HG$202,210,FALSE)),0,(VLOOKUP($A50,'Import OffPeak'!$A$3:HG$99,210,FALSE)-VLOOKUP($A50,'Import OffPeak change'!$A$106:HG$202,210,FALSE)))</f>
        <v>0</v>
      </c>
      <c r="HC50" s="6">
        <f>IF(ISERROR(VLOOKUP($A50,'Import OffPeak'!$A$3:HH$99,211,FALSE)-VLOOKUP($A50,'Import OffPeak change'!$A$106:HH$202,211,FALSE)),0,(VLOOKUP($A50,'Import OffPeak'!$A$3:HH$99,211,FALSE)-VLOOKUP($A50,'Import OffPeak change'!$A$106:HH$202,211,FALSE)))</f>
        <v>0</v>
      </c>
      <c r="HD50" s="6">
        <f>IF(ISERROR(VLOOKUP($A50,'Import OffPeak'!$A$3:HI$99,212,FALSE)-VLOOKUP($A50,'Import OffPeak change'!$A$106:HI$202,212,FALSE)),0,(VLOOKUP($A50,'Import OffPeak'!$A$3:HI$99,212,FALSE)-VLOOKUP($A50,'Import OffPeak change'!$A$106:HI$202,212,FALSE)))</f>
        <v>0</v>
      </c>
      <c r="HE50" s="6">
        <f>IF(ISERROR(VLOOKUP($A50,'Import OffPeak'!$A$3:HJ$99,213,FALSE)-VLOOKUP($A50,'Import OffPeak change'!$A$106:HJ$202,213,FALSE)),0,(VLOOKUP($A50,'Import OffPeak'!$A$3:HJ$99,213,FALSE)-VLOOKUP($A50,'Import OffPeak change'!$A$106:HJ$202,213,FALSE)))</f>
        <v>0</v>
      </c>
      <c r="HF50" s="6">
        <f>IF(ISERROR(VLOOKUP($A50,'Import OffPeak'!$A$3:HK$99,214,FALSE)-VLOOKUP($A50,'Import OffPeak change'!$A$106:HK$202,214,FALSE)),0,(VLOOKUP($A50,'Import OffPeak'!$A$3:HK$99,214,FALSE)-VLOOKUP($A50,'Import OffPeak change'!$A$106:HK$202,214,FALSE)))</f>
        <v>0</v>
      </c>
      <c r="HG50" s="6">
        <f>IF(ISERROR(VLOOKUP($A50,'Import OffPeak'!$A$3:HL$99,215,FALSE)-VLOOKUP($A50,'Import OffPeak change'!$A$106:HL$202,215,FALSE)),0,(VLOOKUP($A50,'Import OffPeak'!$A$3:HL$99,215,FALSE)-VLOOKUP($A50,'Import OffPeak change'!$A$106:HL$202,215,FALSE)))</f>
        <v>0</v>
      </c>
      <c r="HH50" s="6">
        <f>IF(ISERROR(VLOOKUP($A50,'Import OffPeak'!$A$3:HM$99,216,FALSE)-VLOOKUP($A50,'Import OffPeak change'!$A$106:HM$202,216,FALSE)),0,(VLOOKUP($A50,'Import OffPeak'!$A$3:HM$99,216,FALSE)-VLOOKUP($A50,'Import OffPeak change'!$A$106:HM$202,216,FALSE)))</f>
        <v>0</v>
      </c>
      <c r="HI50" s="6">
        <f>IF(ISERROR(VLOOKUP($A50,'Import OffPeak'!$A$3:HN$99,217,FALSE)-VLOOKUP($A50,'Import OffPeak change'!$A$106:HN$202,217,FALSE)),0,(VLOOKUP($A50,'Import OffPeak'!$A$3:HN$99,217,FALSE)-VLOOKUP($A50,'Import OffPeak change'!$A$106:HN$202,217,FALSE)))</f>
        <v>0</v>
      </c>
      <c r="HJ50" s="6">
        <f>IF(ISERROR(VLOOKUP($A50,'Import OffPeak'!$A$3:HO$99,218,FALSE)-VLOOKUP($A50,'Import OffPeak change'!$A$106:HO$202,218,FALSE)),0,(VLOOKUP($A50,'Import OffPeak'!$A$3:HO$99,218,FALSE)-VLOOKUP($A50,'Import OffPeak change'!$A$106:HO$202,218,FALSE)))</f>
        <v>0</v>
      </c>
      <c r="HK50" s="6">
        <f>IF(ISERROR(VLOOKUP($A50,'Import OffPeak'!$A$3:HP$99,219,FALSE)-VLOOKUP($A50,'Import OffPeak change'!$A$106:HP$202,219,FALSE)),0,(VLOOKUP($A50,'Import OffPeak'!$A$3:HP$99,219,FALSE)-VLOOKUP($A50,'Import OffPeak change'!$A$106:HP$202,219,FALSE)))</f>
        <v>0</v>
      </c>
      <c r="HL50" s="6">
        <f>IF(ISERROR(VLOOKUP($A50,'Import OffPeak'!$A$3:HQ$99,220,FALSE)-VLOOKUP($A50,'Import OffPeak change'!$A$106:HQ$202,220,FALSE)),0,(VLOOKUP($A50,'Import OffPeak'!$A$3:HQ$99,220,FALSE)-VLOOKUP($A50,'Import OffPeak change'!$A$106:HQ$202,220,FALSE)))</f>
        <v>0</v>
      </c>
      <c r="HM50" s="6">
        <f>IF(ISERROR(VLOOKUP($A50,'Import OffPeak'!$A$3:HR$99,221,FALSE)-VLOOKUP($A50,'Import OffPeak change'!$A$106:HR$202,221,FALSE)),0,(VLOOKUP($A50,'Import OffPeak'!$A$3:HR$99,221,FALSE)-VLOOKUP($A50,'Import OffPeak change'!$A$106:HR$202,221,FALSE)))</f>
        <v>0</v>
      </c>
      <c r="HN50" s="6">
        <f>IF(ISERROR(VLOOKUP($A50,'Import OffPeak'!$A$3:HS$99,222,FALSE)-VLOOKUP($A50,'Import OffPeak change'!$A$106:HS$202,222,FALSE)),0,(VLOOKUP($A50,'Import OffPeak'!$A$3:HS$99,222,FALSE)-VLOOKUP($A50,'Import OffPeak change'!$A$106:HS$202,222,FALSE)))</f>
        <v>0</v>
      </c>
      <c r="HO50" s="6">
        <f>IF(ISERROR(VLOOKUP($A50,'Import OffPeak'!$A$3:HT$99,223,FALSE)-VLOOKUP($A50,'Import OffPeak change'!$A$106:HT$202,223,FALSE)),0,(VLOOKUP($A50,'Import OffPeak'!$A$3:HT$99,223,FALSE)-VLOOKUP($A50,'Import OffPeak change'!$A$106:HT$202,223,FALSE)))</f>
        <v>0</v>
      </c>
      <c r="HP50" s="6">
        <f>IF(ISERROR(VLOOKUP($A50,'Import OffPeak'!$A$3:HU$99,224,FALSE)-VLOOKUP($A50,'Import OffPeak change'!$A$106:HU$202,224,FALSE)),0,(VLOOKUP($A50,'Import OffPeak'!$A$3:HU$99,224,FALSE)-VLOOKUP($A50,'Import OffPeak change'!$A$106:HU$202,224,FALSE)))</f>
        <v>0</v>
      </c>
      <c r="HQ50" s="6">
        <f>IF(ISERROR(VLOOKUP($A50,'Import OffPeak'!$A$3:HV$99,225,FALSE)-VLOOKUP($A50,'Import OffPeak change'!$A$106:HV$202,225,FALSE)),0,(VLOOKUP($A50,'Import OffPeak'!$A$3:HV$99,225,FALSE)-VLOOKUP($A50,'Import OffPeak change'!$A$106:HV$202,225,FALSE)))</f>
        <v>0</v>
      </c>
      <c r="HR50" s="6">
        <f>IF(ISERROR(VLOOKUP($A50,'Import OffPeak'!$A$3:HW$99,226,FALSE)-VLOOKUP($A50,'Import OffPeak change'!$A$106:HW$202,226,FALSE)),0,(VLOOKUP($A50,'Import OffPeak'!$A$3:HW$99,226,FALSE)-VLOOKUP($A50,'Import OffPeak change'!$A$106:HW$202,226,FALSE)))</f>
        <v>0</v>
      </c>
      <c r="HS50" s="6">
        <f>IF(ISERROR(VLOOKUP($A50,'Import OffPeak'!$A$3:HX$99,227,FALSE)-VLOOKUP($A50,'Import OffPeak change'!$A$106:HX$202,227,FALSE)),0,(VLOOKUP($A50,'Import OffPeak'!$A$3:HX$99,227,FALSE)-VLOOKUP($A50,'Import OffPeak change'!$A$106:HX$202,227,FALSE)))</f>
        <v>0</v>
      </c>
      <c r="HT50" s="6">
        <f>IF(ISERROR(VLOOKUP($A50,'Import OffPeak'!$A$3:HY$99,228,FALSE)-VLOOKUP($A50,'Import OffPeak change'!$A$106:HY$202,228,FALSE)),0,(VLOOKUP($A50,'Import OffPeak'!$A$3:HY$99,228,FALSE)-VLOOKUP($A50,'Import OffPeak change'!$A$106:HY$202,228,FALSE)))</f>
        <v>0</v>
      </c>
      <c r="HU50" s="6">
        <f>IF(ISERROR(VLOOKUP($A50,'Import OffPeak'!$A$3:HZ$99,229,FALSE)-VLOOKUP($A50,'Import OffPeak change'!$A$106:HZ$202,229,FALSE)),0,(VLOOKUP($A50,'Import OffPeak'!$A$3:HZ$99,229,FALSE)-VLOOKUP($A50,'Import OffPeak change'!$A$106:HZ$202,229,FALSE)))</f>
        <v>0</v>
      </c>
      <c r="HV50" s="6">
        <f>IF(ISERROR(VLOOKUP($A50,'Import OffPeak'!$A$3:IA$99,230,FALSE)-VLOOKUP($A50,'Import OffPeak change'!$A$106:IA$202,230,FALSE)),0,(VLOOKUP($A50,'Import OffPeak'!$A$3:IA$99,230,FALSE)-VLOOKUP($A50,'Import OffPeak change'!$A$106:IA$202,230,FALSE)))</f>
        <v>0</v>
      </c>
      <c r="HW50" s="6">
        <f>IF(ISERROR(VLOOKUP($A50,'Import OffPeak'!$A$3:IB$99,231,FALSE)-VLOOKUP($A50,'Import OffPeak change'!$A$106:IB$202,231,FALSE)),0,(VLOOKUP($A50,'Import OffPeak'!$A$3:IB$99,231,FALSE)-VLOOKUP($A50,'Import OffPeak change'!$A$106:IB$202,231,FALSE)))</f>
        <v>0</v>
      </c>
      <c r="HX50" s="6">
        <f>IF(ISERROR(VLOOKUP($A50,'Import OffPeak'!$A$3:IC$99,232,FALSE)-VLOOKUP($A50,'Import OffPeak change'!$A$106:IC$202,232,FALSE)),0,(VLOOKUP($A50,'Import OffPeak'!$A$3:IC$99,232,FALSE)-VLOOKUP($A50,'Import OffPeak change'!$A$106:IC$202,232,FALSE)))</f>
        <v>0</v>
      </c>
      <c r="HY50" s="6">
        <f>IF(ISERROR(VLOOKUP($A50,'Import OffPeak'!$A$3:ID$99,233,FALSE)-VLOOKUP($A50,'Import OffPeak change'!$A$106:ID$202,233,FALSE)),0,(VLOOKUP($A50,'Import OffPeak'!$A$3:ID$99,233,FALSE)-VLOOKUP($A50,'Import OffPeak change'!$A$106:ID$202,233,FALSE)))</f>
        <v>0</v>
      </c>
      <c r="HZ50" s="6">
        <f>IF(ISERROR(VLOOKUP($A50,'Import OffPeak'!$A$3:IE$99,234,FALSE)-VLOOKUP($A50,'Import OffPeak change'!$A$106:IE$202,234,FALSE)),0,(VLOOKUP($A50,'Import OffPeak'!$A$3:IE$99,234,FALSE)-VLOOKUP($A50,'Import OffPeak change'!$A$106:IE$202,234,FALSE)))</f>
        <v>0</v>
      </c>
      <c r="IA50" s="6">
        <f>IF(ISERROR(VLOOKUP($A50,'Import OffPeak'!$A$3:IF$99,235,FALSE)-VLOOKUP($A50,'Import OffPeak change'!$A$106:IF$202,235,FALSE)),0,(VLOOKUP($A50,'Import OffPeak'!$A$3:IF$99,235,FALSE)-VLOOKUP($A50,'Import OffPeak change'!$A$106:IF$202,235,FALSE)))</f>
        <v>0</v>
      </c>
      <c r="IB50" s="6">
        <f>IF(ISERROR(VLOOKUP($A50,'Import OffPeak'!$A$3:IG$99,236,FALSE)-VLOOKUP($A50,'Import OffPeak change'!$A$106:IG$202,236,FALSE)),0,(VLOOKUP($A50,'Import OffPeak'!$A$3:IG$99,236,FALSE)-VLOOKUP($A50,'Import OffPeak change'!$A$106:IG$202,236,FALSE)))</f>
        <v>0</v>
      </c>
      <c r="IC50" s="6">
        <f>IF(ISERROR(VLOOKUP($A50,'Import OffPeak'!$A$3:IH$99,237,FALSE)-VLOOKUP($A50,'Import OffPeak change'!$A$106:IH$202,237,FALSE)),0,(VLOOKUP($A50,'Import OffPeak'!$A$3:IH$99,237,FALSE)-VLOOKUP($A50,'Import OffPeak change'!$A$106:IH$202,237,FALSE)))</f>
        <v>0</v>
      </c>
      <c r="ID50" s="6">
        <f>IF(ISERROR(VLOOKUP($A50,'Import OffPeak'!$A$3:II$99,238,FALSE)-VLOOKUP($A50,'Import OffPeak change'!$A$106:II$202,238,FALSE)),0,(VLOOKUP($A50,'Import OffPeak'!$A$3:II$99,238,FALSE)-VLOOKUP($A50,'Import OffPeak change'!$A$106:II$202,238,FALSE)))</f>
        <v>0</v>
      </c>
      <c r="IE50" s="6">
        <f>IF(ISERROR(VLOOKUP($A50,'Import OffPeak'!$A$3:IJ$99,239,FALSE)-VLOOKUP($A50,'Import OffPeak change'!$A$106:IJ$202,239,FALSE)),0,(VLOOKUP($A50,'Import OffPeak'!$A$3:IJ$99,239,FALSE)-VLOOKUP($A50,'Import OffPeak change'!$A$106:IJ$202,239,FALSE)))</f>
        <v>0</v>
      </c>
    </row>
    <row r="51" spans="1:239">
      <c r="A51" s="168" t="str">
        <f>IF('Import OffPeak'!A48=0,"",'Import OffPeak'!A48)</f>
        <v/>
      </c>
      <c r="B51" s="6"/>
      <c r="C51" s="6"/>
      <c r="D51" s="6"/>
      <c r="E51" s="6"/>
      <c r="F51" s="6"/>
      <c r="G51" s="6">
        <f>IF(ISERROR(VLOOKUP($A51,'Import OffPeak'!$A$3:L$99,7,FALSE)-VLOOKUP($A51,'Import OffPeak change'!$A$106:L$202,7,FALSE)),0,(VLOOKUP($A51,'Import OffPeak'!$A$3:L$99,7,FALSE)-VLOOKUP($A51,'Import OffPeak change'!$A$106:L$202,7,FALSE)))</f>
        <v>0</v>
      </c>
      <c r="H51" s="6">
        <f>IF(ISERROR(VLOOKUP($A51,'Import OffPeak'!$A$3:M$99,8,FALSE)-VLOOKUP($A51,'Import OffPeak change'!$A$106:M$202,8,FALSE)),0,(VLOOKUP($A51,'Import OffPeak'!$A$3:M$99,8,FALSE)-VLOOKUP($A51,'Import OffPeak change'!$A$106:M$202,8,FALSE)))</f>
        <v>0</v>
      </c>
      <c r="I51" s="6">
        <f>IF(ISERROR(VLOOKUP($A51,'Import OffPeak'!$A$3:N$99,9,FALSE)-VLOOKUP($A51,'Import OffPeak change'!$A$106:N$202,9,FALSE)),0,(VLOOKUP($A51,'Import OffPeak'!$A$3:N$99,9,FALSE)-VLOOKUP($A51,'Import OffPeak change'!$A$106:N$202,9,FALSE)))</f>
        <v>0</v>
      </c>
      <c r="J51" s="6">
        <f>IF(ISERROR(VLOOKUP($A51,'Import OffPeak'!$A$3:O$99,10,FALSE)-VLOOKUP($A51,'Import OffPeak change'!$A$106:O$202,10,FALSE)),0,(VLOOKUP($A51,'Import OffPeak'!$A$3:O$99,10,FALSE)-VLOOKUP($A51,'Import OffPeak change'!$A$106:O$202,10,FALSE)))</f>
        <v>0</v>
      </c>
      <c r="K51" s="6">
        <f>IF(ISERROR(VLOOKUP($A51,'Import OffPeak'!$A$3:P$99,11,FALSE)-VLOOKUP($A51,'Import OffPeak change'!$A$106:P$202,11,FALSE)),0,(VLOOKUP($A51,'Import OffPeak'!$A$3:P$99,11,FALSE)-VLOOKUP($A51,'Import OffPeak change'!$A$106:P$202,11,FALSE)))</f>
        <v>0</v>
      </c>
      <c r="L51" s="6">
        <f>IF(ISERROR(VLOOKUP($A51,'Import OffPeak'!$A$3:Q$99,12,FALSE)-VLOOKUP($A51,'Import OffPeak change'!$A$106:Q$202,12,FALSE)),0,(VLOOKUP($A51,'Import OffPeak'!$A$3:Q$99,12,FALSE)-VLOOKUP($A51,'Import OffPeak change'!$A$106:Q$202,12,FALSE)))</f>
        <v>0</v>
      </c>
      <c r="M51" s="6">
        <f>IF(ISERROR(VLOOKUP($A51,'Import OffPeak'!$A$3:R$99,13,FALSE)-VLOOKUP($A51,'Import OffPeak change'!$A$106:R$202,13,FALSE)),0,(VLOOKUP($A51,'Import OffPeak'!$A$3:R$99,13,FALSE)-VLOOKUP($A51,'Import OffPeak change'!$A$106:R$202,13,FALSE)))</f>
        <v>0</v>
      </c>
      <c r="N51" s="6">
        <f>IF(ISERROR(VLOOKUP($A51,'Import OffPeak'!$A$3:S$99,14,FALSE)-VLOOKUP($A51,'Import OffPeak change'!$A$106:S$202,14,FALSE)),0,(VLOOKUP($A51,'Import OffPeak'!$A$3:S$99,14,FALSE)-VLOOKUP($A51,'Import OffPeak change'!$A$106:S$202,14,FALSE)))</f>
        <v>0</v>
      </c>
      <c r="O51" s="6">
        <f>IF(ISERROR(VLOOKUP($A51,'Import OffPeak'!$A$3:T$99,15,FALSE)-VLOOKUP($A51,'Import OffPeak change'!$A$106:T$202,15,FALSE)),0,(VLOOKUP($A51,'Import OffPeak'!$A$3:T$99,15,FALSE)-VLOOKUP($A51,'Import OffPeak change'!$A$106:T$202,15,FALSE)))</f>
        <v>0</v>
      </c>
      <c r="P51" s="6">
        <f>IF(ISERROR(VLOOKUP($A51,'Import OffPeak'!$A$3:U$99,16,FALSE)-VLOOKUP($A51,'Import OffPeak change'!$A$106:U$202,16,FALSE)),0,(VLOOKUP($A51,'Import OffPeak'!$A$3:U$99,16,FALSE)-VLOOKUP($A51,'Import OffPeak change'!$A$106:U$202,16,FALSE)))</f>
        <v>0</v>
      </c>
      <c r="Q51" s="6">
        <f>IF(ISERROR(VLOOKUP($A51,'Import OffPeak'!$A$3:V$99,17,FALSE)-VLOOKUP($A51,'Import OffPeak change'!$A$106:V$202,17,FALSE)),0,(VLOOKUP($A51,'Import OffPeak'!$A$3:V$99,17,FALSE)-VLOOKUP($A51,'Import OffPeak change'!$A$106:V$202,17,FALSE)))</f>
        <v>0</v>
      </c>
      <c r="R51" s="6">
        <f>IF(ISERROR(VLOOKUP($A51,'Import OffPeak'!$A$3:W$99,18,FALSE)-VLOOKUP($A51,'Import OffPeak change'!$A$106:W$202,18,FALSE)),0,(VLOOKUP($A51,'Import OffPeak'!$A$3:W$99,18,FALSE)-VLOOKUP($A51,'Import OffPeak change'!$A$106:W$202,18,FALSE)))</f>
        <v>0</v>
      </c>
      <c r="S51" s="6">
        <f>IF(ISERROR(VLOOKUP($A51,'Import OffPeak'!$A$3:X$99,19,FALSE)-VLOOKUP($A51,'Import OffPeak change'!$A$106:X$202,19,FALSE)),0,(VLOOKUP($A51,'Import OffPeak'!$A$3:X$99,19,FALSE)-VLOOKUP($A51,'Import OffPeak change'!$A$106:X$202,19,FALSE)))</f>
        <v>0</v>
      </c>
      <c r="T51" s="6">
        <f>IF(ISERROR(VLOOKUP($A51,'Import OffPeak'!$A$3:Y$99,20,FALSE)-VLOOKUP($A51,'Import OffPeak change'!$A$106:Y$202,20,FALSE)),0,(VLOOKUP($A51,'Import OffPeak'!$A$3:Y$99,20,FALSE)-VLOOKUP($A51,'Import OffPeak change'!$A$106:Y$202,20,FALSE)))</f>
        <v>0</v>
      </c>
      <c r="U51" s="6">
        <f>IF(ISERROR(VLOOKUP($A51,'Import OffPeak'!$A$3:Z$99,21,FALSE)-VLOOKUP($A51,'Import OffPeak change'!$A$106:Z$202,21,FALSE)),0,(VLOOKUP($A51,'Import OffPeak'!$A$3:Z$99,21,FALSE)-VLOOKUP($A51,'Import OffPeak change'!$A$106:Z$202,21,FALSE)))</f>
        <v>0</v>
      </c>
      <c r="V51" s="6">
        <f>IF(ISERROR(VLOOKUP($A51,'Import OffPeak'!$A$3:AA$99,22,FALSE)-VLOOKUP($A51,'Import OffPeak change'!$A$106:AA$202,22,FALSE)),0,(VLOOKUP($A51,'Import OffPeak'!$A$3:AA$99,22,FALSE)-VLOOKUP($A51,'Import OffPeak change'!$A$106:AA$202,22,FALSE)))</f>
        <v>0</v>
      </c>
      <c r="W51" s="6">
        <f>IF(ISERROR(VLOOKUP($A51,'Import OffPeak'!$A$3:AB$99,23,FALSE)-VLOOKUP($A51,'Import OffPeak change'!$A$106:AB$202,23,FALSE)),0,(VLOOKUP($A51,'Import OffPeak'!$A$3:AB$99,23,FALSE)-VLOOKUP($A51,'Import OffPeak change'!$A$106:AB$202,23,FALSE)))</f>
        <v>0</v>
      </c>
      <c r="X51" s="6">
        <f>IF(ISERROR(VLOOKUP($A51,'Import OffPeak'!$A$3:AC$99,24,FALSE)-VLOOKUP($A51,'Import OffPeak change'!$A$106:AC$202,24,FALSE)),0,(VLOOKUP($A51,'Import OffPeak'!$A$3:AC$99,24,FALSE)-VLOOKUP($A51,'Import OffPeak change'!$A$106:AC$202,24,FALSE)))</f>
        <v>0</v>
      </c>
      <c r="Y51" s="6">
        <f>IF(ISERROR(VLOOKUP($A51,'Import OffPeak'!$A$3:AD$99,25,FALSE)-VLOOKUP($A51,'Import OffPeak change'!$A$106:AD$202,25,FALSE)),0,(VLOOKUP($A51,'Import OffPeak'!$A$3:AD$99,25,FALSE)-VLOOKUP($A51,'Import OffPeak change'!$A$106:AD$202,25,FALSE)))</f>
        <v>0</v>
      </c>
      <c r="Z51" s="6">
        <f>IF(ISERROR(VLOOKUP($A51,'Import OffPeak'!$A$3:AE$99,26,FALSE)-VLOOKUP($A51,'Import OffPeak change'!$A$106:AE$202,26,FALSE)),0,(VLOOKUP($A51,'Import OffPeak'!$A$3:AE$99,26,FALSE)-VLOOKUP($A51,'Import OffPeak change'!$A$106:AE$202,26,FALSE)))</f>
        <v>0</v>
      </c>
      <c r="AA51" s="6">
        <f>IF(ISERROR(VLOOKUP($A51,'Import OffPeak'!$A$3:AF$99,27,FALSE)-VLOOKUP($A51,'Import OffPeak change'!$A$106:AF$202,27,FALSE)),0,(VLOOKUP($A51,'Import OffPeak'!$A$3:AF$99,27,FALSE)-VLOOKUP($A51,'Import OffPeak change'!$A$106:AF$202,27,FALSE)))</f>
        <v>0</v>
      </c>
      <c r="AB51" s="6">
        <f>IF(ISERROR(VLOOKUP($A51,'Import OffPeak'!$A$3:AG$99,28,FALSE)-VLOOKUP($A51,'Import OffPeak change'!$A$106:AG$202,28,FALSE)),0,(VLOOKUP($A51,'Import OffPeak'!$A$3:AG$99,28,FALSE)-VLOOKUP($A51,'Import OffPeak change'!$A$106:AG$202,28,FALSE)))</f>
        <v>0</v>
      </c>
      <c r="AC51" s="6">
        <f>IF(ISERROR(VLOOKUP($A51,'Import OffPeak'!$A$3:AH$99,29,FALSE)-VLOOKUP($A51,'Import OffPeak change'!$A$106:AH$202,29,FALSE)),0,(VLOOKUP($A51,'Import OffPeak'!$A$3:AH$99,29,FALSE)-VLOOKUP($A51,'Import OffPeak change'!$A$106:AH$202,29,FALSE)))</f>
        <v>0</v>
      </c>
      <c r="AD51" s="6">
        <f>IF(ISERROR(VLOOKUP($A51,'Import OffPeak'!$A$3:AI$99,30,FALSE)-VLOOKUP($A51,'Import OffPeak change'!$A$106:AI$202,30,FALSE)),0,(VLOOKUP($A51,'Import OffPeak'!$A$3:AI$99,30,FALSE)-VLOOKUP($A51,'Import OffPeak change'!$A$106:AI$202,30,FALSE)))</f>
        <v>0</v>
      </c>
      <c r="AE51" s="6">
        <f>IF(ISERROR(VLOOKUP($A51,'Import OffPeak'!$A$3:AJ$99,31,FALSE)-VLOOKUP($A51,'Import OffPeak change'!$A$106:AJ$202,31,FALSE)),0,(VLOOKUP($A51,'Import OffPeak'!$A$3:AJ$99,31,FALSE)-VLOOKUP($A51,'Import OffPeak change'!$A$106:AJ$202,31,FALSE)))</f>
        <v>0</v>
      </c>
      <c r="AF51" s="6">
        <f>IF(ISERROR(VLOOKUP($A51,'Import OffPeak'!$A$3:AK$99,32,FALSE)-VLOOKUP($A51,'Import OffPeak change'!$A$106:AK$202,32,FALSE)),0,(VLOOKUP($A51,'Import OffPeak'!$A$3:AK$99,32,FALSE)-VLOOKUP($A51,'Import OffPeak change'!$A$106:AK$202,32,FALSE)))</f>
        <v>0</v>
      </c>
      <c r="AG51" s="6">
        <f>IF(ISERROR(VLOOKUP($A51,'Import OffPeak'!$A$3:AL$99,33,FALSE)-VLOOKUP($A51,'Import OffPeak change'!$A$106:AL$202,33,FALSE)),0,(VLOOKUP($A51,'Import OffPeak'!$A$3:AL$99,33,FALSE)-VLOOKUP($A51,'Import OffPeak change'!$A$106:AL$202,33,FALSE)))</f>
        <v>0</v>
      </c>
      <c r="AH51" s="6">
        <f>IF(ISERROR(VLOOKUP($A51,'Import OffPeak'!$A$3:AM$99,34,FALSE)-VLOOKUP($A51,'Import OffPeak change'!$A$106:AM$202,34,FALSE)),0,(VLOOKUP($A51,'Import OffPeak'!$A$3:AM$99,34,FALSE)-VLOOKUP($A51,'Import OffPeak change'!$A$106:AM$202,34,FALSE)))</f>
        <v>0</v>
      </c>
      <c r="AI51" s="6">
        <f>IF(ISERROR(VLOOKUP($A51,'Import OffPeak'!$A$3:AN$99,35,FALSE)-VLOOKUP($A51,'Import OffPeak change'!$A$106:AN$202,35,FALSE)),0,(VLOOKUP($A51,'Import OffPeak'!$A$3:AN$99,35,FALSE)-VLOOKUP($A51,'Import OffPeak change'!$A$106:AN$202,35,FALSE)))</f>
        <v>0</v>
      </c>
      <c r="AJ51" s="6">
        <f>IF(ISERROR(VLOOKUP($A51,'Import OffPeak'!$A$3:AO$99,36,FALSE)-VLOOKUP($A51,'Import OffPeak change'!$A$106:AO$202,36,FALSE)),0,(VLOOKUP($A51,'Import OffPeak'!$A$3:AO$99,36,FALSE)-VLOOKUP($A51,'Import OffPeak change'!$A$106:AO$202,36,FALSE)))</f>
        <v>0</v>
      </c>
      <c r="AK51" s="6">
        <f>IF(ISERROR(VLOOKUP($A51,'Import OffPeak'!$A$3:AP$99,37,FALSE)-VLOOKUP($A51,'Import OffPeak change'!$A$106:AP$202,37,FALSE)),0,(VLOOKUP($A51,'Import OffPeak'!$A$3:AP$99,37,FALSE)-VLOOKUP($A51,'Import OffPeak change'!$A$106:AP$202,37,FALSE)))</f>
        <v>0</v>
      </c>
      <c r="AL51" s="6">
        <f>IF(ISERROR(VLOOKUP($A51,'Import OffPeak'!$A$3:AQ$99,38,FALSE)-VLOOKUP($A51,'Import OffPeak change'!$A$106:AQ$202,38,FALSE)),0,(VLOOKUP($A51,'Import OffPeak'!$A$3:AQ$99,38,FALSE)-VLOOKUP($A51,'Import OffPeak change'!$A$106:AQ$202,38,FALSE)))</f>
        <v>0</v>
      </c>
      <c r="AM51" s="6">
        <f>IF(ISERROR(VLOOKUP($A51,'Import OffPeak'!$A$3:AR$99,39,FALSE)-VLOOKUP($A51,'Import OffPeak change'!$A$106:AR$202,39,FALSE)),0,(VLOOKUP($A51,'Import OffPeak'!$A$3:AR$99,39,FALSE)-VLOOKUP($A51,'Import OffPeak change'!$A$106:AR$202,39,FALSE)))</f>
        <v>0</v>
      </c>
      <c r="AN51" s="6">
        <f>IF(ISERROR(VLOOKUP($A51,'Import OffPeak'!$A$3:AS$99,40,FALSE)-VLOOKUP($A51,'Import OffPeak change'!$A$106:AS$202,40,FALSE)),0,(VLOOKUP($A51,'Import OffPeak'!$A$3:AS$99,40,FALSE)-VLOOKUP($A51,'Import OffPeak change'!$A$106:AS$202,40,FALSE)))</f>
        <v>0</v>
      </c>
      <c r="AO51" s="6">
        <f>IF(ISERROR(VLOOKUP($A51,'Import OffPeak'!$A$3:AT$99,41,FALSE)-VLOOKUP($A51,'Import OffPeak change'!$A$106:AT$202,41,FALSE)),0,(VLOOKUP($A51,'Import OffPeak'!$A$3:AT$99,41,FALSE)-VLOOKUP($A51,'Import OffPeak change'!$A$106:AT$202,41,FALSE)))</f>
        <v>0</v>
      </c>
      <c r="AP51" s="6">
        <f>IF(ISERROR(VLOOKUP($A51,'Import OffPeak'!$A$3:AU$99,42,FALSE)-VLOOKUP($A51,'Import OffPeak change'!$A$106:AU$202,42,FALSE)),0,(VLOOKUP($A51,'Import OffPeak'!$A$3:AU$99,42,FALSE)-VLOOKUP($A51,'Import OffPeak change'!$A$106:AU$202,42,FALSE)))</f>
        <v>0</v>
      </c>
      <c r="AQ51" s="6">
        <f>IF(ISERROR(VLOOKUP($A51,'Import OffPeak'!$A$3:AV$99,43,FALSE)-VLOOKUP($A51,'Import OffPeak change'!$A$106:AV$202,43,FALSE)),0,(VLOOKUP($A51,'Import OffPeak'!$A$3:AV$99,43,FALSE)-VLOOKUP($A51,'Import OffPeak change'!$A$106:AV$202,43,FALSE)))</f>
        <v>0</v>
      </c>
      <c r="AR51" s="6">
        <f>IF(ISERROR(VLOOKUP($A51,'Import OffPeak'!$A$3:AW$99,44,FALSE)-VLOOKUP($A51,'Import OffPeak change'!$A$106:AW$202,44,FALSE)),0,(VLOOKUP($A51,'Import OffPeak'!$A$3:AW$99,44,FALSE)-VLOOKUP($A51,'Import OffPeak change'!$A$106:AW$202,44,FALSE)))</f>
        <v>0</v>
      </c>
      <c r="AS51" s="6">
        <f>IF(ISERROR(VLOOKUP($A51,'Import OffPeak'!$A$3:AX$99,45,FALSE)-VLOOKUP($A51,'Import OffPeak change'!$A$106:AX$202,45,FALSE)),0,(VLOOKUP($A51,'Import OffPeak'!$A$3:AX$99,45,FALSE)-VLOOKUP($A51,'Import OffPeak change'!$A$106:AX$202,45,FALSE)))</f>
        <v>0</v>
      </c>
      <c r="AT51" s="6">
        <f>IF(ISERROR(VLOOKUP($A51,'Import OffPeak'!$A$3:AY$99,46,FALSE)-VLOOKUP($A51,'Import OffPeak change'!$A$106:AY$202,46,FALSE)),0,(VLOOKUP($A51,'Import OffPeak'!$A$3:AY$99,46,FALSE)-VLOOKUP($A51,'Import OffPeak change'!$A$106:AY$202,46,FALSE)))</f>
        <v>0</v>
      </c>
      <c r="AU51" s="6">
        <f>IF(ISERROR(VLOOKUP($A51,'Import OffPeak'!$A$3:AZ$99,47,FALSE)-VLOOKUP($A51,'Import OffPeak change'!$A$106:AZ$202,47,FALSE)),0,(VLOOKUP($A51,'Import OffPeak'!$A$3:AZ$99,47,FALSE)-VLOOKUP($A51,'Import OffPeak change'!$A$106:AZ$202,47,FALSE)))</f>
        <v>0</v>
      </c>
      <c r="AV51" s="6">
        <f>IF(ISERROR(VLOOKUP($A51,'Import OffPeak'!$A$3:BA$99,48,FALSE)-VLOOKUP($A51,'Import OffPeak change'!$A$106:BA$202,48,FALSE)),0,(VLOOKUP($A51,'Import OffPeak'!$A$3:BA$99,48,FALSE)-VLOOKUP($A51,'Import OffPeak change'!$A$106:BA$202,48,FALSE)))</f>
        <v>0</v>
      </c>
      <c r="AW51" s="6">
        <f>IF(ISERROR(VLOOKUP($A51,'Import OffPeak'!$A$3:BB$99,49,FALSE)-VLOOKUP($A51,'Import OffPeak change'!$A$106:BB$202,49,FALSE)),0,(VLOOKUP($A51,'Import OffPeak'!$A$3:BB$99,49,FALSE)-VLOOKUP($A51,'Import OffPeak change'!$A$106:BB$202,49,FALSE)))</f>
        <v>0</v>
      </c>
      <c r="AX51" s="6">
        <f>IF(ISERROR(VLOOKUP($A51,'Import OffPeak'!$A$3:BC$99,50,FALSE)-VLOOKUP($A51,'Import OffPeak change'!$A$106:BC$202,50,FALSE)),0,(VLOOKUP($A51,'Import OffPeak'!$A$3:BC$99,50,FALSE)-VLOOKUP($A51,'Import OffPeak change'!$A$106:BC$202,50,FALSE)))</f>
        <v>0</v>
      </c>
      <c r="AY51" s="6">
        <f>IF(ISERROR(VLOOKUP($A51,'Import OffPeak'!$A$3:BD$99,51,FALSE)-VLOOKUP($A51,'Import OffPeak change'!$A$106:BD$202,51,FALSE)),0,(VLOOKUP($A51,'Import OffPeak'!$A$3:BD$99,51,FALSE)-VLOOKUP($A51,'Import OffPeak change'!$A$106:BD$202,51,FALSE)))</f>
        <v>0</v>
      </c>
      <c r="AZ51" s="6">
        <f>IF(ISERROR(VLOOKUP($A51,'Import OffPeak'!$A$3:BE$99,52,FALSE)-VLOOKUP($A51,'Import OffPeak change'!$A$106:BE$202,52,FALSE)),0,(VLOOKUP($A51,'Import OffPeak'!$A$3:BE$99,52,FALSE)-VLOOKUP($A51,'Import OffPeak change'!$A$106:BE$202,52,FALSE)))</f>
        <v>0</v>
      </c>
      <c r="BA51" s="6">
        <f>IF(ISERROR(VLOOKUP($A51,'Import OffPeak'!$A$3:BF$99,53,FALSE)-VLOOKUP($A51,'Import OffPeak change'!$A$106:BF$202,53,FALSE)),0,(VLOOKUP($A51,'Import OffPeak'!$A$3:BF$99,53,FALSE)-VLOOKUP($A51,'Import OffPeak change'!$A$106:BF$202,53,FALSE)))</f>
        <v>0</v>
      </c>
      <c r="BB51" s="6">
        <f>IF(ISERROR(VLOOKUP($A51,'Import OffPeak'!$A$3:BG$99,54,FALSE)-VLOOKUP($A51,'Import OffPeak change'!$A$106:BG$202,54,FALSE)),0,(VLOOKUP($A51,'Import OffPeak'!$A$3:BG$99,54,FALSE)-VLOOKUP($A51,'Import OffPeak change'!$A$106:BG$202,54,FALSE)))</f>
        <v>0</v>
      </c>
      <c r="BC51" s="6">
        <f>IF(ISERROR(VLOOKUP($A51,'Import OffPeak'!$A$3:BH$99,55,FALSE)-VLOOKUP($A51,'Import OffPeak change'!$A$106:BH$202,55,FALSE)),0,(VLOOKUP($A51,'Import OffPeak'!$A$3:BH$99,55,FALSE)-VLOOKUP($A51,'Import OffPeak change'!$A$106:BH$202,55,FALSE)))</f>
        <v>0</v>
      </c>
      <c r="BD51" s="6">
        <f>IF(ISERROR(VLOOKUP($A51,'Import OffPeak'!$A$3:BI$99,56,FALSE)-VLOOKUP($A51,'Import OffPeak change'!$A$106:BI$202,56,FALSE)),0,(VLOOKUP($A51,'Import OffPeak'!$A$3:BI$99,56,FALSE)-VLOOKUP($A51,'Import OffPeak change'!$A$106:BI$202,56,FALSE)))</f>
        <v>0</v>
      </c>
      <c r="BE51" s="6">
        <f>IF(ISERROR(VLOOKUP($A51,'Import OffPeak'!$A$3:BJ$99,57,FALSE)-VLOOKUP($A51,'Import OffPeak change'!$A$106:BJ$202,57,FALSE)),0,(VLOOKUP($A51,'Import OffPeak'!$A$3:BJ$99,57,FALSE)-VLOOKUP($A51,'Import OffPeak change'!$A$106:BJ$202,57,FALSE)))</f>
        <v>0</v>
      </c>
      <c r="BF51" s="6">
        <f>IF(ISERROR(VLOOKUP($A51,'Import OffPeak'!$A$3:BK$99,58,FALSE)-VLOOKUP($A51,'Import OffPeak change'!$A$106:BK$202,58,FALSE)),0,(VLOOKUP($A51,'Import OffPeak'!$A$3:BK$99,58,FALSE)-VLOOKUP($A51,'Import OffPeak change'!$A$106:BK$202,58,FALSE)))</f>
        <v>0</v>
      </c>
      <c r="BG51" s="6">
        <f>IF(ISERROR(VLOOKUP($A51,'Import OffPeak'!$A$3:BL$99,59,FALSE)-VLOOKUP($A51,'Import OffPeak change'!$A$106:BL$202,59,FALSE)),0,(VLOOKUP($A51,'Import OffPeak'!$A$3:BL$99,59,FALSE)-VLOOKUP($A51,'Import OffPeak change'!$A$106:BL$202,59,FALSE)))</f>
        <v>0</v>
      </c>
      <c r="BH51" s="6">
        <f>IF(ISERROR(VLOOKUP($A51,'Import OffPeak'!$A$3:BM$99,60,FALSE)-VLOOKUP($A51,'Import OffPeak change'!$A$106:BM$202,60,FALSE)),0,(VLOOKUP($A51,'Import OffPeak'!$A$3:BM$99,60,FALSE)-VLOOKUP($A51,'Import OffPeak change'!$A$106:BM$202,60,FALSE)))</f>
        <v>0</v>
      </c>
      <c r="BI51" s="6">
        <f>IF(ISERROR(VLOOKUP($A51,'Import OffPeak'!$A$3:BN$99,61,FALSE)-VLOOKUP($A51,'Import OffPeak change'!$A$106:BN$202,61,FALSE)),0,(VLOOKUP($A51,'Import OffPeak'!$A$3:BN$99,61,FALSE)-VLOOKUP($A51,'Import OffPeak change'!$A$106:BN$202,61,FALSE)))</f>
        <v>0</v>
      </c>
      <c r="BJ51" s="6">
        <f>IF(ISERROR(VLOOKUP($A51,'Import OffPeak'!$A$3:BO$99,62,FALSE)-VLOOKUP($A51,'Import OffPeak change'!$A$106:BO$202,62,FALSE)),0,(VLOOKUP($A51,'Import OffPeak'!$A$3:BO$99,62,FALSE)-VLOOKUP($A51,'Import OffPeak change'!$A$106:BO$202,62,FALSE)))</f>
        <v>0</v>
      </c>
      <c r="BK51" s="6">
        <f>IF(ISERROR(VLOOKUP($A51,'Import OffPeak'!$A$3:BP$99,63,FALSE)-VLOOKUP($A51,'Import OffPeak change'!$A$106:BP$202,63,FALSE)),0,(VLOOKUP($A51,'Import OffPeak'!$A$3:BP$99,63,FALSE)-VLOOKUP($A51,'Import OffPeak change'!$A$106:BP$202,63,FALSE)))</f>
        <v>0</v>
      </c>
      <c r="BL51" s="6">
        <f>IF(ISERROR(VLOOKUP($A51,'Import OffPeak'!$A$3:BQ$99,64,FALSE)-VLOOKUP($A51,'Import OffPeak change'!$A$106:BQ$202,64,FALSE)),0,(VLOOKUP($A51,'Import OffPeak'!$A$3:BQ$99,64,FALSE)-VLOOKUP($A51,'Import OffPeak change'!$A$106:BQ$202,64,FALSE)))</f>
        <v>0</v>
      </c>
      <c r="BM51" s="6">
        <f>IF(ISERROR(VLOOKUP($A51,'Import OffPeak'!$A$3:BR$99,65,FALSE)-VLOOKUP($A51,'Import OffPeak change'!$A$106:BR$202,65,FALSE)),0,(VLOOKUP($A51,'Import OffPeak'!$A$3:BR$99,65,FALSE)-VLOOKUP($A51,'Import OffPeak change'!$A$106:BR$202,65,FALSE)))</f>
        <v>0</v>
      </c>
      <c r="BN51" s="6">
        <f>IF(ISERROR(VLOOKUP($A51,'Import OffPeak'!$A$3:BS$99,66,FALSE)-VLOOKUP($A51,'Import OffPeak change'!$A$106:BS$202,66,FALSE)),0,(VLOOKUP($A51,'Import OffPeak'!$A$3:BS$99,66,FALSE)-VLOOKUP($A51,'Import OffPeak change'!$A$106:BS$202,66,FALSE)))</f>
        <v>0</v>
      </c>
      <c r="BO51" s="6">
        <f>IF(ISERROR(VLOOKUP($A51,'Import OffPeak'!$A$3:BT$99,67,FALSE)-VLOOKUP($A51,'Import OffPeak change'!$A$106:BT$202,67,FALSE)),0,(VLOOKUP($A51,'Import OffPeak'!$A$3:BT$99,67,FALSE)-VLOOKUP($A51,'Import OffPeak change'!$A$106:BT$202,67,FALSE)))</f>
        <v>0</v>
      </c>
      <c r="BP51" s="6">
        <f>IF(ISERROR(VLOOKUP($A51,'Import OffPeak'!$A$3:BU$99,68,FALSE)-VLOOKUP($A51,'Import OffPeak change'!$A$106:BU$202,68,FALSE)),0,(VLOOKUP($A51,'Import OffPeak'!$A$3:BU$99,68,FALSE)-VLOOKUP($A51,'Import OffPeak change'!$A$106:BU$202,68,FALSE)))</f>
        <v>0</v>
      </c>
      <c r="BQ51" s="6">
        <f>IF(ISERROR(VLOOKUP($A51,'Import OffPeak'!$A$3:BV$99,69,FALSE)-VLOOKUP($A51,'Import OffPeak change'!$A$106:BV$202,69,FALSE)),0,(VLOOKUP($A51,'Import OffPeak'!$A$3:BV$99,69,FALSE)-VLOOKUP($A51,'Import OffPeak change'!$A$106:BV$202,69,FALSE)))</f>
        <v>0</v>
      </c>
      <c r="BR51" s="6">
        <f>IF(ISERROR(VLOOKUP($A51,'Import OffPeak'!$A$3:BW$99,70,FALSE)-VLOOKUP($A51,'Import OffPeak change'!$A$106:BW$202,70,FALSE)),0,(VLOOKUP($A51,'Import OffPeak'!$A$3:BW$99,70,FALSE)-VLOOKUP($A51,'Import OffPeak change'!$A$106:BW$202,70,FALSE)))</f>
        <v>0</v>
      </c>
      <c r="BS51" s="6">
        <f>IF(ISERROR(VLOOKUP($A51,'Import OffPeak'!$A$3:BX$99,71,FALSE)-VLOOKUP($A51,'Import OffPeak change'!$A$106:BX$202,71,FALSE)),0,(VLOOKUP($A51,'Import OffPeak'!$A$3:BX$99,71,FALSE)-VLOOKUP($A51,'Import OffPeak change'!$A$106:BX$202,71,FALSE)))</f>
        <v>0</v>
      </c>
      <c r="BT51" s="6">
        <f>IF(ISERROR(VLOOKUP($A51,'Import OffPeak'!$A$3:BY$99,72,FALSE)-VLOOKUP($A51,'Import OffPeak change'!$A$106:BY$202,72,FALSE)),0,(VLOOKUP($A51,'Import OffPeak'!$A$3:BY$99,72,FALSE)-VLOOKUP($A51,'Import OffPeak change'!$A$106:BY$202,72,FALSE)))</f>
        <v>0</v>
      </c>
      <c r="BU51" s="6">
        <f>IF(ISERROR(VLOOKUP($A51,'Import OffPeak'!$A$3:BZ$99,73,FALSE)-VLOOKUP($A51,'Import OffPeak change'!$A$106:BZ$202,73,FALSE)),0,(VLOOKUP($A51,'Import OffPeak'!$A$3:BZ$99,73,FALSE)-VLOOKUP($A51,'Import OffPeak change'!$A$106:BZ$202,73,FALSE)))</f>
        <v>0</v>
      </c>
      <c r="BV51" s="6">
        <f>IF(ISERROR(VLOOKUP($A51,'Import OffPeak'!$A$3:CA$99,74,FALSE)-VLOOKUP($A51,'Import OffPeak change'!$A$106:CA$202,74,FALSE)),0,(VLOOKUP($A51,'Import OffPeak'!$A$3:CA$99,74,FALSE)-VLOOKUP($A51,'Import OffPeak change'!$A$106:CA$202,74,FALSE)))</f>
        <v>0</v>
      </c>
      <c r="BW51" s="6">
        <f>IF(ISERROR(VLOOKUP($A51,'Import OffPeak'!$A$3:CB$99,75,FALSE)-VLOOKUP($A51,'Import OffPeak change'!$A$106:CB$202,75,FALSE)),0,(VLOOKUP($A51,'Import OffPeak'!$A$3:CB$99,75,FALSE)-VLOOKUP($A51,'Import OffPeak change'!$A$106:CB$202,75,FALSE)))</f>
        <v>0</v>
      </c>
      <c r="BX51" s="6">
        <f>IF(ISERROR(VLOOKUP($A51,'Import OffPeak'!$A$3:CC$99,76,FALSE)-VLOOKUP($A51,'Import OffPeak change'!$A$106:CC$202,76,FALSE)),0,(VLOOKUP($A51,'Import OffPeak'!$A$3:CC$99,76,FALSE)-VLOOKUP($A51,'Import OffPeak change'!$A$106:CC$202,76,FALSE)))</f>
        <v>0</v>
      </c>
      <c r="BY51" s="6">
        <f>IF(ISERROR(VLOOKUP($A51,'Import OffPeak'!$A$3:CD$99,77,FALSE)-VLOOKUP($A51,'Import OffPeak change'!$A$106:CD$202,77,FALSE)),0,(VLOOKUP($A51,'Import OffPeak'!$A$3:CD$99,77,FALSE)-VLOOKUP($A51,'Import OffPeak change'!$A$106:CD$202,77,FALSE)))</f>
        <v>0</v>
      </c>
      <c r="BZ51" s="6">
        <f>IF(ISERROR(VLOOKUP($A51,'Import OffPeak'!$A$3:CE$99,78,FALSE)-VLOOKUP($A51,'Import OffPeak change'!$A$106:CE$202,78,FALSE)),0,(VLOOKUP($A51,'Import OffPeak'!$A$3:CE$99,78,FALSE)-VLOOKUP($A51,'Import OffPeak change'!$A$106:CE$202,78,FALSE)))</f>
        <v>0</v>
      </c>
      <c r="CA51" s="6">
        <f>IF(ISERROR(VLOOKUP($A51,'Import OffPeak'!$A$3:CF$99,79,FALSE)-VLOOKUP($A51,'Import OffPeak change'!$A$106:CF$202,79,FALSE)),0,(VLOOKUP($A51,'Import OffPeak'!$A$3:CF$99,79,FALSE)-VLOOKUP($A51,'Import OffPeak change'!$A$106:CF$202,79,FALSE)))</f>
        <v>0</v>
      </c>
      <c r="CB51" s="6">
        <f>IF(ISERROR(VLOOKUP($A51,'Import OffPeak'!$A$3:CG$99,80,FALSE)-VLOOKUP($A51,'Import OffPeak change'!$A$106:CG$202,80,FALSE)),0,(VLOOKUP($A51,'Import OffPeak'!$A$3:CG$99,80,FALSE)-VLOOKUP($A51,'Import OffPeak change'!$A$106:CG$202,80,FALSE)))</f>
        <v>0</v>
      </c>
      <c r="CC51" s="6">
        <f>IF(ISERROR(VLOOKUP($A51,'Import OffPeak'!$A$3:CH$99,81,FALSE)-VLOOKUP($A51,'Import OffPeak change'!$A$106:CH$202,81,FALSE)),0,(VLOOKUP($A51,'Import OffPeak'!$A$3:CH$99,81,FALSE)-VLOOKUP($A51,'Import OffPeak change'!$A$106:CH$202,81,FALSE)))</f>
        <v>0</v>
      </c>
      <c r="CD51" s="6">
        <f>IF(ISERROR(VLOOKUP($A51,'Import OffPeak'!$A$3:CI$99,82,FALSE)-VLOOKUP($A51,'Import OffPeak change'!$A$106:CI$202,82,FALSE)),0,(VLOOKUP($A51,'Import OffPeak'!$A$3:CI$99,82,FALSE)-VLOOKUP($A51,'Import OffPeak change'!$A$106:CI$202,82,FALSE)))</f>
        <v>0</v>
      </c>
      <c r="CE51" s="6">
        <f>IF(ISERROR(VLOOKUP($A51,'Import OffPeak'!$A$3:CJ$99,83,FALSE)-VLOOKUP($A51,'Import OffPeak change'!$A$106:CJ$202,83,FALSE)),0,(VLOOKUP($A51,'Import OffPeak'!$A$3:CJ$99,83,FALSE)-VLOOKUP($A51,'Import OffPeak change'!$A$106:CJ$202,83,FALSE)))</f>
        <v>0</v>
      </c>
      <c r="CF51" s="6">
        <f>IF(ISERROR(VLOOKUP($A51,'Import OffPeak'!$A$3:CK$99,84,FALSE)-VLOOKUP($A51,'Import OffPeak change'!$A$106:CK$202,84,FALSE)),0,(VLOOKUP($A51,'Import OffPeak'!$A$3:CK$99,84,FALSE)-VLOOKUP($A51,'Import OffPeak change'!$A$106:CK$202,84,FALSE)))</f>
        <v>0</v>
      </c>
      <c r="CG51" s="6">
        <f>IF(ISERROR(VLOOKUP($A51,'Import OffPeak'!$A$3:CL$99,85,FALSE)-VLOOKUP($A51,'Import OffPeak change'!$A$106:CL$202,85,FALSE)),0,(VLOOKUP($A51,'Import OffPeak'!$A$3:CL$99,85,FALSE)-VLOOKUP($A51,'Import OffPeak change'!$A$106:CL$202,85,FALSE)))</f>
        <v>0</v>
      </c>
      <c r="CH51" s="6">
        <f>IF(ISERROR(VLOOKUP($A51,'Import OffPeak'!$A$3:CM$99,86,FALSE)-VLOOKUP($A51,'Import OffPeak change'!$A$106:CM$202,86,FALSE)),0,(VLOOKUP($A51,'Import OffPeak'!$A$3:CM$99,86,FALSE)-VLOOKUP($A51,'Import OffPeak change'!$A$106:CM$202,86,FALSE)))</f>
        <v>0</v>
      </c>
      <c r="CI51" s="6">
        <f>IF(ISERROR(VLOOKUP($A51,'Import OffPeak'!$A$3:CN$99,87,FALSE)-VLOOKUP($A51,'Import OffPeak change'!$A$106:CN$202,87,FALSE)),0,(VLOOKUP($A51,'Import OffPeak'!$A$3:CN$99,87,FALSE)-VLOOKUP($A51,'Import OffPeak change'!$A$106:CN$202,87,FALSE)))</f>
        <v>0</v>
      </c>
      <c r="CJ51" s="6">
        <f>IF(ISERROR(VLOOKUP($A51,'Import OffPeak'!$A$3:CO$99,88,FALSE)-VLOOKUP($A51,'Import OffPeak change'!$A$106:CO$202,88,FALSE)),0,(VLOOKUP($A51,'Import OffPeak'!$A$3:CO$99,88,FALSE)-VLOOKUP($A51,'Import OffPeak change'!$A$106:CO$202,88,FALSE)))</f>
        <v>0</v>
      </c>
      <c r="CK51" s="6">
        <f>IF(ISERROR(VLOOKUP($A51,'Import OffPeak'!$A$3:CP$99,89,FALSE)-VLOOKUP($A51,'Import OffPeak change'!$A$106:CP$202,89,FALSE)),0,(VLOOKUP($A51,'Import OffPeak'!$A$3:CP$99,89,FALSE)-VLOOKUP($A51,'Import OffPeak change'!$A$106:CP$202,89,FALSE)))</f>
        <v>0</v>
      </c>
      <c r="CL51" s="6">
        <f>IF(ISERROR(VLOOKUP($A51,'Import OffPeak'!$A$3:CQ$99,90,FALSE)-VLOOKUP($A51,'Import OffPeak change'!$A$106:CQ$202,90,FALSE)),0,(VLOOKUP($A51,'Import OffPeak'!$A$3:CQ$99,90,FALSE)-VLOOKUP($A51,'Import OffPeak change'!$A$106:CQ$202,90,FALSE)))</f>
        <v>0</v>
      </c>
      <c r="CM51" s="6">
        <f>IF(ISERROR(VLOOKUP($A51,'Import OffPeak'!$A$3:CR$99,91,FALSE)-VLOOKUP($A51,'Import OffPeak change'!$A$106:CR$202,91,FALSE)),0,(VLOOKUP($A51,'Import OffPeak'!$A$3:CR$99,91,FALSE)-VLOOKUP($A51,'Import OffPeak change'!$A$106:CR$202,91,FALSE)))</f>
        <v>0</v>
      </c>
      <c r="CN51" s="6">
        <f>IF(ISERROR(VLOOKUP($A51,'Import OffPeak'!$A$3:CS$99,92,FALSE)-VLOOKUP($A51,'Import OffPeak change'!$A$106:CS$202,92,FALSE)),0,(VLOOKUP($A51,'Import OffPeak'!$A$3:CS$99,92,FALSE)-VLOOKUP($A51,'Import OffPeak change'!$A$106:CS$202,92,FALSE)))</f>
        <v>0</v>
      </c>
      <c r="CO51" s="6">
        <f>IF(ISERROR(VLOOKUP($A51,'Import OffPeak'!$A$3:CT$99,93,FALSE)-VLOOKUP($A51,'Import OffPeak change'!$A$106:CT$202,93,FALSE)),0,(VLOOKUP($A51,'Import OffPeak'!$A$3:CT$99,93,FALSE)-VLOOKUP($A51,'Import OffPeak change'!$A$106:CT$202,93,FALSE)))</f>
        <v>0</v>
      </c>
      <c r="CP51" s="6">
        <f>IF(ISERROR(VLOOKUP($A51,'Import OffPeak'!$A$3:CU$99,94,FALSE)-VLOOKUP($A51,'Import OffPeak change'!$A$106:CU$202,94,FALSE)),0,(VLOOKUP($A51,'Import OffPeak'!$A$3:CU$99,94,FALSE)-VLOOKUP($A51,'Import OffPeak change'!$A$106:CU$202,94,FALSE)))</f>
        <v>0</v>
      </c>
      <c r="CQ51" s="6">
        <f>IF(ISERROR(VLOOKUP($A51,'Import OffPeak'!$A$3:CV$99,95,FALSE)-VLOOKUP($A51,'Import OffPeak change'!$A$106:CV$202,95,FALSE)),0,(VLOOKUP($A51,'Import OffPeak'!$A$3:CV$99,95,FALSE)-VLOOKUP($A51,'Import OffPeak change'!$A$106:CV$202,95,FALSE)))</f>
        <v>0</v>
      </c>
      <c r="CR51" s="6">
        <f>IF(ISERROR(VLOOKUP($A51,'Import OffPeak'!$A$3:CW$99,96,FALSE)-VLOOKUP($A51,'Import OffPeak change'!$A$106:CW$202,96,FALSE)),0,(VLOOKUP($A51,'Import OffPeak'!$A$3:CW$99,96,FALSE)-VLOOKUP($A51,'Import OffPeak change'!$A$106:CW$202,96,FALSE)))</f>
        <v>0</v>
      </c>
      <c r="CS51" s="6">
        <f>IF(ISERROR(VLOOKUP($A51,'Import OffPeak'!$A$3:CX$99,97,FALSE)-VLOOKUP($A51,'Import OffPeak change'!$A$106:CX$202,97,FALSE)),0,(VLOOKUP($A51,'Import OffPeak'!$A$3:CX$99,97,FALSE)-VLOOKUP($A51,'Import OffPeak change'!$A$106:CX$202,97,FALSE)))</f>
        <v>0</v>
      </c>
      <c r="CT51" s="6">
        <f>IF(ISERROR(VLOOKUP($A51,'Import OffPeak'!$A$3:CY$99,98,FALSE)-VLOOKUP($A51,'Import OffPeak change'!$A$106:CY$202,98,FALSE)),0,(VLOOKUP($A51,'Import OffPeak'!$A$3:CY$99,98,FALSE)-VLOOKUP($A51,'Import OffPeak change'!$A$106:CY$202,98,FALSE)))</f>
        <v>0</v>
      </c>
      <c r="CU51" s="6">
        <f>IF(ISERROR(VLOOKUP($A51,'Import OffPeak'!$A$3:CZ$99,99,FALSE)-VLOOKUP($A51,'Import OffPeak change'!$A$106:CZ$202,99,FALSE)),0,(VLOOKUP($A51,'Import OffPeak'!$A$3:CZ$99,99,FALSE)-VLOOKUP($A51,'Import OffPeak change'!$A$106:CZ$202,99,FALSE)))</f>
        <v>0</v>
      </c>
      <c r="CV51" s="6">
        <f>IF(ISERROR(VLOOKUP($A51,'Import OffPeak'!$A$3:DA$99,100,FALSE)-VLOOKUP($A51,'Import OffPeak change'!$A$106:DA$202,100,FALSE)),0,(VLOOKUP($A51,'Import OffPeak'!$A$3:DA$99,100,FALSE)-VLOOKUP($A51,'Import OffPeak change'!$A$106:DA$202,100,FALSE)))</f>
        <v>0</v>
      </c>
      <c r="CW51" s="6">
        <f>IF(ISERROR(VLOOKUP($A51,'Import OffPeak'!$A$3:DB$99,101,FALSE)-VLOOKUP($A51,'Import OffPeak change'!$A$106:DB$202,101,FALSE)),0,(VLOOKUP($A51,'Import OffPeak'!$A$3:DB$99,101,FALSE)-VLOOKUP($A51,'Import OffPeak change'!$A$106:DB$202,101,FALSE)))</f>
        <v>0</v>
      </c>
      <c r="CX51" s="6">
        <f>IF(ISERROR(VLOOKUP($A51,'Import OffPeak'!$A$3:DC$99,102,FALSE)-VLOOKUP($A51,'Import OffPeak change'!$A$106:DC$202,102,FALSE)),0,(VLOOKUP($A51,'Import OffPeak'!$A$3:DC$99,102,FALSE)-VLOOKUP($A51,'Import OffPeak change'!$A$106:DC$202,102,FALSE)))</f>
        <v>0</v>
      </c>
      <c r="CY51" s="6">
        <f>IF(ISERROR(VLOOKUP($A51,'Import OffPeak'!$A$3:DD$99,103,FALSE)-VLOOKUP($A51,'Import OffPeak change'!$A$106:DD$202,103,FALSE)),0,(VLOOKUP($A51,'Import OffPeak'!$A$3:DD$99,103,FALSE)-VLOOKUP($A51,'Import OffPeak change'!$A$106:DD$202,103,FALSE)))</f>
        <v>0</v>
      </c>
      <c r="CZ51" s="6">
        <f>IF(ISERROR(VLOOKUP($A51,'Import OffPeak'!$A$3:DE$99,104,FALSE)-VLOOKUP($A51,'Import OffPeak change'!$A$106:DE$202,104,FALSE)),0,(VLOOKUP($A51,'Import OffPeak'!$A$3:DE$99,104,FALSE)-VLOOKUP($A51,'Import OffPeak change'!$A$106:DE$202,104,FALSE)))</f>
        <v>0</v>
      </c>
      <c r="DA51" s="6">
        <f>IF(ISERROR(VLOOKUP($A51,'Import OffPeak'!$A$3:DF$99,105,FALSE)-VLOOKUP($A51,'Import OffPeak change'!$A$106:DF$202,105,FALSE)),0,(VLOOKUP($A51,'Import OffPeak'!$A$3:DF$99,105,FALSE)-VLOOKUP($A51,'Import OffPeak change'!$A$106:DF$202,105,FALSE)))</f>
        <v>0</v>
      </c>
      <c r="DB51" s="6">
        <f>IF(ISERROR(VLOOKUP($A51,'Import OffPeak'!$A$3:DG$99,106,FALSE)-VLOOKUP($A51,'Import OffPeak change'!$A$106:DG$202,106,FALSE)),0,(VLOOKUP($A51,'Import OffPeak'!$A$3:DG$99,106,FALSE)-VLOOKUP($A51,'Import OffPeak change'!$A$106:DG$202,106,FALSE)))</f>
        <v>0</v>
      </c>
      <c r="DC51" s="6">
        <f>IF(ISERROR(VLOOKUP($A51,'Import OffPeak'!$A$3:DH$99,107,FALSE)-VLOOKUP($A51,'Import OffPeak change'!$A$106:DH$202,107,FALSE)),0,(VLOOKUP($A51,'Import OffPeak'!$A$3:DH$99,107,FALSE)-VLOOKUP($A51,'Import OffPeak change'!$A$106:DH$202,107,FALSE)))</f>
        <v>0</v>
      </c>
      <c r="DD51" s="6">
        <f>IF(ISERROR(VLOOKUP($A51,'Import OffPeak'!$A$3:DI$99,108,FALSE)-VLOOKUP($A51,'Import OffPeak change'!$A$106:DI$202,108,FALSE)),0,(VLOOKUP($A51,'Import OffPeak'!$A$3:DI$99,108,FALSE)-VLOOKUP($A51,'Import OffPeak change'!$A$106:DI$202,108,FALSE)))</f>
        <v>0</v>
      </c>
      <c r="DE51" s="6">
        <f>IF(ISERROR(VLOOKUP($A51,'Import OffPeak'!$A$3:DJ$99,109,FALSE)-VLOOKUP($A51,'Import OffPeak change'!$A$106:DJ$202,109,FALSE)),0,(VLOOKUP($A51,'Import OffPeak'!$A$3:DJ$99,109,FALSE)-VLOOKUP($A51,'Import OffPeak change'!$A$106:DJ$202,109,FALSE)))</f>
        <v>0</v>
      </c>
      <c r="DF51" s="6">
        <f>IF(ISERROR(VLOOKUP($A51,'Import OffPeak'!$A$3:DK$99,110,FALSE)-VLOOKUP($A51,'Import OffPeak change'!$A$106:DK$202,110,FALSE)),0,(VLOOKUP($A51,'Import OffPeak'!$A$3:DK$99,110,FALSE)-VLOOKUP($A51,'Import OffPeak change'!$A$106:DK$202,110,FALSE)))</f>
        <v>0</v>
      </c>
      <c r="DG51" s="6">
        <f>IF(ISERROR(VLOOKUP($A51,'Import OffPeak'!$A$3:DL$99,111,FALSE)-VLOOKUP($A51,'Import OffPeak change'!$A$106:DL$202,111,FALSE)),0,(VLOOKUP($A51,'Import OffPeak'!$A$3:DL$99,111,FALSE)-VLOOKUP($A51,'Import OffPeak change'!$A$106:DL$202,111,FALSE)))</f>
        <v>0</v>
      </c>
      <c r="DH51" s="6">
        <f>IF(ISERROR(VLOOKUP($A51,'Import OffPeak'!$A$3:DM$99,112,FALSE)-VLOOKUP($A51,'Import OffPeak change'!$A$106:DM$202,112,FALSE)),0,(VLOOKUP($A51,'Import OffPeak'!$A$3:DM$99,112,FALSE)-VLOOKUP($A51,'Import OffPeak change'!$A$106:DM$202,112,FALSE)))</f>
        <v>0</v>
      </c>
      <c r="DI51" s="6">
        <f>IF(ISERROR(VLOOKUP($A51,'Import OffPeak'!$A$3:DN$99,113,FALSE)-VLOOKUP($A51,'Import OffPeak change'!$A$106:DN$202,113,FALSE)),0,(VLOOKUP($A51,'Import OffPeak'!$A$3:DN$99,113,FALSE)-VLOOKUP($A51,'Import OffPeak change'!$A$106:DN$202,113,FALSE)))</f>
        <v>0</v>
      </c>
      <c r="DJ51" s="6">
        <f>IF(ISERROR(VLOOKUP($A51,'Import OffPeak'!$A$3:DO$99,114,FALSE)-VLOOKUP($A51,'Import OffPeak change'!$A$106:DO$202,114,FALSE)),0,(VLOOKUP($A51,'Import OffPeak'!$A$3:DO$99,114,FALSE)-VLOOKUP($A51,'Import OffPeak change'!$A$106:DO$202,114,FALSE)))</f>
        <v>0</v>
      </c>
      <c r="DK51" s="6">
        <f>IF(ISERROR(VLOOKUP($A51,'Import OffPeak'!$A$3:DP$99,115,FALSE)-VLOOKUP($A51,'Import OffPeak change'!$A$106:DP$202,115,FALSE)),0,(VLOOKUP($A51,'Import OffPeak'!$A$3:DP$99,115,FALSE)-VLOOKUP($A51,'Import OffPeak change'!$A$106:DP$202,115,FALSE)))</f>
        <v>0</v>
      </c>
      <c r="DL51" s="6">
        <f>IF(ISERROR(VLOOKUP($A51,'Import OffPeak'!$A$3:DQ$99,116,FALSE)-VLOOKUP($A51,'Import OffPeak change'!$A$106:DQ$202,116,FALSE)),0,(VLOOKUP($A51,'Import OffPeak'!$A$3:DQ$99,116,FALSE)-VLOOKUP($A51,'Import OffPeak change'!$A$106:DQ$202,116,FALSE)))</f>
        <v>0</v>
      </c>
      <c r="DM51" s="6">
        <f>IF(ISERROR(VLOOKUP($A51,'Import OffPeak'!$A$3:DR$99,117,FALSE)-VLOOKUP($A51,'Import OffPeak change'!$A$106:DR$202,117,FALSE)),0,(VLOOKUP($A51,'Import OffPeak'!$A$3:DR$99,117,FALSE)-VLOOKUP($A51,'Import OffPeak change'!$A$106:DR$202,117,FALSE)))</f>
        <v>0</v>
      </c>
      <c r="DN51" s="6">
        <f>IF(ISERROR(VLOOKUP($A51,'Import OffPeak'!$A$3:DS$99,118,FALSE)-VLOOKUP($A51,'Import OffPeak change'!$A$106:DS$202,118,FALSE)),0,(VLOOKUP($A51,'Import OffPeak'!$A$3:DS$99,118,FALSE)-VLOOKUP($A51,'Import OffPeak change'!$A$106:DS$202,118,FALSE)))</f>
        <v>0</v>
      </c>
      <c r="DO51" s="6">
        <f>IF(ISERROR(VLOOKUP($A51,'Import OffPeak'!$A$3:DT$99,119,FALSE)-VLOOKUP($A51,'Import OffPeak change'!$A$106:DT$202,119,FALSE)),0,(VLOOKUP($A51,'Import OffPeak'!$A$3:DT$99,119,FALSE)-VLOOKUP($A51,'Import OffPeak change'!$A$106:DT$202,119,FALSE)))</f>
        <v>0</v>
      </c>
      <c r="DP51" s="6">
        <f>IF(ISERROR(VLOOKUP($A51,'Import OffPeak'!$A$3:DU$99,120,FALSE)-VLOOKUP($A51,'Import OffPeak change'!$A$106:DU$202,120,FALSE)),0,(VLOOKUP($A51,'Import OffPeak'!$A$3:DU$99,120,FALSE)-VLOOKUP($A51,'Import OffPeak change'!$A$106:DU$202,120,FALSE)))</f>
        <v>0</v>
      </c>
      <c r="DQ51" s="6">
        <f>IF(ISERROR(VLOOKUP($A51,'Import OffPeak'!$A$3:DV$99,121,FALSE)-VLOOKUP($A51,'Import OffPeak change'!$A$106:DV$202,121,FALSE)),0,(VLOOKUP($A51,'Import OffPeak'!$A$3:DV$99,121,FALSE)-VLOOKUP($A51,'Import OffPeak change'!$A$106:DV$202,121,FALSE)))</f>
        <v>0</v>
      </c>
      <c r="DR51" s="6">
        <f>IF(ISERROR(VLOOKUP($A51,'Import OffPeak'!$A$3:DW$99,122,FALSE)-VLOOKUP($A51,'Import OffPeak change'!$A$106:DW$202,122,FALSE)),0,(VLOOKUP($A51,'Import OffPeak'!$A$3:DW$99,122,FALSE)-VLOOKUP($A51,'Import OffPeak change'!$A$106:DW$202,122,FALSE)))</f>
        <v>0</v>
      </c>
      <c r="DS51" s="6">
        <f>IF(ISERROR(VLOOKUP($A51,'Import OffPeak'!$A$3:DX$99,123,FALSE)-VLOOKUP($A51,'Import OffPeak change'!$A$106:DX$202,123,FALSE)),0,(VLOOKUP($A51,'Import OffPeak'!$A$3:DX$99,123,FALSE)-VLOOKUP($A51,'Import OffPeak change'!$A$106:DX$202,123,FALSE)))</f>
        <v>0</v>
      </c>
      <c r="DT51" s="6">
        <f>IF(ISERROR(VLOOKUP($A51,'Import OffPeak'!$A$3:DY$99,124,FALSE)-VLOOKUP($A51,'Import OffPeak change'!$A$106:DY$202,124,FALSE)),0,(VLOOKUP($A51,'Import OffPeak'!$A$3:DY$99,124,FALSE)-VLOOKUP($A51,'Import OffPeak change'!$A$106:DY$202,124,FALSE)))</f>
        <v>0</v>
      </c>
      <c r="DU51" s="6">
        <f>IF(ISERROR(VLOOKUP($A51,'Import OffPeak'!$A$3:DZ$99,125,FALSE)-VLOOKUP($A51,'Import OffPeak change'!$A$106:DZ$202,125,FALSE)),0,(VLOOKUP($A51,'Import OffPeak'!$A$3:DZ$99,125,FALSE)-VLOOKUP($A51,'Import OffPeak change'!$A$106:DZ$202,125,FALSE)))</f>
        <v>0</v>
      </c>
      <c r="DV51" s="6">
        <f>IF(ISERROR(VLOOKUP($A51,'Import OffPeak'!$A$3:EA$99,126,FALSE)-VLOOKUP($A51,'Import OffPeak change'!$A$106:EA$202,126,FALSE)),0,(VLOOKUP($A51,'Import OffPeak'!$A$3:EA$99,126,FALSE)-VLOOKUP($A51,'Import OffPeak change'!$A$106:EA$202,126,FALSE)))</f>
        <v>0</v>
      </c>
      <c r="DW51" s="6">
        <f>IF(ISERROR(VLOOKUP($A51,'Import OffPeak'!$A$3:EB$99,127,FALSE)-VLOOKUP($A51,'Import OffPeak change'!$A$106:EB$202,127,FALSE)),0,(VLOOKUP($A51,'Import OffPeak'!$A$3:EB$99,127,FALSE)-VLOOKUP($A51,'Import OffPeak change'!$A$106:EB$202,127,FALSE)))</f>
        <v>0</v>
      </c>
      <c r="DX51" s="6">
        <f>IF(ISERROR(VLOOKUP($A51,'Import OffPeak'!$A$3:EC$99,128,FALSE)-VLOOKUP($A51,'Import OffPeak change'!$A$106:EC$202,128,FALSE)),0,(VLOOKUP($A51,'Import OffPeak'!$A$3:EC$99,128,FALSE)-VLOOKUP($A51,'Import OffPeak change'!$A$106:EC$202,128,FALSE)))</f>
        <v>0</v>
      </c>
      <c r="DY51" s="6">
        <f>IF(ISERROR(VLOOKUP($A51,'Import OffPeak'!$A$3:ED$99,129,FALSE)-VLOOKUP($A51,'Import OffPeak change'!$A$106:ED$202,129,FALSE)),0,(VLOOKUP($A51,'Import OffPeak'!$A$3:ED$99,129,FALSE)-VLOOKUP($A51,'Import OffPeak change'!$A$106:ED$202,129,FALSE)))</f>
        <v>0</v>
      </c>
      <c r="DZ51" s="6">
        <f>IF(ISERROR(VLOOKUP($A51,'Import OffPeak'!$A$3:EE$99,130,FALSE)-VLOOKUP($A51,'Import OffPeak change'!$A$106:EE$202,130,FALSE)),0,(VLOOKUP($A51,'Import OffPeak'!$A$3:EE$99,130,FALSE)-VLOOKUP($A51,'Import OffPeak change'!$A$106:EE$202,130,FALSE)))</f>
        <v>0</v>
      </c>
      <c r="EA51" s="6">
        <f>IF(ISERROR(VLOOKUP($A51,'Import OffPeak'!$A$3:EF$99,131,FALSE)-VLOOKUP($A51,'Import OffPeak change'!$A$106:EF$202,131,FALSE)),0,(VLOOKUP($A51,'Import OffPeak'!$A$3:EF$99,131,FALSE)-VLOOKUP($A51,'Import OffPeak change'!$A$106:EF$202,131,FALSE)))</f>
        <v>0</v>
      </c>
      <c r="EB51" s="6">
        <f>IF(ISERROR(VLOOKUP($A51,'Import OffPeak'!$A$3:EG$99,132,FALSE)-VLOOKUP($A51,'Import OffPeak change'!$A$106:EG$202,132,FALSE)),0,(VLOOKUP($A51,'Import OffPeak'!$A$3:EG$99,132,FALSE)-VLOOKUP($A51,'Import OffPeak change'!$A$106:EG$202,132,FALSE)))</f>
        <v>0</v>
      </c>
      <c r="EC51" s="6">
        <f>IF(ISERROR(VLOOKUP($A51,'Import OffPeak'!$A$3:EH$99,133,FALSE)-VLOOKUP($A51,'Import OffPeak change'!$A$106:EH$202,133,FALSE)),0,(VLOOKUP($A51,'Import OffPeak'!$A$3:EH$99,133,FALSE)-VLOOKUP($A51,'Import OffPeak change'!$A$106:EH$202,133,FALSE)))</f>
        <v>0</v>
      </c>
      <c r="ED51" s="6">
        <f>IF(ISERROR(VLOOKUP($A51,'Import OffPeak'!$A$3:EI$99,134,FALSE)-VLOOKUP($A51,'Import OffPeak change'!$A$106:EI$202,134,FALSE)),0,(VLOOKUP($A51,'Import OffPeak'!$A$3:EI$99,134,FALSE)-VLOOKUP($A51,'Import OffPeak change'!$A$106:EI$202,134,FALSE)))</f>
        <v>0</v>
      </c>
      <c r="EE51" s="6">
        <f>IF(ISERROR(VLOOKUP($A51,'Import OffPeak'!$A$3:EJ$99,135,FALSE)-VLOOKUP($A51,'Import OffPeak change'!$A$106:EJ$202,135,FALSE)),0,(VLOOKUP($A51,'Import OffPeak'!$A$3:EJ$99,135,FALSE)-VLOOKUP($A51,'Import OffPeak change'!$A$106:EJ$202,135,FALSE)))</f>
        <v>0</v>
      </c>
      <c r="EF51" s="6">
        <f>IF(ISERROR(VLOOKUP($A51,'Import OffPeak'!$A$3:EK$99,136,FALSE)-VLOOKUP($A51,'Import OffPeak change'!$A$106:EK$202,136,FALSE)),0,(VLOOKUP($A51,'Import OffPeak'!$A$3:EK$99,136,FALSE)-VLOOKUP($A51,'Import OffPeak change'!$A$106:EK$202,136,FALSE)))</f>
        <v>0</v>
      </c>
      <c r="EG51" s="6">
        <f>IF(ISERROR(VLOOKUP($A51,'Import OffPeak'!$A$3:EL$99,137,FALSE)-VLOOKUP($A51,'Import OffPeak change'!$A$106:EL$202,137,FALSE)),0,(VLOOKUP($A51,'Import OffPeak'!$A$3:EL$99,137,FALSE)-VLOOKUP($A51,'Import OffPeak change'!$A$106:EL$202,137,FALSE)))</f>
        <v>0</v>
      </c>
      <c r="EH51" s="6">
        <f>IF(ISERROR(VLOOKUP($A51,'Import OffPeak'!$A$3:EM$99,138,FALSE)-VLOOKUP($A51,'Import OffPeak change'!$A$106:EM$202,138,FALSE)),0,(VLOOKUP($A51,'Import OffPeak'!$A$3:EM$99,138,FALSE)-VLOOKUP($A51,'Import OffPeak change'!$A$106:EM$202,138,FALSE)))</f>
        <v>0</v>
      </c>
      <c r="EI51" s="6">
        <f>IF(ISERROR(VLOOKUP($A51,'Import OffPeak'!$A$3:EN$99,139,FALSE)-VLOOKUP($A51,'Import OffPeak change'!$A$106:EN$202,139,FALSE)),0,(VLOOKUP($A51,'Import OffPeak'!$A$3:EN$99,139,FALSE)-VLOOKUP($A51,'Import OffPeak change'!$A$106:EN$202,139,FALSE)))</f>
        <v>0</v>
      </c>
      <c r="EJ51" s="6">
        <f>IF(ISERROR(VLOOKUP($A51,'Import OffPeak'!$A$3:EO$99,140,FALSE)-VLOOKUP($A51,'Import OffPeak change'!$A$106:EO$202,140,FALSE)),0,(VLOOKUP($A51,'Import OffPeak'!$A$3:EO$99,140,FALSE)-VLOOKUP($A51,'Import OffPeak change'!$A$106:EO$202,140,FALSE)))</f>
        <v>0</v>
      </c>
      <c r="EK51" s="6">
        <f>IF(ISERROR(VLOOKUP($A51,'Import OffPeak'!$A$3:EP$99,141,FALSE)-VLOOKUP($A51,'Import OffPeak change'!$A$106:EP$202,141,FALSE)),0,(VLOOKUP($A51,'Import OffPeak'!$A$3:EP$99,141,FALSE)-VLOOKUP($A51,'Import OffPeak change'!$A$106:EP$202,141,FALSE)))</f>
        <v>0</v>
      </c>
      <c r="EL51" s="6">
        <f>IF(ISERROR(VLOOKUP($A51,'Import OffPeak'!$A$3:EQ$99,142,FALSE)-VLOOKUP($A51,'Import OffPeak change'!$A$106:EQ$202,142,FALSE)),0,(VLOOKUP($A51,'Import OffPeak'!$A$3:EQ$99,142,FALSE)-VLOOKUP($A51,'Import OffPeak change'!$A$106:EQ$202,142,FALSE)))</f>
        <v>0</v>
      </c>
      <c r="EM51" s="6">
        <f>IF(ISERROR(VLOOKUP($A51,'Import OffPeak'!$A$3:ER$99,143,FALSE)-VLOOKUP($A51,'Import OffPeak change'!$A$106:ER$202,143,FALSE)),0,(VLOOKUP($A51,'Import OffPeak'!$A$3:ER$99,143,FALSE)-VLOOKUP($A51,'Import OffPeak change'!$A$106:ER$202,143,FALSE)))</f>
        <v>0</v>
      </c>
      <c r="EN51" s="6">
        <f>IF(ISERROR(VLOOKUP($A51,'Import OffPeak'!$A$3:ES$99,144,FALSE)-VLOOKUP($A51,'Import OffPeak change'!$A$106:ES$202,144,FALSE)),0,(VLOOKUP($A51,'Import OffPeak'!$A$3:ES$99,144,FALSE)-VLOOKUP($A51,'Import OffPeak change'!$A$106:ES$202,144,FALSE)))</f>
        <v>0</v>
      </c>
      <c r="EO51" s="6">
        <f>IF(ISERROR(VLOOKUP($A51,'Import OffPeak'!$A$3:ET$99,145,FALSE)-VLOOKUP($A51,'Import OffPeak change'!$A$106:ET$202,145,FALSE)),0,(VLOOKUP($A51,'Import OffPeak'!$A$3:ET$99,145,FALSE)-VLOOKUP($A51,'Import OffPeak change'!$A$106:ET$202,145,FALSE)))</f>
        <v>0</v>
      </c>
      <c r="EP51" s="6">
        <f>IF(ISERROR(VLOOKUP($A51,'Import OffPeak'!$A$3:EU$99,146,FALSE)-VLOOKUP($A51,'Import OffPeak change'!$A$106:EU$202,146,FALSE)),0,(VLOOKUP($A51,'Import OffPeak'!$A$3:EU$99,146,FALSE)-VLOOKUP($A51,'Import OffPeak change'!$A$106:EU$202,146,FALSE)))</f>
        <v>0</v>
      </c>
      <c r="EQ51" s="6">
        <f>IF(ISERROR(VLOOKUP($A51,'Import OffPeak'!$A$3:EV$99,147,FALSE)-VLOOKUP($A51,'Import OffPeak change'!$A$106:EV$202,147,FALSE)),0,(VLOOKUP($A51,'Import OffPeak'!$A$3:EV$99,147,FALSE)-VLOOKUP($A51,'Import OffPeak change'!$A$106:EV$202,147,FALSE)))</f>
        <v>0</v>
      </c>
      <c r="ER51" s="6">
        <f>IF(ISERROR(VLOOKUP($A51,'Import OffPeak'!$A$3:EW$99,148,FALSE)-VLOOKUP($A51,'Import OffPeak change'!$A$106:EW$202,148,FALSE)),0,(VLOOKUP($A51,'Import OffPeak'!$A$3:EW$99,148,FALSE)-VLOOKUP($A51,'Import OffPeak change'!$A$106:EW$202,148,FALSE)))</f>
        <v>0</v>
      </c>
      <c r="ES51" s="6">
        <f>IF(ISERROR(VLOOKUP($A51,'Import OffPeak'!$A$3:EX$99,149,FALSE)-VLOOKUP($A51,'Import OffPeak change'!$A$106:EX$202,149,FALSE)),0,(VLOOKUP($A51,'Import OffPeak'!$A$3:EX$99,149,FALSE)-VLOOKUP($A51,'Import OffPeak change'!$A$106:EX$202,149,FALSE)))</f>
        <v>0</v>
      </c>
      <c r="ET51" s="6">
        <f>IF(ISERROR(VLOOKUP($A51,'Import OffPeak'!$A$3:EY$99,150,FALSE)-VLOOKUP($A51,'Import OffPeak change'!$A$106:EY$202,150,FALSE)),0,(VLOOKUP($A51,'Import OffPeak'!$A$3:EY$99,150,FALSE)-VLOOKUP($A51,'Import OffPeak change'!$A$106:EY$202,150,FALSE)))</f>
        <v>0</v>
      </c>
      <c r="EU51" s="6">
        <f>IF(ISERROR(VLOOKUP($A51,'Import OffPeak'!$A$3:EZ$99,151,FALSE)-VLOOKUP($A51,'Import OffPeak change'!$A$106:EZ$202,151,FALSE)),0,(VLOOKUP($A51,'Import OffPeak'!$A$3:EZ$99,151,FALSE)-VLOOKUP($A51,'Import OffPeak change'!$A$106:EZ$202,151,FALSE)))</f>
        <v>0</v>
      </c>
      <c r="EV51" s="6">
        <f>IF(ISERROR(VLOOKUP($A51,'Import OffPeak'!$A$3:FA$99,152,FALSE)-VLOOKUP($A51,'Import OffPeak change'!$A$106:FA$202,152,FALSE)),0,(VLOOKUP($A51,'Import OffPeak'!$A$3:FA$99,152,FALSE)-VLOOKUP($A51,'Import OffPeak change'!$A$106:FA$202,152,FALSE)))</f>
        <v>0</v>
      </c>
      <c r="EW51" s="6">
        <f>IF(ISERROR(VLOOKUP($A51,'Import OffPeak'!$A$3:FB$99,153,FALSE)-VLOOKUP($A51,'Import OffPeak change'!$A$106:FB$202,153,FALSE)),0,(VLOOKUP($A51,'Import OffPeak'!$A$3:FB$99,153,FALSE)-VLOOKUP($A51,'Import OffPeak change'!$A$106:FB$202,153,FALSE)))</f>
        <v>0</v>
      </c>
      <c r="EX51" s="6">
        <f>IF(ISERROR(VLOOKUP($A51,'Import OffPeak'!$A$3:FC$99,154,FALSE)-VLOOKUP($A51,'Import OffPeak change'!$A$106:FC$202,154,FALSE)),0,(VLOOKUP($A51,'Import OffPeak'!$A$3:FC$99,154,FALSE)-VLOOKUP($A51,'Import OffPeak change'!$A$106:FC$202,154,FALSE)))</f>
        <v>0</v>
      </c>
      <c r="EY51" s="6">
        <f>IF(ISERROR(VLOOKUP($A51,'Import OffPeak'!$A$3:FD$99,155,FALSE)-VLOOKUP($A51,'Import OffPeak change'!$A$106:FD$202,155,FALSE)),0,(VLOOKUP($A51,'Import OffPeak'!$A$3:FD$99,155,FALSE)-VLOOKUP($A51,'Import OffPeak change'!$A$106:FD$202,155,FALSE)))</f>
        <v>0</v>
      </c>
      <c r="EZ51" s="6">
        <f>IF(ISERROR(VLOOKUP($A51,'Import OffPeak'!$A$3:FE$99,156,FALSE)-VLOOKUP($A51,'Import OffPeak change'!$A$106:FE$202,156,FALSE)),0,(VLOOKUP($A51,'Import OffPeak'!$A$3:FE$99,156,FALSE)-VLOOKUP($A51,'Import OffPeak change'!$A$106:FE$202,156,FALSE)))</f>
        <v>0</v>
      </c>
      <c r="FA51" s="6">
        <f>IF(ISERROR(VLOOKUP($A51,'Import OffPeak'!$A$3:FF$99,157,FALSE)-VLOOKUP($A51,'Import OffPeak change'!$A$106:FF$202,157,FALSE)),0,(VLOOKUP($A51,'Import OffPeak'!$A$3:FF$99,157,FALSE)-VLOOKUP($A51,'Import OffPeak change'!$A$106:FF$202,157,FALSE)))</f>
        <v>0</v>
      </c>
      <c r="FB51" s="6">
        <f>IF(ISERROR(VLOOKUP($A51,'Import OffPeak'!$A$3:FG$99,158,FALSE)-VLOOKUP($A51,'Import OffPeak change'!$A$106:FG$202,158,FALSE)),0,(VLOOKUP($A51,'Import OffPeak'!$A$3:FG$99,158,FALSE)-VLOOKUP($A51,'Import OffPeak change'!$A$106:FG$202,158,FALSE)))</f>
        <v>0</v>
      </c>
      <c r="FC51" s="6">
        <f>IF(ISERROR(VLOOKUP($A51,'Import OffPeak'!$A$3:FH$99,159,FALSE)-VLOOKUP($A51,'Import OffPeak change'!$A$106:FH$202,159,FALSE)),0,(VLOOKUP($A51,'Import OffPeak'!$A$3:FH$99,159,FALSE)-VLOOKUP($A51,'Import OffPeak change'!$A$106:FH$202,159,FALSE)))</f>
        <v>0</v>
      </c>
      <c r="FD51" s="6">
        <f>IF(ISERROR(VLOOKUP($A51,'Import OffPeak'!$A$3:FI$99,160,FALSE)-VLOOKUP($A51,'Import OffPeak change'!$A$106:FI$202,160,FALSE)),0,(VLOOKUP($A51,'Import OffPeak'!$A$3:FI$99,160,FALSE)-VLOOKUP($A51,'Import OffPeak change'!$A$106:FI$202,160,FALSE)))</f>
        <v>0</v>
      </c>
      <c r="FE51" s="6">
        <f>IF(ISERROR(VLOOKUP($A51,'Import OffPeak'!$A$3:FJ$99,161,FALSE)-VLOOKUP($A51,'Import OffPeak change'!$A$106:FJ$202,161,FALSE)),0,(VLOOKUP($A51,'Import OffPeak'!$A$3:FJ$99,161,FALSE)-VLOOKUP($A51,'Import OffPeak change'!$A$106:FJ$202,161,FALSE)))</f>
        <v>0</v>
      </c>
      <c r="FF51" s="6">
        <f>IF(ISERROR(VLOOKUP($A51,'Import OffPeak'!$A$3:FK$99,162,FALSE)-VLOOKUP($A51,'Import OffPeak change'!$A$106:FK$202,162,FALSE)),0,(VLOOKUP($A51,'Import OffPeak'!$A$3:FK$99,162,FALSE)-VLOOKUP($A51,'Import OffPeak change'!$A$106:FK$202,162,FALSE)))</f>
        <v>0</v>
      </c>
      <c r="FG51" s="6">
        <f>IF(ISERROR(VLOOKUP($A51,'Import OffPeak'!$A$3:FL$99,163,FALSE)-VLOOKUP($A51,'Import OffPeak change'!$A$106:FL$202,163,FALSE)),0,(VLOOKUP($A51,'Import OffPeak'!$A$3:FL$99,163,FALSE)-VLOOKUP($A51,'Import OffPeak change'!$A$106:FL$202,163,FALSE)))</f>
        <v>0</v>
      </c>
      <c r="FH51" s="6">
        <f>IF(ISERROR(VLOOKUP($A51,'Import OffPeak'!$A$3:FM$99,164,FALSE)-VLOOKUP($A51,'Import OffPeak change'!$A$106:FM$202,164,FALSE)),0,(VLOOKUP($A51,'Import OffPeak'!$A$3:FM$99,164,FALSE)-VLOOKUP($A51,'Import OffPeak change'!$A$106:FM$202,164,FALSE)))</f>
        <v>0</v>
      </c>
      <c r="FI51" s="6">
        <f>IF(ISERROR(VLOOKUP($A51,'Import OffPeak'!$A$3:FN$99,165,FALSE)-VLOOKUP($A51,'Import OffPeak change'!$A$106:FN$202,165,FALSE)),0,(VLOOKUP($A51,'Import OffPeak'!$A$3:FN$99,165,FALSE)-VLOOKUP($A51,'Import OffPeak change'!$A$106:FN$202,165,FALSE)))</f>
        <v>0</v>
      </c>
      <c r="FJ51" s="6">
        <f>IF(ISERROR(VLOOKUP($A51,'Import OffPeak'!$A$3:FO$99,166,FALSE)-VLOOKUP($A51,'Import OffPeak change'!$A$106:FO$202,166,FALSE)),0,(VLOOKUP($A51,'Import OffPeak'!$A$3:FO$99,166,FALSE)-VLOOKUP($A51,'Import OffPeak change'!$A$106:FO$202,166,FALSE)))</f>
        <v>0</v>
      </c>
      <c r="FK51" s="6">
        <f>IF(ISERROR(VLOOKUP($A51,'Import OffPeak'!$A$3:FP$99,167,FALSE)-VLOOKUP($A51,'Import OffPeak change'!$A$106:FP$202,167,FALSE)),0,(VLOOKUP($A51,'Import OffPeak'!$A$3:FP$99,167,FALSE)-VLOOKUP($A51,'Import OffPeak change'!$A$106:FP$202,167,FALSE)))</f>
        <v>0</v>
      </c>
      <c r="FL51" s="6">
        <f>IF(ISERROR(VLOOKUP($A51,'Import OffPeak'!$A$3:FQ$99,168,FALSE)-VLOOKUP($A51,'Import OffPeak change'!$A$106:FQ$202,168,FALSE)),0,(VLOOKUP($A51,'Import OffPeak'!$A$3:FQ$99,168,FALSE)-VLOOKUP($A51,'Import OffPeak change'!$A$106:FQ$202,168,FALSE)))</f>
        <v>0</v>
      </c>
      <c r="FM51" s="6">
        <f>IF(ISERROR(VLOOKUP($A51,'Import OffPeak'!$A$3:FR$99,169,FALSE)-VLOOKUP($A51,'Import OffPeak change'!$A$106:FR$202,169,FALSE)),0,(VLOOKUP($A51,'Import OffPeak'!$A$3:FR$99,169,FALSE)-VLOOKUP($A51,'Import OffPeak change'!$A$106:FR$202,169,FALSE)))</f>
        <v>0</v>
      </c>
      <c r="FN51" s="6">
        <f>IF(ISERROR(VLOOKUP($A51,'Import OffPeak'!$A$3:FS$99,170,FALSE)-VLOOKUP($A51,'Import OffPeak change'!$A$106:FS$202,170,FALSE)),0,(VLOOKUP($A51,'Import OffPeak'!$A$3:FS$99,170,FALSE)-VLOOKUP($A51,'Import OffPeak change'!$A$106:FS$202,170,FALSE)))</f>
        <v>0</v>
      </c>
      <c r="FO51" s="6">
        <f>IF(ISERROR(VLOOKUP($A51,'Import OffPeak'!$A$3:FT$99,171,FALSE)-VLOOKUP($A51,'Import OffPeak change'!$A$106:FT$202,171,FALSE)),0,(VLOOKUP($A51,'Import OffPeak'!$A$3:FT$99,171,FALSE)-VLOOKUP($A51,'Import OffPeak change'!$A$106:FT$202,171,FALSE)))</f>
        <v>0</v>
      </c>
      <c r="FP51" s="6">
        <f>IF(ISERROR(VLOOKUP($A51,'Import OffPeak'!$A$3:FU$99,172,FALSE)-VLOOKUP($A51,'Import OffPeak change'!$A$106:FU$202,172,FALSE)),0,(VLOOKUP($A51,'Import OffPeak'!$A$3:FU$99,172,FALSE)-VLOOKUP($A51,'Import OffPeak change'!$A$106:FU$202,172,FALSE)))</f>
        <v>0</v>
      </c>
      <c r="FQ51" s="6">
        <f>IF(ISERROR(VLOOKUP($A51,'Import OffPeak'!$A$3:FV$99,173,FALSE)-VLOOKUP($A51,'Import OffPeak change'!$A$106:FV$202,173,FALSE)),0,(VLOOKUP($A51,'Import OffPeak'!$A$3:FV$99,173,FALSE)-VLOOKUP($A51,'Import OffPeak change'!$A$106:FV$202,173,FALSE)))</f>
        <v>0</v>
      </c>
      <c r="FR51" s="6">
        <f>IF(ISERROR(VLOOKUP($A51,'Import OffPeak'!$A$3:FW$99,174,FALSE)-VLOOKUP($A51,'Import OffPeak change'!$A$106:FW$202,174,FALSE)),0,(VLOOKUP($A51,'Import OffPeak'!$A$3:FW$99,174,FALSE)-VLOOKUP($A51,'Import OffPeak change'!$A$106:FW$202,174,FALSE)))</f>
        <v>0</v>
      </c>
      <c r="FS51" s="6">
        <f>IF(ISERROR(VLOOKUP($A51,'Import OffPeak'!$A$3:FX$99,175,FALSE)-VLOOKUP($A51,'Import OffPeak change'!$A$106:FX$202,175,FALSE)),0,(VLOOKUP($A51,'Import OffPeak'!$A$3:FX$99,175,FALSE)-VLOOKUP($A51,'Import OffPeak change'!$A$106:FX$202,175,FALSE)))</f>
        <v>0</v>
      </c>
      <c r="FT51" s="6">
        <f>IF(ISERROR(VLOOKUP($A51,'Import OffPeak'!$A$3:FY$99,176,FALSE)-VLOOKUP($A51,'Import OffPeak change'!$A$106:FY$202,176,FALSE)),0,(VLOOKUP($A51,'Import OffPeak'!$A$3:FY$99,176,FALSE)-VLOOKUP($A51,'Import OffPeak change'!$A$106:FY$202,176,FALSE)))</f>
        <v>0</v>
      </c>
      <c r="FU51" s="6">
        <f>IF(ISERROR(VLOOKUP($A51,'Import OffPeak'!$A$3:FZ$99,177,FALSE)-VLOOKUP($A51,'Import OffPeak change'!$A$106:FZ$202,177,FALSE)),0,(VLOOKUP($A51,'Import OffPeak'!$A$3:FZ$99,177,FALSE)-VLOOKUP($A51,'Import OffPeak change'!$A$106:FZ$202,177,FALSE)))</f>
        <v>0</v>
      </c>
      <c r="FV51" s="6">
        <f>IF(ISERROR(VLOOKUP($A51,'Import OffPeak'!$A$3:GA$99,178,FALSE)-VLOOKUP($A51,'Import OffPeak change'!$A$106:GA$202,178,FALSE)),0,(VLOOKUP($A51,'Import OffPeak'!$A$3:GA$99,178,FALSE)-VLOOKUP($A51,'Import OffPeak change'!$A$106:GA$202,178,FALSE)))</f>
        <v>0</v>
      </c>
      <c r="FW51" s="6">
        <f>IF(ISERROR(VLOOKUP($A51,'Import OffPeak'!$A$3:GB$99,179,FALSE)-VLOOKUP($A51,'Import OffPeak change'!$A$106:GB$202,179,FALSE)),0,(VLOOKUP($A51,'Import OffPeak'!$A$3:GB$99,179,FALSE)-VLOOKUP($A51,'Import OffPeak change'!$A$106:GB$202,179,FALSE)))</f>
        <v>0</v>
      </c>
      <c r="FX51" s="6">
        <f>IF(ISERROR(VLOOKUP($A51,'Import OffPeak'!$A$3:GC$99,180,FALSE)-VLOOKUP($A51,'Import OffPeak change'!$A$106:GC$202,180,FALSE)),0,(VLOOKUP($A51,'Import OffPeak'!$A$3:GC$99,180,FALSE)-VLOOKUP($A51,'Import OffPeak change'!$A$106:GC$202,180,FALSE)))</f>
        <v>0</v>
      </c>
      <c r="FY51" s="6">
        <f>IF(ISERROR(VLOOKUP($A51,'Import OffPeak'!$A$3:GD$99,181,FALSE)-VLOOKUP($A51,'Import OffPeak change'!$A$106:GD$202,181,FALSE)),0,(VLOOKUP($A51,'Import OffPeak'!$A$3:GD$99,181,FALSE)-VLOOKUP($A51,'Import OffPeak change'!$A$106:GD$202,181,FALSE)))</f>
        <v>0</v>
      </c>
      <c r="FZ51" s="6">
        <f>IF(ISERROR(VLOOKUP($A51,'Import OffPeak'!$A$3:GE$99,182,FALSE)-VLOOKUP($A51,'Import OffPeak change'!$A$106:GE$202,182,FALSE)),0,(VLOOKUP($A51,'Import OffPeak'!$A$3:GE$99,182,FALSE)-VLOOKUP($A51,'Import OffPeak change'!$A$106:GE$202,182,FALSE)))</f>
        <v>0</v>
      </c>
      <c r="GA51" s="6">
        <f>IF(ISERROR(VLOOKUP($A51,'Import OffPeak'!$A$3:GF$99,183,FALSE)-VLOOKUP($A51,'Import OffPeak change'!$A$106:GF$202,183,FALSE)),0,(VLOOKUP($A51,'Import OffPeak'!$A$3:GF$99,183,FALSE)-VLOOKUP($A51,'Import OffPeak change'!$A$106:GF$202,183,FALSE)))</f>
        <v>0</v>
      </c>
      <c r="GB51" s="6">
        <f>IF(ISERROR(VLOOKUP($A51,'Import OffPeak'!$A$3:GG$99,184,FALSE)-VLOOKUP($A51,'Import OffPeak change'!$A$106:GG$202,184,FALSE)),0,(VLOOKUP($A51,'Import OffPeak'!$A$3:GG$99,184,FALSE)-VLOOKUP($A51,'Import OffPeak change'!$A$106:GG$202,184,FALSE)))</f>
        <v>0</v>
      </c>
      <c r="GC51" s="6">
        <f>IF(ISERROR(VLOOKUP($A51,'Import OffPeak'!$A$3:GH$99,185,FALSE)-VLOOKUP($A51,'Import OffPeak change'!$A$106:GH$202,185,FALSE)),0,(VLOOKUP($A51,'Import OffPeak'!$A$3:GH$99,185,FALSE)-VLOOKUP($A51,'Import OffPeak change'!$A$106:GH$202,185,FALSE)))</f>
        <v>0</v>
      </c>
      <c r="GD51" s="6">
        <f>IF(ISERROR(VLOOKUP($A51,'Import OffPeak'!$A$3:GI$99,186,FALSE)-VLOOKUP($A51,'Import OffPeak change'!$A$106:GI$202,186,FALSE)),0,(VLOOKUP($A51,'Import OffPeak'!$A$3:GI$99,186,FALSE)-VLOOKUP($A51,'Import OffPeak change'!$A$106:GI$202,186,FALSE)))</f>
        <v>0</v>
      </c>
      <c r="GE51" s="6">
        <f>IF(ISERROR(VLOOKUP($A51,'Import OffPeak'!$A$3:GJ$99,187,FALSE)-VLOOKUP($A51,'Import OffPeak change'!$A$106:GJ$202,187,FALSE)),0,(VLOOKUP($A51,'Import OffPeak'!$A$3:GJ$99,187,FALSE)-VLOOKUP($A51,'Import OffPeak change'!$A$106:GJ$202,187,FALSE)))</f>
        <v>0</v>
      </c>
      <c r="GF51" s="6">
        <f>IF(ISERROR(VLOOKUP($A51,'Import OffPeak'!$A$3:GK$99,188,FALSE)-VLOOKUP($A51,'Import OffPeak change'!$A$106:GK$202,188,FALSE)),0,(VLOOKUP($A51,'Import OffPeak'!$A$3:GK$99,188,FALSE)-VLOOKUP($A51,'Import OffPeak change'!$A$106:GK$202,188,FALSE)))</f>
        <v>0</v>
      </c>
      <c r="GG51" s="6">
        <f>IF(ISERROR(VLOOKUP($A51,'Import OffPeak'!$A$3:GL$99,189,FALSE)-VLOOKUP($A51,'Import OffPeak change'!$A$106:GL$202,189,FALSE)),0,(VLOOKUP($A51,'Import OffPeak'!$A$3:GL$99,189,FALSE)-VLOOKUP($A51,'Import OffPeak change'!$A$106:GL$202,189,FALSE)))</f>
        <v>0</v>
      </c>
      <c r="GH51" s="6">
        <f>IF(ISERROR(VLOOKUP($A51,'Import OffPeak'!$A$3:GM$99,190,FALSE)-VLOOKUP($A51,'Import OffPeak change'!$A$106:GM$202,190,FALSE)),0,(VLOOKUP($A51,'Import OffPeak'!$A$3:GM$99,190,FALSE)-VLOOKUP($A51,'Import OffPeak change'!$A$106:GM$202,190,FALSE)))</f>
        <v>0</v>
      </c>
      <c r="GI51" s="6">
        <f>IF(ISERROR(VLOOKUP($A51,'Import OffPeak'!$A$3:GN$99,191,FALSE)-VLOOKUP($A51,'Import OffPeak change'!$A$106:GN$202,191,FALSE)),0,(VLOOKUP($A51,'Import OffPeak'!$A$3:GN$99,191,FALSE)-VLOOKUP($A51,'Import OffPeak change'!$A$106:GN$202,191,FALSE)))</f>
        <v>0</v>
      </c>
      <c r="GJ51" s="6">
        <f>IF(ISERROR(VLOOKUP($A51,'Import OffPeak'!$A$3:GO$99,192,FALSE)-VLOOKUP($A51,'Import OffPeak change'!$A$106:GO$202,192,FALSE)),0,(VLOOKUP($A51,'Import OffPeak'!$A$3:GO$99,192,FALSE)-VLOOKUP($A51,'Import OffPeak change'!$A$106:GO$202,192,FALSE)))</f>
        <v>0</v>
      </c>
      <c r="GK51" s="6">
        <f>IF(ISERROR(VLOOKUP($A51,'Import OffPeak'!$A$3:GP$99,193,FALSE)-VLOOKUP($A51,'Import OffPeak change'!$A$106:GP$202,193,FALSE)),0,(VLOOKUP($A51,'Import OffPeak'!$A$3:GP$99,193,FALSE)-VLOOKUP($A51,'Import OffPeak change'!$A$106:GP$202,193,FALSE)))</f>
        <v>0</v>
      </c>
      <c r="GL51" s="6">
        <f>IF(ISERROR(VLOOKUP($A51,'Import OffPeak'!$A$3:GQ$99,194,FALSE)-VLOOKUP($A51,'Import OffPeak change'!$A$106:GQ$202,194,FALSE)),0,(VLOOKUP($A51,'Import OffPeak'!$A$3:GQ$99,194,FALSE)-VLOOKUP($A51,'Import OffPeak change'!$A$106:GQ$202,194,FALSE)))</f>
        <v>0</v>
      </c>
      <c r="GM51" s="6">
        <f>IF(ISERROR(VLOOKUP($A51,'Import OffPeak'!$A$3:GR$99,195,FALSE)-VLOOKUP($A51,'Import OffPeak change'!$A$106:GR$202,195,FALSE)),0,(VLOOKUP($A51,'Import OffPeak'!$A$3:GR$99,195,FALSE)-VLOOKUP($A51,'Import OffPeak change'!$A$106:GR$202,195,FALSE)))</f>
        <v>0</v>
      </c>
      <c r="GN51" s="6">
        <f>IF(ISERROR(VLOOKUP($A51,'Import OffPeak'!$A$3:GS$99,196,FALSE)-VLOOKUP($A51,'Import OffPeak change'!$A$106:GS$202,196,FALSE)),0,(VLOOKUP($A51,'Import OffPeak'!$A$3:GS$99,196,FALSE)-VLOOKUP($A51,'Import OffPeak change'!$A$106:GS$202,196,FALSE)))</f>
        <v>0</v>
      </c>
      <c r="GO51" s="6">
        <f>IF(ISERROR(VLOOKUP($A51,'Import OffPeak'!$A$3:GT$99,197,FALSE)-VLOOKUP($A51,'Import OffPeak change'!$A$106:GT$202,197,FALSE)),0,(VLOOKUP($A51,'Import OffPeak'!$A$3:GT$99,197,FALSE)-VLOOKUP($A51,'Import OffPeak change'!$A$106:GT$202,197,FALSE)))</f>
        <v>0</v>
      </c>
      <c r="GP51" s="6">
        <f>IF(ISERROR(VLOOKUP($A51,'Import OffPeak'!$A$3:GU$99,198,FALSE)-VLOOKUP($A51,'Import OffPeak change'!$A$106:GU$202,198,FALSE)),0,(VLOOKUP($A51,'Import OffPeak'!$A$3:GU$99,198,FALSE)-VLOOKUP($A51,'Import OffPeak change'!$A$106:GU$202,198,FALSE)))</f>
        <v>0</v>
      </c>
      <c r="GQ51" s="6">
        <f>IF(ISERROR(VLOOKUP($A51,'Import OffPeak'!$A$3:GV$99,199,FALSE)-VLOOKUP($A51,'Import OffPeak change'!$A$106:GV$202,199,FALSE)),0,(VLOOKUP($A51,'Import OffPeak'!$A$3:GV$99,199,FALSE)-VLOOKUP($A51,'Import OffPeak change'!$A$106:GV$202,199,FALSE)))</f>
        <v>0</v>
      </c>
      <c r="GR51" s="6">
        <f>IF(ISERROR(VLOOKUP($A51,'Import OffPeak'!$A$3:GW$99,200,FALSE)-VLOOKUP($A51,'Import OffPeak change'!$A$106:GW$202,200,FALSE)),0,(VLOOKUP($A51,'Import OffPeak'!$A$3:GW$99,200,FALSE)-VLOOKUP($A51,'Import OffPeak change'!$A$106:GW$202,200,FALSE)))</f>
        <v>0</v>
      </c>
      <c r="GS51" s="6">
        <f>IF(ISERROR(VLOOKUP($A51,'Import OffPeak'!$A$3:GX$99,201,FALSE)-VLOOKUP($A51,'Import OffPeak change'!$A$106:GX$202,201,FALSE)),0,(VLOOKUP($A51,'Import OffPeak'!$A$3:GX$99,201,FALSE)-VLOOKUP($A51,'Import OffPeak change'!$A$106:GX$202,201,FALSE)))</f>
        <v>0</v>
      </c>
      <c r="GT51" s="6">
        <f>IF(ISERROR(VLOOKUP($A51,'Import OffPeak'!$A$3:GY$99,202,FALSE)-VLOOKUP($A51,'Import OffPeak change'!$A$106:GY$202,202,FALSE)),0,(VLOOKUP($A51,'Import OffPeak'!$A$3:GY$99,202,FALSE)-VLOOKUP($A51,'Import OffPeak change'!$A$106:GY$202,202,FALSE)))</f>
        <v>0</v>
      </c>
      <c r="GU51" s="6">
        <f>IF(ISERROR(VLOOKUP($A51,'Import OffPeak'!$A$3:GZ$99,203,FALSE)-VLOOKUP($A51,'Import OffPeak change'!$A$106:GZ$202,203,FALSE)),0,(VLOOKUP($A51,'Import OffPeak'!$A$3:GZ$99,203,FALSE)-VLOOKUP($A51,'Import OffPeak change'!$A$106:GZ$202,203,FALSE)))</f>
        <v>0</v>
      </c>
      <c r="GV51" s="6">
        <f>IF(ISERROR(VLOOKUP($A51,'Import OffPeak'!$A$3:HA$99,204,FALSE)-VLOOKUP($A51,'Import OffPeak change'!$A$106:HA$202,204,FALSE)),0,(VLOOKUP($A51,'Import OffPeak'!$A$3:HA$99,204,FALSE)-VLOOKUP($A51,'Import OffPeak change'!$A$106:HA$202,204,FALSE)))</f>
        <v>0</v>
      </c>
      <c r="GW51" s="6">
        <f>IF(ISERROR(VLOOKUP($A51,'Import OffPeak'!$A$3:HB$99,205,FALSE)-VLOOKUP($A51,'Import OffPeak change'!$A$106:HB$202,205,FALSE)),0,(VLOOKUP($A51,'Import OffPeak'!$A$3:HB$99,205,FALSE)-VLOOKUP($A51,'Import OffPeak change'!$A$106:HB$202,205,FALSE)))</f>
        <v>0</v>
      </c>
      <c r="GX51" s="6">
        <f>IF(ISERROR(VLOOKUP($A51,'Import OffPeak'!$A$3:HC$99,206,FALSE)-VLOOKUP($A51,'Import OffPeak change'!$A$106:HC$202,206,FALSE)),0,(VLOOKUP($A51,'Import OffPeak'!$A$3:HC$99,206,FALSE)-VLOOKUP($A51,'Import OffPeak change'!$A$106:HC$202,206,FALSE)))</f>
        <v>0</v>
      </c>
      <c r="GY51" s="6">
        <f>IF(ISERROR(VLOOKUP($A51,'Import OffPeak'!$A$3:HD$99,207,FALSE)-VLOOKUP($A51,'Import OffPeak change'!$A$106:HD$202,207,FALSE)),0,(VLOOKUP($A51,'Import OffPeak'!$A$3:HD$99,207,FALSE)-VLOOKUP($A51,'Import OffPeak change'!$A$106:HD$202,207,FALSE)))</f>
        <v>0</v>
      </c>
      <c r="GZ51" s="6">
        <f>IF(ISERROR(VLOOKUP($A51,'Import OffPeak'!$A$3:HE$99,208,FALSE)-VLOOKUP($A51,'Import OffPeak change'!$A$106:HE$202,208,FALSE)),0,(VLOOKUP($A51,'Import OffPeak'!$A$3:HE$99,208,FALSE)-VLOOKUP($A51,'Import OffPeak change'!$A$106:HE$202,208,FALSE)))</f>
        <v>0</v>
      </c>
      <c r="HA51" s="6">
        <f>IF(ISERROR(VLOOKUP($A51,'Import OffPeak'!$A$3:HF$99,209,FALSE)-VLOOKUP($A51,'Import OffPeak change'!$A$106:HF$202,209,FALSE)),0,(VLOOKUP($A51,'Import OffPeak'!$A$3:HF$99,209,FALSE)-VLOOKUP($A51,'Import OffPeak change'!$A$106:HF$202,209,FALSE)))</f>
        <v>0</v>
      </c>
      <c r="HB51" s="6">
        <f>IF(ISERROR(VLOOKUP($A51,'Import OffPeak'!$A$3:HG$99,210,FALSE)-VLOOKUP($A51,'Import OffPeak change'!$A$106:HG$202,210,FALSE)),0,(VLOOKUP($A51,'Import OffPeak'!$A$3:HG$99,210,FALSE)-VLOOKUP($A51,'Import OffPeak change'!$A$106:HG$202,210,FALSE)))</f>
        <v>0</v>
      </c>
      <c r="HC51" s="6">
        <f>IF(ISERROR(VLOOKUP($A51,'Import OffPeak'!$A$3:HH$99,211,FALSE)-VLOOKUP($A51,'Import OffPeak change'!$A$106:HH$202,211,FALSE)),0,(VLOOKUP($A51,'Import OffPeak'!$A$3:HH$99,211,FALSE)-VLOOKUP($A51,'Import OffPeak change'!$A$106:HH$202,211,FALSE)))</f>
        <v>0</v>
      </c>
      <c r="HD51" s="6">
        <f>IF(ISERROR(VLOOKUP($A51,'Import OffPeak'!$A$3:HI$99,212,FALSE)-VLOOKUP($A51,'Import OffPeak change'!$A$106:HI$202,212,FALSE)),0,(VLOOKUP($A51,'Import OffPeak'!$A$3:HI$99,212,FALSE)-VLOOKUP($A51,'Import OffPeak change'!$A$106:HI$202,212,FALSE)))</f>
        <v>0</v>
      </c>
      <c r="HE51" s="6">
        <f>IF(ISERROR(VLOOKUP($A51,'Import OffPeak'!$A$3:HJ$99,213,FALSE)-VLOOKUP($A51,'Import OffPeak change'!$A$106:HJ$202,213,FALSE)),0,(VLOOKUP($A51,'Import OffPeak'!$A$3:HJ$99,213,FALSE)-VLOOKUP($A51,'Import OffPeak change'!$A$106:HJ$202,213,FALSE)))</f>
        <v>0</v>
      </c>
      <c r="HF51" s="6">
        <f>IF(ISERROR(VLOOKUP($A51,'Import OffPeak'!$A$3:HK$99,214,FALSE)-VLOOKUP($A51,'Import OffPeak change'!$A$106:HK$202,214,FALSE)),0,(VLOOKUP($A51,'Import OffPeak'!$A$3:HK$99,214,FALSE)-VLOOKUP($A51,'Import OffPeak change'!$A$106:HK$202,214,FALSE)))</f>
        <v>0</v>
      </c>
      <c r="HG51" s="6">
        <f>IF(ISERROR(VLOOKUP($A51,'Import OffPeak'!$A$3:HL$99,215,FALSE)-VLOOKUP($A51,'Import OffPeak change'!$A$106:HL$202,215,FALSE)),0,(VLOOKUP($A51,'Import OffPeak'!$A$3:HL$99,215,FALSE)-VLOOKUP($A51,'Import OffPeak change'!$A$106:HL$202,215,FALSE)))</f>
        <v>0</v>
      </c>
      <c r="HH51" s="6">
        <f>IF(ISERROR(VLOOKUP($A51,'Import OffPeak'!$A$3:HM$99,216,FALSE)-VLOOKUP($A51,'Import OffPeak change'!$A$106:HM$202,216,FALSE)),0,(VLOOKUP($A51,'Import OffPeak'!$A$3:HM$99,216,FALSE)-VLOOKUP($A51,'Import OffPeak change'!$A$106:HM$202,216,FALSE)))</f>
        <v>0</v>
      </c>
      <c r="HI51" s="6">
        <f>IF(ISERROR(VLOOKUP($A51,'Import OffPeak'!$A$3:HN$99,217,FALSE)-VLOOKUP($A51,'Import OffPeak change'!$A$106:HN$202,217,FALSE)),0,(VLOOKUP($A51,'Import OffPeak'!$A$3:HN$99,217,FALSE)-VLOOKUP($A51,'Import OffPeak change'!$A$106:HN$202,217,FALSE)))</f>
        <v>0</v>
      </c>
      <c r="HJ51" s="6">
        <f>IF(ISERROR(VLOOKUP($A51,'Import OffPeak'!$A$3:HO$99,218,FALSE)-VLOOKUP($A51,'Import OffPeak change'!$A$106:HO$202,218,FALSE)),0,(VLOOKUP($A51,'Import OffPeak'!$A$3:HO$99,218,FALSE)-VLOOKUP($A51,'Import OffPeak change'!$A$106:HO$202,218,FALSE)))</f>
        <v>0</v>
      </c>
      <c r="HK51" s="6">
        <f>IF(ISERROR(VLOOKUP($A51,'Import OffPeak'!$A$3:HP$99,219,FALSE)-VLOOKUP($A51,'Import OffPeak change'!$A$106:HP$202,219,FALSE)),0,(VLOOKUP($A51,'Import OffPeak'!$A$3:HP$99,219,FALSE)-VLOOKUP($A51,'Import OffPeak change'!$A$106:HP$202,219,FALSE)))</f>
        <v>0</v>
      </c>
      <c r="HL51" s="6">
        <f>IF(ISERROR(VLOOKUP($A51,'Import OffPeak'!$A$3:HQ$99,220,FALSE)-VLOOKUP($A51,'Import OffPeak change'!$A$106:HQ$202,220,FALSE)),0,(VLOOKUP($A51,'Import OffPeak'!$A$3:HQ$99,220,FALSE)-VLOOKUP($A51,'Import OffPeak change'!$A$106:HQ$202,220,FALSE)))</f>
        <v>0</v>
      </c>
      <c r="HM51" s="6">
        <f>IF(ISERROR(VLOOKUP($A51,'Import OffPeak'!$A$3:HR$99,221,FALSE)-VLOOKUP($A51,'Import OffPeak change'!$A$106:HR$202,221,FALSE)),0,(VLOOKUP($A51,'Import OffPeak'!$A$3:HR$99,221,FALSE)-VLOOKUP($A51,'Import OffPeak change'!$A$106:HR$202,221,FALSE)))</f>
        <v>0</v>
      </c>
      <c r="HN51" s="6">
        <f>IF(ISERROR(VLOOKUP($A51,'Import OffPeak'!$A$3:HS$99,222,FALSE)-VLOOKUP($A51,'Import OffPeak change'!$A$106:HS$202,222,FALSE)),0,(VLOOKUP($A51,'Import OffPeak'!$A$3:HS$99,222,FALSE)-VLOOKUP($A51,'Import OffPeak change'!$A$106:HS$202,222,FALSE)))</f>
        <v>0</v>
      </c>
      <c r="HO51" s="6">
        <f>IF(ISERROR(VLOOKUP($A51,'Import OffPeak'!$A$3:HT$99,223,FALSE)-VLOOKUP($A51,'Import OffPeak change'!$A$106:HT$202,223,FALSE)),0,(VLOOKUP($A51,'Import OffPeak'!$A$3:HT$99,223,FALSE)-VLOOKUP($A51,'Import OffPeak change'!$A$106:HT$202,223,FALSE)))</f>
        <v>0</v>
      </c>
      <c r="HP51" s="6">
        <f>IF(ISERROR(VLOOKUP($A51,'Import OffPeak'!$A$3:HU$99,224,FALSE)-VLOOKUP($A51,'Import OffPeak change'!$A$106:HU$202,224,FALSE)),0,(VLOOKUP($A51,'Import OffPeak'!$A$3:HU$99,224,FALSE)-VLOOKUP($A51,'Import OffPeak change'!$A$106:HU$202,224,FALSE)))</f>
        <v>0</v>
      </c>
      <c r="HQ51" s="6">
        <f>IF(ISERROR(VLOOKUP($A51,'Import OffPeak'!$A$3:HV$99,225,FALSE)-VLOOKUP($A51,'Import OffPeak change'!$A$106:HV$202,225,FALSE)),0,(VLOOKUP($A51,'Import OffPeak'!$A$3:HV$99,225,FALSE)-VLOOKUP($A51,'Import OffPeak change'!$A$106:HV$202,225,FALSE)))</f>
        <v>0</v>
      </c>
      <c r="HR51" s="6">
        <f>IF(ISERROR(VLOOKUP($A51,'Import OffPeak'!$A$3:HW$99,226,FALSE)-VLOOKUP($A51,'Import OffPeak change'!$A$106:HW$202,226,FALSE)),0,(VLOOKUP($A51,'Import OffPeak'!$A$3:HW$99,226,FALSE)-VLOOKUP($A51,'Import OffPeak change'!$A$106:HW$202,226,FALSE)))</f>
        <v>0</v>
      </c>
      <c r="HS51" s="6">
        <f>IF(ISERROR(VLOOKUP($A51,'Import OffPeak'!$A$3:HX$99,227,FALSE)-VLOOKUP($A51,'Import OffPeak change'!$A$106:HX$202,227,FALSE)),0,(VLOOKUP($A51,'Import OffPeak'!$A$3:HX$99,227,FALSE)-VLOOKUP($A51,'Import OffPeak change'!$A$106:HX$202,227,FALSE)))</f>
        <v>0</v>
      </c>
      <c r="HT51" s="6">
        <f>IF(ISERROR(VLOOKUP($A51,'Import OffPeak'!$A$3:HY$99,228,FALSE)-VLOOKUP($A51,'Import OffPeak change'!$A$106:HY$202,228,FALSE)),0,(VLOOKUP($A51,'Import OffPeak'!$A$3:HY$99,228,FALSE)-VLOOKUP($A51,'Import OffPeak change'!$A$106:HY$202,228,FALSE)))</f>
        <v>0</v>
      </c>
      <c r="HU51" s="6">
        <f>IF(ISERROR(VLOOKUP($A51,'Import OffPeak'!$A$3:HZ$99,229,FALSE)-VLOOKUP($A51,'Import OffPeak change'!$A$106:HZ$202,229,FALSE)),0,(VLOOKUP($A51,'Import OffPeak'!$A$3:HZ$99,229,FALSE)-VLOOKUP($A51,'Import OffPeak change'!$A$106:HZ$202,229,FALSE)))</f>
        <v>0</v>
      </c>
      <c r="HV51" s="6">
        <f>IF(ISERROR(VLOOKUP($A51,'Import OffPeak'!$A$3:IA$99,230,FALSE)-VLOOKUP($A51,'Import OffPeak change'!$A$106:IA$202,230,FALSE)),0,(VLOOKUP($A51,'Import OffPeak'!$A$3:IA$99,230,FALSE)-VLOOKUP($A51,'Import OffPeak change'!$A$106:IA$202,230,FALSE)))</f>
        <v>0</v>
      </c>
      <c r="HW51" s="6">
        <f>IF(ISERROR(VLOOKUP($A51,'Import OffPeak'!$A$3:IB$99,231,FALSE)-VLOOKUP($A51,'Import OffPeak change'!$A$106:IB$202,231,FALSE)),0,(VLOOKUP($A51,'Import OffPeak'!$A$3:IB$99,231,FALSE)-VLOOKUP($A51,'Import OffPeak change'!$A$106:IB$202,231,FALSE)))</f>
        <v>0</v>
      </c>
      <c r="HX51" s="6">
        <f>IF(ISERROR(VLOOKUP($A51,'Import OffPeak'!$A$3:IC$99,232,FALSE)-VLOOKUP($A51,'Import OffPeak change'!$A$106:IC$202,232,FALSE)),0,(VLOOKUP($A51,'Import OffPeak'!$A$3:IC$99,232,FALSE)-VLOOKUP($A51,'Import OffPeak change'!$A$106:IC$202,232,FALSE)))</f>
        <v>0</v>
      </c>
      <c r="HY51" s="6">
        <f>IF(ISERROR(VLOOKUP($A51,'Import OffPeak'!$A$3:ID$99,233,FALSE)-VLOOKUP($A51,'Import OffPeak change'!$A$106:ID$202,233,FALSE)),0,(VLOOKUP($A51,'Import OffPeak'!$A$3:ID$99,233,FALSE)-VLOOKUP($A51,'Import OffPeak change'!$A$106:ID$202,233,FALSE)))</f>
        <v>0</v>
      </c>
      <c r="HZ51" s="6">
        <f>IF(ISERROR(VLOOKUP($A51,'Import OffPeak'!$A$3:IE$99,234,FALSE)-VLOOKUP($A51,'Import OffPeak change'!$A$106:IE$202,234,FALSE)),0,(VLOOKUP($A51,'Import OffPeak'!$A$3:IE$99,234,FALSE)-VLOOKUP($A51,'Import OffPeak change'!$A$106:IE$202,234,FALSE)))</f>
        <v>0</v>
      </c>
      <c r="IA51" s="6">
        <f>IF(ISERROR(VLOOKUP($A51,'Import OffPeak'!$A$3:IF$99,235,FALSE)-VLOOKUP($A51,'Import OffPeak change'!$A$106:IF$202,235,FALSE)),0,(VLOOKUP($A51,'Import OffPeak'!$A$3:IF$99,235,FALSE)-VLOOKUP($A51,'Import OffPeak change'!$A$106:IF$202,235,FALSE)))</f>
        <v>0</v>
      </c>
      <c r="IB51" s="6">
        <f>IF(ISERROR(VLOOKUP($A51,'Import OffPeak'!$A$3:IG$99,236,FALSE)-VLOOKUP($A51,'Import OffPeak change'!$A$106:IG$202,236,FALSE)),0,(VLOOKUP($A51,'Import OffPeak'!$A$3:IG$99,236,FALSE)-VLOOKUP($A51,'Import OffPeak change'!$A$106:IG$202,236,FALSE)))</f>
        <v>0</v>
      </c>
      <c r="IC51" s="6">
        <f>IF(ISERROR(VLOOKUP($A51,'Import OffPeak'!$A$3:IH$99,237,FALSE)-VLOOKUP($A51,'Import OffPeak change'!$A$106:IH$202,237,FALSE)),0,(VLOOKUP($A51,'Import OffPeak'!$A$3:IH$99,237,FALSE)-VLOOKUP($A51,'Import OffPeak change'!$A$106:IH$202,237,FALSE)))</f>
        <v>0</v>
      </c>
      <c r="ID51" s="6">
        <f>IF(ISERROR(VLOOKUP($A51,'Import OffPeak'!$A$3:II$99,238,FALSE)-VLOOKUP($A51,'Import OffPeak change'!$A$106:II$202,238,FALSE)),0,(VLOOKUP($A51,'Import OffPeak'!$A$3:II$99,238,FALSE)-VLOOKUP($A51,'Import OffPeak change'!$A$106:II$202,238,FALSE)))</f>
        <v>0</v>
      </c>
      <c r="IE51" s="6">
        <f>IF(ISERROR(VLOOKUP($A51,'Import OffPeak'!$A$3:IJ$99,239,FALSE)-VLOOKUP($A51,'Import OffPeak change'!$A$106:IJ$202,239,FALSE)),0,(VLOOKUP($A51,'Import OffPeak'!$A$3:IJ$99,239,FALSE)-VLOOKUP($A51,'Import OffPeak change'!$A$106:IJ$202,239,FALSE)))</f>
        <v>0</v>
      </c>
    </row>
    <row r="52" spans="1:239">
      <c r="A52" s="168" t="str">
        <f>IF('Import OffPeak'!A49=0,"",'Import OffPeak'!A49)</f>
        <v/>
      </c>
      <c r="B52" s="6"/>
      <c r="C52" s="6"/>
      <c r="D52" s="6"/>
      <c r="E52" s="6"/>
      <c r="F52" s="6"/>
      <c r="G52" s="6">
        <f>IF(ISERROR(VLOOKUP($A52,'Import OffPeak'!$A$3:L$99,7,FALSE)-VLOOKUP($A52,'Import OffPeak change'!$A$106:L$202,7,FALSE)),0,(VLOOKUP($A52,'Import OffPeak'!$A$3:L$99,7,FALSE)-VLOOKUP($A52,'Import OffPeak change'!$A$106:L$202,7,FALSE)))</f>
        <v>0</v>
      </c>
      <c r="H52" s="6">
        <f>IF(ISERROR(VLOOKUP($A52,'Import OffPeak'!$A$3:M$99,8,FALSE)-VLOOKUP($A52,'Import OffPeak change'!$A$106:M$202,8,FALSE)),0,(VLOOKUP($A52,'Import OffPeak'!$A$3:M$99,8,FALSE)-VLOOKUP($A52,'Import OffPeak change'!$A$106:M$202,8,FALSE)))</f>
        <v>0</v>
      </c>
      <c r="I52" s="6">
        <f>IF(ISERROR(VLOOKUP($A52,'Import OffPeak'!$A$3:N$99,9,FALSE)-VLOOKUP($A52,'Import OffPeak change'!$A$106:N$202,9,FALSE)),0,(VLOOKUP($A52,'Import OffPeak'!$A$3:N$99,9,FALSE)-VLOOKUP($A52,'Import OffPeak change'!$A$106:N$202,9,FALSE)))</f>
        <v>0</v>
      </c>
      <c r="J52" s="6">
        <f>IF(ISERROR(VLOOKUP($A52,'Import OffPeak'!$A$3:O$99,10,FALSE)-VLOOKUP($A52,'Import OffPeak change'!$A$106:O$202,10,FALSE)),0,(VLOOKUP($A52,'Import OffPeak'!$A$3:O$99,10,FALSE)-VLOOKUP($A52,'Import OffPeak change'!$A$106:O$202,10,FALSE)))</f>
        <v>0</v>
      </c>
      <c r="K52" s="6">
        <f>IF(ISERROR(VLOOKUP($A52,'Import OffPeak'!$A$3:P$99,11,FALSE)-VLOOKUP($A52,'Import OffPeak change'!$A$106:P$202,11,FALSE)),0,(VLOOKUP($A52,'Import OffPeak'!$A$3:P$99,11,FALSE)-VLOOKUP($A52,'Import OffPeak change'!$A$106:P$202,11,FALSE)))</f>
        <v>0</v>
      </c>
      <c r="L52" s="6">
        <f>IF(ISERROR(VLOOKUP($A52,'Import OffPeak'!$A$3:Q$99,12,FALSE)-VLOOKUP($A52,'Import OffPeak change'!$A$106:Q$202,12,FALSE)),0,(VLOOKUP($A52,'Import OffPeak'!$A$3:Q$99,12,FALSE)-VLOOKUP($A52,'Import OffPeak change'!$A$106:Q$202,12,FALSE)))</f>
        <v>0</v>
      </c>
      <c r="M52" s="6">
        <f>IF(ISERROR(VLOOKUP($A52,'Import OffPeak'!$A$3:R$99,13,FALSE)-VLOOKUP($A52,'Import OffPeak change'!$A$106:R$202,13,FALSE)),0,(VLOOKUP($A52,'Import OffPeak'!$A$3:R$99,13,FALSE)-VLOOKUP($A52,'Import OffPeak change'!$A$106:R$202,13,FALSE)))</f>
        <v>0</v>
      </c>
      <c r="N52" s="6">
        <f>IF(ISERROR(VLOOKUP($A52,'Import OffPeak'!$A$3:S$99,14,FALSE)-VLOOKUP($A52,'Import OffPeak change'!$A$106:S$202,14,FALSE)),0,(VLOOKUP($A52,'Import OffPeak'!$A$3:S$99,14,FALSE)-VLOOKUP($A52,'Import OffPeak change'!$A$106:S$202,14,FALSE)))</f>
        <v>0</v>
      </c>
      <c r="O52" s="6">
        <f>IF(ISERROR(VLOOKUP($A52,'Import OffPeak'!$A$3:T$99,15,FALSE)-VLOOKUP($A52,'Import OffPeak change'!$A$106:T$202,15,FALSE)),0,(VLOOKUP($A52,'Import OffPeak'!$A$3:T$99,15,FALSE)-VLOOKUP($A52,'Import OffPeak change'!$A$106:T$202,15,FALSE)))</f>
        <v>0</v>
      </c>
      <c r="P52" s="6">
        <f>IF(ISERROR(VLOOKUP($A52,'Import OffPeak'!$A$3:U$99,16,FALSE)-VLOOKUP($A52,'Import OffPeak change'!$A$106:U$202,16,FALSE)),0,(VLOOKUP($A52,'Import OffPeak'!$A$3:U$99,16,FALSE)-VLOOKUP($A52,'Import OffPeak change'!$A$106:U$202,16,FALSE)))</f>
        <v>0</v>
      </c>
      <c r="Q52" s="6">
        <f>IF(ISERROR(VLOOKUP($A52,'Import OffPeak'!$A$3:V$99,17,FALSE)-VLOOKUP($A52,'Import OffPeak change'!$A$106:V$202,17,FALSE)),0,(VLOOKUP($A52,'Import OffPeak'!$A$3:V$99,17,FALSE)-VLOOKUP($A52,'Import OffPeak change'!$A$106:V$202,17,FALSE)))</f>
        <v>0</v>
      </c>
      <c r="R52" s="6">
        <f>IF(ISERROR(VLOOKUP($A52,'Import OffPeak'!$A$3:W$99,18,FALSE)-VLOOKUP($A52,'Import OffPeak change'!$A$106:W$202,18,FALSE)),0,(VLOOKUP($A52,'Import OffPeak'!$A$3:W$99,18,FALSE)-VLOOKUP($A52,'Import OffPeak change'!$A$106:W$202,18,FALSE)))</f>
        <v>0</v>
      </c>
      <c r="S52" s="6">
        <f>IF(ISERROR(VLOOKUP($A52,'Import OffPeak'!$A$3:X$99,19,FALSE)-VLOOKUP($A52,'Import OffPeak change'!$A$106:X$202,19,FALSE)),0,(VLOOKUP($A52,'Import OffPeak'!$A$3:X$99,19,FALSE)-VLOOKUP($A52,'Import OffPeak change'!$A$106:X$202,19,FALSE)))</f>
        <v>0</v>
      </c>
      <c r="T52" s="6">
        <f>IF(ISERROR(VLOOKUP($A52,'Import OffPeak'!$A$3:Y$99,20,FALSE)-VLOOKUP($A52,'Import OffPeak change'!$A$106:Y$202,20,FALSE)),0,(VLOOKUP($A52,'Import OffPeak'!$A$3:Y$99,20,FALSE)-VLOOKUP($A52,'Import OffPeak change'!$A$106:Y$202,20,FALSE)))</f>
        <v>0</v>
      </c>
      <c r="U52" s="6">
        <f>IF(ISERROR(VLOOKUP($A52,'Import OffPeak'!$A$3:Z$99,21,FALSE)-VLOOKUP($A52,'Import OffPeak change'!$A$106:Z$202,21,FALSE)),0,(VLOOKUP($A52,'Import OffPeak'!$A$3:Z$99,21,FALSE)-VLOOKUP($A52,'Import OffPeak change'!$A$106:Z$202,21,FALSE)))</f>
        <v>0</v>
      </c>
      <c r="V52" s="6">
        <f>IF(ISERROR(VLOOKUP($A52,'Import OffPeak'!$A$3:AA$99,22,FALSE)-VLOOKUP($A52,'Import OffPeak change'!$A$106:AA$202,22,FALSE)),0,(VLOOKUP($A52,'Import OffPeak'!$A$3:AA$99,22,FALSE)-VLOOKUP($A52,'Import OffPeak change'!$A$106:AA$202,22,FALSE)))</f>
        <v>0</v>
      </c>
      <c r="W52" s="6">
        <f>IF(ISERROR(VLOOKUP($A52,'Import OffPeak'!$A$3:AB$99,23,FALSE)-VLOOKUP($A52,'Import OffPeak change'!$A$106:AB$202,23,FALSE)),0,(VLOOKUP($A52,'Import OffPeak'!$A$3:AB$99,23,FALSE)-VLOOKUP($A52,'Import OffPeak change'!$A$106:AB$202,23,FALSE)))</f>
        <v>0</v>
      </c>
      <c r="X52" s="6">
        <f>IF(ISERROR(VLOOKUP($A52,'Import OffPeak'!$A$3:AC$99,24,FALSE)-VLOOKUP($A52,'Import OffPeak change'!$A$106:AC$202,24,FALSE)),0,(VLOOKUP($A52,'Import OffPeak'!$A$3:AC$99,24,FALSE)-VLOOKUP($A52,'Import OffPeak change'!$A$106:AC$202,24,FALSE)))</f>
        <v>0</v>
      </c>
      <c r="Y52" s="6">
        <f>IF(ISERROR(VLOOKUP($A52,'Import OffPeak'!$A$3:AD$99,25,FALSE)-VLOOKUP($A52,'Import OffPeak change'!$A$106:AD$202,25,FALSE)),0,(VLOOKUP($A52,'Import OffPeak'!$A$3:AD$99,25,FALSE)-VLOOKUP($A52,'Import OffPeak change'!$A$106:AD$202,25,FALSE)))</f>
        <v>0</v>
      </c>
      <c r="Z52" s="6">
        <f>IF(ISERROR(VLOOKUP($A52,'Import OffPeak'!$A$3:AE$99,26,FALSE)-VLOOKUP($A52,'Import OffPeak change'!$A$106:AE$202,26,FALSE)),0,(VLOOKUP($A52,'Import OffPeak'!$A$3:AE$99,26,FALSE)-VLOOKUP($A52,'Import OffPeak change'!$A$106:AE$202,26,FALSE)))</f>
        <v>0</v>
      </c>
      <c r="AA52" s="6">
        <f>IF(ISERROR(VLOOKUP($A52,'Import OffPeak'!$A$3:AF$99,27,FALSE)-VLOOKUP($A52,'Import OffPeak change'!$A$106:AF$202,27,FALSE)),0,(VLOOKUP($A52,'Import OffPeak'!$A$3:AF$99,27,FALSE)-VLOOKUP($A52,'Import OffPeak change'!$A$106:AF$202,27,FALSE)))</f>
        <v>0</v>
      </c>
      <c r="AB52" s="6">
        <f>IF(ISERROR(VLOOKUP($A52,'Import OffPeak'!$A$3:AG$99,28,FALSE)-VLOOKUP($A52,'Import OffPeak change'!$A$106:AG$202,28,FALSE)),0,(VLOOKUP($A52,'Import OffPeak'!$A$3:AG$99,28,FALSE)-VLOOKUP($A52,'Import OffPeak change'!$A$106:AG$202,28,FALSE)))</f>
        <v>0</v>
      </c>
      <c r="AC52" s="6">
        <f>IF(ISERROR(VLOOKUP($A52,'Import OffPeak'!$A$3:AH$99,29,FALSE)-VLOOKUP($A52,'Import OffPeak change'!$A$106:AH$202,29,FALSE)),0,(VLOOKUP($A52,'Import OffPeak'!$A$3:AH$99,29,FALSE)-VLOOKUP($A52,'Import OffPeak change'!$A$106:AH$202,29,FALSE)))</f>
        <v>0</v>
      </c>
      <c r="AD52" s="6">
        <f>IF(ISERROR(VLOOKUP($A52,'Import OffPeak'!$A$3:AI$99,30,FALSE)-VLOOKUP($A52,'Import OffPeak change'!$A$106:AI$202,30,FALSE)),0,(VLOOKUP($A52,'Import OffPeak'!$A$3:AI$99,30,FALSE)-VLOOKUP($A52,'Import OffPeak change'!$A$106:AI$202,30,FALSE)))</f>
        <v>0</v>
      </c>
      <c r="AE52" s="6">
        <f>IF(ISERROR(VLOOKUP($A52,'Import OffPeak'!$A$3:AJ$99,31,FALSE)-VLOOKUP($A52,'Import OffPeak change'!$A$106:AJ$202,31,FALSE)),0,(VLOOKUP($A52,'Import OffPeak'!$A$3:AJ$99,31,FALSE)-VLOOKUP($A52,'Import OffPeak change'!$A$106:AJ$202,31,FALSE)))</f>
        <v>0</v>
      </c>
      <c r="AF52" s="6">
        <f>IF(ISERROR(VLOOKUP($A52,'Import OffPeak'!$A$3:AK$99,32,FALSE)-VLOOKUP($A52,'Import OffPeak change'!$A$106:AK$202,32,FALSE)),0,(VLOOKUP($A52,'Import OffPeak'!$A$3:AK$99,32,FALSE)-VLOOKUP($A52,'Import OffPeak change'!$A$106:AK$202,32,FALSE)))</f>
        <v>0</v>
      </c>
      <c r="AG52" s="6">
        <f>IF(ISERROR(VLOOKUP($A52,'Import OffPeak'!$A$3:AL$99,33,FALSE)-VLOOKUP($A52,'Import OffPeak change'!$A$106:AL$202,33,FALSE)),0,(VLOOKUP($A52,'Import OffPeak'!$A$3:AL$99,33,FALSE)-VLOOKUP($A52,'Import OffPeak change'!$A$106:AL$202,33,FALSE)))</f>
        <v>0</v>
      </c>
      <c r="AH52" s="6">
        <f>IF(ISERROR(VLOOKUP($A52,'Import OffPeak'!$A$3:AM$99,34,FALSE)-VLOOKUP($A52,'Import OffPeak change'!$A$106:AM$202,34,FALSE)),0,(VLOOKUP($A52,'Import OffPeak'!$A$3:AM$99,34,FALSE)-VLOOKUP($A52,'Import OffPeak change'!$A$106:AM$202,34,FALSE)))</f>
        <v>0</v>
      </c>
      <c r="AI52" s="6">
        <f>IF(ISERROR(VLOOKUP($A52,'Import OffPeak'!$A$3:AN$99,35,FALSE)-VLOOKUP($A52,'Import OffPeak change'!$A$106:AN$202,35,FALSE)),0,(VLOOKUP($A52,'Import OffPeak'!$A$3:AN$99,35,FALSE)-VLOOKUP($A52,'Import OffPeak change'!$A$106:AN$202,35,FALSE)))</f>
        <v>0</v>
      </c>
      <c r="AJ52" s="6">
        <f>IF(ISERROR(VLOOKUP($A52,'Import OffPeak'!$A$3:AO$99,36,FALSE)-VLOOKUP($A52,'Import OffPeak change'!$A$106:AO$202,36,FALSE)),0,(VLOOKUP($A52,'Import OffPeak'!$A$3:AO$99,36,FALSE)-VLOOKUP($A52,'Import OffPeak change'!$A$106:AO$202,36,FALSE)))</f>
        <v>0</v>
      </c>
      <c r="AK52" s="6">
        <f>IF(ISERROR(VLOOKUP($A52,'Import OffPeak'!$A$3:AP$99,37,FALSE)-VLOOKUP($A52,'Import OffPeak change'!$A$106:AP$202,37,FALSE)),0,(VLOOKUP($A52,'Import OffPeak'!$A$3:AP$99,37,FALSE)-VLOOKUP($A52,'Import OffPeak change'!$A$106:AP$202,37,FALSE)))</f>
        <v>0</v>
      </c>
      <c r="AL52" s="6">
        <f>IF(ISERROR(VLOOKUP($A52,'Import OffPeak'!$A$3:AQ$99,38,FALSE)-VLOOKUP($A52,'Import OffPeak change'!$A$106:AQ$202,38,FALSE)),0,(VLOOKUP($A52,'Import OffPeak'!$A$3:AQ$99,38,FALSE)-VLOOKUP($A52,'Import OffPeak change'!$A$106:AQ$202,38,FALSE)))</f>
        <v>0</v>
      </c>
      <c r="AM52" s="6">
        <f>IF(ISERROR(VLOOKUP($A52,'Import OffPeak'!$A$3:AR$99,39,FALSE)-VLOOKUP($A52,'Import OffPeak change'!$A$106:AR$202,39,FALSE)),0,(VLOOKUP($A52,'Import OffPeak'!$A$3:AR$99,39,FALSE)-VLOOKUP($A52,'Import OffPeak change'!$A$106:AR$202,39,FALSE)))</f>
        <v>0</v>
      </c>
      <c r="AN52" s="6">
        <f>IF(ISERROR(VLOOKUP($A52,'Import OffPeak'!$A$3:AS$99,40,FALSE)-VLOOKUP($A52,'Import OffPeak change'!$A$106:AS$202,40,FALSE)),0,(VLOOKUP($A52,'Import OffPeak'!$A$3:AS$99,40,FALSE)-VLOOKUP($A52,'Import OffPeak change'!$A$106:AS$202,40,FALSE)))</f>
        <v>0</v>
      </c>
      <c r="AO52" s="6">
        <f>IF(ISERROR(VLOOKUP($A52,'Import OffPeak'!$A$3:AT$99,41,FALSE)-VLOOKUP($A52,'Import OffPeak change'!$A$106:AT$202,41,FALSE)),0,(VLOOKUP($A52,'Import OffPeak'!$A$3:AT$99,41,FALSE)-VLOOKUP($A52,'Import OffPeak change'!$A$106:AT$202,41,FALSE)))</f>
        <v>0</v>
      </c>
      <c r="AP52" s="6">
        <f>IF(ISERROR(VLOOKUP($A52,'Import OffPeak'!$A$3:AU$99,42,FALSE)-VLOOKUP($A52,'Import OffPeak change'!$A$106:AU$202,42,FALSE)),0,(VLOOKUP($A52,'Import OffPeak'!$A$3:AU$99,42,FALSE)-VLOOKUP($A52,'Import OffPeak change'!$A$106:AU$202,42,FALSE)))</f>
        <v>0</v>
      </c>
      <c r="AQ52" s="6">
        <f>IF(ISERROR(VLOOKUP($A52,'Import OffPeak'!$A$3:AV$99,43,FALSE)-VLOOKUP($A52,'Import OffPeak change'!$A$106:AV$202,43,FALSE)),0,(VLOOKUP($A52,'Import OffPeak'!$A$3:AV$99,43,FALSE)-VLOOKUP($A52,'Import OffPeak change'!$A$106:AV$202,43,FALSE)))</f>
        <v>0</v>
      </c>
      <c r="AR52" s="6">
        <f>IF(ISERROR(VLOOKUP($A52,'Import OffPeak'!$A$3:AW$99,44,FALSE)-VLOOKUP($A52,'Import OffPeak change'!$A$106:AW$202,44,FALSE)),0,(VLOOKUP($A52,'Import OffPeak'!$A$3:AW$99,44,FALSE)-VLOOKUP($A52,'Import OffPeak change'!$A$106:AW$202,44,FALSE)))</f>
        <v>0</v>
      </c>
      <c r="AS52" s="6">
        <f>IF(ISERROR(VLOOKUP($A52,'Import OffPeak'!$A$3:AX$99,45,FALSE)-VLOOKUP($A52,'Import OffPeak change'!$A$106:AX$202,45,FALSE)),0,(VLOOKUP($A52,'Import OffPeak'!$A$3:AX$99,45,FALSE)-VLOOKUP($A52,'Import OffPeak change'!$A$106:AX$202,45,FALSE)))</f>
        <v>0</v>
      </c>
      <c r="AT52" s="6">
        <f>IF(ISERROR(VLOOKUP($A52,'Import OffPeak'!$A$3:AY$99,46,FALSE)-VLOOKUP($A52,'Import OffPeak change'!$A$106:AY$202,46,FALSE)),0,(VLOOKUP($A52,'Import OffPeak'!$A$3:AY$99,46,FALSE)-VLOOKUP($A52,'Import OffPeak change'!$A$106:AY$202,46,FALSE)))</f>
        <v>0</v>
      </c>
      <c r="AU52" s="6">
        <f>IF(ISERROR(VLOOKUP($A52,'Import OffPeak'!$A$3:AZ$99,47,FALSE)-VLOOKUP($A52,'Import OffPeak change'!$A$106:AZ$202,47,FALSE)),0,(VLOOKUP($A52,'Import OffPeak'!$A$3:AZ$99,47,FALSE)-VLOOKUP($A52,'Import OffPeak change'!$A$106:AZ$202,47,FALSE)))</f>
        <v>0</v>
      </c>
      <c r="AV52" s="6">
        <f>IF(ISERROR(VLOOKUP($A52,'Import OffPeak'!$A$3:BA$99,48,FALSE)-VLOOKUP($A52,'Import OffPeak change'!$A$106:BA$202,48,FALSE)),0,(VLOOKUP($A52,'Import OffPeak'!$A$3:BA$99,48,FALSE)-VLOOKUP($A52,'Import OffPeak change'!$A$106:BA$202,48,FALSE)))</f>
        <v>0</v>
      </c>
      <c r="AW52" s="6">
        <f>IF(ISERROR(VLOOKUP($A52,'Import OffPeak'!$A$3:BB$99,49,FALSE)-VLOOKUP($A52,'Import OffPeak change'!$A$106:BB$202,49,FALSE)),0,(VLOOKUP($A52,'Import OffPeak'!$A$3:BB$99,49,FALSE)-VLOOKUP($A52,'Import OffPeak change'!$A$106:BB$202,49,FALSE)))</f>
        <v>0</v>
      </c>
      <c r="AX52" s="6">
        <f>IF(ISERROR(VLOOKUP($A52,'Import OffPeak'!$A$3:BC$99,50,FALSE)-VLOOKUP($A52,'Import OffPeak change'!$A$106:BC$202,50,FALSE)),0,(VLOOKUP($A52,'Import OffPeak'!$A$3:BC$99,50,FALSE)-VLOOKUP($A52,'Import OffPeak change'!$A$106:BC$202,50,FALSE)))</f>
        <v>0</v>
      </c>
      <c r="AY52" s="6">
        <f>IF(ISERROR(VLOOKUP($A52,'Import OffPeak'!$A$3:BD$99,51,FALSE)-VLOOKUP($A52,'Import OffPeak change'!$A$106:BD$202,51,FALSE)),0,(VLOOKUP($A52,'Import OffPeak'!$A$3:BD$99,51,FALSE)-VLOOKUP($A52,'Import OffPeak change'!$A$106:BD$202,51,FALSE)))</f>
        <v>0</v>
      </c>
      <c r="AZ52" s="6">
        <f>IF(ISERROR(VLOOKUP($A52,'Import OffPeak'!$A$3:BE$99,52,FALSE)-VLOOKUP($A52,'Import OffPeak change'!$A$106:BE$202,52,FALSE)),0,(VLOOKUP($A52,'Import OffPeak'!$A$3:BE$99,52,FALSE)-VLOOKUP($A52,'Import OffPeak change'!$A$106:BE$202,52,FALSE)))</f>
        <v>0</v>
      </c>
      <c r="BA52" s="6">
        <f>IF(ISERROR(VLOOKUP($A52,'Import OffPeak'!$A$3:BF$99,53,FALSE)-VLOOKUP($A52,'Import OffPeak change'!$A$106:BF$202,53,FALSE)),0,(VLOOKUP($A52,'Import OffPeak'!$A$3:BF$99,53,FALSE)-VLOOKUP($A52,'Import OffPeak change'!$A$106:BF$202,53,FALSE)))</f>
        <v>0</v>
      </c>
      <c r="BB52" s="6">
        <f>IF(ISERROR(VLOOKUP($A52,'Import OffPeak'!$A$3:BG$99,54,FALSE)-VLOOKUP($A52,'Import OffPeak change'!$A$106:BG$202,54,FALSE)),0,(VLOOKUP($A52,'Import OffPeak'!$A$3:BG$99,54,FALSE)-VLOOKUP($A52,'Import OffPeak change'!$A$106:BG$202,54,FALSE)))</f>
        <v>0</v>
      </c>
      <c r="BC52" s="6">
        <f>IF(ISERROR(VLOOKUP($A52,'Import OffPeak'!$A$3:BH$99,55,FALSE)-VLOOKUP($A52,'Import OffPeak change'!$A$106:BH$202,55,FALSE)),0,(VLOOKUP($A52,'Import OffPeak'!$A$3:BH$99,55,FALSE)-VLOOKUP($A52,'Import OffPeak change'!$A$106:BH$202,55,FALSE)))</f>
        <v>0</v>
      </c>
      <c r="BD52" s="6">
        <f>IF(ISERROR(VLOOKUP($A52,'Import OffPeak'!$A$3:BI$99,56,FALSE)-VLOOKUP($A52,'Import OffPeak change'!$A$106:BI$202,56,FALSE)),0,(VLOOKUP($A52,'Import OffPeak'!$A$3:BI$99,56,FALSE)-VLOOKUP($A52,'Import OffPeak change'!$A$106:BI$202,56,FALSE)))</f>
        <v>0</v>
      </c>
      <c r="BE52" s="6">
        <f>IF(ISERROR(VLOOKUP($A52,'Import OffPeak'!$A$3:BJ$99,57,FALSE)-VLOOKUP($A52,'Import OffPeak change'!$A$106:BJ$202,57,FALSE)),0,(VLOOKUP($A52,'Import OffPeak'!$A$3:BJ$99,57,FALSE)-VLOOKUP($A52,'Import OffPeak change'!$A$106:BJ$202,57,FALSE)))</f>
        <v>0</v>
      </c>
      <c r="BF52" s="6">
        <f>IF(ISERROR(VLOOKUP($A52,'Import OffPeak'!$A$3:BK$99,58,FALSE)-VLOOKUP($A52,'Import OffPeak change'!$A$106:BK$202,58,FALSE)),0,(VLOOKUP($A52,'Import OffPeak'!$A$3:BK$99,58,FALSE)-VLOOKUP($A52,'Import OffPeak change'!$A$106:BK$202,58,FALSE)))</f>
        <v>0</v>
      </c>
      <c r="BG52" s="6">
        <f>IF(ISERROR(VLOOKUP($A52,'Import OffPeak'!$A$3:BL$99,59,FALSE)-VLOOKUP($A52,'Import OffPeak change'!$A$106:BL$202,59,FALSE)),0,(VLOOKUP($A52,'Import OffPeak'!$A$3:BL$99,59,FALSE)-VLOOKUP($A52,'Import OffPeak change'!$A$106:BL$202,59,FALSE)))</f>
        <v>0</v>
      </c>
      <c r="BH52" s="6">
        <f>IF(ISERROR(VLOOKUP($A52,'Import OffPeak'!$A$3:BM$99,60,FALSE)-VLOOKUP($A52,'Import OffPeak change'!$A$106:BM$202,60,FALSE)),0,(VLOOKUP($A52,'Import OffPeak'!$A$3:BM$99,60,FALSE)-VLOOKUP($A52,'Import OffPeak change'!$A$106:BM$202,60,FALSE)))</f>
        <v>0</v>
      </c>
      <c r="BI52" s="6">
        <f>IF(ISERROR(VLOOKUP($A52,'Import OffPeak'!$A$3:BN$99,61,FALSE)-VLOOKUP($A52,'Import OffPeak change'!$A$106:BN$202,61,FALSE)),0,(VLOOKUP($A52,'Import OffPeak'!$A$3:BN$99,61,FALSE)-VLOOKUP($A52,'Import OffPeak change'!$A$106:BN$202,61,FALSE)))</f>
        <v>0</v>
      </c>
      <c r="BJ52" s="6">
        <f>IF(ISERROR(VLOOKUP($A52,'Import OffPeak'!$A$3:BO$99,62,FALSE)-VLOOKUP($A52,'Import OffPeak change'!$A$106:BO$202,62,FALSE)),0,(VLOOKUP($A52,'Import OffPeak'!$A$3:BO$99,62,FALSE)-VLOOKUP($A52,'Import OffPeak change'!$A$106:BO$202,62,FALSE)))</f>
        <v>0</v>
      </c>
      <c r="BK52" s="6">
        <f>IF(ISERROR(VLOOKUP($A52,'Import OffPeak'!$A$3:BP$99,63,FALSE)-VLOOKUP($A52,'Import OffPeak change'!$A$106:BP$202,63,FALSE)),0,(VLOOKUP($A52,'Import OffPeak'!$A$3:BP$99,63,FALSE)-VLOOKUP($A52,'Import OffPeak change'!$A$106:BP$202,63,FALSE)))</f>
        <v>0</v>
      </c>
      <c r="BL52" s="6">
        <f>IF(ISERROR(VLOOKUP($A52,'Import OffPeak'!$A$3:BQ$99,64,FALSE)-VLOOKUP($A52,'Import OffPeak change'!$A$106:BQ$202,64,FALSE)),0,(VLOOKUP($A52,'Import OffPeak'!$A$3:BQ$99,64,FALSE)-VLOOKUP($A52,'Import OffPeak change'!$A$106:BQ$202,64,FALSE)))</f>
        <v>0</v>
      </c>
      <c r="BM52" s="6">
        <f>IF(ISERROR(VLOOKUP($A52,'Import OffPeak'!$A$3:BR$99,65,FALSE)-VLOOKUP($A52,'Import OffPeak change'!$A$106:BR$202,65,FALSE)),0,(VLOOKUP($A52,'Import OffPeak'!$A$3:BR$99,65,FALSE)-VLOOKUP($A52,'Import OffPeak change'!$A$106:BR$202,65,FALSE)))</f>
        <v>0</v>
      </c>
      <c r="BN52" s="6">
        <f>IF(ISERROR(VLOOKUP($A52,'Import OffPeak'!$A$3:BS$99,66,FALSE)-VLOOKUP($A52,'Import OffPeak change'!$A$106:BS$202,66,FALSE)),0,(VLOOKUP($A52,'Import OffPeak'!$A$3:BS$99,66,FALSE)-VLOOKUP($A52,'Import OffPeak change'!$A$106:BS$202,66,FALSE)))</f>
        <v>0</v>
      </c>
      <c r="BO52" s="6">
        <f>IF(ISERROR(VLOOKUP($A52,'Import OffPeak'!$A$3:BT$99,67,FALSE)-VLOOKUP($A52,'Import OffPeak change'!$A$106:BT$202,67,FALSE)),0,(VLOOKUP($A52,'Import OffPeak'!$A$3:BT$99,67,FALSE)-VLOOKUP($A52,'Import OffPeak change'!$A$106:BT$202,67,FALSE)))</f>
        <v>0</v>
      </c>
      <c r="BP52" s="6">
        <f>IF(ISERROR(VLOOKUP($A52,'Import OffPeak'!$A$3:BU$99,68,FALSE)-VLOOKUP($A52,'Import OffPeak change'!$A$106:BU$202,68,FALSE)),0,(VLOOKUP($A52,'Import OffPeak'!$A$3:BU$99,68,FALSE)-VLOOKUP($A52,'Import OffPeak change'!$A$106:BU$202,68,FALSE)))</f>
        <v>0</v>
      </c>
      <c r="BQ52" s="6">
        <f>IF(ISERROR(VLOOKUP($A52,'Import OffPeak'!$A$3:BV$99,69,FALSE)-VLOOKUP($A52,'Import OffPeak change'!$A$106:BV$202,69,FALSE)),0,(VLOOKUP($A52,'Import OffPeak'!$A$3:BV$99,69,FALSE)-VLOOKUP($A52,'Import OffPeak change'!$A$106:BV$202,69,FALSE)))</f>
        <v>0</v>
      </c>
      <c r="BR52" s="6">
        <f>IF(ISERROR(VLOOKUP($A52,'Import OffPeak'!$A$3:BW$99,70,FALSE)-VLOOKUP($A52,'Import OffPeak change'!$A$106:BW$202,70,FALSE)),0,(VLOOKUP($A52,'Import OffPeak'!$A$3:BW$99,70,FALSE)-VLOOKUP($A52,'Import OffPeak change'!$A$106:BW$202,70,FALSE)))</f>
        <v>0</v>
      </c>
      <c r="BS52" s="6">
        <f>IF(ISERROR(VLOOKUP($A52,'Import OffPeak'!$A$3:BX$99,71,FALSE)-VLOOKUP($A52,'Import OffPeak change'!$A$106:BX$202,71,FALSE)),0,(VLOOKUP($A52,'Import OffPeak'!$A$3:BX$99,71,FALSE)-VLOOKUP($A52,'Import OffPeak change'!$A$106:BX$202,71,FALSE)))</f>
        <v>0</v>
      </c>
      <c r="BT52" s="6">
        <f>IF(ISERROR(VLOOKUP($A52,'Import OffPeak'!$A$3:BY$99,72,FALSE)-VLOOKUP($A52,'Import OffPeak change'!$A$106:BY$202,72,FALSE)),0,(VLOOKUP($A52,'Import OffPeak'!$A$3:BY$99,72,FALSE)-VLOOKUP($A52,'Import OffPeak change'!$A$106:BY$202,72,FALSE)))</f>
        <v>0</v>
      </c>
      <c r="BU52" s="6">
        <f>IF(ISERROR(VLOOKUP($A52,'Import OffPeak'!$A$3:BZ$99,73,FALSE)-VLOOKUP($A52,'Import OffPeak change'!$A$106:BZ$202,73,FALSE)),0,(VLOOKUP($A52,'Import OffPeak'!$A$3:BZ$99,73,FALSE)-VLOOKUP($A52,'Import OffPeak change'!$A$106:BZ$202,73,FALSE)))</f>
        <v>0</v>
      </c>
      <c r="BV52" s="6">
        <f>IF(ISERROR(VLOOKUP($A52,'Import OffPeak'!$A$3:CA$99,74,FALSE)-VLOOKUP($A52,'Import OffPeak change'!$A$106:CA$202,74,FALSE)),0,(VLOOKUP($A52,'Import OffPeak'!$A$3:CA$99,74,FALSE)-VLOOKUP($A52,'Import OffPeak change'!$A$106:CA$202,74,FALSE)))</f>
        <v>0</v>
      </c>
      <c r="BW52" s="6">
        <f>IF(ISERROR(VLOOKUP($A52,'Import OffPeak'!$A$3:CB$99,75,FALSE)-VLOOKUP($A52,'Import OffPeak change'!$A$106:CB$202,75,FALSE)),0,(VLOOKUP($A52,'Import OffPeak'!$A$3:CB$99,75,FALSE)-VLOOKUP($A52,'Import OffPeak change'!$A$106:CB$202,75,FALSE)))</f>
        <v>0</v>
      </c>
      <c r="BX52" s="6">
        <f>IF(ISERROR(VLOOKUP($A52,'Import OffPeak'!$A$3:CC$99,76,FALSE)-VLOOKUP($A52,'Import OffPeak change'!$A$106:CC$202,76,FALSE)),0,(VLOOKUP($A52,'Import OffPeak'!$A$3:CC$99,76,FALSE)-VLOOKUP($A52,'Import OffPeak change'!$A$106:CC$202,76,FALSE)))</f>
        <v>0</v>
      </c>
      <c r="BY52" s="6">
        <f>IF(ISERROR(VLOOKUP($A52,'Import OffPeak'!$A$3:CD$99,77,FALSE)-VLOOKUP($A52,'Import OffPeak change'!$A$106:CD$202,77,FALSE)),0,(VLOOKUP($A52,'Import OffPeak'!$A$3:CD$99,77,FALSE)-VLOOKUP($A52,'Import OffPeak change'!$A$106:CD$202,77,FALSE)))</f>
        <v>0</v>
      </c>
      <c r="BZ52" s="6">
        <f>IF(ISERROR(VLOOKUP($A52,'Import OffPeak'!$A$3:CE$99,78,FALSE)-VLOOKUP($A52,'Import OffPeak change'!$A$106:CE$202,78,FALSE)),0,(VLOOKUP($A52,'Import OffPeak'!$A$3:CE$99,78,FALSE)-VLOOKUP($A52,'Import OffPeak change'!$A$106:CE$202,78,FALSE)))</f>
        <v>0</v>
      </c>
      <c r="CA52" s="6">
        <f>IF(ISERROR(VLOOKUP($A52,'Import OffPeak'!$A$3:CF$99,79,FALSE)-VLOOKUP($A52,'Import OffPeak change'!$A$106:CF$202,79,FALSE)),0,(VLOOKUP($A52,'Import OffPeak'!$A$3:CF$99,79,FALSE)-VLOOKUP($A52,'Import OffPeak change'!$A$106:CF$202,79,FALSE)))</f>
        <v>0</v>
      </c>
      <c r="CB52" s="6">
        <f>IF(ISERROR(VLOOKUP($A52,'Import OffPeak'!$A$3:CG$99,80,FALSE)-VLOOKUP($A52,'Import OffPeak change'!$A$106:CG$202,80,FALSE)),0,(VLOOKUP($A52,'Import OffPeak'!$A$3:CG$99,80,FALSE)-VLOOKUP($A52,'Import OffPeak change'!$A$106:CG$202,80,FALSE)))</f>
        <v>0</v>
      </c>
      <c r="CC52" s="6">
        <f>IF(ISERROR(VLOOKUP($A52,'Import OffPeak'!$A$3:CH$99,81,FALSE)-VLOOKUP($A52,'Import OffPeak change'!$A$106:CH$202,81,FALSE)),0,(VLOOKUP($A52,'Import OffPeak'!$A$3:CH$99,81,FALSE)-VLOOKUP($A52,'Import OffPeak change'!$A$106:CH$202,81,FALSE)))</f>
        <v>0</v>
      </c>
      <c r="CD52" s="6">
        <f>IF(ISERROR(VLOOKUP($A52,'Import OffPeak'!$A$3:CI$99,82,FALSE)-VLOOKUP($A52,'Import OffPeak change'!$A$106:CI$202,82,FALSE)),0,(VLOOKUP($A52,'Import OffPeak'!$A$3:CI$99,82,FALSE)-VLOOKUP($A52,'Import OffPeak change'!$A$106:CI$202,82,FALSE)))</f>
        <v>0</v>
      </c>
      <c r="CE52" s="6">
        <f>IF(ISERROR(VLOOKUP($A52,'Import OffPeak'!$A$3:CJ$99,83,FALSE)-VLOOKUP($A52,'Import OffPeak change'!$A$106:CJ$202,83,FALSE)),0,(VLOOKUP($A52,'Import OffPeak'!$A$3:CJ$99,83,FALSE)-VLOOKUP($A52,'Import OffPeak change'!$A$106:CJ$202,83,FALSE)))</f>
        <v>0</v>
      </c>
      <c r="CF52" s="6">
        <f>IF(ISERROR(VLOOKUP($A52,'Import OffPeak'!$A$3:CK$99,84,FALSE)-VLOOKUP($A52,'Import OffPeak change'!$A$106:CK$202,84,FALSE)),0,(VLOOKUP($A52,'Import OffPeak'!$A$3:CK$99,84,FALSE)-VLOOKUP($A52,'Import OffPeak change'!$A$106:CK$202,84,FALSE)))</f>
        <v>0</v>
      </c>
      <c r="CG52" s="6">
        <f>IF(ISERROR(VLOOKUP($A52,'Import OffPeak'!$A$3:CL$99,85,FALSE)-VLOOKUP($A52,'Import OffPeak change'!$A$106:CL$202,85,FALSE)),0,(VLOOKUP($A52,'Import OffPeak'!$A$3:CL$99,85,FALSE)-VLOOKUP($A52,'Import OffPeak change'!$A$106:CL$202,85,FALSE)))</f>
        <v>0</v>
      </c>
      <c r="CH52" s="6">
        <f>IF(ISERROR(VLOOKUP($A52,'Import OffPeak'!$A$3:CM$99,86,FALSE)-VLOOKUP($A52,'Import OffPeak change'!$A$106:CM$202,86,FALSE)),0,(VLOOKUP($A52,'Import OffPeak'!$A$3:CM$99,86,FALSE)-VLOOKUP($A52,'Import OffPeak change'!$A$106:CM$202,86,FALSE)))</f>
        <v>0</v>
      </c>
      <c r="CI52" s="6">
        <f>IF(ISERROR(VLOOKUP($A52,'Import OffPeak'!$A$3:CN$99,87,FALSE)-VLOOKUP($A52,'Import OffPeak change'!$A$106:CN$202,87,FALSE)),0,(VLOOKUP($A52,'Import OffPeak'!$A$3:CN$99,87,FALSE)-VLOOKUP($A52,'Import OffPeak change'!$A$106:CN$202,87,FALSE)))</f>
        <v>0</v>
      </c>
      <c r="CJ52" s="6">
        <f>IF(ISERROR(VLOOKUP($A52,'Import OffPeak'!$A$3:CO$99,88,FALSE)-VLOOKUP($A52,'Import OffPeak change'!$A$106:CO$202,88,FALSE)),0,(VLOOKUP($A52,'Import OffPeak'!$A$3:CO$99,88,FALSE)-VLOOKUP($A52,'Import OffPeak change'!$A$106:CO$202,88,FALSE)))</f>
        <v>0</v>
      </c>
      <c r="CK52" s="6">
        <f>IF(ISERROR(VLOOKUP($A52,'Import OffPeak'!$A$3:CP$99,89,FALSE)-VLOOKUP($A52,'Import OffPeak change'!$A$106:CP$202,89,FALSE)),0,(VLOOKUP($A52,'Import OffPeak'!$A$3:CP$99,89,FALSE)-VLOOKUP($A52,'Import OffPeak change'!$A$106:CP$202,89,FALSE)))</f>
        <v>0</v>
      </c>
      <c r="CL52" s="6">
        <f>IF(ISERROR(VLOOKUP($A52,'Import OffPeak'!$A$3:CQ$99,90,FALSE)-VLOOKUP($A52,'Import OffPeak change'!$A$106:CQ$202,90,FALSE)),0,(VLOOKUP($A52,'Import OffPeak'!$A$3:CQ$99,90,FALSE)-VLOOKUP($A52,'Import OffPeak change'!$A$106:CQ$202,90,FALSE)))</f>
        <v>0</v>
      </c>
      <c r="CM52" s="6">
        <f>IF(ISERROR(VLOOKUP($A52,'Import OffPeak'!$A$3:CR$99,91,FALSE)-VLOOKUP($A52,'Import OffPeak change'!$A$106:CR$202,91,FALSE)),0,(VLOOKUP($A52,'Import OffPeak'!$A$3:CR$99,91,FALSE)-VLOOKUP($A52,'Import OffPeak change'!$A$106:CR$202,91,FALSE)))</f>
        <v>0</v>
      </c>
      <c r="CN52" s="6">
        <f>IF(ISERROR(VLOOKUP($A52,'Import OffPeak'!$A$3:CS$99,92,FALSE)-VLOOKUP($A52,'Import OffPeak change'!$A$106:CS$202,92,FALSE)),0,(VLOOKUP($A52,'Import OffPeak'!$A$3:CS$99,92,FALSE)-VLOOKUP($A52,'Import OffPeak change'!$A$106:CS$202,92,FALSE)))</f>
        <v>0</v>
      </c>
      <c r="CO52" s="6">
        <f>IF(ISERROR(VLOOKUP($A52,'Import OffPeak'!$A$3:CT$99,93,FALSE)-VLOOKUP($A52,'Import OffPeak change'!$A$106:CT$202,93,FALSE)),0,(VLOOKUP($A52,'Import OffPeak'!$A$3:CT$99,93,FALSE)-VLOOKUP($A52,'Import OffPeak change'!$A$106:CT$202,93,FALSE)))</f>
        <v>0</v>
      </c>
      <c r="CP52" s="6">
        <f>IF(ISERROR(VLOOKUP($A52,'Import OffPeak'!$A$3:CU$99,94,FALSE)-VLOOKUP($A52,'Import OffPeak change'!$A$106:CU$202,94,FALSE)),0,(VLOOKUP($A52,'Import OffPeak'!$A$3:CU$99,94,FALSE)-VLOOKUP($A52,'Import OffPeak change'!$A$106:CU$202,94,FALSE)))</f>
        <v>0</v>
      </c>
      <c r="CQ52" s="6">
        <f>IF(ISERROR(VLOOKUP($A52,'Import OffPeak'!$A$3:CV$99,95,FALSE)-VLOOKUP($A52,'Import OffPeak change'!$A$106:CV$202,95,FALSE)),0,(VLOOKUP($A52,'Import OffPeak'!$A$3:CV$99,95,FALSE)-VLOOKUP($A52,'Import OffPeak change'!$A$106:CV$202,95,FALSE)))</f>
        <v>0</v>
      </c>
      <c r="CR52" s="6">
        <f>IF(ISERROR(VLOOKUP($A52,'Import OffPeak'!$A$3:CW$99,96,FALSE)-VLOOKUP($A52,'Import OffPeak change'!$A$106:CW$202,96,FALSE)),0,(VLOOKUP($A52,'Import OffPeak'!$A$3:CW$99,96,FALSE)-VLOOKUP($A52,'Import OffPeak change'!$A$106:CW$202,96,FALSE)))</f>
        <v>0</v>
      </c>
      <c r="CS52" s="6">
        <f>IF(ISERROR(VLOOKUP($A52,'Import OffPeak'!$A$3:CX$99,97,FALSE)-VLOOKUP($A52,'Import OffPeak change'!$A$106:CX$202,97,FALSE)),0,(VLOOKUP($A52,'Import OffPeak'!$A$3:CX$99,97,FALSE)-VLOOKUP($A52,'Import OffPeak change'!$A$106:CX$202,97,FALSE)))</f>
        <v>0</v>
      </c>
      <c r="CT52" s="6">
        <f>IF(ISERROR(VLOOKUP($A52,'Import OffPeak'!$A$3:CY$99,98,FALSE)-VLOOKUP($A52,'Import OffPeak change'!$A$106:CY$202,98,FALSE)),0,(VLOOKUP($A52,'Import OffPeak'!$A$3:CY$99,98,FALSE)-VLOOKUP($A52,'Import OffPeak change'!$A$106:CY$202,98,FALSE)))</f>
        <v>0</v>
      </c>
      <c r="CU52" s="6">
        <f>IF(ISERROR(VLOOKUP($A52,'Import OffPeak'!$A$3:CZ$99,99,FALSE)-VLOOKUP($A52,'Import OffPeak change'!$A$106:CZ$202,99,FALSE)),0,(VLOOKUP($A52,'Import OffPeak'!$A$3:CZ$99,99,FALSE)-VLOOKUP($A52,'Import OffPeak change'!$A$106:CZ$202,99,FALSE)))</f>
        <v>0</v>
      </c>
      <c r="CV52" s="6">
        <f>IF(ISERROR(VLOOKUP($A52,'Import OffPeak'!$A$3:DA$99,100,FALSE)-VLOOKUP($A52,'Import OffPeak change'!$A$106:DA$202,100,FALSE)),0,(VLOOKUP($A52,'Import OffPeak'!$A$3:DA$99,100,FALSE)-VLOOKUP($A52,'Import OffPeak change'!$A$106:DA$202,100,FALSE)))</f>
        <v>0</v>
      </c>
      <c r="CW52" s="6">
        <f>IF(ISERROR(VLOOKUP($A52,'Import OffPeak'!$A$3:DB$99,101,FALSE)-VLOOKUP($A52,'Import OffPeak change'!$A$106:DB$202,101,FALSE)),0,(VLOOKUP($A52,'Import OffPeak'!$A$3:DB$99,101,FALSE)-VLOOKUP($A52,'Import OffPeak change'!$A$106:DB$202,101,FALSE)))</f>
        <v>0</v>
      </c>
      <c r="CX52" s="6">
        <f>IF(ISERROR(VLOOKUP($A52,'Import OffPeak'!$A$3:DC$99,102,FALSE)-VLOOKUP($A52,'Import OffPeak change'!$A$106:DC$202,102,FALSE)),0,(VLOOKUP($A52,'Import OffPeak'!$A$3:DC$99,102,FALSE)-VLOOKUP($A52,'Import OffPeak change'!$A$106:DC$202,102,FALSE)))</f>
        <v>0</v>
      </c>
      <c r="CY52" s="6">
        <f>IF(ISERROR(VLOOKUP($A52,'Import OffPeak'!$A$3:DD$99,103,FALSE)-VLOOKUP($A52,'Import OffPeak change'!$A$106:DD$202,103,FALSE)),0,(VLOOKUP($A52,'Import OffPeak'!$A$3:DD$99,103,FALSE)-VLOOKUP($A52,'Import OffPeak change'!$A$106:DD$202,103,FALSE)))</f>
        <v>0</v>
      </c>
      <c r="CZ52" s="6">
        <f>IF(ISERROR(VLOOKUP($A52,'Import OffPeak'!$A$3:DE$99,104,FALSE)-VLOOKUP($A52,'Import OffPeak change'!$A$106:DE$202,104,FALSE)),0,(VLOOKUP($A52,'Import OffPeak'!$A$3:DE$99,104,FALSE)-VLOOKUP($A52,'Import OffPeak change'!$A$106:DE$202,104,FALSE)))</f>
        <v>0</v>
      </c>
      <c r="DA52" s="6">
        <f>IF(ISERROR(VLOOKUP($A52,'Import OffPeak'!$A$3:DF$99,105,FALSE)-VLOOKUP($A52,'Import OffPeak change'!$A$106:DF$202,105,FALSE)),0,(VLOOKUP($A52,'Import OffPeak'!$A$3:DF$99,105,FALSE)-VLOOKUP($A52,'Import OffPeak change'!$A$106:DF$202,105,FALSE)))</f>
        <v>0</v>
      </c>
      <c r="DB52" s="6">
        <f>IF(ISERROR(VLOOKUP($A52,'Import OffPeak'!$A$3:DG$99,106,FALSE)-VLOOKUP($A52,'Import OffPeak change'!$A$106:DG$202,106,FALSE)),0,(VLOOKUP($A52,'Import OffPeak'!$A$3:DG$99,106,FALSE)-VLOOKUP($A52,'Import OffPeak change'!$A$106:DG$202,106,FALSE)))</f>
        <v>0</v>
      </c>
      <c r="DC52" s="6">
        <f>IF(ISERROR(VLOOKUP($A52,'Import OffPeak'!$A$3:DH$99,107,FALSE)-VLOOKUP($A52,'Import OffPeak change'!$A$106:DH$202,107,FALSE)),0,(VLOOKUP($A52,'Import OffPeak'!$A$3:DH$99,107,FALSE)-VLOOKUP($A52,'Import OffPeak change'!$A$106:DH$202,107,FALSE)))</f>
        <v>0</v>
      </c>
      <c r="DD52" s="6">
        <f>IF(ISERROR(VLOOKUP($A52,'Import OffPeak'!$A$3:DI$99,108,FALSE)-VLOOKUP($A52,'Import OffPeak change'!$A$106:DI$202,108,FALSE)),0,(VLOOKUP($A52,'Import OffPeak'!$A$3:DI$99,108,FALSE)-VLOOKUP($A52,'Import OffPeak change'!$A$106:DI$202,108,FALSE)))</f>
        <v>0</v>
      </c>
      <c r="DE52" s="6">
        <f>IF(ISERROR(VLOOKUP($A52,'Import OffPeak'!$A$3:DJ$99,109,FALSE)-VLOOKUP($A52,'Import OffPeak change'!$A$106:DJ$202,109,FALSE)),0,(VLOOKUP($A52,'Import OffPeak'!$A$3:DJ$99,109,FALSE)-VLOOKUP($A52,'Import OffPeak change'!$A$106:DJ$202,109,FALSE)))</f>
        <v>0</v>
      </c>
      <c r="DF52" s="6">
        <f>IF(ISERROR(VLOOKUP($A52,'Import OffPeak'!$A$3:DK$99,110,FALSE)-VLOOKUP($A52,'Import OffPeak change'!$A$106:DK$202,110,FALSE)),0,(VLOOKUP($A52,'Import OffPeak'!$A$3:DK$99,110,FALSE)-VLOOKUP($A52,'Import OffPeak change'!$A$106:DK$202,110,FALSE)))</f>
        <v>0</v>
      </c>
      <c r="DG52" s="6">
        <f>IF(ISERROR(VLOOKUP($A52,'Import OffPeak'!$A$3:DL$99,111,FALSE)-VLOOKUP($A52,'Import OffPeak change'!$A$106:DL$202,111,FALSE)),0,(VLOOKUP($A52,'Import OffPeak'!$A$3:DL$99,111,FALSE)-VLOOKUP($A52,'Import OffPeak change'!$A$106:DL$202,111,FALSE)))</f>
        <v>0</v>
      </c>
      <c r="DH52" s="6">
        <f>IF(ISERROR(VLOOKUP($A52,'Import OffPeak'!$A$3:DM$99,112,FALSE)-VLOOKUP($A52,'Import OffPeak change'!$A$106:DM$202,112,FALSE)),0,(VLOOKUP($A52,'Import OffPeak'!$A$3:DM$99,112,FALSE)-VLOOKUP($A52,'Import OffPeak change'!$A$106:DM$202,112,FALSE)))</f>
        <v>0</v>
      </c>
      <c r="DI52" s="6">
        <f>IF(ISERROR(VLOOKUP($A52,'Import OffPeak'!$A$3:DN$99,113,FALSE)-VLOOKUP($A52,'Import OffPeak change'!$A$106:DN$202,113,FALSE)),0,(VLOOKUP($A52,'Import OffPeak'!$A$3:DN$99,113,FALSE)-VLOOKUP($A52,'Import OffPeak change'!$A$106:DN$202,113,FALSE)))</f>
        <v>0</v>
      </c>
      <c r="DJ52" s="6">
        <f>IF(ISERROR(VLOOKUP($A52,'Import OffPeak'!$A$3:DO$99,114,FALSE)-VLOOKUP($A52,'Import OffPeak change'!$A$106:DO$202,114,FALSE)),0,(VLOOKUP($A52,'Import OffPeak'!$A$3:DO$99,114,FALSE)-VLOOKUP($A52,'Import OffPeak change'!$A$106:DO$202,114,FALSE)))</f>
        <v>0</v>
      </c>
      <c r="DK52" s="6">
        <f>IF(ISERROR(VLOOKUP($A52,'Import OffPeak'!$A$3:DP$99,115,FALSE)-VLOOKUP($A52,'Import OffPeak change'!$A$106:DP$202,115,FALSE)),0,(VLOOKUP($A52,'Import OffPeak'!$A$3:DP$99,115,FALSE)-VLOOKUP($A52,'Import OffPeak change'!$A$106:DP$202,115,FALSE)))</f>
        <v>0</v>
      </c>
      <c r="DL52" s="6">
        <f>IF(ISERROR(VLOOKUP($A52,'Import OffPeak'!$A$3:DQ$99,116,FALSE)-VLOOKUP($A52,'Import OffPeak change'!$A$106:DQ$202,116,FALSE)),0,(VLOOKUP($A52,'Import OffPeak'!$A$3:DQ$99,116,FALSE)-VLOOKUP($A52,'Import OffPeak change'!$A$106:DQ$202,116,FALSE)))</f>
        <v>0</v>
      </c>
      <c r="DM52" s="6">
        <f>IF(ISERROR(VLOOKUP($A52,'Import OffPeak'!$A$3:DR$99,117,FALSE)-VLOOKUP($A52,'Import OffPeak change'!$A$106:DR$202,117,FALSE)),0,(VLOOKUP($A52,'Import OffPeak'!$A$3:DR$99,117,FALSE)-VLOOKUP($A52,'Import OffPeak change'!$A$106:DR$202,117,FALSE)))</f>
        <v>0</v>
      </c>
      <c r="DN52" s="6">
        <f>IF(ISERROR(VLOOKUP($A52,'Import OffPeak'!$A$3:DS$99,118,FALSE)-VLOOKUP($A52,'Import OffPeak change'!$A$106:DS$202,118,FALSE)),0,(VLOOKUP($A52,'Import OffPeak'!$A$3:DS$99,118,FALSE)-VLOOKUP($A52,'Import OffPeak change'!$A$106:DS$202,118,FALSE)))</f>
        <v>0</v>
      </c>
      <c r="DO52" s="6">
        <f>IF(ISERROR(VLOOKUP($A52,'Import OffPeak'!$A$3:DT$99,119,FALSE)-VLOOKUP($A52,'Import OffPeak change'!$A$106:DT$202,119,FALSE)),0,(VLOOKUP($A52,'Import OffPeak'!$A$3:DT$99,119,FALSE)-VLOOKUP($A52,'Import OffPeak change'!$A$106:DT$202,119,FALSE)))</f>
        <v>0</v>
      </c>
      <c r="DP52" s="6">
        <f>IF(ISERROR(VLOOKUP($A52,'Import OffPeak'!$A$3:DU$99,120,FALSE)-VLOOKUP($A52,'Import OffPeak change'!$A$106:DU$202,120,FALSE)),0,(VLOOKUP($A52,'Import OffPeak'!$A$3:DU$99,120,FALSE)-VLOOKUP($A52,'Import OffPeak change'!$A$106:DU$202,120,FALSE)))</f>
        <v>0</v>
      </c>
      <c r="DQ52" s="6">
        <f>IF(ISERROR(VLOOKUP($A52,'Import OffPeak'!$A$3:DV$99,121,FALSE)-VLOOKUP($A52,'Import OffPeak change'!$A$106:DV$202,121,FALSE)),0,(VLOOKUP($A52,'Import OffPeak'!$A$3:DV$99,121,FALSE)-VLOOKUP($A52,'Import OffPeak change'!$A$106:DV$202,121,FALSE)))</f>
        <v>0</v>
      </c>
      <c r="DR52" s="6">
        <f>IF(ISERROR(VLOOKUP($A52,'Import OffPeak'!$A$3:DW$99,122,FALSE)-VLOOKUP($A52,'Import OffPeak change'!$A$106:DW$202,122,FALSE)),0,(VLOOKUP($A52,'Import OffPeak'!$A$3:DW$99,122,FALSE)-VLOOKUP($A52,'Import OffPeak change'!$A$106:DW$202,122,FALSE)))</f>
        <v>0</v>
      </c>
      <c r="DS52" s="6">
        <f>IF(ISERROR(VLOOKUP($A52,'Import OffPeak'!$A$3:DX$99,123,FALSE)-VLOOKUP($A52,'Import OffPeak change'!$A$106:DX$202,123,FALSE)),0,(VLOOKUP($A52,'Import OffPeak'!$A$3:DX$99,123,FALSE)-VLOOKUP($A52,'Import OffPeak change'!$A$106:DX$202,123,FALSE)))</f>
        <v>0</v>
      </c>
      <c r="DT52" s="6">
        <f>IF(ISERROR(VLOOKUP($A52,'Import OffPeak'!$A$3:DY$99,124,FALSE)-VLOOKUP($A52,'Import OffPeak change'!$A$106:DY$202,124,FALSE)),0,(VLOOKUP($A52,'Import OffPeak'!$A$3:DY$99,124,FALSE)-VLOOKUP($A52,'Import OffPeak change'!$A$106:DY$202,124,FALSE)))</f>
        <v>0</v>
      </c>
      <c r="DU52" s="6">
        <f>IF(ISERROR(VLOOKUP($A52,'Import OffPeak'!$A$3:DZ$99,125,FALSE)-VLOOKUP($A52,'Import OffPeak change'!$A$106:DZ$202,125,FALSE)),0,(VLOOKUP($A52,'Import OffPeak'!$A$3:DZ$99,125,FALSE)-VLOOKUP($A52,'Import OffPeak change'!$A$106:DZ$202,125,FALSE)))</f>
        <v>0</v>
      </c>
      <c r="DV52" s="6">
        <f>IF(ISERROR(VLOOKUP($A52,'Import OffPeak'!$A$3:EA$99,126,FALSE)-VLOOKUP($A52,'Import OffPeak change'!$A$106:EA$202,126,FALSE)),0,(VLOOKUP($A52,'Import OffPeak'!$A$3:EA$99,126,FALSE)-VLOOKUP($A52,'Import OffPeak change'!$A$106:EA$202,126,FALSE)))</f>
        <v>0</v>
      </c>
      <c r="DW52" s="6">
        <f>IF(ISERROR(VLOOKUP($A52,'Import OffPeak'!$A$3:EB$99,127,FALSE)-VLOOKUP($A52,'Import OffPeak change'!$A$106:EB$202,127,FALSE)),0,(VLOOKUP($A52,'Import OffPeak'!$A$3:EB$99,127,FALSE)-VLOOKUP($A52,'Import OffPeak change'!$A$106:EB$202,127,FALSE)))</f>
        <v>0</v>
      </c>
      <c r="DX52" s="6">
        <f>IF(ISERROR(VLOOKUP($A52,'Import OffPeak'!$A$3:EC$99,128,FALSE)-VLOOKUP($A52,'Import OffPeak change'!$A$106:EC$202,128,FALSE)),0,(VLOOKUP($A52,'Import OffPeak'!$A$3:EC$99,128,FALSE)-VLOOKUP($A52,'Import OffPeak change'!$A$106:EC$202,128,FALSE)))</f>
        <v>0</v>
      </c>
      <c r="DY52" s="6">
        <f>IF(ISERROR(VLOOKUP($A52,'Import OffPeak'!$A$3:ED$99,129,FALSE)-VLOOKUP($A52,'Import OffPeak change'!$A$106:ED$202,129,FALSE)),0,(VLOOKUP($A52,'Import OffPeak'!$A$3:ED$99,129,FALSE)-VLOOKUP($A52,'Import OffPeak change'!$A$106:ED$202,129,FALSE)))</f>
        <v>0</v>
      </c>
      <c r="DZ52" s="6">
        <f>IF(ISERROR(VLOOKUP($A52,'Import OffPeak'!$A$3:EE$99,130,FALSE)-VLOOKUP($A52,'Import OffPeak change'!$A$106:EE$202,130,FALSE)),0,(VLOOKUP($A52,'Import OffPeak'!$A$3:EE$99,130,FALSE)-VLOOKUP($A52,'Import OffPeak change'!$A$106:EE$202,130,FALSE)))</f>
        <v>0</v>
      </c>
      <c r="EA52" s="6">
        <f>IF(ISERROR(VLOOKUP($A52,'Import OffPeak'!$A$3:EF$99,131,FALSE)-VLOOKUP($A52,'Import OffPeak change'!$A$106:EF$202,131,FALSE)),0,(VLOOKUP($A52,'Import OffPeak'!$A$3:EF$99,131,FALSE)-VLOOKUP($A52,'Import OffPeak change'!$A$106:EF$202,131,FALSE)))</f>
        <v>0</v>
      </c>
      <c r="EB52" s="6">
        <f>IF(ISERROR(VLOOKUP($A52,'Import OffPeak'!$A$3:EG$99,132,FALSE)-VLOOKUP($A52,'Import OffPeak change'!$A$106:EG$202,132,FALSE)),0,(VLOOKUP($A52,'Import OffPeak'!$A$3:EG$99,132,FALSE)-VLOOKUP($A52,'Import OffPeak change'!$A$106:EG$202,132,FALSE)))</f>
        <v>0</v>
      </c>
      <c r="EC52" s="6">
        <f>IF(ISERROR(VLOOKUP($A52,'Import OffPeak'!$A$3:EH$99,133,FALSE)-VLOOKUP($A52,'Import OffPeak change'!$A$106:EH$202,133,FALSE)),0,(VLOOKUP($A52,'Import OffPeak'!$A$3:EH$99,133,FALSE)-VLOOKUP($A52,'Import OffPeak change'!$A$106:EH$202,133,FALSE)))</f>
        <v>0</v>
      </c>
      <c r="ED52" s="6">
        <f>IF(ISERROR(VLOOKUP($A52,'Import OffPeak'!$A$3:EI$99,134,FALSE)-VLOOKUP($A52,'Import OffPeak change'!$A$106:EI$202,134,FALSE)),0,(VLOOKUP($A52,'Import OffPeak'!$A$3:EI$99,134,FALSE)-VLOOKUP($A52,'Import OffPeak change'!$A$106:EI$202,134,FALSE)))</f>
        <v>0</v>
      </c>
      <c r="EE52" s="6">
        <f>IF(ISERROR(VLOOKUP($A52,'Import OffPeak'!$A$3:EJ$99,135,FALSE)-VLOOKUP($A52,'Import OffPeak change'!$A$106:EJ$202,135,FALSE)),0,(VLOOKUP($A52,'Import OffPeak'!$A$3:EJ$99,135,FALSE)-VLOOKUP($A52,'Import OffPeak change'!$A$106:EJ$202,135,FALSE)))</f>
        <v>0</v>
      </c>
      <c r="EF52" s="6">
        <f>IF(ISERROR(VLOOKUP($A52,'Import OffPeak'!$A$3:EK$99,136,FALSE)-VLOOKUP($A52,'Import OffPeak change'!$A$106:EK$202,136,FALSE)),0,(VLOOKUP($A52,'Import OffPeak'!$A$3:EK$99,136,FALSE)-VLOOKUP($A52,'Import OffPeak change'!$A$106:EK$202,136,FALSE)))</f>
        <v>0</v>
      </c>
      <c r="EG52" s="6">
        <f>IF(ISERROR(VLOOKUP($A52,'Import OffPeak'!$A$3:EL$99,137,FALSE)-VLOOKUP($A52,'Import OffPeak change'!$A$106:EL$202,137,FALSE)),0,(VLOOKUP($A52,'Import OffPeak'!$A$3:EL$99,137,FALSE)-VLOOKUP($A52,'Import OffPeak change'!$A$106:EL$202,137,FALSE)))</f>
        <v>0</v>
      </c>
      <c r="EH52" s="6">
        <f>IF(ISERROR(VLOOKUP($A52,'Import OffPeak'!$A$3:EM$99,138,FALSE)-VLOOKUP($A52,'Import OffPeak change'!$A$106:EM$202,138,FALSE)),0,(VLOOKUP($A52,'Import OffPeak'!$A$3:EM$99,138,FALSE)-VLOOKUP($A52,'Import OffPeak change'!$A$106:EM$202,138,FALSE)))</f>
        <v>0</v>
      </c>
      <c r="EI52" s="6">
        <f>IF(ISERROR(VLOOKUP($A52,'Import OffPeak'!$A$3:EN$99,139,FALSE)-VLOOKUP($A52,'Import OffPeak change'!$A$106:EN$202,139,FALSE)),0,(VLOOKUP($A52,'Import OffPeak'!$A$3:EN$99,139,FALSE)-VLOOKUP($A52,'Import OffPeak change'!$A$106:EN$202,139,FALSE)))</f>
        <v>0</v>
      </c>
      <c r="EJ52" s="6">
        <f>IF(ISERROR(VLOOKUP($A52,'Import OffPeak'!$A$3:EO$99,140,FALSE)-VLOOKUP($A52,'Import OffPeak change'!$A$106:EO$202,140,FALSE)),0,(VLOOKUP($A52,'Import OffPeak'!$A$3:EO$99,140,FALSE)-VLOOKUP($A52,'Import OffPeak change'!$A$106:EO$202,140,FALSE)))</f>
        <v>0</v>
      </c>
      <c r="EK52" s="6">
        <f>IF(ISERROR(VLOOKUP($A52,'Import OffPeak'!$A$3:EP$99,141,FALSE)-VLOOKUP($A52,'Import OffPeak change'!$A$106:EP$202,141,FALSE)),0,(VLOOKUP($A52,'Import OffPeak'!$A$3:EP$99,141,FALSE)-VLOOKUP($A52,'Import OffPeak change'!$A$106:EP$202,141,FALSE)))</f>
        <v>0</v>
      </c>
      <c r="EL52" s="6">
        <f>IF(ISERROR(VLOOKUP($A52,'Import OffPeak'!$A$3:EQ$99,142,FALSE)-VLOOKUP($A52,'Import OffPeak change'!$A$106:EQ$202,142,FALSE)),0,(VLOOKUP($A52,'Import OffPeak'!$A$3:EQ$99,142,FALSE)-VLOOKUP($A52,'Import OffPeak change'!$A$106:EQ$202,142,FALSE)))</f>
        <v>0</v>
      </c>
      <c r="EM52" s="6">
        <f>IF(ISERROR(VLOOKUP($A52,'Import OffPeak'!$A$3:ER$99,143,FALSE)-VLOOKUP($A52,'Import OffPeak change'!$A$106:ER$202,143,FALSE)),0,(VLOOKUP($A52,'Import OffPeak'!$A$3:ER$99,143,FALSE)-VLOOKUP($A52,'Import OffPeak change'!$A$106:ER$202,143,FALSE)))</f>
        <v>0</v>
      </c>
      <c r="EN52" s="6">
        <f>IF(ISERROR(VLOOKUP($A52,'Import OffPeak'!$A$3:ES$99,144,FALSE)-VLOOKUP($A52,'Import OffPeak change'!$A$106:ES$202,144,FALSE)),0,(VLOOKUP($A52,'Import OffPeak'!$A$3:ES$99,144,FALSE)-VLOOKUP($A52,'Import OffPeak change'!$A$106:ES$202,144,FALSE)))</f>
        <v>0</v>
      </c>
      <c r="EO52" s="6">
        <f>IF(ISERROR(VLOOKUP($A52,'Import OffPeak'!$A$3:ET$99,145,FALSE)-VLOOKUP($A52,'Import OffPeak change'!$A$106:ET$202,145,FALSE)),0,(VLOOKUP($A52,'Import OffPeak'!$A$3:ET$99,145,FALSE)-VLOOKUP($A52,'Import OffPeak change'!$A$106:ET$202,145,FALSE)))</f>
        <v>0</v>
      </c>
      <c r="EP52" s="6">
        <f>IF(ISERROR(VLOOKUP($A52,'Import OffPeak'!$A$3:EU$99,146,FALSE)-VLOOKUP($A52,'Import OffPeak change'!$A$106:EU$202,146,FALSE)),0,(VLOOKUP($A52,'Import OffPeak'!$A$3:EU$99,146,FALSE)-VLOOKUP($A52,'Import OffPeak change'!$A$106:EU$202,146,FALSE)))</f>
        <v>0</v>
      </c>
      <c r="EQ52" s="6">
        <f>IF(ISERROR(VLOOKUP($A52,'Import OffPeak'!$A$3:EV$99,147,FALSE)-VLOOKUP($A52,'Import OffPeak change'!$A$106:EV$202,147,FALSE)),0,(VLOOKUP($A52,'Import OffPeak'!$A$3:EV$99,147,FALSE)-VLOOKUP($A52,'Import OffPeak change'!$A$106:EV$202,147,FALSE)))</f>
        <v>0</v>
      </c>
      <c r="ER52" s="6">
        <f>IF(ISERROR(VLOOKUP($A52,'Import OffPeak'!$A$3:EW$99,148,FALSE)-VLOOKUP($A52,'Import OffPeak change'!$A$106:EW$202,148,FALSE)),0,(VLOOKUP($A52,'Import OffPeak'!$A$3:EW$99,148,FALSE)-VLOOKUP($A52,'Import OffPeak change'!$A$106:EW$202,148,FALSE)))</f>
        <v>0</v>
      </c>
      <c r="ES52" s="6">
        <f>IF(ISERROR(VLOOKUP($A52,'Import OffPeak'!$A$3:EX$99,149,FALSE)-VLOOKUP($A52,'Import OffPeak change'!$A$106:EX$202,149,FALSE)),0,(VLOOKUP($A52,'Import OffPeak'!$A$3:EX$99,149,FALSE)-VLOOKUP($A52,'Import OffPeak change'!$A$106:EX$202,149,FALSE)))</f>
        <v>0</v>
      </c>
      <c r="ET52" s="6">
        <f>IF(ISERROR(VLOOKUP($A52,'Import OffPeak'!$A$3:EY$99,150,FALSE)-VLOOKUP($A52,'Import OffPeak change'!$A$106:EY$202,150,FALSE)),0,(VLOOKUP($A52,'Import OffPeak'!$A$3:EY$99,150,FALSE)-VLOOKUP($A52,'Import OffPeak change'!$A$106:EY$202,150,FALSE)))</f>
        <v>0</v>
      </c>
      <c r="EU52" s="6">
        <f>IF(ISERROR(VLOOKUP($A52,'Import OffPeak'!$A$3:EZ$99,151,FALSE)-VLOOKUP($A52,'Import OffPeak change'!$A$106:EZ$202,151,FALSE)),0,(VLOOKUP($A52,'Import OffPeak'!$A$3:EZ$99,151,FALSE)-VLOOKUP($A52,'Import OffPeak change'!$A$106:EZ$202,151,FALSE)))</f>
        <v>0</v>
      </c>
      <c r="EV52" s="6">
        <f>IF(ISERROR(VLOOKUP($A52,'Import OffPeak'!$A$3:FA$99,152,FALSE)-VLOOKUP($A52,'Import OffPeak change'!$A$106:FA$202,152,FALSE)),0,(VLOOKUP($A52,'Import OffPeak'!$A$3:FA$99,152,FALSE)-VLOOKUP($A52,'Import OffPeak change'!$A$106:FA$202,152,FALSE)))</f>
        <v>0</v>
      </c>
      <c r="EW52" s="6">
        <f>IF(ISERROR(VLOOKUP($A52,'Import OffPeak'!$A$3:FB$99,153,FALSE)-VLOOKUP($A52,'Import OffPeak change'!$A$106:FB$202,153,FALSE)),0,(VLOOKUP($A52,'Import OffPeak'!$A$3:FB$99,153,FALSE)-VLOOKUP($A52,'Import OffPeak change'!$A$106:FB$202,153,FALSE)))</f>
        <v>0</v>
      </c>
      <c r="EX52" s="6">
        <f>IF(ISERROR(VLOOKUP($A52,'Import OffPeak'!$A$3:FC$99,154,FALSE)-VLOOKUP($A52,'Import OffPeak change'!$A$106:FC$202,154,FALSE)),0,(VLOOKUP($A52,'Import OffPeak'!$A$3:FC$99,154,FALSE)-VLOOKUP($A52,'Import OffPeak change'!$A$106:FC$202,154,FALSE)))</f>
        <v>0</v>
      </c>
      <c r="EY52" s="6">
        <f>IF(ISERROR(VLOOKUP($A52,'Import OffPeak'!$A$3:FD$99,155,FALSE)-VLOOKUP($A52,'Import OffPeak change'!$A$106:FD$202,155,FALSE)),0,(VLOOKUP($A52,'Import OffPeak'!$A$3:FD$99,155,FALSE)-VLOOKUP($A52,'Import OffPeak change'!$A$106:FD$202,155,FALSE)))</f>
        <v>0</v>
      </c>
      <c r="EZ52" s="6">
        <f>IF(ISERROR(VLOOKUP($A52,'Import OffPeak'!$A$3:FE$99,156,FALSE)-VLOOKUP($A52,'Import OffPeak change'!$A$106:FE$202,156,FALSE)),0,(VLOOKUP($A52,'Import OffPeak'!$A$3:FE$99,156,FALSE)-VLOOKUP($A52,'Import OffPeak change'!$A$106:FE$202,156,FALSE)))</f>
        <v>0</v>
      </c>
      <c r="FA52" s="6">
        <f>IF(ISERROR(VLOOKUP($A52,'Import OffPeak'!$A$3:FF$99,157,FALSE)-VLOOKUP($A52,'Import OffPeak change'!$A$106:FF$202,157,FALSE)),0,(VLOOKUP($A52,'Import OffPeak'!$A$3:FF$99,157,FALSE)-VLOOKUP($A52,'Import OffPeak change'!$A$106:FF$202,157,FALSE)))</f>
        <v>0</v>
      </c>
      <c r="FB52" s="6">
        <f>IF(ISERROR(VLOOKUP($A52,'Import OffPeak'!$A$3:FG$99,158,FALSE)-VLOOKUP($A52,'Import OffPeak change'!$A$106:FG$202,158,FALSE)),0,(VLOOKUP($A52,'Import OffPeak'!$A$3:FG$99,158,FALSE)-VLOOKUP($A52,'Import OffPeak change'!$A$106:FG$202,158,FALSE)))</f>
        <v>0</v>
      </c>
      <c r="FC52" s="6">
        <f>IF(ISERROR(VLOOKUP($A52,'Import OffPeak'!$A$3:FH$99,159,FALSE)-VLOOKUP($A52,'Import OffPeak change'!$A$106:FH$202,159,FALSE)),0,(VLOOKUP($A52,'Import OffPeak'!$A$3:FH$99,159,FALSE)-VLOOKUP($A52,'Import OffPeak change'!$A$106:FH$202,159,FALSE)))</f>
        <v>0</v>
      </c>
      <c r="FD52" s="6">
        <f>IF(ISERROR(VLOOKUP($A52,'Import OffPeak'!$A$3:FI$99,160,FALSE)-VLOOKUP($A52,'Import OffPeak change'!$A$106:FI$202,160,FALSE)),0,(VLOOKUP($A52,'Import OffPeak'!$A$3:FI$99,160,FALSE)-VLOOKUP($A52,'Import OffPeak change'!$A$106:FI$202,160,FALSE)))</f>
        <v>0</v>
      </c>
      <c r="FE52" s="6">
        <f>IF(ISERROR(VLOOKUP($A52,'Import OffPeak'!$A$3:FJ$99,161,FALSE)-VLOOKUP($A52,'Import OffPeak change'!$A$106:FJ$202,161,FALSE)),0,(VLOOKUP($A52,'Import OffPeak'!$A$3:FJ$99,161,FALSE)-VLOOKUP($A52,'Import OffPeak change'!$A$106:FJ$202,161,FALSE)))</f>
        <v>0</v>
      </c>
      <c r="FF52" s="6">
        <f>IF(ISERROR(VLOOKUP($A52,'Import OffPeak'!$A$3:FK$99,162,FALSE)-VLOOKUP($A52,'Import OffPeak change'!$A$106:FK$202,162,FALSE)),0,(VLOOKUP($A52,'Import OffPeak'!$A$3:FK$99,162,FALSE)-VLOOKUP($A52,'Import OffPeak change'!$A$106:FK$202,162,FALSE)))</f>
        <v>0</v>
      </c>
      <c r="FG52" s="6">
        <f>IF(ISERROR(VLOOKUP($A52,'Import OffPeak'!$A$3:FL$99,163,FALSE)-VLOOKUP($A52,'Import OffPeak change'!$A$106:FL$202,163,FALSE)),0,(VLOOKUP($A52,'Import OffPeak'!$A$3:FL$99,163,FALSE)-VLOOKUP($A52,'Import OffPeak change'!$A$106:FL$202,163,FALSE)))</f>
        <v>0</v>
      </c>
      <c r="FH52" s="6">
        <f>IF(ISERROR(VLOOKUP($A52,'Import OffPeak'!$A$3:FM$99,164,FALSE)-VLOOKUP($A52,'Import OffPeak change'!$A$106:FM$202,164,FALSE)),0,(VLOOKUP($A52,'Import OffPeak'!$A$3:FM$99,164,FALSE)-VLOOKUP($A52,'Import OffPeak change'!$A$106:FM$202,164,FALSE)))</f>
        <v>0</v>
      </c>
      <c r="FI52" s="6">
        <f>IF(ISERROR(VLOOKUP($A52,'Import OffPeak'!$A$3:FN$99,165,FALSE)-VLOOKUP($A52,'Import OffPeak change'!$A$106:FN$202,165,FALSE)),0,(VLOOKUP($A52,'Import OffPeak'!$A$3:FN$99,165,FALSE)-VLOOKUP($A52,'Import OffPeak change'!$A$106:FN$202,165,FALSE)))</f>
        <v>0</v>
      </c>
      <c r="FJ52" s="6">
        <f>IF(ISERROR(VLOOKUP($A52,'Import OffPeak'!$A$3:FO$99,166,FALSE)-VLOOKUP($A52,'Import OffPeak change'!$A$106:FO$202,166,FALSE)),0,(VLOOKUP($A52,'Import OffPeak'!$A$3:FO$99,166,FALSE)-VLOOKUP($A52,'Import OffPeak change'!$A$106:FO$202,166,FALSE)))</f>
        <v>0</v>
      </c>
      <c r="FK52" s="6">
        <f>IF(ISERROR(VLOOKUP($A52,'Import OffPeak'!$A$3:FP$99,167,FALSE)-VLOOKUP($A52,'Import OffPeak change'!$A$106:FP$202,167,FALSE)),0,(VLOOKUP($A52,'Import OffPeak'!$A$3:FP$99,167,FALSE)-VLOOKUP($A52,'Import OffPeak change'!$A$106:FP$202,167,FALSE)))</f>
        <v>0</v>
      </c>
      <c r="FL52" s="6">
        <f>IF(ISERROR(VLOOKUP($A52,'Import OffPeak'!$A$3:FQ$99,168,FALSE)-VLOOKUP($A52,'Import OffPeak change'!$A$106:FQ$202,168,FALSE)),0,(VLOOKUP($A52,'Import OffPeak'!$A$3:FQ$99,168,FALSE)-VLOOKUP($A52,'Import OffPeak change'!$A$106:FQ$202,168,FALSE)))</f>
        <v>0</v>
      </c>
      <c r="FM52" s="6">
        <f>IF(ISERROR(VLOOKUP($A52,'Import OffPeak'!$A$3:FR$99,169,FALSE)-VLOOKUP($A52,'Import OffPeak change'!$A$106:FR$202,169,FALSE)),0,(VLOOKUP($A52,'Import OffPeak'!$A$3:FR$99,169,FALSE)-VLOOKUP($A52,'Import OffPeak change'!$A$106:FR$202,169,FALSE)))</f>
        <v>0</v>
      </c>
      <c r="FN52" s="6">
        <f>IF(ISERROR(VLOOKUP($A52,'Import OffPeak'!$A$3:FS$99,170,FALSE)-VLOOKUP($A52,'Import OffPeak change'!$A$106:FS$202,170,FALSE)),0,(VLOOKUP($A52,'Import OffPeak'!$A$3:FS$99,170,FALSE)-VLOOKUP($A52,'Import OffPeak change'!$A$106:FS$202,170,FALSE)))</f>
        <v>0</v>
      </c>
      <c r="FO52" s="6">
        <f>IF(ISERROR(VLOOKUP($A52,'Import OffPeak'!$A$3:FT$99,171,FALSE)-VLOOKUP($A52,'Import OffPeak change'!$A$106:FT$202,171,FALSE)),0,(VLOOKUP($A52,'Import OffPeak'!$A$3:FT$99,171,FALSE)-VLOOKUP($A52,'Import OffPeak change'!$A$106:FT$202,171,FALSE)))</f>
        <v>0</v>
      </c>
      <c r="FP52" s="6">
        <f>IF(ISERROR(VLOOKUP($A52,'Import OffPeak'!$A$3:FU$99,172,FALSE)-VLOOKUP($A52,'Import OffPeak change'!$A$106:FU$202,172,FALSE)),0,(VLOOKUP($A52,'Import OffPeak'!$A$3:FU$99,172,FALSE)-VLOOKUP($A52,'Import OffPeak change'!$A$106:FU$202,172,FALSE)))</f>
        <v>0</v>
      </c>
      <c r="FQ52" s="6">
        <f>IF(ISERROR(VLOOKUP($A52,'Import OffPeak'!$A$3:FV$99,173,FALSE)-VLOOKUP($A52,'Import OffPeak change'!$A$106:FV$202,173,FALSE)),0,(VLOOKUP($A52,'Import OffPeak'!$A$3:FV$99,173,FALSE)-VLOOKUP($A52,'Import OffPeak change'!$A$106:FV$202,173,FALSE)))</f>
        <v>0</v>
      </c>
      <c r="FR52" s="6">
        <f>IF(ISERROR(VLOOKUP($A52,'Import OffPeak'!$A$3:FW$99,174,FALSE)-VLOOKUP($A52,'Import OffPeak change'!$A$106:FW$202,174,FALSE)),0,(VLOOKUP($A52,'Import OffPeak'!$A$3:FW$99,174,FALSE)-VLOOKUP($A52,'Import OffPeak change'!$A$106:FW$202,174,FALSE)))</f>
        <v>0</v>
      </c>
      <c r="FS52" s="6">
        <f>IF(ISERROR(VLOOKUP($A52,'Import OffPeak'!$A$3:FX$99,175,FALSE)-VLOOKUP($A52,'Import OffPeak change'!$A$106:FX$202,175,FALSE)),0,(VLOOKUP($A52,'Import OffPeak'!$A$3:FX$99,175,FALSE)-VLOOKUP($A52,'Import OffPeak change'!$A$106:FX$202,175,FALSE)))</f>
        <v>0</v>
      </c>
      <c r="FT52" s="6">
        <f>IF(ISERROR(VLOOKUP($A52,'Import OffPeak'!$A$3:FY$99,176,FALSE)-VLOOKUP($A52,'Import OffPeak change'!$A$106:FY$202,176,FALSE)),0,(VLOOKUP($A52,'Import OffPeak'!$A$3:FY$99,176,FALSE)-VLOOKUP($A52,'Import OffPeak change'!$A$106:FY$202,176,FALSE)))</f>
        <v>0</v>
      </c>
      <c r="FU52" s="6">
        <f>IF(ISERROR(VLOOKUP($A52,'Import OffPeak'!$A$3:FZ$99,177,FALSE)-VLOOKUP($A52,'Import OffPeak change'!$A$106:FZ$202,177,FALSE)),0,(VLOOKUP($A52,'Import OffPeak'!$A$3:FZ$99,177,FALSE)-VLOOKUP($A52,'Import OffPeak change'!$A$106:FZ$202,177,FALSE)))</f>
        <v>0</v>
      </c>
      <c r="FV52" s="6">
        <f>IF(ISERROR(VLOOKUP($A52,'Import OffPeak'!$A$3:GA$99,178,FALSE)-VLOOKUP($A52,'Import OffPeak change'!$A$106:GA$202,178,FALSE)),0,(VLOOKUP($A52,'Import OffPeak'!$A$3:GA$99,178,FALSE)-VLOOKUP($A52,'Import OffPeak change'!$A$106:GA$202,178,FALSE)))</f>
        <v>0</v>
      </c>
      <c r="FW52" s="6">
        <f>IF(ISERROR(VLOOKUP($A52,'Import OffPeak'!$A$3:GB$99,179,FALSE)-VLOOKUP($A52,'Import OffPeak change'!$A$106:GB$202,179,FALSE)),0,(VLOOKUP($A52,'Import OffPeak'!$A$3:GB$99,179,FALSE)-VLOOKUP($A52,'Import OffPeak change'!$A$106:GB$202,179,FALSE)))</f>
        <v>0</v>
      </c>
      <c r="FX52" s="6">
        <f>IF(ISERROR(VLOOKUP($A52,'Import OffPeak'!$A$3:GC$99,180,FALSE)-VLOOKUP($A52,'Import OffPeak change'!$A$106:GC$202,180,FALSE)),0,(VLOOKUP($A52,'Import OffPeak'!$A$3:GC$99,180,FALSE)-VLOOKUP($A52,'Import OffPeak change'!$A$106:GC$202,180,FALSE)))</f>
        <v>0</v>
      </c>
      <c r="FY52" s="6">
        <f>IF(ISERROR(VLOOKUP($A52,'Import OffPeak'!$A$3:GD$99,181,FALSE)-VLOOKUP($A52,'Import OffPeak change'!$A$106:GD$202,181,FALSE)),0,(VLOOKUP($A52,'Import OffPeak'!$A$3:GD$99,181,FALSE)-VLOOKUP($A52,'Import OffPeak change'!$A$106:GD$202,181,FALSE)))</f>
        <v>0</v>
      </c>
      <c r="FZ52" s="6">
        <f>IF(ISERROR(VLOOKUP($A52,'Import OffPeak'!$A$3:GE$99,182,FALSE)-VLOOKUP($A52,'Import OffPeak change'!$A$106:GE$202,182,FALSE)),0,(VLOOKUP($A52,'Import OffPeak'!$A$3:GE$99,182,FALSE)-VLOOKUP($A52,'Import OffPeak change'!$A$106:GE$202,182,FALSE)))</f>
        <v>0</v>
      </c>
      <c r="GA52" s="6">
        <f>IF(ISERROR(VLOOKUP($A52,'Import OffPeak'!$A$3:GF$99,183,FALSE)-VLOOKUP($A52,'Import OffPeak change'!$A$106:GF$202,183,FALSE)),0,(VLOOKUP($A52,'Import OffPeak'!$A$3:GF$99,183,FALSE)-VLOOKUP($A52,'Import OffPeak change'!$A$106:GF$202,183,FALSE)))</f>
        <v>0</v>
      </c>
      <c r="GB52" s="6">
        <f>IF(ISERROR(VLOOKUP($A52,'Import OffPeak'!$A$3:GG$99,184,FALSE)-VLOOKUP($A52,'Import OffPeak change'!$A$106:GG$202,184,FALSE)),0,(VLOOKUP($A52,'Import OffPeak'!$A$3:GG$99,184,FALSE)-VLOOKUP($A52,'Import OffPeak change'!$A$106:GG$202,184,FALSE)))</f>
        <v>0</v>
      </c>
      <c r="GC52" s="6">
        <f>IF(ISERROR(VLOOKUP($A52,'Import OffPeak'!$A$3:GH$99,185,FALSE)-VLOOKUP($A52,'Import OffPeak change'!$A$106:GH$202,185,FALSE)),0,(VLOOKUP($A52,'Import OffPeak'!$A$3:GH$99,185,FALSE)-VLOOKUP($A52,'Import OffPeak change'!$A$106:GH$202,185,FALSE)))</f>
        <v>0</v>
      </c>
      <c r="GD52" s="6">
        <f>IF(ISERROR(VLOOKUP($A52,'Import OffPeak'!$A$3:GI$99,186,FALSE)-VLOOKUP($A52,'Import OffPeak change'!$A$106:GI$202,186,FALSE)),0,(VLOOKUP($A52,'Import OffPeak'!$A$3:GI$99,186,FALSE)-VLOOKUP($A52,'Import OffPeak change'!$A$106:GI$202,186,FALSE)))</f>
        <v>0</v>
      </c>
      <c r="GE52" s="6">
        <f>IF(ISERROR(VLOOKUP($A52,'Import OffPeak'!$A$3:GJ$99,187,FALSE)-VLOOKUP($A52,'Import OffPeak change'!$A$106:GJ$202,187,FALSE)),0,(VLOOKUP($A52,'Import OffPeak'!$A$3:GJ$99,187,FALSE)-VLOOKUP($A52,'Import OffPeak change'!$A$106:GJ$202,187,FALSE)))</f>
        <v>0</v>
      </c>
      <c r="GF52" s="6">
        <f>IF(ISERROR(VLOOKUP($A52,'Import OffPeak'!$A$3:GK$99,188,FALSE)-VLOOKUP($A52,'Import OffPeak change'!$A$106:GK$202,188,FALSE)),0,(VLOOKUP($A52,'Import OffPeak'!$A$3:GK$99,188,FALSE)-VLOOKUP($A52,'Import OffPeak change'!$A$106:GK$202,188,FALSE)))</f>
        <v>0</v>
      </c>
      <c r="GG52" s="6">
        <f>IF(ISERROR(VLOOKUP($A52,'Import OffPeak'!$A$3:GL$99,189,FALSE)-VLOOKUP($A52,'Import OffPeak change'!$A$106:GL$202,189,FALSE)),0,(VLOOKUP($A52,'Import OffPeak'!$A$3:GL$99,189,FALSE)-VLOOKUP($A52,'Import OffPeak change'!$A$106:GL$202,189,FALSE)))</f>
        <v>0</v>
      </c>
      <c r="GH52" s="6">
        <f>IF(ISERROR(VLOOKUP($A52,'Import OffPeak'!$A$3:GM$99,190,FALSE)-VLOOKUP($A52,'Import OffPeak change'!$A$106:GM$202,190,FALSE)),0,(VLOOKUP($A52,'Import OffPeak'!$A$3:GM$99,190,FALSE)-VLOOKUP($A52,'Import OffPeak change'!$A$106:GM$202,190,FALSE)))</f>
        <v>0</v>
      </c>
      <c r="GI52" s="6">
        <f>IF(ISERROR(VLOOKUP($A52,'Import OffPeak'!$A$3:GN$99,191,FALSE)-VLOOKUP($A52,'Import OffPeak change'!$A$106:GN$202,191,FALSE)),0,(VLOOKUP($A52,'Import OffPeak'!$A$3:GN$99,191,FALSE)-VLOOKUP($A52,'Import OffPeak change'!$A$106:GN$202,191,FALSE)))</f>
        <v>0</v>
      </c>
      <c r="GJ52" s="6">
        <f>IF(ISERROR(VLOOKUP($A52,'Import OffPeak'!$A$3:GO$99,192,FALSE)-VLOOKUP($A52,'Import OffPeak change'!$A$106:GO$202,192,FALSE)),0,(VLOOKUP($A52,'Import OffPeak'!$A$3:GO$99,192,FALSE)-VLOOKUP($A52,'Import OffPeak change'!$A$106:GO$202,192,FALSE)))</f>
        <v>0</v>
      </c>
      <c r="GK52" s="6">
        <f>IF(ISERROR(VLOOKUP($A52,'Import OffPeak'!$A$3:GP$99,193,FALSE)-VLOOKUP($A52,'Import OffPeak change'!$A$106:GP$202,193,FALSE)),0,(VLOOKUP($A52,'Import OffPeak'!$A$3:GP$99,193,FALSE)-VLOOKUP($A52,'Import OffPeak change'!$A$106:GP$202,193,FALSE)))</f>
        <v>0</v>
      </c>
      <c r="GL52" s="6">
        <f>IF(ISERROR(VLOOKUP($A52,'Import OffPeak'!$A$3:GQ$99,194,FALSE)-VLOOKUP($A52,'Import OffPeak change'!$A$106:GQ$202,194,FALSE)),0,(VLOOKUP($A52,'Import OffPeak'!$A$3:GQ$99,194,FALSE)-VLOOKUP($A52,'Import OffPeak change'!$A$106:GQ$202,194,FALSE)))</f>
        <v>0</v>
      </c>
      <c r="GM52" s="6">
        <f>IF(ISERROR(VLOOKUP($A52,'Import OffPeak'!$A$3:GR$99,195,FALSE)-VLOOKUP($A52,'Import OffPeak change'!$A$106:GR$202,195,FALSE)),0,(VLOOKUP($A52,'Import OffPeak'!$A$3:GR$99,195,FALSE)-VLOOKUP($A52,'Import OffPeak change'!$A$106:GR$202,195,FALSE)))</f>
        <v>0</v>
      </c>
      <c r="GN52" s="6">
        <f>IF(ISERROR(VLOOKUP($A52,'Import OffPeak'!$A$3:GS$99,196,FALSE)-VLOOKUP($A52,'Import OffPeak change'!$A$106:GS$202,196,FALSE)),0,(VLOOKUP($A52,'Import OffPeak'!$A$3:GS$99,196,FALSE)-VLOOKUP($A52,'Import OffPeak change'!$A$106:GS$202,196,FALSE)))</f>
        <v>0</v>
      </c>
      <c r="GO52" s="6">
        <f>IF(ISERROR(VLOOKUP($A52,'Import OffPeak'!$A$3:GT$99,197,FALSE)-VLOOKUP($A52,'Import OffPeak change'!$A$106:GT$202,197,FALSE)),0,(VLOOKUP($A52,'Import OffPeak'!$A$3:GT$99,197,FALSE)-VLOOKUP($A52,'Import OffPeak change'!$A$106:GT$202,197,FALSE)))</f>
        <v>0</v>
      </c>
      <c r="GP52" s="6">
        <f>IF(ISERROR(VLOOKUP($A52,'Import OffPeak'!$A$3:GU$99,198,FALSE)-VLOOKUP($A52,'Import OffPeak change'!$A$106:GU$202,198,FALSE)),0,(VLOOKUP($A52,'Import OffPeak'!$A$3:GU$99,198,FALSE)-VLOOKUP($A52,'Import OffPeak change'!$A$106:GU$202,198,FALSE)))</f>
        <v>0</v>
      </c>
      <c r="GQ52" s="6">
        <f>IF(ISERROR(VLOOKUP($A52,'Import OffPeak'!$A$3:GV$99,199,FALSE)-VLOOKUP($A52,'Import OffPeak change'!$A$106:GV$202,199,FALSE)),0,(VLOOKUP($A52,'Import OffPeak'!$A$3:GV$99,199,FALSE)-VLOOKUP($A52,'Import OffPeak change'!$A$106:GV$202,199,FALSE)))</f>
        <v>0</v>
      </c>
      <c r="GR52" s="6">
        <f>IF(ISERROR(VLOOKUP($A52,'Import OffPeak'!$A$3:GW$99,200,FALSE)-VLOOKUP($A52,'Import OffPeak change'!$A$106:GW$202,200,FALSE)),0,(VLOOKUP($A52,'Import OffPeak'!$A$3:GW$99,200,FALSE)-VLOOKUP($A52,'Import OffPeak change'!$A$106:GW$202,200,FALSE)))</f>
        <v>0</v>
      </c>
      <c r="GS52" s="6">
        <f>IF(ISERROR(VLOOKUP($A52,'Import OffPeak'!$A$3:GX$99,201,FALSE)-VLOOKUP($A52,'Import OffPeak change'!$A$106:GX$202,201,FALSE)),0,(VLOOKUP($A52,'Import OffPeak'!$A$3:GX$99,201,FALSE)-VLOOKUP($A52,'Import OffPeak change'!$A$106:GX$202,201,FALSE)))</f>
        <v>0</v>
      </c>
      <c r="GT52" s="6">
        <f>IF(ISERROR(VLOOKUP($A52,'Import OffPeak'!$A$3:GY$99,202,FALSE)-VLOOKUP($A52,'Import OffPeak change'!$A$106:GY$202,202,FALSE)),0,(VLOOKUP($A52,'Import OffPeak'!$A$3:GY$99,202,FALSE)-VLOOKUP($A52,'Import OffPeak change'!$A$106:GY$202,202,FALSE)))</f>
        <v>0</v>
      </c>
      <c r="GU52" s="6">
        <f>IF(ISERROR(VLOOKUP($A52,'Import OffPeak'!$A$3:GZ$99,203,FALSE)-VLOOKUP($A52,'Import OffPeak change'!$A$106:GZ$202,203,FALSE)),0,(VLOOKUP($A52,'Import OffPeak'!$A$3:GZ$99,203,FALSE)-VLOOKUP($A52,'Import OffPeak change'!$A$106:GZ$202,203,FALSE)))</f>
        <v>0</v>
      </c>
      <c r="GV52" s="6">
        <f>IF(ISERROR(VLOOKUP($A52,'Import OffPeak'!$A$3:HA$99,204,FALSE)-VLOOKUP($A52,'Import OffPeak change'!$A$106:HA$202,204,FALSE)),0,(VLOOKUP($A52,'Import OffPeak'!$A$3:HA$99,204,FALSE)-VLOOKUP($A52,'Import OffPeak change'!$A$106:HA$202,204,FALSE)))</f>
        <v>0</v>
      </c>
      <c r="GW52" s="6">
        <f>IF(ISERROR(VLOOKUP($A52,'Import OffPeak'!$A$3:HB$99,205,FALSE)-VLOOKUP($A52,'Import OffPeak change'!$A$106:HB$202,205,FALSE)),0,(VLOOKUP($A52,'Import OffPeak'!$A$3:HB$99,205,FALSE)-VLOOKUP($A52,'Import OffPeak change'!$A$106:HB$202,205,FALSE)))</f>
        <v>0</v>
      </c>
      <c r="GX52" s="6">
        <f>IF(ISERROR(VLOOKUP($A52,'Import OffPeak'!$A$3:HC$99,206,FALSE)-VLOOKUP($A52,'Import OffPeak change'!$A$106:HC$202,206,FALSE)),0,(VLOOKUP($A52,'Import OffPeak'!$A$3:HC$99,206,FALSE)-VLOOKUP($A52,'Import OffPeak change'!$A$106:HC$202,206,FALSE)))</f>
        <v>0</v>
      </c>
      <c r="GY52" s="6">
        <f>IF(ISERROR(VLOOKUP($A52,'Import OffPeak'!$A$3:HD$99,207,FALSE)-VLOOKUP($A52,'Import OffPeak change'!$A$106:HD$202,207,FALSE)),0,(VLOOKUP($A52,'Import OffPeak'!$A$3:HD$99,207,FALSE)-VLOOKUP($A52,'Import OffPeak change'!$A$106:HD$202,207,FALSE)))</f>
        <v>0</v>
      </c>
      <c r="GZ52" s="6">
        <f>IF(ISERROR(VLOOKUP($A52,'Import OffPeak'!$A$3:HE$99,208,FALSE)-VLOOKUP($A52,'Import OffPeak change'!$A$106:HE$202,208,FALSE)),0,(VLOOKUP($A52,'Import OffPeak'!$A$3:HE$99,208,FALSE)-VLOOKUP($A52,'Import OffPeak change'!$A$106:HE$202,208,FALSE)))</f>
        <v>0</v>
      </c>
      <c r="HA52" s="6">
        <f>IF(ISERROR(VLOOKUP($A52,'Import OffPeak'!$A$3:HF$99,209,FALSE)-VLOOKUP($A52,'Import OffPeak change'!$A$106:HF$202,209,FALSE)),0,(VLOOKUP($A52,'Import OffPeak'!$A$3:HF$99,209,FALSE)-VLOOKUP($A52,'Import OffPeak change'!$A$106:HF$202,209,FALSE)))</f>
        <v>0</v>
      </c>
      <c r="HB52" s="6">
        <f>IF(ISERROR(VLOOKUP($A52,'Import OffPeak'!$A$3:HG$99,210,FALSE)-VLOOKUP($A52,'Import OffPeak change'!$A$106:HG$202,210,FALSE)),0,(VLOOKUP($A52,'Import OffPeak'!$A$3:HG$99,210,FALSE)-VLOOKUP($A52,'Import OffPeak change'!$A$106:HG$202,210,FALSE)))</f>
        <v>0</v>
      </c>
      <c r="HC52" s="6">
        <f>IF(ISERROR(VLOOKUP($A52,'Import OffPeak'!$A$3:HH$99,211,FALSE)-VLOOKUP($A52,'Import OffPeak change'!$A$106:HH$202,211,FALSE)),0,(VLOOKUP($A52,'Import OffPeak'!$A$3:HH$99,211,FALSE)-VLOOKUP($A52,'Import OffPeak change'!$A$106:HH$202,211,FALSE)))</f>
        <v>0</v>
      </c>
      <c r="HD52" s="6">
        <f>IF(ISERROR(VLOOKUP($A52,'Import OffPeak'!$A$3:HI$99,212,FALSE)-VLOOKUP($A52,'Import OffPeak change'!$A$106:HI$202,212,FALSE)),0,(VLOOKUP($A52,'Import OffPeak'!$A$3:HI$99,212,FALSE)-VLOOKUP($A52,'Import OffPeak change'!$A$106:HI$202,212,FALSE)))</f>
        <v>0</v>
      </c>
      <c r="HE52" s="6">
        <f>IF(ISERROR(VLOOKUP($A52,'Import OffPeak'!$A$3:HJ$99,213,FALSE)-VLOOKUP($A52,'Import OffPeak change'!$A$106:HJ$202,213,FALSE)),0,(VLOOKUP($A52,'Import OffPeak'!$A$3:HJ$99,213,FALSE)-VLOOKUP($A52,'Import OffPeak change'!$A$106:HJ$202,213,FALSE)))</f>
        <v>0</v>
      </c>
      <c r="HF52" s="6">
        <f>IF(ISERROR(VLOOKUP($A52,'Import OffPeak'!$A$3:HK$99,214,FALSE)-VLOOKUP($A52,'Import OffPeak change'!$A$106:HK$202,214,FALSE)),0,(VLOOKUP($A52,'Import OffPeak'!$A$3:HK$99,214,FALSE)-VLOOKUP($A52,'Import OffPeak change'!$A$106:HK$202,214,FALSE)))</f>
        <v>0</v>
      </c>
      <c r="HG52" s="6">
        <f>IF(ISERROR(VLOOKUP($A52,'Import OffPeak'!$A$3:HL$99,215,FALSE)-VLOOKUP($A52,'Import OffPeak change'!$A$106:HL$202,215,FALSE)),0,(VLOOKUP($A52,'Import OffPeak'!$A$3:HL$99,215,FALSE)-VLOOKUP($A52,'Import OffPeak change'!$A$106:HL$202,215,FALSE)))</f>
        <v>0</v>
      </c>
      <c r="HH52" s="6">
        <f>IF(ISERROR(VLOOKUP($A52,'Import OffPeak'!$A$3:HM$99,216,FALSE)-VLOOKUP($A52,'Import OffPeak change'!$A$106:HM$202,216,FALSE)),0,(VLOOKUP($A52,'Import OffPeak'!$A$3:HM$99,216,FALSE)-VLOOKUP($A52,'Import OffPeak change'!$A$106:HM$202,216,FALSE)))</f>
        <v>0</v>
      </c>
      <c r="HI52" s="6">
        <f>IF(ISERROR(VLOOKUP($A52,'Import OffPeak'!$A$3:HN$99,217,FALSE)-VLOOKUP($A52,'Import OffPeak change'!$A$106:HN$202,217,FALSE)),0,(VLOOKUP($A52,'Import OffPeak'!$A$3:HN$99,217,FALSE)-VLOOKUP($A52,'Import OffPeak change'!$A$106:HN$202,217,FALSE)))</f>
        <v>0</v>
      </c>
      <c r="HJ52" s="6">
        <f>IF(ISERROR(VLOOKUP($A52,'Import OffPeak'!$A$3:HO$99,218,FALSE)-VLOOKUP($A52,'Import OffPeak change'!$A$106:HO$202,218,FALSE)),0,(VLOOKUP($A52,'Import OffPeak'!$A$3:HO$99,218,FALSE)-VLOOKUP($A52,'Import OffPeak change'!$A$106:HO$202,218,FALSE)))</f>
        <v>0</v>
      </c>
      <c r="HK52" s="6">
        <f>IF(ISERROR(VLOOKUP($A52,'Import OffPeak'!$A$3:HP$99,219,FALSE)-VLOOKUP($A52,'Import OffPeak change'!$A$106:HP$202,219,FALSE)),0,(VLOOKUP($A52,'Import OffPeak'!$A$3:HP$99,219,FALSE)-VLOOKUP($A52,'Import OffPeak change'!$A$106:HP$202,219,FALSE)))</f>
        <v>0</v>
      </c>
      <c r="HL52" s="6">
        <f>IF(ISERROR(VLOOKUP($A52,'Import OffPeak'!$A$3:HQ$99,220,FALSE)-VLOOKUP($A52,'Import OffPeak change'!$A$106:HQ$202,220,FALSE)),0,(VLOOKUP($A52,'Import OffPeak'!$A$3:HQ$99,220,FALSE)-VLOOKUP($A52,'Import OffPeak change'!$A$106:HQ$202,220,FALSE)))</f>
        <v>0</v>
      </c>
      <c r="HM52" s="6">
        <f>IF(ISERROR(VLOOKUP($A52,'Import OffPeak'!$A$3:HR$99,221,FALSE)-VLOOKUP($A52,'Import OffPeak change'!$A$106:HR$202,221,FALSE)),0,(VLOOKUP($A52,'Import OffPeak'!$A$3:HR$99,221,FALSE)-VLOOKUP($A52,'Import OffPeak change'!$A$106:HR$202,221,FALSE)))</f>
        <v>0</v>
      </c>
      <c r="HN52" s="6">
        <f>IF(ISERROR(VLOOKUP($A52,'Import OffPeak'!$A$3:HS$99,222,FALSE)-VLOOKUP($A52,'Import OffPeak change'!$A$106:HS$202,222,FALSE)),0,(VLOOKUP($A52,'Import OffPeak'!$A$3:HS$99,222,FALSE)-VLOOKUP($A52,'Import OffPeak change'!$A$106:HS$202,222,FALSE)))</f>
        <v>0</v>
      </c>
      <c r="HO52" s="6">
        <f>IF(ISERROR(VLOOKUP($A52,'Import OffPeak'!$A$3:HT$99,223,FALSE)-VLOOKUP($A52,'Import OffPeak change'!$A$106:HT$202,223,FALSE)),0,(VLOOKUP($A52,'Import OffPeak'!$A$3:HT$99,223,FALSE)-VLOOKUP($A52,'Import OffPeak change'!$A$106:HT$202,223,FALSE)))</f>
        <v>0</v>
      </c>
      <c r="HP52" s="6">
        <f>IF(ISERROR(VLOOKUP($A52,'Import OffPeak'!$A$3:HU$99,224,FALSE)-VLOOKUP($A52,'Import OffPeak change'!$A$106:HU$202,224,FALSE)),0,(VLOOKUP($A52,'Import OffPeak'!$A$3:HU$99,224,FALSE)-VLOOKUP($A52,'Import OffPeak change'!$A$106:HU$202,224,FALSE)))</f>
        <v>0</v>
      </c>
      <c r="HQ52" s="6">
        <f>IF(ISERROR(VLOOKUP($A52,'Import OffPeak'!$A$3:HV$99,225,FALSE)-VLOOKUP($A52,'Import OffPeak change'!$A$106:HV$202,225,FALSE)),0,(VLOOKUP($A52,'Import OffPeak'!$A$3:HV$99,225,FALSE)-VLOOKUP($A52,'Import OffPeak change'!$A$106:HV$202,225,FALSE)))</f>
        <v>0</v>
      </c>
      <c r="HR52" s="6">
        <f>IF(ISERROR(VLOOKUP($A52,'Import OffPeak'!$A$3:HW$99,226,FALSE)-VLOOKUP($A52,'Import OffPeak change'!$A$106:HW$202,226,FALSE)),0,(VLOOKUP($A52,'Import OffPeak'!$A$3:HW$99,226,FALSE)-VLOOKUP($A52,'Import OffPeak change'!$A$106:HW$202,226,FALSE)))</f>
        <v>0</v>
      </c>
      <c r="HS52" s="6">
        <f>IF(ISERROR(VLOOKUP($A52,'Import OffPeak'!$A$3:HX$99,227,FALSE)-VLOOKUP($A52,'Import OffPeak change'!$A$106:HX$202,227,FALSE)),0,(VLOOKUP($A52,'Import OffPeak'!$A$3:HX$99,227,FALSE)-VLOOKUP($A52,'Import OffPeak change'!$A$106:HX$202,227,FALSE)))</f>
        <v>0</v>
      </c>
      <c r="HT52" s="6">
        <f>IF(ISERROR(VLOOKUP($A52,'Import OffPeak'!$A$3:HY$99,228,FALSE)-VLOOKUP($A52,'Import OffPeak change'!$A$106:HY$202,228,FALSE)),0,(VLOOKUP($A52,'Import OffPeak'!$A$3:HY$99,228,FALSE)-VLOOKUP($A52,'Import OffPeak change'!$A$106:HY$202,228,FALSE)))</f>
        <v>0</v>
      </c>
      <c r="HU52" s="6">
        <f>IF(ISERROR(VLOOKUP($A52,'Import OffPeak'!$A$3:HZ$99,229,FALSE)-VLOOKUP($A52,'Import OffPeak change'!$A$106:HZ$202,229,FALSE)),0,(VLOOKUP($A52,'Import OffPeak'!$A$3:HZ$99,229,FALSE)-VLOOKUP($A52,'Import OffPeak change'!$A$106:HZ$202,229,FALSE)))</f>
        <v>0</v>
      </c>
      <c r="HV52" s="6">
        <f>IF(ISERROR(VLOOKUP($A52,'Import OffPeak'!$A$3:IA$99,230,FALSE)-VLOOKUP($A52,'Import OffPeak change'!$A$106:IA$202,230,FALSE)),0,(VLOOKUP($A52,'Import OffPeak'!$A$3:IA$99,230,FALSE)-VLOOKUP($A52,'Import OffPeak change'!$A$106:IA$202,230,FALSE)))</f>
        <v>0</v>
      </c>
      <c r="HW52" s="6">
        <f>IF(ISERROR(VLOOKUP($A52,'Import OffPeak'!$A$3:IB$99,231,FALSE)-VLOOKUP($A52,'Import OffPeak change'!$A$106:IB$202,231,FALSE)),0,(VLOOKUP($A52,'Import OffPeak'!$A$3:IB$99,231,FALSE)-VLOOKUP($A52,'Import OffPeak change'!$A$106:IB$202,231,FALSE)))</f>
        <v>0</v>
      </c>
      <c r="HX52" s="6">
        <f>IF(ISERROR(VLOOKUP($A52,'Import OffPeak'!$A$3:IC$99,232,FALSE)-VLOOKUP($A52,'Import OffPeak change'!$A$106:IC$202,232,FALSE)),0,(VLOOKUP($A52,'Import OffPeak'!$A$3:IC$99,232,FALSE)-VLOOKUP($A52,'Import OffPeak change'!$A$106:IC$202,232,FALSE)))</f>
        <v>0</v>
      </c>
      <c r="HY52" s="6">
        <f>IF(ISERROR(VLOOKUP($A52,'Import OffPeak'!$A$3:ID$99,233,FALSE)-VLOOKUP($A52,'Import OffPeak change'!$A$106:ID$202,233,FALSE)),0,(VLOOKUP($A52,'Import OffPeak'!$A$3:ID$99,233,FALSE)-VLOOKUP($A52,'Import OffPeak change'!$A$106:ID$202,233,FALSE)))</f>
        <v>0</v>
      </c>
      <c r="HZ52" s="6">
        <f>IF(ISERROR(VLOOKUP($A52,'Import OffPeak'!$A$3:IE$99,234,FALSE)-VLOOKUP($A52,'Import OffPeak change'!$A$106:IE$202,234,FALSE)),0,(VLOOKUP($A52,'Import OffPeak'!$A$3:IE$99,234,FALSE)-VLOOKUP($A52,'Import OffPeak change'!$A$106:IE$202,234,FALSE)))</f>
        <v>0</v>
      </c>
      <c r="IA52" s="6">
        <f>IF(ISERROR(VLOOKUP($A52,'Import OffPeak'!$A$3:IF$99,235,FALSE)-VLOOKUP($A52,'Import OffPeak change'!$A$106:IF$202,235,FALSE)),0,(VLOOKUP($A52,'Import OffPeak'!$A$3:IF$99,235,FALSE)-VLOOKUP($A52,'Import OffPeak change'!$A$106:IF$202,235,FALSE)))</f>
        <v>0</v>
      </c>
      <c r="IB52" s="6">
        <f>IF(ISERROR(VLOOKUP($A52,'Import OffPeak'!$A$3:IG$99,236,FALSE)-VLOOKUP($A52,'Import OffPeak change'!$A$106:IG$202,236,FALSE)),0,(VLOOKUP($A52,'Import OffPeak'!$A$3:IG$99,236,FALSE)-VLOOKUP($A52,'Import OffPeak change'!$A$106:IG$202,236,FALSE)))</f>
        <v>0</v>
      </c>
      <c r="IC52" s="6">
        <f>IF(ISERROR(VLOOKUP($A52,'Import OffPeak'!$A$3:IH$99,237,FALSE)-VLOOKUP($A52,'Import OffPeak change'!$A$106:IH$202,237,FALSE)),0,(VLOOKUP($A52,'Import OffPeak'!$A$3:IH$99,237,FALSE)-VLOOKUP($A52,'Import OffPeak change'!$A$106:IH$202,237,FALSE)))</f>
        <v>0</v>
      </c>
      <c r="ID52" s="6">
        <f>IF(ISERROR(VLOOKUP($A52,'Import OffPeak'!$A$3:II$99,238,FALSE)-VLOOKUP($A52,'Import OffPeak change'!$A$106:II$202,238,FALSE)),0,(VLOOKUP($A52,'Import OffPeak'!$A$3:II$99,238,FALSE)-VLOOKUP($A52,'Import OffPeak change'!$A$106:II$202,238,FALSE)))</f>
        <v>0</v>
      </c>
      <c r="IE52" s="6">
        <f>IF(ISERROR(VLOOKUP($A52,'Import OffPeak'!$A$3:IJ$99,239,FALSE)-VLOOKUP($A52,'Import OffPeak change'!$A$106:IJ$202,239,FALSE)),0,(VLOOKUP($A52,'Import OffPeak'!$A$3:IJ$99,239,FALSE)-VLOOKUP($A52,'Import OffPeak change'!$A$106:IJ$202,239,FALSE)))</f>
        <v>0</v>
      </c>
    </row>
    <row r="53" spans="1:239">
      <c r="A53" s="168" t="str">
        <f>IF('Import OffPeak'!A50=0,"",'Import OffPeak'!A50)</f>
        <v/>
      </c>
      <c r="B53" s="6"/>
      <c r="C53" s="6"/>
      <c r="D53" s="6"/>
      <c r="E53" s="6"/>
      <c r="F53" s="6"/>
      <c r="G53" s="6">
        <f>IF(ISERROR(VLOOKUP($A53,'Import OffPeak'!$A$3:L$99,7,FALSE)-VLOOKUP($A53,'Import OffPeak change'!$A$106:L$202,7,FALSE)),0,(VLOOKUP($A53,'Import OffPeak'!$A$3:L$99,7,FALSE)-VLOOKUP($A53,'Import OffPeak change'!$A$106:L$202,7,FALSE)))</f>
        <v>0</v>
      </c>
      <c r="H53" s="6">
        <f>IF(ISERROR(VLOOKUP($A53,'Import OffPeak'!$A$3:M$99,8,FALSE)-VLOOKUP($A53,'Import OffPeak change'!$A$106:M$202,8,FALSE)),0,(VLOOKUP($A53,'Import OffPeak'!$A$3:M$99,8,FALSE)-VLOOKUP($A53,'Import OffPeak change'!$A$106:M$202,8,FALSE)))</f>
        <v>0</v>
      </c>
      <c r="I53" s="6">
        <f>IF(ISERROR(VLOOKUP($A53,'Import OffPeak'!$A$3:N$99,9,FALSE)-VLOOKUP($A53,'Import OffPeak change'!$A$106:N$202,9,FALSE)),0,(VLOOKUP($A53,'Import OffPeak'!$A$3:N$99,9,FALSE)-VLOOKUP($A53,'Import OffPeak change'!$A$106:N$202,9,FALSE)))</f>
        <v>0</v>
      </c>
      <c r="J53" s="6">
        <f>IF(ISERROR(VLOOKUP($A53,'Import OffPeak'!$A$3:O$99,10,FALSE)-VLOOKUP($A53,'Import OffPeak change'!$A$106:O$202,10,FALSE)),0,(VLOOKUP($A53,'Import OffPeak'!$A$3:O$99,10,FALSE)-VLOOKUP($A53,'Import OffPeak change'!$A$106:O$202,10,FALSE)))</f>
        <v>0</v>
      </c>
      <c r="K53" s="6">
        <f>IF(ISERROR(VLOOKUP($A53,'Import OffPeak'!$A$3:P$99,11,FALSE)-VLOOKUP($A53,'Import OffPeak change'!$A$106:P$202,11,FALSE)),0,(VLOOKUP($A53,'Import OffPeak'!$A$3:P$99,11,FALSE)-VLOOKUP($A53,'Import OffPeak change'!$A$106:P$202,11,FALSE)))</f>
        <v>0</v>
      </c>
      <c r="L53" s="6">
        <f>IF(ISERROR(VLOOKUP($A53,'Import OffPeak'!$A$3:Q$99,12,FALSE)-VLOOKUP($A53,'Import OffPeak change'!$A$106:Q$202,12,FALSE)),0,(VLOOKUP($A53,'Import OffPeak'!$A$3:Q$99,12,FALSE)-VLOOKUP($A53,'Import OffPeak change'!$A$106:Q$202,12,FALSE)))</f>
        <v>0</v>
      </c>
      <c r="M53" s="6">
        <f>IF(ISERROR(VLOOKUP($A53,'Import OffPeak'!$A$3:R$99,13,FALSE)-VLOOKUP($A53,'Import OffPeak change'!$A$106:R$202,13,FALSE)),0,(VLOOKUP($A53,'Import OffPeak'!$A$3:R$99,13,FALSE)-VLOOKUP($A53,'Import OffPeak change'!$A$106:R$202,13,FALSE)))</f>
        <v>0</v>
      </c>
      <c r="N53" s="6">
        <f>IF(ISERROR(VLOOKUP($A53,'Import OffPeak'!$A$3:S$99,14,FALSE)-VLOOKUP($A53,'Import OffPeak change'!$A$106:S$202,14,FALSE)),0,(VLOOKUP($A53,'Import OffPeak'!$A$3:S$99,14,FALSE)-VLOOKUP($A53,'Import OffPeak change'!$A$106:S$202,14,FALSE)))</f>
        <v>0</v>
      </c>
      <c r="O53" s="6">
        <f>IF(ISERROR(VLOOKUP($A53,'Import OffPeak'!$A$3:T$99,15,FALSE)-VLOOKUP($A53,'Import OffPeak change'!$A$106:T$202,15,FALSE)),0,(VLOOKUP($A53,'Import OffPeak'!$A$3:T$99,15,FALSE)-VLOOKUP($A53,'Import OffPeak change'!$A$106:T$202,15,FALSE)))</f>
        <v>0</v>
      </c>
      <c r="P53" s="6">
        <f>IF(ISERROR(VLOOKUP($A53,'Import OffPeak'!$A$3:U$99,16,FALSE)-VLOOKUP($A53,'Import OffPeak change'!$A$106:U$202,16,FALSE)),0,(VLOOKUP($A53,'Import OffPeak'!$A$3:U$99,16,FALSE)-VLOOKUP($A53,'Import OffPeak change'!$A$106:U$202,16,FALSE)))</f>
        <v>0</v>
      </c>
      <c r="Q53" s="6">
        <f>IF(ISERROR(VLOOKUP($A53,'Import OffPeak'!$A$3:V$99,17,FALSE)-VLOOKUP($A53,'Import OffPeak change'!$A$106:V$202,17,FALSE)),0,(VLOOKUP($A53,'Import OffPeak'!$A$3:V$99,17,FALSE)-VLOOKUP($A53,'Import OffPeak change'!$A$106:V$202,17,FALSE)))</f>
        <v>0</v>
      </c>
      <c r="R53" s="6">
        <f>IF(ISERROR(VLOOKUP($A53,'Import OffPeak'!$A$3:W$99,18,FALSE)-VLOOKUP($A53,'Import OffPeak change'!$A$106:W$202,18,FALSE)),0,(VLOOKUP($A53,'Import OffPeak'!$A$3:W$99,18,FALSE)-VLOOKUP($A53,'Import OffPeak change'!$A$106:W$202,18,FALSE)))</f>
        <v>0</v>
      </c>
      <c r="S53" s="6">
        <f>IF(ISERROR(VLOOKUP($A53,'Import OffPeak'!$A$3:X$99,19,FALSE)-VLOOKUP($A53,'Import OffPeak change'!$A$106:X$202,19,FALSE)),0,(VLOOKUP($A53,'Import OffPeak'!$A$3:X$99,19,FALSE)-VLOOKUP($A53,'Import OffPeak change'!$A$106:X$202,19,FALSE)))</f>
        <v>0</v>
      </c>
      <c r="T53" s="6">
        <f>IF(ISERROR(VLOOKUP($A53,'Import OffPeak'!$A$3:Y$99,20,FALSE)-VLOOKUP($A53,'Import OffPeak change'!$A$106:Y$202,20,FALSE)),0,(VLOOKUP($A53,'Import OffPeak'!$A$3:Y$99,20,FALSE)-VLOOKUP($A53,'Import OffPeak change'!$A$106:Y$202,20,FALSE)))</f>
        <v>0</v>
      </c>
      <c r="U53" s="6">
        <f>IF(ISERROR(VLOOKUP($A53,'Import OffPeak'!$A$3:Z$99,21,FALSE)-VLOOKUP($A53,'Import OffPeak change'!$A$106:Z$202,21,FALSE)),0,(VLOOKUP($A53,'Import OffPeak'!$A$3:Z$99,21,FALSE)-VLOOKUP($A53,'Import OffPeak change'!$A$106:Z$202,21,FALSE)))</f>
        <v>0</v>
      </c>
      <c r="V53" s="6">
        <f>IF(ISERROR(VLOOKUP($A53,'Import OffPeak'!$A$3:AA$99,22,FALSE)-VLOOKUP($A53,'Import OffPeak change'!$A$106:AA$202,22,FALSE)),0,(VLOOKUP($A53,'Import OffPeak'!$A$3:AA$99,22,FALSE)-VLOOKUP($A53,'Import OffPeak change'!$A$106:AA$202,22,FALSE)))</f>
        <v>0</v>
      </c>
      <c r="W53" s="6">
        <f>IF(ISERROR(VLOOKUP($A53,'Import OffPeak'!$A$3:AB$99,23,FALSE)-VLOOKUP($A53,'Import OffPeak change'!$A$106:AB$202,23,FALSE)),0,(VLOOKUP($A53,'Import OffPeak'!$A$3:AB$99,23,FALSE)-VLOOKUP($A53,'Import OffPeak change'!$A$106:AB$202,23,FALSE)))</f>
        <v>0</v>
      </c>
      <c r="X53" s="6">
        <f>IF(ISERROR(VLOOKUP($A53,'Import OffPeak'!$A$3:AC$99,24,FALSE)-VLOOKUP($A53,'Import OffPeak change'!$A$106:AC$202,24,FALSE)),0,(VLOOKUP($A53,'Import OffPeak'!$A$3:AC$99,24,FALSE)-VLOOKUP($A53,'Import OffPeak change'!$A$106:AC$202,24,FALSE)))</f>
        <v>0</v>
      </c>
      <c r="Y53" s="6">
        <f>IF(ISERROR(VLOOKUP($A53,'Import OffPeak'!$A$3:AD$99,25,FALSE)-VLOOKUP($A53,'Import OffPeak change'!$A$106:AD$202,25,FALSE)),0,(VLOOKUP($A53,'Import OffPeak'!$A$3:AD$99,25,FALSE)-VLOOKUP($A53,'Import OffPeak change'!$A$106:AD$202,25,FALSE)))</f>
        <v>0</v>
      </c>
      <c r="Z53" s="6">
        <f>IF(ISERROR(VLOOKUP($A53,'Import OffPeak'!$A$3:AE$99,26,FALSE)-VLOOKUP($A53,'Import OffPeak change'!$A$106:AE$202,26,FALSE)),0,(VLOOKUP($A53,'Import OffPeak'!$A$3:AE$99,26,FALSE)-VLOOKUP($A53,'Import OffPeak change'!$A$106:AE$202,26,FALSE)))</f>
        <v>0</v>
      </c>
      <c r="AA53" s="6">
        <f>IF(ISERROR(VLOOKUP($A53,'Import OffPeak'!$A$3:AF$99,27,FALSE)-VLOOKUP($A53,'Import OffPeak change'!$A$106:AF$202,27,FALSE)),0,(VLOOKUP($A53,'Import OffPeak'!$A$3:AF$99,27,FALSE)-VLOOKUP($A53,'Import OffPeak change'!$A$106:AF$202,27,FALSE)))</f>
        <v>0</v>
      </c>
      <c r="AB53" s="6">
        <f>IF(ISERROR(VLOOKUP($A53,'Import OffPeak'!$A$3:AG$99,28,FALSE)-VLOOKUP($A53,'Import OffPeak change'!$A$106:AG$202,28,FALSE)),0,(VLOOKUP($A53,'Import OffPeak'!$A$3:AG$99,28,FALSE)-VLOOKUP($A53,'Import OffPeak change'!$A$106:AG$202,28,FALSE)))</f>
        <v>0</v>
      </c>
      <c r="AC53" s="6">
        <f>IF(ISERROR(VLOOKUP($A53,'Import OffPeak'!$A$3:AH$99,29,FALSE)-VLOOKUP($A53,'Import OffPeak change'!$A$106:AH$202,29,FALSE)),0,(VLOOKUP($A53,'Import OffPeak'!$A$3:AH$99,29,FALSE)-VLOOKUP($A53,'Import OffPeak change'!$A$106:AH$202,29,FALSE)))</f>
        <v>0</v>
      </c>
      <c r="AD53" s="6">
        <f>IF(ISERROR(VLOOKUP($A53,'Import OffPeak'!$A$3:AI$99,30,FALSE)-VLOOKUP($A53,'Import OffPeak change'!$A$106:AI$202,30,FALSE)),0,(VLOOKUP($A53,'Import OffPeak'!$A$3:AI$99,30,FALSE)-VLOOKUP($A53,'Import OffPeak change'!$A$106:AI$202,30,FALSE)))</f>
        <v>0</v>
      </c>
      <c r="AE53" s="6">
        <f>IF(ISERROR(VLOOKUP($A53,'Import OffPeak'!$A$3:AJ$99,31,FALSE)-VLOOKUP($A53,'Import OffPeak change'!$A$106:AJ$202,31,FALSE)),0,(VLOOKUP($A53,'Import OffPeak'!$A$3:AJ$99,31,FALSE)-VLOOKUP($A53,'Import OffPeak change'!$A$106:AJ$202,31,FALSE)))</f>
        <v>0</v>
      </c>
      <c r="AF53" s="6">
        <f>IF(ISERROR(VLOOKUP($A53,'Import OffPeak'!$A$3:AK$99,32,FALSE)-VLOOKUP($A53,'Import OffPeak change'!$A$106:AK$202,32,FALSE)),0,(VLOOKUP($A53,'Import OffPeak'!$A$3:AK$99,32,FALSE)-VLOOKUP($A53,'Import OffPeak change'!$A$106:AK$202,32,FALSE)))</f>
        <v>0</v>
      </c>
      <c r="AG53" s="6">
        <f>IF(ISERROR(VLOOKUP($A53,'Import OffPeak'!$A$3:AL$99,33,FALSE)-VLOOKUP($A53,'Import OffPeak change'!$A$106:AL$202,33,FALSE)),0,(VLOOKUP($A53,'Import OffPeak'!$A$3:AL$99,33,FALSE)-VLOOKUP($A53,'Import OffPeak change'!$A$106:AL$202,33,FALSE)))</f>
        <v>0</v>
      </c>
      <c r="AH53" s="6">
        <f>IF(ISERROR(VLOOKUP($A53,'Import OffPeak'!$A$3:AM$99,34,FALSE)-VLOOKUP($A53,'Import OffPeak change'!$A$106:AM$202,34,FALSE)),0,(VLOOKUP($A53,'Import OffPeak'!$A$3:AM$99,34,FALSE)-VLOOKUP($A53,'Import OffPeak change'!$A$106:AM$202,34,FALSE)))</f>
        <v>0</v>
      </c>
      <c r="AI53" s="6">
        <f>IF(ISERROR(VLOOKUP($A53,'Import OffPeak'!$A$3:AN$99,35,FALSE)-VLOOKUP($A53,'Import OffPeak change'!$A$106:AN$202,35,FALSE)),0,(VLOOKUP($A53,'Import OffPeak'!$A$3:AN$99,35,FALSE)-VLOOKUP($A53,'Import OffPeak change'!$A$106:AN$202,35,FALSE)))</f>
        <v>0</v>
      </c>
      <c r="AJ53" s="6">
        <f>IF(ISERROR(VLOOKUP($A53,'Import OffPeak'!$A$3:AO$99,36,FALSE)-VLOOKUP($A53,'Import OffPeak change'!$A$106:AO$202,36,FALSE)),0,(VLOOKUP($A53,'Import OffPeak'!$A$3:AO$99,36,FALSE)-VLOOKUP($A53,'Import OffPeak change'!$A$106:AO$202,36,FALSE)))</f>
        <v>0</v>
      </c>
      <c r="AK53" s="6">
        <f>IF(ISERROR(VLOOKUP($A53,'Import OffPeak'!$A$3:AP$99,37,FALSE)-VLOOKUP($A53,'Import OffPeak change'!$A$106:AP$202,37,FALSE)),0,(VLOOKUP($A53,'Import OffPeak'!$A$3:AP$99,37,FALSE)-VLOOKUP($A53,'Import OffPeak change'!$A$106:AP$202,37,FALSE)))</f>
        <v>0</v>
      </c>
      <c r="AL53" s="6">
        <f>IF(ISERROR(VLOOKUP($A53,'Import OffPeak'!$A$3:AQ$99,38,FALSE)-VLOOKUP($A53,'Import OffPeak change'!$A$106:AQ$202,38,FALSE)),0,(VLOOKUP($A53,'Import OffPeak'!$A$3:AQ$99,38,FALSE)-VLOOKUP($A53,'Import OffPeak change'!$A$106:AQ$202,38,FALSE)))</f>
        <v>0</v>
      </c>
      <c r="AM53" s="6">
        <f>IF(ISERROR(VLOOKUP($A53,'Import OffPeak'!$A$3:AR$99,39,FALSE)-VLOOKUP($A53,'Import OffPeak change'!$A$106:AR$202,39,FALSE)),0,(VLOOKUP($A53,'Import OffPeak'!$A$3:AR$99,39,FALSE)-VLOOKUP($A53,'Import OffPeak change'!$A$106:AR$202,39,FALSE)))</f>
        <v>0</v>
      </c>
      <c r="AN53" s="6">
        <f>IF(ISERROR(VLOOKUP($A53,'Import OffPeak'!$A$3:AS$99,40,FALSE)-VLOOKUP($A53,'Import OffPeak change'!$A$106:AS$202,40,FALSE)),0,(VLOOKUP($A53,'Import OffPeak'!$A$3:AS$99,40,FALSE)-VLOOKUP($A53,'Import OffPeak change'!$A$106:AS$202,40,FALSE)))</f>
        <v>0</v>
      </c>
      <c r="AO53" s="6">
        <f>IF(ISERROR(VLOOKUP($A53,'Import OffPeak'!$A$3:AT$99,41,FALSE)-VLOOKUP($A53,'Import OffPeak change'!$A$106:AT$202,41,FALSE)),0,(VLOOKUP($A53,'Import OffPeak'!$A$3:AT$99,41,FALSE)-VLOOKUP($A53,'Import OffPeak change'!$A$106:AT$202,41,FALSE)))</f>
        <v>0</v>
      </c>
      <c r="AP53" s="6">
        <f>IF(ISERROR(VLOOKUP($A53,'Import OffPeak'!$A$3:AU$99,42,FALSE)-VLOOKUP($A53,'Import OffPeak change'!$A$106:AU$202,42,FALSE)),0,(VLOOKUP($A53,'Import OffPeak'!$A$3:AU$99,42,FALSE)-VLOOKUP($A53,'Import OffPeak change'!$A$106:AU$202,42,FALSE)))</f>
        <v>0</v>
      </c>
      <c r="AQ53" s="6">
        <f>IF(ISERROR(VLOOKUP($A53,'Import OffPeak'!$A$3:AV$99,43,FALSE)-VLOOKUP($A53,'Import OffPeak change'!$A$106:AV$202,43,FALSE)),0,(VLOOKUP($A53,'Import OffPeak'!$A$3:AV$99,43,FALSE)-VLOOKUP($A53,'Import OffPeak change'!$A$106:AV$202,43,FALSE)))</f>
        <v>0</v>
      </c>
      <c r="AR53" s="6">
        <f>IF(ISERROR(VLOOKUP($A53,'Import OffPeak'!$A$3:AW$99,44,FALSE)-VLOOKUP($A53,'Import OffPeak change'!$A$106:AW$202,44,FALSE)),0,(VLOOKUP($A53,'Import OffPeak'!$A$3:AW$99,44,FALSE)-VLOOKUP($A53,'Import OffPeak change'!$A$106:AW$202,44,FALSE)))</f>
        <v>0</v>
      </c>
      <c r="AS53" s="6">
        <f>IF(ISERROR(VLOOKUP($A53,'Import OffPeak'!$A$3:AX$99,45,FALSE)-VLOOKUP($A53,'Import OffPeak change'!$A$106:AX$202,45,FALSE)),0,(VLOOKUP($A53,'Import OffPeak'!$A$3:AX$99,45,FALSE)-VLOOKUP($A53,'Import OffPeak change'!$A$106:AX$202,45,FALSE)))</f>
        <v>0</v>
      </c>
      <c r="AT53" s="6">
        <f>IF(ISERROR(VLOOKUP($A53,'Import OffPeak'!$A$3:AY$99,46,FALSE)-VLOOKUP($A53,'Import OffPeak change'!$A$106:AY$202,46,FALSE)),0,(VLOOKUP($A53,'Import OffPeak'!$A$3:AY$99,46,FALSE)-VLOOKUP($A53,'Import OffPeak change'!$A$106:AY$202,46,FALSE)))</f>
        <v>0</v>
      </c>
      <c r="AU53" s="6">
        <f>IF(ISERROR(VLOOKUP($A53,'Import OffPeak'!$A$3:AZ$99,47,FALSE)-VLOOKUP($A53,'Import OffPeak change'!$A$106:AZ$202,47,FALSE)),0,(VLOOKUP($A53,'Import OffPeak'!$A$3:AZ$99,47,FALSE)-VLOOKUP($A53,'Import OffPeak change'!$A$106:AZ$202,47,FALSE)))</f>
        <v>0</v>
      </c>
      <c r="AV53" s="6">
        <f>IF(ISERROR(VLOOKUP($A53,'Import OffPeak'!$A$3:BA$99,48,FALSE)-VLOOKUP($A53,'Import OffPeak change'!$A$106:BA$202,48,FALSE)),0,(VLOOKUP($A53,'Import OffPeak'!$A$3:BA$99,48,FALSE)-VLOOKUP($A53,'Import OffPeak change'!$A$106:BA$202,48,FALSE)))</f>
        <v>0</v>
      </c>
      <c r="AW53" s="6">
        <f>IF(ISERROR(VLOOKUP($A53,'Import OffPeak'!$A$3:BB$99,49,FALSE)-VLOOKUP($A53,'Import OffPeak change'!$A$106:BB$202,49,FALSE)),0,(VLOOKUP($A53,'Import OffPeak'!$A$3:BB$99,49,FALSE)-VLOOKUP($A53,'Import OffPeak change'!$A$106:BB$202,49,FALSE)))</f>
        <v>0</v>
      </c>
      <c r="AX53" s="6">
        <f>IF(ISERROR(VLOOKUP($A53,'Import OffPeak'!$A$3:BC$99,50,FALSE)-VLOOKUP($A53,'Import OffPeak change'!$A$106:BC$202,50,FALSE)),0,(VLOOKUP($A53,'Import OffPeak'!$A$3:BC$99,50,FALSE)-VLOOKUP($A53,'Import OffPeak change'!$A$106:BC$202,50,FALSE)))</f>
        <v>0</v>
      </c>
      <c r="AY53" s="6">
        <f>IF(ISERROR(VLOOKUP($A53,'Import OffPeak'!$A$3:BD$99,51,FALSE)-VLOOKUP($A53,'Import OffPeak change'!$A$106:BD$202,51,FALSE)),0,(VLOOKUP($A53,'Import OffPeak'!$A$3:BD$99,51,FALSE)-VLOOKUP($A53,'Import OffPeak change'!$A$106:BD$202,51,FALSE)))</f>
        <v>0</v>
      </c>
      <c r="AZ53" s="6">
        <f>IF(ISERROR(VLOOKUP($A53,'Import OffPeak'!$A$3:BE$99,52,FALSE)-VLOOKUP($A53,'Import OffPeak change'!$A$106:BE$202,52,FALSE)),0,(VLOOKUP($A53,'Import OffPeak'!$A$3:BE$99,52,FALSE)-VLOOKUP($A53,'Import OffPeak change'!$A$106:BE$202,52,FALSE)))</f>
        <v>0</v>
      </c>
      <c r="BA53" s="6">
        <f>IF(ISERROR(VLOOKUP($A53,'Import OffPeak'!$A$3:BF$99,53,FALSE)-VLOOKUP($A53,'Import OffPeak change'!$A$106:BF$202,53,FALSE)),0,(VLOOKUP($A53,'Import OffPeak'!$A$3:BF$99,53,FALSE)-VLOOKUP($A53,'Import OffPeak change'!$A$106:BF$202,53,FALSE)))</f>
        <v>0</v>
      </c>
      <c r="BB53" s="6">
        <f>IF(ISERROR(VLOOKUP($A53,'Import OffPeak'!$A$3:BG$99,54,FALSE)-VLOOKUP($A53,'Import OffPeak change'!$A$106:BG$202,54,FALSE)),0,(VLOOKUP($A53,'Import OffPeak'!$A$3:BG$99,54,FALSE)-VLOOKUP($A53,'Import OffPeak change'!$A$106:BG$202,54,FALSE)))</f>
        <v>0</v>
      </c>
      <c r="BC53" s="6">
        <f>IF(ISERROR(VLOOKUP($A53,'Import OffPeak'!$A$3:BH$99,55,FALSE)-VLOOKUP($A53,'Import OffPeak change'!$A$106:BH$202,55,FALSE)),0,(VLOOKUP($A53,'Import OffPeak'!$A$3:BH$99,55,FALSE)-VLOOKUP($A53,'Import OffPeak change'!$A$106:BH$202,55,FALSE)))</f>
        <v>0</v>
      </c>
      <c r="BD53" s="6">
        <f>IF(ISERROR(VLOOKUP($A53,'Import OffPeak'!$A$3:BI$99,56,FALSE)-VLOOKUP($A53,'Import OffPeak change'!$A$106:BI$202,56,FALSE)),0,(VLOOKUP($A53,'Import OffPeak'!$A$3:BI$99,56,FALSE)-VLOOKUP($A53,'Import OffPeak change'!$A$106:BI$202,56,FALSE)))</f>
        <v>0</v>
      </c>
      <c r="BE53" s="6">
        <f>IF(ISERROR(VLOOKUP($A53,'Import OffPeak'!$A$3:BJ$99,57,FALSE)-VLOOKUP($A53,'Import OffPeak change'!$A$106:BJ$202,57,FALSE)),0,(VLOOKUP($A53,'Import OffPeak'!$A$3:BJ$99,57,FALSE)-VLOOKUP($A53,'Import OffPeak change'!$A$106:BJ$202,57,FALSE)))</f>
        <v>0</v>
      </c>
      <c r="BF53" s="6">
        <f>IF(ISERROR(VLOOKUP($A53,'Import OffPeak'!$A$3:BK$99,58,FALSE)-VLOOKUP($A53,'Import OffPeak change'!$A$106:BK$202,58,FALSE)),0,(VLOOKUP($A53,'Import OffPeak'!$A$3:BK$99,58,FALSE)-VLOOKUP($A53,'Import OffPeak change'!$A$106:BK$202,58,FALSE)))</f>
        <v>0</v>
      </c>
      <c r="BG53" s="6">
        <f>IF(ISERROR(VLOOKUP($A53,'Import OffPeak'!$A$3:BL$99,59,FALSE)-VLOOKUP($A53,'Import OffPeak change'!$A$106:BL$202,59,FALSE)),0,(VLOOKUP($A53,'Import OffPeak'!$A$3:BL$99,59,FALSE)-VLOOKUP($A53,'Import OffPeak change'!$A$106:BL$202,59,FALSE)))</f>
        <v>0</v>
      </c>
      <c r="BH53" s="6">
        <f>IF(ISERROR(VLOOKUP($A53,'Import OffPeak'!$A$3:BM$99,60,FALSE)-VLOOKUP($A53,'Import OffPeak change'!$A$106:BM$202,60,FALSE)),0,(VLOOKUP($A53,'Import OffPeak'!$A$3:BM$99,60,FALSE)-VLOOKUP($A53,'Import OffPeak change'!$A$106:BM$202,60,FALSE)))</f>
        <v>0</v>
      </c>
      <c r="BI53" s="6">
        <f>IF(ISERROR(VLOOKUP($A53,'Import OffPeak'!$A$3:BN$99,61,FALSE)-VLOOKUP($A53,'Import OffPeak change'!$A$106:BN$202,61,FALSE)),0,(VLOOKUP($A53,'Import OffPeak'!$A$3:BN$99,61,FALSE)-VLOOKUP($A53,'Import OffPeak change'!$A$106:BN$202,61,FALSE)))</f>
        <v>0</v>
      </c>
      <c r="BJ53" s="6">
        <f>IF(ISERROR(VLOOKUP($A53,'Import OffPeak'!$A$3:BO$99,62,FALSE)-VLOOKUP($A53,'Import OffPeak change'!$A$106:BO$202,62,FALSE)),0,(VLOOKUP($A53,'Import OffPeak'!$A$3:BO$99,62,FALSE)-VLOOKUP($A53,'Import OffPeak change'!$A$106:BO$202,62,FALSE)))</f>
        <v>0</v>
      </c>
      <c r="BK53" s="6">
        <f>IF(ISERROR(VLOOKUP($A53,'Import OffPeak'!$A$3:BP$99,63,FALSE)-VLOOKUP($A53,'Import OffPeak change'!$A$106:BP$202,63,FALSE)),0,(VLOOKUP($A53,'Import OffPeak'!$A$3:BP$99,63,FALSE)-VLOOKUP($A53,'Import OffPeak change'!$A$106:BP$202,63,FALSE)))</f>
        <v>0</v>
      </c>
      <c r="BL53" s="6">
        <f>IF(ISERROR(VLOOKUP($A53,'Import OffPeak'!$A$3:BQ$99,64,FALSE)-VLOOKUP($A53,'Import OffPeak change'!$A$106:BQ$202,64,FALSE)),0,(VLOOKUP($A53,'Import OffPeak'!$A$3:BQ$99,64,FALSE)-VLOOKUP($A53,'Import OffPeak change'!$A$106:BQ$202,64,FALSE)))</f>
        <v>0</v>
      </c>
      <c r="BM53" s="6">
        <f>IF(ISERROR(VLOOKUP($A53,'Import OffPeak'!$A$3:BR$99,65,FALSE)-VLOOKUP($A53,'Import OffPeak change'!$A$106:BR$202,65,FALSE)),0,(VLOOKUP($A53,'Import OffPeak'!$A$3:BR$99,65,FALSE)-VLOOKUP($A53,'Import OffPeak change'!$A$106:BR$202,65,FALSE)))</f>
        <v>0</v>
      </c>
      <c r="BN53" s="6">
        <f>IF(ISERROR(VLOOKUP($A53,'Import OffPeak'!$A$3:BS$99,66,FALSE)-VLOOKUP($A53,'Import OffPeak change'!$A$106:BS$202,66,FALSE)),0,(VLOOKUP($A53,'Import OffPeak'!$A$3:BS$99,66,FALSE)-VLOOKUP($A53,'Import OffPeak change'!$A$106:BS$202,66,FALSE)))</f>
        <v>0</v>
      </c>
      <c r="BO53" s="6">
        <f>IF(ISERROR(VLOOKUP($A53,'Import OffPeak'!$A$3:BT$99,67,FALSE)-VLOOKUP($A53,'Import OffPeak change'!$A$106:BT$202,67,FALSE)),0,(VLOOKUP($A53,'Import OffPeak'!$A$3:BT$99,67,FALSE)-VLOOKUP($A53,'Import OffPeak change'!$A$106:BT$202,67,FALSE)))</f>
        <v>0</v>
      </c>
      <c r="BP53" s="6">
        <f>IF(ISERROR(VLOOKUP($A53,'Import OffPeak'!$A$3:BU$99,68,FALSE)-VLOOKUP($A53,'Import OffPeak change'!$A$106:BU$202,68,FALSE)),0,(VLOOKUP($A53,'Import OffPeak'!$A$3:BU$99,68,FALSE)-VLOOKUP($A53,'Import OffPeak change'!$A$106:BU$202,68,FALSE)))</f>
        <v>0</v>
      </c>
      <c r="BQ53" s="6">
        <f>IF(ISERROR(VLOOKUP($A53,'Import OffPeak'!$A$3:BV$99,69,FALSE)-VLOOKUP($A53,'Import OffPeak change'!$A$106:BV$202,69,FALSE)),0,(VLOOKUP($A53,'Import OffPeak'!$A$3:BV$99,69,FALSE)-VLOOKUP($A53,'Import OffPeak change'!$A$106:BV$202,69,FALSE)))</f>
        <v>0</v>
      </c>
      <c r="BR53" s="6">
        <f>IF(ISERROR(VLOOKUP($A53,'Import OffPeak'!$A$3:BW$99,70,FALSE)-VLOOKUP($A53,'Import OffPeak change'!$A$106:BW$202,70,FALSE)),0,(VLOOKUP($A53,'Import OffPeak'!$A$3:BW$99,70,FALSE)-VLOOKUP($A53,'Import OffPeak change'!$A$106:BW$202,70,FALSE)))</f>
        <v>0</v>
      </c>
      <c r="BS53" s="6">
        <f>IF(ISERROR(VLOOKUP($A53,'Import OffPeak'!$A$3:BX$99,71,FALSE)-VLOOKUP($A53,'Import OffPeak change'!$A$106:BX$202,71,FALSE)),0,(VLOOKUP($A53,'Import OffPeak'!$A$3:BX$99,71,FALSE)-VLOOKUP($A53,'Import OffPeak change'!$A$106:BX$202,71,FALSE)))</f>
        <v>0</v>
      </c>
      <c r="BT53" s="6">
        <f>IF(ISERROR(VLOOKUP($A53,'Import OffPeak'!$A$3:BY$99,72,FALSE)-VLOOKUP($A53,'Import OffPeak change'!$A$106:BY$202,72,FALSE)),0,(VLOOKUP($A53,'Import OffPeak'!$A$3:BY$99,72,FALSE)-VLOOKUP($A53,'Import OffPeak change'!$A$106:BY$202,72,FALSE)))</f>
        <v>0</v>
      </c>
      <c r="BU53" s="6">
        <f>IF(ISERROR(VLOOKUP($A53,'Import OffPeak'!$A$3:BZ$99,73,FALSE)-VLOOKUP($A53,'Import OffPeak change'!$A$106:BZ$202,73,FALSE)),0,(VLOOKUP($A53,'Import OffPeak'!$A$3:BZ$99,73,FALSE)-VLOOKUP($A53,'Import OffPeak change'!$A$106:BZ$202,73,FALSE)))</f>
        <v>0</v>
      </c>
      <c r="BV53" s="6">
        <f>IF(ISERROR(VLOOKUP($A53,'Import OffPeak'!$A$3:CA$99,74,FALSE)-VLOOKUP($A53,'Import OffPeak change'!$A$106:CA$202,74,FALSE)),0,(VLOOKUP($A53,'Import OffPeak'!$A$3:CA$99,74,FALSE)-VLOOKUP($A53,'Import OffPeak change'!$A$106:CA$202,74,FALSE)))</f>
        <v>0</v>
      </c>
      <c r="BW53" s="6">
        <f>IF(ISERROR(VLOOKUP($A53,'Import OffPeak'!$A$3:CB$99,75,FALSE)-VLOOKUP($A53,'Import OffPeak change'!$A$106:CB$202,75,FALSE)),0,(VLOOKUP($A53,'Import OffPeak'!$A$3:CB$99,75,FALSE)-VLOOKUP($A53,'Import OffPeak change'!$A$106:CB$202,75,FALSE)))</f>
        <v>0</v>
      </c>
      <c r="BX53" s="6">
        <f>IF(ISERROR(VLOOKUP($A53,'Import OffPeak'!$A$3:CC$99,76,FALSE)-VLOOKUP($A53,'Import OffPeak change'!$A$106:CC$202,76,FALSE)),0,(VLOOKUP($A53,'Import OffPeak'!$A$3:CC$99,76,FALSE)-VLOOKUP($A53,'Import OffPeak change'!$A$106:CC$202,76,FALSE)))</f>
        <v>0</v>
      </c>
      <c r="BY53" s="6">
        <f>IF(ISERROR(VLOOKUP($A53,'Import OffPeak'!$A$3:CD$99,77,FALSE)-VLOOKUP($A53,'Import OffPeak change'!$A$106:CD$202,77,FALSE)),0,(VLOOKUP($A53,'Import OffPeak'!$A$3:CD$99,77,FALSE)-VLOOKUP($A53,'Import OffPeak change'!$A$106:CD$202,77,FALSE)))</f>
        <v>0</v>
      </c>
      <c r="BZ53" s="6">
        <f>IF(ISERROR(VLOOKUP($A53,'Import OffPeak'!$A$3:CE$99,78,FALSE)-VLOOKUP($A53,'Import OffPeak change'!$A$106:CE$202,78,FALSE)),0,(VLOOKUP($A53,'Import OffPeak'!$A$3:CE$99,78,FALSE)-VLOOKUP($A53,'Import OffPeak change'!$A$106:CE$202,78,FALSE)))</f>
        <v>0</v>
      </c>
      <c r="CA53" s="6">
        <f>IF(ISERROR(VLOOKUP($A53,'Import OffPeak'!$A$3:CF$99,79,FALSE)-VLOOKUP($A53,'Import OffPeak change'!$A$106:CF$202,79,FALSE)),0,(VLOOKUP($A53,'Import OffPeak'!$A$3:CF$99,79,FALSE)-VLOOKUP($A53,'Import OffPeak change'!$A$106:CF$202,79,FALSE)))</f>
        <v>0</v>
      </c>
      <c r="CB53" s="6">
        <f>IF(ISERROR(VLOOKUP($A53,'Import OffPeak'!$A$3:CG$99,80,FALSE)-VLOOKUP($A53,'Import OffPeak change'!$A$106:CG$202,80,FALSE)),0,(VLOOKUP($A53,'Import OffPeak'!$A$3:CG$99,80,FALSE)-VLOOKUP($A53,'Import OffPeak change'!$A$106:CG$202,80,FALSE)))</f>
        <v>0</v>
      </c>
      <c r="CC53" s="6">
        <f>IF(ISERROR(VLOOKUP($A53,'Import OffPeak'!$A$3:CH$99,81,FALSE)-VLOOKUP($A53,'Import OffPeak change'!$A$106:CH$202,81,FALSE)),0,(VLOOKUP($A53,'Import OffPeak'!$A$3:CH$99,81,FALSE)-VLOOKUP($A53,'Import OffPeak change'!$A$106:CH$202,81,FALSE)))</f>
        <v>0</v>
      </c>
      <c r="CD53" s="6">
        <f>IF(ISERROR(VLOOKUP($A53,'Import OffPeak'!$A$3:CI$99,82,FALSE)-VLOOKUP($A53,'Import OffPeak change'!$A$106:CI$202,82,FALSE)),0,(VLOOKUP($A53,'Import OffPeak'!$A$3:CI$99,82,FALSE)-VLOOKUP($A53,'Import OffPeak change'!$A$106:CI$202,82,FALSE)))</f>
        <v>0</v>
      </c>
      <c r="CE53" s="6">
        <f>IF(ISERROR(VLOOKUP($A53,'Import OffPeak'!$A$3:CJ$99,83,FALSE)-VLOOKUP($A53,'Import OffPeak change'!$A$106:CJ$202,83,FALSE)),0,(VLOOKUP($A53,'Import OffPeak'!$A$3:CJ$99,83,FALSE)-VLOOKUP($A53,'Import OffPeak change'!$A$106:CJ$202,83,FALSE)))</f>
        <v>0</v>
      </c>
      <c r="CF53" s="6">
        <f>IF(ISERROR(VLOOKUP($A53,'Import OffPeak'!$A$3:CK$99,84,FALSE)-VLOOKUP($A53,'Import OffPeak change'!$A$106:CK$202,84,FALSE)),0,(VLOOKUP($A53,'Import OffPeak'!$A$3:CK$99,84,FALSE)-VLOOKUP($A53,'Import OffPeak change'!$A$106:CK$202,84,FALSE)))</f>
        <v>0</v>
      </c>
      <c r="CG53" s="6">
        <f>IF(ISERROR(VLOOKUP($A53,'Import OffPeak'!$A$3:CL$99,85,FALSE)-VLOOKUP($A53,'Import OffPeak change'!$A$106:CL$202,85,FALSE)),0,(VLOOKUP($A53,'Import OffPeak'!$A$3:CL$99,85,FALSE)-VLOOKUP($A53,'Import OffPeak change'!$A$106:CL$202,85,FALSE)))</f>
        <v>0</v>
      </c>
      <c r="CH53" s="6">
        <f>IF(ISERROR(VLOOKUP($A53,'Import OffPeak'!$A$3:CM$99,86,FALSE)-VLOOKUP($A53,'Import OffPeak change'!$A$106:CM$202,86,FALSE)),0,(VLOOKUP($A53,'Import OffPeak'!$A$3:CM$99,86,FALSE)-VLOOKUP($A53,'Import OffPeak change'!$A$106:CM$202,86,FALSE)))</f>
        <v>0</v>
      </c>
      <c r="CI53" s="6">
        <f>IF(ISERROR(VLOOKUP($A53,'Import OffPeak'!$A$3:CN$99,87,FALSE)-VLOOKUP($A53,'Import OffPeak change'!$A$106:CN$202,87,FALSE)),0,(VLOOKUP($A53,'Import OffPeak'!$A$3:CN$99,87,FALSE)-VLOOKUP($A53,'Import OffPeak change'!$A$106:CN$202,87,FALSE)))</f>
        <v>0</v>
      </c>
      <c r="CJ53" s="6">
        <f>IF(ISERROR(VLOOKUP($A53,'Import OffPeak'!$A$3:CO$99,88,FALSE)-VLOOKUP($A53,'Import OffPeak change'!$A$106:CO$202,88,FALSE)),0,(VLOOKUP($A53,'Import OffPeak'!$A$3:CO$99,88,FALSE)-VLOOKUP($A53,'Import OffPeak change'!$A$106:CO$202,88,FALSE)))</f>
        <v>0</v>
      </c>
      <c r="CK53" s="6">
        <f>IF(ISERROR(VLOOKUP($A53,'Import OffPeak'!$A$3:CP$99,89,FALSE)-VLOOKUP($A53,'Import OffPeak change'!$A$106:CP$202,89,FALSE)),0,(VLOOKUP($A53,'Import OffPeak'!$A$3:CP$99,89,FALSE)-VLOOKUP($A53,'Import OffPeak change'!$A$106:CP$202,89,FALSE)))</f>
        <v>0</v>
      </c>
      <c r="CL53" s="6">
        <f>IF(ISERROR(VLOOKUP($A53,'Import OffPeak'!$A$3:CQ$99,90,FALSE)-VLOOKUP($A53,'Import OffPeak change'!$A$106:CQ$202,90,FALSE)),0,(VLOOKUP($A53,'Import OffPeak'!$A$3:CQ$99,90,FALSE)-VLOOKUP($A53,'Import OffPeak change'!$A$106:CQ$202,90,FALSE)))</f>
        <v>0</v>
      </c>
      <c r="CM53" s="6">
        <f>IF(ISERROR(VLOOKUP($A53,'Import OffPeak'!$A$3:CR$99,91,FALSE)-VLOOKUP($A53,'Import OffPeak change'!$A$106:CR$202,91,FALSE)),0,(VLOOKUP($A53,'Import OffPeak'!$A$3:CR$99,91,FALSE)-VLOOKUP($A53,'Import OffPeak change'!$A$106:CR$202,91,FALSE)))</f>
        <v>0</v>
      </c>
      <c r="CN53" s="6">
        <f>IF(ISERROR(VLOOKUP($A53,'Import OffPeak'!$A$3:CS$99,92,FALSE)-VLOOKUP($A53,'Import OffPeak change'!$A$106:CS$202,92,FALSE)),0,(VLOOKUP($A53,'Import OffPeak'!$A$3:CS$99,92,FALSE)-VLOOKUP($A53,'Import OffPeak change'!$A$106:CS$202,92,FALSE)))</f>
        <v>0</v>
      </c>
      <c r="CO53" s="6">
        <f>IF(ISERROR(VLOOKUP($A53,'Import OffPeak'!$A$3:CT$99,93,FALSE)-VLOOKUP($A53,'Import OffPeak change'!$A$106:CT$202,93,FALSE)),0,(VLOOKUP($A53,'Import OffPeak'!$A$3:CT$99,93,FALSE)-VLOOKUP($A53,'Import OffPeak change'!$A$106:CT$202,93,FALSE)))</f>
        <v>0</v>
      </c>
      <c r="CP53" s="6">
        <f>IF(ISERROR(VLOOKUP($A53,'Import OffPeak'!$A$3:CU$99,94,FALSE)-VLOOKUP($A53,'Import OffPeak change'!$A$106:CU$202,94,FALSE)),0,(VLOOKUP($A53,'Import OffPeak'!$A$3:CU$99,94,FALSE)-VLOOKUP($A53,'Import OffPeak change'!$A$106:CU$202,94,FALSE)))</f>
        <v>0</v>
      </c>
      <c r="CQ53" s="6">
        <f>IF(ISERROR(VLOOKUP($A53,'Import OffPeak'!$A$3:CV$99,95,FALSE)-VLOOKUP($A53,'Import OffPeak change'!$A$106:CV$202,95,FALSE)),0,(VLOOKUP($A53,'Import OffPeak'!$A$3:CV$99,95,FALSE)-VLOOKUP($A53,'Import OffPeak change'!$A$106:CV$202,95,FALSE)))</f>
        <v>0</v>
      </c>
      <c r="CR53" s="6">
        <f>IF(ISERROR(VLOOKUP($A53,'Import OffPeak'!$A$3:CW$99,96,FALSE)-VLOOKUP($A53,'Import OffPeak change'!$A$106:CW$202,96,FALSE)),0,(VLOOKUP($A53,'Import OffPeak'!$A$3:CW$99,96,FALSE)-VLOOKUP($A53,'Import OffPeak change'!$A$106:CW$202,96,FALSE)))</f>
        <v>0</v>
      </c>
      <c r="CS53" s="6">
        <f>IF(ISERROR(VLOOKUP($A53,'Import OffPeak'!$A$3:CX$99,97,FALSE)-VLOOKUP($A53,'Import OffPeak change'!$A$106:CX$202,97,FALSE)),0,(VLOOKUP($A53,'Import OffPeak'!$A$3:CX$99,97,FALSE)-VLOOKUP($A53,'Import OffPeak change'!$A$106:CX$202,97,FALSE)))</f>
        <v>0</v>
      </c>
      <c r="CT53" s="6">
        <f>IF(ISERROR(VLOOKUP($A53,'Import OffPeak'!$A$3:CY$99,98,FALSE)-VLOOKUP($A53,'Import OffPeak change'!$A$106:CY$202,98,FALSE)),0,(VLOOKUP($A53,'Import OffPeak'!$A$3:CY$99,98,FALSE)-VLOOKUP($A53,'Import OffPeak change'!$A$106:CY$202,98,FALSE)))</f>
        <v>0</v>
      </c>
      <c r="CU53" s="6">
        <f>IF(ISERROR(VLOOKUP($A53,'Import OffPeak'!$A$3:CZ$99,99,FALSE)-VLOOKUP($A53,'Import OffPeak change'!$A$106:CZ$202,99,FALSE)),0,(VLOOKUP($A53,'Import OffPeak'!$A$3:CZ$99,99,FALSE)-VLOOKUP($A53,'Import OffPeak change'!$A$106:CZ$202,99,FALSE)))</f>
        <v>0</v>
      </c>
      <c r="CV53" s="6">
        <f>IF(ISERROR(VLOOKUP($A53,'Import OffPeak'!$A$3:DA$99,100,FALSE)-VLOOKUP($A53,'Import OffPeak change'!$A$106:DA$202,100,FALSE)),0,(VLOOKUP($A53,'Import OffPeak'!$A$3:DA$99,100,FALSE)-VLOOKUP($A53,'Import OffPeak change'!$A$106:DA$202,100,FALSE)))</f>
        <v>0</v>
      </c>
      <c r="CW53" s="6">
        <f>IF(ISERROR(VLOOKUP($A53,'Import OffPeak'!$A$3:DB$99,101,FALSE)-VLOOKUP($A53,'Import OffPeak change'!$A$106:DB$202,101,FALSE)),0,(VLOOKUP($A53,'Import OffPeak'!$A$3:DB$99,101,FALSE)-VLOOKUP($A53,'Import OffPeak change'!$A$106:DB$202,101,FALSE)))</f>
        <v>0</v>
      </c>
      <c r="CX53" s="6">
        <f>IF(ISERROR(VLOOKUP($A53,'Import OffPeak'!$A$3:DC$99,102,FALSE)-VLOOKUP($A53,'Import OffPeak change'!$A$106:DC$202,102,FALSE)),0,(VLOOKUP($A53,'Import OffPeak'!$A$3:DC$99,102,FALSE)-VLOOKUP($A53,'Import OffPeak change'!$A$106:DC$202,102,FALSE)))</f>
        <v>0</v>
      </c>
      <c r="CY53" s="6">
        <f>IF(ISERROR(VLOOKUP($A53,'Import OffPeak'!$A$3:DD$99,103,FALSE)-VLOOKUP($A53,'Import OffPeak change'!$A$106:DD$202,103,FALSE)),0,(VLOOKUP($A53,'Import OffPeak'!$A$3:DD$99,103,FALSE)-VLOOKUP($A53,'Import OffPeak change'!$A$106:DD$202,103,FALSE)))</f>
        <v>0</v>
      </c>
      <c r="CZ53" s="6">
        <f>IF(ISERROR(VLOOKUP($A53,'Import OffPeak'!$A$3:DE$99,104,FALSE)-VLOOKUP($A53,'Import OffPeak change'!$A$106:DE$202,104,FALSE)),0,(VLOOKUP($A53,'Import OffPeak'!$A$3:DE$99,104,FALSE)-VLOOKUP($A53,'Import OffPeak change'!$A$106:DE$202,104,FALSE)))</f>
        <v>0</v>
      </c>
      <c r="DA53" s="6">
        <f>IF(ISERROR(VLOOKUP($A53,'Import OffPeak'!$A$3:DF$99,105,FALSE)-VLOOKUP($A53,'Import OffPeak change'!$A$106:DF$202,105,FALSE)),0,(VLOOKUP($A53,'Import OffPeak'!$A$3:DF$99,105,FALSE)-VLOOKUP($A53,'Import OffPeak change'!$A$106:DF$202,105,FALSE)))</f>
        <v>0</v>
      </c>
      <c r="DB53" s="6">
        <f>IF(ISERROR(VLOOKUP($A53,'Import OffPeak'!$A$3:DG$99,106,FALSE)-VLOOKUP($A53,'Import OffPeak change'!$A$106:DG$202,106,FALSE)),0,(VLOOKUP($A53,'Import OffPeak'!$A$3:DG$99,106,FALSE)-VLOOKUP($A53,'Import OffPeak change'!$A$106:DG$202,106,FALSE)))</f>
        <v>0</v>
      </c>
      <c r="DC53" s="6">
        <f>IF(ISERROR(VLOOKUP($A53,'Import OffPeak'!$A$3:DH$99,107,FALSE)-VLOOKUP($A53,'Import OffPeak change'!$A$106:DH$202,107,FALSE)),0,(VLOOKUP($A53,'Import OffPeak'!$A$3:DH$99,107,FALSE)-VLOOKUP($A53,'Import OffPeak change'!$A$106:DH$202,107,FALSE)))</f>
        <v>0</v>
      </c>
      <c r="DD53" s="6">
        <f>IF(ISERROR(VLOOKUP($A53,'Import OffPeak'!$A$3:DI$99,108,FALSE)-VLOOKUP($A53,'Import OffPeak change'!$A$106:DI$202,108,FALSE)),0,(VLOOKUP($A53,'Import OffPeak'!$A$3:DI$99,108,FALSE)-VLOOKUP($A53,'Import OffPeak change'!$A$106:DI$202,108,FALSE)))</f>
        <v>0</v>
      </c>
      <c r="DE53" s="6">
        <f>IF(ISERROR(VLOOKUP($A53,'Import OffPeak'!$A$3:DJ$99,109,FALSE)-VLOOKUP($A53,'Import OffPeak change'!$A$106:DJ$202,109,FALSE)),0,(VLOOKUP($A53,'Import OffPeak'!$A$3:DJ$99,109,FALSE)-VLOOKUP($A53,'Import OffPeak change'!$A$106:DJ$202,109,FALSE)))</f>
        <v>0</v>
      </c>
      <c r="DF53" s="6">
        <f>IF(ISERROR(VLOOKUP($A53,'Import OffPeak'!$A$3:DK$99,110,FALSE)-VLOOKUP($A53,'Import OffPeak change'!$A$106:DK$202,110,FALSE)),0,(VLOOKUP($A53,'Import OffPeak'!$A$3:DK$99,110,FALSE)-VLOOKUP($A53,'Import OffPeak change'!$A$106:DK$202,110,FALSE)))</f>
        <v>0</v>
      </c>
      <c r="DG53" s="6">
        <f>IF(ISERROR(VLOOKUP($A53,'Import OffPeak'!$A$3:DL$99,111,FALSE)-VLOOKUP($A53,'Import OffPeak change'!$A$106:DL$202,111,FALSE)),0,(VLOOKUP($A53,'Import OffPeak'!$A$3:DL$99,111,FALSE)-VLOOKUP($A53,'Import OffPeak change'!$A$106:DL$202,111,FALSE)))</f>
        <v>0</v>
      </c>
      <c r="DH53" s="6">
        <f>IF(ISERROR(VLOOKUP($A53,'Import OffPeak'!$A$3:DM$99,112,FALSE)-VLOOKUP($A53,'Import OffPeak change'!$A$106:DM$202,112,FALSE)),0,(VLOOKUP($A53,'Import OffPeak'!$A$3:DM$99,112,FALSE)-VLOOKUP($A53,'Import OffPeak change'!$A$106:DM$202,112,FALSE)))</f>
        <v>0</v>
      </c>
      <c r="DI53" s="6">
        <f>IF(ISERROR(VLOOKUP($A53,'Import OffPeak'!$A$3:DN$99,113,FALSE)-VLOOKUP($A53,'Import OffPeak change'!$A$106:DN$202,113,FALSE)),0,(VLOOKUP($A53,'Import OffPeak'!$A$3:DN$99,113,FALSE)-VLOOKUP($A53,'Import OffPeak change'!$A$106:DN$202,113,FALSE)))</f>
        <v>0</v>
      </c>
      <c r="DJ53" s="6">
        <f>IF(ISERROR(VLOOKUP($A53,'Import OffPeak'!$A$3:DO$99,114,FALSE)-VLOOKUP($A53,'Import OffPeak change'!$A$106:DO$202,114,FALSE)),0,(VLOOKUP($A53,'Import OffPeak'!$A$3:DO$99,114,FALSE)-VLOOKUP($A53,'Import OffPeak change'!$A$106:DO$202,114,FALSE)))</f>
        <v>0</v>
      </c>
      <c r="DK53" s="6">
        <f>IF(ISERROR(VLOOKUP($A53,'Import OffPeak'!$A$3:DP$99,115,FALSE)-VLOOKUP($A53,'Import OffPeak change'!$A$106:DP$202,115,FALSE)),0,(VLOOKUP($A53,'Import OffPeak'!$A$3:DP$99,115,FALSE)-VLOOKUP($A53,'Import OffPeak change'!$A$106:DP$202,115,FALSE)))</f>
        <v>0</v>
      </c>
      <c r="DL53" s="6">
        <f>IF(ISERROR(VLOOKUP($A53,'Import OffPeak'!$A$3:DQ$99,116,FALSE)-VLOOKUP($A53,'Import OffPeak change'!$A$106:DQ$202,116,FALSE)),0,(VLOOKUP($A53,'Import OffPeak'!$A$3:DQ$99,116,FALSE)-VLOOKUP($A53,'Import OffPeak change'!$A$106:DQ$202,116,FALSE)))</f>
        <v>0</v>
      </c>
      <c r="DM53" s="6">
        <f>IF(ISERROR(VLOOKUP($A53,'Import OffPeak'!$A$3:DR$99,117,FALSE)-VLOOKUP($A53,'Import OffPeak change'!$A$106:DR$202,117,FALSE)),0,(VLOOKUP($A53,'Import OffPeak'!$A$3:DR$99,117,FALSE)-VLOOKUP($A53,'Import OffPeak change'!$A$106:DR$202,117,FALSE)))</f>
        <v>0</v>
      </c>
      <c r="DN53" s="6">
        <f>IF(ISERROR(VLOOKUP($A53,'Import OffPeak'!$A$3:DS$99,118,FALSE)-VLOOKUP($A53,'Import OffPeak change'!$A$106:DS$202,118,FALSE)),0,(VLOOKUP($A53,'Import OffPeak'!$A$3:DS$99,118,FALSE)-VLOOKUP($A53,'Import OffPeak change'!$A$106:DS$202,118,FALSE)))</f>
        <v>0</v>
      </c>
      <c r="DO53" s="6">
        <f>IF(ISERROR(VLOOKUP($A53,'Import OffPeak'!$A$3:DT$99,119,FALSE)-VLOOKUP($A53,'Import OffPeak change'!$A$106:DT$202,119,FALSE)),0,(VLOOKUP($A53,'Import OffPeak'!$A$3:DT$99,119,FALSE)-VLOOKUP($A53,'Import OffPeak change'!$A$106:DT$202,119,FALSE)))</f>
        <v>0</v>
      </c>
      <c r="DP53" s="6">
        <f>IF(ISERROR(VLOOKUP($A53,'Import OffPeak'!$A$3:DU$99,120,FALSE)-VLOOKUP($A53,'Import OffPeak change'!$A$106:DU$202,120,FALSE)),0,(VLOOKUP($A53,'Import OffPeak'!$A$3:DU$99,120,FALSE)-VLOOKUP($A53,'Import OffPeak change'!$A$106:DU$202,120,FALSE)))</f>
        <v>0</v>
      </c>
      <c r="DQ53" s="6">
        <f>IF(ISERROR(VLOOKUP($A53,'Import OffPeak'!$A$3:DV$99,121,FALSE)-VLOOKUP($A53,'Import OffPeak change'!$A$106:DV$202,121,FALSE)),0,(VLOOKUP($A53,'Import OffPeak'!$A$3:DV$99,121,FALSE)-VLOOKUP($A53,'Import OffPeak change'!$A$106:DV$202,121,FALSE)))</f>
        <v>0</v>
      </c>
      <c r="DR53" s="6">
        <f>IF(ISERROR(VLOOKUP($A53,'Import OffPeak'!$A$3:DW$99,122,FALSE)-VLOOKUP($A53,'Import OffPeak change'!$A$106:DW$202,122,FALSE)),0,(VLOOKUP($A53,'Import OffPeak'!$A$3:DW$99,122,FALSE)-VLOOKUP($A53,'Import OffPeak change'!$A$106:DW$202,122,FALSE)))</f>
        <v>0</v>
      </c>
      <c r="DS53" s="6">
        <f>IF(ISERROR(VLOOKUP($A53,'Import OffPeak'!$A$3:DX$99,123,FALSE)-VLOOKUP($A53,'Import OffPeak change'!$A$106:DX$202,123,FALSE)),0,(VLOOKUP($A53,'Import OffPeak'!$A$3:DX$99,123,FALSE)-VLOOKUP($A53,'Import OffPeak change'!$A$106:DX$202,123,FALSE)))</f>
        <v>0</v>
      </c>
      <c r="DT53" s="6">
        <f>IF(ISERROR(VLOOKUP($A53,'Import OffPeak'!$A$3:DY$99,124,FALSE)-VLOOKUP($A53,'Import OffPeak change'!$A$106:DY$202,124,FALSE)),0,(VLOOKUP($A53,'Import OffPeak'!$A$3:DY$99,124,FALSE)-VLOOKUP($A53,'Import OffPeak change'!$A$106:DY$202,124,FALSE)))</f>
        <v>0</v>
      </c>
      <c r="DU53" s="6">
        <f>IF(ISERROR(VLOOKUP($A53,'Import OffPeak'!$A$3:DZ$99,125,FALSE)-VLOOKUP($A53,'Import OffPeak change'!$A$106:DZ$202,125,FALSE)),0,(VLOOKUP($A53,'Import OffPeak'!$A$3:DZ$99,125,FALSE)-VLOOKUP($A53,'Import OffPeak change'!$A$106:DZ$202,125,FALSE)))</f>
        <v>0</v>
      </c>
      <c r="DV53" s="6">
        <f>IF(ISERROR(VLOOKUP($A53,'Import OffPeak'!$A$3:EA$99,126,FALSE)-VLOOKUP($A53,'Import OffPeak change'!$A$106:EA$202,126,FALSE)),0,(VLOOKUP($A53,'Import OffPeak'!$A$3:EA$99,126,FALSE)-VLOOKUP($A53,'Import OffPeak change'!$A$106:EA$202,126,FALSE)))</f>
        <v>0</v>
      </c>
      <c r="DW53" s="6">
        <f>IF(ISERROR(VLOOKUP($A53,'Import OffPeak'!$A$3:EB$99,127,FALSE)-VLOOKUP($A53,'Import OffPeak change'!$A$106:EB$202,127,FALSE)),0,(VLOOKUP($A53,'Import OffPeak'!$A$3:EB$99,127,FALSE)-VLOOKUP($A53,'Import OffPeak change'!$A$106:EB$202,127,FALSE)))</f>
        <v>0</v>
      </c>
      <c r="DX53" s="6">
        <f>IF(ISERROR(VLOOKUP($A53,'Import OffPeak'!$A$3:EC$99,128,FALSE)-VLOOKUP($A53,'Import OffPeak change'!$A$106:EC$202,128,FALSE)),0,(VLOOKUP($A53,'Import OffPeak'!$A$3:EC$99,128,FALSE)-VLOOKUP($A53,'Import OffPeak change'!$A$106:EC$202,128,FALSE)))</f>
        <v>0</v>
      </c>
      <c r="DY53" s="6">
        <f>IF(ISERROR(VLOOKUP($A53,'Import OffPeak'!$A$3:ED$99,129,FALSE)-VLOOKUP($A53,'Import OffPeak change'!$A$106:ED$202,129,FALSE)),0,(VLOOKUP($A53,'Import OffPeak'!$A$3:ED$99,129,FALSE)-VLOOKUP($A53,'Import OffPeak change'!$A$106:ED$202,129,FALSE)))</f>
        <v>0</v>
      </c>
      <c r="DZ53" s="6">
        <f>IF(ISERROR(VLOOKUP($A53,'Import OffPeak'!$A$3:EE$99,130,FALSE)-VLOOKUP($A53,'Import OffPeak change'!$A$106:EE$202,130,FALSE)),0,(VLOOKUP($A53,'Import OffPeak'!$A$3:EE$99,130,FALSE)-VLOOKUP($A53,'Import OffPeak change'!$A$106:EE$202,130,FALSE)))</f>
        <v>0</v>
      </c>
      <c r="EA53" s="6">
        <f>IF(ISERROR(VLOOKUP($A53,'Import OffPeak'!$A$3:EF$99,131,FALSE)-VLOOKUP($A53,'Import OffPeak change'!$A$106:EF$202,131,FALSE)),0,(VLOOKUP($A53,'Import OffPeak'!$A$3:EF$99,131,FALSE)-VLOOKUP($A53,'Import OffPeak change'!$A$106:EF$202,131,FALSE)))</f>
        <v>0</v>
      </c>
      <c r="EB53" s="6">
        <f>IF(ISERROR(VLOOKUP($A53,'Import OffPeak'!$A$3:EG$99,132,FALSE)-VLOOKUP($A53,'Import OffPeak change'!$A$106:EG$202,132,FALSE)),0,(VLOOKUP($A53,'Import OffPeak'!$A$3:EG$99,132,FALSE)-VLOOKUP($A53,'Import OffPeak change'!$A$106:EG$202,132,FALSE)))</f>
        <v>0</v>
      </c>
      <c r="EC53" s="6">
        <f>IF(ISERROR(VLOOKUP($A53,'Import OffPeak'!$A$3:EH$99,133,FALSE)-VLOOKUP($A53,'Import OffPeak change'!$A$106:EH$202,133,FALSE)),0,(VLOOKUP($A53,'Import OffPeak'!$A$3:EH$99,133,FALSE)-VLOOKUP($A53,'Import OffPeak change'!$A$106:EH$202,133,FALSE)))</f>
        <v>0</v>
      </c>
      <c r="ED53" s="6">
        <f>IF(ISERROR(VLOOKUP($A53,'Import OffPeak'!$A$3:EI$99,134,FALSE)-VLOOKUP($A53,'Import OffPeak change'!$A$106:EI$202,134,FALSE)),0,(VLOOKUP($A53,'Import OffPeak'!$A$3:EI$99,134,FALSE)-VLOOKUP($A53,'Import OffPeak change'!$A$106:EI$202,134,FALSE)))</f>
        <v>0</v>
      </c>
      <c r="EE53" s="6">
        <f>IF(ISERROR(VLOOKUP($A53,'Import OffPeak'!$A$3:EJ$99,135,FALSE)-VLOOKUP($A53,'Import OffPeak change'!$A$106:EJ$202,135,FALSE)),0,(VLOOKUP($A53,'Import OffPeak'!$A$3:EJ$99,135,FALSE)-VLOOKUP($A53,'Import OffPeak change'!$A$106:EJ$202,135,FALSE)))</f>
        <v>0</v>
      </c>
      <c r="EF53" s="6">
        <f>IF(ISERROR(VLOOKUP($A53,'Import OffPeak'!$A$3:EK$99,136,FALSE)-VLOOKUP($A53,'Import OffPeak change'!$A$106:EK$202,136,FALSE)),0,(VLOOKUP($A53,'Import OffPeak'!$A$3:EK$99,136,FALSE)-VLOOKUP($A53,'Import OffPeak change'!$A$106:EK$202,136,FALSE)))</f>
        <v>0</v>
      </c>
      <c r="EG53" s="6">
        <f>IF(ISERROR(VLOOKUP($A53,'Import OffPeak'!$A$3:EL$99,137,FALSE)-VLOOKUP($A53,'Import OffPeak change'!$A$106:EL$202,137,FALSE)),0,(VLOOKUP($A53,'Import OffPeak'!$A$3:EL$99,137,FALSE)-VLOOKUP($A53,'Import OffPeak change'!$A$106:EL$202,137,FALSE)))</f>
        <v>0</v>
      </c>
      <c r="EH53" s="6">
        <f>IF(ISERROR(VLOOKUP($A53,'Import OffPeak'!$A$3:EM$99,138,FALSE)-VLOOKUP($A53,'Import OffPeak change'!$A$106:EM$202,138,FALSE)),0,(VLOOKUP($A53,'Import OffPeak'!$A$3:EM$99,138,FALSE)-VLOOKUP($A53,'Import OffPeak change'!$A$106:EM$202,138,FALSE)))</f>
        <v>0</v>
      </c>
      <c r="EI53" s="6">
        <f>IF(ISERROR(VLOOKUP($A53,'Import OffPeak'!$A$3:EN$99,139,FALSE)-VLOOKUP($A53,'Import OffPeak change'!$A$106:EN$202,139,FALSE)),0,(VLOOKUP($A53,'Import OffPeak'!$A$3:EN$99,139,FALSE)-VLOOKUP($A53,'Import OffPeak change'!$A$106:EN$202,139,FALSE)))</f>
        <v>0</v>
      </c>
      <c r="EJ53" s="6">
        <f>IF(ISERROR(VLOOKUP($A53,'Import OffPeak'!$A$3:EO$99,140,FALSE)-VLOOKUP($A53,'Import OffPeak change'!$A$106:EO$202,140,FALSE)),0,(VLOOKUP($A53,'Import OffPeak'!$A$3:EO$99,140,FALSE)-VLOOKUP($A53,'Import OffPeak change'!$A$106:EO$202,140,FALSE)))</f>
        <v>0</v>
      </c>
      <c r="EK53" s="6">
        <f>IF(ISERROR(VLOOKUP($A53,'Import OffPeak'!$A$3:EP$99,141,FALSE)-VLOOKUP($A53,'Import OffPeak change'!$A$106:EP$202,141,FALSE)),0,(VLOOKUP($A53,'Import OffPeak'!$A$3:EP$99,141,FALSE)-VLOOKUP($A53,'Import OffPeak change'!$A$106:EP$202,141,FALSE)))</f>
        <v>0</v>
      </c>
      <c r="EL53" s="6">
        <f>IF(ISERROR(VLOOKUP($A53,'Import OffPeak'!$A$3:EQ$99,142,FALSE)-VLOOKUP($A53,'Import OffPeak change'!$A$106:EQ$202,142,FALSE)),0,(VLOOKUP($A53,'Import OffPeak'!$A$3:EQ$99,142,FALSE)-VLOOKUP($A53,'Import OffPeak change'!$A$106:EQ$202,142,FALSE)))</f>
        <v>0</v>
      </c>
      <c r="EM53" s="6">
        <f>IF(ISERROR(VLOOKUP($A53,'Import OffPeak'!$A$3:ER$99,143,FALSE)-VLOOKUP($A53,'Import OffPeak change'!$A$106:ER$202,143,FALSE)),0,(VLOOKUP($A53,'Import OffPeak'!$A$3:ER$99,143,FALSE)-VLOOKUP($A53,'Import OffPeak change'!$A$106:ER$202,143,FALSE)))</f>
        <v>0</v>
      </c>
      <c r="EN53" s="6">
        <f>IF(ISERROR(VLOOKUP($A53,'Import OffPeak'!$A$3:ES$99,144,FALSE)-VLOOKUP($A53,'Import OffPeak change'!$A$106:ES$202,144,FALSE)),0,(VLOOKUP($A53,'Import OffPeak'!$A$3:ES$99,144,FALSE)-VLOOKUP($A53,'Import OffPeak change'!$A$106:ES$202,144,FALSE)))</f>
        <v>0</v>
      </c>
      <c r="EO53" s="6">
        <f>IF(ISERROR(VLOOKUP($A53,'Import OffPeak'!$A$3:ET$99,145,FALSE)-VLOOKUP($A53,'Import OffPeak change'!$A$106:ET$202,145,FALSE)),0,(VLOOKUP($A53,'Import OffPeak'!$A$3:ET$99,145,FALSE)-VLOOKUP($A53,'Import OffPeak change'!$A$106:ET$202,145,FALSE)))</f>
        <v>0</v>
      </c>
      <c r="EP53" s="6">
        <f>IF(ISERROR(VLOOKUP($A53,'Import OffPeak'!$A$3:EU$99,146,FALSE)-VLOOKUP($A53,'Import OffPeak change'!$A$106:EU$202,146,FALSE)),0,(VLOOKUP($A53,'Import OffPeak'!$A$3:EU$99,146,FALSE)-VLOOKUP($A53,'Import OffPeak change'!$A$106:EU$202,146,FALSE)))</f>
        <v>0</v>
      </c>
      <c r="EQ53" s="6">
        <f>IF(ISERROR(VLOOKUP($A53,'Import OffPeak'!$A$3:EV$99,147,FALSE)-VLOOKUP($A53,'Import OffPeak change'!$A$106:EV$202,147,FALSE)),0,(VLOOKUP($A53,'Import OffPeak'!$A$3:EV$99,147,FALSE)-VLOOKUP($A53,'Import OffPeak change'!$A$106:EV$202,147,FALSE)))</f>
        <v>0</v>
      </c>
      <c r="ER53" s="6">
        <f>IF(ISERROR(VLOOKUP($A53,'Import OffPeak'!$A$3:EW$99,148,FALSE)-VLOOKUP($A53,'Import OffPeak change'!$A$106:EW$202,148,FALSE)),0,(VLOOKUP($A53,'Import OffPeak'!$A$3:EW$99,148,FALSE)-VLOOKUP($A53,'Import OffPeak change'!$A$106:EW$202,148,FALSE)))</f>
        <v>0</v>
      </c>
      <c r="ES53" s="6">
        <f>IF(ISERROR(VLOOKUP($A53,'Import OffPeak'!$A$3:EX$99,149,FALSE)-VLOOKUP($A53,'Import OffPeak change'!$A$106:EX$202,149,FALSE)),0,(VLOOKUP($A53,'Import OffPeak'!$A$3:EX$99,149,FALSE)-VLOOKUP($A53,'Import OffPeak change'!$A$106:EX$202,149,FALSE)))</f>
        <v>0</v>
      </c>
      <c r="ET53" s="6">
        <f>IF(ISERROR(VLOOKUP($A53,'Import OffPeak'!$A$3:EY$99,150,FALSE)-VLOOKUP($A53,'Import OffPeak change'!$A$106:EY$202,150,FALSE)),0,(VLOOKUP($A53,'Import OffPeak'!$A$3:EY$99,150,FALSE)-VLOOKUP($A53,'Import OffPeak change'!$A$106:EY$202,150,FALSE)))</f>
        <v>0</v>
      </c>
      <c r="EU53" s="6">
        <f>IF(ISERROR(VLOOKUP($A53,'Import OffPeak'!$A$3:EZ$99,151,FALSE)-VLOOKUP($A53,'Import OffPeak change'!$A$106:EZ$202,151,FALSE)),0,(VLOOKUP($A53,'Import OffPeak'!$A$3:EZ$99,151,FALSE)-VLOOKUP($A53,'Import OffPeak change'!$A$106:EZ$202,151,FALSE)))</f>
        <v>0</v>
      </c>
      <c r="EV53" s="6">
        <f>IF(ISERROR(VLOOKUP($A53,'Import OffPeak'!$A$3:FA$99,152,FALSE)-VLOOKUP($A53,'Import OffPeak change'!$A$106:FA$202,152,FALSE)),0,(VLOOKUP($A53,'Import OffPeak'!$A$3:FA$99,152,FALSE)-VLOOKUP($A53,'Import OffPeak change'!$A$106:FA$202,152,FALSE)))</f>
        <v>0</v>
      </c>
      <c r="EW53" s="6">
        <f>IF(ISERROR(VLOOKUP($A53,'Import OffPeak'!$A$3:FB$99,153,FALSE)-VLOOKUP($A53,'Import OffPeak change'!$A$106:FB$202,153,FALSE)),0,(VLOOKUP($A53,'Import OffPeak'!$A$3:FB$99,153,FALSE)-VLOOKUP($A53,'Import OffPeak change'!$A$106:FB$202,153,FALSE)))</f>
        <v>0</v>
      </c>
      <c r="EX53" s="6">
        <f>IF(ISERROR(VLOOKUP($A53,'Import OffPeak'!$A$3:FC$99,154,FALSE)-VLOOKUP($A53,'Import OffPeak change'!$A$106:FC$202,154,FALSE)),0,(VLOOKUP($A53,'Import OffPeak'!$A$3:FC$99,154,FALSE)-VLOOKUP($A53,'Import OffPeak change'!$A$106:FC$202,154,FALSE)))</f>
        <v>0</v>
      </c>
      <c r="EY53" s="6">
        <f>IF(ISERROR(VLOOKUP($A53,'Import OffPeak'!$A$3:FD$99,155,FALSE)-VLOOKUP($A53,'Import OffPeak change'!$A$106:FD$202,155,FALSE)),0,(VLOOKUP($A53,'Import OffPeak'!$A$3:FD$99,155,FALSE)-VLOOKUP($A53,'Import OffPeak change'!$A$106:FD$202,155,FALSE)))</f>
        <v>0</v>
      </c>
      <c r="EZ53" s="6">
        <f>IF(ISERROR(VLOOKUP($A53,'Import OffPeak'!$A$3:FE$99,156,FALSE)-VLOOKUP($A53,'Import OffPeak change'!$A$106:FE$202,156,FALSE)),0,(VLOOKUP($A53,'Import OffPeak'!$A$3:FE$99,156,FALSE)-VLOOKUP($A53,'Import OffPeak change'!$A$106:FE$202,156,FALSE)))</f>
        <v>0</v>
      </c>
      <c r="FA53" s="6">
        <f>IF(ISERROR(VLOOKUP($A53,'Import OffPeak'!$A$3:FF$99,157,FALSE)-VLOOKUP($A53,'Import OffPeak change'!$A$106:FF$202,157,FALSE)),0,(VLOOKUP($A53,'Import OffPeak'!$A$3:FF$99,157,FALSE)-VLOOKUP($A53,'Import OffPeak change'!$A$106:FF$202,157,FALSE)))</f>
        <v>0</v>
      </c>
      <c r="FB53" s="6">
        <f>IF(ISERROR(VLOOKUP($A53,'Import OffPeak'!$A$3:FG$99,158,FALSE)-VLOOKUP($A53,'Import OffPeak change'!$A$106:FG$202,158,FALSE)),0,(VLOOKUP($A53,'Import OffPeak'!$A$3:FG$99,158,FALSE)-VLOOKUP($A53,'Import OffPeak change'!$A$106:FG$202,158,FALSE)))</f>
        <v>0</v>
      </c>
      <c r="FC53" s="6">
        <f>IF(ISERROR(VLOOKUP($A53,'Import OffPeak'!$A$3:FH$99,159,FALSE)-VLOOKUP($A53,'Import OffPeak change'!$A$106:FH$202,159,FALSE)),0,(VLOOKUP($A53,'Import OffPeak'!$A$3:FH$99,159,FALSE)-VLOOKUP($A53,'Import OffPeak change'!$A$106:FH$202,159,FALSE)))</f>
        <v>0</v>
      </c>
      <c r="FD53" s="6">
        <f>IF(ISERROR(VLOOKUP($A53,'Import OffPeak'!$A$3:FI$99,160,FALSE)-VLOOKUP($A53,'Import OffPeak change'!$A$106:FI$202,160,FALSE)),0,(VLOOKUP($A53,'Import OffPeak'!$A$3:FI$99,160,FALSE)-VLOOKUP($A53,'Import OffPeak change'!$A$106:FI$202,160,FALSE)))</f>
        <v>0</v>
      </c>
      <c r="FE53" s="6">
        <f>IF(ISERROR(VLOOKUP($A53,'Import OffPeak'!$A$3:FJ$99,161,FALSE)-VLOOKUP($A53,'Import OffPeak change'!$A$106:FJ$202,161,FALSE)),0,(VLOOKUP($A53,'Import OffPeak'!$A$3:FJ$99,161,FALSE)-VLOOKUP($A53,'Import OffPeak change'!$A$106:FJ$202,161,FALSE)))</f>
        <v>0</v>
      </c>
      <c r="FF53" s="6">
        <f>IF(ISERROR(VLOOKUP($A53,'Import OffPeak'!$A$3:FK$99,162,FALSE)-VLOOKUP($A53,'Import OffPeak change'!$A$106:FK$202,162,FALSE)),0,(VLOOKUP($A53,'Import OffPeak'!$A$3:FK$99,162,FALSE)-VLOOKUP($A53,'Import OffPeak change'!$A$106:FK$202,162,FALSE)))</f>
        <v>0</v>
      </c>
      <c r="FG53" s="6">
        <f>IF(ISERROR(VLOOKUP($A53,'Import OffPeak'!$A$3:FL$99,163,FALSE)-VLOOKUP($A53,'Import OffPeak change'!$A$106:FL$202,163,FALSE)),0,(VLOOKUP($A53,'Import OffPeak'!$A$3:FL$99,163,FALSE)-VLOOKUP($A53,'Import OffPeak change'!$A$106:FL$202,163,FALSE)))</f>
        <v>0</v>
      </c>
      <c r="FH53" s="6">
        <f>IF(ISERROR(VLOOKUP($A53,'Import OffPeak'!$A$3:FM$99,164,FALSE)-VLOOKUP($A53,'Import OffPeak change'!$A$106:FM$202,164,FALSE)),0,(VLOOKUP($A53,'Import OffPeak'!$A$3:FM$99,164,FALSE)-VLOOKUP($A53,'Import OffPeak change'!$A$106:FM$202,164,FALSE)))</f>
        <v>0</v>
      </c>
      <c r="FI53" s="6">
        <f>IF(ISERROR(VLOOKUP($A53,'Import OffPeak'!$A$3:FN$99,165,FALSE)-VLOOKUP($A53,'Import OffPeak change'!$A$106:FN$202,165,FALSE)),0,(VLOOKUP($A53,'Import OffPeak'!$A$3:FN$99,165,FALSE)-VLOOKUP($A53,'Import OffPeak change'!$A$106:FN$202,165,FALSE)))</f>
        <v>0</v>
      </c>
      <c r="FJ53" s="6">
        <f>IF(ISERROR(VLOOKUP($A53,'Import OffPeak'!$A$3:FO$99,166,FALSE)-VLOOKUP($A53,'Import OffPeak change'!$A$106:FO$202,166,FALSE)),0,(VLOOKUP($A53,'Import OffPeak'!$A$3:FO$99,166,FALSE)-VLOOKUP($A53,'Import OffPeak change'!$A$106:FO$202,166,FALSE)))</f>
        <v>0</v>
      </c>
      <c r="FK53" s="6">
        <f>IF(ISERROR(VLOOKUP($A53,'Import OffPeak'!$A$3:FP$99,167,FALSE)-VLOOKUP($A53,'Import OffPeak change'!$A$106:FP$202,167,FALSE)),0,(VLOOKUP($A53,'Import OffPeak'!$A$3:FP$99,167,FALSE)-VLOOKUP($A53,'Import OffPeak change'!$A$106:FP$202,167,FALSE)))</f>
        <v>0</v>
      </c>
      <c r="FL53" s="6">
        <f>IF(ISERROR(VLOOKUP($A53,'Import OffPeak'!$A$3:FQ$99,168,FALSE)-VLOOKUP($A53,'Import OffPeak change'!$A$106:FQ$202,168,FALSE)),0,(VLOOKUP($A53,'Import OffPeak'!$A$3:FQ$99,168,FALSE)-VLOOKUP($A53,'Import OffPeak change'!$A$106:FQ$202,168,FALSE)))</f>
        <v>0</v>
      </c>
      <c r="FM53" s="6">
        <f>IF(ISERROR(VLOOKUP($A53,'Import OffPeak'!$A$3:FR$99,169,FALSE)-VLOOKUP($A53,'Import OffPeak change'!$A$106:FR$202,169,FALSE)),0,(VLOOKUP($A53,'Import OffPeak'!$A$3:FR$99,169,FALSE)-VLOOKUP($A53,'Import OffPeak change'!$A$106:FR$202,169,FALSE)))</f>
        <v>0</v>
      </c>
      <c r="FN53" s="6">
        <f>IF(ISERROR(VLOOKUP($A53,'Import OffPeak'!$A$3:FS$99,170,FALSE)-VLOOKUP($A53,'Import OffPeak change'!$A$106:FS$202,170,FALSE)),0,(VLOOKUP($A53,'Import OffPeak'!$A$3:FS$99,170,FALSE)-VLOOKUP($A53,'Import OffPeak change'!$A$106:FS$202,170,FALSE)))</f>
        <v>0</v>
      </c>
      <c r="FO53" s="6">
        <f>IF(ISERROR(VLOOKUP($A53,'Import OffPeak'!$A$3:FT$99,171,FALSE)-VLOOKUP($A53,'Import OffPeak change'!$A$106:FT$202,171,FALSE)),0,(VLOOKUP($A53,'Import OffPeak'!$A$3:FT$99,171,FALSE)-VLOOKUP($A53,'Import OffPeak change'!$A$106:FT$202,171,FALSE)))</f>
        <v>0</v>
      </c>
      <c r="FP53" s="6">
        <f>IF(ISERROR(VLOOKUP($A53,'Import OffPeak'!$A$3:FU$99,172,FALSE)-VLOOKUP($A53,'Import OffPeak change'!$A$106:FU$202,172,FALSE)),0,(VLOOKUP($A53,'Import OffPeak'!$A$3:FU$99,172,FALSE)-VLOOKUP($A53,'Import OffPeak change'!$A$106:FU$202,172,FALSE)))</f>
        <v>0</v>
      </c>
      <c r="FQ53" s="6">
        <f>IF(ISERROR(VLOOKUP($A53,'Import OffPeak'!$A$3:FV$99,173,FALSE)-VLOOKUP($A53,'Import OffPeak change'!$A$106:FV$202,173,FALSE)),0,(VLOOKUP($A53,'Import OffPeak'!$A$3:FV$99,173,FALSE)-VLOOKUP($A53,'Import OffPeak change'!$A$106:FV$202,173,FALSE)))</f>
        <v>0</v>
      </c>
      <c r="FR53" s="6">
        <f>IF(ISERROR(VLOOKUP($A53,'Import OffPeak'!$A$3:FW$99,174,FALSE)-VLOOKUP($A53,'Import OffPeak change'!$A$106:FW$202,174,FALSE)),0,(VLOOKUP($A53,'Import OffPeak'!$A$3:FW$99,174,FALSE)-VLOOKUP($A53,'Import OffPeak change'!$A$106:FW$202,174,FALSE)))</f>
        <v>0</v>
      </c>
      <c r="FS53" s="6">
        <f>IF(ISERROR(VLOOKUP($A53,'Import OffPeak'!$A$3:FX$99,175,FALSE)-VLOOKUP($A53,'Import OffPeak change'!$A$106:FX$202,175,FALSE)),0,(VLOOKUP($A53,'Import OffPeak'!$A$3:FX$99,175,FALSE)-VLOOKUP($A53,'Import OffPeak change'!$A$106:FX$202,175,FALSE)))</f>
        <v>0</v>
      </c>
      <c r="FT53" s="6">
        <f>IF(ISERROR(VLOOKUP($A53,'Import OffPeak'!$A$3:FY$99,176,FALSE)-VLOOKUP($A53,'Import OffPeak change'!$A$106:FY$202,176,FALSE)),0,(VLOOKUP($A53,'Import OffPeak'!$A$3:FY$99,176,FALSE)-VLOOKUP($A53,'Import OffPeak change'!$A$106:FY$202,176,FALSE)))</f>
        <v>0</v>
      </c>
      <c r="FU53" s="6">
        <f>IF(ISERROR(VLOOKUP($A53,'Import OffPeak'!$A$3:FZ$99,177,FALSE)-VLOOKUP($A53,'Import OffPeak change'!$A$106:FZ$202,177,FALSE)),0,(VLOOKUP($A53,'Import OffPeak'!$A$3:FZ$99,177,FALSE)-VLOOKUP($A53,'Import OffPeak change'!$A$106:FZ$202,177,FALSE)))</f>
        <v>0</v>
      </c>
      <c r="FV53" s="6">
        <f>IF(ISERROR(VLOOKUP($A53,'Import OffPeak'!$A$3:GA$99,178,FALSE)-VLOOKUP($A53,'Import OffPeak change'!$A$106:GA$202,178,FALSE)),0,(VLOOKUP($A53,'Import OffPeak'!$A$3:GA$99,178,FALSE)-VLOOKUP($A53,'Import OffPeak change'!$A$106:GA$202,178,FALSE)))</f>
        <v>0</v>
      </c>
      <c r="FW53" s="6">
        <f>IF(ISERROR(VLOOKUP($A53,'Import OffPeak'!$A$3:GB$99,179,FALSE)-VLOOKUP($A53,'Import OffPeak change'!$A$106:GB$202,179,FALSE)),0,(VLOOKUP($A53,'Import OffPeak'!$A$3:GB$99,179,FALSE)-VLOOKUP($A53,'Import OffPeak change'!$A$106:GB$202,179,FALSE)))</f>
        <v>0</v>
      </c>
      <c r="FX53" s="6">
        <f>IF(ISERROR(VLOOKUP($A53,'Import OffPeak'!$A$3:GC$99,180,FALSE)-VLOOKUP($A53,'Import OffPeak change'!$A$106:GC$202,180,FALSE)),0,(VLOOKUP($A53,'Import OffPeak'!$A$3:GC$99,180,FALSE)-VLOOKUP($A53,'Import OffPeak change'!$A$106:GC$202,180,FALSE)))</f>
        <v>0</v>
      </c>
      <c r="FY53" s="6">
        <f>IF(ISERROR(VLOOKUP($A53,'Import OffPeak'!$A$3:GD$99,181,FALSE)-VLOOKUP($A53,'Import OffPeak change'!$A$106:GD$202,181,FALSE)),0,(VLOOKUP($A53,'Import OffPeak'!$A$3:GD$99,181,FALSE)-VLOOKUP($A53,'Import OffPeak change'!$A$106:GD$202,181,FALSE)))</f>
        <v>0</v>
      </c>
      <c r="FZ53" s="6">
        <f>IF(ISERROR(VLOOKUP($A53,'Import OffPeak'!$A$3:GE$99,182,FALSE)-VLOOKUP($A53,'Import OffPeak change'!$A$106:GE$202,182,FALSE)),0,(VLOOKUP($A53,'Import OffPeak'!$A$3:GE$99,182,FALSE)-VLOOKUP($A53,'Import OffPeak change'!$A$106:GE$202,182,FALSE)))</f>
        <v>0</v>
      </c>
      <c r="GA53" s="6">
        <f>IF(ISERROR(VLOOKUP($A53,'Import OffPeak'!$A$3:GF$99,183,FALSE)-VLOOKUP($A53,'Import OffPeak change'!$A$106:GF$202,183,FALSE)),0,(VLOOKUP($A53,'Import OffPeak'!$A$3:GF$99,183,FALSE)-VLOOKUP($A53,'Import OffPeak change'!$A$106:GF$202,183,FALSE)))</f>
        <v>0</v>
      </c>
      <c r="GB53" s="6">
        <f>IF(ISERROR(VLOOKUP($A53,'Import OffPeak'!$A$3:GG$99,184,FALSE)-VLOOKUP($A53,'Import OffPeak change'!$A$106:GG$202,184,FALSE)),0,(VLOOKUP($A53,'Import OffPeak'!$A$3:GG$99,184,FALSE)-VLOOKUP($A53,'Import OffPeak change'!$A$106:GG$202,184,FALSE)))</f>
        <v>0</v>
      </c>
      <c r="GC53" s="6">
        <f>IF(ISERROR(VLOOKUP($A53,'Import OffPeak'!$A$3:GH$99,185,FALSE)-VLOOKUP($A53,'Import OffPeak change'!$A$106:GH$202,185,FALSE)),0,(VLOOKUP($A53,'Import OffPeak'!$A$3:GH$99,185,FALSE)-VLOOKUP($A53,'Import OffPeak change'!$A$106:GH$202,185,FALSE)))</f>
        <v>0</v>
      </c>
      <c r="GD53" s="6">
        <f>IF(ISERROR(VLOOKUP($A53,'Import OffPeak'!$A$3:GI$99,186,FALSE)-VLOOKUP($A53,'Import OffPeak change'!$A$106:GI$202,186,FALSE)),0,(VLOOKUP($A53,'Import OffPeak'!$A$3:GI$99,186,FALSE)-VLOOKUP($A53,'Import OffPeak change'!$A$106:GI$202,186,FALSE)))</f>
        <v>0</v>
      </c>
      <c r="GE53" s="6">
        <f>IF(ISERROR(VLOOKUP($A53,'Import OffPeak'!$A$3:GJ$99,187,FALSE)-VLOOKUP($A53,'Import OffPeak change'!$A$106:GJ$202,187,FALSE)),0,(VLOOKUP($A53,'Import OffPeak'!$A$3:GJ$99,187,FALSE)-VLOOKUP($A53,'Import OffPeak change'!$A$106:GJ$202,187,FALSE)))</f>
        <v>0</v>
      </c>
      <c r="GF53" s="6">
        <f>IF(ISERROR(VLOOKUP($A53,'Import OffPeak'!$A$3:GK$99,188,FALSE)-VLOOKUP($A53,'Import OffPeak change'!$A$106:GK$202,188,FALSE)),0,(VLOOKUP($A53,'Import OffPeak'!$A$3:GK$99,188,FALSE)-VLOOKUP($A53,'Import OffPeak change'!$A$106:GK$202,188,FALSE)))</f>
        <v>0</v>
      </c>
      <c r="GG53" s="6">
        <f>IF(ISERROR(VLOOKUP($A53,'Import OffPeak'!$A$3:GL$99,189,FALSE)-VLOOKUP($A53,'Import OffPeak change'!$A$106:GL$202,189,FALSE)),0,(VLOOKUP($A53,'Import OffPeak'!$A$3:GL$99,189,FALSE)-VLOOKUP($A53,'Import OffPeak change'!$A$106:GL$202,189,FALSE)))</f>
        <v>0</v>
      </c>
      <c r="GH53" s="6">
        <f>IF(ISERROR(VLOOKUP($A53,'Import OffPeak'!$A$3:GM$99,190,FALSE)-VLOOKUP($A53,'Import OffPeak change'!$A$106:GM$202,190,FALSE)),0,(VLOOKUP($A53,'Import OffPeak'!$A$3:GM$99,190,FALSE)-VLOOKUP($A53,'Import OffPeak change'!$A$106:GM$202,190,FALSE)))</f>
        <v>0</v>
      </c>
      <c r="GI53" s="6">
        <f>IF(ISERROR(VLOOKUP($A53,'Import OffPeak'!$A$3:GN$99,191,FALSE)-VLOOKUP($A53,'Import OffPeak change'!$A$106:GN$202,191,FALSE)),0,(VLOOKUP($A53,'Import OffPeak'!$A$3:GN$99,191,FALSE)-VLOOKUP($A53,'Import OffPeak change'!$A$106:GN$202,191,FALSE)))</f>
        <v>0</v>
      </c>
      <c r="GJ53" s="6">
        <f>IF(ISERROR(VLOOKUP($A53,'Import OffPeak'!$A$3:GO$99,192,FALSE)-VLOOKUP($A53,'Import OffPeak change'!$A$106:GO$202,192,FALSE)),0,(VLOOKUP($A53,'Import OffPeak'!$A$3:GO$99,192,FALSE)-VLOOKUP($A53,'Import OffPeak change'!$A$106:GO$202,192,FALSE)))</f>
        <v>0</v>
      </c>
      <c r="GK53" s="6">
        <f>IF(ISERROR(VLOOKUP($A53,'Import OffPeak'!$A$3:GP$99,193,FALSE)-VLOOKUP($A53,'Import OffPeak change'!$A$106:GP$202,193,FALSE)),0,(VLOOKUP($A53,'Import OffPeak'!$A$3:GP$99,193,FALSE)-VLOOKUP($A53,'Import OffPeak change'!$A$106:GP$202,193,FALSE)))</f>
        <v>0</v>
      </c>
      <c r="GL53" s="6">
        <f>IF(ISERROR(VLOOKUP($A53,'Import OffPeak'!$A$3:GQ$99,194,FALSE)-VLOOKUP($A53,'Import OffPeak change'!$A$106:GQ$202,194,FALSE)),0,(VLOOKUP($A53,'Import OffPeak'!$A$3:GQ$99,194,FALSE)-VLOOKUP($A53,'Import OffPeak change'!$A$106:GQ$202,194,FALSE)))</f>
        <v>0</v>
      </c>
      <c r="GM53" s="6">
        <f>IF(ISERROR(VLOOKUP($A53,'Import OffPeak'!$A$3:GR$99,195,FALSE)-VLOOKUP($A53,'Import OffPeak change'!$A$106:GR$202,195,FALSE)),0,(VLOOKUP($A53,'Import OffPeak'!$A$3:GR$99,195,FALSE)-VLOOKUP($A53,'Import OffPeak change'!$A$106:GR$202,195,FALSE)))</f>
        <v>0</v>
      </c>
      <c r="GN53" s="6">
        <f>IF(ISERROR(VLOOKUP($A53,'Import OffPeak'!$A$3:GS$99,196,FALSE)-VLOOKUP($A53,'Import OffPeak change'!$A$106:GS$202,196,FALSE)),0,(VLOOKUP($A53,'Import OffPeak'!$A$3:GS$99,196,FALSE)-VLOOKUP($A53,'Import OffPeak change'!$A$106:GS$202,196,FALSE)))</f>
        <v>0</v>
      </c>
      <c r="GO53" s="6">
        <f>IF(ISERROR(VLOOKUP($A53,'Import OffPeak'!$A$3:GT$99,197,FALSE)-VLOOKUP($A53,'Import OffPeak change'!$A$106:GT$202,197,FALSE)),0,(VLOOKUP($A53,'Import OffPeak'!$A$3:GT$99,197,FALSE)-VLOOKUP($A53,'Import OffPeak change'!$A$106:GT$202,197,FALSE)))</f>
        <v>0</v>
      </c>
      <c r="GP53" s="6">
        <f>IF(ISERROR(VLOOKUP($A53,'Import OffPeak'!$A$3:GU$99,198,FALSE)-VLOOKUP($A53,'Import OffPeak change'!$A$106:GU$202,198,FALSE)),0,(VLOOKUP($A53,'Import OffPeak'!$A$3:GU$99,198,FALSE)-VLOOKUP($A53,'Import OffPeak change'!$A$106:GU$202,198,FALSE)))</f>
        <v>0</v>
      </c>
      <c r="GQ53" s="6">
        <f>IF(ISERROR(VLOOKUP($A53,'Import OffPeak'!$A$3:GV$99,199,FALSE)-VLOOKUP($A53,'Import OffPeak change'!$A$106:GV$202,199,FALSE)),0,(VLOOKUP($A53,'Import OffPeak'!$A$3:GV$99,199,FALSE)-VLOOKUP($A53,'Import OffPeak change'!$A$106:GV$202,199,FALSE)))</f>
        <v>0</v>
      </c>
      <c r="GR53" s="6">
        <f>IF(ISERROR(VLOOKUP($A53,'Import OffPeak'!$A$3:GW$99,200,FALSE)-VLOOKUP($A53,'Import OffPeak change'!$A$106:GW$202,200,FALSE)),0,(VLOOKUP($A53,'Import OffPeak'!$A$3:GW$99,200,FALSE)-VLOOKUP($A53,'Import OffPeak change'!$A$106:GW$202,200,FALSE)))</f>
        <v>0</v>
      </c>
      <c r="GS53" s="6">
        <f>IF(ISERROR(VLOOKUP($A53,'Import OffPeak'!$A$3:GX$99,201,FALSE)-VLOOKUP($A53,'Import OffPeak change'!$A$106:GX$202,201,FALSE)),0,(VLOOKUP($A53,'Import OffPeak'!$A$3:GX$99,201,FALSE)-VLOOKUP($A53,'Import OffPeak change'!$A$106:GX$202,201,FALSE)))</f>
        <v>0</v>
      </c>
      <c r="GT53" s="6">
        <f>IF(ISERROR(VLOOKUP($A53,'Import OffPeak'!$A$3:GY$99,202,FALSE)-VLOOKUP($A53,'Import OffPeak change'!$A$106:GY$202,202,FALSE)),0,(VLOOKUP($A53,'Import OffPeak'!$A$3:GY$99,202,FALSE)-VLOOKUP($A53,'Import OffPeak change'!$A$106:GY$202,202,FALSE)))</f>
        <v>0</v>
      </c>
      <c r="GU53" s="6">
        <f>IF(ISERROR(VLOOKUP($A53,'Import OffPeak'!$A$3:GZ$99,203,FALSE)-VLOOKUP($A53,'Import OffPeak change'!$A$106:GZ$202,203,FALSE)),0,(VLOOKUP($A53,'Import OffPeak'!$A$3:GZ$99,203,FALSE)-VLOOKUP($A53,'Import OffPeak change'!$A$106:GZ$202,203,FALSE)))</f>
        <v>0</v>
      </c>
      <c r="GV53" s="6">
        <f>IF(ISERROR(VLOOKUP($A53,'Import OffPeak'!$A$3:HA$99,204,FALSE)-VLOOKUP($A53,'Import OffPeak change'!$A$106:HA$202,204,FALSE)),0,(VLOOKUP($A53,'Import OffPeak'!$A$3:HA$99,204,FALSE)-VLOOKUP($A53,'Import OffPeak change'!$A$106:HA$202,204,FALSE)))</f>
        <v>0</v>
      </c>
      <c r="GW53" s="6">
        <f>IF(ISERROR(VLOOKUP($A53,'Import OffPeak'!$A$3:HB$99,205,FALSE)-VLOOKUP($A53,'Import OffPeak change'!$A$106:HB$202,205,FALSE)),0,(VLOOKUP($A53,'Import OffPeak'!$A$3:HB$99,205,FALSE)-VLOOKUP($A53,'Import OffPeak change'!$A$106:HB$202,205,FALSE)))</f>
        <v>0</v>
      </c>
      <c r="GX53" s="6">
        <f>IF(ISERROR(VLOOKUP($A53,'Import OffPeak'!$A$3:HC$99,206,FALSE)-VLOOKUP($A53,'Import OffPeak change'!$A$106:HC$202,206,FALSE)),0,(VLOOKUP($A53,'Import OffPeak'!$A$3:HC$99,206,FALSE)-VLOOKUP($A53,'Import OffPeak change'!$A$106:HC$202,206,FALSE)))</f>
        <v>0</v>
      </c>
      <c r="GY53" s="6">
        <f>IF(ISERROR(VLOOKUP($A53,'Import OffPeak'!$A$3:HD$99,207,FALSE)-VLOOKUP($A53,'Import OffPeak change'!$A$106:HD$202,207,FALSE)),0,(VLOOKUP($A53,'Import OffPeak'!$A$3:HD$99,207,FALSE)-VLOOKUP($A53,'Import OffPeak change'!$A$106:HD$202,207,FALSE)))</f>
        <v>0</v>
      </c>
      <c r="GZ53" s="6">
        <f>IF(ISERROR(VLOOKUP($A53,'Import OffPeak'!$A$3:HE$99,208,FALSE)-VLOOKUP($A53,'Import OffPeak change'!$A$106:HE$202,208,FALSE)),0,(VLOOKUP($A53,'Import OffPeak'!$A$3:HE$99,208,FALSE)-VLOOKUP($A53,'Import OffPeak change'!$A$106:HE$202,208,FALSE)))</f>
        <v>0</v>
      </c>
      <c r="HA53" s="6">
        <f>IF(ISERROR(VLOOKUP($A53,'Import OffPeak'!$A$3:HF$99,209,FALSE)-VLOOKUP($A53,'Import OffPeak change'!$A$106:HF$202,209,FALSE)),0,(VLOOKUP($A53,'Import OffPeak'!$A$3:HF$99,209,FALSE)-VLOOKUP($A53,'Import OffPeak change'!$A$106:HF$202,209,FALSE)))</f>
        <v>0</v>
      </c>
      <c r="HB53" s="6">
        <f>IF(ISERROR(VLOOKUP($A53,'Import OffPeak'!$A$3:HG$99,210,FALSE)-VLOOKUP($A53,'Import OffPeak change'!$A$106:HG$202,210,FALSE)),0,(VLOOKUP($A53,'Import OffPeak'!$A$3:HG$99,210,FALSE)-VLOOKUP($A53,'Import OffPeak change'!$A$106:HG$202,210,FALSE)))</f>
        <v>0</v>
      </c>
      <c r="HC53" s="6">
        <f>IF(ISERROR(VLOOKUP($A53,'Import OffPeak'!$A$3:HH$99,211,FALSE)-VLOOKUP($A53,'Import OffPeak change'!$A$106:HH$202,211,FALSE)),0,(VLOOKUP($A53,'Import OffPeak'!$A$3:HH$99,211,FALSE)-VLOOKUP($A53,'Import OffPeak change'!$A$106:HH$202,211,FALSE)))</f>
        <v>0</v>
      </c>
      <c r="HD53" s="6">
        <f>IF(ISERROR(VLOOKUP($A53,'Import OffPeak'!$A$3:HI$99,212,FALSE)-VLOOKUP($A53,'Import OffPeak change'!$A$106:HI$202,212,FALSE)),0,(VLOOKUP($A53,'Import OffPeak'!$A$3:HI$99,212,FALSE)-VLOOKUP($A53,'Import OffPeak change'!$A$106:HI$202,212,FALSE)))</f>
        <v>0</v>
      </c>
      <c r="HE53" s="6">
        <f>IF(ISERROR(VLOOKUP($A53,'Import OffPeak'!$A$3:HJ$99,213,FALSE)-VLOOKUP($A53,'Import OffPeak change'!$A$106:HJ$202,213,FALSE)),0,(VLOOKUP($A53,'Import OffPeak'!$A$3:HJ$99,213,FALSE)-VLOOKUP($A53,'Import OffPeak change'!$A$106:HJ$202,213,FALSE)))</f>
        <v>0</v>
      </c>
      <c r="HF53" s="6">
        <f>IF(ISERROR(VLOOKUP($A53,'Import OffPeak'!$A$3:HK$99,214,FALSE)-VLOOKUP($A53,'Import OffPeak change'!$A$106:HK$202,214,FALSE)),0,(VLOOKUP($A53,'Import OffPeak'!$A$3:HK$99,214,FALSE)-VLOOKUP($A53,'Import OffPeak change'!$A$106:HK$202,214,FALSE)))</f>
        <v>0</v>
      </c>
      <c r="HG53" s="6">
        <f>IF(ISERROR(VLOOKUP($A53,'Import OffPeak'!$A$3:HL$99,215,FALSE)-VLOOKUP($A53,'Import OffPeak change'!$A$106:HL$202,215,FALSE)),0,(VLOOKUP($A53,'Import OffPeak'!$A$3:HL$99,215,FALSE)-VLOOKUP($A53,'Import OffPeak change'!$A$106:HL$202,215,FALSE)))</f>
        <v>0</v>
      </c>
      <c r="HH53" s="6">
        <f>IF(ISERROR(VLOOKUP($A53,'Import OffPeak'!$A$3:HM$99,216,FALSE)-VLOOKUP($A53,'Import OffPeak change'!$A$106:HM$202,216,FALSE)),0,(VLOOKUP($A53,'Import OffPeak'!$A$3:HM$99,216,FALSE)-VLOOKUP($A53,'Import OffPeak change'!$A$106:HM$202,216,FALSE)))</f>
        <v>0</v>
      </c>
      <c r="HI53" s="6">
        <f>IF(ISERROR(VLOOKUP($A53,'Import OffPeak'!$A$3:HN$99,217,FALSE)-VLOOKUP($A53,'Import OffPeak change'!$A$106:HN$202,217,FALSE)),0,(VLOOKUP($A53,'Import OffPeak'!$A$3:HN$99,217,FALSE)-VLOOKUP($A53,'Import OffPeak change'!$A$106:HN$202,217,FALSE)))</f>
        <v>0</v>
      </c>
      <c r="HJ53" s="6">
        <f>IF(ISERROR(VLOOKUP($A53,'Import OffPeak'!$A$3:HO$99,218,FALSE)-VLOOKUP($A53,'Import OffPeak change'!$A$106:HO$202,218,FALSE)),0,(VLOOKUP($A53,'Import OffPeak'!$A$3:HO$99,218,FALSE)-VLOOKUP($A53,'Import OffPeak change'!$A$106:HO$202,218,FALSE)))</f>
        <v>0</v>
      </c>
      <c r="HK53" s="6">
        <f>IF(ISERROR(VLOOKUP($A53,'Import OffPeak'!$A$3:HP$99,219,FALSE)-VLOOKUP($A53,'Import OffPeak change'!$A$106:HP$202,219,FALSE)),0,(VLOOKUP($A53,'Import OffPeak'!$A$3:HP$99,219,FALSE)-VLOOKUP($A53,'Import OffPeak change'!$A$106:HP$202,219,FALSE)))</f>
        <v>0</v>
      </c>
      <c r="HL53" s="6">
        <f>IF(ISERROR(VLOOKUP($A53,'Import OffPeak'!$A$3:HQ$99,220,FALSE)-VLOOKUP($A53,'Import OffPeak change'!$A$106:HQ$202,220,FALSE)),0,(VLOOKUP($A53,'Import OffPeak'!$A$3:HQ$99,220,FALSE)-VLOOKUP($A53,'Import OffPeak change'!$A$106:HQ$202,220,FALSE)))</f>
        <v>0</v>
      </c>
      <c r="HM53" s="6">
        <f>IF(ISERROR(VLOOKUP($A53,'Import OffPeak'!$A$3:HR$99,221,FALSE)-VLOOKUP($A53,'Import OffPeak change'!$A$106:HR$202,221,FALSE)),0,(VLOOKUP($A53,'Import OffPeak'!$A$3:HR$99,221,FALSE)-VLOOKUP($A53,'Import OffPeak change'!$A$106:HR$202,221,FALSE)))</f>
        <v>0</v>
      </c>
      <c r="HN53" s="6">
        <f>IF(ISERROR(VLOOKUP($A53,'Import OffPeak'!$A$3:HS$99,222,FALSE)-VLOOKUP($A53,'Import OffPeak change'!$A$106:HS$202,222,FALSE)),0,(VLOOKUP($A53,'Import OffPeak'!$A$3:HS$99,222,FALSE)-VLOOKUP($A53,'Import OffPeak change'!$A$106:HS$202,222,FALSE)))</f>
        <v>0</v>
      </c>
      <c r="HO53" s="6">
        <f>IF(ISERROR(VLOOKUP($A53,'Import OffPeak'!$A$3:HT$99,223,FALSE)-VLOOKUP($A53,'Import OffPeak change'!$A$106:HT$202,223,FALSE)),0,(VLOOKUP($A53,'Import OffPeak'!$A$3:HT$99,223,FALSE)-VLOOKUP($A53,'Import OffPeak change'!$A$106:HT$202,223,FALSE)))</f>
        <v>0</v>
      </c>
      <c r="HP53" s="6">
        <f>IF(ISERROR(VLOOKUP($A53,'Import OffPeak'!$A$3:HU$99,224,FALSE)-VLOOKUP($A53,'Import OffPeak change'!$A$106:HU$202,224,FALSE)),0,(VLOOKUP($A53,'Import OffPeak'!$A$3:HU$99,224,FALSE)-VLOOKUP($A53,'Import OffPeak change'!$A$106:HU$202,224,FALSE)))</f>
        <v>0</v>
      </c>
      <c r="HQ53" s="6">
        <f>IF(ISERROR(VLOOKUP($A53,'Import OffPeak'!$A$3:HV$99,225,FALSE)-VLOOKUP($A53,'Import OffPeak change'!$A$106:HV$202,225,FALSE)),0,(VLOOKUP($A53,'Import OffPeak'!$A$3:HV$99,225,FALSE)-VLOOKUP($A53,'Import OffPeak change'!$A$106:HV$202,225,FALSE)))</f>
        <v>0</v>
      </c>
      <c r="HR53" s="6">
        <f>IF(ISERROR(VLOOKUP($A53,'Import OffPeak'!$A$3:HW$99,226,FALSE)-VLOOKUP($A53,'Import OffPeak change'!$A$106:HW$202,226,FALSE)),0,(VLOOKUP($A53,'Import OffPeak'!$A$3:HW$99,226,FALSE)-VLOOKUP($A53,'Import OffPeak change'!$A$106:HW$202,226,FALSE)))</f>
        <v>0</v>
      </c>
      <c r="HS53" s="6">
        <f>IF(ISERROR(VLOOKUP($A53,'Import OffPeak'!$A$3:HX$99,227,FALSE)-VLOOKUP($A53,'Import OffPeak change'!$A$106:HX$202,227,FALSE)),0,(VLOOKUP($A53,'Import OffPeak'!$A$3:HX$99,227,FALSE)-VLOOKUP($A53,'Import OffPeak change'!$A$106:HX$202,227,FALSE)))</f>
        <v>0</v>
      </c>
      <c r="HT53" s="6">
        <f>IF(ISERROR(VLOOKUP($A53,'Import OffPeak'!$A$3:HY$99,228,FALSE)-VLOOKUP($A53,'Import OffPeak change'!$A$106:HY$202,228,FALSE)),0,(VLOOKUP($A53,'Import OffPeak'!$A$3:HY$99,228,FALSE)-VLOOKUP($A53,'Import OffPeak change'!$A$106:HY$202,228,FALSE)))</f>
        <v>0</v>
      </c>
      <c r="HU53" s="6">
        <f>IF(ISERROR(VLOOKUP($A53,'Import OffPeak'!$A$3:HZ$99,229,FALSE)-VLOOKUP($A53,'Import OffPeak change'!$A$106:HZ$202,229,FALSE)),0,(VLOOKUP($A53,'Import OffPeak'!$A$3:HZ$99,229,FALSE)-VLOOKUP($A53,'Import OffPeak change'!$A$106:HZ$202,229,FALSE)))</f>
        <v>0</v>
      </c>
      <c r="HV53" s="6">
        <f>IF(ISERROR(VLOOKUP($A53,'Import OffPeak'!$A$3:IA$99,230,FALSE)-VLOOKUP($A53,'Import OffPeak change'!$A$106:IA$202,230,FALSE)),0,(VLOOKUP($A53,'Import OffPeak'!$A$3:IA$99,230,FALSE)-VLOOKUP($A53,'Import OffPeak change'!$A$106:IA$202,230,FALSE)))</f>
        <v>0</v>
      </c>
      <c r="HW53" s="6">
        <f>IF(ISERROR(VLOOKUP($A53,'Import OffPeak'!$A$3:IB$99,231,FALSE)-VLOOKUP($A53,'Import OffPeak change'!$A$106:IB$202,231,FALSE)),0,(VLOOKUP($A53,'Import OffPeak'!$A$3:IB$99,231,FALSE)-VLOOKUP($A53,'Import OffPeak change'!$A$106:IB$202,231,FALSE)))</f>
        <v>0</v>
      </c>
      <c r="HX53" s="6">
        <f>IF(ISERROR(VLOOKUP($A53,'Import OffPeak'!$A$3:IC$99,232,FALSE)-VLOOKUP($A53,'Import OffPeak change'!$A$106:IC$202,232,FALSE)),0,(VLOOKUP($A53,'Import OffPeak'!$A$3:IC$99,232,FALSE)-VLOOKUP($A53,'Import OffPeak change'!$A$106:IC$202,232,FALSE)))</f>
        <v>0</v>
      </c>
      <c r="HY53" s="6">
        <f>IF(ISERROR(VLOOKUP($A53,'Import OffPeak'!$A$3:ID$99,233,FALSE)-VLOOKUP($A53,'Import OffPeak change'!$A$106:ID$202,233,FALSE)),0,(VLOOKUP($A53,'Import OffPeak'!$A$3:ID$99,233,FALSE)-VLOOKUP($A53,'Import OffPeak change'!$A$106:ID$202,233,FALSE)))</f>
        <v>0</v>
      </c>
      <c r="HZ53" s="6">
        <f>IF(ISERROR(VLOOKUP($A53,'Import OffPeak'!$A$3:IE$99,234,FALSE)-VLOOKUP($A53,'Import OffPeak change'!$A$106:IE$202,234,FALSE)),0,(VLOOKUP($A53,'Import OffPeak'!$A$3:IE$99,234,FALSE)-VLOOKUP($A53,'Import OffPeak change'!$A$106:IE$202,234,FALSE)))</f>
        <v>0</v>
      </c>
      <c r="IA53" s="6">
        <f>IF(ISERROR(VLOOKUP($A53,'Import OffPeak'!$A$3:IF$99,235,FALSE)-VLOOKUP($A53,'Import OffPeak change'!$A$106:IF$202,235,FALSE)),0,(VLOOKUP($A53,'Import OffPeak'!$A$3:IF$99,235,FALSE)-VLOOKUP($A53,'Import OffPeak change'!$A$106:IF$202,235,FALSE)))</f>
        <v>0</v>
      </c>
      <c r="IB53" s="6">
        <f>IF(ISERROR(VLOOKUP($A53,'Import OffPeak'!$A$3:IG$99,236,FALSE)-VLOOKUP($A53,'Import OffPeak change'!$A$106:IG$202,236,FALSE)),0,(VLOOKUP($A53,'Import OffPeak'!$A$3:IG$99,236,FALSE)-VLOOKUP($A53,'Import OffPeak change'!$A$106:IG$202,236,FALSE)))</f>
        <v>0</v>
      </c>
      <c r="IC53" s="6">
        <f>IF(ISERROR(VLOOKUP($A53,'Import OffPeak'!$A$3:IH$99,237,FALSE)-VLOOKUP($A53,'Import OffPeak change'!$A$106:IH$202,237,FALSE)),0,(VLOOKUP($A53,'Import OffPeak'!$A$3:IH$99,237,FALSE)-VLOOKUP($A53,'Import OffPeak change'!$A$106:IH$202,237,FALSE)))</f>
        <v>0</v>
      </c>
      <c r="ID53" s="6">
        <f>IF(ISERROR(VLOOKUP($A53,'Import OffPeak'!$A$3:II$99,238,FALSE)-VLOOKUP($A53,'Import OffPeak change'!$A$106:II$202,238,FALSE)),0,(VLOOKUP($A53,'Import OffPeak'!$A$3:II$99,238,FALSE)-VLOOKUP($A53,'Import OffPeak change'!$A$106:II$202,238,FALSE)))</f>
        <v>0</v>
      </c>
      <c r="IE53" s="6">
        <f>IF(ISERROR(VLOOKUP($A53,'Import OffPeak'!$A$3:IJ$99,239,FALSE)-VLOOKUP($A53,'Import OffPeak change'!$A$106:IJ$202,239,FALSE)),0,(VLOOKUP($A53,'Import OffPeak'!$A$3:IJ$99,239,FALSE)-VLOOKUP($A53,'Import OffPeak change'!$A$106:IJ$202,239,FALSE)))</f>
        <v>0</v>
      </c>
    </row>
    <row r="54" spans="1:239">
      <c r="A54" s="168" t="str">
        <f>IF('Import OffPeak'!A51=0,"",'Import OffPeak'!A51)</f>
        <v/>
      </c>
      <c r="B54" s="6"/>
      <c r="C54" s="6"/>
      <c r="D54" s="6"/>
      <c r="E54" s="6"/>
      <c r="F54" s="6"/>
      <c r="G54" s="6">
        <f>IF(ISERROR(VLOOKUP($A54,'Import OffPeak'!$A$3:L$99,7,FALSE)-VLOOKUP($A54,'Import OffPeak change'!$A$106:L$202,7,FALSE)),0,(VLOOKUP($A54,'Import OffPeak'!$A$3:L$99,7,FALSE)-VLOOKUP($A54,'Import OffPeak change'!$A$106:L$202,7,FALSE)))</f>
        <v>0</v>
      </c>
      <c r="H54" s="6">
        <f>IF(ISERROR(VLOOKUP($A54,'Import OffPeak'!$A$3:M$99,8,FALSE)-VLOOKUP($A54,'Import OffPeak change'!$A$106:M$202,8,FALSE)),0,(VLOOKUP($A54,'Import OffPeak'!$A$3:M$99,8,FALSE)-VLOOKUP($A54,'Import OffPeak change'!$A$106:M$202,8,FALSE)))</f>
        <v>0</v>
      </c>
      <c r="I54" s="6">
        <f>IF(ISERROR(VLOOKUP($A54,'Import OffPeak'!$A$3:N$99,9,FALSE)-VLOOKUP($A54,'Import OffPeak change'!$A$106:N$202,9,FALSE)),0,(VLOOKUP($A54,'Import OffPeak'!$A$3:N$99,9,FALSE)-VLOOKUP($A54,'Import OffPeak change'!$A$106:N$202,9,FALSE)))</f>
        <v>0</v>
      </c>
      <c r="J54" s="6">
        <f>IF(ISERROR(VLOOKUP($A54,'Import OffPeak'!$A$3:O$99,10,FALSE)-VLOOKUP($A54,'Import OffPeak change'!$A$106:O$202,10,FALSE)),0,(VLOOKUP($A54,'Import OffPeak'!$A$3:O$99,10,FALSE)-VLOOKUP($A54,'Import OffPeak change'!$A$106:O$202,10,FALSE)))</f>
        <v>0</v>
      </c>
      <c r="K54" s="6">
        <f>IF(ISERROR(VLOOKUP($A54,'Import OffPeak'!$A$3:P$99,11,FALSE)-VLOOKUP($A54,'Import OffPeak change'!$A$106:P$202,11,FALSE)),0,(VLOOKUP($A54,'Import OffPeak'!$A$3:P$99,11,FALSE)-VLOOKUP($A54,'Import OffPeak change'!$A$106:P$202,11,FALSE)))</f>
        <v>0</v>
      </c>
      <c r="L54" s="6">
        <f>IF(ISERROR(VLOOKUP($A54,'Import OffPeak'!$A$3:Q$99,12,FALSE)-VLOOKUP($A54,'Import OffPeak change'!$A$106:Q$202,12,FALSE)),0,(VLOOKUP($A54,'Import OffPeak'!$A$3:Q$99,12,FALSE)-VLOOKUP($A54,'Import OffPeak change'!$A$106:Q$202,12,FALSE)))</f>
        <v>0</v>
      </c>
      <c r="M54" s="6">
        <f>IF(ISERROR(VLOOKUP($A54,'Import OffPeak'!$A$3:R$99,13,FALSE)-VLOOKUP($A54,'Import OffPeak change'!$A$106:R$202,13,FALSE)),0,(VLOOKUP($A54,'Import OffPeak'!$A$3:R$99,13,FALSE)-VLOOKUP($A54,'Import OffPeak change'!$A$106:R$202,13,FALSE)))</f>
        <v>0</v>
      </c>
      <c r="N54" s="6">
        <f>IF(ISERROR(VLOOKUP($A54,'Import OffPeak'!$A$3:S$99,14,FALSE)-VLOOKUP($A54,'Import OffPeak change'!$A$106:S$202,14,FALSE)),0,(VLOOKUP($A54,'Import OffPeak'!$A$3:S$99,14,FALSE)-VLOOKUP($A54,'Import OffPeak change'!$A$106:S$202,14,FALSE)))</f>
        <v>0</v>
      </c>
      <c r="O54" s="6">
        <f>IF(ISERROR(VLOOKUP($A54,'Import OffPeak'!$A$3:T$99,15,FALSE)-VLOOKUP($A54,'Import OffPeak change'!$A$106:T$202,15,FALSE)),0,(VLOOKUP($A54,'Import OffPeak'!$A$3:T$99,15,FALSE)-VLOOKUP($A54,'Import OffPeak change'!$A$106:T$202,15,FALSE)))</f>
        <v>0</v>
      </c>
      <c r="P54" s="6">
        <f>IF(ISERROR(VLOOKUP($A54,'Import OffPeak'!$A$3:U$99,16,FALSE)-VLOOKUP($A54,'Import OffPeak change'!$A$106:U$202,16,FALSE)),0,(VLOOKUP($A54,'Import OffPeak'!$A$3:U$99,16,FALSE)-VLOOKUP($A54,'Import OffPeak change'!$A$106:U$202,16,FALSE)))</f>
        <v>0</v>
      </c>
      <c r="Q54" s="6">
        <f>IF(ISERROR(VLOOKUP($A54,'Import OffPeak'!$A$3:V$99,17,FALSE)-VLOOKUP($A54,'Import OffPeak change'!$A$106:V$202,17,FALSE)),0,(VLOOKUP($A54,'Import OffPeak'!$A$3:V$99,17,FALSE)-VLOOKUP($A54,'Import OffPeak change'!$A$106:V$202,17,FALSE)))</f>
        <v>0</v>
      </c>
      <c r="R54" s="6">
        <f>IF(ISERROR(VLOOKUP($A54,'Import OffPeak'!$A$3:W$99,18,FALSE)-VLOOKUP($A54,'Import OffPeak change'!$A$106:W$202,18,FALSE)),0,(VLOOKUP($A54,'Import OffPeak'!$A$3:W$99,18,FALSE)-VLOOKUP($A54,'Import OffPeak change'!$A$106:W$202,18,FALSE)))</f>
        <v>0</v>
      </c>
      <c r="S54" s="6">
        <f>IF(ISERROR(VLOOKUP($A54,'Import OffPeak'!$A$3:X$99,19,FALSE)-VLOOKUP($A54,'Import OffPeak change'!$A$106:X$202,19,FALSE)),0,(VLOOKUP($A54,'Import OffPeak'!$A$3:X$99,19,FALSE)-VLOOKUP($A54,'Import OffPeak change'!$A$106:X$202,19,FALSE)))</f>
        <v>0</v>
      </c>
      <c r="T54" s="6">
        <f>IF(ISERROR(VLOOKUP($A54,'Import OffPeak'!$A$3:Y$99,20,FALSE)-VLOOKUP($A54,'Import OffPeak change'!$A$106:Y$202,20,FALSE)),0,(VLOOKUP($A54,'Import OffPeak'!$A$3:Y$99,20,FALSE)-VLOOKUP($A54,'Import OffPeak change'!$A$106:Y$202,20,FALSE)))</f>
        <v>0</v>
      </c>
      <c r="U54" s="6">
        <f>IF(ISERROR(VLOOKUP($A54,'Import OffPeak'!$A$3:Z$99,21,FALSE)-VLOOKUP($A54,'Import OffPeak change'!$A$106:Z$202,21,FALSE)),0,(VLOOKUP($A54,'Import OffPeak'!$A$3:Z$99,21,FALSE)-VLOOKUP($A54,'Import OffPeak change'!$A$106:Z$202,21,FALSE)))</f>
        <v>0</v>
      </c>
      <c r="V54" s="6">
        <f>IF(ISERROR(VLOOKUP($A54,'Import OffPeak'!$A$3:AA$99,22,FALSE)-VLOOKUP($A54,'Import OffPeak change'!$A$106:AA$202,22,FALSE)),0,(VLOOKUP($A54,'Import OffPeak'!$A$3:AA$99,22,FALSE)-VLOOKUP($A54,'Import OffPeak change'!$A$106:AA$202,22,FALSE)))</f>
        <v>0</v>
      </c>
      <c r="W54" s="6">
        <f>IF(ISERROR(VLOOKUP($A54,'Import OffPeak'!$A$3:AB$99,23,FALSE)-VLOOKUP($A54,'Import OffPeak change'!$A$106:AB$202,23,FALSE)),0,(VLOOKUP($A54,'Import OffPeak'!$A$3:AB$99,23,FALSE)-VLOOKUP($A54,'Import OffPeak change'!$A$106:AB$202,23,FALSE)))</f>
        <v>0</v>
      </c>
      <c r="X54" s="6">
        <f>IF(ISERROR(VLOOKUP($A54,'Import OffPeak'!$A$3:AC$99,24,FALSE)-VLOOKUP($A54,'Import OffPeak change'!$A$106:AC$202,24,FALSE)),0,(VLOOKUP($A54,'Import OffPeak'!$A$3:AC$99,24,FALSE)-VLOOKUP($A54,'Import OffPeak change'!$A$106:AC$202,24,FALSE)))</f>
        <v>0</v>
      </c>
      <c r="Y54" s="6">
        <f>IF(ISERROR(VLOOKUP($A54,'Import OffPeak'!$A$3:AD$99,25,FALSE)-VLOOKUP($A54,'Import OffPeak change'!$A$106:AD$202,25,FALSE)),0,(VLOOKUP($A54,'Import OffPeak'!$A$3:AD$99,25,FALSE)-VLOOKUP($A54,'Import OffPeak change'!$A$106:AD$202,25,FALSE)))</f>
        <v>0</v>
      </c>
      <c r="Z54" s="6">
        <f>IF(ISERROR(VLOOKUP($A54,'Import OffPeak'!$A$3:AE$99,26,FALSE)-VLOOKUP($A54,'Import OffPeak change'!$A$106:AE$202,26,FALSE)),0,(VLOOKUP($A54,'Import OffPeak'!$A$3:AE$99,26,FALSE)-VLOOKUP($A54,'Import OffPeak change'!$A$106:AE$202,26,FALSE)))</f>
        <v>0</v>
      </c>
      <c r="AA54" s="6">
        <f>IF(ISERROR(VLOOKUP($A54,'Import OffPeak'!$A$3:AF$99,27,FALSE)-VLOOKUP($A54,'Import OffPeak change'!$A$106:AF$202,27,FALSE)),0,(VLOOKUP($A54,'Import OffPeak'!$A$3:AF$99,27,FALSE)-VLOOKUP($A54,'Import OffPeak change'!$A$106:AF$202,27,FALSE)))</f>
        <v>0</v>
      </c>
      <c r="AB54" s="6">
        <f>IF(ISERROR(VLOOKUP($A54,'Import OffPeak'!$A$3:AG$99,28,FALSE)-VLOOKUP($A54,'Import OffPeak change'!$A$106:AG$202,28,FALSE)),0,(VLOOKUP($A54,'Import OffPeak'!$A$3:AG$99,28,FALSE)-VLOOKUP($A54,'Import OffPeak change'!$A$106:AG$202,28,FALSE)))</f>
        <v>0</v>
      </c>
      <c r="AC54" s="6">
        <f>IF(ISERROR(VLOOKUP($A54,'Import OffPeak'!$A$3:AH$99,29,FALSE)-VLOOKUP($A54,'Import OffPeak change'!$A$106:AH$202,29,FALSE)),0,(VLOOKUP($A54,'Import OffPeak'!$A$3:AH$99,29,FALSE)-VLOOKUP($A54,'Import OffPeak change'!$A$106:AH$202,29,FALSE)))</f>
        <v>0</v>
      </c>
      <c r="AD54" s="6">
        <f>IF(ISERROR(VLOOKUP($A54,'Import OffPeak'!$A$3:AI$99,30,FALSE)-VLOOKUP($A54,'Import OffPeak change'!$A$106:AI$202,30,FALSE)),0,(VLOOKUP($A54,'Import OffPeak'!$A$3:AI$99,30,FALSE)-VLOOKUP($A54,'Import OffPeak change'!$A$106:AI$202,30,FALSE)))</f>
        <v>0</v>
      </c>
      <c r="AE54" s="6">
        <f>IF(ISERROR(VLOOKUP($A54,'Import OffPeak'!$A$3:AJ$99,31,FALSE)-VLOOKUP($A54,'Import OffPeak change'!$A$106:AJ$202,31,FALSE)),0,(VLOOKUP($A54,'Import OffPeak'!$A$3:AJ$99,31,FALSE)-VLOOKUP($A54,'Import OffPeak change'!$A$106:AJ$202,31,FALSE)))</f>
        <v>0</v>
      </c>
      <c r="AF54" s="6">
        <f>IF(ISERROR(VLOOKUP($A54,'Import OffPeak'!$A$3:AK$99,32,FALSE)-VLOOKUP($A54,'Import OffPeak change'!$A$106:AK$202,32,FALSE)),0,(VLOOKUP($A54,'Import OffPeak'!$A$3:AK$99,32,FALSE)-VLOOKUP($A54,'Import OffPeak change'!$A$106:AK$202,32,FALSE)))</f>
        <v>0</v>
      </c>
      <c r="AG54" s="6">
        <f>IF(ISERROR(VLOOKUP($A54,'Import OffPeak'!$A$3:AL$99,33,FALSE)-VLOOKUP($A54,'Import OffPeak change'!$A$106:AL$202,33,FALSE)),0,(VLOOKUP($A54,'Import OffPeak'!$A$3:AL$99,33,FALSE)-VLOOKUP($A54,'Import OffPeak change'!$A$106:AL$202,33,FALSE)))</f>
        <v>0</v>
      </c>
      <c r="AH54" s="6">
        <f>IF(ISERROR(VLOOKUP($A54,'Import OffPeak'!$A$3:AM$99,34,FALSE)-VLOOKUP($A54,'Import OffPeak change'!$A$106:AM$202,34,FALSE)),0,(VLOOKUP($A54,'Import OffPeak'!$A$3:AM$99,34,FALSE)-VLOOKUP($A54,'Import OffPeak change'!$A$106:AM$202,34,FALSE)))</f>
        <v>0</v>
      </c>
      <c r="AI54" s="6">
        <f>IF(ISERROR(VLOOKUP($A54,'Import OffPeak'!$A$3:AN$99,35,FALSE)-VLOOKUP($A54,'Import OffPeak change'!$A$106:AN$202,35,FALSE)),0,(VLOOKUP($A54,'Import OffPeak'!$A$3:AN$99,35,FALSE)-VLOOKUP($A54,'Import OffPeak change'!$A$106:AN$202,35,FALSE)))</f>
        <v>0</v>
      </c>
      <c r="AJ54" s="6">
        <f>IF(ISERROR(VLOOKUP($A54,'Import OffPeak'!$A$3:AO$99,36,FALSE)-VLOOKUP($A54,'Import OffPeak change'!$A$106:AO$202,36,FALSE)),0,(VLOOKUP($A54,'Import OffPeak'!$A$3:AO$99,36,FALSE)-VLOOKUP($A54,'Import OffPeak change'!$A$106:AO$202,36,FALSE)))</f>
        <v>0</v>
      </c>
      <c r="AK54" s="6">
        <f>IF(ISERROR(VLOOKUP($A54,'Import OffPeak'!$A$3:AP$99,37,FALSE)-VLOOKUP($A54,'Import OffPeak change'!$A$106:AP$202,37,FALSE)),0,(VLOOKUP($A54,'Import OffPeak'!$A$3:AP$99,37,FALSE)-VLOOKUP($A54,'Import OffPeak change'!$A$106:AP$202,37,FALSE)))</f>
        <v>0</v>
      </c>
      <c r="AL54" s="6">
        <f>IF(ISERROR(VLOOKUP($A54,'Import OffPeak'!$A$3:AQ$99,38,FALSE)-VLOOKUP($A54,'Import OffPeak change'!$A$106:AQ$202,38,FALSE)),0,(VLOOKUP($A54,'Import OffPeak'!$A$3:AQ$99,38,FALSE)-VLOOKUP($A54,'Import OffPeak change'!$A$106:AQ$202,38,FALSE)))</f>
        <v>0</v>
      </c>
      <c r="AM54" s="6">
        <f>IF(ISERROR(VLOOKUP($A54,'Import OffPeak'!$A$3:AR$99,39,FALSE)-VLOOKUP($A54,'Import OffPeak change'!$A$106:AR$202,39,FALSE)),0,(VLOOKUP($A54,'Import OffPeak'!$A$3:AR$99,39,FALSE)-VLOOKUP($A54,'Import OffPeak change'!$A$106:AR$202,39,FALSE)))</f>
        <v>0</v>
      </c>
      <c r="AN54" s="6">
        <f>IF(ISERROR(VLOOKUP($A54,'Import OffPeak'!$A$3:AS$99,40,FALSE)-VLOOKUP($A54,'Import OffPeak change'!$A$106:AS$202,40,FALSE)),0,(VLOOKUP($A54,'Import OffPeak'!$A$3:AS$99,40,FALSE)-VLOOKUP($A54,'Import OffPeak change'!$A$106:AS$202,40,FALSE)))</f>
        <v>0</v>
      </c>
      <c r="AO54" s="6">
        <f>IF(ISERROR(VLOOKUP($A54,'Import OffPeak'!$A$3:AT$99,41,FALSE)-VLOOKUP($A54,'Import OffPeak change'!$A$106:AT$202,41,FALSE)),0,(VLOOKUP($A54,'Import OffPeak'!$A$3:AT$99,41,FALSE)-VLOOKUP($A54,'Import OffPeak change'!$A$106:AT$202,41,FALSE)))</f>
        <v>0</v>
      </c>
      <c r="AP54" s="6">
        <f>IF(ISERROR(VLOOKUP($A54,'Import OffPeak'!$A$3:AU$99,42,FALSE)-VLOOKUP($A54,'Import OffPeak change'!$A$106:AU$202,42,FALSE)),0,(VLOOKUP($A54,'Import OffPeak'!$A$3:AU$99,42,FALSE)-VLOOKUP($A54,'Import OffPeak change'!$A$106:AU$202,42,FALSE)))</f>
        <v>0</v>
      </c>
      <c r="AQ54" s="6">
        <f>IF(ISERROR(VLOOKUP($A54,'Import OffPeak'!$A$3:AV$99,43,FALSE)-VLOOKUP($A54,'Import OffPeak change'!$A$106:AV$202,43,FALSE)),0,(VLOOKUP($A54,'Import OffPeak'!$A$3:AV$99,43,FALSE)-VLOOKUP($A54,'Import OffPeak change'!$A$106:AV$202,43,FALSE)))</f>
        <v>0</v>
      </c>
      <c r="AR54" s="6">
        <f>IF(ISERROR(VLOOKUP($A54,'Import OffPeak'!$A$3:AW$99,44,FALSE)-VLOOKUP($A54,'Import OffPeak change'!$A$106:AW$202,44,FALSE)),0,(VLOOKUP($A54,'Import OffPeak'!$A$3:AW$99,44,FALSE)-VLOOKUP($A54,'Import OffPeak change'!$A$106:AW$202,44,FALSE)))</f>
        <v>0</v>
      </c>
      <c r="AS54" s="6">
        <f>IF(ISERROR(VLOOKUP($A54,'Import OffPeak'!$A$3:AX$99,45,FALSE)-VLOOKUP($A54,'Import OffPeak change'!$A$106:AX$202,45,FALSE)),0,(VLOOKUP($A54,'Import OffPeak'!$A$3:AX$99,45,FALSE)-VLOOKUP($A54,'Import OffPeak change'!$A$106:AX$202,45,FALSE)))</f>
        <v>0</v>
      </c>
      <c r="AT54" s="6">
        <f>IF(ISERROR(VLOOKUP($A54,'Import OffPeak'!$A$3:AY$99,46,FALSE)-VLOOKUP($A54,'Import OffPeak change'!$A$106:AY$202,46,FALSE)),0,(VLOOKUP($A54,'Import OffPeak'!$A$3:AY$99,46,FALSE)-VLOOKUP($A54,'Import OffPeak change'!$A$106:AY$202,46,FALSE)))</f>
        <v>0</v>
      </c>
      <c r="AU54" s="6">
        <f>IF(ISERROR(VLOOKUP($A54,'Import OffPeak'!$A$3:AZ$99,47,FALSE)-VLOOKUP($A54,'Import OffPeak change'!$A$106:AZ$202,47,FALSE)),0,(VLOOKUP($A54,'Import OffPeak'!$A$3:AZ$99,47,FALSE)-VLOOKUP($A54,'Import OffPeak change'!$A$106:AZ$202,47,FALSE)))</f>
        <v>0</v>
      </c>
      <c r="AV54" s="6">
        <f>IF(ISERROR(VLOOKUP($A54,'Import OffPeak'!$A$3:BA$99,48,FALSE)-VLOOKUP($A54,'Import OffPeak change'!$A$106:BA$202,48,FALSE)),0,(VLOOKUP($A54,'Import OffPeak'!$A$3:BA$99,48,FALSE)-VLOOKUP($A54,'Import OffPeak change'!$A$106:BA$202,48,FALSE)))</f>
        <v>0</v>
      </c>
      <c r="AW54" s="6">
        <f>IF(ISERROR(VLOOKUP($A54,'Import OffPeak'!$A$3:BB$99,49,FALSE)-VLOOKUP($A54,'Import OffPeak change'!$A$106:BB$202,49,FALSE)),0,(VLOOKUP($A54,'Import OffPeak'!$A$3:BB$99,49,FALSE)-VLOOKUP($A54,'Import OffPeak change'!$A$106:BB$202,49,FALSE)))</f>
        <v>0</v>
      </c>
      <c r="AX54" s="6">
        <f>IF(ISERROR(VLOOKUP($A54,'Import OffPeak'!$A$3:BC$99,50,FALSE)-VLOOKUP($A54,'Import OffPeak change'!$A$106:BC$202,50,FALSE)),0,(VLOOKUP($A54,'Import OffPeak'!$A$3:BC$99,50,FALSE)-VLOOKUP($A54,'Import OffPeak change'!$A$106:BC$202,50,FALSE)))</f>
        <v>0</v>
      </c>
      <c r="AY54" s="6">
        <f>IF(ISERROR(VLOOKUP($A54,'Import OffPeak'!$A$3:BD$99,51,FALSE)-VLOOKUP($A54,'Import OffPeak change'!$A$106:BD$202,51,FALSE)),0,(VLOOKUP($A54,'Import OffPeak'!$A$3:BD$99,51,FALSE)-VLOOKUP($A54,'Import OffPeak change'!$A$106:BD$202,51,FALSE)))</f>
        <v>0</v>
      </c>
      <c r="AZ54" s="6">
        <f>IF(ISERROR(VLOOKUP($A54,'Import OffPeak'!$A$3:BE$99,52,FALSE)-VLOOKUP($A54,'Import OffPeak change'!$A$106:BE$202,52,FALSE)),0,(VLOOKUP($A54,'Import OffPeak'!$A$3:BE$99,52,FALSE)-VLOOKUP($A54,'Import OffPeak change'!$A$106:BE$202,52,FALSE)))</f>
        <v>0</v>
      </c>
      <c r="BA54" s="6">
        <f>IF(ISERROR(VLOOKUP($A54,'Import OffPeak'!$A$3:BF$99,53,FALSE)-VLOOKUP($A54,'Import OffPeak change'!$A$106:BF$202,53,FALSE)),0,(VLOOKUP($A54,'Import OffPeak'!$A$3:BF$99,53,FALSE)-VLOOKUP($A54,'Import OffPeak change'!$A$106:BF$202,53,FALSE)))</f>
        <v>0</v>
      </c>
      <c r="BB54" s="6">
        <f>IF(ISERROR(VLOOKUP($A54,'Import OffPeak'!$A$3:BG$99,54,FALSE)-VLOOKUP($A54,'Import OffPeak change'!$A$106:BG$202,54,FALSE)),0,(VLOOKUP($A54,'Import OffPeak'!$A$3:BG$99,54,FALSE)-VLOOKUP($A54,'Import OffPeak change'!$A$106:BG$202,54,FALSE)))</f>
        <v>0</v>
      </c>
      <c r="BC54" s="6">
        <f>IF(ISERROR(VLOOKUP($A54,'Import OffPeak'!$A$3:BH$99,55,FALSE)-VLOOKUP($A54,'Import OffPeak change'!$A$106:BH$202,55,FALSE)),0,(VLOOKUP($A54,'Import OffPeak'!$A$3:BH$99,55,FALSE)-VLOOKUP($A54,'Import OffPeak change'!$A$106:BH$202,55,FALSE)))</f>
        <v>0</v>
      </c>
      <c r="BD54" s="6">
        <f>IF(ISERROR(VLOOKUP($A54,'Import OffPeak'!$A$3:BI$99,56,FALSE)-VLOOKUP($A54,'Import OffPeak change'!$A$106:BI$202,56,FALSE)),0,(VLOOKUP($A54,'Import OffPeak'!$A$3:BI$99,56,FALSE)-VLOOKUP($A54,'Import OffPeak change'!$A$106:BI$202,56,FALSE)))</f>
        <v>0</v>
      </c>
      <c r="BE54" s="6">
        <f>IF(ISERROR(VLOOKUP($A54,'Import OffPeak'!$A$3:BJ$99,57,FALSE)-VLOOKUP($A54,'Import OffPeak change'!$A$106:BJ$202,57,FALSE)),0,(VLOOKUP($A54,'Import OffPeak'!$A$3:BJ$99,57,FALSE)-VLOOKUP($A54,'Import OffPeak change'!$A$106:BJ$202,57,FALSE)))</f>
        <v>0</v>
      </c>
      <c r="BF54" s="6">
        <f>IF(ISERROR(VLOOKUP($A54,'Import OffPeak'!$A$3:BK$99,58,FALSE)-VLOOKUP($A54,'Import OffPeak change'!$A$106:BK$202,58,FALSE)),0,(VLOOKUP($A54,'Import OffPeak'!$A$3:BK$99,58,FALSE)-VLOOKUP($A54,'Import OffPeak change'!$A$106:BK$202,58,FALSE)))</f>
        <v>0</v>
      </c>
      <c r="BG54" s="6">
        <f>IF(ISERROR(VLOOKUP($A54,'Import OffPeak'!$A$3:BL$99,59,FALSE)-VLOOKUP($A54,'Import OffPeak change'!$A$106:BL$202,59,FALSE)),0,(VLOOKUP($A54,'Import OffPeak'!$A$3:BL$99,59,FALSE)-VLOOKUP($A54,'Import OffPeak change'!$A$106:BL$202,59,FALSE)))</f>
        <v>0</v>
      </c>
      <c r="BH54" s="6">
        <f>IF(ISERROR(VLOOKUP($A54,'Import OffPeak'!$A$3:BM$99,60,FALSE)-VLOOKUP($A54,'Import OffPeak change'!$A$106:BM$202,60,FALSE)),0,(VLOOKUP($A54,'Import OffPeak'!$A$3:BM$99,60,FALSE)-VLOOKUP($A54,'Import OffPeak change'!$A$106:BM$202,60,FALSE)))</f>
        <v>0</v>
      </c>
      <c r="BI54" s="6">
        <f>IF(ISERROR(VLOOKUP($A54,'Import OffPeak'!$A$3:BN$99,61,FALSE)-VLOOKUP($A54,'Import OffPeak change'!$A$106:BN$202,61,FALSE)),0,(VLOOKUP($A54,'Import OffPeak'!$A$3:BN$99,61,FALSE)-VLOOKUP($A54,'Import OffPeak change'!$A$106:BN$202,61,FALSE)))</f>
        <v>0</v>
      </c>
      <c r="BJ54" s="6">
        <f>IF(ISERROR(VLOOKUP($A54,'Import OffPeak'!$A$3:BO$99,62,FALSE)-VLOOKUP($A54,'Import OffPeak change'!$A$106:BO$202,62,FALSE)),0,(VLOOKUP($A54,'Import OffPeak'!$A$3:BO$99,62,FALSE)-VLOOKUP($A54,'Import OffPeak change'!$A$106:BO$202,62,FALSE)))</f>
        <v>0</v>
      </c>
      <c r="BK54" s="6">
        <f>IF(ISERROR(VLOOKUP($A54,'Import OffPeak'!$A$3:BP$99,63,FALSE)-VLOOKUP($A54,'Import OffPeak change'!$A$106:BP$202,63,FALSE)),0,(VLOOKUP($A54,'Import OffPeak'!$A$3:BP$99,63,FALSE)-VLOOKUP($A54,'Import OffPeak change'!$A$106:BP$202,63,FALSE)))</f>
        <v>0</v>
      </c>
      <c r="BL54" s="6">
        <f>IF(ISERROR(VLOOKUP($A54,'Import OffPeak'!$A$3:BQ$99,64,FALSE)-VLOOKUP($A54,'Import OffPeak change'!$A$106:BQ$202,64,FALSE)),0,(VLOOKUP($A54,'Import OffPeak'!$A$3:BQ$99,64,FALSE)-VLOOKUP($A54,'Import OffPeak change'!$A$106:BQ$202,64,FALSE)))</f>
        <v>0</v>
      </c>
      <c r="BM54" s="6">
        <f>IF(ISERROR(VLOOKUP($A54,'Import OffPeak'!$A$3:BR$99,65,FALSE)-VLOOKUP($A54,'Import OffPeak change'!$A$106:BR$202,65,FALSE)),0,(VLOOKUP($A54,'Import OffPeak'!$A$3:BR$99,65,FALSE)-VLOOKUP($A54,'Import OffPeak change'!$A$106:BR$202,65,FALSE)))</f>
        <v>0</v>
      </c>
      <c r="BN54" s="6">
        <f>IF(ISERROR(VLOOKUP($A54,'Import OffPeak'!$A$3:BS$99,66,FALSE)-VLOOKUP($A54,'Import OffPeak change'!$A$106:BS$202,66,FALSE)),0,(VLOOKUP($A54,'Import OffPeak'!$A$3:BS$99,66,FALSE)-VLOOKUP($A54,'Import OffPeak change'!$A$106:BS$202,66,FALSE)))</f>
        <v>0</v>
      </c>
      <c r="BO54" s="6">
        <f>IF(ISERROR(VLOOKUP($A54,'Import OffPeak'!$A$3:BT$99,67,FALSE)-VLOOKUP($A54,'Import OffPeak change'!$A$106:BT$202,67,FALSE)),0,(VLOOKUP($A54,'Import OffPeak'!$A$3:BT$99,67,FALSE)-VLOOKUP($A54,'Import OffPeak change'!$A$106:BT$202,67,FALSE)))</f>
        <v>0</v>
      </c>
      <c r="BP54" s="6">
        <f>IF(ISERROR(VLOOKUP($A54,'Import OffPeak'!$A$3:BU$99,68,FALSE)-VLOOKUP($A54,'Import OffPeak change'!$A$106:BU$202,68,FALSE)),0,(VLOOKUP($A54,'Import OffPeak'!$A$3:BU$99,68,FALSE)-VLOOKUP($A54,'Import OffPeak change'!$A$106:BU$202,68,FALSE)))</f>
        <v>0</v>
      </c>
      <c r="BQ54" s="6">
        <f>IF(ISERROR(VLOOKUP($A54,'Import OffPeak'!$A$3:BV$99,69,FALSE)-VLOOKUP($A54,'Import OffPeak change'!$A$106:BV$202,69,FALSE)),0,(VLOOKUP($A54,'Import OffPeak'!$A$3:BV$99,69,FALSE)-VLOOKUP($A54,'Import OffPeak change'!$A$106:BV$202,69,FALSE)))</f>
        <v>0</v>
      </c>
      <c r="BR54" s="6">
        <f>IF(ISERROR(VLOOKUP($A54,'Import OffPeak'!$A$3:BW$99,70,FALSE)-VLOOKUP($A54,'Import OffPeak change'!$A$106:BW$202,70,FALSE)),0,(VLOOKUP($A54,'Import OffPeak'!$A$3:BW$99,70,FALSE)-VLOOKUP($A54,'Import OffPeak change'!$A$106:BW$202,70,FALSE)))</f>
        <v>0</v>
      </c>
      <c r="BS54" s="6">
        <f>IF(ISERROR(VLOOKUP($A54,'Import OffPeak'!$A$3:BX$99,71,FALSE)-VLOOKUP($A54,'Import OffPeak change'!$A$106:BX$202,71,FALSE)),0,(VLOOKUP($A54,'Import OffPeak'!$A$3:BX$99,71,FALSE)-VLOOKUP($A54,'Import OffPeak change'!$A$106:BX$202,71,FALSE)))</f>
        <v>0</v>
      </c>
      <c r="BT54" s="6">
        <f>IF(ISERROR(VLOOKUP($A54,'Import OffPeak'!$A$3:BY$99,72,FALSE)-VLOOKUP($A54,'Import OffPeak change'!$A$106:BY$202,72,FALSE)),0,(VLOOKUP($A54,'Import OffPeak'!$A$3:BY$99,72,FALSE)-VLOOKUP($A54,'Import OffPeak change'!$A$106:BY$202,72,FALSE)))</f>
        <v>0</v>
      </c>
      <c r="BU54" s="6">
        <f>IF(ISERROR(VLOOKUP($A54,'Import OffPeak'!$A$3:BZ$99,73,FALSE)-VLOOKUP($A54,'Import OffPeak change'!$A$106:BZ$202,73,FALSE)),0,(VLOOKUP($A54,'Import OffPeak'!$A$3:BZ$99,73,FALSE)-VLOOKUP($A54,'Import OffPeak change'!$A$106:BZ$202,73,FALSE)))</f>
        <v>0</v>
      </c>
      <c r="BV54" s="6">
        <f>IF(ISERROR(VLOOKUP($A54,'Import OffPeak'!$A$3:CA$99,74,FALSE)-VLOOKUP($A54,'Import OffPeak change'!$A$106:CA$202,74,FALSE)),0,(VLOOKUP($A54,'Import OffPeak'!$A$3:CA$99,74,FALSE)-VLOOKUP($A54,'Import OffPeak change'!$A$106:CA$202,74,FALSE)))</f>
        <v>0</v>
      </c>
      <c r="BW54" s="6">
        <f>IF(ISERROR(VLOOKUP($A54,'Import OffPeak'!$A$3:CB$99,75,FALSE)-VLOOKUP($A54,'Import OffPeak change'!$A$106:CB$202,75,FALSE)),0,(VLOOKUP($A54,'Import OffPeak'!$A$3:CB$99,75,FALSE)-VLOOKUP($A54,'Import OffPeak change'!$A$106:CB$202,75,FALSE)))</f>
        <v>0</v>
      </c>
      <c r="BX54" s="6">
        <f>IF(ISERROR(VLOOKUP($A54,'Import OffPeak'!$A$3:CC$99,76,FALSE)-VLOOKUP($A54,'Import OffPeak change'!$A$106:CC$202,76,FALSE)),0,(VLOOKUP($A54,'Import OffPeak'!$A$3:CC$99,76,FALSE)-VLOOKUP($A54,'Import OffPeak change'!$A$106:CC$202,76,FALSE)))</f>
        <v>0</v>
      </c>
      <c r="BY54" s="6">
        <f>IF(ISERROR(VLOOKUP($A54,'Import OffPeak'!$A$3:CD$99,77,FALSE)-VLOOKUP($A54,'Import OffPeak change'!$A$106:CD$202,77,FALSE)),0,(VLOOKUP($A54,'Import OffPeak'!$A$3:CD$99,77,FALSE)-VLOOKUP($A54,'Import OffPeak change'!$A$106:CD$202,77,FALSE)))</f>
        <v>0</v>
      </c>
      <c r="BZ54" s="6">
        <f>IF(ISERROR(VLOOKUP($A54,'Import OffPeak'!$A$3:CE$99,78,FALSE)-VLOOKUP($A54,'Import OffPeak change'!$A$106:CE$202,78,FALSE)),0,(VLOOKUP($A54,'Import OffPeak'!$A$3:CE$99,78,FALSE)-VLOOKUP($A54,'Import OffPeak change'!$A$106:CE$202,78,FALSE)))</f>
        <v>0</v>
      </c>
      <c r="CA54" s="6">
        <f>IF(ISERROR(VLOOKUP($A54,'Import OffPeak'!$A$3:CF$99,79,FALSE)-VLOOKUP($A54,'Import OffPeak change'!$A$106:CF$202,79,FALSE)),0,(VLOOKUP($A54,'Import OffPeak'!$A$3:CF$99,79,FALSE)-VLOOKUP($A54,'Import OffPeak change'!$A$106:CF$202,79,FALSE)))</f>
        <v>0</v>
      </c>
      <c r="CB54" s="6">
        <f>IF(ISERROR(VLOOKUP($A54,'Import OffPeak'!$A$3:CG$99,80,FALSE)-VLOOKUP($A54,'Import OffPeak change'!$A$106:CG$202,80,FALSE)),0,(VLOOKUP($A54,'Import OffPeak'!$A$3:CG$99,80,FALSE)-VLOOKUP($A54,'Import OffPeak change'!$A$106:CG$202,80,FALSE)))</f>
        <v>0</v>
      </c>
      <c r="CC54" s="6">
        <f>IF(ISERROR(VLOOKUP($A54,'Import OffPeak'!$A$3:CH$99,81,FALSE)-VLOOKUP($A54,'Import OffPeak change'!$A$106:CH$202,81,FALSE)),0,(VLOOKUP($A54,'Import OffPeak'!$A$3:CH$99,81,FALSE)-VLOOKUP($A54,'Import OffPeak change'!$A$106:CH$202,81,FALSE)))</f>
        <v>0</v>
      </c>
      <c r="CD54" s="6">
        <f>IF(ISERROR(VLOOKUP($A54,'Import OffPeak'!$A$3:CI$99,82,FALSE)-VLOOKUP($A54,'Import OffPeak change'!$A$106:CI$202,82,FALSE)),0,(VLOOKUP($A54,'Import OffPeak'!$A$3:CI$99,82,FALSE)-VLOOKUP($A54,'Import OffPeak change'!$A$106:CI$202,82,FALSE)))</f>
        <v>0</v>
      </c>
      <c r="CE54" s="6">
        <f>IF(ISERROR(VLOOKUP($A54,'Import OffPeak'!$A$3:CJ$99,83,FALSE)-VLOOKUP($A54,'Import OffPeak change'!$A$106:CJ$202,83,FALSE)),0,(VLOOKUP($A54,'Import OffPeak'!$A$3:CJ$99,83,FALSE)-VLOOKUP($A54,'Import OffPeak change'!$A$106:CJ$202,83,FALSE)))</f>
        <v>0</v>
      </c>
      <c r="CF54" s="6">
        <f>IF(ISERROR(VLOOKUP($A54,'Import OffPeak'!$A$3:CK$99,84,FALSE)-VLOOKUP($A54,'Import OffPeak change'!$A$106:CK$202,84,FALSE)),0,(VLOOKUP($A54,'Import OffPeak'!$A$3:CK$99,84,FALSE)-VLOOKUP($A54,'Import OffPeak change'!$A$106:CK$202,84,FALSE)))</f>
        <v>0</v>
      </c>
      <c r="CG54" s="6">
        <f>IF(ISERROR(VLOOKUP($A54,'Import OffPeak'!$A$3:CL$99,85,FALSE)-VLOOKUP($A54,'Import OffPeak change'!$A$106:CL$202,85,FALSE)),0,(VLOOKUP($A54,'Import OffPeak'!$A$3:CL$99,85,FALSE)-VLOOKUP($A54,'Import OffPeak change'!$A$106:CL$202,85,FALSE)))</f>
        <v>0</v>
      </c>
      <c r="CH54" s="6">
        <f>IF(ISERROR(VLOOKUP($A54,'Import OffPeak'!$A$3:CM$99,86,FALSE)-VLOOKUP($A54,'Import OffPeak change'!$A$106:CM$202,86,FALSE)),0,(VLOOKUP($A54,'Import OffPeak'!$A$3:CM$99,86,FALSE)-VLOOKUP($A54,'Import OffPeak change'!$A$106:CM$202,86,FALSE)))</f>
        <v>0</v>
      </c>
      <c r="CI54" s="6">
        <f>IF(ISERROR(VLOOKUP($A54,'Import OffPeak'!$A$3:CN$99,87,FALSE)-VLOOKUP($A54,'Import OffPeak change'!$A$106:CN$202,87,FALSE)),0,(VLOOKUP($A54,'Import OffPeak'!$A$3:CN$99,87,FALSE)-VLOOKUP($A54,'Import OffPeak change'!$A$106:CN$202,87,FALSE)))</f>
        <v>0</v>
      </c>
      <c r="CJ54" s="6">
        <f>IF(ISERROR(VLOOKUP($A54,'Import OffPeak'!$A$3:CO$99,88,FALSE)-VLOOKUP($A54,'Import OffPeak change'!$A$106:CO$202,88,FALSE)),0,(VLOOKUP($A54,'Import OffPeak'!$A$3:CO$99,88,FALSE)-VLOOKUP($A54,'Import OffPeak change'!$A$106:CO$202,88,FALSE)))</f>
        <v>0</v>
      </c>
      <c r="CK54" s="6">
        <f>IF(ISERROR(VLOOKUP($A54,'Import OffPeak'!$A$3:CP$99,89,FALSE)-VLOOKUP($A54,'Import OffPeak change'!$A$106:CP$202,89,FALSE)),0,(VLOOKUP($A54,'Import OffPeak'!$A$3:CP$99,89,FALSE)-VLOOKUP($A54,'Import OffPeak change'!$A$106:CP$202,89,FALSE)))</f>
        <v>0</v>
      </c>
      <c r="CL54" s="6">
        <f>IF(ISERROR(VLOOKUP($A54,'Import OffPeak'!$A$3:CQ$99,90,FALSE)-VLOOKUP($A54,'Import OffPeak change'!$A$106:CQ$202,90,FALSE)),0,(VLOOKUP($A54,'Import OffPeak'!$A$3:CQ$99,90,FALSE)-VLOOKUP($A54,'Import OffPeak change'!$A$106:CQ$202,90,FALSE)))</f>
        <v>0</v>
      </c>
      <c r="CM54" s="6">
        <f>IF(ISERROR(VLOOKUP($A54,'Import OffPeak'!$A$3:CR$99,91,FALSE)-VLOOKUP($A54,'Import OffPeak change'!$A$106:CR$202,91,FALSE)),0,(VLOOKUP($A54,'Import OffPeak'!$A$3:CR$99,91,FALSE)-VLOOKUP($A54,'Import OffPeak change'!$A$106:CR$202,91,FALSE)))</f>
        <v>0</v>
      </c>
      <c r="CN54" s="6">
        <f>IF(ISERROR(VLOOKUP($A54,'Import OffPeak'!$A$3:CS$99,92,FALSE)-VLOOKUP($A54,'Import OffPeak change'!$A$106:CS$202,92,FALSE)),0,(VLOOKUP($A54,'Import OffPeak'!$A$3:CS$99,92,FALSE)-VLOOKUP($A54,'Import OffPeak change'!$A$106:CS$202,92,FALSE)))</f>
        <v>0</v>
      </c>
      <c r="CO54" s="6">
        <f>IF(ISERROR(VLOOKUP($A54,'Import OffPeak'!$A$3:CT$99,93,FALSE)-VLOOKUP($A54,'Import OffPeak change'!$A$106:CT$202,93,FALSE)),0,(VLOOKUP($A54,'Import OffPeak'!$A$3:CT$99,93,FALSE)-VLOOKUP($A54,'Import OffPeak change'!$A$106:CT$202,93,FALSE)))</f>
        <v>0</v>
      </c>
      <c r="CP54" s="6">
        <f>IF(ISERROR(VLOOKUP($A54,'Import OffPeak'!$A$3:CU$99,94,FALSE)-VLOOKUP($A54,'Import OffPeak change'!$A$106:CU$202,94,FALSE)),0,(VLOOKUP($A54,'Import OffPeak'!$A$3:CU$99,94,FALSE)-VLOOKUP($A54,'Import OffPeak change'!$A$106:CU$202,94,FALSE)))</f>
        <v>0</v>
      </c>
      <c r="CQ54" s="6">
        <f>IF(ISERROR(VLOOKUP($A54,'Import OffPeak'!$A$3:CV$99,95,FALSE)-VLOOKUP($A54,'Import OffPeak change'!$A$106:CV$202,95,FALSE)),0,(VLOOKUP($A54,'Import OffPeak'!$A$3:CV$99,95,FALSE)-VLOOKUP($A54,'Import OffPeak change'!$A$106:CV$202,95,FALSE)))</f>
        <v>0</v>
      </c>
      <c r="CR54" s="6">
        <f>IF(ISERROR(VLOOKUP($A54,'Import OffPeak'!$A$3:CW$99,96,FALSE)-VLOOKUP($A54,'Import OffPeak change'!$A$106:CW$202,96,FALSE)),0,(VLOOKUP($A54,'Import OffPeak'!$A$3:CW$99,96,FALSE)-VLOOKUP($A54,'Import OffPeak change'!$A$106:CW$202,96,FALSE)))</f>
        <v>0</v>
      </c>
      <c r="CS54" s="6">
        <f>IF(ISERROR(VLOOKUP($A54,'Import OffPeak'!$A$3:CX$99,97,FALSE)-VLOOKUP($A54,'Import OffPeak change'!$A$106:CX$202,97,FALSE)),0,(VLOOKUP($A54,'Import OffPeak'!$A$3:CX$99,97,FALSE)-VLOOKUP($A54,'Import OffPeak change'!$A$106:CX$202,97,FALSE)))</f>
        <v>0</v>
      </c>
      <c r="CT54" s="6">
        <f>IF(ISERROR(VLOOKUP($A54,'Import OffPeak'!$A$3:CY$99,98,FALSE)-VLOOKUP($A54,'Import OffPeak change'!$A$106:CY$202,98,FALSE)),0,(VLOOKUP($A54,'Import OffPeak'!$A$3:CY$99,98,FALSE)-VLOOKUP($A54,'Import OffPeak change'!$A$106:CY$202,98,FALSE)))</f>
        <v>0</v>
      </c>
      <c r="CU54" s="6">
        <f>IF(ISERROR(VLOOKUP($A54,'Import OffPeak'!$A$3:CZ$99,99,FALSE)-VLOOKUP($A54,'Import OffPeak change'!$A$106:CZ$202,99,FALSE)),0,(VLOOKUP($A54,'Import OffPeak'!$A$3:CZ$99,99,FALSE)-VLOOKUP($A54,'Import OffPeak change'!$A$106:CZ$202,99,FALSE)))</f>
        <v>0</v>
      </c>
      <c r="CV54" s="6">
        <f>IF(ISERROR(VLOOKUP($A54,'Import OffPeak'!$A$3:DA$99,100,FALSE)-VLOOKUP($A54,'Import OffPeak change'!$A$106:DA$202,100,FALSE)),0,(VLOOKUP($A54,'Import OffPeak'!$A$3:DA$99,100,FALSE)-VLOOKUP($A54,'Import OffPeak change'!$A$106:DA$202,100,FALSE)))</f>
        <v>0</v>
      </c>
      <c r="CW54" s="6">
        <f>IF(ISERROR(VLOOKUP($A54,'Import OffPeak'!$A$3:DB$99,101,FALSE)-VLOOKUP($A54,'Import OffPeak change'!$A$106:DB$202,101,FALSE)),0,(VLOOKUP($A54,'Import OffPeak'!$A$3:DB$99,101,FALSE)-VLOOKUP($A54,'Import OffPeak change'!$A$106:DB$202,101,FALSE)))</f>
        <v>0</v>
      </c>
      <c r="CX54" s="6">
        <f>IF(ISERROR(VLOOKUP($A54,'Import OffPeak'!$A$3:DC$99,102,FALSE)-VLOOKUP($A54,'Import OffPeak change'!$A$106:DC$202,102,FALSE)),0,(VLOOKUP($A54,'Import OffPeak'!$A$3:DC$99,102,FALSE)-VLOOKUP($A54,'Import OffPeak change'!$A$106:DC$202,102,FALSE)))</f>
        <v>0</v>
      </c>
      <c r="CY54" s="6">
        <f>IF(ISERROR(VLOOKUP($A54,'Import OffPeak'!$A$3:DD$99,103,FALSE)-VLOOKUP($A54,'Import OffPeak change'!$A$106:DD$202,103,FALSE)),0,(VLOOKUP($A54,'Import OffPeak'!$A$3:DD$99,103,FALSE)-VLOOKUP($A54,'Import OffPeak change'!$A$106:DD$202,103,FALSE)))</f>
        <v>0</v>
      </c>
      <c r="CZ54" s="6">
        <f>IF(ISERROR(VLOOKUP($A54,'Import OffPeak'!$A$3:DE$99,104,FALSE)-VLOOKUP($A54,'Import OffPeak change'!$A$106:DE$202,104,FALSE)),0,(VLOOKUP($A54,'Import OffPeak'!$A$3:DE$99,104,FALSE)-VLOOKUP($A54,'Import OffPeak change'!$A$106:DE$202,104,FALSE)))</f>
        <v>0</v>
      </c>
      <c r="DA54" s="6">
        <f>IF(ISERROR(VLOOKUP($A54,'Import OffPeak'!$A$3:DF$99,105,FALSE)-VLOOKUP($A54,'Import OffPeak change'!$A$106:DF$202,105,FALSE)),0,(VLOOKUP($A54,'Import OffPeak'!$A$3:DF$99,105,FALSE)-VLOOKUP($A54,'Import OffPeak change'!$A$106:DF$202,105,FALSE)))</f>
        <v>0</v>
      </c>
      <c r="DB54" s="6">
        <f>IF(ISERROR(VLOOKUP($A54,'Import OffPeak'!$A$3:DG$99,106,FALSE)-VLOOKUP($A54,'Import OffPeak change'!$A$106:DG$202,106,FALSE)),0,(VLOOKUP($A54,'Import OffPeak'!$A$3:DG$99,106,FALSE)-VLOOKUP($A54,'Import OffPeak change'!$A$106:DG$202,106,FALSE)))</f>
        <v>0</v>
      </c>
      <c r="DC54" s="6">
        <f>IF(ISERROR(VLOOKUP($A54,'Import OffPeak'!$A$3:DH$99,107,FALSE)-VLOOKUP($A54,'Import OffPeak change'!$A$106:DH$202,107,FALSE)),0,(VLOOKUP($A54,'Import OffPeak'!$A$3:DH$99,107,FALSE)-VLOOKUP($A54,'Import OffPeak change'!$A$106:DH$202,107,FALSE)))</f>
        <v>0</v>
      </c>
      <c r="DD54" s="6">
        <f>IF(ISERROR(VLOOKUP($A54,'Import OffPeak'!$A$3:DI$99,108,FALSE)-VLOOKUP($A54,'Import OffPeak change'!$A$106:DI$202,108,FALSE)),0,(VLOOKUP($A54,'Import OffPeak'!$A$3:DI$99,108,FALSE)-VLOOKUP($A54,'Import OffPeak change'!$A$106:DI$202,108,FALSE)))</f>
        <v>0</v>
      </c>
      <c r="DE54" s="6">
        <f>IF(ISERROR(VLOOKUP($A54,'Import OffPeak'!$A$3:DJ$99,109,FALSE)-VLOOKUP($A54,'Import OffPeak change'!$A$106:DJ$202,109,FALSE)),0,(VLOOKUP($A54,'Import OffPeak'!$A$3:DJ$99,109,FALSE)-VLOOKUP($A54,'Import OffPeak change'!$A$106:DJ$202,109,FALSE)))</f>
        <v>0</v>
      </c>
      <c r="DF54" s="6">
        <f>IF(ISERROR(VLOOKUP($A54,'Import OffPeak'!$A$3:DK$99,110,FALSE)-VLOOKUP($A54,'Import OffPeak change'!$A$106:DK$202,110,FALSE)),0,(VLOOKUP($A54,'Import OffPeak'!$A$3:DK$99,110,FALSE)-VLOOKUP($A54,'Import OffPeak change'!$A$106:DK$202,110,FALSE)))</f>
        <v>0</v>
      </c>
      <c r="DG54" s="6">
        <f>IF(ISERROR(VLOOKUP($A54,'Import OffPeak'!$A$3:DL$99,111,FALSE)-VLOOKUP($A54,'Import OffPeak change'!$A$106:DL$202,111,FALSE)),0,(VLOOKUP($A54,'Import OffPeak'!$A$3:DL$99,111,FALSE)-VLOOKUP($A54,'Import OffPeak change'!$A$106:DL$202,111,FALSE)))</f>
        <v>0</v>
      </c>
      <c r="DH54" s="6">
        <f>IF(ISERROR(VLOOKUP($A54,'Import OffPeak'!$A$3:DM$99,112,FALSE)-VLOOKUP($A54,'Import OffPeak change'!$A$106:DM$202,112,FALSE)),0,(VLOOKUP($A54,'Import OffPeak'!$A$3:DM$99,112,FALSE)-VLOOKUP($A54,'Import OffPeak change'!$A$106:DM$202,112,FALSE)))</f>
        <v>0</v>
      </c>
      <c r="DI54" s="6">
        <f>IF(ISERROR(VLOOKUP($A54,'Import OffPeak'!$A$3:DN$99,113,FALSE)-VLOOKUP($A54,'Import OffPeak change'!$A$106:DN$202,113,FALSE)),0,(VLOOKUP($A54,'Import OffPeak'!$A$3:DN$99,113,FALSE)-VLOOKUP($A54,'Import OffPeak change'!$A$106:DN$202,113,FALSE)))</f>
        <v>0</v>
      </c>
      <c r="DJ54" s="6">
        <f>IF(ISERROR(VLOOKUP($A54,'Import OffPeak'!$A$3:DO$99,114,FALSE)-VLOOKUP($A54,'Import OffPeak change'!$A$106:DO$202,114,FALSE)),0,(VLOOKUP($A54,'Import OffPeak'!$A$3:DO$99,114,FALSE)-VLOOKUP($A54,'Import OffPeak change'!$A$106:DO$202,114,FALSE)))</f>
        <v>0</v>
      </c>
      <c r="DK54" s="6">
        <f>IF(ISERROR(VLOOKUP($A54,'Import OffPeak'!$A$3:DP$99,115,FALSE)-VLOOKUP($A54,'Import OffPeak change'!$A$106:DP$202,115,FALSE)),0,(VLOOKUP($A54,'Import OffPeak'!$A$3:DP$99,115,FALSE)-VLOOKUP($A54,'Import OffPeak change'!$A$106:DP$202,115,FALSE)))</f>
        <v>0</v>
      </c>
      <c r="DL54" s="6">
        <f>IF(ISERROR(VLOOKUP($A54,'Import OffPeak'!$A$3:DQ$99,116,FALSE)-VLOOKUP($A54,'Import OffPeak change'!$A$106:DQ$202,116,FALSE)),0,(VLOOKUP($A54,'Import OffPeak'!$A$3:DQ$99,116,FALSE)-VLOOKUP($A54,'Import OffPeak change'!$A$106:DQ$202,116,FALSE)))</f>
        <v>0</v>
      </c>
      <c r="DM54" s="6">
        <f>IF(ISERROR(VLOOKUP($A54,'Import OffPeak'!$A$3:DR$99,117,FALSE)-VLOOKUP($A54,'Import OffPeak change'!$A$106:DR$202,117,FALSE)),0,(VLOOKUP($A54,'Import OffPeak'!$A$3:DR$99,117,FALSE)-VLOOKUP($A54,'Import OffPeak change'!$A$106:DR$202,117,FALSE)))</f>
        <v>0</v>
      </c>
      <c r="DN54" s="6">
        <f>IF(ISERROR(VLOOKUP($A54,'Import OffPeak'!$A$3:DS$99,118,FALSE)-VLOOKUP($A54,'Import OffPeak change'!$A$106:DS$202,118,FALSE)),0,(VLOOKUP($A54,'Import OffPeak'!$A$3:DS$99,118,FALSE)-VLOOKUP($A54,'Import OffPeak change'!$A$106:DS$202,118,FALSE)))</f>
        <v>0</v>
      </c>
      <c r="DO54" s="6">
        <f>IF(ISERROR(VLOOKUP($A54,'Import OffPeak'!$A$3:DT$99,119,FALSE)-VLOOKUP($A54,'Import OffPeak change'!$A$106:DT$202,119,FALSE)),0,(VLOOKUP($A54,'Import OffPeak'!$A$3:DT$99,119,FALSE)-VLOOKUP($A54,'Import OffPeak change'!$A$106:DT$202,119,FALSE)))</f>
        <v>0</v>
      </c>
      <c r="DP54" s="6">
        <f>IF(ISERROR(VLOOKUP($A54,'Import OffPeak'!$A$3:DU$99,120,FALSE)-VLOOKUP($A54,'Import OffPeak change'!$A$106:DU$202,120,FALSE)),0,(VLOOKUP($A54,'Import OffPeak'!$A$3:DU$99,120,FALSE)-VLOOKUP($A54,'Import OffPeak change'!$A$106:DU$202,120,FALSE)))</f>
        <v>0</v>
      </c>
      <c r="DQ54" s="6">
        <f>IF(ISERROR(VLOOKUP($A54,'Import OffPeak'!$A$3:DV$99,121,FALSE)-VLOOKUP($A54,'Import OffPeak change'!$A$106:DV$202,121,FALSE)),0,(VLOOKUP($A54,'Import OffPeak'!$A$3:DV$99,121,FALSE)-VLOOKUP($A54,'Import OffPeak change'!$A$106:DV$202,121,FALSE)))</f>
        <v>0</v>
      </c>
      <c r="DR54" s="6">
        <f>IF(ISERROR(VLOOKUP($A54,'Import OffPeak'!$A$3:DW$99,122,FALSE)-VLOOKUP($A54,'Import OffPeak change'!$A$106:DW$202,122,FALSE)),0,(VLOOKUP($A54,'Import OffPeak'!$A$3:DW$99,122,FALSE)-VLOOKUP($A54,'Import OffPeak change'!$A$106:DW$202,122,FALSE)))</f>
        <v>0</v>
      </c>
      <c r="DS54" s="6">
        <f>IF(ISERROR(VLOOKUP($A54,'Import OffPeak'!$A$3:DX$99,123,FALSE)-VLOOKUP($A54,'Import OffPeak change'!$A$106:DX$202,123,FALSE)),0,(VLOOKUP($A54,'Import OffPeak'!$A$3:DX$99,123,FALSE)-VLOOKUP($A54,'Import OffPeak change'!$A$106:DX$202,123,FALSE)))</f>
        <v>0</v>
      </c>
      <c r="DT54" s="6">
        <f>IF(ISERROR(VLOOKUP($A54,'Import OffPeak'!$A$3:DY$99,124,FALSE)-VLOOKUP($A54,'Import OffPeak change'!$A$106:DY$202,124,FALSE)),0,(VLOOKUP($A54,'Import OffPeak'!$A$3:DY$99,124,FALSE)-VLOOKUP($A54,'Import OffPeak change'!$A$106:DY$202,124,FALSE)))</f>
        <v>0</v>
      </c>
      <c r="DU54" s="6">
        <f>IF(ISERROR(VLOOKUP($A54,'Import OffPeak'!$A$3:DZ$99,125,FALSE)-VLOOKUP($A54,'Import OffPeak change'!$A$106:DZ$202,125,FALSE)),0,(VLOOKUP($A54,'Import OffPeak'!$A$3:DZ$99,125,FALSE)-VLOOKUP($A54,'Import OffPeak change'!$A$106:DZ$202,125,FALSE)))</f>
        <v>0</v>
      </c>
      <c r="DV54" s="6">
        <f>IF(ISERROR(VLOOKUP($A54,'Import OffPeak'!$A$3:EA$99,126,FALSE)-VLOOKUP($A54,'Import OffPeak change'!$A$106:EA$202,126,FALSE)),0,(VLOOKUP($A54,'Import OffPeak'!$A$3:EA$99,126,FALSE)-VLOOKUP($A54,'Import OffPeak change'!$A$106:EA$202,126,FALSE)))</f>
        <v>0</v>
      </c>
      <c r="DW54" s="6">
        <f>IF(ISERROR(VLOOKUP($A54,'Import OffPeak'!$A$3:EB$99,127,FALSE)-VLOOKUP($A54,'Import OffPeak change'!$A$106:EB$202,127,FALSE)),0,(VLOOKUP($A54,'Import OffPeak'!$A$3:EB$99,127,FALSE)-VLOOKUP($A54,'Import OffPeak change'!$A$106:EB$202,127,FALSE)))</f>
        <v>0</v>
      </c>
      <c r="DX54" s="6">
        <f>IF(ISERROR(VLOOKUP($A54,'Import OffPeak'!$A$3:EC$99,128,FALSE)-VLOOKUP($A54,'Import OffPeak change'!$A$106:EC$202,128,FALSE)),0,(VLOOKUP($A54,'Import OffPeak'!$A$3:EC$99,128,FALSE)-VLOOKUP($A54,'Import OffPeak change'!$A$106:EC$202,128,FALSE)))</f>
        <v>0</v>
      </c>
      <c r="DY54" s="6">
        <f>IF(ISERROR(VLOOKUP($A54,'Import OffPeak'!$A$3:ED$99,129,FALSE)-VLOOKUP($A54,'Import OffPeak change'!$A$106:ED$202,129,FALSE)),0,(VLOOKUP($A54,'Import OffPeak'!$A$3:ED$99,129,FALSE)-VLOOKUP($A54,'Import OffPeak change'!$A$106:ED$202,129,FALSE)))</f>
        <v>0</v>
      </c>
      <c r="DZ54" s="6">
        <f>IF(ISERROR(VLOOKUP($A54,'Import OffPeak'!$A$3:EE$99,130,FALSE)-VLOOKUP($A54,'Import OffPeak change'!$A$106:EE$202,130,FALSE)),0,(VLOOKUP($A54,'Import OffPeak'!$A$3:EE$99,130,FALSE)-VLOOKUP($A54,'Import OffPeak change'!$A$106:EE$202,130,FALSE)))</f>
        <v>0</v>
      </c>
      <c r="EA54" s="6">
        <f>IF(ISERROR(VLOOKUP($A54,'Import OffPeak'!$A$3:EF$99,131,FALSE)-VLOOKUP($A54,'Import OffPeak change'!$A$106:EF$202,131,FALSE)),0,(VLOOKUP($A54,'Import OffPeak'!$A$3:EF$99,131,FALSE)-VLOOKUP($A54,'Import OffPeak change'!$A$106:EF$202,131,FALSE)))</f>
        <v>0</v>
      </c>
      <c r="EB54" s="6">
        <f>IF(ISERROR(VLOOKUP($A54,'Import OffPeak'!$A$3:EG$99,132,FALSE)-VLOOKUP($A54,'Import OffPeak change'!$A$106:EG$202,132,FALSE)),0,(VLOOKUP($A54,'Import OffPeak'!$A$3:EG$99,132,FALSE)-VLOOKUP($A54,'Import OffPeak change'!$A$106:EG$202,132,FALSE)))</f>
        <v>0</v>
      </c>
      <c r="EC54" s="6">
        <f>IF(ISERROR(VLOOKUP($A54,'Import OffPeak'!$A$3:EH$99,133,FALSE)-VLOOKUP($A54,'Import OffPeak change'!$A$106:EH$202,133,FALSE)),0,(VLOOKUP($A54,'Import OffPeak'!$A$3:EH$99,133,FALSE)-VLOOKUP($A54,'Import OffPeak change'!$A$106:EH$202,133,FALSE)))</f>
        <v>0</v>
      </c>
      <c r="ED54" s="6">
        <f>IF(ISERROR(VLOOKUP($A54,'Import OffPeak'!$A$3:EI$99,134,FALSE)-VLOOKUP($A54,'Import OffPeak change'!$A$106:EI$202,134,FALSE)),0,(VLOOKUP($A54,'Import OffPeak'!$A$3:EI$99,134,FALSE)-VLOOKUP($A54,'Import OffPeak change'!$A$106:EI$202,134,FALSE)))</f>
        <v>0</v>
      </c>
      <c r="EE54" s="6">
        <f>IF(ISERROR(VLOOKUP($A54,'Import OffPeak'!$A$3:EJ$99,135,FALSE)-VLOOKUP($A54,'Import OffPeak change'!$A$106:EJ$202,135,FALSE)),0,(VLOOKUP($A54,'Import OffPeak'!$A$3:EJ$99,135,FALSE)-VLOOKUP($A54,'Import OffPeak change'!$A$106:EJ$202,135,FALSE)))</f>
        <v>0</v>
      </c>
      <c r="EF54" s="6">
        <f>IF(ISERROR(VLOOKUP($A54,'Import OffPeak'!$A$3:EK$99,136,FALSE)-VLOOKUP($A54,'Import OffPeak change'!$A$106:EK$202,136,FALSE)),0,(VLOOKUP($A54,'Import OffPeak'!$A$3:EK$99,136,FALSE)-VLOOKUP($A54,'Import OffPeak change'!$A$106:EK$202,136,FALSE)))</f>
        <v>0</v>
      </c>
      <c r="EG54" s="6">
        <f>IF(ISERROR(VLOOKUP($A54,'Import OffPeak'!$A$3:EL$99,137,FALSE)-VLOOKUP($A54,'Import OffPeak change'!$A$106:EL$202,137,FALSE)),0,(VLOOKUP($A54,'Import OffPeak'!$A$3:EL$99,137,FALSE)-VLOOKUP($A54,'Import OffPeak change'!$A$106:EL$202,137,FALSE)))</f>
        <v>0</v>
      </c>
      <c r="EH54" s="6">
        <f>IF(ISERROR(VLOOKUP($A54,'Import OffPeak'!$A$3:EM$99,138,FALSE)-VLOOKUP($A54,'Import OffPeak change'!$A$106:EM$202,138,FALSE)),0,(VLOOKUP($A54,'Import OffPeak'!$A$3:EM$99,138,FALSE)-VLOOKUP($A54,'Import OffPeak change'!$A$106:EM$202,138,FALSE)))</f>
        <v>0</v>
      </c>
      <c r="EI54" s="6">
        <f>IF(ISERROR(VLOOKUP($A54,'Import OffPeak'!$A$3:EN$99,139,FALSE)-VLOOKUP($A54,'Import OffPeak change'!$A$106:EN$202,139,FALSE)),0,(VLOOKUP($A54,'Import OffPeak'!$A$3:EN$99,139,FALSE)-VLOOKUP($A54,'Import OffPeak change'!$A$106:EN$202,139,FALSE)))</f>
        <v>0</v>
      </c>
      <c r="EJ54" s="6">
        <f>IF(ISERROR(VLOOKUP($A54,'Import OffPeak'!$A$3:EO$99,140,FALSE)-VLOOKUP($A54,'Import OffPeak change'!$A$106:EO$202,140,FALSE)),0,(VLOOKUP($A54,'Import OffPeak'!$A$3:EO$99,140,FALSE)-VLOOKUP($A54,'Import OffPeak change'!$A$106:EO$202,140,FALSE)))</f>
        <v>0</v>
      </c>
      <c r="EK54" s="6">
        <f>IF(ISERROR(VLOOKUP($A54,'Import OffPeak'!$A$3:EP$99,141,FALSE)-VLOOKUP($A54,'Import OffPeak change'!$A$106:EP$202,141,FALSE)),0,(VLOOKUP($A54,'Import OffPeak'!$A$3:EP$99,141,FALSE)-VLOOKUP($A54,'Import OffPeak change'!$A$106:EP$202,141,FALSE)))</f>
        <v>0</v>
      </c>
      <c r="EL54" s="6">
        <f>IF(ISERROR(VLOOKUP($A54,'Import OffPeak'!$A$3:EQ$99,142,FALSE)-VLOOKUP($A54,'Import OffPeak change'!$A$106:EQ$202,142,FALSE)),0,(VLOOKUP($A54,'Import OffPeak'!$A$3:EQ$99,142,FALSE)-VLOOKUP($A54,'Import OffPeak change'!$A$106:EQ$202,142,FALSE)))</f>
        <v>0</v>
      </c>
      <c r="EM54" s="6">
        <f>IF(ISERROR(VLOOKUP($A54,'Import OffPeak'!$A$3:ER$99,143,FALSE)-VLOOKUP($A54,'Import OffPeak change'!$A$106:ER$202,143,FALSE)),0,(VLOOKUP($A54,'Import OffPeak'!$A$3:ER$99,143,FALSE)-VLOOKUP($A54,'Import OffPeak change'!$A$106:ER$202,143,FALSE)))</f>
        <v>0</v>
      </c>
      <c r="EN54" s="6">
        <f>IF(ISERROR(VLOOKUP($A54,'Import OffPeak'!$A$3:ES$99,144,FALSE)-VLOOKUP($A54,'Import OffPeak change'!$A$106:ES$202,144,FALSE)),0,(VLOOKUP($A54,'Import OffPeak'!$A$3:ES$99,144,FALSE)-VLOOKUP($A54,'Import OffPeak change'!$A$106:ES$202,144,FALSE)))</f>
        <v>0</v>
      </c>
      <c r="EO54" s="6">
        <f>IF(ISERROR(VLOOKUP($A54,'Import OffPeak'!$A$3:ET$99,145,FALSE)-VLOOKUP($A54,'Import OffPeak change'!$A$106:ET$202,145,FALSE)),0,(VLOOKUP($A54,'Import OffPeak'!$A$3:ET$99,145,FALSE)-VLOOKUP($A54,'Import OffPeak change'!$A$106:ET$202,145,FALSE)))</f>
        <v>0</v>
      </c>
      <c r="EP54" s="6">
        <f>IF(ISERROR(VLOOKUP($A54,'Import OffPeak'!$A$3:EU$99,146,FALSE)-VLOOKUP($A54,'Import OffPeak change'!$A$106:EU$202,146,FALSE)),0,(VLOOKUP($A54,'Import OffPeak'!$A$3:EU$99,146,FALSE)-VLOOKUP($A54,'Import OffPeak change'!$A$106:EU$202,146,FALSE)))</f>
        <v>0</v>
      </c>
      <c r="EQ54" s="6">
        <f>IF(ISERROR(VLOOKUP($A54,'Import OffPeak'!$A$3:EV$99,147,FALSE)-VLOOKUP($A54,'Import OffPeak change'!$A$106:EV$202,147,FALSE)),0,(VLOOKUP($A54,'Import OffPeak'!$A$3:EV$99,147,FALSE)-VLOOKUP($A54,'Import OffPeak change'!$A$106:EV$202,147,FALSE)))</f>
        <v>0</v>
      </c>
      <c r="ER54" s="6">
        <f>IF(ISERROR(VLOOKUP($A54,'Import OffPeak'!$A$3:EW$99,148,FALSE)-VLOOKUP($A54,'Import OffPeak change'!$A$106:EW$202,148,FALSE)),0,(VLOOKUP($A54,'Import OffPeak'!$A$3:EW$99,148,FALSE)-VLOOKUP($A54,'Import OffPeak change'!$A$106:EW$202,148,FALSE)))</f>
        <v>0</v>
      </c>
      <c r="ES54" s="6">
        <f>IF(ISERROR(VLOOKUP($A54,'Import OffPeak'!$A$3:EX$99,149,FALSE)-VLOOKUP($A54,'Import OffPeak change'!$A$106:EX$202,149,FALSE)),0,(VLOOKUP($A54,'Import OffPeak'!$A$3:EX$99,149,FALSE)-VLOOKUP($A54,'Import OffPeak change'!$A$106:EX$202,149,FALSE)))</f>
        <v>0</v>
      </c>
      <c r="ET54" s="6">
        <f>IF(ISERROR(VLOOKUP($A54,'Import OffPeak'!$A$3:EY$99,150,FALSE)-VLOOKUP($A54,'Import OffPeak change'!$A$106:EY$202,150,FALSE)),0,(VLOOKUP($A54,'Import OffPeak'!$A$3:EY$99,150,FALSE)-VLOOKUP($A54,'Import OffPeak change'!$A$106:EY$202,150,FALSE)))</f>
        <v>0</v>
      </c>
      <c r="EU54" s="6">
        <f>IF(ISERROR(VLOOKUP($A54,'Import OffPeak'!$A$3:EZ$99,151,FALSE)-VLOOKUP($A54,'Import OffPeak change'!$A$106:EZ$202,151,FALSE)),0,(VLOOKUP($A54,'Import OffPeak'!$A$3:EZ$99,151,FALSE)-VLOOKUP($A54,'Import OffPeak change'!$A$106:EZ$202,151,FALSE)))</f>
        <v>0</v>
      </c>
      <c r="EV54" s="6">
        <f>IF(ISERROR(VLOOKUP($A54,'Import OffPeak'!$A$3:FA$99,152,FALSE)-VLOOKUP($A54,'Import OffPeak change'!$A$106:FA$202,152,FALSE)),0,(VLOOKUP($A54,'Import OffPeak'!$A$3:FA$99,152,FALSE)-VLOOKUP($A54,'Import OffPeak change'!$A$106:FA$202,152,FALSE)))</f>
        <v>0</v>
      </c>
      <c r="EW54" s="6">
        <f>IF(ISERROR(VLOOKUP($A54,'Import OffPeak'!$A$3:FB$99,153,FALSE)-VLOOKUP($A54,'Import OffPeak change'!$A$106:FB$202,153,FALSE)),0,(VLOOKUP($A54,'Import OffPeak'!$A$3:FB$99,153,FALSE)-VLOOKUP($A54,'Import OffPeak change'!$A$106:FB$202,153,FALSE)))</f>
        <v>0</v>
      </c>
      <c r="EX54" s="6">
        <f>IF(ISERROR(VLOOKUP($A54,'Import OffPeak'!$A$3:FC$99,154,FALSE)-VLOOKUP($A54,'Import OffPeak change'!$A$106:FC$202,154,FALSE)),0,(VLOOKUP($A54,'Import OffPeak'!$A$3:FC$99,154,FALSE)-VLOOKUP($A54,'Import OffPeak change'!$A$106:FC$202,154,FALSE)))</f>
        <v>0</v>
      </c>
      <c r="EY54" s="6">
        <f>IF(ISERROR(VLOOKUP($A54,'Import OffPeak'!$A$3:FD$99,155,FALSE)-VLOOKUP($A54,'Import OffPeak change'!$A$106:FD$202,155,FALSE)),0,(VLOOKUP($A54,'Import OffPeak'!$A$3:FD$99,155,FALSE)-VLOOKUP($A54,'Import OffPeak change'!$A$106:FD$202,155,FALSE)))</f>
        <v>0</v>
      </c>
      <c r="EZ54" s="6">
        <f>IF(ISERROR(VLOOKUP($A54,'Import OffPeak'!$A$3:FE$99,156,FALSE)-VLOOKUP($A54,'Import OffPeak change'!$A$106:FE$202,156,FALSE)),0,(VLOOKUP($A54,'Import OffPeak'!$A$3:FE$99,156,FALSE)-VLOOKUP($A54,'Import OffPeak change'!$A$106:FE$202,156,FALSE)))</f>
        <v>0</v>
      </c>
      <c r="FA54" s="6">
        <f>IF(ISERROR(VLOOKUP($A54,'Import OffPeak'!$A$3:FF$99,157,FALSE)-VLOOKUP($A54,'Import OffPeak change'!$A$106:FF$202,157,FALSE)),0,(VLOOKUP($A54,'Import OffPeak'!$A$3:FF$99,157,FALSE)-VLOOKUP($A54,'Import OffPeak change'!$A$106:FF$202,157,FALSE)))</f>
        <v>0</v>
      </c>
      <c r="FB54" s="6">
        <f>IF(ISERROR(VLOOKUP($A54,'Import OffPeak'!$A$3:FG$99,158,FALSE)-VLOOKUP($A54,'Import OffPeak change'!$A$106:FG$202,158,FALSE)),0,(VLOOKUP($A54,'Import OffPeak'!$A$3:FG$99,158,FALSE)-VLOOKUP($A54,'Import OffPeak change'!$A$106:FG$202,158,FALSE)))</f>
        <v>0</v>
      </c>
      <c r="FC54" s="6">
        <f>IF(ISERROR(VLOOKUP($A54,'Import OffPeak'!$A$3:FH$99,159,FALSE)-VLOOKUP($A54,'Import OffPeak change'!$A$106:FH$202,159,FALSE)),0,(VLOOKUP($A54,'Import OffPeak'!$A$3:FH$99,159,FALSE)-VLOOKUP($A54,'Import OffPeak change'!$A$106:FH$202,159,FALSE)))</f>
        <v>0</v>
      </c>
      <c r="FD54" s="6">
        <f>IF(ISERROR(VLOOKUP($A54,'Import OffPeak'!$A$3:FI$99,160,FALSE)-VLOOKUP($A54,'Import OffPeak change'!$A$106:FI$202,160,FALSE)),0,(VLOOKUP($A54,'Import OffPeak'!$A$3:FI$99,160,FALSE)-VLOOKUP($A54,'Import OffPeak change'!$A$106:FI$202,160,FALSE)))</f>
        <v>0</v>
      </c>
      <c r="FE54" s="6">
        <f>IF(ISERROR(VLOOKUP($A54,'Import OffPeak'!$A$3:FJ$99,161,FALSE)-VLOOKUP($A54,'Import OffPeak change'!$A$106:FJ$202,161,FALSE)),0,(VLOOKUP($A54,'Import OffPeak'!$A$3:FJ$99,161,FALSE)-VLOOKUP($A54,'Import OffPeak change'!$A$106:FJ$202,161,FALSE)))</f>
        <v>0</v>
      </c>
      <c r="FF54" s="6">
        <f>IF(ISERROR(VLOOKUP($A54,'Import OffPeak'!$A$3:FK$99,162,FALSE)-VLOOKUP($A54,'Import OffPeak change'!$A$106:FK$202,162,FALSE)),0,(VLOOKUP($A54,'Import OffPeak'!$A$3:FK$99,162,FALSE)-VLOOKUP($A54,'Import OffPeak change'!$A$106:FK$202,162,FALSE)))</f>
        <v>0</v>
      </c>
      <c r="FG54" s="6">
        <f>IF(ISERROR(VLOOKUP($A54,'Import OffPeak'!$A$3:FL$99,163,FALSE)-VLOOKUP($A54,'Import OffPeak change'!$A$106:FL$202,163,FALSE)),0,(VLOOKUP($A54,'Import OffPeak'!$A$3:FL$99,163,FALSE)-VLOOKUP($A54,'Import OffPeak change'!$A$106:FL$202,163,FALSE)))</f>
        <v>0</v>
      </c>
      <c r="FH54" s="6">
        <f>IF(ISERROR(VLOOKUP($A54,'Import OffPeak'!$A$3:FM$99,164,FALSE)-VLOOKUP($A54,'Import OffPeak change'!$A$106:FM$202,164,FALSE)),0,(VLOOKUP($A54,'Import OffPeak'!$A$3:FM$99,164,FALSE)-VLOOKUP($A54,'Import OffPeak change'!$A$106:FM$202,164,FALSE)))</f>
        <v>0</v>
      </c>
      <c r="FI54" s="6">
        <f>IF(ISERROR(VLOOKUP($A54,'Import OffPeak'!$A$3:FN$99,165,FALSE)-VLOOKUP($A54,'Import OffPeak change'!$A$106:FN$202,165,FALSE)),0,(VLOOKUP($A54,'Import OffPeak'!$A$3:FN$99,165,FALSE)-VLOOKUP($A54,'Import OffPeak change'!$A$106:FN$202,165,FALSE)))</f>
        <v>0</v>
      </c>
      <c r="FJ54" s="6">
        <f>IF(ISERROR(VLOOKUP($A54,'Import OffPeak'!$A$3:FO$99,166,FALSE)-VLOOKUP($A54,'Import OffPeak change'!$A$106:FO$202,166,FALSE)),0,(VLOOKUP($A54,'Import OffPeak'!$A$3:FO$99,166,FALSE)-VLOOKUP($A54,'Import OffPeak change'!$A$106:FO$202,166,FALSE)))</f>
        <v>0</v>
      </c>
      <c r="FK54" s="6">
        <f>IF(ISERROR(VLOOKUP($A54,'Import OffPeak'!$A$3:FP$99,167,FALSE)-VLOOKUP($A54,'Import OffPeak change'!$A$106:FP$202,167,FALSE)),0,(VLOOKUP($A54,'Import OffPeak'!$A$3:FP$99,167,FALSE)-VLOOKUP($A54,'Import OffPeak change'!$A$106:FP$202,167,FALSE)))</f>
        <v>0</v>
      </c>
      <c r="FL54" s="6">
        <f>IF(ISERROR(VLOOKUP($A54,'Import OffPeak'!$A$3:FQ$99,168,FALSE)-VLOOKUP($A54,'Import OffPeak change'!$A$106:FQ$202,168,FALSE)),0,(VLOOKUP($A54,'Import OffPeak'!$A$3:FQ$99,168,FALSE)-VLOOKUP($A54,'Import OffPeak change'!$A$106:FQ$202,168,FALSE)))</f>
        <v>0</v>
      </c>
      <c r="FM54" s="6">
        <f>IF(ISERROR(VLOOKUP($A54,'Import OffPeak'!$A$3:FR$99,169,FALSE)-VLOOKUP($A54,'Import OffPeak change'!$A$106:FR$202,169,FALSE)),0,(VLOOKUP($A54,'Import OffPeak'!$A$3:FR$99,169,FALSE)-VLOOKUP($A54,'Import OffPeak change'!$A$106:FR$202,169,FALSE)))</f>
        <v>0</v>
      </c>
      <c r="FN54" s="6">
        <f>IF(ISERROR(VLOOKUP($A54,'Import OffPeak'!$A$3:FS$99,170,FALSE)-VLOOKUP($A54,'Import OffPeak change'!$A$106:FS$202,170,FALSE)),0,(VLOOKUP($A54,'Import OffPeak'!$A$3:FS$99,170,FALSE)-VLOOKUP($A54,'Import OffPeak change'!$A$106:FS$202,170,FALSE)))</f>
        <v>0</v>
      </c>
      <c r="FO54" s="6">
        <f>IF(ISERROR(VLOOKUP($A54,'Import OffPeak'!$A$3:FT$99,171,FALSE)-VLOOKUP($A54,'Import OffPeak change'!$A$106:FT$202,171,FALSE)),0,(VLOOKUP($A54,'Import OffPeak'!$A$3:FT$99,171,FALSE)-VLOOKUP($A54,'Import OffPeak change'!$A$106:FT$202,171,FALSE)))</f>
        <v>0</v>
      </c>
      <c r="FP54" s="6">
        <f>IF(ISERROR(VLOOKUP($A54,'Import OffPeak'!$A$3:FU$99,172,FALSE)-VLOOKUP($A54,'Import OffPeak change'!$A$106:FU$202,172,FALSE)),0,(VLOOKUP($A54,'Import OffPeak'!$A$3:FU$99,172,FALSE)-VLOOKUP($A54,'Import OffPeak change'!$A$106:FU$202,172,FALSE)))</f>
        <v>0</v>
      </c>
      <c r="FQ54" s="6">
        <f>IF(ISERROR(VLOOKUP($A54,'Import OffPeak'!$A$3:FV$99,173,FALSE)-VLOOKUP($A54,'Import OffPeak change'!$A$106:FV$202,173,FALSE)),0,(VLOOKUP($A54,'Import OffPeak'!$A$3:FV$99,173,FALSE)-VLOOKUP($A54,'Import OffPeak change'!$A$106:FV$202,173,FALSE)))</f>
        <v>0</v>
      </c>
      <c r="FR54" s="6">
        <f>IF(ISERROR(VLOOKUP($A54,'Import OffPeak'!$A$3:FW$99,174,FALSE)-VLOOKUP($A54,'Import OffPeak change'!$A$106:FW$202,174,FALSE)),0,(VLOOKUP($A54,'Import OffPeak'!$A$3:FW$99,174,FALSE)-VLOOKUP($A54,'Import OffPeak change'!$A$106:FW$202,174,FALSE)))</f>
        <v>0</v>
      </c>
      <c r="FS54" s="6">
        <f>IF(ISERROR(VLOOKUP($A54,'Import OffPeak'!$A$3:FX$99,175,FALSE)-VLOOKUP($A54,'Import OffPeak change'!$A$106:FX$202,175,FALSE)),0,(VLOOKUP($A54,'Import OffPeak'!$A$3:FX$99,175,FALSE)-VLOOKUP($A54,'Import OffPeak change'!$A$106:FX$202,175,FALSE)))</f>
        <v>0</v>
      </c>
      <c r="FT54" s="6">
        <f>IF(ISERROR(VLOOKUP($A54,'Import OffPeak'!$A$3:FY$99,176,FALSE)-VLOOKUP($A54,'Import OffPeak change'!$A$106:FY$202,176,FALSE)),0,(VLOOKUP($A54,'Import OffPeak'!$A$3:FY$99,176,FALSE)-VLOOKUP($A54,'Import OffPeak change'!$A$106:FY$202,176,FALSE)))</f>
        <v>0</v>
      </c>
      <c r="FU54" s="6">
        <f>IF(ISERROR(VLOOKUP($A54,'Import OffPeak'!$A$3:FZ$99,177,FALSE)-VLOOKUP($A54,'Import OffPeak change'!$A$106:FZ$202,177,FALSE)),0,(VLOOKUP($A54,'Import OffPeak'!$A$3:FZ$99,177,FALSE)-VLOOKUP($A54,'Import OffPeak change'!$A$106:FZ$202,177,FALSE)))</f>
        <v>0</v>
      </c>
      <c r="FV54" s="6">
        <f>IF(ISERROR(VLOOKUP($A54,'Import OffPeak'!$A$3:GA$99,178,FALSE)-VLOOKUP($A54,'Import OffPeak change'!$A$106:GA$202,178,FALSE)),0,(VLOOKUP($A54,'Import OffPeak'!$A$3:GA$99,178,FALSE)-VLOOKUP($A54,'Import OffPeak change'!$A$106:GA$202,178,FALSE)))</f>
        <v>0</v>
      </c>
      <c r="FW54" s="6">
        <f>IF(ISERROR(VLOOKUP($A54,'Import OffPeak'!$A$3:GB$99,179,FALSE)-VLOOKUP($A54,'Import OffPeak change'!$A$106:GB$202,179,FALSE)),0,(VLOOKUP($A54,'Import OffPeak'!$A$3:GB$99,179,FALSE)-VLOOKUP($A54,'Import OffPeak change'!$A$106:GB$202,179,FALSE)))</f>
        <v>0</v>
      </c>
      <c r="FX54" s="6">
        <f>IF(ISERROR(VLOOKUP($A54,'Import OffPeak'!$A$3:GC$99,180,FALSE)-VLOOKUP($A54,'Import OffPeak change'!$A$106:GC$202,180,FALSE)),0,(VLOOKUP($A54,'Import OffPeak'!$A$3:GC$99,180,FALSE)-VLOOKUP($A54,'Import OffPeak change'!$A$106:GC$202,180,FALSE)))</f>
        <v>0</v>
      </c>
      <c r="FY54" s="6">
        <f>IF(ISERROR(VLOOKUP($A54,'Import OffPeak'!$A$3:GD$99,181,FALSE)-VLOOKUP($A54,'Import OffPeak change'!$A$106:GD$202,181,FALSE)),0,(VLOOKUP($A54,'Import OffPeak'!$A$3:GD$99,181,FALSE)-VLOOKUP($A54,'Import OffPeak change'!$A$106:GD$202,181,FALSE)))</f>
        <v>0</v>
      </c>
      <c r="FZ54" s="6">
        <f>IF(ISERROR(VLOOKUP($A54,'Import OffPeak'!$A$3:GE$99,182,FALSE)-VLOOKUP($A54,'Import OffPeak change'!$A$106:GE$202,182,FALSE)),0,(VLOOKUP($A54,'Import OffPeak'!$A$3:GE$99,182,FALSE)-VLOOKUP($A54,'Import OffPeak change'!$A$106:GE$202,182,FALSE)))</f>
        <v>0</v>
      </c>
      <c r="GA54" s="6">
        <f>IF(ISERROR(VLOOKUP($A54,'Import OffPeak'!$A$3:GF$99,183,FALSE)-VLOOKUP($A54,'Import OffPeak change'!$A$106:GF$202,183,FALSE)),0,(VLOOKUP($A54,'Import OffPeak'!$A$3:GF$99,183,FALSE)-VLOOKUP($A54,'Import OffPeak change'!$A$106:GF$202,183,FALSE)))</f>
        <v>0</v>
      </c>
      <c r="GB54" s="6">
        <f>IF(ISERROR(VLOOKUP($A54,'Import OffPeak'!$A$3:GG$99,184,FALSE)-VLOOKUP($A54,'Import OffPeak change'!$A$106:GG$202,184,FALSE)),0,(VLOOKUP($A54,'Import OffPeak'!$A$3:GG$99,184,FALSE)-VLOOKUP($A54,'Import OffPeak change'!$A$106:GG$202,184,FALSE)))</f>
        <v>0</v>
      </c>
      <c r="GC54" s="6">
        <f>IF(ISERROR(VLOOKUP($A54,'Import OffPeak'!$A$3:GH$99,185,FALSE)-VLOOKUP($A54,'Import OffPeak change'!$A$106:GH$202,185,FALSE)),0,(VLOOKUP($A54,'Import OffPeak'!$A$3:GH$99,185,FALSE)-VLOOKUP($A54,'Import OffPeak change'!$A$106:GH$202,185,FALSE)))</f>
        <v>0</v>
      </c>
      <c r="GD54" s="6">
        <f>IF(ISERROR(VLOOKUP($A54,'Import OffPeak'!$A$3:GI$99,186,FALSE)-VLOOKUP($A54,'Import OffPeak change'!$A$106:GI$202,186,FALSE)),0,(VLOOKUP($A54,'Import OffPeak'!$A$3:GI$99,186,FALSE)-VLOOKUP($A54,'Import OffPeak change'!$A$106:GI$202,186,FALSE)))</f>
        <v>0</v>
      </c>
      <c r="GE54" s="6">
        <f>IF(ISERROR(VLOOKUP($A54,'Import OffPeak'!$A$3:GJ$99,187,FALSE)-VLOOKUP($A54,'Import OffPeak change'!$A$106:GJ$202,187,FALSE)),0,(VLOOKUP($A54,'Import OffPeak'!$A$3:GJ$99,187,FALSE)-VLOOKUP($A54,'Import OffPeak change'!$A$106:GJ$202,187,FALSE)))</f>
        <v>0</v>
      </c>
      <c r="GF54" s="6">
        <f>IF(ISERROR(VLOOKUP($A54,'Import OffPeak'!$A$3:GK$99,188,FALSE)-VLOOKUP($A54,'Import OffPeak change'!$A$106:GK$202,188,FALSE)),0,(VLOOKUP($A54,'Import OffPeak'!$A$3:GK$99,188,FALSE)-VLOOKUP($A54,'Import OffPeak change'!$A$106:GK$202,188,FALSE)))</f>
        <v>0</v>
      </c>
      <c r="GG54" s="6">
        <f>IF(ISERROR(VLOOKUP($A54,'Import OffPeak'!$A$3:GL$99,189,FALSE)-VLOOKUP($A54,'Import OffPeak change'!$A$106:GL$202,189,FALSE)),0,(VLOOKUP($A54,'Import OffPeak'!$A$3:GL$99,189,FALSE)-VLOOKUP($A54,'Import OffPeak change'!$A$106:GL$202,189,FALSE)))</f>
        <v>0</v>
      </c>
      <c r="GH54" s="6">
        <f>IF(ISERROR(VLOOKUP($A54,'Import OffPeak'!$A$3:GM$99,190,FALSE)-VLOOKUP($A54,'Import OffPeak change'!$A$106:GM$202,190,FALSE)),0,(VLOOKUP($A54,'Import OffPeak'!$A$3:GM$99,190,FALSE)-VLOOKUP($A54,'Import OffPeak change'!$A$106:GM$202,190,FALSE)))</f>
        <v>0</v>
      </c>
      <c r="GI54" s="6">
        <f>IF(ISERROR(VLOOKUP($A54,'Import OffPeak'!$A$3:GN$99,191,FALSE)-VLOOKUP($A54,'Import OffPeak change'!$A$106:GN$202,191,FALSE)),0,(VLOOKUP($A54,'Import OffPeak'!$A$3:GN$99,191,FALSE)-VLOOKUP($A54,'Import OffPeak change'!$A$106:GN$202,191,FALSE)))</f>
        <v>0</v>
      </c>
      <c r="GJ54" s="6">
        <f>IF(ISERROR(VLOOKUP($A54,'Import OffPeak'!$A$3:GO$99,192,FALSE)-VLOOKUP($A54,'Import OffPeak change'!$A$106:GO$202,192,FALSE)),0,(VLOOKUP($A54,'Import OffPeak'!$A$3:GO$99,192,FALSE)-VLOOKUP($A54,'Import OffPeak change'!$A$106:GO$202,192,FALSE)))</f>
        <v>0</v>
      </c>
      <c r="GK54" s="6">
        <f>IF(ISERROR(VLOOKUP($A54,'Import OffPeak'!$A$3:GP$99,193,FALSE)-VLOOKUP($A54,'Import OffPeak change'!$A$106:GP$202,193,FALSE)),0,(VLOOKUP($A54,'Import OffPeak'!$A$3:GP$99,193,FALSE)-VLOOKUP($A54,'Import OffPeak change'!$A$106:GP$202,193,FALSE)))</f>
        <v>0</v>
      </c>
      <c r="GL54" s="6">
        <f>IF(ISERROR(VLOOKUP($A54,'Import OffPeak'!$A$3:GQ$99,194,FALSE)-VLOOKUP($A54,'Import OffPeak change'!$A$106:GQ$202,194,FALSE)),0,(VLOOKUP($A54,'Import OffPeak'!$A$3:GQ$99,194,FALSE)-VLOOKUP($A54,'Import OffPeak change'!$A$106:GQ$202,194,FALSE)))</f>
        <v>0</v>
      </c>
      <c r="GM54" s="6">
        <f>IF(ISERROR(VLOOKUP($A54,'Import OffPeak'!$A$3:GR$99,195,FALSE)-VLOOKUP($A54,'Import OffPeak change'!$A$106:GR$202,195,FALSE)),0,(VLOOKUP($A54,'Import OffPeak'!$A$3:GR$99,195,FALSE)-VLOOKUP($A54,'Import OffPeak change'!$A$106:GR$202,195,FALSE)))</f>
        <v>0</v>
      </c>
      <c r="GN54" s="6">
        <f>IF(ISERROR(VLOOKUP($A54,'Import OffPeak'!$A$3:GS$99,196,FALSE)-VLOOKUP($A54,'Import OffPeak change'!$A$106:GS$202,196,FALSE)),0,(VLOOKUP($A54,'Import OffPeak'!$A$3:GS$99,196,FALSE)-VLOOKUP($A54,'Import OffPeak change'!$A$106:GS$202,196,FALSE)))</f>
        <v>0</v>
      </c>
      <c r="GO54" s="6">
        <f>IF(ISERROR(VLOOKUP($A54,'Import OffPeak'!$A$3:GT$99,197,FALSE)-VLOOKUP($A54,'Import OffPeak change'!$A$106:GT$202,197,FALSE)),0,(VLOOKUP($A54,'Import OffPeak'!$A$3:GT$99,197,FALSE)-VLOOKUP($A54,'Import OffPeak change'!$A$106:GT$202,197,FALSE)))</f>
        <v>0</v>
      </c>
      <c r="GP54" s="6">
        <f>IF(ISERROR(VLOOKUP($A54,'Import OffPeak'!$A$3:GU$99,198,FALSE)-VLOOKUP($A54,'Import OffPeak change'!$A$106:GU$202,198,FALSE)),0,(VLOOKUP($A54,'Import OffPeak'!$A$3:GU$99,198,FALSE)-VLOOKUP($A54,'Import OffPeak change'!$A$106:GU$202,198,FALSE)))</f>
        <v>0</v>
      </c>
      <c r="GQ54" s="6">
        <f>IF(ISERROR(VLOOKUP($A54,'Import OffPeak'!$A$3:GV$99,199,FALSE)-VLOOKUP($A54,'Import OffPeak change'!$A$106:GV$202,199,FALSE)),0,(VLOOKUP($A54,'Import OffPeak'!$A$3:GV$99,199,FALSE)-VLOOKUP($A54,'Import OffPeak change'!$A$106:GV$202,199,FALSE)))</f>
        <v>0</v>
      </c>
      <c r="GR54" s="6">
        <f>IF(ISERROR(VLOOKUP($A54,'Import OffPeak'!$A$3:GW$99,200,FALSE)-VLOOKUP($A54,'Import OffPeak change'!$A$106:GW$202,200,FALSE)),0,(VLOOKUP($A54,'Import OffPeak'!$A$3:GW$99,200,FALSE)-VLOOKUP($A54,'Import OffPeak change'!$A$106:GW$202,200,FALSE)))</f>
        <v>0</v>
      </c>
      <c r="GS54" s="6">
        <f>IF(ISERROR(VLOOKUP($A54,'Import OffPeak'!$A$3:GX$99,201,FALSE)-VLOOKUP($A54,'Import OffPeak change'!$A$106:GX$202,201,FALSE)),0,(VLOOKUP($A54,'Import OffPeak'!$A$3:GX$99,201,FALSE)-VLOOKUP($A54,'Import OffPeak change'!$A$106:GX$202,201,FALSE)))</f>
        <v>0</v>
      </c>
      <c r="GT54" s="6">
        <f>IF(ISERROR(VLOOKUP($A54,'Import OffPeak'!$A$3:GY$99,202,FALSE)-VLOOKUP($A54,'Import OffPeak change'!$A$106:GY$202,202,FALSE)),0,(VLOOKUP($A54,'Import OffPeak'!$A$3:GY$99,202,FALSE)-VLOOKUP($A54,'Import OffPeak change'!$A$106:GY$202,202,FALSE)))</f>
        <v>0</v>
      </c>
      <c r="GU54" s="6">
        <f>IF(ISERROR(VLOOKUP($A54,'Import OffPeak'!$A$3:GZ$99,203,FALSE)-VLOOKUP($A54,'Import OffPeak change'!$A$106:GZ$202,203,FALSE)),0,(VLOOKUP($A54,'Import OffPeak'!$A$3:GZ$99,203,FALSE)-VLOOKUP($A54,'Import OffPeak change'!$A$106:GZ$202,203,FALSE)))</f>
        <v>0</v>
      </c>
      <c r="GV54" s="6">
        <f>IF(ISERROR(VLOOKUP($A54,'Import OffPeak'!$A$3:HA$99,204,FALSE)-VLOOKUP($A54,'Import OffPeak change'!$A$106:HA$202,204,FALSE)),0,(VLOOKUP($A54,'Import OffPeak'!$A$3:HA$99,204,FALSE)-VLOOKUP($A54,'Import OffPeak change'!$A$106:HA$202,204,FALSE)))</f>
        <v>0</v>
      </c>
      <c r="GW54" s="6">
        <f>IF(ISERROR(VLOOKUP($A54,'Import OffPeak'!$A$3:HB$99,205,FALSE)-VLOOKUP($A54,'Import OffPeak change'!$A$106:HB$202,205,FALSE)),0,(VLOOKUP($A54,'Import OffPeak'!$A$3:HB$99,205,FALSE)-VLOOKUP($A54,'Import OffPeak change'!$A$106:HB$202,205,FALSE)))</f>
        <v>0</v>
      </c>
      <c r="GX54" s="6">
        <f>IF(ISERROR(VLOOKUP($A54,'Import OffPeak'!$A$3:HC$99,206,FALSE)-VLOOKUP($A54,'Import OffPeak change'!$A$106:HC$202,206,FALSE)),0,(VLOOKUP($A54,'Import OffPeak'!$A$3:HC$99,206,FALSE)-VLOOKUP($A54,'Import OffPeak change'!$A$106:HC$202,206,FALSE)))</f>
        <v>0</v>
      </c>
      <c r="GY54" s="6">
        <f>IF(ISERROR(VLOOKUP($A54,'Import OffPeak'!$A$3:HD$99,207,FALSE)-VLOOKUP($A54,'Import OffPeak change'!$A$106:HD$202,207,FALSE)),0,(VLOOKUP($A54,'Import OffPeak'!$A$3:HD$99,207,FALSE)-VLOOKUP($A54,'Import OffPeak change'!$A$106:HD$202,207,FALSE)))</f>
        <v>0</v>
      </c>
      <c r="GZ54" s="6">
        <f>IF(ISERROR(VLOOKUP($A54,'Import OffPeak'!$A$3:HE$99,208,FALSE)-VLOOKUP($A54,'Import OffPeak change'!$A$106:HE$202,208,FALSE)),0,(VLOOKUP($A54,'Import OffPeak'!$A$3:HE$99,208,FALSE)-VLOOKUP($A54,'Import OffPeak change'!$A$106:HE$202,208,FALSE)))</f>
        <v>0</v>
      </c>
      <c r="HA54" s="6">
        <f>IF(ISERROR(VLOOKUP($A54,'Import OffPeak'!$A$3:HF$99,209,FALSE)-VLOOKUP($A54,'Import OffPeak change'!$A$106:HF$202,209,FALSE)),0,(VLOOKUP($A54,'Import OffPeak'!$A$3:HF$99,209,FALSE)-VLOOKUP($A54,'Import OffPeak change'!$A$106:HF$202,209,FALSE)))</f>
        <v>0</v>
      </c>
      <c r="HB54" s="6">
        <f>IF(ISERROR(VLOOKUP($A54,'Import OffPeak'!$A$3:HG$99,210,FALSE)-VLOOKUP($A54,'Import OffPeak change'!$A$106:HG$202,210,FALSE)),0,(VLOOKUP($A54,'Import OffPeak'!$A$3:HG$99,210,FALSE)-VLOOKUP($A54,'Import OffPeak change'!$A$106:HG$202,210,FALSE)))</f>
        <v>0</v>
      </c>
      <c r="HC54" s="6">
        <f>IF(ISERROR(VLOOKUP($A54,'Import OffPeak'!$A$3:HH$99,211,FALSE)-VLOOKUP($A54,'Import OffPeak change'!$A$106:HH$202,211,FALSE)),0,(VLOOKUP($A54,'Import OffPeak'!$A$3:HH$99,211,FALSE)-VLOOKUP($A54,'Import OffPeak change'!$A$106:HH$202,211,FALSE)))</f>
        <v>0</v>
      </c>
      <c r="HD54" s="6">
        <f>IF(ISERROR(VLOOKUP($A54,'Import OffPeak'!$A$3:HI$99,212,FALSE)-VLOOKUP($A54,'Import OffPeak change'!$A$106:HI$202,212,FALSE)),0,(VLOOKUP($A54,'Import OffPeak'!$A$3:HI$99,212,FALSE)-VLOOKUP($A54,'Import OffPeak change'!$A$106:HI$202,212,FALSE)))</f>
        <v>0</v>
      </c>
      <c r="HE54" s="6">
        <f>IF(ISERROR(VLOOKUP($A54,'Import OffPeak'!$A$3:HJ$99,213,FALSE)-VLOOKUP($A54,'Import OffPeak change'!$A$106:HJ$202,213,FALSE)),0,(VLOOKUP($A54,'Import OffPeak'!$A$3:HJ$99,213,FALSE)-VLOOKUP($A54,'Import OffPeak change'!$A$106:HJ$202,213,FALSE)))</f>
        <v>0</v>
      </c>
      <c r="HF54" s="6">
        <f>IF(ISERROR(VLOOKUP($A54,'Import OffPeak'!$A$3:HK$99,214,FALSE)-VLOOKUP($A54,'Import OffPeak change'!$A$106:HK$202,214,FALSE)),0,(VLOOKUP($A54,'Import OffPeak'!$A$3:HK$99,214,FALSE)-VLOOKUP($A54,'Import OffPeak change'!$A$106:HK$202,214,FALSE)))</f>
        <v>0</v>
      </c>
      <c r="HG54" s="6">
        <f>IF(ISERROR(VLOOKUP($A54,'Import OffPeak'!$A$3:HL$99,215,FALSE)-VLOOKUP($A54,'Import OffPeak change'!$A$106:HL$202,215,FALSE)),0,(VLOOKUP($A54,'Import OffPeak'!$A$3:HL$99,215,FALSE)-VLOOKUP($A54,'Import OffPeak change'!$A$106:HL$202,215,FALSE)))</f>
        <v>0</v>
      </c>
      <c r="HH54" s="6">
        <f>IF(ISERROR(VLOOKUP($A54,'Import OffPeak'!$A$3:HM$99,216,FALSE)-VLOOKUP($A54,'Import OffPeak change'!$A$106:HM$202,216,FALSE)),0,(VLOOKUP($A54,'Import OffPeak'!$A$3:HM$99,216,FALSE)-VLOOKUP($A54,'Import OffPeak change'!$A$106:HM$202,216,FALSE)))</f>
        <v>0</v>
      </c>
      <c r="HI54" s="6">
        <f>IF(ISERROR(VLOOKUP($A54,'Import OffPeak'!$A$3:HN$99,217,FALSE)-VLOOKUP($A54,'Import OffPeak change'!$A$106:HN$202,217,FALSE)),0,(VLOOKUP($A54,'Import OffPeak'!$A$3:HN$99,217,FALSE)-VLOOKUP($A54,'Import OffPeak change'!$A$106:HN$202,217,FALSE)))</f>
        <v>0</v>
      </c>
      <c r="HJ54" s="6">
        <f>IF(ISERROR(VLOOKUP($A54,'Import OffPeak'!$A$3:HO$99,218,FALSE)-VLOOKUP($A54,'Import OffPeak change'!$A$106:HO$202,218,FALSE)),0,(VLOOKUP($A54,'Import OffPeak'!$A$3:HO$99,218,FALSE)-VLOOKUP($A54,'Import OffPeak change'!$A$106:HO$202,218,FALSE)))</f>
        <v>0</v>
      </c>
      <c r="HK54" s="6">
        <f>IF(ISERROR(VLOOKUP($A54,'Import OffPeak'!$A$3:HP$99,219,FALSE)-VLOOKUP($A54,'Import OffPeak change'!$A$106:HP$202,219,FALSE)),0,(VLOOKUP($A54,'Import OffPeak'!$A$3:HP$99,219,FALSE)-VLOOKUP($A54,'Import OffPeak change'!$A$106:HP$202,219,FALSE)))</f>
        <v>0</v>
      </c>
      <c r="HL54" s="6">
        <f>IF(ISERROR(VLOOKUP($A54,'Import OffPeak'!$A$3:HQ$99,220,FALSE)-VLOOKUP($A54,'Import OffPeak change'!$A$106:HQ$202,220,FALSE)),0,(VLOOKUP($A54,'Import OffPeak'!$A$3:HQ$99,220,FALSE)-VLOOKUP($A54,'Import OffPeak change'!$A$106:HQ$202,220,FALSE)))</f>
        <v>0</v>
      </c>
      <c r="HM54" s="6">
        <f>IF(ISERROR(VLOOKUP($A54,'Import OffPeak'!$A$3:HR$99,221,FALSE)-VLOOKUP($A54,'Import OffPeak change'!$A$106:HR$202,221,FALSE)),0,(VLOOKUP($A54,'Import OffPeak'!$A$3:HR$99,221,FALSE)-VLOOKUP($A54,'Import OffPeak change'!$A$106:HR$202,221,FALSE)))</f>
        <v>0</v>
      </c>
      <c r="HN54" s="6">
        <f>IF(ISERROR(VLOOKUP($A54,'Import OffPeak'!$A$3:HS$99,222,FALSE)-VLOOKUP($A54,'Import OffPeak change'!$A$106:HS$202,222,FALSE)),0,(VLOOKUP($A54,'Import OffPeak'!$A$3:HS$99,222,FALSE)-VLOOKUP($A54,'Import OffPeak change'!$A$106:HS$202,222,FALSE)))</f>
        <v>0</v>
      </c>
      <c r="HO54" s="6">
        <f>IF(ISERROR(VLOOKUP($A54,'Import OffPeak'!$A$3:HT$99,223,FALSE)-VLOOKUP($A54,'Import OffPeak change'!$A$106:HT$202,223,FALSE)),0,(VLOOKUP($A54,'Import OffPeak'!$A$3:HT$99,223,FALSE)-VLOOKUP($A54,'Import OffPeak change'!$A$106:HT$202,223,FALSE)))</f>
        <v>0</v>
      </c>
      <c r="HP54" s="6">
        <f>IF(ISERROR(VLOOKUP($A54,'Import OffPeak'!$A$3:HU$99,224,FALSE)-VLOOKUP($A54,'Import OffPeak change'!$A$106:HU$202,224,FALSE)),0,(VLOOKUP($A54,'Import OffPeak'!$A$3:HU$99,224,FALSE)-VLOOKUP($A54,'Import OffPeak change'!$A$106:HU$202,224,FALSE)))</f>
        <v>0</v>
      </c>
      <c r="HQ54" s="6">
        <f>IF(ISERROR(VLOOKUP($A54,'Import OffPeak'!$A$3:HV$99,225,FALSE)-VLOOKUP($A54,'Import OffPeak change'!$A$106:HV$202,225,FALSE)),0,(VLOOKUP($A54,'Import OffPeak'!$A$3:HV$99,225,FALSE)-VLOOKUP($A54,'Import OffPeak change'!$A$106:HV$202,225,FALSE)))</f>
        <v>0</v>
      </c>
      <c r="HR54" s="6">
        <f>IF(ISERROR(VLOOKUP($A54,'Import OffPeak'!$A$3:HW$99,226,FALSE)-VLOOKUP($A54,'Import OffPeak change'!$A$106:HW$202,226,FALSE)),0,(VLOOKUP($A54,'Import OffPeak'!$A$3:HW$99,226,FALSE)-VLOOKUP($A54,'Import OffPeak change'!$A$106:HW$202,226,FALSE)))</f>
        <v>0</v>
      </c>
      <c r="HS54" s="6">
        <f>IF(ISERROR(VLOOKUP($A54,'Import OffPeak'!$A$3:HX$99,227,FALSE)-VLOOKUP($A54,'Import OffPeak change'!$A$106:HX$202,227,FALSE)),0,(VLOOKUP($A54,'Import OffPeak'!$A$3:HX$99,227,FALSE)-VLOOKUP($A54,'Import OffPeak change'!$A$106:HX$202,227,FALSE)))</f>
        <v>0</v>
      </c>
      <c r="HT54" s="6">
        <f>IF(ISERROR(VLOOKUP($A54,'Import OffPeak'!$A$3:HY$99,228,FALSE)-VLOOKUP($A54,'Import OffPeak change'!$A$106:HY$202,228,FALSE)),0,(VLOOKUP($A54,'Import OffPeak'!$A$3:HY$99,228,FALSE)-VLOOKUP($A54,'Import OffPeak change'!$A$106:HY$202,228,FALSE)))</f>
        <v>0</v>
      </c>
      <c r="HU54" s="6">
        <f>IF(ISERROR(VLOOKUP($A54,'Import OffPeak'!$A$3:HZ$99,229,FALSE)-VLOOKUP($A54,'Import OffPeak change'!$A$106:HZ$202,229,FALSE)),0,(VLOOKUP($A54,'Import OffPeak'!$A$3:HZ$99,229,FALSE)-VLOOKUP($A54,'Import OffPeak change'!$A$106:HZ$202,229,FALSE)))</f>
        <v>0</v>
      </c>
      <c r="HV54" s="6">
        <f>IF(ISERROR(VLOOKUP($A54,'Import OffPeak'!$A$3:IA$99,230,FALSE)-VLOOKUP($A54,'Import OffPeak change'!$A$106:IA$202,230,FALSE)),0,(VLOOKUP($A54,'Import OffPeak'!$A$3:IA$99,230,FALSE)-VLOOKUP($A54,'Import OffPeak change'!$A$106:IA$202,230,FALSE)))</f>
        <v>0</v>
      </c>
      <c r="HW54" s="6">
        <f>IF(ISERROR(VLOOKUP($A54,'Import OffPeak'!$A$3:IB$99,231,FALSE)-VLOOKUP($A54,'Import OffPeak change'!$A$106:IB$202,231,FALSE)),0,(VLOOKUP($A54,'Import OffPeak'!$A$3:IB$99,231,FALSE)-VLOOKUP($A54,'Import OffPeak change'!$A$106:IB$202,231,FALSE)))</f>
        <v>0</v>
      </c>
      <c r="HX54" s="6">
        <f>IF(ISERROR(VLOOKUP($A54,'Import OffPeak'!$A$3:IC$99,232,FALSE)-VLOOKUP($A54,'Import OffPeak change'!$A$106:IC$202,232,FALSE)),0,(VLOOKUP($A54,'Import OffPeak'!$A$3:IC$99,232,FALSE)-VLOOKUP($A54,'Import OffPeak change'!$A$106:IC$202,232,FALSE)))</f>
        <v>0</v>
      </c>
      <c r="HY54" s="6">
        <f>IF(ISERROR(VLOOKUP($A54,'Import OffPeak'!$A$3:ID$99,233,FALSE)-VLOOKUP($A54,'Import OffPeak change'!$A$106:ID$202,233,FALSE)),0,(VLOOKUP($A54,'Import OffPeak'!$A$3:ID$99,233,FALSE)-VLOOKUP($A54,'Import OffPeak change'!$A$106:ID$202,233,FALSE)))</f>
        <v>0</v>
      </c>
      <c r="HZ54" s="6">
        <f>IF(ISERROR(VLOOKUP($A54,'Import OffPeak'!$A$3:IE$99,234,FALSE)-VLOOKUP($A54,'Import OffPeak change'!$A$106:IE$202,234,FALSE)),0,(VLOOKUP($A54,'Import OffPeak'!$A$3:IE$99,234,FALSE)-VLOOKUP($A54,'Import OffPeak change'!$A$106:IE$202,234,FALSE)))</f>
        <v>0</v>
      </c>
      <c r="IA54" s="6">
        <f>IF(ISERROR(VLOOKUP($A54,'Import OffPeak'!$A$3:IF$99,235,FALSE)-VLOOKUP($A54,'Import OffPeak change'!$A$106:IF$202,235,FALSE)),0,(VLOOKUP($A54,'Import OffPeak'!$A$3:IF$99,235,FALSE)-VLOOKUP($A54,'Import OffPeak change'!$A$106:IF$202,235,FALSE)))</f>
        <v>0</v>
      </c>
      <c r="IB54" s="6">
        <f>IF(ISERROR(VLOOKUP($A54,'Import OffPeak'!$A$3:IG$99,236,FALSE)-VLOOKUP($A54,'Import OffPeak change'!$A$106:IG$202,236,FALSE)),0,(VLOOKUP($A54,'Import OffPeak'!$A$3:IG$99,236,FALSE)-VLOOKUP($A54,'Import OffPeak change'!$A$106:IG$202,236,FALSE)))</f>
        <v>0</v>
      </c>
      <c r="IC54" s="6">
        <f>IF(ISERROR(VLOOKUP($A54,'Import OffPeak'!$A$3:IH$99,237,FALSE)-VLOOKUP($A54,'Import OffPeak change'!$A$106:IH$202,237,FALSE)),0,(VLOOKUP($A54,'Import OffPeak'!$A$3:IH$99,237,FALSE)-VLOOKUP($A54,'Import OffPeak change'!$A$106:IH$202,237,FALSE)))</f>
        <v>0</v>
      </c>
      <c r="ID54" s="6">
        <f>IF(ISERROR(VLOOKUP($A54,'Import OffPeak'!$A$3:II$99,238,FALSE)-VLOOKUP($A54,'Import OffPeak change'!$A$106:II$202,238,FALSE)),0,(VLOOKUP($A54,'Import OffPeak'!$A$3:II$99,238,FALSE)-VLOOKUP($A54,'Import OffPeak change'!$A$106:II$202,238,FALSE)))</f>
        <v>0</v>
      </c>
      <c r="IE54" s="6">
        <f>IF(ISERROR(VLOOKUP($A54,'Import OffPeak'!$A$3:IJ$99,239,FALSE)-VLOOKUP($A54,'Import OffPeak change'!$A$106:IJ$202,239,FALSE)),0,(VLOOKUP($A54,'Import OffPeak'!$A$3:IJ$99,239,FALSE)-VLOOKUP($A54,'Import OffPeak change'!$A$106:IJ$202,239,FALSE)))</f>
        <v>0</v>
      </c>
    </row>
    <row r="55" spans="1:239">
      <c r="A55" s="168" t="str">
        <f>IF('Import OffPeak'!A52=0,"",'Import OffPeak'!A52)</f>
        <v/>
      </c>
      <c r="B55" s="6"/>
      <c r="C55" s="6"/>
      <c r="D55" s="6"/>
      <c r="E55" s="6"/>
      <c r="F55" s="6"/>
      <c r="G55" s="6">
        <f>IF(ISERROR(VLOOKUP($A55,'Import OffPeak'!$A$3:L$99,7,FALSE)-VLOOKUP($A55,'Import OffPeak change'!$A$106:L$202,7,FALSE)),0,(VLOOKUP($A55,'Import OffPeak'!$A$3:L$99,7,FALSE)-VLOOKUP($A55,'Import OffPeak change'!$A$106:L$202,7,FALSE)))</f>
        <v>0</v>
      </c>
      <c r="H55" s="6">
        <f>IF(ISERROR(VLOOKUP($A55,'Import OffPeak'!$A$3:M$99,8,FALSE)-VLOOKUP($A55,'Import OffPeak change'!$A$106:M$202,8,FALSE)),0,(VLOOKUP($A55,'Import OffPeak'!$A$3:M$99,8,FALSE)-VLOOKUP($A55,'Import OffPeak change'!$A$106:M$202,8,FALSE)))</f>
        <v>0</v>
      </c>
      <c r="I55" s="6">
        <f>IF(ISERROR(VLOOKUP($A55,'Import OffPeak'!$A$3:N$99,9,FALSE)-VLOOKUP($A55,'Import OffPeak change'!$A$106:N$202,9,FALSE)),0,(VLOOKUP($A55,'Import OffPeak'!$A$3:N$99,9,FALSE)-VLOOKUP($A55,'Import OffPeak change'!$A$106:N$202,9,FALSE)))</f>
        <v>0</v>
      </c>
      <c r="J55" s="6">
        <f>IF(ISERROR(VLOOKUP($A55,'Import OffPeak'!$A$3:O$99,10,FALSE)-VLOOKUP($A55,'Import OffPeak change'!$A$106:O$202,10,FALSE)),0,(VLOOKUP($A55,'Import OffPeak'!$A$3:O$99,10,FALSE)-VLOOKUP($A55,'Import OffPeak change'!$A$106:O$202,10,FALSE)))</f>
        <v>0</v>
      </c>
      <c r="K55" s="6">
        <f>IF(ISERROR(VLOOKUP($A55,'Import OffPeak'!$A$3:P$99,11,FALSE)-VLOOKUP($A55,'Import OffPeak change'!$A$106:P$202,11,FALSE)),0,(VLOOKUP($A55,'Import OffPeak'!$A$3:P$99,11,FALSE)-VLOOKUP($A55,'Import OffPeak change'!$A$106:P$202,11,FALSE)))</f>
        <v>0</v>
      </c>
      <c r="L55" s="6">
        <f>IF(ISERROR(VLOOKUP($A55,'Import OffPeak'!$A$3:Q$99,12,FALSE)-VLOOKUP($A55,'Import OffPeak change'!$A$106:Q$202,12,FALSE)),0,(VLOOKUP($A55,'Import OffPeak'!$A$3:Q$99,12,FALSE)-VLOOKUP($A55,'Import OffPeak change'!$A$106:Q$202,12,FALSE)))</f>
        <v>0</v>
      </c>
      <c r="M55" s="6">
        <f>IF(ISERROR(VLOOKUP($A55,'Import OffPeak'!$A$3:R$99,13,FALSE)-VLOOKUP($A55,'Import OffPeak change'!$A$106:R$202,13,FALSE)),0,(VLOOKUP($A55,'Import OffPeak'!$A$3:R$99,13,FALSE)-VLOOKUP($A55,'Import OffPeak change'!$A$106:R$202,13,FALSE)))</f>
        <v>0</v>
      </c>
      <c r="N55" s="6">
        <f>IF(ISERROR(VLOOKUP($A55,'Import OffPeak'!$A$3:S$99,14,FALSE)-VLOOKUP($A55,'Import OffPeak change'!$A$106:S$202,14,FALSE)),0,(VLOOKUP($A55,'Import OffPeak'!$A$3:S$99,14,FALSE)-VLOOKUP($A55,'Import OffPeak change'!$A$106:S$202,14,FALSE)))</f>
        <v>0</v>
      </c>
      <c r="O55" s="6">
        <f>IF(ISERROR(VLOOKUP($A55,'Import OffPeak'!$A$3:T$99,15,FALSE)-VLOOKUP($A55,'Import OffPeak change'!$A$106:T$202,15,FALSE)),0,(VLOOKUP($A55,'Import OffPeak'!$A$3:T$99,15,FALSE)-VLOOKUP($A55,'Import OffPeak change'!$A$106:T$202,15,FALSE)))</f>
        <v>0</v>
      </c>
      <c r="P55" s="6">
        <f>IF(ISERROR(VLOOKUP($A55,'Import OffPeak'!$A$3:U$99,16,FALSE)-VLOOKUP($A55,'Import OffPeak change'!$A$106:U$202,16,FALSE)),0,(VLOOKUP($A55,'Import OffPeak'!$A$3:U$99,16,FALSE)-VLOOKUP($A55,'Import OffPeak change'!$A$106:U$202,16,FALSE)))</f>
        <v>0</v>
      </c>
      <c r="Q55" s="6">
        <f>IF(ISERROR(VLOOKUP($A55,'Import OffPeak'!$A$3:V$99,17,FALSE)-VLOOKUP($A55,'Import OffPeak change'!$A$106:V$202,17,FALSE)),0,(VLOOKUP($A55,'Import OffPeak'!$A$3:V$99,17,FALSE)-VLOOKUP($A55,'Import OffPeak change'!$A$106:V$202,17,FALSE)))</f>
        <v>0</v>
      </c>
      <c r="R55" s="6">
        <f>IF(ISERROR(VLOOKUP($A55,'Import OffPeak'!$A$3:W$99,18,FALSE)-VLOOKUP($A55,'Import OffPeak change'!$A$106:W$202,18,FALSE)),0,(VLOOKUP($A55,'Import OffPeak'!$A$3:W$99,18,FALSE)-VLOOKUP($A55,'Import OffPeak change'!$A$106:W$202,18,FALSE)))</f>
        <v>0</v>
      </c>
      <c r="S55" s="6">
        <f>IF(ISERROR(VLOOKUP($A55,'Import OffPeak'!$A$3:X$99,19,FALSE)-VLOOKUP($A55,'Import OffPeak change'!$A$106:X$202,19,FALSE)),0,(VLOOKUP($A55,'Import OffPeak'!$A$3:X$99,19,FALSE)-VLOOKUP($A55,'Import OffPeak change'!$A$106:X$202,19,FALSE)))</f>
        <v>0</v>
      </c>
      <c r="T55" s="6">
        <f>IF(ISERROR(VLOOKUP($A55,'Import OffPeak'!$A$3:Y$99,20,FALSE)-VLOOKUP($A55,'Import OffPeak change'!$A$106:Y$202,20,FALSE)),0,(VLOOKUP($A55,'Import OffPeak'!$A$3:Y$99,20,FALSE)-VLOOKUP($A55,'Import OffPeak change'!$A$106:Y$202,20,FALSE)))</f>
        <v>0</v>
      </c>
      <c r="U55" s="6">
        <f>IF(ISERROR(VLOOKUP($A55,'Import OffPeak'!$A$3:Z$99,21,FALSE)-VLOOKUP($A55,'Import OffPeak change'!$A$106:Z$202,21,FALSE)),0,(VLOOKUP($A55,'Import OffPeak'!$A$3:Z$99,21,FALSE)-VLOOKUP($A55,'Import OffPeak change'!$A$106:Z$202,21,FALSE)))</f>
        <v>0</v>
      </c>
      <c r="V55" s="6">
        <f>IF(ISERROR(VLOOKUP($A55,'Import OffPeak'!$A$3:AA$99,22,FALSE)-VLOOKUP($A55,'Import OffPeak change'!$A$106:AA$202,22,FALSE)),0,(VLOOKUP($A55,'Import OffPeak'!$A$3:AA$99,22,FALSE)-VLOOKUP($A55,'Import OffPeak change'!$A$106:AA$202,22,FALSE)))</f>
        <v>0</v>
      </c>
      <c r="W55" s="6">
        <f>IF(ISERROR(VLOOKUP($A55,'Import OffPeak'!$A$3:AB$99,23,FALSE)-VLOOKUP($A55,'Import OffPeak change'!$A$106:AB$202,23,FALSE)),0,(VLOOKUP($A55,'Import OffPeak'!$A$3:AB$99,23,FALSE)-VLOOKUP($A55,'Import OffPeak change'!$A$106:AB$202,23,FALSE)))</f>
        <v>0</v>
      </c>
      <c r="X55" s="6">
        <f>IF(ISERROR(VLOOKUP($A55,'Import OffPeak'!$A$3:AC$99,24,FALSE)-VLOOKUP($A55,'Import OffPeak change'!$A$106:AC$202,24,FALSE)),0,(VLOOKUP($A55,'Import OffPeak'!$A$3:AC$99,24,FALSE)-VLOOKUP($A55,'Import OffPeak change'!$A$106:AC$202,24,FALSE)))</f>
        <v>0</v>
      </c>
      <c r="Y55" s="6">
        <f>IF(ISERROR(VLOOKUP($A55,'Import OffPeak'!$A$3:AD$99,25,FALSE)-VLOOKUP($A55,'Import OffPeak change'!$A$106:AD$202,25,FALSE)),0,(VLOOKUP($A55,'Import OffPeak'!$A$3:AD$99,25,FALSE)-VLOOKUP($A55,'Import OffPeak change'!$A$106:AD$202,25,FALSE)))</f>
        <v>0</v>
      </c>
      <c r="Z55" s="6">
        <f>IF(ISERROR(VLOOKUP($A55,'Import OffPeak'!$A$3:AE$99,26,FALSE)-VLOOKUP($A55,'Import OffPeak change'!$A$106:AE$202,26,FALSE)),0,(VLOOKUP($A55,'Import OffPeak'!$A$3:AE$99,26,FALSE)-VLOOKUP($A55,'Import OffPeak change'!$A$106:AE$202,26,FALSE)))</f>
        <v>0</v>
      </c>
      <c r="AA55" s="6">
        <f>IF(ISERROR(VLOOKUP($A55,'Import OffPeak'!$A$3:AF$99,27,FALSE)-VLOOKUP($A55,'Import OffPeak change'!$A$106:AF$202,27,FALSE)),0,(VLOOKUP($A55,'Import OffPeak'!$A$3:AF$99,27,FALSE)-VLOOKUP($A55,'Import OffPeak change'!$A$106:AF$202,27,FALSE)))</f>
        <v>0</v>
      </c>
      <c r="AB55" s="6">
        <f>IF(ISERROR(VLOOKUP($A55,'Import OffPeak'!$A$3:AG$99,28,FALSE)-VLOOKUP($A55,'Import OffPeak change'!$A$106:AG$202,28,FALSE)),0,(VLOOKUP($A55,'Import OffPeak'!$A$3:AG$99,28,FALSE)-VLOOKUP($A55,'Import OffPeak change'!$A$106:AG$202,28,FALSE)))</f>
        <v>0</v>
      </c>
      <c r="AC55" s="6">
        <f>IF(ISERROR(VLOOKUP($A55,'Import OffPeak'!$A$3:AH$99,29,FALSE)-VLOOKUP($A55,'Import OffPeak change'!$A$106:AH$202,29,FALSE)),0,(VLOOKUP($A55,'Import OffPeak'!$A$3:AH$99,29,FALSE)-VLOOKUP($A55,'Import OffPeak change'!$A$106:AH$202,29,FALSE)))</f>
        <v>0</v>
      </c>
      <c r="AD55" s="6">
        <f>IF(ISERROR(VLOOKUP($A55,'Import OffPeak'!$A$3:AI$99,30,FALSE)-VLOOKUP($A55,'Import OffPeak change'!$A$106:AI$202,30,FALSE)),0,(VLOOKUP($A55,'Import OffPeak'!$A$3:AI$99,30,FALSE)-VLOOKUP($A55,'Import OffPeak change'!$A$106:AI$202,30,FALSE)))</f>
        <v>0</v>
      </c>
      <c r="AE55" s="6">
        <f>IF(ISERROR(VLOOKUP($A55,'Import OffPeak'!$A$3:AJ$99,31,FALSE)-VLOOKUP($A55,'Import OffPeak change'!$A$106:AJ$202,31,FALSE)),0,(VLOOKUP($A55,'Import OffPeak'!$A$3:AJ$99,31,FALSE)-VLOOKUP($A55,'Import OffPeak change'!$A$106:AJ$202,31,FALSE)))</f>
        <v>0</v>
      </c>
      <c r="AF55" s="6">
        <f>IF(ISERROR(VLOOKUP($A55,'Import OffPeak'!$A$3:AK$99,32,FALSE)-VLOOKUP($A55,'Import OffPeak change'!$A$106:AK$202,32,FALSE)),0,(VLOOKUP($A55,'Import OffPeak'!$A$3:AK$99,32,FALSE)-VLOOKUP($A55,'Import OffPeak change'!$A$106:AK$202,32,FALSE)))</f>
        <v>0</v>
      </c>
      <c r="AG55" s="6">
        <f>IF(ISERROR(VLOOKUP($A55,'Import OffPeak'!$A$3:AL$99,33,FALSE)-VLOOKUP($A55,'Import OffPeak change'!$A$106:AL$202,33,FALSE)),0,(VLOOKUP($A55,'Import OffPeak'!$A$3:AL$99,33,FALSE)-VLOOKUP($A55,'Import OffPeak change'!$A$106:AL$202,33,FALSE)))</f>
        <v>0</v>
      </c>
      <c r="AH55" s="6">
        <f>IF(ISERROR(VLOOKUP($A55,'Import OffPeak'!$A$3:AM$99,34,FALSE)-VLOOKUP($A55,'Import OffPeak change'!$A$106:AM$202,34,FALSE)),0,(VLOOKUP($A55,'Import OffPeak'!$A$3:AM$99,34,FALSE)-VLOOKUP($A55,'Import OffPeak change'!$A$106:AM$202,34,FALSE)))</f>
        <v>0</v>
      </c>
      <c r="AI55" s="6">
        <f>IF(ISERROR(VLOOKUP($A55,'Import OffPeak'!$A$3:AN$99,35,FALSE)-VLOOKUP($A55,'Import OffPeak change'!$A$106:AN$202,35,FALSE)),0,(VLOOKUP($A55,'Import OffPeak'!$A$3:AN$99,35,FALSE)-VLOOKUP($A55,'Import OffPeak change'!$A$106:AN$202,35,FALSE)))</f>
        <v>0</v>
      </c>
      <c r="AJ55" s="6">
        <f>IF(ISERROR(VLOOKUP($A55,'Import OffPeak'!$A$3:AO$99,36,FALSE)-VLOOKUP($A55,'Import OffPeak change'!$A$106:AO$202,36,FALSE)),0,(VLOOKUP($A55,'Import OffPeak'!$A$3:AO$99,36,FALSE)-VLOOKUP($A55,'Import OffPeak change'!$A$106:AO$202,36,FALSE)))</f>
        <v>0</v>
      </c>
      <c r="AK55" s="6">
        <f>IF(ISERROR(VLOOKUP($A55,'Import OffPeak'!$A$3:AP$99,37,FALSE)-VLOOKUP($A55,'Import OffPeak change'!$A$106:AP$202,37,FALSE)),0,(VLOOKUP($A55,'Import OffPeak'!$A$3:AP$99,37,FALSE)-VLOOKUP($A55,'Import OffPeak change'!$A$106:AP$202,37,FALSE)))</f>
        <v>0</v>
      </c>
      <c r="AL55" s="6">
        <f>IF(ISERROR(VLOOKUP($A55,'Import OffPeak'!$A$3:AQ$99,38,FALSE)-VLOOKUP($A55,'Import OffPeak change'!$A$106:AQ$202,38,FALSE)),0,(VLOOKUP($A55,'Import OffPeak'!$A$3:AQ$99,38,FALSE)-VLOOKUP($A55,'Import OffPeak change'!$A$106:AQ$202,38,FALSE)))</f>
        <v>0</v>
      </c>
      <c r="AM55" s="6">
        <f>IF(ISERROR(VLOOKUP($A55,'Import OffPeak'!$A$3:AR$99,39,FALSE)-VLOOKUP($A55,'Import OffPeak change'!$A$106:AR$202,39,FALSE)),0,(VLOOKUP($A55,'Import OffPeak'!$A$3:AR$99,39,FALSE)-VLOOKUP($A55,'Import OffPeak change'!$A$106:AR$202,39,FALSE)))</f>
        <v>0</v>
      </c>
      <c r="AN55" s="6">
        <f>IF(ISERROR(VLOOKUP($A55,'Import OffPeak'!$A$3:AS$99,40,FALSE)-VLOOKUP($A55,'Import OffPeak change'!$A$106:AS$202,40,FALSE)),0,(VLOOKUP($A55,'Import OffPeak'!$A$3:AS$99,40,FALSE)-VLOOKUP($A55,'Import OffPeak change'!$A$106:AS$202,40,FALSE)))</f>
        <v>0</v>
      </c>
      <c r="AO55" s="6">
        <f>IF(ISERROR(VLOOKUP($A55,'Import OffPeak'!$A$3:AT$99,41,FALSE)-VLOOKUP($A55,'Import OffPeak change'!$A$106:AT$202,41,FALSE)),0,(VLOOKUP($A55,'Import OffPeak'!$A$3:AT$99,41,FALSE)-VLOOKUP($A55,'Import OffPeak change'!$A$106:AT$202,41,FALSE)))</f>
        <v>0</v>
      </c>
      <c r="AP55" s="6">
        <f>IF(ISERROR(VLOOKUP($A55,'Import OffPeak'!$A$3:AU$99,42,FALSE)-VLOOKUP($A55,'Import OffPeak change'!$A$106:AU$202,42,FALSE)),0,(VLOOKUP($A55,'Import OffPeak'!$A$3:AU$99,42,FALSE)-VLOOKUP($A55,'Import OffPeak change'!$A$106:AU$202,42,FALSE)))</f>
        <v>0</v>
      </c>
      <c r="AQ55" s="6">
        <f>IF(ISERROR(VLOOKUP($A55,'Import OffPeak'!$A$3:AV$99,43,FALSE)-VLOOKUP($A55,'Import OffPeak change'!$A$106:AV$202,43,FALSE)),0,(VLOOKUP($A55,'Import OffPeak'!$A$3:AV$99,43,FALSE)-VLOOKUP($A55,'Import OffPeak change'!$A$106:AV$202,43,FALSE)))</f>
        <v>0</v>
      </c>
      <c r="AR55" s="6">
        <f>IF(ISERROR(VLOOKUP($A55,'Import OffPeak'!$A$3:AW$99,44,FALSE)-VLOOKUP($A55,'Import OffPeak change'!$A$106:AW$202,44,FALSE)),0,(VLOOKUP($A55,'Import OffPeak'!$A$3:AW$99,44,FALSE)-VLOOKUP($A55,'Import OffPeak change'!$A$106:AW$202,44,FALSE)))</f>
        <v>0</v>
      </c>
      <c r="AS55" s="6">
        <f>IF(ISERROR(VLOOKUP($A55,'Import OffPeak'!$A$3:AX$99,45,FALSE)-VLOOKUP($A55,'Import OffPeak change'!$A$106:AX$202,45,FALSE)),0,(VLOOKUP($A55,'Import OffPeak'!$A$3:AX$99,45,FALSE)-VLOOKUP($A55,'Import OffPeak change'!$A$106:AX$202,45,FALSE)))</f>
        <v>0</v>
      </c>
      <c r="AT55" s="6">
        <f>IF(ISERROR(VLOOKUP($A55,'Import OffPeak'!$A$3:AY$99,46,FALSE)-VLOOKUP($A55,'Import OffPeak change'!$A$106:AY$202,46,FALSE)),0,(VLOOKUP($A55,'Import OffPeak'!$A$3:AY$99,46,FALSE)-VLOOKUP($A55,'Import OffPeak change'!$A$106:AY$202,46,FALSE)))</f>
        <v>0</v>
      </c>
      <c r="AU55" s="6">
        <f>IF(ISERROR(VLOOKUP($A55,'Import OffPeak'!$A$3:AZ$99,47,FALSE)-VLOOKUP($A55,'Import OffPeak change'!$A$106:AZ$202,47,FALSE)),0,(VLOOKUP($A55,'Import OffPeak'!$A$3:AZ$99,47,FALSE)-VLOOKUP($A55,'Import OffPeak change'!$A$106:AZ$202,47,FALSE)))</f>
        <v>0</v>
      </c>
      <c r="AV55" s="6">
        <f>IF(ISERROR(VLOOKUP($A55,'Import OffPeak'!$A$3:BA$99,48,FALSE)-VLOOKUP($A55,'Import OffPeak change'!$A$106:BA$202,48,FALSE)),0,(VLOOKUP($A55,'Import OffPeak'!$A$3:BA$99,48,FALSE)-VLOOKUP($A55,'Import OffPeak change'!$A$106:BA$202,48,FALSE)))</f>
        <v>0</v>
      </c>
      <c r="AW55" s="6">
        <f>IF(ISERROR(VLOOKUP($A55,'Import OffPeak'!$A$3:BB$99,49,FALSE)-VLOOKUP($A55,'Import OffPeak change'!$A$106:BB$202,49,FALSE)),0,(VLOOKUP($A55,'Import OffPeak'!$A$3:BB$99,49,FALSE)-VLOOKUP($A55,'Import OffPeak change'!$A$106:BB$202,49,FALSE)))</f>
        <v>0</v>
      </c>
      <c r="AX55" s="6">
        <f>IF(ISERROR(VLOOKUP($A55,'Import OffPeak'!$A$3:BC$99,50,FALSE)-VLOOKUP($A55,'Import OffPeak change'!$A$106:BC$202,50,FALSE)),0,(VLOOKUP($A55,'Import OffPeak'!$A$3:BC$99,50,FALSE)-VLOOKUP($A55,'Import OffPeak change'!$A$106:BC$202,50,FALSE)))</f>
        <v>0</v>
      </c>
      <c r="AY55" s="6">
        <f>IF(ISERROR(VLOOKUP($A55,'Import OffPeak'!$A$3:BD$99,51,FALSE)-VLOOKUP($A55,'Import OffPeak change'!$A$106:BD$202,51,FALSE)),0,(VLOOKUP($A55,'Import OffPeak'!$A$3:BD$99,51,FALSE)-VLOOKUP($A55,'Import OffPeak change'!$A$106:BD$202,51,FALSE)))</f>
        <v>0</v>
      </c>
      <c r="AZ55" s="6">
        <f>IF(ISERROR(VLOOKUP($A55,'Import OffPeak'!$A$3:BE$99,52,FALSE)-VLOOKUP($A55,'Import OffPeak change'!$A$106:BE$202,52,FALSE)),0,(VLOOKUP($A55,'Import OffPeak'!$A$3:BE$99,52,FALSE)-VLOOKUP($A55,'Import OffPeak change'!$A$106:BE$202,52,FALSE)))</f>
        <v>0</v>
      </c>
      <c r="BA55" s="6">
        <f>IF(ISERROR(VLOOKUP($A55,'Import OffPeak'!$A$3:BF$99,53,FALSE)-VLOOKUP($A55,'Import OffPeak change'!$A$106:BF$202,53,FALSE)),0,(VLOOKUP($A55,'Import OffPeak'!$A$3:BF$99,53,FALSE)-VLOOKUP($A55,'Import OffPeak change'!$A$106:BF$202,53,FALSE)))</f>
        <v>0</v>
      </c>
      <c r="BB55" s="6">
        <f>IF(ISERROR(VLOOKUP($A55,'Import OffPeak'!$A$3:BG$99,54,FALSE)-VLOOKUP($A55,'Import OffPeak change'!$A$106:BG$202,54,FALSE)),0,(VLOOKUP($A55,'Import OffPeak'!$A$3:BG$99,54,FALSE)-VLOOKUP($A55,'Import OffPeak change'!$A$106:BG$202,54,FALSE)))</f>
        <v>0</v>
      </c>
      <c r="BC55" s="6">
        <f>IF(ISERROR(VLOOKUP($A55,'Import OffPeak'!$A$3:BH$99,55,FALSE)-VLOOKUP($A55,'Import OffPeak change'!$A$106:BH$202,55,FALSE)),0,(VLOOKUP($A55,'Import OffPeak'!$A$3:BH$99,55,FALSE)-VLOOKUP($A55,'Import OffPeak change'!$A$106:BH$202,55,FALSE)))</f>
        <v>0</v>
      </c>
      <c r="BD55" s="6">
        <f>IF(ISERROR(VLOOKUP($A55,'Import OffPeak'!$A$3:BI$99,56,FALSE)-VLOOKUP($A55,'Import OffPeak change'!$A$106:BI$202,56,FALSE)),0,(VLOOKUP($A55,'Import OffPeak'!$A$3:BI$99,56,FALSE)-VLOOKUP($A55,'Import OffPeak change'!$A$106:BI$202,56,FALSE)))</f>
        <v>0</v>
      </c>
      <c r="BE55" s="6">
        <f>IF(ISERROR(VLOOKUP($A55,'Import OffPeak'!$A$3:BJ$99,57,FALSE)-VLOOKUP($A55,'Import OffPeak change'!$A$106:BJ$202,57,FALSE)),0,(VLOOKUP($A55,'Import OffPeak'!$A$3:BJ$99,57,FALSE)-VLOOKUP($A55,'Import OffPeak change'!$A$106:BJ$202,57,FALSE)))</f>
        <v>0</v>
      </c>
      <c r="BF55" s="6">
        <f>IF(ISERROR(VLOOKUP($A55,'Import OffPeak'!$A$3:BK$99,58,FALSE)-VLOOKUP($A55,'Import OffPeak change'!$A$106:BK$202,58,FALSE)),0,(VLOOKUP($A55,'Import OffPeak'!$A$3:BK$99,58,FALSE)-VLOOKUP($A55,'Import OffPeak change'!$A$106:BK$202,58,FALSE)))</f>
        <v>0</v>
      </c>
      <c r="BG55" s="6">
        <f>IF(ISERROR(VLOOKUP($A55,'Import OffPeak'!$A$3:BL$99,59,FALSE)-VLOOKUP($A55,'Import OffPeak change'!$A$106:BL$202,59,FALSE)),0,(VLOOKUP($A55,'Import OffPeak'!$A$3:BL$99,59,FALSE)-VLOOKUP($A55,'Import OffPeak change'!$A$106:BL$202,59,FALSE)))</f>
        <v>0</v>
      </c>
      <c r="BH55" s="6">
        <f>IF(ISERROR(VLOOKUP($A55,'Import OffPeak'!$A$3:BM$99,60,FALSE)-VLOOKUP($A55,'Import OffPeak change'!$A$106:BM$202,60,FALSE)),0,(VLOOKUP($A55,'Import OffPeak'!$A$3:BM$99,60,FALSE)-VLOOKUP($A55,'Import OffPeak change'!$A$106:BM$202,60,FALSE)))</f>
        <v>0</v>
      </c>
      <c r="BI55" s="6">
        <f>IF(ISERROR(VLOOKUP($A55,'Import OffPeak'!$A$3:BN$99,61,FALSE)-VLOOKUP($A55,'Import OffPeak change'!$A$106:BN$202,61,FALSE)),0,(VLOOKUP($A55,'Import OffPeak'!$A$3:BN$99,61,FALSE)-VLOOKUP($A55,'Import OffPeak change'!$A$106:BN$202,61,FALSE)))</f>
        <v>0</v>
      </c>
      <c r="BJ55" s="6">
        <f>IF(ISERROR(VLOOKUP($A55,'Import OffPeak'!$A$3:BO$99,62,FALSE)-VLOOKUP($A55,'Import OffPeak change'!$A$106:BO$202,62,FALSE)),0,(VLOOKUP($A55,'Import OffPeak'!$A$3:BO$99,62,FALSE)-VLOOKUP($A55,'Import OffPeak change'!$A$106:BO$202,62,FALSE)))</f>
        <v>0</v>
      </c>
      <c r="BK55" s="6">
        <f>IF(ISERROR(VLOOKUP($A55,'Import OffPeak'!$A$3:BP$99,63,FALSE)-VLOOKUP($A55,'Import OffPeak change'!$A$106:BP$202,63,FALSE)),0,(VLOOKUP($A55,'Import OffPeak'!$A$3:BP$99,63,FALSE)-VLOOKUP($A55,'Import OffPeak change'!$A$106:BP$202,63,FALSE)))</f>
        <v>0</v>
      </c>
      <c r="BL55" s="6">
        <f>IF(ISERROR(VLOOKUP($A55,'Import OffPeak'!$A$3:BQ$99,64,FALSE)-VLOOKUP($A55,'Import OffPeak change'!$A$106:BQ$202,64,FALSE)),0,(VLOOKUP($A55,'Import OffPeak'!$A$3:BQ$99,64,FALSE)-VLOOKUP($A55,'Import OffPeak change'!$A$106:BQ$202,64,FALSE)))</f>
        <v>0</v>
      </c>
      <c r="BM55" s="6">
        <f>IF(ISERROR(VLOOKUP($A55,'Import OffPeak'!$A$3:BR$99,65,FALSE)-VLOOKUP($A55,'Import OffPeak change'!$A$106:BR$202,65,FALSE)),0,(VLOOKUP($A55,'Import OffPeak'!$A$3:BR$99,65,FALSE)-VLOOKUP($A55,'Import OffPeak change'!$A$106:BR$202,65,FALSE)))</f>
        <v>0</v>
      </c>
      <c r="BN55" s="6">
        <f>IF(ISERROR(VLOOKUP($A55,'Import OffPeak'!$A$3:BS$99,66,FALSE)-VLOOKUP($A55,'Import OffPeak change'!$A$106:BS$202,66,FALSE)),0,(VLOOKUP($A55,'Import OffPeak'!$A$3:BS$99,66,FALSE)-VLOOKUP($A55,'Import OffPeak change'!$A$106:BS$202,66,FALSE)))</f>
        <v>0</v>
      </c>
      <c r="BO55" s="6">
        <f>IF(ISERROR(VLOOKUP($A55,'Import OffPeak'!$A$3:BT$99,67,FALSE)-VLOOKUP($A55,'Import OffPeak change'!$A$106:BT$202,67,FALSE)),0,(VLOOKUP($A55,'Import OffPeak'!$A$3:BT$99,67,FALSE)-VLOOKUP($A55,'Import OffPeak change'!$A$106:BT$202,67,FALSE)))</f>
        <v>0</v>
      </c>
      <c r="BP55" s="6">
        <f>IF(ISERROR(VLOOKUP($A55,'Import OffPeak'!$A$3:BU$99,68,FALSE)-VLOOKUP($A55,'Import OffPeak change'!$A$106:BU$202,68,FALSE)),0,(VLOOKUP($A55,'Import OffPeak'!$A$3:BU$99,68,FALSE)-VLOOKUP($A55,'Import OffPeak change'!$A$106:BU$202,68,FALSE)))</f>
        <v>0</v>
      </c>
      <c r="BQ55" s="6">
        <f>IF(ISERROR(VLOOKUP($A55,'Import OffPeak'!$A$3:BV$99,69,FALSE)-VLOOKUP($A55,'Import OffPeak change'!$A$106:BV$202,69,FALSE)),0,(VLOOKUP($A55,'Import OffPeak'!$A$3:BV$99,69,FALSE)-VLOOKUP($A55,'Import OffPeak change'!$A$106:BV$202,69,FALSE)))</f>
        <v>0</v>
      </c>
      <c r="BR55" s="6">
        <f>IF(ISERROR(VLOOKUP($A55,'Import OffPeak'!$A$3:BW$99,70,FALSE)-VLOOKUP($A55,'Import OffPeak change'!$A$106:BW$202,70,FALSE)),0,(VLOOKUP($A55,'Import OffPeak'!$A$3:BW$99,70,FALSE)-VLOOKUP($A55,'Import OffPeak change'!$A$106:BW$202,70,FALSE)))</f>
        <v>0</v>
      </c>
      <c r="BS55" s="6">
        <f>IF(ISERROR(VLOOKUP($A55,'Import OffPeak'!$A$3:BX$99,71,FALSE)-VLOOKUP($A55,'Import OffPeak change'!$A$106:BX$202,71,FALSE)),0,(VLOOKUP($A55,'Import OffPeak'!$A$3:BX$99,71,FALSE)-VLOOKUP($A55,'Import OffPeak change'!$A$106:BX$202,71,FALSE)))</f>
        <v>0</v>
      </c>
      <c r="BT55" s="6">
        <f>IF(ISERROR(VLOOKUP($A55,'Import OffPeak'!$A$3:BY$99,72,FALSE)-VLOOKUP($A55,'Import OffPeak change'!$A$106:BY$202,72,FALSE)),0,(VLOOKUP($A55,'Import OffPeak'!$A$3:BY$99,72,FALSE)-VLOOKUP($A55,'Import OffPeak change'!$A$106:BY$202,72,FALSE)))</f>
        <v>0</v>
      </c>
      <c r="BU55" s="6">
        <f>IF(ISERROR(VLOOKUP($A55,'Import OffPeak'!$A$3:BZ$99,73,FALSE)-VLOOKUP($A55,'Import OffPeak change'!$A$106:BZ$202,73,FALSE)),0,(VLOOKUP($A55,'Import OffPeak'!$A$3:BZ$99,73,FALSE)-VLOOKUP($A55,'Import OffPeak change'!$A$106:BZ$202,73,FALSE)))</f>
        <v>0</v>
      </c>
      <c r="BV55" s="6">
        <f>IF(ISERROR(VLOOKUP($A55,'Import OffPeak'!$A$3:CA$99,74,FALSE)-VLOOKUP($A55,'Import OffPeak change'!$A$106:CA$202,74,FALSE)),0,(VLOOKUP($A55,'Import OffPeak'!$A$3:CA$99,74,FALSE)-VLOOKUP($A55,'Import OffPeak change'!$A$106:CA$202,74,FALSE)))</f>
        <v>0</v>
      </c>
      <c r="BW55" s="6">
        <f>IF(ISERROR(VLOOKUP($A55,'Import OffPeak'!$A$3:CB$99,75,FALSE)-VLOOKUP($A55,'Import OffPeak change'!$A$106:CB$202,75,FALSE)),0,(VLOOKUP($A55,'Import OffPeak'!$A$3:CB$99,75,FALSE)-VLOOKUP($A55,'Import OffPeak change'!$A$106:CB$202,75,FALSE)))</f>
        <v>0</v>
      </c>
      <c r="BX55" s="6">
        <f>IF(ISERROR(VLOOKUP($A55,'Import OffPeak'!$A$3:CC$99,76,FALSE)-VLOOKUP($A55,'Import OffPeak change'!$A$106:CC$202,76,FALSE)),0,(VLOOKUP($A55,'Import OffPeak'!$A$3:CC$99,76,FALSE)-VLOOKUP($A55,'Import OffPeak change'!$A$106:CC$202,76,FALSE)))</f>
        <v>0</v>
      </c>
      <c r="BY55" s="6">
        <f>IF(ISERROR(VLOOKUP($A55,'Import OffPeak'!$A$3:CD$99,77,FALSE)-VLOOKUP($A55,'Import OffPeak change'!$A$106:CD$202,77,FALSE)),0,(VLOOKUP($A55,'Import OffPeak'!$A$3:CD$99,77,FALSE)-VLOOKUP($A55,'Import OffPeak change'!$A$106:CD$202,77,FALSE)))</f>
        <v>0</v>
      </c>
      <c r="BZ55" s="6">
        <f>IF(ISERROR(VLOOKUP($A55,'Import OffPeak'!$A$3:CE$99,78,FALSE)-VLOOKUP($A55,'Import OffPeak change'!$A$106:CE$202,78,FALSE)),0,(VLOOKUP($A55,'Import OffPeak'!$A$3:CE$99,78,FALSE)-VLOOKUP($A55,'Import OffPeak change'!$A$106:CE$202,78,FALSE)))</f>
        <v>0</v>
      </c>
      <c r="CA55" s="6">
        <f>IF(ISERROR(VLOOKUP($A55,'Import OffPeak'!$A$3:CF$99,79,FALSE)-VLOOKUP($A55,'Import OffPeak change'!$A$106:CF$202,79,FALSE)),0,(VLOOKUP($A55,'Import OffPeak'!$A$3:CF$99,79,FALSE)-VLOOKUP($A55,'Import OffPeak change'!$A$106:CF$202,79,FALSE)))</f>
        <v>0</v>
      </c>
      <c r="CB55" s="6">
        <f>IF(ISERROR(VLOOKUP($A55,'Import OffPeak'!$A$3:CG$99,80,FALSE)-VLOOKUP($A55,'Import OffPeak change'!$A$106:CG$202,80,FALSE)),0,(VLOOKUP($A55,'Import OffPeak'!$A$3:CG$99,80,FALSE)-VLOOKUP($A55,'Import OffPeak change'!$A$106:CG$202,80,FALSE)))</f>
        <v>0</v>
      </c>
      <c r="CC55" s="6">
        <f>IF(ISERROR(VLOOKUP($A55,'Import OffPeak'!$A$3:CH$99,81,FALSE)-VLOOKUP($A55,'Import OffPeak change'!$A$106:CH$202,81,FALSE)),0,(VLOOKUP($A55,'Import OffPeak'!$A$3:CH$99,81,FALSE)-VLOOKUP($A55,'Import OffPeak change'!$A$106:CH$202,81,FALSE)))</f>
        <v>0</v>
      </c>
      <c r="CD55" s="6">
        <f>IF(ISERROR(VLOOKUP($A55,'Import OffPeak'!$A$3:CI$99,82,FALSE)-VLOOKUP($A55,'Import OffPeak change'!$A$106:CI$202,82,FALSE)),0,(VLOOKUP($A55,'Import OffPeak'!$A$3:CI$99,82,FALSE)-VLOOKUP($A55,'Import OffPeak change'!$A$106:CI$202,82,FALSE)))</f>
        <v>0</v>
      </c>
      <c r="CE55" s="6">
        <f>IF(ISERROR(VLOOKUP($A55,'Import OffPeak'!$A$3:CJ$99,83,FALSE)-VLOOKUP($A55,'Import OffPeak change'!$A$106:CJ$202,83,FALSE)),0,(VLOOKUP($A55,'Import OffPeak'!$A$3:CJ$99,83,FALSE)-VLOOKUP($A55,'Import OffPeak change'!$A$106:CJ$202,83,FALSE)))</f>
        <v>0</v>
      </c>
      <c r="CF55" s="6">
        <f>IF(ISERROR(VLOOKUP($A55,'Import OffPeak'!$A$3:CK$99,84,FALSE)-VLOOKUP($A55,'Import OffPeak change'!$A$106:CK$202,84,FALSE)),0,(VLOOKUP($A55,'Import OffPeak'!$A$3:CK$99,84,FALSE)-VLOOKUP($A55,'Import OffPeak change'!$A$106:CK$202,84,FALSE)))</f>
        <v>0</v>
      </c>
      <c r="CG55" s="6">
        <f>IF(ISERROR(VLOOKUP($A55,'Import OffPeak'!$A$3:CL$99,85,FALSE)-VLOOKUP($A55,'Import OffPeak change'!$A$106:CL$202,85,FALSE)),0,(VLOOKUP($A55,'Import OffPeak'!$A$3:CL$99,85,FALSE)-VLOOKUP($A55,'Import OffPeak change'!$A$106:CL$202,85,FALSE)))</f>
        <v>0</v>
      </c>
      <c r="CH55" s="6">
        <f>IF(ISERROR(VLOOKUP($A55,'Import OffPeak'!$A$3:CM$99,86,FALSE)-VLOOKUP($A55,'Import OffPeak change'!$A$106:CM$202,86,FALSE)),0,(VLOOKUP($A55,'Import OffPeak'!$A$3:CM$99,86,FALSE)-VLOOKUP($A55,'Import OffPeak change'!$A$106:CM$202,86,FALSE)))</f>
        <v>0</v>
      </c>
      <c r="CI55" s="6">
        <f>IF(ISERROR(VLOOKUP($A55,'Import OffPeak'!$A$3:CN$99,87,FALSE)-VLOOKUP($A55,'Import OffPeak change'!$A$106:CN$202,87,FALSE)),0,(VLOOKUP($A55,'Import OffPeak'!$A$3:CN$99,87,FALSE)-VLOOKUP($A55,'Import OffPeak change'!$A$106:CN$202,87,FALSE)))</f>
        <v>0</v>
      </c>
      <c r="CJ55" s="6">
        <f>IF(ISERROR(VLOOKUP($A55,'Import OffPeak'!$A$3:CO$99,88,FALSE)-VLOOKUP($A55,'Import OffPeak change'!$A$106:CO$202,88,FALSE)),0,(VLOOKUP($A55,'Import OffPeak'!$A$3:CO$99,88,FALSE)-VLOOKUP($A55,'Import OffPeak change'!$A$106:CO$202,88,FALSE)))</f>
        <v>0</v>
      </c>
      <c r="CK55" s="6">
        <f>IF(ISERROR(VLOOKUP($A55,'Import OffPeak'!$A$3:CP$99,89,FALSE)-VLOOKUP($A55,'Import OffPeak change'!$A$106:CP$202,89,FALSE)),0,(VLOOKUP($A55,'Import OffPeak'!$A$3:CP$99,89,FALSE)-VLOOKUP($A55,'Import OffPeak change'!$A$106:CP$202,89,FALSE)))</f>
        <v>0</v>
      </c>
      <c r="CL55" s="6">
        <f>IF(ISERROR(VLOOKUP($A55,'Import OffPeak'!$A$3:CQ$99,90,FALSE)-VLOOKUP($A55,'Import OffPeak change'!$A$106:CQ$202,90,FALSE)),0,(VLOOKUP($A55,'Import OffPeak'!$A$3:CQ$99,90,FALSE)-VLOOKUP($A55,'Import OffPeak change'!$A$106:CQ$202,90,FALSE)))</f>
        <v>0</v>
      </c>
      <c r="CM55" s="6">
        <f>IF(ISERROR(VLOOKUP($A55,'Import OffPeak'!$A$3:CR$99,91,FALSE)-VLOOKUP($A55,'Import OffPeak change'!$A$106:CR$202,91,FALSE)),0,(VLOOKUP($A55,'Import OffPeak'!$A$3:CR$99,91,FALSE)-VLOOKUP($A55,'Import OffPeak change'!$A$106:CR$202,91,FALSE)))</f>
        <v>0</v>
      </c>
      <c r="CN55" s="6">
        <f>IF(ISERROR(VLOOKUP($A55,'Import OffPeak'!$A$3:CS$99,92,FALSE)-VLOOKUP($A55,'Import OffPeak change'!$A$106:CS$202,92,FALSE)),0,(VLOOKUP($A55,'Import OffPeak'!$A$3:CS$99,92,FALSE)-VLOOKUP($A55,'Import OffPeak change'!$A$106:CS$202,92,FALSE)))</f>
        <v>0</v>
      </c>
      <c r="CO55" s="6">
        <f>IF(ISERROR(VLOOKUP($A55,'Import OffPeak'!$A$3:CT$99,93,FALSE)-VLOOKUP($A55,'Import OffPeak change'!$A$106:CT$202,93,FALSE)),0,(VLOOKUP($A55,'Import OffPeak'!$A$3:CT$99,93,FALSE)-VLOOKUP($A55,'Import OffPeak change'!$A$106:CT$202,93,FALSE)))</f>
        <v>0</v>
      </c>
      <c r="CP55" s="6">
        <f>IF(ISERROR(VLOOKUP($A55,'Import OffPeak'!$A$3:CU$99,94,FALSE)-VLOOKUP($A55,'Import OffPeak change'!$A$106:CU$202,94,FALSE)),0,(VLOOKUP($A55,'Import OffPeak'!$A$3:CU$99,94,FALSE)-VLOOKUP($A55,'Import OffPeak change'!$A$106:CU$202,94,FALSE)))</f>
        <v>0</v>
      </c>
      <c r="CQ55" s="6">
        <f>IF(ISERROR(VLOOKUP($A55,'Import OffPeak'!$A$3:CV$99,95,FALSE)-VLOOKUP($A55,'Import OffPeak change'!$A$106:CV$202,95,FALSE)),0,(VLOOKUP($A55,'Import OffPeak'!$A$3:CV$99,95,FALSE)-VLOOKUP($A55,'Import OffPeak change'!$A$106:CV$202,95,FALSE)))</f>
        <v>0</v>
      </c>
      <c r="CR55" s="6">
        <f>IF(ISERROR(VLOOKUP($A55,'Import OffPeak'!$A$3:CW$99,96,FALSE)-VLOOKUP($A55,'Import OffPeak change'!$A$106:CW$202,96,FALSE)),0,(VLOOKUP($A55,'Import OffPeak'!$A$3:CW$99,96,FALSE)-VLOOKUP($A55,'Import OffPeak change'!$A$106:CW$202,96,FALSE)))</f>
        <v>0</v>
      </c>
      <c r="CS55" s="6">
        <f>IF(ISERROR(VLOOKUP($A55,'Import OffPeak'!$A$3:CX$99,97,FALSE)-VLOOKUP($A55,'Import OffPeak change'!$A$106:CX$202,97,FALSE)),0,(VLOOKUP($A55,'Import OffPeak'!$A$3:CX$99,97,FALSE)-VLOOKUP($A55,'Import OffPeak change'!$A$106:CX$202,97,FALSE)))</f>
        <v>0</v>
      </c>
      <c r="CT55" s="6">
        <f>IF(ISERROR(VLOOKUP($A55,'Import OffPeak'!$A$3:CY$99,98,FALSE)-VLOOKUP($A55,'Import OffPeak change'!$A$106:CY$202,98,FALSE)),0,(VLOOKUP($A55,'Import OffPeak'!$A$3:CY$99,98,FALSE)-VLOOKUP($A55,'Import OffPeak change'!$A$106:CY$202,98,FALSE)))</f>
        <v>0</v>
      </c>
      <c r="CU55" s="6">
        <f>IF(ISERROR(VLOOKUP($A55,'Import OffPeak'!$A$3:CZ$99,99,FALSE)-VLOOKUP($A55,'Import OffPeak change'!$A$106:CZ$202,99,FALSE)),0,(VLOOKUP($A55,'Import OffPeak'!$A$3:CZ$99,99,FALSE)-VLOOKUP($A55,'Import OffPeak change'!$A$106:CZ$202,99,FALSE)))</f>
        <v>0</v>
      </c>
      <c r="CV55" s="6">
        <f>IF(ISERROR(VLOOKUP($A55,'Import OffPeak'!$A$3:DA$99,100,FALSE)-VLOOKUP($A55,'Import OffPeak change'!$A$106:DA$202,100,FALSE)),0,(VLOOKUP($A55,'Import OffPeak'!$A$3:DA$99,100,FALSE)-VLOOKUP($A55,'Import OffPeak change'!$A$106:DA$202,100,FALSE)))</f>
        <v>0</v>
      </c>
      <c r="CW55" s="6">
        <f>IF(ISERROR(VLOOKUP($A55,'Import OffPeak'!$A$3:DB$99,101,FALSE)-VLOOKUP($A55,'Import OffPeak change'!$A$106:DB$202,101,FALSE)),0,(VLOOKUP($A55,'Import OffPeak'!$A$3:DB$99,101,FALSE)-VLOOKUP($A55,'Import OffPeak change'!$A$106:DB$202,101,FALSE)))</f>
        <v>0</v>
      </c>
      <c r="CX55" s="6">
        <f>IF(ISERROR(VLOOKUP($A55,'Import OffPeak'!$A$3:DC$99,102,FALSE)-VLOOKUP($A55,'Import OffPeak change'!$A$106:DC$202,102,FALSE)),0,(VLOOKUP($A55,'Import OffPeak'!$A$3:DC$99,102,FALSE)-VLOOKUP($A55,'Import OffPeak change'!$A$106:DC$202,102,FALSE)))</f>
        <v>0</v>
      </c>
      <c r="CY55" s="6">
        <f>IF(ISERROR(VLOOKUP($A55,'Import OffPeak'!$A$3:DD$99,103,FALSE)-VLOOKUP($A55,'Import OffPeak change'!$A$106:DD$202,103,FALSE)),0,(VLOOKUP($A55,'Import OffPeak'!$A$3:DD$99,103,FALSE)-VLOOKUP($A55,'Import OffPeak change'!$A$106:DD$202,103,FALSE)))</f>
        <v>0</v>
      </c>
      <c r="CZ55" s="6">
        <f>IF(ISERROR(VLOOKUP($A55,'Import OffPeak'!$A$3:DE$99,104,FALSE)-VLOOKUP($A55,'Import OffPeak change'!$A$106:DE$202,104,FALSE)),0,(VLOOKUP($A55,'Import OffPeak'!$A$3:DE$99,104,FALSE)-VLOOKUP($A55,'Import OffPeak change'!$A$106:DE$202,104,FALSE)))</f>
        <v>0</v>
      </c>
      <c r="DA55" s="6">
        <f>IF(ISERROR(VLOOKUP($A55,'Import OffPeak'!$A$3:DF$99,105,FALSE)-VLOOKUP($A55,'Import OffPeak change'!$A$106:DF$202,105,FALSE)),0,(VLOOKUP($A55,'Import OffPeak'!$A$3:DF$99,105,FALSE)-VLOOKUP($A55,'Import OffPeak change'!$A$106:DF$202,105,FALSE)))</f>
        <v>0</v>
      </c>
      <c r="DB55" s="6">
        <f>IF(ISERROR(VLOOKUP($A55,'Import OffPeak'!$A$3:DG$99,106,FALSE)-VLOOKUP($A55,'Import OffPeak change'!$A$106:DG$202,106,FALSE)),0,(VLOOKUP($A55,'Import OffPeak'!$A$3:DG$99,106,FALSE)-VLOOKUP($A55,'Import OffPeak change'!$A$106:DG$202,106,FALSE)))</f>
        <v>0</v>
      </c>
      <c r="DC55" s="6">
        <f>IF(ISERROR(VLOOKUP($A55,'Import OffPeak'!$A$3:DH$99,107,FALSE)-VLOOKUP($A55,'Import OffPeak change'!$A$106:DH$202,107,FALSE)),0,(VLOOKUP($A55,'Import OffPeak'!$A$3:DH$99,107,FALSE)-VLOOKUP($A55,'Import OffPeak change'!$A$106:DH$202,107,FALSE)))</f>
        <v>0</v>
      </c>
      <c r="DD55" s="6">
        <f>IF(ISERROR(VLOOKUP($A55,'Import OffPeak'!$A$3:DI$99,108,FALSE)-VLOOKUP($A55,'Import OffPeak change'!$A$106:DI$202,108,FALSE)),0,(VLOOKUP($A55,'Import OffPeak'!$A$3:DI$99,108,FALSE)-VLOOKUP($A55,'Import OffPeak change'!$A$106:DI$202,108,FALSE)))</f>
        <v>0</v>
      </c>
      <c r="DE55" s="6">
        <f>IF(ISERROR(VLOOKUP($A55,'Import OffPeak'!$A$3:DJ$99,109,FALSE)-VLOOKUP($A55,'Import OffPeak change'!$A$106:DJ$202,109,FALSE)),0,(VLOOKUP($A55,'Import OffPeak'!$A$3:DJ$99,109,FALSE)-VLOOKUP($A55,'Import OffPeak change'!$A$106:DJ$202,109,FALSE)))</f>
        <v>0</v>
      </c>
      <c r="DF55" s="6">
        <f>IF(ISERROR(VLOOKUP($A55,'Import OffPeak'!$A$3:DK$99,110,FALSE)-VLOOKUP($A55,'Import OffPeak change'!$A$106:DK$202,110,FALSE)),0,(VLOOKUP($A55,'Import OffPeak'!$A$3:DK$99,110,FALSE)-VLOOKUP($A55,'Import OffPeak change'!$A$106:DK$202,110,FALSE)))</f>
        <v>0</v>
      </c>
      <c r="DG55" s="6">
        <f>IF(ISERROR(VLOOKUP($A55,'Import OffPeak'!$A$3:DL$99,111,FALSE)-VLOOKUP($A55,'Import OffPeak change'!$A$106:DL$202,111,FALSE)),0,(VLOOKUP($A55,'Import OffPeak'!$A$3:DL$99,111,FALSE)-VLOOKUP($A55,'Import OffPeak change'!$A$106:DL$202,111,FALSE)))</f>
        <v>0</v>
      </c>
      <c r="DH55" s="6">
        <f>IF(ISERROR(VLOOKUP($A55,'Import OffPeak'!$A$3:DM$99,112,FALSE)-VLOOKUP($A55,'Import OffPeak change'!$A$106:DM$202,112,FALSE)),0,(VLOOKUP($A55,'Import OffPeak'!$A$3:DM$99,112,FALSE)-VLOOKUP($A55,'Import OffPeak change'!$A$106:DM$202,112,FALSE)))</f>
        <v>0</v>
      </c>
      <c r="DI55" s="6">
        <f>IF(ISERROR(VLOOKUP($A55,'Import OffPeak'!$A$3:DN$99,113,FALSE)-VLOOKUP($A55,'Import OffPeak change'!$A$106:DN$202,113,FALSE)),0,(VLOOKUP($A55,'Import OffPeak'!$A$3:DN$99,113,FALSE)-VLOOKUP($A55,'Import OffPeak change'!$A$106:DN$202,113,FALSE)))</f>
        <v>0</v>
      </c>
      <c r="DJ55" s="6">
        <f>IF(ISERROR(VLOOKUP($A55,'Import OffPeak'!$A$3:DO$99,114,FALSE)-VLOOKUP($A55,'Import OffPeak change'!$A$106:DO$202,114,FALSE)),0,(VLOOKUP($A55,'Import OffPeak'!$A$3:DO$99,114,FALSE)-VLOOKUP($A55,'Import OffPeak change'!$A$106:DO$202,114,FALSE)))</f>
        <v>0</v>
      </c>
      <c r="DK55" s="6">
        <f>IF(ISERROR(VLOOKUP($A55,'Import OffPeak'!$A$3:DP$99,115,FALSE)-VLOOKUP($A55,'Import OffPeak change'!$A$106:DP$202,115,FALSE)),0,(VLOOKUP($A55,'Import OffPeak'!$A$3:DP$99,115,FALSE)-VLOOKUP($A55,'Import OffPeak change'!$A$106:DP$202,115,FALSE)))</f>
        <v>0</v>
      </c>
      <c r="DL55" s="6">
        <f>IF(ISERROR(VLOOKUP($A55,'Import OffPeak'!$A$3:DQ$99,116,FALSE)-VLOOKUP($A55,'Import OffPeak change'!$A$106:DQ$202,116,FALSE)),0,(VLOOKUP($A55,'Import OffPeak'!$A$3:DQ$99,116,FALSE)-VLOOKUP($A55,'Import OffPeak change'!$A$106:DQ$202,116,FALSE)))</f>
        <v>0</v>
      </c>
      <c r="DM55" s="6">
        <f>IF(ISERROR(VLOOKUP($A55,'Import OffPeak'!$A$3:DR$99,117,FALSE)-VLOOKUP($A55,'Import OffPeak change'!$A$106:DR$202,117,FALSE)),0,(VLOOKUP($A55,'Import OffPeak'!$A$3:DR$99,117,FALSE)-VLOOKUP($A55,'Import OffPeak change'!$A$106:DR$202,117,FALSE)))</f>
        <v>0</v>
      </c>
      <c r="DN55" s="6">
        <f>IF(ISERROR(VLOOKUP($A55,'Import OffPeak'!$A$3:DS$99,118,FALSE)-VLOOKUP($A55,'Import OffPeak change'!$A$106:DS$202,118,FALSE)),0,(VLOOKUP($A55,'Import OffPeak'!$A$3:DS$99,118,FALSE)-VLOOKUP($A55,'Import OffPeak change'!$A$106:DS$202,118,FALSE)))</f>
        <v>0</v>
      </c>
      <c r="DO55" s="6">
        <f>IF(ISERROR(VLOOKUP($A55,'Import OffPeak'!$A$3:DT$99,119,FALSE)-VLOOKUP($A55,'Import OffPeak change'!$A$106:DT$202,119,FALSE)),0,(VLOOKUP($A55,'Import OffPeak'!$A$3:DT$99,119,FALSE)-VLOOKUP($A55,'Import OffPeak change'!$A$106:DT$202,119,FALSE)))</f>
        <v>0</v>
      </c>
      <c r="DP55" s="6">
        <f>IF(ISERROR(VLOOKUP($A55,'Import OffPeak'!$A$3:DU$99,120,FALSE)-VLOOKUP($A55,'Import OffPeak change'!$A$106:DU$202,120,FALSE)),0,(VLOOKUP($A55,'Import OffPeak'!$A$3:DU$99,120,FALSE)-VLOOKUP($A55,'Import OffPeak change'!$A$106:DU$202,120,FALSE)))</f>
        <v>0</v>
      </c>
      <c r="DQ55" s="6">
        <f>IF(ISERROR(VLOOKUP($A55,'Import OffPeak'!$A$3:DV$99,121,FALSE)-VLOOKUP($A55,'Import OffPeak change'!$A$106:DV$202,121,FALSE)),0,(VLOOKUP($A55,'Import OffPeak'!$A$3:DV$99,121,FALSE)-VLOOKUP($A55,'Import OffPeak change'!$A$106:DV$202,121,FALSE)))</f>
        <v>0</v>
      </c>
      <c r="DR55" s="6">
        <f>IF(ISERROR(VLOOKUP($A55,'Import OffPeak'!$A$3:DW$99,122,FALSE)-VLOOKUP($A55,'Import OffPeak change'!$A$106:DW$202,122,FALSE)),0,(VLOOKUP($A55,'Import OffPeak'!$A$3:DW$99,122,FALSE)-VLOOKUP($A55,'Import OffPeak change'!$A$106:DW$202,122,FALSE)))</f>
        <v>0</v>
      </c>
      <c r="DS55" s="6">
        <f>IF(ISERROR(VLOOKUP($A55,'Import OffPeak'!$A$3:DX$99,123,FALSE)-VLOOKUP($A55,'Import OffPeak change'!$A$106:DX$202,123,FALSE)),0,(VLOOKUP($A55,'Import OffPeak'!$A$3:DX$99,123,FALSE)-VLOOKUP($A55,'Import OffPeak change'!$A$106:DX$202,123,FALSE)))</f>
        <v>0</v>
      </c>
      <c r="DT55" s="6">
        <f>IF(ISERROR(VLOOKUP($A55,'Import OffPeak'!$A$3:DY$99,124,FALSE)-VLOOKUP($A55,'Import OffPeak change'!$A$106:DY$202,124,FALSE)),0,(VLOOKUP($A55,'Import OffPeak'!$A$3:DY$99,124,FALSE)-VLOOKUP($A55,'Import OffPeak change'!$A$106:DY$202,124,FALSE)))</f>
        <v>0</v>
      </c>
      <c r="DU55" s="6">
        <f>IF(ISERROR(VLOOKUP($A55,'Import OffPeak'!$A$3:DZ$99,125,FALSE)-VLOOKUP($A55,'Import OffPeak change'!$A$106:DZ$202,125,FALSE)),0,(VLOOKUP($A55,'Import OffPeak'!$A$3:DZ$99,125,FALSE)-VLOOKUP($A55,'Import OffPeak change'!$A$106:DZ$202,125,FALSE)))</f>
        <v>0</v>
      </c>
      <c r="DV55" s="6">
        <f>IF(ISERROR(VLOOKUP($A55,'Import OffPeak'!$A$3:EA$99,126,FALSE)-VLOOKUP($A55,'Import OffPeak change'!$A$106:EA$202,126,FALSE)),0,(VLOOKUP($A55,'Import OffPeak'!$A$3:EA$99,126,FALSE)-VLOOKUP($A55,'Import OffPeak change'!$A$106:EA$202,126,FALSE)))</f>
        <v>0</v>
      </c>
      <c r="DW55" s="6">
        <f>IF(ISERROR(VLOOKUP($A55,'Import OffPeak'!$A$3:EB$99,127,FALSE)-VLOOKUP($A55,'Import OffPeak change'!$A$106:EB$202,127,FALSE)),0,(VLOOKUP($A55,'Import OffPeak'!$A$3:EB$99,127,FALSE)-VLOOKUP($A55,'Import OffPeak change'!$A$106:EB$202,127,FALSE)))</f>
        <v>0</v>
      </c>
      <c r="DX55" s="6">
        <f>IF(ISERROR(VLOOKUP($A55,'Import OffPeak'!$A$3:EC$99,128,FALSE)-VLOOKUP($A55,'Import OffPeak change'!$A$106:EC$202,128,FALSE)),0,(VLOOKUP($A55,'Import OffPeak'!$A$3:EC$99,128,FALSE)-VLOOKUP($A55,'Import OffPeak change'!$A$106:EC$202,128,FALSE)))</f>
        <v>0</v>
      </c>
      <c r="DY55" s="6">
        <f>IF(ISERROR(VLOOKUP($A55,'Import OffPeak'!$A$3:ED$99,129,FALSE)-VLOOKUP($A55,'Import OffPeak change'!$A$106:ED$202,129,FALSE)),0,(VLOOKUP($A55,'Import OffPeak'!$A$3:ED$99,129,FALSE)-VLOOKUP($A55,'Import OffPeak change'!$A$106:ED$202,129,FALSE)))</f>
        <v>0</v>
      </c>
      <c r="DZ55" s="6">
        <f>IF(ISERROR(VLOOKUP($A55,'Import OffPeak'!$A$3:EE$99,130,FALSE)-VLOOKUP($A55,'Import OffPeak change'!$A$106:EE$202,130,FALSE)),0,(VLOOKUP($A55,'Import OffPeak'!$A$3:EE$99,130,FALSE)-VLOOKUP($A55,'Import OffPeak change'!$A$106:EE$202,130,FALSE)))</f>
        <v>0</v>
      </c>
      <c r="EA55" s="6">
        <f>IF(ISERROR(VLOOKUP($A55,'Import OffPeak'!$A$3:EF$99,131,FALSE)-VLOOKUP($A55,'Import OffPeak change'!$A$106:EF$202,131,FALSE)),0,(VLOOKUP($A55,'Import OffPeak'!$A$3:EF$99,131,FALSE)-VLOOKUP($A55,'Import OffPeak change'!$A$106:EF$202,131,FALSE)))</f>
        <v>0</v>
      </c>
      <c r="EB55" s="6">
        <f>IF(ISERROR(VLOOKUP($A55,'Import OffPeak'!$A$3:EG$99,132,FALSE)-VLOOKUP($A55,'Import OffPeak change'!$A$106:EG$202,132,FALSE)),0,(VLOOKUP($A55,'Import OffPeak'!$A$3:EG$99,132,FALSE)-VLOOKUP($A55,'Import OffPeak change'!$A$106:EG$202,132,FALSE)))</f>
        <v>0</v>
      </c>
      <c r="EC55" s="6">
        <f>IF(ISERROR(VLOOKUP($A55,'Import OffPeak'!$A$3:EH$99,133,FALSE)-VLOOKUP($A55,'Import OffPeak change'!$A$106:EH$202,133,FALSE)),0,(VLOOKUP($A55,'Import OffPeak'!$A$3:EH$99,133,FALSE)-VLOOKUP($A55,'Import OffPeak change'!$A$106:EH$202,133,FALSE)))</f>
        <v>0</v>
      </c>
      <c r="ED55" s="6">
        <f>IF(ISERROR(VLOOKUP($A55,'Import OffPeak'!$A$3:EI$99,134,FALSE)-VLOOKUP($A55,'Import OffPeak change'!$A$106:EI$202,134,FALSE)),0,(VLOOKUP($A55,'Import OffPeak'!$A$3:EI$99,134,FALSE)-VLOOKUP($A55,'Import OffPeak change'!$A$106:EI$202,134,FALSE)))</f>
        <v>0</v>
      </c>
      <c r="EE55" s="6">
        <f>IF(ISERROR(VLOOKUP($A55,'Import OffPeak'!$A$3:EJ$99,135,FALSE)-VLOOKUP($A55,'Import OffPeak change'!$A$106:EJ$202,135,FALSE)),0,(VLOOKUP($A55,'Import OffPeak'!$A$3:EJ$99,135,FALSE)-VLOOKUP($A55,'Import OffPeak change'!$A$106:EJ$202,135,FALSE)))</f>
        <v>0</v>
      </c>
      <c r="EF55" s="6">
        <f>IF(ISERROR(VLOOKUP($A55,'Import OffPeak'!$A$3:EK$99,136,FALSE)-VLOOKUP($A55,'Import OffPeak change'!$A$106:EK$202,136,FALSE)),0,(VLOOKUP($A55,'Import OffPeak'!$A$3:EK$99,136,FALSE)-VLOOKUP($A55,'Import OffPeak change'!$A$106:EK$202,136,FALSE)))</f>
        <v>0</v>
      </c>
      <c r="EG55" s="6">
        <f>IF(ISERROR(VLOOKUP($A55,'Import OffPeak'!$A$3:EL$99,137,FALSE)-VLOOKUP($A55,'Import OffPeak change'!$A$106:EL$202,137,FALSE)),0,(VLOOKUP($A55,'Import OffPeak'!$A$3:EL$99,137,FALSE)-VLOOKUP($A55,'Import OffPeak change'!$A$106:EL$202,137,FALSE)))</f>
        <v>0</v>
      </c>
      <c r="EH55" s="6">
        <f>IF(ISERROR(VLOOKUP($A55,'Import OffPeak'!$A$3:EM$99,138,FALSE)-VLOOKUP($A55,'Import OffPeak change'!$A$106:EM$202,138,FALSE)),0,(VLOOKUP($A55,'Import OffPeak'!$A$3:EM$99,138,FALSE)-VLOOKUP($A55,'Import OffPeak change'!$A$106:EM$202,138,FALSE)))</f>
        <v>0</v>
      </c>
      <c r="EI55" s="6">
        <f>IF(ISERROR(VLOOKUP($A55,'Import OffPeak'!$A$3:EN$99,139,FALSE)-VLOOKUP($A55,'Import OffPeak change'!$A$106:EN$202,139,FALSE)),0,(VLOOKUP($A55,'Import OffPeak'!$A$3:EN$99,139,FALSE)-VLOOKUP($A55,'Import OffPeak change'!$A$106:EN$202,139,FALSE)))</f>
        <v>0</v>
      </c>
      <c r="EJ55" s="6">
        <f>IF(ISERROR(VLOOKUP($A55,'Import OffPeak'!$A$3:EO$99,140,FALSE)-VLOOKUP($A55,'Import OffPeak change'!$A$106:EO$202,140,FALSE)),0,(VLOOKUP($A55,'Import OffPeak'!$A$3:EO$99,140,FALSE)-VLOOKUP($A55,'Import OffPeak change'!$A$106:EO$202,140,FALSE)))</f>
        <v>0</v>
      </c>
      <c r="EK55" s="6">
        <f>IF(ISERROR(VLOOKUP($A55,'Import OffPeak'!$A$3:EP$99,141,FALSE)-VLOOKUP($A55,'Import OffPeak change'!$A$106:EP$202,141,FALSE)),0,(VLOOKUP($A55,'Import OffPeak'!$A$3:EP$99,141,FALSE)-VLOOKUP($A55,'Import OffPeak change'!$A$106:EP$202,141,FALSE)))</f>
        <v>0</v>
      </c>
      <c r="EL55" s="6">
        <f>IF(ISERROR(VLOOKUP($A55,'Import OffPeak'!$A$3:EQ$99,142,FALSE)-VLOOKUP($A55,'Import OffPeak change'!$A$106:EQ$202,142,FALSE)),0,(VLOOKUP($A55,'Import OffPeak'!$A$3:EQ$99,142,FALSE)-VLOOKUP($A55,'Import OffPeak change'!$A$106:EQ$202,142,FALSE)))</f>
        <v>0</v>
      </c>
      <c r="EM55" s="6">
        <f>IF(ISERROR(VLOOKUP($A55,'Import OffPeak'!$A$3:ER$99,143,FALSE)-VLOOKUP($A55,'Import OffPeak change'!$A$106:ER$202,143,FALSE)),0,(VLOOKUP($A55,'Import OffPeak'!$A$3:ER$99,143,FALSE)-VLOOKUP($A55,'Import OffPeak change'!$A$106:ER$202,143,FALSE)))</f>
        <v>0</v>
      </c>
      <c r="EN55" s="6">
        <f>IF(ISERROR(VLOOKUP($A55,'Import OffPeak'!$A$3:ES$99,144,FALSE)-VLOOKUP($A55,'Import OffPeak change'!$A$106:ES$202,144,FALSE)),0,(VLOOKUP($A55,'Import OffPeak'!$A$3:ES$99,144,FALSE)-VLOOKUP($A55,'Import OffPeak change'!$A$106:ES$202,144,FALSE)))</f>
        <v>0</v>
      </c>
      <c r="EO55" s="6">
        <f>IF(ISERROR(VLOOKUP($A55,'Import OffPeak'!$A$3:ET$99,145,FALSE)-VLOOKUP($A55,'Import OffPeak change'!$A$106:ET$202,145,FALSE)),0,(VLOOKUP($A55,'Import OffPeak'!$A$3:ET$99,145,FALSE)-VLOOKUP($A55,'Import OffPeak change'!$A$106:ET$202,145,FALSE)))</f>
        <v>0</v>
      </c>
      <c r="EP55" s="6">
        <f>IF(ISERROR(VLOOKUP($A55,'Import OffPeak'!$A$3:EU$99,146,FALSE)-VLOOKUP($A55,'Import OffPeak change'!$A$106:EU$202,146,FALSE)),0,(VLOOKUP($A55,'Import OffPeak'!$A$3:EU$99,146,FALSE)-VLOOKUP($A55,'Import OffPeak change'!$A$106:EU$202,146,FALSE)))</f>
        <v>0</v>
      </c>
      <c r="EQ55" s="6">
        <f>IF(ISERROR(VLOOKUP($A55,'Import OffPeak'!$A$3:EV$99,147,FALSE)-VLOOKUP($A55,'Import OffPeak change'!$A$106:EV$202,147,FALSE)),0,(VLOOKUP($A55,'Import OffPeak'!$A$3:EV$99,147,FALSE)-VLOOKUP($A55,'Import OffPeak change'!$A$106:EV$202,147,FALSE)))</f>
        <v>0</v>
      </c>
      <c r="ER55" s="6">
        <f>IF(ISERROR(VLOOKUP($A55,'Import OffPeak'!$A$3:EW$99,148,FALSE)-VLOOKUP($A55,'Import OffPeak change'!$A$106:EW$202,148,FALSE)),0,(VLOOKUP($A55,'Import OffPeak'!$A$3:EW$99,148,FALSE)-VLOOKUP($A55,'Import OffPeak change'!$A$106:EW$202,148,FALSE)))</f>
        <v>0</v>
      </c>
      <c r="ES55" s="6">
        <f>IF(ISERROR(VLOOKUP($A55,'Import OffPeak'!$A$3:EX$99,149,FALSE)-VLOOKUP($A55,'Import OffPeak change'!$A$106:EX$202,149,FALSE)),0,(VLOOKUP($A55,'Import OffPeak'!$A$3:EX$99,149,FALSE)-VLOOKUP($A55,'Import OffPeak change'!$A$106:EX$202,149,FALSE)))</f>
        <v>0</v>
      </c>
      <c r="ET55" s="6">
        <f>IF(ISERROR(VLOOKUP($A55,'Import OffPeak'!$A$3:EY$99,150,FALSE)-VLOOKUP($A55,'Import OffPeak change'!$A$106:EY$202,150,FALSE)),0,(VLOOKUP($A55,'Import OffPeak'!$A$3:EY$99,150,FALSE)-VLOOKUP($A55,'Import OffPeak change'!$A$106:EY$202,150,FALSE)))</f>
        <v>0</v>
      </c>
      <c r="EU55" s="6">
        <f>IF(ISERROR(VLOOKUP($A55,'Import OffPeak'!$A$3:EZ$99,151,FALSE)-VLOOKUP($A55,'Import OffPeak change'!$A$106:EZ$202,151,FALSE)),0,(VLOOKUP($A55,'Import OffPeak'!$A$3:EZ$99,151,FALSE)-VLOOKUP($A55,'Import OffPeak change'!$A$106:EZ$202,151,FALSE)))</f>
        <v>0</v>
      </c>
      <c r="EV55" s="6">
        <f>IF(ISERROR(VLOOKUP($A55,'Import OffPeak'!$A$3:FA$99,152,FALSE)-VLOOKUP($A55,'Import OffPeak change'!$A$106:FA$202,152,FALSE)),0,(VLOOKUP($A55,'Import OffPeak'!$A$3:FA$99,152,FALSE)-VLOOKUP($A55,'Import OffPeak change'!$A$106:FA$202,152,FALSE)))</f>
        <v>0</v>
      </c>
      <c r="EW55" s="6">
        <f>IF(ISERROR(VLOOKUP($A55,'Import OffPeak'!$A$3:FB$99,153,FALSE)-VLOOKUP($A55,'Import OffPeak change'!$A$106:FB$202,153,FALSE)),0,(VLOOKUP($A55,'Import OffPeak'!$A$3:FB$99,153,FALSE)-VLOOKUP($A55,'Import OffPeak change'!$A$106:FB$202,153,FALSE)))</f>
        <v>0</v>
      </c>
      <c r="EX55" s="6">
        <f>IF(ISERROR(VLOOKUP($A55,'Import OffPeak'!$A$3:FC$99,154,FALSE)-VLOOKUP($A55,'Import OffPeak change'!$A$106:FC$202,154,FALSE)),0,(VLOOKUP($A55,'Import OffPeak'!$A$3:FC$99,154,FALSE)-VLOOKUP($A55,'Import OffPeak change'!$A$106:FC$202,154,FALSE)))</f>
        <v>0</v>
      </c>
      <c r="EY55" s="6">
        <f>IF(ISERROR(VLOOKUP($A55,'Import OffPeak'!$A$3:FD$99,155,FALSE)-VLOOKUP($A55,'Import OffPeak change'!$A$106:FD$202,155,FALSE)),0,(VLOOKUP($A55,'Import OffPeak'!$A$3:FD$99,155,FALSE)-VLOOKUP($A55,'Import OffPeak change'!$A$106:FD$202,155,FALSE)))</f>
        <v>0</v>
      </c>
      <c r="EZ55" s="6">
        <f>IF(ISERROR(VLOOKUP($A55,'Import OffPeak'!$A$3:FE$99,156,FALSE)-VLOOKUP($A55,'Import OffPeak change'!$A$106:FE$202,156,FALSE)),0,(VLOOKUP($A55,'Import OffPeak'!$A$3:FE$99,156,FALSE)-VLOOKUP($A55,'Import OffPeak change'!$A$106:FE$202,156,FALSE)))</f>
        <v>0</v>
      </c>
      <c r="FA55" s="6">
        <f>IF(ISERROR(VLOOKUP($A55,'Import OffPeak'!$A$3:FF$99,157,FALSE)-VLOOKUP($A55,'Import OffPeak change'!$A$106:FF$202,157,FALSE)),0,(VLOOKUP($A55,'Import OffPeak'!$A$3:FF$99,157,FALSE)-VLOOKUP($A55,'Import OffPeak change'!$A$106:FF$202,157,FALSE)))</f>
        <v>0</v>
      </c>
      <c r="FB55" s="6">
        <f>IF(ISERROR(VLOOKUP($A55,'Import OffPeak'!$A$3:FG$99,158,FALSE)-VLOOKUP($A55,'Import OffPeak change'!$A$106:FG$202,158,FALSE)),0,(VLOOKUP($A55,'Import OffPeak'!$A$3:FG$99,158,FALSE)-VLOOKUP($A55,'Import OffPeak change'!$A$106:FG$202,158,FALSE)))</f>
        <v>0</v>
      </c>
      <c r="FC55" s="6">
        <f>IF(ISERROR(VLOOKUP($A55,'Import OffPeak'!$A$3:FH$99,159,FALSE)-VLOOKUP($A55,'Import OffPeak change'!$A$106:FH$202,159,FALSE)),0,(VLOOKUP($A55,'Import OffPeak'!$A$3:FH$99,159,FALSE)-VLOOKUP($A55,'Import OffPeak change'!$A$106:FH$202,159,FALSE)))</f>
        <v>0</v>
      </c>
      <c r="FD55" s="6">
        <f>IF(ISERROR(VLOOKUP($A55,'Import OffPeak'!$A$3:FI$99,160,FALSE)-VLOOKUP($A55,'Import OffPeak change'!$A$106:FI$202,160,FALSE)),0,(VLOOKUP($A55,'Import OffPeak'!$A$3:FI$99,160,FALSE)-VLOOKUP($A55,'Import OffPeak change'!$A$106:FI$202,160,FALSE)))</f>
        <v>0</v>
      </c>
      <c r="FE55" s="6">
        <f>IF(ISERROR(VLOOKUP($A55,'Import OffPeak'!$A$3:FJ$99,161,FALSE)-VLOOKUP($A55,'Import OffPeak change'!$A$106:FJ$202,161,FALSE)),0,(VLOOKUP($A55,'Import OffPeak'!$A$3:FJ$99,161,FALSE)-VLOOKUP($A55,'Import OffPeak change'!$A$106:FJ$202,161,FALSE)))</f>
        <v>0</v>
      </c>
      <c r="FF55" s="6">
        <f>IF(ISERROR(VLOOKUP($A55,'Import OffPeak'!$A$3:FK$99,162,FALSE)-VLOOKUP($A55,'Import OffPeak change'!$A$106:FK$202,162,FALSE)),0,(VLOOKUP($A55,'Import OffPeak'!$A$3:FK$99,162,FALSE)-VLOOKUP($A55,'Import OffPeak change'!$A$106:FK$202,162,FALSE)))</f>
        <v>0</v>
      </c>
      <c r="FG55" s="6">
        <f>IF(ISERROR(VLOOKUP($A55,'Import OffPeak'!$A$3:FL$99,163,FALSE)-VLOOKUP($A55,'Import OffPeak change'!$A$106:FL$202,163,FALSE)),0,(VLOOKUP($A55,'Import OffPeak'!$A$3:FL$99,163,FALSE)-VLOOKUP($A55,'Import OffPeak change'!$A$106:FL$202,163,FALSE)))</f>
        <v>0</v>
      </c>
      <c r="FH55" s="6">
        <f>IF(ISERROR(VLOOKUP($A55,'Import OffPeak'!$A$3:FM$99,164,FALSE)-VLOOKUP($A55,'Import OffPeak change'!$A$106:FM$202,164,FALSE)),0,(VLOOKUP($A55,'Import OffPeak'!$A$3:FM$99,164,FALSE)-VLOOKUP($A55,'Import OffPeak change'!$A$106:FM$202,164,FALSE)))</f>
        <v>0</v>
      </c>
      <c r="FI55" s="6">
        <f>IF(ISERROR(VLOOKUP($A55,'Import OffPeak'!$A$3:FN$99,165,FALSE)-VLOOKUP($A55,'Import OffPeak change'!$A$106:FN$202,165,FALSE)),0,(VLOOKUP($A55,'Import OffPeak'!$A$3:FN$99,165,FALSE)-VLOOKUP($A55,'Import OffPeak change'!$A$106:FN$202,165,FALSE)))</f>
        <v>0</v>
      </c>
      <c r="FJ55" s="6">
        <f>IF(ISERROR(VLOOKUP($A55,'Import OffPeak'!$A$3:FO$99,166,FALSE)-VLOOKUP($A55,'Import OffPeak change'!$A$106:FO$202,166,FALSE)),0,(VLOOKUP($A55,'Import OffPeak'!$A$3:FO$99,166,FALSE)-VLOOKUP($A55,'Import OffPeak change'!$A$106:FO$202,166,FALSE)))</f>
        <v>0</v>
      </c>
      <c r="FK55" s="6">
        <f>IF(ISERROR(VLOOKUP($A55,'Import OffPeak'!$A$3:FP$99,167,FALSE)-VLOOKUP($A55,'Import OffPeak change'!$A$106:FP$202,167,FALSE)),0,(VLOOKUP($A55,'Import OffPeak'!$A$3:FP$99,167,FALSE)-VLOOKUP($A55,'Import OffPeak change'!$A$106:FP$202,167,FALSE)))</f>
        <v>0</v>
      </c>
      <c r="FL55" s="6">
        <f>IF(ISERROR(VLOOKUP($A55,'Import OffPeak'!$A$3:FQ$99,168,FALSE)-VLOOKUP($A55,'Import OffPeak change'!$A$106:FQ$202,168,FALSE)),0,(VLOOKUP($A55,'Import OffPeak'!$A$3:FQ$99,168,FALSE)-VLOOKUP($A55,'Import OffPeak change'!$A$106:FQ$202,168,FALSE)))</f>
        <v>0</v>
      </c>
      <c r="FM55" s="6">
        <f>IF(ISERROR(VLOOKUP($A55,'Import OffPeak'!$A$3:FR$99,169,FALSE)-VLOOKUP($A55,'Import OffPeak change'!$A$106:FR$202,169,FALSE)),0,(VLOOKUP($A55,'Import OffPeak'!$A$3:FR$99,169,FALSE)-VLOOKUP($A55,'Import OffPeak change'!$A$106:FR$202,169,FALSE)))</f>
        <v>0</v>
      </c>
      <c r="FN55" s="6">
        <f>IF(ISERROR(VLOOKUP($A55,'Import OffPeak'!$A$3:FS$99,170,FALSE)-VLOOKUP($A55,'Import OffPeak change'!$A$106:FS$202,170,FALSE)),0,(VLOOKUP($A55,'Import OffPeak'!$A$3:FS$99,170,FALSE)-VLOOKUP($A55,'Import OffPeak change'!$A$106:FS$202,170,FALSE)))</f>
        <v>0</v>
      </c>
      <c r="FO55" s="6">
        <f>IF(ISERROR(VLOOKUP($A55,'Import OffPeak'!$A$3:FT$99,171,FALSE)-VLOOKUP($A55,'Import OffPeak change'!$A$106:FT$202,171,FALSE)),0,(VLOOKUP($A55,'Import OffPeak'!$A$3:FT$99,171,FALSE)-VLOOKUP($A55,'Import OffPeak change'!$A$106:FT$202,171,FALSE)))</f>
        <v>0</v>
      </c>
      <c r="FP55" s="6">
        <f>IF(ISERROR(VLOOKUP($A55,'Import OffPeak'!$A$3:FU$99,172,FALSE)-VLOOKUP($A55,'Import OffPeak change'!$A$106:FU$202,172,FALSE)),0,(VLOOKUP($A55,'Import OffPeak'!$A$3:FU$99,172,FALSE)-VLOOKUP($A55,'Import OffPeak change'!$A$106:FU$202,172,FALSE)))</f>
        <v>0</v>
      </c>
      <c r="FQ55" s="6">
        <f>IF(ISERROR(VLOOKUP($A55,'Import OffPeak'!$A$3:FV$99,173,FALSE)-VLOOKUP($A55,'Import OffPeak change'!$A$106:FV$202,173,FALSE)),0,(VLOOKUP($A55,'Import OffPeak'!$A$3:FV$99,173,FALSE)-VLOOKUP($A55,'Import OffPeak change'!$A$106:FV$202,173,FALSE)))</f>
        <v>0</v>
      </c>
      <c r="FR55" s="6">
        <f>IF(ISERROR(VLOOKUP($A55,'Import OffPeak'!$A$3:FW$99,174,FALSE)-VLOOKUP($A55,'Import OffPeak change'!$A$106:FW$202,174,FALSE)),0,(VLOOKUP($A55,'Import OffPeak'!$A$3:FW$99,174,FALSE)-VLOOKUP($A55,'Import OffPeak change'!$A$106:FW$202,174,FALSE)))</f>
        <v>0</v>
      </c>
      <c r="FS55" s="6">
        <f>IF(ISERROR(VLOOKUP($A55,'Import OffPeak'!$A$3:FX$99,175,FALSE)-VLOOKUP($A55,'Import OffPeak change'!$A$106:FX$202,175,FALSE)),0,(VLOOKUP($A55,'Import OffPeak'!$A$3:FX$99,175,FALSE)-VLOOKUP($A55,'Import OffPeak change'!$A$106:FX$202,175,FALSE)))</f>
        <v>0</v>
      </c>
      <c r="FT55" s="6">
        <f>IF(ISERROR(VLOOKUP($A55,'Import OffPeak'!$A$3:FY$99,176,FALSE)-VLOOKUP($A55,'Import OffPeak change'!$A$106:FY$202,176,FALSE)),0,(VLOOKUP($A55,'Import OffPeak'!$A$3:FY$99,176,FALSE)-VLOOKUP($A55,'Import OffPeak change'!$A$106:FY$202,176,FALSE)))</f>
        <v>0</v>
      </c>
      <c r="FU55" s="6">
        <f>IF(ISERROR(VLOOKUP($A55,'Import OffPeak'!$A$3:FZ$99,177,FALSE)-VLOOKUP($A55,'Import OffPeak change'!$A$106:FZ$202,177,FALSE)),0,(VLOOKUP($A55,'Import OffPeak'!$A$3:FZ$99,177,FALSE)-VLOOKUP($A55,'Import OffPeak change'!$A$106:FZ$202,177,FALSE)))</f>
        <v>0</v>
      </c>
      <c r="FV55" s="6">
        <f>IF(ISERROR(VLOOKUP($A55,'Import OffPeak'!$A$3:GA$99,178,FALSE)-VLOOKUP($A55,'Import OffPeak change'!$A$106:GA$202,178,FALSE)),0,(VLOOKUP($A55,'Import OffPeak'!$A$3:GA$99,178,FALSE)-VLOOKUP($A55,'Import OffPeak change'!$A$106:GA$202,178,FALSE)))</f>
        <v>0</v>
      </c>
      <c r="FW55" s="6">
        <f>IF(ISERROR(VLOOKUP($A55,'Import OffPeak'!$A$3:GB$99,179,FALSE)-VLOOKUP($A55,'Import OffPeak change'!$A$106:GB$202,179,FALSE)),0,(VLOOKUP($A55,'Import OffPeak'!$A$3:GB$99,179,FALSE)-VLOOKUP($A55,'Import OffPeak change'!$A$106:GB$202,179,FALSE)))</f>
        <v>0</v>
      </c>
      <c r="FX55" s="6">
        <f>IF(ISERROR(VLOOKUP($A55,'Import OffPeak'!$A$3:GC$99,180,FALSE)-VLOOKUP($A55,'Import OffPeak change'!$A$106:GC$202,180,FALSE)),0,(VLOOKUP($A55,'Import OffPeak'!$A$3:GC$99,180,FALSE)-VLOOKUP($A55,'Import OffPeak change'!$A$106:GC$202,180,FALSE)))</f>
        <v>0</v>
      </c>
      <c r="FY55" s="6">
        <f>IF(ISERROR(VLOOKUP($A55,'Import OffPeak'!$A$3:GD$99,181,FALSE)-VLOOKUP($A55,'Import OffPeak change'!$A$106:GD$202,181,FALSE)),0,(VLOOKUP($A55,'Import OffPeak'!$A$3:GD$99,181,FALSE)-VLOOKUP($A55,'Import OffPeak change'!$A$106:GD$202,181,FALSE)))</f>
        <v>0</v>
      </c>
      <c r="FZ55" s="6">
        <f>IF(ISERROR(VLOOKUP($A55,'Import OffPeak'!$A$3:GE$99,182,FALSE)-VLOOKUP($A55,'Import OffPeak change'!$A$106:GE$202,182,FALSE)),0,(VLOOKUP($A55,'Import OffPeak'!$A$3:GE$99,182,FALSE)-VLOOKUP($A55,'Import OffPeak change'!$A$106:GE$202,182,FALSE)))</f>
        <v>0</v>
      </c>
      <c r="GA55" s="6">
        <f>IF(ISERROR(VLOOKUP($A55,'Import OffPeak'!$A$3:GF$99,183,FALSE)-VLOOKUP($A55,'Import OffPeak change'!$A$106:GF$202,183,FALSE)),0,(VLOOKUP($A55,'Import OffPeak'!$A$3:GF$99,183,FALSE)-VLOOKUP($A55,'Import OffPeak change'!$A$106:GF$202,183,FALSE)))</f>
        <v>0</v>
      </c>
      <c r="GB55" s="6">
        <f>IF(ISERROR(VLOOKUP($A55,'Import OffPeak'!$A$3:GG$99,184,FALSE)-VLOOKUP($A55,'Import OffPeak change'!$A$106:GG$202,184,FALSE)),0,(VLOOKUP($A55,'Import OffPeak'!$A$3:GG$99,184,FALSE)-VLOOKUP($A55,'Import OffPeak change'!$A$106:GG$202,184,FALSE)))</f>
        <v>0</v>
      </c>
      <c r="GC55" s="6">
        <f>IF(ISERROR(VLOOKUP($A55,'Import OffPeak'!$A$3:GH$99,185,FALSE)-VLOOKUP($A55,'Import OffPeak change'!$A$106:GH$202,185,FALSE)),0,(VLOOKUP($A55,'Import OffPeak'!$A$3:GH$99,185,FALSE)-VLOOKUP($A55,'Import OffPeak change'!$A$106:GH$202,185,FALSE)))</f>
        <v>0</v>
      </c>
      <c r="GD55" s="6">
        <f>IF(ISERROR(VLOOKUP($A55,'Import OffPeak'!$A$3:GI$99,186,FALSE)-VLOOKUP($A55,'Import OffPeak change'!$A$106:GI$202,186,FALSE)),0,(VLOOKUP($A55,'Import OffPeak'!$A$3:GI$99,186,FALSE)-VLOOKUP($A55,'Import OffPeak change'!$A$106:GI$202,186,FALSE)))</f>
        <v>0</v>
      </c>
      <c r="GE55" s="6">
        <f>IF(ISERROR(VLOOKUP($A55,'Import OffPeak'!$A$3:GJ$99,187,FALSE)-VLOOKUP($A55,'Import OffPeak change'!$A$106:GJ$202,187,FALSE)),0,(VLOOKUP($A55,'Import OffPeak'!$A$3:GJ$99,187,FALSE)-VLOOKUP($A55,'Import OffPeak change'!$A$106:GJ$202,187,FALSE)))</f>
        <v>0</v>
      </c>
      <c r="GF55" s="6">
        <f>IF(ISERROR(VLOOKUP($A55,'Import OffPeak'!$A$3:GK$99,188,FALSE)-VLOOKUP($A55,'Import OffPeak change'!$A$106:GK$202,188,FALSE)),0,(VLOOKUP($A55,'Import OffPeak'!$A$3:GK$99,188,FALSE)-VLOOKUP($A55,'Import OffPeak change'!$A$106:GK$202,188,FALSE)))</f>
        <v>0</v>
      </c>
      <c r="GG55" s="6">
        <f>IF(ISERROR(VLOOKUP($A55,'Import OffPeak'!$A$3:GL$99,189,FALSE)-VLOOKUP($A55,'Import OffPeak change'!$A$106:GL$202,189,FALSE)),0,(VLOOKUP($A55,'Import OffPeak'!$A$3:GL$99,189,FALSE)-VLOOKUP($A55,'Import OffPeak change'!$A$106:GL$202,189,FALSE)))</f>
        <v>0</v>
      </c>
      <c r="GH55" s="6">
        <f>IF(ISERROR(VLOOKUP($A55,'Import OffPeak'!$A$3:GM$99,190,FALSE)-VLOOKUP($A55,'Import OffPeak change'!$A$106:GM$202,190,FALSE)),0,(VLOOKUP($A55,'Import OffPeak'!$A$3:GM$99,190,FALSE)-VLOOKUP($A55,'Import OffPeak change'!$A$106:GM$202,190,FALSE)))</f>
        <v>0</v>
      </c>
      <c r="GI55" s="6">
        <f>IF(ISERROR(VLOOKUP($A55,'Import OffPeak'!$A$3:GN$99,191,FALSE)-VLOOKUP($A55,'Import OffPeak change'!$A$106:GN$202,191,FALSE)),0,(VLOOKUP($A55,'Import OffPeak'!$A$3:GN$99,191,FALSE)-VLOOKUP($A55,'Import OffPeak change'!$A$106:GN$202,191,FALSE)))</f>
        <v>0</v>
      </c>
      <c r="GJ55" s="6">
        <f>IF(ISERROR(VLOOKUP($A55,'Import OffPeak'!$A$3:GO$99,192,FALSE)-VLOOKUP($A55,'Import OffPeak change'!$A$106:GO$202,192,FALSE)),0,(VLOOKUP($A55,'Import OffPeak'!$A$3:GO$99,192,FALSE)-VLOOKUP($A55,'Import OffPeak change'!$A$106:GO$202,192,FALSE)))</f>
        <v>0</v>
      </c>
      <c r="GK55" s="6">
        <f>IF(ISERROR(VLOOKUP($A55,'Import OffPeak'!$A$3:GP$99,193,FALSE)-VLOOKUP($A55,'Import OffPeak change'!$A$106:GP$202,193,FALSE)),0,(VLOOKUP($A55,'Import OffPeak'!$A$3:GP$99,193,FALSE)-VLOOKUP($A55,'Import OffPeak change'!$A$106:GP$202,193,FALSE)))</f>
        <v>0</v>
      </c>
      <c r="GL55" s="6">
        <f>IF(ISERROR(VLOOKUP($A55,'Import OffPeak'!$A$3:GQ$99,194,FALSE)-VLOOKUP($A55,'Import OffPeak change'!$A$106:GQ$202,194,FALSE)),0,(VLOOKUP($A55,'Import OffPeak'!$A$3:GQ$99,194,FALSE)-VLOOKUP($A55,'Import OffPeak change'!$A$106:GQ$202,194,FALSE)))</f>
        <v>0</v>
      </c>
      <c r="GM55" s="6">
        <f>IF(ISERROR(VLOOKUP($A55,'Import OffPeak'!$A$3:GR$99,195,FALSE)-VLOOKUP($A55,'Import OffPeak change'!$A$106:GR$202,195,FALSE)),0,(VLOOKUP($A55,'Import OffPeak'!$A$3:GR$99,195,FALSE)-VLOOKUP($A55,'Import OffPeak change'!$A$106:GR$202,195,FALSE)))</f>
        <v>0</v>
      </c>
      <c r="GN55" s="6">
        <f>IF(ISERROR(VLOOKUP($A55,'Import OffPeak'!$A$3:GS$99,196,FALSE)-VLOOKUP($A55,'Import OffPeak change'!$A$106:GS$202,196,FALSE)),0,(VLOOKUP($A55,'Import OffPeak'!$A$3:GS$99,196,FALSE)-VLOOKUP($A55,'Import OffPeak change'!$A$106:GS$202,196,FALSE)))</f>
        <v>0</v>
      </c>
      <c r="GO55" s="6">
        <f>IF(ISERROR(VLOOKUP($A55,'Import OffPeak'!$A$3:GT$99,197,FALSE)-VLOOKUP($A55,'Import OffPeak change'!$A$106:GT$202,197,FALSE)),0,(VLOOKUP($A55,'Import OffPeak'!$A$3:GT$99,197,FALSE)-VLOOKUP($A55,'Import OffPeak change'!$A$106:GT$202,197,FALSE)))</f>
        <v>0</v>
      </c>
      <c r="GP55" s="6">
        <f>IF(ISERROR(VLOOKUP($A55,'Import OffPeak'!$A$3:GU$99,198,FALSE)-VLOOKUP($A55,'Import OffPeak change'!$A$106:GU$202,198,FALSE)),0,(VLOOKUP($A55,'Import OffPeak'!$A$3:GU$99,198,FALSE)-VLOOKUP($A55,'Import OffPeak change'!$A$106:GU$202,198,FALSE)))</f>
        <v>0</v>
      </c>
      <c r="GQ55" s="6">
        <f>IF(ISERROR(VLOOKUP($A55,'Import OffPeak'!$A$3:GV$99,199,FALSE)-VLOOKUP($A55,'Import OffPeak change'!$A$106:GV$202,199,FALSE)),0,(VLOOKUP($A55,'Import OffPeak'!$A$3:GV$99,199,FALSE)-VLOOKUP($A55,'Import OffPeak change'!$A$106:GV$202,199,FALSE)))</f>
        <v>0</v>
      </c>
      <c r="GR55" s="6">
        <f>IF(ISERROR(VLOOKUP($A55,'Import OffPeak'!$A$3:GW$99,200,FALSE)-VLOOKUP($A55,'Import OffPeak change'!$A$106:GW$202,200,FALSE)),0,(VLOOKUP($A55,'Import OffPeak'!$A$3:GW$99,200,FALSE)-VLOOKUP($A55,'Import OffPeak change'!$A$106:GW$202,200,FALSE)))</f>
        <v>0</v>
      </c>
      <c r="GS55" s="6">
        <f>IF(ISERROR(VLOOKUP($A55,'Import OffPeak'!$A$3:GX$99,201,FALSE)-VLOOKUP($A55,'Import OffPeak change'!$A$106:GX$202,201,FALSE)),0,(VLOOKUP($A55,'Import OffPeak'!$A$3:GX$99,201,FALSE)-VLOOKUP($A55,'Import OffPeak change'!$A$106:GX$202,201,FALSE)))</f>
        <v>0</v>
      </c>
      <c r="GT55" s="6">
        <f>IF(ISERROR(VLOOKUP($A55,'Import OffPeak'!$A$3:GY$99,202,FALSE)-VLOOKUP($A55,'Import OffPeak change'!$A$106:GY$202,202,FALSE)),0,(VLOOKUP($A55,'Import OffPeak'!$A$3:GY$99,202,FALSE)-VLOOKUP($A55,'Import OffPeak change'!$A$106:GY$202,202,FALSE)))</f>
        <v>0</v>
      </c>
      <c r="GU55" s="6">
        <f>IF(ISERROR(VLOOKUP($A55,'Import OffPeak'!$A$3:GZ$99,203,FALSE)-VLOOKUP($A55,'Import OffPeak change'!$A$106:GZ$202,203,FALSE)),0,(VLOOKUP($A55,'Import OffPeak'!$A$3:GZ$99,203,FALSE)-VLOOKUP($A55,'Import OffPeak change'!$A$106:GZ$202,203,FALSE)))</f>
        <v>0</v>
      </c>
      <c r="GV55" s="6">
        <f>IF(ISERROR(VLOOKUP($A55,'Import OffPeak'!$A$3:HA$99,204,FALSE)-VLOOKUP($A55,'Import OffPeak change'!$A$106:HA$202,204,FALSE)),0,(VLOOKUP($A55,'Import OffPeak'!$A$3:HA$99,204,FALSE)-VLOOKUP($A55,'Import OffPeak change'!$A$106:HA$202,204,FALSE)))</f>
        <v>0</v>
      </c>
      <c r="GW55" s="6">
        <f>IF(ISERROR(VLOOKUP($A55,'Import OffPeak'!$A$3:HB$99,205,FALSE)-VLOOKUP($A55,'Import OffPeak change'!$A$106:HB$202,205,FALSE)),0,(VLOOKUP($A55,'Import OffPeak'!$A$3:HB$99,205,FALSE)-VLOOKUP($A55,'Import OffPeak change'!$A$106:HB$202,205,FALSE)))</f>
        <v>0</v>
      </c>
      <c r="GX55" s="6">
        <f>IF(ISERROR(VLOOKUP($A55,'Import OffPeak'!$A$3:HC$99,206,FALSE)-VLOOKUP($A55,'Import OffPeak change'!$A$106:HC$202,206,FALSE)),0,(VLOOKUP($A55,'Import OffPeak'!$A$3:HC$99,206,FALSE)-VLOOKUP($A55,'Import OffPeak change'!$A$106:HC$202,206,FALSE)))</f>
        <v>0</v>
      </c>
      <c r="GY55" s="6">
        <f>IF(ISERROR(VLOOKUP($A55,'Import OffPeak'!$A$3:HD$99,207,FALSE)-VLOOKUP($A55,'Import OffPeak change'!$A$106:HD$202,207,FALSE)),0,(VLOOKUP($A55,'Import OffPeak'!$A$3:HD$99,207,FALSE)-VLOOKUP($A55,'Import OffPeak change'!$A$106:HD$202,207,FALSE)))</f>
        <v>0</v>
      </c>
      <c r="GZ55" s="6">
        <f>IF(ISERROR(VLOOKUP($A55,'Import OffPeak'!$A$3:HE$99,208,FALSE)-VLOOKUP($A55,'Import OffPeak change'!$A$106:HE$202,208,FALSE)),0,(VLOOKUP($A55,'Import OffPeak'!$A$3:HE$99,208,FALSE)-VLOOKUP($A55,'Import OffPeak change'!$A$106:HE$202,208,FALSE)))</f>
        <v>0</v>
      </c>
      <c r="HA55" s="6">
        <f>IF(ISERROR(VLOOKUP($A55,'Import OffPeak'!$A$3:HF$99,209,FALSE)-VLOOKUP($A55,'Import OffPeak change'!$A$106:HF$202,209,FALSE)),0,(VLOOKUP($A55,'Import OffPeak'!$A$3:HF$99,209,FALSE)-VLOOKUP($A55,'Import OffPeak change'!$A$106:HF$202,209,FALSE)))</f>
        <v>0</v>
      </c>
      <c r="HB55" s="6">
        <f>IF(ISERROR(VLOOKUP($A55,'Import OffPeak'!$A$3:HG$99,210,FALSE)-VLOOKUP($A55,'Import OffPeak change'!$A$106:HG$202,210,FALSE)),0,(VLOOKUP($A55,'Import OffPeak'!$A$3:HG$99,210,FALSE)-VLOOKUP($A55,'Import OffPeak change'!$A$106:HG$202,210,FALSE)))</f>
        <v>0</v>
      </c>
      <c r="HC55" s="6">
        <f>IF(ISERROR(VLOOKUP($A55,'Import OffPeak'!$A$3:HH$99,211,FALSE)-VLOOKUP($A55,'Import OffPeak change'!$A$106:HH$202,211,FALSE)),0,(VLOOKUP($A55,'Import OffPeak'!$A$3:HH$99,211,FALSE)-VLOOKUP($A55,'Import OffPeak change'!$A$106:HH$202,211,FALSE)))</f>
        <v>0</v>
      </c>
      <c r="HD55" s="6">
        <f>IF(ISERROR(VLOOKUP($A55,'Import OffPeak'!$A$3:HI$99,212,FALSE)-VLOOKUP($A55,'Import OffPeak change'!$A$106:HI$202,212,FALSE)),0,(VLOOKUP($A55,'Import OffPeak'!$A$3:HI$99,212,FALSE)-VLOOKUP($A55,'Import OffPeak change'!$A$106:HI$202,212,FALSE)))</f>
        <v>0</v>
      </c>
      <c r="HE55" s="6">
        <f>IF(ISERROR(VLOOKUP($A55,'Import OffPeak'!$A$3:HJ$99,213,FALSE)-VLOOKUP($A55,'Import OffPeak change'!$A$106:HJ$202,213,FALSE)),0,(VLOOKUP($A55,'Import OffPeak'!$A$3:HJ$99,213,FALSE)-VLOOKUP($A55,'Import OffPeak change'!$A$106:HJ$202,213,FALSE)))</f>
        <v>0</v>
      </c>
      <c r="HF55" s="6">
        <f>IF(ISERROR(VLOOKUP($A55,'Import OffPeak'!$A$3:HK$99,214,FALSE)-VLOOKUP($A55,'Import OffPeak change'!$A$106:HK$202,214,FALSE)),0,(VLOOKUP($A55,'Import OffPeak'!$A$3:HK$99,214,FALSE)-VLOOKUP($A55,'Import OffPeak change'!$A$106:HK$202,214,FALSE)))</f>
        <v>0</v>
      </c>
      <c r="HG55" s="6">
        <f>IF(ISERROR(VLOOKUP($A55,'Import OffPeak'!$A$3:HL$99,215,FALSE)-VLOOKUP($A55,'Import OffPeak change'!$A$106:HL$202,215,FALSE)),0,(VLOOKUP($A55,'Import OffPeak'!$A$3:HL$99,215,FALSE)-VLOOKUP($A55,'Import OffPeak change'!$A$106:HL$202,215,FALSE)))</f>
        <v>0</v>
      </c>
      <c r="HH55" s="6">
        <f>IF(ISERROR(VLOOKUP($A55,'Import OffPeak'!$A$3:HM$99,216,FALSE)-VLOOKUP($A55,'Import OffPeak change'!$A$106:HM$202,216,FALSE)),0,(VLOOKUP($A55,'Import OffPeak'!$A$3:HM$99,216,FALSE)-VLOOKUP($A55,'Import OffPeak change'!$A$106:HM$202,216,FALSE)))</f>
        <v>0</v>
      </c>
      <c r="HI55" s="6">
        <f>IF(ISERROR(VLOOKUP($A55,'Import OffPeak'!$A$3:HN$99,217,FALSE)-VLOOKUP($A55,'Import OffPeak change'!$A$106:HN$202,217,FALSE)),0,(VLOOKUP($A55,'Import OffPeak'!$A$3:HN$99,217,FALSE)-VLOOKUP($A55,'Import OffPeak change'!$A$106:HN$202,217,FALSE)))</f>
        <v>0</v>
      </c>
      <c r="HJ55" s="6">
        <f>IF(ISERROR(VLOOKUP($A55,'Import OffPeak'!$A$3:HO$99,218,FALSE)-VLOOKUP($A55,'Import OffPeak change'!$A$106:HO$202,218,FALSE)),0,(VLOOKUP($A55,'Import OffPeak'!$A$3:HO$99,218,FALSE)-VLOOKUP($A55,'Import OffPeak change'!$A$106:HO$202,218,FALSE)))</f>
        <v>0</v>
      </c>
      <c r="HK55" s="6">
        <f>IF(ISERROR(VLOOKUP($A55,'Import OffPeak'!$A$3:HP$99,219,FALSE)-VLOOKUP($A55,'Import OffPeak change'!$A$106:HP$202,219,FALSE)),0,(VLOOKUP($A55,'Import OffPeak'!$A$3:HP$99,219,FALSE)-VLOOKUP($A55,'Import OffPeak change'!$A$106:HP$202,219,FALSE)))</f>
        <v>0</v>
      </c>
      <c r="HL55" s="6">
        <f>IF(ISERROR(VLOOKUP($A55,'Import OffPeak'!$A$3:HQ$99,220,FALSE)-VLOOKUP($A55,'Import OffPeak change'!$A$106:HQ$202,220,FALSE)),0,(VLOOKUP($A55,'Import OffPeak'!$A$3:HQ$99,220,FALSE)-VLOOKUP($A55,'Import OffPeak change'!$A$106:HQ$202,220,FALSE)))</f>
        <v>0</v>
      </c>
      <c r="HM55" s="6">
        <f>IF(ISERROR(VLOOKUP($A55,'Import OffPeak'!$A$3:HR$99,221,FALSE)-VLOOKUP($A55,'Import OffPeak change'!$A$106:HR$202,221,FALSE)),0,(VLOOKUP($A55,'Import OffPeak'!$A$3:HR$99,221,FALSE)-VLOOKUP($A55,'Import OffPeak change'!$A$106:HR$202,221,FALSE)))</f>
        <v>0</v>
      </c>
      <c r="HN55" s="6">
        <f>IF(ISERROR(VLOOKUP($A55,'Import OffPeak'!$A$3:HS$99,222,FALSE)-VLOOKUP($A55,'Import OffPeak change'!$A$106:HS$202,222,FALSE)),0,(VLOOKUP($A55,'Import OffPeak'!$A$3:HS$99,222,FALSE)-VLOOKUP($A55,'Import OffPeak change'!$A$106:HS$202,222,FALSE)))</f>
        <v>0</v>
      </c>
      <c r="HO55" s="6">
        <f>IF(ISERROR(VLOOKUP($A55,'Import OffPeak'!$A$3:HT$99,223,FALSE)-VLOOKUP($A55,'Import OffPeak change'!$A$106:HT$202,223,FALSE)),0,(VLOOKUP($A55,'Import OffPeak'!$A$3:HT$99,223,FALSE)-VLOOKUP($A55,'Import OffPeak change'!$A$106:HT$202,223,FALSE)))</f>
        <v>0</v>
      </c>
      <c r="HP55" s="6">
        <f>IF(ISERROR(VLOOKUP($A55,'Import OffPeak'!$A$3:HU$99,224,FALSE)-VLOOKUP($A55,'Import OffPeak change'!$A$106:HU$202,224,FALSE)),0,(VLOOKUP($A55,'Import OffPeak'!$A$3:HU$99,224,FALSE)-VLOOKUP($A55,'Import OffPeak change'!$A$106:HU$202,224,FALSE)))</f>
        <v>0</v>
      </c>
      <c r="HQ55" s="6">
        <f>IF(ISERROR(VLOOKUP($A55,'Import OffPeak'!$A$3:HV$99,225,FALSE)-VLOOKUP($A55,'Import OffPeak change'!$A$106:HV$202,225,FALSE)),0,(VLOOKUP($A55,'Import OffPeak'!$A$3:HV$99,225,FALSE)-VLOOKUP($A55,'Import OffPeak change'!$A$106:HV$202,225,FALSE)))</f>
        <v>0</v>
      </c>
      <c r="HR55" s="6">
        <f>IF(ISERROR(VLOOKUP($A55,'Import OffPeak'!$A$3:HW$99,226,FALSE)-VLOOKUP($A55,'Import OffPeak change'!$A$106:HW$202,226,FALSE)),0,(VLOOKUP($A55,'Import OffPeak'!$A$3:HW$99,226,FALSE)-VLOOKUP($A55,'Import OffPeak change'!$A$106:HW$202,226,FALSE)))</f>
        <v>0</v>
      </c>
      <c r="HS55" s="6">
        <f>IF(ISERROR(VLOOKUP($A55,'Import OffPeak'!$A$3:HX$99,227,FALSE)-VLOOKUP($A55,'Import OffPeak change'!$A$106:HX$202,227,FALSE)),0,(VLOOKUP($A55,'Import OffPeak'!$A$3:HX$99,227,FALSE)-VLOOKUP($A55,'Import OffPeak change'!$A$106:HX$202,227,FALSE)))</f>
        <v>0</v>
      </c>
      <c r="HT55" s="6">
        <f>IF(ISERROR(VLOOKUP($A55,'Import OffPeak'!$A$3:HY$99,228,FALSE)-VLOOKUP($A55,'Import OffPeak change'!$A$106:HY$202,228,FALSE)),0,(VLOOKUP($A55,'Import OffPeak'!$A$3:HY$99,228,FALSE)-VLOOKUP($A55,'Import OffPeak change'!$A$106:HY$202,228,FALSE)))</f>
        <v>0</v>
      </c>
      <c r="HU55" s="6">
        <f>IF(ISERROR(VLOOKUP($A55,'Import OffPeak'!$A$3:HZ$99,229,FALSE)-VLOOKUP($A55,'Import OffPeak change'!$A$106:HZ$202,229,FALSE)),0,(VLOOKUP($A55,'Import OffPeak'!$A$3:HZ$99,229,FALSE)-VLOOKUP($A55,'Import OffPeak change'!$A$106:HZ$202,229,FALSE)))</f>
        <v>0</v>
      </c>
      <c r="HV55" s="6">
        <f>IF(ISERROR(VLOOKUP($A55,'Import OffPeak'!$A$3:IA$99,230,FALSE)-VLOOKUP($A55,'Import OffPeak change'!$A$106:IA$202,230,FALSE)),0,(VLOOKUP($A55,'Import OffPeak'!$A$3:IA$99,230,FALSE)-VLOOKUP($A55,'Import OffPeak change'!$A$106:IA$202,230,FALSE)))</f>
        <v>0</v>
      </c>
      <c r="HW55" s="6">
        <f>IF(ISERROR(VLOOKUP($A55,'Import OffPeak'!$A$3:IB$99,231,FALSE)-VLOOKUP($A55,'Import OffPeak change'!$A$106:IB$202,231,FALSE)),0,(VLOOKUP($A55,'Import OffPeak'!$A$3:IB$99,231,FALSE)-VLOOKUP($A55,'Import OffPeak change'!$A$106:IB$202,231,FALSE)))</f>
        <v>0</v>
      </c>
      <c r="HX55" s="6">
        <f>IF(ISERROR(VLOOKUP($A55,'Import OffPeak'!$A$3:IC$99,232,FALSE)-VLOOKUP($A55,'Import OffPeak change'!$A$106:IC$202,232,FALSE)),0,(VLOOKUP($A55,'Import OffPeak'!$A$3:IC$99,232,FALSE)-VLOOKUP($A55,'Import OffPeak change'!$A$106:IC$202,232,FALSE)))</f>
        <v>0</v>
      </c>
      <c r="HY55" s="6">
        <f>IF(ISERROR(VLOOKUP($A55,'Import OffPeak'!$A$3:ID$99,233,FALSE)-VLOOKUP($A55,'Import OffPeak change'!$A$106:ID$202,233,FALSE)),0,(VLOOKUP($A55,'Import OffPeak'!$A$3:ID$99,233,FALSE)-VLOOKUP($A55,'Import OffPeak change'!$A$106:ID$202,233,FALSE)))</f>
        <v>0</v>
      </c>
      <c r="HZ55" s="6">
        <f>IF(ISERROR(VLOOKUP($A55,'Import OffPeak'!$A$3:IE$99,234,FALSE)-VLOOKUP($A55,'Import OffPeak change'!$A$106:IE$202,234,FALSE)),0,(VLOOKUP($A55,'Import OffPeak'!$A$3:IE$99,234,FALSE)-VLOOKUP($A55,'Import OffPeak change'!$A$106:IE$202,234,FALSE)))</f>
        <v>0</v>
      </c>
      <c r="IA55" s="6">
        <f>IF(ISERROR(VLOOKUP($A55,'Import OffPeak'!$A$3:IF$99,235,FALSE)-VLOOKUP($A55,'Import OffPeak change'!$A$106:IF$202,235,FALSE)),0,(VLOOKUP($A55,'Import OffPeak'!$A$3:IF$99,235,FALSE)-VLOOKUP($A55,'Import OffPeak change'!$A$106:IF$202,235,FALSE)))</f>
        <v>0</v>
      </c>
      <c r="IB55" s="6">
        <f>IF(ISERROR(VLOOKUP($A55,'Import OffPeak'!$A$3:IG$99,236,FALSE)-VLOOKUP($A55,'Import OffPeak change'!$A$106:IG$202,236,FALSE)),0,(VLOOKUP($A55,'Import OffPeak'!$A$3:IG$99,236,FALSE)-VLOOKUP($A55,'Import OffPeak change'!$A$106:IG$202,236,FALSE)))</f>
        <v>0</v>
      </c>
      <c r="IC55" s="6">
        <f>IF(ISERROR(VLOOKUP($A55,'Import OffPeak'!$A$3:IH$99,237,FALSE)-VLOOKUP($A55,'Import OffPeak change'!$A$106:IH$202,237,FALSE)),0,(VLOOKUP($A55,'Import OffPeak'!$A$3:IH$99,237,FALSE)-VLOOKUP($A55,'Import OffPeak change'!$A$106:IH$202,237,FALSE)))</f>
        <v>0</v>
      </c>
      <c r="ID55" s="6">
        <f>IF(ISERROR(VLOOKUP($A55,'Import OffPeak'!$A$3:II$99,238,FALSE)-VLOOKUP($A55,'Import OffPeak change'!$A$106:II$202,238,FALSE)),0,(VLOOKUP($A55,'Import OffPeak'!$A$3:II$99,238,FALSE)-VLOOKUP($A55,'Import OffPeak change'!$A$106:II$202,238,FALSE)))</f>
        <v>0</v>
      </c>
      <c r="IE55" s="6">
        <f>IF(ISERROR(VLOOKUP($A55,'Import OffPeak'!$A$3:IJ$99,239,FALSE)-VLOOKUP($A55,'Import OffPeak change'!$A$106:IJ$202,239,FALSE)),0,(VLOOKUP($A55,'Import OffPeak'!$A$3:IJ$99,239,FALSE)-VLOOKUP($A55,'Import OffPeak change'!$A$106:IJ$202,239,FALSE)))</f>
        <v>0</v>
      </c>
    </row>
    <row r="56" spans="1:239">
      <c r="A56" s="168" t="str">
        <f>IF('Import OffPeak'!A53=0,"",'Import OffPeak'!A53)</f>
        <v/>
      </c>
      <c r="B56" s="6"/>
      <c r="C56" s="6"/>
      <c r="D56" s="6"/>
      <c r="E56" s="6"/>
      <c r="F56" s="6"/>
      <c r="G56" s="6">
        <f>IF(ISERROR(VLOOKUP($A56,'Import OffPeak'!$A$3:L$99,7,FALSE)-VLOOKUP($A56,'Import OffPeak change'!$A$106:L$202,7,FALSE)),0,(VLOOKUP($A56,'Import OffPeak'!$A$3:L$99,7,FALSE)-VLOOKUP($A56,'Import OffPeak change'!$A$106:L$202,7,FALSE)))</f>
        <v>0</v>
      </c>
      <c r="H56" s="6">
        <f>IF(ISERROR(VLOOKUP($A56,'Import OffPeak'!$A$3:M$99,8,FALSE)-VLOOKUP($A56,'Import OffPeak change'!$A$106:M$202,8,FALSE)),0,(VLOOKUP($A56,'Import OffPeak'!$A$3:M$99,8,FALSE)-VLOOKUP($A56,'Import OffPeak change'!$A$106:M$202,8,FALSE)))</f>
        <v>0</v>
      </c>
      <c r="I56" s="6">
        <f>IF(ISERROR(VLOOKUP($A56,'Import OffPeak'!$A$3:N$99,9,FALSE)-VLOOKUP($A56,'Import OffPeak change'!$A$106:N$202,9,FALSE)),0,(VLOOKUP($A56,'Import OffPeak'!$A$3:N$99,9,FALSE)-VLOOKUP($A56,'Import OffPeak change'!$A$106:N$202,9,FALSE)))</f>
        <v>0</v>
      </c>
      <c r="J56" s="6">
        <f>IF(ISERROR(VLOOKUP($A56,'Import OffPeak'!$A$3:O$99,10,FALSE)-VLOOKUP($A56,'Import OffPeak change'!$A$106:O$202,10,FALSE)),0,(VLOOKUP($A56,'Import OffPeak'!$A$3:O$99,10,FALSE)-VLOOKUP($A56,'Import OffPeak change'!$A$106:O$202,10,FALSE)))</f>
        <v>0</v>
      </c>
      <c r="K56" s="6">
        <f>IF(ISERROR(VLOOKUP($A56,'Import OffPeak'!$A$3:P$99,11,FALSE)-VLOOKUP($A56,'Import OffPeak change'!$A$106:P$202,11,FALSE)),0,(VLOOKUP($A56,'Import OffPeak'!$A$3:P$99,11,FALSE)-VLOOKUP($A56,'Import OffPeak change'!$A$106:P$202,11,FALSE)))</f>
        <v>0</v>
      </c>
      <c r="L56" s="6">
        <f>IF(ISERROR(VLOOKUP($A56,'Import OffPeak'!$A$3:Q$99,12,FALSE)-VLOOKUP($A56,'Import OffPeak change'!$A$106:Q$202,12,FALSE)),0,(VLOOKUP($A56,'Import OffPeak'!$A$3:Q$99,12,FALSE)-VLOOKUP($A56,'Import OffPeak change'!$A$106:Q$202,12,FALSE)))</f>
        <v>0</v>
      </c>
      <c r="M56" s="6">
        <f>IF(ISERROR(VLOOKUP($A56,'Import OffPeak'!$A$3:R$99,13,FALSE)-VLOOKUP($A56,'Import OffPeak change'!$A$106:R$202,13,FALSE)),0,(VLOOKUP($A56,'Import OffPeak'!$A$3:R$99,13,FALSE)-VLOOKUP($A56,'Import OffPeak change'!$A$106:R$202,13,FALSE)))</f>
        <v>0</v>
      </c>
      <c r="N56" s="6">
        <f>IF(ISERROR(VLOOKUP($A56,'Import OffPeak'!$A$3:S$99,14,FALSE)-VLOOKUP($A56,'Import OffPeak change'!$A$106:S$202,14,FALSE)),0,(VLOOKUP($A56,'Import OffPeak'!$A$3:S$99,14,FALSE)-VLOOKUP($A56,'Import OffPeak change'!$A$106:S$202,14,FALSE)))</f>
        <v>0</v>
      </c>
      <c r="O56" s="6">
        <f>IF(ISERROR(VLOOKUP($A56,'Import OffPeak'!$A$3:T$99,15,FALSE)-VLOOKUP($A56,'Import OffPeak change'!$A$106:T$202,15,FALSE)),0,(VLOOKUP($A56,'Import OffPeak'!$A$3:T$99,15,FALSE)-VLOOKUP($A56,'Import OffPeak change'!$A$106:T$202,15,FALSE)))</f>
        <v>0</v>
      </c>
      <c r="P56" s="6">
        <f>IF(ISERROR(VLOOKUP($A56,'Import OffPeak'!$A$3:U$99,16,FALSE)-VLOOKUP($A56,'Import OffPeak change'!$A$106:U$202,16,FALSE)),0,(VLOOKUP($A56,'Import OffPeak'!$A$3:U$99,16,FALSE)-VLOOKUP($A56,'Import OffPeak change'!$A$106:U$202,16,FALSE)))</f>
        <v>0</v>
      </c>
      <c r="Q56" s="6">
        <f>IF(ISERROR(VLOOKUP($A56,'Import OffPeak'!$A$3:V$99,17,FALSE)-VLOOKUP($A56,'Import OffPeak change'!$A$106:V$202,17,FALSE)),0,(VLOOKUP($A56,'Import OffPeak'!$A$3:V$99,17,FALSE)-VLOOKUP($A56,'Import OffPeak change'!$A$106:V$202,17,FALSE)))</f>
        <v>0</v>
      </c>
      <c r="R56" s="6">
        <f>IF(ISERROR(VLOOKUP($A56,'Import OffPeak'!$A$3:W$99,18,FALSE)-VLOOKUP($A56,'Import OffPeak change'!$A$106:W$202,18,FALSE)),0,(VLOOKUP($A56,'Import OffPeak'!$A$3:W$99,18,FALSE)-VLOOKUP($A56,'Import OffPeak change'!$A$106:W$202,18,FALSE)))</f>
        <v>0</v>
      </c>
      <c r="S56" s="6">
        <f>IF(ISERROR(VLOOKUP($A56,'Import OffPeak'!$A$3:X$99,19,FALSE)-VLOOKUP($A56,'Import OffPeak change'!$A$106:X$202,19,FALSE)),0,(VLOOKUP($A56,'Import OffPeak'!$A$3:X$99,19,FALSE)-VLOOKUP($A56,'Import OffPeak change'!$A$106:X$202,19,FALSE)))</f>
        <v>0</v>
      </c>
      <c r="T56" s="6">
        <f>IF(ISERROR(VLOOKUP($A56,'Import OffPeak'!$A$3:Y$99,20,FALSE)-VLOOKUP($A56,'Import OffPeak change'!$A$106:Y$202,20,FALSE)),0,(VLOOKUP($A56,'Import OffPeak'!$A$3:Y$99,20,FALSE)-VLOOKUP($A56,'Import OffPeak change'!$A$106:Y$202,20,FALSE)))</f>
        <v>0</v>
      </c>
      <c r="U56" s="6">
        <f>IF(ISERROR(VLOOKUP($A56,'Import OffPeak'!$A$3:Z$99,21,FALSE)-VLOOKUP($A56,'Import OffPeak change'!$A$106:Z$202,21,FALSE)),0,(VLOOKUP($A56,'Import OffPeak'!$A$3:Z$99,21,FALSE)-VLOOKUP($A56,'Import OffPeak change'!$A$106:Z$202,21,FALSE)))</f>
        <v>0</v>
      </c>
      <c r="V56" s="6">
        <f>IF(ISERROR(VLOOKUP($A56,'Import OffPeak'!$A$3:AA$99,22,FALSE)-VLOOKUP($A56,'Import OffPeak change'!$A$106:AA$202,22,FALSE)),0,(VLOOKUP($A56,'Import OffPeak'!$A$3:AA$99,22,FALSE)-VLOOKUP($A56,'Import OffPeak change'!$A$106:AA$202,22,FALSE)))</f>
        <v>0</v>
      </c>
      <c r="W56" s="6">
        <f>IF(ISERROR(VLOOKUP($A56,'Import OffPeak'!$A$3:AB$99,23,FALSE)-VLOOKUP($A56,'Import OffPeak change'!$A$106:AB$202,23,FALSE)),0,(VLOOKUP($A56,'Import OffPeak'!$A$3:AB$99,23,FALSE)-VLOOKUP($A56,'Import OffPeak change'!$A$106:AB$202,23,FALSE)))</f>
        <v>0</v>
      </c>
      <c r="X56" s="6">
        <f>IF(ISERROR(VLOOKUP($A56,'Import OffPeak'!$A$3:AC$99,24,FALSE)-VLOOKUP($A56,'Import OffPeak change'!$A$106:AC$202,24,FALSE)),0,(VLOOKUP($A56,'Import OffPeak'!$A$3:AC$99,24,FALSE)-VLOOKUP($A56,'Import OffPeak change'!$A$106:AC$202,24,FALSE)))</f>
        <v>0</v>
      </c>
      <c r="Y56" s="6">
        <f>IF(ISERROR(VLOOKUP($A56,'Import OffPeak'!$A$3:AD$99,25,FALSE)-VLOOKUP($A56,'Import OffPeak change'!$A$106:AD$202,25,FALSE)),0,(VLOOKUP($A56,'Import OffPeak'!$A$3:AD$99,25,FALSE)-VLOOKUP($A56,'Import OffPeak change'!$A$106:AD$202,25,FALSE)))</f>
        <v>0</v>
      </c>
      <c r="Z56" s="6">
        <f>IF(ISERROR(VLOOKUP($A56,'Import OffPeak'!$A$3:AE$99,26,FALSE)-VLOOKUP($A56,'Import OffPeak change'!$A$106:AE$202,26,FALSE)),0,(VLOOKUP($A56,'Import OffPeak'!$A$3:AE$99,26,FALSE)-VLOOKUP($A56,'Import OffPeak change'!$A$106:AE$202,26,FALSE)))</f>
        <v>0</v>
      </c>
      <c r="AA56" s="6">
        <f>IF(ISERROR(VLOOKUP($A56,'Import OffPeak'!$A$3:AF$99,27,FALSE)-VLOOKUP($A56,'Import OffPeak change'!$A$106:AF$202,27,FALSE)),0,(VLOOKUP($A56,'Import OffPeak'!$A$3:AF$99,27,FALSE)-VLOOKUP($A56,'Import OffPeak change'!$A$106:AF$202,27,FALSE)))</f>
        <v>0</v>
      </c>
      <c r="AB56" s="6">
        <f>IF(ISERROR(VLOOKUP($A56,'Import OffPeak'!$A$3:AG$99,28,FALSE)-VLOOKUP($A56,'Import OffPeak change'!$A$106:AG$202,28,FALSE)),0,(VLOOKUP($A56,'Import OffPeak'!$A$3:AG$99,28,FALSE)-VLOOKUP($A56,'Import OffPeak change'!$A$106:AG$202,28,FALSE)))</f>
        <v>0</v>
      </c>
      <c r="AC56" s="6">
        <f>IF(ISERROR(VLOOKUP($A56,'Import OffPeak'!$A$3:AH$99,29,FALSE)-VLOOKUP($A56,'Import OffPeak change'!$A$106:AH$202,29,FALSE)),0,(VLOOKUP($A56,'Import OffPeak'!$A$3:AH$99,29,FALSE)-VLOOKUP($A56,'Import OffPeak change'!$A$106:AH$202,29,FALSE)))</f>
        <v>0</v>
      </c>
      <c r="AD56" s="6">
        <f>IF(ISERROR(VLOOKUP($A56,'Import OffPeak'!$A$3:AI$99,30,FALSE)-VLOOKUP($A56,'Import OffPeak change'!$A$106:AI$202,30,FALSE)),0,(VLOOKUP($A56,'Import OffPeak'!$A$3:AI$99,30,FALSE)-VLOOKUP($A56,'Import OffPeak change'!$A$106:AI$202,30,FALSE)))</f>
        <v>0</v>
      </c>
      <c r="AE56" s="6">
        <f>IF(ISERROR(VLOOKUP($A56,'Import OffPeak'!$A$3:AJ$99,31,FALSE)-VLOOKUP($A56,'Import OffPeak change'!$A$106:AJ$202,31,FALSE)),0,(VLOOKUP($A56,'Import OffPeak'!$A$3:AJ$99,31,FALSE)-VLOOKUP($A56,'Import OffPeak change'!$A$106:AJ$202,31,FALSE)))</f>
        <v>0</v>
      </c>
      <c r="AF56" s="6">
        <f>IF(ISERROR(VLOOKUP($A56,'Import OffPeak'!$A$3:AK$99,32,FALSE)-VLOOKUP($A56,'Import OffPeak change'!$A$106:AK$202,32,FALSE)),0,(VLOOKUP($A56,'Import OffPeak'!$A$3:AK$99,32,FALSE)-VLOOKUP($A56,'Import OffPeak change'!$A$106:AK$202,32,FALSE)))</f>
        <v>0</v>
      </c>
      <c r="AG56" s="6">
        <f>IF(ISERROR(VLOOKUP($A56,'Import OffPeak'!$A$3:AL$99,33,FALSE)-VLOOKUP($A56,'Import OffPeak change'!$A$106:AL$202,33,FALSE)),0,(VLOOKUP($A56,'Import OffPeak'!$A$3:AL$99,33,FALSE)-VLOOKUP($A56,'Import OffPeak change'!$A$106:AL$202,33,FALSE)))</f>
        <v>0</v>
      </c>
      <c r="AH56" s="6">
        <f>IF(ISERROR(VLOOKUP($A56,'Import OffPeak'!$A$3:AM$99,34,FALSE)-VLOOKUP($A56,'Import OffPeak change'!$A$106:AM$202,34,FALSE)),0,(VLOOKUP($A56,'Import OffPeak'!$A$3:AM$99,34,FALSE)-VLOOKUP($A56,'Import OffPeak change'!$A$106:AM$202,34,FALSE)))</f>
        <v>0</v>
      </c>
      <c r="AI56" s="6">
        <f>IF(ISERROR(VLOOKUP($A56,'Import OffPeak'!$A$3:AN$99,35,FALSE)-VLOOKUP($A56,'Import OffPeak change'!$A$106:AN$202,35,FALSE)),0,(VLOOKUP($A56,'Import OffPeak'!$A$3:AN$99,35,FALSE)-VLOOKUP($A56,'Import OffPeak change'!$A$106:AN$202,35,FALSE)))</f>
        <v>0</v>
      </c>
      <c r="AJ56" s="6">
        <f>IF(ISERROR(VLOOKUP($A56,'Import OffPeak'!$A$3:AO$99,36,FALSE)-VLOOKUP($A56,'Import OffPeak change'!$A$106:AO$202,36,FALSE)),0,(VLOOKUP($A56,'Import OffPeak'!$A$3:AO$99,36,FALSE)-VLOOKUP($A56,'Import OffPeak change'!$A$106:AO$202,36,FALSE)))</f>
        <v>0</v>
      </c>
      <c r="AK56" s="6">
        <f>IF(ISERROR(VLOOKUP($A56,'Import OffPeak'!$A$3:AP$99,37,FALSE)-VLOOKUP($A56,'Import OffPeak change'!$A$106:AP$202,37,FALSE)),0,(VLOOKUP($A56,'Import OffPeak'!$A$3:AP$99,37,FALSE)-VLOOKUP($A56,'Import OffPeak change'!$A$106:AP$202,37,FALSE)))</f>
        <v>0</v>
      </c>
      <c r="AL56" s="6">
        <f>IF(ISERROR(VLOOKUP($A56,'Import OffPeak'!$A$3:AQ$99,38,FALSE)-VLOOKUP($A56,'Import OffPeak change'!$A$106:AQ$202,38,FALSE)),0,(VLOOKUP($A56,'Import OffPeak'!$A$3:AQ$99,38,FALSE)-VLOOKUP($A56,'Import OffPeak change'!$A$106:AQ$202,38,FALSE)))</f>
        <v>0</v>
      </c>
      <c r="AM56" s="6">
        <f>IF(ISERROR(VLOOKUP($A56,'Import OffPeak'!$A$3:AR$99,39,FALSE)-VLOOKUP($A56,'Import OffPeak change'!$A$106:AR$202,39,FALSE)),0,(VLOOKUP($A56,'Import OffPeak'!$A$3:AR$99,39,FALSE)-VLOOKUP($A56,'Import OffPeak change'!$A$106:AR$202,39,FALSE)))</f>
        <v>0</v>
      </c>
      <c r="AN56" s="6">
        <f>IF(ISERROR(VLOOKUP($A56,'Import OffPeak'!$A$3:AS$99,40,FALSE)-VLOOKUP($A56,'Import OffPeak change'!$A$106:AS$202,40,FALSE)),0,(VLOOKUP($A56,'Import OffPeak'!$A$3:AS$99,40,FALSE)-VLOOKUP($A56,'Import OffPeak change'!$A$106:AS$202,40,FALSE)))</f>
        <v>0</v>
      </c>
      <c r="AO56" s="6">
        <f>IF(ISERROR(VLOOKUP($A56,'Import OffPeak'!$A$3:AT$99,41,FALSE)-VLOOKUP($A56,'Import OffPeak change'!$A$106:AT$202,41,FALSE)),0,(VLOOKUP($A56,'Import OffPeak'!$A$3:AT$99,41,FALSE)-VLOOKUP($A56,'Import OffPeak change'!$A$106:AT$202,41,FALSE)))</f>
        <v>0</v>
      </c>
      <c r="AP56" s="6">
        <f>IF(ISERROR(VLOOKUP($A56,'Import OffPeak'!$A$3:AU$99,42,FALSE)-VLOOKUP($A56,'Import OffPeak change'!$A$106:AU$202,42,FALSE)),0,(VLOOKUP($A56,'Import OffPeak'!$A$3:AU$99,42,FALSE)-VLOOKUP($A56,'Import OffPeak change'!$A$106:AU$202,42,FALSE)))</f>
        <v>0</v>
      </c>
      <c r="AQ56" s="6">
        <f>IF(ISERROR(VLOOKUP($A56,'Import OffPeak'!$A$3:AV$99,43,FALSE)-VLOOKUP($A56,'Import OffPeak change'!$A$106:AV$202,43,FALSE)),0,(VLOOKUP($A56,'Import OffPeak'!$A$3:AV$99,43,FALSE)-VLOOKUP($A56,'Import OffPeak change'!$A$106:AV$202,43,FALSE)))</f>
        <v>0</v>
      </c>
      <c r="AR56" s="6">
        <f>IF(ISERROR(VLOOKUP($A56,'Import OffPeak'!$A$3:AW$99,44,FALSE)-VLOOKUP($A56,'Import OffPeak change'!$A$106:AW$202,44,FALSE)),0,(VLOOKUP($A56,'Import OffPeak'!$A$3:AW$99,44,FALSE)-VLOOKUP($A56,'Import OffPeak change'!$A$106:AW$202,44,FALSE)))</f>
        <v>0</v>
      </c>
      <c r="AS56" s="6">
        <f>IF(ISERROR(VLOOKUP($A56,'Import OffPeak'!$A$3:AX$99,45,FALSE)-VLOOKUP($A56,'Import OffPeak change'!$A$106:AX$202,45,FALSE)),0,(VLOOKUP($A56,'Import OffPeak'!$A$3:AX$99,45,FALSE)-VLOOKUP($A56,'Import OffPeak change'!$A$106:AX$202,45,FALSE)))</f>
        <v>0</v>
      </c>
      <c r="AT56" s="6">
        <f>IF(ISERROR(VLOOKUP($A56,'Import OffPeak'!$A$3:AY$99,46,FALSE)-VLOOKUP($A56,'Import OffPeak change'!$A$106:AY$202,46,FALSE)),0,(VLOOKUP($A56,'Import OffPeak'!$A$3:AY$99,46,FALSE)-VLOOKUP($A56,'Import OffPeak change'!$A$106:AY$202,46,FALSE)))</f>
        <v>0</v>
      </c>
      <c r="AU56" s="6">
        <f>IF(ISERROR(VLOOKUP($A56,'Import OffPeak'!$A$3:AZ$99,47,FALSE)-VLOOKUP($A56,'Import OffPeak change'!$A$106:AZ$202,47,FALSE)),0,(VLOOKUP($A56,'Import OffPeak'!$A$3:AZ$99,47,FALSE)-VLOOKUP($A56,'Import OffPeak change'!$A$106:AZ$202,47,FALSE)))</f>
        <v>0</v>
      </c>
      <c r="AV56" s="6">
        <f>IF(ISERROR(VLOOKUP($A56,'Import OffPeak'!$A$3:BA$99,48,FALSE)-VLOOKUP($A56,'Import OffPeak change'!$A$106:BA$202,48,FALSE)),0,(VLOOKUP($A56,'Import OffPeak'!$A$3:BA$99,48,FALSE)-VLOOKUP($A56,'Import OffPeak change'!$A$106:BA$202,48,FALSE)))</f>
        <v>0</v>
      </c>
      <c r="AW56" s="6">
        <f>IF(ISERROR(VLOOKUP($A56,'Import OffPeak'!$A$3:BB$99,49,FALSE)-VLOOKUP($A56,'Import OffPeak change'!$A$106:BB$202,49,FALSE)),0,(VLOOKUP($A56,'Import OffPeak'!$A$3:BB$99,49,FALSE)-VLOOKUP($A56,'Import OffPeak change'!$A$106:BB$202,49,FALSE)))</f>
        <v>0</v>
      </c>
      <c r="AX56" s="6">
        <f>IF(ISERROR(VLOOKUP($A56,'Import OffPeak'!$A$3:BC$99,50,FALSE)-VLOOKUP($A56,'Import OffPeak change'!$A$106:BC$202,50,FALSE)),0,(VLOOKUP($A56,'Import OffPeak'!$A$3:BC$99,50,FALSE)-VLOOKUP($A56,'Import OffPeak change'!$A$106:BC$202,50,FALSE)))</f>
        <v>0</v>
      </c>
      <c r="AY56" s="6">
        <f>IF(ISERROR(VLOOKUP($A56,'Import OffPeak'!$A$3:BD$99,51,FALSE)-VLOOKUP($A56,'Import OffPeak change'!$A$106:BD$202,51,FALSE)),0,(VLOOKUP($A56,'Import OffPeak'!$A$3:BD$99,51,FALSE)-VLOOKUP($A56,'Import OffPeak change'!$A$106:BD$202,51,FALSE)))</f>
        <v>0</v>
      </c>
      <c r="AZ56" s="6">
        <f>IF(ISERROR(VLOOKUP($A56,'Import OffPeak'!$A$3:BE$99,52,FALSE)-VLOOKUP($A56,'Import OffPeak change'!$A$106:BE$202,52,FALSE)),0,(VLOOKUP($A56,'Import OffPeak'!$A$3:BE$99,52,FALSE)-VLOOKUP($A56,'Import OffPeak change'!$A$106:BE$202,52,FALSE)))</f>
        <v>0</v>
      </c>
      <c r="BA56" s="6">
        <f>IF(ISERROR(VLOOKUP($A56,'Import OffPeak'!$A$3:BF$99,53,FALSE)-VLOOKUP($A56,'Import OffPeak change'!$A$106:BF$202,53,FALSE)),0,(VLOOKUP($A56,'Import OffPeak'!$A$3:BF$99,53,FALSE)-VLOOKUP($A56,'Import OffPeak change'!$A$106:BF$202,53,FALSE)))</f>
        <v>0</v>
      </c>
      <c r="BB56" s="6">
        <f>IF(ISERROR(VLOOKUP($A56,'Import OffPeak'!$A$3:BG$99,54,FALSE)-VLOOKUP($A56,'Import OffPeak change'!$A$106:BG$202,54,FALSE)),0,(VLOOKUP($A56,'Import OffPeak'!$A$3:BG$99,54,FALSE)-VLOOKUP($A56,'Import OffPeak change'!$A$106:BG$202,54,FALSE)))</f>
        <v>0</v>
      </c>
      <c r="BC56" s="6">
        <f>IF(ISERROR(VLOOKUP($A56,'Import OffPeak'!$A$3:BH$99,55,FALSE)-VLOOKUP($A56,'Import OffPeak change'!$A$106:BH$202,55,FALSE)),0,(VLOOKUP($A56,'Import OffPeak'!$A$3:BH$99,55,FALSE)-VLOOKUP($A56,'Import OffPeak change'!$A$106:BH$202,55,FALSE)))</f>
        <v>0</v>
      </c>
      <c r="BD56" s="6">
        <f>IF(ISERROR(VLOOKUP($A56,'Import OffPeak'!$A$3:BI$99,56,FALSE)-VLOOKUP($A56,'Import OffPeak change'!$A$106:BI$202,56,FALSE)),0,(VLOOKUP($A56,'Import OffPeak'!$A$3:BI$99,56,FALSE)-VLOOKUP($A56,'Import OffPeak change'!$A$106:BI$202,56,FALSE)))</f>
        <v>0</v>
      </c>
      <c r="BE56" s="6">
        <f>IF(ISERROR(VLOOKUP($A56,'Import OffPeak'!$A$3:BJ$99,57,FALSE)-VLOOKUP($A56,'Import OffPeak change'!$A$106:BJ$202,57,FALSE)),0,(VLOOKUP($A56,'Import OffPeak'!$A$3:BJ$99,57,FALSE)-VLOOKUP($A56,'Import OffPeak change'!$A$106:BJ$202,57,FALSE)))</f>
        <v>0</v>
      </c>
      <c r="BF56" s="6">
        <f>IF(ISERROR(VLOOKUP($A56,'Import OffPeak'!$A$3:BK$99,58,FALSE)-VLOOKUP($A56,'Import OffPeak change'!$A$106:BK$202,58,FALSE)),0,(VLOOKUP($A56,'Import OffPeak'!$A$3:BK$99,58,FALSE)-VLOOKUP($A56,'Import OffPeak change'!$A$106:BK$202,58,FALSE)))</f>
        <v>0</v>
      </c>
      <c r="BG56" s="6">
        <f>IF(ISERROR(VLOOKUP($A56,'Import OffPeak'!$A$3:BL$99,59,FALSE)-VLOOKUP($A56,'Import OffPeak change'!$A$106:BL$202,59,FALSE)),0,(VLOOKUP($A56,'Import OffPeak'!$A$3:BL$99,59,FALSE)-VLOOKUP($A56,'Import OffPeak change'!$A$106:BL$202,59,FALSE)))</f>
        <v>0</v>
      </c>
      <c r="BH56" s="6">
        <f>IF(ISERROR(VLOOKUP($A56,'Import OffPeak'!$A$3:BM$99,60,FALSE)-VLOOKUP($A56,'Import OffPeak change'!$A$106:BM$202,60,FALSE)),0,(VLOOKUP($A56,'Import OffPeak'!$A$3:BM$99,60,FALSE)-VLOOKUP($A56,'Import OffPeak change'!$A$106:BM$202,60,FALSE)))</f>
        <v>0</v>
      </c>
      <c r="BI56" s="6">
        <f>IF(ISERROR(VLOOKUP($A56,'Import OffPeak'!$A$3:BN$99,61,FALSE)-VLOOKUP($A56,'Import OffPeak change'!$A$106:BN$202,61,FALSE)),0,(VLOOKUP($A56,'Import OffPeak'!$A$3:BN$99,61,FALSE)-VLOOKUP($A56,'Import OffPeak change'!$A$106:BN$202,61,FALSE)))</f>
        <v>0</v>
      </c>
      <c r="BJ56" s="6">
        <f>IF(ISERROR(VLOOKUP($A56,'Import OffPeak'!$A$3:BO$99,62,FALSE)-VLOOKUP($A56,'Import OffPeak change'!$A$106:BO$202,62,FALSE)),0,(VLOOKUP($A56,'Import OffPeak'!$A$3:BO$99,62,FALSE)-VLOOKUP($A56,'Import OffPeak change'!$A$106:BO$202,62,FALSE)))</f>
        <v>0</v>
      </c>
      <c r="BK56" s="6">
        <f>IF(ISERROR(VLOOKUP($A56,'Import OffPeak'!$A$3:BP$99,63,FALSE)-VLOOKUP($A56,'Import OffPeak change'!$A$106:BP$202,63,FALSE)),0,(VLOOKUP($A56,'Import OffPeak'!$A$3:BP$99,63,FALSE)-VLOOKUP($A56,'Import OffPeak change'!$A$106:BP$202,63,FALSE)))</f>
        <v>0</v>
      </c>
      <c r="BL56" s="6">
        <f>IF(ISERROR(VLOOKUP($A56,'Import OffPeak'!$A$3:BQ$99,64,FALSE)-VLOOKUP($A56,'Import OffPeak change'!$A$106:BQ$202,64,FALSE)),0,(VLOOKUP($A56,'Import OffPeak'!$A$3:BQ$99,64,FALSE)-VLOOKUP($A56,'Import OffPeak change'!$A$106:BQ$202,64,FALSE)))</f>
        <v>0</v>
      </c>
      <c r="BM56" s="6">
        <f>IF(ISERROR(VLOOKUP($A56,'Import OffPeak'!$A$3:BR$99,65,FALSE)-VLOOKUP($A56,'Import OffPeak change'!$A$106:BR$202,65,FALSE)),0,(VLOOKUP($A56,'Import OffPeak'!$A$3:BR$99,65,FALSE)-VLOOKUP($A56,'Import OffPeak change'!$A$106:BR$202,65,FALSE)))</f>
        <v>0</v>
      </c>
      <c r="BN56" s="6">
        <f>IF(ISERROR(VLOOKUP($A56,'Import OffPeak'!$A$3:BS$99,66,FALSE)-VLOOKUP($A56,'Import OffPeak change'!$A$106:BS$202,66,FALSE)),0,(VLOOKUP($A56,'Import OffPeak'!$A$3:BS$99,66,FALSE)-VLOOKUP($A56,'Import OffPeak change'!$A$106:BS$202,66,FALSE)))</f>
        <v>0</v>
      </c>
      <c r="BO56" s="6">
        <f>IF(ISERROR(VLOOKUP($A56,'Import OffPeak'!$A$3:BT$99,67,FALSE)-VLOOKUP($A56,'Import OffPeak change'!$A$106:BT$202,67,FALSE)),0,(VLOOKUP($A56,'Import OffPeak'!$A$3:BT$99,67,FALSE)-VLOOKUP($A56,'Import OffPeak change'!$A$106:BT$202,67,FALSE)))</f>
        <v>0</v>
      </c>
      <c r="BP56" s="6">
        <f>IF(ISERROR(VLOOKUP($A56,'Import OffPeak'!$A$3:BU$99,68,FALSE)-VLOOKUP($A56,'Import OffPeak change'!$A$106:BU$202,68,FALSE)),0,(VLOOKUP($A56,'Import OffPeak'!$A$3:BU$99,68,FALSE)-VLOOKUP($A56,'Import OffPeak change'!$A$106:BU$202,68,FALSE)))</f>
        <v>0</v>
      </c>
      <c r="BQ56" s="6">
        <f>IF(ISERROR(VLOOKUP($A56,'Import OffPeak'!$A$3:BV$99,69,FALSE)-VLOOKUP($A56,'Import OffPeak change'!$A$106:BV$202,69,FALSE)),0,(VLOOKUP($A56,'Import OffPeak'!$A$3:BV$99,69,FALSE)-VLOOKUP($A56,'Import OffPeak change'!$A$106:BV$202,69,FALSE)))</f>
        <v>0</v>
      </c>
      <c r="BR56" s="6">
        <f>IF(ISERROR(VLOOKUP($A56,'Import OffPeak'!$A$3:BW$99,70,FALSE)-VLOOKUP($A56,'Import OffPeak change'!$A$106:BW$202,70,FALSE)),0,(VLOOKUP($A56,'Import OffPeak'!$A$3:BW$99,70,FALSE)-VLOOKUP($A56,'Import OffPeak change'!$A$106:BW$202,70,FALSE)))</f>
        <v>0</v>
      </c>
      <c r="BS56" s="6">
        <f>IF(ISERROR(VLOOKUP($A56,'Import OffPeak'!$A$3:BX$99,71,FALSE)-VLOOKUP($A56,'Import OffPeak change'!$A$106:BX$202,71,FALSE)),0,(VLOOKUP($A56,'Import OffPeak'!$A$3:BX$99,71,FALSE)-VLOOKUP($A56,'Import OffPeak change'!$A$106:BX$202,71,FALSE)))</f>
        <v>0</v>
      </c>
      <c r="BT56" s="6">
        <f>IF(ISERROR(VLOOKUP($A56,'Import OffPeak'!$A$3:BY$99,72,FALSE)-VLOOKUP($A56,'Import OffPeak change'!$A$106:BY$202,72,FALSE)),0,(VLOOKUP($A56,'Import OffPeak'!$A$3:BY$99,72,FALSE)-VLOOKUP($A56,'Import OffPeak change'!$A$106:BY$202,72,FALSE)))</f>
        <v>0</v>
      </c>
      <c r="BU56" s="6">
        <f>IF(ISERROR(VLOOKUP($A56,'Import OffPeak'!$A$3:BZ$99,73,FALSE)-VLOOKUP($A56,'Import OffPeak change'!$A$106:BZ$202,73,FALSE)),0,(VLOOKUP($A56,'Import OffPeak'!$A$3:BZ$99,73,FALSE)-VLOOKUP($A56,'Import OffPeak change'!$A$106:BZ$202,73,FALSE)))</f>
        <v>0</v>
      </c>
      <c r="BV56" s="6">
        <f>IF(ISERROR(VLOOKUP($A56,'Import OffPeak'!$A$3:CA$99,74,FALSE)-VLOOKUP($A56,'Import OffPeak change'!$A$106:CA$202,74,FALSE)),0,(VLOOKUP($A56,'Import OffPeak'!$A$3:CA$99,74,FALSE)-VLOOKUP($A56,'Import OffPeak change'!$A$106:CA$202,74,FALSE)))</f>
        <v>0</v>
      </c>
      <c r="BW56" s="6">
        <f>IF(ISERROR(VLOOKUP($A56,'Import OffPeak'!$A$3:CB$99,75,FALSE)-VLOOKUP($A56,'Import OffPeak change'!$A$106:CB$202,75,FALSE)),0,(VLOOKUP($A56,'Import OffPeak'!$A$3:CB$99,75,FALSE)-VLOOKUP($A56,'Import OffPeak change'!$A$106:CB$202,75,FALSE)))</f>
        <v>0</v>
      </c>
      <c r="BX56" s="6">
        <f>IF(ISERROR(VLOOKUP($A56,'Import OffPeak'!$A$3:CC$99,76,FALSE)-VLOOKUP($A56,'Import OffPeak change'!$A$106:CC$202,76,FALSE)),0,(VLOOKUP($A56,'Import OffPeak'!$A$3:CC$99,76,FALSE)-VLOOKUP($A56,'Import OffPeak change'!$A$106:CC$202,76,FALSE)))</f>
        <v>0</v>
      </c>
      <c r="BY56" s="6">
        <f>IF(ISERROR(VLOOKUP($A56,'Import OffPeak'!$A$3:CD$99,77,FALSE)-VLOOKUP($A56,'Import OffPeak change'!$A$106:CD$202,77,FALSE)),0,(VLOOKUP($A56,'Import OffPeak'!$A$3:CD$99,77,FALSE)-VLOOKUP($A56,'Import OffPeak change'!$A$106:CD$202,77,FALSE)))</f>
        <v>0</v>
      </c>
      <c r="BZ56" s="6">
        <f>IF(ISERROR(VLOOKUP($A56,'Import OffPeak'!$A$3:CE$99,78,FALSE)-VLOOKUP($A56,'Import OffPeak change'!$A$106:CE$202,78,FALSE)),0,(VLOOKUP($A56,'Import OffPeak'!$A$3:CE$99,78,FALSE)-VLOOKUP($A56,'Import OffPeak change'!$A$106:CE$202,78,FALSE)))</f>
        <v>0</v>
      </c>
      <c r="CA56" s="6">
        <f>IF(ISERROR(VLOOKUP($A56,'Import OffPeak'!$A$3:CF$99,79,FALSE)-VLOOKUP($A56,'Import OffPeak change'!$A$106:CF$202,79,FALSE)),0,(VLOOKUP($A56,'Import OffPeak'!$A$3:CF$99,79,FALSE)-VLOOKUP($A56,'Import OffPeak change'!$A$106:CF$202,79,FALSE)))</f>
        <v>0</v>
      </c>
      <c r="CB56" s="6">
        <f>IF(ISERROR(VLOOKUP($A56,'Import OffPeak'!$A$3:CG$99,80,FALSE)-VLOOKUP($A56,'Import OffPeak change'!$A$106:CG$202,80,FALSE)),0,(VLOOKUP($A56,'Import OffPeak'!$A$3:CG$99,80,FALSE)-VLOOKUP($A56,'Import OffPeak change'!$A$106:CG$202,80,FALSE)))</f>
        <v>0</v>
      </c>
      <c r="CC56" s="6">
        <f>IF(ISERROR(VLOOKUP($A56,'Import OffPeak'!$A$3:CH$99,81,FALSE)-VLOOKUP($A56,'Import OffPeak change'!$A$106:CH$202,81,FALSE)),0,(VLOOKUP($A56,'Import OffPeak'!$A$3:CH$99,81,FALSE)-VLOOKUP($A56,'Import OffPeak change'!$A$106:CH$202,81,FALSE)))</f>
        <v>0</v>
      </c>
      <c r="CD56" s="6">
        <f>IF(ISERROR(VLOOKUP($A56,'Import OffPeak'!$A$3:CI$99,82,FALSE)-VLOOKUP($A56,'Import OffPeak change'!$A$106:CI$202,82,FALSE)),0,(VLOOKUP($A56,'Import OffPeak'!$A$3:CI$99,82,FALSE)-VLOOKUP($A56,'Import OffPeak change'!$A$106:CI$202,82,FALSE)))</f>
        <v>0</v>
      </c>
      <c r="CE56" s="6">
        <f>IF(ISERROR(VLOOKUP($A56,'Import OffPeak'!$A$3:CJ$99,83,FALSE)-VLOOKUP($A56,'Import OffPeak change'!$A$106:CJ$202,83,FALSE)),0,(VLOOKUP($A56,'Import OffPeak'!$A$3:CJ$99,83,FALSE)-VLOOKUP($A56,'Import OffPeak change'!$A$106:CJ$202,83,FALSE)))</f>
        <v>0</v>
      </c>
      <c r="CF56" s="6">
        <f>IF(ISERROR(VLOOKUP($A56,'Import OffPeak'!$A$3:CK$99,84,FALSE)-VLOOKUP($A56,'Import OffPeak change'!$A$106:CK$202,84,FALSE)),0,(VLOOKUP($A56,'Import OffPeak'!$A$3:CK$99,84,FALSE)-VLOOKUP($A56,'Import OffPeak change'!$A$106:CK$202,84,FALSE)))</f>
        <v>0</v>
      </c>
      <c r="CG56" s="6">
        <f>IF(ISERROR(VLOOKUP($A56,'Import OffPeak'!$A$3:CL$99,85,FALSE)-VLOOKUP($A56,'Import OffPeak change'!$A$106:CL$202,85,FALSE)),0,(VLOOKUP($A56,'Import OffPeak'!$A$3:CL$99,85,FALSE)-VLOOKUP($A56,'Import OffPeak change'!$A$106:CL$202,85,FALSE)))</f>
        <v>0</v>
      </c>
      <c r="CH56" s="6">
        <f>IF(ISERROR(VLOOKUP($A56,'Import OffPeak'!$A$3:CM$99,86,FALSE)-VLOOKUP($A56,'Import OffPeak change'!$A$106:CM$202,86,FALSE)),0,(VLOOKUP($A56,'Import OffPeak'!$A$3:CM$99,86,FALSE)-VLOOKUP($A56,'Import OffPeak change'!$A$106:CM$202,86,FALSE)))</f>
        <v>0</v>
      </c>
      <c r="CI56" s="6">
        <f>IF(ISERROR(VLOOKUP($A56,'Import OffPeak'!$A$3:CN$99,87,FALSE)-VLOOKUP($A56,'Import OffPeak change'!$A$106:CN$202,87,FALSE)),0,(VLOOKUP($A56,'Import OffPeak'!$A$3:CN$99,87,FALSE)-VLOOKUP($A56,'Import OffPeak change'!$A$106:CN$202,87,FALSE)))</f>
        <v>0</v>
      </c>
      <c r="CJ56" s="6">
        <f>IF(ISERROR(VLOOKUP($A56,'Import OffPeak'!$A$3:CO$99,88,FALSE)-VLOOKUP($A56,'Import OffPeak change'!$A$106:CO$202,88,FALSE)),0,(VLOOKUP($A56,'Import OffPeak'!$A$3:CO$99,88,FALSE)-VLOOKUP($A56,'Import OffPeak change'!$A$106:CO$202,88,FALSE)))</f>
        <v>0</v>
      </c>
      <c r="CK56" s="6">
        <f>IF(ISERROR(VLOOKUP($A56,'Import OffPeak'!$A$3:CP$99,89,FALSE)-VLOOKUP($A56,'Import OffPeak change'!$A$106:CP$202,89,FALSE)),0,(VLOOKUP($A56,'Import OffPeak'!$A$3:CP$99,89,FALSE)-VLOOKUP($A56,'Import OffPeak change'!$A$106:CP$202,89,FALSE)))</f>
        <v>0</v>
      </c>
      <c r="CL56" s="6">
        <f>IF(ISERROR(VLOOKUP($A56,'Import OffPeak'!$A$3:CQ$99,90,FALSE)-VLOOKUP($A56,'Import OffPeak change'!$A$106:CQ$202,90,FALSE)),0,(VLOOKUP($A56,'Import OffPeak'!$A$3:CQ$99,90,FALSE)-VLOOKUP($A56,'Import OffPeak change'!$A$106:CQ$202,90,FALSE)))</f>
        <v>0</v>
      </c>
      <c r="CM56" s="6">
        <f>IF(ISERROR(VLOOKUP($A56,'Import OffPeak'!$A$3:CR$99,91,FALSE)-VLOOKUP($A56,'Import OffPeak change'!$A$106:CR$202,91,FALSE)),0,(VLOOKUP($A56,'Import OffPeak'!$A$3:CR$99,91,FALSE)-VLOOKUP($A56,'Import OffPeak change'!$A$106:CR$202,91,FALSE)))</f>
        <v>0</v>
      </c>
      <c r="CN56" s="6">
        <f>IF(ISERROR(VLOOKUP($A56,'Import OffPeak'!$A$3:CS$99,92,FALSE)-VLOOKUP($A56,'Import OffPeak change'!$A$106:CS$202,92,FALSE)),0,(VLOOKUP($A56,'Import OffPeak'!$A$3:CS$99,92,FALSE)-VLOOKUP($A56,'Import OffPeak change'!$A$106:CS$202,92,FALSE)))</f>
        <v>0</v>
      </c>
      <c r="CO56" s="6">
        <f>IF(ISERROR(VLOOKUP($A56,'Import OffPeak'!$A$3:CT$99,93,FALSE)-VLOOKUP($A56,'Import OffPeak change'!$A$106:CT$202,93,FALSE)),0,(VLOOKUP($A56,'Import OffPeak'!$A$3:CT$99,93,FALSE)-VLOOKUP($A56,'Import OffPeak change'!$A$106:CT$202,93,FALSE)))</f>
        <v>0</v>
      </c>
      <c r="CP56" s="6">
        <f>IF(ISERROR(VLOOKUP($A56,'Import OffPeak'!$A$3:CU$99,94,FALSE)-VLOOKUP($A56,'Import OffPeak change'!$A$106:CU$202,94,FALSE)),0,(VLOOKUP($A56,'Import OffPeak'!$A$3:CU$99,94,FALSE)-VLOOKUP($A56,'Import OffPeak change'!$A$106:CU$202,94,FALSE)))</f>
        <v>0</v>
      </c>
      <c r="CQ56" s="6">
        <f>IF(ISERROR(VLOOKUP($A56,'Import OffPeak'!$A$3:CV$99,95,FALSE)-VLOOKUP($A56,'Import OffPeak change'!$A$106:CV$202,95,FALSE)),0,(VLOOKUP($A56,'Import OffPeak'!$A$3:CV$99,95,FALSE)-VLOOKUP($A56,'Import OffPeak change'!$A$106:CV$202,95,FALSE)))</f>
        <v>0</v>
      </c>
      <c r="CR56" s="6">
        <f>IF(ISERROR(VLOOKUP($A56,'Import OffPeak'!$A$3:CW$99,96,FALSE)-VLOOKUP($A56,'Import OffPeak change'!$A$106:CW$202,96,FALSE)),0,(VLOOKUP($A56,'Import OffPeak'!$A$3:CW$99,96,FALSE)-VLOOKUP($A56,'Import OffPeak change'!$A$106:CW$202,96,FALSE)))</f>
        <v>0</v>
      </c>
      <c r="CS56" s="6">
        <f>IF(ISERROR(VLOOKUP($A56,'Import OffPeak'!$A$3:CX$99,97,FALSE)-VLOOKUP($A56,'Import OffPeak change'!$A$106:CX$202,97,FALSE)),0,(VLOOKUP($A56,'Import OffPeak'!$A$3:CX$99,97,FALSE)-VLOOKUP($A56,'Import OffPeak change'!$A$106:CX$202,97,FALSE)))</f>
        <v>0</v>
      </c>
      <c r="CT56" s="6">
        <f>IF(ISERROR(VLOOKUP($A56,'Import OffPeak'!$A$3:CY$99,98,FALSE)-VLOOKUP($A56,'Import OffPeak change'!$A$106:CY$202,98,FALSE)),0,(VLOOKUP($A56,'Import OffPeak'!$A$3:CY$99,98,FALSE)-VLOOKUP($A56,'Import OffPeak change'!$A$106:CY$202,98,FALSE)))</f>
        <v>0</v>
      </c>
      <c r="CU56" s="6">
        <f>IF(ISERROR(VLOOKUP($A56,'Import OffPeak'!$A$3:CZ$99,99,FALSE)-VLOOKUP($A56,'Import OffPeak change'!$A$106:CZ$202,99,FALSE)),0,(VLOOKUP($A56,'Import OffPeak'!$A$3:CZ$99,99,FALSE)-VLOOKUP($A56,'Import OffPeak change'!$A$106:CZ$202,99,FALSE)))</f>
        <v>0</v>
      </c>
      <c r="CV56" s="6">
        <f>IF(ISERROR(VLOOKUP($A56,'Import OffPeak'!$A$3:DA$99,100,FALSE)-VLOOKUP($A56,'Import OffPeak change'!$A$106:DA$202,100,FALSE)),0,(VLOOKUP($A56,'Import OffPeak'!$A$3:DA$99,100,FALSE)-VLOOKUP($A56,'Import OffPeak change'!$A$106:DA$202,100,FALSE)))</f>
        <v>0</v>
      </c>
      <c r="CW56" s="6">
        <f>IF(ISERROR(VLOOKUP($A56,'Import OffPeak'!$A$3:DB$99,101,FALSE)-VLOOKUP($A56,'Import OffPeak change'!$A$106:DB$202,101,FALSE)),0,(VLOOKUP($A56,'Import OffPeak'!$A$3:DB$99,101,FALSE)-VLOOKUP($A56,'Import OffPeak change'!$A$106:DB$202,101,FALSE)))</f>
        <v>0</v>
      </c>
      <c r="CX56" s="6">
        <f>IF(ISERROR(VLOOKUP($A56,'Import OffPeak'!$A$3:DC$99,102,FALSE)-VLOOKUP($A56,'Import OffPeak change'!$A$106:DC$202,102,FALSE)),0,(VLOOKUP($A56,'Import OffPeak'!$A$3:DC$99,102,FALSE)-VLOOKUP($A56,'Import OffPeak change'!$A$106:DC$202,102,FALSE)))</f>
        <v>0</v>
      </c>
      <c r="CY56" s="6">
        <f>IF(ISERROR(VLOOKUP($A56,'Import OffPeak'!$A$3:DD$99,103,FALSE)-VLOOKUP($A56,'Import OffPeak change'!$A$106:DD$202,103,FALSE)),0,(VLOOKUP($A56,'Import OffPeak'!$A$3:DD$99,103,FALSE)-VLOOKUP($A56,'Import OffPeak change'!$A$106:DD$202,103,FALSE)))</f>
        <v>0</v>
      </c>
      <c r="CZ56" s="6">
        <f>IF(ISERROR(VLOOKUP($A56,'Import OffPeak'!$A$3:DE$99,104,FALSE)-VLOOKUP($A56,'Import OffPeak change'!$A$106:DE$202,104,FALSE)),0,(VLOOKUP($A56,'Import OffPeak'!$A$3:DE$99,104,FALSE)-VLOOKUP($A56,'Import OffPeak change'!$A$106:DE$202,104,FALSE)))</f>
        <v>0</v>
      </c>
      <c r="DA56" s="6">
        <f>IF(ISERROR(VLOOKUP($A56,'Import OffPeak'!$A$3:DF$99,105,FALSE)-VLOOKUP($A56,'Import OffPeak change'!$A$106:DF$202,105,FALSE)),0,(VLOOKUP($A56,'Import OffPeak'!$A$3:DF$99,105,FALSE)-VLOOKUP($A56,'Import OffPeak change'!$A$106:DF$202,105,FALSE)))</f>
        <v>0</v>
      </c>
      <c r="DB56" s="6">
        <f>IF(ISERROR(VLOOKUP($A56,'Import OffPeak'!$A$3:DG$99,106,FALSE)-VLOOKUP($A56,'Import OffPeak change'!$A$106:DG$202,106,FALSE)),0,(VLOOKUP($A56,'Import OffPeak'!$A$3:DG$99,106,FALSE)-VLOOKUP($A56,'Import OffPeak change'!$A$106:DG$202,106,FALSE)))</f>
        <v>0</v>
      </c>
      <c r="DC56" s="6">
        <f>IF(ISERROR(VLOOKUP($A56,'Import OffPeak'!$A$3:DH$99,107,FALSE)-VLOOKUP($A56,'Import OffPeak change'!$A$106:DH$202,107,FALSE)),0,(VLOOKUP($A56,'Import OffPeak'!$A$3:DH$99,107,FALSE)-VLOOKUP($A56,'Import OffPeak change'!$A$106:DH$202,107,FALSE)))</f>
        <v>0</v>
      </c>
      <c r="DD56" s="6">
        <f>IF(ISERROR(VLOOKUP($A56,'Import OffPeak'!$A$3:DI$99,108,FALSE)-VLOOKUP($A56,'Import OffPeak change'!$A$106:DI$202,108,FALSE)),0,(VLOOKUP($A56,'Import OffPeak'!$A$3:DI$99,108,FALSE)-VLOOKUP($A56,'Import OffPeak change'!$A$106:DI$202,108,FALSE)))</f>
        <v>0</v>
      </c>
      <c r="DE56" s="6">
        <f>IF(ISERROR(VLOOKUP($A56,'Import OffPeak'!$A$3:DJ$99,109,FALSE)-VLOOKUP($A56,'Import OffPeak change'!$A$106:DJ$202,109,FALSE)),0,(VLOOKUP($A56,'Import OffPeak'!$A$3:DJ$99,109,FALSE)-VLOOKUP($A56,'Import OffPeak change'!$A$106:DJ$202,109,FALSE)))</f>
        <v>0</v>
      </c>
      <c r="DF56" s="6">
        <f>IF(ISERROR(VLOOKUP($A56,'Import OffPeak'!$A$3:DK$99,110,FALSE)-VLOOKUP($A56,'Import OffPeak change'!$A$106:DK$202,110,FALSE)),0,(VLOOKUP($A56,'Import OffPeak'!$A$3:DK$99,110,FALSE)-VLOOKUP($A56,'Import OffPeak change'!$A$106:DK$202,110,FALSE)))</f>
        <v>0</v>
      </c>
      <c r="DG56" s="6">
        <f>IF(ISERROR(VLOOKUP($A56,'Import OffPeak'!$A$3:DL$99,111,FALSE)-VLOOKUP($A56,'Import OffPeak change'!$A$106:DL$202,111,FALSE)),0,(VLOOKUP($A56,'Import OffPeak'!$A$3:DL$99,111,FALSE)-VLOOKUP($A56,'Import OffPeak change'!$A$106:DL$202,111,FALSE)))</f>
        <v>0</v>
      </c>
      <c r="DH56" s="6">
        <f>IF(ISERROR(VLOOKUP($A56,'Import OffPeak'!$A$3:DM$99,112,FALSE)-VLOOKUP($A56,'Import OffPeak change'!$A$106:DM$202,112,FALSE)),0,(VLOOKUP($A56,'Import OffPeak'!$A$3:DM$99,112,FALSE)-VLOOKUP($A56,'Import OffPeak change'!$A$106:DM$202,112,FALSE)))</f>
        <v>0</v>
      </c>
      <c r="DI56" s="6">
        <f>IF(ISERROR(VLOOKUP($A56,'Import OffPeak'!$A$3:DN$99,113,FALSE)-VLOOKUP($A56,'Import OffPeak change'!$A$106:DN$202,113,FALSE)),0,(VLOOKUP($A56,'Import OffPeak'!$A$3:DN$99,113,FALSE)-VLOOKUP($A56,'Import OffPeak change'!$A$106:DN$202,113,FALSE)))</f>
        <v>0</v>
      </c>
      <c r="DJ56" s="6">
        <f>IF(ISERROR(VLOOKUP($A56,'Import OffPeak'!$A$3:DO$99,114,FALSE)-VLOOKUP($A56,'Import OffPeak change'!$A$106:DO$202,114,FALSE)),0,(VLOOKUP($A56,'Import OffPeak'!$A$3:DO$99,114,FALSE)-VLOOKUP($A56,'Import OffPeak change'!$A$106:DO$202,114,FALSE)))</f>
        <v>0</v>
      </c>
      <c r="DK56" s="6">
        <f>IF(ISERROR(VLOOKUP($A56,'Import OffPeak'!$A$3:DP$99,115,FALSE)-VLOOKUP($A56,'Import OffPeak change'!$A$106:DP$202,115,FALSE)),0,(VLOOKUP($A56,'Import OffPeak'!$A$3:DP$99,115,FALSE)-VLOOKUP($A56,'Import OffPeak change'!$A$106:DP$202,115,FALSE)))</f>
        <v>0</v>
      </c>
      <c r="DL56" s="6">
        <f>IF(ISERROR(VLOOKUP($A56,'Import OffPeak'!$A$3:DQ$99,116,FALSE)-VLOOKUP($A56,'Import OffPeak change'!$A$106:DQ$202,116,FALSE)),0,(VLOOKUP($A56,'Import OffPeak'!$A$3:DQ$99,116,FALSE)-VLOOKUP($A56,'Import OffPeak change'!$A$106:DQ$202,116,FALSE)))</f>
        <v>0</v>
      </c>
      <c r="DM56" s="6">
        <f>IF(ISERROR(VLOOKUP($A56,'Import OffPeak'!$A$3:DR$99,117,FALSE)-VLOOKUP($A56,'Import OffPeak change'!$A$106:DR$202,117,FALSE)),0,(VLOOKUP($A56,'Import OffPeak'!$A$3:DR$99,117,FALSE)-VLOOKUP($A56,'Import OffPeak change'!$A$106:DR$202,117,FALSE)))</f>
        <v>0</v>
      </c>
      <c r="DN56" s="6">
        <f>IF(ISERROR(VLOOKUP($A56,'Import OffPeak'!$A$3:DS$99,118,FALSE)-VLOOKUP($A56,'Import OffPeak change'!$A$106:DS$202,118,FALSE)),0,(VLOOKUP($A56,'Import OffPeak'!$A$3:DS$99,118,FALSE)-VLOOKUP($A56,'Import OffPeak change'!$A$106:DS$202,118,FALSE)))</f>
        <v>0</v>
      </c>
      <c r="DO56" s="6">
        <f>IF(ISERROR(VLOOKUP($A56,'Import OffPeak'!$A$3:DT$99,119,FALSE)-VLOOKUP($A56,'Import OffPeak change'!$A$106:DT$202,119,FALSE)),0,(VLOOKUP($A56,'Import OffPeak'!$A$3:DT$99,119,FALSE)-VLOOKUP($A56,'Import OffPeak change'!$A$106:DT$202,119,FALSE)))</f>
        <v>0</v>
      </c>
      <c r="DP56" s="6">
        <f>IF(ISERROR(VLOOKUP($A56,'Import OffPeak'!$A$3:DU$99,120,FALSE)-VLOOKUP($A56,'Import OffPeak change'!$A$106:DU$202,120,FALSE)),0,(VLOOKUP($A56,'Import OffPeak'!$A$3:DU$99,120,FALSE)-VLOOKUP($A56,'Import OffPeak change'!$A$106:DU$202,120,FALSE)))</f>
        <v>0</v>
      </c>
      <c r="DQ56" s="6">
        <f>IF(ISERROR(VLOOKUP($A56,'Import OffPeak'!$A$3:DV$99,121,FALSE)-VLOOKUP($A56,'Import OffPeak change'!$A$106:DV$202,121,FALSE)),0,(VLOOKUP($A56,'Import OffPeak'!$A$3:DV$99,121,FALSE)-VLOOKUP($A56,'Import OffPeak change'!$A$106:DV$202,121,FALSE)))</f>
        <v>0</v>
      </c>
      <c r="DR56" s="6">
        <f>IF(ISERROR(VLOOKUP($A56,'Import OffPeak'!$A$3:DW$99,122,FALSE)-VLOOKUP($A56,'Import OffPeak change'!$A$106:DW$202,122,FALSE)),0,(VLOOKUP($A56,'Import OffPeak'!$A$3:DW$99,122,FALSE)-VLOOKUP($A56,'Import OffPeak change'!$A$106:DW$202,122,FALSE)))</f>
        <v>0</v>
      </c>
      <c r="DS56" s="6">
        <f>IF(ISERROR(VLOOKUP($A56,'Import OffPeak'!$A$3:DX$99,123,FALSE)-VLOOKUP($A56,'Import OffPeak change'!$A$106:DX$202,123,FALSE)),0,(VLOOKUP($A56,'Import OffPeak'!$A$3:DX$99,123,FALSE)-VLOOKUP($A56,'Import OffPeak change'!$A$106:DX$202,123,FALSE)))</f>
        <v>0</v>
      </c>
      <c r="DT56" s="6">
        <f>IF(ISERROR(VLOOKUP($A56,'Import OffPeak'!$A$3:DY$99,124,FALSE)-VLOOKUP($A56,'Import OffPeak change'!$A$106:DY$202,124,FALSE)),0,(VLOOKUP($A56,'Import OffPeak'!$A$3:DY$99,124,FALSE)-VLOOKUP($A56,'Import OffPeak change'!$A$106:DY$202,124,FALSE)))</f>
        <v>0</v>
      </c>
      <c r="DU56" s="6">
        <f>IF(ISERROR(VLOOKUP($A56,'Import OffPeak'!$A$3:DZ$99,125,FALSE)-VLOOKUP($A56,'Import OffPeak change'!$A$106:DZ$202,125,FALSE)),0,(VLOOKUP($A56,'Import OffPeak'!$A$3:DZ$99,125,FALSE)-VLOOKUP($A56,'Import OffPeak change'!$A$106:DZ$202,125,FALSE)))</f>
        <v>0</v>
      </c>
      <c r="DV56" s="6">
        <f>IF(ISERROR(VLOOKUP($A56,'Import OffPeak'!$A$3:EA$99,126,FALSE)-VLOOKUP($A56,'Import OffPeak change'!$A$106:EA$202,126,FALSE)),0,(VLOOKUP($A56,'Import OffPeak'!$A$3:EA$99,126,FALSE)-VLOOKUP($A56,'Import OffPeak change'!$A$106:EA$202,126,FALSE)))</f>
        <v>0</v>
      </c>
      <c r="DW56" s="6">
        <f>IF(ISERROR(VLOOKUP($A56,'Import OffPeak'!$A$3:EB$99,127,FALSE)-VLOOKUP($A56,'Import OffPeak change'!$A$106:EB$202,127,FALSE)),0,(VLOOKUP($A56,'Import OffPeak'!$A$3:EB$99,127,FALSE)-VLOOKUP($A56,'Import OffPeak change'!$A$106:EB$202,127,FALSE)))</f>
        <v>0</v>
      </c>
      <c r="DX56" s="6">
        <f>IF(ISERROR(VLOOKUP($A56,'Import OffPeak'!$A$3:EC$99,128,FALSE)-VLOOKUP($A56,'Import OffPeak change'!$A$106:EC$202,128,FALSE)),0,(VLOOKUP($A56,'Import OffPeak'!$A$3:EC$99,128,FALSE)-VLOOKUP($A56,'Import OffPeak change'!$A$106:EC$202,128,FALSE)))</f>
        <v>0</v>
      </c>
      <c r="DY56" s="6">
        <f>IF(ISERROR(VLOOKUP($A56,'Import OffPeak'!$A$3:ED$99,129,FALSE)-VLOOKUP($A56,'Import OffPeak change'!$A$106:ED$202,129,FALSE)),0,(VLOOKUP($A56,'Import OffPeak'!$A$3:ED$99,129,FALSE)-VLOOKUP($A56,'Import OffPeak change'!$A$106:ED$202,129,FALSE)))</f>
        <v>0</v>
      </c>
      <c r="DZ56" s="6">
        <f>IF(ISERROR(VLOOKUP($A56,'Import OffPeak'!$A$3:EE$99,130,FALSE)-VLOOKUP($A56,'Import OffPeak change'!$A$106:EE$202,130,FALSE)),0,(VLOOKUP($A56,'Import OffPeak'!$A$3:EE$99,130,FALSE)-VLOOKUP($A56,'Import OffPeak change'!$A$106:EE$202,130,FALSE)))</f>
        <v>0</v>
      </c>
      <c r="EA56" s="6">
        <f>IF(ISERROR(VLOOKUP($A56,'Import OffPeak'!$A$3:EF$99,131,FALSE)-VLOOKUP($A56,'Import OffPeak change'!$A$106:EF$202,131,FALSE)),0,(VLOOKUP($A56,'Import OffPeak'!$A$3:EF$99,131,FALSE)-VLOOKUP($A56,'Import OffPeak change'!$A$106:EF$202,131,FALSE)))</f>
        <v>0</v>
      </c>
      <c r="EB56" s="6">
        <f>IF(ISERROR(VLOOKUP($A56,'Import OffPeak'!$A$3:EG$99,132,FALSE)-VLOOKUP($A56,'Import OffPeak change'!$A$106:EG$202,132,FALSE)),0,(VLOOKUP($A56,'Import OffPeak'!$A$3:EG$99,132,FALSE)-VLOOKUP($A56,'Import OffPeak change'!$A$106:EG$202,132,FALSE)))</f>
        <v>0</v>
      </c>
      <c r="EC56" s="6">
        <f>IF(ISERROR(VLOOKUP($A56,'Import OffPeak'!$A$3:EH$99,133,FALSE)-VLOOKUP($A56,'Import OffPeak change'!$A$106:EH$202,133,FALSE)),0,(VLOOKUP($A56,'Import OffPeak'!$A$3:EH$99,133,FALSE)-VLOOKUP($A56,'Import OffPeak change'!$A$106:EH$202,133,FALSE)))</f>
        <v>0</v>
      </c>
      <c r="ED56" s="6">
        <f>IF(ISERROR(VLOOKUP($A56,'Import OffPeak'!$A$3:EI$99,134,FALSE)-VLOOKUP($A56,'Import OffPeak change'!$A$106:EI$202,134,FALSE)),0,(VLOOKUP($A56,'Import OffPeak'!$A$3:EI$99,134,FALSE)-VLOOKUP($A56,'Import OffPeak change'!$A$106:EI$202,134,FALSE)))</f>
        <v>0</v>
      </c>
      <c r="EE56" s="6">
        <f>IF(ISERROR(VLOOKUP($A56,'Import OffPeak'!$A$3:EJ$99,135,FALSE)-VLOOKUP($A56,'Import OffPeak change'!$A$106:EJ$202,135,FALSE)),0,(VLOOKUP($A56,'Import OffPeak'!$A$3:EJ$99,135,FALSE)-VLOOKUP($A56,'Import OffPeak change'!$A$106:EJ$202,135,FALSE)))</f>
        <v>0</v>
      </c>
      <c r="EF56" s="6">
        <f>IF(ISERROR(VLOOKUP($A56,'Import OffPeak'!$A$3:EK$99,136,FALSE)-VLOOKUP($A56,'Import OffPeak change'!$A$106:EK$202,136,FALSE)),0,(VLOOKUP($A56,'Import OffPeak'!$A$3:EK$99,136,FALSE)-VLOOKUP($A56,'Import OffPeak change'!$A$106:EK$202,136,FALSE)))</f>
        <v>0</v>
      </c>
      <c r="EG56" s="6">
        <f>IF(ISERROR(VLOOKUP($A56,'Import OffPeak'!$A$3:EL$99,137,FALSE)-VLOOKUP($A56,'Import OffPeak change'!$A$106:EL$202,137,FALSE)),0,(VLOOKUP($A56,'Import OffPeak'!$A$3:EL$99,137,FALSE)-VLOOKUP($A56,'Import OffPeak change'!$A$106:EL$202,137,FALSE)))</f>
        <v>0</v>
      </c>
      <c r="EH56" s="6">
        <f>IF(ISERROR(VLOOKUP($A56,'Import OffPeak'!$A$3:EM$99,138,FALSE)-VLOOKUP($A56,'Import OffPeak change'!$A$106:EM$202,138,FALSE)),0,(VLOOKUP($A56,'Import OffPeak'!$A$3:EM$99,138,FALSE)-VLOOKUP($A56,'Import OffPeak change'!$A$106:EM$202,138,FALSE)))</f>
        <v>0</v>
      </c>
      <c r="EI56" s="6">
        <f>IF(ISERROR(VLOOKUP($A56,'Import OffPeak'!$A$3:EN$99,139,FALSE)-VLOOKUP($A56,'Import OffPeak change'!$A$106:EN$202,139,FALSE)),0,(VLOOKUP($A56,'Import OffPeak'!$A$3:EN$99,139,FALSE)-VLOOKUP($A56,'Import OffPeak change'!$A$106:EN$202,139,FALSE)))</f>
        <v>0</v>
      </c>
      <c r="EJ56" s="6">
        <f>IF(ISERROR(VLOOKUP($A56,'Import OffPeak'!$A$3:EO$99,140,FALSE)-VLOOKUP($A56,'Import OffPeak change'!$A$106:EO$202,140,FALSE)),0,(VLOOKUP($A56,'Import OffPeak'!$A$3:EO$99,140,FALSE)-VLOOKUP($A56,'Import OffPeak change'!$A$106:EO$202,140,FALSE)))</f>
        <v>0</v>
      </c>
      <c r="EK56" s="6">
        <f>IF(ISERROR(VLOOKUP($A56,'Import OffPeak'!$A$3:EP$99,141,FALSE)-VLOOKUP($A56,'Import OffPeak change'!$A$106:EP$202,141,FALSE)),0,(VLOOKUP($A56,'Import OffPeak'!$A$3:EP$99,141,FALSE)-VLOOKUP($A56,'Import OffPeak change'!$A$106:EP$202,141,FALSE)))</f>
        <v>0</v>
      </c>
      <c r="EL56" s="6">
        <f>IF(ISERROR(VLOOKUP($A56,'Import OffPeak'!$A$3:EQ$99,142,FALSE)-VLOOKUP($A56,'Import OffPeak change'!$A$106:EQ$202,142,FALSE)),0,(VLOOKUP($A56,'Import OffPeak'!$A$3:EQ$99,142,FALSE)-VLOOKUP($A56,'Import OffPeak change'!$A$106:EQ$202,142,FALSE)))</f>
        <v>0</v>
      </c>
      <c r="EM56" s="6">
        <f>IF(ISERROR(VLOOKUP($A56,'Import OffPeak'!$A$3:ER$99,143,FALSE)-VLOOKUP($A56,'Import OffPeak change'!$A$106:ER$202,143,FALSE)),0,(VLOOKUP($A56,'Import OffPeak'!$A$3:ER$99,143,FALSE)-VLOOKUP($A56,'Import OffPeak change'!$A$106:ER$202,143,FALSE)))</f>
        <v>0</v>
      </c>
      <c r="EN56" s="6">
        <f>IF(ISERROR(VLOOKUP($A56,'Import OffPeak'!$A$3:ES$99,144,FALSE)-VLOOKUP($A56,'Import OffPeak change'!$A$106:ES$202,144,FALSE)),0,(VLOOKUP($A56,'Import OffPeak'!$A$3:ES$99,144,FALSE)-VLOOKUP($A56,'Import OffPeak change'!$A$106:ES$202,144,FALSE)))</f>
        <v>0</v>
      </c>
      <c r="EO56" s="6">
        <f>IF(ISERROR(VLOOKUP($A56,'Import OffPeak'!$A$3:ET$99,145,FALSE)-VLOOKUP($A56,'Import OffPeak change'!$A$106:ET$202,145,FALSE)),0,(VLOOKUP($A56,'Import OffPeak'!$A$3:ET$99,145,FALSE)-VLOOKUP($A56,'Import OffPeak change'!$A$106:ET$202,145,FALSE)))</f>
        <v>0</v>
      </c>
      <c r="EP56" s="6">
        <f>IF(ISERROR(VLOOKUP($A56,'Import OffPeak'!$A$3:EU$99,146,FALSE)-VLOOKUP($A56,'Import OffPeak change'!$A$106:EU$202,146,FALSE)),0,(VLOOKUP($A56,'Import OffPeak'!$A$3:EU$99,146,FALSE)-VLOOKUP($A56,'Import OffPeak change'!$A$106:EU$202,146,FALSE)))</f>
        <v>0</v>
      </c>
      <c r="EQ56" s="6">
        <f>IF(ISERROR(VLOOKUP($A56,'Import OffPeak'!$A$3:EV$99,147,FALSE)-VLOOKUP($A56,'Import OffPeak change'!$A$106:EV$202,147,FALSE)),0,(VLOOKUP($A56,'Import OffPeak'!$A$3:EV$99,147,FALSE)-VLOOKUP($A56,'Import OffPeak change'!$A$106:EV$202,147,FALSE)))</f>
        <v>0</v>
      </c>
      <c r="ER56" s="6">
        <f>IF(ISERROR(VLOOKUP($A56,'Import OffPeak'!$A$3:EW$99,148,FALSE)-VLOOKUP($A56,'Import OffPeak change'!$A$106:EW$202,148,FALSE)),0,(VLOOKUP($A56,'Import OffPeak'!$A$3:EW$99,148,FALSE)-VLOOKUP($A56,'Import OffPeak change'!$A$106:EW$202,148,FALSE)))</f>
        <v>0</v>
      </c>
      <c r="ES56" s="6">
        <f>IF(ISERROR(VLOOKUP($A56,'Import OffPeak'!$A$3:EX$99,149,FALSE)-VLOOKUP($A56,'Import OffPeak change'!$A$106:EX$202,149,FALSE)),0,(VLOOKUP($A56,'Import OffPeak'!$A$3:EX$99,149,FALSE)-VLOOKUP($A56,'Import OffPeak change'!$A$106:EX$202,149,FALSE)))</f>
        <v>0</v>
      </c>
      <c r="ET56" s="6">
        <f>IF(ISERROR(VLOOKUP($A56,'Import OffPeak'!$A$3:EY$99,150,FALSE)-VLOOKUP($A56,'Import OffPeak change'!$A$106:EY$202,150,FALSE)),0,(VLOOKUP($A56,'Import OffPeak'!$A$3:EY$99,150,FALSE)-VLOOKUP($A56,'Import OffPeak change'!$A$106:EY$202,150,FALSE)))</f>
        <v>0</v>
      </c>
      <c r="EU56" s="6">
        <f>IF(ISERROR(VLOOKUP($A56,'Import OffPeak'!$A$3:EZ$99,151,FALSE)-VLOOKUP($A56,'Import OffPeak change'!$A$106:EZ$202,151,FALSE)),0,(VLOOKUP($A56,'Import OffPeak'!$A$3:EZ$99,151,FALSE)-VLOOKUP($A56,'Import OffPeak change'!$A$106:EZ$202,151,FALSE)))</f>
        <v>0</v>
      </c>
      <c r="EV56" s="6">
        <f>IF(ISERROR(VLOOKUP($A56,'Import OffPeak'!$A$3:FA$99,152,FALSE)-VLOOKUP($A56,'Import OffPeak change'!$A$106:FA$202,152,FALSE)),0,(VLOOKUP($A56,'Import OffPeak'!$A$3:FA$99,152,FALSE)-VLOOKUP($A56,'Import OffPeak change'!$A$106:FA$202,152,FALSE)))</f>
        <v>0</v>
      </c>
      <c r="EW56" s="6">
        <f>IF(ISERROR(VLOOKUP($A56,'Import OffPeak'!$A$3:FB$99,153,FALSE)-VLOOKUP($A56,'Import OffPeak change'!$A$106:FB$202,153,FALSE)),0,(VLOOKUP($A56,'Import OffPeak'!$A$3:FB$99,153,FALSE)-VLOOKUP($A56,'Import OffPeak change'!$A$106:FB$202,153,FALSE)))</f>
        <v>0</v>
      </c>
      <c r="EX56" s="6">
        <f>IF(ISERROR(VLOOKUP($A56,'Import OffPeak'!$A$3:FC$99,154,FALSE)-VLOOKUP($A56,'Import OffPeak change'!$A$106:FC$202,154,FALSE)),0,(VLOOKUP($A56,'Import OffPeak'!$A$3:FC$99,154,FALSE)-VLOOKUP($A56,'Import OffPeak change'!$A$106:FC$202,154,FALSE)))</f>
        <v>0</v>
      </c>
      <c r="EY56" s="6">
        <f>IF(ISERROR(VLOOKUP($A56,'Import OffPeak'!$A$3:FD$99,155,FALSE)-VLOOKUP($A56,'Import OffPeak change'!$A$106:FD$202,155,FALSE)),0,(VLOOKUP($A56,'Import OffPeak'!$A$3:FD$99,155,FALSE)-VLOOKUP($A56,'Import OffPeak change'!$A$106:FD$202,155,FALSE)))</f>
        <v>0</v>
      </c>
      <c r="EZ56" s="6">
        <f>IF(ISERROR(VLOOKUP($A56,'Import OffPeak'!$A$3:FE$99,156,FALSE)-VLOOKUP($A56,'Import OffPeak change'!$A$106:FE$202,156,FALSE)),0,(VLOOKUP($A56,'Import OffPeak'!$A$3:FE$99,156,FALSE)-VLOOKUP($A56,'Import OffPeak change'!$A$106:FE$202,156,FALSE)))</f>
        <v>0</v>
      </c>
      <c r="FA56" s="6">
        <f>IF(ISERROR(VLOOKUP($A56,'Import OffPeak'!$A$3:FF$99,157,FALSE)-VLOOKUP($A56,'Import OffPeak change'!$A$106:FF$202,157,FALSE)),0,(VLOOKUP($A56,'Import OffPeak'!$A$3:FF$99,157,FALSE)-VLOOKUP($A56,'Import OffPeak change'!$A$106:FF$202,157,FALSE)))</f>
        <v>0</v>
      </c>
      <c r="FB56" s="6">
        <f>IF(ISERROR(VLOOKUP($A56,'Import OffPeak'!$A$3:FG$99,158,FALSE)-VLOOKUP($A56,'Import OffPeak change'!$A$106:FG$202,158,FALSE)),0,(VLOOKUP($A56,'Import OffPeak'!$A$3:FG$99,158,FALSE)-VLOOKUP($A56,'Import OffPeak change'!$A$106:FG$202,158,FALSE)))</f>
        <v>0</v>
      </c>
      <c r="FC56" s="6">
        <f>IF(ISERROR(VLOOKUP($A56,'Import OffPeak'!$A$3:FH$99,159,FALSE)-VLOOKUP($A56,'Import OffPeak change'!$A$106:FH$202,159,FALSE)),0,(VLOOKUP($A56,'Import OffPeak'!$A$3:FH$99,159,FALSE)-VLOOKUP($A56,'Import OffPeak change'!$A$106:FH$202,159,FALSE)))</f>
        <v>0</v>
      </c>
      <c r="FD56" s="6">
        <f>IF(ISERROR(VLOOKUP($A56,'Import OffPeak'!$A$3:FI$99,160,FALSE)-VLOOKUP($A56,'Import OffPeak change'!$A$106:FI$202,160,FALSE)),0,(VLOOKUP($A56,'Import OffPeak'!$A$3:FI$99,160,FALSE)-VLOOKUP($A56,'Import OffPeak change'!$A$106:FI$202,160,FALSE)))</f>
        <v>0</v>
      </c>
      <c r="FE56" s="6">
        <f>IF(ISERROR(VLOOKUP($A56,'Import OffPeak'!$A$3:FJ$99,161,FALSE)-VLOOKUP($A56,'Import OffPeak change'!$A$106:FJ$202,161,FALSE)),0,(VLOOKUP($A56,'Import OffPeak'!$A$3:FJ$99,161,FALSE)-VLOOKUP($A56,'Import OffPeak change'!$A$106:FJ$202,161,FALSE)))</f>
        <v>0</v>
      </c>
      <c r="FF56" s="6">
        <f>IF(ISERROR(VLOOKUP($A56,'Import OffPeak'!$A$3:FK$99,162,FALSE)-VLOOKUP($A56,'Import OffPeak change'!$A$106:FK$202,162,FALSE)),0,(VLOOKUP($A56,'Import OffPeak'!$A$3:FK$99,162,FALSE)-VLOOKUP($A56,'Import OffPeak change'!$A$106:FK$202,162,FALSE)))</f>
        <v>0</v>
      </c>
      <c r="FG56" s="6">
        <f>IF(ISERROR(VLOOKUP($A56,'Import OffPeak'!$A$3:FL$99,163,FALSE)-VLOOKUP($A56,'Import OffPeak change'!$A$106:FL$202,163,FALSE)),0,(VLOOKUP($A56,'Import OffPeak'!$A$3:FL$99,163,FALSE)-VLOOKUP($A56,'Import OffPeak change'!$A$106:FL$202,163,FALSE)))</f>
        <v>0</v>
      </c>
      <c r="FH56" s="6">
        <f>IF(ISERROR(VLOOKUP($A56,'Import OffPeak'!$A$3:FM$99,164,FALSE)-VLOOKUP($A56,'Import OffPeak change'!$A$106:FM$202,164,FALSE)),0,(VLOOKUP($A56,'Import OffPeak'!$A$3:FM$99,164,FALSE)-VLOOKUP($A56,'Import OffPeak change'!$A$106:FM$202,164,FALSE)))</f>
        <v>0</v>
      </c>
      <c r="FI56" s="6">
        <f>IF(ISERROR(VLOOKUP($A56,'Import OffPeak'!$A$3:FN$99,165,FALSE)-VLOOKUP($A56,'Import OffPeak change'!$A$106:FN$202,165,FALSE)),0,(VLOOKUP($A56,'Import OffPeak'!$A$3:FN$99,165,FALSE)-VLOOKUP($A56,'Import OffPeak change'!$A$106:FN$202,165,FALSE)))</f>
        <v>0</v>
      </c>
      <c r="FJ56" s="6">
        <f>IF(ISERROR(VLOOKUP($A56,'Import OffPeak'!$A$3:FO$99,166,FALSE)-VLOOKUP($A56,'Import OffPeak change'!$A$106:FO$202,166,FALSE)),0,(VLOOKUP($A56,'Import OffPeak'!$A$3:FO$99,166,FALSE)-VLOOKUP($A56,'Import OffPeak change'!$A$106:FO$202,166,FALSE)))</f>
        <v>0</v>
      </c>
      <c r="FK56" s="6">
        <f>IF(ISERROR(VLOOKUP($A56,'Import OffPeak'!$A$3:FP$99,167,FALSE)-VLOOKUP($A56,'Import OffPeak change'!$A$106:FP$202,167,FALSE)),0,(VLOOKUP($A56,'Import OffPeak'!$A$3:FP$99,167,FALSE)-VLOOKUP($A56,'Import OffPeak change'!$A$106:FP$202,167,FALSE)))</f>
        <v>0</v>
      </c>
      <c r="FL56" s="6">
        <f>IF(ISERROR(VLOOKUP($A56,'Import OffPeak'!$A$3:FQ$99,168,FALSE)-VLOOKUP($A56,'Import OffPeak change'!$A$106:FQ$202,168,FALSE)),0,(VLOOKUP($A56,'Import OffPeak'!$A$3:FQ$99,168,FALSE)-VLOOKUP($A56,'Import OffPeak change'!$A$106:FQ$202,168,FALSE)))</f>
        <v>0</v>
      </c>
      <c r="FM56" s="6">
        <f>IF(ISERROR(VLOOKUP($A56,'Import OffPeak'!$A$3:FR$99,169,FALSE)-VLOOKUP($A56,'Import OffPeak change'!$A$106:FR$202,169,FALSE)),0,(VLOOKUP($A56,'Import OffPeak'!$A$3:FR$99,169,FALSE)-VLOOKUP($A56,'Import OffPeak change'!$A$106:FR$202,169,FALSE)))</f>
        <v>0</v>
      </c>
      <c r="FN56" s="6">
        <f>IF(ISERROR(VLOOKUP($A56,'Import OffPeak'!$A$3:FS$99,170,FALSE)-VLOOKUP($A56,'Import OffPeak change'!$A$106:FS$202,170,FALSE)),0,(VLOOKUP($A56,'Import OffPeak'!$A$3:FS$99,170,FALSE)-VLOOKUP($A56,'Import OffPeak change'!$A$106:FS$202,170,FALSE)))</f>
        <v>0</v>
      </c>
      <c r="FO56" s="6">
        <f>IF(ISERROR(VLOOKUP($A56,'Import OffPeak'!$A$3:FT$99,171,FALSE)-VLOOKUP($A56,'Import OffPeak change'!$A$106:FT$202,171,FALSE)),0,(VLOOKUP($A56,'Import OffPeak'!$A$3:FT$99,171,FALSE)-VLOOKUP($A56,'Import OffPeak change'!$A$106:FT$202,171,FALSE)))</f>
        <v>0</v>
      </c>
      <c r="FP56" s="6">
        <f>IF(ISERROR(VLOOKUP($A56,'Import OffPeak'!$A$3:FU$99,172,FALSE)-VLOOKUP($A56,'Import OffPeak change'!$A$106:FU$202,172,FALSE)),0,(VLOOKUP($A56,'Import OffPeak'!$A$3:FU$99,172,FALSE)-VLOOKUP($A56,'Import OffPeak change'!$A$106:FU$202,172,FALSE)))</f>
        <v>0</v>
      </c>
      <c r="FQ56" s="6">
        <f>IF(ISERROR(VLOOKUP($A56,'Import OffPeak'!$A$3:FV$99,173,FALSE)-VLOOKUP($A56,'Import OffPeak change'!$A$106:FV$202,173,FALSE)),0,(VLOOKUP($A56,'Import OffPeak'!$A$3:FV$99,173,FALSE)-VLOOKUP($A56,'Import OffPeak change'!$A$106:FV$202,173,FALSE)))</f>
        <v>0</v>
      </c>
      <c r="FR56" s="6">
        <f>IF(ISERROR(VLOOKUP($A56,'Import OffPeak'!$A$3:FW$99,174,FALSE)-VLOOKUP($A56,'Import OffPeak change'!$A$106:FW$202,174,FALSE)),0,(VLOOKUP($A56,'Import OffPeak'!$A$3:FW$99,174,FALSE)-VLOOKUP($A56,'Import OffPeak change'!$A$106:FW$202,174,FALSE)))</f>
        <v>0</v>
      </c>
      <c r="FS56" s="6">
        <f>IF(ISERROR(VLOOKUP($A56,'Import OffPeak'!$A$3:FX$99,175,FALSE)-VLOOKUP($A56,'Import OffPeak change'!$A$106:FX$202,175,FALSE)),0,(VLOOKUP($A56,'Import OffPeak'!$A$3:FX$99,175,FALSE)-VLOOKUP($A56,'Import OffPeak change'!$A$106:FX$202,175,FALSE)))</f>
        <v>0</v>
      </c>
      <c r="FT56" s="6">
        <f>IF(ISERROR(VLOOKUP($A56,'Import OffPeak'!$A$3:FY$99,176,FALSE)-VLOOKUP($A56,'Import OffPeak change'!$A$106:FY$202,176,FALSE)),0,(VLOOKUP($A56,'Import OffPeak'!$A$3:FY$99,176,FALSE)-VLOOKUP($A56,'Import OffPeak change'!$A$106:FY$202,176,FALSE)))</f>
        <v>0</v>
      </c>
      <c r="FU56" s="6">
        <f>IF(ISERROR(VLOOKUP($A56,'Import OffPeak'!$A$3:FZ$99,177,FALSE)-VLOOKUP($A56,'Import OffPeak change'!$A$106:FZ$202,177,FALSE)),0,(VLOOKUP($A56,'Import OffPeak'!$A$3:FZ$99,177,FALSE)-VLOOKUP($A56,'Import OffPeak change'!$A$106:FZ$202,177,FALSE)))</f>
        <v>0</v>
      </c>
      <c r="FV56" s="6">
        <f>IF(ISERROR(VLOOKUP($A56,'Import OffPeak'!$A$3:GA$99,178,FALSE)-VLOOKUP($A56,'Import OffPeak change'!$A$106:GA$202,178,FALSE)),0,(VLOOKUP($A56,'Import OffPeak'!$A$3:GA$99,178,FALSE)-VLOOKUP($A56,'Import OffPeak change'!$A$106:GA$202,178,FALSE)))</f>
        <v>0</v>
      </c>
      <c r="FW56" s="6">
        <f>IF(ISERROR(VLOOKUP($A56,'Import OffPeak'!$A$3:GB$99,179,FALSE)-VLOOKUP($A56,'Import OffPeak change'!$A$106:GB$202,179,FALSE)),0,(VLOOKUP($A56,'Import OffPeak'!$A$3:GB$99,179,FALSE)-VLOOKUP($A56,'Import OffPeak change'!$A$106:GB$202,179,FALSE)))</f>
        <v>0</v>
      </c>
      <c r="FX56" s="6">
        <f>IF(ISERROR(VLOOKUP($A56,'Import OffPeak'!$A$3:GC$99,180,FALSE)-VLOOKUP($A56,'Import OffPeak change'!$A$106:GC$202,180,FALSE)),0,(VLOOKUP($A56,'Import OffPeak'!$A$3:GC$99,180,FALSE)-VLOOKUP($A56,'Import OffPeak change'!$A$106:GC$202,180,FALSE)))</f>
        <v>0</v>
      </c>
      <c r="FY56" s="6">
        <f>IF(ISERROR(VLOOKUP($A56,'Import OffPeak'!$A$3:GD$99,181,FALSE)-VLOOKUP($A56,'Import OffPeak change'!$A$106:GD$202,181,FALSE)),0,(VLOOKUP($A56,'Import OffPeak'!$A$3:GD$99,181,FALSE)-VLOOKUP($A56,'Import OffPeak change'!$A$106:GD$202,181,FALSE)))</f>
        <v>0</v>
      </c>
      <c r="FZ56" s="6">
        <f>IF(ISERROR(VLOOKUP($A56,'Import OffPeak'!$A$3:GE$99,182,FALSE)-VLOOKUP($A56,'Import OffPeak change'!$A$106:GE$202,182,FALSE)),0,(VLOOKUP($A56,'Import OffPeak'!$A$3:GE$99,182,FALSE)-VLOOKUP($A56,'Import OffPeak change'!$A$106:GE$202,182,FALSE)))</f>
        <v>0</v>
      </c>
      <c r="GA56" s="6">
        <f>IF(ISERROR(VLOOKUP($A56,'Import OffPeak'!$A$3:GF$99,183,FALSE)-VLOOKUP($A56,'Import OffPeak change'!$A$106:GF$202,183,FALSE)),0,(VLOOKUP($A56,'Import OffPeak'!$A$3:GF$99,183,FALSE)-VLOOKUP($A56,'Import OffPeak change'!$A$106:GF$202,183,FALSE)))</f>
        <v>0</v>
      </c>
      <c r="GB56" s="6">
        <f>IF(ISERROR(VLOOKUP($A56,'Import OffPeak'!$A$3:GG$99,184,FALSE)-VLOOKUP($A56,'Import OffPeak change'!$A$106:GG$202,184,FALSE)),0,(VLOOKUP($A56,'Import OffPeak'!$A$3:GG$99,184,FALSE)-VLOOKUP($A56,'Import OffPeak change'!$A$106:GG$202,184,FALSE)))</f>
        <v>0</v>
      </c>
      <c r="GC56" s="6">
        <f>IF(ISERROR(VLOOKUP($A56,'Import OffPeak'!$A$3:GH$99,185,FALSE)-VLOOKUP($A56,'Import OffPeak change'!$A$106:GH$202,185,FALSE)),0,(VLOOKUP($A56,'Import OffPeak'!$A$3:GH$99,185,FALSE)-VLOOKUP($A56,'Import OffPeak change'!$A$106:GH$202,185,FALSE)))</f>
        <v>0</v>
      </c>
      <c r="GD56" s="6">
        <f>IF(ISERROR(VLOOKUP($A56,'Import OffPeak'!$A$3:GI$99,186,FALSE)-VLOOKUP($A56,'Import OffPeak change'!$A$106:GI$202,186,FALSE)),0,(VLOOKUP($A56,'Import OffPeak'!$A$3:GI$99,186,FALSE)-VLOOKUP($A56,'Import OffPeak change'!$A$106:GI$202,186,FALSE)))</f>
        <v>0</v>
      </c>
      <c r="GE56" s="6">
        <f>IF(ISERROR(VLOOKUP($A56,'Import OffPeak'!$A$3:GJ$99,187,FALSE)-VLOOKUP($A56,'Import OffPeak change'!$A$106:GJ$202,187,FALSE)),0,(VLOOKUP($A56,'Import OffPeak'!$A$3:GJ$99,187,FALSE)-VLOOKUP($A56,'Import OffPeak change'!$A$106:GJ$202,187,FALSE)))</f>
        <v>0</v>
      </c>
      <c r="GF56" s="6">
        <f>IF(ISERROR(VLOOKUP($A56,'Import OffPeak'!$A$3:GK$99,188,FALSE)-VLOOKUP($A56,'Import OffPeak change'!$A$106:GK$202,188,FALSE)),0,(VLOOKUP($A56,'Import OffPeak'!$A$3:GK$99,188,FALSE)-VLOOKUP($A56,'Import OffPeak change'!$A$106:GK$202,188,FALSE)))</f>
        <v>0</v>
      </c>
      <c r="GG56" s="6">
        <f>IF(ISERROR(VLOOKUP($A56,'Import OffPeak'!$A$3:GL$99,189,FALSE)-VLOOKUP($A56,'Import OffPeak change'!$A$106:GL$202,189,FALSE)),0,(VLOOKUP($A56,'Import OffPeak'!$A$3:GL$99,189,FALSE)-VLOOKUP($A56,'Import OffPeak change'!$A$106:GL$202,189,FALSE)))</f>
        <v>0</v>
      </c>
      <c r="GH56" s="6">
        <f>IF(ISERROR(VLOOKUP($A56,'Import OffPeak'!$A$3:GM$99,190,FALSE)-VLOOKUP($A56,'Import OffPeak change'!$A$106:GM$202,190,FALSE)),0,(VLOOKUP($A56,'Import OffPeak'!$A$3:GM$99,190,FALSE)-VLOOKUP($A56,'Import OffPeak change'!$A$106:GM$202,190,FALSE)))</f>
        <v>0</v>
      </c>
      <c r="GI56" s="6">
        <f>IF(ISERROR(VLOOKUP($A56,'Import OffPeak'!$A$3:GN$99,191,FALSE)-VLOOKUP($A56,'Import OffPeak change'!$A$106:GN$202,191,FALSE)),0,(VLOOKUP($A56,'Import OffPeak'!$A$3:GN$99,191,FALSE)-VLOOKUP($A56,'Import OffPeak change'!$A$106:GN$202,191,FALSE)))</f>
        <v>0</v>
      </c>
      <c r="GJ56" s="6">
        <f>IF(ISERROR(VLOOKUP($A56,'Import OffPeak'!$A$3:GO$99,192,FALSE)-VLOOKUP($A56,'Import OffPeak change'!$A$106:GO$202,192,FALSE)),0,(VLOOKUP($A56,'Import OffPeak'!$A$3:GO$99,192,FALSE)-VLOOKUP($A56,'Import OffPeak change'!$A$106:GO$202,192,FALSE)))</f>
        <v>0</v>
      </c>
      <c r="GK56" s="6">
        <f>IF(ISERROR(VLOOKUP($A56,'Import OffPeak'!$A$3:GP$99,193,FALSE)-VLOOKUP($A56,'Import OffPeak change'!$A$106:GP$202,193,FALSE)),0,(VLOOKUP($A56,'Import OffPeak'!$A$3:GP$99,193,FALSE)-VLOOKUP($A56,'Import OffPeak change'!$A$106:GP$202,193,FALSE)))</f>
        <v>0</v>
      </c>
      <c r="GL56" s="6">
        <f>IF(ISERROR(VLOOKUP($A56,'Import OffPeak'!$A$3:GQ$99,194,FALSE)-VLOOKUP($A56,'Import OffPeak change'!$A$106:GQ$202,194,FALSE)),0,(VLOOKUP($A56,'Import OffPeak'!$A$3:GQ$99,194,FALSE)-VLOOKUP($A56,'Import OffPeak change'!$A$106:GQ$202,194,FALSE)))</f>
        <v>0</v>
      </c>
      <c r="GM56" s="6">
        <f>IF(ISERROR(VLOOKUP($A56,'Import OffPeak'!$A$3:GR$99,195,FALSE)-VLOOKUP($A56,'Import OffPeak change'!$A$106:GR$202,195,FALSE)),0,(VLOOKUP($A56,'Import OffPeak'!$A$3:GR$99,195,FALSE)-VLOOKUP($A56,'Import OffPeak change'!$A$106:GR$202,195,FALSE)))</f>
        <v>0</v>
      </c>
      <c r="GN56" s="6">
        <f>IF(ISERROR(VLOOKUP($A56,'Import OffPeak'!$A$3:GS$99,196,FALSE)-VLOOKUP($A56,'Import OffPeak change'!$A$106:GS$202,196,FALSE)),0,(VLOOKUP($A56,'Import OffPeak'!$A$3:GS$99,196,FALSE)-VLOOKUP($A56,'Import OffPeak change'!$A$106:GS$202,196,FALSE)))</f>
        <v>0</v>
      </c>
      <c r="GO56" s="6">
        <f>IF(ISERROR(VLOOKUP($A56,'Import OffPeak'!$A$3:GT$99,197,FALSE)-VLOOKUP($A56,'Import OffPeak change'!$A$106:GT$202,197,FALSE)),0,(VLOOKUP($A56,'Import OffPeak'!$A$3:GT$99,197,FALSE)-VLOOKUP($A56,'Import OffPeak change'!$A$106:GT$202,197,FALSE)))</f>
        <v>0</v>
      </c>
      <c r="GP56" s="6">
        <f>IF(ISERROR(VLOOKUP($A56,'Import OffPeak'!$A$3:GU$99,198,FALSE)-VLOOKUP($A56,'Import OffPeak change'!$A$106:GU$202,198,FALSE)),0,(VLOOKUP($A56,'Import OffPeak'!$A$3:GU$99,198,FALSE)-VLOOKUP($A56,'Import OffPeak change'!$A$106:GU$202,198,FALSE)))</f>
        <v>0</v>
      </c>
      <c r="GQ56" s="6">
        <f>IF(ISERROR(VLOOKUP($A56,'Import OffPeak'!$A$3:GV$99,199,FALSE)-VLOOKUP($A56,'Import OffPeak change'!$A$106:GV$202,199,FALSE)),0,(VLOOKUP($A56,'Import OffPeak'!$A$3:GV$99,199,FALSE)-VLOOKUP($A56,'Import OffPeak change'!$A$106:GV$202,199,FALSE)))</f>
        <v>0</v>
      </c>
      <c r="GR56" s="6">
        <f>IF(ISERROR(VLOOKUP($A56,'Import OffPeak'!$A$3:GW$99,200,FALSE)-VLOOKUP($A56,'Import OffPeak change'!$A$106:GW$202,200,FALSE)),0,(VLOOKUP($A56,'Import OffPeak'!$A$3:GW$99,200,FALSE)-VLOOKUP($A56,'Import OffPeak change'!$A$106:GW$202,200,FALSE)))</f>
        <v>0</v>
      </c>
      <c r="GS56" s="6">
        <f>IF(ISERROR(VLOOKUP($A56,'Import OffPeak'!$A$3:GX$99,201,FALSE)-VLOOKUP($A56,'Import OffPeak change'!$A$106:GX$202,201,FALSE)),0,(VLOOKUP($A56,'Import OffPeak'!$A$3:GX$99,201,FALSE)-VLOOKUP($A56,'Import OffPeak change'!$A$106:GX$202,201,FALSE)))</f>
        <v>0</v>
      </c>
      <c r="GT56" s="6">
        <f>IF(ISERROR(VLOOKUP($A56,'Import OffPeak'!$A$3:GY$99,202,FALSE)-VLOOKUP($A56,'Import OffPeak change'!$A$106:GY$202,202,FALSE)),0,(VLOOKUP($A56,'Import OffPeak'!$A$3:GY$99,202,FALSE)-VLOOKUP($A56,'Import OffPeak change'!$A$106:GY$202,202,FALSE)))</f>
        <v>0</v>
      </c>
      <c r="GU56" s="6">
        <f>IF(ISERROR(VLOOKUP($A56,'Import OffPeak'!$A$3:GZ$99,203,FALSE)-VLOOKUP($A56,'Import OffPeak change'!$A$106:GZ$202,203,FALSE)),0,(VLOOKUP($A56,'Import OffPeak'!$A$3:GZ$99,203,FALSE)-VLOOKUP($A56,'Import OffPeak change'!$A$106:GZ$202,203,FALSE)))</f>
        <v>0</v>
      </c>
      <c r="GV56" s="6">
        <f>IF(ISERROR(VLOOKUP($A56,'Import OffPeak'!$A$3:HA$99,204,FALSE)-VLOOKUP($A56,'Import OffPeak change'!$A$106:HA$202,204,FALSE)),0,(VLOOKUP($A56,'Import OffPeak'!$A$3:HA$99,204,FALSE)-VLOOKUP($A56,'Import OffPeak change'!$A$106:HA$202,204,FALSE)))</f>
        <v>0</v>
      </c>
      <c r="GW56" s="6">
        <f>IF(ISERROR(VLOOKUP($A56,'Import OffPeak'!$A$3:HB$99,205,FALSE)-VLOOKUP($A56,'Import OffPeak change'!$A$106:HB$202,205,FALSE)),0,(VLOOKUP($A56,'Import OffPeak'!$A$3:HB$99,205,FALSE)-VLOOKUP($A56,'Import OffPeak change'!$A$106:HB$202,205,FALSE)))</f>
        <v>0</v>
      </c>
      <c r="GX56" s="6">
        <f>IF(ISERROR(VLOOKUP($A56,'Import OffPeak'!$A$3:HC$99,206,FALSE)-VLOOKUP($A56,'Import OffPeak change'!$A$106:HC$202,206,FALSE)),0,(VLOOKUP($A56,'Import OffPeak'!$A$3:HC$99,206,FALSE)-VLOOKUP($A56,'Import OffPeak change'!$A$106:HC$202,206,FALSE)))</f>
        <v>0</v>
      </c>
      <c r="GY56" s="6">
        <f>IF(ISERROR(VLOOKUP($A56,'Import OffPeak'!$A$3:HD$99,207,FALSE)-VLOOKUP($A56,'Import OffPeak change'!$A$106:HD$202,207,FALSE)),0,(VLOOKUP($A56,'Import OffPeak'!$A$3:HD$99,207,FALSE)-VLOOKUP($A56,'Import OffPeak change'!$A$106:HD$202,207,FALSE)))</f>
        <v>0</v>
      </c>
      <c r="GZ56" s="6">
        <f>IF(ISERROR(VLOOKUP($A56,'Import OffPeak'!$A$3:HE$99,208,FALSE)-VLOOKUP($A56,'Import OffPeak change'!$A$106:HE$202,208,FALSE)),0,(VLOOKUP($A56,'Import OffPeak'!$A$3:HE$99,208,FALSE)-VLOOKUP($A56,'Import OffPeak change'!$A$106:HE$202,208,FALSE)))</f>
        <v>0</v>
      </c>
      <c r="HA56" s="6">
        <f>IF(ISERROR(VLOOKUP($A56,'Import OffPeak'!$A$3:HF$99,209,FALSE)-VLOOKUP($A56,'Import OffPeak change'!$A$106:HF$202,209,FALSE)),0,(VLOOKUP($A56,'Import OffPeak'!$A$3:HF$99,209,FALSE)-VLOOKUP($A56,'Import OffPeak change'!$A$106:HF$202,209,FALSE)))</f>
        <v>0</v>
      </c>
      <c r="HB56" s="6">
        <f>IF(ISERROR(VLOOKUP($A56,'Import OffPeak'!$A$3:HG$99,210,FALSE)-VLOOKUP($A56,'Import OffPeak change'!$A$106:HG$202,210,FALSE)),0,(VLOOKUP($A56,'Import OffPeak'!$A$3:HG$99,210,FALSE)-VLOOKUP($A56,'Import OffPeak change'!$A$106:HG$202,210,FALSE)))</f>
        <v>0</v>
      </c>
      <c r="HC56" s="6">
        <f>IF(ISERROR(VLOOKUP($A56,'Import OffPeak'!$A$3:HH$99,211,FALSE)-VLOOKUP($A56,'Import OffPeak change'!$A$106:HH$202,211,FALSE)),0,(VLOOKUP($A56,'Import OffPeak'!$A$3:HH$99,211,FALSE)-VLOOKUP($A56,'Import OffPeak change'!$A$106:HH$202,211,FALSE)))</f>
        <v>0</v>
      </c>
      <c r="HD56" s="6">
        <f>IF(ISERROR(VLOOKUP($A56,'Import OffPeak'!$A$3:HI$99,212,FALSE)-VLOOKUP($A56,'Import OffPeak change'!$A$106:HI$202,212,FALSE)),0,(VLOOKUP($A56,'Import OffPeak'!$A$3:HI$99,212,FALSE)-VLOOKUP($A56,'Import OffPeak change'!$A$106:HI$202,212,FALSE)))</f>
        <v>0</v>
      </c>
      <c r="HE56" s="6">
        <f>IF(ISERROR(VLOOKUP($A56,'Import OffPeak'!$A$3:HJ$99,213,FALSE)-VLOOKUP($A56,'Import OffPeak change'!$A$106:HJ$202,213,FALSE)),0,(VLOOKUP($A56,'Import OffPeak'!$A$3:HJ$99,213,FALSE)-VLOOKUP($A56,'Import OffPeak change'!$A$106:HJ$202,213,FALSE)))</f>
        <v>0</v>
      </c>
      <c r="HF56" s="6">
        <f>IF(ISERROR(VLOOKUP($A56,'Import OffPeak'!$A$3:HK$99,214,FALSE)-VLOOKUP($A56,'Import OffPeak change'!$A$106:HK$202,214,FALSE)),0,(VLOOKUP($A56,'Import OffPeak'!$A$3:HK$99,214,FALSE)-VLOOKUP($A56,'Import OffPeak change'!$A$106:HK$202,214,FALSE)))</f>
        <v>0</v>
      </c>
      <c r="HG56" s="6">
        <f>IF(ISERROR(VLOOKUP($A56,'Import OffPeak'!$A$3:HL$99,215,FALSE)-VLOOKUP($A56,'Import OffPeak change'!$A$106:HL$202,215,FALSE)),0,(VLOOKUP($A56,'Import OffPeak'!$A$3:HL$99,215,FALSE)-VLOOKUP($A56,'Import OffPeak change'!$A$106:HL$202,215,FALSE)))</f>
        <v>0</v>
      </c>
      <c r="HH56" s="6">
        <f>IF(ISERROR(VLOOKUP($A56,'Import OffPeak'!$A$3:HM$99,216,FALSE)-VLOOKUP($A56,'Import OffPeak change'!$A$106:HM$202,216,FALSE)),0,(VLOOKUP($A56,'Import OffPeak'!$A$3:HM$99,216,FALSE)-VLOOKUP($A56,'Import OffPeak change'!$A$106:HM$202,216,FALSE)))</f>
        <v>0</v>
      </c>
      <c r="HI56" s="6">
        <f>IF(ISERROR(VLOOKUP($A56,'Import OffPeak'!$A$3:HN$99,217,FALSE)-VLOOKUP($A56,'Import OffPeak change'!$A$106:HN$202,217,FALSE)),0,(VLOOKUP($A56,'Import OffPeak'!$A$3:HN$99,217,FALSE)-VLOOKUP($A56,'Import OffPeak change'!$A$106:HN$202,217,FALSE)))</f>
        <v>0</v>
      </c>
      <c r="HJ56" s="6">
        <f>IF(ISERROR(VLOOKUP($A56,'Import OffPeak'!$A$3:HO$99,218,FALSE)-VLOOKUP($A56,'Import OffPeak change'!$A$106:HO$202,218,FALSE)),0,(VLOOKUP($A56,'Import OffPeak'!$A$3:HO$99,218,FALSE)-VLOOKUP($A56,'Import OffPeak change'!$A$106:HO$202,218,FALSE)))</f>
        <v>0</v>
      </c>
      <c r="HK56" s="6">
        <f>IF(ISERROR(VLOOKUP($A56,'Import OffPeak'!$A$3:HP$99,219,FALSE)-VLOOKUP($A56,'Import OffPeak change'!$A$106:HP$202,219,FALSE)),0,(VLOOKUP($A56,'Import OffPeak'!$A$3:HP$99,219,FALSE)-VLOOKUP($A56,'Import OffPeak change'!$A$106:HP$202,219,FALSE)))</f>
        <v>0</v>
      </c>
      <c r="HL56" s="6">
        <f>IF(ISERROR(VLOOKUP($A56,'Import OffPeak'!$A$3:HQ$99,220,FALSE)-VLOOKUP($A56,'Import OffPeak change'!$A$106:HQ$202,220,FALSE)),0,(VLOOKUP($A56,'Import OffPeak'!$A$3:HQ$99,220,FALSE)-VLOOKUP($A56,'Import OffPeak change'!$A$106:HQ$202,220,FALSE)))</f>
        <v>0</v>
      </c>
      <c r="HM56" s="6">
        <f>IF(ISERROR(VLOOKUP($A56,'Import OffPeak'!$A$3:HR$99,221,FALSE)-VLOOKUP($A56,'Import OffPeak change'!$A$106:HR$202,221,FALSE)),0,(VLOOKUP($A56,'Import OffPeak'!$A$3:HR$99,221,FALSE)-VLOOKUP($A56,'Import OffPeak change'!$A$106:HR$202,221,FALSE)))</f>
        <v>0</v>
      </c>
      <c r="HN56" s="6">
        <f>IF(ISERROR(VLOOKUP($A56,'Import OffPeak'!$A$3:HS$99,222,FALSE)-VLOOKUP($A56,'Import OffPeak change'!$A$106:HS$202,222,FALSE)),0,(VLOOKUP($A56,'Import OffPeak'!$A$3:HS$99,222,FALSE)-VLOOKUP($A56,'Import OffPeak change'!$A$106:HS$202,222,FALSE)))</f>
        <v>0</v>
      </c>
      <c r="HO56" s="6">
        <f>IF(ISERROR(VLOOKUP($A56,'Import OffPeak'!$A$3:HT$99,223,FALSE)-VLOOKUP($A56,'Import OffPeak change'!$A$106:HT$202,223,FALSE)),0,(VLOOKUP($A56,'Import OffPeak'!$A$3:HT$99,223,FALSE)-VLOOKUP($A56,'Import OffPeak change'!$A$106:HT$202,223,FALSE)))</f>
        <v>0</v>
      </c>
      <c r="HP56" s="6">
        <f>IF(ISERROR(VLOOKUP($A56,'Import OffPeak'!$A$3:HU$99,224,FALSE)-VLOOKUP($A56,'Import OffPeak change'!$A$106:HU$202,224,FALSE)),0,(VLOOKUP($A56,'Import OffPeak'!$A$3:HU$99,224,FALSE)-VLOOKUP($A56,'Import OffPeak change'!$A$106:HU$202,224,FALSE)))</f>
        <v>0</v>
      </c>
      <c r="HQ56" s="6">
        <f>IF(ISERROR(VLOOKUP($A56,'Import OffPeak'!$A$3:HV$99,225,FALSE)-VLOOKUP($A56,'Import OffPeak change'!$A$106:HV$202,225,FALSE)),0,(VLOOKUP($A56,'Import OffPeak'!$A$3:HV$99,225,FALSE)-VLOOKUP($A56,'Import OffPeak change'!$A$106:HV$202,225,FALSE)))</f>
        <v>0</v>
      </c>
      <c r="HR56" s="6">
        <f>IF(ISERROR(VLOOKUP($A56,'Import OffPeak'!$A$3:HW$99,226,FALSE)-VLOOKUP($A56,'Import OffPeak change'!$A$106:HW$202,226,FALSE)),0,(VLOOKUP($A56,'Import OffPeak'!$A$3:HW$99,226,FALSE)-VLOOKUP($A56,'Import OffPeak change'!$A$106:HW$202,226,FALSE)))</f>
        <v>0</v>
      </c>
      <c r="HS56" s="6">
        <f>IF(ISERROR(VLOOKUP($A56,'Import OffPeak'!$A$3:HX$99,227,FALSE)-VLOOKUP($A56,'Import OffPeak change'!$A$106:HX$202,227,FALSE)),0,(VLOOKUP($A56,'Import OffPeak'!$A$3:HX$99,227,FALSE)-VLOOKUP($A56,'Import OffPeak change'!$A$106:HX$202,227,FALSE)))</f>
        <v>0</v>
      </c>
      <c r="HT56" s="6">
        <f>IF(ISERROR(VLOOKUP($A56,'Import OffPeak'!$A$3:HY$99,228,FALSE)-VLOOKUP($A56,'Import OffPeak change'!$A$106:HY$202,228,FALSE)),0,(VLOOKUP($A56,'Import OffPeak'!$A$3:HY$99,228,FALSE)-VLOOKUP($A56,'Import OffPeak change'!$A$106:HY$202,228,FALSE)))</f>
        <v>0</v>
      </c>
      <c r="HU56" s="6">
        <f>IF(ISERROR(VLOOKUP($A56,'Import OffPeak'!$A$3:HZ$99,229,FALSE)-VLOOKUP($A56,'Import OffPeak change'!$A$106:HZ$202,229,FALSE)),0,(VLOOKUP($A56,'Import OffPeak'!$A$3:HZ$99,229,FALSE)-VLOOKUP($A56,'Import OffPeak change'!$A$106:HZ$202,229,FALSE)))</f>
        <v>0</v>
      </c>
      <c r="HV56" s="6">
        <f>IF(ISERROR(VLOOKUP($A56,'Import OffPeak'!$A$3:IA$99,230,FALSE)-VLOOKUP($A56,'Import OffPeak change'!$A$106:IA$202,230,FALSE)),0,(VLOOKUP($A56,'Import OffPeak'!$A$3:IA$99,230,FALSE)-VLOOKUP($A56,'Import OffPeak change'!$A$106:IA$202,230,FALSE)))</f>
        <v>0</v>
      </c>
      <c r="HW56" s="6">
        <f>IF(ISERROR(VLOOKUP($A56,'Import OffPeak'!$A$3:IB$99,231,FALSE)-VLOOKUP($A56,'Import OffPeak change'!$A$106:IB$202,231,FALSE)),0,(VLOOKUP($A56,'Import OffPeak'!$A$3:IB$99,231,FALSE)-VLOOKUP($A56,'Import OffPeak change'!$A$106:IB$202,231,FALSE)))</f>
        <v>0</v>
      </c>
      <c r="HX56" s="6">
        <f>IF(ISERROR(VLOOKUP($A56,'Import OffPeak'!$A$3:IC$99,232,FALSE)-VLOOKUP($A56,'Import OffPeak change'!$A$106:IC$202,232,FALSE)),0,(VLOOKUP($A56,'Import OffPeak'!$A$3:IC$99,232,FALSE)-VLOOKUP($A56,'Import OffPeak change'!$A$106:IC$202,232,FALSE)))</f>
        <v>0</v>
      </c>
      <c r="HY56" s="6">
        <f>IF(ISERROR(VLOOKUP($A56,'Import OffPeak'!$A$3:ID$99,233,FALSE)-VLOOKUP($A56,'Import OffPeak change'!$A$106:ID$202,233,FALSE)),0,(VLOOKUP($A56,'Import OffPeak'!$A$3:ID$99,233,FALSE)-VLOOKUP($A56,'Import OffPeak change'!$A$106:ID$202,233,FALSE)))</f>
        <v>0</v>
      </c>
      <c r="HZ56" s="6">
        <f>IF(ISERROR(VLOOKUP($A56,'Import OffPeak'!$A$3:IE$99,234,FALSE)-VLOOKUP($A56,'Import OffPeak change'!$A$106:IE$202,234,FALSE)),0,(VLOOKUP($A56,'Import OffPeak'!$A$3:IE$99,234,FALSE)-VLOOKUP($A56,'Import OffPeak change'!$A$106:IE$202,234,FALSE)))</f>
        <v>0</v>
      </c>
      <c r="IA56" s="6">
        <f>IF(ISERROR(VLOOKUP($A56,'Import OffPeak'!$A$3:IF$99,235,FALSE)-VLOOKUP($A56,'Import OffPeak change'!$A$106:IF$202,235,FALSE)),0,(VLOOKUP($A56,'Import OffPeak'!$A$3:IF$99,235,FALSE)-VLOOKUP($A56,'Import OffPeak change'!$A$106:IF$202,235,FALSE)))</f>
        <v>0</v>
      </c>
      <c r="IB56" s="6">
        <f>IF(ISERROR(VLOOKUP($A56,'Import OffPeak'!$A$3:IG$99,236,FALSE)-VLOOKUP($A56,'Import OffPeak change'!$A$106:IG$202,236,FALSE)),0,(VLOOKUP($A56,'Import OffPeak'!$A$3:IG$99,236,FALSE)-VLOOKUP($A56,'Import OffPeak change'!$A$106:IG$202,236,FALSE)))</f>
        <v>0</v>
      </c>
      <c r="IC56" s="6">
        <f>IF(ISERROR(VLOOKUP($A56,'Import OffPeak'!$A$3:IH$99,237,FALSE)-VLOOKUP($A56,'Import OffPeak change'!$A$106:IH$202,237,FALSE)),0,(VLOOKUP($A56,'Import OffPeak'!$A$3:IH$99,237,FALSE)-VLOOKUP($A56,'Import OffPeak change'!$A$106:IH$202,237,FALSE)))</f>
        <v>0</v>
      </c>
      <c r="ID56" s="6">
        <f>IF(ISERROR(VLOOKUP($A56,'Import OffPeak'!$A$3:II$99,238,FALSE)-VLOOKUP($A56,'Import OffPeak change'!$A$106:II$202,238,FALSE)),0,(VLOOKUP($A56,'Import OffPeak'!$A$3:II$99,238,FALSE)-VLOOKUP($A56,'Import OffPeak change'!$A$106:II$202,238,FALSE)))</f>
        <v>0</v>
      </c>
      <c r="IE56" s="6">
        <f>IF(ISERROR(VLOOKUP($A56,'Import OffPeak'!$A$3:IJ$99,239,FALSE)-VLOOKUP($A56,'Import OffPeak change'!$A$106:IJ$202,239,FALSE)),0,(VLOOKUP($A56,'Import OffPeak'!$A$3:IJ$99,239,FALSE)-VLOOKUP($A56,'Import OffPeak change'!$A$106:IJ$202,239,FALSE)))</f>
        <v>0</v>
      </c>
    </row>
    <row r="57" spans="1:239">
      <c r="A57" s="168" t="str">
        <f>IF('Import OffPeak'!A54=0,"",'Import OffPeak'!A54)</f>
        <v/>
      </c>
      <c r="B57" s="6"/>
      <c r="C57" s="6"/>
      <c r="D57" s="6"/>
      <c r="E57" s="6"/>
      <c r="F57" s="6"/>
      <c r="G57" s="6">
        <f>IF(ISERROR(VLOOKUP($A57,'Import OffPeak'!$A$3:L$99,7,FALSE)-VLOOKUP($A57,'Import OffPeak change'!$A$106:L$202,7,FALSE)),0,(VLOOKUP($A57,'Import OffPeak'!$A$3:L$99,7,FALSE)-VLOOKUP($A57,'Import OffPeak change'!$A$106:L$202,7,FALSE)))</f>
        <v>0</v>
      </c>
      <c r="H57" s="6">
        <f>IF(ISERROR(VLOOKUP($A57,'Import OffPeak'!$A$3:M$99,8,FALSE)-VLOOKUP($A57,'Import OffPeak change'!$A$106:M$202,8,FALSE)),0,(VLOOKUP($A57,'Import OffPeak'!$A$3:M$99,8,FALSE)-VLOOKUP($A57,'Import OffPeak change'!$A$106:M$202,8,FALSE)))</f>
        <v>0</v>
      </c>
      <c r="I57" s="6">
        <f>IF(ISERROR(VLOOKUP($A57,'Import OffPeak'!$A$3:N$99,9,FALSE)-VLOOKUP($A57,'Import OffPeak change'!$A$106:N$202,9,FALSE)),0,(VLOOKUP($A57,'Import OffPeak'!$A$3:N$99,9,FALSE)-VLOOKUP($A57,'Import OffPeak change'!$A$106:N$202,9,FALSE)))</f>
        <v>0</v>
      </c>
      <c r="J57" s="6">
        <f>IF(ISERROR(VLOOKUP($A57,'Import OffPeak'!$A$3:O$99,10,FALSE)-VLOOKUP($A57,'Import OffPeak change'!$A$106:O$202,10,FALSE)),0,(VLOOKUP($A57,'Import OffPeak'!$A$3:O$99,10,FALSE)-VLOOKUP($A57,'Import OffPeak change'!$A$106:O$202,10,FALSE)))</f>
        <v>0</v>
      </c>
      <c r="K57" s="6">
        <f>IF(ISERROR(VLOOKUP($A57,'Import OffPeak'!$A$3:P$99,11,FALSE)-VLOOKUP($A57,'Import OffPeak change'!$A$106:P$202,11,FALSE)),0,(VLOOKUP($A57,'Import OffPeak'!$A$3:P$99,11,FALSE)-VLOOKUP($A57,'Import OffPeak change'!$A$106:P$202,11,FALSE)))</f>
        <v>0</v>
      </c>
      <c r="L57" s="6">
        <f>IF(ISERROR(VLOOKUP($A57,'Import OffPeak'!$A$3:Q$99,12,FALSE)-VLOOKUP($A57,'Import OffPeak change'!$A$106:Q$202,12,FALSE)),0,(VLOOKUP($A57,'Import OffPeak'!$A$3:Q$99,12,FALSE)-VLOOKUP($A57,'Import OffPeak change'!$A$106:Q$202,12,FALSE)))</f>
        <v>0</v>
      </c>
      <c r="M57" s="6">
        <f>IF(ISERROR(VLOOKUP($A57,'Import OffPeak'!$A$3:R$99,13,FALSE)-VLOOKUP($A57,'Import OffPeak change'!$A$106:R$202,13,FALSE)),0,(VLOOKUP($A57,'Import OffPeak'!$A$3:R$99,13,FALSE)-VLOOKUP($A57,'Import OffPeak change'!$A$106:R$202,13,FALSE)))</f>
        <v>0</v>
      </c>
      <c r="N57" s="6">
        <f>IF(ISERROR(VLOOKUP($A57,'Import OffPeak'!$A$3:S$99,14,FALSE)-VLOOKUP($A57,'Import OffPeak change'!$A$106:S$202,14,FALSE)),0,(VLOOKUP($A57,'Import OffPeak'!$A$3:S$99,14,FALSE)-VLOOKUP($A57,'Import OffPeak change'!$A$106:S$202,14,FALSE)))</f>
        <v>0</v>
      </c>
      <c r="O57" s="6">
        <f>IF(ISERROR(VLOOKUP($A57,'Import OffPeak'!$A$3:T$99,15,FALSE)-VLOOKUP($A57,'Import OffPeak change'!$A$106:T$202,15,FALSE)),0,(VLOOKUP($A57,'Import OffPeak'!$A$3:T$99,15,FALSE)-VLOOKUP($A57,'Import OffPeak change'!$A$106:T$202,15,FALSE)))</f>
        <v>0</v>
      </c>
      <c r="P57" s="6">
        <f>IF(ISERROR(VLOOKUP($A57,'Import OffPeak'!$A$3:U$99,16,FALSE)-VLOOKUP($A57,'Import OffPeak change'!$A$106:U$202,16,FALSE)),0,(VLOOKUP($A57,'Import OffPeak'!$A$3:U$99,16,FALSE)-VLOOKUP($A57,'Import OffPeak change'!$A$106:U$202,16,FALSE)))</f>
        <v>0</v>
      </c>
      <c r="Q57" s="6">
        <f>IF(ISERROR(VLOOKUP($A57,'Import OffPeak'!$A$3:V$99,17,FALSE)-VLOOKUP($A57,'Import OffPeak change'!$A$106:V$202,17,FALSE)),0,(VLOOKUP($A57,'Import OffPeak'!$A$3:V$99,17,FALSE)-VLOOKUP($A57,'Import OffPeak change'!$A$106:V$202,17,FALSE)))</f>
        <v>0</v>
      </c>
      <c r="R57" s="6">
        <f>IF(ISERROR(VLOOKUP($A57,'Import OffPeak'!$A$3:W$99,18,FALSE)-VLOOKUP($A57,'Import OffPeak change'!$A$106:W$202,18,FALSE)),0,(VLOOKUP($A57,'Import OffPeak'!$A$3:W$99,18,FALSE)-VLOOKUP($A57,'Import OffPeak change'!$A$106:W$202,18,FALSE)))</f>
        <v>0</v>
      </c>
      <c r="S57" s="6">
        <f>IF(ISERROR(VLOOKUP($A57,'Import OffPeak'!$A$3:X$99,19,FALSE)-VLOOKUP($A57,'Import OffPeak change'!$A$106:X$202,19,FALSE)),0,(VLOOKUP($A57,'Import OffPeak'!$A$3:X$99,19,FALSE)-VLOOKUP($A57,'Import OffPeak change'!$A$106:X$202,19,FALSE)))</f>
        <v>0</v>
      </c>
      <c r="T57" s="6">
        <f>IF(ISERROR(VLOOKUP($A57,'Import OffPeak'!$A$3:Y$99,20,FALSE)-VLOOKUP($A57,'Import OffPeak change'!$A$106:Y$202,20,FALSE)),0,(VLOOKUP($A57,'Import OffPeak'!$A$3:Y$99,20,FALSE)-VLOOKUP($A57,'Import OffPeak change'!$A$106:Y$202,20,FALSE)))</f>
        <v>0</v>
      </c>
      <c r="U57" s="6">
        <f>IF(ISERROR(VLOOKUP($A57,'Import OffPeak'!$A$3:Z$99,21,FALSE)-VLOOKUP($A57,'Import OffPeak change'!$A$106:Z$202,21,FALSE)),0,(VLOOKUP($A57,'Import OffPeak'!$A$3:Z$99,21,FALSE)-VLOOKUP($A57,'Import OffPeak change'!$A$106:Z$202,21,FALSE)))</f>
        <v>0</v>
      </c>
      <c r="V57" s="6">
        <f>IF(ISERROR(VLOOKUP($A57,'Import OffPeak'!$A$3:AA$99,22,FALSE)-VLOOKUP($A57,'Import OffPeak change'!$A$106:AA$202,22,FALSE)),0,(VLOOKUP($A57,'Import OffPeak'!$A$3:AA$99,22,FALSE)-VLOOKUP($A57,'Import OffPeak change'!$A$106:AA$202,22,FALSE)))</f>
        <v>0</v>
      </c>
      <c r="W57" s="6">
        <f>IF(ISERROR(VLOOKUP($A57,'Import OffPeak'!$A$3:AB$99,23,FALSE)-VLOOKUP($A57,'Import OffPeak change'!$A$106:AB$202,23,FALSE)),0,(VLOOKUP($A57,'Import OffPeak'!$A$3:AB$99,23,FALSE)-VLOOKUP($A57,'Import OffPeak change'!$A$106:AB$202,23,FALSE)))</f>
        <v>0</v>
      </c>
      <c r="X57" s="6">
        <f>IF(ISERROR(VLOOKUP($A57,'Import OffPeak'!$A$3:AC$99,24,FALSE)-VLOOKUP($A57,'Import OffPeak change'!$A$106:AC$202,24,FALSE)),0,(VLOOKUP($A57,'Import OffPeak'!$A$3:AC$99,24,FALSE)-VLOOKUP($A57,'Import OffPeak change'!$A$106:AC$202,24,FALSE)))</f>
        <v>0</v>
      </c>
      <c r="Y57" s="6">
        <f>IF(ISERROR(VLOOKUP($A57,'Import OffPeak'!$A$3:AD$99,25,FALSE)-VLOOKUP($A57,'Import OffPeak change'!$A$106:AD$202,25,FALSE)),0,(VLOOKUP($A57,'Import OffPeak'!$A$3:AD$99,25,FALSE)-VLOOKUP($A57,'Import OffPeak change'!$A$106:AD$202,25,FALSE)))</f>
        <v>0</v>
      </c>
      <c r="Z57" s="6">
        <f>IF(ISERROR(VLOOKUP($A57,'Import OffPeak'!$A$3:AE$99,26,FALSE)-VLOOKUP($A57,'Import OffPeak change'!$A$106:AE$202,26,FALSE)),0,(VLOOKUP($A57,'Import OffPeak'!$A$3:AE$99,26,FALSE)-VLOOKUP($A57,'Import OffPeak change'!$A$106:AE$202,26,FALSE)))</f>
        <v>0</v>
      </c>
      <c r="AA57" s="6">
        <f>IF(ISERROR(VLOOKUP($A57,'Import OffPeak'!$A$3:AF$99,27,FALSE)-VLOOKUP($A57,'Import OffPeak change'!$A$106:AF$202,27,FALSE)),0,(VLOOKUP($A57,'Import OffPeak'!$A$3:AF$99,27,FALSE)-VLOOKUP($A57,'Import OffPeak change'!$A$106:AF$202,27,FALSE)))</f>
        <v>0</v>
      </c>
      <c r="AB57" s="6">
        <f>IF(ISERROR(VLOOKUP($A57,'Import OffPeak'!$A$3:AG$99,28,FALSE)-VLOOKUP($A57,'Import OffPeak change'!$A$106:AG$202,28,FALSE)),0,(VLOOKUP($A57,'Import OffPeak'!$A$3:AG$99,28,FALSE)-VLOOKUP($A57,'Import OffPeak change'!$A$106:AG$202,28,FALSE)))</f>
        <v>0</v>
      </c>
      <c r="AC57" s="6">
        <f>IF(ISERROR(VLOOKUP($A57,'Import OffPeak'!$A$3:AH$99,29,FALSE)-VLOOKUP($A57,'Import OffPeak change'!$A$106:AH$202,29,FALSE)),0,(VLOOKUP($A57,'Import OffPeak'!$A$3:AH$99,29,FALSE)-VLOOKUP($A57,'Import OffPeak change'!$A$106:AH$202,29,FALSE)))</f>
        <v>0</v>
      </c>
      <c r="AD57" s="6">
        <f>IF(ISERROR(VLOOKUP($A57,'Import OffPeak'!$A$3:AI$99,30,FALSE)-VLOOKUP($A57,'Import OffPeak change'!$A$106:AI$202,30,FALSE)),0,(VLOOKUP($A57,'Import OffPeak'!$A$3:AI$99,30,FALSE)-VLOOKUP($A57,'Import OffPeak change'!$A$106:AI$202,30,FALSE)))</f>
        <v>0</v>
      </c>
      <c r="AE57" s="6">
        <f>IF(ISERROR(VLOOKUP($A57,'Import OffPeak'!$A$3:AJ$99,31,FALSE)-VLOOKUP($A57,'Import OffPeak change'!$A$106:AJ$202,31,FALSE)),0,(VLOOKUP($A57,'Import OffPeak'!$A$3:AJ$99,31,FALSE)-VLOOKUP($A57,'Import OffPeak change'!$A$106:AJ$202,31,FALSE)))</f>
        <v>0</v>
      </c>
      <c r="AF57" s="6">
        <f>IF(ISERROR(VLOOKUP($A57,'Import OffPeak'!$A$3:AK$99,32,FALSE)-VLOOKUP($A57,'Import OffPeak change'!$A$106:AK$202,32,FALSE)),0,(VLOOKUP($A57,'Import OffPeak'!$A$3:AK$99,32,FALSE)-VLOOKUP($A57,'Import OffPeak change'!$A$106:AK$202,32,FALSE)))</f>
        <v>0</v>
      </c>
      <c r="AG57" s="6">
        <f>IF(ISERROR(VLOOKUP($A57,'Import OffPeak'!$A$3:AL$99,33,FALSE)-VLOOKUP($A57,'Import OffPeak change'!$A$106:AL$202,33,FALSE)),0,(VLOOKUP($A57,'Import OffPeak'!$A$3:AL$99,33,FALSE)-VLOOKUP($A57,'Import OffPeak change'!$A$106:AL$202,33,FALSE)))</f>
        <v>0</v>
      </c>
      <c r="AH57" s="6">
        <f>IF(ISERROR(VLOOKUP($A57,'Import OffPeak'!$A$3:AM$99,34,FALSE)-VLOOKUP($A57,'Import OffPeak change'!$A$106:AM$202,34,FALSE)),0,(VLOOKUP($A57,'Import OffPeak'!$A$3:AM$99,34,FALSE)-VLOOKUP($A57,'Import OffPeak change'!$A$106:AM$202,34,FALSE)))</f>
        <v>0</v>
      </c>
      <c r="AI57" s="6">
        <f>IF(ISERROR(VLOOKUP($A57,'Import OffPeak'!$A$3:AN$99,35,FALSE)-VLOOKUP($A57,'Import OffPeak change'!$A$106:AN$202,35,FALSE)),0,(VLOOKUP($A57,'Import OffPeak'!$A$3:AN$99,35,FALSE)-VLOOKUP($A57,'Import OffPeak change'!$A$106:AN$202,35,FALSE)))</f>
        <v>0</v>
      </c>
      <c r="AJ57" s="6">
        <f>IF(ISERROR(VLOOKUP($A57,'Import OffPeak'!$A$3:AO$99,36,FALSE)-VLOOKUP($A57,'Import OffPeak change'!$A$106:AO$202,36,FALSE)),0,(VLOOKUP($A57,'Import OffPeak'!$A$3:AO$99,36,FALSE)-VLOOKUP($A57,'Import OffPeak change'!$A$106:AO$202,36,FALSE)))</f>
        <v>0</v>
      </c>
      <c r="AK57" s="6">
        <f>IF(ISERROR(VLOOKUP($A57,'Import OffPeak'!$A$3:AP$99,37,FALSE)-VLOOKUP($A57,'Import OffPeak change'!$A$106:AP$202,37,FALSE)),0,(VLOOKUP($A57,'Import OffPeak'!$A$3:AP$99,37,FALSE)-VLOOKUP($A57,'Import OffPeak change'!$A$106:AP$202,37,FALSE)))</f>
        <v>0</v>
      </c>
      <c r="AL57" s="6">
        <f>IF(ISERROR(VLOOKUP($A57,'Import OffPeak'!$A$3:AQ$99,38,FALSE)-VLOOKUP($A57,'Import OffPeak change'!$A$106:AQ$202,38,FALSE)),0,(VLOOKUP($A57,'Import OffPeak'!$A$3:AQ$99,38,FALSE)-VLOOKUP($A57,'Import OffPeak change'!$A$106:AQ$202,38,FALSE)))</f>
        <v>0</v>
      </c>
      <c r="AM57" s="6">
        <f>IF(ISERROR(VLOOKUP($A57,'Import OffPeak'!$A$3:AR$99,39,FALSE)-VLOOKUP($A57,'Import OffPeak change'!$A$106:AR$202,39,FALSE)),0,(VLOOKUP($A57,'Import OffPeak'!$A$3:AR$99,39,FALSE)-VLOOKUP($A57,'Import OffPeak change'!$A$106:AR$202,39,FALSE)))</f>
        <v>0</v>
      </c>
      <c r="AN57" s="6">
        <f>IF(ISERROR(VLOOKUP($A57,'Import OffPeak'!$A$3:AS$99,40,FALSE)-VLOOKUP($A57,'Import OffPeak change'!$A$106:AS$202,40,FALSE)),0,(VLOOKUP($A57,'Import OffPeak'!$A$3:AS$99,40,FALSE)-VLOOKUP($A57,'Import OffPeak change'!$A$106:AS$202,40,FALSE)))</f>
        <v>0</v>
      </c>
      <c r="AO57" s="6">
        <f>IF(ISERROR(VLOOKUP($A57,'Import OffPeak'!$A$3:AT$99,41,FALSE)-VLOOKUP($A57,'Import OffPeak change'!$A$106:AT$202,41,FALSE)),0,(VLOOKUP($A57,'Import OffPeak'!$A$3:AT$99,41,FALSE)-VLOOKUP($A57,'Import OffPeak change'!$A$106:AT$202,41,FALSE)))</f>
        <v>0</v>
      </c>
      <c r="AP57" s="6">
        <f>IF(ISERROR(VLOOKUP($A57,'Import OffPeak'!$A$3:AU$99,42,FALSE)-VLOOKUP($A57,'Import OffPeak change'!$A$106:AU$202,42,FALSE)),0,(VLOOKUP($A57,'Import OffPeak'!$A$3:AU$99,42,FALSE)-VLOOKUP($A57,'Import OffPeak change'!$A$106:AU$202,42,FALSE)))</f>
        <v>0</v>
      </c>
      <c r="AQ57" s="6">
        <f>IF(ISERROR(VLOOKUP($A57,'Import OffPeak'!$A$3:AV$99,43,FALSE)-VLOOKUP($A57,'Import OffPeak change'!$A$106:AV$202,43,FALSE)),0,(VLOOKUP($A57,'Import OffPeak'!$A$3:AV$99,43,FALSE)-VLOOKUP($A57,'Import OffPeak change'!$A$106:AV$202,43,FALSE)))</f>
        <v>0</v>
      </c>
      <c r="AR57" s="6">
        <f>IF(ISERROR(VLOOKUP($A57,'Import OffPeak'!$A$3:AW$99,44,FALSE)-VLOOKUP($A57,'Import OffPeak change'!$A$106:AW$202,44,FALSE)),0,(VLOOKUP($A57,'Import OffPeak'!$A$3:AW$99,44,FALSE)-VLOOKUP($A57,'Import OffPeak change'!$A$106:AW$202,44,FALSE)))</f>
        <v>0</v>
      </c>
      <c r="AS57" s="6">
        <f>IF(ISERROR(VLOOKUP($A57,'Import OffPeak'!$A$3:AX$99,45,FALSE)-VLOOKUP($A57,'Import OffPeak change'!$A$106:AX$202,45,FALSE)),0,(VLOOKUP($A57,'Import OffPeak'!$A$3:AX$99,45,FALSE)-VLOOKUP($A57,'Import OffPeak change'!$A$106:AX$202,45,FALSE)))</f>
        <v>0</v>
      </c>
      <c r="AT57" s="6">
        <f>IF(ISERROR(VLOOKUP($A57,'Import OffPeak'!$A$3:AY$99,46,FALSE)-VLOOKUP($A57,'Import OffPeak change'!$A$106:AY$202,46,FALSE)),0,(VLOOKUP($A57,'Import OffPeak'!$A$3:AY$99,46,FALSE)-VLOOKUP($A57,'Import OffPeak change'!$A$106:AY$202,46,FALSE)))</f>
        <v>0</v>
      </c>
      <c r="AU57" s="6">
        <f>IF(ISERROR(VLOOKUP($A57,'Import OffPeak'!$A$3:AZ$99,47,FALSE)-VLOOKUP($A57,'Import OffPeak change'!$A$106:AZ$202,47,FALSE)),0,(VLOOKUP($A57,'Import OffPeak'!$A$3:AZ$99,47,FALSE)-VLOOKUP($A57,'Import OffPeak change'!$A$106:AZ$202,47,FALSE)))</f>
        <v>0</v>
      </c>
      <c r="AV57" s="6">
        <f>IF(ISERROR(VLOOKUP($A57,'Import OffPeak'!$A$3:BA$99,48,FALSE)-VLOOKUP($A57,'Import OffPeak change'!$A$106:BA$202,48,FALSE)),0,(VLOOKUP($A57,'Import OffPeak'!$A$3:BA$99,48,FALSE)-VLOOKUP($A57,'Import OffPeak change'!$A$106:BA$202,48,FALSE)))</f>
        <v>0</v>
      </c>
      <c r="AW57" s="6">
        <f>IF(ISERROR(VLOOKUP($A57,'Import OffPeak'!$A$3:BB$99,49,FALSE)-VLOOKUP($A57,'Import OffPeak change'!$A$106:BB$202,49,FALSE)),0,(VLOOKUP($A57,'Import OffPeak'!$A$3:BB$99,49,FALSE)-VLOOKUP($A57,'Import OffPeak change'!$A$106:BB$202,49,FALSE)))</f>
        <v>0</v>
      </c>
      <c r="AX57" s="6">
        <f>IF(ISERROR(VLOOKUP($A57,'Import OffPeak'!$A$3:BC$99,50,FALSE)-VLOOKUP($A57,'Import OffPeak change'!$A$106:BC$202,50,FALSE)),0,(VLOOKUP($A57,'Import OffPeak'!$A$3:BC$99,50,FALSE)-VLOOKUP($A57,'Import OffPeak change'!$A$106:BC$202,50,FALSE)))</f>
        <v>0</v>
      </c>
      <c r="AY57" s="6">
        <f>IF(ISERROR(VLOOKUP($A57,'Import OffPeak'!$A$3:BD$99,51,FALSE)-VLOOKUP($A57,'Import OffPeak change'!$A$106:BD$202,51,FALSE)),0,(VLOOKUP($A57,'Import OffPeak'!$A$3:BD$99,51,FALSE)-VLOOKUP($A57,'Import OffPeak change'!$A$106:BD$202,51,FALSE)))</f>
        <v>0</v>
      </c>
      <c r="AZ57" s="6">
        <f>IF(ISERROR(VLOOKUP($A57,'Import OffPeak'!$A$3:BE$99,52,FALSE)-VLOOKUP($A57,'Import OffPeak change'!$A$106:BE$202,52,FALSE)),0,(VLOOKUP($A57,'Import OffPeak'!$A$3:BE$99,52,FALSE)-VLOOKUP($A57,'Import OffPeak change'!$A$106:BE$202,52,FALSE)))</f>
        <v>0</v>
      </c>
      <c r="BA57" s="6">
        <f>IF(ISERROR(VLOOKUP($A57,'Import OffPeak'!$A$3:BF$99,53,FALSE)-VLOOKUP($A57,'Import OffPeak change'!$A$106:BF$202,53,FALSE)),0,(VLOOKUP($A57,'Import OffPeak'!$A$3:BF$99,53,FALSE)-VLOOKUP($A57,'Import OffPeak change'!$A$106:BF$202,53,FALSE)))</f>
        <v>0</v>
      </c>
      <c r="BB57" s="6">
        <f>IF(ISERROR(VLOOKUP($A57,'Import OffPeak'!$A$3:BG$99,54,FALSE)-VLOOKUP($A57,'Import OffPeak change'!$A$106:BG$202,54,FALSE)),0,(VLOOKUP($A57,'Import OffPeak'!$A$3:BG$99,54,FALSE)-VLOOKUP($A57,'Import OffPeak change'!$A$106:BG$202,54,FALSE)))</f>
        <v>0</v>
      </c>
      <c r="BC57" s="6">
        <f>IF(ISERROR(VLOOKUP($A57,'Import OffPeak'!$A$3:BH$99,55,FALSE)-VLOOKUP($A57,'Import OffPeak change'!$A$106:BH$202,55,FALSE)),0,(VLOOKUP($A57,'Import OffPeak'!$A$3:BH$99,55,FALSE)-VLOOKUP($A57,'Import OffPeak change'!$A$106:BH$202,55,FALSE)))</f>
        <v>0</v>
      </c>
      <c r="BD57" s="6">
        <f>IF(ISERROR(VLOOKUP($A57,'Import OffPeak'!$A$3:BI$99,56,FALSE)-VLOOKUP($A57,'Import OffPeak change'!$A$106:BI$202,56,FALSE)),0,(VLOOKUP($A57,'Import OffPeak'!$A$3:BI$99,56,FALSE)-VLOOKUP($A57,'Import OffPeak change'!$A$106:BI$202,56,FALSE)))</f>
        <v>0</v>
      </c>
      <c r="BE57" s="6">
        <f>IF(ISERROR(VLOOKUP($A57,'Import OffPeak'!$A$3:BJ$99,57,FALSE)-VLOOKUP($A57,'Import OffPeak change'!$A$106:BJ$202,57,FALSE)),0,(VLOOKUP($A57,'Import OffPeak'!$A$3:BJ$99,57,FALSE)-VLOOKUP($A57,'Import OffPeak change'!$A$106:BJ$202,57,FALSE)))</f>
        <v>0</v>
      </c>
      <c r="BF57" s="6">
        <f>IF(ISERROR(VLOOKUP($A57,'Import OffPeak'!$A$3:BK$99,58,FALSE)-VLOOKUP($A57,'Import OffPeak change'!$A$106:BK$202,58,FALSE)),0,(VLOOKUP($A57,'Import OffPeak'!$A$3:BK$99,58,FALSE)-VLOOKUP($A57,'Import OffPeak change'!$A$106:BK$202,58,FALSE)))</f>
        <v>0</v>
      </c>
      <c r="BG57" s="6">
        <f>IF(ISERROR(VLOOKUP($A57,'Import OffPeak'!$A$3:BL$99,59,FALSE)-VLOOKUP($A57,'Import OffPeak change'!$A$106:BL$202,59,FALSE)),0,(VLOOKUP($A57,'Import OffPeak'!$A$3:BL$99,59,FALSE)-VLOOKUP($A57,'Import OffPeak change'!$A$106:BL$202,59,FALSE)))</f>
        <v>0</v>
      </c>
      <c r="BH57" s="6">
        <f>IF(ISERROR(VLOOKUP($A57,'Import OffPeak'!$A$3:BM$99,60,FALSE)-VLOOKUP($A57,'Import OffPeak change'!$A$106:BM$202,60,FALSE)),0,(VLOOKUP($A57,'Import OffPeak'!$A$3:BM$99,60,FALSE)-VLOOKUP($A57,'Import OffPeak change'!$A$106:BM$202,60,FALSE)))</f>
        <v>0</v>
      </c>
      <c r="BI57" s="6">
        <f>IF(ISERROR(VLOOKUP($A57,'Import OffPeak'!$A$3:BN$99,61,FALSE)-VLOOKUP($A57,'Import OffPeak change'!$A$106:BN$202,61,FALSE)),0,(VLOOKUP($A57,'Import OffPeak'!$A$3:BN$99,61,FALSE)-VLOOKUP($A57,'Import OffPeak change'!$A$106:BN$202,61,FALSE)))</f>
        <v>0</v>
      </c>
      <c r="BJ57" s="6">
        <f>IF(ISERROR(VLOOKUP($A57,'Import OffPeak'!$A$3:BO$99,62,FALSE)-VLOOKUP($A57,'Import OffPeak change'!$A$106:BO$202,62,FALSE)),0,(VLOOKUP($A57,'Import OffPeak'!$A$3:BO$99,62,FALSE)-VLOOKUP($A57,'Import OffPeak change'!$A$106:BO$202,62,FALSE)))</f>
        <v>0</v>
      </c>
      <c r="BK57" s="6">
        <f>IF(ISERROR(VLOOKUP($A57,'Import OffPeak'!$A$3:BP$99,63,FALSE)-VLOOKUP($A57,'Import OffPeak change'!$A$106:BP$202,63,FALSE)),0,(VLOOKUP($A57,'Import OffPeak'!$A$3:BP$99,63,FALSE)-VLOOKUP($A57,'Import OffPeak change'!$A$106:BP$202,63,FALSE)))</f>
        <v>0</v>
      </c>
      <c r="BL57" s="6">
        <f>IF(ISERROR(VLOOKUP($A57,'Import OffPeak'!$A$3:BQ$99,64,FALSE)-VLOOKUP($A57,'Import OffPeak change'!$A$106:BQ$202,64,FALSE)),0,(VLOOKUP($A57,'Import OffPeak'!$A$3:BQ$99,64,FALSE)-VLOOKUP($A57,'Import OffPeak change'!$A$106:BQ$202,64,FALSE)))</f>
        <v>0</v>
      </c>
      <c r="BM57" s="6">
        <f>IF(ISERROR(VLOOKUP($A57,'Import OffPeak'!$A$3:BR$99,65,FALSE)-VLOOKUP($A57,'Import OffPeak change'!$A$106:BR$202,65,FALSE)),0,(VLOOKUP($A57,'Import OffPeak'!$A$3:BR$99,65,FALSE)-VLOOKUP($A57,'Import OffPeak change'!$A$106:BR$202,65,FALSE)))</f>
        <v>0</v>
      </c>
      <c r="BN57" s="6">
        <f>IF(ISERROR(VLOOKUP($A57,'Import OffPeak'!$A$3:BS$99,66,FALSE)-VLOOKUP($A57,'Import OffPeak change'!$A$106:BS$202,66,FALSE)),0,(VLOOKUP($A57,'Import OffPeak'!$A$3:BS$99,66,FALSE)-VLOOKUP($A57,'Import OffPeak change'!$A$106:BS$202,66,FALSE)))</f>
        <v>0</v>
      </c>
      <c r="BO57" s="6">
        <f>IF(ISERROR(VLOOKUP($A57,'Import OffPeak'!$A$3:BT$99,67,FALSE)-VLOOKUP($A57,'Import OffPeak change'!$A$106:BT$202,67,FALSE)),0,(VLOOKUP($A57,'Import OffPeak'!$A$3:BT$99,67,FALSE)-VLOOKUP($A57,'Import OffPeak change'!$A$106:BT$202,67,FALSE)))</f>
        <v>0</v>
      </c>
      <c r="BP57" s="6">
        <f>IF(ISERROR(VLOOKUP($A57,'Import OffPeak'!$A$3:BU$99,68,FALSE)-VLOOKUP($A57,'Import OffPeak change'!$A$106:BU$202,68,FALSE)),0,(VLOOKUP($A57,'Import OffPeak'!$A$3:BU$99,68,FALSE)-VLOOKUP($A57,'Import OffPeak change'!$A$106:BU$202,68,FALSE)))</f>
        <v>0</v>
      </c>
      <c r="BQ57" s="6">
        <f>IF(ISERROR(VLOOKUP($A57,'Import OffPeak'!$A$3:BV$99,69,FALSE)-VLOOKUP($A57,'Import OffPeak change'!$A$106:BV$202,69,FALSE)),0,(VLOOKUP($A57,'Import OffPeak'!$A$3:BV$99,69,FALSE)-VLOOKUP($A57,'Import OffPeak change'!$A$106:BV$202,69,FALSE)))</f>
        <v>0</v>
      </c>
      <c r="BR57" s="6">
        <f>IF(ISERROR(VLOOKUP($A57,'Import OffPeak'!$A$3:BW$99,70,FALSE)-VLOOKUP($A57,'Import OffPeak change'!$A$106:BW$202,70,FALSE)),0,(VLOOKUP($A57,'Import OffPeak'!$A$3:BW$99,70,FALSE)-VLOOKUP($A57,'Import OffPeak change'!$A$106:BW$202,70,FALSE)))</f>
        <v>0</v>
      </c>
      <c r="BS57" s="6">
        <f>IF(ISERROR(VLOOKUP($A57,'Import OffPeak'!$A$3:BX$99,71,FALSE)-VLOOKUP($A57,'Import OffPeak change'!$A$106:BX$202,71,FALSE)),0,(VLOOKUP($A57,'Import OffPeak'!$A$3:BX$99,71,FALSE)-VLOOKUP($A57,'Import OffPeak change'!$A$106:BX$202,71,FALSE)))</f>
        <v>0</v>
      </c>
      <c r="BT57" s="6">
        <f>IF(ISERROR(VLOOKUP($A57,'Import OffPeak'!$A$3:BY$99,72,FALSE)-VLOOKUP($A57,'Import OffPeak change'!$A$106:BY$202,72,FALSE)),0,(VLOOKUP($A57,'Import OffPeak'!$A$3:BY$99,72,FALSE)-VLOOKUP($A57,'Import OffPeak change'!$A$106:BY$202,72,FALSE)))</f>
        <v>0</v>
      </c>
      <c r="BU57" s="6">
        <f>IF(ISERROR(VLOOKUP($A57,'Import OffPeak'!$A$3:BZ$99,73,FALSE)-VLOOKUP($A57,'Import OffPeak change'!$A$106:BZ$202,73,FALSE)),0,(VLOOKUP($A57,'Import OffPeak'!$A$3:BZ$99,73,FALSE)-VLOOKUP($A57,'Import OffPeak change'!$A$106:BZ$202,73,FALSE)))</f>
        <v>0</v>
      </c>
      <c r="BV57" s="6">
        <f>IF(ISERROR(VLOOKUP($A57,'Import OffPeak'!$A$3:CA$99,74,FALSE)-VLOOKUP($A57,'Import OffPeak change'!$A$106:CA$202,74,FALSE)),0,(VLOOKUP($A57,'Import OffPeak'!$A$3:CA$99,74,FALSE)-VLOOKUP($A57,'Import OffPeak change'!$A$106:CA$202,74,FALSE)))</f>
        <v>0</v>
      </c>
      <c r="BW57" s="6">
        <f>IF(ISERROR(VLOOKUP($A57,'Import OffPeak'!$A$3:CB$99,75,FALSE)-VLOOKUP($A57,'Import OffPeak change'!$A$106:CB$202,75,FALSE)),0,(VLOOKUP($A57,'Import OffPeak'!$A$3:CB$99,75,FALSE)-VLOOKUP($A57,'Import OffPeak change'!$A$106:CB$202,75,FALSE)))</f>
        <v>0</v>
      </c>
      <c r="BX57" s="6">
        <f>IF(ISERROR(VLOOKUP($A57,'Import OffPeak'!$A$3:CC$99,76,FALSE)-VLOOKUP($A57,'Import OffPeak change'!$A$106:CC$202,76,FALSE)),0,(VLOOKUP($A57,'Import OffPeak'!$A$3:CC$99,76,FALSE)-VLOOKUP($A57,'Import OffPeak change'!$A$106:CC$202,76,FALSE)))</f>
        <v>0</v>
      </c>
      <c r="BY57" s="6">
        <f>IF(ISERROR(VLOOKUP($A57,'Import OffPeak'!$A$3:CD$99,77,FALSE)-VLOOKUP($A57,'Import OffPeak change'!$A$106:CD$202,77,FALSE)),0,(VLOOKUP($A57,'Import OffPeak'!$A$3:CD$99,77,FALSE)-VLOOKUP($A57,'Import OffPeak change'!$A$106:CD$202,77,FALSE)))</f>
        <v>0</v>
      </c>
      <c r="BZ57" s="6">
        <f>IF(ISERROR(VLOOKUP($A57,'Import OffPeak'!$A$3:CE$99,78,FALSE)-VLOOKUP($A57,'Import OffPeak change'!$A$106:CE$202,78,FALSE)),0,(VLOOKUP($A57,'Import OffPeak'!$A$3:CE$99,78,FALSE)-VLOOKUP($A57,'Import OffPeak change'!$A$106:CE$202,78,FALSE)))</f>
        <v>0</v>
      </c>
      <c r="CA57" s="6">
        <f>IF(ISERROR(VLOOKUP($A57,'Import OffPeak'!$A$3:CF$99,79,FALSE)-VLOOKUP($A57,'Import OffPeak change'!$A$106:CF$202,79,FALSE)),0,(VLOOKUP($A57,'Import OffPeak'!$A$3:CF$99,79,FALSE)-VLOOKUP($A57,'Import OffPeak change'!$A$106:CF$202,79,FALSE)))</f>
        <v>0</v>
      </c>
      <c r="CB57" s="6">
        <f>IF(ISERROR(VLOOKUP($A57,'Import OffPeak'!$A$3:CG$99,80,FALSE)-VLOOKUP($A57,'Import OffPeak change'!$A$106:CG$202,80,FALSE)),0,(VLOOKUP($A57,'Import OffPeak'!$A$3:CG$99,80,FALSE)-VLOOKUP($A57,'Import OffPeak change'!$A$106:CG$202,80,FALSE)))</f>
        <v>0</v>
      </c>
      <c r="CC57" s="6">
        <f>IF(ISERROR(VLOOKUP($A57,'Import OffPeak'!$A$3:CH$99,81,FALSE)-VLOOKUP($A57,'Import OffPeak change'!$A$106:CH$202,81,FALSE)),0,(VLOOKUP($A57,'Import OffPeak'!$A$3:CH$99,81,FALSE)-VLOOKUP($A57,'Import OffPeak change'!$A$106:CH$202,81,FALSE)))</f>
        <v>0</v>
      </c>
      <c r="CD57" s="6">
        <f>IF(ISERROR(VLOOKUP($A57,'Import OffPeak'!$A$3:CI$99,82,FALSE)-VLOOKUP($A57,'Import OffPeak change'!$A$106:CI$202,82,FALSE)),0,(VLOOKUP($A57,'Import OffPeak'!$A$3:CI$99,82,FALSE)-VLOOKUP($A57,'Import OffPeak change'!$A$106:CI$202,82,FALSE)))</f>
        <v>0</v>
      </c>
      <c r="CE57" s="6">
        <f>IF(ISERROR(VLOOKUP($A57,'Import OffPeak'!$A$3:CJ$99,83,FALSE)-VLOOKUP($A57,'Import OffPeak change'!$A$106:CJ$202,83,FALSE)),0,(VLOOKUP($A57,'Import OffPeak'!$A$3:CJ$99,83,FALSE)-VLOOKUP($A57,'Import OffPeak change'!$A$106:CJ$202,83,FALSE)))</f>
        <v>0</v>
      </c>
      <c r="CF57" s="6">
        <f>IF(ISERROR(VLOOKUP($A57,'Import OffPeak'!$A$3:CK$99,84,FALSE)-VLOOKUP($A57,'Import OffPeak change'!$A$106:CK$202,84,FALSE)),0,(VLOOKUP($A57,'Import OffPeak'!$A$3:CK$99,84,FALSE)-VLOOKUP($A57,'Import OffPeak change'!$A$106:CK$202,84,FALSE)))</f>
        <v>0</v>
      </c>
      <c r="CG57" s="6">
        <f>IF(ISERROR(VLOOKUP($A57,'Import OffPeak'!$A$3:CL$99,85,FALSE)-VLOOKUP($A57,'Import OffPeak change'!$A$106:CL$202,85,FALSE)),0,(VLOOKUP($A57,'Import OffPeak'!$A$3:CL$99,85,FALSE)-VLOOKUP($A57,'Import OffPeak change'!$A$106:CL$202,85,FALSE)))</f>
        <v>0</v>
      </c>
      <c r="CH57" s="6">
        <f>IF(ISERROR(VLOOKUP($A57,'Import OffPeak'!$A$3:CM$99,86,FALSE)-VLOOKUP($A57,'Import OffPeak change'!$A$106:CM$202,86,FALSE)),0,(VLOOKUP($A57,'Import OffPeak'!$A$3:CM$99,86,FALSE)-VLOOKUP($A57,'Import OffPeak change'!$A$106:CM$202,86,FALSE)))</f>
        <v>0</v>
      </c>
      <c r="CI57" s="6">
        <f>IF(ISERROR(VLOOKUP($A57,'Import OffPeak'!$A$3:CN$99,87,FALSE)-VLOOKUP($A57,'Import OffPeak change'!$A$106:CN$202,87,FALSE)),0,(VLOOKUP($A57,'Import OffPeak'!$A$3:CN$99,87,FALSE)-VLOOKUP($A57,'Import OffPeak change'!$A$106:CN$202,87,FALSE)))</f>
        <v>0</v>
      </c>
      <c r="CJ57" s="6">
        <f>IF(ISERROR(VLOOKUP($A57,'Import OffPeak'!$A$3:CO$99,88,FALSE)-VLOOKUP($A57,'Import OffPeak change'!$A$106:CO$202,88,FALSE)),0,(VLOOKUP($A57,'Import OffPeak'!$A$3:CO$99,88,FALSE)-VLOOKUP($A57,'Import OffPeak change'!$A$106:CO$202,88,FALSE)))</f>
        <v>0</v>
      </c>
      <c r="CK57" s="6">
        <f>IF(ISERROR(VLOOKUP($A57,'Import OffPeak'!$A$3:CP$99,89,FALSE)-VLOOKUP($A57,'Import OffPeak change'!$A$106:CP$202,89,FALSE)),0,(VLOOKUP($A57,'Import OffPeak'!$A$3:CP$99,89,FALSE)-VLOOKUP($A57,'Import OffPeak change'!$A$106:CP$202,89,FALSE)))</f>
        <v>0</v>
      </c>
      <c r="CL57" s="6">
        <f>IF(ISERROR(VLOOKUP($A57,'Import OffPeak'!$A$3:CQ$99,90,FALSE)-VLOOKUP($A57,'Import OffPeak change'!$A$106:CQ$202,90,FALSE)),0,(VLOOKUP($A57,'Import OffPeak'!$A$3:CQ$99,90,FALSE)-VLOOKUP($A57,'Import OffPeak change'!$A$106:CQ$202,90,FALSE)))</f>
        <v>0</v>
      </c>
      <c r="CM57" s="6">
        <f>IF(ISERROR(VLOOKUP($A57,'Import OffPeak'!$A$3:CR$99,91,FALSE)-VLOOKUP($A57,'Import OffPeak change'!$A$106:CR$202,91,FALSE)),0,(VLOOKUP($A57,'Import OffPeak'!$A$3:CR$99,91,FALSE)-VLOOKUP($A57,'Import OffPeak change'!$A$106:CR$202,91,FALSE)))</f>
        <v>0</v>
      </c>
      <c r="CN57" s="6">
        <f>IF(ISERROR(VLOOKUP($A57,'Import OffPeak'!$A$3:CS$99,92,FALSE)-VLOOKUP($A57,'Import OffPeak change'!$A$106:CS$202,92,FALSE)),0,(VLOOKUP($A57,'Import OffPeak'!$A$3:CS$99,92,FALSE)-VLOOKUP($A57,'Import OffPeak change'!$A$106:CS$202,92,FALSE)))</f>
        <v>0</v>
      </c>
      <c r="CO57" s="6">
        <f>IF(ISERROR(VLOOKUP($A57,'Import OffPeak'!$A$3:CT$99,93,FALSE)-VLOOKUP($A57,'Import OffPeak change'!$A$106:CT$202,93,FALSE)),0,(VLOOKUP($A57,'Import OffPeak'!$A$3:CT$99,93,FALSE)-VLOOKUP($A57,'Import OffPeak change'!$A$106:CT$202,93,FALSE)))</f>
        <v>0</v>
      </c>
      <c r="CP57" s="6">
        <f>IF(ISERROR(VLOOKUP($A57,'Import OffPeak'!$A$3:CU$99,94,FALSE)-VLOOKUP($A57,'Import OffPeak change'!$A$106:CU$202,94,FALSE)),0,(VLOOKUP($A57,'Import OffPeak'!$A$3:CU$99,94,FALSE)-VLOOKUP($A57,'Import OffPeak change'!$A$106:CU$202,94,FALSE)))</f>
        <v>0</v>
      </c>
      <c r="CQ57" s="6">
        <f>IF(ISERROR(VLOOKUP($A57,'Import OffPeak'!$A$3:CV$99,95,FALSE)-VLOOKUP($A57,'Import OffPeak change'!$A$106:CV$202,95,FALSE)),0,(VLOOKUP($A57,'Import OffPeak'!$A$3:CV$99,95,FALSE)-VLOOKUP($A57,'Import OffPeak change'!$A$106:CV$202,95,FALSE)))</f>
        <v>0</v>
      </c>
      <c r="CR57" s="6">
        <f>IF(ISERROR(VLOOKUP($A57,'Import OffPeak'!$A$3:CW$99,96,FALSE)-VLOOKUP($A57,'Import OffPeak change'!$A$106:CW$202,96,FALSE)),0,(VLOOKUP($A57,'Import OffPeak'!$A$3:CW$99,96,FALSE)-VLOOKUP($A57,'Import OffPeak change'!$A$106:CW$202,96,FALSE)))</f>
        <v>0</v>
      </c>
      <c r="CS57" s="6">
        <f>IF(ISERROR(VLOOKUP($A57,'Import OffPeak'!$A$3:CX$99,97,FALSE)-VLOOKUP($A57,'Import OffPeak change'!$A$106:CX$202,97,FALSE)),0,(VLOOKUP($A57,'Import OffPeak'!$A$3:CX$99,97,FALSE)-VLOOKUP($A57,'Import OffPeak change'!$A$106:CX$202,97,FALSE)))</f>
        <v>0</v>
      </c>
      <c r="CT57" s="6">
        <f>IF(ISERROR(VLOOKUP($A57,'Import OffPeak'!$A$3:CY$99,98,FALSE)-VLOOKUP($A57,'Import OffPeak change'!$A$106:CY$202,98,FALSE)),0,(VLOOKUP($A57,'Import OffPeak'!$A$3:CY$99,98,FALSE)-VLOOKUP($A57,'Import OffPeak change'!$A$106:CY$202,98,FALSE)))</f>
        <v>0</v>
      </c>
      <c r="CU57" s="6">
        <f>IF(ISERROR(VLOOKUP($A57,'Import OffPeak'!$A$3:CZ$99,99,FALSE)-VLOOKUP($A57,'Import OffPeak change'!$A$106:CZ$202,99,FALSE)),0,(VLOOKUP($A57,'Import OffPeak'!$A$3:CZ$99,99,FALSE)-VLOOKUP($A57,'Import OffPeak change'!$A$106:CZ$202,99,FALSE)))</f>
        <v>0</v>
      </c>
      <c r="CV57" s="6">
        <f>IF(ISERROR(VLOOKUP($A57,'Import OffPeak'!$A$3:DA$99,100,FALSE)-VLOOKUP($A57,'Import OffPeak change'!$A$106:DA$202,100,FALSE)),0,(VLOOKUP($A57,'Import OffPeak'!$A$3:DA$99,100,FALSE)-VLOOKUP($A57,'Import OffPeak change'!$A$106:DA$202,100,FALSE)))</f>
        <v>0</v>
      </c>
      <c r="CW57" s="6">
        <f>IF(ISERROR(VLOOKUP($A57,'Import OffPeak'!$A$3:DB$99,101,FALSE)-VLOOKUP($A57,'Import OffPeak change'!$A$106:DB$202,101,FALSE)),0,(VLOOKUP($A57,'Import OffPeak'!$A$3:DB$99,101,FALSE)-VLOOKUP($A57,'Import OffPeak change'!$A$106:DB$202,101,FALSE)))</f>
        <v>0</v>
      </c>
      <c r="CX57" s="6">
        <f>IF(ISERROR(VLOOKUP($A57,'Import OffPeak'!$A$3:DC$99,102,FALSE)-VLOOKUP($A57,'Import OffPeak change'!$A$106:DC$202,102,FALSE)),0,(VLOOKUP($A57,'Import OffPeak'!$A$3:DC$99,102,FALSE)-VLOOKUP($A57,'Import OffPeak change'!$A$106:DC$202,102,FALSE)))</f>
        <v>0</v>
      </c>
      <c r="CY57" s="6">
        <f>IF(ISERROR(VLOOKUP($A57,'Import OffPeak'!$A$3:DD$99,103,FALSE)-VLOOKUP($A57,'Import OffPeak change'!$A$106:DD$202,103,FALSE)),0,(VLOOKUP($A57,'Import OffPeak'!$A$3:DD$99,103,FALSE)-VLOOKUP($A57,'Import OffPeak change'!$A$106:DD$202,103,FALSE)))</f>
        <v>0</v>
      </c>
      <c r="CZ57" s="6">
        <f>IF(ISERROR(VLOOKUP($A57,'Import OffPeak'!$A$3:DE$99,104,FALSE)-VLOOKUP($A57,'Import OffPeak change'!$A$106:DE$202,104,FALSE)),0,(VLOOKUP($A57,'Import OffPeak'!$A$3:DE$99,104,FALSE)-VLOOKUP($A57,'Import OffPeak change'!$A$106:DE$202,104,FALSE)))</f>
        <v>0</v>
      </c>
      <c r="DA57" s="6">
        <f>IF(ISERROR(VLOOKUP($A57,'Import OffPeak'!$A$3:DF$99,105,FALSE)-VLOOKUP($A57,'Import OffPeak change'!$A$106:DF$202,105,FALSE)),0,(VLOOKUP($A57,'Import OffPeak'!$A$3:DF$99,105,FALSE)-VLOOKUP($A57,'Import OffPeak change'!$A$106:DF$202,105,FALSE)))</f>
        <v>0</v>
      </c>
      <c r="DB57" s="6">
        <f>IF(ISERROR(VLOOKUP($A57,'Import OffPeak'!$A$3:DG$99,106,FALSE)-VLOOKUP($A57,'Import OffPeak change'!$A$106:DG$202,106,FALSE)),0,(VLOOKUP($A57,'Import OffPeak'!$A$3:DG$99,106,FALSE)-VLOOKUP($A57,'Import OffPeak change'!$A$106:DG$202,106,FALSE)))</f>
        <v>0</v>
      </c>
      <c r="DC57" s="6">
        <f>IF(ISERROR(VLOOKUP($A57,'Import OffPeak'!$A$3:DH$99,107,FALSE)-VLOOKUP($A57,'Import OffPeak change'!$A$106:DH$202,107,FALSE)),0,(VLOOKUP($A57,'Import OffPeak'!$A$3:DH$99,107,FALSE)-VLOOKUP($A57,'Import OffPeak change'!$A$106:DH$202,107,FALSE)))</f>
        <v>0</v>
      </c>
      <c r="DD57" s="6">
        <f>IF(ISERROR(VLOOKUP($A57,'Import OffPeak'!$A$3:DI$99,108,FALSE)-VLOOKUP($A57,'Import OffPeak change'!$A$106:DI$202,108,FALSE)),0,(VLOOKUP($A57,'Import OffPeak'!$A$3:DI$99,108,FALSE)-VLOOKUP($A57,'Import OffPeak change'!$A$106:DI$202,108,FALSE)))</f>
        <v>0</v>
      </c>
      <c r="DE57" s="6">
        <f>IF(ISERROR(VLOOKUP($A57,'Import OffPeak'!$A$3:DJ$99,109,FALSE)-VLOOKUP($A57,'Import OffPeak change'!$A$106:DJ$202,109,FALSE)),0,(VLOOKUP($A57,'Import OffPeak'!$A$3:DJ$99,109,FALSE)-VLOOKUP($A57,'Import OffPeak change'!$A$106:DJ$202,109,FALSE)))</f>
        <v>0</v>
      </c>
      <c r="DF57" s="6">
        <f>IF(ISERROR(VLOOKUP($A57,'Import OffPeak'!$A$3:DK$99,110,FALSE)-VLOOKUP($A57,'Import OffPeak change'!$A$106:DK$202,110,FALSE)),0,(VLOOKUP($A57,'Import OffPeak'!$A$3:DK$99,110,FALSE)-VLOOKUP($A57,'Import OffPeak change'!$A$106:DK$202,110,FALSE)))</f>
        <v>0</v>
      </c>
      <c r="DG57" s="6">
        <f>IF(ISERROR(VLOOKUP($A57,'Import OffPeak'!$A$3:DL$99,111,FALSE)-VLOOKUP($A57,'Import OffPeak change'!$A$106:DL$202,111,FALSE)),0,(VLOOKUP($A57,'Import OffPeak'!$A$3:DL$99,111,FALSE)-VLOOKUP($A57,'Import OffPeak change'!$A$106:DL$202,111,FALSE)))</f>
        <v>0</v>
      </c>
      <c r="DH57" s="6">
        <f>IF(ISERROR(VLOOKUP($A57,'Import OffPeak'!$A$3:DM$99,112,FALSE)-VLOOKUP($A57,'Import OffPeak change'!$A$106:DM$202,112,FALSE)),0,(VLOOKUP($A57,'Import OffPeak'!$A$3:DM$99,112,FALSE)-VLOOKUP($A57,'Import OffPeak change'!$A$106:DM$202,112,FALSE)))</f>
        <v>0</v>
      </c>
      <c r="DI57" s="6">
        <f>IF(ISERROR(VLOOKUP($A57,'Import OffPeak'!$A$3:DN$99,113,FALSE)-VLOOKUP($A57,'Import OffPeak change'!$A$106:DN$202,113,FALSE)),0,(VLOOKUP($A57,'Import OffPeak'!$A$3:DN$99,113,FALSE)-VLOOKUP($A57,'Import OffPeak change'!$A$106:DN$202,113,FALSE)))</f>
        <v>0</v>
      </c>
      <c r="DJ57" s="6">
        <f>IF(ISERROR(VLOOKUP($A57,'Import OffPeak'!$A$3:DO$99,114,FALSE)-VLOOKUP($A57,'Import OffPeak change'!$A$106:DO$202,114,FALSE)),0,(VLOOKUP($A57,'Import OffPeak'!$A$3:DO$99,114,FALSE)-VLOOKUP($A57,'Import OffPeak change'!$A$106:DO$202,114,FALSE)))</f>
        <v>0</v>
      </c>
      <c r="DK57" s="6">
        <f>IF(ISERROR(VLOOKUP($A57,'Import OffPeak'!$A$3:DP$99,115,FALSE)-VLOOKUP($A57,'Import OffPeak change'!$A$106:DP$202,115,FALSE)),0,(VLOOKUP($A57,'Import OffPeak'!$A$3:DP$99,115,FALSE)-VLOOKUP($A57,'Import OffPeak change'!$A$106:DP$202,115,FALSE)))</f>
        <v>0</v>
      </c>
      <c r="DL57" s="6">
        <f>IF(ISERROR(VLOOKUP($A57,'Import OffPeak'!$A$3:DQ$99,116,FALSE)-VLOOKUP($A57,'Import OffPeak change'!$A$106:DQ$202,116,FALSE)),0,(VLOOKUP($A57,'Import OffPeak'!$A$3:DQ$99,116,FALSE)-VLOOKUP($A57,'Import OffPeak change'!$A$106:DQ$202,116,FALSE)))</f>
        <v>0</v>
      </c>
      <c r="DM57" s="6">
        <f>IF(ISERROR(VLOOKUP($A57,'Import OffPeak'!$A$3:DR$99,117,FALSE)-VLOOKUP($A57,'Import OffPeak change'!$A$106:DR$202,117,FALSE)),0,(VLOOKUP($A57,'Import OffPeak'!$A$3:DR$99,117,FALSE)-VLOOKUP($A57,'Import OffPeak change'!$A$106:DR$202,117,FALSE)))</f>
        <v>0</v>
      </c>
      <c r="DN57" s="6">
        <f>IF(ISERROR(VLOOKUP($A57,'Import OffPeak'!$A$3:DS$99,118,FALSE)-VLOOKUP($A57,'Import OffPeak change'!$A$106:DS$202,118,FALSE)),0,(VLOOKUP($A57,'Import OffPeak'!$A$3:DS$99,118,FALSE)-VLOOKUP($A57,'Import OffPeak change'!$A$106:DS$202,118,FALSE)))</f>
        <v>0</v>
      </c>
      <c r="DO57" s="6">
        <f>IF(ISERROR(VLOOKUP($A57,'Import OffPeak'!$A$3:DT$99,119,FALSE)-VLOOKUP($A57,'Import OffPeak change'!$A$106:DT$202,119,FALSE)),0,(VLOOKUP($A57,'Import OffPeak'!$A$3:DT$99,119,FALSE)-VLOOKUP($A57,'Import OffPeak change'!$A$106:DT$202,119,FALSE)))</f>
        <v>0</v>
      </c>
      <c r="DP57" s="6">
        <f>IF(ISERROR(VLOOKUP($A57,'Import OffPeak'!$A$3:DU$99,120,FALSE)-VLOOKUP($A57,'Import OffPeak change'!$A$106:DU$202,120,FALSE)),0,(VLOOKUP($A57,'Import OffPeak'!$A$3:DU$99,120,FALSE)-VLOOKUP($A57,'Import OffPeak change'!$A$106:DU$202,120,FALSE)))</f>
        <v>0</v>
      </c>
      <c r="DQ57" s="6">
        <f>IF(ISERROR(VLOOKUP($A57,'Import OffPeak'!$A$3:DV$99,121,FALSE)-VLOOKUP($A57,'Import OffPeak change'!$A$106:DV$202,121,FALSE)),0,(VLOOKUP($A57,'Import OffPeak'!$A$3:DV$99,121,FALSE)-VLOOKUP($A57,'Import OffPeak change'!$A$106:DV$202,121,FALSE)))</f>
        <v>0</v>
      </c>
      <c r="DR57" s="6">
        <f>IF(ISERROR(VLOOKUP($A57,'Import OffPeak'!$A$3:DW$99,122,FALSE)-VLOOKUP($A57,'Import OffPeak change'!$A$106:DW$202,122,FALSE)),0,(VLOOKUP($A57,'Import OffPeak'!$A$3:DW$99,122,FALSE)-VLOOKUP($A57,'Import OffPeak change'!$A$106:DW$202,122,FALSE)))</f>
        <v>0</v>
      </c>
      <c r="DS57" s="6">
        <f>IF(ISERROR(VLOOKUP($A57,'Import OffPeak'!$A$3:DX$99,123,FALSE)-VLOOKUP($A57,'Import OffPeak change'!$A$106:DX$202,123,FALSE)),0,(VLOOKUP($A57,'Import OffPeak'!$A$3:DX$99,123,FALSE)-VLOOKUP($A57,'Import OffPeak change'!$A$106:DX$202,123,FALSE)))</f>
        <v>0</v>
      </c>
      <c r="DT57" s="6">
        <f>IF(ISERROR(VLOOKUP($A57,'Import OffPeak'!$A$3:DY$99,124,FALSE)-VLOOKUP($A57,'Import OffPeak change'!$A$106:DY$202,124,FALSE)),0,(VLOOKUP($A57,'Import OffPeak'!$A$3:DY$99,124,FALSE)-VLOOKUP($A57,'Import OffPeak change'!$A$106:DY$202,124,FALSE)))</f>
        <v>0</v>
      </c>
      <c r="DU57" s="6">
        <f>IF(ISERROR(VLOOKUP($A57,'Import OffPeak'!$A$3:DZ$99,125,FALSE)-VLOOKUP($A57,'Import OffPeak change'!$A$106:DZ$202,125,FALSE)),0,(VLOOKUP($A57,'Import OffPeak'!$A$3:DZ$99,125,FALSE)-VLOOKUP($A57,'Import OffPeak change'!$A$106:DZ$202,125,FALSE)))</f>
        <v>0</v>
      </c>
      <c r="DV57" s="6">
        <f>IF(ISERROR(VLOOKUP($A57,'Import OffPeak'!$A$3:EA$99,126,FALSE)-VLOOKUP($A57,'Import OffPeak change'!$A$106:EA$202,126,FALSE)),0,(VLOOKUP($A57,'Import OffPeak'!$A$3:EA$99,126,FALSE)-VLOOKUP($A57,'Import OffPeak change'!$A$106:EA$202,126,FALSE)))</f>
        <v>0</v>
      </c>
      <c r="DW57" s="6">
        <f>IF(ISERROR(VLOOKUP($A57,'Import OffPeak'!$A$3:EB$99,127,FALSE)-VLOOKUP($A57,'Import OffPeak change'!$A$106:EB$202,127,FALSE)),0,(VLOOKUP($A57,'Import OffPeak'!$A$3:EB$99,127,FALSE)-VLOOKUP($A57,'Import OffPeak change'!$A$106:EB$202,127,FALSE)))</f>
        <v>0</v>
      </c>
      <c r="DX57" s="6">
        <f>IF(ISERROR(VLOOKUP($A57,'Import OffPeak'!$A$3:EC$99,128,FALSE)-VLOOKUP($A57,'Import OffPeak change'!$A$106:EC$202,128,FALSE)),0,(VLOOKUP($A57,'Import OffPeak'!$A$3:EC$99,128,FALSE)-VLOOKUP($A57,'Import OffPeak change'!$A$106:EC$202,128,FALSE)))</f>
        <v>0</v>
      </c>
      <c r="DY57" s="6">
        <f>IF(ISERROR(VLOOKUP($A57,'Import OffPeak'!$A$3:ED$99,129,FALSE)-VLOOKUP($A57,'Import OffPeak change'!$A$106:ED$202,129,FALSE)),0,(VLOOKUP($A57,'Import OffPeak'!$A$3:ED$99,129,FALSE)-VLOOKUP($A57,'Import OffPeak change'!$A$106:ED$202,129,FALSE)))</f>
        <v>0</v>
      </c>
      <c r="DZ57" s="6">
        <f>IF(ISERROR(VLOOKUP($A57,'Import OffPeak'!$A$3:EE$99,130,FALSE)-VLOOKUP($A57,'Import OffPeak change'!$A$106:EE$202,130,FALSE)),0,(VLOOKUP($A57,'Import OffPeak'!$A$3:EE$99,130,FALSE)-VLOOKUP($A57,'Import OffPeak change'!$A$106:EE$202,130,FALSE)))</f>
        <v>0</v>
      </c>
      <c r="EA57" s="6">
        <f>IF(ISERROR(VLOOKUP($A57,'Import OffPeak'!$A$3:EF$99,131,FALSE)-VLOOKUP($A57,'Import OffPeak change'!$A$106:EF$202,131,FALSE)),0,(VLOOKUP($A57,'Import OffPeak'!$A$3:EF$99,131,FALSE)-VLOOKUP($A57,'Import OffPeak change'!$A$106:EF$202,131,FALSE)))</f>
        <v>0</v>
      </c>
      <c r="EB57" s="6">
        <f>IF(ISERROR(VLOOKUP($A57,'Import OffPeak'!$A$3:EG$99,132,FALSE)-VLOOKUP($A57,'Import OffPeak change'!$A$106:EG$202,132,FALSE)),0,(VLOOKUP($A57,'Import OffPeak'!$A$3:EG$99,132,FALSE)-VLOOKUP($A57,'Import OffPeak change'!$A$106:EG$202,132,FALSE)))</f>
        <v>0</v>
      </c>
      <c r="EC57" s="6">
        <f>IF(ISERROR(VLOOKUP($A57,'Import OffPeak'!$A$3:EH$99,133,FALSE)-VLOOKUP($A57,'Import OffPeak change'!$A$106:EH$202,133,FALSE)),0,(VLOOKUP($A57,'Import OffPeak'!$A$3:EH$99,133,FALSE)-VLOOKUP($A57,'Import OffPeak change'!$A$106:EH$202,133,FALSE)))</f>
        <v>0</v>
      </c>
      <c r="ED57" s="6">
        <f>IF(ISERROR(VLOOKUP($A57,'Import OffPeak'!$A$3:EI$99,134,FALSE)-VLOOKUP($A57,'Import OffPeak change'!$A$106:EI$202,134,FALSE)),0,(VLOOKUP($A57,'Import OffPeak'!$A$3:EI$99,134,FALSE)-VLOOKUP($A57,'Import OffPeak change'!$A$106:EI$202,134,FALSE)))</f>
        <v>0</v>
      </c>
      <c r="EE57" s="6">
        <f>IF(ISERROR(VLOOKUP($A57,'Import OffPeak'!$A$3:EJ$99,135,FALSE)-VLOOKUP($A57,'Import OffPeak change'!$A$106:EJ$202,135,FALSE)),0,(VLOOKUP($A57,'Import OffPeak'!$A$3:EJ$99,135,FALSE)-VLOOKUP($A57,'Import OffPeak change'!$A$106:EJ$202,135,FALSE)))</f>
        <v>0</v>
      </c>
      <c r="EF57" s="6">
        <f>IF(ISERROR(VLOOKUP($A57,'Import OffPeak'!$A$3:EK$99,136,FALSE)-VLOOKUP($A57,'Import OffPeak change'!$A$106:EK$202,136,FALSE)),0,(VLOOKUP($A57,'Import OffPeak'!$A$3:EK$99,136,FALSE)-VLOOKUP($A57,'Import OffPeak change'!$A$106:EK$202,136,FALSE)))</f>
        <v>0</v>
      </c>
      <c r="EG57" s="6">
        <f>IF(ISERROR(VLOOKUP($A57,'Import OffPeak'!$A$3:EL$99,137,FALSE)-VLOOKUP($A57,'Import OffPeak change'!$A$106:EL$202,137,FALSE)),0,(VLOOKUP($A57,'Import OffPeak'!$A$3:EL$99,137,FALSE)-VLOOKUP($A57,'Import OffPeak change'!$A$106:EL$202,137,FALSE)))</f>
        <v>0</v>
      </c>
      <c r="EH57" s="6">
        <f>IF(ISERROR(VLOOKUP($A57,'Import OffPeak'!$A$3:EM$99,138,FALSE)-VLOOKUP($A57,'Import OffPeak change'!$A$106:EM$202,138,FALSE)),0,(VLOOKUP($A57,'Import OffPeak'!$A$3:EM$99,138,FALSE)-VLOOKUP($A57,'Import OffPeak change'!$A$106:EM$202,138,FALSE)))</f>
        <v>0</v>
      </c>
      <c r="EI57" s="6">
        <f>IF(ISERROR(VLOOKUP($A57,'Import OffPeak'!$A$3:EN$99,139,FALSE)-VLOOKUP($A57,'Import OffPeak change'!$A$106:EN$202,139,FALSE)),0,(VLOOKUP($A57,'Import OffPeak'!$A$3:EN$99,139,FALSE)-VLOOKUP($A57,'Import OffPeak change'!$A$106:EN$202,139,FALSE)))</f>
        <v>0</v>
      </c>
      <c r="EJ57" s="6">
        <f>IF(ISERROR(VLOOKUP($A57,'Import OffPeak'!$A$3:EO$99,140,FALSE)-VLOOKUP($A57,'Import OffPeak change'!$A$106:EO$202,140,FALSE)),0,(VLOOKUP($A57,'Import OffPeak'!$A$3:EO$99,140,FALSE)-VLOOKUP($A57,'Import OffPeak change'!$A$106:EO$202,140,FALSE)))</f>
        <v>0</v>
      </c>
      <c r="EK57" s="6">
        <f>IF(ISERROR(VLOOKUP($A57,'Import OffPeak'!$A$3:EP$99,141,FALSE)-VLOOKUP($A57,'Import OffPeak change'!$A$106:EP$202,141,FALSE)),0,(VLOOKUP($A57,'Import OffPeak'!$A$3:EP$99,141,FALSE)-VLOOKUP($A57,'Import OffPeak change'!$A$106:EP$202,141,FALSE)))</f>
        <v>0</v>
      </c>
      <c r="EL57" s="6">
        <f>IF(ISERROR(VLOOKUP($A57,'Import OffPeak'!$A$3:EQ$99,142,FALSE)-VLOOKUP($A57,'Import OffPeak change'!$A$106:EQ$202,142,FALSE)),0,(VLOOKUP($A57,'Import OffPeak'!$A$3:EQ$99,142,FALSE)-VLOOKUP($A57,'Import OffPeak change'!$A$106:EQ$202,142,FALSE)))</f>
        <v>0</v>
      </c>
      <c r="EM57" s="6">
        <f>IF(ISERROR(VLOOKUP($A57,'Import OffPeak'!$A$3:ER$99,143,FALSE)-VLOOKUP($A57,'Import OffPeak change'!$A$106:ER$202,143,FALSE)),0,(VLOOKUP($A57,'Import OffPeak'!$A$3:ER$99,143,FALSE)-VLOOKUP($A57,'Import OffPeak change'!$A$106:ER$202,143,FALSE)))</f>
        <v>0</v>
      </c>
      <c r="EN57" s="6">
        <f>IF(ISERROR(VLOOKUP($A57,'Import OffPeak'!$A$3:ES$99,144,FALSE)-VLOOKUP($A57,'Import OffPeak change'!$A$106:ES$202,144,FALSE)),0,(VLOOKUP($A57,'Import OffPeak'!$A$3:ES$99,144,FALSE)-VLOOKUP($A57,'Import OffPeak change'!$A$106:ES$202,144,FALSE)))</f>
        <v>0</v>
      </c>
      <c r="EO57" s="6">
        <f>IF(ISERROR(VLOOKUP($A57,'Import OffPeak'!$A$3:ET$99,145,FALSE)-VLOOKUP($A57,'Import OffPeak change'!$A$106:ET$202,145,FALSE)),0,(VLOOKUP($A57,'Import OffPeak'!$A$3:ET$99,145,FALSE)-VLOOKUP($A57,'Import OffPeak change'!$A$106:ET$202,145,FALSE)))</f>
        <v>0</v>
      </c>
      <c r="EP57" s="6">
        <f>IF(ISERROR(VLOOKUP($A57,'Import OffPeak'!$A$3:EU$99,146,FALSE)-VLOOKUP($A57,'Import OffPeak change'!$A$106:EU$202,146,FALSE)),0,(VLOOKUP($A57,'Import OffPeak'!$A$3:EU$99,146,FALSE)-VLOOKUP($A57,'Import OffPeak change'!$A$106:EU$202,146,FALSE)))</f>
        <v>0</v>
      </c>
      <c r="EQ57" s="6">
        <f>IF(ISERROR(VLOOKUP($A57,'Import OffPeak'!$A$3:EV$99,147,FALSE)-VLOOKUP($A57,'Import OffPeak change'!$A$106:EV$202,147,FALSE)),0,(VLOOKUP($A57,'Import OffPeak'!$A$3:EV$99,147,FALSE)-VLOOKUP($A57,'Import OffPeak change'!$A$106:EV$202,147,FALSE)))</f>
        <v>0</v>
      </c>
      <c r="ER57" s="6">
        <f>IF(ISERROR(VLOOKUP($A57,'Import OffPeak'!$A$3:EW$99,148,FALSE)-VLOOKUP($A57,'Import OffPeak change'!$A$106:EW$202,148,FALSE)),0,(VLOOKUP($A57,'Import OffPeak'!$A$3:EW$99,148,FALSE)-VLOOKUP($A57,'Import OffPeak change'!$A$106:EW$202,148,FALSE)))</f>
        <v>0</v>
      </c>
      <c r="ES57" s="6">
        <f>IF(ISERROR(VLOOKUP($A57,'Import OffPeak'!$A$3:EX$99,149,FALSE)-VLOOKUP($A57,'Import OffPeak change'!$A$106:EX$202,149,FALSE)),0,(VLOOKUP($A57,'Import OffPeak'!$A$3:EX$99,149,FALSE)-VLOOKUP($A57,'Import OffPeak change'!$A$106:EX$202,149,FALSE)))</f>
        <v>0</v>
      </c>
      <c r="ET57" s="6">
        <f>IF(ISERROR(VLOOKUP($A57,'Import OffPeak'!$A$3:EY$99,150,FALSE)-VLOOKUP($A57,'Import OffPeak change'!$A$106:EY$202,150,FALSE)),0,(VLOOKUP($A57,'Import OffPeak'!$A$3:EY$99,150,FALSE)-VLOOKUP($A57,'Import OffPeak change'!$A$106:EY$202,150,FALSE)))</f>
        <v>0</v>
      </c>
      <c r="EU57" s="6">
        <f>IF(ISERROR(VLOOKUP($A57,'Import OffPeak'!$A$3:EZ$99,151,FALSE)-VLOOKUP($A57,'Import OffPeak change'!$A$106:EZ$202,151,FALSE)),0,(VLOOKUP($A57,'Import OffPeak'!$A$3:EZ$99,151,FALSE)-VLOOKUP($A57,'Import OffPeak change'!$A$106:EZ$202,151,FALSE)))</f>
        <v>0</v>
      </c>
      <c r="EV57" s="6">
        <f>IF(ISERROR(VLOOKUP($A57,'Import OffPeak'!$A$3:FA$99,152,FALSE)-VLOOKUP($A57,'Import OffPeak change'!$A$106:FA$202,152,FALSE)),0,(VLOOKUP($A57,'Import OffPeak'!$A$3:FA$99,152,FALSE)-VLOOKUP($A57,'Import OffPeak change'!$A$106:FA$202,152,FALSE)))</f>
        <v>0</v>
      </c>
      <c r="EW57" s="6">
        <f>IF(ISERROR(VLOOKUP($A57,'Import OffPeak'!$A$3:FB$99,153,FALSE)-VLOOKUP($A57,'Import OffPeak change'!$A$106:FB$202,153,FALSE)),0,(VLOOKUP($A57,'Import OffPeak'!$A$3:FB$99,153,FALSE)-VLOOKUP($A57,'Import OffPeak change'!$A$106:FB$202,153,FALSE)))</f>
        <v>0</v>
      </c>
      <c r="EX57" s="6">
        <f>IF(ISERROR(VLOOKUP($A57,'Import OffPeak'!$A$3:FC$99,154,FALSE)-VLOOKUP($A57,'Import OffPeak change'!$A$106:FC$202,154,FALSE)),0,(VLOOKUP($A57,'Import OffPeak'!$A$3:FC$99,154,FALSE)-VLOOKUP($A57,'Import OffPeak change'!$A$106:FC$202,154,FALSE)))</f>
        <v>0</v>
      </c>
      <c r="EY57" s="6">
        <f>IF(ISERROR(VLOOKUP($A57,'Import OffPeak'!$A$3:FD$99,155,FALSE)-VLOOKUP($A57,'Import OffPeak change'!$A$106:FD$202,155,FALSE)),0,(VLOOKUP($A57,'Import OffPeak'!$A$3:FD$99,155,FALSE)-VLOOKUP($A57,'Import OffPeak change'!$A$106:FD$202,155,FALSE)))</f>
        <v>0</v>
      </c>
      <c r="EZ57" s="6">
        <f>IF(ISERROR(VLOOKUP($A57,'Import OffPeak'!$A$3:FE$99,156,FALSE)-VLOOKUP($A57,'Import OffPeak change'!$A$106:FE$202,156,FALSE)),0,(VLOOKUP($A57,'Import OffPeak'!$A$3:FE$99,156,FALSE)-VLOOKUP($A57,'Import OffPeak change'!$A$106:FE$202,156,FALSE)))</f>
        <v>0</v>
      </c>
      <c r="FA57" s="6">
        <f>IF(ISERROR(VLOOKUP($A57,'Import OffPeak'!$A$3:FF$99,157,FALSE)-VLOOKUP($A57,'Import OffPeak change'!$A$106:FF$202,157,FALSE)),0,(VLOOKUP($A57,'Import OffPeak'!$A$3:FF$99,157,FALSE)-VLOOKUP($A57,'Import OffPeak change'!$A$106:FF$202,157,FALSE)))</f>
        <v>0</v>
      </c>
      <c r="FB57" s="6">
        <f>IF(ISERROR(VLOOKUP($A57,'Import OffPeak'!$A$3:FG$99,158,FALSE)-VLOOKUP($A57,'Import OffPeak change'!$A$106:FG$202,158,FALSE)),0,(VLOOKUP($A57,'Import OffPeak'!$A$3:FG$99,158,FALSE)-VLOOKUP($A57,'Import OffPeak change'!$A$106:FG$202,158,FALSE)))</f>
        <v>0</v>
      </c>
      <c r="FC57" s="6">
        <f>IF(ISERROR(VLOOKUP($A57,'Import OffPeak'!$A$3:FH$99,159,FALSE)-VLOOKUP($A57,'Import OffPeak change'!$A$106:FH$202,159,FALSE)),0,(VLOOKUP($A57,'Import OffPeak'!$A$3:FH$99,159,FALSE)-VLOOKUP($A57,'Import OffPeak change'!$A$106:FH$202,159,FALSE)))</f>
        <v>0</v>
      </c>
      <c r="FD57" s="6">
        <f>IF(ISERROR(VLOOKUP($A57,'Import OffPeak'!$A$3:FI$99,160,FALSE)-VLOOKUP($A57,'Import OffPeak change'!$A$106:FI$202,160,FALSE)),0,(VLOOKUP($A57,'Import OffPeak'!$A$3:FI$99,160,FALSE)-VLOOKUP($A57,'Import OffPeak change'!$A$106:FI$202,160,FALSE)))</f>
        <v>0</v>
      </c>
      <c r="FE57" s="6">
        <f>IF(ISERROR(VLOOKUP($A57,'Import OffPeak'!$A$3:FJ$99,161,FALSE)-VLOOKUP($A57,'Import OffPeak change'!$A$106:FJ$202,161,FALSE)),0,(VLOOKUP($A57,'Import OffPeak'!$A$3:FJ$99,161,FALSE)-VLOOKUP($A57,'Import OffPeak change'!$A$106:FJ$202,161,FALSE)))</f>
        <v>0</v>
      </c>
      <c r="FF57" s="6">
        <f>IF(ISERROR(VLOOKUP($A57,'Import OffPeak'!$A$3:FK$99,162,FALSE)-VLOOKUP($A57,'Import OffPeak change'!$A$106:FK$202,162,FALSE)),0,(VLOOKUP($A57,'Import OffPeak'!$A$3:FK$99,162,FALSE)-VLOOKUP($A57,'Import OffPeak change'!$A$106:FK$202,162,FALSE)))</f>
        <v>0</v>
      </c>
      <c r="FG57" s="6">
        <f>IF(ISERROR(VLOOKUP($A57,'Import OffPeak'!$A$3:FL$99,163,FALSE)-VLOOKUP($A57,'Import OffPeak change'!$A$106:FL$202,163,FALSE)),0,(VLOOKUP($A57,'Import OffPeak'!$A$3:FL$99,163,FALSE)-VLOOKUP($A57,'Import OffPeak change'!$A$106:FL$202,163,FALSE)))</f>
        <v>0</v>
      </c>
      <c r="FH57" s="6">
        <f>IF(ISERROR(VLOOKUP($A57,'Import OffPeak'!$A$3:FM$99,164,FALSE)-VLOOKUP($A57,'Import OffPeak change'!$A$106:FM$202,164,FALSE)),0,(VLOOKUP($A57,'Import OffPeak'!$A$3:FM$99,164,FALSE)-VLOOKUP($A57,'Import OffPeak change'!$A$106:FM$202,164,FALSE)))</f>
        <v>0</v>
      </c>
      <c r="FI57" s="6">
        <f>IF(ISERROR(VLOOKUP($A57,'Import OffPeak'!$A$3:FN$99,165,FALSE)-VLOOKUP($A57,'Import OffPeak change'!$A$106:FN$202,165,FALSE)),0,(VLOOKUP($A57,'Import OffPeak'!$A$3:FN$99,165,FALSE)-VLOOKUP($A57,'Import OffPeak change'!$A$106:FN$202,165,FALSE)))</f>
        <v>0</v>
      </c>
      <c r="FJ57" s="6">
        <f>IF(ISERROR(VLOOKUP($A57,'Import OffPeak'!$A$3:FO$99,166,FALSE)-VLOOKUP($A57,'Import OffPeak change'!$A$106:FO$202,166,FALSE)),0,(VLOOKUP($A57,'Import OffPeak'!$A$3:FO$99,166,FALSE)-VLOOKUP($A57,'Import OffPeak change'!$A$106:FO$202,166,FALSE)))</f>
        <v>0</v>
      </c>
      <c r="FK57" s="6">
        <f>IF(ISERROR(VLOOKUP($A57,'Import OffPeak'!$A$3:FP$99,167,FALSE)-VLOOKUP($A57,'Import OffPeak change'!$A$106:FP$202,167,FALSE)),0,(VLOOKUP($A57,'Import OffPeak'!$A$3:FP$99,167,FALSE)-VLOOKUP($A57,'Import OffPeak change'!$A$106:FP$202,167,FALSE)))</f>
        <v>0</v>
      </c>
      <c r="FL57" s="6">
        <f>IF(ISERROR(VLOOKUP($A57,'Import OffPeak'!$A$3:FQ$99,168,FALSE)-VLOOKUP($A57,'Import OffPeak change'!$A$106:FQ$202,168,FALSE)),0,(VLOOKUP($A57,'Import OffPeak'!$A$3:FQ$99,168,FALSE)-VLOOKUP($A57,'Import OffPeak change'!$A$106:FQ$202,168,FALSE)))</f>
        <v>0</v>
      </c>
      <c r="FM57" s="6">
        <f>IF(ISERROR(VLOOKUP($A57,'Import OffPeak'!$A$3:FR$99,169,FALSE)-VLOOKUP($A57,'Import OffPeak change'!$A$106:FR$202,169,FALSE)),0,(VLOOKUP($A57,'Import OffPeak'!$A$3:FR$99,169,FALSE)-VLOOKUP($A57,'Import OffPeak change'!$A$106:FR$202,169,FALSE)))</f>
        <v>0</v>
      </c>
      <c r="FN57" s="6">
        <f>IF(ISERROR(VLOOKUP($A57,'Import OffPeak'!$A$3:FS$99,170,FALSE)-VLOOKUP($A57,'Import OffPeak change'!$A$106:FS$202,170,FALSE)),0,(VLOOKUP($A57,'Import OffPeak'!$A$3:FS$99,170,FALSE)-VLOOKUP($A57,'Import OffPeak change'!$A$106:FS$202,170,FALSE)))</f>
        <v>0</v>
      </c>
      <c r="FO57" s="6">
        <f>IF(ISERROR(VLOOKUP($A57,'Import OffPeak'!$A$3:FT$99,171,FALSE)-VLOOKUP($A57,'Import OffPeak change'!$A$106:FT$202,171,FALSE)),0,(VLOOKUP($A57,'Import OffPeak'!$A$3:FT$99,171,FALSE)-VLOOKUP($A57,'Import OffPeak change'!$A$106:FT$202,171,FALSE)))</f>
        <v>0</v>
      </c>
      <c r="FP57" s="6">
        <f>IF(ISERROR(VLOOKUP($A57,'Import OffPeak'!$A$3:FU$99,172,FALSE)-VLOOKUP($A57,'Import OffPeak change'!$A$106:FU$202,172,FALSE)),0,(VLOOKUP($A57,'Import OffPeak'!$A$3:FU$99,172,FALSE)-VLOOKUP($A57,'Import OffPeak change'!$A$106:FU$202,172,FALSE)))</f>
        <v>0</v>
      </c>
      <c r="FQ57" s="6">
        <f>IF(ISERROR(VLOOKUP($A57,'Import OffPeak'!$A$3:FV$99,173,FALSE)-VLOOKUP($A57,'Import OffPeak change'!$A$106:FV$202,173,FALSE)),0,(VLOOKUP($A57,'Import OffPeak'!$A$3:FV$99,173,FALSE)-VLOOKUP($A57,'Import OffPeak change'!$A$106:FV$202,173,FALSE)))</f>
        <v>0</v>
      </c>
      <c r="FR57" s="6">
        <f>IF(ISERROR(VLOOKUP($A57,'Import OffPeak'!$A$3:FW$99,174,FALSE)-VLOOKUP($A57,'Import OffPeak change'!$A$106:FW$202,174,FALSE)),0,(VLOOKUP($A57,'Import OffPeak'!$A$3:FW$99,174,FALSE)-VLOOKUP($A57,'Import OffPeak change'!$A$106:FW$202,174,FALSE)))</f>
        <v>0</v>
      </c>
      <c r="FS57" s="6">
        <f>IF(ISERROR(VLOOKUP($A57,'Import OffPeak'!$A$3:FX$99,175,FALSE)-VLOOKUP($A57,'Import OffPeak change'!$A$106:FX$202,175,FALSE)),0,(VLOOKUP($A57,'Import OffPeak'!$A$3:FX$99,175,FALSE)-VLOOKUP($A57,'Import OffPeak change'!$A$106:FX$202,175,FALSE)))</f>
        <v>0</v>
      </c>
      <c r="FT57" s="6">
        <f>IF(ISERROR(VLOOKUP($A57,'Import OffPeak'!$A$3:FY$99,176,FALSE)-VLOOKUP($A57,'Import OffPeak change'!$A$106:FY$202,176,FALSE)),0,(VLOOKUP($A57,'Import OffPeak'!$A$3:FY$99,176,FALSE)-VLOOKUP($A57,'Import OffPeak change'!$A$106:FY$202,176,FALSE)))</f>
        <v>0</v>
      </c>
      <c r="FU57" s="6">
        <f>IF(ISERROR(VLOOKUP($A57,'Import OffPeak'!$A$3:FZ$99,177,FALSE)-VLOOKUP($A57,'Import OffPeak change'!$A$106:FZ$202,177,FALSE)),0,(VLOOKUP($A57,'Import OffPeak'!$A$3:FZ$99,177,FALSE)-VLOOKUP($A57,'Import OffPeak change'!$A$106:FZ$202,177,FALSE)))</f>
        <v>0</v>
      </c>
      <c r="FV57" s="6">
        <f>IF(ISERROR(VLOOKUP($A57,'Import OffPeak'!$A$3:GA$99,178,FALSE)-VLOOKUP($A57,'Import OffPeak change'!$A$106:GA$202,178,FALSE)),0,(VLOOKUP($A57,'Import OffPeak'!$A$3:GA$99,178,FALSE)-VLOOKUP($A57,'Import OffPeak change'!$A$106:GA$202,178,FALSE)))</f>
        <v>0</v>
      </c>
      <c r="FW57" s="6">
        <f>IF(ISERROR(VLOOKUP($A57,'Import OffPeak'!$A$3:GB$99,179,FALSE)-VLOOKUP($A57,'Import OffPeak change'!$A$106:GB$202,179,FALSE)),0,(VLOOKUP($A57,'Import OffPeak'!$A$3:GB$99,179,FALSE)-VLOOKUP($A57,'Import OffPeak change'!$A$106:GB$202,179,FALSE)))</f>
        <v>0</v>
      </c>
      <c r="FX57" s="6">
        <f>IF(ISERROR(VLOOKUP($A57,'Import OffPeak'!$A$3:GC$99,180,FALSE)-VLOOKUP($A57,'Import OffPeak change'!$A$106:GC$202,180,FALSE)),0,(VLOOKUP($A57,'Import OffPeak'!$A$3:GC$99,180,FALSE)-VLOOKUP($A57,'Import OffPeak change'!$A$106:GC$202,180,FALSE)))</f>
        <v>0</v>
      </c>
      <c r="FY57" s="6">
        <f>IF(ISERROR(VLOOKUP($A57,'Import OffPeak'!$A$3:GD$99,181,FALSE)-VLOOKUP($A57,'Import OffPeak change'!$A$106:GD$202,181,FALSE)),0,(VLOOKUP($A57,'Import OffPeak'!$A$3:GD$99,181,FALSE)-VLOOKUP($A57,'Import OffPeak change'!$A$106:GD$202,181,FALSE)))</f>
        <v>0</v>
      </c>
      <c r="FZ57" s="6">
        <f>IF(ISERROR(VLOOKUP($A57,'Import OffPeak'!$A$3:GE$99,182,FALSE)-VLOOKUP($A57,'Import OffPeak change'!$A$106:GE$202,182,FALSE)),0,(VLOOKUP($A57,'Import OffPeak'!$A$3:GE$99,182,FALSE)-VLOOKUP($A57,'Import OffPeak change'!$A$106:GE$202,182,FALSE)))</f>
        <v>0</v>
      </c>
      <c r="GA57" s="6">
        <f>IF(ISERROR(VLOOKUP($A57,'Import OffPeak'!$A$3:GF$99,183,FALSE)-VLOOKUP($A57,'Import OffPeak change'!$A$106:GF$202,183,FALSE)),0,(VLOOKUP($A57,'Import OffPeak'!$A$3:GF$99,183,FALSE)-VLOOKUP($A57,'Import OffPeak change'!$A$106:GF$202,183,FALSE)))</f>
        <v>0</v>
      </c>
      <c r="GB57" s="6">
        <f>IF(ISERROR(VLOOKUP($A57,'Import OffPeak'!$A$3:GG$99,184,FALSE)-VLOOKUP($A57,'Import OffPeak change'!$A$106:GG$202,184,FALSE)),0,(VLOOKUP($A57,'Import OffPeak'!$A$3:GG$99,184,FALSE)-VLOOKUP($A57,'Import OffPeak change'!$A$106:GG$202,184,FALSE)))</f>
        <v>0</v>
      </c>
      <c r="GC57" s="6">
        <f>IF(ISERROR(VLOOKUP($A57,'Import OffPeak'!$A$3:GH$99,185,FALSE)-VLOOKUP($A57,'Import OffPeak change'!$A$106:GH$202,185,FALSE)),0,(VLOOKUP($A57,'Import OffPeak'!$A$3:GH$99,185,FALSE)-VLOOKUP($A57,'Import OffPeak change'!$A$106:GH$202,185,FALSE)))</f>
        <v>0</v>
      </c>
      <c r="GD57" s="6">
        <f>IF(ISERROR(VLOOKUP($A57,'Import OffPeak'!$A$3:GI$99,186,FALSE)-VLOOKUP($A57,'Import OffPeak change'!$A$106:GI$202,186,FALSE)),0,(VLOOKUP($A57,'Import OffPeak'!$A$3:GI$99,186,FALSE)-VLOOKUP($A57,'Import OffPeak change'!$A$106:GI$202,186,FALSE)))</f>
        <v>0</v>
      </c>
      <c r="GE57" s="6">
        <f>IF(ISERROR(VLOOKUP($A57,'Import OffPeak'!$A$3:GJ$99,187,FALSE)-VLOOKUP($A57,'Import OffPeak change'!$A$106:GJ$202,187,FALSE)),0,(VLOOKUP($A57,'Import OffPeak'!$A$3:GJ$99,187,FALSE)-VLOOKUP($A57,'Import OffPeak change'!$A$106:GJ$202,187,FALSE)))</f>
        <v>0</v>
      </c>
      <c r="GF57" s="6">
        <f>IF(ISERROR(VLOOKUP($A57,'Import OffPeak'!$A$3:GK$99,188,FALSE)-VLOOKUP($A57,'Import OffPeak change'!$A$106:GK$202,188,FALSE)),0,(VLOOKUP($A57,'Import OffPeak'!$A$3:GK$99,188,FALSE)-VLOOKUP($A57,'Import OffPeak change'!$A$106:GK$202,188,FALSE)))</f>
        <v>0</v>
      </c>
      <c r="GG57" s="6">
        <f>IF(ISERROR(VLOOKUP($A57,'Import OffPeak'!$A$3:GL$99,189,FALSE)-VLOOKUP($A57,'Import OffPeak change'!$A$106:GL$202,189,FALSE)),0,(VLOOKUP($A57,'Import OffPeak'!$A$3:GL$99,189,FALSE)-VLOOKUP($A57,'Import OffPeak change'!$A$106:GL$202,189,FALSE)))</f>
        <v>0</v>
      </c>
      <c r="GH57" s="6">
        <f>IF(ISERROR(VLOOKUP($A57,'Import OffPeak'!$A$3:GM$99,190,FALSE)-VLOOKUP($A57,'Import OffPeak change'!$A$106:GM$202,190,FALSE)),0,(VLOOKUP($A57,'Import OffPeak'!$A$3:GM$99,190,FALSE)-VLOOKUP($A57,'Import OffPeak change'!$A$106:GM$202,190,FALSE)))</f>
        <v>0</v>
      </c>
      <c r="GI57" s="6">
        <f>IF(ISERROR(VLOOKUP($A57,'Import OffPeak'!$A$3:GN$99,191,FALSE)-VLOOKUP($A57,'Import OffPeak change'!$A$106:GN$202,191,FALSE)),0,(VLOOKUP($A57,'Import OffPeak'!$A$3:GN$99,191,FALSE)-VLOOKUP($A57,'Import OffPeak change'!$A$106:GN$202,191,FALSE)))</f>
        <v>0</v>
      </c>
      <c r="GJ57" s="6">
        <f>IF(ISERROR(VLOOKUP($A57,'Import OffPeak'!$A$3:GO$99,192,FALSE)-VLOOKUP($A57,'Import OffPeak change'!$A$106:GO$202,192,FALSE)),0,(VLOOKUP($A57,'Import OffPeak'!$A$3:GO$99,192,FALSE)-VLOOKUP($A57,'Import OffPeak change'!$A$106:GO$202,192,FALSE)))</f>
        <v>0</v>
      </c>
      <c r="GK57" s="6">
        <f>IF(ISERROR(VLOOKUP($A57,'Import OffPeak'!$A$3:GP$99,193,FALSE)-VLOOKUP($A57,'Import OffPeak change'!$A$106:GP$202,193,FALSE)),0,(VLOOKUP($A57,'Import OffPeak'!$A$3:GP$99,193,FALSE)-VLOOKUP($A57,'Import OffPeak change'!$A$106:GP$202,193,FALSE)))</f>
        <v>0</v>
      </c>
      <c r="GL57" s="6">
        <f>IF(ISERROR(VLOOKUP($A57,'Import OffPeak'!$A$3:GQ$99,194,FALSE)-VLOOKUP($A57,'Import OffPeak change'!$A$106:GQ$202,194,FALSE)),0,(VLOOKUP($A57,'Import OffPeak'!$A$3:GQ$99,194,FALSE)-VLOOKUP($A57,'Import OffPeak change'!$A$106:GQ$202,194,FALSE)))</f>
        <v>0</v>
      </c>
      <c r="GM57" s="6">
        <f>IF(ISERROR(VLOOKUP($A57,'Import OffPeak'!$A$3:GR$99,195,FALSE)-VLOOKUP($A57,'Import OffPeak change'!$A$106:GR$202,195,FALSE)),0,(VLOOKUP($A57,'Import OffPeak'!$A$3:GR$99,195,FALSE)-VLOOKUP($A57,'Import OffPeak change'!$A$106:GR$202,195,FALSE)))</f>
        <v>0</v>
      </c>
      <c r="GN57" s="6">
        <f>IF(ISERROR(VLOOKUP($A57,'Import OffPeak'!$A$3:GS$99,196,FALSE)-VLOOKUP($A57,'Import OffPeak change'!$A$106:GS$202,196,FALSE)),0,(VLOOKUP($A57,'Import OffPeak'!$A$3:GS$99,196,FALSE)-VLOOKUP($A57,'Import OffPeak change'!$A$106:GS$202,196,FALSE)))</f>
        <v>0</v>
      </c>
      <c r="GO57" s="6">
        <f>IF(ISERROR(VLOOKUP($A57,'Import OffPeak'!$A$3:GT$99,197,FALSE)-VLOOKUP($A57,'Import OffPeak change'!$A$106:GT$202,197,FALSE)),0,(VLOOKUP($A57,'Import OffPeak'!$A$3:GT$99,197,FALSE)-VLOOKUP($A57,'Import OffPeak change'!$A$106:GT$202,197,FALSE)))</f>
        <v>0</v>
      </c>
      <c r="GP57" s="6">
        <f>IF(ISERROR(VLOOKUP($A57,'Import OffPeak'!$A$3:GU$99,198,FALSE)-VLOOKUP($A57,'Import OffPeak change'!$A$106:GU$202,198,FALSE)),0,(VLOOKUP($A57,'Import OffPeak'!$A$3:GU$99,198,FALSE)-VLOOKUP($A57,'Import OffPeak change'!$A$106:GU$202,198,FALSE)))</f>
        <v>0</v>
      </c>
      <c r="GQ57" s="6">
        <f>IF(ISERROR(VLOOKUP($A57,'Import OffPeak'!$A$3:GV$99,199,FALSE)-VLOOKUP($A57,'Import OffPeak change'!$A$106:GV$202,199,FALSE)),0,(VLOOKUP($A57,'Import OffPeak'!$A$3:GV$99,199,FALSE)-VLOOKUP($A57,'Import OffPeak change'!$A$106:GV$202,199,FALSE)))</f>
        <v>0</v>
      </c>
      <c r="GR57" s="6">
        <f>IF(ISERROR(VLOOKUP($A57,'Import OffPeak'!$A$3:GW$99,200,FALSE)-VLOOKUP($A57,'Import OffPeak change'!$A$106:GW$202,200,FALSE)),0,(VLOOKUP($A57,'Import OffPeak'!$A$3:GW$99,200,FALSE)-VLOOKUP($A57,'Import OffPeak change'!$A$106:GW$202,200,FALSE)))</f>
        <v>0</v>
      </c>
      <c r="GS57" s="6">
        <f>IF(ISERROR(VLOOKUP($A57,'Import OffPeak'!$A$3:GX$99,201,FALSE)-VLOOKUP($A57,'Import OffPeak change'!$A$106:GX$202,201,FALSE)),0,(VLOOKUP($A57,'Import OffPeak'!$A$3:GX$99,201,FALSE)-VLOOKUP($A57,'Import OffPeak change'!$A$106:GX$202,201,FALSE)))</f>
        <v>0</v>
      </c>
      <c r="GT57" s="6">
        <f>IF(ISERROR(VLOOKUP($A57,'Import OffPeak'!$A$3:GY$99,202,FALSE)-VLOOKUP($A57,'Import OffPeak change'!$A$106:GY$202,202,FALSE)),0,(VLOOKUP($A57,'Import OffPeak'!$A$3:GY$99,202,FALSE)-VLOOKUP($A57,'Import OffPeak change'!$A$106:GY$202,202,FALSE)))</f>
        <v>0</v>
      </c>
      <c r="GU57" s="6">
        <f>IF(ISERROR(VLOOKUP($A57,'Import OffPeak'!$A$3:GZ$99,203,FALSE)-VLOOKUP($A57,'Import OffPeak change'!$A$106:GZ$202,203,FALSE)),0,(VLOOKUP($A57,'Import OffPeak'!$A$3:GZ$99,203,FALSE)-VLOOKUP($A57,'Import OffPeak change'!$A$106:GZ$202,203,FALSE)))</f>
        <v>0</v>
      </c>
      <c r="GV57" s="6">
        <f>IF(ISERROR(VLOOKUP($A57,'Import OffPeak'!$A$3:HA$99,204,FALSE)-VLOOKUP($A57,'Import OffPeak change'!$A$106:HA$202,204,FALSE)),0,(VLOOKUP($A57,'Import OffPeak'!$A$3:HA$99,204,FALSE)-VLOOKUP($A57,'Import OffPeak change'!$A$106:HA$202,204,FALSE)))</f>
        <v>0</v>
      </c>
      <c r="GW57" s="6">
        <f>IF(ISERROR(VLOOKUP($A57,'Import OffPeak'!$A$3:HB$99,205,FALSE)-VLOOKUP($A57,'Import OffPeak change'!$A$106:HB$202,205,FALSE)),0,(VLOOKUP($A57,'Import OffPeak'!$A$3:HB$99,205,FALSE)-VLOOKUP($A57,'Import OffPeak change'!$A$106:HB$202,205,FALSE)))</f>
        <v>0</v>
      </c>
      <c r="GX57" s="6">
        <f>IF(ISERROR(VLOOKUP($A57,'Import OffPeak'!$A$3:HC$99,206,FALSE)-VLOOKUP($A57,'Import OffPeak change'!$A$106:HC$202,206,FALSE)),0,(VLOOKUP($A57,'Import OffPeak'!$A$3:HC$99,206,FALSE)-VLOOKUP($A57,'Import OffPeak change'!$A$106:HC$202,206,FALSE)))</f>
        <v>0</v>
      </c>
      <c r="GY57" s="6">
        <f>IF(ISERROR(VLOOKUP($A57,'Import OffPeak'!$A$3:HD$99,207,FALSE)-VLOOKUP($A57,'Import OffPeak change'!$A$106:HD$202,207,FALSE)),0,(VLOOKUP($A57,'Import OffPeak'!$A$3:HD$99,207,FALSE)-VLOOKUP($A57,'Import OffPeak change'!$A$106:HD$202,207,FALSE)))</f>
        <v>0</v>
      </c>
      <c r="GZ57" s="6">
        <f>IF(ISERROR(VLOOKUP($A57,'Import OffPeak'!$A$3:HE$99,208,FALSE)-VLOOKUP($A57,'Import OffPeak change'!$A$106:HE$202,208,FALSE)),0,(VLOOKUP($A57,'Import OffPeak'!$A$3:HE$99,208,FALSE)-VLOOKUP($A57,'Import OffPeak change'!$A$106:HE$202,208,FALSE)))</f>
        <v>0</v>
      </c>
      <c r="HA57" s="6">
        <f>IF(ISERROR(VLOOKUP($A57,'Import OffPeak'!$A$3:HF$99,209,FALSE)-VLOOKUP($A57,'Import OffPeak change'!$A$106:HF$202,209,FALSE)),0,(VLOOKUP($A57,'Import OffPeak'!$A$3:HF$99,209,FALSE)-VLOOKUP($A57,'Import OffPeak change'!$A$106:HF$202,209,FALSE)))</f>
        <v>0</v>
      </c>
      <c r="HB57" s="6">
        <f>IF(ISERROR(VLOOKUP($A57,'Import OffPeak'!$A$3:HG$99,210,FALSE)-VLOOKUP($A57,'Import OffPeak change'!$A$106:HG$202,210,FALSE)),0,(VLOOKUP($A57,'Import OffPeak'!$A$3:HG$99,210,FALSE)-VLOOKUP($A57,'Import OffPeak change'!$A$106:HG$202,210,FALSE)))</f>
        <v>0</v>
      </c>
      <c r="HC57" s="6">
        <f>IF(ISERROR(VLOOKUP($A57,'Import OffPeak'!$A$3:HH$99,211,FALSE)-VLOOKUP($A57,'Import OffPeak change'!$A$106:HH$202,211,FALSE)),0,(VLOOKUP($A57,'Import OffPeak'!$A$3:HH$99,211,FALSE)-VLOOKUP($A57,'Import OffPeak change'!$A$106:HH$202,211,FALSE)))</f>
        <v>0</v>
      </c>
      <c r="HD57" s="6">
        <f>IF(ISERROR(VLOOKUP($A57,'Import OffPeak'!$A$3:HI$99,212,FALSE)-VLOOKUP($A57,'Import OffPeak change'!$A$106:HI$202,212,FALSE)),0,(VLOOKUP($A57,'Import OffPeak'!$A$3:HI$99,212,FALSE)-VLOOKUP($A57,'Import OffPeak change'!$A$106:HI$202,212,FALSE)))</f>
        <v>0</v>
      </c>
      <c r="HE57" s="6">
        <f>IF(ISERROR(VLOOKUP($A57,'Import OffPeak'!$A$3:HJ$99,213,FALSE)-VLOOKUP($A57,'Import OffPeak change'!$A$106:HJ$202,213,FALSE)),0,(VLOOKUP($A57,'Import OffPeak'!$A$3:HJ$99,213,FALSE)-VLOOKUP($A57,'Import OffPeak change'!$A$106:HJ$202,213,FALSE)))</f>
        <v>0</v>
      </c>
      <c r="HF57" s="6">
        <f>IF(ISERROR(VLOOKUP($A57,'Import OffPeak'!$A$3:HK$99,214,FALSE)-VLOOKUP($A57,'Import OffPeak change'!$A$106:HK$202,214,FALSE)),0,(VLOOKUP($A57,'Import OffPeak'!$A$3:HK$99,214,FALSE)-VLOOKUP($A57,'Import OffPeak change'!$A$106:HK$202,214,FALSE)))</f>
        <v>0</v>
      </c>
      <c r="HG57" s="6">
        <f>IF(ISERROR(VLOOKUP($A57,'Import OffPeak'!$A$3:HL$99,215,FALSE)-VLOOKUP($A57,'Import OffPeak change'!$A$106:HL$202,215,FALSE)),0,(VLOOKUP($A57,'Import OffPeak'!$A$3:HL$99,215,FALSE)-VLOOKUP($A57,'Import OffPeak change'!$A$106:HL$202,215,FALSE)))</f>
        <v>0</v>
      </c>
      <c r="HH57" s="6">
        <f>IF(ISERROR(VLOOKUP($A57,'Import OffPeak'!$A$3:HM$99,216,FALSE)-VLOOKUP($A57,'Import OffPeak change'!$A$106:HM$202,216,FALSE)),0,(VLOOKUP($A57,'Import OffPeak'!$A$3:HM$99,216,FALSE)-VLOOKUP($A57,'Import OffPeak change'!$A$106:HM$202,216,FALSE)))</f>
        <v>0</v>
      </c>
      <c r="HI57" s="6">
        <f>IF(ISERROR(VLOOKUP($A57,'Import OffPeak'!$A$3:HN$99,217,FALSE)-VLOOKUP($A57,'Import OffPeak change'!$A$106:HN$202,217,FALSE)),0,(VLOOKUP($A57,'Import OffPeak'!$A$3:HN$99,217,FALSE)-VLOOKUP($A57,'Import OffPeak change'!$A$106:HN$202,217,FALSE)))</f>
        <v>0</v>
      </c>
      <c r="HJ57" s="6">
        <f>IF(ISERROR(VLOOKUP($A57,'Import OffPeak'!$A$3:HO$99,218,FALSE)-VLOOKUP($A57,'Import OffPeak change'!$A$106:HO$202,218,FALSE)),0,(VLOOKUP($A57,'Import OffPeak'!$A$3:HO$99,218,FALSE)-VLOOKUP($A57,'Import OffPeak change'!$A$106:HO$202,218,FALSE)))</f>
        <v>0</v>
      </c>
      <c r="HK57" s="6">
        <f>IF(ISERROR(VLOOKUP($A57,'Import OffPeak'!$A$3:HP$99,219,FALSE)-VLOOKUP($A57,'Import OffPeak change'!$A$106:HP$202,219,FALSE)),0,(VLOOKUP($A57,'Import OffPeak'!$A$3:HP$99,219,FALSE)-VLOOKUP($A57,'Import OffPeak change'!$A$106:HP$202,219,FALSE)))</f>
        <v>0</v>
      </c>
      <c r="HL57" s="6">
        <f>IF(ISERROR(VLOOKUP($A57,'Import OffPeak'!$A$3:HQ$99,220,FALSE)-VLOOKUP($A57,'Import OffPeak change'!$A$106:HQ$202,220,FALSE)),0,(VLOOKUP($A57,'Import OffPeak'!$A$3:HQ$99,220,FALSE)-VLOOKUP($A57,'Import OffPeak change'!$A$106:HQ$202,220,FALSE)))</f>
        <v>0</v>
      </c>
      <c r="HM57" s="6">
        <f>IF(ISERROR(VLOOKUP($A57,'Import OffPeak'!$A$3:HR$99,221,FALSE)-VLOOKUP($A57,'Import OffPeak change'!$A$106:HR$202,221,FALSE)),0,(VLOOKUP($A57,'Import OffPeak'!$A$3:HR$99,221,FALSE)-VLOOKUP($A57,'Import OffPeak change'!$A$106:HR$202,221,FALSE)))</f>
        <v>0</v>
      </c>
      <c r="HN57" s="6">
        <f>IF(ISERROR(VLOOKUP($A57,'Import OffPeak'!$A$3:HS$99,222,FALSE)-VLOOKUP($A57,'Import OffPeak change'!$A$106:HS$202,222,FALSE)),0,(VLOOKUP($A57,'Import OffPeak'!$A$3:HS$99,222,FALSE)-VLOOKUP($A57,'Import OffPeak change'!$A$106:HS$202,222,FALSE)))</f>
        <v>0</v>
      </c>
      <c r="HO57" s="6">
        <f>IF(ISERROR(VLOOKUP($A57,'Import OffPeak'!$A$3:HT$99,223,FALSE)-VLOOKUP($A57,'Import OffPeak change'!$A$106:HT$202,223,FALSE)),0,(VLOOKUP($A57,'Import OffPeak'!$A$3:HT$99,223,FALSE)-VLOOKUP($A57,'Import OffPeak change'!$A$106:HT$202,223,FALSE)))</f>
        <v>0</v>
      </c>
      <c r="HP57" s="6">
        <f>IF(ISERROR(VLOOKUP($A57,'Import OffPeak'!$A$3:HU$99,224,FALSE)-VLOOKUP($A57,'Import OffPeak change'!$A$106:HU$202,224,FALSE)),0,(VLOOKUP($A57,'Import OffPeak'!$A$3:HU$99,224,FALSE)-VLOOKUP($A57,'Import OffPeak change'!$A$106:HU$202,224,FALSE)))</f>
        <v>0</v>
      </c>
      <c r="HQ57" s="6">
        <f>IF(ISERROR(VLOOKUP($A57,'Import OffPeak'!$A$3:HV$99,225,FALSE)-VLOOKUP($A57,'Import OffPeak change'!$A$106:HV$202,225,FALSE)),0,(VLOOKUP($A57,'Import OffPeak'!$A$3:HV$99,225,FALSE)-VLOOKUP($A57,'Import OffPeak change'!$A$106:HV$202,225,FALSE)))</f>
        <v>0</v>
      </c>
      <c r="HR57" s="6">
        <f>IF(ISERROR(VLOOKUP($A57,'Import OffPeak'!$A$3:HW$99,226,FALSE)-VLOOKUP($A57,'Import OffPeak change'!$A$106:HW$202,226,FALSE)),0,(VLOOKUP($A57,'Import OffPeak'!$A$3:HW$99,226,FALSE)-VLOOKUP($A57,'Import OffPeak change'!$A$106:HW$202,226,FALSE)))</f>
        <v>0</v>
      </c>
      <c r="HS57" s="6">
        <f>IF(ISERROR(VLOOKUP($A57,'Import OffPeak'!$A$3:HX$99,227,FALSE)-VLOOKUP($A57,'Import OffPeak change'!$A$106:HX$202,227,FALSE)),0,(VLOOKUP($A57,'Import OffPeak'!$A$3:HX$99,227,FALSE)-VLOOKUP($A57,'Import OffPeak change'!$A$106:HX$202,227,FALSE)))</f>
        <v>0</v>
      </c>
      <c r="HT57" s="6">
        <f>IF(ISERROR(VLOOKUP($A57,'Import OffPeak'!$A$3:HY$99,228,FALSE)-VLOOKUP($A57,'Import OffPeak change'!$A$106:HY$202,228,FALSE)),0,(VLOOKUP($A57,'Import OffPeak'!$A$3:HY$99,228,FALSE)-VLOOKUP($A57,'Import OffPeak change'!$A$106:HY$202,228,FALSE)))</f>
        <v>0</v>
      </c>
      <c r="HU57" s="6">
        <f>IF(ISERROR(VLOOKUP($A57,'Import OffPeak'!$A$3:HZ$99,229,FALSE)-VLOOKUP($A57,'Import OffPeak change'!$A$106:HZ$202,229,FALSE)),0,(VLOOKUP($A57,'Import OffPeak'!$A$3:HZ$99,229,FALSE)-VLOOKUP($A57,'Import OffPeak change'!$A$106:HZ$202,229,FALSE)))</f>
        <v>0</v>
      </c>
      <c r="HV57" s="6">
        <f>IF(ISERROR(VLOOKUP($A57,'Import OffPeak'!$A$3:IA$99,230,FALSE)-VLOOKUP($A57,'Import OffPeak change'!$A$106:IA$202,230,FALSE)),0,(VLOOKUP($A57,'Import OffPeak'!$A$3:IA$99,230,FALSE)-VLOOKUP($A57,'Import OffPeak change'!$A$106:IA$202,230,FALSE)))</f>
        <v>0</v>
      </c>
      <c r="HW57" s="6">
        <f>IF(ISERROR(VLOOKUP($A57,'Import OffPeak'!$A$3:IB$99,231,FALSE)-VLOOKUP($A57,'Import OffPeak change'!$A$106:IB$202,231,FALSE)),0,(VLOOKUP($A57,'Import OffPeak'!$A$3:IB$99,231,FALSE)-VLOOKUP($A57,'Import OffPeak change'!$A$106:IB$202,231,FALSE)))</f>
        <v>0</v>
      </c>
      <c r="HX57" s="6">
        <f>IF(ISERROR(VLOOKUP($A57,'Import OffPeak'!$A$3:IC$99,232,FALSE)-VLOOKUP($A57,'Import OffPeak change'!$A$106:IC$202,232,FALSE)),0,(VLOOKUP($A57,'Import OffPeak'!$A$3:IC$99,232,FALSE)-VLOOKUP($A57,'Import OffPeak change'!$A$106:IC$202,232,FALSE)))</f>
        <v>0</v>
      </c>
      <c r="HY57" s="6">
        <f>IF(ISERROR(VLOOKUP($A57,'Import OffPeak'!$A$3:ID$99,233,FALSE)-VLOOKUP($A57,'Import OffPeak change'!$A$106:ID$202,233,FALSE)),0,(VLOOKUP($A57,'Import OffPeak'!$A$3:ID$99,233,FALSE)-VLOOKUP($A57,'Import OffPeak change'!$A$106:ID$202,233,FALSE)))</f>
        <v>0</v>
      </c>
      <c r="HZ57" s="6">
        <f>IF(ISERROR(VLOOKUP($A57,'Import OffPeak'!$A$3:IE$99,234,FALSE)-VLOOKUP($A57,'Import OffPeak change'!$A$106:IE$202,234,FALSE)),0,(VLOOKUP($A57,'Import OffPeak'!$A$3:IE$99,234,FALSE)-VLOOKUP($A57,'Import OffPeak change'!$A$106:IE$202,234,FALSE)))</f>
        <v>0</v>
      </c>
      <c r="IA57" s="6">
        <f>IF(ISERROR(VLOOKUP($A57,'Import OffPeak'!$A$3:IF$99,235,FALSE)-VLOOKUP($A57,'Import OffPeak change'!$A$106:IF$202,235,FALSE)),0,(VLOOKUP($A57,'Import OffPeak'!$A$3:IF$99,235,FALSE)-VLOOKUP($A57,'Import OffPeak change'!$A$106:IF$202,235,FALSE)))</f>
        <v>0</v>
      </c>
      <c r="IB57" s="6">
        <f>IF(ISERROR(VLOOKUP($A57,'Import OffPeak'!$A$3:IG$99,236,FALSE)-VLOOKUP($A57,'Import OffPeak change'!$A$106:IG$202,236,FALSE)),0,(VLOOKUP($A57,'Import OffPeak'!$A$3:IG$99,236,FALSE)-VLOOKUP($A57,'Import OffPeak change'!$A$106:IG$202,236,FALSE)))</f>
        <v>0</v>
      </c>
      <c r="IC57" s="6">
        <f>IF(ISERROR(VLOOKUP($A57,'Import OffPeak'!$A$3:IH$99,237,FALSE)-VLOOKUP($A57,'Import OffPeak change'!$A$106:IH$202,237,FALSE)),0,(VLOOKUP($A57,'Import OffPeak'!$A$3:IH$99,237,FALSE)-VLOOKUP($A57,'Import OffPeak change'!$A$106:IH$202,237,FALSE)))</f>
        <v>0</v>
      </c>
      <c r="ID57" s="6">
        <f>IF(ISERROR(VLOOKUP($A57,'Import OffPeak'!$A$3:II$99,238,FALSE)-VLOOKUP($A57,'Import OffPeak change'!$A$106:II$202,238,FALSE)),0,(VLOOKUP($A57,'Import OffPeak'!$A$3:II$99,238,FALSE)-VLOOKUP($A57,'Import OffPeak change'!$A$106:II$202,238,FALSE)))</f>
        <v>0</v>
      </c>
      <c r="IE57" s="6">
        <f>IF(ISERROR(VLOOKUP($A57,'Import OffPeak'!$A$3:IJ$99,239,FALSE)-VLOOKUP($A57,'Import OffPeak change'!$A$106:IJ$202,239,FALSE)),0,(VLOOKUP($A57,'Import OffPeak'!$A$3:IJ$99,239,FALSE)-VLOOKUP($A57,'Import OffPeak change'!$A$106:IJ$202,239,FALSE)))</f>
        <v>0</v>
      </c>
    </row>
    <row r="58" spans="1:239">
      <c r="A58" s="168" t="str">
        <f>IF('Import OffPeak'!A55=0,"",'Import OffPeak'!A55)</f>
        <v/>
      </c>
      <c r="B58" s="6"/>
      <c r="C58" s="6"/>
      <c r="D58" s="6"/>
      <c r="E58" s="6"/>
      <c r="F58" s="6"/>
      <c r="G58" s="6">
        <f>IF(ISERROR(VLOOKUP($A58,'Import OffPeak'!$A$3:L$99,7,FALSE)-VLOOKUP($A58,'Import OffPeak change'!$A$106:L$202,7,FALSE)),0,(VLOOKUP($A58,'Import OffPeak'!$A$3:L$99,7,FALSE)-VLOOKUP($A58,'Import OffPeak change'!$A$106:L$202,7,FALSE)))</f>
        <v>0</v>
      </c>
      <c r="H58" s="6">
        <f>IF(ISERROR(VLOOKUP($A58,'Import OffPeak'!$A$3:M$99,8,FALSE)-VLOOKUP($A58,'Import OffPeak change'!$A$106:M$202,8,FALSE)),0,(VLOOKUP($A58,'Import OffPeak'!$A$3:M$99,8,FALSE)-VLOOKUP($A58,'Import OffPeak change'!$A$106:M$202,8,FALSE)))</f>
        <v>0</v>
      </c>
      <c r="I58" s="6">
        <f>IF(ISERROR(VLOOKUP($A58,'Import OffPeak'!$A$3:N$99,9,FALSE)-VLOOKUP($A58,'Import OffPeak change'!$A$106:N$202,9,FALSE)),0,(VLOOKUP($A58,'Import OffPeak'!$A$3:N$99,9,FALSE)-VLOOKUP($A58,'Import OffPeak change'!$A$106:N$202,9,FALSE)))</f>
        <v>0</v>
      </c>
      <c r="J58" s="6">
        <f>IF(ISERROR(VLOOKUP($A58,'Import OffPeak'!$A$3:O$99,10,FALSE)-VLOOKUP($A58,'Import OffPeak change'!$A$106:O$202,10,FALSE)),0,(VLOOKUP($A58,'Import OffPeak'!$A$3:O$99,10,FALSE)-VLOOKUP($A58,'Import OffPeak change'!$A$106:O$202,10,FALSE)))</f>
        <v>0</v>
      </c>
      <c r="K58" s="6">
        <f>IF(ISERROR(VLOOKUP($A58,'Import OffPeak'!$A$3:P$99,11,FALSE)-VLOOKUP($A58,'Import OffPeak change'!$A$106:P$202,11,FALSE)),0,(VLOOKUP($A58,'Import OffPeak'!$A$3:P$99,11,FALSE)-VLOOKUP($A58,'Import OffPeak change'!$A$106:P$202,11,FALSE)))</f>
        <v>0</v>
      </c>
      <c r="L58" s="6">
        <f>IF(ISERROR(VLOOKUP($A58,'Import OffPeak'!$A$3:Q$99,12,FALSE)-VLOOKUP($A58,'Import OffPeak change'!$A$106:Q$202,12,FALSE)),0,(VLOOKUP($A58,'Import OffPeak'!$A$3:Q$99,12,FALSE)-VLOOKUP($A58,'Import OffPeak change'!$A$106:Q$202,12,FALSE)))</f>
        <v>0</v>
      </c>
      <c r="M58" s="6">
        <f>IF(ISERROR(VLOOKUP($A58,'Import OffPeak'!$A$3:R$99,13,FALSE)-VLOOKUP($A58,'Import OffPeak change'!$A$106:R$202,13,FALSE)),0,(VLOOKUP($A58,'Import OffPeak'!$A$3:R$99,13,FALSE)-VLOOKUP($A58,'Import OffPeak change'!$A$106:R$202,13,FALSE)))</f>
        <v>0</v>
      </c>
      <c r="N58" s="6">
        <f>IF(ISERROR(VLOOKUP($A58,'Import OffPeak'!$A$3:S$99,14,FALSE)-VLOOKUP($A58,'Import OffPeak change'!$A$106:S$202,14,FALSE)),0,(VLOOKUP($A58,'Import OffPeak'!$A$3:S$99,14,FALSE)-VLOOKUP($A58,'Import OffPeak change'!$A$106:S$202,14,FALSE)))</f>
        <v>0</v>
      </c>
      <c r="O58" s="6">
        <f>IF(ISERROR(VLOOKUP($A58,'Import OffPeak'!$A$3:T$99,15,FALSE)-VLOOKUP($A58,'Import OffPeak change'!$A$106:T$202,15,FALSE)),0,(VLOOKUP($A58,'Import OffPeak'!$A$3:T$99,15,FALSE)-VLOOKUP($A58,'Import OffPeak change'!$A$106:T$202,15,FALSE)))</f>
        <v>0</v>
      </c>
      <c r="P58" s="6">
        <f>IF(ISERROR(VLOOKUP($A58,'Import OffPeak'!$A$3:U$99,16,FALSE)-VLOOKUP($A58,'Import OffPeak change'!$A$106:U$202,16,FALSE)),0,(VLOOKUP($A58,'Import OffPeak'!$A$3:U$99,16,FALSE)-VLOOKUP($A58,'Import OffPeak change'!$A$106:U$202,16,FALSE)))</f>
        <v>0</v>
      </c>
      <c r="Q58" s="6">
        <f>IF(ISERROR(VLOOKUP($A58,'Import OffPeak'!$A$3:V$99,17,FALSE)-VLOOKUP($A58,'Import OffPeak change'!$A$106:V$202,17,FALSE)),0,(VLOOKUP($A58,'Import OffPeak'!$A$3:V$99,17,FALSE)-VLOOKUP($A58,'Import OffPeak change'!$A$106:V$202,17,FALSE)))</f>
        <v>0</v>
      </c>
      <c r="R58" s="6">
        <f>IF(ISERROR(VLOOKUP($A58,'Import OffPeak'!$A$3:W$99,18,FALSE)-VLOOKUP($A58,'Import OffPeak change'!$A$106:W$202,18,FALSE)),0,(VLOOKUP($A58,'Import OffPeak'!$A$3:W$99,18,FALSE)-VLOOKUP($A58,'Import OffPeak change'!$A$106:W$202,18,FALSE)))</f>
        <v>0</v>
      </c>
      <c r="S58" s="6">
        <f>IF(ISERROR(VLOOKUP($A58,'Import OffPeak'!$A$3:X$99,19,FALSE)-VLOOKUP($A58,'Import OffPeak change'!$A$106:X$202,19,FALSE)),0,(VLOOKUP($A58,'Import OffPeak'!$A$3:X$99,19,FALSE)-VLOOKUP($A58,'Import OffPeak change'!$A$106:X$202,19,FALSE)))</f>
        <v>0</v>
      </c>
      <c r="T58" s="6">
        <f>IF(ISERROR(VLOOKUP($A58,'Import OffPeak'!$A$3:Y$99,20,FALSE)-VLOOKUP($A58,'Import OffPeak change'!$A$106:Y$202,20,FALSE)),0,(VLOOKUP($A58,'Import OffPeak'!$A$3:Y$99,20,FALSE)-VLOOKUP($A58,'Import OffPeak change'!$A$106:Y$202,20,FALSE)))</f>
        <v>0</v>
      </c>
      <c r="U58" s="6">
        <f>IF(ISERROR(VLOOKUP($A58,'Import OffPeak'!$A$3:Z$99,21,FALSE)-VLOOKUP($A58,'Import OffPeak change'!$A$106:Z$202,21,FALSE)),0,(VLOOKUP($A58,'Import OffPeak'!$A$3:Z$99,21,FALSE)-VLOOKUP($A58,'Import OffPeak change'!$A$106:Z$202,21,FALSE)))</f>
        <v>0</v>
      </c>
      <c r="V58" s="6">
        <f>IF(ISERROR(VLOOKUP($A58,'Import OffPeak'!$A$3:AA$99,22,FALSE)-VLOOKUP($A58,'Import OffPeak change'!$A$106:AA$202,22,FALSE)),0,(VLOOKUP($A58,'Import OffPeak'!$A$3:AA$99,22,FALSE)-VLOOKUP($A58,'Import OffPeak change'!$A$106:AA$202,22,FALSE)))</f>
        <v>0</v>
      </c>
      <c r="W58" s="6">
        <f>IF(ISERROR(VLOOKUP($A58,'Import OffPeak'!$A$3:AB$99,23,FALSE)-VLOOKUP($A58,'Import OffPeak change'!$A$106:AB$202,23,FALSE)),0,(VLOOKUP($A58,'Import OffPeak'!$A$3:AB$99,23,FALSE)-VLOOKUP($A58,'Import OffPeak change'!$A$106:AB$202,23,FALSE)))</f>
        <v>0</v>
      </c>
      <c r="X58" s="6">
        <f>IF(ISERROR(VLOOKUP($A58,'Import OffPeak'!$A$3:AC$99,24,FALSE)-VLOOKUP($A58,'Import OffPeak change'!$A$106:AC$202,24,FALSE)),0,(VLOOKUP($A58,'Import OffPeak'!$A$3:AC$99,24,FALSE)-VLOOKUP($A58,'Import OffPeak change'!$A$106:AC$202,24,FALSE)))</f>
        <v>0</v>
      </c>
      <c r="Y58" s="6">
        <f>IF(ISERROR(VLOOKUP($A58,'Import OffPeak'!$A$3:AD$99,25,FALSE)-VLOOKUP($A58,'Import OffPeak change'!$A$106:AD$202,25,FALSE)),0,(VLOOKUP($A58,'Import OffPeak'!$A$3:AD$99,25,FALSE)-VLOOKUP($A58,'Import OffPeak change'!$A$106:AD$202,25,FALSE)))</f>
        <v>0</v>
      </c>
      <c r="Z58" s="6">
        <f>IF(ISERROR(VLOOKUP($A58,'Import OffPeak'!$A$3:AE$99,26,FALSE)-VLOOKUP($A58,'Import OffPeak change'!$A$106:AE$202,26,FALSE)),0,(VLOOKUP($A58,'Import OffPeak'!$A$3:AE$99,26,FALSE)-VLOOKUP($A58,'Import OffPeak change'!$A$106:AE$202,26,FALSE)))</f>
        <v>0</v>
      </c>
      <c r="AA58" s="6">
        <f>IF(ISERROR(VLOOKUP($A58,'Import OffPeak'!$A$3:AF$99,27,FALSE)-VLOOKUP($A58,'Import OffPeak change'!$A$106:AF$202,27,FALSE)),0,(VLOOKUP($A58,'Import OffPeak'!$A$3:AF$99,27,FALSE)-VLOOKUP($A58,'Import OffPeak change'!$A$106:AF$202,27,FALSE)))</f>
        <v>0</v>
      </c>
      <c r="AB58" s="6">
        <f>IF(ISERROR(VLOOKUP($A58,'Import OffPeak'!$A$3:AG$99,28,FALSE)-VLOOKUP($A58,'Import OffPeak change'!$A$106:AG$202,28,FALSE)),0,(VLOOKUP($A58,'Import OffPeak'!$A$3:AG$99,28,FALSE)-VLOOKUP($A58,'Import OffPeak change'!$A$106:AG$202,28,FALSE)))</f>
        <v>0</v>
      </c>
      <c r="AC58" s="6">
        <f>IF(ISERROR(VLOOKUP($A58,'Import OffPeak'!$A$3:AH$99,29,FALSE)-VLOOKUP($A58,'Import OffPeak change'!$A$106:AH$202,29,FALSE)),0,(VLOOKUP($A58,'Import OffPeak'!$A$3:AH$99,29,FALSE)-VLOOKUP($A58,'Import OffPeak change'!$A$106:AH$202,29,FALSE)))</f>
        <v>0</v>
      </c>
      <c r="AD58" s="6">
        <f>IF(ISERROR(VLOOKUP($A58,'Import OffPeak'!$A$3:AI$99,30,FALSE)-VLOOKUP($A58,'Import OffPeak change'!$A$106:AI$202,30,FALSE)),0,(VLOOKUP($A58,'Import OffPeak'!$A$3:AI$99,30,FALSE)-VLOOKUP($A58,'Import OffPeak change'!$A$106:AI$202,30,FALSE)))</f>
        <v>0</v>
      </c>
      <c r="AE58" s="6">
        <f>IF(ISERROR(VLOOKUP($A58,'Import OffPeak'!$A$3:AJ$99,31,FALSE)-VLOOKUP($A58,'Import OffPeak change'!$A$106:AJ$202,31,FALSE)),0,(VLOOKUP($A58,'Import OffPeak'!$A$3:AJ$99,31,FALSE)-VLOOKUP($A58,'Import OffPeak change'!$A$106:AJ$202,31,FALSE)))</f>
        <v>0</v>
      </c>
      <c r="AF58" s="6">
        <f>IF(ISERROR(VLOOKUP($A58,'Import OffPeak'!$A$3:AK$99,32,FALSE)-VLOOKUP($A58,'Import OffPeak change'!$A$106:AK$202,32,FALSE)),0,(VLOOKUP($A58,'Import OffPeak'!$A$3:AK$99,32,FALSE)-VLOOKUP($A58,'Import OffPeak change'!$A$106:AK$202,32,FALSE)))</f>
        <v>0</v>
      </c>
      <c r="AG58" s="6">
        <f>IF(ISERROR(VLOOKUP($A58,'Import OffPeak'!$A$3:AL$99,33,FALSE)-VLOOKUP($A58,'Import OffPeak change'!$A$106:AL$202,33,FALSE)),0,(VLOOKUP($A58,'Import OffPeak'!$A$3:AL$99,33,FALSE)-VLOOKUP($A58,'Import OffPeak change'!$A$106:AL$202,33,FALSE)))</f>
        <v>0</v>
      </c>
      <c r="AH58" s="6">
        <f>IF(ISERROR(VLOOKUP($A58,'Import OffPeak'!$A$3:AM$99,34,FALSE)-VLOOKUP($A58,'Import OffPeak change'!$A$106:AM$202,34,FALSE)),0,(VLOOKUP($A58,'Import OffPeak'!$A$3:AM$99,34,FALSE)-VLOOKUP($A58,'Import OffPeak change'!$A$106:AM$202,34,FALSE)))</f>
        <v>0</v>
      </c>
      <c r="AI58" s="6">
        <f>IF(ISERROR(VLOOKUP($A58,'Import OffPeak'!$A$3:AN$99,35,FALSE)-VLOOKUP($A58,'Import OffPeak change'!$A$106:AN$202,35,FALSE)),0,(VLOOKUP($A58,'Import OffPeak'!$A$3:AN$99,35,FALSE)-VLOOKUP($A58,'Import OffPeak change'!$A$106:AN$202,35,FALSE)))</f>
        <v>0</v>
      </c>
      <c r="AJ58" s="6">
        <f>IF(ISERROR(VLOOKUP($A58,'Import OffPeak'!$A$3:AO$99,36,FALSE)-VLOOKUP($A58,'Import OffPeak change'!$A$106:AO$202,36,FALSE)),0,(VLOOKUP($A58,'Import OffPeak'!$A$3:AO$99,36,FALSE)-VLOOKUP($A58,'Import OffPeak change'!$A$106:AO$202,36,FALSE)))</f>
        <v>0</v>
      </c>
      <c r="AK58" s="6">
        <f>IF(ISERROR(VLOOKUP($A58,'Import OffPeak'!$A$3:AP$99,37,FALSE)-VLOOKUP($A58,'Import OffPeak change'!$A$106:AP$202,37,FALSE)),0,(VLOOKUP($A58,'Import OffPeak'!$A$3:AP$99,37,FALSE)-VLOOKUP($A58,'Import OffPeak change'!$A$106:AP$202,37,FALSE)))</f>
        <v>0</v>
      </c>
      <c r="AL58" s="6">
        <f>IF(ISERROR(VLOOKUP($A58,'Import OffPeak'!$A$3:AQ$99,38,FALSE)-VLOOKUP($A58,'Import OffPeak change'!$A$106:AQ$202,38,FALSE)),0,(VLOOKUP($A58,'Import OffPeak'!$A$3:AQ$99,38,FALSE)-VLOOKUP($A58,'Import OffPeak change'!$A$106:AQ$202,38,FALSE)))</f>
        <v>0</v>
      </c>
      <c r="AM58" s="6">
        <f>IF(ISERROR(VLOOKUP($A58,'Import OffPeak'!$A$3:AR$99,39,FALSE)-VLOOKUP($A58,'Import OffPeak change'!$A$106:AR$202,39,FALSE)),0,(VLOOKUP($A58,'Import OffPeak'!$A$3:AR$99,39,FALSE)-VLOOKUP($A58,'Import OffPeak change'!$A$106:AR$202,39,FALSE)))</f>
        <v>0</v>
      </c>
      <c r="AN58" s="6">
        <f>IF(ISERROR(VLOOKUP($A58,'Import OffPeak'!$A$3:AS$99,40,FALSE)-VLOOKUP($A58,'Import OffPeak change'!$A$106:AS$202,40,FALSE)),0,(VLOOKUP($A58,'Import OffPeak'!$A$3:AS$99,40,FALSE)-VLOOKUP($A58,'Import OffPeak change'!$A$106:AS$202,40,FALSE)))</f>
        <v>0</v>
      </c>
      <c r="AO58" s="6">
        <f>IF(ISERROR(VLOOKUP($A58,'Import OffPeak'!$A$3:AT$99,41,FALSE)-VLOOKUP($A58,'Import OffPeak change'!$A$106:AT$202,41,FALSE)),0,(VLOOKUP($A58,'Import OffPeak'!$A$3:AT$99,41,FALSE)-VLOOKUP($A58,'Import OffPeak change'!$A$106:AT$202,41,FALSE)))</f>
        <v>0</v>
      </c>
      <c r="AP58" s="6">
        <f>IF(ISERROR(VLOOKUP($A58,'Import OffPeak'!$A$3:AU$99,42,FALSE)-VLOOKUP($A58,'Import OffPeak change'!$A$106:AU$202,42,FALSE)),0,(VLOOKUP($A58,'Import OffPeak'!$A$3:AU$99,42,FALSE)-VLOOKUP($A58,'Import OffPeak change'!$A$106:AU$202,42,FALSE)))</f>
        <v>0</v>
      </c>
      <c r="AQ58" s="6">
        <f>IF(ISERROR(VLOOKUP($A58,'Import OffPeak'!$A$3:AV$99,43,FALSE)-VLOOKUP($A58,'Import OffPeak change'!$A$106:AV$202,43,FALSE)),0,(VLOOKUP($A58,'Import OffPeak'!$A$3:AV$99,43,FALSE)-VLOOKUP($A58,'Import OffPeak change'!$A$106:AV$202,43,FALSE)))</f>
        <v>0</v>
      </c>
      <c r="AR58" s="6">
        <f>IF(ISERROR(VLOOKUP($A58,'Import OffPeak'!$A$3:AW$99,44,FALSE)-VLOOKUP($A58,'Import OffPeak change'!$A$106:AW$202,44,FALSE)),0,(VLOOKUP($A58,'Import OffPeak'!$A$3:AW$99,44,FALSE)-VLOOKUP($A58,'Import OffPeak change'!$A$106:AW$202,44,FALSE)))</f>
        <v>0</v>
      </c>
      <c r="AS58" s="6">
        <f>IF(ISERROR(VLOOKUP($A58,'Import OffPeak'!$A$3:AX$99,45,FALSE)-VLOOKUP($A58,'Import OffPeak change'!$A$106:AX$202,45,FALSE)),0,(VLOOKUP($A58,'Import OffPeak'!$A$3:AX$99,45,FALSE)-VLOOKUP($A58,'Import OffPeak change'!$A$106:AX$202,45,FALSE)))</f>
        <v>0</v>
      </c>
      <c r="AT58" s="6">
        <f>IF(ISERROR(VLOOKUP($A58,'Import OffPeak'!$A$3:AY$99,46,FALSE)-VLOOKUP($A58,'Import OffPeak change'!$A$106:AY$202,46,FALSE)),0,(VLOOKUP($A58,'Import OffPeak'!$A$3:AY$99,46,FALSE)-VLOOKUP($A58,'Import OffPeak change'!$A$106:AY$202,46,FALSE)))</f>
        <v>0</v>
      </c>
      <c r="AU58" s="6">
        <f>IF(ISERROR(VLOOKUP($A58,'Import OffPeak'!$A$3:AZ$99,47,FALSE)-VLOOKUP($A58,'Import OffPeak change'!$A$106:AZ$202,47,FALSE)),0,(VLOOKUP($A58,'Import OffPeak'!$A$3:AZ$99,47,FALSE)-VLOOKUP($A58,'Import OffPeak change'!$A$106:AZ$202,47,FALSE)))</f>
        <v>0</v>
      </c>
      <c r="AV58" s="6">
        <f>IF(ISERROR(VLOOKUP($A58,'Import OffPeak'!$A$3:BA$99,48,FALSE)-VLOOKUP($A58,'Import OffPeak change'!$A$106:BA$202,48,FALSE)),0,(VLOOKUP($A58,'Import OffPeak'!$A$3:BA$99,48,FALSE)-VLOOKUP($A58,'Import OffPeak change'!$A$106:BA$202,48,FALSE)))</f>
        <v>0</v>
      </c>
      <c r="AW58" s="6">
        <f>IF(ISERROR(VLOOKUP($A58,'Import OffPeak'!$A$3:BB$99,49,FALSE)-VLOOKUP($A58,'Import OffPeak change'!$A$106:BB$202,49,FALSE)),0,(VLOOKUP($A58,'Import OffPeak'!$A$3:BB$99,49,FALSE)-VLOOKUP($A58,'Import OffPeak change'!$A$106:BB$202,49,FALSE)))</f>
        <v>0</v>
      </c>
      <c r="AX58" s="6">
        <f>IF(ISERROR(VLOOKUP($A58,'Import OffPeak'!$A$3:BC$99,50,FALSE)-VLOOKUP($A58,'Import OffPeak change'!$A$106:BC$202,50,FALSE)),0,(VLOOKUP($A58,'Import OffPeak'!$A$3:BC$99,50,FALSE)-VLOOKUP($A58,'Import OffPeak change'!$A$106:BC$202,50,FALSE)))</f>
        <v>0</v>
      </c>
      <c r="AY58" s="6">
        <f>IF(ISERROR(VLOOKUP($A58,'Import OffPeak'!$A$3:BD$99,51,FALSE)-VLOOKUP($A58,'Import OffPeak change'!$A$106:BD$202,51,FALSE)),0,(VLOOKUP($A58,'Import OffPeak'!$A$3:BD$99,51,FALSE)-VLOOKUP($A58,'Import OffPeak change'!$A$106:BD$202,51,FALSE)))</f>
        <v>0</v>
      </c>
      <c r="AZ58" s="6">
        <f>IF(ISERROR(VLOOKUP($A58,'Import OffPeak'!$A$3:BE$99,52,FALSE)-VLOOKUP($A58,'Import OffPeak change'!$A$106:BE$202,52,FALSE)),0,(VLOOKUP($A58,'Import OffPeak'!$A$3:BE$99,52,FALSE)-VLOOKUP($A58,'Import OffPeak change'!$A$106:BE$202,52,FALSE)))</f>
        <v>0</v>
      </c>
      <c r="BA58" s="6">
        <f>IF(ISERROR(VLOOKUP($A58,'Import OffPeak'!$A$3:BF$99,53,FALSE)-VLOOKUP($A58,'Import OffPeak change'!$A$106:BF$202,53,FALSE)),0,(VLOOKUP($A58,'Import OffPeak'!$A$3:BF$99,53,FALSE)-VLOOKUP($A58,'Import OffPeak change'!$A$106:BF$202,53,FALSE)))</f>
        <v>0</v>
      </c>
      <c r="BB58" s="6">
        <f>IF(ISERROR(VLOOKUP($A58,'Import OffPeak'!$A$3:BG$99,54,FALSE)-VLOOKUP($A58,'Import OffPeak change'!$A$106:BG$202,54,FALSE)),0,(VLOOKUP($A58,'Import OffPeak'!$A$3:BG$99,54,FALSE)-VLOOKUP($A58,'Import OffPeak change'!$A$106:BG$202,54,FALSE)))</f>
        <v>0</v>
      </c>
      <c r="BC58" s="6">
        <f>IF(ISERROR(VLOOKUP($A58,'Import OffPeak'!$A$3:BH$99,55,FALSE)-VLOOKUP($A58,'Import OffPeak change'!$A$106:BH$202,55,FALSE)),0,(VLOOKUP($A58,'Import OffPeak'!$A$3:BH$99,55,FALSE)-VLOOKUP($A58,'Import OffPeak change'!$A$106:BH$202,55,FALSE)))</f>
        <v>0</v>
      </c>
      <c r="BD58" s="6">
        <f>IF(ISERROR(VLOOKUP($A58,'Import OffPeak'!$A$3:BI$99,56,FALSE)-VLOOKUP($A58,'Import OffPeak change'!$A$106:BI$202,56,FALSE)),0,(VLOOKUP($A58,'Import OffPeak'!$A$3:BI$99,56,FALSE)-VLOOKUP($A58,'Import OffPeak change'!$A$106:BI$202,56,FALSE)))</f>
        <v>0</v>
      </c>
      <c r="BE58" s="6">
        <f>IF(ISERROR(VLOOKUP($A58,'Import OffPeak'!$A$3:BJ$99,57,FALSE)-VLOOKUP($A58,'Import OffPeak change'!$A$106:BJ$202,57,FALSE)),0,(VLOOKUP($A58,'Import OffPeak'!$A$3:BJ$99,57,FALSE)-VLOOKUP($A58,'Import OffPeak change'!$A$106:BJ$202,57,FALSE)))</f>
        <v>0</v>
      </c>
      <c r="BF58" s="6">
        <f>IF(ISERROR(VLOOKUP($A58,'Import OffPeak'!$A$3:BK$99,58,FALSE)-VLOOKUP($A58,'Import OffPeak change'!$A$106:BK$202,58,FALSE)),0,(VLOOKUP($A58,'Import OffPeak'!$A$3:BK$99,58,FALSE)-VLOOKUP($A58,'Import OffPeak change'!$A$106:BK$202,58,FALSE)))</f>
        <v>0</v>
      </c>
      <c r="BG58" s="6">
        <f>IF(ISERROR(VLOOKUP($A58,'Import OffPeak'!$A$3:BL$99,59,FALSE)-VLOOKUP($A58,'Import OffPeak change'!$A$106:BL$202,59,FALSE)),0,(VLOOKUP($A58,'Import OffPeak'!$A$3:BL$99,59,FALSE)-VLOOKUP($A58,'Import OffPeak change'!$A$106:BL$202,59,FALSE)))</f>
        <v>0</v>
      </c>
      <c r="BH58" s="6">
        <f>IF(ISERROR(VLOOKUP($A58,'Import OffPeak'!$A$3:BM$99,60,FALSE)-VLOOKUP($A58,'Import OffPeak change'!$A$106:BM$202,60,FALSE)),0,(VLOOKUP($A58,'Import OffPeak'!$A$3:BM$99,60,FALSE)-VLOOKUP($A58,'Import OffPeak change'!$A$106:BM$202,60,FALSE)))</f>
        <v>0</v>
      </c>
      <c r="BI58" s="6">
        <f>IF(ISERROR(VLOOKUP($A58,'Import OffPeak'!$A$3:BN$99,61,FALSE)-VLOOKUP($A58,'Import OffPeak change'!$A$106:BN$202,61,FALSE)),0,(VLOOKUP($A58,'Import OffPeak'!$A$3:BN$99,61,FALSE)-VLOOKUP($A58,'Import OffPeak change'!$A$106:BN$202,61,FALSE)))</f>
        <v>0</v>
      </c>
      <c r="BJ58" s="6">
        <f>IF(ISERROR(VLOOKUP($A58,'Import OffPeak'!$A$3:BO$99,62,FALSE)-VLOOKUP($A58,'Import OffPeak change'!$A$106:BO$202,62,FALSE)),0,(VLOOKUP($A58,'Import OffPeak'!$A$3:BO$99,62,FALSE)-VLOOKUP($A58,'Import OffPeak change'!$A$106:BO$202,62,FALSE)))</f>
        <v>0</v>
      </c>
      <c r="BK58" s="6">
        <f>IF(ISERROR(VLOOKUP($A58,'Import OffPeak'!$A$3:BP$99,63,FALSE)-VLOOKUP($A58,'Import OffPeak change'!$A$106:BP$202,63,FALSE)),0,(VLOOKUP($A58,'Import OffPeak'!$A$3:BP$99,63,FALSE)-VLOOKUP($A58,'Import OffPeak change'!$A$106:BP$202,63,FALSE)))</f>
        <v>0</v>
      </c>
      <c r="BL58" s="6">
        <f>IF(ISERROR(VLOOKUP($A58,'Import OffPeak'!$A$3:BQ$99,64,FALSE)-VLOOKUP($A58,'Import OffPeak change'!$A$106:BQ$202,64,FALSE)),0,(VLOOKUP($A58,'Import OffPeak'!$A$3:BQ$99,64,FALSE)-VLOOKUP($A58,'Import OffPeak change'!$A$106:BQ$202,64,FALSE)))</f>
        <v>0</v>
      </c>
      <c r="BM58" s="6">
        <f>IF(ISERROR(VLOOKUP($A58,'Import OffPeak'!$A$3:BR$99,65,FALSE)-VLOOKUP($A58,'Import OffPeak change'!$A$106:BR$202,65,FALSE)),0,(VLOOKUP($A58,'Import OffPeak'!$A$3:BR$99,65,FALSE)-VLOOKUP($A58,'Import OffPeak change'!$A$106:BR$202,65,FALSE)))</f>
        <v>0</v>
      </c>
      <c r="BN58" s="6">
        <f>IF(ISERROR(VLOOKUP($A58,'Import OffPeak'!$A$3:BS$99,66,FALSE)-VLOOKUP($A58,'Import OffPeak change'!$A$106:BS$202,66,FALSE)),0,(VLOOKUP($A58,'Import OffPeak'!$A$3:BS$99,66,FALSE)-VLOOKUP($A58,'Import OffPeak change'!$A$106:BS$202,66,FALSE)))</f>
        <v>0</v>
      </c>
      <c r="BO58" s="6">
        <f>IF(ISERROR(VLOOKUP($A58,'Import OffPeak'!$A$3:BT$99,67,FALSE)-VLOOKUP($A58,'Import OffPeak change'!$A$106:BT$202,67,FALSE)),0,(VLOOKUP($A58,'Import OffPeak'!$A$3:BT$99,67,FALSE)-VLOOKUP($A58,'Import OffPeak change'!$A$106:BT$202,67,FALSE)))</f>
        <v>0</v>
      </c>
      <c r="BP58" s="6">
        <f>IF(ISERROR(VLOOKUP($A58,'Import OffPeak'!$A$3:BU$99,68,FALSE)-VLOOKUP($A58,'Import OffPeak change'!$A$106:BU$202,68,FALSE)),0,(VLOOKUP($A58,'Import OffPeak'!$A$3:BU$99,68,FALSE)-VLOOKUP($A58,'Import OffPeak change'!$A$106:BU$202,68,FALSE)))</f>
        <v>0</v>
      </c>
      <c r="BQ58" s="6">
        <f>IF(ISERROR(VLOOKUP($A58,'Import OffPeak'!$A$3:BV$99,69,FALSE)-VLOOKUP($A58,'Import OffPeak change'!$A$106:BV$202,69,FALSE)),0,(VLOOKUP($A58,'Import OffPeak'!$A$3:BV$99,69,FALSE)-VLOOKUP($A58,'Import OffPeak change'!$A$106:BV$202,69,FALSE)))</f>
        <v>0</v>
      </c>
      <c r="BR58" s="6">
        <f>IF(ISERROR(VLOOKUP($A58,'Import OffPeak'!$A$3:BW$99,70,FALSE)-VLOOKUP($A58,'Import OffPeak change'!$A$106:BW$202,70,FALSE)),0,(VLOOKUP($A58,'Import OffPeak'!$A$3:BW$99,70,FALSE)-VLOOKUP($A58,'Import OffPeak change'!$A$106:BW$202,70,FALSE)))</f>
        <v>0</v>
      </c>
      <c r="BS58" s="6">
        <f>IF(ISERROR(VLOOKUP($A58,'Import OffPeak'!$A$3:BX$99,71,FALSE)-VLOOKUP($A58,'Import OffPeak change'!$A$106:BX$202,71,FALSE)),0,(VLOOKUP($A58,'Import OffPeak'!$A$3:BX$99,71,FALSE)-VLOOKUP($A58,'Import OffPeak change'!$A$106:BX$202,71,FALSE)))</f>
        <v>0</v>
      </c>
      <c r="BT58" s="6">
        <f>IF(ISERROR(VLOOKUP($A58,'Import OffPeak'!$A$3:BY$99,72,FALSE)-VLOOKUP($A58,'Import OffPeak change'!$A$106:BY$202,72,FALSE)),0,(VLOOKUP($A58,'Import OffPeak'!$A$3:BY$99,72,FALSE)-VLOOKUP($A58,'Import OffPeak change'!$A$106:BY$202,72,FALSE)))</f>
        <v>0</v>
      </c>
      <c r="BU58" s="6">
        <f>IF(ISERROR(VLOOKUP($A58,'Import OffPeak'!$A$3:BZ$99,73,FALSE)-VLOOKUP($A58,'Import OffPeak change'!$A$106:BZ$202,73,FALSE)),0,(VLOOKUP($A58,'Import OffPeak'!$A$3:BZ$99,73,FALSE)-VLOOKUP($A58,'Import OffPeak change'!$A$106:BZ$202,73,FALSE)))</f>
        <v>0</v>
      </c>
      <c r="BV58" s="6">
        <f>IF(ISERROR(VLOOKUP($A58,'Import OffPeak'!$A$3:CA$99,74,FALSE)-VLOOKUP($A58,'Import OffPeak change'!$A$106:CA$202,74,FALSE)),0,(VLOOKUP($A58,'Import OffPeak'!$A$3:CA$99,74,FALSE)-VLOOKUP($A58,'Import OffPeak change'!$A$106:CA$202,74,FALSE)))</f>
        <v>0</v>
      </c>
      <c r="BW58" s="6">
        <f>IF(ISERROR(VLOOKUP($A58,'Import OffPeak'!$A$3:CB$99,75,FALSE)-VLOOKUP($A58,'Import OffPeak change'!$A$106:CB$202,75,FALSE)),0,(VLOOKUP($A58,'Import OffPeak'!$A$3:CB$99,75,FALSE)-VLOOKUP($A58,'Import OffPeak change'!$A$106:CB$202,75,FALSE)))</f>
        <v>0</v>
      </c>
      <c r="BX58" s="6">
        <f>IF(ISERROR(VLOOKUP($A58,'Import OffPeak'!$A$3:CC$99,76,FALSE)-VLOOKUP($A58,'Import OffPeak change'!$A$106:CC$202,76,FALSE)),0,(VLOOKUP($A58,'Import OffPeak'!$A$3:CC$99,76,FALSE)-VLOOKUP($A58,'Import OffPeak change'!$A$106:CC$202,76,FALSE)))</f>
        <v>0</v>
      </c>
      <c r="BY58" s="6">
        <f>IF(ISERROR(VLOOKUP($A58,'Import OffPeak'!$A$3:CD$99,77,FALSE)-VLOOKUP($A58,'Import OffPeak change'!$A$106:CD$202,77,FALSE)),0,(VLOOKUP($A58,'Import OffPeak'!$A$3:CD$99,77,FALSE)-VLOOKUP($A58,'Import OffPeak change'!$A$106:CD$202,77,FALSE)))</f>
        <v>0</v>
      </c>
      <c r="BZ58" s="6">
        <f>IF(ISERROR(VLOOKUP($A58,'Import OffPeak'!$A$3:CE$99,78,FALSE)-VLOOKUP($A58,'Import OffPeak change'!$A$106:CE$202,78,FALSE)),0,(VLOOKUP($A58,'Import OffPeak'!$A$3:CE$99,78,FALSE)-VLOOKUP($A58,'Import OffPeak change'!$A$106:CE$202,78,FALSE)))</f>
        <v>0</v>
      </c>
      <c r="CA58" s="6">
        <f>IF(ISERROR(VLOOKUP($A58,'Import OffPeak'!$A$3:CF$99,79,FALSE)-VLOOKUP($A58,'Import OffPeak change'!$A$106:CF$202,79,FALSE)),0,(VLOOKUP($A58,'Import OffPeak'!$A$3:CF$99,79,FALSE)-VLOOKUP($A58,'Import OffPeak change'!$A$106:CF$202,79,FALSE)))</f>
        <v>0</v>
      </c>
      <c r="CB58" s="6">
        <f>IF(ISERROR(VLOOKUP($A58,'Import OffPeak'!$A$3:CG$99,80,FALSE)-VLOOKUP($A58,'Import OffPeak change'!$A$106:CG$202,80,FALSE)),0,(VLOOKUP($A58,'Import OffPeak'!$A$3:CG$99,80,FALSE)-VLOOKUP($A58,'Import OffPeak change'!$A$106:CG$202,80,FALSE)))</f>
        <v>0</v>
      </c>
      <c r="CC58" s="6">
        <f>IF(ISERROR(VLOOKUP($A58,'Import OffPeak'!$A$3:CH$99,81,FALSE)-VLOOKUP($A58,'Import OffPeak change'!$A$106:CH$202,81,FALSE)),0,(VLOOKUP($A58,'Import OffPeak'!$A$3:CH$99,81,FALSE)-VLOOKUP($A58,'Import OffPeak change'!$A$106:CH$202,81,FALSE)))</f>
        <v>0</v>
      </c>
      <c r="CD58" s="6">
        <f>IF(ISERROR(VLOOKUP($A58,'Import OffPeak'!$A$3:CI$99,82,FALSE)-VLOOKUP($A58,'Import OffPeak change'!$A$106:CI$202,82,FALSE)),0,(VLOOKUP($A58,'Import OffPeak'!$A$3:CI$99,82,FALSE)-VLOOKUP($A58,'Import OffPeak change'!$A$106:CI$202,82,FALSE)))</f>
        <v>0</v>
      </c>
      <c r="CE58" s="6">
        <f>IF(ISERROR(VLOOKUP($A58,'Import OffPeak'!$A$3:CJ$99,83,FALSE)-VLOOKUP($A58,'Import OffPeak change'!$A$106:CJ$202,83,FALSE)),0,(VLOOKUP($A58,'Import OffPeak'!$A$3:CJ$99,83,FALSE)-VLOOKUP($A58,'Import OffPeak change'!$A$106:CJ$202,83,FALSE)))</f>
        <v>0</v>
      </c>
      <c r="CF58" s="6">
        <f>IF(ISERROR(VLOOKUP($A58,'Import OffPeak'!$A$3:CK$99,84,FALSE)-VLOOKUP($A58,'Import OffPeak change'!$A$106:CK$202,84,FALSE)),0,(VLOOKUP($A58,'Import OffPeak'!$A$3:CK$99,84,FALSE)-VLOOKUP($A58,'Import OffPeak change'!$A$106:CK$202,84,FALSE)))</f>
        <v>0</v>
      </c>
      <c r="CG58" s="6">
        <f>IF(ISERROR(VLOOKUP($A58,'Import OffPeak'!$A$3:CL$99,85,FALSE)-VLOOKUP($A58,'Import OffPeak change'!$A$106:CL$202,85,FALSE)),0,(VLOOKUP($A58,'Import OffPeak'!$A$3:CL$99,85,FALSE)-VLOOKUP($A58,'Import OffPeak change'!$A$106:CL$202,85,FALSE)))</f>
        <v>0</v>
      </c>
      <c r="CH58" s="6">
        <f>IF(ISERROR(VLOOKUP($A58,'Import OffPeak'!$A$3:CM$99,86,FALSE)-VLOOKUP($A58,'Import OffPeak change'!$A$106:CM$202,86,FALSE)),0,(VLOOKUP($A58,'Import OffPeak'!$A$3:CM$99,86,FALSE)-VLOOKUP($A58,'Import OffPeak change'!$A$106:CM$202,86,FALSE)))</f>
        <v>0</v>
      </c>
      <c r="CI58" s="6">
        <f>IF(ISERROR(VLOOKUP($A58,'Import OffPeak'!$A$3:CN$99,87,FALSE)-VLOOKUP($A58,'Import OffPeak change'!$A$106:CN$202,87,FALSE)),0,(VLOOKUP($A58,'Import OffPeak'!$A$3:CN$99,87,FALSE)-VLOOKUP($A58,'Import OffPeak change'!$A$106:CN$202,87,FALSE)))</f>
        <v>0</v>
      </c>
      <c r="CJ58" s="6">
        <f>IF(ISERROR(VLOOKUP($A58,'Import OffPeak'!$A$3:CO$99,88,FALSE)-VLOOKUP($A58,'Import OffPeak change'!$A$106:CO$202,88,FALSE)),0,(VLOOKUP($A58,'Import OffPeak'!$A$3:CO$99,88,FALSE)-VLOOKUP($A58,'Import OffPeak change'!$A$106:CO$202,88,FALSE)))</f>
        <v>0</v>
      </c>
      <c r="CK58" s="6">
        <f>IF(ISERROR(VLOOKUP($A58,'Import OffPeak'!$A$3:CP$99,89,FALSE)-VLOOKUP($A58,'Import OffPeak change'!$A$106:CP$202,89,FALSE)),0,(VLOOKUP($A58,'Import OffPeak'!$A$3:CP$99,89,FALSE)-VLOOKUP($A58,'Import OffPeak change'!$A$106:CP$202,89,FALSE)))</f>
        <v>0</v>
      </c>
      <c r="CL58" s="6">
        <f>IF(ISERROR(VLOOKUP($A58,'Import OffPeak'!$A$3:CQ$99,90,FALSE)-VLOOKUP($A58,'Import OffPeak change'!$A$106:CQ$202,90,FALSE)),0,(VLOOKUP($A58,'Import OffPeak'!$A$3:CQ$99,90,FALSE)-VLOOKUP($A58,'Import OffPeak change'!$A$106:CQ$202,90,FALSE)))</f>
        <v>0</v>
      </c>
      <c r="CM58" s="6">
        <f>IF(ISERROR(VLOOKUP($A58,'Import OffPeak'!$A$3:CR$99,91,FALSE)-VLOOKUP($A58,'Import OffPeak change'!$A$106:CR$202,91,FALSE)),0,(VLOOKUP($A58,'Import OffPeak'!$A$3:CR$99,91,FALSE)-VLOOKUP($A58,'Import OffPeak change'!$A$106:CR$202,91,FALSE)))</f>
        <v>0</v>
      </c>
      <c r="CN58" s="6">
        <f>IF(ISERROR(VLOOKUP($A58,'Import OffPeak'!$A$3:CS$99,92,FALSE)-VLOOKUP($A58,'Import OffPeak change'!$A$106:CS$202,92,FALSE)),0,(VLOOKUP($A58,'Import OffPeak'!$A$3:CS$99,92,FALSE)-VLOOKUP($A58,'Import OffPeak change'!$A$106:CS$202,92,FALSE)))</f>
        <v>0</v>
      </c>
      <c r="CO58" s="6">
        <f>IF(ISERROR(VLOOKUP($A58,'Import OffPeak'!$A$3:CT$99,93,FALSE)-VLOOKUP($A58,'Import OffPeak change'!$A$106:CT$202,93,FALSE)),0,(VLOOKUP($A58,'Import OffPeak'!$A$3:CT$99,93,FALSE)-VLOOKUP($A58,'Import OffPeak change'!$A$106:CT$202,93,FALSE)))</f>
        <v>0</v>
      </c>
      <c r="CP58" s="6">
        <f>IF(ISERROR(VLOOKUP($A58,'Import OffPeak'!$A$3:CU$99,94,FALSE)-VLOOKUP($A58,'Import OffPeak change'!$A$106:CU$202,94,FALSE)),0,(VLOOKUP($A58,'Import OffPeak'!$A$3:CU$99,94,FALSE)-VLOOKUP($A58,'Import OffPeak change'!$A$106:CU$202,94,FALSE)))</f>
        <v>0</v>
      </c>
      <c r="CQ58" s="6">
        <f>IF(ISERROR(VLOOKUP($A58,'Import OffPeak'!$A$3:CV$99,95,FALSE)-VLOOKUP($A58,'Import OffPeak change'!$A$106:CV$202,95,FALSE)),0,(VLOOKUP($A58,'Import OffPeak'!$A$3:CV$99,95,FALSE)-VLOOKUP($A58,'Import OffPeak change'!$A$106:CV$202,95,FALSE)))</f>
        <v>0</v>
      </c>
      <c r="CR58" s="6">
        <f>IF(ISERROR(VLOOKUP($A58,'Import OffPeak'!$A$3:CW$99,96,FALSE)-VLOOKUP($A58,'Import OffPeak change'!$A$106:CW$202,96,FALSE)),0,(VLOOKUP($A58,'Import OffPeak'!$A$3:CW$99,96,FALSE)-VLOOKUP($A58,'Import OffPeak change'!$A$106:CW$202,96,FALSE)))</f>
        <v>0</v>
      </c>
      <c r="CS58" s="6">
        <f>IF(ISERROR(VLOOKUP($A58,'Import OffPeak'!$A$3:CX$99,97,FALSE)-VLOOKUP($A58,'Import OffPeak change'!$A$106:CX$202,97,FALSE)),0,(VLOOKUP($A58,'Import OffPeak'!$A$3:CX$99,97,FALSE)-VLOOKUP($A58,'Import OffPeak change'!$A$106:CX$202,97,FALSE)))</f>
        <v>0</v>
      </c>
      <c r="CT58" s="6">
        <f>IF(ISERROR(VLOOKUP($A58,'Import OffPeak'!$A$3:CY$99,98,FALSE)-VLOOKUP($A58,'Import OffPeak change'!$A$106:CY$202,98,FALSE)),0,(VLOOKUP($A58,'Import OffPeak'!$A$3:CY$99,98,FALSE)-VLOOKUP($A58,'Import OffPeak change'!$A$106:CY$202,98,FALSE)))</f>
        <v>0</v>
      </c>
      <c r="CU58" s="6">
        <f>IF(ISERROR(VLOOKUP($A58,'Import OffPeak'!$A$3:CZ$99,99,FALSE)-VLOOKUP($A58,'Import OffPeak change'!$A$106:CZ$202,99,FALSE)),0,(VLOOKUP($A58,'Import OffPeak'!$A$3:CZ$99,99,FALSE)-VLOOKUP($A58,'Import OffPeak change'!$A$106:CZ$202,99,FALSE)))</f>
        <v>0</v>
      </c>
      <c r="CV58" s="6">
        <f>IF(ISERROR(VLOOKUP($A58,'Import OffPeak'!$A$3:DA$99,100,FALSE)-VLOOKUP($A58,'Import OffPeak change'!$A$106:DA$202,100,FALSE)),0,(VLOOKUP($A58,'Import OffPeak'!$A$3:DA$99,100,FALSE)-VLOOKUP($A58,'Import OffPeak change'!$A$106:DA$202,100,FALSE)))</f>
        <v>0</v>
      </c>
      <c r="CW58" s="6">
        <f>IF(ISERROR(VLOOKUP($A58,'Import OffPeak'!$A$3:DB$99,101,FALSE)-VLOOKUP($A58,'Import OffPeak change'!$A$106:DB$202,101,FALSE)),0,(VLOOKUP($A58,'Import OffPeak'!$A$3:DB$99,101,FALSE)-VLOOKUP($A58,'Import OffPeak change'!$A$106:DB$202,101,FALSE)))</f>
        <v>0</v>
      </c>
      <c r="CX58" s="6">
        <f>IF(ISERROR(VLOOKUP($A58,'Import OffPeak'!$A$3:DC$99,102,FALSE)-VLOOKUP($A58,'Import OffPeak change'!$A$106:DC$202,102,FALSE)),0,(VLOOKUP($A58,'Import OffPeak'!$A$3:DC$99,102,FALSE)-VLOOKUP($A58,'Import OffPeak change'!$A$106:DC$202,102,FALSE)))</f>
        <v>0</v>
      </c>
      <c r="CY58" s="6">
        <f>IF(ISERROR(VLOOKUP($A58,'Import OffPeak'!$A$3:DD$99,103,FALSE)-VLOOKUP($A58,'Import OffPeak change'!$A$106:DD$202,103,FALSE)),0,(VLOOKUP($A58,'Import OffPeak'!$A$3:DD$99,103,FALSE)-VLOOKUP($A58,'Import OffPeak change'!$A$106:DD$202,103,FALSE)))</f>
        <v>0</v>
      </c>
      <c r="CZ58" s="6">
        <f>IF(ISERROR(VLOOKUP($A58,'Import OffPeak'!$A$3:DE$99,104,FALSE)-VLOOKUP($A58,'Import OffPeak change'!$A$106:DE$202,104,FALSE)),0,(VLOOKUP($A58,'Import OffPeak'!$A$3:DE$99,104,FALSE)-VLOOKUP($A58,'Import OffPeak change'!$A$106:DE$202,104,FALSE)))</f>
        <v>0</v>
      </c>
      <c r="DA58" s="6">
        <f>IF(ISERROR(VLOOKUP($A58,'Import OffPeak'!$A$3:DF$99,105,FALSE)-VLOOKUP($A58,'Import OffPeak change'!$A$106:DF$202,105,FALSE)),0,(VLOOKUP($A58,'Import OffPeak'!$A$3:DF$99,105,FALSE)-VLOOKUP($A58,'Import OffPeak change'!$A$106:DF$202,105,FALSE)))</f>
        <v>0</v>
      </c>
      <c r="DB58" s="6">
        <f>IF(ISERROR(VLOOKUP($A58,'Import OffPeak'!$A$3:DG$99,106,FALSE)-VLOOKUP($A58,'Import OffPeak change'!$A$106:DG$202,106,FALSE)),0,(VLOOKUP($A58,'Import OffPeak'!$A$3:DG$99,106,FALSE)-VLOOKUP($A58,'Import OffPeak change'!$A$106:DG$202,106,FALSE)))</f>
        <v>0</v>
      </c>
      <c r="DC58" s="6">
        <f>IF(ISERROR(VLOOKUP($A58,'Import OffPeak'!$A$3:DH$99,107,FALSE)-VLOOKUP($A58,'Import OffPeak change'!$A$106:DH$202,107,FALSE)),0,(VLOOKUP($A58,'Import OffPeak'!$A$3:DH$99,107,FALSE)-VLOOKUP($A58,'Import OffPeak change'!$A$106:DH$202,107,FALSE)))</f>
        <v>0</v>
      </c>
      <c r="DD58" s="6">
        <f>IF(ISERROR(VLOOKUP($A58,'Import OffPeak'!$A$3:DI$99,108,FALSE)-VLOOKUP($A58,'Import OffPeak change'!$A$106:DI$202,108,FALSE)),0,(VLOOKUP($A58,'Import OffPeak'!$A$3:DI$99,108,FALSE)-VLOOKUP($A58,'Import OffPeak change'!$A$106:DI$202,108,FALSE)))</f>
        <v>0</v>
      </c>
      <c r="DE58" s="6">
        <f>IF(ISERROR(VLOOKUP($A58,'Import OffPeak'!$A$3:DJ$99,109,FALSE)-VLOOKUP($A58,'Import OffPeak change'!$A$106:DJ$202,109,FALSE)),0,(VLOOKUP($A58,'Import OffPeak'!$A$3:DJ$99,109,FALSE)-VLOOKUP($A58,'Import OffPeak change'!$A$106:DJ$202,109,FALSE)))</f>
        <v>0</v>
      </c>
      <c r="DF58" s="6">
        <f>IF(ISERROR(VLOOKUP($A58,'Import OffPeak'!$A$3:DK$99,110,FALSE)-VLOOKUP($A58,'Import OffPeak change'!$A$106:DK$202,110,FALSE)),0,(VLOOKUP($A58,'Import OffPeak'!$A$3:DK$99,110,FALSE)-VLOOKUP($A58,'Import OffPeak change'!$A$106:DK$202,110,FALSE)))</f>
        <v>0</v>
      </c>
      <c r="DG58" s="6">
        <f>IF(ISERROR(VLOOKUP($A58,'Import OffPeak'!$A$3:DL$99,111,FALSE)-VLOOKUP($A58,'Import OffPeak change'!$A$106:DL$202,111,FALSE)),0,(VLOOKUP($A58,'Import OffPeak'!$A$3:DL$99,111,FALSE)-VLOOKUP($A58,'Import OffPeak change'!$A$106:DL$202,111,FALSE)))</f>
        <v>0</v>
      </c>
      <c r="DH58" s="6">
        <f>IF(ISERROR(VLOOKUP($A58,'Import OffPeak'!$A$3:DM$99,112,FALSE)-VLOOKUP($A58,'Import OffPeak change'!$A$106:DM$202,112,FALSE)),0,(VLOOKUP($A58,'Import OffPeak'!$A$3:DM$99,112,FALSE)-VLOOKUP($A58,'Import OffPeak change'!$A$106:DM$202,112,FALSE)))</f>
        <v>0</v>
      </c>
      <c r="DI58" s="6">
        <f>IF(ISERROR(VLOOKUP($A58,'Import OffPeak'!$A$3:DN$99,113,FALSE)-VLOOKUP($A58,'Import OffPeak change'!$A$106:DN$202,113,FALSE)),0,(VLOOKUP($A58,'Import OffPeak'!$A$3:DN$99,113,FALSE)-VLOOKUP($A58,'Import OffPeak change'!$A$106:DN$202,113,FALSE)))</f>
        <v>0</v>
      </c>
      <c r="DJ58" s="6">
        <f>IF(ISERROR(VLOOKUP($A58,'Import OffPeak'!$A$3:DO$99,114,FALSE)-VLOOKUP($A58,'Import OffPeak change'!$A$106:DO$202,114,FALSE)),0,(VLOOKUP($A58,'Import OffPeak'!$A$3:DO$99,114,FALSE)-VLOOKUP($A58,'Import OffPeak change'!$A$106:DO$202,114,FALSE)))</f>
        <v>0</v>
      </c>
      <c r="DK58" s="6">
        <f>IF(ISERROR(VLOOKUP($A58,'Import OffPeak'!$A$3:DP$99,115,FALSE)-VLOOKUP($A58,'Import OffPeak change'!$A$106:DP$202,115,FALSE)),0,(VLOOKUP($A58,'Import OffPeak'!$A$3:DP$99,115,FALSE)-VLOOKUP($A58,'Import OffPeak change'!$A$106:DP$202,115,FALSE)))</f>
        <v>0</v>
      </c>
      <c r="DL58" s="6">
        <f>IF(ISERROR(VLOOKUP($A58,'Import OffPeak'!$A$3:DQ$99,116,FALSE)-VLOOKUP($A58,'Import OffPeak change'!$A$106:DQ$202,116,FALSE)),0,(VLOOKUP($A58,'Import OffPeak'!$A$3:DQ$99,116,FALSE)-VLOOKUP($A58,'Import OffPeak change'!$A$106:DQ$202,116,FALSE)))</f>
        <v>0</v>
      </c>
      <c r="DM58" s="6">
        <f>IF(ISERROR(VLOOKUP($A58,'Import OffPeak'!$A$3:DR$99,117,FALSE)-VLOOKUP($A58,'Import OffPeak change'!$A$106:DR$202,117,FALSE)),0,(VLOOKUP($A58,'Import OffPeak'!$A$3:DR$99,117,FALSE)-VLOOKUP($A58,'Import OffPeak change'!$A$106:DR$202,117,FALSE)))</f>
        <v>0</v>
      </c>
      <c r="DN58" s="6">
        <f>IF(ISERROR(VLOOKUP($A58,'Import OffPeak'!$A$3:DS$99,118,FALSE)-VLOOKUP($A58,'Import OffPeak change'!$A$106:DS$202,118,FALSE)),0,(VLOOKUP($A58,'Import OffPeak'!$A$3:DS$99,118,FALSE)-VLOOKUP($A58,'Import OffPeak change'!$A$106:DS$202,118,FALSE)))</f>
        <v>0</v>
      </c>
      <c r="DO58" s="6">
        <f>IF(ISERROR(VLOOKUP($A58,'Import OffPeak'!$A$3:DT$99,119,FALSE)-VLOOKUP($A58,'Import OffPeak change'!$A$106:DT$202,119,FALSE)),0,(VLOOKUP($A58,'Import OffPeak'!$A$3:DT$99,119,FALSE)-VLOOKUP($A58,'Import OffPeak change'!$A$106:DT$202,119,FALSE)))</f>
        <v>0</v>
      </c>
      <c r="DP58" s="6">
        <f>IF(ISERROR(VLOOKUP($A58,'Import OffPeak'!$A$3:DU$99,120,FALSE)-VLOOKUP($A58,'Import OffPeak change'!$A$106:DU$202,120,FALSE)),0,(VLOOKUP($A58,'Import OffPeak'!$A$3:DU$99,120,FALSE)-VLOOKUP($A58,'Import OffPeak change'!$A$106:DU$202,120,FALSE)))</f>
        <v>0</v>
      </c>
      <c r="DQ58" s="6">
        <f>IF(ISERROR(VLOOKUP($A58,'Import OffPeak'!$A$3:DV$99,121,FALSE)-VLOOKUP($A58,'Import OffPeak change'!$A$106:DV$202,121,FALSE)),0,(VLOOKUP($A58,'Import OffPeak'!$A$3:DV$99,121,FALSE)-VLOOKUP($A58,'Import OffPeak change'!$A$106:DV$202,121,FALSE)))</f>
        <v>0</v>
      </c>
      <c r="DR58" s="6">
        <f>IF(ISERROR(VLOOKUP($A58,'Import OffPeak'!$A$3:DW$99,122,FALSE)-VLOOKUP($A58,'Import OffPeak change'!$A$106:DW$202,122,FALSE)),0,(VLOOKUP($A58,'Import OffPeak'!$A$3:DW$99,122,FALSE)-VLOOKUP($A58,'Import OffPeak change'!$A$106:DW$202,122,FALSE)))</f>
        <v>0</v>
      </c>
      <c r="DS58" s="6">
        <f>IF(ISERROR(VLOOKUP($A58,'Import OffPeak'!$A$3:DX$99,123,FALSE)-VLOOKUP($A58,'Import OffPeak change'!$A$106:DX$202,123,FALSE)),0,(VLOOKUP($A58,'Import OffPeak'!$A$3:DX$99,123,FALSE)-VLOOKUP($A58,'Import OffPeak change'!$A$106:DX$202,123,FALSE)))</f>
        <v>0</v>
      </c>
      <c r="DT58" s="6">
        <f>IF(ISERROR(VLOOKUP($A58,'Import OffPeak'!$A$3:DY$99,124,FALSE)-VLOOKUP($A58,'Import OffPeak change'!$A$106:DY$202,124,FALSE)),0,(VLOOKUP($A58,'Import OffPeak'!$A$3:DY$99,124,FALSE)-VLOOKUP($A58,'Import OffPeak change'!$A$106:DY$202,124,FALSE)))</f>
        <v>0</v>
      </c>
      <c r="DU58" s="6">
        <f>IF(ISERROR(VLOOKUP($A58,'Import OffPeak'!$A$3:DZ$99,125,FALSE)-VLOOKUP($A58,'Import OffPeak change'!$A$106:DZ$202,125,FALSE)),0,(VLOOKUP($A58,'Import OffPeak'!$A$3:DZ$99,125,FALSE)-VLOOKUP($A58,'Import OffPeak change'!$A$106:DZ$202,125,FALSE)))</f>
        <v>0</v>
      </c>
      <c r="DV58" s="6">
        <f>IF(ISERROR(VLOOKUP($A58,'Import OffPeak'!$A$3:EA$99,126,FALSE)-VLOOKUP($A58,'Import OffPeak change'!$A$106:EA$202,126,FALSE)),0,(VLOOKUP($A58,'Import OffPeak'!$A$3:EA$99,126,FALSE)-VLOOKUP($A58,'Import OffPeak change'!$A$106:EA$202,126,FALSE)))</f>
        <v>0</v>
      </c>
      <c r="DW58" s="6">
        <f>IF(ISERROR(VLOOKUP($A58,'Import OffPeak'!$A$3:EB$99,127,FALSE)-VLOOKUP($A58,'Import OffPeak change'!$A$106:EB$202,127,FALSE)),0,(VLOOKUP($A58,'Import OffPeak'!$A$3:EB$99,127,FALSE)-VLOOKUP($A58,'Import OffPeak change'!$A$106:EB$202,127,FALSE)))</f>
        <v>0</v>
      </c>
      <c r="DX58" s="6">
        <f>IF(ISERROR(VLOOKUP($A58,'Import OffPeak'!$A$3:EC$99,128,FALSE)-VLOOKUP($A58,'Import OffPeak change'!$A$106:EC$202,128,FALSE)),0,(VLOOKUP($A58,'Import OffPeak'!$A$3:EC$99,128,FALSE)-VLOOKUP($A58,'Import OffPeak change'!$A$106:EC$202,128,FALSE)))</f>
        <v>0</v>
      </c>
      <c r="DY58" s="6">
        <f>IF(ISERROR(VLOOKUP($A58,'Import OffPeak'!$A$3:ED$99,129,FALSE)-VLOOKUP($A58,'Import OffPeak change'!$A$106:ED$202,129,FALSE)),0,(VLOOKUP($A58,'Import OffPeak'!$A$3:ED$99,129,FALSE)-VLOOKUP($A58,'Import OffPeak change'!$A$106:ED$202,129,FALSE)))</f>
        <v>0</v>
      </c>
      <c r="DZ58" s="6">
        <f>IF(ISERROR(VLOOKUP($A58,'Import OffPeak'!$A$3:EE$99,130,FALSE)-VLOOKUP($A58,'Import OffPeak change'!$A$106:EE$202,130,FALSE)),0,(VLOOKUP($A58,'Import OffPeak'!$A$3:EE$99,130,FALSE)-VLOOKUP($A58,'Import OffPeak change'!$A$106:EE$202,130,FALSE)))</f>
        <v>0</v>
      </c>
      <c r="EA58" s="6">
        <f>IF(ISERROR(VLOOKUP($A58,'Import OffPeak'!$A$3:EF$99,131,FALSE)-VLOOKUP($A58,'Import OffPeak change'!$A$106:EF$202,131,FALSE)),0,(VLOOKUP($A58,'Import OffPeak'!$A$3:EF$99,131,FALSE)-VLOOKUP($A58,'Import OffPeak change'!$A$106:EF$202,131,FALSE)))</f>
        <v>0</v>
      </c>
      <c r="EB58" s="6">
        <f>IF(ISERROR(VLOOKUP($A58,'Import OffPeak'!$A$3:EG$99,132,FALSE)-VLOOKUP($A58,'Import OffPeak change'!$A$106:EG$202,132,FALSE)),0,(VLOOKUP($A58,'Import OffPeak'!$A$3:EG$99,132,FALSE)-VLOOKUP($A58,'Import OffPeak change'!$A$106:EG$202,132,FALSE)))</f>
        <v>0</v>
      </c>
      <c r="EC58" s="6">
        <f>IF(ISERROR(VLOOKUP($A58,'Import OffPeak'!$A$3:EH$99,133,FALSE)-VLOOKUP($A58,'Import OffPeak change'!$A$106:EH$202,133,FALSE)),0,(VLOOKUP($A58,'Import OffPeak'!$A$3:EH$99,133,FALSE)-VLOOKUP($A58,'Import OffPeak change'!$A$106:EH$202,133,FALSE)))</f>
        <v>0</v>
      </c>
      <c r="ED58" s="6">
        <f>IF(ISERROR(VLOOKUP($A58,'Import OffPeak'!$A$3:EI$99,134,FALSE)-VLOOKUP($A58,'Import OffPeak change'!$A$106:EI$202,134,FALSE)),0,(VLOOKUP($A58,'Import OffPeak'!$A$3:EI$99,134,FALSE)-VLOOKUP($A58,'Import OffPeak change'!$A$106:EI$202,134,FALSE)))</f>
        <v>0</v>
      </c>
      <c r="EE58" s="6">
        <f>IF(ISERROR(VLOOKUP($A58,'Import OffPeak'!$A$3:EJ$99,135,FALSE)-VLOOKUP($A58,'Import OffPeak change'!$A$106:EJ$202,135,FALSE)),0,(VLOOKUP($A58,'Import OffPeak'!$A$3:EJ$99,135,FALSE)-VLOOKUP($A58,'Import OffPeak change'!$A$106:EJ$202,135,FALSE)))</f>
        <v>0</v>
      </c>
      <c r="EF58" s="6">
        <f>IF(ISERROR(VLOOKUP($A58,'Import OffPeak'!$A$3:EK$99,136,FALSE)-VLOOKUP($A58,'Import OffPeak change'!$A$106:EK$202,136,FALSE)),0,(VLOOKUP($A58,'Import OffPeak'!$A$3:EK$99,136,FALSE)-VLOOKUP($A58,'Import OffPeak change'!$A$106:EK$202,136,FALSE)))</f>
        <v>0</v>
      </c>
      <c r="EG58" s="6">
        <f>IF(ISERROR(VLOOKUP($A58,'Import OffPeak'!$A$3:EL$99,137,FALSE)-VLOOKUP($A58,'Import OffPeak change'!$A$106:EL$202,137,FALSE)),0,(VLOOKUP($A58,'Import OffPeak'!$A$3:EL$99,137,FALSE)-VLOOKUP($A58,'Import OffPeak change'!$A$106:EL$202,137,FALSE)))</f>
        <v>0</v>
      </c>
      <c r="EH58" s="6">
        <f>IF(ISERROR(VLOOKUP($A58,'Import OffPeak'!$A$3:EM$99,138,FALSE)-VLOOKUP($A58,'Import OffPeak change'!$A$106:EM$202,138,FALSE)),0,(VLOOKUP($A58,'Import OffPeak'!$A$3:EM$99,138,FALSE)-VLOOKUP($A58,'Import OffPeak change'!$A$106:EM$202,138,FALSE)))</f>
        <v>0</v>
      </c>
      <c r="EI58" s="6">
        <f>IF(ISERROR(VLOOKUP($A58,'Import OffPeak'!$A$3:EN$99,139,FALSE)-VLOOKUP($A58,'Import OffPeak change'!$A$106:EN$202,139,FALSE)),0,(VLOOKUP($A58,'Import OffPeak'!$A$3:EN$99,139,FALSE)-VLOOKUP($A58,'Import OffPeak change'!$A$106:EN$202,139,FALSE)))</f>
        <v>0</v>
      </c>
      <c r="EJ58" s="6">
        <f>IF(ISERROR(VLOOKUP($A58,'Import OffPeak'!$A$3:EO$99,140,FALSE)-VLOOKUP($A58,'Import OffPeak change'!$A$106:EO$202,140,FALSE)),0,(VLOOKUP($A58,'Import OffPeak'!$A$3:EO$99,140,FALSE)-VLOOKUP($A58,'Import OffPeak change'!$A$106:EO$202,140,FALSE)))</f>
        <v>0</v>
      </c>
      <c r="EK58" s="6">
        <f>IF(ISERROR(VLOOKUP($A58,'Import OffPeak'!$A$3:EP$99,141,FALSE)-VLOOKUP($A58,'Import OffPeak change'!$A$106:EP$202,141,FALSE)),0,(VLOOKUP($A58,'Import OffPeak'!$A$3:EP$99,141,FALSE)-VLOOKUP($A58,'Import OffPeak change'!$A$106:EP$202,141,FALSE)))</f>
        <v>0</v>
      </c>
      <c r="EL58" s="6">
        <f>IF(ISERROR(VLOOKUP($A58,'Import OffPeak'!$A$3:EQ$99,142,FALSE)-VLOOKUP($A58,'Import OffPeak change'!$A$106:EQ$202,142,FALSE)),0,(VLOOKUP($A58,'Import OffPeak'!$A$3:EQ$99,142,FALSE)-VLOOKUP($A58,'Import OffPeak change'!$A$106:EQ$202,142,FALSE)))</f>
        <v>0</v>
      </c>
      <c r="EM58" s="6">
        <f>IF(ISERROR(VLOOKUP($A58,'Import OffPeak'!$A$3:ER$99,143,FALSE)-VLOOKUP($A58,'Import OffPeak change'!$A$106:ER$202,143,FALSE)),0,(VLOOKUP($A58,'Import OffPeak'!$A$3:ER$99,143,FALSE)-VLOOKUP($A58,'Import OffPeak change'!$A$106:ER$202,143,FALSE)))</f>
        <v>0</v>
      </c>
      <c r="EN58" s="6">
        <f>IF(ISERROR(VLOOKUP($A58,'Import OffPeak'!$A$3:ES$99,144,FALSE)-VLOOKUP($A58,'Import OffPeak change'!$A$106:ES$202,144,FALSE)),0,(VLOOKUP($A58,'Import OffPeak'!$A$3:ES$99,144,FALSE)-VLOOKUP($A58,'Import OffPeak change'!$A$106:ES$202,144,FALSE)))</f>
        <v>0</v>
      </c>
      <c r="EO58" s="6">
        <f>IF(ISERROR(VLOOKUP($A58,'Import OffPeak'!$A$3:ET$99,145,FALSE)-VLOOKUP($A58,'Import OffPeak change'!$A$106:ET$202,145,FALSE)),0,(VLOOKUP($A58,'Import OffPeak'!$A$3:ET$99,145,FALSE)-VLOOKUP($A58,'Import OffPeak change'!$A$106:ET$202,145,FALSE)))</f>
        <v>0</v>
      </c>
      <c r="EP58" s="6">
        <f>IF(ISERROR(VLOOKUP($A58,'Import OffPeak'!$A$3:EU$99,146,FALSE)-VLOOKUP($A58,'Import OffPeak change'!$A$106:EU$202,146,FALSE)),0,(VLOOKUP($A58,'Import OffPeak'!$A$3:EU$99,146,FALSE)-VLOOKUP($A58,'Import OffPeak change'!$A$106:EU$202,146,FALSE)))</f>
        <v>0</v>
      </c>
      <c r="EQ58" s="6">
        <f>IF(ISERROR(VLOOKUP($A58,'Import OffPeak'!$A$3:EV$99,147,FALSE)-VLOOKUP($A58,'Import OffPeak change'!$A$106:EV$202,147,FALSE)),0,(VLOOKUP($A58,'Import OffPeak'!$A$3:EV$99,147,FALSE)-VLOOKUP($A58,'Import OffPeak change'!$A$106:EV$202,147,FALSE)))</f>
        <v>0</v>
      </c>
      <c r="ER58" s="6">
        <f>IF(ISERROR(VLOOKUP($A58,'Import OffPeak'!$A$3:EW$99,148,FALSE)-VLOOKUP($A58,'Import OffPeak change'!$A$106:EW$202,148,FALSE)),0,(VLOOKUP($A58,'Import OffPeak'!$A$3:EW$99,148,FALSE)-VLOOKUP($A58,'Import OffPeak change'!$A$106:EW$202,148,FALSE)))</f>
        <v>0</v>
      </c>
      <c r="ES58" s="6">
        <f>IF(ISERROR(VLOOKUP($A58,'Import OffPeak'!$A$3:EX$99,149,FALSE)-VLOOKUP($A58,'Import OffPeak change'!$A$106:EX$202,149,FALSE)),0,(VLOOKUP($A58,'Import OffPeak'!$A$3:EX$99,149,FALSE)-VLOOKUP($A58,'Import OffPeak change'!$A$106:EX$202,149,FALSE)))</f>
        <v>0</v>
      </c>
      <c r="ET58" s="6">
        <f>IF(ISERROR(VLOOKUP($A58,'Import OffPeak'!$A$3:EY$99,150,FALSE)-VLOOKUP($A58,'Import OffPeak change'!$A$106:EY$202,150,FALSE)),0,(VLOOKUP($A58,'Import OffPeak'!$A$3:EY$99,150,FALSE)-VLOOKUP($A58,'Import OffPeak change'!$A$106:EY$202,150,FALSE)))</f>
        <v>0</v>
      </c>
      <c r="EU58" s="6">
        <f>IF(ISERROR(VLOOKUP($A58,'Import OffPeak'!$A$3:EZ$99,151,FALSE)-VLOOKUP($A58,'Import OffPeak change'!$A$106:EZ$202,151,FALSE)),0,(VLOOKUP($A58,'Import OffPeak'!$A$3:EZ$99,151,FALSE)-VLOOKUP($A58,'Import OffPeak change'!$A$106:EZ$202,151,FALSE)))</f>
        <v>0</v>
      </c>
      <c r="EV58" s="6">
        <f>IF(ISERROR(VLOOKUP($A58,'Import OffPeak'!$A$3:FA$99,152,FALSE)-VLOOKUP($A58,'Import OffPeak change'!$A$106:FA$202,152,FALSE)),0,(VLOOKUP($A58,'Import OffPeak'!$A$3:FA$99,152,FALSE)-VLOOKUP($A58,'Import OffPeak change'!$A$106:FA$202,152,FALSE)))</f>
        <v>0</v>
      </c>
      <c r="EW58" s="6">
        <f>IF(ISERROR(VLOOKUP($A58,'Import OffPeak'!$A$3:FB$99,153,FALSE)-VLOOKUP($A58,'Import OffPeak change'!$A$106:FB$202,153,FALSE)),0,(VLOOKUP($A58,'Import OffPeak'!$A$3:FB$99,153,FALSE)-VLOOKUP($A58,'Import OffPeak change'!$A$106:FB$202,153,FALSE)))</f>
        <v>0</v>
      </c>
      <c r="EX58" s="6">
        <f>IF(ISERROR(VLOOKUP($A58,'Import OffPeak'!$A$3:FC$99,154,FALSE)-VLOOKUP($A58,'Import OffPeak change'!$A$106:FC$202,154,FALSE)),0,(VLOOKUP($A58,'Import OffPeak'!$A$3:FC$99,154,FALSE)-VLOOKUP($A58,'Import OffPeak change'!$A$106:FC$202,154,FALSE)))</f>
        <v>0</v>
      </c>
      <c r="EY58" s="6">
        <f>IF(ISERROR(VLOOKUP($A58,'Import OffPeak'!$A$3:FD$99,155,FALSE)-VLOOKUP($A58,'Import OffPeak change'!$A$106:FD$202,155,FALSE)),0,(VLOOKUP($A58,'Import OffPeak'!$A$3:FD$99,155,FALSE)-VLOOKUP($A58,'Import OffPeak change'!$A$106:FD$202,155,FALSE)))</f>
        <v>0</v>
      </c>
      <c r="EZ58" s="6">
        <f>IF(ISERROR(VLOOKUP($A58,'Import OffPeak'!$A$3:FE$99,156,FALSE)-VLOOKUP($A58,'Import OffPeak change'!$A$106:FE$202,156,FALSE)),0,(VLOOKUP($A58,'Import OffPeak'!$A$3:FE$99,156,FALSE)-VLOOKUP($A58,'Import OffPeak change'!$A$106:FE$202,156,FALSE)))</f>
        <v>0</v>
      </c>
      <c r="FA58" s="6">
        <f>IF(ISERROR(VLOOKUP($A58,'Import OffPeak'!$A$3:FF$99,157,FALSE)-VLOOKUP($A58,'Import OffPeak change'!$A$106:FF$202,157,FALSE)),0,(VLOOKUP($A58,'Import OffPeak'!$A$3:FF$99,157,FALSE)-VLOOKUP($A58,'Import OffPeak change'!$A$106:FF$202,157,FALSE)))</f>
        <v>0</v>
      </c>
      <c r="FB58" s="6">
        <f>IF(ISERROR(VLOOKUP($A58,'Import OffPeak'!$A$3:FG$99,158,FALSE)-VLOOKUP($A58,'Import OffPeak change'!$A$106:FG$202,158,FALSE)),0,(VLOOKUP($A58,'Import OffPeak'!$A$3:FG$99,158,FALSE)-VLOOKUP($A58,'Import OffPeak change'!$A$106:FG$202,158,FALSE)))</f>
        <v>0</v>
      </c>
      <c r="FC58" s="6">
        <f>IF(ISERROR(VLOOKUP($A58,'Import OffPeak'!$A$3:FH$99,159,FALSE)-VLOOKUP($A58,'Import OffPeak change'!$A$106:FH$202,159,FALSE)),0,(VLOOKUP($A58,'Import OffPeak'!$A$3:FH$99,159,FALSE)-VLOOKUP($A58,'Import OffPeak change'!$A$106:FH$202,159,FALSE)))</f>
        <v>0</v>
      </c>
      <c r="FD58" s="6">
        <f>IF(ISERROR(VLOOKUP($A58,'Import OffPeak'!$A$3:FI$99,160,FALSE)-VLOOKUP($A58,'Import OffPeak change'!$A$106:FI$202,160,FALSE)),0,(VLOOKUP($A58,'Import OffPeak'!$A$3:FI$99,160,FALSE)-VLOOKUP($A58,'Import OffPeak change'!$A$106:FI$202,160,FALSE)))</f>
        <v>0</v>
      </c>
      <c r="FE58" s="6">
        <f>IF(ISERROR(VLOOKUP($A58,'Import OffPeak'!$A$3:FJ$99,161,FALSE)-VLOOKUP($A58,'Import OffPeak change'!$A$106:FJ$202,161,FALSE)),0,(VLOOKUP($A58,'Import OffPeak'!$A$3:FJ$99,161,FALSE)-VLOOKUP($A58,'Import OffPeak change'!$A$106:FJ$202,161,FALSE)))</f>
        <v>0</v>
      </c>
      <c r="FF58" s="6">
        <f>IF(ISERROR(VLOOKUP($A58,'Import OffPeak'!$A$3:FK$99,162,FALSE)-VLOOKUP($A58,'Import OffPeak change'!$A$106:FK$202,162,FALSE)),0,(VLOOKUP($A58,'Import OffPeak'!$A$3:FK$99,162,FALSE)-VLOOKUP($A58,'Import OffPeak change'!$A$106:FK$202,162,FALSE)))</f>
        <v>0</v>
      </c>
      <c r="FG58" s="6">
        <f>IF(ISERROR(VLOOKUP($A58,'Import OffPeak'!$A$3:FL$99,163,FALSE)-VLOOKUP($A58,'Import OffPeak change'!$A$106:FL$202,163,FALSE)),0,(VLOOKUP($A58,'Import OffPeak'!$A$3:FL$99,163,FALSE)-VLOOKUP($A58,'Import OffPeak change'!$A$106:FL$202,163,FALSE)))</f>
        <v>0</v>
      </c>
      <c r="FH58" s="6">
        <f>IF(ISERROR(VLOOKUP($A58,'Import OffPeak'!$A$3:FM$99,164,FALSE)-VLOOKUP($A58,'Import OffPeak change'!$A$106:FM$202,164,FALSE)),0,(VLOOKUP($A58,'Import OffPeak'!$A$3:FM$99,164,FALSE)-VLOOKUP($A58,'Import OffPeak change'!$A$106:FM$202,164,FALSE)))</f>
        <v>0</v>
      </c>
      <c r="FI58" s="6">
        <f>IF(ISERROR(VLOOKUP($A58,'Import OffPeak'!$A$3:FN$99,165,FALSE)-VLOOKUP($A58,'Import OffPeak change'!$A$106:FN$202,165,FALSE)),0,(VLOOKUP($A58,'Import OffPeak'!$A$3:FN$99,165,FALSE)-VLOOKUP($A58,'Import OffPeak change'!$A$106:FN$202,165,FALSE)))</f>
        <v>0</v>
      </c>
      <c r="FJ58" s="6">
        <f>IF(ISERROR(VLOOKUP($A58,'Import OffPeak'!$A$3:FO$99,166,FALSE)-VLOOKUP($A58,'Import OffPeak change'!$A$106:FO$202,166,FALSE)),0,(VLOOKUP($A58,'Import OffPeak'!$A$3:FO$99,166,FALSE)-VLOOKUP($A58,'Import OffPeak change'!$A$106:FO$202,166,FALSE)))</f>
        <v>0</v>
      </c>
      <c r="FK58" s="6">
        <f>IF(ISERROR(VLOOKUP($A58,'Import OffPeak'!$A$3:FP$99,167,FALSE)-VLOOKUP($A58,'Import OffPeak change'!$A$106:FP$202,167,FALSE)),0,(VLOOKUP($A58,'Import OffPeak'!$A$3:FP$99,167,FALSE)-VLOOKUP($A58,'Import OffPeak change'!$A$106:FP$202,167,FALSE)))</f>
        <v>0</v>
      </c>
      <c r="FL58" s="6">
        <f>IF(ISERROR(VLOOKUP($A58,'Import OffPeak'!$A$3:FQ$99,168,FALSE)-VLOOKUP($A58,'Import OffPeak change'!$A$106:FQ$202,168,FALSE)),0,(VLOOKUP($A58,'Import OffPeak'!$A$3:FQ$99,168,FALSE)-VLOOKUP($A58,'Import OffPeak change'!$A$106:FQ$202,168,FALSE)))</f>
        <v>0</v>
      </c>
      <c r="FM58" s="6">
        <f>IF(ISERROR(VLOOKUP($A58,'Import OffPeak'!$A$3:FR$99,169,FALSE)-VLOOKUP($A58,'Import OffPeak change'!$A$106:FR$202,169,FALSE)),0,(VLOOKUP($A58,'Import OffPeak'!$A$3:FR$99,169,FALSE)-VLOOKUP($A58,'Import OffPeak change'!$A$106:FR$202,169,FALSE)))</f>
        <v>0</v>
      </c>
      <c r="FN58" s="6">
        <f>IF(ISERROR(VLOOKUP($A58,'Import OffPeak'!$A$3:FS$99,170,FALSE)-VLOOKUP($A58,'Import OffPeak change'!$A$106:FS$202,170,FALSE)),0,(VLOOKUP($A58,'Import OffPeak'!$A$3:FS$99,170,FALSE)-VLOOKUP($A58,'Import OffPeak change'!$A$106:FS$202,170,FALSE)))</f>
        <v>0</v>
      </c>
      <c r="FO58" s="6">
        <f>IF(ISERROR(VLOOKUP($A58,'Import OffPeak'!$A$3:FT$99,171,FALSE)-VLOOKUP($A58,'Import OffPeak change'!$A$106:FT$202,171,FALSE)),0,(VLOOKUP($A58,'Import OffPeak'!$A$3:FT$99,171,FALSE)-VLOOKUP($A58,'Import OffPeak change'!$A$106:FT$202,171,FALSE)))</f>
        <v>0</v>
      </c>
      <c r="FP58" s="6">
        <f>IF(ISERROR(VLOOKUP($A58,'Import OffPeak'!$A$3:FU$99,172,FALSE)-VLOOKUP($A58,'Import OffPeak change'!$A$106:FU$202,172,FALSE)),0,(VLOOKUP($A58,'Import OffPeak'!$A$3:FU$99,172,FALSE)-VLOOKUP($A58,'Import OffPeak change'!$A$106:FU$202,172,FALSE)))</f>
        <v>0</v>
      </c>
      <c r="FQ58" s="6">
        <f>IF(ISERROR(VLOOKUP($A58,'Import OffPeak'!$A$3:FV$99,173,FALSE)-VLOOKUP($A58,'Import OffPeak change'!$A$106:FV$202,173,FALSE)),0,(VLOOKUP($A58,'Import OffPeak'!$A$3:FV$99,173,FALSE)-VLOOKUP($A58,'Import OffPeak change'!$A$106:FV$202,173,FALSE)))</f>
        <v>0</v>
      </c>
      <c r="FR58" s="6">
        <f>IF(ISERROR(VLOOKUP($A58,'Import OffPeak'!$A$3:FW$99,174,FALSE)-VLOOKUP($A58,'Import OffPeak change'!$A$106:FW$202,174,FALSE)),0,(VLOOKUP($A58,'Import OffPeak'!$A$3:FW$99,174,FALSE)-VLOOKUP($A58,'Import OffPeak change'!$A$106:FW$202,174,FALSE)))</f>
        <v>0</v>
      </c>
      <c r="FS58" s="6">
        <f>IF(ISERROR(VLOOKUP($A58,'Import OffPeak'!$A$3:FX$99,175,FALSE)-VLOOKUP($A58,'Import OffPeak change'!$A$106:FX$202,175,FALSE)),0,(VLOOKUP($A58,'Import OffPeak'!$A$3:FX$99,175,FALSE)-VLOOKUP($A58,'Import OffPeak change'!$A$106:FX$202,175,FALSE)))</f>
        <v>0</v>
      </c>
      <c r="FT58" s="6">
        <f>IF(ISERROR(VLOOKUP($A58,'Import OffPeak'!$A$3:FY$99,176,FALSE)-VLOOKUP($A58,'Import OffPeak change'!$A$106:FY$202,176,FALSE)),0,(VLOOKUP($A58,'Import OffPeak'!$A$3:FY$99,176,FALSE)-VLOOKUP($A58,'Import OffPeak change'!$A$106:FY$202,176,FALSE)))</f>
        <v>0</v>
      </c>
      <c r="FU58" s="6">
        <f>IF(ISERROR(VLOOKUP($A58,'Import OffPeak'!$A$3:FZ$99,177,FALSE)-VLOOKUP($A58,'Import OffPeak change'!$A$106:FZ$202,177,FALSE)),0,(VLOOKUP($A58,'Import OffPeak'!$A$3:FZ$99,177,FALSE)-VLOOKUP($A58,'Import OffPeak change'!$A$106:FZ$202,177,FALSE)))</f>
        <v>0</v>
      </c>
      <c r="FV58" s="6">
        <f>IF(ISERROR(VLOOKUP($A58,'Import OffPeak'!$A$3:GA$99,178,FALSE)-VLOOKUP($A58,'Import OffPeak change'!$A$106:GA$202,178,FALSE)),0,(VLOOKUP($A58,'Import OffPeak'!$A$3:GA$99,178,FALSE)-VLOOKUP($A58,'Import OffPeak change'!$A$106:GA$202,178,FALSE)))</f>
        <v>0</v>
      </c>
      <c r="FW58" s="6">
        <f>IF(ISERROR(VLOOKUP($A58,'Import OffPeak'!$A$3:GB$99,179,FALSE)-VLOOKUP($A58,'Import OffPeak change'!$A$106:GB$202,179,FALSE)),0,(VLOOKUP($A58,'Import OffPeak'!$A$3:GB$99,179,FALSE)-VLOOKUP($A58,'Import OffPeak change'!$A$106:GB$202,179,FALSE)))</f>
        <v>0</v>
      </c>
      <c r="FX58" s="6">
        <f>IF(ISERROR(VLOOKUP($A58,'Import OffPeak'!$A$3:GC$99,180,FALSE)-VLOOKUP($A58,'Import OffPeak change'!$A$106:GC$202,180,FALSE)),0,(VLOOKUP($A58,'Import OffPeak'!$A$3:GC$99,180,FALSE)-VLOOKUP($A58,'Import OffPeak change'!$A$106:GC$202,180,FALSE)))</f>
        <v>0</v>
      </c>
      <c r="FY58" s="6">
        <f>IF(ISERROR(VLOOKUP($A58,'Import OffPeak'!$A$3:GD$99,181,FALSE)-VLOOKUP($A58,'Import OffPeak change'!$A$106:GD$202,181,FALSE)),0,(VLOOKUP($A58,'Import OffPeak'!$A$3:GD$99,181,FALSE)-VLOOKUP($A58,'Import OffPeak change'!$A$106:GD$202,181,FALSE)))</f>
        <v>0</v>
      </c>
      <c r="FZ58" s="6">
        <f>IF(ISERROR(VLOOKUP($A58,'Import OffPeak'!$A$3:GE$99,182,FALSE)-VLOOKUP($A58,'Import OffPeak change'!$A$106:GE$202,182,FALSE)),0,(VLOOKUP($A58,'Import OffPeak'!$A$3:GE$99,182,FALSE)-VLOOKUP($A58,'Import OffPeak change'!$A$106:GE$202,182,FALSE)))</f>
        <v>0</v>
      </c>
      <c r="GA58" s="6">
        <f>IF(ISERROR(VLOOKUP($A58,'Import OffPeak'!$A$3:GF$99,183,FALSE)-VLOOKUP($A58,'Import OffPeak change'!$A$106:GF$202,183,FALSE)),0,(VLOOKUP($A58,'Import OffPeak'!$A$3:GF$99,183,FALSE)-VLOOKUP($A58,'Import OffPeak change'!$A$106:GF$202,183,FALSE)))</f>
        <v>0</v>
      </c>
      <c r="GB58" s="6">
        <f>IF(ISERROR(VLOOKUP($A58,'Import OffPeak'!$A$3:GG$99,184,FALSE)-VLOOKUP($A58,'Import OffPeak change'!$A$106:GG$202,184,FALSE)),0,(VLOOKUP($A58,'Import OffPeak'!$A$3:GG$99,184,FALSE)-VLOOKUP($A58,'Import OffPeak change'!$A$106:GG$202,184,FALSE)))</f>
        <v>0</v>
      </c>
      <c r="GC58" s="6">
        <f>IF(ISERROR(VLOOKUP($A58,'Import OffPeak'!$A$3:GH$99,185,FALSE)-VLOOKUP($A58,'Import OffPeak change'!$A$106:GH$202,185,FALSE)),0,(VLOOKUP($A58,'Import OffPeak'!$A$3:GH$99,185,FALSE)-VLOOKUP($A58,'Import OffPeak change'!$A$106:GH$202,185,FALSE)))</f>
        <v>0</v>
      </c>
      <c r="GD58" s="6">
        <f>IF(ISERROR(VLOOKUP($A58,'Import OffPeak'!$A$3:GI$99,186,FALSE)-VLOOKUP($A58,'Import OffPeak change'!$A$106:GI$202,186,FALSE)),0,(VLOOKUP($A58,'Import OffPeak'!$A$3:GI$99,186,FALSE)-VLOOKUP($A58,'Import OffPeak change'!$A$106:GI$202,186,FALSE)))</f>
        <v>0</v>
      </c>
      <c r="GE58" s="6">
        <f>IF(ISERROR(VLOOKUP($A58,'Import OffPeak'!$A$3:GJ$99,187,FALSE)-VLOOKUP($A58,'Import OffPeak change'!$A$106:GJ$202,187,FALSE)),0,(VLOOKUP($A58,'Import OffPeak'!$A$3:GJ$99,187,FALSE)-VLOOKUP($A58,'Import OffPeak change'!$A$106:GJ$202,187,FALSE)))</f>
        <v>0</v>
      </c>
      <c r="GF58" s="6">
        <f>IF(ISERROR(VLOOKUP($A58,'Import OffPeak'!$A$3:GK$99,188,FALSE)-VLOOKUP($A58,'Import OffPeak change'!$A$106:GK$202,188,FALSE)),0,(VLOOKUP($A58,'Import OffPeak'!$A$3:GK$99,188,FALSE)-VLOOKUP($A58,'Import OffPeak change'!$A$106:GK$202,188,FALSE)))</f>
        <v>0</v>
      </c>
      <c r="GG58" s="6">
        <f>IF(ISERROR(VLOOKUP($A58,'Import OffPeak'!$A$3:GL$99,189,FALSE)-VLOOKUP($A58,'Import OffPeak change'!$A$106:GL$202,189,FALSE)),0,(VLOOKUP($A58,'Import OffPeak'!$A$3:GL$99,189,FALSE)-VLOOKUP($A58,'Import OffPeak change'!$A$106:GL$202,189,FALSE)))</f>
        <v>0</v>
      </c>
      <c r="GH58" s="6">
        <f>IF(ISERROR(VLOOKUP($A58,'Import OffPeak'!$A$3:GM$99,190,FALSE)-VLOOKUP($A58,'Import OffPeak change'!$A$106:GM$202,190,FALSE)),0,(VLOOKUP($A58,'Import OffPeak'!$A$3:GM$99,190,FALSE)-VLOOKUP($A58,'Import OffPeak change'!$A$106:GM$202,190,FALSE)))</f>
        <v>0</v>
      </c>
      <c r="GI58" s="6">
        <f>IF(ISERROR(VLOOKUP($A58,'Import OffPeak'!$A$3:GN$99,191,FALSE)-VLOOKUP($A58,'Import OffPeak change'!$A$106:GN$202,191,FALSE)),0,(VLOOKUP($A58,'Import OffPeak'!$A$3:GN$99,191,FALSE)-VLOOKUP($A58,'Import OffPeak change'!$A$106:GN$202,191,FALSE)))</f>
        <v>0</v>
      </c>
      <c r="GJ58" s="6">
        <f>IF(ISERROR(VLOOKUP($A58,'Import OffPeak'!$A$3:GO$99,192,FALSE)-VLOOKUP($A58,'Import OffPeak change'!$A$106:GO$202,192,FALSE)),0,(VLOOKUP($A58,'Import OffPeak'!$A$3:GO$99,192,FALSE)-VLOOKUP($A58,'Import OffPeak change'!$A$106:GO$202,192,FALSE)))</f>
        <v>0</v>
      </c>
      <c r="GK58" s="6">
        <f>IF(ISERROR(VLOOKUP($A58,'Import OffPeak'!$A$3:GP$99,193,FALSE)-VLOOKUP($A58,'Import OffPeak change'!$A$106:GP$202,193,FALSE)),0,(VLOOKUP($A58,'Import OffPeak'!$A$3:GP$99,193,FALSE)-VLOOKUP($A58,'Import OffPeak change'!$A$106:GP$202,193,FALSE)))</f>
        <v>0</v>
      </c>
      <c r="GL58" s="6">
        <f>IF(ISERROR(VLOOKUP($A58,'Import OffPeak'!$A$3:GQ$99,194,FALSE)-VLOOKUP($A58,'Import OffPeak change'!$A$106:GQ$202,194,FALSE)),0,(VLOOKUP($A58,'Import OffPeak'!$A$3:GQ$99,194,FALSE)-VLOOKUP($A58,'Import OffPeak change'!$A$106:GQ$202,194,FALSE)))</f>
        <v>0</v>
      </c>
      <c r="GM58" s="6">
        <f>IF(ISERROR(VLOOKUP($A58,'Import OffPeak'!$A$3:GR$99,195,FALSE)-VLOOKUP($A58,'Import OffPeak change'!$A$106:GR$202,195,FALSE)),0,(VLOOKUP($A58,'Import OffPeak'!$A$3:GR$99,195,FALSE)-VLOOKUP($A58,'Import OffPeak change'!$A$106:GR$202,195,FALSE)))</f>
        <v>0</v>
      </c>
      <c r="GN58" s="6">
        <f>IF(ISERROR(VLOOKUP($A58,'Import OffPeak'!$A$3:GS$99,196,FALSE)-VLOOKUP($A58,'Import OffPeak change'!$A$106:GS$202,196,FALSE)),0,(VLOOKUP($A58,'Import OffPeak'!$A$3:GS$99,196,FALSE)-VLOOKUP($A58,'Import OffPeak change'!$A$106:GS$202,196,FALSE)))</f>
        <v>0</v>
      </c>
      <c r="GO58" s="6">
        <f>IF(ISERROR(VLOOKUP($A58,'Import OffPeak'!$A$3:GT$99,197,FALSE)-VLOOKUP($A58,'Import OffPeak change'!$A$106:GT$202,197,FALSE)),0,(VLOOKUP($A58,'Import OffPeak'!$A$3:GT$99,197,FALSE)-VLOOKUP($A58,'Import OffPeak change'!$A$106:GT$202,197,FALSE)))</f>
        <v>0</v>
      </c>
      <c r="GP58" s="6">
        <f>IF(ISERROR(VLOOKUP($A58,'Import OffPeak'!$A$3:GU$99,198,FALSE)-VLOOKUP($A58,'Import OffPeak change'!$A$106:GU$202,198,FALSE)),0,(VLOOKUP($A58,'Import OffPeak'!$A$3:GU$99,198,FALSE)-VLOOKUP($A58,'Import OffPeak change'!$A$106:GU$202,198,FALSE)))</f>
        <v>0</v>
      </c>
      <c r="GQ58" s="6">
        <f>IF(ISERROR(VLOOKUP($A58,'Import OffPeak'!$A$3:GV$99,199,FALSE)-VLOOKUP($A58,'Import OffPeak change'!$A$106:GV$202,199,FALSE)),0,(VLOOKUP($A58,'Import OffPeak'!$A$3:GV$99,199,FALSE)-VLOOKUP($A58,'Import OffPeak change'!$A$106:GV$202,199,FALSE)))</f>
        <v>0</v>
      </c>
      <c r="GR58" s="6">
        <f>IF(ISERROR(VLOOKUP($A58,'Import OffPeak'!$A$3:GW$99,200,FALSE)-VLOOKUP($A58,'Import OffPeak change'!$A$106:GW$202,200,FALSE)),0,(VLOOKUP($A58,'Import OffPeak'!$A$3:GW$99,200,FALSE)-VLOOKUP($A58,'Import OffPeak change'!$A$106:GW$202,200,FALSE)))</f>
        <v>0</v>
      </c>
      <c r="GS58" s="6">
        <f>IF(ISERROR(VLOOKUP($A58,'Import OffPeak'!$A$3:GX$99,201,FALSE)-VLOOKUP($A58,'Import OffPeak change'!$A$106:GX$202,201,FALSE)),0,(VLOOKUP($A58,'Import OffPeak'!$A$3:GX$99,201,FALSE)-VLOOKUP($A58,'Import OffPeak change'!$A$106:GX$202,201,FALSE)))</f>
        <v>0</v>
      </c>
      <c r="GT58" s="6">
        <f>IF(ISERROR(VLOOKUP($A58,'Import OffPeak'!$A$3:GY$99,202,FALSE)-VLOOKUP($A58,'Import OffPeak change'!$A$106:GY$202,202,FALSE)),0,(VLOOKUP($A58,'Import OffPeak'!$A$3:GY$99,202,FALSE)-VLOOKUP($A58,'Import OffPeak change'!$A$106:GY$202,202,FALSE)))</f>
        <v>0</v>
      </c>
      <c r="GU58" s="6">
        <f>IF(ISERROR(VLOOKUP($A58,'Import OffPeak'!$A$3:GZ$99,203,FALSE)-VLOOKUP($A58,'Import OffPeak change'!$A$106:GZ$202,203,FALSE)),0,(VLOOKUP($A58,'Import OffPeak'!$A$3:GZ$99,203,FALSE)-VLOOKUP($A58,'Import OffPeak change'!$A$106:GZ$202,203,FALSE)))</f>
        <v>0</v>
      </c>
      <c r="GV58" s="6">
        <f>IF(ISERROR(VLOOKUP($A58,'Import OffPeak'!$A$3:HA$99,204,FALSE)-VLOOKUP($A58,'Import OffPeak change'!$A$106:HA$202,204,FALSE)),0,(VLOOKUP($A58,'Import OffPeak'!$A$3:HA$99,204,FALSE)-VLOOKUP($A58,'Import OffPeak change'!$A$106:HA$202,204,FALSE)))</f>
        <v>0</v>
      </c>
      <c r="GW58" s="6">
        <f>IF(ISERROR(VLOOKUP($A58,'Import OffPeak'!$A$3:HB$99,205,FALSE)-VLOOKUP($A58,'Import OffPeak change'!$A$106:HB$202,205,FALSE)),0,(VLOOKUP($A58,'Import OffPeak'!$A$3:HB$99,205,FALSE)-VLOOKUP($A58,'Import OffPeak change'!$A$106:HB$202,205,FALSE)))</f>
        <v>0</v>
      </c>
      <c r="GX58" s="6">
        <f>IF(ISERROR(VLOOKUP($A58,'Import OffPeak'!$A$3:HC$99,206,FALSE)-VLOOKUP($A58,'Import OffPeak change'!$A$106:HC$202,206,FALSE)),0,(VLOOKUP($A58,'Import OffPeak'!$A$3:HC$99,206,FALSE)-VLOOKUP($A58,'Import OffPeak change'!$A$106:HC$202,206,FALSE)))</f>
        <v>0</v>
      </c>
      <c r="GY58" s="6">
        <f>IF(ISERROR(VLOOKUP($A58,'Import OffPeak'!$A$3:HD$99,207,FALSE)-VLOOKUP($A58,'Import OffPeak change'!$A$106:HD$202,207,FALSE)),0,(VLOOKUP($A58,'Import OffPeak'!$A$3:HD$99,207,FALSE)-VLOOKUP($A58,'Import OffPeak change'!$A$106:HD$202,207,FALSE)))</f>
        <v>0</v>
      </c>
      <c r="GZ58" s="6">
        <f>IF(ISERROR(VLOOKUP($A58,'Import OffPeak'!$A$3:HE$99,208,FALSE)-VLOOKUP($A58,'Import OffPeak change'!$A$106:HE$202,208,FALSE)),0,(VLOOKUP($A58,'Import OffPeak'!$A$3:HE$99,208,FALSE)-VLOOKUP($A58,'Import OffPeak change'!$A$106:HE$202,208,FALSE)))</f>
        <v>0</v>
      </c>
      <c r="HA58" s="6">
        <f>IF(ISERROR(VLOOKUP($A58,'Import OffPeak'!$A$3:HF$99,209,FALSE)-VLOOKUP($A58,'Import OffPeak change'!$A$106:HF$202,209,FALSE)),0,(VLOOKUP($A58,'Import OffPeak'!$A$3:HF$99,209,FALSE)-VLOOKUP($A58,'Import OffPeak change'!$A$106:HF$202,209,FALSE)))</f>
        <v>0</v>
      </c>
      <c r="HB58" s="6">
        <f>IF(ISERROR(VLOOKUP($A58,'Import OffPeak'!$A$3:HG$99,210,FALSE)-VLOOKUP($A58,'Import OffPeak change'!$A$106:HG$202,210,FALSE)),0,(VLOOKUP($A58,'Import OffPeak'!$A$3:HG$99,210,FALSE)-VLOOKUP($A58,'Import OffPeak change'!$A$106:HG$202,210,FALSE)))</f>
        <v>0</v>
      </c>
      <c r="HC58" s="6">
        <f>IF(ISERROR(VLOOKUP($A58,'Import OffPeak'!$A$3:HH$99,211,FALSE)-VLOOKUP($A58,'Import OffPeak change'!$A$106:HH$202,211,FALSE)),0,(VLOOKUP($A58,'Import OffPeak'!$A$3:HH$99,211,FALSE)-VLOOKUP($A58,'Import OffPeak change'!$A$106:HH$202,211,FALSE)))</f>
        <v>0</v>
      </c>
      <c r="HD58" s="6">
        <f>IF(ISERROR(VLOOKUP($A58,'Import OffPeak'!$A$3:HI$99,212,FALSE)-VLOOKUP($A58,'Import OffPeak change'!$A$106:HI$202,212,FALSE)),0,(VLOOKUP($A58,'Import OffPeak'!$A$3:HI$99,212,FALSE)-VLOOKUP($A58,'Import OffPeak change'!$A$106:HI$202,212,FALSE)))</f>
        <v>0</v>
      </c>
      <c r="HE58" s="6">
        <f>IF(ISERROR(VLOOKUP($A58,'Import OffPeak'!$A$3:HJ$99,213,FALSE)-VLOOKUP($A58,'Import OffPeak change'!$A$106:HJ$202,213,FALSE)),0,(VLOOKUP($A58,'Import OffPeak'!$A$3:HJ$99,213,FALSE)-VLOOKUP($A58,'Import OffPeak change'!$A$106:HJ$202,213,FALSE)))</f>
        <v>0</v>
      </c>
      <c r="HF58" s="6">
        <f>IF(ISERROR(VLOOKUP($A58,'Import OffPeak'!$A$3:HK$99,214,FALSE)-VLOOKUP($A58,'Import OffPeak change'!$A$106:HK$202,214,FALSE)),0,(VLOOKUP($A58,'Import OffPeak'!$A$3:HK$99,214,FALSE)-VLOOKUP($A58,'Import OffPeak change'!$A$106:HK$202,214,FALSE)))</f>
        <v>0</v>
      </c>
      <c r="HG58" s="6">
        <f>IF(ISERROR(VLOOKUP($A58,'Import OffPeak'!$A$3:HL$99,215,FALSE)-VLOOKUP($A58,'Import OffPeak change'!$A$106:HL$202,215,FALSE)),0,(VLOOKUP($A58,'Import OffPeak'!$A$3:HL$99,215,FALSE)-VLOOKUP($A58,'Import OffPeak change'!$A$106:HL$202,215,FALSE)))</f>
        <v>0</v>
      </c>
      <c r="HH58" s="6">
        <f>IF(ISERROR(VLOOKUP($A58,'Import OffPeak'!$A$3:HM$99,216,FALSE)-VLOOKUP($A58,'Import OffPeak change'!$A$106:HM$202,216,FALSE)),0,(VLOOKUP($A58,'Import OffPeak'!$A$3:HM$99,216,FALSE)-VLOOKUP($A58,'Import OffPeak change'!$A$106:HM$202,216,FALSE)))</f>
        <v>0</v>
      </c>
      <c r="HI58" s="6">
        <f>IF(ISERROR(VLOOKUP($A58,'Import OffPeak'!$A$3:HN$99,217,FALSE)-VLOOKUP($A58,'Import OffPeak change'!$A$106:HN$202,217,FALSE)),0,(VLOOKUP($A58,'Import OffPeak'!$A$3:HN$99,217,FALSE)-VLOOKUP($A58,'Import OffPeak change'!$A$106:HN$202,217,FALSE)))</f>
        <v>0</v>
      </c>
      <c r="HJ58" s="6">
        <f>IF(ISERROR(VLOOKUP($A58,'Import OffPeak'!$A$3:HO$99,218,FALSE)-VLOOKUP($A58,'Import OffPeak change'!$A$106:HO$202,218,FALSE)),0,(VLOOKUP($A58,'Import OffPeak'!$A$3:HO$99,218,FALSE)-VLOOKUP($A58,'Import OffPeak change'!$A$106:HO$202,218,FALSE)))</f>
        <v>0</v>
      </c>
      <c r="HK58" s="6">
        <f>IF(ISERROR(VLOOKUP($A58,'Import OffPeak'!$A$3:HP$99,219,FALSE)-VLOOKUP($A58,'Import OffPeak change'!$A$106:HP$202,219,FALSE)),0,(VLOOKUP($A58,'Import OffPeak'!$A$3:HP$99,219,FALSE)-VLOOKUP($A58,'Import OffPeak change'!$A$106:HP$202,219,FALSE)))</f>
        <v>0</v>
      </c>
      <c r="HL58" s="6">
        <f>IF(ISERROR(VLOOKUP($A58,'Import OffPeak'!$A$3:HQ$99,220,FALSE)-VLOOKUP($A58,'Import OffPeak change'!$A$106:HQ$202,220,FALSE)),0,(VLOOKUP($A58,'Import OffPeak'!$A$3:HQ$99,220,FALSE)-VLOOKUP($A58,'Import OffPeak change'!$A$106:HQ$202,220,FALSE)))</f>
        <v>0</v>
      </c>
      <c r="HM58" s="6">
        <f>IF(ISERROR(VLOOKUP($A58,'Import OffPeak'!$A$3:HR$99,221,FALSE)-VLOOKUP($A58,'Import OffPeak change'!$A$106:HR$202,221,FALSE)),0,(VLOOKUP($A58,'Import OffPeak'!$A$3:HR$99,221,FALSE)-VLOOKUP($A58,'Import OffPeak change'!$A$106:HR$202,221,FALSE)))</f>
        <v>0</v>
      </c>
      <c r="HN58" s="6">
        <f>IF(ISERROR(VLOOKUP($A58,'Import OffPeak'!$A$3:HS$99,222,FALSE)-VLOOKUP($A58,'Import OffPeak change'!$A$106:HS$202,222,FALSE)),0,(VLOOKUP($A58,'Import OffPeak'!$A$3:HS$99,222,FALSE)-VLOOKUP($A58,'Import OffPeak change'!$A$106:HS$202,222,FALSE)))</f>
        <v>0</v>
      </c>
      <c r="HO58" s="6">
        <f>IF(ISERROR(VLOOKUP($A58,'Import OffPeak'!$A$3:HT$99,223,FALSE)-VLOOKUP($A58,'Import OffPeak change'!$A$106:HT$202,223,FALSE)),0,(VLOOKUP($A58,'Import OffPeak'!$A$3:HT$99,223,FALSE)-VLOOKUP($A58,'Import OffPeak change'!$A$106:HT$202,223,FALSE)))</f>
        <v>0</v>
      </c>
      <c r="HP58" s="6">
        <f>IF(ISERROR(VLOOKUP($A58,'Import OffPeak'!$A$3:HU$99,224,FALSE)-VLOOKUP($A58,'Import OffPeak change'!$A$106:HU$202,224,FALSE)),0,(VLOOKUP($A58,'Import OffPeak'!$A$3:HU$99,224,FALSE)-VLOOKUP($A58,'Import OffPeak change'!$A$106:HU$202,224,FALSE)))</f>
        <v>0</v>
      </c>
      <c r="HQ58" s="6">
        <f>IF(ISERROR(VLOOKUP($A58,'Import OffPeak'!$A$3:HV$99,225,FALSE)-VLOOKUP($A58,'Import OffPeak change'!$A$106:HV$202,225,FALSE)),0,(VLOOKUP($A58,'Import OffPeak'!$A$3:HV$99,225,FALSE)-VLOOKUP($A58,'Import OffPeak change'!$A$106:HV$202,225,FALSE)))</f>
        <v>0</v>
      </c>
      <c r="HR58" s="6">
        <f>IF(ISERROR(VLOOKUP($A58,'Import OffPeak'!$A$3:HW$99,226,FALSE)-VLOOKUP($A58,'Import OffPeak change'!$A$106:HW$202,226,FALSE)),0,(VLOOKUP($A58,'Import OffPeak'!$A$3:HW$99,226,FALSE)-VLOOKUP($A58,'Import OffPeak change'!$A$106:HW$202,226,FALSE)))</f>
        <v>0</v>
      </c>
      <c r="HS58" s="6">
        <f>IF(ISERROR(VLOOKUP($A58,'Import OffPeak'!$A$3:HX$99,227,FALSE)-VLOOKUP($A58,'Import OffPeak change'!$A$106:HX$202,227,FALSE)),0,(VLOOKUP($A58,'Import OffPeak'!$A$3:HX$99,227,FALSE)-VLOOKUP($A58,'Import OffPeak change'!$A$106:HX$202,227,FALSE)))</f>
        <v>0</v>
      </c>
      <c r="HT58" s="6">
        <f>IF(ISERROR(VLOOKUP($A58,'Import OffPeak'!$A$3:HY$99,228,FALSE)-VLOOKUP($A58,'Import OffPeak change'!$A$106:HY$202,228,FALSE)),0,(VLOOKUP($A58,'Import OffPeak'!$A$3:HY$99,228,FALSE)-VLOOKUP($A58,'Import OffPeak change'!$A$106:HY$202,228,FALSE)))</f>
        <v>0</v>
      </c>
      <c r="HU58" s="6">
        <f>IF(ISERROR(VLOOKUP($A58,'Import OffPeak'!$A$3:HZ$99,229,FALSE)-VLOOKUP($A58,'Import OffPeak change'!$A$106:HZ$202,229,FALSE)),0,(VLOOKUP($A58,'Import OffPeak'!$A$3:HZ$99,229,FALSE)-VLOOKUP($A58,'Import OffPeak change'!$A$106:HZ$202,229,FALSE)))</f>
        <v>0</v>
      </c>
      <c r="HV58" s="6">
        <f>IF(ISERROR(VLOOKUP($A58,'Import OffPeak'!$A$3:IA$99,230,FALSE)-VLOOKUP($A58,'Import OffPeak change'!$A$106:IA$202,230,FALSE)),0,(VLOOKUP($A58,'Import OffPeak'!$A$3:IA$99,230,FALSE)-VLOOKUP($A58,'Import OffPeak change'!$A$106:IA$202,230,FALSE)))</f>
        <v>0</v>
      </c>
      <c r="HW58" s="6">
        <f>IF(ISERROR(VLOOKUP($A58,'Import OffPeak'!$A$3:IB$99,231,FALSE)-VLOOKUP($A58,'Import OffPeak change'!$A$106:IB$202,231,FALSE)),0,(VLOOKUP($A58,'Import OffPeak'!$A$3:IB$99,231,FALSE)-VLOOKUP($A58,'Import OffPeak change'!$A$106:IB$202,231,FALSE)))</f>
        <v>0</v>
      </c>
      <c r="HX58" s="6">
        <f>IF(ISERROR(VLOOKUP($A58,'Import OffPeak'!$A$3:IC$99,232,FALSE)-VLOOKUP($A58,'Import OffPeak change'!$A$106:IC$202,232,FALSE)),0,(VLOOKUP($A58,'Import OffPeak'!$A$3:IC$99,232,FALSE)-VLOOKUP($A58,'Import OffPeak change'!$A$106:IC$202,232,FALSE)))</f>
        <v>0</v>
      </c>
      <c r="HY58" s="6">
        <f>IF(ISERROR(VLOOKUP($A58,'Import OffPeak'!$A$3:ID$99,233,FALSE)-VLOOKUP($A58,'Import OffPeak change'!$A$106:ID$202,233,FALSE)),0,(VLOOKUP($A58,'Import OffPeak'!$A$3:ID$99,233,FALSE)-VLOOKUP($A58,'Import OffPeak change'!$A$106:ID$202,233,FALSE)))</f>
        <v>0</v>
      </c>
      <c r="HZ58" s="6">
        <f>IF(ISERROR(VLOOKUP($A58,'Import OffPeak'!$A$3:IE$99,234,FALSE)-VLOOKUP($A58,'Import OffPeak change'!$A$106:IE$202,234,FALSE)),0,(VLOOKUP($A58,'Import OffPeak'!$A$3:IE$99,234,FALSE)-VLOOKUP($A58,'Import OffPeak change'!$A$106:IE$202,234,FALSE)))</f>
        <v>0</v>
      </c>
      <c r="IA58" s="6">
        <f>IF(ISERROR(VLOOKUP($A58,'Import OffPeak'!$A$3:IF$99,235,FALSE)-VLOOKUP($A58,'Import OffPeak change'!$A$106:IF$202,235,FALSE)),0,(VLOOKUP($A58,'Import OffPeak'!$A$3:IF$99,235,FALSE)-VLOOKUP($A58,'Import OffPeak change'!$A$106:IF$202,235,FALSE)))</f>
        <v>0</v>
      </c>
      <c r="IB58" s="6">
        <f>IF(ISERROR(VLOOKUP($A58,'Import OffPeak'!$A$3:IG$99,236,FALSE)-VLOOKUP($A58,'Import OffPeak change'!$A$106:IG$202,236,FALSE)),0,(VLOOKUP($A58,'Import OffPeak'!$A$3:IG$99,236,FALSE)-VLOOKUP($A58,'Import OffPeak change'!$A$106:IG$202,236,FALSE)))</f>
        <v>0</v>
      </c>
      <c r="IC58" s="6">
        <f>IF(ISERROR(VLOOKUP($A58,'Import OffPeak'!$A$3:IH$99,237,FALSE)-VLOOKUP($A58,'Import OffPeak change'!$A$106:IH$202,237,FALSE)),0,(VLOOKUP($A58,'Import OffPeak'!$A$3:IH$99,237,FALSE)-VLOOKUP($A58,'Import OffPeak change'!$A$106:IH$202,237,FALSE)))</f>
        <v>0</v>
      </c>
      <c r="ID58" s="6">
        <f>IF(ISERROR(VLOOKUP($A58,'Import OffPeak'!$A$3:II$99,238,FALSE)-VLOOKUP($A58,'Import OffPeak change'!$A$106:II$202,238,FALSE)),0,(VLOOKUP($A58,'Import OffPeak'!$A$3:II$99,238,FALSE)-VLOOKUP($A58,'Import OffPeak change'!$A$106:II$202,238,FALSE)))</f>
        <v>0</v>
      </c>
      <c r="IE58" s="6">
        <f>IF(ISERROR(VLOOKUP($A58,'Import OffPeak'!$A$3:IJ$99,239,FALSE)-VLOOKUP($A58,'Import OffPeak change'!$A$106:IJ$202,239,FALSE)),0,(VLOOKUP($A58,'Import OffPeak'!$A$3:IJ$99,239,FALSE)-VLOOKUP($A58,'Import OffPeak change'!$A$106:IJ$202,239,FALSE)))</f>
        <v>0</v>
      </c>
    </row>
    <row r="59" spans="1:239">
      <c r="A59" s="168" t="str">
        <f>IF('Import OffPeak'!A56=0,"",'Import OffPeak'!A56)</f>
        <v/>
      </c>
      <c r="B59" s="6"/>
      <c r="C59" s="6"/>
      <c r="D59" s="6"/>
      <c r="E59" s="6"/>
      <c r="F59" s="6"/>
      <c r="G59" s="6">
        <f>IF(ISERROR(VLOOKUP($A59,'Import OffPeak'!$A$3:L$99,7,FALSE)-VLOOKUP($A59,'Import OffPeak change'!$A$106:L$202,7,FALSE)),0,(VLOOKUP($A59,'Import OffPeak'!$A$3:L$99,7,FALSE)-VLOOKUP($A59,'Import OffPeak change'!$A$106:L$202,7,FALSE)))</f>
        <v>0</v>
      </c>
      <c r="H59" s="6">
        <f>IF(ISERROR(VLOOKUP($A59,'Import OffPeak'!$A$3:M$99,8,FALSE)-VLOOKUP($A59,'Import OffPeak change'!$A$106:M$202,8,FALSE)),0,(VLOOKUP($A59,'Import OffPeak'!$A$3:M$99,8,FALSE)-VLOOKUP($A59,'Import OffPeak change'!$A$106:M$202,8,FALSE)))</f>
        <v>0</v>
      </c>
      <c r="I59" s="6">
        <f>IF(ISERROR(VLOOKUP($A59,'Import OffPeak'!$A$3:N$99,9,FALSE)-VLOOKUP($A59,'Import OffPeak change'!$A$106:N$202,9,FALSE)),0,(VLOOKUP($A59,'Import OffPeak'!$A$3:N$99,9,FALSE)-VLOOKUP($A59,'Import OffPeak change'!$A$106:N$202,9,FALSE)))</f>
        <v>0</v>
      </c>
      <c r="J59" s="6">
        <f>IF(ISERROR(VLOOKUP($A59,'Import OffPeak'!$A$3:O$99,10,FALSE)-VLOOKUP($A59,'Import OffPeak change'!$A$106:O$202,10,FALSE)),0,(VLOOKUP($A59,'Import OffPeak'!$A$3:O$99,10,FALSE)-VLOOKUP($A59,'Import OffPeak change'!$A$106:O$202,10,FALSE)))</f>
        <v>0</v>
      </c>
      <c r="K59" s="6">
        <f>IF(ISERROR(VLOOKUP($A59,'Import OffPeak'!$A$3:P$99,11,FALSE)-VLOOKUP($A59,'Import OffPeak change'!$A$106:P$202,11,FALSE)),0,(VLOOKUP($A59,'Import OffPeak'!$A$3:P$99,11,FALSE)-VLOOKUP($A59,'Import OffPeak change'!$A$106:P$202,11,FALSE)))</f>
        <v>0</v>
      </c>
      <c r="L59" s="6">
        <f>IF(ISERROR(VLOOKUP($A59,'Import OffPeak'!$A$3:Q$99,12,FALSE)-VLOOKUP($A59,'Import OffPeak change'!$A$106:Q$202,12,FALSE)),0,(VLOOKUP($A59,'Import OffPeak'!$A$3:Q$99,12,FALSE)-VLOOKUP($A59,'Import OffPeak change'!$A$106:Q$202,12,FALSE)))</f>
        <v>0</v>
      </c>
      <c r="M59" s="6">
        <f>IF(ISERROR(VLOOKUP($A59,'Import OffPeak'!$A$3:R$99,13,FALSE)-VLOOKUP($A59,'Import OffPeak change'!$A$106:R$202,13,FALSE)),0,(VLOOKUP($A59,'Import OffPeak'!$A$3:R$99,13,FALSE)-VLOOKUP($A59,'Import OffPeak change'!$A$106:R$202,13,FALSE)))</f>
        <v>0</v>
      </c>
      <c r="N59" s="6">
        <f>IF(ISERROR(VLOOKUP($A59,'Import OffPeak'!$A$3:S$99,14,FALSE)-VLOOKUP($A59,'Import OffPeak change'!$A$106:S$202,14,FALSE)),0,(VLOOKUP($A59,'Import OffPeak'!$A$3:S$99,14,FALSE)-VLOOKUP($A59,'Import OffPeak change'!$A$106:S$202,14,FALSE)))</f>
        <v>0</v>
      </c>
      <c r="O59" s="6">
        <f>IF(ISERROR(VLOOKUP($A59,'Import OffPeak'!$A$3:T$99,15,FALSE)-VLOOKUP($A59,'Import OffPeak change'!$A$106:T$202,15,FALSE)),0,(VLOOKUP($A59,'Import OffPeak'!$A$3:T$99,15,FALSE)-VLOOKUP($A59,'Import OffPeak change'!$A$106:T$202,15,FALSE)))</f>
        <v>0</v>
      </c>
      <c r="P59" s="6">
        <f>IF(ISERROR(VLOOKUP($A59,'Import OffPeak'!$A$3:U$99,16,FALSE)-VLOOKUP($A59,'Import OffPeak change'!$A$106:U$202,16,FALSE)),0,(VLOOKUP($A59,'Import OffPeak'!$A$3:U$99,16,FALSE)-VLOOKUP($A59,'Import OffPeak change'!$A$106:U$202,16,FALSE)))</f>
        <v>0</v>
      </c>
      <c r="Q59" s="6">
        <f>IF(ISERROR(VLOOKUP($A59,'Import OffPeak'!$A$3:V$99,17,FALSE)-VLOOKUP($A59,'Import OffPeak change'!$A$106:V$202,17,FALSE)),0,(VLOOKUP($A59,'Import OffPeak'!$A$3:V$99,17,FALSE)-VLOOKUP($A59,'Import OffPeak change'!$A$106:V$202,17,FALSE)))</f>
        <v>0</v>
      </c>
      <c r="R59" s="6">
        <f>IF(ISERROR(VLOOKUP($A59,'Import OffPeak'!$A$3:W$99,18,FALSE)-VLOOKUP($A59,'Import OffPeak change'!$A$106:W$202,18,FALSE)),0,(VLOOKUP($A59,'Import OffPeak'!$A$3:W$99,18,FALSE)-VLOOKUP($A59,'Import OffPeak change'!$A$106:W$202,18,FALSE)))</f>
        <v>0</v>
      </c>
      <c r="S59" s="6">
        <f>IF(ISERROR(VLOOKUP($A59,'Import OffPeak'!$A$3:X$99,19,FALSE)-VLOOKUP($A59,'Import OffPeak change'!$A$106:X$202,19,FALSE)),0,(VLOOKUP($A59,'Import OffPeak'!$A$3:X$99,19,FALSE)-VLOOKUP($A59,'Import OffPeak change'!$A$106:X$202,19,FALSE)))</f>
        <v>0</v>
      </c>
      <c r="T59" s="6">
        <f>IF(ISERROR(VLOOKUP($A59,'Import OffPeak'!$A$3:Y$99,20,FALSE)-VLOOKUP($A59,'Import OffPeak change'!$A$106:Y$202,20,FALSE)),0,(VLOOKUP($A59,'Import OffPeak'!$A$3:Y$99,20,FALSE)-VLOOKUP($A59,'Import OffPeak change'!$A$106:Y$202,20,FALSE)))</f>
        <v>0</v>
      </c>
      <c r="U59" s="6">
        <f>IF(ISERROR(VLOOKUP($A59,'Import OffPeak'!$A$3:Z$99,21,FALSE)-VLOOKUP($A59,'Import OffPeak change'!$A$106:Z$202,21,FALSE)),0,(VLOOKUP($A59,'Import OffPeak'!$A$3:Z$99,21,FALSE)-VLOOKUP($A59,'Import OffPeak change'!$A$106:Z$202,21,FALSE)))</f>
        <v>0</v>
      </c>
      <c r="V59" s="6">
        <f>IF(ISERROR(VLOOKUP($A59,'Import OffPeak'!$A$3:AA$99,22,FALSE)-VLOOKUP($A59,'Import OffPeak change'!$A$106:AA$202,22,FALSE)),0,(VLOOKUP($A59,'Import OffPeak'!$A$3:AA$99,22,FALSE)-VLOOKUP($A59,'Import OffPeak change'!$A$106:AA$202,22,FALSE)))</f>
        <v>0</v>
      </c>
      <c r="W59" s="6">
        <f>IF(ISERROR(VLOOKUP($A59,'Import OffPeak'!$A$3:AB$99,23,FALSE)-VLOOKUP($A59,'Import OffPeak change'!$A$106:AB$202,23,FALSE)),0,(VLOOKUP($A59,'Import OffPeak'!$A$3:AB$99,23,FALSE)-VLOOKUP($A59,'Import OffPeak change'!$A$106:AB$202,23,FALSE)))</f>
        <v>0</v>
      </c>
      <c r="X59" s="6">
        <f>IF(ISERROR(VLOOKUP($A59,'Import OffPeak'!$A$3:AC$99,24,FALSE)-VLOOKUP($A59,'Import OffPeak change'!$A$106:AC$202,24,FALSE)),0,(VLOOKUP($A59,'Import OffPeak'!$A$3:AC$99,24,FALSE)-VLOOKUP($A59,'Import OffPeak change'!$A$106:AC$202,24,FALSE)))</f>
        <v>0</v>
      </c>
      <c r="Y59" s="6">
        <f>IF(ISERROR(VLOOKUP($A59,'Import OffPeak'!$A$3:AD$99,25,FALSE)-VLOOKUP($A59,'Import OffPeak change'!$A$106:AD$202,25,FALSE)),0,(VLOOKUP($A59,'Import OffPeak'!$A$3:AD$99,25,FALSE)-VLOOKUP($A59,'Import OffPeak change'!$A$106:AD$202,25,FALSE)))</f>
        <v>0</v>
      </c>
      <c r="Z59" s="6">
        <f>IF(ISERROR(VLOOKUP($A59,'Import OffPeak'!$A$3:AE$99,26,FALSE)-VLOOKUP($A59,'Import OffPeak change'!$A$106:AE$202,26,FALSE)),0,(VLOOKUP($A59,'Import OffPeak'!$A$3:AE$99,26,FALSE)-VLOOKUP($A59,'Import OffPeak change'!$A$106:AE$202,26,FALSE)))</f>
        <v>0</v>
      </c>
      <c r="AA59" s="6">
        <f>IF(ISERROR(VLOOKUP($A59,'Import OffPeak'!$A$3:AF$99,27,FALSE)-VLOOKUP($A59,'Import OffPeak change'!$A$106:AF$202,27,FALSE)),0,(VLOOKUP($A59,'Import OffPeak'!$A$3:AF$99,27,FALSE)-VLOOKUP($A59,'Import OffPeak change'!$A$106:AF$202,27,FALSE)))</f>
        <v>0</v>
      </c>
      <c r="AB59" s="6">
        <f>IF(ISERROR(VLOOKUP($A59,'Import OffPeak'!$A$3:AG$99,28,FALSE)-VLOOKUP($A59,'Import OffPeak change'!$A$106:AG$202,28,FALSE)),0,(VLOOKUP($A59,'Import OffPeak'!$A$3:AG$99,28,FALSE)-VLOOKUP($A59,'Import OffPeak change'!$A$106:AG$202,28,FALSE)))</f>
        <v>0</v>
      </c>
      <c r="AC59" s="6">
        <f>IF(ISERROR(VLOOKUP($A59,'Import OffPeak'!$A$3:AH$99,29,FALSE)-VLOOKUP($A59,'Import OffPeak change'!$A$106:AH$202,29,FALSE)),0,(VLOOKUP($A59,'Import OffPeak'!$A$3:AH$99,29,FALSE)-VLOOKUP($A59,'Import OffPeak change'!$A$106:AH$202,29,FALSE)))</f>
        <v>0</v>
      </c>
      <c r="AD59" s="6">
        <f>IF(ISERROR(VLOOKUP($A59,'Import OffPeak'!$A$3:AI$99,30,FALSE)-VLOOKUP($A59,'Import OffPeak change'!$A$106:AI$202,30,FALSE)),0,(VLOOKUP($A59,'Import OffPeak'!$A$3:AI$99,30,FALSE)-VLOOKUP($A59,'Import OffPeak change'!$A$106:AI$202,30,FALSE)))</f>
        <v>0</v>
      </c>
      <c r="AE59" s="6">
        <f>IF(ISERROR(VLOOKUP($A59,'Import OffPeak'!$A$3:AJ$99,31,FALSE)-VLOOKUP($A59,'Import OffPeak change'!$A$106:AJ$202,31,FALSE)),0,(VLOOKUP($A59,'Import OffPeak'!$A$3:AJ$99,31,FALSE)-VLOOKUP($A59,'Import OffPeak change'!$A$106:AJ$202,31,FALSE)))</f>
        <v>0</v>
      </c>
      <c r="AF59" s="6">
        <f>IF(ISERROR(VLOOKUP($A59,'Import OffPeak'!$A$3:AK$99,32,FALSE)-VLOOKUP($A59,'Import OffPeak change'!$A$106:AK$202,32,FALSE)),0,(VLOOKUP($A59,'Import OffPeak'!$A$3:AK$99,32,FALSE)-VLOOKUP($A59,'Import OffPeak change'!$A$106:AK$202,32,FALSE)))</f>
        <v>0</v>
      </c>
      <c r="AG59" s="6">
        <f>IF(ISERROR(VLOOKUP($A59,'Import OffPeak'!$A$3:AL$99,33,FALSE)-VLOOKUP($A59,'Import OffPeak change'!$A$106:AL$202,33,FALSE)),0,(VLOOKUP($A59,'Import OffPeak'!$A$3:AL$99,33,FALSE)-VLOOKUP($A59,'Import OffPeak change'!$A$106:AL$202,33,FALSE)))</f>
        <v>0</v>
      </c>
      <c r="AH59" s="6">
        <f>IF(ISERROR(VLOOKUP($A59,'Import OffPeak'!$A$3:AM$99,34,FALSE)-VLOOKUP($A59,'Import OffPeak change'!$A$106:AM$202,34,FALSE)),0,(VLOOKUP($A59,'Import OffPeak'!$A$3:AM$99,34,FALSE)-VLOOKUP($A59,'Import OffPeak change'!$A$106:AM$202,34,FALSE)))</f>
        <v>0</v>
      </c>
      <c r="AI59" s="6">
        <f>IF(ISERROR(VLOOKUP($A59,'Import OffPeak'!$A$3:AN$99,35,FALSE)-VLOOKUP($A59,'Import OffPeak change'!$A$106:AN$202,35,FALSE)),0,(VLOOKUP($A59,'Import OffPeak'!$A$3:AN$99,35,FALSE)-VLOOKUP($A59,'Import OffPeak change'!$A$106:AN$202,35,FALSE)))</f>
        <v>0</v>
      </c>
      <c r="AJ59" s="6">
        <f>IF(ISERROR(VLOOKUP($A59,'Import OffPeak'!$A$3:AO$99,36,FALSE)-VLOOKUP($A59,'Import OffPeak change'!$A$106:AO$202,36,FALSE)),0,(VLOOKUP($A59,'Import OffPeak'!$A$3:AO$99,36,FALSE)-VLOOKUP($A59,'Import OffPeak change'!$A$106:AO$202,36,FALSE)))</f>
        <v>0</v>
      </c>
      <c r="AK59" s="6">
        <f>IF(ISERROR(VLOOKUP($A59,'Import OffPeak'!$A$3:AP$99,37,FALSE)-VLOOKUP($A59,'Import OffPeak change'!$A$106:AP$202,37,FALSE)),0,(VLOOKUP($A59,'Import OffPeak'!$A$3:AP$99,37,FALSE)-VLOOKUP($A59,'Import OffPeak change'!$A$106:AP$202,37,FALSE)))</f>
        <v>0</v>
      </c>
      <c r="AL59" s="6">
        <f>IF(ISERROR(VLOOKUP($A59,'Import OffPeak'!$A$3:AQ$99,38,FALSE)-VLOOKUP($A59,'Import OffPeak change'!$A$106:AQ$202,38,FALSE)),0,(VLOOKUP($A59,'Import OffPeak'!$A$3:AQ$99,38,FALSE)-VLOOKUP($A59,'Import OffPeak change'!$A$106:AQ$202,38,FALSE)))</f>
        <v>0</v>
      </c>
      <c r="AM59" s="6">
        <f>IF(ISERROR(VLOOKUP($A59,'Import OffPeak'!$A$3:AR$99,39,FALSE)-VLOOKUP($A59,'Import OffPeak change'!$A$106:AR$202,39,FALSE)),0,(VLOOKUP($A59,'Import OffPeak'!$A$3:AR$99,39,FALSE)-VLOOKUP($A59,'Import OffPeak change'!$A$106:AR$202,39,FALSE)))</f>
        <v>0</v>
      </c>
      <c r="AN59" s="6">
        <f>IF(ISERROR(VLOOKUP($A59,'Import OffPeak'!$A$3:AS$99,40,FALSE)-VLOOKUP($A59,'Import OffPeak change'!$A$106:AS$202,40,FALSE)),0,(VLOOKUP($A59,'Import OffPeak'!$A$3:AS$99,40,FALSE)-VLOOKUP($A59,'Import OffPeak change'!$A$106:AS$202,40,FALSE)))</f>
        <v>0</v>
      </c>
      <c r="AO59" s="6">
        <f>IF(ISERROR(VLOOKUP($A59,'Import OffPeak'!$A$3:AT$99,41,FALSE)-VLOOKUP($A59,'Import OffPeak change'!$A$106:AT$202,41,FALSE)),0,(VLOOKUP($A59,'Import OffPeak'!$A$3:AT$99,41,FALSE)-VLOOKUP($A59,'Import OffPeak change'!$A$106:AT$202,41,FALSE)))</f>
        <v>0</v>
      </c>
      <c r="AP59" s="6">
        <f>IF(ISERROR(VLOOKUP($A59,'Import OffPeak'!$A$3:AU$99,42,FALSE)-VLOOKUP($A59,'Import OffPeak change'!$A$106:AU$202,42,FALSE)),0,(VLOOKUP($A59,'Import OffPeak'!$A$3:AU$99,42,FALSE)-VLOOKUP($A59,'Import OffPeak change'!$A$106:AU$202,42,FALSE)))</f>
        <v>0</v>
      </c>
      <c r="AQ59" s="6">
        <f>IF(ISERROR(VLOOKUP($A59,'Import OffPeak'!$A$3:AV$99,43,FALSE)-VLOOKUP($A59,'Import OffPeak change'!$A$106:AV$202,43,FALSE)),0,(VLOOKUP($A59,'Import OffPeak'!$A$3:AV$99,43,FALSE)-VLOOKUP($A59,'Import OffPeak change'!$A$106:AV$202,43,FALSE)))</f>
        <v>0</v>
      </c>
      <c r="AR59" s="6">
        <f>IF(ISERROR(VLOOKUP($A59,'Import OffPeak'!$A$3:AW$99,44,FALSE)-VLOOKUP($A59,'Import OffPeak change'!$A$106:AW$202,44,FALSE)),0,(VLOOKUP($A59,'Import OffPeak'!$A$3:AW$99,44,FALSE)-VLOOKUP($A59,'Import OffPeak change'!$A$106:AW$202,44,FALSE)))</f>
        <v>0</v>
      </c>
      <c r="AS59" s="6">
        <f>IF(ISERROR(VLOOKUP($A59,'Import OffPeak'!$A$3:AX$99,45,FALSE)-VLOOKUP($A59,'Import OffPeak change'!$A$106:AX$202,45,FALSE)),0,(VLOOKUP($A59,'Import OffPeak'!$A$3:AX$99,45,FALSE)-VLOOKUP($A59,'Import OffPeak change'!$A$106:AX$202,45,FALSE)))</f>
        <v>0</v>
      </c>
      <c r="AT59" s="6">
        <f>IF(ISERROR(VLOOKUP($A59,'Import OffPeak'!$A$3:AY$99,46,FALSE)-VLOOKUP($A59,'Import OffPeak change'!$A$106:AY$202,46,FALSE)),0,(VLOOKUP($A59,'Import OffPeak'!$A$3:AY$99,46,FALSE)-VLOOKUP($A59,'Import OffPeak change'!$A$106:AY$202,46,FALSE)))</f>
        <v>0</v>
      </c>
      <c r="AU59" s="6">
        <f>IF(ISERROR(VLOOKUP($A59,'Import OffPeak'!$A$3:AZ$99,47,FALSE)-VLOOKUP($A59,'Import OffPeak change'!$A$106:AZ$202,47,FALSE)),0,(VLOOKUP($A59,'Import OffPeak'!$A$3:AZ$99,47,FALSE)-VLOOKUP($A59,'Import OffPeak change'!$A$106:AZ$202,47,FALSE)))</f>
        <v>0</v>
      </c>
      <c r="AV59" s="6">
        <f>IF(ISERROR(VLOOKUP($A59,'Import OffPeak'!$A$3:BA$99,48,FALSE)-VLOOKUP($A59,'Import OffPeak change'!$A$106:BA$202,48,FALSE)),0,(VLOOKUP($A59,'Import OffPeak'!$A$3:BA$99,48,FALSE)-VLOOKUP($A59,'Import OffPeak change'!$A$106:BA$202,48,FALSE)))</f>
        <v>0</v>
      </c>
      <c r="AW59" s="6">
        <f>IF(ISERROR(VLOOKUP($A59,'Import OffPeak'!$A$3:BB$99,49,FALSE)-VLOOKUP($A59,'Import OffPeak change'!$A$106:BB$202,49,FALSE)),0,(VLOOKUP($A59,'Import OffPeak'!$A$3:BB$99,49,FALSE)-VLOOKUP($A59,'Import OffPeak change'!$A$106:BB$202,49,FALSE)))</f>
        <v>0</v>
      </c>
      <c r="AX59" s="6">
        <f>IF(ISERROR(VLOOKUP($A59,'Import OffPeak'!$A$3:BC$99,50,FALSE)-VLOOKUP($A59,'Import OffPeak change'!$A$106:BC$202,50,FALSE)),0,(VLOOKUP($A59,'Import OffPeak'!$A$3:BC$99,50,FALSE)-VLOOKUP($A59,'Import OffPeak change'!$A$106:BC$202,50,FALSE)))</f>
        <v>0</v>
      </c>
      <c r="AY59" s="6">
        <f>IF(ISERROR(VLOOKUP($A59,'Import OffPeak'!$A$3:BD$99,51,FALSE)-VLOOKUP($A59,'Import OffPeak change'!$A$106:BD$202,51,FALSE)),0,(VLOOKUP($A59,'Import OffPeak'!$A$3:BD$99,51,FALSE)-VLOOKUP($A59,'Import OffPeak change'!$A$106:BD$202,51,FALSE)))</f>
        <v>0</v>
      </c>
      <c r="AZ59" s="6">
        <f>IF(ISERROR(VLOOKUP($A59,'Import OffPeak'!$A$3:BE$99,52,FALSE)-VLOOKUP($A59,'Import OffPeak change'!$A$106:BE$202,52,FALSE)),0,(VLOOKUP($A59,'Import OffPeak'!$A$3:BE$99,52,FALSE)-VLOOKUP($A59,'Import OffPeak change'!$A$106:BE$202,52,FALSE)))</f>
        <v>0</v>
      </c>
      <c r="BA59" s="6">
        <f>IF(ISERROR(VLOOKUP($A59,'Import OffPeak'!$A$3:BF$99,53,FALSE)-VLOOKUP($A59,'Import OffPeak change'!$A$106:BF$202,53,FALSE)),0,(VLOOKUP($A59,'Import OffPeak'!$A$3:BF$99,53,FALSE)-VLOOKUP($A59,'Import OffPeak change'!$A$106:BF$202,53,FALSE)))</f>
        <v>0</v>
      </c>
      <c r="BB59" s="6">
        <f>IF(ISERROR(VLOOKUP($A59,'Import OffPeak'!$A$3:BG$99,54,FALSE)-VLOOKUP($A59,'Import OffPeak change'!$A$106:BG$202,54,FALSE)),0,(VLOOKUP($A59,'Import OffPeak'!$A$3:BG$99,54,FALSE)-VLOOKUP($A59,'Import OffPeak change'!$A$106:BG$202,54,FALSE)))</f>
        <v>0</v>
      </c>
      <c r="BC59" s="6">
        <f>IF(ISERROR(VLOOKUP($A59,'Import OffPeak'!$A$3:BH$99,55,FALSE)-VLOOKUP($A59,'Import OffPeak change'!$A$106:BH$202,55,FALSE)),0,(VLOOKUP($A59,'Import OffPeak'!$A$3:BH$99,55,FALSE)-VLOOKUP($A59,'Import OffPeak change'!$A$106:BH$202,55,FALSE)))</f>
        <v>0</v>
      </c>
      <c r="BD59" s="6">
        <f>IF(ISERROR(VLOOKUP($A59,'Import OffPeak'!$A$3:BI$99,56,FALSE)-VLOOKUP($A59,'Import OffPeak change'!$A$106:BI$202,56,FALSE)),0,(VLOOKUP($A59,'Import OffPeak'!$A$3:BI$99,56,FALSE)-VLOOKUP($A59,'Import OffPeak change'!$A$106:BI$202,56,FALSE)))</f>
        <v>0</v>
      </c>
      <c r="BE59" s="6">
        <f>IF(ISERROR(VLOOKUP($A59,'Import OffPeak'!$A$3:BJ$99,57,FALSE)-VLOOKUP($A59,'Import OffPeak change'!$A$106:BJ$202,57,FALSE)),0,(VLOOKUP($A59,'Import OffPeak'!$A$3:BJ$99,57,FALSE)-VLOOKUP($A59,'Import OffPeak change'!$A$106:BJ$202,57,FALSE)))</f>
        <v>0</v>
      </c>
      <c r="BF59" s="6">
        <f>IF(ISERROR(VLOOKUP($A59,'Import OffPeak'!$A$3:BK$99,58,FALSE)-VLOOKUP($A59,'Import OffPeak change'!$A$106:BK$202,58,FALSE)),0,(VLOOKUP($A59,'Import OffPeak'!$A$3:BK$99,58,FALSE)-VLOOKUP($A59,'Import OffPeak change'!$A$106:BK$202,58,FALSE)))</f>
        <v>0</v>
      </c>
      <c r="BG59" s="6">
        <f>IF(ISERROR(VLOOKUP($A59,'Import OffPeak'!$A$3:BL$99,59,FALSE)-VLOOKUP($A59,'Import OffPeak change'!$A$106:BL$202,59,FALSE)),0,(VLOOKUP($A59,'Import OffPeak'!$A$3:BL$99,59,FALSE)-VLOOKUP($A59,'Import OffPeak change'!$A$106:BL$202,59,FALSE)))</f>
        <v>0</v>
      </c>
      <c r="BH59" s="6">
        <f>IF(ISERROR(VLOOKUP($A59,'Import OffPeak'!$A$3:BM$99,60,FALSE)-VLOOKUP($A59,'Import OffPeak change'!$A$106:BM$202,60,FALSE)),0,(VLOOKUP($A59,'Import OffPeak'!$A$3:BM$99,60,FALSE)-VLOOKUP($A59,'Import OffPeak change'!$A$106:BM$202,60,FALSE)))</f>
        <v>0</v>
      </c>
      <c r="BI59" s="6">
        <f>IF(ISERROR(VLOOKUP($A59,'Import OffPeak'!$A$3:BN$99,61,FALSE)-VLOOKUP($A59,'Import OffPeak change'!$A$106:BN$202,61,FALSE)),0,(VLOOKUP($A59,'Import OffPeak'!$A$3:BN$99,61,FALSE)-VLOOKUP($A59,'Import OffPeak change'!$A$106:BN$202,61,FALSE)))</f>
        <v>0</v>
      </c>
      <c r="BJ59" s="6">
        <f>IF(ISERROR(VLOOKUP($A59,'Import OffPeak'!$A$3:BO$99,62,FALSE)-VLOOKUP($A59,'Import OffPeak change'!$A$106:BO$202,62,FALSE)),0,(VLOOKUP($A59,'Import OffPeak'!$A$3:BO$99,62,FALSE)-VLOOKUP($A59,'Import OffPeak change'!$A$106:BO$202,62,FALSE)))</f>
        <v>0</v>
      </c>
      <c r="BK59" s="6">
        <f>IF(ISERROR(VLOOKUP($A59,'Import OffPeak'!$A$3:BP$99,63,FALSE)-VLOOKUP($A59,'Import OffPeak change'!$A$106:BP$202,63,FALSE)),0,(VLOOKUP($A59,'Import OffPeak'!$A$3:BP$99,63,FALSE)-VLOOKUP($A59,'Import OffPeak change'!$A$106:BP$202,63,FALSE)))</f>
        <v>0</v>
      </c>
      <c r="BL59" s="6">
        <f>IF(ISERROR(VLOOKUP($A59,'Import OffPeak'!$A$3:BQ$99,64,FALSE)-VLOOKUP($A59,'Import OffPeak change'!$A$106:BQ$202,64,FALSE)),0,(VLOOKUP($A59,'Import OffPeak'!$A$3:BQ$99,64,FALSE)-VLOOKUP($A59,'Import OffPeak change'!$A$106:BQ$202,64,FALSE)))</f>
        <v>0</v>
      </c>
      <c r="BM59" s="6">
        <f>IF(ISERROR(VLOOKUP($A59,'Import OffPeak'!$A$3:BR$99,65,FALSE)-VLOOKUP($A59,'Import OffPeak change'!$A$106:BR$202,65,FALSE)),0,(VLOOKUP($A59,'Import OffPeak'!$A$3:BR$99,65,FALSE)-VLOOKUP($A59,'Import OffPeak change'!$A$106:BR$202,65,FALSE)))</f>
        <v>0</v>
      </c>
      <c r="BN59" s="6">
        <f>IF(ISERROR(VLOOKUP($A59,'Import OffPeak'!$A$3:BS$99,66,FALSE)-VLOOKUP($A59,'Import OffPeak change'!$A$106:BS$202,66,FALSE)),0,(VLOOKUP($A59,'Import OffPeak'!$A$3:BS$99,66,FALSE)-VLOOKUP($A59,'Import OffPeak change'!$A$106:BS$202,66,FALSE)))</f>
        <v>0</v>
      </c>
      <c r="BO59" s="6">
        <f>IF(ISERROR(VLOOKUP($A59,'Import OffPeak'!$A$3:BT$99,67,FALSE)-VLOOKUP($A59,'Import OffPeak change'!$A$106:BT$202,67,FALSE)),0,(VLOOKUP($A59,'Import OffPeak'!$A$3:BT$99,67,FALSE)-VLOOKUP($A59,'Import OffPeak change'!$A$106:BT$202,67,FALSE)))</f>
        <v>0</v>
      </c>
      <c r="BP59" s="6">
        <f>IF(ISERROR(VLOOKUP($A59,'Import OffPeak'!$A$3:BU$99,68,FALSE)-VLOOKUP($A59,'Import OffPeak change'!$A$106:BU$202,68,FALSE)),0,(VLOOKUP($A59,'Import OffPeak'!$A$3:BU$99,68,FALSE)-VLOOKUP($A59,'Import OffPeak change'!$A$106:BU$202,68,FALSE)))</f>
        <v>0</v>
      </c>
      <c r="BQ59" s="6">
        <f>IF(ISERROR(VLOOKUP($A59,'Import OffPeak'!$A$3:BV$99,69,FALSE)-VLOOKUP($A59,'Import OffPeak change'!$A$106:BV$202,69,FALSE)),0,(VLOOKUP($A59,'Import OffPeak'!$A$3:BV$99,69,FALSE)-VLOOKUP($A59,'Import OffPeak change'!$A$106:BV$202,69,FALSE)))</f>
        <v>0</v>
      </c>
      <c r="BR59" s="6">
        <f>IF(ISERROR(VLOOKUP($A59,'Import OffPeak'!$A$3:BW$99,70,FALSE)-VLOOKUP($A59,'Import OffPeak change'!$A$106:BW$202,70,FALSE)),0,(VLOOKUP($A59,'Import OffPeak'!$A$3:BW$99,70,FALSE)-VLOOKUP($A59,'Import OffPeak change'!$A$106:BW$202,70,FALSE)))</f>
        <v>0</v>
      </c>
      <c r="BS59" s="6">
        <f>IF(ISERROR(VLOOKUP($A59,'Import OffPeak'!$A$3:BX$99,71,FALSE)-VLOOKUP($A59,'Import OffPeak change'!$A$106:BX$202,71,FALSE)),0,(VLOOKUP($A59,'Import OffPeak'!$A$3:BX$99,71,FALSE)-VLOOKUP($A59,'Import OffPeak change'!$A$106:BX$202,71,FALSE)))</f>
        <v>0</v>
      </c>
      <c r="BT59" s="6">
        <f>IF(ISERROR(VLOOKUP($A59,'Import OffPeak'!$A$3:BY$99,72,FALSE)-VLOOKUP($A59,'Import OffPeak change'!$A$106:BY$202,72,FALSE)),0,(VLOOKUP($A59,'Import OffPeak'!$A$3:BY$99,72,FALSE)-VLOOKUP($A59,'Import OffPeak change'!$A$106:BY$202,72,FALSE)))</f>
        <v>0</v>
      </c>
      <c r="BU59" s="6">
        <f>IF(ISERROR(VLOOKUP($A59,'Import OffPeak'!$A$3:BZ$99,73,FALSE)-VLOOKUP($A59,'Import OffPeak change'!$A$106:BZ$202,73,FALSE)),0,(VLOOKUP($A59,'Import OffPeak'!$A$3:BZ$99,73,FALSE)-VLOOKUP($A59,'Import OffPeak change'!$A$106:BZ$202,73,FALSE)))</f>
        <v>0</v>
      </c>
      <c r="BV59" s="6">
        <f>IF(ISERROR(VLOOKUP($A59,'Import OffPeak'!$A$3:CA$99,74,FALSE)-VLOOKUP($A59,'Import OffPeak change'!$A$106:CA$202,74,FALSE)),0,(VLOOKUP($A59,'Import OffPeak'!$A$3:CA$99,74,FALSE)-VLOOKUP($A59,'Import OffPeak change'!$A$106:CA$202,74,FALSE)))</f>
        <v>0</v>
      </c>
      <c r="BW59" s="6">
        <f>IF(ISERROR(VLOOKUP($A59,'Import OffPeak'!$A$3:CB$99,75,FALSE)-VLOOKUP($A59,'Import OffPeak change'!$A$106:CB$202,75,FALSE)),0,(VLOOKUP($A59,'Import OffPeak'!$A$3:CB$99,75,FALSE)-VLOOKUP($A59,'Import OffPeak change'!$A$106:CB$202,75,FALSE)))</f>
        <v>0</v>
      </c>
      <c r="BX59" s="6">
        <f>IF(ISERROR(VLOOKUP($A59,'Import OffPeak'!$A$3:CC$99,76,FALSE)-VLOOKUP($A59,'Import OffPeak change'!$A$106:CC$202,76,FALSE)),0,(VLOOKUP($A59,'Import OffPeak'!$A$3:CC$99,76,FALSE)-VLOOKUP($A59,'Import OffPeak change'!$A$106:CC$202,76,FALSE)))</f>
        <v>0</v>
      </c>
      <c r="BY59" s="6">
        <f>IF(ISERROR(VLOOKUP($A59,'Import OffPeak'!$A$3:CD$99,77,FALSE)-VLOOKUP($A59,'Import OffPeak change'!$A$106:CD$202,77,FALSE)),0,(VLOOKUP($A59,'Import OffPeak'!$A$3:CD$99,77,FALSE)-VLOOKUP($A59,'Import OffPeak change'!$A$106:CD$202,77,FALSE)))</f>
        <v>0</v>
      </c>
      <c r="BZ59" s="6">
        <f>IF(ISERROR(VLOOKUP($A59,'Import OffPeak'!$A$3:CE$99,78,FALSE)-VLOOKUP($A59,'Import OffPeak change'!$A$106:CE$202,78,FALSE)),0,(VLOOKUP($A59,'Import OffPeak'!$A$3:CE$99,78,FALSE)-VLOOKUP($A59,'Import OffPeak change'!$A$106:CE$202,78,FALSE)))</f>
        <v>0</v>
      </c>
      <c r="CA59" s="6">
        <f>IF(ISERROR(VLOOKUP($A59,'Import OffPeak'!$A$3:CF$99,79,FALSE)-VLOOKUP($A59,'Import OffPeak change'!$A$106:CF$202,79,FALSE)),0,(VLOOKUP($A59,'Import OffPeak'!$A$3:CF$99,79,FALSE)-VLOOKUP($A59,'Import OffPeak change'!$A$106:CF$202,79,FALSE)))</f>
        <v>0</v>
      </c>
      <c r="CB59" s="6">
        <f>IF(ISERROR(VLOOKUP($A59,'Import OffPeak'!$A$3:CG$99,80,FALSE)-VLOOKUP($A59,'Import OffPeak change'!$A$106:CG$202,80,FALSE)),0,(VLOOKUP($A59,'Import OffPeak'!$A$3:CG$99,80,FALSE)-VLOOKUP($A59,'Import OffPeak change'!$A$106:CG$202,80,FALSE)))</f>
        <v>0</v>
      </c>
      <c r="CC59" s="6">
        <f>IF(ISERROR(VLOOKUP($A59,'Import OffPeak'!$A$3:CH$99,81,FALSE)-VLOOKUP($A59,'Import OffPeak change'!$A$106:CH$202,81,FALSE)),0,(VLOOKUP($A59,'Import OffPeak'!$A$3:CH$99,81,FALSE)-VLOOKUP($A59,'Import OffPeak change'!$A$106:CH$202,81,FALSE)))</f>
        <v>0</v>
      </c>
      <c r="CD59" s="6">
        <f>IF(ISERROR(VLOOKUP($A59,'Import OffPeak'!$A$3:CI$99,82,FALSE)-VLOOKUP($A59,'Import OffPeak change'!$A$106:CI$202,82,FALSE)),0,(VLOOKUP($A59,'Import OffPeak'!$A$3:CI$99,82,FALSE)-VLOOKUP($A59,'Import OffPeak change'!$A$106:CI$202,82,FALSE)))</f>
        <v>0</v>
      </c>
      <c r="CE59" s="6">
        <f>IF(ISERROR(VLOOKUP($A59,'Import OffPeak'!$A$3:CJ$99,83,FALSE)-VLOOKUP($A59,'Import OffPeak change'!$A$106:CJ$202,83,FALSE)),0,(VLOOKUP($A59,'Import OffPeak'!$A$3:CJ$99,83,FALSE)-VLOOKUP($A59,'Import OffPeak change'!$A$106:CJ$202,83,FALSE)))</f>
        <v>0</v>
      </c>
      <c r="CF59" s="6">
        <f>IF(ISERROR(VLOOKUP($A59,'Import OffPeak'!$A$3:CK$99,84,FALSE)-VLOOKUP($A59,'Import OffPeak change'!$A$106:CK$202,84,FALSE)),0,(VLOOKUP($A59,'Import OffPeak'!$A$3:CK$99,84,FALSE)-VLOOKUP($A59,'Import OffPeak change'!$A$106:CK$202,84,FALSE)))</f>
        <v>0</v>
      </c>
      <c r="CG59" s="6">
        <f>IF(ISERROR(VLOOKUP($A59,'Import OffPeak'!$A$3:CL$99,85,FALSE)-VLOOKUP($A59,'Import OffPeak change'!$A$106:CL$202,85,FALSE)),0,(VLOOKUP($A59,'Import OffPeak'!$A$3:CL$99,85,FALSE)-VLOOKUP($A59,'Import OffPeak change'!$A$106:CL$202,85,FALSE)))</f>
        <v>0</v>
      </c>
      <c r="CH59" s="6">
        <f>IF(ISERROR(VLOOKUP($A59,'Import OffPeak'!$A$3:CM$99,86,FALSE)-VLOOKUP($A59,'Import OffPeak change'!$A$106:CM$202,86,FALSE)),0,(VLOOKUP($A59,'Import OffPeak'!$A$3:CM$99,86,FALSE)-VLOOKUP($A59,'Import OffPeak change'!$A$106:CM$202,86,FALSE)))</f>
        <v>0</v>
      </c>
      <c r="CI59" s="6">
        <f>IF(ISERROR(VLOOKUP($A59,'Import OffPeak'!$A$3:CN$99,87,FALSE)-VLOOKUP($A59,'Import OffPeak change'!$A$106:CN$202,87,FALSE)),0,(VLOOKUP($A59,'Import OffPeak'!$A$3:CN$99,87,FALSE)-VLOOKUP($A59,'Import OffPeak change'!$A$106:CN$202,87,FALSE)))</f>
        <v>0</v>
      </c>
      <c r="CJ59" s="6">
        <f>IF(ISERROR(VLOOKUP($A59,'Import OffPeak'!$A$3:CO$99,88,FALSE)-VLOOKUP($A59,'Import OffPeak change'!$A$106:CO$202,88,FALSE)),0,(VLOOKUP($A59,'Import OffPeak'!$A$3:CO$99,88,FALSE)-VLOOKUP($A59,'Import OffPeak change'!$A$106:CO$202,88,FALSE)))</f>
        <v>0</v>
      </c>
      <c r="CK59" s="6">
        <f>IF(ISERROR(VLOOKUP($A59,'Import OffPeak'!$A$3:CP$99,89,FALSE)-VLOOKUP($A59,'Import OffPeak change'!$A$106:CP$202,89,FALSE)),0,(VLOOKUP($A59,'Import OffPeak'!$A$3:CP$99,89,FALSE)-VLOOKUP($A59,'Import OffPeak change'!$A$106:CP$202,89,FALSE)))</f>
        <v>0</v>
      </c>
      <c r="CL59" s="6">
        <f>IF(ISERROR(VLOOKUP($A59,'Import OffPeak'!$A$3:CQ$99,90,FALSE)-VLOOKUP($A59,'Import OffPeak change'!$A$106:CQ$202,90,FALSE)),0,(VLOOKUP($A59,'Import OffPeak'!$A$3:CQ$99,90,FALSE)-VLOOKUP($A59,'Import OffPeak change'!$A$106:CQ$202,90,FALSE)))</f>
        <v>0</v>
      </c>
      <c r="CM59" s="6">
        <f>IF(ISERROR(VLOOKUP($A59,'Import OffPeak'!$A$3:CR$99,91,FALSE)-VLOOKUP($A59,'Import OffPeak change'!$A$106:CR$202,91,FALSE)),0,(VLOOKUP($A59,'Import OffPeak'!$A$3:CR$99,91,FALSE)-VLOOKUP($A59,'Import OffPeak change'!$A$106:CR$202,91,FALSE)))</f>
        <v>0</v>
      </c>
      <c r="CN59" s="6">
        <f>IF(ISERROR(VLOOKUP($A59,'Import OffPeak'!$A$3:CS$99,92,FALSE)-VLOOKUP($A59,'Import OffPeak change'!$A$106:CS$202,92,FALSE)),0,(VLOOKUP($A59,'Import OffPeak'!$A$3:CS$99,92,FALSE)-VLOOKUP($A59,'Import OffPeak change'!$A$106:CS$202,92,FALSE)))</f>
        <v>0</v>
      </c>
      <c r="CO59" s="6">
        <f>IF(ISERROR(VLOOKUP($A59,'Import OffPeak'!$A$3:CT$99,93,FALSE)-VLOOKUP($A59,'Import OffPeak change'!$A$106:CT$202,93,FALSE)),0,(VLOOKUP($A59,'Import OffPeak'!$A$3:CT$99,93,FALSE)-VLOOKUP($A59,'Import OffPeak change'!$A$106:CT$202,93,FALSE)))</f>
        <v>0</v>
      </c>
      <c r="CP59" s="6">
        <f>IF(ISERROR(VLOOKUP($A59,'Import OffPeak'!$A$3:CU$99,94,FALSE)-VLOOKUP($A59,'Import OffPeak change'!$A$106:CU$202,94,FALSE)),0,(VLOOKUP($A59,'Import OffPeak'!$A$3:CU$99,94,FALSE)-VLOOKUP($A59,'Import OffPeak change'!$A$106:CU$202,94,FALSE)))</f>
        <v>0</v>
      </c>
      <c r="CQ59" s="6">
        <f>IF(ISERROR(VLOOKUP($A59,'Import OffPeak'!$A$3:CV$99,95,FALSE)-VLOOKUP($A59,'Import OffPeak change'!$A$106:CV$202,95,FALSE)),0,(VLOOKUP($A59,'Import OffPeak'!$A$3:CV$99,95,FALSE)-VLOOKUP($A59,'Import OffPeak change'!$A$106:CV$202,95,FALSE)))</f>
        <v>0</v>
      </c>
      <c r="CR59" s="6">
        <f>IF(ISERROR(VLOOKUP($A59,'Import OffPeak'!$A$3:CW$99,96,FALSE)-VLOOKUP($A59,'Import OffPeak change'!$A$106:CW$202,96,FALSE)),0,(VLOOKUP($A59,'Import OffPeak'!$A$3:CW$99,96,FALSE)-VLOOKUP($A59,'Import OffPeak change'!$A$106:CW$202,96,FALSE)))</f>
        <v>0</v>
      </c>
      <c r="CS59" s="6">
        <f>IF(ISERROR(VLOOKUP($A59,'Import OffPeak'!$A$3:CX$99,97,FALSE)-VLOOKUP($A59,'Import OffPeak change'!$A$106:CX$202,97,FALSE)),0,(VLOOKUP($A59,'Import OffPeak'!$A$3:CX$99,97,FALSE)-VLOOKUP($A59,'Import OffPeak change'!$A$106:CX$202,97,FALSE)))</f>
        <v>0</v>
      </c>
      <c r="CT59" s="6">
        <f>IF(ISERROR(VLOOKUP($A59,'Import OffPeak'!$A$3:CY$99,98,FALSE)-VLOOKUP($A59,'Import OffPeak change'!$A$106:CY$202,98,FALSE)),0,(VLOOKUP($A59,'Import OffPeak'!$A$3:CY$99,98,FALSE)-VLOOKUP($A59,'Import OffPeak change'!$A$106:CY$202,98,FALSE)))</f>
        <v>0</v>
      </c>
      <c r="CU59" s="6">
        <f>IF(ISERROR(VLOOKUP($A59,'Import OffPeak'!$A$3:CZ$99,99,FALSE)-VLOOKUP($A59,'Import OffPeak change'!$A$106:CZ$202,99,FALSE)),0,(VLOOKUP($A59,'Import OffPeak'!$A$3:CZ$99,99,FALSE)-VLOOKUP($A59,'Import OffPeak change'!$A$106:CZ$202,99,FALSE)))</f>
        <v>0</v>
      </c>
      <c r="CV59" s="6">
        <f>IF(ISERROR(VLOOKUP($A59,'Import OffPeak'!$A$3:DA$99,100,FALSE)-VLOOKUP($A59,'Import OffPeak change'!$A$106:DA$202,100,FALSE)),0,(VLOOKUP($A59,'Import OffPeak'!$A$3:DA$99,100,FALSE)-VLOOKUP($A59,'Import OffPeak change'!$A$106:DA$202,100,FALSE)))</f>
        <v>0</v>
      </c>
      <c r="CW59" s="6">
        <f>IF(ISERROR(VLOOKUP($A59,'Import OffPeak'!$A$3:DB$99,101,FALSE)-VLOOKUP($A59,'Import OffPeak change'!$A$106:DB$202,101,FALSE)),0,(VLOOKUP($A59,'Import OffPeak'!$A$3:DB$99,101,FALSE)-VLOOKUP($A59,'Import OffPeak change'!$A$106:DB$202,101,FALSE)))</f>
        <v>0</v>
      </c>
      <c r="CX59" s="6">
        <f>IF(ISERROR(VLOOKUP($A59,'Import OffPeak'!$A$3:DC$99,102,FALSE)-VLOOKUP($A59,'Import OffPeak change'!$A$106:DC$202,102,FALSE)),0,(VLOOKUP($A59,'Import OffPeak'!$A$3:DC$99,102,FALSE)-VLOOKUP($A59,'Import OffPeak change'!$A$106:DC$202,102,FALSE)))</f>
        <v>0</v>
      </c>
      <c r="CY59" s="6">
        <f>IF(ISERROR(VLOOKUP($A59,'Import OffPeak'!$A$3:DD$99,103,FALSE)-VLOOKUP($A59,'Import OffPeak change'!$A$106:DD$202,103,FALSE)),0,(VLOOKUP($A59,'Import OffPeak'!$A$3:DD$99,103,FALSE)-VLOOKUP($A59,'Import OffPeak change'!$A$106:DD$202,103,FALSE)))</f>
        <v>0</v>
      </c>
      <c r="CZ59" s="6">
        <f>IF(ISERROR(VLOOKUP($A59,'Import OffPeak'!$A$3:DE$99,104,FALSE)-VLOOKUP($A59,'Import OffPeak change'!$A$106:DE$202,104,FALSE)),0,(VLOOKUP($A59,'Import OffPeak'!$A$3:DE$99,104,FALSE)-VLOOKUP($A59,'Import OffPeak change'!$A$106:DE$202,104,FALSE)))</f>
        <v>0</v>
      </c>
      <c r="DA59" s="6">
        <f>IF(ISERROR(VLOOKUP($A59,'Import OffPeak'!$A$3:DF$99,105,FALSE)-VLOOKUP($A59,'Import OffPeak change'!$A$106:DF$202,105,FALSE)),0,(VLOOKUP($A59,'Import OffPeak'!$A$3:DF$99,105,FALSE)-VLOOKUP($A59,'Import OffPeak change'!$A$106:DF$202,105,FALSE)))</f>
        <v>0</v>
      </c>
      <c r="DB59" s="6">
        <f>IF(ISERROR(VLOOKUP($A59,'Import OffPeak'!$A$3:DG$99,106,FALSE)-VLOOKUP($A59,'Import OffPeak change'!$A$106:DG$202,106,FALSE)),0,(VLOOKUP($A59,'Import OffPeak'!$A$3:DG$99,106,FALSE)-VLOOKUP($A59,'Import OffPeak change'!$A$106:DG$202,106,FALSE)))</f>
        <v>0</v>
      </c>
      <c r="DC59" s="6">
        <f>IF(ISERROR(VLOOKUP($A59,'Import OffPeak'!$A$3:DH$99,107,FALSE)-VLOOKUP($A59,'Import OffPeak change'!$A$106:DH$202,107,FALSE)),0,(VLOOKUP($A59,'Import OffPeak'!$A$3:DH$99,107,FALSE)-VLOOKUP($A59,'Import OffPeak change'!$A$106:DH$202,107,FALSE)))</f>
        <v>0</v>
      </c>
      <c r="DD59" s="6">
        <f>IF(ISERROR(VLOOKUP($A59,'Import OffPeak'!$A$3:DI$99,108,FALSE)-VLOOKUP($A59,'Import OffPeak change'!$A$106:DI$202,108,FALSE)),0,(VLOOKUP($A59,'Import OffPeak'!$A$3:DI$99,108,FALSE)-VLOOKUP($A59,'Import OffPeak change'!$A$106:DI$202,108,FALSE)))</f>
        <v>0</v>
      </c>
      <c r="DE59" s="6">
        <f>IF(ISERROR(VLOOKUP($A59,'Import OffPeak'!$A$3:DJ$99,109,FALSE)-VLOOKUP($A59,'Import OffPeak change'!$A$106:DJ$202,109,FALSE)),0,(VLOOKUP($A59,'Import OffPeak'!$A$3:DJ$99,109,FALSE)-VLOOKUP($A59,'Import OffPeak change'!$A$106:DJ$202,109,FALSE)))</f>
        <v>0</v>
      </c>
      <c r="DF59" s="6">
        <f>IF(ISERROR(VLOOKUP($A59,'Import OffPeak'!$A$3:DK$99,110,FALSE)-VLOOKUP($A59,'Import OffPeak change'!$A$106:DK$202,110,FALSE)),0,(VLOOKUP($A59,'Import OffPeak'!$A$3:DK$99,110,FALSE)-VLOOKUP($A59,'Import OffPeak change'!$A$106:DK$202,110,FALSE)))</f>
        <v>0</v>
      </c>
      <c r="DG59" s="6">
        <f>IF(ISERROR(VLOOKUP($A59,'Import OffPeak'!$A$3:DL$99,111,FALSE)-VLOOKUP($A59,'Import OffPeak change'!$A$106:DL$202,111,FALSE)),0,(VLOOKUP($A59,'Import OffPeak'!$A$3:DL$99,111,FALSE)-VLOOKUP($A59,'Import OffPeak change'!$A$106:DL$202,111,FALSE)))</f>
        <v>0</v>
      </c>
      <c r="DH59" s="6">
        <f>IF(ISERROR(VLOOKUP($A59,'Import OffPeak'!$A$3:DM$99,112,FALSE)-VLOOKUP($A59,'Import OffPeak change'!$A$106:DM$202,112,FALSE)),0,(VLOOKUP($A59,'Import OffPeak'!$A$3:DM$99,112,FALSE)-VLOOKUP($A59,'Import OffPeak change'!$A$106:DM$202,112,FALSE)))</f>
        <v>0</v>
      </c>
      <c r="DI59" s="6">
        <f>IF(ISERROR(VLOOKUP($A59,'Import OffPeak'!$A$3:DN$99,113,FALSE)-VLOOKUP($A59,'Import OffPeak change'!$A$106:DN$202,113,FALSE)),0,(VLOOKUP($A59,'Import OffPeak'!$A$3:DN$99,113,FALSE)-VLOOKUP($A59,'Import OffPeak change'!$A$106:DN$202,113,FALSE)))</f>
        <v>0</v>
      </c>
      <c r="DJ59" s="6">
        <f>IF(ISERROR(VLOOKUP($A59,'Import OffPeak'!$A$3:DO$99,114,FALSE)-VLOOKUP($A59,'Import OffPeak change'!$A$106:DO$202,114,FALSE)),0,(VLOOKUP($A59,'Import OffPeak'!$A$3:DO$99,114,FALSE)-VLOOKUP($A59,'Import OffPeak change'!$A$106:DO$202,114,FALSE)))</f>
        <v>0</v>
      </c>
      <c r="DK59" s="6">
        <f>IF(ISERROR(VLOOKUP($A59,'Import OffPeak'!$A$3:DP$99,115,FALSE)-VLOOKUP($A59,'Import OffPeak change'!$A$106:DP$202,115,FALSE)),0,(VLOOKUP($A59,'Import OffPeak'!$A$3:DP$99,115,FALSE)-VLOOKUP($A59,'Import OffPeak change'!$A$106:DP$202,115,FALSE)))</f>
        <v>0</v>
      </c>
      <c r="DL59" s="6">
        <f>IF(ISERROR(VLOOKUP($A59,'Import OffPeak'!$A$3:DQ$99,116,FALSE)-VLOOKUP($A59,'Import OffPeak change'!$A$106:DQ$202,116,FALSE)),0,(VLOOKUP($A59,'Import OffPeak'!$A$3:DQ$99,116,FALSE)-VLOOKUP($A59,'Import OffPeak change'!$A$106:DQ$202,116,FALSE)))</f>
        <v>0</v>
      </c>
      <c r="DM59" s="6">
        <f>IF(ISERROR(VLOOKUP($A59,'Import OffPeak'!$A$3:DR$99,117,FALSE)-VLOOKUP($A59,'Import OffPeak change'!$A$106:DR$202,117,FALSE)),0,(VLOOKUP($A59,'Import OffPeak'!$A$3:DR$99,117,FALSE)-VLOOKUP($A59,'Import OffPeak change'!$A$106:DR$202,117,FALSE)))</f>
        <v>0</v>
      </c>
      <c r="DN59" s="6">
        <f>IF(ISERROR(VLOOKUP($A59,'Import OffPeak'!$A$3:DS$99,118,FALSE)-VLOOKUP($A59,'Import OffPeak change'!$A$106:DS$202,118,FALSE)),0,(VLOOKUP($A59,'Import OffPeak'!$A$3:DS$99,118,FALSE)-VLOOKUP($A59,'Import OffPeak change'!$A$106:DS$202,118,FALSE)))</f>
        <v>0</v>
      </c>
      <c r="DO59" s="6">
        <f>IF(ISERROR(VLOOKUP($A59,'Import OffPeak'!$A$3:DT$99,119,FALSE)-VLOOKUP($A59,'Import OffPeak change'!$A$106:DT$202,119,FALSE)),0,(VLOOKUP($A59,'Import OffPeak'!$A$3:DT$99,119,FALSE)-VLOOKUP($A59,'Import OffPeak change'!$A$106:DT$202,119,FALSE)))</f>
        <v>0</v>
      </c>
      <c r="DP59" s="6">
        <f>IF(ISERROR(VLOOKUP($A59,'Import OffPeak'!$A$3:DU$99,120,FALSE)-VLOOKUP($A59,'Import OffPeak change'!$A$106:DU$202,120,FALSE)),0,(VLOOKUP($A59,'Import OffPeak'!$A$3:DU$99,120,FALSE)-VLOOKUP($A59,'Import OffPeak change'!$A$106:DU$202,120,FALSE)))</f>
        <v>0</v>
      </c>
      <c r="DQ59" s="6">
        <f>IF(ISERROR(VLOOKUP($A59,'Import OffPeak'!$A$3:DV$99,121,FALSE)-VLOOKUP($A59,'Import OffPeak change'!$A$106:DV$202,121,FALSE)),0,(VLOOKUP($A59,'Import OffPeak'!$A$3:DV$99,121,FALSE)-VLOOKUP($A59,'Import OffPeak change'!$A$106:DV$202,121,FALSE)))</f>
        <v>0</v>
      </c>
      <c r="DR59" s="6">
        <f>IF(ISERROR(VLOOKUP($A59,'Import OffPeak'!$A$3:DW$99,122,FALSE)-VLOOKUP($A59,'Import OffPeak change'!$A$106:DW$202,122,FALSE)),0,(VLOOKUP($A59,'Import OffPeak'!$A$3:DW$99,122,FALSE)-VLOOKUP($A59,'Import OffPeak change'!$A$106:DW$202,122,FALSE)))</f>
        <v>0</v>
      </c>
      <c r="DS59" s="6">
        <f>IF(ISERROR(VLOOKUP($A59,'Import OffPeak'!$A$3:DX$99,123,FALSE)-VLOOKUP($A59,'Import OffPeak change'!$A$106:DX$202,123,FALSE)),0,(VLOOKUP($A59,'Import OffPeak'!$A$3:DX$99,123,FALSE)-VLOOKUP($A59,'Import OffPeak change'!$A$106:DX$202,123,FALSE)))</f>
        <v>0</v>
      </c>
      <c r="DT59" s="6">
        <f>IF(ISERROR(VLOOKUP($A59,'Import OffPeak'!$A$3:DY$99,124,FALSE)-VLOOKUP($A59,'Import OffPeak change'!$A$106:DY$202,124,FALSE)),0,(VLOOKUP($A59,'Import OffPeak'!$A$3:DY$99,124,FALSE)-VLOOKUP($A59,'Import OffPeak change'!$A$106:DY$202,124,FALSE)))</f>
        <v>0</v>
      </c>
      <c r="DU59" s="6">
        <f>IF(ISERROR(VLOOKUP($A59,'Import OffPeak'!$A$3:DZ$99,125,FALSE)-VLOOKUP($A59,'Import OffPeak change'!$A$106:DZ$202,125,FALSE)),0,(VLOOKUP($A59,'Import OffPeak'!$A$3:DZ$99,125,FALSE)-VLOOKUP($A59,'Import OffPeak change'!$A$106:DZ$202,125,FALSE)))</f>
        <v>0</v>
      </c>
      <c r="DV59" s="6">
        <f>IF(ISERROR(VLOOKUP($A59,'Import OffPeak'!$A$3:EA$99,126,FALSE)-VLOOKUP($A59,'Import OffPeak change'!$A$106:EA$202,126,FALSE)),0,(VLOOKUP($A59,'Import OffPeak'!$A$3:EA$99,126,FALSE)-VLOOKUP($A59,'Import OffPeak change'!$A$106:EA$202,126,FALSE)))</f>
        <v>0</v>
      </c>
      <c r="DW59" s="6">
        <f>IF(ISERROR(VLOOKUP($A59,'Import OffPeak'!$A$3:EB$99,127,FALSE)-VLOOKUP($A59,'Import OffPeak change'!$A$106:EB$202,127,FALSE)),0,(VLOOKUP($A59,'Import OffPeak'!$A$3:EB$99,127,FALSE)-VLOOKUP($A59,'Import OffPeak change'!$A$106:EB$202,127,FALSE)))</f>
        <v>0</v>
      </c>
      <c r="DX59" s="6">
        <f>IF(ISERROR(VLOOKUP($A59,'Import OffPeak'!$A$3:EC$99,128,FALSE)-VLOOKUP($A59,'Import OffPeak change'!$A$106:EC$202,128,FALSE)),0,(VLOOKUP($A59,'Import OffPeak'!$A$3:EC$99,128,FALSE)-VLOOKUP($A59,'Import OffPeak change'!$A$106:EC$202,128,FALSE)))</f>
        <v>0</v>
      </c>
      <c r="DY59" s="6">
        <f>IF(ISERROR(VLOOKUP($A59,'Import OffPeak'!$A$3:ED$99,129,FALSE)-VLOOKUP($A59,'Import OffPeak change'!$A$106:ED$202,129,FALSE)),0,(VLOOKUP($A59,'Import OffPeak'!$A$3:ED$99,129,FALSE)-VLOOKUP($A59,'Import OffPeak change'!$A$106:ED$202,129,FALSE)))</f>
        <v>0</v>
      </c>
      <c r="DZ59" s="6">
        <f>IF(ISERROR(VLOOKUP($A59,'Import OffPeak'!$A$3:EE$99,130,FALSE)-VLOOKUP($A59,'Import OffPeak change'!$A$106:EE$202,130,FALSE)),0,(VLOOKUP($A59,'Import OffPeak'!$A$3:EE$99,130,FALSE)-VLOOKUP($A59,'Import OffPeak change'!$A$106:EE$202,130,FALSE)))</f>
        <v>0</v>
      </c>
      <c r="EA59" s="6">
        <f>IF(ISERROR(VLOOKUP($A59,'Import OffPeak'!$A$3:EF$99,131,FALSE)-VLOOKUP($A59,'Import OffPeak change'!$A$106:EF$202,131,FALSE)),0,(VLOOKUP($A59,'Import OffPeak'!$A$3:EF$99,131,FALSE)-VLOOKUP($A59,'Import OffPeak change'!$A$106:EF$202,131,FALSE)))</f>
        <v>0</v>
      </c>
      <c r="EB59" s="6">
        <f>IF(ISERROR(VLOOKUP($A59,'Import OffPeak'!$A$3:EG$99,132,FALSE)-VLOOKUP($A59,'Import OffPeak change'!$A$106:EG$202,132,FALSE)),0,(VLOOKUP($A59,'Import OffPeak'!$A$3:EG$99,132,FALSE)-VLOOKUP($A59,'Import OffPeak change'!$A$106:EG$202,132,FALSE)))</f>
        <v>0</v>
      </c>
      <c r="EC59" s="6">
        <f>IF(ISERROR(VLOOKUP($A59,'Import OffPeak'!$A$3:EH$99,133,FALSE)-VLOOKUP($A59,'Import OffPeak change'!$A$106:EH$202,133,FALSE)),0,(VLOOKUP($A59,'Import OffPeak'!$A$3:EH$99,133,FALSE)-VLOOKUP($A59,'Import OffPeak change'!$A$106:EH$202,133,FALSE)))</f>
        <v>0</v>
      </c>
      <c r="ED59" s="6">
        <f>IF(ISERROR(VLOOKUP($A59,'Import OffPeak'!$A$3:EI$99,134,FALSE)-VLOOKUP($A59,'Import OffPeak change'!$A$106:EI$202,134,FALSE)),0,(VLOOKUP($A59,'Import OffPeak'!$A$3:EI$99,134,FALSE)-VLOOKUP($A59,'Import OffPeak change'!$A$106:EI$202,134,FALSE)))</f>
        <v>0</v>
      </c>
      <c r="EE59" s="6">
        <f>IF(ISERROR(VLOOKUP($A59,'Import OffPeak'!$A$3:EJ$99,135,FALSE)-VLOOKUP($A59,'Import OffPeak change'!$A$106:EJ$202,135,FALSE)),0,(VLOOKUP($A59,'Import OffPeak'!$A$3:EJ$99,135,FALSE)-VLOOKUP($A59,'Import OffPeak change'!$A$106:EJ$202,135,FALSE)))</f>
        <v>0</v>
      </c>
      <c r="EF59" s="6">
        <f>IF(ISERROR(VLOOKUP($A59,'Import OffPeak'!$A$3:EK$99,136,FALSE)-VLOOKUP($A59,'Import OffPeak change'!$A$106:EK$202,136,FALSE)),0,(VLOOKUP($A59,'Import OffPeak'!$A$3:EK$99,136,FALSE)-VLOOKUP($A59,'Import OffPeak change'!$A$106:EK$202,136,FALSE)))</f>
        <v>0</v>
      </c>
      <c r="EG59" s="6">
        <f>IF(ISERROR(VLOOKUP($A59,'Import OffPeak'!$A$3:EL$99,137,FALSE)-VLOOKUP($A59,'Import OffPeak change'!$A$106:EL$202,137,FALSE)),0,(VLOOKUP($A59,'Import OffPeak'!$A$3:EL$99,137,FALSE)-VLOOKUP($A59,'Import OffPeak change'!$A$106:EL$202,137,FALSE)))</f>
        <v>0</v>
      </c>
      <c r="EH59" s="6">
        <f>IF(ISERROR(VLOOKUP($A59,'Import OffPeak'!$A$3:EM$99,138,FALSE)-VLOOKUP($A59,'Import OffPeak change'!$A$106:EM$202,138,FALSE)),0,(VLOOKUP($A59,'Import OffPeak'!$A$3:EM$99,138,FALSE)-VLOOKUP($A59,'Import OffPeak change'!$A$106:EM$202,138,FALSE)))</f>
        <v>0</v>
      </c>
      <c r="EI59" s="6">
        <f>IF(ISERROR(VLOOKUP($A59,'Import OffPeak'!$A$3:EN$99,139,FALSE)-VLOOKUP($A59,'Import OffPeak change'!$A$106:EN$202,139,FALSE)),0,(VLOOKUP($A59,'Import OffPeak'!$A$3:EN$99,139,FALSE)-VLOOKUP($A59,'Import OffPeak change'!$A$106:EN$202,139,FALSE)))</f>
        <v>0</v>
      </c>
      <c r="EJ59" s="6">
        <f>IF(ISERROR(VLOOKUP($A59,'Import OffPeak'!$A$3:EO$99,140,FALSE)-VLOOKUP($A59,'Import OffPeak change'!$A$106:EO$202,140,FALSE)),0,(VLOOKUP($A59,'Import OffPeak'!$A$3:EO$99,140,FALSE)-VLOOKUP($A59,'Import OffPeak change'!$A$106:EO$202,140,FALSE)))</f>
        <v>0</v>
      </c>
      <c r="EK59" s="6">
        <f>IF(ISERROR(VLOOKUP($A59,'Import OffPeak'!$A$3:EP$99,141,FALSE)-VLOOKUP($A59,'Import OffPeak change'!$A$106:EP$202,141,FALSE)),0,(VLOOKUP($A59,'Import OffPeak'!$A$3:EP$99,141,FALSE)-VLOOKUP($A59,'Import OffPeak change'!$A$106:EP$202,141,FALSE)))</f>
        <v>0</v>
      </c>
      <c r="EL59" s="6">
        <f>IF(ISERROR(VLOOKUP($A59,'Import OffPeak'!$A$3:EQ$99,142,FALSE)-VLOOKUP($A59,'Import OffPeak change'!$A$106:EQ$202,142,FALSE)),0,(VLOOKUP($A59,'Import OffPeak'!$A$3:EQ$99,142,FALSE)-VLOOKUP($A59,'Import OffPeak change'!$A$106:EQ$202,142,FALSE)))</f>
        <v>0</v>
      </c>
      <c r="EM59" s="6">
        <f>IF(ISERROR(VLOOKUP($A59,'Import OffPeak'!$A$3:ER$99,143,FALSE)-VLOOKUP($A59,'Import OffPeak change'!$A$106:ER$202,143,FALSE)),0,(VLOOKUP($A59,'Import OffPeak'!$A$3:ER$99,143,FALSE)-VLOOKUP($A59,'Import OffPeak change'!$A$106:ER$202,143,FALSE)))</f>
        <v>0</v>
      </c>
      <c r="EN59" s="6">
        <f>IF(ISERROR(VLOOKUP($A59,'Import OffPeak'!$A$3:ES$99,144,FALSE)-VLOOKUP($A59,'Import OffPeak change'!$A$106:ES$202,144,FALSE)),0,(VLOOKUP($A59,'Import OffPeak'!$A$3:ES$99,144,FALSE)-VLOOKUP($A59,'Import OffPeak change'!$A$106:ES$202,144,FALSE)))</f>
        <v>0</v>
      </c>
      <c r="EO59" s="6">
        <f>IF(ISERROR(VLOOKUP($A59,'Import OffPeak'!$A$3:ET$99,145,FALSE)-VLOOKUP($A59,'Import OffPeak change'!$A$106:ET$202,145,FALSE)),0,(VLOOKUP($A59,'Import OffPeak'!$A$3:ET$99,145,FALSE)-VLOOKUP($A59,'Import OffPeak change'!$A$106:ET$202,145,FALSE)))</f>
        <v>0</v>
      </c>
      <c r="EP59" s="6">
        <f>IF(ISERROR(VLOOKUP($A59,'Import OffPeak'!$A$3:EU$99,146,FALSE)-VLOOKUP($A59,'Import OffPeak change'!$A$106:EU$202,146,FALSE)),0,(VLOOKUP($A59,'Import OffPeak'!$A$3:EU$99,146,FALSE)-VLOOKUP($A59,'Import OffPeak change'!$A$106:EU$202,146,FALSE)))</f>
        <v>0</v>
      </c>
      <c r="EQ59" s="6">
        <f>IF(ISERROR(VLOOKUP($A59,'Import OffPeak'!$A$3:EV$99,147,FALSE)-VLOOKUP($A59,'Import OffPeak change'!$A$106:EV$202,147,FALSE)),0,(VLOOKUP($A59,'Import OffPeak'!$A$3:EV$99,147,FALSE)-VLOOKUP($A59,'Import OffPeak change'!$A$106:EV$202,147,FALSE)))</f>
        <v>0</v>
      </c>
      <c r="ER59" s="6">
        <f>IF(ISERROR(VLOOKUP($A59,'Import OffPeak'!$A$3:EW$99,148,FALSE)-VLOOKUP($A59,'Import OffPeak change'!$A$106:EW$202,148,FALSE)),0,(VLOOKUP($A59,'Import OffPeak'!$A$3:EW$99,148,FALSE)-VLOOKUP($A59,'Import OffPeak change'!$A$106:EW$202,148,FALSE)))</f>
        <v>0</v>
      </c>
      <c r="ES59" s="6">
        <f>IF(ISERROR(VLOOKUP($A59,'Import OffPeak'!$A$3:EX$99,149,FALSE)-VLOOKUP($A59,'Import OffPeak change'!$A$106:EX$202,149,FALSE)),0,(VLOOKUP($A59,'Import OffPeak'!$A$3:EX$99,149,FALSE)-VLOOKUP($A59,'Import OffPeak change'!$A$106:EX$202,149,FALSE)))</f>
        <v>0</v>
      </c>
      <c r="ET59" s="6">
        <f>IF(ISERROR(VLOOKUP($A59,'Import OffPeak'!$A$3:EY$99,150,FALSE)-VLOOKUP($A59,'Import OffPeak change'!$A$106:EY$202,150,FALSE)),0,(VLOOKUP($A59,'Import OffPeak'!$A$3:EY$99,150,FALSE)-VLOOKUP($A59,'Import OffPeak change'!$A$106:EY$202,150,FALSE)))</f>
        <v>0</v>
      </c>
      <c r="EU59" s="6">
        <f>IF(ISERROR(VLOOKUP($A59,'Import OffPeak'!$A$3:EZ$99,151,FALSE)-VLOOKUP($A59,'Import OffPeak change'!$A$106:EZ$202,151,FALSE)),0,(VLOOKUP($A59,'Import OffPeak'!$A$3:EZ$99,151,FALSE)-VLOOKUP($A59,'Import OffPeak change'!$A$106:EZ$202,151,FALSE)))</f>
        <v>0</v>
      </c>
      <c r="EV59" s="6">
        <f>IF(ISERROR(VLOOKUP($A59,'Import OffPeak'!$A$3:FA$99,152,FALSE)-VLOOKUP($A59,'Import OffPeak change'!$A$106:FA$202,152,FALSE)),0,(VLOOKUP($A59,'Import OffPeak'!$A$3:FA$99,152,FALSE)-VLOOKUP($A59,'Import OffPeak change'!$A$106:FA$202,152,FALSE)))</f>
        <v>0</v>
      </c>
      <c r="EW59" s="6">
        <f>IF(ISERROR(VLOOKUP($A59,'Import OffPeak'!$A$3:FB$99,153,FALSE)-VLOOKUP($A59,'Import OffPeak change'!$A$106:FB$202,153,FALSE)),0,(VLOOKUP($A59,'Import OffPeak'!$A$3:FB$99,153,FALSE)-VLOOKUP($A59,'Import OffPeak change'!$A$106:FB$202,153,FALSE)))</f>
        <v>0</v>
      </c>
      <c r="EX59" s="6">
        <f>IF(ISERROR(VLOOKUP($A59,'Import OffPeak'!$A$3:FC$99,154,FALSE)-VLOOKUP($A59,'Import OffPeak change'!$A$106:FC$202,154,FALSE)),0,(VLOOKUP($A59,'Import OffPeak'!$A$3:FC$99,154,FALSE)-VLOOKUP($A59,'Import OffPeak change'!$A$106:FC$202,154,FALSE)))</f>
        <v>0</v>
      </c>
      <c r="EY59" s="6">
        <f>IF(ISERROR(VLOOKUP($A59,'Import OffPeak'!$A$3:FD$99,155,FALSE)-VLOOKUP($A59,'Import OffPeak change'!$A$106:FD$202,155,FALSE)),0,(VLOOKUP($A59,'Import OffPeak'!$A$3:FD$99,155,FALSE)-VLOOKUP($A59,'Import OffPeak change'!$A$106:FD$202,155,FALSE)))</f>
        <v>0</v>
      </c>
      <c r="EZ59" s="6">
        <f>IF(ISERROR(VLOOKUP($A59,'Import OffPeak'!$A$3:FE$99,156,FALSE)-VLOOKUP($A59,'Import OffPeak change'!$A$106:FE$202,156,FALSE)),0,(VLOOKUP($A59,'Import OffPeak'!$A$3:FE$99,156,FALSE)-VLOOKUP($A59,'Import OffPeak change'!$A$106:FE$202,156,FALSE)))</f>
        <v>0</v>
      </c>
      <c r="FA59" s="6">
        <f>IF(ISERROR(VLOOKUP($A59,'Import OffPeak'!$A$3:FF$99,157,FALSE)-VLOOKUP($A59,'Import OffPeak change'!$A$106:FF$202,157,FALSE)),0,(VLOOKUP($A59,'Import OffPeak'!$A$3:FF$99,157,FALSE)-VLOOKUP($A59,'Import OffPeak change'!$A$106:FF$202,157,FALSE)))</f>
        <v>0</v>
      </c>
      <c r="FB59" s="6">
        <f>IF(ISERROR(VLOOKUP($A59,'Import OffPeak'!$A$3:FG$99,158,FALSE)-VLOOKUP($A59,'Import OffPeak change'!$A$106:FG$202,158,FALSE)),0,(VLOOKUP($A59,'Import OffPeak'!$A$3:FG$99,158,FALSE)-VLOOKUP($A59,'Import OffPeak change'!$A$106:FG$202,158,FALSE)))</f>
        <v>0</v>
      </c>
      <c r="FC59" s="6">
        <f>IF(ISERROR(VLOOKUP($A59,'Import OffPeak'!$A$3:FH$99,159,FALSE)-VLOOKUP($A59,'Import OffPeak change'!$A$106:FH$202,159,FALSE)),0,(VLOOKUP($A59,'Import OffPeak'!$A$3:FH$99,159,FALSE)-VLOOKUP($A59,'Import OffPeak change'!$A$106:FH$202,159,FALSE)))</f>
        <v>0</v>
      </c>
      <c r="FD59" s="6">
        <f>IF(ISERROR(VLOOKUP($A59,'Import OffPeak'!$A$3:FI$99,160,FALSE)-VLOOKUP($A59,'Import OffPeak change'!$A$106:FI$202,160,FALSE)),0,(VLOOKUP($A59,'Import OffPeak'!$A$3:FI$99,160,FALSE)-VLOOKUP($A59,'Import OffPeak change'!$A$106:FI$202,160,FALSE)))</f>
        <v>0</v>
      </c>
      <c r="FE59" s="6">
        <f>IF(ISERROR(VLOOKUP($A59,'Import OffPeak'!$A$3:FJ$99,161,FALSE)-VLOOKUP($A59,'Import OffPeak change'!$A$106:FJ$202,161,FALSE)),0,(VLOOKUP($A59,'Import OffPeak'!$A$3:FJ$99,161,FALSE)-VLOOKUP($A59,'Import OffPeak change'!$A$106:FJ$202,161,FALSE)))</f>
        <v>0</v>
      </c>
      <c r="FF59" s="6">
        <f>IF(ISERROR(VLOOKUP($A59,'Import OffPeak'!$A$3:FK$99,162,FALSE)-VLOOKUP($A59,'Import OffPeak change'!$A$106:FK$202,162,FALSE)),0,(VLOOKUP($A59,'Import OffPeak'!$A$3:FK$99,162,FALSE)-VLOOKUP($A59,'Import OffPeak change'!$A$106:FK$202,162,FALSE)))</f>
        <v>0</v>
      </c>
      <c r="FG59" s="6">
        <f>IF(ISERROR(VLOOKUP($A59,'Import OffPeak'!$A$3:FL$99,163,FALSE)-VLOOKUP($A59,'Import OffPeak change'!$A$106:FL$202,163,FALSE)),0,(VLOOKUP($A59,'Import OffPeak'!$A$3:FL$99,163,FALSE)-VLOOKUP($A59,'Import OffPeak change'!$A$106:FL$202,163,FALSE)))</f>
        <v>0</v>
      </c>
      <c r="FH59" s="6">
        <f>IF(ISERROR(VLOOKUP($A59,'Import OffPeak'!$A$3:FM$99,164,FALSE)-VLOOKUP($A59,'Import OffPeak change'!$A$106:FM$202,164,FALSE)),0,(VLOOKUP($A59,'Import OffPeak'!$A$3:FM$99,164,FALSE)-VLOOKUP($A59,'Import OffPeak change'!$A$106:FM$202,164,FALSE)))</f>
        <v>0</v>
      </c>
      <c r="FI59" s="6">
        <f>IF(ISERROR(VLOOKUP($A59,'Import OffPeak'!$A$3:FN$99,165,FALSE)-VLOOKUP($A59,'Import OffPeak change'!$A$106:FN$202,165,FALSE)),0,(VLOOKUP($A59,'Import OffPeak'!$A$3:FN$99,165,FALSE)-VLOOKUP($A59,'Import OffPeak change'!$A$106:FN$202,165,FALSE)))</f>
        <v>0</v>
      </c>
      <c r="FJ59" s="6">
        <f>IF(ISERROR(VLOOKUP($A59,'Import OffPeak'!$A$3:FO$99,166,FALSE)-VLOOKUP($A59,'Import OffPeak change'!$A$106:FO$202,166,FALSE)),0,(VLOOKUP($A59,'Import OffPeak'!$A$3:FO$99,166,FALSE)-VLOOKUP($A59,'Import OffPeak change'!$A$106:FO$202,166,FALSE)))</f>
        <v>0</v>
      </c>
      <c r="FK59" s="6">
        <f>IF(ISERROR(VLOOKUP($A59,'Import OffPeak'!$A$3:FP$99,167,FALSE)-VLOOKUP($A59,'Import OffPeak change'!$A$106:FP$202,167,FALSE)),0,(VLOOKUP($A59,'Import OffPeak'!$A$3:FP$99,167,FALSE)-VLOOKUP($A59,'Import OffPeak change'!$A$106:FP$202,167,FALSE)))</f>
        <v>0</v>
      </c>
      <c r="FL59" s="6">
        <f>IF(ISERROR(VLOOKUP($A59,'Import OffPeak'!$A$3:FQ$99,168,FALSE)-VLOOKUP($A59,'Import OffPeak change'!$A$106:FQ$202,168,FALSE)),0,(VLOOKUP($A59,'Import OffPeak'!$A$3:FQ$99,168,FALSE)-VLOOKUP($A59,'Import OffPeak change'!$A$106:FQ$202,168,FALSE)))</f>
        <v>0</v>
      </c>
      <c r="FM59" s="6">
        <f>IF(ISERROR(VLOOKUP($A59,'Import OffPeak'!$A$3:FR$99,169,FALSE)-VLOOKUP($A59,'Import OffPeak change'!$A$106:FR$202,169,FALSE)),0,(VLOOKUP($A59,'Import OffPeak'!$A$3:FR$99,169,FALSE)-VLOOKUP($A59,'Import OffPeak change'!$A$106:FR$202,169,FALSE)))</f>
        <v>0</v>
      </c>
      <c r="FN59" s="6">
        <f>IF(ISERROR(VLOOKUP($A59,'Import OffPeak'!$A$3:FS$99,170,FALSE)-VLOOKUP($A59,'Import OffPeak change'!$A$106:FS$202,170,FALSE)),0,(VLOOKUP($A59,'Import OffPeak'!$A$3:FS$99,170,FALSE)-VLOOKUP($A59,'Import OffPeak change'!$A$106:FS$202,170,FALSE)))</f>
        <v>0</v>
      </c>
      <c r="FO59" s="6">
        <f>IF(ISERROR(VLOOKUP($A59,'Import OffPeak'!$A$3:FT$99,171,FALSE)-VLOOKUP($A59,'Import OffPeak change'!$A$106:FT$202,171,FALSE)),0,(VLOOKUP($A59,'Import OffPeak'!$A$3:FT$99,171,FALSE)-VLOOKUP($A59,'Import OffPeak change'!$A$106:FT$202,171,FALSE)))</f>
        <v>0</v>
      </c>
      <c r="FP59" s="6">
        <f>IF(ISERROR(VLOOKUP($A59,'Import OffPeak'!$A$3:FU$99,172,FALSE)-VLOOKUP($A59,'Import OffPeak change'!$A$106:FU$202,172,FALSE)),0,(VLOOKUP($A59,'Import OffPeak'!$A$3:FU$99,172,FALSE)-VLOOKUP($A59,'Import OffPeak change'!$A$106:FU$202,172,FALSE)))</f>
        <v>0</v>
      </c>
      <c r="FQ59" s="6">
        <f>IF(ISERROR(VLOOKUP($A59,'Import OffPeak'!$A$3:FV$99,173,FALSE)-VLOOKUP($A59,'Import OffPeak change'!$A$106:FV$202,173,FALSE)),0,(VLOOKUP($A59,'Import OffPeak'!$A$3:FV$99,173,FALSE)-VLOOKUP($A59,'Import OffPeak change'!$A$106:FV$202,173,FALSE)))</f>
        <v>0</v>
      </c>
      <c r="FR59" s="6">
        <f>IF(ISERROR(VLOOKUP($A59,'Import OffPeak'!$A$3:FW$99,174,FALSE)-VLOOKUP($A59,'Import OffPeak change'!$A$106:FW$202,174,FALSE)),0,(VLOOKUP($A59,'Import OffPeak'!$A$3:FW$99,174,FALSE)-VLOOKUP($A59,'Import OffPeak change'!$A$106:FW$202,174,FALSE)))</f>
        <v>0</v>
      </c>
      <c r="FS59" s="6">
        <f>IF(ISERROR(VLOOKUP($A59,'Import OffPeak'!$A$3:FX$99,175,FALSE)-VLOOKUP($A59,'Import OffPeak change'!$A$106:FX$202,175,FALSE)),0,(VLOOKUP($A59,'Import OffPeak'!$A$3:FX$99,175,FALSE)-VLOOKUP($A59,'Import OffPeak change'!$A$106:FX$202,175,FALSE)))</f>
        <v>0</v>
      </c>
      <c r="FT59" s="6">
        <f>IF(ISERROR(VLOOKUP($A59,'Import OffPeak'!$A$3:FY$99,176,FALSE)-VLOOKUP($A59,'Import OffPeak change'!$A$106:FY$202,176,FALSE)),0,(VLOOKUP($A59,'Import OffPeak'!$A$3:FY$99,176,FALSE)-VLOOKUP($A59,'Import OffPeak change'!$A$106:FY$202,176,FALSE)))</f>
        <v>0</v>
      </c>
      <c r="FU59" s="6">
        <f>IF(ISERROR(VLOOKUP($A59,'Import OffPeak'!$A$3:FZ$99,177,FALSE)-VLOOKUP($A59,'Import OffPeak change'!$A$106:FZ$202,177,FALSE)),0,(VLOOKUP($A59,'Import OffPeak'!$A$3:FZ$99,177,FALSE)-VLOOKUP($A59,'Import OffPeak change'!$A$106:FZ$202,177,FALSE)))</f>
        <v>0</v>
      </c>
      <c r="FV59" s="6">
        <f>IF(ISERROR(VLOOKUP($A59,'Import OffPeak'!$A$3:GA$99,178,FALSE)-VLOOKUP($A59,'Import OffPeak change'!$A$106:GA$202,178,FALSE)),0,(VLOOKUP($A59,'Import OffPeak'!$A$3:GA$99,178,FALSE)-VLOOKUP($A59,'Import OffPeak change'!$A$106:GA$202,178,FALSE)))</f>
        <v>0</v>
      </c>
      <c r="FW59" s="6">
        <f>IF(ISERROR(VLOOKUP($A59,'Import OffPeak'!$A$3:GB$99,179,FALSE)-VLOOKUP($A59,'Import OffPeak change'!$A$106:GB$202,179,FALSE)),0,(VLOOKUP($A59,'Import OffPeak'!$A$3:GB$99,179,FALSE)-VLOOKUP($A59,'Import OffPeak change'!$A$106:GB$202,179,FALSE)))</f>
        <v>0</v>
      </c>
      <c r="FX59" s="6">
        <f>IF(ISERROR(VLOOKUP($A59,'Import OffPeak'!$A$3:GC$99,180,FALSE)-VLOOKUP($A59,'Import OffPeak change'!$A$106:GC$202,180,FALSE)),0,(VLOOKUP($A59,'Import OffPeak'!$A$3:GC$99,180,FALSE)-VLOOKUP($A59,'Import OffPeak change'!$A$106:GC$202,180,FALSE)))</f>
        <v>0</v>
      </c>
      <c r="FY59" s="6">
        <f>IF(ISERROR(VLOOKUP($A59,'Import OffPeak'!$A$3:GD$99,181,FALSE)-VLOOKUP($A59,'Import OffPeak change'!$A$106:GD$202,181,FALSE)),0,(VLOOKUP($A59,'Import OffPeak'!$A$3:GD$99,181,FALSE)-VLOOKUP($A59,'Import OffPeak change'!$A$106:GD$202,181,FALSE)))</f>
        <v>0</v>
      </c>
      <c r="FZ59" s="6">
        <f>IF(ISERROR(VLOOKUP($A59,'Import OffPeak'!$A$3:GE$99,182,FALSE)-VLOOKUP($A59,'Import OffPeak change'!$A$106:GE$202,182,FALSE)),0,(VLOOKUP($A59,'Import OffPeak'!$A$3:GE$99,182,FALSE)-VLOOKUP($A59,'Import OffPeak change'!$A$106:GE$202,182,FALSE)))</f>
        <v>0</v>
      </c>
      <c r="GA59" s="6">
        <f>IF(ISERROR(VLOOKUP($A59,'Import OffPeak'!$A$3:GF$99,183,FALSE)-VLOOKUP($A59,'Import OffPeak change'!$A$106:GF$202,183,FALSE)),0,(VLOOKUP($A59,'Import OffPeak'!$A$3:GF$99,183,FALSE)-VLOOKUP($A59,'Import OffPeak change'!$A$106:GF$202,183,FALSE)))</f>
        <v>0</v>
      </c>
      <c r="GB59" s="6">
        <f>IF(ISERROR(VLOOKUP($A59,'Import OffPeak'!$A$3:GG$99,184,FALSE)-VLOOKUP($A59,'Import OffPeak change'!$A$106:GG$202,184,FALSE)),0,(VLOOKUP($A59,'Import OffPeak'!$A$3:GG$99,184,FALSE)-VLOOKUP($A59,'Import OffPeak change'!$A$106:GG$202,184,FALSE)))</f>
        <v>0</v>
      </c>
      <c r="GC59" s="6">
        <f>IF(ISERROR(VLOOKUP($A59,'Import OffPeak'!$A$3:GH$99,185,FALSE)-VLOOKUP($A59,'Import OffPeak change'!$A$106:GH$202,185,FALSE)),0,(VLOOKUP($A59,'Import OffPeak'!$A$3:GH$99,185,FALSE)-VLOOKUP($A59,'Import OffPeak change'!$A$106:GH$202,185,FALSE)))</f>
        <v>0</v>
      </c>
      <c r="GD59" s="6">
        <f>IF(ISERROR(VLOOKUP($A59,'Import OffPeak'!$A$3:GI$99,186,FALSE)-VLOOKUP($A59,'Import OffPeak change'!$A$106:GI$202,186,FALSE)),0,(VLOOKUP($A59,'Import OffPeak'!$A$3:GI$99,186,FALSE)-VLOOKUP($A59,'Import OffPeak change'!$A$106:GI$202,186,FALSE)))</f>
        <v>0</v>
      </c>
      <c r="GE59" s="6">
        <f>IF(ISERROR(VLOOKUP($A59,'Import OffPeak'!$A$3:GJ$99,187,FALSE)-VLOOKUP($A59,'Import OffPeak change'!$A$106:GJ$202,187,FALSE)),0,(VLOOKUP($A59,'Import OffPeak'!$A$3:GJ$99,187,FALSE)-VLOOKUP($A59,'Import OffPeak change'!$A$106:GJ$202,187,FALSE)))</f>
        <v>0</v>
      </c>
      <c r="GF59" s="6">
        <f>IF(ISERROR(VLOOKUP($A59,'Import OffPeak'!$A$3:GK$99,188,FALSE)-VLOOKUP($A59,'Import OffPeak change'!$A$106:GK$202,188,FALSE)),0,(VLOOKUP($A59,'Import OffPeak'!$A$3:GK$99,188,FALSE)-VLOOKUP($A59,'Import OffPeak change'!$A$106:GK$202,188,FALSE)))</f>
        <v>0</v>
      </c>
      <c r="GG59" s="6">
        <f>IF(ISERROR(VLOOKUP($A59,'Import OffPeak'!$A$3:GL$99,189,FALSE)-VLOOKUP($A59,'Import OffPeak change'!$A$106:GL$202,189,FALSE)),0,(VLOOKUP($A59,'Import OffPeak'!$A$3:GL$99,189,FALSE)-VLOOKUP($A59,'Import OffPeak change'!$A$106:GL$202,189,FALSE)))</f>
        <v>0</v>
      </c>
      <c r="GH59" s="6">
        <f>IF(ISERROR(VLOOKUP($A59,'Import OffPeak'!$A$3:GM$99,190,FALSE)-VLOOKUP($A59,'Import OffPeak change'!$A$106:GM$202,190,FALSE)),0,(VLOOKUP($A59,'Import OffPeak'!$A$3:GM$99,190,FALSE)-VLOOKUP($A59,'Import OffPeak change'!$A$106:GM$202,190,FALSE)))</f>
        <v>0</v>
      </c>
      <c r="GI59" s="6">
        <f>IF(ISERROR(VLOOKUP($A59,'Import OffPeak'!$A$3:GN$99,191,FALSE)-VLOOKUP($A59,'Import OffPeak change'!$A$106:GN$202,191,FALSE)),0,(VLOOKUP($A59,'Import OffPeak'!$A$3:GN$99,191,FALSE)-VLOOKUP($A59,'Import OffPeak change'!$A$106:GN$202,191,FALSE)))</f>
        <v>0</v>
      </c>
      <c r="GJ59" s="6">
        <f>IF(ISERROR(VLOOKUP($A59,'Import OffPeak'!$A$3:GO$99,192,FALSE)-VLOOKUP($A59,'Import OffPeak change'!$A$106:GO$202,192,FALSE)),0,(VLOOKUP($A59,'Import OffPeak'!$A$3:GO$99,192,FALSE)-VLOOKUP($A59,'Import OffPeak change'!$A$106:GO$202,192,FALSE)))</f>
        <v>0</v>
      </c>
      <c r="GK59" s="6">
        <f>IF(ISERROR(VLOOKUP($A59,'Import OffPeak'!$A$3:GP$99,193,FALSE)-VLOOKUP($A59,'Import OffPeak change'!$A$106:GP$202,193,FALSE)),0,(VLOOKUP($A59,'Import OffPeak'!$A$3:GP$99,193,FALSE)-VLOOKUP($A59,'Import OffPeak change'!$A$106:GP$202,193,FALSE)))</f>
        <v>0</v>
      </c>
      <c r="GL59" s="6">
        <f>IF(ISERROR(VLOOKUP($A59,'Import OffPeak'!$A$3:GQ$99,194,FALSE)-VLOOKUP($A59,'Import OffPeak change'!$A$106:GQ$202,194,FALSE)),0,(VLOOKUP($A59,'Import OffPeak'!$A$3:GQ$99,194,FALSE)-VLOOKUP($A59,'Import OffPeak change'!$A$106:GQ$202,194,FALSE)))</f>
        <v>0</v>
      </c>
      <c r="GM59" s="6">
        <f>IF(ISERROR(VLOOKUP($A59,'Import OffPeak'!$A$3:GR$99,195,FALSE)-VLOOKUP($A59,'Import OffPeak change'!$A$106:GR$202,195,FALSE)),0,(VLOOKUP($A59,'Import OffPeak'!$A$3:GR$99,195,FALSE)-VLOOKUP($A59,'Import OffPeak change'!$A$106:GR$202,195,FALSE)))</f>
        <v>0</v>
      </c>
      <c r="GN59" s="6">
        <f>IF(ISERROR(VLOOKUP($A59,'Import OffPeak'!$A$3:GS$99,196,FALSE)-VLOOKUP($A59,'Import OffPeak change'!$A$106:GS$202,196,FALSE)),0,(VLOOKUP($A59,'Import OffPeak'!$A$3:GS$99,196,FALSE)-VLOOKUP($A59,'Import OffPeak change'!$A$106:GS$202,196,FALSE)))</f>
        <v>0</v>
      </c>
      <c r="GO59" s="6">
        <f>IF(ISERROR(VLOOKUP($A59,'Import OffPeak'!$A$3:GT$99,197,FALSE)-VLOOKUP($A59,'Import OffPeak change'!$A$106:GT$202,197,FALSE)),0,(VLOOKUP($A59,'Import OffPeak'!$A$3:GT$99,197,FALSE)-VLOOKUP($A59,'Import OffPeak change'!$A$106:GT$202,197,FALSE)))</f>
        <v>0</v>
      </c>
      <c r="GP59" s="6">
        <f>IF(ISERROR(VLOOKUP($A59,'Import OffPeak'!$A$3:GU$99,198,FALSE)-VLOOKUP($A59,'Import OffPeak change'!$A$106:GU$202,198,FALSE)),0,(VLOOKUP($A59,'Import OffPeak'!$A$3:GU$99,198,FALSE)-VLOOKUP($A59,'Import OffPeak change'!$A$106:GU$202,198,FALSE)))</f>
        <v>0</v>
      </c>
      <c r="GQ59" s="6">
        <f>IF(ISERROR(VLOOKUP($A59,'Import OffPeak'!$A$3:GV$99,199,FALSE)-VLOOKUP($A59,'Import OffPeak change'!$A$106:GV$202,199,FALSE)),0,(VLOOKUP($A59,'Import OffPeak'!$A$3:GV$99,199,FALSE)-VLOOKUP($A59,'Import OffPeak change'!$A$106:GV$202,199,FALSE)))</f>
        <v>0</v>
      </c>
      <c r="GR59" s="6">
        <f>IF(ISERROR(VLOOKUP($A59,'Import OffPeak'!$A$3:GW$99,200,FALSE)-VLOOKUP($A59,'Import OffPeak change'!$A$106:GW$202,200,FALSE)),0,(VLOOKUP($A59,'Import OffPeak'!$A$3:GW$99,200,FALSE)-VLOOKUP($A59,'Import OffPeak change'!$A$106:GW$202,200,FALSE)))</f>
        <v>0</v>
      </c>
      <c r="GS59" s="6">
        <f>IF(ISERROR(VLOOKUP($A59,'Import OffPeak'!$A$3:GX$99,201,FALSE)-VLOOKUP($A59,'Import OffPeak change'!$A$106:GX$202,201,FALSE)),0,(VLOOKUP($A59,'Import OffPeak'!$A$3:GX$99,201,FALSE)-VLOOKUP($A59,'Import OffPeak change'!$A$106:GX$202,201,FALSE)))</f>
        <v>0</v>
      </c>
      <c r="GT59" s="6">
        <f>IF(ISERROR(VLOOKUP($A59,'Import OffPeak'!$A$3:GY$99,202,FALSE)-VLOOKUP($A59,'Import OffPeak change'!$A$106:GY$202,202,FALSE)),0,(VLOOKUP($A59,'Import OffPeak'!$A$3:GY$99,202,FALSE)-VLOOKUP($A59,'Import OffPeak change'!$A$106:GY$202,202,FALSE)))</f>
        <v>0</v>
      </c>
      <c r="GU59" s="6">
        <f>IF(ISERROR(VLOOKUP($A59,'Import OffPeak'!$A$3:GZ$99,203,FALSE)-VLOOKUP($A59,'Import OffPeak change'!$A$106:GZ$202,203,FALSE)),0,(VLOOKUP($A59,'Import OffPeak'!$A$3:GZ$99,203,FALSE)-VLOOKUP($A59,'Import OffPeak change'!$A$106:GZ$202,203,FALSE)))</f>
        <v>0</v>
      </c>
      <c r="GV59" s="6">
        <f>IF(ISERROR(VLOOKUP($A59,'Import OffPeak'!$A$3:HA$99,204,FALSE)-VLOOKUP($A59,'Import OffPeak change'!$A$106:HA$202,204,FALSE)),0,(VLOOKUP($A59,'Import OffPeak'!$A$3:HA$99,204,FALSE)-VLOOKUP($A59,'Import OffPeak change'!$A$106:HA$202,204,FALSE)))</f>
        <v>0</v>
      </c>
      <c r="GW59" s="6">
        <f>IF(ISERROR(VLOOKUP($A59,'Import OffPeak'!$A$3:HB$99,205,FALSE)-VLOOKUP($A59,'Import OffPeak change'!$A$106:HB$202,205,FALSE)),0,(VLOOKUP($A59,'Import OffPeak'!$A$3:HB$99,205,FALSE)-VLOOKUP($A59,'Import OffPeak change'!$A$106:HB$202,205,FALSE)))</f>
        <v>0</v>
      </c>
      <c r="GX59" s="6">
        <f>IF(ISERROR(VLOOKUP($A59,'Import OffPeak'!$A$3:HC$99,206,FALSE)-VLOOKUP($A59,'Import OffPeak change'!$A$106:HC$202,206,FALSE)),0,(VLOOKUP($A59,'Import OffPeak'!$A$3:HC$99,206,FALSE)-VLOOKUP($A59,'Import OffPeak change'!$A$106:HC$202,206,FALSE)))</f>
        <v>0</v>
      </c>
      <c r="GY59" s="6">
        <f>IF(ISERROR(VLOOKUP($A59,'Import OffPeak'!$A$3:HD$99,207,FALSE)-VLOOKUP($A59,'Import OffPeak change'!$A$106:HD$202,207,FALSE)),0,(VLOOKUP($A59,'Import OffPeak'!$A$3:HD$99,207,FALSE)-VLOOKUP($A59,'Import OffPeak change'!$A$106:HD$202,207,FALSE)))</f>
        <v>0</v>
      </c>
      <c r="GZ59" s="6">
        <f>IF(ISERROR(VLOOKUP($A59,'Import OffPeak'!$A$3:HE$99,208,FALSE)-VLOOKUP($A59,'Import OffPeak change'!$A$106:HE$202,208,FALSE)),0,(VLOOKUP($A59,'Import OffPeak'!$A$3:HE$99,208,FALSE)-VLOOKUP($A59,'Import OffPeak change'!$A$106:HE$202,208,FALSE)))</f>
        <v>0</v>
      </c>
      <c r="HA59" s="6">
        <f>IF(ISERROR(VLOOKUP($A59,'Import OffPeak'!$A$3:HF$99,209,FALSE)-VLOOKUP($A59,'Import OffPeak change'!$A$106:HF$202,209,FALSE)),0,(VLOOKUP($A59,'Import OffPeak'!$A$3:HF$99,209,FALSE)-VLOOKUP($A59,'Import OffPeak change'!$A$106:HF$202,209,FALSE)))</f>
        <v>0</v>
      </c>
      <c r="HB59" s="6">
        <f>IF(ISERROR(VLOOKUP($A59,'Import OffPeak'!$A$3:HG$99,210,FALSE)-VLOOKUP($A59,'Import OffPeak change'!$A$106:HG$202,210,FALSE)),0,(VLOOKUP($A59,'Import OffPeak'!$A$3:HG$99,210,FALSE)-VLOOKUP($A59,'Import OffPeak change'!$A$106:HG$202,210,FALSE)))</f>
        <v>0</v>
      </c>
      <c r="HC59" s="6">
        <f>IF(ISERROR(VLOOKUP($A59,'Import OffPeak'!$A$3:HH$99,211,FALSE)-VLOOKUP($A59,'Import OffPeak change'!$A$106:HH$202,211,FALSE)),0,(VLOOKUP($A59,'Import OffPeak'!$A$3:HH$99,211,FALSE)-VLOOKUP($A59,'Import OffPeak change'!$A$106:HH$202,211,FALSE)))</f>
        <v>0</v>
      </c>
      <c r="HD59" s="6">
        <f>IF(ISERROR(VLOOKUP($A59,'Import OffPeak'!$A$3:HI$99,212,FALSE)-VLOOKUP($A59,'Import OffPeak change'!$A$106:HI$202,212,FALSE)),0,(VLOOKUP($A59,'Import OffPeak'!$A$3:HI$99,212,FALSE)-VLOOKUP($A59,'Import OffPeak change'!$A$106:HI$202,212,FALSE)))</f>
        <v>0</v>
      </c>
      <c r="HE59" s="6">
        <f>IF(ISERROR(VLOOKUP($A59,'Import OffPeak'!$A$3:HJ$99,213,FALSE)-VLOOKUP($A59,'Import OffPeak change'!$A$106:HJ$202,213,FALSE)),0,(VLOOKUP($A59,'Import OffPeak'!$A$3:HJ$99,213,FALSE)-VLOOKUP($A59,'Import OffPeak change'!$A$106:HJ$202,213,FALSE)))</f>
        <v>0</v>
      </c>
      <c r="HF59" s="6">
        <f>IF(ISERROR(VLOOKUP($A59,'Import OffPeak'!$A$3:HK$99,214,FALSE)-VLOOKUP($A59,'Import OffPeak change'!$A$106:HK$202,214,FALSE)),0,(VLOOKUP($A59,'Import OffPeak'!$A$3:HK$99,214,FALSE)-VLOOKUP($A59,'Import OffPeak change'!$A$106:HK$202,214,FALSE)))</f>
        <v>0</v>
      </c>
      <c r="HG59" s="6">
        <f>IF(ISERROR(VLOOKUP($A59,'Import OffPeak'!$A$3:HL$99,215,FALSE)-VLOOKUP($A59,'Import OffPeak change'!$A$106:HL$202,215,FALSE)),0,(VLOOKUP($A59,'Import OffPeak'!$A$3:HL$99,215,FALSE)-VLOOKUP($A59,'Import OffPeak change'!$A$106:HL$202,215,FALSE)))</f>
        <v>0</v>
      </c>
      <c r="HH59" s="6">
        <f>IF(ISERROR(VLOOKUP($A59,'Import OffPeak'!$A$3:HM$99,216,FALSE)-VLOOKUP($A59,'Import OffPeak change'!$A$106:HM$202,216,FALSE)),0,(VLOOKUP($A59,'Import OffPeak'!$A$3:HM$99,216,FALSE)-VLOOKUP($A59,'Import OffPeak change'!$A$106:HM$202,216,FALSE)))</f>
        <v>0</v>
      </c>
      <c r="HI59" s="6">
        <f>IF(ISERROR(VLOOKUP($A59,'Import OffPeak'!$A$3:HN$99,217,FALSE)-VLOOKUP($A59,'Import OffPeak change'!$A$106:HN$202,217,FALSE)),0,(VLOOKUP($A59,'Import OffPeak'!$A$3:HN$99,217,FALSE)-VLOOKUP($A59,'Import OffPeak change'!$A$106:HN$202,217,FALSE)))</f>
        <v>0</v>
      </c>
      <c r="HJ59" s="6">
        <f>IF(ISERROR(VLOOKUP($A59,'Import OffPeak'!$A$3:HO$99,218,FALSE)-VLOOKUP($A59,'Import OffPeak change'!$A$106:HO$202,218,FALSE)),0,(VLOOKUP($A59,'Import OffPeak'!$A$3:HO$99,218,FALSE)-VLOOKUP($A59,'Import OffPeak change'!$A$106:HO$202,218,FALSE)))</f>
        <v>0</v>
      </c>
      <c r="HK59" s="6">
        <f>IF(ISERROR(VLOOKUP($A59,'Import OffPeak'!$A$3:HP$99,219,FALSE)-VLOOKUP($A59,'Import OffPeak change'!$A$106:HP$202,219,FALSE)),0,(VLOOKUP($A59,'Import OffPeak'!$A$3:HP$99,219,FALSE)-VLOOKUP($A59,'Import OffPeak change'!$A$106:HP$202,219,FALSE)))</f>
        <v>0</v>
      </c>
      <c r="HL59" s="6">
        <f>IF(ISERROR(VLOOKUP($A59,'Import OffPeak'!$A$3:HQ$99,220,FALSE)-VLOOKUP($A59,'Import OffPeak change'!$A$106:HQ$202,220,FALSE)),0,(VLOOKUP($A59,'Import OffPeak'!$A$3:HQ$99,220,FALSE)-VLOOKUP($A59,'Import OffPeak change'!$A$106:HQ$202,220,FALSE)))</f>
        <v>0</v>
      </c>
      <c r="HM59" s="6">
        <f>IF(ISERROR(VLOOKUP($A59,'Import OffPeak'!$A$3:HR$99,221,FALSE)-VLOOKUP($A59,'Import OffPeak change'!$A$106:HR$202,221,FALSE)),0,(VLOOKUP($A59,'Import OffPeak'!$A$3:HR$99,221,FALSE)-VLOOKUP($A59,'Import OffPeak change'!$A$106:HR$202,221,FALSE)))</f>
        <v>0</v>
      </c>
      <c r="HN59" s="6">
        <f>IF(ISERROR(VLOOKUP($A59,'Import OffPeak'!$A$3:HS$99,222,FALSE)-VLOOKUP($A59,'Import OffPeak change'!$A$106:HS$202,222,FALSE)),0,(VLOOKUP($A59,'Import OffPeak'!$A$3:HS$99,222,FALSE)-VLOOKUP($A59,'Import OffPeak change'!$A$106:HS$202,222,FALSE)))</f>
        <v>0</v>
      </c>
      <c r="HO59" s="6">
        <f>IF(ISERROR(VLOOKUP($A59,'Import OffPeak'!$A$3:HT$99,223,FALSE)-VLOOKUP($A59,'Import OffPeak change'!$A$106:HT$202,223,FALSE)),0,(VLOOKUP($A59,'Import OffPeak'!$A$3:HT$99,223,FALSE)-VLOOKUP($A59,'Import OffPeak change'!$A$106:HT$202,223,FALSE)))</f>
        <v>0</v>
      </c>
      <c r="HP59" s="6">
        <f>IF(ISERROR(VLOOKUP($A59,'Import OffPeak'!$A$3:HU$99,224,FALSE)-VLOOKUP($A59,'Import OffPeak change'!$A$106:HU$202,224,FALSE)),0,(VLOOKUP($A59,'Import OffPeak'!$A$3:HU$99,224,FALSE)-VLOOKUP($A59,'Import OffPeak change'!$A$106:HU$202,224,FALSE)))</f>
        <v>0</v>
      </c>
      <c r="HQ59" s="6">
        <f>IF(ISERROR(VLOOKUP($A59,'Import OffPeak'!$A$3:HV$99,225,FALSE)-VLOOKUP($A59,'Import OffPeak change'!$A$106:HV$202,225,FALSE)),0,(VLOOKUP($A59,'Import OffPeak'!$A$3:HV$99,225,FALSE)-VLOOKUP($A59,'Import OffPeak change'!$A$106:HV$202,225,FALSE)))</f>
        <v>0</v>
      </c>
      <c r="HR59" s="6">
        <f>IF(ISERROR(VLOOKUP($A59,'Import OffPeak'!$A$3:HW$99,226,FALSE)-VLOOKUP($A59,'Import OffPeak change'!$A$106:HW$202,226,FALSE)),0,(VLOOKUP($A59,'Import OffPeak'!$A$3:HW$99,226,FALSE)-VLOOKUP($A59,'Import OffPeak change'!$A$106:HW$202,226,FALSE)))</f>
        <v>0</v>
      </c>
      <c r="HS59" s="6">
        <f>IF(ISERROR(VLOOKUP($A59,'Import OffPeak'!$A$3:HX$99,227,FALSE)-VLOOKUP($A59,'Import OffPeak change'!$A$106:HX$202,227,FALSE)),0,(VLOOKUP($A59,'Import OffPeak'!$A$3:HX$99,227,FALSE)-VLOOKUP($A59,'Import OffPeak change'!$A$106:HX$202,227,FALSE)))</f>
        <v>0</v>
      </c>
      <c r="HT59" s="6">
        <f>IF(ISERROR(VLOOKUP($A59,'Import OffPeak'!$A$3:HY$99,228,FALSE)-VLOOKUP($A59,'Import OffPeak change'!$A$106:HY$202,228,FALSE)),0,(VLOOKUP($A59,'Import OffPeak'!$A$3:HY$99,228,FALSE)-VLOOKUP($A59,'Import OffPeak change'!$A$106:HY$202,228,FALSE)))</f>
        <v>0</v>
      </c>
      <c r="HU59" s="6">
        <f>IF(ISERROR(VLOOKUP($A59,'Import OffPeak'!$A$3:HZ$99,229,FALSE)-VLOOKUP($A59,'Import OffPeak change'!$A$106:HZ$202,229,FALSE)),0,(VLOOKUP($A59,'Import OffPeak'!$A$3:HZ$99,229,FALSE)-VLOOKUP($A59,'Import OffPeak change'!$A$106:HZ$202,229,FALSE)))</f>
        <v>0</v>
      </c>
      <c r="HV59" s="6">
        <f>IF(ISERROR(VLOOKUP($A59,'Import OffPeak'!$A$3:IA$99,230,FALSE)-VLOOKUP($A59,'Import OffPeak change'!$A$106:IA$202,230,FALSE)),0,(VLOOKUP($A59,'Import OffPeak'!$A$3:IA$99,230,FALSE)-VLOOKUP($A59,'Import OffPeak change'!$A$106:IA$202,230,FALSE)))</f>
        <v>0</v>
      </c>
      <c r="HW59" s="6">
        <f>IF(ISERROR(VLOOKUP($A59,'Import OffPeak'!$A$3:IB$99,231,FALSE)-VLOOKUP($A59,'Import OffPeak change'!$A$106:IB$202,231,FALSE)),0,(VLOOKUP($A59,'Import OffPeak'!$A$3:IB$99,231,FALSE)-VLOOKUP($A59,'Import OffPeak change'!$A$106:IB$202,231,FALSE)))</f>
        <v>0</v>
      </c>
      <c r="HX59" s="6">
        <f>IF(ISERROR(VLOOKUP($A59,'Import OffPeak'!$A$3:IC$99,232,FALSE)-VLOOKUP($A59,'Import OffPeak change'!$A$106:IC$202,232,FALSE)),0,(VLOOKUP($A59,'Import OffPeak'!$A$3:IC$99,232,FALSE)-VLOOKUP($A59,'Import OffPeak change'!$A$106:IC$202,232,FALSE)))</f>
        <v>0</v>
      </c>
      <c r="HY59" s="6">
        <f>IF(ISERROR(VLOOKUP($A59,'Import OffPeak'!$A$3:ID$99,233,FALSE)-VLOOKUP($A59,'Import OffPeak change'!$A$106:ID$202,233,FALSE)),0,(VLOOKUP($A59,'Import OffPeak'!$A$3:ID$99,233,FALSE)-VLOOKUP($A59,'Import OffPeak change'!$A$106:ID$202,233,FALSE)))</f>
        <v>0</v>
      </c>
      <c r="HZ59" s="6">
        <f>IF(ISERROR(VLOOKUP($A59,'Import OffPeak'!$A$3:IE$99,234,FALSE)-VLOOKUP($A59,'Import OffPeak change'!$A$106:IE$202,234,FALSE)),0,(VLOOKUP($A59,'Import OffPeak'!$A$3:IE$99,234,FALSE)-VLOOKUP($A59,'Import OffPeak change'!$A$106:IE$202,234,FALSE)))</f>
        <v>0</v>
      </c>
      <c r="IA59" s="6">
        <f>IF(ISERROR(VLOOKUP($A59,'Import OffPeak'!$A$3:IF$99,235,FALSE)-VLOOKUP($A59,'Import OffPeak change'!$A$106:IF$202,235,FALSE)),0,(VLOOKUP($A59,'Import OffPeak'!$A$3:IF$99,235,FALSE)-VLOOKUP($A59,'Import OffPeak change'!$A$106:IF$202,235,FALSE)))</f>
        <v>0</v>
      </c>
      <c r="IB59" s="6">
        <f>IF(ISERROR(VLOOKUP($A59,'Import OffPeak'!$A$3:IG$99,236,FALSE)-VLOOKUP($A59,'Import OffPeak change'!$A$106:IG$202,236,FALSE)),0,(VLOOKUP($A59,'Import OffPeak'!$A$3:IG$99,236,FALSE)-VLOOKUP($A59,'Import OffPeak change'!$A$106:IG$202,236,FALSE)))</f>
        <v>0</v>
      </c>
      <c r="IC59" s="6">
        <f>IF(ISERROR(VLOOKUP($A59,'Import OffPeak'!$A$3:IH$99,237,FALSE)-VLOOKUP($A59,'Import OffPeak change'!$A$106:IH$202,237,FALSE)),0,(VLOOKUP($A59,'Import OffPeak'!$A$3:IH$99,237,FALSE)-VLOOKUP($A59,'Import OffPeak change'!$A$106:IH$202,237,FALSE)))</f>
        <v>0</v>
      </c>
      <c r="ID59" s="6">
        <f>IF(ISERROR(VLOOKUP($A59,'Import OffPeak'!$A$3:II$99,238,FALSE)-VLOOKUP($A59,'Import OffPeak change'!$A$106:II$202,238,FALSE)),0,(VLOOKUP($A59,'Import OffPeak'!$A$3:II$99,238,FALSE)-VLOOKUP($A59,'Import OffPeak change'!$A$106:II$202,238,FALSE)))</f>
        <v>0</v>
      </c>
      <c r="IE59" s="6">
        <f>IF(ISERROR(VLOOKUP($A59,'Import OffPeak'!$A$3:IJ$99,239,FALSE)-VLOOKUP($A59,'Import OffPeak change'!$A$106:IJ$202,239,FALSE)),0,(VLOOKUP($A59,'Import OffPeak'!$A$3:IJ$99,239,FALSE)-VLOOKUP($A59,'Import OffPeak change'!$A$106:IJ$202,239,FALSE)))</f>
        <v>0</v>
      </c>
    </row>
    <row r="60" spans="1:239">
      <c r="A60" s="168" t="str">
        <f>IF('Import OffPeak'!A57=0,"",'Import OffPeak'!A57)</f>
        <v/>
      </c>
      <c r="B60" s="6"/>
      <c r="C60" s="6"/>
      <c r="D60" s="6"/>
      <c r="E60" s="6"/>
      <c r="F60" s="6"/>
      <c r="G60" s="6">
        <f>IF(ISERROR(VLOOKUP($A60,'Import OffPeak'!$A$3:L$99,7,FALSE)-VLOOKUP($A60,'Import OffPeak change'!$A$106:L$202,7,FALSE)),0,(VLOOKUP($A60,'Import OffPeak'!$A$3:L$99,7,FALSE)-VLOOKUP($A60,'Import OffPeak change'!$A$106:L$202,7,FALSE)))</f>
        <v>0</v>
      </c>
      <c r="H60" s="6">
        <f>IF(ISERROR(VLOOKUP($A60,'Import OffPeak'!$A$3:M$99,8,FALSE)-VLOOKUP($A60,'Import OffPeak change'!$A$106:M$202,8,FALSE)),0,(VLOOKUP($A60,'Import OffPeak'!$A$3:M$99,8,FALSE)-VLOOKUP($A60,'Import OffPeak change'!$A$106:M$202,8,FALSE)))</f>
        <v>0</v>
      </c>
      <c r="I60" s="6">
        <f>IF(ISERROR(VLOOKUP($A60,'Import OffPeak'!$A$3:N$99,9,FALSE)-VLOOKUP($A60,'Import OffPeak change'!$A$106:N$202,9,FALSE)),0,(VLOOKUP($A60,'Import OffPeak'!$A$3:N$99,9,FALSE)-VLOOKUP($A60,'Import OffPeak change'!$A$106:N$202,9,FALSE)))</f>
        <v>0</v>
      </c>
      <c r="J60" s="6">
        <f>IF(ISERROR(VLOOKUP($A60,'Import OffPeak'!$A$3:O$99,10,FALSE)-VLOOKUP($A60,'Import OffPeak change'!$A$106:O$202,10,FALSE)),0,(VLOOKUP($A60,'Import OffPeak'!$A$3:O$99,10,FALSE)-VLOOKUP($A60,'Import OffPeak change'!$A$106:O$202,10,FALSE)))</f>
        <v>0</v>
      </c>
      <c r="K60" s="6">
        <f>IF(ISERROR(VLOOKUP($A60,'Import OffPeak'!$A$3:P$99,11,FALSE)-VLOOKUP($A60,'Import OffPeak change'!$A$106:P$202,11,FALSE)),0,(VLOOKUP($A60,'Import OffPeak'!$A$3:P$99,11,FALSE)-VLOOKUP($A60,'Import OffPeak change'!$A$106:P$202,11,FALSE)))</f>
        <v>0</v>
      </c>
      <c r="L60" s="6">
        <f>IF(ISERROR(VLOOKUP($A60,'Import OffPeak'!$A$3:Q$99,12,FALSE)-VLOOKUP($A60,'Import OffPeak change'!$A$106:Q$202,12,FALSE)),0,(VLOOKUP($A60,'Import OffPeak'!$A$3:Q$99,12,FALSE)-VLOOKUP($A60,'Import OffPeak change'!$A$106:Q$202,12,FALSE)))</f>
        <v>0</v>
      </c>
      <c r="M60" s="6">
        <f>IF(ISERROR(VLOOKUP($A60,'Import OffPeak'!$A$3:R$99,13,FALSE)-VLOOKUP($A60,'Import OffPeak change'!$A$106:R$202,13,FALSE)),0,(VLOOKUP($A60,'Import OffPeak'!$A$3:R$99,13,FALSE)-VLOOKUP($A60,'Import OffPeak change'!$A$106:R$202,13,FALSE)))</f>
        <v>0</v>
      </c>
      <c r="N60" s="6">
        <f>IF(ISERROR(VLOOKUP($A60,'Import OffPeak'!$A$3:S$99,14,FALSE)-VLOOKUP($A60,'Import OffPeak change'!$A$106:S$202,14,FALSE)),0,(VLOOKUP($A60,'Import OffPeak'!$A$3:S$99,14,FALSE)-VLOOKUP($A60,'Import OffPeak change'!$A$106:S$202,14,FALSE)))</f>
        <v>0</v>
      </c>
      <c r="O60" s="6">
        <f>IF(ISERROR(VLOOKUP($A60,'Import OffPeak'!$A$3:T$99,15,FALSE)-VLOOKUP($A60,'Import OffPeak change'!$A$106:T$202,15,FALSE)),0,(VLOOKUP($A60,'Import OffPeak'!$A$3:T$99,15,FALSE)-VLOOKUP($A60,'Import OffPeak change'!$A$106:T$202,15,FALSE)))</f>
        <v>0</v>
      </c>
      <c r="P60" s="6">
        <f>IF(ISERROR(VLOOKUP($A60,'Import OffPeak'!$A$3:U$99,16,FALSE)-VLOOKUP($A60,'Import OffPeak change'!$A$106:U$202,16,FALSE)),0,(VLOOKUP($A60,'Import OffPeak'!$A$3:U$99,16,FALSE)-VLOOKUP($A60,'Import OffPeak change'!$A$106:U$202,16,FALSE)))</f>
        <v>0</v>
      </c>
      <c r="Q60" s="6">
        <f>IF(ISERROR(VLOOKUP($A60,'Import OffPeak'!$A$3:V$99,17,FALSE)-VLOOKUP($A60,'Import OffPeak change'!$A$106:V$202,17,FALSE)),0,(VLOOKUP($A60,'Import OffPeak'!$A$3:V$99,17,FALSE)-VLOOKUP($A60,'Import OffPeak change'!$A$106:V$202,17,FALSE)))</f>
        <v>0</v>
      </c>
      <c r="R60" s="6">
        <f>IF(ISERROR(VLOOKUP($A60,'Import OffPeak'!$A$3:W$99,18,FALSE)-VLOOKUP($A60,'Import OffPeak change'!$A$106:W$202,18,FALSE)),0,(VLOOKUP($A60,'Import OffPeak'!$A$3:W$99,18,FALSE)-VLOOKUP($A60,'Import OffPeak change'!$A$106:W$202,18,FALSE)))</f>
        <v>0</v>
      </c>
      <c r="S60" s="6">
        <f>IF(ISERROR(VLOOKUP($A60,'Import OffPeak'!$A$3:X$99,19,FALSE)-VLOOKUP($A60,'Import OffPeak change'!$A$106:X$202,19,FALSE)),0,(VLOOKUP($A60,'Import OffPeak'!$A$3:X$99,19,FALSE)-VLOOKUP($A60,'Import OffPeak change'!$A$106:X$202,19,FALSE)))</f>
        <v>0</v>
      </c>
      <c r="T60" s="6">
        <f>IF(ISERROR(VLOOKUP($A60,'Import OffPeak'!$A$3:Y$99,20,FALSE)-VLOOKUP($A60,'Import OffPeak change'!$A$106:Y$202,20,FALSE)),0,(VLOOKUP($A60,'Import OffPeak'!$A$3:Y$99,20,FALSE)-VLOOKUP($A60,'Import OffPeak change'!$A$106:Y$202,20,FALSE)))</f>
        <v>0</v>
      </c>
      <c r="U60" s="6">
        <f>IF(ISERROR(VLOOKUP($A60,'Import OffPeak'!$A$3:Z$99,21,FALSE)-VLOOKUP($A60,'Import OffPeak change'!$A$106:Z$202,21,FALSE)),0,(VLOOKUP($A60,'Import OffPeak'!$A$3:Z$99,21,FALSE)-VLOOKUP($A60,'Import OffPeak change'!$A$106:Z$202,21,FALSE)))</f>
        <v>0</v>
      </c>
      <c r="V60" s="6">
        <f>IF(ISERROR(VLOOKUP($A60,'Import OffPeak'!$A$3:AA$99,22,FALSE)-VLOOKUP($A60,'Import OffPeak change'!$A$106:AA$202,22,FALSE)),0,(VLOOKUP($A60,'Import OffPeak'!$A$3:AA$99,22,FALSE)-VLOOKUP($A60,'Import OffPeak change'!$A$106:AA$202,22,FALSE)))</f>
        <v>0</v>
      </c>
      <c r="W60" s="6">
        <f>IF(ISERROR(VLOOKUP($A60,'Import OffPeak'!$A$3:AB$99,23,FALSE)-VLOOKUP($A60,'Import OffPeak change'!$A$106:AB$202,23,FALSE)),0,(VLOOKUP($A60,'Import OffPeak'!$A$3:AB$99,23,FALSE)-VLOOKUP($A60,'Import OffPeak change'!$A$106:AB$202,23,FALSE)))</f>
        <v>0</v>
      </c>
      <c r="X60" s="6">
        <f>IF(ISERROR(VLOOKUP($A60,'Import OffPeak'!$A$3:AC$99,24,FALSE)-VLOOKUP($A60,'Import OffPeak change'!$A$106:AC$202,24,FALSE)),0,(VLOOKUP($A60,'Import OffPeak'!$A$3:AC$99,24,FALSE)-VLOOKUP($A60,'Import OffPeak change'!$A$106:AC$202,24,FALSE)))</f>
        <v>0</v>
      </c>
      <c r="Y60" s="6">
        <f>IF(ISERROR(VLOOKUP($A60,'Import OffPeak'!$A$3:AD$99,25,FALSE)-VLOOKUP($A60,'Import OffPeak change'!$A$106:AD$202,25,FALSE)),0,(VLOOKUP($A60,'Import OffPeak'!$A$3:AD$99,25,FALSE)-VLOOKUP($A60,'Import OffPeak change'!$A$106:AD$202,25,FALSE)))</f>
        <v>0</v>
      </c>
      <c r="Z60" s="6">
        <f>IF(ISERROR(VLOOKUP($A60,'Import OffPeak'!$A$3:AE$99,26,FALSE)-VLOOKUP($A60,'Import OffPeak change'!$A$106:AE$202,26,FALSE)),0,(VLOOKUP($A60,'Import OffPeak'!$A$3:AE$99,26,FALSE)-VLOOKUP($A60,'Import OffPeak change'!$A$106:AE$202,26,FALSE)))</f>
        <v>0</v>
      </c>
      <c r="AA60" s="6">
        <f>IF(ISERROR(VLOOKUP($A60,'Import OffPeak'!$A$3:AF$99,27,FALSE)-VLOOKUP($A60,'Import OffPeak change'!$A$106:AF$202,27,FALSE)),0,(VLOOKUP($A60,'Import OffPeak'!$A$3:AF$99,27,FALSE)-VLOOKUP($A60,'Import OffPeak change'!$A$106:AF$202,27,FALSE)))</f>
        <v>0</v>
      </c>
      <c r="AB60" s="6">
        <f>IF(ISERROR(VLOOKUP($A60,'Import OffPeak'!$A$3:AG$99,28,FALSE)-VLOOKUP($A60,'Import OffPeak change'!$A$106:AG$202,28,FALSE)),0,(VLOOKUP($A60,'Import OffPeak'!$A$3:AG$99,28,FALSE)-VLOOKUP($A60,'Import OffPeak change'!$A$106:AG$202,28,FALSE)))</f>
        <v>0</v>
      </c>
      <c r="AC60" s="6">
        <f>IF(ISERROR(VLOOKUP($A60,'Import OffPeak'!$A$3:AH$99,29,FALSE)-VLOOKUP($A60,'Import OffPeak change'!$A$106:AH$202,29,FALSE)),0,(VLOOKUP($A60,'Import OffPeak'!$A$3:AH$99,29,FALSE)-VLOOKUP($A60,'Import OffPeak change'!$A$106:AH$202,29,FALSE)))</f>
        <v>0</v>
      </c>
      <c r="AD60" s="6">
        <f>IF(ISERROR(VLOOKUP($A60,'Import OffPeak'!$A$3:AI$99,30,FALSE)-VLOOKUP($A60,'Import OffPeak change'!$A$106:AI$202,30,FALSE)),0,(VLOOKUP($A60,'Import OffPeak'!$A$3:AI$99,30,FALSE)-VLOOKUP($A60,'Import OffPeak change'!$A$106:AI$202,30,FALSE)))</f>
        <v>0</v>
      </c>
      <c r="AE60" s="6">
        <f>IF(ISERROR(VLOOKUP($A60,'Import OffPeak'!$A$3:AJ$99,31,FALSE)-VLOOKUP($A60,'Import OffPeak change'!$A$106:AJ$202,31,FALSE)),0,(VLOOKUP($A60,'Import OffPeak'!$A$3:AJ$99,31,FALSE)-VLOOKUP($A60,'Import OffPeak change'!$A$106:AJ$202,31,FALSE)))</f>
        <v>0</v>
      </c>
      <c r="AF60" s="6">
        <f>IF(ISERROR(VLOOKUP($A60,'Import OffPeak'!$A$3:AK$99,32,FALSE)-VLOOKUP($A60,'Import OffPeak change'!$A$106:AK$202,32,FALSE)),0,(VLOOKUP($A60,'Import OffPeak'!$A$3:AK$99,32,FALSE)-VLOOKUP($A60,'Import OffPeak change'!$A$106:AK$202,32,FALSE)))</f>
        <v>0</v>
      </c>
      <c r="AG60" s="6">
        <f>IF(ISERROR(VLOOKUP($A60,'Import OffPeak'!$A$3:AL$99,33,FALSE)-VLOOKUP($A60,'Import OffPeak change'!$A$106:AL$202,33,FALSE)),0,(VLOOKUP($A60,'Import OffPeak'!$A$3:AL$99,33,FALSE)-VLOOKUP($A60,'Import OffPeak change'!$A$106:AL$202,33,FALSE)))</f>
        <v>0</v>
      </c>
      <c r="AH60" s="6">
        <f>IF(ISERROR(VLOOKUP($A60,'Import OffPeak'!$A$3:AM$99,34,FALSE)-VLOOKUP($A60,'Import OffPeak change'!$A$106:AM$202,34,FALSE)),0,(VLOOKUP($A60,'Import OffPeak'!$A$3:AM$99,34,FALSE)-VLOOKUP($A60,'Import OffPeak change'!$A$106:AM$202,34,FALSE)))</f>
        <v>0</v>
      </c>
      <c r="AI60" s="6">
        <f>IF(ISERROR(VLOOKUP($A60,'Import OffPeak'!$A$3:AN$99,35,FALSE)-VLOOKUP($A60,'Import OffPeak change'!$A$106:AN$202,35,FALSE)),0,(VLOOKUP($A60,'Import OffPeak'!$A$3:AN$99,35,FALSE)-VLOOKUP($A60,'Import OffPeak change'!$A$106:AN$202,35,FALSE)))</f>
        <v>0</v>
      </c>
      <c r="AJ60" s="6">
        <f>IF(ISERROR(VLOOKUP($A60,'Import OffPeak'!$A$3:AO$99,36,FALSE)-VLOOKUP($A60,'Import OffPeak change'!$A$106:AO$202,36,FALSE)),0,(VLOOKUP($A60,'Import OffPeak'!$A$3:AO$99,36,FALSE)-VLOOKUP($A60,'Import OffPeak change'!$A$106:AO$202,36,FALSE)))</f>
        <v>0</v>
      </c>
      <c r="AK60" s="6">
        <f>IF(ISERROR(VLOOKUP($A60,'Import OffPeak'!$A$3:AP$99,37,FALSE)-VLOOKUP($A60,'Import OffPeak change'!$A$106:AP$202,37,FALSE)),0,(VLOOKUP($A60,'Import OffPeak'!$A$3:AP$99,37,FALSE)-VLOOKUP($A60,'Import OffPeak change'!$A$106:AP$202,37,FALSE)))</f>
        <v>0</v>
      </c>
      <c r="AL60" s="6">
        <f>IF(ISERROR(VLOOKUP($A60,'Import OffPeak'!$A$3:AQ$99,38,FALSE)-VLOOKUP($A60,'Import OffPeak change'!$A$106:AQ$202,38,FALSE)),0,(VLOOKUP($A60,'Import OffPeak'!$A$3:AQ$99,38,FALSE)-VLOOKUP($A60,'Import OffPeak change'!$A$106:AQ$202,38,FALSE)))</f>
        <v>0</v>
      </c>
      <c r="AM60" s="6">
        <f>IF(ISERROR(VLOOKUP($A60,'Import OffPeak'!$A$3:AR$99,39,FALSE)-VLOOKUP($A60,'Import OffPeak change'!$A$106:AR$202,39,FALSE)),0,(VLOOKUP($A60,'Import OffPeak'!$A$3:AR$99,39,FALSE)-VLOOKUP($A60,'Import OffPeak change'!$A$106:AR$202,39,FALSE)))</f>
        <v>0</v>
      </c>
      <c r="AN60" s="6">
        <f>IF(ISERROR(VLOOKUP($A60,'Import OffPeak'!$A$3:AS$99,40,FALSE)-VLOOKUP($A60,'Import OffPeak change'!$A$106:AS$202,40,FALSE)),0,(VLOOKUP($A60,'Import OffPeak'!$A$3:AS$99,40,FALSE)-VLOOKUP($A60,'Import OffPeak change'!$A$106:AS$202,40,FALSE)))</f>
        <v>0</v>
      </c>
      <c r="AO60" s="6">
        <f>IF(ISERROR(VLOOKUP($A60,'Import OffPeak'!$A$3:AT$99,41,FALSE)-VLOOKUP($A60,'Import OffPeak change'!$A$106:AT$202,41,FALSE)),0,(VLOOKUP($A60,'Import OffPeak'!$A$3:AT$99,41,FALSE)-VLOOKUP($A60,'Import OffPeak change'!$A$106:AT$202,41,FALSE)))</f>
        <v>0</v>
      </c>
      <c r="AP60" s="6">
        <f>IF(ISERROR(VLOOKUP($A60,'Import OffPeak'!$A$3:AU$99,42,FALSE)-VLOOKUP($A60,'Import OffPeak change'!$A$106:AU$202,42,FALSE)),0,(VLOOKUP($A60,'Import OffPeak'!$A$3:AU$99,42,FALSE)-VLOOKUP($A60,'Import OffPeak change'!$A$106:AU$202,42,FALSE)))</f>
        <v>0</v>
      </c>
      <c r="AQ60" s="6">
        <f>IF(ISERROR(VLOOKUP($A60,'Import OffPeak'!$A$3:AV$99,43,FALSE)-VLOOKUP($A60,'Import OffPeak change'!$A$106:AV$202,43,FALSE)),0,(VLOOKUP($A60,'Import OffPeak'!$A$3:AV$99,43,FALSE)-VLOOKUP($A60,'Import OffPeak change'!$A$106:AV$202,43,FALSE)))</f>
        <v>0</v>
      </c>
      <c r="AR60" s="6">
        <f>IF(ISERROR(VLOOKUP($A60,'Import OffPeak'!$A$3:AW$99,44,FALSE)-VLOOKUP($A60,'Import OffPeak change'!$A$106:AW$202,44,FALSE)),0,(VLOOKUP($A60,'Import OffPeak'!$A$3:AW$99,44,FALSE)-VLOOKUP($A60,'Import OffPeak change'!$A$106:AW$202,44,FALSE)))</f>
        <v>0</v>
      </c>
      <c r="AS60" s="6">
        <f>IF(ISERROR(VLOOKUP($A60,'Import OffPeak'!$A$3:AX$99,45,FALSE)-VLOOKUP($A60,'Import OffPeak change'!$A$106:AX$202,45,FALSE)),0,(VLOOKUP($A60,'Import OffPeak'!$A$3:AX$99,45,FALSE)-VLOOKUP($A60,'Import OffPeak change'!$A$106:AX$202,45,FALSE)))</f>
        <v>0</v>
      </c>
      <c r="AT60" s="6">
        <f>IF(ISERROR(VLOOKUP($A60,'Import OffPeak'!$A$3:AY$99,46,FALSE)-VLOOKUP($A60,'Import OffPeak change'!$A$106:AY$202,46,FALSE)),0,(VLOOKUP($A60,'Import OffPeak'!$A$3:AY$99,46,FALSE)-VLOOKUP($A60,'Import OffPeak change'!$A$106:AY$202,46,FALSE)))</f>
        <v>0</v>
      </c>
      <c r="AU60" s="6">
        <f>IF(ISERROR(VLOOKUP($A60,'Import OffPeak'!$A$3:AZ$99,47,FALSE)-VLOOKUP($A60,'Import OffPeak change'!$A$106:AZ$202,47,FALSE)),0,(VLOOKUP($A60,'Import OffPeak'!$A$3:AZ$99,47,FALSE)-VLOOKUP($A60,'Import OffPeak change'!$A$106:AZ$202,47,FALSE)))</f>
        <v>0</v>
      </c>
      <c r="AV60" s="6">
        <f>IF(ISERROR(VLOOKUP($A60,'Import OffPeak'!$A$3:BA$99,48,FALSE)-VLOOKUP($A60,'Import OffPeak change'!$A$106:BA$202,48,FALSE)),0,(VLOOKUP($A60,'Import OffPeak'!$A$3:BA$99,48,FALSE)-VLOOKUP($A60,'Import OffPeak change'!$A$106:BA$202,48,FALSE)))</f>
        <v>0</v>
      </c>
      <c r="AW60" s="6">
        <f>IF(ISERROR(VLOOKUP($A60,'Import OffPeak'!$A$3:BB$99,49,FALSE)-VLOOKUP($A60,'Import OffPeak change'!$A$106:BB$202,49,FALSE)),0,(VLOOKUP($A60,'Import OffPeak'!$A$3:BB$99,49,FALSE)-VLOOKUP($A60,'Import OffPeak change'!$A$106:BB$202,49,FALSE)))</f>
        <v>0</v>
      </c>
      <c r="AX60" s="6">
        <f>IF(ISERROR(VLOOKUP($A60,'Import OffPeak'!$A$3:BC$99,50,FALSE)-VLOOKUP($A60,'Import OffPeak change'!$A$106:BC$202,50,FALSE)),0,(VLOOKUP($A60,'Import OffPeak'!$A$3:BC$99,50,FALSE)-VLOOKUP($A60,'Import OffPeak change'!$A$106:BC$202,50,FALSE)))</f>
        <v>0</v>
      </c>
      <c r="AY60" s="6">
        <f>IF(ISERROR(VLOOKUP($A60,'Import OffPeak'!$A$3:BD$99,51,FALSE)-VLOOKUP($A60,'Import OffPeak change'!$A$106:BD$202,51,FALSE)),0,(VLOOKUP($A60,'Import OffPeak'!$A$3:BD$99,51,FALSE)-VLOOKUP($A60,'Import OffPeak change'!$A$106:BD$202,51,FALSE)))</f>
        <v>0</v>
      </c>
      <c r="AZ60" s="6">
        <f>IF(ISERROR(VLOOKUP($A60,'Import OffPeak'!$A$3:BE$99,52,FALSE)-VLOOKUP($A60,'Import OffPeak change'!$A$106:BE$202,52,FALSE)),0,(VLOOKUP($A60,'Import OffPeak'!$A$3:BE$99,52,FALSE)-VLOOKUP($A60,'Import OffPeak change'!$A$106:BE$202,52,FALSE)))</f>
        <v>0</v>
      </c>
      <c r="BA60" s="6">
        <f>IF(ISERROR(VLOOKUP($A60,'Import OffPeak'!$A$3:BF$99,53,FALSE)-VLOOKUP($A60,'Import OffPeak change'!$A$106:BF$202,53,FALSE)),0,(VLOOKUP($A60,'Import OffPeak'!$A$3:BF$99,53,FALSE)-VLOOKUP($A60,'Import OffPeak change'!$A$106:BF$202,53,FALSE)))</f>
        <v>0</v>
      </c>
      <c r="BB60" s="6">
        <f>IF(ISERROR(VLOOKUP($A60,'Import OffPeak'!$A$3:BG$99,54,FALSE)-VLOOKUP($A60,'Import OffPeak change'!$A$106:BG$202,54,FALSE)),0,(VLOOKUP($A60,'Import OffPeak'!$A$3:BG$99,54,FALSE)-VLOOKUP($A60,'Import OffPeak change'!$A$106:BG$202,54,FALSE)))</f>
        <v>0</v>
      </c>
      <c r="BC60" s="6">
        <f>IF(ISERROR(VLOOKUP($A60,'Import OffPeak'!$A$3:BH$99,55,FALSE)-VLOOKUP($A60,'Import OffPeak change'!$A$106:BH$202,55,FALSE)),0,(VLOOKUP($A60,'Import OffPeak'!$A$3:BH$99,55,FALSE)-VLOOKUP($A60,'Import OffPeak change'!$A$106:BH$202,55,FALSE)))</f>
        <v>0</v>
      </c>
      <c r="BD60" s="6">
        <f>IF(ISERROR(VLOOKUP($A60,'Import OffPeak'!$A$3:BI$99,56,FALSE)-VLOOKUP($A60,'Import OffPeak change'!$A$106:BI$202,56,FALSE)),0,(VLOOKUP($A60,'Import OffPeak'!$A$3:BI$99,56,FALSE)-VLOOKUP($A60,'Import OffPeak change'!$A$106:BI$202,56,FALSE)))</f>
        <v>0</v>
      </c>
      <c r="BE60" s="6">
        <f>IF(ISERROR(VLOOKUP($A60,'Import OffPeak'!$A$3:BJ$99,57,FALSE)-VLOOKUP($A60,'Import OffPeak change'!$A$106:BJ$202,57,FALSE)),0,(VLOOKUP($A60,'Import OffPeak'!$A$3:BJ$99,57,FALSE)-VLOOKUP($A60,'Import OffPeak change'!$A$106:BJ$202,57,FALSE)))</f>
        <v>0</v>
      </c>
      <c r="BF60" s="6">
        <f>IF(ISERROR(VLOOKUP($A60,'Import OffPeak'!$A$3:BK$99,58,FALSE)-VLOOKUP($A60,'Import OffPeak change'!$A$106:BK$202,58,FALSE)),0,(VLOOKUP($A60,'Import OffPeak'!$A$3:BK$99,58,FALSE)-VLOOKUP($A60,'Import OffPeak change'!$A$106:BK$202,58,FALSE)))</f>
        <v>0</v>
      </c>
      <c r="BG60" s="6">
        <f>IF(ISERROR(VLOOKUP($A60,'Import OffPeak'!$A$3:BL$99,59,FALSE)-VLOOKUP($A60,'Import OffPeak change'!$A$106:BL$202,59,FALSE)),0,(VLOOKUP($A60,'Import OffPeak'!$A$3:BL$99,59,FALSE)-VLOOKUP($A60,'Import OffPeak change'!$A$106:BL$202,59,FALSE)))</f>
        <v>0</v>
      </c>
      <c r="BH60" s="6">
        <f>IF(ISERROR(VLOOKUP($A60,'Import OffPeak'!$A$3:BM$99,60,FALSE)-VLOOKUP($A60,'Import OffPeak change'!$A$106:BM$202,60,FALSE)),0,(VLOOKUP($A60,'Import OffPeak'!$A$3:BM$99,60,FALSE)-VLOOKUP($A60,'Import OffPeak change'!$A$106:BM$202,60,FALSE)))</f>
        <v>0</v>
      </c>
      <c r="BI60" s="6">
        <f>IF(ISERROR(VLOOKUP($A60,'Import OffPeak'!$A$3:BN$99,61,FALSE)-VLOOKUP($A60,'Import OffPeak change'!$A$106:BN$202,61,FALSE)),0,(VLOOKUP($A60,'Import OffPeak'!$A$3:BN$99,61,FALSE)-VLOOKUP($A60,'Import OffPeak change'!$A$106:BN$202,61,FALSE)))</f>
        <v>0</v>
      </c>
      <c r="BJ60" s="6">
        <f>IF(ISERROR(VLOOKUP($A60,'Import OffPeak'!$A$3:BO$99,62,FALSE)-VLOOKUP($A60,'Import OffPeak change'!$A$106:BO$202,62,FALSE)),0,(VLOOKUP($A60,'Import OffPeak'!$A$3:BO$99,62,FALSE)-VLOOKUP($A60,'Import OffPeak change'!$A$106:BO$202,62,FALSE)))</f>
        <v>0</v>
      </c>
      <c r="BK60" s="6">
        <f>IF(ISERROR(VLOOKUP($A60,'Import OffPeak'!$A$3:BP$99,63,FALSE)-VLOOKUP($A60,'Import OffPeak change'!$A$106:BP$202,63,FALSE)),0,(VLOOKUP($A60,'Import OffPeak'!$A$3:BP$99,63,FALSE)-VLOOKUP($A60,'Import OffPeak change'!$A$106:BP$202,63,FALSE)))</f>
        <v>0</v>
      </c>
      <c r="BL60" s="6">
        <f>IF(ISERROR(VLOOKUP($A60,'Import OffPeak'!$A$3:BQ$99,64,FALSE)-VLOOKUP($A60,'Import OffPeak change'!$A$106:BQ$202,64,FALSE)),0,(VLOOKUP($A60,'Import OffPeak'!$A$3:BQ$99,64,FALSE)-VLOOKUP($A60,'Import OffPeak change'!$A$106:BQ$202,64,FALSE)))</f>
        <v>0</v>
      </c>
      <c r="BM60" s="6">
        <f>IF(ISERROR(VLOOKUP($A60,'Import OffPeak'!$A$3:BR$99,65,FALSE)-VLOOKUP($A60,'Import OffPeak change'!$A$106:BR$202,65,FALSE)),0,(VLOOKUP($A60,'Import OffPeak'!$A$3:BR$99,65,FALSE)-VLOOKUP($A60,'Import OffPeak change'!$A$106:BR$202,65,FALSE)))</f>
        <v>0</v>
      </c>
      <c r="BN60" s="6">
        <f>IF(ISERROR(VLOOKUP($A60,'Import OffPeak'!$A$3:BS$99,66,FALSE)-VLOOKUP($A60,'Import OffPeak change'!$A$106:BS$202,66,FALSE)),0,(VLOOKUP($A60,'Import OffPeak'!$A$3:BS$99,66,FALSE)-VLOOKUP($A60,'Import OffPeak change'!$A$106:BS$202,66,FALSE)))</f>
        <v>0</v>
      </c>
      <c r="BO60" s="6">
        <f>IF(ISERROR(VLOOKUP($A60,'Import OffPeak'!$A$3:BT$99,67,FALSE)-VLOOKUP($A60,'Import OffPeak change'!$A$106:BT$202,67,FALSE)),0,(VLOOKUP($A60,'Import OffPeak'!$A$3:BT$99,67,FALSE)-VLOOKUP($A60,'Import OffPeak change'!$A$106:BT$202,67,FALSE)))</f>
        <v>0</v>
      </c>
      <c r="BP60" s="6">
        <f>IF(ISERROR(VLOOKUP($A60,'Import OffPeak'!$A$3:BU$99,68,FALSE)-VLOOKUP($A60,'Import OffPeak change'!$A$106:BU$202,68,FALSE)),0,(VLOOKUP($A60,'Import OffPeak'!$A$3:BU$99,68,FALSE)-VLOOKUP($A60,'Import OffPeak change'!$A$106:BU$202,68,FALSE)))</f>
        <v>0</v>
      </c>
      <c r="BQ60" s="6">
        <f>IF(ISERROR(VLOOKUP($A60,'Import OffPeak'!$A$3:BV$99,69,FALSE)-VLOOKUP($A60,'Import OffPeak change'!$A$106:BV$202,69,FALSE)),0,(VLOOKUP($A60,'Import OffPeak'!$A$3:BV$99,69,FALSE)-VLOOKUP($A60,'Import OffPeak change'!$A$106:BV$202,69,FALSE)))</f>
        <v>0</v>
      </c>
      <c r="BR60" s="6">
        <f>IF(ISERROR(VLOOKUP($A60,'Import OffPeak'!$A$3:BW$99,70,FALSE)-VLOOKUP($A60,'Import OffPeak change'!$A$106:BW$202,70,FALSE)),0,(VLOOKUP($A60,'Import OffPeak'!$A$3:BW$99,70,FALSE)-VLOOKUP($A60,'Import OffPeak change'!$A$106:BW$202,70,FALSE)))</f>
        <v>0</v>
      </c>
      <c r="BS60" s="6">
        <f>IF(ISERROR(VLOOKUP($A60,'Import OffPeak'!$A$3:BX$99,71,FALSE)-VLOOKUP($A60,'Import OffPeak change'!$A$106:BX$202,71,FALSE)),0,(VLOOKUP($A60,'Import OffPeak'!$A$3:BX$99,71,FALSE)-VLOOKUP($A60,'Import OffPeak change'!$A$106:BX$202,71,FALSE)))</f>
        <v>0</v>
      </c>
      <c r="BT60" s="6">
        <f>IF(ISERROR(VLOOKUP($A60,'Import OffPeak'!$A$3:BY$99,72,FALSE)-VLOOKUP($A60,'Import OffPeak change'!$A$106:BY$202,72,FALSE)),0,(VLOOKUP($A60,'Import OffPeak'!$A$3:BY$99,72,FALSE)-VLOOKUP($A60,'Import OffPeak change'!$A$106:BY$202,72,FALSE)))</f>
        <v>0</v>
      </c>
      <c r="BU60" s="6">
        <f>IF(ISERROR(VLOOKUP($A60,'Import OffPeak'!$A$3:BZ$99,73,FALSE)-VLOOKUP($A60,'Import OffPeak change'!$A$106:BZ$202,73,FALSE)),0,(VLOOKUP($A60,'Import OffPeak'!$A$3:BZ$99,73,FALSE)-VLOOKUP($A60,'Import OffPeak change'!$A$106:BZ$202,73,FALSE)))</f>
        <v>0</v>
      </c>
      <c r="BV60" s="6">
        <f>IF(ISERROR(VLOOKUP($A60,'Import OffPeak'!$A$3:CA$99,74,FALSE)-VLOOKUP($A60,'Import OffPeak change'!$A$106:CA$202,74,FALSE)),0,(VLOOKUP($A60,'Import OffPeak'!$A$3:CA$99,74,FALSE)-VLOOKUP($A60,'Import OffPeak change'!$A$106:CA$202,74,FALSE)))</f>
        <v>0</v>
      </c>
      <c r="BW60" s="6">
        <f>IF(ISERROR(VLOOKUP($A60,'Import OffPeak'!$A$3:CB$99,75,FALSE)-VLOOKUP($A60,'Import OffPeak change'!$A$106:CB$202,75,FALSE)),0,(VLOOKUP($A60,'Import OffPeak'!$A$3:CB$99,75,FALSE)-VLOOKUP($A60,'Import OffPeak change'!$A$106:CB$202,75,FALSE)))</f>
        <v>0</v>
      </c>
      <c r="BX60" s="6">
        <f>IF(ISERROR(VLOOKUP($A60,'Import OffPeak'!$A$3:CC$99,76,FALSE)-VLOOKUP($A60,'Import OffPeak change'!$A$106:CC$202,76,FALSE)),0,(VLOOKUP($A60,'Import OffPeak'!$A$3:CC$99,76,FALSE)-VLOOKUP($A60,'Import OffPeak change'!$A$106:CC$202,76,FALSE)))</f>
        <v>0</v>
      </c>
      <c r="BY60" s="6">
        <f>IF(ISERROR(VLOOKUP($A60,'Import OffPeak'!$A$3:CD$99,77,FALSE)-VLOOKUP($A60,'Import OffPeak change'!$A$106:CD$202,77,FALSE)),0,(VLOOKUP($A60,'Import OffPeak'!$A$3:CD$99,77,FALSE)-VLOOKUP($A60,'Import OffPeak change'!$A$106:CD$202,77,FALSE)))</f>
        <v>0</v>
      </c>
      <c r="BZ60" s="6">
        <f>IF(ISERROR(VLOOKUP($A60,'Import OffPeak'!$A$3:CE$99,78,FALSE)-VLOOKUP($A60,'Import OffPeak change'!$A$106:CE$202,78,FALSE)),0,(VLOOKUP($A60,'Import OffPeak'!$A$3:CE$99,78,FALSE)-VLOOKUP($A60,'Import OffPeak change'!$A$106:CE$202,78,FALSE)))</f>
        <v>0</v>
      </c>
      <c r="CA60" s="6">
        <f>IF(ISERROR(VLOOKUP($A60,'Import OffPeak'!$A$3:CF$99,79,FALSE)-VLOOKUP($A60,'Import OffPeak change'!$A$106:CF$202,79,FALSE)),0,(VLOOKUP($A60,'Import OffPeak'!$A$3:CF$99,79,FALSE)-VLOOKUP($A60,'Import OffPeak change'!$A$106:CF$202,79,FALSE)))</f>
        <v>0</v>
      </c>
      <c r="CB60" s="6">
        <f>IF(ISERROR(VLOOKUP($A60,'Import OffPeak'!$A$3:CG$99,80,FALSE)-VLOOKUP($A60,'Import OffPeak change'!$A$106:CG$202,80,FALSE)),0,(VLOOKUP($A60,'Import OffPeak'!$A$3:CG$99,80,FALSE)-VLOOKUP($A60,'Import OffPeak change'!$A$106:CG$202,80,FALSE)))</f>
        <v>0</v>
      </c>
      <c r="CC60" s="6">
        <f>IF(ISERROR(VLOOKUP($A60,'Import OffPeak'!$A$3:CH$99,81,FALSE)-VLOOKUP($A60,'Import OffPeak change'!$A$106:CH$202,81,FALSE)),0,(VLOOKUP($A60,'Import OffPeak'!$A$3:CH$99,81,FALSE)-VLOOKUP($A60,'Import OffPeak change'!$A$106:CH$202,81,FALSE)))</f>
        <v>0</v>
      </c>
      <c r="CD60" s="6">
        <f>IF(ISERROR(VLOOKUP($A60,'Import OffPeak'!$A$3:CI$99,82,FALSE)-VLOOKUP($A60,'Import OffPeak change'!$A$106:CI$202,82,FALSE)),0,(VLOOKUP($A60,'Import OffPeak'!$A$3:CI$99,82,FALSE)-VLOOKUP($A60,'Import OffPeak change'!$A$106:CI$202,82,FALSE)))</f>
        <v>0</v>
      </c>
      <c r="CE60" s="6">
        <f>IF(ISERROR(VLOOKUP($A60,'Import OffPeak'!$A$3:CJ$99,83,FALSE)-VLOOKUP($A60,'Import OffPeak change'!$A$106:CJ$202,83,FALSE)),0,(VLOOKUP($A60,'Import OffPeak'!$A$3:CJ$99,83,FALSE)-VLOOKUP($A60,'Import OffPeak change'!$A$106:CJ$202,83,FALSE)))</f>
        <v>0</v>
      </c>
      <c r="CF60" s="6">
        <f>IF(ISERROR(VLOOKUP($A60,'Import OffPeak'!$A$3:CK$99,84,FALSE)-VLOOKUP($A60,'Import OffPeak change'!$A$106:CK$202,84,FALSE)),0,(VLOOKUP($A60,'Import OffPeak'!$A$3:CK$99,84,FALSE)-VLOOKUP($A60,'Import OffPeak change'!$A$106:CK$202,84,FALSE)))</f>
        <v>0</v>
      </c>
      <c r="CG60" s="6">
        <f>IF(ISERROR(VLOOKUP($A60,'Import OffPeak'!$A$3:CL$99,85,FALSE)-VLOOKUP($A60,'Import OffPeak change'!$A$106:CL$202,85,FALSE)),0,(VLOOKUP($A60,'Import OffPeak'!$A$3:CL$99,85,FALSE)-VLOOKUP($A60,'Import OffPeak change'!$A$106:CL$202,85,FALSE)))</f>
        <v>0</v>
      </c>
      <c r="CH60" s="6">
        <f>IF(ISERROR(VLOOKUP($A60,'Import OffPeak'!$A$3:CM$99,86,FALSE)-VLOOKUP($A60,'Import OffPeak change'!$A$106:CM$202,86,FALSE)),0,(VLOOKUP($A60,'Import OffPeak'!$A$3:CM$99,86,FALSE)-VLOOKUP($A60,'Import OffPeak change'!$A$106:CM$202,86,FALSE)))</f>
        <v>0</v>
      </c>
      <c r="CI60" s="6">
        <f>IF(ISERROR(VLOOKUP($A60,'Import OffPeak'!$A$3:CN$99,87,FALSE)-VLOOKUP($A60,'Import OffPeak change'!$A$106:CN$202,87,FALSE)),0,(VLOOKUP($A60,'Import OffPeak'!$A$3:CN$99,87,FALSE)-VLOOKUP($A60,'Import OffPeak change'!$A$106:CN$202,87,FALSE)))</f>
        <v>0</v>
      </c>
      <c r="CJ60" s="6">
        <f>IF(ISERROR(VLOOKUP($A60,'Import OffPeak'!$A$3:CO$99,88,FALSE)-VLOOKUP($A60,'Import OffPeak change'!$A$106:CO$202,88,FALSE)),0,(VLOOKUP($A60,'Import OffPeak'!$A$3:CO$99,88,FALSE)-VLOOKUP($A60,'Import OffPeak change'!$A$106:CO$202,88,FALSE)))</f>
        <v>0</v>
      </c>
      <c r="CK60" s="6">
        <f>IF(ISERROR(VLOOKUP($A60,'Import OffPeak'!$A$3:CP$99,89,FALSE)-VLOOKUP($A60,'Import OffPeak change'!$A$106:CP$202,89,FALSE)),0,(VLOOKUP($A60,'Import OffPeak'!$A$3:CP$99,89,FALSE)-VLOOKUP($A60,'Import OffPeak change'!$A$106:CP$202,89,FALSE)))</f>
        <v>0</v>
      </c>
      <c r="CL60" s="6">
        <f>IF(ISERROR(VLOOKUP($A60,'Import OffPeak'!$A$3:CQ$99,90,FALSE)-VLOOKUP($A60,'Import OffPeak change'!$A$106:CQ$202,90,FALSE)),0,(VLOOKUP($A60,'Import OffPeak'!$A$3:CQ$99,90,FALSE)-VLOOKUP($A60,'Import OffPeak change'!$A$106:CQ$202,90,FALSE)))</f>
        <v>0</v>
      </c>
      <c r="CM60" s="6">
        <f>IF(ISERROR(VLOOKUP($A60,'Import OffPeak'!$A$3:CR$99,91,FALSE)-VLOOKUP($A60,'Import OffPeak change'!$A$106:CR$202,91,FALSE)),0,(VLOOKUP($A60,'Import OffPeak'!$A$3:CR$99,91,FALSE)-VLOOKUP($A60,'Import OffPeak change'!$A$106:CR$202,91,FALSE)))</f>
        <v>0</v>
      </c>
      <c r="CN60" s="6">
        <f>IF(ISERROR(VLOOKUP($A60,'Import OffPeak'!$A$3:CS$99,92,FALSE)-VLOOKUP($A60,'Import OffPeak change'!$A$106:CS$202,92,FALSE)),0,(VLOOKUP($A60,'Import OffPeak'!$A$3:CS$99,92,FALSE)-VLOOKUP($A60,'Import OffPeak change'!$A$106:CS$202,92,FALSE)))</f>
        <v>0</v>
      </c>
      <c r="CO60" s="6">
        <f>IF(ISERROR(VLOOKUP($A60,'Import OffPeak'!$A$3:CT$99,93,FALSE)-VLOOKUP($A60,'Import OffPeak change'!$A$106:CT$202,93,FALSE)),0,(VLOOKUP($A60,'Import OffPeak'!$A$3:CT$99,93,FALSE)-VLOOKUP($A60,'Import OffPeak change'!$A$106:CT$202,93,FALSE)))</f>
        <v>0</v>
      </c>
      <c r="CP60" s="6">
        <f>IF(ISERROR(VLOOKUP($A60,'Import OffPeak'!$A$3:CU$99,94,FALSE)-VLOOKUP($A60,'Import OffPeak change'!$A$106:CU$202,94,FALSE)),0,(VLOOKUP($A60,'Import OffPeak'!$A$3:CU$99,94,FALSE)-VLOOKUP($A60,'Import OffPeak change'!$A$106:CU$202,94,FALSE)))</f>
        <v>0</v>
      </c>
      <c r="CQ60" s="6">
        <f>IF(ISERROR(VLOOKUP($A60,'Import OffPeak'!$A$3:CV$99,95,FALSE)-VLOOKUP($A60,'Import OffPeak change'!$A$106:CV$202,95,FALSE)),0,(VLOOKUP($A60,'Import OffPeak'!$A$3:CV$99,95,FALSE)-VLOOKUP($A60,'Import OffPeak change'!$A$106:CV$202,95,FALSE)))</f>
        <v>0</v>
      </c>
      <c r="CR60" s="6">
        <f>IF(ISERROR(VLOOKUP($A60,'Import OffPeak'!$A$3:CW$99,96,FALSE)-VLOOKUP($A60,'Import OffPeak change'!$A$106:CW$202,96,FALSE)),0,(VLOOKUP($A60,'Import OffPeak'!$A$3:CW$99,96,FALSE)-VLOOKUP($A60,'Import OffPeak change'!$A$106:CW$202,96,FALSE)))</f>
        <v>0</v>
      </c>
      <c r="CS60" s="6">
        <f>IF(ISERROR(VLOOKUP($A60,'Import OffPeak'!$A$3:CX$99,97,FALSE)-VLOOKUP($A60,'Import OffPeak change'!$A$106:CX$202,97,FALSE)),0,(VLOOKUP($A60,'Import OffPeak'!$A$3:CX$99,97,FALSE)-VLOOKUP($A60,'Import OffPeak change'!$A$106:CX$202,97,FALSE)))</f>
        <v>0</v>
      </c>
      <c r="CT60" s="6">
        <f>IF(ISERROR(VLOOKUP($A60,'Import OffPeak'!$A$3:CY$99,98,FALSE)-VLOOKUP($A60,'Import OffPeak change'!$A$106:CY$202,98,FALSE)),0,(VLOOKUP($A60,'Import OffPeak'!$A$3:CY$99,98,FALSE)-VLOOKUP($A60,'Import OffPeak change'!$A$106:CY$202,98,FALSE)))</f>
        <v>0</v>
      </c>
      <c r="CU60" s="6">
        <f>IF(ISERROR(VLOOKUP($A60,'Import OffPeak'!$A$3:CZ$99,99,FALSE)-VLOOKUP($A60,'Import OffPeak change'!$A$106:CZ$202,99,FALSE)),0,(VLOOKUP($A60,'Import OffPeak'!$A$3:CZ$99,99,FALSE)-VLOOKUP($A60,'Import OffPeak change'!$A$106:CZ$202,99,FALSE)))</f>
        <v>0</v>
      </c>
      <c r="CV60" s="6">
        <f>IF(ISERROR(VLOOKUP($A60,'Import OffPeak'!$A$3:DA$99,100,FALSE)-VLOOKUP($A60,'Import OffPeak change'!$A$106:DA$202,100,FALSE)),0,(VLOOKUP($A60,'Import OffPeak'!$A$3:DA$99,100,FALSE)-VLOOKUP($A60,'Import OffPeak change'!$A$106:DA$202,100,FALSE)))</f>
        <v>0</v>
      </c>
      <c r="CW60" s="6">
        <f>IF(ISERROR(VLOOKUP($A60,'Import OffPeak'!$A$3:DB$99,101,FALSE)-VLOOKUP($A60,'Import OffPeak change'!$A$106:DB$202,101,FALSE)),0,(VLOOKUP($A60,'Import OffPeak'!$A$3:DB$99,101,FALSE)-VLOOKUP($A60,'Import OffPeak change'!$A$106:DB$202,101,FALSE)))</f>
        <v>0</v>
      </c>
      <c r="CX60" s="6">
        <f>IF(ISERROR(VLOOKUP($A60,'Import OffPeak'!$A$3:DC$99,102,FALSE)-VLOOKUP($A60,'Import OffPeak change'!$A$106:DC$202,102,FALSE)),0,(VLOOKUP($A60,'Import OffPeak'!$A$3:DC$99,102,FALSE)-VLOOKUP($A60,'Import OffPeak change'!$A$106:DC$202,102,FALSE)))</f>
        <v>0</v>
      </c>
      <c r="CY60" s="6">
        <f>IF(ISERROR(VLOOKUP($A60,'Import OffPeak'!$A$3:DD$99,103,FALSE)-VLOOKUP($A60,'Import OffPeak change'!$A$106:DD$202,103,FALSE)),0,(VLOOKUP($A60,'Import OffPeak'!$A$3:DD$99,103,FALSE)-VLOOKUP($A60,'Import OffPeak change'!$A$106:DD$202,103,FALSE)))</f>
        <v>0</v>
      </c>
      <c r="CZ60" s="6">
        <f>IF(ISERROR(VLOOKUP($A60,'Import OffPeak'!$A$3:DE$99,104,FALSE)-VLOOKUP($A60,'Import OffPeak change'!$A$106:DE$202,104,FALSE)),0,(VLOOKUP($A60,'Import OffPeak'!$A$3:DE$99,104,FALSE)-VLOOKUP($A60,'Import OffPeak change'!$A$106:DE$202,104,FALSE)))</f>
        <v>0</v>
      </c>
      <c r="DA60" s="6">
        <f>IF(ISERROR(VLOOKUP($A60,'Import OffPeak'!$A$3:DF$99,105,FALSE)-VLOOKUP($A60,'Import OffPeak change'!$A$106:DF$202,105,FALSE)),0,(VLOOKUP($A60,'Import OffPeak'!$A$3:DF$99,105,FALSE)-VLOOKUP($A60,'Import OffPeak change'!$A$106:DF$202,105,FALSE)))</f>
        <v>0</v>
      </c>
      <c r="DB60" s="6">
        <f>IF(ISERROR(VLOOKUP($A60,'Import OffPeak'!$A$3:DG$99,106,FALSE)-VLOOKUP($A60,'Import OffPeak change'!$A$106:DG$202,106,FALSE)),0,(VLOOKUP($A60,'Import OffPeak'!$A$3:DG$99,106,FALSE)-VLOOKUP($A60,'Import OffPeak change'!$A$106:DG$202,106,FALSE)))</f>
        <v>0</v>
      </c>
      <c r="DC60" s="6">
        <f>IF(ISERROR(VLOOKUP($A60,'Import OffPeak'!$A$3:DH$99,107,FALSE)-VLOOKUP($A60,'Import OffPeak change'!$A$106:DH$202,107,FALSE)),0,(VLOOKUP($A60,'Import OffPeak'!$A$3:DH$99,107,FALSE)-VLOOKUP($A60,'Import OffPeak change'!$A$106:DH$202,107,FALSE)))</f>
        <v>0</v>
      </c>
      <c r="DD60" s="6">
        <f>IF(ISERROR(VLOOKUP($A60,'Import OffPeak'!$A$3:DI$99,108,FALSE)-VLOOKUP($A60,'Import OffPeak change'!$A$106:DI$202,108,FALSE)),0,(VLOOKUP($A60,'Import OffPeak'!$A$3:DI$99,108,FALSE)-VLOOKUP($A60,'Import OffPeak change'!$A$106:DI$202,108,FALSE)))</f>
        <v>0</v>
      </c>
      <c r="DE60" s="6">
        <f>IF(ISERROR(VLOOKUP($A60,'Import OffPeak'!$A$3:DJ$99,109,FALSE)-VLOOKUP($A60,'Import OffPeak change'!$A$106:DJ$202,109,FALSE)),0,(VLOOKUP($A60,'Import OffPeak'!$A$3:DJ$99,109,FALSE)-VLOOKUP($A60,'Import OffPeak change'!$A$106:DJ$202,109,FALSE)))</f>
        <v>0</v>
      </c>
      <c r="DF60" s="6">
        <f>IF(ISERROR(VLOOKUP($A60,'Import OffPeak'!$A$3:DK$99,110,FALSE)-VLOOKUP($A60,'Import OffPeak change'!$A$106:DK$202,110,FALSE)),0,(VLOOKUP($A60,'Import OffPeak'!$A$3:DK$99,110,FALSE)-VLOOKUP($A60,'Import OffPeak change'!$A$106:DK$202,110,FALSE)))</f>
        <v>0</v>
      </c>
      <c r="DG60" s="6">
        <f>IF(ISERROR(VLOOKUP($A60,'Import OffPeak'!$A$3:DL$99,111,FALSE)-VLOOKUP($A60,'Import OffPeak change'!$A$106:DL$202,111,FALSE)),0,(VLOOKUP($A60,'Import OffPeak'!$A$3:DL$99,111,FALSE)-VLOOKUP($A60,'Import OffPeak change'!$A$106:DL$202,111,FALSE)))</f>
        <v>0</v>
      </c>
      <c r="DH60" s="6">
        <f>IF(ISERROR(VLOOKUP($A60,'Import OffPeak'!$A$3:DM$99,112,FALSE)-VLOOKUP($A60,'Import OffPeak change'!$A$106:DM$202,112,FALSE)),0,(VLOOKUP($A60,'Import OffPeak'!$A$3:DM$99,112,FALSE)-VLOOKUP($A60,'Import OffPeak change'!$A$106:DM$202,112,FALSE)))</f>
        <v>0</v>
      </c>
      <c r="DI60" s="6">
        <f>IF(ISERROR(VLOOKUP($A60,'Import OffPeak'!$A$3:DN$99,113,FALSE)-VLOOKUP($A60,'Import OffPeak change'!$A$106:DN$202,113,FALSE)),0,(VLOOKUP($A60,'Import OffPeak'!$A$3:DN$99,113,FALSE)-VLOOKUP($A60,'Import OffPeak change'!$A$106:DN$202,113,FALSE)))</f>
        <v>0</v>
      </c>
      <c r="DJ60" s="6">
        <f>IF(ISERROR(VLOOKUP($A60,'Import OffPeak'!$A$3:DO$99,114,FALSE)-VLOOKUP($A60,'Import OffPeak change'!$A$106:DO$202,114,FALSE)),0,(VLOOKUP($A60,'Import OffPeak'!$A$3:DO$99,114,FALSE)-VLOOKUP($A60,'Import OffPeak change'!$A$106:DO$202,114,FALSE)))</f>
        <v>0</v>
      </c>
      <c r="DK60" s="6">
        <f>IF(ISERROR(VLOOKUP($A60,'Import OffPeak'!$A$3:DP$99,115,FALSE)-VLOOKUP($A60,'Import OffPeak change'!$A$106:DP$202,115,FALSE)),0,(VLOOKUP($A60,'Import OffPeak'!$A$3:DP$99,115,FALSE)-VLOOKUP($A60,'Import OffPeak change'!$A$106:DP$202,115,FALSE)))</f>
        <v>0</v>
      </c>
      <c r="DL60" s="6">
        <f>IF(ISERROR(VLOOKUP($A60,'Import OffPeak'!$A$3:DQ$99,116,FALSE)-VLOOKUP($A60,'Import OffPeak change'!$A$106:DQ$202,116,FALSE)),0,(VLOOKUP($A60,'Import OffPeak'!$A$3:DQ$99,116,FALSE)-VLOOKUP($A60,'Import OffPeak change'!$A$106:DQ$202,116,FALSE)))</f>
        <v>0</v>
      </c>
      <c r="DM60" s="6">
        <f>IF(ISERROR(VLOOKUP($A60,'Import OffPeak'!$A$3:DR$99,117,FALSE)-VLOOKUP($A60,'Import OffPeak change'!$A$106:DR$202,117,FALSE)),0,(VLOOKUP($A60,'Import OffPeak'!$A$3:DR$99,117,FALSE)-VLOOKUP($A60,'Import OffPeak change'!$A$106:DR$202,117,FALSE)))</f>
        <v>0</v>
      </c>
      <c r="DN60" s="6">
        <f>IF(ISERROR(VLOOKUP($A60,'Import OffPeak'!$A$3:DS$99,118,FALSE)-VLOOKUP($A60,'Import OffPeak change'!$A$106:DS$202,118,FALSE)),0,(VLOOKUP($A60,'Import OffPeak'!$A$3:DS$99,118,FALSE)-VLOOKUP($A60,'Import OffPeak change'!$A$106:DS$202,118,FALSE)))</f>
        <v>0</v>
      </c>
      <c r="DO60" s="6">
        <f>IF(ISERROR(VLOOKUP($A60,'Import OffPeak'!$A$3:DT$99,119,FALSE)-VLOOKUP($A60,'Import OffPeak change'!$A$106:DT$202,119,FALSE)),0,(VLOOKUP($A60,'Import OffPeak'!$A$3:DT$99,119,FALSE)-VLOOKUP($A60,'Import OffPeak change'!$A$106:DT$202,119,FALSE)))</f>
        <v>0</v>
      </c>
      <c r="DP60" s="6">
        <f>IF(ISERROR(VLOOKUP($A60,'Import OffPeak'!$A$3:DU$99,120,FALSE)-VLOOKUP($A60,'Import OffPeak change'!$A$106:DU$202,120,FALSE)),0,(VLOOKUP($A60,'Import OffPeak'!$A$3:DU$99,120,FALSE)-VLOOKUP($A60,'Import OffPeak change'!$A$106:DU$202,120,FALSE)))</f>
        <v>0</v>
      </c>
      <c r="DQ60" s="6">
        <f>IF(ISERROR(VLOOKUP($A60,'Import OffPeak'!$A$3:DV$99,121,FALSE)-VLOOKUP($A60,'Import OffPeak change'!$A$106:DV$202,121,FALSE)),0,(VLOOKUP($A60,'Import OffPeak'!$A$3:DV$99,121,FALSE)-VLOOKUP($A60,'Import OffPeak change'!$A$106:DV$202,121,FALSE)))</f>
        <v>0</v>
      </c>
      <c r="DR60" s="6">
        <f>IF(ISERROR(VLOOKUP($A60,'Import OffPeak'!$A$3:DW$99,122,FALSE)-VLOOKUP($A60,'Import OffPeak change'!$A$106:DW$202,122,FALSE)),0,(VLOOKUP($A60,'Import OffPeak'!$A$3:DW$99,122,FALSE)-VLOOKUP($A60,'Import OffPeak change'!$A$106:DW$202,122,FALSE)))</f>
        <v>0</v>
      </c>
      <c r="DS60" s="6">
        <f>IF(ISERROR(VLOOKUP($A60,'Import OffPeak'!$A$3:DX$99,123,FALSE)-VLOOKUP($A60,'Import OffPeak change'!$A$106:DX$202,123,FALSE)),0,(VLOOKUP($A60,'Import OffPeak'!$A$3:DX$99,123,FALSE)-VLOOKUP($A60,'Import OffPeak change'!$A$106:DX$202,123,FALSE)))</f>
        <v>0</v>
      </c>
      <c r="DT60" s="6">
        <f>IF(ISERROR(VLOOKUP($A60,'Import OffPeak'!$A$3:DY$99,124,FALSE)-VLOOKUP($A60,'Import OffPeak change'!$A$106:DY$202,124,FALSE)),0,(VLOOKUP($A60,'Import OffPeak'!$A$3:DY$99,124,FALSE)-VLOOKUP($A60,'Import OffPeak change'!$A$106:DY$202,124,FALSE)))</f>
        <v>0</v>
      </c>
      <c r="DU60" s="6">
        <f>IF(ISERROR(VLOOKUP($A60,'Import OffPeak'!$A$3:DZ$99,125,FALSE)-VLOOKUP($A60,'Import OffPeak change'!$A$106:DZ$202,125,FALSE)),0,(VLOOKUP($A60,'Import OffPeak'!$A$3:DZ$99,125,FALSE)-VLOOKUP($A60,'Import OffPeak change'!$A$106:DZ$202,125,FALSE)))</f>
        <v>0</v>
      </c>
      <c r="DV60" s="6">
        <f>IF(ISERROR(VLOOKUP($A60,'Import OffPeak'!$A$3:EA$99,126,FALSE)-VLOOKUP($A60,'Import OffPeak change'!$A$106:EA$202,126,FALSE)),0,(VLOOKUP($A60,'Import OffPeak'!$A$3:EA$99,126,FALSE)-VLOOKUP($A60,'Import OffPeak change'!$A$106:EA$202,126,FALSE)))</f>
        <v>0</v>
      </c>
      <c r="DW60" s="6">
        <f>IF(ISERROR(VLOOKUP($A60,'Import OffPeak'!$A$3:EB$99,127,FALSE)-VLOOKUP($A60,'Import OffPeak change'!$A$106:EB$202,127,FALSE)),0,(VLOOKUP($A60,'Import OffPeak'!$A$3:EB$99,127,FALSE)-VLOOKUP($A60,'Import OffPeak change'!$A$106:EB$202,127,FALSE)))</f>
        <v>0</v>
      </c>
      <c r="DX60" s="6">
        <f>IF(ISERROR(VLOOKUP($A60,'Import OffPeak'!$A$3:EC$99,128,FALSE)-VLOOKUP($A60,'Import OffPeak change'!$A$106:EC$202,128,FALSE)),0,(VLOOKUP($A60,'Import OffPeak'!$A$3:EC$99,128,FALSE)-VLOOKUP($A60,'Import OffPeak change'!$A$106:EC$202,128,FALSE)))</f>
        <v>0</v>
      </c>
      <c r="DY60" s="6">
        <f>IF(ISERROR(VLOOKUP($A60,'Import OffPeak'!$A$3:ED$99,129,FALSE)-VLOOKUP($A60,'Import OffPeak change'!$A$106:ED$202,129,FALSE)),0,(VLOOKUP($A60,'Import OffPeak'!$A$3:ED$99,129,FALSE)-VLOOKUP($A60,'Import OffPeak change'!$A$106:ED$202,129,FALSE)))</f>
        <v>0</v>
      </c>
      <c r="DZ60" s="6">
        <f>IF(ISERROR(VLOOKUP($A60,'Import OffPeak'!$A$3:EE$99,130,FALSE)-VLOOKUP($A60,'Import OffPeak change'!$A$106:EE$202,130,FALSE)),0,(VLOOKUP($A60,'Import OffPeak'!$A$3:EE$99,130,FALSE)-VLOOKUP($A60,'Import OffPeak change'!$A$106:EE$202,130,FALSE)))</f>
        <v>0</v>
      </c>
      <c r="EA60" s="6">
        <f>IF(ISERROR(VLOOKUP($A60,'Import OffPeak'!$A$3:EF$99,131,FALSE)-VLOOKUP($A60,'Import OffPeak change'!$A$106:EF$202,131,FALSE)),0,(VLOOKUP($A60,'Import OffPeak'!$A$3:EF$99,131,FALSE)-VLOOKUP($A60,'Import OffPeak change'!$A$106:EF$202,131,FALSE)))</f>
        <v>0</v>
      </c>
      <c r="EB60" s="6">
        <f>IF(ISERROR(VLOOKUP($A60,'Import OffPeak'!$A$3:EG$99,132,FALSE)-VLOOKUP($A60,'Import OffPeak change'!$A$106:EG$202,132,FALSE)),0,(VLOOKUP($A60,'Import OffPeak'!$A$3:EG$99,132,FALSE)-VLOOKUP($A60,'Import OffPeak change'!$A$106:EG$202,132,FALSE)))</f>
        <v>0</v>
      </c>
      <c r="EC60" s="6">
        <f>IF(ISERROR(VLOOKUP($A60,'Import OffPeak'!$A$3:EH$99,133,FALSE)-VLOOKUP($A60,'Import OffPeak change'!$A$106:EH$202,133,FALSE)),0,(VLOOKUP($A60,'Import OffPeak'!$A$3:EH$99,133,FALSE)-VLOOKUP($A60,'Import OffPeak change'!$A$106:EH$202,133,FALSE)))</f>
        <v>0</v>
      </c>
      <c r="ED60" s="6">
        <f>IF(ISERROR(VLOOKUP($A60,'Import OffPeak'!$A$3:EI$99,134,FALSE)-VLOOKUP($A60,'Import OffPeak change'!$A$106:EI$202,134,FALSE)),0,(VLOOKUP($A60,'Import OffPeak'!$A$3:EI$99,134,FALSE)-VLOOKUP($A60,'Import OffPeak change'!$A$106:EI$202,134,FALSE)))</f>
        <v>0</v>
      </c>
      <c r="EE60" s="6">
        <f>IF(ISERROR(VLOOKUP($A60,'Import OffPeak'!$A$3:EJ$99,135,FALSE)-VLOOKUP($A60,'Import OffPeak change'!$A$106:EJ$202,135,FALSE)),0,(VLOOKUP($A60,'Import OffPeak'!$A$3:EJ$99,135,FALSE)-VLOOKUP($A60,'Import OffPeak change'!$A$106:EJ$202,135,FALSE)))</f>
        <v>0</v>
      </c>
      <c r="EF60" s="6">
        <f>IF(ISERROR(VLOOKUP($A60,'Import OffPeak'!$A$3:EK$99,136,FALSE)-VLOOKUP($A60,'Import OffPeak change'!$A$106:EK$202,136,FALSE)),0,(VLOOKUP($A60,'Import OffPeak'!$A$3:EK$99,136,FALSE)-VLOOKUP($A60,'Import OffPeak change'!$A$106:EK$202,136,FALSE)))</f>
        <v>0</v>
      </c>
      <c r="EG60" s="6">
        <f>IF(ISERROR(VLOOKUP($A60,'Import OffPeak'!$A$3:EL$99,137,FALSE)-VLOOKUP($A60,'Import OffPeak change'!$A$106:EL$202,137,FALSE)),0,(VLOOKUP($A60,'Import OffPeak'!$A$3:EL$99,137,FALSE)-VLOOKUP($A60,'Import OffPeak change'!$A$106:EL$202,137,FALSE)))</f>
        <v>0</v>
      </c>
      <c r="EH60" s="6">
        <f>IF(ISERROR(VLOOKUP($A60,'Import OffPeak'!$A$3:EM$99,138,FALSE)-VLOOKUP($A60,'Import OffPeak change'!$A$106:EM$202,138,FALSE)),0,(VLOOKUP($A60,'Import OffPeak'!$A$3:EM$99,138,FALSE)-VLOOKUP($A60,'Import OffPeak change'!$A$106:EM$202,138,FALSE)))</f>
        <v>0</v>
      </c>
      <c r="EI60" s="6">
        <f>IF(ISERROR(VLOOKUP($A60,'Import OffPeak'!$A$3:EN$99,139,FALSE)-VLOOKUP($A60,'Import OffPeak change'!$A$106:EN$202,139,FALSE)),0,(VLOOKUP($A60,'Import OffPeak'!$A$3:EN$99,139,FALSE)-VLOOKUP($A60,'Import OffPeak change'!$A$106:EN$202,139,FALSE)))</f>
        <v>0</v>
      </c>
      <c r="EJ60" s="6">
        <f>IF(ISERROR(VLOOKUP($A60,'Import OffPeak'!$A$3:EO$99,140,FALSE)-VLOOKUP($A60,'Import OffPeak change'!$A$106:EO$202,140,FALSE)),0,(VLOOKUP($A60,'Import OffPeak'!$A$3:EO$99,140,FALSE)-VLOOKUP($A60,'Import OffPeak change'!$A$106:EO$202,140,FALSE)))</f>
        <v>0</v>
      </c>
      <c r="EK60" s="6">
        <f>IF(ISERROR(VLOOKUP($A60,'Import OffPeak'!$A$3:EP$99,141,FALSE)-VLOOKUP($A60,'Import OffPeak change'!$A$106:EP$202,141,FALSE)),0,(VLOOKUP($A60,'Import OffPeak'!$A$3:EP$99,141,FALSE)-VLOOKUP($A60,'Import OffPeak change'!$A$106:EP$202,141,FALSE)))</f>
        <v>0</v>
      </c>
      <c r="EL60" s="6">
        <f>IF(ISERROR(VLOOKUP($A60,'Import OffPeak'!$A$3:EQ$99,142,FALSE)-VLOOKUP($A60,'Import OffPeak change'!$A$106:EQ$202,142,FALSE)),0,(VLOOKUP($A60,'Import OffPeak'!$A$3:EQ$99,142,FALSE)-VLOOKUP($A60,'Import OffPeak change'!$A$106:EQ$202,142,FALSE)))</f>
        <v>0</v>
      </c>
      <c r="EM60" s="6">
        <f>IF(ISERROR(VLOOKUP($A60,'Import OffPeak'!$A$3:ER$99,143,FALSE)-VLOOKUP($A60,'Import OffPeak change'!$A$106:ER$202,143,FALSE)),0,(VLOOKUP($A60,'Import OffPeak'!$A$3:ER$99,143,FALSE)-VLOOKUP($A60,'Import OffPeak change'!$A$106:ER$202,143,FALSE)))</f>
        <v>0</v>
      </c>
      <c r="EN60" s="6">
        <f>IF(ISERROR(VLOOKUP($A60,'Import OffPeak'!$A$3:ES$99,144,FALSE)-VLOOKUP($A60,'Import OffPeak change'!$A$106:ES$202,144,FALSE)),0,(VLOOKUP($A60,'Import OffPeak'!$A$3:ES$99,144,FALSE)-VLOOKUP($A60,'Import OffPeak change'!$A$106:ES$202,144,FALSE)))</f>
        <v>0</v>
      </c>
      <c r="EO60" s="6">
        <f>IF(ISERROR(VLOOKUP($A60,'Import OffPeak'!$A$3:ET$99,145,FALSE)-VLOOKUP($A60,'Import OffPeak change'!$A$106:ET$202,145,FALSE)),0,(VLOOKUP($A60,'Import OffPeak'!$A$3:ET$99,145,FALSE)-VLOOKUP($A60,'Import OffPeak change'!$A$106:ET$202,145,FALSE)))</f>
        <v>0</v>
      </c>
      <c r="EP60" s="6">
        <f>IF(ISERROR(VLOOKUP($A60,'Import OffPeak'!$A$3:EU$99,146,FALSE)-VLOOKUP($A60,'Import OffPeak change'!$A$106:EU$202,146,FALSE)),0,(VLOOKUP($A60,'Import OffPeak'!$A$3:EU$99,146,FALSE)-VLOOKUP($A60,'Import OffPeak change'!$A$106:EU$202,146,FALSE)))</f>
        <v>0</v>
      </c>
      <c r="EQ60" s="6">
        <f>IF(ISERROR(VLOOKUP($A60,'Import OffPeak'!$A$3:EV$99,147,FALSE)-VLOOKUP($A60,'Import OffPeak change'!$A$106:EV$202,147,FALSE)),0,(VLOOKUP($A60,'Import OffPeak'!$A$3:EV$99,147,FALSE)-VLOOKUP($A60,'Import OffPeak change'!$A$106:EV$202,147,FALSE)))</f>
        <v>0</v>
      </c>
      <c r="ER60" s="6">
        <f>IF(ISERROR(VLOOKUP($A60,'Import OffPeak'!$A$3:EW$99,148,FALSE)-VLOOKUP($A60,'Import OffPeak change'!$A$106:EW$202,148,FALSE)),0,(VLOOKUP($A60,'Import OffPeak'!$A$3:EW$99,148,FALSE)-VLOOKUP($A60,'Import OffPeak change'!$A$106:EW$202,148,FALSE)))</f>
        <v>0</v>
      </c>
      <c r="ES60" s="6">
        <f>IF(ISERROR(VLOOKUP($A60,'Import OffPeak'!$A$3:EX$99,149,FALSE)-VLOOKUP($A60,'Import OffPeak change'!$A$106:EX$202,149,FALSE)),0,(VLOOKUP($A60,'Import OffPeak'!$A$3:EX$99,149,FALSE)-VLOOKUP($A60,'Import OffPeak change'!$A$106:EX$202,149,FALSE)))</f>
        <v>0</v>
      </c>
      <c r="ET60" s="6">
        <f>IF(ISERROR(VLOOKUP($A60,'Import OffPeak'!$A$3:EY$99,150,FALSE)-VLOOKUP($A60,'Import OffPeak change'!$A$106:EY$202,150,FALSE)),0,(VLOOKUP($A60,'Import OffPeak'!$A$3:EY$99,150,FALSE)-VLOOKUP($A60,'Import OffPeak change'!$A$106:EY$202,150,FALSE)))</f>
        <v>0</v>
      </c>
      <c r="EU60" s="6">
        <f>IF(ISERROR(VLOOKUP($A60,'Import OffPeak'!$A$3:EZ$99,151,FALSE)-VLOOKUP($A60,'Import OffPeak change'!$A$106:EZ$202,151,FALSE)),0,(VLOOKUP($A60,'Import OffPeak'!$A$3:EZ$99,151,FALSE)-VLOOKUP($A60,'Import OffPeak change'!$A$106:EZ$202,151,FALSE)))</f>
        <v>0</v>
      </c>
      <c r="EV60" s="6">
        <f>IF(ISERROR(VLOOKUP($A60,'Import OffPeak'!$A$3:FA$99,152,FALSE)-VLOOKUP($A60,'Import OffPeak change'!$A$106:FA$202,152,FALSE)),0,(VLOOKUP($A60,'Import OffPeak'!$A$3:FA$99,152,FALSE)-VLOOKUP($A60,'Import OffPeak change'!$A$106:FA$202,152,FALSE)))</f>
        <v>0</v>
      </c>
      <c r="EW60" s="6">
        <f>IF(ISERROR(VLOOKUP($A60,'Import OffPeak'!$A$3:FB$99,153,FALSE)-VLOOKUP($A60,'Import OffPeak change'!$A$106:FB$202,153,FALSE)),0,(VLOOKUP($A60,'Import OffPeak'!$A$3:FB$99,153,FALSE)-VLOOKUP($A60,'Import OffPeak change'!$A$106:FB$202,153,FALSE)))</f>
        <v>0</v>
      </c>
      <c r="EX60" s="6">
        <f>IF(ISERROR(VLOOKUP($A60,'Import OffPeak'!$A$3:FC$99,154,FALSE)-VLOOKUP($A60,'Import OffPeak change'!$A$106:FC$202,154,FALSE)),0,(VLOOKUP($A60,'Import OffPeak'!$A$3:FC$99,154,FALSE)-VLOOKUP($A60,'Import OffPeak change'!$A$106:FC$202,154,FALSE)))</f>
        <v>0</v>
      </c>
      <c r="EY60" s="6">
        <f>IF(ISERROR(VLOOKUP($A60,'Import OffPeak'!$A$3:FD$99,155,FALSE)-VLOOKUP($A60,'Import OffPeak change'!$A$106:FD$202,155,FALSE)),0,(VLOOKUP($A60,'Import OffPeak'!$A$3:FD$99,155,FALSE)-VLOOKUP($A60,'Import OffPeak change'!$A$106:FD$202,155,FALSE)))</f>
        <v>0</v>
      </c>
      <c r="EZ60" s="6">
        <f>IF(ISERROR(VLOOKUP($A60,'Import OffPeak'!$A$3:FE$99,156,FALSE)-VLOOKUP($A60,'Import OffPeak change'!$A$106:FE$202,156,FALSE)),0,(VLOOKUP($A60,'Import OffPeak'!$A$3:FE$99,156,FALSE)-VLOOKUP($A60,'Import OffPeak change'!$A$106:FE$202,156,FALSE)))</f>
        <v>0</v>
      </c>
      <c r="FA60" s="6">
        <f>IF(ISERROR(VLOOKUP($A60,'Import OffPeak'!$A$3:FF$99,157,FALSE)-VLOOKUP($A60,'Import OffPeak change'!$A$106:FF$202,157,FALSE)),0,(VLOOKUP($A60,'Import OffPeak'!$A$3:FF$99,157,FALSE)-VLOOKUP($A60,'Import OffPeak change'!$A$106:FF$202,157,FALSE)))</f>
        <v>0</v>
      </c>
      <c r="FB60" s="6">
        <f>IF(ISERROR(VLOOKUP($A60,'Import OffPeak'!$A$3:FG$99,158,FALSE)-VLOOKUP($A60,'Import OffPeak change'!$A$106:FG$202,158,FALSE)),0,(VLOOKUP($A60,'Import OffPeak'!$A$3:FG$99,158,FALSE)-VLOOKUP($A60,'Import OffPeak change'!$A$106:FG$202,158,FALSE)))</f>
        <v>0</v>
      </c>
      <c r="FC60" s="6">
        <f>IF(ISERROR(VLOOKUP($A60,'Import OffPeak'!$A$3:FH$99,159,FALSE)-VLOOKUP($A60,'Import OffPeak change'!$A$106:FH$202,159,FALSE)),0,(VLOOKUP($A60,'Import OffPeak'!$A$3:FH$99,159,FALSE)-VLOOKUP($A60,'Import OffPeak change'!$A$106:FH$202,159,FALSE)))</f>
        <v>0</v>
      </c>
      <c r="FD60" s="6">
        <f>IF(ISERROR(VLOOKUP($A60,'Import OffPeak'!$A$3:FI$99,160,FALSE)-VLOOKUP($A60,'Import OffPeak change'!$A$106:FI$202,160,FALSE)),0,(VLOOKUP($A60,'Import OffPeak'!$A$3:FI$99,160,FALSE)-VLOOKUP($A60,'Import OffPeak change'!$A$106:FI$202,160,FALSE)))</f>
        <v>0</v>
      </c>
      <c r="FE60" s="6">
        <f>IF(ISERROR(VLOOKUP($A60,'Import OffPeak'!$A$3:FJ$99,161,FALSE)-VLOOKUP($A60,'Import OffPeak change'!$A$106:FJ$202,161,FALSE)),0,(VLOOKUP($A60,'Import OffPeak'!$A$3:FJ$99,161,FALSE)-VLOOKUP($A60,'Import OffPeak change'!$A$106:FJ$202,161,FALSE)))</f>
        <v>0</v>
      </c>
      <c r="FF60" s="6">
        <f>IF(ISERROR(VLOOKUP($A60,'Import OffPeak'!$A$3:FK$99,162,FALSE)-VLOOKUP($A60,'Import OffPeak change'!$A$106:FK$202,162,FALSE)),0,(VLOOKUP($A60,'Import OffPeak'!$A$3:FK$99,162,FALSE)-VLOOKUP($A60,'Import OffPeak change'!$A$106:FK$202,162,FALSE)))</f>
        <v>0</v>
      </c>
      <c r="FG60" s="6">
        <f>IF(ISERROR(VLOOKUP($A60,'Import OffPeak'!$A$3:FL$99,163,FALSE)-VLOOKUP($A60,'Import OffPeak change'!$A$106:FL$202,163,FALSE)),0,(VLOOKUP($A60,'Import OffPeak'!$A$3:FL$99,163,FALSE)-VLOOKUP($A60,'Import OffPeak change'!$A$106:FL$202,163,FALSE)))</f>
        <v>0</v>
      </c>
      <c r="FH60" s="6">
        <f>IF(ISERROR(VLOOKUP($A60,'Import OffPeak'!$A$3:FM$99,164,FALSE)-VLOOKUP($A60,'Import OffPeak change'!$A$106:FM$202,164,FALSE)),0,(VLOOKUP($A60,'Import OffPeak'!$A$3:FM$99,164,FALSE)-VLOOKUP($A60,'Import OffPeak change'!$A$106:FM$202,164,FALSE)))</f>
        <v>0</v>
      </c>
      <c r="FI60" s="6">
        <f>IF(ISERROR(VLOOKUP($A60,'Import OffPeak'!$A$3:FN$99,165,FALSE)-VLOOKUP($A60,'Import OffPeak change'!$A$106:FN$202,165,FALSE)),0,(VLOOKUP($A60,'Import OffPeak'!$A$3:FN$99,165,FALSE)-VLOOKUP($A60,'Import OffPeak change'!$A$106:FN$202,165,FALSE)))</f>
        <v>0</v>
      </c>
      <c r="FJ60" s="6">
        <f>IF(ISERROR(VLOOKUP($A60,'Import OffPeak'!$A$3:FO$99,166,FALSE)-VLOOKUP($A60,'Import OffPeak change'!$A$106:FO$202,166,FALSE)),0,(VLOOKUP($A60,'Import OffPeak'!$A$3:FO$99,166,FALSE)-VLOOKUP($A60,'Import OffPeak change'!$A$106:FO$202,166,FALSE)))</f>
        <v>0</v>
      </c>
      <c r="FK60" s="6">
        <f>IF(ISERROR(VLOOKUP($A60,'Import OffPeak'!$A$3:FP$99,167,FALSE)-VLOOKUP($A60,'Import OffPeak change'!$A$106:FP$202,167,FALSE)),0,(VLOOKUP($A60,'Import OffPeak'!$A$3:FP$99,167,FALSE)-VLOOKUP($A60,'Import OffPeak change'!$A$106:FP$202,167,FALSE)))</f>
        <v>0</v>
      </c>
      <c r="FL60" s="6">
        <f>IF(ISERROR(VLOOKUP($A60,'Import OffPeak'!$A$3:FQ$99,168,FALSE)-VLOOKUP($A60,'Import OffPeak change'!$A$106:FQ$202,168,FALSE)),0,(VLOOKUP($A60,'Import OffPeak'!$A$3:FQ$99,168,FALSE)-VLOOKUP($A60,'Import OffPeak change'!$A$106:FQ$202,168,FALSE)))</f>
        <v>0</v>
      </c>
      <c r="FM60" s="6">
        <f>IF(ISERROR(VLOOKUP($A60,'Import OffPeak'!$A$3:FR$99,169,FALSE)-VLOOKUP($A60,'Import OffPeak change'!$A$106:FR$202,169,FALSE)),0,(VLOOKUP($A60,'Import OffPeak'!$A$3:FR$99,169,FALSE)-VLOOKUP($A60,'Import OffPeak change'!$A$106:FR$202,169,FALSE)))</f>
        <v>0</v>
      </c>
      <c r="FN60" s="6">
        <f>IF(ISERROR(VLOOKUP($A60,'Import OffPeak'!$A$3:FS$99,170,FALSE)-VLOOKUP($A60,'Import OffPeak change'!$A$106:FS$202,170,FALSE)),0,(VLOOKUP($A60,'Import OffPeak'!$A$3:FS$99,170,FALSE)-VLOOKUP($A60,'Import OffPeak change'!$A$106:FS$202,170,FALSE)))</f>
        <v>0</v>
      </c>
      <c r="FO60" s="6">
        <f>IF(ISERROR(VLOOKUP($A60,'Import OffPeak'!$A$3:FT$99,171,FALSE)-VLOOKUP($A60,'Import OffPeak change'!$A$106:FT$202,171,FALSE)),0,(VLOOKUP($A60,'Import OffPeak'!$A$3:FT$99,171,FALSE)-VLOOKUP($A60,'Import OffPeak change'!$A$106:FT$202,171,FALSE)))</f>
        <v>0</v>
      </c>
      <c r="FP60" s="6">
        <f>IF(ISERROR(VLOOKUP($A60,'Import OffPeak'!$A$3:FU$99,172,FALSE)-VLOOKUP($A60,'Import OffPeak change'!$A$106:FU$202,172,FALSE)),0,(VLOOKUP($A60,'Import OffPeak'!$A$3:FU$99,172,FALSE)-VLOOKUP($A60,'Import OffPeak change'!$A$106:FU$202,172,FALSE)))</f>
        <v>0</v>
      </c>
      <c r="FQ60" s="6">
        <f>IF(ISERROR(VLOOKUP($A60,'Import OffPeak'!$A$3:FV$99,173,FALSE)-VLOOKUP($A60,'Import OffPeak change'!$A$106:FV$202,173,FALSE)),0,(VLOOKUP($A60,'Import OffPeak'!$A$3:FV$99,173,FALSE)-VLOOKUP($A60,'Import OffPeak change'!$A$106:FV$202,173,FALSE)))</f>
        <v>0</v>
      </c>
      <c r="FR60" s="6">
        <f>IF(ISERROR(VLOOKUP($A60,'Import OffPeak'!$A$3:FW$99,174,FALSE)-VLOOKUP($A60,'Import OffPeak change'!$A$106:FW$202,174,FALSE)),0,(VLOOKUP($A60,'Import OffPeak'!$A$3:FW$99,174,FALSE)-VLOOKUP($A60,'Import OffPeak change'!$A$106:FW$202,174,FALSE)))</f>
        <v>0</v>
      </c>
      <c r="FS60" s="6">
        <f>IF(ISERROR(VLOOKUP($A60,'Import OffPeak'!$A$3:FX$99,175,FALSE)-VLOOKUP($A60,'Import OffPeak change'!$A$106:FX$202,175,FALSE)),0,(VLOOKUP($A60,'Import OffPeak'!$A$3:FX$99,175,FALSE)-VLOOKUP($A60,'Import OffPeak change'!$A$106:FX$202,175,FALSE)))</f>
        <v>0</v>
      </c>
      <c r="FT60" s="6">
        <f>IF(ISERROR(VLOOKUP($A60,'Import OffPeak'!$A$3:FY$99,176,FALSE)-VLOOKUP($A60,'Import OffPeak change'!$A$106:FY$202,176,FALSE)),0,(VLOOKUP($A60,'Import OffPeak'!$A$3:FY$99,176,FALSE)-VLOOKUP($A60,'Import OffPeak change'!$A$106:FY$202,176,FALSE)))</f>
        <v>0</v>
      </c>
      <c r="FU60" s="6">
        <f>IF(ISERROR(VLOOKUP($A60,'Import OffPeak'!$A$3:FZ$99,177,FALSE)-VLOOKUP($A60,'Import OffPeak change'!$A$106:FZ$202,177,FALSE)),0,(VLOOKUP($A60,'Import OffPeak'!$A$3:FZ$99,177,FALSE)-VLOOKUP($A60,'Import OffPeak change'!$A$106:FZ$202,177,FALSE)))</f>
        <v>0</v>
      </c>
      <c r="FV60" s="6">
        <f>IF(ISERROR(VLOOKUP($A60,'Import OffPeak'!$A$3:GA$99,178,FALSE)-VLOOKUP($A60,'Import OffPeak change'!$A$106:GA$202,178,FALSE)),0,(VLOOKUP($A60,'Import OffPeak'!$A$3:GA$99,178,FALSE)-VLOOKUP($A60,'Import OffPeak change'!$A$106:GA$202,178,FALSE)))</f>
        <v>0</v>
      </c>
      <c r="FW60" s="6">
        <f>IF(ISERROR(VLOOKUP($A60,'Import OffPeak'!$A$3:GB$99,179,FALSE)-VLOOKUP($A60,'Import OffPeak change'!$A$106:GB$202,179,FALSE)),0,(VLOOKUP($A60,'Import OffPeak'!$A$3:GB$99,179,FALSE)-VLOOKUP($A60,'Import OffPeak change'!$A$106:GB$202,179,FALSE)))</f>
        <v>0</v>
      </c>
      <c r="FX60" s="6">
        <f>IF(ISERROR(VLOOKUP($A60,'Import OffPeak'!$A$3:GC$99,180,FALSE)-VLOOKUP($A60,'Import OffPeak change'!$A$106:GC$202,180,FALSE)),0,(VLOOKUP($A60,'Import OffPeak'!$A$3:GC$99,180,FALSE)-VLOOKUP($A60,'Import OffPeak change'!$A$106:GC$202,180,FALSE)))</f>
        <v>0</v>
      </c>
      <c r="FY60" s="6">
        <f>IF(ISERROR(VLOOKUP($A60,'Import OffPeak'!$A$3:GD$99,181,FALSE)-VLOOKUP($A60,'Import OffPeak change'!$A$106:GD$202,181,FALSE)),0,(VLOOKUP($A60,'Import OffPeak'!$A$3:GD$99,181,FALSE)-VLOOKUP($A60,'Import OffPeak change'!$A$106:GD$202,181,FALSE)))</f>
        <v>0</v>
      </c>
      <c r="FZ60" s="6">
        <f>IF(ISERROR(VLOOKUP($A60,'Import OffPeak'!$A$3:GE$99,182,FALSE)-VLOOKUP($A60,'Import OffPeak change'!$A$106:GE$202,182,FALSE)),0,(VLOOKUP($A60,'Import OffPeak'!$A$3:GE$99,182,FALSE)-VLOOKUP($A60,'Import OffPeak change'!$A$106:GE$202,182,FALSE)))</f>
        <v>0</v>
      </c>
      <c r="GA60" s="6">
        <f>IF(ISERROR(VLOOKUP($A60,'Import OffPeak'!$A$3:GF$99,183,FALSE)-VLOOKUP($A60,'Import OffPeak change'!$A$106:GF$202,183,FALSE)),0,(VLOOKUP($A60,'Import OffPeak'!$A$3:GF$99,183,FALSE)-VLOOKUP($A60,'Import OffPeak change'!$A$106:GF$202,183,FALSE)))</f>
        <v>0</v>
      </c>
      <c r="GB60" s="6">
        <f>IF(ISERROR(VLOOKUP($A60,'Import OffPeak'!$A$3:GG$99,184,FALSE)-VLOOKUP($A60,'Import OffPeak change'!$A$106:GG$202,184,FALSE)),0,(VLOOKUP($A60,'Import OffPeak'!$A$3:GG$99,184,FALSE)-VLOOKUP($A60,'Import OffPeak change'!$A$106:GG$202,184,FALSE)))</f>
        <v>0</v>
      </c>
      <c r="GC60" s="6">
        <f>IF(ISERROR(VLOOKUP($A60,'Import OffPeak'!$A$3:GH$99,185,FALSE)-VLOOKUP($A60,'Import OffPeak change'!$A$106:GH$202,185,FALSE)),0,(VLOOKUP($A60,'Import OffPeak'!$A$3:GH$99,185,FALSE)-VLOOKUP($A60,'Import OffPeak change'!$A$106:GH$202,185,FALSE)))</f>
        <v>0</v>
      </c>
      <c r="GD60" s="6">
        <f>IF(ISERROR(VLOOKUP($A60,'Import OffPeak'!$A$3:GI$99,186,FALSE)-VLOOKUP($A60,'Import OffPeak change'!$A$106:GI$202,186,FALSE)),0,(VLOOKUP($A60,'Import OffPeak'!$A$3:GI$99,186,FALSE)-VLOOKUP($A60,'Import OffPeak change'!$A$106:GI$202,186,FALSE)))</f>
        <v>0</v>
      </c>
      <c r="GE60" s="6">
        <f>IF(ISERROR(VLOOKUP($A60,'Import OffPeak'!$A$3:GJ$99,187,FALSE)-VLOOKUP($A60,'Import OffPeak change'!$A$106:GJ$202,187,FALSE)),0,(VLOOKUP($A60,'Import OffPeak'!$A$3:GJ$99,187,FALSE)-VLOOKUP($A60,'Import OffPeak change'!$A$106:GJ$202,187,FALSE)))</f>
        <v>0</v>
      </c>
      <c r="GF60" s="6">
        <f>IF(ISERROR(VLOOKUP($A60,'Import OffPeak'!$A$3:GK$99,188,FALSE)-VLOOKUP($A60,'Import OffPeak change'!$A$106:GK$202,188,FALSE)),0,(VLOOKUP($A60,'Import OffPeak'!$A$3:GK$99,188,FALSE)-VLOOKUP($A60,'Import OffPeak change'!$A$106:GK$202,188,FALSE)))</f>
        <v>0</v>
      </c>
      <c r="GG60" s="6">
        <f>IF(ISERROR(VLOOKUP($A60,'Import OffPeak'!$A$3:GL$99,189,FALSE)-VLOOKUP($A60,'Import OffPeak change'!$A$106:GL$202,189,FALSE)),0,(VLOOKUP($A60,'Import OffPeak'!$A$3:GL$99,189,FALSE)-VLOOKUP($A60,'Import OffPeak change'!$A$106:GL$202,189,FALSE)))</f>
        <v>0</v>
      </c>
      <c r="GH60" s="6">
        <f>IF(ISERROR(VLOOKUP($A60,'Import OffPeak'!$A$3:GM$99,190,FALSE)-VLOOKUP($A60,'Import OffPeak change'!$A$106:GM$202,190,FALSE)),0,(VLOOKUP($A60,'Import OffPeak'!$A$3:GM$99,190,FALSE)-VLOOKUP($A60,'Import OffPeak change'!$A$106:GM$202,190,FALSE)))</f>
        <v>0</v>
      </c>
      <c r="GI60" s="6">
        <f>IF(ISERROR(VLOOKUP($A60,'Import OffPeak'!$A$3:GN$99,191,FALSE)-VLOOKUP($A60,'Import OffPeak change'!$A$106:GN$202,191,FALSE)),0,(VLOOKUP($A60,'Import OffPeak'!$A$3:GN$99,191,FALSE)-VLOOKUP($A60,'Import OffPeak change'!$A$106:GN$202,191,FALSE)))</f>
        <v>0</v>
      </c>
      <c r="GJ60" s="6">
        <f>IF(ISERROR(VLOOKUP($A60,'Import OffPeak'!$A$3:GO$99,192,FALSE)-VLOOKUP($A60,'Import OffPeak change'!$A$106:GO$202,192,FALSE)),0,(VLOOKUP($A60,'Import OffPeak'!$A$3:GO$99,192,FALSE)-VLOOKUP($A60,'Import OffPeak change'!$A$106:GO$202,192,FALSE)))</f>
        <v>0</v>
      </c>
      <c r="GK60" s="6">
        <f>IF(ISERROR(VLOOKUP($A60,'Import OffPeak'!$A$3:GP$99,193,FALSE)-VLOOKUP($A60,'Import OffPeak change'!$A$106:GP$202,193,FALSE)),0,(VLOOKUP($A60,'Import OffPeak'!$A$3:GP$99,193,FALSE)-VLOOKUP($A60,'Import OffPeak change'!$A$106:GP$202,193,FALSE)))</f>
        <v>0</v>
      </c>
      <c r="GL60" s="6">
        <f>IF(ISERROR(VLOOKUP($A60,'Import OffPeak'!$A$3:GQ$99,194,FALSE)-VLOOKUP($A60,'Import OffPeak change'!$A$106:GQ$202,194,FALSE)),0,(VLOOKUP($A60,'Import OffPeak'!$A$3:GQ$99,194,FALSE)-VLOOKUP($A60,'Import OffPeak change'!$A$106:GQ$202,194,FALSE)))</f>
        <v>0</v>
      </c>
      <c r="GM60" s="6">
        <f>IF(ISERROR(VLOOKUP($A60,'Import OffPeak'!$A$3:GR$99,195,FALSE)-VLOOKUP($A60,'Import OffPeak change'!$A$106:GR$202,195,FALSE)),0,(VLOOKUP($A60,'Import OffPeak'!$A$3:GR$99,195,FALSE)-VLOOKUP($A60,'Import OffPeak change'!$A$106:GR$202,195,FALSE)))</f>
        <v>0</v>
      </c>
      <c r="GN60" s="6">
        <f>IF(ISERROR(VLOOKUP($A60,'Import OffPeak'!$A$3:GS$99,196,FALSE)-VLOOKUP($A60,'Import OffPeak change'!$A$106:GS$202,196,FALSE)),0,(VLOOKUP($A60,'Import OffPeak'!$A$3:GS$99,196,FALSE)-VLOOKUP($A60,'Import OffPeak change'!$A$106:GS$202,196,FALSE)))</f>
        <v>0</v>
      </c>
      <c r="GO60" s="6">
        <f>IF(ISERROR(VLOOKUP($A60,'Import OffPeak'!$A$3:GT$99,197,FALSE)-VLOOKUP($A60,'Import OffPeak change'!$A$106:GT$202,197,FALSE)),0,(VLOOKUP($A60,'Import OffPeak'!$A$3:GT$99,197,FALSE)-VLOOKUP($A60,'Import OffPeak change'!$A$106:GT$202,197,FALSE)))</f>
        <v>0</v>
      </c>
      <c r="GP60" s="6">
        <f>IF(ISERROR(VLOOKUP($A60,'Import OffPeak'!$A$3:GU$99,198,FALSE)-VLOOKUP($A60,'Import OffPeak change'!$A$106:GU$202,198,FALSE)),0,(VLOOKUP($A60,'Import OffPeak'!$A$3:GU$99,198,FALSE)-VLOOKUP($A60,'Import OffPeak change'!$A$106:GU$202,198,FALSE)))</f>
        <v>0</v>
      </c>
      <c r="GQ60" s="6">
        <f>IF(ISERROR(VLOOKUP($A60,'Import OffPeak'!$A$3:GV$99,199,FALSE)-VLOOKUP($A60,'Import OffPeak change'!$A$106:GV$202,199,FALSE)),0,(VLOOKUP($A60,'Import OffPeak'!$A$3:GV$99,199,FALSE)-VLOOKUP($A60,'Import OffPeak change'!$A$106:GV$202,199,FALSE)))</f>
        <v>0</v>
      </c>
      <c r="GR60" s="6">
        <f>IF(ISERROR(VLOOKUP($A60,'Import OffPeak'!$A$3:GW$99,200,FALSE)-VLOOKUP($A60,'Import OffPeak change'!$A$106:GW$202,200,FALSE)),0,(VLOOKUP($A60,'Import OffPeak'!$A$3:GW$99,200,FALSE)-VLOOKUP($A60,'Import OffPeak change'!$A$106:GW$202,200,FALSE)))</f>
        <v>0</v>
      </c>
      <c r="GS60" s="6">
        <f>IF(ISERROR(VLOOKUP($A60,'Import OffPeak'!$A$3:GX$99,201,FALSE)-VLOOKUP($A60,'Import OffPeak change'!$A$106:GX$202,201,FALSE)),0,(VLOOKUP($A60,'Import OffPeak'!$A$3:GX$99,201,FALSE)-VLOOKUP($A60,'Import OffPeak change'!$A$106:GX$202,201,FALSE)))</f>
        <v>0</v>
      </c>
      <c r="GT60" s="6">
        <f>IF(ISERROR(VLOOKUP($A60,'Import OffPeak'!$A$3:GY$99,202,FALSE)-VLOOKUP($A60,'Import OffPeak change'!$A$106:GY$202,202,FALSE)),0,(VLOOKUP($A60,'Import OffPeak'!$A$3:GY$99,202,FALSE)-VLOOKUP($A60,'Import OffPeak change'!$A$106:GY$202,202,FALSE)))</f>
        <v>0</v>
      </c>
      <c r="GU60" s="6">
        <f>IF(ISERROR(VLOOKUP($A60,'Import OffPeak'!$A$3:GZ$99,203,FALSE)-VLOOKUP($A60,'Import OffPeak change'!$A$106:GZ$202,203,FALSE)),0,(VLOOKUP($A60,'Import OffPeak'!$A$3:GZ$99,203,FALSE)-VLOOKUP($A60,'Import OffPeak change'!$A$106:GZ$202,203,FALSE)))</f>
        <v>0</v>
      </c>
      <c r="GV60" s="6">
        <f>IF(ISERROR(VLOOKUP($A60,'Import OffPeak'!$A$3:HA$99,204,FALSE)-VLOOKUP($A60,'Import OffPeak change'!$A$106:HA$202,204,FALSE)),0,(VLOOKUP($A60,'Import OffPeak'!$A$3:HA$99,204,FALSE)-VLOOKUP($A60,'Import OffPeak change'!$A$106:HA$202,204,FALSE)))</f>
        <v>0</v>
      </c>
      <c r="GW60" s="6">
        <f>IF(ISERROR(VLOOKUP($A60,'Import OffPeak'!$A$3:HB$99,205,FALSE)-VLOOKUP($A60,'Import OffPeak change'!$A$106:HB$202,205,FALSE)),0,(VLOOKUP($A60,'Import OffPeak'!$A$3:HB$99,205,FALSE)-VLOOKUP($A60,'Import OffPeak change'!$A$106:HB$202,205,FALSE)))</f>
        <v>0</v>
      </c>
      <c r="GX60" s="6">
        <f>IF(ISERROR(VLOOKUP($A60,'Import OffPeak'!$A$3:HC$99,206,FALSE)-VLOOKUP($A60,'Import OffPeak change'!$A$106:HC$202,206,FALSE)),0,(VLOOKUP($A60,'Import OffPeak'!$A$3:HC$99,206,FALSE)-VLOOKUP($A60,'Import OffPeak change'!$A$106:HC$202,206,FALSE)))</f>
        <v>0</v>
      </c>
      <c r="GY60" s="6">
        <f>IF(ISERROR(VLOOKUP($A60,'Import OffPeak'!$A$3:HD$99,207,FALSE)-VLOOKUP($A60,'Import OffPeak change'!$A$106:HD$202,207,FALSE)),0,(VLOOKUP($A60,'Import OffPeak'!$A$3:HD$99,207,FALSE)-VLOOKUP($A60,'Import OffPeak change'!$A$106:HD$202,207,FALSE)))</f>
        <v>0</v>
      </c>
      <c r="GZ60" s="6">
        <f>IF(ISERROR(VLOOKUP($A60,'Import OffPeak'!$A$3:HE$99,208,FALSE)-VLOOKUP($A60,'Import OffPeak change'!$A$106:HE$202,208,FALSE)),0,(VLOOKUP($A60,'Import OffPeak'!$A$3:HE$99,208,FALSE)-VLOOKUP($A60,'Import OffPeak change'!$A$106:HE$202,208,FALSE)))</f>
        <v>0</v>
      </c>
      <c r="HA60" s="6">
        <f>IF(ISERROR(VLOOKUP($A60,'Import OffPeak'!$A$3:HF$99,209,FALSE)-VLOOKUP($A60,'Import OffPeak change'!$A$106:HF$202,209,FALSE)),0,(VLOOKUP($A60,'Import OffPeak'!$A$3:HF$99,209,FALSE)-VLOOKUP($A60,'Import OffPeak change'!$A$106:HF$202,209,FALSE)))</f>
        <v>0</v>
      </c>
      <c r="HB60" s="6">
        <f>IF(ISERROR(VLOOKUP($A60,'Import OffPeak'!$A$3:HG$99,210,FALSE)-VLOOKUP($A60,'Import OffPeak change'!$A$106:HG$202,210,FALSE)),0,(VLOOKUP($A60,'Import OffPeak'!$A$3:HG$99,210,FALSE)-VLOOKUP($A60,'Import OffPeak change'!$A$106:HG$202,210,FALSE)))</f>
        <v>0</v>
      </c>
      <c r="HC60" s="6">
        <f>IF(ISERROR(VLOOKUP($A60,'Import OffPeak'!$A$3:HH$99,211,FALSE)-VLOOKUP($A60,'Import OffPeak change'!$A$106:HH$202,211,FALSE)),0,(VLOOKUP($A60,'Import OffPeak'!$A$3:HH$99,211,FALSE)-VLOOKUP($A60,'Import OffPeak change'!$A$106:HH$202,211,FALSE)))</f>
        <v>0</v>
      </c>
      <c r="HD60" s="6">
        <f>IF(ISERROR(VLOOKUP($A60,'Import OffPeak'!$A$3:HI$99,212,FALSE)-VLOOKUP($A60,'Import OffPeak change'!$A$106:HI$202,212,FALSE)),0,(VLOOKUP($A60,'Import OffPeak'!$A$3:HI$99,212,FALSE)-VLOOKUP($A60,'Import OffPeak change'!$A$106:HI$202,212,FALSE)))</f>
        <v>0</v>
      </c>
      <c r="HE60" s="6">
        <f>IF(ISERROR(VLOOKUP($A60,'Import OffPeak'!$A$3:HJ$99,213,FALSE)-VLOOKUP($A60,'Import OffPeak change'!$A$106:HJ$202,213,FALSE)),0,(VLOOKUP($A60,'Import OffPeak'!$A$3:HJ$99,213,FALSE)-VLOOKUP($A60,'Import OffPeak change'!$A$106:HJ$202,213,FALSE)))</f>
        <v>0</v>
      </c>
      <c r="HF60" s="6">
        <f>IF(ISERROR(VLOOKUP($A60,'Import OffPeak'!$A$3:HK$99,214,FALSE)-VLOOKUP($A60,'Import OffPeak change'!$A$106:HK$202,214,FALSE)),0,(VLOOKUP($A60,'Import OffPeak'!$A$3:HK$99,214,FALSE)-VLOOKUP($A60,'Import OffPeak change'!$A$106:HK$202,214,FALSE)))</f>
        <v>0</v>
      </c>
      <c r="HG60" s="6">
        <f>IF(ISERROR(VLOOKUP($A60,'Import OffPeak'!$A$3:HL$99,215,FALSE)-VLOOKUP($A60,'Import OffPeak change'!$A$106:HL$202,215,FALSE)),0,(VLOOKUP($A60,'Import OffPeak'!$A$3:HL$99,215,FALSE)-VLOOKUP($A60,'Import OffPeak change'!$A$106:HL$202,215,FALSE)))</f>
        <v>0</v>
      </c>
      <c r="HH60" s="6">
        <f>IF(ISERROR(VLOOKUP($A60,'Import OffPeak'!$A$3:HM$99,216,FALSE)-VLOOKUP($A60,'Import OffPeak change'!$A$106:HM$202,216,FALSE)),0,(VLOOKUP($A60,'Import OffPeak'!$A$3:HM$99,216,FALSE)-VLOOKUP($A60,'Import OffPeak change'!$A$106:HM$202,216,FALSE)))</f>
        <v>0</v>
      </c>
      <c r="HI60" s="6">
        <f>IF(ISERROR(VLOOKUP($A60,'Import OffPeak'!$A$3:HN$99,217,FALSE)-VLOOKUP($A60,'Import OffPeak change'!$A$106:HN$202,217,FALSE)),0,(VLOOKUP($A60,'Import OffPeak'!$A$3:HN$99,217,FALSE)-VLOOKUP($A60,'Import OffPeak change'!$A$106:HN$202,217,FALSE)))</f>
        <v>0</v>
      </c>
      <c r="HJ60" s="6">
        <f>IF(ISERROR(VLOOKUP($A60,'Import OffPeak'!$A$3:HO$99,218,FALSE)-VLOOKUP($A60,'Import OffPeak change'!$A$106:HO$202,218,FALSE)),0,(VLOOKUP($A60,'Import OffPeak'!$A$3:HO$99,218,FALSE)-VLOOKUP($A60,'Import OffPeak change'!$A$106:HO$202,218,FALSE)))</f>
        <v>0</v>
      </c>
      <c r="HK60" s="6">
        <f>IF(ISERROR(VLOOKUP($A60,'Import OffPeak'!$A$3:HP$99,219,FALSE)-VLOOKUP($A60,'Import OffPeak change'!$A$106:HP$202,219,FALSE)),0,(VLOOKUP($A60,'Import OffPeak'!$A$3:HP$99,219,FALSE)-VLOOKUP($A60,'Import OffPeak change'!$A$106:HP$202,219,FALSE)))</f>
        <v>0</v>
      </c>
      <c r="HL60" s="6">
        <f>IF(ISERROR(VLOOKUP($A60,'Import OffPeak'!$A$3:HQ$99,220,FALSE)-VLOOKUP($A60,'Import OffPeak change'!$A$106:HQ$202,220,FALSE)),0,(VLOOKUP($A60,'Import OffPeak'!$A$3:HQ$99,220,FALSE)-VLOOKUP($A60,'Import OffPeak change'!$A$106:HQ$202,220,FALSE)))</f>
        <v>0</v>
      </c>
      <c r="HM60" s="6">
        <f>IF(ISERROR(VLOOKUP($A60,'Import OffPeak'!$A$3:HR$99,221,FALSE)-VLOOKUP($A60,'Import OffPeak change'!$A$106:HR$202,221,FALSE)),0,(VLOOKUP($A60,'Import OffPeak'!$A$3:HR$99,221,FALSE)-VLOOKUP($A60,'Import OffPeak change'!$A$106:HR$202,221,FALSE)))</f>
        <v>0</v>
      </c>
      <c r="HN60" s="6">
        <f>IF(ISERROR(VLOOKUP($A60,'Import OffPeak'!$A$3:HS$99,222,FALSE)-VLOOKUP($A60,'Import OffPeak change'!$A$106:HS$202,222,FALSE)),0,(VLOOKUP($A60,'Import OffPeak'!$A$3:HS$99,222,FALSE)-VLOOKUP($A60,'Import OffPeak change'!$A$106:HS$202,222,FALSE)))</f>
        <v>0</v>
      </c>
      <c r="HO60" s="6">
        <f>IF(ISERROR(VLOOKUP($A60,'Import OffPeak'!$A$3:HT$99,223,FALSE)-VLOOKUP($A60,'Import OffPeak change'!$A$106:HT$202,223,FALSE)),0,(VLOOKUP($A60,'Import OffPeak'!$A$3:HT$99,223,FALSE)-VLOOKUP($A60,'Import OffPeak change'!$A$106:HT$202,223,FALSE)))</f>
        <v>0</v>
      </c>
      <c r="HP60" s="6">
        <f>IF(ISERROR(VLOOKUP($A60,'Import OffPeak'!$A$3:HU$99,224,FALSE)-VLOOKUP($A60,'Import OffPeak change'!$A$106:HU$202,224,FALSE)),0,(VLOOKUP($A60,'Import OffPeak'!$A$3:HU$99,224,FALSE)-VLOOKUP($A60,'Import OffPeak change'!$A$106:HU$202,224,FALSE)))</f>
        <v>0</v>
      </c>
      <c r="HQ60" s="6">
        <f>IF(ISERROR(VLOOKUP($A60,'Import OffPeak'!$A$3:HV$99,225,FALSE)-VLOOKUP($A60,'Import OffPeak change'!$A$106:HV$202,225,FALSE)),0,(VLOOKUP($A60,'Import OffPeak'!$A$3:HV$99,225,FALSE)-VLOOKUP($A60,'Import OffPeak change'!$A$106:HV$202,225,FALSE)))</f>
        <v>0</v>
      </c>
      <c r="HR60" s="6">
        <f>IF(ISERROR(VLOOKUP($A60,'Import OffPeak'!$A$3:HW$99,226,FALSE)-VLOOKUP($A60,'Import OffPeak change'!$A$106:HW$202,226,FALSE)),0,(VLOOKUP($A60,'Import OffPeak'!$A$3:HW$99,226,FALSE)-VLOOKUP($A60,'Import OffPeak change'!$A$106:HW$202,226,FALSE)))</f>
        <v>0</v>
      </c>
      <c r="HS60" s="6">
        <f>IF(ISERROR(VLOOKUP($A60,'Import OffPeak'!$A$3:HX$99,227,FALSE)-VLOOKUP($A60,'Import OffPeak change'!$A$106:HX$202,227,FALSE)),0,(VLOOKUP($A60,'Import OffPeak'!$A$3:HX$99,227,FALSE)-VLOOKUP($A60,'Import OffPeak change'!$A$106:HX$202,227,FALSE)))</f>
        <v>0</v>
      </c>
      <c r="HT60" s="6">
        <f>IF(ISERROR(VLOOKUP($A60,'Import OffPeak'!$A$3:HY$99,228,FALSE)-VLOOKUP($A60,'Import OffPeak change'!$A$106:HY$202,228,FALSE)),0,(VLOOKUP($A60,'Import OffPeak'!$A$3:HY$99,228,FALSE)-VLOOKUP($A60,'Import OffPeak change'!$A$106:HY$202,228,FALSE)))</f>
        <v>0</v>
      </c>
      <c r="HU60" s="6">
        <f>IF(ISERROR(VLOOKUP($A60,'Import OffPeak'!$A$3:HZ$99,229,FALSE)-VLOOKUP($A60,'Import OffPeak change'!$A$106:HZ$202,229,FALSE)),0,(VLOOKUP($A60,'Import OffPeak'!$A$3:HZ$99,229,FALSE)-VLOOKUP($A60,'Import OffPeak change'!$A$106:HZ$202,229,FALSE)))</f>
        <v>0</v>
      </c>
      <c r="HV60" s="6">
        <f>IF(ISERROR(VLOOKUP($A60,'Import OffPeak'!$A$3:IA$99,230,FALSE)-VLOOKUP($A60,'Import OffPeak change'!$A$106:IA$202,230,FALSE)),0,(VLOOKUP($A60,'Import OffPeak'!$A$3:IA$99,230,FALSE)-VLOOKUP($A60,'Import OffPeak change'!$A$106:IA$202,230,FALSE)))</f>
        <v>0</v>
      </c>
      <c r="HW60" s="6">
        <f>IF(ISERROR(VLOOKUP($A60,'Import OffPeak'!$A$3:IB$99,231,FALSE)-VLOOKUP($A60,'Import OffPeak change'!$A$106:IB$202,231,FALSE)),0,(VLOOKUP($A60,'Import OffPeak'!$A$3:IB$99,231,FALSE)-VLOOKUP($A60,'Import OffPeak change'!$A$106:IB$202,231,FALSE)))</f>
        <v>0</v>
      </c>
      <c r="HX60" s="6">
        <f>IF(ISERROR(VLOOKUP($A60,'Import OffPeak'!$A$3:IC$99,232,FALSE)-VLOOKUP($A60,'Import OffPeak change'!$A$106:IC$202,232,FALSE)),0,(VLOOKUP($A60,'Import OffPeak'!$A$3:IC$99,232,FALSE)-VLOOKUP($A60,'Import OffPeak change'!$A$106:IC$202,232,FALSE)))</f>
        <v>0</v>
      </c>
      <c r="HY60" s="6">
        <f>IF(ISERROR(VLOOKUP($A60,'Import OffPeak'!$A$3:ID$99,233,FALSE)-VLOOKUP($A60,'Import OffPeak change'!$A$106:ID$202,233,FALSE)),0,(VLOOKUP($A60,'Import OffPeak'!$A$3:ID$99,233,FALSE)-VLOOKUP($A60,'Import OffPeak change'!$A$106:ID$202,233,FALSE)))</f>
        <v>0</v>
      </c>
      <c r="HZ60" s="6">
        <f>IF(ISERROR(VLOOKUP($A60,'Import OffPeak'!$A$3:IE$99,234,FALSE)-VLOOKUP($A60,'Import OffPeak change'!$A$106:IE$202,234,FALSE)),0,(VLOOKUP($A60,'Import OffPeak'!$A$3:IE$99,234,FALSE)-VLOOKUP($A60,'Import OffPeak change'!$A$106:IE$202,234,FALSE)))</f>
        <v>0</v>
      </c>
      <c r="IA60" s="6">
        <f>IF(ISERROR(VLOOKUP($A60,'Import OffPeak'!$A$3:IF$99,235,FALSE)-VLOOKUP($A60,'Import OffPeak change'!$A$106:IF$202,235,FALSE)),0,(VLOOKUP($A60,'Import OffPeak'!$A$3:IF$99,235,FALSE)-VLOOKUP($A60,'Import OffPeak change'!$A$106:IF$202,235,FALSE)))</f>
        <v>0</v>
      </c>
      <c r="IB60" s="6">
        <f>IF(ISERROR(VLOOKUP($A60,'Import OffPeak'!$A$3:IG$99,236,FALSE)-VLOOKUP($A60,'Import OffPeak change'!$A$106:IG$202,236,FALSE)),0,(VLOOKUP($A60,'Import OffPeak'!$A$3:IG$99,236,FALSE)-VLOOKUP($A60,'Import OffPeak change'!$A$106:IG$202,236,FALSE)))</f>
        <v>0</v>
      </c>
      <c r="IC60" s="6">
        <f>IF(ISERROR(VLOOKUP($A60,'Import OffPeak'!$A$3:IH$99,237,FALSE)-VLOOKUP($A60,'Import OffPeak change'!$A$106:IH$202,237,FALSE)),0,(VLOOKUP($A60,'Import OffPeak'!$A$3:IH$99,237,FALSE)-VLOOKUP($A60,'Import OffPeak change'!$A$106:IH$202,237,FALSE)))</f>
        <v>0</v>
      </c>
      <c r="ID60" s="6">
        <f>IF(ISERROR(VLOOKUP($A60,'Import OffPeak'!$A$3:II$99,238,FALSE)-VLOOKUP($A60,'Import OffPeak change'!$A$106:II$202,238,FALSE)),0,(VLOOKUP($A60,'Import OffPeak'!$A$3:II$99,238,FALSE)-VLOOKUP($A60,'Import OffPeak change'!$A$106:II$202,238,FALSE)))</f>
        <v>0</v>
      </c>
      <c r="IE60" s="6">
        <f>IF(ISERROR(VLOOKUP($A60,'Import OffPeak'!$A$3:IJ$99,239,FALSE)-VLOOKUP($A60,'Import OffPeak change'!$A$106:IJ$202,239,FALSE)),0,(VLOOKUP($A60,'Import OffPeak'!$A$3:IJ$99,239,FALSE)-VLOOKUP($A60,'Import OffPeak change'!$A$106:IJ$202,239,FALSE)))</f>
        <v>0</v>
      </c>
    </row>
    <row r="61" spans="1:239">
      <c r="A61" s="168" t="str">
        <f>IF('Import OffPeak'!A58=0,"",'Import OffPeak'!A58)</f>
        <v/>
      </c>
      <c r="B61" s="6"/>
      <c r="C61" s="6"/>
      <c r="D61" s="6"/>
      <c r="E61" s="6"/>
      <c r="F61" s="6"/>
      <c r="G61" s="6">
        <f>IF(ISERROR(VLOOKUP($A61,'Import OffPeak'!$A$3:L$99,7,FALSE)-VLOOKUP($A61,'Import OffPeak change'!$A$106:L$202,7,FALSE)),0,(VLOOKUP($A61,'Import OffPeak'!$A$3:L$99,7,FALSE)-VLOOKUP($A61,'Import OffPeak change'!$A$106:L$202,7,FALSE)))</f>
        <v>0</v>
      </c>
      <c r="H61" s="6">
        <f>IF(ISERROR(VLOOKUP($A61,'Import OffPeak'!$A$3:M$99,8,FALSE)-VLOOKUP($A61,'Import OffPeak change'!$A$106:M$202,8,FALSE)),0,(VLOOKUP($A61,'Import OffPeak'!$A$3:M$99,8,FALSE)-VLOOKUP($A61,'Import OffPeak change'!$A$106:M$202,8,FALSE)))</f>
        <v>0</v>
      </c>
      <c r="I61" s="6">
        <f>IF(ISERROR(VLOOKUP($A61,'Import OffPeak'!$A$3:N$99,9,FALSE)-VLOOKUP($A61,'Import OffPeak change'!$A$106:N$202,9,FALSE)),0,(VLOOKUP($A61,'Import OffPeak'!$A$3:N$99,9,FALSE)-VLOOKUP($A61,'Import OffPeak change'!$A$106:N$202,9,FALSE)))</f>
        <v>0</v>
      </c>
      <c r="J61" s="6">
        <f>IF(ISERROR(VLOOKUP($A61,'Import OffPeak'!$A$3:O$99,10,FALSE)-VLOOKUP($A61,'Import OffPeak change'!$A$106:O$202,10,FALSE)),0,(VLOOKUP($A61,'Import OffPeak'!$A$3:O$99,10,FALSE)-VLOOKUP($A61,'Import OffPeak change'!$A$106:O$202,10,FALSE)))</f>
        <v>0</v>
      </c>
      <c r="K61" s="6">
        <f>IF(ISERROR(VLOOKUP($A61,'Import OffPeak'!$A$3:P$99,11,FALSE)-VLOOKUP($A61,'Import OffPeak change'!$A$106:P$202,11,FALSE)),0,(VLOOKUP($A61,'Import OffPeak'!$A$3:P$99,11,FALSE)-VLOOKUP($A61,'Import OffPeak change'!$A$106:P$202,11,FALSE)))</f>
        <v>0</v>
      </c>
      <c r="L61" s="6">
        <f>IF(ISERROR(VLOOKUP($A61,'Import OffPeak'!$A$3:Q$99,12,FALSE)-VLOOKUP($A61,'Import OffPeak change'!$A$106:Q$202,12,FALSE)),0,(VLOOKUP($A61,'Import OffPeak'!$A$3:Q$99,12,FALSE)-VLOOKUP($A61,'Import OffPeak change'!$A$106:Q$202,12,FALSE)))</f>
        <v>0</v>
      </c>
      <c r="M61" s="6">
        <f>IF(ISERROR(VLOOKUP($A61,'Import OffPeak'!$A$3:R$99,13,FALSE)-VLOOKUP($A61,'Import OffPeak change'!$A$106:R$202,13,FALSE)),0,(VLOOKUP($A61,'Import OffPeak'!$A$3:R$99,13,FALSE)-VLOOKUP($A61,'Import OffPeak change'!$A$106:R$202,13,FALSE)))</f>
        <v>0</v>
      </c>
      <c r="N61" s="6">
        <f>IF(ISERROR(VLOOKUP($A61,'Import OffPeak'!$A$3:S$99,14,FALSE)-VLOOKUP($A61,'Import OffPeak change'!$A$106:S$202,14,FALSE)),0,(VLOOKUP($A61,'Import OffPeak'!$A$3:S$99,14,FALSE)-VLOOKUP($A61,'Import OffPeak change'!$A$106:S$202,14,FALSE)))</f>
        <v>0</v>
      </c>
      <c r="O61" s="6">
        <f>IF(ISERROR(VLOOKUP($A61,'Import OffPeak'!$A$3:T$99,15,FALSE)-VLOOKUP($A61,'Import OffPeak change'!$A$106:T$202,15,FALSE)),0,(VLOOKUP($A61,'Import OffPeak'!$A$3:T$99,15,FALSE)-VLOOKUP($A61,'Import OffPeak change'!$A$106:T$202,15,FALSE)))</f>
        <v>0</v>
      </c>
      <c r="P61" s="6">
        <f>IF(ISERROR(VLOOKUP($A61,'Import OffPeak'!$A$3:U$99,16,FALSE)-VLOOKUP($A61,'Import OffPeak change'!$A$106:U$202,16,FALSE)),0,(VLOOKUP($A61,'Import OffPeak'!$A$3:U$99,16,FALSE)-VLOOKUP($A61,'Import OffPeak change'!$A$106:U$202,16,FALSE)))</f>
        <v>0</v>
      </c>
      <c r="Q61" s="6">
        <f>IF(ISERROR(VLOOKUP($A61,'Import OffPeak'!$A$3:V$99,17,FALSE)-VLOOKUP($A61,'Import OffPeak change'!$A$106:V$202,17,FALSE)),0,(VLOOKUP($A61,'Import OffPeak'!$A$3:V$99,17,FALSE)-VLOOKUP($A61,'Import OffPeak change'!$A$106:V$202,17,FALSE)))</f>
        <v>0</v>
      </c>
      <c r="R61" s="6">
        <f>IF(ISERROR(VLOOKUP($A61,'Import OffPeak'!$A$3:W$99,18,FALSE)-VLOOKUP($A61,'Import OffPeak change'!$A$106:W$202,18,FALSE)),0,(VLOOKUP($A61,'Import OffPeak'!$A$3:W$99,18,FALSE)-VLOOKUP($A61,'Import OffPeak change'!$A$106:W$202,18,FALSE)))</f>
        <v>0</v>
      </c>
      <c r="S61" s="6">
        <f>IF(ISERROR(VLOOKUP($A61,'Import OffPeak'!$A$3:X$99,19,FALSE)-VLOOKUP($A61,'Import OffPeak change'!$A$106:X$202,19,FALSE)),0,(VLOOKUP($A61,'Import OffPeak'!$A$3:X$99,19,FALSE)-VLOOKUP($A61,'Import OffPeak change'!$A$106:X$202,19,FALSE)))</f>
        <v>0</v>
      </c>
      <c r="T61" s="6">
        <f>IF(ISERROR(VLOOKUP($A61,'Import OffPeak'!$A$3:Y$99,20,FALSE)-VLOOKUP($A61,'Import OffPeak change'!$A$106:Y$202,20,FALSE)),0,(VLOOKUP($A61,'Import OffPeak'!$A$3:Y$99,20,FALSE)-VLOOKUP($A61,'Import OffPeak change'!$A$106:Y$202,20,FALSE)))</f>
        <v>0</v>
      </c>
      <c r="U61" s="6">
        <f>IF(ISERROR(VLOOKUP($A61,'Import OffPeak'!$A$3:Z$99,21,FALSE)-VLOOKUP($A61,'Import OffPeak change'!$A$106:Z$202,21,FALSE)),0,(VLOOKUP($A61,'Import OffPeak'!$A$3:Z$99,21,FALSE)-VLOOKUP($A61,'Import OffPeak change'!$A$106:Z$202,21,FALSE)))</f>
        <v>0</v>
      </c>
      <c r="V61" s="6">
        <f>IF(ISERROR(VLOOKUP($A61,'Import OffPeak'!$A$3:AA$99,22,FALSE)-VLOOKUP($A61,'Import OffPeak change'!$A$106:AA$202,22,FALSE)),0,(VLOOKUP($A61,'Import OffPeak'!$A$3:AA$99,22,FALSE)-VLOOKUP($A61,'Import OffPeak change'!$A$106:AA$202,22,FALSE)))</f>
        <v>0</v>
      </c>
      <c r="W61" s="6">
        <f>IF(ISERROR(VLOOKUP($A61,'Import OffPeak'!$A$3:AB$99,23,FALSE)-VLOOKUP($A61,'Import OffPeak change'!$A$106:AB$202,23,FALSE)),0,(VLOOKUP($A61,'Import OffPeak'!$A$3:AB$99,23,FALSE)-VLOOKUP($A61,'Import OffPeak change'!$A$106:AB$202,23,FALSE)))</f>
        <v>0</v>
      </c>
      <c r="X61" s="6">
        <f>IF(ISERROR(VLOOKUP($A61,'Import OffPeak'!$A$3:AC$99,24,FALSE)-VLOOKUP($A61,'Import OffPeak change'!$A$106:AC$202,24,FALSE)),0,(VLOOKUP($A61,'Import OffPeak'!$A$3:AC$99,24,FALSE)-VLOOKUP($A61,'Import OffPeak change'!$A$106:AC$202,24,FALSE)))</f>
        <v>0</v>
      </c>
      <c r="Y61" s="6">
        <f>IF(ISERROR(VLOOKUP($A61,'Import OffPeak'!$A$3:AD$99,25,FALSE)-VLOOKUP($A61,'Import OffPeak change'!$A$106:AD$202,25,FALSE)),0,(VLOOKUP($A61,'Import OffPeak'!$A$3:AD$99,25,FALSE)-VLOOKUP($A61,'Import OffPeak change'!$A$106:AD$202,25,FALSE)))</f>
        <v>0</v>
      </c>
      <c r="Z61" s="6">
        <f>IF(ISERROR(VLOOKUP($A61,'Import OffPeak'!$A$3:AE$99,26,FALSE)-VLOOKUP($A61,'Import OffPeak change'!$A$106:AE$202,26,FALSE)),0,(VLOOKUP($A61,'Import OffPeak'!$A$3:AE$99,26,FALSE)-VLOOKUP($A61,'Import OffPeak change'!$A$106:AE$202,26,FALSE)))</f>
        <v>0</v>
      </c>
      <c r="AA61" s="6">
        <f>IF(ISERROR(VLOOKUP($A61,'Import OffPeak'!$A$3:AF$99,27,FALSE)-VLOOKUP($A61,'Import OffPeak change'!$A$106:AF$202,27,FALSE)),0,(VLOOKUP($A61,'Import OffPeak'!$A$3:AF$99,27,FALSE)-VLOOKUP($A61,'Import OffPeak change'!$A$106:AF$202,27,FALSE)))</f>
        <v>0</v>
      </c>
      <c r="AB61" s="6">
        <f>IF(ISERROR(VLOOKUP($A61,'Import OffPeak'!$A$3:AG$99,28,FALSE)-VLOOKUP($A61,'Import OffPeak change'!$A$106:AG$202,28,FALSE)),0,(VLOOKUP($A61,'Import OffPeak'!$A$3:AG$99,28,FALSE)-VLOOKUP($A61,'Import OffPeak change'!$A$106:AG$202,28,FALSE)))</f>
        <v>0</v>
      </c>
      <c r="AC61" s="6">
        <f>IF(ISERROR(VLOOKUP($A61,'Import OffPeak'!$A$3:AH$99,29,FALSE)-VLOOKUP($A61,'Import OffPeak change'!$A$106:AH$202,29,FALSE)),0,(VLOOKUP($A61,'Import OffPeak'!$A$3:AH$99,29,FALSE)-VLOOKUP($A61,'Import OffPeak change'!$A$106:AH$202,29,FALSE)))</f>
        <v>0</v>
      </c>
      <c r="AD61" s="6">
        <f>IF(ISERROR(VLOOKUP($A61,'Import OffPeak'!$A$3:AI$99,30,FALSE)-VLOOKUP($A61,'Import OffPeak change'!$A$106:AI$202,30,FALSE)),0,(VLOOKUP($A61,'Import OffPeak'!$A$3:AI$99,30,FALSE)-VLOOKUP($A61,'Import OffPeak change'!$A$106:AI$202,30,FALSE)))</f>
        <v>0</v>
      </c>
      <c r="AE61" s="6">
        <f>IF(ISERROR(VLOOKUP($A61,'Import OffPeak'!$A$3:AJ$99,31,FALSE)-VLOOKUP($A61,'Import OffPeak change'!$A$106:AJ$202,31,FALSE)),0,(VLOOKUP($A61,'Import OffPeak'!$A$3:AJ$99,31,FALSE)-VLOOKUP($A61,'Import OffPeak change'!$A$106:AJ$202,31,FALSE)))</f>
        <v>0</v>
      </c>
      <c r="AF61" s="6">
        <f>IF(ISERROR(VLOOKUP($A61,'Import OffPeak'!$A$3:AK$99,32,FALSE)-VLOOKUP($A61,'Import OffPeak change'!$A$106:AK$202,32,FALSE)),0,(VLOOKUP($A61,'Import OffPeak'!$A$3:AK$99,32,FALSE)-VLOOKUP($A61,'Import OffPeak change'!$A$106:AK$202,32,FALSE)))</f>
        <v>0</v>
      </c>
      <c r="AG61" s="6">
        <f>IF(ISERROR(VLOOKUP($A61,'Import OffPeak'!$A$3:AL$99,33,FALSE)-VLOOKUP($A61,'Import OffPeak change'!$A$106:AL$202,33,FALSE)),0,(VLOOKUP($A61,'Import OffPeak'!$A$3:AL$99,33,FALSE)-VLOOKUP($A61,'Import OffPeak change'!$A$106:AL$202,33,FALSE)))</f>
        <v>0</v>
      </c>
      <c r="AH61" s="6">
        <f>IF(ISERROR(VLOOKUP($A61,'Import OffPeak'!$A$3:AM$99,34,FALSE)-VLOOKUP($A61,'Import OffPeak change'!$A$106:AM$202,34,FALSE)),0,(VLOOKUP($A61,'Import OffPeak'!$A$3:AM$99,34,FALSE)-VLOOKUP($A61,'Import OffPeak change'!$A$106:AM$202,34,FALSE)))</f>
        <v>0</v>
      </c>
      <c r="AI61" s="6">
        <f>IF(ISERROR(VLOOKUP($A61,'Import OffPeak'!$A$3:AN$99,35,FALSE)-VLOOKUP($A61,'Import OffPeak change'!$A$106:AN$202,35,FALSE)),0,(VLOOKUP($A61,'Import OffPeak'!$A$3:AN$99,35,FALSE)-VLOOKUP($A61,'Import OffPeak change'!$A$106:AN$202,35,FALSE)))</f>
        <v>0</v>
      </c>
      <c r="AJ61" s="6">
        <f>IF(ISERROR(VLOOKUP($A61,'Import OffPeak'!$A$3:AO$99,36,FALSE)-VLOOKUP($A61,'Import OffPeak change'!$A$106:AO$202,36,FALSE)),0,(VLOOKUP($A61,'Import OffPeak'!$A$3:AO$99,36,FALSE)-VLOOKUP($A61,'Import OffPeak change'!$A$106:AO$202,36,FALSE)))</f>
        <v>0</v>
      </c>
      <c r="AK61" s="6">
        <f>IF(ISERROR(VLOOKUP($A61,'Import OffPeak'!$A$3:AP$99,37,FALSE)-VLOOKUP($A61,'Import OffPeak change'!$A$106:AP$202,37,FALSE)),0,(VLOOKUP($A61,'Import OffPeak'!$A$3:AP$99,37,FALSE)-VLOOKUP($A61,'Import OffPeak change'!$A$106:AP$202,37,FALSE)))</f>
        <v>0</v>
      </c>
      <c r="AL61" s="6">
        <f>IF(ISERROR(VLOOKUP($A61,'Import OffPeak'!$A$3:AQ$99,38,FALSE)-VLOOKUP($A61,'Import OffPeak change'!$A$106:AQ$202,38,FALSE)),0,(VLOOKUP($A61,'Import OffPeak'!$A$3:AQ$99,38,FALSE)-VLOOKUP($A61,'Import OffPeak change'!$A$106:AQ$202,38,FALSE)))</f>
        <v>0</v>
      </c>
      <c r="AM61" s="6">
        <f>IF(ISERROR(VLOOKUP($A61,'Import OffPeak'!$A$3:AR$99,39,FALSE)-VLOOKUP($A61,'Import OffPeak change'!$A$106:AR$202,39,FALSE)),0,(VLOOKUP($A61,'Import OffPeak'!$A$3:AR$99,39,FALSE)-VLOOKUP($A61,'Import OffPeak change'!$A$106:AR$202,39,FALSE)))</f>
        <v>0</v>
      </c>
      <c r="AN61" s="6">
        <f>IF(ISERROR(VLOOKUP($A61,'Import OffPeak'!$A$3:AS$99,40,FALSE)-VLOOKUP($A61,'Import OffPeak change'!$A$106:AS$202,40,FALSE)),0,(VLOOKUP($A61,'Import OffPeak'!$A$3:AS$99,40,FALSE)-VLOOKUP($A61,'Import OffPeak change'!$A$106:AS$202,40,FALSE)))</f>
        <v>0</v>
      </c>
      <c r="AO61" s="6">
        <f>IF(ISERROR(VLOOKUP($A61,'Import OffPeak'!$A$3:AT$99,41,FALSE)-VLOOKUP($A61,'Import OffPeak change'!$A$106:AT$202,41,FALSE)),0,(VLOOKUP($A61,'Import OffPeak'!$A$3:AT$99,41,FALSE)-VLOOKUP($A61,'Import OffPeak change'!$A$106:AT$202,41,FALSE)))</f>
        <v>0</v>
      </c>
      <c r="AP61" s="6">
        <f>IF(ISERROR(VLOOKUP($A61,'Import OffPeak'!$A$3:AU$99,42,FALSE)-VLOOKUP($A61,'Import OffPeak change'!$A$106:AU$202,42,FALSE)),0,(VLOOKUP($A61,'Import OffPeak'!$A$3:AU$99,42,FALSE)-VLOOKUP($A61,'Import OffPeak change'!$A$106:AU$202,42,FALSE)))</f>
        <v>0</v>
      </c>
      <c r="AQ61" s="6">
        <f>IF(ISERROR(VLOOKUP($A61,'Import OffPeak'!$A$3:AV$99,43,FALSE)-VLOOKUP($A61,'Import OffPeak change'!$A$106:AV$202,43,FALSE)),0,(VLOOKUP($A61,'Import OffPeak'!$A$3:AV$99,43,FALSE)-VLOOKUP($A61,'Import OffPeak change'!$A$106:AV$202,43,FALSE)))</f>
        <v>0</v>
      </c>
      <c r="AR61" s="6">
        <f>IF(ISERROR(VLOOKUP($A61,'Import OffPeak'!$A$3:AW$99,44,FALSE)-VLOOKUP($A61,'Import OffPeak change'!$A$106:AW$202,44,FALSE)),0,(VLOOKUP($A61,'Import OffPeak'!$A$3:AW$99,44,FALSE)-VLOOKUP($A61,'Import OffPeak change'!$A$106:AW$202,44,FALSE)))</f>
        <v>0</v>
      </c>
      <c r="AS61" s="6">
        <f>IF(ISERROR(VLOOKUP($A61,'Import OffPeak'!$A$3:AX$99,45,FALSE)-VLOOKUP($A61,'Import OffPeak change'!$A$106:AX$202,45,FALSE)),0,(VLOOKUP($A61,'Import OffPeak'!$A$3:AX$99,45,FALSE)-VLOOKUP($A61,'Import OffPeak change'!$A$106:AX$202,45,FALSE)))</f>
        <v>0</v>
      </c>
      <c r="AT61" s="6">
        <f>IF(ISERROR(VLOOKUP($A61,'Import OffPeak'!$A$3:AY$99,46,FALSE)-VLOOKUP($A61,'Import OffPeak change'!$A$106:AY$202,46,FALSE)),0,(VLOOKUP($A61,'Import OffPeak'!$A$3:AY$99,46,FALSE)-VLOOKUP($A61,'Import OffPeak change'!$A$106:AY$202,46,FALSE)))</f>
        <v>0</v>
      </c>
      <c r="AU61" s="6">
        <f>IF(ISERROR(VLOOKUP($A61,'Import OffPeak'!$A$3:AZ$99,47,FALSE)-VLOOKUP($A61,'Import OffPeak change'!$A$106:AZ$202,47,FALSE)),0,(VLOOKUP($A61,'Import OffPeak'!$A$3:AZ$99,47,FALSE)-VLOOKUP($A61,'Import OffPeak change'!$A$106:AZ$202,47,FALSE)))</f>
        <v>0</v>
      </c>
      <c r="AV61" s="6">
        <f>IF(ISERROR(VLOOKUP($A61,'Import OffPeak'!$A$3:BA$99,48,FALSE)-VLOOKUP($A61,'Import OffPeak change'!$A$106:BA$202,48,FALSE)),0,(VLOOKUP($A61,'Import OffPeak'!$A$3:BA$99,48,FALSE)-VLOOKUP($A61,'Import OffPeak change'!$A$106:BA$202,48,FALSE)))</f>
        <v>0</v>
      </c>
      <c r="AW61" s="6">
        <f>IF(ISERROR(VLOOKUP($A61,'Import OffPeak'!$A$3:BB$99,49,FALSE)-VLOOKUP($A61,'Import OffPeak change'!$A$106:BB$202,49,FALSE)),0,(VLOOKUP($A61,'Import OffPeak'!$A$3:BB$99,49,FALSE)-VLOOKUP($A61,'Import OffPeak change'!$A$106:BB$202,49,FALSE)))</f>
        <v>0</v>
      </c>
      <c r="AX61" s="6">
        <f>IF(ISERROR(VLOOKUP($A61,'Import OffPeak'!$A$3:BC$99,50,FALSE)-VLOOKUP($A61,'Import OffPeak change'!$A$106:BC$202,50,FALSE)),0,(VLOOKUP($A61,'Import OffPeak'!$A$3:BC$99,50,FALSE)-VLOOKUP($A61,'Import OffPeak change'!$A$106:BC$202,50,FALSE)))</f>
        <v>0</v>
      </c>
      <c r="AY61" s="6">
        <f>IF(ISERROR(VLOOKUP($A61,'Import OffPeak'!$A$3:BD$99,51,FALSE)-VLOOKUP($A61,'Import OffPeak change'!$A$106:BD$202,51,FALSE)),0,(VLOOKUP($A61,'Import OffPeak'!$A$3:BD$99,51,FALSE)-VLOOKUP($A61,'Import OffPeak change'!$A$106:BD$202,51,FALSE)))</f>
        <v>0</v>
      </c>
      <c r="AZ61" s="6">
        <f>IF(ISERROR(VLOOKUP($A61,'Import OffPeak'!$A$3:BE$99,52,FALSE)-VLOOKUP($A61,'Import OffPeak change'!$A$106:BE$202,52,FALSE)),0,(VLOOKUP($A61,'Import OffPeak'!$A$3:BE$99,52,FALSE)-VLOOKUP($A61,'Import OffPeak change'!$A$106:BE$202,52,FALSE)))</f>
        <v>0</v>
      </c>
      <c r="BA61" s="6">
        <f>IF(ISERROR(VLOOKUP($A61,'Import OffPeak'!$A$3:BF$99,53,FALSE)-VLOOKUP($A61,'Import OffPeak change'!$A$106:BF$202,53,FALSE)),0,(VLOOKUP($A61,'Import OffPeak'!$A$3:BF$99,53,FALSE)-VLOOKUP($A61,'Import OffPeak change'!$A$106:BF$202,53,FALSE)))</f>
        <v>0</v>
      </c>
      <c r="BB61" s="6">
        <f>IF(ISERROR(VLOOKUP($A61,'Import OffPeak'!$A$3:BG$99,54,FALSE)-VLOOKUP($A61,'Import OffPeak change'!$A$106:BG$202,54,FALSE)),0,(VLOOKUP($A61,'Import OffPeak'!$A$3:BG$99,54,FALSE)-VLOOKUP($A61,'Import OffPeak change'!$A$106:BG$202,54,FALSE)))</f>
        <v>0</v>
      </c>
      <c r="BC61" s="6">
        <f>IF(ISERROR(VLOOKUP($A61,'Import OffPeak'!$A$3:BH$99,55,FALSE)-VLOOKUP($A61,'Import OffPeak change'!$A$106:BH$202,55,FALSE)),0,(VLOOKUP($A61,'Import OffPeak'!$A$3:BH$99,55,FALSE)-VLOOKUP($A61,'Import OffPeak change'!$A$106:BH$202,55,FALSE)))</f>
        <v>0</v>
      </c>
      <c r="BD61" s="6">
        <f>IF(ISERROR(VLOOKUP($A61,'Import OffPeak'!$A$3:BI$99,56,FALSE)-VLOOKUP($A61,'Import OffPeak change'!$A$106:BI$202,56,FALSE)),0,(VLOOKUP($A61,'Import OffPeak'!$A$3:BI$99,56,FALSE)-VLOOKUP($A61,'Import OffPeak change'!$A$106:BI$202,56,FALSE)))</f>
        <v>0</v>
      </c>
      <c r="BE61" s="6">
        <f>IF(ISERROR(VLOOKUP($A61,'Import OffPeak'!$A$3:BJ$99,57,FALSE)-VLOOKUP($A61,'Import OffPeak change'!$A$106:BJ$202,57,FALSE)),0,(VLOOKUP($A61,'Import OffPeak'!$A$3:BJ$99,57,FALSE)-VLOOKUP($A61,'Import OffPeak change'!$A$106:BJ$202,57,FALSE)))</f>
        <v>0</v>
      </c>
      <c r="BF61" s="6">
        <f>IF(ISERROR(VLOOKUP($A61,'Import OffPeak'!$A$3:BK$99,58,FALSE)-VLOOKUP($A61,'Import OffPeak change'!$A$106:BK$202,58,FALSE)),0,(VLOOKUP($A61,'Import OffPeak'!$A$3:BK$99,58,FALSE)-VLOOKUP($A61,'Import OffPeak change'!$A$106:BK$202,58,FALSE)))</f>
        <v>0</v>
      </c>
      <c r="BG61" s="6">
        <f>IF(ISERROR(VLOOKUP($A61,'Import OffPeak'!$A$3:BL$99,59,FALSE)-VLOOKUP($A61,'Import OffPeak change'!$A$106:BL$202,59,FALSE)),0,(VLOOKUP($A61,'Import OffPeak'!$A$3:BL$99,59,FALSE)-VLOOKUP($A61,'Import OffPeak change'!$A$106:BL$202,59,FALSE)))</f>
        <v>0</v>
      </c>
      <c r="BH61" s="6">
        <f>IF(ISERROR(VLOOKUP($A61,'Import OffPeak'!$A$3:BM$99,60,FALSE)-VLOOKUP($A61,'Import OffPeak change'!$A$106:BM$202,60,FALSE)),0,(VLOOKUP($A61,'Import OffPeak'!$A$3:BM$99,60,FALSE)-VLOOKUP($A61,'Import OffPeak change'!$A$106:BM$202,60,FALSE)))</f>
        <v>0</v>
      </c>
      <c r="BI61" s="6">
        <f>IF(ISERROR(VLOOKUP($A61,'Import OffPeak'!$A$3:BN$99,61,FALSE)-VLOOKUP($A61,'Import OffPeak change'!$A$106:BN$202,61,FALSE)),0,(VLOOKUP($A61,'Import OffPeak'!$A$3:BN$99,61,FALSE)-VLOOKUP($A61,'Import OffPeak change'!$A$106:BN$202,61,FALSE)))</f>
        <v>0</v>
      </c>
      <c r="BJ61" s="6">
        <f>IF(ISERROR(VLOOKUP($A61,'Import OffPeak'!$A$3:BO$99,62,FALSE)-VLOOKUP($A61,'Import OffPeak change'!$A$106:BO$202,62,FALSE)),0,(VLOOKUP($A61,'Import OffPeak'!$A$3:BO$99,62,FALSE)-VLOOKUP($A61,'Import OffPeak change'!$A$106:BO$202,62,FALSE)))</f>
        <v>0</v>
      </c>
      <c r="BK61" s="6">
        <f>IF(ISERROR(VLOOKUP($A61,'Import OffPeak'!$A$3:BP$99,63,FALSE)-VLOOKUP($A61,'Import OffPeak change'!$A$106:BP$202,63,FALSE)),0,(VLOOKUP($A61,'Import OffPeak'!$A$3:BP$99,63,FALSE)-VLOOKUP($A61,'Import OffPeak change'!$A$106:BP$202,63,FALSE)))</f>
        <v>0</v>
      </c>
      <c r="BL61" s="6">
        <f>IF(ISERROR(VLOOKUP($A61,'Import OffPeak'!$A$3:BQ$99,64,FALSE)-VLOOKUP($A61,'Import OffPeak change'!$A$106:BQ$202,64,FALSE)),0,(VLOOKUP($A61,'Import OffPeak'!$A$3:BQ$99,64,FALSE)-VLOOKUP($A61,'Import OffPeak change'!$A$106:BQ$202,64,FALSE)))</f>
        <v>0</v>
      </c>
      <c r="BM61" s="6">
        <f>IF(ISERROR(VLOOKUP($A61,'Import OffPeak'!$A$3:BR$99,65,FALSE)-VLOOKUP($A61,'Import OffPeak change'!$A$106:BR$202,65,FALSE)),0,(VLOOKUP($A61,'Import OffPeak'!$A$3:BR$99,65,FALSE)-VLOOKUP($A61,'Import OffPeak change'!$A$106:BR$202,65,FALSE)))</f>
        <v>0</v>
      </c>
      <c r="BN61" s="6">
        <f>IF(ISERROR(VLOOKUP($A61,'Import OffPeak'!$A$3:BS$99,66,FALSE)-VLOOKUP($A61,'Import OffPeak change'!$A$106:BS$202,66,FALSE)),0,(VLOOKUP($A61,'Import OffPeak'!$A$3:BS$99,66,FALSE)-VLOOKUP($A61,'Import OffPeak change'!$A$106:BS$202,66,FALSE)))</f>
        <v>0</v>
      </c>
      <c r="BO61" s="6">
        <f>IF(ISERROR(VLOOKUP($A61,'Import OffPeak'!$A$3:BT$99,67,FALSE)-VLOOKUP($A61,'Import OffPeak change'!$A$106:BT$202,67,FALSE)),0,(VLOOKUP($A61,'Import OffPeak'!$A$3:BT$99,67,FALSE)-VLOOKUP($A61,'Import OffPeak change'!$A$106:BT$202,67,FALSE)))</f>
        <v>0</v>
      </c>
      <c r="BP61" s="6">
        <f>IF(ISERROR(VLOOKUP($A61,'Import OffPeak'!$A$3:BU$99,68,FALSE)-VLOOKUP($A61,'Import OffPeak change'!$A$106:BU$202,68,FALSE)),0,(VLOOKUP($A61,'Import OffPeak'!$A$3:BU$99,68,FALSE)-VLOOKUP($A61,'Import OffPeak change'!$A$106:BU$202,68,FALSE)))</f>
        <v>0</v>
      </c>
      <c r="BQ61" s="6">
        <f>IF(ISERROR(VLOOKUP($A61,'Import OffPeak'!$A$3:BV$99,69,FALSE)-VLOOKUP($A61,'Import OffPeak change'!$A$106:BV$202,69,FALSE)),0,(VLOOKUP($A61,'Import OffPeak'!$A$3:BV$99,69,FALSE)-VLOOKUP($A61,'Import OffPeak change'!$A$106:BV$202,69,FALSE)))</f>
        <v>0</v>
      </c>
      <c r="BR61" s="6">
        <f>IF(ISERROR(VLOOKUP($A61,'Import OffPeak'!$A$3:BW$99,70,FALSE)-VLOOKUP($A61,'Import OffPeak change'!$A$106:BW$202,70,FALSE)),0,(VLOOKUP($A61,'Import OffPeak'!$A$3:BW$99,70,FALSE)-VLOOKUP($A61,'Import OffPeak change'!$A$106:BW$202,70,FALSE)))</f>
        <v>0</v>
      </c>
      <c r="BS61" s="6">
        <f>IF(ISERROR(VLOOKUP($A61,'Import OffPeak'!$A$3:BX$99,71,FALSE)-VLOOKUP($A61,'Import OffPeak change'!$A$106:BX$202,71,FALSE)),0,(VLOOKUP($A61,'Import OffPeak'!$A$3:BX$99,71,FALSE)-VLOOKUP($A61,'Import OffPeak change'!$A$106:BX$202,71,FALSE)))</f>
        <v>0</v>
      </c>
      <c r="BT61" s="6">
        <f>IF(ISERROR(VLOOKUP($A61,'Import OffPeak'!$A$3:BY$99,72,FALSE)-VLOOKUP($A61,'Import OffPeak change'!$A$106:BY$202,72,FALSE)),0,(VLOOKUP($A61,'Import OffPeak'!$A$3:BY$99,72,FALSE)-VLOOKUP($A61,'Import OffPeak change'!$A$106:BY$202,72,FALSE)))</f>
        <v>0</v>
      </c>
      <c r="BU61" s="6">
        <f>IF(ISERROR(VLOOKUP($A61,'Import OffPeak'!$A$3:BZ$99,73,FALSE)-VLOOKUP($A61,'Import OffPeak change'!$A$106:BZ$202,73,FALSE)),0,(VLOOKUP($A61,'Import OffPeak'!$A$3:BZ$99,73,FALSE)-VLOOKUP($A61,'Import OffPeak change'!$A$106:BZ$202,73,FALSE)))</f>
        <v>0</v>
      </c>
      <c r="BV61" s="6">
        <f>IF(ISERROR(VLOOKUP($A61,'Import OffPeak'!$A$3:CA$99,74,FALSE)-VLOOKUP($A61,'Import OffPeak change'!$A$106:CA$202,74,FALSE)),0,(VLOOKUP($A61,'Import OffPeak'!$A$3:CA$99,74,FALSE)-VLOOKUP($A61,'Import OffPeak change'!$A$106:CA$202,74,FALSE)))</f>
        <v>0</v>
      </c>
      <c r="BW61" s="6">
        <f>IF(ISERROR(VLOOKUP($A61,'Import OffPeak'!$A$3:CB$99,75,FALSE)-VLOOKUP($A61,'Import OffPeak change'!$A$106:CB$202,75,FALSE)),0,(VLOOKUP($A61,'Import OffPeak'!$A$3:CB$99,75,FALSE)-VLOOKUP($A61,'Import OffPeak change'!$A$106:CB$202,75,FALSE)))</f>
        <v>0</v>
      </c>
      <c r="BX61" s="6">
        <f>IF(ISERROR(VLOOKUP($A61,'Import OffPeak'!$A$3:CC$99,76,FALSE)-VLOOKUP($A61,'Import OffPeak change'!$A$106:CC$202,76,FALSE)),0,(VLOOKUP($A61,'Import OffPeak'!$A$3:CC$99,76,FALSE)-VLOOKUP($A61,'Import OffPeak change'!$A$106:CC$202,76,FALSE)))</f>
        <v>0</v>
      </c>
      <c r="BY61" s="6">
        <f>IF(ISERROR(VLOOKUP($A61,'Import OffPeak'!$A$3:CD$99,77,FALSE)-VLOOKUP($A61,'Import OffPeak change'!$A$106:CD$202,77,FALSE)),0,(VLOOKUP($A61,'Import OffPeak'!$A$3:CD$99,77,FALSE)-VLOOKUP($A61,'Import OffPeak change'!$A$106:CD$202,77,FALSE)))</f>
        <v>0</v>
      </c>
      <c r="BZ61" s="6">
        <f>IF(ISERROR(VLOOKUP($A61,'Import OffPeak'!$A$3:CE$99,78,FALSE)-VLOOKUP($A61,'Import OffPeak change'!$A$106:CE$202,78,FALSE)),0,(VLOOKUP($A61,'Import OffPeak'!$A$3:CE$99,78,FALSE)-VLOOKUP($A61,'Import OffPeak change'!$A$106:CE$202,78,FALSE)))</f>
        <v>0</v>
      </c>
      <c r="CA61" s="6">
        <f>IF(ISERROR(VLOOKUP($A61,'Import OffPeak'!$A$3:CF$99,79,FALSE)-VLOOKUP($A61,'Import OffPeak change'!$A$106:CF$202,79,FALSE)),0,(VLOOKUP($A61,'Import OffPeak'!$A$3:CF$99,79,FALSE)-VLOOKUP($A61,'Import OffPeak change'!$A$106:CF$202,79,FALSE)))</f>
        <v>0</v>
      </c>
      <c r="CB61" s="6">
        <f>IF(ISERROR(VLOOKUP($A61,'Import OffPeak'!$A$3:CG$99,80,FALSE)-VLOOKUP($A61,'Import OffPeak change'!$A$106:CG$202,80,FALSE)),0,(VLOOKUP($A61,'Import OffPeak'!$A$3:CG$99,80,FALSE)-VLOOKUP($A61,'Import OffPeak change'!$A$106:CG$202,80,FALSE)))</f>
        <v>0</v>
      </c>
      <c r="CC61" s="6">
        <f>IF(ISERROR(VLOOKUP($A61,'Import OffPeak'!$A$3:CH$99,81,FALSE)-VLOOKUP($A61,'Import OffPeak change'!$A$106:CH$202,81,FALSE)),0,(VLOOKUP($A61,'Import OffPeak'!$A$3:CH$99,81,FALSE)-VLOOKUP($A61,'Import OffPeak change'!$A$106:CH$202,81,FALSE)))</f>
        <v>0</v>
      </c>
      <c r="CD61" s="6">
        <f>IF(ISERROR(VLOOKUP($A61,'Import OffPeak'!$A$3:CI$99,82,FALSE)-VLOOKUP($A61,'Import OffPeak change'!$A$106:CI$202,82,FALSE)),0,(VLOOKUP($A61,'Import OffPeak'!$A$3:CI$99,82,FALSE)-VLOOKUP($A61,'Import OffPeak change'!$A$106:CI$202,82,FALSE)))</f>
        <v>0</v>
      </c>
      <c r="CE61" s="6">
        <f>IF(ISERROR(VLOOKUP($A61,'Import OffPeak'!$A$3:CJ$99,83,FALSE)-VLOOKUP($A61,'Import OffPeak change'!$A$106:CJ$202,83,FALSE)),0,(VLOOKUP($A61,'Import OffPeak'!$A$3:CJ$99,83,FALSE)-VLOOKUP($A61,'Import OffPeak change'!$A$106:CJ$202,83,FALSE)))</f>
        <v>0</v>
      </c>
      <c r="CF61" s="6">
        <f>IF(ISERROR(VLOOKUP($A61,'Import OffPeak'!$A$3:CK$99,84,FALSE)-VLOOKUP($A61,'Import OffPeak change'!$A$106:CK$202,84,FALSE)),0,(VLOOKUP($A61,'Import OffPeak'!$A$3:CK$99,84,FALSE)-VLOOKUP($A61,'Import OffPeak change'!$A$106:CK$202,84,FALSE)))</f>
        <v>0</v>
      </c>
      <c r="CG61" s="6">
        <f>IF(ISERROR(VLOOKUP($A61,'Import OffPeak'!$A$3:CL$99,85,FALSE)-VLOOKUP($A61,'Import OffPeak change'!$A$106:CL$202,85,FALSE)),0,(VLOOKUP($A61,'Import OffPeak'!$A$3:CL$99,85,FALSE)-VLOOKUP($A61,'Import OffPeak change'!$A$106:CL$202,85,FALSE)))</f>
        <v>0</v>
      </c>
      <c r="CH61" s="6">
        <f>IF(ISERROR(VLOOKUP($A61,'Import OffPeak'!$A$3:CM$99,86,FALSE)-VLOOKUP($A61,'Import OffPeak change'!$A$106:CM$202,86,FALSE)),0,(VLOOKUP($A61,'Import OffPeak'!$A$3:CM$99,86,FALSE)-VLOOKUP($A61,'Import OffPeak change'!$A$106:CM$202,86,FALSE)))</f>
        <v>0</v>
      </c>
      <c r="CI61" s="6">
        <f>IF(ISERROR(VLOOKUP($A61,'Import OffPeak'!$A$3:CN$99,87,FALSE)-VLOOKUP($A61,'Import OffPeak change'!$A$106:CN$202,87,FALSE)),0,(VLOOKUP($A61,'Import OffPeak'!$A$3:CN$99,87,FALSE)-VLOOKUP($A61,'Import OffPeak change'!$A$106:CN$202,87,FALSE)))</f>
        <v>0</v>
      </c>
      <c r="CJ61" s="6">
        <f>IF(ISERROR(VLOOKUP($A61,'Import OffPeak'!$A$3:CO$99,88,FALSE)-VLOOKUP($A61,'Import OffPeak change'!$A$106:CO$202,88,FALSE)),0,(VLOOKUP($A61,'Import OffPeak'!$A$3:CO$99,88,FALSE)-VLOOKUP($A61,'Import OffPeak change'!$A$106:CO$202,88,FALSE)))</f>
        <v>0</v>
      </c>
      <c r="CK61" s="6">
        <f>IF(ISERROR(VLOOKUP($A61,'Import OffPeak'!$A$3:CP$99,89,FALSE)-VLOOKUP($A61,'Import OffPeak change'!$A$106:CP$202,89,FALSE)),0,(VLOOKUP($A61,'Import OffPeak'!$A$3:CP$99,89,FALSE)-VLOOKUP($A61,'Import OffPeak change'!$A$106:CP$202,89,FALSE)))</f>
        <v>0</v>
      </c>
      <c r="CL61" s="6">
        <f>IF(ISERROR(VLOOKUP($A61,'Import OffPeak'!$A$3:CQ$99,90,FALSE)-VLOOKUP($A61,'Import OffPeak change'!$A$106:CQ$202,90,FALSE)),0,(VLOOKUP($A61,'Import OffPeak'!$A$3:CQ$99,90,FALSE)-VLOOKUP($A61,'Import OffPeak change'!$A$106:CQ$202,90,FALSE)))</f>
        <v>0</v>
      </c>
      <c r="CM61" s="6">
        <f>IF(ISERROR(VLOOKUP($A61,'Import OffPeak'!$A$3:CR$99,91,FALSE)-VLOOKUP($A61,'Import OffPeak change'!$A$106:CR$202,91,FALSE)),0,(VLOOKUP($A61,'Import OffPeak'!$A$3:CR$99,91,FALSE)-VLOOKUP($A61,'Import OffPeak change'!$A$106:CR$202,91,FALSE)))</f>
        <v>0</v>
      </c>
      <c r="CN61" s="6">
        <f>IF(ISERROR(VLOOKUP($A61,'Import OffPeak'!$A$3:CS$99,92,FALSE)-VLOOKUP($A61,'Import OffPeak change'!$A$106:CS$202,92,FALSE)),0,(VLOOKUP($A61,'Import OffPeak'!$A$3:CS$99,92,FALSE)-VLOOKUP($A61,'Import OffPeak change'!$A$106:CS$202,92,FALSE)))</f>
        <v>0</v>
      </c>
      <c r="CO61" s="6">
        <f>IF(ISERROR(VLOOKUP($A61,'Import OffPeak'!$A$3:CT$99,93,FALSE)-VLOOKUP($A61,'Import OffPeak change'!$A$106:CT$202,93,FALSE)),0,(VLOOKUP($A61,'Import OffPeak'!$A$3:CT$99,93,FALSE)-VLOOKUP($A61,'Import OffPeak change'!$A$106:CT$202,93,FALSE)))</f>
        <v>0</v>
      </c>
      <c r="CP61" s="6">
        <f>IF(ISERROR(VLOOKUP($A61,'Import OffPeak'!$A$3:CU$99,94,FALSE)-VLOOKUP($A61,'Import OffPeak change'!$A$106:CU$202,94,FALSE)),0,(VLOOKUP($A61,'Import OffPeak'!$A$3:CU$99,94,FALSE)-VLOOKUP($A61,'Import OffPeak change'!$A$106:CU$202,94,FALSE)))</f>
        <v>0</v>
      </c>
      <c r="CQ61" s="6">
        <f>IF(ISERROR(VLOOKUP($A61,'Import OffPeak'!$A$3:CV$99,95,FALSE)-VLOOKUP($A61,'Import OffPeak change'!$A$106:CV$202,95,FALSE)),0,(VLOOKUP($A61,'Import OffPeak'!$A$3:CV$99,95,FALSE)-VLOOKUP($A61,'Import OffPeak change'!$A$106:CV$202,95,FALSE)))</f>
        <v>0</v>
      </c>
      <c r="CR61" s="6">
        <f>IF(ISERROR(VLOOKUP($A61,'Import OffPeak'!$A$3:CW$99,96,FALSE)-VLOOKUP($A61,'Import OffPeak change'!$A$106:CW$202,96,FALSE)),0,(VLOOKUP($A61,'Import OffPeak'!$A$3:CW$99,96,FALSE)-VLOOKUP($A61,'Import OffPeak change'!$A$106:CW$202,96,FALSE)))</f>
        <v>0</v>
      </c>
      <c r="CS61" s="6">
        <f>IF(ISERROR(VLOOKUP($A61,'Import OffPeak'!$A$3:CX$99,97,FALSE)-VLOOKUP($A61,'Import OffPeak change'!$A$106:CX$202,97,FALSE)),0,(VLOOKUP($A61,'Import OffPeak'!$A$3:CX$99,97,FALSE)-VLOOKUP($A61,'Import OffPeak change'!$A$106:CX$202,97,FALSE)))</f>
        <v>0</v>
      </c>
      <c r="CT61" s="6">
        <f>IF(ISERROR(VLOOKUP($A61,'Import OffPeak'!$A$3:CY$99,98,FALSE)-VLOOKUP($A61,'Import OffPeak change'!$A$106:CY$202,98,FALSE)),0,(VLOOKUP($A61,'Import OffPeak'!$A$3:CY$99,98,FALSE)-VLOOKUP($A61,'Import OffPeak change'!$A$106:CY$202,98,FALSE)))</f>
        <v>0</v>
      </c>
      <c r="CU61" s="6">
        <f>IF(ISERROR(VLOOKUP($A61,'Import OffPeak'!$A$3:CZ$99,99,FALSE)-VLOOKUP($A61,'Import OffPeak change'!$A$106:CZ$202,99,FALSE)),0,(VLOOKUP($A61,'Import OffPeak'!$A$3:CZ$99,99,FALSE)-VLOOKUP($A61,'Import OffPeak change'!$A$106:CZ$202,99,FALSE)))</f>
        <v>0</v>
      </c>
      <c r="CV61" s="6">
        <f>IF(ISERROR(VLOOKUP($A61,'Import OffPeak'!$A$3:DA$99,100,FALSE)-VLOOKUP($A61,'Import OffPeak change'!$A$106:DA$202,100,FALSE)),0,(VLOOKUP($A61,'Import OffPeak'!$A$3:DA$99,100,FALSE)-VLOOKUP($A61,'Import OffPeak change'!$A$106:DA$202,100,FALSE)))</f>
        <v>0</v>
      </c>
      <c r="CW61" s="6">
        <f>IF(ISERROR(VLOOKUP($A61,'Import OffPeak'!$A$3:DB$99,101,FALSE)-VLOOKUP($A61,'Import OffPeak change'!$A$106:DB$202,101,FALSE)),0,(VLOOKUP($A61,'Import OffPeak'!$A$3:DB$99,101,FALSE)-VLOOKUP($A61,'Import OffPeak change'!$A$106:DB$202,101,FALSE)))</f>
        <v>0</v>
      </c>
      <c r="CX61" s="6">
        <f>IF(ISERROR(VLOOKUP($A61,'Import OffPeak'!$A$3:DC$99,102,FALSE)-VLOOKUP($A61,'Import OffPeak change'!$A$106:DC$202,102,FALSE)),0,(VLOOKUP($A61,'Import OffPeak'!$A$3:DC$99,102,FALSE)-VLOOKUP($A61,'Import OffPeak change'!$A$106:DC$202,102,FALSE)))</f>
        <v>0</v>
      </c>
      <c r="CY61" s="6">
        <f>IF(ISERROR(VLOOKUP($A61,'Import OffPeak'!$A$3:DD$99,103,FALSE)-VLOOKUP($A61,'Import OffPeak change'!$A$106:DD$202,103,FALSE)),0,(VLOOKUP($A61,'Import OffPeak'!$A$3:DD$99,103,FALSE)-VLOOKUP($A61,'Import OffPeak change'!$A$106:DD$202,103,FALSE)))</f>
        <v>0</v>
      </c>
      <c r="CZ61" s="6">
        <f>IF(ISERROR(VLOOKUP($A61,'Import OffPeak'!$A$3:DE$99,104,FALSE)-VLOOKUP($A61,'Import OffPeak change'!$A$106:DE$202,104,FALSE)),0,(VLOOKUP($A61,'Import OffPeak'!$A$3:DE$99,104,FALSE)-VLOOKUP($A61,'Import OffPeak change'!$A$106:DE$202,104,FALSE)))</f>
        <v>0</v>
      </c>
      <c r="DA61" s="6">
        <f>IF(ISERROR(VLOOKUP($A61,'Import OffPeak'!$A$3:DF$99,105,FALSE)-VLOOKUP($A61,'Import OffPeak change'!$A$106:DF$202,105,FALSE)),0,(VLOOKUP($A61,'Import OffPeak'!$A$3:DF$99,105,FALSE)-VLOOKUP($A61,'Import OffPeak change'!$A$106:DF$202,105,FALSE)))</f>
        <v>0</v>
      </c>
      <c r="DB61" s="6">
        <f>IF(ISERROR(VLOOKUP($A61,'Import OffPeak'!$A$3:DG$99,106,FALSE)-VLOOKUP($A61,'Import OffPeak change'!$A$106:DG$202,106,FALSE)),0,(VLOOKUP($A61,'Import OffPeak'!$A$3:DG$99,106,FALSE)-VLOOKUP($A61,'Import OffPeak change'!$A$106:DG$202,106,FALSE)))</f>
        <v>0</v>
      </c>
      <c r="DC61" s="6">
        <f>IF(ISERROR(VLOOKUP($A61,'Import OffPeak'!$A$3:DH$99,107,FALSE)-VLOOKUP($A61,'Import OffPeak change'!$A$106:DH$202,107,FALSE)),0,(VLOOKUP($A61,'Import OffPeak'!$A$3:DH$99,107,FALSE)-VLOOKUP($A61,'Import OffPeak change'!$A$106:DH$202,107,FALSE)))</f>
        <v>0</v>
      </c>
      <c r="DD61" s="6">
        <f>IF(ISERROR(VLOOKUP($A61,'Import OffPeak'!$A$3:DI$99,108,FALSE)-VLOOKUP($A61,'Import OffPeak change'!$A$106:DI$202,108,FALSE)),0,(VLOOKUP($A61,'Import OffPeak'!$A$3:DI$99,108,FALSE)-VLOOKUP($A61,'Import OffPeak change'!$A$106:DI$202,108,FALSE)))</f>
        <v>0</v>
      </c>
      <c r="DE61" s="6">
        <f>IF(ISERROR(VLOOKUP($A61,'Import OffPeak'!$A$3:DJ$99,109,FALSE)-VLOOKUP($A61,'Import OffPeak change'!$A$106:DJ$202,109,FALSE)),0,(VLOOKUP($A61,'Import OffPeak'!$A$3:DJ$99,109,FALSE)-VLOOKUP($A61,'Import OffPeak change'!$A$106:DJ$202,109,FALSE)))</f>
        <v>0</v>
      </c>
      <c r="DF61" s="6">
        <f>IF(ISERROR(VLOOKUP($A61,'Import OffPeak'!$A$3:DK$99,110,FALSE)-VLOOKUP($A61,'Import OffPeak change'!$A$106:DK$202,110,FALSE)),0,(VLOOKUP($A61,'Import OffPeak'!$A$3:DK$99,110,FALSE)-VLOOKUP($A61,'Import OffPeak change'!$A$106:DK$202,110,FALSE)))</f>
        <v>0</v>
      </c>
      <c r="DG61" s="6">
        <f>IF(ISERROR(VLOOKUP($A61,'Import OffPeak'!$A$3:DL$99,111,FALSE)-VLOOKUP($A61,'Import OffPeak change'!$A$106:DL$202,111,FALSE)),0,(VLOOKUP($A61,'Import OffPeak'!$A$3:DL$99,111,FALSE)-VLOOKUP($A61,'Import OffPeak change'!$A$106:DL$202,111,FALSE)))</f>
        <v>0</v>
      </c>
      <c r="DH61" s="6">
        <f>IF(ISERROR(VLOOKUP($A61,'Import OffPeak'!$A$3:DM$99,112,FALSE)-VLOOKUP($A61,'Import OffPeak change'!$A$106:DM$202,112,FALSE)),0,(VLOOKUP($A61,'Import OffPeak'!$A$3:DM$99,112,FALSE)-VLOOKUP($A61,'Import OffPeak change'!$A$106:DM$202,112,FALSE)))</f>
        <v>0</v>
      </c>
      <c r="DI61" s="6">
        <f>IF(ISERROR(VLOOKUP($A61,'Import OffPeak'!$A$3:DN$99,113,FALSE)-VLOOKUP($A61,'Import OffPeak change'!$A$106:DN$202,113,FALSE)),0,(VLOOKUP($A61,'Import OffPeak'!$A$3:DN$99,113,FALSE)-VLOOKUP($A61,'Import OffPeak change'!$A$106:DN$202,113,FALSE)))</f>
        <v>0</v>
      </c>
      <c r="DJ61" s="6">
        <f>IF(ISERROR(VLOOKUP($A61,'Import OffPeak'!$A$3:DO$99,114,FALSE)-VLOOKUP($A61,'Import OffPeak change'!$A$106:DO$202,114,FALSE)),0,(VLOOKUP($A61,'Import OffPeak'!$A$3:DO$99,114,FALSE)-VLOOKUP($A61,'Import OffPeak change'!$A$106:DO$202,114,FALSE)))</f>
        <v>0</v>
      </c>
      <c r="DK61" s="6">
        <f>IF(ISERROR(VLOOKUP($A61,'Import OffPeak'!$A$3:DP$99,115,FALSE)-VLOOKUP($A61,'Import OffPeak change'!$A$106:DP$202,115,FALSE)),0,(VLOOKUP($A61,'Import OffPeak'!$A$3:DP$99,115,FALSE)-VLOOKUP($A61,'Import OffPeak change'!$A$106:DP$202,115,FALSE)))</f>
        <v>0</v>
      </c>
      <c r="DL61" s="6">
        <f>IF(ISERROR(VLOOKUP($A61,'Import OffPeak'!$A$3:DQ$99,116,FALSE)-VLOOKUP($A61,'Import OffPeak change'!$A$106:DQ$202,116,FALSE)),0,(VLOOKUP($A61,'Import OffPeak'!$A$3:DQ$99,116,FALSE)-VLOOKUP($A61,'Import OffPeak change'!$A$106:DQ$202,116,FALSE)))</f>
        <v>0</v>
      </c>
      <c r="DM61" s="6">
        <f>IF(ISERROR(VLOOKUP($A61,'Import OffPeak'!$A$3:DR$99,117,FALSE)-VLOOKUP($A61,'Import OffPeak change'!$A$106:DR$202,117,FALSE)),0,(VLOOKUP($A61,'Import OffPeak'!$A$3:DR$99,117,FALSE)-VLOOKUP($A61,'Import OffPeak change'!$A$106:DR$202,117,FALSE)))</f>
        <v>0</v>
      </c>
      <c r="DN61" s="6">
        <f>IF(ISERROR(VLOOKUP($A61,'Import OffPeak'!$A$3:DS$99,118,FALSE)-VLOOKUP($A61,'Import OffPeak change'!$A$106:DS$202,118,FALSE)),0,(VLOOKUP($A61,'Import OffPeak'!$A$3:DS$99,118,FALSE)-VLOOKUP($A61,'Import OffPeak change'!$A$106:DS$202,118,FALSE)))</f>
        <v>0</v>
      </c>
      <c r="DO61" s="6">
        <f>IF(ISERROR(VLOOKUP($A61,'Import OffPeak'!$A$3:DT$99,119,FALSE)-VLOOKUP($A61,'Import OffPeak change'!$A$106:DT$202,119,FALSE)),0,(VLOOKUP($A61,'Import OffPeak'!$A$3:DT$99,119,FALSE)-VLOOKUP($A61,'Import OffPeak change'!$A$106:DT$202,119,FALSE)))</f>
        <v>0</v>
      </c>
      <c r="DP61" s="6">
        <f>IF(ISERROR(VLOOKUP($A61,'Import OffPeak'!$A$3:DU$99,120,FALSE)-VLOOKUP($A61,'Import OffPeak change'!$A$106:DU$202,120,FALSE)),0,(VLOOKUP($A61,'Import OffPeak'!$A$3:DU$99,120,FALSE)-VLOOKUP($A61,'Import OffPeak change'!$A$106:DU$202,120,FALSE)))</f>
        <v>0</v>
      </c>
      <c r="DQ61" s="6">
        <f>IF(ISERROR(VLOOKUP($A61,'Import OffPeak'!$A$3:DV$99,121,FALSE)-VLOOKUP($A61,'Import OffPeak change'!$A$106:DV$202,121,FALSE)),0,(VLOOKUP($A61,'Import OffPeak'!$A$3:DV$99,121,FALSE)-VLOOKUP($A61,'Import OffPeak change'!$A$106:DV$202,121,FALSE)))</f>
        <v>0</v>
      </c>
      <c r="DR61" s="6">
        <f>IF(ISERROR(VLOOKUP($A61,'Import OffPeak'!$A$3:DW$99,122,FALSE)-VLOOKUP($A61,'Import OffPeak change'!$A$106:DW$202,122,FALSE)),0,(VLOOKUP($A61,'Import OffPeak'!$A$3:DW$99,122,FALSE)-VLOOKUP($A61,'Import OffPeak change'!$A$106:DW$202,122,FALSE)))</f>
        <v>0</v>
      </c>
      <c r="DS61" s="6">
        <f>IF(ISERROR(VLOOKUP($A61,'Import OffPeak'!$A$3:DX$99,123,FALSE)-VLOOKUP($A61,'Import OffPeak change'!$A$106:DX$202,123,FALSE)),0,(VLOOKUP($A61,'Import OffPeak'!$A$3:DX$99,123,FALSE)-VLOOKUP($A61,'Import OffPeak change'!$A$106:DX$202,123,FALSE)))</f>
        <v>0</v>
      </c>
      <c r="DT61" s="6">
        <f>IF(ISERROR(VLOOKUP($A61,'Import OffPeak'!$A$3:DY$99,124,FALSE)-VLOOKUP($A61,'Import OffPeak change'!$A$106:DY$202,124,FALSE)),0,(VLOOKUP($A61,'Import OffPeak'!$A$3:DY$99,124,FALSE)-VLOOKUP($A61,'Import OffPeak change'!$A$106:DY$202,124,FALSE)))</f>
        <v>0</v>
      </c>
      <c r="DU61" s="6">
        <f>IF(ISERROR(VLOOKUP($A61,'Import OffPeak'!$A$3:DZ$99,125,FALSE)-VLOOKUP($A61,'Import OffPeak change'!$A$106:DZ$202,125,FALSE)),0,(VLOOKUP($A61,'Import OffPeak'!$A$3:DZ$99,125,FALSE)-VLOOKUP($A61,'Import OffPeak change'!$A$106:DZ$202,125,FALSE)))</f>
        <v>0</v>
      </c>
      <c r="DV61" s="6">
        <f>IF(ISERROR(VLOOKUP($A61,'Import OffPeak'!$A$3:EA$99,126,FALSE)-VLOOKUP($A61,'Import OffPeak change'!$A$106:EA$202,126,FALSE)),0,(VLOOKUP($A61,'Import OffPeak'!$A$3:EA$99,126,FALSE)-VLOOKUP($A61,'Import OffPeak change'!$A$106:EA$202,126,FALSE)))</f>
        <v>0</v>
      </c>
      <c r="DW61" s="6">
        <f>IF(ISERROR(VLOOKUP($A61,'Import OffPeak'!$A$3:EB$99,127,FALSE)-VLOOKUP($A61,'Import OffPeak change'!$A$106:EB$202,127,FALSE)),0,(VLOOKUP($A61,'Import OffPeak'!$A$3:EB$99,127,FALSE)-VLOOKUP($A61,'Import OffPeak change'!$A$106:EB$202,127,FALSE)))</f>
        <v>0</v>
      </c>
      <c r="DX61" s="6">
        <f>IF(ISERROR(VLOOKUP($A61,'Import OffPeak'!$A$3:EC$99,128,FALSE)-VLOOKUP($A61,'Import OffPeak change'!$A$106:EC$202,128,FALSE)),0,(VLOOKUP($A61,'Import OffPeak'!$A$3:EC$99,128,FALSE)-VLOOKUP($A61,'Import OffPeak change'!$A$106:EC$202,128,FALSE)))</f>
        <v>0</v>
      </c>
      <c r="DY61" s="6">
        <f>IF(ISERROR(VLOOKUP($A61,'Import OffPeak'!$A$3:ED$99,129,FALSE)-VLOOKUP($A61,'Import OffPeak change'!$A$106:ED$202,129,FALSE)),0,(VLOOKUP($A61,'Import OffPeak'!$A$3:ED$99,129,FALSE)-VLOOKUP($A61,'Import OffPeak change'!$A$106:ED$202,129,FALSE)))</f>
        <v>0</v>
      </c>
      <c r="DZ61" s="6">
        <f>IF(ISERROR(VLOOKUP($A61,'Import OffPeak'!$A$3:EE$99,130,FALSE)-VLOOKUP($A61,'Import OffPeak change'!$A$106:EE$202,130,FALSE)),0,(VLOOKUP($A61,'Import OffPeak'!$A$3:EE$99,130,FALSE)-VLOOKUP($A61,'Import OffPeak change'!$A$106:EE$202,130,FALSE)))</f>
        <v>0</v>
      </c>
      <c r="EA61" s="6">
        <f>IF(ISERROR(VLOOKUP($A61,'Import OffPeak'!$A$3:EF$99,131,FALSE)-VLOOKUP($A61,'Import OffPeak change'!$A$106:EF$202,131,FALSE)),0,(VLOOKUP($A61,'Import OffPeak'!$A$3:EF$99,131,FALSE)-VLOOKUP($A61,'Import OffPeak change'!$A$106:EF$202,131,FALSE)))</f>
        <v>0</v>
      </c>
      <c r="EB61" s="6">
        <f>IF(ISERROR(VLOOKUP($A61,'Import OffPeak'!$A$3:EG$99,132,FALSE)-VLOOKUP($A61,'Import OffPeak change'!$A$106:EG$202,132,FALSE)),0,(VLOOKUP($A61,'Import OffPeak'!$A$3:EG$99,132,FALSE)-VLOOKUP($A61,'Import OffPeak change'!$A$106:EG$202,132,FALSE)))</f>
        <v>0</v>
      </c>
      <c r="EC61" s="6">
        <f>IF(ISERROR(VLOOKUP($A61,'Import OffPeak'!$A$3:EH$99,133,FALSE)-VLOOKUP($A61,'Import OffPeak change'!$A$106:EH$202,133,FALSE)),0,(VLOOKUP($A61,'Import OffPeak'!$A$3:EH$99,133,FALSE)-VLOOKUP($A61,'Import OffPeak change'!$A$106:EH$202,133,FALSE)))</f>
        <v>0</v>
      </c>
      <c r="ED61" s="6">
        <f>IF(ISERROR(VLOOKUP($A61,'Import OffPeak'!$A$3:EI$99,134,FALSE)-VLOOKUP($A61,'Import OffPeak change'!$A$106:EI$202,134,FALSE)),0,(VLOOKUP($A61,'Import OffPeak'!$A$3:EI$99,134,FALSE)-VLOOKUP($A61,'Import OffPeak change'!$A$106:EI$202,134,FALSE)))</f>
        <v>0</v>
      </c>
      <c r="EE61" s="6">
        <f>IF(ISERROR(VLOOKUP($A61,'Import OffPeak'!$A$3:EJ$99,135,FALSE)-VLOOKUP($A61,'Import OffPeak change'!$A$106:EJ$202,135,FALSE)),0,(VLOOKUP($A61,'Import OffPeak'!$A$3:EJ$99,135,FALSE)-VLOOKUP($A61,'Import OffPeak change'!$A$106:EJ$202,135,FALSE)))</f>
        <v>0</v>
      </c>
      <c r="EF61" s="6">
        <f>IF(ISERROR(VLOOKUP($A61,'Import OffPeak'!$A$3:EK$99,136,FALSE)-VLOOKUP($A61,'Import OffPeak change'!$A$106:EK$202,136,FALSE)),0,(VLOOKUP($A61,'Import OffPeak'!$A$3:EK$99,136,FALSE)-VLOOKUP($A61,'Import OffPeak change'!$A$106:EK$202,136,FALSE)))</f>
        <v>0</v>
      </c>
      <c r="EG61" s="6">
        <f>IF(ISERROR(VLOOKUP($A61,'Import OffPeak'!$A$3:EL$99,137,FALSE)-VLOOKUP($A61,'Import OffPeak change'!$A$106:EL$202,137,FALSE)),0,(VLOOKUP($A61,'Import OffPeak'!$A$3:EL$99,137,FALSE)-VLOOKUP($A61,'Import OffPeak change'!$A$106:EL$202,137,FALSE)))</f>
        <v>0</v>
      </c>
      <c r="EH61" s="6">
        <f>IF(ISERROR(VLOOKUP($A61,'Import OffPeak'!$A$3:EM$99,138,FALSE)-VLOOKUP($A61,'Import OffPeak change'!$A$106:EM$202,138,FALSE)),0,(VLOOKUP($A61,'Import OffPeak'!$A$3:EM$99,138,FALSE)-VLOOKUP($A61,'Import OffPeak change'!$A$106:EM$202,138,FALSE)))</f>
        <v>0</v>
      </c>
      <c r="EI61" s="6">
        <f>IF(ISERROR(VLOOKUP($A61,'Import OffPeak'!$A$3:EN$99,139,FALSE)-VLOOKUP($A61,'Import OffPeak change'!$A$106:EN$202,139,FALSE)),0,(VLOOKUP($A61,'Import OffPeak'!$A$3:EN$99,139,FALSE)-VLOOKUP($A61,'Import OffPeak change'!$A$106:EN$202,139,FALSE)))</f>
        <v>0</v>
      </c>
      <c r="EJ61" s="6">
        <f>IF(ISERROR(VLOOKUP($A61,'Import OffPeak'!$A$3:EO$99,140,FALSE)-VLOOKUP($A61,'Import OffPeak change'!$A$106:EO$202,140,FALSE)),0,(VLOOKUP($A61,'Import OffPeak'!$A$3:EO$99,140,FALSE)-VLOOKUP($A61,'Import OffPeak change'!$A$106:EO$202,140,FALSE)))</f>
        <v>0</v>
      </c>
      <c r="EK61" s="6">
        <f>IF(ISERROR(VLOOKUP($A61,'Import OffPeak'!$A$3:EP$99,141,FALSE)-VLOOKUP($A61,'Import OffPeak change'!$A$106:EP$202,141,FALSE)),0,(VLOOKUP($A61,'Import OffPeak'!$A$3:EP$99,141,FALSE)-VLOOKUP($A61,'Import OffPeak change'!$A$106:EP$202,141,FALSE)))</f>
        <v>0</v>
      </c>
      <c r="EL61" s="6">
        <f>IF(ISERROR(VLOOKUP($A61,'Import OffPeak'!$A$3:EQ$99,142,FALSE)-VLOOKUP($A61,'Import OffPeak change'!$A$106:EQ$202,142,FALSE)),0,(VLOOKUP($A61,'Import OffPeak'!$A$3:EQ$99,142,FALSE)-VLOOKUP($A61,'Import OffPeak change'!$A$106:EQ$202,142,FALSE)))</f>
        <v>0</v>
      </c>
      <c r="EM61" s="6">
        <f>IF(ISERROR(VLOOKUP($A61,'Import OffPeak'!$A$3:ER$99,143,FALSE)-VLOOKUP($A61,'Import OffPeak change'!$A$106:ER$202,143,FALSE)),0,(VLOOKUP($A61,'Import OffPeak'!$A$3:ER$99,143,FALSE)-VLOOKUP($A61,'Import OffPeak change'!$A$106:ER$202,143,FALSE)))</f>
        <v>0</v>
      </c>
      <c r="EN61" s="6">
        <f>IF(ISERROR(VLOOKUP($A61,'Import OffPeak'!$A$3:ES$99,144,FALSE)-VLOOKUP($A61,'Import OffPeak change'!$A$106:ES$202,144,FALSE)),0,(VLOOKUP($A61,'Import OffPeak'!$A$3:ES$99,144,FALSE)-VLOOKUP($A61,'Import OffPeak change'!$A$106:ES$202,144,FALSE)))</f>
        <v>0</v>
      </c>
      <c r="EO61" s="6">
        <f>IF(ISERROR(VLOOKUP($A61,'Import OffPeak'!$A$3:ET$99,145,FALSE)-VLOOKUP($A61,'Import OffPeak change'!$A$106:ET$202,145,FALSE)),0,(VLOOKUP($A61,'Import OffPeak'!$A$3:ET$99,145,FALSE)-VLOOKUP($A61,'Import OffPeak change'!$A$106:ET$202,145,FALSE)))</f>
        <v>0</v>
      </c>
      <c r="EP61" s="6">
        <f>IF(ISERROR(VLOOKUP($A61,'Import OffPeak'!$A$3:EU$99,146,FALSE)-VLOOKUP($A61,'Import OffPeak change'!$A$106:EU$202,146,FALSE)),0,(VLOOKUP($A61,'Import OffPeak'!$A$3:EU$99,146,FALSE)-VLOOKUP($A61,'Import OffPeak change'!$A$106:EU$202,146,FALSE)))</f>
        <v>0</v>
      </c>
      <c r="EQ61" s="6">
        <f>IF(ISERROR(VLOOKUP($A61,'Import OffPeak'!$A$3:EV$99,147,FALSE)-VLOOKUP($A61,'Import OffPeak change'!$A$106:EV$202,147,FALSE)),0,(VLOOKUP($A61,'Import OffPeak'!$A$3:EV$99,147,FALSE)-VLOOKUP($A61,'Import OffPeak change'!$A$106:EV$202,147,FALSE)))</f>
        <v>0</v>
      </c>
      <c r="ER61" s="6">
        <f>IF(ISERROR(VLOOKUP($A61,'Import OffPeak'!$A$3:EW$99,148,FALSE)-VLOOKUP($A61,'Import OffPeak change'!$A$106:EW$202,148,FALSE)),0,(VLOOKUP($A61,'Import OffPeak'!$A$3:EW$99,148,FALSE)-VLOOKUP($A61,'Import OffPeak change'!$A$106:EW$202,148,FALSE)))</f>
        <v>0</v>
      </c>
      <c r="ES61" s="6">
        <f>IF(ISERROR(VLOOKUP($A61,'Import OffPeak'!$A$3:EX$99,149,FALSE)-VLOOKUP($A61,'Import OffPeak change'!$A$106:EX$202,149,FALSE)),0,(VLOOKUP($A61,'Import OffPeak'!$A$3:EX$99,149,FALSE)-VLOOKUP($A61,'Import OffPeak change'!$A$106:EX$202,149,FALSE)))</f>
        <v>0</v>
      </c>
      <c r="ET61" s="6">
        <f>IF(ISERROR(VLOOKUP($A61,'Import OffPeak'!$A$3:EY$99,150,FALSE)-VLOOKUP($A61,'Import OffPeak change'!$A$106:EY$202,150,FALSE)),0,(VLOOKUP($A61,'Import OffPeak'!$A$3:EY$99,150,FALSE)-VLOOKUP($A61,'Import OffPeak change'!$A$106:EY$202,150,FALSE)))</f>
        <v>0</v>
      </c>
      <c r="EU61" s="6">
        <f>IF(ISERROR(VLOOKUP($A61,'Import OffPeak'!$A$3:EZ$99,151,FALSE)-VLOOKUP($A61,'Import OffPeak change'!$A$106:EZ$202,151,FALSE)),0,(VLOOKUP($A61,'Import OffPeak'!$A$3:EZ$99,151,FALSE)-VLOOKUP($A61,'Import OffPeak change'!$A$106:EZ$202,151,FALSE)))</f>
        <v>0</v>
      </c>
      <c r="EV61" s="6">
        <f>IF(ISERROR(VLOOKUP($A61,'Import OffPeak'!$A$3:FA$99,152,FALSE)-VLOOKUP($A61,'Import OffPeak change'!$A$106:FA$202,152,FALSE)),0,(VLOOKUP($A61,'Import OffPeak'!$A$3:FA$99,152,FALSE)-VLOOKUP($A61,'Import OffPeak change'!$A$106:FA$202,152,FALSE)))</f>
        <v>0</v>
      </c>
      <c r="EW61" s="6">
        <f>IF(ISERROR(VLOOKUP($A61,'Import OffPeak'!$A$3:FB$99,153,FALSE)-VLOOKUP($A61,'Import OffPeak change'!$A$106:FB$202,153,FALSE)),0,(VLOOKUP($A61,'Import OffPeak'!$A$3:FB$99,153,FALSE)-VLOOKUP($A61,'Import OffPeak change'!$A$106:FB$202,153,FALSE)))</f>
        <v>0</v>
      </c>
      <c r="EX61" s="6">
        <f>IF(ISERROR(VLOOKUP($A61,'Import OffPeak'!$A$3:FC$99,154,FALSE)-VLOOKUP($A61,'Import OffPeak change'!$A$106:FC$202,154,FALSE)),0,(VLOOKUP($A61,'Import OffPeak'!$A$3:FC$99,154,FALSE)-VLOOKUP($A61,'Import OffPeak change'!$A$106:FC$202,154,FALSE)))</f>
        <v>0</v>
      </c>
      <c r="EY61" s="6">
        <f>IF(ISERROR(VLOOKUP($A61,'Import OffPeak'!$A$3:FD$99,155,FALSE)-VLOOKUP($A61,'Import OffPeak change'!$A$106:FD$202,155,FALSE)),0,(VLOOKUP($A61,'Import OffPeak'!$A$3:FD$99,155,FALSE)-VLOOKUP($A61,'Import OffPeak change'!$A$106:FD$202,155,FALSE)))</f>
        <v>0</v>
      </c>
      <c r="EZ61" s="6">
        <f>IF(ISERROR(VLOOKUP($A61,'Import OffPeak'!$A$3:FE$99,156,FALSE)-VLOOKUP($A61,'Import OffPeak change'!$A$106:FE$202,156,FALSE)),0,(VLOOKUP($A61,'Import OffPeak'!$A$3:FE$99,156,FALSE)-VLOOKUP($A61,'Import OffPeak change'!$A$106:FE$202,156,FALSE)))</f>
        <v>0</v>
      </c>
      <c r="FA61" s="6">
        <f>IF(ISERROR(VLOOKUP($A61,'Import OffPeak'!$A$3:FF$99,157,FALSE)-VLOOKUP($A61,'Import OffPeak change'!$A$106:FF$202,157,FALSE)),0,(VLOOKUP($A61,'Import OffPeak'!$A$3:FF$99,157,FALSE)-VLOOKUP($A61,'Import OffPeak change'!$A$106:FF$202,157,FALSE)))</f>
        <v>0</v>
      </c>
      <c r="FB61" s="6">
        <f>IF(ISERROR(VLOOKUP($A61,'Import OffPeak'!$A$3:FG$99,158,FALSE)-VLOOKUP($A61,'Import OffPeak change'!$A$106:FG$202,158,FALSE)),0,(VLOOKUP($A61,'Import OffPeak'!$A$3:FG$99,158,FALSE)-VLOOKUP($A61,'Import OffPeak change'!$A$106:FG$202,158,FALSE)))</f>
        <v>0</v>
      </c>
      <c r="FC61" s="6">
        <f>IF(ISERROR(VLOOKUP($A61,'Import OffPeak'!$A$3:FH$99,159,FALSE)-VLOOKUP($A61,'Import OffPeak change'!$A$106:FH$202,159,FALSE)),0,(VLOOKUP($A61,'Import OffPeak'!$A$3:FH$99,159,FALSE)-VLOOKUP($A61,'Import OffPeak change'!$A$106:FH$202,159,FALSE)))</f>
        <v>0</v>
      </c>
      <c r="FD61" s="6">
        <f>IF(ISERROR(VLOOKUP($A61,'Import OffPeak'!$A$3:FI$99,160,FALSE)-VLOOKUP($A61,'Import OffPeak change'!$A$106:FI$202,160,FALSE)),0,(VLOOKUP($A61,'Import OffPeak'!$A$3:FI$99,160,FALSE)-VLOOKUP($A61,'Import OffPeak change'!$A$106:FI$202,160,FALSE)))</f>
        <v>0</v>
      </c>
      <c r="FE61" s="6">
        <f>IF(ISERROR(VLOOKUP($A61,'Import OffPeak'!$A$3:FJ$99,161,FALSE)-VLOOKUP($A61,'Import OffPeak change'!$A$106:FJ$202,161,FALSE)),0,(VLOOKUP($A61,'Import OffPeak'!$A$3:FJ$99,161,FALSE)-VLOOKUP($A61,'Import OffPeak change'!$A$106:FJ$202,161,FALSE)))</f>
        <v>0</v>
      </c>
      <c r="FF61" s="6">
        <f>IF(ISERROR(VLOOKUP($A61,'Import OffPeak'!$A$3:FK$99,162,FALSE)-VLOOKUP($A61,'Import OffPeak change'!$A$106:FK$202,162,FALSE)),0,(VLOOKUP($A61,'Import OffPeak'!$A$3:FK$99,162,FALSE)-VLOOKUP($A61,'Import OffPeak change'!$A$106:FK$202,162,FALSE)))</f>
        <v>0</v>
      </c>
      <c r="FG61" s="6">
        <f>IF(ISERROR(VLOOKUP($A61,'Import OffPeak'!$A$3:FL$99,163,FALSE)-VLOOKUP($A61,'Import OffPeak change'!$A$106:FL$202,163,FALSE)),0,(VLOOKUP($A61,'Import OffPeak'!$A$3:FL$99,163,FALSE)-VLOOKUP($A61,'Import OffPeak change'!$A$106:FL$202,163,FALSE)))</f>
        <v>0</v>
      </c>
      <c r="FH61" s="6">
        <f>IF(ISERROR(VLOOKUP($A61,'Import OffPeak'!$A$3:FM$99,164,FALSE)-VLOOKUP($A61,'Import OffPeak change'!$A$106:FM$202,164,FALSE)),0,(VLOOKUP($A61,'Import OffPeak'!$A$3:FM$99,164,FALSE)-VLOOKUP($A61,'Import OffPeak change'!$A$106:FM$202,164,FALSE)))</f>
        <v>0</v>
      </c>
      <c r="FI61" s="6">
        <f>IF(ISERROR(VLOOKUP($A61,'Import OffPeak'!$A$3:FN$99,165,FALSE)-VLOOKUP($A61,'Import OffPeak change'!$A$106:FN$202,165,FALSE)),0,(VLOOKUP($A61,'Import OffPeak'!$A$3:FN$99,165,FALSE)-VLOOKUP($A61,'Import OffPeak change'!$A$106:FN$202,165,FALSE)))</f>
        <v>0</v>
      </c>
      <c r="FJ61" s="6">
        <f>IF(ISERROR(VLOOKUP($A61,'Import OffPeak'!$A$3:FO$99,166,FALSE)-VLOOKUP($A61,'Import OffPeak change'!$A$106:FO$202,166,FALSE)),0,(VLOOKUP($A61,'Import OffPeak'!$A$3:FO$99,166,FALSE)-VLOOKUP($A61,'Import OffPeak change'!$A$106:FO$202,166,FALSE)))</f>
        <v>0</v>
      </c>
      <c r="FK61" s="6">
        <f>IF(ISERROR(VLOOKUP($A61,'Import OffPeak'!$A$3:FP$99,167,FALSE)-VLOOKUP($A61,'Import OffPeak change'!$A$106:FP$202,167,FALSE)),0,(VLOOKUP($A61,'Import OffPeak'!$A$3:FP$99,167,FALSE)-VLOOKUP($A61,'Import OffPeak change'!$A$106:FP$202,167,FALSE)))</f>
        <v>0</v>
      </c>
      <c r="FL61" s="6">
        <f>IF(ISERROR(VLOOKUP($A61,'Import OffPeak'!$A$3:FQ$99,168,FALSE)-VLOOKUP($A61,'Import OffPeak change'!$A$106:FQ$202,168,FALSE)),0,(VLOOKUP($A61,'Import OffPeak'!$A$3:FQ$99,168,FALSE)-VLOOKUP($A61,'Import OffPeak change'!$A$106:FQ$202,168,FALSE)))</f>
        <v>0</v>
      </c>
      <c r="FM61" s="6">
        <f>IF(ISERROR(VLOOKUP($A61,'Import OffPeak'!$A$3:FR$99,169,FALSE)-VLOOKUP($A61,'Import OffPeak change'!$A$106:FR$202,169,FALSE)),0,(VLOOKUP($A61,'Import OffPeak'!$A$3:FR$99,169,FALSE)-VLOOKUP($A61,'Import OffPeak change'!$A$106:FR$202,169,FALSE)))</f>
        <v>0</v>
      </c>
      <c r="FN61" s="6">
        <f>IF(ISERROR(VLOOKUP($A61,'Import OffPeak'!$A$3:FS$99,170,FALSE)-VLOOKUP($A61,'Import OffPeak change'!$A$106:FS$202,170,FALSE)),0,(VLOOKUP($A61,'Import OffPeak'!$A$3:FS$99,170,FALSE)-VLOOKUP($A61,'Import OffPeak change'!$A$106:FS$202,170,FALSE)))</f>
        <v>0</v>
      </c>
      <c r="FO61" s="6">
        <f>IF(ISERROR(VLOOKUP($A61,'Import OffPeak'!$A$3:FT$99,171,FALSE)-VLOOKUP($A61,'Import OffPeak change'!$A$106:FT$202,171,FALSE)),0,(VLOOKUP($A61,'Import OffPeak'!$A$3:FT$99,171,FALSE)-VLOOKUP($A61,'Import OffPeak change'!$A$106:FT$202,171,FALSE)))</f>
        <v>0</v>
      </c>
      <c r="FP61" s="6">
        <f>IF(ISERROR(VLOOKUP($A61,'Import OffPeak'!$A$3:FU$99,172,FALSE)-VLOOKUP($A61,'Import OffPeak change'!$A$106:FU$202,172,FALSE)),0,(VLOOKUP($A61,'Import OffPeak'!$A$3:FU$99,172,FALSE)-VLOOKUP($A61,'Import OffPeak change'!$A$106:FU$202,172,FALSE)))</f>
        <v>0</v>
      </c>
      <c r="FQ61" s="6">
        <f>IF(ISERROR(VLOOKUP($A61,'Import OffPeak'!$A$3:FV$99,173,FALSE)-VLOOKUP($A61,'Import OffPeak change'!$A$106:FV$202,173,FALSE)),0,(VLOOKUP($A61,'Import OffPeak'!$A$3:FV$99,173,FALSE)-VLOOKUP($A61,'Import OffPeak change'!$A$106:FV$202,173,FALSE)))</f>
        <v>0</v>
      </c>
      <c r="FR61" s="6">
        <f>IF(ISERROR(VLOOKUP($A61,'Import OffPeak'!$A$3:FW$99,174,FALSE)-VLOOKUP($A61,'Import OffPeak change'!$A$106:FW$202,174,FALSE)),0,(VLOOKUP($A61,'Import OffPeak'!$A$3:FW$99,174,FALSE)-VLOOKUP($A61,'Import OffPeak change'!$A$106:FW$202,174,FALSE)))</f>
        <v>0</v>
      </c>
      <c r="FS61" s="6">
        <f>IF(ISERROR(VLOOKUP($A61,'Import OffPeak'!$A$3:FX$99,175,FALSE)-VLOOKUP($A61,'Import OffPeak change'!$A$106:FX$202,175,FALSE)),0,(VLOOKUP($A61,'Import OffPeak'!$A$3:FX$99,175,FALSE)-VLOOKUP($A61,'Import OffPeak change'!$A$106:FX$202,175,FALSE)))</f>
        <v>0</v>
      </c>
      <c r="FT61" s="6">
        <f>IF(ISERROR(VLOOKUP($A61,'Import OffPeak'!$A$3:FY$99,176,FALSE)-VLOOKUP($A61,'Import OffPeak change'!$A$106:FY$202,176,FALSE)),0,(VLOOKUP($A61,'Import OffPeak'!$A$3:FY$99,176,FALSE)-VLOOKUP($A61,'Import OffPeak change'!$A$106:FY$202,176,FALSE)))</f>
        <v>0</v>
      </c>
      <c r="FU61" s="6">
        <f>IF(ISERROR(VLOOKUP($A61,'Import OffPeak'!$A$3:FZ$99,177,FALSE)-VLOOKUP($A61,'Import OffPeak change'!$A$106:FZ$202,177,FALSE)),0,(VLOOKUP($A61,'Import OffPeak'!$A$3:FZ$99,177,FALSE)-VLOOKUP($A61,'Import OffPeak change'!$A$106:FZ$202,177,FALSE)))</f>
        <v>0</v>
      </c>
      <c r="FV61" s="6">
        <f>IF(ISERROR(VLOOKUP($A61,'Import OffPeak'!$A$3:GA$99,178,FALSE)-VLOOKUP($A61,'Import OffPeak change'!$A$106:GA$202,178,FALSE)),0,(VLOOKUP($A61,'Import OffPeak'!$A$3:GA$99,178,FALSE)-VLOOKUP($A61,'Import OffPeak change'!$A$106:GA$202,178,FALSE)))</f>
        <v>0</v>
      </c>
      <c r="FW61" s="6">
        <f>IF(ISERROR(VLOOKUP($A61,'Import OffPeak'!$A$3:GB$99,179,FALSE)-VLOOKUP($A61,'Import OffPeak change'!$A$106:GB$202,179,FALSE)),0,(VLOOKUP($A61,'Import OffPeak'!$A$3:GB$99,179,FALSE)-VLOOKUP($A61,'Import OffPeak change'!$A$106:GB$202,179,FALSE)))</f>
        <v>0</v>
      </c>
      <c r="FX61" s="6">
        <f>IF(ISERROR(VLOOKUP($A61,'Import OffPeak'!$A$3:GC$99,180,FALSE)-VLOOKUP($A61,'Import OffPeak change'!$A$106:GC$202,180,FALSE)),0,(VLOOKUP($A61,'Import OffPeak'!$A$3:GC$99,180,FALSE)-VLOOKUP($A61,'Import OffPeak change'!$A$106:GC$202,180,FALSE)))</f>
        <v>0</v>
      </c>
      <c r="FY61" s="6">
        <f>IF(ISERROR(VLOOKUP($A61,'Import OffPeak'!$A$3:GD$99,181,FALSE)-VLOOKUP($A61,'Import OffPeak change'!$A$106:GD$202,181,FALSE)),0,(VLOOKUP($A61,'Import OffPeak'!$A$3:GD$99,181,FALSE)-VLOOKUP($A61,'Import OffPeak change'!$A$106:GD$202,181,FALSE)))</f>
        <v>0</v>
      </c>
      <c r="FZ61" s="6">
        <f>IF(ISERROR(VLOOKUP($A61,'Import OffPeak'!$A$3:GE$99,182,FALSE)-VLOOKUP($A61,'Import OffPeak change'!$A$106:GE$202,182,FALSE)),0,(VLOOKUP($A61,'Import OffPeak'!$A$3:GE$99,182,FALSE)-VLOOKUP($A61,'Import OffPeak change'!$A$106:GE$202,182,FALSE)))</f>
        <v>0</v>
      </c>
      <c r="GA61" s="6">
        <f>IF(ISERROR(VLOOKUP($A61,'Import OffPeak'!$A$3:GF$99,183,FALSE)-VLOOKUP($A61,'Import OffPeak change'!$A$106:GF$202,183,FALSE)),0,(VLOOKUP($A61,'Import OffPeak'!$A$3:GF$99,183,FALSE)-VLOOKUP($A61,'Import OffPeak change'!$A$106:GF$202,183,FALSE)))</f>
        <v>0</v>
      </c>
      <c r="GB61" s="6">
        <f>IF(ISERROR(VLOOKUP($A61,'Import OffPeak'!$A$3:GG$99,184,FALSE)-VLOOKUP($A61,'Import OffPeak change'!$A$106:GG$202,184,FALSE)),0,(VLOOKUP($A61,'Import OffPeak'!$A$3:GG$99,184,FALSE)-VLOOKUP($A61,'Import OffPeak change'!$A$106:GG$202,184,FALSE)))</f>
        <v>0</v>
      </c>
      <c r="GC61" s="6">
        <f>IF(ISERROR(VLOOKUP($A61,'Import OffPeak'!$A$3:GH$99,185,FALSE)-VLOOKUP($A61,'Import OffPeak change'!$A$106:GH$202,185,FALSE)),0,(VLOOKUP($A61,'Import OffPeak'!$A$3:GH$99,185,FALSE)-VLOOKUP($A61,'Import OffPeak change'!$A$106:GH$202,185,FALSE)))</f>
        <v>0</v>
      </c>
      <c r="GD61" s="6">
        <f>IF(ISERROR(VLOOKUP($A61,'Import OffPeak'!$A$3:GI$99,186,FALSE)-VLOOKUP($A61,'Import OffPeak change'!$A$106:GI$202,186,FALSE)),0,(VLOOKUP($A61,'Import OffPeak'!$A$3:GI$99,186,FALSE)-VLOOKUP($A61,'Import OffPeak change'!$A$106:GI$202,186,FALSE)))</f>
        <v>0</v>
      </c>
      <c r="GE61" s="6">
        <f>IF(ISERROR(VLOOKUP($A61,'Import OffPeak'!$A$3:GJ$99,187,FALSE)-VLOOKUP($A61,'Import OffPeak change'!$A$106:GJ$202,187,FALSE)),0,(VLOOKUP($A61,'Import OffPeak'!$A$3:GJ$99,187,FALSE)-VLOOKUP($A61,'Import OffPeak change'!$A$106:GJ$202,187,FALSE)))</f>
        <v>0</v>
      </c>
      <c r="GF61" s="6">
        <f>IF(ISERROR(VLOOKUP($A61,'Import OffPeak'!$A$3:GK$99,188,FALSE)-VLOOKUP($A61,'Import OffPeak change'!$A$106:GK$202,188,FALSE)),0,(VLOOKUP($A61,'Import OffPeak'!$A$3:GK$99,188,FALSE)-VLOOKUP($A61,'Import OffPeak change'!$A$106:GK$202,188,FALSE)))</f>
        <v>0</v>
      </c>
      <c r="GG61" s="6">
        <f>IF(ISERROR(VLOOKUP($A61,'Import OffPeak'!$A$3:GL$99,189,FALSE)-VLOOKUP($A61,'Import OffPeak change'!$A$106:GL$202,189,FALSE)),0,(VLOOKUP($A61,'Import OffPeak'!$A$3:GL$99,189,FALSE)-VLOOKUP($A61,'Import OffPeak change'!$A$106:GL$202,189,FALSE)))</f>
        <v>0</v>
      </c>
      <c r="GH61" s="6">
        <f>IF(ISERROR(VLOOKUP($A61,'Import OffPeak'!$A$3:GM$99,190,FALSE)-VLOOKUP($A61,'Import OffPeak change'!$A$106:GM$202,190,FALSE)),0,(VLOOKUP($A61,'Import OffPeak'!$A$3:GM$99,190,FALSE)-VLOOKUP($A61,'Import OffPeak change'!$A$106:GM$202,190,FALSE)))</f>
        <v>0</v>
      </c>
      <c r="GI61" s="6">
        <f>IF(ISERROR(VLOOKUP($A61,'Import OffPeak'!$A$3:GN$99,191,FALSE)-VLOOKUP($A61,'Import OffPeak change'!$A$106:GN$202,191,FALSE)),0,(VLOOKUP($A61,'Import OffPeak'!$A$3:GN$99,191,FALSE)-VLOOKUP($A61,'Import OffPeak change'!$A$106:GN$202,191,FALSE)))</f>
        <v>0</v>
      </c>
      <c r="GJ61" s="6">
        <f>IF(ISERROR(VLOOKUP($A61,'Import OffPeak'!$A$3:GO$99,192,FALSE)-VLOOKUP($A61,'Import OffPeak change'!$A$106:GO$202,192,FALSE)),0,(VLOOKUP($A61,'Import OffPeak'!$A$3:GO$99,192,FALSE)-VLOOKUP($A61,'Import OffPeak change'!$A$106:GO$202,192,FALSE)))</f>
        <v>0</v>
      </c>
      <c r="GK61" s="6">
        <f>IF(ISERROR(VLOOKUP($A61,'Import OffPeak'!$A$3:GP$99,193,FALSE)-VLOOKUP($A61,'Import OffPeak change'!$A$106:GP$202,193,FALSE)),0,(VLOOKUP($A61,'Import OffPeak'!$A$3:GP$99,193,FALSE)-VLOOKUP($A61,'Import OffPeak change'!$A$106:GP$202,193,FALSE)))</f>
        <v>0</v>
      </c>
      <c r="GL61" s="6">
        <f>IF(ISERROR(VLOOKUP($A61,'Import OffPeak'!$A$3:GQ$99,194,FALSE)-VLOOKUP($A61,'Import OffPeak change'!$A$106:GQ$202,194,FALSE)),0,(VLOOKUP($A61,'Import OffPeak'!$A$3:GQ$99,194,FALSE)-VLOOKUP($A61,'Import OffPeak change'!$A$106:GQ$202,194,FALSE)))</f>
        <v>0</v>
      </c>
      <c r="GM61" s="6">
        <f>IF(ISERROR(VLOOKUP($A61,'Import OffPeak'!$A$3:GR$99,195,FALSE)-VLOOKUP($A61,'Import OffPeak change'!$A$106:GR$202,195,FALSE)),0,(VLOOKUP($A61,'Import OffPeak'!$A$3:GR$99,195,FALSE)-VLOOKUP($A61,'Import OffPeak change'!$A$106:GR$202,195,FALSE)))</f>
        <v>0</v>
      </c>
      <c r="GN61" s="6">
        <f>IF(ISERROR(VLOOKUP($A61,'Import OffPeak'!$A$3:GS$99,196,FALSE)-VLOOKUP($A61,'Import OffPeak change'!$A$106:GS$202,196,FALSE)),0,(VLOOKUP($A61,'Import OffPeak'!$A$3:GS$99,196,FALSE)-VLOOKUP($A61,'Import OffPeak change'!$A$106:GS$202,196,FALSE)))</f>
        <v>0</v>
      </c>
      <c r="GO61" s="6">
        <f>IF(ISERROR(VLOOKUP($A61,'Import OffPeak'!$A$3:GT$99,197,FALSE)-VLOOKUP($A61,'Import OffPeak change'!$A$106:GT$202,197,FALSE)),0,(VLOOKUP($A61,'Import OffPeak'!$A$3:GT$99,197,FALSE)-VLOOKUP($A61,'Import OffPeak change'!$A$106:GT$202,197,FALSE)))</f>
        <v>0</v>
      </c>
      <c r="GP61" s="6">
        <f>IF(ISERROR(VLOOKUP($A61,'Import OffPeak'!$A$3:GU$99,198,FALSE)-VLOOKUP($A61,'Import OffPeak change'!$A$106:GU$202,198,FALSE)),0,(VLOOKUP($A61,'Import OffPeak'!$A$3:GU$99,198,FALSE)-VLOOKUP($A61,'Import OffPeak change'!$A$106:GU$202,198,FALSE)))</f>
        <v>0</v>
      </c>
      <c r="GQ61" s="6">
        <f>IF(ISERROR(VLOOKUP($A61,'Import OffPeak'!$A$3:GV$99,199,FALSE)-VLOOKUP($A61,'Import OffPeak change'!$A$106:GV$202,199,FALSE)),0,(VLOOKUP($A61,'Import OffPeak'!$A$3:GV$99,199,FALSE)-VLOOKUP($A61,'Import OffPeak change'!$A$106:GV$202,199,FALSE)))</f>
        <v>0</v>
      </c>
      <c r="GR61" s="6">
        <f>IF(ISERROR(VLOOKUP($A61,'Import OffPeak'!$A$3:GW$99,200,FALSE)-VLOOKUP($A61,'Import OffPeak change'!$A$106:GW$202,200,FALSE)),0,(VLOOKUP($A61,'Import OffPeak'!$A$3:GW$99,200,FALSE)-VLOOKUP($A61,'Import OffPeak change'!$A$106:GW$202,200,FALSE)))</f>
        <v>0</v>
      </c>
      <c r="GS61" s="6">
        <f>IF(ISERROR(VLOOKUP($A61,'Import OffPeak'!$A$3:GX$99,201,FALSE)-VLOOKUP($A61,'Import OffPeak change'!$A$106:GX$202,201,FALSE)),0,(VLOOKUP($A61,'Import OffPeak'!$A$3:GX$99,201,FALSE)-VLOOKUP($A61,'Import OffPeak change'!$A$106:GX$202,201,FALSE)))</f>
        <v>0</v>
      </c>
      <c r="GT61" s="6">
        <f>IF(ISERROR(VLOOKUP($A61,'Import OffPeak'!$A$3:GY$99,202,FALSE)-VLOOKUP($A61,'Import OffPeak change'!$A$106:GY$202,202,FALSE)),0,(VLOOKUP($A61,'Import OffPeak'!$A$3:GY$99,202,FALSE)-VLOOKUP($A61,'Import OffPeak change'!$A$106:GY$202,202,FALSE)))</f>
        <v>0</v>
      </c>
      <c r="GU61" s="6">
        <f>IF(ISERROR(VLOOKUP($A61,'Import OffPeak'!$A$3:GZ$99,203,FALSE)-VLOOKUP($A61,'Import OffPeak change'!$A$106:GZ$202,203,FALSE)),0,(VLOOKUP($A61,'Import OffPeak'!$A$3:GZ$99,203,FALSE)-VLOOKUP($A61,'Import OffPeak change'!$A$106:GZ$202,203,FALSE)))</f>
        <v>0</v>
      </c>
      <c r="GV61" s="6">
        <f>IF(ISERROR(VLOOKUP($A61,'Import OffPeak'!$A$3:HA$99,204,FALSE)-VLOOKUP($A61,'Import OffPeak change'!$A$106:HA$202,204,FALSE)),0,(VLOOKUP($A61,'Import OffPeak'!$A$3:HA$99,204,FALSE)-VLOOKUP($A61,'Import OffPeak change'!$A$106:HA$202,204,FALSE)))</f>
        <v>0</v>
      </c>
      <c r="GW61" s="6">
        <f>IF(ISERROR(VLOOKUP($A61,'Import OffPeak'!$A$3:HB$99,205,FALSE)-VLOOKUP($A61,'Import OffPeak change'!$A$106:HB$202,205,FALSE)),0,(VLOOKUP($A61,'Import OffPeak'!$A$3:HB$99,205,FALSE)-VLOOKUP($A61,'Import OffPeak change'!$A$106:HB$202,205,FALSE)))</f>
        <v>0</v>
      </c>
      <c r="GX61" s="6">
        <f>IF(ISERROR(VLOOKUP($A61,'Import OffPeak'!$A$3:HC$99,206,FALSE)-VLOOKUP($A61,'Import OffPeak change'!$A$106:HC$202,206,FALSE)),0,(VLOOKUP($A61,'Import OffPeak'!$A$3:HC$99,206,FALSE)-VLOOKUP($A61,'Import OffPeak change'!$A$106:HC$202,206,FALSE)))</f>
        <v>0</v>
      </c>
      <c r="GY61" s="6">
        <f>IF(ISERROR(VLOOKUP($A61,'Import OffPeak'!$A$3:HD$99,207,FALSE)-VLOOKUP($A61,'Import OffPeak change'!$A$106:HD$202,207,FALSE)),0,(VLOOKUP($A61,'Import OffPeak'!$A$3:HD$99,207,FALSE)-VLOOKUP($A61,'Import OffPeak change'!$A$106:HD$202,207,FALSE)))</f>
        <v>0</v>
      </c>
      <c r="GZ61" s="6">
        <f>IF(ISERROR(VLOOKUP($A61,'Import OffPeak'!$A$3:HE$99,208,FALSE)-VLOOKUP($A61,'Import OffPeak change'!$A$106:HE$202,208,FALSE)),0,(VLOOKUP($A61,'Import OffPeak'!$A$3:HE$99,208,FALSE)-VLOOKUP($A61,'Import OffPeak change'!$A$106:HE$202,208,FALSE)))</f>
        <v>0</v>
      </c>
      <c r="HA61" s="6">
        <f>IF(ISERROR(VLOOKUP($A61,'Import OffPeak'!$A$3:HF$99,209,FALSE)-VLOOKUP($A61,'Import OffPeak change'!$A$106:HF$202,209,FALSE)),0,(VLOOKUP($A61,'Import OffPeak'!$A$3:HF$99,209,FALSE)-VLOOKUP($A61,'Import OffPeak change'!$A$106:HF$202,209,FALSE)))</f>
        <v>0</v>
      </c>
      <c r="HB61" s="6">
        <f>IF(ISERROR(VLOOKUP($A61,'Import OffPeak'!$A$3:HG$99,210,FALSE)-VLOOKUP($A61,'Import OffPeak change'!$A$106:HG$202,210,FALSE)),0,(VLOOKUP($A61,'Import OffPeak'!$A$3:HG$99,210,FALSE)-VLOOKUP($A61,'Import OffPeak change'!$A$106:HG$202,210,FALSE)))</f>
        <v>0</v>
      </c>
      <c r="HC61" s="6">
        <f>IF(ISERROR(VLOOKUP($A61,'Import OffPeak'!$A$3:HH$99,211,FALSE)-VLOOKUP($A61,'Import OffPeak change'!$A$106:HH$202,211,FALSE)),0,(VLOOKUP($A61,'Import OffPeak'!$A$3:HH$99,211,FALSE)-VLOOKUP($A61,'Import OffPeak change'!$A$106:HH$202,211,FALSE)))</f>
        <v>0</v>
      </c>
      <c r="HD61" s="6">
        <f>IF(ISERROR(VLOOKUP($A61,'Import OffPeak'!$A$3:HI$99,212,FALSE)-VLOOKUP($A61,'Import OffPeak change'!$A$106:HI$202,212,FALSE)),0,(VLOOKUP($A61,'Import OffPeak'!$A$3:HI$99,212,FALSE)-VLOOKUP($A61,'Import OffPeak change'!$A$106:HI$202,212,FALSE)))</f>
        <v>0</v>
      </c>
      <c r="HE61" s="6">
        <f>IF(ISERROR(VLOOKUP($A61,'Import OffPeak'!$A$3:HJ$99,213,FALSE)-VLOOKUP($A61,'Import OffPeak change'!$A$106:HJ$202,213,FALSE)),0,(VLOOKUP($A61,'Import OffPeak'!$A$3:HJ$99,213,FALSE)-VLOOKUP($A61,'Import OffPeak change'!$A$106:HJ$202,213,FALSE)))</f>
        <v>0</v>
      </c>
      <c r="HF61" s="6">
        <f>IF(ISERROR(VLOOKUP($A61,'Import OffPeak'!$A$3:HK$99,214,FALSE)-VLOOKUP($A61,'Import OffPeak change'!$A$106:HK$202,214,FALSE)),0,(VLOOKUP($A61,'Import OffPeak'!$A$3:HK$99,214,FALSE)-VLOOKUP($A61,'Import OffPeak change'!$A$106:HK$202,214,FALSE)))</f>
        <v>0</v>
      </c>
      <c r="HG61" s="6">
        <f>IF(ISERROR(VLOOKUP($A61,'Import OffPeak'!$A$3:HL$99,215,FALSE)-VLOOKUP($A61,'Import OffPeak change'!$A$106:HL$202,215,FALSE)),0,(VLOOKUP($A61,'Import OffPeak'!$A$3:HL$99,215,FALSE)-VLOOKUP($A61,'Import OffPeak change'!$A$106:HL$202,215,FALSE)))</f>
        <v>0</v>
      </c>
      <c r="HH61" s="6">
        <f>IF(ISERROR(VLOOKUP($A61,'Import OffPeak'!$A$3:HM$99,216,FALSE)-VLOOKUP($A61,'Import OffPeak change'!$A$106:HM$202,216,FALSE)),0,(VLOOKUP($A61,'Import OffPeak'!$A$3:HM$99,216,FALSE)-VLOOKUP($A61,'Import OffPeak change'!$A$106:HM$202,216,FALSE)))</f>
        <v>0</v>
      </c>
      <c r="HI61" s="6">
        <f>IF(ISERROR(VLOOKUP($A61,'Import OffPeak'!$A$3:HN$99,217,FALSE)-VLOOKUP($A61,'Import OffPeak change'!$A$106:HN$202,217,FALSE)),0,(VLOOKUP($A61,'Import OffPeak'!$A$3:HN$99,217,FALSE)-VLOOKUP($A61,'Import OffPeak change'!$A$106:HN$202,217,FALSE)))</f>
        <v>0</v>
      </c>
      <c r="HJ61" s="6">
        <f>IF(ISERROR(VLOOKUP($A61,'Import OffPeak'!$A$3:HO$99,218,FALSE)-VLOOKUP($A61,'Import OffPeak change'!$A$106:HO$202,218,FALSE)),0,(VLOOKUP($A61,'Import OffPeak'!$A$3:HO$99,218,FALSE)-VLOOKUP($A61,'Import OffPeak change'!$A$106:HO$202,218,FALSE)))</f>
        <v>0</v>
      </c>
      <c r="HK61" s="6">
        <f>IF(ISERROR(VLOOKUP($A61,'Import OffPeak'!$A$3:HP$99,219,FALSE)-VLOOKUP($A61,'Import OffPeak change'!$A$106:HP$202,219,FALSE)),0,(VLOOKUP($A61,'Import OffPeak'!$A$3:HP$99,219,FALSE)-VLOOKUP($A61,'Import OffPeak change'!$A$106:HP$202,219,FALSE)))</f>
        <v>0</v>
      </c>
      <c r="HL61" s="6">
        <f>IF(ISERROR(VLOOKUP($A61,'Import OffPeak'!$A$3:HQ$99,220,FALSE)-VLOOKUP($A61,'Import OffPeak change'!$A$106:HQ$202,220,FALSE)),0,(VLOOKUP($A61,'Import OffPeak'!$A$3:HQ$99,220,FALSE)-VLOOKUP($A61,'Import OffPeak change'!$A$106:HQ$202,220,FALSE)))</f>
        <v>0</v>
      </c>
      <c r="HM61" s="6">
        <f>IF(ISERROR(VLOOKUP($A61,'Import OffPeak'!$A$3:HR$99,221,FALSE)-VLOOKUP($A61,'Import OffPeak change'!$A$106:HR$202,221,FALSE)),0,(VLOOKUP($A61,'Import OffPeak'!$A$3:HR$99,221,FALSE)-VLOOKUP($A61,'Import OffPeak change'!$A$106:HR$202,221,FALSE)))</f>
        <v>0</v>
      </c>
      <c r="HN61" s="6">
        <f>IF(ISERROR(VLOOKUP($A61,'Import OffPeak'!$A$3:HS$99,222,FALSE)-VLOOKUP($A61,'Import OffPeak change'!$A$106:HS$202,222,FALSE)),0,(VLOOKUP($A61,'Import OffPeak'!$A$3:HS$99,222,FALSE)-VLOOKUP($A61,'Import OffPeak change'!$A$106:HS$202,222,FALSE)))</f>
        <v>0</v>
      </c>
      <c r="HO61" s="6">
        <f>IF(ISERROR(VLOOKUP($A61,'Import OffPeak'!$A$3:HT$99,223,FALSE)-VLOOKUP($A61,'Import OffPeak change'!$A$106:HT$202,223,FALSE)),0,(VLOOKUP($A61,'Import OffPeak'!$A$3:HT$99,223,FALSE)-VLOOKUP($A61,'Import OffPeak change'!$A$106:HT$202,223,FALSE)))</f>
        <v>0</v>
      </c>
      <c r="HP61" s="6">
        <f>IF(ISERROR(VLOOKUP($A61,'Import OffPeak'!$A$3:HU$99,224,FALSE)-VLOOKUP($A61,'Import OffPeak change'!$A$106:HU$202,224,FALSE)),0,(VLOOKUP($A61,'Import OffPeak'!$A$3:HU$99,224,FALSE)-VLOOKUP($A61,'Import OffPeak change'!$A$106:HU$202,224,FALSE)))</f>
        <v>0</v>
      </c>
      <c r="HQ61" s="6">
        <f>IF(ISERROR(VLOOKUP($A61,'Import OffPeak'!$A$3:HV$99,225,FALSE)-VLOOKUP($A61,'Import OffPeak change'!$A$106:HV$202,225,FALSE)),0,(VLOOKUP($A61,'Import OffPeak'!$A$3:HV$99,225,FALSE)-VLOOKUP($A61,'Import OffPeak change'!$A$106:HV$202,225,FALSE)))</f>
        <v>0</v>
      </c>
      <c r="HR61" s="6">
        <f>IF(ISERROR(VLOOKUP($A61,'Import OffPeak'!$A$3:HW$99,226,FALSE)-VLOOKUP($A61,'Import OffPeak change'!$A$106:HW$202,226,FALSE)),0,(VLOOKUP($A61,'Import OffPeak'!$A$3:HW$99,226,FALSE)-VLOOKUP($A61,'Import OffPeak change'!$A$106:HW$202,226,FALSE)))</f>
        <v>0</v>
      </c>
      <c r="HS61" s="6">
        <f>IF(ISERROR(VLOOKUP($A61,'Import OffPeak'!$A$3:HX$99,227,FALSE)-VLOOKUP($A61,'Import OffPeak change'!$A$106:HX$202,227,FALSE)),0,(VLOOKUP($A61,'Import OffPeak'!$A$3:HX$99,227,FALSE)-VLOOKUP($A61,'Import OffPeak change'!$A$106:HX$202,227,FALSE)))</f>
        <v>0</v>
      </c>
      <c r="HT61" s="6">
        <f>IF(ISERROR(VLOOKUP($A61,'Import OffPeak'!$A$3:HY$99,228,FALSE)-VLOOKUP($A61,'Import OffPeak change'!$A$106:HY$202,228,FALSE)),0,(VLOOKUP($A61,'Import OffPeak'!$A$3:HY$99,228,FALSE)-VLOOKUP($A61,'Import OffPeak change'!$A$106:HY$202,228,FALSE)))</f>
        <v>0</v>
      </c>
      <c r="HU61" s="6">
        <f>IF(ISERROR(VLOOKUP($A61,'Import OffPeak'!$A$3:HZ$99,229,FALSE)-VLOOKUP($A61,'Import OffPeak change'!$A$106:HZ$202,229,FALSE)),0,(VLOOKUP($A61,'Import OffPeak'!$A$3:HZ$99,229,FALSE)-VLOOKUP($A61,'Import OffPeak change'!$A$106:HZ$202,229,FALSE)))</f>
        <v>0</v>
      </c>
      <c r="HV61" s="6">
        <f>IF(ISERROR(VLOOKUP($A61,'Import OffPeak'!$A$3:IA$99,230,FALSE)-VLOOKUP($A61,'Import OffPeak change'!$A$106:IA$202,230,FALSE)),0,(VLOOKUP($A61,'Import OffPeak'!$A$3:IA$99,230,FALSE)-VLOOKUP($A61,'Import OffPeak change'!$A$106:IA$202,230,FALSE)))</f>
        <v>0</v>
      </c>
      <c r="HW61" s="6">
        <f>IF(ISERROR(VLOOKUP($A61,'Import OffPeak'!$A$3:IB$99,231,FALSE)-VLOOKUP($A61,'Import OffPeak change'!$A$106:IB$202,231,FALSE)),0,(VLOOKUP($A61,'Import OffPeak'!$A$3:IB$99,231,FALSE)-VLOOKUP($A61,'Import OffPeak change'!$A$106:IB$202,231,FALSE)))</f>
        <v>0</v>
      </c>
      <c r="HX61" s="6">
        <f>IF(ISERROR(VLOOKUP($A61,'Import OffPeak'!$A$3:IC$99,232,FALSE)-VLOOKUP($A61,'Import OffPeak change'!$A$106:IC$202,232,FALSE)),0,(VLOOKUP($A61,'Import OffPeak'!$A$3:IC$99,232,FALSE)-VLOOKUP($A61,'Import OffPeak change'!$A$106:IC$202,232,FALSE)))</f>
        <v>0</v>
      </c>
      <c r="HY61" s="6">
        <f>IF(ISERROR(VLOOKUP($A61,'Import OffPeak'!$A$3:ID$99,233,FALSE)-VLOOKUP($A61,'Import OffPeak change'!$A$106:ID$202,233,FALSE)),0,(VLOOKUP($A61,'Import OffPeak'!$A$3:ID$99,233,FALSE)-VLOOKUP($A61,'Import OffPeak change'!$A$106:ID$202,233,FALSE)))</f>
        <v>0</v>
      </c>
      <c r="HZ61" s="6">
        <f>IF(ISERROR(VLOOKUP($A61,'Import OffPeak'!$A$3:IE$99,234,FALSE)-VLOOKUP($A61,'Import OffPeak change'!$A$106:IE$202,234,FALSE)),0,(VLOOKUP($A61,'Import OffPeak'!$A$3:IE$99,234,FALSE)-VLOOKUP($A61,'Import OffPeak change'!$A$106:IE$202,234,FALSE)))</f>
        <v>0</v>
      </c>
      <c r="IA61" s="6">
        <f>IF(ISERROR(VLOOKUP($A61,'Import OffPeak'!$A$3:IF$99,235,FALSE)-VLOOKUP($A61,'Import OffPeak change'!$A$106:IF$202,235,FALSE)),0,(VLOOKUP($A61,'Import OffPeak'!$A$3:IF$99,235,FALSE)-VLOOKUP($A61,'Import OffPeak change'!$A$106:IF$202,235,FALSE)))</f>
        <v>0</v>
      </c>
      <c r="IB61" s="6">
        <f>IF(ISERROR(VLOOKUP($A61,'Import OffPeak'!$A$3:IG$99,236,FALSE)-VLOOKUP($A61,'Import OffPeak change'!$A$106:IG$202,236,FALSE)),0,(VLOOKUP($A61,'Import OffPeak'!$A$3:IG$99,236,FALSE)-VLOOKUP($A61,'Import OffPeak change'!$A$106:IG$202,236,FALSE)))</f>
        <v>0</v>
      </c>
      <c r="IC61" s="6">
        <f>IF(ISERROR(VLOOKUP($A61,'Import OffPeak'!$A$3:IH$99,237,FALSE)-VLOOKUP($A61,'Import OffPeak change'!$A$106:IH$202,237,FALSE)),0,(VLOOKUP($A61,'Import OffPeak'!$A$3:IH$99,237,FALSE)-VLOOKUP($A61,'Import OffPeak change'!$A$106:IH$202,237,FALSE)))</f>
        <v>0</v>
      </c>
      <c r="ID61" s="6">
        <f>IF(ISERROR(VLOOKUP($A61,'Import OffPeak'!$A$3:II$99,238,FALSE)-VLOOKUP($A61,'Import OffPeak change'!$A$106:II$202,238,FALSE)),0,(VLOOKUP($A61,'Import OffPeak'!$A$3:II$99,238,FALSE)-VLOOKUP($A61,'Import OffPeak change'!$A$106:II$202,238,FALSE)))</f>
        <v>0</v>
      </c>
      <c r="IE61" s="6">
        <f>IF(ISERROR(VLOOKUP($A61,'Import OffPeak'!$A$3:IJ$99,239,FALSE)-VLOOKUP($A61,'Import OffPeak change'!$A$106:IJ$202,239,FALSE)),0,(VLOOKUP($A61,'Import OffPeak'!$A$3:IJ$99,239,FALSE)-VLOOKUP($A61,'Import OffPeak change'!$A$106:IJ$202,239,FALSE)))</f>
        <v>0</v>
      </c>
    </row>
    <row r="62" spans="1:239">
      <c r="A62" s="168" t="str">
        <f>IF('Import OffPeak'!A59=0,"",'Import OffPeak'!A59)</f>
        <v/>
      </c>
      <c r="B62" s="6"/>
      <c r="C62" s="6"/>
      <c r="D62" s="6"/>
      <c r="E62" s="6"/>
      <c r="F62" s="6"/>
      <c r="G62" s="6">
        <f>IF(ISERROR(VLOOKUP($A62,'Import OffPeak'!$A$3:L$99,7,FALSE)-VLOOKUP($A62,'Import OffPeak change'!$A$106:L$202,7,FALSE)),0,(VLOOKUP($A62,'Import OffPeak'!$A$3:L$99,7,FALSE)-VLOOKUP($A62,'Import OffPeak change'!$A$106:L$202,7,FALSE)))</f>
        <v>0</v>
      </c>
      <c r="H62" s="6">
        <f>IF(ISERROR(VLOOKUP($A62,'Import OffPeak'!$A$3:M$99,8,FALSE)-VLOOKUP($A62,'Import OffPeak change'!$A$106:M$202,8,FALSE)),0,(VLOOKUP($A62,'Import OffPeak'!$A$3:M$99,8,FALSE)-VLOOKUP($A62,'Import OffPeak change'!$A$106:M$202,8,FALSE)))</f>
        <v>0</v>
      </c>
      <c r="I62" s="6">
        <f>IF(ISERROR(VLOOKUP($A62,'Import OffPeak'!$A$3:N$99,9,FALSE)-VLOOKUP($A62,'Import OffPeak change'!$A$106:N$202,9,FALSE)),0,(VLOOKUP($A62,'Import OffPeak'!$A$3:N$99,9,FALSE)-VLOOKUP($A62,'Import OffPeak change'!$A$106:N$202,9,FALSE)))</f>
        <v>0</v>
      </c>
      <c r="J62" s="6">
        <f>IF(ISERROR(VLOOKUP($A62,'Import OffPeak'!$A$3:O$99,10,FALSE)-VLOOKUP($A62,'Import OffPeak change'!$A$106:O$202,10,FALSE)),0,(VLOOKUP($A62,'Import OffPeak'!$A$3:O$99,10,FALSE)-VLOOKUP($A62,'Import OffPeak change'!$A$106:O$202,10,FALSE)))</f>
        <v>0</v>
      </c>
      <c r="K62" s="6">
        <f>IF(ISERROR(VLOOKUP($A62,'Import OffPeak'!$A$3:P$99,11,FALSE)-VLOOKUP($A62,'Import OffPeak change'!$A$106:P$202,11,FALSE)),0,(VLOOKUP($A62,'Import OffPeak'!$A$3:P$99,11,FALSE)-VLOOKUP($A62,'Import OffPeak change'!$A$106:P$202,11,FALSE)))</f>
        <v>0</v>
      </c>
      <c r="L62" s="6">
        <f>IF(ISERROR(VLOOKUP($A62,'Import OffPeak'!$A$3:Q$99,12,FALSE)-VLOOKUP($A62,'Import OffPeak change'!$A$106:Q$202,12,FALSE)),0,(VLOOKUP($A62,'Import OffPeak'!$A$3:Q$99,12,FALSE)-VLOOKUP($A62,'Import OffPeak change'!$A$106:Q$202,12,FALSE)))</f>
        <v>0</v>
      </c>
      <c r="M62" s="6">
        <f>IF(ISERROR(VLOOKUP($A62,'Import OffPeak'!$A$3:R$99,13,FALSE)-VLOOKUP($A62,'Import OffPeak change'!$A$106:R$202,13,FALSE)),0,(VLOOKUP($A62,'Import OffPeak'!$A$3:R$99,13,FALSE)-VLOOKUP($A62,'Import OffPeak change'!$A$106:R$202,13,FALSE)))</f>
        <v>0</v>
      </c>
      <c r="N62" s="6">
        <f>IF(ISERROR(VLOOKUP($A62,'Import OffPeak'!$A$3:S$99,14,FALSE)-VLOOKUP($A62,'Import OffPeak change'!$A$106:S$202,14,FALSE)),0,(VLOOKUP($A62,'Import OffPeak'!$A$3:S$99,14,FALSE)-VLOOKUP($A62,'Import OffPeak change'!$A$106:S$202,14,FALSE)))</f>
        <v>0</v>
      </c>
      <c r="O62" s="6">
        <f>IF(ISERROR(VLOOKUP($A62,'Import OffPeak'!$A$3:T$99,15,FALSE)-VLOOKUP($A62,'Import OffPeak change'!$A$106:T$202,15,FALSE)),0,(VLOOKUP($A62,'Import OffPeak'!$A$3:T$99,15,FALSE)-VLOOKUP($A62,'Import OffPeak change'!$A$106:T$202,15,FALSE)))</f>
        <v>0</v>
      </c>
      <c r="P62" s="6">
        <f>IF(ISERROR(VLOOKUP($A62,'Import OffPeak'!$A$3:U$99,16,FALSE)-VLOOKUP($A62,'Import OffPeak change'!$A$106:U$202,16,FALSE)),0,(VLOOKUP($A62,'Import OffPeak'!$A$3:U$99,16,FALSE)-VLOOKUP($A62,'Import OffPeak change'!$A$106:U$202,16,FALSE)))</f>
        <v>0</v>
      </c>
      <c r="Q62" s="6">
        <f>IF(ISERROR(VLOOKUP($A62,'Import OffPeak'!$A$3:V$99,17,FALSE)-VLOOKUP($A62,'Import OffPeak change'!$A$106:V$202,17,FALSE)),0,(VLOOKUP($A62,'Import OffPeak'!$A$3:V$99,17,FALSE)-VLOOKUP($A62,'Import OffPeak change'!$A$106:V$202,17,FALSE)))</f>
        <v>0</v>
      </c>
      <c r="R62" s="6">
        <f>IF(ISERROR(VLOOKUP($A62,'Import OffPeak'!$A$3:W$99,18,FALSE)-VLOOKUP($A62,'Import OffPeak change'!$A$106:W$202,18,FALSE)),0,(VLOOKUP($A62,'Import OffPeak'!$A$3:W$99,18,FALSE)-VLOOKUP($A62,'Import OffPeak change'!$A$106:W$202,18,FALSE)))</f>
        <v>0</v>
      </c>
      <c r="S62" s="6">
        <f>IF(ISERROR(VLOOKUP($A62,'Import OffPeak'!$A$3:X$99,19,FALSE)-VLOOKUP($A62,'Import OffPeak change'!$A$106:X$202,19,FALSE)),0,(VLOOKUP($A62,'Import OffPeak'!$A$3:X$99,19,FALSE)-VLOOKUP($A62,'Import OffPeak change'!$A$106:X$202,19,FALSE)))</f>
        <v>0</v>
      </c>
      <c r="T62" s="6">
        <f>IF(ISERROR(VLOOKUP($A62,'Import OffPeak'!$A$3:Y$99,20,FALSE)-VLOOKUP($A62,'Import OffPeak change'!$A$106:Y$202,20,FALSE)),0,(VLOOKUP($A62,'Import OffPeak'!$A$3:Y$99,20,FALSE)-VLOOKUP($A62,'Import OffPeak change'!$A$106:Y$202,20,FALSE)))</f>
        <v>0</v>
      </c>
      <c r="U62" s="6">
        <f>IF(ISERROR(VLOOKUP($A62,'Import OffPeak'!$A$3:Z$99,21,FALSE)-VLOOKUP($A62,'Import OffPeak change'!$A$106:Z$202,21,FALSE)),0,(VLOOKUP($A62,'Import OffPeak'!$A$3:Z$99,21,FALSE)-VLOOKUP($A62,'Import OffPeak change'!$A$106:Z$202,21,FALSE)))</f>
        <v>0</v>
      </c>
      <c r="V62" s="6">
        <f>IF(ISERROR(VLOOKUP($A62,'Import OffPeak'!$A$3:AA$99,22,FALSE)-VLOOKUP($A62,'Import OffPeak change'!$A$106:AA$202,22,FALSE)),0,(VLOOKUP($A62,'Import OffPeak'!$A$3:AA$99,22,FALSE)-VLOOKUP($A62,'Import OffPeak change'!$A$106:AA$202,22,FALSE)))</f>
        <v>0</v>
      </c>
      <c r="W62" s="6">
        <f>IF(ISERROR(VLOOKUP($A62,'Import OffPeak'!$A$3:AB$99,23,FALSE)-VLOOKUP($A62,'Import OffPeak change'!$A$106:AB$202,23,FALSE)),0,(VLOOKUP($A62,'Import OffPeak'!$A$3:AB$99,23,FALSE)-VLOOKUP($A62,'Import OffPeak change'!$A$106:AB$202,23,FALSE)))</f>
        <v>0</v>
      </c>
      <c r="X62" s="6">
        <f>IF(ISERROR(VLOOKUP($A62,'Import OffPeak'!$A$3:AC$99,24,FALSE)-VLOOKUP($A62,'Import OffPeak change'!$A$106:AC$202,24,FALSE)),0,(VLOOKUP($A62,'Import OffPeak'!$A$3:AC$99,24,FALSE)-VLOOKUP($A62,'Import OffPeak change'!$A$106:AC$202,24,FALSE)))</f>
        <v>0</v>
      </c>
      <c r="Y62" s="6">
        <f>IF(ISERROR(VLOOKUP($A62,'Import OffPeak'!$A$3:AD$99,25,FALSE)-VLOOKUP($A62,'Import OffPeak change'!$A$106:AD$202,25,FALSE)),0,(VLOOKUP($A62,'Import OffPeak'!$A$3:AD$99,25,FALSE)-VLOOKUP($A62,'Import OffPeak change'!$A$106:AD$202,25,FALSE)))</f>
        <v>0</v>
      </c>
      <c r="Z62" s="6">
        <f>IF(ISERROR(VLOOKUP($A62,'Import OffPeak'!$A$3:AE$99,26,FALSE)-VLOOKUP($A62,'Import OffPeak change'!$A$106:AE$202,26,FALSE)),0,(VLOOKUP($A62,'Import OffPeak'!$A$3:AE$99,26,FALSE)-VLOOKUP($A62,'Import OffPeak change'!$A$106:AE$202,26,FALSE)))</f>
        <v>0</v>
      </c>
      <c r="AA62" s="6">
        <f>IF(ISERROR(VLOOKUP($A62,'Import OffPeak'!$A$3:AF$99,27,FALSE)-VLOOKUP($A62,'Import OffPeak change'!$A$106:AF$202,27,FALSE)),0,(VLOOKUP($A62,'Import OffPeak'!$A$3:AF$99,27,FALSE)-VLOOKUP($A62,'Import OffPeak change'!$A$106:AF$202,27,FALSE)))</f>
        <v>0</v>
      </c>
      <c r="AB62" s="6">
        <f>IF(ISERROR(VLOOKUP($A62,'Import OffPeak'!$A$3:AG$99,28,FALSE)-VLOOKUP($A62,'Import OffPeak change'!$A$106:AG$202,28,FALSE)),0,(VLOOKUP($A62,'Import OffPeak'!$A$3:AG$99,28,FALSE)-VLOOKUP($A62,'Import OffPeak change'!$A$106:AG$202,28,FALSE)))</f>
        <v>0</v>
      </c>
      <c r="AC62" s="6">
        <f>IF(ISERROR(VLOOKUP($A62,'Import OffPeak'!$A$3:AH$99,29,FALSE)-VLOOKUP($A62,'Import OffPeak change'!$A$106:AH$202,29,FALSE)),0,(VLOOKUP($A62,'Import OffPeak'!$A$3:AH$99,29,FALSE)-VLOOKUP($A62,'Import OffPeak change'!$A$106:AH$202,29,FALSE)))</f>
        <v>0</v>
      </c>
      <c r="AD62" s="6">
        <f>IF(ISERROR(VLOOKUP($A62,'Import OffPeak'!$A$3:AI$99,30,FALSE)-VLOOKUP($A62,'Import OffPeak change'!$A$106:AI$202,30,FALSE)),0,(VLOOKUP($A62,'Import OffPeak'!$A$3:AI$99,30,FALSE)-VLOOKUP($A62,'Import OffPeak change'!$A$106:AI$202,30,FALSE)))</f>
        <v>0</v>
      </c>
      <c r="AE62" s="6">
        <f>IF(ISERROR(VLOOKUP($A62,'Import OffPeak'!$A$3:AJ$99,31,FALSE)-VLOOKUP($A62,'Import OffPeak change'!$A$106:AJ$202,31,FALSE)),0,(VLOOKUP($A62,'Import OffPeak'!$A$3:AJ$99,31,FALSE)-VLOOKUP($A62,'Import OffPeak change'!$A$106:AJ$202,31,FALSE)))</f>
        <v>0</v>
      </c>
      <c r="AF62" s="6">
        <f>IF(ISERROR(VLOOKUP($A62,'Import OffPeak'!$A$3:AK$99,32,FALSE)-VLOOKUP($A62,'Import OffPeak change'!$A$106:AK$202,32,FALSE)),0,(VLOOKUP($A62,'Import OffPeak'!$A$3:AK$99,32,FALSE)-VLOOKUP($A62,'Import OffPeak change'!$A$106:AK$202,32,FALSE)))</f>
        <v>0</v>
      </c>
      <c r="AG62" s="6">
        <f>IF(ISERROR(VLOOKUP($A62,'Import OffPeak'!$A$3:AL$99,33,FALSE)-VLOOKUP($A62,'Import OffPeak change'!$A$106:AL$202,33,FALSE)),0,(VLOOKUP($A62,'Import OffPeak'!$A$3:AL$99,33,FALSE)-VLOOKUP($A62,'Import OffPeak change'!$A$106:AL$202,33,FALSE)))</f>
        <v>0</v>
      </c>
      <c r="AH62" s="6">
        <f>IF(ISERROR(VLOOKUP($A62,'Import OffPeak'!$A$3:AM$99,34,FALSE)-VLOOKUP($A62,'Import OffPeak change'!$A$106:AM$202,34,FALSE)),0,(VLOOKUP($A62,'Import OffPeak'!$A$3:AM$99,34,FALSE)-VLOOKUP($A62,'Import OffPeak change'!$A$106:AM$202,34,FALSE)))</f>
        <v>0</v>
      </c>
      <c r="AI62" s="6">
        <f>IF(ISERROR(VLOOKUP($A62,'Import OffPeak'!$A$3:AN$99,35,FALSE)-VLOOKUP($A62,'Import OffPeak change'!$A$106:AN$202,35,FALSE)),0,(VLOOKUP($A62,'Import OffPeak'!$A$3:AN$99,35,FALSE)-VLOOKUP($A62,'Import OffPeak change'!$A$106:AN$202,35,FALSE)))</f>
        <v>0</v>
      </c>
      <c r="AJ62" s="6">
        <f>IF(ISERROR(VLOOKUP($A62,'Import OffPeak'!$A$3:AO$99,36,FALSE)-VLOOKUP($A62,'Import OffPeak change'!$A$106:AO$202,36,FALSE)),0,(VLOOKUP($A62,'Import OffPeak'!$A$3:AO$99,36,FALSE)-VLOOKUP($A62,'Import OffPeak change'!$A$106:AO$202,36,FALSE)))</f>
        <v>0</v>
      </c>
      <c r="AK62" s="6">
        <f>IF(ISERROR(VLOOKUP($A62,'Import OffPeak'!$A$3:AP$99,37,FALSE)-VLOOKUP($A62,'Import OffPeak change'!$A$106:AP$202,37,FALSE)),0,(VLOOKUP($A62,'Import OffPeak'!$A$3:AP$99,37,FALSE)-VLOOKUP($A62,'Import OffPeak change'!$A$106:AP$202,37,FALSE)))</f>
        <v>0</v>
      </c>
      <c r="AL62" s="6">
        <f>IF(ISERROR(VLOOKUP($A62,'Import OffPeak'!$A$3:AQ$99,38,FALSE)-VLOOKUP($A62,'Import OffPeak change'!$A$106:AQ$202,38,FALSE)),0,(VLOOKUP($A62,'Import OffPeak'!$A$3:AQ$99,38,FALSE)-VLOOKUP($A62,'Import OffPeak change'!$A$106:AQ$202,38,FALSE)))</f>
        <v>0</v>
      </c>
      <c r="AM62" s="6">
        <f>IF(ISERROR(VLOOKUP($A62,'Import OffPeak'!$A$3:AR$99,39,FALSE)-VLOOKUP($A62,'Import OffPeak change'!$A$106:AR$202,39,FALSE)),0,(VLOOKUP($A62,'Import OffPeak'!$A$3:AR$99,39,FALSE)-VLOOKUP($A62,'Import OffPeak change'!$A$106:AR$202,39,FALSE)))</f>
        <v>0</v>
      </c>
      <c r="AN62" s="6">
        <f>IF(ISERROR(VLOOKUP($A62,'Import OffPeak'!$A$3:AS$99,40,FALSE)-VLOOKUP($A62,'Import OffPeak change'!$A$106:AS$202,40,FALSE)),0,(VLOOKUP($A62,'Import OffPeak'!$A$3:AS$99,40,FALSE)-VLOOKUP($A62,'Import OffPeak change'!$A$106:AS$202,40,FALSE)))</f>
        <v>0</v>
      </c>
      <c r="AO62" s="6">
        <f>IF(ISERROR(VLOOKUP($A62,'Import OffPeak'!$A$3:AT$99,41,FALSE)-VLOOKUP($A62,'Import OffPeak change'!$A$106:AT$202,41,FALSE)),0,(VLOOKUP($A62,'Import OffPeak'!$A$3:AT$99,41,FALSE)-VLOOKUP($A62,'Import OffPeak change'!$A$106:AT$202,41,FALSE)))</f>
        <v>0</v>
      </c>
      <c r="AP62" s="6">
        <f>IF(ISERROR(VLOOKUP($A62,'Import OffPeak'!$A$3:AU$99,42,FALSE)-VLOOKUP($A62,'Import OffPeak change'!$A$106:AU$202,42,FALSE)),0,(VLOOKUP($A62,'Import OffPeak'!$A$3:AU$99,42,FALSE)-VLOOKUP($A62,'Import OffPeak change'!$A$106:AU$202,42,FALSE)))</f>
        <v>0</v>
      </c>
      <c r="AQ62" s="6">
        <f>IF(ISERROR(VLOOKUP($A62,'Import OffPeak'!$A$3:AV$99,43,FALSE)-VLOOKUP($A62,'Import OffPeak change'!$A$106:AV$202,43,FALSE)),0,(VLOOKUP($A62,'Import OffPeak'!$A$3:AV$99,43,FALSE)-VLOOKUP($A62,'Import OffPeak change'!$A$106:AV$202,43,FALSE)))</f>
        <v>0</v>
      </c>
      <c r="AR62" s="6">
        <f>IF(ISERROR(VLOOKUP($A62,'Import OffPeak'!$A$3:AW$99,44,FALSE)-VLOOKUP($A62,'Import OffPeak change'!$A$106:AW$202,44,FALSE)),0,(VLOOKUP($A62,'Import OffPeak'!$A$3:AW$99,44,FALSE)-VLOOKUP($A62,'Import OffPeak change'!$A$106:AW$202,44,FALSE)))</f>
        <v>0</v>
      </c>
      <c r="AS62" s="6">
        <f>IF(ISERROR(VLOOKUP($A62,'Import OffPeak'!$A$3:AX$99,45,FALSE)-VLOOKUP($A62,'Import OffPeak change'!$A$106:AX$202,45,FALSE)),0,(VLOOKUP($A62,'Import OffPeak'!$A$3:AX$99,45,FALSE)-VLOOKUP($A62,'Import OffPeak change'!$A$106:AX$202,45,FALSE)))</f>
        <v>0</v>
      </c>
      <c r="AT62" s="6">
        <f>IF(ISERROR(VLOOKUP($A62,'Import OffPeak'!$A$3:AY$99,46,FALSE)-VLOOKUP($A62,'Import OffPeak change'!$A$106:AY$202,46,FALSE)),0,(VLOOKUP($A62,'Import OffPeak'!$A$3:AY$99,46,FALSE)-VLOOKUP($A62,'Import OffPeak change'!$A$106:AY$202,46,FALSE)))</f>
        <v>0</v>
      </c>
      <c r="AU62" s="6">
        <f>IF(ISERROR(VLOOKUP($A62,'Import OffPeak'!$A$3:AZ$99,47,FALSE)-VLOOKUP($A62,'Import OffPeak change'!$A$106:AZ$202,47,FALSE)),0,(VLOOKUP($A62,'Import OffPeak'!$A$3:AZ$99,47,FALSE)-VLOOKUP($A62,'Import OffPeak change'!$A$106:AZ$202,47,FALSE)))</f>
        <v>0</v>
      </c>
      <c r="AV62" s="6">
        <f>IF(ISERROR(VLOOKUP($A62,'Import OffPeak'!$A$3:BA$99,48,FALSE)-VLOOKUP($A62,'Import OffPeak change'!$A$106:BA$202,48,FALSE)),0,(VLOOKUP($A62,'Import OffPeak'!$A$3:BA$99,48,FALSE)-VLOOKUP($A62,'Import OffPeak change'!$A$106:BA$202,48,FALSE)))</f>
        <v>0</v>
      </c>
      <c r="AW62" s="6">
        <f>IF(ISERROR(VLOOKUP($A62,'Import OffPeak'!$A$3:BB$99,49,FALSE)-VLOOKUP($A62,'Import OffPeak change'!$A$106:BB$202,49,FALSE)),0,(VLOOKUP($A62,'Import OffPeak'!$A$3:BB$99,49,FALSE)-VLOOKUP($A62,'Import OffPeak change'!$A$106:BB$202,49,FALSE)))</f>
        <v>0</v>
      </c>
      <c r="AX62" s="6">
        <f>IF(ISERROR(VLOOKUP($A62,'Import OffPeak'!$A$3:BC$99,50,FALSE)-VLOOKUP($A62,'Import OffPeak change'!$A$106:BC$202,50,FALSE)),0,(VLOOKUP($A62,'Import OffPeak'!$A$3:BC$99,50,FALSE)-VLOOKUP($A62,'Import OffPeak change'!$A$106:BC$202,50,FALSE)))</f>
        <v>0</v>
      </c>
      <c r="AY62" s="6">
        <f>IF(ISERROR(VLOOKUP($A62,'Import OffPeak'!$A$3:BD$99,51,FALSE)-VLOOKUP($A62,'Import OffPeak change'!$A$106:BD$202,51,FALSE)),0,(VLOOKUP($A62,'Import OffPeak'!$A$3:BD$99,51,FALSE)-VLOOKUP($A62,'Import OffPeak change'!$A$106:BD$202,51,FALSE)))</f>
        <v>0</v>
      </c>
      <c r="AZ62" s="6">
        <f>IF(ISERROR(VLOOKUP($A62,'Import OffPeak'!$A$3:BE$99,52,FALSE)-VLOOKUP($A62,'Import OffPeak change'!$A$106:BE$202,52,FALSE)),0,(VLOOKUP($A62,'Import OffPeak'!$A$3:BE$99,52,FALSE)-VLOOKUP($A62,'Import OffPeak change'!$A$106:BE$202,52,FALSE)))</f>
        <v>0</v>
      </c>
      <c r="BA62" s="6">
        <f>IF(ISERROR(VLOOKUP($A62,'Import OffPeak'!$A$3:BF$99,53,FALSE)-VLOOKUP($A62,'Import OffPeak change'!$A$106:BF$202,53,FALSE)),0,(VLOOKUP($A62,'Import OffPeak'!$A$3:BF$99,53,FALSE)-VLOOKUP($A62,'Import OffPeak change'!$A$106:BF$202,53,FALSE)))</f>
        <v>0</v>
      </c>
      <c r="BB62" s="6">
        <f>IF(ISERROR(VLOOKUP($A62,'Import OffPeak'!$A$3:BG$99,54,FALSE)-VLOOKUP($A62,'Import OffPeak change'!$A$106:BG$202,54,FALSE)),0,(VLOOKUP($A62,'Import OffPeak'!$A$3:BG$99,54,FALSE)-VLOOKUP($A62,'Import OffPeak change'!$A$106:BG$202,54,FALSE)))</f>
        <v>0</v>
      </c>
      <c r="BC62" s="6">
        <f>IF(ISERROR(VLOOKUP($A62,'Import OffPeak'!$A$3:BH$99,55,FALSE)-VLOOKUP($A62,'Import OffPeak change'!$A$106:BH$202,55,FALSE)),0,(VLOOKUP($A62,'Import OffPeak'!$A$3:BH$99,55,FALSE)-VLOOKUP($A62,'Import OffPeak change'!$A$106:BH$202,55,FALSE)))</f>
        <v>0</v>
      </c>
      <c r="BD62" s="6">
        <f>IF(ISERROR(VLOOKUP($A62,'Import OffPeak'!$A$3:BI$99,56,FALSE)-VLOOKUP($A62,'Import OffPeak change'!$A$106:BI$202,56,FALSE)),0,(VLOOKUP($A62,'Import OffPeak'!$A$3:BI$99,56,FALSE)-VLOOKUP($A62,'Import OffPeak change'!$A$106:BI$202,56,FALSE)))</f>
        <v>0</v>
      </c>
      <c r="BE62" s="6">
        <f>IF(ISERROR(VLOOKUP($A62,'Import OffPeak'!$A$3:BJ$99,57,FALSE)-VLOOKUP($A62,'Import OffPeak change'!$A$106:BJ$202,57,FALSE)),0,(VLOOKUP($A62,'Import OffPeak'!$A$3:BJ$99,57,FALSE)-VLOOKUP($A62,'Import OffPeak change'!$A$106:BJ$202,57,FALSE)))</f>
        <v>0</v>
      </c>
      <c r="BF62" s="6">
        <f>IF(ISERROR(VLOOKUP($A62,'Import OffPeak'!$A$3:BK$99,58,FALSE)-VLOOKUP($A62,'Import OffPeak change'!$A$106:BK$202,58,FALSE)),0,(VLOOKUP($A62,'Import OffPeak'!$A$3:BK$99,58,FALSE)-VLOOKUP($A62,'Import OffPeak change'!$A$106:BK$202,58,FALSE)))</f>
        <v>0</v>
      </c>
      <c r="BG62" s="6">
        <f>IF(ISERROR(VLOOKUP($A62,'Import OffPeak'!$A$3:BL$99,59,FALSE)-VLOOKUP($A62,'Import OffPeak change'!$A$106:BL$202,59,FALSE)),0,(VLOOKUP($A62,'Import OffPeak'!$A$3:BL$99,59,FALSE)-VLOOKUP($A62,'Import OffPeak change'!$A$106:BL$202,59,FALSE)))</f>
        <v>0</v>
      </c>
      <c r="BH62" s="6">
        <f>IF(ISERROR(VLOOKUP($A62,'Import OffPeak'!$A$3:BM$99,60,FALSE)-VLOOKUP($A62,'Import OffPeak change'!$A$106:BM$202,60,FALSE)),0,(VLOOKUP($A62,'Import OffPeak'!$A$3:BM$99,60,FALSE)-VLOOKUP($A62,'Import OffPeak change'!$A$106:BM$202,60,FALSE)))</f>
        <v>0</v>
      </c>
      <c r="BI62" s="6">
        <f>IF(ISERROR(VLOOKUP($A62,'Import OffPeak'!$A$3:BN$99,61,FALSE)-VLOOKUP($A62,'Import OffPeak change'!$A$106:BN$202,61,FALSE)),0,(VLOOKUP($A62,'Import OffPeak'!$A$3:BN$99,61,FALSE)-VLOOKUP($A62,'Import OffPeak change'!$A$106:BN$202,61,FALSE)))</f>
        <v>0</v>
      </c>
      <c r="BJ62" s="6">
        <f>IF(ISERROR(VLOOKUP($A62,'Import OffPeak'!$A$3:BO$99,62,FALSE)-VLOOKUP($A62,'Import OffPeak change'!$A$106:BO$202,62,FALSE)),0,(VLOOKUP($A62,'Import OffPeak'!$A$3:BO$99,62,FALSE)-VLOOKUP($A62,'Import OffPeak change'!$A$106:BO$202,62,FALSE)))</f>
        <v>0</v>
      </c>
      <c r="BK62" s="6">
        <f>IF(ISERROR(VLOOKUP($A62,'Import OffPeak'!$A$3:BP$99,63,FALSE)-VLOOKUP($A62,'Import OffPeak change'!$A$106:BP$202,63,FALSE)),0,(VLOOKUP($A62,'Import OffPeak'!$A$3:BP$99,63,FALSE)-VLOOKUP($A62,'Import OffPeak change'!$A$106:BP$202,63,FALSE)))</f>
        <v>0</v>
      </c>
      <c r="BL62" s="6">
        <f>IF(ISERROR(VLOOKUP($A62,'Import OffPeak'!$A$3:BQ$99,64,FALSE)-VLOOKUP($A62,'Import OffPeak change'!$A$106:BQ$202,64,FALSE)),0,(VLOOKUP($A62,'Import OffPeak'!$A$3:BQ$99,64,FALSE)-VLOOKUP($A62,'Import OffPeak change'!$A$106:BQ$202,64,FALSE)))</f>
        <v>0</v>
      </c>
      <c r="BM62" s="6">
        <f>IF(ISERROR(VLOOKUP($A62,'Import OffPeak'!$A$3:BR$99,65,FALSE)-VLOOKUP($A62,'Import OffPeak change'!$A$106:BR$202,65,FALSE)),0,(VLOOKUP($A62,'Import OffPeak'!$A$3:BR$99,65,FALSE)-VLOOKUP($A62,'Import OffPeak change'!$A$106:BR$202,65,FALSE)))</f>
        <v>0</v>
      </c>
      <c r="BN62" s="6">
        <f>IF(ISERROR(VLOOKUP($A62,'Import OffPeak'!$A$3:BS$99,66,FALSE)-VLOOKUP($A62,'Import OffPeak change'!$A$106:BS$202,66,FALSE)),0,(VLOOKUP($A62,'Import OffPeak'!$A$3:BS$99,66,FALSE)-VLOOKUP($A62,'Import OffPeak change'!$A$106:BS$202,66,FALSE)))</f>
        <v>0</v>
      </c>
      <c r="BO62" s="6">
        <f>IF(ISERROR(VLOOKUP($A62,'Import OffPeak'!$A$3:BT$99,67,FALSE)-VLOOKUP($A62,'Import OffPeak change'!$A$106:BT$202,67,FALSE)),0,(VLOOKUP($A62,'Import OffPeak'!$A$3:BT$99,67,FALSE)-VLOOKUP($A62,'Import OffPeak change'!$A$106:BT$202,67,FALSE)))</f>
        <v>0</v>
      </c>
      <c r="BP62" s="6">
        <f>IF(ISERROR(VLOOKUP($A62,'Import OffPeak'!$A$3:BU$99,68,FALSE)-VLOOKUP($A62,'Import OffPeak change'!$A$106:BU$202,68,FALSE)),0,(VLOOKUP($A62,'Import OffPeak'!$A$3:BU$99,68,FALSE)-VLOOKUP($A62,'Import OffPeak change'!$A$106:BU$202,68,FALSE)))</f>
        <v>0</v>
      </c>
      <c r="BQ62" s="6">
        <f>IF(ISERROR(VLOOKUP($A62,'Import OffPeak'!$A$3:BV$99,69,FALSE)-VLOOKUP($A62,'Import OffPeak change'!$A$106:BV$202,69,FALSE)),0,(VLOOKUP($A62,'Import OffPeak'!$A$3:BV$99,69,FALSE)-VLOOKUP($A62,'Import OffPeak change'!$A$106:BV$202,69,FALSE)))</f>
        <v>0</v>
      </c>
      <c r="BR62" s="6">
        <f>IF(ISERROR(VLOOKUP($A62,'Import OffPeak'!$A$3:BW$99,70,FALSE)-VLOOKUP($A62,'Import OffPeak change'!$A$106:BW$202,70,FALSE)),0,(VLOOKUP($A62,'Import OffPeak'!$A$3:BW$99,70,FALSE)-VLOOKUP($A62,'Import OffPeak change'!$A$106:BW$202,70,FALSE)))</f>
        <v>0</v>
      </c>
      <c r="BS62" s="6">
        <f>IF(ISERROR(VLOOKUP($A62,'Import OffPeak'!$A$3:BX$99,71,FALSE)-VLOOKUP($A62,'Import OffPeak change'!$A$106:BX$202,71,FALSE)),0,(VLOOKUP($A62,'Import OffPeak'!$A$3:BX$99,71,FALSE)-VLOOKUP($A62,'Import OffPeak change'!$A$106:BX$202,71,FALSE)))</f>
        <v>0</v>
      </c>
      <c r="BT62" s="6">
        <f>IF(ISERROR(VLOOKUP($A62,'Import OffPeak'!$A$3:BY$99,72,FALSE)-VLOOKUP($A62,'Import OffPeak change'!$A$106:BY$202,72,FALSE)),0,(VLOOKUP($A62,'Import OffPeak'!$A$3:BY$99,72,FALSE)-VLOOKUP($A62,'Import OffPeak change'!$A$106:BY$202,72,FALSE)))</f>
        <v>0</v>
      </c>
      <c r="BU62" s="6">
        <f>IF(ISERROR(VLOOKUP($A62,'Import OffPeak'!$A$3:BZ$99,73,FALSE)-VLOOKUP($A62,'Import OffPeak change'!$A$106:BZ$202,73,FALSE)),0,(VLOOKUP($A62,'Import OffPeak'!$A$3:BZ$99,73,FALSE)-VLOOKUP($A62,'Import OffPeak change'!$A$106:BZ$202,73,FALSE)))</f>
        <v>0</v>
      </c>
      <c r="BV62" s="6">
        <f>IF(ISERROR(VLOOKUP($A62,'Import OffPeak'!$A$3:CA$99,74,FALSE)-VLOOKUP($A62,'Import OffPeak change'!$A$106:CA$202,74,FALSE)),0,(VLOOKUP($A62,'Import OffPeak'!$A$3:CA$99,74,FALSE)-VLOOKUP($A62,'Import OffPeak change'!$A$106:CA$202,74,FALSE)))</f>
        <v>0</v>
      </c>
      <c r="BW62" s="6">
        <f>IF(ISERROR(VLOOKUP($A62,'Import OffPeak'!$A$3:CB$99,75,FALSE)-VLOOKUP($A62,'Import OffPeak change'!$A$106:CB$202,75,FALSE)),0,(VLOOKUP($A62,'Import OffPeak'!$A$3:CB$99,75,FALSE)-VLOOKUP($A62,'Import OffPeak change'!$A$106:CB$202,75,FALSE)))</f>
        <v>0</v>
      </c>
      <c r="BX62" s="6">
        <f>IF(ISERROR(VLOOKUP($A62,'Import OffPeak'!$A$3:CC$99,76,FALSE)-VLOOKUP($A62,'Import OffPeak change'!$A$106:CC$202,76,FALSE)),0,(VLOOKUP($A62,'Import OffPeak'!$A$3:CC$99,76,FALSE)-VLOOKUP($A62,'Import OffPeak change'!$A$106:CC$202,76,FALSE)))</f>
        <v>0</v>
      </c>
      <c r="BY62" s="6">
        <f>IF(ISERROR(VLOOKUP($A62,'Import OffPeak'!$A$3:CD$99,77,FALSE)-VLOOKUP($A62,'Import OffPeak change'!$A$106:CD$202,77,FALSE)),0,(VLOOKUP($A62,'Import OffPeak'!$A$3:CD$99,77,FALSE)-VLOOKUP($A62,'Import OffPeak change'!$A$106:CD$202,77,FALSE)))</f>
        <v>0</v>
      </c>
      <c r="BZ62" s="6">
        <f>IF(ISERROR(VLOOKUP($A62,'Import OffPeak'!$A$3:CE$99,78,FALSE)-VLOOKUP($A62,'Import OffPeak change'!$A$106:CE$202,78,FALSE)),0,(VLOOKUP($A62,'Import OffPeak'!$A$3:CE$99,78,FALSE)-VLOOKUP($A62,'Import OffPeak change'!$A$106:CE$202,78,FALSE)))</f>
        <v>0</v>
      </c>
      <c r="CA62" s="6">
        <f>IF(ISERROR(VLOOKUP($A62,'Import OffPeak'!$A$3:CF$99,79,FALSE)-VLOOKUP($A62,'Import OffPeak change'!$A$106:CF$202,79,FALSE)),0,(VLOOKUP($A62,'Import OffPeak'!$A$3:CF$99,79,FALSE)-VLOOKUP($A62,'Import OffPeak change'!$A$106:CF$202,79,FALSE)))</f>
        <v>0</v>
      </c>
      <c r="CB62" s="6">
        <f>IF(ISERROR(VLOOKUP($A62,'Import OffPeak'!$A$3:CG$99,80,FALSE)-VLOOKUP($A62,'Import OffPeak change'!$A$106:CG$202,80,FALSE)),0,(VLOOKUP($A62,'Import OffPeak'!$A$3:CG$99,80,FALSE)-VLOOKUP($A62,'Import OffPeak change'!$A$106:CG$202,80,FALSE)))</f>
        <v>0</v>
      </c>
      <c r="CC62" s="6">
        <f>IF(ISERROR(VLOOKUP($A62,'Import OffPeak'!$A$3:CH$99,81,FALSE)-VLOOKUP($A62,'Import OffPeak change'!$A$106:CH$202,81,FALSE)),0,(VLOOKUP($A62,'Import OffPeak'!$A$3:CH$99,81,FALSE)-VLOOKUP($A62,'Import OffPeak change'!$A$106:CH$202,81,FALSE)))</f>
        <v>0</v>
      </c>
      <c r="CD62" s="6">
        <f>IF(ISERROR(VLOOKUP($A62,'Import OffPeak'!$A$3:CI$99,82,FALSE)-VLOOKUP($A62,'Import OffPeak change'!$A$106:CI$202,82,FALSE)),0,(VLOOKUP($A62,'Import OffPeak'!$A$3:CI$99,82,FALSE)-VLOOKUP($A62,'Import OffPeak change'!$A$106:CI$202,82,FALSE)))</f>
        <v>0</v>
      </c>
      <c r="CE62" s="6">
        <f>IF(ISERROR(VLOOKUP($A62,'Import OffPeak'!$A$3:CJ$99,83,FALSE)-VLOOKUP($A62,'Import OffPeak change'!$A$106:CJ$202,83,FALSE)),0,(VLOOKUP($A62,'Import OffPeak'!$A$3:CJ$99,83,FALSE)-VLOOKUP($A62,'Import OffPeak change'!$A$106:CJ$202,83,FALSE)))</f>
        <v>0</v>
      </c>
      <c r="CF62" s="6">
        <f>IF(ISERROR(VLOOKUP($A62,'Import OffPeak'!$A$3:CK$99,84,FALSE)-VLOOKUP($A62,'Import OffPeak change'!$A$106:CK$202,84,FALSE)),0,(VLOOKUP($A62,'Import OffPeak'!$A$3:CK$99,84,FALSE)-VLOOKUP($A62,'Import OffPeak change'!$A$106:CK$202,84,FALSE)))</f>
        <v>0</v>
      </c>
      <c r="CG62" s="6">
        <f>IF(ISERROR(VLOOKUP($A62,'Import OffPeak'!$A$3:CL$99,85,FALSE)-VLOOKUP($A62,'Import OffPeak change'!$A$106:CL$202,85,FALSE)),0,(VLOOKUP($A62,'Import OffPeak'!$A$3:CL$99,85,FALSE)-VLOOKUP($A62,'Import OffPeak change'!$A$106:CL$202,85,FALSE)))</f>
        <v>0</v>
      </c>
      <c r="CH62" s="6">
        <f>IF(ISERROR(VLOOKUP($A62,'Import OffPeak'!$A$3:CM$99,86,FALSE)-VLOOKUP($A62,'Import OffPeak change'!$A$106:CM$202,86,FALSE)),0,(VLOOKUP($A62,'Import OffPeak'!$A$3:CM$99,86,FALSE)-VLOOKUP($A62,'Import OffPeak change'!$A$106:CM$202,86,FALSE)))</f>
        <v>0</v>
      </c>
      <c r="CI62" s="6">
        <f>IF(ISERROR(VLOOKUP($A62,'Import OffPeak'!$A$3:CN$99,87,FALSE)-VLOOKUP($A62,'Import OffPeak change'!$A$106:CN$202,87,FALSE)),0,(VLOOKUP($A62,'Import OffPeak'!$A$3:CN$99,87,FALSE)-VLOOKUP($A62,'Import OffPeak change'!$A$106:CN$202,87,FALSE)))</f>
        <v>0</v>
      </c>
      <c r="CJ62" s="6">
        <f>IF(ISERROR(VLOOKUP($A62,'Import OffPeak'!$A$3:CO$99,88,FALSE)-VLOOKUP($A62,'Import OffPeak change'!$A$106:CO$202,88,FALSE)),0,(VLOOKUP($A62,'Import OffPeak'!$A$3:CO$99,88,FALSE)-VLOOKUP($A62,'Import OffPeak change'!$A$106:CO$202,88,FALSE)))</f>
        <v>0</v>
      </c>
      <c r="CK62" s="6">
        <f>IF(ISERROR(VLOOKUP($A62,'Import OffPeak'!$A$3:CP$99,89,FALSE)-VLOOKUP($A62,'Import OffPeak change'!$A$106:CP$202,89,FALSE)),0,(VLOOKUP($A62,'Import OffPeak'!$A$3:CP$99,89,FALSE)-VLOOKUP($A62,'Import OffPeak change'!$A$106:CP$202,89,FALSE)))</f>
        <v>0</v>
      </c>
      <c r="CL62" s="6">
        <f>IF(ISERROR(VLOOKUP($A62,'Import OffPeak'!$A$3:CQ$99,90,FALSE)-VLOOKUP($A62,'Import OffPeak change'!$A$106:CQ$202,90,FALSE)),0,(VLOOKUP($A62,'Import OffPeak'!$A$3:CQ$99,90,FALSE)-VLOOKUP($A62,'Import OffPeak change'!$A$106:CQ$202,90,FALSE)))</f>
        <v>0</v>
      </c>
      <c r="CM62" s="6">
        <f>IF(ISERROR(VLOOKUP($A62,'Import OffPeak'!$A$3:CR$99,91,FALSE)-VLOOKUP($A62,'Import OffPeak change'!$A$106:CR$202,91,FALSE)),0,(VLOOKUP($A62,'Import OffPeak'!$A$3:CR$99,91,FALSE)-VLOOKUP($A62,'Import OffPeak change'!$A$106:CR$202,91,FALSE)))</f>
        <v>0</v>
      </c>
      <c r="CN62" s="6">
        <f>IF(ISERROR(VLOOKUP($A62,'Import OffPeak'!$A$3:CS$99,92,FALSE)-VLOOKUP($A62,'Import OffPeak change'!$A$106:CS$202,92,FALSE)),0,(VLOOKUP($A62,'Import OffPeak'!$A$3:CS$99,92,FALSE)-VLOOKUP($A62,'Import OffPeak change'!$A$106:CS$202,92,FALSE)))</f>
        <v>0</v>
      </c>
      <c r="CO62" s="6">
        <f>IF(ISERROR(VLOOKUP($A62,'Import OffPeak'!$A$3:CT$99,93,FALSE)-VLOOKUP($A62,'Import OffPeak change'!$A$106:CT$202,93,FALSE)),0,(VLOOKUP($A62,'Import OffPeak'!$A$3:CT$99,93,FALSE)-VLOOKUP($A62,'Import OffPeak change'!$A$106:CT$202,93,FALSE)))</f>
        <v>0</v>
      </c>
      <c r="CP62" s="6">
        <f>IF(ISERROR(VLOOKUP($A62,'Import OffPeak'!$A$3:CU$99,94,FALSE)-VLOOKUP($A62,'Import OffPeak change'!$A$106:CU$202,94,FALSE)),0,(VLOOKUP($A62,'Import OffPeak'!$A$3:CU$99,94,FALSE)-VLOOKUP($A62,'Import OffPeak change'!$A$106:CU$202,94,FALSE)))</f>
        <v>0</v>
      </c>
      <c r="CQ62" s="6">
        <f>IF(ISERROR(VLOOKUP($A62,'Import OffPeak'!$A$3:CV$99,95,FALSE)-VLOOKUP($A62,'Import OffPeak change'!$A$106:CV$202,95,FALSE)),0,(VLOOKUP($A62,'Import OffPeak'!$A$3:CV$99,95,FALSE)-VLOOKUP($A62,'Import OffPeak change'!$A$106:CV$202,95,FALSE)))</f>
        <v>0</v>
      </c>
      <c r="CR62" s="6">
        <f>IF(ISERROR(VLOOKUP($A62,'Import OffPeak'!$A$3:CW$99,96,FALSE)-VLOOKUP($A62,'Import OffPeak change'!$A$106:CW$202,96,FALSE)),0,(VLOOKUP($A62,'Import OffPeak'!$A$3:CW$99,96,FALSE)-VLOOKUP($A62,'Import OffPeak change'!$A$106:CW$202,96,FALSE)))</f>
        <v>0</v>
      </c>
      <c r="CS62" s="6">
        <f>IF(ISERROR(VLOOKUP($A62,'Import OffPeak'!$A$3:CX$99,97,FALSE)-VLOOKUP($A62,'Import OffPeak change'!$A$106:CX$202,97,FALSE)),0,(VLOOKUP($A62,'Import OffPeak'!$A$3:CX$99,97,FALSE)-VLOOKUP($A62,'Import OffPeak change'!$A$106:CX$202,97,FALSE)))</f>
        <v>0</v>
      </c>
      <c r="CT62" s="6">
        <f>IF(ISERROR(VLOOKUP($A62,'Import OffPeak'!$A$3:CY$99,98,FALSE)-VLOOKUP($A62,'Import OffPeak change'!$A$106:CY$202,98,FALSE)),0,(VLOOKUP($A62,'Import OffPeak'!$A$3:CY$99,98,FALSE)-VLOOKUP($A62,'Import OffPeak change'!$A$106:CY$202,98,FALSE)))</f>
        <v>0</v>
      </c>
      <c r="CU62" s="6">
        <f>IF(ISERROR(VLOOKUP($A62,'Import OffPeak'!$A$3:CZ$99,99,FALSE)-VLOOKUP($A62,'Import OffPeak change'!$A$106:CZ$202,99,FALSE)),0,(VLOOKUP($A62,'Import OffPeak'!$A$3:CZ$99,99,FALSE)-VLOOKUP($A62,'Import OffPeak change'!$A$106:CZ$202,99,FALSE)))</f>
        <v>0</v>
      </c>
      <c r="CV62" s="6">
        <f>IF(ISERROR(VLOOKUP($A62,'Import OffPeak'!$A$3:DA$99,100,FALSE)-VLOOKUP($A62,'Import OffPeak change'!$A$106:DA$202,100,FALSE)),0,(VLOOKUP($A62,'Import OffPeak'!$A$3:DA$99,100,FALSE)-VLOOKUP($A62,'Import OffPeak change'!$A$106:DA$202,100,FALSE)))</f>
        <v>0</v>
      </c>
      <c r="CW62" s="6">
        <f>IF(ISERROR(VLOOKUP($A62,'Import OffPeak'!$A$3:DB$99,101,FALSE)-VLOOKUP($A62,'Import OffPeak change'!$A$106:DB$202,101,FALSE)),0,(VLOOKUP($A62,'Import OffPeak'!$A$3:DB$99,101,FALSE)-VLOOKUP($A62,'Import OffPeak change'!$A$106:DB$202,101,FALSE)))</f>
        <v>0</v>
      </c>
      <c r="CX62" s="6">
        <f>IF(ISERROR(VLOOKUP($A62,'Import OffPeak'!$A$3:DC$99,102,FALSE)-VLOOKUP($A62,'Import OffPeak change'!$A$106:DC$202,102,FALSE)),0,(VLOOKUP($A62,'Import OffPeak'!$A$3:DC$99,102,FALSE)-VLOOKUP($A62,'Import OffPeak change'!$A$106:DC$202,102,FALSE)))</f>
        <v>0</v>
      </c>
      <c r="CY62" s="6">
        <f>IF(ISERROR(VLOOKUP($A62,'Import OffPeak'!$A$3:DD$99,103,FALSE)-VLOOKUP($A62,'Import OffPeak change'!$A$106:DD$202,103,FALSE)),0,(VLOOKUP($A62,'Import OffPeak'!$A$3:DD$99,103,FALSE)-VLOOKUP($A62,'Import OffPeak change'!$A$106:DD$202,103,FALSE)))</f>
        <v>0</v>
      </c>
      <c r="CZ62" s="6">
        <f>IF(ISERROR(VLOOKUP($A62,'Import OffPeak'!$A$3:DE$99,104,FALSE)-VLOOKUP($A62,'Import OffPeak change'!$A$106:DE$202,104,FALSE)),0,(VLOOKUP($A62,'Import OffPeak'!$A$3:DE$99,104,FALSE)-VLOOKUP($A62,'Import OffPeak change'!$A$106:DE$202,104,FALSE)))</f>
        <v>0</v>
      </c>
      <c r="DA62" s="6">
        <f>IF(ISERROR(VLOOKUP($A62,'Import OffPeak'!$A$3:DF$99,105,FALSE)-VLOOKUP($A62,'Import OffPeak change'!$A$106:DF$202,105,FALSE)),0,(VLOOKUP($A62,'Import OffPeak'!$A$3:DF$99,105,FALSE)-VLOOKUP($A62,'Import OffPeak change'!$A$106:DF$202,105,FALSE)))</f>
        <v>0</v>
      </c>
      <c r="DB62" s="6">
        <f>IF(ISERROR(VLOOKUP($A62,'Import OffPeak'!$A$3:DG$99,106,FALSE)-VLOOKUP($A62,'Import OffPeak change'!$A$106:DG$202,106,FALSE)),0,(VLOOKUP($A62,'Import OffPeak'!$A$3:DG$99,106,FALSE)-VLOOKUP($A62,'Import OffPeak change'!$A$106:DG$202,106,FALSE)))</f>
        <v>0</v>
      </c>
      <c r="DC62" s="6">
        <f>IF(ISERROR(VLOOKUP($A62,'Import OffPeak'!$A$3:DH$99,107,FALSE)-VLOOKUP($A62,'Import OffPeak change'!$A$106:DH$202,107,FALSE)),0,(VLOOKUP($A62,'Import OffPeak'!$A$3:DH$99,107,FALSE)-VLOOKUP($A62,'Import OffPeak change'!$A$106:DH$202,107,FALSE)))</f>
        <v>0</v>
      </c>
      <c r="DD62" s="6">
        <f>IF(ISERROR(VLOOKUP($A62,'Import OffPeak'!$A$3:DI$99,108,FALSE)-VLOOKUP($A62,'Import OffPeak change'!$A$106:DI$202,108,FALSE)),0,(VLOOKUP($A62,'Import OffPeak'!$A$3:DI$99,108,FALSE)-VLOOKUP($A62,'Import OffPeak change'!$A$106:DI$202,108,FALSE)))</f>
        <v>0</v>
      </c>
      <c r="DE62" s="6">
        <f>IF(ISERROR(VLOOKUP($A62,'Import OffPeak'!$A$3:DJ$99,109,FALSE)-VLOOKUP($A62,'Import OffPeak change'!$A$106:DJ$202,109,FALSE)),0,(VLOOKUP($A62,'Import OffPeak'!$A$3:DJ$99,109,FALSE)-VLOOKUP($A62,'Import OffPeak change'!$A$106:DJ$202,109,FALSE)))</f>
        <v>0</v>
      </c>
      <c r="DF62" s="6">
        <f>IF(ISERROR(VLOOKUP($A62,'Import OffPeak'!$A$3:DK$99,110,FALSE)-VLOOKUP($A62,'Import OffPeak change'!$A$106:DK$202,110,FALSE)),0,(VLOOKUP($A62,'Import OffPeak'!$A$3:DK$99,110,FALSE)-VLOOKUP($A62,'Import OffPeak change'!$A$106:DK$202,110,FALSE)))</f>
        <v>0</v>
      </c>
      <c r="DG62" s="6">
        <f>IF(ISERROR(VLOOKUP($A62,'Import OffPeak'!$A$3:DL$99,111,FALSE)-VLOOKUP($A62,'Import OffPeak change'!$A$106:DL$202,111,FALSE)),0,(VLOOKUP($A62,'Import OffPeak'!$A$3:DL$99,111,FALSE)-VLOOKUP($A62,'Import OffPeak change'!$A$106:DL$202,111,FALSE)))</f>
        <v>0</v>
      </c>
      <c r="DH62" s="6">
        <f>IF(ISERROR(VLOOKUP($A62,'Import OffPeak'!$A$3:DM$99,112,FALSE)-VLOOKUP($A62,'Import OffPeak change'!$A$106:DM$202,112,FALSE)),0,(VLOOKUP($A62,'Import OffPeak'!$A$3:DM$99,112,FALSE)-VLOOKUP($A62,'Import OffPeak change'!$A$106:DM$202,112,FALSE)))</f>
        <v>0</v>
      </c>
      <c r="DI62" s="6">
        <f>IF(ISERROR(VLOOKUP($A62,'Import OffPeak'!$A$3:DN$99,113,FALSE)-VLOOKUP($A62,'Import OffPeak change'!$A$106:DN$202,113,FALSE)),0,(VLOOKUP($A62,'Import OffPeak'!$A$3:DN$99,113,FALSE)-VLOOKUP($A62,'Import OffPeak change'!$A$106:DN$202,113,FALSE)))</f>
        <v>0</v>
      </c>
      <c r="DJ62" s="6">
        <f>IF(ISERROR(VLOOKUP($A62,'Import OffPeak'!$A$3:DO$99,114,FALSE)-VLOOKUP($A62,'Import OffPeak change'!$A$106:DO$202,114,FALSE)),0,(VLOOKUP($A62,'Import OffPeak'!$A$3:DO$99,114,FALSE)-VLOOKUP($A62,'Import OffPeak change'!$A$106:DO$202,114,FALSE)))</f>
        <v>0</v>
      </c>
      <c r="DK62" s="6">
        <f>IF(ISERROR(VLOOKUP($A62,'Import OffPeak'!$A$3:DP$99,115,FALSE)-VLOOKUP($A62,'Import OffPeak change'!$A$106:DP$202,115,FALSE)),0,(VLOOKUP($A62,'Import OffPeak'!$A$3:DP$99,115,FALSE)-VLOOKUP($A62,'Import OffPeak change'!$A$106:DP$202,115,FALSE)))</f>
        <v>0</v>
      </c>
      <c r="DL62" s="6">
        <f>IF(ISERROR(VLOOKUP($A62,'Import OffPeak'!$A$3:DQ$99,116,FALSE)-VLOOKUP($A62,'Import OffPeak change'!$A$106:DQ$202,116,FALSE)),0,(VLOOKUP($A62,'Import OffPeak'!$A$3:DQ$99,116,FALSE)-VLOOKUP($A62,'Import OffPeak change'!$A$106:DQ$202,116,FALSE)))</f>
        <v>0</v>
      </c>
      <c r="DM62" s="6">
        <f>IF(ISERROR(VLOOKUP($A62,'Import OffPeak'!$A$3:DR$99,117,FALSE)-VLOOKUP($A62,'Import OffPeak change'!$A$106:DR$202,117,FALSE)),0,(VLOOKUP($A62,'Import OffPeak'!$A$3:DR$99,117,FALSE)-VLOOKUP($A62,'Import OffPeak change'!$A$106:DR$202,117,FALSE)))</f>
        <v>0</v>
      </c>
      <c r="DN62" s="6">
        <f>IF(ISERROR(VLOOKUP($A62,'Import OffPeak'!$A$3:DS$99,118,FALSE)-VLOOKUP($A62,'Import OffPeak change'!$A$106:DS$202,118,FALSE)),0,(VLOOKUP($A62,'Import OffPeak'!$A$3:DS$99,118,FALSE)-VLOOKUP($A62,'Import OffPeak change'!$A$106:DS$202,118,FALSE)))</f>
        <v>0</v>
      </c>
      <c r="DO62" s="6">
        <f>IF(ISERROR(VLOOKUP($A62,'Import OffPeak'!$A$3:DT$99,119,FALSE)-VLOOKUP($A62,'Import OffPeak change'!$A$106:DT$202,119,FALSE)),0,(VLOOKUP($A62,'Import OffPeak'!$A$3:DT$99,119,FALSE)-VLOOKUP($A62,'Import OffPeak change'!$A$106:DT$202,119,FALSE)))</f>
        <v>0</v>
      </c>
      <c r="DP62" s="6">
        <f>IF(ISERROR(VLOOKUP($A62,'Import OffPeak'!$A$3:DU$99,120,FALSE)-VLOOKUP($A62,'Import OffPeak change'!$A$106:DU$202,120,FALSE)),0,(VLOOKUP($A62,'Import OffPeak'!$A$3:DU$99,120,FALSE)-VLOOKUP($A62,'Import OffPeak change'!$A$106:DU$202,120,FALSE)))</f>
        <v>0</v>
      </c>
      <c r="DQ62" s="6">
        <f>IF(ISERROR(VLOOKUP($A62,'Import OffPeak'!$A$3:DV$99,121,FALSE)-VLOOKUP($A62,'Import OffPeak change'!$A$106:DV$202,121,FALSE)),0,(VLOOKUP($A62,'Import OffPeak'!$A$3:DV$99,121,FALSE)-VLOOKUP($A62,'Import OffPeak change'!$A$106:DV$202,121,FALSE)))</f>
        <v>0</v>
      </c>
      <c r="DR62" s="6">
        <f>IF(ISERROR(VLOOKUP($A62,'Import OffPeak'!$A$3:DW$99,122,FALSE)-VLOOKUP($A62,'Import OffPeak change'!$A$106:DW$202,122,FALSE)),0,(VLOOKUP($A62,'Import OffPeak'!$A$3:DW$99,122,FALSE)-VLOOKUP($A62,'Import OffPeak change'!$A$106:DW$202,122,FALSE)))</f>
        <v>0</v>
      </c>
      <c r="DS62" s="6">
        <f>IF(ISERROR(VLOOKUP($A62,'Import OffPeak'!$A$3:DX$99,123,FALSE)-VLOOKUP($A62,'Import OffPeak change'!$A$106:DX$202,123,FALSE)),0,(VLOOKUP($A62,'Import OffPeak'!$A$3:DX$99,123,FALSE)-VLOOKUP($A62,'Import OffPeak change'!$A$106:DX$202,123,FALSE)))</f>
        <v>0</v>
      </c>
      <c r="DT62" s="6">
        <f>IF(ISERROR(VLOOKUP($A62,'Import OffPeak'!$A$3:DY$99,124,FALSE)-VLOOKUP($A62,'Import OffPeak change'!$A$106:DY$202,124,FALSE)),0,(VLOOKUP($A62,'Import OffPeak'!$A$3:DY$99,124,FALSE)-VLOOKUP($A62,'Import OffPeak change'!$A$106:DY$202,124,FALSE)))</f>
        <v>0</v>
      </c>
      <c r="DU62" s="6">
        <f>IF(ISERROR(VLOOKUP($A62,'Import OffPeak'!$A$3:DZ$99,125,FALSE)-VLOOKUP($A62,'Import OffPeak change'!$A$106:DZ$202,125,FALSE)),0,(VLOOKUP($A62,'Import OffPeak'!$A$3:DZ$99,125,FALSE)-VLOOKUP($A62,'Import OffPeak change'!$A$106:DZ$202,125,FALSE)))</f>
        <v>0</v>
      </c>
      <c r="DV62" s="6">
        <f>IF(ISERROR(VLOOKUP($A62,'Import OffPeak'!$A$3:EA$99,126,FALSE)-VLOOKUP($A62,'Import OffPeak change'!$A$106:EA$202,126,FALSE)),0,(VLOOKUP($A62,'Import OffPeak'!$A$3:EA$99,126,FALSE)-VLOOKUP($A62,'Import OffPeak change'!$A$106:EA$202,126,FALSE)))</f>
        <v>0</v>
      </c>
      <c r="DW62" s="6">
        <f>IF(ISERROR(VLOOKUP($A62,'Import OffPeak'!$A$3:EB$99,127,FALSE)-VLOOKUP($A62,'Import OffPeak change'!$A$106:EB$202,127,FALSE)),0,(VLOOKUP($A62,'Import OffPeak'!$A$3:EB$99,127,FALSE)-VLOOKUP($A62,'Import OffPeak change'!$A$106:EB$202,127,FALSE)))</f>
        <v>0</v>
      </c>
      <c r="DX62" s="6">
        <f>IF(ISERROR(VLOOKUP($A62,'Import OffPeak'!$A$3:EC$99,128,FALSE)-VLOOKUP($A62,'Import OffPeak change'!$A$106:EC$202,128,FALSE)),0,(VLOOKUP($A62,'Import OffPeak'!$A$3:EC$99,128,FALSE)-VLOOKUP($A62,'Import OffPeak change'!$A$106:EC$202,128,FALSE)))</f>
        <v>0</v>
      </c>
      <c r="DY62" s="6">
        <f>IF(ISERROR(VLOOKUP($A62,'Import OffPeak'!$A$3:ED$99,129,FALSE)-VLOOKUP($A62,'Import OffPeak change'!$A$106:ED$202,129,FALSE)),0,(VLOOKUP($A62,'Import OffPeak'!$A$3:ED$99,129,FALSE)-VLOOKUP($A62,'Import OffPeak change'!$A$106:ED$202,129,FALSE)))</f>
        <v>0</v>
      </c>
      <c r="DZ62" s="6">
        <f>IF(ISERROR(VLOOKUP($A62,'Import OffPeak'!$A$3:EE$99,130,FALSE)-VLOOKUP($A62,'Import OffPeak change'!$A$106:EE$202,130,FALSE)),0,(VLOOKUP($A62,'Import OffPeak'!$A$3:EE$99,130,FALSE)-VLOOKUP($A62,'Import OffPeak change'!$A$106:EE$202,130,FALSE)))</f>
        <v>0</v>
      </c>
      <c r="EA62" s="6">
        <f>IF(ISERROR(VLOOKUP($A62,'Import OffPeak'!$A$3:EF$99,131,FALSE)-VLOOKUP($A62,'Import OffPeak change'!$A$106:EF$202,131,FALSE)),0,(VLOOKUP($A62,'Import OffPeak'!$A$3:EF$99,131,FALSE)-VLOOKUP($A62,'Import OffPeak change'!$A$106:EF$202,131,FALSE)))</f>
        <v>0</v>
      </c>
      <c r="EB62" s="6">
        <f>IF(ISERROR(VLOOKUP($A62,'Import OffPeak'!$A$3:EG$99,132,FALSE)-VLOOKUP($A62,'Import OffPeak change'!$A$106:EG$202,132,FALSE)),0,(VLOOKUP($A62,'Import OffPeak'!$A$3:EG$99,132,FALSE)-VLOOKUP($A62,'Import OffPeak change'!$A$106:EG$202,132,FALSE)))</f>
        <v>0</v>
      </c>
      <c r="EC62" s="6">
        <f>IF(ISERROR(VLOOKUP($A62,'Import OffPeak'!$A$3:EH$99,133,FALSE)-VLOOKUP($A62,'Import OffPeak change'!$A$106:EH$202,133,FALSE)),0,(VLOOKUP($A62,'Import OffPeak'!$A$3:EH$99,133,FALSE)-VLOOKUP($A62,'Import OffPeak change'!$A$106:EH$202,133,FALSE)))</f>
        <v>0</v>
      </c>
      <c r="ED62" s="6">
        <f>IF(ISERROR(VLOOKUP($A62,'Import OffPeak'!$A$3:EI$99,134,FALSE)-VLOOKUP($A62,'Import OffPeak change'!$A$106:EI$202,134,FALSE)),0,(VLOOKUP($A62,'Import OffPeak'!$A$3:EI$99,134,FALSE)-VLOOKUP($A62,'Import OffPeak change'!$A$106:EI$202,134,FALSE)))</f>
        <v>0</v>
      </c>
      <c r="EE62" s="6">
        <f>IF(ISERROR(VLOOKUP($A62,'Import OffPeak'!$A$3:EJ$99,135,FALSE)-VLOOKUP($A62,'Import OffPeak change'!$A$106:EJ$202,135,FALSE)),0,(VLOOKUP($A62,'Import OffPeak'!$A$3:EJ$99,135,FALSE)-VLOOKUP($A62,'Import OffPeak change'!$A$106:EJ$202,135,FALSE)))</f>
        <v>0</v>
      </c>
      <c r="EF62" s="6">
        <f>IF(ISERROR(VLOOKUP($A62,'Import OffPeak'!$A$3:EK$99,136,FALSE)-VLOOKUP($A62,'Import OffPeak change'!$A$106:EK$202,136,FALSE)),0,(VLOOKUP($A62,'Import OffPeak'!$A$3:EK$99,136,FALSE)-VLOOKUP($A62,'Import OffPeak change'!$A$106:EK$202,136,FALSE)))</f>
        <v>0</v>
      </c>
      <c r="EG62" s="6">
        <f>IF(ISERROR(VLOOKUP($A62,'Import OffPeak'!$A$3:EL$99,137,FALSE)-VLOOKUP($A62,'Import OffPeak change'!$A$106:EL$202,137,FALSE)),0,(VLOOKUP($A62,'Import OffPeak'!$A$3:EL$99,137,FALSE)-VLOOKUP($A62,'Import OffPeak change'!$A$106:EL$202,137,FALSE)))</f>
        <v>0</v>
      </c>
      <c r="EH62" s="6">
        <f>IF(ISERROR(VLOOKUP($A62,'Import OffPeak'!$A$3:EM$99,138,FALSE)-VLOOKUP($A62,'Import OffPeak change'!$A$106:EM$202,138,FALSE)),0,(VLOOKUP($A62,'Import OffPeak'!$A$3:EM$99,138,FALSE)-VLOOKUP($A62,'Import OffPeak change'!$A$106:EM$202,138,FALSE)))</f>
        <v>0</v>
      </c>
      <c r="EI62" s="6">
        <f>IF(ISERROR(VLOOKUP($A62,'Import OffPeak'!$A$3:EN$99,139,FALSE)-VLOOKUP($A62,'Import OffPeak change'!$A$106:EN$202,139,FALSE)),0,(VLOOKUP($A62,'Import OffPeak'!$A$3:EN$99,139,FALSE)-VLOOKUP($A62,'Import OffPeak change'!$A$106:EN$202,139,FALSE)))</f>
        <v>0</v>
      </c>
      <c r="EJ62" s="6">
        <f>IF(ISERROR(VLOOKUP($A62,'Import OffPeak'!$A$3:EO$99,140,FALSE)-VLOOKUP($A62,'Import OffPeak change'!$A$106:EO$202,140,FALSE)),0,(VLOOKUP($A62,'Import OffPeak'!$A$3:EO$99,140,FALSE)-VLOOKUP($A62,'Import OffPeak change'!$A$106:EO$202,140,FALSE)))</f>
        <v>0</v>
      </c>
      <c r="EK62" s="6">
        <f>IF(ISERROR(VLOOKUP($A62,'Import OffPeak'!$A$3:EP$99,141,FALSE)-VLOOKUP($A62,'Import OffPeak change'!$A$106:EP$202,141,FALSE)),0,(VLOOKUP($A62,'Import OffPeak'!$A$3:EP$99,141,FALSE)-VLOOKUP($A62,'Import OffPeak change'!$A$106:EP$202,141,FALSE)))</f>
        <v>0</v>
      </c>
      <c r="EL62" s="6">
        <f>IF(ISERROR(VLOOKUP($A62,'Import OffPeak'!$A$3:EQ$99,142,FALSE)-VLOOKUP($A62,'Import OffPeak change'!$A$106:EQ$202,142,FALSE)),0,(VLOOKUP($A62,'Import OffPeak'!$A$3:EQ$99,142,FALSE)-VLOOKUP($A62,'Import OffPeak change'!$A$106:EQ$202,142,FALSE)))</f>
        <v>0</v>
      </c>
      <c r="EM62" s="6">
        <f>IF(ISERROR(VLOOKUP($A62,'Import OffPeak'!$A$3:ER$99,143,FALSE)-VLOOKUP($A62,'Import OffPeak change'!$A$106:ER$202,143,FALSE)),0,(VLOOKUP($A62,'Import OffPeak'!$A$3:ER$99,143,FALSE)-VLOOKUP($A62,'Import OffPeak change'!$A$106:ER$202,143,FALSE)))</f>
        <v>0</v>
      </c>
      <c r="EN62" s="6">
        <f>IF(ISERROR(VLOOKUP($A62,'Import OffPeak'!$A$3:ES$99,144,FALSE)-VLOOKUP($A62,'Import OffPeak change'!$A$106:ES$202,144,FALSE)),0,(VLOOKUP($A62,'Import OffPeak'!$A$3:ES$99,144,FALSE)-VLOOKUP($A62,'Import OffPeak change'!$A$106:ES$202,144,FALSE)))</f>
        <v>0</v>
      </c>
      <c r="EO62" s="6">
        <f>IF(ISERROR(VLOOKUP($A62,'Import OffPeak'!$A$3:ET$99,145,FALSE)-VLOOKUP($A62,'Import OffPeak change'!$A$106:ET$202,145,FALSE)),0,(VLOOKUP($A62,'Import OffPeak'!$A$3:ET$99,145,FALSE)-VLOOKUP($A62,'Import OffPeak change'!$A$106:ET$202,145,FALSE)))</f>
        <v>0</v>
      </c>
      <c r="EP62" s="6">
        <f>IF(ISERROR(VLOOKUP($A62,'Import OffPeak'!$A$3:EU$99,146,FALSE)-VLOOKUP($A62,'Import OffPeak change'!$A$106:EU$202,146,FALSE)),0,(VLOOKUP($A62,'Import OffPeak'!$A$3:EU$99,146,FALSE)-VLOOKUP($A62,'Import OffPeak change'!$A$106:EU$202,146,FALSE)))</f>
        <v>0</v>
      </c>
      <c r="EQ62" s="6">
        <f>IF(ISERROR(VLOOKUP($A62,'Import OffPeak'!$A$3:EV$99,147,FALSE)-VLOOKUP($A62,'Import OffPeak change'!$A$106:EV$202,147,FALSE)),0,(VLOOKUP($A62,'Import OffPeak'!$A$3:EV$99,147,FALSE)-VLOOKUP($A62,'Import OffPeak change'!$A$106:EV$202,147,FALSE)))</f>
        <v>0</v>
      </c>
      <c r="ER62" s="6">
        <f>IF(ISERROR(VLOOKUP($A62,'Import OffPeak'!$A$3:EW$99,148,FALSE)-VLOOKUP($A62,'Import OffPeak change'!$A$106:EW$202,148,FALSE)),0,(VLOOKUP($A62,'Import OffPeak'!$A$3:EW$99,148,FALSE)-VLOOKUP($A62,'Import OffPeak change'!$A$106:EW$202,148,FALSE)))</f>
        <v>0</v>
      </c>
      <c r="ES62" s="6">
        <f>IF(ISERROR(VLOOKUP($A62,'Import OffPeak'!$A$3:EX$99,149,FALSE)-VLOOKUP($A62,'Import OffPeak change'!$A$106:EX$202,149,FALSE)),0,(VLOOKUP($A62,'Import OffPeak'!$A$3:EX$99,149,FALSE)-VLOOKUP($A62,'Import OffPeak change'!$A$106:EX$202,149,FALSE)))</f>
        <v>0</v>
      </c>
      <c r="ET62" s="6">
        <f>IF(ISERROR(VLOOKUP($A62,'Import OffPeak'!$A$3:EY$99,150,FALSE)-VLOOKUP($A62,'Import OffPeak change'!$A$106:EY$202,150,FALSE)),0,(VLOOKUP($A62,'Import OffPeak'!$A$3:EY$99,150,FALSE)-VLOOKUP($A62,'Import OffPeak change'!$A$106:EY$202,150,FALSE)))</f>
        <v>0</v>
      </c>
      <c r="EU62" s="6">
        <f>IF(ISERROR(VLOOKUP($A62,'Import OffPeak'!$A$3:EZ$99,151,FALSE)-VLOOKUP($A62,'Import OffPeak change'!$A$106:EZ$202,151,FALSE)),0,(VLOOKUP($A62,'Import OffPeak'!$A$3:EZ$99,151,FALSE)-VLOOKUP($A62,'Import OffPeak change'!$A$106:EZ$202,151,FALSE)))</f>
        <v>0</v>
      </c>
      <c r="EV62" s="6">
        <f>IF(ISERROR(VLOOKUP($A62,'Import OffPeak'!$A$3:FA$99,152,FALSE)-VLOOKUP($A62,'Import OffPeak change'!$A$106:FA$202,152,FALSE)),0,(VLOOKUP($A62,'Import OffPeak'!$A$3:FA$99,152,FALSE)-VLOOKUP($A62,'Import OffPeak change'!$A$106:FA$202,152,FALSE)))</f>
        <v>0</v>
      </c>
      <c r="EW62" s="6">
        <f>IF(ISERROR(VLOOKUP($A62,'Import OffPeak'!$A$3:FB$99,153,FALSE)-VLOOKUP($A62,'Import OffPeak change'!$A$106:FB$202,153,FALSE)),0,(VLOOKUP($A62,'Import OffPeak'!$A$3:FB$99,153,FALSE)-VLOOKUP($A62,'Import OffPeak change'!$A$106:FB$202,153,FALSE)))</f>
        <v>0</v>
      </c>
      <c r="EX62" s="6">
        <f>IF(ISERROR(VLOOKUP($A62,'Import OffPeak'!$A$3:FC$99,154,FALSE)-VLOOKUP($A62,'Import OffPeak change'!$A$106:FC$202,154,FALSE)),0,(VLOOKUP($A62,'Import OffPeak'!$A$3:FC$99,154,FALSE)-VLOOKUP($A62,'Import OffPeak change'!$A$106:FC$202,154,FALSE)))</f>
        <v>0</v>
      </c>
      <c r="EY62" s="6">
        <f>IF(ISERROR(VLOOKUP($A62,'Import OffPeak'!$A$3:FD$99,155,FALSE)-VLOOKUP($A62,'Import OffPeak change'!$A$106:FD$202,155,FALSE)),0,(VLOOKUP($A62,'Import OffPeak'!$A$3:FD$99,155,FALSE)-VLOOKUP($A62,'Import OffPeak change'!$A$106:FD$202,155,FALSE)))</f>
        <v>0</v>
      </c>
      <c r="EZ62" s="6">
        <f>IF(ISERROR(VLOOKUP($A62,'Import OffPeak'!$A$3:FE$99,156,FALSE)-VLOOKUP($A62,'Import OffPeak change'!$A$106:FE$202,156,FALSE)),0,(VLOOKUP($A62,'Import OffPeak'!$A$3:FE$99,156,FALSE)-VLOOKUP($A62,'Import OffPeak change'!$A$106:FE$202,156,FALSE)))</f>
        <v>0</v>
      </c>
      <c r="FA62" s="6">
        <f>IF(ISERROR(VLOOKUP($A62,'Import OffPeak'!$A$3:FF$99,157,FALSE)-VLOOKUP($A62,'Import OffPeak change'!$A$106:FF$202,157,FALSE)),0,(VLOOKUP($A62,'Import OffPeak'!$A$3:FF$99,157,FALSE)-VLOOKUP($A62,'Import OffPeak change'!$A$106:FF$202,157,FALSE)))</f>
        <v>0</v>
      </c>
      <c r="FB62" s="6">
        <f>IF(ISERROR(VLOOKUP($A62,'Import OffPeak'!$A$3:FG$99,158,FALSE)-VLOOKUP($A62,'Import OffPeak change'!$A$106:FG$202,158,FALSE)),0,(VLOOKUP($A62,'Import OffPeak'!$A$3:FG$99,158,FALSE)-VLOOKUP($A62,'Import OffPeak change'!$A$106:FG$202,158,FALSE)))</f>
        <v>0</v>
      </c>
      <c r="FC62" s="6">
        <f>IF(ISERROR(VLOOKUP($A62,'Import OffPeak'!$A$3:FH$99,159,FALSE)-VLOOKUP($A62,'Import OffPeak change'!$A$106:FH$202,159,FALSE)),0,(VLOOKUP($A62,'Import OffPeak'!$A$3:FH$99,159,FALSE)-VLOOKUP($A62,'Import OffPeak change'!$A$106:FH$202,159,FALSE)))</f>
        <v>0</v>
      </c>
      <c r="FD62" s="6">
        <f>IF(ISERROR(VLOOKUP($A62,'Import OffPeak'!$A$3:FI$99,160,FALSE)-VLOOKUP($A62,'Import OffPeak change'!$A$106:FI$202,160,FALSE)),0,(VLOOKUP($A62,'Import OffPeak'!$A$3:FI$99,160,FALSE)-VLOOKUP($A62,'Import OffPeak change'!$A$106:FI$202,160,FALSE)))</f>
        <v>0</v>
      </c>
      <c r="FE62" s="6">
        <f>IF(ISERROR(VLOOKUP($A62,'Import OffPeak'!$A$3:FJ$99,161,FALSE)-VLOOKUP($A62,'Import OffPeak change'!$A$106:FJ$202,161,FALSE)),0,(VLOOKUP($A62,'Import OffPeak'!$A$3:FJ$99,161,FALSE)-VLOOKUP($A62,'Import OffPeak change'!$A$106:FJ$202,161,FALSE)))</f>
        <v>0</v>
      </c>
      <c r="FF62" s="6">
        <f>IF(ISERROR(VLOOKUP($A62,'Import OffPeak'!$A$3:FK$99,162,FALSE)-VLOOKUP($A62,'Import OffPeak change'!$A$106:FK$202,162,FALSE)),0,(VLOOKUP($A62,'Import OffPeak'!$A$3:FK$99,162,FALSE)-VLOOKUP($A62,'Import OffPeak change'!$A$106:FK$202,162,FALSE)))</f>
        <v>0</v>
      </c>
      <c r="FG62" s="6">
        <f>IF(ISERROR(VLOOKUP($A62,'Import OffPeak'!$A$3:FL$99,163,FALSE)-VLOOKUP($A62,'Import OffPeak change'!$A$106:FL$202,163,FALSE)),0,(VLOOKUP($A62,'Import OffPeak'!$A$3:FL$99,163,FALSE)-VLOOKUP($A62,'Import OffPeak change'!$A$106:FL$202,163,FALSE)))</f>
        <v>0</v>
      </c>
      <c r="FH62" s="6">
        <f>IF(ISERROR(VLOOKUP($A62,'Import OffPeak'!$A$3:FM$99,164,FALSE)-VLOOKUP($A62,'Import OffPeak change'!$A$106:FM$202,164,FALSE)),0,(VLOOKUP($A62,'Import OffPeak'!$A$3:FM$99,164,FALSE)-VLOOKUP($A62,'Import OffPeak change'!$A$106:FM$202,164,FALSE)))</f>
        <v>0</v>
      </c>
      <c r="FI62" s="6">
        <f>IF(ISERROR(VLOOKUP($A62,'Import OffPeak'!$A$3:FN$99,165,FALSE)-VLOOKUP($A62,'Import OffPeak change'!$A$106:FN$202,165,FALSE)),0,(VLOOKUP($A62,'Import OffPeak'!$A$3:FN$99,165,FALSE)-VLOOKUP($A62,'Import OffPeak change'!$A$106:FN$202,165,FALSE)))</f>
        <v>0</v>
      </c>
      <c r="FJ62" s="6">
        <f>IF(ISERROR(VLOOKUP($A62,'Import OffPeak'!$A$3:FO$99,166,FALSE)-VLOOKUP($A62,'Import OffPeak change'!$A$106:FO$202,166,FALSE)),0,(VLOOKUP($A62,'Import OffPeak'!$A$3:FO$99,166,FALSE)-VLOOKUP($A62,'Import OffPeak change'!$A$106:FO$202,166,FALSE)))</f>
        <v>0</v>
      </c>
      <c r="FK62" s="6">
        <f>IF(ISERROR(VLOOKUP($A62,'Import OffPeak'!$A$3:FP$99,167,FALSE)-VLOOKUP($A62,'Import OffPeak change'!$A$106:FP$202,167,FALSE)),0,(VLOOKUP($A62,'Import OffPeak'!$A$3:FP$99,167,FALSE)-VLOOKUP($A62,'Import OffPeak change'!$A$106:FP$202,167,FALSE)))</f>
        <v>0</v>
      </c>
      <c r="FL62" s="6">
        <f>IF(ISERROR(VLOOKUP($A62,'Import OffPeak'!$A$3:FQ$99,168,FALSE)-VLOOKUP($A62,'Import OffPeak change'!$A$106:FQ$202,168,FALSE)),0,(VLOOKUP($A62,'Import OffPeak'!$A$3:FQ$99,168,FALSE)-VLOOKUP($A62,'Import OffPeak change'!$A$106:FQ$202,168,FALSE)))</f>
        <v>0</v>
      </c>
      <c r="FM62" s="6">
        <f>IF(ISERROR(VLOOKUP($A62,'Import OffPeak'!$A$3:FR$99,169,FALSE)-VLOOKUP($A62,'Import OffPeak change'!$A$106:FR$202,169,FALSE)),0,(VLOOKUP($A62,'Import OffPeak'!$A$3:FR$99,169,FALSE)-VLOOKUP($A62,'Import OffPeak change'!$A$106:FR$202,169,FALSE)))</f>
        <v>0</v>
      </c>
      <c r="FN62" s="6">
        <f>IF(ISERROR(VLOOKUP($A62,'Import OffPeak'!$A$3:FS$99,170,FALSE)-VLOOKUP($A62,'Import OffPeak change'!$A$106:FS$202,170,FALSE)),0,(VLOOKUP($A62,'Import OffPeak'!$A$3:FS$99,170,FALSE)-VLOOKUP($A62,'Import OffPeak change'!$A$106:FS$202,170,FALSE)))</f>
        <v>0</v>
      </c>
      <c r="FO62" s="6">
        <f>IF(ISERROR(VLOOKUP($A62,'Import OffPeak'!$A$3:FT$99,171,FALSE)-VLOOKUP($A62,'Import OffPeak change'!$A$106:FT$202,171,FALSE)),0,(VLOOKUP($A62,'Import OffPeak'!$A$3:FT$99,171,FALSE)-VLOOKUP($A62,'Import OffPeak change'!$A$106:FT$202,171,FALSE)))</f>
        <v>0</v>
      </c>
      <c r="FP62" s="6">
        <f>IF(ISERROR(VLOOKUP($A62,'Import OffPeak'!$A$3:FU$99,172,FALSE)-VLOOKUP($A62,'Import OffPeak change'!$A$106:FU$202,172,FALSE)),0,(VLOOKUP($A62,'Import OffPeak'!$A$3:FU$99,172,FALSE)-VLOOKUP($A62,'Import OffPeak change'!$A$106:FU$202,172,FALSE)))</f>
        <v>0</v>
      </c>
      <c r="FQ62" s="6">
        <f>IF(ISERROR(VLOOKUP($A62,'Import OffPeak'!$A$3:FV$99,173,FALSE)-VLOOKUP($A62,'Import OffPeak change'!$A$106:FV$202,173,FALSE)),0,(VLOOKUP($A62,'Import OffPeak'!$A$3:FV$99,173,FALSE)-VLOOKUP($A62,'Import OffPeak change'!$A$106:FV$202,173,FALSE)))</f>
        <v>0</v>
      </c>
      <c r="FR62" s="6">
        <f>IF(ISERROR(VLOOKUP($A62,'Import OffPeak'!$A$3:FW$99,174,FALSE)-VLOOKUP($A62,'Import OffPeak change'!$A$106:FW$202,174,FALSE)),0,(VLOOKUP($A62,'Import OffPeak'!$A$3:FW$99,174,FALSE)-VLOOKUP($A62,'Import OffPeak change'!$A$106:FW$202,174,FALSE)))</f>
        <v>0</v>
      </c>
      <c r="FS62" s="6">
        <f>IF(ISERROR(VLOOKUP($A62,'Import OffPeak'!$A$3:FX$99,175,FALSE)-VLOOKUP($A62,'Import OffPeak change'!$A$106:FX$202,175,FALSE)),0,(VLOOKUP($A62,'Import OffPeak'!$A$3:FX$99,175,FALSE)-VLOOKUP($A62,'Import OffPeak change'!$A$106:FX$202,175,FALSE)))</f>
        <v>0</v>
      </c>
      <c r="FT62" s="6">
        <f>IF(ISERROR(VLOOKUP($A62,'Import OffPeak'!$A$3:FY$99,176,FALSE)-VLOOKUP($A62,'Import OffPeak change'!$A$106:FY$202,176,FALSE)),0,(VLOOKUP($A62,'Import OffPeak'!$A$3:FY$99,176,FALSE)-VLOOKUP($A62,'Import OffPeak change'!$A$106:FY$202,176,FALSE)))</f>
        <v>0</v>
      </c>
      <c r="FU62" s="6">
        <f>IF(ISERROR(VLOOKUP($A62,'Import OffPeak'!$A$3:FZ$99,177,FALSE)-VLOOKUP($A62,'Import OffPeak change'!$A$106:FZ$202,177,FALSE)),0,(VLOOKUP($A62,'Import OffPeak'!$A$3:FZ$99,177,FALSE)-VLOOKUP($A62,'Import OffPeak change'!$A$106:FZ$202,177,FALSE)))</f>
        <v>0</v>
      </c>
      <c r="FV62" s="6">
        <f>IF(ISERROR(VLOOKUP($A62,'Import OffPeak'!$A$3:GA$99,178,FALSE)-VLOOKUP($A62,'Import OffPeak change'!$A$106:GA$202,178,FALSE)),0,(VLOOKUP($A62,'Import OffPeak'!$A$3:GA$99,178,FALSE)-VLOOKUP($A62,'Import OffPeak change'!$A$106:GA$202,178,FALSE)))</f>
        <v>0</v>
      </c>
      <c r="FW62" s="6">
        <f>IF(ISERROR(VLOOKUP($A62,'Import OffPeak'!$A$3:GB$99,179,FALSE)-VLOOKUP($A62,'Import OffPeak change'!$A$106:GB$202,179,FALSE)),0,(VLOOKUP($A62,'Import OffPeak'!$A$3:GB$99,179,FALSE)-VLOOKUP($A62,'Import OffPeak change'!$A$106:GB$202,179,FALSE)))</f>
        <v>0</v>
      </c>
      <c r="FX62" s="6">
        <f>IF(ISERROR(VLOOKUP($A62,'Import OffPeak'!$A$3:GC$99,180,FALSE)-VLOOKUP($A62,'Import OffPeak change'!$A$106:GC$202,180,FALSE)),0,(VLOOKUP($A62,'Import OffPeak'!$A$3:GC$99,180,FALSE)-VLOOKUP($A62,'Import OffPeak change'!$A$106:GC$202,180,FALSE)))</f>
        <v>0</v>
      </c>
      <c r="FY62" s="6">
        <f>IF(ISERROR(VLOOKUP($A62,'Import OffPeak'!$A$3:GD$99,181,FALSE)-VLOOKUP($A62,'Import OffPeak change'!$A$106:GD$202,181,FALSE)),0,(VLOOKUP($A62,'Import OffPeak'!$A$3:GD$99,181,FALSE)-VLOOKUP($A62,'Import OffPeak change'!$A$106:GD$202,181,FALSE)))</f>
        <v>0</v>
      </c>
      <c r="FZ62" s="6">
        <f>IF(ISERROR(VLOOKUP($A62,'Import OffPeak'!$A$3:GE$99,182,FALSE)-VLOOKUP($A62,'Import OffPeak change'!$A$106:GE$202,182,FALSE)),0,(VLOOKUP($A62,'Import OffPeak'!$A$3:GE$99,182,FALSE)-VLOOKUP($A62,'Import OffPeak change'!$A$106:GE$202,182,FALSE)))</f>
        <v>0</v>
      </c>
      <c r="GA62" s="6">
        <f>IF(ISERROR(VLOOKUP($A62,'Import OffPeak'!$A$3:GF$99,183,FALSE)-VLOOKUP($A62,'Import OffPeak change'!$A$106:GF$202,183,FALSE)),0,(VLOOKUP($A62,'Import OffPeak'!$A$3:GF$99,183,FALSE)-VLOOKUP($A62,'Import OffPeak change'!$A$106:GF$202,183,FALSE)))</f>
        <v>0</v>
      </c>
      <c r="GB62" s="6">
        <f>IF(ISERROR(VLOOKUP($A62,'Import OffPeak'!$A$3:GG$99,184,FALSE)-VLOOKUP($A62,'Import OffPeak change'!$A$106:GG$202,184,FALSE)),0,(VLOOKUP($A62,'Import OffPeak'!$A$3:GG$99,184,FALSE)-VLOOKUP($A62,'Import OffPeak change'!$A$106:GG$202,184,FALSE)))</f>
        <v>0</v>
      </c>
      <c r="GC62" s="6">
        <f>IF(ISERROR(VLOOKUP($A62,'Import OffPeak'!$A$3:GH$99,185,FALSE)-VLOOKUP($A62,'Import OffPeak change'!$A$106:GH$202,185,FALSE)),0,(VLOOKUP($A62,'Import OffPeak'!$A$3:GH$99,185,FALSE)-VLOOKUP($A62,'Import OffPeak change'!$A$106:GH$202,185,FALSE)))</f>
        <v>0</v>
      </c>
      <c r="GD62" s="6">
        <f>IF(ISERROR(VLOOKUP($A62,'Import OffPeak'!$A$3:GI$99,186,FALSE)-VLOOKUP($A62,'Import OffPeak change'!$A$106:GI$202,186,FALSE)),0,(VLOOKUP($A62,'Import OffPeak'!$A$3:GI$99,186,FALSE)-VLOOKUP($A62,'Import OffPeak change'!$A$106:GI$202,186,FALSE)))</f>
        <v>0</v>
      </c>
      <c r="GE62" s="6">
        <f>IF(ISERROR(VLOOKUP($A62,'Import OffPeak'!$A$3:GJ$99,187,FALSE)-VLOOKUP($A62,'Import OffPeak change'!$A$106:GJ$202,187,FALSE)),0,(VLOOKUP($A62,'Import OffPeak'!$A$3:GJ$99,187,FALSE)-VLOOKUP($A62,'Import OffPeak change'!$A$106:GJ$202,187,FALSE)))</f>
        <v>0</v>
      </c>
      <c r="GF62" s="6">
        <f>IF(ISERROR(VLOOKUP($A62,'Import OffPeak'!$A$3:GK$99,188,FALSE)-VLOOKUP($A62,'Import OffPeak change'!$A$106:GK$202,188,FALSE)),0,(VLOOKUP($A62,'Import OffPeak'!$A$3:GK$99,188,FALSE)-VLOOKUP($A62,'Import OffPeak change'!$A$106:GK$202,188,FALSE)))</f>
        <v>0</v>
      </c>
      <c r="GG62" s="6">
        <f>IF(ISERROR(VLOOKUP($A62,'Import OffPeak'!$A$3:GL$99,189,FALSE)-VLOOKUP($A62,'Import OffPeak change'!$A$106:GL$202,189,FALSE)),0,(VLOOKUP($A62,'Import OffPeak'!$A$3:GL$99,189,FALSE)-VLOOKUP($A62,'Import OffPeak change'!$A$106:GL$202,189,FALSE)))</f>
        <v>0</v>
      </c>
      <c r="GH62" s="6">
        <f>IF(ISERROR(VLOOKUP($A62,'Import OffPeak'!$A$3:GM$99,190,FALSE)-VLOOKUP($A62,'Import OffPeak change'!$A$106:GM$202,190,FALSE)),0,(VLOOKUP($A62,'Import OffPeak'!$A$3:GM$99,190,FALSE)-VLOOKUP($A62,'Import OffPeak change'!$A$106:GM$202,190,FALSE)))</f>
        <v>0</v>
      </c>
      <c r="GI62" s="6">
        <f>IF(ISERROR(VLOOKUP($A62,'Import OffPeak'!$A$3:GN$99,191,FALSE)-VLOOKUP($A62,'Import OffPeak change'!$A$106:GN$202,191,FALSE)),0,(VLOOKUP($A62,'Import OffPeak'!$A$3:GN$99,191,FALSE)-VLOOKUP($A62,'Import OffPeak change'!$A$106:GN$202,191,FALSE)))</f>
        <v>0</v>
      </c>
      <c r="GJ62" s="6">
        <f>IF(ISERROR(VLOOKUP($A62,'Import OffPeak'!$A$3:GO$99,192,FALSE)-VLOOKUP($A62,'Import OffPeak change'!$A$106:GO$202,192,FALSE)),0,(VLOOKUP($A62,'Import OffPeak'!$A$3:GO$99,192,FALSE)-VLOOKUP($A62,'Import OffPeak change'!$A$106:GO$202,192,FALSE)))</f>
        <v>0</v>
      </c>
      <c r="GK62" s="6">
        <f>IF(ISERROR(VLOOKUP($A62,'Import OffPeak'!$A$3:GP$99,193,FALSE)-VLOOKUP($A62,'Import OffPeak change'!$A$106:GP$202,193,FALSE)),0,(VLOOKUP($A62,'Import OffPeak'!$A$3:GP$99,193,FALSE)-VLOOKUP($A62,'Import OffPeak change'!$A$106:GP$202,193,FALSE)))</f>
        <v>0</v>
      </c>
      <c r="GL62" s="6">
        <f>IF(ISERROR(VLOOKUP($A62,'Import OffPeak'!$A$3:GQ$99,194,FALSE)-VLOOKUP($A62,'Import OffPeak change'!$A$106:GQ$202,194,FALSE)),0,(VLOOKUP($A62,'Import OffPeak'!$A$3:GQ$99,194,FALSE)-VLOOKUP($A62,'Import OffPeak change'!$A$106:GQ$202,194,FALSE)))</f>
        <v>0</v>
      </c>
      <c r="GM62" s="6">
        <f>IF(ISERROR(VLOOKUP($A62,'Import OffPeak'!$A$3:GR$99,195,FALSE)-VLOOKUP($A62,'Import OffPeak change'!$A$106:GR$202,195,FALSE)),0,(VLOOKUP($A62,'Import OffPeak'!$A$3:GR$99,195,FALSE)-VLOOKUP($A62,'Import OffPeak change'!$A$106:GR$202,195,FALSE)))</f>
        <v>0</v>
      </c>
      <c r="GN62" s="6">
        <f>IF(ISERROR(VLOOKUP($A62,'Import OffPeak'!$A$3:GS$99,196,FALSE)-VLOOKUP($A62,'Import OffPeak change'!$A$106:GS$202,196,FALSE)),0,(VLOOKUP($A62,'Import OffPeak'!$A$3:GS$99,196,FALSE)-VLOOKUP($A62,'Import OffPeak change'!$A$106:GS$202,196,FALSE)))</f>
        <v>0</v>
      </c>
      <c r="GO62" s="6">
        <f>IF(ISERROR(VLOOKUP($A62,'Import OffPeak'!$A$3:GT$99,197,FALSE)-VLOOKUP($A62,'Import OffPeak change'!$A$106:GT$202,197,FALSE)),0,(VLOOKUP($A62,'Import OffPeak'!$A$3:GT$99,197,FALSE)-VLOOKUP($A62,'Import OffPeak change'!$A$106:GT$202,197,FALSE)))</f>
        <v>0</v>
      </c>
      <c r="GP62" s="6">
        <f>IF(ISERROR(VLOOKUP($A62,'Import OffPeak'!$A$3:GU$99,198,FALSE)-VLOOKUP($A62,'Import OffPeak change'!$A$106:GU$202,198,FALSE)),0,(VLOOKUP($A62,'Import OffPeak'!$A$3:GU$99,198,FALSE)-VLOOKUP($A62,'Import OffPeak change'!$A$106:GU$202,198,FALSE)))</f>
        <v>0</v>
      </c>
      <c r="GQ62" s="6">
        <f>IF(ISERROR(VLOOKUP($A62,'Import OffPeak'!$A$3:GV$99,199,FALSE)-VLOOKUP($A62,'Import OffPeak change'!$A$106:GV$202,199,FALSE)),0,(VLOOKUP($A62,'Import OffPeak'!$A$3:GV$99,199,FALSE)-VLOOKUP($A62,'Import OffPeak change'!$A$106:GV$202,199,FALSE)))</f>
        <v>0</v>
      </c>
      <c r="GR62" s="6">
        <f>IF(ISERROR(VLOOKUP($A62,'Import OffPeak'!$A$3:GW$99,200,FALSE)-VLOOKUP($A62,'Import OffPeak change'!$A$106:GW$202,200,FALSE)),0,(VLOOKUP($A62,'Import OffPeak'!$A$3:GW$99,200,FALSE)-VLOOKUP($A62,'Import OffPeak change'!$A$106:GW$202,200,FALSE)))</f>
        <v>0</v>
      </c>
      <c r="GS62" s="6">
        <f>IF(ISERROR(VLOOKUP($A62,'Import OffPeak'!$A$3:GX$99,201,FALSE)-VLOOKUP($A62,'Import OffPeak change'!$A$106:GX$202,201,FALSE)),0,(VLOOKUP($A62,'Import OffPeak'!$A$3:GX$99,201,FALSE)-VLOOKUP($A62,'Import OffPeak change'!$A$106:GX$202,201,FALSE)))</f>
        <v>0</v>
      </c>
      <c r="GT62" s="6">
        <f>IF(ISERROR(VLOOKUP($A62,'Import OffPeak'!$A$3:GY$99,202,FALSE)-VLOOKUP($A62,'Import OffPeak change'!$A$106:GY$202,202,FALSE)),0,(VLOOKUP($A62,'Import OffPeak'!$A$3:GY$99,202,FALSE)-VLOOKUP($A62,'Import OffPeak change'!$A$106:GY$202,202,FALSE)))</f>
        <v>0</v>
      </c>
      <c r="GU62" s="6">
        <f>IF(ISERROR(VLOOKUP($A62,'Import OffPeak'!$A$3:GZ$99,203,FALSE)-VLOOKUP($A62,'Import OffPeak change'!$A$106:GZ$202,203,FALSE)),0,(VLOOKUP($A62,'Import OffPeak'!$A$3:GZ$99,203,FALSE)-VLOOKUP($A62,'Import OffPeak change'!$A$106:GZ$202,203,FALSE)))</f>
        <v>0</v>
      </c>
      <c r="GV62" s="6">
        <f>IF(ISERROR(VLOOKUP($A62,'Import OffPeak'!$A$3:HA$99,204,FALSE)-VLOOKUP($A62,'Import OffPeak change'!$A$106:HA$202,204,FALSE)),0,(VLOOKUP($A62,'Import OffPeak'!$A$3:HA$99,204,FALSE)-VLOOKUP($A62,'Import OffPeak change'!$A$106:HA$202,204,FALSE)))</f>
        <v>0</v>
      </c>
      <c r="GW62" s="6">
        <f>IF(ISERROR(VLOOKUP($A62,'Import OffPeak'!$A$3:HB$99,205,FALSE)-VLOOKUP($A62,'Import OffPeak change'!$A$106:HB$202,205,FALSE)),0,(VLOOKUP($A62,'Import OffPeak'!$A$3:HB$99,205,FALSE)-VLOOKUP($A62,'Import OffPeak change'!$A$106:HB$202,205,FALSE)))</f>
        <v>0</v>
      </c>
      <c r="GX62" s="6">
        <f>IF(ISERROR(VLOOKUP($A62,'Import OffPeak'!$A$3:HC$99,206,FALSE)-VLOOKUP($A62,'Import OffPeak change'!$A$106:HC$202,206,FALSE)),0,(VLOOKUP($A62,'Import OffPeak'!$A$3:HC$99,206,FALSE)-VLOOKUP($A62,'Import OffPeak change'!$A$106:HC$202,206,FALSE)))</f>
        <v>0</v>
      </c>
      <c r="GY62" s="6">
        <f>IF(ISERROR(VLOOKUP($A62,'Import OffPeak'!$A$3:HD$99,207,FALSE)-VLOOKUP($A62,'Import OffPeak change'!$A$106:HD$202,207,FALSE)),0,(VLOOKUP($A62,'Import OffPeak'!$A$3:HD$99,207,FALSE)-VLOOKUP($A62,'Import OffPeak change'!$A$106:HD$202,207,FALSE)))</f>
        <v>0</v>
      </c>
      <c r="GZ62" s="6">
        <f>IF(ISERROR(VLOOKUP($A62,'Import OffPeak'!$A$3:HE$99,208,FALSE)-VLOOKUP($A62,'Import OffPeak change'!$A$106:HE$202,208,FALSE)),0,(VLOOKUP($A62,'Import OffPeak'!$A$3:HE$99,208,FALSE)-VLOOKUP($A62,'Import OffPeak change'!$A$106:HE$202,208,FALSE)))</f>
        <v>0</v>
      </c>
      <c r="HA62" s="6">
        <f>IF(ISERROR(VLOOKUP($A62,'Import OffPeak'!$A$3:HF$99,209,FALSE)-VLOOKUP($A62,'Import OffPeak change'!$A$106:HF$202,209,FALSE)),0,(VLOOKUP($A62,'Import OffPeak'!$A$3:HF$99,209,FALSE)-VLOOKUP($A62,'Import OffPeak change'!$A$106:HF$202,209,FALSE)))</f>
        <v>0</v>
      </c>
      <c r="HB62" s="6">
        <f>IF(ISERROR(VLOOKUP($A62,'Import OffPeak'!$A$3:HG$99,210,FALSE)-VLOOKUP($A62,'Import OffPeak change'!$A$106:HG$202,210,FALSE)),0,(VLOOKUP($A62,'Import OffPeak'!$A$3:HG$99,210,FALSE)-VLOOKUP($A62,'Import OffPeak change'!$A$106:HG$202,210,FALSE)))</f>
        <v>0</v>
      </c>
      <c r="HC62" s="6">
        <f>IF(ISERROR(VLOOKUP($A62,'Import OffPeak'!$A$3:HH$99,211,FALSE)-VLOOKUP($A62,'Import OffPeak change'!$A$106:HH$202,211,FALSE)),0,(VLOOKUP($A62,'Import OffPeak'!$A$3:HH$99,211,FALSE)-VLOOKUP($A62,'Import OffPeak change'!$A$106:HH$202,211,FALSE)))</f>
        <v>0</v>
      </c>
      <c r="HD62" s="6">
        <f>IF(ISERROR(VLOOKUP($A62,'Import OffPeak'!$A$3:HI$99,212,FALSE)-VLOOKUP($A62,'Import OffPeak change'!$A$106:HI$202,212,FALSE)),0,(VLOOKUP($A62,'Import OffPeak'!$A$3:HI$99,212,FALSE)-VLOOKUP($A62,'Import OffPeak change'!$A$106:HI$202,212,FALSE)))</f>
        <v>0</v>
      </c>
      <c r="HE62" s="6">
        <f>IF(ISERROR(VLOOKUP($A62,'Import OffPeak'!$A$3:HJ$99,213,FALSE)-VLOOKUP($A62,'Import OffPeak change'!$A$106:HJ$202,213,FALSE)),0,(VLOOKUP($A62,'Import OffPeak'!$A$3:HJ$99,213,FALSE)-VLOOKUP($A62,'Import OffPeak change'!$A$106:HJ$202,213,FALSE)))</f>
        <v>0</v>
      </c>
      <c r="HF62" s="6">
        <f>IF(ISERROR(VLOOKUP($A62,'Import OffPeak'!$A$3:HK$99,214,FALSE)-VLOOKUP($A62,'Import OffPeak change'!$A$106:HK$202,214,FALSE)),0,(VLOOKUP($A62,'Import OffPeak'!$A$3:HK$99,214,FALSE)-VLOOKUP($A62,'Import OffPeak change'!$A$106:HK$202,214,FALSE)))</f>
        <v>0</v>
      </c>
      <c r="HG62" s="6">
        <f>IF(ISERROR(VLOOKUP($A62,'Import OffPeak'!$A$3:HL$99,215,FALSE)-VLOOKUP($A62,'Import OffPeak change'!$A$106:HL$202,215,FALSE)),0,(VLOOKUP($A62,'Import OffPeak'!$A$3:HL$99,215,FALSE)-VLOOKUP($A62,'Import OffPeak change'!$A$106:HL$202,215,FALSE)))</f>
        <v>0</v>
      </c>
      <c r="HH62" s="6">
        <f>IF(ISERROR(VLOOKUP($A62,'Import OffPeak'!$A$3:HM$99,216,FALSE)-VLOOKUP($A62,'Import OffPeak change'!$A$106:HM$202,216,FALSE)),0,(VLOOKUP($A62,'Import OffPeak'!$A$3:HM$99,216,FALSE)-VLOOKUP($A62,'Import OffPeak change'!$A$106:HM$202,216,FALSE)))</f>
        <v>0</v>
      </c>
      <c r="HI62" s="6">
        <f>IF(ISERROR(VLOOKUP($A62,'Import OffPeak'!$A$3:HN$99,217,FALSE)-VLOOKUP($A62,'Import OffPeak change'!$A$106:HN$202,217,FALSE)),0,(VLOOKUP($A62,'Import OffPeak'!$A$3:HN$99,217,FALSE)-VLOOKUP($A62,'Import OffPeak change'!$A$106:HN$202,217,FALSE)))</f>
        <v>0</v>
      </c>
      <c r="HJ62" s="6">
        <f>IF(ISERROR(VLOOKUP($A62,'Import OffPeak'!$A$3:HO$99,218,FALSE)-VLOOKUP($A62,'Import OffPeak change'!$A$106:HO$202,218,FALSE)),0,(VLOOKUP($A62,'Import OffPeak'!$A$3:HO$99,218,FALSE)-VLOOKUP($A62,'Import OffPeak change'!$A$106:HO$202,218,FALSE)))</f>
        <v>0</v>
      </c>
      <c r="HK62" s="6">
        <f>IF(ISERROR(VLOOKUP($A62,'Import OffPeak'!$A$3:HP$99,219,FALSE)-VLOOKUP($A62,'Import OffPeak change'!$A$106:HP$202,219,FALSE)),0,(VLOOKUP($A62,'Import OffPeak'!$A$3:HP$99,219,FALSE)-VLOOKUP($A62,'Import OffPeak change'!$A$106:HP$202,219,FALSE)))</f>
        <v>0</v>
      </c>
      <c r="HL62" s="6">
        <f>IF(ISERROR(VLOOKUP($A62,'Import OffPeak'!$A$3:HQ$99,220,FALSE)-VLOOKUP($A62,'Import OffPeak change'!$A$106:HQ$202,220,FALSE)),0,(VLOOKUP($A62,'Import OffPeak'!$A$3:HQ$99,220,FALSE)-VLOOKUP($A62,'Import OffPeak change'!$A$106:HQ$202,220,FALSE)))</f>
        <v>0</v>
      </c>
      <c r="HM62" s="6">
        <f>IF(ISERROR(VLOOKUP($A62,'Import OffPeak'!$A$3:HR$99,221,FALSE)-VLOOKUP($A62,'Import OffPeak change'!$A$106:HR$202,221,FALSE)),0,(VLOOKUP($A62,'Import OffPeak'!$A$3:HR$99,221,FALSE)-VLOOKUP($A62,'Import OffPeak change'!$A$106:HR$202,221,FALSE)))</f>
        <v>0</v>
      </c>
      <c r="HN62" s="6">
        <f>IF(ISERROR(VLOOKUP($A62,'Import OffPeak'!$A$3:HS$99,222,FALSE)-VLOOKUP($A62,'Import OffPeak change'!$A$106:HS$202,222,FALSE)),0,(VLOOKUP($A62,'Import OffPeak'!$A$3:HS$99,222,FALSE)-VLOOKUP($A62,'Import OffPeak change'!$A$106:HS$202,222,FALSE)))</f>
        <v>0</v>
      </c>
      <c r="HO62" s="6">
        <f>IF(ISERROR(VLOOKUP($A62,'Import OffPeak'!$A$3:HT$99,223,FALSE)-VLOOKUP($A62,'Import OffPeak change'!$A$106:HT$202,223,FALSE)),0,(VLOOKUP($A62,'Import OffPeak'!$A$3:HT$99,223,FALSE)-VLOOKUP($A62,'Import OffPeak change'!$A$106:HT$202,223,FALSE)))</f>
        <v>0</v>
      </c>
      <c r="HP62" s="6">
        <f>IF(ISERROR(VLOOKUP($A62,'Import OffPeak'!$A$3:HU$99,224,FALSE)-VLOOKUP($A62,'Import OffPeak change'!$A$106:HU$202,224,FALSE)),0,(VLOOKUP($A62,'Import OffPeak'!$A$3:HU$99,224,FALSE)-VLOOKUP($A62,'Import OffPeak change'!$A$106:HU$202,224,FALSE)))</f>
        <v>0</v>
      </c>
      <c r="HQ62" s="6">
        <f>IF(ISERROR(VLOOKUP($A62,'Import OffPeak'!$A$3:HV$99,225,FALSE)-VLOOKUP($A62,'Import OffPeak change'!$A$106:HV$202,225,FALSE)),0,(VLOOKUP($A62,'Import OffPeak'!$A$3:HV$99,225,FALSE)-VLOOKUP($A62,'Import OffPeak change'!$A$106:HV$202,225,FALSE)))</f>
        <v>0</v>
      </c>
      <c r="HR62" s="6">
        <f>IF(ISERROR(VLOOKUP($A62,'Import OffPeak'!$A$3:HW$99,226,FALSE)-VLOOKUP($A62,'Import OffPeak change'!$A$106:HW$202,226,FALSE)),0,(VLOOKUP($A62,'Import OffPeak'!$A$3:HW$99,226,FALSE)-VLOOKUP($A62,'Import OffPeak change'!$A$106:HW$202,226,FALSE)))</f>
        <v>0</v>
      </c>
      <c r="HS62" s="6">
        <f>IF(ISERROR(VLOOKUP($A62,'Import OffPeak'!$A$3:HX$99,227,FALSE)-VLOOKUP($A62,'Import OffPeak change'!$A$106:HX$202,227,FALSE)),0,(VLOOKUP($A62,'Import OffPeak'!$A$3:HX$99,227,FALSE)-VLOOKUP($A62,'Import OffPeak change'!$A$106:HX$202,227,FALSE)))</f>
        <v>0</v>
      </c>
      <c r="HT62" s="6">
        <f>IF(ISERROR(VLOOKUP($A62,'Import OffPeak'!$A$3:HY$99,228,FALSE)-VLOOKUP($A62,'Import OffPeak change'!$A$106:HY$202,228,FALSE)),0,(VLOOKUP($A62,'Import OffPeak'!$A$3:HY$99,228,FALSE)-VLOOKUP($A62,'Import OffPeak change'!$A$106:HY$202,228,FALSE)))</f>
        <v>0</v>
      </c>
      <c r="HU62" s="6">
        <f>IF(ISERROR(VLOOKUP($A62,'Import OffPeak'!$A$3:HZ$99,229,FALSE)-VLOOKUP($A62,'Import OffPeak change'!$A$106:HZ$202,229,FALSE)),0,(VLOOKUP($A62,'Import OffPeak'!$A$3:HZ$99,229,FALSE)-VLOOKUP($A62,'Import OffPeak change'!$A$106:HZ$202,229,FALSE)))</f>
        <v>0</v>
      </c>
      <c r="HV62" s="6">
        <f>IF(ISERROR(VLOOKUP($A62,'Import OffPeak'!$A$3:IA$99,230,FALSE)-VLOOKUP($A62,'Import OffPeak change'!$A$106:IA$202,230,FALSE)),0,(VLOOKUP($A62,'Import OffPeak'!$A$3:IA$99,230,FALSE)-VLOOKUP($A62,'Import OffPeak change'!$A$106:IA$202,230,FALSE)))</f>
        <v>0</v>
      </c>
      <c r="HW62" s="6">
        <f>IF(ISERROR(VLOOKUP($A62,'Import OffPeak'!$A$3:IB$99,231,FALSE)-VLOOKUP($A62,'Import OffPeak change'!$A$106:IB$202,231,FALSE)),0,(VLOOKUP($A62,'Import OffPeak'!$A$3:IB$99,231,FALSE)-VLOOKUP($A62,'Import OffPeak change'!$A$106:IB$202,231,FALSE)))</f>
        <v>0</v>
      </c>
      <c r="HX62" s="6">
        <f>IF(ISERROR(VLOOKUP($A62,'Import OffPeak'!$A$3:IC$99,232,FALSE)-VLOOKUP($A62,'Import OffPeak change'!$A$106:IC$202,232,FALSE)),0,(VLOOKUP($A62,'Import OffPeak'!$A$3:IC$99,232,FALSE)-VLOOKUP($A62,'Import OffPeak change'!$A$106:IC$202,232,FALSE)))</f>
        <v>0</v>
      </c>
      <c r="HY62" s="6">
        <f>IF(ISERROR(VLOOKUP($A62,'Import OffPeak'!$A$3:ID$99,233,FALSE)-VLOOKUP($A62,'Import OffPeak change'!$A$106:ID$202,233,FALSE)),0,(VLOOKUP($A62,'Import OffPeak'!$A$3:ID$99,233,FALSE)-VLOOKUP($A62,'Import OffPeak change'!$A$106:ID$202,233,FALSE)))</f>
        <v>0</v>
      </c>
      <c r="HZ62" s="6">
        <f>IF(ISERROR(VLOOKUP($A62,'Import OffPeak'!$A$3:IE$99,234,FALSE)-VLOOKUP($A62,'Import OffPeak change'!$A$106:IE$202,234,FALSE)),0,(VLOOKUP($A62,'Import OffPeak'!$A$3:IE$99,234,FALSE)-VLOOKUP($A62,'Import OffPeak change'!$A$106:IE$202,234,FALSE)))</f>
        <v>0</v>
      </c>
      <c r="IA62" s="6">
        <f>IF(ISERROR(VLOOKUP($A62,'Import OffPeak'!$A$3:IF$99,235,FALSE)-VLOOKUP($A62,'Import OffPeak change'!$A$106:IF$202,235,FALSE)),0,(VLOOKUP($A62,'Import OffPeak'!$A$3:IF$99,235,FALSE)-VLOOKUP($A62,'Import OffPeak change'!$A$106:IF$202,235,FALSE)))</f>
        <v>0</v>
      </c>
      <c r="IB62" s="6">
        <f>IF(ISERROR(VLOOKUP($A62,'Import OffPeak'!$A$3:IG$99,236,FALSE)-VLOOKUP($A62,'Import OffPeak change'!$A$106:IG$202,236,FALSE)),0,(VLOOKUP($A62,'Import OffPeak'!$A$3:IG$99,236,FALSE)-VLOOKUP($A62,'Import OffPeak change'!$A$106:IG$202,236,FALSE)))</f>
        <v>0</v>
      </c>
      <c r="IC62" s="6">
        <f>IF(ISERROR(VLOOKUP($A62,'Import OffPeak'!$A$3:IH$99,237,FALSE)-VLOOKUP($A62,'Import OffPeak change'!$A$106:IH$202,237,FALSE)),0,(VLOOKUP($A62,'Import OffPeak'!$A$3:IH$99,237,FALSE)-VLOOKUP($A62,'Import OffPeak change'!$A$106:IH$202,237,FALSE)))</f>
        <v>0</v>
      </c>
      <c r="ID62" s="6">
        <f>IF(ISERROR(VLOOKUP($A62,'Import OffPeak'!$A$3:II$99,238,FALSE)-VLOOKUP($A62,'Import OffPeak change'!$A$106:II$202,238,FALSE)),0,(VLOOKUP($A62,'Import OffPeak'!$A$3:II$99,238,FALSE)-VLOOKUP($A62,'Import OffPeak change'!$A$106:II$202,238,FALSE)))</f>
        <v>0</v>
      </c>
      <c r="IE62" s="6">
        <f>IF(ISERROR(VLOOKUP($A62,'Import OffPeak'!$A$3:IJ$99,239,FALSE)-VLOOKUP($A62,'Import OffPeak change'!$A$106:IJ$202,239,FALSE)),0,(VLOOKUP($A62,'Import OffPeak'!$A$3:IJ$99,239,FALSE)-VLOOKUP($A62,'Import OffPeak change'!$A$106:IJ$202,239,FALSE)))</f>
        <v>0</v>
      </c>
    </row>
    <row r="63" spans="1:239">
      <c r="A63" s="168" t="str">
        <f>IF('Import OffPeak'!A60=0,"",'Import OffPeak'!A60)</f>
        <v/>
      </c>
      <c r="B63" s="6"/>
      <c r="C63" s="6"/>
      <c r="D63" s="6"/>
      <c r="E63" s="6"/>
      <c r="F63" s="6"/>
      <c r="G63" s="6">
        <f>IF(ISERROR(VLOOKUP($A63,'Import OffPeak'!$A$3:L$99,7,FALSE)-VLOOKUP($A63,'Import OffPeak change'!$A$106:L$202,7,FALSE)),0,(VLOOKUP($A63,'Import OffPeak'!$A$3:L$99,7,FALSE)-VLOOKUP($A63,'Import OffPeak change'!$A$106:L$202,7,FALSE)))</f>
        <v>0</v>
      </c>
      <c r="H63" s="6">
        <f>IF(ISERROR(VLOOKUP($A63,'Import OffPeak'!$A$3:M$99,8,FALSE)-VLOOKUP($A63,'Import OffPeak change'!$A$106:M$202,8,FALSE)),0,(VLOOKUP($A63,'Import OffPeak'!$A$3:M$99,8,FALSE)-VLOOKUP($A63,'Import OffPeak change'!$A$106:M$202,8,FALSE)))</f>
        <v>0</v>
      </c>
      <c r="I63" s="6">
        <f>IF(ISERROR(VLOOKUP($A63,'Import OffPeak'!$A$3:N$99,9,FALSE)-VLOOKUP($A63,'Import OffPeak change'!$A$106:N$202,9,FALSE)),0,(VLOOKUP($A63,'Import OffPeak'!$A$3:N$99,9,FALSE)-VLOOKUP($A63,'Import OffPeak change'!$A$106:N$202,9,FALSE)))</f>
        <v>0</v>
      </c>
      <c r="J63" s="6">
        <f>IF(ISERROR(VLOOKUP($A63,'Import OffPeak'!$A$3:O$99,10,FALSE)-VLOOKUP($A63,'Import OffPeak change'!$A$106:O$202,10,FALSE)),0,(VLOOKUP($A63,'Import OffPeak'!$A$3:O$99,10,FALSE)-VLOOKUP($A63,'Import OffPeak change'!$A$106:O$202,10,FALSE)))</f>
        <v>0</v>
      </c>
      <c r="K63" s="6">
        <f>IF(ISERROR(VLOOKUP($A63,'Import OffPeak'!$A$3:P$99,11,FALSE)-VLOOKUP($A63,'Import OffPeak change'!$A$106:P$202,11,FALSE)),0,(VLOOKUP($A63,'Import OffPeak'!$A$3:P$99,11,FALSE)-VLOOKUP($A63,'Import OffPeak change'!$A$106:P$202,11,FALSE)))</f>
        <v>0</v>
      </c>
      <c r="L63" s="6">
        <f>IF(ISERROR(VLOOKUP($A63,'Import OffPeak'!$A$3:Q$99,12,FALSE)-VLOOKUP($A63,'Import OffPeak change'!$A$106:Q$202,12,FALSE)),0,(VLOOKUP($A63,'Import OffPeak'!$A$3:Q$99,12,FALSE)-VLOOKUP($A63,'Import OffPeak change'!$A$106:Q$202,12,FALSE)))</f>
        <v>0</v>
      </c>
      <c r="M63" s="6">
        <f>IF(ISERROR(VLOOKUP($A63,'Import OffPeak'!$A$3:R$99,13,FALSE)-VLOOKUP($A63,'Import OffPeak change'!$A$106:R$202,13,FALSE)),0,(VLOOKUP($A63,'Import OffPeak'!$A$3:R$99,13,FALSE)-VLOOKUP($A63,'Import OffPeak change'!$A$106:R$202,13,FALSE)))</f>
        <v>0</v>
      </c>
      <c r="N63" s="6">
        <f>IF(ISERROR(VLOOKUP($A63,'Import OffPeak'!$A$3:S$99,14,FALSE)-VLOOKUP($A63,'Import OffPeak change'!$A$106:S$202,14,FALSE)),0,(VLOOKUP($A63,'Import OffPeak'!$A$3:S$99,14,FALSE)-VLOOKUP($A63,'Import OffPeak change'!$A$106:S$202,14,FALSE)))</f>
        <v>0</v>
      </c>
      <c r="O63" s="6">
        <f>IF(ISERROR(VLOOKUP($A63,'Import OffPeak'!$A$3:T$99,15,FALSE)-VLOOKUP($A63,'Import OffPeak change'!$A$106:T$202,15,FALSE)),0,(VLOOKUP($A63,'Import OffPeak'!$A$3:T$99,15,FALSE)-VLOOKUP($A63,'Import OffPeak change'!$A$106:T$202,15,FALSE)))</f>
        <v>0</v>
      </c>
      <c r="P63" s="6">
        <f>IF(ISERROR(VLOOKUP($A63,'Import OffPeak'!$A$3:U$99,16,FALSE)-VLOOKUP($A63,'Import OffPeak change'!$A$106:U$202,16,FALSE)),0,(VLOOKUP($A63,'Import OffPeak'!$A$3:U$99,16,FALSE)-VLOOKUP($A63,'Import OffPeak change'!$A$106:U$202,16,FALSE)))</f>
        <v>0</v>
      </c>
      <c r="Q63" s="6">
        <f>IF(ISERROR(VLOOKUP($A63,'Import OffPeak'!$A$3:V$99,17,FALSE)-VLOOKUP($A63,'Import OffPeak change'!$A$106:V$202,17,FALSE)),0,(VLOOKUP($A63,'Import OffPeak'!$A$3:V$99,17,FALSE)-VLOOKUP($A63,'Import OffPeak change'!$A$106:V$202,17,FALSE)))</f>
        <v>0</v>
      </c>
      <c r="R63" s="6">
        <f>IF(ISERROR(VLOOKUP($A63,'Import OffPeak'!$A$3:W$99,18,FALSE)-VLOOKUP($A63,'Import OffPeak change'!$A$106:W$202,18,FALSE)),0,(VLOOKUP($A63,'Import OffPeak'!$A$3:W$99,18,FALSE)-VLOOKUP($A63,'Import OffPeak change'!$A$106:W$202,18,FALSE)))</f>
        <v>0</v>
      </c>
      <c r="S63" s="6">
        <f>IF(ISERROR(VLOOKUP($A63,'Import OffPeak'!$A$3:X$99,19,FALSE)-VLOOKUP($A63,'Import OffPeak change'!$A$106:X$202,19,FALSE)),0,(VLOOKUP($A63,'Import OffPeak'!$A$3:X$99,19,FALSE)-VLOOKUP($A63,'Import OffPeak change'!$A$106:X$202,19,FALSE)))</f>
        <v>0</v>
      </c>
      <c r="T63" s="6">
        <f>IF(ISERROR(VLOOKUP($A63,'Import OffPeak'!$A$3:Y$99,20,FALSE)-VLOOKUP($A63,'Import OffPeak change'!$A$106:Y$202,20,FALSE)),0,(VLOOKUP($A63,'Import OffPeak'!$A$3:Y$99,20,FALSE)-VLOOKUP($A63,'Import OffPeak change'!$A$106:Y$202,20,FALSE)))</f>
        <v>0</v>
      </c>
      <c r="U63" s="6">
        <f>IF(ISERROR(VLOOKUP($A63,'Import OffPeak'!$A$3:Z$99,21,FALSE)-VLOOKUP($A63,'Import OffPeak change'!$A$106:Z$202,21,FALSE)),0,(VLOOKUP($A63,'Import OffPeak'!$A$3:Z$99,21,FALSE)-VLOOKUP($A63,'Import OffPeak change'!$A$106:Z$202,21,FALSE)))</f>
        <v>0</v>
      </c>
      <c r="V63" s="6">
        <f>IF(ISERROR(VLOOKUP($A63,'Import OffPeak'!$A$3:AA$99,22,FALSE)-VLOOKUP($A63,'Import OffPeak change'!$A$106:AA$202,22,FALSE)),0,(VLOOKUP($A63,'Import OffPeak'!$A$3:AA$99,22,FALSE)-VLOOKUP($A63,'Import OffPeak change'!$A$106:AA$202,22,FALSE)))</f>
        <v>0</v>
      </c>
      <c r="W63" s="6">
        <f>IF(ISERROR(VLOOKUP($A63,'Import OffPeak'!$A$3:AB$99,23,FALSE)-VLOOKUP($A63,'Import OffPeak change'!$A$106:AB$202,23,FALSE)),0,(VLOOKUP($A63,'Import OffPeak'!$A$3:AB$99,23,FALSE)-VLOOKUP($A63,'Import OffPeak change'!$A$106:AB$202,23,FALSE)))</f>
        <v>0</v>
      </c>
      <c r="X63" s="6">
        <f>IF(ISERROR(VLOOKUP($A63,'Import OffPeak'!$A$3:AC$99,24,FALSE)-VLOOKUP($A63,'Import OffPeak change'!$A$106:AC$202,24,FALSE)),0,(VLOOKUP($A63,'Import OffPeak'!$A$3:AC$99,24,FALSE)-VLOOKUP($A63,'Import OffPeak change'!$A$106:AC$202,24,FALSE)))</f>
        <v>0</v>
      </c>
      <c r="Y63" s="6">
        <f>IF(ISERROR(VLOOKUP($A63,'Import OffPeak'!$A$3:AD$99,25,FALSE)-VLOOKUP($A63,'Import OffPeak change'!$A$106:AD$202,25,FALSE)),0,(VLOOKUP($A63,'Import OffPeak'!$A$3:AD$99,25,FALSE)-VLOOKUP($A63,'Import OffPeak change'!$A$106:AD$202,25,FALSE)))</f>
        <v>0</v>
      </c>
      <c r="Z63" s="6">
        <f>IF(ISERROR(VLOOKUP($A63,'Import OffPeak'!$A$3:AE$99,26,FALSE)-VLOOKUP($A63,'Import OffPeak change'!$A$106:AE$202,26,FALSE)),0,(VLOOKUP($A63,'Import OffPeak'!$A$3:AE$99,26,FALSE)-VLOOKUP($A63,'Import OffPeak change'!$A$106:AE$202,26,FALSE)))</f>
        <v>0</v>
      </c>
      <c r="AA63" s="6">
        <f>IF(ISERROR(VLOOKUP($A63,'Import OffPeak'!$A$3:AF$99,27,FALSE)-VLOOKUP($A63,'Import OffPeak change'!$A$106:AF$202,27,FALSE)),0,(VLOOKUP($A63,'Import OffPeak'!$A$3:AF$99,27,FALSE)-VLOOKUP($A63,'Import OffPeak change'!$A$106:AF$202,27,FALSE)))</f>
        <v>0</v>
      </c>
      <c r="AB63" s="6">
        <f>IF(ISERROR(VLOOKUP($A63,'Import OffPeak'!$A$3:AG$99,28,FALSE)-VLOOKUP($A63,'Import OffPeak change'!$A$106:AG$202,28,FALSE)),0,(VLOOKUP($A63,'Import OffPeak'!$A$3:AG$99,28,FALSE)-VLOOKUP($A63,'Import OffPeak change'!$A$106:AG$202,28,FALSE)))</f>
        <v>0</v>
      </c>
      <c r="AC63" s="6">
        <f>IF(ISERROR(VLOOKUP($A63,'Import OffPeak'!$A$3:AH$99,29,FALSE)-VLOOKUP($A63,'Import OffPeak change'!$A$106:AH$202,29,FALSE)),0,(VLOOKUP($A63,'Import OffPeak'!$A$3:AH$99,29,FALSE)-VLOOKUP($A63,'Import OffPeak change'!$A$106:AH$202,29,FALSE)))</f>
        <v>0</v>
      </c>
      <c r="AD63" s="6">
        <f>IF(ISERROR(VLOOKUP($A63,'Import OffPeak'!$A$3:AI$99,30,FALSE)-VLOOKUP($A63,'Import OffPeak change'!$A$106:AI$202,30,FALSE)),0,(VLOOKUP($A63,'Import OffPeak'!$A$3:AI$99,30,FALSE)-VLOOKUP($A63,'Import OffPeak change'!$A$106:AI$202,30,FALSE)))</f>
        <v>0</v>
      </c>
      <c r="AE63" s="6">
        <f>IF(ISERROR(VLOOKUP($A63,'Import OffPeak'!$A$3:AJ$99,31,FALSE)-VLOOKUP($A63,'Import OffPeak change'!$A$106:AJ$202,31,FALSE)),0,(VLOOKUP($A63,'Import OffPeak'!$A$3:AJ$99,31,FALSE)-VLOOKUP($A63,'Import OffPeak change'!$A$106:AJ$202,31,FALSE)))</f>
        <v>0</v>
      </c>
      <c r="AF63" s="6">
        <f>IF(ISERROR(VLOOKUP($A63,'Import OffPeak'!$A$3:AK$99,32,FALSE)-VLOOKUP($A63,'Import OffPeak change'!$A$106:AK$202,32,FALSE)),0,(VLOOKUP($A63,'Import OffPeak'!$A$3:AK$99,32,FALSE)-VLOOKUP($A63,'Import OffPeak change'!$A$106:AK$202,32,FALSE)))</f>
        <v>0</v>
      </c>
      <c r="AG63" s="6">
        <f>IF(ISERROR(VLOOKUP($A63,'Import OffPeak'!$A$3:AL$99,33,FALSE)-VLOOKUP($A63,'Import OffPeak change'!$A$106:AL$202,33,FALSE)),0,(VLOOKUP($A63,'Import OffPeak'!$A$3:AL$99,33,FALSE)-VLOOKUP($A63,'Import OffPeak change'!$A$106:AL$202,33,FALSE)))</f>
        <v>0</v>
      </c>
      <c r="AH63" s="6">
        <f>IF(ISERROR(VLOOKUP($A63,'Import OffPeak'!$A$3:AM$99,34,FALSE)-VLOOKUP($A63,'Import OffPeak change'!$A$106:AM$202,34,FALSE)),0,(VLOOKUP($A63,'Import OffPeak'!$A$3:AM$99,34,FALSE)-VLOOKUP($A63,'Import OffPeak change'!$A$106:AM$202,34,FALSE)))</f>
        <v>0</v>
      </c>
      <c r="AI63" s="6">
        <f>IF(ISERROR(VLOOKUP($A63,'Import OffPeak'!$A$3:AN$99,35,FALSE)-VLOOKUP($A63,'Import OffPeak change'!$A$106:AN$202,35,FALSE)),0,(VLOOKUP($A63,'Import OffPeak'!$A$3:AN$99,35,FALSE)-VLOOKUP($A63,'Import OffPeak change'!$A$106:AN$202,35,FALSE)))</f>
        <v>0</v>
      </c>
      <c r="AJ63" s="6">
        <f>IF(ISERROR(VLOOKUP($A63,'Import OffPeak'!$A$3:AO$99,36,FALSE)-VLOOKUP($A63,'Import OffPeak change'!$A$106:AO$202,36,FALSE)),0,(VLOOKUP($A63,'Import OffPeak'!$A$3:AO$99,36,FALSE)-VLOOKUP($A63,'Import OffPeak change'!$A$106:AO$202,36,FALSE)))</f>
        <v>0</v>
      </c>
      <c r="AK63" s="6">
        <f>IF(ISERROR(VLOOKUP($A63,'Import OffPeak'!$A$3:AP$99,37,FALSE)-VLOOKUP($A63,'Import OffPeak change'!$A$106:AP$202,37,FALSE)),0,(VLOOKUP($A63,'Import OffPeak'!$A$3:AP$99,37,FALSE)-VLOOKUP($A63,'Import OffPeak change'!$A$106:AP$202,37,FALSE)))</f>
        <v>0</v>
      </c>
      <c r="AL63" s="6">
        <f>IF(ISERROR(VLOOKUP($A63,'Import OffPeak'!$A$3:AQ$99,38,FALSE)-VLOOKUP($A63,'Import OffPeak change'!$A$106:AQ$202,38,FALSE)),0,(VLOOKUP($A63,'Import OffPeak'!$A$3:AQ$99,38,FALSE)-VLOOKUP($A63,'Import OffPeak change'!$A$106:AQ$202,38,FALSE)))</f>
        <v>0</v>
      </c>
      <c r="AM63" s="6">
        <f>IF(ISERROR(VLOOKUP($A63,'Import OffPeak'!$A$3:AR$99,39,FALSE)-VLOOKUP($A63,'Import OffPeak change'!$A$106:AR$202,39,FALSE)),0,(VLOOKUP($A63,'Import OffPeak'!$A$3:AR$99,39,FALSE)-VLOOKUP($A63,'Import OffPeak change'!$A$106:AR$202,39,FALSE)))</f>
        <v>0</v>
      </c>
      <c r="AN63" s="6">
        <f>IF(ISERROR(VLOOKUP($A63,'Import OffPeak'!$A$3:AS$99,40,FALSE)-VLOOKUP($A63,'Import OffPeak change'!$A$106:AS$202,40,FALSE)),0,(VLOOKUP($A63,'Import OffPeak'!$A$3:AS$99,40,FALSE)-VLOOKUP($A63,'Import OffPeak change'!$A$106:AS$202,40,FALSE)))</f>
        <v>0</v>
      </c>
      <c r="AO63" s="6">
        <f>IF(ISERROR(VLOOKUP($A63,'Import OffPeak'!$A$3:AT$99,41,FALSE)-VLOOKUP($A63,'Import OffPeak change'!$A$106:AT$202,41,FALSE)),0,(VLOOKUP($A63,'Import OffPeak'!$A$3:AT$99,41,FALSE)-VLOOKUP($A63,'Import OffPeak change'!$A$106:AT$202,41,FALSE)))</f>
        <v>0</v>
      </c>
      <c r="AP63" s="6">
        <f>IF(ISERROR(VLOOKUP($A63,'Import OffPeak'!$A$3:AU$99,42,FALSE)-VLOOKUP($A63,'Import OffPeak change'!$A$106:AU$202,42,FALSE)),0,(VLOOKUP($A63,'Import OffPeak'!$A$3:AU$99,42,FALSE)-VLOOKUP($A63,'Import OffPeak change'!$A$106:AU$202,42,FALSE)))</f>
        <v>0</v>
      </c>
      <c r="AQ63" s="6">
        <f>IF(ISERROR(VLOOKUP($A63,'Import OffPeak'!$A$3:AV$99,43,FALSE)-VLOOKUP($A63,'Import OffPeak change'!$A$106:AV$202,43,FALSE)),0,(VLOOKUP($A63,'Import OffPeak'!$A$3:AV$99,43,FALSE)-VLOOKUP($A63,'Import OffPeak change'!$A$106:AV$202,43,FALSE)))</f>
        <v>0</v>
      </c>
      <c r="AR63" s="6">
        <f>IF(ISERROR(VLOOKUP($A63,'Import OffPeak'!$A$3:AW$99,44,FALSE)-VLOOKUP($A63,'Import OffPeak change'!$A$106:AW$202,44,FALSE)),0,(VLOOKUP($A63,'Import OffPeak'!$A$3:AW$99,44,FALSE)-VLOOKUP($A63,'Import OffPeak change'!$A$106:AW$202,44,FALSE)))</f>
        <v>0</v>
      </c>
      <c r="AS63" s="6">
        <f>IF(ISERROR(VLOOKUP($A63,'Import OffPeak'!$A$3:AX$99,45,FALSE)-VLOOKUP($A63,'Import OffPeak change'!$A$106:AX$202,45,FALSE)),0,(VLOOKUP($A63,'Import OffPeak'!$A$3:AX$99,45,FALSE)-VLOOKUP($A63,'Import OffPeak change'!$A$106:AX$202,45,FALSE)))</f>
        <v>0</v>
      </c>
      <c r="AT63" s="6">
        <f>IF(ISERROR(VLOOKUP($A63,'Import OffPeak'!$A$3:AY$99,46,FALSE)-VLOOKUP($A63,'Import OffPeak change'!$A$106:AY$202,46,FALSE)),0,(VLOOKUP($A63,'Import OffPeak'!$A$3:AY$99,46,FALSE)-VLOOKUP($A63,'Import OffPeak change'!$A$106:AY$202,46,FALSE)))</f>
        <v>0</v>
      </c>
      <c r="AU63" s="6">
        <f>IF(ISERROR(VLOOKUP($A63,'Import OffPeak'!$A$3:AZ$99,47,FALSE)-VLOOKUP($A63,'Import OffPeak change'!$A$106:AZ$202,47,FALSE)),0,(VLOOKUP($A63,'Import OffPeak'!$A$3:AZ$99,47,FALSE)-VLOOKUP($A63,'Import OffPeak change'!$A$106:AZ$202,47,FALSE)))</f>
        <v>0</v>
      </c>
      <c r="AV63" s="6">
        <f>IF(ISERROR(VLOOKUP($A63,'Import OffPeak'!$A$3:BA$99,48,FALSE)-VLOOKUP($A63,'Import OffPeak change'!$A$106:BA$202,48,FALSE)),0,(VLOOKUP($A63,'Import OffPeak'!$A$3:BA$99,48,FALSE)-VLOOKUP($A63,'Import OffPeak change'!$A$106:BA$202,48,FALSE)))</f>
        <v>0</v>
      </c>
      <c r="AW63" s="6">
        <f>IF(ISERROR(VLOOKUP($A63,'Import OffPeak'!$A$3:BB$99,49,FALSE)-VLOOKUP($A63,'Import OffPeak change'!$A$106:BB$202,49,FALSE)),0,(VLOOKUP($A63,'Import OffPeak'!$A$3:BB$99,49,FALSE)-VLOOKUP($A63,'Import OffPeak change'!$A$106:BB$202,49,FALSE)))</f>
        <v>0</v>
      </c>
      <c r="AX63" s="6">
        <f>IF(ISERROR(VLOOKUP($A63,'Import OffPeak'!$A$3:BC$99,50,FALSE)-VLOOKUP($A63,'Import OffPeak change'!$A$106:BC$202,50,FALSE)),0,(VLOOKUP($A63,'Import OffPeak'!$A$3:BC$99,50,FALSE)-VLOOKUP($A63,'Import OffPeak change'!$A$106:BC$202,50,FALSE)))</f>
        <v>0</v>
      </c>
      <c r="AY63" s="6">
        <f>IF(ISERROR(VLOOKUP($A63,'Import OffPeak'!$A$3:BD$99,51,FALSE)-VLOOKUP($A63,'Import OffPeak change'!$A$106:BD$202,51,FALSE)),0,(VLOOKUP($A63,'Import OffPeak'!$A$3:BD$99,51,FALSE)-VLOOKUP($A63,'Import OffPeak change'!$A$106:BD$202,51,FALSE)))</f>
        <v>0</v>
      </c>
      <c r="AZ63" s="6">
        <f>IF(ISERROR(VLOOKUP($A63,'Import OffPeak'!$A$3:BE$99,52,FALSE)-VLOOKUP($A63,'Import OffPeak change'!$A$106:BE$202,52,FALSE)),0,(VLOOKUP($A63,'Import OffPeak'!$A$3:BE$99,52,FALSE)-VLOOKUP($A63,'Import OffPeak change'!$A$106:BE$202,52,FALSE)))</f>
        <v>0</v>
      </c>
      <c r="BA63" s="6">
        <f>IF(ISERROR(VLOOKUP($A63,'Import OffPeak'!$A$3:BF$99,53,FALSE)-VLOOKUP($A63,'Import OffPeak change'!$A$106:BF$202,53,FALSE)),0,(VLOOKUP($A63,'Import OffPeak'!$A$3:BF$99,53,FALSE)-VLOOKUP($A63,'Import OffPeak change'!$A$106:BF$202,53,FALSE)))</f>
        <v>0</v>
      </c>
      <c r="BB63" s="6">
        <f>IF(ISERROR(VLOOKUP($A63,'Import OffPeak'!$A$3:BG$99,54,FALSE)-VLOOKUP($A63,'Import OffPeak change'!$A$106:BG$202,54,FALSE)),0,(VLOOKUP($A63,'Import OffPeak'!$A$3:BG$99,54,FALSE)-VLOOKUP($A63,'Import OffPeak change'!$A$106:BG$202,54,FALSE)))</f>
        <v>0</v>
      </c>
      <c r="BC63" s="6">
        <f>IF(ISERROR(VLOOKUP($A63,'Import OffPeak'!$A$3:BH$99,55,FALSE)-VLOOKUP($A63,'Import OffPeak change'!$A$106:BH$202,55,FALSE)),0,(VLOOKUP($A63,'Import OffPeak'!$A$3:BH$99,55,FALSE)-VLOOKUP($A63,'Import OffPeak change'!$A$106:BH$202,55,FALSE)))</f>
        <v>0</v>
      </c>
      <c r="BD63" s="6">
        <f>IF(ISERROR(VLOOKUP($A63,'Import OffPeak'!$A$3:BI$99,56,FALSE)-VLOOKUP($A63,'Import OffPeak change'!$A$106:BI$202,56,FALSE)),0,(VLOOKUP($A63,'Import OffPeak'!$A$3:BI$99,56,FALSE)-VLOOKUP($A63,'Import OffPeak change'!$A$106:BI$202,56,FALSE)))</f>
        <v>0</v>
      </c>
      <c r="BE63" s="6">
        <f>IF(ISERROR(VLOOKUP($A63,'Import OffPeak'!$A$3:BJ$99,57,FALSE)-VLOOKUP($A63,'Import OffPeak change'!$A$106:BJ$202,57,FALSE)),0,(VLOOKUP($A63,'Import OffPeak'!$A$3:BJ$99,57,FALSE)-VLOOKUP($A63,'Import OffPeak change'!$A$106:BJ$202,57,FALSE)))</f>
        <v>0</v>
      </c>
      <c r="BF63" s="6">
        <f>IF(ISERROR(VLOOKUP($A63,'Import OffPeak'!$A$3:BK$99,58,FALSE)-VLOOKUP($A63,'Import OffPeak change'!$A$106:BK$202,58,FALSE)),0,(VLOOKUP($A63,'Import OffPeak'!$A$3:BK$99,58,FALSE)-VLOOKUP($A63,'Import OffPeak change'!$A$106:BK$202,58,FALSE)))</f>
        <v>0</v>
      </c>
      <c r="BG63" s="6">
        <f>IF(ISERROR(VLOOKUP($A63,'Import OffPeak'!$A$3:BL$99,59,FALSE)-VLOOKUP($A63,'Import OffPeak change'!$A$106:BL$202,59,FALSE)),0,(VLOOKUP($A63,'Import OffPeak'!$A$3:BL$99,59,FALSE)-VLOOKUP($A63,'Import OffPeak change'!$A$106:BL$202,59,FALSE)))</f>
        <v>0</v>
      </c>
      <c r="BH63" s="6">
        <f>IF(ISERROR(VLOOKUP($A63,'Import OffPeak'!$A$3:BM$99,60,FALSE)-VLOOKUP($A63,'Import OffPeak change'!$A$106:BM$202,60,FALSE)),0,(VLOOKUP($A63,'Import OffPeak'!$A$3:BM$99,60,FALSE)-VLOOKUP($A63,'Import OffPeak change'!$A$106:BM$202,60,FALSE)))</f>
        <v>0</v>
      </c>
      <c r="BI63" s="6">
        <f>IF(ISERROR(VLOOKUP($A63,'Import OffPeak'!$A$3:BN$99,61,FALSE)-VLOOKUP($A63,'Import OffPeak change'!$A$106:BN$202,61,FALSE)),0,(VLOOKUP($A63,'Import OffPeak'!$A$3:BN$99,61,FALSE)-VLOOKUP($A63,'Import OffPeak change'!$A$106:BN$202,61,FALSE)))</f>
        <v>0</v>
      </c>
      <c r="BJ63" s="6">
        <f>IF(ISERROR(VLOOKUP($A63,'Import OffPeak'!$A$3:BO$99,62,FALSE)-VLOOKUP($A63,'Import OffPeak change'!$A$106:BO$202,62,FALSE)),0,(VLOOKUP($A63,'Import OffPeak'!$A$3:BO$99,62,FALSE)-VLOOKUP($A63,'Import OffPeak change'!$A$106:BO$202,62,FALSE)))</f>
        <v>0</v>
      </c>
      <c r="BK63" s="6">
        <f>IF(ISERROR(VLOOKUP($A63,'Import OffPeak'!$A$3:BP$99,63,FALSE)-VLOOKUP($A63,'Import OffPeak change'!$A$106:BP$202,63,FALSE)),0,(VLOOKUP($A63,'Import OffPeak'!$A$3:BP$99,63,FALSE)-VLOOKUP($A63,'Import OffPeak change'!$A$106:BP$202,63,FALSE)))</f>
        <v>0</v>
      </c>
      <c r="BL63" s="6">
        <f>IF(ISERROR(VLOOKUP($A63,'Import OffPeak'!$A$3:BQ$99,64,FALSE)-VLOOKUP($A63,'Import OffPeak change'!$A$106:BQ$202,64,FALSE)),0,(VLOOKUP($A63,'Import OffPeak'!$A$3:BQ$99,64,FALSE)-VLOOKUP($A63,'Import OffPeak change'!$A$106:BQ$202,64,FALSE)))</f>
        <v>0</v>
      </c>
      <c r="BM63" s="6">
        <f>IF(ISERROR(VLOOKUP($A63,'Import OffPeak'!$A$3:BR$99,65,FALSE)-VLOOKUP($A63,'Import OffPeak change'!$A$106:BR$202,65,FALSE)),0,(VLOOKUP($A63,'Import OffPeak'!$A$3:BR$99,65,FALSE)-VLOOKUP($A63,'Import OffPeak change'!$A$106:BR$202,65,FALSE)))</f>
        <v>0</v>
      </c>
      <c r="BN63" s="6">
        <f>IF(ISERROR(VLOOKUP($A63,'Import OffPeak'!$A$3:BS$99,66,FALSE)-VLOOKUP($A63,'Import OffPeak change'!$A$106:BS$202,66,FALSE)),0,(VLOOKUP($A63,'Import OffPeak'!$A$3:BS$99,66,FALSE)-VLOOKUP($A63,'Import OffPeak change'!$A$106:BS$202,66,FALSE)))</f>
        <v>0</v>
      </c>
      <c r="BO63" s="6">
        <f>IF(ISERROR(VLOOKUP($A63,'Import OffPeak'!$A$3:BT$99,67,FALSE)-VLOOKUP($A63,'Import OffPeak change'!$A$106:BT$202,67,FALSE)),0,(VLOOKUP($A63,'Import OffPeak'!$A$3:BT$99,67,FALSE)-VLOOKUP($A63,'Import OffPeak change'!$A$106:BT$202,67,FALSE)))</f>
        <v>0</v>
      </c>
      <c r="BP63" s="6">
        <f>IF(ISERROR(VLOOKUP($A63,'Import OffPeak'!$A$3:BU$99,68,FALSE)-VLOOKUP($A63,'Import OffPeak change'!$A$106:BU$202,68,FALSE)),0,(VLOOKUP($A63,'Import OffPeak'!$A$3:BU$99,68,FALSE)-VLOOKUP($A63,'Import OffPeak change'!$A$106:BU$202,68,FALSE)))</f>
        <v>0</v>
      </c>
      <c r="BQ63" s="6">
        <f>IF(ISERROR(VLOOKUP($A63,'Import OffPeak'!$A$3:BV$99,69,FALSE)-VLOOKUP($A63,'Import OffPeak change'!$A$106:BV$202,69,FALSE)),0,(VLOOKUP($A63,'Import OffPeak'!$A$3:BV$99,69,FALSE)-VLOOKUP($A63,'Import OffPeak change'!$A$106:BV$202,69,FALSE)))</f>
        <v>0</v>
      </c>
      <c r="BR63" s="6">
        <f>IF(ISERROR(VLOOKUP($A63,'Import OffPeak'!$A$3:BW$99,70,FALSE)-VLOOKUP($A63,'Import OffPeak change'!$A$106:BW$202,70,FALSE)),0,(VLOOKUP($A63,'Import OffPeak'!$A$3:BW$99,70,FALSE)-VLOOKUP($A63,'Import OffPeak change'!$A$106:BW$202,70,FALSE)))</f>
        <v>0</v>
      </c>
      <c r="BS63" s="6">
        <f>IF(ISERROR(VLOOKUP($A63,'Import OffPeak'!$A$3:BX$99,71,FALSE)-VLOOKUP($A63,'Import OffPeak change'!$A$106:BX$202,71,FALSE)),0,(VLOOKUP($A63,'Import OffPeak'!$A$3:BX$99,71,FALSE)-VLOOKUP($A63,'Import OffPeak change'!$A$106:BX$202,71,FALSE)))</f>
        <v>0</v>
      </c>
      <c r="BT63" s="6">
        <f>IF(ISERROR(VLOOKUP($A63,'Import OffPeak'!$A$3:BY$99,72,FALSE)-VLOOKUP($A63,'Import OffPeak change'!$A$106:BY$202,72,FALSE)),0,(VLOOKUP($A63,'Import OffPeak'!$A$3:BY$99,72,FALSE)-VLOOKUP($A63,'Import OffPeak change'!$A$106:BY$202,72,FALSE)))</f>
        <v>0</v>
      </c>
      <c r="BU63" s="6">
        <f>IF(ISERROR(VLOOKUP($A63,'Import OffPeak'!$A$3:BZ$99,73,FALSE)-VLOOKUP($A63,'Import OffPeak change'!$A$106:BZ$202,73,FALSE)),0,(VLOOKUP($A63,'Import OffPeak'!$A$3:BZ$99,73,FALSE)-VLOOKUP($A63,'Import OffPeak change'!$A$106:BZ$202,73,FALSE)))</f>
        <v>0</v>
      </c>
      <c r="BV63" s="6">
        <f>IF(ISERROR(VLOOKUP($A63,'Import OffPeak'!$A$3:CA$99,74,FALSE)-VLOOKUP($A63,'Import OffPeak change'!$A$106:CA$202,74,FALSE)),0,(VLOOKUP($A63,'Import OffPeak'!$A$3:CA$99,74,FALSE)-VLOOKUP($A63,'Import OffPeak change'!$A$106:CA$202,74,FALSE)))</f>
        <v>0</v>
      </c>
      <c r="BW63" s="6">
        <f>IF(ISERROR(VLOOKUP($A63,'Import OffPeak'!$A$3:CB$99,75,FALSE)-VLOOKUP($A63,'Import OffPeak change'!$A$106:CB$202,75,FALSE)),0,(VLOOKUP($A63,'Import OffPeak'!$A$3:CB$99,75,FALSE)-VLOOKUP($A63,'Import OffPeak change'!$A$106:CB$202,75,FALSE)))</f>
        <v>0</v>
      </c>
      <c r="BX63" s="6">
        <f>IF(ISERROR(VLOOKUP($A63,'Import OffPeak'!$A$3:CC$99,76,FALSE)-VLOOKUP($A63,'Import OffPeak change'!$A$106:CC$202,76,FALSE)),0,(VLOOKUP($A63,'Import OffPeak'!$A$3:CC$99,76,FALSE)-VLOOKUP($A63,'Import OffPeak change'!$A$106:CC$202,76,FALSE)))</f>
        <v>0</v>
      </c>
      <c r="BY63" s="6">
        <f>IF(ISERROR(VLOOKUP($A63,'Import OffPeak'!$A$3:CD$99,77,FALSE)-VLOOKUP($A63,'Import OffPeak change'!$A$106:CD$202,77,FALSE)),0,(VLOOKUP($A63,'Import OffPeak'!$A$3:CD$99,77,FALSE)-VLOOKUP($A63,'Import OffPeak change'!$A$106:CD$202,77,FALSE)))</f>
        <v>0</v>
      </c>
      <c r="BZ63" s="6">
        <f>IF(ISERROR(VLOOKUP($A63,'Import OffPeak'!$A$3:CE$99,78,FALSE)-VLOOKUP($A63,'Import OffPeak change'!$A$106:CE$202,78,FALSE)),0,(VLOOKUP($A63,'Import OffPeak'!$A$3:CE$99,78,FALSE)-VLOOKUP($A63,'Import OffPeak change'!$A$106:CE$202,78,FALSE)))</f>
        <v>0</v>
      </c>
      <c r="CA63" s="6">
        <f>IF(ISERROR(VLOOKUP($A63,'Import OffPeak'!$A$3:CF$99,79,FALSE)-VLOOKUP($A63,'Import OffPeak change'!$A$106:CF$202,79,FALSE)),0,(VLOOKUP($A63,'Import OffPeak'!$A$3:CF$99,79,FALSE)-VLOOKUP($A63,'Import OffPeak change'!$A$106:CF$202,79,FALSE)))</f>
        <v>0</v>
      </c>
      <c r="CB63" s="6">
        <f>IF(ISERROR(VLOOKUP($A63,'Import OffPeak'!$A$3:CG$99,80,FALSE)-VLOOKUP($A63,'Import OffPeak change'!$A$106:CG$202,80,FALSE)),0,(VLOOKUP($A63,'Import OffPeak'!$A$3:CG$99,80,FALSE)-VLOOKUP($A63,'Import OffPeak change'!$A$106:CG$202,80,FALSE)))</f>
        <v>0</v>
      </c>
      <c r="CC63" s="6">
        <f>IF(ISERROR(VLOOKUP($A63,'Import OffPeak'!$A$3:CH$99,81,FALSE)-VLOOKUP($A63,'Import OffPeak change'!$A$106:CH$202,81,FALSE)),0,(VLOOKUP($A63,'Import OffPeak'!$A$3:CH$99,81,FALSE)-VLOOKUP($A63,'Import OffPeak change'!$A$106:CH$202,81,FALSE)))</f>
        <v>0</v>
      </c>
      <c r="CD63" s="6">
        <f>IF(ISERROR(VLOOKUP($A63,'Import OffPeak'!$A$3:CI$99,82,FALSE)-VLOOKUP($A63,'Import OffPeak change'!$A$106:CI$202,82,FALSE)),0,(VLOOKUP($A63,'Import OffPeak'!$A$3:CI$99,82,FALSE)-VLOOKUP($A63,'Import OffPeak change'!$A$106:CI$202,82,FALSE)))</f>
        <v>0</v>
      </c>
      <c r="CE63" s="6">
        <f>IF(ISERROR(VLOOKUP($A63,'Import OffPeak'!$A$3:CJ$99,83,FALSE)-VLOOKUP($A63,'Import OffPeak change'!$A$106:CJ$202,83,FALSE)),0,(VLOOKUP($A63,'Import OffPeak'!$A$3:CJ$99,83,FALSE)-VLOOKUP($A63,'Import OffPeak change'!$A$106:CJ$202,83,FALSE)))</f>
        <v>0</v>
      </c>
      <c r="CF63" s="6">
        <f>IF(ISERROR(VLOOKUP($A63,'Import OffPeak'!$A$3:CK$99,84,FALSE)-VLOOKUP($A63,'Import OffPeak change'!$A$106:CK$202,84,FALSE)),0,(VLOOKUP($A63,'Import OffPeak'!$A$3:CK$99,84,FALSE)-VLOOKUP($A63,'Import OffPeak change'!$A$106:CK$202,84,FALSE)))</f>
        <v>0</v>
      </c>
      <c r="CG63" s="6">
        <f>IF(ISERROR(VLOOKUP($A63,'Import OffPeak'!$A$3:CL$99,85,FALSE)-VLOOKUP($A63,'Import OffPeak change'!$A$106:CL$202,85,FALSE)),0,(VLOOKUP($A63,'Import OffPeak'!$A$3:CL$99,85,FALSE)-VLOOKUP($A63,'Import OffPeak change'!$A$106:CL$202,85,FALSE)))</f>
        <v>0</v>
      </c>
      <c r="CH63" s="6">
        <f>IF(ISERROR(VLOOKUP($A63,'Import OffPeak'!$A$3:CM$99,86,FALSE)-VLOOKUP($A63,'Import OffPeak change'!$A$106:CM$202,86,FALSE)),0,(VLOOKUP($A63,'Import OffPeak'!$A$3:CM$99,86,FALSE)-VLOOKUP($A63,'Import OffPeak change'!$A$106:CM$202,86,FALSE)))</f>
        <v>0</v>
      </c>
      <c r="CI63" s="6">
        <f>IF(ISERROR(VLOOKUP($A63,'Import OffPeak'!$A$3:CN$99,87,FALSE)-VLOOKUP($A63,'Import OffPeak change'!$A$106:CN$202,87,FALSE)),0,(VLOOKUP($A63,'Import OffPeak'!$A$3:CN$99,87,FALSE)-VLOOKUP($A63,'Import OffPeak change'!$A$106:CN$202,87,FALSE)))</f>
        <v>0</v>
      </c>
      <c r="CJ63" s="6">
        <f>IF(ISERROR(VLOOKUP($A63,'Import OffPeak'!$A$3:CO$99,88,FALSE)-VLOOKUP($A63,'Import OffPeak change'!$A$106:CO$202,88,FALSE)),0,(VLOOKUP($A63,'Import OffPeak'!$A$3:CO$99,88,FALSE)-VLOOKUP($A63,'Import OffPeak change'!$A$106:CO$202,88,FALSE)))</f>
        <v>0</v>
      </c>
      <c r="CK63" s="6">
        <f>IF(ISERROR(VLOOKUP($A63,'Import OffPeak'!$A$3:CP$99,89,FALSE)-VLOOKUP($A63,'Import OffPeak change'!$A$106:CP$202,89,FALSE)),0,(VLOOKUP($A63,'Import OffPeak'!$A$3:CP$99,89,FALSE)-VLOOKUP($A63,'Import OffPeak change'!$A$106:CP$202,89,FALSE)))</f>
        <v>0</v>
      </c>
      <c r="CL63" s="6">
        <f>IF(ISERROR(VLOOKUP($A63,'Import OffPeak'!$A$3:CQ$99,90,FALSE)-VLOOKUP($A63,'Import OffPeak change'!$A$106:CQ$202,90,FALSE)),0,(VLOOKUP($A63,'Import OffPeak'!$A$3:CQ$99,90,FALSE)-VLOOKUP($A63,'Import OffPeak change'!$A$106:CQ$202,90,FALSE)))</f>
        <v>0</v>
      </c>
      <c r="CM63" s="6">
        <f>IF(ISERROR(VLOOKUP($A63,'Import OffPeak'!$A$3:CR$99,91,FALSE)-VLOOKUP($A63,'Import OffPeak change'!$A$106:CR$202,91,FALSE)),0,(VLOOKUP($A63,'Import OffPeak'!$A$3:CR$99,91,FALSE)-VLOOKUP($A63,'Import OffPeak change'!$A$106:CR$202,91,FALSE)))</f>
        <v>0</v>
      </c>
      <c r="CN63" s="6">
        <f>IF(ISERROR(VLOOKUP($A63,'Import OffPeak'!$A$3:CS$99,92,FALSE)-VLOOKUP($A63,'Import OffPeak change'!$A$106:CS$202,92,FALSE)),0,(VLOOKUP($A63,'Import OffPeak'!$A$3:CS$99,92,FALSE)-VLOOKUP($A63,'Import OffPeak change'!$A$106:CS$202,92,FALSE)))</f>
        <v>0</v>
      </c>
      <c r="CO63" s="6">
        <f>IF(ISERROR(VLOOKUP($A63,'Import OffPeak'!$A$3:CT$99,93,FALSE)-VLOOKUP($A63,'Import OffPeak change'!$A$106:CT$202,93,FALSE)),0,(VLOOKUP($A63,'Import OffPeak'!$A$3:CT$99,93,FALSE)-VLOOKUP($A63,'Import OffPeak change'!$A$106:CT$202,93,FALSE)))</f>
        <v>0</v>
      </c>
      <c r="CP63" s="6">
        <f>IF(ISERROR(VLOOKUP($A63,'Import OffPeak'!$A$3:CU$99,94,FALSE)-VLOOKUP($A63,'Import OffPeak change'!$A$106:CU$202,94,FALSE)),0,(VLOOKUP($A63,'Import OffPeak'!$A$3:CU$99,94,FALSE)-VLOOKUP($A63,'Import OffPeak change'!$A$106:CU$202,94,FALSE)))</f>
        <v>0</v>
      </c>
      <c r="CQ63" s="6">
        <f>IF(ISERROR(VLOOKUP($A63,'Import OffPeak'!$A$3:CV$99,95,FALSE)-VLOOKUP($A63,'Import OffPeak change'!$A$106:CV$202,95,FALSE)),0,(VLOOKUP($A63,'Import OffPeak'!$A$3:CV$99,95,FALSE)-VLOOKUP($A63,'Import OffPeak change'!$A$106:CV$202,95,FALSE)))</f>
        <v>0</v>
      </c>
      <c r="CR63" s="6">
        <f>IF(ISERROR(VLOOKUP($A63,'Import OffPeak'!$A$3:CW$99,96,FALSE)-VLOOKUP($A63,'Import OffPeak change'!$A$106:CW$202,96,FALSE)),0,(VLOOKUP($A63,'Import OffPeak'!$A$3:CW$99,96,FALSE)-VLOOKUP($A63,'Import OffPeak change'!$A$106:CW$202,96,FALSE)))</f>
        <v>0</v>
      </c>
      <c r="CS63" s="6">
        <f>IF(ISERROR(VLOOKUP($A63,'Import OffPeak'!$A$3:CX$99,97,FALSE)-VLOOKUP($A63,'Import OffPeak change'!$A$106:CX$202,97,FALSE)),0,(VLOOKUP($A63,'Import OffPeak'!$A$3:CX$99,97,FALSE)-VLOOKUP($A63,'Import OffPeak change'!$A$106:CX$202,97,FALSE)))</f>
        <v>0</v>
      </c>
      <c r="CT63" s="6">
        <f>IF(ISERROR(VLOOKUP($A63,'Import OffPeak'!$A$3:CY$99,98,FALSE)-VLOOKUP($A63,'Import OffPeak change'!$A$106:CY$202,98,FALSE)),0,(VLOOKUP($A63,'Import OffPeak'!$A$3:CY$99,98,FALSE)-VLOOKUP($A63,'Import OffPeak change'!$A$106:CY$202,98,FALSE)))</f>
        <v>0</v>
      </c>
      <c r="CU63" s="6">
        <f>IF(ISERROR(VLOOKUP($A63,'Import OffPeak'!$A$3:CZ$99,99,FALSE)-VLOOKUP($A63,'Import OffPeak change'!$A$106:CZ$202,99,FALSE)),0,(VLOOKUP($A63,'Import OffPeak'!$A$3:CZ$99,99,FALSE)-VLOOKUP($A63,'Import OffPeak change'!$A$106:CZ$202,99,FALSE)))</f>
        <v>0</v>
      </c>
      <c r="CV63" s="6">
        <f>IF(ISERROR(VLOOKUP($A63,'Import OffPeak'!$A$3:DA$99,100,FALSE)-VLOOKUP($A63,'Import OffPeak change'!$A$106:DA$202,100,FALSE)),0,(VLOOKUP($A63,'Import OffPeak'!$A$3:DA$99,100,FALSE)-VLOOKUP($A63,'Import OffPeak change'!$A$106:DA$202,100,FALSE)))</f>
        <v>0</v>
      </c>
      <c r="CW63" s="6">
        <f>IF(ISERROR(VLOOKUP($A63,'Import OffPeak'!$A$3:DB$99,101,FALSE)-VLOOKUP($A63,'Import OffPeak change'!$A$106:DB$202,101,FALSE)),0,(VLOOKUP($A63,'Import OffPeak'!$A$3:DB$99,101,FALSE)-VLOOKUP($A63,'Import OffPeak change'!$A$106:DB$202,101,FALSE)))</f>
        <v>0</v>
      </c>
      <c r="CX63" s="6">
        <f>IF(ISERROR(VLOOKUP($A63,'Import OffPeak'!$A$3:DC$99,102,FALSE)-VLOOKUP($A63,'Import OffPeak change'!$A$106:DC$202,102,FALSE)),0,(VLOOKUP($A63,'Import OffPeak'!$A$3:DC$99,102,FALSE)-VLOOKUP($A63,'Import OffPeak change'!$A$106:DC$202,102,FALSE)))</f>
        <v>0</v>
      </c>
      <c r="CY63" s="6">
        <f>IF(ISERROR(VLOOKUP($A63,'Import OffPeak'!$A$3:DD$99,103,FALSE)-VLOOKUP($A63,'Import OffPeak change'!$A$106:DD$202,103,FALSE)),0,(VLOOKUP($A63,'Import OffPeak'!$A$3:DD$99,103,FALSE)-VLOOKUP($A63,'Import OffPeak change'!$A$106:DD$202,103,FALSE)))</f>
        <v>0</v>
      </c>
      <c r="CZ63" s="6">
        <f>IF(ISERROR(VLOOKUP($A63,'Import OffPeak'!$A$3:DE$99,104,FALSE)-VLOOKUP($A63,'Import OffPeak change'!$A$106:DE$202,104,FALSE)),0,(VLOOKUP($A63,'Import OffPeak'!$A$3:DE$99,104,FALSE)-VLOOKUP($A63,'Import OffPeak change'!$A$106:DE$202,104,FALSE)))</f>
        <v>0</v>
      </c>
      <c r="DA63" s="6">
        <f>IF(ISERROR(VLOOKUP($A63,'Import OffPeak'!$A$3:DF$99,105,FALSE)-VLOOKUP($A63,'Import OffPeak change'!$A$106:DF$202,105,FALSE)),0,(VLOOKUP($A63,'Import OffPeak'!$A$3:DF$99,105,FALSE)-VLOOKUP($A63,'Import OffPeak change'!$A$106:DF$202,105,FALSE)))</f>
        <v>0</v>
      </c>
      <c r="DB63" s="6">
        <f>IF(ISERROR(VLOOKUP($A63,'Import OffPeak'!$A$3:DG$99,106,FALSE)-VLOOKUP($A63,'Import OffPeak change'!$A$106:DG$202,106,FALSE)),0,(VLOOKUP($A63,'Import OffPeak'!$A$3:DG$99,106,FALSE)-VLOOKUP($A63,'Import OffPeak change'!$A$106:DG$202,106,FALSE)))</f>
        <v>0</v>
      </c>
      <c r="DC63" s="6">
        <f>IF(ISERROR(VLOOKUP($A63,'Import OffPeak'!$A$3:DH$99,107,FALSE)-VLOOKUP($A63,'Import OffPeak change'!$A$106:DH$202,107,FALSE)),0,(VLOOKUP($A63,'Import OffPeak'!$A$3:DH$99,107,FALSE)-VLOOKUP($A63,'Import OffPeak change'!$A$106:DH$202,107,FALSE)))</f>
        <v>0</v>
      </c>
      <c r="DD63" s="6">
        <f>IF(ISERROR(VLOOKUP($A63,'Import OffPeak'!$A$3:DI$99,108,FALSE)-VLOOKUP($A63,'Import OffPeak change'!$A$106:DI$202,108,FALSE)),0,(VLOOKUP($A63,'Import OffPeak'!$A$3:DI$99,108,FALSE)-VLOOKUP($A63,'Import OffPeak change'!$A$106:DI$202,108,FALSE)))</f>
        <v>0</v>
      </c>
      <c r="DE63" s="6">
        <f>IF(ISERROR(VLOOKUP($A63,'Import OffPeak'!$A$3:DJ$99,109,FALSE)-VLOOKUP($A63,'Import OffPeak change'!$A$106:DJ$202,109,FALSE)),0,(VLOOKUP($A63,'Import OffPeak'!$A$3:DJ$99,109,FALSE)-VLOOKUP($A63,'Import OffPeak change'!$A$106:DJ$202,109,FALSE)))</f>
        <v>0</v>
      </c>
      <c r="DF63" s="6">
        <f>IF(ISERROR(VLOOKUP($A63,'Import OffPeak'!$A$3:DK$99,110,FALSE)-VLOOKUP($A63,'Import OffPeak change'!$A$106:DK$202,110,FALSE)),0,(VLOOKUP($A63,'Import OffPeak'!$A$3:DK$99,110,FALSE)-VLOOKUP($A63,'Import OffPeak change'!$A$106:DK$202,110,FALSE)))</f>
        <v>0</v>
      </c>
      <c r="DG63" s="6">
        <f>IF(ISERROR(VLOOKUP($A63,'Import OffPeak'!$A$3:DL$99,111,FALSE)-VLOOKUP($A63,'Import OffPeak change'!$A$106:DL$202,111,FALSE)),0,(VLOOKUP($A63,'Import OffPeak'!$A$3:DL$99,111,FALSE)-VLOOKUP($A63,'Import OffPeak change'!$A$106:DL$202,111,FALSE)))</f>
        <v>0</v>
      </c>
      <c r="DH63" s="6">
        <f>IF(ISERROR(VLOOKUP($A63,'Import OffPeak'!$A$3:DM$99,112,FALSE)-VLOOKUP($A63,'Import OffPeak change'!$A$106:DM$202,112,FALSE)),0,(VLOOKUP($A63,'Import OffPeak'!$A$3:DM$99,112,FALSE)-VLOOKUP($A63,'Import OffPeak change'!$A$106:DM$202,112,FALSE)))</f>
        <v>0</v>
      </c>
      <c r="DI63" s="6">
        <f>IF(ISERROR(VLOOKUP($A63,'Import OffPeak'!$A$3:DN$99,113,FALSE)-VLOOKUP($A63,'Import OffPeak change'!$A$106:DN$202,113,FALSE)),0,(VLOOKUP($A63,'Import OffPeak'!$A$3:DN$99,113,FALSE)-VLOOKUP($A63,'Import OffPeak change'!$A$106:DN$202,113,FALSE)))</f>
        <v>0</v>
      </c>
      <c r="DJ63" s="6">
        <f>IF(ISERROR(VLOOKUP($A63,'Import OffPeak'!$A$3:DO$99,114,FALSE)-VLOOKUP($A63,'Import OffPeak change'!$A$106:DO$202,114,FALSE)),0,(VLOOKUP($A63,'Import OffPeak'!$A$3:DO$99,114,FALSE)-VLOOKUP($A63,'Import OffPeak change'!$A$106:DO$202,114,FALSE)))</f>
        <v>0</v>
      </c>
      <c r="DK63" s="6">
        <f>IF(ISERROR(VLOOKUP($A63,'Import OffPeak'!$A$3:DP$99,115,FALSE)-VLOOKUP($A63,'Import OffPeak change'!$A$106:DP$202,115,FALSE)),0,(VLOOKUP($A63,'Import OffPeak'!$A$3:DP$99,115,FALSE)-VLOOKUP($A63,'Import OffPeak change'!$A$106:DP$202,115,FALSE)))</f>
        <v>0</v>
      </c>
      <c r="DL63" s="6">
        <f>IF(ISERROR(VLOOKUP($A63,'Import OffPeak'!$A$3:DQ$99,116,FALSE)-VLOOKUP($A63,'Import OffPeak change'!$A$106:DQ$202,116,FALSE)),0,(VLOOKUP($A63,'Import OffPeak'!$A$3:DQ$99,116,FALSE)-VLOOKUP($A63,'Import OffPeak change'!$A$106:DQ$202,116,FALSE)))</f>
        <v>0</v>
      </c>
      <c r="DM63" s="6">
        <f>IF(ISERROR(VLOOKUP($A63,'Import OffPeak'!$A$3:DR$99,117,FALSE)-VLOOKUP($A63,'Import OffPeak change'!$A$106:DR$202,117,FALSE)),0,(VLOOKUP($A63,'Import OffPeak'!$A$3:DR$99,117,FALSE)-VLOOKUP($A63,'Import OffPeak change'!$A$106:DR$202,117,FALSE)))</f>
        <v>0</v>
      </c>
      <c r="DN63" s="6">
        <f>IF(ISERROR(VLOOKUP($A63,'Import OffPeak'!$A$3:DS$99,118,FALSE)-VLOOKUP($A63,'Import OffPeak change'!$A$106:DS$202,118,FALSE)),0,(VLOOKUP($A63,'Import OffPeak'!$A$3:DS$99,118,FALSE)-VLOOKUP($A63,'Import OffPeak change'!$A$106:DS$202,118,FALSE)))</f>
        <v>0</v>
      </c>
      <c r="DO63" s="6">
        <f>IF(ISERROR(VLOOKUP($A63,'Import OffPeak'!$A$3:DT$99,119,FALSE)-VLOOKUP($A63,'Import OffPeak change'!$A$106:DT$202,119,FALSE)),0,(VLOOKUP($A63,'Import OffPeak'!$A$3:DT$99,119,FALSE)-VLOOKUP($A63,'Import OffPeak change'!$A$106:DT$202,119,FALSE)))</f>
        <v>0</v>
      </c>
      <c r="DP63" s="6">
        <f>IF(ISERROR(VLOOKUP($A63,'Import OffPeak'!$A$3:DU$99,120,FALSE)-VLOOKUP($A63,'Import OffPeak change'!$A$106:DU$202,120,FALSE)),0,(VLOOKUP($A63,'Import OffPeak'!$A$3:DU$99,120,FALSE)-VLOOKUP($A63,'Import OffPeak change'!$A$106:DU$202,120,FALSE)))</f>
        <v>0</v>
      </c>
      <c r="DQ63" s="6">
        <f>IF(ISERROR(VLOOKUP($A63,'Import OffPeak'!$A$3:DV$99,121,FALSE)-VLOOKUP($A63,'Import OffPeak change'!$A$106:DV$202,121,FALSE)),0,(VLOOKUP($A63,'Import OffPeak'!$A$3:DV$99,121,FALSE)-VLOOKUP($A63,'Import OffPeak change'!$A$106:DV$202,121,FALSE)))</f>
        <v>0</v>
      </c>
      <c r="DR63" s="6">
        <f>IF(ISERROR(VLOOKUP($A63,'Import OffPeak'!$A$3:DW$99,122,FALSE)-VLOOKUP($A63,'Import OffPeak change'!$A$106:DW$202,122,FALSE)),0,(VLOOKUP($A63,'Import OffPeak'!$A$3:DW$99,122,FALSE)-VLOOKUP($A63,'Import OffPeak change'!$A$106:DW$202,122,FALSE)))</f>
        <v>0</v>
      </c>
      <c r="DS63" s="6">
        <f>IF(ISERROR(VLOOKUP($A63,'Import OffPeak'!$A$3:DX$99,123,FALSE)-VLOOKUP($A63,'Import OffPeak change'!$A$106:DX$202,123,FALSE)),0,(VLOOKUP($A63,'Import OffPeak'!$A$3:DX$99,123,FALSE)-VLOOKUP($A63,'Import OffPeak change'!$A$106:DX$202,123,FALSE)))</f>
        <v>0</v>
      </c>
      <c r="DT63" s="6">
        <f>IF(ISERROR(VLOOKUP($A63,'Import OffPeak'!$A$3:DY$99,124,FALSE)-VLOOKUP($A63,'Import OffPeak change'!$A$106:DY$202,124,FALSE)),0,(VLOOKUP($A63,'Import OffPeak'!$A$3:DY$99,124,FALSE)-VLOOKUP($A63,'Import OffPeak change'!$A$106:DY$202,124,FALSE)))</f>
        <v>0</v>
      </c>
      <c r="DU63" s="6">
        <f>IF(ISERROR(VLOOKUP($A63,'Import OffPeak'!$A$3:DZ$99,125,FALSE)-VLOOKUP($A63,'Import OffPeak change'!$A$106:DZ$202,125,FALSE)),0,(VLOOKUP($A63,'Import OffPeak'!$A$3:DZ$99,125,FALSE)-VLOOKUP($A63,'Import OffPeak change'!$A$106:DZ$202,125,FALSE)))</f>
        <v>0</v>
      </c>
      <c r="DV63" s="6">
        <f>IF(ISERROR(VLOOKUP($A63,'Import OffPeak'!$A$3:EA$99,126,FALSE)-VLOOKUP($A63,'Import OffPeak change'!$A$106:EA$202,126,FALSE)),0,(VLOOKUP($A63,'Import OffPeak'!$A$3:EA$99,126,FALSE)-VLOOKUP($A63,'Import OffPeak change'!$A$106:EA$202,126,FALSE)))</f>
        <v>0</v>
      </c>
      <c r="DW63" s="6">
        <f>IF(ISERROR(VLOOKUP($A63,'Import OffPeak'!$A$3:EB$99,127,FALSE)-VLOOKUP($A63,'Import OffPeak change'!$A$106:EB$202,127,FALSE)),0,(VLOOKUP($A63,'Import OffPeak'!$A$3:EB$99,127,FALSE)-VLOOKUP($A63,'Import OffPeak change'!$A$106:EB$202,127,FALSE)))</f>
        <v>0</v>
      </c>
      <c r="DX63" s="6">
        <f>IF(ISERROR(VLOOKUP($A63,'Import OffPeak'!$A$3:EC$99,128,FALSE)-VLOOKUP($A63,'Import OffPeak change'!$A$106:EC$202,128,FALSE)),0,(VLOOKUP($A63,'Import OffPeak'!$A$3:EC$99,128,FALSE)-VLOOKUP($A63,'Import OffPeak change'!$A$106:EC$202,128,FALSE)))</f>
        <v>0</v>
      </c>
      <c r="DY63" s="6">
        <f>IF(ISERROR(VLOOKUP($A63,'Import OffPeak'!$A$3:ED$99,129,FALSE)-VLOOKUP($A63,'Import OffPeak change'!$A$106:ED$202,129,FALSE)),0,(VLOOKUP($A63,'Import OffPeak'!$A$3:ED$99,129,FALSE)-VLOOKUP($A63,'Import OffPeak change'!$A$106:ED$202,129,FALSE)))</f>
        <v>0</v>
      </c>
      <c r="DZ63" s="6">
        <f>IF(ISERROR(VLOOKUP($A63,'Import OffPeak'!$A$3:EE$99,130,FALSE)-VLOOKUP($A63,'Import OffPeak change'!$A$106:EE$202,130,FALSE)),0,(VLOOKUP($A63,'Import OffPeak'!$A$3:EE$99,130,FALSE)-VLOOKUP($A63,'Import OffPeak change'!$A$106:EE$202,130,FALSE)))</f>
        <v>0</v>
      </c>
      <c r="EA63" s="6">
        <f>IF(ISERROR(VLOOKUP($A63,'Import OffPeak'!$A$3:EF$99,131,FALSE)-VLOOKUP($A63,'Import OffPeak change'!$A$106:EF$202,131,FALSE)),0,(VLOOKUP($A63,'Import OffPeak'!$A$3:EF$99,131,FALSE)-VLOOKUP($A63,'Import OffPeak change'!$A$106:EF$202,131,FALSE)))</f>
        <v>0</v>
      </c>
      <c r="EB63" s="6">
        <f>IF(ISERROR(VLOOKUP($A63,'Import OffPeak'!$A$3:EG$99,132,FALSE)-VLOOKUP($A63,'Import OffPeak change'!$A$106:EG$202,132,FALSE)),0,(VLOOKUP($A63,'Import OffPeak'!$A$3:EG$99,132,FALSE)-VLOOKUP($A63,'Import OffPeak change'!$A$106:EG$202,132,FALSE)))</f>
        <v>0</v>
      </c>
      <c r="EC63" s="6">
        <f>IF(ISERROR(VLOOKUP($A63,'Import OffPeak'!$A$3:EH$99,133,FALSE)-VLOOKUP($A63,'Import OffPeak change'!$A$106:EH$202,133,FALSE)),0,(VLOOKUP($A63,'Import OffPeak'!$A$3:EH$99,133,FALSE)-VLOOKUP($A63,'Import OffPeak change'!$A$106:EH$202,133,FALSE)))</f>
        <v>0</v>
      </c>
      <c r="ED63" s="6">
        <f>IF(ISERROR(VLOOKUP($A63,'Import OffPeak'!$A$3:EI$99,134,FALSE)-VLOOKUP($A63,'Import OffPeak change'!$A$106:EI$202,134,FALSE)),0,(VLOOKUP($A63,'Import OffPeak'!$A$3:EI$99,134,FALSE)-VLOOKUP($A63,'Import OffPeak change'!$A$106:EI$202,134,FALSE)))</f>
        <v>0</v>
      </c>
      <c r="EE63" s="6">
        <f>IF(ISERROR(VLOOKUP($A63,'Import OffPeak'!$A$3:EJ$99,135,FALSE)-VLOOKUP($A63,'Import OffPeak change'!$A$106:EJ$202,135,FALSE)),0,(VLOOKUP($A63,'Import OffPeak'!$A$3:EJ$99,135,FALSE)-VLOOKUP($A63,'Import OffPeak change'!$A$106:EJ$202,135,FALSE)))</f>
        <v>0</v>
      </c>
      <c r="EF63" s="6">
        <f>IF(ISERROR(VLOOKUP($A63,'Import OffPeak'!$A$3:EK$99,136,FALSE)-VLOOKUP($A63,'Import OffPeak change'!$A$106:EK$202,136,FALSE)),0,(VLOOKUP($A63,'Import OffPeak'!$A$3:EK$99,136,FALSE)-VLOOKUP($A63,'Import OffPeak change'!$A$106:EK$202,136,FALSE)))</f>
        <v>0</v>
      </c>
      <c r="EG63" s="6">
        <f>IF(ISERROR(VLOOKUP($A63,'Import OffPeak'!$A$3:EL$99,137,FALSE)-VLOOKUP($A63,'Import OffPeak change'!$A$106:EL$202,137,FALSE)),0,(VLOOKUP($A63,'Import OffPeak'!$A$3:EL$99,137,FALSE)-VLOOKUP($A63,'Import OffPeak change'!$A$106:EL$202,137,FALSE)))</f>
        <v>0</v>
      </c>
      <c r="EH63" s="6">
        <f>IF(ISERROR(VLOOKUP($A63,'Import OffPeak'!$A$3:EM$99,138,FALSE)-VLOOKUP($A63,'Import OffPeak change'!$A$106:EM$202,138,FALSE)),0,(VLOOKUP($A63,'Import OffPeak'!$A$3:EM$99,138,FALSE)-VLOOKUP($A63,'Import OffPeak change'!$A$106:EM$202,138,FALSE)))</f>
        <v>0</v>
      </c>
      <c r="EI63" s="6">
        <f>IF(ISERROR(VLOOKUP($A63,'Import OffPeak'!$A$3:EN$99,139,FALSE)-VLOOKUP($A63,'Import OffPeak change'!$A$106:EN$202,139,FALSE)),0,(VLOOKUP($A63,'Import OffPeak'!$A$3:EN$99,139,FALSE)-VLOOKUP($A63,'Import OffPeak change'!$A$106:EN$202,139,FALSE)))</f>
        <v>0</v>
      </c>
      <c r="EJ63" s="6">
        <f>IF(ISERROR(VLOOKUP($A63,'Import OffPeak'!$A$3:EO$99,140,FALSE)-VLOOKUP($A63,'Import OffPeak change'!$A$106:EO$202,140,FALSE)),0,(VLOOKUP($A63,'Import OffPeak'!$A$3:EO$99,140,FALSE)-VLOOKUP($A63,'Import OffPeak change'!$A$106:EO$202,140,FALSE)))</f>
        <v>0</v>
      </c>
      <c r="EK63" s="6">
        <f>IF(ISERROR(VLOOKUP($A63,'Import OffPeak'!$A$3:EP$99,141,FALSE)-VLOOKUP($A63,'Import OffPeak change'!$A$106:EP$202,141,FALSE)),0,(VLOOKUP($A63,'Import OffPeak'!$A$3:EP$99,141,FALSE)-VLOOKUP($A63,'Import OffPeak change'!$A$106:EP$202,141,FALSE)))</f>
        <v>0</v>
      </c>
      <c r="EL63" s="6">
        <f>IF(ISERROR(VLOOKUP($A63,'Import OffPeak'!$A$3:EQ$99,142,FALSE)-VLOOKUP($A63,'Import OffPeak change'!$A$106:EQ$202,142,FALSE)),0,(VLOOKUP($A63,'Import OffPeak'!$A$3:EQ$99,142,FALSE)-VLOOKUP($A63,'Import OffPeak change'!$A$106:EQ$202,142,FALSE)))</f>
        <v>0</v>
      </c>
      <c r="EM63" s="6">
        <f>IF(ISERROR(VLOOKUP($A63,'Import OffPeak'!$A$3:ER$99,143,FALSE)-VLOOKUP($A63,'Import OffPeak change'!$A$106:ER$202,143,FALSE)),0,(VLOOKUP($A63,'Import OffPeak'!$A$3:ER$99,143,FALSE)-VLOOKUP($A63,'Import OffPeak change'!$A$106:ER$202,143,FALSE)))</f>
        <v>0</v>
      </c>
      <c r="EN63" s="6">
        <f>IF(ISERROR(VLOOKUP($A63,'Import OffPeak'!$A$3:ES$99,144,FALSE)-VLOOKUP($A63,'Import OffPeak change'!$A$106:ES$202,144,FALSE)),0,(VLOOKUP($A63,'Import OffPeak'!$A$3:ES$99,144,FALSE)-VLOOKUP($A63,'Import OffPeak change'!$A$106:ES$202,144,FALSE)))</f>
        <v>0</v>
      </c>
      <c r="EO63" s="6">
        <f>IF(ISERROR(VLOOKUP($A63,'Import OffPeak'!$A$3:ET$99,145,FALSE)-VLOOKUP($A63,'Import OffPeak change'!$A$106:ET$202,145,FALSE)),0,(VLOOKUP($A63,'Import OffPeak'!$A$3:ET$99,145,FALSE)-VLOOKUP($A63,'Import OffPeak change'!$A$106:ET$202,145,FALSE)))</f>
        <v>0</v>
      </c>
      <c r="EP63" s="6">
        <f>IF(ISERROR(VLOOKUP($A63,'Import OffPeak'!$A$3:EU$99,146,FALSE)-VLOOKUP($A63,'Import OffPeak change'!$A$106:EU$202,146,FALSE)),0,(VLOOKUP($A63,'Import OffPeak'!$A$3:EU$99,146,FALSE)-VLOOKUP($A63,'Import OffPeak change'!$A$106:EU$202,146,FALSE)))</f>
        <v>0</v>
      </c>
      <c r="EQ63" s="6">
        <f>IF(ISERROR(VLOOKUP($A63,'Import OffPeak'!$A$3:EV$99,147,FALSE)-VLOOKUP($A63,'Import OffPeak change'!$A$106:EV$202,147,FALSE)),0,(VLOOKUP($A63,'Import OffPeak'!$A$3:EV$99,147,FALSE)-VLOOKUP($A63,'Import OffPeak change'!$A$106:EV$202,147,FALSE)))</f>
        <v>0</v>
      </c>
      <c r="ER63" s="6">
        <f>IF(ISERROR(VLOOKUP($A63,'Import OffPeak'!$A$3:EW$99,148,FALSE)-VLOOKUP($A63,'Import OffPeak change'!$A$106:EW$202,148,FALSE)),0,(VLOOKUP($A63,'Import OffPeak'!$A$3:EW$99,148,FALSE)-VLOOKUP($A63,'Import OffPeak change'!$A$106:EW$202,148,FALSE)))</f>
        <v>0</v>
      </c>
      <c r="ES63" s="6">
        <f>IF(ISERROR(VLOOKUP($A63,'Import OffPeak'!$A$3:EX$99,149,FALSE)-VLOOKUP($A63,'Import OffPeak change'!$A$106:EX$202,149,FALSE)),0,(VLOOKUP($A63,'Import OffPeak'!$A$3:EX$99,149,FALSE)-VLOOKUP($A63,'Import OffPeak change'!$A$106:EX$202,149,FALSE)))</f>
        <v>0</v>
      </c>
      <c r="ET63" s="6">
        <f>IF(ISERROR(VLOOKUP($A63,'Import OffPeak'!$A$3:EY$99,150,FALSE)-VLOOKUP($A63,'Import OffPeak change'!$A$106:EY$202,150,FALSE)),0,(VLOOKUP($A63,'Import OffPeak'!$A$3:EY$99,150,FALSE)-VLOOKUP($A63,'Import OffPeak change'!$A$106:EY$202,150,FALSE)))</f>
        <v>0</v>
      </c>
      <c r="EU63" s="6">
        <f>IF(ISERROR(VLOOKUP($A63,'Import OffPeak'!$A$3:EZ$99,151,FALSE)-VLOOKUP($A63,'Import OffPeak change'!$A$106:EZ$202,151,FALSE)),0,(VLOOKUP($A63,'Import OffPeak'!$A$3:EZ$99,151,FALSE)-VLOOKUP($A63,'Import OffPeak change'!$A$106:EZ$202,151,FALSE)))</f>
        <v>0</v>
      </c>
      <c r="EV63" s="6">
        <f>IF(ISERROR(VLOOKUP($A63,'Import OffPeak'!$A$3:FA$99,152,FALSE)-VLOOKUP($A63,'Import OffPeak change'!$A$106:FA$202,152,FALSE)),0,(VLOOKUP($A63,'Import OffPeak'!$A$3:FA$99,152,FALSE)-VLOOKUP($A63,'Import OffPeak change'!$A$106:FA$202,152,FALSE)))</f>
        <v>0</v>
      </c>
      <c r="EW63" s="6">
        <f>IF(ISERROR(VLOOKUP($A63,'Import OffPeak'!$A$3:FB$99,153,FALSE)-VLOOKUP($A63,'Import OffPeak change'!$A$106:FB$202,153,FALSE)),0,(VLOOKUP($A63,'Import OffPeak'!$A$3:FB$99,153,FALSE)-VLOOKUP($A63,'Import OffPeak change'!$A$106:FB$202,153,FALSE)))</f>
        <v>0</v>
      </c>
      <c r="EX63" s="6">
        <f>IF(ISERROR(VLOOKUP($A63,'Import OffPeak'!$A$3:FC$99,154,FALSE)-VLOOKUP($A63,'Import OffPeak change'!$A$106:FC$202,154,FALSE)),0,(VLOOKUP($A63,'Import OffPeak'!$A$3:FC$99,154,FALSE)-VLOOKUP($A63,'Import OffPeak change'!$A$106:FC$202,154,FALSE)))</f>
        <v>0</v>
      </c>
      <c r="EY63" s="6">
        <f>IF(ISERROR(VLOOKUP($A63,'Import OffPeak'!$A$3:FD$99,155,FALSE)-VLOOKUP($A63,'Import OffPeak change'!$A$106:FD$202,155,FALSE)),0,(VLOOKUP($A63,'Import OffPeak'!$A$3:FD$99,155,FALSE)-VLOOKUP($A63,'Import OffPeak change'!$A$106:FD$202,155,FALSE)))</f>
        <v>0</v>
      </c>
      <c r="EZ63" s="6">
        <f>IF(ISERROR(VLOOKUP($A63,'Import OffPeak'!$A$3:FE$99,156,FALSE)-VLOOKUP($A63,'Import OffPeak change'!$A$106:FE$202,156,FALSE)),0,(VLOOKUP($A63,'Import OffPeak'!$A$3:FE$99,156,FALSE)-VLOOKUP($A63,'Import OffPeak change'!$A$106:FE$202,156,FALSE)))</f>
        <v>0</v>
      </c>
      <c r="FA63" s="6">
        <f>IF(ISERROR(VLOOKUP($A63,'Import OffPeak'!$A$3:FF$99,157,FALSE)-VLOOKUP($A63,'Import OffPeak change'!$A$106:FF$202,157,FALSE)),0,(VLOOKUP($A63,'Import OffPeak'!$A$3:FF$99,157,FALSE)-VLOOKUP($A63,'Import OffPeak change'!$A$106:FF$202,157,FALSE)))</f>
        <v>0</v>
      </c>
      <c r="FB63" s="6">
        <f>IF(ISERROR(VLOOKUP($A63,'Import OffPeak'!$A$3:FG$99,158,FALSE)-VLOOKUP($A63,'Import OffPeak change'!$A$106:FG$202,158,FALSE)),0,(VLOOKUP($A63,'Import OffPeak'!$A$3:FG$99,158,FALSE)-VLOOKUP($A63,'Import OffPeak change'!$A$106:FG$202,158,FALSE)))</f>
        <v>0</v>
      </c>
      <c r="FC63" s="6">
        <f>IF(ISERROR(VLOOKUP($A63,'Import OffPeak'!$A$3:FH$99,159,FALSE)-VLOOKUP($A63,'Import OffPeak change'!$A$106:FH$202,159,FALSE)),0,(VLOOKUP($A63,'Import OffPeak'!$A$3:FH$99,159,FALSE)-VLOOKUP($A63,'Import OffPeak change'!$A$106:FH$202,159,FALSE)))</f>
        <v>0</v>
      </c>
      <c r="FD63" s="6">
        <f>IF(ISERROR(VLOOKUP($A63,'Import OffPeak'!$A$3:FI$99,160,FALSE)-VLOOKUP($A63,'Import OffPeak change'!$A$106:FI$202,160,FALSE)),0,(VLOOKUP($A63,'Import OffPeak'!$A$3:FI$99,160,FALSE)-VLOOKUP($A63,'Import OffPeak change'!$A$106:FI$202,160,FALSE)))</f>
        <v>0</v>
      </c>
      <c r="FE63" s="6">
        <f>IF(ISERROR(VLOOKUP($A63,'Import OffPeak'!$A$3:FJ$99,161,FALSE)-VLOOKUP($A63,'Import OffPeak change'!$A$106:FJ$202,161,FALSE)),0,(VLOOKUP($A63,'Import OffPeak'!$A$3:FJ$99,161,FALSE)-VLOOKUP($A63,'Import OffPeak change'!$A$106:FJ$202,161,FALSE)))</f>
        <v>0</v>
      </c>
      <c r="FF63" s="6">
        <f>IF(ISERROR(VLOOKUP($A63,'Import OffPeak'!$A$3:FK$99,162,FALSE)-VLOOKUP($A63,'Import OffPeak change'!$A$106:FK$202,162,FALSE)),0,(VLOOKUP($A63,'Import OffPeak'!$A$3:FK$99,162,FALSE)-VLOOKUP($A63,'Import OffPeak change'!$A$106:FK$202,162,FALSE)))</f>
        <v>0</v>
      </c>
      <c r="FG63" s="6">
        <f>IF(ISERROR(VLOOKUP($A63,'Import OffPeak'!$A$3:FL$99,163,FALSE)-VLOOKUP($A63,'Import OffPeak change'!$A$106:FL$202,163,FALSE)),0,(VLOOKUP($A63,'Import OffPeak'!$A$3:FL$99,163,FALSE)-VLOOKUP($A63,'Import OffPeak change'!$A$106:FL$202,163,FALSE)))</f>
        <v>0</v>
      </c>
      <c r="FH63" s="6">
        <f>IF(ISERROR(VLOOKUP($A63,'Import OffPeak'!$A$3:FM$99,164,FALSE)-VLOOKUP($A63,'Import OffPeak change'!$A$106:FM$202,164,FALSE)),0,(VLOOKUP($A63,'Import OffPeak'!$A$3:FM$99,164,FALSE)-VLOOKUP($A63,'Import OffPeak change'!$A$106:FM$202,164,FALSE)))</f>
        <v>0</v>
      </c>
      <c r="FI63" s="6">
        <f>IF(ISERROR(VLOOKUP($A63,'Import OffPeak'!$A$3:FN$99,165,FALSE)-VLOOKUP($A63,'Import OffPeak change'!$A$106:FN$202,165,FALSE)),0,(VLOOKUP($A63,'Import OffPeak'!$A$3:FN$99,165,FALSE)-VLOOKUP($A63,'Import OffPeak change'!$A$106:FN$202,165,FALSE)))</f>
        <v>0</v>
      </c>
      <c r="FJ63" s="6">
        <f>IF(ISERROR(VLOOKUP($A63,'Import OffPeak'!$A$3:FO$99,166,FALSE)-VLOOKUP($A63,'Import OffPeak change'!$A$106:FO$202,166,FALSE)),0,(VLOOKUP($A63,'Import OffPeak'!$A$3:FO$99,166,FALSE)-VLOOKUP($A63,'Import OffPeak change'!$A$106:FO$202,166,FALSE)))</f>
        <v>0</v>
      </c>
      <c r="FK63" s="6">
        <f>IF(ISERROR(VLOOKUP($A63,'Import OffPeak'!$A$3:FP$99,167,FALSE)-VLOOKUP($A63,'Import OffPeak change'!$A$106:FP$202,167,FALSE)),0,(VLOOKUP($A63,'Import OffPeak'!$A$3:FP$99,167,FALSE)-VLOOKUP($A63,'Import OffPeak change'!$A$106:FP$202,167,FALSE)))</f>
        <v>0</v>
      </c>
      <c r="FL63" s="6">
        <f>IF(ISERROR(VLOOKUP($A63,'Import OffPeak'!$A$3:FQ$99,168,FALSE)-VLOOKUP($A63,'Import OffPeak change'!$A$106:FQ$202,168,FALSE)),0,(VLOOKUP($A63,'Import OffPeak'!$A$3:FQ$99,168,FALSE)-VLOOKUP($A63,'Import OffPeak change'!$A$106:FQ$202,168,FALSE)))</f>
        <v>0</v>
      </c>
      <c r="FM63" s="6">
        <f>IF(ISERROR(VLOOKUP($A63,'Import OffPeak'!$A$3:FR$99,169,FALSE)-VLOOKUP($A63,'Import OffPeak change'!$A$106:FR$202,169,FALSE)),0,(VLOOKUP($A63,'Import OffPeak'!$A$3:FR$99,169,FALSE)-VLOOKUP($A63,'Import OffPeak change'!$A$106:FR$202,169,FALSE)))</f>
        <v>0</v>
      </c>
      <c r="FN63" s="6">
        <f>IF(ISERROR(VLOOKUP($A63,'Import OffPeak'!$A$3:FS$99,170,FALSE)-VLOOKUP($A63,'Import OffPeak change'!$A$106:FS$202,170,FALSE)),0,(VLOOKUP($A63,'Import OffPeak'!$A$3:FS$99,170,FALSE)-VLOOKUP($A63,'Import OffPeak change'!$A$106:FS$202,170,FALSE)))</f>
        <v>0</v>
      </c>
      <c r="FO63" s="6">
        <f>IF(ISERROR(VLOOKUP($A63,'Import OffPeak'!$A$3:FT$99,171,FALSE)-VLOOKUP($A63,'Import OffPeak change'!$A$106:FT$202,171,FALSE)),0,(VLOOKUP($A63,'Import OffPeak'!$A$3:FT$99,171,FALSE)-VLOOKUP($A63,'Import OffPeak change'!$A$106:FT$202,171,FALSE)))</f>
        <v>0</v>
      </c>
      <c r="FP63" s="6">
        <f>IF(ISERROR(VLOOKUP($A63,'Import OffPeak'!$A$3:FU$99,172,FALSE)-VLOOKUP($A63,'Import OffPeak change'!$A$106:FU$202,172,FALSE)),0,(VLOOKUP($A63,'Import OffPeak'!$A$3:FU$99,172,FALSE)-VLOOKUP($A63,'Import OffPeak change'!$A$106:FU$202,172,FALSE)))</f>
        <v>0</v>
      </c>
      <c r="FQ63" s="6">
        <f>IF(ISERROR(VLOOKUP($A63,'Import OffPeak'!$A$3:FV$99,173,FALSE)-VLOOKUP($A63,'Import OffPeak change'!$A$106:FV$202,173,FALSE)),0,(VLOOKUP($A63,'Import OffPeak'!$A$3:FV$99,173,FALSE)-VLOOKUP($A63,'Import OffPeak change'!$A$106:FV$202,173,FALSE)))</f>
        <v>0</v>
      </c>
      <c r="FR63" s="6">
        <f>IF(ISERROR(VLOOKUP($A63,'Import OffPeak'!$A$3:FW$99,174,FALSE)-VLOOKUP($A63,'Import OffPeak change'!$A$106:FW$202,174,FALSE)),0,(VLOOKUP($A63,'Import OffPeak'!$A$3:FW$99,174,FALSE)-VLOOKUP($A63,'Import OffPeak change'!$A$106:FW$202,174,FALSE)))</f>
        <v>0</v>
      </c>
      <c r="FS63" s="6">
        <f>IF(ISERROR(VLOOKUP($A63,'Import OffPeak'!$A$3:FX$99,175,FALSE)-VLOOKUP($A63,'Import OffPeak change'!$A$106:FX$202,175,FALSE)),0,(VLOOKUP($A63,'Import OffPeak'!$A$3:FX$99,175,FALSE)-VLOOKUP($A63,'Import OffPeak change'!$A$106:FX$202,175,FALSE)))</f>
        <v>0</v>
      </c>
      <c r="FT63" s="6">
        <f>IF(ISERROR(VLOOKUP($A63,'Import OffPeak'!$A$3:FY$99,176,FALSE)-VLOOKUP($A63,'Import OffPeak change'!$A$106:FY$202,176,FALSE)),0,(VLOOKUP($A63,'Import OffPeak'!$A$3:FY$99,176,FALSE)-VLOOKUP($A63,'Import OffPeak change'!$A$106:FY$202,176,FALSE)))</f>
        <v>0</v>
      </c>
      <c r="FU63" s="6">
        <f>IF(ISERROR(VLOOKUP($A63,'Import OffPeak'!$A$3:FZ$99,177,FALSE)-VLOOKUP($A63,'Import OffPeak change'!$A$106:FZ$202,177,FALSE)),0,(VLOOKUP($A63,'Import OffPeak'!$A$3:FZ$99,177,FALSE)-VLOOKUP($A63,'Import OffPeak change'!$A$106:FZ$202,177,FALSE)))</f>
        <v>0</v>
      </c>
      <c r="FV63" s="6">
        <f>IF(ISERROR(VLOOKUP($A63,'Import OffPeak'!$A$3:GA$99,178,FALSE)-VLOOKUP($A63,'Import OffPeak change'!$A$106:GA$202,178,FALSE)),0,(VLOOKUP($A63,'Import OffPeak'!$A$3:GA$99,178,FALSE)-VLOOKUP($A63,'Import OffPeak change'!$A$106:GA$202,178,FALSE)))</f>
        <v>0</v>
      </c>
      <c r="FW63" s="6">
        <f>IF(ISERROR(VLOOKUP($A63,'Import OffPeak'!$A$3:GB$99,179,FALSE)-VLOOKUP($A63,'Import OffPeak change'!$A$106:GB$202,179,FALSE)),0,(VLOOKUP($A63,'Import OffPeak'!$A$3:GB$99,179,FALSE)-VLOOKUP($A63,'Import OffPeak change'!$A$106:GB$202,179,FALSE)))</f>
        <v>0</v>
      </c>
      <c r="FX63" s="6">
        <f>IF(ISERROR(VLOOKUP($A63,'Import OffPeak'!$A$3:GC$99,180,FALSE)-VLOOKUP($A63,'Import OffPeak change'!$A$106:GC$202,180,FALSE)),0,(VLOOKUP($A63,'Import OffPeak'!$A$3:GC$99,180,FALSE)-VLOOKUP($A63,'Import OffPeak change'!$A$106:GC$202,180,FALSE)))</f>
        <v>0</v>
      </c>
      <c r="FY63" s="6">
        <f>IF(ISERROR(VLOOKUP($A63,'Import OffPeak'!$A$3:GD$99,181,FALSE)-VLOOKUP($A63,'Import OffPeak change'!$A$106:GD$202,181,FALSE)),0,(VLOOKUP($A63,'Import OffPeak'!$A$3:GD$99,181,FALSE)-VLOOKUP($A63,'Import OffPeak change'!$A$106:GD$202,181,FALSE)))</f>
        <v>0</v>
      </c>
      <c r="FZ63" s="6">
        <f>IF(ISERROR(VLOOKUP($A63,'Import OffPeak'!$A$3:GE$99,182,FALSE)-VLOOKUP($A63,'Import OffPeak change'!$A$106:GE$202,182,FALSE)),0,(VLOOKUP($A63,'Import OffPeak'!$A$3:GE$99,182,FALSE)-VLOOKUP($A63,'Import OffPeak change'!$A$106:GE$202,182,FALSE)))</f>
        <v>0</v>
      </c>
      <c r="GA63" s="6">
        <f>IF(ISERROR(VLOOKUP($A63,'Import OffPeak'!$A$3:GF$99,183,FALSE)-VLOOKUP($A63,'Import OffPeak change'!$A$106:GF$202,183,FALSE)),0,(VLOOKUP($A63,'Import OffPeak'!$A$3:GF$99,183,FALSE)-VLOOKUP($A63,'Import OffPeak change'!$A$106:GF$202,183,FALSE)))</f>
        <v>0</v>
      </c>
      <c r="GB63" s="6">
        <f>IF(ISERROR(VLOOKUP($A63,'Import OffPeak'!$A$3:GG$99,184,FALSE)-VLOOKUP($A63,'Import OffPeak change'!$A$106:GG$202,184,FALSE)),0,(VLOOKUP($A63,'Import OffPeak'!$A$3:GG$99,184,FALSE)-VLOOKUP($A63,'Import OffPeak change'!$A$106:GG$202,184,FALSE)))</f>
        <v>0</v>
      </c>
      <c r="GC63" s="6">
        <f>IF(ISERROR(VLOOKUP($A63,'Import OffPeak'!$A$3:GH$99,185,FALSE)-VLOOKUP($A63,'Import OffPeak change'!$A$106:GH$202,185,FALSE)),0,(VLOOKUP($A63,'Import OffPeak'!$A$3:GH$99,185,FALSE)-VLOOKUP($A63,'Import OffPeak change'!$A$106:GH$202,185,FALSE)))</f>
        <v>0</v>
      </c>
      <c r="GD63" s="6">
        <f>IF(ISERROR(VLOOKUP($A63,'Import OffPeak'!$A$3:GI$99,186,FALSE)-VLOOKUP($A63,'Import OffPeak change'!$A$106:GI$202,186,FALSE)),0,(VLOOKUP($A63,'Import OffPeak'!$A$3:GI$99,186,FALSE)-VLOOKUP($A63,'Import OffPeak change'!$A$106:GI$202,186,FALSE)))</f>
        <v>0</v>
      </c>
      <c r="GE63" s="6">
        <f>IF(ISERROR(VLOOKUP($A63,'Import OffPeak'!$A$3:GJ$99,187,FALSE)-VLOOKUP($A63,'Import OffPeak change'!$A$106:GJ$202,187,FALSE)),0,(VLOOKUP($A63,'Import OffPeak'!$A$3:GJ$99,187,FALSE)-VLOOKUP($A63,'Import OffPeak change'!$A$106:GJ$202,187,FALSE)))</f>
        <v>0</v>
      </c>
      <c r="GF63" s="6">
        <f>IF(ISERROR(VLOOKUP($A63,'Import OffPeak'!$A$3:GK$99,188,FALSE)-VLOOKUP($A63,'Import OffPeak change'!$A$106:GK$202,188,FALSE)),0,(VLOOKUP($A63,'Import OffPeak'!$A$3:GK$99,188,FALSE)-VLOOKUP($A63,'Import OffPeak change'!$A$106:GK$202,188,FALSE)))</f>
        <v>0</v>
      </c>
      <c r="GG63" s="6">
        <f>IF(ISERROR(VLOOKUP($A63,'Import OffPeak'!$A$3:GL$99,189,FALSE)-VLOOKUP($A63,'Import OffPeak change'!$A$106:GL$202,189,FALSE)),0,(VLOOKUP($A63,'Import OffPeak'!$A$3:GL$99,189,FALSE)-VLOOKUP($A63,'Import OffPeak change'!$A$106:GL$202,189,FALSE)))</f>
        <v>0</v>
      </c>
      <c r="GH63" s="6">
        <f>IF(ISERROR(VLOOKUP($A63,'Import OffPeak'!$A$3:GM$99,190,FALSE)-VLOOKUP($A63,'Import OffPeak change'!$A$106:GM$202,190,FALSE)),0,(VLOOKUP($A63,'Import OffPeak'!$A$3:GM$99,190,FALSE)-VLOOKUP($A63,'Import OffPeak change'!$A$106:GM$202,190,FALSE)))</f>
        <v>0</v>
      </c>
      <c r="GI63" s="6">
        <f>IF(ISERROR(VLOOKUP($A63,'Import OffPeak'!$A$3:GN$99,191,FALSE)-VLOOKUP($A63,'Import OffPeak change'!$A$106:GN$202,191,FALSE)),0,(VLOOKUP($A63,'Import OffPeak'!$A$3:GN$99,191,FALSE)-VLOOKUP($A63,'Import OffPeak change'!$A$106:GN$202,191,FALSE)))</f>
        <v>0</v>
      </c>
      <c r="GJ63" s="6">
        <f>IF(ISERROR(VLOOKUP($A63,'Import OffPeak'!$A$3:GO$99,192,FALSE)-VLOOKUP($A63,'Import OffPeak change'!$A$106:GO$202,192,FALSE)),0,(VLOOKUP($A63,'Import OffPeak'!$A$3:GO$99,192,FALSE)-VLOOKUP($A63,'Import OffPeak change'!$A$106:GO$202,192,FALSE)))</f>
        <v>0</v>
      </c>
      <c r="GK63" s="6">
        <f>IF(ISERROR(VLOOKUP($A63,'Import OffPeak'!$A$3:GP$99,193,FALSE)-VLOOKUP($A63,'Import OffPeak change'!$A$106:GP$202,193,FALSE)),0,(VLOOKUP($A63,'Import OffPeak'!$A$3:GP$99,193,FALSE)-VLOOKUP($A63,'Import OffPeak change'!$A$106:GP$202,193,FALSE)))</f>
        <v>0</v>
      </c>
      <c r="GL63" s="6">
        <f>IF(ISERROR(VLOOKUP($A63,'Import OffPeak'!$A$3:GQ$99,194,FALSE)-VLOOKUP($A63,'Import OffPeak change'!$A$106:GQ$202,194,FALSE)),0,(VLOOKUP($A63,'Import OffPeak'!$A$3:GQ$99,194,FALSE)-VLOOKUP($A63,'Import OffPeak change'!$A$106:GQ$202,194,FALSE)))</f>
        <v>0</v>
      </c>
      <c r="GM63" s="6">
        <f>IF(ISERROR(VLOOKUP($A63,'Import OffPeak'!$A$3:GR$99,195,FALSE)-VLOOKUP($A63,'Import OffPeak change'!$A$106:GR$202,195,FALSE)),0,(VLOOKUP($A63,'Import OffPeak'!$A$3:GR$99,195,FALSE)-VLOOKUP($A63,'Import OffPeak change'!$A$106:GR$202,195,FALSE)))</f>
        <v>0</v>
      </c>
      <c r="GN63" s="6">
        <f>IF(ISERROR(VLOOKUP($A63,'Import OffPeak'!$A$3:GS$99,196,FALSE)-VLOOKUP($A63,'Import OffPeak change'!$A$106:GS$202,196,FALSE)),0,(VLOOKUP($A63,'Import OffPeak'!$A$3:GS$99,196,FALSE)-VLOOKUP($A63,'Import OffPeak change'!$A$106:GS$202,196,FALSE)))</f>
        <v>0</v>
      </c>
      <c r="GO63" s="6">
        <f>IF(ISERROR(VLOOKUP($A63,'Import OffPeak'!$A$3:GT$99,197,FALSE)-VLOOKUP($A63,'Import OffPeak change'!$A$106:GT$202,197,FALSE)),0,(VLOOKUP($A63,'Import OffPeak'!$A$3:GT$99,197,FALSE)-VLOOKUP($A63,'Import OffPeak change'!$A$106:GT$202,197,FALSE)))</f>
        <v>0</v>
      </c>
      <c r="GP63" s="6">
        <f>IF(ISERROR(VLOOKUP($A63,'Import OffPeak'!$A$3:GU$99,198,FALSE)-VLOOKUP($A63,'Import OffPeak change'!$A$106:GU$202,198,FALSE)),0,(VLOOKUP($A63,'Import OffPeak'!$A$3:GU$99,198,FALSE)-VLOOKUP($A63,'Import OffPeak change'!$A$106:GU$202,198,FALSE)))</f>
        <v>0</v>
      </c>
      <c r="GQ63" s="6">
        <f>IF(ISERROR(VLOOKUP($A63,'Import OffPeak'!$A$3:GV$99,199,FALSE)-VLOOKUP($A63,'Import OffPeak change'!$A$106:GV$202,199,FALSE)),0,(VLOOKUP($A63,'Import OffPeak'!$A$3:GV$99,199,FALSE)-VLOOKUP($A63,'Import OffPeak change'!$A$106:GV$202,199,FALSE)))</f>
        <v>0</v>
      </c>
      <c r="GR63" s="6">
        <f>IF(ISERROR(VLOOKUP($A63,'Import OffPeak'!$A$3:GW$99,200,FALSE)-VLOOKUP($A63,'Import OffPeak change'!$A$106:GW$202,200,FALSE)),0,(VLOOKUP($A63,'Import OffPeak'!$A$3:GW$99,200,FALSE)-VLOOKUP($A63,'Import OffPeak change'!$A$106:GW$202,200,FALSE)))</f>
        <v>0</v>
      </c>
      <c r="GS63" s="6">
        <f>IF(ISERROR(VLOOKUP($A63,'Import OffPeak'!$A$3:GX$99,201,FALSE)-VLOOKUP($A63,'Import OffPeak change'!$A$106:GX$202,201,FALSE)),0,(VLOOKUP($A63,'Import OffPeak'!$A$3:GX$99,201,FALSE)-VLOOKUP($A63,'Import OffPeak change'!$A$106:GX$202,201,FALSE)))</f>
        <v>0</v>
      </c>
      <c r="GT63" s="6">
        <f>IF(ISERROR(VLOOKUP($A63,'Import OffPeak'!$A$3:GY$99,202,FALSE)-VLOOKUP($A63,'Import OffPeak change'!$A$106:GY$202,202,FALSE)),0,(VLOOKUP($A63,'Import OffPeak'!$A$3:GY$99,202,FALSE)-VLOOKUP($A63,'Import OffPeak change'!$A$106:GY$202,202,FALSE)))</f>
        <v>0</v>
      </c>
      <c r="GU63" s="6">
        <f>IF(ISERROR(VLOOKUP($A63,'Import OffPeak'!$A$3:GZ$99,203,FALSE)-VLOOKUP($A63,'Import OffPeak change'!$A$106:GZ$202,203,FALSE)),0,(VLOOKUP($A63,'Import OffPeak'!$A$3:GZ$99,203,FALSE)-VLOOKUP($A63,'Import OffPeak change'!$A$106:GZ$202,203,FALSE)))</f>
        <v>0</v>
      </c>
      <c r="GV63" s="6">
        <f>IF(ISERROR(VLOOKUP($A63,'Import OffPeak'!$A$3:HA$99,204,FALSE)-VLOOKUP($A63,'Import OffPeak change'!$A$106:HA$202,204,FALSE)),0,(VLOOKUP($A63,'Import OffPeak'!$A$3:HA$99,204,FALSE)-VLOOKUP($A63,'Import OffPeak change'!$A$106:HA$202,204,FALSE)))</f>
        <v>0</v>
      </c>
      <c r="GW63" s="6">
        <f>IF(ISERROR(VLOOKUP($A63,'Import OffPeak'!$A$3:HB$99,205,FALSE)-VLOOKUP($A63,'Import OffPeak change'!$A$106:HB$202,205,FALSE)),0,(VLOOKUP($A63,'Import OffPeak'!$A$3:HB$99,205,FALSE)-VLOOKUP($A63,'Import OffPeak change'!$A$106:HB$202,205,FALSE)))</f>
        <v>0</v>
      </c>
      <c r="GX63" s="6">
        <f>IF(ISERROR(VLOOKUP($A63,'Import OffPeak'!$A$3:HC$99,206,FALSE)-VLOOKUP($A63,'Import OffPeak change'!$A$106:HC$202,206,FALSE)),0,(VLOOKUP($A63,'Import OffPeak'!$A$3:HC$99,206,FALSE)-VLOOKUP($A63,'Import OffPeak change'!$A$106:HC$202,206,FALSE)))</f>
        <v>0</v>
      </c>
      <c r="GY63" s="6">
        <f>IF(ISERROR(VLOOKUP($A63,'Import OffPeak'!$A$3:HD$99,207,FALSE)-VLOOKUP($A63,'Import OffPeak change'!$A$106:HD$202,207,FALSE)),0,(VLOOKUP($A63,'Import OffPeak'!$A$3:HD$99,207,FALSE)-VLOOKUP($A63,'Import OffPeak change'!$A$106:HD$202,207,FALSE)))</f>
        <v>0</v>
      </c>
      <c r="GZ63" s="6">
        <f>IF(ISERROR(VLOOKUP($A63,'Import OffPeak'!$A$3:HE$99,208,FALSE)-VLOOKUP($A63,'Import OffPeak change'!$A$106:HE$202,208,FALSE)),0,(VLOOKUP($A63,'Import OffPeak'!$A$3:HE$99,208,FALSE)-VLOOKUP($A63,'Import OffPeak change'!$A$106:HE$202,208,FALSE)))</f>
        <v>0</v>
      </c>
      <c r="HA63" s="6">
        <f>IF(ISERROR(VLOOKUP($A63,'Import OffPeak'!$A$3:HF$99,209,FALSE)-VLOOKUP($A63,'Import OffPeak change'!$A$106:HF$202,209,FALSE)),0,(VLOOKUP($A63,'Import OffPeak'!$A$3:HF$99,209,FALSE)-VLOOKUP($A63,'Import OffPeak change'!$A$106:HF$202,209,FALSE)))</f>
        <v>0</v>
      </c>
      <c r="HB63" s="6">
        <f>IF(ISERROR(VLOOKUP($A63,'Import OffPeak'!$A$3:HG$99,210,FALSE)-VLOOKUP($A63,'Import OffPeak change'!$A$106:HG$202,210,FALSE)),0,(VLOOKUP($A63,'Import OffPeak'!$A$3:HG$99,210,FALSE)-VLOOKUP($A63,'Import OffPeak change'!$A$106:HG$202,210,FALSE)))</f>
        <v>0</v>
      </c>
      <c r="HC63" s="6">
        <f>IF(ISERROR(VLOOKUP($A63,'Import OffPeak'!$A$3:HH$99,211,FALSE)-VLOOKUP($A63,'Import OffPeak change'!$A$106:HH$202,211,FALSE)),0,(VLOOKUP($A63,'Import OffPeak'!$A$3:HH$99,211,FALSE)-VLOOKUP($A63,'Import OffPeak change'!$A$106:HH$202,211,FALSE)))</f>
        <v>0</v>
      </c>
      <c r="HD63" s="6">
        <f>IF(ISERROR(VLOOKUP($A63,'Import OffPeak'!$A$3:HI$99,212,FALSE)-VLOOKUP($A63,'Import OffPeak change'!$A$106:HI$202,212,FALSE)),0,(VLOOKUP($A63,'Import OffPeak'!$A$3:HI$99,212,FALSE)-VLOOKUP($A63,'Import OffPeak change'!$A$106:HI$202,212,FALSE)))</f>
        <v>0</v>
      </c>
      <c r="HE63" s="6">
        <f>IF(ISERROR(VLOOKUP($A63,'Import OffPeak'!$A$3:HJ$99,213,FALSE)-VLOOKUP($A63,'Import OffPeak change'!$A$106:HJ$202,213,FALSE)),0,(VLOOKUP($A63,'Import OffPeak'!$A$3:HJ$99,213,FALSE)-VLOOKUP($A63,'Import OffPeak change'!$A$106:HJ$202,213,FALSE)))</f>
        <v>0</v>
      </c>
      <c r="HF63" s="6">
        <f>IF(ISERROR(VLOOKUP($A63,'Import OffPeak'!$A$3:HK$99,214,FALSE)-VLOOKUP($A63,'Import OffPeak change'!$A$106:HK$202,214,FALSE)),0,(VLOOKUP($A63,'Import OffPeak'!$A$3:HK$99,214,FALSE)-VLOOKUP($A63,'Import OffPeak change'!$A$106:HK$202,214,FALSE)))</f>
        <v>0</v>
      </c>
      <c r="HG63" s="6">
        <f>IF(ISERROR(VLOOKUP($A63,'Import OffPeak'!$A$3:HL$99,215,FALSE)-VLOOKUP($A63,'Import OffPeak change'!$A$106:HL$202,215,FALSE)),0,(VLOOKUP($A63,'Import OffPeak'!$A$3:HL$99,215,FALSE)-VLOOKUP($A63,'Import OffPeak change'!$A$106:HL$202,215,FALSE)))</f>
        <v>0</v>
      </c>
      <c r="HH63" s="6">
        <f>IF(ISERROR(VLOOKUP($A63,'Import OffPeak'!$A$3:HM$99,216,FALSE)-VLOOKUP($A63,'Import OffPeak change'!$A$106:HM$202,216,FALSE)),0,(VLOOKUP($A63,'Import OffPeak'!$A$3:HM$99,216,FALSE)-VLOOKUP($A63,'Import OffPeak change'!$A$106:HM$202,216,FALSE)))</f>
        <v>0</v>
      </c>
      <c r="HI63" s="6">
        <f>IF(ISERROR(VLOOKUP($A63,'Import OffPeak'!$A$3:HN$99,217,FALSE)-VLOOKUP($A63,'Import OffPeak change'!$A$106:HN$202,217,FALSE)),0,(VLOOKUP($A63,'Import OffPeak'!$A$3:HN$99,217,FALSE)-VLOOKUP($A63,'Import OffPeak change'!$A$106:HN$202,217,FALSE)))</f>
        <v>0</v>
      </c>
      <c r="HJ63" s="6">
        <f>IF(ISERROR(VLOOKUP($A63,'Import OffPeak'!$A$3:HO$99,218,FALSE)-VLOOKUP($A63,'Import OffPeak change'!$A$106:HO$202,218,FALSE)),0,(VLOOKUP($A63,'Import OffPeak'!$A$3:HO$99,218,FALSE)-VLOOKUP($A63,'Import OffPeak change'!$A$106:HO$202,218,FALSE)))</f>
        <v>0</v>
      </c>
      <c r="HK63" s="6">
        <f>IF(ISERROR(VLOOKUP($A63,'Import OffPeak'!$A$3:HP$99,219,FALSE)-VLOOKUP($A63,'Import OffPeak change'!$A$106:HP$202,219,FALSE)),0,(VLOOKUP($A63,'Import OffPeak'!$A$3:HP$99,219,FALSE)-VLOOKUP($A63,'Import OffPeak change'!$A$106:HP$202,219,FALSE)))</f>
        <v>0</v>
      </c>
      <c r="HL63" s="6">
        <f>IF(ISERROR(VLOOKUP($A63,'Import OffPeak'!$A$3:HQ$99,220,FALSE)-VLOOKUP($A63,'Import OffPeak change'!$A$106:HQ$202,220,FALSE)),0,(VLOOKUP($A63,'Import OffPeak'!$A$3:HQ$99,220,FALSE)-VLOOKUP($A63,'Import OffPeak change'!$A$106:HQ$202,220,FALSE)))</f>
        <v>0</v>
      </c>
      <c r="HM63" s="6">
        <f>IF(ISERROR(VLOOKUP($A63,'Import OffPeak'!$A$3:HR$99,221,FALSE)-VLOOKUP($A63,'Import OffPeak change'!$A$106:HR$202,221,FALSE)),0,(VLOOKUP($A63,'Import OffPeak'!$A$3:HR$99,221,FALSE)-VLOOKUP($A63,'Import OffPeak change'!$A$106:HR$202,221,FALSE)))</f>
        <v>0</v>
      </c>
      <c r="HN63" s="6">
        <f>IF(ISERROR(VLOOKUP($A63,'Import OffPeak'!$A$3:HS$99,222,FALSE)-VLOOKUP($A63,'Import OffPeak change'!$A$106:HS$202,222,FALSE)),0,(VLOOKUP($A63,'Import OffPeak'!$A$3:HS$99,222,FALSE)-VLOOKUP($A63,'Import OffPeak change'!$A$106:HS$202,222,FALSE)))</f>
        <v>0</v>
      </c>
      <c r="HO63" s="6">
        <f>IF(ISERROR(VLOOKUP($A63,'Import OffPeak'!$A$3:HT$99,223,FALSE)-VLOOKUP($A63,'Import OffPeak change'!$A$106:HT$202,223,FALSE)),0,(VLOOKUP($A63,'Import OffPeak'!$A$3:HT$99,223,FALSE)-VLOOKUP($A63,'Import OffPeak change'!$A$106:HT$202,223,FALSE)))</f>
        <v>0</v>
      </c>
      <c r="HP63" s="6">
        <f>IF(ISERROR(VLOOKUP($A63,'Import OffPeak'!$A$3:HU$99,224,FALSE)-VLOOKUP($A63,'Import OffPeak change'!$A$106:HU$202,224,FALSE)),0,(VLOOKUP($A63,'Import OffPeak'!$A$3:HU$99,224,FALSE)-VLOOKUP($A63,'Import OffPeak change'!$A$106:HU$202,224,FALSE)))</f>
        <v>0</v>
      </c>
      <c r="HQ63" s="6">
        <f>IF(ISERROR(VLOOKUP($A63,'Import OffPeak'!$A$3:HV$99,225,FALSE)-VLOOKUP($A63,'Import OffPeak change'!$A$106:HV$202,225,FALSE)),0,(VLOOKUP($A63,'Import OffPeak'!$A$3:HV$99,225,FALSE)-VLOOKUP($A63,'Import OffPeak change'!$A$106:HV$202,225,FALSE)))</f>
        <v>0</v>
      </c>
      <c r="HR63" s="6">
        <f>IF(ISERROR(VLOOKUP($A63,'Import OffPeak'!$A$3:HW$99,226,FALSE)-VLOOKUP($A63,'Import OffPeak change'!$A$106:HW$202,226,FALSE)),0,(VLOOKUP($A63,'Import OffPeak'!$A$3:HW$99,226,FALSE)-VLOOKUP($A63,'Import OffPeak change'!$A$106:HW$202,226,FALSE)))</f>
        <v>0</v>
      </c>
      <c r="HS63" s="6">
        <f>IF(ISERROR(VLOOKUP($A63,'Import OffPeak'!$A$3:HX$99,227,FALSE)-VLOOKUP($A63,'Import OffPeak change'!$A$106:HX$202,227,FALSE)),0,(VLOOKUP($A63,'Import OffPeak'!$A$3:HX$99,227,FALSE)-VLOOKUP($A63,'Import OffPeak change'!$A$106:HX$202,227,FALSE)))</f>
        <v>0</v>
      </c>
      <c r="HT63" s="6">
        <f>IF(ISERROR(VLOOKUP($A63,'Import OffPeak'!$A$3:HY$99,228,FALSE)-VLOOKUP($A63,'Import OffPeak change'!$A$106:HY$202,228,FALSE)),0,(VLOOKUP($A63,'Import OffPeak'!$A$3:HY$99,228,FALSE)-VLOOKUP($A63,'Import OffPeak change'!$A$106:HY$202,228,FALSE)))</f>
        <v>0</v>
      </c>
      <c r="HU63" s="6">
        <f>IF(ISERROR(VLOOKUP($A63,'Import OffPeak'!$A$3:HZ$99,229,FALSE)-VLOOKUP($A63,'Import OffPeak change'!$A$106:HZ$202,229,FALSE)),0,(VLOOKUP($A63,'Import OffPeak'!$A$3:HZ$99,229,FALSE)-VLOOKUP($A63,'Import OffPeak change'!$A$106:HZ$202,229,FALSE)))</f>
        <v>0</v>
      </c>
      <c r="HV63" s="6">
        <f>IF(ISERROR(VLOOKUP($A63,'Import OffPeak'!$A$3:IA$99,230,FALSE)-VLOOKUP($A63,'Import OffPeak change'!$A$106:IA$202,230,FALSE)),0,(VLOOKUP($A63,'Import OffPeak'!$A$3:IA$99,230,FALSE)-VLOOKUP($A63,'Import OffPeak change'!$A$106:IA$202,230,FALSE)))</f>
        <v>0</v>
      </c>
      <c r="HW63" s="6">
        <f>IF(ISERROR(VLOOKUP($A63,'Import OffPeak'!$A$3:IB$99,231,FALSE)-VLOOKUP($A63,'Import OffPeak change'!$A$106:IB$202,231,FALSE)),0,(VLOOKUP($A63,'Import OffPeak'!$A$3:IB$99,231,FALSE)-VLOOKUP($A63,'Import OffPeak change'!$A$106:IB$202,231,FALSE)))</f>
        <v>0</v>
      </c>
      <c r="HX63" s="6">
        <f>IF(ISERROR(VLOOKUP($A63,'Import OffPeak'!$A$3:IC$99,232,FALSE)-VLOOKUP($A63,'Import OffPeak change'!$A$106:IC$202,232,FALSE)),0,(VLOOKUP($A63,'Import OffPeak'!$A$3:IC$99,232,FALSE)-VLOOKUP($A63,'Import OffPeak change'!$A$106:IC$202,232,FALSE)))</f>
        <v>0</v>
      </c>
      <c r="HY63" s="6">
        <f>IF(ISERROR(VLOOKUP($A63,'Import OffPeak'!$A$3:ID$99,233,FALSE)-VLOOKUP($A63,'Import OffPeak change'!$A$106:ID$202,233,FALSE)),0,(VLOOKUP($A63,'Import OffPeak'!$A$3:ID$99,233,FALSE)-VLOOKUP($A63,'Import OffPeak change'!$A$106:ID$202,233,FALSE)))</f>
        <v>0</v>
      </c>
      <c r="HZ63" s="6">
        <f>IF(ISERROR(VLOOKUP($A63,'Import OffPeak'!$A$3:IE$99,234,FALSE)-VLOOKUP($A63,'Import OffPeak change'!$A$106:IE$202,234,FALSE)),0,(VLOOKUP($A63,'Import OffPeak'!$A$3:IE$99,234,FALSE)-VLOOKUP($A63,'Import OffPeak change'!$A$106:IE$202,234,FALSE)))</f>
        <v>0</v>
      </c>
      <c r="IA63" s="6">
        <f>IF(ISERROR(VLOOKUP($A63,'Import OffPeak'!$A$3:IF$99,235,FALSE)-VLOOKUP($A63,'Import OffPeak change'!$A$106:IF$202,235,FALSE)),0,(VLOOKUP($A63,'Import OffPeak'!$A$3:IF$99,235,FALSE)-VLOOKUP($A63,'Import OffPeak change'!$A$106:IF$202,235,FALSE)))</f>
        <v>0</v>
      </c>
      <c r="IB63" s="6">
        <f>IF(ISERROR(VLOOKUP($A63,'Import OffPeak'!$A$3:IG$99,236,FALSE)-VLOOKUP($A63,'Import OffPeak change'!$A$106:IG$202,236,FALSE)),0,(VLOOKUP($A63,'Import OffPeak'!$A$3:IG$99,236,FALSE)-VLOOKUP($A63,'Import OffPeak change'!$A$106:IG$202,236,FALSE)))</f>
        <v>0</v>
      </c>
      <c r="IC63" s="6">
        <f>IF(ISERROR(VLOOKUP($A63,'Import OffPeak'!$A$3:IH$99,237,FALSE)-VLOOKUP($A63,'Import OffPeak change'!$A$106:IH$202,237,FALSE)),0,(VLOOKUP($A63,'Import OffPeak'!$A$3:IH$99,237,FALSE)-VLOOKUP($A63,'Import OffPeak change'!$A$106:IH$202,237,FALSE)))</f>
        <v>0</v>
      </c>
      <c r="ID63" s="6">
        <f>IF(ISERROR(VLOOKUP($A63,'Import OffPeak'!$A$3:II$99,238,FALSE)-VLOOKUP($A63,'Import OffPeak change'!$A$106:II$202,238,FALSE)),0,(VLOOKUP($A63,'Import OffPeak'!$A$3:II$99,238,FALSE)-VLOOKUP($A63,'Import OffPeak change'!$A$106:II$202,238,FALSE)))</f>
        <v>0</v>
      </c>
      <c r="IE63" s="6">
        <f>IF(ISERROR(VLOOKUP($A63,'Import OffPeak'!$A$3:IJ$99,239,FALSE)-VLOOKUP($A63,'Import OffPeak change'!$A$106:IJ$202,239,FALSE)),0,(VLOOKUP($A63,'Import OffPeak'!$A$3:IJ$99,239,FALSE)-VLOOKUP($A63,'Import OffPeak change'!$A$106:IJ$202,239,FALSE)))</f>
        <v>0</v>
      </c>
    </row>
    <row r="64" spans="1:239">
      <c r="A64" s="168" t="str">
        <f>IF('Import OffPeak'!A61=0,"",'Import OffPeak'!A61)</f>
        <v/>
      </c>
      <c r="B64" s="6"/>
      <c r="C64" s="6"/>
      <c r="D64" s="6"/>
      <c r="E64" s="6"/>
      <c r="F64" s="6"/>
      <c r="G64" s="6">
        <f>IF(ISERROR(VLOOKUP($A64,'Import OffPeak'!$A$3:L$99,7,FALSE)-VLOOKUP($A64,'Import OffPeak change'!$A$106:L$202,7,FALSE)),0,(VLOOKUP($A64,'Import OffPeak'!$A$3:L$99,7,FALSE)-VLOOKUP($A64,'Import OffPeak change'!$A$106:L$202,7,FALSE)))</f>
        <v>0</v>
      </c>
      <c r="H64" s="6">
        <f>IF(ISERROR(VLOOKUP($A64,'Import OffPeak'!$A$3:M$99,8,FALSE)-VLOOKUP($A64,'Import OffPeak change'!$A$106:M$202,8,FALSE)),0,(VLOOKUP($A64,'Import OffPeak'!$A$3:M$99,8,FALSE)-VLOOKUP($A64,'Import OffPeak change'!$A$106:M$202,8,FALSE)))</f>
        <v>0</v>
      </c>
      <c r="I64" s="6">
        <f>IF(ISERROR(VLOOKUP($A64,'Import OffPeak'!$A$3:N$99,9,FALSE)-VLOOKUP($A64,'Import OffPeak change'!$A$106:N$202,9,FALSE)),0,(VLOOKUP($A64,'Import OffPeak'!$A$3:N$99,9,FALSE)-VLOOKUP($A64,'Import OffPeak change'!$A$106:N$202,9,FALSE)))</f>
        <v>0</v>
      </c>
      <c r="J64" s="6">
        <f>IF(ISERROR(VLOOKUP($A64,'Import OffPeak'!$A$3:O$99,10,FALSE)-VLOOKUP($A64,'Import OffPeak change'!$A$106:O$202,10,FALSE)),0,(VLOOKUP($A64,'Import OffPeak'!$A$3:O$99,10,FALSE)-VLOOKUP($A64,'Import OffPeak change'!$A$106:O$202,10,FALSE)))</f>
        <v>0</v>
      </c>
      <c r="K64" s="6">
        <f>IF(ISERROR(VLOOKUP($A64,'Import OffPeak'!$A$3:P$99,11,FALSE)-VLOOKUP($A64,'Import OffPeak change'!$A$106:P$202,11,FALSE)),0,(VLOOKUP($A64,'Import OffPeak'!$A$3:P$99,11,FALSE)-VLOOKUP($A64,'Import OffPeak change'!$A$106:P$202,11,FALSE)))</f>
        <v>0</v>
      </c>
      <c r="L64" s="6">
        <f>IF(ISERROR(VLOOKUP($A64,'Import OffPeak'!$A$3:Q$99,12,FALSE)-VLOOKUP($A64,'Import OffPeak change'!$A$106:Q$202,12,FALSE)),0,(VLOOKUP($A64,'Import OffPeak'!$A$3:Q$99,12,FALSE)-VLOOKUP($A64,'Import OffPeak change'!$A$106:Q$202,12,FALSE)))</f>
        <v>0</v>
      </c>
      <c r="M64" s="6">
        <f>IF(ISERROR(VLOOKUP($A64,'Import OffPeak'!$A$3:R$99,13,FALSE)-VLOOKUP($A64,'Import OffPeak change'!$A$106:R$202,13,FALSE)),0,(VLOOKUP($A64,'Import OffPeak'!$A$3:R$99,13,FALSE)-VLOOKUP($A64,'Import OffPeak change'!$A$106:R$202,13,FALSE)))</f>
        <v>0</v>
      </c>
      <c r="N64" s="6">
        <f>IF(ISERROR(VLOOKUP($A64,'Import OffPeak'!$A$3:S$99,14,FALSE)-VLOOKUP($A64,'Import OffPeak change'!$A$106:S$202,14,FALSE)),0,(VLOOKUP($A64,'Import OffPeak'!$A$3:S$99,14,FALSE)-VLOOKUP($A64,'Import OffPeak change'!$A$106:S$202,14,FALSE)))</f>
        <v>0</v>
      </c>
      <c r="O64" s="6">
        <f>IF(ISERROR(VLOOKUP($A64,'Import OffPeak'!$A$3:T$99,15,FALSE)-VLOOKUP($A64,'Import OffPeak change'!$A$106:T$202,15,FALSE)),0,(VLOOKUP($A64,'Import OffPeak'!$A$3:T$99,15,FALSE)-VLOOKUP($A64,'Import OffPeak change'!$A$106:T$202,15,FALSE)))</f>
        <v>0</v>
      </c>
      <c r="P64" s="6">
        <f>IF(ISERROR(VLOOKUP($A64,'Import OffPeak'!$A$3:U$99,16,FALSE)-VLOOKUP($A64,'Import OffPeak change'!$A$106:U$202,16,FALSE)),0,(VLOOKUP($A64,'Import OffPeak'!$A$3:U$99,16,FALSE)-VLOOKUP($A64,'Import OffPeak change'!$A$106:U$202,16,FALSE)))</f>
        <v>0</v>
      </c>
      <c r="Q64" s="6">
        <f>IF(ISERROR(VLOOKUP($A64,'Import OffPeak'!$A$3:V$99,17,FALSE)-VLOOKUP($A64,'Import OffPeak change'!$A$106:V$202,17,FALSE)),0,(VLOOKUP($A64,'Import OffPeak'!$A$3:V$99,17,FALSE)-VLOOKUP($A64,'Import OffPeak change'!$A$106:V$202,17,FALSE)))</f>
        <v>0</v>
      </c>
      <c r="R64" s="6">
        <f>IF(ISERROR(VLOOKUP($A64,'Import OffPeak'!$A$3:W$99,18,FALSE)-VLOOKUP($A64,'Import OffPeak change'!$A$106:W$202,18,FALSE)),0,(VLOOKUP($A64,'Import OffPeak'!$A$3:W$99,18,FALSE)-VLOOKUP($A64,'Import OffPeak change'!$A$106:W$202,18,FALSE)))</f>
        <v>0</v>
      </c>
      <c r="S64" s="6">
        <f>IF(ISERROR(VLOOKUP($A64,'Import OffPeak'!$A$3:X$99,19,FALSE)-VLOOKUP($A64,'Import OffPeak change'!$A$106:X$202,19,FALSE)),0,(VLOOKUP($A64,'Import OffPeak'!$A$3:X$99,19,FALSE)-VLOOKUP($A64,'Import OffPeak change'!$A$106:X$202,19,FALSE)))</f>
        <v>0</v>
      </c>
      <c r="T64" s="6">
        <f>IF(ISERROR(VLOOKUP($A64,'Import OffPeak'!$A$3:Y$99,20,FALSE)-VLOOKUP($A64,'Import OffPeak change'!$A$106:Y$202,20,FALSE)),0,(VLOOKUP($A64,'Import OffPeak'!$A$3:Y$99,20,FALSE)-VLOOKUP($A64,'Import OffPeak change'!$A$106:Y$202,20,FALSE)))</f>
        <v>0</v>
      </c>
      <c r="U64" s="6">
        <f>IF(ISERROR(VLOOKUP($A64,'Import OffPeak'!$A$3:Z$99,21,FALSE)-VLOOKUP($A64,'Import OffPeak change'!$A$106:Z$202,21,FALSE)),0,(VLOOKUP($A64,'Import OffPeak'!$A$3:Z$99,21,FALSE)-VLOOKUP($A64,'Import OffPeak change'!$A$106:Z$202,21,FALSE)))</f>
        <v>0</v>
      </c>
      <c r="V64" s="6">
        <f>IF(ISERROR(VLOOKUP($A64,'Import OffPeak'!$A$3:AA$99,22,FALSE)-VLOOKUP($A64,'Import OffPeak change'!$A$106:AA$202,22,FALSE)),0,(VLOOKUP($A64,'Import OffPeak'!$A$3:AA$99,22,FALSE)-VLOOKUP($A64,'Import OffPeak change'!$A$106:AA$202,22,FALSE)))</f>
        <v>0</v>
      </c>
      <c r="W64" s="6">
        <f>IF(ISERROR(VLOOKUP($A64,'Import OffPeak'!$A$3:AB$99,23,FALSE)-VLOOKUP($A64,'Import OffPeak change'!$A$106:AB$202,23,FALSE)),0,(VLOOKUP($A64,'Import OffPeak'!$A$3:AB$99,23,FALSE)-VLOOKUP($A64,'Import OffPeak change'!$A$106:AB$202,23,FALSE)))</f>
        <v>0</v>
      </c>
      <c r="X64" s="6">
        <f>IF(ISERROR(VLOOKUP($A64,'Import OffPeak'!$A$3:AC$99,24,FALSE)-VLOOKUP($A64,'Import OffPeak change'!$A$106:AC$202,24,FALSE)),0,(VLOOKUP($A64,'Import OffPeak'!$A$3:AC$99,24,FALSE)-VLOOKUP($A64,'Import OffPeak change'!$A$106:AC$202,24,FALSE)))</f>
        <v>0</v>
      </c>
      <c r="Y64" s="6">
        <f>IF(ISERROR(VLOOKUP($A64,'Import OffPeak'!$A$3:AD$99,25,FALSE)-VLOOKUP($A64,'Import OffPeak change'!$A$106:AD$202,25,FALSE)),0,(VLOOKUP($A64,'Import OffPeak'!$A$3:AD$99,25,FALSE)-VLOOKUP($A64,'Import OffPeak change'!$A$106:AD$202,25,FALSE)))</f>
        <v>0</v>
      </c>
      <c r="Z64" s="6">
        <f>IF(ISERROR(VLOOKUP($A64,'Import OffPeak'!$A$3:AE$99,26,FALSE)-VLOOKUP($A64,'Import OffPeak change'!$A$106:AE$202,26,FALSE)),0,(VLOOKUP($A64,'Import OffPeak'!$A$3:AE$99,26,FALSE)-VLOOKUP($A64,'Import OffPeak change'!$A$106:AE$202,26,FALSE)))</f>
        <v>0</v>
      </c>
      <c r="AA64" s="6">
        <f>IF(ISERROR(VLOOKUP($A64,'Import OffPeak'!$A$3:AF$99,27,FALSE)-VLOOKUP($A64,'Import OffPeak change'!$A$106:AF$202,27,FALSE)),0,(VLOOKUP($A64,'Import OffPeak'!$A$3:AF$99,27,FALSE)-VLOOKUP($A64,'Import OffPeak change'!$A$106:AF$202,27,FALSE)))</f>
        <v>0</v>
      </c>
      <c r="AB64" s="6">
        <f>IF(ISERROR(VLOOKUP($A64,'Import OffPeak'!$A$3:AG$99,28,FALSE)-VLOOKUP($A64,'Import OffPeak change'!$A$106:AG$202,28,FALSE)),0,(VLOOKUP($A64,'Import OffPeak'!$A$3:AG$99,28,FALSE)-VLOOKUP($A64,'Import OffPeak change'!$A$106:AG$202,28,FALSE)))</f>
        <v>0</v>
      </c>
      <c r="AC64" s="6">
        <f>IF(ISERROR(VLOOKUP($A64,'Import OffPeak'!$A$3:AH$99,29,FALSE)-VLOOKUP($A64,'Import OffPeak change'!$A$106:AH$202,29,FALSE)),0,(VLOOKUP($A64,'Import OffPeak'!$A$3:AH$99,29,FALSE)-VLOOKUP($A64,'Import OffPeak change'!$A$106:AH$202,29,FALSE)))</f>
        <v>0</v>
      </c>
      <c r="AD64" s="6">
        <f>IF(ISERROR(VLOOKUP($A64,'Import OffPeak'!$A$3:AI$99,30,FALSE)-VLOOKUP($A64,'Import OffPeak change'!$A$106:AI$202,30,FALSE)),0,(VLOOKUP($A64,'Import OffPeak'!$A$3:AI$99,30,FALSE)-VLOOKUP($A64,'Import OffPeak change'!$A$106:AI$202,30,FALSE)))</f>
        <v>0</v>
      </c>
      <c r="AE64" s="6">
        <f>IF(ISERROR(VLOOKUP($A64,'Import OffPeak'!$A$3:AJ$99,31,FALSE)-VLOOKUP($A64,'Import OffPeak change'!$A$106:AJ$202,31,FALSE)),0,(VLOOKUP($A64,'Import OffPeak'!$A$3:AJ$99,31,FALSE)-VLOOKUP($A64,'Import OffPeak change'!$A$106:AJ$202,31,FALSE)))</f>
        <v>0</v>
      </c>
      <c r="AF64" s="6">
        <f>IF(ISERROR(VLOOKUP($A64,'Import OffPeak'!$A$3:AK$99,32,FALSE)-VLOOKUP($A64,'Import OffPeak change'!$A$106:AK$202,32,FALSE)),0,(VLOOKUP($A64,'Import OffPeak'!$A$3:AK$99,32,FALSE)-VLOOKUP($A64,'Import OffPeak change'!$A$106:AK$202,32,FALSE)))</f>
        <v>0</v>
      </c>
      <c r="AG64" s="6">
        <f>IF(ISERROR(VLOOKUP($A64,'Import OffPeak'!$A$3:AL$99,33,FALSE)-VLOOKUP($A64,'Import OffPeak change'!$A$106:AL$202,33,FALSE)),0,(VLOOKUP($A64,'Import OffPeak'!$A$3:AL$99,33,FALSE)-VLOOKUP($A64,'Import OffPeak change'!$A$106:AL$202,33,FALSE)))</f>
        <v>0</v>
      </c>
      <c r="AH64" s="6">
        <f>IF(ISERROR(VLOOKUP($A64,'Import OffPeak'!$A$3:AM$99,34,FALSE)-VLOOKUP($A64,'Import OffPeak change'!$A$106:AM$202,34,FALSE)),0,(VLOOKUP($A64,'Import OffPeak'!$A$3:AM$99,34,FALSE)-VLOOKUP($A64,'Import OffPeak change'!$A$106:AM$202,34,FALSE)))</f>
        <v>0</v>
      </c>
      <c r="AI64" s="6">
        <f>IF(ISERROR(VLOOKUP($A64,'Import OffPeak'!$A$3:AN$99,35,FALSE)-VLOOKUP($A64,'Import OffPeak change'!$A$106:AN$202,35,FALSE)),0,(VLOOKUP($A64,'Import OffPeak'!$A$3:AN$99,35,FALSE)-VLOOKUP($A64,'Import OffPeak change'!$A$106:AN$202,35,FALSE)))</f>
        <v>0</v>
      </c>
      <c r="AJ64" s="6">
        <f>IF(ISERROR(VLOOKUP($A64,'Import OffPeak'!$A$3:AO$99,36,FALSE)-VLOOKUP($A64,'Import OffPeak change'!$A$106:AO$202,36,FALSE)),0,(VLOOKUP($A64,'Import OffPeak'!$A$3:AO$99,36,FALSE)-VLOOKUP($A64,'Import OffPeak change'!$A$106:AO$202,36,FALSE)))</f>
        <v>0</v>
      </c>
      <c r="AK64" s="6">
        <f>IF(ISERROR(VLOOKUP($A64,'Import OffPeak'!$A$3:AP$99,37,FALSE)-VLOOKUP($A64,'Import OffPeak change'!$A$106:AP$202,37,FALSE)),0,(VLOOKUP($A64,'Import OffPeak'!$A$3:AP$99,37,FALSE)-VLOOKUP($A64,'Import OffPeak change'!$A$106:AP$202,37,FALSE)))</f>
        <v>0</v>
      </c>
      <c r="AL64" s="6">
        <f>IF(ISERROR(VLOOKUP($A64,'Import OffPeak'!$A$3:AQ$99,38,FALSE)-VLOOKUP($A64,'Import OffPeak change'!$A$106:AQ$202,38,FALSE)),0,(VLOOKUP($A64,'Import OffPeak'!$A$3:AQ$99,38,FALSE)-VLOOKUP($A64,'Import OffPeak change'!$A$106:AQ$202,38,FALSE)))</f>
        <v>0</v>
      </c>
      <c r="AM64" s="6">
        <f>IF(ISERROR(VLOOKUP($A64,'Import OffPeak'!$A$3:AR$99,39,FALSE)-VLOOKUP($A64,'Import OffPeak change'!$A$106:AR$202,39,FALSE)),0,(VLOOKUP($A64,'Import OffPeak'!$A$3:AR$99,39,FALSE)-VLOOKUP($A64,'Import OffPeak change'!$A$106:AR$202,39,FALSE)))</f>
        <v>0</v>
      </c>
      <c r="AN64" s="6">
        <f>IF(ISERROR(VLOOKUP($A64,'Import OffPeak'!$A$3:AS$99,40,FALSE)-VLOOKUP($A64,'Import OffPeak change'!$A$106:AS$202,40,FALSE)),0,(VLOOKUP($A64,'Import OffPeak'!$A$3:AS$99,40,FALSE)-VLOOKUP($A64,'Import OffPeak change'!$A$106:AS$202,40,FALSE)))</f>
        <v>0</v>
      </c>
      <c r="AO64" s="6">
        <f>IF(ISERROR(VLOOKUP($A64,'Import OffPeak'!$A$3:AT$99,41,FALSE)-VLOOKUP($A64,'Import OffPeak change'!$A$106:AT$202,41,FALSE)),0,(VLOOKUP($A64,'Import OffPeak'!$A$3:AT$99,41,FALSE)-VLOOKUP($A64,'Import OffPeak change'!$A$106:AT$202,41,FALSE)))</f>
        <v>0</v>
      </c>
      <c r="AP64" s="6">
        <f>IF(ISERROR(VLOOKUP($A64,'Import OffPeak'!$A$3:AU$99,42,FALSE)-VLOOKUP($A64,'Import OffPeak change'!$A$106:AU$202,42,FALSE)),0,(VLOOKUP($A64,'Import OffPeak'!$A$3:AU$99,42,FALSE)-VLOOKUP($A64,'Import OffPeak change'!$A$106:AU$202,42,FALSE)))</f>
        <v>0</v>
      </c>
      <c r="AQ64" s="6">
        <f>IF(ISERROR(VLOOKUP($A64,'Import OffPeak'!$A$3:AV$99,43,FALSE)-VLOOKUP($A64,'Import OffPeak change'!$A$106:AV$202,43,FALSE)),0,(VLOOKUP($A64,'Import OffPeak'!$A$3:AV$99,43,FALSE)-VLOOKUP($A64,'Import OffPeak change'!$A$106:AV$202,43,FALSE)))</f>
        <v>0</v>
      </c>
      <c r="AR64" s="6">
        <f>IF(ISERROR(VLOOKUP($A64,'Import OffPeak'!$A$3:AW$99,44,FALSE)-VLOOKUP($A64,'Import OffPeak change'!$A$106:AW$202,44,FALSE)),0,(VLOOKUP($A64,'Import OffPeak'!$A$3:AW$99,44,FALSE)-VLOOKUP($A64,'Import OffPeak change'!$A$106:AW$202,44,FALSE)))</f>
        <v>0</v>
      </c>
      <c r="AS64" s="6">
        <f>IF(ISERROR(VLOOKUP($A64,'Import OffPeak'!$A$3:AX$99,45,FALSE)-VLOOKUP($A64,'Import OffPeak change'!$A$106:AX$202,45,FALSE)),0,(VLOOKUP($A64,'Import OffPeak'!$A$3:AX$99,45,FALSE)-VLOOKUP($A64,'Import OffPeak change'!$A$106:AX$202,45,FALSE)))</f>
        <v>0</v>
      </c>
      <c r="AT64" s="6">
        <f>IF(ISERROR(VLOOKUP($A64,'Import OffPeak'!$A$3:AY$99,46,FALSE)-VLOOKUP($A64,'Import OffPeak change'!$A$106:AY$202,46,FALSE)),0,(VLOOKUP($A64,'Import OffPeak'!$A$3:AY$99,46,FALSE)-VLOOKUP($A64,'Import OffPeak change'!$A$106:AY$202,46,FALSE)))</f>
        <v>0</v>
      </c>
      <c r="AU64" s="6">
        <f>IF(ISERROR(VLOOKUP($A64,'Import OffPeak'!$A$3:AZ$99,47,FALSE)-VLOOKUP($A64,'Import OffPeak change'!$A$106:AZ$202,47,FALSE)),0,(VLOOKUP($A64,'Import OffPeak'!$A$3:AZ$99,47,FALSE)-VLOOKUP($A64,'Import OffPeak change'!$A$106:AZ$202,47,FALSE)))</f>
        <v>0</v>
      </c>
      <c r="AV64" s="6">
        <f>IF(ISERROR(VLOOKUP($A64,'Import OffPeak'!$A$3:BA$99,48,FALSE)-VLOOKUP($A64,'Import OffPeak change'!$A$106:BA$202,48,FALSE)),0,(VLOOKUP($A64,'Import OffPeak'!$A$3:BA$99,48,FALSE)-VLOOKUP($A64,'Import OffPeak change'!$A$106:BA$202,48,FALSE)))</f>
        <v>0</v>
      </c>
      <c r="AW64" s="6">
        <f>IF(ISERROR(VLOOKUP($A64,'Import OffPeak'!$A$3:BB$99,49,FALSE)-VLOOKUP($A64,'Import OffPeak change'!$A$106:BB$202,49,FALSE)),0,(VLOOKUP($A64,'Import OffPeak'!$A$3:BB$99,49,FALSE)-VLOOKUP($A64,'Import OffPeak change'!$A$106:BB$202,49,FALSE)))</f>
        <v>0</v>
      </c>
      <c r="AX64" s="6">
        <f>IF(ISERROR(VLOOKUP($A64,'Import OffPeak'!$A$3:BC$99,50,FALSE)-VLOOKUP($A64,'Import OffPeak change'!$A$106:BC$202,50,FALSE)),0,(VLOOKUP($A64,'Import OffPeak'!$A$3:BC$99,50,FALSE)-VLOOKUP($A64,'Import OffPeak change'!$A$106:BC$202,50,FALSE)))</f>
        <v>0</v>
      </c>
      <c r="AY64" s="6">
        <f>IF(ISERROR(VLOOKUP($A64,'Import OffPeak'!$A$3:BD$99,51,FALSE)-VLOOKUP($A64,'Import OffPeak change'!$A$106:BD$202,51,FALSE)),0,(VLOOKUP($A64,'Import OffPeak'!$A$3:BD$99,51,FALSE)-VLOOKUP($A64,'Import OffPeak change'!$A$106:BD$202,51,FALSE)))</f>
        <v>0</v>
      </c>
      <c r="AZ64" s="6">
        <f>IF(ISERROR(VLOOKUP($A64,'Import OffPeak'!$A$3:BE$99,52,FALSE)-VLOOKUP($A64,'Import OffPeak change'!$A$106:BE$202,52,FALSE)),0,(VLOOKUP($A64,'Import OffPeak'!$A$3:BE$99,52,FALSE)-VLOOKUP($A64,'Import OffPeak change'!$A$106:BE$202,52,FALSE)))</f>
        <v>0</v>
      </c>
      <c r="BA64" s="6">
        <f>IF(ISERROR(VLOOKUP($A64,'Import OffPeak'!$A$3:BF$99,53,FALSE)-VLOOKUP($A64,'Import OffPeak change'!$A$106:BF$202,53,FALSE)),0,(VLOOKUP($A64,'Import OffPeak'!$A$3:BF$99,53,FALSE)-VLOOKUP($A64,'Import OffPeak change'!$A$106:BF$202,53,FALSE)))</f>
        <v>0</v>
      </c>
      <c r="BB64" s="6">
        <f>IF(ISERROR(VLOOKUP($A64,'Import OffPeak'!$A$3:BG$99,54,FALSE)-VLOOKUP($A64,'Import OffPeak change'!$A$106:BG$202,54,FALSE)),0,(VLOOKUP($A64,'Import OffPeak'!$A$3:BG$99,54,FALSE)-VLOOKUP($A64,'Import OffPeak change'!$A$106:BG$202,54,FALSE)))</f>
        <v>0</v>
      </c>
      <c r="BC64" s="6">
        <f>IF(ISERROR(VLOOKUP($A64,'Import OffPeak'!$A$3:BH$99,55,FALSE)-VLOOKUP($A64,'Import OffPeak change'!$A$106:BH$202,55,FALSE)),0,(VLOOKUP($A64,'Import OffPeak'!$A$3:BH$99,55,FALSE)-VLOOKUP($A64,'Import OffPeak change'!$A$106:BH$202,55,FALSE)))</f>
        <v>0</v>
      </c>
      <c r="BD64" s="6">
        <f>IF(ISERROR(VLOOKUP($A64,'Import OffPeak'!$A$3:BI$99,56,FALSE)-VLOOKUP($A64,'Import OffPeak change'!$A$106:BI$202,56,FALSE)),0,(VLOOKUP($A64,'Import OffPeak'!$A$3:BI$99,56,FALSE)-VLOOKUP($A64,'Import OffPeak change'!$A$106:BI$202,56,FALSE)))</f>
        <v>0</v>
      </c>
      <c r="BE64" s="6">
        <f>IF(ISERROR(VLOOKUP($A64,'Import OffPeak'!$A$3:BJ$99,57,FALSE)-VLOOKUP($A64,'Import OffPeak change'!$A$106:BJ$202,57,FALSE)),0,(VLOOKUP($A64,'Import OffPeak'!$A$3:BJ$99,57,FALSE)-VLOOKUP($A64,'Import OffPeak change'!$A$106:BJ$202,57,FALSE)))</f>
        <v>0</v>
      </c>
      <c r="BF64" s="6">
        <f>IF(ISERROR(VLOOKUP($A64,'Import OffPeak'!$A$3:BK$99,58,FALSE)-VLOOKUP($A64,'Import OffPeak change'!$A$106:BK$202,58,FALSE)),0,(VLOOKUP($A64,'Import OffPeak'!$A$3:BK$99,58,FALSE)-VLOOKUP($A64,'Import OffPeak change'!$A$106:BK$202,58,FALSE)))</f>
        <v>0</v>
      </c>
      <c r="BG64" s="6">
        <f>IF(ISERROR(VLOOKUP($A64,'Import OffPeak'!$A$3:BL$99,59,FALSE)-VLOOKUP($A64,'Import OffPeak change'!$A$106:BL$202,59,FALSE)),0,(VLOOKUP($A64,'Import OffPeak'!$A$3:BL$99,59,FALSE)-VLOOKUP($A64,'Import OffPeak change'!$A$106:BL$202,59,FALSE)))</f>
        <v>0</v>
      </c>
      <c r="BH64" s="6">
        <f>IF(ISERROR(VLOOKUP($A64,'Import OffPeak'!$A$3:BM$99,60,FALSE)-VLOOKUP($A64,'Import OffPeak change'!$A$106:BM$202,60,FALSE)),0,(VLOOKUP($A64,'Import OffPeak'!$A$3:BM$99,60,FALSE)-VLOOKUP($A64,'Import OffPeak change'!$A$106:BM$202,60,FALSE)))</f>
        <v>0</v>
      </c>
      <c r="BI64" s="6">
        <f>IF(ISERROR(VLOOKUP($A64,'Import OffPeak'!$A$3:BN$99,61,FALSE)-VLOOKUP($A64,'Import OffPeak change'!$A$106:BN$202,61,FALSE)),0,(VLOOKUP($A64,'Import OffPeak'!$A$3:BN$99,61,FALSE)-VLOOKUP($A64,'Import OffPeak change'!$A$106:BN$202,61,FALSE)))</f>
        <v>0</v>
      </c>
      <c r="BJ64" s="6">
        <f>IF(ISERROR(VLOOKUP($A64,'Import OffPeak'!$A$3:BO$99,62,FALSE)-VLOOKUP($A64,'Import OffPeak change'!$A$106:BO$202,62,FALSE)),0,(VLOOKUP($A64,'Import OffPeak'!$A$3:BO$99,62,FALSE)-VLOOKUP($A64,'Import OffPeak change'!$A$106:BO$202,62,FALSE)))</f>
        <v>0</v>
      </c>
      <c r="BK64" s="6">
        <f>IF(ISERROR(VLOOKUP($A64,'Import OffPeak'!$A$3:BP$99,63,FALSE)-VLOOKUP($A64,'Import OffPeak change'!$A$106:BP$202,63,FALSE)),0,(VLOOKUP($A64,'Import OffPeak'!$A$3:BP$99,63,FALSE)-VLOOKUP($A64,'Import OffPeak change'!$A$106:BP$202,63,FALSE)))</f>
        <v>0</v>
      </c>
      <c r="BL64" s="6">
        <f>IF(ISERROR(VLOOKUP($A64,'Import OffPeak'!$A$3:BQ$99,64,FALSE)-VLOOKUP($A64,'Import OffPeak change'!$A$106:BQ$202,64,FALSE)),0,(VLOOKUP($A64,'Import OffPeak'!$A$3:BQ$99,64,FALSE)-VLOOKUP($A64,'Import OffPeak change'!$A$106:BQ$202,64,FALSE)))</f>
        <v>0</v>
      </c>
      <c r="BM64" s="6">
        <f>IF(ISERROR(VLOOKUP($A64,'Import OffPeak'!$A$3:BR$99,65,FALSE)-VLOOKUP($A64,'Import OffPeak change'!$A$106:BR$202,65,FALSE)),0,(VLOOKUP($A64,'Import OffPeak'!$A$3:BR$99,65,FALSE)-VLOOKUP($A64,'Import OffPeak change'!$A$106:BR$202,65,FALSE)))</f>
        <v>0</v>
      </c>
      <c r="BN64" s="6">
        <f>IF(ISERROR(VLOOKUP($A64,'Import OffPeak'!$A$3:BS$99,66,FALSE)-VLOOKUP($A64,'Import OffPeak change'!$A$106:BS$202,66,FALSE)),0,(VLOOKUP($A64,'Import OffPeak'!$A$3:BS$99,66,FALSE)-VLOOKUP($A64,'Import OffPeak change'!$A$106:BS$202,66,FALSE)))</f>
        <v>0</v>
      </c>
      <c r="BO64" s="6">
        <f>IF(ISERROR(VLOOKUP($A64,'Import OffPeak'!$A$3:BT$99,67,FALSE)-VLOOKUP($A64,'Import OffPeak change'!$A$106:BT$202,67,FALSE)),0,(VLOOKUP($A64,'Import OffPeak'!$A$3:BT$99,67,FALSE)-VLOOKUP($A64,'Import OffPeak change'!$A$106:BT$202,67,FALSE)))</f>
        <v>0</v>
      </c>
      <c r="BP64" s="6">
        <f>IF(ISERROR(VLOOKUP($A64,'Import OffPeak'!$A$3:BU$99,68,FALSE)-VLOOKUP($A64,'Import OffPeak change'!$A$106:BU$202,68,FALSE)),0,(VLOOKUP($A64,'Import OffPeak'!$A$3:BU$99,68,FALSE)-VLOOKUP($A64,'Import OffPeak change'!$A$106:BU$202,68,FALSE)))</f>
        <v>0</v>
      </c>
      <c r="BQ64" s="6">
        <f>IF(ISERROR(VLOOKUP($A64,'Import OffPeak'!$A$3:BV$99,69,FALSE)-VLOOKUP($A64,'Import OffPeak change'!$A$106:BV$202,69,FALSE)),0,(VLOOKUP($A64,'Import OffPeak'!$A$3:BV$99,69,FALSE)-VLOOKUP($A64,'Import OffPeak change'!$A$106:BV$202,69,FALSE)))</f>
        <v>0</v>
      </c>
      <c r="BR64" s="6">
        <f>IF(ISERROR(VLOOKUP($A64,'Import OffPeak'!$A$3:BW$99,70,FALSE)-VLOOKUP($A64,'Import OffPeak change'!$A$106:BW$202,70,FALSE)),0,(VLOOKUP($A64,'Import OffPeak'!$A$3:BW$99,70,FALSE)-VLOOKUP($A64,'Import OffPeak change'!$A$106:BW$202,70,FALSE)))</f>
        <v>0</v>
      </c>
      <c r="BS64" s="6">
        <f>IF(ISERROR(VLOOKUP($A64,'Import OffPeak'!$A$3:BX$99,71,FALSE)-VLOOKUP($A64,'Import OffPeak change'!$A$106:BX$202,71,FALSE)),0,(VLOOKUP($A64,'Import OffPeak'!$A$3:BX$99,71,FALSE)-VLOOKUP($A64,'Import OffPeak change'!$A$106:BX$202,71,FALSE)))</f>
        <v>0</v>
      </c>
      <c r="BT64" s="6">
        <f>IF(ISERROR(VLOOKUP($A64,'Import OffPeak'!$A$3:BY$99,72,FALSE)-VLOOKUP($A64,'Import OffPeak change'!$A$106:BY$202,72,FALSE)),0,(VLOOKUP($A64,'Import OffPeak'!$A$3:BY$99,72,FALSE)-VLOOKUP($A64,'Import OffPeak change'!$A$106:BY$202,72,FALSE)))</f>
        <v>0</v>
      </c>
      <c r="BU64" s="6">
        <f>IF(ISERROR(VLOOKUP($A64,'Import OffPeak'!$A$3:BZ$99,73,FALSE)-VLOOKUP($A64,'Import OffPeak change'!$A$106:BZ$202,73,FALSE)),0,(VLOOKUP($A64,'Import OffPeak'!$A$3:BZ$99,73,FALSE)-VLOOKUP($A64,'Import OffPeak change'!$A$106:BZ$202,73,FALSE)))</f>
        <v>0</v>
      </c>
      <c r="BV64" s="6">
        <f>IF(ISERROR(VLOOKUP($A64,'Import OffPeak'!$A$3:CA$99,74,FALSE)-VLOOKUP($A64,'Import OffPeak change'!$A$106:CA$202,74,FALSE)),0,(VLOOKUP($A64,'Import OffPeak'!$A$3:CA$99,74,FALSE)-VLOOKUP($A64,'Import OffPeak change'!$A$106:CA$202,74,FALSE)))</f>
        <v>0</v>
      </c>
      <c r="BW64" s="6">
        <f>IF(ISERROR(VLOOKUP($A64,'Import OffPeak'!$A$3:CB$99,75,FALSE)-VLOOKUP($A64,'Import OffPeak change'!$A$106:CB$202,75,FALSE)),0,(VLOOKUP($A64,'Import OffPeak'!$A$3:CB$99,75,FALSE)-VLOOKUP($A64,'Import OffPeak change'!$A$106:CB$202,75,FALSE)))</f>
        <v>0</v>
      </c>
      <c r="BX64" s="6">
        <f>IF(ISERROR(VLOOKUP($A64,'Import OffPeak'!$A$3:CC$99,76,FALSE)-VLOOKUP($A64,'Import OffPeak change'!$A$106:CC$202,76,FALSE)),0,(VLOOKUP($A64,'Import OffPeak'!$A$3:CC$99,76,FALSE)-VLOOKUP($A64,'Import OffPeak change'!$A$106:CC$202,76,FALSE)))</f>
        <v>0</v>
      </c>
      <c r="BY64" s="6">
        <f>IF(ISERROR(VLOOKUP($A64,'Import OffPeak'!$A$3:CD$99,77,FALSE)-VLOOKUP($A64,'Import OffPeak change'!$A$106:CD$202,77,FALSE)),0,(VLOOKUP($A64,'Import OffPeak'!$A$3:CD$99,77,FALSE)-VLOOKUP($A64,'Import OffPeak change'!$A$106:CD$202,77,FALSE)))</f>
        <v>0</v>
      </c>
      <c r="BZ64" s="6">
        <f>IF(ISERROR(VLOOKUP($A64,'Import OffPeak'!$A$3:CE$99,78,FALSE)-VLOOKUP($A64,'Import OffPeak change'!$A$106:CE$202,78,FALSE)),0,(VLOOKUP($A64,'Import OffPeak'!$A$3:CE$99,78,FALSE)-VLOOKUP($A64,'Import OffPeak change'!$A$106:CE$202,78,FALSE)))</f>
        <v>0</v>
      </c>
      <c r="CA64" s="6">
        <f>IF(ISERROR(VLOOKUP($A64,'Import OffPeak'!$A$3:CF$99,79,FALSE)-VLOOKUP($A64,'Import OffPeak change'!$A$106:CF$202,79,FALSE)),0,(VLOOKUP($A64,'Import OffPeak'!$A$3:CF$99,79,FALSE)-VLOOKUP($A64,'Import OffPeak change'!$A$106:CF$202,79,FALSE)))</f>
        <v>0</v>
      </c>
      <c r="CB64" s="6">
        <f>IF(ISERROR(VLOOKUP($A64,'Import OffPeak'!$A$3:CG$99,80,FALSE)-VLOOKUP($A64,'Import OffPeak change'!$A$106:CG$202,80,FALSE)),0,(VLOOKUP($A64,'Import OffPeak'!$A$3:CG$99,80,FALSE)-VLOOKUP($A64,'Import OffPeak change'!$A$106:CG$202,80,FALSE)))</f>
        <v>0</v>
      </c>
      <c r="CC64" s="6">
        <f>IF(ISERROR(VLOOKUP($A64,'Import OffPeak'!$A$3:CH$99,81,FALSE)-VLOOKUP($A64,'Import OffPeak change'!$A$106:CH$202,81,FALSE)),0,(VLOOKUP($A64,'Import OffPeak'!$A$3:CH$99,81,FALSE)-VLOOKUP($A64,'Import OffPeak change'!$A$106:CH$202,81,FALSE)))</f>
        <v>0</v>
      </c>
      <c r="CD64" s="6">
        <f>IF(ISERROR(VLOOKUP($A64,'Import OffPeak'!$A$3:CI$99,82,FALSE)-VLOOKUP($A64,'Import OffPeak change'!$A$106:CI$202,82,FALSE)),0,(VLOOKUP($A64,'Import OffPeak'!$A$3:CI$99,82,FALSE)-VLOOKUP($A64,'Import OffPeak change'!$A$106:CI$202,82,FALSE)))</f>
        <v>0</v>
      </c>
      <c r="CE64" s="6">
        <f>IF(ISERROR(VLOOKUP($A64,'Import OffPeak'!$A$3:CJ$99,83,FALSE)-VLOOKUP($A64,'Import OffPeak change'!$A$106:CJ$202,83,FALSE)),0,(VLOOKUP($A64,'Import OffPeak'!$A$3:CJ$99,83,FALSE)-VLOOKUP($A64,'Import OffPeak change'!$A$106:CJ$202,83,FALSE)))</f>
        <v>0</v>
      </c>
      <c r="CF64" s="6">
        <f>IF(ISERROR(VLOOKUP($A64,'Import OffPeak'!$A$3:CK$99,84,FALSE)-VLOOKUP($A64,'Import OffPeak change'!$A$106:CK$202,84,FALSE)),0,(VLOOKUP($A64,'Import OffPeak'!$A$3:CK$99,84,FALSE)-VLOOKUP($A64,'Import OffPeak change'!$A$106:CK$202,84,FALSE)))</f>
        <v>0</v>
      </c>
      <c r="CG64" s="6">
        <f>IF(ISERROR(VLOOKUP($A64,'Import OffPeak'!$A$3:CL$99,85,FALSE)-VLOOKUP($A64,'Import OffPeak change'!$A$106:CL$202,85,FALSE)),0,(VLOOKUP($A64,'Import OffPeak'!$A$3:CL$99,85,FALSE)-VLOOKUP($A64,'Import OffPeak change'!$A$106:CL$202,85,FALSE)))</f>
        <v>0</v>
      </c>
      <c r="CH64" s="6">
        <f>IF(ISERROR(VLOOKUP($A64,'Import OffPeak'!$A$3:CM$99,86,FALSE)-VLOOKUP($A64,'Import OffPeak change'!$A$106:CM$202,86,FALSE)),0,(VLOOKUP($A64,'Import OffPeak'!$A$3:CM$99,86,FALSE)-VLOOKUP($A64,'Import OffPeak change'!$A$106:CM$202,86,FALSE)))</f>
        <v>0</v>
      </c>
      <c r="CI64" s="6">
        <f>IF(ISERROR(VLOOKUP($A64,'Import OffPeak'!$A$3:CN$99,87,FALSE)-VLOOKUP($A64,'Import OffPeak change'!$A$106:CN$202,87,FALSE)),0,(VLOOKUP($A64,'Import OffPeak'!$A$3:CN$99,87,FALSE)-VLOOKUP($A64,'Import OffPeak change'!$A$106:CN$202,87,FALSE)))</f>
        <v>0</v>
      </c>
      <c r="CJ64" s="6">
        <f>IF(ISERROR(VLOOKUP($A64,'Import OffPeak'!$A$3:CO$99,88,FALSE)-VLOOKUP($A64,'Import OffPeak change'!$A$106:CO$202,88,FALSE)),0,(VLOOKUP($A64,'Import OffPeak'!$A$3:CO$99,88,FALSE)-VLOOKUP($A64,'Import OffPeak change'!$A$106:CO$202,88,FALSE)))</f>
        <v>0</v>
      </c>
      <c r="CK64" s="6">
        <f>IF(ISERROR(VLOOKUP($A64,'Import OffPeak'!$A$3:CP$99,89,FALSE)-VLOOKUP($A64,'Import OffPeak change'!$A$106:CP$202,89,FALSE)),0,(VLOOKUP($A64,'Import OffPeak'!$A$3:CP$99,89,FALSE)-VLOOKUP($A64,'Import OffPeak change'!$A$106:CP$202,89,FALSE)))</f>
        <v>0</v>
      </c>
      <c r="CL64" s="6">
        <f>IF(ISERROR(VLOOKUP($A64,'Import OffPeak'!$A$3:CQ$99,90,FALSE)-VLOOKUP($A64,'Import OffPeak change'!$A$106:CQ$202,90,FALSE)),0,(VLOOKUP($A64,'Import OffPeak'!$A$3:CQ$99,90,FALSE)-VLOOKUP($A64,'Import OffPeak change'!$A$106:CQ$202,90,FALSE)))</f>
        <v>0</v>
      </c>
      <c r="CM64" s="6">
        <f>IF(ISERROR(VLOOKUP($A64,'Import OffPeak'!$A$3:CR$99,91,FALSE)-VLOOKUP($A64,'Import OffPeak change'!$A$106:CR$202,91,FALSE)),0,(VLOOKUP($A64,'Import OffPeak'!$A$3:CR$99,91,FALSE)-VLOOKUP($A64,'Import OffPeak change'!$A$106:CR$202,91,FALSE)))</f>
        <v>0</v>
      </c>
      <c r="CN64" s="6">
        <f>IF(ISERROR(VLOOKUP($A64,'Import OffPeak'!$A$3:CS$99,92,FALSE)-VLOOKUP($A64,'Import OffPeak change'!$A$106:CS$202,92,FALSE)),0,(VLOOKUP($A64,'Import OffPeak'!$A$3:CS$99,92,FALSE)-VLOOKUP($A64,'Import OffPeak change'!$A$106:CS$202,92,FALSE)))</f>
        <v>0</v>
      </c>
      <c r="CO64" s="6">
        <f>IF(ISERROR(VLOOKUP($A64,'Import OffPeak'!$A$3:CT$99,93,FALSE)-VLOOKUP($A64,'Import OffPeak change'!$A$106:CT$202,93,FALSE)),0,(VLOOKUP($A64,'Import OffPeak'!$A$3:CT$99,93,FALSE)-VLOOKUP($A64,'Import OffPeak change'!$A$106:CT$202,93,FALSE)))</f>
        <v>0</v>
      </c>
      <c r="CP64" s="6">
        <f>IF(ISERROR(VLOOKUP($A64,'Import OffPeak'!$A$3:CU$99,94,FALSE)-VLOOKUP($A64,'Import OffPeak change'!$A$106:CU$202,94,FALSE)),0,(VLOOKUP($A64,'Import OffPeak'!$A$3:CU$99,94,FALSE)-VLOOKUP($A64,'Import OffPeak change'!$A$106:CU$202,94,FALSE)))</f>
        <v>0</v>
      </c>
      <c r="CQ64" s="6">
        <f>IF(ISERROR(VLOOKUP($A64,'Import OffPeak'!$A$3:CV$99,95,FALSE)-VLOOKUP($A64,'Import OffPeak change'!$A$106:CV$202,95,FALSE)),0,(VLOOKUP($A64,'Import OffPeak'!$A$3:CV$99,95,FALSE)-VLOOKUP($A64,'Import OffPeak change'!$A$106:CV$202,95,FALSE)))</f>
        <v>0</v>
      </c>
      <c r="CR64" s="6">
        <f>IF(ISERROR(VLOOKUP($A64,'Import OffPeak'!$A$3:CW$99,96,FALSE)-VLOOKUP($A64,'Import OffPeak change'!$A$106:CW$202,96,FALSE)),0,(VLOOKUP($A64,'Import OffPeak'!$A$3:CW$99,96,FALSE)-VLOOKUP($A64,'Import OffPeak change'!$A$106:CW$202,96,FALSE)))</f>
        <v>0</v>
      </c>
      <c r="CS64" s="6">
        <f>IF(ISERROR(VLOOKUP($A64,'Import OffPeak'!$A$3:CX$99,97,FALSE)-VLOOKUP($A64,'Import OffPeak change'!$A$106:CX$202,97,FALSE)),0,(VLOOKUP($A64,'Import OffPeak'!$A$3:CX$99,97,FALSE)-VLOOKUP($A64,'Import OffPeak change'!$A$106:CX$202,97,FALSE)))</f>
        <v>0</v>
      </c>
      <c r="CT64" s="6">
        <f>IF(ISERROR(VLOOKUP($A64,'Import OffPeak'!$A$3:CY$99,98,FALSE)-VLOOKUP($A64,'Import OffPeak change'!$A$106:CY$202,98,FALSE)),0,(VLOOKUP($A64,'Import OffPeak'!$A$3:CY$99,98,FALSE)-VLOOKUP($A64,'Import OffPeak change'!$A$106:CY$202,98,FALSE)))</f>
        <v>0</v>
      </c>
      <c r="CU64" s="6">
        <f>IF(ISERROR(VLOOKUP($A64,'Import OffPeak'!$A$3:CZ$99,99,FALSE)-VLOOKUP($A64,'Import OffPeak change'!$A$106:CZ$202,99,FALSE)),0,(VLOOKUP($A64,'Import OffPeak'!$A$3:CZ$99,99,FALSE)-VLOOKUP($A64,'Import OffPeak change'!$A$106:CZ$202,99,FALSE)))</f>
        <v>0</v>
      </c>
      <c r="CV64" s="6">
        <f>IF(ISERROR(VLOOKUP($A64,'Import OffPeak'!$A$3:DA$99,100,FALSE)-VLOOKUP($A64,'Import OffPeak change'!$A$106:DA$202,100,FALSE)),0,(VLOOKUP($A64,'Import OffPeak'!$A$3:DA$99,100,FALSE)-VLOOKUP($A64,'Import OffPeak change'!$A$106:DA$202,100,FALSE)))</f>
        <v>0</v>
      </c>
      <c r="CW64" s="6">
        <f>IF(ISERROR(VLOOKUP($A64,'Import OffPeak'!$A$3:DB$99,101,FALSE)-VLOOKUP($A64,'Import OffPeak change'!$A$106:DB$202,101,FALSE)),0,(VLOOKUP($A64,'Import OffPeak'!$A$3:DB$99,101,FALSE)-VLOOKUP($A64,'Import OffPeak change'!$A$106:DB$202,101,FALSE)))</f>
        <v>0</v>
      </c>
      <c r="CX64" s="6">
        <f>IF(ISERROR(VLOOKUP($A64,'Import OffPeak'!$A$3:DC$99,102,FALSE)-VLOOKUP($A64,'Import OffPeak change'!$A$106:DC$202,102,FALSE)),0,(VLOOKUP($A64,'Import OffPeak'!$A$3:DC$99,102,FALSE)-VLOOKUP($A64,'Import OffPeak change'!$A$106:DC$202,102,FALSE)))</f>
        <v>0</v>
      </c>
      <c r="CY64" s="6">
        <f>IF(ISERROR(VLOOKUP($A64,'Import OffPeak'!$A$3:DD$99,103,FALSE)-VLOOKUP($A64,'Import OffPeak change'!$A$106:DD$202,103,FALSE)),0,(VLOOKUP($A64,'Import OffPeak'!$A$3:DD$99,103,FALSE)-VLOOKUP($A64,'Import OffPeak change'!$A$106:DD$202,103,FALSE)))</f>
        <v>0</v>
      </c>
      <c r="CZ64" s="6">
        <f>IF(ISERROR(VLOOKUP($A64,'Import OffPeak'!$A$3:DE$99,104,FALSE)-VLOOKUP($A64,'Import OffPeak change'!$A$106:DE$202,104,FALSE)),0,(VLOOKUP($A64,'Import OffPeak'!$A$3:DE$99,104,FALSE)-VLOOKUP($A64,'Import OffPeak change'!$A$106:DE$202,104,FALSE)))</f>
        <v>0</v>
      </c>
      <c r="DA64" s="6">
        <f>IF(ISERROR(VLOOKUP($A64,'Import OffPeak'!$A$3:DF$99,105,FALSE)-VLOOKUP($A64,'Import OffPeak change'!$A$106:DF$202,105,FALSE)),0,(VLOOKUP($A64,'Import OffPeak'!$A$3:DF$99,105,FALSE)-VLOOKUP($A64,'Import OffPeak change'!$A$106:DF$202,105,FALSE)))</f>
        <v>0</v>
      </c>
      <c r="DB64" s="6">
        <f>IF(ISERROR(VLOOKUP($A64,'Import OffPeak'!$A$3:DG$99,106,FALSE)-VLOOKUP($A64,'Import OffPeak change'!$A$106:DG$202,106,FALSE)),0,(VLOOKUP($A64,'Import OffPeak'!$A$3:DG$99,106,FALSE)-VLOOKUP($A64,'Import OffPeak change'!$A$106:DG$202,106,FALSE)))</f>
        <v>0</v>
      </c>
      <c r="DC64" s="6">
        <f>IF(ISERROR(VLOOKUP($A64,'Import OffPeak'!$A$3:DH$99,107,FALSE)-VLOOKUP($A64,'Import OffPeak change'!$A$106:DH$202,107,FALSE)),0,(VLOOKUP($A64,'Import OffPeak'!$A$3:DH$99,107,FALSE)-VLOOKUP($A64,'Import OffPeak change'!$A$106:DH$202,107,FALSE)))</f>
        <v>0</v>
      </c>
      <c r="DD64" s="6">
        <f>IF(ISERROR(VLOOKUP($A64,'Import OffPeak'!$A$3:DI$99,108,FALSE)-VLOOKUP($A64,'Import OffPeak change'!$A$106:DI$202,108,FALSE)),0,(VLOOKUP($A64,'Import OffPeak'!$A$3:DI$99,108,FALSE)-VLOOKUP($A64,'Import OffPeak change'!$A$106:DI$202,108,FALSE)))</f>
        <v>0</v>
      </c>
      <c r="DE64" s="6">
        <f>IF(ISERROR(VLOOKUP($A64,'Import OffPeak'!$A$3:DJ$99,109,FALSE)-VLOOKUP($A64,'Import OffPeak change'!$A$106:DJ$202,109,FALSE)),0,(VLOOKUP($A64,'Import OffPeak'!$A$3:DJ$99,109,FALSE)-VLOOKUP($A64,'Import OffPeak change'!$A$106:DJ$202,109,FALSE)))</f>
        <v>0</v>
      </c>
      <c r="DF64" s="6">
        <f>IF(ISERROR(VLOOKUP($A64,'Import OffPeak'!$A$3:DK$99,110,FALSE)-VLOOKUP($A64,'Import OffPeak change'!$A$106:DK$202,110,FALSE)),0,(VLOOKUP($A64,'Import OffPeak'!$A$3:DK$99,110,FALSE)-VLOOKUP($A64,'Import OffPeak change'!$A$106:DK$202,110,FALSE)))</f>
        <v>0</v>
      </c>
      <c r="DG64" s="6">
        <f>IF(ISERROR(VLOOKUP($A64,'Import OffPeak'!$A$3:DL$99,111,FALSE)-VLOOKUP($A64,'Import OffPeak change'!$A$106:DL$202,111,FALSE)),0,(VLOOKUP($A64,'Import OffPeak'!$A$3:DL$99,111,FALSE)-VLOOKUP($A64,'Import OffPeak change'!$A$106:DL$202,111,FALSE)))</f>
        <v>0</v>
      </c>
      <c r="DH64" s="6">
        <f>IF(ISERROR(VLOOKUP($A64,'Import OffPeak'!$A$3:DM$99,112,FALSE)-VLOOKUP($A64,'Import OffPeak change'!$A$106:DM$202,112,FALSE)),0,(VLOOKUP($A64,'Import OffPeak'!$A$3:DM$99,112,FALSE)-VLOOKUP($A64,'Import OffPeak change'!$A$106:DM$202,112,FALSE)))</f>
        <v>0</v>
      </c>
      <c r="DI64" s="6">
        <f>IF(ISERROR(VLOOKUP($A64,'Import OffPeak'!$A$3:DN$99,113,FALSE)-VLOOKUP($A64,'Import OffPeak change'!$A$106:DN$202,113,FALSE)),0,(VLOOKUP($A64,'Import OffPeak'!$A$3:DN$99,113,FALSE)-VLOOKUP($A64,'Import OffPeak change'!$A$106:DN$202,113,FALSE)))</f>
        <v>0</v>
      </c>
      <c r="DJ64" s="6">
        <f>IF(ISERROR(VLOOKUP($A64,'Import OffPeak'!$A$3:DO$99,114,FALSE)-VLOOKUP($A64,'Import OffPeak change'!$A$106:DO$202,114,FALSE)),0,(VLOOKUP($A64,'Import OffPeak'!$A$3:DO$99,114,FALSE)-VLOOKUP($A64,'Import OffPeak change'!$A$106:DO$202,114,FALSE)))</f>
        <v>0</v>
      </c>
      <c r="DK64" s="6">
        <f>IF(ISERROR(VLOOKUP($A64,'Import OffPeak'!$A$3:DP$99,115,FALSE)-VLOOKUP($A64,'Import OffPeak change'!$A$106:DP$202,115,FALSE)),0,(VLOOKUP($A64,'Import OffPeak'!$A$3:DP$99,115,FALSE)-VLOOKUP($A64,'Import OffPeak change'!$A$106:DP$202,115,FALSE)))</f>
        <v>0</v>
      </c>
      <c r="DL64" s="6">
        <f>IF(ISERROR(VLOOKUP($A64,'Import OffPeak'!$A$3:DQ$99,116,FALSE)-VLOOKUP($A64,'Import OffPeak change'!$A$106:DQ$202,116,FALSE)),0,(VLOOKUP($A64,'Import OffPeak'!$A$3:DQ$99,116,FALSE)-VLOOKUP($A64,'Import OffPeak change'!$A$106:DQ$202,116,FALSE)))</f>
        <v>0</v>
      </c>
      <c r="DM64" s="6">
        <f>IF(ISERROR(VLOOKUP($A64,'Import OffPeak'!$A$3:DR$99,117,FALSE)-VLOOKUP($A64,'Import OffPeak change'!$A$106:DR$202,117,FALSE)),0,(VLOOKUP($A64,'Import OffPeak'!$A$3:DR$99,117,FALSE)-VLOOKUP($A64,'Import OffPeak change'!$A$106:DR$202,117,FALSE)))</f>
        <v>0</v>
      </c>
      <c r="DN64" s="6">
        <f>IF(ISERROR(VLOOKUP($A64,'Import OffPeak'!$A$3:DS$99,118,FALSE)-VLOOKUP($A64,'Import OffPeak change'!$A$106:DS$202,118,FALSE)),0,(VLOOKUP($A64,'Import OffPeak'!$A$3:DS$99,118,FALSE)-VLOOKUP($A64,'Import OffPeak change'!$A$106:DS$202,118,FALSE)))</f>
        <v>0</v>
      </c>
      <c r="DO64" s="6">
        <f>IF(ISERROR(VLOOKUP($A64,'Import OffPeak'!$A$3:DT$99,119,FALSE)-VLOOKUP($A64,'Import OffPeak change'!$A$106:DT$202,119,FALSE)),0,(VLOOKUP($A64,'Import OffPeak'!$A$3:DT$99,119,FALSE)-VLOOKUP($A64,'Import OffPeak change'!$A$106:DT$202,119,FALSE)))</f>
        <v>0</v>
      </c>
      <c r="DP64" s="6">
        <f>IF(ISERROR(VLOOKUP($A64,'Import OffPeak'!$A$3:DU$99,120,FALSE)-VLOOKUP($A64,'Import OffPeak change'!$A$106:DU$202,120,FALSE)),0,(VLOOKUP($A64,'Import OffPeak'!$A$3:DU$99,120,FALSE)-VLOOKUP($A64,'Import OffPeak change'!$A$106:DU$202,120,FALSE)))</f>
        <v>0</v>
      </c>
      <c r="DQ64" s="6">
        <f>IF(ISERROR(VLOOKUP($A64,'Import OffPeak'!$A$3:DV$99,121,FALSE)-VLOOKUP($A64,'Import OffPeak change'!$A$106:DV$202,121,FALSE)),0,(VLOOKUP($A64,'Import OffPeak'!$A$3:DV$99,121,FALSE)-VLOOKUP($A64,'Import OffPeak change'!$A$106:DV$202,121,FALSE)))</f>
        <v>0</v>
      </c>
      <c r="DR64" s="6">
        <f>IF(ISERROR(VLOOKUP($A64,'Import OffPeak'!$A$3:DW$99,122,FALSE)-VLOOKUP($A64,'Import OffPeak change'!$A$106:DW$202,122,FALSE)),0,(VLOOKUP($A64,'Import OffPeak'!$A$3:DW$99,122,FALSE)-VLOOKUP($A64,'Import OffPeak change'!$A$106:DW$202,122,FALSE)))</f>
        <v>0</v>
      </c>
      <c r="DS64" s="6">
        <f>IF(ISERROR(VLOOKUP($A64,'Import OffPeak'!$A$3:DX$99,123,FALSE)-VLOOKUP($A64,'Import OffPeak change'!$A$106:DX$202,123,FALSE)),0,(VLOOKUP($A64,'Import OffPeak'!$A$3:DX$99,123,FALSE)-VLOOKUP($A64,'Import OffPeak change'!$A$106:DX$202,123,FALSE)))</f>
        <v>0</v>
      </c>
      <c r="DT64" s="6">
        <f>IF(ISERROR(VLOOKUP($A64,'Import OffPeak'!$A$3:DY$99,124,FALSE)-VLOOKUP($A64,'Import OffPeak change'!$A$106:DY$202,124,FALSE)),0,(VLOOKUP($A64,'Import OffPeak'!$A$3:DY$99,124,FALSE)-VLOOKUP($A64,'Import OffPeak change'!$A$106:DY$202,124,FALSE)))</f>
        <v>0</v>
      </c>
      <c r="DU64" s="6">
        <f>IF(ISERROR(VLOOKUP($A64,'Import OffPeak'!$A$3:DZ$99,125,FALSE)-VLOOKUP($A64,'Import OffPeak change'!$A$106:DZ$202,125,FALSE)),0,(VLOOKUP($A64,'Import OffPeak'!$A$3:DZ$99,125,FALSE)-VLOOKUP($A64,'Import OffPeak change'!$A$106:DZ$202,125,FALSE)))</f>
        <v>0</v>
      </c>
      <c r="DV64" s="6">
        <f>IF(ISERROR(VLOOKUP($A64,'Import OffPeak'!$A$3:EA$99,126,FALSE)-VLOOKUP($A64,'Import OffPeak change'!$A$106:EA$202,126,FALSE)),0,(VLOOKUP($A64,'Import OffPeak'!$A$3:EA$99,126,FALSE)-VLOOKUP($A64,'Import OffPeak change'!$A$106:EA$202,126,FALSE)))</f>
        <v>0</v>
      </c>
      <c r="DW64" s="6">
        <f>IF(ISERROR(VLOOKUP($A64,'Import OffPeak'!$A$3:EB$99,127,FALSE)-VLOOKUP($A64,'Import OffPeak change'!$A$106:EB$202,127,FALSE)),0,(VLOOKUP($A64,'Import OffPeak'!$A$3:EB$99,127,FALSE)-VLOOKUP($A64,'Import OffPeak change'!$A$106:EB$202,127,FALSE)))</f>
        <v>0</v>
      </c>
      <c r="DX64" s="6">
        <f>IF(ISERROR(VLOOKUP($A64,'Import OffPeak'!$A$3:EC$99,128,FALSE)-VLOOKUP($A64,'Import OffPeak change'!$A$106:EC$202,128,FALSE)),0,(VLOOKUP($A64,'Import OffPeak'!$A$3:EC$99,128,FALSE)-VLOOKUP($A64,'Import OffPeak change'!$A$106:EC$202,128,FALSE)))</f>
        <v>0</v>
      </c>
      <c r="DY64" s="6">
        <f>IF(ISERROR(VLOOKUP($A64,'Import OffPeak'!$A$3:ED$99,129,FALSE)-VLOOKUP($A64,'Import OffPeak change'!$A$106:ED$202,129,FALSE)),0,(VLOOKUP($A64,'Import OffPeak'!$A$3:ED$99,129,FALSE)-VLOOKUP($A64,'Import OffPeak change'!$A$106:ED$202,129,FALSE)))</f>
        <v>0</v>
      </c>
      <c r="DZ64" s="6">
        <f>IF(ISERROR(VLOOKUP($A64,'Import OffPeak'!$A$3:EE$99,130,FALSE)-VLOOKUP($A64,'Import OffPeak change'!$A$106:EE$202,130,FALSE)),0,(VLOOKUP($A64,'Import OffPeak'!$A$3:EE$99,130,FALSE)-VLOOKUP($A64,'Import OffPeak change'!$A$106:EE$202,130,FALSE)))</f>
        <v>0</v>
      </c>
      <c r="EA64" s="6">
        <f>IF(ISERROR(VLOOKUP($A64,'Import OffPeak'!$A$3:EF$99,131,FALSE)-VLOOKUP($A64,'Import OffPeak change'!$A$106:EF$202,131,FALSE)),0,(VLOOKUP($A64,'Import OffPeak'!$A$3:EF$99,131,FALSE)-VLOOKUP($A64,'Import OffPeak change'!$A$106:EF$202,131,FALSE)))</f>
        <v>0</v>
      </c>
      <c r="EB64" s="6">
        <f>IF(ISERROR(VLOOKUP($A64,'Import OffPeak'!$A$3:EG$99,132,FALSE)-VLOOKUP($A64,'Import OffPeak change'!$A$106:EG$202,132,FALSE)),0,(VLOOKUP($A64,'Import OffPeak'!$A$3:EG$99,132,FALSE)-VLOOKUP($A64,'Import OffPeak change'!$A$106:EG$202,132,FALSE)))</f>
        <v>0</v>
      </c>
      <c r="EC64" s="6">
        <f>IF(ISERROR(VLOOKUP($A64,'Import OffPeak'!$A$3:EH$99,133,FALSE)-VLOOKUP($A64,'Import OffPeak change'!$A$106:EH$202,133,FALSE)),0,(VLOOKUP($A64,'Import OffPeak'!$A$3:EH$99,133,FALSE)-VLOOKUP($A64,'Import OffPeak change'!$A$106:EH$202,133,FALSE)))</f>
        <v>0</v>
      </c>
      <c r="ED64" s="6">
        <f>IF(ISERROR(VLOOKUP($A64,'Import OffPeak'!$A$3:EI$99,134,FALSE)-VLOOKUP($A64,'Import OffPeak change'!$A$106:EI$202,134,FALSE)),0,(VLOOKUP($A64,'Import OffPeak'!$A$3:EI$99,134,FALSE)-VLOOKUP($A64,'Import OffPeak change'!$A$106:EI$202,134,FALSE)))</f>
        <v>0</v>
      </c>
      <c r="EE64" s="6">
        <f>IF(ISERROR(VLOOKUP($A64,'Import OffPeak'!$A$3:EJ$99,135,FALSE)-VLOOKUP($A64,'Import OffPeak change'!$A$106:EJ$202,135,FALSE)),0,(VLOOKUP($A64,'Import OffPeak'!$A$3:EJ$99,135,FALSE)-VLOOKUP($A64,'Import OffPeak change'!$A$106:EJ$202,135,FALSE)))</f>
        <v>0</v>
      </c>
      <c r="EF64" s="6">
        <f>IF(ISERROR(VLOOKUP($A64,'Import OffPeak'!$A$3:EK$99,136,FALSE)-VLOOKUP($A64,'Import OffPeak change'!$A$106:EK$202,136,FALSE)),0,(VLOOKUP($A64,'Import OffPeak'!$A$3:EK$99,136,FALSE)-VLOOKUP($A64,'Import OffPeak change'!$A$106:EK$202,136,FALSE)))</f>
        <v>0</v>
      </c>
      <c r="EG64" s="6">
        <f>IF(ISERROR(VLOOKUP($A64,'Import OffPeak'!$A$3:EL$99,137,FALSE)-VLOOKUP($A64,'Import OffPeak change'!$A$106:EL$202,137,FALSE)),0,(VLOOKUP($A64,'Import OffPeak'!$A$3:EL$99,137,FALSE)-VLOOKUP($A64,'Import OffPeak change'!$A$106:EL$202,137,FALSE)))</f>
        <v>0</v>
      </c>
      <c r="EH64" s="6">
        <f>IF(ISERROR(VLOOKUP($A64,'Import OffPeak'!$A$3:EM$99,138,FALSE)-VLOOKUP($A64,'Import OffPeak change'!$A$106:EM$202,138,FALSE)),0,(VLOOKUP($A64,'Import OffPeak'!$A$3:EM$99,138,FALSE)-VLOOKUP($A64,'Import OffPeak change'!$A$106:EM$202,138,FALSE)))</f>
        <v>0</v>
      </c>
      <c r="EI64" s="6">
        <f>IF(ISERROR(VLOOKUP($A64,'Import OffPeak'!$A$3:EN$99,139,FALSE)-VLOOKUP($A64,'Import OffPeak change'!$A$106:EN$202,139,FALSE)),0,(VLOOKUP($A64,'Import OffPeak'!$A$3:EN$99,139,FALSE)-VLOOKUP($A64,'Import OffPeak change'!$A$106:EN$202,139,FALSE)))</f>
        <v>0</v>
      </c>
      <c r="EJ64" s="6">
        <f>IF(ISERROR(VLOOKUP($A64,'Import OffPeak'!$A$3:EO$99,140,FALSE)-VLOOKUP($A64,'Import OffPeak change'!$A$106:EO$202,140,FALSE)),0,(VLOOKUP($A64,'Import OffPeak'!$A$3:EO$99,140,FALSE)-VLOOKUP($A64,'Import OffPeak change'!$A$106:EO$202,140,FALSE)))</f>
        <v>0</v>
      </c>
      <c r="EK64" s="6">
        <f>IF(ISERROR(VLOOKUP($A64,'Import OffPeak'!$A$3:EP$99,141,FALSE)-VLOOKUP($A64,'Import OffPeak change'!$A$106:EP$202,141,FALSE)),0,(VLOOKUP($A64,'Import OffPeak'!$A$3:EP$99,141,FALSE)-VLOOKUP($A64,'Import OffPeak change'!$A$106:EP$202,141,FALSE)))</f>
        <v>0</v>
      </c>
      <c r="EL64" s="6">
        <f>IF(ISERROR(VLOOKUP($A64,'Import OffPeak'!$A$3:EQ$99,142,FALSE)-VLOOKUP($A64,'Import OffPeak change'!$A$106:EQ$202,142,FALSE)),0,(VLOOKUP($A64,'Import OffPeak'!$A$3:EQ$99,142,FALSE)-VLOOKUP($A64,'Import OffPeak change'!$A$106:EQ$202,142,FALSE)))</f>
        <v>0</v>
      </c>
      <c r="EM64" s="6">
        <f>IF(ISERROR(VLOOKUP($A64,'Import OffPeak'!$A$3:ER$99,143,FALSE)-VLOOKUP($A64,'Import OffPeak change'!$A$106:ER$202,143,FALSE)),0,(VLOOKUP($A64,'Import OffPeak'!$A$3:ER$99,143,FALSE)-VLOOKUP($A64,'Import OffPeak change'!$A$106:ER$202,143,FALSE)))</f>
        <v>0</v>
      </c>
      <c r="EN64" s="6">
        <f>IF(ISERROR(VLOOKUP($A64,'Import OffPeak'!$A$3:ES$99,144,FALSE)-VLOOKUP($A64,'Import OffPeak change'!$A$106:ES$202,144,FALSE)),0,(VLOOKUP($A64,'Import OffPeak'!$A$3:ES$99,144,FALSE)-VLOOKUP($A64,'Import OffPeak change'!$A$106:ES$202,144,FALSE)))</f>
        <v>0</v>
      </c>
      <c r="EO64" s="6">
        <f>IF(ISERROR(VLOOKUP($A64,'Import OffPeak'!$A$3:ET$99,145,FALSE)-VLOOKUP($A64,'Import OffPeak change'!$A$106:ET$202,145,FALSE)),0,(VLOOKUP($A64,'Import OffPeak'!$A$3:ET$99,145,FALSE)-VLOOKUP($A64,'Import OffPeak change'!$A$106:ET$202,145,FALSE)))</f>
        <v>0</v>
      </c>
      <c r="EP64" s="6">
        <f>IF(ISERROR(VLOOKUP($A64,'Import OffPeak'!$A$3:EU$99,146,FALSE)-VLOOKUP($A64,'Import OffPeak change'!$A$106:EU$202,146,FALSE)),0,(VLOOKUP($A64,'Import OffPeak'!$A$3:EU$99,146,FALSE)-VLOOKUP($A64,'Import OffPeak change'!$A$106:EU$202,146,FALSE)))</f>
        <v>0</v>
      </c>
      <c r="EQ64" s="6">
        <f>IF(ISERROR(VLOOKUP($A64,'Import OffPeak'!$A$3:EV$99,147,FALSE)-VLOOKUP($A64,'Import OffPeak change'!$A$106:EV$202,147,FALSE)),0,(VLOOKUP($A64,'Import OffPeak'!$A$3:EV$99,147,FALSE)-VLOOKUP($A64,'Import OffPeak change'!$A$106:EV$202,147,FALSE)))</f>
        <v>0</v>
      </c>
      <c r="ER64" s="6">
        <f>IF(ISERROR(VLOOKUP($A64,'Import OffPeak'!$A$3:EW$99,148,FALSE)-VLOOKUP($A64,'Import OffPeak change'!$A$106:EW$202,148,FALSE)),0,(VLOOKUP($A64,'Import OffPeak'!$A$3:EW$99,148,FALSE)-VLOOKUP($A64,'Import OffPeak change'!$A$106:EW$202,148,FALSE)))</f>
        <v>0</v>
      </c>
      <c r="ES64" s="6">
        <f>IF(ISERROR(VLOOKUP($A64,'Import OffPeak'!$A$3:EX$99,149,FALSE)-VLOOKUP($A64,'Import OffPeak change'!$A$106:EX$202,149,FALSE)),0,(VLOOKUP($A64,'Import OffPeak'!$A$3:EX$99,149,FALSE)-VLOOKUP($A64,'Import OffPeak change'!$A$106:EX$202,149,FALSE)))</f>
        <v>0</v>
      </c>
      <c r="ET64" s="6">
        <f>IF(ISERROR(VLOOKUP($A64,'Import OffPeak'!$A$3:EY$99,150,FALSE)-VLOOKUP($A64,'Import OffPeak change'!$A$106:EY$202,150,FALSE)),0,(VLOOKUP($A64,'Import OffPeak'!$A$3:EY$99,150,FALSE)-VLOOKUP($A64,'Import OffPeak change'!$A$106:EY$202,150,FALSE)))</f>
        <v>0</v>
      </c>
      <c r="EU64" s="6">
        <f>IF(ISERROR(VLOOKUP($A64,'Import OffPeak'!$A$3:EZ$99,151,FALSE)-VLOOKUP($A64,'Import OffPeak change'!$A$106:EZ$202,151,FALSE)),0,(VLOOKUP($A64,'Import OffPeak'!$A$3:EZ$99,151,FALSE)-VLOOKUP($A64,'Import OffPeak change'!$A$106:EZ$202,151,FALSE)))</f>
        <v>0</v>
      </c>
      <c r="EV64" s="6">
        <f>IF(ISERROR(VLOOKUP($A64,'Import OffPeak'!$A$3:FA$99,152,FALSE)-VLOOKUP($A64,'Import OffPeak change'!$A$106:FA$202,152,FALSE)),0,(VLOOKUP($A64,'Import OffPeak'!$A$3:FA$99,152,FALSE)-VLOOKUP($A64,'Import OffPeak change'!$A$106:FA$202,152,FALSE)))</f>
        <v>0</v>
      </c>
      <c r="EW64" s="6">
        <f>IF(ISERROR(VLOOKUP($A64,'Import OffPeak'!$A$3:FB$99,153,FALSE)-VLOOKUP($A64,'Import OffPeak change'!$A$106:FB$202,153,FALSE)),0,(VLOOKUP($A64,'Import OffPeak'!$A$3:FB$99,153,FALSE)-VLOOKUP($A64,'Import OffPeak change'!$A$106:FB$202,153,FALSE)))</f>
        <v>0</v>
      </c>
      <c r="EX64" s="6">
        <f>IF(ISERROR(VLOOKUP($A64,'Import OffPeak'!$A$3:FC$99,154,FALSE)-VLOOKUP($A64,'Import OffPeak change'!$A$106:FC$202,154,FALSE)),0,(VLOOKUP($A64,'Import OffPeak'!$A$3:FC$99,154,FALSE)-VLOOKUP($A64,'Import OffPeak change'!$A$106:FC$202,154,FALSE)))</f>
        <v>0</v>
      </c>
      <c r="EY64" s="6">
        <f>IF(ISERROR(VLOOKUP($A64,'Import OffPeak'!$A$3:FD$99,155,FALSE)-VLOOKUP($A64,'Import OffPeak change'!$A$106:FD$202,155,FALSE)),0,(VLOOKUP($A64,'Import OffPeak'!$A$3:FD$99,155,FALSE)-VLOOKUP($A64,'Import OffPeak change'!$A$106:FD$202,155,FALSE)))</f>
        <v>0</v>
      </c>
      <c r="EZ64" s="6">
        <f>IF(ISERROR(VLOOKUP($A64,'Import OffPeak'!$A$3:FE$99,156,FALSE)-VLOOKUP($A64,'Import OffPeak change'!$A$106:FE$202,156,FALSE)),0,(VLOOKUP($A64,'Import OffPeak'!$A$3:FE$99,156,FALSE)-VLOOKUP($A64,'Import OffPeak change'!$A$106:FE$202,156,FALSE)))</f>
        <v>0</v>
      </c>
      <c r="FA64" s="6">
        <f>IF(ISERROR(VLOOKUP($A64,'Import OffPeak'!$A$3:FF$99,157,FALSE)-VLOOKUP($A64,'Import OffPeak change'!$A$106:FF$202,157,FALSE)),0,(VLOOKUP($A64,'Import OffPeak'!$A$3:FF$99,157,FALSE)-VLOOKUP($A64,'Import OffPeak change'!$A$106:FF$202,157,FALSE)))</f>
        <v>0</v>
      </c>
      <c r="FB64" s="6">
        <f>IF(ISERROR(VLOOKUP($A64,'Import OffPeak'!$A$3:FG$99,158,FALSE)-VLOOKUP($A64,'Import OffPeak change'!$A$106:FG$202,158,FALSE)),0,(VLOOKUP($A64,'Import OffPeak'!$A$3:FG$99,158,FALSE)-VLOOKUP($A64,'Import OffPeak change'!$A$106:FG$202,158,FALSE)))</f>
        <v>0</v>
      </c>
      <c r="FC64" s="6">
        <f>IF(ISERROR(VLOOKUP($A64,'Import OffPeak'!$A$3:FH$99,159,FALSE)-VLOOKUP($A64,'Import OffPeak change'!$A$106:FH$202,159,FALSE)),0,(VLOOKUP($A64,'Import OffPeak'!$A$3:FH$99,159,FALSE)-VLOOKUP($A64,'Import OffPeak change'!$A$106:FH$202,159,FALSE)))</f>
        <v>0</v>
      </c>
      <c r="FD64" s="6">
        <f>IF(ISERROR(VLOOKUP($A64,'Import OffPeak'!$A$3:FI$99,160,FALSE)-VLOOKUP($A64,'Import OffPeak change'!$A$106:FI$202,160,FALSE)),0,(VLOOKUP($A64,'Import OffPeak'!$A$3:FI$99,160,FALSE)-VLOOKUP($A64,'Import OffPeak change'!$A$106:FI$202,160,FALSE)))</f>
        <v>0</v>
      </c>
      <c r="FE64" s="6">
        <f>IF(ISERROR(VLOOKUP($A64,'Import OffPeak'!$A$3:FJ$99,161,FALSE)-VLOOKUP($A64,'Import OffPeak change'!$A$106:FJ$202,161,FALSE)),0,(VLOOKUP($A64,'Import OffPeak'!$A$3:FJ$99,161,FALSE)-VLOOKUP($A64,'Import OffPeak change'!$A$106:FJ$202,161,FALSE)))</f>
        <v>0</v>
      </c>
      <c r="FF64" s="6">
        <f>IF(ISERROR(VLOOKUP($A64,'Import OffPeak'!$A$3:FK$99,162,FALSE)-VLOOKUP($A64,'Import OffPeak change'!$A$106:FK$202,162,FALSE)),0,(VLOOKUP($A64,'Import OffPeak'!$A$3:FK$99,162,FALSE)-VLOOKUP($A64,'Import OffPeak change'!$A$106:FK$202,162,FALSE)))</f>
        <v>0</v>
      </c>
      <c r="FG64" s="6">
        <f>IF(ISERROR(VLOOKUP($A64,'Import OffPeak'!$A$3:FL$99,163,FALSE)-VLOOKUP($A64,'Import OffPeak change'!$A$106:FL$202,163,FALSE)),0,(VLOOKUP($A64,'Import OffPeak'!$A$3:FL$99,163,FALSE)-VLOOKUP($A64,'Import OffPeak change'!$A$106:FL$202,163,FALSE)))</f>
        <v>0</v>
      </c>
      <c r="FH64" s="6">
        <f>IF(ISERROR(VLOOKUP($A64,'Import OffPeak'!$A$3:FM$99,164,FALSE)-VLOOKUP($A64,'Import OffPeak change'!$A$106:FM$202,164,FALSE)),0,(VLOOKUP($A64,'Import OffPeak'!$A$3:FM$99,164,FALSE)-VLOOKUP($A64,'Import OffPeak change'!$A$106:FM$202,164,FALSE)))</f>
        <v>0</v>
      </c>
      <c r="FI64" s="6">
        <f>IF(ISERROR(VLOOKUP($A64,'Import OffPeak'!$A$3:FN$99,165,FALSE)-VLOOKUP($A64,'Import OffPeak change'!$A$106:FN$202,165,FALSE)),0,(VLOOKUP($A64,'Import OffPeak'!$A$3:FN$99,165,FALSE)-VLOOKUP($A64,'Import OffPeak change'!$A$106:FN$202,165,FALSE)))</f>
        <v>0</v>
      </c>
      <c r="FJ64" s="6">
        <f>IF(ISERROR(VLOOKUP($A64,'Import OffPeak'!$A$3:FO$99,166,FALSE)-VLOOKUP($A64,'Import OffPeak change'!$A$106:FO$202,166,FALSE)),0,(VLOOKUP($A64,'Import OffPeak'!$A$3:FO$99,166,FALSE)-VLOOKUP($A64,'Import OffPeak change'!$A$106:FO$202,166,FALSE)))</f>
        <v>0</v>
      </c>
      <c r="FK64" s="6">
        <f>IF(ISERROR(VLOOKUP($A64,'Import OffPeak'!$A$3:FP$99,167,FALSE)-VLOOKUP($A64,'Import OffPeak change'!$A$106:FP$202,167,FALSE)),0,(VLOOKUP($A64,'Import OffPeak'!$A$3:FP$99,167,FALSE)-VLOOKUP($A64,'Import OffPeak change'!$A$106:FP$202,167,FALSE)))</f>
        <v>0</v>
      </c>
      <c r="FL64" s="6">
        <f>IF(ISERROR(VLOOKUP($A64,'Import OffPeak'!$A$3:FQ$99,168,FALSE)-VLOOKUP($A64,'Import OffPeak change'!$A$106:FQ$202,168,FALSE)),0,(VLOOKUP($A64,'Import OffPeak'!$A$3:FQ$99,168,FALSE)-VLOOKUP($A64,'Import OffPeak change'!$A$106:FQ$202,168,FALSE)))</f>
        <v>0</v>
      </c>
      <c r="FM64" s="6">
        <f>IF(ISERROR(VLOOKUP($A64,'Import OffPeak'!$A$3:FR$99,169,FALSE)-VLOOKUP($A64,'Import OffPeak change'!$A$106:FR$202,169,FALSE)),0,(VLOOKUP($A64,'Import OffPeak'!$A$3:FR$99,169,FALSE)-VLOOKUP($A64,'Import OffPeak change'!$A$106:FR$202,169,FALSE)))</f>
        <v>0</v>
      </c>
      <c r="FN64" s="6">
        <f>IF(ISERROR(VLOOKUP($A64,'Import OffPeak'!$A$3:FS$99,170,FALSE)-VLOOKUP($A64,'Import OffPeak change'!$A$106:FS$202,170,FALSE)),0,(VLOOKUP($A64,'Import OffPeak'!$A$3:FS$99,170,FALSE)-VLOOKUP($A64,'Import OffPeak change'!$A$106:FS$202,170,FALSE)))</f>
        <v>0</v>
      </c>
      <c r="FO64" s="6">
        <f>IF(ISERROR(VLOOKUP($A64,'Import OffPeak'!$A$3:FT$99,171,FALSE)-VLOOKUP($A64,'Import OffPeak change'!$A$106:FT$202,171,FALSE)),0,(VLOOKUP($A64,'Import OffPeak'!$A$3:FT$99,171,FALSE)-VLOOKUP($A64,'Import OffPeak change'!$A$106:FT$202,171,FALSE)))</f>
        <v>0</v>
      </c>
      <c r="FP64" s="6">
        <f>IF(ISERROR(VLOOKUP($A64,'Import OffPeak'!$A$3:FU$99,172,FALSE)-VLOOKUP($A64,'Import OffPeak change'!$A$106:FU$202,172,FALSE)),0,(VLOOKUP($A64,'Import OffPeak'!$A$3:FU$99,172,FALSE)-VLOOKUP($A64,'Import OffPeak change'!$A$106:FU$202,172,FALSE)))</f>
        <v>0</v>
      </c>
      <c r="FQ64" s="6">
        <f>IF(ISERROR(VLOOKUP($A64,'Import OffPeak'!$A$3:FV$99,173,FALSE)-VLOOKUP($A64,'Import OffPeak change'!$A$106:FV$202,173,FALSE)),0,(VLOOKUP($A64,'Import OffPeak'!$A$3:FV$99,173,FALSE)-VLOOKUP($A64,'Import OffPeak change'!$A$106:FV$202,173,FALSE)))</f>
        <v>0</v>
      </c>
      <c r="FR64" s="6">
        <f>IF(ISERROR(VLOOKUP($A64,'Import OffPeak'!$A$3:FW$99,174,FALSE)-VLOOKUP($A64,'Import OffPeak change'!$A$106:FW$202,174,FALSE)),0,(VLOOKUP($A64,'Import OffPeak'!$A$3:FW$99,174,FALSE)-VLOOKUP($A64,'Import OffPeak change'!$A$106:FW$202,174,FALSE)))</f>
        <v>0</v>
      </c>
      <c r="FS64" s="6">
        <f>IF(ISERROR(VLOOKUP($A64,'Import OffPeak'!$A$3:FX$99,175,FALSE)-VLOOKUP($A64,'Import OffPeak change'!$A$106:FX$202,175,FALSE)),0,(VLOOKUP($A64,'Import OffPeak'!$A$3:FX$99,175,FALSE)-VLOOKUP($A64,'Import OffPeak change'!$A$106:FX$202,175,FALSE)))</f>
        <v>0</v>
      </c>
      <c r="FT64" s="6">
        <f>IF(ISERROR(VLOOKUP($A64,'Import OffPeak'!$A$3:FY$99,176,FALSE)-VLOOKUP($A64,'Import OffPeak change'!$A$106:FY$202,176,FALSE)),0,(VLOOKUP($A64,'Import OffPeak'!$A$3:FY$99,176,FALSE)-VLOOKUP($A64,'Import OffPeak change'!$A$106:FY$202,176,FALSE)))</f>
        <v>0</v>
      </c>
      <c r="FU64" s="6">
        <f>IF(ISERROR(VLOOKUP($A64,'Import OffPeak'!$A$3:FZ$99,177,FALSE)-VLOOKUP($A64,'Import OffPeak change'!$A$106:FZ$202,177,FALSE)),0,(VLOOKUP($A64,'Import OffPeak'!$A$3:FZ$99,177,FALSE)-VLOOKUP($A64,'Import OffPeak change'!$A$106:FZ$202,177,FALSE)))</f>
        <v>0</v>
      </c>
      <c r="FV64" s="6">
        <f>IF(ISERROR(VLOOKUP($A64,'Import OffPeak'!$A$3:GA$99,178,FALSE)-VLOOKUP($A64,'Import OffPeak change'!$A$106:GA$202,178,FALSE)),0,(VLOOKUP($A64,'Import OffPeak'!$A$3:GA$99,178,FALSE)-VLOOKUP($A64,'Import OffPeak change'!$A$106:GA$202,178,FALSE)))</f>
        <v>0</v>
      </c>
      <c r="FW64" s="6">
        <f>IF(ISERROR(VLOOKUP($A64,'Import OffPeak'!$A$3:GB$99,179,FALSE)-VLOOKUP($A64,'Import OffPeak change'!$A$106:GB$202,179,FALSE)),0,(VLOOKUP($A64,'Import OffPeak'!$A$3:GB$99,179,FALSE)-VLOOKUP($A64,'Import OffPeak change'!$A$106:GB$202,179,FALSE)))</f>
        <v>0</v>
      </c>
      <c r="FX64" s="6">
        <f>IF(ISERROR(VLOOKUP($A64,'Import OffPeak'!$A$3:GC$99,180,FALSE)-VLOOKUP($A64,'Import OffPeak change'!$A$106:GC$202,180,FALSE)),0,(VLOOKUP($A64,'Import OffPeak'!$A$3:GC$99,180,FALSE)-VLOOKUP($A64,'Import OffPeak change'!$A$106:GC$202,180,FALSE)))</f>
        <v>0</v>
      </c>
      <c r="FY64" s="6">
        <f>IF(ISERROR(VLOOKUP($A64,'Import OffPeak'!$A$3:GD$99,181,FALSE)-VLOOKUP($A64,'Import OffPeak change'!$A$106:GD$202,181,FALSE)),0,(VLOOKUP($A64,'Import OffPeak'!$A$3:GD$99,181,FALSE)-VLOOKUP($A64,'Import OffPeak change'!$A$106:GD$202,181,FALSE)))</f>
        <v>0</v>
      </c>
      <c r="FZ64" s="6">
        <f>IF(ISERROR(VLOOKUP($A64,'Import OffPeak'!$A$3:GE$99,182,FALSE)-VLOOKUP($A64,'Import OffPeak change'!$A$106:GE$202,182,FALSE)),0,(VLOOKUP($A64,'Import OffPeak'!$A$3:GE$99,182,FALSE)-VLOOKUP($A64,'Import OffPeak change'!$A$106:GE$202,182,FALSE)))</f>
        <v>0</v>
      </c>
      <c r="GA64" s="6">
        <f>IF(ISERROR(VLOOKUP($A64,'Import OffPeak'!$A$3:GF$99,183,FALSE)-VLOOKUP($A64,'Import OffPeak change'!$A$106:GF$202,183,FALSE)),0,(VLOOKUP($A64,'Import OffPeak'!$A$3:GF$99,183,FALSE)-VLOOKUP($A64,'Import OffPeak change'!$A$106:GF$202,183,FALSE)))</f>
        <v>0</v>
      </c>
      <c r="GB64" s="6">
        <f>IF(ISERROR(VLOOKUP($A64,'Import OffPeak'!$A$3:GG$99,184,FALSE)-VLOOKUP($A64,'Import OffPeak change'!$A$106:GG$202,184,FALSE)),0,(VLOOKUP($A64,'Import OffPeak'!$A$3:GG$99,184,FALSE)-VLOOKUP($A64,'Import OffPeak change'!$A$106:GG$202,184,FALSE)))</f>
        <v>0</v>
      </c>
      <c r="GC64" s="6">
        <f>IF(ISERROR(VLOOKUP($A64,'Import OffPeak'!$A$3:GH$99,185,FALSE)-VLOOKUP($A64,'Import OffPeak change'!$A$106:GH$202,185,FALSE)),0,(VLOOKUP($A64,'Import OffPeak'!$A$3:GH$99,185,FALSE)-VLOOKUP($A64,'Import OffPeak change'!$A$106:GH$202,185,FALSE)))</f>
        <v>0</v>
      </c>
      <c r="GD64" s="6">
        <f>IF(ISERROR(VLOOKUP($A64,'Import OffPeak'!$A$3:GI$99,186,FALSE)-VLOOKUP($A64,'Import OffPeak change'!$A$106:GI$202,186,FALSE)),0,(VLOOKUP($A64,'Import OffPeak'!$A$3:GI$99,186,FALSE)-VLOOKUP($A64,'Import OffPeak change'!$A$106:GI$202,186,FALSE)))</f>
        <v>0</v>
      </c>
      <c r="GE64" s="6">
        <f>IF(ISERROR(VLOOKUP($A64,'Import OffPeak'!$A$3:GJ$99,187,FALSE)-VLOOKUP($A64,'Import OffPeak change'!$A$106:GJ$202,187,FALSE)),0,(VLOOKUP($A64,'Import OffPeak'!$A$3:GJ$99,187,FALSE)-VLOOKUP($A64,'Import OffPeak change'!$A$106:GJ$202,187,FALSE)))</f>
        <v>0</v>
      </c>
      <c r="GF64" s="6">
        <f>IF(ISERROR(VLOOKUP($A64,'Import OffPeak'!$A$3:GK$99,188,FALSE)-VLOOKUP($A64,'Import OffPeak change'!$A$106:GK$202,188,FALSE)),0,(VLOOKUP($A64,'Import OffPeak'!$A$3:GK$99,188,FALSE)-VLOOKUP($A64,'Import OffPeak change'!$A$106:GK$202,188,FALSE)))</f>
        <v>0</v>
      </c>
      <c r="GG64" s="6">
        <f>IF(ISERROR(VLOOKUP($A64,'Import OffPeak'!$A$3:GL$99,189,FALSE)-VLOOKUP($A64,'Import OffPeak change'!$A$106:GL$202,189,FALSE)),0,(VLOOKUP($A64,'Import OffPeak'!$A$3:GL$99,189,FALSE)-VLOOKUP($A64,'Import OffPeak change'!$A$106:GL$202,189,FALSE)))</f>
        <v>0</v>
      </c>
      <c r="GH64" s="6">
        <f>IF(ISERROR(VLOOKUP($A64,'Import OffPeak'!$A$3:GM$99,190,FALSE)-VLOOKUP($A64,'Import OffPeak change'!$A$106:GM$202,190,FALSE)),0,(VLOOKUP($A64,'Import OffPeak'!$A$3:GM$99,190,FALSE)-VLOOKUP($A64,'Import OffPeak change'!$A$106:GM$202,190,FALSE)))</f>
        <v>0</v>
      </c>
      <c r="GI64" s="6">
        <f>IF(ISERROR(VLOOKUP($A64,'Import OffPeak'!$A$3:GN$99,191,FALSE)-VLOOKUP($A64,'Import OffPeak change'!$A$106:GN$202,191,FALSE)),0,(VLOOKUP($A64,'Import OffPeak'!$A$3:GN$99,191,FALSE)-VLOOKUP($A64,'Import OffPeak change'!$A$106:GN$202,191,FALSE)))</f>
        <v>0</v>
      </c>
      <c r="GJ64" s="6">
        <f>IF(ISERROR(VLOOKUP($A64,'Import OffPeak'!$A$3:GO$99,192,FALSE)-VLOOKUP($A64,'Import OffPeak change'!$A$106:GO$202,192,FALSE)),0,(VLOOKUP($A64,'Import OffPeak'!$A$3:GO$99,192,FALSE)-VLOOKUP($A64,'Import OffPeak change'!$A$106:GO$202,192,FALSE)))</f>
        <v>0</v>
      </c>
      <c r="GK64" s="6">
        <f>IF(ISERROR(VLOOKUP($A64,'Import OffPeak'!$A$3:GP$99,193,FALSE)-VLOOKUP($A64,'Import OffPeak change'!$A$106:GP$202,193,FALSE)),0,(VLOOKUP($A64,'Import OffPeak'!$A$3:GP$99,193,FALSE)-VLOOKUP($A64,'Import OffPeak change'!$A$106:GP$202,193,FALSE)))</f>
        <v>0</v>
      </c>
      <c r="GL64" s="6">
        <f>IF(ISERROR(VLOOKUP($A64,'Import OffPeak'!$A$3:GQ$99,194,FALSE)-VLOOKUP($A64,'Import OffPeak change'!$A$106:GQ$202,194,FALSE)),0,(VLOOKUP($A64,'Import OffPeak'!$A$3:GQ$99,194,FALSE)-VLOOKUP($A64,'Import OffPeak change'!$A$106:GQ$202,194,FALSE)))</f>
        <v>0</v>
      </c>
      <c r="GM64" s="6">
        <f>IF(ISERROR(VLOOKUP($A64,'Import OffPeak'!$A$3:GR$99,195,FALSE)-VLOOKUP($A64,'Import OffPeak change'!$A$106:GR$202,195,FALSE)),0,(VLOOKUP($A64,'Import OffPeak'!$A$3:GR$99,195,FALSE)-VLOOKUP($A64,'Import OffPeak change'!$A$106:GR$202,195,FALSE)))</f>
        <v>0</v>
      </c>
      <c r="GN64" s="6">
        <f>IF(ISERROR(VLOOKUP($A64,'Import OffPeak'!$A$3:GS$99,196,FALSE)-VLOOKUP($A64,'Import OffPeak change'!$A$106:GS$202,196,FALSE)),0,(VLOOKUP($A64,'Import OffPeak'!$A$3:GS$99,196,FALSE)-VLOOKUP($A64,'Import OffPeak change'!$A$106:GS$202,196,FALSE)))</f>
        <v>0</v>
      </c>
      <c r="GO64" s="6">
        <f>IF(ISERROR(VLOOKUP($A64,'Import OffPeak'!$A$3:GT$99,197,FALSE)-VLOOKUP($A64,'Import OffPeak change'!$A$106:GT$202,197,FALSE)),0,(VLOOKUP($A64,'Import OffPeak'!$A$3:GT$99,197,FALSE)-VLOOKUP($A64,'Import OffPeak change'!$A$106:GT$202,197,FALSE)))</f>
        <v>0</v>
      </c>
      <c r="GP64" s="6">
        <f>IF(ISERROR(VLOOKUP($A64,'Import OffPeak'!$A$3:GU$99,198,FALSE)-VLOOKUP($A64,'Import OffPeak change'!$A$106:GU$202,198,FALSE)),0,(VLOOKUP($A64,'Import OffPeak'!$A$3:GU$99,198,FALSE)-VLOOKUP($A64,'Import OffPeak change'!$A$106:GU$202,198,FALSE)))</f>
        <v>0</v>
      </c>
      <c r="GQ64" s="6">
        <f>IF(ISERROR(VLOOKUP($A64,'Import OffPeak'!$A$3:GV$99,199,FALSE)-VLOOKUP($A64,'Import OffPeak change'!$A$106:GV$202,199,FALSE)),0,(VLOOKUP($A64,'Import OffPeak'!$A$3:GV$99,199,FALSE)-VLOOKUP($A64,'Import OffPeak change'!$A$106:GV$202,199,FALSE)))</f>
        <v>0</v>
      </c>
      <c r="GR64" s="6">
        <f>IF(ISERROR(VLOOKUP($A64,'Import OffPeak'!$A$3:GW$99,200,FALSE)-VLOOKUP($A64,'Import OffPeak change'!$A$106:GW$202,200,FALSE)),0,(VLOOKUP($A64,'Import OffPeak'!$A$3:GW$99,200,FALSE)-VLOOKUP($A64,'Import OffPeak change'!$A$106:GW$202,200,FALSE)))</f>
        <v>0</v>
      </c>
      <c r="GS64" s="6">
        <f>IF(ISERROR(VLOOKUP($A64,'Import OffPeak'!$A$3:GX$99,201,FALSE)-VLOOKUP($A64,'Import OffPeak change'!$A$106:GX$202,201,FALSE)),0,(VLOOKUP($A64,'Import OffPeak'!$A$3:GX$99,201,FALSE)-VLOOKUP($A64,'Import OffPeak change'!$A$106:GX$202,201,FALSE)))</f>
        <v>0</v>
      </c>
      <c r="GT64" s="6">
        <f>IF(ISERROR(VLOOKUP($A64,'Import OffPeak'!$A$3:GY$99,202,FALSE)-VLOOKUP($A64,'Import OffPeak change'!$A$106:GY$202,202,FALSE)),0,(VLOOKUP($A64,'Import OffPeak'!$A$3:GY$99,202,FALSE)-VLOOKUP($A64,'Import OffPeak change'!$A$106:GY$202,202,FALSE)))</f>
        <v>0</v>
      </c>
      <c r="GU64" s="6">
        <f>IF(ISERROR(VLOOKUP($A64,'Import OffPeak'!$A$3:GZ$99,203,FALSE)-VLOOKUP($A64,'Import OffPeak change'!$A$106:GZ$202,203,FALSE)),0,(VLOOKUP($A64,'Import OffPeak'!$A$3:GZ$99,203,FALSE)-VLOOKUP($A64,'Import OffPeak change'!$A$106:GZ$202,203,FALSE)))</f>
        <v>0</v>
      </c>
      <c r="GV64" s="6">
        <f>IF(ISERROR(VLOOKUP($A64,'Import OffPeak'!$A$3:HA$99,204,FALSE)-VLOOKUP($A64,'Import OffPeak change'!$A$106:HA$202,204,FALSE)),0,(VLOOKUP($A64,'Import OffPeak'!$A$3:HA$99,204,FALSE)-VLOOKUP($A64,'Import OffPeak change'!$A$106:HA$202,204,FALSE)))</f>
        <v>0</v>
      </c>
      <c r="GW64" s="6">
        <f>IF(ISERROR(VLOOKUP($A64,'Import OffPeak'!$A$3:HB$99,205,FALSE)-VLOOKUP($A64,'Import OffPeak change'!$A$106:HB$202,205,FALSE)),0,(VLOOKUP($A64,'Import OffPeak'!$A$3:HB$99,205,FALSE)-VLOOKUP($A64,'Import OffPeak change'!$A$106:HB$202,205,FALSE)))</f>
        <v>0</v>
      </c>
      <c r="GX64" s="6">
        <f>IF(ISERROR(VLOOKUP($A64,'Import OffPeak'!$A$3:HC$99,206,FALSE)-VLOOKUP($A64,'Import OffPeak change'!$A$106:HC$202,206,FALSE)),0,(VLOOKUP($A64,'Import OffPeak'!$A$3:HC$99,206,FALSE)-VLOOKUP($A64,'Import OffPeak change'!$A$106:HC$202,206,FALSE)))</f>
        <v>0</v>
      </c>
      <c r="GY64" s="6">
        <f>IF(ISERROR(VLOOKUP($A64,'Import OffPeak'!$A$3:HD$99,207,FALSE)-VLOOKUP($A64,'Import OffPeak change'!$A$106:HD$202,207,FALSE)),0,(VLOOKUP($A64,'Import OffPeak'!$A$3:HD$99,207,FALSE)-VLOOKUP($A64,'Import OffPeak change'!$A$106:HD$202,207,FALSE)))</f>
        <v>0</v>
      </c>
      <c r="GZ64" s="6">
        <f>IF(ISERROR(VLOOKUP($A64,'Import OffPeak'!$A$3:HE$99,208,FALSE)-VLOOKUP($A64,'Import OffPeak change'!$A$106:HE$202,208,FALSE)),0,(VLOOKUP($A64,'Import OffPeak'!$A$3:HE$99,208,FALSE)-VLOOKUP($A64,'Import OffPeak change'!$A$106:HE$202,208,FALSE)))</f>
        <v>0</v>
      </c>
      <c r="HA64" s="6">
        <f>IF(ISERROR(VLOOKUP($A64,'Import OffPeak'!$A$3:HF$99,209,FALSE)-VLOOKUP($A64,'Import OffPeak change'!$A$106:HF$202,209,FALSE)),0,(VLOOKUP($A64,'Import OffPeak'!$A$3:HF$99,209,FALSE)-VLOOKUP($A64,'Import OffPeak change'!$A$106:HF$202,209,FALSE)))</f>
        <v>0</v>
      </c>
      <c r="HB64" s="6">
        <f>IF(ISERROR(VLOOKUP($A64,'Import OffPeak'!$A$3:HG$99,210,FALSE)-VLOOKUP($A64,'Import OffPeak change'!$A$106:HG$202,210,FALSE)),0,(VLOOKUP($A64,'Import OffPeak'!$A$3:HG$99,210,FALSE)-VLOOKUP($A64,'Import OffPeak change'!$A$106:HG$202,210,FALSE)))</f>
        <v>0</v>
      </c>
      <c r="HC64" s="6">
        <f>IF(ISERROR(VLOOKUP($A64,'Import OffPeak'!$A$3:HH$99,211,FALSE)-VLOOKUP($A64,'Import OffPeak change'!$A$106:HH$202,211,FALSE)),0,(VLOOKUP($A64,'Import OffPeak'!$A$3:HH$99,211,FALSE)-VLOOKUP($A64,'Import OffPeak change'!$A$106:HH$202,211,FALSE)))</f>
        <v>0</v>
      </c>
      <c r="HD64" s="6">
        <f>IF(ISERROR(VLOOKUP($A64,'Import OffPeak'!$A$3:HI$99,212,FALSE)-VLOOKUP($A64,'Import OffPeak change'!$A$106:HI$202,212,FALSE)),0,(VLOOKUP($A64,'Import OffPeak'!$A$3:HI$99,212,FALSE)-VLOOKUP($A64,'Import OffPeak change'!$A$106:HI$202,212,FALSE)))</f>
        <v>0</v>
      </c>
      <c r="HE64" s="6">
        <f>IF(ISERROR(VLOOKUP($A64,'Import OffPeak'!$A$3:HJ$99,213,FALSE)-VLOOKUP($A64,'Import OffPeak change'!$A$106:HJ$202,213,FALSE)),0,(VLOOKUP($A64,'Import OffPeak'!$A$3:HJ$99,213,FALSE)-VLOOKUP($A64,'Import OffPeak change'!$A$106:HJ$202,213,FALSE)))</f>
        <v>0</v>
      </c>
      <c r="HF64" s="6">
        <f>IF(ISERROR(VLOOKUP($A64,'Import OffPeak'!$A$3:HK$99,214,FALSE)-VLOOKUP($A64,'Import OffPeak change'!$A$106:HK$202,214,FALSE)),0,(VLOOKUP($A64,'Import OffPeak'!$A$3:HK$99,214,FALSE)-VLOOKUP($A64,'Import OffPeak change'!$A$106:HK$202,214,FALSE)))</f>
        <v>0</v>
      </c>
      <c r="HG64" s="6">
        <f>IF(ISERROR(VLOOKUP($A64,'Import OffPeak'!$A$3:HL$99,215,FALSE)-VLOOKUP($A64,'Import OffPeak change'!$A$106:HL$202,215,FALSE)),0,(VLOOKUP($A64,'Import OffPeak'!$A$3:HL$99,215,FALSE)-VLOOKUP($A64,'Import OffPeak change'!$A$106:HL$202,215,FALSE)))</f>
        <v>0</v>
      </c>
      <c r="HH64" s="6">
        <f>IF(ISERROR(VLOOKUP($A64,'Import OffPeak'!$A$3:HM$99,216,FALSE)-VLOOKUP($A64,'Import OffPeak change'!$A$106:HM$202,216,FALSE)),0,(VLOOKUP($A64,'Import OffPeak'!$A$3:HM$99,216,FALSE)-VLOOKUP($A64,'Import OffPeak change'!$A$106:HM$202,216,FALSE)))</f>
        <v>0</v>
      </c>
      <c r="HI64" s="6">
        <f>IF(ISERROR(VLOOKUP($A64,'Import OffPeak'!$A$3:HN$99,217,FALSE)-VLOOKUP($A64,'Import OffPeak change'!$A$106:HN$202,217,FALSE)),0,(VLOOKUP($A64,'Import OffPeak'!$A$3:HN$99,217,FALSE)-VLOOKUP($A64,'Import OffPeak change'!$A$106:HN$202,217,FALSE)))</f>
        <v>0</v>
      </c>
      <c r="HJ64" s="6">
        <f>IF(ISERROR(VLOOKUP($A64,'Import OffPeak'!$A$3:HO$99,218,FALSE)-VLOOKUP($A64,'Import OffPeak change'!$A$106:HO$202,218,FALSE)),0,(VLOOKUP($A64,'Import OffPeak'!$A$3:HO$99,218,FALSE)-VLOOKUP($A64,'Import OffPeak change'!$A$106:HO$202,218,FALSE)))</f>
        <v>0</v>
      </c>
      <c r="HK64" s="6">
        <f>IF(ISERROR(VLOOKUP($A64,'Import OffPeak'!$A$3:HP$99,219,FALSE)-VLOOKUP($A64,'Import OffPeak change'!$A$106:HP$202,219,FALSE)),0,(VLOOKUP($A64,'Import OffPeak'!$A$3:HP$99,219,FALSE)-VLOOKUP($A64,'Import OffPeak change'!$A$106:HP$202,219,FALSE)))</f>
        <v>0</v>
      </c>
      <c r="HL64" s="6">
        <f>IF(ISERROR(VLOOKUP($A64,'Import OffPeak'!$A$3:HQ$99,220,FALSE)-VLOOKUP($A64,'Import OffPeak change'!$A$106:HQ$202,220,FALSE)),0,(VLOOKUP($A64,'Import OffPeak'!$A$3:HQ$99,220,FALSE)-VLOOKUP($A64,'Import OffPeak change'!$A$106:HQ$202,220,FALSE)))</f>
        <v>0</v>
      </c>
      <c r="HM64" s="6">
        <f>IF(ISERROR(VLOOKUP($A64,'Import OffPeak'!$A$3:HR$99,221,FALSE)-VLOOKUP($A64,'Import OffPeak change'!$A$106:HR$202,221,FALSE)),0,(VLOOKUP($A64,'Import OffPeak'!$A$3:HR$99,221,FALSE)-VLOOKUP($A64,'Import OffPeak change'!$A$106:HR$202,221,FALSE)))</f>
        <v>0</v>
      </c>
      <c r="HN64" s="6">
        <f>IF(ISERROR(VLOOKUP($A64,'Import OffPeak'!$A$3:HS$99,222,FALSE)-VLOOKUP($A64,'Import OffPeak change'!$A$106:HS$202,222,FALSE)),0,(VLOOKUP($A64,'Import OffPeak'!$A$3:HS$99,222,FALSE)-VLOOKUP($A64,'Import OffPeak change'!$A$106:HS$202,222,FALSE)))</f>
        <v>0</v>
      </c>
      <c r="HO64" s="6">
        <f>IF(ISERROR(VLOOKUP($A64,'Import OffPeak'!$A$3:HT$99,223,FALSE)-VLOOKUP($A64,'Import OffPeak change'!$A$106:HT$202,223,FALSE)),0,(VLOOKUP($A64,'Import OffPeak'!$A$3:HT$99,223,FALSE)-VLOOKUP($A64,'Import OffPeak change'!$A$106:HT$202,223,FALSE)))</f>
        <v>0</v>
      </c>
      <c r="HP64" s="6">
        <f>IF(ISERROR(VLOOKUP($A64,'Import OffPeak'!$A$3:HU$99,224,FALSE)-VLOOKUP($A64,'Import OffPeak change'!$A$106:HU$202,224,FALSE)),0,(VLOOKUP($A64,'Import OffPeak'!$A$3:HU$99,224,FALSE)-VLOOKUP($A64,'Import OffPeak change'!$A$106:HU$202,224,FALSE)))</f>
        <v>0</v>
      </c>
      <c r="HQ64" s="6">
        <f>IF(ISERROR(VLOOKUP($A64,'Import OffPeak'!$A$3:HV$99,225,FALSE)-VLOOKUP($A64,'Import OffPeak change'!$A$106:HV$202,225,FALSE)),0,(VLOOKUP($A64,'Import OffPeak'!$A$3:HV$99,225,FALSE)-VLOOKUP($A64,'Import OffPeak change'!$A$106:HV$202,225,FALSE)))</f>
        <v>0</v>
      </c>
      <c r="HR64" s="6">
        <f>IF(ISERROR(VLOOKUP($A64,'Import OffPeak'!$A$3:HW$99,226,FALSE)-VLOOKUP($A64,'Import OffPeak change'!$A$106:HW$202,226,FALSE)),0,(VLOOKUP($A64,'Import OffPeak'!$A$3:HW$99,226,FALSE)-VLOOKUP($A64,'Import OffPeak change'!$A$106:HW$202,226,FALSE)))</f>
        <v>0</v>
      </c>
      <c r="HS64" s="6">
        <f>IF(ISERROR(VLOOKUP($A64,'Import OffPeak'!$A$3:HX$99,227,FALSE)-VLOOKUP($A64,'Import OffPeak change'!$A$106:HX$202,227,FALSE)),0,(VLOOKUP($A64,'Import OffPeak'!$A$3:HX$99,227,FALSE)-VLOOKUP($A64,'Import OffPeak change'!$A$106:HX$202,227,FALSE)))</f>
        <v>0</v>
      </c>
      <c r="HT64" s="6">
        <f>IF(ISERROR(VLOOKUP($A64,'Import OffPeak'!$A$3:HY$99,228,FALSE)-VLOOKUP($A64,'Import OffPeak change'!$A$106:HY$202,228,FALSE)),0,(VLOOKUP($A64,'Import OffPeak'!$A$3:HY$99,228,FALSE)-VLOOKUP($A64,'Import OffPeak change'!$A$106:HY$202,228,FALSE)))</f>
        <v>0</v>
      </c>
      <c r="HU64" s="6">
        <f>IF(ISERROR(VLOOKUP($A64,'Import OffPeak'!$A$3:HZ$99,229,FALSE)-VLOOKUP($A64,'Import OffPeak change'!$A$106:HZ$202,229,FALSE)),0,(VLOOKUP($A64,'Import OffPeak'!$A$3:HZ$99,229,FALSE)-VLOOKUP($A64,'Import OffPeak change'!$A$106:HZ$202,229,FALSE)))</f>
        <v>0</v>
      </c>
      <c r="HV64" s="6">
        <f>IF(ISERROR(VLOOKUP($A64,'Import OffPeak'!$A$3:IA$99,230,FALSE)-VLOOKUP($A64,'Import OffPeak change'!$A$106:IA$202,230,FALSE)),0,(VLOOKUP($A64,'Import OffPeak'!$A$3:IA$99,230,FALSE)-VLOOKUP($A64,'Import OffPeak change'!$A$106:IA$202,230,FALSE)))</f>
        <v>0</v>
      </c>
      <c r="HW64" s="6">
        <f>IF(ISERROR(VLOOKUP($A64,'Import OffPeak'!$A$3:IB$99,231,FALSE)-VLOOKUP($A64,'Import OffPeak change'!$A$106:IB$202,231,FALSE)),0,(VLOOKUP($A64,'Import OffPeak'!$A$3:IB$99,231,FALSE)-VLOOKUP($A64,'Import OffPeak change'!$A$106:IB$202,231,FALSE)))</f>
        <v>0</v>
      </c>
      <c r="HX64" s="6">
        <f>IF(ISERROR(VLOOKUP($A64,'Import OffPeak'!$A$3:IC$99,232,FALSE)-VLOOKUP($A64,'Import OffPeak change'!$A$106:IC$202,232,FALSE)),0,(VLOOKUP($A64,'Import OffPeak'!$A$3:IC$99,232,FALSE)-VLOOKUP($A64,'Import OffPeak change'!$A$106:IC$202,232,FALSE)))</f>
        <v>0</v>
      </c>
      <c r="HY64" s="6">
        <f>IF(ISERROR(VLOOKUP($A64,'Import OffPeak'!$A$3:ID$99,233,FALSE)-VLOOKUP($A64,'Import OffPeak change'!$A$106:ID$202,233,FALSE)),0,(VLOOKUP($A64,'Import OffPeak'!$A$3:ID$99,233,FALSE)-VLOOKUP($A64,'Import OffPeak change'!$A$106:ID$202,233,FALSE)))</f>
        <v>0</v>
      </c>
      <c r="HZ64" s="6">
        <f>IF(ISERROR(VLOOKUP($A64,'Import OffPeak'!$A$3:IE$99,234,FALSE)-VLOOKUP($A64,'Import OffPeak change'!$A$106:IE$202,234,FALSE)),0,(VLOOKUP($A64,'Import OffPeak'!$A$3:IE$99,234,FALSE)-VLOOKUP($A64,'Import OffPeak change'!$A$106:IE$202,234,FALSE)))</f>
        <v>0</v>
      </c>
      <c r="IA64" s="6">
        <f>IF(ISERROR(VLOOKUP($A64,'Import OffPeak'!$A$3:IF$99,235,FALSE)-VLOOKUP($A64,'Import OffPeak change'!$A$106:IF$202,235,FALSE)),0,(VLOOKUP($A64,'Import OffPeak'!$A$3:IF$99,235,FALSE)-VLOOKUP($A64,'Import OffPeak change'!$A$106:IF$202,235,FALSE)))</f>
        <v>0</v>
      </c>
      <c r="IB64" s="6">
        <f>IF(ISERROR(VLOOKUP($A64,'Import OffPeak'!$A$3:IG$99,236,FALSE)-VLOOKUP($A64,'Import OffPeak change'!$A$106:IG$202,236,FALSE)),0,(VLOOKUP($A64,'Import OffPeak'!$A$3:IG$99,236,FALSE)-VLOOKUP($A64,'Import OffPeak change'!$A$106:IG$202,236,FALSE)))</f>
        <v>0</v>
      </c>
      <c r="IC64" s="6">
        <f>IF(ISERROR(VLOOKUP($A64,'Import OffPeak'!$A$3:IH$99,237,FALSE)-VLOOKUP($A64,'Import OffPeak change'!$A$106:IH$202,237,FALSE)),0,(VLOOKUP($A64,'Import OffPeak'!$A$3:IH$99,237,FALSE)-VLOOKUP($A64,'Import OffPeak change'!$A$106:IH$202,237,FALSE)))</f>
        <v>0</v>
      </c>
      <c r="ID64" s="6">
        <f>IF(ISERROR(VLOOKUP($A64,'Import OffPeak'!$A$3:II$99,238,FALSE)-VLOOKUP($A64,'Import OffPeak change'!$A$106:II$202,238,FALSE)),0,(VLOOKUP($A64,'Import OffPeak'!$A$3:II$99,238,FALSE)-VLOOKUP($A64,'Import OffPeak change'!$A$106:II$202,238,FALSE)))</f>
        <v>0</v>
      </c>
      <c r="IE64" s="6">
        <f>IF(ISERROR(VLOOKUP($A64,'Import OffPeak'!$A$3:IJ$99,239,FALSE)-VLOOKUP($A64,'Import OffPeak change'!$A$106:IJ$202,239,FALSE)),0,(VLOOKUP($A64,'Import OffPeak'!$A$3:IJ$99,239,FALSE)-VLOOKUP($A64,'Import OffPeak change'!$A$106:IJ$202,239,FALSE)))</f>
        <v>0</v>
      </c>
    </row>
    <row r="65" spans="1:239">
      <c r="A65" s="168" t="str">
        <f>IF('Import OffPeak'!A62=0,"",'Import OffPeak'!A62)</f>
        <v/>
      </c>
      <c r="B65" s="6"/>
      <c r="C65" s="6"/>
      <c r="D65" s="6"/>
      <c r="E65" s="6"/>
      <c r="F65" s="6"/>
      <c r="G65" s="6">
        <f>IF(ISERROR(VLOOKUP($A65,'Import OffPeak'!$A$3:L$99,7,FALSE)-VLOOKUP($A65,'Import OffPeak change'!$A$106:L$202,7,FALSE)),0,(VLOOKUP($A65,'Import OffPeak'!$A$3:L$99,7,FALSE)-VLOOKUP($A65,'Import OffPeak change'!$A$106:L$202,7,FALSE)))</f>
        <v>0</v>
      </c>
      <c r="H65" s="6">
        <f>IF(ISERROR(VLOOKUP($A65,'Import OffPeak'!$A$3:M$99,8,FALSE)-VLOOKUP($A65,'Import OffPeak change'!$A$106:M$202,8,FALSE)),0,(VLOOKUP($A65,'Import OffPeak'!$A$3:M$99,8,FALSE)-VLOOKUP($A65,'Import OffPeak change'!$A$106:M$202,8,FALSE)))</f>
        <v>0</v>
      </c>
      <c r="I65" s="6">
        <f>IF(ISERROR(VLOOKUP($A65,'Import OffPeak'!$A$3:N$99,9,FALSE)-VLOOKUP($A65,'Import OffPeak change'!$A$106:N$202,9,FALSE)),0,(VLOOKUP($A65,'Import OffPeak'!$A$3:N$99,9,FALSE)-VLOOKUP($A65,'Import OffPeak change'!$A$106:N$202,9,FALSE)))</f>
        <v>0</v>
      </c>
      <c r="J65" s="6">
        <f>IF(ISERROR(VLOOKUP($A65,'Import OffPeak'!$A$3:O$99,10,FALSE)-VLOOKUP($A65,'Import OffPeak change'!$A$106:O$202,10,FALSE)),0,(VLOOKUP($A65,'Import OffPeak'!$A$3:O$99,10,FALSE)-VLOOKUP($A65,'Import OffPeak change'!$A$106:O$202,10,FALSE)))</f>
        <v>0</v>
      </c>
      <c r="K65" s="6">
        <f>IF(ISERROR(VLOOKUP($A65,'Import OffPeak'!$A$3:P$99,11,FALSE)-VLOOKUP($A65,'Import OffPeak change'!$A$106:P$202,11,FALSE)),0,(VLOOKUP($A65,'Import OffPeak'!$A$3:P$99,11,FALSE)-VLOOKUP($A65,'Import OffPeak change'!$A$106:P$202,11,FALSE)))</f>
        <v>0</v>
      </c>
      <c r="L65" s="6">
        <f>IF(ISERROR(VLOOKUP($A65,'Import OffPeak'!$A$3:Q$99,12,FALSE)-VLOOKUP($A65,'Import OffPeak change'!$A$106:Q$202,12,FALSE)),0,(VLOOKUP($A65,'Import OffPeak'!$A$3:Q$99,12,FALSE)-VLOOKUP($A65,'Import OffPeak change'!$A$106:Q$202,12,FALSE)))</f>
        <v>0</v>
      </c>
      <c r="M65" s="6">
        <f>IF(ISERROR(VLOOKUP($A65,'Import OffPeak'!$A$3:R$99,13,FALSE)-VLOOKUP($A65,'Import OffPeak change'!$A$106:R$202,13,FALSE)),0,(VLOOKUP($A65,'Import OffPeak'!$A$3:R$99,13,FALSE)-VLOOKUP($A65,'Import OffPeak change'!$A$106:R$202,13,FALSE)))</f>
        <v>0</v>
      </c>
      <c r="N65" s="6">
        <f>IF(ISERROR(VLOOKUP($A65,'Import OffPeak'!$A$3:S$99,14,FALSE)-VLOOKUP($A65,'Import OffPeak change'!$A$106:S$202,14,FALSE)),0,(VLOOKUP($A65,'Import OffPeak'!$A$3:S$99,14,FALSE)-VLOOKUP($A65,'Import OffPeak change'!$A$106:S$202,14,FALSE)))</f>
        <v>0</v>
      </c>
      <c r="O65" s="6">
        <f>IF(ISERROR(VLOOKUP($A65,'Import OffPeak'!$A$3:T$99,15,FALSE)-VLOOKUP($A65,'Import OffPeak change'!$A$106:T$202,15,FALSE)),0,(VLOOKUP($A65,'Import OffPeak'!$A$3:T$99,15,FALSE)-VLOOKUP($A65,'Import OffPeak change'!$A$106:T$202,15,FALSE)))</f>
        <v>0</v>
      </c>
      <c r="P65" s="6">
        <f>IF(ISERROR(VLOOKUP($A65,'Import OffPeak'!$A$3:U$99,16,FALSE)-VLOOKUP($A65,'Import OffPeak change'!$A$106:U$202,16,FALSE)),0,(VLOOKUP($A65,'Import OffPeak'!$A$3:U$99,16,FALSE)-VLOOKUP($A65,'Import OffPeak change'!$A$106:U$202,16,FALSE)))</f>
        <v>0</v>
      </c>
      <c r="Q65" s="6">
        <f>IF(ISERROR(VLOOKUP($A65,'Import OffPeak'!$A$3:V$99,17,FALSE)-VLOOKUP($A65,'Import OffPeak change'!$A$106:V$202,17,FALSE)),0,(VLOOKUP($A65,'Import OffPeak'!$A$3:V$99,17,FALSE)-VLOOKUP($A65,'Import OffPeak change'!$A$106:V$202,17,FALSE)))</f>
        <v>0</v>
      </c>
      <c r="R65" s="6">
        <f>IF(ISERROR(VLOOKUP($A65,'Import OffPeak'!$A$3:W$99,18,FALSE)-VLOOKUP($A65,'Import OffPeak change'!$A$106:W$202,18,FALSE)),0,(VLOOKUP($A65,'Import OffPeak'!$A$3:W$99,18,FALSE)-VLOOKUP($A65,'Import OffPeak change'!$A$106:W$202,18,FALSE)))</f>
        <v>0</v>
      </c>
      <c r="S65" s="6">
        <f>IF(ISERROR(VLOOKUP($A65,'Import OffPeak'!$A$3:X$99,19,FALSE)-VLOOKUP($A65,'Import OffPeak change'!$A$106:X$202,19,FALSE)),0,(VLOOKUP($A65,'Import OffPeak'!$A$3:X$99,19,FALSE)-VLOOKUP($A65,'Import OffPeak change'!$A$106:X$202,19,FALSE)))</f>
        <v>0</v>
      </c>
      <c r="T65" s="6">
        <f>IF(ISERROR(VLOOKUP($A65,'Import OffPeak'!$A$3:Y$99,20,FALSE)-VLOOKUP($A65,'Import OffPeak change'!$A$106:Y$202,20,FALSE)),0,(VLOOKUP($A65,'Import OffPeak'!$A$3:Y$99,20,FALSE)-VLOOKUP($A65,'Import OffPeak change'!$A$106:Y$202,20,FALSE)))</f>
        <v>0</v>
      </c>
      <c r="U65" s="6">
        <f>IF(ISERROR(VLOOKUP($A65,'Import OffPeak'!$A$3:Z$99,21,FALSE)-VLOOKUP($A65,'Import OffPeak change'!$A$106:Z$202,21,FALSE)),0,(VLOOKUP($A65,'Import OffPeak'!$A$3:Z$99,21,FALSE)-VLOOKUP($A65,'Import OffPeak change'!$A$106:Z$202,21,FALSE)))</f>
        <v>0</v>
      </c>
      <c r="V65" s="6">
        <f>IF(ISERROR(VLOOKUP($A65,'Import OffPeak'!$A$3:AA$99,22,FALSE)-VLOOKUP($A65,'Import OffPeak change'!$A$106:AA$202,22,FALSE)),0,(VLOOKUP($A65,'Import OffPeak'!$A$3:AA$99,22,FALSE)-VLOOKUP($A65,'Import OffPeak change'!$A$106:AA$202,22,FALSE)))</f>
        <v>0</v>
      </c>
      <c r="W65" s="6">
        <f>IF(ISERROR(VLOOKUP($A65,'Import OffPeak'!$A$3:AB$99,23,FALSE)-VLOOKUP($A65,'Import OffPeak change'!$A$106:AB$202,23,FALSE)),0,(VLOOKUP($A65,'Import OffPeak'!$A$3:AB$99,23,FALSE)-VLOOKUP($A65,'Import OffPeak change'!$A$106:AB$202,23,FALSE)))</f>
        <v>0</v>
      </c>
      <c r="X65" s="6">
        <f>IF(ISERROR(VLOOKUP($A65,'Import OffPeak'!$A$3:AC$99,24,FALSE)-VLOOKUP($A65,'Import OffPeak change'!$A$106:AC$202,24,FALSE)),0,(VLOOKUP($A65,'Import OffPeak'!$A$3:AC$99,24,FALSE)-VLOOKUP($A65,'Import OffPeak change'!$A$106:AC$202,24,FALSE)))</f>
        <v>0</v>
      </c>
      <c r="Y65" s="6">
        <f>IF(ISERROR(VLOOKUP($A65,'Import OffPeak'!$A$3:AD$99,25,FALSE)-VLOOKUP($A65,'Import OffPeak change'!$A$106:AD$202,25,FALSE)),0,(VLOOKUP($A65,'Import OffPeak'!$A$3:AD$99,25,FALSE)-VLOOKUP($A65,'Import OffPeak change'!$A$106:AD$202,25,FALSE)))</f>
        <v>0</v>
      </c>
      <c r="Z65" s="6">
        <f>IF(ISERROR(VLOOKUP($A65,'Import OffPeak'!$A$3:AE$99,26,FALSE)-VLOOKUP($A65,'Import OffPeak change'!$A$106:AE$202,26,FALSE)),0,(VLOOKUP($A65,'Import OffPeak'!$A$3:AE$99,26,FALSE)-VLOOKUP($A65,'Import OffPeak change'!$A$106:AE$202,26,FALSE)))</f>
        <v>0</v>
      </c>
      <c r="AA65" s="6">
        <f>IF(ISERROR(VLOOKUP($A65,'Import OffPeak'!$A$3:AF$99,27,FALSE)-VLOOKUP($A65,'Import OffPeak change'!$A$106:AF$202,27,FALSE)),0,(VLOOKUP($A65,'Import OffPeak'!$A$3:AF$99,27,FALSE)-VLOOKUP($A65,'Import OffPeak change'!$A$106:AF$202,27,FALSE)))</f>
        <v>0</v>
      </c>
      <c r="AB65" s="6">
        <f>IF(ISERROR(VLOOKUP($A65,'Import OffPeak'!$A$3:AG$99,28,FALSE)-VLOOKUP($A65,'Import OffPeak change'!$A$106:AG$202,28,FALSE)),0,(VLOOKUP($A65,'Import OffPeak'!$A$3:AG$99,28,FALSE)-VLOOKUP($A65,'Import OffPeak change'!$A$106:AG$202,28,FALSE)))</f>
        <v>0</v>
      </c>
      <c r="AC65" s="6">
        <f>IF(ISERROR(VLOOKUP($A65,'Import OffPeak'!$A$3:AH$99,29,FALSE)-VLOOKUP($A65,'Import OffPeak change'!$A$106:AH$202,29,FALSE)),0,(VLOOKUP($A65,'Import OffPeak'!$A$3:AH$99,29,FALSE)-VLOOKUP($A65,'Import OffPeak change'!$A$106:AH$202,29,FALSE)))</f>
        <v>0</v>
      </c>
      <c r="AD65" s="6">
        <f>IF(ISERROR(VLOOKUP($A65,'Import OffPeak'!$A$3:AI$99,30,FALSE)-VLOOKUP($A65,'Import OffPeak change'!$A$106:AI$202,30,FALSE)),0,(VLOOKUP($A65,'Import OffPeak'!$A$3:AI$99,30,FALSE)-VLOOKUP($A65,'Import OffPeak change'!$A$106:AI$202,30,FALSE)))</f>
        <v>0</v>
      </c>
      <c r="AE65" s="6">
        <f>IF(ISERROR(VLOOKUP($A65,'Import OffPeak'!$A$3:AJ$99,31,FALSE)-VLOOKUP($A65,'Import OffPeak change'!$A$106:AJ$202,31,FALSE)),0,(VLOOKUP($A65,'Import OffPeak'!$A$3:AJ$99,31,FALSE)-VLOOKUP($A65,'Import OffPeak change'!$A$106:AJ$202,31,FALSE)))</f>
        <v>0</v>
      </c>
      <c r="AF65" s="6">
        <f>IF(ISERROR(VLOOKUP($A65,'Import OffPeak'!$A$3:AK$99,32,FALSE)-VLOOKUP($A65,'Import OffPeak change'!$A$106:AK$202,32,FALSE)),0,(VLOOKUP($A65,'Import OffPeak'!$A$3:AK$99,32,FALSE)-VLOOKUP($A65,'Import OffPeak change'!$A$106:AK$202,32,FALSE)))</f>
        <v>0</v>
      </c>
      <c r="AG65" s="6">
        <f>IF(ISERROR(VLOOKUP($A65,'Import OffPeak'!$A$3:AL$99,33,FALSE)-VLOOKUP($A65,'Import OffPeak change'!$A$106:AL$202,33,FALSE)),0,(VLOOKUP($A65,'Import OffPeak'!$A$3:AL$99,33,FALSE)-VLOOKUP($A65,'Import OffPeak change'!$A$106:AL$202,33,FALSE)))</f>
        <v>0</v>
      </c>
      <c r="AH65" s="6">
        <f>IF(ISERROR(VLOOKUP($A65,'Import OffPeak'!$A$3:AM$99,34,FALSE)-VLOOKUP($A65,'Import OffPeak change'!$A$106:AM$202,34,FALSE)),0,(VLOOKUP($A65,'Import OffPeak'!$A$3:AM$99,34,FALSE)-VLOOKUP($A65,'Import OffPeak change'!$A$106:AM$202,34,FALSE)))</f>
        <v>0</v>
      </c>
      <c r="AI65" s="6">
        <f>IF(ISERROR(VLOOKUP($A65,'Import OffPeak'!$A$3:AN$99,35,FALSE)-VLOOKUP($A65,'Import OffPeak change'!$A$106:AN$202,35,FALSE)),0,(VLOOKUP($A65,'Import OffPeak'!$A$3:AN$99,35,FALSE)-VLOOKUP($A65,'Import OffPeak change'!$A$106:AN$202,35,FALSE)))</f>
        <v>0</v>
      </c>
      <c r="AJ65" s="6">
        <f>IF(ISERROR(VLOOKUP($A65,'Import OffPeak'!$A$3:AO$99,36,FALSE)-VLOOKUP($A65,'Import OffPeak change'!$A$106:AO$202,36,FALSE)),0,(VLOOKUP($A65,'Import OffPeak'!$A$3:AO$99,36,FALSE)-VLOOKUP($A65,'Import OffPeak change'!$A$106:AO$202,36,FALSE)))</f>
        <v>0</v>
      </c>
      <c r="AK65" s="6">
        <f>IF(ISERROR(VLOOKUP($A65,'Import OffPeak'!$A$3:AP$99,37,FALSE)-VLOOKUP($A65,'Import OffPeak change'!$A$106:AP$202,37,FALSE)),0,(VLOOKUP($A65,'Import OffPeak'!$A$3:AP$99,37,FALSE)-VLOOKUP($A65,'Import OffPeak change'!$A$106:AP$202,37,FALSE)))</f>
        <v>0</v>
      </c>
      <c r="AL65" s="6">
        <f>IF(ISERROR(VLOOKUP($A65,'Import OffPeak'!$A$3:AQ$99,38,FALSE)-VLOOKUP($A65,'Import OffPeak change'!$A$106:AQ$202,38,FALSE)),0,(VLOOKUP($A65,'Import OffPeak'!$A$3:AQ$99,38,FALSE)-VLOOKUP($A65,'Import OffPeak change'!$A$106:AQ$202,38,FALSE)))</f>
        <v>0</v>
      </c>
      <c r="AM65" s="6">
        <f>IF(ISERROR(VLOOKUP($A65,'Import OffPeak'!$A$3:AR$99,39,FALSE)-VLOOKUP($A65,'Import OffPeak change'!$A$106:AR$202,39,FALSE)),0,(VLOOKUP($A65,'Import OffPeak'!$A$3:AR$99,39,FALSE)-VLOOKUP($A65,'Import OffPeak change'!$A$106:AR$202,39,FALSE)))</f>
        <v>0</v>
      </c>
      <c r="AN65" s="6">
        <f>IF(ISERROR(VLOOKUP($A65,'Import OffPeak'!$A$3:AS$99,40,FALSE)-VLOOKUP($A65,'Import OffPeak change'!$A$106:AS$202,40,FALSE)),0,(VLOOKUP($A65,'Import OffPeak'!$A$3:AS$99,40,FALSE)-VLOOKUP($A65,'Import OffPeak change'!$A$106:AS$202,40,FALSE)))</f>
        <v>0</v>
      </c>
      <c r="AO65" s="6">
        <f>IF(ISERROR(VLOOKUP($A65,'Import OffPeak'!$A$3:AT$99,41,FALSE)-VLOOKUP($A65,'Import OffPeak change'!$A$106:AT$202,41,FALSE)),0,(VLOOKUP($A65,'Import OffPeak'!$A$3:AT$99,41,FALSE)-VLOOKUP($A65,'Import OffPeak change'!$A$106:AT$202,41,FALSE)))</f>
        <v>0</v>
      </c>
      <c r="AP65" s="6">
        <f>IF(ISERROR(VLOOKUP($A65,'Import OffPeak'!$A$3:AU$99,42,FALSE)-VLOOKUP($A65,'Import OffPeak change'!$A$106:AU$202,42,FALSE)),0,(VLOOKUP($A65,'Import OffPeak'!$A$3:AU$99,42,FALSE)-VLOOKUP($A65,'Import OffPeak change'!$A$106:AU$202,42,FALSE)))</f>
        <v>0</v>
      </c>
      <c r="AQ65" s="6">
        <f>IF(ISERROR(VLOOKUP($A65,'Import OffPeak'!$A$3:AV$99,43,FALSE)-VLOOKUP($A65,'Import OffPeak change'!$A$106:AV$202,43,FALSE)),0,(VLOOKUP($A65,'Import OffPeak'!$A$3:AV$99,43,FALSE)-VLOOKUP($A65,'Import OffPeak change'!$A$106:AV$202,43,FALSE)))</f>
        <v>0</v>
      </c>
      <c r="AR65" s="6">
        <f>IF(ISERROR(VLOOKUP($A65,'Import OffPeak'!$A$3:AW$99,44,FALSE)-VLOOKUP($A65,'Import OffPeak change'!$A$106:AW$202,44,FALSE)),0,(VLOOKUP($A65,'Import OffPeak'!$A$3:AW$99,44,FALSE)-VLOOKUP($A65,'Import OffPeak change'!$A$106:AW$202,44,FALSE)))</f>
        <v>0</v>
      </c>
      <c r="AS65" s="6">
        <f>IF(ISERROR(VLOOKUP($A65,'Import OffPeak'!$A$3:AX$99,45,FALSE)-VLOOKUP($A65,'Import OffPeak change'!$A$106:AX$202,45,FALSE)),0,(VLOOKUP($A65,'Import OffPeak'!$A$3:AX$99,45,FALSE)-VLOOKUP($A65,'Import OffPeak change'!$A$106:AX$202,45,FALSE)))</f>
        <v>0</v>
      </c>
      <c r="AT65" s="6">
        <f>IF(ISERROR(VLOOKUP($A65,'Import OffPeak'!$A$3:AY$99,46,FALSE)-VLOOKUP($A65,'Import OffPeak change'!$A$106:AY$202,46,FALSE)),0,(VLOOKUP($A65,'Import OffPeak'!$A$3:AY$99,46,FALSE)-VLOOKUP($A65,'Import OffPeak change'!$A$106:AY$202,46,FALSE)))</f>
        <v>0</v>
      </c>
      <c r="AU65" s="6">
        <f>IF(ISERROR(VLOOKUP($A65,'Import OffPeak'!$A$3:AZ$99,47,FALSE)-VLOOKUP($A65,'Import OffPeak change'!$A$106:AZ$202,47,FALSE)),0,(VLOOKUP($A65,'Import OffPeak'!$A$3:AZ$99,47,FALSE)-VLOOKUP($A65,'Import OffPeak change'!$A$106:AZ$202,47,FALSE)))</f>
        <v>0</v>
      </c>
      <c r="AV65" s="6">
        <f>IF(ISERROR(VLOOKUP($A65,'Import OffPeak'!$A$3:BA$99,48,FALSE)-VLOOKUP($A65,'Import OffPeak change'!$A$106:BA$202,48,FALSE)),0,(VLOOKUP($A65,'Import OffPeak'!$A$3:BA$99,48,FALSE)-VLOOKUP($A65,'Import OffPeak change'!$A$106:BA$202,48,FALSE)))</f>
        <v>0</v>
      </c>
      <c r="AW65" s="6">
        <f>IF(ISERROR(VLOOKUP($A65,'Import OffPeak'!$A$3:BB$99,49,FALSE)-VLOOKUP($A65,'Import OffPeak change'!$A$106:BB$202,49,FALSE)),0,(VLOOKUP($A65,'Import OffPeak'!$A$3:BB$99,49,FALSE)-VLOOKUP($A65,'Import OffPeak change'!$A$106:BB$202,49,FALSE)))</f>
        <v>0</v>
      </c>
      <c r="AX65" s="6">
        <f>IF(ISERROR(VLOOKUP($A65,'Import OffPeak'!$A$3:BC$99,50,FALSE)-VLOOKUP($A65,'Import OffPeak change'!$A$106:BC$202,50,FALSE)),0,(VLOOKUP($A65,'Import OffPeak'!$A$3:BC$99,50,FALSE)-VLOOKUP($A65,'Import OffPeak change'!$A$106:BC$202,50,FALSE)))</f>
        <v>0</v>
      </c>
      <c r="AY65" s="6">
        <f>IF(ISERROR(VLOOKUP($A65,'Import OffPeak'!$A$3:BD$99,51,FALSE)-VLOOKUP($A65,'Import OffPeak change'!$A$106:BD$202,51,FALSE)),0,(VLOOKUP($A65,'Import OffPeak'!$A$3:BD$99,51,FALSE)-VLOOKUP($A65,'Import OffPeak change'!$A$106:BD$202,51,FALSE)))</f>
        <v>0</v>
      </c>
      <c r="AZ65" s="6">
        <f>IF(ISERROR(VLOOKUP($A65,'Import OffPeak'!$A$3:BE$99,52,FALSE)-VLOOKUP($A65,'Import OffPeak change'!$A$106:BE$202,52,FALSE)),0,(VLOOKUP($A65,'Import OffPeak'!$A$3:BE$99,52,FALSE)-VLOOKUP($A65,'Import OffPeak change'!$A$106:BE$202,52,FALSE)))</f>
        <v>0</v>
      </c>
      <c r="BA65" s="6">
        <f>IF(ISERROR(VLOOKUP($A65,'Import OffPeak'!$A$3:BF$99,53,FALSE)-VLOOKUP($A65,'Import OffPeak change'!$A$106:BF$202,53,FALSE)),0,(VLOOKUP($A65,'Import OffPeak'!$A$3:BF$99,53,FALSE)-VLOOKUP($A65,'Import OffPeak change'!$A$106:BF$202,53,FALSE)))</f>
        <v>0</v>
      </c>
      <c r="BB65" s="6">
        <f>IF(ISERROR(VLOOKUP($A65,'Import OffPeak'!$A$3:BG$99,54,FALSE)-VLOOKUP($A65,'Import OffPeak change'!$A$106:BG$202,54,FALSE)),0,(VLOOKUP($A65,'Import OffPeak'!$A$3:BG$99,54,FALSE)-VLOOKUP($A65,'Import OffPeak change'!$A$106:BG$202,54,FALSE)))</f>
        <v>0</v>
      </c>
      <c r="BC65" s="6">
        <f>IF(ISERROR(VLOOKUP($A65,'Import OffPeak'!$A$3:BH$99,55,FALSE)-VLOOKUP($A65,'Import OffPeak change'!$A$106:BH$202,55,FALSE)),0,(VLOOKUP($A65,'Import OffPeak'!$A$3:BH$99,55,FALSE)-VLOOKUP($A65,'Import OffPeak change'!$A$106:BH$202,55,FALSE)))</f>
        <v>0</v>
      </c>
      <c r="BD65" s="6">
        <f>IF(ISERROR(VLOOKUP($A65,'Import OffPeak'!$A$3:BI$99,56,FALSE)-VLOOKUP($A65,'Import OffPeak change'!$A$106:BI$202,56,FALSE)),0,(VLOOKUP($A65,'Import OffPeak'!$A$3:BI$99,56,FALSE)-VLOOKUP($A65,'Import OffPeak change'!$A$106:BI$202,56,FALSE)))</f>
        <v>0</v>
      </c>
      <c r="BE65" s="6">
        <f>IF(ISERROR(VLOOKUP($A65,'Import OffPeak'!$A$3:BJ$99,57,FALSE)-VLOOKUP($A65,'Import OffPeak change'!$A$106:BJ$202,57,FALSE)),0,(VLOOKUP($A65,'Import OffPeak'!$A$3:BJ$99,57,FALSE)-VLOOKUP($A65,'Import OffPeak change'!$A$106:BJ$202,57,FALSE)))</f>
        <v>0</v>
      </c>
      <c r="BF65" s="6">
        <f>IF(ISERROR(VLOOKUP($A65,'Import OffPeak'!$A$3:BK$99,58,FALSE)-VLOOKUP($A65,'Import OffPeak change'!$A$106:BK$202,58,FALSE)),0,(VLOOKUP($A65,'Import OffPeak'!$A$3:BK$99,58,FALSE)-VLOOKUP($A65,'Import OffPeak change'!$A$106:BK$202,58,FALSE)))</f>
        <v>0</v>
      </c>
      <c r="BG65" s="6">
        <f>IF(ISERROR(VLOOKUP($A65,'Import OffPeak'!$A$3:BL$99,59,FALSE)-VLOOKUP($A65,'Import OffPeak change'!$A$106:BL$202,59,FALSE)),0,(VLOOKUP($A65,'Import OffPeak'!$A$3:BL$99,59,FALSE)-VLOOKUP($A65,'Import OffPeak change'!$A$106:BL$202,59,FALSE)))</f>
        <v>0</v>
      </c>
      <c r="BH65" s="6">
        <f>IF(ISERROR(VLOOKUP($A65,'Import OffPeak'!$A$3:BM$99,60,FALSE)-VLOOKUP($A65,'Import OffPeak change'!$A$106:BM$202,60,FALSE)),0,(VLOOKUP($A65,'Import OffPeak'!$A$3:BM$99,60,FALSE)-VLOOKUP($A65,'Import OffPeak change'!$A$106:BM$202,60,FALSE)))</f>
        <v>0</v>
      </c>
      <c r="BI65" s="6">
        <f>IF(ISERROR(VLOOKUP($A65,'Import OffPeak'!$A$3:BN$99,61,FALSE)-VLOOKUP($A65,'Import OffPeak change'!$A$106:BN$202,61,FALSE)),0,(VLOOKUP($A65,'Import OffPeak'!$A$3:BN$99,61,FALSE)-VLOOKUP($A65,'Import OffPeak change'!$A$106:BN$202,61,FALSE)))</f>
        <v>0</v>
      </c>
      <c r="BJ65" s="6">
        <f>IF(ISERROR(VLOOKUP($A65,'Import OffPeak'!$A$3:BO$99,62,FALSE)-VLOOKUP($A65,'Import OffPeak change'!$A$106:BO$202,62,FALSE)),0,(VLOOKUP($A65,'Import OffPeak'!$A$3:BO$99,62,FALSE)-VLOOKUP($A65,'Import OffPeak change'!$A$106:BO$202,62,FALSE)))</f>
        <v>0</v>
      </c>
      <c r="BK65" s="6">
        <f>IF(ISERROR(VLOOKUP($A65,'Import OffPeak'!$A$3:BP$99,63,FALSE)-VLOOKUP($A65,'Import OffPeak change'!$A$106:BP$202,63,FALSE)),0,(VLOOKUP($A65,'Import OffPeak'!$A$3:BP$99,63,FALSE)-VLOOKUP($A65,'Import OffPeak change'!$A$106:BP$202,63,FALSE)))</f>
        <v>0</v>
      </c>
      <c r="BL65" s="6">
        <f>IF(ISERROR(VLOOKUP($A65,'Import OffPeak'!$A$3:BQ$99,64,FALSE)-VLOOKUP($A65,'Import OffPeak change'!$A$106:BQ$202,64,FALSE)),0,(VLOOKUP($A65,'Import OffPeak'!$A$3:BQ$99,64,FALSE)-VLOOKUP($A65,'Import OffPeak change'!$A$106:BQ$202,64,FALSE)))</f>
        <v>0</v>
      </c>
      <c r="BM65" s="6">
        <f>IF(ISERROR(VLOOKUP($A65,'Import OffPeak'!$A$3:BR$99,65,FALSE)-VLOOKUP($A65,'Import OffPeak change'!$A$106:BR$202,65,FALSE)),0,(VLOOKUP($A65,'Import OffPeak'!$A$3:BR$99,65,FALSE)-VLOOKUP($A65,'Import OffPeak change'!$A$106:BR$202,65,FALSE)))</f>
        <v>0</v>
      </c>
      <c r="BN65" s="6">
        <f>IF(ISERROR(VLOOKUP($A65,'Import OffPeak'!$A$3:BS$99,66,FALSE)-VLOOKUP($A65,'Import OffPeak change'!$A$106:BS$202,66,FALSE)),0,(VLOOKUP($A65,'Import OffPeak'!$A$3:BS$99,66,FALSE)-VLOOKUP($A65,'Import OffPeak change'!$A$106:BS$202,66,FALSE)))</f>
        <v>0</v>
      </c>
      <c r="BO65" s="6">
        <f>IF(ISERROR(VLOOKUP($A65,'Import OffPeak'!$A$3:BT$99,67,FALSE)-VLOOKUP($A65,'Import OffPeak change'!$A$106:BT$202,67,FALSE)),0,(VLOOKUP($A65,'Import OffPeak'!$A$3:BT$99,67,FALSE)-VLOOKUP($A65,'Import OffPeak change'!$A$106:BT$202,67,FALSE)))</f>
        <v>0</v>
      </c>
      <c r="BP65" s="6">
        <f>IF(ISERROR(VLOOKUP($A65,'Import OffPeak'!$A$3:BU$99,68,FALSE)-VLOOKUP($A65,'Import OffPeak change'!$A$106:BU$202,68,FALSE)),0,(VLOOKUP($A65,'Import OffPeak'!$A$3:BU$99,68,FALSE)-VLOOKUP($A65,'Import OffPeak change'!$A$106:BU$202,68,FALSE)))</f>
        <v>0</v>
      </c>
      <c r="BQ65" s="6">
        <f>IF(ISERROR(VLOOKUP($A65,'Import OffPeak'!$A$3:BV$99,69,FALSE)-VLOOKUP($A65,'Import OffPeak change'!$A$106:BV$202,69,FALSE)),0,(VLOOKUP($A65,'Import OffPeak'!$A$3:BV$99,69,FALSE)-VLOOKUP($A65,'Import OffPeak change'!$A$106:BV$202,69,FALSE)))</f>
        <v>0</v>
      </c>
      <c r="BR65" s="6">
        <f>IF(ISERROR(VLOOKUP($A65,'Import OffPeak'!$A$3:BW$99,70,FALSE)-VLOOKUP($A65,'Import OffPeak change'!$A$106:BW$202,70,FALSE)),0,(VLOOKUP($A65,'Import OffPeak'!$A$3:BW$99,70,FALSE)-VLOOKUP($A65,'Import OffPeak change'!$A$106:BW$202,70,FALSE)))</f>
        <v>0</v>
      </c>
      <c r="BS65" s="6">
        <f>IF(ISERROR(VLOOKUP($A65,'Import OffPeak'!$A$3:BX$99,71,FALSE)-VLOOKUP($A65,'Import OffPeak change'!$A$106:BX$202,71,FALSE)),0,(VLOOKUP($A65,'Import OffPeak'!$A$3:BX$99,71,FALSE)-VLOOKUP($A65,'Import OffPeak change'!$A$106:BX$202,71,FALSE)))</f>
        <v>0</v>
      </c>
      <c r="BT65" s="6">
        <f>IF(ISERROR(VLOOKUP($A65,'Import OffPeak'!$A$3:BY$99,72,FALSE)-VLOOKUP($A65,'Import OffPeak change'!$A$106:BY$202,72,FALSE)),0,(VLOOKUP($A65,'Import OffPeak'!$A$3:BY$99,72,FALSE)-VLOOKUP($A65,'Import OffPeak change'!$A$106:BY$202,72,FALSE)))</f>
        <v>0</v>
      </c>
      <c r="BU65" s="6">
        <f>IF(ISERROR(VLOOKUP($A65,'Import OffPeak'!$A$3:BZ$99,73,FALSE)-VLOOKUP($A65,'Import OffPeak change'!$A$106:BZ$202,73,FALSE)),0,(VLOOKUP($A65,'Import OffPeak'!$A$3:BZ$99,73,FALSE)-VLOOKUP($A65,'Import OffPeak change'!$A$106:BZ$202,73,FALSE)))</f>
        <v>0</v>
      </c>
      <c r="BV65" s="6">
        <f>IF(ISERROR(VLOOKUP($A65,'Import OffPeak'!$A$3:CA$99,74,FALSE)-VLOOKUP($A65,'Import OffPeak change'!$A$106:CA$202,74,FALSE)),0,(VLOOKUP($A65,'Import OffPeak'!$A$3:CA$99,74,FALSE)-VLOOKUP($A65,'Import OffPeak change'!$A$106:CA$202,74,FALSE)))</f>
        <v>0</v>
      </c>
      <c r="BW65" s="6">
        <f>IF(ISERROR(VLOOKUP($A65,'Import OffPeak'!$A$3:CB$99,75,FALSE)-VLOOKUP($A65,'Import OffPeak change'!$A$106:CB$202,75,FALSE)),0,(VLOOKUP($A65,'Import OffPeak'!$A$3:CB$99,75,FALSE)-VLOOKUP($A65,'Import OffPeak change'!$A$106:CB$202,75,FALSE)))</f>
        <v>0</v>
      </c>
      <c r="BX65" s="6">
        <f>IF(ISERROR(VLOOKUP($A65,'Import OffPeak'!$A$3:CC$99,76,FALSE)-VLOOKUP($A65,'Import OffPeak change'!$A$106:CC$202,76,FALSE)),0,(VLOOKUP($A65,'Import OffPeak'!$A$3:CC$99,76,FALSE)-VLOOKUP($A65,'Import OffPeak change'!$A$106:CC$202,76,FALSE)))</f>
        <v>0</v>
      </c>
      <c r="BY65" s="6">
        <f>IF(ISERROR(VLOOKUP($A65,'Import OffPeak'!$A$3:CD$99,77,FALSE)-VLOOKUP($A65,'Import OffPeak change'!$A$106:CD$202,77,FALSE)),0,(VLOOKUP($A65,'Import OffPeak'!$A$3:CD$99,77,FALSE)-VLOOKUP($A65,'Import OffPeak change'!$A$106:CD$202,77,FALSE)))</f>
        <v>0</v>
      </c>
      <c r="BZ65" s="6">
        <f>IF(ISERROR(VLOOKUP($A65,'Import OffPeak'!$A$3:CE$99,78,FALSE)-VLOOKUP($A65,'Import OffPeak change'!$A$106:CE$202,78,FALSE)),0,(VLOOKUP($A65,'Import OffPeak'!$A$3:CE$99,78,FALSE)-VLOOKUP($A65,'Import OffPeak change'!$A$106:CE$202,78,FALSE)))</f>
        <v>0</v>
      </c>
      <c r="CA65" s="6">
        <f>IF(ISERROR(VLOOKUP($A65,'Import OffPeak'!$A$3:CF$99,79,FALSE)-VLOOKUP($A65,'Import OffPeak change'!$A$106:CF$202,79,FALSE)),0,(VLOOKUP($A65,'Import OffPeak'!$A$3:CF$99,79,FALSE)-VLOOKUP($A65,'Import OffPeak change'!$A$106:CF$202,79,FALSE)))</f>
        <v>0</v>
      </c>
      <c r="CB65" s="6">
        <f>IF(ISERROR(VLOOKUP($A65,'Import OffPeak'!$A$3:CG$99,80,FALSE)-VLOOKUP($A65,'Import OffPeak change'!$A$106:CG$202,80,FALSE)),0,(VLOOKUP($A65,'Import OffPeak'!$A$3:CG$99,80,FALSE)-VLOOKUP($A65,'Import OffPeak change'!$A$106:CG$202,80,FALSE)))</f>
        <v>0</v>
      </c>
      <c r="CC65" s="6">
        <f>IF(ISERROR(VLOOKUP($A65,'Import OffPeak'!$A$3:CH$99,81,FALSE)-VLOOKUP($A65,'Import OffPeak change'!$A$106:CH$202,81,FALSE)),0,(VLOOKUP($A65,'Import OffPeak'!$A$3:CH$99,81,FALSE)-VLOOKUP($A65,'Import OffPeak change'!$A$106:CH$202,81,FALSE)))</f>
        <v>0</v>
      </c>
      <c r="CD65" s="6">
        <f>IF(ISERROR(VLOOKUP($A65,'Import OffPeak'!$A$3:CI$99,82,FALSE)-VLOOKUP($A65,'Import OffPeak change'!$A$106:CI$202,82,FALSE)),0,(VLOOKUP($A65,'Import OffPeak'!$A$3:CI$99,82,FALSE)-VLOOKUP($A65,'Import OffPeak change'!$A$106:CI$202,82,FALSE)))</f>
        <v>0</v>
      </c>
      <c r="CE65" s="6">
        <f>IF(ISERROR(VLOOKUP($A65,'Import OffPeak'!$A$3:CJ$99,83,FALSE)-VLOOKUP($A65,'Import OffPeak change'!$A$106:CJ$202,83,FALSE)),0,(VLOOKUP($A65,'Import OffPeak'!$A$3:CJ$99,83,FALSE)-VLOOKUP($A65,'Import OffPeak change'!$A$106:CJ$202,83,FALSE)))</f>
        <v>0</v>
      </c>
      <c r="CF65" s="6">
        <f>IF(ISERROR(VLOOKUP($A65,'Import OffPeak'!$A$3:CK$99,84,FALSE)-VLOOKUP($A65,'Import OffPeak change'!$A$106:CK$202,84,FALSE)),0,(VLOOKUP($A65,'Import OffPeak'!$A$3:CK$99,84,FALSE)-VLOOKUP($A65,'Import OffPeak change'!$A$106:CK$202,84,FALSE)))</f>
        <v>0</v>
      </c>
      <c r="CG65" s="6">
        <f>IF(ISERROR(VLOOKUP($A65,'Import OffPeak'!$A$3:CL$99,85,FALSE)-VLOOKUP($A65,'Import OffPeak change'!$A$106:CL$202,85,FALSE)),0,(VLOOKUP($A65,'Import OffPeak'!$A$3:CL$99,85,FALSE)-VLOOKUP($A65,'Import OffPeak change'!$A$106:CL$202,85,FALSE)))</f>
        <v>0</v>
      </c>
      <c r="CH65" s="6">
        <f>IF(ISERROR(VLOOKUP($A65,'Import OffPeak'!$A$3:CM$99,86,FALSE)-VLOOKUP($A65,'Import OffPeak change'!$A$106:CM$202,86,FALSE)),0,(VLOOKUP($A65,'Import OffPeak'!$A$3:CM$99,86,FALSE)-VLOOKUP($A65,'Import OffPeak change'!$A$106:CM$202,86,FALSE)))</f>
        <v>0</v>
      </c>
      <c r="CI65" s="6">
        <f>IF(ISERROR(VLOOKUP($A65,'Import OffPeak'!$A$3:CN$99,87,FALSE)-VLOOKUP($A65,'Import OffPeak change'!$A$106:CN$202,87,FALSE)),0,(VLOOKUP($A65,'Import OffPeak'!$A$3:CN$99,87,FALSE)-VLOOKUP($A65,'Import OffPeak change'!$A$106:CN$202,87,FALSE)))</f>
        <v>0</v>
      </c>
      <c r="CJ65" s="6">
        <f>IF(ISERROR(VLOOKUP($A65,'Import OffPeak'!$A$3:CO$99,88,FALSE)-VLOOKUP($A65,'Import OffPeak change'!$A$106:CO$202,88,FALSE)),0,(VLOOKUP($A65,'Import OffPeak'!$A$3:CO$99,88,FALSE)-VLOOKUP($A65,'Import OffPeak change'!$A$106:CO$202,88,FALSE)))</f>
        <v>0</v>
      </c>
      <c r="CK65" s="6">
        <f>IF(ISERROR(VLOOKUP($A65,'Import OffPeak'!$A$3:CP$99,89,FALSE)-VLOOKUP($A65,'Import OffPeak change'!$A$106:CP$202,89,FALSE)),0,(VLOOKUP($A65,'Import OffPeak'!$A$3:CP$99,89,FALSE)-VLOOKUP($A65,'Import OffPeak change'!$A$106:CP$202,89,FALSE)))</f>
        <v>0</v>
      </c>
      <c r="CL65" s="6">
        <f>IF(ISERROR(VLOOKUP($A65,'Import OffPeak'!$A$3:CQ$99,90,FALSE)-VLOOKUP($A65,'Import OffPeak change'!$A$106:CQ$202,90,FALSE)),0,(VLOOKUP($A65,'Import OffPeak'!$A$3:CQ$99,90,FALSE)-VLOOKUP($A65,'Import OffPeak change'!$A$106:CQ$202,90,FALSE)))</f>
        <v>0</v>
      </c>
      <c r="CM65" s="6">
        <f>IF(ISERROR(VLOOKUP($A65,'Import OffPeak'!$A$3:CR$99,91,FALSE)-VLOOKUP($A65,'Import OffPeak change'!$A$106:CR$202,91,FALSE)),0,(VLOOKUP($A65,'Import OffPeak'!$A$3:CR$99,91,FALSE)-VLOOKUP($A65,'Import OffPeak change'!$A$106:CR$202,91,FALSE)))</f>
        <v>0</v>
      </c>
      <c r="CN65" s="6">
        <f>IF(ISERROR(VLOOKUP($A65,'Import OffPeak'!$A$3:CS$99,92,FALSE)-VLOOKUP($A65,'Import OffPeak change'!$A$106:CS$202,92,FALSE)),0,(VLOOKUP($A65,'Import OffPeak'!$A$3:CS$99,92,FALSE)-VLOOKUP($A65,'Import OffPeak change'!$A$106:CS$202,92,FALSE)))</f>
        <v>0</v>
      </c>
      <c r="CO65" s="6">
        <f>IF(ISERROR(VLOOKUP($A65,'Import OffPeak'!$A$3:CT$99,93,FALSE)-VLOOKUP($A65,'Import OffPeak change'!$A$106:CT$202,93,FALSE)),0,(VLOOKUP($A65,'Import OffPeak'!$A$3:CT$99,93,FALSE)-VLOOKUP($A65,'Import OffPeak change'!$A$106:CT$202,93,FALSE)))</f>
        <v>0</v>
      </c>
      <c r="CP65" s="6">
        <f>IF(ISERROR(VLOOKUP($A65,'Import OffPeak'!$A$3:CU$99,94,FALSE)-VLOOKUP($A65,'Import OffPeak change'!$A$106:CU$202,94,FALSE)),0,(VLOOKUP($A65,'Import OffPeak'!$A$3:CU$99,94,FALSE)-VLOOKUP($A65,'Import OffPeak change'!$A$106:CU$202,94,FALSE)))</f>
        <v>0</v>
      </c>
      <c r="CQ65" s="6">
        <f>IF(ISERROR(VLOOKUP($A65,'Import OffPeak'!$A$3:CV$99,95,FALSE)-VLOOKUP($A65,'Import OffPeak change'!$A$106:CV$202,95,FALSE)),0,(VLOOKUP($A65,'Import OffPeak'!$A$3:CV$99,95,FALSE)-VLOOKUP($A65,'Import OffPeak change'!$A$106:CV$202,95,FALSE)))</f>
        <v>0</v>
      </c>
      <c r="CR65" s="6">
        <f>IF(ISERROR(VLOOKUP($A65,'Import OffPeak'!$A$3:CW$99,96,FALSE)-VLOOKUP($A65,'Import OffPeak change'!$A$106:CW$202,96,FALSE)),0,(VLOOKUP($A65,'Import OffPeak'!$A$3:CW$99,96,FALSE)-VLOOKUP($A65,'Import OffPeak change'!$A$106:CW$202,96,FALSE)))</f>
        <v>0</v>
      </c>
      <c r="CS65" s="6">
        <f>IF(ISERROR(VLOOKUP($A65,'Import OffPeak'!$A$3:CX$99,97,FALSE)-VLOOKUP($A65,'Import OffPeak change'!$A$106:CX$202,97,FALSE)),0,(VLOOKUP($A65,'Import OffPeak'!$A$3:CX$99,97,FALSE)-VLOOKUP($A65,'Import OffPeak change'!$A$106:CX$202,97,FALSE)))</f>
        <v>0</v>
      </c>
      <c r="CT65" s="6">
        <f>IF(ISERROR(VLOOKUP($A65,'Import OffPeak'!$A$3:CY$99,98,FALSE)-VLOOKUP($A65,'Import OffPeak change'!$A$106:CY$202,98,FALSE)),0,(VLOOKUP($A65,'Import OffPeak'!$A$3:CY$99,98,FALSE)-VLOOKUP($A65,'Import OffPeak change'!$A$106:CY$202,98,FALSE)))</f>
        <v>0</v>
      </c>
      <c r="CU65" s="6">
        <f>IF(ISERROR(VLOOKUP($A65,'Import OffPeak'!$A$3:CZ$99,99,FALSE)-VLOOKUP($A65,'Import OffPeak change'!$A$106:CZ$202,99,FALSE)),0,(VLOOKUP($A65,'Import OffPeak'!$A$3:CZ$99,99,FALSE)-VLOOKUP($A65,'Import OffPeak change'!$A$106:CZ$202,99,FALSE)))</f>
        <v>0</v>
      </c>
      <c r="CV65" s="6">
        <f>IF(ISERROR(VLOOKUP($A65,'Import OffPeak'!$A$3:DA$99,100,FALSE)-VLOOKUP($A65,'Import OffPeak change'!$A$106:DA$202,100,FALSE)),0,(VLOOKUP($A65,'Import OffPeak'!$A$3:DA$99,100,FALSE)-VLOOKUP($A65,'Import OffPeak change'!$A$106:DA$202,100,FALSE)))</f>
        <v>0</v>
      </c>
      <c r="CW65" s="6">
        <f>IF(ISERROR(VLOOKUP($A65,'Import OffPeak'!$A$3:DB$99,101,FALSE)-VLOOKUP($A65,'Import OffPeak change'!$A$106:DB$202,101,FALSE)),0,(VLOOKUP($A65,'Import OffPeak'!$A$3:DB$99,101,FALSE)-VLOOKUP($A65,'Import OffPeak change'!$A$106:DB$202,101,FALSE)))</f>
        <v>0</v>
      </c>
      <c r="CX65" s="6">
        <f>IF(ISERROR(VLOOKUP($A65,'Import OffPeak'!$A$3:DC$99,102,FALSE)-VLOOKUP($A65,'Import OffPeak change'!$A$106:DC$202,102,FALSE)),0,(VLOOKUP($A65,'Import OffPeak'!$A$3:DC$99,102,FALSE)-VLOOKUP($A65,'Import OffPeak change'!$A$106:DC$202,102,FALSE)))</f>
        <v>0</v>
      </c>
      <c r="CY65" s="6">
        <f>IF(ISERROR(VLOOKUP($A65,'Import OffPeak'!$A$3:DD$99,103,FALSE)-VLOOKUP($A65,'Import OffPeak change'!$A$106:DD$202,103,FALSE)),0,(VLOOKUP($A65,'Import OffPeak'!$A$3:DD$99,103,FALSE)-VLOOKUP($A65,'Import OffPeak change'!$A$106:DD$202,103,FALSE)))</f>
        <v>0</v>
      </c>
      <c r="CZ65" s="6">
        <f>IF(ISERROR(VLOOKUP($A65,'Import OffPeak'!$A$3:DE$99,104,FALSE)-VLOOKUP($A65,'Import OffPeak change'!$A$106:DE$202,104,FALSE)),0,(VLOOKUP($A65,'Import OffPeak'!$A$3:DE$99,104,FALSE)-VLOOKUP($A65,'Import OffPeak change'!$A$106:DE$202,104,FALSE)))</f>
        <v>0</v>
      </c>
      <c r="DA65" s="6">
        <f>IF(ISERROR(VLOOKUP($A65,'Import OffPeak'!$A$3:DF$99,105,FALSE)-VLOOKUP($A65,'Import OffPeak change'!$A$106:DF$202,105,FALSE)),0,(VLOOKUP($A65,'Import OffPeak'!$A$3:DF$99,105,FALSE)-VLOOKUP($A65,'Import OffPeak change'!$A$106:DF$202,105,FALSE)))</f>
        <v>0</v>
      </c>
      <c r="DB65" s="6">
        <f>IF(ISERROR(VLOOKUP($A65,'Import OffPeak'!$A$3:DG$99,106,FALSE)-VLOOKUP($A65,'Import OffPeak change'!$A$106:DG$202,106,FALSE)),0,(VLOOKUP($A65,'Import OffPeak'!$A$3:DG$99,106,FALSE)-VLOOKUP($A65,'Import OffPeak change'!$A$106:DG$202,106,FALSE)))</f>
        <v>0</v>
      </c>
      <c r="DC65" s="6">
        <f>IF(ISERROR(VLOOKUP($A65,'Import OffPeak'!$A$3:DH$99,107,FALSE)-VLOOKUP($A65,'Import OffPeak change'!$A$106:DH$202,107,FALSE)),0,(VLOOKUP($A65,'Import OffPeak'!$A$3:DH$99,107,FALSE)-VLOOKUP($A65,'Import OffPeak change'!$A$106:DH$202,107,FALSE)))</f>
        <v>0</v>
      </c>
      <c r="DD65" s="6">
        <f>IF(ISERROR(VLOOKUP($A65,'Import OffPeak'!$A$3:DI$99,108,FALSE)-VLOOKUP($A65,'Import OffPeak change'!$A$106:DI$202,108,FALSE)),0,(VLOOKUP($A65,'Import OffPeak'!$A$3:DI$99,108,FALSE)-VLOOKUP($A65,'Import OffPeak change'!$A$106:DI$202,108,FALSE)))</f>
        <v>0</v>
      </c>
      <c r="DE65" s="6">
        <f>IF(ISERROR(VLOOKUP($A65,'Import OffPeak'!$A$3:DJ$99,109,FALSE)-VLOOKUP($A65,'Import OffPeak change'!$A$106:DJ$202,109,FALSE)),0,(VLOOKUP($A65,'Import OffPeak'!$A$3:DJ$99,109,FALSE)-VLOOKUP($A65,'Import OffPeak change'!$A$106:DJ$202,109,FALSE)))</f>
        <v>0</v>
      </c>
      <c r="DF65" s="6">
        <f>IF(ISERROR(VLOOKUP($A65,'Import OffPeak'!$A$3:DK$99,110,FALSE)-VLOOKUP($A65,'Import OffPeak change'!$A$106:DK$202,110,FALSE)),0,(VLOOKUP($A65,'Import OffPeak'!$A$3:DK$99,110,FALSE)-VLOOKUP($A65,'Import OffPeak change'!$A$106:DK$202,110,FALSE)))</f>
        <v>0</v>
      </c>
      <c r="DG65" s="6">
        <f>IF(ISERROR(VLOOKUP($A65,'Import OffPeak'!$A$3:DL$99,111,FALSE)-VLOOKUP($A65,'Import OffPeak change'!$A$106:DL$202,111,FALSE)),0,(VLOOKUP($A65,'Import OffPeak'!$A$3:DL$99,111,FALSE)-VLOOKUP($A65,'Import OffPeak change'!$A$106:DL$202,111,FALSE)))</f>
        <v>0</v>
      </c>
      <c r="DH65" s="6">
        <f>IF(ISERROR(VLOOKUP($A65,'Import OffPeak'!$A$3:DM$99,112,FALSE)-VLOOKUP($A65,'Import OffPeak change'!$A$106:DM$202,112,FALSE)),0,(VLOOKUP($A65,'Import OffPeak'!$A$3:DM$99,112,FALSE)-VLOOKUP($A65,'Import OffPeak change'!$A$106:DM$202,112,FALSE)))</f>
        <v>0</v>
      </c>
      <c r="DI65" s="6">
        <f>IF(ISERROR(VLOOKUP($A65,'Import OffPeak'!$A$3:DN$99,113,FALSE)-VLOOKUP($A65,'Import OffPeak change'!$A$106:DN$202,113,FALSE)),0,(VLOOKUP($A65,'Import OffPeak'!$A$3:DN$99,113,FALSE)-VLOOKUP($A65,'Import OffPeak change'!$A$106:DN$202,113,FALSE)))</f>
        <v>0</v>
      </c>
      <c r="DJ65" s="6">
        <f>IF(ISERROR(VLOOKUP($A65,'Import OffPeak'!$A$3:DO$99,114,FALSE)-VLOOKUP($A65,'Import OffPeak change'!$A$106:DO$202,114,FALSE)),0,(VLOOKUP($A65,'Import OffPeak'!$A$3:DO$99,114,FALSE)-VLOOKUP($A65,'Import OffPeak change'!$A$106:DO$202,114,FALSE)))</f>
        <v>0</v>
      </c>
      <c r="DK65" s="6">
        <f>IF(ISERROR(VLOOKUP($A65,'Import OffPeak'!$A$3:DP$99,115,FALSE)-VLOOKUP($A65,'Import OffPeak change'!$A$106:DP$202,115,FALSE)),0,(VLOOKUP($A65,'Import OffPeak'!$A$3:DP$99,115,FALSE)-VLOOKUP($A65,'Import OffPeak change'!$A$106:DP$202,115,FALSE)))</f>
        <v>0</v>
      </c>
      <c r="DL65" s="6">
        <f>IF(ISERROR(VLOOKUP($A65,'Import OffPeak'!$A$3:DQ$99,116,FALSE)-VLOOKUP($A65,'Import OffPeak change'!$A$106:DQ$202,116,FALSE)),0,(VLOOKUP($A65,'Import OffPeak'!$A$3:DQ$99,116,FALSE)-VLOOKUP($A65,'Import OffPeak change'!$A$106:DQ$202,116,FALSE)))</f>
        <v>0</v>
      </c>
      <c r="DM65" s="6">
        <f>IF(ISERROR(VLOOKUP($A65,'Import OffPeak'!$A$3:DR$99,117,FALSE)-VLOOKUP($A65,'Import OffPeak change'!$A$106:DR$202,117,FALSE)),0,(VLOOKUP($A65,'Import OffPeak'!$A$3:DR$99,117,FALSE)-VLOOKUP($A65,'Import OffPeak change'!$A$106:DR$202,117,FALSE)))</f>
        <v>0</v>
      </c>
      <c r="DN65" s="6">
        <f>IF(ISERROR(VLOOKUP($A65,'Import OffPeak'!$A$3:DS$99,118,FALSE)-VLOOKUP($A65,'Import OffPeak change'!$A$106:DS$202,118,FALSE)),0,(VLOOKUP($A65,'Import OffPeak'!$A$3:DS$99,118,FALSE)-VLOOKUP($A65,'Import OffPeak change'!$A$106:DS$202,118,FALSE)))</f>
        <v>0</v>
      </c>
      <c r="DO65" s="6">
        <f>IF(ISERROR(VLOOKUP($A65,'Import OffPeak'!$A$3:DT$99,119,FALSE)-VLOOKUP($A65,'Import OffPeak change'!$A$106:DT$202,119,FALSE)),0,(VLOOKUP($A65,'Import OffPeak'!$A$3:DT$99,119,FALSE)-VLOOKUP($A65,'Import OffPeak change'!$A$106:DT$202,119,FALSE)))</f>
        <v>0</v>
      </c>
      <c r="DP65" s="6">
        <f>IF(ISERROR(VLOOKUP($A65,'Import OffPeak'!$A$3:DU$99,120,FALSE)-VLOOKUP($A65,'Import OffPeak change'!$A$106:DU$202,120,FALSE)),0,(VLOOKUP($A65,'Import OffPeak'!$A$3:DU$99,120,FALSE)-VLOOKUP($A65,'Import OffPeak change'!$A$106:DU$202,120,FALSE)))</f>
        <v>0</v>
      </c>
      <c r="DQ65" s="6">
        <f>IF(ISERROR(VLOOKUP($A65,'Import OffPeak'!$A$3:DV$99,121,FALSE)-VLOOKUP($A65,'Import OffPeak change'!$A$106:DV$202,121,FALSE)),0,(VLOOKUP($A65,'Import OffPeak'!$A$3:DV$99,121,FALSE)-VLOOKUP($A65,'Import OffPeak change'!$A$106:DV$202,121,FALSE)))</f>
        <v>0</v>
      </c>
      <c r="DR65" s="6">
        <f>IF(ISERROR(VLOOKUP($A65,'Import OffPeak'!$A$3:DW$99,122,FALSE)-VLOOKUP($A65,'Import OffPeak change'!$A$106:DW$202,122,FALSE)),0,(VLOOKUP($A65,'Import OffPeak'!$A$3:DW$99,122,FALSE)-VLOOKUP($A65,'Import OffPeak change'!$A$106:DW$202,122,FALSE)))</f>
        <v>0</v>
      </c>
      <c r="DS65" s="6">
        <f>IF(ISERROR(VLOOKUP($A65,'Import OffPeak'!$A$3:DX$99,123,FALSE)-VLOOKUP($A65,'Import OffPeak change'!$A$106:DX$202,123,FALSE)),0,(VLOOKUP($A65,'Import OffPeak'!$A$3:DX$99,123,FALSE)-VLOOKUP($A65,'Import OffPeak change'!$A$106:DX$202,123,FALSE)))</f>
        <v>0</v>
      </c>
      <c r="DT65" s="6">
        <f>IF(ISERROR(VLOOKUP($A65,'Import OffPeak'!$A$3:DY$99,124,FALSE)-VLOOKUP($A65,'Import OffPeak change'!$A$106:DY$202,124,FALSE)),0,(VLOOKUP($A65,'Import OffPeak'!$A$3:DY$99,124,FALSE)-VLOOKUP($A65,'Import OffPeak change'!$A$106:DY$202,124,FALSE)))</f>
        <v>0</v>
      </c>
      <c r="DU65" s="6">
        <f>IF(ISERROR(VLOOKUP($A65,'Import OffPeak'!$A$3:DZ$99,125,FALSE)-VLOOKUP($A65,'Import OffPeak change'!$A$106:DZ$202,125,FALSE)),0,(VLOOKUP($A65,'Import OffPeak'!$A$3:DZ$99,125,FALSE)-VLOOKUP($A65,'Import OffPeak change'!$A$106:DZ$202,125,FALSE)))</f>
        <v>0</v>
      </c>
      <c r="DV65" s="6">
        <f>IF(ISERROR(VLOOKUP($A65,'Import OffPeak'!$A$3:EA$99,126,FALSE)-VLOOKUP($A65,'Import OffPeak change'!$A$106:EA$202,126,FALSE)),0,(VLOOKUP($A65,'Import OffPeak'!$A$3:EA$99,126,FALSE)-VLOOKUP($A65,'Import OffPeak change'!$A$106:EA$202,126,FALSE)))</f>
        <v>0</v>
      </c>
      <c r="DW65" s="6">
        <f>IF(ISERROR(VLOOKUP($A65,'Import OffPeak'!$A$3:EB$99,127,FALSE)-VLOOKUP($A65,'Import OffPeak change'!$A$106:EB$202,127,FALSE)),0,(VLOOKUP($A65,'Import OffPeak'!$A$3:EB$99,127,FALSE)-VLOOKUP($A65,'Import OffPeak change'!$A$106:EB$202,127,FALSE)))</f>
        <v>0</v>
      </c>
      <c r="DX65" s="6">
        <f>IF(ISERROR(VLOOKUP($A65,'Import OffPeak'!$A$3:EC$99,128,FALSE)-VLOOKUP($A65,'Import OffPeak change'!$A$106:EC$202,128,FALSE)),0,(VLOOKUP($A65,'Import OffPeak'!$A$3:EC$99,128,FALSE)-VLOOKUP($A65,'Import OffPeak change'!$A$106:EC$202,128,FALSE)))</f>
        <v>0</v>
      </c>
      <c r="DY65" s="6">
        <f>IF(ISERROR(VLOOKUP($A65,'Import OffPeak'!$A$3:ED$99,129,FALSE)-VLOOKUP($A65,'Import OffPeak change'!$A$106:ED$202,129,FALSE)),0,(VLOOKUP($A65,'Import OffPeak'!$A$3:ED$99,129,FALSE)-VLOOKUP($A65,'Import OffPeak change'!$A$106:ED$202,129,FALSE)))</f>
        <v>0</v>
      </c>
      <c r="DZ65" s="6">
        <f>IF(ISERROR(VLOOKUP($A65,'Import OffPeak'!$A$3:EE$99,130,FALSE)-VLOOKUP($A65,'Import OffPeak change'!$A$106:EE$202,130,FALSE)),0,(VLOOKUP($A65,'Import OffPeak'!$A$3:EE$99,130,FALSE)-VLOOKUP($A65,'Import OffPeak change'!$A$106:EE$202,130,FALSE)))</f>
        <v>0</v>
      </c>
      <c r="EA65" s="6">
        <f>IF(ISERROR(VLOOKUP($A65,'Import OffPeak'!$A$3:EF$99,131,FALSE)-VLOOKUP($A65,'Import OffPeak change'!$A$106:EF$202,131,FALSE)),0,(VLOOKUP($A65,'Import OffPeak'!$A$3:EF$99,131,FALSE)-VLOOKUP($A65,'Import OffPeak change'!$A$106:EF$202,131,FALSE)))</f>
        <v>0</v>
      </c>
      <c r="EB65" s="6">
        <f>IF(ISERROR(VLOOKUP($A65,'Import OffPeak'!$A$3:EG$99,132,FALSE)-VLOOKUP($A65,'Import OffPeak change'!$A$106:EG$202,132,FALSE)),0,(VLOOKUP($A65,'Import OffPeak'!$A$3:EG$99,132,FALSE)-VLOOKUP($A65,'Import OffPeak change'!$A$106:EG$202,132,FALSE)))</f>
        <v>0</v>
      </c>
      <c r="EC65" s="6">
        <f>IF(ISERROR(VLOOKUP($A65,'Import OffPeak'!$A$3:EH$99,133,FALSE)-VLOOKUP($A65,'Import OffPeak change'!$A$106:EH$202,133,FALSE)),0,(VLOOKUP($A65,'Import OffPeak'!$A$3:EH$99,133,FALSE)-VLOOKUP($A65,'Import OffPeak change'!$A$106:EH$202,133,FALSE)))</f>
        <v>0</v>
      </c>
      <c r="ED65" s="6">
        <f>IF(ISERROR(VLOOKUP($A65,'Import OffPeak'!$A$3:EI$99,134,FALSE)-VLOOKUP($A65,'Import OffPeak change'!$A$106:EI$202,134,FALSE)),0,(VLOOKUP($A65,'Import OffPeak'!$A$3:EI$99,134,FALSE)-VLOOKUP($A65,'Import OffPeak change'!$A$106:EI$202,134,FALSE)))</f>
        <v>0</v>
      </c>
      <c r="EE65" s="6">
        <f>IF(ISERROR(VLOOKUP($A65,'Import OffPeak'!$A$3:EJ$99,135,FALSE)-VLOOKUP($A65,'Import OffPeak change'!$A$106:EJ$202,135,FALSE)),0,(VLOOKUP($A65,'Import OffPeak'!$A$3:EJ$99,135,FALSE)-VLOOKUP($A65,'Import OffPeak change'!$A$106:EJ$202,135,FALSE)))</f>
        <v>0</v>
      </c>
      <c r="EF65" s="6">
        <f>IF(ISERROR(VLOOKUP($A65,'Import OffPeak'!$A$3:EK$99,136,FALSE)-VLOOKUP($A65,'Import OffPeak change'!$A$106:EK$202,136,FALSE)),0,(VLOOKUP($A65,'Import OffPeak'!$A$3:EK$99,136,FALSE)-VLOOKUP($A65,'Import OffPeak change'!$A$106:EK$202,136,FALSE)))</f>
        <v>0</v>
      </c>
      <c r="EG65" s="6">
        <f>IF(ISERROR(VLOOKUP($A65,'Import OffPeak'!$A$3:EL$99,137,FALSE)-VLOOKUP($A65,'Import OffPeak change'!$A$106:EL$202,137,FALSE)),0,(VLOOKUP($A65,'Import OffPeak'!$A$3:EL$99,137,FALSE)-VLOOKUP($A65,'Import OffPeak change'!$A$106:EL$202,137,FALSE)))</f>
        <v>0</v>
      </c>
      <c r="EH65" s="6">
        <f>IF(ISERROR(VLOOKUP($A65,'Import OffPeak'!$A$3:EM$99,138,FALSE)-VLOOKUP($A65,'Import OffPeak change'!$A$106:EM$202,138,FALSE)),0,(VLOOKUP($A65,'Import OffPeak'!$A$3:EM$99,138,FALSE)-VLOOKUP($A65,'Import OffPeak change'!$A$106:EM$202,138,FALSE)))</f>
        <v>0</v>
      </c>
      <c r="EI65" s="6">
        <f>IF(ISERROR(VLOOKUP($A65,'Import OffPeak'!$A$3:EN$99,139,FALSE)-VLOOKUP($A65,'Import OffPeak change'!$A$106:EN$202,139,FALSE)),0,(VLOOKUP($A65,'Import OffPeak'!$A$3:EN$99,139,FALSE)-VLOOKUP($A65,'Import OffPeak change'!$A$106:EN$202,139,FALSE)))</f>
        <v>0</v>
      </c>
      <c r="EJ65" s="6">
        <f>IF(ISERROR(VLOOKUP($A65,'Import OffPeak'!$A$3:EO$99,140,FALSE)-VLOOKUP($A65,'Import OffPeak change'!$A$106:EO$202,140,FALSE)),0,(VLOOKUP($A65,'Import OffPeak'!$A$3:EO$99,140,FALSE)-VLOOKUP($A65,'Import OffPeak change'!$A$106:EO$202,140,FALSE)))</f>
        <v>0</v>
      </c>
      <c r="EK65" s="6">
        <f>IF(ISERROR(VLOOKUP($A65,'Import OffPeak'!$A$3:EP$99,141,FALSE)-VLOOKUP($A65,'Import OffPeak change'!$A$106:EP$202,141,FALSE)),0,(VLOOKUP($A65,'Import OffPeak'!$A$3:EP$99,141,FALSE)-VLOOKUP($A65,'Import OffPeak change'!$A$106:EP$202,141,FALSE)))</f>
        <v>0</v>
      </c>
      <c r="EL65" s="6">
        <f>IF(ISERROR(VLOOKUP($A65,'Import OffPeak'!$A$3:EQ$99,142,FALSE)-VLOOKUP($A65,'Import OffPeak change'!$A$106:EQ$202,142,FALSE)),0,(VLOOKUP($A65,'Import OffPeak'!$A$3:EQ$99,142,FALSE)-VLOOKUP($A65,'Import OffPeak change'!$A$106:EQ$202,142,FALSE)))</f>
        <v>0</v>
      </c>
      <c r="EM65" s="6">
        <f>IF(ISERROR(VLOOKUP($A65,'Import OffPeak'!$A$3:ER$99,143,FALSE)-VLOOKUP($A65,'Import OffPeak change'!$A$106:ER$202,143,FALSE)),0,(VLOOKUP($A65,'Import OffPeak'!$A$3:ER$99,143,FALSE)-VLOOKUP($A65,'Import OffPeak change'!$A$106:ER$202,143,FALSE)))</f>
        <v>0</v>
      </c>
      <c r="EN65" s="6">
        <f>IF(ISERROR(VLOOKUP($A65,'Import OffPeak'!$A$3:ES$99,144,FALSE)-VLOOKUP($A65,'Import OffPeak change'!$A$106:ES$202,144,FALSE)),0,(VLOOKUP($A65,'Import OffPeak'!$A$3:ES$99,144,FALSE)-VLOOKUP($A65,'Import OffPeak change'!$A$106:ES$202,144,FALSE)))</f>
        <v>0</v>
      </c>
      <c r="EO65" s="6">
        <f>IF(ISERROR(VLOOKUP($A65,'Import OffPeak'!$A$3:ET$99,145,FALSE)-VLOOKUP($A65,'Import OffPeak change'!$A$106:ET$202,145,FALSE)),0,(VLOOKUP($A65,'Import OffPeak'!$A$3:ET$99,145,FALSE)-VLOOKUP($A65,'Import OffPeak change'!$A$106:ET$202,145,FALSE)))</f>
        <v>0</v>
      </c>
      <c r="EP65" s="6">
        <f>IF(ISERROR(VLOOKUP($A65,'Import OffPeak'!$A$3:EU$99,146,FALSE)-VLOOKUP($A65,'Import OffPeak change'!$A$106:EU$202,146,FALSE)),0,(VLOOKUP($A65,'Import OffPeak'!$A$3:EU$99,146,FALSE)-VLOOKUP($A65,'Import OffPeak change'!$A$106:EU$202,146,FALSE)))</f>
        <v>0</v>
      </c>
      <c r="EQ65" s="6">
        <f>IF(ISERROR(VLOOKUP($A65,'Import OffPeak'!$A$3:EV$99,147,FALSE)-VLOOKUP($A65,'Import OffPeak change'!$A$106:EV$202,147,FALSE)),0,(VLOOKUP($A65,'Import OffPeak'!$A$3:EV$99,147,FALSE)-VLOOKUP($A65,'Import OffPeak change'!$A$106:EV$202,147,FALSE)))</f>
        <v>0</v>
      </c>
      <c r="ER65" s="6">
        <f>IF(ISERROR(VLOOKUP($A65,'Import OffPeak'!$A$3:EW$99,148,FALSE)-VLOOKUP($A65,'Import OffPeak change'!$A$106:EW$202,148,FALSE)),0,(VLOOKUP($A65,'Import OffPeak'!$A$3:EW$99,148,FALSE)-VLOOKUP($A65,'Import OffPeak change'!$A$106:EW$202,148,FALSE)))</f>
        <v>0</v>
      </c>
      <c r="ES65" s="6">
        <f>IF(ISERROR(VLOOKUP($A65,'Import OffPeak'!$A$3:EX$99,149,FALSE)-VLOOKUP($A65,'Import OffPeak change'!$A$106:EX$202,149,FALSE)),0,(VLOOKUP($A65,'Import OffPeak'!$A$3:EX$99,149,FALSE)-VLOOKUP($A65,'Import OffPeak change'!$A$106:EX$202,149,FALSE)))</f>
        <v>0</v>
      </c>
      <c r="ET65" s="6">
        <f>IF(ISERROR(VLOOKUP($A65,'Import OffPeak'!$A$3:EY$99,150,FALSE)-VLOOKUP($A65,'Import OffPeak change'!$A$106:EY$202,150,FALSE)),0,(VLOOKUP($A65,'Import OffPeak'!$A$3:EY$99,150,FALSE)-VLOOKUP($A65,'Import OffPeak change'!$A$106:EY$202,150,FALSE)))</f>
        <v>0</v>
      </c>
      <c r="EU65" s="6">
        <f>IF(ISERROR(VLOOKUP($A65,'Import OffPeak'!$A$3:EZ$99,151,FALSE)-VLOOKUP($A65,'Import OffPeak change'!$A$106:EZ$202,151,FALSE)),0,(VLOOKUP($A65,'Import OffPeak'!$A$3:EZ$99,151,FALSE)-VLOOKUP($A65,'Import OffPeak change'!$A$106:EZ$202,151,FALSE)))</f>
        <v>0</v>
      </c>
      <c r="EV65" s="6">
        <f>IF(ISERROR(VLOOKUP($A65,'Import OffPeak'!$A$3:FA$99,152,FALSE)-VLOOKUP($A65,'Import OffPeak change'!$A$106:FA$202,152,FALSE)),0,(VLOOKUP($A65,'Import OffPeak'!$A$3:FA$99,152,FALSE)-VLOOKUP($A65,'Import OffPeak change'!$A$106:FA$202,152,FALSE)))</f>
        <v>0</v>
      </c>
      <c r="EW65" s="6">
        <f>IF(ISERROR(VLOOKUP($A65,'Import OffPeak'!$A$3:FB$99,153,FALSE)-VLOOKUP($A65,'Import OffPeak change'!$A$106:FB$202,153,FALSE)),0,(VLOOKUP($A65,'Import OffPeak'!$A$3:FB$99,153,FALSE)-VLOOKUP($A65,'Import OffPeak change'!$A$106:FB$202,153,FALSE)))</f>
        <v>0</v>
      </c>
      <c r="EX65" s="6">
        <f>IF(ISERROR(VLOOKUP($A65,'Import OffPeak'!$A$3:FC$99,154,FALSE)-VLOOKUP($A65,'Import OffPeak change'!$A$106:FC$202,154,FALSE)),0,(VLOOKUP($A65,'Import OffPeak'!$A$3:FC$99,154,FALSE)-VLOOKUP($A65,'Import OffPeak change'!$A$106:FC$202,154,FALSE)))</f>
        <v>0</v>
      </c>
      <c r="EY65" s="6">
        <f>IF(ISERROR(VLOOKUP($A65,'Import OffPeak'!$A$3:FD$99,155,FALSE)-VLOOKUP($A65,'Import OffPeak change'!$A$106:FD$202,155,FALSE)),0,(VLOOKUP($A65,'Import OffPeak'!$A$3:FD$99,155,FALSE)-VLOOKUP($A65,'Import OffPeak change'!$A$106:FD$202,155,FALSE)))</f>
        <v>0</v>
      </c>
      <c r="EZ65" s="6">
        <f>IF(ISERROR(VLOOKUP($A65,'Import OffPeak'!$A$3:FE$99,156,FALSE)-VLOOKUP($A65,'Import OffPeak change'!$A$106:FE$202,156,FALSE)),0,(VLOOKUP($A65,'Import OffPeak'!$A$3:FE$99,156,FALSE)-VLOOKUP($A65,'Import OffPeak change'!$A$106:FE$202,156,FALSE)))</f>
        <v>0</v>
      </c>
      <c r="FA65" s="6">
        <f>IF(ISERROR(VLOOKUP($A65,'Import OffPeak'!$A$3:FF$99,157,FALSE)-VLOOKUP($A65,'Import OffPeak change'!$A$106:FF$202,157,FALSE)),0,(VLOOKUP($A65,'Import OffPeak'!$A$3:FF$99,157,FALSE)-VLOOKUP($A65,'Import OffPeak change'!$A$106:FF$202,157,FALSE)))</f>
        <v>0</v>
      </c>
      <c r="FB65" s="6">
        <f>IF(ISERROR(VLOOKUP($A65,'Import OffPeak'!$A$3:FG$99,158,FALSE)-VLOOKUP($A65,'Import OffPeak change'!$A$106:FG$202,158,FALSE)),0,(VLOOKUP($A65,'Import OffPeak'!$A$3:FG$99,158,FALSE)-VLOOKUP($A65,'Import OffPeak change'!$A$106:FG$202,158,FALSE)))</f>
        <v>0</v>
      </c>
      <c r="FC65" s="6">
        <f>IF(ISERROR(VLOOKUP($A65,'Import OffPeak'!$A$3:FH$99,159,FALSE)-VLOOKUP($A65,'Import OffPeak change'!$A$106:FH$202,159,FALSE)),0,(VLOOKUP($A65,'Import OffPeak'!$A$3:FH$99,159,FALSE)-VLOOKUP($A65,'Import OffPeak change'!$A$106:FH$202,159,FALSE)))</f>
        <v>0</v>
      </c>
      <c r="FD65" s="6">
        <f>IF(ISERROR(VLOOKUP($A65,'Import OffPeak'!$A$3:FI$99,160,FALSE)-VLOOKUP($A65,'Import OffPeak change'!$A$106:FI$202,160,FALSE)),0,(VLOOKUP($A65,'Import OffPeak'!$A$3:FI$99,160,FALSE)-VLOOKUP($A65,'Import OffPeak change'!$A$106:FI$202,160,FALSE)))</f>
        <v>0</v>
      </c>
      <c r="FE65" s="6">
        <f>IF(ISERROR(VLOOKUP($A65,'Import OffPeak'!$A$3:FJ$99,161,FALSE)-VLOOKUP($A65,'Import OffPeak change'!$A$106:FJ$202,161,FALSE)),0,(VLOOKUP($A65,'Import OffPeak'!$A$3:FJ$99,161,FALSE)-VLOOKUP($A65,'Import OffPeak change'!$A$106:FJ$202,161,FALSE)))</f>
        <v>0</v>
      </c>
      <c r="FF65" s="6">
        <f>IF(ISERROR(VLOOKUP($A65,'Import OffPeak'!$A$3:FK$99,162,FALSE)-VLOOKUP($A65,'Import OffPeak change'!$A$106:FK$202,162,FALSE)),0,(VLOOKUP($A65,'Import OffPeak'!$A$3:FK$99,162,FALSE)-VLOOKUP($A65,'Import OffPeak change'!$A$106:FK$202,162,FALSE)))</f>
        <v>0</v>
      </c>
      <c r="FG65" s="6">
        <f>IF(ISERROR(VLOOKUP($A65,'Import OffPeak'!$A$3:FL$99,163,FALSE)-VLOOKUP($A65,'Import OffPeak change'!$A$106:FL$202,163,FALSE)),0,(VLOOKUP($A65,'Import OffPeak'!$A$3:FL$99,163,FALSE)-VLOOKUP($A65,'Import OffPeak change'!$A$106:FL$202,163,FALSE)))</f>
        <v>0</v>
      </c>
      <c r="FH65" s="6">
        <f>IF(ISERROR(VLOOKUP($A65,'Import OffPeak'!$A$3:FM$99,164,FALSE)-VLOOKUP($A65,'Import OffPeak change'!$A$106:FM$202,164,FALSE)),0,(VLOOKUP($A65,'Import OffPeak'!$A$3:FM$99,164,FALSE)-VLOOKUP($A65,'Import OffPeak change'!$A$106:FM$202,164,FALSE)))</f>
        <v>0</v>
      </c>
      <c r="FI65" s="6">
        <f>IF(ISERROR(VLOOKUP($A65,'Import OffPeak'!$A$3:FN$99,165,FALSE)-VLOOKUP($A65,'Import OffPeak change'!$A$106:FN$202,165,FALSE)),0,(VLOOKUP($A65,'Import OffPeak'!$A$3:FN$99,165,FALSE)-VLOOKUP($A65,'Import OffPeak change'!$A$106:FN$202,165,FALSE)))</f>
        <v>0</v>
      </c>
      <c r="FJ65" s="6">
        <f>IF(ISERROR(VLOOKUP($A65,'Import OffPeak'!$A$3:FO$99,166,FALSE)-VLOOKUP($A65,'Import OffPeak change'!$A$106:FO$202,166,FALSE)),0,(VLOOKUP($A65,'Import OffPeak'!$A$3:FO$99,166,FALSE)-VLOOKUP($A65,'Import OffPeak change'!$A$106:FO$202,166,FALSE)))</f>
        <v>0</v>
      </c>
      <c r="FK65" s="6">
        <f>IF(ISERROR(VLOOKUP($A65,'Import OffPeak'!$A$3:FP$99,167,FALSE)-VLOOKUP($A65,'Import OffPeak change'!$A$106:FP$202,167,FALSE)),0,(VLOOKUP($A65,'Import OffPeak'!$A$3:FP$99,167,FALSE)-VLOOKUP($A65,'Import OffPeak change'!$A$106:FP$202,167,FALSE)))</f>
        <v>0</v>
      </c>
      <c r="FL65" s="6">
        <f>IF(ISERROR(VLOOKUP($A65,'Import OffPeak'!$A$3:FQ$99,168,FALSE)-VLOOKUP($A65,'Import OffPeak change'!$A$106:FQ$202,168,FALSE)),0,(VLOOKUP($A65,'Import OffPeak'!$A$3:FQ$99,168,FALSE)-VLOOKUP($A65,'Import OffPeak change'!$A$106:FQ$202,168,FALSE)))</f>
        <v>0</v>
      </c>
      <c r="FM65" s="6">
        <f>IF(ISERROR(VLOOKUP($A65,'Import OffPeak'!$A$3:FR$99,169,FALSE)-VLOOKUP($A65,'Import OffPeak change'!$A$106:FR$202,169,FALSE)),0,(VLOOKUP($A65,'Import OffPeak'!$A$3:FR$99,169,FALSE)-VLOOKUP($A65,'Import OffPeak change'!$A$106:FR$202,169,FALSE)))</f>
        <v>0</v>
      </c>
      <c r="FN65" s="6">
        <f>IF(ISERROR(VLOOKUP($A65,'Import OffPeak'!$A$3:FS$99,170,FALSE)-VLOOKUP($A65,'Import OffPeak change'!$A$106:FS$202,170,FALSE)),0,(VLOOKUP($A65,'Import OffPeak'!$A$3:FS$99,170,FALSE)-VLOOKUP($A65,'Import OffPeak change'!$A$106:FS$202,170,FALSE)))</f>
        <v>0</v>
      </c>
      <c r="FO65" s="6">
        <f>IF(ISERROR(VLOOKUP($A65,'Import OffPeak'!$A$3:FT$99,171,FALSE)-VLOOKUP($A65,'Import OffPeak change'!$A$106:FT$202,171,FALSE)),0,(VLOOKUP($A65,'Import OffPeak'!$A$3:FT$99,171,FALSE)-VLOOKUP($A65,'Import OffPeak change'!$A$106:FT$202,171,FALSE)))</f>
        <v>0</v>
      </c>
      <c r="FP65" s="6">
        <f>IF(ISERROR(VLOOKUP($A65,'Import OffPeak'!$A$3:FU$99,172,FALSE)-VLOOKUP($A65,'Import OffPeak change'!$A$106:FU$202,172,FALSE)),0,(VLOOKUP($A65,'Import OffPeak'!$A$3:FU$99,172,FALSE)-VLOOKUP($A65,'Import OffPeak change'!$A$106:FU$202,172,FALSE)))</f>
        <v>0</v>
      </c>
      <c r="FQ65" s="6">
        <f>IF(ISERROR(VLOOKUP($A65,'Import OffPeak'!$A$3:FV$99,173,FALSE)-VLOOKUP($A65,'Import OffPeak change'!$A$106:FV$202,173,FALSE)),0,(VLOOKUP($A65,'Import OffPeak'!$A$3:FV$99,173,FALSE)-VLOOKUP($A65,'Import OffPeak change'!$A$106:FV$202,173,FALSE)))</f>
        <v>0</v>
      </c>
      <c r="FR65" s="6">
        <f>IF(ISERROR(VLOOKUP($A65,'Import OffPeak'!$A$3:FW$99,174,FALSE)-VLOOKUP($A65,'Import OffPeak change'!$A$106:FW$202,174,FALSE)),0,(VLOOKUP($A65,'Import OffPeak'!$A$3:FW$99,174,FALSE)-VLOOKUP($A65,'Import OffPeak change'!$A$106:FW$202,174,FALSE)))</f>
        <v>0</v>
      </c>
      <c r="FS65" s="6">
        <f>IF(ISERROR(VLOOKUP($A65,'Import OffPeak'!$A$3:FX$99,175,FALSE)-VLOOKUP($A65,'Import OffPeak change'!$A$106:FX$202,175,FALSE)),0,(VLOOKUP($A65,'Import OffPeak'!$A$3:FX$99,175,FALSE)-VLOOKUP($A65,'Import OffPeak change'!$A$106:FX$202,175,FALSE)))</f>
        <v>0</v>
      </c>
      <c r="FT65" s="6">
        <f>IF(ISERROR(VLOOKUP($A65,'Import OffPeak'!$A$3:FY$99,176,FALSE)-VLOOKUP($A65,'Import OffPeak change'!$A$106:FY$202,176,FALSE)),0,(VLOOKUP($A65,'Import OffPeak'!$A$3:FY$99,176,FALSE)-VLOOKUP($A65,'Import OffPeak change'!$A$106:FY$202,176,FALSE)))</f>
        <v>0</v>
      </c>
      <c r="FU65" s="6">
        <f>IF(ISERROR(VLOOKUP($A65,'Import OffPeak'!$A$3:FZ$99,177,FALSE)-VLOOKUP($A65,'Import OffPeak change'!$A$106:FZ$202,177,FALSE)),0,(VLOOKUP($A65,'Import OffPeak'!$A$3:FZ$99,177,FALSE)-VLOOKUP($A65,'Import OffPeak change'!$A$106:FZ$202,177,FALSE)))</f>
        <v>0</v>
      </c>
      <c r="FV65" s="6">
        <f>IF(ISERROR(VLOOKUP($A65,'Import OffPeak'!$A$3:GA$99,178,FALSE)-VLOOKUP($A65,'Import OffPeak change'!$A$106:GA$202,178,FALSE)),0,(VLOOKUP($A65,'Import OffPeak'!$A$3:GA$99,178,FALSE)-VLOOKUP($A65,'Import OffPeak change'!$A$106:GA$202,178,FALSE)))</f>
        <v>0</v>
      </c>
      <c r="FW65" s="6">
        <f>IF(ISERROR(VLOOKUP($A65,'Import OffPeak'!$A$3:GB$99,179,FALSE)-VLOOKUP($A65,'Import OffPeak change'!$A$106:GB$202,179,FALSE)),0,(VLOOKUP($A65,'Import OffPeak'!$A$3:GB$99,179,FALSE)-VLOOKUP($A65,'Import OffPeak change'!$A$106:GB$202,179,FALSE)))</f>
        <v>0</v>
      </c>
      <c r="FX65" s="6">
        <f>IF(ISERROR(VLOOKUP($A65,'Import OffPeak'!$A$3:GC$99,180,FALSE)-VLOOKUP($A65,'Import OffPeak change'!$A$106:GC$202,180,FALSE)),0,(VLOOKUP($A65,'Import OffPeak'!$A$3:GC$99,180,FALSE)-VLOOKUP($A65,'Import OffPeak change'!$A$106:GC$202,180,FALSE)))</f>
        <v>0</v>
      </c>
      <c r="FY65" s="6">
        <f>IF(ISERROR(VLOOKUP($A65,'Import OffPeak'!$A$3:GD$99,181,FALSE)-VLOOKUP($A65,'Import OffPeak change'!$A$106:GD$202,181,FALSE)),0,(VLOOKUP($A65,'Import OffPeak'!$A$3:GD$99,181,FALSE)-VLOOKUP($A65,'Import OffPeak change'!$A$106:GD$202,181,FALSE)))</f>
        <v>0</v>
      </c>
      <c r="FZ65" s="6">
        <f>IF(ISERROR(VLOOKUP($A65,'Import OffPeak'!$A$3:GE$99,182,FALSE)-VLOOKUP($A65,'Import OffPeak change'!$A$106:GE$202,182,FALSE)),0,(VLOOKUP($A65,'Import OffPeak'!$A$3:GE$99,182,FALSE)-VLOOKUP($A65,'Import OffPeak change'!$A$106:GE$202,182,FALSE)))</f>
        <v>0</v>
      </c>
      <c r="GA65" s="6">
        <f>IF(ISERROR(VLOOKUP($A65,'Import OffPeak'!$A$3:GF$99,183,FALSE)-VLOOKUP($A65,'Import OffPeak change'!$A$106:GF$202,183,FALSE)),0,(VLOOKUP($A65,'Import OffPeak'!$A$3:GF$99,183,FALSE)-VLOOKUP($A65,'Import OffPeak change'!$A$106:GF$202,183,FALSE)))</f>
        <v>0</v>
      </c>
      <c r="GB65" s="6">
        <f>IF(ISERROR(VLOOKUP($A65,'Import OffPeak'!$A$3:GG$99,184,FALSE)-VLOOKUP($A65,'Import OffPeak change'!$A$106:GG$202,184,FALSE)),0,(VLOOKUP($A65,'Import OffPeak'!$A$3:GG$99,184,FALSE)-VLOOKUP($A65,'Import OffPeak change'!$A$106:GG$202,184,FALSE)))</f>
        <v>0</v>
      </c>
      <c r="GC65" s="6">
        <f>IF(ISERROR(VLOOKUP($A65,'Import OffPeak'!$A$3:GH$99,185,FALSE)-VLOOKUP($A65,'Import OffPeak change'!$A$106:GH$202,185,FALSE)),0,(VLOOKUP($A65,'Import OffPeak'!$A$3:GH$99,185,FALSE)-VLOOKUP($A65,'Import OffPeak change'!$A$106:GH$202,185,FALSE)))</f>
        <v>0</v>
      </c>
      <c r="GD65" s="6">
        <f>IF(ISERROR(VLOOKUP($A65,'Import OffPeak'!$A$3:GI$99,186,FALSE)-VLOOKUP($A65,'Import OffPeak change'!$A$106:GI$202,186,FALSE)),0,(VLOOKUP($A65,'Import OffPeak'!$A$3:GI$99,186,FALSE)-VLOOKUP($A65,'Import OffPeak change'!$A$106:GI$202,186,FALSE)))</f>
        <v>0</v>
      </c>
      <c r="GE65" s="6">
        <f>IF(ISERROR(VLOOKUP($A65,'Import OffPeak'!$A$3:GJ$99,187,FALSE)-VLOOKUP($A65,'Import OffPeak change'!$A$106:GJ$202,187,FALSE)),0,(VLOOKUP($A65,'Import OffPeak'!$A$3:GJ$99,187,FALSE)-VLOOKUP($A65,'Import OffPeak change'!$A$106:GJ$202,187,FALSE)))</f>
        <v>0</v>
      </c>
      <c r="GF65" s="6">
        <f>IF(ISERROR(VLOOKUP($A65,'Import OffPeak'!$A$3:GK$99,188,FALSE)-VLOOKUP($A65,'Import OffPeak change'!$A$106:GK$202,188,FALSE)),0,(VLOOKUP($A65,'Import OffPeak'!$A$3:GK$99,188,FALSE)-VLOOKUP($A65,'Import OffPeak change'!$A$106:GK$202,188,FALSE)))</f>
        <v>0</v>
      </c>
      <c r="GG65" s="6">
        <f>IF(ISERROR(VLOOKUP($A65,'Import OffPeak'!$A$3:GL$99,189,FALSE)-VLOOKUP($A65,'Import OffPeak change'!$A$106:GL$202,189,FALSE)),0,(VLOOKUP($A65,'Import OffPeak'!$A$3:GL$99,189,FALSE)-VLOOKUP($A65,'Import OffPeak change'!$A$106:GL$202,189,FALSE)))</f>
        <v>0</v>
      </c>
      <c r="GH65" s="6">
        <f>IF(ISERROR(VLOOKUP($A65,'Import OffPeak'!$A$3:GM$99,190,FALSE)-VLOOKUP($A65,'Import OffPeak change'!$A$106:GM$202,190,FALSE)),0,(VLOOKUP($A65,'Import OffPeak'!$A$3:GM$99,190,FALSE)-VLOOKUP($A65,'Import OffPeak change'!$A$106:GM$202,190,FALSE)))</f>
        <v>0</v>
      </c>
      <c r="GI65" s="6">
        <f>IF(ISERROR(VLOOKUP($A65,'Import OffPeak'!$A$3:GN$99,191,FALSE)-VLOOKUP($A65,'Import OffPeak change'!$A$106:GN$202,191,FALSE)),0,(VLOOKUP($A65,'Import OffPeak'!$A$3:GN$99,191,FALSE)-VLOOKUP($A65,'Import OffPeak change'!$A$106:GN$202,191,FALSE)))</f>
        <v>0</v>
      </c>
      <c r="GJ65" s="6">
        <f>IF(ISERROR(VLOOKUP($A65,'Import OffPeak'!$A$3:GO$99,192,FALSE)-VLOOKUP($A65,'Import OffPeak change'!$A$106:GO$202,192,FALSE)),0,(VLOOKUP($A65,'Import OffPeak'!$A$3:GO$99,192,FALSE)-VLOOKUP($A65,'Import OffPeak change'!$A$106:GO$202,192,FALSE)))</f>
        <v>0</v>
      </c>
      <c r="GK65" s="6">
        <f>IF(ISERROR(VLOOKUP($A65,'Import OffPeak'!$A$3:GP$99,193,FALSE)-VLOOKUP($A65,'Import OffPeak change'!$A$106:GP$202,193,FALSE)),0,(VLOOKUP($A65,'Import OffPeak'!$A$3:GP$99,193,FALSE)-VLOOKUP($A65,'Import OffPeak change'!$A$106:GP$202,193,FALSE)))</f>
        <v>0</v>
      </c>
      <c r="GL65" s="6">
        <f>IF(ISERROR(VLOOKUP($A65,'Import OffPeak'!$A$3:GQ$99,194,FALSE)-VLOOKUP($A65,'Import OffPeak change'!$A$106:GQ$202,194,FALSE)),0,(VLOOKUP($A65,'Import OffPeak'!$A$3:GQ$99,194,FALSE)-VLOOKUP($A65,'Import OffPeak change'!$A$106:GQ$202,194,FALSE)))</f>
        <v>0</v>
      </c>
      <c r="GM65" s="6">
        <f>IF(ISERROR(VLOOKUP($A65,'Import OffPeak'!$A$3:GR$99,195,FALSE)-VLOOKUP($A65,'Import OffPeak change'!$A$106:GR$202,195,FALSE)),0,(VLOOKUP($A65,'Import OffPeak'!$A$3:GR$99,195,FALSE)-VLOOKUP($A65,'Import OffPeak change'!$A$106:GR$202,195,FALSE)))</f>
        <v>0</v>
      </c>
      <c r="GN65" s="6">
        <f>IF(ISERROR(VLOOKUP($A65,'Import OffPeak'!$A$3:GS$99,196,FALSE)-VLOOKUP($A65,'Import OffPeak change'!$A$106:GS$202,196,FALSE)),0,(VLOOKUP($A65,'Import OffPeak'!$A$3:GS$99,196,FALSE)-VLOOKUP($A65,'Import OffPeak change'!$A$106:GS$202,196,FALSE)))</f>
        <v>0</v>
      </c>
      <c r="GO65" s="6">
        <f>IF(ISERROR(VLOOKUP($A65,'Import OffPeak'!$A$3:GT$99,197,FALSE)-VLOOKUP($A65,'Import OffPeak change'!$A$106:GT$202,197,FALSE)),0,(VLOOKUP($A65,'Import OffPeak'!$A$3:GT$99,197,FALSE)-VLOOKUP($A65,'Import OffPeak change'!$A$106:GT$202,197,FALSE)))</f>
        <v>0</v>
      </c>
      <c r="GP65" s="6">
        <f>IF(ISERROR(VLOOKUP($A65,'Import OffPeak'!$A$3:GU$99,198,FALSE)-VLOOKUP($A65,'Import OffPeak change'!$A$106:GU$202,198,FALSE)),0,(VLOOKUP($A65,'Import OffPeak'!$A$3:GU$99,198,FALSE)-VLOOKUP($A65,'Import OffPeak change'!$A$106:GU$202,198,FALSE)))</f>
        <v>0</v>
      </c>
      <c r="GQ65" s="6">
        <f>IF(ISERROR(VLOOKUP($A65,'Import OffPeak'!$A$3:GV$99,199,FALSE)-VLOOKUP($A65,'Import OffPeak change'!$A$106:GV$202,199,FALSE)),0,(VLOOKUP($A65,'Import OffPeak'!$A$3:GV$99,199,FALSE)-VLOOKUP($A65,'Import OffPeak change'!$A$106:GV$202,199,FALSE)))</f>
        <v>0</v>
      </c>
      <c r="GR65" s="6">
        <f>IF(ISERROR(VLOOKUP($A65,'Import OffPeak'!$A$3:GW$99,200,FALSE)-VLOOKUP($A65,'Import OffPeak change'!$A$106:GW$202,200,FALSE)),0,(VLOOKUP($A65,'Import OffPeak'!$A$3:GW$99,200,FALSE)-VLOOKUP($A65,'Import OffPeak change'!$A$106:GW$202,200,FALSE)))</f>
        <v>0</v>
      </c>
      <c r="GS65" s="6">
        <f>IF(ISERROR(VLOOKUP($A65,'Import OffPeak'!$A$3:GX$99,201,FALSE)-VLOOKUP($A65,'Import OffPeak change'!$A$106:GX$202,201,FALSE)),0,(VLOOKUP($A65,'Import OffPeak'!$A$3:GX$99,201,FALSE)-VLOOKUP($A65,'Import OffPeak change'!$A$106:GX$202,201,FALSE)))</f>
        <v>0</v>
      </c>
      <c r="GT65" s="6">
        <f>IF(ISERROR(VLOOKUP($A65,'Import OffPeak'!$A$3:GY$99,202,FALSE)-VLOOKUP($A65,'Import OffPeak change'!$A$106:GY$202,202,FALSE)),0,(VLOOKUP($A65,'Import OffPeak'!$A$3:GY$99,202,FALSE)-VLOOKUP($A65,'Import OffPeak change'!$A$106:GY$202,202,FALSE)))</f>
        <v>0</v>
      </c>
      <c r="GU65" s="6">
        <f>IF(ISERROR(VLOOKUP($A65,'Import OffPeak'!$A$3:GZ$99,203,FALSE)-VLOOKUP($A65,'Import OffPeak change'!$A$106:GZ$202,203,FALSE)),0,(VLOOKUP($A65,'Import OffPeak'!$A$3:GZ$99,203,FALSE)-VLOOKUP($A65,'Import OffPeak change'!$A$106:GZ$202,203,FALSE)))</f>
        <v>0</v>
      </c>
      <c r="GV65" s="6">
        <f>IF(ISERROR(VLOOKUP($A65,'Import OffPeak'!$A$3:HA$99,204,FALSE)-VLOOKUP($A65,'Import OffPeak change'!$A$106:HA$202,204,FALSE)),0,(VLOOKUP($A65,'Import OffPeak'!$A$3:HA$99,204,FALSE)-VLOOKUP($A65,'Import OffPeak change'!$A$106:HA$202,204,FALSE)))</f>
        <v>0</v>
      </c>
      <c r="GW65" s="6">
        <f>IF(ISERROR(VLOOKUP($A65,'Import OffPeak'!$A$3:HB$99,205,FALSE)-VLOOKUP($A65,'Import OffPeak change'!$A$106:HB$202,205,FALSE)),0,(VLOOKUP($A65,'Import OffPeak'!$A$3:HB$99,205,FALSE)-VLOOKUP($A65,'Import OffPeak change'!$A$106:HB$202,205,FALSE)))</f>
        <v>0</v>
      </c>
      <c r="GX65" s="6">
        <f>IF(ISERROR(VLOOKUP($A65,'Import OffPeak'!$A$3:HC$99,206,FALSE)-VLOOKUP($A65,'Import OffPeak change'!$A$106:HC$202,206,FALSE)),0,(VLOOKUP($A65,'Import OffPeak'!$A$3:HC$99,206,FALSE)-VLOOKUP($A65,'Import OffPeak change'!$A$106:HC$202,206,FALSE)))</f>
        <v>0</v>
      </c>
      <c r="GY65" s="6">
        <f>IF(ISERROR(VLOOKUP($A65,'Import OffPeak'!$A$3:HD$99,207,FALSE)-VLOOKUP($A65,'Import OffPeak change'!$A$106:HD$202,207,FALSE)),0,(VLOOKUP($A65,'Import OffPeak'!$A$3:HD$99,207,FALSE)-VLOOKUP($A65,'Import OffPeak change'!$A$106:HD$202,207,FALSE)))</f>
        <v>0</v>
      </c>
      <c r="GZ65" s="6">
        <f>IF(ISERROR(VLOOKUP($A65,'Import OffPeak'!$A$3:HE$99,208,FALSE)-VLOOKUP($A65,'Import OffPeak change'!$A$106:HE$202,208,FALSE)),0,(VLOOKUP($A65,'Import OffPeak'!$A$3:HE$99,208,FALSE)-VLOOKUP($A65,'Import OffPeak change'!$A$106:HE$202,208,FALSE)))</f>
        <v>0</v>
      </c>
      <c r="HA65" s="6">
        <f>IF(ISERROR(VLOOKUP($A65,'Import OffPeak'!$A$3:HF$99,209,FALSE)-VLOOKUP($A65,'Import OffPeak change'!$A$106:HF$202,209,FALSE)),0,(VLOOKUP($A65,'Import OffPeak'!$A$3:HF$99,209,FALSE)-VLOOKUP($A65,'Import OffPeak change'!$A$106:HF$202,209,FALSE)))</f>
        <v>0</v>
      </c>
      <c r="HB65" s="6">
        <f>IF(ISERROR(VLOOKUP($A65,'Import OffPeak'!$A$3:HG$99,210,FALSE)-VLOOKUP($A65,'Import OffPeak change'!$A$106:HG$202,210,FALSE)),0,(VLOOKUP($A65,'Import OffPeak'!$A$3:HG$99,210,FALSE)-VLOOKUP($A65,'Import OffPeak change'!$A$106:HG$202,210,FALSE)))</f>
        <v>0</v>
      </c>
      <c r="HC65" s="6">
        <f>IF(ISERROR(VLOOKUP($A65,'Import OffPeak'!$A$3:HH$99,211,FALSE)-VLOOKUP($A65,'Import OffPeak change'!$A$106:HH$202,211,FALSE)),0,(VLOOKUP($A65,'Import OffPeak'!$A$3:HH$99,211,FALSE)-VLOOKUP($A65,'Import OffPeak change'!$A$106:HH$202,211,FALSE)))</f>
        <v>0</v>
      </c>
      <c r="HD65" s="6">
        <f>IF(ISERROR(VLOOKUP($A65,'Import OffPeak'!$A$3:HI$99,212,FALSE)-VLOOKUP($A65,'Import OffPeak change'!$A$106:HI$202,212,FALSE)),0,(VLOOKUP($A65,'Import OffPeak'!$A$3:HI$99,212,FALSE)-VLOOKUP($A65,'Import OffPeak change'!$A$106:HI$202,212,FALSE)))</f>
        <v>0</v>
      </c>
      <c r="HE65" s="6">
        <f>IF(ISERROR(VLOOKUP($A65,'Import OffPeak'!$A$3:HJ$99,213,FALSE)-VLOOKUP($A65,'Import OffPeak change'!$A$106:HJ$202,213,FALSE)),0,(VLOOKUP($A65,'Import OffPeak'!$A$3:HJ$99,213,FALSE)-VLOOKUP($A65,'Import OffPeak change'!$A$106:HJ$202,213,FALSE)))</f>
        <v>0</v>
      </c>
      <c r="HF65" s="6">
        <f>IF(ISERROR(VLOOKUP($A65,'Import OffPeak'!$A$3:HK$99,214,FALSE)-VLOOKUP($A65,'Import OffPeak change'!$A$106:HK$202,214,FALSE)),0,(VLOOKUP($A65,'Import OffPeak'!$A$3:HK$99,214,FALSE)-VLOOKUP($A65,'Import OffPeak change'!$A$106:HK$202,214,FALSE)))</f>
        <v>0</v>
      </c>
      <c r="HG65" s="6">
        <f>IF(ISERROR(VLOOKUP($A65,'Import OffPeak'!$A$3:HL$99,215,FALSE)-VLOOKUP($A65,'Import OffPeak change'!$A$106:HL$202,215,FALSE)),0,(VLOOKUP($A65,'Import OffPeak'!$A$3:HL$99,215,FALSE)-VLOOKUP($A65,'Import OffPeak change'!$A$106:HL$202,215,FALSE)))</f>
        <v>0</v>
      </c>
      <c r="HH65" s="6">
        <f>IF(ISERROR(VLOOKUP($A65,'Import OffPeak'!$A$3:HM$99,216,FALSE)-VLOOKUP($A65,'Import OffPeak change'!$A$106:HM$202,216,FALSE)),0,(VLOOKUP($A65,'Import OffPeak'!$A$3:HM$99,216,FALSE)-VLOOKUP($A65,'Import OffPeak change'!$A$106:HM$202,216,FALSE)))</f>
        <v>0</v>
      </c>
      <c r="HI65" s="6">
        <f>IF(ISERROR(VLOOKUP($A65,'Import OffPeak'!$A$3:HN$99,217,FALSE)-VLOOKUP($A65,'Import OffPeak change'!$A$106:HN$202,217,FALSE)),0,(VLOOKUP($A65,'Import OffPeak'!$A$3:HN$99,217,FALSE)-VLOOKUP($A65,'Import OffPeak change'!$A$106:HN$202,217,FALSE)))</f>
        <v>0</v>
      </c>
      <c r="HJ65" s="6">
        <f>IF(ISERROR(VLOOKUP($A65,'Import OffPeak'!$A$3:HO$99,218,FALSE)-VLOOKUP($A65,'Import OffPeak change'!$A$106:HO$202,218,FALSE)),0,(VLOOKUP($A65,'Import OffPeak'!$A$3:HO$99,218,FALSE)-VLOOKUP($A65,'Import OffPeak change'!$A$106:HO$202,218,FALSE)))</f>
        <v>0</v>
      </c>
      <c r="HK65" s="6">
        <f>IF(ISERROR(VLOOKUP($A65,'Import OffPeak'!$A$3:HP$99,219,FALSE)-VLOOKUP($A65,'Import OffPeak change'!$A$106:HP$202,219,FALSE)),0,(VLOOKUP($A65,'Import OffPeak'!$A$3:HP$99,219,FALSE)-VLOOKUP($A65,'Import OffPeak change'!$A$106:HP$202,219,FALSE)))</f>
        <v>0</v>
      </c>
      <c r="HL65" s="6">
        <f>IF(ISERROR(VLOOKUP($A65,'Import OffPeak'!$A$3:HQ$99,220,FALSE)-VLOOKUP($A65,'Import OffPeak change'!$A$106:HQ$202,220,FALSE)),0,(VLOOKUP($A65,'Import OffPeak'!$A$3:HQ$99,220,FALSE)-VLOOKUP($A65,'Import OffPeak change'!$A$106:HQ$202,220,FALSE)))</f>
        <v>0</v>
      </c>
      <c r="HM65" s="6">
        <f>IF(ISERROR(VLOOKUP($A65,'Import OffPeak'!$A$3:HR$99,221,FALSE)-VLOOKUP($A65,'Import OffPeak change'!$A$106:HR$202,221,FALSE)),0,(VLOOKUP($A65,'Import OffPeak'!$A$3:HR$99,221,FALSE)-VLOOKUP($A65,'Import OffPeak change'!$A$106:HR$202,221,FALSE)))</f>
        <v>0</v>
      </c>
      <c r="HN65" s="6">
        <f>IF(ISERROR(VLOOKUP($A65,'Import OffPeak'!$A$3:HS$99,222,FALSE)-VLOOKUP($A65,'Import OffPeak change'!$A$106:HS$202,222,FALSE)),0,(VLOOKUP($A65,'Import OffPeak'!$A$3:HS$99,222,FALSE)-VLOOKUP($A65,'Import OffPeak change'!$A$106:HS$202,222,FALSE)))</f>
        <v>0</v>
      </c>
      <c r="HO65" s="6">
        <f>IF(ISERROR(VLOOKUP($A65,'Import OffPeak'!$A$3:HT$99,223,FALSE)-VLOOKUP($A65,'Import OffPeak change'!$A$106:HT$202,223,FALSE)),0,(VLOOKUP($A65,'Import OffPeak'!$A$3:HT$99,223,FALSE)-VLOOKUP($A65,'Import OffPeak change'!$A$106:HT$202,223,FALSE)))</f>
        <v>0</v>
      </c>
      <c r="HP65" s="6">
        <f>IF(ISERROR(VLOOKUP($A65,'Import OffPeak'!$A$3:HU$99,224,FALSE)-VLOOKUP($A65,'Import OffPeak change'!$A$106:HU$202,224,FALSE)),0,(VLOOKUP($A65,'Import OffPeak'!$A$3:HU$99,224,FALSE)-VLOOKUP($A65,'Import OffPeak change'!$A$106:HU$202,224,FALSE)))</f>
        <v>0</v>
      </c>
      <c r="HQ65" s="6">
        <f>IF(ISERROR(VLOOKUP($A65,'Import OffPeak'!$A$3:HV$99,225,FALSE)-VLOOKUP($A65,'Import OffPeak change'!$A$106:HV$202,225,FALSE)),0,(VLOOKUP($A65,'Import OffPeak'!$A$3:HV$99,225,FALSE)-VLOOKUP($A65,'Import OffPeak change'!$A$106:HV$202,225,FALSE)))</f>
        <v>0</v>
      </c>
      <c r="HR65" s="6">
        <f>IF(ISERROR(VLOOKUP($A65,'Import OffPeak'!$A$3:HW$99,226,FALSE)-VLOOKUP($A65,'Import OffPeak change'!$A$106:HW$202,226,FALSE)),0,(VLOOKUP($A65,'Import OffPeak'!$A$3:HW$99,226,FALSE)-VLOOKUP($A65,'Import OffPeak change'!$A$106:HW$202,226,FALSE)))</f>
        <v>0</v>
      </c>
      <c r="HS65" s="6">
        <f>IF(ISERROR(VLOOKUP($A65,'Import OffPeak'!$A$3:HX$99,227,FALSE)-VLOOKUP($A65,'Import OffPeak change'!$A$106:HX$202,227,FALSE)),0,(VLOOKUP($A65,'Import OffPeak'!$A$3:HX$99,227,FALSE)-VLOOKUP($A65,'Import OffPeak change'!$A$106:HX$202,227,FALSE)))</f>
        <v>0</v>
      </c>
      <c r="HT65" s="6">
        <f>IF(ISERROR(VLOOKUP($A65,'Import OffPeak'!$A$3:HY$99,228,FALSE)-VLOOKUP($A65,'Import OffPeak change'!$A$106:HY$202,228,FALSE)),0,(VLOOKUP($A65,'Import OffPeak'!$A$3:HY$99,228,FALSE)-VLOOKUP($A65,'Import OffPeak change'!$A$106:HY$202,228,FALSE)))</f>
        <v>0</v>
      </c>
      <c r="HU65" s="6">
        <f>IF(ISERROR(VLOOKUP($A65,'Import OffPeak'!$A$3:HZ$99,229,FALSE)-VLOOKUP($A65,'Import OffPeak change'!$A$106:HZ$202,229,FALSE)),0,(VLOOKUP($A65,'Import OffPeak'!$A$3:HZ$99,229,FALSE)-VLOOKUP($A65,'Import OffPeak change'!$A$106:HZ$202,229,FALSE)))</f>
        <v>0</v>
      </c>
      <c r="HV65" s="6">
        <f>IF(ISERROR(VLOOKUP($A65,'Import OffPeak'!$A$3:IA$99,230,FALSE)-VLOOKUP($A65,'Import OffPeak change'!$A$106:IA$202,230,FALSE)),0,(VLOOKUP($A65,'Import OffPeak'!$A$3:IA$99,230,FALSE)-VLOOKUP($A65,'Import OffPeak change'!$A$106:IA$202,230,FALSE)))</f>
        <v>0</v>
      </c>
      <c r="HW65" s="6">
        <f>IF(ISERROR(VLOOKUP($A65,'Import OffPeak'!$A$3:IB$99,231,FALSE)-VLOOKUP($A65,'Import OffPeak change'!$A$106:IB$202,231,FALSE)),0,(VLOOKUP($A65,'Import OffPeak'!$A$3:IB$99,231,FALSE)-VLOOKUP($A65,'Import OffPeak change'!$A$106:IB$202,231,FALSE)))</f>
        <v>0</v>
      </c>
      <c r="HX65" s="6">
        <f>IF(ISERROR(VLOOKUP($A65,'Import OffPeak'!$A$3:IC$99,232,FALSE)-VLOOKUP($A65,'Import OffPeak change'!$A$106:IC$202,232,FALSE)),0,(VLOOKUP($A65,'Import OffPeak'!$A$3:IC$99,232,FALSE)-VLOOKUP($A65,'Import OffPeak change'!$A$106:IC$202,232,FALSE)))</f>
        <v>0</v>
      </c>
      <c r="HY65" s="6">
        <f>IF(ISERROR(VLOOKUP($A65,'Import OffPeak'!$A$3:ID$99,233,FALSE)-VLOOKUP($A65,'Import OffPeak change'!$A$106:ID$202,233,FALSE)),0,(VLOOKUP($A65,'Import OffPeak'!$A$3:ID$99,233,FALSE)-VLOOKUP($A65,'Import OffPeak change'!$A$106:ID$202,233,FALSE)))</f>
        <v>0</v>
      </c>
      <c r="HZ65" s="6">
        <f>IF(ISERROR(VLOOKUP($A65,'Import OffPeak'!$A$3:IE$99,234,FALSE)-VLOOKUP($A65,'Import OffPeak change'!$A$106:IE$202,234,FALSE)),0,(VLOOKUP($A65,'Import OffPeak'!$A$3:IE$99,234,FALSE)-VLOOKUP($A65,'Import OffPeak change'!$A$106:IE$202,234,FALSE)))</f>
        <v>0</v>
      </c>
      <c r="IA65" s="6">
        <f>IF(ISERROR(VLOOKUP($A65,'Import OffPeak'!$A$3:IF$99,235,FALSE)-VLOOKUP($A65,'Import OffPeak change'!$A$106:IF$202,235,FALSE)),0,(VLOOKUP($A65,'Import OffPeak'!$A$3:IF$99,235,FALSE)-VLOOKUP($A65,'Import OffPeak change'!$A$106:IF$202,235,FALSE)))</f>
        <v>0</v>
      </c>
      <c r="IB65" s="6">
        <f>IF(ISERROR(VLOOKUP($A65,'Import OffPeak'!$A$3:IG$99,236,FALSE)-VLOOKUP($A65,'Import OffPeak change'!$A$106:IG$202,236,FALSE)),0,(VLOOKUP($A65,'Import OffPeak'!$A$3:IG$99,236,FALSE)-VLOOKUP($A65,'Import OffPeak change'!$A$106:IG$202,236,FALSE)))</f>
        <v>0</v>
      </c>
      <c r="IC65" s="6">
        <f>IF(ISERROR(VLOOKUP($A65,'Import OffPeak'!$A$3:IH$99,237,FALSE)-VLOOKUP($A65,'Import OffPeak change'!$A$106:IH$202,237,FALSE)),0,(VLOOKUP($A65,'Import OffPeak'!$A$3:IH$99,237,FALSE)-VLOOKUP($A65,'Import OffPeak change'!$A$106:IH$202,237,FALSE)))</f>
        <v>0</v>
      </c>
      <c r="ID65" s="6">
        <f>IF(ISERROR(VLOOKUP($A65,'Import OffPeak'!$A$3:II$99,238,FALSE)-VLOOKUP($A65,'Import OffPeak change'!$A$106:II$202,238,FALSE)),0,(VLOOKUP($A65,'Import OffPeak'!$A$3:II$99,238,FALSE)-VLOOKUP($A65,'Import OffPeak change'!$A$106:II$202,238,FALSE)))</f>
        <v>0</v>
      </c>
      <c r="IE65" s="6">
        <f>IF(ISERROR(VLOOKUP($A65,'Import OffPeak'!$A$3:IJ$99,239,FALSE)-VLOOKUP($A65,'Import OffPeak change'!$A$106:IJ$202,239,FALSE)),0,(VLOOKUP($A65,'Import OffPeak'!$A$3:IJ$99,239,FALSE)-VLOOKUP($A65,'Import OffPeak change'!$A$106:IJ$202,239,FALSE)))</f>
        <v>0</v>
      </c>
    </row>
    <row r="66" spans="1:239">
      <c r="A66" s="168" t="str">
        <f>IF('Import OffPeak'!A63=0,"",'Import OffPeak'!A63)</f>
        <v/>
      </c>
      <c r="B66" s="6"/>
      <c r="C66" s="6"/>
      <c r="D66" s="6"/>
      <c r="E66" s="6"/>
      <c r="F66" s="6"/>
      <c r="G66" s="6">
        <f>IF(ISERROR(VLOOKUP($A66,'Import OffPeak'!$A$3:L$99,7,FALSE)-VLOOKUP($A66,'Import OffPeak change'!$A$106:L$202,7,FALSE)),0,(VLOOKUP($A66,'Import OffPeak'!$A$3:L$99,7,FALSE)-VLOOKUP($A66,'Import OffPeak change'!$A$106:L$202,7,FALSE)))</f>
        <v>0</v>
      </c>
      <c r="H66" s="6">
        <f>IF(ISERROR(VLOOKUP($A66,'Import OffPeak'!$A$3:M$99,8,FALSE)-VLOOKUP($A66,'Import OffPeak change'!$A$106:M$202,8,FALSE)),0,(VLOOKUP($A66,'Import OffPeak'!$A$3:M$99,8,FALSE)-VLOOKUP($A66,'Import OffPeak change'!$A$106:M$202,8,FALSE)))</f>
        <v>0</v>
      </c>
      <c r="I66" s="6">
        <f>IF(ISERROR(VLOOKUP($A66,'Import OffPeak'!$A$3:N$99,9,FALSE)-VLOOKUP($A66,'Import OffPeak change'!$A$106:N$202,9,FALSE)),0,(VLOOKUP($A66,'Import OffPeak'!$A$3:N$99,9,FALSE)-VLOOKUP($A66,'Import OffPeak change'!$A$106:N$202,9,FALSE)))</f>
        <v>0</v>
      </c>
      <c r="J66" s="6">
        <f>IF(ISERROR(VLOOKUP($A66,'Import OffPeak'!$A$3:O$99,10,FALSE)-VLOOKUP($A66,'Import OffPeak change'!$A$106:O$202,10,FALSE)),0,(VLOOKUP($A66,'Import OffPeak'!$A$3:O$99,10,FALSE)-VLOOKUP($A66,'Import OffPeak change'!$A$106:O$202,10,FALSE)))</f>
        <v>0</v>
      </c>
      <c r="K66" s="6">
        <f>IF(ISERROR(VLOOKUP($A66,'Import OffPeak'!$A$3:P$99,11,FALSE)-VLOOKUP($A66,'Import OffPeak change'!$A$106:P$202,11,FALSE)),0,(VLOOKUP($A66,'Import OffPeak'!$A$3:P$99,11,FALSE)-VLOOKUP($A66,'Import OffPeak change'!$A$106:P$202,11,FALSE)))</f>
        <v>0</v>
      </c>
      <c r="L66" s="6">
        <f>IF(ISERROR(VLOOKUP($A66,'Import OffPeak'!$A$3:Q$99,12,FALSE)-VLOOKUP($A66,'Import OffPeak change'!$A$106:Q$202,12,FALSE)),0,(VLOOKUP($A66,'Import OffPeak'!$A$3:Q$99,12,FALSE)-VLOOKUP($A66,'Import OffPeak change'!$A$106:Q$202,12,FALSE)))</f>
        <v>0</v>
      </c>
      <c r="M66" s="6">
        <f>IF(ISERROR(VLOOKUP($A66,'Import OffPeak'!$A$3:R$99,13,FALSE)-VLOOKUP($A66,'Import OffPeak change'!$A$106:R$202,13,FALSE)),0,(VLOOKUP($A66,'Import OffPeak'!$A$3:R$99,13,FALSE)-VLOOKUP($A66,'Import OffPeak change'!$A$106:R$202,13,FALSE)))</f>
        <v>0</v>
      </c>
      <c r="N66" s="6">
        <f>IF(ISERROR(VLOOKUP($A66,'Import OffPeak'!$A$3:S$99,14,FALSE)-VLOOKUP($A66,'Import OffPeak change'!$A$106:S$202,14,FALSE)),0,(VLOOKUP($A66,'Import OffPeak'!$A$3:S$99,14,FALSE)-VLOOKUP($A66,'Import OffPeak change'!$A$106:S$202,14,FALSE)))</f>
        <v>0</v>
      </c>
      <c r="O66" s="6">
        <f>IF(ISERROR(VLOOKUP($A66,'Import OffPeak'!$A$3:T$99,15,FALSE)-VLOOKUP($A66,'Import OffPeak change'!$A$106:T$202,15,FALSE)),0,(VLOOKUP($A66,'Import OffPeak'!$A$3:T$99,15,FALSE)-VLOOKUP($A66,'Import OffPeak change'!$A$106:T$202,15,FALSE)))</f>
        <v>0</v>
      </c>
      <c r="P66" s="6">
        <f>IF(ISERROR(VLOOKUP($A66,'Import OffPeak'!$A$3:U$99,16,FALSE)-VLOOKUP($A66,'Import OffPeak change'!$A$106:U$202,16,FALSE)),0,(VLOOKUP($A66,'Import OffPeak'!$A$3:U$99,16,FALSE)-VLOOKUP($A66,'Import OffPeak change'!$A$106:U$202,16,FALSE)))</f>
        <v>0</v>
      </c>
      <c r="Q66" s="6">
        <f>IF(ISERROR(VLOOKUP($A66,'Import OffPeak'!$A$3:V$99,17,FALSE)-VLOOKUP($A66,'Import OffPeak change'!$A$106:V$202,17,FALSE)),0,(VLOOKUP($A66,'Import OffPeak'!$A$3:V$99,17,FALSE)-VLOOKUP($A66,'Import OffPeak change'!$A$106:V$202,17,FALSE)))</f>
        <v>0</v>
      </c>
      <c r="R66" s="6">
        <f>IF(ISERROR(VLOOKUP($A66,'Import OffPeak'!$A$3:W$99,18,FALSE)-VLOOKUP($A66,'Import OffPeak change'!$A$106:W$202,18,FALSE)),0,(VLOOKUP($A66,'Import OffPeak'!$A$3:W$99,18,FALSE)-VLOOKUP($A66,'Import OffPeak change'!$A$106:W$202,18,FALSE)))</f>
        <v>0</v>
      </c>
      <c r="S66" s="6">
        <f>IF(ISERROR(VLOOKUP($A66,'Import OffPeak'!$A$3:X$99,19,FALSE)-VLOOKUP($A66,'Import OffPeak change'!$A$106:X$202,19,FALSE)),0,(VLOOKUP($A66,'Import OffPeak'!$A$3:X$99,19,FALSE)-VLOOKUP($A66,'Import OffPeak change'!$A$106:X$202,19,FALSE)))</f>
        <v>0</v>
      </c>
      <c r="T66" s="6">
        <f>IF(ISERROR(VLOOKUP($A66,'Import OffPeak'!$A$3:Y$99,20,FALSE)-VLOOKUP($A66,'Import OffPeak change'!$A$106:Y$202,20,FALSE)),0,(VLOOKUP($A66,'Import OffPeak'!$A$3:Y$99,20,FALSE)-VLOOKUP($A66,'Import OffPeak change'!$A$106:Y$202,20,FALSE)))</f>
        <v>0</v>
      </c>
      <c r="U66" s="6">
        <f>IF(ISERROR(VLOOKUP($A66,'Import OffPeak'!$A$3:Z$99,21,FALSE)-VLOOKUP($A66,'Import OffPeak change'!$A$106:Z$202,21,FALSE)),0,(VLOOKUP($A66,'Import OffPeak'!$A$3:Z$99,21,FALSE)-VLOOKUP($A66,'Import OffPeak change'!$A$106:Z$202,21,FALSE)))</f>
        <v>0</v>
      </c>
      <c r="V66" s="6">
        <f>IF(ISERROR(VLOOKUP($A66,'Import OffPeak'!$A$3:AA$99,22,FALSE)-VLOOKUP($A66,'Import OffPeak change'!$A$106:AA$202,22,FALSE)),0,(VLOOKUP($A66,'Import OffPeak'!$A$3:AA$99,22,FALSE)-VLOOKUP($A66,'Import OffPeak change'!$A$106:AA$202,22,FALSE)))</f>
        <v>0</v>
      </c>
      <c r="W66" s="6">
        <f>IF(ISERROR(VLOOKUP($A66,'Import OffPeak'!$A$3:AB$99,23,FALSE)-VLOOKUP($A66,'Import OffPeak change'!$A$106:AB$202,23,FALSE)),0,(VLOOKUP($A66,'Import OffPeak'!$A$3:AB$99,23,FALSE)-VLOOKUP($A66,'Import OffPeak change'!$A$106:AB$202,23,FALSE)))</f>
        <v>0</v>
      </c>
      <c r="X66" s="6">
        <f>IF(ISERROR(VLOOKUP($A66,'Import OffPeak'!$A$3:AC$99,24,FALSE)-VLOOKUP($A66,'Import OffPeak change'!$A$106:AC$202,24,FALSE)),0,(VLOOKUP($A66,'Import OffPeak'!$A$3:AC$99,24,FALSE)-VLOOKUP($A66,'Import OffPeak change'!$A$106:AC$202,24,FALSE)))</f>
        <v>0</v>
      </c>
      <c r="Y66" s="6">
        <f>IF(ISERROR(VLOOKUP($A66,'Import OffPeak'!$A$3:AD$99,25,FALSE)-VLOOKUP($A66,'Import OffPeak change'!$A$106:AD$202,25,FALSE)),0,(VLOOKUP($A66,'Import OffPeak'!$A$3:AD$99,25,FALSE)-VLOOKUP($A66,'Import OffPeak change'!$A$106:AD$202,25,FALSE)))</f>
        <v>0</v>
      </c>
      <c r="Z66" s="6">
        <f>IF(ISERROR(VLOOKUP($A66,'Import OffPeak'!$A$3:AE$99,26,FALSE)-VLOOKUP($A66,'Import OffPeak change'!$A$106:AE$202,26,FALSE)),0,(VLOOKUP($A66,'Import OffPeak'!$A$3:AE$99,26,FALSE)-VLOOKUP($A66,'Import OffPeak change'!$A$106:AE$202,26,FALSE)))</f>
        <v>0</v>
      </c>
      <c r="AA66" s="6">
        <f>IF(ISERROR(VLOOKUP($A66,'Import OffPeak'!$A$3:AF$99,27,FALSE)-VLOOKUP($A66,'Import OffPeak change'!$A$106:AF$202,27,FALSE)),0,(VLOOKUP($A66,'Import OffPeak'!$A$3:AF$99,27,FALSE)-VLOOKUP($A66,'Import OffPeak change'!$A$106:AF$202,27,FALSE)))</f>
        <v>0</v>
      </c>
      <c r="AB66" s="6">
        <f>IF(ISERROR(VLOOKUP($A66,'Import OffPeak'!$A$3:AG$99,28,FALSE)-VLOOKUP($A66,'Import OffPeak change'!$A$106:AG$202,28,FALSE)),0,(VLOOKUP($A66,'Import OffPeak'!$A$3:AG$99,28,FALSE)-VLOOKUP($A66,'Import OffPeak change'!$A$106:AG$202,28,FALSE)))</f>
        <v>0</v>
      </c>
      <c r="AC66" s="6">
        <f>IF(ISERROR(VLOOKUP($A66,'Import OffPeak'!$A$3:AH$99,29,FALSE)-VLOOKUP($A66,'Import OffPeak change'!$A$106:AH$202,29,FALSE)),0,(VLOOKUP($A66,'Import OffPeak'!$A$3:AH$99,29,FALSE)-VLOOKUP($A66,'Import OffPeak change'!$A$106:AH$202,29,FALSE)))</f>
        <v>0</v>
      </c>
      <c r="AD66" s="6">
        <f>IF(ISERROR(VLOOKUP($A66,'Import OffPeak'!$A$3:AI$99,30,FALSE)-VLOOKUP($A66,'Import OffPeak change'!$A$106:AI$202,30,FALSE)),0,(VLOOKUP($A66,'Import OffPeak'!$A$3:AI$99,30,FALSE)-VLOOKUP($A66,'Import OffPeak change'!$A$106:AI$202,30,FALSE)))</f>
        <v>0</v>
      </c>
      <c r="AE66" s="6">
        <f>IF(ISERROR(VLOOKUP($A66,'Import OffPeak'!$A$3:AJ$99,31,FALSE)-VLOOKUP($A66,'Import OffPeak change'!$A$106:AJ$202,31,FALSE)),0,(VLOOKUP($A66,'Import OffPeak'!$A$3:AJ$99,31,FALSE)-VLOOKUP($A66,'Import OffPeak change'!$A$106:AJ$202,31,FALSE)))</f>
        <v>0</v>
      </c>
      <c r="AF66" s="6">
        <f>IF(ISERROR(VLOOKUP($A66,'Import OffPeak'!$A$3:AK$99,32,FALSE)-VLOOKUP($A66,'Import OffPeak change'!$A$106:AK$202,32,FALSE)),0,(VLOOKUP($A66,'Import OffPeak'!$A$3:AK$99,32,FALSE)-VLOOKUP($A66,'Import OffPeak change'!$A$106:AK$202,32,FALSE)))</f>
        <v>0</v>
      </c>
      <c r="AG66" s="6">
        <f>IF(ISERROR(VLOOKUP($A66,'Import OffPeak'!$A$3:AL$99,33,FALSE)-VLOOKUP($A66,'Import OffPeak change'!$A$106:AL$202,33,FALSE)),0,(VLOOKUP($A66,'Import OffPeak'!$A$3:AL$99,33,FALSE)-VLOOKUP($A66,'Import OffPeak change'!$A$106:AL$202,33,FALSE)))</f>
        <v>0</v>
      </c>
      <c r="AH66" s="6">
        <f>IF(ISERROR(VLOOKUP($A66,'Import OffPeak'!$A$3:AM$99,34,FALSE)-VLOOKUP($A66,'Import OffPeak change'!$A$106:AM$202,34,FALSE)),0,(VLOOKUP($A66,'Import OffPeak'!$A$3:AM$99,34,FALSE)-VLOOKUP($A66,'Import OffPeak change'!$A$106:AM$202,34,FALSE)))</f>
        <v>0</v>
      </c>
      <c r="AI66" s="6">
        <f>IF(ISERROR(VLOOKUP($A66,'Import OffPeak'!$A$3:AN$99,35,FALSE)-VLOOKUP($A66,'Import OffPeak change'!$A$106:AN$202,35,FALSE)),0,(VLOOKUP($A66,'Import OffPeak'!$A$3:AN$99,35,FALSE)-VLOOKUP($A66,'Import OffPeak change'!$A$106:AN$202,35,FALSE)))</f>
        <v>0</v>
      </c>
      <c r="AJ66" s="6">
        <f>IF(ISERROR(VLOOKUP($A66,'Import OffPeak'!$A$3:AO$99,36,FALSE)-VLOOKUP($A66,'Import OffPeak change'!$A$106:AO$202,36,FALSE)),0,(VLOOKUP($A66,'Import OffPeak'!$A$3:AO$99,36,FALSE)-VLOOKUP($A66,'Import OffPeak change'!$A$106:AO$202,36,FALSE)))</f>
        <v>0</v>
      </c>
      <c r="AK66" s="6">
        <f>IF(ISERROR(VLOOKUP($A66,'Import OffPeak'!$A$3:AP$99,37,FALSE)-VLOOKUP($A66,'Import OffPeak change'!$A$106:AP$202,37,FALSE)),0,(VLOOKUP($A66,'Import OffPeak'!$A$3:AP$99,37,FALSE)-VLOOKUP($A66,'Import OffPeak change'!$A$106:AP$202,37,FALSE)))</f>
        <v>0</v>
      </c>
      <c r="AL66" s="6">
        <f>IF(ISERROR(VLOOKUP($A66,'Import OffPeak'!$A$3:AQ$99,38,FALSE)-VLOOKUP($A66,'Import OffPeak change'!$A$106:AQ$202,38,FALSE)),0,(VLOOKUP($A66,'Import OffPeak'!$A$3:AQ$99,38,FALSE)-VLOOKUP($A66,'Import OffPeak change'!$A$106:AQ$202,38,FALSE)))</f>
        <v>0</v>
      </c>
      <c r="AM66" s="6">
        <f>IF(ISERROR(VLOOKUP($A66,'Import OffPeak'!$A$3:AR$99,39,FALSE)-VLOOKUP($A66,'Import OffPeak change'!$A$106:AR$202,39,FALSE)),0,(VLOOKUP($A66,'Import OffPeak'!$A$3:AR$99,39,FALSE)-VLOOKUP($A66,'Import OffPeak change'!$A$106:AR$202,39,FALSE)))</f>
        <v>0</v>
      </c>
      <c r="AN66" s="6">
        <f>IF(ISERROR(VLOOKUP($A66,'Import OffPeak'!$A$3:AS$99,40,FALSE)-VLOOKUP($A66,'Import OffPeak change'!$A$106:AS$202,40,FALSE)),0,(VLOOKUP($A66,'Import OffPeak'!$A$3:AS$99,40,FALSE)-VLOOKUP($A66,'Import OffPeak change'!$A$106:AS$202,40,FALSE)))</f>
        <v>0</v>
      </c>
      <c r="AO66" s="6">
        <f>IF(ISERROR(VLOOKUP($A66,'Import OffPeak'!$A$3:AT$99,41,FALSE)-VLOOKUP($A66,'Import OffPeak change'!$A$106:AT$202,41,FALSE)),0,(VLOOKUP($A66,'Import OffPeak'!$A$3:AT$99,41,FALSE)-VLOOKUP($A66,'Import OffPeak change'!$A$106:AT$202,41,FALSE)))</f>
        <v>0</v>
      </c>
      <c r="AP66" s="6">
        <f>IF(ISERROR(VLOOKUP($A66,'Import OffPeak'!$A$3:AU$99,42,FALSE)-VLOOKUP($A66,'Import OffPeak change'!$A$106:AU$202,42,FALSE)),0,(VLOOKUP($A66,'Import OffPeak'!$A$3:AU$99,42,FALSE)-VLOOKUP($A66,'Import OffPeak change'!$A$106:AU$202,42,FALSE)))</f>
        <v>0</v>
      </c>
      <c r="AQ66" s="6">
        <f>IF(ISERROR(VLOOKUP($A66,'Import OffPeak'!$A$3:AV$99,43,FALSE)-VLOOKUP($A66,'Import OffPeak change'!$A$106:AV$202,43,FALSE)),0,(VLOOKUP($A66,'Import OffPeak'!$A$3:AV$99,43,FALSE)-VLOOKUP($A66,'Import OffPeak change'!$A$106:AV$202,43,FALSE)))</f>
        <v>0</v>
      </c>
      <c r="AR66" s="6">
        <f>IF(ISERROR(VLOOKUP($A66,'Import OffPeak'!$A$3:AW$99,44,FALSE)-VLOOKUP($A66,'Import OffPeak change'!$A$106:AW$202,44,FALSE)),0,(VLOOKUP($A66,'Import OffPeak'!$A$3:AW$99,44,FALSE)-VLOOKUP($A66,'Import OffPeak change'!$A$106:AW$202,44,FALSE)))</f>
        <v>0</v>
      </c>
      <c r="AS66" s="6">
        <f>IF(ISERROR(VLOOKUP($A66,'Import OffPeak'!$A$3:AX$99,45,FALSE)-VLOOKUP($A66,'Import OffPeak change'!$A$106:AX$202,45,FALSE)),0,(VLOOKUP($A66,'Import OffPeak'!$A$3:AX$99,45,FALSE)-VLOOKUP($A66,'Import OffPeak change'!$A$106:AX$202,45,FALSE)))</f>
        <v>0</v>
      </c>
      <c r="AT66" s="6">
        <f>IF(ISERROR(VLOOKUP($A66,'Import OffPeak'!$A$3:AY$99,46,FALSE)-VLOOKUP($A66,'Import OffPeak change'!$A$106:AY$202,46,FALSE)),0,(VLOOKUP($A66,'Import OffPeak'!$A$3:AY$99,46,FALSE)-VLOOKUP($A66,'Import OffPeak change'!$A$106:AY$202,46,FALSE)))</f>
        <v>0</v>
      </c>
      <c r="AU66" s="6">
        <f>IF(ISERROR(VLOOKUP($A66,'Import OffPeak'!$A$3:AZ$99,47,FALSE)-VLOOKUP($A66,'Import OffPeak change'!$A$106:AZ$202,47,FALSE)),0,(VLOOKUP($A66,'Import OffPeak'!$A$3:AZ$99,47,FALSE)-VLOOKUP($A66,'Import OffPeak change'!$A$106:AZ$202,47,FALSE)))</f>
        <v>0</v>
      </c>
      <c r="AV66" s="6">
        <f>IF(ISERROR(VLOOKUP($A66,'Import OffPeak'!$A$3:BA$99,48,FALSE)-VLOOKUP($A66,'Import OffPeak change'!$A$106:BA$202,48,FALSE)),0,(VLOOKUP($A66,'Import OffPeak'!$A$3:BA$99,48,FALSE)-VLOOKUP($A66,'Import OffPeak change'!$A$106:BA$202,48,FALSE)))</f>
        <v>0</v>
      </c>
      <c r="AW66" s="6">
        <f>IF(ISERROR(VLOOKUP($A66,'Import OffPeak'!$A$3:BB$99,49,FALSE)-VLOOKUP($A66,'Import OffPeak change'!$A$106:BB$202,49,FALSE)),0,(VLOOKUP($A66,'Import OffPeak'!$A$3:BB$99,49,FALSE)-VLOOKUP($A66,'Import OffPeak change'!$A$106:BB$202,49,FALSE)))</f>
        <v>0</v>
      </c>
      <c r="AX66" s="6">
        <f>IF(ISERROR(VLOOKUP($A66,'Import OffPeak'!$A$3:BC$99,50,FALSE)-VLOOKUP($A66,'Import OffPeak change'!$A$106:BC$202,50,FALSE)),0,(VLOOKUP($A66,'Import OffPeak'!$A$3:BC$99,50,FALSE)-VLOOKUP($A66,'Import OffPeak change'!$A$106:BC$202,50,FALSE)))</f>
        <v>0</v>
      </c>
      <c r="AY66" s="6">
        <f>IF(ISERROR(VLOOKUP($A66,'Import OffPeak'!$A$3:BD$99,51,FALSE)-VLOOKUP($A66,'Import OffPeak change'!$A$106:BD$202,51,FALSE)),0,(VLOOKUP($A66,'Import OffPeak'!$A$3:BD$99,51,FALSE)-VLOOKUP($A66,'Import OffPeak change'!$A$106:BD$202,51,FALSE)))</f>
        <v>0</v>
      </c>
      <c r="AZ66" s="6">
        <f>IF(ISERROR(VLOOKUP($A66,'Import OffPeak'!$A$3:BE$99,52,FALSE)-VLOOKUP($A66,'Import OffPeak change'!$A$106:BE$202,52,FALSE)),0,(VLOOKUP($A66,'Import OffPeak'!$A$3:BE$99,52,FALSE)-VLOOKUP($A66,'Import OffPeak change'!$A$106:BE$202,52,FALSE)))</f>
        <v>0</v>
      </c>
      <c r="BA66" s="6">
        <f>IF(ISERROR(VLOOKUP($A66,'Import OffPeak'!$A$3:BF$99,53,FALSE)-VLOOKUP($A66,'Import OffPeak change'!$A$106:BF$202,53,FALSE)),0,(VLOOKUP($A66,'Import OffPeak'!$A$3:BF$99,53,FALSE)-VLOOKUP($A66,'Import OffPeak change'!$A$106:BF$202,53,FALSE)))</f>
        <v>0</v>
      </c>
      <c r="BB66" s="6">
        <f>IF(ISERROR(VLOOKUP($A66,'Import OffPeak'!$A$3:BG$99,54,FALSE)-VLOOKUP($A66,'Import OffPeak change'!$A$106:BG$202,54,FALSE)),0,(VLOOKUP($A66,'Import OffPeak'!$A$3:BG$99,54,FALSE)-VLOOKUP($A66,'Import OffPeak change'!$A$106:BG$202,54,FALSE)))</f>
        <v>0</v>
      </c>
      <c r="BC66" s="6">
        <f>IF(ISERROR(VLOOKUP($A66,'Import OffPeak'!$A$3:BH$99,55,FALSE)-VLOOKUP($A66,'Import OffPeak change'!$A$106:BH$202,55,FALSE)),0,(VLOOKUP($A66,'Import OffPeak'!$A$3:BH$99,55,FALSE)-VLOOKUP($A66,'Import OffPeak change'!$A$106:BH$202,55,FALSE)))</f>
        <v>0</v>
      </c>
      <c r="BD66" s="6">
        <f>IF(ISERROR(VLOOKUP($A66,'Import OffPeak'!$A$3:BI$99,56,FALSE)-VLOOKUP($A66,'Import OffPeak change'!$A$106:BI$202,56,FALSE)),0,(VLOOKUP($A66,'Import OffPeak'!$A$3:BI$99,56,FALSE)-VLOOKUP($A66,'Import OffPeak change'!$A$106:BI$202,56,FALSE)))</f>
        <v>0</v>
      </c>
      <c r="BE66" s="6">
        <f>IF(ISERROR(VLOOKUP($A66,'Import OffPeak'!$A$3:BJ$99,57,FALSE)-VLOOKUP($A66,'Import OffPeak change'!$A$106:BJ$202,57,FALSE)),0,(VLOOKUP($A66,'Import OffPeak'!$A$3:BJ$99,57,FALSE)-VLOOKUP($A66,'Import OffPeak change'!$A$106:BJ$202,57,FALSE)))</f>
        <v>0</v>
      </c>
      <c r="BF66" s="6">
        <f>IF(ISERROR(VLOOKUP($A66,'Import OffPeak'!$A$3:BK$99,58,FALSE)-VLOOKUP($A66,'Import OffPeak change'!$A$106:BK$202,58,FALSE)),0,(VLOOKUP($A66,'Import OffPeak'!$A$3:BK$99,58,FALSE)-VLOOKUP($A66,'Import OffPeak change'!$A$106:BK$202,58,FALSE)))</f>
        <v>0</v>
      </c>
      <c r="BG66" s="6">
        <f>IF(ISERROR(VLOOKUP($A66,'Import OffPeak'!$A$3:BL$99,59,FALSE)-VLOOKUP($A66,'Import OffPeak change'!$A$106:BL$202,59,FALSE)),0,(VLOOKUP($A66,'Import OffPeak'!$A$3:BL$99,59,FALSE)-VLOOKUP($A66,'Import OffPeak change'!$A$106:BL$202,59,FALSE)))</f>
        <v>0</v>
      </c>
      <c r="BH66" s="6">
        <f>IF(ISERROR(VLOOKUP($A66,'Import OffPeak'!$A$3:BM$99,60,FALSE)-VLOOKUP($A66,'Import OffPeak change'!$A$106:BM$202,60,FALSE)),0,(VLOOKUP($A66,'Import OffPeak'!$A$3:BM$99,60,FALSE)-VLOOKUP($A66,'Import OffPeak change'!$A$106:BM$202,60,FALSE)))</f>
        <v>0</v>
      </c>
      <c r="BI66" s="6">
        <f>IF(ISERROR(VLOOKUP($A66,'Import OffPeak'!$A$3:BN$99,61,FALSE)-VLOOKUP($A66,'Import OffPeak change'!$A$106:BN$202,61,FALSE)),0,(VLOOKUP($A66,'Import OffPeak'!$A$3:BN$99,61,FALSE)-VLOOKUP($A66,'Import OffPeak change'!$A$106:BN$202,61,FALSE)))</f>
        <v>0</v>
      </c>
      <c r="BJ66" s="6">
        <f>IF(ISERROR(VLOOKUP($A66,'Import OffPeak'!$A$3:BO$99,62,FALSE)-VLOOKUP($A66,'Import OffPeak change'!$A$106:BO$202,62,FALSE)),0,(VLOOKUP($A66,'Import OffPeak'!$A$3:BO$99,62,FALSE)-VLOOKUP($A66,'Import OffPeak change'!$A$106:BO$202,62,FALSE)))</f>
        <v>0</v>
      </c>
      <c r="BK66" s="6">
        <f>IF(ISERROR(VLOOKUP($A66,'Import OffPeak'!$A$3:BP$99,63,FALSE)-VLOOKUP($A66,'Import OffPeak change'!$A$106:BP$202,63,FALSE)),0,(VLOOKUP($A66,'Import OffPeak'!$A$3:BP$99,63,FALSE)-VLOOKUP($A66,'Import OffPeak change'!$A$106:BP$202,63,FALSE)))</f>
        <v>0</v>
      </c>
      <c r="BL66" s="6">
        <f>IF(ISERROR(VLOOKUP($A66,'Import OffPeak'!$A$3:BQ$99,64,FALSE)-VLOOKUP($A66,'Import OffPeak change'!$A$106:BQ$202,64,FALSE)),0,(VLOOKUP($A66,'Import OffPeak'!$A$3:BQ$99,64,FALSE)-VLOOKUP($A66,'Import OffPeak change'!$A$106:BQ$202,64,FALSE)))</f>
        <v>0</v>
      </c>
      <c r="BM66" s="6">
        <f>IF(ISERROR(VLOOKUP($A66,'Import OffPeak'!$A$3:BR$99,65,FALSE)-VLOOKUP($A66,'Import OffPeak change'!$A$106:BR$202,65,FALSE)),0,(VLOOKUP($A66,'Import OffPeak'!$A$3:BR$99,65,FALSE)-VLOOKUP($A66,'Import OffPeak change'!$A$106:BR$202,65,FALSE)))</f>
        <v>0</v>
      </c>
      <c r="BN66" s="6">
        <f>IF(ISERROR(VLOOKUP($A66,'Import OffPeak'!$A$3:BS$99,66,FALSE)-VLOOKUP($A66,'Import OffPeak change'!$A$106:BS$202,66,FALSE)),0,(VLOOKUP($A66,'Import OffPeak'!$A$3:BS$99,66,FALSE)-VLOOKUP($A66,'Import OffPeak change'!$A$106:BS$202,66,FALSE)))</f>
        <v>0</v>
      </c>
      <c r="BO66" s="6">
        <f>IF(ISERROR(VLOOKUP($A66,'Import OffPeak'!$A$3:BT$99,67,FALSE)-VLOOKUP($A66,'Import OffPeak change'!$A$106:BT$202,67,FALSE)),0,(VLOOKUP($A66,'Import OffPeak'!$A$3:BT$99,67,FALSE)-VLOOKUP($A66,'Import OffPeak change'!$A$106:BT$202,67,FALSE)))</f>
        <v>0</v>
      </c>
      <c r="BP66" s="6">
        <f>IF(ISERROR(VLOOKUP($A66,'Import OffPeak'!$A$3:BU$99,68,FALSE)-VLOOKUP($A66,'Import OffPeak change'!$A$106:BU$202,68,FALSE)),0,(VLOOKUP($A66,'Import OffPeak'!$A$3:BU$99,68,FALSE)-VLOOKUP($A66,'Import OffPeak change'!$A$106:BU$202,68,FALSE)))</f>
        <v>0</v>
      </c>
      <c r="BQ66" s="6">
        <f>IF(ISERROR(VLOOKUP($A66,'Import OffPeak'!$A$3:BV$99,69,FALSE)-VLOOKUP($A66,'Import OffPeak change'!$A$106:BV$202,69,FALSE)),0,(VLOOKUP($A66,'Import OffPeak'!$A$3:BV$99,69,FALSE)-VLOOKUP($A66,'Import OffPeak change'!$A$106:BV$202,69,FALSE)))</f>
        <v>0</v>
      </c>
      <c r="BR66" s="6">
        <f>IF(ISERROR(VLOOKUP($A66,'Import OffPeak'!$A$3:BW$99,70,FALSE)-VLOOKUP($A66,'Import OffPeak change'!$A$106:BW$202,70,FALSE)),0,(VLOOKUP($A66,'Import OffPeak'!$A$3:BW$99,70,FALSE)-VLOOKUP($A66,'Import OffPeak change'!$A$106:BW$202,70,FALSE)))</f>
        <v>0</v>
      </c>
      <c r="BS66" s="6">
        <f>IF(ISERROR(VLOOKUP($A66,'Import OffPeak'!$A$3:BX$99,71,FALSE)-VLOOKUP($A66,'Import OffPeak change'!$A$106:BX$202,71,FALSE)),0,(VLOOKUP($A66,'Import OffPeak'!$A$3:BX$99,71,FALSE)-VLOOKUP($A66,'Import OffPeak change'!$A$106:BX$202,71,FALSE)))</f>
        <v>0</v>
      </c>
      <c r="BT66" s="6">
        <f>IF(ISERROR(VLOOKUP($A66,'Import OffPeak'!$A$3:BY$99,72,FALSE)-VLOOKUP($A66,'Import OffPeak change'!$A$106:BY$202,72,FALSE)),0,(VLOOKUP($A66,'Import OffPeak'!$A$3:BY$99,72,FALSE)-VLOOKUP($A66,'Import OffPeak change'!$A$106:BY$202,72,FALSE)))</f>
        <v>0</v>
      </c>
      <c r="BU66" s="6">
        <f>IF(ISERROR(VLOOKUP($A66,'Import OffPeak'!$A$3:BZ$99,73,FALSE)-VLOOKUP($A66,'Import OffPeak change'!$A$106:BZ$202,73,FALSE)),0,(VLOOKUP($A66,'Import OffPeak'!$A$3:BZ$99,73,FALSE)-VLOOKUP($A66,'Import OffPeak change'!$A$106:BZ$202,73,FALSE)))</f>
        <v>0</v>
      </c>
      <c r="BV66" s="6">
        <f>IF(ISERROR(VLOOKUP($A66,'Import OffPeak'!$A$3:CA$99,74,FALSE)-VLOOKUP($A66,'Import OffPeak change'!$A$106:CA$202,74,FALSE)),0,(VLOOKUP($A66,'Import OffPeak'!$A$3:CA$99,74,FALSE)-VLOOKUP($A66,'Import OffPeak change'!$A$106:CA$202,74,FALSE)))</f>
        <v>0</v>
      </c>
      <c r="BW66" s="6">
        <f>IF(ISERROR(VLOOKUP($A66,'Import OffPeak'!$A$3:CB$99,75,FALSE)-VLOOKUP($A66,'Import OffPeak change'!$A$106:CB$202,75,FALSE)),0,(VLOOKUP($A66,'Import OffPeak'!$A$3:CB$99,75,FALSE)-VLOOKUP($A66,'Import OffPeak change'!$A$106:CB$202,75,FALSE)))</f>
        <v>0</v>
      </c>
      <c r="BX66" s="6">
        <f>IF(ISERROR(VLOOKUP($A66,'Import OffPeak'!$A$3:CC$99,76,FALSE)-VLOOKUP($A66,'Import OffPeak change'!$A$106:CC$202,76,FALSE)),0,(VLOOKUP($A66,'Import OffPeak'!$A$3:CC$99,76,FALSE)-VLOOKUP($A66,'Import OffPeak change'!$A$106:CC$202,76,FALSE)))</f>
        <v>0</v>
      </c>
      <c r="BY66" s="6">
        <f>IF(ISERROR(VLOOKUP($A66,'Import OffPeak'!$A$3:CD$99,77,FALSE)-VLOOKUP($A66,'Import OffPeak change'!$A$106:CD$202,77,FALSE)),0,(VLOOKUP($A66,'Import OffPeak'!$A$3:CD$99,77,FALSE)-VLOOKUP($A66,'Import OffPeak change'!$A$106:CD$202,77,FALSE)))</f>
        <v>0</v>
      </c>
      <c r="BZ66" s="6">
        <f>IF(ISERROR(VLOOKUP($A66,'Import OffPeak'!$A$3:CE$99,78,FALSE)-VLOOKUP($A66,'Import OffPeak change'!$A$106:CE$202,78,FALSE)),0,(VLOOKUP($A66,'Import OffPeak'!$A$3:CE$99,78,FALSE)-VLOOKUP($A66,'Import OffPeak change'!$A$106:CE$202,78,FALSE)))</f>
        <v>0</v>
      </c>
      <c r="CA66" s="6">
        <f>IF(ISERROR(VLOOKUP($A66,'Import OffPeak'!$A$3:CF$99,79,FALSE)-VLOOKUP($A66,'Import OffPeak change'!$A$106:CF$202,79,FALSE)),0,(VLOOKUP($A66,'Import OffPeak'!$A$3:CF$99,79,FALSE)-VLOOKUP($A66,'Import OffPeak change'!$A$106:CF$202,79,FALSE)))</f>
        <v>0</v>
      </c>
      <c r="CB66" s="6">
        <f>IF(ISERROR(VLOOKUP($A66,'Import OffPeak'!$A$3:CG$99,80,FALSE)-VLOOKUP($A66,'Import OffPeak change'!$A$106:CG$202,80,FALSE)),0,(VLOOKUP($A66,'Import OffPeak'!$A$3:CG$99,80,FALSE)-VLOOKUP($A66,'Import OffPeak change'!$A$106:CG$202,80,FALSE)))</f>
        <v>0</v>
      </c>
      <c r="CC66" s="6">
        <f>IF(ISERROR(VLOOKUP($A66,'Import OffPeak'!$A$3:CH$99,81,FALSE)-VLOOKUP($A66,'Import OffPeak change'!$A$106:CH$202,81,FALSE)),0,(VLOOKUP($A66,'Import OffPeak'!$A$3:CH$99,81,FALSE)-VLOOKUP($A66,'Import OffPeak change'!$A$106:CH$202,81,FALSE)))</f>
        <v>0</v>
      </c>
      <c r="CD66" s="6">
        <f>IF(ISERROR(VLOOKUP($A66,'Import OffPeak'!$A$3:CI$99,82,FALSE)-VLOOKUP($A66,'Import OffPeak change'!$A$106:CI$202,82,FALSE)),0,(VLOOKUP($A66,'Import OffPeak'!$A$3:CI$99,82,FALSE)-VLOOKUP($A66,'Import OffPeak change'!$A$106:CI$202,82,FALSE)))</f>
        <v>0</v>
      </c>
      <c r="CE66" s="6">
        <f>IF(ISERROR(VLOOKUP($A66,'Import OffPeak'!$A$3:CJ$99,83,FALSE)-VLOOKUP($A66,'Import OffPeak change'!$A$106:CJ$202,83,FALSE)),0,(VLOOKUP($A66,'Import OffPeak'!$A$3:CJ$99,83,FALSE)-VLOOKUP($A66,'Import OffPeak change'!$A$106:CJ$202,83,FALSE)))</f>
        <v>0</v>
      </c>
      <c r="CF66" s="6">
        <f>IF(ISERROR(VLOOKUP($A66,'Import OffPeak'!$A$3:CK$99,84,FALSE)-VLOOKUP($A66,'Import OffPeak change'!$A$106:CK$202,84,FALSE)),0,(VLOOKUP($A66,'Import OffPeak'!$A$3:CK$99,84,FALSE)-VLOOKUP($A66,'Import OffPeak change'!$A$106:CK$202,84,FALSE)))</f>
        <v>0</v>
      </c>
      <c r="CG66" s="6">
        <f>IF(ISERROR(VLOOKUP($A66,'Import OffPeak'!$A$3:CL$99,85,FALSE)-VLOOKUP($A66,'Import OffPeak change'!$A$106:CL$202,85,FALSE)),0,(VLOOKUP($A66,'Import OffPeak'!$A$3:CL$99,85,FALSE)-VLOOKUP($A66,'Import OffPeak change'!$A$106:CL$202,85,FALSE)))</f>
        <v>0</v>
      </c>
      <c r="CH66" s="6">
        <f>IF(ISERROR(VLOOKUP($A66,'Import OffPeak'!$A$3:CM$99,86,FALSE)-VLOOKUP($A66,'Import OffPeak change'!$A$106:CM$202,86,FALSE)),0,(VLOOKUP($A66,'Import OffPeak'!$A$3:CM$99,86,FALSE)-VLOOKUP($A66,'Import OffPeak change'!$A$106:CM$202,86,FALSE)))</f>
        <v>0</v>
      </c>
      <c r="CI66" s="6">
        <f>IF(ISERROR(VLOOKUP($A66,'Import OffPeak'!$A$3:CN$99,87,FALSE)-VLOOKUP($A66,'Import OffPeak change'!$A$106:CN$202,87,FALSE)),0,(VLOOKUP($A66,'Import OffPeak'!$A$3:CN$99,87,FALSE)-VLOOKUP($A66,'Import OffPeak change'!$A$106:CN$202,87,FALSE)))</f>
        <v>0</v>
      </c>
      <c r="CJ66" s="6">
        <f>IF(ISERROR(VLOOKUP($A66,'Import OffPeak'!$A$3:CO$99,88,FALSE)-VLOOKUP($A66,'Import OffPeak change'!$A$106:CO$202,88,FALSE)),0,(VLOOKUP($A66,'Import OffPeak'!$A$3:CO$99,88,FALSE)-VLOOKUP($A66,'Import OffPeak change'!$A$106:CO$202,88,FALSE)))</f>
        <v>0</v>
      </c>
      <c r="CK66" s="6">
        <f>IF(ISERROR(VLOOKUP($A66,'Import OffPeak'!$A$3:CP$99,89,FALSE)-VLOOKUP($A66,'Import OffPeak change'!$A$106:CP$202,89,FALSE)),0,(VLOOKUP($A66,'Import OffPeak'!$A$3:CP$99,89,FALSE)-VLOOKUP($A66,'Import OffPeak change'!$A$106:CP$202,89,FALSE)))</f>
        <v>0</v>
      </c>
      <c r="CL66" s="6">
        <f>IF(ISERROR(VLOOKUP($A66,'Import OffPeak'!$A$3:CQ$99,90,FALSE)-VLOOKUP($A66,'Import OffPeak change'!$A$106:CQ$202,90,FALSE)),0,(VLOOKUP($A66,'Import OffPeak'!$A$3:CQ$99,90,FALSE)-VLOOKUP($A66,'Import OffPeak change'!$A$106:CQ$202,90,FALSE)))</f>
        <v>0</v>
      </c>
      <c r="CM66" s="6">
        <f>IF(ISERROR(VLOOKUP($A66,'Import OffPeak'!$A$3:CR$99,91,FALSE)-VLOOKUP($A66,'Import OffPeak change'!$A$106:CR$202,91,FALSE)),0,(VLOOKUP($A66,'Import OffPeak'!$A$3:CR$99,91,FALSE)-VLOOKUP($A66,'Import OffPeak change'!$A$106:CR$202,91,FALSE)))</f>
        <v>0</v>
      </c>
      <c r="CN66" s="6">
        <f>IF(ISERROR(VLOOKUP($A66,'Import OffPeak'!$A$3:CS$99,92,FALSE)-VLOOKUP($A66,'Import OffPeak change'!$A$106:CS$202,92,FALSE)),0,(VLOOKUP($A66,'Import OffPeak'!$A$3:CS$99,92,FALSE)-VLOOKUP($A66,'Import OffPeak change'!$A$106:CS$202,92,FALSE)))</f>
        <v>0</v>
      </c>
      <c r="CO66" s="6">
        <f>IF(ISERROR(VLOOKUP($A66,'Import OffPeak'!$A$3:CT$99,93,FALSE)-VLOOKUP($A66,'Import OffPeak change'!$A$106:CT$202,93,FALSE)),0,(VLOOKUP($A66,'Import OffPeak'!$A$3:CT$99,93,FALSE)-VLOOKUP($A66,'Import OffPeak change'!$A$106:CT$202,93,FALSE)))</f>
        <v>0</v>
      </c>
      <c r="CP66" s="6">
        <f>IF(ISERROR(VLOOKUP($A66,'Import OffPeak'!$A$3:CU$99,94,FALSE)-VLOOKUP($A66,'Import OffPeak change'!$A$106:CU$202,94,FALSE)),0,(VLOOKUP($A66,'Import OffPeak'!$A$3:CU$99,94,FALSE)-VLOOKUP($A66,'Import OffPeak change'!$A$106:CU$202,94,FALSE)))</f>
        <v>0</v>
      </c>
      <c r="CQ66" s="6">
        <f>IF(ISERROR(VLOOKUP($A66,'Import OffPeak'!$A$3:CV$99,95,FALSE)-VLOOKUP($A66,'Import OffPeak change'!$A$106:CV$202,95,FALSE)),0,(VLOOKUP($A66,'Import OffPeak'!$A$3:CV$99,95,FALSE)-VLOOKUP($A66,'Import OffPeak change'!$A$106:CV$202,95,FALSE)))</f>
        <v>0</v>
      </c>
      <c r="CR66" s="6">
        <f>IF(ISERROR(VLOOKUP($A66,'Import OffPeak'!$A$3:CW$99,96,FALSE)-VLOOKUP($A66,'Import OffPeak change'!$A$106:CW$202,96,FALSE)),0,(VLOOKUP($A66,'Import OffPeak'!$A$3:CW$99,96,FALSE)-VLOOKUP($A66,'Import OffPeak change'!$A$106:CW$202,96,FALSE)))</f>
        <v>0</v>
      </c>
      <c r="CS66" s="6">
        <f>IF(ISERROR(VLOOKUP($A66,'Import OffPeak'!$A$3:CX$99,97,FALSE)-VLOOKUP($A66,'Import OffPeak change'!$A$106:CX$202,97,FALSE)),0,(VLOOKUP($A66,'Import OffPeak'!$A$3:CX$99,97,FALSE)-VLOOKUP($A66,'Import OffPeak change'!$A$106:CX$202,97,FALSE)))</f>
        <v>0</v>
      </c>
      <c r="CT66" s="6">
        <f>IF(ISERROR(VLOOKUP($A66,'Import OffPeak'!$A$3:CY$99,98,FALSE)-VLOOKUP($A66,'Import OffPeak change'!$A$106:CY$202,98,FALSE)),0,(VLOOKUP($A66,'Import OffPeak'!$A$3:CY$99,98,FALSE)-VLOOKUP($A66,'Import OffPeak change'!$A$106:CY$202,98,FALSE)))</f>
        <v>0</v>
      </c>
      <c r="CU66" s="6">
        <f>IF(ISERROR(VLOOKUP($A66,'Import OffPeak'!$A$3:CZ$99,99,FALSE)-VLOOKUP($A66,'Import OffPeak change'!$A$106:CZ$202,99,FALSE)),0,(VLOOKUP($A66,'Import OffPeak'!$A$3:CZ$99,99,FALSE)-VLOOKUP($A66,'Import OffPeak change'!$A$106:CZ$202,99,FALSE)))</f>
        <v>0</v>
      </c>
      <c r="CV66" s="6">
        <f>IF(ISERROR(VLOOKUP($A66,'Import OffPeak'!$A$3:DA$99,100,FALSE)-VLOOKUP($A66,'Import OffPeak change'!$A$106:DA$202,100,FALSE)),0,(VLOOKUP($A66,'Import OffPeak'!$A$3:DA$99,100,FALSE)-VLOOKUP($A66,'Import OffPeak change'!$A$106:DA$202,100,FALSE)))</f>
        <v>0</v>
      </c>
      <c r="CW66" s="6">
        <f>IF(ISERROR(VLOOKUP($A66,'Import OffPeak'!$A$3:DB$99,101,FALSE)-VLOOKUP($A66,'Import OffPeak change'!$A$106:DB$202,101,FALSE)),0,(VLOOKUP($A66,'Import OffPeak'!$A$3:DB$99,101,FALSE)-VLOOKUP($A66,'Import OffPeak change'!$A$106:DB$202,101,FALSE)))</f>
        <v>0</v>
      </c>
      <c r="CX66" s="6">
        <f>IF(ISERROR(VLOOKUP($A66,'Import OffPeak'!$A$3:DC$99,102,FALSE)-VLOOKUP($A66,'Import OffPeak change'!$A$106:DC$202,102,FALSE)),0,(VLOOKUP($A66,'Import OffPeak'!$A$3:DC$99,102,FALSE)-VLOOKUP($A66,'Import OffPeak change'!$A$106:DC$202,102,FALSE)))</f>
        <v>0</v>
      </c>
      <c r="CY66" s="6">
        <f>IF(ISERROR(VLOOKUP($A66,'Import OffPeak'!$A$3:DD$99,103,FALSE)-VLOOKUP($A66,'Import OffPeak change'!$A$106:DD$202,103,FALSE)),0,(VLOOKUP($A66,'Import OffPeak'!$A$3:DD$99,103,FALSE)-VLOOKUP($A66,'Import OffPeak change'!$A$106:DD$202,103,FALSE)))</f>
        <v>0</v>
      </c>
      <c r="CZ66" s="6">
        <f>IF(ISERROR(VLOOKUP($A66,'Import OffPeak'!$A$3:DE$99,104,FALSE)-VLOOKUP($A66,'Import OffPeak change'!$A$106:DE$202,104,FALSE)),0,(VLOOKUP($A66,'Import OffPeak'!$A$3:DE$99,104,FALSE)-VLOOKUP($A66,'Import OffPeak change'!$A$106:DE$202,104,FALSE)))</f>
        <v>0</v>
      </c>
      <c r="DA66" s="6">
        <f>IF(ISERROR(VLOOKUP($A66,'Import OffPeak'!$A$3:DF$99,105,FALSE)-VLOOKUP($A66,'Import OffPeak change'!$A$106:DF$202,105,FALSE)),0,(VLOOKUP($A66,'Import OffPeak'!$A$3:DF$99,105,FALSE)-VLOOKUP($A66,'Import OffPeak change'!$A$106:DF$202,105,FALSE)))</f>
        <v>0</v>
      </c>
      <c r="DB66" s="6">
        <f>IF(ISERROR(VLOOKUP($A66,'Import OffPeak'!$A$3:DG$99,106,FALSE)-VLOOKUP($A66,'Import OffPeak change'!$A$106:DG$202,106,FALSE)),0,(VLOOKUP($A66,'Import OffPeak'!$A$3:DG$99,106,FALSE)-VLOOKUP($A66,'Import OffPeak change'!$A$106:DG$202,106,FALSE)))</f>
        <v>0</v>
      </c>
      <c r="DC66" s="6">
        <f>IF(ISERROR(VLOOKUP($A66,'Import OffPeak'!$A$3:DH$99,107,FALSE)-VLOOKUP($A66,'Import OffPeak change'!$A$106:DH$202,107,FALSE)),0,(VLOOKUP($A66,'Import OffPeak'!$A$3:DH$99,107,FALSE)-VLOOKUP($A66,'Import OffPeak change'!$A$106:DH$202,107,FALSE)))</f>
        <v>0</v>
      </c>
      <c r="DD66" s="6">
        <f>IF(ISERROR(VLOOKUP($A66,'Import OffPeak'!$A$3:DI$99,108,FALSE)-VLOOKUP($A66,'Import OffPeak change'!$A$106:DI$202,108,FALSE)),0,(VLOOKUP($A66,'Import OffPeak'!$A$3:DI$99,108,FALSE)-VLOOKUP($A66,'Import OffPeak change'!$A$106:DI$202,108,FALSE)))</f>
        <v>0</v>
      </c>
      <c r="DE66" s="6">
        <f>IF(ISERROR(VLOOKUP($A66,'Import OffPeak'!$A$3:DJ$99,109,FALSE)-VLOOKUP($A66,'Import OffPeak change'!$A$106:DJ$202,109,FALSE)),0,(VLOOKUP($A66,'Import OffPeak'!$A$3:DJ$99,109,FALSE)-VLOOKUP($A66,'Import OffPeak change'!$A$106:DJ$202,109,FALSE)))</f>
        <v>0</v>
      </c>
      <c r="DF66" s="6">
        <f>IF(ISERROR(VLOOKUP($A66,'Import OffPeak'!$A$3:DK$99,110,FALSE)-VLOOKUP($A66,'Import OffPeak change'!$A$106:DK$202,110,FALSE)),0,(VLOOKUP($A66,'Import OffPeak'!$A$3:DK$99,110,FALSE)-VLOOKUP($A66,'Import OffPeak change'!$A$106:DK$202,110,FALSE)))</f>
        <v>0</v>
      </c>
      <c r="DG66" s="6">
        <f>IF(ISERROR(VLOOKUP($A66,'Import OffPeak'!$A$3:DL$99,111,FALSE)-VLOOKUP($A66,'Import OffPeak change'!$A$106:DL$202,111,FALSE)),0,(VLOOKUP($A66,'Import OffPeak'!$A$3:DL$99,111,FALSE)-VLOOKUP($A66,'Import OffPeak change'!$A$106:DL$202,111,FALSE)))</f>
        <v>0</v>
      </c>
      <c r="DH66" s="6">
        <f>IF(ISERROR(VLOOKUP($A66,'Import OffPeak'!$A$3:DM$99,112,FALSE)-VLOOKUP($A66,'Import OffPeak change'!$A$106:DM$202,112,FALSE)),0,(VLOOKUP($A66,'Import OffPeak'!$A$3:DM$99,112,FALSE)-VLOOKUP($A66,'Import OffPeak change'!$A$106:DM$202,112,FALSE)))</f>
        <v>0</v>
      </c>
      <c r="DI66" s="6">
        <f>IF(ISERROR(VLOOKUP($A66,'Import OffPeak'!$A$3:DN$99,113,FALSE)-VLOOKUP($A66,'Import OffPeak change'!$A$106:DN$202,113,FALSE)),0,(VLOOKUP($A66,'Import OffPeak'!$A$3:DN$99,113,FALSE)-VLOOKUP($A66,'Import OffPeak change'!$A$106:DN$202,113,FALSE)))</f>
        <v>0</v>
      </c>
      <c r="DJ66" s="6">
        <f>IF(ISERROR(VLOOKUP($A66,'Import OffPeak'!$A$3:DO$99,114,FALSE)-VLOOKUP($A66,'Import OffPeak change'!$A$106:DO$202,114,FALSE)),0,(VLOOKUP($A66,'Import OffPeak'!$A$3:DO$99,114,FALSE)-VLOOKUP($A66,'Import OffPeak change'!$A$106:DO$202,114,FALSE)))</f>
        <v>0</v>
      </c>
      <c r="DK66" s="6">
        <f>IF(ISERROR(VLOOKUP($A66,'Import OffPeak'!$A$3:DP$99,115,FALSE)-VLOOKUP($A66,'Import OffPeak change'!$A$106:DP$202,115,FALSE)),0,(VLOOKUP($A66,'Import OffPeak'!$A$3:DP$99,115,FALSE)-VLOOKUP($A66,'Import OffPeak change'!$A$106:DP$202,115,FALSE)))</f>
        <v>0</v>
      </c>
      <c r="DL66" s="6">
        <f>IF(ISERROR(VLOOKUP($A66,'Import OffPeak'!$A$3:DQ$99,116,FALSE)-VLOOKUP($A66,'Import OffPeak change'!$A$106:DQ$202,116,FALSE)),0,(VLOOKUP($A66,'Import OffPeak'!$A$3:DQ$99,116,FALSE)-VLOOKUP($A66,'Import OffPeak change'!$A$106:DQ$202,116,FALSE)))</f>
        <v>0</v>
      </c>
      <c r="DM66" s="6">
        <f>IF(ISERROR(VLOOKUP($A66,'Import OffPeak'!$A$3:DR$99,117,FALSE)-VLOOKUP($A66,'Import OffPeak change'!$A$106:DR$202,117,FALSE)),0,(VLOOKUP($A66,'Import OffPeak'!$A$3:DR$99,117,FALSE)-VLOOKUP($A66,'Import OffPeak change'!$A$106:DR$202,117,FALSE)))</f>
        <v>0</v>
      </c>
      <c r="DN66" s="6">
        <f>IF(ISERROR(VLOOKUP($A66,'Import OffPeak'!$A$3:DS$99,118,FALSE)-VLOOKUP($A66,'Import OffPeak change'!$A$106:DS$202,118,FALSE)),0,(VLOOKUP($A66,'Import OffPeak'!$A$3:DS$99,118,FALSE)-VLOOKUP($A66,'Import OffPeak change'!$A$106:DS$202,118,FALSE)))</f>
        <v>0</v>
      </c>
      <c r="DO66" s="6">
        <f>IF(ISERROR(VLOOKUP($A66,'Import OffPeak'!$A$3:DT$99,119,FALSE)-VLOOKUP($A66,'Import OffPeak change'!$A$106:DT$202,119,FALSE)),0,(VLOOKUP($A66,'Import OffPeak'!$A$3:DT$99,119,FALSE)-VLOOKUP($A66,'Import OffPeak change'!$A$106:DT$202,119,FALSE)))</f>
        <v>0</v>
      </c>
      <c r="DP66" s="6">
        <f>IF(ISERROR(VLOOKUP($A66,'Import OffPeak'!$A$3:DU$99,120,FALSE)-VLOOKUP($A66,'Import OffPeak change'!$A$106:DU$202,120,FALSE)),0,(VLOOKUP($A66,'Import OffPeak'!$A$3:DU$99,120,FALSE)-VLOOKUP($A66,'Import OffPeak change'!$A$106:DU$202,120,FALSE)))</f>
        <v>0</v>
      </c>
      <c r="DQ66" s="6">
        <f>IF(ISERROR(VLOOKUP($A66,'Import OffPeak'!$A$3:DV$99,121,FALSE)-VLOOKUP($A66,'Import OffPeak change'!$A$106:DV$202,121,FALSE)),0,(VLOOKUP($A66,'Import OffPeak'!$A$3:DV$99,121,FALSE)-VLOOKUP($A66,'Import OffPeak change'!$A$106:DV$202,121,FALSE)))</f>
        <v>0</v>
      </c>
      <c r="DR66" s="6">
        <f>IF(ISERROR(VLOOKUP($A66,'Import OffPeak'!$A$3:DW$99,122,FALSE)-VLOOKUP($A66,'Import OffPeak change'!$A$106:DW$202,122,FALSE)),0,(VLOOKUP($A66,'Import OffPeak'!$A$3:DW$99,122,FALSE)-VLOOKUP($A66,'Import OffPeak change'!$A$106:DW$202,122,FALSE)))</f>
        <v>0</v>
      </c>
      <c r="DS66" s="6">
        <f>IF(ISERROR(VLOOKUP($A66,'Import OffPeak'!$A$3:DX$99,123,FALSE)-VLOOKUP($A66,'Import OffPeak change'!$A$106:DX$202,123,FALSE)),0,(VLOOKUP($A66,'Import OffPeak'!$A$3:DX$99,123,FALSE)-VLOOKUP($A66,'Import OffPeak change'!$A$106:DX$202,123,FALSE)))</f>
        <v>0</v>
      </c>
      <c r="DT66" s="6">
        <f>IF(ISERROR(VLOOKUP($A66,'Import OffPeak'!$A$3:DY$99,124,FALSE)-VLOOKUP($A66,'Import OffPeak change'!$A$106:DY$202,124,FALSE)),0,(VLOOKUP($A66,'Import OffPeak'!$A$3:DY$99,124,FALSE)-VLOOKUP($A66,'Import OffPeak change'!$A$106:DY$202,124,FALSE)))</f>
        <v>0</v>
      </c>
      <c r="DU66" s="6">
        <f>IF(ISERROR(VLOOKUP($A66,'Import OffPeak'!$A$3:DZ$99,125,FALSE)-VLOOKUP($A66,'Import OffPeak change'!$A$106:DZ$202,125,FALSE)),0,(VLOOKUP($A66,'Import OffPeak'!$A$3:DZ$99,125,FALSE)-VLOOKUP($A66,'Import OffPeak change'!$A$106:DZ$202,125,FALSE)))</f>
        <v>0</v>
      </c>
      <c r="DV66" s="6">
        <f>IF(ISERROR(VLOOKUP($A66,'Import OffPeak'!$A$3:EA$99,126,FALSE)-VLOOKUP($A66,'Import OffPeak change'!$A$106:EA$202,126,FALSE)),0,(VLOOKUP($A66,'Import OffPeak'!$A$3:EA$99,126,FALSE)-VLOOKUP($A66,'Import OffPeak change'!$A$106:EA$202,126,FALSE)))</f>
        <v>0</v>
      </c>
      <c r="DW66" s="6">
        <f>IF(ISERROR(VLOOKUP($A66,'Import OffPeak'!$A$3:EB$99,127,FALSE)-VLOOKUP($A66,'Import OffPeak change'!$A$106:EB$202,127,FALSE)),0,(VLOOKUP($A66,'Import OffPeak'!$A$3:EB$99,127,FALSE)-VLOOKUP($A66,'Import OffPeak change'!$A$106:EB$202,127,FALSE)))</f>
        <v>0</v>
      </c>
      <c r="DX66" s="6">
        <f>IF(ISERROR(VLOOKUP($A66,'Import OffPeak'!$A$3:EC$99,128,FALSE)-VLOOKUP($A66,'Import OffPeak change'!$A$106:EC$202,128,FALSE)),0,(VLOOKUP($A66,'Import OffPeak'!$A$3:EC$99,128,FALSE)-VLOOKUP($A66,'Import OffPeak change'!$A$106:EC$202,128,FALSE)))</f>
        <v>0</v>
      </c>
      <c r="DY66" s="6">
        <f>IF(ISERROR(VLOOKUP($A66,'Import OffPeak'!$A$3:ED$99,129,FALSE)-VLOOKUP($A66,'Import OffPeak change'!$A$106:ED$202,129,FALSE)),0,(VLOOKUP($A66,'Import OffPeak'!$A$3:ED$99,129,FALSE)-VLOOKUP($A66,'Import OffPeak change'!$A$106:ED$202,129,FALSE)))</f>
        <v>0</v>
      </c>
      <c r="DZ66" s="6">
        <f>IF(ISERROR(VLOOKUP($A66,'Import OffPeak'!$A$3:EE$99,130,FALSE)-VLOOKUP($A66,'Import OffPeak change'!$A$106:EE$202,130,FALSE)),0,(VLOOKUP($A66,'Import OffPeak'!$A$3:EE$99,130,FALSE)-VLOOKUP($A66,'Import OffPeak change'!$A$106:EE$202,130,FALSE)))</f>
        <v>0</v>
      </c>
      <c r="EA66" s="6">
        <f>IF(ISERROR(VLOOKUP($A66,'Import OffPeak'!$A$3:EF$99,131,FALSE)-VLOOKUP($A66,'Import OffPeak change'!$A$106:EF$202,131,FALSE)),0,(VLOOKUP($A66,'Import OffPeak'!$A$3:EF$99,131,FALSE)-VLOOKUP($A66,'Import OffPeak change'!$A$106:EF$202,131,FALSE)))</f>
        <v>0</v>
      </c>
      <c r="EB66" s="6">
        <f>IF(ISERROR(VLOOKUP($A66,'Import OffPeak'!$A$3:EG$99,132,FALSE)-VLOOKUP($A66,'Import OffPeak change'!$A$106:EG$202,132,FALSE)),0,(VLOOKUP($A66,'Import OffPeak'!$A$3:EG$99,132,FALSE)-VLOOKUP($A66,'Import OffPeak change'!$A$106:EG$202,132,FALSE)))</f>
        <v>0</v>
      </c>
      <c r="EC66" s="6">
        <f>IF(ISERROR(VLOOKUP($A66,'Import OffPeak'!$A$3:EH$99,133,FALSE)-VLOOKUP($A66,'Import OffPeak change'!$A$106:EH$202,133,FALSE)),0,(VLOOKUP($A66,'Import OffPeak'!$A$3:EH$99,133,FALSE)-VLOOKUP($A66,'Import OffPeak change'!$A$106:EH$202,133,FALSE)))</f>
        <v>0</v>
      </c>
      <c r="ED66" s="6">
        <f>IF(ISERROR(VLOOKUP($A66,'Import OffPeak'!$A$3:EI$99,134,FALSE)-VLOOKUP($A66,'Import OffPeak change'!$A$106:EI$202,134,FALSE)),0,(VLOOKUP($A66,'Import OffPeak'!$A$3:EI$99,134,FALSE)-VLOOKUP($A66,'Import OffPeak change'!$A$106:EI$202,134,FALSE)))</f>
        <v>0</v>
      </c>
      <c r="EE66" s="6">
        <f>IF(ISERROR(VLOOKUP($A66,'Import OffPeak'!$A$3:EJ$99,135,FALSE)-VLOOKUP($A66,'Import OffPeak change'!$A$106:EJ$202,135,FALSE)),0,(VLOOKUP($A66,'Import OffPeak'!$A$3:EJ$99,135,FALSE)-VLOOKUP($A66,'Import OffPeak change'!$A$106:EJ$202,135,FALSE)))</f>
        <v>0</v>
      </c>
      <c r="EF66" s="6">
        <f>IF(ISERROR(VLOOKUP($A66,'Import OffPeak'!$A$3:EK$99,136,FALSE)-VLOOKUP($A66,'Import OffPeak change'!$A$106:EK$202,136,FALSE)),0,(VLOOKUP($A66,'Import OffPeak'!$A$3:EK$99,136,FALSE)-VLOOKUP($A66,'Import OffPeak change'!$A$106:EK$202,136,FALSE)))</f>
        <v>0</v>
      </c>
      <c r="EG66" s="6">
        <f>IF(ISERROR(VLOOKUP($A66,'Import OffPeak'!$A$3:EL$99,137,FALSE)-VLOOKUP($A66,'Import OffPeak change'!$A$106:EL$202,137,FALSE)),0,(VLOOKUP($A66,'Import OffPeak'!$A$3:EL$99,137,FALSE)-VLOOKUP($A66,'Import OffPeak change'!$A$106:EL$202,137,FALSE)))</f>
        <v>0</v>
      </c>
      <c r="EH66" s="6">
        <f>IF(ISERROR(VLOOKUP($A66,'Import OffPeak'!$A$3:EM$99,138,FALSE)-VLOOKUP($A66,'Import OffPeak change'!$A$106:EM$202,138,FALSE)),0,(VLOOKUP($A66,'Import OffPeak'!$A$3:EM$99,138,FALSE)-VLOOKUP($A66,'Import OffPeak change'!$A$106:EM$202,138,FALSE)))</f>
        <v>0</v>
      </c>
      <c r="EI66" s="6">
        <f>IF(ISERROR(VLOOKUP($A66,'Import OffPeak'!$A$3:EN$99,139,FALSE)-VLOOKUP($A66,'Import OffPeak change'!$A$106:EN$202,139,FALSE)),0,(VLOOKUP($A66,'Import OffPeak'!$A$3:EN$99,139,FALSE)-VLOOKUP($A66,'Import OffPeak change'!$A$106:EN$202,139,FALSE)))</f>
        <v>0</v>
      </c>
      <c r="EJ66" s="6">
        <f>IF(ISERROR(VLOOKUP($A66,'Import OffPeak'!$A$3:EO$99,140,FALSE)-VLOOKUP($A66,'Import OffPeak change'!$A$106:EO$202,140,FALSE)),0,(VLOOKUP($A66,'Import OffPeak'!$A$3:EO$99,140,FALSE)-VLOOKUP($A66,'Import OffPeak change'!$A$106:EO$202,140,FALSE)))</f>
        <v>0</v>
      </c>
      <c r="EK66" s="6">
        <f>IF(ISERROR(VLOOKUP($A66,'Import OffPeak'!$A$3:EP$99,141,FALSE)-VLOOKUP($A66,'Import OffPeak change'!$A$106:EP$202,141,FALSE)),0,(VLOOKUP($A66,'Import OffPeak'!$A$3:EP$99,141,FALSE)-VLOOKUP($A66,'Import OffPeak change'!$A$106:EP$202,141,FALSE)))</f>
        <v>0</v>
      </c>
      <c r="EL66" s="6">
        <f>IF(ISERROR(VLOOKUP($A66,'Import OffPeak'!$A$3:EQ$99,142,FALSE)-VLOOKUP($A66,'Import OffPeak change'!$A$106:EQ$202,142,FALSE)),0,(VLOOKUP($A66,'Import OffPeak'!$A$3:EQ$99,142,FALSE)-VLOOKUP($A66,'Import OffPeak change'!$A$106:EQ$202,142,FALSE)))</f>
        <v>0</v>
      </c>
      <c r="EM66" s="6">
        <f>IF(ISERROR(VLOOKUP($A66,'Import OffPeak'!$A$3:ER$99,143,FALSE)-VLOOKUP($A66,'Import OffPeak change'!$A$106:ER$202,143,FALSE)),0,(VLOOKUP($A66,'Import OffPeak'!$A$3:ER$99,143,FALSE)-VLOOKUP($A66,'Import OffPeak change'!$A$106:ER$202,143,FALSE)))</f>
        <v>0</v>
      </c>
      <c r="EN66" s="6">
        <f>IF(ISERROR(VLOOKUP($A66,'Import OffPeak'!$A$3:ES$99,144,FALSE)-VLOOKUP($A66,'Import OffPeak change'!$A$106:ES$202,144,FALSE)),0,(VLOOKUP($A66,'Import OffPeak'!$A$3:ES$99,144,FALSE)-VLOOKUP($A66,'Import OffPeak change'!$A$106:ES$202,144,FALSE)))</f>
        <v>0</v>
      </c>
      <c r="EO66" s="6">
        <f>IF(ISERROR(VLOOKUP($A66,'Import OffPeak'!$A$3:ET$99,145,FALSE)-VLOOKUP($A66,'Import OffPeak change'!$A$106:ET$202,145,FALSE)),0,(VLOOKUP($A66,'Import OffPeak'!$A$3:ET$99,145,FALSE)-VLOOKUP($A66,'Import OffPeak change'!$A$106:ET$202,145,FALSE)))</f>
        <v>0</v>
      </c>
      <c r="EP66" s="6">
        <f>IF(ISERROR(VLOOKUP($A66,'Import OffPeak'!$A$3:EU$99,146,FALSE)-VLOOKUP($A66,'Import OffPeak change'!$A$106:EU$202,146,FALSE)),0,(VLOOKUP($A66,'Import OffPeak'!$A$3:EU$99,146,FALSE)-VLOOKUP($A66,'Import OffPeak change'!$A$106:EU$202,146,FALSE)))</f>
        <v>0</v>
      </c>
      <c r="EQ66" s="6">
        <f>IF(ISERROR(VLOOKUP($A66,'Import OffPeak'!$A$3:EV$99,147,FALSE)-VLOOKUP($A66,'Import OffPeak change'!$A$106:EV$202,147,FALSE)),0,(VLOOKUP($A66,'Import OffPeak'!$A$3:EV$99,147,FALSE)-VLOOKUP($A66,'Import OffPeak change'!$A$106:EV$202,147,FALSE)))</f>
        <v>0</v>
      </c>
      <c r="ER66" s="6">
        <f>IF(ISERROR(VLOOKUP($A66,'Import OffPeak'!$A$3:EW$99,148,FALSE)-VLOOKUP($A66,'Import OffPeak change'!$A$106:EW$202,148,FALSE)),0,(VLOOKUP($A66,'Import OffPeak'!$A$3:EW$99,148,FALSE)-VLOOKUP($A66,'Import OffPeak change'!$A$106:EW$202,148,FALSE)))</f>
        <v>0</v>
      </c>
      <c r="ES66" s="6">
        <f>IF(ISERROR(VLOOKUP($A66,'Import OffPeak'!$A$3:EX$99,149,FALSE)-VLOOKUP($A66,'Import OffPeak change'!$A$106:EX$202,149,FALSE)),0,(VLOOKUP($A66,'Import OffPeak'!$A$3:EX$99,149,FALSE)-VLOOKUP($A66,'Import OffPeak change'!$A$106:EX$202,149,FALSE)))</f>
        <v>0</v>
      </c>
      <c r="ET66" s="6">
        <f>IF(ISERROR(VLOOKUP($A66,'Import OffPeak'!$A$3:EY$99,150,FALSE)-VLOOKUP($A66,'Import OffPeak change'!$A$106:EY$202,150,FALSE)),0,(VLOOKUP($A66,'Import OffPeak'!$A$3:EY$99,150,FALSE)-VLOOKUP($A66,'Import OffPeak change'!$A$106:EY$202,150,FALSE)))</f>
        <v>0</v>
      </c>
      <c r="EU66" s="6">
        <f>IF(ISERROR(VLOOKUP($A66,'Import OffPeak'!$A$3:EZ$99,151,FALSE)-VLOOKUP($A66,'Import OffPeak change'!$A$106:EZ$202,151,FALSE)),0,(VLOOKUP($A66,'Import OffPeak'!$A$3:EZ$99,151,FALSE)-VLOOKUP($A66,'Import OffPeak change'!$A$106:EZ$202,151,FALSE)))</f>
        <v>0</v>
      </c>
      <c r="EV66" s="6">
        <f>IF(ISERROR(VLOOKUP($A66,'Import OffPeak'!$A$3:FA$99,152,FALSE)-VLOOKUP($A66,'Import OffPeak change'!$A$106:FA$202,152,FALSE)),0,(VLOOKUP($A66,'Import OffPeak'!$A$3:FA$99,152,FALSE)-VLOOKUP($A66,'Import OffPeak change'!$A$106:FA$202,152,FALSE)))</f>
        <v>0</v>
      </c>
      <c r="EW66" s="6">
        <f>IF(ISERROR(VLOOKUP($A66,'Import OffPeak'!$A$3:FB$99,153,FALSE)-VLOOKUP($A66,'Import OffPeak change'!$A$106:FB$202,153,FALSE)),0,(VLOOKUP($A66,'Import OffPeak'!$A$3:FB$99,153,FALSE)-VLOOKUP($A66,'Import OffPeak change'!$A$106:FB$202,153,FALSE)))</f>
        <v>0</v>
      </c>
      <c r="EX66" s="6">
        <f>IF(ISERROR(VLOOKUP($A66,'Import OffPeak'!$A$3:FC$99,154,FALSE)-VLOOKUP($A66,'Import OffPeak change'!$A$106:FC$202,154,FALSE)),0,(VLOOKUP($A66,'Import OffPeak'!$A$3:FC$99,154,FALSE)-VLOOKUP($A66,'Import OffPeak change'!$A$106:FC$202,154,FALSE)))</f>
        <v>0</v>
      </c>
      <c r="EY66" s="6">
        <f>IF(ISERROR(VLOOKUP($A66,'Import OffPeak'!$A$3:FD$99,155,FALSE)-VLOOKUP($A66,'Import OffPeak change'!$A$106:FD$202,155,FALSE)),0,(VLOOKUP($A66,'Import OffPeak'!$A$3:FD$99,155,FALSE)-VLOOKUP($A66,'Import OffPeak change'!$A$106:FD$202,155,FALSE)))</f>
        <v>0</v>
      </c>
      <c r="EZ66" s="6">
        <f>IF(ISERROR(VLOOKUP($A66,'Import OffPeak'!$A$3:FE$99,156,FALSE)-VLOOKUP($A66,'Import OffPeak change'!$A$106:FE$202,156,FALSE)),0,(VLOOKUP($A66,'Import OffPeak'!$A$3:FE$99,156,FALSE)-VLOOKUP($A66,'Import OffPeak change'!$A$106:FE$202,156,FALSE)))</f>
        <v>0</v>
      </c>
      <c r="FA66" s="6">
        <f>IF(ISERROR(VLOOKUP($A66,'Import OffPeak'!$A$3:FF$99,157,FALSE)-VLOOKUP($A66,'Import OffPeak change'!$A$106:FF$202,157,FALSE)),0,(VLOOKUP($A66,'Import OffPeak'!$A$3:FF$99,157,FALSE)-VLOOKUP($A66,'Import OffPeak change'!$A$106:FF$202,157,FALSE)))</f>
        <v>0</v>
      </c>
      <c r="FB66" s="6">
        <f>IF(ISERROR(VLOOKUP($A66,'Import OffPeak'!$A$3:FG$99,158,FALSE)-VLOOKUP($A66,'Import OffPeak change'!$A$106:FG$202,158,FALSE)),0,(VLOOKUP($A66,'Import OffPeak'!$A$3:FG$99,158,FALSE)-VLOOKUP($A66,'Import OffPeak change'!$A$106:FG$202,158,FALSE)))</f>
        <v>0</v>
      </c>
      <c r="FC66" s="6">
        <f>IF(ISERROR(VLOOKUP($A66,'Import OffPeak'!$A$3:FH$99,159,FALSE)-VLOOKUP($A66,'Import OffPeak change'!$A$106:FH$202,159,FALSE)),0,(VLOOKUP($A66,'Import OffPeak'!$A$3:FH$99,159,FALSE)-VLOOKUP($A66,'Import OffPeak change'!$A$106:FH$202,159,FALSE)))</f>
        <v>0</v>
      </c>
      <c r="FD66" s="6">
        <f>IF(ISERROR(VLOOKUP($A66,'Import OffPeak'!$A$3:FI$99,160,FALSE)-VLOOKUP($A66,'Import OffPeak change'!$A$106:FI$202,160,FALSE)),0,(VLOOKUP($A66,'Import OffPeak'!$A$3:FI$99,160,FALSE)-VLOOKUP($A66,'Import OffPeak change'!$A$106:FI$202,160,FALSE)))</f>
        <v>0</v>
      </c>
      <c r="FE66" s="6">
        <f>IF(ISERROR(VLOOKUP($A66,'Import OffPeak'!$A$3:FJ$99,161,FALSE)-VLOOKUP($A66,'Import OffPeak change'!$A$106:FJ$202,161,FALSE)),0,(VLOOKUP($A66,'Import OffPeak'!$A$3:FJ$99,161,FALSE)-VLOOKUP($A66,'Import OffPeak change'!$A$106:FJ$202,161,FALSE)))</f>
        <v>0</v>
      </c>
      <c r="FF66" s="6">
        <f>IF(ISERROR(VLOOKUP($A66,'Import OffPeak'!$A$3:FK$99,162,FALSE)-VLOOKUP($A66,'Import OffPeak change'!$A$106:FK$202,162,FALSE)),0,(VLOOKUP($A66,'Import OffPeak'!$A$3:FK$99,162,FALSE)-VLOOKUP($A66,'Import OffPeak change'!$A$106:FK$202,162,FALSE)))</f>
        <v>0</v>
      </c>
      <c r="FG66" s="6">
        <f>IF(ISERROR(VLOOKUP($A66,'Import OffPeak'!$A$3:FL$99,163,FALSE)-VLOOKUP($A66,'Import OffPeak change'!$A$106:FL$202,163,FALSE)),0,(VLOOKUP($A66,'Import OffPeak'!$A$3:FL$99,163,FALSE)-VLOOKUP($A66,'Import OffPeak change'!$A$106:FL$202,163,FALSE)))</f>
        <v>0</v>
      </c>
      <c r="FH66" s="6">
        <f>IF(ISERROR(VLOOKUP($A66,'Import OffPeak'!$A$3:FM$99,164,FALSE)-VLOOKUP($A66,'Import OffPeak change'!$A$106:FM$202,164,FALSE)),0,(VLOOKUP($A66,'Import OffPeak'!$A$3:FM$99,164,FALSE)-VLOOKUP($A66,'Import OffPeak change'!$A$106:FM$202,164,FALSE)))</f>
        <v>0</v>
      </c>
      <c r="FI66" s="6">
        <f>IF(ISERROR(VLOOKUP($A66,'Import OffPeak'!$A$3:FN$99,165,FALSE)-VLOOKUP($A66,'Import OffPeak change'!$A$106:FN$202,165,FALSE)),0,(VLOOKUP($A66,'Import OffPeak'!$A$3:FN$99,165,FALSE)-VLOOKUP($A66,'Import OffPeak change'!$A$106:FN$202,165,FALSE)))</f>
        <v>0</v>
      </c>
      <c r="FJ66" s="6">
        <f>IF(ISERROR(VLOOKUP($A66,'Import OffPeak'!$A$3:FO$99,166,FALSE)-VLOOKUP($A66,'Import OffPeak change'!$A$106:FO$202,166,FALSE)),0,(VLOOKUP($A66,'Import OffPeak'!$A$3:FO$99,166,FALSE)-VLOOKUP($A66,'Import OffPeak change'!$A$106:FO$202,166,FALSE)))</f>
        <v>0</v>
      </c>
      <c r="FK66" s="6">
        <f>IF(ISERROR(VLOOKUP($A66,'Import OffPeak'!$A$3:FP$99,167,FALSE)-VLOOKUP($A66,'Import OffPeak change'!$A$106:FP$202,167,FALSE)),0,(VLOOKUP($A66,'Import OffPeak'!$A$3:FP$99,167,FALSE)-VLOOKUP($A66,'Import OffPeak change'!$A$106:FP$202,167,FALSE)))</f>
        <v>0</v>
      </c>
      <c r="FL66" s="6">
        <f>IF(ISERROR(VLOOKUP($A66,'Import OffPeak'!$A$3:FQ$99,168,FALSE)-VLOOKUP($A66,'Import OffPeak change'!$A$106:FQ$202,168,FALSE)),0,(VLOOKUP($A66,'Import OffPeak'!$A$3:FQ$99,168,FALSE)-VLOOKUP($A66,'Import OffPeak change'!$A$106:FQ$202,168,FALSE)))</f>
        <v>0</v>
      </c>
      <c r="FM66" s="6">
        <f>IF(ISERROR(VLOOKUP($A66,'Import OffPeak'!$A$3:FR$99,169,FALSE)-VLOOKUP($A66,'Import OffPeak change'!$A$106:FR$202,169,FALSE)),0,(VLOOKUP($A66,'Import OffPeak'!$A$3:FR$99,169,FALSE)-VLOOKUP($A66,'Import OffPeak change'!$A$106:FR$202,169,FALSE)))</f>
        <v>0</v>
      </c>
      <c r="FN66" s="6">
        <f>IF(ISERROR(VLOOKUP($A66,'Import OffPeak'!$A$3:FS$99,170,FALSE)-VLOOKUP($A66,'Import OffPeak change'!$A$106:FS$202,170,FALSE)),0,(VLOOKUP($A66,'Import OffPeak'!$A$3:FS$99,170,FALSE)-VLOOKUP($A66,'Import OffPeak change'!$A$106:FS$202,170,FALSE)))</f>
        <v>0</v>
      </c>
      <c r="FO66" s="6">
        <f>IF(ISERROR(VLOOKUP($A66,'Import OffPeak'!$A$3:FT$99,171,FALSE)-VLOOKUP($A66,'Import OffPeak change'!$A$106:FT$202,171,FALSE)),0,(VLOOKUP($A66,'Import OffPeak'!$A$3:FT$99,171,FALSE)-VLOOKUP($A66,'Import OffPeak change'!$A$106:FT$202,171,FALSE)))</f>
        <v>0</v>
      </c>
      <c r="FP66" s="6">
        <f>IF(ISERROR(VLOOKUP($A66,'Import OffPeak'!$A$3:FU$99,172,FALSE)-VLOOKUP($A66,'Import OffPeak change'!$A$106:FU$202,172,FALSE)),0,(VLOOKUP($A66,'Import OffPeak'!$A$3:FU$99,172,FALSE)-VLOOKUP($A66,'Import OffPeak change'!$A$106:FU$202,172,FALSE)))</f>
        <v>0</v>
      </c>
      <c r="FQ66" s="6">
        <f>IF(ISERROR(VLOOKUP($A66,'Import OffPeak'!$A$3:FV$99,173,FALSE)-VLOOKUP($A66,'Import OffPeak change'!$A$106:FV$202,173,FALSE)),0,(VLOOKUP($A66,'Import OffPeak'!$A$3:FV$99,173,FALSE)-VLOOKUP($A66,'Import OffPeak change'!$A$106:FV$202,173,FALSE)))</f>
        <v>0</v>
      </c>
      <c r="FR66" s="6">
        <f>IF(ISERROR(VLOOKUP($A66,'Import OffPeak'!$A$3:FW$99,174,FALSE)-VLOOKUP($A66,'Import OffPeak change'!$A$106:FW$202,174,FALSE)),0,(VLOOKUP($A66,'Import OffPeak'!$A$3:FW$99,174,FALSE)-VLOOKUP($A66,'Import OffPeak change'!$A$106:FW$202,174,FALSE)))</f>
        <v>0</v>
      </c>
      <c r="FS66" s="6">
        <f>IF(ISERROR(VLOOKUP($A66,'Import OffPeak'!$A$3:FX$99,175,FALSE)-VLOOKUP($A66,'Import OffPeak change'!$A$106:FX$202,175,FALSE)),0,(VLOOKUP($A66,'Import OffPeak'!$A$3:FX$99,175,FALSE)-VLOOKUP($A66,'Import OffPeak change'!$A$106:FX$202,175,FALSE)))</f>
        <v>0</v>
      </c>
      <c r="FT66" s="6">
        <f>IF(ISERROR(VLOOKUP($A66,'Import OffPeak'!$A$3:FY$99,176,FALSE)-VLOOKUP($A66,'Import OffPeak change'!$A$106:FY$202,176,FALSE)),0,(VLOOKUP($A66,'Import OffPeak'!$A$3:FY$99,176,FALSE)-VLOOKUP($A66,'Import OffPeak change'!$A$106:FY$202,176,FALSE)))</f>
        <v>0</v>
      </c>
      <c r="FU66" s="6">
        <f>IF(ISERROR(VLOOKUP($A66,'Import OffPeak'!$A$3:FZ$99,177,FALSE)-VLOOKUP($A66,'Import OffPeak change'!$A$106:FZ$202,177,FALSE)),0,(VLOOKUP($A66,'Import OffPeak'!$A$3:FZ$99,177,FALSE)-VLOOKUP($A66,'Import OffPeak change'!$A$106:FZ$202,177,FALSE)))</f>
        <v>0</v>
      </c>
      <c r="FV66" s="6">
        <f>IF(ISERROR(VLOOKUP($A66,'Import OffPeak'!$A$3:GA$99,178,FALSE)-VLOOKUP($A66,'Import OffPeak change'!$A$106:GA$202,178,FALSE)),0,(VLOOKUP($A66,'Import OffPeak'!$A$3:GA$99,178,FALSE)-VLOOKUP($A66,'Import OffPeak change'!$A$106:GA$202,178,FALSE)))</f>
        <v>0</v>
      </c>
      <c r="FW66" s="6">
        <f>IF(ISERROR(VLOOKUP($A66,'Import OffPeak'!$A$3:GB$99,179,FALSE)-VLOOKUP($A66,'Import OffPeak change'!$A$106:GB$202,179,FALSE)),0,(VLOOKUP($A66,'Import OffPeak'!$A$3:GB$99,179,FALSE)-VLOOKUP($A66,'Import OffPeak change'!$A$106:GB$202,179,FALSE)))</f>
        <v>0</v>
      </c>
      <c r="FX66" s="6">
        <f>IF(ISERROR(VLOOKUP($A66,'Import OffPeak'!$A$3:GC$99,180,FALSE)-VLOOKUP($A66,'Import OffPeak change'!$A$106:GC$202,180,FALSE)),0,(VLOOKUP($A66,'Import OffPeak'!$A$3:GC$99,180,FALSE)-VLOOKUP($A66,'Import OffPeak change'!$A$106:GC$202,180,FALSE)))</f>
        <v>0</v>
      </c>
      <c r="FY66" s="6">
        <f>IF(ISERROR(VLOOKUP($A66,'Import OffPeak'!$A$3:GD$99,181,FALSE)-VLOOKUP($A66,'Import OffPeak change'!$A$106:GD$202,181,FALSE)),0,(VLOOKUP($A66,'Import OffPeak'!$A$3:GD$99,181,FALSE)-VLOOKUP($A66,'Import OffPeak change'!$A$106:GD$202,181,FALSE)))</f>
        <v>0</v>
      </c>
      <c r="FZ66" s="6">
        <f>IF(ISERROR(VLOOKUP($A66,'Import OffPeak'!$A$3:GE$99,182,FALSE)-VLOOKUP($A66,'Import OffPeak change'!$A$106:GE$202,182,FALSE)),0,(VLOOKUP($A66,'Import OffPeak'!$A$3:GE$99,182,FALSE)-VLOOKUP($A66,'Import OffPeak change'!$A$106:GE$202,182,FALSE)))</f>
        <v>0</v>
      </c>
      <c r="GA66" s="6">
        <f>IF(ISERROR(VLOOKUP($A66,'Import OffPeak'!$A$3:GF$99,183,FALSE)-VLOOKUP($A66,'Import OffPeak change'!$A$106:GF$202,183,FALSE)),0,(VLOOKUP($A66,'Import OffPeak'!$A$3:GF$99,183,FALSE)-VLOOKUP($A66,'Import OffPeak change'!$A$106:GF$202,183,FALSE)))</f>
        <v>0</v>
      </c>
      <c r="GB66" s="6">
        <f>IF(ISERROR(VLOOKUP($A66,'Import OffPeak'!$A$3:GG$99,184,FALSE)-VLOOKUP($A66,'Import OffPeak change'!$A$106:GG$202,184,FALSE)),0,(VLOOKUP($A66,'Import OffPeak'!$A$3:GG$99,184,FALSE)-VLOOKUP($A66,'Import OffPeak change'!$A$106:GG$202,184,FALSE)))</f>
        <v>0</v>
      </c>
      <c r="GC66" s="6">
        <f>IF(ISERROR(VLOOKUP($A66,'Import OffPeak'!$A$3:GH$99,185,FALSE)-VLOOKUP($A66,'Import OffPeak change'!$A$106:GH$202,185,FALSE)),0,(VLOOKUP($A66,'Import OffPeak'!$A$3:GH$99,185,FALSE)-VLOOKUP($A66,'Import OffPeak change'!$A$106:GH$202,185,FALSE)))</f>
        <v>0</v>
      </c>
      <c r="GD66" s="6">
        <f>IF(ISERROR(VLOOKUP($A66,'Import OffPeak'!$A$3:GI$99,186,FALSE)-VLOOKUP($A66,'Import OffPeak change'!$A$106:GI$202,186,FALSE)),0,(VLOOKUP($A66,'Import OffPeak'!$A$3:GI$99,186,FALSE)-VLOOKUP($A66,'Import OffPeak change'!$A$106:GI$202,186,FALSE)))</f>
        <v>0</v>
      </c>
      <c r="GE66" s="6">
        <f>IF(ISERROR(VLOOKUP($A66,'Import OffPeak'!$A$3:GJ$99,187,FALSE)-VLOOKUP($A66,'Import OffPeak change'!$A$106:GJ$202,187,FALSE)),0,(VLOOKUP($A66,'Import OffPeak'!$A$3:GJ$99,187,FALSE)-VLOOKUP($A66,'Import OffPeak change'!$A$106:GJ$202,187,FALSE)))</f>
        <v>0</v>
      </c>
      <c r="GF66" s="6">
        <f>IF(ISERROR(VLOOKUP($A66,'Import OffPeak'!$A$3:GK$99,188,FALSE)-VLOOKUP($A66,'Import OffPeak change'!$A$106:GK$202,188,FALSE)),0,(VLOOKUP($A66,'Import OffPeak'!$A$3:GK$99,188,FALSE)-VLOOKUP($A66,'Import OffPeak change'!$A$106:GK$202,188,FALSE)))</f>
        <v>0</v>
      </c>
      <c r="GG66" s="6">
        <f>IF(ISERROR(VLOOKUP($A66,'Import OffPeak'!$A$3:GL$99,189,FALSE)-VLOOKUP($A66,'Import OffPeak change'!$A$106:GL$202,189,FALSE)),0,(VLOOKUP($A66,'Import OffPeak'!$A$3:GL$99,189,FALSE)-VLOOKUP($A66,'Import OffPeak change'!$A$106:GL$202,189,FALSE)))</f>
        <v>0</v>
      </c>
      <c r="GH66" s="6">
        <f>IF(ISERROR(VLOOKUP($A66,'Import OffPeak'!$A$3:GM$99,190,FALSE)-VLOOKUP($A66,'Import OffPeak change'!$A$106:GM$202,190,FALSE)),0,(VLOOKUP($A66,'Import OffPeak'!$A$3:GM$99,190,FALSE)-VLOOKUP($A66,'Import OffPeak change'!$A$106:GM$202,190,FALSE)))</f>
        <v>0</v>
      </c>
      <c r="GI66" s="6">
        <f>IF(ISERROR(VLOOKUP($A66,'Import OffPeak'!$A$3:GN$99,191,FALSE)-VLOOKUP($A66,'Import OffPeak change'!$A$106:GN$202,191,FALSE)),0,(VLOOKUP($A66,'Import OffPeak'!$A$3:GN$99,191,FALSE)-VLOOKUP($A66,'Import OffPeak change'!$A$106:GN$202,191,FALSE)))</f>
        <v>0</v>
      </c>
      <c r="GJ66" s="6">
        <f>IF(ISERROR(VLOOKUP($A66,'Import OffPeak'!$A$3:GO$99,192,FALSE)-VLOOKUP($A66,'Import OffPeak change'!$A$106:GO$202,192,FALSE)),0,(VLOOKUP($A66,'Import OffPeak'!$A$3:GO$99,192,FALSE)-VLOOKUP($A66,'Import OffPeak change'!$A$106:GO$202,192,FALSE)))</f>
        <v>0</v>
      </c>
      <c r="GK66" s="6">
        <f>IF(ISERROR(VLOOKUP($A66,'Import OffPeak'!$A$3:GP$99,193,FALSE)-VLOOKUP($A66,'Import OffPeak change'!$A$106:GP$202,193,FALSE)),0,(VLOOKUP($A66,'Import OffPeak'!$A$3:GP$99,193,FALSE)-VLOOKUP($A66,'Import OffPeak change'!$A$106:GP$202,193,FALSE)))</f>
        <v>0</v>
      </c>
      <c r="GL66" s="6">
        <f>IF(ISERROR(VLOOKUP($A66,'Import OffPeak'!$A$3:GQ$99,194,FALSE)-VLOOKUP($A66,'Import OffPeak change'!$A$106:GQ$202,194,FALSE)),0,(VLOOKUP($A66,'Import OffPeak'!$A$3:GQ$99,194,FALSE)-VLOOKUP($A66,'Import OffPeak change'!$A$106:GQ$202,194,FALSE)))</f>
        <v>0</v>
      </c>
      <c r="GM66" s="6">
        <f>IF(ISERROR(VLOOKUP($A66,'Import OffPeak'!$A$3:GR$99,195,FALSE)-VLOOKUP($A66,'Import OffPeak change'!$A$106:GR$202,195,FALSE)),0,(VLOOKUP($A66,'Import OffPeak'!$A$3:GR$99,195,FALSE)-VLOOKUP($A66,'Import OffPeak change'!$A$106:GR$202,195,FALSE)))</f>
        <v>0</v>
      </c>
      <c r="GN66" s="6">
        <f>IF(ISERROR(VLOOKUP($A66,'Import OffPeak'!$A$3:GS$99,196,FALSE)-VLOOKUP($A66,'Import OffPeak change'!$A$106:GS$202,196,FALSE)),0,(VLOOKUP($A66,'Import OffPeak'!$A$3:GS$99,196,FALSE)-VLOOKUP($A66,'Import OffPeak change'!$A$106:GS$202,196,FALSE)))</f>
        <v>0</v>
      </c>
      <c r="GO66" s="6">
        <f>IF(ISERROR(VLOOKUP($A66,'Import OffPeak'!$A$3:GT$99,197,FALSE)-VLOOKUP($A66,'Import OffPeak change'!$A$106:GT$202,197,FALSE)),0,(VLOOKUP($A66,'Import OffPeak'!$A$3:GT$99,197,FALSE)-VLOOKUP($A66,'Import OffPeak change'!$A$106:GT$202,197,FALSE)))</f>
        <v>0</v>
      </c>
      <c r="GP66" s="6">
        <f>IF(ISERROR(VLOOKUP($A66,'Import OffPeak'!$A$3:GU$99,198,FALSE)-VLOOKUP($A66,'Import OffPeak change'!$A$106:GU$202,198,FALSE)),0,(VLOOKUP($A66,'Import OffPeak'!$A$3:GU$99,198,FALSE)-VLOOKUP($A66,'Import OffPeak change'!$A$106:GU$202,198,FALSE)))</f>
        <v>0</v>
      </c>
      <c r="GQ66" s="6">
        <f>IF(ISERROR(VLOOKUP($A66,'Import OffPeak'!$A$3:GV$99,199,FALSE)-VLOOKUP($A66,'Import OffPeak change'!$A$106:GV$202,199,FALSE)),0,(VLOOKUP($A66,'Import OffPeak'!$A$3:GV$99,199,FALSE)-VLOOKUP($A66,'Import OffPeak change'!$A$106:GV$202,199,FALSE)))</f>
        <v>0</v>
      </c>
      <c r="GR66" s="6">
        <f>IF(ISERROR(VLOOKUP($A66,'Import OffPeak'!$A$3:GW$99,200,FALSE)-VLOOKUP($A66,'Import OffPeak change'!$A$106:GW$202,200,FALSE)),0,(VLOOKUP($A66,'Import OffPeak'!$A$3:GW$99,200,FALSE)-VLOOKUP($A66,'Import OffPeak change'!$A$106:GW$202,200,FALSE)))</f>
        <v>0</v>
      </c>
      <c r="GS66" s="6">
        <f>IF(ISERROR(VLOOKUP($A66,'Import OffPeak'!$A$3:GX$99,201,FALSE)-VLOOKUP($A66,'Import OffPeak change'!$A$106:GX$202,201,FALSE)),0,(VLOOKUP($A66,'Import OffPeak'!$A$3:GX$99,201,FALSE)-VLOOKUP($A66,'Import OffPeak change'!$A$106:GX$202,201,FALSE)))</f>
        <v>0</v>
      </c>
      <c r="GT66" s="6">
        <f>IF(ISERROR(VLOOKUP($A66,'Import OffPeak'!$A$3:GY$99,202,FALSE)-VLOOKUP($A66,'Import OffPeak change'!$A$106:GY$202,202,FALSE)),0,(VLOOKUP($A66,'Import OffPeak'!$A$3:GY$99,202,FALSE)-VLOOKUP($A66,'Import OffPeak change'!$A$106:GY$202,202,FALSE)))</f>
        <v>0</v>
      </c>
      <c r="GU66" s="6">
        <f>IF(ISERROR(VLOOKUP($A66,'Import OffPeak'!$A$3:GZ$99,203,FALSE)-VLOOKUP($A66,'Import OffPeak change'!$A$106:GZ$202,203,FALSE)),0,(VLOOKUP($A66,'Import OffPeak'!$A$3:GZ$99,203,FALSE)-VLOOKUP($A66,'Import OffPeak change'!$A$106:GZ$202,203,FALSE)))</f>
        <v>0</v>
      </c>
      <c r="GV66" s="6">
        <f>IF(ISERROR(VLOOKUP($A66,'Import OffPeak'!$A$3:HA$99,204,FALSE)-VLOOKUP($A66,'Import OffPeak change'!$A$106:HA$202,204,FALSE)),0,(VLOOKUP($A66,'Import OffPeak'!$A$3:HA$99,204,FALSE)-VLOOKUP($A66,'Import OffPeak change'!$A$106:HA$202,204,FALSE)))</f>
        <v>0</v>
      </c>
      <c r="GW66" s="6">
        <f>IF(ISERROR(VLOOKUP($A66,'Import OffPeak'!$A$3:HB$99,205,FALSE)-VLOOKUP($A66,'Import OffPeak change'!$A$106:HB$202,205,FALSE)),0,(VLOOKUP($A66,'Import OffPeak'!$A$3:HB$99,205,FALSE)-VLOOKUP($A66,'Import OffPeak change'!$A$106:HB$202,205,FALSE)))</f>
        <v>0</v>
      </c>
      <c r="GX66" s="6">
        <f>IF(ISERROR(VLOOKUP($A66,'Import OffPeak'!$A$3:HC$99,206,FALSE)-VLOOKUP($A66,'Import OffPeak change'!$A$106:HC$202,206,FALSE)),0,(VLOOKUP($A66,'Import OffPeak'!$A$3:HC$99,206,FALSE)-VLOOKUP($A66,'Import OffPeak change'!$A$106:HC$202,206,FALSE)))</f>
        <v>0</v>
      </c>
      <c r="GY66" s="6">
        <f>IF(ISERROR(VLOOKUP($A66,'Import OffPeak'!$A$3:HD$99,207,FALSE)-VLOOKUP($A66,'Import OffPeak change'!$A$106:HD$202,207,FALSE)),0,(VLOOKUP($A66,'Import OffPeak'!$A$3:HD$99,207,FALSE)-VLOOKUP($A66,'Import OffPeak change'!$A$106:HD$202,207,FALSE)))</f>
        <v>0</v>
      </c>
      <c r="GZ66" s="6">
        <f>IF(ISERROR(VLOOKUP($A66,'Import OffPeak'!$A$3:HE$99,208,FALSE)-VLOOKUP($A66,'Import OffPeak change'!$A$106:HE$202,208,FALSE)),0,(VLOOKUP($A66,'Import OffPeak'!$A$3:HE$99,208,FALSE)-VLOOKUP($A66,'Import OffPeak change'!$A$106:HE$202,208,FALSE)))</f>
        <v>0</v>
      </c>
      <c r="HA66" s="6">
        <f>IF(ISERROR(VLOOKUP($A66,'Import OffPeak'!$A$3:HF$99,209,FALSE)-VLOOKUP($A66,'Import OffPeak change'!$A$106:HF$202,209,FALSE)),0,(VLOOKUP($A66,'Import OffPeak'!$A$3:HF$99,209,FALSE)-VLOOKUP($A66,'Import OffPeak change'!$A$106:HF$202,209,FALSE)))</f>
        <v>0</v>
      </c>
      <c r="HB66" s="6">
        <f>IF(ISERROR(VLOOKUP($A66,'Import OffPeak'!$A$3:HG$99,210,FALSE)-VLOOKUP($A66,'Import OffPeak change'!$A$106:HG$202,210,FALSE)),0,(VLOOKUP($A66,'Import OffPeak'!$A$3:HG$99,210,FALSE)-VLOOKUP($A66,'Import OffPeak change'!$A$106:HG$202,210,FALSE)))</f>
        <v>0</v>
      </c>
      <c r="HC66" s="6">
        <f>IF(ISERROR(VLOOKUP($A66,'Import OffPeak'!$A$3:HH$99,211,FALSE)-VLOOKUP($A66,'Import OffPeak change'!$A$106:HH$202,211,FALSE)),0,(VLOOKUP($A66,'Import OffPeak'!$A$3:HH$99,211,FALSE)-VLOOKUP($A66,'Import OffPeak change'!$A$106:HH$202,211,FALSE)))</f>
        <v>0</v>
      </c>
      <c r="HD66" s="6">
        <f>IF(ISERROR(VLOOKUP($A66,'Import OffPeak'!$A$3:HI$99,212,FALSE)-VLOOKUP($A66,'Import OffPeak change'!$A$106:HI$202,212,FALSE)),0,(VLOOKUP($A66,'Import OffPeak'!$A$3:HI$99,212,FALSE)-VLOOKUP($A66,'Import OffPeak change'!$A$106:HI$202,212,FALSE)))</f>
        <v>0</v>
      </c>
      <c r="HE66" s="6">
        <f>IF(ISERROR(VLOOKUP($A66,'Import OffPeak'!$A$3:HJ$99,213,FALSE)-VLOOKUP($A66,'Import OffPeak change'!$A$106:HJ$202,213,FALSE)),0,(VLOOKUP($A66,'Import OffPeak'!$A$3:HJ$99,213,FALSE)-VLOOKUP($A66,'Import OffPeak change'!$A$106:HJ$202,213,FALSE)))</f>
        <v>0</v>
      </c>
      <c r="HF66" s="6">
        <f>IF(ISERROR(VLOOKUP($A66,'Import OffPeak'!$A$3:HK$99,214,FALSE)-VLOOKUP($A66,'Import OffPeak change'!$A$106:HK$202,214,FALSE)),0,(VLOOKUP($A66,'Import OffPeak'!$A$3:HK$99,214,FALSE)-VLOOKUP($A66,'Import OffPeak change'!$A$106:HK$202,214,FALSE)))</f>
        <v>0</v>
      </c>
      <c r="HG66" s="6">
        <f>IF(ISERROR(VLOOKUP($A66,'Import OffPeak'!$A$3:HL$99,215,FALSE)-VLOOKUP($A66,'Import OffPeak change'!$A$106:HL$202,215,FALSE)),0,(VLOOKUP($A66,'Import OffPeak'!$A$3:HL$99,215,FALSE)-VLOOKUP($A66,'Import OffPeak change'!$A$106:HL$202,215,FALSE)))</f>
        <v>0</v>
      </c>
      <c r="HH66" s="6">
        <f>IF(ISERROR(VLOOKUP($A66,'Import OffPeak'!$A$3:HM$99,216,FALSE)-VLOOKUP($A66,'Import OffPeak change'!$A$106:HM$202,216,FALSE)),0,(VLOOKUP($A66,'Import OffPeak'!$A$3:HM$99,216,FALSE)-VLOOKUP($A66,'Import OffPeak change'!$A$106:HM$202,216,FALSE)))</f>
        <v>0</v>
      </c>
      <c r="HI66" s="6">
        <f>IF(ISERROR(VLOOKUP($A66,'Import OffPeak'!$A$3:HN$99,217,FALSE)-VLOOKUP($A66,'Import OffPeak change'!$A$106:HN$202,217,FALSE)),0,(VLOOKUP($A66,'Import OffPeak'!$A$3:HN$99,217,FALSE)-VLOOKUP($A66,'Import OffPeak change'!$A$106:HN$202,217,FALSE)))</f>
        <v>0</v>
      </c>
      <c r="HJ66" s="6">
        <f>IF(ISERROR(VLOOKUP($A66,'Import OffPeak'!$A$3:HO$99,218,FALSE)-VLOOKUP($A66,'Import OffPeak change'!$A$106:HO$202,218,FALSE)),0,(VLOOKUP($A66,'Import OffPeak'!$A$3:HO$99,218,FALSE)-VLOOKUP($A66,'Import OffPeak change'!$A$106:HO$202,218,FALSE)))</f>
        <v>0</v>
      </c>
      <c r="HK66" s="6">
        <f>IF(ISERROR(VLOOKUP($A66,'Import OffPeak'!$A$3:HP$99,219,FALSE)-VLOOKUP($A66,'Import OffPeak change'!$A$106:HP$202,219,FALSE)),0,(VLOOKUP($A66,'Import OffPeak'!$A$3:HP$99,219,FALSE)-VLOOKUP($A66,'Import OffPeak change'!$A$106:HP$202,219,FALSE)))</f>
        <v>0</v>
      </c>
      <c r="HL66" s="6">
        <f>IF(ISERROR(VLOOKUP($A66,'Import OffPeak'!$A$3:HQ$99,220,FALSE)-VLOOKUP($A66,'Import OffPeak change'!$A$106:HQ$202,220,FALSE)),0,(VLOOKUP($A66,'Import OffPeak'!$A$3:HQ$99,220,FALSE)-VLOOKUP($A66,'Import OffPeak change'!$A$106:HQ$202,220,FALSE)))</f>
        <v>0</v>
      </c>
      <c r="HM66" s="6">
        <f>IF(ISERROR(VLOOKUP($A66,'Import OffPeak'!$A$3:HR$99,221,FALSE)-VLOOKUP($A66,'Import OffPeak change'!$A$106:HR$202,221,FALSE)),0,(VLOOKUP($A66,'Import OffPeak'!$A$3:HR$99,221,FALSE)-VLOOKUP($A66,'Import OffPeak change'!$A$106:HR$202,221,FALSE)))</f>
        <v>0</v>
      </c>
      <c r="HN66" s="6">
        <f>IF(ISERROR(VLOOKUP($A66,'Import OffPeak'!$A$3:HS$99,222,FALSE)-VLOOKUP($A66,'Import OffPeak change'!$A$106:HS$202,222,FALSE)),0,(VLOOKUP($A66,'Import OffPeak'!$A$3:HS$99,222,FALSE)-VLOOKUP($A66,'Import OffPeak change'!$A$106:HS$202,222,FALSE)))</f>
        <v>0</v>
      </c>
      <c r="HO66" s="6">
        <f>IF(ISERROR(VLOOKUP($A66,'Import OffPeak'!$A$3:HT$99,223,FALSE)-VLOOKUP($A66,'Import OffPeak change'!$A$106:HT$202,223,FALSE)),0,(VLOOKUP($A66,'Import OffPeak'!$A$3:HT$99,223,FALSE)-VLOOKUP($A66,'Import OffPeak change'!$A$106:HT$202,223,FALSE)))</f>
        <v>0</v>
      </c>
      <c r="HP66" s="6">
        <f>IF(ISERROR(VLOOKUP($A66,'Import OffPeak'!$A$3:HU$99,224,FALSE)-VLOOKUP($A66,'Import OffPeak change'!$A$106:HU$202,224,FALSE)),0,(VLOOKUP($A66,'Import OffPeak'!$A$3:HU$99,224,FALSE)-VLOOKUP($A66,'Import OffPeak change'!$A$106:HU$202,224,FALSE)))</f>
        <v>0</v>
      </c>
      <c r="HQ66" s="6">
        <f>IF(ISERROR(VLOOKUP($A66,'Import OffPeak'!$A$3:HV$99,225,FALSE)-VLOOKUP($A66,'Import OffPeak change'!$A$106:HV$202,225,FALSE)),0,(VLOOKUP($A66,'Import OffPeak'!$A$3:HV$99,225,FALSE)-VLOOKUP($A66,'Import OffPeak change'!$A$106:HV$202,225,FALSE)))</f>
        <v>0</v>
      </c>
      <c r="HR66" s="6">
        <f>IF(ISERROR(VLOOKUP($A66,'Import OffPeak'!$A$3:HW$99,226,FALSE)-VLOOKUP($A66,'Import OffPeak change'!$A$106:HW$202,226,FALSE)),0,(VLOOKUP($A66,'Import OffPeak'!$A$3:HW$99,226,FALSE)-VLOOKUP($A66,'Import OffPeak change'!$A$106:HW$202,226,FALSE)))</f>
        <v>0</v>
      </c>
      <c r="HS66" s="6">
        <f>IF(ISERROR(VLOOKUP($A66,'Import OffPeak'!$A$3:HX$99,227,FALSE)-VLOOKUP($A66,'Import OffPeak change'!$A$106:HX$202,227,FALSE)),0,(VLOOKUP($A66,'Import OffPeak'!$A$3:HX$99,227,FALSE)-VLOOKUP($A66,'Import OffPeak change'!$A$106:HX$202,227,FALSE)))</f>
        <v>0</v>
      </c>
      <c r="HT66" s="6">
        <f>IF(ISERROR(VLOOKUP($A66,'Import OffPeak'!$A$3:HY$99,228,FALSE)-VLOOKUP($A66,'Import OffPeak change'!$A$106:HY$202,228,FALSE)),0,(VLOOKUP($A66,'Import OffPeak'!$A$3:HY$99,228,FALSE)-VLOOKUP($A66,'Import OffPeak change'!$A$106:HY$202,228,FALSE)))</f>
        <v>0</v>
      </c>
      <c r="HU66" s="6">
        <f>IF(ISERROR(VLOOKUP($A66,'Import OffPeak'!$A$3:HZ$99,229,FALSE)-VLOOKUP($A66,'Import OffPeak change'!$A$106:HZ$202,229,FALSE)),0,(VLOOKUP($A66,'Import OffPeak'!$A$3:HZ$99,229,FALSE)-VLOOKUP($A66,'Import OffPeak change'!$A$106:HZ$202,229,FALSE)))</f>
        <v>0</v>
      </c>
      <c r="HV66" s="6">
        <f>IF(ISERROR(VLOOKUP($A66,'Import OffPeak'!$A$3:IA$99,230,FALSE)-VLOOKUP($A66,'Import OffPeak change'!$A$106:IA$202,230,FALSE)),0,(VLOOKUP($A66,'Import OffPeak'!$A$3:IA$99,230,FALSE)-VLOOKUP($A66,'Import OffPeak change'!$A$106:IA$202,230,FALSE)))</f>
        <v>0</v>
      </c>
      <c r="HW66" s="6">
        <f>IF(ISERROR(VLOOKUP($A66,'Import OffPeak'!$A$3:IB$99,231,FALSE)-VLOOKUP($A66,'Import OffPeak change'!$A$106:IB$202,231,FALSE)),0,(VLOOKUP($A66,'Import OffPeak'!$A$3:IB$99,231,FALSE)-VLOOKUP($A66,'Import OffPeak change'!$A$106:IB$202,231,FALSE)))</f>
        <v>0</v>
      </c>
      <c r="HX66" s="6">
        <f>IF(ISERROR(VLOOKUP($A66,'Import OffPeak'!$A$3:IC$99,232,FALSE)-VLOOKUP($A66,'Import OffPeak change'!$A$106:IC$202,232,FALSE)),0,(VLOOKUP($A66,'Import OffPeak'!$A$3:IC$99,232,FALSE)-VLOOKUP($A66,'Import OffPeak change'!$A$106:IC$202,232,FALSE)))</f>
        <v>0</v>
      </c>
      <c r="HY66" s="6">
        <f>IF(ISERROR(VLOOKUP($A66,'Import OffPeak'!$A$3:ID$99,233,FALSE)-VLOOKUP($A66,'Import OffPeak change'!$A$106:ID$202,233,FALSE)),0,(VLOOKUP($A66,'Import OffPeak'!$A$3:ID$99,233,FALSE)-VLOOKUP($A66,'Import OffPeak change'!$A$106:ID$202,233,FALSE)))</f>
        <v>0</v>
      </c>
      <c r="HZ66" s="6">
        <f>IF(ISERROR(VLOOKUP($A66,'Import OffPeak'!$A$3:IE$99,234,FALSE)-VLOOKUP($A66,'Import OffPeak change'!$A$106:IE$202,234,FALSE)),0,(VLOOKUP($A66,'Import OffPeak'!$A$3:IE$99,234,FALSE)-VLOOKUP($A66,'Import OffPeak change'!$A$106:IE$202,234,FALSE)))</f>
        <v>0</v>
      </c>
      <c r="IA66" s="6">
        <f>IF(ISERROR(VLOOKUP($A66,'Import OffPeak'!$A$3:IF$99,235,FALSE)-VLOOKUP($A66,'Import OffPeak change'!$A$106:IF$202,235,FALSE)),0,(VLOOKUP($A66,'Import OffPeak'!$A$3:IF$99,235,FALSE)-VLOOKUP($A66,'Import OffPeak change'!$A$106:IF$202,235,FALSE)))</f>
        <v>0</v>
      </c>
      <c r="IB66" s="6">
        <f>IF(ISERROR(VLOOKUP($A66,'Import OffPeak'!$A$3:IG$99,236,FALSE)-VLOOKUP($A66,'Import OffPeak change'!$A$106:IG$202,236,FALSE)),0,(VLOOKUP($A66,'Import OffPeak'!$A$3:IG$99,236,FALSE)-VLOOKUP($A66,'Import OffPeak change'!$A$106:IG$202,236,FALSE)))</f>
        <v>0</v>
      </c>
      <c r="IC66" s="6">
        <f>IF(ISERROR(VLOOKUP($A66,'Import OffPeak'!$A$3:IH$99,237,FALSE)-VLOOKUP($A66,'Import OffPeak change'!$A$106:IH$202,237,FALSE)),0,(VLOOKUP($A66,'Import OffPeak'!$A$3:IH$99,237,FALSE)-VLOOKUP($A66,'Import OffPeak change'!$A$106:IH$202,237,FALSE)))</f>
        <v>0</v>
      </c>
      <c r="ID66" s="6">
        <f>IF(ISERROR(VLOOKUP($A66,'Import OffPeak'!$A$3:II$99,238,FALSE)-VLOOKUP($A66,'Import OffPeak change'!$A$106:II$202,238,FALSE)),0,(VLOOKUP($A66,'Import OffPeak'!$A$3:II$99,238,FALSE)-VLOOKUP($A66,'Import OffPeak change'!$A$106:II$202,238,FALSE)))</f>
        <v>0</v>
      </c>
      <c r="IE66" s="6">
        <f>IF(ISERROR(VLOOKUP($A66,'Import OffPeak'!$A$3:IJ$99,239,FALSE)-VLOOKUP($A66,'Import OffPeak change'!$A$106:IJ$202,239,FALSE)),0,(VLOOKUP($A66,'Import OffPeak'!$A$3:IJ$99,239,FALSE)-VLOOKUP($A66,'Import OffPeak change'!$A$106:IJ$202,239,FALSE)))</f>
        <v>0</v>
      </c>
    </row>
    <row r="67" spans="1:239">
      <c r="A67" s="168" t="str">
        <f>IF('Import OffPeak'!A64=0,"",'Import OffPeak'!A64)</f>
        <v/>
      </c>
      <c r="B67" s="6"/>
      <c r="C67" s="6"/>
      <c r="D67" s="6"/>
      <c r="E67" s="6"/>
      <c r="F67" s="6"/>
      <c r="G67" s="6">
        <f>IF(ISERROR(VLOOKUP($A67,'Import OffPeak'!$A$3:L$99,7,FALSE)-VLOOKUP($A67,'Import OffPeak change'!$A$106:L$202,7,FALSE)),0,(VLOOKUP($A67,'Import OffPeak'!$A$3:L$99,7,FALSE)-VLOOKUP($A67,'Import OffPeak change'!$A$106:L$202,7,FALSE)))</f>
        <v>0</v>
      </c>
      <c r="H67" s="6">
        <f>IF(ISERROR(VLOOKUP($A67,'Import OffPeak'!$A$3:M$99,8,FALSE)-VLOOKUP($A67,'Import OffPeak change'!$A$106:M$202,8,FALSE)),0,(VLOOKUP($A67,'Import OffPeak'!$A$3:M$99,8,FALSE)-VLOOKUP($A67,'Import OffPeak change'!$A$106:M$202,8,FALSE)))</f>
        <v>0</v>
      </c>
      <c r="I67" s="6">
        <f>IF(ISERROR(VLOOKUP($A67,'Import OffPeak'!$A$3:N$99,9,FALSE)-VLOOKUP($A67,'Import OffPeak change'!$A$106:N$202,9,FALSE)),0,(VLOOKUP($A67,'Import OffPeak'!$A$3:N$99,9,FALSE)-VLOOKUP($A67,'Import OffPeak change'!$A$106:N$202,9,FALSE)))</f>
        <v>0</v>
      </c>
      <c r="J67" s="6">
        <f>IF(ISERROR(VLOOKUP($A67,'Import OffPeak'!$A$3:O$99,10,FALSE)-VLOOKUP($A67,'Import OffPeak change'!$A$106:O$202,10,FALSE)),0,(VLOOKUP($A67,'Import OffPeak'!$A$3:O$99,10,FALSE)-VLOOKUP($A67,'Import OffPeak change'!$A$106:O$202,10,FALSE)))</f>
        <v>0</v>
      </c>
      <c r="K67" s="6">
        <f>IF(ISERROR(VLOOKUP($A67,'Import OffPeak'!$A$3:P$99,11,FALSE)-VLOOKUP($A67,'Import OffPeak change'!$A$106:P$202,11,FALSE)),0,(VLOOKUP($A67,'Import OffPeak'!$A$3:P$99,11,FALSE)-VLOOKUP($A67,'Import OffPeak change'!$A$106:P$202,11,FALSE)))</f>
        <v>0</v>
      </c>
      <c r="L67" s="6">
        <f>IF(ISERROR(VLOOKUP($A67,'Import OffPeak'!$A$3:Q$99,12,FALSE)-VLOOKUP($A67,'Import OffPeak change'!$A$106:Q$202,12,FALSE)),0,(VLOOKUP($A67,'Import OffPeak'!$A$3:Q$99,12,FALSE)-VLOOKUP($A67,'Import OffPeak change'!$A$106:Q$202,12,FALSE)))</f>
        <v>0</v>
      </c>
      <c r="M67" s="6">
        <f>IF(ISERROR(VLOOKUP($A67,'Import OffPeak'!$A$3:R$99,13,FALSE)-VLOOKUP($A67,'Import OffPeak change'!$A$106:R$202,13,FALSE)),0,(VLOOKUP($A67,'Import OffPeak'!$A$3:R$99,13,FALSE)-VLOOKUP($A67,'Import OffPeak change'!$A$106:R$202,13,FALSE)))</f>
        <v>0</v>
      </c>
      <c r="N67" s="6">
        <f>IF(ISERROR(VLOOKUP($A67,'Import OffPeak'!$A$3:S$99,14,FALSE)-VLOOKUP($A67,'Import OffPeak change'!$A$106:S$202,14,FALSE)),0,(VLOOKUP($A67,'Import OffPeak'!$A$3:S$99,14,FALSE)-VLOOKUP($A67,'Import OffPeak change'!$A$106:S$202,14,FALSE)))</f>
        <v>0</v>
      </c>
      <c r="O67" s="6">
        <f>IF(ISERROR(VLOOKUP($A67,'Import OffPeak'!$A$3:T$99,15,FALSE)-VLOOKUP($A67,'Import OffPeak change'!$A$106:T$202,15,FALSE)),0,(VLOOKUP($A67,'Import OffPeak'!$A$3:T$99,15,FALSE)-VLOOKUP($A67,'Import OffPeak change'!$A$106:T$202,15,FALSE)))</f>
        <v>0</v>
      </c>
      <c r="P67" s="6">
        <f>IF(ISERROR(VLOOKUP($A67,'Import OffPeak'!$A$3:U$99,16,FALSE)-VLOOKUP($A67,'Import OffPeak change'!$A$106:U$202,16,FALSE)),0,(VLOOKUP($A67,'Import OffPeak'!$A$3:U$99,16,FALSE)-VLOOKUP($A67,'Import OffPeak change'!$A$106:U$202,16,FALSE)))</f>
        <v>0</v>
      </c>
      <c r="Q67" s="6">
        <f>IF(ISERROR(VLOOKUP($A67,'Import OffPeak'!$A$3:V$99,17,FALSE)-VLOOKUP($A67,'Import OffPeak change'!$A$106:V$202,17,FALSE)),0,(VLOOKUP($A67,'Import OffPeak'!$A$3:V$99,17,FALSE)-VLOOKUP($A67,'Import OffPeak change'!$A$106:V$202,17,FALSE)))</f>
        <v>0</v>
      </c>
      <c r="R67" s="6">
        <f>IF(ISERROR(VLOOKUP($A67,'Import OffPeak'!$A$3:W$99,18,FALSE)-VLOOKUP($A67,'Import OffPeak change'!$A$106:W$202,18,FALSE)),0,(VLOOKUP($A67,'Import OffPeak'!$A$3:W$99,18,FALSE)-VLOOKUP($A67,'Import OffPeak change'!$A$106:W$202,18,FALSE)))</f>
        <v>0</v>
      </c>
      <c r="S67" s="6">
        <f>IF(ISERROR(VLOOKUP($A67,'Import OffPeak'!$A$3:X$99,19,FALSE)-VLOOKUP($A67,'Import OffPeak change'!$A$106:X$202,19,FALSE)),0,(VLOOKUP($A67,'Import OffPeak'!$A$3:X$99,19,FALSE)-VLOOKUP($A67,'Import OffPeak change'!$A$106:X$202,19,FALSE)))</f>
        <v>0</v>
      </c>
      <c r="T67" s="6">
        <f>IF(ISERROR(VLOOKUP($A67,'Import OffPeak'!$A$3:Y$99,20,FALSE)-VLOOKUP($A67,'Import OffPeak change'!$A$106:Y$202,20,FALSE)),0,(VLOOKUP($A67,'Import OffPeak'!$A$3:Y$99,20,FALSE)-VLOOKUP($A67,'Import OffPeak change'!$A$106:Y$202,20,FALSE)))</f>
        <v>0</v>
      </c>
      <c r="U67" s="6">
        <f>IF(ISERROR(VLOOKUP($A67,'Import OffPeak'!$A$3:Z$99,21,FALSE)-VLOOKUP($A67,'Import OffPeak change'!$A$106:Z$202,21,FALSE)),0,(VLOOKUP($A67,'Import OffPeak'!$A$3:Z$99,21,FALSE)-VLOOKUP($A67,'Import OffPeak change'!$A$106:Z$202,21,FALSE)))</f>
        <v>0</v>
      </c>
      <c r="V67" s="6">
        <f>IF(ISERROR(VLOOKUP($A67,'Import OffPeak'!$A$3:AA$99,22,FALSE)-VLOOKUP($A67,'Import OffPeak change'!$A$106:AA$202,22,FALSE)),0,(VLOOKUP($A67,'Import OffPeak'!$A$3:AA$99,22,FALSE)-VLOOKUP($A67,'Import OffPeak change'!$A$106:AA$202,22,FALSE)))</f>
        <v>0</v>
      </c>
      <c r="W67" s="6">
        <f>IF(ISERROR(VLOOKUP($A67,'Import OffPeak'!$A$3:AB$99,23,FALSE)-VLOOKUP($A67,'Import OffPeak change'!$A$106:AB$202,23,FALSE)),0,(VLOOKUP($A67,'Import OffPeak'!$A$3:AB$99,23,FALSE)-VLOOKUP($A67,'Import OffPeak change'!$A$106:AB$202,23,FALSE)))</f>
        <v>0</v>
      </c>
      <c r="X67" s="6">
        <f>IF(ISERROR(VLOOKUP($A67,'Import OffPeak'!$A$3:AC$99,24,FALSE)-VLOOKUP($A67,'Import OffPeak change'!$A$106:AC$202,24,FALSE)),0,(VLOOKUP($A67,'Import OffPeak'!$A$3:AC$99,24,FALSE)-VLOOKUP($A67,'Import OffPeak change'!$A$106:AC$202,24,FALSE)))</f>
        <v>0</v>
      </c>
      <c r="Y67" s="6">
        <f>IF(ISERROR(VLOOKUP($A67,'Import OffPeak'!$A$3:AD$99,25,FALSE)-VLOOKUP($A67,'Import OffPeak change'!$A$106:AD$202,25,FALSE)),0,(VLOOKUP($A67,'Import OffPeak'!$A$3:AD$99,25,FALSE)-VLOOKUP($A67,'Import OffPeak change'!$A$106:AD$202,25,FALSE)))</f>
        <v>0</v>
      </c>
      <c r="Z67" s="6">
        <f>IF(ISERROR(VLOOKUP($A67,'Import OffPeak'!$A$3:AE$99,26,FALSE)-VLOOKUP($A67,'Import OffPeak change'!$A$106:AE$202,26,FALSE)),0,(VLOOKUP($A67,'Import OffPeak'!$A$3:AE$99,26,FALSE)-VLOOKUP($A67,'Import OffPeak change'!$A$106:AE$202,26,FALSE)))</f>
        <v>0</v>
      </c>
      <c r="AA67" s="6">
        <f>IF(ISERROR(VLOOKUP($A67,'Import OffPeak'!$A$3:AF$99,27,FALSE)-VLOOKUP($A67,'Import OffPeak change'!$A$106:AF$202,27,FALSE)),0,(VLOOKUP($A67,'Import OffPeak'!$A$3:AF$99,27,FALSE)-VLOOKUP($A67,'Import OffPeak change'!$A$106:AF$202,27,FALSE)))</f>
        <v>0</v>
      </c>
      <c r="AB67" s="6">
        <f>IF(ISERROR(VLOOKUP($A67,'Import OffPeak'!$A$3:AG$99,28,FALSE)-VLOOKUP($A67,'Import OffPeak change'!$A$106:AG$202,28,FALSE)),0,(VLOOKUP($A67,'Import OffPeak'!$A$3:AG$99,28,FALSE)-VLOOKUP($A67,'Import OffPeak change'!$A$106:AG$202,28,FALSE)))</f>
        <v>0</v>
      </c>
      <c r="AC67" s="6">
        <f>IF(ISERROR(VLOOKUP($A67,'Import OffPeak'!$A$3:AH$99,29,FALSE)-VLOOKUP($A67,'Import OffPeak change'!$A$106:AH$202,29,FALSE)),0,(VLOOKUP($A67,'Import OffPeak'!$A$3:AH$99,29,FALSE)-VLOOKUP($A67,'Import OffPeak change'!$A$106:AH$202,29,FALSE)))</f>
        <v>0</v>
      </c>
      <c r="AD67" s="6">
        <f>IF(ISERROR(VLOOKUP($A67,'Import OffPeak'!$A$3:AI$99,30,FALSE)-VLOOKUP($A67,'Import OffPeak change'!$A$106:AI$202,30,FALSE)),0,(VLOOKUP($A67,'Import OffPeak'!$A$3:AI$99,30,FALSE)-VLOOKUP($A67,'Import OffPeak change'!$A$106:AI$202,30,FALSE)))</f>
        <v>0</v>
      </c>
      <c r="AE67" s="6">
        <f>IF(ISERROR(VLOOKUP($A67,'Import OffPeak'!$A$3:AJ$99,31,FALSE)-VLOOKUP($A67,'Import OffPeak change'!$A$106:AJ$202,31,FALSE)),0,(VLOOKUP($A67,'Import OffPeak'!$A$3:AJ$99,31,FALSE)-VLOOKUP($A67,'Import OffPeak change'!$A$106:AJ$202,31,FALSE)))</f>
        <v>0</v>
      </c>
      <c r="AF67" s="6">
        <f>IF(ISERROR(VLOOKUP($A67,'Import OffPeak'!$A$3:AK$99,32,FALSE)-VLOOKUP($A67,'Import OffPeak change'!$A$106:AK$202,32,FALSE)),0,(VLOOKUP($A67,'Import OffPeak'!$A$3:AK$99,32,FALSE)-VLOOKUP($A67,'Import OffPeak change'!$A$106:AK$202,32,FALSE)))</f>
        <v>0</v>
      </c>
      <c r="AG67" s="6">
        <f>IF(ISERROR(VLOOKUP($A67,'Import OffPeak'!$A$3:AL$99,33,FALSE)-VLOOKUP($A67,'Import OffPeak change'!$A$106:AL$202,33,FALSE)),0,(VLOOKUP($A67,'Import OffPeak'!$A$3:AL$99,33,FALSE)-VLOOKUP($A67,'Import OffPeak change'!$A$106:AL$202,33,FALSE)))</f>
        <v>0</v>
      </c>
      <c r="AH67" s="6">
        <f>IF(ISERROR(VLOOKUP($A67,'Import OffPeak'!$A$3:AM$99,34,FALSE)-VLOOKUP($A67,'Import OffPeak change'!$A$106:AM$202,34,FALSE)),0,(VLOOKUP($A67,'Import OffPeak'!$A$3:AM$99,34,FALSE)-VLOOKUP($A67,'Import OffPeak change'!$A$106:AM$202,34,FALSE)))</f>
        <v>0</v>
      </c>
      <c r="AI67" s="6">
        <f>IF(ISERROR(VLOOKUP($A67,'Import OffPeak'!$A$3:AN$99,35,FALSE)-VLOOKUP($A67,'Import OffPeak change'!$A$106:AN$202,35,FALSE)),0,(VLOOKUP($A67,'Import OffPeak'!$A$3:AN$99,35,FALSE)-VLOOKUP($A67,'Import OffPeak change'!$A$106:AN$202,35,FALSE)))</f>
        <v>0</v>
      </c>
      <c r="AJ67" s="6">
        <f>IF(ISERROR(VLOOKUP($A67,'Import OffPeak'!$A$3:AO$99,36,FALSE)-VLOOKUP($A67,'Import OffPeak change'!$A$106:AO$202,36,FALSE)),0,(VLOOKUP($A67,'Import OffPeak'!$A$3:AO$99,36,FALSE)-VLOOKUP($A67,'Import OffPeak change'!$A$106:AO$202,36,FALSE)))</f>
        <v>0</v>
      </c>
      <c r="AK67" s="6">
        <f>IF(ISERROR(VLOOKUP($A67,'Import OffPeak'!$A$3:AP$99,37,FALSE)-VLOOKUP($A67,'Import OffPeak change'!$A$106:AP$202,37,FALSE)),0,(VLOOKUP($A67,'Import OffPeak'!$A$3:AP$99,37,FALSE)-VLOOKUP($A67,'Import OffPeak change'!$A$106:AP$202,37,FALSE)))</f>
        <v>0</v>
      </c>
      <c r="AL67" s="6">
        <f>IF(ISERROR(VLOOKUP($A67,'Import OffPeak'!$A$3:AQ$99,38,FALSE)-VLOOKUP($A67,'Import OffPeak change'!$A$106:AQ$202,38,FALSE)),0,(VLOOKUP($A67,'Import OffPeak'!$A$3:AQ$99,38,FALSE)-VLOOKUP($A67,'Import OffPeak change'!$A$106:AQ$202,38,FALSE)))</f>
        <v>0</v>
      </c>
      <c r="AM67" s="6">
        <f>IF(ISERROR(VLOOKUP($A67,'Import OffPeak'!$A$3:AR$99,39,FALSE)-VLOOKUP($A67,'Import OffPeak change'!$A$106:AR$202,39,FALSE)),0,(VLOOKUP($A67,'Import OffPeak'!$A$3:AR$99,39,FALSE)-VLOOKUP($A67,'Import OffPeak change'!$A$106:AR$202,39,FALSE)))</f>
        <v>0</v>
      </c>
      <c r="AN67" s="6">
        <f>IF(ISERROR(VLOOKUP($A67,'Import OffPeak'!$A$3:AS$99,40,FALSE)-VLOOKUP($A67,'Import OffPeak change'!$A$106:AS$202,40,FALSE)),0,(VLOOKUP($A67,'Import OffPeak'!$A$3:AS$99,40,FALSE)-VLOOKUP($A67,'Import OffPeak change'!$A$106:AS$202,40,FALSE)))</f>
        <v>0</v>
      </c>
      <c r="AO67" s="6">
        <f>IF(ISERROR(VLOOKUP($A67,'Import OffPeak'!$A$3:AT$99,41,FALSE)-VLOOKUP($A67,'Import OffPeak change'!$A$106:AT$202,41,FALSE)),0,(VLOOKUP($A67,'Import OffPeak'!$A$3:AT$99,41,FALSE)-VLOOKUP($A67,'Import OffPeak change'!$A$106:AT$202,41,FALSE)))</f>
        <v>0</v>
      </c>
      <c r="AP67" s="6">
        <f>IF(ISERROR(VLOOKUP($A67,'Import OffPeak'!$A$3:AU$99,42,FALSE)-VLOOKUP($A67,'Import OffPeak change'!$A$106:AU$202,42,FALSE)),0,(VLOOKUP($A67,'Import OffPeak'!$A$3:AU$99,42,FALSE)-VLOOKUP($A67,'Import OffPeak change'!$A$106:AU$202,42,FALSE)))</f>
        <v>0</v>
      </c>
      <c r="AQ67" s="6">
        <f>IF(ISERROR(VLOOKUP($A67,'Import OffPeak'!$A$3:AV$99,43,FALSE)-VLOOKUP($A67,'Import OffPeak change'!$A$106:AV$202,43,FALSE)),0,(VLOOKUP($A67,'Import OffPeak'!$A$3:AV$99,43,FALSE)-VLOOKUP($A67,'Import OffPeak change'!$A$106:AV$202,43,FALSE)))</f>
        <v>0</v>
      </c>
      <c r="AR67" s="6">
        <f>IF(ISERROR(VLOOKUP($A67,'Import OffPeak'!$A$3:AW$99,44,FALSE)-VLOOKUP($A67,'Import OffPeak change'!$A$106:AW$202,44,FALSE)),0,(VLOOKUP($A67,'Import OffPeak'!$A$3:AW$99,44,FALSE)-VLOOKUP($A67,'Import OffPeak change'!$A$106:AW$202,44,FALSE)))</f>
        <v>0</v>
      </c>
      <c r="AS67" s="6">
        <f>IF(ISERROR(VLOOKUP($A67,'Import OffPeak'!$A$3:AX$99,45,FALSE)-VLOOKUP($A67,'Import OffPeak change'!$A$106:AX$202,45,FALSE)),0,(VLOOKUP($A67,'Import OffPeak'!$A$3:AX$99,45,FALSE)-VLOOKUP($A67,'Import OffPeak change'!$A$106:AX$202,45,FALSE)))</f>
        <v>0</v>
      </c>
      <c r="AT67" s="6">
        <f>IF(ISERROR(VLOOKUP($A67,'Import OffPeak'!$A$3:AY$99,46,FALSE)-VLOOKUP($A67,'Import OffPeak change'!$A$106:AY$202,46,FALSE)),0,(VLOOKUP($A67,'Import OffPeak'!$A$3:AY$99,46,FALSE)-VLOOKUP($A67,'Import OffPeak change'!$A$106:AY$202,46,FALSE)))</f>
        <v>0</v>
      </c>
      <c r="AU67" s="6">
        <f>IF(ISERROR(VLOOKUP($A67,'Import OffPeak'!$A$3:AZ$99,47,FALSE)-VLOOKUP($A67,'Import OffPeak change'!$A$106:AZ$202,47,FALSE)),0,(VLOOKUP($A67,'Import OffPeak'!$A$3:AZ$99,47,FALSE)-VLOOKUP($A67,'Import OffPeak change'!$A$106:AZ$202,47,FALSE)))</f>
        <v>0</v>
      </c>
      <c r="AV67" s="6">
        <f>IF(ISERROR(VLOOKUP($A67,'Import OffPeak'!$A$3:BA$99,48,FALSE)-VLOOKUP($A67,'Import OffPeak change'!$A$106:BA$202,48,FALSE)),0,(VLOOKUP($A67,'Import OffPeak'!$A$3:BA$99,48,FALSE)-VLOOKUP($A67,'Import OffPeak change'!$A$106:BA$202,48,FALSE)))</f>
        <v>0</v>
      </c>
      <c r="AW67" s="6">
        <f>IF(ISERROR(VLOOKUP($A67,'Import OffPeak'!$A$3:BB$99,49,FALSE)-VLOOKUP($A67,'Import OffPeak change'!$A$106:BB$202,49,FALSE)),0,(VLOOKUP($A67,'Import OffPeak'!$A$3:BB$99,49,FALSE)-VLOOKUP($A67,'Import OffPeak change'!$A$106:BB$202,49,FALSE)))</f>
        <v>0</v>
      </c>
      <c r="AX67" s="6">
        <f>IF(ISERROR(VLOOKUP($A67,'Import OffPeak'!$A$3:BC$99,50,FALSE)-VLOOKUP($A67,'Import OffPeak change'!$A$106:BC$202,50,FALSE)),0,(VLOOKUP($A67,'Import OffPeak'!$A$3:BC$99,50,FALSE)-VLOOKUP($A67,'Import OffPeak change'!$A$106:BC$202,50,FALSE)))</f>
        <v>0</v>
      </c>
      <c r="AY67" s="6">
        <f>IF(ISERROR(VLOOKUP($A67,'Import OffPeak'!$A$3:BD$99,51,FALSE)-VLOOKUP($A67,'Import OffPeak change'!$A$106:BD$202,51,FALSE)),0,(VLOOKUP($A67,'Import OffPeak'!$A$3:BD$99,51,FALSE)-VLOOKUP($A67,'Import OffPeak change'!$A$106:BD$202,51,FALSE)))</f>
        <v>0</v>
      </c>
      <c r="AZ67" s="6">
        <f>IF(ISERROR(VLOOKUP($A67,'Import OffPeak'!$A$3:BE$99,52,FALSE)-VLOOKUP($A67,'Import OffPeak change'!$A$106:BE$202,52,FALSE)),0,(VLOOKUP($A67,'Import OffPeak'!$A$3:BE$99,52,FALSE)-VLOOKUP($A67,'Import OffPeak change'!$A$106:BE$202,52,FALSE)))</f>
        <v>0</v>
      </c>
      <c r="BA67" s="6">
        <f>IF(ISERROR(VLOOKUP($A67,'Import OffPeak'!$A$3:BF$99,53,FALSE)-VLOOKUP($A67,'Import OffPeak change'!$A$106:BF$202,53,FALSE)),0,(VLOOKUP($A67,'Import OffPeak'!$A$3:BF$99,53,FALSE)-VLOOKUP($A67,'Import OffPeak change'!$A$106:BF$202,53,FALSE)))</f>
        <v>0</v>
      </c>
      <c r="BB67" s="6">
        <f>IF(ISERROR(VLOOKUP($A67,'Import OffPeak'!$A$3:BG$99,54,FALSE)-VLOOKUP($A67,'Import OffPeak change'!$A$106:BG$202,54,FALSE)),0,(VLOOKUP($A67,'Import OffPeak'!$A$3:BG$99,54,FALSE)-VLOOKUP($A67,'Import OffPeak change'!$A$106:BG$202,54,FALSE)))</f>
        <v>0</v>
      </c>
      <c r="BC67" s="6">
        <f>IF(ISERROR(VLOOKUP($A67,'Import OffPeak'!$A$3:BH$99,55,FALSE)-VLOOKUP($A67,'Import OffPeak change'!$A$106:BH$202,55,FALSE)),0,(VLOOKUP($A67,'Import OffPeak'!$A$3:BH$99,55,FALSE)-VLOOKUP($A67,'Import OffPeak change'!$A$106:BH$202,55,FALSE)))</f>
        <v>0</v>
      </c>
      <c r="BD67" s="6">
        <f>IF(ISERROR(VLOOKUP($A67,'Import OffPeak'!$A$3:BI$99,56,FALSE)-VLOOKUP($A67,'Import OffPeak change'!$A$106:BI$202,56,FALSE)),0,(VLOOKUP($A67,'Import OffPeak'!$A$3:BI$99,56,FALSE)-VLOOKUP($A67,'Import OffPeak change'!$A$106:BI$202,56,FALSE)))</f>
        <v>0</v>
      </c>
      <c r="BE67" s="6">
        <f>IF(ISERROR(VLOOKUP($A67,'Import OffPeak'!$A$3:BJ$99,57,FALSE)-VLOOKUP($A67,'Import OffPeak change'!$A$106:BJ$202,57,FALSE)),0,(VLOOKUP($A67,'Import OffPeak'!$A$3:BJ$99,57,FALSE)-VLOOKUP($A67,'Import OffPeak change'!$A$106:BJ$202,57,FALSE)))</f>
        <v>0</v>
      </c>
      <c r="BF67" s="6">
        <f>IF(ISERROR(VLOOKUP($A67,'Import OffPeak'!$A$3:BK$99,58,FALSE)-VLOOKUP($A67,'Import OffPeak change'!$A$106:BK$202,58,FALSE)),0,(VLOOKUP($A67,'Import OffPeak'!$A$3:BK$99,58,FALSE)-VLOOKUP($A67,'Import OffPeak change'!$A$106:BK$202,58,FALSE)))</f>
        <v>0</v>
      </c>
      <c r="BG67" s="6">
        <f>IF(ISERROR(VLOOKUP($A67,'Import OffPeak'!$A$3:BL$99,59,FALSE)-VLOOKUP($A67,'Import OffPeak change'!$A$106:BL$202,59,FALSE)),0,(VLOOKUP($A67,'Import OffPeak'!$A$3:BL$99,59,FALSE)-VLOOKUP($A67,'Import OffPeak change'!$A$106:BL$202,59,FALSE)))</f>
        <v>0</v>
      </c>
      <c r="BH67" s="6">
        <f>IF(ISERROR(VLOOKUP($A67,'Import OffPeak'!$A$3:BM$99,60,FALSE)-VLOOKUP($A67,'Import OffPeak change'!$A$106:BM$202,60,FALSE)),0,(VLOOKUP($A67,'Import OffPeak'!$A$3:BM$99,60,FALSE)-VLOOKUP($A67,'Import OffPeak change'!$A$106:BM$202,60,FALSE)))</f>
        <v>0</v>
      </c>
      <c r="BI67" s="6">
        <f>IF(ISERROR(VLOOKUP($A67,'Import OffPeak'!$A$3:BN$99,61,FALSE)-VLOOKUP($A67,'Import OffPeak change'!$A$106:BN$202,61,FALSE)),0,(VLOOKUP($A67,'Import OffPeak'!$A$3:BN$99,61,FALSE)-VLOOKUP($A67,'Import OffPeak change'!$A$106:BN$202,61,FALSE)))</f>
        <v>0</v>
      </c>
      <c r="BJ67" s="6">
        <f>IF(ISERROR(VLOOKUP($A67,'Import OffPeak'!$A$3:BO$99,62,FALSE)-VLOOKUP($A67,'Import OffPeak change'!$A$106:BO$202,62,FALSE)),0,(VLOOKUP($A67,'Import OffPeak'!$A$3:BO$99,62,FALSE)-VLOOKUP($A67,'Import OffPeak change'!$A$106:BO$202,62,FALSE)))</f>
        <v>0</v>
      </c>
      <c r="BK67" s="6">
        <f>IF(ISERROR(VLOOKUP($A67,'Import OffPeak'!$A$3:BP$99,63,FALSE)-VLOOKUP($A67,'Import OffPeak change'!$A$106:BP$202,63,FALSE)),0,(VLOOKUP($A67,'Import OffPeak'!$A$3:BP$99,63,FALSE)-VLOOKUP($A67,'Import OffPeak change'!$A$106:BP$202,63,FALSE)))</f>
        <v>0</v>
      </c>
      <c r="BL67" s="6">
        <f>IF(ISERROR(VLOOKUP($A67,'Import OffPeak'!$A$3:BQ$99,64,FALSE)-VLOOKUP($A67,'Import OffPeak change'!$A$106:BQ$202,64,FALSE)),0,(VLOOKUP($A67,'Import OffPeak'!$A$3:BQ$99,64,FALSE)-VLOOKUP($A67,'Import OffPeak change'!$A$106:BQ$202,64,FALSE)))</f>
        <v>0</v>
      </c>
      <c r="BM67" s="6">
        <f>IF(ISERROR(VLOOKUP($A67,'Import OffPeak'!$A$3:BR$99,65,FALSE)-VLOOKUP($A67,'Import OffPeak change'!$A$106:BR$202,65,FALSE)),0,(VLOOKUP($A67,'Import OffPeak'!$A$3:BR$99,65,FALSE)-VLOOKUP($A67,'Import OffPeak change'!$A$106:BR$202,65,FALSE)))</f>
        <v>0</v>
      </c>
      <c r="BN67" s="6">
        <f>IF(ISERROR(VLOOKUP($A67,'Import OffPeak'!$A$3:BS$99,66,FALSE)-VLOOKUP($A67,'Import OffPeak change'!$A$106:BS$202,66,FALSE)),0,(VLOOKUP($A67,'Import OffPeak'!$A$3:BS$99,66,FALSE)-VLOOKUP($A67,'Import OffPeak change'!$A$106:BS$202,66,FALSE)))</f>
        <v>0</v>
      </c>
      <c r="BO67" s="6">
        <f>IF(ISERROR(VLOOKUP($A67,'Import OffPeak'!$A$3:BT$99,67,FALSE)-VLOOKUP($A67,'Import OffPeak change'!$A$106:BT$202,67,FALSE)),0,(VLOOKUP($A67,'Import OffPeak'!$A$3:BT$99,67,FALSE)-VLOOKUP($A67,'Import OffPeak change'!$A$106:BT$202,67,FALSE)))</f>
        <v>0</v>
      </c>
      <c r="BP67" s="6">
        <f>IF(ISERROR(VLOOKUP($A67,'Import OffPeak'!$A$3:BU$99,68,FALSE)-VLOOKUP($A67,'Import OffPeak change'!$A$106:BU$202,68,FALSE)),0,(VLOOKUP($A67,'Import OffPeak'!$A$3:BU$99,68,FALSE)-VLOOKUP($A67,'Import OffPeak change'!$A$106:BU$202,68,FALSE)))</f>
        <v>0</v>
      </c>
      <c r="BQ67" s="6">
        <f>IF(ISERROR(VLOOKUP($A67,'Import OffPeak'!$A$3:BV$99,69,FALSE)-VLOOKUP($A67,'Import OffPeak change'!$A$106:BV$202,69,FALSE)),0,(VLOOKUP($A67,'Import OffPeak'!$A$3:BV$99,69,FALSE)-VLOOKUP($A67,'Import OffPeak change'!$A$106:BV$202,69,FALSE)))</f>
        <v>0</v>
      </c>
      <c r="BR67" s="6">
        <f>IF(ISERROR(VLOOKUP($A67,'Import OffPeak'!$A$3:BW$99,70,FALSE)-VLOOKUP($A67,'Import OffPeak change'!$A$106:BW$202,70,FALSE)),0,(VLOOKUP($A67,'Import OffPeak'!$A$3:BW$99,70,FALSE)-VLOOKUP($A67,'Import OffPeak change'!$A$106:BW$202,70,FALSE)))</f>
        <v>0</v>
      </c>
      <c r="BS67" s="6">
        <f>IF(ISERROR(VLOOKUP($A67,'Import OffPeak'!$A$3:BX$99,71,FALSE)-VLOOKUP($A67,'Import OffPeak change'!$A$106:BX$202,71,FALSE)),0,(VLOOKUP($A67,'Import OffPeak'!$A$3:BX$99,71,FALSE)-VLOOKUP($A67,'Import OffPeak change'!$A$106:BX$202,71,FALSE)))</f>
        <v>0</v>
      </c>
      <c r="BT67" s="6">
        <f>IF(ISERROR(VLOOKUP($A67,'Import OffPeak'!$A$3:BY$99,72,FALSE)-VLOOKUP($A67,'Import OffPeak change'!$A$106:BY$202,72,FALSE)),0,(VLOOKUP($A67,'Import OffPeak'!$A$3:BY$99,72,FALSE)-VLOOKUP($A67,'Import OffPeak change'!$A$106:BY$202,72,FALSE)))</f>
        <v>0</v>
      </c>
      <c r="BU67" s="6">
        <f>IF(ISERROR(VLOOKUP($A67,'Import OffPeak'!$A$3:BZ$99,73,FALSE)-VLOOKUP($A67,'Import OffPeak change'!$A$106:BZ$202,73,FALSE)),0,(VLOOKUP($A67,'Import OffPeak'!$A$3:BZ$99,73,FALSE)-VLOOKUP($A67,'Import OffPeak change'!$A$106:BZ$202,73,FALSE)))</f>
        <v>0</v>
      </c>
      <c r="BV67" s="6">
        <f>IF(ISERROR(VLOOKUP($A67,'Import OffPeak'!$A$3:CA$99,74,FALSE)-VLOOKUP($A67,'Import OffPeak change'!$A$106:CA$202,74,FALSE)),0,(VLOOKUP($A67,'Import OffPeak'!$A$3:CA$99,74,FALSE)-VLOOKUP($A67,'Import OffPeak change'!$A$106:CA$202,74,FALSE)))</f>
        <v>0</v>
      </c>
      <c r="BW67" s="6">
        <f>IF(ISERROR(VLOOKUP($A67,'Import OffPeak'!$A$3:CB$99,75,FALSE)-VLOOKUP($A67,'Import OffPeak change'!$A$106:CB$202,75,FALSE)),0,(VLOOKUP($A67,'Import OffPeak'!$A$3:CB$99,75,FALSE)-VLOOKUP($A67,'Import OffPeak change'!$A$106:CB$202,75,FALSE)))</f>
        <v>0</v>
      </c>
      <c r="BX67" s="6">
        <f>IF(ISERROR(VLOOKUP($A67,'Import OffPeak'!$A$3:CC$99,76,FALSE)-VLOOKUP($A67,'Import OffPeak change'!$A$106:CC$202,76,FALSE)),0,(VLOOKUP($A67,'Import OffPeak'!$A$3:CC$99,76,FALSE)-VLOOKUP($A67,'Import OffPeak change'!$A$106:CC$202,76,FALSE)))</f>
        <v>0</v>
      </c>
      <c r="BY67" s="6">
        <f>IF(ISERROR(VLOOKUP($A67,'Import OffPeak'!$A$3:CD$99,77,FALSE)-VLOOKUP($A67,'Import OffPeak change'!$A$106:CD$202,77,FALSE)),0,(VLOOKUP($A67,'Import OffPeak'!$A$3:CD$99,77,FALSE)-VLOOKUP($A67,'Import OffPeak change'!$A$106:CD$202,77,FALSE)))</f>
        <v>0</v>
      </c>
      <c r="BZ67" s="6">
        <f>IF(ISERROR(VLOOKUP($A67,'Import OffPeak'!$A$3:CE$99,78,FALSE)-VLOOKUP($A67,'Import OffPeak change'!$A$106:CE$202,78,FALSE)),0,(VLOOKUP($A67,'Import OffPeak'!$A$3:CE$99,78,FALSE)-VLOOKUP($A67,'Import OffPeak change'!$A$106:CE$202,78,FALSE)))</f>
        <v>0</v>
      </c>
      <c r="CA67" s="6">
        <f>IF(ISERROR(VLOOKUP($A67,'Import OffPeak'!$A$3:CF$99,79,FALSE)-VLOOKUP($A67,'Import OffPeak change'!$A$106:CF$202,79,FALSE)),0,(VLOOKUP($A67,'Import OffPeak'!$A$3:CF$99,79,FALSE)-VLOOKUP($A67,'Import OffPeak change'!$A$106:CF$202,79,FALSE)))</f>
        <v>0</v>
      </c>
      <c r="CB67" s="6">
        <f>IF(ISERROR(VLOOKUP($A67,'Import OffPeak'!$A$3:CG$99,80,FALSE)-VLOOKUP($A67,'Import OffPeak change'!$A$106:CG$202,80,FALSE)),0,(VLOOKUP($A67,'Import OffPeak'!$A$3:CG$99,80,FALSE)-VLOOKUP($A67,'Import OffPeak change'!$A$106:CG$202,80,FALSE)))</f>
        <v>0</v>
      </c>
      <c r="CC67" s="6">
        <f>IF(ISERROR(VLOOKUP($A67,'Import OffPeak'!$A$3:CH$99,81,FALSE)-VLOOKUP($A67,'Import OffPeak change'!$A$106:CH$202,81,FALSE)),0,(VLOOKUP($A67,'Import OffPeak'!$A$3:CH$99,81,FALSE)-VLOOKUP($A67,'Import OffPeak change'!$A$106:CH$202,81,FALSE)))</f>
        <v>0</v>
      </c>
      <c r="CD67" s="6">
        <f>IF(ISERROR(VLOOKUP($A67,'Import OffPeak'!$A$3:CI$99,82,FALSE)-VLOOKUP($A67,'Import OffPeak change'!$A$106:CI$202,82,FALSE)),0,(VLOOKUP($A67,'Import OffPeak'!$A$3:CI$99,82,FALSE)-VLOOKUP($A67,'Import OffPeak change'!$A$106:CI$202,82,FALSE)))</f>
        <v>0</v>
      </c>
      <c r="CE67" s="6">
        <f>IF(ISERROR(VLOOKUP($A67,'Import OffPeak'!$A$3:CJ$99,83,FALSE)-VLOOKUP($A67,'Import OffPeak change'!$A$106:CJ$202,83,FALSE)),0,(VLOOKUP($A67,'Import OffPeak'!$A$3:CJ$99,83,FALSE)-VLOOKUP($A67,'Import OffPeak change'!$A$106:CJ$202,83,FALSE)))</f>
        <v>0</v>
      </c>
      <c r="CF67" s="6">
        <f>IF(ISERROR(VLOOKUP($A67,'Import OffPeak'!$A$3:CK$99,84,FALSE)-VLOOKUP($A67,'Import OffPeak change'!$A$106:CK$202,84,FALSE)),0,(VLOOKUP($A67,'Import OffPeak'!$A$3:CK$99,84,FALSE)-VLOOKUP($A67,'Import OffPeak change'!$A$106:CK$202,84,FALSE)))</f>
        <v>0</v>
      </c>
      <c r="CG67" s="6">
        <f>IF(ISERROR(VLOOKUP($A67,'Import OffPeak'!$A$3:CL$99,85,FALSE)-VLOOKUP($A67,'Import OffPeak change'!$A$106:CL$202,85,FALSE)),0,(VLOOKUP($A67,'Import OffPeak'!$A$3:CL$99,85,FALSE)-VLOOKUP($A67,'Import OffPeak change'!$A$106:CL$202,85,FALSE)))</f>
        <v>0</v>
      </c>
      <c r="CH67" s="6">
        <f>IF(ISERROR(VLOOKUP($A67,'Import OffPeak'!$A$3:CM$99,86,FALSE)-VLOOKUP($A67,'Import OffPeak change'!$A$106:CM$202,86,FALSE)),0,(VLOOKUP($A67,'Import OffPeak'!$A$3:CM$99,86,FALSE)-VLOOKUP($A67,'Import OffPeak change'!$A$106:CM$202,86,FALSE)))</f>
        <v>0</v>
      </c>
      <c r="CI67" s="6">
        <f>IF(ISERROR(VLOOKUP($A67,'Import OffPeak'!$A$3:CN$99,87,FALSE)-VLOOKUP($A67,'Import OffPeak change'!$A$106:CN$202,87,FALSE)),0,(VLOOKUP($A67,'Import OffPeak'!$A$3:CN$99,87,FALSE)-VLOOKUP($A67,'Import OffPeak change'!$A$106:CN$202,87,FALSE)))</f>
        <v>0</v>
      </c>
      <c r="CJ67" s="6">
        <f>IF(ISERROR(VLOOKUP($A67,'Import OffPeak'!$A$3:CO$99,88,FALSE)-VLOOKUP($A67,'Import OffPeak change'!$A$106:CO$202,88,FALSE)),0,(VLOOKUP($A67,'Import OffPeak'!$A$3:CO$99,88,FALSE)-VLOOKUP($A67,'Import OffPeak change'!$A$106:CO$202,88,FALSE)))</f>
        <v>0</v>
      </c>
      <c r="CK67" s="6">
        <f>IF(ISERROR(VLOOKUP($A67,'Import OffPeak'!$A$3:CP$99,89,FALSE)-VLOOKUP($A67,'Import OffPeak change'!$A$106:CP$202,89,FALSE)),0,(VLOOKUP($A67,'Import OffPeak'!$A$3:CP$99,89,FALSE)-VLOOKUP($A67,'Import OffPeak change'!$A$106:CP$202,89,FALSE)))</f>
        <v>0</v>
      </c>
      <c r="CL67" s="6">
        <f>IF(ISERROR(VLOOKUP($A67,'Import OffPeak'!$A$3:CQ$99,90,FALSE)-VLOOKUP($A67,'Import OffPeak change'!$A$106:CQ$202,90,FALSE)),0,(VLOOKUP($A67,'Import OffPeak'!$A$3:CQ$99,90,FALSE)-VLOOKUP($A67,'Import OffPeak change'!$A$106:CQ$202,90,FALSE)))</f>
        <v>0</v>
      </c>
      <c r="CM67" s="6">
        <f>IF(ISERROR(VLOOKUP($A67,'Import OffPeak'!$A$3:CR$99,91,FALSE)-VLOOKUP($A67,'Import OffPeak change'!$A$106:CR$202,91,FALSE)),0,(VLOOKUP($A67,'Import OffPeak'!$A$3:CR$99,91,FALSE)-VLOOKUP($A67,'Import OffPeak change'!$A$106:CR$202,91,FALSE)))</f>
        <v>0</v>
      </c>
      <c r="CN67" s="6">
        <f>IF(ISERROR(VLOOKUP($A67,'Import OffPeak'!$A$3:CS$99,92,FALSE)-VLOOKUP($A67,'Import OffPeak change'!$A$106:CS$202,92,FALSE)),0,(VLOOKUP($A67,'Import OffPeak'!$A$3:CS$99,92,FALSE)-VLOOKUP($A67,'Import OffPeak change'!$A$106:CS$202,92,FALSE)))</f>
        <v>0</v>
      </c>
      <c r="CO67" s="6">
        <f>IF(ISERROR(VLOOKUP($A67,'Import OffPeak'!$A$3:CT$99,93,FALSE)-VLOOKUP($A67,'Import OffPeak change'!$A$106:CT$202,93,FALSE)),0,(VLOOKUP($A67,'Import OffPeak'!$A$3:CT$99,93,FALSE)-VLOOKUP($A67,'Import OffPeak change'!$A$106:CT$202,93,FALSE)))</f>
        <v>0</v>
      </c>
      <c r="CP67" s="6">
        <f>IF(ISERROR(VLOOKUP($A67,'Import OffPeak'!$A$3:CU$99,94,FALSE)-VLOOKUP($A67,'Import OffPeak change'!$A$106:CU$202,94,FALSE)),0,(VLOOKUP($A67,'Import OffPeak'!$A$3:CU$99,94,FALSE)-VLOOKUP($A67,'Import OffPeak change'!$A$106:CU$202,94,FALSE)))</f>
        <v>0</v>
      </c>
      <c r="CQ67" s="6">
        <f>IF(ISERROR(VLOOKUP($A67,'Import OffPeak'!$A$3:CV$99,95,FALSE)-VLOOKUP($A67,'Import OffPeak change'!$A$106:CV$202,95,FALSE)),0,(VLOOKUP($A67,'Import OffPeak'!$A$3:CV$99,95,FALSE)-VLOOKUP($A67,'Import OffPeak change'!$A$106:CV$202,95,FALSE)))</f>
        <v>0</v>
      </c>
      <c r="CR67" s="6">
        <f>IF(ISERROR(VLOOKUP($A67,'Import OffPeak'!$A$3:CW$99,96,FALSE)-VLOOKUP($A67,'Import OffPeak change'!$A$106:CW$202,96,FALSE)),0,(VLOOKUP($A67,'Import OffPeak'!$A$3:CW$99,96,FALSE)-VLOOKUP($A67,'Import OffPeak change'!$A$106:CW$202,96,FALSE)))</f>
        <v>0</v>
      </c>
      <c r="CS67" s="6">
        <f>IF(ISERROR(VLOOKUP($A67,'Import OffPeak'!$A$3:CX$99,97,FALSE)-VLOOKUP($A67,'Import OffPeak change'!$A$106:CX$202,97,FALSE)),0,(VLOOKUP($A67,'Import OffPeak'!$A$3:CX$99,97,FALSE)-VLOOKUP($A67,'Import OffPeak change'!$A$106:CX$202,97,FALSE)))</f>
        <v>0</v>
      </c>
      <c r="CT67" s="6">
        <f>IF(ISERROR(VLOOKUP($A67,'Import OffPeak'!$A$3:CY$99,98,FALSE)-VLOOKUP($A67,'Import OffPeak change'!$A$106:CY$202,98,FALSE)),0,(VLOOKUP($A67,'Import OffPeak'!$A$3:CY$99,98,FALSE)-VLOOKUP($A67,'Import OffPeak change'!$A$106:CY$202,98,FALSE)))</f>
        <v>0</v>
      </c>
      <c r="CU67" s="6">
        <f>IF(ISERROR(VLOOKUP($A67,'Import OffPeak'!$A$3:CZ$99,99,FALSE)-VLOOKUP($A67,'Import OffPeak change'!$A$106:CZ$202,99,FALSE)),0,(VLOOKUP($A67,'Import OffPeak'!$A$3:CZ$99,99,FALSE)-VLOOKUP($A67,'Import OffPeak change'!$A$106:CZ$202,99,FALSE)))</f>
        <v>0</v>
      </c>
      <c r="CV67" s="6">
        <f>IF(ISERROR(VLOOKUP($A67,'Import OffPeak'!$A$3:DA$99,100,FALSE)-VLOOKUP($A67,'Import OffPeak change'!$A$106:DA$202,100,FALSE)),0,(VLOOKUP($A67,'Import OffPeak'!$A$3:DA$99,100,FALSE)-VLOOKUP($A67,'Import OffPeak change'!$A$106:DA$202,100,FALSE)))</f>
        <v>0</v>
      </c>
      <c r="CW67" s="6">
        <f>IF(ISERROR(VLOOKUP($A67,'Import OffPeak'!$A$3:DB$99,101,FALSE)-VLOOKUP($A67,'Import OffPeak change'!$A$106:DB$202,101,FALSE)),0,(VLOOKUP($A67,'Import OffPeak'!$A$3:DB$99,101,FALSE)-VLOOKUP($A67,'Import OffPeak change'!$A$106:DB$202,101,FALSE)))</f>
        <v>0</v>
      </c>
      <c r="CX67" s="6">
        <f>IF(ISERROR(VLOOKUP($A67,'Import OffPeak'!$A$3:DC$99,102,FALSE)-VLOOKUP($A67,'Import OffPeak change'!$A$106:DC$202,102,FALSE)),0,(VLOOKUP($A67,'Import OffPeak'!$A$3:DC$99,102,FALSE)-VLOOKUP($A67,'Import OffPeak change'!$A$106:DC$202,102,FALSE)))</f>
        <v>0</v>
      </c>
      <c r="CY67" s="6">
        <f>IF(ISERROR(VLOOKUP($A67,'Import OffPeak'!$A$3:DD$99,103,FALSE)-VLOOKUP($A67,'Import OffPeak change'!$A$106:DD$202,103,FALSE)),0,(VLOOKUP($A67,'Import OffPeak'!$A$3:DD$99,103,FALSE)-VLOOKUP($A67,'Import OffPeak change'!$A$106:DD$202,103,FALSE)))</f>
        <v>0</v>
      </c>
      <c r="CZ67" s="6">
        <f>IF(ISERROR(VLOOKUP($A67,'Import OffPeak'!$A$3:DE$99,104,FALSE)-VLOOKUP($A67,'Import OffPeak change'!$A$106:DE$202,104,FALSE)),0,(VLOOKUP($A67,'Import OffPeak'!$A$3:DE$99,104,FALSE)-VLOOKUP($A67,'Import OffPeak change'!$A$106:DE$202,104,FALSE)))</f>
        <v>0</v>
      </c>
      <c r="DA67" s="6">
        <f>IF(ISERROR(VLOOKUP($A67,'Import OffPeak'!$A$3:DF$99,105,FALSE)-VLOOKUP($A67,'Import OffPeak change'!$A$106:DF$202,105,FALSE)),0,(VLOOKUP($A67,'Import OffPeak'!$A$3:DF$99,105,FALSE)-VLOOKUP($A67,'Import OffPeak change'!$A$106:DF$202,105,FALSE)))</f>
        <v>0</v>
      </c>
      <c r="DB67" s="6">
        <f>IF(ISERROR(VLOOKUP($A67,'Import OffPeak'!$A$3:DG$99,106,FALSE)-VLOOKUP($A67,'Import OffPeak change'!$A$106:DG$202,106,FALSE)),0,(VLOOKUP($A67,'Import OffPeak'!$A$3:DG$99,106,FALSE)-VLOOKUP($A67,'Import OffPeak change'!$A$106:DG$202,106,FALSE)))</f>
        <v>0</v>
      </c>
      <c r="DC67" s="6">
        <f>IF(ISERROR(VLOOKUP($A67,'Import OffPeak'!$A$3:DH$99,107,FALSE)-VLOOKUP($A67,'Import OffPeak change'!$A$106:DH$202,107,FALSE)),0,(VLOOKUP($A67,'Import OffPeak'!$A$3:DH$99,107,FALSE)-VLOOKUP($A67,'Import OffPeak change'!$A$106:DH$202,107,FALSE)))</f>
        <v>0</v>
      </c>
      <c r="DD67" s="6">
        <f>IF(ISERROR(VLOOKUP($A67,'Import OffPeak'!$A$3:DI$99,108,FALSE)-VLOOKUP($A67,'Import OffPeak change'!$A$106:DI$202,108,FALSE)),0,(VLOOKUP($A67,'Import OffPeak'!$A$3:DI$99,108,FALSE)-VLOOKUP($A67,'Import OffPeak change'!$A$106:DI$202,108,FALSE)))</f>
        <v>0</v>
      </c>
      <c r="DE67" s="6">
        <f>IF(ISERROR(VLOOKUP($A67,'Import OffPeak'!$A$3:DJ$99,109,FALSE)-VLOOKUP($A67,'Import OffPeak change'!$A$106:DJ$202,109,FALSE)),0,(VLOOKUP($A67,'Import OffPeak'!$A$3:DJ$99,109,FALSE)-VLOOKUP($A67,'Import OffPeak change'!$A$106:DJ$202,109,FALSE)))</f>
        <v>0</v>
      </c>
      <c r="DF67" s="6">
        <f>IF(ISERROR(VLOOKUP($A67,'Import OffPeak'!$A$3:DK$99,110,FALSE)-VLOOKUP($A67,'Import OffPeak change'!$A$106:DK$202,110,FALSE)),0,(VLOOKUP($A67,'Import OffPeak'!$A$3:DK$99,110,FALSE)-VLOOKUP($A67,'Import OffPeak change'!$A$106:DK$202,110,FALSE)))</f>
        <v>0</v>
      </c>
      <c r="DG67" s="6">
        <f>IF(ISERROR(VLOOKUP($A67,'Import OffPeak'!$A$3:DL$99,111,FALSE)-VLOOKUP($A67,'Import OffPeak change'!$A$106:DL$202,111,FALSE)),0,(VLOOKUP($A67,'Import OffPeak'!$A$3:DL$99,111,FALSE)-VLOOKUP($A67,'Import OffPeak change'!$A$106:DL$202,111,FALSE)))</f>
        <v>0</v>
      </c>
      <c r="DH67" s="6">
        <f>IF(ISERROR(VLOOKUP($A67,'Import OffPeak'!$A$3:DM$99,112,FALSE)-VLOOKUP($A67,'Import OffPeak change'!$A$106:DM$202,112,FALSE)),0,(VLOOKUP($A67,'Import OffPeak'!$A$3:DM$99,112,FALSE)-VLOOKUP($A67,'Import OffPeak change'!$A$106:DM$202,112,FALSE)))</f>
        <v>0</v>
      </c>
      <c r="DI67" s="6">
        <f>IF(ISERROR(VLOOKUP($A67,'Import OffPeak'!$A$3:DN$99,113,FALSE)-VLOOKUP($A67,'Import OffPeak change'!$A$106:DN$202,113,FALSE)),0,(VLOOKUP($A67,'Import OffPeak'!$A$3:DN$99,113,FALSE)-VLOOKUP($A67,'Import OffPeak change'!$A$106:DN$202,113,FALSE)))</f>
        <v>0</v>
      </c>
      <c r="DJ67" s="6">
        <f>IF(ISERROR(VLOOKUP($A67,'Import OffPeak'!$A$3:DO$99,114,FALSE)-VLOOKUP($A67,'Import OffPeak change'!$A$106:DO$202,114,FALSE)),0,(VLOOKUP($A67,'Import OffPeak'!$A$3:DO$99,114,FALSE)-VLOOKUP($A67,'Import OffPeak change'!$A$106:DO$202,114,FALSE)))</f>
        <v>0</v>
      </c>
      <c r="DK67" s="6">
        <f>IF(ISERROR(VLOOKUP($A67,'Import OffPeak'!$A$3:DP$99,115,FALSE)-VLOOKUP($A67,'Import OffPeak change'!$A$106:DP$202,115,FALSE)),0,(VLOOKUP($A67,'Import OffPeak'!$A$3:DP$99,115,FALSE)-VLOOKUP($A67,'Import OffPeak change'!$A$106:DP$202,115,FALSE)))</f>
        <v>0</v>
      </c>
      <c r="DL67" s="6">
        <f>IF(ISERROR(VLOOKUP($A67,'Import OffPeak'!$A$3:DQ$99,116,FALSE)-VLOOKUP($A67,'Import OffPeak change'!$A$106:DQ$202,116,FALSE)),0,(VLOOKUP($A67,'Import OffPeak'!$A$3:DQ$99,116,FALSE)-VLOOKUP($A67,'Import OffPeak change'!$A$106:DQ$202,116,FALSE)))</f>
        <v>0</v>
      </c>
      <c r="DM67" s="6">
        <f>IF(ISERROR(VLOOKUP($A67,'Import OffPeak'!$A$3:DR$99,117,FALSE)-VLOOKUP($A67,'Import OffPeak change'!$A$106:DR$202,117,FALSE)),0,(VLOOKUP($A67,'Import OffPeak'!$A$3:DR$99,117,FALSE)-VLOOKUP($A67,'Import OffPeak change'!$A$106:DR$202,117,FALSE)))</f>
        <v>0</v>
      </c>
      <c r="DN67" s="6">
        <f>IF(ISERROR(VLOOKUP($A67,'Import OffPeak'!$A$3:DS$99,118,FALSE)-VLOOKUP($A67,'Import OffPeak change'!$A$106:DS$202,118,FALSE)),0,(VLOOKUP($A67,'Import OffPeak'!$A$3:DS$99,118,FALSE)-VLOOKUP($A67,'Import OffPeak change'!$A$106:DS$202,118,FALSE)))</f>
        <v>0</v>
      </c>
      <c r="DO67" s="6">
        <f>IF(ISERROR(VLOOKUP($A67,'Import OffPeak'!$A$3:DT$99,119,FALSE)-VLOOKUP($A67,'Import OffPeak change'!$A$106:DT$202,119,FALSE)),0,(VLOOKUP($A67,'Import OffPeak'!$A$3:DT$99,119,FALSE)-VLOOKUP($A67,'Import OffPeak change'!$A$106:DT$202,119,FALSE)))</f>
        <v>0</v>
      </c>
      <c r="DP67" s="6">
        <f>IF(ISERROR(VLOOKUP($A67,'Import OffPeak'!$A$3:DU$99,120,FALSE)-VLOOKUP($A67,'Import OffPeak change'!$A$106:DU$202,120,FALSE)),0,(VLOOKUP($A67,'Import OffPeak'!$A$3:DU$99,120,FALSE)-VLOOKUP($A67,'Import OffPeak change'!$A$106:DU$202,120,FALSE)))</f>
        <v>0</v>
      </c>
      <c r="DQ67" s="6">
        <f>IF(ISERROR(VLOOKUP($A67,'Import OffPeak'!$A$3:DV$99,121,FALSE)-VLOOKUP($A67,'Import OffPeak change'!$A$106:DV$202,121,FALSE)),0,(VLOOKUP($A67,'Import OffPeak'!$A$3:DV$99,121,FALSE)-VLOOKUP($A67,'Import OffPeak change'!$A$106:DV$202,121,FALSE)))</f>
        <v>0</v>
      </c>
      <c r="DR67" s="6">
        <f>IF(ISERROR(VLOOKUP($A67,'Import OffPeak'!$A$3:DW$99,122,FALSE)-VLOOKUP($A67,'Import OffPeak change'!$A$106:DW$202,122,FALSE)),0,(VLOOKUP($A67,'Import OffPeak'!$A$3:DW$99,122,FALSE)-VLOOKUP($A67,'Import OffPeak change'!$A$106:DW$202,122,FALSE)))</f>
        <v>0</v>
      </c>
      <c r="DS67" s="6">
        <f>IF(ISERROR(VLOOKUP($A67,'Import OffPeak'!$A$3:DX$99,123,FALSE)-VLOOKUP($A67,'Import OffPeak change'!$A$106:DX$202,123,FALSE)),0,(VLOOKUP($A67,'Import OffPeak'!$A$3:DX$99,123,FALSE)-VLOOKUP($A67,'Import OffPeak change'!$A$106:DX$202,123,FALSE)))</f>
        <v>0</v>
      </c>
      <c r="DT67" s="6">
        <f>IF(ISERROR(VLOOKUP($A67,'Import OffPeak'!$A$3:DY$99,124,FALSE)-VLOOKUP($A67,'Import OffPeak change'!$A$106:DY$202,124,FALSE)),0,(VLOOKUP($A67,'Import OffPeak'!$A$3:DY$99,124,FALSE)-VLOOKUP($A67,'Import OffPeak change'!$A$106:DY$202,124,FALSE)))</f>
        <v>0</v>
      </c>
      <c r="DU67" s="6">
        <f>IF(ISERROR(VLOOKUP($A67,'Import OffPeak'!$A$3:DZ$99,125,FALSE)-VLOOKUP($A67,'Import OffPeak change'!$A$106:DZ$202,125,FALSE)),0,(VLOOKUP($A67,'Import OffPeak'!$A$3:DZ$99,125,FALSE)-VLOOKUP($A67,'Import OffPeak change'!$A$106:DZ$202,125,FALSE)))</f>
        <v>0</v>
      </c>
      <c r="DV67" s="6">
        <f>IF(ISERROR(VLOOKUP($A67,'Import OffPeak'!$A$3:EA$99,126,FALSE)-VLOOKUP($A67,'Import OffPeak change'!$A$106:EA$202,126,FALSE)),0,(VLOOKUP($A67,'Import OffPeak'!$A$3:EA$99,126,FALSE)-VLOOKUP($A67,'Import OffPeak change'!$A$106:EA$202,126,FALSE)))</f>
        <v>0</v>
      </c>
      <c r="DW67" s="6">
        <f>IF(ISERROR(VLOOKUP($A67,'Import OffPeak'!$A$3:EB$99,127,FALSE)-VLOOKUP($A67,'Import OffPeak change'!$A$106:EB$202,127,FALSE)),0,(VLOOKUP($A67,'Import OffPeak'!$A$3:EB$99,127,FALSE)-VLOOKUP($A67,'Import OffPeak change'!$A$106:EB$202,127,FALSE)))</f>
        <v>0</v>
      </c>
      <c r="DX67" s="6">
        <f>IF(ISERROR(VLOOKUP($A67,'Import OffPeak'!$A$3:EC$99,128,FALSE)-VLOOKUP($A67,'Import OffPeak change'!$A$106:EC$202,128,FALSE)),0,(VLOOKUP($A67,'Import OffPeak'!$A$3:EC$99,128,FALSE)-VLOOKUP($A67,'Import OffPeak change'!$A$106:EC$202,128,FALSE)))</f>
        <v>0</v>
      </c>
      <c r="DY67" s="6">
        <f>IF(ISERROR(VLOOKUP($A67,'Import OffPeak'!$A$3:ED$99,129,FALSE)-VLOOKUP($A67,'Import OffPeak change'!$A$106:ED$202,129,FALSE)),0,(VLOOKUP($A67,'Import OffPeak'!$A$3:ED$99,129,FALSE)-VLOOKUP($A67,'Import OffPeak change'!$A$106:ED$202,129,FALSE)))</f>
        <v>0</v>
      </c>
      <c r="DZ67" s="6">
        <f>IF(ISERROR(VLOOKUP($A67,'Import OffPeak'!$A$3:EE$99,130,FALSE)-VLOOKUP($A67,'Import OffPeak change'!$A$106:EE$202,130,FALSE)),0,(VLOOKUP($A67,'Import OffPeak'!$A$3:EE$99,130,FALSE)-VLOOKUP($A67,'Import OffPeak change'!$A$106:EE$202,130,FALSE)))</f>
        <v>0</v>
      </c>
      <c r="EA67" s="6">
        <f>IF(ISERROR(VLOOKUP($A67,'Import OffPeak'!$A$3:EF$99,131,FALSE)-VLOOKUP($A67,'Import OffPeak change'!$A$106:EF$202,131,FALSE)),0,(VLOOKUP($A67,'Import OffPeak'!$A$3:EF$99,131,FALSE)-VLOOKUP($A67,'Import OffPeak change'!$A$106:EF$202,131,FALSE)))</f>
        <v>0</v>
      </c>
      <c r="EB67" s="6">
        <f>IF(ISERROR(VLOOKUP($A67,'Import OffPeak'!$A$3:EG$99,132,FALSE)-VLOOKUP($A67,'Import OffPeak change'!$A$106:EG$202,132,FALSE)),0,(VLOOKUP($A67,'Import OffPeak'!$A$3:EG$99,132,FALSE)-VLOOKUP($A67,'Import OffPeak change'!$A$106:EG$202,132,FALSE)))</f>
        <v>0</v>
      </c>
      <c r="EC67" s="6">
        <f>IF(ISERROR(VLOOKUP($A67,'Import OffPeak'!$A$3:EH$99,133,FALSE)-VLOOKUP($A67,'Import OffPeak change'!$A$106:EH$202,133,FALSE)),0,(VLOOKUP($A67,'Import OffPeak'!$A$3:EH$99,133,FALSE)-VLOOKUP($A67,'Import OffPeak change'!$A$106:EH$202,133,FALSE)))</f>
        <v>0</v>
      </c>
      <c r="ED67" s="6">
        <f>IF(ISERROR(VLOOKUP($A67,'Import OffPeak'!$A$3:EI$99,134,FALSE)-VLOOKUP($A67,'Import OffPeak change'!$A$106:EI$202,134,FALSE)),0,(VLOOKUP($A67,'Import OffPeak'!$A$3:EI$99,134,FALSE)-VLOOKUP($A67,'Import OffPeak change'!$A$106:EI$202,134,FALSE)))</f>
        <v>0</v>
      </c>
      <c r="EE67" s="6">
        <f>IF(ISERROR(VLOOKUP($A67,'Import OffPeak'!$A$3:EJ$99,135,FALSE)-VLOOKUP($A67,'Import OffPeak change'!$A$106:EJ$202,135,FALSE)),0,(VLOOKUP($A67,'Import OffPeak'!$A$3:EJ$99,135,FALSE)-VLOOKUP($A67,'Import OffPeak change'!$A$106:EJ$202,135,FALSE)))</f>
        <v>0</v>
      </c>
      <c r="EF67" s="6">
        <f>IF(ISERROR(VLOOKUP($A67,'Import OffPeak'!$A$3:EK$99,136,FALSE)-VLOOKUP($A67,'Import OffPeak change'!$A$106:EK$202,136,FALSE)),0,(VLOOKUP($A67,'Import OffPeak'!$A$3:EK$99,136,FALSE)-VLOOKUP($A67,'Import OffPeak change'!$A$106:EK$202,136,FALSE)))</f>
        <v>0</v>
      </c>
      <c r="EG67" s="6">
        <f>IF(ISERROR(VLOOKUP($A67,'Import OffPeak'!$A$3:EL$99,137,FALSE)-VLOOKUP($A67,'Import OffPeak change'!$A$106:EL$202,137,FALSE)),0,(VLOOKUP($A67,'Import OffPeak'!$A$3:EL$99,137,FALSE)-VLOOKUP($A67,'Import OffPeak change'!$A$106:EL$202,137,FALSE)))</f>
        <v>0</v>
      </c>
      <c r="EH67" s="6">
        <f>IF(ISERROR(VLOOKUP($A67,'Import OffPeak'!$A$3:EM$99,138,FALSE)-VLOOKUP($A67,'Import OffPeak change'!$A$106:EM$202,138,FALSE)),0,(VLOOKUP($A67,'Import OffPeak'!$A$3:EM$99,138,FALSE)-VLOOKUP($A67,'Import OffPeak change'!$A$106:EM$202,138,FALSE)))</f>
        <v>0</v>
      </c>
      <c r="EI67" s="6">
        <f>IF(ISERROR(VLOOKUP($A67,'Import OffPeak'!$A$3:EN$99,139,FALSE)-VLOOKUP($A67,'Import OffPeak change'!$A$106:EN$202,139,FALSE)),0,(VLOOKUP($A67,'Import OffPeak'!$A$3:EN$99,139,FALSE)-VLOOKUP($A67,'Import OffPeak change'!$A$106:EN$202,139,FALSE)))</f>
        <v>0</v>
      </c>
      <c r="EJ67" s="6">
        <f>IF(ISERROR(VLOOKUP($A67,'Import OffPeak'!$A$3:EO$99,140,FALSE)-VLOOKUP($A67,'Import OffPeak change'!$A$106:EO$202,140,FALSE)),0,(VLOOKUP($A67,'Import OffPeak'!$A$3:EO$99,140,FALSE)-VLOOKUP($A67,'Import OffPeak change'!$A$106:EO$202,140,FALSE)))</f>
        <v>0</v>
      </c>
      <c r="EK67" s="6">
        <f>IF(ISERROR(VLOOKUP($A67,'Import OffPeak'!$A$3:EP$99,141,FALSE)-VLOOKUP($A67,'Import OffPeak change'!$A$106:EP$202,141,FALSE)),0,(VLOOKUP($A67,'Import OffPeak'!$A$3:EP$99,141,FALSE)-VLOOKUP($A67,'Import OffPeak change'!$A$106:EP$202,141,FALSE)))</f>
        <v>0</v>
      </c>
      <c r="EL67" s="6">
        <f>IF(ISERROR(VLOOKUP($A67,'Import OffPeak'!$A$3:EQ$99,142,FALSE)-VLOOKUP($A67,'Import OffPeak change'!$A$106:EQ$202,142,FALSE)),0,(VLOOKUP($A67,'Import OffPeak'!$A$3:EQ$99,142,FALSE)-VLOOKUP($A67,'Import OffPeak change'!$A$106:EQ$202,142,FALSE)))</f>
        <v>0</v>
      </c>
      <c r="EM67" s="6">
        <f>IF(ISERROR(VLOOKUP($A67,'Import OffPeak'!$A$3:ER$99,143,FALSE)-VLOOKUP($A67,'Import OffPeak change'!$A$106:ER$202,143,FALSE)),0,(VLOOKUP($A67,'Import OffPeak'!$A$3:ER$99,143,FALSE)-VLOOKUP($A67,'Import OffPeak change'!$A$106:ER$202,143,FALSE)))</f>
        <v>0</v>
      </c>
      <c r="EN67" s="6">
        <f>IF(ISERROR(VLOOKUP($A67,'Import OffPeak'!$A$3:ES$99,144,FALSE)-VLOOKUP($A67,'Import OffPeak change'!$A$106:ES$202,144,FALSE)),0,(VLOOKUP($A67,'Import OffPeak'!$A$3:ES$99,144,FALSE)-VLOOKUP($A67,'Import OffPeak change'!$A$106:ES$202,144,FALSE)))</f>
        <v>0</v>
      </c>
      <c r="EO67" s="6">
        <f>IF(ISERROR(VLOOKUP($A67,'Import OffPeak'!$A$3:ET$99,145,FALSE)-VLOOKUP($A67,'Import OffPeak change'!$A$106:ET$202,145,FALSE)),0,(VLOOKUP($A67,'Import OffPeak'!$A$3:ET$99,145,FALSE)-VLOOKUP($A67,'Import OffPeak change'!$A$106:ET$202,145,FALSE)))</f>
        <v>0</v>
      </c>
      <c r="EP67" s="6">
        <f>IF(ISERROR(VLOOKUP($A67,'Import OffPeak'!$A$3:EU$99,146,FALSE)-VLOOKUP($A67,'Import OffPeak change'!$A$106:EU$202,146,FALSE)),0,(VLOOKUP($A67,'Import OffPeak'!$A$3:EU$99,146,FALSE)-VLOOKUP($A67,'Import OffPeak change'!$A$106:EU$202,146,FALSE)))</f>
        <v>0</v>
      </c>
      <c r="EQ67" s="6">
        <f>IF(ISERROR(VLOOKUP($A67,'Import OffPeak'!$A$3:EV$99,147,FALSE)-VLOOKUP($A67,'Import OffPeak change'!$A$106:EV$202,147,FALSE)),0,(VLOOKUP($A67,'Import OffPeak'!$A$3:EV$99,147,FALSE)-VLOOKUP($A67,'Import OffPeak change'!$A$106:EV$202,147,FALSE)))</f>
        <v>0</v>
      </c>
      <c r="ER67" s="6">
        <f>IF(ISERROR(VLOOKUP($A67,'Import OffPeak'!$A$3:EW$99,148,FALSE)-VLOOKUP($A67,'Import OffPeak change'!$A$106:EW$202,148,FALSE)),0,(VLOOKUP($A67,'Import OffPeak'!$A$3:EW$99,148,FALSE)-VLOOKUP($A67,'Import OffPeak change'!$A$106:EW$202,148,FALSE)))</f>
        <v>0</v>
      </c>
      <c r="ES67" s="6">
        <f>IF(ISERROR(VLOOKUP($A67,'Import OffPeak'!$A$3:EX$99,149,FALSE)-VLOOKUP($A67,'Import OffPeak change'!$A$106:EX$202,149,FALSE)),0,(VLOOKUP($A67,'Import OffPeak'!$A$3:EX$99,149,FALSE)-VLOOKUP($A67,'Import OffPeak change'!$A$106:EX$202,149,FALSE)))</f>
        <v>0</v>
      </c>
      <c r="ET67" s="6">
        <f>IF(ISERROR(VLOOKUP($A67,'Import OffPeak'!$A$3:EY$99,150,FALSE)-VLOOKUP($A67,'Import OffPeak change'!$A$106:EY$202,150,FALSE)),0,(VLOOKUP($A67,'Import OffPeak'!$A$3:EY$99,150,FALSE)-VLOOKUP($A67,'Import OffPeak change'!$A$106:EY$202,150,FALSE)))</f>
        <v>0</v>
      </c>
      <c r="EU67" s="6">
        <f>IF(ISERROR(VLOOKUP($A67,'Import OffPeak'!$A$3:EZ$99,151,FALSE)-VLOOKUP($A67,'Import OffPeak change'!$A$106:EZ$202,151,FALSE)),0,(VLOOKUP($A67,'Import OffPeak'!$A$3:EZ$99,151,FALSE)-VLOOKUP($A67,'Import OffPeak change'!$A$106:EZ$202,151,FALSE)))</f>
        <v>0</v>
      </c>
      <c r="EV67" s="6">
        <f>IF(ISERROR(VLOOKUP($A67,'Import OffPeak'!$A$3:FA$99,152,FALSE)-VLOOKUP($A67,'Import OffPeak change'!$A$106:FA$202,152,FALSE)),0,(VLOOKUP($A67,'Import OffPeak'!$A$3:FA$99,152,FALSE)-VLOOKUP($A67,'Import OffPeak change'!$A$106:FA$202,152,FALSE)))</f>
        <v>0</v>
      </c>
      <c r="EW67" s="6">
        <f>IF(ISERROR(VLOOKUP($A67,'Import OffPeak'!$A$3:FB$99,153,FALSE)-VLOOKUP($A67,'Import OffPeak change'!$A$106:FB$202,153,FALSE)),0,(VLOOKUP($A67,'Import OffPeak'!$A$3:FB$99,153,FALSE)-VLOOKUP($A67,'Import OffPeak change'!$A$106:FB$202,153,FALSE)))</f>
        <v>0</v>
      </c>
      <c r="EX67" s="6">
        <f>IF(ISERROR(VLOOKUP($A67,'Import OffPeak'!$A$3:FC$99,154,FALSE)-VLOOKUP($A67,'Import OffPeak change'!$A$106:FC$202,154,FALSE)),0,(VLOOKUP($A67,'Import OffPeak'!$A$3:FC$99,154,FALSE)-VLOOKUP($A67,'Import OffPeak change'!$A$106:FC$202,154,FALSE)))</f>
        <v>0</v>
      </c>
      <c r="EY67" s="6">
        <f>IF(ISERROR(VLOOKUP($A67,'Import OffPeak'!$A$3:FD$99,155,FALSE)-VLOOKUP($A67,'Import OffPeak change'!$A$106:FD$202,155,FALSE)),0,(VLOOKUP($A67,'Import OffPeak'!$A$3:FD$99,155,FALSE)-VLOOKUP($A67,'Import OffPeak change'!$A$106:FD$202,155,FALSE)))</f>
        <v>0</v>
      </c>
      <c r="EZ67" s="6">
        <f>IF(ISERROR(VLOOKUP($A67,'Import OffPeak'!$A$3:FE$99,156,FALSE)-VLOOKUP($A67,'Import OffPeak change'!$A$106:FE$202,156,FALSE)),0,(VLOOKUP($A67,'Import OffPeak'!$A$3:FE$99,156,FALSE)-VLOOKUP($A67,'Import OffPeak change'!$A$106:FE$202,156,FALSE)))</f>
        <v>0</v>
      </c>
      <c r="FA67" s="6">
        <f>IF(ISERROR(VLOOKUP($A67,'Import OffPeak'!$A$3:FF$99,157,FALSE)-VLOOKUP($A67,'Import OffPeak change'!$A$106:FF$202,157,FALSE)),0,(VLOOKUP($A67,'Import OffPeak'!$A$3:FF$99,157,FALSE)-VLOOKUP($A67,'Import OffPeak change'!$A$106:FF$202,157,FALSE)))</f>
        <v>0</v>
      </c>
      <c r="FB67" s="6">
        <f>IF(ISERROR(VLOOKUP($A67,'Import OffPeak'!$A$3:FG$99,158,FALSE)-VLOOKUP($A67,'Import OffPeak change'!$A$106:FG$202,158,FALSE)),0,(VLOOKUP($A67,'Import OffPeak'!$A$3:FG$99,158,FALSE)-VLOOKUP($A67,'Import OffPeak change'!$A$106:FG$202,158,FALSE)))</f>
        <v>0</v>
      </c>
      <c r="FC67" s="6">
        <f>IF(ISERROR(VLOOKUP($A67,'Import OffPeak'!$A$3:FH$99,159,FALSE)-VLOOKUP($A67,'Import OffPeak change'!$A$106:FH$202,159,FALSE)),0,(VLOOKUP($A67,'Import OffPeak'!$A$3:FH$99,159,FALSE)-VLOOKUP($A67,'Import OffPeak change'!$A$106:FH$202,159,FALSE)))</f>
        <v>0</v>
      </c>
      <c r="FD67" s="6">
        <f>IF(ISERROR(VLOOKUP($A67,'Import OffPeak'!$A$3:FI$99,160,FALSE)-VLOOKUP($A67,'Import OffPeak change'!$A$106:FI$202,160,FALSE)),0,(VLOOKUP($A67,'Import OffPeak'!$A$3:FI$99,160,FALSE)-VLOOKUP($A67,'Import OffPeak change'!$A$106:FI$202,160,FALSE)))</f>
        <v>0</v>
      </c>
      <c r="FE67" s="6">
        <f>IF(ISERROR(VLOOKUP($A67,'Import OffPeak'!$A$3:FJ$99,161,FALSE)-VLOOKUP($A67,'Import OffPeak change'!$A$106:FJ$202,161,FALSE)),0,(VLOOKUP($A67,'Import OffPeak'!$A$3:FJ$99,161,FALSE)-VLOOKUP($A67,'Import OffPeak change'!$A$106:FJ$202,161,FALSE)))</f>
        <v>0</v>
      </c>
      <c r="FF67" s="6">
        <f>IF(ISERROR(VLOOKUP($A67,'Import OffPeak'!$A$3:FK$99,162,FALSE)-VLOOKUP($A67,'Import OffPeak change'!$A$106:FK$202,162,FALSE)),0,(VLOOKUP($A67,'Import OffPeak'!$A$3:FK$99,162,FALSE)-VLOOKUP($A67,'Import OffPeak change'!$A$106:FK$202,162,FALSE)))</f>
        <v>0</v>
      </c>
      <c r="FG67" s="6">
        <f>IF(ISERROR(VLOOKUP($A67,'Import OffPeak'!$A$3:FL$99,163,FALSE)-VLOOKUP($A67,'Import OffPeak change'!$A$106:FL$202,163,FALSE)),0,(VLOOKUP($A67,'Import OffPeak'!$A$3:FL$99,163,FALSE)-VLOOKUP($A67,'Import OffPeak change'!$A$106:FL$202,163,FALSE)))</f>
        <v>0</v>
      </c>
      <c r="FH67" s="6">
        <f>IF(ISERROR(VLOOKUP($A67,'Import OffPeak'!$A$3:FM$99,164,FALSE)-VLOOKUP($A67,'Import OffPeak change'!$A$106:FM$202,164,FALSE)),0,(VLOOKUP($A67,'Import OffPeak'!$A$3:FM$99,164,FALSE)-VLOOKUP($A67,'Import OffPeak change'!$A$106:FM$202,164,FALSE)))</f>
        <v>0</v>
      </c>
      <c r="FI67" s="6">
        <f>IF(ISERROR(VLOOKUP($A67,'Import OffPeak'!$A$3:FN$99,165,FALSE)-VLOOKUP($A67,'Import OffPeak change'!$A$106:FN$202,165,FALSE)),0,(VLOOKUP($A67,'Import OffPeak'!$A$3:FN$99,165,FALSE)-VLOOKUP($A67,'Import OffPeak change'!$A$106:FN$202,165,FALSE)))</f>
        <v>0</v>
      </c>
      <c r="FJ67" s="6">
        <f>IF(ISERROR(VLOOKUP($A67,'Import OffPeak'!$A$3:FO$99,166,FALSE)-VLOOKUP($A67,'Import OffPeak change'!$A$106:FO$202,166,FALSE)),0,(VLOOKUP($A67,'Import OffPeak'!$A$3:FO$99,166,FALSE)-VLOOKUP($A67,'Import OffPeak change'!$A$106:FO$202,166,FALSE)))</f>
        <v>0</v>
      </c>
      <c r="FK67" s="6">
        <f>IF(ISERROR(VLOOKUP($A67,'Import OffPeak'!$A$3:FP$99,167,FALSE)-VLOOKUP($A67,'Import OffPeak change'!$A$106:FP$202,167,FALSE)),0,(VLOOKUP($A67,'Import OffPeak'!$A$3:FP$99,167,FALSE)-VLOOKUP($A67,'Import OffPeak change'!$A$106:FP$202,167,FALSE)))</f>
        <v>0</v>
      </c>
      <c r="FL67" s="6">
        <f>IF(ISERROR(VLOOKUP($A67,'Import OffPeak'!$A$3:FQ$99,168,FALSE)-VLOOKUP($A67,'Import OffPeak change'!$A$106:FQ$202,168,FALSE)),0,(VLOOKUP($A67,'Import OffPeak'!$A$3:FQ$99,168,FALSE)-VLOOKUP($A67,'Import OffPeak change'!$A$106:FQ$202,168,FALSE)))</f>
        <v>0</v>
      </c>
      <c r="FM67" s="6">
        <f>IF(ISERROR(VLOOKUP($A67,'Import OffPeak'!$A$3:FR$99,169,FALSE)-VLOOKUP($A67,'Import OffPeak change'!$A$106:FR$202,169,FALSE)),0,(VLOOKUP($A67,'Import OffPeak'!$A$3:FR$99,169,FALSE)-VLOOKUP($A67,'Import OffPeak change'!$A$106:FR$202,169,FALSE)))</f>
        <v>0</v>
      </c>
      <c r="FN67" s="6">
        <f>IF(ISERROR(VLOOKUP($A67,'Import OffPeak'!$A$3:FS$99,170,FALSE)-VLOOKUP($A67,'Import OffPeak change'!$A$106:FS$202,170,FALSE)),0,(VLOOKUP($A67,'Import OffPeak'!$A$3:FS$99,170,FALSE)-VLOOKUP($A67,'Import OffPeak change'!$A$106:FS$202,170,FALSE)))</f>
        <v>0</v>
      </c>
      <c r="FO67" s="6">
        <f>IF(ISERROR(VLOOKUP($A67,'Import OffPeak'!$A$3:FT$99,171,FALSE)-VLOOKUP($A67,'Import OffPeak change'!$A$106:FT$202,171,FALSE)),0,(VLOOKUP($A67,'Import OffPeak'!$A$3:FT$99,171,FALSE)-VLOOKUP($A67,'Import OffPeak change'!$A$106:FT$202,171,FALSE)))</f>
        <v>0</v>
      </c>
      <c r="FP67" s="6">
        <f>IF(ISERROR(VLOOKUP($A67,'Import OffPeak'!$A$3:FU$99,172,FALSE)-VLOOKUP($A67,'Import OffPeak change'!$A$106:FU$202,172,FALSE)),0,(VLOOKUP($A67,'Import OffPeak'!$A$3:FU$99,172,FALSE)-VLOOKUP($A67,'Import OffPeak change'!$A$106:FU$202,172,FALSE)))</f>
        <v>0</v>
      </c>
      <c r="FQ67" s="6">
        <f>IF(ISERROR(VLOOKUP($A67,'Import OffPeak'!$A$3:FV$99,173,FALSE)-VLOOKUP($A67,'Import OffPeak change'!$A$106:FV$202,173,FALSE)),0,(VLOOKUP($A67,'Import OffPeak'!$A$3:FV$99,173,FALSE)-VLOOKUP($A67,'Import OffPeak change'!$A$106:FV$202,173,FALSE)))</f>
        <v>0</v>
      </c>
      <c r="FR67" s="6">
        <f>IF(ISERROR(VLOOKUP($A67,'Import OffPeak'!$A$3:FW$99,174,FALSE)-VLOOKUP($A67,'Import OffPeak change'!$A$106:FW$202,174,FALSE)),0,(VLOOKUP($A67,'Import OffPeak'!$A$3:FW$99,174,FALSE)-VLOOKUP($A67,'Import OffPeak change'!$A$106:FW$202,174,FALSE)))</f>
        <v>0</v>
      </c>
      <c r="FS67" s="6">
        <f>IF(ISERROR(VLOOKUP($A67,'Import OffPeak'!$A$3:FX$99,175,FALSE)-VLOOKUP($A67,'Import OffPeak change'!$A$106:FX$202,175,FALSE)),0,(VLOOKUP($A67,'Import OffPeak'!$A$3:FX$99,175,FALSE)-VLOOKUP($A67,'Import OffPeak change'!$A$106:FX$202,175,FALSE)))</f>
        <v>0</v>
      </c>
      <c r="FT67" s="6">
        <f>IF(ISERROR(VLOOKUP($A67,'Import OffPeak'!$A$3:FY$99,176,FALSE)-VLOOKUP($A67,'Import OffPeak change'!$A$106:FY$202,176,FALSE)),0,(VLOOKUP($A67,'Import OffPeak'!$A$3:FY$99,176,FALSE)-VLOOKUP($A67,'Import OffPeak change'!$A$106:FY$202,176,FALSE)))</f>
        <v>0</v>
      </c>
      <c r="FU67" s="6">
        <f>IF(ISERROR(VLOOKUP($A67,'Import OffPeak'!$A$3:FZ$99,177,FALSE)-VLOOKUP($A67,'Import OffPeak change'!$A$106:FZ$202,177,FALSE)),0,(VLOOKUP($A67,'Import OffPeak'!$A$3:FZ$99,177,FALSE)-VLOOKUP($A67,'Import OffPeak change'!$A$106:FZ$202,177,FALSE)))</f>
        <v>0</v>
      </c>
      <c r="FV67" s="6">
        <f>IF(ISERROR(VLOOKUP($A67,'Import OffPeak'!$A$3:GA$99,178,FALSE)-VLOOKUP($A67,'Import OffPeak change'!$A$106:GA$202,178,FALSE)),0,(VLOOKUP($A67,'Import OffPeak'!$A$3:GA$99,178,FALSE)-VLOOKUP($A67,'Import OffPeak change'!$A$106:GA$202,178,FALSE)))</f>
        <v>0</v>
      </c>
      <c r="FW67" s="6">
        <f>IF(ISERROR(VLOOKUP($A67,'Import OffPeak'!$A$3:GB$99,179,FALSE)-VLOOKUP($A67,'Import OffPeak change'!$A$106:GB$202,179,FALSE)),0,(VLOOKUP($A67,'Import OffPeak'!$A$3:GB$99,179,FALSE)-VLOOKUP($A67,'Import OffPeak change'!$A$106:GB$202,179,FALSE)))</f>
        <v>0</v>
      </c>
      <c r="FX67" s="6">
        <f>IF(ISERROR(VLOOKUP($A67,'Import OffPeak'!$A$3:GC$99,180,FALSE)-VLOOKUP($A67,'Import OffPeak change'!$A$106:GC$202,180,FALSE)),0,(VLOOKUP($A67,'Import OffPeak'!$A$3:GC$99,180,FALSE)-VLOOKUP($A67,'Import OffPeak change'!$A$106:GC$202,180,FALSE)))</f>
        <v>0</v>
      </c>
      <c r="FY67" s="6">
        <f>IF(ISERROR(VLOOKUP($A67,'Import OffPeak'!$A$3:GD$99,181,FALSE)-VLOOKUP($A67,'Import OffPeak change'!$A$106:GD$202,181,FALSE)),0,(VLOOKUP($A67,'Import OffPeak'!$A$3:GD$99,181,FALSE)-VLOOKUP($A67,'Import OffPeak change'!$A$106:GD$202,181,FALSE)))</f>
        <v>0</v>
      </c>
      <c r="FZ67" s="6">
        <f>IF(ISERROR(VLOOKUP($A67,'Import OffPeak'!$A$3:GE$99,182,FALSE)-VLOOKUP($A67,'Import OffPeak change'!$A$106:GE$202,182,FALSE)),0,(VLOOKUP($A67,'Import OffPeak'!$A$3:GE$99,182,FALSE)-VLOOKUP($A67,'Import OffPeak change'!$A$106:GE$202,182,FALSE)))</f>
        <v>0</v>
      </c>
      <c r="GA67" s="6">
        <f>IF(ISERROR(VLOOKUP($A67,'Import OffPeak'!$A$3:GF$99,183,FALSE)-VLOOKUP($A67,'Import OffPeak change'!$A$106:GF$202,183,FALSE)),0,(VLOOKUP($A67,'Import OffPeak'!$A$3:GF$99,183,FALSE)-VLOOKUP($A67,'Import OffPeak change'!$A$106:GF$202,183,FALSE)))</f>
        <v>0</v>
      </c>
      <c r="GB67" s="6">
        <f>IF(ISERROR(VLOOKUP($A67,'Import OffPeak'!$A$3:GG$99,184,FALSE)-VLOOKUP($A67,'Import OffPeak change'!$A$106:GG$202,184,FALSE)),0,(VLOOKUP($A67,'Import OffPeak'!$A$3:GG$99,184,FALSE)-VLOOKUP($A67,'Import OffPeak change'!$A$106:GG$202,184,FALSE)))</f>
        <v>0</v>
      </c>
      <c r="GC67" s="6">
        <f>IF(ISERROR(VLOOKUP($A67,'Import OffPeak'!$A$3:GH$99,185,FALSE)-VLOOKUP($A67,'Import OffPeak change'!$A$106:GH$202,185,FALSE)),0,(VLOOKUP($A67,'Import OffPeak'!$A$3:GH$99,185,FALSE)-VLOOKUP($A67,'Import OffPeak change'!$A$106:GH$202,185,FALSE)))</f>
        <v>0</v>
      </c>
      <c r="GD67" s="6">
        <f>IF(ISERROR(VLOOKUP($A67,'Import OffPeak'!$A$3:GI$99,186,FALSE)-VLOOKUP($A67,'Import OffPeak change'!$A$106:GI$202,186,FALSE)),0,(VLOOKUP($A67,'Import OffPeak'!$A$3:GI$99,186,FALSE)-VLOOKUP($A67,'Import OffPeak change'!$A$106:GI$202,186,FALSE)))</f>
        <v>0</v>
      </c>
      <c r="GE67" s="6">
        <f>IF(ISERROR(VLOOKUP($A67,'Import OffPeak'!$A$3:GJ$99,187,FALSE)-VLOOKUP($A67,'Import OffPeak change'!$A$106:GJ$202,187,FALSE)),0,(VLOOKUP($A67,'Import OffPeak'!$A$3:GJ$99,187,FALSE)-VLOOKUP($A67,'Import OffPeak change'!$A$106:GJ$202,187,FALSE)))</f>
        <v>0</v>
      </c>
      <c r="GF67" s="6">
        <f>IF(ISERROR(VLOOKUP($A67,'Import OffPeak'!$A$3:GK$99,188,FALSE)-VLOOKUP($A67,'Import OffPeak change'!$A$106:GK$202,188,FALSE)),0,(VLOOKUP($A67,'Import OffPeak'!$A$3:GK$99,188,FALSE)-VLOOKUP($A67,'Import OffPeak change'!$A$106:GK$202,188,FALSE)))</f>
        <v>0</v>
      </c>
      <c r="GG67" s="6">
        <f>IF(ISERROR(VLOOKUP($A67,'Import OffPeak'!$A$3:GL$99,189,FALSE)-VLOOKUP($A67,'Import OffPeak change'!$A$106:GL$202,189,FALSE)),0,(VLOOKUP($A67,'Import OffPeak'!$A$3:GL$99,189,FALSE)-VLOOKUP($A67,'Import OffPeak change'!$A$106:GL$202,189,FALSE)))</f>
        <v>0</v>
      </c>
      <c r="GH67" s="6">
        <f>IF(ISERROR(VLOOKUP($A67,'Import OffPeak'!$A$3:GM$99,190,FALSE)-VLOOKUP($A67,'Import OffPeak change'!$A$106:GM$202,190,FALSE)),0,(VLOOKUP($A67,'Import OffPeak'!$A$3:GM$99,190,FALSE)-VLOOKUP($A67,'Import OffPeak change'!$A$106:GM$202,190,FALSE)))</f>
        <v>0</v>
      </c>
      <c r="GI67" s="6">
        <f>IF(ISERROR(VLOOKUP($A67,'Import OffPeak'!$A$3:GN$99,191,FALSE)-VLOOKUP($A67,'Import OffPeak change'!$A$106:GN$202,191,FALSE)),0,(VLOOKUP($A67,'Import OffPeak'!$A$3:GN$99,191,FALSE)-VLOOKUP($A67,'Import OffPeak change'!$A$106:GN$202,191,FALSE)))</f>
        <v>0</v>
      </c>
      <c r="GJ67" s="6">
        <f>IF(ISERROR(VLOOKUP($A67,'Import OffPeak'!$A$3:GO$99,192,FALSE)-VLOOKUP($A67,'Import OffPeak change'!$A$106:GO$202,192,FALSE)),0,(VLOOKUP($A67,'Import OffPeak'!$A$3:GO$99,192,FALSE)-VLOOKUP($A67,'Import OffPeak change'!$A$106:GO$202,192,FALSE)))</f>
        <v>0</v>
      </c>
      <c r="GK67" s="6">
        <f>IF(ISERROR(VLOOKUP($A67,'Import OffPeak'!$A$3:GP$99,193,FALSE)-VLOOKUP($A67,'Import OffPeak change'!$A$106:GP$202,193,FALSE)),0,(VLOOKUP($A67,'Import OffPeak'!$A$3:GP$99,193,FALSE)-VLOOKUP($A67,'Import OffPeak change'!$A$106:GP$202,193,FALSE)))</f>
        <v>0</v>
      </c>
      <c r="GL67" s="6">
        <f>IF(ISERROR(VLOOKUP($A67,'Import OffPeak'!$A$3:GQ$99,194,FALSE)-VLOOKUP($A67,'Import OffPeak change'!$A$106:GQ$202,194,FALSE)),0,(VLOOKUP($A67,'Import OffPeak'!$A$3:GQ$99,194,FALSE)-VLOOKUP($A67,'Import OffPeak change'!$A$106:GQ$202,194,FALSE)))</f>
        <v>0</v>
      </c>
      <c r="GM67" s="6">
        <f>IF(ISERROR(VLOOKUP($A67,'Import OffPeak'!$A$3:GR$99,195,FALSE)-VLOOKUP($A67,'Import OffPeak change'!$A$106:GR$202,195,FALSE)),0,(VLOOKUP($A67,'Import OffPeak'!$A$3:GR$99,195,FALSE)-VLOOKUP($A67,'Import OffPeak change'!$A$106:GR$202,195,FALSE)))</f>
        <v>0</v>
      </c>
      <c r="GN67" s="6">
        <f>IF(ISERROR(VLOOKUP($A67,'Import OffPeak'!$A$3:GS$99,196,FALSE)-VLOOKUP($A67,'Import OffPeak change'!$A$106:GS$202,196,FALSE)),0,(VLOOKUP($A67,'Import OffPeak'!$A$3:GS$99,196,FALSE)-VLOOKUP($A67,'Import OffPeak change'!$A$106:GS$202,196,FALSE)))</f>
        <v>0</v>
      </c>
      <c r="GO67" s="6">
        <f>IF(ISERROR(VLOOKUP($A67,'Import OffPeak'!$A$3:GT$99,197,FALSE)-VLOOKUP($A67,'Import OffPeak change'!$A$106:GT$202,197,FALSE)),0,(VLOOKUP($A67,'Import OffPeak'!$A$3:GT$99,197,FALSE)-VLOOKUP($A67,'Import OffPeak change'!$A$106:GT$202,197,FALSE)))</f>
        <v>0</v>
      </c>
      <c r="GP67" s="6">
        <f>IF(ISERROR(VLOOKUP($A67,'Import OffPeak'!$A$3:GU$99,198,FALSE)-VLOOKUP($A67,'Import OffPeak change'!$A$106:GU$202,198,FALSE)),0,(VLOOKUP($A67,'Import OffPeak'!$A$3:GU$99,198,FALSE)-VLOOKUP($A67,'Import OffPeak change'!$A$106:GU$202,198,FALSE)))</f>
        <v>0</v>
      </c>
      <c r="GQ67" s="6">
        <f>IF(ISERROR(VLOOKUP($A67,'Import OffPeak'!$A$3:GV$99,199,FALSE)-VLOOKUP($A67,'Import OffPeak change'!$A$106:GV$202,199,FALSE)),0,(VLOOKUP($A67,'Import OffPeak'!$A$3:GV$99,199,FALSE)-VLOOKUP($A67,'Import OffPeak change'!$A$106:GV$202,199,FALSE)))</f>
        <v>0</v>
      </c>
      <c r="GR67" s="6">
        <f>IF(ISERROR(VLOOKUP($A67,'Import OffPeak'!$A$3:GW$99,200,FALSE)-VLOOKUP($A67,'Import OffPeak change'!$A$106:GW$202,200,FALSE)),0,(VLOOKUP($A67,'Import OffPeak'!$A$3:GW$99,200,FALSE)-VLOOKUP($A67,'Import OffPeak change'!$A$106:GW$202,200,FALSE)))</f>
        <v>0</v>
      </c>
      <c r="GS67" s="6">
        <f>IF(ISERROR(VLOOKUP($A67,'Import OffPeak'!$A$3:GX$99,201,FALSE)-VLOOKUP($A67,'Import OffPeak change'!$A$106:GX$202,201,FALSE)),0,(VLOOKUP($A67,'Import OffPeak'!$A$3:GX$99,201,FALSE)-VLOOKUP($A67,'Import OffPeak change'!$A$106:GX$202,201,FALSE)))</f>
        <v>0</v>
      </c>
      <c r="GT67" s="6">
        <f>IF(ISERROR(VLOOKUP($A67,'Import OffPeak'!$A$3:GY$99,202,FALSE)-VLOOKUP($A67,'Import OffPeak change'!$A$106:GY$202,202,FALSE)),0,(VLOOKUP($A67,'Import OffPeak'!$A$3:GY$99,202,FALSE)-VLOOKUP($A67,'Import OffPeak change'!$A$106:GY$202,202,FALSE)))</f>
        <v>0</v>
      </c>
      <c r="GU67" s="6">
        <f>IF(ISERROR(VLOOKUP($A67,'Import OffPeak'!$A$3:GZ$99,203,FALSE)-VLOOKUP($A67,'Import OffPeak change'!$A$106:GZ$202,203,FALSE)),0,(VLOOKUP($A67,'Import OffPeak'!$A$3:GZ$99,203,FALSE)-VLOOKUP($A67,'Import OffPeak change'!$A$106:GZ$202,203,FALSE)))</f>
        <v>0</v>
      </c>
      <c r="GV67" s="6">
        <f>IF(ISERROR(VLOOKUP($A67,'Import OffPeak'!$A$3:HA$99,204,FALSE)-VLOOKUP($A67,'Import OffPeak change'!$A$106:HA$202,204,FALSE)),0,(VLOOKUP($A67,'Import OffPeak'!$A$3:HA$99,204,FALSE)-VLOOKUP($A67,'Import OffPeak change'!$A$106:HA$202,204,FALSE)))</f>
        <v>0</v>
      </c>
      <c r="GW67" s="6">
        <f>IF(ISERROR(VLOOKUP($A67,'Import OffPeak'!$A$3:HB$99,205,FALSE)-VLOOKUP($A67,'Import OffPeak change'!$A$106:HB$202,205,FALSE)),0,(VLOOKUP($A67,'Import OffPeak'!$A$3:HB$99,205,FALSE)-VLOOKUP($A67,'Import OffPeak change'!$A$106:HB$202,205,FALSE)))</f>
        <v>0</v>
      </c>
      <c r="GX67" s="6">
        <f>IF(ISERROR(VLOOKUP($A67,'Import OffPeak'!$A$3:HC$99,206,FALSE)-VLOOKUP($A67,'Import OffPeak change'!$A$106:HC$202,206,FALSE)),0,(VLOOKUP($A67,'Import OffPeak'!$A$3:HC$99,206,FALSE)-VLOOKUP($A67,'Import OffPeak change'!$A$106:HC$202,206,FALSE)))</f>
        <v>0</v>
      </c>
      <c r="GY67" s="6">
        <f>IF(ISERROR(VLOOKUP($A67,'Import OffPeak'!$A$3:HD$99,207,FALSE)-VLOOKUP($A67,'Import OffPeak change'!$A$106:HD$202,207,FALSE)),0,(VLOOKUP($A67,'Import OffPeak'!$A$3:HD$99,207,FALSE)-VLOOKUP($A67,'Import OffPeak change'!$A$106:HD$202,207,FALSE)))</f>
        <v>0</v>
      </c>
      <c r="GZ67" s="6">
        <f>IF(ISERROR(VLOOKUP($A67,'Import OffPeak'!$A$3:HE$99,208,FALSE)-VLOOKUP($A67,'Import OffPeak change'!$A$106:HE$202,208,FALSE)),0,(VLOOKUP($A67,'Import OffPeak'!$A$3:HE$99,208,FALSE)-VLOOKUP($A67,'Import OffPeak change'!$A$106:HE$202,208,FALSE)))</f>
        <v>0</v>
      </c>
      <c r="HA67" s="6">
        <f>IF(ISERROR(VLOOKUP($A67,'Import OffPeak'!$A$3:HF$99,209,FALSE)-VLOOKUP($A67,'Import OffPeak change'!$A$106:HF$202,209,FALSE)),0,(VLOOKUP($A67,'Import OffPeak'!$A$3:HF$99,209,FALSE)-VLOOKUP($A67,'Import OffPeak change'!$A$106:HF$202,209,FALSE)))</f>
        <v>0</v>
      </c>
      <c r="HB67" s="6">
        <f>IF(ISERROR(VLOOKUP($A67,'Import OffPeak'!$A$3:HG$99,210,FALSE)-VLOOKUP($A67,'Import OffPeak change'!$A$106:HG$202,210,FALSE)),0,(VLOOKUP($A67,'Import OffPeak'!$A$3:HG$99,210,FALSE)-VLOOKUP($A67,'Import OffPeak change'!$A$106:HG$202,210,FALSE)))</f>
        <v>0</v>
      </c>
      <c r="HC67" s="6">
        <f>IF(ISERROR(VLOOKUP($A67,'Import OffPeak'!$A$3:HH$99,211,FALSE)-VLOOKUP($A67,'Import OffPeak change'!$A$106:HH$202,211,FALSE)),0,(VLOOKUP($A67,'Import OffPeak'!$A$3:HH$99,211,FALSE)-VLOOKUP($A67,'Import OffPeak change'!$A$106:HH$202,211,FALSE)))</f>
        <v>0</v>
      </c>
      <c r="HD67" s="6">
        <f>IF(ISERROR(VLOOKUP($A67,'Import OffPeak'!$A$3:HI$99,212,FALSE)-VLOOKUP($A67,'Import OffPeak change'!$A$106:HI$202,212,FALSE)),0,(VLOOKUP($A67,'Import OffPeak'!$A$3:HI$99,212,FALSE)-VLOOKUP($A67,'Import OffPeak change'!$A$106:HI$202,212,FALSE)))</f>
        <v>0</v>
      </c>
      <c r="HE67" s="6">
        <f>IF(ISERROR(VLOOKUP($A67,'Import OffPeak'!$A$3:HJ$99,213,FALSE)-VLOOKUP($A67,'Import OffPeak change'!$A$106:HJ$202,213,FALSE)),0,(VLOOKUP($A67,'Import OffPeak'!$A$3:HJ$99,213,FALSE)-VLOOKUP($A67,'Import OffPeak change'!$A$106:HJ$202,213,FALSE)))</f>
        <v>0</v>
      </c>
      <c r="HF67" s="6">
        <f>IF(ISERROR(VLOOKUP($A67,'Import OffPeak'!$A$3:HK$99,214,FALSE)-VLOOKUP($A67,'Import OffPeak change'!$A$106:HK$202,214,FALSE)),0,(VLOOKUP($A67,'Import OffPeak'!$A$3:HK$99,214,FALSE)-VLOOKUP($A67,'Import OffPeak change'!$A$106:HK$202,214,FALSE)))</f>
        <v>0</v>
      </c>
      <c r="HG67" s="6">
        <f>IF(ISERROR(VLOOKUP($A67,'Import OffPeak'!$A$3:HL$99,215,FALSE)-VLOOKUP($A67,'Import OffPeak change'!$A$106:HL$202,215,FALSE)),0,(VLOOKUP($A67,'Import OffPeak'!$A$3:HL$99,215,FALSE)-VLOOKUP($A67,'Import OffPeak change'!$A$106:HL$202,215,FALSE)))</f>
        <v>0</v>
      </c>
      <c r="HH67" s="6">
        <f>IF(ISERROR(VLOOKUP($A67,'Import OffPeak'!$A$3:HM$99,216,FALSE)-VLOOKUP($A67,'Import OffPeak change'!$A$106:HM$202,216,FALSE)),0,(VLOOKUP($A67,'Import OffPeak'!$A$3:HM$99,216,FALSE)-VLOOKUP($A67,'Import OffPeak change'!$A$106:HM$202,216,FALSE)))</f>
        <v>0</v>
      </c>
      <c r="HI67" s="6">
        <f>IF(ISERROR(VLOOKUP($A67,'Import OffPeak'!$A$3:HN$99,217,FALSE)-VLOOKUP($A67,'Import OffPeak change'!$A$106:HN$202,217,FALSE)),0,(VLOOKUP($A67,'Import OffPeak'!$A$3:HN$99,217,FALSE)-VLOOKUP($A67,'Import OffPeak change'!$A$106:HN$202,217,FALSE)))</f>
        <v>0</v>
      </c>
      <c r="HJ67" s="6">
        <f>IF(ISERROR(VLOOKUP($A67,'Import OffPeak'!$A$3:HO$99,218,FALSE)-VLOOKUP($A67,'Import OffPeak change'!$A$106:HO$202,218,FALSE)),0,(VLOOKUP($A67,'Import OffPeak'!$A$3:HO$99,218,FALSE)-VLOOKUP($A67,'Import OffPeak change'!$A$106:HO$202,218,FALSE)))</f>
        <v>0</v>
      </c>
      <c r="HK67" s="6">
        <f>IF(ISERROR(VLOOKUP($A67,'Import OffPeak'!$A$3:HP$99,219,FALSE)-VLOOKUP($A67,'Import OffPeak change'!$A$106:HP$202,219,FALSE)),0,(VLOOKUP($A67,'Import OffPeak'!$A$3:HP$99,219,FALSE)-VLOOKUP($A67,'Import OffPeak change'!$A$106:HP$202,219,FALSE)))</f>
        <v>0</v>
      </c>
      <c r="HL67" s="6">
        <f>IF(ISERROR(VLOOKUP($A67,'Import OffPeak'!$A$3:HQ$99,220,FALSE)-VLOOKUP($A67,'Import OffPeak change'!$A$106:HQ$202,220,FALSE)),0,(VLOOKUP($A67,'Import OffPeak'!$A$3:HQ$99,220,FALSE)-VLOOKUP($A67,'Import OffPeak change'!$A$106:HQ$202,220,FALSE)))</f>
        <v>0</v>
      </c>
      <c r="HM67" s="6">
        <f>IF(ISERROR(VLOOKUP($A67,'Import OffPeak'!$A$3:HR$99,221,FALSE)-VLOOKUP($A67,'Import OffPeak change'!$A$106:HR$202,221,FALSE)),0,(VLOOKUP($A67,'Import OffPeak'!$A$3:HR$99,221,FALSE)-VLOOKUP($A67,'Import OffPeak change'!$A$106:HR$202,221,FALSE)))</f>
        <v>0</v>
      </c>
      <c r="HN67" s="6">
        <f>IF(ISERROR(VLOOKUP($A67,'Import OffPeak'!$A$3:HS$99,222,FALSE)-VLOOKUP($A67,'Import OffPeak change'!$A$106:HS$202,222,FALSE)),0,(VLOOKUP($A67,'Import OffPeak'!$A$3:HS$99,222,FALSE)-VLOOKUP($A67,'Import OffPeak change'!$A$106:HS$202,222,FALSE)))</f>
        <v>0</v>
      </c>
      <c r="HO67" s="6">
        <f>IF(ISERROR(VLOOKUP($A67,'Import OffPeak'!$A$3:HT$99,223,FALSE)-VLOOKUP($A67,'Import OffPeak change'!$A$106:HT$202,223,FALSE)),0,(VLOOKUP($A67,'Import OffPeak'!$A$3:HT$99,223,FALSE)-VLOOKUP($A67,'Import OffPeak change'!$A$106:HT$202,223,FALSE)))</f>
        <v>0</v>
      </c>
      <c r="HP67" s="6">
        <f>IF(ISERROR(VLOOKUP($A67,'Import OffPeak'!$A$3:HU$99,224,FALSE)-VLOOKUP($A67,'Import OffPeak change'!$A$106:HU$202,224,FALSE)),0,(VLOOKUP($A67,'Import OffPeak'!$A$3:HU$99,224,FALSE)-VLOOKUP($A67,'Import OffPeak change'!$A$106:HU$202,224,FALSE)))</f>
        <v>0</v>
      </c>
      <c r="HQ67" s="6">
        <f>IF(ISERROR(VLOOKUP($A67,'Import OffPeak'!$A$3:HV$99,225,FALSE)-VLOOKUP($A67,'Import OffPeak change'!$A$106:HV$202,225,FALSE)),0,(VLOOKUP($A67,'Import OffPeak'!$A$3:HV$99,225,FALSE)-VLOOKUP($A67,'Import OffPeak change'!$A$106:HV$202,225,FALSE)))</f>
        <v>0</v>
      </c>
      <c r="HR67" s="6">
        <f>IF(ISERROR(VLOOKUP($A67,'Import OffPeak'!$A$3:HW$99,226,FALSE)-VLOOKUP($A67,'Import OffPeak change'!$A$106:HW$202,226,FALSE)),0,(VLOOKUP($A67,'Import OffPeak'!$A$3:HW$99,226,FALSE)-VLOOKUP($A67,'Import OffPeak change'!$A$106:HW$202,226,FALSE)))</f>
        <v>0</v>
      </c>
      <c r="HS67" s="6">
        <f>IF(ISERROR(VLOOKUP($A67,'Import OffPeak'!$A$3:HX$99,227,FALSE)-VLOOKUP($A67,'Import OffPeak change'!$A$106:HX$202,227,FALSE)),0,(VLOOKUP($A67,'Import OffPeak'!$A$3:HX$99,227,FALSE)-VLOOKUP($A67,'Import OffPeak change'!$A$106:HX$202,227,FALSE)))</f>
        <v>0</v>
      </c>
      <c r="HT67" s="6">
        <f>IF(ISERROR(VLOOKUP($A67,'Import OffPeak'!$A$3:HY$99,228,FALSE)-VLOOKUP($A67,'Import OffPeak change'!$A$106:HY$202,228,FALSE)),0,(VLOOKUP($A67,'Import OffPeak'!$A$3:HY$99,228,FALSE)-VLOOKUP($A67,'Import OffPeak change'!$A$106:HY$202,228,FALSE)))</f>
        <v>0</v>
      </c>
      <c r="HU67" s="6">
        <f>IF(ISERROR(VLOOKUP($A67,'Import OffPeak'!$A$3:HZ$99,229,FALSE)-VLOOKUP($A67,'Import OffPeak change'!$A$106:HZ$202,229,FALSE)),0,(VLOOKUP($A67,'Import OffPeak'!$A$3:HZ$99,229,FALSE)-VLOOKUP($A67,'Import OffPeak change'!$A$106:HZ$202,229,FALSE)))</f>
        <v>0</v>
      </c>
      <c r="HV67" s="6">
        <f>IF(ISERROR(VLOOKUP($A67,'Import OffPeak'!$A$3:IA$99,230,FALSE)-VLOOKUP($A67,'Import OffPeak change'!$A$106:IA$202,230,FALSE)),0,(VLOOKUP($A67,'Import OffPeak'!$A$3:IA$99,230,FALSE)-VLOOKUP($A67,'Import OffPeak change'!$A$106:IA$202,230,FALSE)))</f>
        <v>0</v>
      </c>
      <c r="HW67" s="6">
        <f>IF(ISERROR(VLOOKUP($A67,'Import OffPeak'!$A$3:IB$99,231,FALSE)-VLOOKUP($A67,'Import OffPeak change'!$A$106:IB$202,231,FALSE)),0,(VLOOKUP($A67,'Import OffPeak'!$A$3:IB$99,231,FALSE)-VLOOKUP($A67,'Import OffPeak change'!$A$106:IB$202,231,FALSE)))</f>
        <v>0</v>
      </c>
      <c r="HX67" s="6">
        <f>IF(ISERROR(VLOOKUP($A67,'Import OffPeak'!$A$3:IC$99,232,FALSE)-VLOOKUP($A67,'Import OffPeak change'!$A$106:IC$202,232,FALSE)),0,(VLOOKUP($A67,'Import OffPeak'!$A$3:IC$99,232,FALSE)-VLOOKUP($A67,'Import OffPeak change'!$A$106:IC$202,232,FALSE)))</f>
        <v>0</v>
      </c>
      <c r="HY67" s="6">
        <f>IF(ISERROR(VLOOKUP($A67,'Import OffPeak'!$A$3:ID$99,233,FALSE)-VLOOKUP($A67,'Import OffPeak change'!$A$106:ID$202,233,FALSE)),0,(VLOOKUP($A67,'Import OffPeak'!$A$3:ID$99,233,FALSE)-VLOOKUP($A67,'Import OffPeak change'!$A$106:ID$202,233,FALSE)))</f>
        <v>0</v>
      </c>
      <c r="HZ67" s="6">
        <f>IF(ISERROR(VLOOKUP($A67,'Import OffPeak'!$A$3:IE$99,234,FALSE)-VLOOKUP($A67,'Import OffPeak change'!$A$106:IE$202,234,FALSE)),0,(VLOOKUP($A67,'Import OffPeak'!$A$3:IE$99,234,FALSE)-VLOOKUP($A67,'Import OffPeak change'!$A$106:IE$202,234,FALSE)))</f>
        <v>0</v>
      </c>
      <c r="IA67" s="6">
        <f>IF(ISERROR(VLOOKUP($A67,'Import OffPeak'!$A$3:IF$99,235,FALSE)-VLOOKUP($A67,'Import OffPeak change'!$A$106:IF$202,235,FALSE)),0,(VLOOKUP($A67,'Import OffPeak'!$A$3:IF$99,235,FALSE)-VLOOKUP($A67,'Import OffPeak change'!$A$106:IF$202,235,FALSE)))</f>
        <v>0</v>
      </c>
      <c r="IB67" s="6">
        <f>IF(ISERROR(VLOOKUP($A67,'Import OffPeak'!$A$3:IG$99,236,FALSE)-VLOOKUP($A67,'Import OffPeak change'!$A$106:IG$202,236,FALSE)),0,(VLOOKUP($A67,'Import OffPeak'!$A$3:IG$99,236,FALSE)-VLOOKUP($A67,'Import OffPeak change'!$A$106:IG$202,236,FALSE)))</f>
        <v>0</v>
      </c>
      <c r="IC67" s="6">
        <f>IF(ISERROR(VLOOKUP($A67,'Import OffPeak'!$A$3:IH$99,237,FALSE)-VLOOKUP($A67,'Import OffPeak change'!$A$106:IH$202,237,FALSE)),0,(VLOOKUP($A67,'Import OffPeak'!$A$3:IH$99,237,FALSE)-VLOOKUP($A67,'Import OffPeak change'!$A$106:IH$202,237,FALSE)))</f>
        <v>0</v>
      </c>
      <c r="ID67" s="6">
        <f>IF(ISERROR(VLOOKUP($A67,'Import OffPeak'!$A$3:II$99,238,FALSE)-VLOOKUP($A67,'Import OffPeak change'!$A$106:II$202,238,FALSE)),0,(VLOOKUP($A67,'Import OffPeak'!$A$3:II$99,238,FALSE)-VLOOKUP($A67,'Import OffPeak change'!$A$106:II$202,238,FALSE)))</f>
        <v>0</v>
      </c>
      <c r="IE67" s="6">
        <f>IF(ISERROR(VLOOKUP($A67,'Import OffPeak'!$A$3:IJ$99,239,FALSE)-VLOOKUP($A67,'Import OffPeak change'!$A$106:IJ$202,239,FALSE)),0,(VLOOKUP($A67,'Import OffPeak'!$A$3:IJ$99,239,FALSE)-VLOOKUP($A67,'Import OffPeak change'!$A$106:IJ$202,239,FALSE)))</f>
        <v>0</v>
      </c>
    </row>
    <row r="68" spans="1:239">
      <c r="A68" s="168" t="str">
        <f>IF('Import OffPeak'!A65=0,"",'Import OffPeak'!A65)</f>
        <v/>
      </c>
      <c r="B68" s="6"/>
      <c r="C68" s="6"/>
      <c r="D68" s="6"/>
      <c r="E68" s="6"/>
      <c r="F68" s="6"/>
      <c r="G68" s="6">
        <f>IF(ISERROR(VLOOKUP($A68,'Import OffPeak'!$A$3:L$99,7,FALSE)-VLOOKUP($A68,'Import OffPeak change'!$A$106:L$202,7,FALSE)),0,(VLOOKUP($A68,'Import OffPeak'!$A$3:L$99,7,FALSE)-VLOOKUP($A68,'Import OffPeak change'!$A$106:L$202,7,FALSE)))</f>
        <v>0</v>
      </c>
      <c r="H68" s="6">
        <f>IF(ISERROR(VLOOKUP($A68,'Import OffPeak'!$A$3:M$99,8,FALSE)-VLOOKUP($A68,'Import OffPeak change'!$A$106:M$202,8,FALSE)),0,(VLOOKUP($A68,'Import OffPeak'!$A$3:M$99,8,FALSE)-VLOOKUP($A68,'Import OffPeak change'!$A$106:M$202,8,FALSE)))</f>
        <v>0</v>
      </c>
      <c r="I68" s="6">
        <f>IF(ISERROR(VLOOKUP($A68,'Import OffPeak'!$A$3:N$99,9,FALSE)-VLOOKUP($A68,'Import OffPeak change'!$A$106:N$202,9,FALSE)),0,(VLOOKUP($A68,'Import OffPeak'!$A$3:N$99,9,FALSE)-VLOOKUP($A68,'Import OffPeak change'!$A$106:N$202,9,FALSE)))</f>
        <v>0</v>
      </c>
      <c r="J68" s="6">
        <f>IF(ISERROR(VLOOKUP($A68,'Import OffPeak'!$A$3:O$99,10,FALSE)-VLOOKUP($A68,'Import OffPeak change'!$A$106:O$202,10,FALSE)),0,(VLOOKUP($A68,'Import OffPeak'!$A$3:O$99,10,FALSE)-VLOOKUP($A68,'Import OffPeak change'!$A$106:O$202,10,FALSE)))</f>
        <v>0</v>
      </c>
      <c r="K68" s="6">
        <f>IF(ISERROR(VLOOKUP($A68,'Import OffPeak'!$A$3:P$99,11,FALSE)-VLOOKUP($A68,'Import OffPeak change'!$A$106:P$202,11,FALSE)),0,(VLOOKUP($A68,'Import OffPeak'!$A$3:P$99,11,FALSE)-VLOOKUP($A68,'Import OffPeak change'!$A$106:P$202,11,FALSE)))</f>
        <v>0</v>
      </c>
      <c r="L68" s="6">
        <f>IF(ISERROR(VLOOKUP($A68,'Import OffPeak'!$A$3:Q$99,12,FALSE)-VLOOKUP($A68,'Import OffPeak change'!$A$106:Q$202,12,FALSE)),0,(VLOOKUP($A68,'Import OffPeak'!$A$3:Q$99,12,FALSE)-VLOOKUP($A68,'Import OffPeak change'!$A$106:Q$202,12,FALSE)))</f>
        <v>0</v>
      </c>
      <c r="M68" s="6">
        <f>IF(ISERROR(VLOOKUP($A68,'Import OffPeak'!$A$3:R$99,13,FALSE)-VLOOKUP($A68,'Import OffPeak change'!$A$106:R$202,13,FALSE)),0,(VLOOKUP($A68,'Import OffPeak'!$A$3:R$99,13,FALSE)-VLOOKUP($A68,'Import OffPeak change'!$A$106:R$202,13,FALSE)))</f>
        <v>0</v>
      </c>
      <c r="N68" s="6">
        <f>IF(ISERROR(VLOOKUP($A68,'Import OffPeak'!$A$3:S$99,14,FALSE)-VLOOKUP($A68,'Import OffPeak change'!$A$106:S$202,14,FALSE)),0,(VLOOKUP($A68,'Import OffPeak'!$A$3:S$99,14,FALSE)-VLOOKUP($A68,'Import OffPeak change'!$A$106:S$202,14,FALSE)))</f>
        <v>0</v>
      </c>
      <c r="O68" s="6">
        <f>IF(ISERROR(VLOOKUP($A68,'Import OffPeak'!$A$3:T$99,15,FALSE)-VLOOKUP($A68,'Import OffPeak change'!$A$106:T$202,15,FALSE)),0,(VLOOKUP($A68,'Import OffPeak'!$A$3:T$99,15,FALSE)-VLOOKUP($A68,'Import OffPeak change'!$A$106:T$202,15,FALSE)))</f>
        <v>0</v>
      </c>
      <c r="P68" s="6">
        <f>IF(ISERROR(VLOOKUP($A68,'Import OffPeak'!$A$3:U$99,16,FALSE)-VLOOKUP($A68,'Import OffPeak change'!$A$106:U$202,16,FALSE)),0,(VLOOKUP($A68,'Import OffPeak'!$A$3:U$99,16,FALSE)-VLOOKUP($A68,'Import OffPeak change'!$A$106:U$202,16,FALSE)))</f>
        <v>0</v>
      </c>
      <c r="Q68" s="6">
        <f>IF(ISERROR(VLOOKUP($A68,'Import OffPeak'!$A$3:V$99,17,FALSE)-VLOOKUP($A68,'Import OffPeak change'!$A$106:V$202,17,FALSE)),0,(VLOOKUP($A68,'Import OffPeak'!$A$3:V$99,17,FALSE)-VLOOKUP($A68,'Import OffPeak change'!$A$106:V$202,17,FALSE)))</f>
        <v>0</v>
      </c>
      <c r="R68" s="6">
        <f>IF(ISERROR(VLOOKUP($A68,'Import OffPeak'!$A$3:W$99,18,FALSE)-VLOOKUP($A68,'Import OffPeak change'!$A$106:W$202,18,FALSE)),0,(VLOOKUP($A68,'Import OffPeak'!$A$3:W$99,18,FALSE)-VLOOKUP($A68,'Import OffPeak change'!$A$106:W$202,18,FALSE)))</f>
        <v>0</v>
      </c>
      <c r="S68" s="6">
        <f>IF(ISERROR(VLOOKUP($A68,'Import OffPeak'!$A$3:X$99,19,FALSE)-VLOOKUP($A68,'Import OffPeak change'!$A$106:X$202,19,FALSE)),0,(VLOOKUP($A68,'Import OffPeak'!$A$3:X$99,19,FALSE)-VLOOKUP($A68,'Import OffPeak change'!$A$106:X$202,19,FALSE)))</f>
        <v>0</v>
      </c>
      <c r="T68" s="6">
        <f>IF(ISERROR(VLOOKUP($A68,'Import OffPeak'!$A$3:Y$99,20,FALSE)-VLOOKUP($A68,'Import OffPeak change'!$A$106:Y$202,20,FALSE)),0,(VLOOKUP($A68,'Import OffPeak'!$A$3:Y$99,20,FALSE)-VLOOKUP($A68,'Import OffPeak change'!$A$106:Y$202,20,FALSE)))</f>
        <v>0</v>
      </c>
      <c r="U68" s="6">
        <f>IF(ISERROR(VLOOKUP($A68,'Import OffPeak'!$A$3:Z$99,21,FALSE)-VLOOKUP($A68,'Import OffPeak change'!$A$106:Z$202,21,FALSE)),0,(VLOOKUP($A68,'Import OffPeak'!$A$3:Z$99,21,FALSE)-VLOOKUP($A68,'Import OffPeak change'!$A$106:Z$202,21,FALSE)))</f>
        <v>0</v>
      </c>
      <c r="V68" s="6">
        <f>IF(ISERROR(VLOOKUP($A68,'Import OffPeak'!$A$3:AA$99,22,FALSE)-VLOOKUP($A68,'Import OffPeak change'!$A$106:AA$202,22,FALSE)),0,(VLOOKUP($A68,'Import OffPeak'!$A$3:AA$99,22,FALSE)-VLOOKUP($A68,'Import OffPeak change'!$A$106:AA$202,22,FALSE)))</f>
        <v>0</v>
      </c>
      <c r="W68" s="6">
        <f>IF(ISERROR(VLOOKUP($A68,'Import OffPeak'!$A$3:AB$99,23,FALSE)-VLOOKUP($A68,'Import OffPeak change'!$A$106:AB$202,23,FALSE)),0,(VLOOKUP($A68,'Import OffPeak'!$A$3:AB$99,23,FALSE)-VLOOKUP($A68,'Import OffPeak change'!$A$106:AB$202,23,FALSE)))</f>
        <v>0</v>
      </c>
      <c r="X68" s="6">
        <f>IF(ISERROR(VLOOKUP($A68,'Import OffPeak'!$A$3:AC$99,24,FALSE)-VLOOKUP($A68,'Import OffPeak change'!$A$106:AC$202,24,FALSE)),0,(VLOOKUP($A68,'Import OffPeak'!$A$3:AC$99,24,FALSE)-VLOOKUP($A68,'Import OffPeak change'!$A$106:AC$202,24,FALSE)))</f>
        <v>0</v>
      </c>
      <c r="Y68" s="6">
        <f>IF(ISERROR(VLOOKUP($A68,'Import OffPeak'!$A$3:AD$99,25,FALSE)-VLOOKUP($A68,'Import OffPeak change'!$A$106:AD$202,25,FALSE)),0,(VLOOKUP($A68,'Import OffPeak'!$A$3:AD$99,25,FALSE)-VLOOKUP($A68,'Import OffPeak change'!$A$106:AD$202,25,FALSE)))</f>
        <v>0</v>
      </c>
      <c r="Z68" s="6">
        <f>IF(ISERROR(VLOOKUP($A68,'Import OffPeak'!$A$3:AE$99,26,FALSE)-VLOOKUP($A68,'Import OffPeak change'!$A$106:AE$202,26,FALSE)),0,(VLOOKUP($A68,'Import OffPeak'!$A$3:AE$99,26,FALSE)-VLOOKUP($A68,'Import OffPeak change'!$A$106:AE$202,26,FALSE)))</f>
        <v>0</v>
      </c>
      <c r="AA68" s="6">
        <f>IF(ISERROR(VLOOKUP($A68,'Import OffPeak'!$A$3:AF$99,27,FALSE)-VLOOKUP($A68,'Import OffPeak change'!$A$106:AF$202,27,FALSE)),0,(VLOOKUP($A68,'Import OffPeak'!$A$3:AF$99,27,FALSE)-VLOOKUP($A68,'Import OffPeak change'!$A$106:AF$202,27,FALSE)))</f>
        <v>0</v>
      </c>
      <c r="AB68" s="6">
        <f>IF(ISERROR(VLOOKUP($A68,'Import OffPeak'!$A$3:AG$99,28,FALSE)-VLOOKUP($A68,'Import OffPeak change'!$A$106:AG$202,28,FALSE)),0,(VLOOKUP($A68,'Import OffPeak'!$A$3:AG$99,28,FALSE)-VLOOKUP($A68,'Import OffPeak change'!$A$106:AG$202,28,FALSE)))</f>
        <v>0</v>
      </c>
      <c r="AC68" s="6">
        <f>IF(ISERROR(VLOOKUP($A68,'Import OffPeak'!$A$3:AH$99,29,FALSE)-VLOOKUP($A68,'Import OffPeak change'!$A$106:AH$202,29,FALSE)),0,(VLOOKUP($A68,'Import OffPeak'!$A$3:AH$99,29,FALSE)-VLOOKUP($A68,'Import OffPeak change'!$A$106:AH$202,29,FALSE)))</f>
        <v>0</v>
      </c>
      <c r="AD68" s="6">
        <f>IF(ISERROR(VLOOKUP($A68,'Import OffPeak'!$A$3:AI$99,30,FALSE)-VLOOKUP($A68,'Import OffPeak change'!$A$106:AI$202,30,FALSE)),0,(VLOOKUP($A68,'Import OffPeak'!$A$3:AI$99,30,FALSE)-VLOOKUP($A68,'Import OffPeak change'!$A$106:AI$202,30,FALSE)))</f>
        <v>0</v>
      </c>
      <c r="AE68" s="6">
        <f>IF(ISERROR(VLOOKUP($A68,'Import OffPeak'!$A$3:AJ$99,31,FALSE)-VLOOKUP($A68,'Import OffPeak change'!$A$106:AJ$202,31,FALSE)),0,(VLOOKUP($A68,'Import OffPeak'!$A$3:AJ$99,31,FALSE)-VLOOKUP($A68,'Import OffPeak change'!$A$106:AJ$202,31,FALSE)))</f>
        <v>0</v>
      </c>
      <c r="AF68" s="6">
        <f>IF(ISERROR(VLOOKUP($A68,'Import OffPeak'!$A$3:AK$99,32,FALSE)-VLOOKUP($A68,'Import OffPeak change'!$A$106:AK$202,32,FALSE)),0,(VLOOKUP($A68,'Import OffPeak'!$A$3:AK$99,32,FALSE)-VLOOKUP($A68,'Import OffPeak change'!$A$106:AK$202,32,FALSE)))</f>
        <v>0</v>
      </c>
      <c r="AG68" s="6">
        <f>IF(ISERROR(VLOOKUP($A68,'Import OffPeak'!$A$3:AL$99,33,FALSE)-VLOOKUP($A68,'Import OffPeak change'!$A$106:AL$202,33,FALSE)),0,(VLOOKUP($A68,'Import OffPeak'!$A$3:AL$99,33,FALSE)-VLOOKUP($A68,'Import OffPeak change'!$A$106:AL$202,33,FALSE)))</f>
        <v>0</v>
      </c>
      <c r="AH68" s="6">
        <f>IF(ISERROR(VLOOKUP($A68,'Import OffPeak'!$A$3:AM$99,34,FALSE)-VLOOKUP($A68,'Import OffPeak change'!$A$106:AM$202,34,FALSE)),0,(VLOOKUP($A68,'Import OffPeak'!$A$3:AM$99,34,FALSE)-VLOOKUP($A68,'Import OffPeak change'!$A$106:AM$202,34,FALSE)))</f>
        <v>0</v>
      </c>
      <c r="AI68" s="6">
        <f>IF(ISERROR(VLOOKUP($A68,'Import OffPeak'!$A$3:AN$99,35,FALSE)-VLOOKUP($A68,'Import OffPeak change'!$A$106:AN$202,35,FALSE)),0,(VLOOKUP($A68,'Import OffPeak'!$A$3:AN$99,35,FALSE)-VLOOKUP($A68,'Import OffPeak change'!$A$106:AN$202,35,FALSE)))</f>
        <v>0</v>
      </c>
      <c r="AJ68" s="6">
        <f>IF(ISERROR(VLOOKUP($A68,'Import OffPeak'!$A$3:AO$99,36,FALSE)-VLOOKUP($A68,'Import OffPeak change'!$A$106:AO$202,36,FALSE)),0,(VLOOKUP($A68,'Import OffPeak'!$A$3:AO$99,36,FALSE)-VLOOKUP($A68,'Import OffPeak change'!$A$106:AO$202,36,FALSE)))</f>
        <v>0</v>
      </c>
      <c r="AK68" s="6">
        <f>IF(ISERROR(VLOOKUP($A68,'Import OffPeak'!$A$3:AP$99,37,FALSE)-VLOOKUP($A68,'Import OffPeak change'!$A$106:AP$202,37,FALSE)),0,(VLOOKUP($A68,'Import OffPeak'!$A$3:AP$99,37,FALSE)-VLOOKUP($A68,'Import OffPeak change'!$A$106:AP$202,37,FALSE)))</f>
        <v>0</v>
      </c>
      <c r="AL68" s="6">
        <f>IF(ISERROR(VLOOKUP($A68,'Import OffPeak'!$A$3:AQ$99,38,FALSE)-VLOOKUP($A68,'Import OffPeak change'!$A$106:AQ$202,38,FALSE)),0,(VLOOKUP($A68,'Import OffPeak'!$A$3:AQ$99,38,FALSE)-VLOOKUP($A68,'Import OffPeak change'!$A$106:AQ$202,38,FALSE)))</f>
        <v>0</v>
      </c>
      <c r="AM68" s="6">
        <f>IF(ISERROR(VLOOKUP($A68,'Import OffPeak'!$A$3:AR$99,39,FALSE)-VLOOKUP($A68,'Import OffPeak change'!$A$106:AR$202,39,FALSE)),0,(VLOOKUP($A68,'Import OffPeak'!$A$3:AR$99,39,FALSE)-VLOOKUP($A68,'Import OffPeak change'!$A$106:AR$202,39,FALSE)))</f>
        <v>0</v>
      </c>
      <c r="AN68" s="6">
        <f>IF(ISERROR(VLOOKUP($A68,'Import OffPeak'!$A$3:AS$99,40,FALSE)-VLOOKUP($A68,'Import OffPeak change'!$A$106:AS$202,40,FALSE)),0,(VLOOKUP($A68,'Import OffPeak'!$A$3:AS$99,40,FALSE)-VLOOKUP($A68,'Import OffPeak change'!$A$106:AS$202,40,FALSE)))</f>
        <v>0</v>
      </c>
      <c r="AO68" s="6">
        <f>IF(ISERROR(VLOOKUP($A68,'Import OffPeak'!$A$3:AT$99,41,FALSE)-VLOOKUP($A68,'Import OffPeak change'!$A$106:AT$202,41,FALSE)),0,(VLOOKUP($A68,'Import OffPeak'!$A$3:AT$99,41,FALSE)-VLOOKUP($A68,'Import OffPeak change'!$A$106:AT$202,41,FALSE)))</f>
        <v>0</v>
      </c>
      <c r="AP68" s="6">
        <f>IF(ISERROR(VLOOKUP($A68,'Import OffPeak'!$A$3:AU$99,42,FALSE)-VLOOKUP($A68,'Import OffPeak change'!$A$106:AU$202,42,FALSE)),0,(VLOOKUP($A68,'Import OffPeak'!$A$3:AU$99,42,FALSE)-VLOOKUP($A68,'Import OffPeak change'!$A$106:AU$202,42,FALSE)))</f>
        <v>0</v>
      </c>
      <c r="AQ68" s="6">
        <f>IF(ISERROR(VLOOKUP($A68,'Import OffPeak'!$A$3:AV$99,43,FALSE)-VLOOKUP($A68,'Import OffPeak change'!$A$106:AV$202,43,FALSE)),0,(VLOOKUP($A68,'Import OffPeak'!$A$3:AV$99,43,FALSE)-VLOOKUP($A68,'Import OffPeak change'!$A$106:AV$202,43,FALSE)))</f>
        <v>0</v>
      </c>
      <c r="AR68" s="6">
        <f>IF(ISERROR(VLOOKUP($A68,'Import OffPeak'!$A$3:AW$99,44,FALSE)-VLOOKUP($A68,'Import OffPeak change'!$A$106:AW$202,44,FALSE)),0,(VLOOKUP($A68,'Import OffPeak'!$A$3:AW$99,44,FALSE)-VLOOKUP($A68,'Import OffPeak change'!$A$106:AW$202,44,FALSE)))</f>
        <v>0</v>
      </c>
      <c r="AS68" s="6">
        <f>IF(ISERROR(VLOOKUP($A68,'Import OffPeak'!$A$3:AX$99,45,FALSE)-VLOOKUP($A68,'Import OffPeak change'!$A$106:AX$202,45,FALSE)),0,(VLOOKUP($A68,'Import OffPeak'!$A$3:AX$99,45,FALSE)-VLOOKUP($A68,'Import OffPeak change'!$A$106:AX$202,45,FALSE)))</f>
        <v>0</v>
      </c>
      <c r="AT68" s="6">
        <f>IF(ISERROR(VLOOKUP($A68,'Import OffPeak'!$A$3:AY$99,46,FALSE)-VLOOKUP($A68,'Import OffPeak change'!$A$106:AY$202,46,FALSE)),0,(VLOOKUP($A68,'Import OffPeak'!$A$3:AY$99,46,FALSE)-VLOOKUP($A68,'Import OffPeak change'!$A$106:AY$202,46,FALSE)))</f>
        <v>0</v>
      </c>
      <c r="AU68" s="6">
        <f>IF(ISERROR(VLOOKUP($A68,'Import OffPeak'!$A$3:AZ$99,47,FALSE)-VLOOKUP($A68,'Import OffPeak change'!$A$106:AZ$202,47,FALSE)),0,(VLOOKUP($A68,'Import OffPeak'!$A$3:AZ$99,47,FALSE)-VLOOKUP($A68,'Import OffPeak change'!$A$106:AZ$202,47,FALSE)))</f>
        <v>0</v>
      </c>
      <c r="AV68" s="6">
        <f>IF(ISERROR(VLOOKUP($A68,'Import OffPeak'!$A$3:BA$99,48,FALSE)-VLOOKUP($A68,'Import OffPeak change'!$A$106:BA$202,48,FALSE)),0,(VLOOKUP($A68,'Import OffPeak'!$A$3:BA$99,48,FALSE)-VLOOKUP($A68,'Import OffPeak change'!$A$106:BA$202,48,FALSE)))</f>
        <v>0</v>
      </c>
      <c r="AW68" s="6">
        <f>IF(ISERROR(VLOOKUP($A68,'Import OffPeak'!$A$3:BB$99,49,FALSE)-VLOOKUP($A68,'Import OffPeak change'!$A$106:BB$202,49,FALSE)),0,(VLOOKUP($A68,'Import OffPeak'!$A$3:BB$99,49,FALSE)-VLOOKUP($A68,'Import OffPeak change'!$A$106:BB$202,49,FALSE)))</f>
        <v>0</v>
      </c>
      <c r="AX68" s="6">
        <f>IF(ISERROR(VLOOKUP($A68,'Import OffPeak'!$A$3:BC$99,50,FALSE)-VLOOKUP($A68,'Import OffPeak change'!$A$106:BC$202,50,FALSE)),0,(VLOOKUP($A68,'Import OffPeak'!$A$3:BC$99,50,FALSE)-VLOOKUP($A68,'Import OffPeak change'!$A$106:BC$202,50,FALSE)))</f>
        <v>0</v>
      </c>
      <c r="AY68" s="6">
        <f>IF(ISERROR(VLOOKUP($A68,'Import OffPeak'!$A$3:BD$99,51,FALSE)-VLOOKUP($A68,'Import OffPeak change'!$A$106:BD$202,51,FALSE)),0,(VLOOKUP($A68,'Import OffPeak'!$A$3:BD$99,51,FALSE)-VLOOKUP($A68,'Import OffPeak change'!$A$106:BD$202,51,FALSE)))</f>
        <v>0</v>
      </c>
      <c r="AZ68" s="6">
        <f>IF(ISERROR(VLOOKUP($A68,'Import OffPeak'!$A$3:BE$99,52,FALSE)-VLOOKUP($A68,'Import OffPeak change'!$A$106:BE$202,52,FALSE)),0,(VLOOKUP($A68,'Import OffPeak'!$A$3:BE$99,52,FALSE)-VLOOKUP($A68,'Import OffPeak change'!$A$106:BE$202,52,FALSE)))</f>
        <v>0</v>
      </c>
      <c r="BA68" s="6">
        <f>IF(ISERROR(VLOOKUP($A68,'Import OffPeak'!$A$3:BF$99,53,FALSE)-VLOOKUP($A68,'Import OffPeak change'!$A$106:BF$202,53,FALSE)),0,(VLOOKUP($A68,'Import OffPeak'!$A$3:BF$99,53,FALSE)-VLOOKUP($A68,'Import OffPeak change'!$A$106:BF$202,53,FALSE)))</f>
        <v>0</v>
      </c>
      <c r="BB68" s="6">
        <f>IF(ISERROR(VLOOKUP($A68,'Import OffPeak'!$A$3:BG$99,54,FALSE)-VLOOKUP($A68,'Import OffPeak change'!$A$106:BG$202,54,FALSE)),0,(VLOOKUP($A68,'Import OffPeak'!$A$3:BG$99,54,FALSE)-VLOOKUP($A68,'Import OffPeak change'!$A$106:BG$202,54,FALSE)))</f>
        <v>0</v>
      </c>
      <c r="BC68" s="6">
        <f>IF(ISERROR(VLOOKUP($A68,'Import OffPeak'!$A$3:BH$99,55,FALSE)-VLOOKUP($A68,'Import OffPeak change'!$A$106:BH$202,55,FALSE)),0,(VLOOKUP($A68,'Import OffPeak'!$A$3:BH$99,55,FALSE)-VLOOKUP($A68,'Import OffPeak change'!$A$106:BH$202,55,FALSE)))</f>
        <v>0</v>
      </c>
      <c r="BD68" s="6">
        <f>IF(ISERROR(VLOOKUP($A68,'Import OffPeak'!$A$3:BI$99,56,FALSE)-VLOOKUP($A68,'Import OffPeak change'!$A$106:BI$202,56,FALSE)),0,(VLOOKUP($A68,'Import OffPeak'!$A$3:BI$99,56,FALSE)-VLOOKUP($A68,'Import OffPeak change'!$A$106:BI$202,56,FALSE)))</f>
        <v>0</v>
      </c>
      <c r="BE68" s="6">
        <f>IF(ISERROR(VLOOKUP($A68,'Import OffPeak'!$A$3:BJ$99,57,FALSE)-VLOOKUP($A68,'Import OffPeak change'!$A$106:BJ$202,57,FALSE)),0,(VLOOKUP($A68,'Import OffPeak'!$A$3:BJ$99,57,FALSE)-VLOOKUP($A68,'Import OffPeak change'!$A$106:BJ$202,57,FALSE)))</f>
        <v>0</v>
      </c>
      <c r="BF68" s="6">
        <f>IF(ISERROR(VLOOKUP($A68,'Import OffPeak'!$A$3:BK$99,58,FALSE)-VLOOKUP($A68,'Import OffPeak change'!$A$106:BK$202,58,FALSE)),0,(VLOOKUP($A68,'Import OffPeak'!$A$3:BK$99,58,FALSE)-VLOOKUP($A68,'Import OffPeak change'!$A$106:BK$202,58,FALSE)))</f>
        <v>0</v>
      </c>
      <c r="BG68" s="6">
        <f>IF(ISERROR(VLOOKUP($A68,'Import OffPeak'!$A$3:BL$99,59,FALSE)-VLOOKUP($A68,'Import OffPeak change'!$A$106:BL$202,59,FALSE)),0,(VLOOKUP($A68,'Import OffPeak'!$A$3:BL$99,59,FALSE)-VLOOKUP($A68,'Import OffPeak change'!$A$106:BL$202,59,FALSE)))</f>
        <v>0</v>
      </c>
      <c r="BH68" s="6">
        <f>IF(ISERROR(VLOOKUP($A68,'Import OffPeak'!$A$3:BM$99,60,FALSE)-VLOOKUP($A68,'Import OffPeak change'!$A$106:BM$202,60,FALSE)),0,(VLOOKUP($A68,'Import OffPeak'!$A$3:BM$99,60,FALSE)-VLOOKUP($A68,'Import OffPeak change'!$A$106:BM$202,60,FALSE)))</f>
        <v>0</v>
      </c>
      <c r="BI68" s="6">
        <f>IF(ISERROR(VLOOKUP($A68,'Import OffPeak'!$A$3:BN$99,61,FALSE)-VLOOKUP($A68,'Import OffPeak change'!$A$106:BN$202,61,FALSE)),0,(VLOOKUP($A68,'Import OffPeak'!$A$3:BN$99,61,FALSE)-VLOOKUP($A68,'Import OffPeak change'!$A$106:BN$202,61,FALSE)))</f>
        <v>0</v>
      </c>
      <c r="BJ68" s="6">
        <f>IF(ISERROR(VLOOKUP($A68,'Import OffPeak'!$A$3:BO$99,62,FALSE)-VLOOKUP($A68,'Import OffPeak change'!$A$106:BO$202,62,FALSE)),0,(VLOOKUP($A68,'Import OffPeak'!$A$3:BO$99,62,FALSE)-VLOOKUP($A68,'Import OffPeak change'!$A$106:BO$202,62,FALSE)))</f>
        <v>0</v>
      </c>
      <c r="BK68" s="6">
        <f>IF(ISERROR(VLOOKUP($A68,'Import OffPeak'!$A$3:BP$99,63,FALSE)-VLOOKUP($A68,'Import OffPeak change'!$A$106:BP$202,63,FALSE)),0,(VLOOKUP($A68,'Import OffPeak'!$A$3:BP$99,63,FALSE)-VLOOKUP($A68,'Import OffPeak change'!$A$106:BP$202,63,FALSE)))</f>
        <v>0</v>
      </c>
      <c r="BL68" s="6">
        <f>IF(ISERROR(VLOOKUP($A68,'Import OffPeak'!$A$3:BQ$99,64,FALSE)-VLOOKUP($A68,'Import OffPeak change'!$A$106:BQ$202,64,FALSE)),0,(VLOOKUP($A68,'Import OffPeak'!$A$3:BQ$99,64,FALSE)-VLOOKUP($A68,'Import OffPeak change'!$A$106:BQ$202,64,FALSE)))</f>
        <v>0</v>
      </c>
      <c r="BM68" s="6">
        <f>IF(ISERROR(VLOOKUP($A68,'Import OffPeak'!$A$3:BR$99,65,FALSE)-VLOOKUP($A68,'Import OffPeak change'!$A$106:BR$202,65,FALSE)),0,(VLOOKUP($A68,'Import OffPeak'!$A$3:BR$99,65,FALSE)-VLOOKUP($A68,'Import OffPeak change'!$A$106:BR$202,65,FALSE)))</f>
        <v>0</v>
      </c>
      <c r="BN68" s="6">
        <f>IF(ISERROR(VLOOKUP($A68,'Import OffPeak'!$A$3:BS$99,66,FALSE)-VLOOKUP($A68,'Import OffPeak change'!$A$106:BS$202,66,FALSE)),0,(VLOOKUP($A68,'Import OffPeak'!$A$3:BS$99,66,FALSE)-VLOOKUP($A68,'Import OffPeak change'!$A$106:BS$202,66,FALSE)))</f>
        <v>0</v>
      </c>
      <c r="BO68" s="6">
        <f>IF(ISERROR(VLOOKUP($A68,'Import OffPeak'!$A$3:BT$99,67,FALSE)-VLOOKUP($A68,'Import OffPeak change'!$A$106:BT$202,67,FALSE)),0,(VLOOKUP($A68,'Import OffPeak'!$A$3:BT$99,67,FALSE)-VLOOKUP($A68,'Import OffPeak change'!$A$106:BT$202,67,FALSE)))</f>
        <v>0</v>
      </c>
      <c r="BP68" s="6">
        <f>IF(ISERROR(VLOOKUP($A68,'Import OffPeak'!$A$3:BU$99,68,FALSE)-VLOOKUP($A68,'Import OffPeak change'!$A$106:BU$202,68,FALSE)),0,(VLOOKUP($A68,'Import OffPeak'!$A$3:BU$99,68,FALSE)-VLOOKUP($A68,'Import OffPeak change'!$A$106:BU$202,68,FALSE)))</f>
        <v>0</v>
      </c>
      <c r="BQ68" s="6">
        <f>IF(ISERROR(VLOOKUP($A68,'Import OffPeak'!$A$3:BV$99,69,FALSE)-VLOOKUP($A68,'Import OffPeak change'!$A$106:BV$202,69,FALSE)),0,(VLOOKUP($A68,'Import OffPeak'!$A$3:BV$99,69,FALSE)-VLOOKUP($A68,'Import OffPeak change'!$A$106:BV$202,69,FALSE)))</f>
        <v>0</v>
      </c>
      <c r="BR68" s="6">
        <f>IF(ISERROR(VLOOKUP($A68,'Import OffPeak'!$A$3:BW$99,70,FALSE)-VLOOKUP($A68,'Import OffPeak change'!$A$106:BW$202,70,FALSE)),0,(VLOOKUP($A68,'Import OffPeak'!$A$3:BW$99,70,FALSE)-VLOOKUP($A68,'Import OffPeak change'!$A$106:BW$202,70,FALSE)))</f>
        <v>0</v>
      </c>
      <c r="BS68" s="6">
        <f>IF(ISERROR(VLOOKUP($A68,'Import OffPeak'!$A$3:BX$99,71,FALSE)-VLOOKUP($A68,'Import OffPeak change'!$A$106:BX$202,71,FALSE)),0,(VLOOKUP($A68,'Import OffPeak'!$A$3:BX$99,71,FALSE)-VLOOKUP($A68,'Import OffPeak change'!$A$106:BX$202,71,FALSE)))</f>
        <v>0</v>
      </c>
      <c r="BT68" s="6">
        <f>IF(ISERROR(VLOOKUP($A68,'Import OffPeak'!$A$3:BY$99,72,FALSE)-VLOOKUP($A68,'Import OffPeak change'!$A$106:BY$202,72,FALSE)),0,(VLOOKUP($A68,'Import OffPeak'!$A$3:BY$99,72,FALSE)-VLOOKUP($A68,'Import OffPeak change'!$A$106:BY$202,72,FALSE)))</f>
        <v>0</v>
      </c>
      <c r="BU68" s="6">
        <f>IF(ISERROR(VLOOKUP($A68,'Import OffPeak'!$A$3:BZ$99,73,FALSE)-VLOOKUP($A68,'Import OffPeak change'!$A$106:BZ$202,73,FALSE)),0,(VLOOKUP($A68,'Import OffPeak'!$A$3:BZ$99,73,FALSE)-VLOOKUP($A68,'Import OffPeak change'!$A$106:BZ$202,73,FALSE)))</f>
        <v>0</v>
      </c>
      <c r="BV68" s="6">
        <f>IF(ISERROR(VLOOKUP($A68,'Import OffPeak'!$A$3:CA$99,74,FALSE)-VLOOKUP($A68,'Import OffPeak change'!$A$106:CA$202,74,FALSE)),0,(VLOOKUP($A68,'Import OffPeak'!$A$3:CA$99,74,FALSE)-VLOOKUP($A68,'Import OffPeak change'!$A$106:CA$202,74,FALSE)))</f>
        <v>0</v>
      </c>
      <c r="BW68" s="6">
        <f>IF(ISERROR(VLOOKUP($A68,'Import OffPeak'!$A$3:CB$99,75,FALSE)-VLOOKUP($A68,'Import OffPeak change'!$A$106:CB$202,75,FALSE)),0,(VLOOKUP($A68,'Import OffPeak'!$A$3:CB$99,75,FALSE)-VLOOKUP($A68,'Import OffPeak change'!$A$106:CB$202,75,FALSE)))</f>
        <v>0</v>
      </c>
      <c r="BX68" s="6">
        <f>IF(ISERROR(VLOOKUP($A68,'Import OffPeak'!$A$3:CC$99,76,FALSE)-VLOOKUP($A68,'Import OffPeak change'!$A$106:CC$202,76,FALSE)),0,(VLOOKUP($A68,'Import OffPeak'!$A$3:CC$99,76,FALSE)-VLOOKUP($A68,'Import OffPeak change'!$A$106:CC$202,76,FALSE)))</f>
        <v>0</v>
      </c>
      <c r="BY68" s="6">
        <f>IF(ISERROR(VLOOKUP($A68,'Import OffPeak'!$A$3:CD$99,77,FALSE)-VLOOKUP($A68,'Import OffPeak change'!$A$106:CD$202,77,FALSE)),0,(VLOOKUP($A68,'Import OffPeak'!$A$3:CD$99,77,FALSE)-VLOOKUP($A68,'Import OffPeak change'!$A$106:CD$202,77,FALSE)))</f>
        <v>0</v>
      </c>
      <c r="BZ68" s="6">
        <f>IF(ISERROR(VLOOKUP($A68,'Import OffPeak'!$A$3:CE$99,78,FALSE)-VLOOKUP($A68,'Import OffPeak change'!$A$106:CE$202,78,FALSE)),0,(VLOOKUP($A68,'Import OffPeak'!$A$3:CE$99,78,FALSE)-VLOOKUP($A68,'Import OffPeak change'!$A$106:CE$202,78,FALSE)))</f>
        <v>0</v>
      </c>
      <c r="CA68" s="6">
        <f>IF(ISERROR(VLOOKUP($A68,'Import OffPeak'!$A$3:CF$99,79,FALSE)-VLOOKUP($A68,'Import OffPeak change'!$A$106:CF$202,79,FALSE)),0,(VLOOKUP($A68,'Import OffPeak'!$A$3:CF$99,79,FALSE)-VLOOKUP($A68,'Import OffPeak change'!$A$106:CF$202,79,FALSE)))</f>
        <v>0</v>
      </c>
      <c r="CB68" s="6">
        <f>IF(ISERROR(VLOOKUP($A68,'Import OffPeak'!$A$3:CG$99,80,FALSE)-VLOOKUP($A68,'Import OffPeak change'!$A$106:CG$202,80,FALSE)),0,(VLOOKUP($A68,'Import OffPeak'!$A$3:CG$99,80,FALSE)-VLOOKUP($A68,'Import OffPeak change'!$A$106:CG$202,80,FALSE)))</f>
        <v>0</v>
      </c>
      <c r="CC68" s="6">
        <f>IF(ISERROR(VLOOKUP($A68,'Import OffPeak'!$A$3:CH$99,81,FALSE)-VLOOKUP($A68,'Import OffPeak change'!$A$106:CH$202,81,FALSE)),0,(VLOOKUP($A68,'Import OffPeak'!$A$3:CH$99,81,FALSE)-VLOOKUP($A68,'Import OffPeak change'!$A$106:CH$202,81,FALSE)))</f>
        <v>0</v>
      </c>
      <c r="CD68" s="6">
        <f>IF(ISERROR(VLOOKUP($A68,'Import OffPeak'!$A$3:CI$99,82,FALSE)-VLOOKUP($A68,'Import OffPeak change'!$A$106:CI$202,82,FALSE)),0,(VLOOKUP($A68,'Import OffPeak'!$A$3:CI$99,82,FALSE)-VLOOKUP($A68,'Import OffPeak change'!$A$106:CI$202,82,FALSE)))</f>
        <v>0</v>
      </c>
      <c r="CE68" s="6">
        <f>IF(ISERROR(VLOOKUP($A68,'Import OffPeak'!$A$3:CJ$99,83,FALSE)-VLOOKUP($A68,'Import OffPeak change'!$A$106:CJ$202,83,FALSE)),0,(VLOOKUP($A68,'Import OffPeak'!$A$3:CJ$99,83,FALSE)-VLOOKUP($A68,'Import OffPeak change'!$A$106:CJ$202,83,FALSE)))</f>
        <v>0</v>
      </c>
      <c r="CF68" s="6">
        <f>IF(ISERROR(VLOOKUP($A68,'Import OffPeak'!$A$3:CK$99,84,FALSE)-VLOOKUP($A68,'Import OffPeak change'!$A$106:CK$202,84,FALSE)),0,(VLOOKUP($A68,'Import OffPeak'!$A$3:CK$99,84,FALSE)-VLOOKUP($A68,'Import OffPeak change'!$A$106:CK$202,84,FALSE)))</f>
        <v>0</v>
      </c>
      <c r="CG68" s="6">
        <f>IF(ISERROR(VLOOKUP($A68,'Import OffPeak'!$A$3:CL$99,85,FALSE)-VLOOKUP($A68,'Import OffPeak change'!$A$106:CL$202,85,FALSE)),0,(VLOOKUP($A68,'Import OffPeak'!$A$3:CL$99,85,FALSE)-VLOOKUP($A68,'Import OffPeak change'!$A$106:CL$202,85,FALSE)))</f>
        <v>0</v>
      </c>
      <c r="CH68" s="6">
        <f>IF(ISERROR(VLOOKUP($A68,'Import OffPeak'!$A$3:CM$99,86,FALSE)-VLOOKUP($A68,'Import OffPeak change'!$A$106:CM$202,86,FALSE)),0,(VLOOKUP($A68,'Import OffPeak'!$A$3:CM$99,86,FALSE)-VLOOKUP($A68,'Import OffPeak change'!$A$106:CM$202,86,FALSE)))</f>
        <v>0</v>
      </c>
      <c r="CI68" s="6">
        <f>IF(ISERROR(VLOOKUP($A68,'Import OffPeak'!$A$3:CN$99,87,FALSE)-VLOOKUP($A68,'Import OffPeak change'!$A$106:CN$202,87,FALSE)),0,(VLOOKUP($A68,'Import OffPeak'!$A$3:CN$99,87,FALSE)-VLOOKUP($A68,'Import OffPeak change'!$A$106:CN$202,87,FALSE)))</f>
        <v>0</v>
      </c>
      <c r="CJ68" s="6">
        <f>IF(ISERROR(VLOOKUP($A68,'Import OffPeak'!$A$3:CO$99,88,FALSE)-VLOOKUP($A68,'Import OffPeak change'!$A$106:CO$202,88,FALSE)),0,(VLOOKUP($A68,'Import OffPeak'!$A$3:CO$99,88,FALSE)-VLOOKUP($A68,'Import OffPeak change'!$A$106:CO$202,88,FALSE)))</f>
        <v>0</v>
      </c>
      <c r="CK68" s="6">
        <f>IF(ISERROR(VLOOKUP($A68,'Import OffPeak'!$A$3:CP$99,89,FALSE)-VLOOKUP($A68,'Import OffPeak change'!$A$106:CP$202,89,FALSE)),0,(VLOOKUP($A68,'Import OffPeak'!$A$3:CP$99,89,FALSE)-VLOOKUP($A68,'Import OffPeak change'!$A$106:CP$202,89,FALSE)))</f>
        <v>0</v>
      </c>
      <c r="CL68" s="6">
        <f>IF(ISERROR(VLOOKUP($A68,'Import OffPeak'!$A$3:CQ$99,90,FALSE)-VLOOKUP($A68,'Import OffPeak change'!$A$106:CQ$202,90,FALSE)),0,(VLOOKUP($A68,'Import OffPeak'!$A$3:CQ$99,90,FALSE)-VLOOKUP($A68,'Import OffPeak change'!$A$106:CQ$202,90,FALSE)))</f>
        <v>0</v>
      </c>
      <c r="CM68" s="6">
        <f>IF(ISERROR(VLOOKUP($A68,'Import OffPeak'!$A$3:CR$99,91,FALSE)-VLOOKUP($A68,'Import OffPeak change'!$A$106:CR$202,91,FALSE)),0,(VLOOKUP($A68,'Import OffPeak'!$A$3:CR$99,91,FALSE)-VLOOKUP($A68,'Import OffPeak change'!$A$106:CR$202,91,FALSE)))</f>
        <v>0</v>
      </c>
      <c r="CN68" s="6">
        <f>IF(ISERROR(VLOOKUP($A68,'Import OffPeak'!$A$3:CS$99,92,FALSE)-VLOOKUP($A68,'Import OffPeak change'!$A$106:CS$202,92,FALSE)),0,(VLOOKUP($A68,'Import OffPeak'!$A$3:CS$99,92,FALSE)-VLOOKUP($A68,'Import OffPeak change'!$A$106:CS$202,92,FALSE)))</f>
        <v>0</v>
      </c>
      <c r="CO68" s="6">
        <f>IF(ISERROR(VLOOKUP($A68,'Import OffPeak'!$A$3:CT$99,93,FALSE)-VLOOKUP($A68,'Import OffPeak change'!$A$106:CT$202,93,FALSE)),0,(VLOOKUP($A68,'Import OffPeak'!$A$3:CT$99,93,FALSE)-VLOOKUP($A68,'Import OffPeak change'!$A$106:CT$202,93,FALSE)))</f>
        <v>0</v>
      </c>
      <c r="CP68" s="6">
        <f>IF(ISERROR(VLOOKUP($A68,'Import OffPeak'!$A$3:CU$99,94,FALSE)-VLOOKUP($A68,'Import OffPeak change'!$A$106:CU$202,94,FALSE)),0,(VLOOKUP($A68,'Import OffPeak'!$A$3:CU$99,94,FALSE)-VLOOKUP($A68,'Import OffPeak change'!$A$106:CU$202,94,FALSE)))</f>
        <v>0</v>
      </c>
      <c r="CQ68" s="6">
        <f>IF(ISERROR(VLOOKUP($A68,'Import OffPeak'!$A$3:CV$99,95,FALSE)-VLOOKUP($A68,'Import OffPeak change'!$A$106:CV$202,95,FALSE)),0,(VLOOKUP($A68,'Import OffPeak'!$A$3:CV$99,95,FALSE)-VLOOKUP($A68,'Import OffPeak change'!$A$106:CV$202,95,FALSE)))</f>
        <v>0</v>
      </c>
      <c r="CR68" s="6">
        <f>IF(ISERROR(VLOOKUP($A68,'Import OffPeak'!$A$3:CW$99,96,FALSE)-VLOOKUP($A68,'Import OffPeak change'!$A$106:CW$202,96,FALSE)),0,(VLOOKUP($A68,'Import OffPeak'!$A$3:CW$99,96,FALSE)-VLOOKUP($A68,'Import OffPeak change'!$A$106:CW$202,96,FALSE)))</f>
        <v>0</v>
      </c>
      <c r="CS68" s="6">
        <f>IF(ISERROR(VLOOKUP($A68,'Import OffPeak'!$A$3:CX$99,97,FALSE)-VLOOKUP($A68,'Import OffPeak change'!$A$106:CX$202,97,FALSE)),0,(VLOOKUP($A68,'Import OffPeak'!$A$3:CX$99,97,FALSE)-VLOOKUP($A68,'Import OffPeak change'!$A$106:CX$202,97,FALSE)))</f>
        <v>0</v>
      </c>
      <c r="CT68" s="6">
        <f>IF(ISERROR(VLOOKUP($A68,'Import OffPeak'!$A$3:CY$99,98,FALSE)-VLOOKUP($A68,'Import OffPeak change'!$A$106:CY$202,98,FALSE)),0,(VLOOKUP($A68,'Import OffPeak'!$A$3:CY$99,98,FALSE)-VLOOKUP($A68,'Import OffPeak change'!$A$106:CY$202,98,FALSE)))</f>
        <v>0</v>
      </c>
      <c r="CU68" s="6">
        <f>IF(ISERROR(VLOOKUP($A68,'Import OffPeak'!$A$3:CZ$99,99,FALSE)-VLOOKUP($A68,'Import OffPeak change'!$A$106:CZ$202,99,FALSE)),0,(VLOOKUP($A68,'Import OffPeak'!$A$3:CZ$99,99,FALSE)-VLOOKUP($A68,'Import OffPeak change'!$A$106:CZ$202,99,FALSE)))</f>
        <v>0</v>
      </c>
      <c r="CV68" s="6">
        <f>IF(ISERROR(VLOOKUP($A68,'Import OffPeak'!$A$3:DA$99,100,FALSE)-VLOOKUP($A68,'Import OffPeak change'!$A$106:DA$202,100,FALSE)),0,(VLOOKUP($A68,'Import OffPeak'!$A$3:DA$99,100,FALSE)-VLOOKUP($A68,'Import OffPeak change'!$A$106:DA$202,100,FALSE)))</f>
        <v>0</v>
      </c>
      <c r="CW68" s="6">
        <f>IF(ISERROR(VLOOKUP($A68,'Import OffPeak'!$A$3:DB$99,101,FALSE)-VLOOKUP($A68,'Import OffPeak change'!$A$106:DB$202,101,FALSE)),0,(VLOOKUP($A68,'Import OffPeak'!$A$3:DB$99,101,FALSE)-VLOOKUP($A68,'Import OffPeak change'!$A$106:DB$202,101,FALSE)))</f>
        <v>0</v>
      </c>
      <c r="CX68" s="6">
        <f>IF(ISERROR(VLOOKUP($A68,'Import OffPeak'!$A$3:DC$99,102,FALSE)-VLOOKUP($A68,'Import OffPeak change'!$A$106:DC$202,102,FALSE)),0,(VLOOKUP($A68,'Import OffPeak'!$A$3:DC$99,102,FALSE)-VLOOKUP($A68,'Import OffPeak change'!$A$106:DC$202,102,FALSE)))</f>
        <v>0</v>
      </c>
      <c r="CY68" s="6">
        <f>IF(ISERROR(VLOOKUP($A68,'Import OffPeak'!$A$3:DD$99,103,FALSE)-VLOOKUP($A68,'Import OffPeak change'!$A$106:DD$202,103,FALSE)),0,(VLOOKUP($A68,'Import OffPeak'!$A$3:DD$99,103,FALSE)-VLOOKUP($A68,'Import OffPeak change'!$A$106:DD$202,103,FALSE)))</f>
        <v>0</v>
      </c>
      <c r="CZ68" s="6">
        <f>IF(ISERROR(VLOOKUP($A68,'Import OffPeak'!$A$3:DE$99,104,FALSE)-VLOOKUP($A68,'Import OffPeak change'!$A$106:DE$202,104,FALSE)),0,(VLOOKUP($A68,'Import OffPeak'!$A$3:DE$99,104,FALSE)-VLOOKUP($A68,'Import OffPeak change'!$A$106:DE$202,104,FALSE)))</f>
        <v>0</v>
      </c>
      <c r="DA68" s="6">
        <f>IF(ISERROR(VLOOKUP($A68,'Import OffPeak'!$A$3:DF$99,105,FALSE)-VLOOKUP($A68,'Import OffPeak change'!$A$106:DF$202,105,FALSE)),0,(VLOOKUP($A68,'Import OffPeak'!$A$3:DF$99,105,FALSE)-VLOOKUP($A68,'Import OffPeak change'!$A$106:DF$202,105,FALSE)))</f>
        <v>0</v>
      </c>
      <c r="DB68" s="6">
        <f>IF(ISERROR(VLOOKUP($A68,'Import OffPeak'!$A$3:DG$99,106,FALSE)-VLOOKUP($A68,'Import OffPeak change'!$A$106:DG$202,106,FALSE)),0,(VLOOKUP($A68,'Import OffPeak'!$A$3:DG$99,106,FALSE)-VLOOKUP($A68,'Import OffPeak change'!$A$106:DG$202,106,FALSE)))</f>
        <v>0</v>
      </c>
      <c r="DC68" s="6">
        <f>IF(ISERROR(VLOOKUP($A68,'Import OffPeak'!$A$3:DH$99,107,FALSE)-VLOOKUP($A68,'Import OffPeak change'!$A$106:DH$202,107,FALSE)),0,(VLOOKUP($A68,'Import OffPeak'!$A$3:DH$99,107,FALSE)-VLOOKUP($A68,'Import OffPeak change'!$A$106:DH$202,107,FALSE)))</f>
        <v>0</v>
      </c>
      <c r="DD68" s="6">
        <f>IF(ISERROR(VLOOKUP($A68,'Import OffPeak'!$A$3:DI$99,108,FALSE)-VLOOKUP($A68,'Import OffPeak change'!$A$106:DI$202,108,FALSE)),0,(VLOOKUP($A68,'Import OffPeak'!$A$3:DI$99,108,FALSE)-VLOOKUP($A68,'Import OffPeak change'!$A$106:DI$202,108,FALSE)))</f>
        <v>0</v>
      </c>
      <c r="DE68" s="6">
        <f>IF(ISERROR(VLOOKUP($A68,'Import OffPeak'!$A$3:DJ$99,109,FALSE)-VLOOKUP($A68,'Import OffPeak change'!$A$106:DJ$202,109,FALSE)),0,(VLOOKUP($A68,'Import OffPeak'!$A$3:DJ$99,109,FALSE)-VLOOKUP($A68,'Import OffPeak change'!$A$106:DJ$202,109,FALSE)))</f>
        <v>0</v>
      </c>
      <c r="DF68" s="6">
        <f>IF(ISERROR(VLOOKUP($A68,'Import OffPeak'!$A$3:DK$99,110,FALSE)-VLOOKUP($A68,'Import OffPeak change'!$A$106:DK$202,110,FALSE)),0,(VLOOKUP($A68,'Import OffPeak'!$A$3:DK$99,110,FALSE)-VLOOKUP($A68,'Import OffPeak change'!$A$106:DK$202,110,FALSE)))</f>
        <v>0</v>
      </c>
      <c r="DG68" s="6">
        <f>IF(ISERROR(VLOOKUP($A68,'Import OffPeak'!$A$3:DL$99,111,FALSE)-VLOOKUP($A68,'Import OffPeak change'!$A$106:DL$202,111,FALSE)),0,(VLOOKUP($A68,'Import OffPeak'!$A$3:DL$99,111,FALSE)-VLOOKUP($A68,'Import OffPeak change'!$A$106:DL$202,111,FALSE)))</f>
        <v>0</v>
      </c>
      <c r="DH68" s="6">
        <f>IF(ISERROR(VLOOKUP($A68,'Import OffPeak'!$A$3:DM$99,112,FALSE)-VLOOKUP($A68,'Import OffPeak change'!$A$106:DM$202,112,FALSE)),0,(VLOOKUP($A68,'Import OffPeak'!$A$3:DM$99,112,FALSE)-VLOOKUP($A68,'Import OffPeak change'!$A$106:DM$202,112,FALSE)))</f>
        <v>0</v>
      </c>
      <c r="DI68" s="6">
        <f>IF(ISERROR(VLOOKUP($A68,'Import OffPeak'!$A$3:DN$99,113,FALSE)-VLOOKUP($A68,'Import OffPeak change'!$A$106:DN$202,113,FALSE)),0,(VLOOKUP($A68,'Import OffPeak'!$A$3:DN$99,113,FALSE)-VLOOKUP($A68,'Import OffPeak change'!$A$106:DN$202,113,FALSE)))</f>
        <v>0</v>
      </c>
      <c r="DJ68" s="6">
        <f>IF(ISERROR(VLOOKUP($A68,'Import OffPeak'!$A$3:DO$99,114,FALSE)-VLOOKUP($A68,'Import OffPeak change'!$A$106:DO$202,114,FALSE)),0,(VLOOKUP($A68,'Import OffPeak'!$A$3:DO$99,114,FALSE)-VLOOKUP($A68,'Import OffPeak change'!$A$106:DO$202,114,FALSE)))</f>
        <v>0</v>
      </c>
      <c r="DK68" s="6">
        <f>IF(ISERROR(VLOOKUP($A68,'Import OffPeak'!$A$3:DP$99,115,FALSE)-VLOOKUP($A68,'Import OffPeak change'!$A$106:DP$202,115,FALSE)),0,(VLOOKUP($A68,'Import OffPeak'!$A$3:DP$99,115,FALSE)-VLOOKUP($A68,'Import OffPeak change'!$A$106:DP$202,115,FALSE)))</f>
        <v>0</v>
      </c>
      <c r="DL68" s="6">
        <f>IF(ISERROR(VLOOKUP($A68,'Import OffPeak'!$A$3:DQ$99,116,FALSE)-VLOOKUP($A68,'Import OffPeak change'!$A$106:DQ$202,116,FALSE)),0,(VLOOKUP($A68,'Import OffPeak'!$A$3:DQ$99,116,FALSE)-VLOOKUP($A68,'Import OffPeak change'!$A$106:DQ$202,116,FALSE)))</f>
        <v>0</v>
      </c>
      <c r="DM68" s="6">
        <f>IF(ISERROR(VLOOKUP($A68,'Import OffPeak'!$A$3:DR$99,117,FALSE)-VLOOKUP($A68,'Import OffPeak change'!$A$106:DR$202,117,FALSE)),0,(VLOOKUP($A68,'Import OffPeak'!$A$3:DR$99,117,FALSE)-VLOOKUP($A68,'Import OffPeak change'!$A$106:DR$202,117,FALSE)))</f>
        <v>0</v>
      </c>
      <c r="DN68" s="6">
        <f>IF(ISERROR(VLOOKUP($A68,'Import OffPeak'!$A$3:DS$99,118,FALSE)-VLOOKUP($A68,'Import OffPeak change'!$A$106:DS$202,118,FALSE)),0,(VLOOKUP($A68,'Import OffPeak'!$A$3:DS$99,118,FALSE)-VLOOKUP($A68,'Import OffPeak change'!$A$106:DS$202,118,FALSE)))</f>
        <v>0</v>
      </c>
      <c r="DO68" s="6">
        <f>IF(ISERROR(VLOOKUP($A68,'Import OffPeak'!$A$3:DT$99,119,FALSE)-VLOOKUP($A68,'Import OffPeak change'!$A$106:DT$202,119,FALSE)),0,(VLOOKUP($A68,'Import OffPeak'!$A$3:DT$99,119,FALSE)-VLOOKUP($A68,'Import OffPeak change'!$A$106:DT$202,119,FALSE)))</f>
        <v>0</v>
      </c>
      <c r="DP68" s="6">
        <f>IF(ISERROR(VLOOKUP($A68,'Import OffPeak'!$A$3:DU$99,120,FALSE)-VLOOKUP($A68,'Import OffPeak change'!$A$106:DU$202,120,FALSE)),0,(VLOOKUP($A68,'Import OffPeak'!$A$3:DU$99,120,FALSE)-VLOOKUP($A68,'Import OffPeak change'!$A$106:DU$202,120,FALSE)))</f>
        <v>0</v>
      </c>
      <c r="DQ68" s="6">
        <f>IF(ISERROR(VLOOKUP($A68,'Import OffPeak'!$A$3:DV$99,121,FALSE)-VLOOKUP($A68,'Import OffPeak change'!$A$106:DV$202,121,FALSE)),0,(VLOOKUP($A68,'Import OffPeak'!$A$3:DV$99,121,FALSE)-VLOOKUP($A68,'Import OffPeak change'!$A$106:DV$202,121,FALSE)))</f>
        <v>0</v>
      </c>
      <c r="DR68" s="6">
        <f>IF(ISERROR(VLOOKUP($A68,'Import OffPeak'!$A$3:DW$99,122,FALSE)-VLOOKUP($A68,'Import OffPeak change'!$A$106:DW$202,122,FALSE)),0,(VLOOKUP($A68,'Import OffPeak'!$A$3:DW$99,122,FALSE)-VLOOKUP($A68,'Import OffPeak change'!$A$106:DW$202,122,FALSE)))</f>
        <v>0</v>
      </c>
      <c r="DS68" s="6">
        <f>IF(ISERROR(VLOOKUP($A68,'Import OffPeak'!$A$3:DX$99,123,FALSE)-VLOOKUP($A68,'Import OffPeak change'!$A$106:DX$202,123,FALSE)),0,(VLOOKUP($A68,'Import OffPeak'!$A$3:DX$99,123,FALSE)-VLOOKUP($A68,'Import OffPeak change'!$A$106:DX$202,123,FALSE)))</f>
        <v>0</v>
      </c>
      <c r="DT68" s="6">
        <f>IF(ISERROR(VLOOKUP($A68,'Import OffPeak'!$A$3:DY$99,124,FALSE)-VLOOKUP($A68,'Import OffPeak change'!$A$106:DY$202,124,FALSE)),0,(VLOOKUP($A68,'Import OffPeak'!$A$3:DY$99,124,FALSE)-VLOOKUP($A68,'Import OffPeak change'!$A$106:DY$202,124,FALSE)))</f>
        <v>0</v>
      </c>
      <c r="DU68" s="6">
        <f>IF(ISERROR(VLOOKUP($A68,'Import OffPeak'!$A$3:DZ$99,125,FALSE)-VLOOKUP($A68,'Import OffPeak change'!$A$106:DZ$202,125,FALSE)),0,(VLOOKUP($A68,'Import OffPeak'!$A$3:DZ$99,125,FALSE)-VLOOKUP($A68,'Import OffPeak change'!$A$106:DZ$202,125,FALSE)))</f>
        <v>0</v>
      </c>
      <c r="DV68" s="6">
        <f>IF(ISERROR(VLOOKUP($A68,'Import OffPeak'!$A$3:EA$99,126,FALSE)-VLOOKUP($A68,'Import OffPeak change'!$A$106:EA$202,126,FALSE)),0,(VLOOKUP($A68,'Import OffPeak'!$A$3:EA$99,126,FALSE)-VLOOKUP($A68,'Import OffPeak change'!$A$106:EA$202,126,FALSE)))</f>
        <v>0</v>
      </c>
      <c r="DW68" s="6">
        <f>IF(ISERROR(VLOOKUP($A68,'Import OffPeak'!$A$3:EB$99,127,FALSE)-VLOOKUP($A68,'Import OffPeak change'!$A$106:EB$202,127,FALSE)),0,(VLOOKUP($A68,'Import OffPeak'!$A$3:EB$99,127,FALSE)-VLOOKUP($A68,'Import OffPeak change'!$A$106:EB$202,127,FALSE)))</f>
        <v>0</v>
      </c>
      <c r="DX68" s="6">
        <f>IF(ISERROR(VLOOKUP($A68,'Import OffPeak'!$A$3:EC$99,128,FALSE)-VLOOKUP($A68,'Import OffPeak change'!$A$106:EC$202,128,FALSE)),0,(VLOOKUP($A68,'Import OffPeak'!$A$3:EC$99,128,FALSE)-VLOOKUP($A68,'Import OffPeak change'!$A$106:EC$202,128,FALSE)))</f>
        <v>0</v>
      </c>
      <c r="DY68" s="6">
        <f>IF(ISERROR(VLOOKUP($A68,'Import OffPeak'!$A$3:ED$99,129,FALSE)-VLOOKUP($A68,'Import OffPeak change'!$A$106:ED$202,129,FALSE)),0,(VLOOKUP($A68,'Import OffPeak'!$A$3:ED$99,129,FALSE)-VLOOKUP($A68,'Import OffPeak change'!$A$106:ED$202,129,FALSE)))</f>
        <v>0</v>
      </c>
      <c r="DZ68" s="6">
        <f>IF(ISERROR(VLOOKUP($A68,'Import OffPeak'!$A$3:EE$99,130,FALSE)-VLOOKUP($A68,'Import OffPeak change'!$A$106:EE$202,130,FALSE)),0,(VLOOKUP($A68,'Import OffPeak'!$A$3:EE$99,130,FALSE)-VLOOKUP($A68,'Import OffPeak change'!$A$106:EE$202,130,FALSE)))</f>
        <v>0</v>
      </c>
      <c r="EA68" s="6">
        <f>IF(ISERROR(VLOOKUP($A68,'Import OffPeak'!$A$3:EF$99,131,FALSE)-VLOOKUP($A68,'Import OffPeak change'!$A$106:EF$202,131,FALSE)),0,(VLOOKUP($A68,'Import OffPeak'!$A$3:EF$99,131,FALSE)-VLOOKUP($A68,'Import OffPeak change'!$A$106:EF$202,131,FALSE)))</f>
        <v>0</v>
      </c>
      <c r="EB68" s="6">
        <f>IF(ISERROR(VLOOKUP($A68,'Import OffPeak'!$A$3:EG$99,132,FALSE)-VLOOKUP($A68,'Import OffPeak change'!$A$106:EG$202,132,FALSE)),0,(VLOOKUP($A68,'Import OffPeak'!$A$3:EG$99,132,FALSE)-VLOOKUP($A68,'Import OffPeak change'!$A$106:EG$202,132,FALSE)))</f>
        <v>0</v>
      </c>
      <c r="EC68" s="6">
        <f>IF(ISERROR(VLOOKUP($A68,'Import OffPeak'!$A$3:EH$99,133,FALSE)-VLOOKUP($A68,'Import OffPeak change'!$A$106:EH$202,133,FALSE)),0,(VLOOKUP($A68,'Import OffPeak'!$A$3:EH$99,133,FALSE)-VLOOKUP($A68,'Import OffPeak change'!$A$106:EH$202,133,FALSE)))</f>
        <v>0</v>
      </c>
      <c r="ED68" s="6">
        <f>IF(ISERROR(VLOOKUP($A68,'Import OffPeak'!$A$3:EI$99,134,FALSE)-VLOOKUP($A68,'Import OffPeak change'!$A$106:EI$202,134,FALSE)),0,(VLOOKUP($A68,'Import OffPeak'!$A$3:EI$99,134,FALSE)-VLOOKUP($A68,'Import OffPeak change'!$A$106:EI$202,134,FALSE)))</f>
        <v>0</v>
      </c>
      <c r="EE68" s="6">
        <f>IF(ISERROR(VLOOKUP($A68,'Import OffPeak'!$A$3:EJ$99,135,FALSE)-VLOOKUP($A68,'Import OffPeak change'!$A$106:EJ$202,135,FALSE)),0,(VLOOKUP($A68,'Import OffPeak'!$A$3:EJ$99,135,FALSE)-VLOOKUP($A68,'Import OffPeak change'!$A$106:EJ$202,135,FALSE)))</f>
        <v>0</v>
      </c>
      <c r="EF68" s="6">
        <f>IF(ISERROR(VLOOKUP($A68,'Import OffPeak'!$A$3:EK$99,136,FALSE)-VLOOKUP($A68,'Import OffPeak change'!$A$106:EK$202,136,FALSE)),0,(VLOOKUP($A68,'Import OffPeak'!$A$3:EK$99,136,FALSE)-VLOOKUP($A68,'Import OffPeak change'!$A$106:EK$202,136,FALSE)))</f>
        <v>0</v>
      </c>
      <c r="EG68" s="6">
        <f>IF(ISERROR(VLOOKUP($A68,'Import OffPeak'!$A$3:EL$99,137,FALSE)-VLOOKUP($A68,'Import OffPeak change'!$A$106:EL$202,137,FALSE)),0,(VLOOKUP($A68,'Import OffPeak'!$A$3:EL$99,137,FALSE)-VLOOKUP($A68,'Import OffPeak change'!$A$106:EL$202,137,FALSE)))</f>
        <v>0</v>
      </c>
      <c r="EH68" s="6">
        <f>IF(ISERROR(VLOOKUP($A68,'Import OffPeak'!$A$3:EM$99,138,FALSE)-VLOOKUP($A68,'Import OffPeak change'!$A$106:EM$202,138,FALSE)),0,(VLOOKUP($A68,'Import OffPeak'!$A$3:EM$99,138,FALSE)-VLOOKUP($A68,'Import OffPeak change'!$A$106:EM$202,138,FALSE)))</f>
        <v>0</v>
      </c>
      <c r="EI68" s="6">
        <f>IF(ISERROR(VLOOKUP($A68,'Import OffPeak'!$A$3:EN$99,139,FALSE)-VLOOKUP($A68,'Import OffPeak change'!$A$106:EN$202,139,FALSE)),0,(VLOOKUP($A68,'Import OffPeak'!$A$3:EN$99,139,FALSE)-VLOOKUP($A68,'Import OffPeak change'!$A$106:EN$202,139,FALSE)))</f>
        <v>0</v>
      </c>
      <c r="EJ68" s="6">
        <f>IF(ISERROR(VLOOKUP($A68,'Import OffPeak'!$A$3:EO$99,140,FALSE)-VLOOKUP($A68,'Import OffPeak change'!$A$106:EO$202,140,FALSE)),0,(VLOOKUP($A68,'Import OffPeak'!$A$3:EO$99,140,FALSE)-VLOOKUP($A68,'Import OffPeak change'!$A$106:EO$202,140,FALSE)))</f>
        <v>0</v>
      </c>
      <c r="EK68" s="6">
        <f>IF(ISERROR(VLOOKUP($A68,'Import OffPeak'!$A$3:EP$99,141,FALSE)-VLOOKUP($A68,'Import OffPeak change'!$A$106:EP$202,141,FALSE)),0,(VLOOKUP($A68,'Import OffPeak'!$A$3:EP$99,141,FALSE)-VLOOKUP($A68,'Import OffPeak change'!$A$106:EP$202,141,FALSE)))</f>
        <v>0</v>
      </c>
      <c r="EL68" s="6">
        <f>IF(ISERROR(VLOOKUP($A68,'Import OffPeak'!$A$3:EQ$99,142,FALSE)-VLOOKUP($A68,'Import OffPeak change'!$A$106:EQ$202,142,FALSE)),0,(VLOOKUP($A68,'Import OffPeak'!$A$3:EQ$99,142,FALSE)-VLOOKUP($A68,'Import OffPeak change'!$A$106:EQ$202,142,FALSE)))</f>
        <v>0</v>
      </c>
      <c r="EM68" s="6">
        <f>IF(ISERROR(VLOOKUP($A68,'Import OffPeak'!$A$3:ER$99,143,FALSE)-VLOOKUP($A68,'Import OffPeak change'!$A$106:ER$202,143,FALSE)),0,(VLOOKUP($A68,'Import OffPeak'!$A$3:ER$99,143,FALSE)-VLOOKUP($A68,'Import OffPeak change'!$A$106:ER$202,143,FALSE)))</f>
        <v>0</v>
      </c>
      <c r="EN68" s="6">
        <f>IF(ISERROR(VLOOKUP($A68,'Import OffPeak'!$A$3:ES$99,144,FALSE)-VLOOKUP($A68,'Import OffPeak change'!$A$106:ES$202,144,FALSE)),0,(VLOOKUP($A68,'Import OffPeak'!$A$3:ES$99,144,FALSE)-VLOOKUP($A68,'Import OffPeak change'!$A$106:ES$202,144,FALSE)))</f>
        <v>0</v>
      </c>
      <c r="EO68" s="6">
        <f>IF(ISERROR(VLOOKUP($A68,'Import OffPeak'!$A$3:ET$99,145,FALSE)-VLOOKUP($A68,'Import OffPeak change'!$A$106:ET$202,145,FALSE)),0,(VLOOKUP($A68,'Import OffPeak'!$A$3:ET$99,145,FALSE)-VLOOKUP($A68,'Import OffPeak change'!$A$106:ET$202,145,FALSE)))</f>
        <v>0</v>
      </c>
      <c r="EP68" s="6">
        <f>IF(ISERROR(VLOOKUP($A68,'Import OffPeak'!$A$3:EU$99,146,FALSE)-VLOOKUP($A68,'Import OffPeak change'!$A$106:EU$202,146,FALSE)),0,(VLOOKUP($A68,'Import OffPeak'!$A$3:EU$99,146,FALSE)-VLOOKUP($A68,'Import OffPeak change'!$A$106:EU$202,146,FALSE)))</f>
        <v>0</v>
      </c>
      <c r="EQ68" s="6">
        <f>IF(ISERROR(VLOOKUP($A68,'Import OffPeak'!$A$3:EV$99,147,FALSE)-VLOOKUP($A68,'Import OffPeak change'!$A$106:EV$202,147,FALSE)),0,(VLOOKUP($A68,'Import OffPeak'!$A$3:EV$99,147,FALSE)-VLOOKUP($A68,'Import OffPeak change'!$A$106:EV$202,147,FALSE)))</f>
        <v>0</v>
      </c>
      <c r="ER68" s="6">
        <f>IF(ISERROR(VLOOKUP($A68,'Import OffPeak'!$A$3:EW$99,148,FALSE)-VLOOKUP($A68,'Import OffPeak change'!$A$106:EW$202,148,FALSE)),0,(VLOOKUP($A68,'Import OffPeak'!$A$3:EW$99,148,FALSE)-VLOOKUP($A68,'Import OffPeak change'!$A$106:EW$202,148,FALSE)))</f>
        <v>0</v>
      </c>
      <c r="ES68" s="6">
        <f>IF(ISERROR(VLOOKUP($A68,'Import OffPeak'!$A$3:EX$99,149,FALSE)-VLOOKUP($A68,'Import OffPeak change'!$A$106:EX$202,149,FALSE)),0,(VLOOKUP($A68,'Import OffPeak'!$A$3:EX$99,149,FALSE)-VLOOKUP($A68,'Import OffPeak change'!$A$106:EX$202,149,FALSE)))</f>
        <v>0</v>
      </c>
      <c r="ET68" s="6">
        <f>IF(ISERROR(VLOOKUP($A68,'Import OffPeak'!$A$3:EY$99,150,FALSE)-VLOOKUP($A68,'Import OffPeak change'!$A$106:EY$202,150,FALSE)),0,(VLOOKUP($A68,'Import OffPeak'!$A$3:EY$99,150,FALSE)-VLOOKUP($A68,'Import OffPeak change'!$A$106:EY$202,150,FALSE)))</f>
        <v>0</v>
      </c>
      <c r="EU68" s="6">
        <f>IF(ISERROR(VLOOKUP($A68,'Import OffPeak'!$A$3:EZ$99,151,FALSE)-VLOOKUP($A68,'Import OffPeak change'!$A$106:EZ$202,151,FALSE)),0,(VLOOKUP($A68,'Import OffPeak'!$A$3:EZ$99,151,FALSE)-VLOOKUP($A68,'Import OffPeak change'!$A$106:EZ$202,151,FALSE)))</f>
        <v>0</v>
      </c>
      <c r="EV68" s="6">
        <f>IF(ISERROR(VLOOKUP($A68,'Import OffPeak'!$A$3:FA$99,152,FALSE)-VLOOKUP($A68,'Import OffPeak change'!$A$106:FA$202,152,FALSE)),0,(VLOOKUP($A68,'Import OffPeak'!$A$3:FA$99,152,FALSE)-VLOOKUP($A68,'Import OffPeak change'!$A$106:FA$202,152,FALSE)))</f>
        <v>0</v>
      </c>
      <c r="EW68" s="6">
        <f>IF(ISERROR(VLOOKUP($A68,'Import OffPeak'!$A$3:FB$99,153,FALSE)-VLOOKUP($A68,'Import OffPeak change'!$A$106:FB$202,153,FALSE)),0,(VLOOKUP($A68,'Import OffPeak'!$A$3:FB$99,153,FALSE)-VLOOKUP($A68,'Import OffPeak change'!$A$106:FB$202,153,FALSE)))</f>
        <v>0</v>
      </c>
      <c r="EX68" s="6">
        <f>IF(ISERROR(VLOOKUP($A68,'Import OffPeak'!$A$3:FC$99,154,FALSE)-VLOOKUP($A68,'Import OffPeak change'!$A$106:FC$202,154,FALSE)),0,(VLOOKUP($A68,'Import OffPeak'!$A$3:FC$99,154,FALSE)-VLOOKUP($A68,'Import OffPeak change'!$A$106:FC$202,154,FALSE)))</f>
        <v>0</v>
      </c>
      <c r="EY68" s="6">
        <f>IF(ISERROR(VLOOKUP($A68,'Import OffPeak'!$A$3:FD$99,155,FALSE)-VLOOKUP($A68,'Import OffPeak change'!$A$106:FD$202,155,FALSE)),0,(VLOOKUP($A68,'Import OffPeak'!$A$3:FD$99,155,FALSE)-VLOOKUP($A68,'Import OffPeak change'!$A$106:FD$202,155,FALSE)))</f>
        <v>0</v>
      </c>
      <c r="EZ68" s="6">
        <f>IF(ISERROR(VLOOKUP($A68,'Import OffPeak'!$A$3:FE$99,156,FALSE)-VLOOKUP($A68,'Import OffPeak change'!$A$106:FE$202,156,FALSE)),0,(VLOOKUP($A68,'Import OffPeak'!$A$3:FE$99,156,FALSE)-VLOOKUP($A68,'Import OffPeak change'!$A$106:FE$202,156,FALSE)))</f>
        <v>0</v>
      </c>
      <c r="FA68" s="6">
        <f>IF(ISERROR(VLOOKUP($A68,'Import OffPeak'!$A$3:FF$99,157,FALSE)-VLOOKUP($A68,'Import OffPeak change'!$A$106:FF$202,157,FALSE)),0,(VLOOKUP($A68,'Import OffPeak'!$A$3:FF$99,157,FALSE)-VLOOKUP($A68,'Import OffPeak change'!$A$106:FF$202,157,FALSE)))</f>
        <v>0</v>
      </c>
      <c r="FB68" s="6">
        <f>IF(ISERROR(VLOOKUP($A68,'Import OffPeak'!$A$3:FG$99,158,FALSE)-VLOOKUP($A68,'Import OffPeak change'!$A$106:FG$202,158,FALSE)),0,(VLOOKUP($A68,'Import OffPeak'!$A$3:FG$99,158,FALSE)-VLOOKUP($A68,'Import OffPeak change'!$A$106:FG$202,158,FALSE)))</f>
        <v>0</v>
      </c>
      <c r="FC68" s="6">
        <f>IF(ISERROR(VLOOKUP($A68,'Import OffPeak'!$A$3:FH$99,159,FALSE)-VLOOKUP($A68,'Import OffPeak change'!$A$106:FH$202,159,FALSE)),0,(VLOOKUP($A68,'Import OffPeak'!$A$3:FH$99,159,FALSE)-VLOOKUP($A68,'Import OffPeak change'!$A$106:FH$202,159,FALSE)))</f>
        <v>0</v>
      </c>
      <c r="FD68" s="6">
        <f>IF(ISERROR(VLOOKUP($A68,'Import OffPeak'!$A$3:FI$99,160,FALSE)-VLOOKUP($A68,'Import OffPeak change'!$A$106:FI$202,160,FALSE)),0,(VLOOKUP($A68,'Import OffPeak'!$A$3:FI$99,160,FALSE)-VLOOKUP($A68,'Import OffPeak change'!$A$106:FI$202,160,FALSE)))</f>
        <v>0</v>
      </c>
      <c r="FE68" s="6">
        <f>IF(ISERROR(VLOOKUP($A68,'Import OffPeak'!$A$3:FJ$99,161,FALSE)-VLOOKUP($A68,'Import OffPeak change'!$A$106:FJ$202,161,FALSE)),0,(VLOOKUP($A68,'Import OffPeak'!$A$3:FJ$99,161,FALSE)-VLOOKUP($A68,'Import OffPeak change'!$A$106:FJ$202,161,FALSE)))</f>
        <v>0</v>
      </c>
      <c r="FF68" s="6">
        <f>IF(ISERROR(VLOOKUP($A68,'Import OffPeak'!$A$3:FK$99,162,FALSE)-VLOOKUP($A68,'Import OffPeak change'!$A$106:FK$202,162,FALSE)),0,(VLOOKUP($A68,'Import OffPeak'!$A$3:FK$99,162,FALSE)-VLOOKUP($A68,'Import OffPeak change'!$A$106:FK$202,162,FALSE)))</f>
        <v>0</v>
      </c>
      <c r="FG68" s="6">
        <f>IF(ISERROR(VLOOKUP($A68,'Import OffPeak'!$A$3:FL$99,163,FALSE)-VLOOKUP($A68,'Import OffPeak change'!$A$106:FL$202,163,FALSE)),0,(VLOOKUP($A68,'Import OffPeak'!$A$3:FL$99,163,FALSE)-VLOOKUP($A68,'Import OffPeak change'!$A$106:FL$202,163,FALSE)))</f>
        <v>0</v>
      </c>
      <c r="FH68" s="6">
        <f>IF(ISERROR(VLOOKUP($A68,'Import OffPeak'!$A$3:FM$99,164,FALSE)-VLOOKUP($A68,'Import OffPeak change'!$A$106:FM$202,164,FALSE)),0,(VLOOKUP($A68,'Import OffPeak'!$A$3:FM$99,164,FALSE)-VLOOKUP($A68,'Import OffPeak change'!$A$106:FM$202,164,FALSE)))</f>
        <v>0</v>
      </c>
      <c r="FI68" s="6">
        <f>IF(ISERROR(VLOOKUP($A68,'Import OffPeak'!$A$3:FN$99,165,FALSE)-VLOOKUP($A68,'Import OffPeak change'!$A$106:FN$202,165,FALSE)),0,(VLOOKUP($A68,'Import OffPeak'!$A$3:FN$99,165,FALSE)-VLOOKUP($A68,'Import OffPeak change'!$A$106:FN$202,165,FALSE)))</f>
        <v>0</v>
      </c>
      <c r="FJ68" s="6">
        <f>IF(ISERROR(VLOOKUP($A68,'Import OffPeak'!$A$3:FO$99,166,FALSE)-VLOOKUP($A68,'Import OffPeak change'!$A$106:FO$202,166,FALSE)),0,(VLOOKUP($A68,'Import OffPeak'!$A$3:FO$99,166,FALSE)-VLOOKUP($A68,'Import OffPeak change'!$A$106:FO$202,166,FALSE)))</f>
        <v>0</v>
      </c>
      <c r="FK68" s="6">
        <f>IF(ISERROR(VLOOKUP($A68,'Import OffPeak'!$A$3:FP$99,167,FALSE)-VLOOKUP($A68,'Import OffPeak change'!$A$106:FP$202,167,FALSE)),0,(VLOOKUP($A68,'Import OffPeak'!$A$3:FP$99,167,FALSE)-VLOOKUP($A68,'Import OffPeak change'!$A$106:FP$202,167,FALSE)))</f>
        <v>0</v>
      </c>
      <c r="FL68" s="6">
        <f>IF(ISERROR(VLOOKUP($A68,'Import OffPeak'!$A$3:FQ$99,168,FALSE)-VLOOKUP($A68,'Import OffPeak change'!$A$106:FQ$202,168,FALSE)),0,(VLOOKUP($A68,'Import OffPeak'!$A$3:FQ$99,168,FALSE)-VLOOKUP($A68,'Import OffPeak change'!$A$106:FQ$202,168,FALSE)))</f>
        <v>0</v>
      </c>
      <c r="FM68" s="6">
        <f>IF(ISERROR(VLOOKUP($A68,'Import OffPeak'!$A$3:FR$99,169,FALSE)-VLOOKUP($A68,'Import OffPeak change'!$A$106:FR$202,169,FALSE)),0,(VLOOKUP($A68,'Import OffPeak'!$A$3:FR$99,169,FALSE)-VLOOKUP($A68,'Import OffPeak change'!$A$106:FR$202,169,FALSE)))</f>
        <v>0</v>
      </c>
      <c r="FN68" s="6">
        <f>IF(ISERROR(VLOOKUP($A68,'Import OffPeak'!$A$3:FS$99,170,FALSE)-VLOOKUP($A68,'Import OffPeak change'!$A$106:FS$202,170,FALSE)),0,(VLOOKUP($A68,'Import OffPeak'!$A$3:FS$99,170,FALSE)-VLOOKUP($A68,'Import OffPeak change'!$A$106:FS$202,170,FALSE)))</f>
        <v>0</v>
      </c>
      <c r="FO68" s="6">
        <f>IF(ISERROR(VLOOKUP($A68,'Import OffPeak'!$A$3:FT$99,171,FALSE)-VLOOKUP($A68,'Import OffPeak change'!$A$106:FT$202,171,FALSE)),0,(VLOOKUP($A68,'Import OffPeak'!$A$3:FT$99,171,FALSE)-VLOOKUP($A68,'Import OffPeak change'!$A$106:FT$202,171,FALSE)))</f>
        <v>0</v>
      </c>
      <c r="FP68" s="6">
        <f>IF(ISERROR(VLOOKUP($A68,'Import OffPeak'!$A$3:FU$99,172,FALSE)-VLOOKUP($A68,'Import OffPeak change'!$A$106:FU$202,172,FALSE)),0,(VLOOKUP($A68,'Import OffPeak'!$A$3:FU$99,172,FALSE)-VLOOKUP($A68,'Import OffPeak change'!$A$106:FU$202,172,FALSE)))</f>
        <v>0</v>
      </c>
      <c r="FQ68" s="6">
        <f>IF(ISERROR(VLOOKUP($A68,'Import OffPeak'!$A$3:FV$99,173,FALSE)-VLOOKUP($A68,'Import OffPeak change'!$A$106:FV$202,173,FALSE)),0,(VLOOKUP($A68,'Import OffPeak'!$A$3:FV$99,173,FALSE)-VLOOKUP($A68,'Import OffPeak change'!$A$106:FV$202,173,FALSE)))</f>
        <v>0</v>
      </c>
      <c r="FR68" s="6">
        <f>IF(ISERROR(VLOOKUP($A68,'Import OffPeak'!$A$3:FW$99,174,FALSE)-VLOOKUP($A68,'Import OffPeak change'!$A$106:FW$202,174,FALSE)),0,(VLOOKUP($A68,'Import OffPeak'!$A$3:FW$99,174,FALSE)-VLOOKUP($A68,'Import OffPeak change'!$A$106:FW$202,174,FALSE)))</f>
        <v>0</v>
      </c>
      <c r="FS68" s="6">
        <f>IF(ISERROR(VLOOKUP($A68,'Import OffPeak'!$A$3:FX$99,175,FALSE)-VLOOKUP($A68,'Import OffPeak change'!$A$106:FX$202,175,FALSE)),0,(VLOOKUP($A68,'Import OffPeak'!$A$3:FX$99,175,FALSE)-VLOOKUP($A68,'Import OffPeak change'!$A$106:FX$202,175,FALSE)))</f>
        <v>0</v>
      </c>
      <c r="FT68" s="6">
        <f>IF(ISERROR(VLOOKUP($A68,'Import OffPeak'!$A$3:FY$99,176,FALSE)-VLOOKUP($A68,'Import OffPeak change'!$A$106:FY$202,176,FALSE)),0,(VLOOKUP($A68,'Import OffPeak'!$A$3:FY$99,176,FALSE)-VLOOKUP($A68,'Import OffPeak change'!$A$106:FY$202,176,FALSE)))</f>
        <v>0</v>
      </c>
      <c r="FU68" s="6">
        <f>IF(ISERROR(VLOOKUP($A68,'Import OffPeak'!$A$3:FZ$99,177,FALSE)-VLOOKUP($A68,'Import OffPeak change'!$A$106:FZ$202,177,FALSE)),0,(VLOOKUP($A68,'Import OffPeak'!$A$3:FZ$99,177,FALSE)-VLOOKUP($A68,'Import OffPeak change'!$A$106:FZ$202,177,FALSE)))</f>
        <v>0</v>
      </c>
      <c r="FV68" s="6">
        <f>IF(ISERROR(VLOOKUP($A68,'Import OffPeak'!$A$3:GA$99,178,FALSE)-VLOOKUP($A68,'Import OffPeak change'!$A$106:GA$202,178,FALSE)),0,(VLOOKUP($A68,'Import OffPeak'!$A$3:GA$99,178,FALSE)-VLOOKUP($A68,'Import OffPeak change'!$A$106:GA$202,178,FALSE)))</f>
        <v>0</v>
      </c>
      <c r="FW68" s="6">
        <f>IF(ISERROR(VLOOKUP($A68,'Import OffPeak'!$A$3:GB$99,179,FALSE)-VLOOKUP($A68,'Import OffPeak change'!$A$106:GB$202,179,FALSE)),0,(VLOOKUP($A68,'Import OffPeak'!$A$3:GB$99,179,FALSE)-VLOOKUP($A68,'Import OffPeak change'!$A$106:GB$202,179,FALSE)))</f>
        <v>0</v>
      </c>
      <c r="FX68" s="6">
        <f>IF(ISERROR(VLOOKUP($A68,'Import OffPeak'!$A$3:GC$99,180,FALSE)-VLOOKUP($A68,'Import OffPeak change'!$A$106:GC$202,180,FALSE)),0,(VLOOKUP($A68,'Import OffPeak'!$A$3:GC$99,180,FALSE)-VLOOKUP($A68,'Import OffPeak change'!$A$106:GC$202,180,FALSE)))</f>
        <v>0</v>
      </c>
      <c r="FY68" s="6">
        <f>IF(ISERROR(VLOOKUP($A68,'Import OffPeak'!$A$3:GD$99,181,FALSE)-VLOOKUP($A68,'Import OffPeak change'!$A$106:GD$202,181,FALSE)),0,(VLOOKUP($A68,'Import OffPeak'!$A$3:GD$99,181,FALSE)-VLOOKUP($A68,'Import OffPeak change'!$A$106:GD$202,181,FALSE)))</f>
        <v>0</v>
      </c>
      <c r="FZ68" s="6">
        <f>IF(ISERROR(VLOOKUP($A68,'Import OffPeak'!$A$3:GE$99,182,FALSE)-VLOOKUP($A68,'Import OffPeak change'!$A$106:GE$202,182,FALSE)),0,(VLOOKUP($A68,'Import OffPeak'!$A$3:GE$99,182,FALSE)-VLOOKUP($A68,'Import OffPeak change'!$A$106:GE$202,182,FALSE)))</f>
        <v>0</v>
      </c>
      <c r="GA68" s="6">
        <f>IF(ISERROR(VLOOKUP($A68,'Import OffPeak'!$A$3:GF$99,183,FALSE)-VLOOKUP($A68,'Import OffPeak change'!$A$106:GF$202,183,FALSE)),0,(VLOOKUP($A68,'Import OffPeak'!$A$3:GF$99,183,FALSE)-VLOOKUP($A68,'Import OffPeak change'!$A$106:GF$202,183,FALSE)))</f>
        <v>0</v>
      </c>
      <c r="GB68" s="6">
        <f>IF(ISERROR(VLOOKUP($A68,'Import OffPeak'!$A$3:GG$99,184,FALSE)-VLOOKUP($A68,'Import OffPeak change'!$A$106:GG$202,184,FALSE)),0,(VLOOKUP($A68,'Import OffPeak'!$A$3:GG$99,184,FALSE)-VLOOKUP($A68,'Import OffPeak change'!$A$106:GG$202,184,FALSE)))</f>
        <v>0</v>
      </c>
      <c r="GC68" s="6">
        <f>IF(ISERROR(VLOOKUP($A68,'Import OffPeak'!$A$3:GH$99,185,FALSE)-VLOOKUP($A68,'Import OffPeak change'!$A$106:GH$202,185,FALSE)),0,(VLOOKUP($A68,'Import OffPeak'!$A$3:GH$99,185,FALSE)-VLOOKUP($A68,'Import OffPeak change'!$A$106:GH$202,185,FALSE)))</f>
        <v>0</v>
      </c>
      <c r="GD68" s="6">
        <f>IF(ISERROR(VLOOKUP($A68,'Import OffPeak'!$A$3:GI$99,186,FALSE)-VLOOKUP($A68,'Import OffPeak change'!$A$106:GI$202,186,FALSE)),0,(VLOOKUP($A68,'Import OffPeak'!$A$3:GI$99,186,FALSE)-VLOOKUP($A68,'Import OffPeak change'!$A$106:GI$202,186,FALSE)))</f>
        <v>0</v>
      </c>
      <c r="GE68" s="6">
        <f>IF(ISERROR(VLOOKUP($A68,'Import OffPeak'!$A$3:GJ$99,187,FALSE)-VLOOKUP($A68,'Import OffPeak change'!$A$106:GJ$202,187,FALSE)),0,(VLOOKUP($A68,'Import OffPeak'!$A$3:GJ$99,187,FALSE)-VLOOKUP($A68,'Import OffPeak change'!$A$106:GJ$202,187,FALSE)))</f>
        <v>0</v>
      </c>
      <c r="GF68" s="6">
        <f>IF(ISERROR(VLOOKUP($A68,'Import OffPeak'!$A$3:GK$99,188,FALSE)-VLOOKUP($A68,'Import OffPeak change'!$A$106:GK$202,188,FALSE)),0,(VLOOKUP($A68,'Import OffPeak'!$A$3:GK$99,188,FALSE)-VLOOKUP($A68,'Import OffPeak change'!$A$106:GK$202,188,FALSE)))</f>
        <v>0</v>
      </c>
      <c r="GG68" s="6">
        <f>IF(ISERROR(VLOOKUP($A68,'Import OffPeak'!$A$3:GL$99,189,FALSE)-VLOOKUP($A68,'Import OffPeak change'!$A$106:GL$202,189,FALSE)),0,(VLOOKUP($A68,'Import OffPeak'!$A$3:GL$99,189,FALSE)-VLOOKUP($A68,'Import OffPeak change'!$A$106:GL$202,189,FALSE)))</f>
        <v>0</v>
      </c>
      <c r="GH68" s="6">
        <f>IF(ISERROR(VLOOKUP($A68,'Import OffPeak'!$A$3:GM$99,190,FALSE)-VLOOKUP($A68,'Import OffPeak change'!$A$106:GM$202,190,FALSE)),0,(VLOOKUP($A68,'Import OffPeak'!$A$3:GM$99,190,FALSE)-VLOOKUP($A68,'Import OffPeak change'!$A$106:GM$202,190,FALSE)))</f>
        <v>0</v>
      </c>
      <c r="GI68" s="6">
        <f>IF(ISERROR(VLOOKUP($A68,'Import OffPeak'!$A$3:GN$99,191,FALSE)-VLOOKUP($A68,'Import OffPeak change'!$A$106:GN$202,191,FALSE)),0,(VLOOKUP($A68,'Import OffPeak'!$A$3:GN$99,191,FALSE)-VLOOKUP($A68,'Import OffPeak change'!$A$106:GN$202,191,FALSE)))</f>
        <v>0</v>
      </c>
      <c r="GJ68" s="6">
        <f>IF(ISERROR(VLOOKUP($A68,'Import OffPeak'!$A$3:GO$99,192,FALSE)-VLOOKUP($A68,'Import OffPeak change'!$A$106:GO$202,192,FALSE)),0,(VLOOKUP($A68,'Import OffPeak'!$A$3:GO$99,192,FALSE)-VLOOKUP($A68,'Import OffPeak change'!$A$106:GO$202,192,FALSE)))</f>
        <v>0</v>
      </c>
      <c r="GK68" s="6">
        <f>IF(ISERROR(VLOOKUP($A68,'Import OffPeak'!$A$3:GP$99,193,FALSE)-VLOOKUP($A68,'Import OffPeak change'!$A$106:GP$202,193,FALSE)),0,(VLOOKUP($A68,'Import OffPeak'!$A$3:GP$99,193,FALSE)-VLOOKUP($A68,'Import OffPeak change'!$A$106:GP$202,193,FALSE)))</f>
        <v>0</v>
      </c>
      <c r="GL68" s="6">
        <f>IF(ISERROR(VLOOKUP($A68,'Import OffPeak'!$A$3:GQ$99,194,FALSE)-VLOOKUP($A68,'Import OffPeak change'!$A$106:GQ$202,194,FALSE)),0,(VLOOKUP($A68,'Import OffPeak'!$A$3:GQ$99,194,FALSE)-VLOOKUP($A68,'Import OffPeak change'!$A$106:GQ$202,194,FALSE)))</f>
        <v>0</v>
      </c>
      <c r="GM68" s="6">
        <f>IF(ISERROR(VLOOKUP($A68,'Import OffPeak'!$A$3:GR$99,195,FALSE)-VLOOKUP($A68,'Import OffPeak change'!$A$106:GR$202,195,FALSE)),0,(VLOOKUP($A68,'Import OffPeak'!$A$3:GR$99,195,FALSE)-VLOOKUP($A68,'Import OffPeak change'!$A$106:GR$202,195,FALSE)))</f>
        <v>0</v>
      </c>
      <c r="GN68" s="6">
        <f>IF(ISERROR(VLOOKUP($A68,'Import OffPeak'!$A$3:GS$99,196,FALSE)-VLOOKUP($A68,'Import OffPeak change'!$A$106:GS$202,196,FALSE)),0,(VLOOKUP($A68,'Import OffPeak'!$A$3:GS$99,196,FALSE)-VLOOKUP($A68,'Import OffPeak change'!$A$106:GS$202,196,FALSE)))</f>
        <v>0</v>
      </c>
      <c r="GO68" s="6">
        <f>IF(ISERROR(VLOOKUP($A68,'Import OffPeak'!$A$3:GT$99,197,FALSE)-VLOOKUP($A68,'Import OffPeak change'!$A$106:GT$202,197,FALSE)),0,(VLOOKUP($A68,'Import OffPeak'!$A$3:GT$99,197,FALSE)-VLOOKUP($A68,'Import OffPeak change'!$A$106:GT$202,197,FALSE)))</f>
        <v>0</v>
      </c>
      <c r="GP68" s="6">
        <f>IF(ISERROR(VLOOKUP($A68,'Import OffPeak'!$A$3:GU$99,198,FALSE)-VLOOKUP($A68,'Import OffPeak change'!$A$106:GU$202,198,FALSE)),0,(VLOOKUP($A68,'Import OffPeak'!$A$3:GU$99,198,FALSE)-VLOOKUP($A68,'Import OffPeak change'!$A$106:GU$202,198,FALSE)))</f>
        <v>0</v>
      </c>
      <c r="GQ68" s="6">
        <f>IF(ISERROR(VLOOKUP($A68,'Import OffPeak'!$A$3:GV$99,199,FALSE)-VLOOKUP($A68,'Import OffPeak change'!$A$106:GV$202,199,FALSE)),0,(VLOOKUP($A68,'Import OffPeak'!$A$3:GV$99,199,FALSE)-VLOOKUP($A68,'Import OffPeak change'!$A$106:GV$202,199,FALSE)))</f>
        <v>0</v>
      </c>
      <c r="GR68" s="6">
        <f>IF(ISERROR(VLOOKUP($A68,'Import OffPeak'!$A$3:GW$99,200,FALSE)-VLOOKUP($A68,'Import OffPeak change'!$A$106:GW$202,200,FALSE)),0,(VLOOKUP($A68,'Import OffPeak'!$A$3:GW$99,200,FALSE)-VLOOKUP($A68,'Import OffPeak change'!$A$106:GW$202,200,FALSE)))</f>
        <v>0</v>
      </c>
      <c r="GS68" s="6">
        <f>IF(ISERROR(VLOOKUP($A68,'Import OffPeak'!$A$3:GX$99,201,FALSE)-VLOOKUP($A68,'Import OffPeak change'!$A$106:GX$202,201,FALSE)),0,(VLOOKUP($A68,'Import OffPeak'!$A$3:GX$99,201,FALSE)-VLOOKUP($A68,'Import OffPeak change'!$A$106:GX$202,201,FALSE)))</f>
        <v>0</v>
      </c>
      <c r="GT68" s="6">
        <f>IF(ISERROR(VLOOKUP($A68,'Import OffPeak'!$A$3:GY$99,202,FALSE)-VLOOKUP($A68,'Import OffPeak change'!$A$106:GY$202,202,FALSE)),0,(VLOOKUP($A68,'Import OffPeak'!$A$3:GY$99,202,FALSE)-VLOOKUP($A68,'Import OffPeak change'!$A$106:GY$202,202,FALSE)))</f>
        <v>0</v>
      </c>
      <c r="GU68" s="6">
        <f>IF(ISERROR(VLOOKUP($A68,'Import OffPeak'!$A$3:GZ$99,203,FALSE)-VLOOKUP($A68,'Import OffPeak change'!$A$106:GZ$202,203,FALSE)),0,(VLOOKUP($A68,'Import OffPeak'!$A$3:GZ$99,203,FALSE)-VLOOKUP($A68,'Import OffPeak change'!$A$106:GZ$202,203,FALSE)))</f>
        <v>0</v>
      </c>
      <c r="GV68" s="6">
        <f>IF(ISERROR(VLOOKUP($A68,'Import OffPeak'!$A$3:HA$99,204,FALSE)-VLOOKUP($A68,'Import OffPeak change'!$A$106:HA$202,204,FALSE)),0,(VLOOKUP($A68,'Import OffPeak'!$A$3:HA$99,204,FALSE)-VLOOKUP($A68,'Import OffPeak change'!$A$106:HA$202,204,FALSE)))</f>
        <v>0</v>
      </c>
      <c r="GW68" s="6">
        <f>IF(ISERROR(VLOOKUP($A68,'Import OffPeak'!$A$3:HB$99,205,FALSE)-VLOOKUP($A68,'Import OffPeak change'!$A$106:HB$202,205,FALSE)),0,(VLOOKUP($A68,'Import OffPeak'!$A$3:HB$99,205,FALSE)-VLOOKUP($A68,'Import OffPeak change'!$A$106:HB$202,205,FALSE)))</f>
        <v>0</v>
      </c>
      <c r="GX68" s="6">
        <f>IF(ISERROR(VLOOKUP($A68,'Import OffPeak'!$A$3:HC$99,206,FALSE)-VLOOKUP($A68,'Import OffPeak change'!$A$106:HC$202,206,FALSE)),0,(VLOOKUP($A68,'Import OffPeak'!$A$3:HC$99,206,FALSE)-VLOOKUP($A68,'Import OffPeak change'!$A$106:HC$202,206,FALSE)))</f>
        <v>0</v>
      </c>
      <c r="GY68" s="6">
        <f>IF(ISERROR(VLOOKUP($A68,'Import OffPeak'!$A$3:HD$99,207,FALSE)-VLOOKUP($A68,'Import OffPeak change'!$A$106:HD$202,207,FALSE)),0,(VLOOKUP($A68,'Import OffPeak'!$A$3:HD$99,207,FALSE)-VLOOKUP($A68,'Import OffPeak change'!$A$106:HD$202,207,FALSE)))</f>
        <v>0</v>
      </c>
      <c r="GZ68" s="6">
        <f>IF(ISERROR(VLOOKUP($A68,'Import OffPeak'!$A$3:HE$99,208,FALSE)-VLOOKUP($A68,'Import OffPeak change'!$A$106:HE$202,208,FALSE)),0,(VLOOKUP($A68,'Import OffPeak'!$A$3:HE$99,208,FALSE)-VLOOKUP($A68,'Import OffPeak change'!$A$106:HE$202,208,FALSE)))</f>
        <v>0</v>
      </c>
      <c r="HA68" s="6">
        <f>IF(ISERROR(VLOOKUP($A68,'Import OffPeak'!$A$3:HF$99,209,FALSE)-VLOOKUP($A68,'Import OffPeak change'!$A$106:HF$202,209,FALSE)),0,(VLOOKUP($A68,'Import OffPeak'!$A$3:HF$99,209,FALSE)-VLOOKUP($A68,'Import OffPeak change'!$A$106:HF$202,209,FALSE)))</f>
        <v>0</v>
      </c>
      <c r="HB68" s="6">
        <f>IF(ISERROR(VLOOKUP($A68,'Import OffPeak'!$A$3:HG$99,210,FALSE)-VLOOKUP($A68,'Import OffPeak change'!$A$106:HG$202,210,FALSE)),0,(VLOOKUP($A68,'Import OffPeak'!$A$3:HG$99,210,FALSE)-VLOOKUP($A68,'Import OffPeak change'!$A$106:HG$202,210,FALSE)))</f>
        <v>0</v>
      </c>
      <c r="HC68" s="6">
        <f>IF(ISERROR(VLOOKUP($A68,'Import OffPeak'!$A$3:HH$99,211,FALSE)-VLOOKUP($A68,'Import OffPeak change'!$A$106:HH$202,211,FALSE)),0,(VLOOKUP($A68,'Import OffPeak'!$A$3:HH$99,211,FALSE)-VLOOKUP($A68,'Import OffPeak change'!$A$106:HH$202,211,FALSE)))</f>
        <v>0</v>
      </c>
      <c r="HD68" s="6">
        <f>IF(ISERROR(VLOOKUP($A68,'Import OffPeak'!$A$3:HI$99,212,FALSE)-VLOOKUP($A68,'Import OffPeak change'!$A$106:HI$202,212,FALSE)),0,(VLOOKUP($A68,'Import OffPeak'!$A$3:HI$99,212,FALSE)-VLOOKUP($A68,'Import OffPeak change'!$A$106:HI$202,212,FALSE)))</f>
        <v>0</v>
      </c>
      <c r="HE68" s="6">
        <f>IF(ISERROR(VLOOKUP($A68,'Import OffPeak'!$A$3:HJ$99,213,FALSE)-VLOOKUP($A68,'Import OffPeak change'!$A$106:HJ$202,213,FALSE)),0,(VLOOKUP($A68,'Import OffPeak'!$A$3:HJ$99,213,FALSE)-VLOOKUP($A68,'Import OffPeak change'!$A$106:HJ$202,213,FALSE)))</f>
        <v>0</v>
      </c>
      <c r="HF68" s="6">
        <f>IF(ISERROR(VLOOKUP($A68,'Import OffPeak'!$A$3:HK$99,214,FALSE)-VLOOKUP($A68,'Import OffPeak change'!$A$106:HK$202,214,FALSE)),0,(VLOOKUP($A68,'Import OffPeak'!$A$3:HK$99,214,FALSE)-VLOOKUP($A68,'Import OffPeak change'!$A$106:HK$202,214,FALSE)))</f>
        <v>0</v>
      </c>
      <c r="HG68" s="6">
        <f>IF(ISERROR(VLOOKUP($A68,'Import OffPeak'!$A$3:HL$99,215,FALSE)-VLOOKUP($A68,'Import OffPeak change'!$A$106:HL$202,215,FALSE)),0,(VLOOKUP($A68,'Import OffPeak'!$A$3:HL$99,215,FALSE)-VLOOKUP($A68,'Import OffPeak change'!$A$106:HL$202,215,FALSE)))</f>
        <v>0</v>
      </c>
      <c r="HH68" s="6">
        <f>IF(ISERROR(VLOOKUP($A68,'Import OffPeak'!$A$3:HM$99,216,FALSE)-VLOOKUP($A68,'Import OffPeak change'!$A$106:HM$202,216,FALSE)),0,(VLOOKUP($A68,'Import OffPeak'!$A$3:HM$99,216,FALSE)-VLOOKUP($A68,'Import OffPeak change'!$A$106:HM$202,216,FALSE)))</f>
        <v>0</v>
      </c>
      <c r="HI68" s="6">
        <f>IF(ISERROR(VLOOKUP($A68,'Import OffPeak'!$A$3:HN$99,217,FALSE)-VLOOKUP($A68,'Import OffPeak change'!$A$106:HN$202,217,FALSE)),0,(VLOOKUP($A68,'Import OffPeak'!$A$3:HN$99,217,FALSE)-VLOOKUP($A68,'Import OffPeak change'!$A$106:HN$202,217,FALSE)))</f>
        <v>0</v>
      </c>
      <c r="HJ68" s="6">
        <f>IF(ISERROR(VLOOKUP($A68,'Import OffPeak'!$A$3:HO$99,218,FALSE)-VLOOKUP($A68,'Import OffPeak change'!$A$106:HO$202,218,FALSE)),0,(VLOOKUP($A68,'Import OffPeak'!$A$3:HO$99,218,FALSE)-VLOOKUP($A68,'Import OffPeak change'!$A$106:HO$202,218,FALSE)))</f>
        <v>0</v>
      </c>
      <c r="HK68" s="6">
        <f>IF(ISERROR(VLOOKUP($A68,'Import OffPeak'!$A$3:HP$99,219,FALSE)-VLOOKUP($A68,'Import OffPeak change'!$A$106:HP$202,219,FALSE)),0,(VLOOKUP($A68,'Import OffPeak'!$A$3:HP$99,219,FALSE)-VLOOKUP($A68,'Import OffPeak change'!$A$106:HP$202,219,FALSE)))</f>
        <v>0</v>
      </c>
      <c r="HL68" s="6">
        <f>IF(ISERROR(VLOOKUP($A68,'Import OffPeak'!$A$3:HQ$99,220,FALSE)-VLOOKUP($A68,'Import OffPeak change'!$A$106:HQ$202,220,FALSE)),0,(VLOOKUP($A68,'Import OffPeak'!$A$3:HQ$99,220,FALSE)-VLOOKUP($A68,'Import OffPeak change'!$A$106:HQ$202,220,FALSE)))</f>
        <v>0</v>
      </c>
      <c r="HM68" s="6">
        <f>IF(ISERROR(VLOOKUP($A68,'Import OffPeak'!$A$3:HR$99,221,FALSE)-VLOOKUP($A68,'Import OffPeak change'!$A$106:HR$202,221,FALSE)),0,(VLOOKUP($A68,'Import OffPeak'!$A$3:HR$99,221,FALSE)-VLOOKUP($A68,'Import OffPeak change'!$A$106:HR$202,221,FALSE)))</f>
        <v>0</v>
      </c>
      <c r="HN68" s="6">
        <f>IF(ISERROR(VLOOKUP($A68,'Import OffPeak'!$A$3:HS$99,222,FALSE)-VLOOKUP($A68,'Import OffPeak change'!$A$106:HS$202,222,FALSE)),0,(VLOOKUP($A68,'Import OffPeak'!$A$3:HS$99,222,FALSE)-VLOOKUP($A68,'Import OffPeak change'!$A$106:HS$202,222,FALSE)))</f>
        <v>0</v>
      </c>
      <c r="HO68" s="6">
        <f>IF(ISERROR(VLOOKUP($A68,'Import OffPeak'!$A$3:HT$99,223,FALSE)-VLOOKUP($A68,'Import OffPeak change'!$A$106:HT$202,223,FALSE)),0,(VLOOKUP($A68,'Import OffPeak'!$A$3:HT$99,223,FALSE)-VLOOKUP($A68,'Import OffPeak change'!$A$106:HT$202,223,FALSE)))</f>
        <v>0</v>
      </c>
      <c r="HP68" s="6">
        <f>IF(ISERROR(VLOOKUP($A68,'Import OffPeak'!$A$3:HU$99,224,FALSE)-VLOOKUP($A68,'Import OffPeak change'!$A$106:HU$202,224,FALSE)),0,(VLOOKUP($A68,'Import OffPeak'!$A$3:HU$99,224,FALSE)-VLOOKUP($A68,'Import OffPeak change'!$A$106:HU$202,224,FALSE)))</f>
        <v>0</v>
      </c>
      <c r="HQ68" s="6">
        <f>IF(ISERROR(VLOOKUP($A68,'Import OffPeak'!$A$3:HV$99,225,FALSE)-VLOOKUP($A68,'Import OffPeak change'!$A$106:HV$202,225,FALSE)),0,(VLOOKUP($A68,'Import OffPeak'!$A$3:HV$99,225,FALSE)-VLOOKUP($A68,'Import OffPeak change'!$A$106:HV$202,225,FALSE)))</f>
        <v>0</v>
      </c>
      <c r="HR68" s="6">
        <f>IF(ISERROR(VLOOKUP($A68,'Import OffPeak'!$A$3:HW$99,226,FALSE)-VLOOKUP($A68,'Import OffPeak change'!$A$106:HW$202,226,FALSE)),0,(VLOOKUP($A68,'Import OffPeak'!$A$3:HW$99,226,FALSE)-VLOOKUP($A68,'Import OffPeak change'!$A$106:HW$202,226,FALSE)))</f>
        <v>0</v>
      </c>
      <c r="HS68" s="6">
        <f>IF(ISERROR(VLOOKUP($A68,'Import OffPeak'!$A$3:HX$99,227,FALSE)-VLOOKUP($A68,'Import OffPeak change'!$A$106:HX$202,227,FALSE)),0,(VLOOKUP($A68,'Import OffPeak'!$A$3:HX$99,227,FALSE)-VLOOKUP($A68,'Import OffPeak change'!$A$106:HX$202,227,FALSE)))</f>
        <v>0</v>
      </c>
      <c r="HT68" s="6">
        <f>IF(ISERROR(VLOOKUP($A68,'Import OffPeak'!$A$3:HY$99,228,FALSE)-VLOOKUP($A68,'Import OffPeak change'!$A$106:HY$202,228,FALSE)),0,(VLOOKUP($A68,'Import OffPeak'!$A$3:HY$99,228,FALSE)-VLOOKUP($A68,'Import OffPeak change'!$A$106:HY$202,228,FALSE)))</f>
        <v>0</v>
      </c>
      <c r="HU68" s="6">
        <f>IF(ISERROR(VLOOKUP($A68,'Import OffPeak'!$A$3:HZ$99,229,FALSE)-VLOOKUP($A68,'Import OffPeak change'!$A$106:HZ$202,229,FALSE)),0,(VLOOKUP($A68,'Import OffPeak'!$A$3:HZ$99,229,FALSE)-VLOOKUP($A68,'Import OffPeak change'!$A$106:HZ$202,229,FALSE)))</f>
        <v>0</v>
      </c>
      <c r="HV68" s="6">
        <f>IF(ISERROR(VLOOKUP($A68,'Import OffPeak'!$A$3:IA$99,230,FALSE)-VLOOKUP($A68,'Import OffPeak change'!$A$106:IA$202,230,FALSE)),0,(VLOOKUP($A68,'Import OffPeak'!$A$3:IA$99,230,FALSE)-VLOOKUP($A68,'Import OffPeak change'!$A$106:IA$202,230,FALSE)))</f>
        <v>0</v>
      </c>
      <c r="HW68" s="6">
        <f>IF(ISERROR(VLOOKUP($A68,'Import OffPeak'!$A$3:IB$99,231,FALSE)-VLOOKUP($A68,'Import OffPeak change'!$A$106:IB$202,231,FALSE)),0,(VLOOKUP($A68,'Import OffPeak'!$A$3:IB$99,231,FALSE)-VLOOKUP($A68,'Import OffPeak change'!$A$106:IB$202,231,FALSE)))</f>
        <v>0</v>
      </c>
      <c r="HX68" s="6">
        <f>IF(ISERROR(VLOOKUP($A68,'Import OffPeak'!$A$3:IC$99,232,FALSE)-VLOOKUP($A68,'Import OffPeak change'!$A$106:IC$202,232,FALSE)),0,(VLOOKUP($A68,'Import OffPeak'!$A$3:IC$99,232,FALSE)-VLOOKUP($A68,'Import OffPeak change'!$A$106:IC$202,232,FALSE)))</f>
        <v>0</v>
      </c>
      <c r="HY68" s="6">
        <f>IF(ISERROR(VLOOKUP($A68,'Import OffPeak'!$A$3:ID$99,233,FALSE)-VLOOKUP($A68,'Import OffPeak change'!$A$106:ID$202,233,FALSE)),0,(VLOOKUP($A68,'Import OffPeak'!$A$3:ID$99,233,FALSE)-VLOOKUP($A68,'Import OffPeak change'!$A$106:ID$202,233,FALSE)))</f>
        <v>0</v>
      </c>
      <c r="HZ68" s="6">
        <f>IF(ISERROR(VLOOKUP($A68,'Import OffPeak'!$A$3:IE$99,234,FALSE)-VLOOKUP($A68,'Import OffPeak change'!$A$106:IE$202,234,FALSE)),0,(VLOOKUP($A68,'Import OffPeak'!$A$3:IE$99,234,FALSE)-VLOOKUP($A68,'Import OffPeak change'!$A$106:IE$202,234,FALSE)))</f>
        <v>0</v>
      </c>
      <c r="IA68" s="6">
        <f>IF(ISERROR(VLOOKUP($A68,'Import OffPeak'!$A$3:IF$99,235,FALSE)-VLOOKUP($A68,'Import OffPeak change'!$A$106:IF$202,235,FALSE)),0,(VLOOKUP($A68,'Import OffPeak'!$A$3:IF$99,235,FALSE)-VLOOKUP($A68,'Import OffPeak change'!$A$106:IF$202,235,FALSE)))</f>
        <v>0</v>
      </c>
      <c r="IB68" s="6">
        <f>IF(ISERROR(VLOOKUP($A68,'Import OffPeak'!$A$3:IG$99,236,FALSE)-VLOOKUP($A68,'Import OffPeak change'!$A$106:IG$202,236,FALSE)),0,(VLOOKUP($A68,'Import OffPeak'!$A$3:IG$99,236,FALSE)-VLOOKUP($A68,'Import OffPeak change'!$A$106:IG$202,236,FALSE)))</f>
        <v>0</v>
      </c>
      <c r="IC68" s="6">
        <f>IF(ISERROR(VLOOKUP($A68,'Import OffPeak'!$A$3:IH$99,237,FALSE)-VLOOKUP($A68,'Import OffPeak change'!$A$106:IH$202,237,FALSE)),0,(VLOOKUP($A68,'Import OffPeak'!$A$3:IH$99,237,FALSE)-VLOOKUP($A68,'Import OffPeak change'!$A$106:IH$202,237,FALSE)))</f>
        <v>0</v>
      </c>
      <c r="ID68" s="6">
        <f>IF(ISERROR(VLOOKUP($A68,'Import OffPeak'!$A$3:II$99,238,FALSE)-VLOOKUP($A68,'Import OffPeak change'!$A$106:II$202,238,FALSE)),0,(VLOOKUP($A68,'Import OffPeak'!$A$3:II$99,238,FALSE)-VLOOKUP($A68,'Import OffPeak change'!$A$106:II$202,238,FALSE)))</f>
        <v>0</v>
      </c>
      <c r="IE68" s="6">
        <f>IF(ISERROR(VLOOKUP($A68,'Import OffPeak'!$A$3:IJ$99,239,FALSE)-VLOOKUP($A68,'Import OffPeak change'!$A$106:IJ$202,239,FALSE)),0,(VLOOKUP($A68,'Import OffPeak'!$A$3:IJ$99,239,FALSE)-VLOOKUP($A68,'Import OffPeak change'!$A$106:IJ$202,239,FALSE)))</f>
        <v>0</v>
      </c>
    </row>
    <row r="69" spans="1:239">
      <c r="A69" s="168" t="str">
        <f>IF('Import OffPeak'!A66=0,"",'Import OffPeak'!A66)</f>
        <v/>
      </c>
      <c r="B69" s="6"/>
      <c r="C69" s="6"/>
      <c r="D69" s="6"/>
      <c r="E69" s="6"/>
      <c r="F69" s="6"/>
      <c r="G69" s="6">
        <f>IF(ISERROR(VLOOKUP($A69,'Import OffPeak'!$A$3:L$99,7,FALSE)-VLOOKUP($A69,'Import OffPeak change'!$A$106:L$202,7,FALSE)),0,(VLOOKUP($A69,'Import OffPeak'!$A$3:L$99,7,FALSE)-VLOOKUP($A69,'Import OffPeak change'!$A$106:L$202,7,FALSE)))</f>
        <v>0</v>
      </c>
      <c r="H69" s="6">
        <f>IF(ISERROR(VLOOKUP($A69,'Import OffPeak'!$A$3:M$99,8,FALSE)-VLOOKUP($A69,'Import OffPeak change'!$A$106:M$202,8,FALSE)),0,(VLOOKUP($A69,'Import OffPeak'!$A$3:M$99,8,FALSE)-VLOOKUP($A69,'Import OffPeak change'!$A$106:M$202,8,FALSE)))</f>
        <v>0</v>
      </c>
      <c r="I69" s="6">
        <f>IF(ISERROR(VLOOKUP($A69,'Import OffPeak'!$A$3:N$99,9,FALSE)-VLOOKUP($A69,'Import OffPeak change'!$A$106:N$202,9,FALSE)),0,(VLOOKUP($A69,'Import OffPeak'!$A$3:N$99,9,FALSE)-VLOOKUP($A69,'Import OffPeak change'!$A$106:N$202,9,FALSE)))</f>
        <v>0</v>
      </c>
      <c r="J69" s="6">
        <f>IF(ISERROR(VLOOKUP($A69,'Import OffPeak'!$A$3:O$99,10,FALSE)-VLOOKUP($A69,'Import OffPeak change'!$A$106:O$202,10,FALSE)),0,(VLOOKUP($A69,'Import OffPeak'!$A$3:O$99,10,FALSE)-VLOOKUP($A69,'Import OffPeak change'!$A$106:O$202,10,FALSE)))</f>
        <v>0</v>
      </c>
      <c r="K69" s="6">
        <f>IF(ISERROR(VLOOKUP($A69,'Import OffPeak'!$A$3:P$99,11,FALSE)-VLOOKUP($A69,'Import OffPeak change'!$A$106:P$202,11,FALSE)),0,(VLOOKUP($A69,'Import OffPeak'!$A$3:P$99,11,FALSE)-VLOOKUP($A69,'Import OffPeak change'!$A$106:P$202,11,FALSE)))</f>
        <v>0</v>
      </c>
      <c r="L69" s="6">
        <f>IF(ISERROR(VLOOKUP($A69,'Import OffPeak'!$A$3:Q$99,12,FALSE)-VLOOKUP($A69,'Import OffPeak change'!$A$106:Q$202,12,FALSE)),0,(VLOOKUP($A69,'Import OffPeak'!$A$3:Q$99,12,FALSE)-VLOOKUP($A69,'Import OffPeak change'!$A$106:Q$202,12,FALSE)))</f>
        <v>0</v>
      </c>
      <c r="M69" s="6">
        <f>IF(ISERROR(VLOOKUP($A69,'Import OffPeak'!$A$3:R$99,13,FALSE)-VLOOKUP($A69,'Import OffPeak change'!$A$106:R$202,13,FALSE)),0,(VLOOKUP($A69,'Import OffPeak'!$A$3:R$99,13,FALSE)-VLOOKUP($A69,'Import OffPeak change'!$A$106:R$202,13,FALSE)))</f>
        <v>0</v>
      </c>
      <c r="N69" s="6">
        <f>IF(ISERROR(VLOOKUP($A69,'Import OffPeak'!$A$3:S$99,14,FALSE)-VLOOKUP($A69,'Import OffPeak change'!$A$106:S$202,14,FALSE)),0,(VLOOKUP($A69,'Import OffPeak'!$A$3:S$99,14,FALSE)-VLOOKUP($A69,'Import OffPeak change'!$A$106:S$202,14,FALSE)))</f>
        <v>0</v>
      </c>
      <c r="O69" s="6">
        <f>IF(ISERROR(VLOOKUP($A69,'Import OffPeak'!$A$3:T$99,15,FALSE)-VLOOKUP($A69,'Import OffPeak change'!$A$106:T$202,15,FALSE)),0,(VLOOKUP($A69,'Import OffPeak'!$A$3:T$99,15,FALSE)-VLOOKUP($A69,'Import OffPeak change'!$A$106:T$202,15,FALSE)))</f>
        <v>0</v>
      </c>
      <c r="P69" s="6">
        <f>IF(ISERROR(VLOOKUP($A69,'Import OffPeak'!$A$3:U$99,16,FALSE)-VLOOKUP($A69,'Import OffPeak change'!$A$106:U$202,16,FALSE)),0,(VLOOKUP($A69,'Import OffPeak'!$A$3:U$99,16,FALSE)-VLOOKUP($A69,'Import OffPeak change'!$A$106:U$202,16,FALSE)))</f>
        <v>0</v>
      </c>
      <c r="Q69" s="6">
        <f>IF(ISERROR(VLOOKUP($A69,'Import OffPeak'!$A$3:V$99,17,FALSE)-VLOOKUP($A69,'Import OffPeak change'!$A$106:V$202,17,FALSE)),0,(VLOOKUP($A69,'Import OffPeak'!$A$3:V$99,17,FALSE)-VLOOKUP($A69,'Import OffPeak change'!$A$106:V$202,17,FALSE)))</f>
        <v>0</v>
      </c>
      <c r="R69" s="6">
        <f>IF(ISERROR(VLOOKUP($A69,'Import OffPeak'!$A$3:W$99,18,FALSE)-VLOOKUP($A69,'Import OffPeak change'!$A$106:W$202,18,FALSE)),0,(VLOOKUP($A69,'Import OffPeak'!$A$3:W$99,18,FALSE)-VLOOKUP($A69,'Import OffPeak change'!$A$106:W$202,18,FALSE)))</f>
        <v>0</v>
      </c>
      <c r="S69" s="6">
        <f>IF(ISERROR(VLOOKUP($A69,'Import OffPeak'!$A$3:X$99,19,FALSE)-VLOOKUP($A69,'Import OffPeak change'!$A$106:X$202,19,FALSE)),0,(VLOOKUP($A69,'Import OffPeak'!$A$3:X$99,19,FALSE)-VLOOKUP($A69,'Import OffPeak change'!$A$106:X$202,19,FALSE)))</f>
        <v>0</v>
      </c>
      <c r="T69" s="6">
        <f>IF(ISERROR(VLOOKUP($A69,'Import OffPeak'!$A$3:Y$99,20,FALSE)-VLOOKUP($A69,'Import OffPeak change'!$A$106:Y$202,20,FALSE)),0,(VLOOKUP($A69,'Import OffPeak'!$A$3:Y$99,20,FALSE)-VLOOKUP($A69,'Import OffPeak change'!$A$106:Y$202,20,FALSE)))</f>
        <v>0</v>
      </c>
      <c r="U69" s="6">
        <f>IF(ISERROR(VLOOKUP($A69,'Import OffPeak'!$A$3:Z$99,21,FALSE)-VLOOKUP($A69,'Import OffPeak change'!$A$106:Z$202,21,FALSE)),0,(VLOOKUP($A69,'Import OffPeak'!$A$3:Z$99,21,FALSE)-VLOOKUP($A69,'Import OffPeak change'!$A$106:Z$202,21,FALSE)))</f>
        <v>0</v>
      </c>
      <c r="V69" s="6">
        <f>IF(ISERROR(VLOOKUP($A69,'Import OffPeak'!$A$3:AA$99,22,FALSE)-VLOOKUP($A69,'Import OffPeak change'!$A$106:AA$202,22,FALSE)),0,(VLOOKUP($A69,'Import OffPeak'!$A$3:AA$99,22,FALSE)-VLOOKUP($A69,'Import OffPeak change'!$A$106:AA$202,22,FALSE)))</f>
        <v>0</v>
      </c>
      <c r="W69" s="6">
        <f>IF(ISERROR(VLOOKUP($A69,'Import OffPeak'!$A$3:AB$99,23,FALSE)-VLOOKUP($A69,'Import OffPeak change'!$A$106:AB$202,23,FALSE)),0,(VLOOKUP($A69,'Import OffPeak'!$A$3:AB$99,23,FALSE)-VLOOKUP($A69,'Import OffPeak change'!$A$106:AB$202,23,FALSE)))</f>
        <v>0</v>
      </c>
      <c r="X69" s="6">
        <f>IF(ISERROR(VLOOKUP($A69,'Import OffPeak'!$A$3:AC$99,24,FALSE)-VLOOKUP($A69,'Import OffPeak change'!$A$106:AC$202,24,FALSE)),0,(VLOOKUP($A69,'Import OffPeak'!$A$3:AC$99,24,FALSE)-VLOOKUP($A69,'Import OffPeak change'!$A$106:AC$202,24,FALSE)))</f>
        <v>0</v>
      </c>
      <c r="Y69" s="6">
        <f>IF(ISERROR(VLOOKUP($A69,'Import OffPeak'!$A$3:AD$99,25,FALSE)-VLOOKUP($A69,'Import OffPeak change'!$A$106:AD$202,25,FALSE)),0,(VLOOKUP($A69,'Import OffPeak'!$A$3:AD$99,25,FALSE)-VLOOKUP($A69,'Import OffPeak change'!$A$106:AD$202,25,FALSE)))</f>
        <v>0</v>
      </c>
      <c r="Z69" s="6">
        <f>IF(ISERROR(VLOOKUP($A69,'Import OffPeak'!$A$3:AE$99,26,FALSE)-VLOOKUP($A69,'Import OffPeak change'!$A$106:AE$202,26,FALSE)),0,(VLOOKUP($A69,'Import OffPeak'!$A$3:AE$99,26,FALSE)-VLOOKUP($A69,'Import OffPeak change'!$A$106:AE$202,26,FALSE)))</f>
        <v>0</v>
      </c>
      <c r="AA69" s="6">
        <f>IF(ISERROR(VLOOKUP($A69,'Import OffPeak'!$A$3:AF$99,27,FALSE)-VLOOKUP($A69,'Import OffPeak change'!$A$106:AF$202,27,FALSE)),0,(VLOOKUP($A69,'Import OffPeak'!$A$3:AF$99,27,FALSE)-VLOOKUP($A69,'Import OffPeak change'!$A$106:AF$202,27,FALSE)))</f>
        <v>0</v>
      </c>
      <c r="AB69" s="6">
        <f>IF(ISERROR(VLOOKUP($A69,'Import OffPeak'!$A$3:AG$99,28,FALSE)-VLOOKUP($A69,'Import OffPeak change'!$A$106:AG$202,28,FALSE)),0,(VLOOKUP($A69,'Import OffPeak'!$A$3:AG$99,28,FALSE)-VLOOKUP($A69,'Import OffPeak change'!$A$106:AG$202,28,FALSE)))</f>
        <v>0</v>
      </c>
      <c r="AC69" s="6">
        <f>IF(ISERROR(VLOOKUP($A69,'Import OffPeak'!$A$3:AH$99,29,FALSE)-VLOOKUP($A69,'Import OffPeak change'!$A$106:AH$202,29,FALSE)),0,(VLOOKUP($A69,'Import OffPeak'!$A$3:AH$99,29,FALSE)-VLOOKUP($A69,'Import OffPeak change'!$A$106:AH$202,29,FALSE)))</f>
        <v>0</v>
      </c>
      <c r="AD69" s="6">
        <f>IF(ISERROR(VLOOKUP($A69,'Import OffPeak'!$A$3:AI$99,30,FALSE)-VLOOKUP($A69,'Import OffPeak change'!$A$106:AI$202,30,FALSE)),0,(VLOOKUP($A69,'Import OffPeak'!$A$3:AI$99,30,FALSE)-VLOOKUP($A69,'Import OffPeak change'!$A$106:AI$202,30,FALSE)))</f>
        <v>0</v>
      </c>
      <c r="AE69" s="6">
        <f>IF(ISERROR(VLOOKUP($A69,'Import OffPeak'!$A$3:AJ$99,31,FALSE)-VLOOKUP($A69,'Import OffPeak change'!$A$106:AJ$202,31,FALSE)),0,(VLOOKUP($A69,'Import OffPeak'!$A$3:AJ$99,31,FALSE)-VLOOKUP($A69,'Import OffPeak change'!$A$106:AJ$202,31,FALSE)))</f>
        <v>0</v>
      </c>
      <c r="AF69" s="6">
        <f>IF(ISERROR(VLOOKUP($A69,'Import OffPeak'!$A$3:AK$99,32,FALSE)-VLOOKUP($A69,'Import OffPeak change'!$A$106:AK$202,32,FALSE)),0,(VLOOKUP($A69,'Import OffPeak'!$A$3:AK$99,32,FALSE)-VLOOKUP($A69,'Import OffPeak change'!$A$106:AK$202,32,FALSE)))</f>
        <v>0</v>
      </c>
      <c r="AG69" s="6">
        <f>IF(ISERROR(VLOOKUP($A69,'Import OffPeak'!$A$3:AL$99,33,FALSE)-VLOOKUP($A69,'Import OffPeak change'!$A$106:AL$202,33,FALSE)),0,(VLOOKUP($A69,'Import OffPeak'!$A$3:AL$99,33,FALSE)-VLOOKUP($A69,'Import OffPeak change'!$A$106:AL$202,33,FALSE)))</f>
        <v>0</v>
      </c>
      <c r="AH69" s="6">
        <f>IF(ISERROR(VLOOKUP($A69,'Import OffPeak'!$A$3:AM$99,34,FALSE)-VLOOKUP($A69,'Import OffPeak change'!$A$106:AM$202,34,FALSE)),0,(VLOOKUP($A69,'Import OffPeak'!$A$3:AM$99,34,FALSE)-VLOOKUP($A69,'Import OffPeak change'!$A$106:AM$202,34,FALSE)))</f>
        <v>0</v>
      </c>
      <c r="AI69" s="6">
        <f>IF(ISERROR(VLOOKUP($A69,'Import OffPeak'!$A$3:AN$99,35,FALSE)-VLOOKUP($A69,'Import OffPeak change'!$A$106:AN$202,35,FALSE)),0,(VLOOKUP($A69,'Import OffPeak'!$A$3:AN$99,35,FALSE)-VLOOKUP($A69,'Import OffPeak change'!$A$106:AN$202,35,FALSE)))</f>
        <v>0</v>
      </c>
      <c r="AJ69" s="6">
        <f>IF(ISERROR(VLOOKUP($A69,'Import OffPeak'!$A$3:AO$99,36,FALSE)-VLOOKUP($A69,'Import OffPeak change'!$A$106:AO$202,36,FALSE)),0,(VLOOKUP($A69,'Import OffPeak'!$A$3:AO$99,36,FALSE)-VLOOKUP($A69,'Import OffPeak change'!$A$106:AO$202,36,FALSE)))</f>
        <v>0</v>
      </c>
      <c r="AK69" s="6">
        <f>IF(ISERROR(VLOOKUP($A69,'Import OffPeak'!$A$3:AP$99,37,FALSE)-VLOOKUP($A69,'Import OffPeak change'!$A$106:AP$202,37,FALSE)),0,(VLOOKUP($A69,'Import OffPeak'!$A$3:AP$99,37,FALSE)-VLOOKUP($A69,'Import OffPeak change'!$A$106:AP$202,37,FALSE)))</f>
        <v>0</v>
      </c>
      <c r="AL69" s="6">
        <f>IF(ISERROR(VLOOKUP($A69,'Import OffPeak'!$A$3:AQ$99,38,FALSE)-VLOOKUP($A69,'Import OffPeak change'!$A$106:AQ$202,38,FALSE)),0,(VLOOKUP($A69,'Import OffPeak'!$A$3:AQ$99,38,FALSE)-VLOOKUP($A69,'Import OffPeak change'!$A$106:AQ$202,38,FALSE)))</f>
        <v>0</v>
      </c>
      <c r="AM69" s="6">
        <f>IF(ISERROR(VLOOKUP($A69,'Import OffPeak'!$A$3:AR$99,39,FALSE)-VLOOKUP($A69,'Import OffPeak change'!$A$106:AR$202,39,FALSE)),0,(VLOOKUP($A69,'Import OffPeak'!$A$3:AR$99,39,FALSE)-VLOOKUP($A69,'Import OffPeak change'!$A$106:AR$202,39,FALSE)))</f>
        <v>0</v>
      </c>
      <c r="AN69" s="6">
        <f>IF(ISERROR(VLOOKUP($A69,'Import OffPeak'!$A$3:AS$99,40,FALSE)-VLOOKUP($A69,'Import OffPeak change'!$A$106:AS$202,40,FALSE)),0,(VLOOKUP($A69,'Import OffPeak'!$A$3:AS$99,40,FALSE)-VLOOKUP($A69,'Import OffPeak change'!$A$106:AS$202,40,FALSE)))</f>
        <v>0</v>
      </c>
      <c r="AO69" s="6">
        <f>IF(ISERROR(VLOOKUP($A69,'Import OffPeak'!$A$3:AT$99,41,FALSE)-VLOOKUP($A69,'Import OffPeak change'!$A$106:AT$202,41,FALSE)),0,(VLOOKUP($A69,'Import OffPeak'!$A$3:AT$99,41,FALSE)-VLOOKUP($A69,'Import OffPeak change'!$A$106:AT$202,41,FALSE)))</f>
        <v>0</v>
      </c>
      <c r="AP69" s="6">
        <f>IF(ISERROR(VLOOKUP($A69,'Import OffPeak'!$A$3:AU$99,42,FALSE)-VLOOKUP($A69,'Import OffPeak change'!$A$106:AU$202,42,FALSE)),0,(VLOOKUP($A69,'Import OffPeak'!$A$3:AU$99,42,FALSE)-VLOOKUP($A69,'Import OffPeak change'!$A$106:AU$202,42,FALSE)))</f>
        <v>0</v>
      </c>
      <c r="AQ69" s="6">
        <f>IF(ISERROR(VLOOKUP($A69,'Import OffPeak'!$A$3:AV$99,43,FALSE)-VLOOKUP($A69,'Import OffPeak change'!$A$106:AV$202,43,FALSE)),0,(VLOOKUP($A69,'Import OffPeak'!$A$3:AV$99,43,FALSE)-VLOOKUP($A69,'Import OffPeak change'!$A$106:AV$202,43,FALSE)))</f>
        <v>0</v>
      </c>
      <c r="AR69" s="6">
        <f>IF(ISERROR(VLOOKUP($A69,'Import OffPeak'!$A$3:AW$99,44,FALSE)-VLOOKUP($A69,'Import OffPeak change'!$A$106:AW$202,44,FALSE)),0,(VLOOKUP($A69,'Import OffPeak'!$A$3:AW$99,44,FALSE)-VLOOKUP($A69,'Import OffPeak change'!$A$106:AW$202,44,FALSE)))</f>
        <v>0</v>
      </c>
      <c r="AS69" s="6">
        <f>IF(ISERROR(VLOOKUP($A69,'Import OffPeak'!$A$3:AX$99,45,FALSE)-VLOOKUP($A69,'Import OffPeak change'!$A$106:AX$202,45,FALSE)),0,(VLOOKUP($A69,'Import OffPeak'!$A$3:AX$99,45,FALSE)-VLOOKUP($A69,'Import OffPeak change'!$A$106:AX$202,45,FALSE)))</f>
        <v>0</v>
      </c>
      <c r="AT69" s="6">
        <f>IF(ISERROR(VLOOKUP($A69,'Import OffPeak'!$A$3:AY$99,46,FALSE)-VLOOKUP($A69,'Import OffPeak change'!$A$106:AY$202,46,FALSE)),0,(VLOOKUP($A69,'Import OffPeak'!$A$3:AY$99,46,FALSE)-VLOOKUP($A69,'Import OffPeak change'!$A$106:AY$202,46,FALSE)))</f>
        <v>0</v>
      </c>
      <c r="AU69" s="6">
        <f>IF(ISERROR(VLOOKUP($A69,'Import OffPeak'!$A$3:AZ$99,47,FALSE)-VLOOKUP($A69,'Import OffPeak change'!$A$106:AZ$202,47,FALSE)),0,(VLOOKUP($A69,'Import OffPeak'!$A$3:AZ$99,47,FALSE)-VLOOKUP($A69,'Import OffPeak change'!$A$106:AZ$202,47,FALSE)))</f>
        <v>0</v>
      </c>
      <c r="AV69" s="6">
        <f>IF(ISERROR(VLOOKUP($A69,'Import OffPeak'!$A$3:BA$99,48,FALSE)-VLOOKUP($A69,'Import OffPeak change'!$A$106:BA$202,48,FALSE)),0,(VLOOKUP($A69,'Import OffPeak'!$A$3:BA$99,48,FALSE)-VLOOKUP($A69,'Import OffPeak change'!$A$106:BA$202,48,FALSE)))</f>
        <v>0</v>
      </c>
      <c r="AW69" s="6">
        <f>IF(ISERROR(VLOOKUP($A69,'Import OffPeak'!$A$3:BB$99,49,FALSE)-VLOOKUP($A69,'Import OffPeak change'!$A$106:BB$202,49,FALSE)),0,(VLOOKUP($A69,'Import OffPeak'!$A$3:BB$99,49,FALSE)-VLOOKUP($A69,'Import OffPeak change'!$A$106:BB$202,49,FALSE)))</f>
        <v>0</v>
      </c>
      <c r="AX69" s="6">
        <f>IF(ISERROR(VLOOKUP($A69,'Import OffPeak'!$A$3:BC$99,50,FALSE)-VLOOKUP($A69,'Import OffPeak change'!$A$106:BC$202,50,FALSE)),0,(VLOOKUP($A69,'Import OffPeak'!$A$3:BC$99,50,FALSE)-VLOOKUP($A69,'Import OffPeak change'!$A$106:BC$202,50,FALSE)))</f>
        <v>0</v>
      </c>
      <c r="AY69" s="6">
        <f>IF(ISERROR(VLOOKUP($A69,'Import OffPeak'!$A$3:BD$99,51,FALSE)-VLOOKUP($A69,'Import OffPeak change'!$A$106:BD$202,51,FALSE)),0,(VLOOKUP($A69,'Import OffPeak'!$A$3:BD$99,51,FALSE)-VLOOKUP($A69,'Import OffPeak change'!$A$106:BD$202,51,FALSE)))</f>
        <v>0</v>
      </c>
      <c r="AZ69" s="6">
        <f>IF(ISERROR(VLOOKUP($A69,'Import OffPeak'!$A$3:BE$99,52,FALSE)-VLOOKUP($A69,'Import OffPeak change'!$A$106:BE$202,52,FALSE)),0,(VLOOKUP($A69,'Import OffPeak'!$A$3:BE$99,52,FALSE)-VLOOKUP($A69,'Import OffPeak change'!$A$106:BE$202,52,FALSE)))</f>
        <v>0</v>
      </c>
      <c r="BA69" s="6">
        <f>IF(ISERROR(VLOOKUP($A69,'Import OffPeak'!$A$3:BF$99,53,FALSE)-VLOOKUP($A69,'Import OffPeak change'!$A$106:BF$202,53,FALSE)),0,(VLOOKUP($A69,'Import OffPeak'!$A$3:BF$99,53,FALSE)-VLOOKUP($A69,'Import OffPeak change'!$A$106:BF$202,53,FALSE)))</f>
        <v>0</v>
      </c>
      <c r="BB69" s="6">
        <f>IF(ISERROR(VLOOKUP($A69,'Import OffPeak'!$A$3:BG$99,54,FALSE)-VLOOKUP($A69,'Import OffPeak change'!$A$106:BG$202,54,FALSE)),0,(VLOOKUP($A69,'Import OffPeak'!$A$3:BG$99,54,FALSE)-VLOOKUP($A69,'Import OffPeak change'!$A$106:BG$202,54,FALSE)))</f>
        <v>0</v>
      </c>
      <c r="BC69" s="6">
        <f>IF(ISERROR(VLOOKUP($A69,'Import OffPeak'!$A$3:BH$99,55,FALSE)-VLOOKUP($A69,'Import OffPeak change'!$A$106:BH$202,55,FALSE)),0,(VLOOKUP($A69,'Import OffPeak'!$A$3:BH$99,55,FALSE)-VLOOKUP($A69,'Import OffPeak change'!$A$106:BH$202,55,FALSE)))</f>
        <v>0</v>
      </c>
      <c r="BD69" s="6">
        <f>IF(ISERROR(VLOOKUP($A69,'Import OffPeak'!$A$3:BI$99,56,FALSE)-VLOOKUP($A69,'Import OffPeak change'!$A$106:BI$202,56,FALSE)),0,(VLOOKUP($A69,'Import OffPeak'!$A$3:BI$99,56,FALSE)-VLOOKUP($A69,'Import OffPeak change'!$A$106:BI$202,56,FALSE)))</f>
        <v>0</v>
      </c>
      <c r="BE69" s="6">
        <f>IF(ISERROR(VLOOKUP($A69,'Import OffPeak'!$A$3:BJ$99,57,FALSE)-VLOOKUP($A69,'Import OffPeak change'!$A$106:BJ$202,57,FALSE)),0,(VLOOKUP($A69,'Import OffPeak'!$A$3:BJ$99,57,FALSE)-VLOOKUP($A69,'Import OffPeak change'!$A$106:BJ$202,57,FALSE)))</f>
        <v>0</v>
      </c>
      <c r="BF69" s="6">
        <f>IF(ISERROR(VLOOKUP($A69,'Import OffPeak'!$A$3:BK$99,58,FALSE)-VLOOKUP($A69,'Import OffPeak change'!$A$106:BK$202,58,FALSE)),0,(VLOOKUP($A69,'Import OffPeak'!$A$3:BK$99,58,FALSE)-VLOOKUP($A69,'Import OffPeak change'!$A$106:BK$202,58,FALSE)))</f>
        <v>0</v>
      </c>
      <c r="BG69" s="6">
        <f>IF(ISERROR(VLOOKUP($A69,'Import OffPeak'!$A$3:BL$99,59,FALSE)-VLOOKUP($A69,'Import OffPeak change'!$A$106:BL$202,59,FALSE)),0,(VLOOKUP($A69,'Import OffPeak'!$A$3:BL$99,59,FALSE)-VLOOKUP($A69,'Import OffPeak change'!$A$106:BL$202,59,FALSE)))</f>
        <v>0</v>
      </c>
      <c r="BH69" s="6">
        <f>IF(ISERROR(VLOOKUP($A69,'Import OffPeak'!$A$3:BM$99,60,FALSE)-VLOOKUP($A69,'Import OffPeak change'!$A$106:BM$202,60,FALSE)),0,(VLOOKUP($A69,'Import OffPeak'!$A$3:BM$99,60,FALSE)-VLOOKUP($A69,'Import OffPeak change'!$A$106:BM$202,60,FALSE)))</f>
        <v>0</v>
      </c>
      <c r="BI69" s="6">
        <f>IF(ISERROR(VLOOKUP($A69,'Import OffPeak'!$A$3:BN$99,61,FALSE)-VLOOKUP($A69,'Import OffPeak change'!$A$106:BN$202,61,FALSE)),0,(VLOOKUP($A69,'Import OffPeak'!$A$3:BN$99,61,FALSE)-VLOOKUP($A69,'Import OffPeak change'!$A$106:BN$202,61,FALSE)))</f>
        <v>0</v>
      </c>
      <c r="BJ69" s="6">
        <f>IF(ISERROR(VLOOKUP($A69,'Import OffPeak'!$A$3:BO$99,62,FALSE)-VLOOKUP($A69,'Import OffPeak change'!$A$106:BO$202,62,FALSE)),0,(VLOOKUP($A69,'Import OffPeak'!$A$3:BO$99,62,FALSE)-VLOOKUP($A69,'Import OffPeak change'!$A$106:BO$202,62,FALSE)))</f>
        <v>0</v>
      </c>
      <c r="BK69" s="6">
        <f>IF(ISERROR(VLOOKUP($A69,'Import OffPeak'!$A$3:BP$99,63,FALSE)-VLOOKUP($A69,'Import OffPeak change'!$A$106:BP$202,63,FALSE)),0,(VLOOKUP($A69,'Import OffPeak'!$A$3:BP$99,63,FALSE)-VLOOKUP($A69,'Import OffPeak change'!$A$106:BP$202,63,FALSE)))</f>
        <v>0</v>
      </c>
      <c r="BL69" s="6">
        <f>IF(ISERROR(VLOOKUP($A69,'Import OffPeak'!$A$3:BQ$99,64,FALSE)-VLOOKUP($A69,'Import OffPeak change'!$A$106:BQ$202,64,FALSE)),0,(VLOOKUP($A69,'Import OffPeak'!$A$3:BQ$99,64,FALSE)-VLOOKUP($A69,'Import OffPeak change'!$A$106:BQ$202,64,FALSE)))</f>
        <v>0</v>
      </c>
      <c r="BM69" s="6">
        <f>IF(ISERROR(VLOOKUP($A69,'Import OffPeak'!$A$3:BR$99,65,FALSE)-VLOOKUP($A69,'Import OffPeak change'!$A$106:BR$202,65,FALSE)),0,(VLOOKUP($A69,'Import OffPeak'!$A$3:BR$99,65,FALSE)-VLOOKUP($A69,'Import OffPeak change'!$A$106:BR$202,65,FALSE)))</f>
        <v>0</v>
      </c>
      <c r="BN69" s="6">
        <f>IF(ISERROR(VLOOKUP($A69,'Import OffPeak'!$A$3:BS$99,66,FALSE)-VLOOKUP($A69,'Import OffPeak change'!$A$106:BS$202,66,FALSE)),0,(VLOOKUP($A69,'Import OffPeak'!$A$3:BS$99,66,FALSE)-VLOOKUP($A69,'Import OffPeak change'!$A$106:BS$202,66,FALSE)))</f>
        <v>0</v>
      </c>
      <c r="BO69" s="6">
        <f>IF(ISERROR(VLOOKUP($A69,'Import OffPeak'!$A$3:BT$99,67,FALSE)-VLOOKUP($A69,'Import OffPeak change'!$A$106:BT$202,67,FALSE)),0,(VLOOKUP($A69,'Import OffPeak'!$A$3:BT$99,67,FALSE)-VLOOKUP($A69,'Import OffPeak change'!$A$106:BT$202,67,FALSE)))</f>
        <v>0</v>
      </c>
      <c r="BP69" s="6">
        <f>IF(ISERROR(VLOOKUP($A69,'Import OffPeak'!$A$3:BU$99,68,FALSE)-VLOOKUP($A69,'Import OffPeak change'!$A$106:BU$202,68,FALSE)),0,(VLOOKUP($A69,'Import OffPeak'!$A$3:BU$99,68,FALSE)-VLOOKUP($A69,'Import OffPeak change'!$A$106:BU$202,68,FALSE)))</f>
        <v>0</v>
      </c>
      <c r="BQ69" s="6">
        <f>IF(ISERROR(VLOOKUP($A69,'Import OffPeak'!$A$3:BV$99,69,FALSE)-VLOOKUP($A69,'Import OffPeak change'!$A$106:BV$202,69,FALSE)),0,(VLOOKUP($A69,'Import OffPeak'!$A$3:BV$99,69,FALSE)-VLOOKUP($A69,'Import OffPeak change'!$A$106:BV$202,69,FALSE)))</f>
        <v>0</v>
      </c>
      <c r="BR69" s="6">
        <f>IF(ISERROR(VLOOKUP($A69,'Import OffPeak'!$A$3:BW$99,70,FALSE)-VLOOKUP($A69,'Import OffPeak change'!$A$106:BW$202,70,FALSE)),0,(VLOOKUP($A69,'Import OffPeak'!$A$3:BW$99,70,FALSE)-VLOOKUP($A69,'Import OffPeak change'!$A$106:BW$202,70,FALSE)))</f>
        <v>0</v>
      </c>
      <c r="BS69" s="6">
        <f>IF(ISERROR(VLOOKUP($A69,'Import OffPeak'!$A$3:BX$99,71,FALSE)-VLOOKUP($A69,'Import OffPeak change'!$A$106:BX$202,71,FALSE)),0,(VLOOKUP($A69,'Import OffPeak'!$A$3:BX$99,71,FALSE)-VLOOKUP($A69,'Import OffPeak change'!$A$106:BX$202,71,FALSE)))</f>
        <v>0</v>
      </c>
      <c r="BT69" s="6">
        <f>IF(ISERROR(VLOOKUP($A69,'Import OffPeak'!$A$3:BY$99,72,FALSE)-VLOOKUP($A69,'Import OffPeak change'!$A$106:BY$202,72,FALSE)),0,(VLOOKUP($A69,'Import OffPeak'!$A$3:BY$99,72,FALSE)-VLOOKUP($A69,'Import OffPeak change'!$A$106:BY$202,72,FALSE)))</f>
        <v>0</v>
      </c>
      <c r="BU69" s="6">
        <f>IF(ISERROR(VLOOKUP($A69,'Import OffPeak'!$A$3:BZ$99,73,FALSE)-VLOOKUP($A69,'Import OffPeak change'!$A$106:BZ$202,73,FALSE)),0,(VLOOKUP($A69,'Import OffPeak'!$A$3:BZ$99,73,FALSE)-VLOOKUP($A69,'Import OffPeak change'!$A$106:BZ$202,73,FALSE)))</f>
        <v>0</v>
      </c>
      <c r="BV69" s="6">
        <f>IF(ISERROR(VLOOKUP($A69,'Import OffPeak'!$A$3:CA$99,74,FALSE)-VLOOKUP($A69,'Import OffPeak change'!$A$106:CA$202,74,FALSE)),0,(VLOOKUP($A69,'Import OffPeak'!$A$3:CA$99,74,FALSE)-VLOOKUP($A69,'Import OffPeak change'!$A$106:CA$202,74,FALSE)))</f>
        <v>0</v>
      </c>
      <c r="BW69" s="6">
        <f>IF(ISERROR(VLOOKUP($A69,'Import OffPeak'!$A$3:CB$99,75,FALSE)-VLOOKUP($A69,'Import OffPeak change'!$A$106:CB$202,75,FALSE)),0,(VLOOKUP($A69,'Import OffPeak'!$A$3:CB$99,75,FALSE)-VLOOKUP($A69,'Import OffPeak change'!$A$106:CB$202,75,FALSE)))</f>
        <v>0</v>
      </c>
      <c r="BX69" s="6">
        <f>IF(ISERROR(VLOOKUP($A69,'Import OffPeak'!$A$3:CC$99,76,FALSE)-VLOOKUP($A69,'Import OffPeak change'!$A$106:CC$202,76,FALSE)),0,(VLOOKUP($A69,'Import OffPeak'!$A$3:CC$99,76,FALSE)-VLOOKUP($A69,'Import OffPeak change'!$A$106:CC$202,76,FALSE)))</f>
        <v>0</v>
      </c>
      <c r="BY69" s="6">
        <f>IF(ISERROR(VLOOKUP($A69,'Import OffPeak'!$A$3:CD$99,77,FALSE)-VLOOKUP($A69,'Import OffPeak change'!$A$106:CD$202,77,FALSE)),0,(VLOOKUP($A69,'Import OffPeak'!$A$3:CD$99,77,FALSE)-VLOOKUP($A69,'Import OffPeak change'!$A$106:CD$202,77,FALSE)))</f>
        <v>0</v>
      </c>
      <c r="BZ69" s="6">
        <f>IF(ISERROR(VLOOKUP($A69,'Import OffPeak'!$A$3:CE$99,78,FALSE)-VLOOKUP($A69,'Import OffPeak change'!$A$106:CE$202,78,FALSE)),0,(VLOOKUP($A69,'Import OffPeak'!$A$3:CE$99,78,FALSE)-VLOOKUP($A69,'Import OffPeak change'!$A$106:CE$202,78,FALSE)))</f>
        <v>0</v>
      </c>
      <c r="CA69" s="6">
        <f>IF(ISERROR(VLOOKUP($A69,'Import OffPeak'!$A$3:CF$99,79,FALSE)-VLOOKUP($A69,'Import OffPeak change'!$A$106:CF$202,79,FALSE)),0,(VLOOKUP($A69,'Import OffPeak'!$A$3:CF$99,79,FALSE)-VLOOKUP($A69,'Import OffPeak change'!$A$106:CF$202,79,FALSE)))</f>
        <v>0</v>
      </c>
      <c r="CB69" s="6">
        <f>IF(ISERROR(VLOOKUP($A69,'Import OffPeak'!$A$3:CG$99,80,FALSE)-VLOOKUP($A69,'Import OffPeak change'!$A$106:CG$202,80,FALSE)),0,(VLOOKUP($A69,'Import OffPeak'!$A$3:CG$99,80,FALSE)-VLOOKUP($A69,'Import OffPeak change'!$A$106:CG$202,80,FALSE)))</f>
        <v>0</v>
      </c>
      <c r="CC69" s="6">
        <f>IF(ISERROR(VLOOKUP($A69,'Import OffPeak'!$A$3:CH$99,81,FALSE)-VLOOKUP($A69,'Import OffPeak change'!$A$106:CH$202,81,FALSE)),0,(VLOOKUP($A69,'Import OffPeak'!$A$3:CH$99,81,FALSE)-VLOOKUP($A69,'Import OffPeak change'!$A$106:CH$202,81,FALSE)))</f>
        <v>0</v>
      </c>
      <c r="CD69" s="6">
        <f>IF(ISERROR(VLOOKUP($A69,'Import OffPeak'!$A$3:CI$99,82,FALSE)-VLOOKUP($A69,'Import OffPeak change'!$A$106:CI$202,82,FALSE)),0,(VLOOKUP($A69,'Import OffPeak'!$A$3:CI$99,82,FALSE)-VLOOKUP($A69,'Import OffPeak change'!$A$106:CI$202,82,FALSE)))</f>
        <v>0</v>
      </c>
      <c r="CE69" s="6">
        <f>IF(ISERROR(VLOOKUP($A69,'Import OffPeak'!$A$3:CJ$99,83,FALSE)-VLOOKUP($A69,'Import OffPeak change'!$A$106:CJ$202,83,FALSE)),0,(VLOOKUP($A69,'Import OffPeak'!$A$3:CJ$99,83,FALSE)-VLOOKUP($A69,'Import OffPeak change'!$A$106:CJ$202,83,FALSE)))</f>
        <v>0</v>
      </c>
      <c r="CF69" s="6">
        <f>IF(ISERROR(VLOOKUP($A69,'Import OffPeak'!$A$3:CK$99,84,FALSE)-VLOOKUP($A69,'Import OffPeak change'!$A$106:CK$202,84,FALSE)),0,(VLOOKUP($A69,'Import OffPeak'!$A$3:CK$99,84,FALSE)-VLOOKUP($A69,'Import OffPeak change'!$A$106:CK$202,84,FALSE)))</f>
        <v>0</v>
      </c>
      <c r="CG69" s="6">
        <f>IF(ISERROR(VLOOKUP($A69,'Import OffPeak'!$A$3:CL$99,85,FALSE)-VLOOKUP($A69,'Import OffPeak change'!$A$106:CL$202,85,FALSE)),0,(VLOOKUP($A69,'Import OffPeak'!$A$3:CL$99,85,FALSE)-VLOOKUP($A69,'Import OffPeak change'!$A$106:CL$202,85,FALSE)))</f>
        <v>0</v>
      </c>
      <c r="CH69" s="6">
        <f>IF(ISERROR(VLOOKUP($A69,'Import OffPeak'!$A$3:CM$99,86,FALSE)-VLOOKUP($A69,'Import OffPeak change'!$A$106:CM$202,86,FALSE)),0,(VLOOKUP($A69,'Import OffPeak'!$A$3:CM$99,86,FALSE)-VLOOKUP($A69,'Import OffPeak change'!$A$106:CM$202,86,FALSE)))</f>
        <v>0</v>
      </c>
      <c r="CI69" s="6">
        <f>IF(ISERROR(VLOOKUP($A69,'Import OffPeak'!$A$3:CN$99,87,FALSE)-VLOOKUP($A69,'Import OffPeak change'!$A$106:CN$202,87,FALSE)),0,(VLOOKUP($A69,'Import OffPeak'!$A$3:CN$99,87,FALSE)-VLOOKUP($A69,'Import OffPeak change'!$A$106:CN$202,87,FALSE)))</f>
        <v>0</v>
      </c>
      <c r="CJ69" s="6">
        <f>IF(ISERROR(VLOOKUP($A69,'Import OffPeak'!$A$3:CO$99,88,FALSE)-VLOOKUP($A69,'Import OffPeak change'!$A$106:CO$202,88,FALSE)),0,(VLOOKUP($A69,'Import OffPeak'!$A$3:CO$99,88,FALSE)-VLOOKUP($A69,'Import OffPeak change'!$A$106:CO$202,88,FALSE)))</f>
        <v>0</v>
      </c>
      <c r="CK69" s="6">
        <f>IF(ISERROR(VLOOKUP($A69,'Import OffPeak'!$A$3:CP$99,89,FALSE)-VLOOKUP($A69,'Import OffPeak change'!$A$106:CP$202,89,FALSE)),0,(VLOOKUP($A69,'Import OffPeak'!$A$3:CP$99,89,FALSE)-VLOOKUP($A69,'Import OffPeak change'!$A$106:CP$202,89,FALSE)))</f>
        <v>0</v>
      </c>
      <c r="CL69" s="6">
        <f>IF(ISERROR(VLOOKUP($A69,'Import OffPeak'!$A$3:CQ$99,90,FALSE)-VLOOKUP($A69,'Import OffPeak change'!$A$106:CQ$202,90,FALSE)),0,(VLOOKUP($A69,'Import OffPeak'!$A$3:CQ$99,90,FALSE)-VLOOKUP($A69,'Import OffPeak change'!$A$106:CQ$202,90,FALSE)))</f>
        <v>0</v>
      </c>
      <c r="CM69" s="6">
        <f>IF(ISERROR(VLOOKUP($A69,'Import OffPeak'!$A$3:CR$99,91,FALSE)-VLOOKUP($A69,'Import OffPeak change'!$A$106:CR$202,91,FALSE)),0,(VLOOKUP($A69,'Import OffPeak'!$A$3:CR$99,91,FALSE)-VLOOKUP($A69,'Import OffPeak change'!$A$106:CR$202,91,FALSE)))</f>
        <v>0</v>
      </c>
      <c r="CN69" s="6">
        <f>IF(ISERROR(VLOOKUP($A69,'Import OffPeak'!$A$3:CS$99,92,FALSE)-VLOOKUP($A69,'Import OffPeak change'!$A$106:CS$202,92,FALSE)),0,(VLOOKUP($A69,'Import OffPeak'!$A$3:CS$99,92,FALSE)-VLOOKUP($A69,'Import OffPeak change'!$A$106:CS$202,92,FALSE)))</f>
        <v>0</v>
      </c>
      <c r="CO69" s="6">
        <f>IF(ISERROR(VLOOKUP($A69,'Import OffPeak'!$A$3:CT$99,93,FALSE)-VLOOKUP($A69,'Import OffPeak change'!$A$106:CT$202,93,FALSE)),0,(VLOOKUP($A69,'Import OffPeak'!$A$3:CT$99,93,FALSE)-VLOOKUP($A69,'Import OffPeak change'!$A$106:CT$202,93,FALSE)))</f>
        <v>0</v>
      </c>
      <c r="CP69" s="6">
        <f>IF(ISERROR(VLOOKUP($A69,'Import OffPeak'!$A$3:CU$99,94,FALSE)-VLOOKUP($A69,'Import OffPeak change'!$A$106:CU$202,94,FALSE)),0,(VLOOKUP($A69,'Import OffPeak'!$A$3:CU$99,94,FALSE)-VLOOKUP($A69,'Import OffPeak change'!$A$106:CU$202,94,FALSE)))</f>
        <v>0</v>
      </c>
      <c r="CQ69" s="6">
        <f>IF(ISERROR(VLOOKUP($A69,'Import OffPeak'!$A$3:CV$99,95,FALSE)-VLOOKUP($A69,'Import OffPeak change'!$A$106:CV$202,95,FALSE)),0,(VLOOKUP($A69,'Import OffPeak'!$A$3:CV$99,95,FALSE)-VLOOKUP($A69,'Import OffPeak change'!$A$106:CV$202,95,FALSE)))</f>
        <v>0</v>
      </c>
      <c r="CR69" s="6">
        <f>IF(ISERROR(VLOOKUP($A69,'Import OffPeak'!$A$3:CW$99,96,FALSE)-VLOOKUP($A69,'Import OffPeak change'!$A$106:CW$202,96,FALSE)),0,(VLOOKUP($A69,'Import OffPeak'!$A$3:CW$99,96,FALSE)-VLOOKUP($A69,'Import OffPeak change'!$A$106:CW$202,96,FALSE)))</f>
        <v>0</v>
      </c>
      <c r="CS69" s="6">
        <f>IF(ISERROR(VLOOKUP($A69,'Import OffPeak'!$A$3:CX$99,97,FALSE)-VLOOKUP($A69,'Import OffPeak change'!$A$106:CX$202,97,FALSE)),0,(VLOOKUP($A69,'Import OffPeak'!$A$3:CX$99,97,FALSE)-VLOOKUP($A69,'Import OffPeak change'!$A$106:CX$202,97,FALSE)))</f>
        <v>0</v>
      </c>
      <c r="CT69" s="6">
        <f>IF(ISERROR(VLOOKUP($A69,'Import OffPeak'!$A$3:CY$99,98,FALSE)-VLOOKUP($A69,'Import OffPeak change'!$A$106:CY$202,98,FALSE)),0,(VLOOKUP($A69,'Import OffPeak'!$A$3:CY$99,98,FALSE)-VLOOKUP($A69,'Import OffPeak change'!$A$106:CY$202,98,FALSE)))</f>
        <v>0</v>
      </c>
      <c r="CU69" s="6">
        <f>IF(ISERROR(VLOOKUP($A69,'Import OffPeak'!$A$3:CZ$99,99,FALSE)-VLOOKUP($A69,'Import OffPeak change'!$A$106:CZ$202,99,FALSE)),0,(VLOOKUP($A69,'Import OffPeak'!$A$3:CZ$99,99,FALSE)-VLOOKUP($A69,'Import OffPeak change'!$A$106:CZ$202,99,FALSE)))</f>
        <v>0</v>
      </c>
      <c r="CV69" s="6">
        <f>IF(ISERROR(VLOOKUP($A69,'Import OffPeak'!$A$3:DA$99,100,FALSE)-VLOOKUP($A69,'Import OffPeak change'!$A$106:DA$202,100,FALSE)),0,(VLOOKUP($A69,'Import OffPeak'!$A$3:DA$99,100,FALSE)-VLOOKUP($A69,'Import OffPeak change'!$A$106:DA$202,100,FALSE)))</f>
        <v>0</v>
      </c>
      <c r="CW69" s="6">
        <f>IF(ISERROR(VLOOKUP($A69,'Import OffPeak'!$A$3:DB$99,101,FALSE)-VLOOKUP($A69,'Import OffPeak change'!$A$106:DB$202,101,FALSE)),0,(VLOOKUP($A69,'Import OffPeak'!$A$3:DB$99,101,FALSE)-VLOOKUP($A69,'Import OffPeak change'!$A$106:DB$202,101,FALSE)))</f>
        <v>0</v>
      </c>
      <c r="CX69" s="6">
        <f>IF(ISERROR(VLOOKUP($A69,'Import OffPeak'!$A$3:DC$99,102,FALSE)-VLOOKUP($A69,'Import OffPeak change'!$A$106:DC$202,102,FALSE)),0,(VLOOKUP($A69,'Import OffPeak'!$A$3:DC$99,102,FALSE)-VLOOKUP($A69,'Import OffPeak change'!$A$106:DC$202,102,FALSE)))</f>
        <v>0</v>
      </c>
      <c r="CY69" s="6">
        <f>IF(ISERROR(VLOOKUP($A69,'Import OffPeak'!$A$3:DD$99,103,FALSE)-VLOOKUP($A69,'Import OffPeak change'!$A$106:DD$202,103,FALSE)),0,(VLOOKUP($A69,'Import OffPeak'!$A$3:DD$99,103,FALSE)-VLOOKUP($A69,'Import OffPeak change'!$A$106:DD$202,103,FALSE)))</f>
        <v>0</v>
      </c>
      <c r="CZ69" s="6">
        <f>IF(ISERROR(VLOOKUP($A69,'Import OffPeak'!$A$3:DE$99,104,FALSE)-VLOOKUP($A69,'Import OffPeak change'!$A$106:DE$202,104,FALSE)),0,(VLOOKUP($A69,'Import OffPeak'!$A$3:DE$99,104,FALSE)-VLOOKUP($A69,'Import OffPeak change'!$A$106:DE$202,104,FALSE)))</f>
        <v>0</v>
      </c>
      <c r="DA69" s="6">
        <f>IF(ISERROR(VLOOKUP($A69,'Import OffPeak'!$A$3:DF$99,105,FALSE)-VLOOKUP($A69,'Import OffPeak change'!$A$106:DF$202,105,FALSE)),0,(VLOOKUP($A69,'Import OffPeak'!$A$3:DF$99,105,FALSE)-VLOOKUP($A69,'Import OffPeak change'!$A$106:DF$202,105,FALSE)))</f>
        <v>0</v>
      </c>
      <c r="DB69" s="6">
        <f>IF(ISERROR(VLOOKUP($A69,'Import OffPeak'!$A$3:DG$99,106,FALSE)-VLOOKUP($A69,'Import OffPeak change'!$A$106:DG$202,106,FALSE)),0,(VLOOKUP($A69,'Import OffPeak'!$A$3:DG$99,106,FALSE)-VLOOKUP($A69,'Import OffPeak change'!$A$106:DG$202,106,FALSE)))</f>
        <v>0</v>
      </c>
      <c r="DC69" s="6">
        <f>IF(ISERROR(VLOOKUP($A69,'Import OffPeak'!$A$3:DH$99,107,FALSE)-VLOOKUP($A69,'Import OffPeak change'!$A$106:DH$202,107,FALSE)),0,(VLOOKUP($A69,'Import OffPeak'!$A$3:DH$99,107,FALSE)-VLOOKUP($A69,'Import OffPeak change'!$A$106:DH$202,107,FALSE)))</f>
        <v>0</v>
      </c>
      <c r="DD69" s="6">
        <f>IF(ISERROR(VLOOKUP($A69,'Import OffPeak'!$A$3:DI$99,108,FALSE)-VLOOKUP($A69,'Import OffPeak change'!$A$106:DI$202,108,FALSE)),0,(VLOOKUP($A69,'Import OffPeak'!$A$3:DI$99,108,FALSE)-VLOOKUP($A69,'Import OffPeak change'!$A$106:DI$202,108,FALSE)))</f>
        <v>0</v>
      </c>
      <c r="DE69" s="6">
        <f>IF(ISERROR(VLOOKUP($A69,'Import OffPeak'!$A$3:DJ$99,109,FALSE)-VLOOKUP($A69,'Import OffPeak change'!$A$106:DJ$202,109,FALSE)),0,(VLOOKUP($A69,'Import OffPeak'!$A$3:DJ$99,109,FALSE)-VLOOKUP($A69,'Import OffPeak change'!$A$106:DJ$202,109,FALSE)))</f>
        <v>0</v>
      </c>
      <c r="DF69" s="6">
        <f>IF(ISERROR(VLOOKUP($A69,'Import OffPeak'!$A$3:DK$99,110,FALSE)-VLOOKUP($A69,'Import OffPeak change'!$A$106:DK$202,110,FALSE)),0,(VLOOKUP($A69,'Import OffPeak'!$A$3:DK$99,110,FALSE)-VLOOKUP($A69,'Import OffPeak change'!$A$106:DK$202,110,FALSE)))</f>
        <v>0</v>
      </c>
      <c r="DG69" s="6">
        <f>IF(ISERROR(VLOOKUP($A69,'Import OffPeak'!$A$3:DL$99,111,FALSE)-VLOOKUP($A69,'Import OffPeak change'!$A$106:DL$202,111,FALSE)),0,(VLOOKUP($A69,'Import OffPeak'!$A$3:DL$99,111,FALSE)-VLOOKUP($A69,'Import OffPeak change'!$A$106:DL$202,111,FALSE)))</f>
        <v>0</v>
      </c>
      <c r="DH69" s="6">
        <f>IF(ISERROR(VLOOKUP($A69,'Import OffPeak'!$A$3:DM$99,112,FALSE)-VLOOKUP($A69,'Import OffPeak change'!$A$106:DM$202,112,FALSE)),0,(VLOOKUP($A69,'Import OffPeak'!$A$3:DM$99,112,FALSE)-VLOOKUP($A69,'Import OffPeak change'!$A$106:DM$202,112,FALSE)))</f>
        <v>0</v>
      </c>
      <c r="DI69" s="6">
        <f>IF(ISERROR(VLOOKUP($A69,'Import OffPeak'!$A$3:DN$99,113,FALSE)-VLOOKUP($A69,'Import OffPeak change'!$A$106:DN$202,113,FALSE)),0,(VLOOKUP($A69,'Import OffPeak'!$A$3:DN$99,113,FALSE)-VLOOKUP($A69,'Import OffPeak change'!$A$106:DN$202,113,FALSE)))</f>
        <v>0</v>
      </c>
      <c r="DJ69" s="6">
        <f>IF(ISERROR(VLOOKUP($A69,'Import OffPeak'!$A$3:DO$99,114,FALSE)-VLOOKUP($A69,'Import OffPeak change'!$A$106:DO$202,114,FALSE)),0,(VLOOKUP($A69,'Import OffPeak'!$A$3:DO$99,114,FALSE)-VLOOKUP($A69,'Import OffPeak change'!$A$106:DO$202,114,FALSE)))</f>
        <v>0</v>
      </c>
      <c r="DK69" s="6">
        <f>IF(ISERROR(VLOOKUP($A69,'Import OffPeak'!$A$3:DP$99,115,FALSE)-VLOOKUP($A69,'Import OffPeak change'!$A$106:DP$202,115,FALSE)),0,(VLOOKUP($A69,'Import OffPeak'!$A$3:DP$99,115,FALSE)-VLOOKUP($A69,'Import OffPeak change'!$A$106:DP$202,115,FALSE)))</f>
        <v>0</v>
      </c>
      <c r="DL69" s="6">
        <f>IF(ISERROR(VLOOKUP($A69,'Import OffPeak'!$A$3:DQ$99,116,FALSE)-VLOOKUP($A69,'Import OffPeak change'!$A$106:DQ$202,116,FALSE)),0,(VLOOKUP($A69,'Import OffPeak'!$A$3:DQ$99,116,FALSE)-VLOOKUP($A69,'Import OffPeak change'!$A$106:DQ$202,116,FALSE)))</f>
        <v>0</v>
      </c>
      <c r="DM69" s="6">
        <f>IF(ISERROR(VLOOKUP($A69,'Import OffPeak'!$A$3:DR$99,117,FALSE)-VLOOKUP($A69,'Import OffPeak change'!$A$106:DR$202,117,FALSE)),0,(VLOOKUP($A69,'Import OffPeak'!$A$3:DR$99,117,FALSE)-VLOOKUP($A69,'Import OffPeak change'!$A$106:DR$202,117,FALSE)))</f>
        <v>0</v>
      </c>
      <c r="DN69" s="6">
        <f>IF(ISERROR(VLOOKUP($A69,'Import OffPeak'!$A$3:DS$99,118,FALSE)-VLOOKUP($A69,'Import OffPeak change'!$A$106:DS$202,118,FALSE)),0,(VLOOKUP($A69,'Import OffPeak'!$A$3:DS$99,118,FALSE)-VLOOKUP($A69,'Import OffPeak change'!$A$106:DS$202,118,FALSE)))</f>
        <v>0</v>
      </c>
      <c r="DO69" s="6">
        <f>IF(ISERROR(VLOOKUP($A69,'Import OffPeak'!$A$3:DT$99,119,FALSE)-VLOOKUP($A69,'Import OffPeak change'!$A$106:DT$202,119,FALSE)),0,(VLOOKUP($A69,'Import OffPeak'!$A$3:DT$99,119,FALSE)-VLOOKUP($A69,'Import OffPeak change'!$A$106:DT$202,119,FALSE)))</f>
        <v>0</v>
      </c>
      <c r="DP69" s="6">
        <f>IF(ISERROR(VLOOKUP($A69,'Import OffPeak'!$A$3:DU$99,120,FALSE)-VLOOKUP($A69,'Import OffPeak change'!$A$106:DU$202,120,FALSE)),0,(VLOOKUP($A69,'Import OffPeak'!$A$3:DU$99,120,FALSE)-VLOOKUP($A69,'Import OffPeak change'!$A$106:DU$202,120,FALSE)))</f>
        <v>0</v>
      </c>
      <c r="DQ69" s="6">
        <f>IF(ISERROR(VLOOKUP($A69,'Import OffPeak'!$A$3:DV$99,121,FALSE)-VLOOKUP($A69,'Import OffPeak change'!$A$106:DV$202,121,FALSE)),0,(VLOOKUP($A69,'Import OffPeak'!$A$3:DV$99,121,FALSE)-VLOOKUP($A69,'Import OffPeak change'!$A$106:DV$202,121,FALSE)))</f>
        <v>0</v>
      </c>
      <c r="DR69" s="6">
        <f>IF(ISERROR(VLOOKUP($A69,'Import OffPeak'!$A$3:DW$99,122,FALSE)-VLOOKUP($A69,'Import OffPeak change'!$A$106:DW$202,122,FALSE)),0,(VLOOKUP($A69,'Import OffPeak'!$A$3:DW$99,122,FALSE)-VLOOKUP($A69,'Import OffPeak change'!$A$106:DW$202,122,FALSE)))</f>
        <v>0</v>
      </c>
      <c r="DS69" s="6">
        <f>IF(ISERROR(VLOOKUP($A69,'Import OffPeak'!$A$3:DX$99,123,FALSE)-VLOOKUP($A69,'Import OffPeak change'!$A$106:DX$202,123,FALSE)),0,(VLOOKUP($A69,'Import OffPeak'!$A$3:DX$99,123,FALSE)-VLOOKUP($A69,'Import OffPeak change'!$A$106:DX$202,123,FALSE)))</f>
        <v>0</v>
      </c>
      <c r="DT69" s="6">
        <f>IF(ISERROR(VLOOKUP($A69,'Import OffPeak'!$A$3:DY$99,124,FALSE)-VLOOKUP($A69,'Import OffPeak change'!$A$106:DY$202,124,FALSE)),0,(VLOOKUP($A69,'Import OffPeak'!$A$3:DY$99,124,FALSE)-VLOOKUP($A69,'Import OffPeak change'!$A$106:DY$202,124,FALSE)))</f>
        <v>0</v>
      </c>
      <c r="DU69" s="6">
        <f>IF(ISERROR(VLOOKUP($A69,'Import OffPeak'!$A$3:DZ$99,125,FALSE)-VLOOKUP($A69,'Import OffPeak change'!$A$106:DZ$202,125,FALSE)),0,(VLOOKUP($A69,'Import OffPeak'!$A$3:DZ$99,125,FALSE)-VLOOKUP($A69,'Import OffPeak change'!$A$106:DZ$202,125,FALSE)))</f>
        <v>0</v>
      </c>
      <c r="DV69" s="6">
        <f>IF(ISERROR(VLOOKUP($A69,'Import OffPeak'!$A$3:EA$99,126,FALSE)-VLOOKUP($A69,'Import OffPeak change'!$A$106:EA$202,126,FALSE)),0,(VLOOKUP($A69,'Import OffPeak'!$A$3:EA$99,126,FALSE)-VLOOKUP($A69,'Import OffPeak change'!$A$106:EA$202,126,FALSE)))</f>
        <v>0</v>
      </c>
      <c r="DW69" s="6">
        <f>IF(ISERROR(VLOOKUP($A69,'Import OffPeak'!$A$3:EB$99,127,FALSE)-VLOOKUP($A69,'Import OffPeak change'!$A$106:EB$202,127,FALSE)),0,(VLOOKUP($A69,'Import OffPeak'!$A$3:EB$99,127,FALSE)-VLOOKUP($A69,'Import OffPeak change'!$A$106:EB$202,127,FALSE)))</f>
        <v>0</v>
      </c>
      <c r="DX69" s="6">
        <f>IF(ISERROR(VLOOKUP($A69,'Import OffPeak'!$A$3:EC$99,128,FALSE)-VLOOKUP($A69,'Import OffPeak change'!$A$106:EC$202,128,FALSE)),0,(VLOOKUP($A69,'Import OffPeak'!$A$3:EC$99,128,FALSE)-VLOOKUP($A69,'Import OffPeak change'!$A$106:EC$202,128,FALSE)))</f>
        <v>0</v>
      </c>
      <c r="DY69" s="6">
        <f>IF(ISERROR(VLOOKUP($A69,'Import OffPeak'!$A$3:ED$99,129,FALSE)-VLOOKUP($A69,'Import OffPeak change'!$A$106:ED$202,129,FALSE)),0,(VLOOKUP($A69,'Import OffPeak'!$A$3:ED$99,129,FALSE)-VLOOKUP($A69,'Import OffPeak change'!$A$106:ED$202,129,FALSE)))</f>
        <v>0</v>
      </c>
      <c r="DZ69" s="6">
        <f>IF(ISERROR(VLOOKUP($A69,'Import OffPeak'!$A$3:EE$99,130,FALSE)-VLOOKUP($A69,'Import OffPeak change'!$A$106:EE$202,130,FALSE)),0,(VLOOKUP($A69,'Import OffPeak'!$A$3:EE$99,130,FALSE)-VLOOKUP($A69,'Import OffPeak change'!$A$106:EE$202,130,FALSE)))</f>
        <v>0</v>
      </c>
      <c r="EA69" s="6">
        <f>IF(ISERROR(VLOOKUP($A69,'Import OffPeak'!$A$3:EF$99,131,FALSE)-VLOOKUP($A69,'Import OffPeak change'!$A$106:EF$202,131,FALSE)),0,(VLOOKUP($A69,'Import OffPeak'!$A$3:EF$99,131,FALSE)-VLOOKUP($A69,'Import OffPeak change'!$A$106:EF$202,131,FALSE)))</f>
        <v>0</v>
      </c>
      <c r="EB69" s="6">
        <f>IF(ISERROR(VLOOKUP($A69,'Import OffPeak'!$A$3:EG$99,132,FALSE)-VLOOKUP($A69,'Import OffPeak change'!$A$106:EG$202,132,FALSE)),0,(VLOOKUP($A69,'Import OffPeak'!$A$3:EG$99,132,FALSE)-VLOOKUP($A69,'Import OffPeak change'!$A$106:EG$202,132,FALSE)))</f>
        <v>0</v>
      </c>
      <c r="EC69" s="6">
        <f>IF(ISERROR(VLOOKUP($A69,'Import OffPeak'!$A$3:EH$99,133,FALSE)-VLOOKUP($A69,'Import OffPeak change'!$A$106:EH$202,133,FALSE)),0,(VLOOKUP($A69,'Import OffPeak'!$A$3:EH$99,133,FALSE)-VLOOKUP($A69,'Import OffPeak change'!$A$106:EH$202,133,FALSE)))</f>
        <v>0</v>
      </c>
      <c r="ED69" s="6">
        <f>IF(ISERROR(VLOOKUP($A69,'Import OffPeak'!$A$3:EI$99,134,FALSE)-VLOOKUP($A69,'Import OffPeak change'!$A$106:EI$202,134,FALSE)),0,(VLOOKUP($A69,'Import OffPeak'!$A$3:EI$99,134,FALSE)-VLOOKUP($A69,'Import OffPeak change'!$A$106:EI$202,134,FALSE)))</f>
        <v>0</v>
      </c>
      <c r="EE69" s="6">
        <f>IF(ISERROR(VLOOKUP($A69,'Import OffPeak'!$A$3:EJ$99,135,FALSE)-VLOOKUP($A69,'Import OffPeak change'!$A$106:EJ$202,135,FALSE)),0,(VLOOKUP($A69,'Import OffPeak'!$A$3:EJ$99,135,FALSE)-VLOOKUP($A69,'Import OffPeak change'!$A$106:EJ$202,135,FALSE)))</f>
        <v>0</v>
      </c>
      <c r="EF69" s="6">
        <f>IF(ISERROR(VLOOKUP($A69,'Import OffPeak'!$A$3:EK$99,136,FALSE)-VLOOKUP($A69,'Import OffPeak change'!$A$106:EK$202,136,FALSE)),0,(VLOOKUP($A69,'Import OffPeak'!$A$3:EK$99,136,FALSE)-VLOOKUP($A69,'Import OffPeak change'!$A$106:EK$202,136,FALSE)))</f>
        <v>0</v>
      </c>
      <c r="EG69" s="6">
        <f>IF(ISERROR(VLOOKUP($A69,'Import OffPeak'!$A$3:EL$99,137,FALSE)-VLOOKUP($A69,'Import OffPeak change'!$A$106:EL$202,137,FALSE)),0,(VLOOKUP($A69,'Import OffPeak'!$A$3:EL$99,137,FALSE)-VLOOKUP($A69,'Import OffPeak change'!$A$106:EL$202,137,FALSE)))</f>
        <v>0</v>
      </c>
      <c r="EH69" s="6">
        <f>IF(ISERROR(VLOOKUP($A69,'Import OffPeak'!$A$3:EM$99,138,FALSE)-VLOOKUP($A69,'Import OffPeak change'!$A$106:EM$202,138,FALSE)),0,(VLOOKUP($A69,'Import OffPeak'!$A$3:EM$99,138,FALSE)-VLOOKUP($A69,'Import OffPeak change'!$A$106:EM$202,138,FALSE)))</f>
        <v>0</v>
      </c>
      <c r="EI69" s="6">
        <f>IF(ISERROR(VLOOKUP($A69,'Import OffPeak'!$A$3:EN$99,139,FALSE)-VLOOKUP($A69,'Import OffPeak change'!$A$106:EN$202,139,FALSE)),0,(VLOOKUP($A69,'Import OffPeak'!$A$3:EN$99,139,FALSE)-VLOOKUP($A69,'Import OffPeak change'!$A$106:EN$202,139,FALSE)))</f>
        <v>0</v>
      </c>
      <c r="EJ69" s="6">
        <f>IF(ISERROR(VLOOKUP($A69,'Import OffPeak'!$A$3:EO$99,140,FALSE)-VLOOKUP($A69,'Import OffPeak change'!$A$106:EO$202,140,FALSE)),0,(VLOOKUP($A69,'Import OffPeak'!$A$3:EO$99,140,FALSE)-VLOOKUP($A69,'Import OffPeak change'!$A$106:EO$202,140,FALSE)))</f>
        <v>0</v>
      </c>
      <c r="EK69" s="6">
        <f>IF(ISERROR(VLOOKUP($A69,'Import OffPeak'!$A$3:EP$99,141,FALSE)-VLOOKUP($A69,'Import OffPeak change'!$A$106:EP$202,141,FALSE)),0,(VLOOKUP($A69,'Import OffPeak'!$A$3:EP$99,141,FALSE)-VLOOKUP($A69,'Import OffPeak change'!$A$106:EP$202,141,FALSE)))</f>
        <v>0</v>
      </c>
      <c r="EL69" s="6">
        <f>IF(ISERROR(VLOOKUP($A69,'Import OffPeak'!$A$3:EQ$99,142,FALSE)-VLOOKUP($A69,'Import OffPeak change'!$A$106:EQ$202,142,FALSE)),0,(VLOOKUP($A69,'Import OffPeak'!$A$3:EQ$99,142,FALSE)-VLOOKUP($A69,'Import OffPeak change'!$A$106:EQ$202,142,FALSE)))</f>
        <v>0</v>
      </c>
      <c r="EM69" s="6">
        <f>IF(ISERROR(VLOOKUP($A69,'Import OffPeak'!$A$3:ER$99,143,FALSE)-VLOOKUP($A69,'Import OffPeak change'!$A$106:ER$202,143,FALSE)),0,(VLOOKUP($A69,'Import OffPeak'!$A$3:ER$99,143,FALSE)-VLOOKUP($A69,'Import OffPeak change'!$A$106:ER$202,143,FALSE)))</f>
        <v>0</v>
      </c>
      <c r="EN69" s="6">
        <f>IF(ISERROR(VLOOKUP($A69,'Import OffPeak'!$A$3:ES$99,144,FALSE)-VLOOKUP($A69,'Import OffPeak change'!$A$106:ES$202,144,FALSE)),0,(VLOOKUP($A69,'Import OffPeak'!$A$3:ES$99,144,FALSE)-VLOOKUP($A69,'Import OffPeak change'!$A$106:ES$202,144,FALSE)))</f>
        <v>0</v>
      </c>
      <c r="EO69" s="6">
        <f>IF(ISERROR(VLOOKUP($A69,'Import OffPeak'!$A$3:ET$99,145,FALSE)-VLOOKUP($A69,'Import OffPeak change'!$A$106:ET$202,145,FALSE)),0,(VLOOKUP($A69,'Import OffPeak'!$A$3:ET$99,145,FALSE)-VLOOKUP($A69,'Import OffPeak change'!$A$106:ET$202,145,FALSE)))</f>
        <v>0</v>
      </c>
      <c r="EP69" s="6">
        <f>IF(ISERROR(VLOOKUP($A69,'Import OffPeak'!$A$3:EU$99,146,FALSE)-VLOOKUP($A69,'Import OffPeak change'!$A$106:EU$202,146,FALSE)),0,(VLOOKUP($A69,'Import OffPeak'!$A$3:EU$99,146,FALSE)-VLOOKUP($A69,'Import OffPeak change'!$A$106:EU$202,146,FALSE)))</f>
        <v>0</v>
      </c>
      <c r="EQ69" s="6">
        <f>IF(ISERROR(VLOOKUP($A69,'Import OffPeak'!$A$3:EV$99,147,FALSE)-VLOOKUP($A69,'Import OffPeak change'!$A$106:EV$202,147,FALSE)),0,(VLOOKUP($A69,'Import OffPeak'!$A$3:EV$99,147,FALSE)-VLOOKUP($A69,'Import OffPeak change'!$A$106:EV$202,147,FALSE)))</f>
        <v>0</v>
      </c>
      <c r="ER69" s="6">
        <f>IF(ISERROR(VLOOKUP($A69,'Import OffPeak'!$A$3:EW$99,148,FALSE)-VLOOKUP($A69,'Import OffPeak change'!$A$106:EW$202,148,FALSE)),0,(VLOOKUP($A69,'Import OffPeak'!$A$3:EW$99,148,FALSE)-VLOOKUP($A69,'Import OffPeak change'!$A$106:EW$202,148,FALSE)))</f>
        <v>0</v>
      </c>
      <c r="ES69" s="6">
        <f>IF(ISERROR(VLOOKUP($A69,'Import OffPeak'!$A$3:EX$99,149,FALSE)-VLOOKUP($A69,'Import OffPeak change'!$A$106:EX$202,149,FALSE)),0,(VLOOKUP($A69,'Import OffPeak'!$A$3:EX$99,149,FALSE)-VLOOKUP($A69,'Import OffPeak change'!$A$106:EX$202,149,FALSE)))</f>
        <v>0</v>
      </c>
      <c r="ET69" s="6">
        <f>IF(ISERROR(VLOOKUP($A69,'Import OffPeak'!$A$3:EY$99,150,FALSE)-VLOOKUP($A69,'Import OffPeak change'!$A$106:EY$202,150,FALSE)),0,(VLOOKUP($A69,'Import OffPeak'!$A$3:EY$99,150,FALSE)-VLOOKUP($A69,'Import OffPeak change'!$A$106:EY$202,150,FALSE)))</f>
        <v>0</v>
      </c>
      <c r="EU69" s="6">
        <f>IF(ISERROR(VLOOKUP($A69,'Import OffPeak'!$A$3:EZ$99,151,FALSE)-VLOOKUP($A69,'Import OffPeak change'!$A$106:EZ$202,151,FALSE)),0,(VLOOKUP($A69,'Import OffPeak'!$A$3:EZ$99,151,FALSE)-VLOOKUP($A69,'Import OffPeak change'!$A$106:EZ$202,151,FALSE)))</f>
        <v>0</v>
      </c>
      <c r="EV69" s="6">
        <f>IF(ISERROR(VLOOKUP($A69,'Import OffPeak'!$A$3:FA$99,152,FALSE)-VLOOKUP($A69,'Import OffPeak change'!$A$106:FA$202,152,FALSE)),0,(VLOOKUP($A69,'Import OffPeak'!$A$3:FA$99,152,FALSE)-VLOOKUP($A69,'Import OffPeak change'!$A$106:FA$202,152,FALSE)))</f>
        <v>0</v>
      </c>
      <c r="EW69" s="6">
        <f>IF(ISERROR(VLOOKUP($A69,'Import OffPeak'!$A$3:FB$99,153,FALSE)-VLOOKUP($A69,'Import OffPeak change'!$A$106:FB$202,153,FALSE)),0,(VLOOKUP($A69,'Import OffPeak'!$A$3:FB$99,153,FALSE)-VLOOKUP($A69,'Import OffPeak change'!$A$106:FB$202,153,FALSE)))</f>
        <v>0</v>
      </c>
      <c r="EX69" s="6">
        <f>IF(ISERROR(VLOOKUP($A69,'Import OffPeak'!$A$3:FC$99,154,FALSE)-VLOOKUP($A69,'Import OffPeak change'!$A$106:FC$202,154,FALSE)),0,(VLOOKUP($A69,'Import OffPeak'!$A$3:FC$99,154,FALSE)-VLOOKUP($A69,'Import OffPeak change'!$A$106:FC$202,154,FALSE)))</f>
        <v>0</v>
      </c>
      <c r="EY69" s="6">
        <f>IF(ISERROR(VLOOKUP($A69,'Import OffPeak'!$A$3:FD$99,155,FALSE)-VLOOKUP($A69,'Import OffPeak change'!$A$106:FD$202,155,FALSE)),0,(VLOOKUP($A69,'Import OffPeak'!$A$3:FD$99,155,FALSE)-VLOOKUP($A69,'Import OffPeak change'!$A$106:FD$202,155,FALSE)))</f>
        <v>0</v>
      </c>
      <c r="EZ69" s="6">
        <f>IF(ISERROR(VLOOKUP($A69,'Import OffPeak'!$A$3:FE$99,156,FALSE)-VLOOKUP($A69,'Import OffPeak change'!$A$106:FE$202,156,FALSE)),0,(VLOOKUP($A69,'Import OffPeak'!$A$3:FE$99,156,FALSE)-VLOOKUP($A69,'Import OffPeak change'!$A$106:FE$202,156,FALSE)))</f>
        <v>0</v>
      </c>
      <c r="FA69" s="6">
        <f>IF(ISERROR(VLOOKUP($A69,'Import OffPeak'!$A$3:FF$99,157,FALSE)-VLOOKUP($A69,'Import OffPeak change'!$A$106:FF$202,157,FALSE)),0,(VLOOKUP($A69,'Import OffPeak'!$A$3:FF$99,157,FALSE)-VLOOKUP($A69,'Import OffPeak change'!$A$106:FF$202,157,FALSE)))</f>
        <v>0</v>
      </c>
      <c r="FB69" s="6">
        <f>IF(ISERROR(VLOOKUP($A69,'Import OffPeak'!$A$3:FG$99,158,FALSE)-VLOOKUP($A69,'Import OffPeak change'!$A$106:FG$202,158,FALSE)),0,(VLOOKUP($A69,'Import OffPeak'!$A$3:FG$99,158,FALSE)-VLOOKUP($A69,'Import OffPeak change'!$A$106:FG$202,158,FALSE)))</f>
        <v>0</v>
      </c>
      <c r="FC69" s="6">
        <f>IF(ISERROR(VLOOKUP($A69,'Import OffPeak'!$A$3:FH$99,159,FALSE)-VLOOKUP($A69,'Import OffPeak change'!$A$106:FH$202,159,FALSE)),0,(VLOOKUP($A69,'Import OffPeak'!$A$3:FH$99,159,FALSE)-VLOOKUP($A69,'Import OffPeak change'!$A$106:FH$202,159,FALSE)))</f>
        <v>0</v>
      </c>
      <c r="FD69" s="6">
        <f>IF(ISERROR(VLOOKUP($A69,'Import OffPeak'!$A$3:FI$99,160,FALSE)-VLOOKUP($A69,'Import OffPeak change'!$A$106:FI$202,160,FALSE)),0,(VLOOKUP($A69,'Import OffPeak'!$A$3:FI$99,160,FALSE)-VLOOKUP($A69,'Import OffPeak change'!$A$106:FI$202,160,FALSE)))</f>
        <v>0</v>
      </c>
      <c r="FE69" s="6">
        <f>IF(ISERROR(VLOOKUP($A69,'Import OffPeak'!$A$3:FJ$99,161,FALSE)-VLOOKUP($A69,'Import OffPeak change'!$A$106:FJ$202,161,FALSE)),0,(VLOOKUP($A69,'Import OffPeak'!$A$3:FJ$99,161,FALSE)-VLOOKUP($A69,'Import OffPeak change'!$A$106:FJ$202,161,FALSE)))</f>
        <v>0</v>
      </c>
      <c r="FF69" s="6">
        <f>IF(ISERROR(VLOOKUP($A69,'Import OffPeak'!$A$3:FK$99,162,FALSE)-VLOOKUP($A69,'Import OffPeak change'!$A$106:FK$202,162,FALSE)),0,(VLOOKUP($A69,'Import OffPeak'!$A$3:FK$99,162,FALSE)-VLOOKUP($A69,'Import OffPeak change'!$A$106:FK$202,162,FALSE)))</f>
        <v>0</v>
      </c>
      <c r="FG69" s="6">
        <f>IF(ISERROR(VLOOKUP($A69,'Import OffPeak'!$A$3:FL$99,163,FALSE)-VLOOKUP($A69,'Import OffPeak change'!$A$106:FL$202,163,FALSE)),0,(VLOOKUP($A69,'Import OffPeak'!$A$3:FL$99,163,FALSE)-VLOOKUP($A69,'Import OffPeak change'!$A$106:FL$202,163,FALSE)))</f>
        <v>0</v>
      </c>
      <c r="FH69" s="6">
        <f>IF(ISERROR(VLOOKUP($A69,'Import OffPeak'!$A$3:FM$99,164,FALSE)-VLOOKUP($A69,'Import OffPeak change'!$A$106:FM$202,164,FALSE)),0,(VLOOKUP($A69,'Import OffPeak'!$A$3:FM$99,164,FALSE)-VLOOKUP($A69,'Import OffPeak change'!$A$106:FM$202,164,FALSE)))</f>
        <v>0</v>
      </c>
      <c r="FI69" s="6">
        <f>IF(ISERROR(VLOOKUP($A69,'Import OffPeak'!$A$3:FN$99,165,FALSE)-VLOOKUP($A69,'Import OffPeak change'!$A$106:FN$202,165,FALSE)),0,(VLOOKUP($A69,'Import OffPeak'!$A$3:FN$99,165,FALSE)-VLOOKUP($A69,'Import OffPeak change'!$A$106:FN$202,165,FALSE)))</f>
        <v>0</v>
      </c>
      <c r="FJ69" s="6">
        <f>IF(ISERROR(VLOOKUP($A69,'Import OffPeak'!$A$3:FO$99,166,FALSE)-VLOOKUP($A69,'Import OffPeak change'!$A$106:FO$202,166,FALSE)),0,(VLOOKUP($A69,'Import OffPeak'!$A$3:FO$99,166,FALSE)-VLOOKUP($A69,'Import OffPeak change'!$A$106:FO$202,166,FALSE)))</f>
        <v>0</v>
      </c>
      <c r="FK69" s="6">
        <f>IF(ISERROR(VLOOKUP($A69,'Import OffPeak'!$A$3:FP$99,167,FALSE)-VLOOKUP($A69,'Import OffPeak change'!$A$106:FP$202,167,FALSE)),0,(VLOOKUP($A69,'Import OffPeak'!$A$3:FP$99,167,FALSE)-VLOOKUP($A69,'Import OffPeak change'!$A$106:FP$202,167,FALSE)))</f>
        <v>0</v>
      </c>
      <c r="FL69" s="6">
        <f>IF(ISERROR(VLOOKUP($A69,'Import OffPeak'!$A$3:FQ$99,168,FALSE)-VLOOKUP($A69,'Import OffPeak change'!$A$106:FQ$202,168,FALSE)),0,(VLOOKUP($A69,'Import OffPeak'!$A$3:FQ$99,168,FALSE)-VLOOKUP($A69,'Import OffPeak change'!$A$106:FQ$202,168,FALSE)))</f>
        <v>0</v>
      </c>
      <c r="FM69" s="6">
        <f>IF(ISERROR(VLOOKUP($A69,'Import OffPeak'!$A$3:FR$99,169,FALSE)-VLOOKUP($A69,'Import OffPeak change'!$A$106:FR$202,169,FALSE)),0,(VLOOKUP($A69,'Import OffPeak'!$A$3:FR$99,169,FALSE)-VLOOKUP($A69,'Import OffPeak change'!$A$106:FR$202,169,FALSE)))</f>
        <v>0</v>
      </c>
      <c r="FN69" s="6">
        <f>IF(ISERROR(VLOOKUP($A69,'Import OffPeak'!$A$3:FS$99,170,FALSE)-VLOOKUP($A69,'Import OffPeak change'!$A$106:FS$202,170,FALSE)),0,(VLOOKUP($A69,'Import OffPeak'!$A$3:FS$99,170,FALSE)-VLOOKUP($A69,'Import OffPeak change'!$A$106:FS$202,170,FALSE)))</f>
        <v>0</v>
      </c>
      <c r="FO69" s="6">
        <f>IF(ISERROR(VLOOKUP($A69,'Import OffPeak'!$A$3:FT$99,171,FALSE)-VLOOKUP($A69,'Import OffPeak change'!$A$106:FT$202,171,FALSE)),0,(VLOOKUP($A69,'Import OffPeak'!$A$3:FT$99,171,FALSE)-VLOOKUP($A69,'Import OffPeak change'!$A$106:FT$202,171,FALSE)))</f>
        <v>0</v>
      </c>
      <c r="FP69" s="6">
        <f>IF(ISERROR(VLOOKUP($A69,'Import OffPeak'!$A$3:FU$99,172,FALSE)-VLOOKUP($A69,'Import OffPeak change'!$A$106:FU$202,172,FALSE)),0,(VLOOKUP($A69,'Import OffPeak'!$A$3:FU$99,172,FALSE)-VLOOKUP($A69,'Import OffPeak change'!$A$106:FU$202,172,FALSE)))</f>
        <v>0</v>
      </c>
      <c r="FQ69" s="6">
        <f>IF(ISERROR(VLOOKUP($A69,'Import OffPeak'!$A$3:FV$99,173,FALSE)-VLOOKUP($A69,'Import OffPeak change'!$A$106:FV$202,173,FALSE)),0,(VLOOKUP($A69,'Import OffPeak'!$A$3:FV$99,173,FALSE)-VLOOKUP($A69,'Import OffPeak change'!$A$106:FV$202,173,FALSE)))</f>
        <v>0</v>
      </c>
      <c r="FR69" s="6">
        <f>IF(ISERROR(VLOOKUP($A69,'Import OffPeak'!$A$3:FW$99,174,FALSE)-VLOOKUP($A69,'Import OffPeak change'!$A$106:FW$202,174,FALSE)),0,(VLOOKUP($A69,'Import OffPeak'!$A$3:FW$99,174,FALSE)-VLOOKUP($A69,'Import OffPeak change'!$A$106:FW$202,174,FALSE)))</f>
        <v>0</v>
      </c>
      <c r="FS69" s="6">
        <f>IF(ISERROR(VLOOKUP($A69,'Import OffPeak'!$A$3:FX$99,175,FALSE)-VLOOKUP($A69,'Import OffPeak change'!$A$106:FX$202,175,FALSE)),0,(VLOOKUP($A69,'Import OffPeak'!$A$3:FX$99,175,FALSE)-VLOOKUP($A69,'Import OffPeak change'!$A$106:FX$202,175,FALSE)))</f>
        <v>0</v>
      </c>
      <c r="FT69" s="6">
        <f>IF(ISERROR(VLOOKUP($A69,'Import OffPeak'!$A$3:FY$99,176,FALSE)-VLOOKUP($A69,'Import OffPeak change'!$A$106:FY$202,176,FALSE)),0,(VLOOKUP($A69,'Import OffPeak'!$A$3:FY$99,176,FALSE)-VLOOKUP($A69,'Import OffPeak change'!$A$106:FY$202,176,FALSE)))</f>
        <v>0</v>
      </c>
      <c r="FU69" s="6">
        <f>IF(ISERROR(VLOOKUP($A69,'Import OffPeak'!$A$3:FZ$99,177,FALSE)-VLOOKUP($A69,'Import OffPeak change'!$A$106:FZ$202,177,FALSE)),0,(VLOOKUP($A69,'Import OffPeak'!$A$3:FZ$99,177,FALSE)-VLOOKUP($A69,'Import OffPeak change'!$A$106:FZ$202,177,FALSE)))</f>
        <v>0</v>
      </c>
      <c r="FV69" s="6">
        <f>IF(ISERROR(VLOOKUP($A69,'Import OffPeak'!$A$3:GA$99,178,FALSE)-VLOOKUP($A69,'Import OffPeak change'!$A$106:GA$202,178,FALSE)),0,(VLOOKUP($A69,'Import OffPeak'!$A$3:GA$99,178,FALSE)-VLOOKUP($A69,'Import OffPeak change'!$A$106:GA$202,178,FALSE)))</f>
        <v>0</v>
      </c>
      <c r="FW69" s="6">
        <f>IF(ISERROR(VLOOKUP($A69,'Import OffPeak'!$A$3:GB$99,179,FALSE)-VLOOKUP($A69,'Import OffPeak change'!$A$106:GB$202,179,FALSE)),0,(VLOOKUP($A69,'Import OffPeak'!$A$3:GB$99,179,FALSE)-VLOOKUP($A69,'Import OffPeak change'!$A$106:GB$202,179,FALSE)))</f>
        <v>0</v>
      </c>
      <c r="FX69" s="6">
        <f>IF(ISERROR(VLOOKUP($A69,'Import OffPeak'!$A$3:GC$99,180,FALSE)-VLOOKUP($A69,'Import OffPeak change'!$A$106:GC$202,180,FALSE)),0,(VLOOKUP($A69,'Import OffPeak'!$A$3:GC$99,180,FALSE)-VLOOKUP($A69,'Import OffPeak change'!$A$106:GC$202,180,FALSE)))</f>
        <v>0</v>
      </c>
      <c r="FY69" s="6">
        <f>IF(ISERROR(VLOOKUP($A69,'Import OffPeak'!$A$3:GD$99,181,FALSE)-VLOOKUP($A69,'Import OffPeak change'!$A$106:GD$202,181,FALSE)),0,(VLOOKUP($A69,'Import OffPeak'!$A$3:GD$99,181,FALSE)-VLOOKUP($A69,'Import OffPeak change'!$A$106:GD$202,181,FALSE)))</f>
        <v>0</v>
      </c>
      <c r="FZ69" s="6">
        <f>IF(ISERROR(VLOOKUP($A69,'Import OffPeak'!$A$3:GE$99,182,FALSE)-VLOOKUP($A69,'Import OffPeak change'!$A$106:GE$202,182,FALSE)),0,(VLOOKUP($A69,'Import OffPeak'!$A$3:GE$99,182,FALSE)-VLOOKUP($A69,'Import OffPeak change'!$A$106:GE$202,182,FALSE)))</f>
        <v>0</v>
      </c>
      <c r="GA69" s="6">
        <f>IF(ISERROR(VLOOKUP($A69,'Import OffPeak'!$A$3:GF$99,183,FALSE)-VLOOKUP($A69,'Import OffPeak change'!$A$106:GF$202,183,FALSE)),0,(VLOOKUP($A69,'Import OffPeak'!$A$3:GF$99,183,FALSE)-VLOOKUP($A69,'Import OffPeak change'!$A$106:GF$202,183,FALSE)))</f>
        <v>0</v>
      </c>
      <c r="GB69" s="6">
        <f>IF(ISERROR(VLOOKUP($A69,'Import OffPeak'!$A$3:GG$99,184,FALSE)-VLOOKUP($A69,'Import OffPeak change'!$A$106:GG$202,184,FALSE)),0,(VLOOKUP($A69,'Import OffPeak'!$A$3:GG$99,184,FALSE)-VLOOKUP($A69,'Import OffPeak change'!$A$106:GG$202,184,FALSE)))</f>
        <v>0</v>
      </c>
      <c r="GC69" s="6">
        <f>IF(ISERROR(VLOOKUP($A69,'Import OffPeak'!$A$3:GH$99,185,FALSE)-VLOOKUP($A69,'Import OffPeak change'!$A$106:GH$202,185,FALSE)),0,(VLOOKUP($A69,'Import OffPeak'!$A$3:GH$99,185,FALSE)-VLOOKUP($A69,'Import OffPeak change'!$A$106:GH$202,185,FALSE)))</f>
        <v>0</v>
      </c>
      <c r="GD69" s="6">
        <f>IF(ISERROR(VLOOKUP($A69,'Import OffPeak'!$A$3:GI$99,186,FALSE)-VLOOKUP($A69,'Import OffPeak change'!$A$106:GI$202,186,FALSE)),0,(VLOOKUP($A69,'Import OffPeak'!$A$3:GI$99,186,FALSE)-VLOOKUP($A69,'Import OffPeak change'!$A$106:GI$202,186,FALSE)))</f>
        <v>0</v>
      </c>
      <c r="GE69" s="6">
        <f>IF(ISERROR(VLOOKUP($A69,'Import OffPeak'!$A$3:GJ$99,187,FALSE)-VLOOKUP($A69,'Import OffPeak change'!$A$106:GJ$202,187,FALSE)),0,(VLOOKUP($A69,'Import OffPeak'!$A$3:GJ$99,187,FALSE)-VLOOKUP($A69,'Import OffPeak change'!$A$106:GJ$202,187,FALSE)))</f>
        <v>0</v>
      </c>
      <c r="GF69" s="6">
        <f>IF(ISERROR(VLOOKUP($A69,'Import OffPeak'!$A$3:GK$99,188,FALSE)-VLOOKUP($A69,'Import OffPeak change'!$A$106:GK$202,188,FALSE)),0,(VLOOKUP($A69,'Import OffPeak'!$A$3:GK$99,188,FALSE)-VLOOKUP($A69,'Import OffPeak change'!$A$106:GK$202,188,FALSE)))</f>
        <v>0</v>
      </c>
      <c r="GG69" s="6">
        <f>IF(ISERROR(VLOOKUP($A69,'Import OffPeak'!$A$3:GL$99,189,FALSE)-VLOOKUP($A69,'Import OffPeak change'!$A$106:GL$202,189,FALSE)),0,(VLOOKUP($A69,'Import OffPeak'!$A$3:GL$99,189,FALSE)-VLOOKUP($A69,'Import OffPeak change'!$A$106:GL$202,189,FALSE)))</f>
        <v>0</v>
      </c>
      <c r="GH69" s="6">
        <f>IF(ISERROR(VLOOKUP($A69,'Import OffPeak'!$A$3:GM$99,190,FALSE)-VLOOKUP($A69,'Import OffPeak change'!$A$106:GM$202,190,FALSE)),0,(VLOOKUP($A69,'Import OffPeak'!$A$3:GM$99,190,FALSE)-VLOOKUP($A69,'Import OffPeak change'!$A$106:GM$202,190,FALSE)))</f>
        <v>0</v>
      </c>
      <c r="GI69" s="6">
        <f>IF(ISERROR(VLOOKUP($A69,'Import OffPeak'!$A$3:GN$99,191,FALSE)-VLOOKUP($A69,'Import OffPeak change'!$A$106:GN$202,191,FALSE)),0,(VLOOKUP($A69,'Import OffPeak'!$A$3:GN$99,191,FALSE)-VLOOKUP($A69,'Import OffPeak change'!$A$106:GN$202,191,FALSE)))</f>
        <v>0</v>
      </c>
      <c r="GJ69" s="6">
        <f>IF(ISERROR(VLOOKUP($A69,'Import OffPeak'!$A$3:GO$99,192,FALSE)-VLOOKUP($A69,'Import OffPeak change'!$A$106:GO$202,192,FALSE)),0,(VLOOKUP($A69,'Import OffPeak'!$A$3:GO$99,192,FALSE)-VLOOKUP($A69,'Import OffPeak change'!$A$106:GO$202,192,FALSE)))</f>
        <v>0</v>
      </c>
      <c r="GK69" s="6">
        <f>IF(ISERROR(VLOOKUP($A69,'Import OffPeak'!$A$3:GP$99,193,FALSE)-VLOOKUP($A69,'Import OffPeak change'!$A$106:GP$202,193,FALSE)),0,(VLOOKUP($A69,'Import OffPeak'!$A$3:GP$99,193,FALSE)-VLOOKUP($A69,'Import OffPeak change'!$A$106:GP$202,193,FALSE)))</f>
        <v>0</v>
      </c>
      <c r="GL69" s="6">
        <f>IF(ISERROR(VLOOKUP($A69,'Import OffPeak'!$A$3:GQ$99,194,FALSE)-VLOOKUP($A69,'Import OffPeak change'!$A$106:GQ$202,194,FALSE)),0,(VLOOKUP($A69,'Import OffPeak'!$A$3:GQ$99,194,FALSE)-VLOOKUP($A69,'Import OffPeak change'!$A$106:GQ$202,194,FALSE)))</f>
        <v>0</v>
      </c>
      <c r="GM69" s="6">
        <f>IF(ISERROR(VLOOKUP($A69,'Import OffPeak'!$A$3:GR$99,195,FALSE)-VLOOKUP($A69,'Import OffPeak change'!$A$106:GR$202,195,FALSE)),0,(VLOOKUP($A69,'Import OffPeak'!$A$3:GR$99,195,FALSE)-VLOOKUP($A69,'Import OffPeak change'!$A$106:GR$202,195,FALSE)))</f>
        <v>0</v>
      </c>
      <c r="GN69" s="6">
        <f>IF(ISERROR(VLOOKUP($A69,'Import OffPeak'!$A$3:GS$99,196,FALSE)-VLOOKUP($A69,'Import OffPeak change'!$A$106:GS$202,196,FALSE)),0,(VLOOKUP($A69,'Import OffPeak'!$A$3:GS$99,196,FALSE)-VLOOKUP($A69,'Import OffPeak change'!$A$106:GS$202,196,FALSE)))</f>
        <v>0</v>
      </c>
      <c r="GO69" s="6">
        <f>IF(ISERROR(VLOOKUP($A69,'Import OffPeak'!$A$3:GT$99,197,FALSE)-VLOOKUP($A69,'Import OffPeak change'!$A$106:GT$202,197,FALSE)),0,(VLOOKUP($A69,'Import OffPeak'!$A$3:GT$99,197,FALSE)-VLOOKUP($A69,'Import OffPeak change'!$A$106:GT$202,197,FALSE)))</f>
        <v>0</v>
      </c>
      <c r="GP69" s="6">
        <f>IF(ISERROR(VLOOKUP($A69,'Import OffPeak'!$A$3:GU$99,198,FALSE)-VLOOKUP($A69,'Import OffPeak change'!$A$106:GU$202,198,FALSE)),0,(VLOOKUP($A69,'Import OffPeak'!$A$3:GU$99,198,FALSE)-VLOOKUP($A69,'Import OffPeak change'!$A$106:GU$202,198,FALSE)))</f>
        <v>0</v>
      </c>
      <c r="GQ69" s="6">
        <f>IF(ISERROR(VLOOKUP($A69,'Import OffPeak'!$A$3:GV$99,199,FALSE)-VLOOKUP($A69,'Import OffPeak change'!$A$106:GV$202,199,FALSE)),0,(VLOOKUP($A69,'Import OffPeak'!$A$3:GV$99,199,FALSE)-VLOOKUP($A69,'Import OffPeak change'!$A$106:GV$202,199,FALSE)))</f>
        <v>0</v>
      </c>
      <c r="GR69" s="6">
        <f>IF(ISERROR(VLOOKUP($A69,'Import OffPeak'!$A$3:GW$99,200,FALSE)-VLOOKUP($A69,'Import OffPeak change'!$A$106:GW$202,200,FALSE)),0,(VLOOKUP($A69,'Import OffPeak'!$A$3:GW$99,200,FALSE)-VLOOKUP($A69,'Import OffPeak change'!$A$106:GW$202,200,FALSE)))</f>
        <v>0</v>
      </c>
      <c r="GS69" s="6">
        <f>IF(ISERROR(VLOOKUP($A69,'Import OffPeak'!$A$3:GX$99,201,FALSE)-VLOOKUP($A69,'Import OffPeak change'!$A$106:GX$202,201,FALSE)),0,(VLOOKUP($A69,'Import OffPeak'!$A$3:GX$99,201,FALSE)-VLOOKUP($A69,'Import OffPeak change'!$A$106:GX$202,201,FALSE)))</f>
        <v>0</v>
      </c>
      <c r="GT69" s="6">
        <f>IF(ISERROR(VLOOKUP($A69,'Import OffPeak'!$A$3:GY$99,202,FALSE)-VLOOKUP($A69,'Import OffPeak change'!$A$106:GY$202,202,FALSE)),0,(VLOOKUP($A69,'Import OffPeak'!$A$3:GY$99,202,FALSE)-VLOOKUP($A69,'Import OffPeak change'!$A$106:GY$202,202,FALSE)))</f>
        <v>0</v>
      </c>
      <c r="GU69" s="6">
        <f>IF(ISERROR(VLOOKUP($A69,'Import OffPeak'!$A$3:GZ$99,203,FALSE)-VLOOKUP($A69,'Import OffPeak change'!$A$106:GZ$202,203,FALSE)),0,(VLOOKUP($A69,'Import OffPeak'!$A$3:GZ$99,203,FALSE)-VLOOKUP($A69,'Import OffPeak change'!$A$106:GZ$202,203,FALSE)))</f>
        <v>0</v>
      </c>
      <c r="GV69" s="6">
        <f>IF(ISERROR(VLOOKUP($A69,'Import OffPeak'!$A$3:HA$99,204,FALSE)-VLOOKUP($A69,'Import OffPeak change'!$A$106:HA$202,204,FALSE)),0,(VLOOKUP($A69,'Import OffPeak'!$A$3:HA$99,204,FALSE)-VLOOKUP($A69,'Import OffPeak change'!$A$106:HA$202,204,FALSE)))</f>
        <v>0</v>
      </c>
      <c r="GW69" s="6">
        <f>IF(ISERROR(VLOOKUP($A69,'Import OffPeak'!$A$3:HB$99,205,FALSE)-VLOOKUP($A69,'Import OffPeak change'!$A$106:HB$202,205,FALSE)),0,(VLOOKUP($A69,'Import OffPeak'!$A$3:HB$99,205,FALSE)-VLOOKUP($A69,'Import OffPeak change'!$A$106:HB$202,205,FALSE)))</f>
        <v>0</v>
      </c>
      <c r="GX69" s="6">
        <f>IF(ISERROR(VLOOKUP($A69,'Import OffPeak'!$A$3:HC$99,206,FALSE)-VLOOKUP($A69,'Import OffPeak change'!$A$106:HC$202,206,FALSE)),0,(VLOOKUP($A69,'Import OffPeak'!$A$3:HC$99,206,FALSE)-VLOOKUP($A69,'Import OffPeak change'!$A$106:HC$202,206,FALSE)))</f>
        <v>0</v>
      </c>
      <c r="GY69" s="6">
        <f>IF(ISERROR(VLOOKUP($A69,'Import OffPeak'!$A$3:HD$99,207,FALSE)-VLOOKUP($A69,'Import OffPeak change'!$A$106:HD$202,207,FALSE)),0,(VLOOKUP($A69,'Import OffPeak'!$A$3:HD$99,207,FALSE)-VLOOKUP($A69,'Import OffPeak change'!$A$106:HD$202,207,FALSE)))</f>
        <v>0</v>
      </c>
      <c r="GZ69" s="6">
        <f>IF(ISERROR(VLOOKUP($A69,'Import OffPeak'!$A$3:HE$99,208,FALSE)-VLOOKUP($A69,'Import OffPeak change'!$A$106:HE$202,208,FALSE)),0,(VLOOKUP($A69,'Import OffPeak'!$A$3:HE$99,208,FALSE)-VLOOKUP($A69,'Import OffPeak change'!$A$106:HE$202,208,FALSE)))</f>
        <v>0</v>
      </c>
      <c r="HA69" s="6">
        <f>IF(ISERROR(VLOOKUP($A69,'Import OffPeak'!$A$3:HF$99,209,FALSE)-VLOOKUP($A69,'Import OffPeak change'!$A$106:HF$202,209,FALSE)),0,(VLOOKUP($A69,'Import OffPeak'!$A$3:HF$99,209,FALSE)-VLOOKUP($A69,'Import OffPeak change'!$A$106:HF$202,209,FALSE)))</f>
        <v>0</v>
      </c>
      <c r="HB69" s="6">
        <f>IF(ISERROR(VLOOKUP($A69,'Import OffPeak'!$A$3:HG$99,210,FALSE)-VLOOKUP($A69,'Import OffPeak change'!$A$106:HG$202,210,FALSE)),0,(VLOOKUP($A69,'Import OffPeak'!$A$3:HG$99,210,FALSE)-VLOOKUP($A69,'Import OffPeak change'!$A$106:HG$202,210,FALSE)))</f>
        <v>0</v>
      </c>
      <c r="HC69" s="6">
        <f>IF(ISERROR(VLOOKUP($A69,'Import OffPeak'!$A$3:HH$99,211,FALSE)-VLOOKUP($A69,'Import OffPeak change'!$A$106:HH$202,211,FALSE)),0,(VLOOKUP($A69,'Import OffPeak'!$A$3:HH$99,211,FALSE)-VLOOKUP($A69,'Import OffPeak change'!$A$106:HH$202,211,FALSE)))</f>
        <v>0</v>
      </c>
      <c r="HD69" s="6">
        <f>IF(ISERROR(VLOOKUP($A69,'Import OffPeak'!$A$3:HI$99,212,FALSE)-VLOOKUP($A69,'Import OffPeak change'!$A$106:HI$202,212,FALSE)),0,(VLOOKUP($A69,'Import OffPeak'!$A$3:HI$99,212,FALSE)-VLOOKUP($A69,'Import OffPeak change'!$A$106:HI$202,212,FALSE)))</f>
        <v>0</v>
      </c>
      <c r="HE69" s="6">
        <f>IF(ISERROR(VLOOKUP($A69,'Import OffPeak'!$A$3:HJ$99,213,FALSE)-VLOOKUP($A69,'Import OffPeak change'!$A$106:HJ$202,213,FALSE)),0,(VLOOKUP($A69,'Import OffPeak'!$A$3:HJ$99,213,FALSE)-VLOOKUP($A69,'Import OffPeak change'!$A$106:HJ$202,213,FALSE)))</f>
        <v>0</v>
      </c>
      <c r="HF69" s="6">
        <f>IF(ISERROR(VLOOKUP($A69,'Import OffPeak'!$A$3:HK$99,214,FALSE)-VLOOKUP($A69,'Import OffPeak change'!$A$106:HK$202,214,FALSE)),0,(VLOOKUP($A69,'Import OffPeak'!$A$3:HK$99,214,FALSE)-VLOOKUP($A69,'Import OffPeak change'!$A$106:HK$202,214,FALSE)))</f>
        <v>0</v>
      </c>
      <c r="HG69" s="6">
        <f>IF(ISERROR(VLOOKUP($A69,'Import OffPeak'!$A$3:HL$99,215,FALSE)-VLOOKUP($A69,'Import OffPeak change'!$A$106:HL$202,215,FALSE)),0,(VLOOKUP($A69,'Import OffPeak'!$A$3:HL$99,215,FALSE)-VLOOKUP($A69,'Import OffPeak change'!$A$106:HL$202,215,FALSE)))</f>
        <v>0</v>
      </c>
      <c r="HH69" s="6">
        <f>IF(ISERROR(VLOOKUP($A69,'Import OffPeak'!$A$3:HM$99,216,FALSE)-VLOOKUP($A69,'Import OffPeak change'!$A$106:HM$202,216,FALSE)),0,(VLOOKUP($A69,'Import OffPeak'!$A$3:HM$99,216,FALSE)-VLOOKUP($A69,'Import OffPeak change'!$A$106:HM$202,216,FALSE)))</f>
        <v>0</v>
      </c>
      <c r="HI69" s="6">
        <f>IF(ISERROR(VLOOKUP($A69,'Import OffPeak'!$A$3:HN$99,217,FALSE)-VLOOKUP($A69,'Import OffPeak change'!$A$106:HN$202,217,FALSE)),0,(VLOOKUP($A69,'Import OffPeak'!$A$3:HN$99,217,FALSE)-VLOOKUP($A69,'Import OffPeak change'!$A$106:HN$202,217,FALSE)))</f>
        <v>0</v>
      </c>
      <c r="HJ69" s="6">
        <f>IF(ISERROR(VLOOKUP($A69,'Import OffPeak'!$A$3:HO$99,218,FALSE)-VLOOKUP($A69,'Import OffPeak change'!$A$106:HO$202,218,FALSE)),0,(VLOOKUP($A69,'Import OffPeak'!$A$3:HO$99,218,FALSE)-VLOOKUP($A69,'Import OffPeak change'!$A$106:HO$202,218,FALSE)))</f>
        <v>0</v>
      </c>
      <c r="HK69" s="6">
        <f>IF(ISERROR(VLOOKUP($A69,'Import OffPeak'!$A$3:HP$99,219,FALSE)-VLOOKUP($A69,'Import OffPeak change'!$A$106:HP$202,219,FALSE)),0,(VLOOKUP($A69,'Import OffPeak'!$A$3:HP$99,219,FALSE)-VLOOKUP($A69,'Import OffPeak change'!$A$106:HP$202,219,FALSE)))</f>
        <v>0</v>
      </c>
      <c r="HL69" s="6">
        <f>IF(ISERROR(VLOOKUP($A69,'Import OffPeak'!$A$3:HQ$99,220,FALSE)-VLOOKUP($A69,'Import OffPeak change'!$A$106:HQ$202,220,FALSE)),0,(VLOOKUP($A69,'Import OffPeak'!$A$3:HQ$99,220,FALSE)-VLOOKUP($A69,'Import OffPeak change'!$A$106:HQ$202,220,FALSE)))</f>
        <v>0</v>
      </c>
      <c r="HM69" s="6">
        <f>IF(ISERROR(VLOOKUP($A69,'Import OffPeak'!$A$3:HR$99,221,FALSE)-VLOOKUP($A69,'Import OffPeak change'!$A$106:HR$202,221,FALSE)),0,(VLOOKUP($A69,'Import OffPeak'!$A$3:HR$99,221,FALSE)-VLOOKUP($A69,'Import OffPeak change'!$A$106:HR$202,221,FALSE)))</f>
        <v>0</v>
      </c>
      <c r="HN69" s="6">
        <f>IF(ISERROR(VLOOKUP($A69,'Import OffPeak'!$A$3:HS$99,222,FALSE)-VLOOKUP($A69,'Import OffPeak change'!$A$106:HS$202,222,FALSE)),0,(VLOOKUP($A69,'Import OffPeak'!$A$3:HS$99,222,FALSE)-VLOOKUP($A69,'Import OffPeak change'!$A$106:HS$202,222,FALSE)))</f>
        <v>0</v>
      </c>
      <c r="HO69" s="6">
        <f>IF(ISERROR(VLOOKUP($A69,'Import OffPeak'!$A$3:HT$99,223,FALSE)-VLOOKUP($A69,'Import OffPeak change'!$A$106:HT$202,223,FALSE)),0,(VLOOKUP($A69,'Import OffPeak'!$A$3:HT$99,223,FALSE)-VLOOKUP($A69,'Import OffPeak change'!$A$106:HT$202,223,FALSE)))</f>
        <v>0</v>
      </c>
      <c r="HP69" s="6">
        <f>IF(ISERROR(VLOOKUP($A69,'Import OffPeak'!$A$3:HU$99,224,FALSE)-VLOOKUP($A69,'Import OffPeak change'!$A$106:HU$202,224,FALSE)),0,(VLOOKUP($A69,'Import OffPeak'!$A$3:HU$99,224,FALSE)-VLOOKUP($A69,'Import OffPeak change'!$A$106:HU$202,224,FALSE)))</f>
        <v>0</v>
      </c>
      <c r="HQ69" s="6">
        <f>IF(ISERROR(VLOOKUP($A69,'Import OffPeak'!$A$3:HV$99,225,FALSE)-VLOOKUP($A69,'Import OffPeak change'!$A$106:HV$202,225,FALSE)),0,(VLOOKUP($A69,'Import OffPeak'!$A$3:HV$99,225,FALSE)-VLOOKUP($A69,'Import OffPeak change'!$A$106:HV$202,225,FALSE)))</f>
        <v>0</v>
      </c>
      <c r="HR69" s="6">
        <f>IF(ISERROR(VLOOKUP($A69,'Import OffPeak'!$A$3:HW$99,226,FALSE)-VLOOKUP($A69,'Import OffPeak change'!$A$106:HW$202,226,FALSE)),0,(VLOOKUP($A69,'Import OffPeak'!$A$3:HW$99,226,FALSE)-VLOOKUP($A69,'Import OffPeak change'!$A$106:HW$202,226,FALSE)))</f>
        <v>0</v>
      </c>
      <c r="HS69" s="6">
        <f>IF(ISERROR(VLOOKUP($A69,'Import OffPeak'!$A$3:HX$99,227,FALSE)-VLOOKUP($A69,'Import OffPeak change'!$A$106:HX$202,227,FALSE)),0,(VLOOKUP($A69,'Import OffPeak'!$A$3:HX$99,227,FALSE)-VLOOKUP($A69,'Import OffPeak change'!$A$106:HX$202,227,FALSE)))</f>
        <v>0</v>
      </c>
      <c r="HT69" s="6">
        <f>IF(ISERROR(VLOOKUP($A69,'Import OffPeak'!$A$3:HY$99,228,FALSE)-VLOOKUP($A69,'Import OffPeak change'!$A$106:HY$202,228,FALSE)),0,(VLOOKUP($A69,'Import OffPeak'!$A$3:HY$99,228,FALSE)-VLOOKUP($A69,'Import OffPeak change'!$A$106:HY$202,228,FALSE)))</f>
        <v>0</v>
      </c>
      <c r="HU69" s="6">
        <f>IF(ISERROR(VLOOKUP($A69,'Import OffPeak'!$A$3:HZ$99,229,FALSE)-VLOOKUP($A69,'Import OffPeak change'!$A$106:HZ$202,229,FALSE)),0,(VLOOKUP($A69,'Import OffPeak'!$A$3:HZ$99,229,FALSE)-VLOOKUP($A69,'Import OffPeak change'!$A$106:HZ$202,229,FALSE)))</f>
        <v>0</v>
      </c>
      <c r="HV69" s="6">
        <f>IF(ISERROR(VLOOKUP($A69,'Import OffPeak'!$A$3:IA$99,230,FALSE)-VLOOKUP($A69,'Import OffPeak change'!$A$106:IA$202,230,FALSE)),0,(VLOOKUP($A69,'Import OffPeak'!$A$3:IA$99,230,FALSE)-VLOOKUP($A69,'Import OffPeak change'!$A$106:IA$202,230,FALSE)))</f>
        <v>0</v>
      </c>
      <c r="HW69" s="6">
        <f>IF(ISERROR(VLOOKUP($A69,'Import OffPeak'!$A$3:IB$99,231,FALSE)-VLOOKUP($A69,'Import OffPeak change'!$A$106:IB$202,231,FALSE)),0,(VLOOKUP($A69,'Import OffPeak'!$A$3:IB$99,231,FALSE)-VLOOKUP($A69,'Import OffPeak change'!$A$106:IB$202,231,FALSE)))</f>
        <v>0</v>
      </c>
      <c r="HX69" s="6">
        <f>IF(ISERROR(VLOOKUP($A69,'Import OffPeak'!$A$3:IC$99,232,FALSE)-VLOOKUP($A69,'Import OffPeak change'!$A$106:IC$202,232,FALSE)),0,(VLOOKUP($A69,'Import OffPeak'!$A$3:IC$99,232,FALSE)-VLOOKUP($A69,'Import OffPeak change'!$A$106:IC$202,232,FALSE)))</f>
        <v>0</v>
      </c>
      <c r="HY69" s="6">
        <f>IF(ISERROR(VLOOKUP($A69,'Import OffPeak'!$A$3:ID$99,233,FALSE)-VLOOKUP($A69,'Import OffPeak change'!$A$106:ID$202,233,FALSE)),0,(VLOOKUP($A69,'Import OffPeak'!$A$3:ID$99,233,FALSE)-VLOOKUP($A69,'Import OffPeak change'!$A$106:ID$202,233,FALSE)))</f>
        <v>0</v>
      </c>
      <c r="HZ69" s="6">
        <f>IF(ISERROR(VLOOKUP($A69,'Import OffPeak'!$A$3:IE$99,234,FALSE)-VLOOKUP($A69,'Import OffPeak change'!$A$106:IE$202,234,FALSE)),0,(VLOOKUP($A69,'Import OffPeak'!$A$3:IE$99,234,FALSE)-VLOOKUP($A69,'Import OffPeak change'!$A$106:IE$202,234,FALSE)))</f>
        <v>0</v>
      </c>
      <c r="IA69" s="6">
        <f>IF(ISERROR(VLOOKUP($A69,'Import OffPeak'!$A$3:IF$99,235,FALSE)-VLOOKUP($A69,'Import OffPeak change'!$A$106:IF$202,235,FALSE)),0,(VLOOKUP($A69,'Import OffPeak'!$A$3:IF$99,235,FALSE)-VLOOKUP($A69,'Import OffPeak change'!$A$106:IF$202,235,FALSE)))</f>
        <v>0</v>
      </c>
      <c r="IB69" s="6">
        <f>IF(ISERROR(VLOOKUP($A69,'Import OffPeak'!$A$3:IG$99,236,FALSE)-VLOOKUP($A69,'Import OffPeak change'!$A$106:IG$202,236,FALSE)),0,(VLOOKUP($A69,'Import OffPeak'!$A$3:IG$99,236,FALSE)-VLOOKUP($A69,'Import OffPeak change'!$A$106:IG$202,236,FALSE)))</f>
        <v>0</v>
      </c>
      <c r="IC69" s="6">
        <f>IF(ISERROR(VLOOKUP($A69,'Import OffPeak'!$A$3:IH$99,237,FALSE)-VLOOKUP($A69,'Import OffPeak change'!$A$106:IH$202,237,FALSE)),0,(VLOOKUP($A69,'Import OffPeak'!$A$3:IH$99,237,FALSE)-VLOOKUP($A69,'Import OffPeak change'!$A$106:IH$202,237,FALSE)))</f>
        <v>0</v>
      </c>
      <c r="ID69" s="6">
        <f>IF(ISERROR(VLOOKUP($A69,'Import OffPeak'!$A$3:II$99,238,FALSE)-VLOOKUP($A69,'Import OffPeak change'!$A$106:II$202,238,FALSE)),0,(VLOOKUP($A69,'Import OffPeak'!$A$3:II$99,238,FALSE)-VLOOKUP($A69,'Import OffPeak change'!$A$106:II$202,238,FALSE)))</f>
        <v>0</v>
      </c>
      <c r="IE69" s="6">
        <f>IF(ISERROR(VLOOKUP($A69,'Import OffPeak'!$A$3:IJ$99,239,FALSE)-VLOOKUP($A69,'Import OffPeak change'!$A$106:IJ$202,239,FALSE)),0,(VLOOKUP($A69,'Import OffPeak'!$A$3:IJ$99,239,FALSE)-VLOOKUP($A69,'Import OffPeak change'!$A$106:IJ$202,239,FALSE)))</f>
        <v>0</v>
      </c>
    </row>
    <row r="70" spans="1:239">
      <c r="A70" s="168" t="str">
        <f>IF('Import OffPeak'!A67=0,"",'Import OffPeak'!A67)</f>
        <v/>
      </c>
      <c r="B70" s="6"/>
      <c r="C70" s="6"/>
      <c r="D70" s="6"/>
      <c r="E70" s="6"/>
      <c r="F70" s="6"/>
      <c r="G70" s="6">
        <f>IF(ISERROR(VLOOKUP($A70,'Import OffPeak'!$A$3:L$99,7,FALSE)-VLOOKUP($A70,'Import OffPeak change'!$A$106:L$202,7,FALSE)),0,(VLOOKUP($A70,'Import OffPeak'!$A$3:L$99,7,FALSE)-VLOOKUP($A70,'Import OffPeak change'!$A$106:L$202,7,FALSE)))</f>
        <v>0</v>
      </c>
      <c r="H70" s="6">
        <f>IF(ISERROR(VLOOKUP($A70,'Import OffPeak'!$A$3:M$99,8,FALSE)-VLOOKUP($A70,'Import OffPeak change'!$A$106:M$202,8,FALSE)),0,(VLOOKUP($A70,'Import OffPeak'!$A$3:M$99,8,FALSE)-VLOOKUP($A70,'Import OffPeak change'!$A$106:M$202,8,FALSE)))</f>
        <v>0</v>
      </c>
      <c r="I70" s="6">
        <f>IF(ISERROR(VLOOKUP($A70,'Import OffPeak'!$A$3:N$99,9,FALSE)-VLOOKUP($A70,'Import OffPeak change'!$A$106:N$202,9,FALSE)),0,(VLOOKUP($A70,'Import OffPeak'!$A$3:N$99,9,FALSE)-VLOOKUP($A70,'Import OffPeak change'!$A$106:N$202,9,FALSE)))</f>
        <v>0</v>
      </c>
      <c r="J70" s="6">
        <f>IF(ISERROR(VLOOKUP($A70,'Import OffPeak'!$A$3:O$99,10,FALSE)-VLOOKUP($A70,'Import OffPeak change'!$A$106:O$202,10,FALSE)),0,(VLOOKUP($A70,'Import OffPeak'!$A$3:O$99,10,FALSE)-VLOOKUP($A70,'Import OffPeak change'!$A$106:O$202,10,FALSE)))</f>
        <v>0</v>
      </c>
      <c r="K70" s="6">
        <f>IF(ISERROR(VLOOKUP($A70,'Import OffPeak'!$A$3:P$99,11,FALSE)-VLOOKUP($A70,'Import OffPeak change'!$A$106:P$202,11,FALSE)),0,(VLOOKUP($A70,'Import OffPeak'!$A$3:P$99,11,FALSE)-VLOOKUP($A70,'Import OffPeak change'!$A$106:P$202,11,FALSE)))</f>
        <v>0</v>
      </c>
      <c r="L70" s="6">
        <f>IF(ISERROR(VLOOKUP($A70,'Import OffPeak'!$A$3:Q$99,12,FALSE)-VLOOKUP($A70,'Import OffPeak change'!$A$106:Q$202,12,FALSE)),0,(VLOOKUP($A70,'Import OffPeak'!$A$3:Q$99,12,FALSE)-VLOOKUP($A70,'Import OffPeak change'!$A$106:Q$202,12,FALSE)))</f>
        <v>0</v>
      </c>
      <c r="M70" s="6">
        <f>IF(ISERROR(VLOOKUP($A70,'Import OffPeak'!$A$3:R$99,13,FALSE)-VLOOKUP($A70,'Import OffPeak change'!$A$106:R$202,13,FALSE)),0,(VLOOKUP($A70,'Import OffPeak'!$A$3:R$99,13,FALSE)-VLOOKUP($A70,'Import OffPeak change'!$A$106:R$202,13,FALSE)))</f>
        <v>0</v>
      </c>
      <c r="N70" s="6">
        <f>IF(ISERROR(VLOOKUP($A70,'Import OffPeak'!$A$3:S$99,14,FALSE)-VLOOKUP($A70,'Import OffPeak change'!$A$106:S$202,14,FALSE)),0,(VLOOKUP($A70,'Import OffPeak'!$A$3:S$99,14,FALSE)-VLOOKUP($A70,'Import OffPeak change'!$A$106:S$202,14,FALSE)))</f>
        <v>0</v>
      </c>
      <c r="O70" s="6">
        <f>IF(ISERROR(VLOOKUP($A70,'Import OffPeak'!$A$3:T$99,15,FALSE)-VLOOKUP($A70,'Import OffPeak change'!$A$106:T$202,15,FALSE)),0,(VLOOKUP($A70,'Import OffPeak'!$A$3:T$99,15,FALSE)-VLOOKUP($A70,'Import OffPeak change'!$A$106:T$202,15,FALSE)))</f>
        <v>0</v>
      </c>
      <c r="P70" s="6">
        <f>IF(ISERROR(VLOOKUP($A70,'Import OffPeak'!$A$3:U$99,16,FALSE)-VLOOKUP($A70,'Import OffPeak change'!$A$106:U$202,16,FALSE)),0,(VLOOKUP($A70,'Import OffPeak'!$A$3:U$99,16,FALSE)-VLOOKUP($A70,'Import OffPeak change'!$A$106:U$202,16,FALSE)))</f>
        <v>0</v>
      </c>
      <c r="Q70" s="6">
        <f>IF(ISERROR(VLOOKUP($A70,'Import OffPeak'!$A$3:V$99,17,FALSE)-VLOOKUP($A70,'Import OffPeak change'!$A$106:V$202,17,FALSE)),0,(VLOOKUP($A70,'Import OffPeak'!$A$3:V$99,17,FALSE)-VLOOKUP($A70,'Import OffPeak change'!$A$106:V$202,17,FALSE)))</f>
        <v>0</v>
      </c>
      <c r="R70" s="6">
        <f>IF(ISERROR(VLOOKUP($A70,'Import OffPeak'!$A$3:W$99,18,FALSE)-VLOOKUP($A70,'Import OffPeak change'!$A$106:W$202,18,FALSE)),0,(VLOOKUP($A70,'Import OffPeak'!$A$3:W$99,18,FALSE)-VLOOKUP($A70,'Import OffPeak change'!$A$106:W$202,18,FALSE)))</f>
        <v>0</v>
      </c>
      <c r="S70" s="6">
        <f>IF(ISERROR(VLOOKUP($A70,'Import OffPeak'!$A$3:X$99,19,FALSE)-VLOOKUP($A70,'Import OffPeak change'!$A$106:X$202,19,FALSE)),0,(VLOOKUP($A70,'Import OffPeak'!$A$3:X$99,19,FALSE)-VLOOKUP($A70,'Import OffPeak change'!$A$106:X$202,19,FALSE)))</f>
        <v>0</v>
      </c>
      <c r="T70" s="6">
        <f>IF(ISERROR(VLOOKUP($A70,'Import OffPeak'!$A$3:Y$99,20,FALSE)-VLOOKUP($A70,'Import OffPeak change'!$A$106:Y$202,20,FALSE)),0,(VLOOKUP($A70,'Import OffPeak'!$A$3:Y$99,20,FALSE)-VLOOKUP($A70,'Import OffPeak change'!$A$106:Y$202,20,FALSE)))</f>
        <v>0</v>
      </c>
      <c r="U70" s="6">
        <f>IF(ISERROR(VLOOKUP($A70,'Import OffPeak'!$A$3:Z$99,21,FALSE)-VLOOKUP($A70,'Import OffPeak change'!$A$106:Z$202,21,FALSE)),0,(VLOOKUP($A70,'Import OffPeak'!$A$3:Z$99,21,FALSE)-VLOOKUP($A70,'Import OffPeak change'!$A$106:Z$202,21,FALSE)))</f>
        <v>0</v>
      </c>
      <c r="V70" s="6">
        <f>IF(ISERROR(VLOOKUP($A70,'Import OffPeak'!$A$3:AA$99,22,FALSE)-VLOOKUP($A70,'Import OffPeak change'!$A$106:AA$202,22,FALSE)),0,(VLOOKUP($A70,'Import OffPeak'!$A$3:AA$99,22,FALSE)-VLOOKUP($A70,'Import OffPeak change'!$A$106:AA$202,22,FALSE)))</f>
        <v>0</v>
      </c>
      <c r="W70" s="6">
        <f>IF(ISERROR(VLOOKUP($A70,'Import OffPeak'!$A$3:AB$99,23,FALSE)-VLOOKUP($A70,'Import OffPeak change'!$A$106:AB$202,23,FALSE)),0,(VLOOKUP($A70,'Import OffPeak'!$A$3:AB$99,23,FALSE)-VLOOKUP($A70,'Import OffPeak change'!$A$106:AB$202,23,FALSE)))</f>
        <v>0</v>
      </c>
      <c r="X70" s="6">
        <f>IF(ISERROR(VLOOKUP($A70,'Import OffPeak'!$A$3:AC$99,24,FALSE)-VLOOKUP($A70,'Import OffPeak change'!$A$106:AC$202,24,FALSE)),0,(VLOOKUP($A70,'Import OffPeak'!$A$3:AC$99,24,FALSE)-VLOOKUP($A70,'Import OffPeak change'!$A$106:AC$202,24,FALSE)))</f>
        <v>0</v>
      </c>
      <c r="Y70" s="6">
        <f>IF(ISERROR(VLOOKUP($A70,'Import OffPeak'!$A$3:AD$99,25,FALSE)-VLOOKUP($A70,'Import OffPeak change'!$A$106:AD$202,25,FALSE)),0,(VLOOKUP($A70,'Import OffPeak'!$A$3:AD$99,25,FALSE)-VLOOKUP($A70,'Import OffPeak change'!$A$106:AD$202,25,FALSE)))</f>
        <v>0</v>
      </c>
      <c r="Z70" s="6">
        <f>IF(ISERROR(VLOOKUP($A70,'Import OffPeak'!$A$3:AE$99,26,FALSE)-VLOOKUP($A70,'Import OffPeak change'!$A$106:AE$202,26,FALSE)),0,(VLOOKUP($A70,'Import OffPeak'!$A$3:AE$99,26,FALSE)-VLOOKUP($A70,'Import OffPeak change'!$A$106:AE$202,26,FALSE)))</f>
        <v>0</v>
      </c>
      <c r="AA70" s="6">
        <f>IF(ISERROR(VLOOKUP($A70,'Import OffPeak'!$A$3:AF$99,27,FALSE)-VLOOKUP($A70,'Import OffPeak change'!$A$106:AF$202,27,FALSE)),0,(VLOOKUP($A70,'Import OffPeak'!$A$3:AF$99,27,FALSE)-VLOOKUP($A70,'Import OffPeak change'!$A$106:AF$202,27,FALSE)))</f>
        <v>0</v>
      </c>
      <c r="AB70" s="6">
        <f>IF(ISERROR(VLOOKUP($A70,'Import OffPeak'!$A$3:AG$99,28,FALSE)-VLOOKUP($A70,'Import OffPeak change'!$A$106:AG$202,28,FALSE)),0,(VLOOKUP($A70,'Import OffPeak'!$A$3:AG$99,28,FALSE)-VLOOKUP($A70,'Import OffPeak change'!$A$106:AG$202,28,FALSE)))</f>
        <v>0</v>
      </c>
      <c r="AC70" s="6">
        <f>IF(ISERROR(VLOOKUP($A70,'Import OffPeak'!$A$3:AH$99,29,FALSE)-VLOOKUP($A70,'Import OffPeak change'!$A$106:AH$202,29,FALSE)),0,(VLOOKUP($A70,'Import OffPeak'!$A$3:AH$99,29,FALSE)-VLOOKUP($A70,'Import OffPeak change'!$A$106:AH$202,29,FALSE)))</f>
        <v>0</v>
      </c>
      <c r="AD70" s="6">
        <f>IF(ISERROR(VLOOKUP($A70,'Import OffPeak'!$A$3:AI$99,30,FALSE)-VLOOKUP($A70,'Import OffPeak change'!$A$106:AI$202,30,FALSE)),0,(VLOOKUP($A70,'Import OffPeak'!$A$3:AI$99,30,FALSE)-VLOOKUP($A70,'Import OffPeak change'!$A$106:AI$202,30,FALSE)))</f>
        <v>0</v>
      </c>
      <c r="AE70" s="6">
        <f>IF(ISERROR(VLOOKUP($A70,'Import OffPeak'!$A$3:AJ$99,31,FALSE)-VLOOKUP($A70,'Import OffPeak change'!$A$106:AJ$202,31,FALSE)),0,(VLOOKUP($A70,'Import OffPeak'!$A$3:AJ$99,31,FALSE)-VLOOKUP($A70,'Import OffPeak change'!$A$106:AJ$202,31,FALSE)))</f>
        <v>0</v>
      </c>
      <c r="AF70" s="6">
        <f>IF(ISERROR(VLOOKUP($A70,'Import OffPeak'!$A$3:AK$99,32,FALSE)-VLOOKUP($A70,'Import OffPeak change'!$A$106:AK$202,32,FALSE)),0,(VLOOKUP($A70,'Import OffPeak'!$A$3:AK$99,32,FALSE)-VLOOKUP($A70,'Import OffPeak change'!$A$106:AK$202,32,FALSE)))</f>
        <v>0</v>
      </c>
      <c r="AG70" s="6">
        <f>IF(ISERROR(VLOOKUP($A70,'Import OffPeak'!$A$3:AL$99,33,FALSE)-VLOOKUP($A70,'Import OffPeak change'!$A$106:AL$202,33,FALSE)),0,(VLOOKUP($A70,'Import OffPeak'!$A$3:AL$99,33,FALSE)-VLOOKUP($A70,'Import OffPeak change'!$A$106:AL$202,33,FALSE)))</f>
        <v>0</v>
      </c>
      <c r="AH70" s="6">
        <f>IF(ISERROR(VLOOKUP($A70,'Import OffPeak'!$A$3:AM$99,34,FALSE)-VLOOKUP($A70,'Import OffPeak change'!$A$106:AM$202,34,FALSE)),0,(VLOOKUP($A70,'Import OffPeak'!$A$3:AM$99,34,FALSE)-VLOOKUP($A70,'Import OffPeak change'!$A$106:AM$202,34,FALSE)))</f>
        <v>0</v>
      </c>
      <c r="AI70" s="6">
        <f>IF(ISERROR(VLOOKUP($A70,'Import OffPeak'!$A$3:AN$99,35,FALSE)-VLOOKUP($A70,'Import OffPeak change'!$A$106:AN$202,35,FALSE)),0,(VLOOKUP($A70,'Import OffPeak'!$A$3:AN$99,35,FALSE)-VLOOKUP($A70,'Import OffPeak change'!$A$106:AN$202,35,FALSE)))</f>
        <v>0</v>
      </c>
      <c r="AJ70" s="6">
        <f>IF(ISERROR(VLOOKUP($A70,'Import OffPeak'!$A$3:AO$99,36,FALSE)-VLOOKUP($A70,'Import OffPeak change'!$A$106:AO$202,36,FALSE)),0,(VLOOKUP($A70,'Import OffPeak'!$A$3:AO$99,36,FALSE)-VLOOKUP($A70,'Import OffPeak change'!$A$106:AO$202,36,FALSE)))</f>
        <v>0</v>
      </c>
      <c r="AK70" s="6">
        <f>IF(ISERROR(VLOOKUP($A70,'Import OffPeak'!$A$3:AP$99,37,FALSE)-VLOOKUP($A70,'Import OffPeak change'!$A$106:AP$202,37,FALSE)),0,(VLOOKUP($A70,'Import OffPeak'!$A$3:AP$99,37,FALSE)-VLOOKUP($A70,'Import OffPeak change'!$A$106:AP$202,37,FALSE)))</f>
        <v>0</v>
      </c>
      <c r="AL70" s="6">
        <f>IF(ISERROR(VLOOKUP($A70,'Import OffPeak'!$A$3:AQ$99,38,FALSE)-VLOOKUP($A70,'Import OffPeak change'!$A$106:AQ$202,38,FALSE)),0,(VLOOKUP($A70,'Import OffPeak'!$A$3:AQ$99,38,FALSE)-VLOOKUP($A70,'Import OffPeak change'!$A$106:AQ$202,38,FALSE)))</f>
        <v>0</v>
      </c>
      <c r="AM70" s="6">
        <f>IF(ISERROR(VLOOKUP($A70,'Import OffPeak'!$A$3:AR$99,39,FALSE)-VLOOKUP($A70,'Import OffPeak change'!$A$106:AR$202,39,FALSE)),0,(VLOOKUP($A70,'Import OffPeak'!$A$3:AR$99,39,FALSE)-VLOOKUP($A70,'Import OffPeak change'!$A$106:AR$202,39,FALSE)))</f>
        <v>0</v>
      </c>
      <c r="AN70" s="6">
        <f>IF(ISERROR(VLOOKUP($A70,'Import OffPeak'!$A$3:AS$99,40,FALSE)-VLOOKUP($A70,'Import OffPeak change'!$A$106:AS$202,40,FALSE)),0,(VLOOKUP($A70,'Import OffPeak'!$A$3:AS$99,40,FALSE)-VLOOKUP($A70,'Import OffPeak change'!$A$106:AS$202,40,FALSE)))</f>
        <v>0</v>
      </c>
      <c r="AO70" s="6">
        <f>IF(ISERROR(VLOOKUP($A70,'Import OffPeak'!$A$3:AT$99,41,FALSE)-VLOOKUP($A70,'Import OffPeak change'!$A$106:AT$202,41,FALSE)),0,(VLOOKUP($A70,'Import OffPeak'!$A$3:AT$99,41,FALSE)-VLOOKUP($A70,'Import OffPeak change'!$A$106:AT$202,41,FALSE)))</f>
        <v>0</v>
      </c>
      <c r="AP70" s="6">
        <f>IF(ISERROR(VLOOKUP($A70,'Import OffPeak'!$A$3:AU$99,42,FALSE)-VLOOKUP($A70,'Import OffPeak change'!$A$106:AU$202,42,FALSE)),0,(VLOOKUP($A70,'Import OffPeak'!$A$3:AU$99,42,FALSE)-VLOOKUP($A70,'Import OffPeak change'!$A$106:AU$202,42,FALSE)))</f>
        <v>0</v>
      </c>
      <c r="AQ70" s="6">
        <f>IF(ISERROR(VLOOKUP($A70,'Import OffPeak'!$A$3:AV$99,43,FALSE)-VLOOKUP($A70,'Import OffPeak change'!$A$106:AV$202,43,FALSE)),0,(VLOOKUP($A70,'Import OffPeak'!$A$3:AV$99,43,FALSE)-VLOOKUP($A70,'Import OffPeak change'!$A$106:AV$202,43,FALSE)))</f>
        <v>0</v>
      </c>
      <c r="AR70" s="6">
        <f>IF(ISERROR(VLOOKUP($A70,'Import OffPeak'!$A$3:AW$99,44,FALSE)-VLOOKUP($A70,'Import OffPeak change'!$A$106:AW$202,44,FALSE)),0,(VLOOKUP($A70,'Import OffPeak'!$A$3:AW$99,44,FALSE)-VLOOKUP($A70,'Import OffPeak change'!$A$106:AW$202,44,FALSE)))</f>
        <v>0</v>
      </c>
      <c r="AS70" s="6">
        <f>IF(ISERROR(VLOOKUP($A70,'Import OffPeak'!$A$3:AX$99,45,FALSE)-VLOOKUP($A70,'Import OffPeak change'!$A$106:AX$202,45,FALSE)),0,(VLOOKUP($A70,'Import OffPeak'!$A$3:AX$99,45,FALSE)-VLOOKUP($A70,'Import OffPeak change'!$A$106:AX$202,45,FALSE)))</f>
        <v>0</v>
      </c>
      <c r="AT70" s="6">
        <f>IF(ISERROR(VLOOKUP($A70,'Import OffPeak'!$A$3:AY$99,46,FALSE)-VLOOKUP($A70,'Import OffPeak change'!$A$106:AY$202,46,FALSE)),0,(VLOOKUP($A70,'Import OffPeak'!$A$3:AY$99,46,FALSE)-VLOOKUP($A70,'Import OffPeak change'!$A$106:AY$202,46,FALSE)))</f>
        <v>0</v>
      </c>
      <c r="AU70" s="6">
        <f>IF(ISERROR(VLOOKUP($A70,'Import OffPeak'!$A$3:AZ$99,47,FALSE)-VLOOKUP($A70,'Import OffPeak change'!$A$106:AZ$202,47,FALSE)),0,(VLOOKUP($A70,'Import OffPeak'!$A$3:AZ$99,47,FALSE)-VLOOKUP($A70,'Import OffPeak change'!$A$106:AZ$202,47,FALSE)))</f>
        <v>0</v>
      </c>
      <c r="AV70" s="6">
        <f>IF(ISERROR(VLOOKUP($A70,'Import OffPeak'!$A$3:BA$99,48,FALSE)-VLOOKUP($A70,'Import OffPeak change'!$A$106:BA$202,48,FALSE)),0,(VLOOKUP($A70,'Import OffPeak'!$A$3:BA$99,48,FALSE)-VLOOKUP($A70,'Import OffPeak change'!$A$106:BA$202,48,FALSE)))</f>
        <v>0</v>
      </c>
      <c r="AW70" s="6">
        <f>IF(ISERROR(VLOOKUP($A70,'Import OffPeak'!$A$3:BB$99,49,FALSE)-VLOOKUP($A70,'Import OffPeak change'!$A$106:BB$202,49,FALSE)),0,(VLOOKUP($A70,'Import OffPeak'!$A$3:BB$99,49,FALSE)-VLOOKUP($A70,'Import OffPeak change'!$A$106:BB$202,49,FALSE)))</f>
        <v>0</v>
      </c>
      <c r="AX70" s="6">
        <f>IF(ISERROR(VLOOKUP($A70,'Import OffPeak'!$A$3:BC$99,50,FALSE)-VLOOKUP($A70,'Import OffPeak change'!$A$106:BC$202,50,FALSE)),0,(VLOOKUP($A70,'Import OffPeak'!$A$3:BC$99,50,FALSE)-VLOOKUP($A70,'Import OffPeak change'!$A$106:BC$202,50,FALSE)))</f>
        <v>0</v>
      </c>
      <c r="AY70" s="6">
        <f>IF(ISERROR(VLOOKUP($A70,'Import OffPeak'!$A$3:BD$99,51,FALSE)-VLOOKUP($A70,'Import OffPeak change'!$A$106:BD$202,51,FALSE)),0,(VLOOKUP($A70,'Import OffPeak'!$A$3:BD$99,51,FALSE)-VLOOKUP($A70,'Import OffPeak change'!$A$106:BD$202,51,FALSE)))</f>
        <v>0</v>
      </c>
      <c r="AZ70" s="6">
        <f>IF(ISERROR(VLOOKUP($A70,'Import OffPeak'!$A$3:BE$99,52,FALSE)-VLOOKUP($A70,'Import OffPeak change'!$A$106:BE$202,52,FALSE)),0,(VLOOKUP($A70,'Import OffPeak'!$A$3:BE$99,52,FALSE)-VLOOKUP($A70,'Import OffPeak change'!$A$106:BE$202,52,FALSE)))</f>
        <v>0</v>
      </c>
      <c r="BA70" s="6">
        <f>IF(ISERROR(VLOOKUP($A70,'Import OffPeak'!$A$3:BF$99,53,FALSE)-VLOOKUP($A70,'Import OffPeak change'!$A$106:BF$202,53,FALSE)),0,(VLOOKUP($A70,'Import OffPeak'!$A$3:BF$99,53,FALSE)-VLOOKUP($A70,'Import OffPeak change'!$A$106:BF$202,53,FALSE)))</f>
        <v>0</v>
      </c>
      <c r="BB70" s="6">
        <f>IF(ISERROR(VLOOKUP($A70,'Import OffPeak'!$A$3:BG$99,54,FALSE)-VLOOKUP($A70,'Import OffPeak change'!$A$106:BG$202,54,FALSE)),0,(VLOOKUP($A70,'Import OffPeak'!$A$3:BG$99,54,FALSE)-VLOOKUP($A70,'Import OffPeak change'!$A$106:BG$202,54,FALSE)))</f>
        <v>0</v>
      </c>
      <c r="BC70" s="6">
        <f>IF(ISERROR(VLOOKUP($A70,'Import OffPeak'!$A$3:BH$99,55,FALSE)-VLOOKUP($A70,'Import OffPeak change'!$A$106:BH$202,55,FALSE)),0,(VLOOKUP($A70,'Import OffPeak'!$A$3:BH$99,55,FALSE)-VLOOKUP($A70,'Import OffPeak change'!$A$106:BH$202,55,FALSE)))</f>
        <v>0</v>
      </c>
      <c r="BD70" s="6">
        <f>IF(ISERROR(VLOOKUP($A70,'Import OffPeak'!$A$3:BI$99,56,FALSE)-VLOOKUP($A70,'Import OffPeak change'!$A$106:BI$202,56,FALSE)),0,(VLOOKUP($A70,'Import OffPeak'!$A$3:BI$99,56,FALSE)-VLOOKUP($A70,'Import OffPeak change'!$A$106:BI$202,56,FALSE)))</f>
        <v>0</v>
      </c>
      <c r="BE70" s="6">
        <f>IF(ISERROR(VLOOKUP($A70,'Import OffPeak'!$A$3:BJ$99,57,FALSE)-VLOOKUP($A70,'Import OffPeak change'!$A$106:BJ$202,57,FALSE)),0,(VLOOKUP($A70,'Import OffPeak'!$A$3:BJ$99,57,FALSE)-VLOOKUP($A70,'Import OffPeak change'!$A$106:BJ$202,57,FALSE)))</f>
        <v>0</v>
      </c>
      <c r="BF70" s="6">
        <f>IF(ISERROR(VLOOKUP($A70,'Import OffPeak'!$A$3:BK$99,58,FALSE)-VLOOKUP($A70,'Import OffPeak change'!$A$106:BK$202,58,FALSE)),0,(VLOOKUP($A70,'Import OffPeak'!$A$3:BK$99,58,FALSE)-VLOOKUP($A70,'Import OffPeak change'!$A$106:BK$202,58,FALSE)))</f>
        <v>0</v>
      </c>
      <c r="BG70" s="6">
        <f>IF(ISERROR(VLOOKUP($A70,'Import OffPeak'!$A$3:BL$99,59,FALSE)-VLOOKUP($A70,'Import OffPeak change'!$A$106:BL$202,59,FALSE)),0,(VLOOKUP($A70,'Import OffPeak'!$A$3:BL$99,59,FALSE)-VLOOKUP($A70,'Import OffPeak change'!$A$106:BL$202,59,FALSE)))</f>
        <v>0</v>
      </c>
      <c r="BH70" s="6">
        <f>IF(ISERROR(VLOOKUP($A70,'Import OffPeak'!$A$3:BM$99,60,FALSE)-VLOOKUP($A70,'Import OffPeak change'!$A$106:BM$202,60,FALSE)),0,(VLOOKUP($A70,'Import OffPeak'!$A$3:BM$99,60,FALSE)-VLOOKUP($A70,'Import OffPeak change'!$A$106:BM$202,60,FALSE)))</f>
        <v>0</v>
      </c>
      <c r="BI70" s="6">
        <f>IF(ISERROR(VLOOKUP($A70,'Import OffPeak'!$A$3:BN$99,61,FALSE)-VLOOKUP($A70,'Import OffPeak change'!$A$106:BN$202,61,FALSE)),0,(VLOOKUP($A70,'Import OffPeak'!$A$3:BN$99,61,FALSE)-VLOOKUP($A70,'Import OffPeak change'!$A$106:BN$202,61,FALSE)))</f>
        <v>0</v>
      </c>
      <c r="BJ70" s="6">
        <f>IF(ISERROR(VLOOKUP($A70,'Import OffPeak'!$A$3:BO$99,62,FALSE)-VLOOKUP($A70,'Import OffPeak change'!$A$106:BO$202,62,FALSE)),0,(VLOOKUP($A70,'Import OffPeak'!$A$3:BO$99,62,FALSE)-VLOOKUP($A70,'Import OffPeak change'!$A$106:BO$202,62,FALSE)))</f>
        <v>0</v>
      </c>
      <c r="BK70" s="6">
        <f>IF(ISERROR(VLOOKUP($A70,'Import OffPeak'!$A$3:BP$99,63,FALSE)-VLOOKUP($A70,'Import OffPeak change'!$A$106:BP$202,63,FALSE)),0,(VLOOKUP($A70,'Import OffPeak'!$A$3:BP$99,63,FALSE)-VLOOKUP($A70,'Import OffPeak change'!$A$106:BP$202,63,FALSE)))</f>
        <v>0</v>
      </c>
      <c r="BL70" s="6">
        <f>IF(ISERROR(VLOOKUP($A70,'Import OffPeak'!$A$3:BQ$99,64,FALSE)-VLOOKUP($A70,'Import OffPeak change'!$A$106:BQ$202,64,FALSE)),0,(VLOOKUP($A70,'Import OffPeak'!$A$3:BQ$99,64,FALSE)-VLOOKUP($A70,'Import OffPeak change'!$A$106:BQ$202,64,FALSE)))</f>
        <v>0</v>
      </c>
      <c r="BM70" s="6">
        <f>IF(ISERROR(VLOOKUP($A70,'Import OffPeak'!$A$3:BR$99,65,FALSE)-VLOOKUP($A70,'Import OffPeak change'!$A$106:BR$202,65,FALSE)),0,(VLOOKUP($A70,'Import OffPeak'!$A$3:BR$99,65,FALSE)-VLOOKUP($A70,'Import OffPeak change'!$A$106:BR$202,65,FALSE)))</f>
        <v>0</v>
      </c>
      <c r="BN70" s="6">
        <f>IF(ISERROR(VLOOKUP($A70,'Import OffPeak'!$A$3:BS$99,66,FALSE)-VLOOKUP($A70,'Import OffPeak change'!$A$106:BS$202,66,FALSE)),0,(VLOOKUP($A70,'Import OffPeak'!$A$3:BS$99,66,FALSE)-VLOOKUP($A70,'Import OffPeak change'!$A$106:BS$202,66,FALSE)))</f>
        <v>0</v>
      </c>
      <c r="BO70" s="6">
        <f>IF(ISERROR(VLOOKUP($A70,'Import OffPeak'!$A$3:BT$99,67,FALSE)-VLOOKUP($A70,'Import OffPeak change'!$A$106:BT$202,67,FALSE)),0,(VLOOKUP($A70,'Import OffPeak'!$A$3:BT$99,67,FALSE)-VLOOKUP($A70,'Import OffPeak change'!$A$106:BT$202,67,FALSE)))</f>
        <v>0</v>
      </c>
      <c r="BP70" s="6">
        <f>IF(ISERROR(VLOOKUP($A70,'Import OffPeak'!$A$3:BU$99,68,FALSE)-VLOOKUP($A70,'Import OffPeak change'!$A$106:BU$202,68,FALSE)),0,(VLOOKUP($A70,'Import OffPeak'!$A$3:BU$99,68,FALSE)-VLOOKUP($A70,'Import OffPeak change'!$A$106:BU$202,68,FALSE)))</f>
        <v>0</v>
      </c>
      <c r="BQ70" s="6">
        <f>IF(ISERROR(VLOOKUP($A70,'Import OffPeak'!$A$3:BV$99,69,FALSE)-VLOOKUP($A70,'Import OffPeak change'!$A$106:BV$202,69,FALSE)),0,(VLOOKUP($A70,'Import OffPeak'!$A$3:BV$99,69,FALSE)-VLOOKUP($A70,'Import OffPeak change'!$A$106:BV$202,69,FALSE)))</f>
        <v>0</v>
      </c>
      <c r="BR70" s="6">
        <f>IF(ISERROR(VLOOKUP($A70,'Import OffPeak'!$A$3:BW$99,70,FALSE)-VLOOKUP($A70,'Import OffPeak change'!$A$106:BW$202,70,FALSE)),0,(VLOOKUP($A70,'Import OffPeak'!$A$3:BW$99,70,FALSE)-VLOOKUP($A70,'Import OffPeak change'!$A$106:BW$202,70,FALSE)))</f>
        <v>0</v>
      </c>
      <c r="BS70" s="6">
        <f>IF(ISERROR(VLOOKUP($A70,'Import OffPeak'!$A$3:BX$99,71,FALSE)-VLOOKUP($A70,'Import OffPeak change'!$A$106:BX$202,71,FALSE)),0,(VLOOKUP($A70,'Import OffPeak'!$A$3:BX$99,71,FALSE)-VLOOKUP($A70,'Import OffPeak change'!$A$106:BX$202,71,FALSE)))</f>
        <v>0</v>
      </c>
      <c r="BT70" s="6">
        <f>IF(ISERROR(VLOOKUP($A70,'Import OffPeak'!$A$3:BY$99,72,FALSE)-VLOOKUP($A70,'Import OffPeak change'!$A$106:BY$202,72,FALSE)),0,(VLOOKUP($A70,'Import OffPeak'!$A$3:BY$99,72,FALSE)-VLOOKUP($A70,'Import OffPeak change'!$A$106:BY$202,72,FALSE)))</f>
        <v>0</v>
      </c>
      <c r="BU70" s="6">
        <f>IF(ISERROR(VLOOKUP($A70,'Import OffPeak'!$A$3:BZ$99,73,FALSE)-VLOOKUP($A70,'Import OffPeak change'!$A$106:BZ$202,73,FALSE)),0,(VLOOKUP($A70,'Import OffPeak'!$A$3:BZ$99,73,FALSE)-VLOOKUP($A70,'Import OffPeak change'!$A$106:BZ$202,73,FALSE)))</f>
        <v>0</v>
      </c>
      <c r="BV70" s="6">
        <f>IF(ISERROR(VLOOKUP($A70,'Import OffPeak'!$A$3:CA$99,74,FALSE)-VLOOKUP($A70,'Import OffPeak change'!$A$106:CA$202,74,FALSE)),0,(VLOOKUP($A70,'Import OffPeak'!$A$3:CA$99,74,FALSE)-VLOOKUP($A70,'Import OffPeak change'!$A$106:CA$202,74,FALSE)))</f>
        <v>0</v>
      </c>
      <c r="BW70" s="6">
        <f>IF(ISERROR(VLOOKUP($A70,'Import OffPeak'!$A$3:CB$99,75,FALSE)-VLOOKUP($A70,'Import OffPeak change'!$A$106:CB$202,75,FALSE)),0,(VLOOKUP($A70,'Import OffPeak'!$A$3:CB$99,75,FALSE)-VLOOKUP($A70,'Import OffPeak change'!$A$106:CB$202,75,FALSE)))</f>
        <v>0</v>
      </c>
      <c r="BX70" s="6">
        <f>IF(ISERROR(VLOOKUP($A70,'Import OffPeak'!$A$3:CC$99,76,FALSE)-VLOOKUP($A70,'Import OffPeak change'!$A$106:CC$202,76,FALSE)),0,(VLOOKUP($A70,'Import OffPeak'!$A$3:CC$99,76,FALSE)-VLOOKUP($A70,'Import OffPeak change'!$A$106:CC$202,76,FALSE)))</f>
        <v>0</v>
      </c>
      <c r="BY70" s="6">
        <f>IF(ISERROR(VLOOKUP($A70,'Import OffPeak'!$A$3:CD$99,77,FALSE)-VLOOKUP($A70,'Import OffPeak change'!$A$106:CD$202,77,FALSE)),0,(VLOOKUP($A70,'Import OffPeak'!$A$3:CD$99,77,FALSE)-VLOOKUP($A70,'Import OffPeak change'!$A$106:CD$202,77,FALSE)))</f>
        <v>0</v>
      </c>
      <c r="BZ70" s="6">
        <f>IF(ISERROR(VLOOKUP($A70,'Import OffPeak'!$A$3:CE$99,78,FALSE)-VLOOKUP($A70,'Import OffPeak change'!$A$106:CE$202,78,FALSE)),0,(VLOOKUP($A70,'Import OffPeak'!$A$3:CE$99,78,FALSE)-VLOOKUP($A70,'Import OffPeak change'!$A$106:CE$202,78,FALSE)))</f>
        <v>0</v>
      </c>
      <c r="CA70" s="6">
        <f>IF(ISERROR(VLOOKUP($A70,'Import OffPeak'!$A$3:CF$99,79,FALSE)-VLOOKUP($A70,'Import OffPeak change'!$A$106:CF$202,79,FALSE)),0,(VLOOKUP($A70,'Import OffPeak'!$A$3:CF$99,79,FALSE)-VLOOKUP($A70,'Import OffPeak change'!$A$106:CF$202,79,FALSE)))</f>
        <v>0</v>
      </c>
      <c r="CB70" s="6">
        <f>IF(ISERROR(VLOOKUP($A70,'Import OffPeak'!$A$3:CG$99,80,FALSE)-VLOOKUP($A70,'Import OffPeak change'!$A$106:CG$202,80,FALSE)),0,(VLOOKUP($A70,'Import OffPeak'!$A$3:CG$99,80,FALSE)-VLOOKUP($A70,'Import OffPeak change'!$A$106:CG$202,80,FALSE)))</f>
        <v>0</v>
      </c>
      <c r="CC70" s="6">
        <f>IF(ISERROR(VLOOKUP($A70,'Import OffPeak'!$A$3:CH$99,81,FALSE)-VLOOKUP($A70,'Import OffPeak change'!$A$106:CH$202,81,FALSE)),0,(VLOOKUP($A70,'Import OffPeak'!$A$3:CH$99,81,FALSE)-VLOOKUP($A70,'Import OffPeak change'!$A$106:CH$202,81,FALSE)))</f>
        <v>0</v>
      </c>
      <c r="CD70" s="6">
        <f>IF(ISERROR(VLOOKUP($A70,'Import OffPeak'!$A$3:CI$99,82,FALSE)-VLOOKUP($A70,'Import OffPeak change'!$A$106:CI$202,82,FALSE)),0,(VLOOKUP($A70,'Import OffPeak'!$A$3:CI$99,82,FALSE)-VLOOKUP($A70,'Import OffPeak change'!$A$106:CI$202,82,FALSE)))</f>
        <v>0</v>
      </c>
      <c r="CE70" s="6">
        <f>IF(ISERROR(VLOOKUP($A70,'Import OffPeak'!$A$3:CJ$99,83,FALSE)-VLOOKUP($A70,'Import OffPeak change'!$A$106:CJ$202,83,FALSE)),0,(VLOOKUP($A70,'Import OffPeak'!$A$3:CJ$99,83,FALSE)-VLOOKUP($A70,'Import OffPeak change'!$A$106:CJ$202,83,FALSE)))</f>
        <v>0</v>
      </c>
      <c r="CF70" s="6">
        <f>IF(ISERROR(VLOOKUP($A70,'Import OffPeak'!$A$3:CK$99,84,FALSE)-VLOOKUP($A70,'Import OffPeak change'!$A$106:CK$202,84,FALSE)),0,(VLOOKUP($A70,'Import OffPeak'!$A$3:CK$99,84,FALSE)-VLOOKUP($A70,'Import OffPeak change'!$A$106:CK$202,84,FALSE)))</f>
        <v>0</v>
      </c>
      <c r="CG70" s="6">
        <f>IF(ISERROR(VLOOKUP($A70,'Import OffPeak'!$A$3:CL$99,85,FALSE)-VLOOKUP($A70,'Import OffPeak change'!$A$106:CL$202,85,FALSE)),0,(VLOOKUP($A70,'Import OffPeak'!$A$3:CL$99,85,FALSE)-VLOOKUP($A70,'Import OffPeak change'!$A$106:CL$202,85,FALSE)))</f>
        <v>0</v>
      </c>
      <c r="CH70" s="6">
        <f>IF(ISERROR(VLOOKUP($A70,'Import OffPeak'!$A$3:CM$99,86,FALSE)-VLOOKUP($A70,'Import OffPeak change'!$A$106:CM$202,86,FALSE)),0,(VLOOKUP($A70,'Import OffPeak'!$A$3:CM$99,86,FALSE)-VLOOKUP($A70,'Import OffPeak change'!$A$106:CM$202,86,FALSE)))</f>
        <v>0</v>
      </c>
      <c r="CI70" s="6">
        <f>IF(ISERROR(VLOOKUP($A70,'Import OffPeak'!$A$3:CN$99,87,FALSE)-VLOOKUP($A70,'Import OffPeak change'!$A$106:CN$202,87,FALSE)),0,(VLOOKUP($A70,'Import OffPeak'!$A$3:CN$99,87,FALSE)-VLOOKUP($A70,'Import OffPeak change'!$A$106:CN$202,87,FALSE)))</f>
        <v>0</v>
      </c>
      <c r="CJ70" s="6">
        <f>IF(ISERROR(VLOOKUP($A70,'Import OffPeak'!$A$3:CO$99,88,FALSE)-VLOOKUP($A70,'Import OffPeak change'!$A$106:CO$202,88,FALSE)),0,(VLOOKUP($A70,'Import OffPeak'!$A$3:CO$99,88,FALSE)-VLOOKUP($A70,'Import OffPeak change'!$A$106:CO$202,88,FALSE)))</f>
        <v>0</v>
      </c>
      <c r="CK70" s="6">
        <f>IF(ISERROR(VLOOKUP($A70,'Import OffPeak'!$A$3:CP$99,89,FALSE)-VLOOKUP($A70,'Import OffPeak change'!$A$106:CP$202,89,FALSE)),0,(VLOOKUP($A70,'Import OffPeak'!$A$3:CP$99,89,FALSE)-VLOOKUP($A70,'Import OffPeak change'!$A$106:CP$202,89,FALSE)))</f>
        <v>0</v>
      </c>
      <c r="CL70" s="6">
        <f>IF(ISERROR(VLOOKUP($A70,'Import OffPeak'!$A$3:CQ$99,90,FALSE)-VLOOKUP($A70,'Import OffPeak change'!$A$106:CQ$202,90,FALSE)),0,(VLOOKUP($A70,'Import OffPeak'!$A$3:CQ$99,90,FALSE)-VLOOKUP($A70,'Import OffPeak change'!$A$106:CQ$202,90,FALSE)))</f>
        <v>0</v>
      </c>
      <c r="CM70" s="6">
        <f>IF(ISERROR(VLOOKUP($A70,'Import OffPeak'!$A$3:CR$99,91,FALSE)-VLOOKUP($A70,'Import OffPeak change'!$A$106:CR$202,91,FALSE)),0,(VLOOKUP($A70,'Import OffPeak'!$A$3:CR$99,91,FALSE)-VLOOKUP($A70,'Import OffPeak change'!$A$106:CR$202,91,FALSE)))</f>
        <v>0</v>
      </c>
      <c r="CN70" s="6">
        <f>IF(ISERROR(VLOOKUP($A70,'Import OffPeak'!$A$3:CS$99,92,FALSE)-VLOOKUP($A70,'Import OffPeak change'!$A$106:CS$202,92,FALSE)),0,(VLOOKUP($A70,'Import OffPeak'!$A$3:CS$99,92,FALSE)-VLOOKUP($A70,'Import OffPeak change'!$A$106:CS$202,92,FALSE)))</f>
        <v>0</v>
      </c>
      <c r="CO70" s="6">
        <f>IF(ISERROR(VLOOKUP($A70,'Import OffPeak'!$A$3:CT$99,93,FALSE)-VLOOKUP($A70,'Import OffPeak change'!$A$106:CT$202,93,FALSE)),0,(VLOOKUP($A70,'Import OffPeak'!$A$3:CT$99,93,FALSE)-VLOOKUP($A70,'Import OffPeak change'!$A$106:CT$202,93,FALSE)))</f>
        <v>0</v>
      </c>
      <c r="CP70" s="6">
        <f>IF(ISERROR(VLOOKUP($A70,'Import OffPeak'!$A$3:CU$99,94,FALSE)-VLOOKUP($A70,'Import OffPeak change'!$A$106:CU$202,94,FALSE)),0,(VLOOKUP($A70,'Import OffPeak'!$A$3:CU$99,94,FALSE)-VLOOKUP($A70,'Import OffPeak change'!$A$106:CU$202,94,FALSE)))</f>
        <v>0</v>
      </c>
      <c r="CQ70" s="6">
        <f>IF(ISERROR(VLOOKUP($A70,'Import OffPeak'!$A$3:CV$99,95,FALSE)-VLOOKUP($A70,'Import OffPeak change'!$A$106:CV$202,95,FALSE)),0,(VLOOKUP($A70,'Import OffPeak'!$A$3:CV$99,95,FALSE)-VLOOKUP($A70,'Import OffPeak change'!$A$106:CV$202,95,FALSE)))</f>
        <v>0</v>
      </c>
      <c r="CR70" s="6">
        <f>IF(ISERROR(VLOOKUP($A70,'Import OffPeak'!$A$3:CW$99,96,FALSE)-VLOOKUP($A70,'Import OffPeak change'!$A$106:CW$202,96,FALSE)),0,(VLOOKUP($A70,'Import OffPeak'!$A$3:CW$99,96,FALSE)-VLOOKUP($A70,'Import OffPeak change'!$A$106:CW$202,96,FALSE)))</f>
        <v>0</v>
      </c>
      <c r="CS70" s="6">
        <f>IF(ISERROR(VLOOKUP($A70,'Import OffPeak'!$A$3:CX$99,97,FALSE)-VLOOKUP($A70,'Import OffPeak change'!$A$106:CX$202,97,FALSE)),0,(VLOOKUP($A70,'Import OffPeak'!$A$3:CX$99,97,FALSE)-VLOOKUP($A70,'Import OffPeak change'!$A$106:CX$202,97,FALSE)))</f>
        <v>0</v>
      </c>
      <c r="CT70" s="6">
        <f>IF(ISERROR(VLOOKUP($A70,'Import OffPeak'!$A$3:CY$99,98,FALSE)-VLOOKUP($A70,'Import OffPeak change'!$A$106:CY$202,98,FALSE)),0,(VLOOKUP($A70,'Import OffPeak'!$A$3:CY$99,98,FALSE)-VLOOKUP($A70,'Import OffPeak change'!$A$106:CY$202,98,FALSE)))</f>
        <v>0</v>
      </c>
      <c r="CU70" s="6">
        <f>IF(ISERROR(VLOOKUP($A70,'Import OffPeak'!$A$3:CZ$99,99,FALSE)-VLOOKUP($A70,'Import OffPeak change'!$A$106:CZ$202,99,FALSE)),0,(VLOOKUP($A70,'Import OffPeak'!$A$3:CZ$99,99,FALSE)-VLOOKUP($A70,'Import OffPeak change'!$A$106:CZ$202,99,FALSE)))</f>
        <v>0</v>
      </c>
      <c r="CV70" s="6">
        <f>IF(ISERROR(VLOOKUP($A70,'Import OffPeak'!$A$3:DA$99,100,FALSE)-VLOOKUP($A70,'Import OffPeak change'!$A$106:DA$202,100,FALSE)),0,(VLOOKUP($A70,'Import OffPeak'!$A$3:DA$99,100,FALSE)-VLOOKUP($A70,'Import OffPeak change'!$A$106:DA$202,100,FALSE)))</f>
        <v>0</v>
      </c>
      <c r="CW70" s="6">
        <f>IF(ISERROR(VLOOKUP($A70,'Import OffPeak'!$A$3:DB$99,101,FALSE)-VLOOKUP($A70,'Import OffPeak change'!$A$106:DB$202,101,FALSE)),0,(VLOOKUP($A70,'Import OffPeak'!$A$3:DB$99,101,FALSE)-VLOOKUP($A70,'Import OffPeak change'!$A$106:DB$202,101,FALSE)))</f>
        <v>0</v>
      </c>
      <c r="CX70" s="6">
        <f>IF(ISERROR(VLOOKUP($A70,'Import OffPeak'!$A$3:DC$99,102,FALSE)-VLOOKUP($A70,'Import OffPeak change'!$A$106:DC$202,102,FALSE)),0,(VLOOKUP($A70,'Import OffPeak'!$A$3:DC$99,102,FALSE)-VLOOKUP($A70,'Import OffPeak change'!$A$106:DC$202,102,FALSE)))</f>
        <v>0</v>
      </c>
      <c r="CY70" s="6">
        <f>IF(ISERROR(VLOOKUP($A70,'Import OffPeak'!$A$3:DD$99,103,FALSE)-VLOOKUP($A70,'Import OffPeak change'!$A$106:DD$202,103,FALSE)),0,(VLOOKUP($A70,'Import OffPeak'!$A$3:DD$99,103,FALSE)-VLOOKUP($A70,'Import OffPeak change'!$A$106:DD$202,103,FALSE)))</f>
        <v>0</v>
      </c>
      <c r="CZ70" s="6">
        <f>IF(ISERROR(VLOOKUP($A70,'Import OffPeak'!$A$3:DE$99,104,FALSE)-VLOOKUP($A70,'Import OffPeak change'!$A$106:DE$202,104,FALSE)),0,(VLOOKUP($A70,'Import OffPeak'!$A$3:DE$99,104,FALSE)-VLOOKUP($A70,'Import OffPeak change'!$A$106:DE$202,104,FALSE)))</f>
        <v>0</v>
      </c>
      <c r="DA70" s="6">
        <f>IF(ISERROR(VLOOKUP($A70,'Import OffPeak'!$A$3:DF$99,105,FALSE)-VLOOKUP($A70,'Import OffPeak change'!$A$106:DF$202,105,FALSE)),0,(VLOOKUP($A70,'Import OffPeak'!$A$3:DF$99,105,FALSE)-VLOOKUP($A70,'Import OffPeak change'!$A$106:DF$202,105,FALSE)))</f>
        <v>0</v>
      </c>
      <c r="DB70" s="6">
        <f>IF(ISERROR(VLOOKUP($A70,'Import OffPeak'!$A$3:DG$99,106,FALSE)-VLOOKUP($A70,'Import OffPeak change'!$A$106:DG$202,106,FALSE)),0,(VLOOKUP($A70,'Import OffPeak'!$A$3:DG$99,106,FALSE)-VLOOKUP($A70,'Import OffPeak change'!$A$106:DG$202,106,FALSE)))</f>
        <v>0</v>
      </c>
      <c r="DC70" s="6">
        <f>IF(ISERROR(VLOOKUP($A70,'Import OffPeak'!$A$3:DH$99,107,FALSE)-VLOOKUP($A70,'Import OffPeak change'!$A$106:DH$202,107,FALSE)),0,(VLOOKUP($A70,'Import OffPeak'!$A$3:DH$99,107,FALSE)-VLOOKUP($A70,'Import OffPeak change'!$A$106:DH$202,107,FALSE)))</f>
        <v>0</v>
      </c>
      <c r="DD70" s="6">
        <f>IF(ISERROR(VLOOKUP($A70,'Import OffPeak'!$A$3:DI$99,108,FALSE)-VLOOKUP($A70,'Import OffPeak change'!$A$106:DI$202,108,FALSE)),0,(VLOOKUP($A70,'Import OffPeak'!$A$3:DI$99,108,FALSE)-VLOOKUP($A70,'Import OffPeak change'!$A$106:DI$202,108,FALSE)))</f>
        <v>0</v>
      </c>
      <c r="DE70" s="6">
        <f>IF(ISERROR(VLOOKUP($A70,'Import OffPeak'!$A$3:DJ$99,109,FALSE)-VLOOKUP($A70,'Import OffPeak change'!$A$106:DJ$202,109,FALSE)),0,(VLOOKUP($A70,'Import OffPeak'!$A$3:DJ$99,109,FALSE)-VLOOKUP($A70,'Import OffPeak change'!$A$106:DJ$202,109,FALSE)))</f>
        <v>0</v>
      </c>
      <c r="DF70" s="6">
        <f>IF(ISERROR(VLOOKUP($A70,'Import OffPeak'!$A$3:DK$99,110,FALSE)-VLOOKUP($A70,'Import OffPeak change'!$A$106:DK$202,110,FALSE)),0,(VLOOKUP($A70,'Import OffPeak'!$A$3:DK$99,110,FALSE)-VLOOKUP($A70,'Import OffPeak change'!$A$106:DK$202,110,FALSE)))</f>
        <v>0</v>
      </c>
      <c r="DG70" s="6">
        <f>IF(ISERROR(VLOOKUP($A70,'Import OffPeak'!$A$3:DL$99,111,FALSE)-VLOOKUP($A70,'Import OffPeak change'!$A$106:DL$202,111,FALSE)),0,(VLOOKUP($A70,'Import OffPeak'!$A$3:DL$99,111,FALSE)-VLOOKUP($A70,'Import OffPeak change'!$A$106:DL$202,111,FALSE)))</f>
        <v>0</v>
      </c>
      <c r="DH70" s="6">
        <f>IF(ISERROR(VLOOKUP($A70,'Import OffPeak'!$A$3:DM$99,112,FALSE)-VLOOKUP($A70,'Import OffPeak change'!$A$106:DM$202,112,FALSE)),0,(VLOOKUP($A70,'Import OffPeak'!$A$3:DM$99,112,FALSE)-VLOOKUP($A70,'Import OffPeak change'!$A$106:DM$202,112,FALSE)))</f>
        <v>0</v>
      </c>
      <c r="DI70" s="6">
        <f>IF(ISERROR(VLOOKUP($A70,'Import OffPeak'!$A$3:DN$99,113,FALSE)-VLOOKUP($A70,'Import OffPeak change'!$A$106:DN$202,113,FALSE)),0,(VLOOKUP($A70,'Import OffPeak'!$A$3:DN$99,113,FALSE)-VLOOKUP($A70,'Import OffPeak change'!$A$106:DN$202,113,FALSE)))</f>
        <v>0</v>
      </c>
      <c r="DJ70" s="6">
        <f>IF(ISERROR(VLOOKUP($A70,'Import OffPeak'!$A$3:DO$99,114,FALSE)-VLOOKUP($A70,'Import OffPeak change'!$A$106:DO$202,114,FALSE)),0,(VLOOKUP($A70,'Import OffPeak'!$A$3:DO$99,114,FALSE)-VLOOKUP($A70,'Import OffPeak change'!$A$106:DO$202,114,FALSE)))</f>
        <v>0</v>
      </c>
      <c r="DK70" s="6">
        <f>IF(ISERROR(VLOOKUP($A70,'Import OffPeak'!$A$3:DP$99,115,FALSE)-VLOOKUP($A70,'Import OffPeak change'!$A$106:DP$202,115,FALSE)),0,(VLOOKUP($A70,'Import OffPeak'!$A$3:DP$99,115,FALSE)-VLOOKUP($A70,'Import OffPeak change'!$A$106:DP$202,115,FALSE)))</f>
        <v>0</v>
      </c>
      <c r="DL70" s="6">
        <f>IF(ISERROR(VLOOKUP($A70,'Import OffPeak'!$A$3:DQ$99,116,FALSE)-VLOOKUP($A70,'Import OffPeak change'!$A$106:DQ$202,116,FALSE)),0,(VLOOKUP($A70,'Import OffPeak'!$A$3:DQ$99,116,FALSE)-VLOOKUP($A70,'Import OffPeak change'!$A$106:DQ$202,116,FALSE)))</f>
        <v>0</v>
      </c>
      <c r="DM70" s="6">
        <f>IF(ISERROR(VLOOKUP($A70,'Import OffPeak'!$A$3:DR$99,117,FALSE)-VLOOKUP($A70,'Import OffPeak change'!$A$106:DR$202,117,FALSE)),0,(VLOOKUP($A70,'Import OffPeak'!$A$3:DR$99,117,FALSE)-VLOOKUP($A70,'Import OffPeak change'!$A$106:DR$202,117,FALSE)))</f>
        <v>0</v>
      </c>
      <c r="DN70" s="6">
        <f>IF(ISERROR(VLOOKUP($A70,'Import OffPeak'!$A$3:DS$99,118,FALSE)-VLOOKUP($A70,'Import OffPeak change'!$A$106:DS$202,118,FALSE)),0,(VLOOKUP($A70,'Import OffPeak'!$A$3:DS$99,118,FALSE)-VLOOKUP($A70,'Import OffPeak change'!$A$106:DS$202,118,FALSE)))</f>
        <v>0</v>
      </c>
      <c r="DO70" s="6">
        <f>IF(ISERROR(VLOOKUP($A70,'Import OffPeak'!$A$3:DT$99,119,FALSE)-VLOOKUP($A70,'Import OffPeak change'!$A$106:DT$202,119,FALSE)),0,(VLOOKUP($A70,'Import OffPeak'!$A$3:DT$99,119,FALSE)-VLOOKUP($A70,'Import OffPeak change'!$A$106:DT$202,119,FALSE)))</f>
        <v>0</v>
      </c>
      <c r="DP70" s="6">
        <f>IF(ISERROR(VLOOKUP($A70,'Import OffPeak'!$A$3:DU$99,120,FALSE)-VLOOKUP($A70,'Import OffPeak change'!$A$106:DU$202,120,FALSE)),0,(VLOOKUP($A70,'Import OffPeak'!$A$3:DU$99,120,FALSE)-VLOOKUP($A70,'Import OffPeak change'!$A$106:DU$202,120,FALSE)))</f>
        <v>0</v>
      </c>
      <c r="DQ70" s="6">
        <f>IF(ISERROR(VLOOKUP($A70,'Import OffPeak'!$A$3:DV$99,121,FALSE)-VLOOKUP($A70,'Import OffPeak change'!$A$106:DV$202,121,FALSE)),0,(VLOOKUP($A70,'Import OffPeak'!$A$3:DV$99,121,FALSE)-VLOOKUP($A70,'Import OffPeak change'!$A$106:DV$202,121,FALSE)))</f>
        <v>0</v>
      </c>
      <c r="DR70" s="6">
        <f>IF(ISERROR(VLOOKUP($A70,'Import OffPeak'!$A$3:DW$99,122,FALSE)-VLOOKUP($A70,'Import OffPeak change'!$A$106:DW$202,122,FALSE)),0,(VLOOKUP($A70,'Import OffPeak'!$A$3:DW$99,122,FALSE)-VLOOKUP($A70,'Import OffPeak change'!$A$106:DW$202,122,FALSE)))</f>
        <v>0</v>
      </c>
      <c r="DS70" s="6">
        <f>IF(ISERROR(VLOOKUP($A70,'Import OffPeak'!$A$3:DX$99,123,FALSE)-VLOOKUP($A70,'Import OffPeak change'!$A$106:DX$202,123,FALSE)),0,(VLOOKUP($A70,'Import OffPeak'!$A$3:DX$99,123,FALSE)-VLOOKUP($A70,'Import OffPeak change'!$A$106:DX$202,123,FALSE)))</f>
        <v>0</v>
      </c>
      <c r="DT70" s="6">
        <f>IF(ISERROR(VLOOKUP($A70,'Import OffPeak'!$A$3:DY$99,124,FALSE)-VLOOKUP($A70,'Import OffPeak change'!$A$106:DY$202,124,FALSE)),0,(VLOOKUP($A70,'Import OffPeak'!$A$3:DY$99,124,FALSE)-VLOOKUP($A70,'Import OffPeak change'!$A$106:DY$202,124,FALSE)))</f>
        <v>0</v>
      </c>
      <c r="DU70" s="6">
        <f>IF(ISERROR(VLOOKUP($A70,'Import OffPeak'!$A$3:DZ$99,125,FALSE)-VLOOKUP($A70,'Import OffPeak change'!$A$106:DZ$202,125,FALSE)),0,(VLOOKUP($A70,'Import OffPeak'!$A$3:DZ$99,125,FALSE)-VLOOKUP($A70,'Import OffPeak change'!$A$106:DZ$202,125,FALSE)))</f>
        <v>0</v>
      </c>
      <c r="DV70" s="6">
        <f>IF(ISERROR(VLOOKUP($A70,'Import OffPeak'!$A$3:EA$99,126,FALSE)-VLOOKUP($A70,'Import OffPeak change'!$A$106:EA$202,126,FALSE)),0,(VLOOKUP($A70,'Import OffPeak'!$A$3:EA$99,126,FALSE)-VLOOKUP($A70,'Import OffPeak change'!$A$106:EA$202,126,FALSE)))</f>
        <v>0</v>
      </c>
      <c r="DW70" s="6">
        <f>IF(ISERROR(VLOOKUP($A70,'Import OffPeak'!$A$3:EB$99,127,FALSE)-VLOOKUP($A70,'Import OffPeak change'!$A$106:EB$202,127,FALSE)),0,(VLOOKUP($A70,'Import OffPeak'!$A$3:EB$99,127,FALSE)-VLOOKUP($A70,'Import OffPeak change'!$A$106:EB$202,127,FALSE)))</f>
        <v>0</v>
      </c>
      <c r="DX70" s="6">
        <f>IF(ISERROR(VLOOKUP($A70,'Import OffPeak'!$A$3:EC$99,128,FALSE)-VLOOKUP($A70,'Import OffPeak change'!$A$106:EC$202,128,FALSE)),0,(VLOOKUP($A70,'Import OffPeak'!$A$3:EC$99,128,FALSE)-VLOOKUP($A70,'Import OffPeak change'!$A$106:EC$202,128,FALSE)))</f>
        <v>0</v>
      </c>
      <c r="DY70" s="6">
        <f>IF(ISERROR(VLOOKUP($A70,'Import OffPeak'!$A$3:ED$99,129,FALSE)-VLOOKUP($A70,'Import OffPeak change'!$A$106:ED$202,129,FALSE)),0,(VLOOKUP($A70,'Import OffPeak'!$A$3:ED$99,129,FALSE)-VLOOKUP($A70,'Import OffPeak change'!$A$106:ED$202,129,FALSE)))</f>
        <v>0</v>
      </c>
      <c r="DZ70" s="6">
        <f>IF(ISERROR(VLOOKUP($A70,'Import OffPeak'!$A$3:EE$99,130,FALSE)-VLOOKUP($A70,'Import OffPeak change'!$A$106:EE$202,130,FALSE)),0,(VLOOKUP($A70,'Import OffPeak'!$A$3:EE$99,130,FALSE)-VLOOKUP($A70,'Import OffPeak change'!$A$106:EE$202,130,FALSE)))</f>
        <v>0</v>
      </c>
      <c r="EA70" s="6">
        <f>IF(ISERROR(VLOOKUP($A70,'Import OffPeak'!$A$3:EF$99,131,FALSE)-VLOOKUP($A70,'Import OffPeak change'!$A$106:EF$202,131,FALSE)),0,(VLOOKUP($A70,'Import OffPeak'!$A$3:EF$99,131,FALSE)-VLOOKUP($A70,'Import OffPeak change'!$A$106:EF$202,131,FALSE)))</f>
        <v>0</v>
      </c>
      <c r="EB70" s="6">
        <f>IF(ISERROR(VLOOKUP($A70,'Import OffPeak'!$A$3:EG$99,132,FALSE)-VLOOKUP($A70,'Import OffPeak change'!$A$106:EG$202,132,FALSE)),0,(VLOOKUP($A70,'Import OffPeak'!$A$3:EG$99,132,FALSE)-VLOOKUP($A70,'Import OffPeak change'!$A$106:EG$202,132,FALSE)))</f>
        <v>0</v>
      </c>
      <c r="EC70" s="6">
        <f>IF(ISERROR(VLOOKUP($A70,'Import OffPeak'!$A$3:EH$99,133,FALSE)-VLOOKUP($A70,'Import OffPeak change'!$A$106:EH$202,133,FALSE)),0,(VLOOKUP($A70,'Import OffPeak'!$A$3:EH$99,133,FALSE)-VLOOKUP($A70,'Import OffPeak change'!$A$106:EH$202,133,FALSE)))</f>
        <v>0</v>
      </c>
      <c r="ED70" s="6">
        <f>IF(ISERROR(VLOOKUP($A70,'Import OffPeak'!$A$3:EI$99,134,FALSE)-VLOOKUP($A70,'Import OffPeak change'!$A$106:EI$202,134,FALSE)),0,(VLOOKUP($A70,'Import OffPeak'!$A$3:EI$99,134,FALSE)-VLOOKUP($A70,'Import OffPeak change'!$A$106:EI$202,134,FALSE)))</f>
        <v>0</v>
      </c>
      <c r="EE70" s="6">
        <f>IF(ISERROR(VLOOKUP($A70,'Import OffPeak'!$A$3:EJ$99,135,FALSE)-VLOOKUP($A70,'Import OffPeak change'!$A$106:EJ$202,135,FALSE)),0,(VLOOKUP($A70,'Import OffPeak'!$A$3:EJ$99,135,FALSE)-VLOOKUP($A70,'Import OffPeak change'!$A$106:EJ$202,135,FALSE)))</f>
        <v>0</v>
      </c>
      <c r="EF70" s="6">
        <f>IF(ISERROR(VLOOKUP($A70,'Import OffPeak'!$A$3:EK$99,136,FALSE)-VLOOKUP($A70,'Import OffPeak change'!$A$106:EK$202,136,FALSE)),0,(VLOOKUP($A70,'Import OffPeak'!$A$3:EK$99,136,FALSE)-VLOOKUP($A70,'Import OffPeak change'!$A$106:EK$202,136,FALSE)))</f>
        <v>0</v>
      </c>
      <c r="EG70" s="6">
        <f>IF(ISERROR(VLOOKUP($A70,'Import OffPeak'!$A$3:EL$99,137,FALSE)-VLOOKUP($A70,'Import OffPeak change'!$A$106:EL$202,137,FALSE)),0,(VLOOKUP($A70,'Import OffPeak'!$A$3:EL$99,137,FALSE)-VLOOKUP($A70,'Import OffPeak change'!$A$106:EL$202,137,FALSE)))</f>
        <v>0</v>
      </c>
      <c r="EH70" s="6">
        <f>IF(ISERROR(VLOOKUP($A70,'Import OffPeak'!$A$3:EM$99,138,FALSE)-VLOOKUP($A70,'Import OffPeak change'!$A$106:EM$202,138,FALSE)),0,(VLOOKUP($A70,'Import OffPeak'!$A$3:EM$99,138,FALSE)-VLOOKUP($A70,'Import OffPeak change'!$A$106:EM$202,138,FALSE)))</f>
        <v>0</v>
      </c>
      <c r="EI70" s="6">
        <f>IF(ISERROR(VLOOKUP($A70,'Import OffPeak'!$A$3:EN$99,139,FALSE)-VLOOKUP($A70,'Import OffPeak change'!$A$106:EN$202,139,FALSE)),0,(VLOOKUP($A70,'Import OffPeak'!$A$3:EN$99,139,FALSE)-VLOOKUP($A70,'Import OffPeak change'!$A$106:EN$202,139,FALSE)))</f>
        <v>0</v>
      </c>
      <c r="EJ70" s="6">
        <f>IF(ISERROR(VLOOKUP($A70,'Import OffPeak'!$A$3:EO$99,140,FALSE)-VLOOKUP($A70,'Import OffPeak change'!$A$106:EO$202,140,FALSE)),0,(VLOOKUP($A70,'Import OffPeak'!$A$3:EO$99,140,FALSE)-VLOOKUP($A70,'Import OffPeak change'!$A$106:EO$202,140,FALSE)))</f>
        <v>0</v>
      </c>
      <c r="EK70" s="6">
        <f>IF(ISERROR(VLOOKUP($A70,'Import OffPeak'!$A$3:EP$99,141,FALSE)-VLOOKUP($A70,'Import OffPeak change'!$A$106:EP$202,141,FALSE)),0,(VLOOKUP($A70,'Import OffPeak'!$A$3:EP$99,141,FALSE)-VLOOKUP($A70,'Import OffPeak change'!$A$106:EP$202,141,FALSE)))</f>
        <v>0</v>
      </c>
      <c r="EL70" s="6">
        <f>IF(ISERROR(VLOOKUP($A70,'Import OffPeak'!$A$3:EQ$99,142,FALSE)-VLOOKUP($A70,'Import OffPeak change'!$A$106:EQ$202,142,FALSE)),0,(VLOOKUP($A70,'Import OffPeak'!$A$3:EQ$99,142,FALSE)-VLOOKUP($A70,'Import OffPeak change'!$A$106:EQ$202,142,FALSE)))</f>
        <v>0</v>
      </c>
      <c r="EM70" s="6">
        <f>IF(ISERROR(VLOOKUP($A70,'Import OffPeak'!$A$3:ER$99,143,FALSE)-VLOOKUP($A70,'Import OffPeak change'!$A$106:ER$202,143,FALSE)),0,(VLOOKUP($A70,'Import OffPeak'!$A$3:ER$99,143,FALSE)-VLOOKUP($A70,'Import OffPeak change'!$A$106:ER$202,143,FALSE)))</f>
        <v>0</v>
      </c>
      <c r="EN70" s="6">
        <f>IF(ISERROR(VLOOKUP($A70,'Import OffPeak'!$A$3:ES$99,144,FALSE)-VLOOKUP($A70,'Import OffPeak change'!$A$106:ES$202,144,FALSE)),0,(VLOOKUP($A70,'Import OffPeak'!$A$3:ES$99,144,FALSE)-VLOOKUP($A70,'Import OffPeak change'!$A$106:ES$202,144,FALSE)))</f>
        <v>0</v>
      </c>
      <c r="EO70" s="6">
        <f>IF(ISERROR(VLOOKUP($A70,'Import OffPeak'!$A$3:ET$99,145,FALSE)-VLOOKUP($A70,'Import OffPeak change'!$A$106:ET$202,145,FALSE)),0,(VLOOKUP($A70,'Import OffPeak'!$A$3:ET$99,145,FALSE)-VLOOKUP($A70,'Import OffPeak change'!$A$106:ET$202,145,FALSE)))</f>
        <v>0</v>
      </c>
      <c r="EP70" s="6">
        <f>IF(ISERROR(VLOOKUP($A70,'Import OffPeak'!$A$3:EU$99,146,FALSE)-VLOOKUP($A70,'Import OffPeak change'!$A$106:EU$202,146,FALSE)),0,(VLOOKUP($A70,'Import OffPeak'!$A$3:EU$99,146,FALSE)-VLOOKUP($A70,'Import OffPeak change'!$A$106:EU$202,146,FALSE)))</f>
        <v>0</v>
      </c>
      <c r="EQ70" s="6">
        <f>IF(ISERROR(VLOOKUP($A70,'Import OffPeak'!$A$3:EV$99,147,FALSE)-VLOOKUP($A70,'Import OffPeak change'!$A$106:EV$202,147,FALSE)),0,(VLOOKUP($A70,'Import OffPeak'!$A$3:EV$99,147,FALSE)-VLOOKUP($A70,'Import OffPeak change'!$A$106:EV$202,147,FALSE)))</f>
        <v>0</v>
      </c>
      <c r="ER70" s="6">
        <f>IF(ISERROR(VLOOKUP($A70,'Import OffPeak'!$A$3:EW$99,148,FALSE)-VLOOKUP($A70,'Import OffPeak change'!$A$106:EW$202,148,FALSE)),0,(VLOOKUP($A70,'Import OffPeak'!$A$3:EW$99,148,FALSE)-VLOOKUP($A70,'Import OffPeak change'!$A$106:EW$202,148,FALSE)))</f>
        <v>0</v>
      </c>
      <c r="ES70" s="6">
        <f>IF(ISERROR(VLOOKUP($A70,'Import OffPeak'!$A$3:EX$99,149,FALSE)-VLOOKUP($A70,'Import OffPeak change'!$A$106:EX$202,149,FALSE)),0,(VLOOKUP($A70,'Import OffPeak'!$A$3:EX$99,149,FALSE)-VLOOKUP($A70,'Import OffPeak change'!$A$106:EX$202,149,FALSE)))</f>
        <v>0</v>
      </c>
      <c r="ET70" s="6">
        <f>IF(ISERROR(VLOOKUP($A70,'Import OffPeak'!$A$3:EY$99,150,FALSE)-VLOOKUP($A70,'Import OffPeak change'!$A$106:EY$202,150,FALSE)),0,(VLOOKUP($A70,'Import OffPeak'!$A$3:EY$99,150,FALSE)-VLOOKUP($A70,'Import OffPeak change'!$A$106:EY$202,150,FALSE)))</f>
        <v>0</v>
      </c>
      <c r="EU70" s="6">
        <f>IF(ISERROR(VLOOKUP($A70,'Import OffPeak'!$A$3:EZ$99,151,FALSE)-VLOOKUP($A70,'Import OffPeak change'!$A$106:EZ$202,151,FALSE)),0,(VLOOKUP($A70,'Import OffPeak'!$A$3:EZ$99,151,FALSE)-VLOOKUP($A70,'Import OffPeak change'!$A$106:EZ$202,151,FALSE)))</f>
        <v>0</v>
      </c>
      <c r="EV70" s="6">
        <f>IF(ISERROR(VLOOKUP($A70,'Import OffPeak'!$A$3:FA$99,152,FALSE)-VLOOKUP($A70,'Import OffPeak change'!$A$106:FA$202,152,FALSE)),0,(VLOOKUP($A70,'Import OffPeak'!$A$3:FA$99,152,FALSE)-VLOOKUP($A70,'Import OffPeak change'!$A$106:FA$202,152,FALSE)))</f>
        <v>0</v>
      </c>
      <c r="EW70" s="6">
        <f>IF(ISERROR(VLOOKUP($A70,'Import OffPeak'!$A$3:FB$99,153,FALSE)-VLOOKUP($A70,'Import OffPeak change'!$A$106:FB$202,153,FALSE)),0,(VLOOKUP($A70,'Import OffPeak'!$A$3:FB$99,153,FALSE)-VLOOKUP($A70,'Import OffPeak change'!$A$106:FB$202,153,FALSE)))</f>
        <v>0</v>
      </c>
      <c r="EX70" s="6">
        <f>IF(ISERROR(VLOOKUP($A70,'Import OffPeak'!$A$3:FC$99,154,FALSE)-VLOOKUP($A70,'Import OffPeak change'!$A$106:FC$202,154,FALSE)),0,(VLOOKUP($A70,'Import OffPeak'!$A$3:FC$99,154,FALSE)-VLOOKUP($A70,'Import OffPeak change'!$A$106:FC$202,154,FALSE)))</f>
        <v>0</v>
      </c>
      <c r="EY70" s="6">
        <f>IF(ISERROR(VLOOKUP($A70,'Import OffPeak'!$A$3:FD$99,155,FALSE)-VLOOKUP($A70,'Import OffPeak change'!$A$106:FD$202,155,FALSE)),0,(VLOOKUP($A70,'Import OffPeak'!$A$3:FD$99,155,FALSE)-VLOOKUP($A70,'Import OffPeak change'!$A$106:FD$202,155,FALSE)))</f>
        <v>0</v>
      </c>
      <c r="EZ70" s="6">
        <f>IF(ISERROR(VLOOKUP($A70,'Import OffPeak'!$A$3:FE$99,156,FALSE)-VLOOKUP($A70,'Import OffPeak change'!$A$106:FE$202,156,FALSE)),0,(VLOOKUP($A70,'Import OffPeak'!$A$3:FE$99,156,FALSE)-VLOOKUP($A70,'Import OffPeak change'!$A$106:FE$202,156,FALSE)))</f>
        <v>0</v>
      </c>
      <c r="FA70" s="6">
        <f>IF(ISERROR(VLOOKUP($A70,'Import OffPeak'!$A$3:FF$99,157,FALSE)-VLOOKUP($A70,'Import OffPeak change'!$A$106:FF$202,157,FALSE)),0,(VLOOKUP($A70,'Import OffPeak'!$A$3:FF$99,157,FALSE)-VLOOKUP($A70,'Import OffPeak change'!$A$106:FF$202,157,FALSE)))</f>
        <v>0</v>
      </c>
      <c r="FB70" s="6">
        <f>IF(ISERROR(VLOOKUP($A70,'Import OffPeak'!$A$3:FG$99,158,FALSE)-VLOOKUP($A70,'Import OffPeak change'!$A$106:FG$202,158,FALSE)),0,(VLOOKUP($A70,'Import OffPeak'!$A$3:FG$99,158,FALSE)-VLOOKUP($A70,'Import OffPeak change'!$A$106:FG$202,158,FALSE)))</f>
        <v>0</v>
      </c>
      <c r="FC70" s="6">
        <f>IF(ISERROR(VLOOKUP($A70,'Import OffPeak'!$A$3:FH$99,159,FALSE)-VLOOKUP($A70,'Import OffPeak change'!$A$106:FH$202,159,FALSE)),0,(VLOOKUP($A70,'Import OffPeak'!$A$3:FH$99,159,FALSE)-VLOOKUP($A70,'Import OffPeak change'!$A$106:FH$202,159,FALSE)))</f>
        <v>0</v>
      </c>
      <c r="FD70" s="6">
        <f>IF(ISERROR(VLOOKUP($A70,'Import OffPeak'!$A$3:FI$99,160,FALSE)-VLOOKUP($A70,'Import OffPeak change'!$A$106:FI$202,160,FALSE)),0,(VLOOKUP($A70,'Import OffPeak'!$A$3:FI$99,160,FALSE)-VLOOKUP($A70,'Import OffPeak change'!$A$106:FI$202,160,FALSE)))</f>
        <v>0</v>
      </c>
      <c r="FE70" s="6">
        <f>IF(ISERROR(VLOOKUP($A70,'Import OffPeak'!$A$3:FJ$99,161,FALSE)-VLOOKUP($A70,'Import OffPeak change'!$A$106:FJ$202,161,FALSE)),0,(VLOOKUP($A70,'Import OffPeak'!$A$3:FJ$99,161,FALSE)-VLOOKUP($A70,'Import OffPeak change'!$A$106:FJ$202,161,FALSE)))</f>
        <v>0</v>
      </c>
      <c r="FF70" s="6">
        <f>IF(ISERROR(VLOOKUP($A70,'Import OffPeak'!$A$3:FK$99,162,FALSE)-VLOOKUP($A70,'Import OffPeak change'!$A$106:FK$202,162,FALSE)),0,(VLOOKUP($A70,'Import OffPeak'!$A$3:FK$99,162,FALSE)-VLOOKUP($A70,'Import OffPeak change'!$A$106:FK$202,162,FALSE)))</f>
        <v>0</v>
      </c>
      <c r="FG70" s="6">
        <f>IF(ISERROR(VLOOKUP($A70,'Import OffPeak'!$A$3:FL$99,163,FALSE)-VLOOKUP($A70,'Import OffPeak change'!$A$106:FL$202,163,FALSE)),0,(VLOOKUP($A70,'Import OffPeak'!$A$3:FL$99,163,FALSE)-VLOOKUP($A70,'Import OffPeak change'!$A$106:FL$202,163,FALSE)))</f>
        <v>0</v>
      </c>
      <c r="FH70" s="6">
        <f>IF(ISERROR(VLOOKUP($A70,'Import OffPeak'!$A$3:FM$99,164,FALSE)-VLOOKUP($A70,'Import OffPeak change'!$A$106:FM$202,164,FALSE)),0,(VLOOKUP($A70,'Import OffPeak'!$A$3:FM$99,164,FALSE)-VLOOKUP($A70,'Import OffPeak change'!$A$106:FM$202,164,FALSE)))</f>
        <v>0</v>
      </c>
      <c r="FI70" s="6">
        <f>IF(ISERROR(VLOOKUP($A70,'Import OffPeak'!$A$3:FN$99,165,FALSE)-VLOOKUP($A70,'Import OffPeak change'!$A$106:FN$202,165,FALSE)),0,(VLOOKUP($A70,'Import OffPeak'!$A$3:FN$99,165,FALSE)-VLOOKUP($A70,'Import OffPeak change'!$A$106:FN$202,165,FALSE)))</f>
        <v>0</v>
      </c>
      <c r="FJ70" s="6">
        <f>IF(ISERROR(VLOOKUP($A70,'Import OffPeak'!$A$3:FO$99,166,FALSE)-VLOOKUP($A70,'Import OffPeak change'!$A$106:FO$202,166,FALSE)),0,(VLOOKUP($A70,'Import OffPeak'!$A$3:FO$99,166,FALSE)-VLOOKUP($A70,'Import OffPeak change'!$A$106:FO$202,166,FALSE)))</f>
        <v>0</v>
      </c>
      <c r="FK70" s="6">
        <f>IF(ISERROR(VLOOKUP($A70,'Import OffPeak'!$A$3:FP$99,167,FALSE)-VLOOKUP($A70,'Import OffPeak change'!$A$106:FP$202,167,FALSE)),0,(VLOOKUP($A70,'Import OffPeak'!$A$3:FP$99,167,FALSE)-VLOOKUP($A70,'Import OffPeak change'!$A$106:FP$202,167,FALSE)))</f>
        <v>0</v>
      </c>
      <c r="FL70" s="6">
        <f>IF(ISERROR(VLOOKUP($A70,'Import OffPeak'!$A$3:FQ$99,168,FALSE)-VLOOKUP($A70,'Import OffPeak change'!$A$106:FQ$202,168,FALSE)),0,(VLOOKUP($A70,'Import OffPeak'!$A$3:FQ$99,168,FALSE)-VLOOKUP($A70,'Import OffPeak change'!$A$106:FQ$202,168,FALSE)))</f>
        <v>0</v>
      </c>
      <c r="FM70" s="6">
        <f>IF(ISERROR(VLOOKUP($A70,'Import OffPeak'!$A$3:FR$99,169,FALSE)-VLOOKUP($A70,'Import OffPeak change'!$A$106:FR$202,169,FALSE)),0,(VLOOKUP($A70,'Import OffPeak'!$A$3:FR$99,169,FALSE)-VLOOKUP($A70,'Import OffPeak change'!$A$106:FR$202,169,FALSE)))</f>
        <v>0</v>
      </c>
      <c r="FN70" s="6">
        <f>IF(ISERROR(VLOOKUP($A70,'Import OffPeak'!$A$3:FS$99,170,FALSE)-VLOOKUP($A70,'Import OffPeak change'!$A$106:FS$202,170,FALSE)),0,(VLOOKUP($A70,'Import OffPeak'!$A$3:FS$99,170,FALSE)-VLOOKUP($A70,'Import OffPeak change'!$A$106:FS$202,170,FALSE)))</f>
        <v>0</v>
      </c>
      <c r="FO70" s="6">
        <f>IF(ISERROR(VLOOKUP($A70,'Import OffPeak'!$A$3:FT$99,171,FALSE)-VLOOKUP($A70,'Import OffPeak change'!$A$106:FT$202,171,FALSE)),0,(VLOOKUP($A70,'Import OffPeak'!$A$3:FT$99,171,FALSE)-VLOOKUP($A70,'Import OffPeak change'!$A$106:FT$202,171,FALSE)))</f>
        <v>0</v>
      </c>
      <c r="FP70" s="6">
        <f>IF(ISERROR(VLOOKUP($A70,'Import OffPeak'!$A$3:FU$99,172,FALSE)-VLOOKUP($A70,'Import OffPeak change'!$A$106:FU$202,172,FALSE)),0,(VLOOKUP($A70,'Import OffPeak'!$A$3:FU$99,172,FALSE)-VLOOKUP($A70,'Import OffPeak change'!$A$106:FU$202,172,FALSE)))</f>
        <v>0</v>
      </c>
      <c r="FQ70" s="6">
        <f>IF(ISERROR(VLOOKUP($A70,'Import OffPeak'!$A$3:FV$99,173,FALSE)-VLOOKUP($A70,'Import OffPeak change'!$A$106:FV$202,173,FALSE)),0,(VLOOKUP($A70,'Import OffPeak'!$A$3:FV$99,173,FALSE)-VLOOKUP($A70,'Import OffPeak change'!$A$106:FV$202,173,FALSE)))</f>
        <v>0</v>
      </c>
      <c r="FR70" s="6">
        <f>IF(ISERROR(VLOOKUP($A70,'Import OffPeak'!$A$3:FW$99,174,FALSE)-VLOOKUP($A70,'Import OffPeak change'!$A$106:FW$202,174,FALSE)),0,(VLOOKUP($A70,'Import OffPeak'!$A$3:FW$99,174,FALSE)-VLOOKUP($A70,'Import OffPeak change'!$A$106:FW$202,174,FALSE)))</f>
        <v>0</v>
      </c>
      <c r="FS70" s="6">
        <f>IF(ISERROR(VLOOKUP($A70,'Import OffPeak'!$A$3:FX$99,175,FALSE)-VLOOKUP($A70,'Import OffPeak change'!$A$106:FX$202,175,FALSE)),0,(VLOOKUP($A70,'Import OffPeak'!$A$3:FX$99,175,FALSE)-VLOOKUP($A70,'Import OffPeak change'!$A$106:FX$202,175,FALSE)))</f>
        <v>0</v>
      </c>
      <c r="FT70" s="6">
        <f>IF(ISERROR(VLOOKUP($A70,'Import OffPeak'!$A$3:FY$99,176,FALSE)-VLOOKUP($A70,'Import OffPeak change'!$A$106:FY$202,176,FALSE)),0,(VLOOKUP($A70,'Import OffPeak'!$A$3:FY$99,176,FALSE)-VLOOKUP($A70,'Import OffPeak change'!$A$106:FY$202,176,FALSE)))</f>
        <v>0</v>
      </c>
      <c r="FU70" s="6">
        <f>IF(ISERROR(VLOOKUP($A70,'Import OffPeak'!$A$3:FZ$99,177,FALSE)-VLOOKUP($A70,'Import OffPeak change'!$A$106:FZ$202,177,FALSE)),0,(VLOOKUP($A70,'Import OffPeak'!$A$3:FZ$99,177,FALSE)-VLOOKUP($A70,'Import OffPeak change'!$A$106:FZ$202,177,FALSE)))</f>
        <v>0</v>
      </c>
      <c r="FV70" s="6">
        <f>IF(ISERROR(VLOOKUP($A70,'Import OffPeak'!$A$3:GA$99,178,FALSE)-VLOOKUP($A70,'Import OffPeak change'!$A$106:GA$202,178,FALSE)),0,(VLOOKUP($A70,'Import OffPeak'!$A$3:GA$99,178,FALSE)-VLOOKUP($A70,'Import OffPeak change'!$A$106:GA$202,178,FALSE)))</f>
        <v>0</v>
      </c>
      <c r="FW70" s="6">
        <f>IF(ISERROR(VLOOKUP($A70,'Import OffPeak'!$A$3:GB$99,179,FALSE)-VLOOKUP($A70,'Import OffPeak change'!$A$106:GB$202,179,FALSE)),0,(VLOOKUP($A70,'Import OffPeak'!$A$3:GB$99,179,FALSE)-VLOOKUP($A70,'Import OffPeak change'!$A$106:GB$202,179,FALSE)))</f>
        <v>0</v>
      </c>
      <c r="FX70" s="6">
        <f>IF(ISERROR(VLOOKUP($A70,'Import OffPeak'!$A$3:GC$99,180,FALSE)-VLOOKUP($A70,'Import OffPeak change'!$A$106:GC$202,180,FALSE)),0,(VLOOKUP($A70,'Import OffPeak'!$A$3:GC$99,180,FALSE)-VLOOKUP($A70,'Import OffPeak change'!$A$106:GC$202,180,FALSE)))</f>
        <v>0</v>
      </c>
      <c r="FY70" s="6">
        <f>IF(ISERROR(VLOOKUP($A70,'Import OffPeak'!$A$3:GD$99,181,FALSE)-VLOOKUP($A70,'Import OffPeak change'!$A$106:GD$202,181,FALSE)),0,(VLOOKUP($A70,'Import OffPeak'!$A$3:GD$99,181,FALSE)-VLOOKUP($A70,'Import OffPeak change'!$A$106:GD$202,181,FALSE)))</f>
        <v>0</v>
      </c>
      <c r="FZ70" s="6">
        <f>IF(ISERROR(VLOOKUP($A70,'Import OffPeak'!$A$3:GE$99,182,FALSE)-VLOOKUP($A70,'Import OffPeak change'!$A$106:GE$202,182,FALSE)),0,(VLOOKUP($A70,'Import OffPeak'!$A$3:GE$99,182,FALSE)-VLOOKUP($A70,'Import OffPeak change'!$A$106:GE$202,182,FALSE)))</f>
        <v>0</v>
      </c>
      <c r="GA70" s="6">
        <f>IF(ISERROR(VLOOKUP($A70,'Import OffPeak'!$A$3:GF$99,183,FALSE)-VLOOKUP($A70,'Import OffPeak change'!$A$106:GF$202,183,FALSE)),0,(VLOOKUP($A70,'Import OffPeak'!$A$3:GF$99,183,FALSE)-VLOOKUP($A70,'Import OffPeak change'!$A$106:GF$202,183,FALSE)))</f>
        <v>0</v>
      </c>
      <c r="GB70" s="6">
        <f>IF(ISERROR(VLOOKUP($A70,'Import OffPeak'!$A$3:GG$99,184,FALSE)-VLOOKUP($A70,'Import OffPeak change'!$A$106:GG$202,184,FALSE)),0,(VLOOKUP($A70,'Import OffPeak'!$A$3:GG$99,184,FALSE)-VLOOKUP($A70,'Import OffPeak change'!$A$106:GG$202,184,FALSE)))</f>
        <v>0</v>
      </c>
      <c r="GC70" s="6">
        <f>IF(ISERROR(VLOOKUP($A70,'Import OffPeak'!$A$3:GH$99,185,FALSE)-VLOOKUP($A70,'Import OffPeak change'!$A$106:GH$202,185,FALSE)),0,(VLOOKUP($A70,'Import OffPeak'!$A$3:GH$99,185,FALSE)-VLOOKUP($A70,'Import OffPeak change'!$A$106:GH$202,185,FALSE)))</f>
        <v>0</v>
      </c>
      <c r="GD70" s="6">
        <f>IF(ISERROR(VLOOKUP($A70,'Import OffPeak'!$A$3:GI$99,186,FALSE)-VLOOKUP($A70,'Import OffPeak change'!$A$106:GI$202,186,FALSE)),0,(VLOOKUP($A70,'Import OffPeak'!$A$3:GI$99,186,FALSE)-VLOOKUP($A70,'Import OffPeak change'!$A$106:GI$202,186,FALSE)))</f>
        <v>0</v>
      </c>
      <c r="GE70" s="6">
        <f>IF(ISERROR(VLOOKUP($A70,'Import OffPeak'!$A$3:GJ$99,187,FALSE)-VLOOKUP($A70,'Import OffPeak change'!$A$106:GJ$202,187,FALSE)),0,(VLOOKUP($A70,'Import OffPeak'!$A$3:GJ$99,187,FALSE)-VLOOKUP($A70,'Import OffPeak change'!$A$106:GJ$202,187,FALSE)))</f>
        <v>0</v>
      </c>
      <c r="GF70" s="6">
        <f>IF(ISERROR(VLOOKUP($A70,'Import OffPeak'!$A$3:GK$99,188,FALSE)-VLOOKUP($A70,'Import OffPeak change'!$A$106:GK$202,188,FALSE)),0,(VLOOKUP($A70,'Import OffPeak'!$A$3:GK$99,188,FALSE)-VLOOKUP($A70,'Import OffPeak change'!$A$106:GK$202,188,FALSE)))</f>
        <v>0</v>
      </c>
      <c r="GG70" s="6">
        <f>IF(ISERROR(VLOOKUP($A70,'Import OffPeak'!$A$3:GL$99,189,FALSE)-VLOOKUP($A70,'Import OffPeak change'!$A$106:GL$202,189,FALSE)),0,(VLOOKUP($A70,'Import OffPeak'!$A$3:GL$99,189,FALSE)-VLOOKUP($A70,'Import OffPeak change'!$A$106:GL$202,189,FALSE)))</f>
        <v>0</v>
      </c>
      <c r="GH70" s="6">
        <f>IF(ISERROR(VLOOKUP($A70,'Import OffPeak'!$A$3:GM$99,190,FALSE)-VLOOKUP($A70,'Import OffPeak change'!$A$106:GM$202,190,FALSE)),0,(VLOOKUP($A70,'Import OffPeak'!$A$3:GM$99,190,FALSE)-VLOOKUP($A70,'Import OffPeak change'!$A$106:GM$202,190,FALSE)))</f>
        <v>0</v>
      </c>
      <c r="GI70" s="6">
        <f>IF(ISERROR(VLOOKUP($A70,'Import OffPeak'!$A$3:GN$99,191,FALSE)-VLOOKUP($A70,'Import OffPeak change'!$A$106:GN$202,191,FALSE)),0,(VLOOKUP($A70,'Import OffPeak'!$A$3:GN$99,191,FALSE)-VLOOKUP($A70,'Import OffPeak change'!$A$106:GN$202,191,FALSE)))</f>
        <v>0</v>
      </c>
      <c r="GJ70" s="6">
        <f>IF(ISERROR(VLOOKUP($A70,'Import OffPeak'!$A$3:GO$99,192,FALSE)-VLOOKUP($A70,'Import OffPeak change'!$A$106:GO$202,192,FALSE)),0,(VLOOKUP($A70,'Import OffPeak'!$A$3:GO$99,192,FALSE)-VLOOKUP($A70,'Import OffPeak change'!$A$106:GO$202,192,FALSE)))</f>
        <v>0</v>
      </c>
      <c r="GK70" s="6">
        <f>IF(ISERROR(VLOOKUP($A70,'Import OffPeak'!$A$3:GP$99,193,FALSE)-VLOOKUP($A70,'Import OffPeak change'!$A$106:GP$202,193,FALSE)),0,(VLOOKUP($A70,'Import OffPeak'!$A$3:GP$99,193,FALSE)-VLOOKUP($A70,'Import OffPeak change'!$A$106:GP$202,193,FALSE)))</f>
        <v>0</v>
      </c>
      <c r="GL70" s="6">
        <f>IF(ISERROR(VLOOKUP($A70,'Import OffPeak'!$A$3:GQ$99,194,FALSE)-VLOOKUP($A70,'Import OffPeak change'!$A$106:GQ$202,194,FALSE)),0,(VLOOKUP($A70,'Import OffPeak'!$A$3:GQ$99,194,FALSE)-VLOOKUP($A70,'Import OffPeak change'!$A$106:GQ$202,194,FALSE)))</f>
        <v>0</v>
      </c>
      <c r="GM70" s="6">
        <f>IF(ISERROR(VLOOKUP($A70,'Import OffPeak'!$A$3:GR$99,195,FALSE)-VLOOKUP($A70,'Import OffPeak change'!$A$106:GR$202,195,FALSE)),0,(VLOOKUP($A70,'Import OffPeak'!$A$3:GR$99,195,FALSE)-VLOOKUP($A70,'Import OffPeak change'!$A$106:GR$202,195,FALSE)))</f>
        <v>0</v>
      </c>
      <c r="GN70" s="6">
        <f>IF(ISERROR(VLOOKUP($A70,'Import OffPeak'!$A$3:GS$99,196,FALSE)-VLOOKUP($A70,'Import OffPeak change'!$A$106:GS$202,196,FALSE)),0,(VLOOKUP($A70,'Import OffPeak'!$A$3:GS$99,196,FALSE)-VLOOKUP($A70,'Import OffPeak change'!$A$106:GS$202,196,FALSE)))</f>
        <v>0</v>
      </c>
      <c r="GO70" s="6">
        <f>IF(ISERROR(VLOOKUP($A70,'Import OffPeak'!$A$3:GT$99,197,FALSE)-VLOOKUP($A70,'Import OffPeak change'!$A$106:GT$202,197,FALSE)),0,(VLOOKUP($A70,'Import OffPeak'!$A$3:GT$99,197,FALSE)-VLOOKUP($A70,'Import OffPeak change'!$A$106:GT$202,197,FALSE)))</f>
        <v>0</v>
      </c>
      <c r="GP70" s="6">
        <f>IF(ISERROR(VLOOKUP($A70,'Import OffPeak'!$A$3:GU$99,198,FALSE)-VLOOKUP($A70,'Import OffPeak change'!$A$106:GU$202,198,FALSE)),0,(VLOOKUP($A70,'Import OffPeak'!$A$3:GU$99,198,FALSE)-VLOOKUP($A70,'Import OffPeak change'!$A$106:GU$202,198,FALSE)))</f>
        <v>0</v>
      </c>
      <c r="GQ70" s="6">
        <f>IF(ISERROR(VLOOKUP($A70,'Import OffPeak'!$A$3:GV$99,199,FALSE)-VLOOKUP($A70,'Import OffPeak change'!$A$106:GV$202,199,FALSE)),0,(VLOOKUP($A70,'Import OffPeak'!$A$3:GV$99,199,FALSE)-VLOOKUP($A70,'Import OffPeak change'!$A$106:GV$202,199,FALSE)))</f>
        <v>0</v>
      </c>
      <c r="GR70" s="6">
        <f>IF(ISERROR(VLOOKUP($A70,'Import OffPeak'!$A$3:GW$99,200,FALSE)-VLOOKUP($A70,'Import OffPeak change'!$A$106:GW$202,200,FALSE)),0,(VLOOKUP($A70,'Import OffPeak'!$A$3:GW$99,200,FALSE)-VLOOKUP($A70,'Import OffPeak change'!$A$106:GW$202,200,FALSE)))</f>
        <v>0</v>
      </c>
      <c r="GS70" s="6">
        <f>IF(ISERROR(VLOOKUP($A70,'Import OffPeak'!$A$3:GX$99,201,FALSE)-VLOOKUP($A70,'Import OffPeak change'!$A$106:GX$202,201,FALSE)),0,(VLOOKUP($A70,'Import OffPeak'!$A$3:GX$99,201,FALSE)-VLOOKUP($A70,'Import OffPeak change'!$A$106:GX$202,201,FALSE)))</f>
        <v>0</v>
      </c>
      <c r="GT70" s="6">
        <f>IF(ISERROR(VLOOKUP($A70,'Import OffPeak'!$A$3:GY$99,202,FALSE)-VLOOKUP($A70,'Import OffPeak change'!$A$106:GY$202,202,FALSE)),0,(VLOOKUP($A70,'Import OffPeak'!$A$3:GY$99,202,FALSE)-VLOOKUP($A70,'Import OffPeak change'!$A$106:GY$202,202,FALSE)))</f>
        <v>0</v>
      </c>
      <c r="GU70" s="6">
        <f>IF(ISERROR(VLOOKUP($A70,'Import OffPeak'!$A$3:GZ$99,203,FALSE)-VLOOKUP($A70,'Import OffPeak change'!$A$106:GZ$202,203,FALSE)),0,(VLOOKUP($A70,'Import OffPeak'!$A$3:GZ$99,203,FALSE)-VLOOKUP($A70,'Import OffPeak change'!$A$106:GZ$202,203,FALSE)))</f>
        <v>0</v>
      </c>
      <c r="GV70" s="6">
        <f>IF(ISERROR(VLOOKUP($A70,'Import OffPeak'!$A$3:HA$99,204,FALSE)-VLOOKUP($A70,'Import OffPeak change'!$A$106:HA$202,204,FALSE)),0,(VLOOKUP($A70,'Import OffPeak'!$A$3:HA$99,204,FALSE)-VLOOKUP($A70,'Import OffPeak change'!$A$106:HA$202,204,FALSE)))</f>
        <v>0</v>
      </c>
      <c r="GW70" s="6">
        <f>IF(ISERROR(VLOOKUP($A70,'Import OffPeak'!$A$3:HB$99,205,FALSE)-VLOOKUP($A70,'Import OffPeak change'!$A$106:HB$202,205,FALSE)),0,(VLOOKUP($A70,'Import OffPeak'!$A$3:HB$99,205,FALSE)-VLOOKUP($A70,'Import OffPeak change'!$A$106:HB$202,205,FALSE)))</f>
        <v>0</v>
      </c>
      <c r="GX70" s="6">
        <f>IF(ISERROR(VLOOKUP($A70,'Import OffPeak'!$A$3:HC$99,206,FALSE)-VLOOKUP($A70,'Import OffPeak change'!$A$106:HC$202,206,FALSE)),0,(VLOOKUP($A70,'Import OffPeak'!$A$3:HC$99,206,FALSE)-VLOOKUP($A70,'Import OffPeak change'!$A$106:HC$202,206,FALSE)))</f>
        <v>0</v>
      </c>
      <c r="GY70" s="6">
        <f>IF(ISERROR(VLOOKUP($A70,'Import OffPeak'!$A$3:HD$99,207,FALSE)-VLOOKUP($A70,'Import OffPeak change'!$A$106:HD$202,207,FALSE)),0,(VLOOKUP($A70,'Import OffPeak'!$A$3:HD$99,207,FALSE)-VLOOKUP($A70,'Import OffPeak change'!$A$106:HD$202,207,FALSE)))</f>
        <v>0</v>
      </c>
      <c r="GZ70" s="6">
        <f>IF(ISERROR(VLOOKUP($A70,'Import OffPeak'!$A$3:HE$99,208,FALSE)-VLOOKUP($A70,'Import OffPeak change'!$A$106:HE$202,208,FALSE)),0,(VLOOKUP($A70,'Import OffPeak'!$A$3:HE$99,208,FALSE)-VLOOKUP($A70,'Import OffPeak change'!$A$106:HE$202,208,FALSE)))</f>
        <v>0</v>
      </c>
      <c r="HA70" s="6">
        <f>IF(ISERROR(VLOOKUP($A70,'Import OffPeak'!$A$3:HF$99,209,FALSE)-VLOOKUP($A70,'Import OffPeak change'!$A$106:HF$202,209,FALSE)),0,(VLOOKUP($A70,'Import OffPeak'!$A$3:HF$99,209,FALSE)-VLOOKUP($A70,'Import OffPeak change'!$A$106:HF$202,209,FALSE)))</f>
        <v>0</v>
      </c>
      <c r="HB70" s="6">
        <f>IF(ISERROR(VLOOKUP($A70,'Import OffPeak'!$A$3:HG$99,210,FALSE)-VLOOKUP($A70,'Import OffPeak change'!$A$106:HG$202,210,FALSE)),0,(VLOOKUP($A70,'Import OffPeak'!$A$3:HG$99,210,FALSE)-VLOOKUP($A70,'Import OffPeak change'!$A$106:HG$202,210,FALSE)))</f>
        <v>0</v>
      </c>
      <c r="HC70" s="6">
        <f>IF(ISERROR(VLOOKUP($A70,'Import OffPeak'!$A$3:HH$99,211,FALSE)-VLOOKUP($A70,'Import OffPeak change'!$A$106:HH$202,211,FALSE)),0,(VLOOKUP($A70,'Import OffPeak'!$A$3:HH$99,211,FALSE)-VLOOKUP($A70,'Import OffPeak change'!$A$106:HH$202,211,FALSE)))</f>
        <v>0</v>
      </c>
      <c r="HD70" s="6">
        <f>IF(ISERROR(VLOOKUP($A70,'Import OffPeak'!$A$3:HI$99,212,FALSE)-VLOOKUP($A70,'Import OffPeak change'!$A$106:HI$202,212,FALSE)),0,(VLOOKUP($A70,'Import OffPeak'!$A$3:HI$99,212,FALSE)-VLOOKUP($A70,'Import OffPeak change'!$A$106:HI$202,212,FALSE)))</f>
        <v>0</v>
      </c>
      <c r="HE70" s="6">
        <f>IF(ISERROR(VLOOKUP($A70,'Import OffPeak'!$A$3:HJ$99,213,FALSE)-VLOOKUP($A70,'Import OffPeak change'!$A$106:HJ$202,213,FALSE)),0,(VLOOKUP($A70,'Import OffPeak'!$A$3:HJ$99,213,FALSE)-VLOOKUP($A70,'Import OffPeak change'!$A$106:HJ$202,213,FALSE)))</f>
        <v>0</v>
      </c>
      <c r="HF70" s="6">
        <f>IF(ISERROR(VLOOKUP($A70,'Import OffPeak'!$A$3:HK$99,214,FALSE)-VLOOKUP($A70,'Import OffPeak change'!$A$106:HK$202,214,FALSE)),0,(VLOOKUP($A70,'Import OffPeak'!$A$3:HK$99,214,FALSE)-VLOOKUP($A70,'Import OffPeak change'!$A$106:HK$202,214,FALSE)))</f>
        <v>0</v>
      </c>
      <c r="HG70" s="6">
        <f>IF(ISERROR(VLOOKUP($A70,'Import OffPeak'!$A$3:HL$99,215,FALSE)-VLOOKUP($A70,'Import OffPeak change'!$A$106:HL$202,215,FALSE)),0,(VLOOKUP($A70,'Import OffPeak'!$A$3:HL$99,215,FALSE)-VLOOKUP($A70,'Import OffPeak change'!$A$106:HL$202,215,FALSE)))</f>
        <v>0</v>
      </c>
      <c r="HH70" s="6">
        <f>IF(ISERROR(VLOOKUP($A70,'Import OffPeak'!$A$3:HM$99,216,FALSE)-VLOOKUP($A70,'Import OffPeak change'!$A$106:HM$202,216,FALSE)),0,(VLOOKUP($A70,'Import OffPeak'!$A$3:HM$99,216,FALSE)-VLOOKUP($A70,'Import OffPeak change'!$A$106:HM$202,216,FALSE)))</f>
        <v>0</v>
      </c>
      <c r="HI70" s="6">
        <f>IF(ISERROR(VLOOKUP($A70,'Import OffPeak'!$A$3:HN$99,217,FALSE)-VLOOKUP($A70,'Import OffPeak change'!$A$106:HN$202,217,FALSE)),0,(VLOOKUP($A70,'Import OffPeak'!$A$3:HN$99,217,FALSE)-VLOOKUP($A70,'Import OffPeak change'!$A$106:HN$202,217,FALSE)))</f>
        <v>0</v>
      </c>
      <c r="HJ70" s="6">
        <f>IF(ISERROR(VLOOKUP($A70,'Import OffPeak'!$A$3:HO$99,218,FALSE)-VLOOKUP($A70,'Import OffPeak change'!$A$106:HO$202,218,FALSE)),0,(VLOOKUP($A70,'Import OffPeak'!$A$3:HO$99,218,FALSE)-VLOOKUP($A70,'Import OffPeak change'!$A$106:HO$202,218,FALSE)))</f>
        <v>0</v>
      </c>
      <c r="HK70" s="6">
        <f>IF(ISERROR(VLOOKUP($A70,'Import OffPeak'!$A$3:HP$99,219,FALSE)-VLOOKUP($A70,'Import OffPeak change'!$A$106:HP$202,219,FALSE)),0,(VLOOKUP($A70,'Import OffPeak'!$A$3:HP$99,219,FALSE)-VLOOKUP($A70,'Import OffPeak change'!$A$106:HP$202,219,FALSE)))</f>
        <v>0</v>
      </c>
      <c r="HL70" s="6">
        <f>IF(ISERROR(VLOOKUP($A70,'Import OffPeak'!$A$3:HQ$99,220,FALSE)-VLOOKUP($A70,'Import OffPeak change'!$A$106:HQ$202,220,FALSE)),0,(VLOOKUP($A70,'Import OffPeak'!$A$3:HQ$99,220,FALSE)-VLOOKUP($A70,'Import OffPeak change'!$A$106:HQ$202,220,FALSE)))</f>
        <v>0</v>
      </c>
      <c r="HM70" s="6">
        <f>IF(ISERROR(VLOOKUP($A70,'Import OffPeak'!$A$3:HR$99,221,FALSE)-VLOOKUP($A70,'Import OffPeak change'!$A$106:HR$202,221,FALSE)),0,(VLOOKUP($A70,'Import OffPeak'!$A$3:HR$99,221,FALSE)-VLOOKUP($A70,'Import OffPeak change'!$A$106:HR$202,221,FALSE)))</f>
        <v>0</v>
      </c>
      <c r="HN70" s="6">
        <f>IF(ISERROR(VLOOKUP($A70,'Import OffPeak'!$A$3:HS$99,222,FALSE)-VLOOKUP($A70,'Import OffPeak change'!$A$106:HS$202,222,FALSE)),0,(VLOOKUP($A70,'Import OffPeak'!$A$3:HS$99,222,FALSE)-VLOOKUP($A70,'Import OffPeak change'!$A$106:HS$202,222,FALSE)))</f>
        <v>0</v>
      </c>
      <c r="HO70" s="6">
        <f>IF(ISERROR(VLOOKUP($A70,'Import OffPeak'!$A$3:HT$99,223,FALSE)-VLOOKUP($A70,'Import OffPeak change'!$A$106:HT$202,223,FALSE)),0,(VLOOKUP($A70,'Import OffPeak'!$A$3:HT$99,223,FALSE)-VLOOKUP($A70,'Import OffPeak change'!$A$106:HT$202,223,FALSE)))</f>
        <v>0</v>
      </c>
      <c r="HP70" s="6">
        <f>IF(ISERROR(VLOOKUP($A70,'Import OffPeak'!$A$3:HU$99,224,FALSE)-VLOOKUP($A70,'Import OffPeak change'!$A$106:HU$202,224,FALSE)),0,(VLOOKUP($A70,'Import OffPeak'!$A$3:HU$99,224,FALSE)-VLOOKUP($A70,'Import OffPeak change'!$A$106:HU$202,224,FALSE)))</f>
        <v>0</v>
      </c>
      <c r="HQ70" s="6">
        <f>IF(ISERROR(VLOOKUP($A70,'Import OffPeak'!$A$3:HV$99,225,FALSE)-VLOOKUP($A70,'Import OffPeak change'!$A$106:HV$202,225,FALSE)),0,(VLOOKUP($A70,'Import OffPeak'!$A$3:HV$99,225,FALSE)-VLOOKUP($A70,'Import OffPeak change'!$A$106:HV$202,225,FALSE)))</f>
        <v>0</v>
      </c>
      <c r="HR70" s="6">
        <f>IF(ISERROR(VLOOKUP($A70,'Import OffPeak'!$A$3:HW$99,226,FALSE)-VLOOKUP($A70,'Import OffPeak change'!$A$106:HW$202,226,FALSE)),0,(VLOOKUP($A70,'Import OffPeak'!$A$3:HW$99,226,FALSE)-VLOOKUP($A70,'Import OffPeak change'!$A$106:HW$202,226,FALSE)))</f>
        <v>0</v>
      </c>
      <c r="HS70" s="6">
        <f>IF(ISERROR(VLOOKUP($A70,'Import OffPeak'!$A$3:HX$99,227,FALSE)-VLOOKUP($A70,'Import OffPeak change'!$A$106:HX$202,227,FALSE)),0,(VLOOKUP($A70,'Import OffPeak'!$A$3:HX$99,227,FALSE)-VLOOKUP($A70,'Import OffPeak change'!$A$106:HX$202,227,FALSE)))</f>
        <v>0</v>
      </c>
      <c r="HT70" s="6">
        <f>IF(ISERROR(VLOOKUP($A70,'Import OffPeak'!$A$3:HY$99,228,FALSE)-VLOOKUP($A70,'Import OffPeak change'!$A$106:HY$202,228,FALSE)),0,(VLOOKUP($A70,'Import OffPeak'!$A$3:HY$99,228,FALSE)-VLOOKUP($A70,'Import OffPeak change'!$A$106:HY$202,228,FALSE)))</f>
        <v>0</v>
      </c>
      <c r="HU70" s="6">
        <f>IF(ISERROR(VLOOKUP($A70,'Import OffPeak'!$A$3:HZ$99,229,FALSE)-VLOOKUP($A70,'Import OffPeak change'!$A$106:HZ$202,229,FALSE)),0,(VLOOKUP($A70,'Import OffPeak'!$A$3:HZ$99,229,FALSE)-VLOOKUP($A70,'Import OffPeak change'!$A$106:HZ$202,229,FALSE)))</f>
        <v>0</v>
      </c>
      <c r="HV70" s="6">
        <f>IF(ISERROR(VLOOKUP($A70,'Import OffPeak'!$A$3:IA$99,230,FALSE)-VLOOKUP($A70,'Import OffPeak change'!$A$106:IA$202,230,FALSE)),0,(VLOOKUP($A70,'Import OffPeak'!$A$3:IA$99,230,FALSE)-VLOOKUP($A70,'Import OffPeak change'!$A$106:IA$202,230,FALSE)))</f>
        <v>0</v>
      </c>
      <c r="HW70" s="6">
        <f>IF(ISERROR(VLOOKUP($A70,'Import OffPeak'!$A$3:IB$99,231,FALSE)-VLOOKUP($A70,'Import OffPeak change'!$A$106:IB$202,231,FALSE)),0,(VLOOKUP($A70,'Import OffPeak'!$A$3:IB$99,231,FALSE)-VLOOKUP($A70,'Import OffPeak change'!$A$106:IB$202,231,FALSE)))</f>
        <v>0</v>
      </c>
      <c r="HX70" s="6">
        <f>IF(ISERROR(VLOOKUP($A70,'Import OffPeak'!$A$3:IC$99,232,FALSE)-VLOOKUP($A70,'Import OffPeak change'!$A$106:IC$202,232,FALSE)),0,(VLOOKUP($A70,'Import OffPeak'!$A$3:IC$99,232,FALSE)-VLOOKUP($A70,'Import OffPeak change'!$A$106:IC$202,232,FALSE)))</f>
        <v>0</v>
      </c>
      <c r="HY70" s="6">
        <f>IF(ISERROR(VLOOKUP($A70,'Import OffPeak'!$A$3:ID$99,233,FALSE)-VLOOKUP($A70,'Import OffPeak change'!$A$106:ID$202,233,FALSE)),0,(VLOOKUP($A70,'Import OffPeak'!$A$3:ID$99,233,FALSE)-VLOOKUP($A70,'Import OffPeak change'!$A$106:ID$202,233,FALSE)))</f>
        <v>0</v>
      </c>
      <c r="HZ70" s="6">
        <f>IF(ISERROR(VLOOKUP($A70,'Import OffPeak'!$A$3:IE$99,234,FALSE)-VLOOKUP($A70,'Import OffPeak change'!$A$106:IE$202,234,FALSE)),0,(VLOOKUP($A70,'Import OffPeak'!$A$3:IE$99,234,FALSE)-VLOOKUP($A70,'Import OffPeak change'!$A$106:IE$202,234,FALSE)))</f>
        <v>0</v>
      </c>
      <c r="IA70" s="6">
        <f>IF(ISERROR(VLOOKUP($A70,'Import OffPeak'!$A$3:IF$99,235,FALSE)-VLOOKUP($A70,'Import OffPeak change'!$A$106:IF$202,235,FALSE)),0,(VLOOKUP($A70,'Import OffPeak'!$A$3:IF$99,235,FALSE)-VLOOKUP($A70,'Import OffPeak change'!$A$106:IF$202,235,FALSE)))</f>
        <v>0</v>
      </c>
      <c r="IB70" s="6">
        <f>IF(ISERROR(VLOOKUP($A70,'Import OffPeak'!$A$3:IG$99,236,FALSE)-VLOOKUP($A70,'Import OffPeak change'!$A$106:IG$202,236,FALSE)),0,(VLOOKUP($A70,'Import OffPeak'!$A$3:IG$99,236,FALSE)-VLOOKUP($A70,'Import OffPeak change'!$A$106:IG$202,236,FALSE)))</f>
        <v>0</v>
      </c>
      <c r="IC70" s="6">
        <f>IF(ISERROR(VLOOKUP($A70,'Import OffPeak'!$A$3:IH$99,237,FALSE)-VLOOKUP($A70,'Import OffPeak change'!$A$106:IH$202,237,FALSE)),0,(VLOOKUP($A70,'Import OffPeak'!$A$3:IH$99,237,FALSE)-VLOOKUP($A70,'Import OffPeak change'!$A$106:IH$202,237,FALSE)))</f>
        <v>0</v>
      </c>
      <c r="ID70" s="6">
        <f>IF(ISERROR(VLOOKUP($A70,'Import OffPeak'!$A$3:II$99,238,FALSE)-VLOOKUP($A70,'Import OffPeak change'!$A$106:II$202,238,FALSE)),0,(VLOOKUP($A70,'Import OffPeak'!$A$3:II$99,238,FALSE)-VLOOKUP($A70,'Import OffPeak change'!$A$106:II$202,238,FALSE)))</f>
        <v>0</v>
      </c>
      <c r="IE70" s="6">
        <f>IF(ISERROR(VLOOKUP($A70,'Import OffPeak'!$A$3:IJ$99,239,FALSE)-VLOOKUP($A70,'Import OffPeak change'!$A$106:IJ$202,239,FALSE)),0,(VLOOKUP($A70,'Import OffPeak'!$A$3:IJ$99,239,FALSE)-VLOOKUP($A70,'Import OffPeak change'!$A$106:IJ$202,239,FALSE)))</f>
        <v>0</v>
      </c>
    </row>
    <row r="71" spans="1:239">
      <c r="A71" s="168" t="str">
        <f>IF('Import OffPeak'!A68=0,"",'Import OffPeak'!A68)</f>
        <v/>
      </c>
      <c r="B71" s="6"/>
      <c r="C71" s="6"/>
      <c r="D71" s="6"/>
      <c r="E71" s="6"/>
      <c r="F71" s="6"/>
      <c r="G71" s="6">
        <f>IF(ISERROR(VLOOKUP($A71,'Import OffPeak'!$A$3:L$99,7,FALSE)-VLOOKUP($A71,'Import OffPeak change'!$A$106:L$202,7,FALSE)),0,(VLOOKUP($A71,'Import OffPeak'!$A$3:L$99,7,FALSE)-VLOOKUP($A71,'Import OffPeak change'!$A$106:L$202,7,FALSE)))</f>
        <v>0</v>
      </c>
      <c r="H71" s="6">
        <f>IF(ISERROR(VLOOKUP($A71,'Import OffPeak'!$A$3:M$99,8,FALSE)-VLOOKUP($A71,'Import OffPeak change'!$A$106:M$202,8,FALSE)),0,(VLOOKUP($A71,'Import OffPeak'!$A$3:M$99,8,FALSE)-VLOOKUP($A71,'Import OffPeak change'!$A$106:M$202,8,FALSE)))</f>
        <v>0</v>
      </c>
      <c r="I71" s="6">
        <f>IF(ISERROR(VLOOKUP($A71,'Import OffPeak'!$A$3:N$99,9,FALSE)-VLOOKUP($A71,'Import OffPeak change'!$A$106:N$202,9,FALSE)),0,(VLOOKUP($A71,'Import OffPeak'!$A$3:N$99,9,FALSE)-VLOOKUP($A71,'Import OffPeak change'!$A$106:N$202,9,FALSE)))</f>
        <v>0</v>
      </c>
      <c r="J71" s="6">
        <f>IF(ISERROR(VLOOKUP($A71,'Import OffPeak'!$A$3:O$99,10,FALSE)-VLOOKUP($A71,'Import OffPeak change'!$A$106:O$202,10,FALSE)),0,(VLOOKUP($A71,'Import OffPeak'!$A$3:O$99,10,FALSE)-VLOOKUP($A71,'Import OffPeak change'!$A$106:O$202,10,FALSE)))</f>
        <v>0</v>
      </c>
      <c r="K71" s="6">
        <f>IF(ISERROR(VLOOKUP($A71,'Import OffPeak'!$A$3:P$99,11,FALSE)-VLOOKUP($A71,'Import OffPeak change'!$A$106:P$202,11,FALSE)),0,(VLOOKUP($A71,'Import OffPeak'!$A$3:P$99,11,FALSE)-VLOOKUP($A71,'Import OffPeak change'!$A$106:P$202,11,FALSE)))</f>
        <v>0</v>
      </c>
      <c r="L71" s="6">
        <f>IF(ISERROR(VLOOKUP($A71,'Import OffPeak'!$A$3:Q$99,12,FALSE)-VLOOKUP($A71,'Import OffPeak change'!$A$106:Q$202,12,FALSE)),0,(VLOOKUP($A71,'Import OffPeak'!$A$3:Q$99,12,FALSE)-VLOOKUP($A71,'Import OffPeak change'!$A$106:Q$202,12,FALSE)))</f>
        <v>0</v>
      </c>
      <c r="M71" s="6">
        <f>IF(ISERROR(VLOOKUP($A71,'Import OffPeak'!$A$3:R$99,13,FALSE)-VLOOKUP($A71,'Import OffPeak change'!$A$106:R$202,13,FALSE)),0,(VLOOKUP($A71,'Import OffPeak'!$A$3:R$99,13,FALSE)-VLOOKUP($A71,'Import OffPeak change'!$A$106:R$202,13,FALSE)))</f>
        <v>0</v>
      </c>
      <c r="N71" s="6">
        <f>IF(ISERROR(VLOOKUP($A71,'Import OffPeak'!$A$3:S$99,14,FALSE)-VLOOKUP($A71,'Import OffPeak change'!$A$106:S$202,14,FALSE)),0,(VLOOKUP($A71,'Import OffPeak'!$A$3:S$99,14,FALSE)-VLOOKUP($A71,'Import OffPeak change'!$A$106:S$202,14,FALSE)))</f>
        <v>0</v>
      </c>
      <c r="O71" s="6">
        <f>IF(ISERROR(VLOOKUP($A71,'Import OffPeak'!$A$3:T$99,15,FALSE)-VLOOKUP($A71,'Import OffPeak change'!$A$106:T$202,15,FALSE)),0,(VLOOKUP($A71,'Import OffPeak'!$A$3:T$99,15,FALSE)-VLOOKUP($A71,'Import OffPeak change'!$A$106:T$202,15,FALSE)))</f>
        <v>0</v>
      </c>
      <c r="P71" s="6">
        <f>IF(ISERROR(VLOOKUP($A71,'Import OffPeak'!$A$3:U$99,16,FALSE)-VLOOKUP($A71,'Import OffPeak change'!$A$106:U$202,16,FALSE)),0,(VLOOKUP($A71,'Import OffPeak'!$A$3:U$99,16,FALSE)-VLOOKUP($A71,'Import OffPeak change'!$A$106:U$202,16,FALSE)))</f>
        <v>0</v>
      </c>
      <c r="Q71" s="6">
        <f>IF(ISERROR(VLOOKUP($A71,'Import OffPeak'!$A$3:V$99,17,FALSE)-VLOOKUP($A71,'Import OffPeak change'!$A$106:V$202,17,FALSE)),0,(VLOOKUP($A71,'Import OffPeak'!$A$3:V$99,17,FALSE)-VLOOKUP($A71,'Import OffPeak change'!$A$106:V$202,17,FALSE)))</f>
        <v>0</v>
      </c>
      <c r="R71" s="6">
        <f>IF(ISERROR(VLOOKUP($A71,'Import OffPeak'!$A$3:W$99,18,FALSE)-VLOOKUP($A71,'Import OffPeak change'!$A$106:W$202,18,FALSE)),0,(VLOOKUP($A71,'Import OffPeak'!$A$3:W$99,18,FALSE)-VLOOKUP($A71,'Import OffPeak change'!$A$106:W$202,18,FALSE)))</f>
        <v>0</v>
      </c>
      <c r="S71" s="6">
        <f>IF(ISERROR(VLOOKUP($A71,'Import OffPeak'!$A$3:X$99,19,FALSE)-VLOOKUP($A71,'Import OffPeak change'!$A$106:X$202,19,FALSE)),0,(VLOOKUP($A71,'Import OffPeak'!$A$3:X$99,19,FALSE)-VLOOKUP($A71,'Import OffPeak change'!$A$106:X$202,19,FALSE)))</f>
        <v>0</v>
      </c>
      <c r="T71" s="6">
        <f>IF(ISERROR(VLOOKUP($A71,'Import OffPeak'!$A$3:Y$99,20,FALSE)-VLOOKUP($A71,'Import OffPeak change'!$A$106:Y$202,20,FALSE)),0,(VLOOKUP($A71,'Import OffPeak'!$A$3:Y$99,20,FALSE)-VLOOKUP($A71,'Import OffPeak change'!$A$106:Y$202,20,FALSE)))</f>
        <v>0</v>
      </c>
      <c r="U71" s="6">
        <f>IF(ISERROR(VLOOKUP($A71,'Import OffPeak'!$A$3:Z$99,21,FALSE)-VLOOKUP($A71,'Import OffPeak change'!$A$106:Z$202,21,FALSE)),0,(VLOOKUP($A71,'Import OffPeak'!$A$3:Z$99,21,FALSE)-VLOOKUP($A71,'Import OffPeak change'!$A$106:Z$202,21,FALSE)))</f>
        <v>0</v>
      </c>
      <c r="V71" s="6">
        <f>IF(ISERROR(VLOOKUP($A71,'Import OffPeak'!$A$3:AA$99,22,FALSE)-VLOOKUP($A71,'Import OffPeak change'!$A$106:AA$202,22,FALSE)),0,(VLOOKUP($A71,'Import OffPeak'!$A$3:AA$99,22,FALSE)-VLOOKUP($A71,'Import OffPeak change'!$A$106:AA$202,22,FALSE)))</f>
        <v>0</v>
      </c>
      <c r="W71" s="6">
        <f>IF(ISERROR(VLOOKUP($A71,'Import OffPeak'!$A$3:AB$99,23,FALSE)-VLOOKUP($A71,'Import OffPeak change'!$A$106:AB$202,23,FALSE)),0,(VLOOKUP($A71,'Import OffPeak'!$A$3:AB$99,23,FALSE)-VLOOKUP($A71,'Import OffPeak change'!$A$106:AB$202,23,FALSE)))</f>
        <v>0</v>
      </c>
      <c r="X71" s="6">
        <f>IF(ISERROR(VLOOKUP($A71,'Import OffPeak'!$A$3:AC$99,24,FALSE)-VLOOKUP($A71,'Import OffPeak change'!$A$106:AC$202,24,FALSE)),0,(VLOOKUP($A71,'Import OffPeak'!$A$3:AC$99,24,FALSE)-VLOOKUP($A71,'Import OffPeak change'!$A$106:AC$202,24,FALSE)))</f>
        <v>0</v>
      </c>
      <c r="Y71" s="6">
        <f>IF(ISERROR(VLOOKUP($A71,'Import OffPeak'!$A$3:AD$99,25,FALSE)-VLOOKUP($A71,'Import OffPeak change'!$A$106:AD$202,25,FALSE)),0,(VLOOKUP($A71,'Import OffPeak'!$A$3:AD$99,25,FALSE)-VLOOKUP($A71,'Import OffPeak change'!$A$106:AD$202,25,FALSE)))</f>
        <v>0</v>
      </c>
      <c r="Z71" s="6">
        <f>IF(ISERROR(VLOOKUP($A71,'Import OffPeak'!$A$3:AE$99,26,FALSE)-VLOOKUP($A71,'Import OffPeak change'!$A$106:AE$202,26,FALSE)),0,(VLOOKUP($A71,'Import OffPeak'!$A$3:AE$99,26,FALSE)-VLOOKUP($A71,'Import OffPeak change'!$A$106:AE$202,26,FALSE)))</f>
        <v>0</v>
      </c>
      <c r="AA71" s="6">
        <f>IF(ISERROR(VLOOKUP($A71,'Import OffPeak'!$A$3:AF$99,27,FALSE)-VLOOKUP($A71,'Import OffPeak change'!$A$106:AF$202,27,FALSE)),0,(VLOOKUP($A71,'Import OffPeak'!$A$3:AF$99,27,FALSE)-VLOOKUP($A71,'Import OffPeak change'!$A$106:AF$202,27,FALSE)))</f>
        <v>0</v>
      </c>
      <c r="AB71" s="6">
        <f>IF(ISERROR(VLOOKUP($A71,'Import OffPeak'!$A$3:AG$99,28,FALSE)-VLOOKUP($A71,'Import OffPeak change'!$A$106:AG$202,28,FALSE)),0,(VLOOKUP($A71,'Import OffPeak'!$A$3:AG$99,28,FALSE)-VLOOKUP($A71,'Import OffPeak change'!$A$106:AG$202,28,FALSE)))</f>
        <v>0</v>
      </c>
      <c r="AC71" s="6">
        <f>IF(ISERROR(VLOOKUP($A71,'Import OffPeak'!$A$3:AH$99,29,FALSE)-VLOOKUP($A71,'Import OffPeak change'!$A$106:AH$202,29,FALSE)),0,(VLOOKUP($A71,'Import OffPeak'!$A$3:AH$99,29,FALSE)-VLOOKUP($A71,'Import OffPeak change'!$A$106:AH$202,29,FALSE)))</f>
        <v>0</v>
      </c>
      <c r="AD71" s="6">
        <f>IF(ISERROR(VLOOKUP($A71,'Import OffPeak'!$A$3:AI$99,30,FALSE)-VLOOKUP($A71,'Import OffPeak change'!$A$106:AI$202,30,FALSE)),0,(VLOOKUP($A71,'Import OffPeak'!$A$3:AI$99,30,FALSE)-VLOOKUP($A71,'Import OffPeak change'!$A$106:AI$202,30,FALSE)))</f>
        <v>0</v>
      </c>
      <c r="AE71" s="6">
        <f>IF(ISERROR(VLOOKUP($A71,'Import OffPeak'!$A$3:AJ$99,31,FALSE)-VLOOKUP($A71,'Import OffPeak change'!$A$106:AJ$202,31,FALSE)),0,(VLOOKUP($A71,'Import OffPeak'!$A$3:AJ$99,31,FALSE)-VLOOKUP($A71,'Import OffPeak change'!$A$106:AJ$202,31,FALSE)))</f>
        <v>0</v>
      </c>
      <c r="AF71" s="6">
        <f>IF(ISERROR(VLOOKUP($A71,'Import OffPeak'!$A$3:AK$99,32,FALSE)-VLOOKUP($A71,'Import OffPeak change'!$A$106:AK$202,32,FALSE)),0,(VLOOKUP($A71,'Import OffPeak'!$A$3:AK$99,32,FALSE)-VLOOKUP($A71,'Import OffPeak change'!$A$106:AK$202,32,FALSE)))</f>
        <v>0</v>
      </c>
      <c r="AG71" s="6">
        <f>IF(ISERROR(VLOOKUP($A71,'Import OffPeak'!$A$3:AL$99,33,FALSE)-VLOOKUP($A71,'Import OffPeak change'!$A$106:AL$202,33,FALSE)),0,(VLOOKUP($A71,'Import OffPeak'!$A$3:AL$99,33,FALSE)-VLOOKUP($A71,'Import OffPeak change'!$A$106:AL$202,33,FALSE)))</f>
        <v>0</v>
      </c>
      <c r="AH71" s="6">
        <f>IF(ISERROR(VLOOKUP($A71,'Import OffPeak'!$A$3:AM$99,34,FALSE)-VLOOKUP($A71,'Import OffPeak change'!$A$106:AM$202,34,FALSE)),0,(VLOOKUP($A71,'Import OffPeak'!$A$3:AM$99,34,FALSE)-VLOOKUP($A71,'Import OffPeak change'!$A$106:AM$202,34,FALSE)))</f>
        <v>0</v>
      </c>
      <c r="AI71" s="6">
        <f>IF(ISERROR(VLOOKUP($A71,'Import OffPeak'!$A$3:AN$99,35,FALSE)-VLOOKUP($A71,'Import OffPeak change'!$A$106:AN$202,35,FALSE)),0,(VLOOKUP($A71,'Import OffPeak'!$A$3:AN$99,35,FALSE)-VLOOKUP($A71,'Import OffPeak change'!$A$106:AN$202,35,FALSE)))</f>
        <v>0</v>
      </c>
      <c r="AJ71" s="6">
        <f>IF(ISERROR(VLOOKUP($A71,'Import OffPeak'!$A$3:AO$99,36,FALSE)-VLOOKUP($A71,'Import OffPeak change'!$A$106:AO$202,36,FALSE)),0,(VLOOKUP($A71,'Import OffPeak'!$A$3:AO$99,36,FALSE)-VLOOKUP($A71,'Import OffPeak change'!$A$106:AO$202,36,FALSE)))</f>
        <v>0</v>
      </c>
      <c r="AK71" s="6">
        <f>IF(ISERROR(VLOOKUP($A71,'Import OffPeak'!$A$3:AP$99,37,FALSE)-VLOOKUP($A71,'Import OffPeak change'!$A$106:AP$202,37,FALSE)),0,(VLOOKUP($A71,'Import OffPeak'!$A$3:AP$99,37,FALSE)-VLOOKUP($A71,'Import OffPeak change'!$A$106:AP$202,37,FALSE)))</f>
        <v>0</v>
      </c>
      <c r="AL71" s="6">
        <f>IF(ISERROR(VLOOKUP($A71,'Import OffPeak'!$A$3:AQ$99,38,FALSE)-VLOOKUP($A71,'Import OffPeak change'!$A$106:AQ$202,38,FALSE)),0,(VLOOKUP($A71,'Import OffPeak'!$A$3:AQ$99,38,FALSE)-VLOOKUP($A71,'Import OffPeak change'!$A$106:AQ$202,38,FALSE)))</f>
        <v>0</v>
      </c>
      <c r="AM71" s="6">
        <f>IF(ISERROR(VLOOKUP($A71,'Import OffPeak'!$A$3:AR$99,39,FALSE)-VLOOKUP($A71,'Import OffPeak change'!$A$106:AR$202,39,FALSE)),0,(VLOOKUP($A71,'Import OffPeak'!$A$3:AR$99,39,FALSE)-VLOOKUP($A71,'Import OffPeak change'!$A$106:AR$202,39,FALSE)))</f>
        <v>0</v>
      </c>
      <c r="AN71" s="6">
        <f>IF(ISERROR(VLOOKUP($A71,'Import OffPeak'!$A$3:AS$99,40,FALSE)-VLOOKUP($A71,'Import OffPeak change'!$A$106:AS$202,40,FALSE)),0,(VLOOKUP($A71,'Import OffPeak'!$A$3:AS$99,40,FALSE)-VLOOKUP($A71,'Import OffPeak change'!$A$106:AS$202,40,FALSE)))</f>
        <v>0</v>
      </c>
      <c r="AO71" s="6">
        <f>IF(ISERROR(VLOOKUP($A71,'Import OffPeak'!$A$3:AT$99,41,FALSE)-VLOOKUP($A71,'Import OffPeak change'!$A$106:AT$202,41,FALSE)),0,(VLOOKUP($A71,'Import OffPeak'!$A$3:AT$99,41,FALSE)-VLOOKUP($A71,'Import OffPeak change'!$A$106:AT$202,41,FALSE)))</f>
        <v>0</v>
      </c>
      <c r="AP71" s="6">
        <f>IF(ISERROR(VLOOKUP($A71,'Import OffPeak'!$A$3:AU$99,42,FALSE)-VLOOKUP($A71,'Import OffPeak change'!$A$106:AU$202,42,FALSE)),0,(VLOOKUP($A71,'Import OffPeak'!$A$3:AU$99,42,FALSE)-VLOOKUP($A71,'Import OffPeak change'!$A$106:AU$202,42,FALSE)))</f>
        <v>0</v>
      </c>
      <c r="AQ71" s="6">
        <f>IF(ISERROR(VLOOKUP($A71,'Import OffPeak'!$A$3:AV$99,43,FALSE)-VLOOKUP($A71,'Import OffPeak change'!$A$106:AV$202,43,FALSE)),0,(VLOOKUP($A71,'Import OffPeak'!$A$3:AV$99,43,FALSE)-VLOOKUP($A71,'Import OffPeak change'!$A$106:AV$202,43,FALSE)))</f>
        <v>0</v>
      </c>
      <c r="AR71" s="6">
        <f>IF(ISERROR(VLOOKUP($A71,'Import OffPeak'!$A$3:AW$99,44,FALSE)-VLOOKUP($A71,'Import OffPeak change'!$A$106:AW$202,44,FALSE)),0,(VLOOKUP($A71,'Import OffPeak'!$A$3:AW$99,44,FALSE)-VLOOKUP($A71,'Import OffPeak change'!$A$106:AW$202,44,FALSE)))</f>
        <v>0</v>
      </c>
      <c r="AS71" s="6">
        <f>IF(ISERROR(VLOOKUP($A71,'Import OffPeak'!$A$3:AX$99,45,FALSE)-VLOOKUP($A71,'Import OffPeak change'!$A$106:AX$202,45,FALSE)),0,(VLOOKUP($A71,'Import OffPeak'!$A$3:AX$99,45,FALSE)-VLOOKUP($A71,'Import OffPeak change'!$A$106:AX$202,45,FALSE)))</f>
        <v>0</v>
      </c>
      <c r="AT71" s="6">
        <f>IF(ISERROR(VLOOKUP($A71,'Import OffPeak'!$A$3:AY$99,46,FALSE)-VLOOKUP($A71,'Import OffPeak change'!$A$106:AY$202,46,FALSE)),0,(VLOOKUP($A71,'Import OffPeak'!$A$3:AY$99,46,FALSE)-VLOOKUP($A71,'Import OffPeak change'!$A$106:AY$202,46,FALSE)))</f>
        <v>0</v>
      </c>
      <c r="AU71" s="6">
        <f>IF(ISERROR(VLOOKUP($A71,'Import OffPeak'!$A$3:AZ$99,47,FALSE)-VLOOKUP($A71,'Import OffPeak change'!$A$106:AZ$202,47,FALSE)),0,(VLOOKUP($A71,'Import OffPeak'!$A$3:AZ$99,47,FALSE)-VLOOKUP($A71,'Import OffPeak change'!$A$106:AZ$202,47,FALSE)))</f>
        <v>0</v>
      </c>
      <c r="AV71" s="6">
        <f>IF(ISERROR(VLOOKUP($A71,'Import OffPeak'!$A$3:BA$99,48,FALSE)-VLOOKUP($A71,'Import OffPeak change'!$A$106:BA$202,48,FALSE)),0,(VLOOKUP($A71,'Import OffPeak'!$A$3:BA$99,48,FALSE)-VLOOKUP($A71,'Import OffPeak change'!$A$106:BA$202,48,FALSE)))</f>
        <v>0</v>
      </c>
      <c r="AW71" s="6">
        <f>IF(ISERROR(VLOOKUP($A71,'Import OffPeak'!$A$3:BB$99,49,FALSE)-VLOOKUP($A71,'Import OffPeak change'!$A$106:BB$202,49,FALSE)),0,(VLOOKUP($A71,'Import OffPeak'!$A$3:BB$99,49,FALSE)-VLOOKUP($A71,'Import OffPeak change'!$A$106:BB$202,49,FALSE)))</f>
        <v>0</v>
      </c>
      <c r="AX71" s="6">
        <f>IF(ISERROR(VLOOKUP($A71,'Import OffPeak'!$A$3:BC$99,50,FALSE)-VLOOKUP($A71,'Import OffPeak change'!$A$106:BC$202,50,FALSE)),0,(VLOOKUP($A71,'Import OffPeak'!$A$3:BC$99,50,FALSE)-VLOOKUP($A71,'Import OffPeak change'!$A$106:BC$202,50,FALSE)))</f>
        <v>0</v>
      </c>
      <c r="AY71" s="6">
        <f>IF(ISERROR(VLOOKUP($A71,'Import OffPeak'!$A$3:BD$99,51,FALSE)-VLOOKUP($A71,'Import OffPeak change'!$A$106:BD$202,51,FALSE)),0,(VLOOKUP($A71,'Import OffPeak'!$A$3:BD$99,51,FALSE)-VLOOKUP($A71,'Import OffPeak change'!$A$106:BD$202,51,FALSE)))</f>
        <v>0</v>
      </c>
      <c r="AZ71" s="6">
        <f>IF(ISERROR(VLOOKUP($A71,'Import OffPeak'!$A$3:BE$99,52,FALSE)-VLOOKUP($A71,'Import OffPeak change'!$A$106:BE$202,52,FALSE)),0,(VLOOKUP($A71,'Import OffPeak'!$A$3:BE$99,52,FALSE)-VLOOKUP($A71,'Import OffPeak change'!$A$106:BE$202,52,FALSE)))</f>
        <v>0</v>
      </c>
      <c r="BA71" s="6">
        <f>IF(ISERROR(VLOOKUP($A71,'Import OffPeak'!$A$3:BF$99,53,FALSE)-VLOOKUP($A71,'Import OffPeak change'!$A$106:BF$202,53,FALSE)),0,(VLOOKUP($A71,'Import OffPeak'!$A$3:BF$99,53,FALSE)-VLOOKUP($A71,'Import OffPeak change'!$A$106:BF$202,53,FALSE)))</f>
        <v>0</v>
      </c>
      <c r="BB71" s="6">
        <f>IF(ISERROR(VLOOKUP($A71,'Import OffPeak'!$A$3:BG$99,54,FALSE)-VLOOKUP($A71,'Import OffPeak change'!$A$106:BG$202,54,FALSE)),0,(VLOOKUP($A71,'Import OffPeak'!$A$3:BG$99,54,FALSE)-VLOOKUP($A71,'Import OffPeak change'!$A$106:BG$202,54,FALSE)))</f>
        <v>0</v>
      </c>
      <c r="BC71" s="6">
        <f>IF(ISERROR(VLOOKUP($A71,'Import OffPeak'!$A$3:BH$99,55,FALSE)-VLOOKUP($A71,'Import OffPeak change'!$A$106:BH$202,55,FALSE)),0,(VLOOKUP($A71,'Import OffPeak'!$A$3:BH$99,55,FALSE)-VLOOKUP($A71,'Import OffPeak change'!$A$106:BH$202,55,FALSE)))</f>
        <v>0</v>
      </c>
      <c r="BD71" s="6">
        <f>IF(ISERROR(VLOOKUP($A71,'Import OffPeak'!$A$3:BI$99,56,FALSE)-VLOOKUP($A71,'Import OffPeak change'!$A$106:BI$202,56,FALSE)),0,(VLOOKUP($A71,'Import OffPeak'!$A$3:BI$99,56,FALSE)-VLOOKUP($A71,'Import OffPeak change'!$A$106:BI$202,56,FALSE)))</f>
        <v>0</v>
      </c>
      <c r="BE71" s="6">
        <f>IF(ISERROR(VLOOKUP($A71,'Import OffPeak'!$A$3:BJ$99,57,FALSE)-VLOOKUP($A71,'Import OffPeak change'!$A$106:BJ$202,57,FALSE)),0,(VLOOKUP($A71,'Import OffPeak'!$A$3:BJ$99,57,FALSE)-VLOOKUP($A71,'Import OffPeak change'!$A$106:BJ$202,57,FALSE)))</f>
        <v>0</v>
      </c>
      <c r="BF71" s="6">
        <f>IF(ISERROR(VLOOKUP($A71,'Import OffPeak'!$A$3:BK$99,58,FALSE)-VLOOKUP($A71,'Import OffPeak change'!$A$106:BK$202,58,FALSE)),0,(VLOOKUP($A71,'Import OffPeak'!$A$3:BK$99,58,FALSE)-VLOOKUP($A71,'Import OffPeak change'!$A$106:BK$202,58,FALSE)))</f>
        <v>0</v>
      </c>
      <c r="BG71" s="6">
        <f>IF(ISERROR(VLOOKUP($A71,'Import OffPeak'!$A$3:BL$99,59,FALSE)-VLOOKUP($A71,'Import OffPeak change'!$A$106:BL$202,59,FALSE)),0,(VLOOKUP($A71,'Import OffPeak'!$A$3:BL$99,59,FALSE)-VLOOKUP($A71,'Import OffPeak change'!$A$106:BL$202,59,FALSE)))</f>
        <v>0</v>
      </c>
      <c r="BH71" s="6">
        <f>IF(ISERROR(VLOOKUP($A71,'Import OffPeak'!$A$3:BM$99,60,FALSE)-VLOOKUP($A71,'Import OffPeak change'!$A$106:BM$202,60,FALSE)),0,(VLOOKUP($A71,'Import OffPeak'!$A$3:BM$99,60,FALSE)-VLOOKUP($A71,'Import OffPeak change'!$A$106:BM$202,60,FALSE)))</f>
        <v>0</v>
      </c>
      <c r="BI71" s="6">
        <f>IF(ISERROR(VLOOKUP($A71,'Import OffPeak'!$A$3:BN$99,61,FALSE)-VLOOKUP($A71,'Import OffPeak change'!$A$106:BN$202,61,FALSE)),0,(VLOOKUP($A71,'Import OffPeak'!$A$3:BN$99,61,FALSE)-VLOOKUP($A71,'Import OffPeak change'!$A$106:BN$202,61,FALSE)))</f>
        <v>0</v>
      </c>
      <c r="BJ71" s="6">
        <f>IF(ISERROR(VLOOKUP($A71,'Import OffPeak'!$A$3:BO$99,62,FALSE)-VLOOKUP($A71,'Import OffPeak change'!$A$106:BO$202,62,FALSE)),0,(VLOOKUP($A71,'Import OffPeak'!$A$3:BO$99,62,FALSE)-VLOOKUP($A71,'Import OffPeak change'!$A$106:BO$202,62,FALSE)))</f>
        <v>0</v>
      </c>
      <c r="BK71" s="6">
        <f>IF(ISERROR(VLOOKUP($A71,'Import OffPeak'!$A$3:BP$99,63,FALSE)-VLOOKUP($A71,'Import OffPeak change'!$A$106:BP$202,63,FALSE)),0,(VLOOKUP($A71,'Import OffPeak'!$A$3:BP$99,63,FALSE)-VLOOKUP($A71,'Import OffPeak change'!$A$106:BP$202,63,FALSE)))</f>
        <v>0</v>
      </c>
      <c r="BL71" s="6">
        <f>IF(ISERROR(VLOOKUP($A71,'Import OffPeak'!$A$3:BQ$99,64,FALSE)-VLOOKUP($A71,'Import OffPeak change'!$A$106:BQ$202,64,FALSE)),0,(VLOOKUP($A71,'Import OffPeak'!$A$3:BQ$99,64,FALSE)-VLOOKUP($A71,'Import OffPeak change'!$A$106:BQ$202,64,FALSE)))</f>
        <v>0</v>
      </c>
      <c r="BM71" s="6">
        <f>IF(ISERROR(VLOOKUP($A71,'Import OffPeak'!$A$3:BR$99,65,FALSE)-VLOOKUP($A71,'Import OffPeak change'!$A$106:BR$202,65,FALSE)),0,(VLOOKUP($A71,'Import OffPeak'!$A$3:BR$99,65,FALSE)-VLOOKUP($A71,'Import OffPeak change'!$A$106:BR$202,65,FALSE)))</f>
        <v>0</v>
      </c>
      <c r="BN71" s="6">
        <f>IF(ISERROR(VLOOKUP($A71,'Import OffPeak'!$A$3:BS$99,66,FALSE)-VLOOKUP($A71,'Import OffPeak change'!$A$106:BS$202,66,FALSE)),0,(VLOOKUP($A71,'Import OffPeak'!$A$3:BS$99,66,FALSE)-VLOOKUP($A71,'Import OffPeak change'!$A$106:BS$202,66,FALSE)))</f>
        <v>0</v>
      </c>
      <c r="BO71" s="6">
        <f>IF(ISERROR(VLOOKUP($A71,'Import OffPeak'!$A$3:BT$99,67,FALSE)-VLOOKUP($A71,'Import OffPeak change'!$A$106:BT$202,67,FALSE)),0,(VLOOKUP($A71,'Import OffPeak'!$A$3:BT$99,67,FALSE)-VLOOKUP($A71,'Import OffPeak change'!$A$106:BT$202,67,FALSE)))</f>
        <v>0</v>
      </c>
      <c r="BP71" s="6">
        <f>IF(ISERROR(VLOOKUP($A71,'Import OffPeak'!$A$3:BU$99,68,FALSE)-VLOOKUP($A71,'Import OffPeak change'!$A$106:BU$202,68,FALSE)),0,(VLOOKUP($A71,'Import OffPeak'!$A$3:BU$99,68,FALSE)-VLOOKUP($A71,'Import OffPeak change'!$A$106:BU$202,68,FALSE)))</f>
        <v>0</v>
      </c>
      <c r="BQ71" s="6">
        <f>IF(ISERROR(VLOOKUP($A71,'Import OffPeak'!$A$3:BV$99,69,FALSE)-VLOOKUP($A71,'Import OffPeak change'!$A$106:BV$202,69,FALSE)),0,(VLOOKUP($A71,'Import OffPeak'!$A$3:BV$99,69,FALSE)-VLOOKUP($A71,'Import OffPeak change'!$A$106:BV$202,69,FALSE)))</f>
        <v>0</v>
      </c>
      <c r="BR71" s="6">
        <f>IF(ISERROR(VLOOKUP($A71,'Import OffPeak'!$A$3:BW$99,70,FALSE)-VLOOKUP($A71,'Import OffPeak change'!$A$106:BW$202,70,FALSE)),0,(VLOOKUP($A71,'Import OffPeak'!$A$3:BW$99,70,FALSE)-VLOOKUP($A71,'Import OffPeak change'!$A$106:BW$202,70,FALSE)))</f>
        <v>0</v>
      </c>
      <c r="BS71" s="6">
        <f>IF(ISERROR(VLOOKUP($A71,'Import OffPeak'!$A$3:BX$99,71,FALSE)-VLOOKUP($A71,'Import OffPeak change'!$A$106:BX$202,71,FALSE)),0,(VLOOKUP($A71,'Import OffPeak'!$A$3:BX$99,71,FALSE)-VLOOKUP($A71,'Import OffPeak change'!$A$106:BX$202,71,FALSE)))</f>
        <v>0</v>
      </c>
      <c r="BT71" s="6">
        <f>IF(ISERROR(VLOOKUP($A71,'Import OffPeak'!$A$3:BY$99,72,FALSE)-VLOOKUP($A71,'Import OffPeak change'!$A$106:BY$202,72,FALSE)),0,(VLOOKUP($A71,'Import OffPeak'!$A$3:BY$99,72,FALSE)-VLOOKUP($A71,'Import OffPeak change'!$A$106:BY$202,72,FALSE)))</f>
        <v>0</v>
      </c>
      <c r="BU71" s="6">
        <f>IF(ISERROR(VLOOKUP($A71,'Import OffPeak'!$A$3:BZ$99,73,FALSE)-VLOOKUP($A71,'Import OffPeak change'!$A$106:BZ$202,73,FALSE)),0,(VLOOKUP($A71,'Import OffPeak'!$A$3:BZ$99,73,FALSE)-VLOOKUP($A71,'Import OffPeak change'!$A$106:BZ$202,73,FALSE)))</f>
        <v>0</v>
      </c>
      <c r="BV71" s="6">
        <f>IF(ISERROR(VLOOKUP($A71,'Import OffPeak'!$A$3:CA$99,74,FALSE)-VLOOKUP($A71,'Import OffPeak change'!$A$106:CA$202,74,FALSE)),0,(VLOOKUP($A71,'Import OffPeak'!$A$3:CA$99,74,FALSE)-VLOOKUP($A71,'Import OffPeak change'!$A$106:CA$202,74,FALSE)))</f>
        <v>0</v>
      </c>
      <c r="BW71" s="6">
        <f>IF(ISERROR(VLOOKUP($A71,'Import OffPeak'!$A$3:CB$99,75,FALSE)-VLOOKUP($A71,'Import OffPeak change'!$A$106:CB$202,75,FALSE)),0,(VLOOKUP($A71,'Import OffPeak'!$A$3:CB$99,75,FALSE)-VLOOKUP($A71,'Import OffPeak change'!$A$106:CB$202,75,FALSE)))</f>
        <v>0</v>
      </c>
      <c r="BX71" s="6">
        <f>IF(ISERROR(VLOOKUP($A71,'Import OffPeak'!$A$3:CC$99,76,FALSE)-VLOOKUP($A71,'Import OffPeak change'!$A$106:CC$202,76,FALSE)),0,(VLOOKUP($A71,'Import OffPeak'!$A$3:CC$99,76,FALSE)-VLOOKUP($A71,'Import OffPeak change'!$A$106:CC$202,76,FALSE)))</f>
        <v>0</v>
      </c>
      <c r="BY71" s="6">
        <f>IF(ISERROR(VLOOKUP($A71,'Import OffPeak'!$A$3:CD$99,77,FALSE)-VLOOKUP($A71,'Import OffPeak change'!$A$106:CD$202,77,FALSE)),0,(VLOOKUP($A71,'Import OffPeak'!$A$3:CD$99,77,FALSE)-VLOOKUP($A71,'Import OffPeak change'!$A$106:CD$202,77,FALSE)))</f>
        <v>0</v>
      </c>
      <c r="BZ71" s="6">
        <f>IF(ISERROR(VLOOKUP($A71,'Import OffPeak'!$A$3:CE$99,78,FALSE)-VLOOKUP($A71,'Import OffPeak change'!$A$106:CE$202,78,FALSE)),0,(VLOOKUP($A71,'Import OffPeak'!$A$3:CE$99,78,FALSE)-VLOOKUP($A71,'Import OffPeak change'!$A$106:CE$202,78,FALSE)))</f>
        <v>0</v>
      </c>
      <c r="CA71" s="6">
        <f>IF(ISERROR(VLOOKUP($A71,'Import OffPeak'!$A$3:CF$99,79,FALSE)-VLOOKUP($A71,'Import OffPeak change'!$A$106:CF$202,79,FALSE)),0,(VLOOKUP($A71,'Import OffPeak'!$A$3:CF$99,79,FALSE)-VLOOKUP($A71,'Import OffPeak change'!$A$106:CF$202,79,FALSE)))</f>
        <v>0</v>
      </c>
      <c r="CB71" s="6">
        <f>IF(ISERROR(VLOOKUP($A71,'Import OffPeak'!$A$3:CG$99,80,FALSE)-VLOOKUP($A71,'Import OffPeak change'!$A$106:CG$202,80,FALSE)),0,(VLOOKUP($A71,'Import OffPeak'!$A$3:CG$99,80,FALSE)-VLOOKUP($A71,'Import OffPeak change'!$A$106:CG$202,80,FALSE)))</f>
        <v>0</v>
      </c>
      <c r="CC71" s="6">
        <f>IF(ISERROR(VLOOKUP($A71,'Import OffPeak'!$A$3:CH$99,81,FALSE)-VLOOKUP($A71,'Import OffPeak change'!$A$106:CH$202,81,FALSE)),0,(VLOOKUP($A71,'Import OffPeak'!$A$3:CH$99,81,FALSE)-VLOOKUP($A71,'Import OffPeak change'!$A$106:CH$202,81,FALSE)))</f>
        <v>0</v>
      </c>
      <c r="CD71" s="6">
        <f>IF(ISERROR(VLOOKUP($A71,'Import OffPeak'!$A$3:CI$99,82,FALSE)-VLOOKUP($A71,'Import OffPeak change'!$A$106:CI$202,82,FALSE)),0,(VLOOKUP($A71,'Import OffPeak'!$A$3:CI$99,82,FALSE)-VLOOKUP($A71,'Import OffPeak change'!$A$106:CI$202,82,FALSE)))</f>
        <v>0</v>
      </c>
      <c r="CE71" s="6">
        <f>IF(ISERROR(VLOOKUP($A71,'Import OffPeak'!$A$3:CJ$99,83,FALSE)-VLOOKUP($A71,'Import OffPeak change'!$A$106:CJ$202,83,FALSE)),0,(VLOOKUP($A71,'Import OffPeak'!$A$3:CJ$99,83,FALSE)-VLOOKUP($A71,'Import OffPeak change'!$A$106:CJ$202,83,FALSE)))</f>
        <v>0</v>
      </c>
      <c r="CF71" s="6">
        <f>IF(ISERROR(VLOOKUP($A71,'Import OffPeak'!$A$3:CK$99,84,FALSE)-VLOOKUP($A71,'Import OffPeak change'!$A$106:CK$202,84,FALSE)),0,(VLOOKUP($A71,'Import OffPeak'!$A$3:CK$99,84,FALSE)-VLOOKUP($A71,'Import OffPeak change'!$A$106:CK$202,84,FALSE)))</f>
        <v>0</v>
      </c>
      <c r="CG71" s="6">
        <f>IF(ISERROR(VLOOKUP($A71,'Import OffPeak'!$A$3:CL$99,85,FALSE)-VLOOKUP($A71,'Import OffPeak change'!$A$106:CL$202,85,FALSE)),0,(VLOOKUP($A71,'Import OffPeak'!$A$3:CL$99,85,FALSE)-VLOOKUP($A71,'Import OffPeak change'!$A$106:CL$202,85,FALSE)))</f>
        <v>0</v>
      </c>
      <c r="CH71" s="6">
        <f>IF(ISERROR(VLOOKUP($A71,'Import OffPeak'!$A$3:CM$99,86,FALSE)-VLOOKUP($A71,'Import OffPeak change'!$A$106:CM$202,86,FALSE)),0,(VLOOKUP($A71,'Import OffPeak'!$A$3:CM$99,86,FALSE)-VLOOKUP($A71,'Import OffPeak change'!$A$106:CM$202,86,FALSE)))</f>
        <v>0</v>
      </c>
      <c r="CI71" s="6">
        <f>IF(ISERROR(VLOOKUP($A71,'Import OffPeak'!$A$3:CN$99,87,FALSE)-VLOOKUP($A71,'Import OffPeak change'!$A$106:CN$202,87,FALSE)),0,(VLOOKUP($A71,'Import OffPeak'!$A$3:CN$99,87,FALSE)-VLOOKUP($A71,'Import OffPeak change'!$A$106:CN$202,87,FALSE)))</f>
        <v>0</v>
      </c>
      <c r="CJ71" s="6">
        <f>IF(ISERROR(VLOOKUP($A71,'Import OffPeak'!$A$3:CO$99,88,FALSE)-VLOOKUP($A71,'Import OffPeak change'!$A$106:CO$202,88,FALSE)),0,(VLOOKUP($A71,'Import OffPeak'!$A$3:CO$99,88,FALSE)-VLOOKUP($A71,'Import OffPeak change'!$A$106:CO$202,88,FALSE)))</f>
        <v>0</v>
      </c>
      <c r="CK71" s="6">
        <f>IF(ISERROR(VLOOKUP($A71,'Import OffPeak'!$A$3:CP$99,89,FALSE)-VLOOKUP($A71,'Import OffPeak change'!$A$106:CP$202,89,FALSE)),0,(VLOOKUP($A71,'Import OffPeak'!$A$3:CP$99,89,FALSE)-VLOOKUP($A71,'Import OffPeak change'!$A$106:CP$202,89,FALSE)))</f>
        <v>0</v>
      </c>
      <c r="CL71" s="6">
        <f>IF(ISERROR(VLOOKUP($A71,'Import OffPeak'!$A$3:CQ$99,90,FALSE)-VLOOKUP($A71,'Import OffPeak change'!$A$106:CQ$202,90,FALSE)),0,(VLOOKUP($A71,'Import OffPeak'!$A$3:CQ$99,90,FALSE)-VLOOKUP($A71,'Import OffPeak change'!$A$106:CQ$202,90,FALSE)))</f>
        <v>0</v>
      </c>
      <c r="CM71" s="6">
        <f>IF(ISERROR(VLOOKUP($A71,'Import OffPeak'!$A$3:CR$99,91,FALSE)-VLOOKUP($A71,'Import OffPeak change'!$A$106:CR$202,91,FALSE)),0,(VLOOKUP($A71,'Import OffPeak'!$A$3:CR$99,91,FALSE)-VLOOKUP($A71,'Import OffPeak change'!$A$106:CR$202,91,FALSE)))</f>
        <v>0</v>
      </c>
      <c r="CN71" s="6">
        <f>IF(ISERROR(VLOOKUP($A71,'Import OffPeak'!$A$3:CS$99,92,FALSE)-VLOOKUP($A71,'Import OffPeak change'!$A$106:CS$202,92,FALSE)),0,(VLOOKUP($A71,'Import OffPeak'!$A$3:CS$99,92,FALSE)-VLOOKUP($A71,'Import OffPeak change'!$A$106:CS$202,92,FALSE)))</f>
        <v>0</v>
      </c>
      <c r="CO71" s="6">
        <f>IF(ISERROR(VLOOKUP($A71,'Import OffPeak'!$A$3:CT$99,93,FALSE)-VLOOKUP($A71,'Import OffPeak change'!$A$106:CT$202,93,FALSE)),0,(VLOOKUP($A71,'Import OffPeak'!$A$3:CT$99,93,FALSE)-VLOOKUP($A71,'Import OffPeak change'!$A$106:CT$202,93,FALSE)))</f>
        <v>0</v>
      </c>
      <c r="CP71" s="6">
        <f>IF(ISERROR(VLOOKUP($A71,'Import OffPeak'!$A$3:CU$99,94,FALSE)-VLOOKUP($A71,'Import OffPeak change'!$A$106:CU$202,94,FALSE)),0,(VLOOKUP($A71,'Import OffPeak'!$A$3:CU$99,94,FALSE)-VLOOKUP($A71,'Import OffPeak change'!$A$106:CU$202,94,FALSE)))</f>
        <v>0</v>
      </c>
      <c r="CQ71" s="6">
        <f>IF(ISERROR(VLOOKUP($A71,'Import OffPeak'!$A$3:CV$99,95,FALSE)-VLOOKUP($A71,'Import OffPeak change'!$A$106:CV$202,95,FALSE)),0,(VLOOKUP($A71,'Import OffPeak'!$A$3:CV$99,95,FALSE)-VLOOKUP($A71,'Import OffPeak change'!$A$106:CV$202,95,FALSE)))</f>
        <v>0</v>
      </c>
      <c r="CR71" s="6">
        <f>IF(ISERROR(VLOOKUP($A71,'Import OffPeak'!$A$3:CW$99,96,FALSE)-VLOOKUP($A71,'Import OffPeak change'!$A$106:CW$202,96,FALSE)),0,(VLOOKUP($A71,'Import OffPeak'!$A$3:CW$99,96,FALSE)-VLOOKUP($A71,'Import OffPeak change'!$A$106:CW$202,96,FALSE)))</f>
        <v>0</v>
      </c>
      <c r="CS71" s="6">
        <f>IF(ISERROR(VLOOKUP($A71,'Import OffPeak'!$A$3:CX$99,97,FALSE)-VLOOKUP($A71,'Import OffPeak change'!$A$106:CX$202,97,FALSE)),0,(VLOOKUP($A71,'Import OffPeak'!$A$3:CX$99,97,FALSE)-VLOOKUP($A71,'Import OffPeak change'!$A$106:CX$202,97,FALSE)))</f>
        <v>0</v>
      </c>
      <c r="CT71" s="6">
        <f>IF(ISERROR(VLOOKUP($A71,'Import OffPeak'!$A$3:CY$99,98,FALSE)-VLOOKUP($A71,'Import OffPeak change'!$A$106:CY$202,98,FALSE)),0,(VLOOKUP($A71,'Import OffPeak'!$A$3:CY$99,98,FALSE)-VLOOKUP($A71,'Import OffPeak change'!$A$106:CY$202,98,FALSE)))</f>
        <v>0</v>
      </c>
      <c r="CU71" s="6">
        <f>IF(ISERROR(VLOOKUP($A71,'Import OffPeak'!$A$3:CZ$99,99,FALSE)-VLOOKUP($A71,'Import OffPeak change'!$A$106:CZ$202,99,FALSE)),0,(VLOOKUP($A71,'Import OffPeak'!$A$3:CZ$99,99,FALSE)-VLOOKUP($A71,'Import OffPeak change'!$A$106:CZ$202,99,FALSE)))</f>
        <v>0</v>
      </c>
      <c r="CV71" s="6">
        <f>IF(ISERROR(VLOOKUP($A71,'Import OffPeak'!$A$3:DA$99,100,FALSE)-VLOOKUP($A71,'Import OffPeak change'!$A$106:DA$202,100,FALSE)),0,(VLOOKUP($A71,'Import OffPeak'!$A$3:DA$99,100,FALSE)-VLOOKUP($A71,'Import OffPeak change'!$A$106:DA$202,100,FALSE)))</f>
        <v>0</v>
      </c>
      <c r="CW71" s="6">
        <f>IF(ISERROR(VLOOKUP($A71,'Import OffPeak'!$A$3:DB$99,101,FALSE)-VLOOKUP($A71,'Import OffPeak change'!$A$106:DB$202,101,FALSE)),0,(VLOOKUP($A71,'Import OffPeak'!$A$3:DB$99,101,FALSE)-VLOOKUP($A71,'Import OffPeak change'!$A$106:DB$202,101,FALSE)))</f>
        <v>0</v>
      </c>
      <c r="CX71" s="6">
        <f>IF(ISERROR(VLOOKUP($A71,'Import OffPeak'!$A$3:DC$99,102,FALSE)-VLOOKUP($A71,'Import OffPeak change'!$A$106:DC$202,102,FALSE)),0,(VLOOKUP($A71,'Import OffPeak'!$A$3:DC$99,102,FALSE)-VLOOKUP($A71,'Import OffPeak change'!$A$106:DC$202,102,FALSE)))</f>
        <v>0</v>
      </c>
      <c r="CY71" s="6">
        <f>IF(ISERROR(VLOOKUP($A71,'Import OffPeak'!$A$3:DD$99,103,FALSE)-VLOOKUP($A71,'Import OffPeak change'!$A$106:DD$202,103,FALSE)),0,(VLOOKUP($A71,'Import OffPeak'!$A$3:DD$99,103,FALSE)-VLOOKUP($A71,'Import OffPeak change'!$A$106:DD$202,103,FALSE)))</f>
        <v>0</v>
      </c>
      <c r="CZ71" s="6">
        <f>IF(ISERROR(VLOOKUP($A71,'Import OffPeak'!$A$3:DE$99,104,FALSE)-VLOOKUP($A71,'Import OffPeak change'!$A$106:DE$202,104,FALSE)),0,(VLOOKUP($A71,'Import OffPeak'!$A$3:DE$99,104,FALSE)-VLOOKUP($A71,'Import OffPeak change'!$A$106:DE$202,104,FALSE)))</f>
        <v>0</v>
      </c>
      <c r="DA71" s="6">
        <f>IF(ISERROR(VLOOKUP($A71,'Import OffPeak'!$A$3:DF$99,105,FALSE)-VLOOKUP($A71,'Import OffPeak change'!$A$106:DF$202,105,FALSE)),0,(VLOOKUP($A71,'Import OffPeak'!$A$3:DF$99,105,FALSE)-VLOOKUP($A71,'Import OffPeak change'!$A$106:DF$202,105,FALSE)))</f>
        <v>0</v>
      </c>
      <c r="DB71" s="6">
        <f>IF(ISERROR(VLOOKUP($A71,'Import OffPeak'!$A$3:DG$99,106,FALSE)-VLOOKUP($A71,'Import OffPeak change'!$A$106:DG$202,106,FALSE)),0,(VLOOKUP($A71,'Import OffPeak'!$A$3:DG$99,106,FALSE)-VLOOKUP($A71,'Import OffPeak change'!$A$106:DG$202,106,FALSE)))</f>
        <v>0</v>
      </c>
      <c r="DC71" s="6">
        <f>IF(ISERROR(VLOOKUP($A71,'Import OffPeak'!$A$3:DH$99,107,FALSE)-VLOOKUP($A71,'Import OffPeak change'!$A$106:DH$202,107,FALSE)),0,(VLOOKUP($A71,'Import OffPeak'!$A$3:DH$99,107,FALSE)-VLOOKUP($A71,'Import OffPeak change'!$A$106:DH$202,107,FALSE)))</f>
        <v>0</v>
      </c>
      <c r="DD71" s="6">
        <f>IF(ISERROR(VLOOKUP($A71,'Import OffPeak'!$A$3:DI$99,108,FALSE)-VLOOKUP($A71,'Import OffPeak change'!$A$106:DI$202,108,FALSE)),0,(VLOOKUP($A71,'Import OffPeak'!$A$3:DI$99,108,FALSE)-VLOOKUP($A71,'Import OffPeak change'!$A$106:DI$202,108,FALSE)))</f>
        <v>0</v>
      </c>
      <c r="DE71" s="6">
        <f>IF(ISERROR(VLOOKUP($A71,'Import OffPeak'!$A$3:DJ$99,109,FALSE)-VLOOKUP($A71,'Import OffPeak change'!$A$106:DJ$202,109,FALSE)),0,(VLOOKUP($A71,'Import OffPeak'!$A$3:DJ$99,109,FALSE)-VLOOKUP($A71,'Import OffPeak change'!$A$106:DJ$202,109,FALSE)))</f>
        <v>0</v>
      </c>
      <c r="DF71" s="6">
        <f>IF(ISERROR(VLOOKUP($A71,'Import OffPeak'!$A$3:DK$99,110,FALSE)-VLOOKUP($A71,'Import OffPeak change'!$A$106:DK$202,110,FALSE)),0,(VLOOKUP($A71,'Import OffPeak'!$A$3:DK$99,110,FALSE)-VLOOKUP($A71,'Import OffPeak change'!$A$106:DK$202,110,FALSE)))</f>
        <v>0</v>
      </c>
      <c r="DG71" s="6">
        <f>IF(ISERROR(VLOOKUP($A71,'Import OffPeak'!$A$3:DL$99,111,FALSE)-VLOOKUP($A71,'Import OffPeak change'!$A$106:DL$202,111,FALSE)),0,(VLOOKUP($A71,'Import OffPeak'!$A$3:DL$99,111,FALSE)-VLOOKUP($A71,'Import OffPeak change'!$A$106:DL$202,111,FALSE)))</f>
        <v>0</v>
      </c>
      <c r="DH71" s="6">
        <f>IF(ISERROR(VLOOKUP($A71,'Import OffPeak'!$A$3:DM$99,112,FALSE)-VLOOKUP($A71,'Import OffPeak change'!$A$106:DM$202,112,FALSE)),0,(VLOOKUP($A71,'Import OffPeak'!$A$3:DM$99,112,FALSE)-VLOOKUP($A71,'Import OffPeak change'!$A$106:DM$202,112,FALSE)))</f>
        <v>0</v>
      </c>
      <c r="DI71" s="6">
        <f>IF(ISERROR(VLOOKUP($A71,'Import OffPeak'!$A$3:DN$99,113,FALSE)-VLOOKUP($A71,'Import OffPeak change'!$A$106:DN$202,113,FALSE)),0,(VLOOKUP($A71,'Import OffPeak'!$A$3:DN$99,113,FALSE)-VLOOKUP($A71,'Import OffPeak change'!$A$106:DN$202,113,FALSE)))</f>
        <v>0</v>
      </c>
      <c r="DJ71" s="6">
        <f>IF(ISERROR(VLOOKUP($A71,'Import OffPeak'!$A$3:DO$99,114,FALSE)-VLOOKUP($A71,'Import OffPeak change'!$A$106:DO$202,114,FALSE)),0,(VLOOKUP($A71,'Import OffPeak'!$A$3:DO$99,114,FALSE)-VLOOKUP($A71,'Import OffPeak change'!$A$106:DO$202,114,FALSE)))</f>
        <v>0</v>
      </c>
      <c r="DK71" s="6">
        <f>IF(ISERROR(VLOOKUP($A71,'Import OffPeak'!$A$3:DP$99,115,FALSE)-VLOOKUP($A71,'Import OffPeak change'!$A$106:DP$202,115,FALSE)),0,(VLOOKUP($A71,'Import OffPeak'!$A$3:DP$99,115,FALSE)-VLOOKUP($A71,'Import OffPeak change'!$A$106:DP$202,115,FALSE)))</f>
        <v>0</v>
      </c>
      <c r="DL71" s="6">
        <f>IF(ISERROR(VLOOKUP($A71,'Import OffPeak'!$A$3:DQ$99,116,FALSE)-VLOOKUP($A71,'Import OffPeak change'!$A$106:DQ$202,116,FALSE)),0,(VLOOKUP($A71,'Import OffPeak'!$A$3:DQ$99,116,FALSE)-VLOOKUP($A71,'Import OffPeak change'!$A$106:DQ$202,116,FALSE)))</f>
        <v>0</v>
      </c>
      <c r="DM71" s="6">
        <f>IF(ISERROR(VLOOKUP($A71,'Import OffPeak'!$A$3:DR$99,117,FALSE)-VLOOKUP($A71,'Import OffPeak change'!$A$106:DR$202,117,FALSE)),0,(VLOOKUP($A71,'Import OffPeak'!$A$3:DR$99,117,FALSE)-VLOOKUP($A71,'Import OffPeak change'!$A$106:DR$202,117,FALSE)))</f>
        <v>0</v>
      </c>
      <c r="DN71" s="6">
        <f>IF(ISERROR(VLOOKUP($A71,'Import OffPeak'!$A$3:DS$99,118,FALSE)-VLOOKUP($A71,'Import OffPeak change'!$A$106:DS$202,118,FALSE)),0,(VLOOKUP($A71,'Import OffPeak'!$A$3:DS$99,118,FALSE)-VLOOKUP($A71,'Import OffPeak change'!$A$106:DS$202,118,FALSE)))</f>
        <v>0</v>
      </c>
      <c r="DO71" s="6">
        <f>IF(ISERROR(VLOOKUP($A71,'Import OffPeak'!$A$3:DT$99,119,FALSE)-VLOOKUP($A71,'Import OffPeak change'!$A$106:DT$202,119,FALSE)),0,(VLOOKUP($A71,'Import OffPeak'!$A$3:DT$99,119,FALSE)-VLOOKUP($A71,'Import OffPeak change'!$A$106:DT$202,119,FALSE)))</f>
        <v>0</v>
      </c>
      <c r="DP71" s="6">
        <f>IF(ISERROR(VLOOKUP($A71,'Import OffPeak'!$A$3:DU$99,120,FALSE)-VLOOKUP($A71,'Import OffPeak change'!$A$106:DU$202,120,FALSE)),0,(VLOOKUP($A71,'Import OffPeak'!$A$3:DU$99,120,FALSE)-VLOOKUP($A71,'Import OffPeak change'!$A$106:DU$202,120,FALSE)))</f>
        <v>0</v>
      </c>
      <c r="DQ71" s="6">
        <f>IF(ISERROR(VLOOKUP($A71,'Import OffPeak'!$A$3:DV$99,121,FALSE)-VLOOKUP($A71,'Import OffPeak change'!$A$106:DV$202,121,FALSE)),0,(VLOOKUP($A71,'Import OffPeak'!$A$3:DV$99,121,FALSE)-VLOOKUP($A71,'Import OffPeak change'!$A$106:DV$202,121,FALSE)))</f>
        <v>0</v>
      </c>
      <c r="DR71" s="6">
        <f>IF(ISERROR(VLOOKUP($A71,'Import OffPeak'!$A$3:DW$99,122,FALSE)-VLOOKUP($A71,'Import OffPeak change'!$A$106:DW$202,122,FALSE)),0,(VLOOKUP($A71,'Import OffPeak'!$A$3:DW$99,122,FALSE)-VLOOKUP($A71,'Import OffPeak change'!$A$106:DW$202,122,FALSE)))</f>
        <v>0</v>
      </c>
      <c r="DS71" s="6">
        <f>IF(ISERROR(VLOOKUP($A71,'Import OffPeak'!$A$3:DX$99,123,FALSE)-VLOOKUP($A71,'Import OffPeak change'!$A$106:DX$202,123,FALSE)),0,(VLOOKUP($A71,'Import OffPeak'!$A$3:DX$99,123,FALSE)-VLOOKUP($A71,'Import OffPeak change'!$A$106:DX$202,123,FALSE)))</f>
        <v>0</v>
      </c>
      <c r="DT71" s="6">
        <f>IF(ISERROR(VLOOKUP($A71,'Import OffPeak'!$A$3:DY$99,124,FALSE)-VLOOKUP($A71,'Import OffPeak change'!$A$106:DY$202,124,FALSE)),0,(VLOOKUP($A71,'Import OffPeak'!$A$3:DY$99,124,FALSE)-VLOOKUP($A71,'Import OffPeak change'!$A$106:DY$202,124,FALSE)))</f>
        <v>0</v>
      </c>
      <c r="DU71" s="6">
        <f>IF(ISERROR(VLOOKUP($A71,'Import OffPeak'!$A$3:DZ$99,125,FALSE)-VLOOKUP($A71,'Import OffPeak change'!$A$106:DZ$202,125,FALSE)),0,(VLOOKUP($A71,'Import OffPeak'!$A$3:DZ$99,125,FALSE)-VLOOKUP($A71,'Import OffPeak change'!$A$106:DZ$202,125,FALSE)))</f>
        <v>0</v>
      </c>
      <c r="DV71" s="6">
        <f>IF(ISERROR(VLOOKUP($A71,'Import OffPeak'!$A$3:EA$99,126,FALSE)-VLOOKUP($A71,'Import OffPeak change'!$A$106:EA$202,126,FALSE)),0,(VLOOKUP($A71,'Import OffPeak'!$A$3:EA$99,126,FALSE)-VLOOKUP($A71,'Import OffPeak change'!$A$106:EA$202,126,FALSE)))</f>
        <v>0</v>
      </c>
      <c r="DW71" s="6">
        <f>IF(ISERROR(VLOOKUP($A71,'Import OffPeak'!$A$3:EB$99,127,FALSE)-VLOOKUP($A71,'Import OffPeak change'!$A$106:EB$202,127,FALSE)),0,(VLOOKUP($A71,'Import OffPeak'!$A$3:EB$99,127,FALSE)-VLOOKUP($A71,'Import OffPeak change'!$A$106:EB$202,127,FALSE)))</f>
        <v>0</v>
      </c>
      <c r="DX71" s="6">
        <f>IF(ISERROR(VLOOKUP($A71,'Import OffPeak'!$A$3:EC$99,128,FALSE)-VLOOKUP($A71,'Import OffPeak change'!$A$106:EC$202,128,FALSE)),0,(VLOOKUP($A71,'Import OffPeak'!$A$3:EC$99,128,FALSE)-VLOOKUP($A71,'Import OffPeak change'!$A$106:EC$202,128,FALSE)))</f>
        <v>0</v>
      </c>
      <c r="DY71" s="6">
        <f>IF(ISERROR(VLOOKUP($A71,'Import OffPeak'!$A$3:ED$99,129,FALSE)-VLOOKUP($A71,'Import OffPeak change'!$A$106:ED$202,129,FALSE)),0,(VLOOKUP($A71,'Import OffPeak'!$A$3:ED$99,129,FALSE)-VLOOKUP($A71,'Import OffPeak change'!$A$106:ED$202,129,FALSE)))</f>
        <v>0</v>
      </c>
      <c r="DZ71" s="6">
        <f>IF(ISERROR(VLOOKUP($A71,'Import OffPeak'!$A$3:EE$99,130,FALSE)-VLOOKUP($A71,'Import OffPeak change'!$A$106:EE$202,130,FALSE)),0,(VLOOKUP($A71,'Import OffPeak'!$A$3:EE$99,130,FALSE)-VLOOKUP($A71,'Import OffPeak change'!$A$106:EE$202,130,FALSE)))</f>
        <v>0</v>
      </c>
      <c r="EA71" s="6">
        <f>IF(ISERROR(VLOOKUP($A71,'Import OffPeak'!$A$3:EF$99,131,FALSE)-VLOOKUP($A71,'Import OffPeak change'!$A$106:EF$202,131,FALSE)),0,(VLOOKUP($A71,'Import OffPeak'!$A$3:EF$99,131,FALSE)-VLOOKUP($A71,'Import OffPeak change'!$A$106:EF$202,131,FALSE)))</f>
        <v>0</v>
      </c>
      <c r="EB71" s="6">
        <f>IF(ISERROR(VLOOKUP($A71,'Import OffPeak'!$A$3:EG$99,132,FALSE)-VLOOKUP($A71,'Import OffPeak change'!$A$106:EG$202,132,FALSE)),0,(VLOOKUP($A71,'Import OffPeak'!$A$3:EG$99,132,FALSE)-VLOOKUP($A71,'Import OffPeak change'!$A$106:EG$202,132,FALSE)))</f>
        <v>0</v>
      </c>
      <c r="EC71" s="6">
        <f>IF(ISERROR(VLOOKUP($A71,'Import OffPeak'!$A$3:EH$99,133,FALSE)-VLOOKUP($A71,'Import OffPeak change'!$A$106:EH$202,133,FALSE)),0,(VLOOKUP($A71,'Import OffPeak'!$A$3:EH$99,133,FALSE)-VLOOKUP($A71,'Import OffPeak change'!$A$106:EH$202,133,FALSE)))</f>
        <v>0</v>
      </c>
      <c r="ED71" s="6">
        <f>IF(ISERROR(VLOOKUP($A71,'Import OffPeak'!$A$3:EI$99,134,FALSE)-VLOOKUP($A71,'Import OffPeak change'!$A$106:EI$202,134,FALSE)),0,(VLOOKUP($A71,'Import OffPeak'!$A$3:EI$99,134,FALSE)-VLOOKUP($A71,'Import OffPeak change'!$A$106:EI$202,134,FALSE)))</f>
        <v>0</v>
      </c>
      <c r="EE71" s="6">
        <f>IF(ISERROR(VLOOKUP($A71,'Import OffPeak'!$A$3:EJ$99,135,FALSE)-VLOOKUP($A71,'Import OffPeak change'!$A$106:EJ$202,135,FALSE)),0,(VLOOKUP($A71,'Import OffPeak'!$A$3:EJ$99,135,FALSE)-VLOOKUP($A71,'Import OffPeak change'!$A$106:EJ$202,135,FALSE)))</f>
        <v>0</v>
      </c>
      <c r="EF71" s="6">
        <f>IF(ISERROR(VLOOKUP($A71,'Import OffPeak'!$A$3:EK$99,136,FALSE)-VLOOKUP($A71,'Import OffPeak change'!$A$106:EK$202,136,FALSE)),0,(VLOOKUP($A71,'Import OffPeak'!$A$3:EK$99,136,FALSE)-VLOOKUP($A71,'Import OffPeak change'!$A$106:EK$202,136,FALSE)))</f>
        <v>0</v>
      </c>
      <c r="EG71" s="6">
        <f>IF(ISERROR(VLOOKUP($A71,'Import OffPeak'!$A$3:EL$99,137,FALSE)-VLOOKUP($A71,'Import OffPeak change'!$A$106:EL$202,137,FALSE)),0,(VLOOKUP($A71,'Import OffPeak'!$A$3:EL$99,137,FALSE)-VLOOKUP($A71,'Import OffPeak change'!$A$106:EL$202,137,FALSE)))</f>
        <v>0</v>
      </c>
      <c r="EH71" s="6">
        <f>IF(ISERROR(VLOOKUP($A71,'Import OffPeak'!$A$3:EM$99,138,FALSE)-VLOOKUP($A71,'Import OffPeak change'!$A$106:EM$202,138,FALSE)),0,(VLOOKUP($A71,'Import OffPeak'!$A$3:EM$99,138,FALSE)-VLOOKUP($A71,'Import OffPeak change'!$A$106:EM$202,138,FALSE)))</f>
        <v>0</v>
      </c>
      <c r="EI71" s="6">
        <f>IF(ISERROR(VLOOKUP($A71,'Import OffPeak'!$A$3:EN$99,139,FALSE)-VLOOKUP($A71,'Import OffPeak change'!$A$106:EN$202,139,FALSE)),0,(VLOOKUP($A71,'Import OffPeak'!$A$3:EN$99,139,FALSE)-VLOOKUP($A71,'Import OffPeak change'!$A$106:EN$202,139,FALSE)))</f>
        <v>0</v>
      </c>
      <c r="EJ71" s="6">
        <f>IF(ISERROR(VLOOKUP($A71,'Import OffPeak'!$A$3:EO$99,140,FALSE)-VLOOKUP($A71,'Import OffPeak change'!$A$106:EO$202,140,FALSE)),0,(VLOOKUP($A71,'Import OffPeak'!$A$3:EO$99,140,FALSE)-VLOOKUP($A71,'Import OffPeak change'!$A$106:EO$202,140,FALSE)))</f>
        <v>0</v>
      </c>
      <c r="EK71" s="6">
        <f>IF(ISERROR(VLOOKUP($A71,'Import OffPeak'!$A$3:EP$99,141,FALSE)-VLOOKUP($A71,'Import OffPeak change'!$A$106:EP$202,141,FALSE)),0,(VLOOKUP($A71,'Import OffPeak'!$A$3:EP$99,141,FALSE)-VLOOKUP($A71,'Import OffPeak change'!$A$106:EP$202,141,FALSE)))</f>
        <v>0</v>
      </c>
      <c r="EL71" s="6">
        <f>IF(ISERROR(VLOOKUP($A71,'Import OffPeak'!$A$3:EQ$99,142,FALSE)-VLOOKUP($A71,'Import OffPeak change'!$A$106:EQ$202,142,FALSE)),0,(VLOOKUP($A71,'Import OffPeak'!$A$3:EQ$99,142,FALSE)-VLOOKUP($A71,'Import OffPeak change'!$A$106:EQ$202,142,FALSE)))</f>
        <v>0</v>
      </c>
      <c r="EM71" s="6">
        <f>IF(ISERROR(VLOOKUP($A71,'Import OffPeak'!$A$3:ER$99,143,FALSE)-VLOOKUP($A71,'Import OffPeak change'!$A$106:ER$202,143,FALSE)),0,(VLOOKUP($A71,'Import OffPeak'!$A$3:ER$99,143,FALSE)-VLOOKUP($A71,'Import OffPeak change'!$A$106:ER$202,143,FALSE)))</f>
        <v>0</v>
      </c>
      <c r="EN71" s="6">
        <f>IF(ISERROR(VLOOKUP($A71,'Import OffPeak'!$A$3:ES$99,144,FALSE)-VLOOKUP($A71,'Import OffPeak change'!$A$106:ES$202,144,FALSE)),0,(VLOOKUP($A71,'Import OffPeak'!$A$3:ES$99,144,FALSE)-VLOOKUP($A71,'Import OffPeak change'!$A$106:ES$202,144,FALSE)))</f>
        <v>0</v>
      </c>
      <c r="EO71" s="6">
        <f>IF(ISERROR(VLOOKUP($A71,'Import OffPeak'!$A$3:ET$99,145,FALSE)-VLOOKUP($A71,'Import OffPeak change'!$A$106:ET$202,145,FALSE)),0,(VLOOKUP($A71,'Import OffPeak'!$A$3:ET$99,145,FALSE)-VLOOKUP($A71,'Import OffPeak change'!$A$106:ET$202,145,FALSE)))</f>
        <v>0</v>
      </c>
      <c r="EP71" s="6">
        <f>IF(ISERROR(VLOOKUP($A71,'Import OffPeak'!$A$3:EU$99,146,FALSE)-VLOOKUP($A71,'Import OffPeak change'!$A$106:EU$202,146,FALSE)),0,(VLOOKUP($A71,'Import OffPeak'!$A$3:EU$99,146,FALSE)-VLOOKUP($A71,'Import OffPeak change'!$A$106:EU$202,146,FALSE)))</f>
        <v>0</v>
      </c>
      <c r="EQ71" s="6">
        <f>IF(ISERROR(VLOOKUP($A71,'Import OffPeak'!$A$3:EV$99,147,FALSE)-VLOOKUP($A71,'Import OffPeak change'!$A$106:EV$202,147,FALSE)),0,(VLOOKUP($A71,'Import OffPeak'!$A$3:EV$99,147,FALSE)-VLOOKUP($A71,'Import OffPeak change'!$A$106:EV$202,147,FALSE)))</f>
        <v>0</v>
      </c>
      <c r="ER71" s="6">
        <f>IF(ISERROR(VLOOKUP($A71,'Import OffPeak'!$A$3:EW$99,148,FALSE)-VLOOKUP($A71,'Import OffPeak change'!$A$106:EW$202,148,FALSE)),0,(VLOOKUP($A71,'Import OffPeak'!$A$3:EW$99,148,FALSE)-VLOOKUP($A71,'Import OffPeak change'!$A$106:EW$202,148,FALSE)))</f>
        <v>0</v>
      </c>
      <c r="ES71" s="6">
        <f>IF(ISERROR(VLOOKUP($A71,'Import OffPeak'!$A$3:EX$99,149,FALSE)-VLOOKUP($A71,'Import OffPeak change'!$A$106:EX$202,149,FALSE)),0,(VLOOKUP($A71,'Import OffPeak'!$A$3:EX$99,149,FALSE)-VLOOKUP($A71,'Import OffPeak change'!$A$106:EX$202,149,FALSE)))</f>
        <v>0</v>
      </c>
      <c r="ET71" s="6">
        <f>IF(ISERROR(VLOOKUP($A71,'Import OffPeak'!$A$3:EY$99,150,FALSE)-VLOOKUP($A71,'Import OffPeak change'!$A$106:EY$202,150,FALSE)),0,(VLOOKUP($A71,'Import OffPeak'!$A$3:EY$99,150,FALSE)-VLOOKUP($A71,'Import OffPeak change'!$A$106:EY$202,150,FALSE)))</f>
        <v>0</v>
      </c>
      <c r="EU71" s="6">
        <f>IF(ISERROR(VLOOKUP($A71,'Import OffPeak'!$A$3:EZ$99,151,FALSE)-VLOOKUP($A71,'Import OffPeak change'!$A$106:EZ$202,151,FALSE)),0,(VLOOKUP($A71,'Import OffPeak'!$A$3:EZ$99,151,FALSE)-VLOOKUP($A71,'Import OffPeak change'!$A$106:EZ$202,151,FALSE)))</f>
        <v>0</v>
      </c>
      <c r="EV71" s="6">
        <f>IF(ISERROR(VLOOKUP($A71,'Import OffPeak'!$A$3:FA$99,152,FALSE)-VLOOKUP($A71,'Import OffPeak change'!$A$106:FA$202,152,FALSE)),0,(VLOOKUP($A71,'Import OffPeak'!$A$3:FA$99,152,FALSE)-VLOOKUP($A71,'Import OffPeak change'!$A$106:FA$202,152,FALSE)))</f>
        <v>0</v>
      </c>
      <c r="EW71" s="6">
        <f>IF(ISERROR(VLOOKUP($A71,'Import OffPeak'!$A$3:FB$99,153,FALSE)-VLOOKUP($A71,'Import OffPeak change'!$A$106:FB$202,153,FALSE)),0,(VLOOKUP($A71,'Import OffPeak'!$A$3:FB$99,153,FALSE)-VLOOKUP($A71,'Import OffPeak change'!$A$106:FB$202,153,FALSE)))</f>
        <v>0</v>
      </c>
      <c r="EX71" s="6">
        <f>IF(ISERROR(VLOOKUP($A71,'Import OffPeak'!$A$3:FC$99,154,FALSE)-VLOOKUP($A71,'Import OffPeak change'!$A$106:FC$202,154,FALSE)),0,(VLOOKUP($A71,'Import OffPeak'!$A$3:FC$99,154,FALSE)-VLOOKUP($A71,'Import OffPeak change'!$A$106:FC$202,154,FALSE)))</f>
        <v>0</v>
      </c>
      <c r="EY71" s="6">
        <f>IF(ISERROR(VLOOKUP($A71,'Import OffPeak'!$A$3:FD$99,155,FALSE)-VLOOKUP($A71,'Import OffPeak change'!$A$106:FD$202,155,FALSE)),0,(VLOOKUP($A71,'Import OffPeak'!$A$3:FD$99,155,FALSE)-VLOOKUP($A71,'Import OffPeak change'!$A$106:FD$202,155,FALSE)))</f>
        <v>0</v>
      </c>
      <c r="EZ71" s="6">
        <f>IF(ISERROR(VLOOKUP($A71,'Import OffPeak'!$A$3:FE$99,156,FALSE)-VLOOKUP($A71,'Import OffPeak change'!$A$106:FE$202,156,FALSE)),0,(VLOOKUP($A71,'Import OffPeak'!$A$3:FE$99,156,FALSE)-VLOOKUP($A71,'Import OffPeak change'!$A$106:FE$202,156,FALSE)))</f>
        <v>0</v>
      </c>
      <c r="FA71" s="6">
        <f>IF(ISERROR(VLOOKUP($A71,'Import OffPeak'!$A$3:FF$99,157,FALSE)-VLOOKUP($A71,'Import OffPeak change'!$A$106:FF$202,157,FALSE)),0,(VLOOKUP($A71,'Import OffPeak'!$A$3:FF$99,157,FALSE)-VLOOKUP($A71,'Import OffPeak change'!$A$106:FF$202,157,FALSE)))</f>
        <v>0</v>
      </c>
      <c r="FB71" s="6">
        <f>IF(ISERROR(VLOOKUP($A71,'Import OffPeak'!$A$3:FG$99,158,FALSE)-VLOOKUP($A71,'Import OffPeak change'!$A$106:FG$202,158,FALSE)),0,(VLOOKUP($A71,'Import OffPeak'!$A$3:FG$99,158,FALSE)-VLOOKUP($A71,'Import OffPeak change'!$A$106:FG$202,158,FALSE)))</f>
        <v>0</v>
      </c>
      <c r="FC71" s="6">
        <f>IF(ISERROR(VLOOKUP($A71,'Import OffPeak'!$A$3:FH$99,159,FALSE)-VLOOKUP($A71,'Import OffPeak change'!$A$106:FH$202,159,FALSE)),0,(VLOOKUP($A71,'Import OffPeak'!$A$3:FH$99,159,FALSE)-VLOOKUP($A71,'Import OffPeak change'!$A$106:FH$202,159,FALSE)))</f>
        <v>0</v>
      </c>
      <c r="FD71" s="6">
        <f>IF(ISERROR(VLOOKUP($A71,'Import OffPeak'!$A$3:FI$99,160,FALSE)-VLOOKUP($A71,'Import OffPeak change'!$A$106:FI$202,160,FALSE)),0,(VLOOKUP($A71,'Import OffPeak'!$A$3:FI$99,160,FALSE)-VLOOKUP($A71,'Import OffPeak change'!$A$106:FI$202,160,FALSE)))</f>
        <v>0</v>
      </c>
      <c r="FE71" s="6">
        <f>IF(ISERROR(VLOOKUP($A71,'Import OffPeak'!$A$3:FJ$99,161,FALSE)-VLOOKUP($A71,'Import OffPeak change'!$A$106:FJ$202,161,FALSE)),0,(VLOOKUP($A71,'Import OffPeak'!$A$3:FJ$99,161,FALSE)-VLOOKUP($A71,'Import OffPeak change'!$A$106:FJ$202,161,FALSE)))</f>
        <v>0</v>
      </c>
      <c r="FF71" s="6">
        <f>IF(ISERROR(VLOOKUP($A71,'Import OffPeak'!$A$3:FK$99,162,FALSE)-VLOOKUP($A71,'Import OffPeak change'!$A$106:FK$202,162,FALSE)),0,(VLOOKUP($A71,'Import OffPeak'!$A$3:FK$99,162,FALSE)-VLOOKUP($A71,'Import OffPeak change'!$A$106:FK$202,162,FALSE)))</f>
        <v>0</v>
      </c>
      <c r="FG71" s="6">
        <f>IF(ISERROR(VLOOKUP($A71,'Import OffPeak'!$A$3:FL$99,163,FALSE)-VLOOKUP($A71,'Import OffPeak change'!$A$106:FL$202,163,FALSE)),0,(VLOOKUP($A71,'Import OffPeak'!$A$3:FL$99,163,FALSE)-VLOOKUP($A71,'Import OffPeak change'!$A$106:FL$202,163,FALSE)))</f>
        <v>0</v>
      </c>
      <c r="FH71" s="6">
        <f>IF(ISERROR(VLOOKUP($A71,'Import OffPeak'!$A$3:FM$99,164,FALSE)-VLOOKUP($A71,'Import OffPeak change'!$A$106:FM$202,164,FALSE)),0,(VLOOKUP($A71,'Import OffPeak'!$A$3:FM$99,164,FALSE)-VLOOKUP($A71,'Import OffPeak change'!$A$106:FM$202,164,FALSE)))</f>
        <v>0</v>
      </c>
      <c r="FI71" s="6">
        <f>IF(ISERROR(VLOOKUP($A71,'Import OffPeak'!$A$3:FN$99,165,FALSE)-VLOOKUP($A71,'Import OffPeak change'!$A$106:FN$202,165,FALSE)),0,(VLOOKUP($A71,'Import OffPeak'!$A$3:FN$99,165,FALSE)-VLOOKUP($A71,'Import OffPeak change'!$A$106:FN$202,165,FALSE)))</f>
        <v>0</v>
      </c>
      <c r="FJ71" s="6">
        <f>IF(ISERROR(VLOOKUP($A71,'Import OffPeak'!$A$3:FO$99,166,FALSE)-VLOOKUP($A71,'Import OffPeak change'!$A$106:FO$202,166,FALSE)),0,(VLOOKUP($A71,'Import OffPeak'!$A$3:FO$99,166,FALSE)-VLOOKUP($A71,'Import OffPeak change'!$A$106:FO$202,166,FALSE)))</f>
        <v>0</v>
      </c>
      <c r="FK71" s="6">
        <f>IF(ISERROR(VLOOKUP($A71,'Import OffPeak'!$A$3:FP$99,167,FALSE)-VLOOKUP($A71,'Import OffPeak change'!$A$106:FP$202,167,FALSE)),0,(VLOOKUP($A71,'Import OffPeak'!$A$3:FP$99,167,FALSE)-VLOOKUP($A71,'Import OffPeak change'!$A$106:FP$202,167,FALSE)))</f>
        <v>0</v>
      </c>
      <c r="FL71" s="6">
        <f>IF(ISERROR(VLOOKUP($A71,'Import OffPeak'!$A$3:FQ$99,168,FALSE)-VLOOKUP($A71,'Import OffPeak change'!$A$106:FQ$202,168,FALSE)),0,(VLOOKUP($A71,'Import OffPeak'!$A$3:FQ$99,168,FALSE)-VLOOKUP($A71,'Import OffPeak change'!$A$106:FQ$202,168,FALSE)))</f>
        <v>0</v>
      </c>
      <c r="FM71" s="6">
        <f>IF(ISERROR(VLOOKUP($A71,'Import OffPeak'!$A$3:FR$99,169,FALSE)-VLOOKUP($A71,'Import OffPeak change'!$A$106:FR$202,169,FALSE)),0,(VLOOKUP($A71,'Import OffPeak'!$A$3:FR$99,169,FALSE)-VLOOKUP($A71,'Import OffPeak change'!$A$106:FR$202,169,FALSE)))</f>
        <v>0</v>
      </c>
      <c r="FN71" s="6">
        <f>IF(ISERROR(VLOOKUP($A71,'Import OffPeak'!$A$3:FS$99,170,FALSE)-VLOOKUP($A71,'Import OffPeak change'!$A$106:FS$202,170,FALSE)),0,(VLOOKUP($A71,'Import OffPeak'!$A$3:FS$99,170,FALSE)-VLOOKUP($A71,'Import OffPeak change'!$A$106:FS$202,170,FALSE)))</f>
        <v>0</v>
      </c>
      <c r="FO71" s="6">
        <f>IF(ISERROR(VLOOKUP($A71,'Import OffPeak'!$A$3:FT$99,171,FALSE)-VLOOKUP($A71,'Import OffPeak change'!$A$106:FT$202,171,FALSE)),0,(VLOOKUP($A71,'Import OffPeak'!$A$3:FT$99,171,FALSE)-VLOOKUP($A71,'Import OffPeak change'!$A$106:FT$202,171,FALSE)))</f>
        <v>0</v>
      </c>
      <c r="FP71" s="6">
        <f>IF(ISERROR(VLOOKUP($A71,'Import OffPeak'!$A$3:FU$99,172,FALSE)-VLOOKUP($A71,'Import OffPeak change'!$A$106:FU$202,172,FALSE)),0,(VLOOKUP($A71,'Import OffPeak'!$A$3:FU$99,172,FALSE)-VLOOKUP($A71,'Import OffPeak change'!$A$106:FU$202,172,FALSE)))</f>
        <v>0</v>
      </c>
      <c r="FQ71" s="6">
        <f>IF(ISERROR(VLOOKUP($A71,'Import OffPeak'!$A$3:FV$99,173,FALSE)-VLOOKUP($A71,'Import OffPeak change'!$A$106:FV$202,173,FALSE)),0,(VLOOKUP($A71,'Import OffPeak'!$A$3:FV$99,173,FALSE)-VLOOKUP($A71,'Import OffPeak change'!$A$106:FV$202,173,FALSE)))</f>
        <v>0</v>
      </c>
      <c r="FR71" s="6">
        <f>IF(ISERROR(VLOOKUP($A71,'Import OffPeak'!$A$3:FW$99,174,FALSE)-VLOOKUP($A71,'Import OffPeak change'!$A$106:FW$202,174,FALSE)),0,(VLOOKUP($A71,'Import OffPeak'!$A$3:FW$99,174,FALSE)-VLOOKUP($A71,'Import OffPeak change'!$A$106:FW$202,174,FALSE)))</f>
        <v>0</v>
      </c>
      <c r="FS71" s="6">
        <f>IF(ISERROR(VLOOKUP($A71,'Import OffPeak'!$A$3:FX$99,175,FALSE)-VLOOKUP($A71,'Import OffPeak change'!$A$106:FX$202,175,FALSE)),0,(VLOOKUP($A71,'Import OffPeak'!$A$3:FX$99,175,FALSE)-VLOOKUP($A71,'Import OffPeak change'!$A$106:FX$202,175,FALSE)))</f>
        <v>0</v>
      </c>
      <c r="FT71" s="6">
        <f>IF(ISERROR(VLOOKUP($A71,'Import OffPeak'!$A$3:FY$99,176,FALSE)-VLOOKUP($A71,'Import OffPeak change'!$A$106:FY$202,176,FALSE)),0,(VLOOKUP($A71,'Import OffPeak'!$A$3:FY$99,176,FALSE)-VLOOKUP($A71,'Import OffPeak change'!$A$106:FY$202,176,FALSE)))</f>
        <v>0</v>
      </c>
      <c r="FU71" s="6">
        <f>IF(ISERROR(VLOOKUP($A71,'Import OffPeak'!$A$3:FZ$99,177,FALSE)-VLOOKUP($A71,'Import OffPeak change'!$A$106:FZ$202,177,FALSE)),0,(VLOOKUP($A71,'Import OffPeak'!$A$3:FZ$99,177,FALSE)-VLOOKUP($A71,'Import OffPeak change'!$A$106:FZ$202,177,FALSE)))</f>
        <v>0</v>
      </c>
      <c r="FV71" s="6">
        <f>IF(ISERROR(VLOOKUP($A71,'Import OffPeak'!$A$3:GA$99,178,FALSE)-VLOOKUP($A71,'Import OffPeak change'!$A$106:GA$202,178,FALSE)),0,(VLOOKUP($A71,'Import OffPeak'!$A$3:GA$99,178,FALSE)-VLOOKUP($A71,'Import OffPeak change'!$A$106:GA$202,178,FALSE)))</f>
        <v>0</v>
      </c>
      <c r="FW71" s="6">
        <f>IF(ISERROR(VLOOKUP($A71,'Import OffPeak'!$A$3:GB$99,179,FALSE)-VLOOKUP($A71,'Import OffPeak change'!$A$106:GB$202,179,FALSE)),0,(VLOOKUP($A71,'Import OffPeak'!$A$3:GB$99,179,FALSE)-VLOOKUP($A71,'Import OffPeak change'!$A$106:GB$202,179,FALSE)))</f>
        <v>0</v>
      </c>
      <c r="FX71" s="6">
        <f>IF(ISERROR(VLOOKUP($A71,'Import OffPeak'!$A$3:GC$99,180,FALSE)-VLOOKUP($A71,'Import OffPeak change'!$A$106:GC$202,180,FALSE)),0,(VLOOKUP($A71,'Import OffPeak'!$A$3:GC$99,180,FALSE)-VLOOKUP($A71,'Import OffPeak change'!$A$106:GC$202,180,FALSE)))</f>
        <v>0</v>
      </c>
      <c r="FY71" s="6">
        <f>IF(ISERROR(VLOOKUP($A71,'Import OffPeak'!$A$3:GD$99,181,FALSE)-VLOOKUP($A71,'Import OffPeak change'!$A$106:GD$202,181,FALSE)),0,(VLOOKUP($A71,'Import OffPeak'!$A$3:GD$99,181,FALSE)-VLOOKUP($A71,'Import OffPeak change'!$A$106:GD$202,181,FALSE)))</f>
        <v>0</v>
      </c>
      <c r="FZ71" s="6">
        <f>IF(ISERROR(VLOOKUP($A71,'Import OffPeak'!$A$3:GE$99,182,FALSE)-VLOOKUP($A71,'Import OffPeak change'!$A$106:GE$202,182,FALSE)),0,(VLOOKUP($A71,'Import OffPeak'!$A$3:GE$99,182,FALSE)-VLOOKUP($A71,'Import OffPeak change'!$A$106:GE$202,182,FALSE)))</f>
        <v>0</v>
      </c>
      <c r="GA71" s="6">
        <f>IF(ISERROR(VLOOKUP($A71,'Import OffPeak'!$A$3:GF$99,183,FALSE)-VLOOKUP($A71,'Import OffPeak change'!$A$106:GF$202,183,FALSE)),0,(VLOOKUP($A71,'Import OffPeak'!$A$3:GF$99,183,FALSE)-VLOOKUP($A71,'Import OffPeak change'!$A$106:GF$202,183,FALSE)))</f>
        <v>0</v>
      </c>
      <c r="GB71" s="6">
        <f>IF(ISERROR(VLOOKUP($A71,'Import OffPeak'!$A$3:GG$99,184,FALSE)-VLOOKUP($A71,'Import OffPeak change'!$A$106:GG$202,184,FALSE)),0,(VLOOKUP($A71,'Import OffPeak'!$A$3:GG$99,184,FALSE)-VLOOKUP($A71,'Import OffPeak change'!$A$106:GG$202,184,FALSE)))</f>
        <v>0</v>
      </c>
      <c r="GC71" s="6">
        <f>IF(ISERROR(VLOOKUP($A71,'Import OffPeak'!$A$3:GH$99,185,FALSE)-VLOOKUP($A71,'Import OffPeak change'!$A$106:GH$202,185,FALSE)),0,(VLOOKUP($A71,'Import OffPeak'!$A$3:GH$99,185,FALSE)-VLOOKUP($A71,'Import OffPeak change'!$A$106:GH$202,185,FALSE)))</f>
        <v>0</v>
      </c>
      <c r="GD71" s="6">
        <f>IF(ISERROR(VLOOKUP($A71,'Import OffPeak'!$A$3:GI$99,186,FALSE)-VLOOKUP($A71,'Import OffPeak change'!$A$106:GI$202,186,FALSE)),0,(VLOOKUP($A71,'Import OffPeak'!$A$3:GI$99,186,FALSE)-VLOOKUP($A71,'Import OffPeak change'!$A$106:GI$202,186,FALSE)))</f>
        <v>0</v>
      </c>
      <c r="GE71" s="6">
        <f>IF(ISERROR(VLOOKUP($A71,'Import OffPeak'!$A$3:GJ$99,187,FALSE)-VLOOKUP($A71,'Import OffPeak change'!$A$106:GJ$202,187,FALSE)),0,(VLOOKUP($A71,'Import OffPeak'!$A$3:GJ$99,187,FALSE)-VLOOKUP($A71,'Import OffPeak change'!$A$106:GJ$202,187,FALSE)))</f>
        <v>0</v>
      </c>
      <c r="GF71" s="6">
        <f>IF(ISERROR(VLOOKUP($A71,'Import OffPeak'!$A$3:GK$99,188,FALSE)-VLOOKUP($A71,'Import OffPeak change'!$A$106:GK$202,188,FALSE)),0,(VLOOKUP($A71,'Import OffPeak'!$A$3:GK$99,188,FALSE)-VLOOKUP($A71,'Import OffPeak change'!$A$106:GK$202,188,FALSE)))</f>
        <v>0</v>
      </c>
      <c r="GG71" s="6">
        <f>IF(ISERROR(VLOOKUP($A71,'Import OffPeak'!$A$3:GL$99,189,FALSE)-VLOOKUP($A71,'Import OffPeak change'!$A$106:GL$202,189,FALSE)),0,(VLOOKUP($A71,'Import OffPeak'!$A$3:GL$99,189,FALSE)-VLOOKUP($A71,'Import OffPeak change'!$A$106:GL$202,189,FALSE)))</f>
        <v>0</v>
      </c>
      <c r="GH71" s="6">
        <f>IF(ISERROR(VLOOKUP($A71,'Import OffPeak'!$A$3:GM$99,190,FALSE)-VLOOKUP($A71,'Import OffPeak change'!$A$106:GM$202,190,FALSE)),0,(VLOOKUP($A71,'Import OffPeak'!$A$3:GM$99,190,FALSE)-VLOOKUP($A71,'Import OffPeak change'!$A$106:GM$202,190,FALSE)))</f>
        <v>0</v>
      </c>
      <c r="GI71" s="6">
        <f>IF(ISERROR(VLOOKUP($A71,'Import OffPeak'!$A$3:GN$99,191,FALSE)-VLOOKUP($A71,'Import OffPeak change'!$A$106:GN$202,191,FALSE)),0,(VLOOKUP($A71,'Import OffPeak'!$A$3:GN$99,191,FALSE)-VLOOKUP($A71,'Import OffPeak change'!$A$106:GN$202,191,FALSE)))</f>
        <v>0</v>
      </c>
      <c r="GJ71" s="6">
        <f>IF(ISERROR(VLOOKUP($A71,'Import OffPeak'!$A$3:GO$99,192,FALSE)-VLOOKUP($A71,'Import OffPeak change'!$A$106:GO$202,192,FALSE)),0,(VLOOKUP($A71,'Import OffPeak'!$A$3:GO$99,192,FALSE)-VLOOKUP($A71,'Import OffPeak change'!$A$106:GO$202,192,FALSE)))</f>
        <v>0</v>
      </c>
      <c r="GK71" s="6">
        <f>IF(ISERROR(VLOOKUP($A71,'Import OffPeak'!$A$3:GP$99,193,FALSE)-VLOOKUP($A71,'Import OffPeak change'!$A$106:GP$202,193,FALSE)),0,(VLOOKUP($A71,'Import OffPeak'!$A$3:GP$99,193,FALSE)-VLOOKUP($A71,'Import OffPeak change'!$A$106:GP$202,193,FALSE)))</f>
        <v>0</v>
      </c>
      <c r="GL71" s="6">
        <f>IF(ISERROR(VLOOKUP($A71,'Import OffPeak'!$A$3:GQ$99,194,FALSE)-VLOOKUP($A71,'Import OffPeak change'!$A$106:GQ$202,194,FALSE)),0,(VLOOKUP($A71,'Import OffPeak'!$A$3:GQ$99,194,FALSE)-VLOOKUP($A71,'Import OffPeak change'!$A$106:GQ$202,194,FALSE)))</f>
        <v>0</v>
      </c>
      <c r="GM71" s="6">
        <f>IF(ISERROR(VLOOKUP($A71,'Import OffPeak'!$A$3:GR$99,195,FALSE)-VLOOKUP($A71,'Import OffPeak change'!$A$106:GR$202,195,FALSE)),0,(VLOOKUP($A71,'Import OffPeak'!$A$3:GR$99,195,FALSE)-VLOOKUP($A71,'Import OffPeak change'!$A$106:GR$202,195,FALSE)))</f>
        <v>0</v>
      </c>
      <c r="GN71" s="6">
        <f>IF(ISERROR(VLOOKUP($A71,'Import OffPeak'!$A$3:GS$99,196,FALSE)-VLOOKUP($A71,'Import OffPeak change'!$A$106:GS$202,196,FALSE)),0,(VLOOKUP($A71,'Import OffPeak'!$A$3:GS$99,196,FALSE)-VLOOKUP($A71,'Import OffPeak change'!$A$106:GS$202,196,FALSE)))</f>
        <v>0</v>
      </c>
      <c r="GO71" s="6">
        <f>IF(ISERROR(VLOOKUP($A71,'Import OffPeak'!$A$3:GT$99,197,FALSE)-VLOOKUP($A71,'Import OffPeak change'!$A$106:GT$202,197,FALSE)),0,(VLOOKUP($A71,'Import OffPeak'!$A$3:GT$99,197,FALSE)-VLOOKUP($A71,'Import OffPeak change'!$A$106:GT$202,197,FALSE)))</f>
        <v>0</v>
      </c>
      <c r="GP71" s="6">
        <f>IF(ISERROR(VLOOKUP($A71,'Import OffPeak'!$A$3:GU$99,198,FALSE)-VLOOKUP($A71,'Import OffPeak change'!$A$106:GU$202,198,FALSE)),0,(VLOOKUP($A71,'Import OffPeak'!$A$3:GU$99,198,FALSE)-VLOOKUP($A71,'Import OffPeak change'!$A$106:GU$202,198,FALSE)))</f>
        <v>0</v>
      </c>
      <c r="GQ71" s="6">
        <f>IF(ISERROR(VLOOKUP($A71,'Import OffPeak'!$A$3:GV$99,199,FALSE)-VLOOKUP($A71,'Import OffPeak change'!$A$106:GV$202,199,FALSE)),0,(VLOOKUP($A71,'Import OffPeak'!$A$3:GV$99,199,FALSE)-VLOOKUP($A71,'Import OffPeak change'!$A$106:GV$202,199,FALSE)))</f>
        <v>0</v>
      </c>
      <c r="GR71" s="6">
        <f>IF(ISERROR(VLOOKUP($A71,'Import OffPeak'!$A$3:GW$99,200,FALSE)-VLOOKUP($A71,'Import OffPeak change'!$A$106:GW$202,200,FALSE)),0,(VLOOKUP($A71,'Import OffPeak'!$A$3:GW$99,200,FALSE)-VLOOKUP($A71,'Import OffPeak change'!$A$106:GW$202,200,FALSE)))</f>
        <v>0</v>
      </c>
      <c r="GS71" s="6">
        <f>IF(ISERROR(VLOOKUP($A71,'Import OffPeak'!$A$3:GX$99,201,FALSE)-VLOOKUP($A71,'Import OffPeak change'!$A$106:GX$202,201,FALSE)),0,(VLOOKUP($A71,'Import OffPeak'!$A$3:GX$99,201,FALSE)-VLOOKUP($A71,'Import OffPeak change'!$A$106:GX$202,201,FALSE)))</f>
        <v>0</v>
      </c>
      <c r="GT71" s="6">
        <f>IF(ISERROR(VLOOKUP($A71,'Import OffPeak'!$A$3:GY$99,202,FALSE)-VLOOKUP($A71,'Import OffPeak change'!$A$106:GY$202,202,FALSE)),0,(VLOOKUP($A71,'Import OffPeak'!$A$3:GY$99,202,FALSE)-VLOOKUP($A71,'Import OffPeak change'!$A$106:GY$202,202,FALSE)))</f>
        <v>0</v>
      </c>
      <c r="GU71" s="6">
        <f>IF(ISERROR(VLOOKUP($A71,'Import OffPeak'!$A$3:GZ$99,203,FALSE)-VLOOKUP($A71,'Import OffPeak change'!$A$106:GZ$202,203,FALSE)),0,(VLOOKUP($A71,'Import OffPeak'!$A$3:GZ$99,203,FALSE)-VLOOKUP($A71,'Import OffPeak change'!$A$106:GZ$202,203,FALSE)))</f>
        <v>0</v>
      </c>
      <c r="GV71" s="6">
        <f>IF(ISERROR(VLOOKUP($A71,'Import OffPeak'!$A$3:HA$99,204,FALSE)-VLOOKUP($A71,'Import OffPeak change'!$A$106:HA$202,204,FALSE)),0,(VLOOKUP($A71,'Import OffPeak'!$A$3:HA$99,204,FALSE)-VLOOKUP($A71,'Import OffPeak change'!$A$106:HA$202,204,FALSE)))</f>
        <v>0</v>
      </c>
      <c r="GW71" s="6">
        <f>IF(ISERROR(VLOOKUP($A71,'Import OffPeak'!$A$3:HB$99,205,FALSE)-VLOOKUP($A71,'Import OffPeak change'!$A$106:HB$202,205,FALSE)),0,(VLOOKUP($A71,'Import OffPeak'!$A$3:HB$99,205,FALSE)-VLOOKUP($A71,'Import OffPeak change'!$A$106:HB$202,205,FALSE)))</f>
        <v>0</v>
      </c>
      <c r="GX71" s="6">
        <f>IF(ISERROR(VLOOKUP($A71,'Import OffPeak'!$A$3:HC$99,206,FALSE)-VLOOKUP($A71,'Import OffPeak change'!$A$106:HC$202,206,FALSE)),0,(VLOOKUP($A71,'Import OffPeak'!$A$3:HC$99,206,FALSE)-VLOOKUP($A71,'Import OffPeak change'!$A$106:HC$202,206,FALSE)))</f>
        <v>0</v>
      </c>
      <c r="GY71" s="6">
        <f>IF(ISERROR(VLOOKUP($A71,'Import OffPeak'!$A$3:HD$99,207,FALSE)-VLOOKUP($A71,'Import OffPeak change'!$A$106:HD$202,207,FALSE)),0,(VLOOKUP($A71,'Import OffPeak'!$A$3:HD$99,207,FALSE)-VLOOKUP($A71,'Import OffPeak change'!$A$106:HD$202,207,FALSE)))</f>
        <v>0</v>
      </c>
      <c r="GZ71" s="6">
        <f>IF(ISERROR(VLOOKUP($A71,'Import OffPeak'!$A$3:HE$99,208,FALSE)-VLOOKUP($A71,'Import OffPeak change'!$A$106:HE$202,208,FALSE)),0,(VLOOKUP($A71,'Import OffPeak'!$A$3:HE$99,208,FALSE)-VLOOKUP($A71,'Import OffPeak change'!$A$106:HE$202,208,FALSE)))</f>
        <v>0</v>
      </c>
      <c r="HA71" s="6">
        <f>IF(ISERROR(VLOOKUP($A71,'Import OffPeak'!$A$3:HF$99,209,FALSE)-VLOOKUP($A71,'Import OffPeak change'!$A$106:HF$202,209,FALSE)),0,(VLOOKUP($A71,'Import OffPeak'!$A$3:HF$99,209,FALSE)-VLOOKUP($A71,'Import OffPeak change'!$A$106:HF$202,209,FALSE)))</f>
        <v>0</v>
      </c>
      <c r="HB71" s="6">
        <f>IF(ISERROR(VLOOKUP($A71,'Import OffPeak'!$A$3:HG$99,210,FALSE)-VLOOKUP($A71,'Import OffPeak change'!$A$106:HG$202,210,FALSE)),0,(VLOOKUP($A71,'Import OffPeak'!$A$3:HG$99,210,FALSE)-VLOOKUP($A71,'Import OffPeak change'!$A$106:HG$202,210,FALSE)))</f>
        <v>0</v>
      </c>
      <c r="HC71" s="6">
        <f>IF(ISERROR(VLOOKUP($A71,'Import OffPeak'!$A$3:HH$99,211,FALSE)-VLOOKUP($A71,'Import OffPeak change'!$A$106:HH$202,211,FALSE)),0,(VLOOKUP($A71,'Import OffPeak'!$A$3:HH$99,211,FALSE)-VLOOKUP($A71,'Import OffPeak change'!$A$106:HH$202,211,FALSE)))</f>
        <v>0</v>
      </c>
      <c r="HD71" s="6">
        <f>IF(ISERROR(VLOOKUP($A71,'Import OffPeak'!$A$3:HI$99,212,FALSE)-VLOOKUP($A71,'Import OffPeak change'!$A$106:HI$202,212,FALSE)),0,(VLOOKUP($A71,'Import OffPeak'!$A$3:HI$99,212,FALSE)-VLOOKUP($A71,'Import OffPeak change'!$A$106:HI$202,212,FALSE)))</f>
        <v>0</v>
      </c>
      <c r="HE71" s="6">
        <f>IF(ISERROR(VLOOKUP($A71,'Import OffPeak'!$A$3:HJ$99,213,FALSE)-VLOOKUP($A71,'Import OffPeak change'!$A$106:HJ$202,213,FALSE)),0,(VLOOKUP($A71,'Import OffPeak'!$A$3:HJ$99,213,FALSE)-VLOOKUP($A71,'Import OffPeak change'!$A$106:HJ$202,213,FALSE)))</f>
        <v>0</v>
      </c>
      <c r="HF71" s="6">
        <f>IF(ISERROR(VLOOKUP($A71,'Import OffPeak'!$A$3:HK$99,214,FALSE)-VLOOKUP($A71,'Import OffPeak change'!$A$106:HK$202,214,FALSE)),0,(VLOOKUP($A71,'Import OffPeak'!$A$3:HK$99,214,FALSE)-VLOOKUP($A71,'Import OffPeak change'!$A$106:HK$202,214,FALSE)))</f>
        <v>0</v>
      </c>
      <c r="HG71" s="6">
        <f>IF(ISERROR(VLOOKUP($A71,'Import OffPeak'!$A$3:HL$99,215,FALSE)-VLOOKUP($A71,'Import OffPeak change'!$A$106:HL$202,215,FALSE)),0,(VLOOKUP($A71,'Import OffPeak'!$A$3:HL$99,215,FALSE)-VLOOKUP($A71,'Import OffPeak change'!$A$106:HL$202,215,FALSE)))</f>
        <v>0</v>
      </c>
      <c r="HH71" s="6">
        <f>IF(ISERROR(VLOOKUP($A71,'Import OffPeak'!$A$3:HM$99,216,FALSE)-VLOOKUP($A71,'Import OffPeak change'!$A$106:HM$202,216,FALSE)),0,(VLOOKUP($A71,'Import OffPeak'!$A$3:HM$99,216,FALSE)-VLOOKUP($A71,'Import OffPeak change'!$A$106:HM$202,216,FALSE)))</f>
        <v>0</v>
      </c>
      <c r="HI71" s="6">
        <f>IF(ISERROR(VLOOKUP($A71,'Import OffPeak'!$A$3:HN$99,217,FALSE)-VLOOKUP($A71,'Import OffPeak change'!$A$106:HN$202,217,FALSE)),0,(VLOOKUP($A71,'Import OffPeak'!$A$3:HN$99,217,FALSE)-VLOOKUP($A71,'Import OffPeak change'!$A$106:HN$202,217,FALSE)))</f>
        <v>0</v>
      </c>
      <c r="HJ71" s="6">
        <f>IF(ISERROR(VLOOKUP($A71,'Import OffPeak'!$A$3:HO$99,218,FALSE)-VLOOKUP($A71,'Import OffPeak change'!$A$106:HO$202,218,FALSE)),0,(VLOOKUP($A71,'Import OffPeak'!$A$3:HO$99,218,FALSE)-VLOOKUP($A71,'Import OffPeak change'!$A$106:HO$202,218,FALSE)))</f>
        <v>0</v>
      </c>
      <c r="HK71" s="6">
        <f>IF(ISERROR(VLOOKUP($A71,'Import OffPeak'!$A$3:HP$99,219,FALSE)-VLOOKUP($A71,'Import OffPeak change'!$A$106:HP$202,219,FALSE)),0,(VLOOKUP($A71,'Import OffPeak'!$A$3:HP$99,219,FALSE)-VLOOKUP($A71,'Import OffPeak change'!$A$106:HP$202,219,FALSE)))</f>
        <v>0</v>
      </c>
      <c r="HL71" s="6">
        <f>IF(ISERROR(VLOOKUP($A71,'Import OffPeak'!$A$3:HQ$99,220,FALSE)-VLOOKUP($A71,'Import OffPeak change'!$A$106:HQ$202,220,FALSE)),0,(VLOOKUP($A71,'Import OffPeak'!$A$3:HQ$99,220,FALSE)-VLOOKUP($A71,'Import OffPeak change'!$A$106:HQ$202,220,FALSE)))</f>
        <v>0</v>
      </c>
      <c r="HM71" s="6">
        <f>IF(ISERROR(VLOOKUP($A71,'Import OffPeak'!$A$3:HR$99,221,FALSE)-VLOOKUP($A71,'Import OffPeak change'!$A$106:HR$202,221,FALSE)),0,(VLOOKUP($A71,'Import OffPeak'!$A$3:HR$99,221,FALSE)-VLOOKUP($A71,'Import OffPeak change'!$A$106:HR$202,221,FALSE)))</f>
        <v>0</v>
      </c>
      <c r="HN71" s="6">
        <f>IF(ISERROR(VLOOKUP($A71,'Import OffPeak'!$A$3:HS$99,222,FALSE)-VLOOKUP($A71,'Import OffPeak change'!$A$106:HS$202,222,FALSE)),0,(VLOOKUP($A71,'Import OffPeak'!$A$3:HS$99,222,FALSE)-VLOOKUP($A71,'Import OffPeak change'!$A$106:HS$202,222,FALSE)))</f>
        <v>0</v>
      </c>
      <c r="HO71" s="6">
        <f>IF(ISERROR(VLOOKUP($A71,'Import OffPeak'!$A$3:HT$99,223,FALSE)-VLOOKUP($A71,'Import OffPeak change'!$A$106:HT$202,223,FALSE)),0,(VLOOKUP($A71,'Import OffPeak'!$A$3:HT$99,223,FALSE)-VLOOKUP($A71,'Import OffPeak change'!$A$106:HT$202,223,FALSE)))</f>
        <v>0</v>
      </c>
      <c r="HP71" s="6">
        <f>IF(ISERROR(VLOOKUP($A71,'Import OffPeak'!$A$3:HU$99,224,FALSE)-VLOOKUP($A71,'Import OffPeak change'!$A$106:HU$202,224,FALSE)),0,(VLOOKUP($A71,'Import OffPeak'!$A$3:HU$99,224,FALSE)-VLOOKUP($A71,'Import OffPeak change'!$A$106:HU$202,224,FALSE)))</f>
        <v>0</v>
      </c>
      <c r="HQ71" s="6">
        <f>IF(ISERROR(VLOOKUP($A71,'Import OffPeak'!$A$3:HV$99,225,FALSE)-VLOOKUP($A71,'Import OffPeak change'!$A$106:HV$202,225,FALSE)),0,(VLOOKUP($A71,'Import OffPeak'!$A$3:HV$99,225,FALSE)-VLOOKUP($A71,'Import OffPeak change'!$A$106:HV$202,225,FALSE)))</f>
        <v>0</v>
      </c>
      <c r="HR71" s="6">
        <f>IF(ISERROR(VLOOKUP($A71,'Import OffPeak'!$A$3:HW$99,226,FALSE)-VLOOKUP($A71,'Import OffPeak change'!$A$106:HW$202,226,FALSE)),0,(VLOOKUP($A71,'Import OffPeak'!$A$3:HW$99,226,FALSE)-VLOOKUP($A71,'Import OffPeak change'!$A$106:HW$202,226,FALSE)))</f>
        <v>0</v>
      </c>
      <c r="HS71" s="6">
        <f>IF(ISERROR(VLOOKUP($A71,'Import OffPeak'!$A$3:HX$99,227,FALSE)-VLOOKUP($A71,'Import OffPeak change'!$A$106:HX$202,227,FALSE)),0,(VLOOKUP($A71,'Import OffPeak'!$A$3:HX$99,227,FALSE)-VLOOKUP($A71,'Import OffPeak change'!$A$106:HX$202,227,FALSE)))</f>
        <v>0</v>
      </c>
      <c r="HT71" s="6">
        <f>IF(ISERROR(VLOOKUP($A71,'Import OffPeak'!$A$3:HY$99,228,FALSE)-VLOOKUP($A71,'Import OffPeak change'!$A$106:HY$202,228,FALSE)),0,(VLOOKUP($A71,'Import OffPeak'!$A$3:HY$99,228,FALSE)-VLOOKUP($A71,'Import OffPeak change'!$A$106:HY$202,228,FALSE)))</f>
        <v>0</v>
      </c>
      <c r="HU71" s="6">
        <f>IF(ISERROR(VLOOKUP($A71,'Import OffPeak'!$A$3:HZ$99,229,FALSE)-VLOOKUP($A71,'Import OffPeak change'!$A$106:HZ$202,229,FALSE)),0,(VLOOKUP($A71,'Import OffPeak'!$A$3:HZ$99,229,FALSE)-VLOOKUP($A71,'Import OffPeak change'!$A$106:HZ$202,229,FALSE)))</f>
        <v>0</v>
      </c>
      <c r="HV71" s="6">
        <f>IF(ISERROR(VLOOKUP($A71,'Import OffPeak'!$A$3:IA$99,230,FALSE)-VLOOKUP($A71,'Import OffPeak change'!$A$106:IA$202,230,FALSE)),0,(VLOOKUP($A71,'Import OffPeak'!$A$3:IA$99,230,FALSE)-VLOOKUP($A71,'Import OffPeak change'!$A$106:IA$202,230,FALSE)))</f>
        <v>0</v>
      </c>
      <c r="HW71" s="6">
        <f>IF(ISERROR(VLOOKUP($A71,'Import OffPeak'!$A$3:IB$99,231,FALSE)-VLOOKUP($A71,'Import OffPeak change'!$A$106:IB$202,231,FALSE)),0,(VLOOKUP($A71,'Import OffPeak'!$A$3:IB$99,231,FALSE)-VLOOKUP($A71,'Import OffPeak change'!$A$106:IB$202,231,FALSE)))</f>
        <v>0</v>
      </c>
      <c r="HX71" s="6">
        <f>IF(ISERROR(VLOOKUP($A71,'Import OffPeak'!$A$3:IC$99,232,FALSE)-VLOOKUP($A71,'Import OffPeak change'!$A$106:IC$202,232,FALSE)),0,(VLOOKUP($A71,'Import OffPeak'!$A$3:IC$99,232,FALSE)-VLOOKUP($A71,'Import OffPeak change'!$A$106:IC$202,232,FALSE)))</f>
        <v>0</v>
      </c>
      <c r="HY71" s="6">
        <f>IF(ISERROR(VLOOKUP($A71,'Import OffPeak'!$A$3:ID$99,233,FALSE)-VLOOKUP($A71,'Import OffPeak change'!$A$106:ID$202,233,FALSE)),0,(VLOOKUP($A71,'Import OffPeak'!$A$3:ID$99,233,FALSE)-VLOOKUP($A71,'Import OffPeak change'!$A$106:ID$202,233,FALSE)))</f>
        <v>0</v>
      </c>
      <c r="HZ71" s="6">
        <f>IF(ISERROR(VLOOKUP($A71,'Import OffPeak'!$A$3:IE$99,234,FALSE)-VLOOKUP($A71,'Import OffPeak change'!$A$106:IE$202,234,FALSE)),0,(VLOOKUP($A71,'Import OffPeak'!$A$3:IE$99,234,FALSE)-VLOOKUP($A71,'Import OffPeak change'!$A$106:IE$202,234,FALSE)))</f>
        <v>0</v>
      </c>
      <c r="IA71" s="6">
        <f>IF(ISERROR(VLOOKUP($A71,'Import OffPeak'!$A$3:IF$99,235,FALSE)-VLOOKUP($A71,'Import OffPeak change'!$A$106:IF$202,235,FALSE)),0,(VLOOKUP($A71,'Import OffPeak'!$A$3:IF$99,235,FALSE)-VLOOKUP($A71,'Import OffPeak change'!$A$106:IF$202,235,FALSE)))</f>
        <v>0</v>
      </c>
      <c r="IB71" s="6">
        <f>IF(ISERROR(VLOOKUP($A71,'Import OffPeak'!$A$3:IG$99,236,FALSE)-VLOOKUP($A71,'Import OffPeak change'!$A$106:IG$202,236,FALSE)),0,(VLOOKUP($A71,'Import OffPeak'!$A$3:IG$99,236,FALSE)-VLOOKUP($A71,'Import OffPeak change'!$A$106:IG$202,236,FALSE)))</f>
        <v>0</v>
      </c>
      <c r="IC71" s="6">
        <f>IF(ISERROR(VLOOKUP($A71,'Import OffPeak'!$A$3:IH$99,237,FALSE)-VLOOKUP($A71,'Import OffPeak change'!$A$106:IH$202,237,FALSE)),0,(VLOOKUP($A71,'Import OffPeak'!$A$3:IH$99,237,FALSE)-VLOOKUP($A71,'Import OffPeak change'!$A$106:IH$202,237,FALSE)))</f>
        <v>0</v>
      </c>
      <c r="ID71" s="6">
        <f>IF(ISERROR(VLOOKUP($A71,'Import OffPeak'!$A$3:II$99,238,FALSE)-VLOOKUP($A71,'Import OffPeak change'!$A$106:II$202,238,FALSE)),0,(VLOOKUP($A71,'Import OffPeak'!$A$3:II$99,238,FALSE)-VLOOKUP($A71,'Import OffPeak change'!$A$106:II$202,238,FALSE)))</f>
        <v>0</v>
      </c>
      <c r="IE71" s="6">
        <f>IF(ISERROR(VLOOKUP($A71,'Import OffPeak'!$A$3:IJ$99,239,FALSE)-VLOOKUP($A71,'Import OffPeak change'!$A$106:IJ$202,239,FALSE)),0,(VLOOKUP($A71,'Import OffPeak'!$A$3:IJ$99,239,FALSE)-VLOOKUP($A71,'Import OffPeak change'!$A$106:IJ$202,239,FALSE)))</f>
        <v>0</v>
      </c>
    </row>
    <row r="72" spans="1:239">
      <c r="A72" s="168" t="str">
        <f>IF('Import OffPeak'!A69=0,"",'Import OffPeak'!A69)</f>
        <v/>
      </c>
      <c r="B72" s="6"/>
      <c r="C72" s="6"/>
      <c r="D72" s="6"/>
      <c r="E72" s="6"/>
      <c r="F72" s="6"/>
      <c r="G72" s="6">
        <f>IF(ISERROR(VLOOKUP($A72,'Import OffPeak'!$A$3:L$99,7,FALSE)-VLOOKUP($A72,'Import OffPeak change'!$A$106:L$202,7,FALSE)),0,(VLOOKUP($A72,'Import OffPeak'!$A$3:L$99,7,FALSE)-VLOOKUP($A72,'Import OffPeak change'!$A$106:L$202,7,FALSE)))</f>
        <v>0</v>
      </c>
      <c r="H72" s="6">
        <f>IF(ISERROR(VLOOKUP($A72,'Import OffPeak'!$A$3:M$99,8,FALSE)-VLOOKUP($A72,'Import OffPeak change'!$A$106:M$202,8,FALSE)),0,(VLOOKUP($A72,'Import OffPeak'!$A$3:M$99,8,FALSE)-VLOOKUP($A72,'Import OffPeak change'!$A$106:M$202,8,FALSE)))</f>
        <v>0</v>
      </c>
      <c r="I72" s="6">
        <f>IF(ISERROR(VLOOKUP($A72,'Import OffPeak'!$A$3:N$99,9,FALSE)-VLOOKUP($A72,'Import OffPeak change'!$A$106:N$202,9,FALSE)),0,(VLOOKUP($A72,'Import OffPeak'!$A$3:N$99,9,FALSE)-VLOOKUP($A72,'Import OffPeak change'!$A$106:N$202,9,FALSE)))</f>
        <v>0</v>
      </c>
      <c r="J72" s="6">
        <f>IF(ISERROR(VLOOKUP($A72,'Import OffPeak'!$A$3:O$99,10,FALSE)-VLOOKUP($A72,'Import OffPeak change'!$A$106:O$202,10,FALSE)),0,(VLOOKUP($A72,'Import OffPeak'!$A$3:O$99,10,FALSE)-VLOOKUP($A72,'Import OffPeak change'!$A$106:O$202,10,FALSE)))</f>
        <v>0</v>
      </c>
      <c r="K72" s="6">
        <f>IF(ISERROR(VLOOKUP($A72,'Import OffPeak'!$A$3:P$99,11,FALSE)-VLOOKUP($A72,'Import OffPeak change'!$A$106:P$202,11,FALSE)),0,(VLOOKUP($A72,'Import OffPeak'!$A$3:P$99,11,FALSE)-VLOOKUP($A72,'Import OffPeak change'!$A$106:P$202,11,FALSE)))</f>
        <v>0</v>
      </c>
      <c r="L72" s="6">
        <f>IF(ISERROR(VLOOKUP($A72,'Import OffPeak'!$A$3:Q$99,12,FALSE)-VLOOKUP($A72,'Import OffPeak change'!$A$106:Q$202,12,FALSE)),0,(VLOOKUP($A72,'Import OffPeak'!$A$3:Q$99,12,FALSE)-VLOOKUP($A72,'Import OffPeak change'!$A$106:Q$202,12,FALSE)))</f>
        <v>0</v>
      </c>
      <c r="M72" s="6">
        <f>IF(ISERROR(VLOOKUP($A72,'Import OffPeak'!$A$3:R$99,13,FALSE)-VLOOKUP($A72,'Import OffPeak change'!$A$106:R$202,13,FALSE)),0,(VLOOKUP($A72,'Import OffPeak'!$A$3:R$99,13,FALSE)-VLOOKUP($A72,'Import OffPeak change'!$A$106:R$202,13,FALSE)))</f>
        <v>0</v>
      </c>
      <c r="N72" s="6">
        <f>IF(ISERROR(VLOOKUP($A72,'Import OffPeak'!$A$3:S$99,14,FALSE)-VLOOKUP($A72,'Import OffPeak change'!$A$106:S$202,14,FALSE)),0,(VLOOKUP($A72,'Import OffPeak'!$A$3:S$99,14,FALSE)-VLOOKUP($A72,'Import OffPeak change'!$A$106:S$202,14,FALSE)))</f>
        <v>0</v>
      </c>
      <c r="O72" s="6">
        <f>IF(ISERROR(VLOOKUP($A72,'Import OffPeak'!$A$3:T$99,15,FALSE)-VLOOKUP($A72,'Import OffPeak change'!$A$106:T$202,15,FALSE)),0,(VLOOKUP($A72,'Import OffPeak'!$A$3:T$99,15,FALSE)-VLOOKUP($A72,'Import OffPeak change'!$A$106:T$202,15,FALSE)))</f>
        <v>0</v>
      </c>
      <c r="P72" s="6">
        <f>IF(ISERROR(VLOOKUP($A72,'Import OffPeak'!$A$3:U$99,16,FALSE)-VLOOKUP($A72,'Import OffPeak change'!$A$106:U$202,16,FALSE)),0,(VLOOKUP($A72,'Import OffPeak'!$A$3:U$99,16,FALSE)-VLOOKUP($A72,'Import OffPeak change'!$A$106:U$202,16,FALSE)))</f>
        <v>0</v>
      </c>
      <c r="Q72" s="6">
        <f>IF(ISERROR(VLOOKUP($A72,'Import OffPeak'!$A$3:V$99,17,FALSE)-VLOOKUP($A72,'Import OffPeak change'!$A$106:V$202,17,FALSE)),0,(VLOOKUP($A72,'Import OffPeak'!$A$3:V$99,17,FALSE)-VLOOKUP($A72,'Import OffPeak change'!$A$106:V$202,17,FALSE)))</f>
        <v>0</v>
      </c>
      <c r="R72" s="6">
        <f>IF(ISERROR(VLOOKUP($A72,'Import OffPeak'!$A$3:W$99,18,FALSE)-VLOOKUP($A72,'Import OffPeak change'!$A$106:W$202,18,FALSE)),0,(VLOOKUP($A72,'Import OffPeak'!$A$3:W$99,18,FALSE)-VLOOKUP($A72,'Import OffPeak change'!$A$106:W$202,18,FALSE)))</f>
        <v>0</v>
      </c>
      <c r="S72" s="6">
        <f>IF(ISERROR(VLOOKUP($A72,'Import OffPeak'!$A$3:X$99,19,FALSE)-VLOOKUP($A72,'Import OffPeak change'!$A$106:X$202,19,FALSE)),0,(VLOOKUP($A72,'Import OffPeak'!$A$3:X$99,19,FALSE)-VLOOKUP($A72,'Import OffPeak change'!$A$106:X$202,19,FALSE)))</f>
        <v>0</v>
      </c>
      <c r="T72" s="6">
        <f>IF(ISERROR(VLOOKUP($A72,'Import OffPeak'!$A$3:Y$99,20,FALSE)-VLOOKUP($A72,'Import OffPeak change'!$A$106:Y$202,20,FALSE)),0,(VLOOKUP($A72,'Import OffPeak'!$A$3:Y$99,20,FALSE)-VLOOKUP($A72,'Import OffPeak change'!$A$106:Y$202,20,FALSE)))</f>
        <v>0</v>
      </c>
      <c r="U72" s="6">
        <f>IF(ISERROR(VLOOKUP($A72,'Import OffPeak'!$A$3:Z$99,21,FALSE)-VLOOKUP($A72,'Import OffPeak change'!$A$106:Z$202,21,FALSE)),0,(VLOOKUP($A72,'Import OffPeak'!$A$3:Z$99,21,FALSE)-VLOOKUP($A72,'Import OffPeak change'!$A$106:Z$202,21,FALSE)))</f>
        <v>0</v>
      </c>
      <c r="V72" s="6">
        <f>IF(ISERROR(VLOOKUP($A72,'Import OffPeak'!$A$3:AA$99,22,FALSE)-VLOOKUP($A72,'Import OffPeak change'!$A$106:AA$202,22,FALSE)),0,(VLOOKUP($A72,'Import OffPeak'!$A$3:AA$99,22,FALSE)-VLOOKUP($A72,'Import OffPeak change'!$A$106:AA$202,22,FALSE)))</f>
        <v>0</v>
      </c>
      <c r="W72" s="6">
        <f>IF(ISERROR(VLOOKUP($A72,'Import OffPeak'!$A$3:AB$99,23,FALSE)-VLOOKUP($A72,'Import OffPeak change'!$A$106:AB$202,23,FALSE)),0,(VLOOKUP($A72,'Import OffPeak'!$A$3:AB$99,23,FALSE)-VLOOKUP($A72,'Import OffPeak change'!$A$106:AB$202,23,FALSE)))</f>
        <v>0</v>
      </c>
      <c r="X72" s="6">
        <f>IF(ISERROR(VLOOKUP($A72,'Import OffPeak'!$A$3:AC$99,24,FALSE)-VLOOKUP($A72,'Import OffPeak change'!$A$106:AC$202,24,FALSE)),0,(VLOOKUP($A72,'Import OffPeak'!$A$3:AC$99,24,FALSE)-VLOOKUP($A72,'Import OffPeak change'!$A$106:AC$202,24,FALSE)))</f>
        <v>0</v>
      </c>
      <c r="Y72" s="6">
        <f>IF(ISERROR(VLOOKUP($A72,'Import OffPeak'!$A$3:AD$99,25,FALSE)-VLOOKUP($A72,'Import OffPeak change'!$A$106:AD$202,25,FALSE)),0,(VLOOKUP($A72,'Import OffPeak'!$A$3:AD$99,25,FALSE)-VLOOKUP($A72,'Import OffPeak change'!$A$106:AD$202,25,FALSE)))</f>
        <v>0</v>
      </c>
      <c r="Z72" s="6">
        <f>IF(ISERROR(VLOOKUP($A72,'Import OffPeak'!$A$3:AE$99,26,FALSE)-VLOOKUP($A72,'Import OffPeak change'!$A$106:AE$202,26,FALSE)),0,(VLOOKUP($A72,'Import OffPeak'!$A$3:AE$99,26,FALSE)-VLOOKUP($A72,'Import OffPeak change'!$A$106:AE$202,26,FALSE)))</f>
        <v>0</v>
      </c>
      <c r="AA72" s="6">
        <f>IF(ISERROR(VLOOKUP($A72,'Import OffPeak'!$A$3:AF$99,27,FALSE)-VLOOKUP($A72,'Import OffPeak change'!$A$106:AF$202,27,FALSE)),0,(VLOOKUP($A72,'Import OffPeak'!$A$3:AF$99,27,FALSE)-VLOOKUP($A72,'Import OffPeak change'!$A$106:AF$202,27,FALSE)))</f>
        <v>0</v>
      </c>
      <c r="AB72" s="6">
        <f>IF(ISERROR(VLOOKUP($A72,'Import OffPeak'!$A$3:AG$99,28,FALSE)-VLOOKUP($A72,'Import OffPeak change'!$A$106:AG$202,28,FALSE)),0,(VLOOKUP($A72,'Import OffPeak'!$A$3:AG$99,28,FALSE)-VLOOKUP($A72,'Import OffPeak change'!$A$106:AG$202,28,FALSE)))</f>
        <v>0</v>
      </c>
      <c r="AC72" s="6">
        <f>IF(ISERROR(VLOOKUP($A72,'Import OffPeak'!$A$3:AH$99,29,FALSE)-VLOOKUP($A72,'Import OffPeak change'!$A$106:AH$202,29,FALSE)),0,(VLOOKUP($A72,'Import OffPeak'!$A$3:AH$99,29,FALSE)-VLOOKUP($A72,'Import OffPeak change'!$A$106:AH$202,29,FALSE)))</f>
        <v>0</v>
      </c>
      <c r="AD72" s="6">
        <f>IF(ISERROR(VLOOKUP($A72,'Import OffPeak'!$A$3:AI$99,30,FALSE)-VLOOKUP($A72,'Import OffPeak change'!$A$106:AI$202,30,FALSE)),0,(VLOOKUP($A72,'Import OffPeak'!$A$3:AI$99,30,FALSE)-VLOOKUP($A72,'Import OffPeak change'!$A$106:AI$202,30,FALSE)))</f>
        <v>0</v>
      </c>
      <c r="AE72" s="6">
        <f>IF(ISERROR(VLOOKUP($A72,'Import OffPeak'!$A$3:AJ$99,31,FALSE)-VLOOKUP($A72,'Import OffPeak change'!$A$106:AJ$202,31,FALSE)),0,(VLOOKUP($A72,'Import OffPeak'!$A$3:AJ$99,31,FALSE)-VLOOKUP($A72,'Import OffPeak change'!$A$106:AJ$202,31,FALSE)))</f>
        <v>0</v>
      </c>
      <c r="AF72" s="6">
        <f>IF(ISERROR(VLOOKUP($A72,'Import OffPeak'!$A$3:AK$99,32,FALSE)-VLOOKUP($A72,'Import OffPeak change'!$A$106:AK$202,32,FALSE)),0,(VLOOKUP($A72,'Import OffPeak'!$A$3:AK$99,32,FALSE)-VLOOKUP($A72,'Import OffPeak change'!$A$106:AK$202,32,FALSE)))</f>
        <v>0</v>
      </c>
      <c r="AG72" s="6">
        <f>IF(ISERROR(VLOOKUP($A72,'Import OffPeak'!$A$3:AL$99,33,FALSE)-VLOOKUP($A72,'Import OffPeak change'!$A$106:AL$202,33,FALSE)),0,(VLOOKUP($A72,'Import OffPeak'!$A$3:AL$99,33,FALSE)-VLOOKUP($A72,'Import OffPeak change'!$A$106:AL$202,33,FALSE)))</f>
        <v>0</v>
      </c>
      <c r="AH72" s="6">
        <f>IF(ISERROR(VLOOKUP($A72,'Import OffPeak'!$A$3:AM$99,34,FALSE)-VLOOKUP($A72,'Import OffPeak change'!$A$106:AM$202,34,FALSE)),0,(VLOOKUP($A72,'Import OffPeak'!$A$3:AM$99,34,FALSE)-VLOOKUP($A72,'Import OffPeak change'!$A$106:AM$202,34,FALSE)))</f>
        <v>0</v>
      </c>
      <c r="AI72" s="6">
        <f>IF(ISERROR(VLOOKUP($A72,'Import OffPeak'!$A$3:AN$99,35,FALSE)-VLOOKUP($A72,'Import OffPeak change'!$A$106:AN$202,35,FALSE)),0,(VLOOKUP($A72,'Import OffPeak'!$A$3:AN$99,35,FALSE)-VLOOKUP($A72,'Import OffPeak change'!$A$106:AN$202,35,FALSE)))</f>
        <v>0</v>
      </c>
      <c r="AJ72" s="6">
        <f>IF(ISERROR(VLOOKUP($A72,'Import OffPeak'!$A$3:AO$99,36,FALSE)-VLOOKUP($A72,'Import OffPeak change'!$A$106:AO$202,36,FALSE)),0,(VLOOKUP($A72,'Import OffPeak'!$A$3:AO$99,36,FALSE)-VLOOKUP($A72,'Import OffPeak change'!$A$106:AO$202,36,FALSE)))</f>
        <v>0</v>
      </c>
      <c r="AK72" s="6">
        <f>IF(ISERROR(VLOOKUP($A72,'Import OffPeak'!$A$3:AP$99,37,FALSE)-VLOOKUP($A72,'Import OffPeak change'!$A$106:AP$202,37,FALSE)),0,(VLOOKUP($A72,'Import OffPeak'!$A$3:AP$99,37,FALSE)-VLOOKUP($A72,'Import OffPeak change'!$A$106:AP$202,37,FALSE)))</f>
        <v>0</v>
      </c>
      <c r="AL72" s="6">
        <f>IF(ISERROR(VLOOKUP($A72,'Import OffPeak'!$A$3:AQ$99,38,FALSE)-VLOOKUP($A72,'Import OffPeak change'!$A$106:AQ$202,38,FALSE)),0,(VLOOKUP($A72,'Import OffPeak'!$A$3:AQ$99,38,FALSE)-VLOOKUP($A72,'Import OffPeak change'!$A$106:AQ$202,38,FALSE)))</f>
        <v>0</v>
      </c>
      <c r="AM72" s="6">
        <f>IF(ISERROR(VLOOKUP($A72,'Import OffPeak'!$A$3:AR$99,39,FALSE)-VLOOKUP($A72,'Import OffPeak change'!$A$106:AR$202,39,FALSE)),0,(VLOOKUP($A72,'Import OffPeak'!$A$3:AR$99,39,FALSE)-VLOOKUP($A72,'Import OffPeak change'!$A$106:AR$202,39,FALSE)))</f>
        <v>0</v>
      </c>
      <c r="AN72" s="6">
        <f>IF(ISERROR(VLOOKUP($A72,'Import OffPeak'!$A$3:AS$99,40,FALSE)-VLOOKUP($A72,'Import OffPeak change'!$A$106:AS$202,40,FALSE)),0,(VLOOKUP($A72,'Import OffPeak'!$A$3:AS$99,40,FALSE)-VLOOKUP($A72,'Import OffPeak change'!$A$106:AS$202,40,FALSE)))</f>
        <v>0</v>
      </c>
      <c r="AO72" s="6">
        <f>IF(ISERROR(VLOOKUP($A72,'Import OffPeak'!$A$3:AT$99,41,FALSE)-VLOOKUP($A72,'Import OffPeak change'!$A$106:AT$202,41,FALSE)),0,(VLOOKUP($A72,'Import OffPeak'!$A$3:AT$99,41,FALSE)-VLOOKUP($A72,'Import OffPeak change'!$A$106:AT$202,41,FALSE)))</f>
        <v>0</v>
      </c>
      <c r="AP72" s="6">
        <f>IF(ISERROR(VLOOKUP($A72,'Import OffPeak'!$A$3:AU$99,42,FALSE)-VLOOKUP($A72,'Import OffPeak change'!$A$106:AU$202,42,FALSE)),0,(VLOOKUP($A72,'Import OffPeak'!$A$3:AU$99,42,FALSE)-VLOOKUP($A72,'Import OffPeak change'!$A$106:AU$202,42,FALSE)))</f>
        <v>0</v>
      </c>
      <c r="AQ72" s="6">
        <f>IF(ISERROR(VLOOKUP($A72,'Import OffPeak'!$A$3:AV$99,43,FALSE)-VLOOKUP($A72,'Import OffPeak change'!$A$106:AV$202,43,FALSE)),0,(VLOOKUP($A72,'Import OffPeak'!$A$3:AV$99,43,FALSE)-VLOOKUP($A72,'Import OffPeak change'!$A$106:AV$202,43,FALSE)))</f>
        <v>0</v>
      </c>
      <c r="AR72" s="6">
        <f>IF(ISERROR(VLOOKUP($A72,'Import OffPeak'!$A$3:AW$99,44,FALSE)-VLOOKUP($A72,'Import OffPeak change'!$A$106:AW$202,44,FALSE)),0,(VLOOKUP($A72,'Import OffPeak'!$A$3:AW$99,44,FALSE)-VLOOKUP($A72,'Import OffPeak change'!$A$106:AW$202,44,FALSE)))</f>
        <v>0</v>
      </c>
      <c r="AS72" s="6">
        <f>IF(ISERROR(VLOOKUP($A72,'Import OffPeak'!$A$3:AX$99,45,FALSE)-VLOOKUP($A72,'Import OffPeak change'!$A$106:AX$202,45,FALSE)),0,(VLOOKUP($A72,'Import OffPeak'!$A$3:AX$99,45,FALSE)-VLOOKUP($A72,'Import OffPeak change'!$A$106:AX$202,45,FALSE)))</f>
        <v>0</v>
      </c>
      <c r="AT72" s="6">
        <f>IF(ISERROR(VLOOKUP($A72,'Import OffPeak'!$A$3:AY$99,46,FALSE)-VLOOKUP($A72,'Import OffPeak change'!$A$106:AY$202,46,FALSE)),0,(VLOOKUP($A72,'Import OffPeak'!$A$3:AY$99,46,FALSE)-VLOOKUP($A72,'Import OffPeak change'!$A$106:AY$202,46,FALSE)))</f>
        <v>0</v>
      </c>
      <c r="AU72" s="6">
        <f>IF(ISERROR(VLOOKUP($A72,'Import OffPeak'!$A$3:AZ$99,47,FALSE)-VLOOKUP($A72,'Import OffPeak change'!$A$106:AZ$202,47,FALSE)),0,(VLOOKUP($A72,'Import OffPeak'!$A$3:AZ$99,47,FALSE)-VLOOKUP($A72,'Import OffPeak change'!$A$106:AZ$202,47,FALSE)))</f>
        <v>0</v>
      </c>
      <c r="AV72" s="6">
        <f>IF(ISERROR(VLOOKUP($A72,'Import OffPeak'!$A$3:BA$99,48,FALSE)-VLOOKUP($A72,'Import OffPeak change'!$A$106:BA$202,48,FALSE)),0,(VLOOKUP($A72,'Import OffPeak'!$A$3:BA$99,48,FALSE)-VLOOKUP($A72,'Import OffPeak change'!$A$106:BA$202,48,FALSE)))</f>
        <v>0</v>
      </c>
      <c r="AW72" s="6">
        <f>IF(ISERROR(VLOOKUP($A72,'Import OffPeak'!$A$3:BB$99,49,FALSE)-VLOOKUP($A72,'Import OffPeak change'!$A$106:BB$202,49,FALSE)),0,(VLOOKUP($A72,'Import OffPeak'!$A$3:BB$99,49,FALSE)-VLOOKUP($A72,'Import OffPeak change'!$A$106:BB$202,49,FALSE)))</f>
        <v>0</v>
      </c>
      <c r="AX72" s="6">
        <f>IF(ISERROR(VLOOKUP($A72,'Import OffPeak'!$A$3:BC$99,50,FALSE)-VLOOKUP($A72,'Import OffPeak change'!$A$106:BC$202,50,FALSE)),0,(VLOOKUP($A72,'Import OffPeak'!$A$3:BC$99,50,FALSE)-VLOOKUP($A72,'Import OffPeak change'!$A$106:BC$202,50,FALSE)))</f>
        <v>0</v>
      </c>
      <c r="AY72" s="6">
        <f>IF(ISERROR(VLOOKUP($A72,'Import OffPeak'!$A$3:BD$99,51,FALSE)-VLOOKUP($A72,'Import OffPeak change'!$A$106:BD$202,51,FALSE)),0,(VLOOKUP($A72,'Import OffPeak'!$A$3:BD$99,51,FALSE)-VLOOKUP($A72,'Import OffPeak change'!$A$106:BD$202,51,FALSE)))</f>
        <v>0</v>
      </c>
      <c r="AZ72" s="6">
        <f>IF(ISERROR(VLOOKUP($A72,'Import OffPeak'!$A$3:BE$99,52,FALSE)-VLOOKUP($A72,'Import OffPeak change'!$A$106:BE$202,52,FALSE)),0,(VLOOKUP($A72,'Import OffPeak'!$A$3:BE$99,52,FALSE)-VLOOKUP($A72,'Import OffPeak change'!$A$106:BE$202,52,FALSE)))</f>
        <v>0</v>
      </c>
      <c r="BA72" s="6">
        <f>IF(ISERROR(VLOOKUP($A72,'Import OffPeak'!$A$3:BF$99,53,FALSE)-VLOOKUP($A72,'Import OffPeak change'!$A$106:BF$202,53,FALSE)),0,(VLOOKUP($A72,'Import OffPeak'!$A$3:BF$99,53,FALSE)-VLOOKUP($A72,'Import OffPeak change'!$A$106:BF$202,53,FALSE)))</f>
        <v>0</v>
      </c>
      <c r="BB72" s="6">
        <f>IF(ISERROR(VLOOKUP($A72,'Import OffPeak'!$A$3:BG$99,54,FALSE)-VLOOKUP($A72,'Import OffPeak change'!$A$106:BG$202,54,FALSE)),0,(VLOOKUP($A72,'Import OffPeak'!$A$3:BG$99,54,FALSE)-VLOOKUP($A72,'Import OffPeak change'!$A$106:BG$202,54,FALSE)))</f>
        <v>0</v>
      </c>
      <c r="BC72" s="6">
        <f>IF(ISERROR(VLOOKUP($A72,'Import OffPeak'!$A$3:BH$99,55,FALSE)-VLOOKUP($A72,'Import OffPeak change'!$A$106:BH$202,55,FALSE)),0,(VLOOKUP($A72,'Import OffPeak'!$A$3:BH$99,55,FALSE)-VLOOKUP($A72,'Import OffPeak change'!$A$106:BH$202,55,FALSE)))</f>
        <v>0</v>
      </c>
      <c r="BD72" s="6">
        <f>IF(ISERROR(VLOOKUP($A72,'Import OffPeak'!$A$3:BI$99,56,FALSE)-VLOOKUP($A72,'Import OffPeak change'!$A$106:BI$202,56,FALSE)),0,(VLOOKUP($A72,'Import OffPeak'!$A$3:BI$99,56,FALSE)-VLOOKUP($A72,'Import OffPeak change'!$A$106:BI$202,56,FALSE)))</f>
        <v>0</v>
      </c>
      <c r="BE72" s="6">
        <f>IF(ISERROR(VLOOKUP($A72,'Import OffPeak'!$A$3:BJ$99,57,FALSE)-VLOOKUP($A72,'Import OffPeak change'!$A$106:BJ$202,57,FALSE)),0,(VLOOKUP($A72,'Import OffPeak'!$A$3:BJ$99,57,FALSE)-VLOOKUP($A72,'Import OffPeak change'!$A$106:BJ$202,57,FALSE)))</f>
        <v>0</v>
      </c>
      <c r="BF72" s="6">
        <f>IF(ISERROR(VLOOKUP($A72,'Import OffPeak'!$A$3:BK$99,58,FALSE)-VLOOKUP($A72,'Import OffPeak change'!$A$106:BK$202,58,FALSE)),0,(VLOOKUP($A72,'Import OffPeak'!$A$3:BK$99,58,FALSE)-VLOOKUP($A72,'Import OffPeak change'!$A$106:BK$202,58,FALSE)))</f>
        <v>0</v>
      </c>
      <c r="BG72" s="6">
        <f>IF(ISERROR(VLOOKUP($A72,'Import OffPeak'!$A$3:BL$99,59,FALSE)-VLOOKUP($A72,'Import OffPeak change'!$A$106:BL$202,59,FALSE)),0,(VLOOKUP($A72,'Import OffPeak'!$A$3:BL$99,59,FALSE)-VLOOKUP($A72,'Import OffPeak change'!$A$106:BL$202,59,FALSE)))</f>
        <v>0</v>
      </c>
      <c r="BH72" s="6">
        <f>IF(ISERROR(VLOOKUP($A72,'Import OffPeak'!$A$3:BM$99,60,FALSE)-VLOOKUP($A72,'Import OffPeak change'!$A$106:BM$202,60,FALSE)),0,(VLOOKUP($A72,'Import OffPeak'!$A$3:BM$99,60,FALSE)-VLOOKUP($A72,'Import OffPeak change'!$A$106:BM$202,60,FALSE)))</f>
        <v>0</v>
      </c>
      <c r="BI72" s="6">
        <f>IF(ISERROR(VLOOKUP($A72,'Import OffPeak'!$A$3:BN$99,61,FALSE)-VLOOKUP($A72,'Import OffPeak change'!$A$106:BN$202,61,FALSE)),0,(VLOOKUP($A72,'Import OffPeak'!$A$3:BN$99,61,FALSE)-VLOOKUP($A72,'Import OffPeak change'!$A$106:BN$202,61,FALSE)))</f>
        <v>0</v>
      </c>
      <c r="BJ72" s="6">
        <f>IF(ISERROR(VLOOKUP($A72,'Import OffPeak'!$A$3:BO$99,62,FALSE)-VLOOKUP($A72,'Import OffPeak change'!$A$106:BO$202,62,FALSE)),0,(VLOOKUP($A72,'Import OffPeak'!$A$3:BO$99,62,FALSE)-VLOOKUP($A72,'Import OffPeak change'!$A$106:BO$202,62,FALSE)))</f>
        <v>0</v>
      </c>
      <c r="BK72" s="6">
        <f>IF(ISERROR(VLOOKUP($A72,'Import OffPeak'!$A$3:BP$99,63,FALSE)-VLOOKUP($A72,'Import OffPeak change'!$A$106:BP$202,63,FALSE)),0,(VLOOKUP($A72,'Import OffPeak'!$A$3:BP$99,63,FALSE)-VLOOKUP($A72,'Import OffPeak change'!$A$106:BP$202,63,FALSE)))</f>
        <v>0</v>
      </c>
      <c r="BL72" s="6">
        <f>IF(ISERROR(VLOOKUP($A72,'Import OffPeak'!$A$3:BQ$99,64,FALSE)-VLOOKUP($A72,'Import OffPeak change'!$A$106:BQ$202,64,FALSE)),0,(VLOOKUP($A72,'Import OffPeak'!$A$3:BQ$99,64,FALSE)-VLOOKUP($A72,'Import OffPeak change'!$A$106:BQ$202,64,FALSE)))</f>
        <v>0</v>
      </c>
      <c r="BM72" s="6">
        <f>IF(ISERROR(VLOOKUP($A72,'Import OffPeak'!$A$3:BR$99,65,FALSE)-VLOOKUP($A72,'Import OffPeak change'!$A$106:BR$202,65,FALSE)),0,(VLOOKUP($A72,'Import OffPeak'!$A$3:BR$99,65,FALSE)-VLOOKUP($A72,'Import OffPeak change'!$A$106:BR$202,65,FALSE)))</f>
        <v>0</v>
      </c>
      <c r="BN72" s="6">
        <f>IF(ISERROR(VLOOKUP($A72,'Import OffPeak'!$A$3:BS$99,66,FALSE)-VLOOKUP($A72,'Import OffPeak change'!$A$106:BS$202,66,FALSE)),0,(VLOOKUP($A72,'Import OffPeak'!$A$3:BS$99,66,FALSE)-VLOOKUP($A72,'Import OffPeak change'!$A$106:BS$202,66,FALSE)))</f>
        <v>0</v>
      </c>
      <c r="BO72" s="6">
        <f>IF(ISERROR(VLOOKUP($A72,'Import OffPeak'!$A$3:BT$99,67,FALSE)-VLOOKUP($A72,'Import OffPeak change'!$A$106:BT$202,67,FALSE)),0,(VLOOKUP($A72,'Import OffPeak'!$A$3:BT$99,67,FALSE)-VLOOKUP($A72,'Import OffPeak change'!$A$106:BT$202,67,FALSE)))</f>
        <v>0</v>
      </c>
      <c r="BP72" s="6">
        <f>IF(ISERROR(VLOOKUP($A72,'Import OffPeak'!$A$3:BU$99,68,FALSE)-VLOOKUP($A72,'Import OffPeak change'!$A$106:BU$202,68,FALSE)),0,(VLOOKUP($A72,'Import OffPeak'!$A$3:BU$99,68,FALSE)-VLOOKUP($A72,'Import OffPeak change'!$A$106:BU$202,68,FALSE)))</f>
        <v>0</v>
      </c>
      <c r="BQ72" s="6">
        <f>IF(ISERROR(VLOOKUP($A72,'Import OffPeak'!$A$3:BV$99,69,FALSE)-VLOOKUP($A72,'Import OffPeak change'!$A$106:BV$202,69,FALSE)),0,(VLOOKUP($A72,'Import OffPeak'!$A$3:BV$99,69,FALSE)-VLOOKUP($A72,'Import OffPeak change'!$A$106:BV$202,69,FALSE)))</f>
        <v>0</v>
      </c>
      <c r="BR72" s="6">
        <f>IF(ISERROR(VLOOKUP($A72,'Import OffPeak'!$A$3:BW$99,70,FALSE)-VLOOKUP($A72,'Import OffPeak change'!$A$106:BW$202,70,FALSE)),0,(VLOOKUP($A72,'Import OffPeak'!$A$3:BW$99,70,FALSE)-VLOOKUP($A72,'Import OffPeak change'!$A$106:BW$202,70,FALSE)))</f>
        <v>0</v>
      </c>
      <c r="BS72" s="6">
        <f>IF(ISERROR(VLOOKUP($A72,'Import OffPeak'!$A$3:BX$99,71,FALSE)-VLOOKUP($A72,'Import OffPeak change'!$A$106:BX$202,71,FALSE)),0,(VLOOKUP($A72,'Import OffPeak'!$A$3:BX$99,71,FALSE)-VLOOKUP($A72,'Import OffPeak change'!$A$106:BX$202,71,FALSE)))</f>
        <v>0</v>
      </c>
      <c r="BT72" s="6">
        <f>IF(ISERROR(VLOOKUP($A72,'Import OffPeak'!$A$3:BY$99,72,FALSE)-VLOOKUP($A72,'Import OffPeak change'!$A$106:BY$202,72,FALSE)),0,(VLOOKUP($A72,'Import OffPeak'!$A$3:BY$99,72,FALSE)-VLOOKUP($A72,'Import OffPeak change'!$A$106:BY$202,72,FALSE)))</f>
        <v>0</v>
      </c>
      <c r="BU72" s="6">
        <f>IF(ISERROR(VLOOKUP($A72,'Import OffPeak'!$A$3:BZ$99,73,FALSE)-VLOOKUP($A72,'Import OffPeak change'!$A$106:BZ$202,73,FALSE)),0,(VLOOKUP($A72,'Import OffPeak'!$A$3:BZ$99,73,FALSE)-VLOOKUP($A72,'Import OffPeak change'!$A$106:BZ$202,73,FALSE)))</f>
        <v>0</v>
      </c>
      <c r="BV72" s="6">
        <f>IF(ISERROR(VLOOKUP($A72,'Import OffPeak'!$A$3:CA$99,74,FALSE)-VLOOKUP($A72,'Import OffPeak change'!$A$106:CA$202,74,FALSE)),0,(VLOOKUP($A72,'Import OffPeak'!$A$3:CA$99,74,FALSE)-VLOOKUP($A72,'Import OffPeak change'!$A$106:CA$202,74,FALSE)))</f>
        <v>0</v>
      </c>
      <c r="BW72" s="6">
        <f>IF(ISERROR(VLOOKUP($A72,'Import OffPeak'!$A$3:CB$99,75,FALSE)-VLOOKUP($A72,'Import OffPeak change'!$A$106:CB$202,75,FALSE)),0,(VLOOKUP($A72,'Import OffPeak'!$A$3:CB$99,75,FALSE)-VLOOKUP($A72,'Import OffPeak change'!$A$106:CB$202,75,FALSE)))</f>
        <v>0</v>
      </c>
      <c r="BX72" s="6">
        <f>IF(ISERROR(VLOOKUP($A72,'Import OffPeak'!$A$3:CC$99,76,FALSE)-VLOOKUP($A72,'Import OffPeak change'!$A$106:CC$202,76,FALSE)),0,(VLOOKUP($A72,'Import OffPeak'!$A$3:CC$99,76,FALSE)-VLOOKUP($A72,'Import OffPeak change'!$A$106:CC$202,76,FALSE)))</f>
        <v>0</v>
      </c>
      <c r="BY72" s="6">
        <f>IF(ISERROR(VLOOKUP($A72,'Import OffPeak'!$A$3:CD$99,77,FALSE)-VLOOKUP($A72,'Import OffPeak change'!$A$106:CD$202,77,FALSE)),0,(VLOOKUP($A72,'Import OffPeak'!$A$3:CD$99,77,FALSE)-VLOOKUP($A72,'Import OffPeak change'!$A$106:CD$202,77,FALSE)))</f>
        <v>0</v>
      </c>
      <c r="BZ72" s="6">
        <f>IF(ISERROR(VLOOKUP($A72,'Import OffPeak'!$A$3:CE$99,78,FALSE)-VLOOKUP($A72,'Import OffPeak change'!$A$106:CE$202,78,FALSE)),0,(VLOOKUP($A72,'Import OffPeak'!$A$3:CE$99,78,FALSE)-VLOOKUP($A72,'Import OffPeak change'!$A$106:CE$202,78,FALSE)))</f>
        <v>0</v>
      </c>
      <c r="CA72" s="6">
        <f>IF(ISERROR(VLOOKUP($A72,'Import OffPeak'!$A$3:CF$99,79,FALSE)-VLOOKUP($A72,'Import OffPeak change'!$A$106:CF$202,79,FALSE)),0,(VLOOKUP($A72,'Import OffPeak'!$A$3:CF$99,79,FALSE)-VLOOKUP($A72,'Import OffPeak change'!$A$106:CF$202,79,FALSE)))</f>
        <v>0</v>
      </c>
      <c r="CB72" s="6">
        <f>IF(ISERROR(VLOOKUP($A72,'Import OffPeak'!$A$3:CG$99,80,FALSE)-VLOOKUP($A72,'Import OffPeak change'!$A$106:CG$202,80,FALSE)),0,(VLOOKUP($A72,'Import OffPeak'!$A$3:CG$99,80,FALSE)-VLOOKUP($A72,'Import OffPeak change'!$A$106:CG$202,80,FALSE)))</f>
        <v>0</v>
      </c>
      <c r="CC72" s="6">
        <f>IF(ISERROR(VLOOKUP($A72,'Import OffPeak'!$A$3:CH$99,81,FALSE)-VLOOKUP($A72,'Import OffPeak change'!$A$106:CH$202,81,FALSE)),0,(VLOOKUP($A72,'Import OffPeak'!$A$3:CH$99,81,FALSE)-VLOOKUP($A72,'Import OffPeak change'!$A$106:CH$202,81,FALSE)))</f>
        <v>0</v>
      </c>
      <c r="CD72" s="6">
        <f>IF(ISERROR(VLOOKUP($A72,'Import OffPeak'!$A$3:CI$99,82,FALSE)-VLOOKUP($A72,'Import OffPeak change'!$A$106:CI$202,82,FALSE)),0,(VLOOKUP($A72,'Import OffPeak'!$A$3:CI$99,82,FALSE)-VLOOKUP($A72,'Import OffPeak change'!$A$106:CI$202,82,FALSE)))</f>
        <v>0</v>
      </c>
      <c r="CE72" s="6">
        <f>IF(ISERROR(VLOOKUP($A72,'Import OffPeak'!$A$3:CJ$99,83,FALSE)-VLOOKUP($A72,'Import OffPeak change'!$A$106:CJ$202,83,FALSE)),0,(VLOOKUP($A72,'Import OffPeak'!$A$3:CJ$99,83,FALSE)-VLOOKUP($A72,'Import OffPeak change'!$A$106:CJ$202,83,FALSE)))</f>
        <v>0</v>
      </c>
      <c r="CF72" s="6">
        <f>IF(ISERROR(VLOOKUP($A72,'Import OffPeak'!$A$3:CK$99,84,FALSE)-VLOOKUP($A72,'Import OffPeak change'!$A$106:CK$202,84,FALSE)),0,(VLOOKUP($A72,'Import OffPeak'!$A$3:CK$99,84,FALSE)-VLOOKUP($A72,'Import OffPeak change'!$A$106:CK$202,84,FALSE)))</f>
        <v>0</v>
      </c>
      <c r="CG72" s="6">
        <f>IF(ISERROR(VLOOKUP($A72,'Import OffPeak'!$A$3:CL$99,85,FALSE)-VLOOKUP($A72,'Import OffPeak change'!$A$106:CL$202,85,FALSE)),0,(VLOOKUP($A72,'Import OffPeak'!$A$3:CL$99,85,FALSE)-VLOOKUP($A72,'Import OffPeak change'!$A$106:CL$202,85,FALSE)))</f>
        <v>0</v>
      </c>
      <c r="CH72" s="6">
        <f>IF(ISERROR(VLOOKUP($A72,'Import OffPeak'!$A$3:CM$99,86,FALSE)-VLOOKUP($A72,'Import OffPeak change'!$A$106:CM$202,86,FALSE)),0,(VLOOKUP($A72,'Import OffPeak'!$A$3:CM$99,86,FALSE)-VLOOKUP($A72,'Import OffPeak change'!$A$106:CM$202,86,FALSE)))</f>
        <v>0</v>
      </c>
      <c r="CI72" s="6">
        <f>IF(ISERROR(VLOOKUP($A72,'Import OffPeak'!$A$3:CN$99,87,FALSE)-VLOOKUP($A72,'Import OffPeak change'!$A$106:CN$202,87,FALSE)),0,(VLOOKUP($A72,'Import OffPeak'!$A$3:CN$99,87,FALSE)-VLOOKUP($A72,'Import OffPeak change'!$A$106:CN$202,87,FALSE)))</f>
        <v>0</v>
      </c>
      <c r="CJ72" s="6">
        <f>IF(ISERROR(VLOOKUP($A72,'Import OffPeak'!$A$3:CO$99,88,FALSE)-VLOOKUP($A72,'Import OffPeak change'!$A$106:CO$202,88,FALSE)),0,(VLOOKUP($A72,'Import OffPeak'!$A$3:CO$99,88,FALSE)-VLOOKUP($A72,'Import OffPeak change'!$A$106:CO$202,88,FALSE)))</f>
        <v>0</v>
      </c>
      <c r="CK72" s="6">
        <f>IF(ISERROR(VLOOKUP($A72,'Import OffPeak'!$A$3:CP$99,89,FALSE)-VLOOKUP($A72,'Import OffPeak change'!$A$106:CP$202,89,FALSE)),0,(VLOOKUP($A72,'Import OffPeak'!$A$3:CP$99,89,FALSE)-VLOOKUP($A72,'Import OffPeak change'!$A$106:CP$202,89,FALSE)))</f>
        <v>0</v>
      </c>
      <c r="CL72" s="6">
        <f>IF(ISERROR(VLOOKUP($A72,'Import OffPeak'!$A$3:CQ$99,90,FALSE)-VLOOKUP($A72,'Import OffPeak change'!$A$106:CQ$202,90,FALSE)),0,(VLOOKUP($A72,'Import OffPeak'!$A$3:CQ$99,90,FALSE)-VLOOKUP($A72,'Import OffPeak change'!$A$106:CQ$202,90,FALSE)))</f>
        <v>0</v>
      </c>
      <c r="CM72" s="6">
        <f>IF(ISERROR(VLOOKUP($A72,'Import OffPeak'!$A$3:CR$99,91,FALSE)-VLOOKUP($A72,'Import OffPeak change'!$A$106:CR$202,91,FALSE)),0,(VLOOKUP($A72,'Import OffPeak'!$A$3:CR$99,91,FALSE)-VLOOKUP($A72,'Import OffPeak change'!$A$106:CR$202,91,FALSE)))</f>
        <v>0</v>
      </c>
      <c r="CN72" s="6">
        <f>IF(ISERROR(VLOOKUP($A72,'Import OffPeak'!$A$3:CS$99,92,FALSE)-VLOOKUP($A72,'Import OffPeak change'!$A$106:CS$202,92,FALSE)),0,(VLOOKUP($A72,'Import OffPeak'!$A$3:CS$99,92,FALSE)-VLOOKUP($A72,'Import OffPeak change'!$A$106:CS$202,92,FALSE)))</f>
        <v>0</v>
      </c>
      <c r="CO72" s="6">
        <f>IF(ISERROR(VLOOKUP($A72,'Import OffPeak'!$A$3:CT$99,93,FALSE)-VLOOKUP($A72,'Import OffPeak change'!$A$106:CT$202,93,FALSE)),0,(VLOOKUP($A72,'Import OffPeak'!$A$3:CT$99,93,FALSE)-VLOOKUP($A72,'Import OffPeak change'!$A$106:CT$202,93,FALSE)))</f>
        <v>0</v>
      </c>
      <c r="CP72" s="6">
        <f>IF(ISERROR(VLOOKUP($A72,'Import OffPeak'!$A$3:CU$99,94,FALSE)-VLOOKUP($A72,'Import OffPeak change'!$A$106:CU$202,94,FALSE)),0,(VLOOKUP($A72,'Import OffPeak'!$A$3:CU$99,94,FALSE)-VLOOKUP($A72,'Import OffPeak change'!$A$106:CU$202,94,FALSE)))</f>
        <v>0</v>
      </c>
      <c r="CQ72" s="6">
        <f>IF(ISERROR(VLOOKUP($A72,'Import OffPeak'!$A$3:CV$99,95,FALSE)-VLOOKUP($A72,'Import OffPeak change'!$A$106:CV$202,95,FALSE)),0,(VLOOKUP($A72,'Import OffPeak'!$A$3:CV$99,95,FALSE)-VLOOKUP($A72,'Import OffPeak change'!$A$106:CV$202,95,FALSE)))</f>
        <v>0</v>
      </c>
      <c r="CR72" s="6">
        <f>IF(ISERROR(VLOOKUP($A72,'Import OffPeak'!$A$3:CW$99,96,FALSE)-VLOOKUP($A72,'Import OffPeak change'!$A$106:CW$202,96,FALSE)),0,(VLOOKUP($A72,'Import OffPeak'!$A$3:CW$99,96,FALSE)-VLOOKUP($A72,'Import OffPeak change'!$A$106:CW$202,96,FALSE)))</f>
        <v>0</v>
      </c>
      <c r="CS72" s="6">
        <f>IF(ISERROR(VLOOKUP($A72,'Import OffPeak'!$A$3:CX$99,97,FALSE)-VLOOKUP($A72,'Import OffPeak change'!$A$106:CX$202,97,FALSE)),0,(VLOOKUP($A72,'Import OffPeak'!$A$3:CX$99,97,FALSE)-VLOOKUP($A72,'Import OffPeak change'!$A$106:CX$202,97,FALSE)))</f>
        <v>0</v>
      </c>
      <c r="CT72" s="6">
        <f>IF(ISERROR(VLOOKUP($A72,'Import OffPeak'!$A$3:CY$99,98,FALSE)-VLOOKUP($A72,'Import OffPeak change'!$A$106:CY$202,98,FALSE)),0,(VLOOKUP($A72,'Import OffPeak'!$A$3:CY$99,98,FALSE)-VLOOKUP($A72,'Import OffPeak change'!$A$106:CY$202,98,FALSE)))</f>
        <v>0</v>
      </c>
      <c r="CU72" s="6">
        <f>IF(ISERROR(VLOOKUP($A72,'Import OffPeak'!$A$3:CZ$99,99,FALSE)-VLOOKUP($A72,'Import OffPeak change'!$A$106:CZ$202,99,FALSE)),0,(VLOOKUP($A72,'Import OffPeak'!$A$3:CZ$99,99,FALSE)-VLOOKUP($A72,'Import OffPeak change'!$A$106:CZ$202,99,FALSE)))</f>
        <v>0</v>
      </c>
      <c r="CV72" s="6">
        <f>IF(ISERROR(VLOOKUP($A72,'Import OffPeak'!$A$3:DA$99,100,FALSE)-VLOOKUP($A72,'Import OffPeak change'!$A$106:DA$202,100,FALSE)),0,(VLOOKUP($A72,'Import OffPeak'!$A$3:DA$99,100,FALSE)-VLOOKUP($A72,'Import OffPeak change'!$A$106:DA$202,100,FALSE)))</f>
        <v>0</v>
      </c>
      <c r="CW72" s="6">
        <f>IF(ISERROR(VLOOKUP($A72,'Import OffPeak'!$A$3:DB$99,101,FALSE)-VLOOKUP($A72,'Import OffPeak change'!$A$106:DB$202,101,FALSE)),0,(VLOOKUP($A72,'Import OffPeak'!$A$3:DB$99,101,FALSE)-VLOOKUP($A72,'Import OffPeak change'!$A$106:DB$202,101,FALSE)))</f>
        <v>0</v>
      </c>
      <c r="CX72" s="6">
        <f>IF(ISERROR(VLOOKUP($A72,'Import OffPeak'!$A$3:DC$99,102,FALSE)-VLOOKUP($A72,'Import OffPeak change'!$A$106:DC$202,102,FALSE)),0,(VLOOKUP($A72,'Import OffPeak'!$A$3:DC$99,102,FALSE)-VLOOKUP($A72,'Import OffPeak change'!$A$106:DC$202,102,FALSE)))</f>
        <v>0</v>
      </c>
      <c r="CY72" s="6">
        <f>IF(ISERROR(VLOOKUP($A72,'Import OffPeak'!$A$3:DD$99,103,FALSE)-VLOOKUP($A72,'Import OffPeak change'!$A$106:DD$202,103,FALSE)),0,(VLOOKUP($A72,'Import OffPeak'!$A$3:DD$99,103,FALSE)-VLOOKUP($A72,'Import OffPeak change'!$A$106:DD$202,103,FALSE)))</f>
        <v>0</v>
      </c>
      <c r="CZ72" s="6">
        <f>IF(ISERROR(VLOOKUP($A72,'Import OffPeak'!$A$3:DE$99,104,FALSE)-VLOOKUP($A72,'Import OffPeak change'!$A$106:DE$202,104,FALSE)),0,(VLOOKUP($A72,'Import OffPeak'!$A$3:DE$99,104,FALSE)-VLOOKUP($A72,'Import OffPeak change'!$A$106:DE$202,104,FALSE)))</f>
        <v>0</v>
      </c>
      <c r="DA72" s="6">
        <f>IF(ISERROR(VLOOKUP($A72,'Import OffPeak'!$A$3:DF$99,105,FALSE)-VLOOKUP($A72,'Import OffPeak change'!$A$106:DF$202,105,FALSE)),0,(VLOOKUP($A72,'Import OffPeak'!$A$3:DF$99,105,FALSE)-VLOOKUP($A72,'Import OffPeak change'!$A$106:DF$202,105,FALSE)))</f>
        <v>0</v>
      </c>
      <c r="DB72" s="6">
        <f>IF(ISERROR(VLOOKUP($A72,'Import OffPeak'!$A$3:DG$99,106,FALSE)-VLOOKUP($A72,'Import OffPeak change'!$A$106:DG$202,106,FALSE)),0,(VLOOKUP($A72,'Import OffPeak'!$A$3:DG$99,106,FALSE)-VLOOKUP($A72,'Import OffPeak change'!$A$106:DG$202,106,FALSE)))</f>
        <v>0</v>
      </c>
      <c r="DC72" s="6">
        <f>IF(ISERROR(VLOOKUP($A72,'Import OffPeak'!$A$3:DH$99,107,FALSE)-VLOOKUP($A72,'Import OffPeak change'!$A$106:DH$202,107,FALSE)),0,(VLOOKUP($A72,'Import OffPeak'!$A$3:DH$99,107,FALSE)-VLOOKUP($A72,'Import OffPeak change'!$A$106:DH$202,107,FALSE)))</f>
        <v>0</v>
      </c>
      <c r="DD72" s="6">
        <f>IF(ISERROR(VLOOKUP($A72,'Import OffPeak'!$A$3:DI$99,108,FALSE)-VLOOKUP($A72,'Import OffPeak change'!$A$106:DI$202,108,FALSE)),0,(VLOOKUP($A72,'Import OffPeak'!$A$3:DI$99,108,FALSE)-VLOOKUP($A72,'Import OffPeak change'!$A$106:DI$202,108,FALSE)))</f>
        <v>0</v>
      </c>
      <c r="DE72" s="6">
        <f>IF(ISERROR(VLOOKUP($A72,'Import OffPeak'!$A$3:DJ$99,109,FALSE)-VLOOKUP($A72,'Import OffPeak change'!$A$106:DJ$202,109,FALSE)),0,(VLOOKUP($A72,'Import OffPeak'!$A$3:DJ$99,109,FALSE)-VLOOKUP($A72,'Import OffPeak change'!$A$106:DJ$202,109,FALSE)))</f>
        <v>0</v>
      </c>
      <c r="DF72" s="6">
        <f>IF(ISERROR(VLOOKUP($A72,'Import OffPeak'!$A$3:DK$99,110,FALSE)-VLOOKUP($A72,'Import OffPeak change'!$A$106:DK$202,110,FALSE)),0,(VLOOKUP($A72,'Import OffPeak'!$A$3:DK$99,110,FALSE)-VLOOKUP($A72,'Import OffPeak change'!$A$106:DK$202,110,FALSE)))</f>
        <v>0</v>
      </c>
      <c r="DG72" s="6">
        <f>IF(ISERROR(VLOOKUP($A72,'Import OffPeak'!$A$3:DL$99,111,FALSE)-VLOOKUP($A72,'Import OffPeak change'!$A$106:DL$202,111,FALSE)),0,(VLOOKUP($A72,'Import OffPeak'!$A$3:DL$99,111,FALSE)-VLOOKUP($A72,'Import OffPeak change'!$A$106:DL$202,111,FALSE)))</f>
        <v>0</v>
      </c>
      <c r="DH72" s="6">
        <f>IF(ISERROR(VLOOKUP($A72,'Import OffPeak'!$A$3:DM$99,112,FALSE)-VLOOKUP($A72,'Import OffPeak change'!$A$106:DM$202,112,FALSE)),0,(VLOOKUP($A72,'Import OffPeak'!$A$3:DM$99,112,FALSE)-VLOOKUP($A72,'Import OffPeak change'!$A$106:DM$202,112,FALSE)))</f>
        <v>0</v>
      </c>
      <c r="DI72" s="6">
        <f>IF(ISERROR(VLOOKUP($A72,'Import OffPeak'!$A$3:DN$99,113,FALSE)-VLOOKUP($A72,'Import OffPeak change'!$A$106:DN$202,113,FALSE)),0,(VLOOKUP($A72,'Import OffPeak'!$A$3:DN$99,113,FALSE)-VLOOKUP($A72,'Import OffPeak change'!$A$106:DN$202,113,FALSE)))</f>
        <v>0</v>
      </c>
      <c r="DJ72" s="6">
        <f>IF(ISERROR(VLOOKUP($A72,'Import OffPeak'!$A$3:DO$99,114,FALSE)-VLOOKUP($A72,'Import OffPeak change'!$A$106:DO$202,114,FALSE)),0,(VLOOKUP($A72,'Import OffPeak'!$A$3:DO$99,114,FALSE)-VLOOKUP($A72,'Import OffPeak change'!$A$106:DO$202,114,FALSE)))</f>
        <v>0</v>
      </c>
      <c r="DK72" s="6">
        <f>IF(ISERROR(VLOOKUP($A72,'Import OffPeak'!$A$3:DP$99,115,FALSE)-VLOOKUP($A72,'Import OffPeak change'!$A$106:DP$202,115,FALSE)),0,(VLOOKUP($A72,'Import OffPeak'!$A$3:DP$99,115,FALSE)-VLOOKUP($A72,'Import OffPeak change'!$A$106:DP$202,115,FALSE)))</f>
        <v>0</v>
      </c>
      <c r="DL72" s="6">
        <f>IF(ISERROR(VLOOKUP($A72,'Import OffPeak'!$A$3:DQ$99,116,FALSE)-VLOOKUP($A72,'Import OffPeak change'!$A$106:DQ$202,116,FALSE)),0,(VLOOKUP($A72,'Import OffPeak'!$A$3:DQ$99,116,FALSE)-VLOOKUP($A72,'Import OffPeak change'!$A$106:DQ$202,116,FALSE)))</f>
        <v>0</v>
      </c>
      <c r="DM72" s="6">
        <f>IF(ISERROR(VLOOKUP($A72,'Import OffPeak'!$A$3:DR$99,117,FALSE)-VLOOKUP($A72,'Import OffPeak change'!$A$106:DR$202,117,FALSE)),0,(VLOOKUP($A72,'Import OffPeak'!$A$3:DR$99,117,FALSE)-VLOOKUP($A72,'Import OffPeak change'!$A$106:DR$202,117,FALSE)))</f>
        <v>0</v>
      </c>
      <c r="DN72" s="6">
        <f>IF(ISERROR(VLOOKUP($A72,'Import OffPeak'!$A$3:DS$99,118,FALSE)-VLOOKUP($A72,'Import OffPeak change'!$A$106:DS$202,118,FALSE)),0,(VLOOKUP($A72,'Import OffPeak'!$A$3:DS$99,118,FALSE)-VLOOKUP($A72,'Import OffPeak change'!$A$106:DS$202,118,FALSE)))</f>
        <v>0</v>
      </c>
      <c r="DO72" s="6">
        <f>IF(ISERROR(VLOOKUP($A72,'Import OffPeak'!$A$3:DT$99,119,FALSE)-VLOOKUP($A72,'Import OffPeak change'!$A$106:DT$202,119,FALSE)),0,(VLOOKUP($A72,'Import OffPeak'!$A$3:DT$99,119,FALSE)-VLOOKUP($A72,'Import OffPeak change'!$A$106:DT$202,119,FALSE)))</f>
        <v>0</v>
      </c>
      <c r="DP72" s="6">
        <f>IF(ISERROR(VLOOKUP($A72,'Import OffPeak'!$A$3:DU$99,120,FALSE)-VLOOKUP($A72,'Import OffPeak change'!$A$106:DU$202,120,FALSE)),0,(VLOOKUP($A72,'Import OffPeak'!$A$3:DU$99,120,FALSE)-VLOOKUP($A72,'Import OffPeak change'!$A$106:DU$202,120,FALSE)))</f>
        <v>0</v>
      </c>
      <c r="DQ72" s="6">
        <f>IF(ISERROR(VLOOKUP($A72,'Import OffPeak'!$A$3:DV$99,121,FALSE)-VLOOKUP($A72,'Import OffPeak change'!$A$106:DV$202,121,FALSE)),0,(VLOOKUP($A72,'Import OffPeak'!$A$3:DV$99,121,FALSE)-VLOOKUP($A72,'Import OffPeak change'!$A$106:DV$202,121,FALSE)))</f>
        <v>0</v>
      </c>
      <c r="DR72" s="6">
        <f>IF(ISERROR(VLOOKUP($A72,'Import OffPeak'!$A$3:DW$99,122,FALSE)-VLOOKUP($A72,'Import OffPeak change'!$A$106:DW$202,122,FALSE)),0,(VLOOKUP($A72,'Import OffPeak'!$A$3:DW$99,122,FALSE)-VLOOKUP($A72,'Import OffPeak change'!$A$106:DW$202,122,FALSE)))</f>
        <v>0</v>
      </c>
      <c r="DS72" s="6">
        <f>IF(ISERROR(VLOOKUP($A72,'Import OffPeak'!$A$3:DX$99,123,FALSE)-VLOOKUP($A72,'Import OffPeak change'!$A$106:DX$202,123,FALSE)),0,(VLOOKUP($A72,'Import OffPeak'!$A$3:DX$99,123,FALSE)-VLOOKUP($A72,'Import OffPeak change'!$A$106:DX$202,123,FALSE)))</f>
        <v>0</v>
      </c>
      <c r="DT72" s="6">
        <f>IF(ISERROR(VLOOKUP($A72,'Import OffPeak'!$A$3:DY$99,124,FALSE)-VLOOKUP($A72,'Import OffPeak change'!$A$106:DY$202,124,FALSE)),0,(VLOOKUP($A72,'Import OffPeak'!$A$3:DY$99,124,FALSE)-VLOOKUP($A72,'Import OffPeak change'!$A$106:DY$202,124,FALSE)))</f>
        <v>0</v>
      </c>
      <c r="DU72" s="6">
        <f>IF(ISERROR(VLOOKUP($A72,'Import OffPeak'!$A$3:DZ$99,125,FALSE)-VLOOKUP($A72,'Import OffPeak change'!$A$106:DZ$202,125,FALSE)),0,(VLOOKUP($A72,'Import OffPeak'!$A$3:DZ$99,125,FALSE)-VLOOKUP($A72,'Import OffPeak change'!$A$106:DZ$202,125,FALSE)))</f>
        <v>0</v>
      </c>
      <c r="DV72" s="6">
        <f>IF(ISERROR(VLOOKUP($A72,'Import OffPeak'!$A$3:EA$99,126,FALSE)-VLOOKUP($A72,'Import OffPeak change'!$A$106:EA$202,126,FALSE)),0,(VLOOKUP($A72,'Import OffPeak'!$A$3:EA$99,126,FALSE)-VLOOKUP($A72,'Import OffPeak change'!$A$106:EA$202,126,FALSE)))</f>
        <v>0</v>
      </c>
      <c r="DW72" s="6">
        <f>IF(ISERROR(VLOOKUP($A72,'Import OffPeak'!$A$3:EB$99,127,FALSE)-VLOOKUP($A72,'Import OffPeak change'!$A$106:EB$202,127,FALSE)),0,(VLOOKUP($A72,'Import OffPeak'!$A$3:EB$99,127,FALSE)-VLOOKUP($A72,'Import OffPeak change'!$A$106:EB$202,127,FALSE)))</f>
        <v>0</v>
      </c>
      <c r="DX72" s="6">
        <f>IF(ISERROR(VLOOKUP($A72,'Import OffPeak'!$A$3:EC$99,128,FALSE)-VLOOKUP($A72,'Import OffPeak change'!$A$106:EC$202,128,FALSE)),0,(VLOOKUP($A72,'Import OffPeak'!$A$3:EC$99,128,FALSE)-VLOOKUP($A72,'Import OffPeak change'!$A$106:EC$202,128,FALSE)))</f>
        <v>0</v>
      </c>
      <c r="DY72" s="6">
        <f>IF(ISERROR(VLOOKUP($A72,'Import OffPeak'!$A$3:ED$99,129,FALSE)-VLOOKUP($A72,'Import OffPeak change'!$A$106:ED$202,129,FALSE)),0,(VLOOKUP($A72,'Import OffPeak'!$A$3:ED$99,129,FALSE)-VLOOKUP($A72,'Import OffPeak change'!$A$106:ED$202,129,FALSE)))</f>
        <v>0</v>
      </c>
      <c r="DZ72" s="6">
        <f>IF(ISERROR(VLOOKUP($A72,'Import OffPeak'!$A$3:EE$99,130,FALSE)-VLOOKUP($A72,'Import OffPeak change'!$A$106:EE$202,130,FALSE)),0,(VLOOKUP($A72,'Import OffPeak'!$A$3:EE$99,130,FALSE)-VLOOKUP($A72,'Import OffPeak change'!$A$106:EE$202,130,FALSE)))</f>
        <v>0</v>
      </c>
      <c r="EA72" s="6">
        <f>IF(ISERROR(VLOOKUP($A72,'Import OffPeak'!$A$3:EF$99,131,FALSE)-VLOOKUP($A72,'Import OffPeak change'!$A$106:EF$202,131,FALSE)),0,(VLOOKUP($A72,'Import OffPeak'!$A$3:EF$99,131,FALSE)-VLOOKUP($A72,'Import OffPeak change'!$A$106:EF$202,131,FALSE)))</f>
        <v>0</v>
      </c>
      <c r="EB72" s="6">
        <f>IF(ISERROR(VLOOKUP($A72,'Import OffPeak'!$A$3:EG$99,132,FALSE)-VLOOKUP($A72,'Import OffPeak change'!$A$106:EG$202,132,FALSE)),0,(VLOOKUP($A72,'Import OffPeak'!$A$3:EG$99,132,FALSE)-VLOOKUP($A72,'Import OffPeak change'!$A$106:EG$202,132,FALSE)))</f>
        <v>0</v>
      </c>
      <c r="EC72" s="6">
        <f>IF(ISERROR(VLOOKUP($A72,'Import OffPeak'!$A$3:EH$99,133,FALSE)-VLOOKUP($A72,'Import OffPeak change'!$A$106:EH$202,133,FALSE)),0,(VLOOKUP($A72,'Import OffPeak'!$A$3:EH$99,133,FALSE)-VLOOKUP($A72,'Import OffPeak change'!$A$106:EH$202,133,FALSE)))</f>
        <v>0</v>
      </c>
      <c r="ED72" s="6">
        <f>IF(ISERROR(VLOOKUP($A72,'Import OffPeak'!$A$3:EI$99,134,FALSE)-VLOOKUP($A72,'Import OffPeak change'!$A$106:EI$202,134,FALSE)),0,(VLOOKUP($A72,'Import OffPeak'!$A$3:EI$99,134,FALSE)-VLOOKUP($A72,'Import OffPeak change'!$A$106:EI$202,134,FALSE)))</f>
        <v>0</v>
      </c>
      <c r="EE72" s="6">
        <f>IF(ISERROR(VLOOKUP($A72,'Import OffPeak'!$A$3:EJ$99,135,FALSE)-VLOOKUP($A72,'Import OffPeak change'!$A$106:EJ$202,135,FALSE)),0,(VLOOKUP($A72,'Import OffPeak'!$A$3:EJ$99,135,FALSE)-VLOOKUP($A72,'Import OffPeak change'!$A$106:EJ$202,135,FALSE)))</f>
        <v>0</v>
      </c>
      <c r="EF72" s="6">
        <f>IF(ISERROR(VLOOKUP($A72,'Import OffPeak'!$A$3:EK$99,136,FALSE)-VLOOKUP($A72,'Import OffPeak change'!$A$106:EK$202,136,FALSE)),0,(VLOOKUP($A72,'Import OffPeak'!$A$3:EK$99,136,FALSE)-VLOOKUP($A72,'Import OffPeak change'!$A$106:EK$202,136,FALSE)))</f>
        <v>0</v>
      </c>
      <c r="EG72" s="6">
        <f>IF(ISERROR(VLOOKUP($A72,'Import OffPeak'!$A$3:EL$99,137,FALSE)-VLOOKUP($A72,'Import OffPeak change'!$A$106:EL$202,137,FALSE)),0,(VLOOKUP($A72,'Import OffPeak'!$A$3:EL$99,137,FALSE)-VLOOKUP($A72,'Import OffPeak change'!$A$106:EL$202,137,FALSE)))</f>
        <v>0</v>
      </c>
      <c r="EH72" s="6">
        <f>IF(ISERROR(VLOOKUP($A72,'Import OffPeak'!$A$3:EM$99,138,FALSE)-VLOOKUP($A72,'Import OffPeak change'!$A$106:EM$202,138,FALSE)),0,(VLOOKUP($A72,'Import OffPeak'!$A$3:EM$99,138,FALSE)-VLOOKUP($A72,'Import OffPeak change'!$A$106:EM$202,138,FALSE)))</f>
        <v>0</v>
      </c>
      <c r="EI72" s="6">
        <f>IF(ISERROR(VLOOKUP($A72,'Import OffPeak'!$A$3:EN$99,139,FALSE)-VLOOKUP($A72,'Import OffPeak change'!$A$106:EN$202,139,FALSE)),0,(VLOOKUP($A72,'Import OffPeak'!$A$3:EN$99,139,FALSE)-VLOOKUP($A72,'Import OffPeak change'!$A$106:EN$202,139,FALSE)))</f>
        <v>0</v>
      </c>
      <c r="EJ72" s="6">
        <f>IF(ISERROR(VLOOKUP($A72,'Import OffPeak'!$A$3:EO$99,140,FALSE)-VLOOKUP($A72,'Import OffPeak change'!$A$106:EO$202,140,FALSE)),0,(VLOOKUP($A72,'Import OffPeak'!$A$3:EO$99,140,FALSE)-VLOOKUP($A72,'Import OffPeak change'!$A$106:EO$202,140,FALSE)))</f>
        <v>0</v>
      </c>
      <c r="EK72" s="6">
        <f>IF(ISERROR(VLOOKUP($A72,'Import OffPeak'!$A$3:EP$99,141,FALSE)-VLOOKUP($A72,'Import OffPeak change'!$A$106:EP$202,141,FALSE)),0,(VLOOKUP($A72,'Import OffPeak'!$A$3:EP$99,141,FALSE)-VLOOKUP($A72,'Import OffPeak change'!$A$106:EP$202,141,FALSE)))</f>
        <v>0</v>
      </c>
      <c r="EL72" s="6">
        <f>IF(ISERROR(VLOOKUP($A72,'Import OffPeak'!$A$3:EQ$99,142,FALSE)-VLOOKUP($A72,'Import OffPeak change'!$A$106:EQ$202,142,FALSE)),0,(VLOOKUP($A72,'Import OffPeak'!$A$3:EQ$99,142,FALSE)-VLOOKUP($A72,'Import OffPeak change'!$A$106:EQ$202,142,FALSE)))</f>
        <v>0</v>
      </c>
      <c r="EM72" s="6">
        <f>IF(ISERROR(VLOOKUP($A72,'Import OffPeak'!$A$3:ER$99,143,FALSE)-VLOOKUP($A72,'Import OffPeak change'!$A$106:ER$202,143,FALSE)),0,(VLOOKUP($A72,'Import OffPeak'!$A$3:ER$99,143,FALSE)-VLOOKUP($A72,'Import OffPeak change'!$A$106:ER$202,143,FALSE)))</f>
        <v>0</v>
      </c>
      <c r="EN72" s="6">
        <f>IF(ISERROR(VLOOKUP($A72,'Import OffPeak'!$A$3:ES$99,144,FALSE)-VLOOKUP($A72,'Import OffPeak change'!$A$106:ES$202,144,FALSE)),0,(VLOOKUP($A72,'Import OffPeak'!$A$3:ES$99,144,FALSE)-VLOOKUP($A72,'Import OffPeak change'!$A$106:ES$202,144,FALSE)))</f>
        <v>0</v>
      </c>
      <c r="EO72" s="6">
        <f>IF(ISERROR(VLOOKUP($A72,'Import OffPeak'!$A$3:ET$99,145,FALSE)-VLOOKUP($A72,'Import OffPeak change'!$A$106:ET$202,145,FALSE)),0,(VLOOKUP($A72,'Import OffPeak'!$A$3:ET$99,145,FALSE)-VLOOKUP($A72,'Import OffPeak change'!$A$106:ET$202,145,FALSE)))</f>
        <v>0</v>
      </c>
      <c r="EP72" s="6">
        <f>IF(ISERROR(VLOOKUP($A72,'Import OffPeak'!$A$3:EU$99,146,FALSE)-VLOOKUP($A72,'Import OffPeak change'!$A$106:EU$202,146,FALSE)),0,(VLOOKUP($A72,'Import OffPeak'!$A$3:EU$99,146,FALSE)-VLOOKUP($A72,'Import OffPeak change'!$A$106:EU$202,146,FALSE)))</f>
        <v>0</v>
      </c>
      <c r="EQ72" s="6">
        <f>IF(ISERROR(VLOOKUP($A72,'Import OffPeak'!$A$3:EV$99,147,FALSE)-VLOOKUP($A72,'Import OffPeak change'!$A$106:EV$202,147,FALSE)),0,(VLOOKUP($A72,'Import OffPeak'!$A$3:EV$99,147,FALSE)-VLOOKUP($A72,'Import OffPeak change'!$A$106:EV$202,147,FALSE)))</f>
        <v>0</v>
      </c>
      <c r="ER72" s="6">
        <f>IF(ISERROR(VLOOKUP($A72,'Import OffPeak'!$A$3:EW$99,148,FALSE)-VLOOKUP($A72,'Import OffPeak change'!$A$106:EW$202,148,FALSE)),0,(VLOOKUP($A72,'Import OffPeak'!$A$3:EW$99,148,FALSE)-VLOOKUP($A72,'Import OffPeak change'!$A$106:EW$202,148,FALSE)))</f>
        <v>0</v>
      </c>
      <c r="ES72" s="6">
        <f>IF(ISERROR(VLOOKUP($A72,'Import OffPeak'!$A$3:EX$99,149,FALSE)-VLOOKUP($A72,'Import OffPeak change'!$A$106:EX$202,149,FALSE)),0,(VLOOKUP($A72,'Import OffPeak'!$A$3:EX$99,149,FALSE)-VLOOKUP($A72,'Import OffPeak change'!$A$106:EX$202,149,FALSE)))</f>
        <v>0</v>
      </c>
      <c r="ET72" s="6">
        <f>IF(ISERROR(VLOOKUP($A72,'Import OffPeak'!$A$3:EY$99,150,FALSE)-VLOOKUP($A72,'Import OffPeak change'!$A$106:EY$202,150,FALSE)),0,(VLOOKUP($A72,'Import OffPeak'!$A$3:EY$99,150,FALSE)-VLOOKUP($A72,'Import OffPeak change'!$A$106:EY$202,150,FALSE)))</f>
        <v>0</v>
      </c>
      <c r="EU72" s="6">
        <f>IF(ISERROR(VLOOKUP($A72,'Import OffPeak'!$A$3:EZ$99,151,FALSE)-VLOOKUP($A72,'Import OffPeak change'!$A$106:EZ$202,151,FALSE)),0,(VLOOKUP($A72,'Import OffPeak'!$A$3:EZ$99,151,FALSE)-VLOOKUP($A72,'Import OffPeak change'!$A$106:EZ$202,151,FALSE)))</f>
        <v>0</v>
      </c>
      <c r="EV72" s="6">
        <f>IF(ISERROR(VLOOKUP($A72,'Import OffPeak'!$A$3:FA$99,152,FALSE)-VLOOKUP($A72,'Import OffPeak change'!$A$106:FA$202,152,FALSE)),0,(VLOOKUP($A72,'Import OffPeak'!$A$3:FA$99,152,FALSE)-VLOOKUP($A72,'Import OffPeak change'!$A$106:FA$202,152,FALSE)))</f>
        <v>0</v>
      </c>
      <c r="EW72" s="6">
        <f>IF(ISERROR(VLOOKUP($A72,'Import OffPeak'!$A$3:FB$99,153,FALSE)-VLOOKUP($A72,'Import OffPeak change'!$A$106:FB$202,153,FALSE)),0,(VLOOKUP($A72,'Import OffPeak'!$A$3:FB$99,153,FALSE)-VLOOKUP($A72,'Import OffPeak change'!$A$106:FB$202,153,FALSE)))</f>
        <v>0</v>
      </c>
      <c r="EX72" s="6">
        <f>IF(ISERROR(VLOOKUP($A72,'Import OffPeak'!$A$3:FC$99,154,FALSE)-VLOOKUP($A72,'Import OffPeak change'!$A$106:FC$202,154,FALSE)),0,(VLOOKUP($A72,'Import OffPeak'!$A$3:FC$99,154,FALSE)-VLOOKUP($A72,'Import OffPeak change'!$A$106:FC$202,154,FALSE)))</f>
        <v>0</v>
      </c>
      <c r="EY72" s="6">
        <f>IF(ISERROR(VLOOKUP($A72,'Import OffPeak'!$A$3:FD$99,155,FALSE)-VLOOKUP($A72,'Import OffPeak change'!$A$106:FD$202,155,FALSE)),0,(VLOOKUP($A72,'Import OffPeak'!$A$3:FD$99,155,FALSE)-VLOOKUP($A72,'Import OffPeak change'!$A$106:FD$202,155,FALSE)))</f>
        <v>0</v>
      </c>
      <c r="EZ72" s="6">
        <f>IF(ISERROR(VLOOKUP($A72,'Import OffPeak'!$A$3:FE$99,156,FALSE)-VLOOKUP($A72,'Import OffPeak change'!$A$106:FE$202,156,FALSE)),0,(VLOOKUP($A72,'Import OffPeak'!$A$3:FE$99,156,FALSE)-VLOOKUP($A72,'Import OffPeak change'!$A$106:FE$202,156,FALSE)))</f>
        <v>0</v>
      </c>
      <c r="FA72" s="6">
        <f>IF(ISERROR(VLOOKUP($A72,'Import OffPeak'!$A$3:FF$99,157,FALSE)-VLOOKUP($A72,'Import OffPeak change'!$A$106:FF$202,157,FALSE)),0,(VLOOKUP($A72,'Import OffPeak'!$A$3:FF$99,157,FALSE)-VLOOKUP($A72,'Import OffPeak change'!$A$106:FF$202,157,FALSE)))</f>
        <v>0</v>
      </c>
      <c r="FB72" s="6">
        <f>IF(ISERROR(VLOOKUP($A72,'Import OffPeak'!$A$3:FG$99,158,FALSE)-VLOOKUP($A72,'Import OffPeak change'!$A$106:FG$202,158,FALSE)),0,(VLOOKUP($A72,'Import OffPeak'!$A$3:FG$99,158,FALSE)-VLOOKUP($A72,'Import OffPeak change'!$A$106:FG$202,158,FALSE)))</f>
        <v>0</v>
      </c>
      <c r="FC72" s="6">
        <f>IF(ISERROR(VLOOKUP($A72,'Import OffPeak'!$A$3:FH$99,159,FALSE)-VLOOKUP($A72,'Import OffPeak change'!$A$106:FH$202,159,FALSE)),0,(VLOOKUP($A72,'Import OffPeak'!$A$3:FH$99,159,FALSE)-VLOOKUP($A72,'Import OffPeak change'!$A$106:FH$202,159,FALSE)))</f>
        <v>0</v>
      </c>
      <c r="FD72" s="6">
        <f>IF(ISERROR(VLOOKUP($A72,'Import OffPeak'!$A$3:FI$99,160,FALSE)-VLOOKUP($A72,'Import OffPeak change'!$A$106:FI$202,160,FALSE)),0,(VLOOKUP($A72,'Import OffPeak'!$A$3:FI$99,160,FALSE)-VLOOKUP($A72,'Import OffPeak change'!$A$106:FI$202,160,FALSE)))</f>
        <v>0</v>
      </c>
      <c r="FE72" s="6">
        <f>IF(ISERROR(VLOOKUP($A72,'Import OffPeak'!$A$3:FJ$99,161,FALSE)-VLOOKUP($A72,'Import OffPeak change'!$A$106:FJ$202,161,FALSE)),0,(VLOOKUP($A72,'Import OffPeak'!$A$3:FJ$99,161,FALSE)-VLOOKUP($A72,'Import OffPeak change'!$A$106:FJ$202,161,FALSE)))</f>
        <v>0</v>
      </c>
      <c r="FF72" s="6">
        <f>IF(ISERROR(VLOOKUP($A72,'Import OffPeak'!$A$3:FK$99,162,FALSE)-VLOOKUP($A72,'Import OffPeak change'!$A$106:FK$202,162,FALSE)),0,(VLOOKUP($A72,'Import OffPeak'!$A$3:FK$99,162,FALSE)-VLOOKUP($A72,'Import OffPeak change'!$A$106:FK$202,162,FALSE)))</f>
        <v>0</v>
      </c>
      <c r="FG72" s="6">
        <f>IF(ISERROR(VLOOKUP($A72,'Import OffPeak'!$A$3:FL$99,163,FALSE)-VLOOKUP($A72,'Import OffPeak change'!$A$106:FL$202,163,FALSE)),0,(VLOOKUP($A72,'Import OffPeak'!$A$3:FL$99,163,FALSE)-VLOOKUP($A72,'Import OffPeak change'!$A$106:FL$202,163,FALSE)))</f>
        <v>0</v>
      </c>
      <c r="FH72" s="6">
        <f>IF(ISERROR(VLOOKUP($A72,'Import OffPeak'!$A$3:FM$99,164,FALSE)-VLOOKUP($A72,'Import OffPeak change'!$A$106:FM$202,164,FALSE)),0,(VLOOKUP($A72,'Import OffPeak'!$A$3:FM$99,164,FALSE)-VLOOKUP($A72,'Import OffPeak change'!$A$106:FM$202,164,FALSE)))</f>
        <v>0</v>
      </c>
      <c r="FI72" s="6">
        <f>IF(ISERROR(VLOOKUP($A72,'Import OffPeak'!$A$3:FN$99,165,FALSE)-VLOOKUP($A72,'Import OffPeak change'!$A$106:FN$202,165,FALSE)),0,(VLOOKUP($A72,'Import OffPeak'!$A$3:FN$99,165,FALSE)-VLOOKUP($A72,'Import OffPeak change'!$A$106:FN$202,165,FALSE)))</f>
        <v>0</v>
      </c>
      <c r="FJ72" s="6">
        <f>IF(ISERROR(VLOOKUP($A72,'Import OffPeak'!$A$3:FO$99,166,FALSE)-VLOOKUP($A72,'Import OffPeak change'!$A$106:FO$202,166,FALSE)),0,(VLOOKUP($A72,'Import OffPeak'!$A$3:FO$99,166,FALSE)-VLOOKUP($A72,'Import OffPeak change'!$A$106:FO$202,166,FALSE)))</f>
        <v>0</v>
      </c>
      <c r="FK72" s="6">
        <f>IF(ISERROR(VLOOKUP($A72,'Import OffPeak'!$A$3:FP$99,167,FALSE)-VLOOKUP($A72,'Import OffPeak change'!$A$106:FP$202,167,FALSE)),0,(VLOOKUP($A72,'Import OffPeak'!$A$3:FP$99,167,FALSE)-VLOOKUP($A72,'Import OffPeak change'!$A$106:FP$202,167,FALSE)))</f>
        <v>0</v>
      </c>
      <c r="FL72" s="6">
        <f>IF(ISERROR(VLOOKUP($A72,'Import OffPeak'!$A$3:FQ$99,168,FALSE)-VLOOKUP($A72,'Import OffPeak change'!$A$106:FQ$202,168,FALSE)),0,(VLOOKUP($A72,'Import OffPeak'!$A$3:FQ$99,168,FALSE)-VLOOKUP($A72,'Import OffPeak change'!$A$106:FQ$202,168,FALSE)))</f>
        <v>0</v>
      </c>
      <c r="FM72" s="6">
        <f>IF(ISERROR(VLOOKUP($A72,'Import OffPeak'!$A$3:FR$99,169,FALSE)-VLOOKUP($A72,'Import OffPeak change'!$A$106:FR$202,169,FALSE)),0,(VLOOKUP($A72,'Import OffPeak'!$A$3:FR$99,169,FALSE)-VLOOKUP($A72,'Import OffPeak change'!$A$106:FR$202,169,FALSE)))</f>
        <v>0</v>
      </c>
      <c r="FN72" s="6">
        <f>IF(ISERROR(VLOOKUP($A72,'Import OffPeak'!$A$3:FS$99,170,FALSE)-VLOOKUP($A72,'Import OffPeak change'!$A$106:FS$202,170,FALSE)),0,(VLOOKUP($A72,'Import OffPeak'!$A$3:FS$99,170,FALSE)-VLOOKUP($A72,'Import OffPeak change'!$A$106:FS$202,170,FALSE)))</f>
        <v>0</v>
      </c>
      <c r="FO72" s="6">
        <f>IF(ISERROR(VLOOKUP($A72,'Import OffPeak'!$A$3:FT$99,171,FALSE)-VLOOKUP($A72,'Import OffPeak change'!$A$106:FT$202,171,FALSE)),0,(VLOOKUP($A72,'Import OffPeak'!$A$3:FT$99,171,FALSE)-VLOOKUP($A72,'Import OffPeak change'!$A$106:FT$202,171,FALSE)))</f>
        <v>0</v>
      </c>
      <c r="FP72" s="6">
        <f>IF(ISERROR(VLOOKUP($A72,'Import OffPeak'!$A$3:FU$99,172,FALSE)-VLOOKUP($A72,'Import OffPeak change'!$A$106:FU$202,172,FALSE)),0,(VLOOKUP($A72,'Import OffPeak'!$A$3:FU$99,172,FALSE)-VLOOKUP($A72,'Import OffPeak change'!$A$106:FU$202,172,FALSE)))</f>
        <v>0</v>
      </c>
      <c r="FQ72" s="6">
        <f>IF(ISERROR(VLOOKUP($A72,'Import OffPeak'!$A$3:FV$99,173,FALSE)-VLOOKUP($A72,'Import OffPeak change'!$A$106:FV$202,173,FALSE)),0,(VLOOKUP($A72,'Import OffPeak'!$A$3:FV$99,173,FALSE)-VLOOKUP($A72,'Import OffPeak change'!$A$106:FV$202,173,FALSE)))</f>
        <v>0</v>
      </c>
      <c r="FR72" s="6">
        <f>IF(ISERROR(VLOOKUP($A72,'Import OffPeak'!$A$3:FW$99,174,FALSE)-VLOOKUP($A72,'Import OffPeak change'!$A$106:FW$202,174,FALSE)),0,(VLOOKUP($A72,'Import OffPeak'!$A$3:FW$99,174,FALSE)-VLOOKUP($A72,'Import OffPeak change'!$A$106:FW$202,174,FALSE)))</f>
        <v>0</v>
      </c>
      <c r="FS72" s="6">
        <f>IF(ISERROR(VLOOKUP($A72,'Import OffPeak'!$A$3:FX$99,175,FALSE)-VLOOKUP($A72,'Import OffPeak change'!$A$106:FX$202,175,FALSE)),0,(VLOOKUP($A72,'Import OffPeak'!$A$3:FX$99,175,FALSE)-VLOOKUP($A72,'Import OffPeak change'!$A$106:FX$202,175,FALSE)))</f>
        <v>0</v>
      </c>
      <c r="FT72" s="6">
        <f>IF(ISERROR(VLOOKUP($A72,'Import OffPeak'!$A$3:FY$99,176,FALSE)-VLOOKUP($A72,'Import OffPeak change'!$A$106:FY$202,176,FALSE)),0,(VLOOKUP($A72,'Import OffPeak'!$A$3:FY$99,176,FALSE)-VLOOKUP($A72,'Import OffPeak change'!$A$106:FY$202,176,FALSE)))</f>
        <v>0</v>
      </c>
      <c r="FU72" s="6">
        <f>IF(ISERROR(VLOOKUP($A72,'Import OffPeak'!$A$3:FZ$99,177,FALSE)-VLOOKUP($A72,'Import OffPeak change'!$A$106:FZ$202,177,FALSE)),0,(VLOOKUP($A72,'Import OffPeak'!$A$3:FZ$99,177,FALSE)-VLOOKUP($A72,'Import OffPeak change'!$A$106:FZ$202,177,FALSE)))</f>
        <v>0</v>
      </c>
      <c r="FV72" s="6">
        <f>IF(ISERROR(VLOOKUP($A72,'Import OffPeak'!$A$3:GA$99,178,FALSE)-VLOOKUP($A72,'Import OffPeak change'!$A$106:GA$202,178,FALSE)),0,(VLOOKUP($A72,'Import OffPeak'!$A$3:GA$99,178,FALSE)-VLOOKUP($A72,'Import OffPeak change'!$A$106:GA$202,178,FALSE)))</f>
        <v>0</v>
      </c>
      <c r="FW72" s="6">
        <f>IF(ISERROR(VLOOKUP($A72,'Import OffPeak'!$A$3:GB$99,179,FALSE)-VLOOKUP($A72,'Import OffPeak change'!$A$106:GB$202,179,FALSE)),0,(VLOOKUP($A72,'Import OffPeak'!$A$3:GB$99,179,FALSE)-VLOOKUP($A72,'Import OffPeak change'!$A$106:GB$202,179,FALSE)))</f>
        <v>0</v>
      </c>
      <c r="FX72" s="6">
        <f>IF(ISERROR(VLOOKUP($A72,'Import OffPeak'!$A$3:GC$99,180,FALSE)-VLOOKUP($A72,'Import OffPeak change'!$A$106:GC$202,180,FALSE)),0,(VLOOKUP($A72,'Import OffPeak'!$A$3:GC$99,180,FALSE)-VLOOKUP($A72,'Import OffPeak change'!$A$106:GC$202,180,FALSE)))</f>
        <v>0</v>
      </c>
      <c r="FY72" s="6">
        <f>IF(ISERROR(VLOOKUP($A72,'Import OffPeak'!$A$3:GD$99,181,FALSE)-VLOOKUP($A72,'Import OffPeak change'!$A$106:GD$202,181,FALSE)),0,(VLOOKUP($A72,'Import OffPeak'!$A$3:GD$99,181,FALSE)-VLOOKUP($A72,'Import OffPeak change'!$A$106:GD$202,181,FALSE)))</f>
        <v>0</v>
      </c>
      <c r="FZ72" s="6">
        <f>IF(ISERROR(VLOOKUP($A72,'Import OffPeak'!$A$3:GE$99,182,FALSE)-VLOOKUP($A72,'Import OffPeak change'!$A$106:GE$202,182,FALSE)),0,(VLOOKUP($A72,'Import OffPeak'!$A$3:GE$99,182,FALSE)-VLOOKUP($A72,'Import OffPeak change'!$A$106:GE$202,182,FALSE)))</f>
        <v>0</v>
      </c>
      <c r="GA72" s="6">
        <f>IF(ISERROR(VLOOKUP($A72,'Import OffPeak'!$A$3:GF$99,183,FALSE)-VLOOKUP($A72,'Import OffPeak change'!$A$106:GF$202,183,FALSE)),0,(VLOOKUP($A72,'Import OffPeak'!$A$3:GF$99,183,FALSE)-VLOOKUP($A72,'Import OffPeak change'!$A$106:GF$202,183,FALSE)))</f>
        <v>0</v>
      </c>
      <c r="GB72" s="6">
        <f>IF(ISERROR(VLOOKUP($A72,'Import OffPeak'!$A$3:GG$99,184,FALSE)-VLOOKUP($A72,'Import OffPeak change'!$A$106:GG$202,184,FALSE)),0,(VLOOKUP($A72,'Import OffPeak'!$A$3:GG$99,184,FALSE)-VLOOKUP($A72,'Import OffPeak change'!$A$106:GG$202,184,FALSE)))</f>
        <v>0</v>
      </c>
      <c r="GC72" s="6">
        <f>IF(ISERROR(VLOOKUP($A72,'Import OffPeak'!$A$3:GH$99,185,FALSE)-VLOOKUP($A72,'Import OffPeak change'!$A$106:GH$202,185,FALSE)),0,(VLOOKUP($A72,'Import OffPeak'!$A$3:GH$99,185,FALSE)-VLOOKUP($A72,'Import OffPeak change'!$A$106:GH$202,185,FALSE)))</f>
        <v>0</v>
      </c>
      <c r="GD72" s="6">
        <f>IF(ISERROR(VLOOKUP($A72,'Import OffPeak'!$A$3:GI$99,186,FALSE)-VLOOKUP($A72,'Import OffPeak change'!$A$106:GI$202,186,FALSE)),0,(VLOOKUP($A72,'Import OffPeak'!$A$3:GI$99,186,FALSE)-VLOOKUP($A72,'Import OffPeak change'!$A$106:GI$202,186,FALSE)))</f>
        <v>0</v>
      </c>
      <c r="GE72" s="6">
        <f>IF(ISERROR(VLOOKUP($A72,'Import OffPeak'!$A$3:GJ$99,187,FALSE)-VLOOKUP($A72,'Import OffPeak change'!$A$106:GJ$202,187,FALSE)),0,(VLOOKUP($A72,'Import OffPeak'!$A$3:GJ$99,187,FALSE)-VLOOKUP($A72,'Import OffPeak change'!$A$106:GJ$202,187,FALSE)))</f>
        <v>0</v>
      </c>
      <c r="GF72" s="6">
        <f>IF(ISERROR(VLOOKUP($A72,'Import OffPeak'!$A$3:GK$99,188,FALSE)-VLOOKUP($A72,'Import OffPeak change'!$A$106:GK$202,188,FALSE)),0,(VLOOKUP($A72,'Import OffPeak'!$A$3:GK$99,188,FALSE)-VLOOKUP($A72,'Import OffPeak change'!$A$106:GK$202,188,FALSE)))</f>
        <v>0</v>
      </c>
      <c r="GG72" s="6">
        <f>IF(ISERROR(VLOOKUP($A72,'Import OffPeak'!$A$3:GL$99,189,FALSE)-VLOOKUP($A72,'Import OffPeak change'!$A$106:GL$202,189,FALSE)),0,(VLOOKUP($A72,'Import OffPeak'!$A$3:GL$99,189,FALSE)-VLOOKUP($A72,'Import OffPeak change'!$A$106:GL$202,189,FALSE)))</f>
        <v>0</v>
      </c>
      <c r="GH72" s="6">
        <f>IF(ISERROR(VLOOKUP($A72,'Import OffPeak'!$A$3:GM$99,190,FALSE)-VLOOKUP($A72,'Import OffPeak change'!$A$106:GM$202,190,FALSE)),0,(VLOOKUP($A72,'Import OffPeak'!$A$3:GM$99,190,FALSE)-VLOOKUP($A72,'Import OffPeak change'!$A$106:GM$202,190,FALSE)))</f>
        <v>0</v>
      </c>
      <c r="GI72" s="6">
        <f>IF(ISERROR(VLOOKUP($A72,'Import OffPeak'!$A$3:GN$99,191,FALSE)-VLOOKUP($A72,'Import OffPeak change'!$A$106:GN$202,191,FALSE)),0,(VLOOKUP($A72,'Import OffPeak'!$A$3:GN$99,191,FALSE)-VLOOKUP($A72,'Import OffPeak change'!$A$106:GN$202,191,FALSE)))</f>
        <v>0</v>
      </c>
      <c r="GJ72" s="6">
        <f>IF(ISERROR(VLOOKUP($A72,'Import OffPeak'!$A$3:GO$99,192,FALSE)-VLOOKUP($A72,'Import OffPeak change'!$A$106:GO$202,192,FALSE)),0,(VLOOKUP($A72,'Import OffPeak'!$A$3:GO$99,192,FALSE)-VLOOKUP($A72,'Import OffPeak change'!$A$106:GO$202,192,FALSE)))</f>
        <v>0</v>
      </c>
      <c r="GK72" s="6">
        <f>IF(ISERROR(VLOOKUP($A72,'Import OffPeak'!$A$3:GP$99,193,FALSE)-VLOOKUP($A72,'Import OffPeak change'!$A$106:GP$202,193,FALSE)),0,(VLOOKUP($A72,'Import OffPeak'!$A$3:GP$99,193,FALSE)-VLOOKUP($A72,'Import OffPeak change'!$A$106:GP$202,193,FALSE)))</f>
        <v>0</v>
      </c>
      <c r="GL72" s="6">
        <f>IF(ISERROR(VLOOKUP($A72,'Import OffPeak'!$A$3:GQ$99,194,FALSE)-VLOOKUP($A72,'Import OffPeak change'!$A$106:GQ$202,194,FALSE)),0,(VLOOKUP($A72,'Import OffPeak'!$A$3:GQ$99,194,FALSE)-VLOOKUP($A72,'Import OffPeak change'!$A$106:GQ$202,194,FALSE)))</f>
        <v>0</v>
      </c>
      <c r="GM72" s="6">
        <f>IF(ISERROR(VLOOKUP($A72,'Import OffPeak'!$A$3:GR$99,195,FALSE)-VLOOKUP($A72,'Import OffPeak change'!$A$106:GR$202,195,FALSE)),0,(VLOOKUP($A72,'Import OffPeak'!$A$3:GR$99,195,FALSE)-VLOOKUP($A72,'Import OffPeak change'!$A$106:GR$202,195,FALSE)))</f>
        <v>0</v>
      </c>
      <c r="GN72" s="6">
        <f>IF(ISERROR(VLOOKUP($A72,'Import OffPeak'!$A$3:GS$99,196,FALSE)-VLOOKUP($A72,'Import OffPeak change'!$A$106:GS$202,196,FALSE)),0,(VLOOKUP($A72,'Import OffPeak'!$A$3:GS$99,196,FALSE)-VLOOKUP($A72,'Import OffPeak change'!$A$106:GS$202,196,FALSE)))</f>
        <v>0</v>
      </c>
      <c r="GO72" s="6">
        <f>IF(ISERROR(VLOOKUP($A72,'Import OffPeak'!$A$3:GT$99,197,FALSE)-VLOOKUP($A72,'Import OffPeak change'!$A$106:GT$202,197,FALSE)),0,(VLOOKUP($A72,'Import OffPeak'!$A$3:GT$99,197,FALSE)-VLOOKUP($A72,'Import OffPeak change'!$A$106:GT$202,197,FALSE)))</f>
        <v>0</v>
      </c>
      <c r="GP72" s="6">
        <f>IF(ISERROR(VLOOKUP($A72,'Import OffPeak'!$A$3:GU$99,198,FALSE)-VLOOKUP($A72,'Import OffPeak change'!$A$106:GU$202,198,FALSE)),0,(VLOOKUP($A72,'Import OffPeak'!$A$3:GU$99,198,FALSE)-VLOOKUP($A72,'Import OffPeak change'!$A$106:GU$202,198,FALSE)))</f>
        <v>0</v>
      </c>
      <c r="GQ72" s="6">
        <f>IF(ISERROR(VLOOKUP($A72,'Import OffPeak'!$A$3:GV$99,199,FALSE)-VLOOKUP($A72,'Import OffPeak change'!$A$106:GV$202,199,FALSE)),0,(VLOOKUP($A72,'Import OffPeak'!$A$3:GV$99,199,FALSE)-VLOOKUP($A72,'Import OffPeak change'!$A$106:GV$202,199,FALSE)))</f>
        <v>0</v>
      </c>
      <c r="GR72" s="6">
        <f>IF(ISERROR(VLOOKUP($A72,'Import OffPeak'!$A$3:GW$99,200,FALSE)-VLOOKUP($A72,'Import OffPeak change'!$A$106:GW$202,200,FALSE)),0,(VLOOKUP($A72,'Import OffPeak'!$A$3:GW$99,200,FALSE)-VLOOKUP($A72,'Import OffPeak change'!$A$106:GW$202,200,FALSE)))</f>
        <v>0</v>
      </c>
      <c r="GS72" s="6">
        <f>IF(ISERROR(VLOOKUP($A72,'Import OffPeak'!$A$3:GX$99,201,FALSE)-VLOOKUP($A72,'Import OffPeak change'!$A$106:GX$202,201,FALSE)),0,(VLOOKUP($A72,'Import OffPeak'!$A$3:GX$99,201,FALSE)-VLOOKUP($A72,'Import OffPeak change'!$A$106:GX$202,201,FALSE)))</f>
        <v>0</v>
      </c>
      <c r="GT72" s="6">
        <f>IF(ISERROR(VLOOKUP($A72,'Import OffPeak'!$A$3:GY$99,202,FALSE)-VLOOKUP($A72,'Import OffPeak change'!$A$106:GY$202,202,FALSE)),0,(VLOOKUP($A72,'Import OffPeak'!$A$3:GY$99,202,FALSE)-VLOOKUP($A72,'Import OffPeak change'!$A$106:GY$202,202,FALSE)))</f>
        <v>0</v>
      </c>
      <c r="GU72" s="6">
        <f>IF(ISERROR(VLOOKUP($A72,'Import OffPeak'!$A$3:GZ$99,203,FALSE)-VLOOKUP($A72,'Import OffPeak change'!$A$106:GZ$202,203,FALSE)),0,(VLOOKUP($A72,'Import OffPeak'!$A$3:GZ$99,203,FALSE)-VLOOKUP($A72,'Import OffPeak change'!$A$106:GZ$202,203,FALSE)))</f>
        <v>0</v>
      </c>
      <c r="GV72" s="6">
        <f>IF(ISERROR(VLOOKUP($A72,'Import OffPeak'!$A$3:HA$99,204,FALSE)-VLOOKUP($A72,'Import OffPeak change'!$A$106:HA$202,204,FALSE)),0,(VLOOKUP($A72,'Import OffPeak'!$A$3:HA$99,204,FALSE)-VLOOKUP($A72,'Import OffPeak change'!$A$106:HA$202,204,FALSE)))</f>
        <v>0</v>
      </c>
      <c r="GW72" s="6">
        <f>IF(ISERROR(VLOOKUP($A72,'Import OffPeak'!$A$3:HB$99,205,FALSE)-VLOOKUP($A72,'Import OffPeak change'!$A$106:HB$202,205,FALSE)),0,(VLOOKUP($A72,'Import OffPeak'!$A$3:HB$99,205,FALSE)-VLOOKUP($A72,'Import OffPeak change'!$A$106:HB$202,205,FALSE)))</f>
        <v>0</v>
      </c>
      <c r="GX72" s="6">
        <f>IF(ISERROR(VLOOKUP($A72,'Import OffPeak'!$A$3:HC$99,206,FALSE)-VLOOKUP($A72,'Import OffPeak change'!$A$106:HC$202,206,FALSE)),0,(VLOOKUP($A72,'Import OffPeak'!$A$3:HC$99,206,FALSE)-VLOOKUP($A72,'Import OffPeak change'!$A$106:HC$202,206,FALSE)))</f>
        <v>0</v>
      </c>
      <c r="GY72" s="6">
        <f>IF(ISERROR(VLOOKUP($A72,'Import OffPeak'!$A$3:HD$99,207,FALSE)-VLOOKUP($A72,'Import OffPeak change'!$A$106:HD$202,207,FALSE)),0,(VLOOKUP($A72,'Import OffPeak'!$A$3:HD$99,207,FALSE)-VLOOKUP($A72,'Import OffPeak change'!$A$106:HD$202,207,FALSE)))</f>
        <v>0</v>
      </c>
      <c r="GZ72" s="6">
        <f>IF(ISERROR(VLOOKUP($A72,'Import OffPeak'!$A$3:HE$99,208,FALSE)-VLOOKUP($A72,'Import OffPeak change'!$A$106:HE$202,208,FALSE)),0,(VLOOKUP($A72,'Import OffPeak'!$A$3:HE$99,208,FALSE)-VLOOKUP($A72,'Import OffPeak change'!$A$106:HE$202,208,FALSE)))</f>
        <v>0</v>
      </c>
      <c r="HA72" s="6">
        <f>IF(ISERROR(VLOOKUP($A72,'Import OffPeak'!$A$3:HF$99,209,FALSE)-VLOOKUP($A72,'Import OffPeak change'!$A$106:HF$202,209,FALSE)),0,(VLOOKUP($A72,'Import OffPeak'!$A$3:HF$99,209,FALSE)-VLOOKUP($A72,'Import OffPeak change'!$A$106:HF$202,209,FALSE)))</f>
        <v>0</v>
      </c>
      <c r="HB72" s="6">
        <f>IF(ISERROR(VLOOKUP($A72,'Import OffPeak'!$A$3:HG$99,210,FALSE)-VLOOKUP($A72,'Import OffPeak change'!$A$106:HG$202,210,FALSE)),0,(VLOOKUP($A72,'Import OffPeak'!$A$3:HG$99,210,FALSE)-VLOOKUP($A72,'Import OffPeak change'!$A$106:HG$202,210,FALSE)))</f>
        <v>0</v>
      </c>
      <c r="HC72" s="6">
        <f>IF(ISERROR(VLOOKUP($A72,'Import OffPeak'!$A$3:HH$99,211,FALSE)-VLOOKUP($A72,'Import OffPeak change'!$A$106:HH$202,211,FALSE)),0,(VLOOKUP($A72,'Import OffPeak'!$A$3:HH$99,211,FALSE)-VLOOKUP($A72,'Import OffPeak change'!$A$106:HH$202,211,FALSE)))</f>
        <v>0</v>
      </c>
      <c r="HD72" s="6">
        <f>IF(ISERROR(VLOOKUP($A72,'Import OffPeak'!$A$3:HI$99,212,FALSE)-VLOOKUP($A72,'Import OffPeak change'!$A$106:HI$202,212,FALSE)),0,(VLOOKUP($A72,'Import OffPeak'!$A$3:HI$99,212,FALSE)-VLOOKUP($A72,'Import OffPeak change'!$A$106:HI$202,212,FALSE)))</f>
        <v>0</v>
      </c>
      <c r="HE72" s="6">
        <f>IF(ISERROR(VLOOKUP($A72,'Import OffPeak'!$A$3:HJ$99,213,FALSE)-VLOOKUP($A72,'Import OffPeak change'!$A$106:HJ$202,213,FALSE)),0,(VLOOKUP($A72,'Import OffPeak'!$A$3:HJ$99,213,FALSE)-VLOOKUP($A72,'Import OffPeak change'!$A$106:HJ$202,213,FALSE)))</f>
        <v>0</v>
      </c>
      <c r="HF72" s="6">
        <f>IF(ISERROR(VLOOKUP($A72,'Import OffPeak'!$A$3:HK$99,214,FALSE)-VLOOKUP($A72,'Import OffPeak change'!$A$106:HK$202,214,FALSE)),0,(VLOOKUP($A72,'Import OffPeak'!$A$3:HK$99,214,FALSE)-VLOOKUP($A72,'Import OffPeak change'!$A$106:HK$202,214,FALSE)))</f>
        <v>0</v>
      </c>
      <c r="HG72" s="6">
        <f>IF(ISERROR(VLOOKUP($A72,'Import OffPeak'!$A$3:HL$99,215,FALSE)-VLOOKUP($A72,'Import OffPeak change'!$A$106:HL$202,215,FALSE)),0,(VLOOKUP($A72,'Import OffPeak'!$A$3:HL$99,215,FALSE)-VLOOKUP($A72,'Import OffPeak change'!$A$106:HL$202,215,FALSE)))</f>
        <v>0</v>
      </c>
      <c r="HH72" s="6">
        <f>IF(ISERROR(VLOOKUP($A72,'Import OffPeak'!$A$3:HM$99,216,FALSE)-VLOOKUP($A72,'Import OffPeak change'!$A$106:HM$202,216,FALSE)),0,(VLOOKUP($A72,'Import OffPeak'!$A$3:HM$99,216,FALSE)-VLOOKUP($A72,'Import OffPeak change'!$A$106:HM$202,216,FALSE)))</f>
        <v>0</v>
      </c>
      <c r="HI72" s="6">
        <f>IF(ISERROR(VLOOKUP($A72,'Import OffPeak'!$A$3:HN$99,217,FALSE)-VLOOKUP($A72,'Import OffPeak change'!$A$106:HN$202,217,FALSE)),0,(VLOOKUP($A72,'Import OffPeak'!$A$3:HN$99,217,FALSE)-VLOOKUP($A72,'Import OffPeak change'!$A$106:HN$202,217,FALSE)))</f>
        <v>0</v>
      </c>
      <c r="HJ72" s="6">
        <f>IF(ISERROR(VLOOKUP($A72,'Import OffPeak'!$A$3:HO$99,218,FALSE)-VLOOKUP($A72,'Import OffPeak change'!$A$106:HO$202,218,FALSE)),0,(VLOOKUP($A72,'Import OffPeak'!$A$3:HO$99,218,FALSE)-VLOOKUP($A72,'Import OffPeak change'!$A$106:HO$202,218,FALSE)))</f>
        <v>0</v>
      </c>
      <c r="HK72" s="6">
        <f>IF(ISERROR(VLOOKUP($A72,'Import OffPeak'!$A$3:HP$99,219,FALSE)-VLOOKUP($A72,'Import OffPeak change'!$A$106:HP$202,219,FALSE)),0,(VLOOKUP($A72,'Import OffPeak'!$A$3:HP$99,219,FALSE)-VLOOKUP($A72,'Import OffPeak change'!$A$106:HP$202,219,FALSE)))</f>
        <v>0</v>
      </c>
      <c r="HL72" s="6">
        <f>IF(ISERROR(VLOOKUP($A72,'Import OffPeak'!$A$3:HQ$99,220,FALSE)-VLOOKUP($A72,'Import OffPeak change'!$A$106:HQ$202,220,FALSE)),0,(VLOOKUP($A72,'Import OffPeak'!$A$3:HQ$99,220,FALSE)-VLOOKUP($A72,'Import OffPeak change'!$A$106:HQ$202,220,FALSE)))</f>
        <v>0</v>
      </c>
      <c r="HM72" s="6">
        <f>IF(ISERROR(VLOOKUP($A72,'Import OffPeak'!$A$3:HR$99,221,FALSE)-VLOOKUP($A72,'Import OffPeak change'!$A$106:HR$202,221,FALSE)),0,(VLOOKUP($A72,'Import OffPeak'!$A$3:HR$99,221,FALSE)-VLOOKUP($A72,'Import OffPeak change'!$A$106:HR$202,221,FALSE)))</f>
        <v>0</v>
      </c>
      <c r="HN72" s="6">
        <f>IF(ISERROR(VLOOKUP($A72,'Import OffPeak'!$A$3:HS$99,222,FALSE)-VLOOKUP($A72,'Import OffPeak change'!$A$106:HS$202,222,FALSE)),0,(VLOOKUP($A72,'Import OffPeak'!$A$3:HS$99,222,FALSE)-VLOOKUP($A72,'Import OffPeak change'!$A$106:HS$202,222,FALSE)))</f>
        <v>0</v>
      </c>
      <c r="HO72" s="6">
        <f>IF(ISERROR(VLOOKUP($A72,'Import OffPeak'!$A$3:HT$99,223,FALSE)-VLOOKUP($A72,'Import OffPeak change'!$A$106:HT$202,223,FALSE)),0,(VLOOKUP($A72,'Import OffPeak'!$A$3:HT$99,223,FALSE)-VLOOKUP($A72,'Import OffPeak change'!$A$106:HT$202,223,FALSE)))</f>
        <v>0</v>
      </c>
      <c r="HP72" s="6">
        <f>IF(ISERROR(VLOOKUP($A72,'Import OffPeak'!$A$3:HU$99,224,FALSE)-VLOOKUP($A72,'Import OffPeak change'!$A$106:HU$202,224,FALSE)),0,(VLOOKUP($A72,'Import OffPeak'!$A$3:HU$99,224,FALSE)-VLOOKUP($A72,'Import OffPeak change'!$A$106:HU$202,224,FALSE)))</f>
        <v>0</v>
      </c>
      <c r="HQ72" s="6">
        <f>IF(ISERROR(VLOOKUP($A72,'Import OffPeak'!$A$3:HV$99,225,FALSE)-VLOOKUP($A72,'Import OffPeak change'!$A$106:HV$202,225,FALSE)),0,(VLOOKUP($A72,'Import OffPeak'!$A$3:HV$99,225,FALSE)-VLOOKUP($A72,'Import OffPeak change'!$A$106:HV$202,225,FALSE)))</f>
        <v>0</v>
      </c>
      <c r="HR72" s="6">
        <f>IF(ISERROR(VLOOKUP($A72,'Import OffPeak'!$A$3:HW$99,226,FALSE)-VLOOKUP($A72,'Import OffPeak change'!$A$106:HW$202,226,FALSE)),0,(VLOOKUP($A72,'Import OffPeak'!$A$3:HW$99,226,FALSE)-VLOOKUP($A72,'Import OffPeak change'!$A$106:HW$202,226,FALSE)))</f>
        <v>0</v>
      </c>
      <c r="HS72" s="6">
        <f>IF(ISERROR(VLOOKUP($A72,'Import OffPeak'!$A$3:HX$99,227,FALSE)-VLOOKUP($A72,'Import OffPeak change'!$A$106:HX$202,227,FALSE)),0,(VLOOKUP($A72,'Import OffPeak'!$A$3:HX$99,227,FALSE)-VLOOKUP($A72,'Import OffPeak change'!$A$106:HX$202,227,FALSE)))</f>
        <v>0</v>
      </c>
      <c r="HT72" s="6">
        <f>IF(ISERROR(VLOOKUP($A72,'Import OffPeak'!$A$3:HY$99,228,FALSE)-VLOOKUP($A72,'Import OffPeak change'!$A$106:HY$202,228,FALSE)),0,(VLOOKUP($A72,'Import OffPeak'!$A$3:HY$99,228,FALSE)-VLOOKUP($A72,'Import OffPeak change'!$A$106:HY$202,228,FALSE)))</f>
        <v>0</v>
      </c>
      <c r="HU72" s="6">
        <f>IF(ISERROR(VLOOKUP($A72,'Import OffPeak'!$A$3:HZ$99,229,FALSE)-VLOOKUP($A72,'Import OffPeak change'!$A$106:HZ$202,229,FALSE)),0,(VLOOKUP($A72,'Import OffPeak'!$A$3:HZ$99,229,FALSE)-VLOOKUP($A72,'Import OffPeak change'!$A$106:HZ$202,229,FALSE)))</f>
        <v>0</v>
      </c>
      <c r="HV72" s="6">
        <f>IF(ISERROR(VLOOKUP($A72,'Import OffPeak'!$A$3:IA$99,230,FALSE)-VLOOKUP($A72,'Import OffPeak change'!$A$106:IA$202,230,FALSE)),0,(VLOOKUP($A72,'Import OffPeak'!$A$3:IA$99,230,FALSE)-VLOOKUP($A72,'Import OffPeak change'!$A$106:IA$202,230,FALSE)))</f>
        <v>0</v>
      </c>
      <c r="HW72" s="6">
        <f>IF(ISERROR(VLOOKUP($A72,'Import OffPeak'!$A$3:IB$99,231,FALSE)-VLOOKUP($A72,'Import OffPeak change'!$A$106:IB$202,231,FALSE)),0,(VLOOKUP($A72,'Import OffPeak'!$A$3:IB$99,231,FALSE)-VLOOKUP($A72,'Import OffPeak change'!$A$106:IB$202,231,FALSE)))</f>
        <v>0</v>
      </c>
      <c r="HX72" s="6">
        <f>IF(ISERROR(VLOOKUP($A72,'Import OffPeak'!$A$3:IC$99,232,FALSE)-VLOOKUP($A72,'Import OffPeak change'!$A$106:IC$202,232,FALSE)),0,(VLOOKUP($A72,'Import OffPeak'!$A$3:IC$99,232,FALSE)-VLOOKUP($A72,'Import OffPeak change'!$A$106:IC$202,232,FALSE)))</f>
        <v>0</v>
      </c>
      <c r="HY72" s="6">
        <f>IF(ISERROR(VLOOKUP($A72,'Import OffPeak'!$A$3:ID$99,233,FALSE)-VLOOKUP($A72,'Import OffPeak change'!$A$106:ID$202,233,FALSE)),0,(VLOOKUP($A72,'Import OffPeak'!$A$3:ID$99,233,FALSE)-VLOOKUP($A72,'Import OffPeak change'!$A$106:ID$202,233,FALSE)))</f>
        <v>0</v>
      </c>
      <c r="HZ72" s="6">
        <f>IF(ISERROR(VLOOKUP($A72,'Import OffPeak'!$A$3:IE$99,234,FALSE)-VLOOKUP($A72,'Import OffPeak change'!$A$106:IE$202,234,FALSE)),0,(VLOOKUP($A72,'Import OffPeak'!$A$3:IE$99,234,FALSE)-VLOOKUP($A72,'Import OffPeak change'!$A$106:IE$202,234,FALSE)))</f>
        <v>0</v>
      </c>
      <c r="IA72" s="6">
        <f>IF(ISERROR(VLOOKUP($A72,'Import OffPeak'!$A$3:IF$99,235,FALSE)-VLOOKUP($A72,'Import OffPeak change'!$A$106:IF$202,235,FALSE)),0,(VLOOKUP($A72,'Import OffPeak'!$A$3:IF$99,235,FALSE)-VLOOKUP($A72,'Import OffPeak change'!$A$106:IF$202,235,FALSE)))</f>
        <v>0</v>
      </c>
      <c r="IB72" s="6">
        <f>IF(ISERROR(VLOOKUP($A72,'Import OffPeak'!$A$3:IG$99,236,FALSE)-VLOOKUP($A72,'Import OffPeak change'!$A$106:IG$202,236,FALSE)),0,(VLOOKUP($A72,'Import OffPeak'!$A$3:IG$99,236,FALSE)-VLOOKUP($A72,'Import OffPeak change'!$A$106:IG$202,236,FALSE)))</f>
        <v>0</v>
      </c>
      <c r="IC72" s="6">
        <f>IF(ISERROR(VLOOKUP($A72,'Import OffPeak'!$A$3:IH$99,237,FALSE)-VLOOKUP($A72,'Import OffPeak change'!$A$106:IH$202,237,FALSE)),0,(VLOOKUP($A72,'Import OffPeak'!$A$3:IH$99,237,FALSE)-VLOOKUP($A72,'Import OffPeak change'!$A$106:IH$202,237,FALSE)))</f>
        <v>0</v>
      </c>
      <c r="ID72" s="6">
        <f>IF(ISERROR(VLOOKUP($A72,'Import OffPeak'!$A$3:II$99,238,FALSE)-VLOOKUP($A72,'Import OffPeak change'!$A$106:II$202,238,FALSE)),0,(VLOOKUP($A72,'Import OffPeak'!$A$3:II$99,238,FALSE)-VLOOKUP($A72,'Import OffPeak change'!$A$106:II$202,238,FALSE)))</f>
        <v>0</v>
      </c>
      <c r="IE72" s="6">
        <f>IF(ISERROR(VLOOKUP($A72,'Import OffPeak'!$A$3:IJ$99,239,FALSE)-VLOOKUP($A72,'Import OffPeak change'!$A$106:IJ$202,239,FALSE)),0,(VLOOKUP($A72,'Import OffPeak'!$A$3:IJ$99,239,FALSE)-VLOOKUP($A72,'Import OffPeak change'!$A$106:IJ$202,239,FALSE)))</f>
        <v>0</v>
      </c>
    </row>
    <row r="73" spans="1:239">
      <c r="A73" s="168" t="str">
        <f>IF('Import OffPeak'!A70=0,"",'Import OffPeak'!A70)</f>
        <v/>
      </c>
      <c r="B73" s="6"/>
      <c r="C73" s="6"/>
      <c r="D73" s="6"/>
      <c r="E73" s="6"/>
      <c r="F73" s="6"/>
      <c r="G73" s="6">
        <f>IF(ISERROR(VLOOKUP($A73,'Import OffPeak'!$A$3:L$99,7,FALSE)-VLOOKUP($A73,'Import OffPeak change'!$A$106:L$202,7,FALSE)),0,(VLOOKUP($A73,'Import OffPeak'!$A$3:L$99,7,FALSE)-VLOOKUP($A73,'Import OffPeak change'!$A$106:L$202,7,FALSE)))</f>
        <v>0</v>
      </c>
      <c r="H73" s="6">
        <f>IF(ISERROR(VLOOKUP($A73,'Import OffPeak'!$A$3:M$99,8,FALSE)-VLOOKUP($A73,'Import OffPeak change'!$A$106:M$202,8,FALSE)),0,(VLOOKUP($A73,'Import OffPeak'!$A$3:M$99,8,FALSE)-VLOOKUP($A73,'Import OffPeak change'!$A$106:M$202,8,FALSE)))</f>
        <v>0</v>
      </c>
      <c r="I73" s="6">
        <f>IF(ISERROR(VLOOKUP($A73,'Import OffPeak'!$A$3:N$99,9,FALSE)-VLOOKUP($A73,'Import OffPeak change'!$A$106:N$202,9,FALSE)),0,(VLOOKUP($A73,'Import OffPeak'!$A$3:N$99,9,FALSE)-VLOOKUP($A73,'Import OffPeak change'!$A$106:N$202,9,FALSE)))</f>
        <v>0</v>
      </c>
      <c r="J73" s="6">
        <f>IF(ISERROR(VLOOKUP($A73,'Import OffPeak'!$A$3:O$99,10,FALSE)-VLOOKUP($A73,'Import OffPeak change'!$A$106:O$202,10,FALSE)),0,(VLOOKUP($A73,'Import OffPeak'!$A$3:O$99,10,FALSE)-VLOOKUP($A73,'Import OffPeak change'!$A$106:O$202,10,FALSE)))</f>
        <v>0</v>
      </c>
      <c r="K73" s="6">
        <f>IF(ISERROR(VLOOKUP($A73,'Import OffPeak'!$A$3:P$99,11,FALSE)-VLOOKUP($A73,'Import OffPeak change'!$A$106:P$202,11,FALSE)),0,(VLOOKUP($A73,'Import OffPeak'!$A$3:P$99,11,FALSE)-VLOOKUP($A73,'Import OffPeak change'!$A$106:P$202,11,FALSE)))</f>
        <v>0</v>
      </c>
      <c r="L73" s="6">
        <f>IF(ISERROR(VLOOKUP($A73,'Import OffPeak'!$A$3:Q$99,12,FALSE)-VLOOKUP($A73,'Import OffPeak change'!$A$106:Q$202,12,FALSE)),0,(VLOOKUP($A73,'Import OffPeak'!$A$3:Q$99,12,FALSE)-VLOOKUP($A73,'Import OffPeak change'!$A$106:Q$202,12,FALSE)))</f>
        <v>0</v>
      </c>
      <c r="M73" s="6">
        <f>IF(ISERROR(VLOOKUP($A73,'Import OffPeak'!$A$3:R$99,13,FALSE)-VLOOKUP($A73,'Import OffPeak change'!$A$106:R$202,13,FALSE)),0,(VLOOKUP($A73,'Import OffPeak'!$A$3:R$99,13,FALSE)-VLOOKUP($A73,'Import OffPeak change'!$A$106:R$202,13,FALSE)))</f>
        <v>0</v>
      </c>
      <c r="N73" s="6">
        <f>IF(ISERROR(VLOOKUP($A73,'Import OffPeak'!$A$3:S$99,14,FALSE)-VLOOKUP($A73,'Import OffPeak change'!$A$106:S$202,14,FALSE)),0,(VLOOKUP($A73,'Import OffPeak'!$A$3:S$99,14,FALSE)-VLOOKUP($A73,'Import OffPeak change'!$A$106:S$202,14,FALSE)))</f>
        <v>0</v>
      </c>
      <c r="O73" s="6">
        <f>IF(ISERROR(VLOOKUP($A73,'Import OffPeak'!$A$3:T$99,15,FALSE)-VLOOKUP($A73,'Import OffPeak change'!$A$106:T$202,15,FALSE)),0,(VLOOKUP($A73,'Import OffPeak'!$A$3:T$99,15,FALSE)-VLOOKUP($A73,'Import OffPeak change'!$A$106:T$202,15,FALSE)))</f>
        <v>0</v>
      </c>
      <c r="P73" s="6">
        <f>IF(ISERROR(VLOOKUP($A73,'Import OffPeak'!$A$3:U$99,16,FALSE)-VLOOKUP($A73,'Import OffPeak change'!$A$106:U$202,16,FALSE)),0,(VLOOKUP($A73,'Import OffPeak'!$A$3:U$99,16,FALSE)-VLOOKUP($A73,'Import OffPeak change'!$A$106:U$202,16,FALSE)))</f>
        <v>0</v>
      </c>
      <c r="Q73" s="6">
        <f>IF(ISERROR(VLOOKUP($A73,'Import OffPeak'!$A$3:V$99,17,FALSE)-VLOOKUP($A73,'Import OffPeak change'!$A$106:V$202,17,FALSE)),0,(VLOOKUP($A73,'Import OffPeak'!$A$3:V$99,17,FALSE)-VLOOKUP($A73,'Import OffPeak change'!$A$106:V$202,17,FALSE)))</f>
        <v>0</v>
      </c>
      <c r="R73" s="6">
        <f>IF(ISERROR(VLOOKUP($A73,'Import OffPeak'!$A$3:W$99,18,FALSE)-VLOOKUP($A73,'Import OffPeak change'!$A$106:W$202,18,FALSE)),0,(VLOOKUP($A73,'Import OffPeak'!$A$3:W$99,18,FALSE)-VLOOKUP($A73,'Import OffPeak change'!$A$106:W$202,18,FALSE)))</f>
        <v>0</v>
      </c>
      <c r="S73" s="6">
        <f>IF(ISERROR(VLOOKUP($A73,'Import OffPeak'!$A$3:X$99,19,FALSE)-VLOOKUP($A73,'Import OffPeak change'!$A$106:X$202,19,FALSE)),0,(VLOOKUP($A73,'Import OffPeak'!$A$3:X$99,19,FALSE)-VLOOKUP($A73,'Import OffPeak change'!$A$106:X$202,19,FALSE)))</f>
        <v>0</v>
      </c>
      <c r="T73" s="6">
        <f>IF(ISERROR(VLOOKUP($A73,'Import OffPeak'!$A$3:Y$99,20,FALSE)-VLOOKUP($A73,'Import OffPeak change'!$A$106:Y$202,20,FALSE)),0,(VLOOKUP($A73,'Import OffPeak'!$A$3:Y$99,20,FALSE)-VLOOKUP($A73,'Import OffPeak change'!$A$106:Y$202,20,FALSE)))</f>
        <v>0</v>
      </c>
      <c r="U73" s="6">
        <f>IF(ISERROR(VLOOKUP($A73,'Import OffPeak'!$A$3:Z$99,21,FALSE)-VLOOKUP($A73,'Import OffPeak change'!$A$106:Z$202,21,FALSE)),0,(VLOOKUP($A73,'Import OffPeak'!$A$3:Z$99,21,FALSE)-VLOOKUP($A73,'Import OffPeak change'!$A$106:Z$202,21,FALSE)))</f>
        <v>0</v>
      </c>
      <c r="V73" s="6">
        <f>IF(ISERROR(VLOOKUP($A73,'Import OffPeak'!$A$3:AA$99,22,FALSE)-VLOOKUP($A73,'Import OffPeak change'!$A$106:AA$202,22,FALSE)),0,(VLOOKUP($A73,'Import OffPeak'!$A$3:AA$99,22,FALSE)-VLOOKUP($A73,'Import OffPeak change'!$A$106:AA$202,22,FALSE)))</f>
        <v>0</v>
      </c>
      <c r="W73" s="6">
        <f>IF(ISERROR(VLOOKUP($A73,'Import OffPeak'!$A$3:AB$99,23,FALSE)-VLOOKUP($A73,'Import OffPeak change'!$A$106:AB$202,23,FALSE)),0,(VLOOKUP($A73,'Import OffPeak'!$A$3:AB$99,23,FALSE)-VLOOKUP($A73,'Import OffPeak change'!$A$106:AB$202,23,FALSE)))</f>
        <v>0</v>
      </c>
      <c r="X73" s="6">
        <f>IF(ISERROR(VLOOKUP($A73,'Import OffPeak'!$A$3:AC$99,24,FALSE)-VLOOKUP($A73,'Import OffPeak change'!$A$106:AC$202,24,FALSE)),0,(VLOOKUP($A73,'Import OffPeak'!$A$3:AC$99,24,FALSE)-VLOOKUP($A73,'Import OffPeak change'!$A$106:AC$202,24,FALSE)))</f>
        <v>0</v>
      </c>
      <c r="Y73" s="6">
        <f>IF(ISERROR(VLOOKUP($A73,'Import OffPeak'!$A$3:AD$99,25,FALSE)-VLOOKUP($A73,'Import OffPeak change'!$A$106:AD$202,25,FALSE)),0,(VLOOKUP($A73,'Import OffPeak'!$A$3:AD$99,25,FALSE)-VLOOKUP($A73,'Import OffPeak change'!$A$106:AD$202,25,FALSE)))</f>
        <v>0</v>
      </c>
      <c r="Z73" s="6">
        <f>IF(ISERROR(VLOOKUP($A73,'Import OffPeak'!$A$3:AE$99,26,FALSE)-VLOOKUP($A73,'Import OffPeak change'!$A$106:AE$202,26,FALSE)),0,(VLOOKUP($A73,'Import OffPeak'!$A$3:AE$99,26,FALSE)-VLOOKUP($A73,'Import OffPeak change'!$A$106:AE$202,26,FALSE)))</f>
        <v>0</v>
      </c>
      <c r="AA73" s="6">
        <f>IF(ISERROR(VLOOKUP($A73,'Import OffPeak'!$A$3:AF$99,27,FALSE)-VLOOKUP($A73,'Import OffPeak change'!$A$106:AF$202,27,FALSE)),0,(VLOOKUP($A73,'Import OffPeak'!$A$3:AF$99,27,FALSE)-VLOOKUP($A73,'Import OffPeak change'!$A$106:AF$202,27,FALSE)))</f>
        <v>0</v>
      </c>
      <c r="AB73" s="6">
        <f>IF(ISERROR(VLOOKUP($A73,'Import OffPeak'!$A$3:AG$99,28,FALSE)-VLOOKUP($A73,'Import OffPeak change'!$A$106:AG$202,28,FALSE)),0,(VLOOKUP($A73,'Import OffPeak'!$A$3:AG$99,28,FALSE)-VLOOKUP($A73,'Import OffPeak change'!$A$106:AG$202,28,FALSE)))</f>
        <v>0</v>
      </c>
      <c r="AC73" s="6">
        <f>IF(ISERROR(VLOOKUP($A73,'Import OffPeak'!$A$3:AH$99,29,FALSE)-VLOOKUP($A73,'Import OffPeak change'!$A$106:AH$202,29,FALSE)),0,(VLOOKUP($A73,'Import OffPeak'!$A$3:AH$99,29,FALSE)-VLOOKUP($A73,'Import OffPeak change'!$A$106:AH$202,29,FALSE)))</f>
        <v>0</v>
      </c>
      <c r="AD73" s="6">
        <f>IF(ISERROR(VLOOKUP($A73,'Import OffPeak'!$A$3:AI$99,30,FALSE)-VLOOKUP($A73,'Import OffPeak change'!$A$106:AI$202,30,FALSE)),0,(VLOOKUP($A73,'Import OffPeak'!$A$3:AI$99,30,FALSE)-VLOOKUP($A73,'Import OffPeak change'!$A$106:AI$202,30,FALSE)))</f>
        <v>0</v>
      </c>
      <c r="AE73" s="6">
        <f>IF(ISERROR(VLOOKUP($A73,'Import OffPeak'!$A$3:AJ$99,31,FALSE)-VLOOKUP($A73,'Import OffPeak change'!$A$106:AJ$202,31,FALSE)),0,(VLOOKUP($A73,'Import OffPeak'!$A$3:AJ$99,31,FALSE)-VLOOKUP($A73,'Import OffPeak change'!$A$106:AJ$202,31,FALSE)))</f>
        <v>0</v>
      </c>
      <c r="AF73" s="6">
        <f>IF(ISERROR(VLOOKUP($A73,'Import OffPeak'!$A$3:AK$99,32,FALSE)-VLOOKUP($A73,'Import OffPeak change'!$A$106:AK$202,32,FALSE)),0,(VLOOKUP($A73,'Import OffPeak'!$A$3:AK$99,32,FALSE)-VLOOKUP($A73,'Import OffPeak change'!$A$106:AK$202,32,FALSE)))</f>
        <v>0</v>
      </c>
      <c r="AG73" s="6">
        <f>IF(ISERROR(VLOOKUP($A73,'Import OffPeak'!$A$3:AL$99,33,FALSE)-VLOOKUP($A73,'Import OffPeak change'!$A$106:AL$202,33,FALSE)),0,(VLOOKUP($A73,'Import OffPeak'!$A$3:AL$99,33,FALSE)-VLOOKUP($A73,'Import OffPeak change'!$A$106:AL$202,33,FALSE)))</f>
        <v>0</v>
      </c>
      <c r="AH73" s="6">
        <f>IF(ISERROR(VLOOKUP($A73,'Import OffPeak'!$A$3:AM$99,34,FALSE)-VLOOKUP($A73,'Import OffPeak change'!$A$106:AM$202,34,FALSE)),0,(VLOOKUP($A73,'Import OffPeak'!$A$3:AM$99,34,FALSE)-VLOOKUP($A73,'Import OffPeak change'!$A$106:AM$202,34,FALSE)))</f>
        <v>0</v>
      </c>
      <c r="AI73" s="6">
        <f>IF(ISERROR(VLOOKUP($A73,'Import OffPeak'!$A$3:AN$99,35,FALSE)-VLOOKUP($A73,'Import OffPeak change'!$A$106:AN$202,35,FALSE)),0,(VLOOKUP($A73,'Import OffPeak'!$A$3:AN$99,35,FALSE)-VLOOKUP($A73,'Import OffPeak change'!$A$106:AN$202,35,FALSE)))</f>
        <v>0</v>
      </c>
      <c r="AJ73" s="6">
        <f>IF(ISERROR(VLOOKUP($A73,'Import OffPeak'!$A$3:AO$99,36,FALSE)-VLOOKUP($A73,'Import OffPeak change'!$A$106:AO$202,36,FALSE)),0,(VLOOKUP($A73,'Import OffPeak'!$A$3:AO$99,36,FALSE)-VLOOKUP($A73,'Import OffPeak change'!$A$106:AO$202,36,FALSE)))</f>
        <v>0</v>
      </c>
      <c r="AK73" s="6">
        <f>IF(ISERROR(VLOOKUP($A73,'Import OffPeak'!$A$3:AP$99,37,FALSE)-VLOOKUP($A73,'Import OffPeak change'!$A$106:AP$202,37,FALSE)),0,(VLOOKUP($A73,'Import OffPeak'!$A$3:AP$99,37,FALSE)-VLOOKUP($A73,'Import OffPeak change'!$A$106:AP$202,37,FALSE)))</f>
        <v>0</v>
      </c>
      <c r="AL73" s="6">
        <f>IF(ISERROR(VLOOKUP($A73,'Import OffPeak'!$A$3:AQ$99,38,FALSE)-VLOOKUP($A73,'Import OffPeak change'!$A$106:AQ$202,38,FALSE)),0,(VLOOKUP($A73,'Import OffPeak'!$A$3:AQ$99,38,FALSE)-VLOOKUP($A73,'Import OffPeak change'!$A$106:AQ$202,38,FALSE)))</f>
        <v>0</v>
      </c>
      <c r="AM73" s="6">
        <f>IF(ISERROR(VLOOKUP($A73,'Import OffPeak'!$A$3:AR$99,39,FALSE)-VLOOKUP($A73,'Import OffPeak change'!$A$106:AR$202,39,FALSE)),0,(VLOOKUP($A73,'Import OffPeak'!$A$3:AR$99,39,FALSE)-VLOOKUP($A73,'Import OffPeak change'!$A$106:AR$202,39,FALSE)))</f>
        <v>0</v>
      </c>
      <c r="AN73" s="6">
        <f>IF(ISERROR(VLOOKUP($A73,'Import OffPeak'!$A$3:AS$99,40,FALSE)-VLOOKUP($A73,'Import OffPeak change'!$A$106:AS$202,40,FALSE)),0,(VLOOKUP($A73,'Import OffPeak'!$A$3:AS$99,40,FALSE)-VLOOKUP($A73,'Import OffPeak change'!$A$106:AS$202,40,FALSE)))</f>
        <v>0</v>
      </c>
      <c r="AO73" s="6">
        <f>IF(ISERROR(VLOOKUP($A73,'Import OffPeak'!$A$3:AT$99,41,FALSE)-VLOOKUP($A73,'Import OffPeak change'!$A$106:AT$202,41,FALSE)),0,(VLOOKUP($A73,'Import OffPeak'!$A$3:AT$99,41,FALSE)-VLOOKUP($A73,'Import OffPeak change'!$A$106:AT$202,41,FALSE)))</f>
        <v>0</v>
      </c>
      <c r="AP73" s="6">
        <f>IF(ISERROR(VLOOKUP($A73,'Import OffPeak'!$A$3:AU$99,42,FALSE)-VLOOKUP($A73,'Import OffPeak change'!$A$106:AU$202,42,FALSE)),0,(VLOOKUP($A73,'Import OffPeak'!$A$3:AU$99,42,FALSE)-VLOOKUP($A73,'Import OffPeak change'!$A$106:AU$202,42,FALSE)))</f>
        <v>0</v>
      </c>
      <c r="AQ73" s="6">
        <f>IF(ISERROR(VLOOKUP($A73,'Import OffPeak'!$A$3:AV$99,43,FALSE)-VLOOKUP($A73,'Import OffPeak change'!$A$106:AV$202,43,FALSE)),0,(VLOOKUP($A73,'Import OffPeak'!$A$3:AV$99,43,FALSE)-VLOOKUP($A73,'Import OffPeak change'!$A$106:AV$202,43,FALSE)))</f>
        <v>0</v>
      </c>
      <c r="AR73" s="6">
        <f>IF(ISERROR(VLOOKUP($A73,'Import OffPeak'!$A$3:AW$99,44,FALSE)-VLOOKUP($A73,'Import OffPeak change'!$A$106:AW$202,44,FALSE)),0,(VLOOKUP($A73,'Import OffPeak'!$A$3:AW$99,44,FALSE)-VLOOKUP($A73,'Import OffPeak change'!$A$106:AW$202,44,FALSE)))</f>
        <v>0</v>
      </c>
      <c r="AS73" s="6">
        <f>IF(ISERROR(VLOOKUP($A73,'Import OffPeak'!$A$3:AX$99,45,FALSE)-VLOOKUP($A73,'Import OffPeak change'!$A$106:AX$202,45,FALSE)),0,(VLOOKUP($A73,'Import OffPeak'!$A$3:AX$99,45,FALSE)-VLOOKUP($A73,'Import OffPeak change'!$A$106:AX$202,45,FALSE)))</f>
        <v>0</v>
      </c>
      <c r="AT73" s="6">
        <f>IF(ISERROR(VLOOKUP($A73,'Import OffPeak'!$A$3:AY$99,46,FALSE)-VLOOKUP($A73,'Import OffPeak change'!$A$106:AY$202,46,FALSE)),0,(VLOOKUP($A73,'Import OffPeak'!$A$3:AY$99,46,FALSE)-VLOOKUP($A73,'Import OffPeak change'!$A$106:AY$202,46,FALSE)))</f>
        <v>0</v>
      </c>
      <c r="AU73" s="6">
        <f>IF(ISERROR(VLOOKUP($A73,'Import OffPeak'!$A$3:AZ$99,47,FALSE)-VLOOKUP($A73,'Import OffPeak change'!$A$106:AZ$202,47,FALSE)),0,(VLOOKUP($A73,'Import OffPeak'!$A$3:AZ$99,47,FALSE)-VLOOKUP($A73,'Import OffPeak change'!$A$106:AZ$202,47,FALSE)))</f>
        <v>0</v>
      </c>
      <c r="AV73" s="6">
        <f>IF(ISERROR(VLOOKUP($A73,'Import OffPeak'!$A$3:BA$99,48,FALSE)-VLOOKUP($A73,'Import OffPeak change'!$A$106:BA$202,48,FALSE)),0,(VLOOKUP($A73,'Import OffPeak'!$A$3:BA$99,48,FALSE)-VLOOKUP($A73,'Import OffPeak change'!$A$106:BA$202,48,FALSE)))</f>
        <v>0</v>
      </c>
      <c r="AW73" s="6">
        <f>IF(ISERROR(VLOOKUP($A73,'Import OffPeak'!$A$3:BB$99,49,FALSE)-VLOOKUP($A73,'Import OffPeak change'!$A$106:BB$202,49,FALSE)),0,(VLOOKUP($A73,'Import OffPeak'!$A$3:BB$99,49,FALSE)-VLOOKUP($A73,'Import OffPeak change'!$A$106:BB$202,49,FALSE)))</f>
        <v>0</v>
      </c>
      <c r="AX73" s="6">
        <f>IF(ISERROR(VLOOKUP($A73,'Import OffPeak'!$A$3:BC$99,50,FALSE)-VLOOKUP($A73,'Import OffPeak change'!$A$106:BC$202,50,FALSE)),0,(VLOOKUP($A73,'Import OffPeak'!$A$3:BC$99,50,FALSE)-VLOOKUP($A73,'Import OffPeak change'!$A$106:BC$202,50,FALSE)))</f>
        <v>0</v>
      </c>
      <c r="AY73" s="6">
        <f>IF(ISERROR(VLOOKUP($A73,'Import OffPeak'!$A$3:BD$99,51,FALSE)-VLOOKUP($A73,'Import OffPeak change'!$A$106:BD$202,51,FALSE)),0,(VLOOKUP($A73,'Import OffPeak'!$A$3:BD$99,51,FALSE)-VLOOKUP($A73,'Import OffPeak change'!$A$106:BD$202,51,FALSE)))</f>
        <v>0</v>
      </c>
      <c r="AZ73" s="6">
        <f>IF(ISERROR(VLOOKUP($A73,'Import OffPeak'!$A$3:BE$99,52,FALSE)-VLOOKUP($A73,'Import OffPeak change'!$A$106:BE$202,52,FALSE)),0,(VLOOKUP($A73,'Import OffPeak'!$A$3:BE$99,52,FALSE)-VLOOKUP($A73,'Import OffPeak change'!$A$106:BE$202,52,FALSE)))</f>
        <v>0</v>
      </c>
      <c r="BA73" s="6">
        <f>IF(ISERROR(VLOOKUP($A73,'Import OffPeak'!$A$3:BF$99,53,FALSE)-VLOOKUP($A73,'Import OffPeak change'!$A$106:BF$202,53,FALSE)),0,(VLOOKUP($A73,'Import OffPeak'!$A$3:BF$99,53,FALSE)-VLOOKUP($A73,'Import OffPeak change'!$A$106:BF$202,53,FALSE)))</f>
        <v>0</v>
      </c>
      <c r="BB73" s="6">
        <f>IF(ISERROR(VLOOKUP($A73,'Import OffPeak'!$A$3:BG$99,54,FALSE)-VLOOKUP($A73,'Import OffPeak change'!$A$106:BG$202,54,FALSE)),0,(VLOOKUP($A73,'Import OffPeak'!$A$3:BG$99,54,FALSE)-VLOOKUP($A73,'Import OffPeak change'!$A$106:BG$202,54,FALSE)))</f>
        <v>0</v>
      </c>
      <c r="BC73" s="6">
        <f>IF(ISERROR(VLOOKUP($A73,'Import OffPeak'!$A$3:BH$99,55,FALSE)-VLOOKUP($A73,'Import OffPeak change'!$A$106:BH$202,55,FALSE)),0,(VLOOKUP($A73,'Import OffPeak'!$A$3:BH$99,55,FALSE)-VLOOKUP($A73,'Import OffPeak change'!$A$106:BH$202,55,FALSE)))</f>
        <v>0</v>
      </c>
      <c r="BD73" s="6">
        <f>IF(ISERROR(VLOOKUP($A73,'Import OffPeak'!$A$3:BI$99,56,FALSE)-VLOOKUP($A73,'Import OffPeak change'!$A$106:BI$202,56,FALSE)),0,(VLOOKUP($A73,'Import OffPeak'!$A$3:BI$99,56,FALSE)-VLOOKUP($A73,'Import OffPeak change'!$A$106:BI$202,56,FALSE)))</f>
        <v>0</v>
      </c>
      <c r="BE73" s="6">
        <f>IF(ISERROR(VLOOKUP($A73,'Import OffPeak'!$A$3:BJ$99,57,FALSE)-VLOOKUP($A73,'Import OffPeak change'!$A$106:BJ$202,57,FALSE)),0,(VLOOKUP($A73,'Import OffPeak'!$A$3:BJ$99,57,FALSE)-VLOOKUP($A73,'Import OffPeak change'!$A$106:BJ$202,57,FALSE)))</f>
        <v>0</v>
      </c>
      <c r="BF73" s="6">
        <f>IF(ISERROR(VLOOKUP($A73,'Import OffPeak'!$A$3:BK$99,58,FALSE)-VLOOKUP($A73,'Import OffPeak change'!$A$106:BK$202,58,FALSE)),0,(VLOOKUP($A73,'Import OffPeak'!$A$3:BK$99,58,FALSE)-VLOOKUP($A73,'Import OffPeak change'!$A$106:BK$202,58,FALSE)))</f>
        <v>0</v>
      </c>
      <c r="BG73" s="6">
        <f>IF(ISERROR(VLOOKUP($A73,'Import OffPeak'!$A$3:BL$99,59,FALSE)-VLOOKUP($A73,'Import OffPeak change'!$A$106:BL$202,59,FALSE)),0,(VLOOKUP($A73,'Import OffPeak'!$A$3:BL$99,59,FALSE)-VLOOKUP($A73,'Import OffPeak change'!$A$106:BL$202,59,FALSE)))</f>
        <v>0</v>
      </c>
      <c r="BH73" s="6">
        <f>IF(ISERROR(VLOOKUP($A73,'Import OffPeak'!$A$3:BM$99,60,FALSE)-VLOOKUP($A73,'Import OffPeak change'!$A$106:BM$202,60,FALSE)),0,(VLOOKUP($A73,'Import OffPeak'!$A$3:BM$99,60,FALSE)-VLOOKUP($A73,'Import OffPeak change'!$A$106:BM$202,60,FALSE)))</f>
        <v>0</v>
      </c>
      <c r="BI73" s="6">
        <f>IF(ISERROR(VLOOKUP($A73,'Import OffPeak'!$A$3:BN$99,61,FALSE)-VLOOKUP($A73,'Import OffPeak change'!$A$106:BN$202,61,FALSE)),0,(VLOOKUP($A73,'Import OffPeak'!$A$3:BN$99,61,FALSE)-VLOOKUP($A73,'Import OffPeak change'!$A$106:BN$202,61,FALSE)))</f>
        <v>0</v>
      </c>
      <c r="BJ73" s="6">
        <f>IF(ISERROR(VLOOKUP($A73,'Import OffPeak'!$A$3:BO$99,62,FALSE)-VLOOKUP($A73,'Import OffPeak change'!$A$106:BO$202,62,FALSE)),0,(VLOOKUP($A73,'Import OffPeak'!$A$3:BO$99,62,FALSE)-VLOOKUP($A73,'Import OffPeak change'!$A$106:BO$202,62,FALSE)))</f>
        <v>0</v>
      </c>
      <c r="BK73" s="6">
        <f>IF(ISERROR(VLOOKUP($A73,'Import OffPeak'!$A$3:BP$99,63,FALSE)-VLOOKUP($A73,'Import OffPeak change'!$A$106:BP$202,63,FALSE)),0,(VLOOKUP($A73,'Import OffPeak'!$A$3:BP$99,63,FALSE)-VLOOKUP($A73,'Import OffPeak change'!$A$106:BP$202,63,FALSE)))</f>
        <v>0</v>
      </c>
      <c r="BL73" s="6">
        <f>IF(ISERROR(VLOOKUP($A73,'Import OffPeak'!$A$3:BQ$99,64,FALSE)-VLOOKUP($A73,'Import OffPeak change'!$A$106:BQ$202,64,FALSE)),0,(VLOOKUP($A73,'Import OffPeak'!$A$3:BQ$99,64,FALSE)-VLOOKUP($A73,'Import OffPeak change'!$A$106:BQ$202,64,FALSE)))</f>
        <v>0</v>
      </c>
      <c r="BM73" s="6">
        <f>IF(ISERROR(VLOOKUP($A73,'Import OffPeak'!$A$3:BR$99,65,FALSE)-VLOOKUP($A73,'Import OffPeak change'!$A$106:BR$202,65,FALSE)),0,(VLOOKUP($A73,'Import OffPeak'!$A$3:BR$99,65,FALSE)-VLOOKUP($A73,'Import OffPeak change'!$A$106:BR$202,65,FALSE)))</f>
        <v>0</v>
      </c>
      <c r="BN73" s="6">
        <f>IF(ISERROR(VLOOKUP($A73,'Import OffPeak'!$A$3:BS$99,66,FALSE)-VLOOKUP($A73,'Import OffPeak change'!$A$106:BS$202,66,FALSE)),0,(VLOOKUP($A73,'Import OffPeak'!$A$3:BS$99,66,FALSE)-VLOOKUP($A73,'Import OffPeak change'!$A$106:BS$202,66,FALSE)))</f>
        <v>0</v>
      </c>
      <c r="BO73" s="6">
        <f>IF(ISERROR(VLOOKUP($A73,'Import OffPeak'!$A$3:BT$99,67,FALSE)-VLOOKUP($A73,'Import OffPeak change'!$A$106:BT$202,67,FALSE)),0,(VLOOKUP($A73,'Import OffPeak'!$A$3:BT$99,67,FALSE)-VLOOKUP($A73,'Import OffPeak change'!$A$106:BT$202,67,FALSE)))</f>
        <v>0</v>
      </c>
      <c r="BP73" s="6">
        <f>IF(ISERROR(VLOOKUP($A73,'Import OffPeak'!$A$3:BU$99,68,FALSE)-VLOOKUP($A73,'Import OffPeak change'!$A$106:BU$202,68,FALSE)),0,(VLOOKUP($A73,'Import OffPeak'!$A$3:BU$99,68,FALSE)-VLOOKUP($A73,'Import OffPeak change'!$A$106:BU$202,68,FALSE)))</f>
        <v>0</v>
      </c>
      <c r="BQ73" s="6">
        <f>IF(ISERROR(VLOOKUP($A73,'Import OffPeak'!$A$3:BV$99,69,FALSE)-VLOOKUP($A73,'Import OffPeak change'!$A$106:BV$202,69,FALSE)),0,(VLOOKUP($A73,'Import OffPeak'!$A$3:BV$99,69,FALSE)-VLOOKUP($A73,'Import OffPeak change'!$A$106:BV$202,69,FALSE)))</f>
        <v>0</v>
      </c>
      <c r="BR73" s="6">
        <f>IF(ISERROR(VLOOKUP($A73,'Import OffPeak'!$A$3:BW$99,70,FALSE)-VLOOKUP($A73,'Import OffPeak change'!$A$106:BW$202,70,FALSE)),0,(VLOOKUP($A73,'Import OffPeak'!$A$3:BW$99,70,FALSE)-VLOOKUP($A73,'Import OffPeak change'!$A$106:BW$202,70,FALSE)))</f>
        <v>0</v>
      </c>
      <c r="BS73" s="6">
        <f>IF(ISERROR(VLOOKUP($A73,'Import OffPeak'!$A$3:BX$99,71,FALSE)-VLOOKUP($A73,'Import OffPeak change'!$A$106:BX$202,71,FALSE)),0,(VLOOKUP($A73,'Import OffPeak'!$A$3:BX$99,71,FALSE)-VLOOKUP($A73,'Import OffPeak change'!$A$106:BX$202,71,FALSE)))</f>
        <v>0</v>
      </c>
      <c r="BT73" s="6">
        <f>IF(ISERROR(VLOOKUP($A73,'Import OffPeak'!$A$3:BY$99,72,FALSE)-VLOOKUP($A73,'Import OffPeak change'!$A$106:BY$202,72,FALSE)),0,(VLOOKUP($A73,'Import OffPeak'!$A$3:BY$99,72,FALSE)-VLOOKUP($A73,'Import OffPeak change'!$A$106:BY$202,72,FALSE)))</f>
        <v>0</v>
      </c>
      <c r="BU73" s="6">
        <f>IF(ISERROR(VLOOKUP($A73,'Import OffPeak'!$A$3:BZ$99,73,FALSE)-VLOOKUP($A73,'Import OffPeak change'!$A$106:BZ$202,73,FALSE)),0,(VLOOKUP($A73,'Import OffPeak'!$A$3:BZ$99,73,FALSE)-VLOOKUP($A73,'Import OffPeak change'!$A$106:BZ$202,73,FALSE)))</f>
        <v>0</v>
      </c>
      <c r="BV73" s="6">
        <f>IF(ISERROR(VLOOKUP($A73,'Import OffPeak'!$A$3:CA$99,74,FALSE)-VLOOKUP($A73,'Import OffPeak change'!$A$106:CA$202,74,FALSE)),0,(VLOOKUP($A73,'Import OffPeak'!$A$3:CA$99,74,FALSE)-VLOOKUP($A73,'Import OffPeak change'!$A$106:CA$202,74,FALSE)))</f>
        <v>0</v>
      </c>
      <c r="BW73" s="6">
        <f>IF(ISERROR(VLOOKUP($A73,'Import OffPeak'!$A$3:CB$99,75,FALSE)-VLOOKUP($A73,'Import OffPeak change'!$A$106:CB$202,75,FALSE)),0,(VLOOKUP($A73,'Import OffPeak'!$A$3:CB$99,75,FALSE)-VLOOKUP($A73,'Import OffPeak change'!$A$106:CB$202,75,FALSE)))</f>
        <v>0</v>
      </c>
      <c r="BX73" s="6">
        <f>IF(ISERROR(VLOOKUP($A73,'Import OffPeak'!$A$3:CC$99,76,FALSE)-VLOOKUP($A73,'Import OffPeak change'!$A$106:CC$202,76,FALSE)),0,(VLOOKUP($A73,'Import OffPeak'!$A$3:CC$99,76,FALSE)-VLOOKUP($A73,'Import OffPeak change'!$A$106:CC$202,76,FALSE)))</f>
        <v>0</v>
      </c>
      <c r="BY73" s="6">
        <f>IF(ISERROR(VLOOKUP($A73,'Import OffPeak'!$A$3:CD$99,77,FALSE)-VLOOKUP($A73,'Import OffPeak change'!$A$106:CD$202,77,FALSE)),0,(VLOOKUP($A73,'Import OffPeak'!$A$3:CD$99,77,FALSE)-VLOOKUP($A73,'Import OffPeak change'!$A$106:CD$202,77,FALSE)))</f>
        <v>0</v>
      </c>
      <c r="BZ73" s="6">
        <f>IF(ISERROR(VLOOKUP($A73,'Import OffPeak'!$A$3:CE$99,78,FALSE)-VLOOKUP($A73,'Import OffPeak change'!$A$106:CE$202,78,FALSE)),0,(VLOOKUP($A73,'Import OffPeak'!$A$3:CE$99,78,FALSE)-VLOOKUP($A73,'Import OffPeak change'!$A$106:CE$202,78,FALSE)))</f>
        <v>0</v>
      </c>
      <c r="CA73" s="6">
        <f>IF(ISERROR(VLOOKUP($A73,'Import OffPeak'!$A$3:CF$99,79,FALSE)-VLOOKUP($A73,'Import OffPeak change'!$A$106:CF$202,79,FALSE)),0,(VLOOKUP($A73,'Import OffPeak'!$A$3:CF$99,79,FALSE)-VLOOKUP($A73,'Import OffPeak change'!$A$106:CF$202,79,FALSE)))</f>
        <v>0</v>
      </c>
      <c r="CB73" s="6">
        <f>IF(ISERROR(VLOOKUP($A73,'Import OffPeak'!$A$3:CG$99,80,FALSE)-VLOOKUP($A73,'Import OffPeak change'!$A$106:CG$202,80,FALSE)),0,(VLOOKUP($A73,'Import OffPeak'!$A$3:CG$99,80,FALSE)-VLOOKUP($A73,'Import OffPeak change'!$A$106:CG$202,80,FALSE)))</f>
        <v>0</v>
      </c>
      <c r="CC73" s="6">
        <f>IF(ISERROR(VLOOKUP($A73,'Import OffPeak'!$A$3:CH$99,81,FALSE)-VLOOKUP($A73,'Import OffPeak change'!$A$106:CH$202,81,FALSE)),0,(VLOOKUP($A73,'Import OffPeak'!$A$3:CH$99,81,FALSE)-VLOOKUP($A73,'Import OffPeak change'!$A$106:CH$202,81,FALSE)))</f>
        <v>0</v>
      </c>
      <c r="CD73" s="6">
        <f>IF(ISERROR(VLOOKUP($A73,'Import OffPeak'!$A$3:CI$99,82,FALSE)-VLOOKUP($A73,'Import OffPeak change'!$A$106:CI$202,82,FALSE)),0,(VLOOKUP($A73,'Import OffPeak'!$A$3:CI$99,82,FALSE)-VLOOKUP($A73,'Import OffPeak change'!$A$106:CI$202,82,FALSE)))</f>
        <v>0</v>
      </c>
      <c r="CE73" s="6">
        <f>IF(ISERROR(VLOOKUP($A73,'Import OffPeak'!$A$3:CJ$99,83,FALSE)-VLOOKUP($A73,'Import OffPeak change'!$A$106:CJ$202,83,FALSE)),0,(VLOOKUP($A73,'Import OffPeak'!$A$3:CJ$99,83,FALSE)-VLOOKUP($A73,'Import OffPeak change'!$A$106:CJ$202,83,FALSE)))</f>
        <v>0</v>
      </c>
      <c r="CF73" s="6">
        <f>IF(ISERROR(VLOOKUP($A73,'Import OffPeak'!$A$3:CK$99,84,FALSE)-VLOOKUP($A73,'Import OffPeak change'!$A$106:CK$202,84,FALSE)),0,(VLOOKUP($A73,'Import OffPeak'!$A$3:CK$99,84,FALSE)-VLOOKUP($A73,'Import OffPeak change'!$A$106:CK$202,84,FALSE)))</f>
        <v>0</v>
      </c>
      <c r="CG73" s="6">
        <f>IF(ISERROR(VLOOKUP($A73,'Import OffPeak'!$A$3:CL$99,85,FALSE)-VLOOKUP($A73,'Import OffPeak change'!$A$106:CL$202,85,FALSE)),0,(VLOOKUP($A73,'Import OffPeak'!$A$3:CL$99,85,FALSE)-VLOOKUP($A73,'Import OffPeak change'!$A$106:CL$202,85,FALSE)))</f>
        <v>0</v>
      </c>
      <c r="CH73" s="6">
        <f>IF(ISERROR(VLOOKUP($A73,'Import OffPeak'!$A$3:CM$99,86,FALSE)-VLOOKUP($A73,'Import OffPeak change'!$A$106:CM$202,86,FALSE)),0,(VLOOKUP($A73,'Import OffPeak'!$A$3:CM$99,86,FALSE)-VLOOKUP($A73,'Import OffPeak change'!$A$106:CM$202,86,FALSE)))</f>
        <v>0</v>
      </c>
      <c r="CI73" s="6">
        <f>IF(ISERROR(VLOOKUP($A73,'Import OffPeak'!$A$3:CN$99,87,FALSE)-VLOOKUP($A73,'Import OffPeak change'!$A$106:CN$202,87,FALSE)),0,(VLOOKUP($A73,'Import OffPeak'!$A$3:CN$99,87,FALSE)-VLOOKUP($A73,'Import OffPeak change'!$A$106:CN$202,87,FALSE)))</f>
        <v>0</v>
      </c>
      <c r="CJ73" s="6">
        <f>IF(ISERROR(VLOOKUP($A73,'Import OffPeak'!$A$3:CO$99,88,FALSE)-VLOOKUP($A73,'Import OffPeak change'!$A$106:CO$202,88,FALSE)),0,(VLOOKUP($A73,'Import OffPeak'!$A$3:CO$99,88,FALSE)-VLOOKUP($A73,'Import OffPeak change'!$A$106:CO$202,88,FALSE)))</f>
        <v>0</v>
      </c>
      <c r="CK73" s="6">
        <f>IF(ISERROR(VLOOKUP($A73,'Import OffPeak'!$A$3:CP$99,89,FALSE)-VLOOKUP($A73,'Import OffPeak change'!$A$106:CP$202,89,FALSE)),0,(VLOOKUP($A73,'Import OffPeak'!$A$3:CP$99,89,FALSE)-VLOOKUP($A73,'Import OffPeak change'!$A$106:CP$202,89,FALSE)))</f>
        <v>0</v>
      </c>
      <c r="CL73" s="6">
        <f>IF(ISERROR(VLOOKUP($A73,'Import OffPeak'!$A$3:CQ$99,90,FALSE)-VLOOKUP($A73,'Import OffPeak change'!$A$106:CQ$202,90,FALSE)),0,(VLOOKUP($A73,'Import OffPeak'!$A$3:CQ$99,90,FALSE)-VLOOKUP($A73,'Import OffPeak change'!$A$106:CQ$202,90,FALSE)))</f>
        <v>0</v>
      </c>
      <c r="CM73" s="6">
        <f>IF(ISERROR(VLOOKUP($A73,'Import OffPeak'!$A$3:CR$99,91,FALSE)-VLOOKUP($A73,'Import OffPeak change'!$A$106:CR$202,91,FALSE)),0,(VLOOKUP($A73,'Import OffPeak'!$A$3:CR$99,91,FALSE)-VLOOKUP($A73,'Import OffPeak change'!$A$106:CR$202,91,FALSE)))</f>
        <v>0</v>
      </c>
      <c r="CN73" s="6">
        <f>IF(ISERROR(VLOOKUP($A73,'Import OffPeak'!$A$3:CS$99,92,FALSE)-VLOOKUP($A73,'Import OffPeak change'!$A$106:CS$202,92,FALSE)),0,(VLOOKUP($A73,'Import OffPeak'!$A$3:CS$99,92,FALSE)-VLOOKUP($A73,'Import OffPeak change'!$A$106:CS$202,92,FALSE)))</f>
        <v>0</v>
      </c>
      <c r="CO73" s="6">
        <f>IF(ISERROR(VLOOKUP($A73,'Import OffPeak'!$A$3:CT$99,93,FALSE)-VLOOKUP($A73,'Import OffPeak change'!$A$106:CT$202,93,FALSE)),0,(VLOOKUP($A73,'Import OffPeak'!$A$3:CT$99,93,FALSE)-VLOOKUP($A73,'Import OffPeak change'!$A$106:CT$202,93,FALSE)))</f>
        <v>0</v>
      </c>
      <c r="CP73" s="6">
        <f>IF(ISERROR(VLOOKUP($A73,'Import OffPeak'!$A$3:CU$99,94,FALSE)-VLOOKUP($A73,'Import OffPeak change'!$A$106:CU$202,94,FALSE)),0,(VLOOKUP($A73,'Import OffPeak'!$A$3:CU$99,94,FALSE)-VLOOKUP($A73,'Import OffPeak change'!$A$106:CU$202,94,FALSE)))</f>
        <v>0</v>
      </c>
      <c r="CQ73" s="6">
        <f>IF(ISERROR(VLOOKUP($A73,'Import OffPeak'!$A$3:CV$99,95,FALSE)-VLOOKUP($A73,'Import OffPeak change'!$A$106:CV$202,95,FALSE)),0,(VLOOKUP($A73,'Import OffPeak'!$A$3:CV$99,95,FALSE)-VLOOKUP($A73,'Import OffPeak change'!$A$106:CV$202,95,FALSE)))</f>
        <v>0</v>
      </c>
      <c r="CR73" s="6">
        <f>IF(ISERROR(VLOOKUP($A73,'Import OffPeak'!$A$3:CW$99,96,FALSE)-VLOOKUP($A73,'Import OffPeak change'!$A$106:CW$202,96,FALSE)),0,(VLOOKUP($A73,'Import OffPeak'!$A$3:CW$99,96,FALSE)-VLOOKUP($A73,'Import OffPeak change'!$A$106:CW$202,96,FALSE)))</f>
        <v>0</v>
      </c>
      <c r="CS73" s="6">
        <f>IF(ISERROR(VLOOKUP($A73,'Import OffPeak'!$A$3:CX$99,97,FALSE)-VLOOKUP($A73,'Import OffPeak change'!$A$106:CX$202,97,FALSE)),0,(VLOOKUP($A73,'Import OffPeak'!$A$3:CX$99,97,FALSE)-VLOOKUP($A73,'Import OffPeak change'!$A$106:CX$202,97,FALSE)))</f>
        <v>0</v>
      </c>
      <c r="CT73" s="6">
        <f>IF(ISERROR(VLOOKUP($A73,'Import OffPeak'!$A$3:CY$99,98,FALSE)-VLOOKUP($A73,'Import OffPeak change'!$A$106:CY$202,98,FALSE)),0,(VLOOKUP($A73,'Import OffPeak'!$A$3:CY$99,98,FALSE)-VLOOKUP($A73,'Import OffPeak change'!$A$106:CY$202,98,FALSE)))</f>
        <v>0</v>
      </c>
      <c r="CU73" s="6">
        <f>IF(ISERROR(VLOOKUP($A73,'Import OffPeak'!$A$3:CZ$99,99,FALSE)-VLOOKUP($A73,'Import OffPeak change'!$A$106:CZ$202,99,FALSE)),0,(VLOOKUP($A73,'Import OffPeak'!$A$3:CZ$99,99,FALSE)-VLOOKUP($A73,'Import OffPeak change'!$A$106:CZ$202,99,FALSE)))</f>
        <v>0</v>
      </c>
      <c r="CV73" s="6">
        <f>IF(ISERROR(VLOOKUP($A73,'Import OffPeak'!$A$3:DA$99,100,FALSE)-VLOOKUP($A73,'Import OffPeak change'!$A$106:DA$202,100,FALSE)),0,(VLOOKUP($A73,'Import OffPeak'!$A$3:DA$99,100,FALSE)-VLOOKUP($A73,'Import OffPeak change'!$A$106:DA$202,100,FALSE)))</f>
        <v>0</v>
      </c>
      <c r="CW73" s="6">
        <f>IF(ISERROR(VLOOKUP($A73,'Import OffPeak'!$A$3:DB$99,101,FALSE)-VLOOKUP($A73,'Import OffPeak change'!$A$106:DB$202,101,FALSE)),0,(VLOOKUP($A73,'Import OffPeak'!$A$3:DB$99,101,FALSE)-VLOOKUP($A73,'Import OffPeak change'!$A$106:DB$202,101,FALSE)))</f>
        <v>0</v>
      </c>
      <c r="CX73" s="6">
        <f>IF(ISERROR(VLOOKUP($A73,'Import OffPeak'!$A$3:DC$99,102,FALSE)-VLOOKUP($A73,'Import OffPeak change'!$A$106:DC$202,102,FALSE)),0,(VLOOKUP($A73,'Import OffPeak'!$A$3:DC$99,102,FALSE)-VLOOKUP($A73,'Import OffPeak change'!$A$106:DC$202,102,FALSE)))</f>
        <v>0</v>
      </c>
      <c r="CY73" s="6">
        <f>IF(ISERROR(VLOOKUP($A73,'Import OffPeak'!$A$3:DD$99,103,FALSE)-VLOOKUP($A73,'Import OffPeak change'!$A$106:DD$202,103,FALSE)),0,(VLOOKUP($A73,'Import OffPeak'!$A$3:DD$99,103,FALSE)-VLOOKUP($A73,'Import OffPeak change'!$A$106:DD$202,103,FALSE)))</f>
        <v>0</v>
      </c>
      <c r="CZ73" s="6">
        <f>IF(ISERROR(VLOOKUP($A73,'Import OffPeak'!$A$3:DE$99,104,FALSE)-VLOOKUP($A73,'Import OffPeak change'!$A$106:DE$202,104,FALSE)),0,(VLOOKUP($A73,'Import OffPeak'!$A$3:DE$99,104,FALSE)-VLOOKUP($A73,'Import OffPeak change'!$A$106:DE$202,104,FALSE)))</f>
        <v>0</v>
      </c>
      <c r="DA73" s="6">
        <f>IF(ISERROR(VLOOKUP($A73,'Import OffPeak'!$A$3:DF$99,105,FALSE)-VLOOKUP($A73,'Import OffPeak change'!$A$106:DF$202,105,FALSE)),0,(VLOOKUP($A73,'Import OffPeak'!$A$3:DF$99,105,FALSE)-VLOOKUP($A73,'Import OffPeak change'!$A$106:DF$202,105,FALSE)))</f>
        <v>0</v>
      </c>
      <c r="DB73" s="6">
        <f>IF(ISERROR(VLOOKUP($A73,'Import OffPeak'!$A$3:DG$99,106,FALSE)-VLOOKUP($A73,'Import OffPeak change'!$A$106:DG$202,106,FALSE)),0,(VLOOKUP($A73,'Import OffPeak'!$A$3:DG$99,106,FALSE)-VLOOKUP($A73,'Import OffPeak change'!$A$106:DG$202,106,FALSE)))</f>
        <v>0</v>
      </c>
      <c r="DC73" s="6">
        <f>IF(ISERROR(VLOOKUP($A73,'Import OffPeak'!$A$3:DH$99,107,FALSE)-VLOOKUP($A73,'Import OffPeak change'!$A$106:DH$202,107,FALSE)),0,(VLOOKUP($A73,'Import OffPeak'!$A$3:DH$99,107,FALSE)-VLOOKUP($A73,'Import OffPeak change'!$A$106:DH$202,107,FALSE)))</f>
        <v>0</v>
      </c>
      <c r="DD73" s="6">
        <f>IF(ISERROR(VLOOKUP($A73,'Import OffPeak'!$A$3:DI$99,108,FALSE)-VLOOKUP($A73,'Import OffPeak change'!$A$106:DI$202,108,FALSE)),0,(VLOOKUP($A73,'Import OffPeak'!$A$3:DI$99,108,FALSE)-VLOOKUP($A73,'Import OffPeak change'!$A$106:DI$202,108,FALSE)))</f>
        <v>0</v>
      </c>
      <c r="DE73" s="6">
        <f>IF(ISERROR(VLOOKUP($A73,'Import OffPeak'!$A$3:DJ$99,109,FALSE)-VLOOKUP($A73,'Import OffPeak change'!$A$106:DJ$202,109,FALSE)),0,(VLOOKUP($A73,'Import OffPeak'!$A$3:DJ$99,109,FALSE)-VLOOKUP($A73,'Import OffPeak change'!$A$106:DJ$202,109,FALSE)))</f>
        <v>0</v>
      </c>
      <c r="DF73" s="6">
        <f>IF(ISERROR(VLOOKUP($A73,'Import OffPeak'!$A$3:DK$99,110,FALSE)-VLOOKUP($A73,'Import OffPeak change'!$A$106:DK$202,110,FALSE)),0,(VLOOKUP($A73,'Import OffPeak'!$A$3:DK$99,110,FALSE)-VLOOKUP($A73,'Import OffPeak change'!$A$106:DK$202,110,FALSE)))</f>
        <v>0</v>
      </c>
      <c r="DG73" s="6">
        <f>IF(ISERROR(VLOOKUP($A73,'Import OffPeak'!$A$3:DL$99,111,FALSE)-VLOOKUP($A73,'Import OffPeak change'!$A$106:DL$202,111,FALSE)),0,(VLOOKUP($A73,'Import OffPeak'!$A$3:DL$99,111,FALSE)-VLOOKUP($A73,'Import OffPeak change'!$A$106:DL$202,111,FALSE)))</f>
        <v>0</v>
      </c>
      <c r="DH73" s="6">
        <f>IF(ISERROR(VLOOKUP($A73,'Import OffPeak'!$A$3:DM$99,112,FALSE)-VLOOKUP($A73,'Import OffPeak change'!$A$106:DM$202,112,FALSE)),0,(VLOOKUP($A73,'Import OffPeak'!$A$3:DM$99,112,FALSE)-VLOOKUP($A73,'Import OffPeak change'!$A$106:DM$202,112,FALSE)))</f>
        <v>0</v>
      </c>
      <c r="DI73" s="6">
        <f>IF(ISERROR(VLOOKUP($A73,'Import OffPeak'!$A$3:DN$99,113,FALSE)-VLOOKUP($A73,'Import OffPeak change'!$A$106:DN$202,113,FALSE)),0,(VLOOKUP($A73,'Import OffPeak'!$A$3:DN$99,113,FALSE)-VLOOKUP($A73,'Import OffPeak change'!$A$106:DN$202,113,FALSE)))</f>
        <v>0</v>
      </c>
      <c r="DJ73" s="6">
        <f>IF(ISERROR(VLOOKUP($A73,'Import OffPeak'!$A$3:DO$99,114,FALSE)-VLOOKUP($A73,'Import OffPeak change'!$A$106:DO$202,114,FALSE)),0,(VLOOKUP($A73,'Import OffPeak'!$A$3:DO$99,114,FALSE)-VLOOKUP($A73,'Import OffPeak change'!$A$106:DO$202,114,FALSE)))</f>
        <v>0</v>
      </c>
      <c r="DK73" s="6">
        <f>IF(ISERROR(VLOOKUP($A73,'Import OffPeak'!$A$3:DP$99,115,FALSE)-VLOOKUP($A73,'Import OffPeak change'!$A$106:DP$202,115,FALSE)),0,(VLOOKUP($A73,'Import OffPeak'!$A$3:DP$99,115,FALSE)-VLOOKUP($A73,'Import OffPeak change'!$A$106:DP$202,115,FALSE)))</f>
        <v>0</v>
      </c>
      <c r="DL73" s="6">
        <f>IF(ISERROR(VLOOKUP($A73,'Import OffPeak'!$A$3:DQ$99,116,FALSE)-VLOOKUP($A73,'Import OffPeak change'!$A$106:DQ$202,116,FALSE)),0,(VLOOKUP($A73,'Import OffPeak'!$A$3:DQ$99,116,FALSE)-VLOOKUP($A73,'Import OffPeak change'!$A$106:DQ$202,116,FALSE)))</f>
        <v>0</v>
      </c>
      <c r="DM73" s="6">
        <f>IF(ISERROR(VLOOKUP($A73,'Import OffPeak'!$A$3:DR$99,117,FALSE)-VLOOKUP($A73,'Import OffPeak change'!$A$106:DR$202,117,FALSE)),0,(VLOOKUP($A73,'Import OffPeak'!$A$3:DR$99,117,FALSE)-VLOOKUP($A73,'Import OffPeak change'!$A$106:DR$202,117,FALSE)))</f>
        <v>0</v>
      </c>
      <c r="DN73" s="6">
        <f>IF(ISERROR(VLOOKUP($A73,'Import OffPeak'!$A$3:DS$99,118,FALSE)-VLOOKUP($A73,'Import OffPeak change'!$A$106:DS$202,118,FALSE)),0,(VLOOKUP($A73,'Import OffPeak'!$A$3:DS$99,118,FALSE)-VLOOKUP($A73,'Import OffPeak change'!$A$106:DS$202,118,FALSE)))</f>
        <v>0</v>
      </c>
      <c r="DO73" s="6">
        <f>IF(ISERROR(VLOOKUP($A73,'Import OffPeak'!$A$3:DT$99,119,FALSE)-VLOOKUP($A73,'Import OffPeak change'!$A$106:DT$202,119,FALSE)),0,(VLOOKUP($A73,'Import OffPeak'!$A$3:DT$99,119,FALSE)-VLOOKUP($A73,'Import OffPeak change'!$A$106:DT$202,119,FALSE)))</f>
        <v>0</v>
      </c>
      <c r="DP73" s="6">
        <f>IF(ISERROR(VLOOKUP($A73,'Import OffPeak'!$A$3:DU$99,120,FALSE)-VLOOKUP($A73,'Import OffPeak change'!$A$106:DU$202,120,FALSE)),0,(VLOOKUP($A73,'Import OffPeak'!$A$3:DU$99,120,FALSE)-VLOOKUP($A73,'Import OffPeak change'!$A$106:DU$202,120,FALSE)))</f>
        <v>0</v>
      </c>
      <c r="DQ73" s="6">
        <f>IF(ISERROR(VLOOKUP($A73,'Import OffPeak'!$A$3:DV$99,121,FALSE)-VLOOKUP($A73,'Import OffPeak change'!$A$106:DV$202,121,FALSE)),0,(VLOOKUP($A73,'Import OffPeak'!$A$3:DV$99,121,FALSE)-VLOOKUP($A73,'Import OffPeak change'!$A$106:DV$202,121,FALSE)))</f>
        <v>0</v>
      </c>
      <c r="DR73" s="6">
        <f>IF(ISERROR(VLOOKUP($A73,'Import OffPeak'!$A$3:DW$99,122,FALSE)-VLOOKUP($A73,'Import OffPeak change'!$A$106:DW$202,122,FALSE)),0,(VLOOKUP($A73,'Import OffPeak'!$A$3:DW$99,122,FALSE)-VLOOKUP($A73,'Import OffPeak change'!$A$106:DW$202,122,FALSE)))</f>
        <v>0</v>
      </c>
      <c r="DS73" s="6">
        <f>IF(ISERROR(VLOOKUP($A73,'Import OffPeak'!$A$3:DX$99,123,FALSE)-VLOOKUP($A73,'Import OffPeak change'!$A$106:DX$202,123,FALSE)),0,(VLOOKUP($A73,'Import OffPeak'!$A$3:DX$99,123,FALSE)-VLOOKUP($A73,'Import OffPeak change'!$A$106:DX$202,123,FALSE)))</f>
        <v>0</v>
      </c>
      <c r="DT73" s="6">
        <f>IF(ISERROR(VLOOKUP($A73,'Import OffPeak'!$A$3:DY$99,124,FALSE)-VLOOKUP($A73,'Import OffPeak change'!$A$106:DY$202,124,FALSE)),0,(VLOOKUP($A73,'Import OffPeak'!$A$3:DY$99,124,FALSE)-VLOOKUP($A73,'Import OffPeak change'!$A$106:DY$202,124,FALSE)))</f>
        <v>0</v>
      </c>
      <c r="DU73" s="6">
        <f>IF(ISERROR(VLOOKUP($A73,'Import OffPeak'!$A$3:DZ$99,125,FALSE)-VLOOKUP($A73,'Import OffPeak change'!$A$106:DZ$202,125,FALSE)),0,(VLOOKUP($A73,'Import OffPeak'!$A$3:DZ$99,125,FALSE)-VLOOKUP($A73,'Import OffPeak change'!$A$106:DZ$202,125,FALSE)))</f>
        <v>0</v>
      </c>
      <c r="DV73" s="6">
        <f>IF(ISERROR(VLOOKUP($A73,'Import OffPeak'!$A$3:EA$99,126,FALSE)-VLOOKUP($A73,'Import OffPeak change'!$A$106:EA$202,126,FALSE)),0,(VLOOKUP($A73,'Import OffPeak'!$A$3:EA$99,126,FALSE)-VLOOKUP($A73,'Import OffPeak change'!$A$106:EA$202,126,FALSE)))</f>
        <v>0</v>
      </c>
      <c r="DW73" s="6">
        <f>IF(ISERROR(VLOOKUP($A73,'Import OffPeak'!$A$3:EB$99,127,FALSE)-VLOOKUP($A73,'Import OffPeak change'!$A$106:EB$202,127,FALSE)),0,(VLOOKUP($A73,'Import OffPeak'!$A$3:EB$99,127,FALSE)-VLOOKUP($A73,'Import OffPeak change'!$A$106:EB$202,127,FALSE)))</f>
        <v>0</v>
      </c>
      <c r="DX73" s="6">
        <f>IF(ISERROR(VLOOKUP($A73,'Import OffPeak'!$A$3:EC$99,128,FALSE)-VLOOKUP($A73,'Import OffPeak change'!$A$106:EC$202,128,FALSE)),0,(VLOOKUP($A73,'Import OffPeak'!$A$3:EC$99,128,FALSE)-VLOOKUP($A73,'Import OffPeak change'!$A$106:EC$202,128,FALSE)))</f>
        <v>0</v>
      </c>
      <c r="DY73" s="6">
        <f>IF(ISERROR(VLOOKUP($A73,'Import OffPeak'!$A$3:ED$99,129,FALSE)-VLOOKUP($A73,'Import OffPeak change'!$A$106:ED$202,129,FALSE)),0,(VLOOKUP($A73,'Import OffPeak'!$A$3:ED$99,129,FALSE)-VLOOKUP($A73,'Import OffPeak change'!$A$106:ED$202,129,FALSE)))</f>
        <v>0</v>
      </c>
      <c r="DZ73" s="6">
        <f>IF(ISERROR(VLOOKUP($A73,'Import OffPeak'!$A$3:EE$99,130,FALSE)-VLOOKUP($A73,'Import OffPeak change'!$A$106:EE$202,130,FALSE)),0,(VLOOKUP($A73,'Import OffPeak'!$A$3:EE$99,130,FALSE)-VLOOKUP($A73,'Import OffPeak change'!$A$106:EE$202,130,FALSE)))</f>
        <v>0</v>
      </c>
      <c r="EA73" s="6">
        <f>IF(ISERROR(VLOOKUP($A73,'Import OffPeak'!$A$3:EF$99,131,FALSE)-VLOOKUP($A73,'Import OffPeak change'!$A$106:EF$202,131,FALSE)),0,(VLOOKUP($A73,'Import OffPeak'!$A$3:EF$99,131,FALSE)-VLOOKUP($A73,'Import OffPeak change'!$A$106:EF$202,131,FALSE)))</f>
        <v>0</v>
      </c>
      <c r="EB73" s="6">
        <f>IF(ISERROR(VLOOKUP($A73,'Import OffPeak'!$A$3:EG$99,132,FALSE)-VLOOKUP($A73,'Import OffPeak change'!$A$106:EG$202,132,FALSE)),0,(VLOOKUP($A73,'Import OffPeak'!$A$3:EG$99,132,FALSE)-VLOOKUP($A73,'Import OffPeak change'!$A$106:EG$202,132,FALSE)))</f>
        <v>0</v>
      </c>
      <c r="EC73" s="6">
        <f>IF(ISERROR(VLOOKUP($A73,'Import OffPeak'!$A$3:EH$99,133,FALSE)-VLOOKUP($A73,'Import OffPeak change'!$A$106:EH$202,133,FALSE)),0,(VLOOKUP($A73,'Import OffPeak'!$A$3:EH$99,133,FALSE)-VLOOKUP($A73,'Import OffPeak change'!$A$106:EH$202,133,FALSE)))</f>
        <v>0</v>
      </c>
      <c r="ED73" s="6">
        <f>IF(ISERROR(VLOOKUP($A73,'Import OffPeak'!$A$3:EI$99,134,FALSE)-VLOOKUP($A73,'Import OffPeak change'!$A$106:EI$202,134,FALSE)),0,(VLOOKUP($A73,'Import OffPeak'!$A$3:EI$99,134,FALSE)-VLOOKUP($A73,'Import OffPeak change'!$A$106:EI$202,134,FALSE)))</f>
        <v>0</v>
      </c>
      <c r="EE73" s="6">
        <f>IF(ISERROR(VLOOKUP($A73,'Import OffPeak'!$A$3:EJ$99,135,FALSE)-VLOOKUP($A73,'Import OffPeak change'!$A$106:EJ$202,135,FALSE)),0,(VLOOKUP($A73,'Import OffPeak'!$A$3:EJ$99,135,FALSE)-VLOOKUP($A73,'Import OffPeak change'!$A$106:EJ$202,135,FALSE)))</f>
        <v>0</v>
      </c>
      <c r="EF73" s="6">
        <f>IF(ISERROR(VLOOKUP($A73,'Import OffPeak'!$A$3:EK$99,136,FALSE)-VLOOKUP($A73,'Import OffPeak change'!$A$106:EK$202,136,FALSE)),0,(VLOOKUP($A73,'Import OffPeak'!$A$3:EK$99,136,FALSE)-VLOOKUP($A73,'Import OffPeak change'!$A$106:EK$202,136,FALSE)))</f>
        <v>0</v>
      </c>
      <c r="EG73" s="6">
        <f>IF(ISERROR(VLOOKUP($A73,'Import OffPeak'!$A$3:EL$99,137,FALSE)-VLOOKUP($A73,'Import OffPeak change'!$A$106:EL$202,137,FALSE)),0,(VLOOKUP($A73,'Import OffPeak'!$A$3:EL$99,137,FALSE)-VLOOKUP($A73,'Import OffPeak change'!$A$106:EL$202,137,FALSE)))</f>
        <v>0</v>
      </c>
      <c r="EH73" s="6">
        <f>IF(ISERROR(VLOOKUP($A73,'Import OffPeak'!$A$3:EM$99,138,FALSE)-VLOOKUP($A73,'Import OffPeak change'!$A$106:EM$202,138,FALSE)),0,(VLOOKUP($A73,'Import OffPeak'!$A$3:EM$99,138,FALSE)-VLOOKUP($A73,'Import OffPeak change'!$A$106:EM$202,138,FALSE)))</f>
        <v>0</v>
      </c>
      <c r="EI73" s="6">
        <f>IF(ISERROR(VLOOKUP($A73,'Import OffPeak'!$A$3:EN$99,139,FALSE)-VLOOKUP($A73,'Import OffPeak change'!$A$106:EN$202,139,FALSE)),0,(VLOOKUP($A73,'Import OffPeak'!$A$3:EN$99,139,FALSE)-VLOOKUP($A73,'Import OffPeak change'!$A$106:EN$202,139,FALSE)))</f>
        <v>0</v>
      </c>
      <c r="EJ73" s="6">
        <f>IF(ISERROR(VLOOKUP($A73,'Import OffPeak'!$A$3:EO$99,140,FALSE)-VLOOKUP($A73,'Import OffPeak change'!$A$106:EO$202,140,FALSE)),0,(VLOOKUP($A73,'Import OffPeak'!$A$3:EO$99,140,FALSE)-VLOOKUP($A73,'Import OffPeak change'!$A$106:EO$202,140,FALSE)))</f>
        <v>0</v>
      </c>
      <c r="EK73" s="6">
        <f>IF(ISERROR(VLOOKUP($A73,'Import OffPeak'!$A$3:EP$99,141,FALSE)-VLOOKUP($A73,'Import OffPeak change'!$A$106:EP$202,141,FALSE)),0,(VLOOKUP($A73,'Import OffPeak'!$A$3:EP$99,141,FALSE)-VLOOKUP($A73,'Import OffPeak change'!$A$106:EP$202,141,FALSE)))</f>
        <v>0</v>
      </c>
      <c r="EL73" s="6">
        <f>IF(ISERROR(VLOOKUP($A73,'Import OffPeak'!$A$3:EQ$99,142,FALSE)-VLOOKUP($A73,'Import OffPeak change'!$A$106:EQ$202,142,FALSE)),0,(VLOOKUP($A73,'Import OffPeak'!$A$3:EQ$99,142,FALSE)-VLOOKUP($A73,'Import OffPeak change'!$A$106:EQ$202,142,FALSE)))</f>
        <v>0</v>
      </c>
      <c r="EM73" s="6">
        <f>IF(ISERROR(VLOOKUP($A73,'Import OffPeak'!$A$3:ER$99,143,FALSE)-VLOOKUP($A73,'Import OffPeak change'!$A$106:ER$202,143,FALSE)),0,(VLOOKUP($A73,'Import OffPeak'!$A$3:ER$99,143,FALSE)-VLOOKUP($A73,'Import OffPeak change'!$A$106:ER$202,143,FALSE)))</f>
        <v>0</v>
      </c>
      <c r="EN73" s="6">
        <f>IF(ISERROR(VLOOKUP($A73,'Import OffPeak'!$A$3:ES$99,144,FALSE)-VLOOKUP($A73,'Import OffPeak change'!$A$106:ES$202,144,FALSE)),0,(VLOOKUP($A73,'Import OffPeak'!$A$3:ES$99,144,FALSE)-VLOOKUP($A73,'Import OffPeak change'!$A$106:ES$202,144,FALSE)))</f>
        <v>0</v>
      </c>
      <c r="EO73" s="6">
        <f>IF(ISERROR(VLOOKUP($A73,'Import OffPeak'!$A$3:ET$99,145,FALSE)-VLOOKUP($A73,'Import OffPeak change'!$A$106:ET$202,145,FALSE)),0,(VLOOKUP($A73,'Import OffPeak'!$A$3:ET$99,145,FALSE)-VLOOKUP($A73,'Import OffPeak change'!$A$106:ET$202,145,FALSE)))</f>
        <v>0</v>
      </c>
      <c r="EP73" s="6">
        <f>IF(ISERROR(VLOOKUP($A73,'Import OffPeak'!$A$3:EU$99,146,FALSE)-VLOOKUP($A73,'Import OffPeak change'!$A$106:EU$202,146,FALSE)),0,(VLOOKUP($A73,'Import OffPeak'!$A$3:EU$99,146,FALSE)-VLOOKUP($A73,'Import OffPeak change'!$A$106:EU$202,146,FALSE)))</f>
        <v>0</v>
      </c>
      <c r="EQ73" s="6">
        <f>IF(ISERROR(VLOOKUP($A73,'Import OffPeak'!$A$3:EV$99,147,FALSE)-VLOOKUP($A73,'Import OffPeak change'!$A$106:EV$202,147,FALSE)),0,(VLOOKUP($A73,'Import OffPeak'!$A$3:EV$99,147,FALSE)-VLOOKUP($A73,'Import OffPeak change'!$A$106:EV$202,147,FALSE)))</f>
        <v>0</v>
      </c>
      <c r="ER73" s="6">
        <f>IF(ISERROR(VLOOKUP($A73,'Import OffPeak'!$A$3:EW$99,148,FALSE)-VLOOKUP($A73,'Import OffPeak change'!$A$106:EW$202,148,FALSE)),0,(VLOOKUP($A73,'Import OffPeak'!$A$3:EW$99,148,FALSE)-VLOOKUP($A73,'Import OffPeak change'!$A$106:EW$202,148,FALSE)))</f>
        <v>0</v>
      </c>
      <c r="ES73" s="6">
        <f>IF(ISERROR(VLOOKUP($A73,'Import OffPeak'!$A$3:EX$99,149,FALSE)-VLOOKUP($A73,'Import OffPeak change'!$A$106:EX$202,149,FALSE)),0,(VLOOKUP($A73,'Import OffPeak'!$A$3:EX$99,149,FALSE)-VLOOKUP($A73,'Import OffPeak change'!$A$106:EX$202,149,FALSE)))</f>
        <v>0</v>
      </c>
      <c r="ET73" s="6">
        <f>IF(ISERROR(VLOOKUP($A73,'Import OffPeak'!$A$3:EY$99,150,FALSE)-VLOOKUP($A73,'Import OffPeak change'!$A$106:EY$202,150,FALSE)),0,(VLOOKUP($A73,'Import OffPeak'!$A$3:EY$99,150,FALSE)-VLOOKUP($A73,'Import OffPeak change'!$A$106:EY$202,150,FALSE)))</f>
        <v>0</v>
      </c>
      <c r="EU73" s="6">
        <f>IF(ISERROR(VLOOKUP($A73,'Import OffPeak'!$A$3:EZ$99,151,FALSE)-VLOOKUP($A73,'Import OffPeak change'!$A$106:EZ$202,151,FALSE)),0,(VLOOKUP($A73,'Import OffPeak'!$A$3:EZ$99,151,FALSE)-VLOOKUP($A73,'Import OffPeak change'!$A$106:EZ$202,151,FALSE)))</f>
        <v>0</v>
      </c>
      <c r="EV73" s="6">
        <f>IF(ISERROR(VLOOKUP($A73,'Import OffPeak'!$A$3:FA$99,152,FALSE)-VLOOKUP($A73,'Import OffPeak change'!$A$106:FA$202,152,FALSE)),0,(VLOOKUP($A73,'Import OffPeak'!$A$3:FA$99,152,FALSE)-VLOOKUP($A73,'Import OffPeak change'!$A$106:FA$202,152,FALSE)))</f>
        <v>0</v>
      </c>
      <c r="EW73" s="6">
        <f>IF(ISERROR(VLOOKUP($A73,'Import OffPeak'!$A$3:FB$99,153,FALSE)-VLOOKUP($A73,'Import OffPeak change'!$A$106:FB$202,153,FALSE)),0,(VLOOKUP($A73,'Import OffPeak'!$A$3:FB$99,153,FALSE)-VLOOKUP($A73,'Import OffPeak change'!$A$106:FB$202,153,FALSE)))</f>
        <v>0</v>
      </c>
      <c r="EX73" s="6">
        <f>IF(ISERROR(VLOOKUP($A73,'Import OffPeak'!$A$3:FC$99,154,FALSE)-VLOOKUP($A73,'Import OffPeak change'!$A$106:FC$202,154,FALSE)),0,(VLOOKUP($A73,'Import OffPeak'!$A$3:FC$99,154,FALSE)-VLOOKUP($A73,'Import OffPeak change'!$A$106:FC$202,154,FALSE)))</f>
        <v>0</v>
      </c>
      <c r="EY73" s="6">
        <f>IF(ISERROR(VLOOKUP($A73,'Import OffPeak'!$A$3:FD$99,155,FALSE)-VLOOKUP($A73,'Import OffPeak change'!$A$106:FD$202,155,FALSE)),0,(VLOOKUP($A73,'Import OffPeak'!$A$3:FD$99,155,FALSE)-VLOOKUP($A73,'Import OffPeak change'!$A$106:FD$202,155,FALSE)))</f>
        <v>0</v>
      </c>
      <c r="EZ73" s="6">
        <f>IF(ISERROR(VLOOKUP($A73,'Import OffPeak'!$A$3:FE$99,156,FALSE)-VLOOKUP($A73,'Import OffPeak change'!$A$106:FE$202,156,FALSE)),0,(VLOOKUP($A73,'Import OffPeak'!$A$3:FE$99,156,FALSE)-VLOOKUP($A73,'Import OffPeak change'!$A$106:FE$202,156,FALSE)))</f>
        <v>0</v>
      </c>
      <c r="FA73" s="6">
        <f>IF(ISERROR(VLOOKUP($A73,'Import OffPeak'!$A$3:FF$99,157,FALSE)-VLOOKUP($A73,'Import OffPeak change'!$A$106:FF$202,157,FALSE)),0,(VLOOKUP($A73,'Import OffPeak'!$A$3:FF$99,157,FALSE)-VLOOKUP($A73,'Import OffPeak change'!$A$106:FF$202,157,FALSE)))</f>
        <v>0</v>
      </c>
      <c r="FB73" s="6">
        <f>IF(ISERROR(VLOOKUP($A73,'Import OffPeak'!$A$3:FG$99,158,FALSE)-VLOOKUP($A73,'Import OffPeak change'!$A$106:FG$202,158,FALSE)),0,(VLOOKUP($A73,'Import OffPeak'!$A$3:FG$99,158,FALSE)-VLOOKUP($A73,'Import OffPeak change'!$A$106:FG$202,158,FALSE)))</f>
        <v>0</v>
      </c>
      <c r="FC73" s="6">
        <f>IF(ISERROR(VLOOKUP($A73,'Import OffPeak'!$A$3:FH$99,159,FALSE)-VLOOKUP($A73,'Import OffPeak change'!$A$106:FH$202,159,FALSE)),0,(VLOOKUP($A73,'Import OffPeak'!$A$3:FH$99,159,FALSE)-VLOOKUP($A73,'Import OffPeak change'!$A$106:FH$202,159,FALSE)))</f>
        <v>0</v>
      </c>
      <c r="FD73" s="6">
        <f>IF(ISERROR(VLOOKUP($A73,'Import OffPeak'!$A$3:FI$99,160,FALSE)-VLOOKUP($A73,'Import OffPeak change'!$A$106:FI$202,160,FALSE)),0,(VLOOKUP($A73,'Import OffPeak'!$A$3:FI$99,160,FALSE)-VLOOKUP($A73,'Import OffPeak change'!$A$106:FI$202,160,FALSE)))</f>
        <v>0</v>
      </c>
      <c r="FE73" s="6">
        <f>IF(ISERROR(VLOOKUP($A73,'Import OffPeak'!$A$3:FJ$99,161,FALSE)-VLOOKUP($A73,'Import OffPeak change'!$A$106:FJ$202,161,FALSE)),0,(VLOOKUP($A73,'Import OffPeak'!$A$3:FJ$99,161,FALSE)-VLOOKUP($A73,'Import OffPeak change'!$A$106:FJ$202,161,FALSE)))</f>
        <v>0</v>
      </c>
      <c r="FF73" s="6">
        <f>IF(ISERROR(VLOOKUP($A73,'Import OffPeak'!$A$3:FK$99,162,FALSE)-VLOOKUP($A73,'Import OffPeak change'!$A$106:FK$202,162,FALSE)),0,(VLOOKUP($A73,'Import OffPeak'!$A$3:FK$99,162,FALSE)-VLOOKUP($A73,'Import OffPeak change'!$A$106:FK$202,162,FALSE)))</f>
        <v>0</v>
      </c>
      <c r="FG73" s="6">
        <f>IF(ISERROR(VLOOKUP($A73,'Import OffPeak'!$A$3:FL$99,163,FALSE)-VLOOKUP($A73,'Import OffPeak change'!$A$106:FL$202,163,FALSE)),0,(VLOOKUP($A73,'Import OffPeak'!$A$3:FL$99,163,FALSE)-VLOOKUP($A73,'Import OffPeak change'!$A$106:FL$202,163,FALSE)))</f>
        <v>0</v>
      </c>
      <c r="FH73" s="6">
        <f>IF(ISERROR(VLOOKUP($A73,'Import OffPeak'!$A$3:FM$99,164,FALSE)-VLOOKUP($A73,'Import OffPeak change'!$A$106:FM$202,164,FALSE)),0,(VLOOKUP($A73,'Import OffPeak'!$A$3:FM$99,164,FALSE)-VLOOKUP($A73,'Import OffPeak change'!$A$106:FM$202,164,FALSE)))</f>
        <v>0</v>
      </c>
      <c r="FI73" s="6">
        <f>IF(ISERROR(VLOOKUP($A73,'Import OffPeak'!$A$3:FN$99,165,FALSE)-VLOOKUP($A73,'Import OffPeak change'!$A$106:FN$202,165,FALSE)),0,(VLOOKUP($A73,'Import OffPeak'!$A$3:FN$99,165,FALSE)-VLOOKUP($A73,'Import OffPeak change'!$A$106:FN$202,165,FALSE)))</f>
        <v>0</v>
      </c>
      <c r="FJ73" s="6">
        <f>IF(ISERROR(VLOOKUP($A73,'Import OffPeak'!$A$3:FO$99,166,FALSE)-VLOOKUP($A73,'Import OffPeak change'!$A$106:FO$202,166,FALSE)),0,(VLOOKUP($A73,'Import OffPeak'!$A$3:FO$99,166,FALSE)-VLOOKUP($A73,'Import OffPeak change'!$A$106:FO$202,166,FALSE)))</f>
        <v>0</v>
      </c>
      <c r="FK73" s="6">
        <f>IF(ISERROR(VLOOKUP($A73,'Import OffPeak'!$A$3:FP$99,167,FALSE)-VLOOKUP($A73,'Import OffPeak change'!$A$106:FP$202,167,FALSE)),0,(VLOOKUP($A73,'Import OffPeak'!$A$3:FP$99,167,FALSE)-VLOOKUP($A73,'Import OffPeak change'!$A$106:FP$202,167,FALSE)))</f>
        <v>0</v>
      </c>
      <c r="FL73" s="6">
        <f>IF(ISERROR(VLOOKUP($A73,'Import OffPeak'!$A$3:FQ$99,168,FALSE)-VLOOKUP($A73,'Import OffPeak change'!$A$106:FQ$202,168,FALSE)),0,(VLOOKUP($A73,'Import OffPeak'!$A$3:FQ$99,168,FALSE)-VLOOKUP($A73,'Import OffPeak change'!$A$106:FQ$202,168,FALSE)))</f>
        <v>0</v>
      </c>
      <c r="FM73" s="6">
        <f>IF(ISERROR(VLOOKUP($A73,'Import OffPeak'!$A$3:FR$99,169,FALSE)-VLOOKUP($A73,'Import OffPeak change'!$A$106:FR$202,169,FALSE)),0,(VLOOKUP($A73,'Import OffPeak'!$A$3:FR$99,169,FALSE)-VLOOKUP($A73,'Import OffPeak change'!$A$106:FR$202,169,FALSE)))</f>
        <v>0</v>
      </c>
      <c r="FN73" s="6">
        <f>IF(ISERROR(VLOOKUP($A73,'Import OffPeak'!$A$3:FS$99,170,FALSE)-VLOOKUP($A73,'Import OffPeak change'!$A$106:FS$202,170,FALSE)),0,(VLOOKUP($A73,'Import OffPeak'!$A$3:FS$99,170,FALSE)-VLOOKUP($A73,'Import OffPeak change'!$A$106:FS$202,170,FALSE)))</f>
        <v>0</v>
      </c>
      <c r="FO73" s="6">
        <f>IF(ISERROR(VLOOKUP($A73,'Import OffPeak'!$A$3:FT$99,171,FALSE)-VLOOKUP($A73,'Import OffPeak change'!$A$106:FT$202,171,FALSE)),0,(VLOOKUP($A73,'Import OffPeak'!$A$3:FT$99,171,FALSE)-VLOOKUP($A73,'Import OffPeak change'!$A$106:FT$202,171,FALSE)))</f>
        <v>0</v>
      </c>
      <c r="FP73" s="6">
        <f>IF(ISERROR(VLOOKUP($A73,'Import OffPeak'!$A$3:FU$99,172,FALSE)-VLOOKUP($A73,'Import OffPeak change'!$A$106:FU$202,172,FALSE)),0,(VLOOKUP($A73,'Import OffPeak'!$A$3:FU$99,172,FALSE)-VLOOKUP($A73,'Import OffPeak change'!$A$106:FU$202,172,FALSE)))</f>
        <v>0</v>
      </c>
      <c r="FQ73" s="6">
        <f>IF(ISERROR(VLOOKUP($A73,'Import OffPeak'!$A$3:FV$99,173,FALSE)-VLOOKUP($A73,'Import OffPeak change'!$A$106:FV$202,173,FALSE)),0,(VLOOKUP($A73,'Import OffPeak'!$A$3:FV$99,173,FALSE)-VLOOKUP($A73,'Import OffPeak change'!$A$106:FV$202,173,FALSE)))</f>
        <v>0</v>
      </c>
      <c r="FR73" s="6">
        <f>IF(ISERROR(VLOOKUP($A73,'Import OffPeak'!$A$3:FW$99,174,FALSE)-VLOOKUP($A73,'Import OffPeak change'!$A$106:FW$202,174,FALSE)),0,(VLOOKUP($A73,'Import OffPeak'!$A$3:FW$99,174,FALSE)-VLOOKUP($A73,'Import OffPeak change'!$A$106:FW$202,174,FALSE)))</f>
        <v>0</v>
      </c>
      <c r="FS73" s="6">
        <f>IF(ISERROR(VLOOKUP($A73,'Import OffPeak'!$A$3:FX$99,175,FALSE)-VLOOKUP($A73,'Import OffPeak change'!$A$106:FX$202,175,FALSE)),0,(VLOOKUP($A73,'Import OffPeak'!$A$3:FX$99,175,FALSE)-VLOOKUP($A73,'Import OffPeak change'!$A$106:FX$202,175,FALSE)))</f>
        <v>0</v>
      </c>
      <c r="FT73" s="6">
        <f>IF(ISERROR(VLOOKUP($A73,'Import OffPeak'!$A$3:FY$99,176,FALSE)-VLOOKUP($A73,'Import OffPeak change'!$A$106:FY$202,176,FALSE)),0,(VLOOKUP($A73,'Import OffPeak'!$A$3:FY$99,176,FALSE)-VLOOKUP($A73,'Import OffPeak change'!$A$106:FY$202,176,FALSE)))</f>
        <v>0</v>
      </c>
      <c r="FU73" s="6">
        <f>IF(ISERROR(VLOOKUP($A73,'Import OffPeak'!$A$3:FZ$99,177,FALSE)-VLOOKUP($A73,'Import OffPeak change'!$A$106:FZ$202,177,FALSE)),0,(VLOOKUP($A73,'Import OffPeak'!$A$3:FZ$99,177,FALSE)-VLOOKUP($A73,'Import OffPeak change'!$A$106:FZ$202,177,FALSE)))</f>
        <v>0</v>
      </c>
      <c r="FV73" s="6">
        <f>IF(ISERROR(VLOOKUP($A73,'Import OffPeak'!$A$3:GA$99,178,FALSE)-VLOOKUP($A73,'Import OffPeak change'!$A$106:GA$202,178,FALSE)),0,(VLOOKUP($A73,'Import OffPeak'!$A$3:GA$99,178,FALSE)-VLOOKUP($A73,'Import OffPeak change'!$A$106:GA$202,178,FALSE)))</f>
        <v>0</v>
      </c>
      <c r="FW73" s="6">
        <f>IF(ISERROR(VLOOKUP($A73,'Import OffPeak'!$A$3:GB$99,179,FALSE)-VLOOKUP($A73,'Import OffPeak change'!$A$106:GB$202,179,FALSE)),0,(VLOOKUP($A73,'Import OffPeak'!$A$3:GB$99,179,FALSE)-VLOOKUP($A73,'Import OffPeak change'!$A$106:GB$202,179,FALSE)))</f>
        <v>0</v>
      </c>
      <c r="FX73" s="6">
        <f>IF(ISERROR(VLOOKUP($A73,'Import OffPeak'!$A$3:GC$99,180,FALSE)-VLOOKUP($A73,'Import OffPeak change'!$A$106:GC$202,180,FALSE)),0,(VLOOKUP($A73,'Import OffPeak'!$A$3:GC$99,180,FALSE)-VLOOKUP($A73,'Import OffPeak change'!$A$106:GC$202,180,FALSE)))</f>
        <v>0</v>
      </c>
      <c r="FY73" s="6">
        <f>IF(ISERROR(VLOOKUP($A73,'Import OffPeak'!$A$3:GD$99,181,FALSE)-VLOOKUP($A73,'Import OffPeak change'!$A$106:GD$202,181,FALSE)),0,(VLOOKUP($A73,'Import OffPeak'!$A$3:GD$99,181,FALSE)-VLOOKUP($A73,'Import OffPeak change'!$A$106:GD$202,181,FALSE)))</f>
        <v>0</v>
      </c>
      <c r="FZ73" s="6">
        <f>IF(ISERROR(VLOOKUP($A73,'Import OffPeak'!$A$3:GE$99,182,FALSE)-VLOOKUP($A73,'Import OffPeak change'!$A$106:GE$202,182,FALSE)),0,(VLOOKUP($A73,'Import OffPeak'!$A$3:GE$99,182,FALSE)-VLOOKUP($A73,'Import OffPeak change'!$A$106:GE$202,182,FALSE)))</f>
        <v>0</v>
      </c>
      <c r="GA73" s="6">
        <f>IF(ISERROR(VLOOKUP($A73,'Import OffPeak'!$A$3:GF$99,183,FALSE)-VLOOKUP($A73,'Import OffPeak change'!$A$106:GF$202,183,FALSE)),0,(VLOOKUP($A73,'Import OffPeak'!$A$3:GF$99,183,FALSE)-VLOOKUP($A73,'Import OffPeak change'!$A$106:GF$202,183,FALSE)))</f>
        <v>0</v>
      </c>
      <c r="GB73" s="6">
        <f>IF(ISERROR(VLOOKUP($A73,'Import OffPeak'!$A$3:GG$99,184,FALSE)-VLOOKUP($A73,'Import OffPeak change'!$A$106:GG$202,184,FALSE)),0,(VLOOKUP($A73,'Import OffPeak'!$A$3:GG$99,184,FALSE)-VLOOKUP($A73,'Import OffPeak change'!$A$106:GG$202,184,FALSE)))</f>
        <v>0</v>
      </c>
      <c r="GC73" s="6">
        <f>IF(ISERROR(VLOOKUP($A73,'Import OffPeak'!$A$3:GH$99,185,FALSE)-VLOOKUP($A73,'Import OffPeak change'!$A$106:GH$202,185,FALSE)),0,(VLOOKUP($A73,'Import OffPeak'!$A$3:GH$99,185,FALSE)-VLOOKUP($A73,'Import OffPeak change'!$A$106:GH$202,185,FALSE)))</f>
        <v>0</v>
      </c>
      <c r="GD73" s="6">
        <f>IF(ISERROR(VLOOKUP($A73,'Import OffPeak'!$A$3:GI$99,186,FALSE)-VLOOKUP($A73,'Import OffPeak change'!$A$106:GI$202,186,FALSE)),0,(VLOOKUP($A73,'Import OffPeak'!$A$3:GI$99,186,FALSE)-VLOOKUP($A73,'Import OffPeak change'!$A$106:GI$202,186,FALSE)))</f>
        <v>0</v>
      </c>
      <c r="GE73" s="6">
        <f>IF(ISERROR(VLOOKUP($A73,'Import OffPeak'!$A$3:GJ$99,187,FALSE)-VLOOKUP($A73,'Import OffPeak change'!$A$106:GJ$202,187,FALSE)),0,(VLOOKUP($A73,'Import OffPeak'!$A$3:GJ$99,187,FALSE)-VLOOKUP($A73,'Import OffPeak change'!$A$106:GJ$202,187,FALSE)))</f>
        <v>0</v>
      </c>
      <c r="GF73" s="6">
        <f>IF(ISERROR(VLOOKUP($A73,'Import OffPeak'!$A$3:GK$99,188,FALSE)-VLOOKUP($A73,'Import OffPeak change'!$A$106:GK$202,188,FALSE)),0,(VLOOKUP($A73,'Import OffPeak'!$A$3:GK$99,188,FALSE)-VLOOKUP($A73,'Import OffPeak change'!$A$106:GK$202,188,FALSE)))</f>
        <v>0</v>
      </c>
      <c r="GG73" s="6">
        <f>IF(ISERROR(VLOOKUP($A73,'Import OffPeak'!$A$3:GL$99,189,FALSE)-VLOOKUP($A73,'Import OffPeak change'!$A$106:GL$202,189,FALSE)),0,(VLOOKUP($A73,'Import OffPeak'!$A$3:GL$99,189,FALSE)-VLOOKUP($A73,'Import OffPeak change'!$A$106:GL$202,189,FALSE)))</f>
        <v>0</v>
      </c>
      <c r="GH73" s="6">
        <f>IF(ISERROR(VLOOKUP($A73,'Import OffPeak'!$A$3:GM$99,190,FALSE)-VLOOKUP($A73,'Import OffPeak change'!$A$106:GM$202,190,FALSE)),0,(VLOOKUP($A73,'Import OffPeak'!$A$3:GM$99,190,FALSE)-VLOOKUP($A73,'Import OffPeak change'!$A$106:GM$202,190,FALSE)))</f>
        <v>0</v>
      </c>
      <c r="GI73" s="6">
        <f>IF(ISERROR(VLOOKUP($A73,'Import OffPeak'!$A$3:GN$99,191,FALSE)-VLOOKUP($A73,'Import OffPeak change'!$A$106:GN$202,191,FALSE)),0,(VLOOKUP($A73,'Import OffPeak'!$A$3:GN$99,191,FALSE)-VLOOKUP($A73,'Import OffPeak change'!$A$106:GN$202,191,FALSE)))</f>
        <v>0</v>
      </c>
      <c r="GJ73" s="6">
        <f>IF(ISERROR(VLOOKUP($A73,'Import OffPeak'!$A$3:GO$99,192,FALSE)-VLOOKUP($A73,'Import OffPeak change'!$A$106:GO$202,192,FALSE)),0,(VLOOKUP($A73,'Import OffPeak'!$A$3:GO$99,192,FALSE)-VLOOKUP($A73,'Import OffPeak change'!$A$106:GO$202,192,FALSE)))</f>
        <v>0</v>
      </c>
      <c r="GK73" s="6">
        <f>IF(ISERROR(VLOOKUP($A73,'Import OffPeak'!$A$3:GP$99,193,FALSE)-VLOOKUP($A73,'Import OffPeak change'!$A$106:GP$202,193,FALSE)),0,(VLOOKUP($A73,'Import OffPeak'!$A$3:GP$99,193,FALSE)-VLOOKUP($A73,'Import OffPeak change'!$A$106:GP$202,193,FALSE)))</f>
        <v>0</v>
      </c>
      <c r="GL73" s="6">
        <f>IF(ISERROR(VLOOKUP($A73,'Import OffPeak'!$A$3:GQ$99,194,FALSE)-VLOOKUP($A73,'Import OffPeak change'!$A$106:GQ$202,194,FALSE)),0,(VLOOKUP($A73,'Import OffPeak'!$A$3:GQ$99,194,FALSE)-VLOOKUP($A73,'Import OffPeak change'!$A$106:GQ$202,194,FALSE)))</f>
        <v>0</v>
      </c>
      <c r="GM73" s="6">
        <f>IF(ISERROR(VLOOKUP($A73,'Import OffPeak'!$A$3:GR$99,195,FALSE)-VLOOKUP($A73,'Import OffPeak change'!$A$106:GR$202,195,FALSE)),0,(VLOOKUP($A73,'Import OffPeak'!$A$3:GR$99,195,FALSE)-VLOOKUP($A73,'Import OffPeak change'!$A$106:GR$202,195,FALSE)))</f>
        <v>0</v>
      </c>
      <c r="GN73" s="6">
        <f>IF(ISERROR(VLOOKUP($A73,'Import OffPeak'!$A$3:GS$99,196,FALSE)-VLOOKUP($A73,'Import OffPeak change'!$A$106:GS$202,196,FALSE)),0,(VLOOKUP($A73,'Import OffPeak'!$A$3:GS$99,196,FALSE)-VLOOKUP($A73,'Import OffPeak change'!$A$106:GS$202,196,FALSE)))</f>
        <v>0</v>
      </c>
      <c r="GO73" s="6">
        <f>IF(ISERROR(VLOOKUP($A73,'Import OffPeak'!$A$3:GT$99,197,FALSE)-VLOOKUP($A73,'Import OffPeak change'!$A$106:GT$202,197,FALSE)),0,(VLOOKUP($A73,'Import OffPeak'!$A$3:GT$99,197,FALSE)-VLOOKUP($A73,'Import OffPeak change'!$A$106:GT$202,197,FALSE)))</f>
        <v>0</v>
      </c>
      <c r="GP73" s="6">
        <f>IF(ISERROR(VLOOKUP($A73,'Import OffPeak'!$A$3:GU$99,198,FALSE)-VLOOKUP($A73,'Import OffPeak change'!$A$106:GU$202,198,FALSE)),0,(VLOOKUP($A73,'Import OffPeak'!$A$3:GU$99,198,FALSE)-VLOOKUP($A73,'Import OffPeak change'!$A$106:GU$202,198,FALSE)))</f>
        <v>0</v>
      </c>
      <c r="GQ73" s="6">
        <f>IF(ISERROR(VLOOKUP($A73,'Import OffPeak'!$A$3:GV$99,199,FALSE)-VLOOKUP($A73,'Import OffPeak change'!$A$106:GV$202,199,FALSE)),0,(VLOOKUP($A73,'Import OffPeak'!$A$3:GV$99,199,FALSE)-VLOOKUP($A73,'Import OffPeak change'!$A$106:GV$202,199,FALSE)))</f>
        <v>0</v>
      </c>
      <c r="GR73" s="6">
        <f>IF(ISERROR(VLOOKUP($A73,'Import OffPeak'!$A$3:GW$99,200,FALSE)-VLOOKUP($A73,'Import OffPeak change'!$A$106:GW$202,200,FALSE)),0,(VLOOKUP($A73,'Import OffPeak'!$A$3:GW$99,200,FALSE)-VLOOKUP($A73,'Import OffPeak change'!$A$106:GW$202,200,FALSE)))</f>
        <v>0</v>
      </c>
      <c r="GS73" s="6">
        <f>IF(ISERROR(VLOOKUP($A73,'Import OffPeak'!$A$3:GX$99,201,FALSE)-VLOOKUP($A73,'Import OffPeak change'!$A$106:GX$202,201,FALSE)),0,(VLOOKUP($A73,'Import OffPeak'!$A$3:GX$99,201,FALSE)-VLOOKUP($A73,'Import OffPeak change'!$A$106:GX$202,201,FALSE)))</f>
        <v>0</v>
      </c>
      <c r="GT73" s="6">
        <f>IF(ISERROR(VLOOKUP($A73,'Import OffPeak'!$A$3:GY$99,202,FALSE)-VLOOKUP($A73,'Import OffPeak change'!$A$106:GY$202,202,FALSE)),0,(VLOOKUP($A73,'Import OffPeak'!$A$3:GY$99,202,FALSE)-VLOOKUP($A73,'Import OffPeak change'!$A$106:GY$202,202,FALSE)))</f>
        <v>0</v>
      </c>
      <c r="GU73" s="6">
        <f>IF(ISERROR(VLOOKUP($A73,'Import OffPeak'!$A$3:GZ$99,203,FALSE)-VLOOKUP($A73,'Import OffPeak change'!$A$106:GZ$202,203,FALSE)),0,(VLOOKUP($A73,'Import OffPeak'!$A$3:GZ$99,203,FALSE)-VLOOKUP($A73,'Import OffPeak change'!$A$106:GZ$202,203,FALSE)))</f>
        <v>0</v>
      </c>
      <c r="GV73" s="6">
        <f>IF(ISERROR(VLOOKUP($A73,'Import OffPeak'!$A$3:HA$99,204,FALSE)-VLOOKUP($A73,'Import OffPeak change'!$A$106:HA$202,204,FALSE)),0,(VLOOKUP($A73,'Import OffPeak'!$A$3:HA$99,204,FALSE)-VLOOKUP($A73,'Import OffPeak change'!$A$106:HA$202,204,FALSE)))</f>
        <v>0</v>
      </c>
      <c r="GW73" s="6">
        <f>IF(ISERROR(VLOOKUP($A73,'Import OffPeak'!$A$3:HB$99,205,FALSE)-VLOOKUP($A73,'Import OffPeak change'!$A$106:HB$202,205,FALSE)),0,(VLOOKUP($A73,'Import OffPeak'!$A$3:HB$99,205,FALSE)-VLOOKUP($A73,'Import OffPeak change'!$A$106:HB$202,205,FALSE)))</f>
        <v>0</v>
      </c>
      <c r="GX73" s="6">
        <f>IF(ISERROR(VLOOKUP($A73,'Import OffPeak'!$A$3:HC$99,206,FALSE)-VLOOKUP($A73,'Import OffPeak change'!$A$106:HC$202,206,FALSE)),0,(VLOOKUP($A73,'Import OffPeak'!$A$3:HC$99,206,FALSE)-VLOOKUP($A73,'Import OffPeak change'!$A$106:HC$202,206,FALSE)))</f>
        <v>0</v>
      </c>
      <c r="GY73" s="6">
        <f>IF(ISERROR(VLOOKUP($A73,'Import OffPeak'!$A$3:HD$99,207,FALSE)-VLOOKUP($A73,'Import OffPeak change'!$A$106:HD$202,207,FALSE)),0,(VLOOKUP($A73,'Import OffPeak'!$A$3:HD$99,207,FALSE)-VLOOKUP($A73,'Import OffPeak change'!$A$106:HD$202,207,FALSE)))</f>
        <v>0</v>
      </c>
      <c r="GZ73" s="6">
        <f>IF(ISERROR(VLOOKUP($A73,'Import OffPeak'!$A$3:HE$99,208,FALSE)-VLOOKUP($A73,'Import OffPeak change'!$A$106:HE$202,208,FALSE)),0,(VLOOKUP($A73,'Import OffPeak'!$A$3:HE$99,208,FALSE)-VLOOKUP($A73,'Import OffPeak change'!$A$106:HE$202,208,FALSE)))</f>
        <v>0</v>
      </c>
      <c r="HA73" s="6">
        <f>IF(ISERROR(VLOOKUP($A73,'Import OffPeak'!$A$3:HF$99,209,FALSE)-VLOOKUP($A73,'Import OffPeak change'!$A$106:HF$202,209,FALSE)),0,(VLOOKUP($A73,'Import OffPeak'!$A$3:HF$99,209,FALSE)-VLOOKUP($A73,'Import OffPeak change'!$A$106:HF$202,209,FALSE)))</f>
        <v>0</v>
      </c>
      <c r="HB73" s="6">
        <f>IF(ISERROR(VLOOKUP($A73,'Import OffPeak'!$A$3:HG$99,210,FALSE)-VLOOKUP($A73,'Import OffPeak change'!$A$106:HG$202,210,FALSE)),0,(VLOOKUP($A73,'Import OffPeak'!$A$3:HG$99,210,FALSE)-VLOOKUP($A73,'Import OffPeak change'!$A$106:HG$202,210,FALSE)))</f>
        <v>0</v>
      </c>
      <c r="HC73" s="6">
        <f>IF(ISERROR(VLOOKUP($A73,'Import OffPeak'!$A$3:HH$99,211,FALSE)-VLOOKUP($A73,'Import OffPeak change'!$A$106:HH$202,211,FALSE)),0,(VLOOKUP($A73,'Import OffPeak'!$A$3:HH$99,211,FALSE)-VLOOKUP($A73,'Import OffPeak change'!$A$106:HH$202,211,FALSE)))</f>
        <v>0</v>
      </c>
      <c r="HD73" s="6">
        <f>IF(ISERROR(VLOOKUP($A73,'Import OffPeak'!$A$3:HI$99,212,FALSE)-VLOOKUP($A73,'Import OffPeak change'!$A$106:HI$202,212,FALSE)),0,(VLOOKUP($A73,'Import OffPeak'!$A$3:HI$99,212,FALSE)-VLOOKUP($A73,'Import OffPeak change'!$A$106:HI$202,212,FALSE)))</f>
        <v>0</v>
      </c>
      <c r="HE73" s="6">
        <f>IF(ISERROR(VLOOKUP($A73,'Import OffPeak'!$A$3:HJ$99,213,FALSE)-VLOOKUP($A73,'Import OffPeak change'!$A$106:HJ$202,213,FALSE)),0,(VLOOKUP($A73,'Import OffPeak'!$A$3:HJ$99,213,FALSE)-VLOOKUP($A73,'Import OffPeak change'!$A$106:HJ$202,213,FALSE)))</f>
        <v>0</v>
      </c>
      <c r="HF73" s="6">
        <f>IF(ISERROR(VLOOKUP($A73,'Import OffPeak'!$A$3:HK$99,214,FALSE)-VLOOKUP($A73,'Import OffPeak change'!$A$106:HK$202,214,FALSE)),0,(VLOOKUP($A73,'Import OffPeak'!$A$3:HK$99,214,FALSE)-VLOOKUP($A73,'Import OffPeak change'!$A$106:HK$202,214,FALSE)))</f>
        <v>0</v>
      </c>
      <c r="HG73" s="6">
        <f>IF(ISERROR(VLOOKUP($A73,'Import OffPeak'!$A$3:HL$99,215,FALSE)-VLOOKUP($A73,'Import OffPeak change'!$A$106:HL$202,215,FALSE)),0,(VLOOKUP($A73,'Import OffPeak'!$A$3:HL$99,215,FALSE)-VLOOKUP($A73,'Import OffPeak change'!$A$106:HL$202,215,FALSE)))</f>
        <v>0</v>
      </c>
      <c r="HH73" s="6">
        <f>IF(ISERROR(VLOOKUP($A73,'Import OffPeak'!$A$3:HM$99,216,FALSE)-VLOOKUP($A73,'Import OffPeak change'!$A$106:HM$202,216,FALSE)),0,(VLOOKUP($A73,'Import OffPeak'!$A$3:HM$99,216,FALSE)-VLOOKUP($A73,'Import OffPeak change'!$A$106:HM$202,216,FALSE)))</f>
        <v>0</v>
      </c>
      <c r="HI73" s="6">
        <f>IF(ISERROR(VLOOKUP($A73,'Import OffPeak'!$A$3:HN$99,217,FALSE)-VLOOKUP($A73,'Import OffPeak change'!$A$106:HN$202,217,FALSE)),0,(VLOOKUP($A73,'Import OffPeak'!$A$3:HN$99,217,FALSE)-VLOOKUP($A73,'Import OffPeak change'!$A$106:HN$202,217,FALSE)))</f>
        <v>0</v>
      </c>
      <c r="HJ73" s="6">
        <f>IF(ISERROR(VLOOKUP($A73,'Import OffPeak'!$A$3:HO$99,218,FALSE)-VLOOKUP($A73,'Import OffPeak change'!$A$106:HO$202,218,FALSE)),0,(VLOOKUP($A73,'Import OffPeak'!$A$3:HO$99,218,FALSE)-VLOOKUP($A73,'Import OffPeak change'!$A$106:HO$202,218,FALSE)))</f>
        <v>0</v>
      </c>
      <c r="HK73" s="6">
        <f>IF(ISERROR(VLOOKUP($A73,'Import OffPeak'!$A$3:HP$99,219,FALSE)-VLOOKUP($A73,'Import OffPeak change'!$A$106:HP$202,219,FALSE)),0,(VLOOKUP($A73,'Import OffPeak'!$A$3:HP$99,219,FALSE)-VLOOKUP($A73,'Import OffPeak change'!$A$106:HP$202,219,FALSE)))</f>
        <v>0</v>
      </c>
      <c r="HL73" s="6">
        <f>IF(ISERROR(VLOOKUP($A73,'Import OffPeak'!$A$3:HQ$99,220,FALSE)-VLOOKUP($A73,'Import OffPeak change'!$A$106:HQ$202,220,FALSE)),0,(VLOOKUP($A73,'Import OffPeak'!$A$3:HQ$99,220,FALSE)-VLOOKUP($A73,'Import OffPeak change'!$A$106:HQ$202,220,FALSE)))</f>
        <v>0</v>
      </c>
      <c r="HM73" s="6">
        <f>IF(ISERROR(VLOOKUP($A73,'Import OffPeak'!$A$3:HR$99,221,FALSE)-VLOOKUP($A73,'Import OffPeak change'!$A$106:HR$202,221,FALSE)),0,(VLOOKUP($A73,'Import OffPeak'!$A$3:HR$99,221,FALSE)-VLOOKUP($A73,'Import OffPeak change'!$A$106:HR$202,221,FALSE)))</f>
        <v>0</v>
      </c>
      <c r="HN73" s="6">
        <f>IF(ISERROR(VLOOKUP($A73,'Import OffPeak'!$A$3:HS$99,222,FALSE)-VLOOKUP($A73,'Import OffPeak change'!$A$106:HS$202,222,FALSE)),0,(VLOOKUP($A73,'Import OffPeak'!$A$3:HS$99,222,FALSE)-VLOOKUP($A73,'Import OffPeak change'!$A$106:HS$202,222,FALSE)))</f>
        <v>0</v>
      </c>
      <c r="HO73" s="6">
        <f>IF(ISERROR(VLOOKUP($A73,'Import OffPeak'!$A$3:HT$99,223,FALSE)-VLOOKUP($A73,'Import OffPeak change'!$A$106:HT$202,223,FALSE)),0,(VLOOKUP($A73,'Import OffPeak'!$A$3:HT$99,223,FALSE)-VLOOKUP($A73,'Import OffPeak change'!$A$106:HT$202,223,FALSE)))</f>
        <v>0</v>
      </c>
      <c r="HP73" s="6">
        <f>IF(ISERROR(VLOOKUP($A73,'Import OffPeak'!$A$3:HU$99,224,FALSE)-VLOOKUP($A73,'Import OffPeak change'!$A$106:HU$202,224,FALSE)),0,(VLOOKUP($A73,'Import OffPeak'!$A$3:HU$99,224,FALSE)-VLOOKUP($A73,'Import OffPeak change'!$A$106:HU$202,224,FALSE)))</f>
        <v>0</v>
      </c>
      <c r="HQ73" s="6">
        <f>IF(ISERROR(VLOOKUP($A73,'Import OffPeak'!$A$3:HV$99,225,FALSE)-VLOOKUP($A73,'Import OffPeak change'!$A$106:HV$202,225,FALSE)),0,(VLOOKUP($A73,'Import OffPeak'!$A$3:HV$99,225,FALSE)-VLOOKUP($A73,'Import OffPeak change'!$A$106:HV$202,225,FALSE)))</f>
        <v>0</v>
      </c>
      <c r="HR73" s="6">
        <f>IF(ISERROR(VLOOKUP($A73,'Import OffPeak'!$A$3:HW$99,226,FALSE)-VLOOKUP($A73,'Import OffPeak change'!$A$106:HW$202,226,FALSE)),0,(VLOOKUP($A73,'Import OffPeak'!$A$3:HW$99,226,FALSE)-VLOOKUP($A73,'Import OffPeak change'!$A$106:HW$202,226,FALSE)))</f>
        <v>0</v>
      </c>
      <c r="HS73" s="6">
        <f>IF(ISERROR(VLOOKUP($A73,'Import OffPeak'!$A$3:HX$99,227,FALSE)-VLOOKUP($A73,'Import OffPeak change'!$A$106:HX$202,227,FALSE)),0,(VLOOKUP($A73,'Import OffPeak'!$A$3:HX$99,227,FALSE)-VLOOKUP($A73,'Import OffPeak change'!$A$106:HX$202,227,FALSE)))</f>
        <v>0</v>
      </c>
      <c r="HT73" s="6">
        <f>IF(ISERROR(VLOOKUP($A73,'Import OffPeak'!$A$3:HY$99,228,FALSE)-VLOOKUP($A73,'Import OffPeak change'!$A$106:HY$202,228,FALSE)),0,(VLOOKUP($A73,'Import OffPeak'!$A$3:HY$99,228,FALSE)-VLOOKUP($A73,'Import OffPeak change'!$A$106:HY$202,228,FALSE)))</f>
        <v>0</v>
      </c>
      <c r="HU73" s="6">
        <f>IF(ISERROR(VLOOKUP($A73,'Import OffPeak'!$A$3:HZ$99,229,FALSE)-VLOOKUP($A73,'Import OffPeak change'!$A$106:HZ$202,229,FALSE)),0,(VLOOKUP($A73,'Import OffPeak'!$A$3:HZ$99,229,FALSE)-VLOOKUP($A73,'Import OffPeak change'!$A$106:HZ$202,229,FALSE)))</f>
        <v>0</v>
      </c>
      <c r="HV73" s="6">
        <f>IF(ISERROR(VLOOKUP($A73,'Import OffPeak'!$A$3:IA$99,230,FALSE)-VLOOKUP($A73,'Import OffPeak change'!$A$106:IA$202,230,FALSE)),0,(VLOOKUP($A73,'Import OffPeak'!$A$3:IA$99,230,FALSE)-VLOOKUP($A73,'Import OffPeak change'!$A$106:IA$202,230,FALSE)))</f>
        <v>0</v>
      </c>
      <c r="HW73" s="6">
        <f>IF(ISERROR(VLOOKUP($A73,'Import OffPeak'!$A$3:IB$99,231,FALSE)-VLOOKUP($A73,'Import OffPeak change'!$A$106:IB$202,231,FALSE)),0,(VLOOKUP($A73,'Import OffPeak'!$A$3:IB$99,231,FALSE)-VLOOKUP($A73,'Import OffPeak change'!$A$106:IB$202,231,FALSE)))</f>
        <v>0</v>
      </c>
      <c r="HX73" s="6">
        <f>IF(ISERROR(VLOOKUP($A73,'Import OffPeak'!$A$3:IC$99,232,FALSE)-VLOOKUP($A73,'Import OffPeak change'!$A$106:IC$202,232,FALSE)),0,(VLOOKUP($A73,'Import OffPeak'!$A$3:IC$99,232,FALSE)-VLOOKUP($A73,'Import OffPeak change'!$A$106:IC$202,232,FALSE)))</f>
        <v>0</v>
      </c>
      <c r="HY73" s="6">
        <f>IF(ISERROR(VLOOKUP($A73,'Import OffPeak'!$A$3:ID$99,233,FALSE)-VLOOKUP($A73,'Import OffPeak change'!$A$106:ID$202,233,FALSE)),0,(VLOOKUP($A73,'Import OffPeak'!$A$3:ID$99,233,FALSE)-VLOOKUP($A73,'Import OffPeak change'!$A$106:ID$202,233,FALSE)))</f>
        <v>0</v>
      </c>
      <c r="HZ73" s="6">
        <f>IF(ISERROR(VLOOKUP($A73,'Import OffPeak'!$A$3:IE$99,234,FALSE)-VLOOKUP($A73,'Import OffPeak change'!$A$106:IE$202,234,FALSE)),0,(VLOOKUP($A73,'Import OffPeak'!$A$3:IE$99,234,FALSE)-VLOOKUP($A73,'Import OffPeak change'!$A$106:IE$202,234,FALSE)))</f>
        <v>0</v>
      </c>
      <c r="IA73" s="6">
        <f>IF(ISERROR(VLOOKUP($A73,'Import OffPeak'!$A$3:IF$99,235,FALSE)-VLOOKUP($A73,'Import OffPeak change'!$A$106:IF$202,235,FALSE)),0,(VLOOKUP($A73,'Import OffPeak'!$A$3:IF$99,235,FALSE)-VLOOKUP($A73,'Import OffPeak change'!$A$106:IF$202,235,FALSE)))</f>
        <v>0</v>
      </c>
      <c r="IB73" s="6">
        <f>IF(ISERROR(VLOOKUP($A73,'Import OffPeak'!$A$3:IG$99,236,FALSE)-VLOOKUP($A73,'Import OffPeak change'!$A$106:IG$202,236,FALSE)),0,(VLOOKUP($A73,'Import OffPeak'!$A$3:IG$99,236,FALSE)-VLOOKUP($A73,'Import OffPeak change'!$A$106:IG$202,236,FALSE)))</f>
        <v>0</v>
      </c>
      <c r="IC73" s="6">
        <f>IF(ISERROR(VLOOKUP($A73,'Import OffPeak'!$A$3:IH$99,237,FALSE)-VLOOKUP($A73,'Import OffPeak change'!$A$106:IH$202,237,FALSE)),0,(VLOOKUP($A73,'Import OffPeak'!$A$3:IH$99,237,FALSE)-VLOOKUP($A73,'Import OffPeak change'!$A$106:IH$202,237,FALSE)))</f>
        <v>0</v>
      </c>
      <c r="ID73" s="6">
        <f>IF(ISERROR(VLOOKUP($A73,'Import OffPeak'!$A$3:II$99,238,FALSE)-VLOOKUP($A73,'Import OffPeak change'!$A$106:II$202,238,FALSE)),0,(VLOOKUP($A73,'Import OffPeak'!$A$3:II$99,238,FALSE)-VLOOKUP($A73,'Import OffPeak change'!$A$106:II$202,238,FALSE)))</f>
        <v>0</v>
      </c>
      <c r="IE73" s="6">
        <f>IF(ISERROR(VLOOKUP($A73,'Import OffPeak'!$A$3:IJ$99,239,FALSE)-VLOOKUP($A73,'Import OffPeak change'!$A$106:IJ$202,239,FALSE)),0,(VLOOKUP($A73,'Import OffPeak'!$A$3:IJ$99,239,FALSE)-VLOOKUP($A73,'Import OffPeak change'!$A$106:IJ$202,239,FALSE)))</f>
        <v>0</v>
      </c>
    </row>
    <row r="74" spans="1:239">
      <c r="A74" s="168" t="str">
        <f>IF('Import OffPeak'!A71=0,"",'Import OffPeak'!A71)</f>
        <v/>
      </c>
      <c r="B74" s="6"/>
      <c r="C74" s="6"/>
      <c r="D74" s="6"/>
      <c r="E74" s="6"/>
      <c r="F74" s="6"/>
      <c r="G74" s="6">
        <f>IF(ISERROR(VLOOKUP($A74,'Import OffPeak'!$A$3:L$99,7,FALSE)-VLOOKUP($A74,'Import OffPeak change'!$A$106:L$202,7,FALSE)),0,(VLOOKUP($A74,'Import OffPeak'!$A$3:L$99,7,FALSE)-VLOOKUP($A74,'Import OffPeak change'!$A$106:L$202,7,FALSE)))</f>
        <v>0</v>
      </c>
      <c r="H74" s="6">
        <f>IF(ISERROR(VLOOKUP($A74,'Import OffPeak'!$A$3:M$99,8,FALSE)-VLOOKUP($A74,'Import OffPeak change'!$A$106:M$202,8,FALSE)),0,(VLOOKUP($A74,'Import OffPeak'!$A$3:M$99,8,FALSE)-VLOOKUP($A74,'Import OffPeak change'!$A$106:M$202,8,FALSE)))</f>
        <v>0</v>
      </c>
      <c r="I74" s="6">
        <f>IF(ISERROR(VLOOKUP($A74,'Import OffPeak'!$A$3:N$99,9,FALSE)-VLOOKUP($A74,'Import OffPeak change'!$A$106:N$202,9,FALSE)),0,(VLOOKUP($A74,'Import OffPeak'!$A$3:N$99,9,FALSE)-VLOOKUP($A74,'Import OffPeak change'!$A$106:N$202,9,FALSE)))</f>
        <v>0</v>
      </c>
      <c r="J74" s="6">
        <f>IF(ISERROR(VLOOKUP($A74,'Import OffPeak'!$A$3:O$99,10,FALSE)-VLOOKUP($A74,'Import OffPeak change'!$A$106:O$202,10,FALSE)),0,(VLOOKUP($A74,'Import OffPeak'!$A$3:O$99,10,FALSE)-VLOOKUP($A74,'Import OffPeak change'!$A$106:O$202,10,FALSE)))</f>
        <v>0</v>
      </c>
      <c r="K74" s="6">
        <f>IF(ISERROR(VLOOKUP($A74,'Import OffPeak'!$A$3:P$99,11,FALSE)-VLOOKUP($A74,'Import OffPeak change'!$A$106:P$202,11,FALSE)),0,(VLOOKUP($A74,'Import OffPeak'!$A$3:P$99,11,FALSE)-VLOOKUP($A74,'Import OffPeak change'!$A$106:P$202,11,FALSE)))</f>
        <v>0</v>
      </c>
      <c r="L74" s="6">
        <f>IF(ISERROR(VLOOKUP($A74,'Import OffPeak'!$A$3:Q$99,12,FALSE)-VLOOKUP($A74,'Import OffPeak change'!$A$106:Q$202,12,FALSE)),0,(VLOOKUP($A74,'Import OffPeak'!$A$3:Q$99,12,FALSE)-VLOOKUP($A74,'Import OffPeak change'!$A$106:Q$202,12,FALSE)))</f>
        <v>0</v>
      </c>
      <c r="M74" s="6">
        <f>IF(ISERROR(VLOOKUP($A74,'Import OffPeak'!$A$3:R$99,13,FALSE)-VLOOKUP($A74,'Import OffPeak change'!$A$106:R$202,13,FALSE)),0,(VLOOKUP($A74,'Import OffPeak'!$A$3:R$99,13,FALSE)-VLOOKUP($A74,'Import OffPeak change'!$A$106:R$202,13,FALSE)))</f>
        <v>0</v>
      </c>
      <c r="N74" s="6">
        <f>IF(ISERROR(VLOOKUP($A74,'Import OffPeak'!$A$3:S$99,14,FALSE)-VLOOKUP($A74,'Import OffPeak change'!$A$106:S$202,14,FALSE)),0,(VLOOKUP($A74,'Import OffPeak'!$A$3:S$99,14,FALSE)-VLOOKUP($A74,'Import OffPeak change'!$A$106:S$202,14,FALSE)))</f>
        <v>0</v>
      </c>
      <c r="O74" s="6">
        <f>IF(ISERROR(VLOOKUP($A74,'Import OffPeak'!$A$3:T$99,15,FALSE)-VLOOKUP($A74,'Import OffPeak change'!$A$106:T$202,15,FALSE)),0,(VLOOKUP($A74,'Import OffPeak'!$A$3:T$99,15,FALSE)-VLOOKUP($A74,'Import OffPeak change'!$A$106:T$202,15,FALSE)))</f>
        <v>0</v>
      </c>
      <c r="P74" s="6">
        <f>IF(ISERROR(VLOOKUP($A74,'Import OffPeak'!$A$3:U$99,16,FALSE)-VLOOKUP($A74,'Import OffPeak change'!$A$106:U$202,16,FALSE)),0,(VLOOKUP($A74,'Import OffPeak'!$A$3:U$99,16,FALSE)-VLOOKUP($A74,'Import OffPeak change'!$A$106:U$202,16,FALSE)))</f>
        <v>0</v>
      </c>
      <c r="Q74" s="6">
        <f>IF(ISERROR(VLOOKUP($A74,'Import OffPeak'!$A$3:V$99,17,FALSE)-VLOOKUP($A74,'Import OffPeak change'!$A$106:V$202,17,FALSE)),0,(VLOOKUP($A74,'Import OffPeak'!$A$3:V$99,17,FALSE)-VLOOKUP($A74,'Import OffPeak change'!$A$106:V$202,17,FALSE)))</f>
        <v>0</v>
      </c>
      <c r="R74" s="6">
        <f>IF(ISERROR(VLOOKUP($A74,'Import OffPeak'!$A$3:W$99,18,FALSE)-VLOOKUP($A74,'Import OffPeak change'!$A$106:W$202,18,FALSE)),0,(VLOOKUP($A74,'Import OffPeak'!$A$3:W$99,18,FALSE)-VLOOKUP($A74,'Import OffPeak change'!$A$106:W$202,18,FALSE)))</f>
        <v>0</v>
      </c>
      <c r="S74" s="6">
        <f>IF(ISERROR(VLOOKUP($A74,'Import OffPeak'!$A$3:X$99,19,FALSE)-VLOOKUP($A74,'Import OffPeak change'!$A$106:X$202,19,FALSE)),0,(VLOOKUP($A74,'Import OffPeak'!$A$3:X$99,19,FALSE)-VLOOKUP($A74,'Import OffPeak change'!$A$106:X$202,19,FALSE)))</f>
        <v>0</v>
      </c>
      <c r="T74" s="6">
        <f>IF(ISERROR(VLOOKUP($A74,'Import OffPeak'!$A$3:Y$99,20,FALSE)-VLOOKUP($A74,'Import OffPeak change'!$A$106:Y$202,20,FALSE)),0,(VLOOKUP($A74,'Import OffPeak'!$A$3:Y$99,20,FALSE)-VLOOKUP($A74,'Import OffPeak change'!$A$106:Y$202,20,FALSE)))</f>
        <v>0</v>
      </c>
      <c r="U74" s="6">
        <f>IF(ISERROR(VLOOKUP($A74,'Import OffPeak'!$A$3:Z$99,21,FALSE)-VLOOKUP($A74,'Import OffPeak change'!$A$106:Z$202,21,FALSE)),0,(VLOOKUP($A74,'Import OffPeak'!$A$3:Z$99,21,FALSE)-VLOOKUP($A74,'Import OffPeak change'!$A$106:Z$202,21,FALSE)))</f>
        <v>0</v>
      </c>
      <c r="V74" s="6">
        <f>IF(ISERROR(VLOOKUP($A74,'Import OffPeak'!$A$3:AA$99,22,FALSE)-VLOOKUP($A74,'Import OffPeak change'!$A$106:AA$202,22,FALSE)),0,(VLOOKUP($A74,'Import OffPeak'!$A$3:AA$99,22,FALSE)-VLOOKUP($A74,'Import OffPeak change'!$A$106:AA$202,22,FALSE)))</f>
        <v>0</v>
      </c>
      <c r="W74" s="6">
        <f>IF(ISERROR(VLOOKUP($A74,'Import OffPeak'!$A$3:AB$99,23,FALSE)-VLOOKUP($A74,'Import OffPeak change'!$A$106:AB$202,23,FALSE)),0,(VLOOKUP($A74,'Import OffPeak'!$A$3:AB$99,23,FALSE)-VLOOKUP($A74,'Import OffPeak change'!$A$106:AB$202,23,FALSE)))</f>
        <v>0</v>
      </c>
      <c r="X74" s="6">
        <f>IF(ISERROR(VLOOKUP($A74,'Import OffPeak'!$A$3:AC$99,24,FALSE)-VLOOKUP($A74,'Import OffPeak change'!$A$106:AC$202,24,FALSE)),0,(VLOOKUP($A74,'Import OffPeak'!$A$3:AC$99,24,FALSE)-VLOOKUP($A74,'Import OffPeak change'!$A$106:AC$202,24,FALSE)))</f>
        <v>0</v>
      </c>
      <c r="Y74" s="6">
        <f>IF(ISERROR(VLOOKUP($A74,'Import OffPeak'!$A$3:AD$99,25,FALSE)-VLOOKUP($A74,'Import OffPeak change'!$A$106:AD$202,25,FALSE)),0,(VLOOKUP($A74,'Import OffPeak'!$A$3:AD$99,25,FALSE)-VLOOKUP($A74,'Import OffPeak change'!$A$106:AD$202,25,FALSE)))</f>
        <v>0</v>
      </c>
      <c r="Z74" s="6">
        <f>IF(ISERROR(VLOOKUP($A74,'Import OffPeak'!$A$3:AE$99,26,FALSE)-VLOOKUP($A74,'Import OffPeak change'!$A$106:AE$202,26,FALSE)),0,(VLOOKUP($A74,'Import OffPeak'!$A$3:AE$99,26,FALSE)-VLOOKUP($A74,'Import OffPeak change'!$A$106:AE$202,26,FALSE)))</f>
        <v>0</v>
      </c>
      <c r="AA74" s="6">
        <f>IF(ISERROR(VLOOKUP($A74,'Import OffPeak'!$A$3:AF$99,27,FALSE)-VLOOKUP($A74,'Import OffPeak change'!$A$106:AF$202,27,FALSE)),0,(VLOOKUP($A74,'Import OffPeak'!$A$3:AF$99,27,FALSE)-VLOOKUP($A74,'Import OffPeak change'!$A$106:AF$202,27,FALSE)))</f>
        <v>0</v>
      </c>
      <c r="AB74" s="6">
        <f>IF(ISERROR(VLOOKUP($A74,'Import OffPeak'!$A$3:AG$99,28,FALSE)-VLOOKUP($A74,'Import OffPeak change'!$A$106:AG$202,28,FALSE)),0,(VLOOKUP($A74,'Import OffPeak'!$A$3:AG$99,28,FALSE)-VLOOKUP($A74,'Import OffPeak change'!$A$106:AG$202,28,FALSE)))</f>
        <v>0</v>
      </c>
      <c r="AC74" s="6">
        <f>IF(ISERROR(VLOOKUP($A74,'Import OffPeak'!$A$3:AH$99,29,FALSE)-VLOOKUP($A74,'Import OffPeak change'!$A$106:AH$202,29,FALSE)),0,(VLOOKUP($A74,'Import OffPeak'!$A$3:AH$99,29,FALSE)-VLOOKUP($A74,'Import OffPeak change'!$A$106:AH$202,29,FALSE)))</f>
        <v>0</v>
      </c>
      <c r="AD74" s="6">
        <f>IF(ISERROR(VLOOKUP($A74,'Import OffPeak'!$A$3:AI$99,30,FALSE)-VLOOKUP($A74,'Import OffPeak change'!$A$106:AI$202,30,FALSE)),0,(VLOOKUP($A74,'Import OffPeak'!$A$3:AI$99,30,FALSE)-VLOOKUP($A74,'Import OffPeak change'!$A$106:AI$202,30,FALSE)))</f>
        <v>0</v>
      </c>
      <c r="AE74" s="6">
        <f>IF(ISERROR(VLOOKUP($A74,'Import OffPeak'!$A$3:AJ$99,31,FALSE)-VLOOKUP($A74,'Import OffPeak change'!$A$106:AJ$202,31,FALSE)),0,(VLOOKUP($A74,'Import OffPeak'!$A$3:AJ$99,31,FALSE)-VLOOKUP($A74,'Import OffPeak change'!$A$106:AJ$202,31,FALSE)))</f>
        <v>0</v>
      </c>
      <c r="AF74" s="6">
        <f>IF(ISERROR(VLOOKUP($A74,'Import OffPeak'!$A$3:AK$99,32,FALSE)-VLOOKUP($A74,'Import OffPeak change'!$A$106:AK$202,32,FALSE)),0,(VLOOKUP($A74,'Import OffPeak'!$A$3:AK$99,32,FALSE)-VLOOKUP($A74,'Import OffPeak change'!$A$106:AK$202,32,FALSE)))</f>
        <v>0</v>
      </c>
      <c r="AG74" s="6">
        <f>IF(ISERROR(VLOOKUP($A74,'Import OffPeak'!$A$3:AL$99,33,FALSE)-VLOOKUP($A74,'Import OffPeak change'!$A$106:AL$202,33,FALSE)),0,(VLOOKUP($A74,'Import OffPeak'!$A$3:AL$99,33,FALSE)-VLOOKUP($A74,'Import OffPeak change'!$A$106:AL$202,33,FALSE)))</f>
        <v>0</v>
      </c>
      <c r="AH74" s="6">
        <f>IF(ISERROR(VLOOKUP($A74,'Import OffPeak'!$A$3:AM$99,34,FALSE)-VLOOKUP($A74,'Import OffPeak change'!$A$106:AM$202,34,FALSE)),0,(VLOOKUP($A74,'Import OffPeak'!$A$3:AM$99,34,FALSE)-VLOOKUP($A74,'Import OffPeak change'!$A$106:AM$202,34,FALSE)))</f>
        <v>0</v>
      </c>
      <c r="AI74" s="6">
        <f>IF(ISERROR(VLOOKUP($A74,'Import OffPeak'!$A$3:AN$99,35,FALSE)-VLOOKUP($A74,'Import OffPeak change'!$A$106:AN$202,35,FALSE)),0,(VLOOKUP($A74,'Import OffPeak'!$A$3:AN$99,35,FALSE)-VLOOKUP($A74,'Import OffPeak change'!$A$106:AN$202,35,FALSE)))</f>
        <v>0</v>
      </c>
      <c r="AJ74" s="6">
        <f>IF(ISERROR(VLOOKUP($A74,'Import OffPeak'!$A$3:AO$99,36,FALSE)-VLOOKUP($A74,'Import OffPeak change'!$A$106:AO$202,36,FALSE)),0,(VLOOKUP($A74,'Import OffPeak'!$A$3:AO$99,36,FALSE)-VLOOKUP($A74,'Import OffPeak change'!$A$106:AO$202,36,FALSE)))</f>
        <v>0</v>
      </c>
      <c r="AK74" s="6">
        <f>IF(ISERROR(VLOOKUP($A74,'Import OffPeak'!$A$3:AP$99,37,FALSE)-VLOOKUP($A74,'Import OffPeak change'!$A$106:AP$202,37,FALSE)),0,(VLOOKUP($A74,'Import OffPeak'!$A$3:AP$99,37,FALSE)-VLOOKUP($A74,'Import OffPeak change'!$A$106:AP$202,37,FALSE)))</f>
        <v>0</v>
      </c>
      <c r="AL74" s="6">
        <f>IF(ISERROR(VLOOKUP($A74,'Import OffPeak'!$A$3:AQ$99,38,FALSE)-VLOOKUP($A74,'Import OffPeak change'!$A$106:AQ$202,38,FALSE)),0,(VLOOKUP($A74,'Import OffPeak'!$A$3:AQ$99,38,FALSE)-VLOOKUP($A74,'Import OffPeak change'!$A$106:AQ$202,38,FALSE)))</f>
        <v>0</v>
      </c>
      <c r="AM74" s="6">
        <f>IF(ISERROR(VLOOKUP($A74,'Import OffPeak'!$A$3:AR$99,39,FALSE)-VLOOKUP($A74,'Import OffPeak change'!$A$106:AR$202,39,FALSE)),0,(VLOOKUP($A74,'Import OffPeak'!$A$3:AR$99,39,FALSE)-VLOOKUP($A74,'Import OffPeak change'!$A$106:AR$202,39,FALSE)))</f>
        <v>0</v>
      </c>
      <c r="AN74" s="6">
        <f>IF(ISERROR(VLOOKUP($A74,'Import OffPeak'!$A$3:AS$99,40,FALSE)-VLOOKUP($A74,'Import OffPeak change'!$A$106:AS$202,40,FALSE)),0,(VLOOKUP($A74,'Import OffPeak'!$A$3:AS$99,40,FALSE)-VLOOKUP($A74,'Import OffPeak change'!$A$106:AS$202,40,FALSE)))</f>
        <v>0</v>
      </c>
      <c r="AO74" s="6">
        <f>IF(ISERROR(VLOOKUP($A74,'Import OffPeak'!$A$3:AT$99,41,FALSE)-VLOOKUP($A74,'Import OffPeak change'!$A$106:AT$202,41,FALSE)),0,(VLOOKUP($A74,'Import OffPeak'!$A$3:AT$99,41,FALSE)-VLOOKUP($A74,'Import OffPeak change'!$A$106:AT$202,41,FALSE)))</f>
        <v>0</v>
      </c>
      <c r="AP74" s="6">
        <f>IF(ISERROR(VLOOKUP($A74,'Import OffPeak'!$A$3:AU$99,42,FALSE)-VLOOKUP($A74,'Import OffPeak change'!$A$106:AU$202,42,FALSE)),0,(VLOOKUP($A74,'Import OffPeak'!$A$3:AU$99,42,FALSE)-VLOOKUP($A74,'Import OffPeak change'!$A$106:AU$202,42,FALSE)))</f>
        <v>0</v>
      </c>
      <c r="AQ74" s="6">
        <f>IF(ISERROR(VLOOKUP($A74,'Import OffPeak'!$A$3:AV$99,43,FALSE)-VLOOKUP($A74,'Import OffPeak change'!$A$106:AV$202,43,FALSE)),0,(VLOOKUP($A74,'Import OffPeak'!$A$3:AV$99,43,FALSE)-VLOOKUP($A74,'Import OffPeak change'!$A$106:AV$202,43,FALSE)))</f>
        <v>0</v>
      </c>
      <c r="AR74" s="6">
        <f>IF(ISERROR(VLOOKUP($A74,'Import OffPeak'!$A$3:AW$99,44,FALSE)-VLOOKUP($A74,'Import OffPeak change'!$A$106:AW$202,44,FALSE)),0,(VLOOKUP($A74,'Import OffPeak'!$A$3:AW$99,44,FALSE)-VLOOKUP($A74,'Import OffPeak change'!$A$106:AW$202,44,FALSE)))</f>
        <v>0</v>
      </c>
      <c r="AS74" s="6">
        <f>IF(ISERROR(VLOOKUP($A74,'Import OffPeak'!$A$3:AX$99,45,FALSE)-VLOOKUP($A74,'Import OffPeak change'!$A$106:AX$202,45,FALSE)),0,(VLOOKUP($A74,'Import OffPeak'!$A$3:AX$99,45,FALSE)-VLOOKUP($A74,'Import OffPeak change'!$A$106:AX$202,45,FALSE)))</f>
        <v>0</v>
      </c>
      <c r="AT74" s="6">
        <f>IF(ISERROR(VLOOKUP($A74,'Import OffPeak'!$A$3:AY$99,46,FALSE)-VLOOKUP($A74,'Import OffPeak change'!$A$106:AY$202,46,FALSE)),0,(VLOOKUP($A74,'Import OffPeak'!$A$3:AY$99,46,FALSE)-VLOOKUP($A74,'Import OffPeak change'!$A$106:AY$202,46,FALSE)))</f>
        <v>0</v>
      </c>
      <c r="AU74" s="6">
        <f>IF(ISERROR(VLOOKUP($A74,'Import OffPeak'!$A$3:AZ$99,47,FALSE)-VLOOKUP($A74,'Import OffPeak change'!$A$106:AZ$202,47,FALSE)),0,(VLOOKUP($A74,'Import OffPeak'!$A$3:AZ$99,47,FALSE)-VLOOKUP($A74,'Import OffPeak change'!$A$106:AZ$202,47,FALSE)))</f>
        <v>0</v>
      </c>
      <c r="AV74" s="6">
        <f>IF(ISERROR(VLOOKUP($A74,'Import OffPeak'!$A$3:BA$99,48,FALSE)-VLOOKUP($A74,'Import OffPeak change'!$A$106:BA$202,48,FALSE)),0,(VLOOKUP($A74,'Import OffPeak'!$A$3:BA$99,48,FALSE)-VLOOKUP($A74,'Import OffPeak change'!$A$106:BA$202,48,FALSE)))</f>
        <v>0</v>
      </c>
      <c r="AW74" s="6">
        <f>IF(ISERROR(VLOOKUP($A74,'Import OffPeak'!$A$3:BB$99,49,FALSE)-VLOOKUP($A74,'Import OffPeak change'!$A$106:BB$202,49,FALSE)),0,(VLOOKUP($A74,'Import OffPeak'!$A$3:BB$99,49,FALSE)-VLOOKUP($A74,'Import OffPeak change'!$A$106:BB$202,49,FALSE)))</f>
        <v>0</v>
      </c>
      <c r="AX74" s="6">
        <f>IF(ISERROR(VLOOKUP($A74,'Import OffPeak'!$A$3:BC$99,50,FALSE)-VLOOKUP($A74,'Import OffPeak change'!$A$106:BC$202,50,FALSE)),0,(VLOOKUP($A74,'Import OffPeak'!$A$3:BC$99,50,FALSE)-VLOOKUP($A74,'Import OffPeak change'!$A$106:BC$202,50,FALSE)))</f>
        <v>0</v>
      </c>
      <c r="AY74" s="6">
        <f>IF(ISERROR(VLOOKUP($A74,'Import OffPeak'!$A$3:BD$99,51,FALSE)-VLOOKUP($A74,'Import OffPeak change'!$A$106:BD$202,51,FALSE)),0,(VLOOKUP($A74,'Import OffPeak'!$A$3:BD$99,51,FALSE)-VLOOKUP($A74,'Import OffPeak change'!$A$106:BD$202,51,FALSE)))</f>
        <v>0</v>
      </c>
      <c r="AZ74" s="6">
        <f>IF(ISERROR(VLOOKUP($A74,'Import OffPeak'!$A$3:BE$99,52,FALSE)-VLOOKUP($A74,'Import OffPeak change'!$A$106:BE$202,52,FALSE)),0,(VLOOKUP($A74,'Import OffPeak'!$A$3:BE$99,52,FALSE)-VLOOKUP($A74,'Import OffPeak change'!$A$106:BE$202,52,FALSE)))</f>
        <v>0</v>
      </c>
      <c r="BA74" s="6">
        <f>IF(ISERROR(VLOOKUP($A74,'Import OffPeak'!$A$3:BF$99,53,FALSE)-VLOOKUP($A74,'Import OffPeak change'!$A$106:BF$202,53,FALSE)),0,(VLOOKUP($A74,'Import OffPeak'!$A$3:BF$99,53,FALSE)-VLOOKUP($A74,'Import OffPeak change'!$A$106:BF$202,53,FALSE)))</f>
        <v>0</v>
      </c>
      <c r="BB74" s="6">
        <f>IF(ISERROR(VLOOKUP($A74,'Import OffPeak'!$A$3:BG$99,54,FALSE)-VLOOKUP($A74,'Import OffPeak change'!$A$106:BG$202,54,FALSE)),0,(VLOOKUP($A74,'Import OffPeak'!$A$3:BG$99,54,FALSE)-VLOOKUP($A74,'Import OffPeak change'!$A$106:BG$202,54,FALSE)))</f>
        <v>0</v>
      </c>
      <c r="BC74" s="6">
        <f>IF(ISERROR(VLOOKUP($A74,'Import OffPeak'!$A$3:BH$99,55,FALSE)-VLOOKUP($A74,'Import OffPeak change'!$A$106:BH$202,55,FALSE)),0,(VLOOKUP($A74,'Import OffPeak'!$A$3:BH$99,55,FALSE)-VLOOKUP($A74,'Import OffPeak change'!$A$106:BH$202,55,FALSE)))</f>
        <v>0</v>
      </c>
      <c r="BD74" s="6">
        <f>IF(ISERROR(VLOOKUP($A74,'Import OffPeak'!$A$3:BI$99,56,FALSE)-VLOOKUP($A74,'Import OffPeak change'!$A$106:BI$202,56,FALSE)),0,(VLOOKUP($A74,'Import OffPeak'!$A$3:BI$99,56,FALSE)-VLOOKUP($A74,'Import OffPeak change'!$A$106:BI$202,56,FALSE)))</f>
        <v>0</v>
      </c>
      <c r="BE74" s="6">
        <f>IF(ISERROR(VLOOKUP($A74,'Import OffPeak'!$A$3:BJ$99,57,FALSE)-VLOOKUP($A74,'Import OffPeak change'!$A$106:BJ$202,57,FALSE)),0,(VLOOKUP($A74,'Import OffPeak'!$A$3:BJ$99,57,FALSE)-VLOOKUP($A74,'Import OffPeak change'!$A$106:BJ$202,57,FALSE)))</f>
        <v>0</v>
      </c>
      <c r="BF74" s="6">
        <f>IF(ISERROR(VLOOKUP($A74,'Import OffPeak'!$A$3:BK$99,58,FALSE)-VLOOKUP($A74,'Import OffPeak change'!$A$106:BK$202,58,FALSE)),0,(VLOOKUP($A74,'Import OffPeak'!$A$3:BK$99,58,FALSE)-VLOOKUP($A74,'Import OffPeak change'!$A$106:BK$202,58,FALSE)))</f>
        <v>0</v>
      </c>
      <c r="BG74" s="6">
        <f>IF(ISERROR(VLOOKUP($A74,'Import OffPeak'!$A$3:BL$99,59,FALSE)-VLOOKUP($A74,'Import OffPeak change'!$A$106:BL$202,59,FALSE)),0,(VLOOKUP($A74,'Import OffPeak'!$A$3:BL$99,59,FALSE)-VLOOKUP($A74,'Import OffPeak change'!$A$106:BL$202,59,FALSE)))</f>
        <v>0</v>
      </c>
      <c r="BH74" s="6">
        <f>IF(ISERROR(VLOOKUP($A74,'Import OffPeak'!$A$3:BM$99,60,FALSE)-VLOOKUP($A74,'Import OffPeak change'!$A$106:BM$202,60,FALSE)),0,(VLOOKUP($A74,'Import OffPeak'!$A$3:BM$99,60,FALSE)-VLOOKUP($A74,'Import OffPeak change'!$A$106:BM$202,60,FALSE)))</f>
        <v>0</v>
      </c>
      <c r="BI74" s="6">
        <f>IF(ISERROR(VLOOKUP($A74,'Import OffPeak'!$A$3:BN$99,61,FALSE)-VLOOKUP($A74,'Import OffPeak change'!$A$106:BN$202,61,FALSE)),0,(VLOOKUP($A74,'Import OffPeak'!$A$3:BN$99,61,FALSE)-VLOOKUP($A74,'Import OffPeak change'!$A$106:BN$202,61,FALSE)))</f>
        <v>0</v>
      </c>
      <c r="BJ74" s="6">
        <f>IF(ISERROR(VLOOKUP($A74,'Import OffPeak'!$A$3:BO$99,62,FALSE)-VLOOKUP($A74,'Import OffPeak change'!$A$106:BO$202,62,FALSE)),0,(VLOOKUP($A74,'Import OffPeak'!$A$3:BO$99,62,FALSE)-VLOOKUP($A74,'Import OffPeak change'!$A$106:BO$202,62,FALSE)))</f>
        <v>0</v>
      </c>
      <c r="BK74" s="6">
        <f>IF(ISERROR(VLOOKUP($A74,'Import OffPeak'!$A$3:BP$99,63,FALSE)-VLOOKUP($A74,'Import OffPeak change'!$A$106:BP$202,63,FALSE)),0,(VLOOKUP($A74,'Import OffPeak'!$A$3:BP$99,63,FALSE)-VLOOKUP($A74,'Import OffPeak change'!$A$106:BP$202,63,FALSE)))</f>
        <v>0</v>
      </c>
      <c r="BL74" s="6">
        <f>IF(ISERROR(VLOOKUP($A74,'Import OffPeak'!$A$3:BQ$99,64,FALSE)-VLOOKUP($A74,'Import OffPeak change'!$A$106:BQ$202,64,FALSE)),0,(VLOOKUP($A74,'Import OffPeak'!$A$3:BQ$99,64,FALSE)-VLOOKUP($A74,'Import OffPeak change'!$A$106:BQ$202,64,FALSE)))</f>
        <v>0</v>
      </c>
      <c r="BM74" s="6">
        <f>IF(ISERROR(VLOOKUP($A74,'Import OffPeak'!$A$3:BR$99,65,FALSE)-VLOOKUP($A74,'Import OffPeak change'!$A$106:BR$202,65,FALSE)),0,(VLOOKUP($A74,'Import OffPeak'!$A$3:BR$99,65,FALSE)-VLOOKUP($A74,'Import OffPeak change'!$A$106:BR$202,65,FALSE)))</f>
        <v>0</v>
      </c>
      <c r="BN74" s="6">
        <f>IF(ISERROR(VLOOKUP($A74,'Import OffPeak'!$A$3:BS$99,66,FALSE)-VLOOKUP($A74,'Import OffPeak change'!$A$106:BS$202,66,FALSE)),0,(VLOOKUP($A74,'Import OffPeak'!$A$3:BS$99,66,FALSE)-VLOOKUP($A74,'Import OffPeak change'!$A$106:BS$202,66,FALSE)))</f>
        <v>0</v>
      </c>
      <c r="BO74" s="6">
        <f>IF(ISERROR(VLOOKUP($A74,'Import OffPeak'!$A$3:BT$99,67,FALSE)-VLOOKUP($A74,'Import OffPeak change'!$A$106:BT$202,67,FALSE)),0,(VLOOKUP($A74,'Import OffPeak'!$A$3:BT$99,67,FALSE)-VLOOKUP($A74,'Import OffPeak change'!$A$106:BT$202,67,FALSE)))</f>
        <v>0</v>
      </c>
      <c r="BP74" s="6">
        <f>IF(ISERROR(VLOOKUP($A74,'Import OffPeak'!$A$3:BU$99,68,FALSE)-VLOOKUP($A74,'Import OffPeak change'!$A$106:BU$202,68,FALSE)),0,(VLOOKUP($A74,'Import OffPeak'!$A$3:BU$99,68,FALSE)-VLOOKUP($A74,'Import OffPeak change'!$A$106:BU$202,68,FALSE)))</f>
        <v>0</v>
      </c>
      <c r="BQ74" s="6">
        <f>IF(ISERROR(VLOOKUP($A74,'Import OffPeak'!$A$3:BV$99,69,FALSE)-VLOOKUP($A74,'Import OffPeak change'!$A$106:BV$202,69,FALSE)),0,(VLOOKUP($A74,'Import OffPeak'!$A$3:BV$99,69,FALSE)-VLOOKUP($A74,'Import OffPeak change'!$A$106:BV$202,69,FALSE)))</f>
        <v>0</v>
      </c>
      <c r="BR74" s="6">
        <f>IF(ISERROR(VLOOKUP($A74,'Import OffPeak'!$A$3:BW$99,70,FALSE)-VLOOKUP($A74,'Import OffPeak change'!$A$106:BW$202,70,FALSE)),0,(VLOOKUP($A74,'Import OffPeak'!$A$3:BW$99,70,FALSE)-VLOOKUP($A74,'Import OffPeak change'!$A$106:BW$202,70,FALSE)))</f>
        <v>0</v>
      </c>
      <c r="BS74" s="6">
        <f>IF(ISERROR(VLOOKUP($A74,'Import OffPeak'!$A$3:BX$99,71,FALSE)-VLOOKUP($A74,'Import OffPeak change'!$A$106:BX$202,71,FALSE)),0,(VLOOKUP($A74,'Import OffPeak'!$A$3:BX$99,71,FALSE)-VLOOKUP($A74,'Import OffPeak change'!$A$106:BX$202,71,FALSE)))</f>
        <v>0</v>
      </c>
      <c r="BT74" s="6">
        <f>IF(ISERROR(VLOOKUP($A74,'Import OffPeak'!$A$3:BY$99,72,FALSE)-VLOOKUP($A74,'Import OffPeak change'!$A$106:BY$202,72,FALSE)),0,(VLOOKUP($A74,'Import OffPeak'!$A$3:BY$99,72,FALSE)-VLOOKUP($A74,'Import OffPeak change'!$A$106:BY$202,72,FALSE)))</f>
        <v>0</v>
      </c>
      <c r="BU74" s="6">
        <f>IF(ISERROR(VLOOKUP($A74,'Import OffPeak'!$A$3:BZ$99,73,FALSE)-VLOOKUP($A74,'Import OffPeak change'!$A$106:BZ$202,73,FALSE)),0,(VLOOKUP($A74,'Import OffPeak'!$A$3:BZ$99,73,FALSE)-VLOOKUP($A74,'Import OffPeak change'!$A$106:BZ$202,73,FALSE)))</f>
        <v>0</v>
      </c>
      <c r="BV74" s="6">
        <f>IF(ISERROR(VLOOKUP($A74,'Import OffPeak'!$A$3:CA$99,74,FALSE)-VLOOKUP($A74,'Import OffPeak change'!$A$106:CA$202,74,FALSE)),0,(VLOOKUP($A74,'Import OffPeak'!$A$3:CA$99,74,FALSE)-VLOOKUP($A74,'Import OffPeak change'!$A$106:CA$202,74,FALSE)))</f>
        <v>0</v>
      </c>
      <c r="BW74" s="6">
        <f>IF(ISERROR(VLOOKUP($A74,'Import OffPeak'!$A$3:CB$99,75,FALSE)-VLOOKUP($A74,'Import OffPeak change'!$A$106:CB$202,75,FALSE)),0,(VLOOKUP($A74,'Import OffPeak'!$A$3:CB$99,75,FALSE)-VLOOKUP($A74,'Import OffPeak change'!$A$106:CB$202,75,FALSE)))</f>
        <v>0</v>
      </c>
      <c r="BX74" s="6">
        <f>IF(ISERROR(VLOOKUP($A74,'Import OffPeak'!$A$3:CC$99,76,FALSE)-VLOOKUP($A74,'Import OffPeak change'!$A$106:CC$202,76,FALSE)),0,(VLOOKUP($A74,'Import OffPeak'!$A$3:CC$99,76,FALSE)-VLOOKUP($A74,'Import OffPeak change'!$A$106:CC$202,76,FALSE)))</f>
        <v>0</v>
      </c>
      <c r="BY74" s="6">
        <f>IF(ISERROR(VLOOKUP($A74,'Import OffPeak'!$A$3:CD$99,77,FALSE)-VLOOKUP($A74,'Import OffPeak change'!$A$106:CD$202,77,FALSE)),0,(VLOOKUP($A74,'Import OffPeak'!$A$3:CD$99,77,FALSE)-VLOOKUP($A74,'Import OffPeak change'!$A$106:CD$202,77,FALSE)))</f>
        <v>0</v>
      </c>
      <c r="BZ74" s="6">
        <f>IF(ISERROR(VLOOKUP($A74,'Import OffPeak'!$A$3:CE$99,78,FALSE)-VLOOKUP($A74,'Import OffPeak change'!$A$106:CE$202,78,FALSE)),0,(VLOOKUP($A74,'Import OffPeak'!$A$3:CE$99,78,FALSE)-VLOOKUP($A74,'Import OffPeak change'!$A$106:CE$202,78,FALSE)))</f>
        <v>0</v>
      </c>
      <c r="CA74" s="6">
        <f>IF(ISERROR(VLOOKUP($A74,'Import OffPeak'!$A$3:CF$99,79,FALSE)-VLOOKUP($A74,'Import OffPeak change'!$A$106:CF$202,79,FALSE)),0,(VLOOKUP($A74,'Import OffPeak'!$A$3:CF$99,79,FALSE)-VLOOKUP($A74,'Import OffPeak change'!$A$106:CF$202,79,FALSE)))</f>
        <v>0</v>
      </c>
      <c r="CB74" s="6">
        <f>IF(ISERROR(VLOOKUP($A74,'Import OffPeak'!$A$3:CG$99,80,FALSE)-VLOOKUP($A74,'Import OffPeak change'!$A$106:CG$202,80,FALSE)),0,(VLOOKUP($A74,'Import OffPeak'!$A$3:CG$99,80,FALSE)-VLOOKUP($A74,'Import OffPeak change'!$A$106:CG$202,80,FALSE)))</f>
        <v>0</v>
      </c>
      <c r="CC74" s="6">
        <f>IF(ISERROR(VLOOKUP($A74,'Import OffPeak'!$A$3:CH$99,81,FALSE)-VLOOKUP($A74,'Import OffPeak change'!$A$106:CH$202,81,FALSE)),0,(VLOOKUP($A74,'Import OffPeak'!$A$3:CH$99,81,FALSE)-VLOOKUP($A74,'Import OffPeak change'!$A$106:CH$202,81,FALSE)))</f>
        <v>0</v>
      </c>
      <c r="CD74" s="6">
        <f>IF(ISERROR(VLOOKUP($A74,'Import OffPeak'!$A$3:CI$99,82,FALSE)-VLOOKUP($A74,'Import OffPeak change'!$A$106:CI$202,82,FALSE)),0,(VLOOKUP($A74,'Import OffPeak'!$A$3:CI$99,82,FALSE)-VLOOKUP($A74,'Import OffPeak change'!$A$106:CI$202,82,FALSE)))</f>
        <v>0</v>
      </c>
      <c r="CE74" s="6">
        <f>IF(ISERROR(VLOOKUP($A74,'Import OffPeak'!$A$3:CJ$99,83,FALSE)-VLOOKUP($A74,'Import OffPeak change'!$A$106:CJ$202,83,FALSE)),0,(VLOOKUP($A74,'Import OffPeak'!$A$3:CJ$99,83,FALSE)-VLOOKUP($A74,'Import OffPeak change'!$A$106:CJ$202,83,FALSE)))</f>
        <v>0</v>
      </c>
      <c r="CF74" s="6">
        <f>IF(ISERROR(VLOOKUP($A74,'Import OffPeak'!$A$3:CK$99,84,FALSE)-VLOOKUP($A74,'Import OffPeak change'!$A$106:CK$202,84,FALSE)),0,(VLOOKUP($A74,'Import OffPeak'!$A$3:CK$99,84,FALSE)-VLOOKUP($A74,'Import OffPeak change'!$A$106:CK$202,84,FALSE)))</f>
        <v>0</v>
      </c>
      <c r="CG74" s="6">
        <f>IF(ISERROR(VLOOKUP($A74,'Import OffPeak'!$A$3:CL$99,85,FALSE)-VLOOKUP($A74,'Import OffPeak change'!$A$106:CL$202,85,FALSE)),0,(VLOOKUP($A74,'Import OffPeak'!$A$3:CL$99,85,FALSE)-VLOOKUP($A74,'Import OffPeak change'!$A$106:CL$202,85,FALSE)))</f>
        <v>0</v>
      </c>
      <c r="CH74" s="6">
        <f>IF(ISERROR(VLOOKUP($A74,'Import OffPeak'!$A$3:CM$99,86,FALSE)-VLOOKUP($A74,'Import OffPeak change'!$A$106:CM$202,86,FALSE)),0,(VLOOKUP($A74,'Import OffPeak'!$A$3:CM$99,86,FALSE)-VLOOKUP($A74,'Import OffPeak change'!$A$106:CM$202,86,FALSE)))</f>
        <v>0</v>
      </c>
      <c r="CI74" s="6">
        <f>IF(ISERROR(VLOOKUP($A74,'Import OffPeak'!$A$3:CN$99,87,FALSE)-VLOOKUP($A74,'Import OffPeak change'!$A$106:CN$202,87,FALSE)),0,(VLOOKUP($A74,'Import OffPeak'!$A$3:CN$99,87,FALSE)-VLOOKUP($A74,'Import OffPeak change'!$A$106:CN$202,87,FALSE)))</f>
        <v>0</v>
      </c>
      <c r="CJ74" s="6">
        <f>IF(ISERROR(VLOOKUP($A74,'Import OffPeak'!$A$3:CO$99,88,FALSE)-VLOOKUP($A74,'Import OffPeak change'!$A$106:CO$202,88,FALSE)),0,(VLOOKUP($A74,'Import OffPeak'!$A$3:CO$99,88,FALSE)-VLOOKUP($A74,'Import OffPeak change'!$A$106:CO$202,88,FALSE)))</f>
        <v>0</v>
      </c>
      <c r="CK74" s="6">
        <f>IF(ISERROR(VLOOKUP($A74,'Import OffPeak'!$A$3:CP$99,89,FALSE)-VLOOKUP($A74,'Import OffPeak change'!$A$106:CP$202,89,FALSE)),0,(VLOOKUP($A74,'Import OffPeak'!$A$3:CP$99,89,FALSE)-VLOOKUP($A74,'Import OffPeak change'!$A$106:CP$202,89,FALSE)))</f>
        <v>0</v>
      </c>
      <c r="CL74" s="6">
        <f>IF(ISERROR(VLOOKUP($A74,'Import OffPeak'!$A$3:CQ$99,90,FALSE)-VLOOKUP($A74,'Import OffPeak change'!$A$106:CQ$202,90,FALSE)),0,(VLOOKUP($A74,'Import OffPeak'!$A$3:CQ$99,90,FALSE)-VLOOKUP($A74,'Import OffPeak change'!$A$106:CQ$202,90,FALSE)))</f>
        <v>0</v>
      </c>
      <c r="CM74" s="6">
        <f>IF(ISERROR(VLOOKUP($A74,'Import OffPeak'!$A$3:CR$99,91,FALSE)-VLOOKUP($A74,'Import OffPeak change'!$A$106:CR$202,91,FALSE)),0,(VLOOKUP($A74,'Import OffPeak'!$A$3:CR$99,91,FALSE)-VLOOKUP($A74,'Import OffPeak change'!$A$106:CR$202,91,FALSE)))</f>
        <v>0</v>
      </c>
      <c r="CN74" s="6">
        <f>IF(ISERROR(VLOOKUP($A74,'Import OffPeak'!$A$3:CS$99,92,FALSE)-VLOOKUP($A74,'Import OffPeak change'!$A$106:CS$202,92,FALSE)),0,(VLOOKUP($A74,'Import OffPeak'!$A$3:CS$99,92,FALSE)-VLOOKUP($A74,'Import OffPeak change'!$A$106:CS$202,92,FALSE)))</f>
        <v>0</v>
      </c>
      <c r="CO74" s="6">
        <f>IF(ISERROR(VLOOKUP($A74,'Import OffPeak'!$A$3:CT$99,93,FALSE)-VLOOKUP($A74,'Import OffPeak change'!$A$106:CT$202,93,FALSE)),0,(VLOOKUP($A74,'Import OffPeak'!$A$3:CT$99,93,FALSE)-VLOOKUP($A74,'Import OffPeak change'!$A$106:CT$202,93,FALSE)))</f>
        <v>0</v>
      </c>
      <c r="CP74" s="6">
        <f>IF(ISERROR(VLOOKUP($A74,'Import OffPeak'!$A$3:CU$99,94,FALSE)-VLOOKUP($A74,'Import OffPeak change'!$A$106:CU$202,94,FALSE)),0,(VLOOKUP($A74,'Import OffPeak'!$A$3:CU$99,94,FALSE)-VLOOKUP($A74,'Import OffPeak change'!$A$106:CU$202,94,FALSE)))</f>
        <v>0</v>
      </c>
      <c r="CQ74" s="6">
        <f>IF(ISERROR(VLOOKUP($A74,'Import OffPeak'!$A$3:CV$99,95,FALSE)-VLOOKUP($A74,'Import OffPeak change'!$A$106:CV$202,95,FALSE)),0,(VLOOKUP($A74,'Import OffPeak'!$A$3:CV$99,95,FALSE)-VLOOKUP($A74,'Import OffPeak change'!$A$106:CV$202,95,FALSE)))</f>
        <v>0</v>
      </c>
      <c r="CR74" s="6">
        <f>IF(ISERROR(VLOOKUP($A74,'Import OffPeak'!$A$3:CW$99,96,FALSE)-VLOOKUP($A74,'Import OffPeak change'!$A$106:CW$202,96,FALSE)),0,(VLOOKUP($A74,'Import OffPeak'!$A$3:CW$99,96,FALSE)-VLOOKUP($A74,'Import OffPeak change'!$A$106:CW$202,96,FALSE)))</f>
        <v>0</v>
      </c>
      <c r="CS74" s="6">
        <f>IF(ISERROR(VLOOKUP($A74,'Import OffPeak'!$A$3:CX$99,97,FALSE)-VLOOKUP($A74,'Import OffPeak change'!$A$106:CX$202,97,FALSE)),0,(VLOOKUP($A74,'Import OffPeak'!$A$3:CX$99,97,FALSE)-VLOOKUP($A74,'Import OffPeak change'!$A$106:CX$202,97,FALSE)))</f>
        <v>0</v>
      </c>
      <c r="CT74" s="6">
        <f>IF(ISERROR(VLOOKUP($A74,'Import OffPeak'!$A$3:CY$99,98,FALSE)-VLOOKUP($A74,'Import OffPeak change'!$A$106:CY$202,98,FALSE)),0,(VLOOKUP($A74,'Import OffPeak'!$A$3:CY$99,98,FALSE)-VLOOKUP($A74,'Import OffPeak change'!$A$106:CY$202,98,FALSE)))</f>
        <v>0</v>
      </c>
      <c r="CU74" s="6">
        <f>IF(ISERROR(VLOOKUP($A74,'Import OffPeak'!$A$3:CZ$99,99,FALSE)-VLOOKUP($A74,'Import OffPeak change'!$A$106:CZ$202,99,FALSE)),0,(VLOOKUP($A74,'Import OffPeak'!$A$3:CZ$99,99,FALSE)-VLOOKUP($A74,'Import OffPeak change'!$A$106:CZ$202,99,FALSE)))</f>
        <v>0</v>
      </c>
      <c r="CV74" s="6">
        <f>IF(ISERROR(VLOOKUP($A74,'Import OffPeak'!$A$3:DA$99,100,FALSE)-VLOOKUP($A74,'Import OffPeak change'!$A$106:DA$202,100,FALSE)),0,(VLOOKUP($A74,'Import OffPeak'!$A$3:DA$99,100,FALSE)-VLOOKUP($A74,'Import OffPeak change'!$A$106:DA$202,100,FALSE)))</f>
        <v>0</v>
      </c>
      <c r="CW74" s="6">
        <f>IF(ISERROR(VLOOKUP($A74,'Import OffPeak'!$A$3:DB$99,101,FALSE)-VLOOKUP($A74,'Import OffPeak change'!$A$106:DB$202,101,FALSE)),0,(VLOOKUP($A74,'Import OffPeak'!$A$3:DB$99,101,FALSE)-VLOOKUP($A74,'Import OffPeak change'!$A$106:DB$202,101,FALSE)))</f>
        <v>0</v>
      </c>
      <c r="CX74" s="6">
        <f>IF(ISERROR(VLOOKUP($A74,'Import OffPeak'!$A$3:DC$99,102,FALSE)-VLOOKUP($A74,'Import OffPeak change'!$A$106:DC$202,102,FALSE)),0,(VLOOKUP($A74,'Import OffPeak'!$A$3:DC$99,102,FALSE)-VLOOKUP($A74,'Import OffPeak change'!$A$106:DC$202,102,FALSE)))</f>
        <v>0</v>
      </c>
      <c r="CY74" s="6">
        <f>IF(ISERROR(VLOOKUP($A74,'Import OffPeak'!$A$3:DD$99,103,FALSE)-VLOOKUP($A74,'Import OffPeak change'!$A$106:DD$202,103,FALSE)),0,(VLOOKUP($A74,'Import OffPeak'!$A$3:DD$99,103,FALSE)-VLOOKUP($A74,'Import OffPeak change'!$A$106:DD$202,103,FALSE)))</f>
        <v>0</v>
      </c>
      <c r="CZ74" s="6">
        <f>IF(ISERROR(VLOOKUP($A74,'Import OffPeak'!$A$3:DE$99,104,FALSE)-VLOOKUP($A74,'Import OffPeak change'!$A$106:DE$202,104,FALSE)),0,(VLOOKUP($A74,'Import OffPeak'!$A$3:DE$99,104,FALSE)-VLOOKUP($A74,'Import OffPeak change'!$A$106:DE$202,104,FALSE)))</f>
        <v>0</v>
      </c>
      <c r="DA74" s="6">
        <f>IF(ISERROR(VLOOKUP($A74,'Import OffPeak'!$A$3:DF$99,105,FALSE)-VLOOKUP($A74,'Import OffPeak change'!$A$106:DF$202,105,FALSE)),0,(VLOOKUP($A74,'Import OffPeak'!$A$3:DF$99,105,FALSE)-VLOOKUP($A74,'Import OffPeak change'!$A$106:DF$202,105,FALSE)))</f>
        <v>0</v>
      </c>
      <c r="DB74" s="6">
        <f>IF(ISERROR(VLOOKUP($A74,'Import OffPeak'!$A$3:DG$99,106,FALSE)-VLOOKUP($A74,'Import OffPeak change'!$A$106:DG$202,106,FALSE)),0,(VLOOKUP($A74,'Import OffPeak'!$A$3:DG$99,106,FALSE)-VLOOKUP($A74,'Import OffPeak change'!$A$106:DG$202,106,FALSE)))</f>
        <v>0</v>
      </c>
      <c r="DC74" s="6">
        <f>IF(ISERROR(VLOOKUP($A74,'Import OffPeak'!$A$3:DH$99,107,FALSE)-VLOOKUP($A74,'Import OffPeak change'!$A$106:DH$202,107,FALSE)),0,(VLOOKUP($A74,'Import OffPeak'!$A$3:DH$99,107,FALSE)-VLOOKUP($A74,'Import OffPeak change'!$A$106:DH$202,107,FALSE)))</f>
        <v>0</v>
      </c>
      <c r="DD74" s="6">
        <f>IF(ISERROR(VLOOKUP($A74,'Import OffPeak'!$A$3:DI$99,108,FALSE)-VLOOKUP($A74,'Import OffPeak change'!$A$106:DI$202,108,FALSE)),0,(VLOOKUP($A74,'Import OffPeak'!$A$3:DI$99,108,FALSE)-VLOOKUP($A74,'Import OffPeak change'!$A$106:DI$202,108,FALSE)))</f>
        <v>0</v>
      </c>
      <c r="DE74" s="6">
        <f>IF(ISERROR(VLOOKUP($A74,'Import OffPeak'!$A$3:DJ$99,109,FALSE)-VLOOKUP($A74,'Import OffPeak change'!$A$106:DJ$202,109,FALSE)),0,(VLOOKUP($A74,'Import OffPeak'!$A$3:DJ$99,109,FALSE)-VLOOKUP($A74,'Import OffPeak change'!$A$106:DJ$202,109,FALSE)))</f>
        <v>0</v>
      </c>
      <c r="DF74" s="6">
        <f>IF(ISERROR(VLOOKUP($A74,'Import OffPeak'!$A$3:DK$99,110,FALSE)-VLOOKUP($A74,'Import OffPeak change'!$A$106:DK$202,110,FALSE)),0,(VLOOKUP($A74,'Import OffPeak'!$A$3:DK$99,110,FALSE)-VLOOKUP($A74,'Import OffPeak change'!$A$106:DK$202,110,FALSE)))</f>
        <v>0</v>
      </c>
      <c r="DG74" s="6">
        <f>IF(ISERROR(VLOOKUP($A74,'Import OffPeak'!$A$3:DL$99,111,FALSE)-VLOOKUP($A74,'Import OffPeak change'!$A$106:DL$202,111,FALSE)),0,(VLOOKUP($A74,'Import OffPeak'!$A$3:DL$99,111,FALSE)-VLOOKUP($A74,'Import OffPeak change'!$A$106:DL$202,111,FALSE)))</f>
        <v>0</v>
      </c>
      <c r="DH74" s="6">
        <f>IF(ISERROR(VLOOKUP($A74,'Import OffPeak'!$A$3:DM$99,112,FALSE)-VLOOKUP($A74,'Import OffPeak change'!$A$106:DM$202,112,FALSE)),0,(VLOOKUP($A74,'Import OffPeak'!$A$3:DM$99,112,FALSE)-VLOOKUP($A74,'Import OffPeak change'!$A$106:DM$202,112,FALSE)))</f>
        <v>0</v>
      </c>
      <c r="DI74" s="6">
        <f>IF(ISERROR(VLOOKUP($A74,'Import OffPeak'!$A$3:DN$99,113,FALSE)-VLOOKUP($A74,'Import OffPeak change'!$A$106:DN$202,113,FALSE)),0,(VLOOKUP($A74,'Import OffPeak'!$A$3:DN$99,113,FALSE)-VLOOKUP($A74,'Import OffPeak change'!$A$106:DN$202,113,FALSE)))</f>
        <v>0</v>
      </c>
      <c r="DJ74" s="6">
        <f>IF(ISERROR(VLOOKUP($A74,'Import OffPeak'!$A$3:DO$99,114,FALSE)-VLOOKUP($A74,'Import OffPeak change'!$A$106:DO$202,114,FALSE)),0,(VLOOKUP($A74,'Import OffPeak'!$A$3:DO$99,114,FALSE)-VLOOKUP($A74,'Import OffPeak change'!$A$106:DO$202,114,FALSE)))</f>
        <v>0</v>
      </c>
      <c r="DK74" s="6">
        <f>IF(ISERROR(VLOOKUP($A74,'Import OffPeak'!$A$3:DP$99,115,FALSE)-VLOOKUP($A74,'Import OffPeak change'!$A$106:DP$202,115,FALSE)),0,(VLOOKUP($A74,'Import OffPeak'!$A$3:DP$99,115,FALSE)-VLOOKUP($A74,'Import OffPeak change'!$A$106:DP$202,115,FALSE)))</f>
        <v>0</v>
      </c>
      <c r="DL74" s="6">
        <f>IF(ISERROR(VLOOKUP($A74,'Import OffPeak'!$A$3:DQ$99,116,FALSE)-VLOOKUP($A74,'Import OffPeak change'!$A$106:DQ$202,116,FALSE)),0,(VLOOKUP($A74,'Import OffPeak'!$A$3:DQ$99,116,FALSE)-VLOOKUP($A74,'Import OffPeak change'!$A$106:DQ$202,116,FALSE)))</f>
        <v>0</v>
      </c>
      <c r="DM74" s="6">
        <f>IF(ISERROR(VLOOKUP($A74,'Import OffPeak'!$A$3:DR$99,117,FALSE)-VLOOKUP($A74,'Import OffPeak change'!$A$106:DR$202,117,FALSE)),0,(VLOOKUP($A74,'Import OffPeak'!$A$3:DR$99,117,FALSE)-VLOOKUP($A74,'Import OffPeak change'!$A$106:DR$202,117,FALSE)))</f>
        <v>0</v>
      </c>
      <c r="DN74" s="6">
        <f>IF(ISERROR(VLOOKUP($A74,'Import OffPeak'!$A$3:DS$99,118,FALSE)-VLOOKUP($A74,'Import OffPeak change'!$A$106:DS$202,118,FALSE)),0,(VLOOKUP($A74,'Import OffPeak'!$A$3:DS$99,118,FALSE)-VLOOKUP($A74,'Import OffPeak change'!$A$106:DS$202,118,FALSE)))</f>
        <v>0</v>
      </c>
      <c r="DO74" s="6">
        <f>IF(ISERROR(VLOOKUP($A74,'Import OffPeak'!$A$3:DT$99,119,FALSE)-VLOOKUP($A74,'Import OffPeak change'!$A$106:DT$202,119,FALSE)),0,(VLOOKUP($A74,'Import OffPeak'!$A$3:DT$99,119,FALSE)-VLOOKUP($A74,'Import OffPeak change'!$A$106:DT$202,119,FALSE)))</f>
        <v>0</v>
      </c>
      <c r="DP74" s="6">
        <f>IF(ISERROR(VLOOKUP($A74,'Import OffPeak'!$A$3:DU$99,120,FALSE)-VLOOKUP($A74,'Import OffPeak change'!$A$106:DU$202,120,FALSE)),0,(VLOOKUP($A74,'Import OffPeak'!$A$3:DU$99,120,FALSE)-VLOOKUP($A74,'Import OffPeak change'!$A$106:DU$202,120,FALSE)))</f>
        <v>0</v>
      </c>
      <c r="DQ74" s="6">
        <f>IF(ISERROR(VLOOKUP($A74,'Import OffPeak'!$A$3:DV$99,121,FALSE)-VLOOKUP($A74,'Import OffPeak change'!$A$106:DV$202,121,FALSE)),0,(VLOOKUP($A74,'Import OffPeak'!$A$3:DV$99,121,FALSE)-VLOOKUP($A74,'Import OffPeak change'!$A$106:DV$202,121,FALSE)))</f>
        <v>0</v>
      </c>
      <c r="DR74" s="6">
        <f>IF(ISERROR(VLOOKUP($A74,'Import OffPeak'!$A$3:DW$99,122,FALSE)-VLOOKUP($A74,'Import OffPeak change'!$A$106:DW$202,122,FALSE)),0,(VLOOKUP($A74,'Import OffPeak'!$A$3:DW$99,122,FALSE)-VLOOKUP($A74,'Import OffPeak change'!$A$106:DW$202,122,FALSE)))</f>
        <v>0</v>
      </c>
      <c r="DS74" s="6">
        <f>IF(ISERROR(VLOOKUP($A74,'Import OffPeak'!$A$3:DX$99,123,FALSE)-VLOOKUP($A74,'Import OffPeak change'!$A$106:DX$202,123,FALSE)),0,(VLOOKUP($A74,'Import OffPeak'!$A$3:DX$99,123,FALSE)-VLOOKUP($A74,'Import OffPeak change'!$A$106:DX$202,123,FALSE)))</f>
        <v>0</v>
      </c>
      <c r="DT74" s="6">
        <f>IF(ISERROR(VLOOKUP($A74,'Import OffPeak'!$A$3:DY$99,124,FALSE)-VLOOKUP($A74,'Import OffPeak change'!$A$106:DY$202,124,FALSE)),0,(VLOOKUP($A74,'Import OffPeak'!$A$3:DY$99,124,FALSE)-VLOOKUP($A74,'Import OffPeak change'!$A$106:DY$202,124,FALSE)))</f>
        <v>0</v>
      </c>
      <c r="DU74" s="6">
        <f>IF(ISERROR(VLOOKUP($A74,'Import OffPeak'!$A$3:DZ$99,125,FALSE)-VLOOKUP($A74,'Import OffPeak change'!$A$106:DZ$202,125,FALSE)),0,(VLOOKUP($A74,'Import OffPeak'!$A$3:DZ$99,125,FALSE)-VLOOKUP($A74,'Import OffPeak change'!$A$106:DZ$202,125,FALSE)))</f>
        <v>0</v>
      </c>
      <c r="DV74" s="6">
        <f>IF(ISERROR(VLOOKUP($A74,'Import OffPeak'!$A$3:EA$99,126,FALSE)-VLOOKUP($A74,'Import OffPeak change'!$A$106:EA$202,126,FALSE)),0,(VLOOKUP($A74,'Import OffPeak'!$A$3:EA$99,126,FALSE)-VLOOKUP($A74,'Import OffPeak change'!$A$106:EA$202,126,FALSE)))</f>
        <v>0</v>
      </c>
      <c r="DW74" s="6">
        <f>IF(ISERROR(VLOOKUP($A74,'Import OffPeak'!$A$3:EB$99,127,FALSE)-VLOOKUP($A74,'Import OffPeak change'!$A$106:EB$202,127,FALSE)),0,(VLOOKUP($A74,'Import OffPeak'!$A$3:EB$99,127,FALSE)-VLOOKUP($A74,'Import OffPeak change'!$A$106:EB$202,127,FALSE)))</f>
        <v>0</v>
      </c>
      <c r="DX74" s="6">
        <f>IF(ISERROR(VLOOKUP($A74,'Import OffPeak'!$A$3:EC$99,128,FALSE)-VLOOKUP($A74,'Import OffPeak change'!$A$106:EC$202,128,FALSE)),0,(VLOOKUP($A74,'Import OffPeak'!$A$3:EC$99,128,FALSE)-VLOOKUP($A74,'Import OffPeak change'!$A$106:EC$202,128,FALSE)))</f>
        <v>0</v>
      </c>
      <c r="DY74" s="6">
        <f>IF(ISERROR(VLOOKUP($A74,'Import OffPeak'!$A$3:ED$99,129,FALSE)-VLOOKUP($A74,'Import OffPeak change'!$A$106:ED$202,129,FALSE)),0,(VLOOKUP($A74,'Import OffPeak'!$A$3:ED$99,129,FALSE)-VLOOKUP($A74,'Import OffPeak change'!$A$106:ED$202,129,FALSE)))</f>
        <v>0</v>
      </c>
      <c r="DZ74" s="6">
        <f>IF(ISERROR(VLOOKUP($A74,'Import OffPeak'!$A$3:EE$99,130,FALSE)-VLOOKUP($A74,'Import OffPeak change'!$A$106:EE$202,130,FALSE)),0,(VLOOKUP($A74,'Import OffPeak'!$A$3:EE$99,130,FALSE)-VLOOKUP($A74,'Import OffPeak change'!$A$106:EE$202,130,FALSE)))</f>
        <v>0</v>
      </c>
      <c r="EA74" s="6">
        <f>IF(ISERROR(VLOOKUP($A74,'Import OffPeak'!$A$3:EF$99,131,FALSE)-VLOOKUP($A74,'Import OffPeak change'!$A$106:EF$202,131,FALSE)),0,(VLOOKUP($A74,'Import OffPeak'!$A$3:EF$99,131,FALSE)-VLOOKUP($A74,'Import OffPeak change'!$A$106:EF$202,131,FALSE)))</f>
        <v>0</v>
      </c>
      <c r="EB74" s="6">
        <f>IF(ISERROR(VLOOKUP($A74,'Import OffPeak'!$A$3:EG$99,132,FALSE)-VLOOKUP($A74,'Import OffPeak change'!$A$106:EG$202,132,FALSE)),0,(VLOOKUP($A74,'Import OffPeak'!$A$3:EG$99,132,FALSE)-VLOOKUP($A74,'Import OffPeak change'!$A$106:EG$202,132,FALSE)))</f>
        <v>0</v>
      </c>
      <c r="EC74" s="6">
        <f>IF(ISERROR(VLOOKUP($A74,'Import OffPeak'!$A$3:EH$99,133,FALSE)-VLOOKUP($A74,'Import OffPeak change'!$A$106:EH$202,133,FALSE)),0,(VLOOKUP($A74,'Import OffPeak'!$A$3:EH$99,133,FALSE)-VLOOKUP($A74,'Import OffPeak change'!$A$106:EH$202,133,FALSE)))</f>
        <v>0</v>
      </c>
      <c r="ED74" s="6">
        <f>IF(ISERROR(VLOOKUP($A74,'Import OffPeak'!$A$3:EI$99,134,FALSE)-VLOOKUP($A74,'Import OffPeak change'!$A$106:EI$202,134,FALSE)),0,(VLOOKUP($A74,'Import OffPeak'!$A$3:EI$99,134,FALSE)-VLOOKUP($A74,'Import OffPeak change'!$A$106:EI$202,134,FALSE)))</f>
        <v>0</v>
      </c>
      <c r="EE74" s="6">
        <f>IF(ISERROR(VLOOKUP($A74,'Import OffPeak'!$A$3:EJ$99,135,FALSE)-VLOOKUP($A74,'Import OffPeak change'!$A$106:EJ$202,135,FALSE)),0,(VLOOKUP($A74,'Import OffPeak'!$A$3:EJ$99,135,FALSE)-VLOOKUP($A74,'Import OffPeak change'!$A$106:EJ$202,135,FALSE)))</f>
        <v>0</v>
      </c>
      <c r="EF74" s="6">
        <f>IF(ISERROR(VLOOKUP($A74,'Import OffPeak'!$A$3:EK$99,136,FALSE)-VLOOKUP($A74,'Import OffPeak change'!$A$106:EK$202,136,FALSE)),0,(VLOOKUP($A74,'Import OffPeak'!$A$3:EK$99,136,FALSE)-VLOOKUP($A74,'Import OffPeak change'!$A$106:EK$202,136,FALSE)))</f>
        <v>0</v>
      </c>
      <c r="EG74" s="6">
        <f>IF(ISERROR(VLOOKUP($A74,'Import OffPeak'!$A$3:EL$99,137,FALSE)-VLOOKUP($A74,'Import OffPeak change'!$A$106:EL$202,137,FALSE)),0,(VLOOKUP($A74,'Import OffPeak'!$A$3:EL$99,137,FALSE)-VLOOKUP($A74,'Import OffPeak change'!$A$106:EL$202,137,FALSE)))</f>
        <v>0</v>
      </c>
      <c r="EH74" s="6">
        <f>IF(ISERROR(VLOOKUP($A74,'Import OffPeak'!$A$3:EM$99,138,FALSE)-VLOOKUP($A74,'Import OffPeak change'!$A$106:EM$202,138,FALSE)),0,(VLOOKUP($A74,'Import OffPeak'!$A$3:EM$99,138,FALSE)-VLOOKUP($A74,'Import OffPeak change'!$A$106:EM$202,138,FALSE)))</f>
        <v>0</v>
      </c>
      <c r="EI74" s="6">
        <f>IF(ISERROR(VLOOKUP($A74,'Import OffPeak'!$A$3:EN$99,139,FALSE)-VLOOKUP($A74,'Import OffPeak change'!$A$106:EN$202,139,FALSE)),0,(VLOOKUP($A74,'Import OffPeak'!$A$3:EN$99,139,FALSE)-VLOOKUP($A74,'Import OffPeak change'!$A$106:EN$202,139,FALSE)))</f>
        <v>0</v>
      </c>
      <c r="EJ74" s="6">
        <f>IF(ISERROR(VLOOKUP($A74,'Import OffPeak'!$A$3:EO$99,140,FALSE)-VLOOKUP($A74,'Import OffPeak change'!$A$106:EO$202,140,FALSE)),0,(VLOOKUP($A74,'Import OffPeak'!$A$3:EO$99,140,FALSE)-VLOOKUP($A74,'Import OffPeak change'!$A$106:EO$202,140,FALSE)))</f>
        <v>0</v>
      </c>
      <c r="EK74" s="6">
        <f>IF(ISERROR(VLOOKUP($A74,'Import OffPeak'!$A$3:EP$99,141,FALSE)-VLOOKUP($A74,'Import OffPeak change'!$A$106:EP$202,141,FALSE)),0,(VLOOKUP($A74,'Import OffPeak'!$A$3:EP$99,141,FALSE)-VLOOKUP($A74,'Import OffPeak change'!$A$106:EP$202,141,FALSE)))</f>
        <v>0</v>
      </c>
      <c r="EL74" s="6">
        <f>IF(ISERROR(VLOOKUP($A74,'Import OffPeak'!$A$3:EQ$99,142,FALSE)-VLOOKUP($A74,'Import OffPeak change'!$A$106:EQ$202,142,FALSE)),0,(VLOOKUP($A74,'Import OffPeak'!$A$3:EQ$99,142,FALSE)-VLOOKUP($A74,'Import OffPeak change'!$A$106:EQ$202,142,FALSE)))</f>
        <v>0</v>
      </c>
      <c r="EM74" s="6">
        <f>IF(ISERROR(VLOOKUP($A74,'Import OffPeak'!$A$3:ER$99,143,FALSE)-VLOOKUP($A74,'Import OffPeak change'!$A$106:ER$202,143,FALSE)),0,(VLOOKUP($A74,'Import OffPeak'!$A$3:ER$99,143,FALSE)-VLOOKUP($A74,'Import OffPeak change'!$A$106:ER$202,143,FALSE)))</f>
        <v>0</v>
      </c>
      <c r="EN74" s="6">
        <f>IF(ISERROR(VLOOKUP($A74,'Import OffPeak'!$A$3:ES$99,144,FALSE)-VLOOKUP($A74,'Import OffPeak change'!$A$106:ES$202,144,FALSE)),0,(VLOOKUP($A74,'Import OffPeak'!$A$3:ES$99,144,FALSE)-VLOOKUP($A74,'Import OffPeak change'!$A$106:ES$202,144,FALSE)))</f>
        <v>0</v>
      </c>
      <c r="EO74" s="6">
        <f>IF(ISERROR(VLOOKUP($A74,'Import OffPeak'!$A$3:ET$99,145,FALSE)-VLOOKUP($A74,'Import OffPeak change'!$A$106:ET$202,145,FALSE)),0,(VLOOKUP($A74,'Import OffPeak'!$A$3:ET$99,145,FALSE)-VLOOKUP($A74,'Import OffPeak change'!$A$106:ET$202,145,FALSE)))</f>
        <v>0</v>
      </c>
      <c r="EP74" s="6">
        <f>IF(ISERROR(VLOOKUP($A74,'Import OffPeak'!$A$3:EU$99,146,FALSE)-VLOOKUP($A74,'Import OffPeak change'!$A$106:EU$202,146,FALSE)),0,(VLOOKUP($A74,'Import OffPeak'!$A$3:EU$99,146,FALSE)-VLOOKUP($A74,'Import OffPeak change'!$A$106:EU$202,146,FALSE)))</f>
        <v>0</v>
      </c>
      <c r="EQ74" s="6">
        <f>IF(ISERROR(VLOOKUP($A74,'Import OffPeak'!$A$3:EV$99,147,FALSE)-VLOOKUP($A74,'Import OffPeak change'!$A$106:EV$202,147,FALSE)),0,(VLOOKUP($A74,'Import OffPeak'!$A$3:EV$99,147,FALSE)-VLOOKUP($A74,'Import OffPeak change'!$A$106:EV$202,147,FALSE)))</f>
        <v>0</v>
      </c>
      <c r="ER74" s="6">
        <f>IF(ISERROR(VLOOKUP($A74,'Import OffPeak'!$A$3:EW$99,148,FALSE)-VLOOKUP($A74,'Import OffPeak change'!$A$106:EW$202,148,FALSE)),0,(VLOOKUP($A74,'Import OffPeak'!$A$3:EW$99,148,FALSE)-VLOOKUP($A74,'Import OffPeak change'!$A$106:EW$202,148,FALSE)))</f>
        <v>0</v>
      </c>
      <c r="ES74" s="6">
        <f>IF(ISERROR(VLOOKUP($A74,'Import OffPeak'!$A$3:EX$99,149,FALSE)-VLOOKUP($A74,'Import OffPeak change'!$A$106:EX$202,149,FALSE)),0,(VLOOKUP($A74,'Import OffPeak'!$A$3:EX$99,149,FALSE)-VLOOKUP($A74,'Import OffPeak change'!$A$106:EX$202,149,FALSE)))</f>
        <v>0</v>
      </c>
      <c r="ET74" s="6">
        <f>IF(ISERROR(VLOOKUP($A74,'Import OffPeak'!$A$3:EY$99,150,FALSE)-VLOOKUP($A74,'Import OffPeak change'!$A$106:EY$202,150,FALSE)),0,(VLOOKUP($A74,'Import OffPeak'!$A$3:EY$99,150,FALSE)-VLOOKUP($A74,'Import OffPeak change'!$A$106:EY$202,150,FALSE)))</f>
        <v>0</v>
      </c>
      <c r="EU74" s="6">
        <f>IF(ISERROR(VLOOKUP($A74,'Import OffPeak'!$A$3:EZ$99,151,FALSE)-VLOOKUP($A74,'Import OffPeak change'!$A$106:EZ$202,151,FALSE)),0,(VLOOKUP($A74,'Import OffPeak'!$A$3:EZ$99,151,FALSE)-VLOOKUP($A74,'Import OffPeak change'!$A$106:EZ$202,151,FALSE)))</f>
        <v>0</v>
      </c>
      <c r="EV74" s="6">
        <f>IF(ISERROR(VLOOKUP($A74,'Import OffPeak'!$A$3:FA$99,152,FALSE)-VLOOKUP($A74,'Import OffPeak change'!$A$106:FA$202,152,FALSE)),0,(VLOOKUP($A74,'Import OffPeak'!$A$3:FA$99,152,FALSE)-VLOOKUP($A74,'Import OffPeak change'!$A$106:FA$202,152,FALSE)))</f>
        <v>0</v>
      </c>
      <c r="EW74" s="6">
        <f>IF(ISERROR(VLOOKUP($A74,'Import OffPeak'!$A$3:FB$99,153,FALSE)-VLOOKUP($A74,'Import OffPeak change'!$A$106:FB$202,153,FALSE)),0,(VLOOKUP($A74,'Import OffPeak'!$A$3:FB$99,153,FALSE)-VLOOKUP($A74,'Import OffPeak change'!$A$106:FB$202,153,FALSE)))</f>
        <v>0</v>
      </c>
      <c r="EX74" s="6">
        <f>IF(ISERROR(VLOOKUP($A74,'Import OffPeak'!$A$3:FC$99,154,FALSE)-VLOOKUP($A74,'Import OffPeak change'!$A$106:FC$202,154,FALSE)),0,(VLOOKUP($A74,'Import OffPeak'!$A$3:FC$99,154,FALSE)-VLOOKUP($A74,'Import OffPeak change'!$A$106:FC$202,154,FALSE)))</f>
        <v>0</v>
      </c>
      <c r="EY74" s="6">
        <f>IF(ISERROR(VLOOKUP($A74,'Import OffPeak'!$A$3:FD$99,155,FALSE)-VLOOKUP($A74,'Import OffPeak change'!$A$106:FD$202,155,FALSE)),0,(VLOOKUP($A74,'Import OffPeak'!$A$3:FD$99,155,FALSE)-VLOOKUP($A74,'Import OffPeak change'!$A$106:FD$202,155,FALSE)))</f>
        <v>0</v>
      </c>
      <c r="EZ74" s="6">
        <f>IF(ISERROR(VLOOKUP($A74,'Import OffPeak'!$A$3:FE$99,156,FALSE)-VLOOKUP($A74,'Import OffPeak change'!$A$106:FE$202,156,FALSE)),0,(VLOOKUP($A74,'Import OffPeak'!$A$3:FE$99,156,FALSE)-VLOOKUP($A74,'Import OffPeak change'!$A$106:FE$202,156,FALSE)))</f>
        <v>0</v>
      </c>
      <c r="FA74" s="6">
        <f>IF(ISERROR(VLOOKUP($A74,'Import OffPeak'!$A$3:FF$99,157,FALSE)-VLOOKUP($A74,'Import OffPeak change'!$A$106:FF$202,157,FALSE)),0,(VLOOKUP($A74,'Import OffPeak'!$A$3:FF$99,157,FALSE)-VLOOKUP($A74,'Import OffPeak change'!$A$106:FF$202,157,FALSE)))</f>
        <v>0</v>
      </c>
      <c r="FB74" s="6">
        <f>IF(ISERROR(VLOOKUP($A74,'Import OffPeak'!$A$3:FG$99,158,FALSE)-VLOOKUP($A74,'Import OffPeak change'!$A$106:FG$202,158,FALSE)),0,(VLOOKUP($A74,'Import OffPeak'!$A$3:FG$99,158,FALSE)-VLOOKUP($A74,'Import OffPeak change'!$A$106:FG$202,158,FALSE)))</f>
        <v>0</v>
      </c>
      <c r="FC74" s="6">
        <f>IF(ISERROR(VLOOKUP($A74,'Import OffPeak'!$A$3:FH$99,159,FALSE)-VLOOKUP($A74,'Import OffPeak change'!$A$106:FH$202,159,FALSE)),0,(VLOOKUP($A74,'Import OffPeak'!$A$3:FH$99,159,FALSE)-VLOOKUP($A74,'Import OffPeak change'!$A$106:FH$202,159,FALSE)))</f>
        <v>0</v>
      </c>
      <c r="FD74" s="6">
        <f>IF(ISERROR(VLOOKUP($A74,'Import OffPeak'!$A$3:FI$99,160,FALSE)-VLOOKUP($A74,'Import OffPeak change'!$A$106:FI$202,160,FALSE)),0,(VLOOKUP($A74,'Import OffPeak'!$A$3:FI$99,160,FALSE)-VLOOKUP($A74,'Import OffPeak change'!$A$106:FI$202,160,FALSE)))</f>
        <v>0</v>
      </c>
      <c r="FE74" s="6">
        <f>IF(ISERROR(VLOOKUP($A74,'Import OffPeak'!$A$3:FJ$99,161,FALSE)-VLOOKUP($A74,'Import OffPeak change'!$A$106:FJ$202,161,FALSE)),0,(VLOOKUP($A74,'Import OffPeak'!$A$3:FJ$99,161,FALSE)-VLOOKUP($A74,'Import OffPeak change'!$A$106:FJ$202,161,FALSE)))</f>
        <v>0</v>
      </c>
      <c r="FF74" s="6">
        <f>IF(ISERROR(VLOOKUP($A74,'Import OffPeak'!$A$3:FK$99,162,FALSE)-VLOOKUP($A74,'Import OffPeak change'!$A$106:FK$202,162,FALSE)),0,(VLOOKUP($A74,'Import OffPeak'!$A$3:FK$99,162,FALSE)-VLOOKUP($A74,'Import OffPeak change'!$A$106:FK$202,162,FALSE)))</f>
        <v>0</v>
      </c>
      <c r="FG74" s="6">
        <f>IF(ISERROR(VLOOKUP($A74,'Import OffPeak'!$A$3:FL$99,163,FALSE)-VLOOKUP($A74,'Import OffPeak change'!$A$106:FL$202,163,FALSE)),0,(VLOOKUP($A74,'Import OffPeak'!$A$3:FL$99,163,FALSE)-VLOOKUP($A74,'Import OffPeak change'!$A$106:FL$202,163,FALSE)))</f>
        <v>0</v>
      </c>
      <c r="FH74" s="6">
        <f>IF(ISERROR(VLOOKUP($A74,'Import OffPeak'!$A$3:FM$99,164,FALSE)-VLOOKUP($A74,'Import OffPeak change'!$A$106:FM$202,164,FALSE)),0,(VLOOKUP($A74,'Import OffPeak'!$A$3:FM$99,164,FALSE)-VLOOKUP($A74,'Import OffPeak change'!$A$106:FM$202,164,FALSE)))</f>
        <v>0</v>
      </c>
      <c r="FI74" s="6">
        <f>IF(ISERROR(VLOOKUP($A74,'Import OffPeak'!$A$3:FN$99,165,FALSE)-VLOOKUP($A74,'Import OffPeak change'!$A$106:FN$202,165,FALSE)),0,(VLOOKUP($A74,'Import OffPeak'!$A$3:FN$99,165,FALSE)-VLOOKUP($A74,'Import OffPeak change'!$A$106:FN$202,165,FALSE)))</f>
        <v>0</v>
      </c>
      <c r="FJ74" s="6">
        <f>IF(ISERROR(VLOOKUP($A74,'Import OffPeak'!$A$3:FO$99,166,FALSE)-VLOOKUP($A74,'Import OffPeak change'!$A$106:FO$202,166,FALSE)),0,(VLOOKUP($A74,'Import OffPeak'!$A$3:FO$99,166,FALSE)-VLOOKUP($A74,'Import OffPeak change'!$A$106:FO$202,166,FALSE)))</f>
        <v>0</v>
      </c>
      <c r="FK74" s="6">
        <f>IF(ISERROR(VLOOKUP($A74,'Import OffPeak'!$A$3:FP$99,167,FALSE)-VLOOKUP($A74,'Import OffPeak change'!$A$106:FP$202,167,FALSE)),0,(VLOOKUP($A74,'Import OffPeak'!$A$3:FP$99,167,FALSE)-VLOOKUP($A74,'Import OffPeak change'!$A$106:FP$202,167,FALSE)))</f>
        <v>0</v>
      </c>
      <c r="FL74" s="6">
        <f>IF(ISERROR(VLOOKUP($A74,'Import OffPeak'!$A$3:FQ$99,168,FALSE)-VLOOKUP($A74,'Import OffPeak change'!$A$106:FQ$202,168,FALSE)),0,(VLOOKUP($A74,'Import OffPeak'!$A$3:FQ$99,168,FALSE)-VLOOKUP($A74,'Import OffPeak change'!$A$106:FQ$202,168,FALSE)))</f>
        <v>0</v>
      </c>
      <c r="FM74" s="6">
        <f>IF(ISERROR(VLOOKUP($A74,'Import OffPeak'!$A$3:FR$99,169,FALSE)-VLOOKUP($A74,'Import OffPeak change'!$A$106:FR$202,169,FALSE)),0,(VLOOKUP($A74,'Import OffPeak'!$A$3:FR$99,169,FALSE)-VLOOKUP($A74,'Import OffPeak change'!$A$106:FR$202,169,FALSE)))</f>
        <v>0</v>
      </c>
      <c r="FN74" s="6">
        <f>IF(ISERROR(VLOOKUP($A74,'Import OffPeak'!$A$3:FS$99,170,FALSE)-VLOOKUP($A74,'Import OffPeak change'!$A$106:FS$202,170,FALSE)),0,(VLOOKUP($A74,'Import OffPeak'!$A$3:FS$99,170,FALSE)-VLOOKUP($A74,'Import OffPeak change'!$A$106:FS$202,170,FALSE)))</f>
        <v>0</v>
      </c>
      <c r="FO74" s="6">
        <f>IF(ISERROR(VLOOKUP($A74,'Import OffPeak'!$A$3:FT$99,171,FALSE)-VLOOKUP($A74,'Import OffPeak change'!$A$106:FT$202,171,FALSE)),0,(VLOOKUP($A74,'Import OffPeak'!$A$3:FT$99,171,FALSE)-VLOOKUP($A74,'Import OffPeak change'!$A$106:FT$202,171,FALSE)))</f>
        <v>0</v>
      </c>
      <c r="FP74" s="6">
        <f>IF(ISERROR(VLOOKUP($A74,'Import OffPeak'!$A$3:FU$99,172,FALSE)-VLOOKUP($A74,'Import OffPeak change'!$A$106:FU$202,172,FALSE)),0,(VLOOKUP($A74,'Import OffPeak'!$A$3:FU$99,172,FALSE)-VLOOKUP($A74,'Import OffPeak change'!$A$106:FU$202,172,FALSE)))</f>
        <v>0</v>
      </c>
      <c r="FQ74" s="6">
        <f>IF(ISERROR(VLOOKUP($A74,'Import OffPeak'!$A$3:FV$99,173,FALSE)-VLOOKUP($A74,'Import OffPeak change'!$A$106:FV$202,173,FALSE)),0,(VLOOKUP($A74,'Import OffPeak'!$A$3:FV$99,173,FALSE)-VLOOKUP($A74,'Import OffPeak change'!$A$106:FV$202,173,FALSE)))</f>
        <v>0</v>
      </c>
      <c r="FR74" s="6">
        <f>IF(ISERROR(VLOOKUP($A74,'Import OffPeak'!$A$3:FW$99,174,FALSE)-VLOOKUP($A74,'Import OffPeak change'!$A$106:FW$202,174,FALSE)),0,(VLOOKUP($A74,'Import OffPeak'!$A$3:FW$99,174,FALSE)-VLOOKUP($A74,'Import OffPeak change'!$A$106:FW$202,174,FALSE)))</f>
        <v>0</v>
      </c>
      <c r="FS74" s="6">
        <f>IF(ISERROR(VLOOKUP($A74,'Import OffPeak'!$A$3:FX$99,175,FALSE)-VLOOKUP($A74,'Import OffPeak change'!$A$106:FX$202,175,FALSE)),0,(VLOOKUP($A74,'Import OffPeak'!$A$3:FX$99,175,FALSE)-VLOOKUP($A74,'Import OffPeak change'!$A$106:FX$202,175,FALSE)))</f>
        <v>0</v>
      </c>
      <c r="FT74" s="6">
        <f>IF(ISERROR(VLOOKUP($A74,'Import OffPeak'!$A$3:FY$99,176,FALSE)-VLOOKUP($A74,'Import OffPeak change'!$A$106:FY$202,176,FALSE)),0,(VLOOKUP($A74,'Import OffPeak'!$A$3:FY$99,176,FALSE)-VLOOKUP($A74,'Import OffPeak change'!$A$106:FY$202,176,FALSE)))</f>
        <v>0</v>
      </c>
      <c r="FU74" s="6">
        <f>IF(ISERROR(VLOOKUP($A74,'Import OffPeak'!$A$3:FZ$99,177,FALSE)-VLOOKUP($A74,'Import OffPeak change'!$A$106:FZ$202,177,FALSE)),0,(VLOOKUP($A74,'Import OffPeak'!$A$3:FZ$99,177,FALSE)-VLOOKUP($A74,'Import OffPeak change'!$A$106:FZ$202,177,FALSE)))</f>
        <v>0</v>
      </c>
      <c r="FV74" s="6">
        <f>IF(ISERROR(VLOOKUP($A74,'Import OffPeak'!$A$3:GA$99,178,FALSE)-VLOOKUP($A74,'Import OffPeak change'!$A$106:GA$202,178,FALSE)),0,(VLOOKUP($A74,'Import OffPeak'!$A$3:GA$99,178,FALSE)-VLOOKUP($A74,'Import OffPeak change'!$A$106:GA$202,178,FALSE)))</f>
        <v>0</v>
      </c>
      <c r="FW74" s="6">
        <f>IF(ISERROR(VLOOKUP($A74,'Import OffPeak'!$A$3:GB$99,179,FALSE)-VLOOKUP($A74,'Import OffPeak change'!$A$106:GB$202,179,FALSE)),0,(VLOOKUP($A74,'Import OffPeak'!$A$3:GB$99,179,FALSE)-VLOOKUP($A74,'Import OffPeak change'!$A$106:GB$202,179,FALSE)))</f>
        <v>0</v>
      </c>
      <c r="FX74" s="6">
        <f>IF(ISERROR(VLOOKUP($A74,'Import OffPeak'!$A$3:GC$99,180,FALSE)-VLOOKUP($A74,'Import OffPeak change'!$A$106:GC$202,180,FALSE)),0,(VLOOKUP($A74,'Import OffPeak'!$A$3:GC$99,180,FALSE)-VLOOKUP($A74,'Import OffPeak change'!$A$106:GC$202,180,FALSE)))</f>
        <v>0</v>
      </c>
      <c r="FY74" s="6">
        <f>IF(ISERROR(VLOOKUP($A74,'Import OffPeak'!$A$3:GD$99,181,FALSE)-VLOOKUP($A74,'Import OffPeak change'!$A$106:GD$202,181,FALSE)),0,(VLOOKUP($A74,'Import OffPeak'!$A$3:GD$99,181,FALSE)-VLOOKUP($A74,'Import OffPeak change'!$A$106:GD$202,181,FALSE)))</f>
        <v>0</v>
      </c>
      <c r="FZ74" s="6">
        <f>IF(ISERROR(VLOOKUP($A74,'Import OffPeak'!$A$3:GE$99,182,FALSE)-VLOOKUP($A74,'Import OffPeak change'!$A$106:GE$202,182,FALSE)),0,(VLOOKUP($A74,'Import OffPeak'!$A$3:GE$99,182,FALSE)-VLOOKUP($A74,'Import OffPeak change'!$A$106:GE$202,182,FALSE)))</f>
        <v>0</v>
      </c>
      <c r="GA74" s="6">
        <f>IF(ISERROR(VLOOKUP($A74,'Import OffPeak'!$A$3:GF$99,183,FALSE)-VLOOKUP($A74,'Import OffPeak change'!$A$106:GF$202,183,FALSE)),0,(VLOOKUP($A74,'Import OffPeak'!$A$3:GF$99,183,FALSE)-VLOOKUP($A74,'Import OffPeak change'!$A$106:GF$202,183,FALSE)))</f>
        <v>0</v>
      </c>
      <c r="GB74" s="6">
        <f>IF(ISERROR(VLOOKUP($A74,'Import OffPeak'!$A$3:GG$99,184,FALSE)-VLOOKUP($A74,'Import OffPeak change'!$A$106:GG$202,184,FALSE)),0,(VLOOKUP($A74,'Import OffPeak'!$A$3:GG$99,184,FALSE)-VLOOKUP($A74,'Import OffPeak change'!$A$106:GG$202,184,FALSE)))</f>
        <v>0</v>
      </c>
      <c r="GC74" s="6">
        <f>IF(ISERROR(VLOOKUP($A74,'Import OffPeak'!$A$3:GH$99,185,FALSE)-VLOOKUP($A74,'Import OffPeak change'!$A$106:GH$202,185,FALSE)),0,(VLOOKUP($A74,'Import OffPeak'!$A$3:GH$99,185,FALSE)-VLOOKUP($A74,'Import OffPeak change'!$A$106:GH$202,185,FALSE)))</f>
        <v>0</v>
      </c>
      <c r="GD74" s="6">
        <f>IF(ISERROR(VLOOKUP($A74,'Import OffPeak'!$A$3:GI$99,186,FALSE)-VLOOKUP($A74,'Import OffPeak change'!$A$106:GI$202,186,FALSE)),0,(VLOOKUP($A74,'Import OffPeak'!$A$3:GI$99,186,FALSE)-VLOOKUP($A74,'Import OffPeak change'!$A$106:GI$202,186,FALSE)))</f>
        <v>0</v>
      </c>
      <c r="GE74" s="6">
        <f>IF(ISERROR(VLOOKUP($A74,'Import OffPeak'!$A$3:GJ$99,187,FALSE)-VLOOKUP($A74,'Import OffPeak change'!$A$106:GJ$202,187,FALSE)),0,(VLOOKUP($A74,'Import OffPeak'!$A$3:GJ$99,187,FALSE)-VLOOKUP($A74,'Import OffPeak change'!$A$106:GJ$202,187,FALSE)))</f>
        <v>0</v>
      </c>
      <c r="GF74" s="6">
        <f>IF(ISERROR(VLOOKUP($A74,'Import OffPeak'!$A$3:GK$99,188,FALSE)-VLOOKUP($A74,'Import OffPeak change'!$A$106:GK$202,188,FALSE)),0,(VLOOKUP($A74,'Import OffPeak'!$A$3:GK$99,188,FALSE)-VLOOKUP($A74,'Import OffPeak change'!$A$106:GK$202,188,FALSE)))</f>
        <v>0</v>
      </c>
      <c r="GG74" s="6">
        <f>IF(ISERROR(VLOOKUP($A74,'Import OffPeak'!$A$3:GL$99,189,FALSE)-VLOOKUP($A74,'Import OffPeak change'!$A$106:GL$202,189,FALSE)),0,(VLOOKUP($A74,'Import OffPeak'!$A$3:GL$99,189,FALSE)-VLOOKUP($A74,'Import OffPeak change'!$A$106:GL$202,189,FALSE)))</f>
        <v>0</v>
      </c>
      <c r="GH74" s="6">
        <f>IF(ISERROR(VLOOKUP($A74,'Import OffPeak'!$A$3:GM$99,190,FALSE)-VLOOKUP($A74,'Import OffPeak change'!$A$106:GM$202,190,FALSE)),0,(VLOOKUP($A74,'Import OffPeak'!$A$3:GM$99,190,FALSE)-VLOOKUP($A74,'Import OffPeak change'!$A$106:GM$202,190,FALSE)))</f>
        <v>0</v>
      </c>
      <c r="GI74" s="6">
        <f>IF(ISERROR(VLOOKUP($A74,'Import OffPeak'!$A$3:GN$99,191,FALSE)-VLOOKUP($A74,'Import OffPeak change'!$A$106:GN$202,191,FALSE)),0,(VLOOKUP($A74,'Import OffPeak'!$A$3:GN$99,191,FALSE)-VLOOKUP($A74,'Import OffPeak change'!$A$106:GN$202,191,FALSE)))</f>
        <v>0</v>
      </c>
      <c r="GJ74" s="6">
        <f>IF(ISERROR(VLOOKUP($A74,'Import OffPeak'!$A$3:GO$99,192,FALSE)-VLOOKUP($A74,'Import OffPeak change'!$A$106:GO$202,192,FALSE)),0,(VLOOKUP($A74,'Import OffPeak'!$A$3:GO$99,192,FALSE)-VLOOKUP($A74,'Import OffPeak change'!$A$106:GO$202,192,FALSE)))</f>
        <v>0</v>
      </c>
      <c r="GK74" s="6">
        <f>IF(ISERROR(VLOOKUP($A74,'Import OffPeak'!$A$3:GP$99,193,FALSE)-VLOOKUP($A74,'Import OffPeak change'!$A$106:GP$202,193,FALSE)),0,(VLOOKUP($A74,'Import OffPeak'!$A$3:GP$99,193,FALSE)-VLOOKUP($A74,'Import OffPeak change'!$A$106:GP$202,193,FALSE)))</f>
        <v>0</v>
      </c>
      <c r="GL74" s="6">
        <f>IF(ISERROR(VLOOKUP($A74,'Import OffPeak'!$A$3:GQ$99,194,FALSE)-VLOOKUP($A74,'Import OffPeak change'!$A$106:GQ$202,194,FALSE)),0,(VLOOKUP($A74,'Import OffPeak'!$A$3:GQ$99,194,FALSE)-VLOOKUP($A74,'Import OffPeak change'!$A$106:GQ$202,194,FALSE)))</f>
        <v>0</v>
      </c>
      <c r="GM74" s="6">
        <f>IF(ISERROR(VLOOKUP($A74,'Import OffPeak'!$A$3:GR$99,195,FALSE)-VLOOKUP($A74,'Import OffPeak change'!$A$106:GR$202,195,FALSE)),0,(VLOOKUP($A74,'Import OffPeak'!$A$3:GR$99,195,FALSE)-VLOOKUP($A74,'Import OffPeak change'!$A$106:GR$202,195,FALSE)))</f>
        <v>0</v>
      </c>
      <c r="GN74" s="6">
        <f>IF(ISERROR(VLOOKUP($A74,'Import OffPeak'!$A$3:GS$99,196,FALSE)-VLOOKUP($A74,'Import OffPeak change'!$A$106:GS$202,196,FALSE)),0,(VLOOKUP($A74,'Import OffPeak'!$A$3:GS$99,196,FALSE)-VLOOKUP($A74,'Import OffPeak change'!$A$106:GS$202,196,FALSE)))</f>
        <v>0</v>
      </c>
      <c r="GO74" s="6">
        <f>IF(ISERROR(VLOOKUP($A74,'Import OffPeak'!$A$3:GT$99,197,FALSE)-VLOOKUP($A74,'Import OffPeak change'!$A$106:GT$202,197,FALSE)),0,(VLOOKUP($A74,'Import OffPeak'!$A$3:GT$99,197,FALSE)-VLOOKUP($A74,'Import OffPeak change'!$A$106:GT$202,197,FALSE)))</f>
        <v>0</v>
      </c>
      <c r="GP74" s="6">
        <f>IF(ISERROR(VLOOKUP($A74,'Import OffPeak'!$A$3:GU$99,198,FALSE)-VLOOKUP($A74,'Import OffPeak change'!$A$106:GU$202,198,FALSE)),0,(VLOOKUP($A74,'Import OffPeak'!$A$3:GU$99,198,FALSE)-VLOOKUP($A74,'Import OffPeak change'!$A$106:GU$202,198,FALSE)))</f>
        <v>0</v>
      </c>
      <c r="GQ74" s="6">
        <f>IF(ISERROR(VLOOKUP($A74,'Import OffPeak'!$A$3:GV$99,199,FALSE)-VLOOKUP($A74,'Import OffPeak change'!$A$106:GV$202,199,FALSE)),0,(VLOOKUP($A74,'Import OffPeak'!$A$3:GV$99,199,FALSE)-VLOOKUP($A74,'Import OffPeak change'!$A$106:GV$202,199,FALSE)))</f>
        <v>0</v>
      </c>
      <c r="GR74" s="6">
        <f>IF(ISERROR(VLOOKUP($A74,'Import OffPeak'!$A$3:GW$99,200,FALSE)-VLOOKUP($A74,'Import OffPeak change'!$A$106:GW$202,200,FALSE)),0,(VLOOKUP($A74,'Import OffPeak'!$A$3:GW$99,200,FALSE)-VLOOKUP($A74,'Import OffPeak change'!$A$106:GW$202,200,FALSE)))</f>
        <v>0</v>
      </c>
      <c r="GS74" s="6">
        <f>IF(ISERROR(VLOOKUP($A74,'Import OffPeak'!$A$3:GX$99,201,FALSE)-VLOOKUP($A74,'Import OffPeak change'!$A$106:GX$202,201,FALSE)),0,(VLOOKUP($A74,'Import OffPeak'!$A$3:GX$99,201,FALSE)-VLOOKUP($A74,'Import OffPeak change'!$A$106:GX$202,201,FALSE)))</f>
        <v>0</v>
      </c>
      <c r="GT74" s="6">
        <f>IF(ISERROR(VLOOKUP($A74,'Import OffPeak'!$A$3:GY$99,202,FALSE)-VLOOKUP($A74,'Import OffPeak change'!$A$106:GY$202,202,FALSE)),0,(VLOOKUP($A74,'Import OffPeak'!$A$3:GY$99,202,FALSE)-VLOOKUP($A74,'Import OffPeak change'!$A$106:GY$202,202,FALSE)))</f>
        <v>0</v>
      </c>
      <c r="GU74" s="6">
        <f>IF(ISERROR(VLOOKUP($A74,'Import OffPeak'!$A$3:GZ$99,203,FALSE)-VLOOKUP($A74,'Import OffPeak change'!$A$106:GZ$202,203,FALSE)),0,(VLOOKUP($A74,'Import OffPeak'!$A$3:GZ$99,203,FALSE)-VLOOKUP($A74,'Import OffPeak change'!$A$106:GZ$202,203,FALSE)))</f>
        <v>0</v>
      </c>
      <c r="GV74" s="6">
        <f>IF(ISERROR(VLOOKUP($A74,'Import OffPeak'!$A$3:HA$99,204,FALSE)-VLOOKUP($A74,'Import OffPeak change'!$A$106:HA$202,204,FALSE)),0,(VLOOKUP($A74,'Import OffPeak'!$A$3:HA$99,204,FALSE)-VLOOKUP($A74,'Import OffPeak change'!$A$106:HA$202,204,FALSE)))</f>
        <v>0</v>
      </c>
      <c r="GW74" s="6">
        <f>IF(ISERROR(VLOOKUP($A74,'Import OffPeak'!$A$3:HB$99,205,FALSE)-VLOOKUP($A74,'Import OffPeak change'!$A$106:HB$202,205,FALSE)),0,(VLOOKUP($A74,'Import OffPeak'!$A$3:HB$99,205,FALSE)-VLOOKUP($A74,'Import OffPeak change'!$A$106:HB$202,205,FALSE)))</f>
        <v>0</v>
      </c>
      <c r="GX74" s="6">
        <f>IF(ISERROR(VLOOKUP($A74,'Import OffPeak'!$A$3:HC$99,206,FALSE)-VLOOKUP($A74,'Import OffPeak change'!$A$106:HC$202,206,FALSE)),0,(VLOOKUP($A74,'Import OffPeak'!$A$3:HC$99,206,FALSE)-VLOOKUP($A74,'Import OffPeak change'!$A$106:HC$202,206,FALSE)))</f>
        <v>0</v>
      </c>
      <c r="GY74" s="6">
        <f>IF(ISERROR(VLOOKUP($A74,'Import OffPeak'!$A$3:HD$99,207,FALSE)-VLOOKUP($A74,'Import OffPeak change'!$A$106:HD$202,207,FALSE)),0,(VLOOKUP($A74,'Import OffPeak'!$A$3:HD$99,207,FALSE)-VLOOKUP($A74,'Import OffPeak change'!$A$106:HD$202,207,FALSE)))</f>
        <v>0</v>
      </c>
      <c r="GZ74" s="6">
        <f>IF(ISERROR(VLOOKUP($A74,'Import OffPeak'!$A$3:HE$99,208,FALSE)-VLOOKUP($A74,'Import OffPeak change'!$A$106:HE$202,208,FALSE)),0,(VLOOKUP($A74,'Import OffPeak'!$A$3:HE$99,208,FALSE)-VLOOKUP($A74,'Import OffPeak change'!$A$106:HE$202,208,FALSE)))</f>
        <v>0</v>
      </c>
      <c r="HA74" s="6">
        <f>IF(ISERROR(VLOOKUP($A74,'Import OffPeak'!$A$3:HF$99,209,FALSE)-VLOOKUP($A74,'Import OffPeak change'!$A$106:HF$202,209,FALSE)),0,(VLOOKUP($A74,'Import OffPeak'!$A$3:HF$99,209,FALSE)-VLOOKUP($A74,'Import OffPeak change'!$A$106:HF$202,209,FALSE)))</f>
        <v>0</v>
      </c>
      <c r="HB74" s="6">
        <f>IF(ISERROR(VLOOKUP($A74,'Import OffPeak'!$A$3:HG$99,210,FALSE)-VLOOKUP($A74,'Import OffPeak change'!$A$106:HG$202,210,FALSE)),0,(VLOOKUP($A74,'Import OffPeak'!$A$3:HG$99,210,FALSE)-VLOOKUP($A74,'Import OffPeak change'!$A$106:HG$202,210,FALSE)))</f>
        <v>0</v>
      </c>
      <c r="HC74" s="6">
        <f>IF(ISERROR(VLOOKUP($A74,'Import OffPeak'!$A$3:HH$99,211,FALSE)-VLOOKUP($A74,'Import OffPeak change'!$A$106:HH$202,211,FALSE)),0,(VLOOKUP($A74,'Import OffPeak'!$A$3:HH$99,211,FALSE)-VLOOKUP($A74,'Import OffPeak change'!$A$106:HH$202,211,FALSE)))</f>
        <v>0</v>
      </c>
      <c r="HD74" s="6">
        <f>IF(ISERROR(VLOOKUP($A74,'Import OffPeak'!$A$3:HI$99,212,FALSE)-VLOOKUP($A74,'Import OffPeak change'!$A$106:HI$202,212,FALSE)),0,(VLOOKUP($A74,'Import OffPeak'!$A$3:HI$99,212,FALSE)-VLOOKUP($A74,'Import OffPeak change'!$A$106:HI$202,212,FALSE)))</f>
        <v>0</v>
      </c>
      <c r="HE74" s="6">
        <f>IF(ISERROR(VLOOKUP($A74,'Import OffPeak'!$A$3:HJ$99,213,FALSE)-VLOOKUP($A74,'Import OffPeak change'!$A$106:HJ$202,213,FALSE)),0,(VLOOKUP($A74,'Import OffPeak'!$A$3:HJ$99,213,FALSE)-VLOOKUP($A74,'Import OffPeak change'!$A$106:HJ$202,213,FALSE)))</f>
        <v>0</v>
      </c>
      <c r="HF74" s="6">
        <f>IF(ISERROR(VLOOKUP($A74,'Import OffPeak'!$A$3:HK$99,214,FALSE)-VLOOKUP($A74,'Import OffPeak change'!$A$106:HK$202,214,FALSE)),0,(VLOOKUP($A74,'Import OffPeak'!$A$3:HK$99,214,FALSE)-VLOOKUP($A74,'Import OffPeak change'!$A$106:HK$202,214,FALSE)))</f>
        <v>0</v>
      </c>
      <c r="HG74" s="6">
        <f>IF(ISERROR(VLOOKUP($A74,'Import OffPeak'!$A$3:HL$99,215,FALSE)-VLOOKUP($A74,'Import OffPeak change'!$A$106:HL$202,215,FALSE)),0,(VLOOKUP($A74,'Import OffPeak'!$A$3:HL$99,215,FALSE)-VLOOKUP($A74,'Import OffPeak change'!$A$106:HL$202,215,FALSE)))</f>
        <v>0</v>
      </c>
      <c r="HH74" s="6">
        <f>IF(ISERROR(VLOOKUP($A74,'Import OffPeak'!$A$3:HM$99,216,FALSE)-VLOOKUP($A74,'Import OffPeak change'!$A$106:HM$202,216,FALSE)),0,(VLOOKUP($A74,'Import OffPeak'!$A$3:HM$99,216,FALSE)-VLOOKUP($A74,'Import OffPeak change'!$A$106:HM$202,216,FALSE)))</f>
        <v>0</v>
      </c>
      <c r="HI74" s="6">
        <f>IF(ISERROR(VLOOKUP($A74,'Import OffPeak'!$A$3:HN$99,217,FALSE)-VLOOKUP($A74,'Import OffPeak change'!$A$106:HN$202,217,FALSE)),0,(VLOOKUP($A74,'Import OffPeak'!$A$3:HN$99,217,FALSE)-VLOOKUP($A74,'Import OffPeak change'!$A$106:HN$202,217,FALSE)))</f>
        <v>0</v>
      </c>
      <c r="HJ74" s="6">
        <f>IF(ISERROR(VLOOKUP($A74,'Import OffPeak'!$A$3:HO$99,218,FALSE)-VLOOKUP($A74,'Import OffPeak change'!$A$106:HO$202,218,FALSE)),0,(VLOOKUP($A74,'Import OffPeak'!$A$3:HO$99,218,FALSE)-VLOOKUP($A74,'Import OffPeak change'!$A$106:HO$202,218,FALSE)))</f>
        <v>0</v>
      </c>
      <c r="HK74" s="6">
        <f>IF(ISERROR(VLOOKUP($A74,'Import OffPeak'!$A$3:HP$99,219,FALSE)-VLOOKUP($A74,'Import OffPeak change'!$A$106:HP$202,219,FALSE)),0,(VLOOKUP($A74,'Import OffPeak'!$A$3:HP$99,219,FALSE)-VLOOKUP($A74,'Import OffPeak change'!$A$106:HP$202,219,FALSE)))</f>
        <v>0</v>
      </c>
      <c r="HL74" s="6">
        <f>IF(ISERROR(VLOOKUP($A74,'Import OffPeak'!$A$3:HQ$99,220,FALSE)-VLOOKUP($A74,'Import OffPeak change'!$A$106:HQ$202,220,FALSE)),0,(VLOOKUP($A74,'Import OffPeak'!$A$3:HQ$99,220,FALSE)-VLOOKUP($A74,'Import OffPeak change'!$A$106:HQ$202,220,FALSE)))</f>
        <v>0</v>
      </c>
      <c r="HM74" s="6">
        <f>IF(ISERROR(VLOOKUP($A74,'Import OffPeak'!$A$3:HR$99,221,FALSE)-VLOOKUP($A74,'Import OffPeak change'!$A$106:HR$202,221,FALSE)),0,(VLOOKUP($A74,'Import OffPeak'!$A$3:HR$99,221,FALSE)-VLOOKUP($A74,'Import OffPeak change'!$A$106:HR$202,221,FALSE)))</f>
        <v>0</v>
      </c>
      <c r="HN74" s="6">
        <f>IF(ISERROR(VLOOKUP($A74,'Import OffPeak'!$A$3:HS$99,222,FALSE)-VLOOKUP($A74,'Import OffPeak change'!$A$106:HS$202,222,FALSE)),0,(VLOOKUP($A74,'Import OffPeak'!$A$3:HS$99,222,FALSE)-VLOOKUP($A74,'Import OffPeak change'!$A$106:HS$202,222,FALSE)))</f>
        <v>0</v>
      </c>
      <c r="HO74" s="6">
        <f>IF(ISERROR(VLOOKUP($A74,'Import OffPeak'!$A$3:HT$99,223,FALSE)-VLOOKUP($A74,'Import OffPeak change'!$A$106:HT$202,223,FALSE)),0,(VLOOKUP($A74,'Import OffPeak'!$A$3:HT$99,223,FALSE)-VLOOKUP($A74,'Import OffPeak change'!$A$106:HT$202,223,FALSE)))</f>
        <v>0</v>
      </c>
      <c r="HP74" s="6">
        <f>IF(ISERROR(VLOOKUP($A74,'Import OffPeak'!$A$3:HU$99,224,FALSE)-VLOOKUP($A74,'Import OffPeak change'!$A$106:HU$202,224,FALSE)),0,(VLOOKUP($A74,'Import OffPeak'!$A$3:HU$99,224,FALSE)-VLOOKUP($A74,'Import OffPeak change'!$A$106:HU$202,224,FALSE)))</f>
        <v>0</v>
      </c>
      <c r="HQ74" s="6">
        <f>IF(ISERROR(VLOOKUP($A74,'Import OffPeak'!$A$3:HV$99,225,FALSE)-VLOOKUP($A74,'Import OffPeak change'!$A$106:HV$202,225,FALSE)),0,(VLOOKUP($A74,'Import OffPeak'!$A$3:HV$99,225,FALSE)-VLOOKUP($A74,'Import OffPeak change'!$A$106:HV$202,225,FALSE)))</f>
        <v>0</v>
      </c>
      <c r="HR74" s="6">
        <f>IF(ISERROR(VLOOKUP($A74,'Import OffPeak'!$A$3:HW$99,226,FALSE)-VLOOKUP($A74,'Import OffPeak change'!$A$106:HW$202,226,FALSE)),0,(VLOOKUP($A74,'Import OffPeak'!$A$3:HW$99,226,FALSE)-VLOOKUP($A74,'Import OffPeak change'!$A$106:HW$202,226,FALSE)))</f>
        <v>0</v>
      </c>
      <c r="HS74" s="6">
        <f>IF(ISERROR(VLOOKUP($A74,'Import OffPeak'!$A$3:HX$99,227,FALSE)-VLOOKUP($A74,'Import OffPeak change'!$A$106:HX$202,227,FALSE)),0,(VLOOKUP($A74,'Import OffPeak'!$A$3:HX$99,227,FALSE)-VLOOKUP($A74,'Import OffPeak change'!$A$106:HX$202,227,FALSE)))</f>
        <v>0</v>
      </c>
      <c r="HT74" s="6">
        <f>IF(ISERROR(VLOOKUP($A74,'Import OffPeak'!$A$3:HY$99,228,FALSE)-VLOOKUP($A74,'Import OffPeak change'!$A$106:HY$202,228,FALSE)),0,(VLOOKUP($A74,'Import OffPeak'!$A$3:HY$99,228,FALSE)-VLOOKUP($A74,'Import OffPeak change'!$A$106:HY$202,228,FALSE)))</f>
        <v>0</v>
      </c>
      <c r="HU74" s="6">
        <f>IF(ISERROR(VLOOKUP($A74,'Import OffPeak'!$A$3:HZ$99,229,FALSE)-VLOOKUP($A74,'Import OffPeak change'!$A$106:HZ$202,229,FALSE)),0,(VLOOKUP($A74,'Import OffPeak'!$A$3:HZ$99,229,FALSE)-VLOOKUP($A74,'Import OffPeak change'!$A$106:HZ$202,229,FALSE)))</f>
        <v>0</v>
      </c>
      <c r="HV74" s="6">
        <f>IF(ISERROR(VLOOKUP($A74,'Import OffPeak'!$A$3:IA$99,230,FALSE)-VLOOKUP($A74,'Import OffPeak change'!$A$106:IA$202,230,FALSE)),0,(VLOOKUP($A74,'Import OffPeak'!$A$3:IA$99,230,FALSE)-VLOOKUP($A74,'Import OffPeak change'!$A$106:IA$202,230,FALSE)))</f>
        <v>0</v>
      </c>
      <c r="HW74" s="6">
        <f>IF(ISERROR(VLOOKUP($A74,'Import OffPeak'!$A$3:IB$99,231,FALSE)-VLOOKUP($A74,'Import OffPeak change'!$A$106:IB$202,231,FALSE)),0,(VLOOKUP($A74,'Import OffPeak'!$A$3:IB$99,231,FALSE)-VLOOKUP($A74,'Import OffPeak change'!$A$106:IB$202,231,FALSE)))</f>
        <v>0</v>
      </c>
      <c r="HX74" s="6">
        <f>IF(ISERROR(VLOOKUP($A74,'Import OffPeak'!$A$3:IC$99,232,FALSE)-VLOOKUP($A74,'Import OffPeak change'!$A$106:IC$202,232,FALSE)),0,(VLOOKUP($A74,'Import OffPeak'!$A$3:IC$99,232,FALSE)-VLOOKUP($A74,'Import OffPeak change'!$A$106:IC$202,232,FALSE)))</f>
        <v>0</v>
      </c>
      <c r="HY74" s="6">
        <f>IF(ISERROR(VLOOKUP($A74,'Import OffPeak'!$A$3:ID$99,233,FALSE)-VLOOKUP($A74,'Import OffPeak change'!$A$106:ID$202,233,FALSE)),0,(VLOOKUP($A74,'Import OffPeak'!$A$3:ID$99,233,FALSE)-VLOOKUP($A74,'Import OffPeak change'!$A$106:ID$202,233,FALSE)))</f>
        <v>0</v>
      </c>
      <c r="HZ74" s="6">
        <f>IF(ISERROR(VLOOKUP($A74,'Import OffPeak'!$A$3:IE$99,234,FALSE)-VLOOKUP($A74,'Import OffPeak change'!$A$106:IE$202,234,FALSE)),0,(VLOOKUP($A74,'Import OffPeak'!$A$3:IE$99,234,FALSE)-VLOOKUP($A74,'Import OffPeak change'!$A$106:IE$202,234,FALSE)))</f>
        <v>0</v>
      </c>
      <c r="IA74" s="6">
        <f>IF(ISERROR(VLOOKUP($A74,'Import OffPeak'!$A$3:IF$99,235,FALSE)-VLOOKUP($A74,'Import OffPeak change'!$A$106:IF$202,235,FALSE)),0,(VLOOKUP($A74,'Import OffPeak'!$A$3:IF$99,235,FALSE)-VLOOKUP($A74,'Import OffPeak change'!$A$106:IF$202,235,FALSE)))</f>
        <v>0</v>
      </c>
      <c r="IB74" s="6">
        <f>IF(ISERROR(VLOOKUP($A74,'Import OffPeak'!$A$3:IG$99,236,FALSE)-VLOOKUP($A74,'Import OffPeak change'!$A$106:IG$202,236,FALSE)),0,(VLOOKUP($A74,'Import OffPeak'!$A$3:IG$99,236,FALSE)-VLOOKUP($A74,'Import OffPeak change'!$A$106:IG$202,236,FALSE)))</f>
        <v>0</v>
      </c>
      <c r="IC74" s="6">
        <f>IF(ISERROR(VLOOKUP($A74,'Import OffPeak'!$A$3:IH$99,237,FALSE)-VLOOKUP($A74,'Import OffPeak change'!$A$106:IH$202,237,FALSE)),0,(VLOOKUP($A74,'Import OffPeak'!$A$3:IH$99,237,FALSE)-VLOOKUP($A74,'Import OffPeak change'!$A$106:IH$202,237,FALSE)))</f>
        <v>0</v>
      </c>
      <c r="ID74" s="6">
        <f>IF(ISERROR(VLOOKUP($A74,'Import OffPeak'!$A$3:II$99,238,FALSE)-VLOOKUP($A74,'Import OffPeak change'!$A$106:II$202,238,FALSE)),0,(VLOOKUP($A74,'Import OffPeak'!$A$3:II$99,238,FALSE)-VLOOKUP($A74,'Import OffPeak change'!$A$106:II$202,238,FALSE)))</f>
        <v>0</v>
      </c>
      <c r="IE74" s="6">
        <f>IF(ISERROR(VLOOKUP($A74,'Import OffPeak'!$A$3:IJ$99,239,FALSE)-VLOOKUP($A74,'Import OffPeak change'!$A$106:IJ$202,239,FALSE)),0,(VLOOKUP($A74,'Import OffPeak'!$A$3:IJ$99,239,FALSE)-VLOOKUP($A74,'Import OffPeak change'!$A$106:IJ$202,239,FALSE)))</f>
        <v>0</v>
      </c>
    </row>
    <row r="75" spans="1:239">
      <c r="A75" s="168" t="str">
        <f>IF('Import OffPeak'!A72=0,"",'Import OffPeak'!A72)</f>
        <v/>
      </c>
      <c r="B75" s="6"/>
      <c r="C75" s="6"/>
      <c r="D75" s="6"/>
      <c r="E75" s="6"/>
      <c r="F75" s="6"/>
      <c r="G75" s="6">
        <f>IF(ISERROR(VLOOKUP($A75,'Import OffPeak'!$A$3:L$99,7,FALSE)-VLOOKUP($A75,'Import OffPeak change'!$A$106:L$202,7,FALSE)),0,(VLOOKUP($A75,'Import OffPeak'!$A$3:L$99,7,FALSE)-VLOOKUP($A75,'Import OffPeak change'!$A$106:L$202,7,FALSE)))</f>
        <v>0</v>
      </c>
      <c r="H75" s="6">
        <f>IF(ISERROR(VLOOKUP($A75,'Import OffPeak'!$A$3:M$99,8,FALSE)-VLOOKUP($A75,'Import OffPeak change'!$A$106:M$202,8,FALSE)),0,(VLOOKUP($A75,'Import OffPeak'!$A$3:M$99,8,FALSE)-VLOOKUP($A75,'Import OffPeak change'!$A$106:M$202,8,FALSE)))</f>
        <v>0</v>
      </c>
      <c r="I75" s="6">
        <f>IF(ISERROR(VLOOKUP($A75,'Import OffPeak'!$A$3:N$99,9,FALSE)-VLOOKUP($A75,'Import OffPeak change'!$A$106:N$202,9,FALSE)),0,(VLOOKUP($A75,'Import OffPeak'!$A$3:N$99,9,FALSE)-VLOOKUP($A75,'Import OffPeak change'!$A$106:N$202,9,FALSE)))</f>
        <v>0</v>
      </c>
      <c r="J75" s="6">
        <f>IF(ISERROR(VLOOKUP($A75,'Import OffPeak'!$A$3:O$99,10,FALSE)-VLOOKUP($A75,'Import OffPeak change'!$A$106:O$202,10,FALSE)),0,(VLOOKUP($A75,'Import OffPeak'!$A$3:O$99,10,FALSE)-VLOOKUP($A75,'Import OffPeak change'!$A$106:O$202,10,FALSE)))</f>
        <v>0</v>
      </c>
      <c r="K75" s="6">
        <f>IF(ISERROR(VLOOKUP($A75,'Import OffPeak'!$A$3:P$99,11,FALSE)-VLOOKUP($A75,'Import OffPeak change'!$A$106:P$202,11,FALSE)),0,(VLOOKUP($A75,'Import OffPeak'!$A$3:P$99,11,FALSE)-VLOOKUP($A75,'Import OffPeak change'!$A$106:P$202,11,FALSE)))</f>
        <v>0</v>
      </c>
      <c r="L75" s="6">
        <f>IF(ISERROR(VLOOKUP($A75,'Import OffPeak'!$A$3:Q$99,12,FALSE)-VLOOKUP($A75,'Import OffPeak change'!$A$106:Q$202,12,FALSE)),0,(VLOOKUP($A75,'Import OffPeak'!$A$3:Q$99,12,FALSE)-VLOOKUP($A75,'Import OffPeak change'!$A$106:Q$202,12,FALSE)))</f>
        <v>0</v>
      </c>
      <c r="M75" s="6">
        <f>IF(ISERROR(VLOOKUP($A75,'Import OffPeak'!$A$3:R$99,13,FALSE)-VLOOKUP($A75,'Import OffPeak change'!$A$106:R$202,13,FALSE)),0,(VLOOKUP($A75,'Import OffPeak'!$A$3:R$99,13,FALSE)-VLOOKUP($A75,'Import OffPeak change'!$A$106:R$202,13,FALSE)))</f>
        <v>0</v>
      </c>
      <c r="N75" s="6">
        <f>IF(ISERROR(VLOOKUP($A75,'Import OffPeak'!$A$3:S$99,14,FALSE)-VLOOKUP($A75,'Import OffPeak change'!$A$106:S$202,14,FALSE)),0,(VLOOKUP($A75,'Import OffPeak'!$A$3:S$99,14,FALSE)-VLOOKUP($A75,'Import OffPeak change'!$A$106:S$202,14,FALSE)))</f>
        <v>0</v>
      </c>
      <c r="O75" s="6">
        <f>IF(ISERROR(VLOOKUP($A75,'Import OffPeak'!$A$3:T$99,15,FALSE)-VLOOKUP($A75,'Import OffPeak change'!$A$106:T$202,15,FALSE)),0,(VLOOKUP($A75,'Import OffPeak'!$A$3:T$99,15,FALSE)-VLOOKUP($A75,'Import OffPeak change'!$A$106:T$202,15,FALSE)))</f>
        <v>0</v>
      </c>
      <c r="P75" s="6">
        <f>IF(ISERROR(VLOOKUP($A75,'Import OffPeak'!$A$3:U$99,16,FALSE)-VLOOKUP($A75,'Import OffPeak change'!$A$106:U$202,16,FALSE)),0,(VLOOKUP($A75,'Import OffPeak'!$A$3:U$99,16,FALSE)-VLOOKUP($A75,'Import OffPeak change'!$A$106:U$202,16,FALSE)))</f>
        <v>0</v>
      </c>
      <c r="Q75" s="6">
        <f>IF(ISERROR(VLOOKUP($A75,'Import OffPeak'!$A$3:V$99,17,FALSE)-VLOOKUP($A75,'Import OffPeak change'!$A$106:V$202,17,FALSE)),0,(VLOOKUP($A75,'Import OffPeak'!$A$3:V$99,17,FALSE)-VLOOKUP($A75,'Import OffPeak change'!$A$106:V$202,17,FALSE)))</f>
        <v>0</v>
      </c>
      <c r="R75" s="6">
        <f>IF(ISERROR(VLOOKUP($A75,'Import OffPeak'!$A$3:W$99,18,FALSE)-VLOOKUP($A75,'Import OffPeak change'!$A$106:W$202,18,FALSE)),0,(VLOOKUP($A75,'Import OffPeak'!$A$3:W$99,18,FALSE)-VLOOKUP($A75,'Import OffPeak change'!$A$106:W$202,18,FALSE)))</f>
        <v>0</v>
      </c>
      <c r="S75" s="6">
        <f>IF(ISERROR(VLOOKUP($A75,'Import OffPeak'!$A$3:X$99,19,FALSE)-VLOOKUP($A75,'Import OffPeak change'!$A$106:X$202,19,FALSE)),0,(VLOOKUP($A75,'Import OffPeak'!$A$3:X$99,19,FALSE)-VLOOKUP($A75,'Import OffPeak change'!$A$106:X$202,19,FALSE)))</f>
        <v>0</v>
      </c>
      <c r="T75" s="6">
        <f>IF(ISERROR(VLOOKUP($A75,'Import OffPeak'!$A$3:Y$99,20,FALSE)-VLOOKUP($A75,'Import OffPeak change'!$A$106:Y$202,20,FALSE)),0,(VLOOKUP($A75,'Import OffPeak'!$A$3:Y$99,20,FALSE)-VLOOKUP($A75,'Import OffPeak change'!$A$106:Y$202,20,FALSE)))</f>
        <v>0</v>
      </c>
      <c r="U75" s="6">
        <f>IF(ISERROR(VLOOKUP($A75,'Import OffPeak'!$A$3:Z$99,21,FALSE)-VLOOKUP($A75,'Import OffPeak change'!$A$106:Z$202,21,FALSE)),0,(VLOOKUP($A75,'Import OffPeak'!$A$3:Z$99,21,FALSE)-VLOOKUP($A75,'Import OffPeak change'!$A$106:Z$202,21,FALSE)))</f>
        <v>0</v>
      </c>
      <c r="V75" s="6">
        <f>IF(ISERROR(VLOOKUP($A75,'Import OffPeak'!$A$3:AA$99,22,FALSE)-VLOOKUP($A75,'Import OffPeak change'!$A$106:AA$202,22,FALSE)),0,(VLOOKUP($A75,'Import OffPeak'!$A$3:AA$99,22,FALSE)-VLOOKUP($A75,'Import OffPeak change'!$A$106:AA$202,22,FALSE)))</f>
        <v>0</v>
      </c>
      <c r="W75" s="6">
        <f>IF(ISERROR(VLOOKUP($A75,'Import OffPeak'!$A$3:AB$99,23,FALSE)-VLOOKUP($A75,'Import OffPeak change'!$A$106:AB$202,23,FALSE)),0,(VLOOKUP($A75,'Import OffPeak'!$A$3:AB$99,23,FALSE)-VLOOKUP($A75,'Import OffPeak change'!$A$106:AB$202,23,FALSE)))</f>
        <v>0</v>
      </c>
      <c r="X75" s="6">
        <f>IF(ISERROR(VLOOKUP($A75,'Import OffPeak'!$A$3:AC$99,24,FALSE)-VLOOKUP($A75,'Import OffPeak change'!$A$106:AC$202,24,FALSE)),0,(VLOOKUP($A75,'Import OffPeak'!$A$3:AC$99,24,FALSE)-VLOOKUP($A75,'Import OffPeak change'!$A$106:AC$202,24,FALSE)))</f>
        <v>0</v>
      </c>
      <c r="Y75" s="6">
        <f>IF(ISERROR(VLOOKUP($A75,'Import OffPeak'!$A$3:AD$99,25,FALSE)-VLOOKUP($A75,'Import OffPeak change'!$A$106:AD$202,25,FALSE)),0,(VLOOKUP($A75,'Import OffPeak'!$A$3:AD$99,25,FALSE)-VLOOKUP($A75,'Import OffPeak change'!$A$106:AD$202,25,FALSE)))</f>
        <v>0</v>
      </c>
      <c r="Z75" s="6">
        <f>IF(ISERROR(VLOOKUP($A75,'Import OffPeak'!$A$3:AE$99,26,FALSE)-VLOOKUP($A75,'Import OffPeak change'!$A$106:AE$202,26,FALSE)),0,(VLOOKUP($A75,'Import OffPeak'!$A$3:AE$99,26,FALSE)-VLOOKUP($A75,'Import OffPeak change'!$A$106:AE$202,26,FALSE)))</f>
        <v>0</v>
      </c>
      <c r="AA75" s="6">
        <f>IF(ISERROR(VLOOKUP($A75,'Import OffPeak'!$A$3:AF$99,27,FALSE)-VLOOKUP($A75,'Import OffPeak change'!$A$106:AF$202,27,FALSE)),0,(VLOOKUP($A75,'Import OffPeak'!$A$3:AF$99,27,FALSE)-VLOOKUP($A75,'Import OffPeak change'!$A$106:AF$202,27,FALSE)))</f>
        <v>0</v>
      </c>
      <c r="AB75" s="6">
        <f>IF(ISERROR(VLOOKUP($A75,'Import OffPeak'!$A$3:AG$99,28,FALSE)-VLOOKUP($A75,'Import OffPeak change'!$A$106:AG$202,28,FALSE)),0,(VLOOKUP($A75,'Import OffPeak'!$A$3:AG$99,28,FALSE)-VLOOKUP($A75,'Import OffPeak change'!$A$106:AG$202,28,FALSE)))</f>
        <v>0</v>
      </c>
      <c r="AC75" s="6">
        <f>IF(ISERROR(VLOOKUP($A75,'Import OffPeak'!$A$3:AH$99,29,FALSE)-VLOOKUP($A75,'Import OffPeak change'!$A$106:AH$202,29,FALSE)),0,(VLOOKUP($A75,'Import OffPeak'!$A$3:AH$99,29,FALSE)-VLOOKUP($A75,'Import OffPeak change'!$A$106:AH$202,29,FALSE)))</f>
        <v>0</v>
      </c>
      <c r="AD75" s="6">
        <f>IF(ISERROR(VLOOKUP($A75,'Import OffPeak'!$A$3:AI$99,30,FALSE)-VLOOKUP($A75,'Import OffPeak change'!$A$106:AI$202,30,FALSE)),0,(VLOOKUP($A75,'Import OffPeak'!$A$3:AI$99,30,FALSE)-VLOOKUP($A75,'Import OffPeak change'!$A$106:AI$202,30,FALSE)))</f>
        <v>0</v>
      </c>
      <c r="AE75" s="6">
        <f>IF(ISERROR(VLOOKUP($A75,'Import OffPeak'!$A$3:AJ$99,31,FALSE)-VLOOKUP($A75,'Import OffPeak change'!$A$106:AJ$202,31,FALSE)),0,(VLOOKUP($A75,'Import OffPeak'!$A$3:AJ$99,31,FALSE)-VLOOKUP($A75,'Import OffPeak change'!$A$106:AJ$202,31,FALSE)))</f>
        <v>0</v>
      </c>
      <c r="AF75" s="6">
        <f>IF(ISERROR(VLOOKUP($A75,'Import OffPeak'!$A$3:AK$99,32,FALSE)-VLOOKUP($A75,'Import OffPeak change'!$A$106:AK$202,32,FALSE)),0,(VLOOKUP($A75,'Import OffPeak'!$A$3:AK$99,32,FALSE)-VLOOKUP($A75,'Import OffPeak change'!$A$106:AK$202,32,FALSE)))</f>
        <v>0</v>
      </c>
      <c r="AG75" s="6">
        <f>IF(ISERROR(VLOOKUP($A75,'Import OffPeak'!$A$3:AL$99,33,FALSE)-VLOOKUP($A75,'Import OffPeak change'!$A$106:AL$202,33,FALSE)),0,(VLOOKUP($A75,'Import OffPeak'!$A$3:AL$99,33,FALSE)-VLOOKUP($A75,'Import OffPeak change'!$A$106:AL$202,33,FALSE)))</f>
        <v>0</v>
      </c>
      <c r="AH75" s="6">
        <f>IF(ISERROR(VLOOKUP($A75,'Import OffPeak'!$A$3:AM$99,34,FALSE)-VLOOKUP($A75,'Import OffPeak change'!$A$106:AM$202,34,FALSE)),0,(VLOOKUP($A75,'Import OffPeak'!$A$3:AM$99,34,FALSE)-VLOOKUP($A75,'Import OffPeak change'!$A$106:AM$202,34,FALSE)))</f>
        <v>0</v>
      </c>
      <c r="AI75" s="6">
        <f>IF(ISERROR(VLOOKUP($A75,'Import OffPeak'!$A$3:AN$99,35,FALSE)-VLOOKUP($A75,'Import OffPeak change'!$A$106:AN$202,35,FALSE)),0,(VLOOKUP($A75,'Import OffPeak'!$A$3:AN$99,35,FALSE)-VLOOKUP($A75,'Import OffPeak change'!$A$106:AN$202,35,FALSE)))</f>
        <v>0</v>
      </c>
      <c r="AJ75" s="6">
        <f>IF(ISERROR(VLOOKUP($A75,'Import OffPeak'!$A$3:AO$99,36,FALSE)-VLOOKUP($A75,'Import OffPeak change'!$A$106:AO$202,36,FALSE)),0,(VLOOKUP($A75,'Import OffPeak'!$A$3:AO$99,36,FALSE)-VLOOKUP($A75,'Import OffPeak change'!$A$106:AO$202,36,FALSE)))</f>
        <v>0</v>
      </c>
      <c r="AK75" s="6">
        <f>IF(ISERROR(VLOOKUP($A75,'Import OffPeak'!$A$3:AP$99,37,FALSE)-VLOOKUP($A75,'Import OffPeak change'!$A$106:AP$202,37,FALSE)),0,(VLOOKUP($A75,'Import OffPeak'!$A$3:AP$99,37,FALSE)-VLOOKUP($A75,'Import OffPeak change'!$A$106:AP$202,37,FALSE)))</f>
        <v>0</v>
      </c>
      <c r="AL75" s="6">
        <f>IF(ISERROR(VLOOKUP($A75,'Import OffPeak'!$A$3:AQ$99,38,FALSE)-VLOOKUP($A75,'Import OffPeak change'!$A$106:AQ$202,38,FALSE)),0,(VLOOKUP($A75,'Import OffPeak'!$A$3:AQ$99,38,FALSE)-VLOOKUP($A75,'Import OffPeak change'!$A$106:AQ$202,38,FALSE)))</f>
        <v>0</v>
      </c>
      <c r="AM75" s="6">
        <f>IF(ISERROR(VLOOKUP($A75,'Import OffPeak'!$A$3:AR$99,39,FALSE)-VLOOKUP($A75,'Import OffPeak change'!$A$106:AR$202,39,FALSE)),0,(VLOOKUP($A75,'Import OffPeak'!$A$3:AR$99,39,FALSE)-VLOOKUP($A75,'Import OffPeak change'!$A$106:AR$202,39,FALSE)))</f>
        <v>0</v>
      </c>
      <c r="AN75" s="6">
        <f>IF(ISERROR(VLOOKUP($A75,'Import OffPeak'!$A$3:AS$99,40,FALSE)-VLOOKUP($A75,'Import OffPeak change'!$A$106:AS$202,40,FALSE)),0,(VLOOKUP($A75,'Import OffPeak'!$A$3:AS$99,40,FALSE)-VLOOKUP($A75,'Import OffPeak change'!$A$106:AS$202,40,FALSE)))</f>
        <v>0</v>
      </c>
      <c r="AO75" s="6">
        <f>IF(ISERROR(VLOOKUP($A75,'Import OffPeak'!$A$3:AT$99,41,FALSE)-VLOOKUP($A75,'Import OffPeak change'!$A$106:AT$202,41,FALSE)),0,(VLOOKUP($A75,'Import OffPeak'!$A$3:AT$99,41,FALSE)-VLOOKUP($A75,'Import OffPeak change'!$A$106:AT$202,41,FALSE)))</f>
        <v>0</v>
      </c>
      <c r="AP75" s="6">
        <f>IF(ISERROR(VLOOKUP($A75,'Import OffPeak'!$A$3:AU$99,42,FALSE)-VLOOKUP($A75,'Import OffPeak change'!$A$106:AU$202,42,FALSE)),0,(VLOOKUP($A75,'Import OffPeak'!$A$3:AU$99,42,FALSE)-VLOOKUP($A75,'Import OffPeak change'!$A$106:AU$202,42,FALSE)))</f>
        <v>0</v>
      </c>
      <c r="AQ75" s="6">
        <f>IF(ISERROR(VLOOKUP($A75,'Import OffPeak'!$A$3:AV$99,43,FALSE)-VLOOKUP($A75,'Import OffPeak change'!$A$106:AV$202,43,FALSE)),0,(VLOOKUP($A75,'Import OffPeak'!$A$3:AV$99,43,FALSE)-VLOOKUP($A75,'Import OffPeak change'!$A$106:AV$202,43,FALSE)))</f>
        <v>0</v>
      </c>
      <c r="AR75" s="6">
        <f>IF(ISERROR(VLOOKUP($A75,'Import OffPeak'!$A$3:AW$99,44,FALSE)-VLOOKUP($A75,'Import OffPeak change'!$A$106:AW$202,44,FALSE)),0,(VLOOKUP($A75,'Import OffPeak'!$A$3:AW$99,44,FALSE)-VLOOKUP($A75,'Import OffPeak change'!$A$106:AW$202,44,FALSE)))</f>
        <v>0</v>
      </c>
      <c r="AS75" s="6">
        <f>IF(ISERROR(VLOOKUP($A75,'Import OffPeak'!$A$3:AX$99,45,FALSE)-VLOOKUP($A75,'Import OffPeak change'!$A$106:AX$202,45,FALSE)),0,(VLOOKUP($A75,'Import OffPeak'!$A$3:AX$99,45,FALSE)-VLOOKUP($A75,'Import OffPeak change'!$A$106:AX$202,45,FALSE)))</f>
        <v>0</v>
      </c>
      <c r="AT75" s="6">
        <f>IF(ISERROR(VLOOKUP($A75,'Import OffPeak'!$A$3:AY$99,46,FALSE)-VLOOKUP($A75,'Import OffPeak change'!$A$106:AY$202,46,FALSE)),0,(VLOOKUP($A75,'Import OffPeak'!$A$3:AY$99,46,FALSE)-VLOOKUP($A75,'Import OffPeak change'!$A$106:AY$202,46,FALSE)))</f>
        <v>0</v>
      </c>
      <c r="AU75" s="6">
        <f>IF(ISERROR(VLOOKUP($A75,'Import OffPeak'!$A$3:AZ$99,47,FALSE)-VLOOKUP($A75,'Import OffPeak change'!$A$106:AZ$202,47,FALSE)),0,(VLOOKUP($A75,'Import OffPeak'!$A$3:AZ$99,47,FALSE)-VLOOKUP($A75,'Import OffPeak change'!$A$106:AZ$202,47,FALSE)))</f>
        <v>0</v>
      </c>
      <c r="AV75" s="6">
        <f>IF(ISERROR(VLOOKUP($A75,'Import OffPeak'!$A$3:BA$99,48,FALSE)-VLOOKUP($A75,'Import OffPeak change'!$A$106:BA$202,48,FALSE)),0,(VLOOKUP($A75,'Import OffPeak'!$A$3:BA$99,48,FALSE)-VLOOKUP($A75,'Import OffPeak change'!$A$106:BA$202,48,FALSE)))</f>
        <v>0</v>
      </c>
      <c r="AW75" s="6">
        <f>IF(ISERROR(VLOOKUP($A75,'Import OffPeak'!$A$3:BB$99,49,FALSE)-VLOOKUP($A75,'Import OffPeak change'!$A$106:BB$202,49,FALSE)),0,(VLOOKUP($A75,'Import OffPeak'!$A$3:BB$99,49,FALSE)-VLOOKUP($A75,'Import OffPeak change'!$A$106:BB$202,49,FALSE)))</f>
        <v>0</v>
      </c>
      <c r="AX75" s="6">
        <f>IF(ISERROR(VLOOKUP($A75,'Import OffPeak'!$A$3:BC$99,50,FALSE)-VLOOKUP($A75,'Import OffPeak change'!$A$106:BC$202,50,FALSE)),0,(VLOOKUP($A75,'Import OffPeak'!$A$3:BC$99,50,FALSE)-VLOOKUP($A75,'Import OffPeak change'!$A$106:BC$202,50,FALSE)))</f>
        <v>0</v>
      </c>
      <c r="AY75" s="6">
        <f>IF(ISERROR(VLOOKUP($A75,'Import OffPeak'!$A$3:BD$99,51,FALSE)-VLOOKUP($A75,'Import OffPeak change'!$A$106:BD$202,51,FALSE)),0,(VLOOKUP($A75,'Import OffPeak'!$A$3:BD$99,51,FALSE)-VLOOKUP($A75,'Import OffPeak change'!$A$106:BD$202,51,FALSE)))</f>
        <v>0</v>
      </c>
      <c r="AZ75" s="6">
        <f>IF(ISERROR(VLOOKUP($A75,'Import OffPeak'!$A$3:BE$99,52,FALSE)-VLOOKUP($A75,'Import OffPeak change'!$A$106:BE$202,52,FALSE)),0,(VLOOKUP($A75,'Import OffPeak'!$A$3:BE$99,52,FALSE)-VLOOKUP($A75,'Import OffPeak change'!$A$106:BE$202,52,FALSE)))</f>
        <v>0</v>
      </c>
      <c r="BA75" s="6">
        <f>IF(ISERROR(VLOOKUP($A75,'Import OffPeak'!$A$3:BF$99,53,FALSE)-VLOOKUP($A75,'Import OffPeak change'!$A$106:BF$202,53,FALSE)),0,(VLOOKUP($A75,'Import OffPeak'!$A$3:BF$99,53,FALSE)-VLOOKUP($A75,'Import OffPeak change'!$A$106:BF$202,53,FALSE)))</f>
        <v>0</v>
      </c>
      <c r="BB75" s="6">
        <f>IF(ISERROR(VLOOKUP($A75,'Import OffPeak'!$A$3:BG$99,54,FALSE)-VLOOKUP($A75,'Import OffPeak change'!$A$106:BG$202,54,FALSE)),0,(VLOOKUP($A75,'Import OffPeak'!$A$3:BG$99,54,FALSE)-VLOOKUP($A75,'Import OffPeak change'!$A$106:BG$202,54,FALSE)))</f>
        <v>0</v>
      </c>
      <c r="BC75" s="6">
        <f>IF(ISERROR(VLOOKUP($A75,'Import OffPeak'!$A$3:BH$99,55,FALSE)-VLOOKUP($A75,'Import OffPeak change'!$A$106:BH$202,55,FALSE)),0,(VLOOKUP($A75,'Import OffPeak'!$A$3:BH$99,55,FALSE)-VLOOKUP($A75,'Import OffPeak change'!$A$106:BH$202,55,FALSE)))</f>
        <v>0</v>
      </c>
      <c r="BD75" s="6">
        <f>IF(ISERROR(VLOOKUP($A75,'Import OffPeak'!$A$3:BI$99,56,FALSE)-VLOOKUP($A75,'Import OffPeak change'!$A$106:BI$202,56,FALSE)),0,(VLOOKUP($A75,'Import OffPeak'!$A$3:BI$99,56,FALSE)-VLOOKUP($A75,'Import OffPeak change'!$A$106:BI$202,56,FALSE)))</f>
        <v>0</v>
      </c>
      <c r="BE75" s="6">
        <f>IF(ISERROR(VLOOKUP($A75,'Import OffPeak'!$A$3:BJ$99,57,FALSE)-VLOOKUP($A75,'Import OffPeak change'!$A$106:BJ$202,57,FALSE)),0,(VLOOKUP($A75,'Import OffPeak'!$A$3:BJ$99,57,FALSE)-VLOOKUP($A75,'Import OffPeak change'!$A$106:BJ$202,57,FALSE)))</f>
        <v>0</v>
      </c>
      <c r="BF75" s="6">
        <f>IF(ISERROR(VLOOKUP($A75,'Import OffPeak'!$A$3:BK$99,58,FALSE)-VLOOKUP($A75,'Import OffPeak change'!$A$106:BK$202,58,FALSE)),0,(VLOOKUP($A75,'Import OffPeak'!$A$3:BK$99,58,FALSE)-VLOOKUP($A75,'Import OffPeak change'!$A$106:BK$202,58,FALSE)))</f>
        <v>0</v>
      </c>
      <c r="BG75" s="6">
        <f>IF(ISERROR(VLOOKUP($A75,'Import OffPeak'!$A$3:BL$99,59,FALSE)-VLOOKUP($A75,'Import OffPeak change'!$A$106:BL$202,59,FALSE)),0,(VLOOKUP($A75,'Import OffPeak'!$A$3:BL$99,59,FALSE)-VLOOKUP($A75,'Import OffPeak change'!$A$106:BL$202,59,FALSE)))</f>
        <v>0</v>
      </c>
      <c r="BH75" s="6">
        <f>IF(ISERROR(VLOOKUP($A75,'Import OffPeak'!$A$3:BM$99,60,FALSE)-VLOOKUP($A75,'Import OffPeak change'!$A$106:BM$202,60,FALSE)),0,(VLOOKUP($A75,'Import OffPeak'!$A$3:BM$99,60,FALSE)-VLOOKUP($A75,'Import OffPeak change'!$A$106:BM$202,60,FALSE)))</f>
        <v>0</v>
      </c>
      <c r="BI75" s="6">
        <f>IF(ISERROR(VLOOKUP($A75,'Import OffPeak'!$A$3:BN$99,61,FALSE)-VLOOKUP($A75,'Import OffPeak change'!$A$106:BN$202,61,FALSE)),0,(VLOOKUP($A75,'Import OffPeak'!$A$3:BN$99,61,FALSE)-VLOOKUP($A75,'Import OffPeak change'!$A$106:BN$202,61,FALSE)))</f>
        <v>0</v>
      </c>
      <c r="BJ75" s="6">
        <f>IF(ISERROR(VLOOKUP($A75,'Import OffPeak'!$A$3:BO$99,62,FALSE)-VLOOKUP($A75,'Import OffPeak change'!$A$106:BO$202,62,FALSE)),0,(VLOOKUP($A75,'Import OffPeak'!$A$3:BO$99,62,FALSE)-VLOOKUP($A75,'Import OffPeak change'!$A$106:BO$202,62,FALSE)))</f>
        <v>0</v>
      </c>
      <c r="BK75" s="6">
        <f>IF(ISERROR(VLOOKUP($A75,'Import OffPeak'!$A$3:BP$99,63,FALSE)-VLOOKUP($A75,'Import OffPeak change'!$A$106:BP$202,63,FALSE)),0,(VLOOKUP($A75,'Import OffPeak'!$A$3:BP$99,63,FALSE)-VLOOKUP($A75,'Import OffPeak change'!$A$106:BP$202,63,FALSE)))</f>
        <v>0</v>
      </c>
      <c r="BL75" s="6">
        <f>IF(ISERROR(VLOOKUP($A75,'Import OffPeak'!$A$3:BQ$99,64,FALSE)-VLOOKUP($A75,'Import OffPeak change'!$A$106:BQ$202,64,FALSE)),0,(VLOOKUP($A75,'Import OffPeak'!$A$3:BQ$99,64,FALSE)-VLOOKUP($A75,'Import OffPeak change'!$A$106:BQ$202,64,FALSE)))</f>
        <v>0</v>
      </c>
      <c r="BM75" s="6">
        <f>IF(ISERROR(VLOOKUP($A75,'Import OffPeak'!$A$3:BR$99,65,FALSE)-VLOOKUP($A75,'Import OffPeak change'!$A$106:BR$202,65,FALSE)),0,(VLOOKUP($A75,'Import OffPeak'!$A$3:BR$99,65,FALSE)-VLOOKUP($A75,'Import OffPeak change'!$A$106:BR$202,65,FALSE)))</f>
        <v>0</v>
      </c>
      <c r="BN75" s="6">
        <f>IF(ISERROR(VLOOKUP($A75,'Import OffPeak'!$A$3:BS$99,66,FALSE)-VLOOKUP($A75,'Import OffPeak change'!$A$106:BS$202,66,FALSE)),0,(VLOOKUP($A75,'Import OffPeak'!$A$3:BS$99,66,FALSE)-VLOOKUP($A75,'Import OffPeak change'!$A$106:BS$202,66,FALSE)))</f>
        <v>0</v>
      </c>
      <c r="BO75" s="6">
        <f>IF(ISERROR(VLOOKUP($A75,'Import OffPeak'!$A$3:BT$99,67,FALSE)-VLOOKUP($A75,'Import OffPeak change'!$A$106:BT$202,67,FALSE)),0,(VLOOKUP($A75,'Import OffPeak'!$A$3:BT$99,67,FALSE)-VLOOKUP($A75,'Import OffPeak change'!$A$106:BT$202,67,FALSE)))</f>
        <v>0</v>
      </c>
      <c r="BP75" s="6">
        <f>IF(ISERROR(VLOOKUP($A75,'Import OffPeak'!$A$3:BU$99,68,FALSE)-VLOOKUP($A75,'Import OffPeak change'!$A$106:BU$202,68,FALSE)),0,(VLOOKUP($A75,'Import OffPeak'!$A$3:BU$99,68,FALSE)-VLOOKUP($A75,'Import OffPeak change'!$A$106:BU$202,68,FALSE)))</f>
        <v>0</v>
      </c>
      <c r="BQ75" s="6">
        <f>IF(ISERROR(VLOOKUP($A75,'Import OffPeak'!$A$3:BV$99,69,FALSE)-VLOOKUP($A75,'Import OffPeak change'!$A$106:BV$202,69,FALSE)),0,(VLOOKUP($A75,'Import OffPeak'!$A$3:BV$99,69,FALSE)-VLOOKUP($A75,'Import OffPeak change'!$A$106:BV$202,69,FALSE)))</f>
        <v>0</v>
      </c>
      <c r="BR75" s="6">
        <f>IF(ISERROR(VLOOKUP($A75,'Import OffPeak'!$A$3:BW$99,70,FALSE)-VLOOKUP($A75,'Import OffPeak change'!$A$106:BW$202,70,FALSE)),0,(VLOOKUP($A75,'Import OffPeak'!$A$3:BW$99,70,FALSE)-VLOOKUP($A75,'Import OffPeak change'!$A$106:BW$202,70,FALSE)))</f>
        <v>0</v>
      </c>
      <c r="BS75" s="6">
        <f>IF(ISERROR(VLOOKUP($A75,'Import OffPeak'!$A$3:BX$99,71,FALSE)-VLOOKUP($A75,'Import OffPeak change'!$A$106:BX$202,71,FALSE)),0,(VLOOKUP($A75,'Import OffPeak'!$A$3:BX$99,71,FALSE)-VLOOKUP($A75,'Import OffPeak change'!$A$106:BX$202,71,FALSE)))</f>
        <v>0</v>
      </c>
      <c r="BT75" s="6">
        <f>IF(ISERROR(VLOOKUP($A75,'Import OffPeak'!$A$3:BY$99,72,FALSE)-VLOOKUP($A75,'Import OffPeak change'!$A$106:BY$202,72,FALSE)),0,(VLOOKUP($A75,'Import OffPeak'!$A$3:BY$99,72,FALSE)-VLOOKUP($A75,'Import OffPeak change'!$A$106:BY$202,72,FALSE)))</f>
        <v>0</v>
      </c>
      <c r="BU75" s="6">
        <f>IF(ISERROR(VLOOKUP($A75,'Import OffPeak'!$A$3:BZ$99,73,FALSE)-VLOOKUP($A75,'Import OffPeak change'!$A$106:BZ$202,73,FALSE)),0,(VLOOKUP($A75,'Import OffPeak'!$A$3:BZ$99,73,FALSE)-VLOOKUP($A75,'Import OffPeak change'!$A$106:BZ$202,73,FALSE)))</f>
        <v>0</v>
      </c>
      <c r="BV75" s="6">
        <f>IF(ISERROR(VLOOKUP($A75,'Import OffPeak'!$A$3:CA$99,74,FALSE)-VLOOKUP($A75,'Import OffPeak change'!$A$106:CA$202,74,FALSE)),0,(VLOOKUP($A75,'Import OffPeak'!$A$3:CA$99,74,FALSE)-VLOOKUP($A75,'Import OffPeak change'!$A$106:CA$202,74,FALSE)))</f>
        <v>0</v>
      </c>
      <c r="BW75" s="6">
        <f>IF(ISERROR(VLOOKUP($A75,'Import OffPeak'!$A$3:CB$99,75,FALSE)-VLOOKUP($A75,'Import OffPeak change'!$A$106:CB$202,75,FALSE)),0,(VLOOKUP($A75,'Import OffPeak'!$A$3:CB$99,75,FALSE)-VLOOKUP($A75,'Import OffPeak change'!$A$106:CB$202,75,FALSE)))</f>
        <v>0</v>
      </c>
      <c r="BX75" s="6">
        <f>IF(ISERROR(VLOOKUP($A75,'Import OffPeak'!$A$3:CC$99,76,FALSE)-VLOOKUP($A75,'Import OffPeak change'!$A$106:CC$202,76,FALSE)),0,(VLOOKUP($A75,'Import OffPeak'!$A$3:CC$99,76,FALSE)-VLOOKUP($A75,'Import OffPeak change'!$A$106:CC$202,76,FALSE)))</f>
        <v>0</v>
      </c>
      <c r="BY75" s="6">
        <f>IF(ISERROR(VLOOKUP($A75,'Import OffPeak'!$A$3:CD$99,77,FALSE)-VLOOKUP($A75,'Import OffPeak change'!$A$106:CD$202,77,FALSE)),0,(VLOOKUP($A75,'Import OffPeak'!$A$3:CD$99,77,FALSE)-VLOOKUP($A75,'Import OffPeak change'!$A$106:CD$202,77,FALSE)))</f>
        <v>0</v>
      </c>
      <c r="BZ75" s="6">
        <f>IF(ISERROR(VLOOKUP($A75,'Import OffPeak'!$A$3:CE$99,78,FALSE)-VLOOKUP($A75,'Import OffPeak change'!$A$106:CE$202,78,FALSE)),0,(VLOOKUP($A75,'Import OffPeak'!$A$3:CE$99,78,FALSE)-VLOOKUP($A75,'Import OffPeak change'!$A$106:CE$202,78,FALSE)))</f>
        <v>0</v>
      </c>
      <c r="CA75" s="6">
        <f>IF(ISERROR(VLOOKUP($A75,'Import OffPeak'!$A$3:CF$99,79,FALSE)-VLOOKUP($A75,'Import OffPeak change'!$A$106:CF$202,79,FALSE)),0,(VLOOKUP($A75,'Import OffPeak'!$A$3:CF$99,79,FALSE)-VLOOKUP($A75,'Import OffPeak change'!$A$106:CF$202,79,FALSE)))</f>
        <v>0</v>
      </c>
      <c r="CB75" s="6">
        <f>IF(ISERROR(VLOOKUP($A75,'Import OffPeak'!$A$3:CG$99,80,FALSE)-VLOOKUP($A75,'Import OffPeak change'!$A$106:CG$202,80,FALSE)),0,(VLOOKUP($A75,'Import OffPeak'!$A$3:CG$99,80,FALSE)-VLOOKUP($A75,'Import OffPeak change'!$A$106:CG$202,80,FALSE)))</f>
        <v>0</v>
      </c>
      <c r="CC75" s="6">
        <f>IF(ISERROR(VLOOKUP($A75,'Import OffPeak'!$A$3:CH$99,81,FALSE)-VLOOKUP($A75,'Import OffPeak change'!$A$106:CH$202,81,FALSE)),0,(VLOOKUP($A75,'Import OffPeak'!$A$3:CH$99,81,FALSE)-VLOOKUP($A75,'Import OffPeak change'!$A$106:CH$202,81,FALSE)))</f>
        <v>0</v>
      </c>
      <c r="CD75" s="6">
        <f>IF(ISERROR(VLOOKUP($A75,'Import OffPeak'!$A$3:CI$99,82,FALSE)-VLOOKUP($A75,'Import OffPeak change'!$A$106:CI$202,82,FALSE)),0,(VLOOKUP($A75,'Import OffPeak'!$A$3:CI$99,82,FALSE)-VLOOKUP($A75,'Import OffPeak change'!$A$106:CI$202,82,FALSE)))</f>
        <v>0</v>
      </c>
      <c r="CE75" s="6">
        <f>IF(ISERROR(VLOOKUP($A75,'Import OffPeak'!$A$3:CJ$99,83,FALSE)-VLOOKUP($A75,'Import OffPeak change'!$A$106:CJ$202,83,FALSE)),0,(VLOOKUP($A75,'Import OffPeak'!$A$3:CJ$99,83,FALSE)-VLOOKUP($A75,'Import OffPeak change'!$A$106:CJ$202,83,FALSE)))</f>
        <v>0</v>
      </c>
      <c r="CF75" s="6">
        <f>IF(ISERROR(VLOOKUP($A75,'Import OffPeak'!$A$3:CK$99,84,FALSE)-VLOOKUP($A75,'Import OffPeak change'!$A$106:CK$202,84,FALSE)),0,(VLOOKUP($A75,'Import OffPeak'!$A$3:CK$99,84,FALSE)-VLOOKUP($A75,'Import OffPeak change'!$A$106:CK$202,84,FALSE)))</f>
        <v>0</v>
      </c>
      <c r="CG75" s="6">
        <f>IF(ISERROR(VLOOKUP($A75,'Import OffPeak'!$A$3:CL$99,85,FALSE)-VLOOKUP($A75,'Import OffPeak change'!$A$106:CL$202,85,FALSE)),0,(VLOOKUP($A75,'Import OffPeak'!$A$3:CL$99,85,FALSE)-VLOOKUP($A75,'Import OffPeak change'!$A$106:CL$202,85,FALSE)))</f>
        <v>0</v>
      </c>
      <c r="CH75" s="6">
        <f>IF(ISERROR(VLOOKUP($A75,'Import OffPeak'!$A$3:CM$99,86,FALSE)-VLOOKUP($A75,'Import OffPeak change'!$A$106:CM$202,86,FALSE)),0,(VLOOKUP($A75,'Import OffPeak'!$A$3:CM$99,86,FALSE)-VLOOKUP($A75,'Import OffPeak change'!$A$106:CM$202,86,FALSE)))</f>
        <v>0</v>
      </c>
      <c r="CI75" s="6">
        <f>IF(ISERROR(VLOOKUP($A75,'Import OffPeak'!$A$3:CN$99,87,FALSE)-VLOOKUP($A75,'Import OffPeak change'!$A$106:CN$202,87,FALSE)),0,(VLOOKUP($A75,'Import OffPeak'!$A$3:CN$99,87,FALSE)-VLOOKUP($A75,'Import OffPeak change'!$A$106:CN$202,87,FALSE)))</f>
        <v>0</v>
      </c>
      <c r="CJ75" s="6">
        <f>IF(ISERROR(VLOOKUP($A75,'Import OffPeak'!$A$3:CO$99,88,FALSE)-VLOOKUP($A75,'Import OffPeak change'!$A$106:CO$202,88,FALSE)),0,(VLOOKUP($A75,'Import OffPeak'!$A$3:CO$99,88,FALSE)-VLOOKUP($A75,'Import OffPeak change'!$A$106:CO$202,88,FALSE)))</f>
        <v>0</v>
      </c>
      <c r="CK75" s="6">
        <f>IF(ISERROR(VLOOKUP($A75,'Import OffPeak'!$A$3:CP$99,89,FALSE)-VLOOKUP($A75,'Import OffPeak change'!$A$106:CP$202,89,FALSE)),0,(VLOOKUP($A75,'Import OffPeak'!$A$3:CP$99,89,FALSE)-VLOOKUP($A75,'Import OffPeak change'!$A$106:CP$202,89,FALSE)))</f>
        <v>0</v>
      </c>
      <c r="CL75" s="6">
        <f>IF(ISERROR(VLOOKUP($A75,'Import OffPeak'!$A$3:CQ$99,90,FALSE)-VLOOKUP($A75,'Import OffPeak change'!$A$106:CQ$202,90,FALSE)),0,(VLOOKUP($A75,'Import OffPeak'!$A$3:CQ$99,90,FALSE)-VLOOKUP($A75,'Import OffPeak change'!$A$106:CQ$202,90,FALSE)))</f>
        <v>0</v>
      </c>
      <c r="CM75" s="6">
        <f>IF(ISERROR(VLOOKUP($A75,'Import OffPeak'!$A$3:CR$99,91,FALSE)-VLOOKUP($A75,'Import OffPeak change'!$A$106:CR$202,91,FALSE)),0,(VLOOKUP($A75,'Import OffPeak'!$A$3:CR$99,91,FALSE)-VLOOKUP($A75,'Import OffPeak change'!$A$106:CR$202,91,FALSE)))</f>
        <v>0</v>
      </c>
      <c r="CN75" s="6">
        <f>IF(ISERROR(VLOOKUP($A75,'Import OffPeak'!$A$3:CS$99,92,FALSE)-VLOOKUP($A75,'Import OffPeak change'!$A$106:CS$202,92,FALSE)),0,(VLOOKUP($A75,'Import OffPeak'!$A$3:CS$99,92,FALSE)-VLOOKUP($A75,'Import OffPeak change'!$A$106:CS$202,92,FALSE)))</f>
        <v>0</v>
      </c>
      <c r="CO75" s="6">
        <f>IF(ISERROR(VLOOKUP($A75,'Import OffPeak'!$A$3:CT$99,93,FALSE)-VLOOKUP($A75,'Import OffPeak change'!$A$106:CT$202,93,FALSE)),0,(VLOOKUP($A75,'Import OffPeak'!$A$3:CT$99,93,FALSE)-VLOOKUP($A75,'Import OffPeak change'!$A$106:CT$202,93,FALSE)))</f>
        <v>0</v>
      </c>
      <c r="CP75" s="6">
        <f>IF(ISERROR(VLOOKUP($A75,'Import OffPeak'!$A$3:CU$99,94,FALSE)-VLOOKUP($A75,'Import OffPeak change'!$A$106:CU$202,94,FALSE)),0,(VLOOKUP($A75,'Import OffPeak'!$A$3:CU$99,94,FALSE)-VLOOKUP($A75,'Import OffPeak change'!$A$106:CU$202,94,FALSE)))</f>
        <v>0</v>
      </c>
      <c r="CQ75" s="6">
        <f>IF(ISERROR(VLOOKUP($A75,'Import OffPeak'!$A$3:CV$99,95,FALSE)-VLOOKUP($A75,'Import OffPeak change'!$A$106:CV$202,95,FALSE)),0,(VLOOKUP($A75,'Import OffPeak'!$A$3:CV$99,95,FALSE)-VLOOKUP($A75,'Import OffPeak change'!$A$106:CV$202,95,FALSE)))</f>
        <v>0</v>
      </c>
      <c r="CR75" s="6">
        <f>IF(ISERROR(VLOOKUP($A75,'Import OffPeak'!$A$3:CW$99,96,FALSE)-VLOOKUP($A75,'Import OffPeak change'!$A$106:CW$202,96,FALSE)),0,(VLOOKUP($A75,'Import OffPeak'!$A$3:CW$99,96,FALSE)-VLOOKUP($A75,'Import OffPeak change'!$A$106:CW$202,96,FALSE)))</f>
        <v>0</v>
      </c>
      <c r="CS75" s="6">
        <f>IF(ISERROR(VLOOKUP($A75,'Import OffPeak'!$A$3:CX$99,97,FALSE)-VLOOKUP($A75,'Import OffPeak change'!$A$106:CX$202,97,FALSE)),0,(VLOOKUP($A75,'Import OffPeak'!$A$3:CX$99,97,FALSE)-VLOOKUP($A75,'Import OffPeak change'!$A$106:CX$202,97,FALSE)))</f>
        <v>0</v>
      </c>
      <c r="CT75" s="6">
        <f>IF(ISERROR(VLOOKUP($A75,'Import OffPeak'!$A$3:CY$99,98,FALSE)-VLOOKUP($A75,'Import OffPeak change'!$A$106:CY$202,98,FALSE)),0,(VLOOKUP($A75,'Import OffPeak'!$A$3:CY$99,98,FALSE)-VLOOKUP($A75,'Import OffPeak change'!$A$106:CY$202,98,FALSE)))</f>
        <v>0</v>
      </c>
      <c r="CU75" s="6">
        <f>IF(ISERROR(VLOOKUP($A75,'Import OffPeak'!$A$3:CZ$99,99,FALSE)-VLOOKUP($A75,'Import OffPeak change'!$A$106:CZ$202,99,FALSE)),0,(VLOOKUP($A75,'Import OffPeak'!$A$3:CZ$99,99,FALSE)-VLOOKUP($A75,'Import OffPeak change'!$A$106:CZ$202,99,FALSE)))</f>
        <v>0</v>
      </c>
      <c r="CV75" s="6">
        <f>IF(ISERROR(VLOOKUP($A75,'Import OffPeak'!$A$3:DA$99,100,FALSE)-VLOOKUP($A75,'Import OffPeak change'!$A$106:DA$202,100,FALSE)),0,(VLOOKUP($A75,'Import OffPeak'!$A$3:DA$99,100,FALSE)-VLOOKUP($A75,'Import OffPeak change'!$A$106:DA$202,100,FALSE)))</f>
        <v>0</v>
      </c>
      <c r="CW75" s="6">
        <f>IF(ISERROR(VLOOKUP($A75,'Import OffPeak'!$A$3:DB$99,101,FALSE)-VLOOKUP($A75,'Import OffPeak change'!$A$106:DB$202,101,FALSE)),0,(VLOOKUP($A75,'Import OffPeak'!$A$3:DB$99,101,FALSE)-VLOOKUP($A75,'Import OffPeak change'!$A$106:DB$202,101,FALSE)))</f>
        <v>0</v>
      </c>
      <c r="CX75" s="6">
        <f>IF(ISERROR(VLOOKUP($A75,'Import OffPeak'!$A$3:DC$99,102,FALSE)-VLOOKUP($A75,'Import OffPeak change'!$A$106:DC$202,102,FALSE)),0,(VLOOKUP($A75,'Import OffPeak'!$A$3:DC$99,102,FALSE)-VLOOKUP($A75,'Import OffPeak change'!$A$106:DC$202,102,FALSE)))</f>
        <v>0</v>
      </c>
      <c r="CY75" s="6">
        <f>IF(ISERROR(VLOOKUP($A75,'Import OffPeak'!$A$3:DD$99,103,FALSE)-VLOOKUP($A75,'Import OffPeak change'!$A$106:DD$202,103,FALSE)),0,(VLOOKUP($A75,'Import OffPeak'!$A$3:DD$99,103,FALSE)-VLOOKUP($A75,'Import OffPeak change'!$A$106:DD$202,103,FALSE)))</f>
        <v>0</v>
      </c>
      <c r="CZ75" s="6">
        <f>IF(ISERROR(VLOOKUP($A75,'Import OffPeak'!$A$3:DE$99,104,FALSE)-VLOOKUP($A75,'Import OffPeak change'!$A$106:DE$202,104,FALSE)),0,(VLOOKUP($A75,'Import OffPeak'!$A$3:DE$99,104,FALSE)-VLOOKUP($A75,'Import OffPeak change'!$A$106:DE$202,104,FALSE)))</f>
        <v>0</v>
      </c>
      <c r="DA75" s="6">
        <f>IF(ISERROR(VLOOKUP($A75,'Import OffPeak'!$A$3:DF$99,105,FALSE)-VLOOKUP($A75,'Import OffPeak change'!$A$106:DF$202,105,FALSE)),0,(VLOOKUP($A75,'Import OffPeak'!$A$3:DF$99,105,FALSE)-VLOOKUP($A75,'Import OffPeak change'!$A$106:DF$202,105,FALSE)))</f>
        <v>0</v>
      </c>
      <c r="DB75" s="6">
        <f>IF(ISERROR(VLOOKUP($A75,'Import OffPeak'!$A$3:DG$99,106,FALSE)-VLOOKUP($A75,'Import OffPeak change'!$A$106:DG$202,106,FALSE)),0,(VLOOKUP($A75,'Import OffPeak'!$A$3:DG$99,106,FALSE)-VLOOKUP($A75,'Import OffPeak change'!$A$106:DG$202,106,FALSE)))</f>
        <v>0</v>
      </c>
      <c r="DC75" s="6">
        <f>IF(ISERROR(VLOOKUP($A75,'Import OffPeak'!$A$3:DH$99,107,FALSE)-VLOOKUP($A75,'Import OffPeak change'!$A$106:DH$202,107,FALSE)),0,(VLOOKUP($A75,'Import OffPeak'!$A$3:DH$99,107,FALSE)-VLOOKUP($A75,'Import OffPeak change'!$A$106:DH$202,107,FALSE)))</f>
        <v>0</v>
      </c>
      <c r="DD75" s="6">
        <f>IF(ISERROR(VLOOKUP($A75,'Import OffPeak'!$A$3:DI$99,108,FALSE)-VLOOKUP($A75,'Import OffPeak change'!$A$106:DI$202,108,FALSE)),0,(VLOOKUP($A75,'Import OffPeak'!$A$3:DI$99,108,FALSE)-VLOOKUP($A75,'Import OffPeak change'!$A$106:DI$202,108,FALSE)))</f>
        <v>0</v>
      </c>
      <c r="DE75" s="6">
        <f>IF(ISERROR(VLOOKUP($A75,'Import OffPeak'!$A$3:DJ$99,109,FALSE)-VLOOKUP($A75,'Import OffPeak change'!$A$106:DJ$202,109,FALSE)),0,(VLOOKUP($A75,'Import OffPeak'!$A$3:DJ$99,109,FALSE)-VLOOKUP($A75,'Import OffPeak change'!$A$106:DJ$202,109,FALSE)))</f>
        <v>0</v>
      </c>
      <c r="DF75" s="6">
        <f>IF(ISERROR(VLOOKUP($A75,'Import OffPeak'!$A$3:DK$99,110,FALSE)-VLOOKUP($A75,'Import OffPeak change'!$A$106:DK$202,110,FALSE)),0,(VLOOKUP($A75,'Import OffPeak'!$A$3:DK$99,110,FALSE)-VLOOKUP($A75,'Import OffPeak change'!$A$106:DK$202,110,FALSE)))</f>
        <v>0</v>
      </c>
      <c r="DG75" s="6">
        <f>IF(ISERROR(VLOOKUP($A75,'Import OffPeak'!$A$3:DL$99,111,FALSE)-VLOOKUP($A75,'Import OffPeak change'!$A$106:DL$202,111,FALSE)),0,(VLOOKUP($A75,'Import OffPeak'!$A$3:DL$99,111,FALSE)-VLOOKUP($A75,'Import OffPeak change'!$A$106:DL$202,111,FALSE)))</f>
        <v>0</v>
      </c>
      <c r="DH75" s="6">
        <f>IF(ISERROR(VLOOKUP($A75,'Import OffPeak'!$A$3:DM$99,112,FALSE)-VLOOKUP($A75,'Import OffPeak change'!$A$106:DM$202,112,FALSE)),0,(VLOOKUP($A75,'Import OffPeak'!$A$3:DM$99,112,FALSE)-VLOOKUP($A75,'Import OffPeak change'!$A$106:DM$202,112,FALSE)))</f>
        <v>0</v>
      </c>
      <c r="DI75" s="6">
        <f>IF(ISERROR(VLOOKUP($A75,'Import OffPeak'!$A$3:DN$99,113,FALSE)-VLOOKUP($A75,'Import OffPeak change'!$A$106:DN$202,113,FALSE)),0,(VLOOKUP($A75,'Import OffPeak'!$A$3:DN$99,113,FALSE)-VLOOKUP($A75,'Import OffPeak change'!$A$106:DN$202,113,FALSE)))</f>
        <v>0</v>
      </c>
      <c r="DJ75" s="6">
        <f>IF(ISERROR(VLOOKUP($A75,'Import OffPeak'!$A$3:DO$99,114,FALSE)-VLOOKUP($A75,'Import OffPeak change'!$A$106:DO$202,114,FALSE)),0,(VLOOKUP($A75,'Import OffPeak'!$A$3:DO$99,114,FALSE)-VLOOKUP($A75,'Import OffPeak change'!$A$106:DO$202,114,FALSE)))</f>
        <v>0</v>
      </c>
      <c r="DK75" s="6">
        <f>IF(ISERROR(VLOOKUP($A75,'Import OffPeak'!$A$3:DP$99,115,FALSE)-VLOOKUP($A75,'Import OffPeak change'!$A$106:DP$202,115,FALSE)),0,(VLOOKUP($A75,'Import OffPeak'!$A$3:DP$99,115,FALSE)-VLOOKUP($A75,'Import OffPeak change'!$A$106:DP$202,115,FALSE)))</f>
        <v>0</v>
      </c>
      <c r="DL75" s="6">
        <f>IF(ISERROR(VLOOKUP($A75,'Import OffPeak'!$A$3:DQ$99,116,FALSE)-VLOOKUP($A75,'Import OffPeak change'!$A$106:DQ$202,116,FALSE)),0,(VLOOKUP($A75,'Import OffPeak'!$A$3:DQ$99,116,FALSE)-VLOOKUP($A75,'Import OffPeak change'!$A$106:DQ$202,116,FALSE)))</f>
        <v>0</v>
      </c>
      <c r="DM75" s="6">
        <f>IF(ISERROR(VLOOKUP($A75,'Import OffPeak'!$A$3:DR$99,117,FALSE)-VLOOKUP($A75,'Import OffPeak change'!$A$106:DR$202,117,FALSE)),0,(VLOOKUP($A75,'Import OffPeak'!$A$3:DR$99,117,FALSE)-VLOOKUP($A75,'Import OffPeak change'!$A$106:DR$202,117,FALSE)))</f>
        <v>0</v>
      </c>
      <c r="DN75" s="6">
        <f>IF(ISERROR(VLOOKUP($A75,'Import OffPeak'!$A$3:DS$99,118,FALSE)-VLOOKUP($A75,'Import OffPeak change'!$A$106:DS$202,118,FALSE)),0,(VLOOKUP($A75,'Import OffPeak'!$A$3:DS$99,118,FALSE)-VLOOKUP($A75,'Import OffPeak change'!$A$106:DS$202,118,FALSE)))</f>
        <v>0</v>
      </c>
      <c r="DO75" s="6">
        <f>IF(ISERROR(VLOOKUP($A75,'Import OffPeak'!$A$3:DT$99,119,FALSE)-VLOOKUP($A75,'Import OffPeak change'!$A$106:DT$202,119,FALSE)),0,(VLOOKUP($A75,'Import OffPeak'!$A$3:DT$99,119,FALSE)-VLOOKUP($A75,'Import OffPeak change'!$A$106:DT$202,119,FALSE)))</f>
        <v>0</v>
      </c>
      <c r="DP75" s="6">
        <f>IF(ISERROR(VLOOKUP($A75,'Import OffPeak'!$A$3:DU$99,120,FALSE)-VLOOKUP($A75,'Import OffPeak change'!$A$106:DU$202,120,FALSE)),0,(VLOOKUP($A75,'Import OffPeak'!$A$3:DU$99,120,FALSE)-VLOOKUP($A75,'Import OffPeak change'!$A$106:DU$202,120,FALSE)))</f>
        <v>0</v>
      </c>
      <c r="DQ75" s="6">
        <f>IF(ISERROR(VLOOKUP($A75,'Import OffPeak'!$A$3:DV$99,121,FALSE)-VLOOKUP($A75,'Import OffPeak change'!$A$106:DV$202,121,FALSE)),0,(VLOOKUP($A75,'Import OffPeak'!$A$3:DV$99,121,FALSE)-VLOOKUP($A75,'Import OffPeak change'!$A$106:DV$202,121,FALSE)))</f>
        <v>0</v>
      </c>
      <c r="DR75" s="6">
        <f>IF(ISERROR(VLOOKUP($A75,'Import OffPeak'!$A$3:DW$99,122,FALSE)-VLOOKUP($A75,'Import OffPeak change'!$A$106:DW$202,122,FALSE)),0,(VLOOKUP($A75,'Import OffPeak'!$A$3:DW$99,122,FALSE)-VLOOKUP($A75,'Import OffPeak change'!$A$106:DW$202,122,FALSE)))</f>
        <v>0</v>
      </c>
      <c r="DS75" s="6">
        <f>IF(ISERROR(VLOOKUP($A75,'Import OffPeak'!$A$3:DX$99,123,FALSE)-VLOOKUP($A75,'Import OffPeak change'!$A$106:DX$202,123,FALSE)),0,(VLOOKUP($A75,'Import OffPeak'!$A$3:DX$99,123,FALSE)-VLOOKUP($A75,'Import OffPeak change'!$A$106:DX$202,123,FALSE)))</f>
        <v>0</v>
      </c>
      <c r="DT75" s="6">
        <f>IF(ISERROR(VLOOKUP($A75,'Import OffPeak'!$A$3:DY$99,124,FALSE)-VLOOKUP($A75,'Import OffPeak change'!$A$106:DY$202,124,FALSE)),0,(VLOOKUP($A75,'Import OffPeak'!$A$3:DY$99,124,FALSE)-VLOOKUP($A75,'Import OffPeak change'!$A$106:DY$202,124,FALSE)))</f>
        <v>0</v>
      </c>
      <c r="DU75" s="6">
        <f>IF(ISERROR(VLOOKUP($A75,'Import OffPeak'!$A$3:DZ$99,125,FALSE)-VLOOKUP($A75,'Import OffPeak change'!$A$106:DZ$202,125,FALSE)),0,(VLOOKUP($A75,'Import OffPeak'!$A$3:DZ$99,125,FALSE)-VLOOKUP($A75,'Import OffPeak change'!$A$106:DZ$202,125,FALSE)))</f>
        <v>0</v>
      </c>
      <c r="DV75" s="6">
        <f>IF(ISERROR(VLOOKUP($A75,'Import OffPeak'!$A$3:EA$99,126,FALSE)-VLOOKUP($A75,'Import OffPeak change'!$A$106:EA$202,126,FALSE)),0,(VLOOKUP($A75,'Import OffPeak'!$A$3:EA$99,126,FALSE)-VLOOKUP($A75,'Import OffPeak change'!$A$106:EA$202,126,FALSE)))</f>
        <v>0</v>
      </c>
      <c r="DW75" s="6">
        <f>IF(ISERROR(VLOOKUP($A75,'Import OffPeak'!$A$3:EB$99,127,FALSE)-VLOOKUP($A75,'Import OffPeak change'!$A$106:EB$202,127,FALSE)),0,(VLOOKUP($A75,'Import OffPeak'!$A$3:EB$99,127,FALSE)-VLOOKUP($A75,'Import OffPeak change'!$A$106:EB$202,127,FALSE)))</f>
        <v>0</v>
      </c>
      <c r="DX75" s="6">
        <f>IF(ISERROR(VLOOKUP($A75,'Import OffPeak'!$A$3:EC$99,128,FALSE)-VLOOKUP($A75,'Import OffPeak change'!$A$106:EC$202,128,FALSE)),0,(VLOOKUP($A75,'Import OffPeak'!$A$3:EC$99,128,FALSE)-VLOOKUP($A75,'Import OffPeak change'!$A$106:EC$202,128,FALSE)))</f>
        <v>0</v>
      </c>
      <c r="DY75" s="6">
        <f>IF(ISERROR(VLOOKUP($A75,'Import OffPeak'!$A$3:ED$99,129,FALSE)-VLOOKUP($A75,'Import OffPeak change'!$A$106:ED$202,129,FALSE)),0,(VLOOKUP($A75,'Import OffPeak'!$A$3:ED$99,129,FALSE)-VLOOKUP($A75,'Import OffPeak change'!$A$106:ED$202,129,FALSE)))</f>
        <v>0</v>
      </c>
      <c r="DZ75" s="6">
        <f>IF(ISERROR(VLOOKUP($A75,'Import OffPeak'!$A$3:EE$99,130,FALSE)-VLOOKUP($A75,'Import OffPeak change'!$A$106:EE$202,130,FALSE)),0,(VLOOKUP($A75,'Import OffPeak'!$A$3:EE$99,130,FALSE)-VLOOKUP($A75,'Import OffPeak change'!$A$106:EE$202,130,FALSE)))</f>
        <v>0</v>
      </c>
      <c r="EA75" s="6">
        <f>IF(ISERROR(VLOOKUP($A75,'Import OffPeak'!$A$3:EF$99,131,FALSE)-VLOOKUP($A75,'Import OffPeak change'!$A$106:EF$202,131,FALSE)),0,(VLOOKUP($A75,'Import OffPeak'!$A$3:EF$99,131,FALSE)-VLOOKUP($A75,'Import OffPeak change'!$A$106:EF$202,131,FALSE)))</f>
        <v>0</v>
      </c>
      <c r="EB75" s="6">
        <f>IF(ISERROR(VLOOKUP($A75,'Import OffPeak'!$A$3:EG$99,132,FALSE)-VLOOKUP($A75,'Import OffPeak change'!$A$106:EG$202,132,FALSE)),0,(VLOOKUP($A75,'Import OffPeak'!$A$3:EG$99,132,FALSE)-VLOOKUP($A75,'Import OffPeak change'!$A$106:EG$202,132,FALSE)))</f>
        <v>0</v>
      </c>
      <c r="EC75" s="6">
        <f>IF(ISERROR(VLOOKUP($A75,'Import OffPeak'!$A$3:EH$99,133,FALSE)-VLOOKUP($A75,'Import OffPeak change'!$A$106:EH$202,133,FALSE)),0,(VLOOKUP($A75,'Import OffPeak'!$A$3:EH$99,133,FALSE)-VLOOKUP($A75,'Import OffPeak change'!$A$106:EH$202,133,FALSE)))</f>
        <v>0</v>
      </c>
      <c r="ED75" s="6">
        <f>IF(ISERROR(VLOOKUP($A75,'Import OffPeak'!$A$3:EI$99,134,FALSE)-VLOOKUP($A75,'Import OffPeak change'!$A$106:EI$202,134,FALSE)),0,(VLOOKUP($A75,'Import OffPeak'!$A$3:EI$99,134,FALSE)-VLOOKUP($A75,'Import OffPeak change'!$A$106:EI$202,134,FALSE)))</f>
        <v>0</v>
      </c>
      <c r="EE75" s="6">
        <f>IF(ISERROR(VLOOKUP($A75,'Import OffPeak'!$A$3:EJ$99,135,FALSE)-VLOOKUP($A75,'Import OffPeak change'!$A$106:EJ$202,135,FALSE)),0,(VLOOKUP($A75,'Import OffPeak'!$A$3:EJ$99,135,FALSE)-VLOOKUP($A75,'Import OffPeak change'!$A$106:EJ$202,135,FALSE)))</f>
        <v>0</v>
      </c>
      <c r="EF75" s="6">
        <f>IF(ISERROR(VLOOKUP($A75,'Import OffPeak'!$A$3:EK$99,136,FALSE)-VLOOKUP($A75,'Import OffPeak change'!$A$106:EK$202,136,FALSE)),0,(VLOOKUP($A75,'Import OffPeak'!$A$3:EK$99,136,FALSE)-VLOOKUP($A75,'Import OffPeak change'!$A$106:EK$202,136,FALSE)))</f>
        <v>0</v>
      </c>
      <c r="EG75" s="6">
        <f>IF(ISERROR(VLOOKUP($A75,'Import OffPeak'!$A$3:EL$99,137,FALSE)-VLOOKUP($A75,'Import OffPeak change'!$A$106:EL$202,137,FALSE)),0,(VLOOKUP($A75,'Import OffPeak'!$A$3:EL$99,137,FALSE)-VLOOKUP($A75,'Import OffPeak change'!$A$106:EL$202,137,FALSE)))</f>
        <v>0</v>
      </c>
      <c r="EH75" s="6">
        <f>IF(ISERROR(VLOOKUP($A75,'Import OffPeak'!$A$3:EM$99,138,FALSE)-VLOOKUP($A75,'Import OffPeak change'!$A$106:EM$202,138,FALSE)),0,(VLOOKUP($A75,'Import OffPeak'!$A$3:EM$99,138,FALSE)-VLOOKUP($A75,'Import OffPeak change'!$A$106:EM$202,138,FALSE)))</f>
        <v>0</v>
      </c>
      <c r="EI75" s="6">
        <f>IF(ISERROR(VLOOKUP($A75,'Import OffPeak'!$A$3:EN$99,139,FALSE)-VLOOKUP($A75,'Import OffPeak change'!$A$106:EN$202,139,FALSE)),0,(VLOOKUP($A75,'Import OffPeak'!$A$3:EN$99,139,FALSE)-VLOOKUP($A75,'Import OffPeak change'!$A$106:EN$202,139,FALSE)))</f>
        <v>0</v>
      </c>
      <c r="EJ75" s="6">
        <f>IF(ISERROR(VLOOKUP($A75,'Import OffPeak'!$A$3:EO$99,140,FALSE)-VLOOKUP($A75,'Import OffPeak change'!$A$106:EO$202,140,FALSE)),0,(VLOOKUP($A75,'Import OffPeak'!$A$3:EO$99,140,FALSE)-VLOOKUP($A75,'Import OffPeak change'!$A$106:EO$202,140,FALSE)))</f>
        <v>0</v>
      </c>
      <c r="EK75" s="6">
        <f>IF(ISERROR(VLOOKUP($A75,'Import OffPeak'!$A$3:EP$99,141,FALSE)-VLOOKUP($A75,'Import OffPeak change'!$A$106:EP$202,141,FALSE)),0,(VLOOKUP($A75,'Import OffPeak'!$A$3:EP$99,141,FALSE)-VLOOKUP($A75,'Import OffPeak change'!$A$106:EP$202,141,FALSE)))</f>
        <v>0</v>
      </c>
      <c r="EL75" s="6">
        <f>IF(ISERROR(VLOOKUP($A75,'Import OffPeak'!$A$3:EQ$99,142,FALSE)-VLOOKUP($A75,'Import OffPeak change'!$A$106:EQ$202,142,FALSE)),0,(VLOOKUP($A75,'Import OffPeak'!$A$3:EQ$99,142,FALSE)-VLOOKUP($A75,'Import OffPeak change'!$A$106:EQ$202,142,FALSE)))</f>
        <v>0</v>
      </c>
      <c r="EM75" s="6">
        <f>IF(ISERROR(VLOOKUP($A75,'Import OffPeak'!$A$3:ER$99,143,FALSE)-VLOOKUP($A75,'Import OffPeak change'!$A$106:ER$202,143,FALSE)),0,(VLOOKUP($A75,'Import OffPeak'!$A$3:ER$99,143,FALSE)-VLOOKUP($A75,'Import OffPeak change'!$A$106:ER$202,143,FALSE)))</f>
        <v>0</v>
      </c>
      <c r="EN75" s="6">
        <f>IF(ISERROR(VLOOKUP($A75,'Import OffPeak'!$A$3:ES$99,144,FALSE)-VLOOKUP($A75,'Import OffPeak change'!$A$106:ES$202,144,FALSE)),0,(VLOOKUP($A75,'Import OffPeak'!$A$3:ES$99,144,FALSE)-VLOOKUP($A75,'Import OffPeak change'!$A$106:ES$202,144,FALSE)))</f>
        <v>0</v>
      </c>
      <c r="EO75" s="6">
        <f>IF(ISERROR(VLOOKUP($A75,'Import OffPeak'!$A$3:ET$99,145,FALSE)-VLOOKUP($A75,'Import OffPeak change'!$A$106:ET$202,145,FALSE)),0,(VLOOKUP($A75,'Import OffPeak'!$A$3:ET$99,145,FALSE)-VLOOKUP($A75,'Import OffPeak change'!$A$106:ET$202,145,FALSE)))</f>
        <v>0</v>
      </c>
      <c r="EP75" s="6">
        <f>IF(ISERROR(VLOOKUP($A75,'Import OffPeak'!$A$3:EU$99,146,FALSE)-VLOOKUP($A75,'Import OffPeak change'!$A$106:EU$202,146,FALSE)),0,(VLOOKUP($A75,'Import OffPeak'!$A$3:EU$99,146,FALSE)-VLOOKUP($A75,'Import OffPeak change'!$A$106:EU$202,146,FALSE)))</f>
        <v>0</v>
      </c>
      <c r="EQ75" s="6">
        <f>IF(ISERROR(VLOOKUP($A75,'Import OffPeak'!$A$3:EV$99,147,FALSE)-VLOOKUP($A75,'Import OffPeak change'!$A$106:EV$202,147,FALSE)),0,(VLOOKUP($A75,'Import OffPeak'!$A$3:EV$99,147,FALSE)-VLOOKUP($A75,'Import OffPeak change'!$A$106:EV$202,147,FALSE)))</f>
        <v>0</v>
      </c>
      <c r="ER75" s="6">
        <f>IF(ISERROR(VLOOKUP($A75,'Import OffPeak'!$A$3:EW$99,148,FALSE)-VLOOKUP($A75,'Import OffPeak change'!$A$106:EW$202,148,FALSE)),0,(VLOOKUP($A75,'Import OffPeak'!$A$3:EW$99,148,FALSE)-VLOOKUP($A75,'Import OffPeak change'!$A$106:EW$202,148,FALSE)))</f>
        <v>0</v>
      </c>
      <c r="ES75" s="6">
        <f>IF(ISERROR(VLOOKUP($A75,'Import OffPeak'!$A$3:EX$99,149,FALSE)-VLOOKUP($A75,'Import OffPeak change'!$A$106:EX$202,149,FALSE)),0,(VLOOKUP($A75,'Import OffPeak'!$A$3:EX$99,149,FALSE)-VLOOKUP($A75,'Import OffPeak change'!$A$106:EX$202,149,FALSE)))</f>
        <v>0</v>
      </c>
      <c r="ET75" s="6">
        <f>IF(ISERROR(VLOOKUP($A75,'Import OffPeak'!$A$3:EY$99,150,FALSE)-VLOOKUP($A75,'Import OffPeak change'!$A$106:EY$202,150,FALSE)),0,(VLOOKUP($A75,'Import OffPeak'!$A$3:EY$99,150,FALSE)-VLOOKUP($A75,'Import OffPeak change'!$A$106:EY$202,150,FALSE)))</f>
        <v>0</v>
      </c>
      <c r="EU75" s="6">
        <f>IF(ISERROR(VLOOKUP($A75,'Import OffPeak'!$A$3:EZ$99,151,FALSE)-VLOOKUP($A75,'Import OffPeak change'!$A$106:EZ$202,151,FALSE)),0,(VLOOKUP($A75,'Import OffPeak'!$A$3:EZ$99,151,FALSE)-VLOOKUP($A75,'Import OffPeak change'!$A$106:EZ$202,151,FALSE)))</f>
        <v>0</v>
      </c>
      <c r="EV75" s="6">
        <f>IF(ISERROR(VLOOKUP($A75,'Import OffPeak'!$A$3:FA$99,152,FALSE)-VLOOKUP($A75,'Import OffPeak change'!$A$106:FA$202,152,FALSE)),0,(VLOOKUP($A75,'Import OffPeak'!$A$3:FA$99,152,FALSE)-VLOOKUP($A75,'Import OffPeak change'!$A$106:FA$202,152,FALSE)))</f>
        <v>0</v>
      </c>
      <c r="EW75" s="6">
        <f>IF(ISERROR(VLOOKUP($A75,'Import OffPeak'!$A$3:FB$99,153,FALSE)-VLOOKUP($A75,'Import OffPeak change'!$A$106:FB$202,153,FALSE)),0,(VLOOKUP($A75,'Import OffPeak'!$A$3:FB$99,153,FALSE)-VLOOKUP($A75,'Import OffPeak change'!$A$106:FB$202,153,FALSE)))</f>
        <v>0</v>
      </c>
      <c r="EX75" s="6">
        <f>IF(ISERROR(VLOOKUP($A75,'Import OffPeak'!$A$3:FC$99,154,FALSE)-VLOOKUP($A75,'Import OffPeak change'!$A$106:FC$202,154,FALSE)),0,(VLOOKUP($A75,'Import OffPeak'!$A$3:FC$99,154,FALSE)-VLOOKUP($A75,'Import OffPeak change'!$A$106:FC$202,154,FALSE)))</f>
        <v>0</v>
      </c>
      <c r="EY75" s="6">
        <f>IF(ISERROR(VLOOKUP($A75,'Import OffPeak'!$A$3:FD$99,155,FALSE)-VLOOKUP($A75,'Import OffPeak change'!$A$106:FD$202,155,FALSE)),0,(VLOOKUP($A75,'Import OffPeak'!$A$3:FD$99,155,FALSE)-VLOOKUP($A75,'Import OffPeak change'!$A$106:FD$202,155,FALSE)))</f>
        <v>0</v>
      </c>
      <c r="EZ75" s="6">
        <f>IF(ISERROR(VLOOKUP($A75,'Import OffPeak'!$A$3:FE$99,156,FALSE)-VLOOKUP($A75,'Import OffPeak change'!$A$106:FE$202,156,FALSE)),0,(VLOOKUP($A75,'Import OffPeak'!$A$3:FE$99,156,FALSE)-VLOOKUP($A75,'Import OffPeak change'!$A$106:FE$202,156,FALSE)))</f>
        <v>0</v>
      </c>
      <c r="FA75" s="6">
        <f>IF(ISERROR(VLOOKUP($A75,'Import OffPeak'!$A$3:FF$99,157,FALSE)-VLOOKUP($A75,'Import OffPeak change'!$A$106:FF$202,157,FALSE)),0,(VLOOKUP($A75,'Import OffPeak'!$A$3:FF$99,157,FALSE)-VLOOKUP($A75,'Import OffPeak change'!$A$106:FF$202,157,FALSE)))</f>
        <v>0</v>
      </c>
      <c r="FB75" s="6">
        <f>IF(ISERROR(VLOOKUP($A75,'Import OffPeak'!$A$3:FG$99,158,FALSE)-VLOOKUP($A75,'Import OffPeak change'!$A$106:FG$202,158,FALSE)),0,(VLOOKUP($A75,'Import OffPeak'!$A$3:FG$99,158,FALSE)-VLOOKUP($A75,'Import OffPeak change'!$A$106:FG$202,158,FALSE)))</f>
        <v>0</v>
      </c>
      <c r="FC75" s="6">
        <f>IF(ISERROR(VLOOKUP($A75,'Import OffPeak'!$A$3:FH$99,159,FALSE)-VLOOKUP($A75,'Import OffPeak change'!$A$106:FH$202,159,FALSE)),0,(VLOOKUP($A75,'Import OffPeak'!$A$3:FH$99,159,FALSE)-VLOOKUP($A75,'Import OffPeak change'!$A$106:FH$202,159,FALSE)))</f>
        <v>0</v>
      </c>
      <c r="FD75" s="6">
        <f>IF(ISERROR(VLOOKUP($A75,'Import OffPeak'!$A$3:FI$99,160,FALSE)-VLOOKUP($A75,'Import OffPeak change'!$A$106:FI$202,160,FALSE)),0,(VLOOKUP($A75,'Import OffPeak'!$A$3:FI$99,160,FALSE)-VLOOKUP($A75,'Import OffPeak change'!$A$106:FI$202,160,FALSE)))</f>
        <v>0</v>
      </c>
      <c r="FE75" s="6">
        <f>IF(ISERROR(VLOOKUP($A75,'Import OffPeak'!$A$3:FJ$99,161,FALSE)-VLOOKUP($A75,'Import OffPeak change'!$A$106:FJ$202,161,FALSE)),0,(VLOOKUP($A75,'Import OffPeak'!$A$3:FJ$99,161,FALSE)-VLOOKUP($A75,'Import OffPeak change'!$A$106:FJ$202,161,FALSE)))</f>
        <v>0</v>
      </c>
      <c r="FF75" s="6">
        <f>IF(ISERROR(VLOOKUP($A75,'Import OffPeak'!$A$3:FK$99,162,FALSE)-VLOOKUP($A75,'Import OffPeak change'!$A$106:FK$202,162,FALSE)),0,(VLOOKUP($A75,'Import OffPeak'!$A$3:FK$99,162,FALSE)-VLOOKUP($A75,'Import OffPeak change'!$A$106:FK$202,162,FALSE)))</f>
        <v>0</v>
      </c>
      <c r="FG75" s="6">
        <f>IF(ISERROR(VLOOKUP($A75,'Import OffPeak'!$A$3:FL$99,163,FALSE)-VLOOKUP($A75,'Import OffPeak change'!$A$106:FL$202,163,FALSE)),0,(VLOOKUP($A75,'Import OffPeak'!$A$3:FL$99,163,FALSE)-VLOOKUP($A75,'Import OffPeak change'!$A$106:FL$202,163,FALSE)))</f>
        <v>0</v>
      </c>
      <c r="FH75" s="6">
        <f>IF(ISERROR(VLOOKUP($A75,'Import OffPeak'!$A$3:FM$99,164,FALSE)-VLOOKUP($A75,'Import OffPeak change'!$A$106:FM$202,164,FALSE)),0,(VLOOKUP($A75,'Import OffPeak'!$A$3:FM$99,164,FALSE)-VLOOKUP($A75,'Import OffPeak change'!$A$106:FM$202,164,FALSE)))</f>
        <v>0</v>
      </c>
      <c r="FI75" s="6">
        <f>IF(ISERROR(VLOOKUP($A75,'Import OffPeak'!$A$3:FN$99,165,FALSE)-VLOOKUP($A75,'Import OffPeak change'!$A$106:FN$202,165,FALSE)),0,(VLOOKUP($A75,'Import OffPeak'!$A$3:FN$99,165,FALSE)-VLOOKUP($A75,'Import OffPeak change'!$A$106:FN$202,165,FALSE)))</f>
        <v>0</v>
      </c>
      <c r="FJ75" s="6">
        <f>IF(ISERROR(VLOOKUP($A75,'Import OffPeak'!$A$3:FO$99,166,FALSE)-VLOOKUP($A75,'Import OffPeak change'!$A$106:FO$202,166,FALSE)),0,(VLOOKUP($A75,'Import OffPeak'!$A$3:FO$99,166,FALSE)-VLOOKUP($A75,'Import OffPeak change'!$A$106:FO$202,166,FALSE)))</f>
        <v>0</v>
      </c>
      <c r="FK75" s="6">
        <f>IF(ISERROR(VLOOKUP($A75,'Import OffPeak'!$A$3:FP$99,167,FALSE)-VLOOKUP($A75,'Import OffPeak change'!$A$106:FP$202,167,FALSE)),0,(VLOOKUP($A75,'Import OffPeak'!$A$3:FP$99,167,FALSE)-VLOOKUP($A75,'Import OffPeak change'!$A$106:FP$202,167,FALSE)))</f>
        <v>0</v>
      </c>
      <c r="FL75" s="6">
        <f>IF(ISERROR(VLOOKUP($A75,'Import OffPeak'!$A$3:FQ$99,168,FALSE)-VLOOKUP($A75,'Import OffPeak change'!$A$106:FQ$202,168,FALSE)),0,(VLOOKUP($A75,'Import OffPeak'!$A$3:FQ$99,168,FALSE)-VLOOKUP($A75,'Import OffPeak change'!$A$106:FQ$202,168,FALSE)))</f>
        <v>0</v>
      </c>
      <c r="FM75" s="6">
        <f>IF(ISERROR(VLOOKUP($A75,'Import OffPeak'!$A$3:FR$99,169,FALSE)-VLOOKUP($A75,'Import OffPeak change'!$A$106:FR$202,169,FALSE)),0,(VLOOKUP($A75,'Import OffPeak'!$A$3:FR$99,169,FALSE)-VLOOKUP($A75,'Import OffPeak change'!$A$106:FR$202,169,FALSE)))</f>
        <v>0</v>
      </c>
      <c r="FN75" s="6">
        <f>IF(ISERROR(VLOOKUP($A75,'Import OffPeak'!$A$3:FS$99,170,FALSE)-VLOOKUP($A75,'Import OffPeak change'!$A$106:FS$202,170,FALSE)),0,(VLOOKUP($A75,'Import OffPeak'!$A$3:FS$99,170,FALSE)-VLOOKUP($A75,'Import OffPeak change'!$A$106:FS$202,170,FALSE)))</f>
        <v>0</v>
      </c>
      <c r="FO75" s="6">
        <f>IF(ISERROR(VLOOKUP($A75,'Import OffPeak'!$A$3:FT$99,171,FALSE)-VLOOKUP($A75,'Import OffPeak change'!$A$106:FT$202,171,FALSE)),0,(VLOOKUP($A75,'Import OffPeak'!$A$3:FT$99,171,FALSE)-VLOOKUP($A75,'Import OffPeak change'!$A$106:FT$202,171,FALSE)))</f>
        <v>0</v>
      </c>
      <c r="FP75" s="6">
        <f>IF(ISERROR(VLOOKUP($A75,'Import OffPeak'!$A$3:FU$99,172,FALSE)-VLOOKUP($A75,'Import OffPeak change'!$A$106:FU$202,172,FALSE)),0,(VLOOKUP($A75,'Import OffPeak'!$A$3:FU$99,172,FALSE)-VLOOKUP($A75,'Import OffPeak change'!$A$106:FU$202,172,FALSE)))</f>
        <v>0</v>
      </c>
      <c r="FQ75" s="6">
        <f>IF(ISERROR(VLOOKUP($A75,'Import OffPeak'!$A$3:FV$99,173,FALSE)-VLOOKUP($A75,'Import OffPeak change'!$A$106:FV$202,173,FALSE)),0,(VLOOKUP($A75,'Import OffPeak'!$A$3:FV$99,173,FALSE)-VLOOKUP($A75,'Import OffPeak change'!$A$106:FV$202,173,FALSE)))</f>
        <v>0</v>
      </c>
      <c r="FR75" s="6">
        <f>IF(ISERROR(VLOOKUP($A75,'Import OffPeak'!$A$3:FW$99,174,FALSE)-VLOOKUP($A75,'Import OffPeak change'!$A$106:FW$202,174,FALSE)),0,(VLOOKUP($A75,'Import OffPeak'!$A$3:FW$99,174,FALSE)-VLOOKUP($A75,'Import OffPeak change'!$A$106:FW$202,174,FALSE)))</f>
        <v>0</v>
      </c>
      <c r="FS75" s="6">
        <f>IF(ISERROR(VLOOKUP($A75,'Import OffPeak'!$A$3:FX$99,175,FALSE)-VLOOKUP($A75,'Import OffPeak change'!$A$106:FX$202,175,FALSE)),0,(VLOOKUP($A75,'Import OffPeak'!$A$3:FX$99,175,FALSE)-VLOOKUP($A75,'Import OffPeak change'!$A$106:FX$202,175,FALSE)))</f>
        <v>0</v>
      </c>
      <c r="FT75" s="6">
        <f>IF(ISERROR(VLOOKUP($A75,'Import OffPeak'!$A$3:FY$99,176,FALSE)-VLOOKUP($A75,'Import OffPeak change'!$A$106:FY$202,176,FALSE)),0,(VLOOKUP($A75,'Import OffPeak'!$A$3:FY$99,176,FALSE)-VLOOKUP($A75,'Import OffPeak change'!$A$106:FY$202,176,FALSE)))</f>
        <v>0</v>
      </c>
      <c r="FU75" s="6">
        <f>IF(ISERROR(VLOOKUP($A75,'Import OffPeak'!$A$3:FZ$99,177,FALSE)-VLOOKUP($A75,'Import OffPeak change'!$A$106:FZ$202,177,FALSE)),0,(VLOOKUP($A75,'Import OffPeak'!$A$3:FZ$99,177,FALSE)-VLOOKUP($A75,'Import OffPeak change'!$A$106:FZ$202,177,FALSE)))</f>
        <v>0</v>
      </c>
      <c r="FV75" s="6">
        <f>IF(ISERROR(VLOOKUP($A75,'Import OffPeak'!$A$3:GA$99,178,FALSE)-VLOOKUP($A75,'Import OffPeak change'!$A$106:GA$202,178,FALSE)),0,(VLOOKUP($A75,'Import OffPeak'!$A$3:GA$99,178,FALSE)-VLOOKUP($A75,'Import OffPeak change'!$A$106:GA$202,178,FALSE)))</f>
        <v>0</v>
      </c>
      <c r="FW75" s="6">
        <f>IF(ISERROR(VLOOKUP($A75,'Import OffPeak'!$A$3:GB$99,179,FALSE)-VLOOKUP($A75,'Import OffPeak change'!$A$106:GB$202,179,FALSE)),0,(VLOOKUP($A75,'Import OffPeak'!$A$3:GB$99,179,FALSE)-VLOOKUP($A75,'Import OffPeak change'!$A$106:GB$202,179,FALSE)))</f>
        <v>0</v>
      </c>
      <c r="FX75" s="6">
        <f>IF(ISERROR(VLOOKUP($A75,'Import OffPeak'!$A$3:GC$99,180,FALSE)-VLOOKUP($A75,'Import OffPeak change'!$A$106:GC$202,180,FALSE)),0,(VLOOKUP($A75,'Import OffPeak'!$A$3:GC$99,180,FALSE)-VLOOKUP($A75,'Import OffPeak change'!$A$106:GC$202,180,FALSE)))</f>
        <v>0</v>
      </c>
      <c r="FY75" s="6">
        <f>IF(ISERROR(VLOOKUP($A75,'Import OffPeak'!$A$3:GD$99,181,FALSE)-VLOOKUP($A75,'Import OffPeak change'!$A$106:GD$202,181,FALSE)),0,(VLOOKUP($A75,'Import OffPeak'!$A$3:GD$99,181,FALSE)-VLOOKUP($A75,'Import OffPeak change'!$A$106:GD$202,181,FALSE)))</f>
        <v>0</v>
      </c>
      <c r="FZ75" s="6">
        <f>IF(ISERROR(VLOOKUP($A75,'Import OffPeak'!$A$3:GE$99,182,FALSE)-VLOOKUP($A75,'Import OffPeak change'!$A$106:GE$202,182,FALSE)),0,(VLOOKUP($A75,'Import OffPeak'!$A$3:GE$99,182,FALSE)-VLOOKUP($A75,'Import OffPeak change'!$A$106:GE$202,182,FALSE)))</f>
        <v>0</v>
      </c>
      <c r="GA75" s="6">
        <f>IF(ISERROR(VLOOKUP($A75,'Import OffPeak'!$A$3:GF$99,183,FALSE)-VLOOKUP($A75,'Import OffPeak change'!$A$106:GF$202,183,FALSE)),0,(VLOOKUP($A75,'Import OffPeak'!$A$3:GF$99,183,FALSE)-VLOOKUP($A75,'Import OffPeak change'!$A$106:GF$202,183,FALSE)))</f>
        <v>0</v>
      </c>
      <c r="GB75" s="6">
        <f>IF(ISERROR(VLOOKUP($A75,'Import OffPeak'!$A$3:GG$99,184,FALSE)-VLOOKUP($A75,'Import OffPeak change'!$A$106:GG$202,184,FALSE)),0,(VLOOKUP($A75,'Import OffPeak'!$A$3:GG$99,184,FALSE)-VLOOKUP($A75,'Import OffPeak change'!$A$106:GG$202,184,FALSE)))</f>
        <v>0</v>
      </c>
      <c r="GC75" s="6">
        <f>IF(ISERROR(VLOOKUP($A75,'Import OffPeak'!$A$3:GH$99,185,FALSE)-VLOOKUP($A75,'Import OffPeak change'!$A$106:GH$202,185,FALSE)),0,(VLOOKUP($A75,'Import OffPeak'!$A$3:GH$99,185,FALSE)-VLOOKUP($A75,'Import OffPeak change'!$A$106:GH$202,185,FALSE)))</f>
        <v>0</v>
      </c>
      <c r="GD75" s="6">
        <f>IF(ISERROR(VLOOKUP($A75,'Import OffPeak'!$A$3:GI$99,186,FALSE)-VLOOKUP($A75,'Import OffPeak change'!$A$106:GI$202,186,FALSE)),0,(VLOOKUP($A75,'Import OffPeak'!$A$3:GI$99,186,FALSE)-VLOOKUP($A75,'Import OffPeak change'!$A$106:GI$202,186,FALSE)))</f>
        <v>0</v>
      </c>
      <c r="GE75" s="6">
        <f>IF(ISERROR(VLOOKUP($A75,'Import OffPeak'!$A$3:GJ$99,187,FALSE)-VLOOKUP($A75,'Import OffPeak change'!$A$106:GJ$202,187,FALSE)),0,(VLOOKUP($A75,'Import OffPeak'!$A$3:GJ$99,187,FALSE)-VLOOKUP($A75,'Import OffPeak change'!$A$106:GJ$202,187,FALSE)))</f>
        <v>0</v>
      </c>
      <c r="GF75" s="6">
        <f>IF(ISERROR(VLOOKUP($A75,'Import OffPeak'!$A$3:GK$99,188,FALSE)-VLOOKUP($A75,'Import OffPeak change'!$A$106:GK$202,188,FALSE)),0,(VLOOKUP($A75,'Import OffPeak'!$A$3:GK$99,188,FALSE)-VLOOKUP($A75,'Import OffPeak change'!$A$106:GK$202,188,FALSE)))</f>
        <v>0</v>
      </c>
      <c r="GG75" s="6">
        <f>IF(ISERROR(VLOOKUP($A75,'Import OffPeak'!$A$3:GL$99,189,FALSE)-VLOOKUP($A75,'Import OffPeak change'!$A$106:GL$202,189,FALSE)),0,(VLOOKUP($A75,'Import OffPeak'!$A$3:GL$99,189,FALSE)-VLOOKUP($A75,'Import OffPeak change'!$A$106:GL$202,189,FALSE)))</f>
        <v>0</v>
      </c>
      <c r="GH75" s="6">
        <f>IF(ISERROR(VLOOKUP($A75,'Import OffPeak'!$A$3:GM$99,190,FALSE)-VLOOKUP($A75,'Import OffPeak change'!$A$106:GM$202,190,FALSE)),0,(VLOOKUP($A75,'Import OffPeak'!$A$3:GM$99,190,FALSE)-VLOOKUP($A75,'Import OffPeak change'!$A$106:GM$202,190,FALSE)))</f>
        <v>0</v>
      </c>
      <c r="GI75" s="6">
        <f>IF(ISERROR(VLOOKUP($A75,'Import OffPeak'!$A$3:GN$99,191,FALSE)-VLOOKUP($A75,'Import OffPeak change'!$A$106:GN$202,191,FALSE)),0,(VLOOKUP($A75,'Import OffPeak'!$A$3:GN$99,191,FALSE)-VLOOKUP($A75,'Import OffPeak change'!$A$106:GN$202,191,FALSE)))</f>
        <v>0</v>
      </c>
      <c r="GJ75" s="6">
        <f>IF(ISERROR(VLOOKUP($A75,'Import OffPeak'!$A$3:GO$99,192,FALSE)-VLOOKUP($A75,'Import OffPeak change'!$A$106:GO$202,192,FALSE)),0,(VLOOKUP($A75,'Import OffPeak'!$A$3:GO$99,192,FALSE)-VLOOKUP($A75,'Import OffPeak change'!$A$106:GO$202,192,FALSE)))</f>
        <v>0</v>
      </c>
      <c r="GK75" s="6">
        <f>IF(ISERROR(VLOOKUP($A75,'Import OffPeak'!$A$3:GP$99,193,FALSE)-VLOOKUP($A75,'Import OffPeak change'!$A$106:GP$202,193,FALSE)),0,(VLOOKUP($A75,'Import OffPeak'!$A$3:GP$99,193,FALSE)-VLOOKUP($A75,'Import OffPeak change'!$A$106:GP$202,193,FALSE)))</f>
        <v>0</v>
      </c>
      <c r="GL75" s="6">
        <f>IF(ISERROR(VLOOKUP($A75,'Import OffPeak'!$A$3:GQ$99,194,FALSE)-VLOOKUP($A75,'Import OffPeak change'!$A$106:GQ$202,194,FALSE)),0,(VLOOKUP($A75,'Import OffPeak'!$A$3:GQ$99,194,FALSE)-VLOOKUP($A75,'Import OffPeak change'!$A$106:GQ$202,194,FALSE)))</f>
        <v>0</v>
      </c>
      <c r="GM75" s="6">
        <f>IF(ISERROR(VLOOKUP($A75,'Import OffPeak'!$A$3:GR$99,195,FALSE)-VLOOKUP($A75,'Import OffPeak change'!$A$106:GR$202,195,FALSE)),0,(VLOOKUP($A75,'Import OffPeak'!$A$3:GR$99,195,FALSE)-VLOOKUP($A75,'Import OffPeak change'!$A$106:GR$202,195,FALSE)))</f>
        <v>0</v>
      </c>
      <c r="GN75" s="6">
        <f>IF(ISERROR(VLOOKUP($A75,'Import OffPeak'!$A$3:GS$99,196,FALSE)-VLOOKUP($A75,'Import OffPeak change'!$A$106:GS$202,196,FALSE)),0,(VLOOKUP($A75,'Import OffPeak'!$A$3:GS$99,196,FALSE)-VLOOKUP($A75,'Import OffPeak change'!$A$106:GS$202,196,FALSE)))</f>
        <v>0</v>
      </c>
      <c r="GO75" s="6">
        <f>IF(ISERROR(VLOOKUP($A75,'Import OffPeak'!$A$3:GT$99,197,FALSE)-VLOOKUP($A75,'Import OffPeak change'!$A$106:GT$202,197,FALSE)),0,(VLOOKUP($A75,'Import OffPeak'!$A$3:GT$99,197,FALSE)-VLOOKUP($A75,'Import OffPeak change'!$A$106:GT$202,197,FALSE)))</f>
        <v>0</v>
      </c>
      <c r="GP75" s="6">
        <f>IF(ISERROR(VLOOKUP($A75,'Import OffPeak'!$A$3:GU$99,198,FALSE)-VLOOKUP($A75,'Import OffPeak change'!$A$106:GU$202,198,FALSE)),0,(VLOOKUP($A75,'Import OffPeak'!$A$3:GU$99,198,FALSE)-VLOOKUP($A75,'Import OffPeak change'!$A$106:GU$202,198,FALSE)))</f>
        <v>0</v>
      </c>
      <c r="GQ75" s="6">
        <f>IF(ISERROR(VLOOKUP($A75,'Import OffPeak'!$A$3:GV$99,199,FALSE)-VLOOKUP($A75,'Import OffPeak change'!$A$106:GV$202,199,FALSE)),0,(VLOOKUP($A75,'Import OffPeak'!$A$3:GV$99,199,FALSE)-VLOOKUP($A75,'Import OffPeak change'!$A$106:GV$202,199,FALSE)))</f>
        <v>0</v>
      </c>
      <c r="GR75" s="6">
        <f>IF(ISERROR(VLOOKUP($A75,'Import OffPeak'!$A$3:GW$99,200,FALSE)-VLOOKUP($A75,'Import OffPeak change'!$A$106:GW$202,200,FALSE)),0,(VLOOKUP($A75,'Import OffPeak'!$A$3:GW$99,200,FALSE)-VLOOKUP($A75,'Import OffPeak change'!$A$106:GW$202,200,FALSE)))</f>
        <v>0</v>
      </c>
      <c r="GS75" s="6">
        <f>IF(ISERROR(VLOOKUP($A75,'Import OffPeak'!$A$3:GX$99,201,FALSE)-VLOOKUP($A75,'Import OffPeak change'!$A$106:GX$202,201,FALSE)),0,(VLOOKUP($A75,'Import OffPeak'!$A$3:GX$99,201,FALSE)-VLOOKUP($A75,'Import OffPeak change'!$A$106:GX$202,201,FALSE)))</f>
        <v>0</v>
      </c>
      <c r="GT75" s="6">
        <f>IF(ISERROR(VLOOKUP($A75,'Import OffPeak'!$A$3:GY$99,202,FALSE)-VLOOKUP($A75,'Import OffPeak change'!$A$106:GY$202,202,FALSE)),0,(VLOOKUP($A75,'Import OffPeak'!$A$3:GY$99,202,FALSE)-VLOOKUP($A75,'Import OffPeak change'!$A$106:GY$202,202,FALSE)))</f>
        <v>0</v>
      </c>
      <c r="GU75" s="6">
        <f>IF(ISERROR(VLOOKUP($A75,'Import OffPeak'!$A$3:GZ$99,203,FALSE)-VLOOKUP($A75,'Import OffPeak change'!$A$106:GZ$202,203,FALSE)),0,(VLOOKUP($A75,'Import OffPeak'!$A$3:GZ$99,203,FALSE)-VLOOKUP($A75,'Import OffPeak change'!$A$106:GZ$202,203,FALSE)))</f>
        <v>0</v>
      </c>
      <c r="GV75" s="6">
        <f>IF(ISERROR(VLOOKUP($A75,'Import OffPeak'!$A$3:HA$99,204,FALSE)-VLOOKUP($A75,'Import OffPeak change'!$A$106:HA$202,204,FALSE)),0,(VLOOKUP($A75,'Import OffPeak'!$A$3:HA$99,204,FALSE)-VLOOKUP($A75,'Import OffPeak change'!$A$106:HA$202,204,FALSE)))</f>
        <v>0</v>
      </c>
      <c r="GW75" s="6">
        <f>IF(ISERROR(VLOOKUP($A75,'Import OffPeak'!$A$3:HB$99,205,FALSE)-VLOOKUP($A75,'Import OffPeak change'!$A$106:HB$202,205,FALSE)),0,(VLOOKUP($A75,'Import OffPeak'!$A$3:HB$99,205,FALSE)-VLOOKUP($A75,'Import OffPeak change'!$A$106:HB$202,205,FALSE)))</f>
        <v>0</v>
      </c>
      <c r="GX75" s="6">
        <f>IF(ISERROR(VLOOKUP($A75,'Import OffPeak'!$A$3:HC$99,206,FALSE)-VLOOKUP($A75,'Import OffPeak change'!$A$106:HC$202,206,FALSE)),0,(VLOOKUP($A75,'Import OffPeak'!$A$3:HC$99,206,FALSE)-VLOOKUP($A75,'Import OffPeak change'!$A$106:HC$202,206,FALSE)))</f>
        <v>0</v>
      </c>
      <c r="GY75" s="6">
        <f>IF(ISERROR(VLOOKUP($A75,'Import OffPeak'!$A$3:HD$99,207,FALSE)-VLOOKUP($A75,'Import OffPeak change'!$A$106:HD$202,207,FALSE)),0,(VLOOKUP($A75,'Import OffPeak'!$A$3:HD$99,207,FALSE)-VLOOKUP($A75,'Import OffPeak change'!$A$106:HD$202,207,FALSE)))</f>
        <v>0</v>
      </c>
      <c r="GZ75" s="6">
        <f>IF(ISERROR(VLOOKUP($A75,'Import OffPeak'!$A$3:HE$99,208,FALSE)-VLOOKUP($A75,'Import OffPeak change'!$A$106:HE$202,208,FALSE)),0,(VLOOKUP($A75,'Import OffPeak'!$A$3:HE$99,208,FALSE)-VLOOKUP($A75,'Import OffPeak change'!$A$106:HE$202,208,FALSE)))</f>
        <v>0</v>
      </c>
      <c r="HA75" s="6">
        <f>IF(ISERROR(VLOOKUP($A75,'Import OffPeak'!$A$3:HF$99,209,FALSE)-VLOOKUP($A75,'Import OffPeak change'!$A$106:HF$202,209,FALSE)),0,(VLOOKUP($A75,'Import OffPeak'!$A$3:HF$99,209,FALSE)-VLOOKUP($A75,'Import OffPeak change'!$A$106:HF$202,209,FALSE)))</f>
        <v>0</v>
      </c>
      <c r="HB75" s="6">
        <f>IF(ISERROR(VLOOKUP($A75,'Import OffPeak'!$A$3:HG$99,210,FALSE)-VLOOKUP($A75,'Import OffPeak change'!$A$106:HG$202,210,FALSE)),0,(VLOOKUP($A75,'Import OffPeak'!$A$3:HG$99,210,FALSE)-VLOOKUP($A75,'Import OffPeak change'!$A$106:HG$202,210,FALSE)))</f>
        <v>0</v>
      </c>
      <c r="HC75" s="6">
        <f>IF(ISERROR(VLOOKUP($A75,'Import OffPeak'!$A$3:HH$99,211,FALSE)-VLOOKUP($A75,'Import OffPeak change'!$A$106:HH$202,211,FALSE)),0,(VLOOKUP($A75,'Import OffPeak'!$A$3:HH$99,211,FALSE)-VLOOKUP($A75,'Import OffPeak change'!$A$106:HH$202,211,FALSE)))</f>
        <v>0</v>
      </c>
      <c r="HD75" s="6">
        <f>IF(ISERROR(VLOOKUP($A75,'Import OffPeak'!$A$3:HI$99,212,FALSE)-VLOOKUP($A75,'Import OffPeak change'!$A$106:HI$202,212,FALSE)),0,(VLOOKUP($A75,'Import OffPeak'!$A$3:HI$99,212,FALSE)-VLOOKUP($A75,'Import OffPeak change'!$A$106:HI$202,212,FALSE)))</f>
        <v>0</v>
      </c>
      <c r="HE75" s="6">
        <f>IF(ISERROR(VLOOKUP($A75,'Import OffPeak'!$A$3:HJ$99,213,FALSE)-VLOOKUP($A75,'Import OffPeak change'!$A$106:HJ$202,213,FALSE)),0,(VLOOKUP($A75,'Import OffPeak'!$A$3:HJ$99,213,FALSE)-VLOOKUP($A75,'Import OffPeak change'!$A$106:HJ$202,213,FALSE)))</f>
        <v>0</v>
      </c>
      <c r="HF75" s="6">
        <f>IF(ISERROR(VLOOKUP($A75,'Import OffPeak'!$A$3:HK$99,214,FALSE)-VLOOKUP($A75,'Import OffPeak change'!$A$106:HK$202,214,FALSE)),0,(VLOOKUP($A75,'Import OffPeak'!$A$3:HK$99,214,FALSE)-VLOOKUP($A75,'Import OffPeak change'!$A$106:HK$202,214,FALSE)))</f>
        <v>0</v>
      </c>
      <c r="HG75" s="6">
        <f>IF(ISERROR(VLOOKUP($A75,'Import OffPeak'!$A$3:HL$99,215,FALSE)-VLOOKUP($A75,'Import OffPeak change'!$A$106:HL$202,215,FALSE)),0,(VLOOKUP($A75,'Import OffPeak'!$A$3:HL$99,215,FALSE)-VLOOKUP($A75,'Import OffPeak change'!$A$106:HL$202,215,FALSE)))</f>
        <v>0</v>
      </c>
      <c r="HH75" s="6">
        <f>IF(ISERROR(VLOOKUP($A75,'Import OffPeak'!$A$3:HM$99,216,FALSE)-VLOOKUP($A75,'Import OffPeak change'!$A$106:HM$202,216,FALSE)),0,(VLOOKUP($A75,'Import OffPeak'!$A$3:HM$99,216,FALSE)-VLOOKUP($A75,'Import OffPeak change'!$A$106:HM$202,216,FALSE)))</f>
        <v>0</v>
      </c>
      <c r="HI75" s="6">
        <f>IF(ISERROR(VLOOKUP($A75,'Import OffPeak'!$A$3:HN$99,217,FALSE)-VLOOKUP($A75,'Import OffPeak change'!$A$106:HN$202,217,FALSE)),0,(VLOOKUP($A75,'Import OffPeak'!$A$3:HN$99,217,FALSE)-VLOOKUP($A75,'Import OffPeak change'!$A$106:HN$202,217,FALSE)))</f>
        <v>0</v>
      </c>
      <c r="HJ75" s="6">
        <f>IF(ISERROR(VLOOKUP($A75,'Import OffPeak'!$A$3:HO$99,218,FALSE)-VLOOKUP($A75,'Import OffPeak change'!$A$106:HO$202,218,FALSE)),0,(VLOOKUP($A75,'Import OffPeak'!$A$3:HO$99,218,FALSE)-VLOOKUP($A75,'Import OffPeak change'!$A$106:HO$202,218,FALSE)))</f>
        <v>0</v>
      </c>
      <c r="HK75" s="6">
        <f>IF(ISERROR(VLOOKUP($A75,'Import OffPeak'!$A$3:HP$99,219,FALSE)-VLOOKUP($A75,'Import OffPeak change'!$A$106:HP$202,219,FALSE)),0,(VLOOKUP($A75,'Import OffPeak'!$A$3:HP$99,219,FALSE)-VLOOKUP($A75,'Import OffPeak change'!$A$106:HP$202,219,FALSE)))</f>
        <v>0</v>
      </c>
      <c r="HL75" s="6">
        <f>IF(ISERROR(VLOOKUP($A75,'Import OffPeak'!$A$3:HQ$99,220,FALSE)-VLOOKUP($A75,'Import OffPeak change'!$A$106:HQ$202,220,FALSE)),0,(VLOOKUP($A75,'Import OffPeak'!$A$3:HQ$99,220,FALSE)-VLOOKUP($A75,'Import OffPeak change'!$A$106:HQ$202,220,FALSE)))</f>
        <v>0</v>
      </c>
      <c r="HM75" s="6">
        <f>IF(ISERROR(VLOOKUP($A75,'Import OffPeak'!$A$3:HR$99,221,FALSE)-VLOOKUP($A75,'Import OffPeak change'!$A$106:HR$202,221,FALSE)),0,(VLOOKUP($A75,'Import OffPeak'!$A$3:HR$99,221,FALSE)-VLOOKUP($A75,'Import OffPeak change'!$A$106:HR$202,221,FALSE)))</f>
        <v>0</v>
      </c>
      <c r="HN75" s="6">
        <f>IF(ISERROR(VLOOKUP($A75,'Import OffPeak'!$A$3:HS$99,222,FALSE)-VLOOKUP($A75,'Import OffPeak change'!$A$106:HS$202,222,FALSE)),0,(VLOOKUP($A75,'Import OffPeak'!$A$3:HS$99,222,FALSE)-VLOOKUP($A75,'Import OffPeak change'!$A$106:HS$202,222,FALSE)))</f>
        <v>0</v>
      </c>
      <c r="HO75" s="6">
        <f>IF(ISERROR(VLOOKUP($A75,'Import OffPeak'!$A$3:HT$99,223,FALSE)-VLOOKUP($A75,'Import OffPeak change'!$A$106:HT$202,223,FALSE)),0,(VLOOKUP($A75,'Import OffPeak'!$A$3:HT$99,223,FALSE)-VLOOKUP($A75,'Import OffPeak change'!$A$106:HT$202,223,FALSE)))</f>
        <v>0</v>
      </c>
      <c r="HP75" s="6">
        <f>IF(ISERROR(VLOOKUP($A75,'Import OffPeak'!$A$3:HU$99,224,FALSE)-VLOOKUP($A75,'Import OffPeak change'!$A$106:HU$202,224,FALSE)),0,(VLOOKUP($A75,'Import OffPeak'!$A$3:HU$99,224,FALSE)-VLOOKUP($A75,'Import OffPeak change'!$A$106:HU$202,224,FALSE)))</f>
        <v>0</v>
      </c>
      <c r="HQ75" s="6">
        <f>IF(ISERROR(VLOOKUP($A75,'Import OffPeak'!$A$3:HV$99,225,FALSE)-VLOOKUP($A75,'Import OffPeak change'!$A$106:HV$202,225,FALSE)),0,(VLOOKUP($A75,'Import OffPeak'!$A$3:HV$99,225,FALSE)-VLOOKUP($A75,'Import OffPeak change'!$A$106:HV$202,225,FALSE)))</f>
        <v>0</v>
      </c>
      <c r="HR75" s="6">
        <f>IF(ISERROR(VLOOKUP($A75,'Import OffPeak'!$A$3:HW$99,226,FALSE)-VLOOKUP($A75,'Import OffPeak change'!$A$106:HW$202,226,FALSE)),0,(VLOOKUP($A75,'Import OffPeak'!$A$3:HW$99,226,FALSE)-VLOOKUP($A75,'Import OffPeak change'!$A$106:HW$202,226,FALSE)))</f>
        <v>0</v>
      </c>
      <c r="HS75" s="6">
        <f>IF(ISERROR(VLOOKUP($A75,'Import OffPeak'!$A$3:HX$99,227,FALSE)-VLOOKUP($A75,'Import OffPeak change'!$A$106:HX$202,227,FALSE)),0,(VLOOKUP($A75,'Import OffPeak'!$A$3:HX$99,227,FALSE)-VLOOKUP($A75,'Import OffPeak change'!$A$106:HX$202,227,FALSE)))</f>
        <v>0</v>
      </c>
      <c r="HT75" s="6">
        <f>IF(ISERROR(VLOOKUP($A75,'Import OffPeak'!$A$3:HY$99,228,FALSE)-VLOOKUP($A75,'Import OffPeak change'!$A$106:HY$202,228,FALSE)),0,(VLOOKUP($A75,'Import OffPeak'!$A$3:HY$99,228,FALSE)-VLOOKUP($A75,'Import OffPeak change'!$A$106:HY$202,228,FALSE)))</f>
        <v>0</v>
      </c>
      <c r="HU75" s="6">
        <f>IF(ISERROR(VLOOKUP($A75,'Import OffPeak'!$A$3:HZ$99,229,FALSE)-VLOOKUP($A75,'Import OffPeak change'!$A$106:HZ$202,229,FALSE)),0,(VLOOKUP($A75,'Import OffPeak'!$A$3:HZ$99,229,FALSE)-VLOOKUP($A75,'Import OffPeak change'!$A$106:HZ$202,229,FALSE)))</f>
        <v>0</v>
      </c>
      <c r="HV75" s="6">
        <f>IF(ISERROR(VLOOKUP($A75,'Import OffPeak'!$A$3:IA$99,230,FALSE)-VLOOKUP($A75,'Import OffPeak change'!$A$106:IA$202,230,FALSE)),0,(VLOOKUP($A75,'Import OffPeak'!$A$3:IA$99,230,FALSE)-VLOOKUP($A75,'Import OffPeak change'!$A$106:IA$202,230,FALSE)))</f>
        <v>0</v>
      </c>
      <c r="HW75" s="6">
        <f>IF(ISERROR(VLOOKUP($A75,'Import OffPeak'!$A$3:IB$99,231,FALSE)-VLOOKUP($A75,'Import OffPeak change'!$A$106:IB$202,231,FALSE)),0,(VLOOKUP($A75,'Import OffPeak'!$A$3:IB$99,231,FALSE)-VLOOKUP($A75,'Import OffPeak change'!$A$106:IB$202,231,FALSE)))</f>
        <v>0</v>
      </c>
      <c r="HX75" s="6">
        <f>IF(ISERROR(VLOOKUP($A75,'Import OffPeak'!$A$3:IC$99,232,FALSE)-VLOOKUP($A75,'Import OffPeak change'!$A$106:IC$202,232,FALSE)),0,(VLOOKUP($A75,'Import OffPeak'!$A$3:IC$99,232,FALSE)-VLOOKUP($A75,'Import OffPeak change'!$A$106:IC$202,232,FALSE)))</f>
        <v>0</v>
      </c>
      <c r="HY75" s="6">
        <f>IF(ISERROR(VLOOKUP($A75,'Import OffPeak'!$A$3:ID$99,233,FALSE)-VLOOKUP($A75,'Import OffPeak change'!$A$106:ID$202,233,FALSE)),0,(VLOOKUP($A75,'Import OffPeak'!$A$3:ID$99,233,FALSE)-VLOOKUP($A75,'Import OffPeak change'!$A$106:ID$202,233,FALSE)))</f>
        <v>0</v>
      </c>
      <c r="HZ75" s="6">
        <f>IF(ISERROR(VLOOKUP($A75,'Import OffPeak'!$A$3:IE$99,234,FALSE)-VLOOKUP($A75,'Import OffPeak change'!$A$106:IE$202,234,FALSE)),0,(VLOOKUP($A75,'Import OffPeak'!$A$3:IE$99,234,FALSE)-VLOOKUP($A75,'Import OffPeak change'!$A$106:IE$202,234,FALSE)))</f>
        <v>0</v>
      </c>
      <c r="IA75" s="6">
        <f>IF(ISERROR(VLOOKUP($A75,'Import OffPeak'!$A$3:IF$99,235,FALSE)-VLOOKUP($A75,'Import OffPeak change'!$A$106:IF$202,235,FALSE)),0,(VLOOKUP($A75,'Import OffPeak'!$A$3:IF$99,235,FALSE)-VLOOKUP($A75,'Import OffPeak change'!$A$106:IF$202,235,FALSE)))</f>
        <v>0</v>
      </c>
      <c r="IB75" s="6">
        <f>IF(ISERROR(VLOOKUP($A75,'Import OffPeak'!$A$3:IG$99,236,FALSE)-VLOOKUP($A75,'Import OffPeak change'!$A$106:IG$202,236,FALSE)),0,(VLOOKUP($A75,'Import OffPeak'!$A$3:IG$99,236,FALSE)-VLOOKUP($A75,'Import OffPeak change'!$A$106:IG$202,236,FALSE)))</f>
        <v>0</v>
      </c>
      <c r="IC75" s="6">
        <f>IF(ISERROR(VLOOKUP($A75,'Import OffPeak'!$A$3:IH$99,237,FALSE)-VLOOKUP($A75,'Import OffPeak change'!$A$106:IH$202,237,FALSE)),0,(VLOOKUP($A75,'Import OffPeak'!$A$3:IH$99,237,FALSE)-VLOOKUP($A75,'Import OffPeak change'!$A$106:IH$202,237,FALSE)))</f>
        <v>0</v>
      </c>
      <c r="ID75" s="6">
        <f>IF(ISERROR(VLOOKUP($A75,'Import OffPeak'!$A$3:II$99,238,FALSE)-VLOOKUP($A75,'Import OffPeak change'!$A$106:II$202,238,FALSE)),0,(VLOOKUP($A75,'Import OffPeak'!$A$3:II$99,238,FALSE)-VLOOKUP($A75,'Import OffPeak change'!$A$106:II$202,238,FALSE)))</f>
        <v>0</v>
      </c>
      <c r="IE75" s="6">
        <f>IF(ISERROR(VLOOKUP($A75,'Import OffPeak'!$A$3:IJ$99,239,FALSE)-VLOOKUP($A75,'Import OffPeak change'!$A$106:IJ$202,239,FALSE)),0,(VLOOKUP($A75,'Import OffPeak'!$A$3:IJ$99,239,FALSE)-VLOOKUP($A75,'Import OffPeak change'!$A$106:IJ$202,239,FALSE)))</f>
        <v>0</v>
      </c>
    </row>
    <row r="76" spans="1:239">
      <c r="A76" s="168" t="str">
        <f>IF('Import OffPeak'!A73=0,"",'Import OffPeak'!A73)</f>
        <v/>
      </c>
      <c r="B76" s="6"/>
      <c r="C76" s="6"/>
      <c r="D76" s="6"/>
      <c r="E76" s="6"/>
      <c r="F76" s="6"/>
      <c r="G76" s="6">
        <f>IF(ISERROR(VLOOKUP($A76,'Import OffPeak'!$A$3:L$99,7,FALSE)-VLOOKUP($A76,'Import OffPeak change'!$A$106:L$202,7,FALSE)),0,(VLOOKUP($A76,'Import OffPeak'!$A$3:L$99,7,FALSE)-VLOOKUP($A76,'Import OffPeak change'!$A$106:L$202,7,FALSE)))</f>
        <v>0</v>
      </c>
      <c r="H76" s="6">
        <f>IF(ISERROR(VLOOKUP($A76,'Import OffPeak'!$A$3:M$99,8,FALSE)-VLOOKUP($A76,'Import OffPeak change'!$A$106:M$202,8,FALSE)),0,(VLOOKUP($A76,'Import OffPeak'!$A$3:M$99,8,FALSE)-VLOOKUP($A76,'Import OffPeak change'!$A$106:M$202,8,FALSE)))</f>
        <v>0</v>
      </c>
      <c r="I76" s="6">
        <f>IF(ISERROR(VLOOKUP($A76,'Import OffPeak'!$A$3:N$99,9,FALSE)-VLOOKUP($A76,'Import OffPeak change'!$A$106:N$202,9,FALSE)),0,(VLOOKUP($A76,'Import OffPeak'!$A$3:N$99,9,FALSE)-VLOOKUP($A76,'Import OffPeak change'!$A$106:N$202,9,FALSE)))</f>
        <v>0</v>
      </c>
      <c r="J76" s="6">
        <f>IF(ISERROR(VLOOKUP($A76,'Import OffPeak'!$A$3:O$99,10,FALSE)-VLOOKUP($A76,'Import OffPeak change'!$A$106:O$202,10,FALSE)),0,(VLOOKUP($A76,'Import OffPeak'!$A$3:O$99,10,FALSE)-VLOOKUP($A76,'Import OffPeak change'!$A$106:O$202,10,FALSE)))</f>
        <v>0</v>
      </c>
      <c r="K76" s="6">
        <f>IF(ISERROR(VLOOKUP($A76,'Import OffPeak'!$A$3:P$99,11,FALSE)-VLOOKUP($A76,'Import OffPeak change'!$A$106:P$202,11,FALSE)),0,(VLOOKUP($A76,'Import OffPeak'!$A$3:P$99,11,FALSE)-VLOOKUP($A76,'Import OffPeak change'!$A$106:P$202,11,FALSE)))</f>
        <v>0</v>
      </c>
      <c r="L76" s="6">
        <f>IF(ISERROR(VLOOKUP($A76,'Import OffPeak'!$A$3:Q$99,12,FALSE)-VLOOKUP($A76,'Import OffPeak change'!$A$106:Q$202,12,FALSE)),0,(VLOOKUP($A76,'Import OffPeak'!$A$3:Q$99,12,FALSE)-VLOOKUP($A76,'Import OffPeak change'!$A$106:Q$202,12,FALSE)))</f>
        <v>0</v>
      </c>
      <c r="M76" s="6">
        <f>IF(ISERROR(VLOOKUP($A76,'Import OffPeak'!$A$3:R$99,13,FALSE)-VLOOKUP($A76,'Import OffPeak change'!$A$106:R$202,13,FALSE)),0,(VLOOKUP($A76,'Import OffPeak'!$A$3:R$99,13,FALSE)-VLOOKUP($A76,'Import OffPeak change'!$A$106:R$202,13,FALSE)))</f>
        <v>0</v>
      </c>
      <c r="N76" s="6">
        <f>IF(ISERROR(VLOOKUP($A76,'Import OffPeak'!$A$3:S$99,14,FALSE)-VLOOKUP($A76,'Import OffPeak change'!$A$106:S$202,14,FALSE)),0,(VLOOKUP($A76,'Import OffPeak'!$A$3:S$99,14,FALSE)-VLOOKUP($A76,'Import OffPeak change'!$A$106:S$202,14,FALSE)))</f>
        <v>0</v>
      </c>
      <c r="O76" s="6">
        <f>IF(ISERROR(VLOOKUP($A76,'Import OffPeak'!$A$3:T$99,15,FALSE)-VLOOKUP($A76,'Import OffPeak change'!$A$106:T$202,15,FALSE)),0,(VLOOKUP($A76,'Import OffPeak'!$A$3:T$99,15,FALSE)-VLOOKUP($A76,'Import OffPeak change'!$A$106:T$202,15,FALSE)))</f>
        <v>0</v>
      </c>
      <c r="P76" s="6">
        <f>IF(ISERROR(VLOOKUP($A76,'Import OffPeak'!$A$3:U$99,16,FALSE)-VLOOKUP($A76,'Import OffPeak change'!$A$106:U$202,16,FALSE)),0,(VLOOKUP($A76,'Import OffPeak'!$A$3:U$99,16,FALSE)-VLOOKUP($A76,'Import OffPeak change'!$A$106:U$202,16,FALSE)))</f>
        <v>0</v>
      </c>
      <c r="Q76" s="6">
        <f>IF(ISERROR(VLOOKUP($A76,'Import OffPeak'!$A$3:V$99,17,FALSE)-VLOOKUP($A76,'Import OffPeak change'!$A$106:V$202,17,FALSE)),0,(VLOOKUP($A76,'Import OffPeak'!$A$3:V$99,17,FALSE)-VLOOKUP($A76,'Import OffPeak change'!$A$106:V$202,17,FALSE)))</f>
        <v>0</v>
      </c>
      <c r="R76" s="6">
        <f>IF(ISERROR(VLOOKUP($A76,'Import OffPeak'!$A$3:W$99,18,FALSE)-VLOOKUP($A76,'Import OffPeak change'!$A$106:W$202,18,FALSE)),0,(VLOOKUP($A76,'Import OffPeak'!$A$3:W$99,18,FALSE)-VLOOKUP($A76,'Import OffPeak change'!$A$106:W$202,18,FALSE)))</f>
        <v>0</v>
      </c>
      <c r="S76" s="6">
        <f>IF(ISERROR(VLOOKUP($A76,'Import OffPeak'!$A$3:X$99,19,FALSE)-VLOOKUP($A76,'Import OffPeak change'!$A$106:X$202,19,FALSE)),0,(VLOOKUP($A76,'Import OffPeak'!$A$3:X$99,19,FALSE)-VLOOKUP($A76,'Import OffPeak change'!$A$106:X$202,19,FALSE)))</f>
        <v>0</v>
      </c>
      <c r="T76" s="6">
        <f>IF(ISERROR(VLOOKUP($A76,'Import OffPeak'!$A$3:Y$99,20,FALSE)-VLOOKUP($A76,'Import OffPeak change'!$A$106:Y$202,20,FALSE)),0,(VLOOKUP($A76,'Import OffPeak'!$A$3:Y$99,20,FALSE)-VLOOKUP($A76,'Import OffPeak change'!$A$106:Y$202,20,FALSE)))</f>
        <v>0</v>
      </c>
      <c r="U76" s="6">
        <f>IF(ISERROR(VLOOKUP($A76,'Import OffPeak'!$A$3:Z$99,21,FALSE)-VLOOKUP($A76,'Import OffPeak change'!$A$106:Z$202,21,FALSE)),0,(VLOOKUP($A76,'Import OffPeak'!$A$3:Z$99,21,FALSE)-VLOOKUP($A76,'Import OffPeak change'!$A$106:Z$202,21,FALSE)))</f>
        <v>0</v>
      </c>
      <c r="V76" s="6">
        <f>IF(ISERROR(VLOOKUP($A76,'Import OffPeak'!$A$3:AA$99,22,FALSE)-VLOOKUP($A76,'Import OffPeak change'!$A$106:AA$202,22,FALSE)),0,(VLOOKUP($A76,'Import OffPeak'!$A$3:AA$99,22,FALSE)-VLOOKUP($A76,'Import OffPeak change'!$A$106:AA$202,22,FALSE)))</f>
        <v>0</v>
      </c>
      <c r="W76" s="6">
        <f>IF(ISERROR(VLOOKUP($A76,'Import OffPeak'!$A$3:AB$99,23,FALSE)-VLOOKUP($A76,'Import OffPeak change'!$A$106:AB$202,23,FALSE)),0,(VLOOKUP($A76,'Import OffPeak'!$A$3:AB$99,23,FALSE)-VLOOKUP($A76,'Import OffPeak change'!$A$106:AB$202,23,FALSE)))</f>
        <v>0</v>
      </c>
      <c r="X76" s="6">
        <f>IF(ISERROR(VLOOKUP($A76,'Import OffPeak'!$A$3:AC$99,24,FALSE)-VLOOKUP($A76,'Import OffPeak change'!$A$106:AC$202,24,FALSE)),0,(VLOOKUP($A76,'Import OffPeak'!$A$3:AC$99,24,FALSE)-VLOOKUP($A76,'Import OffPeak change'!$A$106:AC$202,24,FALSE)))</f>
        <v>0</v>
      </c>
      <c r="Y76" s="6">
        <f>IF(ISERROR(VLOOKUP($A76,'Import OffPeak'!$A$3:AD$99,25,FALSE)-VLOOKUP($A76,'Import OffPeak change'!$A$106:AD$202,25,FALSE)),0,(VLOOKUP($A76,'Import OffPeak'!$A$3:AD$99,25,FALSE)-VLOOKUP($A76,'Import OffPeak change'!$A$106:AD$202,25,FALSE)))</f>
        <v>0</v>
      </c>
      <c r="Z76" s="6">
        <f>IF(ISERROR(VLOOKUP($A76,'Import OffPeak'!$A$3:AE$99,26,FALSE)-VLOOKUP($A76,'Import OffPeak change'!$A$106:AE$202,26,FALSE)),0,(VLOOKUP($A76,'Import OffPeak'!$A$3:AE$99,26,FALSE)-VLOOKUP($A76,'Import OffPeak change'!$A$106:AE$202,26,FALSE)))</f>
        <v>0</v>
      </c>
      <c r="AA76" s="6">
        <f>IF(ISERROR(VLOOKUP($A76,'Import OffPeak'!$A$3:AF$99,27,FALSE)-VLOOKUP($A76,'Import OffPeak change'!$A$106:AF$202,27,FALSE)),0,(VLOOKUP($A76,'Import OffPeak'!$A$3:AF$99,27,FALSE)-VLOOKUP($A76,'Import OffPeak change'!$A$106:AF$202,27,FALSE)))</f>
        <v>0</v>
      </c>
      <c r="AB76" s="6">
        <f>IF(ISERROR(VLOOKUP($A76,'Import OffPeak'!$A$3:AG$99,28,FALSE)-VLOOKUP($A76,'Import OffPeak change'!$A$106:AG$202,28,FALSE)),0,(VLOOKUP($A76,'Import OffPeak'!$A$3:AG$99,28,FALSE)-VLOOKUP($A76,'Import OffPeak change'!$A$106:AG$202,28,FALSE)))</f>
        <v>0</v>
      </c>
      <c r="AC76" s="6">
        <f>IF(ISERROR(VLOOKUP($A76,'Import OffPeak'!$A$3:AH$99,29,FALSE)-VLOOKUP($A76,'Import OffPeak change'!$A$106:AH$202,29,FALSE)),0,(VLOOKUP($A76,'Import OffPeak'!$A$3:AH$99,29,FALSE)-VLOOKUP($A76,'Import OffPeak change'!$A$106:AH$202,29,FALSE)))</f>
        <v>0</v>
      </c>
      <c r="AD76" s="6">
        <f>IF(ISERROR(VLOOKUP($A76,'Import OffPeak'!$A$3:AI$99,30,FALSE)-VLOOKUP($A76,'Import OffPeak change'!$A$106:AI$202,30,FALSE)),0,(VLOOKUP($A76,'Import OffPeak'!$A$3:AI$99,30,FALSE)-VLOOKUP($A76,'Import OffPeak change'!$A$106:AI$202,30,FALSE)))</f>
        <v>0</v>
      </c>
      <c r="AE76" s="6">
        <f>IF(ISERROR(VLOOKUP($A76,'Import OffPeak'!$A$3:AJ$99,31,FALSE)-VLOOKUP($A76,'Import OffPeak change'!$A$106:AJ$202,31,FALSE)),0,(VLOOKUP($A76,'Import OffPeak'!$A$3:AJ$99,31,FALSE)-VLOOKUP($A76,'Import OffPeak change'!$A$106:AJ$202,31,FALSE)))</f>
        <v>0</v>
      </c>
      <c r="AF76" s="6">
        <f>IF(ISERROR(VLOOKUP($A76,'Import OffPeak'!$A$3:AK$99,32,FALSE)-VLOOKUP($A76,'Import OffPeak change'!$A$106:AK$202,32,FALSE)),0,(VLOOKUP($A76,'Import OffPeak'!$A$3:AK$99,32,FALSE)-VLOOKUP($A76,'Import OffPeak change'!$A$106:AK$202,32,FALSE)))</f>
        <v>0</v>
      </c>
      <c r="AG76" s="6">
        <f>IF(ISERROR(VLOOKUP($A76,'Import OffPeak'!$A$3:AL$99,33,FALSE)-VLOOKUP($A76,'Import OffPeak change'!$A$106:AL$202,33,FALSE)),0,(VLOOKUP($A76,'Import OffPeak'!$A$3:AL$99,33,FALSE)-VLOOKUP($A76,'Import OffPeak change'!$A$106:AL$202,33,FALSE)))</f>
        <v>0</v>
      </c>
      <c r="AH76" s="6">
        <f>IF(ISERROR(VLOOKUP($A76,'Import OffPeak'!$A$3:AM$99,34,FALSE)-VLOOKUP($A76,'Import OffPeak change'!$A$106:AM$202,34,FALSE)),0,(VLOOKUP($A76,'Import OffPeak'!$A$3:AM$99,34,FALSE)-VLOOKUP($A76,'Import OffPeak change'!$A$106:AM$202,34,FALSE)))</f>
        <v>0</v>
      </c>
      <c r="AI76" s="6">
        <f>IF(ISERROR(VLOOKUP($A76,'Import OffPeak'!$A$3:AN$99,35,FALSE)-VLOOKUP($A76,'Import OffPeak change'!$A$106:AN$202,35,FALSE)),0,(VLOOKUP($A76,'Import OffPeak'!$A$3:AN$99,35,FALSE)-VLOOKUP($A76,'Import OffPeak change'!$A$106:AN$202,35,FALSE)))</f>
        <v>0</v>
      </c>
      <c r="AJ76" s="6">
        <f>IF(ISERROR(VLOOKUP($A76,'Import OffPeak'!$A$3:AO$99,36,FALSE)-VLOOKUP($A76,'Import OffPeak change'!$A$106:AO$202,36,FALSE)),0,(VLOOKUP($A76,'Import OffPeak'!$A$3:AO$99,36,FALSE)-VLOOKUP($A76,'Import OffPeak change'!$A$106:AO$202,36,FALSE)))</f>
        <v>0</v>
      </c>
      <c r="AK76" s="6">
        <f>IF(ISERROR(VLOOKUP($A76,'Import OffPeak'!$A$3:AP$99,37,FALSE)-VLOOKUP($A76,'Import OffPeak change'!$A$106:AP$202,37,FALSE)),0,(VLOOKUP($A76,'Import OffPeak'!$A$3:AP$99,37,FALSE)-VLOOKUP($A76,'Import OffPeak change'!$A$106:AP$202,37,FALSE)))</f>
        <v>0</v>
      </c>
      <c r="AL76" s="6">
        <f>IF(ISERROR(VLOOKUP($A76,'Import OffPeak'!$A$3:AQ$99,38,FALSE)-VLOOKUP($A76,'Import OffPeak change'!$A$106:AQ$202,38,FALSE)),0,(VLOOKUP($A76,'Import OffPeak'!$A$3:AQ$99,38,FALSE)-VLOOKUP($A76,'Import OffPeak change'!$A$106:AQ$202,38,FALSE)))</f>
        <v>0</v>
      </c>
      <c r="AM76" s="6">
        <f>IF(ISERROR(VLOOKUP($A76,'Import OffPeak'!$A$3:AR$99,39,FALSE)-VLOOKUP($A76,'Import OffPeak change'!$A$106:AR$202,39,FALSE)),0,(VLOOKUP($A76,'Import OffPeak'!$A$3:AR$99,39,FALSE)-VLOOKUP($A76,'Import OffPeak change'!$A$106:AR$202,39,FALSE)))</f>
        <v>0</v>
      </c>
      <c r="AN76" s="6">
        <f>IF(ISERROR(VLOOKUP($A76,'Import OffPeak'!$A$3:AS$99,40,FALSE)-VLOOKUP($A76,'Import OffPeak change'!$A$106:AS$202,40,FALSE)),0,(VLOOKUP($A76,'Import OffPeak'!$A$3:AS$99,40,FALSE)-VLOOKUP($A76,'Import OffPeak change'!$A$106:AS$202,40,FALSE)))</f>
        <v>0</v>
      </c>
      <c r="AO76" s="6">
        <f>IF(ISERROR(VLOOKUP($A76,'Import OffPeak'!$A$3:AT$99,41,FALSE)-VLOOKUP($A76,'Import OffPeak change'!$A$106:AT$202,41,FALSE)),0,(VLOOKUP($A76,'Import OffPeak'!$A$3:AT$99,41,FALSE)-VLOOKUP($A76,'Import OffPeak change'!$A$106:AT$202,41,FALSE)))</f>
        <v>0</v>
      </c>
      <c r="AP76" s="6">
        <f>IF(ISERROR(VLOOKUP($A76,'Import OffPeak'!$A$3:AU$99,42,FALSE)-VLOOKUP($A76,'Import OffPeak change'!$A$106:AU$202,42,FALSE)),0,(VLOOKUP($A76,'Import OffPeak'!$A$3:AU$99,42,FALSE)-VLOOKUP($A76,'Import OffPeak change'!$A$106:AU$202,42,FALSE)))</f>
        <v>0</v>
      </c>
      <c r="AQ76" s="6">
        <f>IF(ISERROR(VLOOKUP($A76,'Import OffPeak'!$A$3:AV$99,43,FALSE)-VLOOKUP($A76,'Import OffPeak change'!$A$106:AV$202,43,FALSE)),0,(VLOOKUP($A76,'Import OffPeak'!$A$3:AV$99,43,FALSE)-VLOOKUP($A76,'Import OffPeak change'!$A$106:AV$202,43,FALSE)))</f>
        <v>0</v>
      </c>
      <c r="AR76" s="6">
        <f>IF(ISERROR(VLOOKUP($A76,'Import OffPeak'!$A$3:AW$99,44,FALSE)-VLOOKUP($A76,'Import OffPeak change'!$A$106:AW$202,44,FALSE)),0,(VLOOKUP($A76,'Import OffPeak'!$A$3:AW$99,44,FALSE)-VLOOKUP($A76,'Import OffPeak change'!$A$106:AW$202,44,FALSE)))</f>
        <v>0</v>
      </c>
      <c r="AS76" s="6">
        <f>IF(ISERROR(VLOOKUP($A76,'Import OffPeak'!$A$3:AX$99,45,FALSE)-VLOOKUP($A76,'Import OffPeak change'!$A$106:AX$202,45,FALSE)),0,(VLOOKUP($A76,'Import OffPeak'!$A$3:AX$99,45,FALSE)-VLOOKUP($A76,'Import OffPeak change'!$A$106:AX$202,45,FALSE)))</f>
        <v>0</v>
      </c>
      <c r="AT76" s="6">
        <f>IF(ISERROR(VLOOKUP($A76,'Import OffPeak'!$A$3:AY$99,46,FALSE)-VLOOKUP($A76,'Import OffPeak change'!$A$106:AY$202,46,FALSE)),0,(VLOOKUP($A76,'Import OffPeak'!$A$3:AY$99,46,FALSE)-VLOOKUP($A76,'Import OffPeak change'!$A$106:AY$202,46,FALSE)))</f>
        <v>0</v>
      </c>
      <c r="AU76" s="6">
        <f>IF(ISERROR(VLOOKUP($A76,'Import OffPeak'!$A$3:AZ$99,47,FALSE)-VLOOKUP($A76,'Import OffPeak change'!$A$106:AZ$202,47,FALSE)),0,(VLOOKUP($A76,'Import OffPeak'!$A$3:AZ$99,47,FALSE)-VLOOKUP($A76,'Import OffPeak change'!$A$106:AZ$202,47,FALSE)))</f>
        <v>0</v>
      </c>
      <c r="AV76" s="6">
        <f>IF(ISERROR(VLOOKUP($A76,'Import OffPeak'!$A$3:BA$99,48,FALSE)-VLOOKUP($A76,'Import OffPeak change'!$A$106:BA$202,48,FALSE)),0,(VLOOKUP($A76,'Import OffPeak'!$A$3:BA$99,48,FALSE)-VLOOKUP($A76,'Import OffPeak change'!$A$106:BA$202,48,FALSE)))</f>
        <v>0</v>
      </c>
      <c r="AW76" s="6">
        <f>IF(ISERROR(VLOOKUP($A76,'Import OffPeak'!$A$3:BB$99,49,FALSE)-VLOOKUP($A76,'Import OffPeak change'!$A$106:BB$202,49,FALSE)),0,(VLOOKUP($A76,'Import OffPeak'!$A$3:BB$99,49,FALSE)-VLOOKUP($A76,'Import OffPeak change'!$A$106:BB$202,49,FALSE)))</f>
        <v>0</v>
      </c>
      <c r="AX76" s="6">
        <f>IF(ISERROR(VLOOKUP($A76,'Import OffPeak'!$A$3:BC$99,50,FALSE)-VLOOKUP($A76,'Import OffPeak change'!$A$106:BC$202,50,FALSE)),0,(VLOOKUP($A76,'Import OffPeak'!$A$3:BC$99,50,FALSE)-VLOOKUP($A76,'Import OffPeak change'!$A$106:BC$202,50,FALSE)))</f>
        <v>0</v>
      </c>
      <c r="AY76" s="6">
        <f>IF(ISERROR(VLOOKUP($A76,'Import OffPeak'!$A$3:BD$99,51,FALSE)-VLOOKUP($A76,'Import OffPeak change'!$A$106:BD$202,51,FALSE)),0,(VLOOKUP($A76,'Import OffPeak'!$A$3:BD$99,51,FALSE)-VLOOKUP($A76,'Import OffPeak change'!$A$106:BD$202,51,FALSE)))</f>
        <v>0</v>
      </c>
      <c r="AZ76" s="6">
        <f>IF(ISERROR(VLOOKUP($A76,'Import OffPeak'!$A$3:BE$99,52,FALSE)-VLOOKUP($A76,'Import OffPeak change'!$A$106:BE$202,52,FALSE)),0,(VLOOKUP($A76,'Import OffPeak'!$A$3:BE$99,52,FALSE)-VLOOKUP($A76,'Import OffPeak change'!$A$106:BE$202,52,FALSE)))</f>
        <v>0</v>
      </c>
      <c r="BA76" s="6">
        <f>IF(ISERROR(VLOOKUP($A76,'Import OffPeak'!$A$3:BF$99,53,FALSE)-VLOOKUP($A76,'Import OffPeak change'!$A$106:BF$202,53,FALSE)),0,(VLOOKUP($A76,'Import OffPeak'!$A$3:BF$99,53,FALSE)-VLOOKUP($A76,'Import OffPeak change'!$A$106:BF$202,53,FALSE)))</f>
        <v>0</v>
      </c>
      <c r="BB76" s="6">
        <f>IF(ISERROR(VLOOKUP($A76,'Import OffPeak'!$A$3:BG$99,54,FALSE)-VLOOKUP($A76,'Import OffPeak change'!$A$106:BG$202,54,FALSE)),0,(VLOOKUP($A76,'Import OffPeak'!$A$3:BG$99,54,FALSE)-VLOOKUP($A76,'Import OffPeak change'!$A$106:BG$202,54,FALSE)))</f>
        <v>0</v>
      </c>
      <c r="BC76" s="6">
        <f>IF(ISERROR(VLOOKUP($A76,'Import OffPeak'!$A$3:BH$99,55,FALSE)-VLOOKUP($A76,'Import OffPeak change'!$A$106:BH$202,55,FALSE)),0,(VLOOKUP($A76,'Import OffPeak'!$A$3:BH$99,55,FALSE)-VLOOKUP($A76,'Import OffPeak change'!$A$106:BH$202,55,FALSE)))</f>
        <v>0</v>
      </c>
      <c r="BD76" s="6">
        <f>IF(ISERROR(VLOOKUP($A76,'Import OffPeak'!$A$3:BI$99,56,FALSE)-VLOOKUP($A76,'Import OffPeak change'!$A$106:BI$202,56,FALSE)),0,(VLOOKUP($A76,'Import OffPeak'!$A$3:BI$99,56,FALSE)-VLOOKUP($A76,'Import OffPeak change'!$A$106:BI$202,56,FALSE)))</f>
        <v>0</v>
      </c>
      <c r="BE76" s="6">
        <f>IF(ISERROR(VLOOKUP($A76,'Import OffPeak'!$A$3:BJ$99,57,FALSE)-VLOOKUP($A76,'Import OffPeak change'!$A$106:BJ$202,57,FALSE)),0,(VLOOKUP($A76,'Import OffPeak'!$A$3:BJ$99,57,FALSE)-VLOOKUP($A76,'Import OffPeak change'!$A$106:BJ$202,57,FALSE)))</f>
        <v>0</v>
      </c>
      <c r="BF76" s="6">
        <f>IF(ISERROR(VLOOKUP($A76,'Import OffPeak'!$A$3:BK$99,58,FALSE)-VLOOKUP($A76,'Import OffPeak change'!$A$106:BK$202,58,FALSE)),0,(VLOOKUP($A76,'Import OffPeak'!$A$3:BK$99,58,FALSE)-VLOOKUP($A76,'Import OffPeak change'!$A$106:BK$202,58,FALSE)))</f>
        <v>0</v>
      </c>
      <c r="BG76" s="6">
        <f>IF(ISERROR(VLOOKUP($A76,'Import OffPeak'!$A$3:BL$99,59,FALSE)-VLOOKUP($A76,'Import OffPeak change'!$A$106:BL$202,59,FALSE)),0,(VLOOKUP($A76,'Import OffPeak'!$A$3:BL$99,59,FALSE)-VLOOKUP($A76,'Import OffPeak change'!$A$106:BL$202,59,FALSE)))</f>
        <v>0</v>
      </c>
      <c r="BH76" s="6">
        <f>IF(ISERROR(VLOOKUP($A76,'Import OffPeak'!$A$3:BM$99,60,FALSE)-VLOOKUP($A76,'Import OffPeak change'!$A$106:BM$202,60,FALSE)),0,(VLOOKUP($A76,'Import OffPeak'!$A$3:BM$99,60,FALSE)-VLOOKUP($A76,'Import OffPeak change'!$A$106:BM$202,60,FALSE)))</f>
        <v>0</v>
      </c>
      <c r="BI76" s="6">
        <f>IF(ISERROR(VLOOKUP($A76,'Import OffPeak'!$A$3:BN$99,61,FALSE)-VLOOKUP($A76,'Import OffPeak change'!$A$106:BN$202,61,FALSE)),0,(VLOOKUP($A76,'Import OffPeak'!$A$3:BN$99,61,FALSE)-VLOOKUP($A76,'Import OffPeak change'!$A$106:BN$202,61,FALSE)))</f>
        <v>0</v>
      </c>
      <c r="BJ76" s="6">
        <f>IF(ISERROR(VLOOKUP($A76,'Import OffPeak'!$A$3:BO$99,62,FALSE)-VLOOKUP($A76,'Import OffPeak change'!$A$106:BO$202,62,FALSE)),0,(VLOOKUP($A76,'Import OffPeak'!$A$3:BO$99,62,FALSE)-VLOOKUP($A76,'Import OffPeak change'!$A$106:BO$202,62,FALSE)))</f>
        <v>0</v>
      </c>
      <c r="BK76" s="6">
        <f>IF(ISERROR(VLOOKUP($A76,'Import OffPeak'!$A$3:BP$99,63,FALSE)-VLOOKUP($A76,'Import OffPeak change'!$A$106:BP$202,63,FALSE)),0,(VLOOKUP($A76,'Import OffPeak'!$A$3:BP$99,63,FALSE)-VLOOKUP($A76,'Import OffPeak change'!$A$106:BP$202,63,FALSE)))</f>
        <v>0</v>
      </c>
      <c r="BL76" s="6">
        <f>IF(ISERROR(VLOOKUP($A76,'Import OffPeak'!$A$3:BQ$99,64,FALSE)-VLOOKUP($A76,'Import OffPeak change'!$A$106:BQ$202,64,FALSE)),0,(VLOOKUP($A76,'Import OffPeak'!$A$3:BQ$99,64,FALSE)-VLOOKUP($A76,'Import OffPeak change'!$A$106:BQ$202,64,FALSE)))</f>
        <v>0</v>
      </c>
      <c r="BM76" s="6">
        <f>IF(ISERROR(VLOOKUP($A76,'Import OffPeak'!$A$3:BR$99,65,FALSE)-VLOOKUP($A76,'Import OffPeak change'!$A$106:BR$202,65,FALSE)),0,(VLOOKUP($A76,'Import OffPeak'!$A$3:BR$99,65,FALSE)-VLOOKUP($A76,'Import OffPeak change'!$A$106:BR$202,65,FALSE)))</f>
        <v>0</v>
      </c>
      <c r="BN76" s="6">
        <f>IF(ISERROR(VLOOKUP($A76,'Import OffPeak'!$A$3:BS$99,66,FALSE)-VLOOKUP($A76,'Import OffPeak change'!$A$106:BS$202,66,FALSE)),0,(VLOOKUP($A76,'Import OffPeak'!$A$3:BS$99,66,FALSE)-VLOOKUP($A76,'Import OffPeak change'!$A$106:BS$202,66,FALSE)))</f>
        <v>0</v>
      </c>
      <c r="BO76" s="6">
        <f>IF(ISERROR(VLOOKUP($A76,'Import OffPeak'!$A$3:BT$99,67,FALSE)-VLOOKUP($A76,'Import OffPeak change'!$A$106:BT$202,67,FALSE)),0,(VLOOKUP($A76,'Import OffPeak'!$A$3:BT$99,67,FALSE)-VLOOKUP($A76,'Import OffPeak change'!$A$106:BT$202,67,FALSE)))</f>
        <v>0</v>
      </c>
      <c r="BP76" s="6">
        <f>IF(ISERROR(VLOOKUP($A76,'Import OffPeak'!$A$3:BU$99,68,FALSE)-VLOOKUP($A76,'Import OffPeak change'!$A$106:BU$202,68,FALSE)),0,(VLOOKUP($A76,'Import OffPeak'!$A$3:BU$99,68,FALSE)-VLOOKUP($A76,'Import OffPeak change'!$A$106:BU$202,68,FALSE)))</f>
        <v>0</v>
      </c>
      <c r="BQ76" s="6">
        <f>IF(ISERROR(VLOOKUP($A76,'Import OffPeak'!$A$3:BV$99,69,FALSE)-VLOOKUP($A76,'Import OffPeak change'!$A$106:BV$202,69,FALSE)),0,(VLOOKUP($A76,'Import OffPeak'!$A$3:BV$99,69,FALSE)-VLOOKUP($A76,'Import OffPeak change'!$A$106:BV$202,69,FALSE)))</f>
        <v>0</v>
      </c>
      <c r="BR76" s="6">
        <f>IF(ISERROR(VLOOKUP($A76,'Import OffPeak'!$A$3:BW$99,70,FALSE)-VLOOKUP($A76,'Import OffPeak change'!$A$106:BW$202,70,FALSE)),0,(VLOOKUP($A76,'Import OffPeak'!$A$3:BW$99,70,FALSE)-VLOOKUP($A76,'Import OffPeak change'!$A$106:BW$202,70,FALSE)))</f>
        <v>0</v>
      </c>
      <c r="BS76" s="6">
        <f>IF(ISERROR(VLOOKUP($A76,'Import OffPeak'!$A$3:BX$99,71,FALSE)-VLOOKUP($A76,'Import OffPeak change'!$A$106:BX$202,71,FALSE)),0,(VLOOKUP($A76,'Import OffPeak'!$A$3:BX$99,71,FALSE)-VLOOKUP($A76,'Import OffPeak change'!$A$106:BX$202,71,FALSE)))</f>
        <v>0</v>
      </c>
      <c r="BT76" s="6">
        <f>IF(ISERROR(VLOOKUP($A76,'Import OffPeak'!$A$3:BY$99,72,FALSE)-VLOOKUP($A76,'Import OffPeak change'!$A$106:BY$202,72,FALSE)),0,(VLOOKUP($A76,'Import OffPeak'!$A$3:BY$99,72,FALSE)-VLOOKUP($A76,'Import OffPeak change'!$A$106:BY$202,72,FALSE)))</f>
        <v>0</v>
      </c>
      <c r="BU76" s="6">
        <f>IF(ISERROR(VLOOKUP($A76,'Import OffPeak'!$A$3:BZ$99,73,FALSE)-VLOOKUP($A76,'Import OffPeak change'!$A$106:BZ$202,73,FALSE)),0,(VLOOKUP($A76,'Import OffPeak'!$A$3:BZ$99,73,FALSE)-VLOOKUP($A76,'Import OffPeak change'!$A$106:BZ$202,73,FALSE)))</f>
        <v>0</v>
      </c>
      <c r="BV76" s="6">
        <f>IF(ISERROR(VLOOKUP($A76,'Import OffPeak'!$A$3:CA$99,74,FALSE)-VLOOKUP($A76,'Import OffPeak change'!$A$106:CA$202,74,FALSE)),0,(VLOOKUP($A76,'Import OffPeak'!$A$3:CA$99,74,FALSE)-VLOOKUP($A76,'Import OffPeak change'!$A$106:CA$202,74,FALSE)))</f>
        <v>0</v>
      </c>
      <c r="BW76" s="6">
        <f>IF(ISERROR(VLOOKUP($A76,'Import OffPeak'!$A$3:CB$99,75,FALSE)-VLOOKUP($A76,'Import OffPeak change'!$A$106:CB$202,75,FALSE)),0,(VLOOKUP($A76,'Import OffPeak'!$A$3:CB$99,75,FALSE)-VLOOKUP($A76,'Import OffPeak change'!$A$106:CB$202,75,FALSE)))</f>
        <v>0</v>
      </c>
      <c r="BX76" s="6">
        <f>IF(ISERROR(VLOOKUP($A76,'Import OffPeak'!$A$3:CC$99,76,FALSE)-VLOOKUP($A76,'Import OffPeak change'!$A$106:CC$202,76,FALSE)),0,(VLOOKUP($A76,'Import OffPeak'!$A$3:CC$99,76,FALSE)-VLOOKUP($A76,'Import OffPeak change'!$A$106:CC$202,76,FALSE)))</f>
        <v>0</v>
      </c>
      <c r="BY76" s="6">
        <f>IF(ISERROR(VLOOKUP($A76,'Import OffPeak'!$A$3:CD$99,77,FALSE)-VLOOKUP($A76,'Import OffPeak change'!$A$106:CD$202,77,FALSE)),0,(VLOOKUP($A76,'Import OffPeak'!$A$3:CD$99,77,FALSE)-VLOOKUP($A76,'Import OffPeak change'!$A$106:CD$202,77,FALSE)))</f>
        <v>0</v>
      </c>
      <c r="BZ76" s="6">
        <f>IF(ISERROR(VLOOKUP($A76,'Import OffPeak'!$A$3:CE$99,78,FALSE)-VLOOKUP($A76,'Import OffPeak change'!$A$106:CE$202,78,FALSE)),0,(VLOOKUP($A76,'Import OffPeak'!$A$3:CE$99,78,FALSE)-VLOOKUP($A76,'Import OffPeak change'!$A$106:CE$202,78,FALSE)))</f>
        <v>0</v>
      </c>
      <c r="CA76" s="6">
        <f>IF(ISERROR(VLOOKUP($A76,'Import OffPeak'!$A$3:CF$99,79,FALSE)-VLOOKUP($A76,'Import OffPeak change'!$A$106:CF$202,79,FALSE)),0,(VLOOKUP($A76,'Import OffPeak'!$A$3:CF$99,79,FALSE)-VLOOKUP($A76,'Import OffPeak change'!$A$106:CF$202,79,FALSE)))</f>
        <v>0</v>
      </c>
      <c r="CB76" s="6">
        <f>IF(ISERROR(VLOOKUP($A76,'Import OffPeak'!$A$3:CG$99,80,FALSE)-VLOOKUP($A76,'Import OffPeak change'!$A$106:CG$202,80,FALSE)),0,(VLOOKUP($A76,'Import OffPeak'!$A$3:CG$99,80,FALSE)-VLOOKUP($A76,'Import OffPeak change'!$A$106:CG$202,80,FALSE)))</f>
        <v>0</v>
      </c>
      <c r="CC76" s="6">
        <f>IF(ISERROR(VLOOKUP($A76,'Import OffPeak'!$A$3:CH$99,81,FALSE)-VLOOKUP($A76,'Import OffPeak change'!$A$106:CH$202,81,FALSE)),0,(VLOOKUP($A76,'Import OffPeak'!$A$3:CH$99,81,FALSE)-VLOOKUP($A76,'Import OffPeak change'!$A$106:CH$202,81,FALSE)))</f>
        <v>0</v>
      </c>
      <c r="CD76" s="6">
        <f>IF(ISERROR(VLOOKUP($A76,'Import OffPeak'!$A$3:CI$99,82,FALSE)-VLOOKUP($A76,'Import OffPeak change'!$A$106:CI$202,82,FALSE)),0,(VLOOKUP($A76,'Import OffPeak'!$A$3:CI$99,82,FALSE)-VLOOKUP($A76,'Import OffPeak change'!$A$106:CI$202,82,FALSE)))</f>
        <v>0</v>
      </c>
      <c r="CE76" s="6">
        <f>IF(ISERROR(VLOOKUP($A76,'Import OffPeak'!$A$3:CJ$99,83,FALSE)-VLOOKUP($A76,'Import OffPeak change'!$A$106:CJ$202,83,FALSE)),0,(VLOOKUP($A76,'Import OffPeak'!$A$3:CJ$99,83,FALSE)-VLOOKUP($A76,'Import OffPeak change'!$A$106:CJ$202,83,FALSE)))</f>
        <v>0</v>
      </c>
      <c r="CF76" s="6">
        <f>IF(ISERROR(VLOOKUP($A76,'Import OffPeak'!$A$3:CK$99,84,FALSE)-VLOOKUP($A76,'Import OffPeak change'!$A$106:CK$202,84,FALSE)),0,(VLOOKUP($A76,'Import OffPeak'!$A$3:CK$99,84,FALSE)-VLOOKUP($A76,'Import OffPeak change'!$A$106:CK$202,84,FALSE)))</f>
        <v>0</v>
      </c>
      <c r="CG76" s="6">
        <f>IF(ISERROR(VLOOKUP($A76,'Import OffPeak'!$A$3:CL$99,85,FALSE)-VLOOKUP($A76,'Import OffPeak change'!$A$106:CL$202,85,FALSE)),0,(VLOOKUP($A76,'Import OffPeak'!$A$3:CL$99,85,FALSE)-VLOOKUP($A76,'Import OffPeak change'!$A$106:CL$202,85,FALSE)))</f>
        <v>0</v>
      </c>
      <c r="CH76" s="6">
        <f>IF(ISERROR(VLOOKUP($A76,'Import OffPeak'!$A$3:CM$99,86,FALSE)-VLOOKUP($A76,'Import OffPeak change'!$A$106:CM$202,86,FALSE)),0,(VLOOKUP($A76,'Import OffPeak'!$A$3:CM$99,86,FALSE)-VLOOKUP($A76,'Import OffPeak change'!$A$106:CM$202,86,FALSE)))</f>
        <v>0</v>
      </c>
      <c r="CI76" s="6">
        <f>IF(ISERROR(VLOOKUP($A76,'Import OffPeak'!$A$3:CN$99,87,FALSE)-VLOOKUP($A76,'Import OffPeak change'!$A$106:CN$202,87,FALSE)),0,(VLOOKUP($A76,'Import OffPeak'!$A$3:CN$99,87,FALSE)-VLOOKUP($A76,'Import OffPeak change'!$A$106:CN$202,87,FALSE)))</f>
        <v>0</v>
      </c>
      <c r="CJ76" s="6">
        <f>IF(ISERROR(VLOOKUP($A76,'Import OffPeak'!$A$3:CO$99,88,FALSE)-VLOOKUP($A76,'Import OffPeak change'!$A$106:CO$202,88,FALSE)),0,(VLOOKUP($A76,'Import OffPeak'!$A$3:CO$99,88,FALSE)-VLOOKUP($A76,'Import OffPeak change'!$A$106:CO$202,88,FALSE)))</f>
        <v>0</v>
      </c>
      <c r="CK76" s="6">
        <f>IF(ISERROR(VLOOKUP($A76,'Import OffPeak'!$A$3:CP$99,89,FALSE)-VLOOKUP($A76,'Import OffPeak change'!$A$106:CP$202,89,FALSE)),0,(VLOOKUP($A76,'Import OffPeak'!$A$3:CP$99,89,FALSE)-VLOOKUP($A76,'Import OffPeak change'!$A$106:CP$202,89,FALSE)))</f>
        <v>0</v>
      </c>
      <c r="CL76" s="6">
        <f>IF(ISERROR(VLOOKUP($A76,'Import OffPeak'!$A$3:CQ$99,90,FALSE)-VLOOKUP($A76,'Import OffPeak change'!$A$106:CQ$202,90,FALSE)),0,(VLOOKUP($A76,'Import OffPeak'!$A$3:CQ$99,90,FALSE)-VLOOKUP($A76,'Import OffPeak change'!$A$106:CQ$202,90,FALSE)))</f>
        <v>0</v>
      </c>
      <c r="CM76" s="6">
        <f>IF(ISERROR(VLOOKUP($A76,'Import OffPeak'!$A$3:CR$99,91,FALSE)-VLOOKUP($A76,'Import OffPeak change'!$A$106:CR$202,91,FALSE)),0,(VLOOKUP($A76,'Import OffPeak'!$A$3:CR$99,91,FALSE)-VLOOKUP($A76,'Import OffPeak change'!$A$106:CR$202,91,FALSE)))</f>
        <v>0</v>
      </c>
      <c r="CN76" s="6">
        <f>IF(ISERROR(VLOOKUP($A76,'Import OffPeak'!$A$3:CS$99,92,FALSE)-VLOOKUP($A76,'Import OffPeak change'!$A$106:CS$202,92,FALSE)),0,(VLOOKUP($A76,'Import OffPeak'!$A$3:CS$99,92,FALSE)-VLOOKUP($A76,'Import OffPeak change'!$A$106:CS$202,92,FALSE)))</f>
        <v>0</v>
      </c>
      <c r="CO76" s="6">
        <f>IF(ISERROR(VLOOKUP($A76,'Import OffPeak'!$A$3:CT$99,93,FALSE)-VLOOKUP($A76,'Import OffPeak change'!$A$106:CT$202,93,FALSE)),0,(VLOOKUP($A76,'Import OffPeak'!$A$3:CT$99,93,FALSE)-VLOOKUP($A76,'Import OffPeak change'!$A$106:CT$202,93,FALSE)))</f>
        <v>0</v>
      </c>
      <c r="CP76" s="6">
        <f>IF(ISERROR(VLOOKUP($A76,'Import OffPeak'!$A$3:CU$99,94,FALSE)-VLOOKUP($A76,'Import OffPeak change'!$A$106:CU$202,94,FALSE)),0,(VLOOKUP($A76,'Import OffPeak'!$A$3:CU$99,94,FALSE)-VLOOKUP($A76,'Import OffPeak change'!$A$106:CU$202,94,FALSE)))</f>
        <v>0</v>
      </c>
      <c r="CQ76" s="6">
        <f>IF(ISERROR(VLOOKUP($A76,'Import OffPeak'!$A$3:CV$99,95,FALSE)-VLOOKUP($A76,'Import OffPeak change'!$A$106:CV$202,95,FALSE)),0,(VLOOKUP($A76,'Import OffPeak'!$A$3:CV$99,95,FALSE)-VLOOKUP($A76,'Import OffPeak change'!$A$106:CV$202,95,FALSE)))</f>
        <v>0</v>
      </c>
      <c r="CR76" s="6">
        <f>IF(ISERROR(VLOOKUP($A76,'Import OffPeak'!$A$3:CW$99,96,FALSE)-VLOOKUP($A76,'Import OffPeak change'!$A$106:CW$202,96,FALSE)),0,(VLOOKUP($A76,'Import OffPeak'!$A$3:CW$99,96,FALSE)-VLOOKUP($A76,'Import OffPeak change'!$A$106:CW$202,96,FALSE)))</f>
        <v>0</v>
      </c>
      <c r="CS76" s="6">
        <f>IF(ISERROR(VLOOKUP($A76,'Import OffPeak'!$A$3:CX$99,97,FALSE)-VLOOKUP($A76,'Import OffPeak change'!$A$106:CX$202,97,FALSE)),0,(VLOOKUP($A76,'Import OffPeak'!$A$3:CX$99,97,FALSE)-VLOOKUP($A76,'Import OffPeak change'!$A$106:CX$202,97,FALSE)))</f>
        <v>0</v>
      </c>
      <c r="CT76" s="6">
        <f>IF(ISERROR(VLOOKUP($A76,'Import OffPeak'!$A$3:CY$99,98,FALSE)-VLOOKUP($A76,'Import OffPeak change'!$A$106:CY$202,98,FALSE)),0,(VLOOKUP($A76,'Import OffPeak'!$A$3:CY$99,98,FALSE)-VLOOKUP($A76,'Import OffPeak change'!$A$106:CY$202,98,FALSE)))</f>
        <v>0</v>
      </c>
      <c r="CU76" s="6">
        <f>IF(ISERROR(VLOOKUP($A76,'Import OffPeak'!$A$3:CZ$99,99,FALSE)-VLOOKUP($A76,'Import OffPeak change'!$A$106:CZ$202,99,FALSE)),0,(VLOOKUP($A76,'Import OffPeak'!$A$3:CZ$99,99,FALSE)-VLOOKUP($A76,'Import OffPeak change'!$A$106:CZ$202,99,FALSE)))</f>
        <v>0</v>
      </c>
      <c r="CV76" s="6">
        <f>IF(ISERROR(VLOOKUP($A76,'Import OffPeak'!$A$3:DA$99,100,FALSE)-VLOOKUP($A76,'Import OffPeak change'!$A$106:DA$202,100,FALSE)),0,(VLOOKUP($A76,'Import OffPeak'!$A$3:DA$99,100,FALSE)-VLOOKUP($A76,'Import OffPeak change'!$A$106:DA$202,100,FALSE)))</f>
        <v>0</v>
      </c>
      <c r="CW76" s="6">
        <f>IF(ISERROR(VLOOKUP($A76,'Import OffPeak'!$A$3:DB$99,101,FALSE)-VLOOKUP($A76,'Import OffPeak change'!$A$106:DB$202,101,FALSE)),0,(VLOOKUP($A76,'Import OffPeak'!$A$3:DB$99,101,FALSE)-VLOOKUP($A76,'Import OffPeak change'!$A$106:DB$202,101,FALSE)))</f>
        <v>0</v>
      </c>
      <c r="CX76" s="6">
        <f>IF(ISERROR(VLOOKUP($A76,'Import OffPeak'!$A$3:DC$99,102,FALSE)-VLOOKUP($A76,'Import OffPeak change'!$A$106:DC$202,102,FALSE)),0,(VLOOKUP($A76,'Import OffPeak'!$A$3:DC$99,102,FALSE)-VLOOKUP($A76,'Import OffPeak change'!$A$106:DC$202,102,FALSE)))</f>
        <v>0</v>
      </c>
      <c r="CY76" s="6">
        <f>IF(ISERROR(VLOOKUP($A76,'Import OffPeak'!$A$3:DD$99,103,FALSE)-VLOOKUP($A76,'Import OffPeak change'!$A$106:DD$202,103,FALSE)),0,(VLOOKUP($A76,'Import OffPeak'!$A$3:DD$99,103,FALSE)-VLOOKUP($A76,'Import OffPeak change'!$A$106:DD$202,103,FALSE)))</f>
        <v>0</v>
      </c>
      <c r="CZ76" s="6">
        <f>IF(ISERROR(VLOOKUP($A76,'Import OffPeak'!$A$3:DE$99,104,FALSE)-VLOOKUP($A76,'Import OffPeak change'!$A$106:DE$202,104,FALSE)),0,(VLOOKUP($A76,'Import OffPeak'!$A$3:DE$99,104,FALSE)-VLOOKUP($A76,'Import OffPeak change'!$A$106:DE$202,104,FALSE)))</f>
        <v>0</v>
      </c>
      <c r="DA76" s="6">
        <f>IF(ISERROR(VLOOKUP($A76,'Import OffPeak'!$A$3:DF$99,105,FALSE)-VLOOKUP($A76,'Import OffPeak change'!$A$106:DF$202,105,FALSE)),0,(VLOOKUP($A76,'Import OffPeak'!$A$3:DF$99,105,FALSE)-VLOOKUP($A76,'Import OffPeak change'!$A$106:DF$202,105,FALSE)))</f>
        <v>0</v>
      </c>
      <c r="DB76" s="6">
        <f>IF(ISERROR(VLOOKUP($A76,'Import OffPeak'!$A$3:DG$99,106,FALSE)-VLOOKUP($A76,'Import OffPeak change'!$A$106:DG$202,106,FALSE)),0,(VLOOKUP($A76,'Import OffPeak'!$A$3:DG$99,106,FALSE)-VLOOKUP($A76,'Import OffPeak change'!$A$106:DG$202,106,FALSE)))</f>
        <v>0</v>
      </c>
      <c r="DC76" s="6">
        <f>IF(ISERROR(VLOOKUP($A76,'Import OffPeak'!$A$3:DH$99,107,FALSE)-VLOOKUP($A76,'Import OffPeak change'!$A$106:DH$202,107,FALSE)),0,(VLOOKUP($A76,'Import OffPeak'!$A$3:DH$99,107,FALSE)-VLOOKUP($A76,'Import OffPeak change'!$A$106:DH$202,107,FALSE)))</f>
        <v>0</v>
      </c>
      <c r="DD76" s="6">
        <f>IF(ISERROR(VLOOKUP($A76,'Import OffPeak'!$A$3:DI$99,108,FALSE)-VLOOKUP($A76,'Import OffPeak change'!$A$106:DI$202,108,FALSE)),0,(VLOOKUP($A76,'Import OffPeak'!$A$3:DI$99,108,FALSE)-VLOOKUP($A76,'Import OffPeak change'!$A$106:DI$202,108,FALSE)))</f>
        <v>0</v>
      </c>
      <c r="DE76" s="6">
        <f>IF(ISERROR(VLOOKUP($A76,'Import OffPeak'!$A$3:DJ$99,109,FALSE)-VLOOKUP($A76,'Import OffPeak change'!$A$106:DJ$202,109,FALSE)),0,(VLOOKUP($A76,'Import OffPeak'!$A$3:DJ$99,109,FALSE)-VLOOKUP($A76,'Import OffPeak change'!$A$106:DJ$202,109,FALSE)))</f>
        <v>0</v>
      </c>
      <c r="DF76" s="6">
        <f>IF(ISERROR(VLOOKUP($A76,'Import OffPeak'!$A$3:DK$99,110,FALSE)-VLOOKUP($A76,'Import OffPeak change'!$A$106:DK$202,110,FALSE)),0,(VLOOKUP($A76,'Import OffPeak'!$A$3:DK$99,110,FALSE)-VLOOKUP($A76,'Import OffPeak change'!$A$106:DK$202,110,FALSE)))</f>
        <v>0</v>
      </c>
      <c r="DG76" s="6">
        <f>IF(ISERROR(VLOOKUP($A76,'Import OffPeak'!$A$3:DL$99,111,FALSE)-VLOOKUP($A76,'Import OffPeak change'!$A$106:DL$202,111,FALSE)),0,(VLOOKUP($A76,'Import OffPeak'!$A$3:DL$99,111,FALSE)-VLOOKUP($A76,'Import OffPeak change'!$A$106:DL$202,111,FALSE)))</f>
        <v>0</v>
      </c>
      <c r="DH76" s="6">
        <f>IF(ISERROR(VLOOKUP($A76,'Import OffPeak'!$A$3:DM$99,112,FALSE)-VLOOKUP($A76,'Import OffPeak change'!$A$106:DM$202,112,FALSE)),0,(VLOOKUP($A76,'Import OffPeak'!$A$3:DM$99,112,FALSE)-VLOOKUP($A76,'Import OffPeak change'!$A$106:DM$202,112,FALSE)))</f>
        <v>0</v>
      </c>
      <c r="DI76" s="6">
        <f>IF(ISERROR(VLOOKUP($A76,'Import OffPeak'!$A$3:DN$99,113,FALSE)-VLOOKUP($A76,'Import OffPeak change'!$A$106:DN$202,113,FALSE)),0,(VLOOKUP($A76,'Import OffPeak'!$A$3:DN$99,113,FALSE)-VLOOKUP($A76,'Import OffPeak change'!$A$106:DN$202,113,FALSE)))</f>
        <v>0</v>
      </c>
      <c r="DJ76" s="6">
        <f>IF(ISERROR(VLOOKUP($A76,'Import OffPeak'!$A$3:DO$99,114,FALSE)-VLOOKUP($A76,'Import OffPeak change'!$A$106:DO$202,114,FALSE)),0,(VLOOKUP($A76,'Import OffPeak'!$A$3:DO$99,114,FALSE)-VLOOKUP($A76,'Import OffPeak change'!$A$106:DO$202,114,FALSE)))</f>
        <v>0</v>
      </c>
      <c r="DK76" s="6">
        <f>IF(ISERROR(VLOOKUP($A76,'Import OffPeak'!$A$3:DP$99,115,FALSE)-VLOOKUP($A76,'Import OffPeak change'!$A$106:DP$202,115,FALSE)),0,(VLOOKUP($A76,'Import OffPeak'!$A$3:DP$99,115,FALSE)-VLOOKUP($A76,'Import OffPeak change'!$A$106:DP$202,115,FALSE)))</f>
        <v>0</v>
      </c>
      <c r="DL76" s="6">
        <f>IF(ISERROR(VLOOKUP($A76,'Import OffPeak'!$A$3:DQ$99,116,FALSE)-VLOOKUP($A76,'Import OffPeak change'!$A$106:DQ$202,116,FALSE)),0,(VLOOKUP($A76,'Import OffPeak'!$A$3:DQ$99,116,FALSE)-VLOOKUP($A76,'Import OffPeak change'!$A$106:DQ$202,116,FALSE)))</f>
        <v>0</v>
      </c>
      <c r="DM76" s="6">
        <f>IF(ISERROR(VLOOKUP($A76,'Import OffPeak'!$A$3:DR$99,117,FALSE)-VLOOKUP($A76,'Import OffPeak change'!$A$106:DR$202,117,FALSE)),0,(VLOOKUP($A76,'Import OffPeak'!$A$3:DR$99,117,FALSE)-VLOOKUP($A76,'Import OffPeak change'!$A$106:DR$202,117,FALSE)))</f>
        <v>0</v>
      </c>
      <c r="DN76" s="6">
        <f>IF(ISERROR(VLOOKUP($A76,'Import OffPeak'!$A$3:DS$99,118,FALSE)-VLOOKUP($A76,'Import OffPeak change'!$A$106:DS$202,118,FALSE)),0,(VLOOKUP($A76,'Import OffPeak'!$A$3:DS$99,118,FALSE)-VLOOKUP($A76,'Import OffPeak change'!$A$106:DS$202,118,FALSE)))</f>
        <v>0</v>
      </c>
      <c r="DO76" s="6">
        <f>IF(ISERROR(VLOOKUP($A76,'Import OffPeak'!$A$3:DT$99,119,FALSE)-VLOOKUP($A76,'Import OffPeak change'!$A$106:DT$202,119,FALSE)),0,(VLOOKUP($A76,'Import OffPeak'!$A$3:DT$99,119,FALSE)-VLOOKUP($A76,'Import OffPeak change'!$A$106:DT$202,119,FALSE)))</f>
        <v>0</v>
      </c>
      <c r="DP76" s="6">
        <f>IF(ISERROR(VLOOKUP($A76,'Import OffPeak'!$A$3:DU$99,120,FALSE)-VLOOKUP($A76,'Import OffPeak change'!$A$106:DU$202,120,FALSE)),0,(VLOOKUP($A76,'Import OffPeak'!$A$3:DU$99,120,FALSE)-VLOOKUP($A76,'Import OffPeak change'!$A$106:DU$202,120,FALSE)))</f>
        <v>0</v>
      </c>
      <c r="DQ76" s="6">
        <f>IF(ISERROR(VLOOKUP($A76,'Import OffPeak'!$A$3:DV$99,121,FALSE)-VLOOKUP($A76,'Import OffPeak change'!$A$106:DV$202,121,FALSE)),0,(VLOOKUP($A76,'Import OffPeak'!$A$3:DV$99,121,FALSE)-VLOOKUP($A76,'Import OffPeak change'!$A$106:DV$202,121,FALSE)))</f>
        <v>0</v>
      </c>
      <c r="DR76" s="6">
        <f>IF(ISERROR(VLOOKUP($A76,'Import OffPeak'!$A$3:DW$99,122,FALSE)-VLOOKUP($A76,'Import OffPeak change'!$A$106:DW$202,122,FALSE)),0,(VLOOKUP($A76,'Import OffPeak'!$A$3:DW$99,122,FALSE)-VLOOKUP($A76,'Import OffPeak change'!$A$106:DW$202,122,FALSE)))</f>
        <v>0</v>
      </c>
      <c r="DS76" s="6">
        <f>IF(ISERROR(VLOOKUP($A76,'Import OffPeak'!$A$3:DX$99,123,FALSE)-VLOOKUP($A76,'Import OffPeak change'!$A$106:DX$202,123,FALSE)),0,(VLOOKUP($A76,'Import OffPeak'!$A$3:DX$99,123,FALSE)-VLOOKUP($A76,'Import OffPeak change'!$A$106:DX$202,123,FALSE)))</f>
        <v>0</v>
      </c>
      <c r="DT76" s="6">
        <f>IF(ISERROR(VLOOKUP($A76,'Import OffPeak'!$A$3:DY$99,124,FALSE)-VLOOKUP($A76,'Import OffPeak change'!$A$106:DY$202,124,FALSE)),0,(VLOOKUP($A76,'Import OffPeak'!$A$3:DY$99,124,FALSE)-VLOOKUP($A76,'Import OffPeak change'!$A$106:DY$202,124,FALSE)))</f>
        <v>0</v>
      </c>
      <c r="DU76" s="6">
        <f>IF(ISERROR(VLOOKUP($A76,'Import OffPeak'!$A$3:DZ$99,125,FALSE)-VLOOKUP($A76,'Import OffPeak change'!$A$106:DZ$202,125,FALSE)),0,(VLOOKUP($A76,'Import OffPeak'!$A$3:DZ$99,125,FALSE)-VLOOKUP($A76,'Import OffPeak change'!$A$106:DZ$202,125,FALSE)))</f>
        <v>0</v>
      </c>
      <c r="DV76" s="6">
        <f>IF(ISERROR(VLOOKUP($A76,'Import OffPeak'!$A$3:EA$99,126,FALSE)-VLOOKUP($A76,'Import OffPeak change'!$A$106:EA$202,126,FALSE)),0,(VLOOKUP($A76,'Import OffPeak'!$A$3:EA$99,126,FALSE)-VLOOKUP($A76,'Import OffPeak change'!$A$106:EA$202,126,FALSE)))</f>
        <v>0</v>
      </c>
      <c r="DW76" s="6">
        <f>IF(ISERROR(VLOOKUP($A76,'Import OffPeak'!$A$3:EB$99,127,FALSE)-VLOOKUP($A76,'Import OffPeak change'!$A$106:EB$202,127,FALSE)),0,(VLOOKUP($A76,'Import OffPeak'!$A$3:EB$99,127,FALSE)-VLOOKUP($A76,'Import OffPeak change'!$A$106:EB$202,127,FALSE)))</f>
        <v>0</v>
      </c>
      <c r="DX76" s="6">
        <f>IF(ISERROR(VLOOKUP($A76,'Import OffPeak'!$A$3:EC$99,128,FALSE)-VLOOKUP($A76,'Import OffPeak change'!$A$106:EC$202,128,FALSE)),0,(VLOOKUP($A76,'Import OffPeak'!$A$3:EC$99,128,FALSE)-VLOOKUP($A76,'Import OffPeak change'!$A$106:EC$202,128,FALSE)))</f>
        <v>0</v>
      </c>
      <c r="DY76" s="6">
        <f>IF(ISERROR(VLOOKUP($A76,'Import OffPeak'!$A$3:ED$99,129,FALSE)-VLOOKUP($A76,'Import OffPeak change'!$A$106:ED$202,129,FALSE)),0,(VLOOKUP($A76,'Import OffPeak'!$A$3:ED$99,129,FALSE)-VLOOKUP($A76,'Import OffPeak change'!$A$106:ED$202,129,FALSE)))</f>
        <v>0</v>
      </c>
      <c r="DZ76" s="6">
        <f>IF(ISERROR(VLOOKUP($A76,'Import OffPeak'!$A$3:EE$99,130,FALSE)-VLOOKUP($A76,'Import OffPeak change'!$A$106:EE$202,130,FALSE)),0,(VLOOKUP($A76,'Import OffPeak'!$A$3:EE$99,130,FALSE)-VLOOKUP($A76,'Import OffPeak change'!$A$106:EE$202,130,FALSE)))</f>
        <v>0</v>
      </c>
      <c r="EA76" s="6">
        <f>IF(ISERROR(VLOOKUP($A76,'Import OffPeak'!$A$3:EF$99,131,FALSE)-VLOOKUP($A76,'Import OffPeak change'!$A$106:EF$202,131,FALSE)),0,(VLOOKUP($A76,'Import OffPeak'!$A$3:EF$99,131,FALSE)-VLOOKUP($A76,'Import OffPeak change'!$A$106:EF$202,131,FALSE)))</f>
        <v>0</v>
      </c>
      <c r="EB76" s="6">
        <f>IF(ISERROR(VLOOKUP($A76,'Import OffPeak'!$A$3:EG$99,132,FALSE)-VLOOKUP($A76,'Import OffPeak change'!$A$106:EG$202,132,FALSE)),0,(VLOOKUP($A76,'Import OffPeak'!$A$3:EG$99,132,FALSE)-VLOOKUP($A76,'Import OffPeak change'!$A$106:EG$202,132,FALSE)))</f>
        <v>0</v>
      </c>
      <c r="EC76" s="6">
        <f>IF(ISERROR(VLOOKUP($A76,'Import OffPeak'!$A$3:EH$99,133,FALSE)-VLOOKUP($A76,'Import OffPeak change'!$A$106:EH$202,133,FALSE)),0,(VLOOKUP($A76,'Import OffPeak'!$A$3:EH$99,133,FALSE)-VLOOKUP($A76,'Import OffPeak change'!$A$106:EH$202,133,FALSE)))</f>
        <v>0</v>
      </c>
      <c r="ED76" s="6">
        <f>IF(ISERROR(VLOOKUP($A76,'Import OffPeak'!$A$3:EI$99,134,FALSE)-VLOOKUP($A76,'Import OffPeak change'!$A$106:EI$202,134,FALSE)),0,(VLOOKUP($A76,'Import OffPeak'!$A$3:EI$99,134,FALSE)-VLOOKUP($A76,'Import OffPeak change'!$A$106:EI$202,134,FALSE)))</f>
        <v>0</v>
      </c>
      <c r="EE76" s="6">
        <f>IF(ISERROR(VLOOKUP($A76,'Import OffPeak'!$A$3:EJ$99,135,FALSE)-VLOOKUP($A76,'Import OffPeak change'!$A$106:EJ$202,135,FALSE)),0,(VLOOKUP($A76,'Import OffPeak'!$A$3:EJ$99,135,FALSE)-VLOOKUP($A76,'Import OffPeak change'!$A$106:EJ$202,135,FALSE)))</f>
        <v>0</v>
      </c>
      <c r="EF76" s="6">
        <f>IF(ISERROR(VLOOKUP($A76,'Import OffPeak'!$A$3:EK$99,136,FALSE)-VLOOKUP($A76,'Import OffPeak change'!$A$106:EK$202,136,FALSE)),0,(VLOOKUP($A76,'Import OffPeak'!$A$3:EK$99,136,FALSE)-VLOOKUP($A76,'Import OffPeak change'!$A$106:EK$202,136,FALSE)))</f>
        <v>0</v>
      </c>
      <c r="EG76" s="6">
        <f>IF(ISERROR(VLOOKUP($A76,'Import OffPeak'!$A$3:EL$99,137,FALSE)-VLOOKUP($A76,'Import OffPeak change'!$A$106:EL$202,137,FALSE)),0,(VLOOKUP($A76,'Import OffPeak'!$A$3:EL$99,137,FALSE)-VLOOKUP($A76,'Import OffPeak change'!$A$106:EL$202,137,FALSE)))</f>
        <v>0</v>
      </c>
      <c r="EH76" s="6">
        <f>IF(ISERROR(VLOOKUP($A76,'Import OffPeak'!$A$3:EM$99,138,FALSE)-VLOOKUP($A76,'Import OffPeak change'!$A$106:EM$202,138,FALSE)),0,(VLOOKUP($A76,'Import OffPeak'!$A$3:EM$99,138,FALSE)-VLOOKUP($A76,'Import OffPeak change'!$A$106:EM$202,138,FALSE)))</f>
        <v>0</v>
      </c>
      <c r="EI76" s="6">
        <f>IF(ISERROR(VLOOKUP($A76,'Import OffPeak'!$A$3:EN$99,139,FALSE)-VLOOKUP($A76,'Import OffPeak change'!$A$106:EN$202,139,FALSE)),0,(VLOOKUP($A76,'Import OffPeak'!$A$3:EN$99,139,FALSE)-VLOOKUP($A76,'Import OffPeak change'!$A$106:EN$202,139,FALSE)))</f>
        <v>0</v>
      </c>
      <c r="EJ76" s="6">
        <f>IF(ISERROR(VLOOKUP($A76,'Import OffPeak'!$A$3:EO$99,140,FALSE)-VLOOKUP($A76,'Import OffPeak change'!$A$106:EO$202,140,FALSE)),0,(VLOOKUP($A76,'Import OffPeak'!$A$3:EO$99,140,FALSE)-VLOOKUP($A76,'Import OffPeak change'!$A$106:EO$202,140,FALSE)))</f>
        <v>0</v>
      </c>
      <c r="EK76" s="6">
        <f>IF(ISERROR(VLOOKUP($A76,'Import OffPeak'!$A$3:EP$99,141,FALSE)-VLOOKUP($A76,'Import OffPeak change'!$A$106:EP$202,141,FALSE)),0,(VLOOKUP($A76,'Import OffPeak'!$A$3:EP$99,141,FALSE)-VLOOKUP($A76,'Import OffPeak change'!$A$106:EP$202,141,FALSE)))</f>
        <v>0</v>
      </c>
      <c r="EL76" s="6">
        <f>IF(ISERROR(VLOOKUP($A76,'Import OffPeak'!$A$3:EQ$99,142,FALSE)-VLOOKUP($A76,'Import OffPeak change'!$A$106:EQ$202,142,FALSE)),0,(VLOOKUP($A76,'Import OffPeak'!$A$3:EQ$99,142,FALSE)-VLOOKUP($A76,'Import OffPeak change'!$A$106:EQ$202,142,FALSE)))</f>
        <v>0</v>
      </c>
      <c r="EM76" s="6">
        <f>IF(ISERROR(VLOOKUP($A76,'Import OffPeak'!$A$3:ER$99,143,FALSE)-VLOOKUP($A76,'Import OffPeak change'!$A$106:ER$202,143,FALSE)),0,(VLOOKUP($A76,'Import OffPeak'!$A$3:ER$99,143,FALSE)-VLOOKUP($A76,'Import OffPeak change'!$A$106:ER$202,143,FALSE)))</f>
        <v>0</v>
      </c>
      <c r="EN76" s="6">
        <f>IF(ISERROR(VLOOKUP($A76,'Import OffPeak'!$A$3:ES$99,144,FALSE)-VLOOKUP($A76,'Import OffPeak change'!$A$106:ES$202,144,FALSE)),0,(VLOOKUP($A76,'Import OffPeak'!$A$3:ES$99,144,FALSE)-VLOOKUP($A76,'Import OffPeak change'!$A$106:ES$202,144,FALSE)))</f>
        <v>0</v>
      </c>
      <c r="EO76" s="6">
        <f>IF(ISERROR(VLOOKUP($A76,'Import OffPeak'!$A$3:ET$99,145,FALSE)-VLOOKUP($A76,'Import OffPeak change'!$A$106:ET$202,145,FALSE)),0,(VLOOKUP($A76,'Import OffPeak'!$A$3:ET$99,145,FALSE)-VLOOKUP($A76,'Import OffPeak change'!$A$106:ET$202,145,FALSE)))</f>
        <v>0</v>
      </c>
      <c r="EP76" s="6">
        <f>IF(ISERROR(VLOOKUP($A76,'Import OffPeak'!$A$3:EU$99,146,FALSE)-VLOOKUP($A76,'Import OffPeak change'!$A$106:EU$202,146,FALSE)),0,(VLOOKUP($A76,'Import OffPeak'!$A$3:EU$99,146,FALSE)-VLOOKUP($A76,'Import OffPeak change'!$A$106:EU$202,146,FALSE)))</f>
        <v>0</v>
      </c>
      <c r="EQ76" s="6">
        <f>IF(ISERROR(VLOOKUP($A76,'Import OffPeak'!$A$3:EV$99,147,FALSE)-VLOOKUP($A76,'Import OffPeak change'!$A$106:EV$202,147,FALSE)),0,(VLOOKUP($A76,'Import OffPeak'!$A$3:EV$99,147,FALSE)-VLOOKUP($A76,'Import OffPeak change'!$A$106:EV$202,147,FALSE)))</f>
        <v>0</v>
      </c>
      <c r="ER76" s="6">
        <f>IF(ISERROR(VLOOKUP($A76,'Import OffPeak'!$A$3:EW$99,148,FALSE)-VLOOKUP($A76,'Import OffPeak change'!$A$106:EW$202,148,FALSE)),0,(VLOOKUP($A76,'Import OffPeak'!$A$3:EW$99,148,FALSE)-VLOOKUP($A76,'Import OffPeak change'!$A$106:EW$202,148,FALSE)))</f>
        <v>0</v>
      </c>
      <c r="ES76" s="6">
        <f>IF(ISERROR(VLOOKUP($A76,'Import OffPeak'!$A$3:EX$99,149,FALSE)-VLOOKUP($A76,'Import OffPeak change'!$A$106:EX$202,149,FALSE)),0,(VLOOKUP($A76,'Import OffPeak'!$A$3:EX$99,149,FALSE)-VLOOKUP($A76,'Import OffPeak change'!$A$106:EX$202,149,FALSE)))</f>
        <v>0</v>
      </c>
      <c r="ET76" s="6">
        <f>IF(ISERROR(VLOOKUP($A76,'Import OffPeak'!$A$3:EY$99,150,FALSE)-VLOOKUP($A76,'Import OffPeak change'!$A$106:EY$202,150,FALSE)),0,(VLOOKUP($A76,'Import OffPeak'!$A$3:EY$99,150,FALSE)-VLOOKUP($A76,'Import OffPeak change'!$A$106:EY$202,150,FALSE)))</f>
        <v>0</v>
      </c>
      <c r="EU76" s="6">
        <f>IF(ISERROR(VLOOKUP($A76,'Import OffPeak'!$A$3:EZ$99,151,FALSE)-VLOOKUP($A76,'Import OffPeak change'!$A$106:EZ$202,151,FALSE)),0,(VLOOKUP($A76,'Import OffPeak'!$A$3:EZ$99,151,FALSE)-VLOOKUP($A76,'Import OffPeak change'!$A$106:EZ$202,151,FALSE)))</f>
        <v>0</v>
      </c>
      <c r="EV76" s="6">
        <f>IF(ISERROR(VLOOKUP($A76,'Import OffPeak'!$A$3:FA$99,152,FALSE)-VLOOKUP($A76,'Import OffPeak change'!$A$106:FA$202,152,FALSE)),0,(VLOOKUP($A76,'Import OffPeak'!$A$3:FA$99,152,FALSE)-VLOOKUP($A76,'Import OffPeak change'!$A$106:FA$202,152,FALSE)))</f>
        <v>0</v>
      </c>
      <c r="EW76" s="6">
        <f>IF(ISERROR(VLOOKUP($A76,'Import OffPeak'!$A$3:FB$99,153,FALSE)-VLOOKUP($A76,'Import OffPeak change'!$A$106:FB$202,153,FALSE)),0,(VLOOKUP($A76,'Import OffPeak'!$A$3:FB$99,153,FALSE)-VLOOKUP($A76,'Import OffPeak change'!$A$106:FB$202,153,FALSE)))</f>
        <v>0</v>
      </c>
      <c r="EX76" s="6">
        <f>IF(ISERROR(VLOOKUP($A76,'Import OffPeak'!$A$3:FC$99,154,FALSE)-VLOOKUP($A76,'Import OffPeak change'!$A$106:FC$202,154,FALSE)),0,(VLOOKUP($A76,'Import OffPeak'!$A$3:FC$99,154,FALSE)-VLOOKUP($A76,'Import OffPeak change'!$A$106:FC$202,154,FALSE)))</f>
        <v>0</v>
      </c>
      <c r="EY76" s="6">
        <f>IF(ISERROR(VLOOKUP($A76,'Import OffPeak'!$A$3:FD$99,155,FALSE)-VLOOKUP($A76,'Import OffPeak change'!$A$106:FD$202,155,FALSE)),0,(VLOOKUP($A76,'Import OffPeak'!$A$3:FD$99,155,FALSE)-VLOOKUP($A76,'Import OffPeak change'!$A$106:FD$202,155,FALSE)))</f>
        <v>0</v>
      </c>
      <c r="EZ76" s="6">
        <f>IF(ISERROR(VLOOKUP($A76,'Import OffPeak'!$A$3:FE$99,156,FALSE)-VLOOKUP($A76,'Import OffPeak change'!$A$106:FE$202,156,FALSE)),0,(VLOOKUP($A76,'Import OffPeak'!$A$3:FE$99,156,FALSE)-VLOOKUP($A76,'Import OffPeak change'!$A$106:FE$202,156,FALSE)))</f>
        <v>0</v>
      </c>
      <c r="FA76" s="6">
        <f>IF(ISERROR(VLOOKUP($A76,'Import OffPeak'!$A$3:FF$99,157,FALSE)-VLOOKUP($A76,'Import OffPeak change'!$A$106:FF$202,157,FALSE)),0,(VLOOKUP($A76,'Import OffPeak'!$A$3:FF$99,157,FALSE)-VLOOKUP($A76,'Import OffPeak change'!$A$106:FF$202,157,FALSE)))</f>
        <v>0</v>
      </c>
      <c r="FB76" s="6">
        <f>IF(ISERROR(VLOOKUP($A76,'Import OffPeak'!$A$3:FG$99,158,FALSE)-VLOOKUP($A76,'Import OffPeak change'!$A$106:FG$202,158,FALSE)),0,(VLOOKUP($A76,'Import OffPeak'!$A$3:FG$99,158,FALSE)-VLOOKUP($A76,'Import OffPeak change'!$A$106:FG$202,158,FALSE)))</f>
        <v>0</v>
      </c>
      <c r="FC76" s="6">
        <f>IF(ISERROR(VLOOKUP($A76,'Import OffPeak'!$A$3:FH$99,159,FALSE)-VLOOKUP($A76,'Import OffPeak change'!$A$106:FH$202,159,FALSE)),0,(VLOOKUP($A76,'Import OffPeak'!$A$3:FH$99,159,FALSE)-VLOOKUP($A76,'Import OffPeak change'!$A$106:FH$202,159,FALSE)))</f>
        <v>0</v>
      </c>
      <c r="FD76" s="6">
        <f>IF(ISERROR(VLOOKUP($A76,'Import OffPeak'!$A$3:FI$99,160,FALSE)-VLOOKUP($A76,'Import OffPeak change'!$A$106:FI$202,160,FALSE)),0,(VLOOKUP($A76,'Import OffPeak'!$A$3:FI$99,160,FALSE)-VLOOKUP($A76,'Import OffPeak change'!$A$106:FI$202,160,FALSE)))</f>
        <v>0</v>
      </c>
      <c r="FE76" s="6">
        <f>IF(ISERROR(VLOOKUP($A76,'Import OffPeak'!$A$3:FJ$99,161,FALSE)-VLOOKUP($A76,'Import OffPeak change'!$A$106:FJ$202,161,FALSE)),0,(VLOOKUP($A76,'Import OffPeak'!$A$3:FJ$99,161,FALSE)-VLOOKUP($A76,'Import OffPeak change'!$A$106:FJ$202,161,FALSE)))</f>
        <v>0</v>
      </c>
      <c r="FF76" s="6">
        <f>IF(ISERROR(VLOOKUP($A76,'Import OffPeak'!$A$3:FK$99,162,FALSE)-VLOOKUP($A76,'Import OffPeak change'!$A$106:FK$202,162,FALSE)),0,(VLOOKUP($A76,'Import OffPeak'!$A$3:FK$99,162,FALSE)-VLOOKUP($A76,'Import OffPeak change'!$A$106:FK$202,162,FALSE)))</f>
        <v>0</v>
      </c>
      <c r="FG76" s="6">
        <f>IF(ISERROR(VLOOKUP($A76,'Import OffPeak'!$A$3:FL$99,163,FALSE)-VLOOKUP($A76,'Import OffPeak change'!$A$106:FL$202,163,FALSE)),0,(VLOOKUP($A76,'Import OffPeak'!$A$3:FL$99,163,FALSE)-VLOOKUP($A76,'Import OffPeak change'!$A$106:FL$202,163,FALSE)))</f>
        <v>0</v>
      </c>
      <c r="FH76" s="6">
        <f>IF(ISERROR(VLOOKUP($A76,'Import OffPeak'!$A$3:FM$99,164,FALSE)-VLOOKUP($A76,'Import OffPeak change'!$A$106:FM$202,164,FALSE)),0,(VLOOKUP($A76,'Import OffPeak'!$A$3:FM$99,164,FALSE)-VLOOKUP($A76,'Import OffPeak change'!$A$106:FM$202,164,FALSE)))</f>
        <v>0</v>
      </c>
      <c r="FI76" s="6">
        <f>IF(ISERROR(VLOOKUP($A76,'Import OffPeak'!$A$3:FN$99,165,FALSE)-VLOOKUP($A76,'Import OffPeak change'!$A$106:FN$202,165,FALSE)),0,(VLOOKUP($A76,'Import OffPeak'!$A$3:FN$99,165,FALSE)-VLOOKUP($A76,'Import OffPeak change'!$A$106:FN$202,165,FALSE)))</f>
        <v>0</v>
      </c>
      <c r="FJ76" s="6">
        <f>IF(ISERROR(VLOOKUP($A76,'Import OffPeak'!$A$3:FO$99,166,FALSE)-VLOOKUP($A76,'Import OffPeak change'!$A$106:FO$202,166,FALSE)),0,(VLOOKUP($A76,'Import OffPeak'!$A$3:FO$99,166,FALSE)-VLOOKUP($A76,'Import OffPeak change'!$A$106:FO$202,166,FALSE)))</f>
        <v>0</v>
      </c>
      <c r="FK76" s="6">
        <f>IF(ISERROR(VLOOKUP($A76,'Import OffPeak'!$A$3:FP$99,167,FALSE)-VLOOKUP($A76,'Import OffPeak change'!$A$106:FP$202,167,FALSE)),0,(VLOOKUP($A76,'Import OffPeak'!$A$3:FP$99,167,FALSE)-VLOOKUP($A76,'Import OffPeak change'!$A$106:FP$202,167,FALSE)))</f>
        <v>0</v>
      </c>
      <c r="FL76" s="6">
        <f>IF(ISERROR(VLOOKUP($A76,'Import OffPeak'!$A$3:FQ$99,168,FALSE)-VLOOKUP($A76,'Import OffPeak change'!$A$106:FQ$202,168,FALSE)),0,(VLOOKUP($A76,'Import OffPeak'!$A$3:FQ$99,168,FALSE)-VLOOKUP($A76,'Import OffPeak change'!$A$106:FQ$202,168,FALSE)))</f>
        <v>0</v>
      </c>
      <c r="FM76" s="6">
        <f>IF(ISERROR(VLOOKUP($A76,'Import OffPeak'!$A$3:FR$99,169,FALSE)-VLOOKUP($A76,'Import OffPeak change'!$A$106:FR$202,169,FALSE)),0,(VLOOKUP($A76,'Import OffPeak'!$A$3:FR$99,169,FALSE)-VLOOKUP($A76,'Import OffPeak change'!$A$106:FR$202,169,FALSE)))</f>
        <v>0</v>
      </c>
      <c r="FN76" s="6">
        <f>IF(ISERROR(VLOOKUP($A76,'Import OffPeak'!$A$3:FS$99,170,FALSE)-VLOOKUP($A76,'Import OffPeak change'!$A$106:FS$202,170,FALSE)),0,(VLOOKUP($A76,'Import OffPeak'!$A$3:FS$99,170,FALSE)-VLOOKUP($A76,'Import OffPeak change'!$A$106:FS$202,170,FALSE)))</f>
        <v>0</v>
      </c>
      <c r="FO76" s="6">
        <f>IF(ISERROR(VLOOKUP($A76,'Import OffPeak'!$A$3:FT$99,171,FALSE)-VLOOKUP($A76,'Import OffPeak change'!$A$106:FT$202,171,FALSE)),0,(VLOOKUP($A76,'Import OffPeak'!$A$3:FT$99,171,FALSE)-VLOOKUP($A76,'Import OffPeak change'!$A$106:FT$202,171,FALSE)))</f>
        <v>0</v>
      </c>
      <c r="FP76" s="6">
        <f>IF(ISERROR(VLOOKUP($A76,'Import OffPeak'!$A$3:FU$99,172,FALSE)-VLOOKUP($A76,'Import OffPeak change'!$A$106:FU$202,172,FALSE)),0,(VLOOKUP($A76,'Import OffPeak'!$A$3:FU$99,172,FALSE)-VLOOKUP($A76,'Import OffPeak change'!$A$106:FU$202,172,FALSE)))</f>
        <v>0</v>
      </c>
      <c r="FQ76" s="6">
        <f>IF(ISERROR(VLOOKUP($A76,'Import OffPeak'!$A$3:FV$99,173,FALSE)-VLOOKUP($A76,'Import OffPeak change'!$A$106:FV$202,173,FALSE)),0,(VLOOKUP($A76,'Import OffPeak'!$A$3:FV$99,173,FALSE)-VLOOKUP($A76,'Import OffPeak change'!$A$106:FV$202,173,FALSE)))</f>
        <v>0</v>
      </c>
      <c r="FR76" s="6">
        <f>IF(ISERROR(VLOOKUP($A76,'Import OffPeak'!$A$3:FW$99,174,FALSE)-VLOOKUP($A76,'Import OffPeak change'!$A$106:FW$202,174,FALSE)),0,(VLOOKUP($A76,'Import OffPeak'!$A$3:FW$99,174,FALSE)-VLOOKUP($A76,'Import OffPeak change'!$A$106:FW$202,174,FALSE)))</f>
        <v>0</v>
      </c>
      <c r="FS76" s="6">
        <f>IF(ISERROR(VLOOKUP($A76,'Import OffPeak'!$A$3:FX$99,175,FALSE)-VLOOKUP($A76,'Import OffPeak change'!$A$106:FX$202,175,FALSE)),0,(VLOOKUP($A76,'Import OffPeak'!$A$3:FX$99,175,FALSE)-VLOOKUP($A76,'Import OffPeak change'!$A$106:FX$202,175,FALSE)))</f>
        <v>0</v>
      </c>
      <c r="FT76" s="6">
        <f>IF(ISERROR(VLOOKUP($A76,'Import OffPeak'!$A$3:FY$99,176,FALSE)-VLOOKUP($A76,'Import OffPeak change'!$A$106:FY$202,176,FALSE)),0,(VLOOKUP($A76,'Import OffPeak'!$A$3:FY$99,176,FALSE)-VLOOKUP($A76,'Import OffPeak change'!$A$106:FY$202,176,FALSE)))</f>
        <v>0</v>
      </c>
      <c r="FU76" s="6">
        <f>IF(ISERROR(VLOOKUP($A76,'Import OffPeak'!$A$3:FZ$99,177,FALSE)-VLOOKUP($A76,'Import OffPeak change'!$A$106:FZ$202,177,FALSE)),0,(VLOOKUP($A76,'Import OffPeak'!$A$3:FZ$99,177,FALSE)-VLOOKUP($A76,'Import OffPeak change'!$A$106:FZ$202,177,FALSE)))</f>
        <v>0</v>
      </c>
      <c r="FV76" s="6">
        <f>IF(ISERROR(VLOOKUP($A76,'Import OffPeak'!$A$3:GA$99,178,FALSE)-VLOOKUP($A76,'Import OffPeak change'!$A$106:GA$202,178,FALSE)),0,(VLOOKUP($A76,'Import OffPeak'!$A$3:GA$99,178,FALSE)-VLOOKUP($A76,'Import OffPeak change'!$A$106:GA$202,178,FALSE)))</f>
        <v>0</v>
      </c>
      <c r="FW76" s="6">
        <f>IF(ISERROR(VLOOKUP($A76,'Import OffPeak'!$A$3:GB$99,179,FALSE)-VLOOKUP($A76,'Import OffPeak change'!$A$106:GB$202,179,FALSE)),0,(VLOOKUP($A76,'Import OffPeak'!$A$3:GB$99,179,FALSE)-VLOOKUP($A76,'Import OffPeak change'!$A$106:GB$202,179,FALSE)))</f>
        <v>0</v>
      </c>
      <c r="FX76" s="6">
        <f>IF(ISERROR(VLOOKUP($A76,'Import OffPeak'!$A$3:GC$99,180,FALSE)-VLOOKUP($A76,'Import OffPeak change'!$A$106:GC$202,180,FALSE)),0,(VLOOKUP($A76,'Import OffPeak'!$A$3:GC$99,180,FALSE)-VLOOKUP($A76,'Import OffPeak change'!$A$106:GC$202,180,FALSE)))</f>
        <v>0</v>
      </c>
      <c r="FY76" s="6">
        <f>IF(ISERROR(VLOOKUP($A76,'Import OffPeak'!$A$3:GD$99,181,FALSE)-VLOOKUP($A76,'Import OffPeak change'!$A$106:GD$202,181,FALSE)),0,(VLOOKUP($A76,'Import OffPeak'!$A$3:GD$99,181,FALSE)-VLOOKUP($A76,'Import OffPeak change'!$A$106:GD$202,181,FALSE)))</f>
        <v>0</v>
      </c>
      <c r="FZ76" s="6">
        <f>IF(ISERROR(VLOOKUP($A76,'Import OffPeak'!$A$3:GE$99,182,FALSE)-VLOOKUP($A76,'Import OffPeak change'!$A$106:GE$202,182,FALSE)),0,(VLOOKUP($A76,'Import OffPeak'!$A$3:GE$99,182,FALSE)-VLOOKUP($A76,'Import OffPeak change'!$A$106:GE$202,182,FALSE)))</f>
        <v>0</v>
      </c>
      <c r="GA76" s="6">
        <f>IF(ISERROR(VLOOKUP($A76,'Import OffPeak'!$A$3:GF$99,183,FALSE)-VLOOKUP($A76,'Import OffPeak change'!$A$106:GF$202,183,FALSE)),0,(VLOOKUP($A76,'Import OffPeak'!$A$3:GF$99,183,FALSE)-VLOOKUP($A76,'Import OffPeak change'!$A$106:GF$202,183,FALSE)))</f>
        <v>0</v>
      </c>
      <c r="GB76" s="6">
        <f>IF(ISERROR(VLOOKUP($A76,'Import OffPeak'!$A$3:GG$99,184,FALSE)-VLOOKUP($A76,'Import OffPeak change'!$A$106:GG$202,184,FALSE)),0,(VLOOKUP($A76,'Import OffPeak'!$A$3:GG$99,184,FALSE)-VLOOKUP($A76,'Import OffPeak change'!$A$106:GG$202,184,FALSE)))</f>
        <v>0</v>
      </c>
      <c r="GC76" s="6">
        <f>IF(ISERROR(VLOOKUP($A76,'Import OffPeak'!$A$3:GH$99,185,FALSE)-VLOOKUP($A76,'Import OffPeak change'!$A$106:GH$202,185,FALSE)),0,(VLOOKUP($A76,'Import OffPeak'!$A$3:GH$99,185,FALSE)-VLOOKUP($A76,'Import OffPeak change'!$A$106:GH$202,185,FALSE)))</f>
        <v>0</v>
      </c>
      <c r="GD76" s="6">
        <f>IF(ISERROR(VLOOKUP($A76,'Import OffPeak'!$A$3:GI$99,186,FALSE)-VLOOKUP($A76,'Import OffPeak change'!$A$106:GI$202,186,FALSE)),0,(VLOOKUP($A76,'Import OffPeak'!$A$3:GI$99,186,FALSE)-VLOOKUP($A76,'Import OffPeak change'!$A$106:GI$202,186,FALSE)))</f>
        <v>0</v>
      </c>
      <c r="GE76" s="6">
        <f>IF(ISERROR(VLOOKUP($A76,'Import OffPeak'!$A$3:GJ$99,187,FALSE)-VLOOKUP($A76,'Import OffPeak change'!$A$106:GJ$202,187,FALSE)),0,(VLOOKUP($A76,'Import OffPeak'!$A$3:GJ$99,187,FALSE)-VLOOKUP($A76,'Import OffPeak change'!$A$106:GJ$202,187,FALSE)))</f>
        <v>0</v>
      </c>
      <c r="GF76" s="6">
        <f>IF(ISERROR(VLOOKUP($A76,'Import OffPeak'!$A$3:GK$99,188,FALSE)-VLOOKUP($A76,'Import OffPeak change'!$A$106:GK$202,188,FALSE)),0,(VLOOKUP($A76,'Import OffPeak'!$A$3:GK$99,188,FALSE)-VLOOKUP($A76,'Import OffPeak change'!$A$106:GK$202,188,FALSE)))</f>
        <v>0</v>
      </c>
      <c r="GG76" s="6">
        <f>IF(ISERROR(VLOOKUP($A76,'Import OffPeak'!$A$3:GL$99,189,FALSE)-VLOOKUP($A76,'Import OffPeak change'!$A$106:GL$202,189,FALSE)),0,(VLOOKUP($A76,'Import OffPeak'!$A$3:GL$99,189,FALSE)-VLOOKUP($A76,'Import OffPeak change'!$A$106:GL$202,189,FALSE)))</f>
        <v>0</v>
      </c>
      <c r="GH76" s="6">
        <f>IF(ISERROR(VLOOKUP($A76,'Import OffPeak'!$A$3:GM$99,190,FALSE)-VLOOKUP($A76,'Import OffPeak change'!$A$106:GM$202,190,FALSE)),0,(VLOOKUP($A76,'Import OffPeak'!$A$3:GM$99,190,FALSE)-VLOOKUP($A76,'Import OffPeak change'!$A$106:GM$202,190,FALSE)))</f>
        <v>0</v>
      </c>
      <c r="GI76" s="6">
        <f>IF(ISERROR(VLOOKUP($A76,'Import OffPeak'!$A$3:GN$99,191,FALSE)-VLOOKUP($A76,'Import OffPeak change'!$A$106:GN$202,191,FALSE)),0,(VLOOKUP($A76,'Import OffPeak'!$A$3:GN$99,191,FALSE)-VLOOKUP($A76,'Import OffPeak change'!$A$106:GN$202,191,FALSE)))</f>
        <v>0</v>
      </c>
      <c r="GJ76" s="6">
        <f>IF(ISERROR(VLOOKUP($A76,'Import OffPeak'!$A$3:GO$99,192,FALSE)-VLOOKUP($A76,'Import OffPeak change'!$A$106:GO$202,192,FALSE)),0,(VLOOKUP($A76,'Import OffPeak'!$A$3:GO$99,192,FALSE)-VLOOKUP($A76,'Import OffPeak change'!$A$106:GO$202,192,FALSE)))</f>
        <v>0</v>
      </c>
      <c r="GK76" s="6">
        <f>IF(ISERROR(VLOOKUP($A76,'Import OffPeak'!$A$3:GP$99,193,FALSE)-VLOOKUP($A76,'Import OffPeak change'!$A$106:GP$202,193,FALSE)),0,(VLOOKUP($A76,'Import OffPeak'!$A$3:GP$99,193,FALSE)-VLOOKUP($A76,'Import OffPeak change'!$A$106:GP$202,193,FALSE)))</f>
        <v>0</v>
      </c>
      <c r="GL76" s="6">
        <f>IF(ISERROR(VLOOKUP($A76,'Import OffPeak'!$A$3:GQ$99,194,FALSE)-VLOOKUP($A76,'Import OffPeak change'!$A$106:GQ$202,194,FALSE)),0,(VLOOKUP($A76,'Import OffPeak'!$A$3:GQ$99,194,FALSE)-VLOOKUP($A76,'Import OffPeak change'!$A$106:GQ$202,194,FALSE)))</f>
        <v>0</v>
      </c>
      <c r="GM76" s="6">
        <f>IF(ISERROR(VLOOKUP($A76,'Import OffPeak'!$A$3:GR$99,195,FALSE)-VLOOKUP($A76,'Import OffPeak change'!$A$106:GR$202,195,FALSE)),0,(VLOOKUP($A76,'Import OffPeak'!$A$3:GR$99,195,FALSE)-VLOOKUP($A76,'Import OffPeak change'!$A$106:GR$202,195,FALSE)))</f>
        <v>0</v>
      </c>
      <c r="GN76" s="6">
        <f>IF(ISERROR(VLOOKUP($A76,'Import OffPeak'!$A$3:GS$99,196,FALSE)-VLOOKUP($A76,'Import OffPeak change'!$A$106:GS$202,196,FALSE)),0,(VLOOKUP($A76,'Import OffPeak'!$A$3:GS$99,196,FALSE)-VLOOKUP($A76,'Import OffPeak change'!$A$106:GS$202,196,FALSE)))</f>
        <v>0</v>
      </c>
      <c r="GO76" s="6">
        <f>IF(ISERROR(VLOOKUP($A76,'Import OffPeak'!$A$3:GT$99,197,FALSE)-VLOOKUP($A76,'Import OffPeak change'!$A$106:GT$202,197,FALSE)),0,(VLOOKUP($A76,'Import OffPeak'!$A$3:GT$99,197,FALSE)-VLOOKUP($A76,'Import OffPeak change'!$A$106:GT$202,197,FALSE)))</f>
        <v>0</v>
      </c>
      <c r="GP76" s="6">
        <f>IF(ISERROR(VLOOKUP($A76,'Import OffPeak'!$A$3:GU$99,198,FALSE)-VLOOKUP($A76,'Import OffPeak change'!$A$106:GU$202,198,FALSE)),0,(VLOOKUP($A76,'Import OffPeak'!$A$3:GU$99,198,FALSE)-VLOOKUP($A76,'Import OffPeak change'!$A$106:GU$202,198,FALSE)))</f>
        <v>0</v>
      </c>
      <c r="GQ76" s="6">
        <f>IF(ISERROR(VLOOKUP($A76,'Import OffPeak'!$A$3:GV$99,199,FALSE)-VLOOKUP($A76,'Import OffPeak change'!$A$106:GV$202,199,FALSE)),0,(VLOOKUP($A76,'Import OffPeak'!$A$3:GV$99,199,FALSE)-VLOOKUP($A76,'Import OffPeak change'!$A$106:GV$202,199,FALSE)))</f>
        <v>0</v>
      </c>
      <c r="GR76" s="6">
        <f>IF(ISERROR(VLOOKUP($A76,'Import OffPeak'!$A$3:GW$99,200,FALSE)-VLOOKUP($A76,'Import OffPeak change'!$A$106:GW$202,200,FALSE)),0,(VLOOKUP($A76,'Import OffPeak'!$A$3:GW$99,200,FALSE)-VLOOKUP($A76,'Import OffPeak change'!$A$106:GW$202,200,FALSE)))</f>
        <v>0</v>
      </c>
      <c r="GS76" s="6">
        <f>IF(ISERROR(VLOOKUP($A76,'Import OffPeak'!$A$3:GX$99,201,FALSE)-VLOOKUP($A76,'Import OffPeak change'!$A$106:GX$202,201,FALSE)),0,(VLOOKUP($A76,'Import OffPeak'!$A$3:GX$99,201,FALSE)-VLOOKUP($A76,'Import OffPeak change'!$A$106:GX$202,201,FALSE)))</f>
        <v>0</v>
      </c>
      <c r="GT76" s="6">
        <f>IF(ISERROR(VLOOKUP($A76,'Import OffPeak'!$A$3:GY$99,202,FALSE)-VLOOKUP($A76,'Import OffPeak change'!$A$106:GY$202,202,FALSE)),0,(VLOOKUP($A76,'Import OffPeak'!$A$3:GY$99,202,FALSE)-VLOOKUP($A76,'Import OffPeak change'!$A$106:GY$202,202,FALSE)))</f>
        <v>0</v>
      </c>
      <c r="GU76" s="6">
        <f>IF(ISERROR(VLOOKUP($A76,'Import OffPeak'!$A$3:GZ$99,203,FALSE)-VLOOKUP($A76,'Import OffPeak change'!$A$106:GZ$202,203,FALSE)),0,(VLOOKUP($A76,'Import OffPeak'!$A$3:GZ$99,203,FALSE)-VLOOKUP($A76,'Import OffPeak change'!$A$106:GZ$202,203,FALSE)))</f>
        <v>0</v>
      </c>
      <c r="GV76" s="6">
        <f>IF(ISERROR(VLOOKUP($A76,'Import OffPeak'!$A$3:HA$99,204,FALSE)-VLOOKUP($A76,'Import OffPeak change'!$A$106:HA$202,204,FALSE)),0,(VLOOKUP($A76,'Import OffPeak'!$A$3:HA$99,204,FALSE)-VLOOKUP($A76,'Import OffPeak change'!$A$106:HA$202,204,FALSE)))</f>
        <v>0</v>
      </c>
      <c r="GW76" s="6">
        <f>IF(ISERROR(VLOOKUP($A76,'Import OffPeak'!$A$3:HB$99,205,FALSE)-VLOOKUP($A76,'Import OffPeak change'!$A$106:HB$202,205,FALSE)),0,(VLOOKUP($A76,'Import OffPeak'!$A$3:HB$99,205,FALSE)-VLOOKUP($A76,'Import OffPeak change'!$A$106:HB$202,205,FALSE)))</f>
        <v>0</v>
      </c>
      <c r="GX76" s="6">
        <f>IF(ISERROR(VLOOKUP($A76,'Import OffPeak'!$A$3:HC$99,206,FALSE)-VLOOKUP($A76,'Import OffPeak change'!$A$106:HC$202,206,FALSE)),0,(VLOOKUP($A76,'Import OffPeak'!$A$3:HC$99,206,FALSE)-VLOOKUP($A76,'Import OffPeak change'!$A$106:HC$202,206,FALSE)))</f>
        <v>0</v>
      </c>
      <c r="GY76" s="6">
        <f>IF(ISERROR(VLOOKUP($A76,'Import OffPeak'!$A$3:HD$99,207,FALSE)-VLOOKUP($A76,'Import OffPeak change'!$A$106:HD$202,207,FALSE)),0,(VLOOKUP($A76,'Import OffPeak'!$A$3:HD$99,207,FALSE)-VLOOKUP($A76,'Import OffPeak change'!$A$106:HD$202,207,FALSE)))</f>
        <v>0</v>
      </c>
      <c r="GZ76" s="6">
        <f>IF(ISERROR(VLOOKUP($A76,'Import OffPeak'!$A$3:HE$99,208,FALSE)-VLOOKUP($A76,'Import OffPeak change'!$A$106:HE$202,208,FALSE)),0,(VLOOKUP($A76,'Import OffPeak'!$A$3:HE$99,208,FALSE)-VLOOKUP($A76,'Import OffPeak change'!$A$106:HE$202,208,FALSE)))</f>
        <v>0</v>
      </c>
      <c r="HA76" s="6">
        <f>IF(ISERROR(VLOOKUP($A76,'Import OffPeak'!$A$3:HF$99,209,FALSE)-VLOOKUP($A76,'Import OffPeak change'!$A$106:HF$202,209,FALSE)),0,(VLOOKUP($A76,'Import OffPeak'!$A$3:HF$99,209,FALSE)-VLOOKUP($A76,'Import OffPeak change'!$A$106:HF$202,209,FALSE)))</f>
        <v>0</v>
      </c>
      <c r="HB76" s="6">
        <f>IF(ISERROR(VLOOKUP($A76,'Import OffPeak'!$A$3:HG$99,210,FALSE)-VLOOKUP($A76,'Import OffPeak change'!$A$106:HG$202,210,FALSE)),0,(VLOOKUP($A76,'Import OffPeak'!$A$3:HG$99,210,FALSE)-VLOOKUP($A76,'Import OffPeak change'!$A$106:HG$202,210,FALSE)))</f>
        <v>0</v>
      </c>
      <c r="HC76" s="6">
        <f>IF(ISERROR(VLOOKUP($A76,'Import OffPeak'!$A$3:HH$99,211,FALSE)-VLOOKUP($A76,'Import OffPeak change'!$A$106:HH$202,211,FALSE)),0,(VLOOKUP($A76,'Import OffPeak'!$A$3:HH$99,211,FALSE)-VLOOKUP($A76,'Import OffPeak change'!$A$106:HH$202,211,FALSE)))</f>
        <v>0</v>
      </c>
      <c r="HD76" s="6">
        <f>IF(ISERROR(VLOOKUP($A76,'Import OffPeak'!$A$3:HI$99,212,FALSE)-VLOOKUP($A76,'Import OffPeak change'!$A$106:HI$202,212,FALSE)),0,(VLOOKUP($A76,'Import OffPeak'!$A$3:HI$99,212,FALSE)-VLOOKUP($A76,'Import OffPeak change'!$A$106:HI$202,212,FALSE)))</f>
        <v>0</v>
      </c>
      <c r="HE76" s="6">
        <f>IF(ISERROR(VLOOKUP($A76,'Import OffPeak'!$A$3:HJ$99,213,FALSE)-VLOOKUP($A76,'Import OffPeak change'!$A$106:HJ$202,213,FALSE)),0,(VLOOKUP($A76,'Import OffPeak'!$A$3:HJ$99,213,FALSE)-VLOOKUP($A76,'Import OffPeak change'!$A$106:HJ$202,213,FALSE)))</f>
        <v>0</v>
      </c>
      <c r="HF76" s="6">
        <f>IF(ISERROR(VLOOKUP($A76,'Import OffPeak'!$A$3:HK$99,214,FALSE)-VLOOKUP($A76,'Import OffPeak change'!$A$106:HK$202,214,FALSE)),0,(VLOOKUP($A76,'Import OffPeak'!$A$3:HK$99,214,FALSE)-VLOOKUP($A76,'Import OffPeak change'!$A$106:HK$202,214,FALSE)))</f>
        <v>0</v>
      </c>
      <c r="HG76" s="6">
        <f>IF(ISERROR(VLOOKUP($A76,'Import OffPeak'!$A$3:HL$99,215,FALSE)-VLOOKUP($A76,'Import OffPeak change'!$A$106:HL$202,215,FALSE)),0,(VLOOKUP($A76,'Import OffPeak'!$A$3:HL$99,215,FALSE)-VLOOKUP($A76,'Import OffPeak change'!$A$106:HL$202,215,FALSE)))</f>
        <v>0</v>
      </c>
      <c r="HH76" s="6">
        <f>IF(ISERROR(VLOOKUP($A76,'Import OffPeak'!$A$3:HM$99,216,FALSE)-VLOOKUP($A76,'Import OffPeak change'!$A$106:HM$202,216,FALSE)),0,(VLOOKUP($A76,'Import OffPeak'!$A$3:HM$99,216,FALSE)-VLOOKUP($A76,'Import OffPeak change'!$A$106:HM$202,216,FALSE)))</f>
        <v>0</v>
      </c>
      <c r="HI76" s="6">
        <f>IF(ISERROR(VLOOKUP($A76,'Import OffPeak'!$A$3:HN$99,217,FALSE)-VLOOKUP($A76,'Import OffPeak change'!$A$106:HN$202,217,FALSE)),0,(VLOOKUP($A76,'Import OffPeak'!$A$3:HN$99,217,FALSE)-VLOOKUP($A76,'Import OffPeak change'!$A$106:HN$202,217,FALSE)))</f>
        <v>0</v>
      </c>
      <c r="HJ76" s="6">
        <f>IF(ISERROR(VLOOKUP($A76,'Import OffPeak'!$A$3:HO$99,218,FALSE)-VLOOKUP($A76,'Import OffPeak change'!$A$106:HO$202,218,FALSE)),0,(VLOOKUP($A76,'Import OffPeak'!$A$3:HO$99,218,FALSE)-VLOOKUP($A76,'Import OffPeak change'!$A$106:HO$202,218,FALSE)))</f>
        <v>0</v>
      </c>
      <c r="HK76" s="6">
        <f>IF(ISERROR(VLOOKUP($A76,'Import OffPeak'!$A$3:HP$99,219,FALSE)-VLOOKUP($A76,'Import OffPeak change'!$A$106:HP$202,219,FALSE)),0,(VLOOKUP($A76,'Import OffPeak'!$A$3:HP$99,219,FALSE)-VLOOKUP($A76,'Import OffPeak change'!$A$106:HP$202,219,FALSE)))</f>
        <v>0</v>
      </c>
      <c r="HL76" s="6">
        <f>IF(ISERROR(VLOOKUP($A76,'Import OffPeak'!$A$3:HQ$99,220,FALSE)-VLOOKUP($A76,'Import OffPeak change'!$A$106:HQ$202,220,FALSE)),0,(VLOOKUP($A76,'Import OffPeak'!$A$3:HQ$99,220,FALSE)-VLOOKUP($A76,'Import OffPeak change'!$A$106:HQ$202,220,FALSE)))</f>
        <v>0</v>
      </c>
      <c r="HM76" s="6">
        <f>IF(ISERROR(VLOOKUP($A76,'Import OffPeak'!$A$3:HR$99,221,FALSE)-VLOOKUP($A76,'Import OffPeak change'!$A$106:HR$202,221,FALSE)),0,(VLOOKUP($A76,'Import OffPeak'!$A$3:HR$99,221,FALSE)-VLOOKUP($A76,'Import OffPeak change'!$A$106:HR$202,221,FALSE)))</f>
        <v>0</v>
      </c>
      <c r="HN76" s="6">
        <f>IF(ISERROR(VLOOKUP($A76,'Import OffPeak'!$A$3:HS$99,222,FALSE)-VLOOKUP($A76,'Import OffPeak change'!$A$106:HS$202,222,FALSE)),0,(VLOOKUP($A76,'Import OffPeak'!$A$3:HS$99,222,FALSE)-VLOOKUP($A76,'Import OffPeak change'!$A$106:HS$202,222,FALSE)))</f>
        <v>0</v>
      </c>
      <c r="HO76" s="6">
        <f>IF(ISERROR(VLOOKUP($A76,'Import OffPeak'!$A$3:HT$99,223,FALSE)-VLOOKUP($A76,'Import OffPeak change'!$A$106:HT$202,223,FALSE)),0,(VLOOKUP($A76,'Import OffPeak'!$A$3:HT$99,223,FALSE)-VLOOKUP($A76,'Import OffPeak change'!$A$106:HT$202,223,FALSE)))</f>
        <v>0</v>
      </c>
      <c r="HP76" s="6">
        <f>IF(ISERROR(VLOOKUP($A76,'Import OffPeak'!$A$3:HU$99,224,FALSE)-VLOOKUP($A76,'Import OffPeak change'!$A$106:HU$202,224,FALSE)),0,(VLOOKUP($A76,'Import OffPeak'!$A$3:HU$99,224,FALSE)-VLOOKUP($A76,'Import OffPeak change'!$A$106:HU$202,224,FALSE)))</f>
        <v>0</v>
      </c>
      <c r="HQ76" s="6">
        <f>IF(ISERROR(VLOOKUP($A76,'Import OffPeak'!$A$3:HV$99,225,FALSE)-VLOOKUP($A76,'Import OffPeak change'!$A$106:HV$202,225,FALSE)),0,(VLOOKUP($A76,'Import OffPeak'!$A$3:HV$99,225,FALSE)-VLOOKUP($A76,'Import OffPeak change'!$A$106:HV$202,225,FALSE)))</f>
        <v>0</v>
      </c>
      <c r="HR76" s="6">
        <f>IF(ISERROR(VLOOKUP($A76,'Import OffPeak'!$A$3:HW$99,226,FALSE)-VLOOKUP($A76,'Import OffPeak change'!$A$106:HW$202,226,FALSE)),0,(VLOOKUP($A76,'Import OffPeak'!$A$3:HW$99,226,FALSE)-VLOOKUP($A76,'Import OffPeak change'!$A$106:HW$202,226,FALSE)))</f>
        <v>0</v>
      </c>
      <c r="HS76" s="6">
        <f>IF(ISERROR(VLOOKUP($A76,'Import OffPeak'!$A$3:HX$99,227,FALSE)-VLOOKUP($A76,'Import OffPeak change'!$A$106:HX$202,227,FALSE)),0,(VLOOKUP($A76,'Import OffPeak'!$A$3:HX$99,227,FALSE)-VLOOKUP($A76,'Import OffPeak change'!$A$106:HX$202,227,FALSE)))</f>
        <v>0</v>
      </c>
      <c r="HT76" s="6">
        <f>IF(ISERROR(VLOOKUP($A76,'Import OffPeak'!$A$3:HY$99,228,FALSE)-VLOOKUP($A76,'Import OffPeak change'!$A$106:HY$202,228,FALSE)),0,(VLOOKUP($A76,'Import OffPeak'!$A$3:HY$99,228,FALSE)-VLOOKUP($A76,'Import OffPeak change'!$A$106:HY$202,228,FALSE)))</f>
        <v>0</v>
      </c>
      <c r="HU76" s="6">
        <f>IF(ISERROR(VLOOKUP($A76,'Import OffPeak'!$A$3:HZ$99,229,FALSE)-VLOOKUP($A76,'Import OffPeak change'!$A$106:HZ$202,229,FALSE)),0,(VLOOKUP($A76,'Import OffPeak'!$A$3:HZ$99,229,FALSE)-VLOOKUP($A76,'Import OffPeak change'!$A$106:HZ$202,229,FALSE)))</f>
        <v>0</v>
      </c>
      <c r="HV76" s="6">
        <f>IF(ISERROR(VLOOKUP($A76,'Import OffPeak'!$A$3:IA$99,230,FALSE)-VLOOKUP($A76,'Import OffPeak change'!$A$106:IA$202,230,FALSE)),0,(VLOOKUP($A76,'Import OffPeak'!$A$3:IA$99,230,FALSE)-VLOOKUP($A76,'Import OffPeak change'!$A$106:IA$202,230,FALSE)))</f>
        <v>0</v>
      </c>
      <c r="HW76" s="6">
        <f>IF(ISERROR(VLOOKUP($A76,'Import OffPeak'!$A$3:IB$99,231,FALSE)-VLOOKUP($A76,'Import OffPeak change'!$A$106:IB$202,231,FALSE)),0,(VLOOKUP($A76,'Import OffPeak'!$A$3:IB$99,231,FALSE)-VLOOKUP($A76,'Import OffPeak change'!$A$106:IB$202,231,FALSE)))</f>
        <v>0</v>
      </c>
      <c r="HX76" s="6">
        <f>IF(ISERROR(VLOOKUP($A76,'Import OffPeak'!$A$3:IC$99,232,FALSE)-VLOOKUP($A76,'Import OffPeak change'!$A$106:IC$202,232,FALSE)),0,(VLOOKUP($A76,'Import OffPeak'!$A$3:IC$99,232,FALSE)-VLOOKUP($A76,'Import OffPeak change'!$A$106:IC$202,232,FALSE)))</f>
        <v>0</v>
      </c>
      <c r="HY76" s="6">
        <f>IF(ISERROR(VLOOKUP($A76,'Import OffPeak'!$A$3:ID$99,233,FALSE)-VLOOKUP($A76,'Import OffPeak change'!$A$106:ID$202,233,FALSE)),0,(VLOOKUP($A76,'Import OffPeak'!$A$3:ID$99,233,FALSE)-VLOOKUP($A76,'Import OffPeak change'!$A$106:ID$202,233,FALSE)))</f>
        <v>0</v>
      </c>
      <c r="HZ76" s="6">
        <f>IF(ISERROR(VLOOKUP($A76,'Import OffPeak'!$A$3:IE$99,234,FALSE)-VLOOKUP($A76,'Import OffPeak change'!$A$106:IE$202,234,FALSE)),0,(VLOOKUP($A76,'Import OffPeak'!$A$3:IE$99,234,FALSE)-VLOOKUP($A76,'Import OffPeak change'!$A$106:IE$202,234,FALSE)))</f>
        <v>0</v>
      </c>
      <c r="IA76" s="6">
        <f>IF(ISERROR(VLOOKUP($A76,'Import OffPeak'!$A$3:IF$99,235,FALSE)-VLOOKUP($A76,'Import OffPeak change'!$A$106:IF$202,235,FALSE)),0,(VLOOKUP($A76,'Import OffPeak'!$A$3:IF$99,235,FALSE)-VLOOKUP($A76,'Import OffPeak change'!$A$106:IF$202,235,FALSE)))</f>
        <v>0</v>
      </c>
      <c r="IB76" s="6">
        <f>IF(ISERROR(VLOOKUP($A76,'Import OffPeak'!$A$3:IG$99,236,FALSE)-VLOOKUP($A76,'Import OffPeak change'!$A$106:IG$202,236,FALSE)),0,(VLOOKUP($A76,'Import OffPeak'!$A$3:IG$99,236,FALSE)-VLOOKUP($A76,'Import OffPeak change'!$A$106:IG$202,236,FALSE)))</f>
        <v>0</v>
      </c>
      <c r="IC76" s="6">
        <f>IF(ISERROR(VLOOKUP($A76,'Import OffPeak'!$A$3:IH$99,237,FALSE)-VLOOKUP($A76,'Import OffPeak change'!$A$106:IH$202,237,FALSE)),0,(VLOOKUP($A76,'Import OffPeak'!$A$3:IH$99,237,FALSE)-VLOOKUP($A76,'Import OffPeak change'!$A$106:IH$202,237,FALSE)))</f>
        <v>0</v>
      </c>
      <c r="ID76" s="6">
        <f>IF(ISERROR(VLOOKUP($A76,'Import OffPeak'!$A$3:II$99,238,FALSE)-VLOOKUP($A76,'Import OffPeak change'!$A$106:II$202,238,FALSE)),0,(VLOOKUP($A76,'Import OffPeak'!$A$3:II$99,238,FALSE)-VLOOKUP($A76,'Import OffPeak change'!$A$106:II$202,238,FALSE)))</f>
        <v>0</v>
      </c>
      <c r="IE76" s="6">
        <f>IF(ISERROR(VLOOKUP($A76,'Import OffPeak'!$A$3:IJ$99,239,FALSE)-VLOOKUP($A76,'Import OffPeak change'!$A$106:IJ$202,239,FALSE)),0,(VLOOKUP($A76,'Import OffPeak'!$A$3:IJ$99,239,FALSE)-VLOOKUP($A76,'Import OffPeak change'!$A$106:IJ$202,239,FALSE)))</f>
        <v>0</v>
      </c>
    </row>
    <row r="77" spans="1:239">
      <c r="A77" s="168" t="str">
        <f>IF('Import OffPeak'!A74=0,"",'Import OffPeak'!A74)</f>
        <v/>
      </c>
      <c r="B77" s="6"/>
      <c r="C77" s="6"/>
      <c r="D77" s="6"/>
      <c r="E77" s="6"/>
      <c r="F77" s="6"/>
      <c r="G77" s="6">
        <f>IF(ISERROR(VLOOKUP($A77,'Import OffPeak'!$A$3:L$99,7,FALSE)-VLOOKUP($A77,'Import OffPeak change'!$A$106:L$202,7,FALSE)),0,(VLOOKUP($A77,'Import OffPeak'!$A$3:L$99,7,FALSE)-VLOOKUP($A77,'Import OffPeak change'!$A$106:L$202,7,FALSE)))</f>
        <v>0</v>
      </c>
      <c r="H77" s="6">
        <f>IF(ISERROR(VLOOKUP($A77,'Import OffPeak'!$A$3:M$99,8,FALSE)-VLOOKUP($A77,'Import OffPeak change'!$A$106:M$202,8,FALSE)),0,(VLOOKUP($A77,'Import OffPeak'!$A$3:M$99,8,FALSE)-VLOOKUP($A77,'Import OffPeak change'!$A$106:M$202,8,FALSE)))</f>
        <v>0</v>
      </c>
      <c r="I77" s="6">
        <f>IF(ISERROR(VLOOKUP($A77,'Import OffPeak'!$A$3:N$99,9,FALSE)-VLOOKUP($A77,'Import OffPeak change'!$A$106:N$202,9,FALSE)),0,(VLOOKUP($A77,'Import OffPeak'!$A$3:N$99,9,FALSE)-VLOOKUP($A77,'Import OffPeak change'!$A$106:N$202,9,FALSE)))</f>
        <v>0</v>
      </c>
      <c r="J77" s="6">
        <f>IF(ISERROR(VLOOKUP($A77,'Import OffPeak'!$A$3:O$99,10,FALSE)-VLOOKUP($A77,'Import OffPeak change'!$A$106:O$202,10,FALSE)),0,(VLOOKUP($A77,'Import OffPeak'!$A$3:O$99,10,FALSE)-VLOOKUP($A77,'Import OffPeak change'!$A$106:O$202,10,FALSE)))</f>
        <v>0</v>
      </c>
      <c r="K77" s="6">
        <f>IF(ISERROR(VLOOKUP($A77,'Import OffPeak'!$A$3:P$99,11,FALSE)-VLOOKUP($A77,'Import OffPeak change'!$A$106:P$202,11,FALSE)),0,(VLOOKUP($A77,'Import OffPeak'!$A$3:P$99,11,FALSE)-VLOOKUP($A77,'Import OffPeak change'!$A$106:P$202,11,FALSE)))</f>
        <v>0</v>
      </c>
      <c r="L77" s="6">
        <f>IF(ISERROR(VLOOKUP($A77,'Import OffPeak'!$A$3:Q$99,12,FALSE)-VLOOKUP($A77,'Import OffPeak change'!$A$106:Q$202,12,FALSE)),0,(VLOOKUP($A77,'Import OffPeak'!$A$3:Q$99,12,FALSE)-VLOOKUP($A77,'Import OffPeak change'!$A$106:Q$202,12,FALSE)))</f>
        <v>0</v>
      </c>
      <c r="M77" s="6">
        <f>IF(ISERROR(VLOOKUP($A77,'Import OffPeak'!$A$3:R$99,13,FALSE)-VLOOKUP($A77,'Import OffPeak change'!$A$106:R$202,13,FALSE)),0,(VLOOKUP($A77,'Import OffPeak'!$A$3:R$99,13,FALSE)-VLOOKUP($A77,'Import OffPeak change'!$A$106:R$202,13,FALSE)))</f>
        <v>0</v>
      </c>
      <c r="N77" s="6">
        <f>IF(ISERROR(VLOOKUP($A77,'Import OffPeak'!$A$3:S$99,14,FALSE)-VLOOKUP($A77,'Import OffPeak change'!$A$106:S$202,14,FALSE)),0,(VLOOKUP($A77,'Import OffPeak'!$A$3:S$99,14,FALSE)-VLOOKUP($A77,'Import OffPeak change'!$A$106:S$202,14,FALSE)))</f>
        <v>0</v>
      </c>
      <c r="O77" s="6">
        <f>IF(ISERROR(VLOOKUP($A77,'Import OffPeak'!$A$3:T$99,15,FALSE)-VLOOKUP($A77,'Import OffPeak change'!$A$106:T$202,15,FALSE)),0,(VLOOKUP($A77,'Import OffPeak'!$A$3:T$99,15,FALSE)-VLOOKUP($A77,'Import OffPeak change'!$A$106:T$202,15,FALSE)))</f>
        <v>0</v>
      </c>
      <c r="P77" s="6">
        <f>IF(ISERROR(VLOOKUP($A77,'Import OffPeak'!$A$3:U$99,16,FALSE)-VLOOKUP($A77,'Import OffPeak change'!$A$106:U$202,16,FALSE)),0,(VLOOKUP($A77,'Import OffPeak'!$A$3:U$99,16,FALSE)-VLOOKUP($A77,'Import OffPeak change'!$A$106:U$202,16,FALSE)))</f>
        <v>0</v>
      </c>
      <c r="Q77" s="6">
        <f>IF(ISERROR(VLOOKUP($A77,'Import OffPeak'!$A$3:V$99,17,FALSE)-VLOOKUP($A77,'Import OffPeak change'!$A$106:V$202,17,FALSE)),0,(VLOOKUP($A77,'Import OffPeak'!$A$3:V$99,17,FALSE)-VLOOKUP($A77,'Import OffPeak change'!$A$106:V$202,17,FALSE)))</f>
        <v>0</v>
      </c>
      <c r="R77" s="6">
        <f>IF(ISERROR(VLOOKUP($A77,'Import OffPeak'!$A$3:W$99,18,FALSE)-VLOOKUP($A77,'Import OffPeak change'!$A$106:W$202,18,FALSE)),0,(VLOOKUP($A77,'Import OffPeak'!$A$3:W$99,18,FALSE)-VLOOKUP($A77,'Import OffPeak change'!$A$106:W$202,18,FALSE)))</f>
        <v>0</v>
      </c>
      <c r="S77" s="6">
        <f>IF(ISERROR(VLOOKUP($A77,'Import OffPeak'!$A$3:X$99,19,FALSE)-VLOOKUP($A77,'Import OffPeak change'!$A$106:X$202,19,FALSE)),0,(VLOOKUP($A77,'Import OffPeak'!$A$3:X$99,19,FALSE)-VLOOKUP($A77,'Import OffPeak change'!$A$106:X$202,19,FALSE)))</f>
        <v>0</v>
      </c>
      <c r="T77" s="6">
        <f>IF(ISERROR(VLOOKUP($A77,'Import OffPeak'!$A$3:Y$99,20,FALSE)-VLOOKUP($A77,'Import OffPeak change'!$A$106:Y$202,20,FALSE)),0,(VLOOKUP($A77,'Import OffPeak'!$A$3:Y$99,20,FALSE)-VLOOKUP($A77,'Import OffPeak change'!$A$106:Y$202,20,FALSE)))</f>
        <v>0</v>
      </c>
      <c r="U77" s="6">
        <f>IF(ISERROR(VLOOKUP($A77,'Import OffPeak'!$A$3:Z$99,21,FALSE)-VLOOKUP($A77,'Import OffPeak change'!$A$106:Z$202,21,FALSE)),0,(VLOOKUP($A77,'Import OffPeak'!$A$3:Z$99,21,FALSE)-VLOOKUP($A77,'Import OffPeak change'!$A$106:Z$202,21,FALSE)))</f>
        <v>0</v>
      </c>
      <c r="V77" s="6">
        <f>IF(ISERROR(VLOOKUP($A77,'Import OffPeak'!$A$3:AA$99,22,FALSE)-VLOOKUP($A77,'Import OffPeak change'!$A$106:AA$202,22,FALSE)),0,(VLOOKUP($A77,'Import OffPeak'!$A$3:AA$99,22,FALSE)-VLOOKUP($A77,'Import OffPeak change'!$A$106:AA$202,22,FALSE)))</f>
        <v>0</v>
      </c>
      <c r="W77" s="6">
        <f>IF(ISERROR(VLOOKUP($A77,'Import OffPeak'!$A$3:AB$99,23,FALSE)-VLOOKUP($A77,'Import OffPeak change'!$A$106:AB$202,23,FALSE)),0,(VLOOKUP($A77,'Import OffPeak'!$A$3:AB$99,23,FALSE)-VLOOKUP($A77,'Import OffPeak change'!$A$106:AB$202,23,FALSE)))</f>
        <v>0</v>
      </c>
      <c r="X77" s="6">
        <f>IF(ISERROR(VLOOKUP($A77,'Import OffPeak'!$A$3:AC$99,24,FALSE)-VLOOKUP($A77,'Import OffPeak change'!$A$106:AC$202,24,FALSE)),0,(VLOOKUP($A77,'Import OffPeak'!$A$3:AC$99,24,FALSE)-VLOOKUP($A77,'Import OffPeak change'!$A$106:AC$202,24,FALSE)))</f>
        <v>0</v>
      </c>
      <c r="Y77" s="6">
        <f>IF(ISERROR(VLOOKUP($A77,'Import OffPeak'!$A$3:AD$99,25,FALSE)-VLOOKUP($A77,'Import OffPeak change'!$A$106:AD$202,25,FALSE)),0,(VLOOKUP($A77,'Import OffPeak'!$A$3:AD$99,25,FALSE)-VLOOKUP($A77,'Import OffPeak change'!$A$106:AD$202,25,FALSE)))</f>
        <v>0</v>
      </c>
      <c r="Z77" s="6">
        <f>IF(ISERROR(VLOOKUP($A77,'Import OffPeak'!$A$3:AE$99,26,FALSE)-VLOOKUP($A77,'Import OffPeak change'!$A$106:AE$202,26,FALSE)),0,(VLOOKUP($A77,'Import OffPeak'!$A$3:AE$99,26,FALSE)-VLOOKUP($A77,'Import OffPeak change'!$A$106:AE$202,26,FALSE)))</f>
        <v>0</v>
      </c>
      <c r="AA77" s="6">
        <f>IF(ISERROR(VLOOKUP($A77,'Import OffPeak'!$A$3:AF$99,27,FALSE)-VLOOKUP($A77,'Import OffPeak change'!$A$106:AF$202,27,FALSE)),0,(VLOOKUP($A77,'Import OffPeak'!$A$3:AF$99,27,FALSE)-VLOOKUP($A77,'Import OffPeak change'!$A$106:AF$202,27,FALSE)))</f>
        <v>0</v>
      </c>
      <c r="AB77" s="6">
        <f>IF(ISERROR(VLOOKUP($A77,'Import OffPeak'!$A$3:AG$99,28,FALSE)-VLOOKUP($A77,'Import OffPeak change'!$A$106:AG$202,28,FALSE)),0,(VLOOKUP($A77,'Import OffPeak'!$A$3:AG$99,28,FALSE)-VLOOKUP($A77,'Import OffPeak change'!$A$106:AG$202,28,FALSE)))</f>
        <v>0</v>
      </c>
      <c r="AC77" s="6">
        <f>IF(ISERROR(VLOOKUP($A77,'Import OffPeak'!$A$3:AH$99,29,FALSE)-VLOOKUP($A77,'Import OffPeak change'!$A$106:AH$202,29,FALSE)),0,(VLOOKUP($A77,'Import OffPeak'!$A$3:AH$99,29,FALSE)-VLOOKUP($A77,'Import OffPeak change'!$A$106:AH$202,29,FALSE)))</f>
        <v>0</v>
      </c>
      <c r="AD77" s="6">
        <f>IF(ISERROR(VLOOKUP($A77,'Import OffPeak'!$A$3:AI$99,30,FALSE)-VLOOKUP($A77,'Import OffPeak change'!$A$106:AI$202,30,FALSE)),0,(VLOOKUP($A77,'Import OffPeak'!$A$3:AI$99,30,FALSE)-VLOOKUP($A77,'Import OffPeak change'!$A$106:AI$202,30,FALSE)))</f>
        <v>0</v>
      </c>
      <c r="AE77" s="6">
        <f>IF(ISERROR(VLOOKUP($A77,'Import OffPeak'!$A$3:AJ$99,31,FALSE)-VLOOKUP($A77,'Import OffPeak change'!$A$106:AJ$202,31,FALSE)),0,(VLOOKUP($A77,'Import OffPeak'!$A$3:AJ$99,31,FALSE)-VLOOKUP($A77,'Import OffPeak change'!$A$106:AJ$202,31,FALSE)))</f>
        <v>0</v>
      </c>
      <c r="AF77" s="6">
        <f>IF(ISERROR(VLOOKUP($A77,'Import OffPeak'!$A$3:AK$99,32,FALSE)-VLOOKUP($A77,'Import OffPeak change'!$A$106:AK$202,32,FALSE)),0,(VLOOKUP($A77,'Import OffPeak'!$A$3:AK$99,32,FALSE)-VLOOKUP($A77,'Import OffPeak change'!$A$106:AK$202,32,FALSE)))</f>
        <v>0</v>
      </c>
      <c r="AG77" s="6">
        <f>IF(ISERROR(VLOOKUP($A77,'Import OffPeak'!$A$3:AL$99,33,FALSE)-VLOOKUP($A77,'Import OffPeak change'!$A$106:AL$202,33,FALSE)),0,(VLOOKUP($A77,'Import OffPeak'!$A$3:AL$99,33,FALSE)-VLOOKUP($A77,'Import OffPeak change'!$A$106:AL$202,33,FALSE)))</f>
        <v>0</v>
      </c>
      <c r="AH77" s="6">
        <f>IF(ISERROR(VLOOKUP($A77,'Import OffPeak'!$A$3:AM$99,34,FALSE)-VLOOKUP($A77,'Import OffPeak change'!$A$106:AM$202,34,FALSE)),0,(VLOOKUP($A77,'Import OffPeak'!$A$3:AM$99,34,FALSE)-VLOOKUP($A77,'Import OffPeak change'!$A$106:AM$202,34,FALSE)))</f>
        <v>0</v>
      </c>
      <c r="AI77" s="6">
        <f>IF(ISERROR(VLOOKUP($A77,'Import OffPeak'!$A$3:AN$99,35,FALSE)-VLOOKUP($A77,'Import OffPeak change'!$A$106:AN$202,35,FALSE)),0,(VLOOKUP($A77,'Import OffPeak'!$A$3:AN$99,35,FALSE)-VLOOKUP($A77,'Import OffPeak change'!$A$106:AN$202,35,FALSE)))</f>
        <v>0</v>
      </c>
      <c r="AJ77" s="6">
        <f>IF(ISERROR(VLOOKUP($A77,'Import OffPeak'!$A$3:AO$99,36,FALSE)-VLOOKUP($A77,'Import OffPeak change'!$A$106:AO$202,36,FALSE)),0,(VLOOKUP($A77,'Import OffPeak'!$A$3:AO$99,36,FALSE)-VLOOKUP($A77,'Import OffPeak change'!$A$106:AO$202,36,FALSE)))</f>
        <v>0</v>
      </c>
      <c r="AK77" s="6">
        <f>IF(ISERROR(VLOOKUP($A77,'Import OffPeak'!$A$3:AP$99,37,FALSE)-VLOOKUP($A77,'Import OffPeak change'!$A$106:AP$202,37,FALSE)),0,(VLOOKUP($A77,'Import OffPeak'!$A$3:AP$99,37,FALSE)-VLOOKUP($A77,'Import OffPeak change'!$A$106:AP$202,37,FALSE)))</f>
        <v>0</v>
      </c>
      <c r="AL77" s="6">
        <f>IF(ISERROR(VLOOKUP($A77,'Import OffPeak'!$A$3:AQ$99,38,FALSE)-VLOOKUP($A77,'Import OffPeak change'!$A$106:AQ$202,38,FALSE)),0,(VLOOKUP($A77,'Import OffPeak'!$A$3:AQ$99,38,FALSE)-VLOOKUP($A77,'Import OffPeak change'!$A$106:AQ$202,38,FALSE)))</f>
        <v>0</v>
      </c>
      <c r="AM77" s="6">
        <f>IF(ISERROR(VLOOKUP($A77,'Import OffPeak'!$A$3:AR$99,39,FALSE)-VLOOKUP($A77,'Import OffPeak change'!$A$106:AR$202,39,FALSE)),0,(VLOOKUP($A77,'Import OffPeak'!$A$3:AR$99,39,FALSE)-VLOOKUP($A77,'Import OffPeak change'!$A$106:AR$202,39,FALSE)))</f>
        <v>0</v>
      </c>
      <c r="AN77" s="6">
        <f>IF(ISERROR(VLOOKUP($A77,'Import OffPeak'!$A$3:AS$99,40,FALSE)-VLOOKUP($A77,'Import OffPeak change'!$A$106:AS$202,40,FALSE)),0,(VLOOKUP($A77,'Import OffPeak'!$A$3:AS$99,40,FALSE)-VLOOKUP($A77,'Import OffPeak change'!$A$106:AS$202,40,FALSE)))</f>
        <v>0</v>
      </c>
      <c r="AO77" s="6">
        <f>IF(ISERROR(VLOOKUP($A77,'Import OffPeak'!$A$3:AT$99,41,FALSE)-VLOOKUP($A77,'Import OffPeak change'!$A$106:AT$202,41,FALSE)),0,(VLOOKUP($A77,'Import OffPeak'!$A$3:AT$99,41,FALSE)-VLOOKUP($A77,'Import OffPeak change'!$A$106:AT$202,41,FALSE)))</f>
        <v>0</v>
      </c>
      <c r="AP77" s="6">
        <f>IF(ISERROR(VLOOKUP($A77,'Import OffPeak'!$A$3:AU$99,42,FALSE)-VLOOKUP($A77,'Import OffPeak change'!$A$106:AU$202,42,FALSE)),0,(VLOOKUP($A77,'Import OffPeak'!$A$3:AU$99,42,FALSE)-VLOOKUP($A77,'Import OffPeak change'!$A$106:AU$202,42,FALSE)))</f>
        <v>0</v>
      </c>
      <c r="AQ77" s="6">
        <f>IF(ISERROR(VLOOKUP($A77,'Import OffPeak'!$A$3:AV$99,43,FALSE)-VLOOKUP($A77,'Import OffPeak change'!$A$106:AV$202,43,FALSE)),0,(VLOOKUP($A77,'Import OffPeak'!$A$3:AV$99,43,FALSE)-VLOOKUP($A77,'Import OffPeak change'!$A$106:AV$202,43,FALSE)))</f>
        <v>0</v>
      </c>
      <c r="AR77" s="6">
        <f>IF(ISERROR(VLOOKUP($A77,'Import OffPeak'!$A$3:AW$99,44,FALSE)-VLOOKUP($A77,'Import OffPeak change'!$A$106:AW$202,44,FALSE)),0,(VLOOKUP($A77,'Import OffPeak'!$A$3:AW$99,44,FALSE)-VLOOKUP($A77,'Import OffPeak change'!$A$106:AW$202,44,FALSE)))</f>
        <v>0</v>
      </c>
      <c r="AS77" s="6">
        <f>IF(ISERROR(VLOOKUP($A77,'Import OffPeak'!$A$3:AX$99,45,FALSE)-VLOOKUP($A77,'Import OffPeak change'!$A$106:AX$202,45,FALSE)),0,(VLOOKUP($A77,'Import OffPeak'!$A$3:AX$99,45,FALSE)-VLOOKUP($A77,'Import OffPeak change'!$A$106:AX$202,45,FALSE)))</f>
        <v>0</v>
      </c>
      <c r="AT77" s="6">
        <f>IF(ISERROR(VLOOKUP($A77,'Import OffPeak'!$A$3:AY$99,46,FALSE)-VLOOKUP($A77,'Import OffPeak change'!$A$106:AY$202,46,FALSE)),0,(VLOOKUP($A77,'Import OffPeak'!$A$3:AY$99,46,FALSE)-VLOOKUP($A77,'Import OffPeak change'!$A$106:AY$202,46,FALSE)))</f>
        <v>0</v>
      </c>
      <c r="AU77" s="6">
        <f>IF(ISERROR(VLOOKUP($A77,'Import OffPeak'!$A$3:AZ$99,47,FALSE)-VLOOKUP($A77,'Import OffPeak change'!$A$106:AZ$202,47,FALSE)),0,(VLOOKUP($A77,'Import OffPeak'!$A$3:AZ$99,47,FALSE)-VLOOKUP($A77,'Import OffPeak change'!$A$106:AZ$202,47,FALSE)))</f>
        <v>0</v>
      </c>
      <c r="AV77" s="6">
        <f>IF(ISERROR(VLOOKUP($A77,'Import OffPeak'!$A$3:BA$99,48,FALSE)-VLOOKUP($A77,'Import OffPeak change'!$A$106:BA$202,48,FALSE)),0,(VLOOKUP($A77,'Import OffPeak'!$A$3:BA$99,48,FALSE)-VLOOKUP($A77,'Import OffPeak change'!$A$106:BA$202,48,FALSE)))</f>
        <v>0</v>
      </c>
      <c r="AW77" s="6">
        <f>IF(ISERROR(VLOOKUP($A77,'Import OffPeak'!$A$3:BB$99,49,FALSE)-VLOOKUP($A77,'Import OffPeak change'!$A$106:BB$202,49,FALSE)),0,(VLOOKUP($A77,'Import OffPeak'!$A$3:BB$99,49,FALSE)-VLOOKUP($A77,'Import OffPeak change'!$A$106:BB$202,49,FALSE)))</f>
        <v>0</v>
      </c>
      <c r="AX77" s="6">
        <f>IF(ISERROR(VLOOKUP($A77,'Import OffPeak'!$A$3:BC$99,50,FALSE)-VLOOKUP($A77,'Import OffPeak change'!$A$106:BC$202,50,FALSE)),0,(VLOOKUP($A77,'Import OffPeak'!$A$3:BC$99,50,FALSE)-VLOOKUP($A77,'Import OffPeak change'!$A$106:BC$202,50,FALSE)))</f>
        <v>0</v>
      </c>
      <c r="AY77" s="6">
        <f>IF(ISERROR(VLOOKUP($A77,'Import OffPeak'!$A$3:BD$99,51,FALSE)-VLOOKUP($A77,'Import OffPeak change'!$A$106:BD$202,51,FALSE)),0,(VLOOKUP($A77,'Import OffPeak'!$A$3:BD$99,51,FALSE)-VLOOKUP($A77,'Import OffPeak change'!$A$106:BD$202,51,FALSE)))</f>
        <v>0</v>
      </c>
      <c r="AZ77" s="6">
        <f>IF(ISERROR(VLOOKUP($A77,'Import OffPeak'!$A$3:BE$99,52,FALSE)-VLOOKUP($A77,'Import OffPeak change'!$A$106:BE$202,52,FALSE)),0,(VLOOKUP($A77,'Import OffPeak'!$A$3:BE$99,52,FALSE)-VLOOKUP($A77,'Import OffPeak change'!$A$106:BE$202,52,FALSE)))</f>
        <v>0</v>
      </c>
      <c r="BA77" s="6">
        <f>IF(ISERROR(VLOOKUP($A77,'Import OffPeak'!$A$3:BF$99,53,FALSE)-VLOOKUP($A77,'Import OffPeak change'!$A$106:BF$202,53,FALSE)),0,(VLOOKUP($A77,'Import OffPeak'!$A$3:BF$99,53,FALSE)-VLOOKUP($A77,'Import OffPeak change'!$A$106:BF$202,53,FALSE)))</f>
        <v>0</v>
      </c>
      <c r="BB77" s="6">
        <f>IF(ISERROR(VLOOKUP($A77,'Import OffPeak'!$A$3:BG$99,54,FALSE)-VLOOKUP($A77,'Import OffPeak change'!$A$106:BG$202,54,FALSE)),0,(VLOOKUP($A77,'Import OffPeak'!$A$3:BG$99,54,FALSE)-VLOOKUP($A77,'Import OffPeak change'!$A$106:BG$202,54,FALSE)))</f>
        <v>0</v>
      </c>
      <c r="BC77" s="6">
        <f>IF(ISERROR(VLOOKUP($A77,'Import OffPeak'!$A$3:BH$99,55,FALSE)-VLOOKUP($A77,'Import OffPeak change'!$A$106:BH$202,55,FALSE)),0,(VLOOKUP($A77,'Import OffPeak'!$A$3:BH$99,55,FALSE)-VLOOKUP($A77,'Import OffPeak change'!$A$106:BH$202,55,FALSE)))</f>
        <v>0</v>
      </c>
      <c r="BD77" s="6">
        <f>IF(ISERROR(VLOOKUP($A77,'Import OffPeak'!$A$3:BI$99,56,FALSE)-VLOOKUP($A77,'Import OffPeak change'!$A$106:BI$202,56,FALSE)),0,(VLOOKUP($A77,'Import OffPeak'!$A$3:BI$99,56,FALSE)-VLOOKUP($A77,'Import OffPeak change'!$A$106:BI$202,56,FALSE)))</f>
        <v>0</v>
      </c>
      <c r="BE77" s="6">
        <f>IF(ISERROR(VLOOKUP($A77,'Import OffPeak'!$A$3:BJ$99,57,FALSE)-VLOOKUP($A77,'Import OffPeak change'!$A$106:BJ$202,57,FALSE)),0,(VLOOKUP($A77,'Import OffPeak'!$A$3:BJ$99,57,FALSE)-VLOOKUP($A77,'Import OffPeak change'!$A$106:BJ$202,57,FALSE)))</f>
        <v>0</v>
      </c>
      <c r="BF77" s="6">
        <f>IF(ISERROR(VLOOKUP($A77,'Import OffPeak'!$A$3:BK$99,58,FALSE)-VLOOKUP($A77,'Import OffPeak change'!$A$106:BK$202,58,FALSE)),0,(VLOOKUP($A77,'Import OffPeak'!$A$3:BK$99,58,FALSE)-VLOOKUP($A77,'Import OffPeak change'!$A$106:BK$202,58,FALSE)))</f>
        <v>0</v>
      </c>
      <c r="BG77" s="6">
        <f>IF(ISERROR(VLOOKUP($A77,'Import OffPeak'!$A$3:BL$99,59,FALSE)-VLOOKUP($A77,'Import OffPeak change'!$A$106:BL$202,59,FALSE)),0,(VLOOKUP($A77,'Import OffPeak'!$A$3:BL$99,59,FALSE)-VLOOKUP($A77,'Import OffPeak change'!$A$106:BL$202,59,FALSE)))</f>
        <v>0</v>
      </c>
      <c r="BH77" s="6">
        <f>IF(ISERROR(VLOOKUP($A77,'Import OffPeak'!$A$3:BM$99,60,FALSE)-VLOOKUP($A77,'Import OffPeak change'!$A$106:BM$202,60,FALSE)),0,(VLOOKUP($A77,'Import OffPeak'!$A$3:BM$99,60,FALSE)-VLOOKUP($A77,'Import OffPeak change'!$A$106:BM$202,60,FALSE)))</f>
        <v>0</v>
      </c>
      <c r="BI77" s="6">
        <f>IF(ISERROR(VLOOKUP($A77,'Import OffPeak'!$A$3:BN$99,61,FALSE)-VLOOKUP($A77,'Import OffPeak change'!$A$106:BN$202,61,FALSE)),0,(VLOOKUP($A77,'Import OffPeak'!$A$3:BN$99,61,FALSE)-VLOOKUP($A77,'Import OffPeak change'!$A$106:BN$202,61,FALSE)))</f>
        <v>0</v>
      </c>
      <c r="BJ77" s="6">
        <f>IF(ISERROR(VLOOKUP($A77,'Import OffPeak'!$A$3:BO$99,62,FALSE)-VLOOKUP($A77,'Import OffPeak change'!$A$106:BO$202,62,FALSE)),0,(VLOOKUP($A77,'Import OffPeak'!$A$3:BO$99,62,FALSE)-VLOOKUP($A77,'Import OffPeak change'!$A$106:BO$202,62,FALSE)))</f>
        <v>0</v>
      </c>
      <c r="BK77" s="6">
        <f>IF(ISERROR(VLOOKUP($A77,'Import OffPeak'!$A$3:BP$99,63,FALSE)-VLOOKUP($A77,'Import OffPeak change'!$A$106:BP$202,63,FALSE)),0,(VLOOKUP($A77,'Import OffPeak'!$A$3:BP$99,63,FALSE)-VLOOKUP($A77,'Import OffPeak change'!$A$106:BP$202,63,FALSE)))</f>
        <v>0</v>
      </c>
      <c r="BL77" s="6">
        <f>IF(ISERROR(VLOOKUP($A77,'Import OffPeak'!$A$3:BQ$99,64,FALSE)-VLOOKUP($A77,'Import OffPeak change'!$A$106:BQ$202,64,FALSE)),0,(VLOOKUP($A77,'Import OffPeak'!$A$3:BQ$99,64,FALSE)-VLOOKUP($A77,'Import OffPeak change'!$A$106:BQ$202,64,FALSE)))</f>
        <v>0</v>
      </c>
      <c r="BM77" s="6">
        <f>IF(ISERROR(VLOOKUP($A77,'Import OffPeak'!$A$3:BR$99,65,FALSE)-VLOOKUP($A77,'Import OffPeak change'!$A$106:BR$202,65,FALSE)),0,(VLOOKUP($A77,'Import OffPeak'!$A$3:BR$99,65,FALSE)-VLOOKUP($A77,'Import OffPeak change'!$A$106:BR$202,65,FALSE)))</f>
        <v>0</v>
      </c>
      <c r="BN77" s="6">
        <f>IF(ISERROR(VLOOKUP($A77,'Import OffPeak'!$A$3:BS$99,66,FALSE)-VLOOKUP($A77,'Import OffPeak change'!$A$106:BS$202,66,FALSE)),0,(VLOOKUP($A77,'Import OffPeak'!$A$3:BS$99,66,FALSE)-VLOOKUP($A77,'Import OffPeak change'!$A$106:BS$202,66,FALSE)))</f>
        <v>0</v>
      </c>
      <c r="BO77" s="6">
        <f>IF(ISERROR(VLOOKUP($A77,'Import OffPeak'!$A$3:BT$99,67,FALSE)-VLOOKUP($A77,'Import OffPeak change'!$A$106:BT$202,67,FALSE)),0,(VLOOKUP($A77,'Import OffPeak'!$A$3:BT$99,67,FALSE)-VLOOKUP($A77,'Import OffPeak change'!$A$106:BT$202,67,FALSE)))</f>
        <v>0</v>
      </c>
      <c r="BP77" s="6">
        <f>IF(ISERROR(VLOOKUP($A77,'Import OffPeak'!$A$3:BU$99,68,FALSE)-VLOOKUP($A77,'Import OffPeak change'!$A$106:BU$202,68,FALSE)),0,(VLOOKUP($A77,'Import OffPeak'!$A$3:BU$99,68,FALSE)-VLOOKUP($A77,'Import OffPeak change'!$A$106:BU$202,68,FALSE)))</f>
        <v>0</v>
      </c>
      <c r="BQ77" s="6">
        <f>IF(ISERROR(VLOOKUP($A77,'Import OffPeak'!$A$3:BV$99,69,FALSE)-VLOOKUP($A77,'Import OffPeak change'!$A$106:BV$202,69,FALSE)),0,(VLOOKUP($A77,'Import OffPeak'!$A$3:BV$99,69,FALSE)-VLOOKUP($A77,'Import OffPeak change'!$A$106:BV$202,69,FALSE)))</f>
        <v>0</v>
      </c>
      <c r="BR77" s="6">
        <f>IF(ISERROR(VLOOKUP($A77,'Import OffPeak'!$A$3:BW$99,70,FALSE)-VLOOKUP($A77,'Import OffPeak change'!$A$106:BW$202,70,FALSE)),0,(VLOOKUP($A77,'Import OffPeak'!$A$3:BW$99,70,FALSE)-VLOOKUP($A77,'Import OffPeak change'!$A$106:BW$202,70,FALSE)))</f>
        <v>0</v>
      </c>
      <c r="BS77" s="6">
        <f>IF(ISERROR(VLOOKUP($A77,'Import OffPeak'!$A$3:BX$99,71,FALSE)-VLOOKUP($A77,'Import OffPeak change'!$A$106:BX$202,71,FALSE)),0,(VLOOKUP($A77,'Import OffPeak'!$A$3:BX$99,71,FALSE)-VLOOKUP($A77,'Import OffPeak change'!$A$106:BX$202,71,FALSE)))</f>
        <v>0</v>
      </c>
      <c r="BT77" s="6">
        <f>IF(ISERROR(VLOOKUP($A77,'Import OffPeak'!$A$3:BY$99,72,FALSE)-VLOOKUP($A77,'Import OffPeak change'!$A$106:BY$202,72,FALSE)),0,(VLOOKUP($A77,'Import OffPeak'!$A$3:BY$99,72,FALSE)-VLOOKUP($A77,'Import OffPeak change'!$A$106:BY$202,72,FALSE)))</f>
        <v>0</v>
      </c>
      <c r="BU77" s="6">
        <f>IF(ISERROR(VLOOKUP($A77,'Import OffPeak'!$A$3:BZ$99,73,FALSE)-VLOOKUP($A77,'Import OffPeak change'!$A$106:BZ$202,73,FALSE)),0,(VLOOKUP($A77,'Import OffPeak'!$A$3:BZ$99,73,FALSE)-VLOOKUP($A77,'Import OffPeak change'!$A$106:BZ$202,73,FALSE)))</f>
        <v>0</v>
      </c>
      <c r="BV77" s="6">
        <f>IF(ISERROR(VLOOKUP($A77,'Import OffPeak'!$A$3:CA$99,74,FALSE)-VLOOKUP($A77,'Import OffPeak change'!$A$106:CA$202,74,FALSE)),0,(VLOOKUP($A77,'Import OffPeak'!$A$3:CA$99,74,FALSE)-VLOOKUP($A77,'Import OffPeak change'!$A$106:CA$202,74,FALSE)))</f>
        <v>0</v>
      </c>
      <c r="BW77" s="6">
        <f>IF(ISERROR(VLOOKUP($A77,'Import OffPeak'!$A$3:CB$99,75,FALSE)-VLOOKUP($A77,'Import OffPeak change'!$A$106:CB$202,75,FALSE)),0,(VLOOKUP($A77,'Import OffPeak'!$A$3:CB$99,75,FALSE)-VLOOKUP($A77,'Import OffPeak change'!$A$106:CB$202,75,FALSE)))</f>
        <v>0</v>
      </c>
      <c r="BX77" s="6">
        <f>IF(ISERROR(VLOOKUP($A77,'Import OffPeak'!$A$3:CC$99,76,FALSE)-VLOOKUP($A77,'Import OffPeak change'!$A$106:CC$202,76,FALSE)),0,(VLOOKUP($A77,'Import OffPeak'!$A$3:CC$99,76,FALSE)-VLOOKUP($A77,'Import OffPeak change'!$A$106:CC$202,76,FALSE)))</f>
        <v>0</v>
      </c>
      <c r="BY77" s="6">
        <f>IF(ISERROR(VLOOKUP($A77,'Import OffPeak'!$A$3:CD$99,77,FALSE)-VLOOKUP($A77,'Import OffPeak change'!$A$106:CD$202,77,FALSE)),0,(VLOOKUP($A77,'Import OffPeak'!$A$3:CD$99,77,FALSE)-VLOOKUP($A77,'Import OffPeak change'!$A$106:CD$202,77,FALSE)))</f>
        <v>0</v>
      </c>
      <c r="BZ77" s="6">
        <f>IF(ISERROR(VLOOKUP($A77,'Import OffPeak'!$A$3:CE$99,78,FALSE)-VLOOKUP($A77,'Import OffPeak change'!$A$106:CE$202,78,FALSE)),0,(VLOOKUP($A77,'Import OffPeak'!$A$3:CE$99,78,FALSE)-VLOOKUP($A77,'Import OffPeak change'!$A$106:CE$202,78,FALSE)))</f>
        <v>0</v>
      </c>
      <c r="CA77" s="6">
        <f>IF(ISERROR(VLOOKUP($A77,'Import OffPeak'!$A$3:CF$99,79,FALSE)-VLOOKUP($A77,'Import OffPeak change'!$A$106:CF$202,79,FALSE)),0,(VLOOKUP($A77,'Import OffPeak'!$A$3:CF$99,79,FALSE)-VLOOKUP($A77,'Import OffPeak change'!$A$106:CF$202,79,FALSE)))</f>
        <v>0</v>
      </c>
      <c r="CB77" s="6">
        <f>IF(ISERROR(VLOOKUP($A77,'Import OffPeak'!$A$3:CG$99,80,FALSE)-VLOOKUP($A77,'Import OffPeak change'!$A$106:CG$202,80,FALSE)),0,(VLOOKUP($A77,'Import OffPeak'!$A$3:CG$99,80,FALSE)-VLOOKUP($A77,'Import OffPeak change'!$A$106:CG$202,80,FALSE)))</f>
        <v>0</v>
      </c>
      <c r="CC77" s="6">
        <f>IF(ISERROR(VLOOKUP($A77,'Import OffPeak'!$A$3:CH$99,81,FALSE)-VLOOKUP($A77,'Import OffPeak change'!$A$106:CH$202,81,FALSE)),0,(VLOOKUP($A77,'Import OffPeak'!$A$3:CH$99,81,FALSE)-VLOOKUP($A77,'Import OffPeak change'!$A$106:CH$202,81,FALSE)))</f>
        <v>0</v>
      </c>
      <c r="CD77" s="6">
        <f>IF(ISERROR(VLOOKUP($A77,'Import OffPeak'!$A$3:CI$99,82,FALSE)-VLOOKUP($A77,'Import OffPeak change'!$A$106:CI$202,82,FALSE)),0,(VLOOKUP($A77,'Import OffPeak'!$A$3:CI$99,82,FALSE)-VLOOKUP($A77,'Import OffPeak change'!$A$106:CI$202,82,FALSE)))</f>
        <v>0</v>
      </c>
      <c r="CE77" s="6">
        <f>IF(ISERROR(VLOOKUP($A77,'Import OffPeak'!$A$3:CJ$99,83,FALSE)-VLOOKUP($A77,'Import OffPeak change'!$A$106:CJ$202,83,FALSE)),0,(VLOOKUP($A77,'Import OffPeak'!$A$3:CJ$99,83,FALSE)-VLOOKUP($A77,'Import OffPeak change'!$A$106:CJ$202,83,FALSE)))</f>
        <v>0</v>
      </c>
      <c r="CF77" s="6">
        <f>IF(ISERROR(VLOOKUP($A77,'Import OffPeak'!$A$3:CK$99,84,FALSE)-VLOOKUP($A77,'Import OffPeak change'!$A$106:CK$202,84,FALSE)),0,(VLOOKUP($A77,'Import OffPeak'!$A$3:CK$99,84,FALSE)-VLOOKUP($A77,'Import OffPeak change'!$A$106:CK$202,84,FALSE)))</f>
        <v>0</v>
      </c>
      <c r="CG77" s="6">
        <f>IF(ISERROR(VLOOKUP($A77,'Import OffPeak'!$A$3:CL$99,85,FALSE)-VLOOKUP($A77,'Import OffPeak change'!$A$106:CL$202,85,FALSE)),0,(VLOOKUP($A77,'Import OffPeak'!$A$3:CL$99,85,FALSE)-VLOOKUP($A77,'Import OffPeak change'!$A$106:CL$202,85,FALSE)))</f>
        <v>0</v>
      </c>
      <c r="CH77" s="6">
        <f>IF(ISERROR(VLOOKUP($A77,'Import OffPeak'!$A$3:CM$99,86,FALSE)-VLOOKUP($A77,'Import OffPeak change'!$A$106:CM$202,86,FALSE)),0,(VLOOKUP($A77,'Import OffPeak'!$A$3:CM$99,86,FALSE)-VLOOKUP($A77,'Import OffPeak change'!$A$106:CM$202,86,FALSE)))</f>
        <v>0</v>
      </c>
      <c r="CI77" s="6">
        <f>IF(ISERROR(VLOOKUP($A77,'Import OffPeak'!$A$3:CN$99,87,FALSE)-VLOOKUP($A77,'Import OffPeak change'!$A$106:CN$202,87,FALSE)),0,(VLOOKUP($A77,'Import OffPeak'!$A$3:CN$99,87,FALSE)-VLOOKUP($A77,'Import OffPeak change'!$A$106:CN$202,87,FALSE)))</f>
        <v>0</v>
      </c>
      <c r="CJ77" s="6">
        <f>IF(ISERROR(VLOOKUP($A77,'Import OffPeak'!$A$3:CO$99,88,FALSE)-VLOOKUP($A77,'Import OffPeak change'!$A$106:CO$202,88,FALSE)),0,(VLOOKUP($A77,'Import OffPeak'!$A$3:CO$99,88,FALSE)-VLOOKUP($A77,'Import OffPeak change'!$A$106:CO$202,88,FALSE)))</f>
        <v>0</v>
      </c>
      <c r="CK77" s="6">
        <f>IF(ISERROR(VLOOKUP($A77,'Import OffPeak'!$A$3:CP$99,89,FALSE)-VLOOKUP($A77,'Import OffPeak change'!$A$106:CP$202,89,FALSE)),0,(VLOOKUP($A77,'Import OffPeak'!$A$3:CP$99,89,FALSE)-VLOOKUP($A77,'Import OffPeak change'!$A$106:CP$202,89,FALSE)))</f>
        <v>0</v>
      </c>
      <c r="CL77" s="6">
        <f>IF(ISERROR(VLOOKUP($A77,'Import OffPeak'!$A$3:CQ$99,90,FALSE)-VLOOKUP($A77,'Import OffPeak change'!$A$106:CQ$202,90,FALSE)),0,(VLOOKUP($A77,'Import OffPeak'!$A$3:CQ$99,90,FALSE)-VLOOKUP($A77,'Import OffPeak change'!$A$106:CQ$202,90,FALSE)))</f>
        <v>0</v>
      </c>
      <c r="CM77" s="6">
        <f>IF(ISERROR(VLOOKUP($A77,'Import OffPeak'!$A$3:CR$99,91,FALSE)-VLOOKUP($A77,'Import OffPeak change'!$A$106:CR$202,91,FALSE)),0,(VLOOKUP($A77,'Import OffPeak'!$A$3:CR$99,91,FALSE)-VLOOKUP($A77,'Import OffPeak change'!$A$106:CR$202,91,FALSE)))</f>
        <v>0</v>
      </c>
      <c r="CN77" s="6">
        <f>IF(ISERROR(VLOOKUP($A77,'Import OffPeak'!$A$3:CS$99,92,FALSE)-VLOOKUP($A77,'Import OffPeak change'!$A$106:CS$202,92,FALSE)),0,(VLOOKUP($A77,'Import OffPeak'!$A$3:CS$99,92,FALSE)-VLOOKUP($A77,'Import OffPeak change'!$A$106:CS$202,92,FALSE)))</f>
        <v>0</v>
      </c>
      <c r="CO77" s="6">
        <f>IF(ISERROR(VLOOKUP($A77,'Import OffPeak'!$A$3:CT$99,93,FALSE)-VLOOKUP($A77,'Import OffPeak change'!$A$106:CT$202,93,FALSE)),0,(VLOOKUP($A77,'Import OffPeak'!$A$3:CT$99,93,FALSE)-VLOOKUP($A77,'Import OffPeak change'!$A$106:CT$202,93,FALSE)))</f>
        <v>0</v>
      </c>
      <c r="CP77" s="6">
        <f>IF(ISERROR(VLOOKUP($A77,'Import OffPeak'!$A$3:CU$99,94,FALSE)-VLOOKUP($A77,'Import OffPeak change'!$A$106:CU$202,94,FALSE)),0,(VLOOKUP($A77,'Import OffPeak'!$A$3:CU$99,94,FALSE)-VLOOKUP($A77,'Import OffPeak change'!$A$106:CU$202,94,FALSE)))</f>
        <v>0</v>
      </c>
      <c r="CQ77" s="6">
        <f>IF(ISERROR(VLOOKUP($A77,'Import OffPeak'!$A$3:CV$99,95,FALSE)-VLOOKUP($A77,'Import OffPeak change'!$A$106:CV$202,95,FALSE)),0,(VLOOKUP($A77,'Import OffPeak'!$A$3:CV$99,95,FALSE)-VLOOKUP($A77,'Import OffPeak change'!$A$106:CV$202,95,FALSE)))</f>
        <v>0</v>
      </c>
      <c r="CR77" s="6">
        <f>IF(ISERROR(VLOOKUP($A77,'Import OffPeak'!$A$3:CW$99,96,FALSE)-VLOOKUP($A77,'Import OffPeak change'!$A$106:CW$202,96,FALSE)),0,(VLOOKUP($A77,'Import OffPeak'!$A$3:CW$99,96,FALSE)-VLOOKUP($A77,'Import OffPeak change'!$A$106:CW$202,96,FALSE)))</f>
        <v>0</v>
      </c>
      <c r="CS77" s="6">
        <f>IF(ISERROR(VLOOKUP($A77,'Import OffPeak'!$A$3:CX$99,97,FALSE)-VLOOKUP($A77,'Import OffPeak change'!$A$106:CX$202,97,FALSE)),0,(VLOOKUP($A77,'Import OffPeak'!$A$3:CX$99,97,FALSE)-VLOOKUP($A77,'Import OffPeak change'!$A$106:CX$202,97,FALSE)))</f>
        <v>0</v>
      </c>
      <c r="CT77" s="6">
        <f>IF(ISERROR(VLOOKUP($A77,'Import OffPeak'!$A$3:CY$99,98,FALSE)-VLOOKUP($A77,'Import OffPeak change'!$A$106:CY$202,98,FALSE)),0,(VLOOKUP($A77,'Import OffPeak'!$A$3:CY$99,98,FALSE)-VLOOKUP($A77,'Import OffPeak change'!$A$106:CY$202,98,FALSE)))</f>
        <v>0</v>
      </c>
      <c r="CU77" s="6">
        <f>IF(ISERROR(VLOOKUP($A77,'Import OffPeak'!$A$3:CZ$99,99,FALSE)-VLOOKUP($A77,'Import OffPeak change'!$A$106:CZ$202,99,FALSE)),0,(VLOOKUP($A77,'Import OffPeak'!$A$3:CZ$99,99,FALSE)-VLOOKUP($A77,'Import OffPeak change'!$A$106:CZ$202,99,FALSE)))</f>
        <v>0</v>
      </c>
      <c r="CV77" s="6">
        <f>IF(ISERROR(VLOOKUP($A77,'Import OffPeak'!$A$3:DA$99,100,FALSE)-VLOOKUP($A77,'Import OffPeak change'!$A$106:DA$202,100,FALSE)),0,(VLOOKUP($A77,'Import OffPeak'!$A$3:DA$99,100,FALSE)-VLOOKUP($A77,'Import OffPeak change'!$A$106:DA$202,100,FALSE)))</f>
        <v>0</v>
      </c>
      <c r="CW77" s="6">
        <f>IF(ISERROR(VLOOKUP($A77,'Import OffPeak'!$A$3:DB$99,101,FALSE)-VLOOKUP($A77,'Import OffPeak change'!$A$106:DB$202,101,FALSE)),0,(VLOOKUP($A77,'Import OffPeak'!$A$3:DB$99,101,FALSE)-VLOOKUP($A77,'Import OffPeak change'!$A$106:DB$202,101,FALSE)))</f>
        <v>0</v>
      </c>
      <c r="CX77" s="6">
        <f>IF(ISERROR(VLOOKUP($A77,'Import OffPeak'!$A$3:DC$99,102,FALSE)-VLOOKUP($A77,'Import OffPeak change'!$A$106:DC$202,102,FALSE)),0,(VLOOKUP($A77,'Import OffPeak'!$A$3:DC$99,102,FALSE)-VLOOKUP($A77,'Import OffPeak change'!$A$106:DC$202,102,FALSE)))</f>
        <v>0</v>
      </c>
      <c r="CY77" s="6">
        <f>IF(ISERROR(VLOOKUP($A77,'Import OffPeak'!$A$3:DD$99,103,FALSE)-VLOOKUP($A77,'Import OffPeak change'!$A$106:DD$202,103,FALSE)),0,(VLOOKUP($A77,'Import OffPeak'!$A$3:DD$99,103,FALSE)-VLOOKUP($A77,'Import OffPeak change'!$A$106:DD$202,103,FALSE)))</f>
        <v>0</v>
      </c>
      <c r="CZ77" s="6">
        <f>IF(ISERROR(VLOOKUP($A77,'Import OffPeak'!$A$3:DE$99,104,FALSE)-VLOOKUP($A77,'Import OffPeak change'!$A$106:DE$202,104,FALSE)),0,(VLOOKUP($A77,'Import OffPeak'!$A$3:DE$99,104,FALSE)-VLOOKUP($A77,'Import OffPeak change'!$A$106:DE$202,104,FALSE)))</f>
        <v>0</v>
      </c>
      <c r="DA77" s="6">
        <f>IF(ISERROR(VLOOKUP($A77,'Import OffPeak'!$A$3:DF$99,105,FALSE)-VLOOKUP($A77,'Import OffPeak change'!$A$106:DF$202,105,FALSE)),0,(VLOOKUP($A77,'Import OffPeak'!$A$3:DF$99,105,FALSE)-VLOOKUP($A77,'Import OffPeak change'!$A$106:DF$202,105,FALSE)))</f>
        <v>0</v>
      </c>
      <c r="DB77" s="6">
        <f>IF(ISERROR(VLOOKUP($A77,'Import OffPeak'!$A$3:DG$99,106,FALSE)-VLOOKUP($A77,'Import OffPeak change'!$A$106:DG$202,106,FALSE)),0,(VLOOKUP($A77,'Import OffPeak'!$A$3:DG$99,106,FALSE)-VLOOKUP($A77,'Import OffPeak change'!$A$106:DG$202,106,FALSE)))</f>
        <v>0</v>
      </c>
      <c r="DC77" s="6">
        <f>IF(ISERROR(VLOOKUP($A77,'Import OffPeak'!$A$3:DH$99,107,FALSE)-VLOOKUP($A77,'Import OffPeak change'!$A$106:DH$202,107,FALSE)),0,(VLOOKUP($A77,'Import OffPeak'!$A$3:DH$99,107,FALSE)-VLOOKUP($A77,'Import OffPeak change'!$A$106:DH$202,107,FALSE)))</f>
        <v>0</v>
      </c>
      <c r="DD77" s="6">
        <f>IF(ISERROR(VLOOKUP($A77,'Import OffPeak'!$A$3:DI$99,108,FALSE)-VLOOKUP($A77,'Import OffPeak change'!$A$106:DI$202,108,FALSE)),0,(VLOOKUP($A77,'Import OffPeak'!$A$3:DI$99,108,FALSE)-VLOOKUP($A77,'Import OffPeak change'!$A$106:DI$202,108,FALSE)))</f>
        <v>0</v>
      </c>
      <c r="DE77" s="6">
        <f>IF(ISERROR(VLOOKUP($A77,'Import OffPeak'!$A$3:DJ$99,109,FALSE)-VLOOKUP($A77,'Import OffPeak change'!$A$106:DJ$202,109,FALSE)),0,(VLOOKUP($A77,'Import OffPeak'!$A$3:DJ$99,109,FALSE)-VLOOKUP($A77,'Import OffPeak change'!$A$106:DJ$202,109,FALSE)))</f>
        <v>0</v>
      </c>
      <c r="DF77" s="6">
        <f>IF(ISERROR(VLOOKUP($A77,'Import OffPeak'!$A$3:DK$99,110,FALSE)-VLOOKUP($A77,'Import OffPeak change'!$A$106:DK$202,110,FALSE)),0,(VLOOKUP($A77,'Import OffPeak'!$A$3:DK$99,110,FALSE)-VLOOKUP($A77,'Import OffPeak change'!$A$106:DK$202,110,FALSE)))</f>
        <v>0</v>
      </c>
      <c r="DG77" s="6">
        <f>IF(ISERROR(VLOOKUP($A77,'Import OffPeak'!$A$3:DL$99,111,FALSE)-VLOOKUP($A77,'Import OffPeak change'!$A$106:DL$202,111,FALSE)),0,(VLOOKUP($A77,'Import OffPeak'!$A$3:DL$99,111,FALSE)-VLOOKUP($A77,'Import OffPeak change'!$A$106:DL$202,111,FALSE)))</f>
        <v>0</v>
      </c>
      <c r="DH77" s="6">
        <f>IF(ISERROR(VLOOKUP($A77,'Import OffPeak'!$A$3:DM$99,112,FALSE)-VLOOKUP($A77,'Import OffPeak change'!$A$106:DM$202,112,FALSE)),0,(VLOOKUP($A77,'Import OffPeak'!$A$3:DM$99,112,FALSE)-VLOOKUP($A77,'Import OffPeak change'!$A$106:DM$202,112,FALSE)))</f>
        <v>0</v>
      </c>
      <c r="DI77" s="6">
        <f>IF(ISERROR(VLOOKUP($A77,'Import OffPeak'!$A$3:DN$99,113,FALSE)-VLOOKUP($A77,'Import OffPeak change'!$A$106:DN$202,113,FALSE)),0,(VLOOKUP($A77,'Import OffPeak'!$A$3:DN$99,113,FALSE)-VLOOKUP($A77,'Import OffPeak change'!$A$106:DN$202,113,FALSE)))</f>
        <v>0</v>
      </c>
      <c r="DJ77" s="6">
        <f>IF(ISERROR(VLOOKUP($A77,'Import OffPeak'!$A$3:DO$99,114,FALSE)-VLOOKUP($A77,'Import OffPeak change'!$A$106:DO$202,114,FALSE)),0,(VLOOKUP($A77,'Import OffPeak'!$A$3:DO$99,114,FALSE)-VLOOKUP($A77,'Import OffPeak change'!$A$106:DO$202,114,FALSE)))</f>
        <v>0</v>
      </c>
      <c r="DK77" s="6">
        <f>IF(ISERROR(VLOOKUP($A77,'Import OffPeak'!$A$3:DP$99,115,FALSE)-VLOOKUP($A77,'Import OffPeak change'!$A$106:DP$202,115,FALSE)),0,(VLOOKUP($A77,'Import OffPeak'!$A$3:DP$99,115,FALSE)-VLOOKUP($A77,'Import OffPeak change'!$A$106:DP$202,115,FALSE)))</f>
        <v>0</v>
      </c>
      <c r="DL77" s="6">
        <f>IF(ISERROR(VLOOKUP($A77,'Import OffPeak'!$A$3:DQ$99,116,FALSE)-VLOOKUP($A77,'Import OffPeak change'!$A$106:DQ$202,116,FALSE)),0,(VLOOKUP($A77,'Import OffPeak'!$A$3:DQ$99,116,FALSE)-VLOOKUP($A77,'Import OffPeak change'!$A$106:DQ$202,116,FALSE)))</f>
        <v>0</v>
      </c>
      <c r="DM77" s="6">
        <f>IF(ISERROR(VLOOKUP($A77,'Import OffPeak'!$A$3:DR$99,117,FALSE)-VLOOKUP($A77,'Import OffPeak change'!$A$106:DR$202,117,FALSE)),0,(VLOOKUP($A77,'Import OffPeak'!$A$3:DR$99,117,FALSE)-VLOOKUP($A77,'Import OffPeak change'!$A$106:DR$202,117,FALSE)))</f>
        <v>0</v>
      </c>
      <c r="DN77" s="6">
        <f>IF(ISERROR(VLOOKUP($A77,'Import OffPeak'!$A$3:DS$99,118,FALSE)-VLOOKUP($A77,'Import OffPeak change'!$A$106:DS$202,118,FALSE)),0,(VLOOKUP($A77,'Import OffPeak'!$A$3:DS$99,118,FALSE)-VLOOKUP($A77,'Import OffPeak change'!$A$106:DS$202,118,FALSE)))</f>
        <v>0</v>
      </c>
      <c r="DO77" s="6">
        <f>IF(ISERROR(VLOOKUP($A77,'Import OffPeak'!$A$3:DT$99,119,FALSE)-VLOOKUP($A77,'Import OffPeak change'!$A$106:DT$202,119,FALSE)),0,(VLOOKUP($A77,'Import OffPeak'!$A$3:DT$99,119,FALSE)-VLOOKUP($A77,'Import OffPeak change'!$A$106:DT$202,119,FALSE)))</f>
        <v>0</v>
      </c>
      <c r="DP77" s="6">
        <f>IF(ISERROR(VLOOKUP($A77,'Import OffPeak'!$A$3:DU$99,120,FALSE)-VLOOKUP($A77,'Import OffPeak change'!$A$106:DU$202,120,FALSE)),0,(VLOOKUP($A77,'Import OffPeak'!$A$3:DU$99,120,FALSE)-VLOOKUP($A77,'Import OffPeak change'!$A$106:DU$202,120,FALSE)))</f>
        <v>0</v>
      </c>
      <c r="DQ77" s="6">
        <f>IF(ISERROR(VLOOKUP($A77,'Import OffPeak'!$A$3:DV$99,121,FALSE)-VLOOKUP($A77,'Import OffPeak change'!$A$106:DV$202,121,FALSE)),0,(VLOOKUP($A77,'Import OffPeak'!$A$3:DV$99,121,FALSE)-VLOOKUP($A77,'Import OffPeak change'!$A$106:DV$202,121,FALSE)))</f>
        <v>0</v>
      </c>
      <c r="DR77" s="6">
        <f>IF(ISERROR(VLOOKUP($A77,'Import OffPeak'!$A$3:DW$99,122,FALSE)-VLOOKUP($A77,'Import OffPeak change'!$A$106:DW$202,122,FALSE)),0,(VLOOKUP($A77,'Import OffPeak'!$A$3:DW$99,122,FALSE)-VLOOKUP($A77,'Import OffPeak change'!$A$106:DW$202,122,FALSE)))</f>
        <v>0</v>
      </c>
      <c r="DS77" s="6">
        <f>IF(ISERROR(VLOOKUP($A77,'Import OffPeak'!$A$3:DX$99,123,FALSE)-VLOOKUP($A77,'Import OffPeak change'!$A$106:DX$202,123,FALSE)),0,(VLOOKUP($A77,'Import OffPeak'!$A$3:DX$99,123,FALSE)-VLOOKUP($A77,'Import OffPeak change'!$A$106:DX$202,123,FALSE)))</f>
        <v>0</v>
      </c>
      <c r="DT77" s="6">
        <f>IF(ISERROR(VLOOKUP($A77,'Import OffPeak'!$A$3:DY$99,124,FALSE)-VLOOKUP($A77,'Import OffPeak change'!$A$106:DY$202,124,FALSE)),0,(VLOOKUP($A77,'Import OffPeak'!$A$3:DY$99,124,FALSE)-VLOOKUP($A77,'Import OffPeak change'!$A$106:DY$202,124,FALSE)))</f>
        <v>0</v>
      </c>
      <c r="DU77" s="6">
        <f>IF(ISERROR(VLOOKUP($A77,'Import OffPeak'!$A$3:DZ$99,125,FALSE)-VLOOKUP($A77,'Import OffPeak change'!$A$106:DZ$202,125,FALSE)),0,(VLOOKUP($A77,'Import OffPeak'!$A$3:DZ$99,125,FALSE)-VLOOKUP($A77,'Import OffPeak change'!$A$106:DZ$202,125,FALSE)))</f>
        <v>0</v>
      </c>
      <c r="DV77" s="6">
        <f>IF(ISERROR(VLOOKUP($A77,'Import OffPeak'!$A$3:EA$99,126,FALSE)-VLOOKUP($A77,'Import OffPeak change'!$A$106:EA$202,126,FALSE)),0,(VLOOKUP($A77,'Import OffPeak'!$A$3:EA$99,126,FALSE)-VLOOKUP($A77,'Import OffPeak change'!$A$106:EA$202,126,FALSE)))</f>
        <v>0</v>
      </c>
      <c r="DW77" s="6">
        <f>IF(ISERROR(VLOOKUP($A77,'Import OffPeak'!$A$3:EB$99,127,FALSE)-VLOOKUP($A77,'Import OffPeak change'!$A$106:EB$202,127,FALSE)),0,(VLOOKUP($A77,'Import OffPeak'!$A$3:EB$99,127,FALSE)-VLOOKUP($A77,'Import OffPeak change'!$A$106:EB$202,127,FALSE)))</f>
        <v>0</v>
      </c>
      <c r="DX77" s="6">
        <f>IF(ISERROR(VLOOKUP($A77,'Import OffPeak'!$A$3:EC$99,128,FALSE)-VLOOKUP($A77,'Import OffPeak change'!$A$106:EC$202,128,FALSE)),0,(VLOOKUP($A77,'Import OffPeak'!$A$3:EC$99,128,FALSE)-VLOOKUP($A77,'Import OffPeak change'!$A$106:EC$202,128,FALSE)))</f>
        <v>0</v>
      </c>
      <c r="DY77" s="6">
        <f>IF(ISERROR(VLOOKUP($A77,'Import OffPeak'!$A$3:ED$99,129,FALSE)-VLOOKUP($A77,'Import OffPeak change'!$A$106:ED$202,129,FALSE)),0,(VLOOKUP($A77,'Import OffPeak'!$A$3:ED$99,129,FALSE)-VLOOKUP($A77,'Import OffPeak change'!$A$106:ED$202,129,FALSE)))</f>
        <v>0</v>
      </c>
      <c r="DZ77" s="6">
        <f>IF(ISERROR(VLOOKUP($A77,'Import OffPeak'!$A$3:EE$99,130,FALSE)-VLOOKUP($A77,'Import OffPeak change'!$A$106:EE$202,130,FALSE)),0,(VLOOKUP($A77,'Import OffPeak'!$A$3:EE$99,130,FALSE)-VLOOKUP($A77,'Import OffPeak change'!$A$106:EE$202,130,FALSE)))</f>
        <v>0</v>
      </c>
      <c r="EA77" s="6">
        <f>IF(ISERROR(VLOOKUP($A77,'Import OffPeak'!$A$3:EF$99,131,FALSE)-VLOOKUP($A77,'Import OffPeak change'!$A$106:EF$202,131,FALSE)),0,(VLOOKUP($A77,'Import OffPeak'!$A$3:EF$99,131,FALSE)-VLOOKUP($A77,'Import OffPeak change'!$A$106:EF$202,131,FALSE)))</f>
        <v>0</v>
      </c>
      <c r="EB77" s="6">
        <f>IF(ISERROR(VLOOKUP($A77,'Import OffPeak'!$A$3:EG$99,132,FALSE)-VLOOKUP($A77,'Import OffPeak change'!$A$106:EG$202,132,FALSE)),0,(VLOOKUP($A77,'Import OffPeak'!$A$3:EG$99,132,FALSE)-VLOOKUP($A77,'Import OffPeak change'!$A$106:EG$202,132,FALSE)))</f>
        <v>0</v>
      </c>
      <c r="EC77" s="6">
        <f>IF(ISERROR(VLOOKUP($A77,'Import OffPeak'!$A$3:EH$99,133,FALSE)-VLOOKUP($A77,'Import OffPeak change'!$A$106:EH$202,133,FALSE)),0,(VLOOKUP($A77,'Import OffPeak'!$A$3:EH$99,133,FALSE)-VLOOKUP($A77,'Import OffPeak change'!$A$106:EH$202,133,FALSE)))</f>
        <v>0</v>
      </c>
      <c r="ED77" s="6">
        <f>IF(ISERROR(VLOOKUP($A77,'Import OffPeak'!$A$3:EI$99,134,FALSE)-VLOOKUP($A77,'Import OffPeak change'!$A$106:EI$202,134,FALSE)),0,(VLOOKUP($A77,'Import OffPeak'!$A$3:EI$99,134,FALSE)-VLOOKUP($A77,'Import OffPeak change'!$A$106:EI$202,134,FALSE)))</f>
        <v>0</v>
      </c>
      <c r="EE77" s="6">
        <f>IF(ISERROR(VLOOKUP($A77,'Import OffPeak'!$A$3:EJ$99,135,FALSE)-VLOOKUP($A77,'Import OffPeak change'!$A$106:EJ$202,135,FALSE)),0,(VLOOKUP($A77,'Import OffPeak'!$A$3:EJ$99,135,FALSE)-VLOOKUP($A77,'Import OffPeak change'!$A$106:EJ$202,135,FALSE)))</f>
        <v>0</v>
      </c>
      <c r="EF77" s="6">
        <f>IF(ISERROR(VLOOKUP($A77,'Import OffPeak'!$A$3:EK$99,136,FALSE)-VLOOKUP($A77,'Import OffPeak change'!$A$106:EK$202,136,FALSE)),0,(VLOOKUP($A77,'Import OffPeak'!$A$3:EK$99,136,FALSE)-VLOOKUP($A77,'Import OffPeak change'!$A$106:EK$202,136,FALSE)))</f>
        <v>0</v>
      </c>
      <c r="EG77" s="6">
        <f>IF(ISERROR(VLOOKUP($A77,'Import OffPeak'!$A$3:EL$99,137,FALSE)-VLOOKUP($A77,'Import OffPeak change'!$A$106:EL$202,137,FALSE)),0,(VLOOKUP($A77,'Import OffPeak'!$A$3:EL$99,137,FALSE)-VLOOKUP($A77,'Import OffPeak change'!$A$106:EL$202,137,FALSE)))</f>
        <v>0</v>
      </c>
      <c r="EH77" s="6">
        <f>IF(ISERROR(VLOOKUP($A77,'Import OffPeak'!$A$3:EM$99,138,FALSE)-VLOOKUP($A77,'Import OffPeak change'!$A$106:EM$202,138,FALSE)),0,(VLOOKUP($A77,'Import OffPeak'!$A$3:EM$99,138,FALSE)-VLOOKUP($A77,'Import OffPeak change'!$A$106:EM$202,138,FALSE)))</f>
        <v>0</v>
      </c>
      <c r="EI77" s="6">
        <f>IF(ISERROR(VLOOKUP($A77,'Import OffPeak'!$A$3:EN$99,139,FALSE)-VLOOKUP($A77,'Import OffPeak change'!$A$106:EN$202,139,FALSE)),0,(VLOOKUP($A77,'Import OffPeak'!$A$3:EN$99,139,FALSE)-VLOOKUP($A77,'Import OffPeak change'!$A$106:EN$202,139,FALSE)))</f>
        <v>0</v>
      </c>
      <c r="EJ77" s="6">
        <f>IF(ISERROR(VLOOKUP($A77,'Import OffPeak'!$A$3:EO$99,140,FALSE)-VLOOKUP($A77,'Import OffPeak change'!$A$106:EO$202,140,FALSE)),0,(VLOOKUP($A77,'Import OffPeak'!$A$3:EO$99,140,FALSE)-VLOOKUP($A77,'Import OffPeak change'!$A$106:EO$202,140,FALSE)))</f>
        <v>0</v>
      </c>
      <c r="EK77" s="6">
        <f>IF(ISERROR(VLOOKUP($A77,'Import OffPeak'!$A$3:EP$99,141,FALSE)-VLOOKUP($A77,'Import OffPeak change'!$A$106:EP$202,141,FALSE)),0,(VLOOKUP($A77,'Import OffPeak'!$A$3:EP$99,141,FALSE)-VLOOKUP($A77,'Import OffPeak change'!$A$106:EP$202,141,FALSE)))</f>
        <v>0</v>
      </c>
      <c r="EL77" s="6">
        <f>IF(ISERROR(VLOOKUP($A77,'Import OffPeak'!$A$3:EQ$99,142,FALSE)-VLOOKUP($A77,'Import OffPeak change'!$A$106:EQ$202,142,FALSE)),0,(VLOOKUP($A77,'Import OffPeak'!$A$3:EQ$99,142,FALSE)-VLOOKUP($A77,'Import OffPeak change'!$A$106:EQ$202,142,FALSE)))</f>
        <v>0</v>
      </c>
      <c r="EM77" s="6">
        <f>IF(ISERROR(VLOOKUP($A77,'Import OffPeak'!$A$3:ER$99,143,FALSE)-VLOOKUP($A77,'Import OffPeak change'!$A$106:ER$202,143,FALSE)),0,(VLOOKUP($A77,'Import OffPeak'!$A$3:ER$99,143,FALSE)-VLOOKUP($A77,'Import OffPeak change'!$A$106:ER$202,143,FALSE)))</f>
        <v>0</v>
      </c>
      <c r="EN77" s="6">
        <f>IF(ISERROR(VLOOKUP($A77,'Import OffPeak'!$A$3:ES$99,144,FALSE)-VLOOKUP($A77,'Import OffPeak change'!$A$106:ES$202,144,FALSE)),0,(VLOOKUP($A77,'Import OffPeak'!$A$3:ES$99,144,FALSE)-VLOOKUP($A77,'Import OffPeak change'!$A$106:ES$202,144,FALSE)))</f>
        <v>0</v>
      </c>
      <c r="EO77" s="6">
        <f>IF(ISERROR(VLOOKUP($A77,'Import OffPeak'!$A$3:ET$99,145,FALSE)-VLOOKUP($A77,'Import OffPeak change'!$A$106:ET$202,145,FALSE)),0,(VLOOKUP($A77,'Import OffPeak'!$A$3:ET$99,145,FALSE)-VLOOKUP($A77,'Import OffPeak change'!$A$106:ET$202,145,FALSE)))</f>
        <v>0</v>
      </c>
      <c r="EP77" s="6">
        <f>IF(ISERROR(VLOOKUP($A77,'Import OffPeak'!$A$3:EU$99,146,FALSE)-VLOOKUP($A77,'Import OffPeak change'!$A$106:EU$202,146,FALSE)),0,(VLOOKUP($A77,'Import OffPeak'!$A$3:EU$99,146,FALSE)-VLOOKUP($A77,'Import OffPeak change'!$A$106:EU$202,146,FALSE)))</f>
        <v>0</v>
      </c>
      <c r="EQ77" s="6">
        <f>IF(ISERROR(VLOOKUP($A77,'Import OffPeak'!$A$3:EV$99,147,FALSE)-VLOOKUP($A77,'Import OffPeak change'!$A$106:EV$202,147,FALSE)),0,(VLOOKUP($A77,'Import OffPeak'!$A$3:EV$99,147,FALSE)-VLOOKUP($A77,'Import OffPeak change'!$A$106:EV$202,147,FALSE)))</f>
        <v>0</v>
      </c>
      <c r="ER77" s="6">
        <f>IF(ISERROR(VLOOKUP($A77,'Import OffPeak'!$A$3:EW$99,148,FALSE)-VLOOKUP($A77,'Import OffPeak change'!$A$106:EW$202,148,FALSE)),0,(VLOOKUP($A77,'Import OffPeak'!$A$3:EW$99,148,FALSE)-VLOOKUP($A77,'Import OffPeak change'!$A$106:EW$202,148,FALSE)))</f>
        <v>0</v>
      </c>
      <c r="ES77" s="6">
        <f>IF(ISERROR(VLOOKUP($A77,'Import OffPeak'!$A$3:EX$99,149,FALSE)-VLOOKUP($A77,'Import OffPeak change'!$A$106:EX$202,149,FALSE)),0,(VLOOKUP($A77,'Import OffPeak'!$A$3:EX$99,149,FALSE)-VLOOKUP($A77,'Import OffPeak change'!$A$106:EX$202,149,FALSE)))</f>
        <v>0</v>
      </c>
      <c r="ET77" s="6">
        <f>IF(ISERROR(VLOOKUP($A77,'Import OffPeak'!$A$3:EY$99,150,FALSE)-VLOOKUP($A77,'Import OffPeak change'!$A$106:EY$202,150,FALSE)),0,(VLOOKUP($A77,'Import OffPeak'!$A$3:EY$99,150,FALSE)-VLOOKUP($A77,'Import OffPeak change'!$A$106:EY$202,150,FALSE)))</f>
        <v>0</v>
      </c>
      <c r="EU77" s="6">
        <f>IF(ISERROR(VLOOKUP($A77,'Import OffPeak'!$A$3:EZ$99,151,FALSE)-VLOOKUP($A77,'Import OffPeak change'!$A$106:EZ$202,151,FALSE)),0,(VLOOKUP($A77,'Import OffPeak'!$A$3:EZ$99,151,FALSE)-VLOOKUP($A77,'Import OffPeak change'!$A$106:EZ$202,151,FALSE)))</f>
        <v>0</v>
      </c>
      <c r="EV77" s="6">
        <f>IF(ISERROR(VLOOKUP($A77,'Import OffPeak'!$A$3:FA$99,152,FALSE)-VLOOKUP($A77,'Import OffPeak change'!$A$106:FA$202,152,FALSE)),0,(VLOOKUP($A77,'Import OffPeak'!$A$3:FA$99,152,FALSE)-VLOOKUP($A77,'Import OffPeak change'!$A$106:FA$202,152,FALSE)))</f>
        <v>0</v>
      </c>
      <c r="EW77" s="6">
        <f>IF(ISERROR(VLOOKUP($A77,'Import OffPeak'!$A$3:FB$99,153,FALSE)-VLOOKUP($A77,'Import OffPeak change'!$A$106:FB$202,153,FALSE)),0,(VLOOKUP($A77,'Import OffPeak'!$A$3:FB$99,153,FALSE)-VLOOKUP($A77,'Import OffPeak change'!$A$106:FB$202,153,FALSE)))</f>
        <v>0</v>
      </c>
      <c r="EX77" s="6">
        <f>IF(ISERROR(VLOOKUP($A77,'Import OffPeak'!$A$3:FC$99,154,FALSE)-VLOOKUP($A77,'Import OffPeak change'!$A$106:FC$202,154,FALSE)),0,(VLOOKUP($A77,'Import OffPeak'!$A$3:FC$99,154,FALSE)-VLOOKUP($A77,'Import OffPeak change'!$A$106:FC$202,154,FALSE)))</f>
        <v>0</v>
      </c>
      <c r="EY77" s="6">
        <f>IF(ISERROR(VLOOKUP($A77,'Import OffPeak'!$A$3:FD$99,155,FALSE)-VLOOKUP($A77,'Import OffPeak change'!$A$106:FD$202,155,FALSE)),0,(VLOOKUP($A77,'Import OffPeak'!$A$3:FD$99,155,FALSE)-VLOOKUP($A77,'Import OffPeak change'!$A$106:FD$202,155,FALSE)))</f>
        <v>0</v>
      </c>
      <c r="EZ77" s="6">
        <f>IF(ISERROR(VLOOKUP($A77,'Import OffPeak'!$A$3:FE$99,156,FALSE)-VLOOKUP($A77,'Import OffPeak change'!$A$106:FE$202,156,FALSE)),0,(VLOOKUP($A77,'Import OffPeak'!$A$3:FE$99,156,FALSE)-VLOOKUP($A77,'Import OffPeak change'!$A$106:FE$202,156,FALSE)))</f>
        <v>0</v>
      </c>
      <c r="FA77" s="6">
        <f>IF(ISERROR(VLOOKUP($A77,'Import OffPeak'!$A$3:FF$99,157,FALSE)-VLOOKUP($A77,'Import OffPeak change'!$A$106:FF$202,157,FALSE)),0,(VLOOKUP($A77,'Import OffPeak'!$A$3:FF$99,157,FALSE)-VLOOKUP($A77,'Import OffPeak change'!$A$106:FF$202,157,FALSE)))</f>
        <v>0</v>
      </c>
      <c r="FB77" s="6">
        <f>IF(ISERROR(VLOOKUP($A77,'Import OffPeak'!$A$3:FG$99,158,FALSE)-VLOOKUP($A77,'Import OffPeak change'!$A$106:FG$202,158,FALSE)),0,(VLOOKUP($A77,'Import OffPeak'!$A$3:FG$99,158,FALSE)-VLOOKUP($A77,'Import OffPeak change'!$A$106:FG$202,158,FALSE)))</f>
        <v>0</v>
      </c>
      <c r="FC77" s="6">
        <f>IF(ISERROR(VLOOKUP($A77,'Import OffPeak'!$A$3:FH$99,159,FALSE)-VLOOKUP($A77,'Import OffPeak change'!$A$106:FH$202,159,FALSE)),0,(VLOOKUP($A77,'Import OffPeak'!$A$3:FH$99,159,FALSE)-VLOOKUP($A77,'Import OffPeak change'!$A$106:FH$202,159,FALSE)))</f>
        <v>0</v>
      </c>
      <c r="FD77" s="6">
        <f>IF(ISERROR(VLOOKUP($A77,'Import OffPeak'!$A$3:FI$99,160,FALSE)-VLOOKUP($A77,'Import OffPeak change'!$A$106:FI$202,160,FALSE)),0,(VLOOKUP($A77,'Import OffPeak'!$A$3:FI$99,160,FALSE)-VLOOKUP($A77,'Import OffPeak change'!$A$106:FI$202,160,FALSE)))</f>
        <v>0</v>
      </c>
      <c r="FE77" s="6">
        <f>IF(ISERROR(VLOOKUP($A77,'Import OffPeak'!$A$3:FJ$99,161,FALSE)-VLOOKUP($A77,'Import OffPeak change'!$A$106:FJ$202,161,FALSE)),0,(VLOOKUP($A77,'Import OffPeak'!$A$3:FJ$99,161,FALSE)-VLOOKUP($A77,'Import OffPeak change'!$A$106:FJ$202,161,FALSE)))</f>
        <v>0</v>
      </c>
      <c r="FF77" s="6">
        <f>IF(ISERROR(VLOOKUP($A77,'Import OffPeak'!$A$3:FK$99,162,FALSE)-VLOOKUP($A77,'Import OffPeak change'!$A$106:FK$202,162,FALSE)),0,(VLOOKUP($A77,'Import OffPeak'!$A$3:FK$99,162,FALSE)-VLOOKUP($A77,'Import OffPeak change'!$A$106:FK$202,162,FALSE)))</f>
        <v>0</v>
      </c>
      <c r="FG77" s="6">
        <f>IF(ISERROR(VLOOKUP($A77,'Import OffPeak'!$A$3:FL$99,163,FALSE)-VLOOKUP($A77,'Import OffPeak change'!$A$106:FL$202,163,FALSE)),0,(VLOOKUP($A77,'Import OffPeak'!$A$3:FL$99,163,FALSE)-VLOOKUP($A77,'Import OffPeak change'!$A$106:FL$202,163,FALSE)))</f>
        <v>0</v>
      </c>
      <c r="FH77" s="6">
        <f>IF(ISERROR(VLOOKUP($A77,'Import OffPeak'!$A$3:FM$99,164,FALSE)-VLOOKUP($A77,'Import OffPeak change'!$A$106:FM$202,164,FALSE)),0,(VLOOKUP($A77,'Import OffPeak'!$A$3:FM$99,164,FALSE)-VLOOKUP($A77,'Import OffPeak change'!$A$106:FM$202,164,FALSE)))</f>
        <v>0</v>
      </c>
      <c r="FI77" s="6">
        <f>IF(ISERROR(VLOOKUP($A77,'Import OffPeak'!$A$3:FN$99,165,FALSE)-VLOOKUP($A77,'Import OffPeak change'!$A$106:FN$202,165,FALSE)),0,(VLOOKUP($A77,'Import OffPeak'!$A$3:FN$99,165,FALSE)-VLOOKUP($A77,'Import OffPeak change'!$A$106:FN$202,165,FALSE)))</f>
        <v>0</v>
      </c>
      <c r="FJ77" s="6">
        <f>IF(ISERROR(VLOOKUP($A77,'Import OffPeak'!$A$3:FO$99,166,FALSE)-VLOOKUP($A77,'Import OffPeak change'!$A$106:FO$202,166,FALSE)),0,(VLOOKUP($A77,'Import OffPeak'!$A$3:FO$99,166,FALSE)-VLOOKUP($A77,'Import OffPeak change'!$A$106:FO$202,166,FALSE)))</f>
        <v>0</v>
      </c>
      <c r="FK77" s="6">
        <f>IF(ISERROR(VLOOKUP($A77,'Import OffPeak'!$A$3:FP$99,167,FALSE)-VLOOKUP($A77,'Import OffPeak change'!$A$106:FP$202,167,FALSE)),0,(VLOOKUP($A77,'Import OffPeak'!$A$3:FP$99,167,FALSE)-VLOOKUP($A77,'Import OffPeak change'!$A$106:FP$202,167,FALSE)))</f>
        <v>0</v>
      </c>
      <c r="FL77" s="6">
        <f>IF(ISERROR(VLOOKUP($A77,'Import OffPeak'!$A$3:FQ$99,168,FALSE)-VLOOKUP($A77,'Import OffPeak change'!$A$106:FQ$202,168,FALSE)),0,(VLOOKUP($A77,'Import OffPeak'!$A$3:FQ$99,168,FALSE)-VLOOKUP($A77,'Import OffPeak change'!$A$106:FQ$202,168,FALSE)))</f>
        <v>0</v>
      </c>
      <c r="FM77" s="6">
        <f>IF(ISERROR(VLOOKUP($A77,'Import OffPeak'!$A$3:FR$99,169,FALSE)-VLOOKUP($A77,'Import OffPeak change'!$A$106:FR$202,169,FALSE)),0,(VLOOKUP($A77,'Import OffPeak'!$A$3:FR$99,169,FALSE)-VLOOKUP($A77,'Import OffPeak change'!$A$106:FR$202,169,FALSE)))</f>
        <v>0</v>
      </c>
      <c r="FN77" s="6">
        <f>IF(ISERROR(VLOOKUP($A77,'Import OffPeak'!$A$3:FS$99,170,FALSE)-VLOOKUP($A77,'Import OffPeak change'!$A$106:FS$202,170,FALSE)),0,(VLOOKUP($A77,'Import OffPeak'!$A$3:FS$99,170,FALSE)-VLOOKUP($A77,'Import OffPeak change'!$A$106:FS$202,170,FALSE)))</f>
        <v>0</v>
      </c>
      <c r="FO77" s="6">
        <f>IF(ISERROR(VLOOKUP($A77,'Import OffPeak'!$A$3:FT$99,171,FALSE)-VLOOKUP($A77,'Import OffPeak change'!$A$106:FT$202,171,FALSE)),0,(VLOOKUP($A77,'Import OffPeak'!$A$3:FT$99,171,FALSE)-VLOOKUP($A77,'Import OffPeak change'!$A$106:FT$202,171,FALSE)))</f>
        <v>0</v>
      </c>
      <c r="FP77" s="6">
        <f>IF(ISERROR(VLOOKUP($A77,'Import OffPeak'!$A$3:FU$99,172,FALSE)-VLOOKUP($A77,'Import OffPeak change'!$A$106:FU$202,172,FALSE)),0,(VLOOKUP($A77,'Import OffPeak'!$A$3:FU$99,172,FALSE)-VLOOKUP($A77,'Import OffPeak change'!$A$106:FU$202,172,FALSE)))</f>
        <v>0</v>
      </c>
      <c r="FQ77" s="6">
        <f>IF(ISERROR(VLOOKUP($A77,'Import OffPeak'!$A$3:FV$99,173,FALSE)-VLOOKUP($A77,'Import OffPeak change'!$A$106:FV$202,173,FALSE)),0,(VLOOKUP($A77,'Import OffPeak'!$A$3:FV$99,173,FALSE)-VLOOKUP($A77,'Import OffPeak change'!$A$106:FV$202,173,FALSE)))</f>
        <v>0</v>
      </c>
      <c r="FR77" s="6">
        <f>IF(ISERROR(VLOOKUP($A77,'Import OffPeak'!$A$3:FW$99,174,FALSE)-VLOOKUP($A77,'Import OffPeak change'!$A$106:FW$202,174,FALSE)),0,(VLOOKUP($A77,'Import OffPeak'!$A$3:FW$99,174,FALSE)-VLOOKUP($A77,'Import OffPeak change'!$A$106:FW$202,174,FALSE)))</f>
        <v>0</v>
      </c>
      <c r="FS77" s="6">
        <f>IF(ISERROR(VLOOKUP($A77,'Import OffPeak'!$A$3:FX$99,175,FALSE)-VLOOKUP($A77,'Import OffPeak change'!$A$106:FX$202,175,FALSE)),0,(VLOOKUP($A77,'Import OffPeak'!$A$3:FX$99,175,FALSE)-VLOOKUP($A77,'Import OffPeak change'!$A$106:FX$202,175,FALSE)))</f>
        <v>0</v>
      </c>
      <c r="FT77" s="6">
        <f>IF(ISERROR(VLOOKUP($A77,'Import OffPeak'!$A$3:FY$99,176,FALSE)-VLOOKUP($A77,'Import OffPeak change'!$A$106:FY$202,176,FALSE)),0,(VLOOKUP($A77,'Import OffPeak'!$A$3:FY$99,176,FALSE)-VLOOKUP($A77,'Import OffPeak change'!$A$106:FY$202,176,FALSE)))</f>
        <v>0</v>
      </c>
      <c r="FU77" s="6">
        <f>IF(ISERROR(VLOOKUP($A77,'Import OffPeak'!$A$3:FZ$99,177,FALSE)-VLOOKUP($A77,'Import OffPeak change'!$A$106:FZ$202,177,FALSE)),0,(VLOOKUP($A77,'Import OffPeak'!$A$3:FZ$99,177,FALSE)-VLOOKUP($A77,'Import OffPeak change'!$A$106:FZ$202,177,FALSE)))</f>
        <v>0</v>
      </c>
      <c r="FV77" s="6">
        <f>IF(ISERROR(VLOOKUP($A77,'Import OffPeak'!$A$3:GA$99,178,FALSE)-VLOOKUP($A77,'Import OffPeak change'!$A$106:GA$202,178,FALSE)),0,(VLOOKUP($A77,'Import OffPeak'!$A$3:GA$99,178,FALSE)-VLOOKUP($A77,'Import OffPeak change'!$A$106:GA$202,178,FALSE)))</f>
        <v>0</v>
      </c>
      <c r="FW77" s="6">
        <f>IF(ISERROR(VLOOKUP($A77,'Import OffPeak'!$A$3:GB$99,179,FALSE)-VLOOKUP($A77,'Import OffPeak change'!$A$106:GB$202,179,FALSE)),0,(VLOOKUP($A77,'Import OffPeak'!$A$3:GB$99,179,FALSE)-VLOOKUP($A77,'Import OffPeak change'!$A$106:GB$202,179,FALSE)))</f>
        <v>0</v>
      </c>
      <c r="FX77" s="6">
        <f>IF(ISERROR(VLOOKUP($A77,'Import OffPeak'!$A$3:GC$99,180,FALSE)-VLOOKUP($A77,'Import OffPeak change'!$A$106:GC$202,180,FALSE)),0,(VLOOKUP($A77,'Import OffPeak'!$A$3:GC$99,180,FALSE)-VLOOKUP($A77,'Import OffPeak change'!$A$106:GC$202,180,FALSE)))</f>
        <v>0</v>
      </c>
      <c r="FY77" s="6">
        <f>IF(ISERROR(VLOOKUP($A77,'Import OffPeak'!$A$3:GD$99,181,FALSE)-VLOOKUP($A77,'Import OffPeak change'!$A$106:GD$202,181,FALSE)),0,(VLOOKUP($A77,'Import OffPeak'!$A$3:GD$99,181,FALSE)-VLOOKUP($A77,'Import OffPeak change'!$A$106:GD$202,181,FALSE)))</f>
        <v>0</v>
      </c>
      <c r="FZ77" s="6">
        <f>IF(ISERROR(VLOOKUP($A77,'Import OffPeak'!$A$3:GE$99,182,FALSE)-VLOOKUP($A77,'Import OffPeak change'!$A$106:GE$202,182,FALSE)),0,(VLOOKUP($A77,'Import OffPeak'!$A$3:GE$99,182,FALSE)-VLOOKUP($A77,'Import OffPeak change'!$A$106:GE$202,182,FALSE)))</f>
        <v>0</v>
      </c>
      <c r="GA77" s="6">
        <f>IF(ISERROR(VLOOKUP($A77,'Import OffPeak'!$A$3:GF$99,183,FALSE)-VLOOKUP($A77,'Import OffPeak change'!$A$106:GF$202,183,FALSE)),0,(VLOOKUP($A77,'Import OffPeak'!$A$3:GF$99,183,FALSE)-VLOOKUP($A77,'Import OffPeak change'!$A$106:GF$202,183,FALSE)))</f>
        <v>0</v>
      </c>
      <c r="GB77" s="6">
        <f>IF(ISERROR(VLOOKUP($A77,'Import OffPeak'!$A$3:GG$99,184,FALSE)-VLOOKUP($A77,'Import OffPeak change'!$A$106:GG$202,184,FALSE)),0,(VLOOKUP($A77,'Import OffPeak'!$A$3:GG$99,184,FALSE)-VLOOKUP($A77,'Import OffPeak change'!$A$106:GG$202,184,FALSE)))</f>
        <v>0</v>
      </c>
      <c r="GC77" s="6">
        <f>IF(ISERROR(VLOOKUP($A77,'Import OffPeak'!$A$3:GH$99,185,FALSE)-VLOOKUP($A77,'Import OffPeak change'!$A$106:GH$202,185,FALSE)),0,(VLOOKUP($A77,'Import OffPeak'!$A$3:GH$99,185,FALSE)-VLOOKUP($A77,'Import OffPeak change'!$A$106:GH$202,185,FALSE)))</f>
        <v>0</v>
      </c>
      <c r="GD77" s="6">
        <f>IF(ISERROR(VLOOKUP($A77,'Import OffPeak'!$A$3:GI$99,186,FALSE)-VLOOKUP($A77,'Import OffPeak change'!$A$106:GI$202,186,FALSE)),0,(VLOOKUP($A77,'Import OffPeak'!$A$3:GI$99,186,FALSE)-VLOOKUP($A77,'Import OffPeak change'!$A$106:GI$202,186,FALSE)))</f>
        <v>0</v>
      </c>
      <c r="GE77" s="6">
        <f>IF(ISERROR(VLOOKUP($A77,'Import OffPeak'!$A$3:GJ$99,187,FALSE)-VLOOKUP($A77,'Import OffPeak change'!$A$106:GJ$202,187,FALSE)),0,(VLOOKUP($A77,'Import OffPeak'!$A$3:GJ$99,187,FALSE)-VLOOKUP($A77,'Import OffPeak change'!$A$106:GJ$202,187,FALSE)))</f>
        <v>0</v>
      </c>
      <c r="GF77" s="6">
        <f>IF(ISERROR(VLOOKUP($A77,'Import OffPeak'!$A$3:GK$99,188,FALSE)-VLOOKUP($A77,'Import OffPeak change'!$A$106:GK$202,188,FALSE)),0,(VLOOKUP($A77,'Import OffPeak'!$A$3:GK$99,188,FALSE)-VLOOKUP($A77,'Import OffPeak change'!$A$106:GK$202,188,FALSE)))</f>
        <v>0</v>
      </c>
      <c r="GG77" s="6">
        <f>IF(ISERROR(VLOOKUP($A77,'Import OffPeak'!$A$3:GL$99,189,FALSE)-VLOOKUP($A77,'Import OffPeak change'!$A$106:GL$202,189,FALSE)),0,(VLOOKUP($A77,'Import OffPeak'!$A$3:GL$99,189,FALSE)-VLOOKUP($A77,'Import OffPeak change'!$A$106:GL$202,189,FALSE)))</f>
        <v>0</v>
      </c>
      <c r="GH77" s="6">
        <f>IF(ISERROR(VLOOKUP($A77,'Import OffPeak'!$A$3:GM$99,190,FALSE)-VLOOKUP($A77,'Import OffPeak change'!$A$106:GM$202,190,FALSE)),0,(VLOOKUP($A77,'Import OffPeak'!$A$3:GM$99,190,FALSE)-VLOOKUP($A77,'Import OffPeak change'!$A$106:GM$202,190,FALSE)))</f>
        <v>0</v>
      </c>
      <c r="GI77" s="6">
        <f>IF(ISERROR(VLOOKUP($A77,'Import OffPeak'!$A$3:GN$99,191,FALSE)-VLOOKUP($A77,'Import OffPeak change'!$A$106:GN$202,191,FALSE)),0,(VLOOKUP($A77,'Import OffPeak'!$A$3:GN$99,191,FALSE)-VLOOKUP($A77,'Import OffPeak change'!$A$106:GN$202,191,FALSE)))</f>
        <v>0</v>
      </c>
      <c r="GJ77" s="6">
        <f>IF(ISERROR(VLOOKUP($A77,'Import OffPeak'!$A$3:GO$99,192,FALSE)-VLOOKUP($A77,'Import OffPeak change'!$A$106:GO$202,192,FALSE)),0,(VLOOKUP($A77,'Import OffPeak'!$A$3:GO$99,192,FALSE)-VLOOKUP($A77,'Import OffPeak change'!$A$106:GO$202,192,FALSE)))</f>
        <v>0</v>
      </c>
      <c r="GK77" s="6">
        <f>IF(ISERROR(VLOOKUP($A77,'Import OffPeak'!$A$3:GP$99,193,FALSE)-VLOOKUP($A77,'Import OffPeak change'!$A$106:GP$202,193,FALSE)),0,(VLOOKUP($A77,'Import OffPeak'!$A$3:GP$99,193,FALSE)-VLOOKUP($A77,'Import OffPeak change'!$A$106:GP$202,193,FALSE)))</f>
        <v>0</v>
      </c>
      <c r="GL77" s="6">
        <f>IF(ISERROR(VLOOKUP($A77,'Import OffPeak'!$A$3:GQ$99,194,FALSE)-VLOOKUP($A77,'Import OffPeak change'!$A$106:GQ$202,194,FALSE)),0,(VLOOKUP($A77,'Import OffPeak'!$A$3:GQ$99,194,FALSE)-VLOOKUP($A77,'Import OffPeak change'!$A$106:GQ$202,194,FALSE)))</f>
        <v>0</v>
      </c>
      <c r="GM77" s="6">
        <f>IF(ISERROR(VLOOKUP($A77,'Import OffPeak'!$A$3:GR$99,195,FALSE)-VLOOKUP($A77,'Import OffPeak change'!$A$106:GR$202,195,FALSE)),0,(VLOOKUP($A77,'Import OffPeak'!$A$3:GR$99,195,FALSE)-VLOOKUP($A77,'Import OffPeak change'!$A$106:GR$202,195,FALSE)))</f>
        <v>0</v>
      </c>
      <c r="GN77" s="6">
        <f>IF(ISERROR(VLOOKUP($A77,'Import OffPeak'!$A$3:GS$99,196,FALSE)-VLOOKUP($A77,'Import OffPeak change'!$A$106:GS$202,196,FALSE)),0,(VLOOKUP($A77,'Import OffPeak'!$A$3:GS$99,196,FALSE)-VLOOKUP($A77,'Import OffPeak change'!$A$106:GS$202,196,FALSE)))</f>
        <v>0</v>
      </c>
      <c r="GO77" s="6">
        <f>IF(ISERROR(VLOOKUP($A77,'Import OffPeak'!$A$3:GT$99,197,FALSE)-VLOOKUP($A77,'Import OffPeak change'!$A$106:GT$202,197,FALSE)),0,(VLOOKUP($A77,'Import OffPeak'!$A$3:GT$99,197,FALSE)-VLOOKUP($A77,'Import OffPeak change'!$A$106:GT$202,197,FALSE)))</f>
        <v>0</v>
      </c>
      <c r="GP77" s="6">
        <f>IF(ISERROR(VLOOKUP($A77,'Import OffPeak'!$A$3:GU$99,198,FALSE)-VLOOKUP($A77,'Import OffPeak change'!$A$106:GU$202,198,FALSE)),0,(VLOOKUP($A77,'Import OffPeak'!$A$3:GU$99,198,FALSE)-VLOOKUP($A77,'Import OffPeak change'!$A$106:GU$202,198,FALSE)))</f>
        <v>0</v>
      </c>
      <c r="GQ77" s="6">
        <f>IF(ISERROR(VLOOKUP($A77,'Import OffPeak'!$A$3:GV$99,199,FALSE)-VLOOKUP($A77,'Import OffPeak change'!$A$106:GV$202,199,FALSE)),0,(VLOOKUP($A77,'Import OffPeak'!$A$3:GV$99,199,FALSE)-VLOOKUP($A77,'Import OffPeak change'!$A$106:GV$202,199,FALSE)))</f>
        <v>0</v>
      </c>
      <c r="GR77" s="6">
        <f>IF(ISERROR(VLOOKUP($A77,'Import OffPeak'!$A$3:GW$99,200,FALSE)-VLOOKUP($A77,'Import OffPeak change'!$A$106:GW$202,200,FALSE)),0,(VLOOKUP($A77,'Import OffPeak'!$A$3:GW$99,200,FALSE)-VLOOKUP($A77,'Import OffPeak change'!$A$106:GW$202,200,FALSE)))</f>
        <v>0</v>
      </c>
      <c r="GS77" s="6">
        <f>IF(ISERROR(VLOOKUP($A77,'Import OffPeak'!$A$3:GX$99,201,FALSE)-VLOOKUP($A77,'Import OffPeak change'!$A$106:GX$202,201,FALSE)),0,(VLOOKUP($A77,'Import OffPeak'!$A$3:GX$99,201,FALSE)-VLOOKUP($A77,'Import OffPeak change'!$A$106:GX$202,201,FALSE)))</f>
        <v>0</v>
      </c>
      <c r="GT77" s="6">
        <f>IF(ISERROR(VLOOKUP($A77,'Import OffPeak'!$A$3:GY$99,202,FALSE)-VLOOKUP($A77,'Import OffPeak change'!$A$106:GY$202,202,FALSE)),0,(VLOOKUP($A77,'Import OffPeak'!$A$3:GY$99,202,FALSE)-VLOOKUP($A77,'Import OffPeak change'!$A$106:GY$202,202,FALSE)))</f>
        <v>0</v>
      </c>
      <c r="GU77" s="6">
        <f>IF(ISERROR(VLOOKUP($A77,'Import OffPeak'!$A$3:GZ$99,203,FALSE)-VLOOKUP($A77,'Import OffPeak change'!$A$106:GZ$202,203,FALSE)),0,(VLOOKUP($A77,'Import OffPeak'!$A$3:GZ$99,203,FALSE)-VLOOKUP($A77,'Import OffPeak change'!$A$106:GZ$202,203,FALSE)))</f>
        <v>0</v>
      </c>
      <c r="GV77" s="6">
        <f>IF(ISERROR(VLOOKUP($A77,'Import OffPeak'!$A$3:HA$99,204,FALSE)-VLOOKUP($A77,'Import OffPeak change'!$A$106:HA$202,204,FALSE)),0,(VLOOKUP($A77,'Import OffPeak'!$A$3:HA$99,204,FALSE)-VLOOKUP($A77,'Import OffPeak change'!$A$106:HA$202,204,FALSE)))</f>
        <v>0</v>
      </c>
      <c r="GW77" s="6">
        <f>IF(ISERROR(VLOOKUP($A77,'Import OffPeak'!$A$3:HB$99,205,FALSE)-VLOOKUP($A77,'Import OffPeak change'!$A$106:HB$202,205,FALSE)),0,(VLOOKUP($A77,'Import OffPeak'!$A$3:HB$99,205,FALSE)-VLOOKUP($A77,'Import OffPeak change'!$A$106:HB$202,205,FALSE)))</f>
        <v>0</v>
      </c>
      <c r="GX77" s="6">
        <f>IF(ISERROR(VLOOKUP($A77,'Import OffPeak'!$A$3:HC$99,206,FALSE)-VLOOKUP($A77,'Import OffPeak change'!$A$106:HC$202,206,FALSE)),0,(VLOOKUP($A77,'Import OffPeak'!$A$3:HC$99,206,FALSE)-VLOOKUP($A77,'Import OffPeak change'!$A$106:HC$202,206,FALSE)))</f>
        <v>0</v>
      </c>
      <c r="GY77" s="6">
        <f>IF(ISERROR(VLOOKUP($A77,'Import OffPeak'!$A$3:HD$99,207,FALSE)-VLOOKUP($A77,'Import OffPeak change'!$A$106:HD$202,207,FALSE)),0,(VLOOKUP($A77,'Import OffPeak'!$A$3:HD$99,207,FALSE)-VLOOKUP($A77,'Import OffPeak change'!$A$106:HD$202,207,FALSE)))</f>
        <v>0</v>
      </c>
      <c r="GZ77" s="6">
        <f>IF(ISERROR(VLOOKUP($A77,'Import OffPeak'!$A$3:HE$99,208,FALSE)-VLOOKUP($A77,'Import OffPeak change'!$A$106:HE$202,208,FALSE)),0,(VLOOKUP($A77,'Import OffPeak'!$A$3:HE$99,208,FALSE)-VLOOKUP($A77,'Import OffPeak change'!$A$106:HE$202,208,FALSE)))</f>
        <v>0</v>
      </c>
      <c r="HA77" s="6">
        <f>IF(ISERROR(VLOOKUP($A77,'Import OffPeak'!$A$3:HF$99,209,FALSE)-VLOOKUP($A77,'Import OffPeak change'!$A$106:HF$202,209,FALSE)),0,(VLOOKUP($A77,'Import OffPeak'!$A$3:HF$99,209,FALSE)-VLOOKUP($A77,'Import OffPeak change'!$A$106:HF$202,209,FALSE)))</f>
        <v>0</v>
      </c>
      <c r="HB77" s="6">
        <f>IF(ISERROR(VLOOKUP($A77,'Import OffPeak'!$A$3:HG$99,210,FALSE)-VLOOKUP($A77,'Import OffPeak change'!$A$106:HG$202,210,FALSE)),0,(VLOOKUP($A77,'Import OffPeak'!$A$3:HG$99,210,FALSE)-VLOOKUP($A77,'Import OffPeak change'!$A$106:HG$202,210,FALSE)))</f>
        <v>0</v>
      </c>
      <c r="HC77" s="6">
        <f>IF(ISERROR(VLOOKUP($A77,'Import OffPeak'!$A$3:HH$99,211,FALSE)-VLOOKUP($A77,'Import OffPeak change'!$A$106:HH$202,211,FALSE)),0,(VLOOKUP($A77,'Import OffPeak'!$A$3:HH$99,211,FALSE)-VLOOKUP($A77,'Import OffPeak change'!$A$106:HH$202,211,FALSE)))</f>
        <v>0</v>
      </c>
      <c r="HD77" s="6">
        <f>IF(ISERROR(VLOOKUP($A77,'Import OffPeak'!$A$3:HI$99,212,FALSE)-VLOOKUP($A77,'Import OffPeak change'!$A$106:HI$202,212,FALSE)),0,(VLOOKUP($A77,'Import OffPeak'!$A$3:HI$99,212,FALSE)-VLOOKUP($A77,'Import OffPeak change'!$A$106:HI$202,212,FALSE)))</f>
        <v>0</v>
      </c>
      <c r="HE77" s="6">
        <f>IF(ISERROR(VLOOKUP($A77,'Import OffPeak'!$A$3:HJ$99,213,FALSE)-VLOOKUP($A77,'Import OffPeak change'!$A$106:HJ$202,213,FALSE)),0,(VLOOKUP($A77,'Import OffPeak'!$A$3:HJ$99,213,FALSE)-VLOOKUP($A77,'Import OffPeak change'!$A$106:HJ$202,213,FALSE)))</f>
        <v>0</v>
      </c>
      <c r="HF77" s="6">
        <f>IF(ISERROR(VLOOKUP($A77,'Import OffPeak'!$A$3:HK$99,214,FALSE)-VLOOKUP($A77,'Import OffPeak change'!$A$106:HK$202,214,FALSE)),0,(VLOOKUP($A77,'Import OffPeak'!$A$3:HK$99,214,FALSE)-VLOOKUP($A77,'Import OffPeak change'!$A$106:HK$202,214,FALSE)))</f>
        <v>0</v>
      </c>
      <c r="HG77" s="6">
        <f>IF(ISERROR(VLOOKUP($A77,'Import OffPeak'!$A$3:HL$99,215,FALSE)-VLOOKUP($A77,'Import OffPeak change'!$A$106:HL$202,215,FALSE)),0,(VLOOKUP($A77,'Import OffPeak'!$A$3:HL$99,215,FALSE)-VLOOKUP($A77,'Import OffPeak change'!$A$106:HL$202,215,FALSE)))</f>
        <v>0</v>
      </c>
      <c r="HH77" s="6">
        <f>IF(ISERROR(VLOOKUP($A77,'Import OffPeak'!$A$3:HM$99,216,FALSE)-VLOOKUP($A77,'Import OffPeak change'!$A$106:HM$202,216,FALSE)),0,(VLOOKUP($A77,'Import OffPeak'!$A$3:HM$99,216,FALSE)-VLOOKUP($A77,'Import OffPeak change'!$A$106:HM$202,216,FALSE)))</f>
        <v>0</v>
      </c>
      <c r="HI77" s="6">
        <f>IF(ISERROR(VLOOKUP($A77,'Import OffPeak'!$A$3:HN$99,217,FALSE)-VLOOKUP($A77,'Import OffPeak change'!$A$106:HN$202,217,FALSE)),0,(VLOOKUP($A77,'Import OffPeak'!$A$3:HN$99,217,FALSE)-VLOOKUP($A77,'Import OffPeak change'!$A$106:HN$202,217,FALSE)))</f>
        <v>0</v>
      </c>
      <c r="HJ77" s="6">
        <f>IF(ISERROR(VLOOKUP($A77,'Import OffPeak'!$A$3:HO$99,218,FALSE)-VLOOKUP($A77,'Import OffPeak change'!$A$106:HO$202,218,FALSE)),0,(VLOOKUP($A77,'Import OffPeak'!$A$3:HO$99,218,FALSE)-VLOOKUP($A77,'Import OffPeak change'!$A$106:HO$202,218,FALSE)))</f>
        <v>0</v>
      </c>
      <c r="HK77" s="6">
        <f>IF(ISERROR(VLOOKUP($A77,'Import OffPeak'!$A$3:HP$99,219,FALSE)-VLOOKUP($A77,'Import OffPeak change'!$A$106:HP$202,219,FALSE)),0,(VLOOKUP($A77,'Import OffPeak'!$A$3:HP$99,219,FALSE)-VLOOKUP($A77,'Import OffPeak change'!$A$106:HP$202,219,FALSE)))</f>
        <v>0</v>
      </c>
      <c r="HL77" s="6">
        <f>IF(ISERROR(VLOOKUP($A77,'Import OffPeak'!$A$3:HQ$99,220,FALSE)-VLOOKUP($A77,'Import OffPeak change'!$A$106:HQ$202,220,FALSE)),0,(VLOOKUP($A77,'Import OffPeak'!$A$3:HQ$99,220,FALSE)-VLOOKUP($A77,'Import OffPeak change'!$A$106:HQ$202,220,FALSE)))</f>
        <v>0</v>
      </c>
      <c r="HM77" s="6">
        <f>IF(ISERROR(VLOOKUP($A77,'Import OffPeak'!$A$3:HR$99,221,FALSE)-VLOOKUP($A77,'Import OffPeak change'!$A$106:HR$202,221,FALSE)),0,(VLOOKUP($A77,'Import OffPeak'!$A$3:HR$99,221,FALSE)-VLOOKUP($A77,'Import OffPeak change'!$A$106:HR$202,221,FALSE)))</f>
        <v>0</v>
      </c>
      <c r="HN77" s="6">
        <f>IF(ISERROR(VLOOKUP($A77,'Import OffPeak'!$A$3:HS$99,222,FALSE)-VLOOKUP($A77,'Import OffPeak change'!$A$106:HS$202,222,FALSE)),0,(VLOOKUP($A77,'Import OffPeak'!$A$3:HS$99,222,FALSE)-VLOOKUP($A77,'Import OffPeak change'!$A$106:HS$202,222,FALSE)))</f>
        <v>0</v>
      </c>
      <c r="HO77" s="6">
        <f>IF(ISERROR(VLOOKUP($A77,'Import OffPeak'!$A$3:HT$99,223,FALSE)-VLOOKUP($A77,'Import OffPeak change'!$A$106:HT$202,223,FALSE)),0,(VLOOKUP($A77,'Import OffPeak'!$A$3:HT$99,223,FALSE)-VLOOKUP($A77,'Import OffPeak change'!$A$106:HT$202,223,FALSE)))</f>
        <v>0</v>
      </c>
      <c r="HP77" s="6">
        <f>IF(ISERROR(VLOOKUP($A77,'Import OffPeak'!$A$3:HU$99,224,FALSE)-VLOOKUP($A77,'Import OffPeak change'!$A$106:HU$202,224,FALSE)),0,(VLOOKUP($A77,'Import OffPeak'!$A$3:HU$99,224,FALSE)-VLOOKUP($A77,'Import OffPeak change'!$A$106:HU$202,224,FALSE)))</f>
        <v>0</v>
      </c>
      <c r="HQ77" s="6">
        <f>IF(ISERROR(VLOOKUP($A77,'Import OffPeak'!$A$3:HV$99,225,FALSE)-VLOOKUP($A77,'Import OffPeak change'!$A$106:HV$202,225,FALSE)),0,(VLOOKUP($A77,'Import OffPeak'!$A$3:HV$99,225,FALSE)-VLOOKUP($A77,'Import OffPeak change'!$A$106:HV$202,225,FALSE)))</f>
        <v>0</v>
      </c>
      <c r="HR77" s="6">
        <f>IF(ISERROR(VLOOKUP($A77,'Import OffPeak'!$A$3:HW$99,226,FALSE)-VLOOKUP($A77,'Import OffPeak change'!$A$106:HW$202,226,FALSE)),0,(VLOOKUP($A77,'Import OffPeak'!$A$3:HW$99,226,FALSE)-VLOOKUP($A77,'Import OffPeak change'!$A$106:HW$202,226,FALSE)))</f>
        <v>0</v>
      </c>
      <c r="HS77" s="6">
        <f>IF(ISERROR(VLOOKUP($A77,'Import OffPeak'!$A$3:HX$99,227,FALSE)-VLOOKUP($A77,'Import OffPeak change'!$A$106:HX$202,227,FALSE)),0,(VLOOKUP($A77,'Import OffPeak'!$A$3:HX$99,227,FALSE)-VLOOKUP($A77,'Import OffPeak change'!$A$106:HX$202,227,FALSE)))</f>
        <v>0</v>
      </c>
      <c r="HT77" s="6">
        <f>IF(ISERROR(VLOOKUP($A77,'Import OffPeak'!$A$3:HY$99,228,FALSE)-VLOOKUP($A77,'Import OffPeak change'!$A$106:HY$202,228,FALSE)),0,(VLOOKUP($A77,'Import OffPeak'!$A$3:HY$99,228,FALSE)-VLOOKUP($A77,'Import OffPeak change'!$A$106:HY$202,228,FALSE)))</f>
        <v>0</v>
      </c>
      <c r="HU77" s="6">
        <f>IF(ISERROR(VLOOKUP($A77,'Import OffPeak'!$A$3:HZ$99,229,FALSE)-VLOOKUP($A77,'Import OffPeak change'!$A$106:HZ$202,229,FALSE)),0,(VLOOKUP($A77,'Import OffPeak'!$A$3:HZ$99,229,FALSE)-VLOOKUP($A77,'Import OffPeak change'!$A$106:HZ$202,229,FALSE)))</f>
        <v>0</v>
      </c>
      <c r="HV77" s="6">
        <f>IF(ISERROR(VLOOKUP($A77,'Import OffPeak'!$A$3:IA$99,230,FALSE)-VLOOKUP($A77,'Import OffPeak change'!$A$106:IA$202,230,FALSE)),0,(VLOOKUP($A77,'Import OffPeak'!$A$3:IA$99,230,FALSE)-VLOOKUP($A77,'Import OffPeak change'!$A$106:IA$202,230,FALSE)))</f>
        <v>0</v>
      </c>
      <c r="HW77" s="6">
        <f>IF(ISERROR(VLOOKUP($A77,'Import OffPeak'!$A$3:IB$99,231,FALSE)-VLOOKUP($A77,'Import OffPeak change'!$A$106:IB$202,231,FALSE)),0,(VLOOKUP($A77,'Import OffPeak'!$A$3:IB$99,231,FALSE)-VLOOKUP($A77,'Import OffPeak change'!$A$106:IB$202,231,FALSE)))</f>
        <v>0</v>
      </c>
      <c r="HX77" s="6">
        <f>IF(ISERROR(VLOOKUP($A77,'Import OffPeak'!$A$3:IC$99,232,FALSE)-VLOOKUP($A77,'Import OffPeak change'!$A$106:IC$202,232,FALSE)),0,(VLOOKUP($A77,'Import OffPeak'!$A$3:IC$99,232,FALSE)-VLOOKUP($A77,'Import OffPeak change'!$A$106:IC$202,232,FALSE)))</f>
        <v>0</v>
      </c>
      <c r="HY77" s="6">
        <f>IF(ISERROR(VLOOKUP($A77,'Import OffPeak'!$A$3:ID$99,233,FALSE)-VLOOKUP($A77,'Import OffPeak change'!$A$106:ID$202,233,FALSE)),0,(VLOOKUP($A77,'Import OffPeak'!$A$3:ID$99,233,FALSE)-VLOOKUP($A77,'Import OffPeak change'!$A$106:ID$202,233,FALSE)))</f>
        <v>0</v>
      </c>
      <c r="HZ77" s="6">
        <f>IF(ISERROR(VLOOKUP($A77,'Import OffPeak'!$A$3:IE$99,234,FALSE)-VLOOKUP($A77,'Import OffPeak change'!$A$106:IE$202,234,FALSE)),0,(VLOOKUP($A77,'Import OffPeak'!$A$3:IE$99,234,FALSE)-VLOOKUP($A77,'Import OffPeak change'!$A$106:IE$202,234,FALSE)))</f>
        <v>0</v>
      </c>
      <c r="IA77" s="6">
        <f>IF(ISERROR(VLOOKUP($A77,'Import OffPeak'!$A$3:IF$99,235,FALSE)-VLOOKUP($A77,'Import OffPeak change'!$A$106:IF$202,235,FALSE)),0,(VLOOKUP($A77,'Import OffPeak'!$A$3:IF$99,235,FALSE)-VLOOKUP($A77,'Import OffPeak change'!$A$106:IF$202,235,FALSE)))</f>
        <v>0</v>
      </c>
      <c r="IB77" s="6">
        <f>IF(ISERROR(VLOOKUP($A77,'Import OffPeak'!$A$3:IG$99,236,FALSE)-VLOOKUP($A77,'Import OffPeak change'!$A$106:IG$202,236,FALSE)),0,(VLOOKUP($A77,'Import OffPeak'!$A$3:IG$99,236,FALSE)-VLOOKUP($A77,'Import OffPeak change'!$A$106:IG$202,236,FALSE)))</f>
        <v>0</v>
      </c>
      <c r="IC77" s="6">
        <f>IF(ISERROR(VLOOKUP($A77,'Import OffPeak'!$A$3:IH$99,237,FALSE)-VLOOKUP($A77,'Import OffPeak change'!$A$106:IH$202,237,FALSE)),0,(VLOOKUP($A77,'Import OffPeak'!$A$3:IH$99,237,FALSE)-VLOOKUP($A77,'Import OffPeak change'!$A$106:IH$202,237,FALSE)))</f>
        <v>0</v>
      </c>
      <c r="ID77" s="6">
        <f>IF(ISERROR(VLOOKUP($A77,'Import OffPeak'!$A$3:II$99,238,FALSE)-VLOOKUP($A77,'Import OffPeak change'!$A$106:II$202,238,FALSE)),0,(VLOOKUP($A77,'Import OffPeak'!$A$3:II$99,238,FALSE)-VLOOKUP($A77,'Import OffPeak change'!$A$106:II$202,238,FALSE)))</f>
        <v>0</v>
      </c>
      <c r="IE77" s="6">
        <f>IF(ISERROR(VLOOKUP($A77,'Import OffPeak'!$A$3:IJ$99,239,FALSE)-VLOOKUP($A77,'Import OffPeak change'!$A$106:IJ$202,239,FALSE)),0,(VLOOKUP($A77,'Import OffPeak'!$A$3:IJ$99,239,FALSE)-VLOOKUP($A77,'Import OffPeak change'!$A$106:IJ$202,239,FALSE)))</f>
        <v>0</v>
      </c>
    </row>
    <row r="78" spans="1:239">
      <c r="A78" s="168" t="str">
        <f>IF('Import OffPeak'!A75=0,"",'Import OffPeak'!A75)</f>
        <v/>
      </c>
      <c r="B78" s="6"/>
      <c r="C78" s="6"/>
      <c r="D78" s="6"/>
      <c r="E78" s="6"/>
      <c r="F78" s="6"/>
      <c r="G78" s="6">
        <f>IF(ISERROR(VLOOKUP($A78,'Import OffPeak'!$A$3:L$99,7,FALSE)-VLOOKUP($A78,'Import OffPeak change'!$A$106:L$202,7,FALSE)),0,(VLOOKUP($A78,'Import OffPeak'!$A$3:L$99,7,FALSE)-VLOOKUP($A78,'Import OffPeak change'!$A$106:L$202,7,FALSE)))</f>
        <v>0</v>
      </c>
      <c r="H78" s="6">
        <f>IF(ISERROR(VLOOKUP($A78,'Import OffPeak'!$A$3:M$99,8,FALSE)-VLOOKUP($A78,'Import OffPeak change'!$A$106:M$202,8,FALSE)),0,(VLOOKUP($A78,'Import OffPeak'!$A$3:M$99,8,FALSE)-VLOOKUP($A78,'Import OffPeak change'!$A$106:M$202,8,FALSE)))</f>
        <v>0</v>
      </c>
      <c r="I78" s="6">
        <f>IF(ISERROR(VLOOKUP($A78,'Import OffPeak'!$A$3:N$99,9,FALSE)-VLOOKUP($A78,'Import OffPeak change'!$A$106:N$202,9,FALSE)),0,(VLOOKUP($A78,'Import OffPeak'!$A$3:N$99,9,FALSE)-VLOOKUP($A78,'Import OffPeak change'!$A$106:N$202,9,FALSE)))</f>
        <v>0</v>
      </c>
      <c r="J78" s="6">
        <f>IF(ISERROR(VLOOKUP($A78,'Import OffPeak'!$A$3:O$99,10,FALSE)-VLOOKUP($A78,'Import OffPeak change'!$A$106:O$202,10,FALSE)),0,(VLOOKUP($A78,'Import OffPeak'!$A$3:O$99,10,FALSE)-VLOOKUP($A78,'Import OffPeak change'!$A$106:O$202,10,FALSE)))</f>
        <v>0</v>
      </c>
      <c r="K78" s="6">
        <f>IF(ISERROR(VLOOKUP($A78,'Import OffPeak'!$A$3:P$99,11,FALSE)-VLOOKUP($A78,'Import OffPeak change'!$A$106:P$202,11,FALSE)),0,(VLOOKUP($A78,'Import OffPeak'!$A$3:P$99,11,FALSE)-VLOOKUP($A78,'Import OffPeak change'!$A$106:P$202,11,FALSE)))</f>
        <v>0</v>
      </c>
      <c r="L78" s="6">
        <f>IF(ISERROR(VLOOKUP($A78,'Import OffPeak'!$A$3:Q$99,12,FALSE)-VLOOKUP($A78,'Import OffPeak change'!$A$106:Q$202,12,FALSE)),0,(VLOOKUP($A78,'Import OffPeak'!$A$3:Q$99,12,FALSE)-VLOOKUP($A78,'Import OffPeak change'!$A$106:Q$202,12,FALSE)))</f>
        <v>0</v>
      </c>
      <c r="M78" s="6">
        <f>IF(ISERROR(VLOOKUP($A78,'Import OffPeak'!$A$3:R$99,13,FALSE)-VLOOKUP($A78,'Import OffPeak change'!$A$106:R$202,13,FALSE)),0,(VLOOKUP($A78,'Import OffPeak'!$A$3:R$99,13,FALSE)-VLOOKUP($A78,'Import OffPeak change'!$A$106:R$202,13,FALSE)))</f>
        <v>0</v>
      </c>
      <c r="N78" s="6">
        <f>IF(ISERROR(VLOOKUP($A78,'Import OffPeak'!$A$3:S$99,14,FALSE)-VLOOKUP($A78,'Import OffPeak change'!$A$106:S$202,14,FALSE)),0,(VLOOKUP($A78,'Import OffPeak'!$A$3:S$99,14,FALSE)-VLOOKUP($A78,'Import OffPeak change'!$A$106:S$202,14,FALSE)))</f>
        <v>0</v>
      </c>
      <c r="O78" s="6">
        <f>IF(ISERROR(VLOOKUP($A78,'Import OffPeak'!$A$3:T$99,15,FALSE)-VLOOKUP($A78,'Import OffPeak change'!$A$106:T$202,15,FALSE)),0,(VLOOKUP($A78,'Import OffPeak'!$A$3:T$99,15,FALSE)-VLOOKUP($A78,'Import OffPeak change'!$A$106:T$202,15,FALSE)))</f>
        <v>0</v>
      </c>
      <c r="P78" s="6">
        <f>IF(ISERROR(VLOOKUP($A78,'Import OffPeak'!$A$3:U$99,16,FALSE)-VLOOKUP($A78,'Import OffPeak change'!$A$106:U$202,16,FALSE)),0,(VLOOKUP($A78,'Import OffPeak'!$A$3:U$99,16,FALSE)-VLOOKUP($A78,'Import OffPeak change'!$A$106:U$202,16,FALSE)))</f>
        <v>0</v>
      </c>
      <c r="Q78" s="6">
        <f>IF(ISERROR(VLOOKUP($A78,'Import OffPeak'!$A$3:V$99,17,FALSE)-VLOOKUP($A78,'Import OffPeak change'!$A$106:V$202,17,FALSE)),0,(VLOOKUP($A78,'Import OffPeak'!$A$3:V$99,17,FALSE)-VLOOKUP($A78,'Import OffPeak change'!$A$106:V$202,17,FALSE)))</f>
        <v>0</v>
      </c>
      <c r="R78" s="6">
        <f>IF(ISERROR(VLOOKUP($A78,'Import OffPeak'!$A$3:W$99,18,FALSE)-VLOOKUP($A78,'Import OffPeak change'!$A$106:W$202,18,FALSE)),0,(VLOOKUP($A78,'Import OffPeak'!$A$3:W$99,18,FALSE)-VLOOKUP($A78,'Import OffPeak change'!$A$106:W$202,18,FALSE)))</f>
        <v>0</v>
      </c>
      <c r="S78" s="6">
        <f>IF(ISERROR(VLOOKUP($A78,'Import OffPeak'!$A$3:X$99,19,FALSE)-VLOOKUP($A78,'Import OffPeak change'!$A$106:X$202,19,FALSE)),0,(VLOOKUP($A78,'Import OffPeak'!$A$3:X$99,19,FALSE)-VLOOKUP($A78,'Import OffPeak change'!$A$106:X$202,19,FALSE)))</f>
        <v>0</v>
      </c>
      <c r="T78" s="6">
        <f>IF(ISERROR(VLOOKUP($A78,'Import OffPeak'!$A$3:Y$99,20,FALSE)-VLOOKUP($A78,'Import OffPeak change'!$A$106:Y$202,20,FALSE)),0,(VLOOKUP($A78,'Import OffPeak'!$A$3:Y$99,20,FALSE)-VLOOKUP($A78,'Import OffPeak change'!$A$106:Y$202,20,FALSE)))</f>
        <v>0</v>
      </c>
      <c r="U78" s="6">
        <f>IF(ISERROR(VLOOKUP($A78,'Import OffPeak'!$A$3:Z$99,21,FALSE)-VLOOKUP($A78,'Import OffPeak change'!$A$106:Z$202,21,FALSE)),0,(VLOOKUP($A78,'Import OffPeak'!$A$3:Z$99,21,FALSE)-VLOOKUP($A78,'Import OffPeak change'!$A$106:Z$202,21,FALSE)))</f>
        <v>0</v>
      </c>
      <c r="V78" s="6">
        <f>IF(ISERROR(VLOOKUP($A78,'Import OffPeak'!$A$3:AA$99,22,FALSE)-VLOOKUP($A78,'Import OffPeak change'!$A$106:AA$202,22,FALSE)),0,(VLOOKUP($A78,'Import OffPeak'!$A$3:AA$99,22,FALSE)-VLOOKUP($A78,'Import OffPeak change'!$A$106:AA$202,22,FALSE)))</f>
        <v>0</v>
      </c>
      <c r="W78" s="6">
        <f>IF(ISERROR(VLOOKUP($A78,'Import OffPeak'!$A$3:AB$99,23,FALSE)-VLOOKUP($A78,'Import OffPeak change'!$A$106:AB$202,23,FALSE)),0,(VLOOKUP($A78,'Import OffPeak'!$A$3:AB$99,23,FALSE)-VLOOKUP($A78,'Import OffPeak change'!$A$106:AB$202,23,FALSE)))</f>
        <v>0</v>
      </c>
      <c r="X78" s="6">
        <f>IF(ISERROR(VLOOKUP($A78,'Import OffPeak'!$A$3:AC$99,24,FALSE)-VLOOKUP($A78,'Import OffPeak change'!$A$106:AC$202,24,FALSE)),0,(VLOOKUP($A78,'Import OffPeak'!$A$3:AC$99,24,FALSE)-VLOOKUP($A78,'Import OffPeak change'!$A$106:AC$202,24,FALSE)))</f>
        <v>0</v>
      </c>
      <c r="Y78" s="6">
        <f>IF(ISERROR(VLOOKUP($A78,'Import OffPeak'!$A$3:AD$99,25,FALSE)-VLOOKUP($A78,'Import OffPeak change'!$A$106:AD$202,25,FALSE)),0,(VLOOKUP($A78,'Import OffPeak'!$A$3:AD$99,25,FALSE)-VLOOKUP($A78,'Import OffPeak change'!$A$106:AD$202,25,FALSE)))</f>
        <v>0</v>
      </c>
      <c r="Z78" s="6">
        <f>IF(ISERROR(VLOOKUP($A78,'Import OffPeak'!$A$3:AE$99,26,FALSE)-VLOOKUP($A78,'Import OffPeak change'!$A$106:AE$202,26,FALSE)),0,(VLOOKUP($A78,'Import OffPeak'!$A$3:AE$99,26,FALSE)-VLOOKUP($A78,'Import OffPeak change'!$A$106:AE$202,26,FALSE)))</f>
        <v>0</v>
      </c>
      <c r="AA78" s="6">
        <f>IF(ISERROR(VLOOKUP($A78,'Import OffPeak'!$A$3:AF$99,27,FALSE)-VLOOKUP($A78,'Import OffPeak change'!$A$106:AF$202,27,FALSE)),0,(VLOOKUP($A78,'Import OffPeak'!$A$3:AF$99,27,FALSE)-VLOOKUP($A78,'Import OffPeak change'!$A$106:AF$202,27,FALSE)))</f>
        <v>0</v>
      </c>
      <c r="AB78" s="6">
        <f>IF(ISERROR(VLOOKUP($A78,'Import OffPeak'!$A$3:AG$99,28,FALSE)-VLOOKUP($A78,'Import OffPeak change'!$A$106:AG$202,28,FALSE)),0,(VLOOKUP($A78,'Import OffPeak'!$A$3:AG$99,28,FALSE)-VLOOKUP($A78,'Import OffPeak change'!$A$106:AG$202,28,FALSE)))</f>
        <v>0</v>
      </c>
      <c r="AC78" s="6">
        <f>IF(ISERROR(VLOOKUP($A78,'Import OffPeak'!$A$3:AH$99,29,FALSE)-VLOOKUP($A78,'Import OffPeak change'!$A$106:AH$202,29,FALSE)),0,(VLOOKUP($A78,'Import OffPeak'!$A$3:AH$99,29,FALSE)-VLOOKUP($A78,'Import OffPeak change'!$A$106:AH$202,29,FALSE)))</f>
        <v>0</v>
      </c>
      <c r="AD78" s="6">
        <f>IF(ISERROR(VLOOKUP($A78,'Import OffPeak'!$A$3:AI$99,30,FALSE)-VLOOKUP($A78,'Import OffPeak change'!$A$106:AI$202,30,FALSE)),0,(VLOOKUP($A78,'Import OffPeak'!$A$3:AI$99,30,FALSE)-VLOOKUP($A78,'Import OffPeak change'!$A$106:AI$202,30,FALSE)))</f>
        <v>0</v>
      </c>
      <c r="AE78" s="6">
        <f>IF(ISERROR(VLOOKUP($A78,'Import OffPeak'!$A$3:AJ$99,31,FALSE)-VLOOKUP($A78,'Import OffPeak change'!$A$106:AJ$202,31,FALSE)),0,(VLOOKUP($A78,'Import OffPeak'!$A$3:AJ$99,31,FALSE)-VLOOKUP($A78,'Import OffPeak change'!$A$106:AJ$202,31,FALSE)))</f>
        <v>0</v>
      </c>
      <c r="AF78" s="6">
        <f>IF(ISERROR(VLOOKUP($A78,'Import OffPeak'!$A$3:AK$99,32,FALSE)-VLOOKUP($A78,'Import OffPeak change'!$A$106:AK$202,32,FALSE)),0,(VLOOKUP($A78,'Import OffPeak'!$A$3:AK$99,32,FALSE)-VLOOKUP($A78,'Import OffPeak change'!$A$106:AK$202,32,FALSE)))</f>
        <v>0</v>
      </c>
      <c r="AG78" s="6">
        <f>IF(ISERROR(VLOOKUP($A78,'Import OffPeak'!$A$3:AL$99,33,FALSE)-VLOOKUP($A78,'Import OffPeak change'!$A$106:AL$202,33,FALSE)),0,(VLOOKUP($A78,'Import OffPeak'!$A$3:AL$99,33,FALSE)-VLOOKUP($A78,'Import OffPeak change'!$A$106:AL$202,33,FALSE)))</f>
        <v>0</v>
      </c>
      <c r="AH78" s="6">
        <f>IF(ISERROR(VLOOKUP($A78,'Import OffPeak'!$A$3:AM$99,34,FALSE)-VLOOKUP($A78,'Import OffPeak change'!$A$106:AM$202,34,FALSE)),0,(VLOOKUP($A78,'Import OffPeak'!$A$3:AM$99,34,FALSE)-VLOOKUP($A78,'Import OffPeak change'!$A$106:AM$202,34,FALSE)))</f>
        <v>0</v>
      </c>
      <c r="AI78" s="6">
        <f>IF(ISERROR(VLOOKUP($A78,'Import OffPeak'!$A$3:AN$99,35,FALSE)-VLOOKUP($A78,'Import OffPeak change'!$A$106:AN$202,35,FALSE)),0,(VLOOKUP($A78,'Import OffPeak'!$A$3:AN$99,35,FALSE)-VLOOKUP($A78,'Import OffPeak change'!$A$106:AN$202,35,FALSE)))</f>
        <v>0</v>
      </c>
      <c r="AJ78" s="6">
        <f>IF(ISERROR(VLOOKUP($A78,'Import OffPeak'!$A$3:AO$99,36,FALSE)-VLOOKUP($A78,'Import OffPeak change'!$A$106:AO$202,36,FALSE)),0,(VLOOKUP($A78,'Import OffPeak'!$A$3:AO$99,36,FALSE)-VLOOKUP($A78,'Import OffPeak change'!$A$106:AO$202,36,FALSE)))</f>
        <v>0</v>
      </c>
      <c r="AK78" s="6">
        <f>IF(ISERROR(VLOOKUP($A78,'Import OffPeak'!$A$3:AP$99,37,FALSE)-VLOOKUP($A78,'Import OffPeak change'!$A$106:AP$202,37,FALSE)),0,(VLOOKUP($A78,'Import OffPeak'!$A$3:AP$99,37,FALSE)-VLOOKUP($A78,'Import OffPeak change'!$A$106:AP$202,37,FALSE)))</f>
        <v>0</v>
      </c>
      <c r="AL78" s="6">
        <f>IF(ISERROR(VLOOKUP($A78,'Import OffPeak'!$A$3:AQ$99,38,FALSE)-VLOOKUP($A78,'Import OffPeak change'!$A$106:AQ$202,38,FALSE)),0,(VLOOKUP($A78,'Import OffPeak'!$A$3:AQ$99,38,FALSE)-VLOOKUP($A78,'Import OffPeak change'!$A$106:AQ$202,38,FALSE)))</f>
        <v>0</v>
      </c>
      <c r="AM78" s="6">
        <f>IF(ISERROR(VLOOKUP($A78,'Import OffPeak'!$A$3:AR$99,39,FALSE)-VLOOKUP($A78,'Import OffPeak change'!$A$106:AR$202,39,FALSE)),0,(VLOOKUP($A78,'Import OffPeak'!$A$3:AR$99,39,FALSE)-VLOOKUP($A78,'Import OffPeak change'!$A$106:AR$202,39,FALSE)))</f>
        <v>0</v>
      </c>
      <c r="AN78" s="6">
        <f>IF(ISERROR(VLOOKUP($A78,'Import OffPeak'!$A$3:AS$99,40,FALSE)-VLOOKUP($A78,'Import OffPeak change'!$A$106:AS$202,40,FALSE)),0,(VLOOKUP($A78,'Import OffPeak'!$A$3:AS$99,40,FALSE)-VLOOKUP($A78,'Import OffPeak change'!$A$106:AS$202,40,FALSE)))</f>
        <v>0</v>
      </c>
      <c r="AO78" s="6">
        <f>IF(ISERROR(VLOOKUP($A78,'Import OffPeak'!$A$3:AT$99,41,FALSE)-VLOOKUP($A78,'Import OffPeak change'!$A$106:AT$202,41,FALSE)),0,(VLOOKUP($A78,'Import OffPeak'!$A$3:AT$99,41,FALSE)-VLOOKUP($A78,'Import OffPeak change'!$A$106:AT$202,41,FALSE)))</f>
        <v>0</v>
      </c>
      <c r="AP78" s="6">
        <f>IF(ISERROR(VLOOKUP($A78,'Import OffPeak'!$A$3:AU$99,42,FALSE)-VLOOKUP($A78,'Import OffPeak change'!$A$106:AU$202,42,FALSE)),0,(VLOOKUP($A78,'Import OffPeak'!$A$3:AU$99,42,FALSE)-VLOOKUP($A78,'Import OffPeak change'!$A$106:AU$202,42,FALSE)))</f>
        <v>0</v>
      </c>
      <c r="AQ78" s="6">
        <f>IF(ISERROR(VLOOKUP($A78,'Import OffPeak'!$A$3:AV$99,43,FALSE)-VLOOKUP($A78,'Import OffPeak change'!$A$106:AV$202,43,FALSE)),0,(VLOOKUP($A78,'Import OffPeak'!$A$3:AV$99,43,FALSE)-VLOOKUP($A78,'Import OffPeak change'!$A$106:AV$202,43,FALSE)))</f>
        <v>0</v>
      </c>
      <c r="AR78" s="6">
        <f>IF(ISERROR(VLOOKUP($A78,'Import OffPeak'!$A$3:AW$99,44,FALSE)-VLOOKUP($A78,'Import OffPeak change'!$A$106:AW$202,44,FALSE)),0,(VLOOKUP($A78,'Import OffPeak'!$A$3:AW$99,44,FALSE)-VLOOKUP($A78,'Import OffPeak change'!$A$106:AW$202,44,FALSE)))</f>
        <v>0</v>
      </c>
      <c r="AS78" s="6">
        <f>IF(ISERROR(VLOOKUP($A78,'Import OffPeak'!$A$3:AX$99,45,FALSE)-VLOOKUP($A78,'Import OffPeak change'!$A$106:AX$202,45,FALSE)),0,(VLOOKUP($A78,'Import OffPeak'!$A$3:AX$99,45,FALSE)-VLOOKUP($A78,'Import OffPeak change'!$A$106:AX$202,45,FALSE)))</f>
        <v>0</v>
      </c>
      <c r="AT78" s="6">
        <f>IF(ISERROR(VLOOKUP($A78,'Import OffPeak'!$A$3:AY$99,46,FALSE)-VLOOKUP($A78,'Import OffPeak change'!$A$106:AY$202,46,FALSE)),0,(VLOOKUP($A78,'Import OffPeak'!$A$3:AY$99,46,FALSE)-VLOOKUP($A78,'Import OffPeak change'!$A$106:AY$202,46,FALSE)))</f>
        <v>0</v>
      </c>
      <c r="AU78" s="6">
        <f>IF(ISERROR(VLOOKUP($A78,'Import OffPeak'!$A$3:AZ$99,47,FALSE)-VLOOKUP($A78,'Import OffPeak change'!$A$106:AZ$202,47,FALSE)),0,(VLOOKUP($A78,'Import OffPeak'!$A$3:AZ$99,47,FALSE)-VLOOKUP($A78,'Import OffPeak change'!$A$106:AZ$202,47,FALSE)))</f>
        <v>0</v>
      </c>
      <c r="AV78" s="6">
        <f>IF(ISERROR(VLOOKUP($A78,'Import OffPeak'!$A$3:BA$99,48,FALSE)-VLOOKUP($A78,'Import OffPeak change'!$A$106:BA$202,48,FALSE)),0,(VLOOKUP($A78,'Import OffPeak'!$A$3:BA$99,48,FALSE)-VLOOKUP($A78,'Import OffPeak change'!$A$106:BA$202,48,FALSE)))</f>
        <v>0</v>
      </c>
      <c r="AW78" s="6">
        <f>IF(ISERROR(VLOOKUP($A78,'Import OffPeak'!$A$3:BB$99,49,FALSE)-VLOOKUP($A78,'Import OffPeak change'!$A$106:BB$202,49,FALSE)),0,(VLOOKUP($A78,'Import OffPeak'!$A$3:BB$99,49,FALSE)-VLOOKUP($A78,'Import OffPeak change'!$A$106:BB$202,49,FALSE)))</f>
        <v>0</v>
      </c>
      <c r="AX78" s="6">
        <f>IF(ISERROR(VLOOKUP($A78,'Import OffPeak'!$A$3:BC$99,50,FALSE)-VLOOKUP($A78,'Import OffPeak change'!$A$106:BC$202,50,FALSE)),0,(VLOOKUP($A78,'Import OffPeak'!$A$3:BC$99,50,FALSE)-VLOOKUP($A78,'Import OffPeak change'!$A$106:BC$202,50,FALSE)))</f>
        <v>0</v>
      </c>
      <c r="AY78" s="6">
        <f>IF(ISERROR(VLOOKUP($A78,'Import OffPeak'!$A$3:BD$99,51,FALSE)-VLOOKUP($A78,'Import OffPeak change'!$A$106:BD$202,51,FALSE)),0,(VLOOKUP($A78,'Import OffPeak'!$A$3:BD$99,51,FALSE)-VLOOKUP($A78,'Import OffPeak change'!$A$106:BD$202,51,FALSE)))</f>
        <v>0</v>
      </c>
      <c r="AZ78" s="6">
        <f>IF(ISERROR(VLOOKUP($A78,'Import OffPeak'!$A$3:BE$99,52,FALSE)-VLOOKUP($A78,'Import OffPeak change'!$A$106:BE$202,52,FALSE)),0,(VLOOKUP($A78,'Import OffPeak'!$A$3:BE$99,52,FALSE)-VLOOKUP($A78,'Import OffPeak change'!$A$106:BE$202,52,FALSE)))</f>
        <v>0</v>
      </c>
      <c r="BA78" s="6">
        <f>IF(ISERROR(VLOOKUP($A78,'Import OffPeak'!$A$3:BF$99,53,FALSE)-VLOOKUP($A78,'Import OffPeak change'!$A$106:BF$202,53,FALSE)),0,(VLOOKUP($A78,'Import OffPeak'!$A$3:BF$99,53,FALSE)-VLOOKUP($A78,'Import OffPeak change'!$A$106:BF$202,53,FALSE)))</f>
        <v>0</v>
      </c>
      <c r="BB78" s="6">
        <f>IF(ISERROR(VLOOKUP($A78,'Import OffPeak'!$A$3:BG$99,54,FALSE)-VLOOKUP($A78,'Import OffPeak change'!$A$106:BG$202,54,FALSE)),0,(VLOOKUP($A78,'Import OffPeak'!$A$3:BG$99,54,FALSE)-VLOOKUP($A78,'Import OffPeak change'!$A$106:BG$202,54,FALSE)))</f>
        <v>0</v>
      </c>
      <c r="BC78" s="6">
        <f>IF(ISERROR(VLOOKUP($A78,'Import OffPeak'!$A$3:BH$99,55,FALSE)-VLOOKUP($A78,'Import OffPeak change'!$A$106:BH$202,55,FALSE)),0,(VLOOKUP($A78,'Import OffPeak'!$A$3:BH$99,55,FALSE)-VLOOKUP($A78,'Import OffPeak change'!$A$106:BH$202,55,FALSE)))</f>
        <v>0</v>
      </c>
      <c r="BD78" s="6">
        <f>IF(ISERROR(VLOOKUP($A78,'Import OffPeak'!$A$3:BI$99,56,FALSE)-VLOOKUP($A78,'Import OffPeak change'!$A$106:BI$202,56,FALSE)),0,(VLOOKUP($A78,'Import OffPeak'!$A$3:BI$99,56,FALSE)-VLOOKUP($A78,'Import OffPeak change'!$A$106:BI$202,56,FALSE)))</f>
        <v>0</v>
      </c>
      <c r="BE78" s="6">
        <f>IF(ISERROR(VLOOKUP($A78,'Import OffPeak'!$A$3:BJ$99,57,FALSE)-VLOOKUP($A78,'Import OffPeak change'!$A$106:BJ$202,57,FALSE)),0,(VLOOKUP($A78,'Import OffPeak'!$A$3:BJ$99,57,FALSE)-VLOOKUP($A78,'Import OffPeak change'!$A$106:BJ$202,57,FALSE)))</f>
        <v>0</v>
      </c>
      <c r="BF78" s="6">
        <f>IF(ISERROR(VLOOKUP($A78,'Import OffPeak'!$A$3:BK$99,58,FALSE)-VLOOKUP($A78,'Import OffPeak change'!$A$106:BK$202,58,FALSE)),0,(VLOOKUP($A78,'Import OffPeak'!$A$3:BK$99,58,FALSE)-VLOOKUP($A78,'Import OffPeak change'!$A$106:BK$202,58,FALSE)))</f>
        <v>0</v>
      </c>
      <c r="BG78" s="6">
        <f>IF(ISERROR(VLOOKUP($A78,'Import OffPeak'!$A$3:BL$99,59,FALSE)-VLOOKUP($A78,'Import OffPeak change'!$A$106:BL$202,59,FALSE)),0,(VLOOKUP($A78,'Import OffPeak'!$A$3:BL$99,59,FALSE)-VLOOKUP($A78,'Import OffPeak change'!$A$106:BL$202,59,FALSE)))</f>
        <v>0</v>
      </c>
      <c r="BH78" s="6">
        <f>IF(ISERROR(VLOOKUP($A78,'Import OffPeak'!$A$3:BM$99,60,FALSE)-VLOOKUP($A78,'Import OffPeak change'!$A$106:BM$202,60,FALSE)),0,(VLOOKUP($A78,'Import OffPeak'!$A$3:BM$99,60,FALSE)-VLOOKUP($A78,'Import OffPeak change'!$A$106:BM$202,60,FALSE)))</f>
        <v>0</v>
      </c>
      <c r="BI78" s="6">
        <f>IF(ISERROR(VLOOKUP($A78,'Import OffPeak'!$A$3:BN$99,61,FALSE)-VLOOKUP($A78,'Import OffPeak change'!$A$106:BN$202,61,FALSE)),0,(VLOOKUP($A78,'Import OffPeak'!$A$3:BN$99,61,FALSE)-VLOOKUP($A78,'Import OffPeak change'!$A$106:BN$202,61,FALSE)))</f>
        <v>0</v>
      </c>
      <c r="BJ78" s="6">
        <f>IF(ISERROR(VLOOKUP($A78,'Import OffPeak'!$A$3:BO$99,62,FALSE)-VLOOKUP($A78,'Import OffPeak change'!$A$106:BO$202,62,FALSE)),0,(VLOOKUP($A78,'Import OffPeak'!$A$3:BO$99,62,FALSE)-VLOOKUP($A78,'Import OffPeak change'!$A$106:BO$202,62,FALSE)))</f>
        <v>0</v>
      </c>
      <c r="BK78" s="6">
        <f>IF(ISERROR(VLOOKUP($A78,'Import OffPeak'!$A$3:BP$99,63,FALSE)-VLOOKUP($A78,'Import OffPeak change'!$A$106:BP$202,63,FALSE)),0,(VLOOKUP($A78,'Import OffPeak'!$A$3:BP$99,63,FALSE)-VLOOKUP($A78,'Import OffPeak change'!$A$106:BP$202,63,FALSE)))</f>
        <v>0</v>
      </c>
      <c r="BL78" s="6">
        <f>IF(ISERROR(VLOOKUP($A78,'Import OffPeak'!$A$3:BQ$99,64,FALSE)-VLOOKUP($A78,'Import OffPeak change'!$A$106:BQ$202,64,FALSE)),0,(VLOOKUP($A78,'Import OffPeak'!$A$3:BQ$99,64,FALSE)-VLOOKUP($A78,'Import OffPeak change'!$A$106:BQ$202,64,FALSE)))</f>
        <v>0</v>
      </c>
      <c r="BM78" s="6">
        <f>IF(ISERROR(VLOOKUP($A78,'Import OffPeak'!$A$3:BR$99,65,FALSE)-VLOOKUP($A78,'Import OffPeak change'!$A$106:BR$202,65,FALSE)),0,(VLOOKUP($A78,'Import OffPeak'!$A$3:BR$99,65,FALSE)-VLOOKUP($A78,'Import OffPeak change'!$A$106:BR$202,65,FALSE)))</f>
        <v>0</v>
      </c>
      <c r="BN78" s="6">
        <f>IF(ISERROR(VLOOKUP($A78,'Import OffPeak'!$A$3:BS$99,66,FALSE)-VLOOKUP($A78,'Import OffPeak change'!$A$106:BS$202,66,FALSE)),0,(VLOOKUP($A78,'Import OffPeak'!$A$3:BS$99,66,FALSE)-VLOOKUP($A78,'Import OffPeak change'!$A$106:BS$202,66,FALSE)))</f>
        <v>0</v>
      </c>
      <c r="BO78" s="6">
        <f>IF(ISERROR(VLOOKUP($A78,'Import OffPeak'!$A$3:BT$99,67,FALSE)-VLOOKUP($A78,'Import OffPeak change'!$A$106:BT$202,67,FALSE)),0,(VLOOKUP($A78,'Import OffPeak'!$A$3:BT$99,67,FALSE)-VLOOKUP($A78,'Import OffPeak change'!$A$106:BT$202,67,FALSE)))</f>
        <v>0</v>
      </c>
      <c r="BP78" s="6">
        <f>IF(ISERROR(VLOOKUP($A78,'Import OffPeak'!$A$3:BU$99,68,FALSE)-VLOOKUP($A78,'Import OffPeak change'!$A$106:BU$202,68,FALSE)),0,(VLOOKUP($A78,'Import OffPeak'!$A$3:BU$99,68,FALSE)-VLOOKUP($A78,'Import OffPeak change'!$A$106:BU$202,68,FALSE)))</f>
        <v>0</v>
      </c>
      <c r="BQ78" s="6">
        <f>IF(ISERROR(VLOOKUP($A78,'Import OffPeak'!$A$3:BV$99,69,FALSE)-VLOOKUP($A78,'Import OffPeak change'!$A$106:BV$202,69,FALSE)),0,(VLOOKUP($A78,'Import OffPeak'!$A$3:BV$99,69,FALSE)-VLOOKUP($A78,'Import OffPeak change'!$A$106:BV$202,69,FALSE)))</f>
        <v>0</v>
      </c>
      <c r="BR78" s="6">
        <f>IF(ISERROR(VLOOKUP($A78,'Import OffPeak'!$A$3:BW$99,70,FALSE)-VLOOKUP($A78,'Import OffPeak change'!$A$106:BW$202,70,FALSE)),0,(VLOOKUP($A78,'Import OffPeak'!$A$3:BW$99,70,FALSE)-VLOOKUP($A78,'Import OffPeak change'!$A$106:BW$202,70,FALSE)))</f>
        <v>0</v>
      </c>
      <c r="BS78" s="6">
        <f>IF(ISERROR(VLOOKUP($A78,'Import OffPeak'!$A$3:BX$99,71,FALSE)-VLOOKUP($A78,'Import OffPeak change'!$A$106:BX$202,71,FALSE)),0,(VLOOKUP($A78,'Import OffPeak'!$A$3:BX$99,71,FALSE)-VLOOKUP($A78,'Import OffPeak change'!$A$106:BX$202,71,FALSE)))</f>
        <v>0</v>
      </c>
      <c r="BT78" s="6">
        <f>IF(ISERROR(VLOOKUP($A78,'Import OffPeak'!$A$3:BY$99,72,FALSE)-VLOOKUP($A78,'Import OffPeak change'!$A$106:BY$202,72,FALSE)),0,(VLOOKUP($A78,'Import OffPeak'!$A$3:BY$99,72,FALSE)-VLOOKUP($A78,'Import OffPeak change'!$A$106:BY$202,72,FALSE)))</f>
        <v>0</v>
      </c>
      <c r="BU78" s="6">
        <f>IF(ISERROR(VLOOKUP($A78,'Import OffPeak'!$A$3:BZ$99,73,FALSE)-VLOOKUP($A78,'Import OffPeak change'!$A$106:BZ$202,73,FALSE)),0,(VLOOKUP($A78,'Import OffPeak'!$A$3:BZ$99,73,FALSE)-VLOOKUP($A78,'Import OffPeak change'!$A$106:BZ$202,73,FALSE)))</f>
        <v>0</v>
      </c>
      <c r="BV78" s="6">
        <f>IF(ISERROR(VLOOKUP($A78,'Import OffPeak'!$A$3:CA$99,74,FALSE)-VLOOKUP($A78,'Import OffPeak change'!$A$106:CA$202,74,FALSE)),0,(VLOOKUP($A78,'Import OffPeak'!$A$3:CA$99,74,FALSE)-VLOOKUP($A78,'Import OffPeak change'!$A$106:CA$202,74,FALSE)))</f>
        <v>0</v>
      </c>
      <c r="BW78" s="6">
        <f>IF(ISERROR(VLOOKUP($A78,'Import OffPeak'!$A$3:CB$99,75,FALSE)-VLOOKUP($A78,'Import OffPeak change'!$A$106:CB$202,75,FALSE)),0,(VLOOKUP($A78,'Import OffPeak'!$A$3:CB$99,75,FALSE)-VLOOKUP($A78,'Import OffPeak change'!$A$106:CB$202,75,FALSE)))</f>
        <v>0</v>
      </c>
      <c r="BX78" s="6">
        <f>IF(ISERROR(VLOOKUP($A78,'Import OffPeak'!$A$3:CC$99,76,FALSE)-VLOOKUP($A78,'Import OffPeak change'!$A$106:CC$202,76,FALSE)),0,(VLOOKUP($A78,'Import OffPeak'!$A$3:CC$99,76,FALSE)-VLOOKUP($A78,'Import OffPeak change'!$A$106:CC$202,76,FALSE)))</f>
        <v>0</v>
      </c>
      <c r="BY78" s="6">
        <f>IF(ISERROR(VLOOKUP($A78,'Import OffPeak'!$A$3:CD$99,77,FALSE)-VLOOKUP($A78,'Import OffPeak change'!$A$106:CD$202,77,FALSE)),0,(VLOOKUP($A78,'Import OffPeak'!$A$3:CD$99,77,FALSE)-VLOOKUP($A78,'Import OffPeak change'!$A$106:CD$202,77,FALSE)))</f>
        <v>0</v>
      </c>
      <c r="BZ78" s="6">
        <f>IF(ISERROR(VLOOKUP($A78,'Import OffPeak'!$A$3:CE$99,78,FALSE)-VLOOKUP($A78,'Import OffPeak change'!$A$106:CE$202,78,FALSE)),0,(VLOOKUP($A78,'Import OffPeak'!$A$3:CE$99,78,FALSE)-VLOOKUP($A78,'Import OffPeak change'!$A$106:CE$202,78,FALSE)))</f>
        <v>0</v>
      </c>
      <c r="CA78" s="6">
        <f>IF(ISERROR(VLOOKUP($A78,'Import OffPeak'!$A$3:CF$99,79,FALSE)-VLOOKUP($A78,'Import OffPeak change'!$A$106:CF$202,79,FALSE)),0,(VLOOKUP($A78,'Import OffPeak'!$A$3:CF$99,79,FALSE)-VLOOKUP($A78,'Import OffPeak change'!$A$106:CF$202,79,FALSE)))</f>
        <v>0</v>
      </c>
      <c r="CB78" s="6">
        <f>IF(ISERROR(VLOOKUP($A78,'Import OffPeak'!$A$3:CG$99,80,FALSE)-VLOOKUP($A78,'Import OffPeak change'!$A$106:CG$202,80,FALSE)),0,(VLOOKUP($A78,'Import OffPeak'!$A$3:CG$99,80,FALSE)-VLOOKUP($A78,'Import OffPeak change'!$A$106:CG$202,80,FALSE)))</f>
        <v>0</v>
      </c>
      <c r="CC78" s="6">
        <f>IF(ISERROR(VLOOKUP($A78,'Import OffPeak'!$A$3:CH$99,81,FALSE)-VLOOKUP($A78,'Import OffPeak change'!$A$106:CH$202,81,FALSE)),0,(VLOOKUP($A78,'Import OffPeak'!$A$3:CH$99,81,FALSE)-VLOOKUP($A78,'Import OffPeak change'!$A$106:CH$202,81,FALSE)))</f>
        <v>0</v>
      </c>
      <c r="CD78" s="6">
        <f>IF(ISERROR(VLOOKUP($A78,'Import OffPeak'!$A$3:CI$99,82,FALSE)-VLOOKUP($A78,'Import OffPeak change'!$A$106:CI$202,82,FALSE)),0,(VLOOKUP($A78,'Import OffPeak'!$A$3:CI$99,82,FALSE)-VLOOKUP($A78,'Import OffPeak change'!$A$106:CI$202,82,FALSE)))</f>
        <v>0</v>
      </c>
      <c r="CE78" s="6">
        <f>IF(ISERROR(VLOOKUP($A78,'Import OffPeak'!$A$3:CJ$99,83,FALSE)-VLOOKUP($A78,'Import OffPeak change'!$A$106:CJ$202,83,FALSE)),0,(VLOOKUP($A78,'Import OffPeak'!$A$3:CJ$99,83,FALSE)-VLOOKUP($A78,'Import OffPeak change'!$A$106:CJ$202,83,FALSE)))</f>
        <v>0</v>
      </c>
      <c r="CF78" s="6">
        <f>IF(ISERROR(VLOOKUP($A78,'Import OffPeak'!$A$3:CK$99,84,FALSE)-VLOOKUP($A78,'Import OffPeak change'!$A$106:CK$202,84,FALSE)),0,(VLOOKUP($A78,'Import OffPeak'!$A$3:CK$99,84,FALSE)-VLOOKUP($A78,'Import OffPeak change'!$A$106:CK$202,84,FALSE)))</f>
        <v>0</v>
      </c>
      <c r="CG78" s="6">
        <f>IF(ISERROR(VLOOKUP($A78,'Import OffPeak'!$A$3:CL$99,85,FALSE)-VLOOKUP($A78,'Import OffPeak change'!$A$106:CL$202,85,FALSE)),0,(VLOOKUP($A78,'Import OffPeak'!$A$3:CL$99,85,FALSE)-VLOOKUP($A78,'Import OffPeak change'!$A$106:CL$202,85,FALSE)))</f>
        <v>0</v>
      </c>
      <c r="CH78" s="6">
        <f>IF(ISERROR(VLOOKUP($A78,'Import OffPeak'!$A$3:CM$99,86,FALSE)-VLOOKUP($A78,'Import OffPeak change'!$A$106:CM$202,86,FALSE)),0,(VLOOKUP($A78,'Import OffPeak'!$A$3:CM$99,86,FALSE)-VLOOKUP($A78,'Import OffPeak change'!$A$106:CM$202,86,FALSE)))</f>
        <v>0</v>
      </c>
      <c r="CI78" s="6">
        <f>IF(ISERROR(VLOOKUP($A78,'Import OffPeak'!$A$3:CN$99,87,FALSE)-VLOOKUP($A78,'Import OffPeak change'!$A$106:CN$202,87,FALSE)),0,(VLOOKUP($A78,'Import OffPeak'!$A$3:CN$99,87,FALSE)-VLOOKUP($A78,'Import OffPeak change'!$A$106:CN$202,87,FALSE)))</f>
        <v>0</v>
      </c>
      <c r="CJ78" s="6">
        <f>IF(ISERROR(VLOOKUP($A78,'Import OffPeak'!$A$3:CO$99,88,FALSE)-VLOOKUP($A78,'Import OffPeak change'!$A$106:CO$202,88,FALSE)),0,(VLOOKUP($A78,'Import OffPeak'!$A$3:CO$99,88,FALSE)-VLOOKUP($A78,'Import OffPeak change'!$A$106:CO$202,88,FALSE)))</f>
        <v>0</v>
      </c>
      <c r="CK78" s="6">
        <f>IF(ISERROR(VLOOKUP($A78,'Import OffPeak'!$A$3:CP$99,89,FALSE)-VLOOKUP($A78,'Import OffPeak change'!$A$106:CP$202,89,FALSE)),0,(VLOOKUP($A78,'Import OffPeak'!$A$3:CP$99,89,FALSE)-VLOOKUP($A78,'Import OffPeak change'!$A$106:CP$202,89,FALSE)))</f>
        <v>0</v>
      </c>
      <c r="CL78" s="6">
        <f>IF(ISERROR(VLOOKUP($A78,'Import OffPeak'!$A$3:CQ$99,90,FALSE)-VLOOKUP($A78,'Import OffPeak change'!$A$106:CQ$202,90,FALSE)),0,(VLOOKUP($A78,'Import OffPeak'!$A$3:CQ$99,90,FALSE)-VLOOKUP($A78,'Import OffPeak change'!$A$106:CQ$202,90,FALSE)))</f>
        <v>0</v>
      </c>
      <c r="CM78" s="6">
        <f>IF(ISERROR(VLOOKUP($A78,'Import OffPeak'!$A$3:CR$99,91,FALSE)-VLOOKUP($A78,'Import OffPeak change'!$A$106:CR$202,91,FALSE)),0,(VLOOKUP($A78,'Import OffPeak'!$A$3:CR$99,91,FALSE)-VLOOKUP($A78,'Import OffPeak change'!$A$106:CR$202,91,FALSE)))</f>
        <v>0</v>
      </c>
      <c r="CN78" s="6">
        <f>IF(ISERROR(VLOOKUP($A78,'Import OffPeak'!$A$3:CS$99,92,FALSE)-VLOOKUP($A78,'Import OffPeak change'!$A$106:CS$202,92,FALSE)),0,(VLOOKUP($A78,'Import OffPeak'!$A$3:CS$99,92,FALSE)-VLOOKUP($A78,'Import OffPeak change'!$A$106:CS$202,92,FALSE)))</f>
        <v>0</v>
      </c>
      <c r="CO78" s="6">
        <f>IF(ISERROR(VLOOKUP($A78,'Import OffPeak'!$A$3:CT$99,93,FALSE)-VLOOKUP($A78,'Import OffPeak change'!$A$106:CT$202,93,FALSE)),0,(VLOOKUP($A78,'Import OffPeak'!$A$3:CT$99,93,FALSE)-VLOOKUP($A78,'Import OffPeak change'!$A$106:CT$202,93,FALSE)))</f>
        <v>0</v>
      </c>
      <c r="CP78" s="6">
        <f>IF(ISERROR(VLOOKUP($A78,'Import OffPeak'!$A$3:CU$99,94,FALSE)-VLOOKUP($A78,'Import OffPeak change'!$A$106:CU$202,94,FALSE)),0,(VLOOKUP($A78,'Import OffPeak'!$A$3:CU$99,94,FALSE)-VLOOKUP($A78,'Import OffPeak change'!$A$106:CU$202,94,FALSE)))</f>
        <v>0</v>
      </c>
      <c r="CQ78" s="6">
        <f>IF(ISERROR(VLOOKUP($A78,'Import OffPeak'!$A$3:CV$99,95,FALSE)-VLOOKUP($A78,'Import OffPeak change'!$A$106:CV$202,95,FALSE)),0,(VLOOKUP($A78,'Import OffPeak'!$A$3:CV$99,95,FALSE)-VLOOKUP($A78,'Import OffPeak change'!$A$106:CV$202,95,FALSE)))</f>
        <v>0</v>
      </c>
      <c r="CR78" s="6">
        <f>IF(ISERROR(VLOOKUP($A78,'Import OffPeak'!$A$3:CW$99,96,FALSE)-VLOOKUP($A78,'Import OffPeak change'!$A$106:CW$202,96,FALSE)),0,(VLOOKUP($A78,'Import OffPeak'!$A$3:CW$99,96,FALSE)-VLOOKUP($A78,'Import OffPeak change'!$A$106:CW$202,96,FALSE)))</f>
        <v>0</v>
      </c>
      <c r="CS78" s="6">
        <f>IF(ISERROR(VLOOKUP($A78,'Import OffPeak'!$A$3:CX$99,97,FALSE)-VLOOKUP($A78,'Import OffPeak change'!$A$106:CX$202,97,FALSE)),0,(VLOOKUP($A78,'Import OffPeak'!$A$3:CX$99,97,FALSE)-VLOOKUP($A78,'Import OffPeak change'!$A$106:CX$202,97,FALSE)))</f>
        <v>0</v>
      </c>
      <c r="CT78" s="6">
        <f>IF(ISERROR(VLOOKUP($A78,'Import OffPeak'!$A$3:CY$99,98,FALSE)-VLOOKUP($A78,'Import OffPeak change'!$A$106:CY$202,98,FALSE)),0,(VLOOKUP($A78,'Import OffPeak'!$A$3:CY$99,98,FALSE)-VLOOKUP($A78,'Import OffPeak change'!$A$106:CY$202,98,FALSE)))</f>
        <v>0</v>
      </c>
      <c r="CU78" s="6">
        <f>IF(ISERROR(VLOOKUP($A78,'Import OffPeak'!$A$3:CZ$99,99,FALSE)-VLOOKUP($A78,'Import OffPeak change'!$A$106:CZ$202,99,FALSE)),0,(VLOOKUP($A78,'Import OffPeak'!$A$3:CZ$99,99,FALSE)-VLOOKUP($A78,'Import OffPeak change'!$A$106:CZ$202,99,FALSE)))</f>
        <v>0</v>
      </c>
      <c r="CV78" s="6">
        <f>IF(ISERROR(VLOOKUP($A78,'Import OffPeak'!$A$3:DA$99,100,FALSE)-VLOOKUP($A78,'Import OffPeak change'!$A$106:DA$202,100,FALSE)),0,(VLOOKUP($A78,'Import OffPeak'!$A$3:DA$99,100,FALSE)-VLOOKUP($A78,'Import OffPeak change'!$A$106:DA$202,100,FALSE)))</f>
        <v>0</v>
      </c>
      <c r="CW78" s="6">
        <f>IF(ISERROR(VLOOKUP($A78,'Import OffPeak'!$A$3:DB$99,101,FALSE)-VLOOKUP($A78,'Import OffPeak change'!$A$106:DB$202,101,FALSE)),0,(VLOOKUP($A78,'Import OffPeak'!$A$3:DB$99,101,FALSE)-VLOOKUP($A78,'Import OffPeak change'!$A$106:DB$202,101,FALSE)))</f>
        <v>0</v>
      </c>
      <c r="CX78" s="6">
        <f>IF(ISERROR(VLOOKUP($A78,'Import OffPeak'!$A$3:DC$99,102,FALSE)-VLOOKUP($A78,'Import OffPeak change'!$A$106:DC$202,102,FALSE)),0,(VLOOKUP($A78,'Import OffPeak'!$A$3:DC$99,102,FALSE)-VLOOKUP($A78,'Import OffPeak change'!$A$106:DC$202,102,FALSE)))</f>
        <v>0</v>
      </c>
      <c r="CY78" s="6">
        <f>IF(ISERROR(VLOOKUP($A78,'Import OffPeak'!$A$3:DD$99,103,FALSE)-VLOOKUP($A78,'Import OffPeak change'!$A$106:DD$202,103,FALSE)),0,(VLOOKUP($A78,'Import OffPeak'!$A$3:DD$99,103,FALSE)-VLOOKUP($A78,'Import OffPeak change'!$A$106:DD$202,103,FALSE)))</f>
        <v>0</v>
      </c>
      <c r="CZ78" s="6">
        <f>IF(ISERROR(VLOOKUP($A78,'Import OffPeak'!$A$3:DE$99,104,FALSE)-VLOOKUP($A78,'Import OffPeak change'!$A$106:DE$202,104,FALSE)),0,(VLOOKUP($A78,'Import OffPeak'!$A$3:DE$99,104,FALSE)-VLOOKUP($A78,'Import OffPeak change'!$A$106:DE$202,104,FALSE)))</f>
        <v>0</v>
      </c>
      <c r="DA78" s="6">
        <f>IF(ISERROR(VLOOKUP($A78,'Import OffPeak'!$A$3:DF$99,105,FALSE)-VLOOKUP($A78,'Import OffPeak change'!$A$106:DF$202,105,FALSE)),0,(VLOOKUP($A78,'Import OffPeak'!$A$3:DF$99,105,FALSE)-VLOOKUP($A78,'Import OffPeak change'!$A$106:DF$202,105,FALSE)))</f>
        <v>0</v>
      </c>
      <c r="DB78" s="6">
        <f>IF(ISERROR(VLOOKUP($A78,'Import OffPeak'!$A$3:DG$99,106,FALSE)-VLOOKUP($A78,'Import OffPeak change'!$A$106:DG$202,106,FALSE)),0,(VLOOKUP($A78,'Import OffPeak'!$A$3:DG$99,106,FALSE)-VLOOKUP($A78,'Import OffPeak change'!$A$106:DG$202,106,FALSE)))</f>
        <v>0</v>
      </c>
      <c r="DC78" s="6">
        <f>IF(ISERROR(VLOOKUP($A78,'Import OffPeak'!$A$3:DH$99,107,FALSE)-VLOOKUP($A78,'Import OffPeak change'!$A$106:DH$202,107,FALSE)),0,(VLOOKUP($A78,'Import OffPeak'!$A$3:DH$99,107,FALSE)-VLOOKUP($A78,'Import OffPeak change'!$A$106:DH$202,107,FALSE)))</f>
        <v>0</v>
      </c>
      <c r="DD78" s="6">
        <f>IF(ISERROR(VLOOKUP($A78,'Import OffPeak'!$A$3:DI$99,108,FALSE)-VLOOKUP($A78,'Import OffPeak change'!$A$106:DI$202,108,FALSE)),0,(VLOOKUP($A78,'Import OffPeak'!$A$3:DI$99,108,FALSE)-VLOOKUP($A78,'Import OffPeak change'!$A$106:DI$202,108,FALSE)))</f>
        <v>0</v>
      </c>
      <c r="DE78" s="6">
        <f>IF(ISERROR(VLOOKUP($A78,'Import OffPeak'!$A$3:DJ$99,109,FALSE)-VLOOKUP($A78,'Import OffPeak change'!$A$106:DJ$202,109,FALSE)),0,(VLOOKUP($A78,'Import OffPeak'!$A$3:DJ$99,109,FALSE)-VLOOKUP($A78,'Import OffPeak change'!$A$106:DJ$202,109,FALSE)))</f>
        <v>0</v>
      </c>
      <c r="DF78" s="6">
        <f>IF(ISERROR(VLOOKUP($A78,'Import OffPeak'!$A$3:DK$99,110,FALSE)-VLOOKUP($A78,'Import OffPeak change'!$A$106:DK$202,110,FALSE)),0,(VLOOKUP($A78,'Import OffPeak'!$A$3:DK$99,110,FALSE)-VLOOKUP($A78,'Import OffPeak change'!$A$106:DK$202,110,FALSE)))</f>
        <v>0</v>
      </c>
      <c r="DG78" s="6">
        <f>IF(ISERROR(VLOOKUP($A78,'Import OffPeak'!$A$3:DL$99,111,FALSE)-VLOOKUP($A78,'Import OffPeak change'!$A$106:DL$202,111,FALSE)),0,(VLOOKUP($A78,'Import OffPeak'!$A$3:DL$99,111,FALSE)-VLOOKUP($A78,'Import OffPeak change'!$A$106:DL$202,111,FALSE)))</f>
        <v>0</v>
      </c>
      <c r="DH78" s="6">
        <f>IF(ISERROR(VLOOKUP($A78,'Import OffPeak'!$A$3:DM$99,112,FALSE)-VLOOKUP($A78,'Import OffPeak change'!$A$106:DM$202,112,FALSE)),0,(VLOOKUP($A78,'Import OffPeak'!$A$3:DM$99,112,FALSE)-VLOOKUP($A78,'Import OffPeak change'!$A$106:DM$202,112,FALSE)))</f>
        <v>0</v>
      </c>
      <c r="DI78" s="6">
        <f>IF(ISERROR(VLOOKUP($A78,'Import OffPeak'!$A$3:DN$99,113,FALSE)-VLOOKUP($A78,'Import OffPeak change'!$A$106:DN$202,113,FALSE)),0,(VLOOKUP($A78,'Import OffPeak'!$A$3:DN$99,113,FALSE)-VLOOKUP($A78,'Import OffPeak change'!$A$106:DN$202,113,FALSE)))</f>
        <v>0</v>
      </c>
      <c r="DJ78" s="6">
        <f>IF(ISERROR(VLOOKUP($A78,'Import OffPeak'!$A$3:DO$99,114,FALSE)-VLOOKUP($A78,'Import OffPeak change'!$A$106:DO$202,114,FALSE)),0,(VLOOKUP($A78,'Import OffPeak'!$A$3:DO$99,114,FALSE)-VLOOKUP($A78,'Import OffPeak change'!$A$106:DO$202,114,FALSE)))</f>
        <v>0</v>
      </c>
      <c r="DK78" s="6">
        <f>IF(ISERROR(VLOOKUP($A78,'Import OffPeak'!$A$3:DP$99,115,FALSE)-VLOOKUP($A78,'Import OffPeak change'!$A$106:DP$202,115,FALSE)),0,(VLOOKUP($A78,'Import OffPeak'!$A$3:DP$99,115,FALSE)-VLOOKUP($A78,'Import OffPeak change'!$A$106:DP$202,115,FALSE)))</f>
        <v>0</v>
      </c>
      <c r="DL78" s="6">
        <f>IF(ISERROR(VLOOKUP($A78,'Import OffPeak'!$A$3:DQ$99,116,FALSE)-VLOOKUP($A78,'Import OffPeak change'!$A$106:DQ$202,116,FALSE)),0,(VLOOKUP($A78,'Import OffPeak'!$A$3:DQ$99,116,FALSE)-VLOOKUP($A78,'Import OffPeak change'!$A$106:DQ$202,116,FALSE)))</f>
        <v>0</v>
      </c>
      <c r="DM78" s="6">
        <f>IF(ISERROR(VLOOKUP($A78,'Import OffPeak'!$A$3:DR$99,117,FALSE)-VLOOKUP($A78,'Import OffPeak change'!$A$106:DR$202,117,FALSE)),0,(VLOOKUP($A78,'Import OffPeak'!$A$3:DR$99,117,FALSE)-VLOOKUP($A78,'Import OffPeak change'!$A$106:DR$202,117,FALSE)))</f>
        <v>0</v>
      </c>
      <c r="DN78" s="6">
        <f>IF(ISERROR(VLOOKUP($A78,'Import OffPeak'!$A$3:DS$99,118,FALSE)-VLOOKUP($A78,'Import OffPeak change'!$A$106:DS$202,118,FALSE)),0,(VLOOKUP($A78,'Import OffPeak'!$A$3:DS$99,118,FALSE)-VLOOKUP($A78,'Import OffPeak change'!$A$106:DS$202,118,FALSE)))</f>
        <v>0</v>
      </c>
      <c r="DO78" s="6">
        <f>IF(ISERROR(VLOOKUP($A78,'Import OffPeak'!$A$3:DT$99,119,FALSE)-VLOOKUP($A78,'Import OffPeak change'!$A$106:DT$202,119,FALSE)),0,(VLOOKUP($A78,'Import OffPeak'!$A$3:DT$99,119,FALSE)-VLOOKUP($A78,'Import OffPeak change'!$A$106:DT$202,119,FALSE)))</f>
        <v>0</v>
      </c>
      <c r="DP78" s="6">
        <f>IF(ISERROR(VLOOKUP($A78,'Import OffPeak'!$A$3:DU$99,120,FALSE)-VLOOKUP($A78,'Import OffPeak change'!$A$106:DU$202,120,FALSE)),0,(VLOOKUP($A78,'Import OffPeak'!$A$3:DU$99,120,FALSE)-VLOOKUP($A78,'Import OffPeak change'!$A$106:DU$202,120,FALSE)))</f>
        <v>0</v>
      </c>
      <c r="DQ78" s="6">
        <f>IF(ISERROR(VLOOKUP($A78,'Import OffPeak'!$A$3:DV$99,121,FALSE)-VLOOKUP($A78,'Import OffPeak change'!$A$106:DV$202,121,FALSE)),0,(VLOOKUP($A78,'Import OffPeak'!$A$3:DV$99,121,FALSE)-VLOOKUP($A78,'Import OffPeak change'!$A$106:DV$202,121,FALSE)))</f>
        <v>0</v>
      </c>
      <c r="DR78" s="6">
        <f>IF(ISERROR(VLOOKUP($A78,'Import OffPeak'!$A$3:DW$99,122,FALSE)-VLOOKUP($A78,'Import OffPeak change'!$A$106:DW$202,122,FALSE)),0,(VLOOKUP($A78,'Import OffPeak'!$A$3:DW$99,122,FALSE)-VLOOKUP($A78,'Import OffPeak change'!$A$106:DW$202,122,FALSE)))</f>
        <v>0</v>
      </c>
      <c r="DS78" s="6">
        <f>IF(ISERROR(VLOOKUP($A78,'Import OffPeak'!$A$3:DX$99,123,FALSE)-VLOOKUP($A78,'Import OffPeak change'!$A$106:DX$202,123,FALSE)),0,(VLOOKUP($A78,'Import OffPeak'!$A$3:DX$99,123,FALSE)-VLOOKUP($A78,'Import OffPeak change'!$A$106:DX$202,123,FALSE)))</f>
        <v>0</v>
      </c>
      <c r="DT78" s="6">
        <f>IF(ISERROR(VLOOKUP($A78,'Import OffPeak'!$A$3:DY$99,124,FALSE)-VLOOKUP($A78,'Import OffPeak change'!$A$106:DY$202,124,FALSE)),0,(VLOOKUP($A78,'Import OffPeak'!$A$3:DY$99,124,FALSE)-VLOOKUP($A78,'Import OffPeak change'!$A$106:DY$202,124,FALSE)))</f>
        <v>0</v>
      </c>
      <c r="DU78" s="6">
        <f>IF(ISERROR(VLOOKUP($A78,'Import OffPeak'!$A$3:DZ$99,125,FALSE)-VLOOKUP($A78,'Import OffPeak change'!$A$106:DZ$202,125,FALSE)),0,(VLOOKUP($A78,'Import OffPeak'!$A$3:DZ$99,125,FALSE)-VLOOKUP($A78,'Import OffPeak change'!$A$106:DZ$202,125,FALSE)))</f>
        <v>0</v>
      </c>
      <c r="DV78" s="6">
        <f>IF(ISERROR(VLOOKUP($A78,'Import OffPeak'!$A$3:EA$99,126,FALSE)-VLOOKUP($A78,'Import OffPeak change'!$A$106:EA$202,126,FALSE)),0,(VLOOKUP($A78,'Import OffPeak'!$A$3:EA$99,126,FALSE)-VLOOKUP($A78,'Import OffPeak change'!$A$106:EA$202,126,FALSE)))</f>
        <v>0</v>
      </c>
      <c r="DW78" s="6">
        <f>IF(ISERROR(VLOOKUP($A78,'Import OffPeak'!$A$3:EB$99,127,FALSE)-VLOOKUP($A78,'Import OffPeak change'!$A$106:EB$202,127,FALSE)),0,(VLOOKUP($A78,'Import OffPeak'!$A$3:EB$99,127,FALSE)-VLOOKUP($A78,'Import OffPeak change'!$A$106:EB$202,127,FALSE)))</f>
        <v>0</v>
      </c>
      <c r="DX78" s="6">
        <f>IF(ISERROR(VLOOKUP($A78,'Import OffPeak'!$A$3:EC$99,128,FALSE)-VLOOKUP($A78,'Import OffPeak change'!$A$106:EC$202,128,FALSE)),0,(VLOOKUP($A78,'Import OffPeak'!$A$3:EC$99,128,FALSE)-VLOOKUP($A78,'Import OffPeak change'!$A$106:EC$202,128,FALSE)))</f>
        <v>0</v>
      </c>
      <c r="DY78" s="6">
        <f>IF(ISERROR(VLOOKUP($A78,'Import OffPeak'!$A$3:ED$99,129,FALSE)-VLOOKUP($A78,'Import OffPeak change'!$A$106:ED$202,129,FALSE)),0,(VLOOKUP($A78,'Import OffPeak'!$A$3:ED$99,129,FALSE)-VLOOKUP($A78,'Import OffPeak change'!$A$106:ED$202,129,FALSE)))</f>
        <v>0</v>
      </c>
      <c r="DZ78" s="6">
        <f>IF(ISERROR(VLOOKUP($A78,'Import OffPeak'!$A$3:EE$99,130,FALSE)-VLOOKUP($A78,'Import OffPeak change'!$A$106:EE$202,130,FALSE)),0,(VLOOKUP($A78,'Import OffPeak'!$A$3:EE$99,130,FALSE)-VLOOKUP($A78,'Import OffPeak change'!$A$106:EE$202,130,FALSE)))</f>
        <v>0</v>
      </c>
      <c r="EA78" s="6">
        <f>IF(ISERROR(VLOOKUP($A78,'Import OffPeak'!$A$3:EF$99,131,FALSE)-VLOOKUP($A78,'Import OffPeak change'!$A$106:EF$202,131,FALSE)),0,(VLOOKUP($A78,'Import OffPeak'!$A$3:EF$99,131,FALSE)-VLOOKUP($A78,'Import OffPeak change'!$A$106:EF$202,131,FALSE)))</f>
        <v>0</v>
      </c>
      <c r="EB78" s="6">
        <f>IF(ISERROR(VLOOKUP($A78,'Import OffPeak'!$A$3:EG$99,132,FALSE)-VLOOKUP($A78,'Import OffPeak change'!$A$106:EG$202,132,FALSE)),0,(VLOOKUP($A78,'Import OffPeak'!$A$3:EG$99,132,FALSE)-VLOOKUP($A78,'Import OffPeak change'!$A$106:EG$202,132,FALSE)))</f>
        <v>0</v>
      </c>
      <c r="EC78" s="6">
        <f>IF(ISERROR(VLOOKUP($A78,'Import OffPeak'!$A$3:EH$99,133,FALSE)-VLOOKUP($A78,'Import OffPeak change'!$A$106:EH$202,133,FALSE)),0,(VLOOKUP($A78,'Import OffPeak'!$A$3:EH$99,133,FALSE)-VLOOKUP($A78,'Import OffPeak change'!$A$106:EH$202,133,FALSE)))</f>
        <v>0</v>
      </c>
      <c r="ED78" s="6">
        <f>IF(ISERROR(VLOOKUP($A78,'Import OffPeak'!$A$3:EI$99,134,FALSE)-VLOOKUP($A78,'Import OffPeak change'!$A$106:EI$202,134,FALSE)),0,(VLOOKUP($A78,'Import OffPeak'!$A$3:EI$99,134,FALSE)-VLOOKUP($A78,'Import OffPeak change'!$A$106:EI$202,134,FALSE)))</f>
        <v>0</v>
      </c>
      <c r="EE78" s="6">
        <f>IF(ISERROR(VLOOKUP($A78,'Import OffPeak'!$A$3:EJ$99,135,FALSE)-VLOOKUP($A78,'Import OffPeak change'!$A$106:EJ$202,135,FALSE)),0,(VLOOKUP($A78,'Import OffPeak'!$A$3:EJ$99,135,FALSE)-VLOOKUP($A78,'Import OffPeak change'!$A$106:EJ$202,135,FALSE)))</f>
        <v>0</v>
      </c>
      <c r="EF78" s="6">
        <f>IF(ISERROR(VLOOKUP($A78,'Import OffPeak'!$A$3:EK$99,136,FALSE)-VLOOKUP($A78,'Import OffPeak change'!$A$106:EK$202,136,FALSE)),0,(VLOOKUP($A78,'Import OffPeak'!$A$3:EK$99,136,FALSE)-VLOOKUP($A78,'Import OffPeak change'!$A$106:EK$202,136,FALSE)))</f>
        <v>0</v>
      </c>
      <c r="EG78" s="6">
        <f>IF(ISERROR(VLOOKUP($A78,'Import OffPeak'!$A$3:EL$99,137,FALSE)-VLOOKUP($A78,'Import OffPeak change'!$A$106:EL$202,137,FALSE)),0,(VLOOKUP($A78,'Import OffPeak'!$A$3:EL$99,137,FALSE)-VLOOKUP($A78,'Import OffPeak change'!$A$106:EL$202,137,FALSE)))</f>
        <v>0</v>
      </c>
      <c r="EH78" s="6">
        <f>IF(ISERROR(VLOOKUP($A78,'Import OffPeak'!$A$3:EM$99,138,FALSE)-VLOOKUP($A78,'Import OffPeak change'!$A$106:EM$202,138,FALSE)),0,(VLOOKUP($A78,'Import OffPeak'!$A$3:EM$99,138,FALSE)-VLOOKUP($A78,'Import OffPeak change'!$A$106:EM$202,138,FALSE)))</f>
        <v>0</v>
      </c>
      <c r="EI78" s="6">
        <f>IF(ISERROR(VLOOKUP($A78,'Import OffPeak'!$A$3:EN$99,139,FALSE)-VLOOKUP($A78,'Import OffPeak change'!$A$106:EN$202,139,FALSE)),0,(VLOOKUP($A78,'Import OffPeak'!$A$3:EN$99,139,FALSE)-VLOOKUP($A78,'Import OffPeak change'!$A$106:EN$202,139,FALSE)))</f>
        <v>0</v>
      </c>
      <c r="EJ78" s="6">
        <f>IF(ISERROR(VLOOKUP($A78,'Import OffPeak'!$A$3:EO$99,140,FALSE)-VLOOKUP($A78,'Import OffPeak change'!$A$106:EO$202,140,FALSE)),0,(VLOOKUP($A78,'Import OffPeak'!$A$3:EO$99,140,FALSE)-VLOOKUP($A78,'Import OffPeak change'!$A$106:EO$202,140,FALSE)))</f>
        <v>0</v>
      </c>
      <c r="EK78" s="6">
        <f>IF(ISERROR(VLOOKUP($A78,'Import OffPeak'!$A$3:EP$99,141,FALSE)-VLOOKUP($A78,'Import OffPeak change'!$A$106:EP$202,141,FALSE)),0,(VLOOKUP($A78,'Import OffPeak'!$A$3:EP$99,141,FALSE)-VLOOKUP($A78,'Import OffPeak change'!$A$106:EP$202,141,FALSE)))</f>
        <v>0</v>
      </c>
      <c r="EL78" s="6">
        <f>IF(ISERROR(VLOOKUP($A78,'Import OffPeak'!$A$3:EQ$99,142,FALSE)-VLOOKUP($A78,'Import OffPeak change'!$A$106:EQ$202,142,FALSE)),0,(VLOOKUP($A78,'Import OffPeak'!$A$3:EQ$99,142,FALSE)-VLOOKUP($A78,'Import OffPeak change'!$A$106:EQ$202,142,FALSE)))</f>
        <v>0</v>
      </c>
      <c r="EM78" s="6">
        <f>IF(ISERROR(VLOOKUP($A78,'Import OffPeak'!$A$3:ER$99,143,FALSE)-VLOOKUP($A78,'Import OffPeak change'!$A$106:ER$202,143,FALSE)),0,(VLOOKUP($A78,'Import OffPeak'!$A$3:ER$99,143,FALSE)-VLOOKUP($A78,'Import OffPeak change'!$A$106:ER$202,143,FALSE)))</f>
        <v>0</v>
      </c>
      <c r="EN78" s="6">
        <f>IF(ISERROR(VLOOKUP($A78,'Import OffPeak'!$A$3:ES$99,144,FALSE)-VLOOKUP($A78,'Import OffPeak change'!$A$106:ES$202,144,FALSE)),0,(VLOOKUP($A78,'Import OffPeak'!$A$3:ES$99,144,FALSE)-VLOOKUP($A78,'Import OffPeak change'!$A$106:ES$202,144,FALSE)))</f>
        <v>0</v>
      </c>
      <c r="EO78" s="6">
        <f>IF(ISERROR(VLOOKUP($A78,'Import OffPeak'!$A$3:ET$99,145,FALSE)-VLOOKUP($A78,'Import OffPeak change'!$A$106:ET$202,145,FALSE)),0,(VLOOKUP($A78,'Import OffPeak'!$A$3:ET$99,145,FALSE)-VLOOKUP($A78,'Import OffPeak change'!$A$106:ET$202,145,FALSE)))</f>
        <v>0</v>
      </c>
      <c r="EP78" s="6">
        <f>IF(ISERROR(VLOOKUP($A78,'Import OffPeak'!$A$3:EU$99,146,FALSE)-VLOOKUP($A78,'Import OffPeak change'!$A$106:EU$202,146,FALSE)),0,(VLOOKUP($A78,'Import OffPeak'!$A$3:EU$99,146,FALSE)-VLOOKUP($A78,'Import OffPeak change'!$A$106:EU$202,146,FALSE)))</f>
        <v>0</v>
      </c>
      <c r="EQ78" s="6">
        <f>IF(ISERROR(VLOOKUP($A78,'Import OffPeak'!$A$3:EV$99,147,FALSE)-VLOOKUP($A78,'Import OffPeak change'!$A$106:EV$202,147,FALSE)),0,(VLOOKUP($A78,'Import OffPeak'!$A$3:EV$99,147,FALSE)-VLOOKUP($A78,'Import OffPeak change'!$A$106:EV$202,147,FALSE)))</f>
        <v>0</v>
      </c>
      <c r="ER78" s="6">
        <f>IF(ISERROR(VLOOKUP($A78,'Import OffPeak'!$A$3:EW$99,148,FALSE)-VLOOKUP($A78,'Import OffPeak change'!$A$106:EW$202,148,FALSE)),0,(VLOOKUP($A78,'Import OffPeak'!$A$3:EW$99,148,FALSE)-VLOOKUP($A78,'Import OffPeak change'!$A$106:EW$202,148,FALSE)))</f>
        <v>0</v>
      </c>
      <c r="ES78" s="6">
        <f>IF(ISERROR(VLOOKUP($A78,'Import OffPeak'!$A$3:EX$99,149,FALSE)-VLOOKUP($A78,'Import OffPeak change'!$A$106:EX$202,149,FALSE)),0,(VLOOKUP($A78,'Import OffPeak'!$A$3:EX$99,149,FALSE)-VLOOKUP($A78,'Import OffPeak change'!$A$106:EX$202,149,FALSE)))</f>
        <v>0</v>
      </c>
      <c r="ET78" s="6">
        <f>IF(ISERROR(VLOOKUP($A78,'Import OffPeak'!$A$3:EY$99,150,FALSE)-VLOOKUP($A78,'Import OffPeak change'!$A$106:EY$202,150,FALSE)),0,(VLOOKUP($A78,'Import OffPeak'!$A$3:EY$99,150,FALSE)-VLOOKUP($A78,'Import OffPeak change'!$A$106:EY$202,150,FALSE)))</f>
        <v>0</v>
      </c>
      <c r="EU78" s="6">
        <f>IF(ISERROR(VLOOKUP($A78,'Import OffPeak'!$A$3:EZ$99,151,FALSE)-VLOOKUP($A78,'Import OffPeak change'!$A$106:EZ$202,151,FALSE)),0,(VLOOKUP($A78,'Import OffPeak'!$A$3:EZ$99,151,FALSE)-VLOOKUP($A78,'Import OffPeak change'!$A$106:EZ$202,151,FALSE)))</f>
        <v>0</v>
      </c>
      <c r="EV78" s="6">
        <f>IF(ISERROR(VLOOKUP($A78,'Import OffPeak'!$A$3:FA$99,152,FALSE)-VLOOKUP($A78,'Import OffPeak change'!$A$106:FA$202,152,FALSE)),0,(VLOOKUP($A78,'Import OffPeak'!$A$3:FA$99,152,FALSE)-VLOOKUP($A78,'Import OffPeak change'!$A$106:FA$202,152,FALSE)))</f>
        <v>0</v>
      </c>
      <c r="EW78" s="6">
        <f>IF(ISERROR(VLOOKUP($A78,'Import OffPeak'!$A$3:FB$99,153,FALSE)-VLOOKUP($A78,'Import OffPeak change'!$A$106:FB$202,153,FALSE)),0,(VLOOKUP($A78,'Import OffPeak'!$A$3:FB$99,153,FALSE)-VLOOKUP($A78,'Import OffPeak change'!$A$106:FB$202,153,FALSE)))</f>
        <v>0</v>
      </c>
      <c r="EX78" s="6">
        <f>IF(ISERROR(VLOOKUP($A78,'Import OffPeak'!$A$3:FC$99,154,FALSE)-VLOOKUP($A78,'Import OffPeak change'!$A$106:FC$202,154,FALSE)),0,(VLOOKUP($A78,'Import OffPeak'!$A$3:FC$99,154,FALSE)-VLOOKUP($A78,'Import OffPeak change'!$A$106:FC$202,154,FALSE)))</f>
        <v>0</v>
      </c>
      <c r="EY78" s="6">
        <f>IF(ISERROR(VLOOKUP($A78,'Import OffPeak'!$A$3:FD$99,155,FALSE)-VLOOKUP($A78,'Import OffPeak change'!$A$106:FD$202,155,FALSE)),0,(VLOOKUP($A78,'Import OffPeak'!$A$3:FD$99,155,FALSE)-VLOOKUP($A78,'Import OffPeak change'!$A$106:FD$202,155,FALSE)))</f>
        <v>0</v>
      </c>
      <c r="EZ78" s="6">
        <f>IF(ISERROR(VLOOKUP($A78,'Import OffPeak'!$A$3:FE$99,156,FALSE)-VLOOKUP($A78,'Import OffPeak change'!$A$106:FE$202,156,FALSE)),0,(VLOOKUP($A78,'Import OffPeak'!$A$3:FE$99,156,FALSE)-VLOOKUP($A78,'Import OffPeak change'!$A$106:FE$202,156,FALSE)))</f>
        <v>0</v>
      </c>
      <c r="FA78" s="6">
        <f>IF(ISERROR(VLOOKUP($A78,'Import OffPeak'!$A$3:FF$99,157,FALSE)-VLOOKUP($A78,'Import OffPeak change'!$A$106:FF$202,157,FALSE)),0,(VLOOKUP($A78,'Import OffPeak'!$A$3:FF$99,157,FALSE)-VLOOKUP($A78,'Import OffPeak change'!$A$106:FF$202,157,FALSE)))</f>
        <v>0</v>
      </c>
      <c r="FB78" s="6">
        <f>IF(ISERROR(VLOOKUP($A78,'Import OffPeak'!$A$3:FG$99,158,FALSE)-VLOOKUP($A78,'Import OffPeak change'!$A$106:FG$202,158,FALSE)),0,(VLOOKUP($A78,'Import OffPeak'!$A$3:FG$99,158,FALSE)-VLOOKUP($A78,'Import OffPeak change'!$A$106:FG$202,158,FALSE)))</f>
        <v>0</v>
      </c>
      <c r="FC78" s="6">
        <f>IF(ISERROR(VLOOKUP($A78,'Import OffPeak'!$A$3:FH$99,159,FALSE)-VLOOKUP($A78,'Import OffPeak change'!$A$106:FH$202,159,FALSE)),0,(VLOOKUP($A78,'Import OffPeak'!$A$3:FH$99,159,FALSE)-VLOOKUP($A78,'Import OffPeak change'!$A$106:FH$202,159,FALSE)))</f>
        <v>0</v>
      </c>
      <c r="FD78" s="6">
        <f>IF(ISERROR(VLOOKUP($A78,'Import OffPeak'!$A$3:FI$99,160,FALSE)-VLOOKUP($A78,'Import OffPeak change'!$A$106:FI$202,160,FALSE)),0,(VLOOKUP($A78,'Import OffPeak'!$A$3:FI$99,160,FALSE)-VLOOKUP($A78,'Import OffPeak change'!$A$106:FI$202,160,FALSE)))</f>
        <v>0</v>
      </c>
      <c r="FE78" s="6">
        <f>IF(ISERROR(VLOOKUP($A78,'Import OffPeak'!$A$3:FJ$99,161,FALSE)-VLOOKUP($A78,'Import OffPeak change'!$A$106:FJ$202,161,FALSE)),0,(VLOOKUP($A78,'Import OffPeak'!$A$3:FJ$99,161,FALSE)-VLOOKUP($A78,'Import OffPeak change'!$A$106:FJ$202,161,FALSE)))</f>
        <v>0</v>
      </c>
      <c r="FF78" s="6">
        <f>IF(ISERROR(VLOOKUP($A78,'Import OffPeak'!$A$3:FK$99,162,FALSE)-VLOOKUP($A78,'Import OffPeak change'!$A$106:FK$202,162,FALSE)),0,(VLOOKUP($A78,'Import OffPeak'!$A$3:FK$99,162,FALSE)-VLOOKUP($A78,'Import OffPeak change'!$A$106:FK$202,162,FALSE)))</f>
        <v>0</v>
      </c>
      <c r="FG78" s="6">
        <f>IF(ISERROR(VLOOKUP($A78,'Import OffPeak'!$A$3:FL$99,163,FALSE)-VLOOKUP($A78,'Import OffPeak change'!$A$106:FL$202,163,FALSE)),0,(VLOOKUP($A78,'Import OffPeak'!$A$3:FL$99,163,FALSE)-VLOOKUP($A78,'Import OffPeak change'!$A$106:FL$202,163,FALSE)))</f>
        <v>0</v>
      </c>
      <c r="FH78" s="6">
        <f>IF(ISERROR(VLOOKUP($A78,'Import OffPeak'!$A$3:FM$99,164,FALSE)-VLOOKUP($A78,'Import OffPeak change'!$A$106:FM$202,164,FALSE)),0,(VLOOKUP($A78,'Import OffPeak'!$A$3:FM$99,164,FALSE)-VLOOKUP($A78,'Import OffPeak change'!$A$106:FM$202,164,FALSE)))</f>
        <v>0</v>
      </c>
      <c r="FI78" s="6">
        <f>IF(ISERROR(VLOOKUP($A78,'Import OffPeak'!$A$3:FN$99,165,FALSE)-VLOOKUP($A78,'Import OffPeak change'!$A$106:FN$202,165,FALSE)),0,(VLOOKUP($A78,'Import OffPeak'!$A$3:FN$99,165,FALSE)-VLOOKUP($A78,'Import OffPeak change'!$A$106:FN$202,165,FALSE)))</f>
        <v>0</v>
      </c>
      <c r="FJ78" s="6">
        <f>IF(ISERROR(VLOOKUP($A78,'Import OffPeak'!$A$3:FO$99,166,FALSE)-VLOOKUP($A78,'Import OffPeak change'!$A$106:FO$202,166,FALSE)),0,(VLOOKUP($A78,'Import OffPeak'!$A$3:FO$99,166,FALSE)-VLOOKUP($A78,'Import OffPeak change'!$A$106:FO$202,166,FALSE)))</f>
        <v>0</v>
      </c>
      <c r="FK78" s="6">
        <f>IF(ISERROR(VLOOKUP($A78,'Import OffPeak'!$A$3:FP$99,167,FALSE)-VLOOKUP($A78,'Import OffPeak change'!$A$106:FP$202,167,FALSE)),0,(VLOOKUP($A78,'Import OffPeak'!$A$3:FP$99,167,FALSE)-VLOOKUP($A78,'Import OffPeak change'!$A$106:FP$202,167,FALSE)))</f>
        <v>0</v>
      </c>
      <c r="FL78" s="6">
        <f>IF(ISERROR(VLOOKUP($A78,'Import OffPeak'!$A$3:FQ$99,168,FALSE)-VLOOKUP($A78,'Import OffPeak change'!$A$106:FQ$202,168,FALSE)),0,(VLOOKUP($A78,'Import OffPeak'!$A$3:FQ$99,168,FALSE)-VLOOKUP($A78,'Import OffPeak change'!$A$106:FQ$202,168,FALSE)))</f>
        <v>0</v>
      </c>
      <c r="FM78" s="6">
        <f>IF(ISERROR(VLOOKUP($A78,'Import OffPeak'!$A$3:FR$99,169,FALSE)-VLOOKUP($A78,'Import OffPeak change'!$A$106:FR$202,169,FALSE)),0,(VLOOKUP($A78,'Import OffPeak'!$A$3:FR$99,169,FALSE)-VLOOKUP($A78,'Import OffPeak change'!$A$106:FR$202,169,FALSE)))</f>
        <v>0</v>
      </c>
      <c r="FN78" s="6">
        <f>IF(ISERROR(VLOOKUP($A78,'Import OffPeak'!$A$3:FS$99,170,FALSE)-VLOOKUP($A78,'Import OffPeak change'!$A$106:FS$202,170,FALSE)),0,(VLOOKUP($A78,'Import OffPeak'!$A$3:FS$99,170,FALSE)-VLOOKUP($A78,'Import OffPeak change'!$A$106:FS$202,170,FALSE)))</f>
        <v>0</v>
      </c>
      <c r="FO78" s="6">
        <f>IF(ISERROR(VLOOKUP($A78,'Import OffPeak'!$A$3:FT$99,171,FALSE)-VLOOKUP($A78,'Import OffPeak change'!$A$106:FT$202,171,FALSE)),0,(VLOOKUP($A78,'Import OffPeak'!$A$3:FT$99,171,FALSE)-VLOOKUP($A78,'Import OffPeak change'!$A$106:FT$202,171,FALSE)))</f>
        <v>0</v>
      </c>
      <c r="FP78" s="6">
        <f>IF(ISERROR(VLOOKUP($A78,'Import OffPeak'!$A$3:FU$99,172,FALSE)-VLOOKUP($A78,'Import OffPeak change'!$A$106:FU$202,172,FALSE)),0,(VLOOKUP($A78,'Import OffPeak'!$A$3:FU$99,172,FALSE)-VLOOKUP($A78,'Import OffPeak change'!$A$106:FU$202,172,FALSE)))</f>
        <v>0</v>
      </c>
      <c r="FQ78" s="6">
        <f>IF(ISERROR(VLOOKUP($A78,'Import OffPeak'!$A$3:FV$99,173,FALSE)-VLOOKUP($A78,'Import OffPeak change'!$A$106:FV$202,173,FALSE)),0,(VLOOKUP($A78,'Import OffPeak'!$A$3:FV$99,173,FALSE)-VLOOKUP($A78,'Import OffPeak change'!$A$106:FV$202,173,FALSE)))</f>
        <v>0</v>
      </c>
      <c r="FR78" s="6">
        <f>IF(ISERROR(VLOOKUP($A78,'Import OffPeak'!$A$3:FW$99,174,FALSE)-VLOOKUP($A78,'Import OffPeak change'!$A$106:FW$202,174,FALSE)),0,(VLOOKUP($A78,'Import OffPeak'!$A$3:FW$99,174,FALSE)-VLOOKUP($A78,'Import OffPeak change'!$A$106:FW$202,174,FALSE)))</f>
        <v>0</v>
      </c>
      <c r="FS78" s="6">
        <f>IF(ISERROR(VLOOKUP($A78,'Import OffPeak'!$A$3:FX$99,175,FALSE)-VLOOKUP($A78,'Import OffPeak change'!$A$106:FX$202,175,FALSE)),0,(VLOOKUP($A78,'Import OffPeak'!$A$3:FX$99,175,FALSE)-VLOOKUP($A78,'Import OffPeak change'!$A$106:FX$202,175,FALSE)))</f>
        <v>0</v>
      </c>
      <c r="FT78" s="6">
        <f>IF(ISERROR(VLOOKUP($A78,'Import OffPeak'!$A$3:FY$99,176,FALSE)-VLOOKUP($A78,'Import OffPeak change'!$A$106:FY$202,176,FALSE)),0,(VLOOKUP($A78,'Import OffPeak'!$A$3:FY$99,176,FALSE)-VLOOKUP($A78,'Import OffPeak change'!$A$106:FY$202,176,FALSE)))</f>
        <v>0</v>
      </c>
      <c r="FU78" s="6">
        <f>IF(ISERROR(VLOOKUP($A78,'Import OffPeak'!$A$3:FZ$99,177,FALSE)-VLOOKUP($A78,'Import OffPeak change'!$A$106:FZ$202,177,FALSE)),0,(VLOOKUP($A78,'Import OffPeak'!$A$3:FZ$99,177,FALSE)-VLOOKUP($A78,'Import OffPeak change'!$A$106:FZ$202,177,FALSE)))</f>
        <v>0</v>
      </c>
      <c r="FV78" s="6">
        <f>IF(ISERROR(VLOOKUP($A78,'Import OffPeak'!$A$3:GA$99,178,FALSE)-VLOOKUP($A78,'Import OffPeak change'!$A$106:GA$202,178,FALSE)),0,(VLOOKUP($A78,'Import OffPeak'!$A$3:GA$99,178,FALSE)-VLOOKUP($A78,'Import OffPeak change'!$A$106:GA$202,178,FALSE)))</f>
        <v>0</v>
      </c>
      <c r="FW78" s="6">
        <f>IF(ISERROR(VLOOKUP($A78,'Import OffPeak'!$A$3:GB$99,179,FALSE)-VLOOKUP($A78,'Import OffPeak change'!$A$106:GB$202,179,FALSE)),0,(VLOOKUP($A78,'Import OffPeak'!$A$3:GB$99,179,FALSE)-VLOOKUP($A78,'Import OffPeak change'!$A$106:GB$202,179,FALSE)))</f>
        <v>0</v>
      </c>
      <c r="FX78" s="6">
        <f>IF(ISERROR(VLOOKUP($A78,'Import OffPeak'!$A$3:GC$99,180,FALSE)-VLOOKUP($A78,'Import OffPeak change'!$A$106:GC$202,180,FALSE)),0,(VLOOKUP($A78,'Import OffPeak'!$A$3:GC$99,180,FALSE)-VLOOKUP($A78,'Import OffPeak change'!$A$106:GC$202,180,FALSE)))</f>
        <v>0</v>
      </c>
      <c r="FY78" s="6">
        <f>IF(ISERROR(VLOOKUP($A78,'Import OffPeak'!$A$3:GD$99,181,FALSE)-VLOOKUP($A78,'Import OffPeak change'!$A$106:GD$202,181,FALSE)),0,(VLOOKUP($A78,'Import OffPeak'!$A$3:GD$99,181,FALSE)-VLOOKUP($A78,'Import OffPeak change'!$A$106:GD$202,181,FALSE)))</f>
        <v>0</v>
      </c>
      <c r="FZ78" s="6">
        <f>IF(ISERROR(VLOOKUP($A78,'Import OffPeak'!$A$3:GE$99,182,FALSE)-VLOOKUP($A78,'Import OffPeak change'!$A$106:GE$202,182,FALSE)),0,(VLOOKUP($A78,'Import OffPeak'!$A$3:GE$99,182,FALSE)-VLOOKUP($A78,'Import OffPeak change'!$A$106:GE$202,182,FALSE)))</f>
        <v>0</v>
      </c>
      <c r="GA78" s="6">
        <f>IF(ISERROR(VLOOKUP($A78,'Import OffPeak'!$A$3:GF$99,183,FALSE)-VLOOKUP($A78,'Import OffPeak change'!$A$106:GF$202,183,FALSE)),0,(VLOOKUP($A78,'Import OffPeak'!$A$3:GF$99,183,FALSE)-VLOOKUP($A78,'Import OffPeak change'!$A$106:GF$202,183,FALSE)))</f>
        <v>0</v>
      </c>
      <c r="GB78" s="6">
        <f>IF(ISERROR(VLOOKUP($A78,'Import OffPeak'!$A$3:GG$99,184,FALSE)-VLOOKUP($A78,'Import OffPeak change'!$A$106:GG$202,184,FALSE)),0,(VLOOKUP($A78,'Import OffPeak'!$A$3:GG$99,184,FALSE)-VLOOKUP($A78,'Import OffPeak change'!$A$106:GG$202,184,FALSE)))</f>
        <v>0</v>
      </c>
      <c r="GC78" s="6">
        <f>IF(ISERROR(VLOOKUP($A78,'Import OffPeak'!$A$3:GH$99,185,FALSE)-VLOOKUP($A78,'Import OffPeak change'!$A$106:GH$202,185,FALSE)),0,(VLOOKUP($A78,'Import OffPeak'!$A$3:GH$99,185,FALSE)-VLOOKUP($A78,'Import OffPeak change'!$A$106:GH$202,185,FALSE)))</f>
        <v>0</v>
      </c>
      <c r="GD78" s="6">
        <f>IF(ISERROR(VLOOKUP($A78,'Import OffPeak'!$A$3:GI$99,186,FALSE)-VLOOKUP($A78,'Import OffPeak change'!$A$106:GI$202,186,FALSE)),0,(VLOOKUP($A78,'Import OffPeak'!$A$3:GI$99,186,FALSE)-VLOOKUP($A78,'Import OffPeak change'!$A$106:GI$202,186,FALSE)))</f>
        <v>0</v>
      </c>
      <c r="GE78" s="6">
        <f>IF(ISERROR(VLOOKUP($A78,'Import OffPeak'!$A$3:GJ$99,187,FALSE)-VLOOKUP($A78,'Import OffPeak change'!$A$106:GJ$202,187,FALSE)),0,(VLOOKUP($A78,'Import OffPeak'!$A$3:GJ$99,187,FALSE)-VLOOKUP($A78,'Import OffPeak change'!$A$106:GJ$202,187,FALSE)))</f>
        <v>0</v>
      </c>
      <c r="GF78" s="6">
        <f>IF(ISERROR(VLOOKUP($A78,'Import OffPeak'!$A$3:GK$99,188,FALSE)-VLOOKUP($A78,'Import OffPeak change'!$A$106:GK$202,188,FALSE)),0,(VLOOKUP($A78,'Import OffPeak'!$A$3:GK$99,188,FALSE)-VLOOKUP($A78,'Import OffPeak change'!$A$106:GK$202,188,FALSE)))</f>
        <v>0</v>
      </c>
      <c r="GG78" s="6">
        <f>IF(ISERROR(VLOOKUP($A78,'Import OffPeak'!$A$3:GL$99,189,FALSE)-VLOOKUP($A78,'Import OffPeak change'!$A$106:GL$202,189,FALSE)),0,(VLOOKUP($A78,'Import OffPeak'!$A$3:GL$99,189,FALSE)-VLOOKUP($A78,'Import OffPeak change'!$A$106:GL$202,189,FALSE)))</f>
        <v>0</v>
      </c>
      <c r="GH78" s="6">
        <f>IF(ISERROR(VLOOKUP($A78,'Import OffPeak'!$A$3:GM$99,190,FALSE)-VLOOKUP($A78,'Import OffPeak change'!$A$106:GM$202,190,FALSE)),0,(VLOOKUP($A78,'Import OffPeak'!$A$3:GM$99,190,FALSE)-VLOOKUP($A78,'Import OffPeak change'!$A$106:GM$202,190,FALSE)))</f>
        <v>0</v>
      </c>
      <c r="GI78" s="6">
        <f>IF(ISERROR(VLOOKUP($A78,'Import OffPeak'!$A$3:GN$99,191,FALSE)-VLOOKUP($A78,'Import OffPeak change'!$A$106:GN$202,191,FALSE)),0,(VLOOKUP($A78,'Import OffPeak'!$A$3:GN$99,191,FALSE)-VLOOKUP($A78,'Import OffPeak change'!$A$106:GN$202,191,FALSE)))</f>
        <v>0</v>
      </c>
      <c r="GJ78" s="6">
        <f>IF(ISERROR(VLOOKUP($A78,'Import OffPeak'!$A$3:GO$99,192,FALSE)-VLOOKUP($A78,'Import OffPeak change'!$A$106:GO$202,192,FALSE)),0,(VLOOKUP($A78,'Import OffPeak'!$A$3:GO$99,192,FALSE)-VLOOKUP($A78,'Import OffPeak change'!$A$106:GO$202,192,FALSE)))</f>
        <v>0</v>
      </c>
      <c r="GK78" s="6">
        <f>IF(ISERROR(VLOOKUP($A78,'Import OffPeak'!$A$3:GP$99,193,FALSE)-VLOOKUP($A78,'Import OffPeak change'!$A$106:GP$202,193,FALSE)),0,(VLOOKUP($A78,'Import OffPeak'!$A$3:GP$99,193,FALSE)-VLOOKUP($A78,'Import OffPeak change'!$A$106:GP$202,193,FALSE)))</f>
        <v>0</v>
      </c>
      <c r="GL78" s="6">
        <f>IF(ISERROR(VLOOKUP($A78,'Import OffPeak'!$A$3:GQ$99,194,FALSE)-VLOOKUP($A78,'Import OffPeak change'!$A$106:GQ$202,194,FALSE)),0,(VLOOKUP($A78,'Import OffPeak'!$A$3:GQ$99,194,FALSE)-VLOOKUP($A78,'Import OffPeak change'!$A$106:GQ$202,194,FALSE)))</f>
        <v>0</v>
      </c>
      <c r="GM78" s="6">
        <f>IF(ISERROR(VLOOKUP($A78,'Import OffPeak'!$A$3:GR$99,195,FALSE)-VLOOKUP($A78,'Import OffPeak change'!$A$106:GR$202,195,FALSE)),0,(VLOOKUP($A78,'Import OffPeak'!$A$3:GR$99,195,FALSE)-VLOOKUP($A78,'Import OffPeak change'!$A$106:GR$202,195,FALSE)))</f>
        <v>0</v>
      </c>
      <c r="GN78" s="6">
        <f>IF(ISERROR(VLOOKUP($A78,'Import OffPeak'!$A$3:GS$99,196,FALSE)-VLOOKUP($A78,'Import OffPeak change'!$A$106:GS$202,196,FALSE)),0,(VLOOKUP($A78,'Import OffPeak'!$A$3:GS$99,196,FALSE)-VLOOKUP($A78,'Import OffPeak change'!$A$106:GS$202,196,FALSE)))</f>
        <v>0</v>
      </c>
      <c r="GO78" s="6">
        <f>IF(ISERROR(VLOOKUP($A78,'Import OffPeak'!$A$3:GT$99,197,FALSE)-VLOOKUP($A78,'Import OffPeak change'!$A$106:GT$202,197,FALSE)),0,(VLOOKUP($A78,'Import OffPeak'!$A$3:GT$99,197,FALSE)-VLOOKUP($A78,'Import OffPeak change'!$A$106:GT$202,197,FALSE)))</f>
        <v>0</v>
      </c>
      <c r="GP78" s="6">
        <f>IF(ISERROR(VLOOKUP($A78,'Import OffPeak'!$A$3:GU$99,198,FALSE)-VLOOKUP($A78,'Import OffPeak change'!$A$106:GU$202,198,FALSE)),0,(VLOOKUP($A78,'Import OffPeak'!$A$3:GU$99,198,FALSE)-VLOOKUP($A78,'Import OffPeak change'!$A$106:GU$202,198,FALSE)))</f>
        <v>0</v>
      </c>
      <c r="GQ78" s="6">
        <f>IF(ISERROR(VLOOKUP($A78,'Import OffPeak'!$A$3:GV$99,199,FALSE)-VLOOKUP($A78,'Import OffPeak change'!$A$106:GV$202,199,FALSE)),0,(VLOOKUP($A78,'Import OffPeak'!$A$3:GV$99,199,FALSE)-VLOOKUP($A78,'Import OffPeak change'!$A$106:GV$202,199,FALSE)))</f>
        <v>0</v>
      </c>
      <c r="GR78" s="6">
        <f>IF(ISERROR(VLOOKUP($A78,'Import OffPeak'!$A$3:GW$99,200,FALSE)-VLOOKUP($A78,'Import OffPeak change'!$A$106:GW$202,200,FALSE)),0,(VLOOKUP($A78,'Import OffPeak'!$A$3:GW$99,200,FALSE)-VLOOKUP($A78,'Import OffPeak change'!$A$106:GW$202,200,FALSE)))</f>
        <v>0</v>
      </c>
      <c r="GS78" s="6">
        <f>IF(ISERROR(VLOOKUP($A78,'Import OffPeak'!$A$3:GX$99,201,FALSE)-VLOOKUP($A78,'Import OffPeak change'!$A$106:GX$202,201,FALSE)),0,(VLOOKUP($A78,'Import OffPeak'!$A$3:GX$99,201,FALSE)-VLOOKUP($A78,'Import OffPeak change'!$A$106:GX$202,201,FALSE)))</f>
        <v>0</v>
      </c>
      <c r="GT78" s="6">
        <f>IF(ISERROR(VLOOKUP($A78,'Import OffPeak'!$A$3:GY$99,202,FALSE)-VLOOKUP($A78,'Import OffPeak change'!$A$106:GY$202,202,FALSE)),0,(VLOOKUP($A78,'Import OffPeak'!$A$3:GY$99,202,FALSE)-VLOOKUP($A78,'Import OffPeak change'!$A$106:GY$202,202,FALSE)))</f>
        <v>0</v>
      </c>
      <c r="GU78" s="6">
        <f>IF(ISERROR(VLOOKUP($A78,'Import OffPeak'!$A$3:GZ$99,203,FALSE)-VLOOKUP($A78,'Import OffPeak change'!$A$106:GZ$202,203,FALSE)),0,(VLOOKUP($A78,'Import OffPeak'!$A$3:GZ$99,203,FALSE)-VLOOKUP($A78,'Import OffPeak change'!$A$106:GZ$202,203,FALSE)))</f>
        <v>0</v>
      </c>
      <c r="GV78" s="6">
        <f>IF(ISERROR(VLOOKUP($A78,'Import OffPeak'!$A$3:HA$99,204,FALSE)-VLOOKUP($A78,'Import OffPeak change'!$A$106:HA$202,204,FALSE)),0,(VLOOKUP($A78,'Import OffPeak'!$A$3:HA$99,204,FALSE)-VLOOKUP($A78,'Import OffPeak change'!$A$106:HA$202,204,FALSE)))</f>
        <v>0</v>
      </c>
      <c r="GW78" s="6">
        <f>IF(ISERROR(VLOOKUP($A78,'Import OffPeak'!$A$3:HB$99,205,FALSE)-VLOOKUP($A78,'Import OffPeak change'!$A$106:HB$202,205,FALSE)),0,(VLOOKUP($A78,'Import OffPeak'!$A$3:HB$99,205,FALSE)-VLOOKUP($A78,'Import OffPeak change'!$A$106:HB$202,205,FALSE)))</f>
        <v>0</v>
      </c>
      <c r="GX78" s="6">
        <f>IF(ISERROR(VLOOKUP($A78,'Import OffPeak'!$A$3:HC$99,206,FALSE)-VLOOKUP($A78,'Import OffPeak change'!$A$106:HC$202,206,FALSE)),0,(VLOOKUP($A78,'Import OffPeak'!$A$3:HC$99,206,FALSE)-VLOOKUP($A78,'Import OffPeak change'!$A$106:HC$202,206,FALSE)))</f>
        <v>0</v>
      </c>
      <c r="GY78" s="6">
        <f>IF(ISERROR(VLOOKUP($A78,'Import OffPeak'!$A$3:HD$99,207,FALSE)-VLOOKUP($A78,'Import OffPeak change'!$A$106:HD$202,207,FALSE)),0,(VLOOKUP($A78,'Import OffPeak'!$A$3:HD$99,207,FALSE)-VLOOKUP($A78,'Import OffPeak change'!$A$106:HD$202,207,FALSE)))</f>
        <v>0</v>
      </c>
      <c r="GZ78" s="6">
        <f>IF(ISERROR(VLOOKUP($A78,'Import OffPeak'!$A$3:HE$99,208,FALSE)-VLOOKUP($A78,'Import OffPeak change'!$A$106:HE$202,208,FALSE)),0,(VLOOKUP($A78,'Import OffPeak'!$A$3:HE$99,208,FALSE)-VLOOKUP($A78,'Import OffPeak change'!$A$106:HE$202,208,FALSE)))</f>
        <v>0</v>
      </c>
      <c r="HA78" s="6">
        <f>IF(ISERROR(VLOOKUP($A78,'Import OffPeak'!$A$3:HF$99,209,FALSE)-VLOOKUP($A78,'Import OffPeak change'!$A$106:HF$202,209,FALSE)),0,(VLOOKUP($A78,'Import OffPeak'!$A$3:HF$99,209,FALSE)-VLOOKUP($A78,'Import OffPeak change'!$A$106:HF$202,209,FALSE)))</f>
        <v>0</v>
      </c>
      <c r="HB78" s="6">
        <f>IF(ISERROR(VLOOKUP($A78,'Import OffPeak'!$A$3:HG$99,210,FALSE)-VLOOKUP($A78,'Import OffPeak change'!$A$106:HG$202,210,FALSE)),0,(VLOOKUP($A78,'Import OffPeak'!$A$3:HG$99,210,FALSE)-VLOOKUP($A78,'Import OffPeak change'!$A$106:HG$202,210,FALSE)))</f>
        <v>0</v>
      </c>
      <c r="HC78" s="6">
        <f>IF(ISERROR(VLOOKUP($A78,'Import OffPeak'!$A$3:HH$99,211,FALSE)-VLOOKUP($A78,'Import OffPeak change'!$A$106:HH$202,211,FALSE)),0,(VLOOKUP($A78,'Import OffPeak'!$A$3:HH$99,211,FALSE)-VLOOKUP($A78,'Import OffPeak change'!$A$106:HH$202,211,FALSE)))</f>
        <v>0</v>
      </c>
      <c r="HD78" s="6">
        <f>IF(ISERROR(VLOOKUP($A78,'Import OffPeak'!$A$3:HI$99,212,FALSE)-VLOOKUP($A78,'Import OffPeak change'!$A$106:HI$202,212,FALSE)),0,(VLOOKUP($A78,'Import OffPeak'!$A$3:HI$99,212,FALSE)-VLOOKUP($A78,'Import OffPeak change'!$A$106:HI$202,212,FALSE)))</f>
        <v>0</v>
      </c>
      <c r="HE78" s="6">
        <f>IF(ISERROR(VLOOKUP($A78,'Import OffPeak'!$A$3:HJ$99,213,FALSE)-VLOOKUP($A78,'Import OffPeak change'!$A$106:HJ$202,213,FALSE)),0,(VLOOKUP($A78,'Import OffPeak'!$A$3:HJ$99,213,FALSE)-VLOOKUP($A78,'Import OffPeak change'!$A$106:HJ$202,213,FALSE)))</f>
        <v>0</v>
      </c>
      <c r="HF78" s="6">
        <f>IF(ISERROR(VLOOKUP($A78,'Import OffPeak'!$A$3:HK$99,214,FALSE)-VLOOKUP($A78,'Import OffPeak change'!$A$106:HK$202,214,FALSE)),0,(VLOOKUP($A78,'Import OffPeak'!$A$3:HK$99,214,FALSE)-VLOOKUP($A78,'Import OffPeak change'!$A$106:HK$202,214,FALSE)))</f>
        <v>0</v>
      </c>
      <c r="HG78" s="6">
        <f>IF(ISERROR(VLOOKUP($A78,'Import OffPeak'!$A$3:HL$99,215,FALSE)-VLOOKUP($A78,'Import OffPeak change'!$A$106:HL$202,215,FALSE)),0,(VLOOKUP($A78,'Import OffPeak'!$A$3:HL$99,215,FALSE)-VLOOKUP($A78,'Import OffPeak change'!$A$106:HL$202,215,FALSE)))</f>
        <v>0</v>
      </c>
      <c r="HH78" s="6">
        <f>IF(ISERROR(VLOOKUP($A78,'Import OffPeak'!$A$3:HM$99,216,FALSE)-VLOOKUP($A78,'Import OffPeak change'!$A$106:HM$202,216,FALSE)),0,(VLOOKUP($A78,'Import OffPeak'!$A$3:HM$99,216,FALSE)-VLOOKUP($A78,'Import OffPeak change'!$A$106:HM$202,216,FALSE)))</f>
        <v>0</v>
      </c>
      <c r="HI78" s="6">
        <f>IF(ISERROR(VLOOKUP($A78,'Import OffPeak'!$A$3:HN$99,217,FALSE)-VLOOKUP($A78,'Import OffPeak change'!$A$106:HN$202,217,FALSE)),0,(VLOOKUP($A78,'Import OffPeak'!$A$3:HN$99,217,FALSE)-VLOOKUP($A78,'Import OffPeak change'!$A$106:HN$202,217,FALSE)))</f>
        <v>0</v>
      </c>
      <c r="HJ78" s="6">
        <f>IF(ISERROR(VLOOKUP($A78,'Import OffPeak'!$A$3:HO$99,218,FALSE)-VLOOKUP($A78,'Import OffPeak change'!$A$106:HO$202,218,FALSE)),0,(VLOOKUP($A78,'Import OffPeak'!$A$3:HO$99,218,FALSE)-VLOOKUP($A78,'Import OffPeak change'!$A$106:HO$202,218,FALSE)))</f>
        <v>0</v>
      </c>
      <c r="HK78" s="6">
        <f>IF(ISERROR(VLOOKUP($A78,'Import OffPeak'!$A$3:HP$99,219,FALSE)-VLOOKUP($A78,'Import OffPeak change'!$A$106:HP$202,219,FALSE)),0,(VLOOKUP($A78,'Import OffPeak'!$A$3:HP$99,219,FALSE)-VLOOKUP($A78,'Import OffPeak change'!$A$106:HP$202,219,FALSE)))</f>
        <v>0</v>
      </c>
      <c r="HL78" s="6">
        <f>IF(ISERROR(VLOOKUP($A78,'Import OffPeak'!$A$3:HQ$99,220,FALSE)-VLOOKUP($A78,'Import OffPeak change'!$A$106:HQ$202,220,FALSE)),0,(VLOOKUP($A78,'Import OffPeak'!$A$3:HQ$99,220,FALSE)-VLOOKUP($A78,'Import OffPeak change'!$A$106:HQ$202,220,FALSE)))</f>
        <v>0</v>
      </c>
      <c r="HM78" s="6">
        <f>IF(ISERROR(VLOOKUP($A78,'Import OffPeak'!$A$3:HR$99,221,FALSE)-VLOOKUP($A78,'Import OffPeak change'!$A$106:HR$202,221,FALSE)),0,(VLOOKUP($A78,'Import OffPeak'!$A$3:HR$99,221,FALSE)-VLOOKUP($A78,'Import OffPeak change'!$A$106:HR$202,221,FALSE)))</f>
        <v>0</v>
      </c>
      <c r="HN78" s="6">
        <f>IF(ISERROR(VLOOKUP($A78,'Import OffPeak'!$A$3:HS$99,222,FALSE)-VLOOKUP($A78,'Import OffPeak change'!$A$106:HS$202,222,FALSE)),0,(VLOOKUP($A78,'Import OffPeak'!$A$3:HS$99,222,FALSE)-VLOOKUP($A78,'Import OffPeak change'!$A$106:HS$202,222,FALSE)))</f>
        <v>0</v>
      </c>
      <c r="HO78" s="6">
        <f>IF(ISERROR(VLOOKUP($A78,'Import OffPeak'!$A$3:HT$99,223,FALSE)-VLOOKUP($A78,'Import OffPeak change'!$A$106:HT$202,223,FALSE)),0,(VLOOKUP($A78,'Import OffPeak'!$A$3:HT$99,223,FALSE)-VLOOKUP($A78,'Import OffPeak change'!$A$106:HT$202,223,FALSE)))</f>
        <v>0</v>
      </c>
      <c r="HP78" s="6">
        <f>IF(ISERROR(VLOOKUP($A78,'Import OffPeak'!$A$3:HU$99,224,FALSE)-VLOOKUP($A78,'Import OffPeak change'!$A$106:HU$202,224,FALSE)),0,(VLOOKUP($A78,'Import OffPeak'!$A$3:HU$99,224,FALSE)-VLOOKUP($A78,'Import OffPeak change'!$A$106:HU$202,224,FALSE)))</f>
        <v>0</v>
      </c>
      <c r="HQ78" s="6">
        <f>IF(ISERROR(VLOOKUP($A78,'Import OffPeak'!$A$3:HV$99,225,FALSE)-VLOOKUP($A78,'Import OffPeak change'!$A$106:HV$202,225,FALSE)),0,(VLOOKUP($A78,'Import OffPeak'!$A$3:HV$99,225,FALSE)-VLOOKUP($A78,'Import OffPeak change'!$A$106:HV$202,225,FALSE)))</f>
        <v>0</v>
      </c>
      <c r="HR78" s="6">
        <f>IF(ISERROR(VLOOKUP($A78,'Import OffPeak'!$A$3:HW$99,226,FALSE)-VLOOKUP($A78,'Import OffPeak change'!$A$106:HW$202,226,FALSE)),0,(VLOOKUP($A78,'Import OffPeak'!$A$3:HW$99,226,FALSE)-VLOOKUP($A78,'Import OffPeak change'!$A$106:HW$202,226,FALSE)))</f>
        <v>0</v>
      </c>
      <c r="HS78" s="6">
        <f>IF(ISERROR(VLOOKUP($A78,'Import OffPeak'!$A$3:HX$99,227,FALSE)-VLOOKUP($A78,'Import OffPeak change'!$A$106:HX$202,227,FALSE)),0,(VLOOKUP($A78,'Import OffPeak'!$A$3:HX$99,227,FALSE)-VLOOKUP($A78,'Import OffPeak change'!$A$106:HX$202,227,FALSE)))</f>
        <v>0</v>
      </c>
      <c r="HT78" s="6">
        <f>IF(ISERROR(VLOOKUP($A78,'Import OffPeak'!$A$3:HY$99,228,FALSE)-VLOOKUP($A78,'Import OffPeak change'!$A$106:HY$202,228,FALSE)),0,(VLOOKUP($A78,'Import OffPeak'!$A$3:HY$99,228,FALSE)-VLOOKUP($A78,'Import OffPeak change'!$A$106:HY$202,228,FALSE)))</f>
        <v>0</v>
      </c>
      <c r="HU78" s="6">
        <f>IF(ISERROR(VLOOKUP($A78,'Import OffPeak'!$A$3:HZ$99,229,FALSE)-VLOOKUP($A78,'Import OffPeak change'!$A$106:HZ$202,229,FALSE)),0,(VLOOKUP($A78,'Import OffPeak'!$A$3:HZ$99,229,FALSE)-VLOOKUP($A78,'Import OffPeak change'!$A$106:HZ$202,229,FALSE)))</f>
        <v>0</v>
      </c>
      <c r="HV78" s="6">
        <f>IF(ISERROR(VLOOKUP($A78,'Import OffPeak'!$A$3:IA$99,230,FALSE)-VLOOKUP($A78,'Import OffPeak change'!$A$106:IA$202,230,FALSE)),0,(VLOOKUP($A78,'Import OffPeak'!$A$3:IA$99,230,FALSE)-VLOOKUP($A78,'Import OffPeak change'!$A$106:IA$202,230,FALSE)))</f>
        <v>0</v>
      </c>
      <c r="HW78" s="6">
        <f>IF(ISERROR(VLOOKUP($A78,'Import OffPeak'!$A$3:IB$99,231,FALSE)-VLOOKUP($A78,'Import OffPeak change'!$A$106:IB$202,231,FALSE)),0,(VLOOKUP($A78,'Import OffPeak'!$A$3:IB$99,231,FALSE)-VLOOKUP($A78,'Import OffPeak change'!$A$106:IB$202,231,FALSE)))</f>
        <v>0</v>
      </c>
      <c r="HX78" s="6">
        <f>IF(ISERROR(VLOOKUP($A78,'Import OffPeak'!$A$3:IC$99,232,FALSE)-VLOOKUP($A78,'Import OffPeak change'!$A$106:IC$202,232,FALSE)),0,(VLOOKUP($A78,'Import OffPeak'!$A$3:IC$99,232,FALSE)-VLOOKUP($A78,'Import OffPeak change'!$A$106:IC$202,232,FALSE)))</f>
        <v>0</v>
      </c>
      <c r="HY78" s="6">
        <f>IF(ISERROR(VLOOKUP($A78,'Import OffPeak'!$A$3:ID$99,233,FALSE)-VLOOKUP($A78,'Import OffPeak change'!$A$106:ID$202,233,FALSE)),0,(VLOOKUP($A78,'Import OffPeak'!$A$3:ID$99,233,FALSE)-VLOOKUP($A78,'Import OffPeak change'!$A$106:ID$202,233,FALSE)))</f>
        <v>0</v>
      </c>
      <c r="HZ78" s="6">
        <f>IF(ISERROR(VLOOKUP($A78,'Import OffPeak'!$A$3:IE$99,234,FALSE)-VLOOKUP($A78,'Import OffPeak change'!$A$106:IE$202,234,FALSE)),0,(VLOOKUP($A78,'Import OffPeak'!$A$3:IE$99,234,FALSE)-VLOOKUP($A78,'Import OffPeak change'!$A$106:IE$202,234,FALSE)))</f>
        <v>0</v>
      </c>
      <c r="IA78" s="6">
        <f>IF(ISERROR(VLOOKUP($A78,'Import OffPeak'!$A$3:IF$99,235,FALSE)-VLOOKUP($A78,'Import OffPeak change'!$A$106:IF$202,235,FALSE)),0,(VLOOKUP($A78,'Import OffPeak'!$A$3:IF$99,235,FALSE)-VLOOKUP($A78,'Import OffPeak change'!$A$106:IF$202,235,FALSE)))</f>
        <v>0</v>
      </c>
      <c r="IB78" s="6">
        <f>IF(ISERROR(VLOOKUP($A78,'Import OffPeak'!$A$3:IG$99,236,FALSE)-VLOOKUP($A78,'Import OffPeak change'!$A$106:IG$202,236,FALSE)),0,(VLOOKUP($A78,'Import OffPeak'!$A$3:IG$99,236,FALSE)-VLOOKUP($A78,'Import OffPeak change'!$A$106:IG$202,236,FALSE)))</f>
        <v>0</v>
      </c>
      <c r="IC78" s="6">
        <f>IF(ISERROR(VLOOKUP($A78,'Import OffPeak'!$A$3:IH$99,237,FALSE)-VLOOKUP($A78,'Import OffPeak change'!$A$106:IH$202,237,FALSE)),0,(VLOOKUP($A78,'Import OffPeak'!$A$3:IH$99,237,FALSE)-VLOOKUP($A78,'Import OffPeak change'!$A$106:IH$202,237,FALSE)))</f>
        <v>0</v>
      </c>
      <c r="ID78" s="6">
        <f>IF(ISERROR(VLOOKUP($A78,'Import OffPeak'!$A$3:II$99,238,FALSE)-VLOOKUP($A78,'Import OffPeak change'!$A$106:II$202,238,FALSE)),0,(VLOOKUP($A78,'Import OffPeak'!$A$3:II$99,238,FALSE)-VLOOKUP($A78,'Import OffPeak change'!$A$106:II$202,238,FALSE)))</f>
        <v>0</v>
      </c>
      <c r="IE78" s="6">
        <f>IF(ISERROR(VLOOKUP($A78,'Import OffPeak'!$A$3:IJ$99,239,FALSE)-VLOOKUP($A78,'Import OffPeak change'!$A$106:IJ$202,239,FALSE)),0,(VLOOKUP($A78,'Import OffPeak'!$A$3:IJ$99,239,FALSE)-VLOOKUP($A78,'Import OffPeak change'!$A$106:IJ$202,239,FALSE)))</f>
        <v>0</v>
      </c>
    </row>
    <row r="79" spans="1:239">
      <c r="A79" s="168" t="str">
        <f>IF('Import OffPeak'!A76=0,"",'Import OffPeak'!A76)</f>
        <v/>
      </c>
      <c r="B79" s="6"/>
      <c r="C79" s="6"/>
      <c r="D79" s="6"/>
      <c r="E79" s="6"/>
      <c r="F79" s="6"/>
      <c r="G79" s="6">
        <f>IF(ISERROR(VLOOKUP($A79,'Import OffPeak'!$A$3:L$99,7,FALSE)-VLOOKUP($A79,'Import OffPeak change'!$A$106:L$202,7,FALSE)),0,(VLOOKUP($A79,'Import OffPeak'!$A$3:L$99,7,FALSE)-VLOOKUP($A79,'Import OffPeak change'!$A$106:L$202,7,FALSE)))</f>
        <v>0</v>
      </c>
      <c r="H79" s="6">
        <f>IF(ISERROR(VLOOKUP($A79,'Import OffPeak'!$A$3:M$99,8,FALSE)-VLOOKUP($A79,'Import OffPeak change'!$A$106:M$202,8,FALSE)),0,(VLOOKUP($A79,'Import OffPeak'!$A$3:M$99,8,FALSE)-VLOOKUP($A79,'Import OffPeak change'!$A$106:M$202,8,FALSE)))</f>
        <v>0</v>
      </c>
      <c r="I79" s="6">
        <f>IF(ISERROR(VLOOKUP($A79,'Import OffPeak'!$A$3:N$99,9,FALSE)-VLOOKUP($A79,'Import OffPeak change'!$A$106:N$202,9,FALSE)),0,(VLOOKUP($A79,'Import OffPeak'!$A$3:N$99,9,FALSE)-VLOOKUP($A79,'Import OffPeak change'!$A$106:N$202,9,FALSE)))</f>
        <v>0</v>
      </c>
      <c r="J79" s="6">
        <f>IF(ISERROR(VLOOKUP($A79,'Import OffPeak'!$A$3:O$99,10,FALSE)-VLOOKUP($A79,'Import OffPeak change'!$A$106:O$202,10,FALSE)),0,(VLOOKUP($A79,'Import OffPeak'!$A$3:O$99,10,FALSE)-VLOOKUP($A79,'Import OffPeak change'!$A$106:O$202,10,FALSE)))</f>
        <v>0</v>
      </c>
      <c r="K79" s="6">
        <f>IF(ISERROR(VLOOKUP($A79,'Import OffPeak'!$A$3:P$99,11,FALSE)-VLOOKUP($A79,'Import OffPeak change'!$A$106:P$202,11,FALSE)),0,(VLOOKUP($A79,'Import OffPeak'!$A$3:P$99,11,FALSE)-VLOOKUP($A79,'Import OffPeak change'!$A$106:P$202,11,FALSE)))</f>
        <v>0</v>
      </c>
      <c r="L79" s="6">
        <f>IF(ISERROR(VLOOKUP($A79,'Import OffPeak'!$A$3:Q$99,12,FALSE)-VLOOKUP($A79,'Import OffPeak change'!$A$106:Q$202,12,FALSE)),0,(VLOOKUP($A79,'Import OffPeak'!$A$3:Q$99,12,FALSE)-VLOOKUP($A79,'Import OffPeak change'!$A$106:Q$202,12,FALSE)))</f>
        <v>0</v>
      </c>
      <c r="M79" s="6">
        <f>IF(ISERROR(VLOOKUP($A79,'Import OffPeak'!$A$3:R$99,13,FALSE)-VLOOKUP($A79,'Import OffPeak change'!$A$106:R$202,13,FALSE)),0,(VLOOKUP($A79,'Import OffPeak'!$A$3:R$99,13,FALSE)-VLOOKUP($A79,'Import OffPeak change'!$A$106:R$202,13,FALSE)))</f>
        <v>0</v>
      </c>
      <c r="N79" s="6">
        <f>IF(ISERROR(VLOOKUP($A79,'Import OffPeak'!$A$3:S$99,14,FALSE)-VLOOKUP($A79,'Import OffPeak change'!$A$106:S$202,14,FALSE)),0,(VLOOKUP($A79,'Import OffPeak'!$A$3:S$99,14,FALSE)-VLOOKUP($A79,'Import OffPeak change'!$A$106:S$202,14,FALSE)))</f>
        <v>0</v>
      </c>
      <c r="O79" s="6">
        <f>IF(ISERROR(VLOOKUP($A79,'Import OffPeak'!$A$3:T$99,15,FALSE)-VLOOKUP($A79,'Import OffPeak change'!$A$106:T$202,15,FALSE)),0,(VLOOKUP($A79,'Import OffPeak'!$A$3:T$99,15,FALSE)-VLOOKUP($A79,'Import OffPeak change'!$A$106:T$202,15,FALSE)))</f>
        <v>0</v>
      </c>
      <c r="P79" s="6">
        <f>IF(ISERROR(VLOOKUP($A79,'Import OffPeak'!$A$3:U$99,16,FALSE)-VLOOKUP($A79,'Import OffPeak change'!$A$106:U$202,16,FALSE)),0,(VLOOKUP($A79,'Import OffPeak'!$A$3:U$99,16,FALSE)-VLOOKUP($A79,'Import OffPeak change'!$A$106:U$202,16,FALSE)))</f>
        <v>0</v>
      </c>
      <c r="Q79" s="6">
        <f>IF(ISERROR(VLOOKUP($A79,'Import OffPeak'!$A$3:V$99,17,FALSE)-VLOOKUP($A79,'Import OffPeak change'!$A$106:V$202,17,FALSE)),0,(VLOOKUP($A79,'Import OffPeak'!$A$3:V$99,17,FALSE)-VLOOKUP($A79,'Import OffPeak change'!$A$106:V$202,17,FALSE)))</f>
        <v>0</v>
      </c>
      <c r="R79" s="6">
        <f>IF(ISERROR(VLOOKUP($A79,'Import OffPeak'!$A$3:W$99,18,FALSE)-VLOOKUP($A79,'Import OffPeak change'!$A$106:W$202,18,FALSE)),0,(VLOOKUP($A79,'Import OffPeak'!$A$3:W$99,18,FALSE)-VLOOKUP($A79,'Import OffPeak change'!$A$106:W$202,18,FALSE)))</f>
        <v>0</v>
      </c>
      <c r="S79" s="6">
        <f>IF(ISERROR(VLOOKUP($A79,'Import OffPeak'!$A$3:X$99,19,FALSE)-VLOOKUP($A79,'Import OffPeak change'!$A$106:X$202,19,FALSE)),0,(VLOOKUP($A79,'Import OffPeak'!$A$3:X$99,19,FALSE)-VLOOKUP($A79,'Import OffPeak change'!$A$106:X$202,19,FALSE)))</f>
        <v>0</v>
      </c>
      <c r="T79" s="6">
        <f>IF(ISERROR(VLOOKUP($A79,'Import OffPeak'!$A$3:Y$99,20,FALSE)-VLOOKUP($A79,'Import OffPeak change'!$A$106:Y$202,20,FALSE)),0,(VLOOKUP($A79,'Import OffPeak'!$A$3:Y$99,20,FALSE)-VLOOKUP($A79,'Import OffPeak change'!$A$106:Y$202,20,FALSE)))</f>
        <v>0</v>
      </c>
      <c r="U79" s="6">
        <f>IF(ISERROR(VLOOKUP($A79,'Import OffPeak'!$A$3:Z$99,21,FALSE)-VLOOKUP($A79,'Import OffPeak change'!$A$106:Z$202,21,FALSE)),0,(VLOOKUP($A79,'Import OffPeak'!$A$3:Z$99,21,FALSE)-VLOOKUP($A79,'Import OffPeak change'!$A$106:Z$202,21,FALSE)))</f>
        <v>0</v>
      </c>
      <c r="V79" s="6">
        <f>IF(ISERROR(VLOOKUP($A79,'Import OffPeak'!$A$3:AA$99,22,FALSE)-VLOOKUP($A79,'Import OffPeak change'!$A$106:AA$202,22,FALSE)),0,(VLOOKUP($A79,'Import OffPeak'!$A$3:AA$99,22,FALSE)-VLOOKUP($A79,'Import OffPeak change'!$A$106:AA$202,22,FALSE)))</f>
        <v>0</v>
      </c>
      <c r="W79" s="6">
        <f>IF(ISERROR(VLOOKUP($A79,'Import OffPeak'!$A$3:AB$99,23,FALSE)-VLOOKUP($A79,'Import OffPeak change'!$A$106:AB$202,23,FALSE)),0,(VLOOKUP($A79,'Import OffPeak'!$A$3:AB$99,23,FALSE)-VLOOKUP($A79,'Import OffPeak change'!$A$106:AB$202,23,FALSE)))</f>
        <v>0</v>
      </c>
      <c r="X79" s="6">
        <f>IF(ISERROR(VLOOKUP($A79,'Import OffPeak'!$A$3:AC$99,24,FALSE)-VLOOKUP($A79,'Import OffPeak change'!$A$106:AC$202,24,FALSE)),0,(VLOOKUP($A79,'Import OffPeak'!$A$3:AC$99,24,FALSE)-VLOOKUP($A79,'Import OffPeak change'!$A$106:AC$202,24,FALSE)))</f>
        <v>0</v>
      </c>
      <c r="Y79" s="6">
        <f>IF(ISERROR(VLOOKUP($A79,'Import OffPeak'!$A$3:AD$99,25,FALSE)-VLOOKUP($A79,'Import OffPeak change'!$A$106:AD$202,25,FALSE)),0,(VLOOKUP($A79,'Import OffPeak'!$A$3:AD$99,25,FALSE)-VLOOKUP($A79,'Import OffPeak change'!$A$106:AD$202,25,FALSE)))</f>
        <v>0</v>
      </c>
      <c r="Z79" s="6">
        <f>IF(ISERROR(VLOOKUP($A79,'Import OffPeak'!$A$3:AE$99,26,FALSE)-VLOOKUP($A79,'Import OffPeak change'!$A$106:AE$202,26,FALSE)),0,(VLOOKUP($A79,'Import OffPeak'!$A$3:AE$99,26,FALSE)-VLOOKUP($A79,'Import OffPeak change'!$A$106:AE$202,26,FALSE)))</f>
        <v>0</v>
      </c>
      <c r="AA79" s="6">
        <f>IF(ISERROR(VLOOKUP($A79,'Import OffPeak'!$A$3:AF$99,27,FALSE)-VLOOKUP($A79,'Import OffPeak change'!$A$106:AF$202,27,FALSE)),0,(VLOOKUP($A79,'Import OffPeak'!$A$3:AF$99,27,FALSE)-VLOOKUP($A79,'Import OffPeak change'!$A$106:AF$202,27,FALSE)))</f>
        <v>0</v>
      </c>
      <c r="AB79" s="6">
        <f>IF(ISERROR(VLOOKUP($A79,'Import OffPeak'!$A$3:AG$99,28,FALSE)-VLOOKUP($A79,'Import OffPeak change'!$A$106:AG$202,28,FALSE)),0,(VLOOKUP($A79,'Import OffPeak'!$A$3:AG$99,28,FALSE)-VLOOKUP($A79,'Import OffPeak change'!$A$106:AG$202,28,FALSE)))</f>
        <v>0</v>
      </c>
      <c r="AC79" s="6">
        <f>IF(ISERROR(VLOOKUP($A79,'Import OffPeak'!$A$3:AH$99,29,FALSE)-VLOOKUP($A79,'Import OffPeak change'!$A$106:AH$202,29,FALSE)),0,(VLOOKUP($A79,'Import OffPeak'!$A$3:AH$99,29,FALSE)-VLOOKUP($A79,'Import OffPeak change'!$A$106:AH$202,29,FALSE)))</f>
        <v>0</v>
      </c>
      <c r="AD79" s="6">
        <f>IF(ISERROR(VLOOKUP($A79,'Import OffPeak'!$A$3:AI$99,30,FALSE)-VLOOKUP($A79,'Import OffPeak change'!$A$106:AI$202,30,FALSE)),0,(VLOOKUP($A79,'Import OffPeak'!$A$3:AI$99,30,FALSE)-VLOOKUP($A79,'Import OffPeak change'!$A$106:AI$202,30,FALSE)))</f>
        <v>0</v>
      </c>
      <c r="AE79" s="6">
        <f>IF(ISERROR(VLOOKUP($A79,'Import OffPeak'!$A$3:AJ$99,31,FALSE)-VLOOKUP($A79,'Import OffPeak change'!$A$106:AJ$202,31,FALSE)),0,(VLOOKUP($A79,'Import OffPeak'!$A$3:AJ$99,31,FALSE)-VLOOKUP($A79,'Import OffPeak change'!$A$106:AJ$202,31,FALSE)))</f>
        <v>0</v>
      </c>
      <c r="AF79" s="6">
        <f>IF(ISERROR(VLOOKUP($A79,'Import OffPeak'!$A$3:AK$99,32,FALSE)-VLOOKUP($A79,'Import OffPeak change'!$A$106:AK$202,32,FALSE)),0,(VLOOKUP($A79,'Import OffPeak'!$A$3:AK$99,32,FALSE)-VLOOKUP($A79,'Import OffPeak change'!$A$106:AK$202,32,FALSE)))</f>
        <v>0</v>
      </c>
      <c r="AG79" s="6">
        <f>IF(ISERROR(VLOOKUP($A79,'Import OffPeak'!$A$3:AL$99,33,FALSE)-VLOOKUP($A79,'Import OffPeak change'!$A$106:AL$202,33,FALSE)),0,(VLOOKUP($A79,'Import OffPeak'!$A$3:AL$99,33,FALSE)-VLOOKUP($A79,'Import OffPeak change'!$A$106:AL$202,33,FALSE)))</f>
        <v>0</v>
      </c>
      <c r="AH79" s="6">
        <f>IF(ISERROR(VLOOKUP($A79,'Import OffPeak'!$A$3:AM$99,34,FALSE)-VLOOKUP($A79,'Import OffPeak change'!$A$106:AM$202,34,FALSE)),0,(VLOOKUP($A79,'Import OffPeak'!$A$3:AM$99,34,FALSE)-VLOOKUP($A79,'Import OffPeak change'!$A$106:AM$202,34,FALSE)))</f>
        <v>0</v>
      </c>
      <c r="AI79" s="6">
        <f>IF(ISERROR(VLOOKUP($A79,'Import OffPeak'!$A$3:AN$99,35,FALSE)-VLOOKUP($A79,'Import OffPeak change'!$A$106:AN$202,35,FALSE)),0,(VLOOKUP($A79,'Import OffPeak'!$A$3:AN$99,35,FALSE)-VLOOKUP($A79,'Import OffPeak change'!$A$106:AN$202,35,FALSE)))</f>
        <v>0</v>
      </c>
      <c r="AJ79" s="6">
        <f>IF(ISERROR(VLOOKUP($A79,'Import OffPeak'!$A$3:AO$99,36,FALSE)-VLOOKUP($A79,'Import OffPeak change'!$A$106:AO$202,36,FALSE)),0,(VLOOKUP($A79,'Import OffPeak'!$A$3:AO$99,36,FALSE)-VLOOKUP($A79,'Import OffPeak change'!$A$106:AO$202,36,FALSE)))</f>
        <v>0</v>
      </c>
      <c r="AK79" s="6">
        <f>IF(ISERROR(VLOOKUP($A79,'Import OffPeak'!$A$3:AP$99,37,FALSE)-VLOOKUP($A79,'Import OffPeak change'!$A$106:AP$202,37,FALSE)),0,(VLOOKUP($A79,'Import OffPeak'!$A$3:AP$99,37,FALSE)-VLOOKUP($A79,'Import OffPeak change'!$A$106:AP$202,37,FALSE)))</f>
        <v>0</v>
      </c>
      <c r="AL79" s="6">
        <f>IF(ISERROR(VLOOKUP($A79,'Import OffPeak'!$A$3:AQ$99,38,FALSE)-VLOOKUP($A79,'Import OffPeak change'!$A$106:AQ$202,38,FALSE)),0,(VLOOKUP($A79,'Import OffPeak'!$A$3:AQ$99,38,FALSE)-VLOOKUP($A79,'Import OffPeak change'!$A$106:AQ$202,38,FALSE)))</f>
        <v>0</v>
      </c>
      <c r="AM79" s="6">
        <f>IF(ISERROR(VLOOKUP($A79,'Import OffPeak'!$A$3:AR$99,39,FALSE)-VLOOKUP($A79,'Import OffPeak change'!$A$106:AR$202,39,FALSE)),0,(VLOOKUP($A79,'Import OffPeak'!$A$3:AR$99,39,FALSE)-VLOOKUP($A79,'Import OffPeak change'!$A$106:AR$202,39,FALSE)))</f>
        <v>0</v>
      </c>
      <c r="AN79" s="6">
        <f>IF(ISERROR(VLOOKUP($A79,'Import OffPeak'!$A$3:AS$99,40,FALSE)-VLOOKUP($A79,'Import OffPeak change'!$A$106:AS$202,40,FALSE)),0,(VLOOKUP($A79,'Import OffPeak'!$A$3:AS$99,40,FALSE)-VLOOKUP($A79,'Import OffPeak change'!$A$106:AS$202,40,FALSE)))</f>
        <v>0</v>
      </c>
      <c r="AO79" s="6">
        <f>IF(ISERROR(VLOOKUP($A79,'Import OffPeak'!$A$3:AT$99,41,FALSE)-VLOOKUP($A79,'Import OffPeak change'!$A$106:AT$202,41,FALSE)),0,(VLOOKUP($A79,'Import OffPeak'!$A$3:AT$99,41,FALSE)-VLOOKUP($A79,'Import OffPeak change'!$A$106:AT$202,41,FALSE)))</f>
        <v>0</v>
      </c>
      <c r="AP79" s="6">
        <f>IF(ISERROR(VLOOKUP($A79,'Import OffPeak'!$A$3:AU$99,42,FALSE)-VLOOKUP($A79,'Import OffPeak change'!$A$106:AU$202,42,FALSE)),0,(VLOOKUP($A79,'Import OffPeak'!$A$3:AU$99,42,FALSE)-VLOOKUP($A79,'Import OffPeak change'!$A$106:AU$202,42,FALSE)))</f>
        <v>0</v>
      </c>
      <c r="AQ79" s="6">
        <f>IF(ISERROR(VLOOKUP($A79,'Import OffPeak'!$A$3:AV$99,43,FALSE)-VLOOKUP($A79,'Import OffPeak change'!$A$106:AV$202,43,FALSE)),0,(VLOOKUP($A79,'Import OffPeak'!$A$3:AV$99,43,FALSE)-VLOOKUP($A79,'Import OffPeak change'!$A$106:AV$202,43,FALSE)))</f>
        <v>0</v>
      </c>
      <c r="AR79" s="6">
        <f>IF(ISERROR(VLOOKUP($A79,'Import OffPeak'!$A$3:AW$99,44,FALSE)-VLOOKUP($A79,'Import OffPeak change'!$A$106:AW$202,44,FALSE)),0,(VLOOKUP($A79,'Import OffPeak'!$A$3:AW$99,44,FALSE)-VLOOKUP($A79,'Import OffPeak change'!$A$106:AW$202,44,FALSE)))</f>
        <v>0</v>
      </c>
      <c r="AS79" s="6">
        <f>IF(ISERROR(VLOOKUP($A79,'Import OffPeak'!$A$3:AX$99,45,FALSE)-VLOOKUP($A79,'Import OffPeak change'!$A$106:AX$202,45,FALSE)),0,(VLOOKUP($A79,'Import OffPeak'!$A$3:AX$99,45,FALSE)-VLOOKUP($A79,'Import OffPeak change'!$A$106:AX$202,45,FALSE)))</f>
        <v>0</v>
      </c>
      <c r="AT79" s="6">
        <f>IF(ISERROR(VLOOKUP($A79,'Import OffPeak'!$A$3:AY$99,46,FALSE)-VLOOKUP($A79,'Import OffPeak change'!$A$106:AY$202,46,FALSE)),0,(VLOOKUP($A79,'Import OffPeak'!$A$3:AY$99,46,FALSE)-VLOOKUP($A79,'Import OffPeak change'!$A$106:AY$202,46,FALSE)))</f>
        <v>0</v>
      </c>
      <c r="AU79" s="6">
        <f>IF(ISERROR(VLOOKUP($A79,'Import OffPeak'!$A$3:AZ$99,47,FALSE)-VLOOKUP($A79,'Import OffPeak change'!$A$106:AZ$202,47,FALSE)),0,(VLOOKUP($A79,'Import OffPeak'!$A$3:AZ$99,47,FALSE)-VLOOKUP($A79,'Import OffPeak change'!$A$106:AZ$202,47,FALSE)))</f>
        <v>0</v>
      </c>
      <c r="AV79" s="6">
        <f>IF(ISERROR(VLOOKUP($A79,'Import OffPeak'!$A$3:BA$99,48,FALSE)-VLOOKUP($A79,'Import OffPeak change'!$A$106:BA$202,48,FALSE)),0,(VLOOKUP($A79,'Import OffPeak'!$A$3:BA$99,48,FALSE)-VLOOKUP($A79,'Import OffPeak change'!$A$106:BA$202,48,FALSE)))</f>
        <v>0</v>
      </c>
      <c r="AW79" s="6">
        <f>IF(ISERROR(VLOOKUP($A79,'Import OffPeak'!$A$3:BB$99,49,FALSE)-VLOOKUP($A79,'Import OffPeak change'!$A$106:BB$202,49,FALSE)),0,(VLOOKUP($A79,'Import OffPeak'!$A$3:BB$99,49,FALSE)-VLOOKUP($A79,'Import OffPeak change'!$A$106:BB$202,49,FALSE)))</f>
        <v>0</v>
      </c>
      <c r="AX79" s="6">
        <f>IF(ISERROR(VLOOKUP($A79,'Import OffPeak'!$A$3:BC$99,50,FALSE)-VLOOKUP($A79,'Import OffPeak change'!$A$106:BC$202,50,FALSE)),0,(VLOOKUP($A79,'Import OffPeak'!$A$3:BC$99,50,FALSE)-VLOOKUP($A79,'Import OffPeak change'!$A$106:BC$202,50,FALSE)))</f>
        <v>0</v>
      </c>
      <c r="AY79" s="6">
        <f>IF(ISERROR(VLOOKUP($A79,'Import OffPeak'!$A$3:BD$99,51,FALSE)-VLOOKUP($A79,'Import OffPeak change'!$A$106:BD$202,51,FALSE)),0,(VLOOKUP($A79,'Import OffPeak'!$A$3:BD$99,51,FALSE)-VLOOKUP($A79,'Import OffPeak change'!$A$106:BD$202,51,FALSE)))</f>
        <v>0</v>
      </c>
      <c r="AZ79" s="6">
        <f>IF(ISERROR(VLOOKUP($A79,'Import OffPeak'!$A$3:BE$99,52,FALSE)-VLOOKUP($A79,'Import OffPeak change'!$A$106:BE$202,52,FALSE)),0,(VLOOKUP($A79,'Import OffPeak'!$A$3:BE$99,52,FALSE)-VLOOKUP($A79,'Import OffPeak change'!$A$106:BE$202,52,FALSE)))</f>
        <v>0</v>
      </c>
      <c r="BA79" s="6">
        <f>IF(ISERROR(VLOOKUP($A79,'Import OffPeak'!$A$3:BF$99,53,FALSE)-VLOOKUP($A79,'Import OffPeak change'!$A$106:BF$202,53,FALSE)),0,(VLOOKUP($A79,'Import OffPeak'!$A$3:BF$99,53,FALSE)-VLOOKUP($A79,'Import OffPeak change'!$A$106:BF$202,53,FALSE)))</f>
        <v>0</v>
      </c>
      <c r="BB79" s="6">
        <f>IF(ISERROR(VLOOKUP($A79,'Import OffPeak'!$A$3:BG$99,54,FALSE)-VLOOKUP($A79,'Import OffPeak change'!$A$106:BG$202,54,FALSE)),0,(VLOOKUP($A79,'Import OffPeak'!$A$3:BG$99,54,FALSE)-VLOOKUP($A79,'Import OffPeak change'!$A$106:BG$202,54,FALSE)))</f>
        <v>0</v>
      </c>
      <c r="BC79" s="6">
        <f>IF(ISERROR(VLOOKUP($A79,'Import OffPeak'!$A$3:BH$99,55,FALSE)-VLOOKUP($A79,'Import OffPeak change'!$A$106:BH$202,55,FALSE)),0,(VLOOKUP($A79,'Import OffPeak'!$A$3:BH$99,55,FALSE)-VLOOKUP($A79,'Import OffPeak change'!$A$106:BH$202,55,FALSE)))</f>
        <v>0</v>
      </c>
      <c r="BD79" s="6">
        <f>IF(ISERROR(VLOOKUP($A79,'Import OffPeak'!$A$3:BI$99,56,FALSE)-VLOOKUP($A79,'Import OffPeak change'!$A$106:BI$202,56,FALSE)),0,(VLOOKUP($A79,'Import OffPeak'!$A$3:BI$99,56,FALSE)-VLOOKUP($A79,'Import OffPeak change'!$A$106:BI$202,56,FALSE)))</f>
        <v>0</v>
      </c>
      <c r="BE79" s="6">
        <f>IF(ISERROR(VLOOKUP($A79,'Import OffPeak'!$A$3:BJ$99,57,FALSE)-VLOOKUP($A79,'Import OffPeak change'!$A$106:BJ$202,57,FALSE)),0,(VLOOKUP($A79,'Import OffPeak'!$A$3:BJ$99,57,FALSE)-VLOOKUP($A79,'Import OffPeak change'!$A$106:BJ$202,57,FALSE)))</f>
        <v>0</v>
      </c>
      <c r="BF79" s="6">
        <f>IF(ISERROR(VLOOKUP($A79,'Import OffPeak'!$A$3:BK$99,58,FALSE)-VLOOKUP($A79,'Import OffPeak change'!$A$106:BK$202,58,FALSE)),0,(VLOOKUP($A79,'Import OffPeak'!$A$3:BK$99,58,FALSE)-VLOOKUP($A79,'Import OffPeak change'!$A$106:BK$202,58,FALSE)))</f>
        <v>0</v>
      </c>
      <c r="BG79" s="6">
        <f>IF(ISERROR(VLOOKUP($A79,'Import OffPeak'!$A$3:BL$99,59,FALSE)-VLOOKUP($A79,'Import OffPeak change'!$A$106:BL$202,59,FALSE)),0,(VLOOKUP($A79,'Import OffPeak'!$A$3:BL$99,59,FALSE)-VLOOKUP($A79,'Import OffPeak change'!$A$106:BL$202,59,FALSE)))</f>
        <v>0</v>
      </c>
      <c r="BH79" s="6">
        <f>IF(ISERROR(VLOOKUP($A79,'Import OffPeak'!$A$3:BM$99,60,FALSE)-VLOOKUP($A79,'Import OffPeak change'!$A$106:BM$202,60,FALSE)),0,(VLOOKUP($A79,'Import OffPeak'!$A$3:BM$99,60,FALSE)-VLOOKUP($A79,'Import OffPeak change'!$A$106:BM$202,60,FALSE)))</f>
        <v>0</v>
      </c>
      <c r="BI79" s="6">
        <f>IF(ISERROR(VLOOKUP($A79,'Import OffPeak'!$A$3:BN$99,61,FALSE)-VLOOKUP($A79,'Import OffPeak change'!$A$106:BN$202,61,FALSE)),0,(VLOOKUP($A79,'Import OffPeak'!$A$3:BN$99,61,FALSE)-VLOOKUP($A79,'Import OffPeak change'!$A$106:BN$202,61,FALSE)))</f>
        <v>0</v>
      </c>
      <c r="BJ79" s="6">
        <f>IF(ISERROR(VLOOKUP($A79,'Import OffPeak'!$A$3:BO$99,62,FALSE)-VLOOKUP($A79,'Import OffPeak change'!$A$106:BO$202,62,FALSE)),0,(VLOOKUP($A79,'Import OffPeak'!$A$3:BO$99,62,FALSE)-VLOOKUP($A79,'Import OffPeak change'!$A$106:BO$202,62,FALSE)))</f>
        <v>0</v>
      </c>
      <c r="BK79" s="6">
        <f>IF(ISERROR(VLOOKUP($A79,'Import OffPeak'!$A$3:BP$99,63,FALSE)-VLOOKUP($A79,'Import OffPeak change'!$A$106:BP$202,63,FALSE)),0,(VLOOKUP($A79,'Import OffPeak'!$A$3:BP$99,63,FALSE)-VLOOKUP($A79,'Import OffPeak change'!$A$106:BP$202,63,FALSE)))</f>
        <v>0</v>
      </c>
      <c r="BL79" s="6">
        <f>IF(ISERROR(VLOOKUP($A79,'Import OffPeak'!$A$3:BQ$99,64,FALSE)-VLOOKUP($A79,'Import OffPeak change'!$A$106:BQ$202,64,FALSE)),0,(VLOOKUP($A79,'Import OffPeak'!$A$3:BQ$99,64,FALSE)-VLOOKUP($A79,'Import OffPeak change'!$A$106:BQ$202,64,FALSE)))</f>
        <v>0</v>
      </c>
      <c r="BM79" s="6">
        <f>IF(ISERROR(VLOOKUP($A79,'Import OffPeak'!$A$3:BR$99,65,FALSE)-VLOOKUP($A79,'Import OffPeak change'!$A$106:BR$202,65,FALSE)),0,(VLOOKUP($A79,'Import OffPeak'!$A$3:BR$99,65,FALSE)-VLOOKUP($A79,'Import OffPeak change'!$A$106:BR$202,65,FALSE)))</f>
        <v>0</v>
      </c>
      <c r="BN79" s="6">
        <f>IF(ISERROR(VLOOKUP($A79,'Import OffPeak'!$A$3:BS$99,66,FALSE)-VLOOKUP($A79,'Import OffPeak change'!$A$106:BS$202,66,FALSE)),0,(VLOOKUP($A79,'Import OffPeak'!$A$3:BS$99,66,FALSE)-VLOOKUP($A79,'Import OffPeak change'!$A$106:BS$202,66,FALSE)))</f>
        <v>0</v>
      </c>
      <c r="BO79" s="6">
        <f>IF(ISERROR(VLOOKUP($A79,'Import OffPeak'!$A$3:BT$99,67,FALSE)-VLOOKUP($A79,'Import OffPeak change'!$A$106:BT$202,67,FALSE)),0,(VLOOKUP($A79,'Import OffPeak'!$A$3:BT$99,67,FALSE)-VLOOKUP($A79,'Import OffPeak change'!$A$106:BT$202,67,FALSE)))</f>
        <v>0</v>
      </c>
      <c r="BP79" s="6">
        <f>IF(ISERROR(VLOOKUP($A79,'Import OffPeak'!$A$3:BU$99,68,FALSE)-VLOOKUP($A79,'Import OffPeak change'!$A$106:BU$202,68,FALSE)),0,(VLOOKUP($A79,'Import OffPeak'!$A$3:BU$99,68,FALSE)-VLOOKUP($A79,'Import OffPeak change'!$A$106:BU$202,68,FALSE)))</f>
        <v>0</v>
      </c>
      <c r="BQ79" s="6">
        <f>IF(ISERROR(VLOOKUP($A79,'Import OffPeak'!$A$3:BV$99,69,FALSE)-VLOOKUP($A79,'Import OffPeak change'!$A$106:BV$202,69,FALSE)),0,(VLOOKUP($A79,'Import OffPeak'!$A$3:BV$99,69,FALSE)-VLOOKUP($A79,'Import OffPeak change'!$A$106:BV$202,69,FALSE)))</f>
        <v>0</v>
      </c>
      <c r="BR79" s="6">
        <f>IF(ISERROR(VLOOKUP($A79,'Import OffPeak'!$A$3:BW$99,70,FALSE)-VLOOKUP($A79,'Import OffPeak change'!$A$106:BW$202,70,FALSE)),0,(VLOOKUP($A79,'Import OffPeak'!$A$3:BW$99,70,FALSE)-VLOOKUP($A79,'Import OffPeak change'!$A$106:BW$202,70,FALSE)))</f>
        <v>0</v>
      </c>
      <c r="BS79" s="6">
        <f>IF(ISERROR(VLOOKUP($A79,'Import OffPeak'!$A$3:BX$99,71,FALSE)-VLOOKUP($A79,'Import OffPeak change'!$A$106:BX$202,71,FALSE)),0,(VLOOKUP($A79,'Import OffPeak'!$A$3:BX$99,71,FALSE)-VLOOKUP($A79,'Import OffPeak change'!$A$106:BX$202,71,FALSE)))</f>
        <v>0</v>
      </c>
      <c r="BT79" s="6">
        <f>IF(ISERROR(VLOOKUP($A79,'Import OffPeak'!$A$3:BY$99,72,FALSE)-VLOOKUP($A79,'Import OffPeak change'!$A$106:BY$202,72,FALSE)),0,(VLOOKUP($A79,'Import OffPeak'!$A$3:BY$99,72,FALSE)-VLOOKUP($A79,'Import OffPeak change'!$A$106:BY$202,72,FALSE)))</f>
        <v>0</v>
      </c>
      <c r="BU79" s="6">
        <f>IF(ISERROR(VLOOKUP($A79,'Import OffPeak'!$A$3:BZ$99,73,FALSE)-VLOOKUP($A79,'Import OffPeak change'!$A$106:BZ$202,73,FALSE)),0,(VLOOKUP($A79,'Import OffPeak'!$A$3:BZ$99,73,FALSE)-VLOOKUP($A79,'Import OffPeak change'!$A$106:BZ$202,73,FALSE)))</f>
        <v>0</v>
      </c>
      <c r="BV79" s="6">
        <f>IF(ISERROR(VLOOKUP($A79,'Import OffPeak'!$A$3:CA$99,74,FALSE)-VLOOKUP($A79,'Import OffPeak change'!$A$106:CA$202,74,FALSE)),0,(VLOOKUP($A79,'Import OffPeak'!$A$3:CA$99,74,FALSE)-VLOOKUP($A79,'Import OffPeak change'!$A$106:CA$202,74,FALSE)))</f>
        <v>0</v>
      </c>
      <c r="BW79" s="6">
        <f>IF(ISERROR(VLOOKUP($A79,'Import OffPeak'!$A$3:CB$99,75,FALSE)-VLOOKUP($A79,'Import OffPeak change'!$A$106:CB$202,75,FALSE)),0,(VLOOKUP($A79,'Import OffPeak'!$A$3:CB$99,75,FALSE)-VLOOKUP($A79,'Import OffPeak change'!$A$106:CB$202,75,FALSE)))</f>
        <v>0</v>
      </c>
      <c r="BX79" s="6">
        <f>IF(ISERROR(VLOOKUP($A79,'Import OffPeak'!$A$3:CC$99,76,FALSE)-VLOOKUP($A79,'Import OffPeak change'!$A$106:CC$202,76,FALSE)),0,(VLOOKUP($A79,'Import OffPeak'!$A$3:CC$99,76,FALSE)-VLOOKUP($A79,'Import OffPeak change'!$A$106:CC$202,76,FALSE)))</f>
        <v>0</v>
      </c>
      <c r="BY79" s="6">
        <f>IF(ISERROR(VLOOKUP($A79,'Import OffPeak'!$A$3:CD$99,77,FALSE)-VLOOKUP($A79,'Import OffPeak change'!$A$106:CD$202,77,FALSE)),0,(VLOOKUP($A79,'Import OffPeak'!$A$3:CD$99,77,FALSE)-VLOOKUP($A79,'Import OffPeak change'!$A$106:CD$202,77,FALSE)))</f>
        <v>0</v>
      </c>
      <c r="BZ79" s="6">
        <f>IF(ISERROR(VLOOKUP($A79,'Import OffPeak'!$A$3:CE$99,78,FALSE)-VLOOKUP($A79,'Import OffPeak change'!$A$106:CE$202,78,FALSE)),0,(VLOOKUP($A79,'Import OffPeak'!$A$3:CE$99,78,FALSE)-VLOOKUP($A79,'Import OffPeak change'!$A$106:CE$202,78,FALSE)))</f>
        <v>0</v>
      </c>
      <c r="CA79" s="6">
        <f>IF(ISERROR(VLOOKUP($A79,'Import OffPeak'!$A$3:CF$99,79,FALSE)-VLOOKUP($A79,'Import OffPeak change'!$A$106:CF$202,79,FALSE)),0,(VLOOKUP($A79,'Import OffPeak'!$A$3:CF$99,79,FALSE)-VLOOKUP($A79,'Import OffPeak change'!$A$106:CF$202,79,FALSE)))</f>
        <v>0</v>
      </c>
      <c r="CB79" s="6">
        <f>IF(ISERROR(VLOOKUP($A79,'Import OffPeak'!$A$3:CG$99,80,FALSE)-VLOOKUP($A79,'Import OffPeak change'!$A$106:CG$202,80,FALSE)),0,(VLOOKUP($A79,'Import OffPeak'!$A$3:CG$99,80,FALSE)-VLOOKUP($A79,'Import OffPeak change'!$A$106:CG$202,80,FALSE)))</f>
        <v>0</v>
      </c>
      <c r="CC79" s="6">
        <f>IF(ISERROR(VLOOKUP($A79,'Import OffPeak'!$A$3:CH$99,81,FALSE)-VLOOKUP($A79,'Import OffPeak change'!$A$106:CH$202,81,FALSE)),0,(VLOOKUP($A79,'Import OffPeak'!$A$3:CH$99,81,FALSE)-VLOOKUP($A79,'Import OffPeak change'!$A$106:CH$202,81,FALSE)))</f>
        <v>0</v>
      </c>
      <c r="CD79" s="6">
        <f>IF(ISERROR(VLOOKUP($A79,'Import OffPeak'!$A$3:CI$99,82,FALSE)-VLOOKUP($A79,'Import OffPeak change'!$A$106:CI$202,82,FALSE)),0,(VLOOKUP($A79,'Import OffPeak'!$A$3:CI$99,82,FALSE)-VLOOKUP($A79,'Import OffPeak change'!$A$106:CI$202,82,FALSE)))</f>
        <v>0</v>
      </c>
      <c r="CE79" s="6">
        <f>IF(ISERROR(VLOOKUP($A79,'Import OffPeak'!$A$3:CJ$99,83,FALSE)-VLOOKUP($A79,'Import OffPeak change'!$A$106:CJ$202,83,FALSE)),0,(VLOOKUP($A79,'Import OffPeak'!$A$3:CJ$99,83,FALSE)-VLOOKUP($A79,'Import OffPeak change'!$A$106:CJ$202,83,FALSE)))</f>
        <v>0</v>
      </c>
      <c r="CF79" s="6">
        <f>IF(ISERROR(VLOOKUP($A79,'Import OffPeak'!$A$3:CK$99,84,FALSE)-VLOOKUP($A79,'Import OffPeak change'!$A$106:CK$202,84,FALSE)),0,(VLOOKUP($A79,'Import OffPeak'!$A$3:CK$99,84,FALSE)-VLOOKUP($A79,'Import OffPeak change'!$A$106:CK$202,84,FALSE)))</f>
        <v>0</v>
      </c>
      <c r="CG79" s="6">
        <f>IF(ISERROR(VLOOKUP($A79,'Import OffPeak'!$A$3:CL$99,85,FALSE)-VLOOKUP($A79,'Import OffPeak change'!$A$106:CL$202,85,FALSE)),0,(VLOOKUP($A79,'Import OffPeak'!$A$3:CL$99,85,FALSE)-VLOOKUP($A79,'Import OffPeak change'!$A$106:CL$202,85,FALSE)))</f>
        <v>0</v>
      </c>
      <c r="CH79" s="6">
        <f>IF(ISERROR(VLOOKUP($A79,'Import OffPeak'!$A$3:CM$99,86,FALSE)-VLOOKUP($A79,'Import OffPeak change'!$A$106:CM$202,86,FALSE)),0,(VLOOKUP($A79,'Import OffPeak'!$A$3:CM$99,86,FALSE)-VLOOKUP($A79,'Import OffPeak change'!$A$106:CM$202,86,FALSE)))</f>
        <v>0</v>
      </c>
      <c r="CI79" s="6">
        <f>IF(ISERROR(VLOOKUP($A79,'Import OffPeak'!$A$3:CN$99,87,FALSE)-VLOOKUP($A79,'Import OffPeak change'!$A$106:CN$202,87,FALSE)),0,(VLOOKUP($A79,'Import OffPeak'!$A$3:CN$99,87,FALSE)-VLOOKUP($A79,'Import OffPeak change'!$A$106:CN$202,87,FALSE)))</f>
        <v>0</v>
      </c>
      <c r="CJ79" s="6">
        <f>IF(ISERROR(VLOOKUP($A79,'Import OffPeak'!$A$3:CO$99,88,FALSE)-VLOOKUP($A79,'Import OffPeak change'!$A$106:CO$202,88,FALSE)),0,(VLOOKUP($A79,'Import OffPeak'!$A$3:CO$99,88,FALSE)-VLOOKUP($A79,'Import OffPeak change'!$A$106:CO$202,88,FALSE)))</f>
        <v>0</v>
      </c>
      <c r="CK79" s="6">
        <f>IF(ISERROR(VLOOKUP($A79,'Import OffPeak'!$A$3:CP$99,89,FALSE)-VLOOKUP($A79,'Import OffPeak change'!$A$106:CP$202,89,FALSE)),0,(VLOOKUP($A79,'Import OffPeak'!$A$3:CP$99,89,FALSE)-VLOOKUP($A79,'Import OffPeak change'!$A$106:CP$202,89,FALSE)))</f>
        <v>0</v>
      </c>
      <c r="CL79" s="6">
        <f>IF(ISERROR(VLOOKUP($A79,'Import OffPeak'!$A$3:CQ$99,90,FALSE)-VLOOKUP($A79,'Import OffPeak change'!$A$106:CQ$202,90,FALSE)),0,(VLOOKUP($A79,'Import OffPeak'!$A$3:CQ$99,90,FALSE)-VLOOKUP($A79,'Import OffPeak change'!$A$106:CQ$202,90,FALSE)))</f>
        <v>0</v>
      </c>
      <c r="CM79" s="6">
        <f>IF(ISERROR(VLOOKUP($A79,'Import OffPeak'!$A$3:CR$99,91,FALSE)-VLOOKUP($A79,'Import OffPeak change'!$A$106:CR$202,91,FALSE)),0,(VLOOKUP($A79,'Import OffPeak'!$A$3:CR$99,91,FALSE)-VLOOKUP($A79,'Import OffPeak change'!$A$106:CR$202,91,FALSE)))</f>
        <v>0</v>
      </c>
      <c r="CN79" s="6">
        <f>IF(ISERROR(VLOOKUP($A79,'Import OffPeak'!$A$3:CS$99,92,FALSE)-VLOOKUP($A79,'Import OffPeak change'!$A$106:CS$202,92,FALSE)),0,(VLOOKUP($A79,'Import OffPeak'!$A$3:CS$99,92,FALSE)-VLOOKUP($A79,'Import OffPeak change'!$A$106:CS$202,92,FALSE)))</f>
        <v>0</v>
      </c>
      <c r="CO79" s="6">
        <f>IF(ISERROR(VLOOKUP($A79,'Import OffPeak'!$A$3:CT$99,93,FALSE)-VLOOKUP($A79,'Import OffPeak change'!$A$106:CT$202,93,FALSE)),0,(VLOOKUP($A79,'Import OffPeak'!$A$3:CT$99,93,FALSE)-VLOOKUP($A79,'Import OffPeak change'!$A$106:CT$202,93,FALSE)))</f>
        <v>0</v>
      </c>
      <c r="CP79" s="6">
        <f>IF(ISERROR(VLOOKUP($A79,'Import OffPeak'!$A$3:CU$99,94,FALSE)-VLOOKUP($A79,'Import OffPeak change'!$A$106:CU$202,94,FALSE)),0,(VLOOKUP($A79,'Import OffPeak'!$A$3:CU$99,94,FALSE)-VLOOKUP($A79,'Import OffPeak change'!$A$106:CU$202,94,FALSE)))</f>
        <v>0</v>
      </c>
      <c r="CQ79" s="6">
        <f>IF(ISERROR(VLOOKUP($A79,'Import OffPeak'!$A$3:CV$99,95,FALSE)-VLOOKUP($A79,'Import OffPeak change'!$A$106:CV$202,95,FALSE)),0,(VLOOKUP($A79,'Import OffPeak'!$A$3:CV$99,95,FALSE)-VLOOKUP($A79,'Import OffPeak change'!$A$106:CV$202,95,FALSE)))</f>
        <v>0</v>
      </c>
      <c r="CR79" s="6">
        <f>IF(ISERROR(VLOOKUP($A79,'Import OffPeak'!$A$3:CW$99,96,FALSE)-VLOOKUP($A79,'Import OffPeak change'!$A$106:CW$202,96,FALSE)),0,(VLOOKUP($A79,'Import OffPeak'!$A$3:CW$99,96,FALSE)-VLOOKUP($A79,'Import OffPeak change'!$A$106:CW$202,96,FALSE)))</f>
        <v>0</v>
      </c>
      <c r="CS79" s="6">
        <f>IF(ISERROR(VLOOKUP($A79,'Import OffPeak'!$A$3:CX$99,97,FALSE)-VLOOKUP($A79,'Import OffPeak change'!$A$106:CX$202,97,FALSE)),0,(VLOOKUP($A79,'Import OffPeak'!$A$3:CX$99,97,FALSE)-VLOOKUP($A79,'Import OffPeak change'!$A$106:CX$202,97,FALSE)))</f>
        <v>0</v>
      </c>
      <c r="CT79" s="6">
        <f>IF(ISERROR(VLOOKUP($A79,'Import OffPeak'!$A$3:CY$99,98,FALSE)-VLOOKUP($A79,'Import OffPeak change'!$A$106:CY$202,98,FALSE)),0,(VLOOKUP($A79,'Import OffPeak'!$A$3:CY$99,98,FALSE)-VLOOKUP($A79,'Import OffPeak change'!$A$106:CY$202,98,FALSE)))</f>
        <v>0</v>
      </c>
      <c r="CU79" s="6">
        <f>IF(ISERROR(VLOOKUP($A79,'Import OffPeak'!$A$3:CZ$99,99,FALSE)-VLOOKUP($A79,'Import OffPeak change'!$A$106:CZ$202,99,FALSE)),0,(VLOOKUP($A79,'Import OffPeak'!$A$3:CZ$99,99,FALSE)-VLOOKUP($A79,'Import OffPeak change'!$A$106:CZ$202,99,FALSE)))</f>
        <v>0</v>
      </c>
      <c r="CV79" s="6">
        <f>IF(ISERROR(VLOOKUP($A79,'Import OffPeak'!$A$3:DA$99,100,FALSE)-VLOOKUP($A79,'Import OffPeak change'!$A$106:DA$202,100,FALSE)),0,(VLOOKUP($A79,'Import OffPeak'!$A$3:DA$99,100,FALSE)-VLOOKUP($A79,'Import OffPeak change'!$A$106:DA$202,100,FALSE)))</f>
        <v>0</v>
      </c>
      <c r="CW79" s="6">
        <f>IF(ISERROR(VLOOKUP($A79,'Import OffPeak'!$A$3:DB$99,101,FALSE)-VLOOKUP($A79,'Import OffPeak change'!$A$106:DB$202,101,FALSE)),0,(VLOOKUP($A79,'Import OffPeak'!$A$3:DB$99,101,FALSE)-VLOOKUP($A79,'Import OffPeak change'!$A$106:DB$202,101,FALSE)))</f>
        <v>0</v>
      </c>
      <c r="CX79" s="6">
        <f>IF(ISERROR(VLOOKUP($A79,'Import OffPeak'!$A$3:DC$99,102,FALSE)-VLOOKUP($A79,'Import OffPeak change'!$A$106:DC$202,102,FALSE)),0,(VLOOKUP($A79,'Import OffPeak'!$A$3:DC$99,102,FALSE)-VLOOKUP($A79,'Import OffPeak change'!$A$106:DC$202,102,FALSE)))</f>
        <v>0</v>
      </c>
      <c r="CY79" s="6">
        <f>IF(ISERROR(VLOOKUP($A79,'Import OffPeak'!$A$3:DD$99,103,FALSE)-VLOOKUP($A79,'Import OffPeak change'!$A$106:DD$202,103,FALSE)),0,(VLOOKUP($A79,'Import OffPeak'!$A$3:DD$99,103,FALSE)-VLOOKUP($A79,'Import OffPeak change'!$A$106:DD$202,103,FALSE)))</f>
        <v>0</v>
      </c>
      <c r="CZ79" s="6">
        <f>IF(ISERROR(VLOOKUP($A79,'Import OffPeak'!$A$3:DE$99,104,FALSE)-VLOOKUP($A79,'Import OffPeak change'!$A$106:DE$202,104,FALSE)),0,(VLOOKUP($A79,'Import OffPeak'!$A$3:DE$99,104,FALSE)-VLOOKUP($A79,'Import OffPeak change'!$A$106:DE$202,104,FALSE)))</f>
        <v>0</v>
      </c>
      <c r="DA79" s="6">
        <f>IF(ISERROR(VLOOKUP($A79,'Import OffPeak'!$A$3:DF$99,105,FALSE)-VLOOKUP($A79,'Import OffPeak change'!$A$106:DF$202,105,FALSE)),0,(VLOOKUP($A79,'Import OffPeak'!$A$3:DF$99,105,FALSE)-VLOOKUP($A79,'Import OffPeak change'!$A$106:DF$202,105,FALSE)))</f>
        <v>0</v>
      </c>
      <c r="DB79" s="6">
        <f>IF(ISERROR(VLOOKUP($A79,'Import OffPeak'!$A$3:DG$99,106,FALSE)-VLOOKUP($A79,'Import OffPeak change'!$A$106:DG$202,106,FALSE)),0,(VLOOKUP($A79,'Import OffPeak'!$A$3:DG$99,106,FALSE)-VLOOKUP($A79,'Import OffPeak change'!$A$106:DG$202,106,FALSE)))</f>
        <v>0</v>
      </c>
      <c r="DC79" s="6">
        <f>IF(ISERROR(VLOOKUP($A79,'Import OffPeak'!$A$3:DH$99,107,FALSE)-VLOOKUP($A79,'Import OffPeak change'!$A$106:DH$202,107,FALSE)),0,(VLOOKUP($A79,'Import OffPeak'!$A$3:DH$99,107,FALSE)-VLOOKUP($A79,'Import OffPeak change'!$A$106:DH$202,107,FALSE)))</f>
        <v>0</v>
      </c>
      <c r="DD79" s="6">
        <f>IF(ISERROR(VLOOKUP($A79,'Import OffPeak'!$A$3:DI$99,108,FALSE)-VLOOKUP($A79,'Import OffPeak change'!$A$106:DI$202,108,FALSE)),0,(VLOOKUP($A79,'Import OffPeak'!$A$3:DI$99,108,FALSE)-VLOOKUP($A79,'Import OffPeak change'!$A$106:DI$202,108,FALSE)))</f>
        <v>0</v>
      </c>
      <c r="DE79" s="6">
        <f>IF(ISERROR(VLOOKUP($A79,'Import OffPeak'!$A$3:DJ$99,109,FALSE)-VLOOKUP($A79,'Import OffPeak change'!$A$106:DJ$202,109,FALSE)),0,(VLOOKUP($A79,'Import OffPeak'!$A$3:DJ$99,109,FALSE)-VLOOKUP($A79,'Import OffPeak change'!$A$106:DJ$202,109,FALSE)))</f>
        <v>0</v>
      </c>
      <c r="DF79" s="6">
        <f>IF(ISERROR(VLOOKUP($A79,'Import OffPeak'!$A$3:DK$99,110,FALSE)-VLOOKUP($A79,'Import OffPeak change'!$A$106:DK$202,110,FALSE)),0,(VLOOKUP($A79,'Import OffPeak'!$A$3:DK$99,110,FALSE)-VLOOKUP($A79,'Import OffPeak change'!$A$106:DK$202,110,FALSE)))</f>
        <v>0</v>
      </c>
      <c r="DG79" s="6">
        <f>IF(ISERROR(VLOOKUP($A79,'Import OffPeak'!$A$3:DL$99,111,FALSE)-VLOOKUP($A79,'Import OffPeak change'!$A$106:DL$202,111,FALSE)),0,(VLOOKUP($A79,'Import OffPeak'!$A$3:DL$99,111,FALSE)-VLOOKUP($A79,'Import OffPeak change'!$A$106:DL$202,111,FALSE)))</f>
        <v>0</v>
      </c>
      <c r="DH79" s="6">
        <f>IF(ISERROR(VLOOKUP($A79,'Import OffPeak'!$A$3:DM$99,112,FALSE)-VLOOKUP($A79,'Import OffPeak change'!$A$106:DM$202,112,FALSE)),0,(VLOOKUP($A79,'Import OffPeak'!$A$3:DM$99,112,FALSE)-VLOOKUP($A79,'Import OffPeak change'!$A$106:DM$202,112,FALSE)))</f>
        <v>0</v>
      </c>
      <c r="DI79" s="6">
        <f>IF(ISERROR(VLOOKUP($A79,'Import OffPeak'!$A$3:DN$99,113,FALSE)-VLOOKUP($A79,'Import OffPeak change'!$A$106:DN$202,113,FALSE)),0,(VLOOKUP($A79,'Import OffPeak'!$A$3:DN$99,113,FALSE)-VLOOKUP($A79,'Import OffPeak change'!$A$106:DN$202,113,FALSE)))</f>
        <v>0</v>
      </c>
      <c r="DJ79" s="6">
        <f>IF(ISERROR(VLOOKUP($A79,'Import OffPeak'!$A$3:DO$99,114,FALSE)-VLOOKUP($A79,'Import OffPeak change'!$A$106:DO$202,114,FALSE)),0,(VLOOKUP($A79,'Import OffPeak'!$A$3:DO$99,114,FALSE)-VLOOKUP($A79,'Import OffPeak change'!$A$106:DO$202,114,FALSE)))</f>
        <v>0</v>
      </c>
      <c r="DK79" s="6">
        <f>IF(ISERROR(VLOOKUP($A79,'Import OffPeak'!$A$3:DP$99,115,FALSE)-VLOOKUP($A79,'Import OffPeak change'!$A$106:DP$202,115,FALSE)),0,(VLOOKUP($A79,'Import OffPeak'!$A$3:DP$99,115,FALSE)-VLOOKUP($A79,'Import OffPeak change'!$A$106:DP$202,115,FALSE)))</f>
        <v>0</v>
      </c>
      <c r="DL79" s="6">
        <f>IF(ISERROR(VLOOKUP($A79,'Import OffPeak'!$A$3:DQ$99,116,FALSE)-VLOOKUP($A79,'Import OffPeak change'!$A$106:DQ$202,116,FALSE)),0,(VLOOKUP($A79,'Import OffPeak'!$A$3:DQ$99,116,FALSE)-VLOOKUP($A79,'Import OffPeak change'!$A$106:DQ$202,116,FALSE)))</f>
        <v>0</v>
      </c>
      <c r="DM79" s="6">
        <f>IF(ISERROR(VLOOKUP($A79,'Import OffPeak'!$A$3:DR$99,117,FALSE)-VLOOKUP($A79,'Import OffPeak change'!$A$106:DR$202,117,FALSE)),0,(VLOOKUP($A79,'Import OffPeak'!$A$3:DR$99,117,FALSE)-VLOOKUP($A79,'Import OffPeak change'!$A$106:DR$202,117,FALSE)))</f>
        <v>0</v>
      </c>
      <c r="DN79" s="6">
        <f>IF(ISERROR(VLOOKUP($A79,'Import OffPeak'!$A$3:DS$99,118,FALSE)-VLOOKUP($A79,'Import OffPeak change'!$A$106:DS$202,118,FALSE)),0,(VLOOKUP($A79,'Import OffPeak'!$A$3:DS$99,118,FALSE)-VLOOKUP($A79,'Import OffPeak change'!$A$106:DS$202,118,FALSE)))</f>
        <v>0</v>
      </c>
      <c r="DO79" s="6">
        <f>IF(ISERROR(VLOOKUP($A79,'Import OffPeak'!$A$3:DT$99,119,FALSE)-VLOOKUP($A79,'Import OffPeak change'!$A$106:DT$202,119,FALSE)),0,(VLOOKUP($A79,'Import OffPeak'!$A$3:DT$99,119,FALSE)-VLOOKUP($A79,'Import OffPeak change'!$A$106:DT$202,119,FALSE)))</f>
        <v>0</v>
      </c>
      <c r="DP79" s="6">
        <f>IF(ISERROR(VLOOKUP($A79,'Import OffPeak'!$A$3:DU$99,120,FALSE)-VLOOKUP($A79,'Import OffPeak change'!$A$106:DU$202,120,FALSE)),0,(VLOOKUP($A79,'Import OffPeak'!$A$3:DU$99,120,FALSE)-VLOOKUP($A79,'Import OffPeak change'!$A$106:DU$202,120,FALSE)))</f>
        <v>0</v>
      </c>
      <c r="DQ79" s="6">
        <f>IF(ISERROR(VLOOKUP($A79,'Import OffPeak'!$A$3:DV$99,121,FALSE)-VLOOKUP($A79,'Import OffPeak change'!$A$106:DV$202,121,FALSE)),0,(VLOOKUP($A79,'Import OffPeak'!$A$3:DV$99,121,FALSE)-VLOOKUP($A79,'Import OffPeak change'!$A$106:DV$202,121,FALSE)))</f>
        <v>0</v>
      </c>
      <c r="DR79" s="6">
        <f>IF(ISERROR(VLOOKUP($A79,'Import OffPeak'!$A$3:DW$99,122,FALSE)-VLOOKUP($A79,'Import OffPeak change'!$A$106:DW$202,122,FALSE)),0,(VLOOKUP($A79,'Import OffPeak'!$A$3:DW$99,122,FALSE)-VLOOKUP($A79,'Import OffPeak change'!$A$106:DW$202,122,FALSE)))</f>
        <v>0</v>
      </c>
      <c r="DS79" s="6">
        <f>IF(ISERROR(VLOOKUP($A79,'Import OffPeak'!$A$3:DX$99,123,FALSE)-VLOOKUP($A79,'Import OffPeak change'!$A$106:DX$202,123,FALSE)),0,(VLOOKUP($A79,'Import OffPeak'!$A$3:DX$99,123,FALSE)-VLOOKUP($A79,'Import OffPeak change'!$A$106:DX$202,123,FALSE)))</f>
        <v>0</v>
      </c>
      <c r="DT79" s="6">
        <f>IF(ISERROR(VLOOKUP($A79,'Import OffPeak'!$A$3:DY$99,124,FALSE)-VLOOKUP($A79,'Import OffPeak change'!$A$106:DY$202,124,FALSE)),0,(VLOOKUP($A79,'Import OffPeak'!$A$3:DY$99,124,FALSE)-VLOOKUP($A79,'Import OffPeak change'!$A$106:DY$202,124,FALSE)))</f>
        <v>0</v>
      </c>
      <c r="DU79" s="6">
        <f>IF(ISERROR(VLOOKUP($A79,'Import OffPeak'!$A$3:DZ$99,125,FALSE)-VLOOKUP($A79,'Import OffPeak change'!$A$106:DZ$202,125,FALSE)),0,(VLOOKUP($A79,'Import OffPeak'!$A$3:DZ$99,125,FALSE)-VLOOKUP($A79,'Import OffPeak change'!$A$106:DZ$202,125,FALSE)))</f>
        <v>0</v>
      </c>
      <c r="DV79" s="6">
        <f>IF(ISERROR(VLOOKUP($A79,'Import OffPeak'!$A$3:EA$99,126,FALSE)-VLOOKUP($A79,'Import OffPeak change'!$A$106:EA$202,126,FALSE)),0,(VLOOKUP($A79,'Import OffPeak'!$A$3:EA$99,126,FALSE)-VLOOKUP($A79,'Import OffPeak change'!$A$106:EA$202,126,FALSE)))</f>
        <v>0</v>
      </c>
      <c r="DW79" s="6">
        <f>IF(ISERROR(VLOOKUP($A79,'Import OffPeak'!$A$3:EB$99,127,FALSE)-VLOOKUP($A79,'Import OffPeak change'!$A$106:EB$202,127,FALSE)),0,(VLOOKUP($A79,'Import OffPeak'!$A$3:EB$99,127,FALSE)-VLOOKUP($A79,'Import OffPeak change'!$A$106:EB$202,127,FALSE)))</f>
        <v>0</v>
      </c>
      <c r="DX79" s="6">
        <f>IF(ISERROR(VLOOKUP($A79,'Import OffPeak'!$A$3:EC$99,128,FALSE)-VLOOKUP($A79,'Import OffPeak change'!$A$106:EC$202,128,FALSE)),0,(VLOOKUP($A79,'Import OffPeak'!$A$3:EC$99,128,FALSE)-VLOOKUP($A79,'Import OffPeak change'!$A$106:EC$202,128,FALSE)))</f>
        <v>0</v>
      </c>
      <c r="DY79" s="6">
        <f>IF(ISERROR(VLOOKUP($A79,'Import OffPeak'!$A$3:ED$99,129,FALSE)-VLOOKUP($A79,'Import OffPeak change'!$A$106:ED$202,129,FALSE)),0,(VLOOKUP($A79,'Import OffPeak'!$A$3:ED$99,129,FALSE)-VLOOKUP($A79,'Import OffPeak change'!$A$106:ED$202,129,FALSE)))</f>
        <v>0</v>
      </c>
      <c r="DZ79" s="6">
        <f>IF(ISERROR(VLOOKUP($A79,'Import OffPeak'!$A$3:EE$99,130,FALSE)-VLOOKUP($A79,'Import OffPeak change'!$A$106:EE$202,130,FALSE)),0,(VLOOKUP($A79,'Import OffPeak'!$A$3:EE$99,130,FALSE)-VLOOKUP($A79,'Import OffPeak change'!$A$106:EE$202,130,FALSE)))</f>
        <v>0</v>
      </c>
      <c r="EA79" s="6">
        <f>IF(ISERROR(VLOOKUP($A79,'Import OffPeak'!$A$3:EF$99,131,FALSE)-VLOOKUP($A79,'Import OffPeak change'!$A$106:EF$202,131,FALSE)),0,(VLOOKUP($A79,'Import OffPeak'!$A$3:EF$99,131,FALSE)-VLOOKUP($A79,'Import OffPeak change'!$A$106:EF$202,131,FALSE)))</f>
        <v>0</v>
      </c>
      <c r="EB79" s="6">
        <f>IF(ISERROR(VLOOKUP($A79,'Import OffPeak'!$A$3:EG$99,132,FALSE)-VLOOKUP($A79,'Import OffPeak change'!$A$106:EG$202,132,FALSE)),0,(VLOOKUP($A79,'Import OffPeak'!$A$3:EG$99,132,FALSE)-VLOOKUP($A79,'Import OffPeak change'!$A$106:EG$202,132,FALSE)))</f>
        <v>0</v>
      </c>
      <c r="EC79" s="6">
        <f>IF(ISERROR(VLOOKUP($A79,'Import OffPeak'!$A$3:EH$99,133,FALSE)-VLOOKUP($A79,'Import OffPeak change'!$A$106:EH$202,133,FALSE)),0,(VLOOKUP($A79,'Import OffPeak'!$A$3:EH$99,133,FALSE)-VLOOKUP($A79,'Import OffPeak change'!$A$106:EH$202,133,FALSE)))</f>
        <v>0</v>
      </c>
      <c r="ED79" s="6">
        <f>IF(ISERROR(VLOOKUP($A79,'Import OffPeak'!$A$3:EI$99,134,FALSE)-VLOOKUP($A79,'Import OffPeak change'!$A$106:EI$202,134,FALSE)),0,(VLOOKUP($A79,'Import OffPeak'!$A$3:EI$99,134,FALSE)-VLOOKUP($A79,'Import OffPeak change'!$A$106:EI$202,134,FALSE)))</f>
        <v>0</v>
      </c>
      <c r="EE79" s="6">
        <f>IF(ISERROR(VLOOKUP($A79,'Import OffPeak'!$A$3:EJ$99,135,FALSE)-VLOOKUP($A79,'Import OffPeak change'!$A$106:EJ$202,135,FALSE)),0,(VLOOKUP($A79,'Import OffPeak'!$A$3:EJ$99,135,FALSE)-VLOOKUP($A79,'Import OffPeak change'!$A$106:EJ$202,135,FALSE)))</f>
        <v>0</v>
      </c>
      <c r="EF79" s="6">
        <f>IF(ISERROR(VLOOKUP($A79,'Import OffPeak'!$A$3:EK$99,136,FALSE)-VLOOKUP($A79,'Import OffPeak change'!$A$106:EK$202,136,FALSE)),0,(VLOOKUP($A79,'Import OffPeak'!$A$3:EK$99,136,FALSE)-VLOOKUP($A79,'Import OffPeak change'!$A$106:EK$202,136,FALSE)))</f>
        <v>0</v>
      </c>
      <c r="EG79" s="6">
        <f>IF(ISERROR(VLOOKUP($A79,'Import OffPeak'!$A$3:EL$99,137,FALSE)-VLOOKUP($A79,'Import OffPeak change'!$A$106:EL$202,137,FALSE)),0,(VLOOKUP($A79,'Import OffPeak'!$A$3:EL$99,137,FALSE)-VLOOKUP($A79,'Import OffPeak change'!$A$106:EL$202,137,FALSE)))</f>
        <v>0</v>
      </c>
      <c r="EH79" s="6">
        <f>IF(ISERROR(VLOOKUP($A79,'Import OffPeak'!$A$3:EM$99,138,FALSE)-VLOOKUP($A79,'Import OffPeak change'!$A$106:EM$202,138,FALSE)),0,(VLOOKUP($A79,'Import OffPeak'!$A$3:EM$99,138,FALSE)-VLOOKUP($A79,'Import OffPeak change'!$A$106:EM$202,138,FALSE)))</f>
        <v>0</v>
      </c>
      <c r="EI79" s="6">
        <f>IF(ISERROR(VLOOKUP($A79,'Import OffPeak'!$A$3:EN$99,139,FALSE)-VLOOKUP($A79,'Import OffPeak change'!$A$106:EN$202,139,FALSE)),0,(VLOOKUP($A79,'Import OffPeak'!$A$3:EN$99,139,FALSE)-VLOOKUP($A79,'Import OffPeak change'!$A$106:EN$202,139,FALSE)))</f>
        <v>0</v>
      </c>
      <c r="EJ79" s="6">
        <f>IF(ISERROR(VLOOKUP($A79,'Import OffPeak'!$A$3:EO$99,140,FALSE)-VLOOKUP($A79,'Import OffPeak change'!$A$106:EO$202,140,FALSE)),0,(VLOOKUP($A79,'Import OffPeak'!$A$3:EO$99,140,FALSE)-VLOOKUP($A79,'Import OffPeak change'!$A$106:EO$202,140,FALSE)))</f>
        <v>0</v>
      </c>
      <c r="EK79" s="6">
        <f>IF(ISERROR(VLOOKUP($A79,'Import OffPeak'!$A$3:EP$99,141,FALSE)-VLOOKUP($A79,'Import OffPeak change'!$A$106:EP$202,141,FALSE)),0,(VLOOKUP($A79,'Import OffPeak'!$A$3:EP$99,141,FALSE)-VLOOKUP($A79,'Import OffPeak change'!$A$106:EP$202,141,FALSE)))</f>
        <v>0</v>
      </c>
      <c r="EL79" s="6">
        <f>IF(ISERROR(VLOOKUP($A79,'Import OffPeak'!$A$3:EQ$99,142,FALSE)-VLOOKUP($A79,'Import OffPeak change'!$A$106:EQ$202,142,FALSE)),0,(VLOOKUP($A79,'Import OffPeak'!$A$3:EQ$99,142,FALSE)-VLOOKUP($A79,'Import OffPeak change'!$A$106:EQ$202,142,FALSE)))</f>
        <v>0</v>
      </c>
      <c r="EM79" s="6">
        <f>IF(ISERROR(VLOOKUP($A79,'Import OffPeak'!$A$3:ER$99,143,FALSE)-VLOOKUP($A79,'Import OffPeak change'!$A$106:ER$202,143,FALSE)),0,(VLOOKUP($A79,'Import OffPeak'!$A$3:ER$99,143,FALSE)-VLOOKUP($A79,'Import OffPeak change'!$A$106:ER$202,143,FALSE)))</f>
        <v>0</v>
      </c>
      <c r="EN79" s="6">
        <f>IF(ISERROR(VLOOKUP($A79,'Import OffPeak'!$A$3:ES$99,144,FALSE)-VLOOKUP($A79,'Import OffPeak change'!$A$106:ES$202,144,FALSE)),0,(VLOOKUP($A79,'Import OffPeak'!$A$3:ES$99,144,FALSE)-VLOOKUP($A79,'Import OffPeak change'!$A$106:ES$202,144,FALSE)))</f>
        <v>0</v>
      </c>
      <c r="EO79" s="6">
        <f>IF(ISERROR(VLOOKUP($A79,'Import OffPeak'!$A$3:ET$99,145,FALSE)-VLOOKUP($A79,'Import OffPeak change'!$A$106:ET$202,145,FALSE)),0,(VLOOKUP($A79,'Import OffPeak'!$A$3:ET$99,145,FALSE)-VLOOKUP($A79,'Import OffPeak change'!$A$106:ET$202,145,FALSE)))</f>
        <v>0</v>
      </c>
      <c r="EP79" s="6">
        <f>IF(ISERROR(VLOOKUP($A79,'Import OffPeak'!$A$3:EU$99,146,FALSE)-VLOOKUP($A79,'Import OffPeak change'!$A$106:EU$202,146,FALSE)),0,(VLOOKUP($A79,'Import OffPeak'!$A$3:EU$99,146,FALSE)-VLOOKUP($A79,'Import OffPeak change'!$A$106:EU$202,146,FALSE)))</f>
        <v>0</v>
      </c>
      <c r="EQ79" s="6">
        <f>IF(ISERROR(VLOOKUP($A79,'Import OffPeak'!$A$3:EV$99,147,FALSE)-VLOOKUP($A79,'Import OffPeak change'!$A$106:EV$202,147,FALSE)),0,(VLOOKUP($A79,'Import OffPeak'!$A$3:EV$99,147,FALSE)-VLOOKUP($A79,'Import OffPeak change'!$A$106:EV$202,147,FALSE)))</f>
        <v>0</v>
      </c>
      <c r="ER79" s="6">
        <f>IF(ISERROR(VLOOKUP($A79,'Import OffPeak'!$A$3:EW$99,148,FALSE)-VLOOKUP($A79,'Import OffPeak change'!$A$106:EW$202,148,FALSE)),0,(VLOOKUP($A79,'Import OffPeak'!$A$3:EW$99,148,FALSE)-VLOOKUP($A79,'Import OffPeak change'!$A$106:EW$202,148,FALSE)))</f>
        <v>0</v>
      </c>
      <c r="ES79" s="6">
        <f>IF(ISERROR(VLOOKUP($A79,'Import OffPeak'!$A$3:EX$99,149,FALSE)-VLOOKUP($A79,'Import OffPeak change'!$A$106:EX$202,149,FALSE)),0,(VLOOKUP($A79,'Import OffPeak'!$A$3:EX$99,149,FALSE)-VLOOKUP($A79,'Import OffPeak change'!$A$106:EX$202,149,FALSE)))</f>
        <v>0</v>
      </c>
      <c r="ET79" s="6">
        <f>IF(ISERROR(VLOOKUP($A79,'Import OffPeak'!$A$3:EY$99,150,FALSE)-VLOOKUP($A79,'Import OffPeak change'!$A$106:EY$202,150,FALSE)),0,(VLOOKUP($A79,'Import OffPeak'!$A$3:EY$99,150,FALSE)-VLOOKUP($A79,'Import OffPeak change'!$A$106:EY$202,150,FALSE)))</f>
        <v>0</v>
      </c>
      <c r="EU79" s="6">
        <f>IF(ISERROR(VLOOKUP($A79,'Import OffPeak'!$A$3:EZ$99,151,FALSE)-VLOOKUP($A79,'Import OffPeak change'!$A$106:EZ$202,151,FALSE)),0,(VLOOKUP($A79,'Import OffPeak'!$A$3:EZ$99,151,FALSE)-VLOOKUP($A79,'Import OffPeak change'!$A$106:EZ$202,151,FALSE)))</f>
        <v>0</v>
      </c>
      <c r="EV79" s="6">
        <f>IF(ISERROR(VLOOKUP($A79,'Import OffPeak'!$A$3:FA$99,152,FALSE)-VLOOKUP($A79,'Import OffPeak change'!$A$106:FA$202,152,FALSE)),0,(VLOOKUP($A79,'Import OffPeak'!$A$3:FA$99,152,FALSE)-VLOOKUP($A79,'Import OffPeak change'!$A$106:FA$202,152,FALSE)))</f>
        <v>0</v>
      </c>
      <c r="EW79" s="6">
        <f>IF(ISERROR(VLOOKUP($A79,'Import OffPeak'!$A$3:FB$99,153,FALSE)-VLOOKUP($A79,'Import OffPeak change'!$A$106:FB$202,153,FALSE)),0,(VLOOKUP($A79,'Import OffPeak'!$A$3:FB$99,153,FALSE)-VLOOKUP($A79,'Import OffPeak change'!$A$106:FB$202,153,FALSE)))</f>
        <v>0</v>
      </c>
      <c r="EX79" s="6">
        <f>IF(ISERROR(VLOOKUP($A79,'Import OffPeak'!$A$3:FC$99,154,FALSE)-VLOOKUP($A79,'Import OffPeak change'!$A$106:FC$202,154,FALSE)),0,(VLOOKUP($A79,'Import OffPeak'!$A$3:FC$99,154,FALSE)-VLOOKUP($A79,'Import OffPeak change'!$A$106:FC$202,154,FALSE)))</f>
        <v>0</v>
      </c>
      <c r="EY79" s="6">
        <f>IF(ISERROR(VLOOKUP($A79,'Import OffPeak'!$A$3:FD$99,155,FALSE)-VLOOKUP($A79,'Import OffPeak change'!$A$106:FD$202,155,FALSE)),0,(VLOOKUP($A79,'Import OffPeak'!$A$3:FD$99,155,FALSE)-VLOOKUP($A79,'Import OffPeak change'!$A$106:FD$202,155,FALSE)))</f>
        <v>0</v>
      </c>
      <c r="EZ79" s="6">
        <f>IF(ISERROR(VLOOKUP($A79,'Import OffPeak'!$A$3:FE$99,156,FALSE)-VLOOKUP($A79,'Import OffPeak change'!$A$106:FE$202,156,FALSE)),0,(VLOOKUP($A79,'Import OffPeak'!$A$3:FE$99,156,FALSE)-VLOOKUP($A79,'Import OffPeak change'!$A$106:FE$202,156,FALSE)))</f>
        <v>0</v>
      </c>
      <c r="FA79" s="6">
        <f>IF(ISERROR(VLOOKUP($A79,'Import OffPeak'!$A$3:FF$99,157,FALSE)-VLOOKUP($A79,'Import OffPeak change'!$A$106:FF$202,157,FALSE)),0,(VLOOKUP($A79,'Import OffPeak'!$A$3:FF$99,157,FALSE)-VLOOKUP($A79,'Import OffPeak change'!$A$106:FF$202,157,FALSE)))</f>
        <v>0</v>
      </c>
      <c r="FB79" s="6">
        <f>IF(ISERROR(VLOOKUP($A79,'Import OffPeak'!$A$3:FG$99,158,FALSE)-VLOOKUP($A79,'Import OffPeak change'!$A$106:FG$202,158,FALSE)),0,(VLOOKUP($A79,'Import OffPeak'!$A$3:FG$99,158,FALSE)-VLOOKUP($A79,'Import OffPeak change'!$A$106:FG$202,158,FALSE)))</f>
        <v>0</v>
      </c>
      <c r="FC79" s="6">
        <f>IF(ISERROR(VLOOKUP($A79,'Import OffPeak'!$A$3:FH$99,159,FALSE)-VLOOKUP($A79,'Import OffPeak change'!$A$106:FH$202,159,FALSE)),0,(VLOOKUP($A79,'Import OffPeak'!$A$3:FH$99,159,FALSE)-VLOOKUP($A79,'Import OffPeak change'!$A$106:FH$202,159,FALSE)))</f>
        <v>0</v>
      </c>
      <c r="FD79" s="6">
        <f>IF(ISERROR(VLOOKUP($A79,'Import OffPeak'!$A$3:FI$99,160,FALSE)-VLOOKUP($A79,'Import OffPeak change'!$A$106:FI$202,160,FALSE)),0,(VLOOKUP($A79,'Import OffPeak'!$A$3:FI$99,160,FALSE)-VLOOKUP($A79,'Import OffPeak change'!$A$106:FI$202,160,FALSE)))</f>
        <v>0</v>
      </c>
      <c r="FE79" s="6">
        <f>IF(ISERROR(VLOOKUP($A79,'Import OffPeak'!$A$3:FJ$99,161,FALSE)-VLOOKUP($A79,'Import OffPeak change'!$A$106:FJ$202,161,FALSE)),0,(VLOOKUP($A79,'Import OffPeak'!$A$3:FJ$99,161,FALSE)-VLOOKUP($A79,'Import OffPeak change'!$A$106:FJ$202,161,FALSE)))</f>
        <v>0</v>
      </c>
      <c r="FF79" s="6">
        <f>IF(ISERROR(VLOOKUP($A79,'Import OffPeak'!$A$3:FK$99,162,FALSE)-VLOOKUP($A79,'Import OffPeak change'!$A$106:FK$202,162,FALSE)),0,(VLOOKUP($A79,'Import OffPeak'!$A$3:FK$99,162,FALSE)-VLOOKUP($A79,'Import OffPeak change'!$A$106:FK$202,162,FALSE)))</f>
        <v>0</v>
      </c>
      <c r="FG79" s="6">
        <f>IF(ISERROR(VLOOKUP($A79,'Import OffPeak'!$A$3:FL$99,163,FALSE)-VLOOKUP($A79,'Import OffPeak change'!$A$106:FL$202,163,FALSE)),0,(VLOOKUP($A79,'Import OffPeak'!$A$3:FL$99,163,FALSE)-VLOOKUP($A79,'Import OffPeak change'!$A$106:FL$202,163,FALSE)))</f>
        <v>0</v>
      </c>
      <c r="FH79" s="6">
        <f>IF(ISERROR(VLOOKUP($A79,'Import OffPeak'!$A$3:FM$99,164,FALSE)-VLOOKUP($A79,'Import OffPeak change'!$A$106:FM$202,164,FALSE)),0,(VLOOKUP($A79,'Import OffPeak'!$A$3:FM$99,164,FALSE)-VLOOKUP($A79,'Import OffPeak change'!$A$106:FM$202,164,FALSE)))</f>
        <v>0</v>
      </c>
      <c r="FI79" s="6">
        <f>IF(ISERROR(VLOOKUP($A79,'Import OffPeak'!$A$3:FN$99,165,FALSE)-VLOOKUP($A79,'Import OffPeak change'!$A$106:FN$202,165,FALSE)),0,(VLOOKUP($A79,'Import OffPeak'!$A$3:FN$99,165,FALSE)-VLOOKUP($A79,'Import OffPeak change'!$A$106:FN$202,165,FALSE)))</f>
        <v>0</v>
      </c>
      <c r="FJ79" s="6">
        <f>IF(ISERROR(VLOOKUP($A79,'Import OffPeak'!$A$3:FO$99,166,FALSE)-VLOOKUP($A79,'Import OffPeak change'!$A$106:FO$202,166,FALSE)),0,(VLOOKUP($A79,'Import OffPeak'!$A$3:FO$99,166,FALSE)-VLOOKUP($A79,'Import OffPeak change'!$A$106:FO$202,166,FALSE)))</f>
        <v>0</v>
      </c>
      <c r="FK79" s="6">
        <f>IF(ISERROR(VLOOKUP($A79,'Import OffPeak'!$A$3:FP$99,167,FALSE)-VLOOKUP($A79,'Import OffPeak change'!$A$106:FP$202,167,FALSE)),0,(VLOOKUP($A79,'Import OffPeak'!$A$3:FP$99,167,FALSE)-VLOOKUP($A79,'Import OffPeak change'!$A$106:FP$202,167,FALSE)))</f>
        <v>0</v>
      </c>
      <c r="FL79" s="6">
        <f>IF(ISERROR(VLOOKUP($A79,'Import OffPeak'!$A$3:FQ$99,168,FALSE)-VLOOKUP($A79,'Import OffPeak change'!$A$106:FQ$202,168,FALSE)),0,(VLOOKUP($A79,'Import OffPeak'!$A$3:FQ$99,168,FALSE)-VLOOKUP($A79,'Import OffPeak change'!$A$106:FQ$202,168,FALSE)))</f>
        <v>0</v>
      </c>
      <c r="FM79" s="6">
        <f>IF(ISERROR(VLOOKUP($A79,'Import OffPeak'!$A$3:FR$99,169,FALSE)-VLOOKUP($A79,'Import OffPeak change'!$A$106:FR$202,169,FALSE)),0,(VLOOKUP($A79,'Import OffPeak'!$A$3:FR$99,169,FALSE)-VLOOKUP($A79,'Import OffPeak change'!$A$106:FR$202,169,FALSE)))</f>
        <v>0</v>
      </c>
      <c r="FN79" s="6">
        <f>IF(ISERROR(VLOOKUP($A79,'Import OffPeak'!$A$3:FS$99,170,FALSE)-VLOOKUP($A79,'Import OffPeak change'!$A$106:FS$202,170,FALSE)),0,(VLOOKUP($A79,'Import OffPeak'!$A$3:FS$99,170,FALSE)-VLOOKUP($A79,'Import OffPeak change'!$A$106:FS$202,170,FALSE)))</f>
        <v>0</v>
      </c>
      <c r="FO79" s="6">
        <f>IF(ISERROR(VLOOKUP($A79,'Import OffPeak'!$A$3:FT$99,171,FALSE)-VLOOKUP($A79,'Import OffPeak change'!$A$106:FT$202,171,FALSE)),0,(VLOOKUP($A79,'Import OffPeak'!$A$3:FT$99,171,FALSE)-VLOOKUP($A79,'Import OffPeak change'!$A$106:FT$202,171,FALSE)))</f>
        <v>0</v>
      </c>
      <c r="FP79" s="6">
        <f>IF(ISERROR(VLOOKUP($A79,'Import OffPeak'!$A$3:FU$99,172,FALSE)-VLOOKUP($A79,'Import OffPeak change'!$A$106:FU$202,172,FALSE)),0,(VLOOKUP($A79,'Import OffPeak'!$A$3:FU$99,172,FALSE)-VLOOKUP($A79,'Import OffPeak change'!$A$106:FU$202,172,FALSE)))</f>
        <v>0</v>
      </c>
      <c r="FQ79" s="6">
        <f>IF(ISERROR(VLOOKUP($A79,'Import OffPeak'!$A$3:FV$99,173,FALSE)-VLOOKUP($A79,'Import OffPeak change'!$A$106:FV$202,173,FALSE)),0,(VLOOKUP($A79,'Import OffPeak'!$A$3:FV$99,173,FALSE)-VLOOKUP($A79,'Import OffPeak change'!$A$106:FV$202,173,FALSE)))</f>
        <v>0</v>
      </c>
      <c r="FR79" s="6">
        <f>IF(ISERROR(VLOOKUP($A79,'Import OffPeak'!$A$3:FW$99,174,FALSE)-VLOOKUP($A79,'Import OffPeak change'!$A$106:FW$202,174,FALSE)),0,(VLOOKUP($A79,'Import OffPeak'!$A$3:FW$99,174,FALSE)-VLOOKUP($A79,'Import OffPeak change'!$A$106:FW$202,174,FALSE)))</f>
        <v>0</v>
      </c>
      <c r="FS79" s="6">
        <f>IF(ISERROR(VLOOKUP($A79,'Import OffPeak'!$A$3:FX$99,175,FALSE)-VLOOKUP($A79,'Import OffPeak change'!$A$106:FX$202,175,FALSE)),0,(VLOOKUP($A79,'Import OffPeak'!$A$3:FX$99,175,FALSE)-VLOOKUP($A79,'Import OffPeak change'!$A$106:FX$202,175,FALSE)))</f>
        <v>0</v>
      </c>
      <c r="FT79" s="6">
        <f>IF(ISERROR(VLOOKUP($A79,'Import OffPeak'!$A$3:FY$99,176,FALSE)-VLOOKUP($A79,'Import OffPeak change'!$A$106:FY$202,176,FALSE)),0,(VLOOKUP($A79,'Import OffPeak'!$A$3:FY$99,176,FALSE)-VLOOKUP($A79,'Import OffPeak change'!$A$106:FY$202,176,FALSE)))</f>
        <v>0</v>
      </c>
      <c r="FU79" s="6">
        <f>IF(ISERROR(VLOOKUP($A79,'Import OffPeak'!$A$3:FZ$99,177,FALSE)-VLOOKUP($A79,'Import OffPeak change'!$A$106:FZ$202,177,FALSE)),0,(VLOOKUP($A79,'Import OffPeak'!$A$3:FZ$99,177,FALSE)-VLOOKUP($A79,'Import OffPeak change'!$A$106:FZ$202,177,FALSE)))</f>
        <v>0</v>
      </c>
      <c r="FV79" s="6">
        <f>IF(ISERROR(VLOOKUP($A79,'Import OffPeak'!$A$3:GA$99,178,FALSE)-VLOOKUP($A79,'Import OffPeak change'!$A$106:GA$202,178,FALSE)),0,(VLOOKUP($A79,'Import OffPeak'!$A$3:GA$99,178,FALSE)-VLOOKUP($A79,'Import OffPeak change'!$A$106:GA$202,178,FALSE)))</f>
        <v>0</v>
      </c>
      <c r="FW79" s="6">
        <f>IF(ISERROR(VLOOKUP($A79,'Import OffPeak'!$A$3:GB$99,179,FALSE)-VLOOKUP($A79,'Import OffPeak change'!$A$106:GB$202,179,FALSE)),0,(VLOOKUP($A79,'Import OffPeak'!$A$3:GB$99,179,FALSE)-VLOOKUP($A79,'Import OffPeak change'!$A$106:GB$202,179,FALSE)))</f>
        <v>0</v>
      </c>
      <c r="FX79" s="6">
        <f>IF(ISERROR(VLOOKUP($A79,'Import OffPeak'!$A$3:GC$99,180,FALSE)-VLOOKUP($A79,'Import OffPeak change'!$A$106:GC$202,180,FALSE)),0,(VLOOKUP($A79,'Import OffPeak'!$A$3:GC$99,180,FALSE)-VLOOKUP($A79,'Import OffPeak change'!$A$106:GC$202,180,FALSE)))</f>
        <v>0</v>
      </c>
      <c r="FY79" s="6">
        <f>IF(ISERROR(VLOOKUP($A79,'Import OffPeak'!$A$3:GD$99,181,FALSE)-VLOOKUP($A79,'Import OffPeak change'!$A$106:GD$202,181,FALSE)),0,(VLOOKUP($A79,'Import OffPeak'!$A$3:GD$99,181,FALSE)-VLOOKUP($A79,'Import OffPeak change'!$A$106:GD$202,181,FALSE)))</f>
        <v>0</v>
      </c>
      <c r="FZ79" s="6">
        <f>IF(ISERROR(VLOOKUP($A79,'Import OffPeak'!$A$3:GE$99,182,FALSE)-VLOOKUP($A79,'Import OffPeak change'!$A$106:GE$202,182,FALSE)),0,(VLOOKUP($A79,'Import OffPeak'!$A$3:GE$99,182,FALSE)-VLOOKUP($A79,'Import OffPeak change'!$A$106:GE$202,182,FALSE)))</f>
        <v>0</v>
      </c>
      <c r="GA79" s="6">
        <f>IF(ISERROR(VLOOKUP($A79,'Import OffPeak'!$A$3:GF$99,183,FALSE)-VLOOKUP($A79,'Import OffPeak change'!$A$106:GF$202,183,FALSE)),0,(VLOOKUP($A79,'Import OffPeak'!$A$3:GF$99,183,FALSE)-VLOOKUP($A79,'Import OffPeak change'!$A$106:GF$202,183,FALSE)))</f>
        <v>0</v>
      </c>
      <c r="GB79" s="6">
        <f>IF(ISERROR(VLOOKUP($A79,'Import OffPeak'!$A$3:GG$99,184,FALSE)-VLOOKUP($A79,'Import OffPeak change'!$A$106:GG$202,184,FALSE)),0,(VLOOKUP($A79,'Import OffPeak'!$A$3:GG$99,184,FALSE)-VLOOKUP($A79,'Import OffPeak change'!$A$106:GG$202,184,FALSE)))</f>
        <v>0</v>
      </c>
      <c r="GC79" s="6">
        <f>IF(ISERROR(VLOOKUP($A79,'Import OffPeak'!$A$3:GH$99,185,FALSE)-VLOOKUP($A79,'Import OffPeak change'!$A$106:GH$202,185,FALSE)),0,(VLOOKUP($A79,'Import OffPeak'!$A$3:GH$99,185,FALSE)-VLOOKUP($A79,'Import OffPeak change'!$A$106:GH$202,185,FALSE)))</f>
        <v>0</v>
      </c>
      <c r="GD79" s="6">
        <f>IF(ISERROR(VLOOKUP($A79,'Import OffPeak'!$A$3:GI$99,186,FALSE)-VLOOKUP($A79,'Import OffPeak change'!$A$106:GI$202,186,FALSE)),0,(VLOOKUP($A79,'Import OffPeak'!$A$3:GI$99,186,FALSE)-VLOOKUP($A79,'Import OffPeak change'!$A$106:GI$202,186,FALSE)))</f>
        <v>0</v>
      </c>
      <c r="GE79" s="6">
        <f>IF(ISERROR(VLOOKUP($A79,'Import OffPeak'!$A$3:GJ$99,187,FALSE)-VLOOKUP($A79,'Import OffPeak change'!$A$106:GJ$202,187,FALSE)),0,(VLOOKUP($A79,'Import OffPeak'!$A$3:GJ$99,187,FALSE)-VLOOKUP($A79,'Import OffPeak change'!$A$106:GJ$202,187,FALSE)))</f>
        <v>0</v>
      </c>
      <c r="GF79" s="6">
        <f>IF(ISERROR(VLOOKUP($A79,'Import OffPeak'!$A$3:GK$99,188,FALSE)-VLOOKUP($A79,'Import OffPeak change'!$A$106:GK$202,188,FALSE)),0,(VLOOKUP($A79,'Import OffPeak'!$A$3:GK$99,188,FALSE)-VLOOKUP($A79,'Import OffPeak change'!$A$106:GK$202,188,FALSE)))</f>
        <v>0</v>
      </c>
      <c r="GG79" s="6">
        <f>IF(ISERROR(VLOOKUP($A79,'Import OffPeak'!$A$3:GL$99,189,FALSE)-VLOOKUP($A79,'Import OffPeak change'!$A$106:GL$202,189,FALSE)),0,(VLOOKUP($A79,'Import OffPeak'!$A$3:GL$99,189,FALSE)-VLOOKUP($A79,'Import OffPeak change'!$A$106:GL$202,189,FALSE)))</f>
        <v>0</v>
      </c>
      <c r="GH79" s="6">
        <f>IF(ISERROR(VLOOKUP($A79,'Import OffPeak'!$A$3:GM$99,190,FALSE)-VLOOKUP($A79,'Import OffPeak change'!$A$106:GM$202,190,FALSE)),0,(VLOOKUP($A79,'Import OffPeak'!$A$3:GM$99,190,FALSE)-VLOOKUP($A79,'Import OffPeak change'!$A$106:GM$202,190,FALSE)))</f>
        <v>0</v>
      </c>
      <c r="GI79" s="6">
        <f>IF(ISERROR(VLOOKUP($A79,'Import OffPeak'!$A$3:GN$99,191,FALSE)-VLOOKUP($A79,'Import OffPeak change'!$A$106:GN$202,191,FALSE)),0,(VLOOKUP($A79,'Import OffPeak'!$A$3:GN$99,191,FALSE)-VLOOKUP($A79,'Import OffPeak change'!$A$106:GN$202,191,FALSE)))</f>
        <v>0</v>
      </c>
      <c r="GJ79" s="6">
        <f>IF(ISERROR(VLOOKUP($A79,'Import OffPeak'!$A$3:GO$99,192,FALSE)-VLOOKUP($A79,'Import OffPeak change'!$A$106:GO$202,192,FALSE)),0,(VLOOKUP($A79,'Import OffPeak'!$A$3:GO$99,192,FALSE)-VLOOKUP($A79,'Import OffPeak change'!$A$106:GO$202,192,FALSE)))</f>
        <v>0</v>
      </c>
      <c r="GK79" s="6">
        <f>IF(ISERROR(VLOOKUP($A79,'Import OffPeak'!$A$3:GP$99,193,FALSE)-VLOOKUP($A79,'Import OffPeak change'!$A$106:GP$202,193,FALSE)),0,(VLOOKUP($A79,'Import OffPeak'!$A$3:GP$99,193,FALSE)-VLOOKUP($A79,'Import OffPeak change'!$A$106:GP$202,193,FALSE)))</f>
        <v>0</v>
      </c>
      <c r="GL79" s="6">
        <f>IF(ISERROR(VLOOKUP($A79,'Import OffPeak'!$A$3:GQ$99,194,FALSE)-VLOOKUP($A79,'Import OffPeak change'!$A$106:GQ$202,194,FALSE)),0,(VLOOKUP($A79,'Import OffPeak'!$A$3:GQ$99,194,FALSE)-VLOOKUP($A79,'Import OffPeak change'!$A$106:GQ$202,194,FALSE)))</f>
        <v>0</v>
      </c>
      <c r="GM79" s="6">
        <f>IF(ISERROR(VLOOKUP($A79,'Import OffPeak'!$A$3:GR$99,195,FALSE)-VLOOKUP($A79,'Import OffPeak change'!$A$106:GR$202,195,FALSE)),0,(VLOOKUP($A79,'Import OffPeak'!$A$3:GR$99,195,FALSE)-VLOOKUP($A79,'Import OffPeak change'!$A$106:GR$202,195,FALSE)))</f>
        <v>0</v>
      </c>
      <c r="GN79" s="6">
        <f>IF(ISERROR(VLOOKUP($A79,'Import OffPeak'!$A$3:GS$99,196,FALSE)-VLOOKUP($A79,'Import OffPeak change'!$A$106:GS$202,196,FALSE)),0,(VLOOKUP($A79,'Import OffPeak'!$A$3:GS$99,196,FALSE)-VLOOKUP($A79,'Import OffPeak change'!$A$106:GS$202,196,FALSE)))</f>
        <v>0</v>
      </c>
      <c r="GO79" s="6">
        <f>IF(ISERROR(VLOOKUP($A79,'Import OffPeak'!$A$3:GT$99,197,FALSE)-VLOOKUP($A79,'Import OffPeak change'!$A$106:GT$202,197,FALSE)),0,(VLOOKUP($A79,'Import OffPeak'!$A$3:GT$99,197,FALSE)-VLOOKUP($A79,'Import OffPeak change'!$A$106:GT$202,197,FALSE)))</f>
        <v>0</v>
      </c>
      <c r="GP79" s="6">
        <f>IF(ISERROR(VLOOKUP($A79,'Import OffPeak'!$A$3:GU$99,198,FALSE)-VLOOKUP($A79,'Import OffPeak change'!$A$106:GU$202,198,FALSE)),0,(VLOOKUP($A79,'Import OffPeak'!$A$3:GU$99,198,FALSE)-VLOOKUP($A79,'Import OffPeak change'!$A$106:GU$202,198,FALSE)))</f>
        <v>0</v>
      </c>
      <c r="GQ79" s="6">
        <f>IF(ISERROR(VLOOKUP($A79,'Import OffPeak'!$A$3:GV$99,199,FALSE)-VLOOKUP($A79,'Import OffPeak change'!$A$106:GV$202,199,FALSE)),0,(VLOOKUP($A79,'Import OffPeak'!$A$3:GV$99,199,FALSE)-VLOOKUP($A79,'Import OffPeak change'!$A$106:GV$202,199,FALSE)))</f>
        <v>0</v>
      </c>
      <c r="GR79" s="6">
        <f>IF(ISERROR(VLOOKUP($A79,'Import OffPeak'!$A$3:GW$99,200,FALSE)-VLOOKUP($A79,'Import OffPeak change'!$A$106:GW$202,200,FALSE)),0,(VLOOKUP($A79,'Import OffPeak'!$A$3:GW$99,200,FALSE)-VLOOKUP($A79,'Import OffPeak change'!$A$106:GW$202,200,FALSE)))</f>
        <v>0</v>
      </c>
      <c r="GS79" s="6">
        <f>IF(ISERROR(VLOOKUP($A79,'Import OffPeak'!$A$3:GX$99,201,FALSE)-VLOOKUP($A79,'Import OffPeak change'!$A$106:GX$202,201,FALSE)),0,(VLOOKUP($A79,'Import OffPeak'!$A$3:GX$99,201,FALSE)-VLOOKUP($A79,'Import OffPeak change'!$A$106:GX$202,201,FALSE)))</f>
        <v>0</v>
      </c>
      <c r="GT79" s="6">
        <f>IF(ISERROR(VLOOKUP($A79,'Import OffPeak'!$A$3:GY$99,202,FALSE)-VLOOKUP($A79,'Import OffPeak change'!$A$106:GY$202,202,FALSE)),0,(VLOOKUP($A79,'Import OffPeak'!$A$3:GY$99,202,FALSE)-VLOOKUP($A79,'Import OffPeak change'!$A$106:GY$202,202,FALSE)))</f>
        <v>0</v>
      </c>
      <c r="GU79" s="6">
        <f>IF(ISERROR(VLOOKUP($A79,'Import OffPeak'!$A$3:GZ$99,203,FALSE)-VLOOKUP($A79,'Import OffPeak change'!$A$106:GZ$202,203,FALSE)),0,(VLOOKUP($A79,'Import OffPeak'!$A$3:GZ$99,203,FALSE)-VLOOKUP($A79,'Import OffPeak change'!$A$106:GZ$202,203,FALSE)))</f>
        <v>0</v>
      </c>
      <c r="GV79" s="6">
        <f>IF(ISERROR(VLOOKUP($A79,'Import OffPeak'!$A$3:HA$99,204,FALSE)-VLOOKUP($A79,'Import OffPeak change'!$A$106:HA$202,204,FALSE)),0,(VLOOKUP($A79,'Import OffPeak'!$A$3:HA$99,204,FALSE)-VLOOKUP($A79,'Import OffPeak change'!$A$106:HA$202,204,FALSE)))</f>
        <v>0</v>
      </c>
      <c r="GW79" s="6">
        <f>IF(ISERROR(VLOOKUP($A79,'Import OffPeak'!$A$3:HB$99,205,FALSE)-VLOOKUP($A79,'Import OffPeak change'!$A$106:HB$202,205,FALSE)),0,(VLOOKUP($A79,'Import OffPeak'!$A$3:HB$99,205,FALSE)-VLOOKUP($A79,'Import OffPeak change'!$A$106:HB$202,205,FALSE)))</f>
        <v>0</v>
      </c>
      <c r="GX79" s="6">
        <f>IF(ISERROR(VLOOKUP($A79,'Import OffPeak'!$A$3:HC$99,206,FALSE)-VLOOKUP($A79,'Import OffPeak change'!$A$106:HC$202,206,FALSE)),0,(VLOOKUP($A79,'Import OffPeak'!$A$3:HC$99,206,FALSE)-VLOOKUP($A79,'Import OffPeak change'!$A$106:HC$202,206,FALSE)))</f>
        <v>0</v>
      </c>
      <c r="GY79" s="6">
        <f>IF(ISERROR(VLOOKUP($A79,'Import OffPeak'!$A$3:HD$99,207,FALSE)-VLOOKUP($A79,'Import OffPeak change'!$A$106:HD$202,207,FALSE)),0,(VLOOKUP($A79,'Import OffPeak'!$A$3:HD$99,207,FALSE)-VLOOKUP($A79,'Import OffPeak change'!$A$106:HD$202,207,FALSE)))</f>
        <v>0</v>
      </c>
      <c r="GZ79" s="6">
        <f>IF(ISERROR(VLOOKUP($A79,'Import OffPeak'!$A$3:HE$99,208,FALSE)-VLOOKUP($A79,'Import OffPeak change'!$A$106:HE$202,208,FALSE)),0,(VLOOKUP($A79,'Import OffPeak'!$A$3:HE$99,208,FALSE)-VLOOKUP($A79,'Import OffPeak change'!$A$106:HE$202,208,FALSE)))</f>
        <v>0</v>
      </c>
      <c r="HA79" s="6">
        <f>IF(ISERROR(VLOOKUP($A79,'Import OffPeak'!$A$3:HF$99,209,FALSE)-VLOOKUP($A79,'Import OffPeak change'!$A$106:HF$202,209,FALSE)),0,(VLOOKUP($A79,'Import OffPeak'!$A$3:HF$99,209,FALSE)-VLOOKUP($A79,'Import OffPeak change'!$A$106:HF$202,209,FALSE)))</f>
        <v>0</v>
      </c>
      <c r="HB79" s="6">
        <f>IF(ISERROR(VLOOKUP($A79,'Import OffPeak'!$A$3:HG$99,210,FALSE)-VLOOKUP($A79,'Import OffPeak change'!$A$106:HG$202,210,FALSE)),0,(VLOOKUP($A79,'Import OffPeak'!$A$3:HG$99,210,FALSE)-VLOOKUP($A79,'Import OffPeak change'!$A$106:HG$202,210,FALSE)))</f>
        <v>0</v>
      </c>
      <c r="HC79" s="6">
        <f>IF(ISERROR(VLOOKUP($A79,'Import OffPeak'!$A$3:HH$99,211,FALSE)-VLOOKUP($A79,'Import OffPeak change'!$A$106:HH$202,211,FALSE)),0,(VLOOKUP($A79,'Import OffPeak'!$A$3:HH$99,211,FALSE)-VLOOKUP($A79,'Import OffPeak change'!$A$106:HH$202,211,FALSE)))</f>
        <v>0</v>
      </c>
      <c r="HD79" s="6">
        <f>IF(ISERROR(VLOOKUP($A79,'Import OffPeak'!$A$3:HI$99,212,FALSE)-VLOOKUP($A79,'Import OffPeak change'!$A$106:HI$202,212,FALSE)),0,(VLOOKUP($A79,'Import OffPeak'!$A$3:HI$99,212,FALSE)-VLOOKUP($A79,'Import OffPeak change'!$A$106:HI$202,212,FALSE)))</f>
        <v>0</v>
      </c>
      <c r="HE79" s="6">
        <f>IF(ISERROR(VLOOKUP($A79,'Import OffPeak'!$A$3:HJ$99,213,FALSE)-VLOOKUP($A79,'Import OffPeak change'!$A$106:HJ$202,213,FALSE)),0,(VLOOKUP($A79,'Import OffPeak'!$A$3:HJ$99,213,FALSE)-VLOOKUP($A79,'Import OffPeak change'!$A$106:HJ$202,213,FALSE)))</f>
        <v>0</v>
      </c>
      <c r="HF79" s="6">
        <f>IF(ISERROR(VLOOKUP($A79,'Import OffPeak'!$A$3:HK$99,214,FALSE)-VLOOKUP($A79,'Import OffPeak change'!$A$106:HK$202,214,FALSE)),0,(VLOOKUP($A79,'Import OffPeak'!$A$3:HK$99,214,FALSE)-VLOOKUP($A79,'Import OffPeak change'!$A$106:HK$202,214,FALSE)))</f>
        <v>0</v>
      </c>
      <c r="HG79" s="6">
        <f>IF(ISERROR(VLOOKUP($A79,'Import OffPeak'!$A$3:HL$99,215,FALSE)-VLOOKUP($A79,'Import OffPeak change'!$A$106:HL$202,215,FALSE)),0,(VLOOKUP($A79,'Import OffPeak'!$A$3:HL$99,215,FALSE)-VLOOKUP($A79,'Import OffPeak change'!$A$106:HL$202,215,FALSE)))</f>
        <v>0</v>
      </c>
      <c r="HH79" s="6">
        <f>IF(ISERROR(VLOOKUP($A79,'Import OffPeak'!$A$3:HM$99,216,FALSE)-VLOOKUP($A79,'Import OffPeak change'!$A$106:HM$202,216,FALSE)),0,(VLOOKUP($A79,'Import OffPeak'!$A$3:HM$99,216,FALSE)-VLOOKUP($A79,'Import OffPeak change'!$A$106:HM$202,216,FALSE)))</f>
        <v>0</v>
      </c>
      <c r="HI79" s="6">
        <f>IF(ISERROR(VLOOKUP($A79,'Import OffPeak'!$A$3:HN$99,217,FALSE)-VLOOKUP($A79,'Import OffPeak change'!$A$106:HN$202,217,FALSE)),0,(VLOOKUP($A79,'Import OffPeak'!$A$3:HN$99,217,FALSE)-VLOOKUP($A79,'Import OffPeak change'!$A$106:HN$202,217,FALSE)))</f>
        <v>0</v>
      </c>
      <c r="HJ79" s="6">
        <f>IF(ISERROR(VLOOKUP($A79,'Import OffPeak'!$A$3:HO$99,218,FALSE)-VLOOKUP($A79,'Import OffPeak change'!$A$106:HO$202,218,FALSE)),0,(VLOOKUP($A79,'Import OffPeak'!$A$3:HO$99,218,FALSE)-VLOOKUP($A79,'Import OffPeak change'!$A$106:HO$202,218,FALSE)))</f>
        <v>0</v>
      </c>
      <c r="HK79" s="6">
        <f>IF(ISERROR(VLOOKUP($A79,'Import OffPeak'!$A$3:HP$99,219,FALSE)-VLOOKUP($A79,'Import OffPeak change'!$A$106:HP$202,219,FALSE)),0,(VLOOKUP($A79,'Import OffPeak'!$A$3:HP$99,219,FALSE)-VLOOKUP($A79,'Import OffPeak change'!$A$106:HP$202,219,FALSE)))</f>
        <v>0</v>
      </c>
      <c r="HL79" s="6">
        <f>IF(ISERROR(VLOOKUP($A79,'Import OffPeak'!$A$3:HQ$99,220,FALSE)-VLOOKUP($A79,'Import OffPeak change'!$A$106:HQ$202,220,FALSE)),0,(VLOOKUP($A79,'Import OffPeak'!$A$3:HQ$99,220,FALSE)-VLOOKUP($A79,'Import OffPeak change'!$A$106:HQ$202,220,FALSE)))</f>
        <v>0</v>
      </c>
      <c r="HM79" s="6">
        <f>IF(ISERROR(VLOOKUP($A79,'Import OffPeak'!$A$3:HR$99,221,FALSE)-VLOOKUP($A79,'Import OffPeak change'!$A$106:HR$202,221,FALSE)),0,(VLOOKUP($A79,'Import OffPeak'!$A$3:HR$99,221,FALSE)-VLOOKUP($A79,'Import OffPeak change'!$A$106:HR$202,221,FALSE)))</f>
        <v>0</v>
      </c>
      <c r="HN79" s="6">
        <f>IF(ISERROR(VLOOKUP($A79,'Import OffPeak'!$A$3:HS$99,222,FALSE)-VLOOKUP($A79,'Import OffPeak change'!$A$106:HS$202,222,FALSE)),0,(VLOOKUP($A79,'Import OffPeak'!$A$3:HS$99,222,FALSE)-VLOOKUP($A79,'Import OffPeak change'!$A$106:HS$202,222,FALSE)))</f>
        <v>0</v>
      </c>
      <c r="HO79" s="6">
        <f>IF(ISERROR(VLOOKUP($A79,'Import OffPeak'!$A$3:HT$99,223,FALSE)-VLOOKUP($A79,'Import OffPeak change'!$A$106:HT$202,223,FALSE)),0,(VLOOKUP($A79,'Import OffPeak'!$A$3:HT$99,223,FALSE)-VLOOKUP($A79,'Import OffPeak change'!$A$106:HT$202,223,FALSE)))</f>
        <v>0</v>
      </c>
      <c r="HP79" s="6">
        <f>IF(ISERROR(VLOOKUP($A79,'Import OffPeak'!$A$3:HU$99,224,FALSE)-VLOOKUP($A79,'Import OffPeak change'!$A$106:HU$202,224,FALSE)),0,(VLOOKUP($A79,'Import OffPeak'!$A$3:HU$99,224,FALSE)-VLOOKUP($A79,'Import OffPeak change'!$A$106:HU$202,224,FALSE)))</f>
        <v>0</v>
      </c>
      <c r="HQ79" s="6">
        <f>IF(ISERROR(VLOOKUP($A79,'Import OffPeak'!$A$3:HV$99,225,FALSE)-VLOOKUP($A79,'Import OffPeak change'!$A$106:HV$202,225,FALSE)),0,(VLOOKUP($A79,'Import OffPeak'!$A$3:HV$99,225,FALSE)-VLOOKUP($A79,'Import OffPeak change'!$A$106:HV$202,225,FALSE)))</f>
        <v>0</v>
      </c>
      <c r="HR79" s="6">
        <f>IF(ISERROR(VLOOKUP($A79,'Import OffPeak'!$A$3:HW$99,226,FALSE)-VLOOKUP($A79,'Import OffPeak change'!$A$106:HW$202,226,FALSE)),0,(VLOOKUP($A79,'Import OffPeak'!$A$3:HW$99,226,FALSE)-VLOOKUP($A79,'Import OffPeak change'!$A$106:HW$202,226,FALSE)))</f>
        <v>0</v>
      </c>
      <c r="HS79" s="6">
        <f>IF(ISERROR(VLOOKUP($A79,'Import OffPeak'!$A$3:HX$99,227,FALSE)-VLOOKUP($A79,'Import OffPeak change'!$A$106:HX$202,227,FALSE)),0,(VLOOKUP($A79,'Import OffPeak'!$A$3:HX$99,227,FALSE)-VLOOKUP($A79,'Import OffPeak change'!$A$106:HX$202,227,FALSE)))</f>
        <v>0</v>
      </c>
      <c r="HT79" s="6">
        <f>IF(ISERROR(VLOOKUP($A79,'Import OffPeak'!$A$3:HY$99,228,FALSE)-VLOOKUP($A79,'Import OffPeak change'!$A$106:HY$202,228,FALSE)),0,(VLOOKUP($A79,'Import OffPeak'!$A$3:HY$99,228,FALSE)-VLOOKUP($A79,'Import OffPeak change'!$A$106:HY$202,228,FALSE)))</f>
        <v>0</v>
      </c>
      <c r="HU79" s="6">
        <f>IF(ISERROR(VLOOKUP($A79,'Import OffPeak'!$A$3:HZ$99,229,FALSE)-VLOOKUP($A79,'Import OffPeak change'!$A$106:HZ$202,229,FALSE)),0,(VLOOKUP($A79,'Import OffPeak'!$A$3:HZ$99,229,FALSE)-VLOOKUP($A79,'Import OffPeak change'!$A$106:HZ$202,229,FALSE)))</f>
        <v>0</v>
      </c>
      <c r="HV79" s="6">
        <f>IF(ISERROR(VLOOKUP($A79,'Import OffPeak'!$A$3:IA$99,230,FALSE)-VLOOKUP($A79,'Import OffPeak change'!$A$106:IA$202,230,FALSE)),0,(VLOOKUP($A79,'Import OffPeak'!$A$3:IA$99,230,FALSE)-VLOOKUP($A79,'Import OffPeak change'!$A$106:IA$202,230,FALSE)))</f>
        <v>0</v>
      </c>
      <c r="HW79" s="6">
        <f>IF(ISERROR(VLOOKUP($A79,'Import OffPeak'!$A$3:IB$99,231,FALSE)-VLOOKUP($A79,'Import OffPeak change'!$A$106:IB$202,231,FALSE)),0,(VLOOKUP($A79,'Import OffPeak'!$A$3:IB$99,231,FALSE)-VLOOKUP($A79,'Import OffPeak change'!$A$106:IB$202,231,FALSE)))</f>
        <v>0</v>
      </c>
      <c r="HX79" s="6">
        <f>IF(ISERROR(VLOOKUP($A79,'Import OffPeak'!$A$3:IC$99,232,FALSE)-VLOOKUP($A79,'Import OffPeak change'!$A$106:IC$202,232,FALSE)),0,(VLOOKUP($A79,'Import OffPeak'!$A$3:IC$99,232,FALSE)-VLOOKUP($A79,'Import OffPeak change'!$A$106:IC$202,232,FALSE)))</f>
        <v>0</v>
      </c>
      <c r="HY79" s="6">
        <f>IF(ISERROR(VLOOKUP($A79,'Import OffPeak'!$A$3:ID$99,233,FALSE)-VLOOKUP($A79,'Import OffPeak change'!$A$106:ID$202,233,FALSE)),0,(VLOOKUP($A79,'Import OffPeak'!$A$3:ID$99,233,FALSE)-VLOOKUP($A79,'Import OffPeak change'!$A$106:ID$202,233,FALSE)))</f>
        <v>0</v>
      </c>
      <c r="HZ79" s="6">
        <f>IF(ISERROR(VLOOKUP($A79,'Import OffPeak'!$A$3:IE$99,234,FALSE)-VLOOKUP($A79,'Import OffPeak change'!$A$106:IE$202,234,FALSE)),0,(VLOOKUP($A79,'Import OffPeak'!$A$3:IE$99,234,FALSE)-VLOOKUP($A79,'Import OffPeak change'!$A$106:IE$202,234,FALSE)))</f>
        <v>0</v>
      </c>
      <c r="IA79" s="6">
        <f>IF(ISERROR(VLOOKUP($A79,'Import OffPeak'!$A$3:IF$99,235,FALSE)-VLOOKUP($A79,'Import OffPeak change'!$A$106:IF$202,235,FALSE)),0,(VLOOKUP($A79,'Import OffPeak'!$A$3:IF$99,235,FALSE)-VLOOKUP($A79,'Import OffPeak change'!$A$106:IF$202,235,FALSE)))</f>
        <v>0</v>
      </c>
      <c r="IB79" s="6">
        <f>IF(ISERROR(VLOOKUP($A79,'Import OffPeak'!$A$3:IG$99,236,FALSE)-VLOOKUP($A79,'Import OffPeak change'!$A$106:IG$202,236,FALSE)),0,(VLOOKUP($A79,'Import OffPeak'!$A$3:IG$99,236,FALSE)-VLOOKUP($A79,'Import OffPeak change'!$A$106:IG$202,236,FALSE)))</f>
        <v>0</v>
      </c>
      <c r="IC79" s="6">
        <f>IF(ISERROR(VLOOKUP($A79,'Import OffPeak'!$A$3:IH$99,237,FALSE)-VLOOKUP($A79,'Import OffPeak change'!$A$106:IH$202,237,FALSE)),0,(VLOOKUP($A79,'Import OffPeak'!$A$3:IH$99,237,FALSE)-VLOOKUP($A79,'Import OffPeak change'!$A$106:IH$202,237,FALSE)))</f>
        <v>0</v>
      </c>
      <c r="ID79" s="6">
        <f>IF(ISERROR(VLOOKUP($A79,'Import OffPeak'!$A$3:II$99,238,FALSE)-VLOOKUP($A79,'Import OffPeak change'!$A$106:II$202,238,FALSE)),0,(VLOOKUP($A79,'Import OffPeak'!$A$3:II$99,238,FALSE)-VLOOKUP($A79,'Import OffPeak change'!$A$106:II$202,238,FALSE)))</f>
        <v>0</v>
      </c>
      <c r="IE79" s="6">
        <f>IF(ISERROR(VLOOKUP($A79,'Import OffPeak'!$A$3:IJ$99,239,FALSE)-VLOOKUP($A79,'Import OffPeak change'!$A$106:IJ$202,239,FALSE)),0,(VLOOKUP($A79,'Import OffPeak'!$A$3:IJ$99,239,FALSE)-VLOOKUP($A79,'Import OffPeak change'!$A$106:IJ$202,239,FALSE)))</f>
        <v>0</v>
      </c>
    </row>
    <row r="80" spans="1:239">
      <c r="A80" s="168" t="str">
        <f>IF('Import OffPeak'!A77=0,"",'Import OffPeak'!A77)</f>
        <v/>
      </c>
      <c r="B80" s="6"/>
      <c r="C80" s="6"/>
      <c r="D80" s="6"/>
      <c r="E80" s="6"/>
      <c r="F80" s="6"/>
      <c r="G80" s="6">
        <f>IF(ISERROR(VLOOKUP($A80,'Import OffPeak'!$A$3:L$99,7,FALSE)-VLOOKUP($A80,'Import OffPeak change'!$A$106:L$202,7,FALSE)),0,(VLOOKUP($A80,'Import OffPeak'!$A$3:L$99,7,FALSE)-VLOOKUP($A80,'Import OffPeak change'!$A$106:L$202,7,FALSE)))</f>
        <v>0</v>
      </c>
      <c r="H80" s="6">
        <f>IF(ISERROR(VLOOKUP($A80,'Import OffPeak'!$A$3:M$99,8,FALSE)-VLOOKUP($A80,'Import OffPeak change'!$A$106:M$202,8,FALSE)),0,(VLOOKUP($A80,'Import OffPeak'!$A$3:M$99,8,FALSE)-VLOOKUP($A80,'Import OffPeak change'!$A$106:M$202,8,FALSE)))</f>
        <v>0</v>
      </c>
      <c r="I80" s="6">
        <f>IF(ISERROR(VLOOKUP($A80,'Import OffPeak'!$A$3:N$99,9,FALSE)-VLOOKUP($A80,'Import OffPeak change'!$A$106:N$202,9,FALSE)),0,(VLOOKUP($A80,'Import OffPeak'!$A$3:N$99,9,FALSE)-VLOOKUP($A80,'Import OffPeak change'!$A$106:N$202,9,FALSE)))</f>
        <v>0</v>
      </c>
      <c r="J80" s="6">
        <f>IF(ISERROR(VLOOKUP($A80,'Import OffPeak'!$A$3:O$99,10,FALSE)-VLOOKUP($A80,'Import OffPeak change'!$A$106:O$202,10,FALSE)),0,(VLOOKUP($A80,'Import OffPeak'!$A$3:O$99,10,FALSE)-VLOOKUP($A80,'Import OffPeak change'!$A$106:O$202,10,FALSE)))</f>
        <v>0</v>
      </c>
      <c r="K80" s="6">
        <f>IF(ISERROR(VLOOKUP($A80,'Import OffPeak'!$A$3:P$99,11,FALSE)-VLOOKUP($A80,'Import OffPeak change'!$A$106:P$202,11,FALSE)),0,(VLOOKUP($A80,'Import OffPeak'!$A$3:P$99,11,FALSE)-VLOOKUP($A80,'Import OffPeak change'!$A$106:P$202,11,FALSE)))</f>
        <v>0</v>
      </c>
      <c r="L80" s="6">
        <f>IF(ISERROR(VLOOKUP($A80,'Import OffPeak'!$A$3:Q$99,12,FALSE)-VLOOKUP($A80,'Import OffPeak change'!$A$106:Q$202,12,FALSE)),0,(VLOOKUP($A80,'Import OffPeak'!$A$3:Q$99,12,FALSE)-VLOOKUP($A80,'Import OffPeak change'!$A$106:Q$202,12,FALSE)))</f>
        <v>0</v>
      </c>
      <c r="M80" s="6">
        <f>IF(ISERROR(VLOOKUP($A80,'Import OffPeak'!$A$3:R$99,13,FALSE)-VLOOKUP($A80,'Import OffPeak change'!$A$106:R$202,13,FALSE)),0,(VLOOKUP($A80,'Import OffPeak'!$A$3:R$99,13,FALSE)-VLOOKUP($A80,'Import OffPeak change'!$A$106:R$202,13,FALSE)))</f>
        <v>0</v>
      </c>
      <c r="N80" s="6">
        <f>IF(ISERROR(VLOOKUP($A80,'Import OffPeak'!$A$3:S$99,14,FALSE)-VLOOKUP($A80,'Import OffPeak change'!$A$106:S$202,14,FALSE)),0,(VLOOKUP($A80,'Import OffPeak'!$A$3:S$99,14,FALSE)-VLOOKUP($A80,'Import OffPeak change'!$A$106:S$202,14,FALSE)))</f>
        <v>0</v>
      </c>
      <c r="O80" s="6">
        <f>IF(ISERROR(VLOOKUP($A80,'Import OffPeak'!$A$3:T$99,15,FALSE)-VLOOKUP($A80,'Import OffPeak change'!$A$106:T$202,15,FALSE)),0,(VLOOKUP($A80,'Import OffPeak'!$A$3:T$99,15,FALSE)-VLOOKUP($A80,'Import OffPeak change'!$A$106:T$202,15,FALSE)))</f>
        <v>0</v>
      </c>
      <c r="P80" s="6">
        <f>IF(ISERROR(VLOOKUP($A80,'Import OffPeak'!$A$3:U$99,16,FALSE)-VLOOKUP($A80,'Import OffPeak change'!$A$106:U$202,16,FALSE)),0,(VLOOKUP($A80,'Import OffPeak'!$A$3:U$99,16,FALSE)-VLOOKUP($A80,'Import OffPeak change'!$A$106:U$202,16,FALSE)))</f>
        <v>0</v>
      </c>
      <c r="Q80" s="6">
        <f>IF(ISERROR(VLOOKUP($A80,'Import OffPeak'!$A$3:V$99,17,FALSE)-VLOOKUP($A80,'Import OffPeak change'!$A$106:V$202,17,FALSE)),0,(VLOOKUP($A80,'Import OffPeak'!$A$3:V$99,17,FALSE)-VLOOKUP($A80,'Import OffPeak change'!$A$106:V$202,17,FALSE)))</f>
        <v>0</v>
      </c>
      <c r="R80" s="6">
        <f>IF(ISERROR(VLOOKUP($A80,'Import OffPeak'!$A$3:W$99,18,FALSE)-VLOOKUP($A80,'Import OffPeak change'!$A$106:W$202,18,FALSE)),0,(VLOOKUP($A80,'Import OffPeak'!$A$3:W$99,18,FALSE)-VLOOKUP($A80,'Import OffPeak change'!$A$106:W$202,18,FALSE)))</f>
        <v>0</v>
      </c>
      <c r="S80" s="6">
        <f>IF(ISERROR(VLOOKUP($A80,'Import OffPeak'!$A$3:X$99,19,FALSE)-VLOOKUP($A80,'Import OffPeak change'!$A$106:X$202,19,FALSE)),0,(VLOOKUP($A80,'Import OffPeak'!$A$3:X$99,19,FALSE)-VLOOKUP($A80,'Import OffPeak change'!$A$106:X$202,19,FALSE)))</f>
        <v>0</v>
      </c>
      <c r="T80" s="6">
        <f>IF(ISERROR(VLOOKUP($A80,'Import OffPeak'!$A$3:Y$99,20,FALSE)-VLOOKUP($A80,'Import OffPeak change'!$A$106:Y$202,20,FALSE)),0,(VLOOKUP($A80,'Import OffPeak'!$A$3:Y$99,20,FALSE)-VLOOKUP($A80,'Import OffPeak change'!$A$106:Y$202,20,FALSE)))</f>
        <v>0</v>
      </c>
      <c r="U80" s="6">
        <f>IF(ISERROR(VLOOKUP($A80,'Import OffPeak'!$A$3:Z$99,21,FALSE)-VLOOKUP($A80,'Import OffPeak change'!$A$106:Z$202,21,FALSE)),0,(VLOOKUP($A80,'Import OffPeak'!$A$3:Z$99,21,FALSE)-VLOOKUP($A80,'Import OffPeak change'!$A$106:Z$202,21,FALSE)))</f>
        <v>0</v>
      </c>
      <c r="V80" s="6">
        <f>IF(ISERROR(VLOOKUP($A80,'Import OffPeak'!$A$3:AA$99,22,FALSE)-VLOOKUP($A80,'Import OffPeak change'!$A$106:AA$202,22,FALSE)),0,(VLOOKUP($A80,'Import OffPeak'!$A$3:AA$99,22,FALSE)-VLOOKUP($A80,'Import OffPeak change'!$A$106:AA$202,22,FALSE)))</f>
        <v>0</v>
      </c>
      <c r="W80" s="6">
        <f>IF(ISERROR(VLOOKUP($A80,'Import OffPeak'!$A$3:AB$99,23,FALSE)-VLOOKUP($A80,'Import OffPeak change'!$A$106:AB$202,23,FALSE)),0,(VLOOKUP($A80,'Import OffPeak'!$A$3:AB$99,23,FALSE)-VLOOKUP($A80,'Import OffPeak change'!$A$106:AB$202,23,FALSE)))</f>
        <v>0</v>
      </c>
      <c r="X80" s="6">
        <f>IF(ISERROR(VLOOKUP($A80,'Import OffPeak'!$A$3:AC$99,24,FALSE)-VLOOKUP($A80,'Import OffPeak change'!$A$106:AC$202,24,FALSE)),0,(VLOOKUP($A80,'Import OffPeak'!$A$3:AC$99,24,FALSE)-VLOOKUP($A80,'Import OffPeak change'!$A$106:AC$202,24,FALSE)))</f>
        <v>0</v>
      </c>
      <c r="Y80" s="6">
        <f>IF(ISERROR(VLOOKUP($A80,'Import OffPeak'!$A$3:AD$99,25,FALSE)-VLOOKUP($A80,'Import OffPeak change'!$A$106:AD$202,25,FALSE)),0,(VLOOKUP($A80,'Import OffPeak'!$A$3:AD$99,25,FALSE)-VLOOKUP($A80,'Import OffPeak change'!$A$106:AD$202,25,FALSE)))</f>
        <v>0</v>
      </c>
      <c r="Z80" s="6">
        <f>IF(ISERROR(VLOOKUP($A80,'Import OffPeak'!$A$3:AE$99,26,FALSE)-VLOOKUP($A80,'Import OffPeak change'!$A$106:AE$202,26,FALSE)),0,(VLOOKUP($A80,'Import OffPeak'!$A$3:AE$99,26,FALSE)-VLOOKUP($A80,'Import OffPeak change'!$A$106:AE$202,26,FALSE)))</f>
        <v>0</v>
      </c>
      <c r="AA80" s="6">
        <f>IF(ISERROR(VLOOKUP($A80,'Import OffPeak'!$A$3:AF$99,27,FALSE)-VLOOKUP($A80,'Import OffPeak change'!$A$106:AF$202,27,FALSE)),0,(VLOOKUP($A80,'Import OffPeak'!$A$3:AF$99,27,FALSE)-VLOOKUP($A80,'Import OffPeak change'!$A$106:AF$202,27,FALSE)))</f>
        <v>0</v>
      </c>
      <c r="AB80" s="6">
        <f>IF(ISERROR(VLOOKUP($A80,'Import OffPeak'!$A$3:AG$99,28,FALSE)-VLOOKUP($A80,'Import OffPeak change'!$A$106:AG$202,28,FALSE)),0,(VLOOKUP($A80,'Import OffPeak'!$A$3:AG$99,28,FALSE)-VLOOKUP($A80,'Import OffPeak change'!$A$106:AG$202,28,FALSE)))</f>
        <v>0</v>
      </c>
      <c r="AC80" s="6">
        <f>IF(ISERROR(VLOOKUP($A80,'Import OffPeak'!$A$3:AH$99,29,FALSE)-VLOOKUP($A80,'Import OffPeak change'!$A$106:AH$202,29,FALSE)),0,(VLOOKUP($A80,'Import OffPeak'!$A$3:AH$99,29,FALSE)-VLOOKUP($A80,'Import OffPeak change'!$A$106:AH$202,29,FALSE)))</f>
        <v>0</v>
      </c>
      <c r="AD80" s="6">
        <f>IF(ISERROR(VLOOKUP($A80,'Import OffPeak'!$A$3:AI$99,30,FALSE)-VLOOKUP($A80,'Import OffPeak change'!$A$106:AI$202,30,FALSE)),0,(VLOOKUP($A80,'Import OffPeak'!$A$3:AI$99,30,FALSE)-VLOOKUP($A80,'Import OffPeak change'!$A$106:AI$202,30,FALSE)))</f>
        <v>0</v>
      </c>
      <c r="AE80" s="6">
        <f>IF(ISERROR(VLOOKUP($A80,'Import OffPeak'!$A$3:AJ$99,31,FALSE)-VLOOKUP($A80,'Import OffPeak change'!$A$106:AJ$202,31,FALSE)),0,(VLOOKUP($A80,'Import OffPeak'!$A$3:AJ$99,31,FALSE)-VLOOKUP($A80,'Import OffPeak change'!$A$106:AJ$202,31,FALSE)))</f>
        <v>0</v>
      </c>
      <c r="AF80" s="6">
        <f>IF(ISERROR(VLOOKUP($A80,'Import OffPeak'!$A$3:AK$99,32,FALSE)-VLOOKUP($A80,'Import OffPeak change'!$A$106:AK$202,32,FALSE)),0,(VLOOKUP($A80,'Import OffPeak'!$A$3:AK$99,32,FALSE)-VLOOKUP($A80,'Import OffPeak change'!$A$106:AK$202,32,FALSE)))</f>
        <v>0</v>
      </c>
      <c r="AG80" s="6">
        <f>IF(ISERROR(VLOOKUP($A80,'Import OffPeak'!$A$3:AL$99,33,FALSE)-VLOOKUP($A80,'Import OffPeak change'!$A$106:AL$202,33,FALSE)),0,(VLOOKUP($A80,'Import OffPeak'!$A$3:AL$99,33,FALSE)-VLOOKUP($A80,'Import OffPeak change'!$A$106:AL$202,33,FALSE)))</f>
        <v>0</v>
      </c>
      <c r="AH80" s="6">
        <f>IF(ISERROR(VLOOKUP($A80,'Import OffPeak'!$A$3:AM$99,34,FALSE)-VLOOKUP($A80,'Import OffPeak change'!$A$106:AM$202,34,FALSE)),0,(VLOOKUP($A80,'Import OffPeak'!$A$3:AM$99,34,FALSE)-VLOOKUP($A80,'Import OffPeak change'!$A$106:AM$202,34,FALSE)))</f>
        <v>0</v>
      </c>
      <c r="AI80" s="6">
        <f>IF(ISERROR(VLOOKUP($A80,'Import OffPeak'!$A$3:AN$99,35,FALSE)-VLOOKUP($A80,'Import OffPeak change'!$A$106:AN$202,35,FALSE)),0,(VLOOKUP($A80,'Import OffPeak'!$A$3:AN$99,35,FALSE)-VLOOKUP($A80,'Import OffPeak change'!$A$106:AN$202,35,FALSE)))</f>
        <v>0</v>
      </c>
      <c r="AJ80" s="6">
        <f>IF(ISERROR(VLOOKUP($A80,'Import OffPeak'!$A$3:AO$99,36,FALSE)-VLOOKUP($A80,'Import OffPeak change'!$A$106:AO$202,36,FALSE)),0,(VLOOKUP($A80,'Import OffPeak'!$A$3:AO$99,36,FALSE)-VLOOKUP($A80,'Import OffPeak change'!$A$106:AO$202,36,FALSE)))</f>
        <v>0</v>
      </c>
      <c r="AK80" s="6">
        <f>IF(ISERROR(VLOOKUP($A80,'Import OffPeak'!$A$3:AP$99,37,FALSE)-VLOOKUP($A80,'Import OffPeak change'!$A$106:AP$202,37,FALSE)),0,(VLOOKUP($A80,'Import OffPeak'!$A$3:AP$99,37,FALSE)-VLOOKUP($A80,'Import OffPeak change'!$A$106:AP$202,37,FALSE)))</f>
        <v>0</v>
      </c>
      <c r="AL80" s="6">
        <f>IF(ISERROR(VLOOKUP($A80,'Import OffPeak'!$A$3:AQ$99,38,FALSE)-VLOOKUP($A80,'Import OffPeak change'!$A$106:AQ$202,38,FALSE)),0,(VLOOKUP($A80,'Import OffPeak'!$A$3:AQ$99,38,FALSE)-VLOOKUP($A80,'Import OffPeak change'!$A$106:AQ$202,38,FALSE)))</f>
        <v>0</v>
      </c>
      <c r="AM80" s="6">
        <f>IF(ISERROR(VLOOKUP($A80,'Import OffPeak'!$A$3:AR$99,39,FALSE)-VLOOKUP($A80,'Import OffPeak change'!$A$106:AR$202,39,FALSE)),0,(VLOOKUP($A80,'Import OffPeak'!$A$3:AR$99,39,FALSE)-VLOOKUP($A80,'Import OffPeak change'!$A$106:AR$202,39,FALSE)))</f>
        <v>0</v>
      </c>
      <c r="AN80" s="6">
        <f>IF(ISERROR(VLOOKUP($A80,'Import OffPeak'!$A$3:AS$99,40,FALSE)-VLOOKUP($A80,'Import OffPeak change'!$A$106:AS$202,40,FALSE)),0,(VLOOKUP($A80,'Import OffPeak'!$A$3:AS$99,40,FALSE)-VLOOKUP($A80,'Import OffPeak change'!$A$106:AS$202,40,FALSE)))</f>
        <v>0</v>
      </c>
      <c r="AO80" s="6">
        <f>IF(ISERROR(VLOOKUP($A80,'Import OffPeak'!$A$3:AT$99,41,FALSE)-VLOOKUP($A80,'Import OffPeak change'!$A$106:AT$202,41,FALSE)),0,(VLOOKUP($A80,'Import OffPeak'!$A$3:AT$99,41,FALSE)-VLOOKUP($A80,'Import OffPeak change'!$A$106:AT$202,41,FALSE)))</f>
        <v>0</v>
      </c>
      <c r="AP80" s="6">
        <f>IF(ISERROR(VLOOKUP($A80,'Import OffPeak'!$A$3:AU$99,42,FALSE)-VLOOKUP($A80,'Import OffPeak change'!$A$106:AU$202,42,FALSE)),0,(VLOOKUP($A80,'Import OffPeak'!$A$3:AU$99,42,FALSE)-VLOOKUP($A80,'Import OffPeak change'!$A$106:AU$202,42,FALSE)))</f>
        <v>0</v>
      </c>
      <c r="AQ80" s="6">
        <f>IF(ISERROR(VLOOKUP($A80,'Import OffPeak'!$A$3:AV$99,43,FALSE)-VLOOKUP($A80,'Import OffPeak change'!$A$106:AV$202,43,FALSE)),0,(VLOOKUP($A80,'Import OffPeak'!$A$3:AV$99,43,FALSE)-VLOOKUP($A80,'Import OffPeak change'!$A$106:AV$202,43,FALSE)))</f>
        <v>0</v>
      </c>
      <c r="AR80" s="6">
        <f>IF(ISERROR(VLOOKUP($A80,'Import OffPeak'!$A$3:AW$99,44,FALSE)-VLOOKUP($A80,'Import OffPeak change'!$A$106:AW$202,44,FALSE)),0,(VLOOKUP($A80,'Import OffPeak'!$A$3:AW$99,44,FALSE)-VLOOKUP($A80,'Import OffPeak change'!$A$106:AW$202,44,FALSE)))</f>
        <v>0</v>
      </c>
      <c r="AS80" s="6">
        <f>IF(ISERROR(VLOOKUP($A80,'Import OffPeak'!$A$3:AX$99,45,FALSE)-VLOOKUP($A80,'Import OffPeak change'!$A$106:AX$202,45,FALSE)),0,(VLOOKUP($A80,'Import OffPeak'!$A$3:AX$99,45,FALSE)-VLOOKUP($A80,'Import OffPeak change'!$A$106:AX$202,45,FALSE)))</f>
        <v>0</v>
      </c>
      <c r="AT80" s="6">
        <f>IF(ISERROR(VLOOKUP($A80,'Import OffPeak'!$A$3:AY$99,46,FALSE)-VLOOKUP($A80,'Import OffPeak change'!$A$106:AY$202,46,FALSE)),0,(VLOOKUP($A80,'Import OffPeak'!$A$3:AY$99,46,FALSE)-VLOOKUP($A80,'Import OffPeak change'!$A$106:AY$202,46,FALSE)))</f>
        <v>0</v>
      </c>
      <c r="AU80" s="6">
        <f>IF(ISERROR(VLOOKUP($A80,'Import OffPeak'!$A$3:AZ$99,47,FALSE)-VLOOKUP($A80,'Import OffPeak change'!$A$106:AZ$202,47,FALSE)),0,(VLOOKUP($A80,'Import OffPeak'!$A$3:AZ$99,47,FALSE)-VLOOKUP($A80,'Import OffPeak change'!$A$106:AZ$202,47,FALSE)))</f>
        <v>0</v>
      </c>
      <c r="AV80" s="6">
        <f>IF(ISERROR(VLOOKUP($A80,'Import OffPeak'!$A$3:BA$99,48,FALSE)-VLOOKUP($A80,'Import OffPeak change'!$A$106:BA$202,48,FALSE)),0,(VLOOKUP($A80,'Import OffPeak'!$A$3:BA$99,48,FALSE)-VLOOKUP($A80,'Import OffPeak change'!$A$106:BA$202,48,FALSE)))</f>
        <v>0</v>
      </c>
      <c r="AW80" s="6">
        <f>IF(ISERROR(VLOOKUP($A80,'Import OffPeak'!$A$3:BB$99,49,FALSE)-VLOOKUP($A80,'Import OffPeak change'!$A$106:BB$202,49,FALSE)),0,(VLOOKUP($A80,'Import OffPeak'!$A$3:BB$99,49,FALSE)-VLOOKUP($A80,'Import OffPeak change'!$A$106:BB$202,49,FALSE)))</f>
        <v>0</v>
      </c>
      <c r="AX80" s="6">
        <f>IF(ISERROR(VLOOKUP($A80,'Import OffPeak'!$A$3:BC$99,50,FALSE)-VLOOKUP($A80,'Import OffPeak change'!$A$106:BC$202,50,FALSE)),0,(VLOOKUP($A80,'Import OffPeak'!$A$3:BC$99,50,FALSE)-VLOOKUP($A80,'Import OffPeak change'!$A$106:BC$202,50,FALSE)))</f>
        <v>0</v>
      </c>
      <c r="AY80" s="6">
        <f>IF(ISERROR(VLOOKUP($A80,'Import OffPeak'!$A$3:BD$99,51,FALSE)-VLOOKUP($A80,'Import OffPeak change'!$A$106:BD$202,51,FALSE)),0,(VLOOKUP($A80,'Import OffPeak'!$A$3:BD$99,51,FALSE)-VLOOKUP($A80,'Import OffPeak change'!$A$106:BD$202,51,FALSE)))</f>
        <v>0</v>
      </c>
      <c r="AZ80" s="6">
        <f>IF(ISERROR(VLOOKUP($A80,'Import OffPeak'!$A$3:BE$99,52,FALSE)-VLOOKUP($A80,'Import OffPeak change'!$A$106:BE$202,52,FALSE)),0,(VLOOKUP($A80,'Import OffPeak'!$A$3:BE$99,52,FALSE)-VLOOKUP($A80,'Import OffPeak change'!$A$106:BE$202,52,FALSE)))</f>
        <v>0</v>
      </c>
      <c r="BA80" s="6">
        <f>IF(ISERROR(VLOOKUP($A80,'Import OffPeak'!$A$3:BF$99,53,FALSE)-VLOOKUP($A80,'Import OffPeak change'!$A$106:BF$202,53,FALSE)),0,(VLOOKUP($A80,'Import OffPeak'!$A$3:BF$99,53,FALSE)-VLOOKUP($A80,'Import OffPeak change'!$A$106:BF$202,53,FALSE)))</f>
        <v>0</v>
      </c>
      <c r="BB80" s="6">
        <f>IF(ISERROR(VLOOKUP($A80,'Import OffPeak'!$A$3:BG$99,54,FALSE)-VLOOKUP($A80,'Import OffPeak change'!$A$106:BG$202,54,FALSE)),0,(VLOOKUP($A80,'Import OffPeak'!$A$3:BG$99,54,FALSE)-VLOOKUP($A80,'Import OffPeak change'!$A$106:BG$202,54,FALSE)))</f>
        <v>0</v>
      </c>
      <c r="BC80" s="6">
        <f>IF(ISERROR(VLOOKUP($A80,'Import OffPeak'!$A$3:BH$99,55,FALSE)-VLOOKUP($A80,'Import OffPeak change'!$A$106:BH$202,55,FALSE)),0,(VLOOKUP($A80,'Import OffPeak'!$A$3:BH$99,55,FALSE)-VLOOKUP($A80,'Import OffPeak change'!$A$106:BH$202,55,FALSE)))</f>
        <v>0</v>
      </c>
      <c r="BD80" s="6">
        <f>IF(ISERROR(VLOOKUP($A80,'Import OffPeak'!$A$3:BI$99,56,FALSE)-VLOOKUP($A80,'Import OffPeak change'!$A$106:BI$202,56,FALSE)),0,(VLOOKUP($A80,'Import OffPeak'!$A$3:BI$99,56,FALSE)-VLOOKUP($A80,'Import OffPeak change'!$A$106:BI$202,56,FALSE)))</f>
        <v>0</v>
      </c>
      <c r="BE80" s="6">
        <f>IF(ISERROR(VLOOKUP($A80,'Import OffPeak'!$A$3:BJ$99,57,FALSE)-VLOOKUP($A80,'Import OffPeak change'!$A$106:BJ$202,57,FALSE)),0,(VLOOKUP($A80,'Import OffPeak'!$A$3:BJ$99,57,FALSE)-VLOOKUP($A80,'Import OffPeak change'!$A$106:BJ$202,57,FALSE)))</f>
        <v>0</v>
      </c>
      <c r="BF80" s="6">
        <f>IF(ISERROR(VLOOKUP($A80,'Import OffPeak'!$A$3:BK$99,58,FALSE)-VLOOKUP($A80,'Import OffPeak change'!$A$106:BK$202,58,FALSE)),0,(VLOOKUP($A80,'Import OffPeak'!$A$3:BK$99,58,FALSE)-VLOOKUP($A80,'Import OffPeak change'!$A$106:BK$202,58,FALSE)))</f>
        <v>0</v>
      </c>
      <c r="BG80" s="6">
        <f>IF(ISERROR(VLOOKUP($A80,'Import OffPeak'!$A$3:BL$99,59,FALSE)-VLOOKUP($A80,'Import OffPeak change'!$A$106:BL$202,59,FALSE)),0,(VLOOKUP($A80,'Import OffPeak'!$A$3:BL$99,59,FALSE)-VLOOKUP($A80,'Import OffPeak change'!$A$106:BL$202,59,FALSE)))</f>
        <v>0</v>
      </c>
      <c r="BH80" s="6">
        <f>IF(ISERROR(VLOOKUP($A80,'Import OffPeak'!$A$3:BM$99,60,FALSE)-VLOOKUP($A80,'Import OffPeak change'!$A$106:BM$202,60,FALSE)),0,(VLOOKUP($A80,'Import OffPeak'!$A$3:BM$99,60,FALSE)-VLOOKUP($A80,'Import OffPeak change'!$A$106:BM$202,60,FALSE)))</f>
        <v>0</v>
      </c>
      <c r="BI80" s="6">
        <f>IF(ISERROR(VLOOKUP($A80,'Import OffPeak'!$A$3:BN$99,61,FALSE)-VLOOKUP($A80,'Import OffPeak change'!$A$106:BN$202,61,FALSE)),0,(VLOOKUP($A80,'Import OffPeak'!$A$3:BN$99,61,FALSE)-VLOOKUP($A80,'Import OffPeak change'!$A$106:BN$202,61,FALSE)))</f>
        <v>0</v>
      </c>
      <c r="BJ80" s="6">
        <f>IF(ISERROR(VLOOKUP($A80,'Import OffPeak'!$A$3:BO$99,62,FALSE)-VLOOKUP($A80,'Import OffPeak change'!$A$106:BO$202,62,FALSE)),0,(VLOOKUP($A80,'Import OffPeak'!$A$3:BO$99,62,FALSE)-VLOOKUP($A80,'Import OffPeak change'!$A$106:BO$202,62,FALSE)))</f>
        <v>0</v>
      </c>
      <c r="BK80" s="6">
        <f>IF(ISERROR(VLOOKUP($A80,'Import OffPeak'!$A$3:BP$99,63,FALSE)-VLOOKUP($A80,'Import OffPeak change'!$A$106:BP$202,63,FALSE)),0,(VLOOKUP($A80,'Import OffPeak'!$A$3:BP$99,63,FALSE)-VLOOKUP($A80,'Import OffPeak change'!$A$106:BP$202,63,FALSE)))</f>
        <v>0</v>
      </c>
      <c r="BL80" s="6">
        <f>IF(ISERROR(VLOOKUP($A80,'Import OffPeak'!$A$3:BQ$99,64,FALSE)-VLOOKUP($A80,'Import OffPeak change'!$A$106:BQ$202,64,FALSE)),0,(VLOOKUP($A80,'Import OffPeak'!$A$3:BQ$99,64,FALSE)-VLOOKUP($A80,'Import OffPeak change'!$A$106:BQ$202,64,FALSE)))</f>
        <v>0</v>
      </c>
      <c r="BM80" s="6">
        <f>IF(ISERROR(VLOOKUP($A80,'Import OffPeak'!$A$3:BR$99,65,FALSE)-VLOOKUP($A80,'Import OffPeak change'!$A$106:BR$202,65,FALSE)),0,(VLOOKUP($A80,'Import OffPeak'!$A$3:BR$99,65,FALSE)-VLOOKUP($A80,'Import OffPeak change'!$A$106:BR$202,65,FALSE)))</f>
        <v>0</v>
      </c>
      <c r="BN80" s="6">
        <f>IF(ISERROR(VLOOKUP($A80,'Import OffPeak'!$A$3:BS$99,66,FALSE)-VLOOKUP($A80,'Import OffPeak change'!$A$106:BS$202,66,FALSE)),0,(VLOOKUP($A80,'Import OffPeak'!$A$3:BS$99,66,FALSE)-VLOOKUP($A80,'Import OffPeak change'!$A$106:BS$202,66,FALSE)))</f>
        <v>0</v>
      </c>
      <c r="BO80" s="6">
        <f>IF(ISERROR(VLOOKUP($A80,'Import OffPeak'!$A$3:BT$99,67,FALSE)-VLOOKUP($A80,'Import OffPeak change'!$A$106:BT$202,67,FALSE)),0,(VLOOKUP($A80,'Import OffPeak'!$A$3:BT$99,67,FALSE)-VLOOKUP($A80,'Import OffPeak change'!$A$106:BT$202,67,FALSE)))</f>
        <v>0</v>
      </c>
      <c r="BP80" s="6">
        <f>IF(ISERROR(VLOOKUP($A80,'Import OffPeak'!$A$3:BU$99,68,FALSE)-VLOOKUP($A80,'Import OffPeak change'!$A$106:BU$202,68,FALSE)),0,(VLOOKUP($A80,'Import OffPeak'!$A$3:BU$99,68,FALSE)-VLOOKUP($A80,'Import OffPeak change'!$A$106:BU$202,68,FALSE)))</f>
        <v>0</v>
      </c>
      <c r="BQ80" s="6">
        <f>IF(ISERROR(VLOOKUP($A80,'Import OffPeak'!$A$3:BV$99,69,FALSE)-VLOOKUP($A80,'Import OffPeak change'!$A$106:BV$202,69,FALSE)),0,(VLOOKUP($A80,'Import OffPeak'!$A$3:BV$99,69,FALSE)-VLOOKUP($A80,'Import OffPeak change'!$A$106:BV$202,69,FALSE)))</f>
        <v>0</v>
      </c>
      <c r="BR80" s="6">
        <f>IF(ISERROR(VLOOKUP($A80,'Import OffPeak'!$A$3:BW$99,70,FALSE)-VLOOKUP($A80,'Import OffPeak change'!$A$106:BW$202,70,FALSE)),0,(VLOOKUP($A80,'Import OffPeak'!$A$3:BW$99,70,FALSE)-VLOOKUP($A80,'Import OffPeak change'!$A$106:BW$202,70,FALSE)))</f>
        <v>0</v>
      </c>
      <c r="BS80" s="6">
        <f>IF(ISERROR(VLOOKUP($A80,'Import OffPeak'!$A$3:BX$99,71,FALSE)-VLOOKUP($A80,'Import OffPeak change'!$A$106:BX$202,71,FALSE)),0,(VLOOKUP($A80,'Import OffPeak'!$A$3:BX$99,71,FALSE)-VLOOKUP($A80,'Import OffPeak change'!$A$106:BX$202,71,FALSE)))</f>
        <v>0</v>
      </c>
      <c r="BT80" s="6">
        <f>IF(ISERROR(VLOOKUP($A80,'Import OffPeak'!$A$3:BY$99,72,FALSE)-VLOOKUP($A80,'Import OffPeak change'!$A$106:BY$202,72,FALSE)),0,(VLOOKUP($A80,'Import OffPeak'!$A$3:BY$99,72,FALSE)-VLOOKUP($A80,'Import OffPeak change'!$A$106:BY$202,72,FALSE)))</f>
        <v>0</v>
      </c>
      <c r="BU80" s="6">
        <f>IF(ISERROR(VLOOKUP($A80,'Import OffPeak'!$A$3:BZ$99,73,FALSE)-VLOOKUP($A80,'Import OffPeak change'!$A$106:BZ$202,73,FALSE)),0,(VLOOKUP($A80,'Import OffPeak'!$A$3:BZ$99,73,FALSE)-VLOOKUP($A80,'Import OffPeak change'!$A$106:BZ$202,73,FALSE)))</f>
        <v>0</v>
      </c>
      <c r="BV80" s="6">
        <f>IF(ISERROR(VLOOKUP($A80,'Import OffPeak'!$A$3:CA$99,74,FALSE)-VLOOKUP($A80,'Import OffPeak change'!$A$106:CA$202,74,FALSE)),0,(VLOOKUP($A80,'Import OffPeak'!$A$3:CA$99,74,FALSE)-VLOOKUP($A80,'Import OffPeak change'!$A$106:CA$202,74,FALSE)))</f>
        <v>0</v>
      </c>
      <c r="BW80" s="6">
        <f>IF(ISERROR(VLOOKUP($A80,'Import OffPeak'!$A$3:CB$99,75,FALSE)-VLOOKUP($A80,'Import OffPeak change'!$A$106:CB$202,75,FALSE)),0,(VLOOKUP($A80,'Import OffPeak'!$A$3:CB$99,75,FALSE)-VLOOKUP($A80,'Import OffPeak change'!$A$106:CB$202,75,FALSE)))</f>
        <v>0</v>
      </c>
      <c r="BX80" s="6">
        <f>IF(ISERROR(VLOOKUP($A80,'Import OffPeak'!$A$3:CC$99,76,FALSE)-VLOOKUP($A80,'Import OffPeak change'!$A$106:CC$202,76,FALSE)),0,(VLOOKUP($A80,'Import OffPeak'!$A$3:CC$99,76,FALSE)-VLOOKUP($A80,'Import OffPeak change'!$A$106:CC$202,76,FALSE)))</f>
        <v>0</v>
      </c>
      <c r="BY80" s="6">
        <f>IF(ISERROR(VLOOKUP($A80,'Import OffPeak'!$A$3:CD$99,77,FALSE)-VLOOKUP($A80,'Import OffPeak change'!$A$106:CD$202,77,FALSE)),0,(VLOOKUP($A80,'Import OffPeak'!$A$3:CD$99,77,FALSE)-VLOOKUP($A80,'Import OffPeak change'!$A$106:CD$202,77,FALSE)))</f>
        <v>0</v>
      </c>
      <c r="BZ80" s="6">
        <f>IF(ISERROR(VLOOKUP($A80,'Import OffPeak'!$A$3:CE$99,78,FALSE)-VLOOKUP($A80,'Import OffPeak change'!$A$106:CE$202,78,FALSE)),0,(VLOOKUP($A80,'Import OffPeak'!$A$3:CE$99,78,FALSE)-VLOOKUP($A80,'Import OffPeak change'!$A$106:CE$202,78,FALSE)))</f>
        <v>0</v>
      </c>
      <c r="CA80" s="6">
        <f>IF(ISERROR(VLOOKUP($A80,'Import OffPeak'!$A$3:CF$99,79,FALSE)-VLOOKUP($A80,'Import OffPeak change'!$A$106:CF$202,79,FALSE)),0,(VLOOKUP($A80,'Import OffPeak'!$A$3:CF$99,79,FALSE)-VLOOKUP($A80,'Import OffPeak change'!$A$106:CF$202,79,FALSE)))</f>
        <v>0</v>
      </c>
      <c r="CB80" s="6">
        <f>IF(ISERROR(VLOOKUP($A80,'Import OffPeak'!$A$3:CG$99,80,FALSE)-VLOOKUP($A80,'Import OffPeak change'!$A$106:CG$202,80,FALSE)),0,(VLOOKUP($A80,'Import OffPeak'!$A$3:CG$99,80,FALSE)-VLOOKUP($A80,'Import OffPeak change'!$A$106:CG$202,80,FALSE)))</f>
        <v>0</v>
      </c>
      <c r="CC80" s="6">
        <f>IF(ISERROR(VLOOKUP($A80,'Import OffPeak'!$A$3:CH$99,81,FALSE)-VLOOKUP($A80,'Import OffPeak change'!$A$106:CH$202,81,FALSE)),0,(VLOOKUP($A80,'Import OffPeak'!$A$3:CH$99,81,FALSE)-VLOOKUP($A80,'Import OffPeak change'!$A$106:CH$202,81,FALSE)))</f>
        <v>0</v>
      </c>
      <c r="CD80" s="6">
        <f>IF(ISERROR(VLOOKUP($A80,'Import OffPeak'!$A$3:CI$99,82,FALSE)-VLOOKUP($A80,'Import OffPeak change'!$A$106:CI$202,82,FALSE)),0,(VLOOKUP($A80,'Import OffPeak'!$A$3:CI$99,82,FALSE)-VLOOKUP($A80,'Import OffPeak change'!$A$106:CI$202,82,FALSE)))</f>
        <v>0</v>
      </c>
      <c r="CE80" s="6">
        <f>IF(ISERROR(VLOOKUP($A80,'Import OffPeak'!$A$3:CJ$99,83,FALSE)-VLOOKUP($A80,'Import OffPeak change'!$A$106:CJ$202,83,FALSE)),0,(VLOOKUP($A80,'Import OffPeak'!$A$3:CJ$99,83,FALSE)-VLOOKUP($A80,'Import OffPeak change'!$A$106:CJ$202,83,FALSE)))</f>
        <v>0</v>
      </c>
      <c r="CF80" s="6">
        <f>IF(ISERROR(VLOOKUP($A80,'Import OffPeak'!$A$3:CK$99,84,FALSE)-VLOOKUP($A80,'Import OffPeak change'!$A$106:CK$202,84,FALSE)),0,(VLOOKUP($A80,'Import OffPeak'!$A$3:CK$99,84,FALSE)-VLOOKUP($A80,'Import OffPeak change'!$A$106:CK$202,84,FALSE)))</f>
        <v>0</v>
      </c>
      <c r="CG80" s="6">
        <f>IF(ISERROR(VLOOKUP($A80,'Import OffPeak'!$A$3:CL$99,85,FALSE)-VLOOKUP($A80,'Import OffPeak change'!$A$106:CL$202,85,FALSE)),0,(VLOOKUP($A80,'Import OffPeak'!$A$3:CL$99,85,FALSE)-VLOOKUP($A80,'Import OffPeak change'!$A$106:CL$202,85,FALSE)))</f>
        <v>0</v>
      </c>
      <c r="CH80" s="6">
        <f>IF(ISERROR(VLOOKUP($A80,'Import OffPeak'!$A$3:CM$99,86,FALSE)-VLOOKUP($A80,'Import OffPeak change'!$A$106:CM$202,86,FALSE)),0,(VLOOKUP($A80,'Import OffPeak'!$A$3:CM$99,86,FALSE)-VLOOKUP($A80,'Import OffPeak change'!$A$106:CM$202,86,FALSE)))</f>
        <v>0</v>
      </c>
      <c r="CI80" s="6">
        <f>IF(ISERROR(VLOOKUP($A80,'Import OffPeak'!$A$3:CN$99,87,FALSE)-VLOOKUP($A80,'Import OffPeak change'!$A$106:CN$202,87,FALSE)),0,(VLOOKUP($A80,'Import OffPeak'!$A$3:CN$99,87,FALSE)-VLOOKUP($A80,'Import OffPeak change'!$A$106:CN$202,87,FALSE)))</f>
        <v>0</v>
      </c>
      <c r="CJ80" s="6">
        <f>IF(ISERROR(VLOOKUP($A80,'Import OffPeak'!$A$3:CO$99,88,FALSE)-VLOOKUP($A80,'Import OffPeak change'!$A$106:CO$202,88,FALSE)),0,(VLOOKUP($A80,'Import OffPeak'!$A$3:CO$99,88,FALSE)-VLOOKUP($A80,'Import OffPeak change'!$A$106:CO$202,88,FALSE)))</f>
        <v>0</v>
      </c>
      <c r="CK80" s="6">
        <f>IF(ISERROR(VLOOKUP($A80,'Import OffPeak'!$A$3:CP$99,89,FALSE)-VLOOKUP($A80,'Import OffPeak change'!$A$106:CP$202,89,FALSE)),0,(VLOOKUP($A80,'Import OffPeak'!$A$3:CP$99,89,FALSE)-VLOOKUP($A80,'Import OffPeak change'!$A$106:CP$202,89,FALSE)))</f>
        <v>0</v>
      </c>
      <c r="CL80" s="6">
        <f>IF(ISERROR(VLOOKUP($A80,'Import OffPeak'!$A$3:CQ$99,90,FALSE)-VLOOKUP($A80,'Import OffPeak change'!$A$106:CQ$202,90,FALSE)),0,(VLOOKUP($A80,'Import OffPeak'!$A$3:CQ$99,90,FALSE)-VLOOKUP($A80,'Import OffPeak change'!$A$106:CQ$202,90,FALSE)))</f>
        <v>0</v>
      </c>
      <c r="CM80" s="6">
        <f>IF(ISERROR(VLOOKUP($A80,'Import OffPeak'!$A$3:CR$99,91,FALSE)-VLOOKUP($A80,'Import OffPeak change'!$A$106:CR$202,91,FALSE)),0,(VLOOKUP($A80,'Import OffPeak'!$A$3:CR$99,91,FALSE)-VLOOKUP($A80,'Import OffPeak change'!$A$106:CR$202,91,FALSE)))</f>
        <v>0</v>
      </c>
      <c r="CN80" s="6">
        <f>IF(ISERROR(VLOOKUP($A80,'Import OffPeak'!$A$3:CS$99,92,FALSE)-VLOOKUP($A80,'Import OffPeak change'!$A$106:CS$202,92,FALSE)),0,(VLOOKUP($A80,'Import OffPeak'!$A$3:CS$99,92,FALSE)-VLOOKUP($A80,'Import OffPeak change'!$A$106:CS$202,92,FALSE)))</f>
        <v>0</v>
      </c>
      <c r="CO80" s="6">
        <f>IF(ISERROR(VLOOKUP($A80,'Import OffPeak'!$A$3:CT$99,93,FALSE)-VLOOKUP($A80,'Import OffPeak change'!$A$106:CT$202,93,FALSE)),0,(VLOOKUP($A80,'Import OffPeak'!$A$3:CT$99,93,FALSE)-VLOOKUP($A80,'Import OffPeak change'!$A$106:CT$202,93,FALSE)))</f>
        <v>0</v>
      </c>
      <c r="CP80" s="6">
        <f>IF(ISERROR(VLOOKUP($A80,'Import OffPeak'!$A$3:CU$99,94,FALSE)-VLOOKUP($A80,'Import OffPeak change'!$A$106:CU$202,94,FALSE)),0,(VLOOKUP($A80,'Import OffPeak'!$A$3:CU$99,94,FALSE)-VLOOKUP($A80,'Import OffPeak change'!$A$106:CU$202,94,FALSE)))</f>
        <v>0</v>
      </c>
      <c r="CQ80" s="6">
        <f>IF(ISERROR(VLOOKUP($A80,'Import OffPeak'!$A$3:CV$99,95,FALSE)-VLOOKUP($A80,'Import OffPeak change'!$A$106:CV$202,95,FALSE)),0,(VLOOKUP($A80,'Import OffPeak'!$A$3:CV$99,95,FALSE)-VLOOKUP($A80,'Import OffPeak change'!$A$106:CV$202,95,FALSE)))</f>
        <v>0</v>
      </c>
      <c r="CR80" s="6">
        <f>IF(ISERROR(VLOOKUP($A80,'Import OffPeak'!$A$3:CW$99,96,FALSE)-VLOOKUP($A80,'Import OffPeak change'!$A$106:CW$202,96,FALSE)),0,(VLOOKUP($A80,'Import OffPeak'!$A$3:CW$99,96,FALSE)-VLOOKUP($A80,'Import OffPeak change'!$A$106:CW$202,96,FALSE)))</f>
        <v>0</v>
      </c>
      <c r="CS80" s="6">
        <f>IF(ISERROR(VLOOKUP($A80,'Import OffPeak'!$A$3:CX$99,97,FALSE)-VLOOKUP($A80,'Import OffPeak change'!$A$106:CX$202,97,FALSE)),0,(VLOOKUP($A80,'Import OffPeak'!$A$3:CX$99,97,FALSE)-VLOOKUP($A80,'Import OffPeak change'!$A$106:CX$202,97,FALSE)))</f>
        <v>0</v>
      </c>
      <c r="CT80" s="6">
        <f>IF(ISERROR(VLOOKUP($A80,'Import OffPeak'!$A$3:CY$99,98,FALSE)-VLOOKUP($A80,'Import OffPeak change'!$A$106:CY$202,98,FALSE)),0,(VLOOKUP($A80,'Import OffPeak'!$A$3:CY$99,98,FALSE)-VLOOKUP($A80,'Import OffPeak change'!$A$106:CY$202,98,FALSE)))</f>
        <v>0</v>
      </c>
      <c r="CU80" s="6">
        <f>IF(ISERROR(VLOOKUP($A80,'Import OffPeak'!$A$3:CZ$99,99,FALSE)-VLOOKUP($A80,'Import OffPeak change'!$A$106:CZ$202,99,FALSE)),0,(VLOOKUP($A80,'Import OffPeak'!$A$3:CZ$99,99,FALSE)-VLOOKUP($A80,'Import OffPeak change'!$A$106:CZ$202,99,FALSE)))</f>
        <v>0</v>
      </c>
      <c r="CV80" s="6">
        <f>IF(ISERROR(VLOOKUP($A80,'Import OffPeak'!$A$3:DA$99,100,FALSE)-VLOOKUP($A80,'Import OffPeak change'!$A$106:DA$202,100,FALSE)),0,(VLOOKUP($A80,'Import OffPeak'!$A$3:DA$99,100,FALSE)-VLOOKUP($A80,'Import OffPeak change'!$A$106:DA$202,100,FALSE)))</f>
        <v>0</v>
      </c>
      <c r="CW80" s="6">
        <f>IF(ISERROR(VLOOKUP($A80,'Import OffPeak'!$A$3:DB$99,101,FALSE)-VLOOKUP($A80,'Import OffPeak change'!$A$106:DB$202,101,FALSE)),0,(VLOOKUP($A80,'Import OffPeak'!$A$3:DB$99,101,FALSE)-VLOOKUP($A80,'Import OffPeak change'!$A$106:DB$202,101,FALSE)))</f>
        <v>0</v>
      </c>
      <c r="CX80" s="6">
        <f>IF(ISERROR(VLOOKUP($A80,'Import OffPeak'!$A$3:DC$99,102,FALSE)-VLOOKUP($A80,'Import OffPeak change'!$A$106:DC$202,102,FALSE)),0,(VLOOKUP($A80,'Import OffPeak'!$A$3:DC$99,102,FALSE)-VLOOKUP($A80,'Import OffPeak change'!$A$106:DC$202,102,FALSE)))</f>
        <v>0</v>
      </c>
      <c r="CY80" s="6">
        <f>IF(ISERROR(VLOOKUP($A80,'Import OffPeak'!$A$3:DD$99,103,FALSE)-VLOOKUP($A80,'Import OffPeak change'!$A$106:DD$202,103,FALSE)),0,(VLOOKUP($A80,'Import OffPeak'!$A$3:DD$99,103,FALSE)-VLOOKUP($A80,'Import OffPeak change'!$A$106:DD$202,103,FALSE)))</f>
        <v>0</v>
      </c>
      <c r="CZ80" s="6">
        <f>IF(ISERROR(VLOOKUP($A80,'Import OffPeak'!$A$3:DE$99,104,FALSE)-VLOOKUP($A80,'Import OffPeak change'!$A$106:DE$202,104,FALSE)),0,(VLOOKUP($A80,'Import OffPeak'!$A$3:DE$99,104,FALSE)-VLOOKUP($A80,'Import OffPeak change'!$A$106:DE$202,104,FALSE)))</f>
        <v>0</v>
      </c>
      <c r="DA80" s="6">
        <f>IF(ISERROR(VLOOKUP($A80,'Import OffPeak'!$A$3:DF$99,105,FALSE)-VLOOKUP($A80,'Import OffPeak change'!$A$106:DF$202,105,FALSE)),0,(VLOOKUP($A80,'Import OffPeak'!$A$3:DF$99,105,FALSE)-VLOOKUP($A80,'Import OffPeak change'!$A$106:DF$202,105,FALSE)))</f>
        <v>0</v>
      </c>
      <c r="DB80" s="6">
        <f>IF(ISERROR(VLOOKUP($A80,'Import OffPeak'!$A$3:DG$99,106,FALSE)-VLOOKUP($A80,'Import OffPeak change'!$A$106:DG$202,106,FALSE)),0,(VLOOKUP($A80,'Import OffPeak'!$A$3:DG$99,106,FALSE)-VLOOKUP($A80,'Import OffPeak change'!$A$106:DG$202,106,FALSE)))</f>
        <v>0</v>
      </c>
      <c r="DC80" s="6">
        <f>IF(ISERROR(VLOOKUP($A80,'Import OffPeak'!$A$3:DH$99,107,FALSE)-VLOOKUP($A80,'Import OffPeak change'!$A$106:DH$202,107,FALSE)),0,(VLOOKUP($A80,'Import OffPeak'!$A$3:DH$99,107,FALSE)-VLOOKUP($A80,'Import OffPeak change'!$A$106:DH$202,107,FALSE)))</f>
        <v>0</v>
      </c>
      <c r="DD80" s="6">
        <f>IF(ISERROR(VLOOKUP($A80,'Import OffPeak'!$A$3:DI$99,108,FALSE)-VLOOKUP($A80,'Import OffPeak change'!$A$106:DI$202,108,FALSE)),0,(VLOOKUP($A80,'Import OffPeak'!$A$3:DI$99,108,FALSE)-VLOOKUP($A80,'Import OffPeak change'!$A$106:DI$202,108,FALSE)))</f>
        <v>0</v>
      </c>
      <c r="DE80" s="6">
        <f>IF(ISERROR(VLOOKUP($A80,'Import OffPeak'!$A$3:DJ$99,109,FALSE)-VLOOKUP($A80,'Import OffPeak change'!$A$106:DJ$202,109,FALSE)),0,(VLOOKUP($A80,'Import OffPeak'!$A$3:DJ$99,109,FALSE)-VLOOKUP($A80,'Import OffPeak change'!$A$106:DJ$202,109,FALSE)))</f>
        <v>0</v>
      </c>
      <c r="DF80" s="6">
        <f>IF(ISERROR(VLOOKUP($A80,'Import OffPeak'!$A$3:DK$99,110,FALSE)-VLOOKUP($A80,'Import OffPeak change'!$A$106:DK$202,110,FALSE)),0,(VLOOKUP($A80,'Import OffPeak'!$A$3:DK$99,110,FALSE)-VLOOKUP($A80,'Import OffPeak change'!$A$106:DK$202,110,FALSE)))</f>
        <v>0</v>
      </c>
      <c r="DG80" s="6">
        <f>IF(ISERROR(VLOOKUP($A80,'Import OffPeak'!$A$3:DL$99,111,FALSE)-VLOOKUP($A80,'Import OffPeak change'!$A$106:DL$202,111,FALSE)),0,(VLOOKUP($A80,'Import OffPeak'!$A$3:DL$99,111,FALSE)-VLOOKUP($A80,'Import OffPeak change'!$A$106:DL$202,111,FALSE)))</f>
        <v>0</v>
      </c>
      <c r="DH80" s="6">
        <f>IF(ISERROR(VLOOKUP($A80,'Import OffPeak'!$A$3:DM$99,112,FALSE)-VLOOKUP($A80,'Import OffPeak change'!$A$106:DM$202,112,FALSE)),0,(VLOOKUP($A80,'Import OffPeak'!$A$3:DM$99,112,FALSE)-VLOOKUP($A80,'Import OffPeak change'!$A$106:DM$202,112,FALSE)))</f>
        <v>0</v>
      </c>
      <c r="DI80" s="6">
        <f>IF(ISERROR(VLOOKUP($A80,'Import OffPeak'!$A$3:DN$99,113,FALSE)-VLOOKUP($A80,'Import OffPeak change'!$A$106:DN$202,113,FALSE)),0,(VLOOKUP($A80,'Import OffPeak'!$A$3:DN$99,113,FALSE)-VLOOKUP($A80,'Import OffPeak change'!$A$106:DN$202,113,FALSE)))</f>
        <v>0</v>
      </c>
      <c r="DJ80" s="6">
        <f>IF(ISERROR(VLOOKUP($A80,'Import OffPeak'!$A$3:DO$99,114,FALSE)-VLOOKUP($A80,'Import OffPeak change'!$A$106:DO$202,114,FALSE)),0,(VLOOKUP($A80,'Import OffPeak'!$A$3:DO$99,114,FALSE)-VLOOKUP($A80,'Import OffPeak change'!$A$106:DO$202,114,FALSE)))</f>
        <v>0</v>
      </c>
      <c r="DK80" s="6">
        <f>IF(ISERROR(VLOOKUP($A80,'Import OffPeak'!$A$3:DP$99,115,FALSE)-VLOOKUP($A80,'Import OffPeak change'!$A$106:DP$202,115,FALSE)),0,(VLOOKUP($A80,'Import OffPeak'!$A$3:DP$99,115,FALSE)-VLOOKUP($A80,'Import OffPeak change'!$A$106:DP$202,115,FALSE)))</f>
        <v>0</v>
      </c>
      <c r="DL80" s="6">
        <f>IF(ISERROR(VLOOKUP($A80,'Import OffPeak'!$A$3:DQ$99,116,FALSE)-VLOOKUP($A80,'Import OffPeak change'!$A$106:DQ$202,116,FALSE)),0,(VLOOKUP($A80,'Import OffPeak'!$A$3:DQ$99,116,FALSE)-VLOOKUP($A80,'Import OffPeak change'!$A$106:DQ$202,116,FALSE)))</f>
        <v>0</v>
      </c>
      <c r="DM80" s="6">
        <f>IF(ISERROR(VLOOKUP($A80,'Import OffPeak'!$A$3:DR$99,117,FALSE)-VLOOKUP($A80,'Import OffPeak change'!$A$106:DR$202,117,FALSE)),0,(VLOOKUP($A80,'Import OffPeak'!$A$3:DR$99,117,FALSE)-VLOOKUP($A80,'Import OffPeak change'!$A$106:DR$202,117,FALSE)))</f>
        <v>0</v>
      </c>
      <c r="DN80" s="6">
        <f>IF(ISERROR(VLOOKUP($A80,'Import OffPeak'!$A$3:DS$99,118,FALSE)-VLOOKUP($A80,'Import OffPeak change'!$A$106:DS$202,118,FALSE)),0,(VLOOKUP($A80,'Import OffPeak'!$A$3:DS$99,118,FALSE)-VLOOKUP($A80,'Import OffPeak change'!$A$106:DS$202,118,FALSE)))</f>
        <v>0</v>
      </c>
      <c r="DO80" s="6">
        <f>IF(ISERROR(VLOOKUP($A80,'Import OffPeak'!$A$3:DT$99,119,FALSE)-VLOOKUP($A80,'Import OffPeak change'!$A$106:DT$202,119,FALSE)),0,(VLOOKUP($A80,'Import OffPeak'!$A$3:DT$99,119,FALSE)-VLOOKUP($A80,'Import OffPeak change'!$A$106:DT$202,119,FALSE)))</f>
        <v>0</v>
      </c>
      <c r="DP80" s="6">
        <f>IF(ISERROR(VLOOKUP($A80,'Import OffPeak'!$A$3:DU$99,120,FALSE)-VLOOKUP($A80,'Import OffPeak change'!$A$106:DU$202,120,FALSE)),0,(VLOOKUP($A80,'Import OffPeak'!$A$3:DU$99,120,FALSE)-VLOOKUP($A80,'Import OffPeak change'!$A$106:DU$202,120,FALSE)))</f>
        <v>0</v>
      </c>
      <c r="DQ80" s="6">
        <f>IF(ISERROR(VLOOKUP($A80,'Import OffPeak'!$A$3:DV$99,121,FALSE)-VLOOKUP($A80,'Import OffPeak change'!$A$106:DV$202,121,FALSE)),0,(VLOOKUP($A80,'Import OffPeak'!$A$3:DV$99,121,FALSE)-VLOOKUP($A80,'Import OffPeak change'!$A$106:DV$202,121,FALSE)))</f>
        <v>0</v>
      </c>
      <c r="DR80" s="6">
        <f>IF(ISERROR(VLOOKUP($A80,'Import OffPeak'!$A$3:DW$99,122,FALSE)-VLOOKUP($A80,'Import OffPeak change'!$A$106:DW$202,122,FALSE)),0,(VLOOKUP($A80,'Import OffPeak'!$A$3:DW$99,122,FALSE)-VLOOKUP($A80,'Import OffPeak change'!$A$106:DW$202,122,FALSE)))</f>
        <v>0</v>
      </c>
      <c r="DS80" s="6">
        <f>IF(ISERROR(VLOOKUP($A80,'Import OffPeak'!$A$3:DX$99,123,FALSE)-VLOOKUP($A80,'Import OffPeak change'!$A$106:DX$202,123,FALSE)),0,(VLOOKUP($A80,'Import OffPeak'!$A$3:DX$99,123,FALSE)-VLOOKUP($A80,'Import OffPeak change'!$A$106:DX$202,123,FALSE)))</f>
        <v>0</v>
      </c>
      <c r="DT80" s="6">
        <f>IF(ISERROR(VLOOKUP($A80,'Import OffPeak'!$A$3:DY$99,124,FALSE)-VLOOKUP($A80,'Import OffPeak change'!$A$106:DY$202,124,FALSE)),0,(VLOOKUP($A80,'Import OffPeak'!$A$3:DY$99,124,FALSE)-VLOOKUP($A80,'Import OffPeak change'!$A$106:DY$202,124,FALSE)))</f>
        <v>0</v>
      </c>
      <c r="DU80" s="6">
        <f>IF(ISERROR(VLOOKUP($A80,'Import OffPeak'!$A$3:DZ$99,125,FALSE)-VLOOKUP($A80,'Import OffPeak change'!$A$106:DZ$202,125,FALSE)),0,(VLOOKUP($A80,'Import OffPeak'!$A$3:DZ$99,125,FALSE)-VLOOKUP($A80,'Import OffPeak change'!$A$106:DZ$202,125,FALSE)))</f>
        <v>0</v>
      </c>
      <c r="DV80" s="6">
        <f>IF(ISERROR(VLOOKUP($A80,'Import OffPeak'!$A$3:EA$99,126,FALSE)-VLOOKUP($A80,'Import OffPeak change'!$A$106:EA$202,126,FALSE)),0,(VLOOKUP($A80,'Import OffPeak'!$A$3:EA$99,126,FALSE)-VLOOKUP($A80,'Import OffPeak change'!$A$106:EA$202,126,FALSE)))</f>
        <v>0</v>
      </c>
      <c r="DW80" s="6">
        <f>IF(ISERROR(VLOOKUP($A80,'Import OffPeak'!$A$3:EB$99,127,FALSE)-VLOOKUP($A80,'Import OffPeak change'!$A$106:EB$202,127,FALSE)),0,(VLOOKUP($A80,'Import OffPeak'!$A$3:EB$99,127,FALSE)-VLOOKUP($A80,'Import OffPeak change'!$A$106:EB$202,127,FALSE)))</f>
        <v>0</v>
      </c>
      <c r="DX80" s="6">
        <f>IF(ISERROR(VLOOKUP($A80,'Import OffPeak'!$A$3:EC$99,128,FALSE)-VLOOKUP($A80,'Import OffPeak change'!$A$106:EC$202,128,FALSE)),0,(VLOOKUP($A80,'Import OffPeak'!$A$3:EC$99,128,FALSE)-VLOOKUP($A80,'Import OffPeak change'!$A$106:EC$202,128,FALSE)))</f>
        <v>0</v>
      </c>
      <c r="DY80" s="6">
        <f>IF(ISERROR(VLOOKUP($A80,'Import OffPeak'!$A$3:ED$99,129,FALSE)-VLOOKUP($A80,'Import OffPeak change'!$A$106:ED$202,129,FALSE)),0,(VLOOKUP($A80,'Import OffPeak'!$A$3:ED$99,129,FALSE)-VLOOKUP($A80,'Import OffPeak change'!$A$106:ED$202,129,FALSE)))</f>
        <v>0</v>
      </c>
      <c r="DZ80" s="6">
        <f>IF(ISERROR(VLOOKUP($A80,'Import OffPeak'!$A$3:EE$99,130,FALSE)-VLOOKUP($A80,'Import OffPeak change'!$A$106:EE$202,130,FALSE)),0,(VLOOKUP($A80,'Import OffPeak'!$A$3:EE$99,130,FALSE)-VLOOKUP($A80,'Import OffPeak change'!$A$106:EE$202,130,FALSE)))</f>
        <v>0</v>
      </c>
      <c r="EA80" s="6">
        <f>IF(ISERROR(VLOOKUP($A80,'Import OffPeak'!$A$3:EF$99,131,FALSE)-VLOOKUP($A80,'Import OffPeak change'!$A$106:EF$202,131,FALSE)),0,(VLOOKUP($A80,'Import OffPeak'!$A$3:EF$99,131,FALSE)-VLOOKUP($A80,'Import OffPeak change'!$A$106:EF$202,131,FALSE)))</f>
        <v>0</v>
      </c>
      <c r="EB80" s="6">
        <f>IF(ISERROR(VLOOKUP($A80,'Import OffPeak'!$A$3:EG$99,132,FALSE)-VLOOKUP($A80,'Import OffPeak change'!$A$106:EG$202,132,FALSE)),0,(VLOOKUP($A80,'Import OffPeak'!$A$3:EG$99,132,FALSE)-VLOOKUP($A80,'Import OffPeak change'!$A$106:EG$202,132,FALSE)))</f>
        <v>0</v>
      </c>
      <c r="EC80" s="6">
        <f>IF(ISERROR(VLOOKUP($A80,'Import OffPeak'!$A$3:EH$99,133,FALSE)-VLOOKUP($A80,'Import OffPeak change'!$A$106:EH$202,133,FALSE)),0,(VLOOKUP($A80,'Import OffPeak'!$A$3:EH$99,133,FALSE)-VLOOKUP($A80,'Import OffPeak change'!$A$106:EH$202,133,FALSE)))</f>
        <v>0</v>
      </c>
      <c r="ED80" s="6">
        <f>IF(ISERROR(VLOOKUP($A80,'Import OffPeak'!$A$3:EI$99,134,FALSE)-VLOOKUP($A80,'Import OffPeak change'!$A$106:EI$202,134,FALSE)),0,(VLOOKUP($A80,'Import OffPeak'!$A$3:EI$99,134,FALSE)-VLOOKUP($A80,'Import OffPeak change'!$A$106:EI$202,134,FALSE)))</f>
        <v>0</v>
      </c>
      <c r="EE80" s="6">
        <f>IF(ISERROR(VLOOKUP($A80,'Import OffPeak'!$A$3:EJ$99,135,FALSE)-VLOOKUP($A80,'Import OffPeak change'!$A$106:EJ$202,135,FALSE)),0,(VLOOKUP($A80,'Import OffPeak'!$A$3:EJ$99,135,FALSE)-VLOOKUP($A80,'Import OffPeak change'!$A$106:EJ$202,135,FALSE)))</f>
        <v>0</v>
      </c>
      <c r="EF80" s="6">
        <f>IF(ISERROR(VLOOKUP($A80,'Import OffPeak'!$A$3:EK$99,136,FALSE)-VLOOKUP($A80,'Import OffPeak change'!$A$106:EK$202,136,FALSE)),0,(VLOOKUP($A80,'Import OffPeak'!$A$3:EK$99,136,FALSE)-VLOOKUP($A80,'Import OffPeak change'!$A$106:EK$202,136,FALSE)))</f>
        <v>0</v>
      </c>
      <c r="EG80" s="6">
        <f>IF(ISERROR(VLOOKUP($A80,'Import OffPeak'!$A$3:EL$99,137,FALSE)-VLOOKUP($A80,'Import OffPeak change'!$A$106:EL$202,137,FALSE)),0,(VLOOKUP($A80,'Import OffPeak'!$A$3:EL$99,137,FALSE)-VLOOKUP($A80,'Import OffPeak change'!$A$106:EL$202,137,FALSE)))</f>
        <v>0</v>
      </c>
      <c r="EH80" s="6">
        <f>IF(ISERROR(VLOOKUP($A80,'Import OffPeak'!$A$3:EM$99,138,FALSE)-VLOOKUP($A80,'Import OffPeak change'!$A$106:EM$202,138,FALSE)),0,(VLOOKUP($A80,'Import OffPeak'!$A$3:EM$99,138,FALSE)-VLOOKUP($A80,'Import OffPeak change'!$A$106:EM$202,138,FALSE)))</f>
        <v>0</v>
      </c>
      <c r="EI80" s="6">
        <f>IF(ISERROR(VLOOKUP($A80,'Import OffPeak'!$A$3:EN$99,139,FALSE)-VLOOKUP($A80,'Import OffPeak change'!$A$106:EN$202,139,FALSE)),0,(VLOOKUP($A80,'Import OffPeak'!$A$3:EN$99,139,FALSE)-VLOOKUP($A80,'Import OffPeak change'!$A$106:EN$202,139,FALSE)))</f>
        <v>0</v>
      </c>
      <c r="EJ80" s="6">
        <f>IF(ISERROR(VLOOKUP($A80,'Import OffPeak'!$A$3:EO$99,140,FALSE)-VLOOKUP($A80,'Import OffPeak change'!$A$106:EO$202,140,FALSE)),0,(VLOOKUP($A80,'Import OffPeak'!$A$3:EO$99,140,FALSE)-VLOOKUP($A80,'Import OffPeak change'!$A$106:EO$202,140,FALSE)))</f>
        <v>0</v>
      </c>
      <c r="EK80" s="6">
        <f>IF(ISERROR(VLOOKUP($A80,'Import OffPeak'!$A$3:EP$99,141,FALSE)-VLOOKUP($A80,'Import OffPeak change'!$A$106:EP$202,141,FALSE)),0,(VLOOKUP($A80,'Import OffPeak'!$A$3:EP$99,141,FALSE)-VLOOKUP($A80,'Import OffPeak change'!$A$106:EP$202,141,FALSE)))</f>
        <v>0</v>
      </c>
      <c r="EL80" s="6">
        <f>IF(ISERROR(VLOOKUP($A80,'Import OffPeak'!$A$3:EQ$99,142,FALSE)-VLOOKUP($A80,'Import OffPeak change'!$A$106:EQ$202,142,FALSE)),0,(VLOOKUP($A80,'Import OffPeak'!$A$3:EQ$99,142,FALSE)-VLOOKUP($A80,'Import OffPeak change'!$A$106:EQ$202,142,FALSE)))</f>
        <v>0</v>
      </c>
      <c r="EM80" s="6">
        <f>IF(ISERROR(VLOOKUP($A80,'Import OffPeak'!$A$3:ER$99,143,FALSE)-VLOOKUP($A80,'Import OffPeak change'!$A$106:ER$202,143,FALSE)),0,(VLOOKUP($A80,'Import OffPeak'!$A$3:ER$99,143,FALSE)-VLOOKUP($A80,'Import OffPeak change'!$A$106:ER$202,143,FALSE)))</f>
        <v>0</v>
      </c>
      <c r="EN80" s="6">
        <f>IF(ISERROR(VLOOKUP($A80,'Import OffPeak'!$A$3:ES$99,144,FALSE)-VLOOKUP($A80,'Import OffPeak change'!$A$106:ES$202,144,FALSE)),0,(VLOOKUP($A80,'Import OffPeak'!$A$3:ES$99,144,FALSE)-VLOOKUP($A80,'Import OffPeak change'!$A$106:ES$202,144,FALSE)))</f>
        <v>0</v>
      </c>
      <c r="EO80" s="6">
        <f>IF(ISERROR(VLOOKUP($A80,'Import OffPeak'!$A$3:ET$99,145,FALSE)-VLOOKUP($A80,'Import OffPeak change'!$A$106:ET$202,145,FALSE)),0,(VLOOKUP($A80,'Import OffPeak'!$A$3:ET$99,145,FALSE)-VLOOKUP($A80,'Import OffPeak change'!$A$106:ET$202,145,FALSE)))</f>
        <v>0</v>
      </c>
      <c r="EP80" s="6">
        <f>IF(ISERROR(VLOOKUP($A80,'Import OffPeak'!$A$3:EU$99,146,FALSE)-VLOOKUP($A80,'Import OffPeak change'!$A$106:EU$202,146,FALSE)),0,(VLOOKUP($A80,'Import OffPeak'!$A$3:EU$99,146,FALSE)-VLOOKUP($A80,'Import OffPeak change'!$A$106:EU$202,146,FALSE)))</f>
        <v>0</v>
      </c>
      <c r="EQ80" s="6">
        <f>IF(ISERROR(VLOOKUP($A80,'Import OffPeak'!$A$3:EV$99,147,FALSE)-VLOOKUP($A80,'Import OffPeak change'!$A$106:EV$202,147,FALSE)),0,(VLOOKUP($A80,'Import OffPeak'!$A$3:EV$99,147,FALSE)-VLOOKUP($A80,'Import OffPeak change'!$A$106:EV$202,147,FALSE)))</f>
        <v>0</v>
      </c>
      <c r="ER80" s="6">
        <f>IF(ISERROR(VLOOKUP($A80,'Import OffPeak'!$A$3:EW$99,148,FALSE)-VLOOKUP($A80,'Import OffPeak change'!$A$106:EW$202,148,FALSE)),0,(VLOOKUP($A80,'Import OffPeak'!$A$3:EW$99,148,FALSE)-VLOOKUP($A80,'Import OffPeak change'!$A$106:EW$202,148,FALSE)))</f>
        <v>0</v>
      </c>
      <c r="ES80" s="6">
        <f>IF(ISERROR(VLOOKUP($A80,'Import OffPeak'!$A$3:EX$99,149,FALSE)-VLOOKUP($A80,'Import OffPeak change'!$A$106:EX$202,149,FALSE)),0,(VLOOKUP($A80,'Import OffPeak'!$A$3:EX$99,149,FALSE)-VLOOKUP($A80,'Import OffPeak change'!$A$106:EX$202,149,FALSE)))</f>
        <v>0</v>
      </c>
      <c r="ET80" s="6">
        <f>IF(ISERROR(VLOOKUP($A80,'Import OffPeak'!$A$3:EY$99,150,FALSE)-VLOOKUP($A80,'Import OffPeak change'!$A$106:EY$202,150,FALSE)),0,(VLOOKUP($A80,'Import OffPeak'!$A$3:EY$99,150,FALSE)-VLOOKUP($A80,'Import OffPeak change'!$A$106:EY$202,150,FALSE)))</f>
        <v>0</v>
      </c>
      <c r="EU80" s="6">
        <f>IF(ISERROR(VLOOKUP($A80,'Import OffPeak'!$A$3:EZ$99,151,FALSE)-VLOOKUP($A80,'Import OffPeak change'!$A$106:EZ$202,151,FALSE)),0,(VLOOKUP($A80,'Import OffPeak'!$A$3:EZ$99,151,FALSE)-VLOOKUP($A80,'Import OffPeak change'!$A$106:EZ$202,151,FALSE)))</f>
        <v>0</v>
      </c>
      <c r="EV80" s="6">
        <f>IF(ISERROR(VLOOKUP($A80,'Import OffPeak'!$A$3:FA$99,152,FALSE)-VLOOKUP($A80,'Import OffPeak change'!$A$106:FA$202,152,FALSE)),0,(VLOOKUP($A80,'Import OffPeak'!$A$3:FA$99,152,FALSE)-VLOOKUP($A80,'Import OffPeak change'!$A$106:FA$202,152,FALSE)))</f>
        <v>0</v>
      </c>
      <c r="EW80" s="6">
        <f>IF(ISERROR(VLOOKUP($A80,'Import OffPeak'!$A$3:FB$99,153,FALSE)-VLOOKUP($A80,'Import OffPeak change'!$A$106:FB$202,153,FALSE)),0,(VLOOKUP($A80,'Import OffPeak'!$A$3:FB$99,153,FALSE)-VLOOKUP($A80,'Import OffPeak change'!$A$106:FB$202,153,FALSE)))</f>
        <v>0</v>
      </c>
      <c r="EX80" s="6">
        <f>IF(ISERROR(VLOOKUP($A80,'Import OffPeak'!$A$3:FC$99,154,FALSE)-VLOOKUP($A80,'Import OffPeak change'!$A$106:FC$202,154,FALSE)),0,(VLOOKUP($A80,'Import OffPeak'!$A$3:FC$99,154,FALSE)-VLOOKUP($A80,'Import OffPeak change'!$A$106:FC$202,154,FALSE)))</f>
        <v>0</v>
      </c>
      <c r="EY80" s="6">
        <f>IF(ISERROR(VLOOKUP($A80,'Import OffPeak'!$A$3:FD$99,155,FALSE)-VLOOKUP($A80,'Import OffPeak change'!$A$106:FD$202,155,FALSE)),0,(VLOOKUP($A80,'Import OffPeak'!$A$3:FD$99,155,FALSE)-VLOOKUP($A80,'Import OffPeak change'!$A$106:FD$202,155,FALSE)))</f>
        <v>0</v>
      </c>
      <c r="EZ80" s="6">
        <f>IF(ISERROR(VLOOKUP($A80,'Import OffPeak'!$A$3:FE$99,156,FALSE)-VLOOKUP($A80,'Import OffPeak change'!$A$106:FE$202,156,FALSE)),0,(VLOOKUP($A80,'Import OffPeak'!$A$3:FE$99,156,FALSE)-VLOOKUP($A80,'Import OffPeak change'!$A$106:FE$202,156,FALSE)))</f>
        <v>0</v>
      </c>
      <c r="FA80" s="6">
        <f>IF(ISERROR(VLOOKUP($A80,'Import OffPeak'!$A$3:FF$99,157,FALSE)-VLOOKUP($A80,'Import OffPeak change'!$A$106:FF$202,157,FALSE)),0,(VLOOKUP($A80,'Import OffPeak'!$A$3:FF$99,157,FALSE)-VLOOKUP($A80,'Import OffPeak change'!$A$106:FF$202,157,FALSE)))</f>
        <v>0</v>
      </c>
      <c r="FB80" s="6">
        <f>IF(ISERROR(VLOOKUP($A80,'Import OffPeak'!$A$3:FG$99,158,FALSE)-VLOOKUP($A80,'Import OffPeak change'!$A$106:FG$202,158,FALSE)),0,(VLOOKUP($A80,'Import OffPeak'!$A$3:FG$99,158,FALSE)-VLOOKUP($A80,'Import OffPeak change'!$A$106:FG$202,158,FALSE)))</f>
        <v>0</v>
      </c>
      <c r="FC80" s="6">
        <f>IF(ISERROR(VLOOKUP($A80,'Import OffPeak'!$A$3:FH$99,159,FALSE)-VLOOKUP($A80,'Import OffPeak change'!$A$106:FH$202,159,FALSE)),0,(VLOOKUP($A80,'Import OffPeak'!$A$3:FH$99,159,FALSE)-VLOOKUP($A80,'Import OffPeak change'!$A$106:FH$202,159,FALSE)))</f>
        <v>0</v>
      </c>
      <c r="FD80" s="6">
        <f>IF(ISERROR(VLOOKUP($A80,'Import OffPeak'!$A$3:FI$99,160,FALSE)-VLOOKUP($A80,'Import OffPeak change'!$A$106:FI$202,160,FALSE)),0,(VLOOKUP($A80,'Import OffPeak'!$A$3:FI$99,160,FALSE)-VLOOKUP($A80,'Import OffPeak change'!$A$106:FI$202,160,FALSE)))</f>
        <v>0</v>
      </c>
      <c r="FE80" s="6">
        <f>IF(ISERROR(VLOOKUP($A80,'Import OffPeak'!$A$3:FJ$99,161,FALSE)-VLOOKUP($A80,'Import OffPeak change'!$A$106:FJ$202,161,FALSE)),0,(VLOOKUP($A80,'Import OffPeak'!$A$3:FJ$99,161,FALSE)-VLOOKUP($A80,'Import OffPeak change'!$A$106:FJ$202,161,FALSE)))</f>
        <v>0</v>
      </c>
      <c r="FF80" s="6">
        <f>IF(ISERROR(VLOOKUP($A80,'Import OffPeak'!$A$3:FK$99,162,FALSE)-VLOOKUP($A80,'Import OffPeak change'!$A$106:FK$202,162,FALSE)),0,(VLOOKUP($A80,'Import OffPeak'!$A$3:FK$99,162,FALSE)-VLOOKUP($A80,'Import OffPeak change'!$A$106:FK$202,162,FALSE)))</f>
        <v>0</v>
      </c>
      <c r="FG80" s="6">
        <f>IF(ISERROR(VLOOKUP($A80,'Import OffPeak'!$A$3:FL$99,163,FALSE)-VLOOKUP($A80,'Import OffPeak change'!$A$106:FL$202,163,FALSE)),0,(VLOOKUP($A80,'Import OffPeak'!$A$3:FL$99,163,FALSE)-VLOOKUP($A80,'Import OffPeak change'!$A$106:FL$202,163,FALSE)))</f>
        <v>0</v>
      </c>
      <c r="FH80" s="6">
        <f>IF(ISERROR(VLOOKUP($A80,'Import OffPeak'!$A$3:FM$99,164,FALSE)-VLOOKUP($A80,'Import OffPeak change'!$A$106:FM$202,164,FALSE)),0,(VLOOKUP($A80,'Import OffPeak'!$A$3:FM$99,164,FALSE)-VLOOKUP($A80,'Import OffPeak change'!$A$106:FM$202,164,FALSE)))</f>
        <v>0</v>
      </c>
      <c r="FI80" s="6">
        <f>IF(ISERROR(VLOOKUP($A80,'Import OffPeak'!$A$3:FN$99,165,FALSE)-VLOOKUP($A80,'Import OffPeak change'!$A$106:FN$202,165,FALSE)),0,(VLOOKUP($A80,'Import OffPeak'!$A$3:FN$99,165,FALSE)-VLOOKUP($A80,'Import OffPeak change'!$A$106:FN$202,165,FALSE)))</f>
        <v>0</v>
      </c>
      <c r="FJ80" s="6">
        <f>IF(ISERROR(VLOOKUP($A80,'Import OffPeak'!$A$3:FO$99,166,FALSE)-VLOOKUP($A80,'Import OffPeak change'!$A$106:FO$202,166,FALSE)),0,(VLOOKUP($A80,'Import OffPeak'!$A$3:FO$99,166,FALSE)-VLOOKUP($A80,'Import OffPeak change'!$A$106:FO$202,166,FALSE)))</f>
        <v>0</v>
      </c>
      <c r="FK80" s="6">
        <f>IF(ISERROR(VLOOKUP($A80,'Import OffPeak'!$A$3:FP$99,167,FALSE)-VLOOKUP($A80,'Import OffPeak change'!$A$106:FP$202,167,FALSE)),0,(VLOOKUP($A80,'Import OffPeak'!$A$3:FP$99,167,FALSE)-VLOOKUP($A80,'Import OffPeak change'!$A$106:FP$202,167,FALSE)))</f>
        <v>0</v>
      </c>
      <c r="FL80" s="6">
        <f>IF(ISERROR(VLOOKUP($A80,'Import OffPeak'!$A$3:FQ$99,168,FALSE)-VLOOKUP($A80,'Import OffPeak change'!$A$106:FQ$202,168,FALSE)),0,(VLOOKUP($A80,'Import OffPeak'!$A$3:FQ$99,168,FALSE)-VLOOKUP($A80,'Import OffPeak change'!$A$106:FQ$202,168,FALSE)))</f>
        <v>0</v>
      </c>
      <c r="FM80" s="6">
        <f>IF(ISERROR(VLOOKUP($A80,'Import OffPeak'!$A$3:FR$99,169,FALSE)-VLOOKUP($A80,'Import OffPeak change'!$A$106:FR$202,169,FALSE)),0,(VLOOKUP($A80,'Import OffPeak'!$A$3:FR$99,169,FALSE)-VLOOKUP($A80,'Import OffPeak change'!$A$106:FR$202,169,FALSE)))</f>
        <v>0</v>
      </c>
      <c r="FN80" s="6">
        <f>IF(ISERROR(VLOOKUP($A80,'Import OffPeak'!$A$3:FS$99,170,FALSE)-VLOOKUP($A80,'Import OffPeak change'!$A$106:FS$202,170,FALSE)),0,(VLOOKUP($A80,'Import OffPeak'!$A$3:FS$99,170,FALSE)-VLOOKUP($A80,'Import OffPeak change'!$A$106:FS$202,170,FALSE)))</f>
        <v>0</v>
      </c>
      <c r="FO80" s="6">
        <f>IF(ISERROR(VLOOKUP($A80,'Import OffPeak'!$A$3:FT$99,171,FALSE)-VLOOKUP($A80,'Import OffPeak change'!$A$106:FT$202,171,FALSE)),0,(VLOOKUP($A80,'Import OffPeak'!$A$3:FT$99,171,FALSE)-VLOOKUP($A80,'Import OffPeak change'!$A$106:FT$202,171,FALSE)))</f>
        <v>0</v>
      </c>
      <c r="FP80" s="6">
        <f>IF(ISERROR(VLOOKUP($A80,'Import OffPeak'!$A$3:FU$99,172,FALSE)-VLOOKUP($A80,'Import OffPeak change'!$A$106:FU$202,172,FALSE)),0,(VLOOKUP($A80,'Import OffPeak'!$A$3:FU$99,172,FALSE)-VLOOKUP($A80,'Import OffPeak change'!$A$106:FU$202,172,FALSE)))</f>
        <v>0</v>
      </c>
      <c r="FQ80" s="6">
        <f>IF(ISERROR(VLOOKUP($A80,'Import OffPeak'!$A$3:FV$99,173,FALSE)-VLOOKUP($A80,'Import OffPeak change'!$A$106:FV$202,173,FALSE)),0,(VLOOKUP($A80,'Import OffPeak'!$A$3:FV$99,173,FALSE)-VLOOKUP($A80,'Import OffPeak change'!$A$106:FV$202,173,FALSE)))</f>
        <v>0</v>
      </c>
      <c r="FR80" s="6">
        <f>IF(ISERROR(VLOOKUP($A80,'Import OffPeak'!$A$3:FW$99,174,FALSE)-VLOOKUP($A80,'Import OffPeak change'!$A$106:FW$202,174,FALSE)),0,(VLOOKUP($A80,'Import OffPeak'!$A$3:FW$99,174,FALSE)-VLOOKUP($A80,'Import OffPeak change'!$A$106:FW$202,174,FALSE)))</f>
        <v>0</v>
      </c>
      <c r="FS80" s="6">
        <f>IF(ISERROR(VLOOKUP($A80,'Import OffPeak'!$A$3:FX$99,175,FALSE)-VLOOKUP($A80,'Import OffPeak change'!$A$106:FX$202,175,FALSE)),0,(VLOOKUP($A80,'Import OffPeak'!$A$3:FX$99,175,FALSE)-VLOOKUP($A80,'Import OffPeak change'!$A$106:FX$202,175,FALSE)))</f>
        <v>0</v>
      </c>
      <c r="FT80" s="6">
        <f>IF(ISERROR(VLOOKUP($A80,'Import OffPeak'!$A$3:FY$99,176,FALSE)-VLOOKUP($A80,'Import OffPeak change'!$A$106:FY$202,176,FALSE)),0,(VLOOKUP($A80,'Import OffPeak'!$A$3:FY$99,176,FALSE)-VLOOKUP($A80,'Import OffPeak change'!$A$106:FY$202,176,FALSE)))</f>
        <v>0</v>
      </c>
      <c r="FU80" s="6">
        <f>IF(ISERROR(VLOOKUP($A80,'Import OffPeak'!$A$3:FZ$99,177,FALSE)-VLOOKUP($A80,'Import OffPeak change'!$A$106:FZ$202,177,FALSE)),0,(VLOOKUP($A80,'Import OffPeak'!$A$3:FZ$99,177,FALSE)-VLOOKUP($A80,'Import OffPeak change'!$A$106:FZ$202,177,FALSE)))</f>
        <v>0</v>
      </c>
      <c r="FV80" s="6">
        <f>IF(ISERROR(VLOOKUP($A80,'Import OffPeak'!$A$3:GA$99,178,FALSE)-VLOOKUP($A80,'Import OffPeak change'!$A$106:GA$202,178,FALSE)),0,(VLOOKUP($A80,'Import OffPeak'!$A$3:GA$99,178,FALSE)-VLOOKUP($A80,'Import OffPeak change'!$A$106:GA$202,178,FALSE)))</f>
        <v>0</v>
      </c>
      <c r="FW80" s="6">
        <f>IF(ISERROR(VLOOKUP($A80,'Import OffPeak'!$A$3:GB$99,179,FALSE)-VLOOKUP($A80,'Import OffPeak change'!$A$106:GB$202,179,FALSE)),0,(VLOOKUP($A80,'Import OffPeak'!$A$3:GB$99,179,FALSE)-VLOOKUP($A80,'Import OffPeak change'!$A$106:GB$202,179,FALSE)))</f>
        <v>0</v>
      </c>
      <c r="FX80" s="6">
        <f>IF(ISERROR(VLOOKUP($A80,'Import OffPeak'!$A$3:GC$99,180,FALSE)-VLOOKUP($A80,'Import OffPeak change'!$A$106:GC$202,180,FALSE)),0,(VLOOKUP($A80,'Import OffPeak'!$A$3:GC$99,180,FALSE)-VLOOKUP($A80,'Import OffPeak change'!$A$106:GC$202,180,FALSE)))</f>
        <v>0</v>
      </c>
      <c r="FY80" s="6">
        <f>IF(ISERROR(VLOOKUP($A80,'Import OffPeak'!$A$3:GD$99,181,FALSE)-VLOOKUP($A80,'Import OffPeak change'!$A$106:GD$202,181,FALSE)),0,(VLOOKUP($A80,'Import OffPeak'!$A$3:GD$99,181,FALSE)-VLOOKUP($A80,'Import OffPeak change'!$A$106:GD$202,181,FALSE)))</f>
        <v>0</v>
      </c>
      <c r="FZ80" s="6">
        <f>IF(ISERROR(VLOOKUP($A80,'Import OffPeak'!$A$3:GE$99,182,FALSE)-VLOOKUP($A80,'Import OffPeak change'!$A$106:GE$202,182,FALSE)),0,(VLOOKUP($A80,'Import OffPeak'!$A$3:GE$99,182,FALSE)-VLOOKUP($A80,'Import OffPeak change'!$A$106:GE$202,182,FALSE)))</f>
        <v>0</v>
      </c>
      <c r="GA80" s="6">
        <f>IF(ISERROR(VLOOKUP($A80,'Import OffPeak'!$A$3:GF$99,183,FALSE)-VLOOKUP($A80,'Import OffPeak change'!$A$106:GF$202,183,FALSE)),0,(VLOOKUP($A80,'Import OffPeak'!$A$3:GF$99,183,FALSE)-VLOOKUP($A80,'Import OffPeak change'!$A$106:GF$202,183,FALSE)))</f>
        <v>0</v>
      </c>
      <c r="GB80" s="6">
        <f>IF(ISERROR(VLOOKUP($A80,'Import OffPeak'!$A$3:GG$99,184,FALSE)-VLOOKUP($A80,'Import OffPeak change'!$A$106:GG$202,184,FALSE)),0,(VLOOKUP($A80,'Import OffPeak'!$A$3:GG$99,184,FALSE)-VLOOKUP($A80,'Import OffPeak change'!$A$106:GG$202,184,FALSE)))</f>
        <v>0</v>
      </c>
      <c r="GC80" s="6">
        <f>IF(ISERROR(VLOOKUP($A80,'Import OffPeak'!$A$3:GH$99,185,FALSE)-VLOOKUP($A80,'Import OffPeak change'!$A$106:GH$202,185,FALSE)),0,(VLOOKUP($A80,'Import OffPeak'!$A$3:GH$99,185,FALSE)-VLOOKUP($A80,'Import OffPeak change'!$A$106:GH$202,185,FALSE)))</f>
        <v>0</v>
      </c>
      <c r="GD80" s="6">
        <f>IF(ISERROR(VLOOKUP($A80,'Import OffPeak'!$A$3:GI$99,186,FALSE)-VLOOKUP($A80,'Import OffPeak change'!$A$106:GI$202,186,FALSE)),0,(VLOOKUP($A80,'Import OffPeak'!$A$3:GI$99,186,FALSE)-VLOOKUP($A80,'Import OffPeak change'!$A$106:GI$202,186,FALSE)))</f>
        <v>0</v>
      </c>
      <c r="GE80" s="6">
        <f>IF(ISERROR(VLOOKUP($A80,'Import OffPeak'!$A$3:GJ$99,187,FALSE)-VLOOKUP($A80,'Import OffPeak change'!$A$106:GJ$202,187,FALSE)),0,(VLOOKUP($A80,'Import OffPeak'!$A$3:GJ$99,187,FALSE)-VLOOKUP($A80,'Import OffPeak change'!$A$106:GJ$202,187,FALSE)))</f>
        <v>0</v>
      </c>
      <c r="GF80" s="6">
        <f>IF(ISERROR(VLOOKUP($A80,'Import OffPeak'!$A$3:GK$99,188,FALSE)-VLOOKUP($A80,'Import OffPeak change'!$A$106:GK$202,188,FALSE)),0,(VLOOKUP($A80,'Import OffPeak'!$A$3:GK$99,188,FALSE)-VLOOKUP($A80,'Import OffPeak change'!$A$106:GK$202,188,FALSE)))</f>
        <v>0</v>
      </c>
      <c r="GG80" s="6">
        <f>IF(ISERROR(VLOOKUP($A80,'Import OffPeak'!$A$3:GL$99,189,FALSE)-VLOOKUP($A80,'Import OffPeak change'!$A$106:GL$202,189,FALSE)),0,(VLOOKUP($A80,'Import OffPeak'!$A$3:GL$99,189,FALSE)-VLOOKUP($A80,'Import OffPeak change'!$A$106:GL$202,189,FALSE)))</f>
        <v>0</v>
      </c>
      <c r="GH80" s="6">
        <f>IF(ISERROR(VLOOKUP($A80,'Import OffPeak'!$A$3:GM$99,190,FALSE)-VLOOKUP($A80,'Import OffPeak change'!$A$106:GM$202,190,FALSE)),0,(VLOOKUP($A80,'Import OffPeak'!$A$3:GM$99,190,FALSE)-VLOOKUP($A80,'Import OffPeak change'!$A$106:GM$202,190,FALSE)))</f>
        <v>0</v>
      </c>
      <c r="GI80" s="6">
        <f>IF(ISERROR(VLOOKUP($A80,'Import OffPeak'!$A$3:GN$99,191,FALSE)-VLOOKUP($A80,'Import OffPeak change'!$A$106:GN$202,191,FALSE)),0,(VLOOKUP($A80,'Import OffPeak'!$A$3:GN$99,191,FALSE)-VLOOKUP($A80,'Import OffPeak change'!$A$106:GN$202,191,FALSE)))</f>
        <v>0</v>
      </c>
      <c r="GJ80" s="6">
        <f>IF(ISERROR(VLOOKUP($A80,'Import OffPeak'!$A$3:GO$99,192,FALSE)-VLOOKUP($A80,'Import OffPeak change'!$A$106:GO$202,192,FALSE)),0,(VLOOKUP($A80,'Import OffPeak'!$A$3:GO$99,192,FALSE)-VLOOKUP($A80,'Import OffPeak change'!$A$106:GO$202,192,FALSE)))</f>
        <v>0</v>
      </c>
      <c r="GK80" s="6">
        <f>IF(ISERROR(VLOOKUP($A80,'Import OffPeak'!$A$3:GP$99,193,FALSE)-VLOOKUP($A80,'Import OffPeak change'!$A$106:GP$202,193,FALSE)),0,(VLOOKUP($A80,'Import OffPeak'!$A$3:GP$99,193,FALSE)-VLOOKUP($A80,'Import OffPeak change'!$A$106:GP$202,193,FALSE)))</f>
        <v>0</v>
      </c>
      <c r="GL80" s="6">
        <f>IF(ISERROR(VLOOKUP($A80,'Import OffPeak'!$A$3:GQ$99,194,FALSE)-VLOOKUP($A80,'Import OffPeak change'!$A$106:GQ$202,194,FALSE)),0,(VLOOKUP($A80,'Import OffPeak'!$A$3:GQ$99,194,FALSE)-VLOOKUP($A80,'Import OffPeak change'!$A$106:GQ$202,194,FALSE)))</f>
        <v>0</v>
      </c>
      <c r="GM80" s="6">
        <f>IF(ISERROR(VLOOKUP($A80,'Import OffPeak'!$A$3:GR$99,195,FALSE)-VLOOKUP($A80,'Import OffPeak change'!$A$106:GR$202,195,FALSE)),0,(VLOOKUP($A80,'Import OffPeak'!$A$3:GR$99,195,FALSE)-VLOOKUP($A80,'Import OffPeak change'!$A$106:GR$202,195,FALSE)))</f>
        <v>0</v>
      </c>
      <c r="GN80" s="6">
        <f>IF(ISERROR(VLOOKUP($A80,'Import OffPeak'!$A$3:GS$99,196,FALSE)-VLOOKUP($A80,'Import OffPeak change'!$A$106:GS$202,196,FALSE)),0,(VLOOKUP($A80,'Import OffPeak'!$A$3:GS$99,196,FALSE)-VLOOKUP($A80,'Import OffPeak change'!$A$106:GS$202,196,FALSE)))</f>
        <v>0</v>
      </c>
      <c r="GO80" s="6">
        <f>IF(ISERROR(VLOOKUP($A80,'Import OffPeak'!$A$3:GT$99,197,FALSE)-VLOOKUP($A80,'Import OffPeak change'!$A$106:GT$202,197,FALSE)),0,(VLOOKUP($A80,'Import OffPeak'!$A$3:GT$99,197,FALSE)-VLOOKUP($A80,'Import OffPeak change'!$A$106:GT$202,197,FALSE)))</f>
        <v>0</v>
      </c>
      <c r="GP80" s="6">
        <f>IF(ISERROR(VLOOKUP($A80,'Import OffPeak'!$A$3:GU$99,198,FALSE)-VLOOKUP($A80,'Import OffPeak change'!$A$106:GU$202,198,FALSE)),0,(VLOOKUP($A80,'Import OffPeak'!$A$3:GU$99,198,FALSE)-VLOOKUP($A80,'Import OffPeak change'!$A$106:GU$202,198,FALSE)))</f>
        <v>0</v>
      </c>
      <c r="GQ80" s="6">
        <f>IF(ISERROR(VLOOKUP($A80,'Import OffPeak'!$A$3:GV$99,199,FALSE)-VLOOKUP($A80,'Import OffPeak change'!$A$106:GV$202,199,FALSE)),0,(VLOOKUP($A80,'Import OffPeak'!$A$3:GV$99,199,FALSE)-VLOOKUP($A80,'Import OffPeak change'!$A$106:GV$202,199,FALSE)))</f>
        <v>0</v>
      </c>
      <c r="GR80" s="6">
        <f>IF(ISERROR(VLOOKUP($A80,'Import OffPeak'!$A$3:GW$99,200,FALSE)-VLOOKUP($A80,'Import OffPeak change'!$A$106:GW$202,200,FALSE)),0,(VLOOKUP($A80,'Import OffPeak'!$A$3:GW$99,200,FALSE)-VLOOKUP($A80,'Import OffPeak change'!$A$106:GW$202,200,FALSE)))</f>
        <v>0</v>
      </c>
      <c r="GS80" s="6">
        <f>IF(ISERROR(VLOOKUP($A80,'Import OffPeak'!$A$3:GX$99,201,FALSE)-VLOOKUP($A80,'Import OffPeak change'!$A$106:GX$202,201,FALSE)),0,(VLOOKUP($A80,'Import OffPeak'!$A$3:GX$99,201,FALSE)-VLOOKUP($A80,'Import OffPeak change'!$A$106:GX$202,201,FALSE)))</f>
        <v>0</v>
      </c>
      <c r="GT80" s="6">
        <f>IF(ISERROR(VLOOKUP($A80,'Import OffPeak'!$A$3:GY$99,202,FALSE)-VLOOKUP($A80,'Import OffPeak change'!$A$106:GY$202,202,FALSE)),0,(VLOOKUP($A80,'Import OffPeak'!$A$3:GY$99,202,FALSE)-VLOOKUP($A80,'Import OffPeak change'!$A$106:GY$202,202,FALSE)))</f>
        <v>0</v>
      </c>
      <c r="GU80" s="6">
        <f>IF(ISERROR(VLOOKUP($A80,'Import OffPeak'!$A$3:GZ$99,203,FALSE)-VLOOKUP($A80,'Import OffPeak change'!$A$106:GZ$202,203,FALSE)),0,(VLOOKUP($A80,'Import OffPeak'!$A$3:GZ$99,203,FALSE)-VLOOKUP($A80,'Import OffPeak change'!$A$106:GZ$202,203,FALSE)))</f>
        <v>0</v>
      </c>
      <c r="GV80" s="6">
        <f>IF(ISERROR(VLOOKUP($A80,'Import OffPeak'!$A$3:HA$99,204,FALSE)-VLOOKUP($A80,'Import OffPeak change'!$A$106:HA$202,204,FALSE)),0,(VLOOKUP($A80,'Import OffPeak'!$A$3:HA$99,204,FALSE)-VLOOKUP($A80,'Import OffPeak change'!$A$106:HA$202,204,FALSE)))</f>
        <v>0</v>
      </c>
      <c r="GW80" s="6">
        <f>IF(ISERROR(VLOOKUP($A80,'Import OffPeak'!$A$3:HB$99,205,FALSE)-VLOOKUP($A80,'Import OffPeak change'!$A$106:HB$202,205,FALSE)),0,(VLOOKUP($A80,'Import OffPeak'!$A$3:HB$99,205,FALSE)-VLOOKUP($A80,'Import OffPeak change'!$A$106:HB$202,205,FALSE)))</f>
        <v>0</v>
      </c>
      <c r="GX80" s="6">
        <f>IF(ISERROR(VLOOKUP($A80,'Import OffPeak'!$A$3:HC$99,206,FALSE)-VLOOKUP($A80,'Import OffPeak change'!$A$106:HC$202,206,FALSE)),0,(VLOOKUP($A80,'Import OffPeak'!$A$3:HC$99,206,FALSE)-VLOOKUP($A80,'Import OffPeak change'!$A$106:HC$202,206,FALSE)))</f>
        <v>0</v>
      </c>
      <c r="GY80" s="6">
        <f>IF(ISERROR(VLOOKUP($A80,'Import OffPeak'!$A$3:HD$99,207,FALSE)-VLOOKUP($A80,'Import OffPeak change'!$A$106:HD$202,207,FALSE)),0,(VLOOKUP($A80,'Import OffPeak'!$A$3:HD$99,207,FALSE)-VLOOKUP($A80,'Import OffPeak change'!$A$106:HD$202,207,FALSE)))</f>
        <v>0</v>
      </c>
      <c r="GZ80" s="6">
        <f>IF(ISERROR(VLOOKUP($A80,'Import OffPeak'!$A$3:HE$99,208,FALSE)-VLOOKUP($A80,'Import OffPeak change'!$A$106:HE$202,208,FALSE)),0,(VLOOKUP($A80,'Import OffPeak'!$A$3:HE$99,208,FALSE)-VLOOKUP($A80,'Import OffPeak change'!$A$106:HE$202,208,FALSE)))</f>
        <v>0</v>
      </c>
      <c r="HA80" s="6">
        <f>IF(ISERROR(VLOOKUP($A80,'Import OffPeak'!$A$3:HF$99,209,FALSE)-VLOOKUP($A80,'Import OffPeak change'!$A$106:HF$202,209,FALSE)),0,(VLOOKUP($A80,'Import OffPeak'!$A$3:HF$99,209,FALSE)-VLOOKUP($A80,'Import OffPeak change'!$A$106:HF$202,209,FALSE)))</f>
        <v>0</v>
      </c>
      <c r="HB80" s="6">
        <f>IF(ISERROR(VLOOKUP($A80,'Import OffPeak'!$A$3:HG$99,210,FALSE)-VLOOKUP($A80,'Import OffPeak change'!$A$106:HG$202,210,FALSE)),0,(VLOOKUP($A80,'Import OffPeak'!$A$3:HG$99,210,FALSE)-VLOOKUP($A80,'Import OffPeak change'!$A$106:HG$202,210,FALSE)))</f>
        <v>0</v>
      </c>
      <c r="HC80" s="6">
        <f>IF(ISERROR(VLOOKUP($A80,'Import OffPeak'!$A$3:HH$99,211,FALSE)-VLOOKUP($A80,'Import OffPeak change'!$A$106:HH$202,211,FALSE)),0,(VLOOKUP($A80,'Import OffPeak'!$A$3:HH$99,211,FALSE)-VLOOKUP($A80,'Import OffPeak change'!$A$106:HH$202,211,FALSE)))</f>
        <v>0</v>
      </c>
      <c r="HD80" s="6">
        <f>IF(ISERROR(VLOOKUP($A80,'Import OffPeak'!$A$3:HI$99,212,FALSE)-VLOOKUP($A80,'Import OffPeak change'!$A$106:HI$202,212,FALSE)),0,(VLOOKUP($A80,'Import OffPeak'!$A$3:HI$99,212,FALSE)-VLOOKUP($A80,'Import OffPeak change'!$A$106:HI$202,212,FALSE)))</f>
        <v>0</v>
      </c>
      <c r="HE80" s="6">
        <f>IF(ISERROR(VLOOKUP($A80,'Import OffPeak'!$A$3:HJ$99,213,FALSE)-VLOOKUP($A80,'Import OffPeak change'!$A$106:HJ$202,213,FALSE)),0,(VLOOKUP($A80,'Import OffPeak'!$A$3:HJ$99,213,FALSE)-VLOOKUP($A80,'Import OffPeak change'!$A$106:HJ$202,213,FALSE)))</f>
        <v>0</v>
      </c>
      <c r="HF80" s="6">
        <f>IF(ISERROR(VLOOKUP($A80,'Import OffPeak'!$A$3:HK$99,214,FALSE)-VLOOKUP($A80,'Import OffPeak change'!$A$106:HK$202,214,FALSE)),0,(VLOOKUP($A80,'Import OffPeak'!$A$3:HK$99,214,FALSE)-VLOOKUP($A80,'Import OffPeak change'!$A$106:HK$202,214,FALSE)))</f>
        <v>0</v>
      </c>
      <c r="HG80" s="6">
        <f>IF(ISERROR(VLOOKUP($A80,'Import OffPeak'!$A$3:HL$99,215,FALSE)-VLOOKUP($A80,'Import OffPeak change'!$A$106:HL$202,215,FALSE)),0,(VLOOKUP($A80,'Import OffPeak'!$A$3:HL$99,215,FALSE)-VLOOKUP($A80,'Import OffPeak change'!$A$106:HL$202,215,FALSE)))</f>
        <v>0</v>
      </c>
      <c r="HH80" s="6">
        <f>IF(ISERROR(VLOOKUP($A80,'Import OffPeak'!$A$3:HM$99,216,FALSE)-VLOOKUP($A80,'Import OffPeak change'!$A$106:HM$202,216,FALSE)),0,(VLOOKUP($A80,'Import OffPeak'!$A$3:HM$99,216,FALSE)-VLOOKUP($A80,'Import OffPeak change'!$A$106:HM$202,216,FALSE)))</f>
        <v>0</v>
      </c>
      <c r="HI80" s="6">
        <f>IF(ISERROR(VLOOKUP($A80,'Import OffPeak'!$A$3:HN$99,217,FALSE)-VLOOKUP($A80,'Import OffPeak change'!$A$106:HN$202,217,FALSE)),0,(VLOOKUP($A80,'Import OffPeak'!$A$3:HN$99,217,FALSE)-VLOOKUP($A80,'Import OffPeak change'!$A$106:HN$202,217,FALSE)))</f>
        <v>0</v>
      </c>
      <c r="HJ80" s="6">
        <f>IF(ISERROR(VLOOKUP($A80,'Import OffPeak'!$A$3:HO$99,218,FALSE)-VLOOKUP($A80,'Import OffPeak change'!$A$106:HO$202,218,FALSE)),0,(VLOOKUP($A80,'Import OffPeak'!$A$3:HO$99,218,FALSE)-VLOOKUP($A80,'Import OffPeak change'!$A$106:HO$202,218,FALSE)))</f>
        <v>0</v>
      </c>
      <c r="HK80" s="6">
        <f>IF(ISERROR(VLOOKUP($A80,'Import OffPeak'!$A$3:HP$99,219,FALSE)-VLOOKUP($A80,'Import OffPeak change'!$A$106:HP$202,219,FALSE)),0,(VLOOKUP($A80,'Import OffPeak'!$A$3:HP$99,219,FALSE)-VLOOKUP($A80,'Import OffPeak change'!$A$106:HP$202,219,FALSE)))</f>
        <v>0</v>
      </c>
      <c r="HL80" s="6">
        <f>IF(ISERROR(VLOOKUP($A80,'Import OffPeak'!$A$3:HQ$99,220,FALSE)-VLOOKUP($A80,'Import OffPeak change'!$A$106:HQ$202,220,FALSE)),0,(VLOOKUP($A80,'Import OffPeak'!$A$3:HQ$99,220,FALSE)-VLOOKUP($A80,'Import OffPeak change'!$A$106:HQ$202,220,FALSE)))</f>
        <v>0</v>
      </c>
      <c r="HM80" s="6">
        <f>IF(ISERROR(VLOOKUP($A80,'Import OffPeak'!$A$3:HR$99,221,FALSE)-VLOOKUP($A80,'Import OffPeak change'!$A$106:HR$202,221,FALSE)),0,(VLOOKUP($A80,'Import OffPeak'!$A$3:HR$99,221,FALSE)-VLOOKUP($A80,'Import OffPeak change'!$A$106:HR$202,221,FALSE)))</f>
        <v>0</v>
      </c>
      <c r="HN80" s="6">
        <f>IF(ISERROR(VLOOKUP($A80,'Import OffPeak'!$A$3:HS$99,222,FALSE)-VLOOKUP($A80,'Import OffPeak change'!$A$106:HS$202,222,FALSE)),0,(VLOOKUP($A80,'Import OffPeak'!$A$3:HS$99,222,FALSE)-VLOOKUP($A80,'Import OffPeak change'!$A$106:HS$202,222,FALSE)))</f>
        <v>0</v>
      </c>
      <c r="HO80" s="6">
        <f>IF(ISERROR(VLOOKUP($A80,'Import OffPeak'!$A$3:HT$99,223,FALSE)-VLOOKUP($A80,'Import OffPeak change'!$A$106:HT$202,223,FALSE)),0,(VLOOKUP($A80,'Import OffPeak'!$A$3:HT$99,223,FALSE)-VLOOKUP($A80,'Import OffPeak change'!$A$106:HT$202,223,FALSE)))</f>
        <v>0</v>
      </c>
      <c r="HP80" s="6">
        <f>IF(ISERROR(VLOOKUP($A80,'Import OffPeak'!$A$3:HU$99,224,FALSE)-VLOOKUP($A80,'Import OffPeak change'!$A$106:HU$202,224,FALSE)),0,(VLOOKUP($A80,'Import OffPeak'!$A$3:HU$99,224,FALSE)-VLOOKUP($A80,'Import OffPeak change'!$A$106:HU$202,224,FALSE)))</f>
        <v>0</v>
      </c>
      <c r="HQ80" s="6">
        <f>IF(ISERROR(VLOOKUP($A80,'Import OffPeak'!$A$3:HV$99,225,FALSE)-VLOOKUP($A80,'Import OffPeak change'!$A$106:HV$202,225,FALSE)),0,(VLOOKUP($A80,'Import OffPeak'!$A$3:HV$99,225,FALSE)-VLOOKUP($A80,'Import OffPeak change'!$A$106:HV$202,225,FALSE)))</f>
        <v>0</v>
      </c>
      <c r="HR80" s="6">
        <f>IF(ISERROR(VLOOKUP($A80,'Import OffPeak'!$A$3:HW$99,226,FALSE)-VLOOKUP($A80,'Import OffPeak change'!$A$106:HW$202,226,FALSE)),0,(VLOOKUP($A80,'Import OffPeak'!$A$3:HW$99,226,FALSE)-VLOOKUP($A80,'Import OffPeak change'!$A$106:HW$202,226,FALSE)))</f>
        <v>0</v>
      </c>
      <c r="HS80" s="6">
        <f>IF(ISERROR(VLOOKUP($A80,'Import OffPeak'!$A$3:HX$99,227,FALSE)-VLOOKUP($A80,'Import OffPeak change'!$A$106:HX$202,227,FALSE)),0,(VLOOKUP($A80,'Import OffPeak'!$A$3:HX$99,227,FALSE)-VLOOKUP($A80,'Import OffPeak change'!$A$106:HX$202,227,FALSE)))</f>
        <v>0</v>
      </c>
      <c r="HT80" s="6">
        <f>IF(ISERROR(VLOOKUP($A80,'Import OffPeak'!$A$3:HY$99,228,FALSE)-VLOOKUP($A80,'Import OffPeak change'!$A$106:HY$202,228,FALSE)),0,(VLOOKUP($A80,'Import OffPeak'!$A$3:HY$99,228,FALSE)-VLOOKUP($A80,'Import OffPeak change'!$A$106:HY$202,228,FALSE)))</f>
        <v>0</v>
      </c>
      <c r="HU80" s="6">
        <f>IF(ISERROR(VLOOKUP($A80,'Import OffPeak'!$A$3:HZ$99,229,FALSE)-VLOOKUP($A80,'Import OffPeak change'!$A$106:HZ$202,229,FALSE)),0,(VLOOKUP($A80,'Import OffPeak'!$A$3:HZ$99,229,FALSE)-VLOOKUP($A80,'Import OffPeak change'!$A$106:HZ$202,229,FALSE)))</f>
        <v>0</v>
      </c>
      <c r="HV80" s="6">
        <f>IF(ISERROR(VLOOKUP($A80,'Import OffPeak'!$A$3:IA$99,230,FALSE)-VLOOKUP($A80,'Import OffPeak change'!$A$106:IA$202,230,FALSE)),0,(VLOOKUP($A80,'Import OffPeak'!$A$3:IA$99,230,FALSE)-VLOOKUP($A80,'Import OffPeak change'!$A$106:IA$202,230,FALSE)))</f>
        <v>0</v>
      </c>
      <c r="HW80" s="6">
        <f>IF(ISERROR(VLOOKUP($A80,'Import OffPeak'!$A$3:IB$99,231,FALSE)-VLOOKUP($A80,'Import OffPeak change'!$A$106:IB$202,231,FALSE)),0,(VLOOKUP($A80,'Import OffPeak'!$A$3:IB$99,231,FALSE)-VLOOKUP($A80,'Import OffPeak change'!$A$106:IB$202,231,FALSE)))</f>
        <v>0</v>
      </c>
      <c r="HX80" s="6">
        <f>IF(ISERROR(VLOOKUP($A80,'Import OffPeak'!$A$3:IC$99,232,FALSE)-VLOOKUP($A80,'Import OffPeak change'!$A$106:IC$202,232,FALSE)),0,(VLOOKUP($A80,'Import OffPeak'!$A$3:IC$99,232,FALSE)-VLOOKUP($A80,'Import OffPeak change'!$A$106:IC$202,232,FALSE)))</f>
        <v>0</v>
      </c>
      <c r="HY80" s="6">
        <f>IF(ISERROR(VLOOKUP($A80,'Import OffPeak'!$A$3:ID$99,233,FALSE)-VLOOKUP($A80,'Import OffPeak change'!$A$106:ID$202,233,FALSE)),0,(VLOOKUP($A80,'Import OffPeak'!$A$3:ID$99,233,FALSE)-VLOOKUP($A80,'Import OffPeak change'!$A$106:ID$202,233,FALSE)))</f>
        <v>0</v>
      </c>
      <c r="HZ80" s="6">
        <f>IF(ISERROR(VLOOKUP($A80,'Import OffPeak'!$A$3:IE$99,234,FALSE)-VLOOKUP($A80,'Import OffPeak change'!$A$106:IE$202,234,FALSE)),0,(VLOOKUP($A80,'Import OffPeak'!$A$3:IE$99,234,FALSE)-VLOOKUP($A80,'Import OffPeak change'!$A$106:IE$202,234,FALSE)))</f>
        <v>0</v>
      </c>
      <c r="IA80" s="6">
        <f>IF(ISERROR(VLOOKUP($A80,'Import OffPeak'!$A$3:IF$99,235,FALSE)-VLOOKUP($A80,'Import OffPeak change'!$A$106:IF$202,235,FALSE)),0,(VLOOKUP($A80,'Import OffPeak'!$A$3:IF$99,235,FALSE)-VLOOKUP($A80,'Import OffPeak change'!$A$106:IF$202,235,FALSE)))</f>
        <v>0</v>
      </c>
      <c r="IB80" s="6">
        <f>IF(ISERROR(VLOOKUP($A80,'Import OffPeak'!$A$3:IG$99,236,FALSE)-VLOOKUP($A80,'Import OffPeak change'!$A$106:IG$202,236,FALSE)),0,(VLOOKUP($A80,'Import OffPeak'!$A$3:IG$99,236,FALSE)-VLOOKUP($A80,'Import OffPeak change'!$A$106:IG$202,236,FALSE)))</f>
        <v>0</v>
      </c>
      <c r="IC80" s="6">
        <f>IF(ISERROR(VLOOKUP($A80,'Import OffPeak'!$A$3:IH$99,237,FALSE)-VLOOKUP($A80,'Import OffPeak change'!$A$106:IH$202,237,FALSE)),0,(VLOOKUP($A80,'Import OffPeak'!$A$3:IH$99,237,FALSE)-VLOOKUP($A80,'Import OffPeak change'!$A$106:IH$202,237,FALSE)))</f>
        <v>0</v>
      </c>
      <c r="ID80" s="6">
        <f>IF(ISERROR(VLOOKUP($A80,'Import OffPeak'!$A$3:II$99,238,FALSE)-VLOOKUP($A80,'Import OffPeak change'!$A$106:II$202,238,FALSE)),0,(VLOOKUP($A80,'Import OffPeak'!$A$3:II$99,238,FALSE)-VLOOKUP($A80,'Import OffPeak change'!$A$106:II$202,238,FALSE)))</f>
        <v>0</v>
      </c>
      <c r="IE80" s="6">
        <f>IF(ISERROR(VLOOKUP($A80,'Import OffPeak'!$A$3:IJ$99,239,FALSE)-VLOOKUP($A80,'Import OffPeak change'!$A$106:IJ$202,239,FALSE)),0,(VLOOKUP($A80,'Import OffPeak'!$A$3:IJ$99,239,FALSE)-VLOOKUP($A80,'Import OffPeak change'!$A$106:IJ$202,239,FALSE)))</f>
        <v>0</v>
      </c>
    </row>
    <row r="81" spans="1:239">
      <c r="A81" s="168" t="str">
        <f>IF('Import OffPeak'!A78=0,"",'Import OffPeak'!A78)</f>
        <v/>
      </c>
      <c r="B81" s="6"/>
      <c r="C81" s="6"/>
      <c r="D81" s="6"/>
      <c r="E81" s="6"/>
      <c r="F81" s="6"/>
      <c r="G81" s="6">
        <f>IF(ISERROR(VLOOKUP($A81,'Import OffPeak'!$A$3:L$99,7,FALSE)-VLOOKUP($A81,'Import OffPeak change'!$A$106:L$202,7,FALSE)),0,(VLOOKUP($A81,'Import OffPeak'!$A$3:L$99,7,FALSE)-VLOOKUP($A81,'Import OffPeak change'!$A$106:L$202,7,FALSE)))</f>
        <v>0</v>
      </c>
      <c r="H81" s="6">
        <f>IF(ISERROR(VLOOKUP($A81,'Import OffPeak'!$A$3:M$99,8,FALSE)-VLOOKUP($A81,'Import OffPeak change'!$A$106:M$202,8,FALSE)),0,(VLOOKUP($A81,'Import OffPeak'!$A$3:M$99,8,FALSE)-VLOOKUP($A81,'Import OffPeak change'!$A$106:M$202,8,FALSE)))</f>
        <v>0</v>
      </c>
      <c r="I81" s="6">
        <f>IF(ISERROR(VLOOKUP($A81,'Import OffPeak'!$A$3:N$99,9,FALSE)-VLOOKUP($A81,'Import OffPeak change'!$A$106:N$202,9,FALSE)),0,(VLOOKUP($A81,'Import OffPeak'!$A$3:N$99,9,FALSE)-VLOOKUP($A81,'Import OffPeak change'!$A$106:N$202,9,FALSE)))</f>
        <v>0</v>
      </c>
      <c r="J81" s="6">
        <f>IF(ISERROR(VLOOKUP($A81,'Import OffPeak'!$A$3:O$99,10,FALSE)-VLOOKUP($A81,'Import OffPeak change'!$A$106:O$202,10,FALSE)),0,(VLOOKUP($A81,'Import OffPeak'!$A$3:O$99,10,FALSE)-VLOOKUP($A81,'Import OffPeak change'!$A$106:O$202,10,FALSE)))</f>
        <v>0</v>
      </c>
      <c r="K81" s="6">
        <f>IF(ISERROR(VLOOKUP($A81,'Import OffPeak'!$A$3:P$99,11,FALSE)-VLOOKUP($A81,'Import OffPeak change'!$A$106:P$202,11,FALSE)),0,(VLOOKUP($A81,'Import OffPeak'!$A$3:P$99,11,FALSE)-VLOOKUP($A81,'Import OffPeak change'!$A$106:P$202,11,FALSE)))</f>
        <v>0</v>
      </c>
      <c r="L81" s="6">
        <f>IF(ISERROR(VLOOKUP($A81,'Import OffPeak'!$A$3:Q$99,12,FALSE)-VLOOKUP($A81,'Import OffPeak change'!$A$106:Q$202,12,FALSE)),0,(VLOOKUP($A81,'Import OffPeak'!$A$3:Q$99,12,FALSE)-VLOOKUP($A81,'Import OffPeak change'!$A$106:Q$202,12,FALSE)))</f>
        <v>0</v>
      </c>
      <c r="M81" s="6">
        <f>IF(ISERROR(VLOOKUP($A81,'Import OffPeak'!$A$3:R$99,13,FALSE)-VLOOKUP($A81,'Import OffPeak change'!$A$106:R$202,13,FALSE)),0,(VLOOKUP($A81,'Import OffPeak'!$A$3:R$99,13,FALSE)-VLOOKUP($A81,'Import OffPeak change'!$A$106:R$202,13,FALSE)))</f>
        <v>0</v>
      </c>
      <c r="N81" s="6">
        <f>IF(ISERROR(VLOOKUP($A81,'Import OffPeak'!$A$3:S$99,14,FALSE)-VLOOKUP($A81,'Import OffPeak change'!$A$106:S$202,14,FALSE)),0,(VLOOKUP($A81,'Import OffPeak'!$A$3:S$99,14,FALSE)-VLOOKUP($A81,'Import OffPeak change'!$A$106:S$202,14,FALSE)))</f>
        <v>0</v>
      </c>
      <c r="O81" s="6">
        <f>IF(ISERROR(VLOOKUP($A81,'Import OffPeak'!$A$3:T$99,15,FALSE)-VLOOKUP($A81,'Import OffPeak change'!$A$106:T$202,15,FALSE)),0,(VLOOKUP($A81,'Import OffPeak'!$A$3:T$99,15,FALSE)-VLOOKUP($A81,'Import OffPeak change'!$A$106:T$202,15,FALSE)))</f>
        <v>0</v>
      </c>
      <c r="P81" s="6">
        <f>IF(ISERROR(VLOOKUP($A81,'Import OffPeak'!$A$3:U$99,16,FALSE)-VLOOKUP($A81,'Import OffPeak change'!$A$106:U$202,16,FALSE)),0,(VLOOKUP($A81,'Import OffPeak'!$A$3:U$99,16,FALSE)-VLOOKUP($A81,'Import OffPeak change'!$A$106:U$202,16,FALSE)))</f>
        <v>0</v>
      </c>
      <c r="Q81" s="6">
        <f>IF(ISERROR(VLOOKUP($A81,'Import OffPeak'!$A$3:V$99,17,FALSE)-VLOOKUP($A81,'Import OffPeak change'!$A$106:V$202,17,FALSE)),0,(VLOOKUP($A81,'Import OffPeak'!$A$3:V$99,17,FALSE)-VLOOKUP($A81,'Import OffPeak change'!$A$106:V$202,17,FALSE)))</f>
        <v>0</v>
      </c>
      <c r="R81" s="6">
        <f>IF(ISERROR(VLOOKUP($A81,'Import OffPeak'!$A$3:W$99,18,FALSE)-VLOOKUP($A81,'Import OffPeak change'!$A$106:W$202,18,FALSE)),0,(VLOOKUP($A81,'Import OffPeak'!$A$3:W$99,18,FALSE)-VLOOKUP($A81,'Import OffPeak change'!$A$106:W$202,18,FALSE)))</f>
        <v>0</v>
      </c>
      <c r="S81" s="6">
        <f>IF(ISERROR(VLOOKUP($A81,'Import OffPeak'!$A$3:X$99,19,FALSE)-VLOOKUP($A81,'Import OffPeak change'!$A$106:X$202,19,FALSE)),0,(VLOOKUP($A81,'Import OffPeak'!$A$3:X$99,19,FALSE)-VLOOKUP($A81,'Import OffPeak change'!$A$106:X$202,19,FALSE)))</f>
        <v>0</v>
      </c>
      <c r="T81" s="6">
        <f>IF(ISERROR(VLOOKUP($A81,'Import OffPeak'!$A$3:Y$99,20,FALSE)-VLOOKUP($A81,'Import OffPeak change'!$A$106:Y$202,20,FALSE)),0,(VLOOKUP($A81,'Import OffPeak'!$A$3:Y$99,20,FALSE)-VLOOKUP($A81,'Import OffPeak change'!$A$106:Y$202,20,FALSE)))</f>
        <v>0</v>
      </c>
      <c r="U81" s="6">
        <f>IF(ISERROR(VLOOKUP($A81,'Import OffPeak'!$A$3:Z$99,21,FALSE)-VLOOKUP($A81,'Import OffPeak change'!$A$106:Z$202,21,FALSE)),0,(VLOOKUP($A81,'Import OffPeak'!$A$3:Z$99,21,FALSE)-VLOOKUP($A81,'Import OffPeak change'!$A$106:Z$202,21,FALSE)))</f>
        <v>0</v>
      </c>
      <c r="V81" s="6">
        <f>IF(ISERROR(VLOOKUP($A81,'Import OffPeak'!$A$3:AA$99,22,FALSE)-VLOOKUP($A81,'Import OffPeak change'!$A$106:AA$202,22,FALSE)),0,(VLOOKUP($A81,'Import OffPeak'!$A$3:AA$99,22,FALSE)-VLOOKUP($A81,'Import OffPeak change'!$A$106:AA$202,22,FALSE)))</f>
        <v>0</v>
      </c>
      <c r="W81" s="6">
        <f>IF(ISERROR(VLOOKUP($A81,'Import OffPeak'!$A$3:AB$99,23,FALSE)-VLOOKUP($A81,'Import OffPeak change'!$A$106:AB$202,23,FALSE)),0,(VLOOKUP($A81,'Import OffPeak'!$A$3:AB$99,23,FALSE)-VLOOKUP($A81,'Import OffPeak change'!$A$106:AB$202,23,FALSE)))</f>
        <v>0</v>
      </c>
      <c r="X81" s="6">
        <f>IF(ISERROR(VLOOKUP($A81,'Import OffPeak'!$A$3:AC$99,24,FALSE)-VLOOKUP($A81,'Import OffPeak change'!$A$106:AC$202,24,FALSE)),0,(VLOOKUP($A81,'Import OffPeak'!$A$3:AC$99,24,FALSE)-VLOOKUP($A81,'Import OffPeak change'!$A$106:AC$202,24,FALSE)))</f>
        <v>0</v>
      </c>
      <c r="Y81" s="6">
        <f>IF(ISERROR(VLOOKUP($A81,'Import OffPeak'!$A$3:AD$99,25,FALSE)-VLOOKUP($A81,'Import OffPeak change'!$A$106:AD$202,25,FALSE)),0,(VLOOKUP($A81,'Import OffPeak'!$A$3:AD$99,25,FALSE)-VLOOKUP($A81,'Import OffPeak change'!$A$106:AD$202,25,FALSE)))</f>
        <v>0</v>
      </c>
      <c r="Z81" s="6">
        <f>IF(ISERROR(VLOOKUP($A81,'Import OffPeak'!$A$3:AE$99,26,FALSE)-VLOOKUP($A81,'Import OffPeak change'!$A$106:AE$202,26,FALSE)),0,(VLOOKUP($A81,'Import OffPeak'!$A$3:AE$99,26,FALSE)-VLOOKUP($A81,'Import OffPeak change'!$A$106:AE$202,26,FALSE)))</f>
        <v>0</v>
      </c>
      <c r="AA81" s="6">
        <f>IF(ISERROR(VLOOKUP($A81,'Import OffPeak'!$A$3:AF$99,27,FALSE)-VLOOKUP($A81,'Import OffPeak change'!$A$106:AF$202,27,FALSE)),0,(VLOOKUP($A81,'Import OffPeak'!$A$3:AF$99,27,FALSE)-VLOOKUP($A81,'Import OffPeak change'!$A$106:AF$202,27,FALSE)))</f>
        <v>0</v>
      </c>
      <c r="AB81" s="6">
        <f>IF(ISERROR(VLOOKUP($A81,'Import OffPeak'!$A$3:AG$99,28,FALSE)-VLOOKUP($A81,'Import OffPeak change'!$A$106:AG$202,28,FALSE)),0,(VLOOKUP($A81,'Import OffPeak'!$A$3:AG$99,28,FALSE)-VLOOKUP($A81,'Import OffPeak change'!$A$106:AG$202,28,FALSE)))</f>
        <v>0</v>
      </c>
      <c r="AC81" s="6">
        <f>IF(ISERROR(VLOOKUP($A81,'Import OffPeak'!$A$3:AH$99,29,FALSE)-VLOOKUP($A81,'Import OffPeak change'!$A$106:AH$202,29,FALSE)),0,(VLOOKUP($A81,'Import OffPeak'!$A$3:AH$99,29,FALSE)-VLOOKUP($A81,'Import OffPeak change'!$A$106:AH$202,29,FALSE)))</f>
        <v>0</v>
      </c>
      <c r="AD81" s="6">
        <f>IF(ISERROR(VLOOKUP($A81,'Import OffPeak'!$A$3:AI$99,30,FALSE)-VLOOKUP($A81,'Import OffPeak change'!$A$106:AI$202,30,FALSE)),0,(VLOOKUP($A81,'Import OffPeak'!$A$3:AI$99,30,FALSE)-VLOOKUP($A81,'Import OffPeak change'!$A$106:AI$202,30,FALSE)))</f>
        <v>0</v>
      </c>
      <c r="AE81" s="6">
        <f>IF(ISERROR(VLOOKUP($A81,'Import OffPeak'!$A$3:AJ$99,31,FALSE)-VLOOKUP($A81,'Import OffPeak change'!$A$106:AJ$202,31,FALSE)),0,(VLOOKUP($A81,'Import OffPeak'!$A$3:AJ$99,31,FALSE)-VLOOKUP($A81,'Import OffPeak change'!$A$106:AJ$202,31,FALSE)))</f>
        <v>0</v>
      </c>
      <c r="AF81" s="6">
        <f>IF(ISERROR(VLOOKUP($A81,'Import OffPeak'!$A$3:AK$99,32,FALSE)-VLOOKUP($A81,'Import OffPeak change'!$A$106:AK$202,32,FALSE)),0,(VLOOKUP($A81,'Import OffPeak'!$A$3:AK$99,32,FALSE)-VLOOKUP($A81,'Import OffPeak change'!$A$106:AK$202,32,FALSE)))</f>
        <v>0</v>
      </c>
      <c r="AG81" s="6">
        <f>IF(ISERROR(VLOOKUP($A81,'Import OffPeak'!$A$3:AL$99,33,FALSE)-VLOOKUP($A81,'Import OffPeak change'!$A$106:AL$202,33,FALSE)),0,(VLOOKUP($A81,'Import OffPeak'!$A$3:AL$99,33,FALSE)-VLOOKUP($A81,'Import OffPeak change'!$A$106:AL$202,33,FALSE)))</f>
        <v>0</v>
      </c>
      <c r="AH81" s="6">
        <f>IF(ISERROR(VLOOKUP($A81,'Import OffPeak'!$A$3:AM$99,34,FALSE)-VLOOKUP($A81,'Import OffPeak change'!$A$106:AM$202,34,FALSE)),0,(VLOOKUP($A81,'Import OffPeak'!$A$3:AM$99,34,FALSE)-VLOOKUP($A81,'Import OffPeak change'!$A$106:AM$202,34,FALSE)))</f>
        <v>0</v>
      </c>
      <c r="AI81" s="6">
        <f>IF(ISERROR(VLOOKUP($A81,'Import OffPeak'!$A$3:AN$99,35,FALSE)-VLOOKUP($A81,'Import OffPeak change'!$A$106:AN$202,35,FALSE)),0,(VLOOKUP($A81,'Import OffPeak'!$A$3:AN$99,35,FALSE)-VLOOKUP($A81,'Import OffPeak change'!$A$106:AN$202,35,FALSE)))</f>
        <v>0</v>
      </c>
      <c r="AJ81" s="6">
        <f>IF(ISERROR(VLOOKUP($A81,'Import OffPeak'!$A$3:AO$99,36,FALSE)-VLOOKUP($A81,'Import OffPeak change'!$A$106:AO$202,36,FALSE)),0,(VLOOKUP($A81,'Import OffPeak'!$A$3:AO$99,36,FALSE)-VLOOKUP($A81,'Import OffPeak change'!$A$106:AO$202,36,FALSE)))</f>
        <v>0</v>
      </c>
      <c r="AK81" s="6">
        <f>IF(ISERROR(VLOOKUP($A81,'Import OffPeak'!$A$3:AP$99,37,FALSE)-VLOOKUP($A81,'Import OffPeak change'!$A$106:AP$202,37,FALSE)),0,(VLOOKUP($A81,'Import OffPeak'!$A$3:AP$99,37,FALSE)-VLOOKUP($A81,'Import OffPeak change'!$A$106:AP$202,37,FALSE)))</f>
        <v>0</v>
      </c>
      <c r="AL81" s="6">
        <f>IF(ISERROR(VLOOKUP($A81,'Import OffPeak'!$A$3:AQ$99,38,FALSE)-VLOOKUP($A81,'Import OffPeak change'!$A$106:AQ$202,38,FALSE)),0,(VLOOKUP($A81,'Import OffPeak'!$A$3:AQ$99,38,FALSE)-VLOOKUP($A81,'Import OffPeak change'!$A$106:AQ$202,38,FALSE)))</f>
        <v>0</v>
      </c>
      <c r="AM81" s="6">
        <f>IF(ISERROR(VLOOKUP($A81,'Import OffPeak'!$A$3:AR$99,39,FALSE)-VLOOKUP($A81,'Import OffPeak change'!$A$106:AR$202,39,FALSE)),0,(VLOOKUP($A81,'Import OffPeak'!$A$3:AR$99,39,FALSE)-VLOOKUP($A81,'Import OffPeak change'!$A$106:AR$202,39,FALSE)))</f>
        <v>0</v>
      </c>
      <c r="AN81" s="6">
        <f>IF(ISERROR(VLOOKUP($A81,'Import OffPeak'!$A$3:AS$99,40,FALSE)-VLOOKUP($A81,'Import OffPeak change'!$A$106:AS$202,40,FALSE)),0,(VLOOKUP($A81,'Import OffPeak'!$A$3:AS$99,40,FALSE)-VLOOKUP($A81,'Import OffPeak change'!$A$106:AS$202,40,FALSE)))</f>
        <v>0</v>
      </c>
      <c r="AO81" s="6">
        <f>IF(ISERROR(VLOOKUP($A81,'Import OffPeak'!$A$3:AT$99,41,FALSE)-VLOOKUP($A81,'Import OffPeak change'!$A$106:AT$202,41,FALSE)),0,(VLOOKUP($A81,'Import OffPeak'!$A$3:AT$99,41,FALSE)-VLOOKUP($A81,'Import OffPeak change'!$A$106:AT$202,41,FALSE)))</f>
        <v>0</v>
      </c>
      <c r="AP81" s="6">
        <f>IF(ISERROR(VLOOKUP($A81,'Import OffPeak'!$A$3:AU$99,42,FALSE)-VLOOKUP($A81,'Import OffPeak change'!$A$106:AU$202,42,FALSE)),0,(VLOOKUP($A81,'Import OffPeak'!$A$3:AU$99,42,FALSE)-VLOOKUP($A81,'Import OffPeak change'!$A$106:AU$202,42,FALSE)))</f>
        <v>0</v>
      </c>
      <c r="AQ81" s="6">
        <f>IF(ISERROR(VLOOKUP($A81,'Import OffPeak'!$A$3:AV$99,43,FALSE)-VLOOKUP($A81,'Import OffPeak change'!$A$106:AV$202,43,FALSE)),0,(VLOOKUP($A81,'Import OffPeak'!$A$3:AV$99,43,FALSE)-VLOOKUP($A81,'Import OffPeak change'!$A$106:AV$202,43,FALSE)))</f>
        <v>0</v>
      </c>
      <c r="AR81" s="6">
        <f>IF(ISERROR(VLOOKUP($A81,'Import OffPeak'!$A$3:AW$99,44,FALSE)-VLOOKUP($A81,'Import OffPeak change'!$A$106:AW$202,44,FALSE)),0,(VLOOKUP($A81,'Import OffPeak'!$A$3:AW$99,44,FALSE)-VLOOKUP($A81,'Import OffPeak change'!$A$106:AW$202,44,FALSE)))</f>
        <v>0</v>
      </c>
      <c r="AS81" s="6">
        <f>IF(ISERROR(VLOOKUP($A81,'Import OffPeak'!$A$3:AX$99,45,FALSE)-VLOOKUP($A81,'Import OffPeak change'!$A$106:AX$202,45,FALSE)),0,(VLOOKUP($A81,'Import OffPeak'!$A$3:AX$99,45,FALSE)-VLOOKUP($A81,'Import OffPeak change'!$A$106:AX$202,45,FALSE)))</f>
        <v>0</v>
      </c>
      <c r="AT81" s="6">
        <f>IF(ISERROR(VLOOKUP($A81,'Import OffPeak'!$A$3:AY$99,46,FALSE)-VLOOKUP($A81,'Import OffPeak change'!$A$106:AY$202,46,FALSE)),0,(VLOOKUP($A81,'Import OffPeak'!$A$3:AY$99,46,FALSE)-VLOOKUP($A81,'Import OffPeak change'!$A$106:AY$202,46,FALSE)))</f>
        <v>0</v>
      </c>
      <c r="AU81" s="6">
        <f>IF(ISERROR(VLOOKUP($A81,'Import OffPeak'!$A$3:AZ$99,47,FALSE)-VLOOKUP($A81,'Import OffPeak change'!$A$106:AZ$202,47,FALSE)),0,(VLOOKUP($A81,'Import OffPeak'!$A$3:AZ$99,47,FALSE)-VLOOKUP($A81,'Import OffPeak change'!$A$106:AZ$202,47,FALSE)))</f>
        <v>0</v>
      </c>
      <c r="AV81" s="6">
        <f>IF(ISERROR(VLOOKUP($A81,'Import OffPeak'!$A$3:BA$99,48,FALSE)-VLOOKUP($A81,'Import OffPeak change'!$A$106:BA$202,48,FALSE)),0,(VLOOKUP($A81,'Import OffPeak'!$A$3:BA$99,48,FALSE)-VLOOKUP($A81,'Import OffPeak change'!$A$106:BA$202,48,FALSE)))</f>
        <v>0</v>
      </c>
      <c r="AW81" s="6">
        <f>IF(ISERROR(VLOOKUP($A81,'Import OffPeak'!$A$3:BB$99,49,FALSE)-VLOOKUP($A81,'Import OffPeak change'!$A$106:BB$202,49,FALSE)),0,(VLOOKUP($A81,'Import OffPeak'!$A$3:BB$99,49,FALSE)-VLOOKUP($A81,'Import OffPeak change'!$A$106:BB$202,49,FALSE)))</f>
        <v>0</v>
      </c>
      <c r="AX81" s="6">
        <f>IF(ISERROR(VLOOKUP($A81,'Import OffPeak'!$A$3:BC$99,50,FALSE)-VLOOKUP($A81,'Import OffPeak change'!$A$106:BC$202,50,FALSE)),0,(VLOOKUP($A81,'Import OffPeak'!$A$3:BC$99,50,FALSE)-VLOOKUP($A81,'Import OffPeak change'!$A$106:BC$202,50,FALSE)))</f>
        <v>0</v>
      </c>
      <c r="AY81" s="6">
        <f>IF(ISERROR(VLOOKUP($A81,'Import OffPeak'!$A$3:BD$99,51,FALSE)-VLOOKUP($A81,'Import OffPeak change'!$A$106:BD$202,51,FALSE)),0,(VLOOKUP($A81,'Import OffPeak'!$A$3:BD$99,51,FALSE)-VLOOKUP($A81,'Import OffPeak change'!$A$106:BD$202,51,FALSE)))</f>
        <v>0</v>
      </c>
      <c r="AZ81" s="6">
        <f>IF(ISERROR(VLOOKUP($A81,'Import OffPeak'!$A$3:BE$99,52,FALSE)-VLOOKUP($A81,'Import OffPeak change'!$A$106:BE$202,52,FALSE)),0,(VLOOKUP($A81,'Import OffPeak'!$A$3:BE$99,52,FALSE)-VLOOKUP($A81,'Import OffPeak change'!$A$106:BE$202,52,FALSE)))</f>
        <v>0</v>
      </c>
      <c r="BA81" s="6">
        <f>IF(ISERROR(VLOOKUP($A81,'Import OffPeak'!$A$3:BF$99,53,FALSE)-VLOOKUP($A81,'Import OffPeak change'!$A$106:BF$202,53,FALSE)),0,(VLOOKUP($A81,'Import OffPeak'!$A$3:BF$99,53,FALSE)-VLOOKUP($A81,'Import OffPeak change'!$A$106:BF$202,53,FALSE)))</f>
        <v>0</v>
      </c>
      <c r="BB81" s="6">
        <f>IF(ISERROR(VLOOKUP($A81,'Import OffPeak'!$A$3:BG$99,54,FALSE)-VLOOKUP($A81,'Import OffPeak change'!$A$106:BG$202,54,FALSE)),0,(VLOOKUP($A81,'Import OffPeak'!$A$3:BG$99,54,FALSE)-VLOOKUP($A81,'Import OffPeak change'!$A$106:BG$202,54,FALSE)))</f>
        <v>0</v>
      </c>
      <c r="BC81" s="6">
        <f>IF(ISERROR(VLOOKUP($A81,'Import OffPeak'!$A$3:BH$99,55,FALSE)-VLOOKUP($A81,'Import OffPeak change'!$A$106:BH$202,55,FALSE)),0,(VLOOKUP($A81,'Import OffPeak'!$A$3:BH$99,55,FALSE)-VLOOKUP($A81,'Import OffPeak change'!$A$106:BH$202,55,FALSE)))</f>
        <v>0</v>
      </c>
      <c r="BD81" s="6">
        <f>IF(ISERROR(VLOOKUP($A81,'Import OffPeak'!$A$3:BI$99,56,FALSE)-VLOOKUP($A81,'Import OffPeak change'!$A$106:BI$202,56,FALSE)),0,(VLOOKUP($A81,'Import OffPeak'!$A$3:BI$99,56,FALSE)-VLOOKUP($A81,'Import OffPeak change'!$A$106:BI$202,56,FALSE)))</f>
        <v>0</v>
      </c>
      <c r="BE81" s="6">
        <f>IF(ISERROR(VLOOKUP($A81,'Import OffPeak'!$A$3:BJ$99,57,FALSE)-VLOOKUP($A81,'Import OffPeak change'!$A$106:BJ$202,57,FALSE)),0,(VLOOKUP($A81,'Import OffPeak'!$A$3:BJ$99,57,FALSE)-VLOOKUP($A81,'Import OffPeak change'!$A$106:BJ$202,57,FALSE)))</f>
        <v>0</v>
      </c>
      <c r="BF81" s="6">
        <f>IF(ISERROR(VLOOKUP($A81,'Import OffPeak'!$A$3:BK$99,58,FALSE)-VLOOKUP($A81,'Import OffPeak change'!$A$106:BK$202,58,FALSE)),0,(VLOOKUP($A81,'Import OffPeak'!$A$3:BK$99,58,FALSE)-VLOOKUP($A81,'Import OffPeak change'!$A$106:BK$202,58,FALSE)))</f>
        <v>0</v>
      </c>
      <c r="BG81" s="6">
        <f>IF(ISERROR(VLOOKUP($A81,'Import OffPeak'!$A$3:BL$99,59,FALSE)-VLOOKUP($A81,'Import OffPeak change'!$A$106:BL$202,59,FALSE)),0,(VLOOKUP($A81,'Import OffPeak'!$A$3:BL$99,59,FALSE)-VLOOKUP($A81,'Import OffPeak change'!$A$106:BL$202,59,FALSE)))</f>
        <v>0</v>
      </c>
      <c r="BH81" s="6">
        <f>IF(ISERROR(VLOOKUP($A81,'Import OffPeak'!$A$3:BM$99,60,FALSE)-VLOOKUP($A81,'Import OffPeak change'!$A$106:BM$202,60,FALSE)),0,(VLOOKUP($A81,'Import OffPeak'!$A$3:BM$99,60,FALSE)-VLOOKUP($A81,'Import OffPeak change'!$A$106:BM$202,60,FALSE)))</f>
        <v>0</v>
      </c>
      <c r="BI81" s="6">
        <f>IF(ISERROR(VLOOKUP($A81,'Import OffPeak'!$A$3:BN$99,61,FALSE)-VLOOKUP($A81,'Import OffPeak change'!$A$106:BN$202,61,FALSE)),0,(VLOOKUP($A81,'Import OffPeak'!$A$3:BN$99,61,FALSE)-VLOOKUP($A81,'Import OffPeak change'!$A$106:BN$202,61,FALSE)))</f>
        <v>0</v>
      </c>
      <c r="BJ81" s="6">
        <f>IF(ISERROR(VLOOKUP($A81,'Import OffPeak'!$A$3:BO$99,62,FALSE)-VLOOKUP($A81,'Import OffPeak change'!$A$106:BO$202,62,FALSE)),0,(VLOOKUP($A81,'Import OffPeak'!$A$3:BO$99,62,FALSE)-VLOOKUP($A81,'Import OffPeak change'!$A$106:BO$202,62,FALSE)))</f>
        <v>0</v>
      </c>
      <c r="BK81" s="6">
        <f>IF(ISERROR(VLOOKUP($A81,'Import OffPeak'!$A$3:BP$99,63,FALSE)-VLOOKUP($A81,'Import OffPeak change'!$A$106:BP$202,63,FALSE)),0,(VLOOKUP($A81,'Import OffPeak'!$A$3:BP$99,63,FALSE)-VLOOKUP($A81,'Import OffPeak change'!$A$106:BP$202,63,FALSE)))</f>
        <v>0</v>
      </c>
      <c r="BL81" s="6">
        <f>IF(ISERROR(VLOOKUP($A81,'Import OffPeak'!$A$3:BQ$99,64,FALSE)-VLOOKUP($A81,'Import OffPeak change'!$A$106:BQ$202,64,FALSE)),0,(VLOOKUP($A81,'Import OffPeak'!$A$3:BQ$99,64,FALSE)-VLOOKUP($A81,'Import OffPeak change'!$A$106:BQ$202,64,FALSE)))</f>
        <v>0</v>
      </c>
      <c r="BM81" s="6">
        <f>IF(ISERROR(VLOOKUP($A81,'Import OffPeak'!$A$3:BR$99,65,FALSE)-VLOOKUP($A81,'Import OffPeak change'!$A$106:BR$202,65,FALSE)),0,(VLOOKUP($A81,'Import OffPeak'!$A$3:BR$99,65,FALSE)-VLOOKUP($A81,'Import OffPeak change'!$A$106:BR$202,65,FALSE)))</f>
        <v>0</v>
      </c>
      <c r="BN81" s="6">
        <f>IF(ISERROR(VLOOKUP($A81,'Import OffPeak'!$A$3:BS$99,66,FALSE)-VLOOKUP($A81,'Import OffPeak change'!$A$106:BS$202,66,FALSE)),0,(VLOOKUP($A81,'Import OffPeak'!$A$3:BS$99,66,FALSE)-VLOOKUP($A81,'Import OffPeak change'!$A$106:BS$202,66,FALSE)))</f>
        <v>0</v>
      </c>
      <c r="BO81" s="6">
        <f>IF(ISERROR(VLOOKUP($A81,'Import OffPeak'!$A$3:BT$99,67,FALSE)-VLOOKUP($A81,'Import OffPeak change'!$A$106:BT$202,67,FALSE)),0,(VLOOKUP($A81,'Import OffPeak'!$A$3:BT$99,67,FALSE)-VLOOKUP($A81,'Import OffPeak change'!$A$106:BT$202,67,FALSE)))</f>
        <v>0</v>
      </c>
      <c r="BP81" s="6">
        <f>IF(ISERROR(VLOOKUP($A81,'Import OffPeak'!$A$3:BU$99,68,FALSE)-VLOOKUP($A81,'Import OffPeak change'!$A$106:BU$202,68,FALSE)),0,(VLOOKUP($A81,'Import OffPeak'!$A$3:BU$99,68,FALSE)-VLOOKUP($A81,'Import OffPeak change'!$A$106:BU$202,68,FALSE)))</f>
        <v>0</v>
      </c>
      <c r="BQ81" s="6">
        <f>IF(ISERROR(VLOOKUP($A81,'Import OffPeak'!$A$3:BV$99,69,FALSE)-VLOOKUP($A81,'Import OffPeak change'!$A$106:BV$202,69,FALSE)),0,(VLOOKUP($A81,'Import OffPeak'!$A$3:BV$99,69,FALSE)-VLOOKUP($A81,'Import OffPeak change'!$A$106:BV$202,69,FALSE)))</f>
        <v>0</v>
      </c>
      <c r="BR81" s="6">
        <f>IF(ISERROR(VLOOKUP($A81,'Import OffPeak'!$A$3:BW$99,70,FALSE)-VLOOKUP($A81,'Import OffPeak change'!$A$106:BW$202,70,FALSE)),0,(VLOOKUP($A81,'Import OffPeak'!$A$3:BW$99,70,FALSE)-VLOOKUP($A81,'Import OffPeak change'!$A$106:BW$202,70,FALSE)))</f>
        <v>0</v>
      </c>
      <c r="BS81" s="6">
        <f>IF(ISERROR(VLOOKUP($A81,'Import OffPeak'!$A$3:BX$99,71,FALSE)-VLOOKUP($A81,'Import OffPeak change'!$A$106:BX$202,71,FALSE)),0,(VLOOKUP($A81,'Import OffPeak'!$A$3:BX$99,71,FALSE)-VLOOKUP($A81,'Import OffPeak change'!$A$106:BX$202,71,FALSE)))</f>
        <v>0</v>
      </c>
      <c r="BT81" s="6">
        <f>IF(ISERROR(VLOOKUP($A81,'Import OffPeak'!$A$3:BY$99,72,FALSE)-VLOOKUP($A81,'Import OffPeak change'!$A$106:BY$202,72,FALSE)),0,(VLOOKUP($A81,'Import OffPeak'!$A$3:BY$99,72,FALSE)-VLOOKUP($A81,'Import OffPeak change'!$A$106:BY$202,72,FALSE)))</f>
        <v>0</v>
      </c>
      <c r="BU81" s="6">
        <f>IF(ISERROR(VLOOKUP($A81,'Import OffPeak'!$A$3:BZ$99,73,FALSE)-VLOOKUP($A81,'Import OffPeak change'!$A$106:BZ$202,73,FALSE)),0,(VLOOKUP($A81,'Import OffPeak'!$A$3:BZ$99,73,FALSE)-VLOOKUP($A81,'Import OffPeak change'!$A$106:BZ$202,73,FALSE)))</f>
        <v>0</v>
      </c>
      <c r="BV81" s="6">
        <f>IF(ISERROR(VLOOKUP($A81,'Import OffPeak'!$A$3:CA$99,74,FALSE)-VLOOKUP($A81,'Import OffPeak change'!$A$106:CA$202,74,FALSE)),0,(VLOOKUP($A81,'Import OffPeak'!$A$3:CA$99,74,FALSE)-VLOOKUP($A81,'Import OffPeak change'!$A$106:CA$202,74,FALSE)))</f>
        <v>0</v>
      </c>
      <c r="BW81" s="6">
        <f>IF(ISERROR(VLOOKUP($A81,'Import OffPeak'!$A$3:CB$99,75,FALSE)-VLOOKUP($A81,'Import OffPeak change'!$A$106:CB$202,75,FALSE)),0,(VLOOKUP($A81,'Import OffPeak'!$A$3:CB$99,75,FALSE)-VLOOKUP($A81,'Import OffPeak change'!$A$106:CB$202,75,FALSE)))</f>
        <v>0</v>
      </c>
      <c r="BX81" s="6">
        <f>IF(ISERROR(VLOOKUP($A81,'Import OffPeak'!$A$3:CC$99,76,FALSE)-VLOOKUP($A81,'Import OffPeak change'!$A$106:CC$202,76,FALSE)),0,(VLOOKUP($A81,'Import OffPeak'!$A$3:CC$99,76,FALSE)-VLOOKUP($A81,'Import OffPeak change'!$A$106:CC$202,76,FALSE)))</f>
        <v>0</v>
      </c>
      <c r="BY81" s="6">
        <f>IF(ISERROR(VLOOKUP($A81,'Import OffPeak'!$A$3:CD$99,77,FALSE)-VLOOKUP($A81,'Import OffPeak change'!$A$106:CD$202,77,FALSE)),0,(VLOOKUP($A81,'Import OffPeak'!$A$3:CD$99,77,FALSE)-VLOOKUP($A81,'Import OffPeak change'!$A$106:CD$202,77,FALSE)))</f>
        <v>0</v>
      </c>
      <c r="BZ81" s="6">
        <f>IF(ISERROR(VLOOKUP($A81,'Import OffPeak'!$A$3:CE$99,78,FALSE)-VLOOKUP($A81,'Import OffPeak change'!$A$106:CE$202,78,FALSE)),0,(VLOOKUP($A81,'Import OffPeak'!$A$3:CE$99,78,FALSE)-VLOOKUP($A81,'Import OffPeak change'!$A$106:CE$202,78,FALSE)))</f>
        <v>0</v>
      </c>
      <c r="CA81" s="6">
        <f>IF(ISERROR(VLOOKUP($A81,'Import OffPeak'!$A$3:CF$99,79,FALSE)-VLOOKUP($A81,'Import OffPeak change'!$A$106:CF$202,79,FALSE)),0,(VLOOKUP($A81,'Import OffPeak'!$A$3:CF$99,79,FALSE)-VLOOKUP($A81,'Import OffPeak change'!$A$106:CF$202,79,FALSE)))</f>
        <v>0</v>
      </c>
      <c r="CB81" s="6">
        <f>IF(ISERROR(VLOOKUP($A81,'Import OffPeak'!$A$3:CG$99,80,FALSE)-VLOOKUP($A81,'Import OffPeak change'!$A$106:CG$202,80,FALSE)),0,(VLOOKUP($A81,'Import OffPeak'!$A$3:CG$99,80,FALSE)-VLOOKUP($A81,'Import OffPeak change'!$A$106:CG$202,80,FALSE)))</f>
        <v>0</v>
      </c>
      <c r="CC81" s="6">
        <f>IF(ISERROR(VLOOKUP($A81,'Import OffPeak'!$A$3:CH$99,81,FALSE)-VLOOKUP($A81,'Import OffPeak change'!$A$106:CH$202,81,FALSE)),0,(VLOOKUP($A81,'Import OffPeak'!$A$3:CH$99,81,FALSE)-VLOOKUP($A81,'Import OffPeak change'!$A$106:CH$202,81,FALSE)))</f>
        <v>0</v>
      </c>
      <c r="CD81" s="6">
        <f>IF(ISERROR(VLOOKUP($A81,'Import OffPeak'!$A$3:CI$99,82,FALSE)-VLOOKUP($A81,'Import OffPeak change'!$A$106:CI$202,82,FALSE)),0,(VLOOKUP($A81,'Import OffPeak'!$A$3:CI$99,82,FALSE)-VLOOKUP($A81,'Import OffPeak change'!$A$106:CI$202,82,FALSE)))</f>
        <v>0</v>
      </c>
      <c r="CE81" s="6">
        <f>IF(ISERROR(VLOOKUP($A81,'Import OffPeak'!$A$3:CJ$99,83,FALSE)-VLOOKUP($A81,'Import OffPeak change'!$A$106:CJ$202,83,FALSE)),0,(VLOOKUP($A81,'Import OffPeak'!$A$3:CJ$99,83,FALSE)-VLOOKUP($A81,'Import OffPeak change'!$A$106:CJ$202,83,FALSE)))</f>
        <v>0</v>
      </c>
      <c r="CF81" s="6">
        <f>IF(ISERROR(VLOOKUP($A81,'Import OffPeak'!$A$3:CK$99,84,FALSE)-VLOOKUP($A81,'Import OffPeak change'!$A$106:CK$202,84,FALSE)),0,(VLOOKUP($A81,'Import OffPeak'!$A$3:CK$99,84,FALSE)-VLOOKUP($A81,'Import OffPeak change'!$A$106:CK$202,84,FALSE)))</f>
        <v>0</v>
      </c>
      <c r="CG81" s="6">
        <f>IF(ISERROR(VLOOKUP($A81,'Import OffPeak'!$A$3:CL$99,85,FALSE)-VLOOKUP($A81,'Import OffPeak change'!$A$106:CL$202,85,FALSE)),0,(VLOOKUP($A81,'Import OffPeak'!$A$3:CL$99,85,FALSE)-VLOOKUP($A81,'Import OffPeak change'!$A$106:CL$202,85,FALSE)))</f>
        <v>0</v>
      </c>
      <c r="CH81" s="6">
        <f>IF(ISERROR(VLOOKUP($A81,'Import OffPeak'!$A$3:CM$99,86,FALSE)-VLOOKUP($A81,'Import OffPeak change'!$A$106:CM$202,86,FALSE)),0,(VLOOKUP($A81,'Import OffPeak'!$A$3:CM$99,86,FALSE)-VLOOKUP($A81,'Import OffPeak change'!$A$106:CM$202,86,FALSE)))</f>
        <v>0</v>
      </c>
      <c r="CI81" s="6">
        <f>IF(ISERROR(VLOOKUP($A81,'Import OffPeak'!$A$3:CN$99,87,FALSE)-VLOOKUP($A81,'Import OffPeak change'!$A$106:CN$202,87,FALSE)),0,(VLOOKUP($A81,'Import OffPeak'!$A$3:CN$99,87,FALSE)-VLOOKUP($A81,'Import OffPeak change'!$A$106:CN$202,87,FALSE)))</f>
        <v>0</v>
      </c>
      <c r="CJ81" s="6">
        <f>IF(ISERROR(VLOOKUP($A81,'Import OffPeak'!$A$3:CO$99,88,FALSE)-VLOOKUP($A81,'Import OffPeak change'!$A$106:CO$202,88,FALSE)),0,(VLOOKUP($A81,'Import OffPeak'!$A$3:CO$99,88,FALSE)-VLOOKUP($A81,'Import OffPeak change'!$A$106:CO$202,88,FALSE)))</f>
        <v>0</v>
      </c>
      <c r="CK81" s="6">
        <f>IF(ISERROR(VLOOKUP($A81,'Import OffPeak'!$A$3:CP$99,89,FALSE)-VLOOKUP($A81,'Import OffPeak change'!$A$106:CP$202,89,FALSE)),0,(VLOOKUP($A81,'Import OffPeak'!$A$3:CP$99,89,FALSE)-VLOOKUP($A81,'Import OffPeak change'!$A$106:CP$202,89,FALSE)))</f>
        <v>0</v>
      </c>
      <c r="CL81" s="6">
        <f>IF(ISERROR(VLOOKUP($A81,'Import OffPeak'!$A$3:CQ$99,90,FALSE)-VLOOKUP($A81,'Import OffPeak change'!$A$106:CQ$202,90,FALSE)),0,(VLOOKUP($A81,'Import OffPeak'!$A$3:CQ$99,90,FALSE)-VLOOKUP($A81,'Import OffPeak change'!$A$106:CQ$202,90,FALSE)))</f>
        <v>0</v>
      </c>
      <c r="CM81" s="6">
        <f>IF(ISERROR(VLOOKUP($A81,'Import OffPeak'!$A$3:CR$99,91,FALSE)-VLOOKUP($A81,'Import OffPeak change'!$A$106:CR$202,91,FALSE)),0,(VLOOKUP($A81,'Import OffPeak'!$A$3:CR$99,91,FALSE)-VLOOKUP($A81,'Import OffPeak change'!$A$106:CR$202,91,FALSE)))</f>
        <v>0</v>
      </c>
      <c r="CN81" s="6">
        <f>IF(ISERROR(VLOOKUP($A81,'Import OffPeak'!$A$3:CS$99,92,FALSE)-VLOOKUP($A81,'Import OffPeak change'!$A$106:CS$202,92,FALSE)),0,(VLOOKUP($A81,'Import OffPeak'!$A$3:CS$99,92,FALSE)-VLOOKUP($A81,'Import OffPeak change'!$A$106:CS$202,92,FALSE)))</f>
        <v>0</v>
      </c>
      <c r="CO81" s="6">
        <f>IF(ISERROR(VLOOKUP($A81,'Import OffPeak'!$A$3:CT$99,93,FALSE)-VLOOKUP($A81,'Import OffPeak change'!$A$106:CT$202,93,FALSE)),0,(VLOOKUP($A81,'Import OffPeak'!$A$3:CT$99,93,FALSE)-VLOOKUP($A81,'Import OffPeak change'!$A$106:CT$202,93,FALSE)))</f>
        <v>0</v>
      </c>
      <c r="CP81" s="6">
        <f>IF(ISERROR(VLOOKUP($A81,'Import OffPeak'!$A$3:CU$99,94,FALSE)-VLOOKUP($A81,'Import OffPeak change'!$A$106:CU$202,94,FALSE)),0,(VLOOKUP($A81,'Import OffPeak'!$A$3:CU$99,94,FALSE)-VLOOKUP($A81,'Import OffPeak change'!$A$106:CU$202,94,FALSE)))</f>
        <v>0</v>
      </c>
      <c r="CQ81" s="6">
        <f>IF(ISERROR(VLOOKUP($A81,'Import OffPeak'!$A$3:CV$99,95,FALSE)-VLOOKUP($A81,'Import OffPeak change'!$A$106:CV$202,95,FALSE)),0,(VLOOKUP($A81,'Import OffPeak'!$A$3:CV$99,95,FALSE)-VLOOKUP($A81,'Import OffPeak change'!$A$106:CV$202,95,FALSE)))</f>
        <v>0</v>
      </c>
      <c r="CR81" s="6">
        <f>IF(ISERROR(VLOOKUP($A81,'Import OffPeak'!$A$3:CW$99,96,FALSE)-VLOOKUP($A81,'Import OffPeak change'!$A$106:CW$202,96,FALSE)),0,(VLOOKUP($A81,'Import OffPeak'!$A$3:CW$99,96,FALSE)-VLOOKUP($A81,'Import OffPeak change'!$A$106:CW$202,96,FALSE)))</f>
        <v>0</v>
      </c>
      <c r="CS81" s="6">
        <f>IF(ISERROR(VLOOKUP($A81,'Import OffPeak'!$A$3:CX$99,97,FALSE)-VLOOKUP($A81,'Import OffPeak change'!$A$106:CX$202,97,FALSE)),0,(VLOOKUP($A81,'Import OffPeak'!$A$3:CX$99,97,FALSE)-VLOOKUP($A81,'Import OffPeak change'!$A$106:CX$202,97,FALSE)))</f>
        <v>0</v>
      </c>
      <c r="CT81" s="6">
        <f>IF(ISERROR(VLOOKUP($A81,'Import OffPeak'!$A$3:CY$99,98,FALSE)-VLOOKUP($A81,'Import OffPeak change'!$A$106:CY$202,98,FALSE)),0,(VLOOKUP($A81,'Import OffPeak'!$A$3:CY$99,98,FALSE)-VLOOKUP($A81,'Import OffPeak change'!$A$106:CY$202,98,FALSE)))</f>
        <v>0</v>
      </c>
      <c r="CU81" s="6">
        <f>IF(ISERROR(VLOOKUP($A81,'Import OffPeak'!$A$3:CZ$99,99,FALSE)-VLOOKUP($A81,'Import OffPeak change'!$A$106:CZ$202,99,FALSE)),0,(VLOOKUP($A81,'Import OffPeak'!$A$3:CZ$99,99,FALSE)-VLOOKUP($A81,'Import OffPeak change'!$A$106:CZ$202,99,FALSE)))</f>
        <v>0</v>
      </c>
      <c r="CV81" s="6">
        <f>IF(ISERROR(VLOOKUP($A81,'Import OffPeak'!$A$3:DA$99,100,FALSE)-VLOOKUP($A81,'Import OffPeak change'!$A$106:DA$202,100,FALSE)),0,(VLOOKUP($A81,'Import OffPeak'!$A$3:DA$99,100,FALSE)-VLOOKUP($A81,'Import OffPeak change'!$A$106:DA$202,100,FALSE)))</f>
        <v>0</v>
      </c>
      <c r="CW81" s="6">
        <f>IF(ISERROR(VLOOKUP($A81,'Import OffPeak'!$A$3:DB$99,101,FALSE)-VLOOKUP($A81,'Import OffPeak change'!$A$106:DB$202,101,FALSE)),0,(VLOOKUP($A81,'Import OffPeak'!$A$3:DB$99,101,FALSE)-VLOOKUP($A81,'Import OffPeak change'!$A$106:DB$202,101,FALSE)))</f>
        <v>0</v>
      </c>
      <c r="CX81" s="6">
        <f>IF(ISERROR(VLOOKUP($A81,'Import OffPeak'!$A$3:DC$99,102,FALSE)-VLOOKUP($A81,'Import OffPeak change'!$A$106:DC$202,102,FALSE)),0,(VLOOKUP($A81,'Import OffPeak'!$A$3:DC$99,102,FALSE)-VLOOKUP($A81,'Import OffPeak change'!$A$106:DC$202,102,FALSE)))</f>
        <v>0</v>
      </c>
      <c r="CY81" s="6">
        <f>IF(ISERROR(VLOOKUP($A81,'Import OffPeak'!$A$3:DD$99,103,FALSE)-VLOOKUP($A81,'Import OffPeak change'!$A$106:DD$202,103,FALSE)),0,(VLOOKUP($A81,'Import OffPeak'!$A$3:DD$99,103,FALSE)-VLOOKUP($A81,'Import OffPeak change'!$A$106:DD$202,103,FALSE)))</f>
        <v>0</v>
      </c>
      <c r="CZ81" s="6">
        <f>IF(ISERROR(VLOOKUP($A81,'Import OffPeak'!$A$3:DE$99,104,FALSE)-VLOOKUP($A81,'Import OffPeak change'!$A$106:DE$202,104,FALSE)),0,(VLOOKUP($A81,'Import OffPeak'!$A$3:DE$99,104,FALSE)-VLOOKUP($A81,'Import OffPeak change'!$A$106:DE$202,104,FALSE)))</f>
        <v>0</v>
      </c>
      <c r="DA81" s="6">
        <f>IF(ISERROR(VLOOKUP($A81,'Import OffPeak'!$A$3:DF$99,105,FALSE)-VLOOKUP($A81,'Import OffPeak change'!$A$106:DF$202,105,FALSE)),0,(VLOOKUP($A81,'Import OffPeak'!$A$3:DF$99,105,FALSE)-VLOOKUP($A81,'Import OffPeak change'!$A$106:DF$202,105,FALSE)))</f>
        <v>0</v>
      </c>
      <c r="DB81" s="6">
        <f>IF(ISERROR(VLOOKUP($A81,'Import OffPeak'!$A$3:DG$99,106,FALSE)-VLOOKUP($A81,'Import OffPeak change'!$A$106:DG$202,106,FALSE)),0,(VLOOKUP($A81,'Import OffPeak'!$A$3:DG$99,106,FALSE)-VLOOKUP($A81,'Import OffPeak change'!$A$106:DG$202,106,FALSE)))</f>
        <v>0</v>
      </c>
      <c r="DC81" s="6">
        <f>IF(ISERROR(VLOOKUP($A81,'Import OffPeak'!$A$3:DH$99,107,FALSE)-VLOOKUP($A81,'Import OffPeak change'!$A$106:DH$202,107,FALSE)),0,(VLOOKUP($A81,'Import OffPeak'!$A$3:DH$99,107,FALSE)-VLOOKUP($A81,'Import OffPeak change'!$A$106:DH$202,107,FALSE)))</f>
        <v>0</v>
      </c>
      <c r="DD81" s="6">
        <f>IF(ISERROR(VLOOKUP($A81,'Import OffPeak'!$A$3:DI$99,108,FALSE)-VLOOKUP($A81,'Import OffPeak change'!$A$106:DI$202,108,FALSE)),0,(VLOOKUP($A81,'Import OffPeak'!$A$3:DI$99,108,FALSE)-VLOOKUP($A81,'Import OffPeak change'!$A$106:DI$202,108,FALSE)))</f>
        <v>0</v>
      </c>
      <c r="DE81" s="6">
        <f>IF(ISERROR(VLOOKUP($A81,'Import OffPeak'!$A$3:DJ$99,109,FALSE)-VLOOKUP($A81,'Import OffPeak change'!$A$106:DJ$202,109,FALSE)),0,(VLOOKUP($A81,'Import OffPeak'!$A$3:DJ$99,109,FALSE)-VLOOKUP($A81,'Import OffPeak change'!$A$106:DJ$202,109,FALSE)))</f>
        <v>0</v>
      </c>
      <c r="DF81" s="6">
        <f>IF(ISERROR(VLOOKUP($A81,'Import OffPeak'!$A$3:DK$99,110,FALSE)-VLOOKUP($A81,'Import OffPeak change'!$A$106:DK$202,110,FALSE)),0,(VLOOKUP($A81,'Import OffPeak'!$A$3:DK$99,110,FALSE)-VLOOKUP($A81,'Import OffPeak change'!$A$106:DK$202,110,FALSE)))</f>
        <v>0</v>
      </c>
      <c r="DG81" s="6">
        <f>IF(ISERROR(VLOOKUP($A81,'Import OffPeak'!$A$3:DL$99,111,FALSE)-VLOOKUP($A81,'Import OffPeak change'!$A$106:DL$202,111,FALSE)),0,(VLOOKUP($A81,'Import OffPeak'!$A$3:DL$99,111,FALSE)-VLOOKUP($A81,'Import OffPeak change'!$A$106:DL$202,111,FALSE)))</f>
        <v>0</v>
      </c>
      <c r="DH81" s="6">
        <f>IF(ISERROR(VLOOKUP($A81,'Import OffPeak'!$A$3:DM$99,112,FALSE)-VLOOKUP($A81,'Import OffPeak change'!$A$106:DM$202,112,FALSE)),0,(VLOOKUP($A81,'Import OffPeak'!$A$3:DM$99,112,FALSE)-VLOOKUP($A81,'Import OffPeak change'!$A$106:DM$202,112,FALSE)))</f>
        <v>0</v>
      </c>
      <c r="DI81" s="6">
        <f>IF(ISERROR(VLOOKUP($A81,'Import OffPeak'!$A$3:DN$99,113,FALSE)-VLOOKUP($A81,'Import OffPeak change'!$A$106:DN$202,113,FALSE)),0,(VLOOKUP($A81,'Import OffPeak'!$A$3:DN$99,113,FALSE)-VLOOKUP($A81,'Import OffPeak change'!$A$106:DN$202,113,FALSE)))</f>
        <v>0</v>
      </c>
      <c r="DJ81" s="6">
        <f>IF(ISERROR(VLOOKUP($A81,'Import OffPeak'!$A$3:DO$99,114,FALSE)-VLOOKUP($A81,'Import OffPeak change'!$A$106:DO$202,114,FALSE)),0,(VLOOKUP($A81,'Import OffPeak'!$A$3:DO$99,114,FALSE)-VLOOKUP($A81,'Import OffPeak change'!$A$106:DO$202,114,FALSE)))</f>
        <v>0</v>
      </c>
      <c r="DK81" s="6">
        <f>IF(ISERROR(VLOOKUP($A81,'Import OffPeak'!$A$3:DP$99,115,FALSE)-VLOOKUP($A81,'Import OffPeak change'!$A$106:DP$202,115,FALSE)),0,(VLOOKUP($A81,'Import OffPeak'!$A$3:DP$99,115,FALSE)-VLOOKUP($A81,'Import OffPeak change'!$A$106:DP$202,115,FALSE)))</f>
        <v>0</v>
      </c>
      <c r="DL81" s="6">
        <f>IF(ISERROR(VLOOKUP($A81,'Import OffPeak'!$A$3:DQ$99,116,FALSE)-VLOOKUP($A81,'Import OffPeak change'!$A$106:DQ$202,116,FALSE)),0,(VLOOKUP($A81,'Import OffPeak'!$A$3:DQ$99,116,FALSE)-VLOOKUP($A81,'Import OffPeak change'!$A$106:DQ$202,116,FALSE)))</f>
        <v>0</v>
      </c>
      <c r="DM81" s="6">
        <f>IF(ISERROR(VLOOKUP($A81,'Import OffPeak'!$A$3:DR$99,117,FALSE)-VLOOKUP($A81,'Import OffPeak change'!$A$106:DR$202,117,FALSE)),0,(VLOOKUP($A81,'Import OffPeak'!$A$3:DR$99,117,FALSE)-VLOOKUP($A81,'Import OffPeak change'!$A$106:DR$202,117,FALSE)))</f>
        <v>0</v>
      </c>
      <c r="DN81" s="6">
        <f>IF(ISERROR(VLOOKUP($A81,'Import OffPeak'!$A$3:DS$99,118,FALSE)-VLOOKUP($A81,'Import OffPeak change'!$A$106:DS$202,118,FALSE)),0,(VLOOKUP($A81,'Import OffPeak'!$A$3:DS$99,118,FALSE)-VLOOKUP($A81,'Import OffPeak change'!$A$106:DS$202,118,FALSE)))</f>
        <v>0</v>
      </c>
      <c r="DO81" s="6">
        <f>IF(ISERROR(VLOOKUP($A81,'Import OffPeak'!$A$3:DT$99,119,FALSE)-VLOOKUP($A81,'Import OffPeak change'!$A$106:DT$202,119,FALSE)),0,(VLOOKUP($A81,'Import OffPeak'!$A$3:DT$99,119,FALSE)-VLOOKUP($A81,'Import OffPeak change'!$A$106:DT$202,119,FALSE)))</f>
        <v>0</v>
      </c>
      <c r="DP81" s="6">
        <f>IF(ISERROR(VLOOKUP($A81,'Import OffPeak'!$A$3:DU$99,120,FALSE)-VLOOKUP($A81,'Import OffPeak change'!$A$106:DU$202,120,FALSE)),0,(VLOOKUP($A81,'Import OffPeak'!$A$3:DU$99,120,FALSE)-VLOOKUP($A81,'Import OffPeak change'!$A$106:DU$202,120,FALSE)))</f>
        <v>0</v>
      </c>
      <c r="DQ81" s="6">
        <f>IF(ISERROR(VLOOKUP($A81,'Import OffPeak'!$A$3:DV$99,121,FALSE)-VLOOKUP($A81,'Import OffPeak change'!$A$106:DV$202,121,FALSE)),0,(VLOOKUP($A81,'Import OffPeak'!$A$3:DV$99,121,FALSE)-VLOOKUP($A81,'Import OffPeak change'!$A$106:DV$202,121,FALSE)))</f>
        <v>0</v>
      </c>
      <c r="DR81" s="6">
        <f>IF(ISERROR(VLOOKUP($A81,'Import OffPeak'!$A$3:DW$99,122,FALSE)-VLOOKUP($A81,'Import OffPeak change'!$A$106:DW$202,122,FALSE)),0,(VLOOKUP($A81,'Import OffPeak'!$A$3:DW$99,122,FALSE)-VLOOKUP($A81,'Import OffPeak change'!$A$106:DW$202,122,FALSE)))</f>
        <v>0</v>
      </c>
      <c r="DS81" s="6">
        <f>IF(ISERROR(VLOOKUP($A81,'Import OffPeak'!$A$3:DX$99,123,FALSE)-VLOOKUP($A81,'Import OffPeak change'!$A$106:DX$202,123,FALSE)),0,(VLOOKUP($A81,'Import OffPeak'!$A$3:DX$99,123,FALSE)-VLOOKUP($A81,'Import OffPeak change'!$A$106:DX$202,123,FALSE)))</f>
        <v>0</v>
      </c>
      <c r="DT81" s="6">
        <f>IF(ISERROR(VLOOKUP($A81,'Import OffPeak'!$A$3:DY$99,124,FALSE)-VLOOKUP($A81,'Import OffPeak change'!$A$106:DY$202,124,FALSE)),0,(VLOOKUP($A81,'Import OffPeak'!$A$3:DY$99,124,FALSE)-VLOOKUP($A81,'Import OffPeak change'!$A$106:DY$202,124,FALSE)))</f>
        <v>0</v>
      </c>
      <c r="DU81" s="6">
        <f>IF(ISERROR(VLOOKUP($A81,'Import OffPeak'!$A$3:DZ$99,125,FALSE)-VLOOKUP($A81,'Import OffPeak change'!$A$106:DZ$202,125,FALSE)),0,(VLOOKUP($A81,'Import OffPeak'!$A$3:DZ$99,125,FALSE)-VLOOKUP($A81,'Import OffPeak change'!$A$106:DZ$202,125,FALSE)))</f>
        <v>0</v>
      </c>
      <c r="DV81" s="6">
        <f>IF(ISERROR(VLOOKUP($A81,'Import OffPeak'!$A$3:EA$99,126,FALSE)-VLOOKUP($A81,'Import OffPeak change'!$A$106:EA$202,126,FALSE)),0,(VLOOKUP($A81,'Import OffPeak'!$A$3:EA$99,126,FALSE)-VLOOKUP($A81,'Import OffPeak change'!$A$106:EA$202,126,FALSE)))</f>
        <v>0</v>
      </c>
      <c r="DW81" s="6">
        <f>IF(ISERROR(VLOOKUP($A81,'Import OffPeak'!$A$3:EB$99,127,FALSE)-VLOOKUP($A81,'Import OffPeak change'!$A$106:EB$202,127,FALSE)),0,(VLOOKUP($A81,'Import OffPeak'!$A$3:EB$99,127,FALSE)-VLOOKUP($A81,'Import OffPeak change'!$A$106:EB$202,127,FALSE)))</f>
        <v>0</v>
      </c>
      <c r="DX81" s="6">
        <f>IF(ISERROR(VLOOKUP($A81,'Import OffPeak'!$A$3:EC$99,128,FALSE)-VLOOKUP($A81,'Import OffPeak change'!$A$106:EC$202,128,FALSE)),0,(VLOOKUP($A81,'Import OffPeak'!$A$3:EC$99,128,FALSE)-VLOOKUP($A81,'Import OffPeak change'!$A$106:EC$202,128,FALSE)))</f>
        <v>0</v>
      </c>
      <c r="DY81" s="6">
        <f>IF(ISERROR(VLOOKUP($A81,'Import OffPeak'!$A$3:ED$99,129,FALSE)-VLOOKUP($A81,'Import OffPeak change'!$A$106:ED$202,129,FALSE)),0,(VLOOKUP($A81,'Import OffPeak'!$A$3:ED$99,129,FALSE)-VLOOKUP($A81,'Import OffPeak change'!$A$106:ED$202,129,FALSE)))</f>
        <v>0</v>
      </c>
      <c r="DZ81" s="6">
        <f>IF(ISERROR(VLOOKUP($A81,'Import OffPeak'!$A$3:EE$99,130,FALSE)-VLOOKUP($A81,'Import OffPeak change'!$A$106:EE$202,130,FALSE)),0,(VLOOKUP($A81,'Import OffPeak'!$A$3:EE$99,130,FALSE)-VLOOKUP($A81,'Import OffPeak change'!$A$106:EE$202,130,FALSE)))</f>
        <v>0</v>
      </c>
      <c r="EA81" s="6">
        <f>IF(ISERROR(VLOOKUP($A81,'Import OffPeak'!$A$3:EF$99,131,FALSE)-VLOOKUP($A81,'Import OffPeak change'!$A$106:EF$202,131,FALSE)),0,(VLOOKUP($A81,'Import OffPeak'!$A$3:EF$99,131,FALSE)-VLOOKUP($A81,'Import OffPeak change'!$A$106:EF$202,131,FALSE)))</f>
        <v>0</v>
      </c>
      <c r="EB81" s="6">
        <f>IF(ISERROR(VLOOKUP($A81,'Import OffPeak'!$A$3:EG$99,132,FALSE)-VLOOKUP($A81,'Import OffPeak change'!$A$106:EG$202,132,FALSE)),0,(VLOOKUP($A81,'Import OffPeak'!$A$3:EG$99,132,FALSE)-VLOOKUP($A81,'Import OffPeak change'!$A$106:EG$202,132,FALSE)))</f>
        <v>0</v>
      </c>
      <c r="EC81" s="6">
        <f>IF(ISERROR(VLOOKUP($A81,'Import OffPeak'!$A$3:EH$99,133,FALSE)-VLOOKUP($A81,'Import OffPeak change'!$A$106:EH$202,133,FALSE)),0,(VLOOKUP($A81,'Import OffPeak'!$A$3:EH$99,133,FALSE)-VLOOKUP($A81,'Import OffPeak change'!$A$106:EH$202,133,FALSE)))</f>
        <v>0</v>
      </c>
      <c r="ED81" s="6">
        <f>IF(ISERROR(VLOOKUP($A81,'Import OffPeak'!$A$3:EI$99,134,FALSE)-VLOOKUP($A81,'Import OffPeak change'!$A$106:EI$202,134,FALSE)),0,(VLOOKUP($A81,'Import OffPeak'!$A$3:EI$99,134,FALSE)-VLOOKUP($A81,'Import OffPeak change'!$A$106:EI$202,134,FALSE)))</f>
        <v>0</v>
      </c>
      <c r="EE81" s="6">
        <f>IF(ISERROR(VLOOKUP($A81,'Import OffPeak'!$A$3:EJ$99,135,FALSE)-VLOOKUP($A81,'Import OffPeak change'!$A$106:EJ$202,135,FALSE)),0,(VLOOKUP($A81,'Import OffPeak'!$A$3:EJ$99,135,FALSE)-VLOOKUP($A81,'Import OffPeak change'!$A$106:EJ$202,135,FALSE)))</f>
        <v>0</v>
      </c>
      <c r="EF81" s="6">
        <f>IF(ISERROR(VLOOKUP($A81,'Import OffPeak'!$A$3:EK$99,136,FALSE)-VLOOKUP($A81,'Import OffPeak change'!$A$106:EK$202,136,FALSE)),0,(VLOOKUP($A81,'Import OffPeak'!$A$3:EK$99,136,FALSE)-VLOOKUP($A81,'Import OffPeak change'!$A$106:EK$202,136,FALSE)))</f>
        <v>0</v>
      </c>
      <c r="EG81" s="6">
        <f>IF(ISERROR(VLOOKUP($A81,'Import OffPeak'!$A$3:EL$99,137,FALSE)-VLOOKUP($A81,'Import OffPeak change'!$A$106:EL$202,137,FALSE)),0,(VLOOKUP($A81,'Import OffPeak'!$A$3:EL$99,137,FALSE)-VLOOKUP($A81,'Import OffPeak change'!$A$106:EL$202,137,FALSE)))</f>
        <v>0</v>
      </c>
      <c r="EH81" s="6">
        <f>IF(ISERROR(VLOOKUP($A81,'Import OffPeak'!$A$3:EM$99,138,FALSE)-VLOOKUP($A81,'Import OffPeak change'!$A$106:EM$202,138,FALSE)),0,(VLOOKUP($A81,'Import OffPeak'!$A$3:EM$99,138,FALSE)-VLOOKUP($A81,'Import OffPeak change'!$A$106:EM$202,138,FALSE)))</f>
        <v>0</v>
      </c>
      <c r="EI81" s="6">
        <f>IF(ISERROR(VLOOKUP($A81,'Import OffPeak'!$A$3:EN$99,139,FALSE)-VLOOKUP($A81,'Import OffPeak change'!$A$106:EN$202,139,FALSE)),0,(VLOOKUP($A81,'Import OffPeak'!$A$3:EN$99,139,FALSE)-VLOOKUP($A81,'Import OffPeak change'!$A$106:EN$202,139,FALSE)))</f>
        <v>0</v>
      </c>
      <c r="EJ81" s="6">
        <f>IF(ISERROR(VLOOKUP($A81,'Import OffPeak'!$A$3:EO$99,140,FALSE)-VLOOKUP($A81,'Import OffPeak change'!$A$106:EO$202,140,FALSE)),0,(VLOOKUP($A81,'Import OffPeak'!$A$3:EO$99,140,FALSE)-VLOOKUP($A81,'Import OffPeak change'!$A$106:EO$202,140,FALSE)))</f>
        <v>0</v>
      </c>
      <c r="EK81" s="6">
        <f>IF(ISERROR(VLOOKUP($A81,'Import OffPeak'!$A$3:EP$99,141,FALSE)-VLOOKUP($A81,'Import OffPeak change'!$A$106:EP$202,141,FALSE)),0,(VLOOKUP($A81,'Import OffPeak'!$A$3:EP$99,141,FALSE)-VLOOKUP($A81,'Import OffPeak change'!$A$106:EP$202,141,FALSE)))</f>
        <v>0</v>
      </c>
      <c r="EL81" s="6">
        <f>IF(ISERROR(VLOOKUP($A81,'Import OffPeak'!$A$3:EQ$99,142,FALSE)-VLOOKUP($A81,'Import OffPeak change'!$A$106:EQ$202,142,FALSE)),0,(VLOOKUP($A81,'Import OffPeak'!$A$3:EQ$99,142,FALSE)-VLOOKUP($A81,'Import OffPeak change'!$A$106:EQ$202,142,FALSE)))</f>
        <v>0</v>
      </c>
      <c r="EM81" s="6">
        <f>IF(ISERROR(VLOOKUP($A81,'Import OffPeak'!$A$3:ER$99,143,FALSE)-VLOOKUP($A81,'Import OffPeak change'!$A$106:ER$202,143,FALSE)),0,(VLOOKUP($A81,'Import OffPeak'!$A$3:ER$99,143,FALSE)-VLOOKUP($A81,'Import OffPeak change'!$A$106:ER$202,143,FALSE)))</f>
        <v>0</v>
      </c>
      <c r="EN81" s="6">
        <f>IF(ISERROR(VLOOKUP($A81,'Import OffPeak'!$A$3:ES$99,144,FALSE)-VLOOKUP($A81,'Import OffPeak change'!$A$106:ES$202,144,FALSE)),0,(VLOOKUP($A81,'Import OffPeak'!$A$3:ES$99,144,FALSE)-VLOOKUP($A81,'Import OffPeak change'!$A$106:ES$202,144,FALSE)))</f>
        <v>0</v>
      </c>
      <c r="EO81" s="6">
        <f>IF(ISERROR(VLOOKUP($A81,'Import OffPeak'!$A$3:ET$99,145,FALSE)-VLOOKUP($A81,'Import OffPeak change'!$A$106:ET$202,145,FALSE)),0,(VLOOKUP($A81,'Import OffPeak'!$A$3:ET$99,145,FALSE)-VLOOKUP($A81,'Import OffPeak change'!$A$106:ET$202,145,FALSE)))</f>
        <v>0</v>
      </c>
      <c r="EP81" s="6">
        <f>IF(ISERROR(VLOOKUP($A81,'Import OffPeak'!$A$3:EU$99,146,FALSE)-VLOOKUP($A81,'Import OffPeak change'!$A$106:EU$202,146,FALSE)),0,(VLOOKUP($A81,'Import OffPeak'!$A$3:EU$99,146,FALSE)-VLOOKUP($A81,'Import OffPeak change'!$A$106:EU$202,146,FALSE)))</f>
        <v>0</v>
      </c>
      <c r="EQ81" s="6">
        <f>IF(ISERROR(VLOOKUP($A81,'Import OffPeak'!$A$3:EV$99,147,FALSE)-VLOOKUP($A81,'Import OffPeak change'!$A$106:EV$202,147,FALSE)),0,(VLOOKUP($A81,'Import OffPeak'!$A$3:EV$99,147,FALSE)-VLOOKUP($A81,'Import OffPeak change'!$A$106:EV$202,147,FALSE)))</f>
        <v>0</v>
      </c>
      <c r="ER81" s="6">
        <f>IF(ISERROR(VLOOKUP($A81,'Import OffPeak'!$A$3:EW$99,148,FALSE)-VLOOKUP($A81,'Import OffPeak change'!$A$106:EW$202,148,FALSE)),0,(VLOOKUP($A81,'Import OffPeak'!$A$3:EW$99,148,FALSE)-VLOOKUP($A81,'Import OffPeak change'!$A$106:EW$202,148,FALSE)))</f>
        <v>0</v>
      </c>
      <c r="ES81" s="6">
        <f>IF(ISERROR(VLOOKUP($A81,'Import OffPeak'!$A$3:EX$99,149,FALSE)-VLOOKUP($A81,'Import OffPeak change'!$A$106:EX$202,149,FALSE)),0,(VLOOKUP($A81,'Import OffPeak'!$A$3:EX$99,149,FALSE)-VLOOKUP($A81,'Import OffPeak change'!$A$106:EX$202,149,FALSE)))</f>
        <v>0</v>
      </c>
      <c r="ET81" s="6">
        <f>IF(ISERROR(VLOOKUP($A81,'Import OffPeak'!$A$3:EY$99,150,FALSE)-VLOOKUP($A81,'Import OffPeak change'!$A$106:EY$202,150,FALSE)),0,(VLOOKUP($A81,'Import OffPeak'!$A$3:EY$99,150,FALSE)-VLOOKUP($A81,'Import OffPeak change'!$A$106:EY$202,150,FALSE)))</f>
        <v>0</v>
      </c>
      <c r="EU81" s="6">
        <f>IF(ISERROR(VLOOKUP($A81,'Import OffPeak'!$A$3:EZ$99,151,FALSE)-VLOOKUP($A81,'Import OffPeak change'!$A$106:EZ$202,151,FALSE)),0,(VLOOKUP($A81,'Import OffPeak'!$A$3:EZ$99,151,FALSE)-VLOOKUP($A81,'Import OffPeak change'!$A$106:EZ$202,151,FALSE)))</f>
        <v>0</v>
      </c>
      <c r="EV81" s="6">
        <f>IF(ISERROR(VLOOKUP($A81,'Import OffPeak'!$A$3:FA$99,152,FALSE)-VLOOKUP($A81,'Import OffPeak change'!$A$106:FA$202,152,FALSE)),0,(VLOOKUP($A81,'Import OffPeak'!$A$3:FA$99,152,FALSE)-VLOOKUP($A81,'Import OffPeak change'!$A$106:FA$202,152,FALSE)))</f>
        <v>0</v>
      </c>
      <c r="EW81" s="6">
        <f>IF(ISERROR(VLOOKUP($A81,'Import OffPeak'!$A$3:FB$99,153,FALSE)-VLOOKUP($A81,'Import OffPeak change'!$A$106:FB$202,153,FALSE)),0,(VLOOKUP($A81,'Import OffPeak'!$A$3:FB$99,153,FALSE)-VLOOKUP($A81,'Import OffPeak change'!$A$106:FB$202,153,FALSE)))</f>
        <v>0</v>
      </c>
      <c r="EX81" s="6">
        <f>IF(ISERROR(VLOOKUP($A81,'Import OffPeak'!$A$3:FC$99,154,FALSE)-VLOOKUP($A81,'Import OffPeak change'!$A$106:FC$202,154,FALSE)),0,(VLOOKUP($A81,'Import OffPeak'!$A$3:FC$99,154,FALSE)-VLOOKUP($A81,'Import OffPeak change'!$A$106:FC$202,154,FALSE)))</f>
        <v>0</v>
      </c>
      <c r="EY81" s="6">
        <f>IF(ISERROR(VLOOKUP($A81,'Import OffPeak'!$A$3:FD$99,155,FALSE)-VLOOKUP($A81,'Import OffPeak change'!$A$106:FD$202,155,FALSE)),0,(VLOOKUP($A81,'Import OffPeak'!$A$3:FD$99,155,FALSE)-VLOOKUP($A81,'Import OffPeak change'!$A$106:FD$202,155,FALSE)))</f>
        <v>0</v>
      </c>
      <c r="EZ81" s="6">
        <f>IF(ISERROR(VLOOKUP($A81,'Import OffPeak'!$A$3:FE$99,156,FALSE)-VLOOKUP($A81,'Import OffPeak change'!$A$106:FE$202,156,FALSE)),0,(VLOOKUP($A81,'Import OffPeak'!$A$3:FE$99,156,FALSE)-VLOOKUP($A81,'Import OffPeak change'!$A$106:FE$202,156,FALSE)))</f>
        <v>0</v>
      </c>
      <c r="FA81" s="6">
        <f>IF(ISERROR(VLOOKUP($A81,'Import OffPeak'!$A$3:FF$99,157,FALSE)-VLOOKUP($A81,'Import OffPeak change'!$A$106:FF$202,157,FALSE)),0,(VLOOKUP($A81,'Import OffPeak'!$A$3:FF$99,157,FALSE)-VLOOKUP($A81,'Import OffPeak change'!$A$106:FF$202,157,FALSE)))</f>
        <v>0</v>
      </c>
      <c r="FB81" s="6">
        <f>IF(ISERROR(VLOOKUP($A81,'Import OffPeak'!$A$3:FG$99,158,FALSE)-VLOOKUP($A81,'Import OffPeak change'!$A$106:FG$202,158,FALSE)),0,(VLOOKUP($A81,'Import OffPeak'!$A$3:FG$99,158,FALSE)-VLOOKUP($A81,'Import OffPeak change'!$A$106:FG$202,158,FALSE)))</f>
        <v>0</v>
      </c>
      <c r="FC81" s="6">
        <f>IF(ISERROR(VLOOKUP($A81,'Import OffPeak'!$A$3:FH$99,159,FALSE)-VLOOKUP($A81,'Import OffPeak change'!$A$106:FH$202,159,FALSE)),0,(VLOOKUP($A81,'Import OffPeak'!$A$3:FH$99,159,FALSE)-VLOOKUP($A81,'Import OffPeak change'!$A$106:FH$202,159,FALSE)))</f>
        <v>0</v>
      </c>
      <c r="FD81" s="6">
        <f>IF(ISERROR(VLOOKUP($A81,'Import OffPeak'!$A$3:FI$99,160,FALSE)-VLOOKUP($A81,'Import OffPeak change'!$A$106:FI$202,160,FALSE)),0,(VLOOKUP($A81,'Import OffPeak'!$A$3:FI$99,160,FALSE)-VLOOKUP($A81,'Import OffPeak change'!$A$106:FI$202,160,FALSE)))</f>
        <v>0</v>
      </c>
      <c r="FE81" s="6">
        <f>IF(ISERROR(VLOOKUP($A81,'Import OffPeak'!$A$3:FJ$99,161,FALSE)-VLOOKUP($A81,'Import OffPeak change'!$A$106:FJ$202,161,FALSE)),0,(VLOOKUP($A81,'Import OffPeak'!$A$3:FJ$99,161,FALSE)-VLOOKUP($A81,'Import OffPeak change'!$A$106:FJ$202,161,FALSE)))</f>
        <v>0</v>
      </c>
      <c r="FF81" s="6">
        <f>IF(ISERROR(VLOOKUP($A81,'Import OffPeak'!$A$3:FK$99,162,FALSE)-VLOOKUP($A81,'Import OffPeak change'!$A$106:FK$202,162,FALSE)),0,(VLOOKUP($A81,'Import OffPeak'!$A$3:FK$99,162,FALSE)-VLOOKUP($A81,'Import OffPeak change'!$A$106:FK$202,162,FALSE)))</f>
        <v>0</v>
      </c>
      <c r="FG81" s="6">
        <f>IF(ISERROR(VLOOKUP($A81,'Import OffPeak'!$A$3:FL$99,163,FALSE)-VLOOKUP($A81,'Import OffPeak change'!$A$106:FL$202,163,FALSE)),0,(VLOOKUP($A81,'Import OffPeak'!$A$3:FL$99,163,FALSE)-VLOOKUP($A81,'Import OffPeak change'!$A$106:FL$202,163,FALSE)))</f>
        <v>0</v>
      </c>
      <c r="FH81" s="6">
        <f>IF(ISERROR(VLOOKUP($A81,'Import OffPeak'!$A$3:FM$99,164,FALSE)-VLOOKUP($A81,'Import OffPeak change'!$A$106:FM$202,164,FALSE)),0,(VLOOKUP($A81,'Import OffPeak'!$A$3:FM$99,164,FALSE)-VLOOKUP($A81,'Import OffPeak change'!$A$106:FM$202,164,FALSE)))</f>
        <v>0</v>
      </c>
      <c r="FI81" s="6">
        <f>IF(ISERROR(VLOOKUP($A81,'Import OffPeak'!$A$3:FN$99,165,FALSE)-VLOOKUP($A81,'Import OffPeak change'!$A$106:FN$202,165,FALSE)),0,(VLOOKUP($A81,'Import OffPeak'!$A$3:FN$99,165,FALSE)-VLOOKUP($A81,'Import OffPeak change'!$A$106:FN$202,165,FALSE)))</f>
        <v>0</v>
      </c>
      <c r="FJ81" s="6">
        <f>IF(ISERROR(VLOOKUP($A81,'Import OffPeak'!$A$3:FO$99,166,FALSE)-VLOOKUP($A81,'Import OffPeak change'!$A$106:FO$202,166,FALSE)),0,(VLOOKUP($A81,'Import OffPeak'!$A$3:FO$99,166,FALSE)-VLOOKUP($A81,'Import OffPeak change'!$A$106:FO$202,166,FALSE)))</f>
        <v>0</v>
      </c>
      <c r="FK81" s="6">
        <f>IF(ISERROR(VLOOKUP($A81,'Import OffPeak'!$A$3:FP$99,167,FALSE)-VLOOKUP($A81,'Import OffPeak change'!$A$106:FP$202,167,FALSE)),0,(VLOOKUP($A81,'Import OffPeak'!$A$3:FP$99,167,FALSE)-VLOOKUP($A81,'Import OffPeak change'!$A$106:FP$202,167,FALSE)))</f>
        <v>0</v>
      </c>
      <c r="FL81" s="6">
        <f>IF(ISERROR(VLOOKUP($A81,'Import OffPeak'!$A$3:FQ$99,168,FALSE)-VLOOKUP($A81,'Import OffPeak change'!$A$106:FQ$202,168,FALSE)),0,(VLOOKUP($A81,'Import OffPeak'!$A$3:FQ$99,168,FALSE)-VLOOKUP($A81,'Import OffPeak change'!$A$106:FQ$202,168,FALSE)))</f>
        <v>0</v>
      </c>
      <c r="FM81" s="6">
        <f>IF(ISERROR(VLOOKUP($A81,'Import OffPeak'!$A$3:FR$99,169,FALSE)-VLOOKUP($A81,'Import OffPeak change'!$A$106:FR$202,169,FALSE)),0,(VLOOKUP($A81,'Import OffPeak'!$A$3:FR$99,169,FALSE)-VLOOKUP($A81,'Import OffPeak change'!$A$106:FR$202,169,FALSE)))</f>
        <v>0</v>
      </c>
      <c r="FN81" s="6">
        <f>IF(ISERROR(VLOOKUP($A81,'Import OffPeak'!$A$3:FS$99,170,FALSE)-VLOOKUP($A81,'Import OffPeak change'!$A$106:FS$202,170,FALSE)),0,(VLOOKUP($A81,'Import OffPeak'!$A$3:FS$99,170,FALSE)-VLOOKUP($A81,'Import OffPeak change'!$A$106:FS$202,170,FALSE)))</f>
        <v>0</v>
      </c>
      <c r="FO81" s="6">
        <f>IF(ISERROR(VLOOKUP($A81,'Import OffPeak'!$A$3:FT$99,171,FALSE)-VLOOKUP($A81,'Import OffPeak change'!$A$106:FT$202,171,FALSE)),0,(VLOOKUP($A81,'Import OffPeak'!$A$3:FT$99,171,FALSE)-VLOOKUP($A81,'Import OffPeak change'!$A$106:FT$202,171,FALSE)))</f>
        <v>0</v>
      </c>
      <c r="FP81" s="6">
        <f>IF(ISERROR(VLOOKUP($A81,'Import OffPeak'!$A$3:FU$99,172,FALSE)-VLOOKUP($A81,'Import OffPeak change'!$A$106:FU$202,172,FALSE)),0,(VLOOKUP($A81,'Import OffPeak'!$A$3:FU$99,172,FALSE)-VLOOKUP($A81,'Import OffPeak change'!$A$106:FU$202,172,FALSE)))</f>
        <v>0</v>
      </c>
      <c r="FQ81" s="6">
        <f>IF(ISERROR(VLOOKUP($A81,'Import OffPeak'!$A$3:FV$99,173,FALSE)-VLOOKUP($A81,'Import OffPeak change'!$A$106:FV$202,173,FALSE)),0,(VLOOKUP($A81,'Import OffPeak'!$A$3:FV$99,173,FALSE)-VLOOKUP($A81,'Import OffPeak change'!$A$106:FV$202,173,FALSE)))</f>
        <v>0</v>
      </c>
      <c r="FR81" s="6">
        <f>IF(ISERROR(VLOOKUP($A81,'Import OffPeak'!$A$3:FW$99,174,FALSE)-VLOOKUP($A81,'Import OffPeak change'!$A$106:FW$202,174,FALSE)),0,(VLOOKUP($A81,'Import OffPeak'!$A$3:FW$99,174,FALSE)-VLOOKUP($A81,'Import OffPeak change'!$A$106:FW$202,174,FALSE)))</f>
        <v>0</v>
      </c>
      <c r="FS81" s="6">
        <f>IF(ISERROR(VLOOKUP($A81,'Import OffPeak'!$A$3:FX$99,175,FALSE)-VLOOKUP($A81,'Import OffPeak change'!$A$106:FX$202,175,FALSE)),0,(VLOOKUP($A81,'Import OffPeak'!$A$3:FX$99,175,FALSE)-VLOOKUP($A81,'Import OffPeak change'!$A$106:FX$202,175,FALSE)))</f>
        <v>0</v>
      </c>
      <c r="FT81" s="6">
        <f>IF(ISERROR(VLOOKUP($A81,'Import OffPeak'!$A$3:FY$99,176,FALSE)-VLOOKUP($A81,'Import OffPeak change'!$A$106:FY$202,176,FALSE)),0,(VLOOKUP($A81,'Import OffPeak'!$A$3:FY$99,176,FALSE)-VLOOKUP($A81,'Import OffPeak change'!$A$106:FY$202,176,FALSE)))</f>
        <v>0</v>
      </c>
      <c r="FU81" s="6">
        <f>IF(ISERROR(VLOOKUP($A81,'Import OffPeak'!$A$3:FZ$99,177,FALSE)-VLOOKUP($A81,'Import OffPeak change'!$A$106:FZ$202,177,FALSE)),0,(VLOOKUP($A81,'Import OffPeak'!$A$3:FZ$99,177,FALSE)-VLOOKUP($A81,'Import OffPeak change'!$A$106:FZ$202,177,FALSE)))</f>
        <v>0</v>
      </c>
      <c r="FV81" s="6">
        <f>IF(ISERROR(VLOOKUP($A81,'Import OffPeak'!$A$3:GA$99,178,FALSE)-VLOOKUP($A81,'Import OffPeak change'!$A$106:GA$202,178,FALSE)),0,(VLOOKUP($A81,'Import OffPeak'!$A$3:GA$99,178,FALSE)-VLOOKUP($A81,'Import OffPeak change'!$A$106:GA$202,178,FALSE)))</f>
        <v>0</v>
      </c>
      <c r="FW81" s="6">
        <f>IF(ISERROR(VLOOKUP($A81,'Import OffPeak'!$A$3:GB$99,179,FALSE)-VLOOKUP($A81,'Import OffPeak change'!$A$106:GB$202,179,FALSE)),0,(VLOOKUP($A81,'Import OffPeak'!$A$3:GB$99,179,FALSE)-VLOOKUP($A81,'Import OffPeak change'!$A$106:GB$202,179,FALSE)))</f>
        <v>0</v>
      </c>
      <c r="FX81" s="6">
        <f>IF(ISERROR(VLOOKUP($A81,'Import OffPeak'!$A$3:GC$99,180,FALSE)-VLOOKUP($A81,'Import OffPeak change'!$A$106:GC$202,180,FALSE)),0,(VLOOKUP($A81,'Import OffPeak'!$A$3:GC$99,180,FALSE)-VLOOKUP($A81,'Import OffPeak change'!$A$106:GC$202,180,FALSE)))</f>
        <v>0</v>
      </c>
      <c r="FY81" s="6">
        <f>IF(ISERROR(VLOOKUP($A81,'Import OffPeak'!$A$3:GD$99,181,FALSE)-VLOOKUP($A81,'Import OffPeak change'!$A$106:GD$202,181,FALSE)),0,(VLOOKUP($A81,'Import OffPeak'!$A$3:GD$99,181,FALSE)-VLOOKUP($A81,'Import OffPeak change'!$A$106:GD$202,181,FALSE)))</f>
        <v>0</v>
      </c>
      <c r="FZ81" s="6">
        <f>IF(ISERROR(VLOOKUP($A81,'Import OffPeak'!$A$3:GE$99,182,FALSE)-VLOOKUP($A81,'Import OffPeak change'!$A$106:GE$202,182,FALSE)),0,(VLOOKUP($A81,'Import OffPeak'!$A$3:GE$99,182,FALSE)-VLOOKUP($A81,'Import OffPeak change'!$A$106:GE$202,182,FALSE)))</f>
        <v>0</v>
      </c>
      <c r="GA81" s="6">
        <f>IF(ISERROR(VLOOKUP($A81,'Import OffPeak'!$A$3:GF$99,183,FALSE)-VLOOKUP($A81,'Import OffPeak change'!$A$106:GF$202,183,FALSE)),0,(VLOOKUP($A81,'Import OffPeak'!$A$3:GF$99,183,FALSE)-VLOOKUP($A81,'Import OffPeak change'!$A$106:GF$202,183,FALSE)))</f>
        <v>0</v>
      </c>
      <c r="GB81" s="6">
        <f>IF(ISERROR(VLOOKUP($A81,'Import OffPeak'!$A$3:GG$99,184,FALSE)-VLOOKUP($A81,'Import OffPeak change'!$A$106:GG$202,184,FALSE)),0,(VLOOKUP($A81,'Import OffPeak'!$A$3:GG$99,184,FALSE)-VLOOKUP($A81,'Import OffPeak change'!$A$106:GG$202,184,FALSE)))</f>
        <v>0</v>
      </c>
      <c r="GC81" s="6">
        <f>IF(ISERROR(VLOOKUP($A81,'Import OffPeak'!$A$3:GH$99,185,FALSE)-VLOOKUP($A81,'Import OffPeak change'!$A$106:GH$202,185,FALSE)),0,(VLOOKUP($A81,'Import OffPeak'!$A$3:GH$99,185,FALSE)-VLOOKUP($A81,'Import OffPeak change'!$A$106:GH$202,185,FALSE)))</f>
        <v>0</v>
      </c>
      <c r="GD81" s="6">
        <f>IF(ISERROR(VLOOKUP($A81,'Import OffPeak'!$A$3:GI$99,186,FALSE)-VLOOKUP($A81,'Import OffPeak change'!$A$106:GI$202,186,FALSE)),0,(VLOOKUP($A81,'Import OffPeak'!$A$3:GI$99,186,FALSE)-VLOOKUP($A81,'Import OffPeak change'!$A$106:GI$202,186,FALSE)))</f>
        <v>0</v>
      </c>
      <c r="GE81" s="6">
        <f>IF(ISERROR(VLOOKUP($A81,'Import OffPeak'!$A$3:GJ$99,187,FALSE)-VLOOKUP($A81,'Import OffPeak change'!$A$106:GJ$202,187,FALSE)),0,(VLOOKUP($A81,'Import OffPeak'!$A$3:GJ$99,187,FALSE)-VLOOKUP($A81,'Import OffPeak change'!$A$106:GJ$202,187,FALSE)))</f>
        <v>0</v>
      </c>
      <c r="GF81" s="6">
        <f>IF(ISERROR(VLOOKUP($A81,'Import OffPeak'!$A$3:GK$99,188,FALSE)-VLOOKUP($A81,'Import OffPeak change'!$A$106:GK$202,188,FALSE)),0,(VLOOKUP($A81,'Import OffPeak'!$A$3:GK$99,188,FALSE)-VLOOKUP($A81,'Import OffPeak change'!$A$106:GK$202,188,FALSE)))</f>
        <v>0</v>
      </c>
      <c r="GG81" s="6">
        <f>IF(ISERROR(VLOOKUP($A81,'Import OffPeak'!$A$3:GL$99,189,FALSE)-VLOOKUP($A81,'Import OffPeak change'!$A$106:GL$202,189,FALSE)),0,(VLOOKUP($A81,'Import OffPeak'!$A$3:GL$99,189,FALSE)-VLOOKUP($A81,'Import OffPeak change'!$A$106:GL$202,189,FALSE)))</f>
        <v>0</v>
      </c>
      <c r="GH81" s="6">
        <f>IF(ISERROR(VLOOKUP($A81,'Import OffPeak'!$A$3:GM$99,190,FALSE)-VLOOKUP($A81,'Import OffPeak change'!$A$106:GM$202,190,FALSE)),0,(VLOOKUP($A81,'Import OffPeak'!$A$3:GM$99,190,FALSE)-VLOOKUP($A81,'Import OffPeak change'!$A$106:GM$202,190,FALSE)))</f>
        <v>0</v>
      </c>
      <c r="GI81" s="6">
        <f>IF(ISERROR(VLOOKUP($A81,'Import OffPeak'!$A$3:GN$99,191,FALSE)-VLOOKUP($A81,'Import OffPeak change'!$A$106:GN$202,191,FALSE)),0,(VLOOKUP($A81,'Import OffPeak'!$A$3:GN$99,191,FALSE)-VLOOKUP($A81,'Import OffPeak change'!$A$106:GN$202,191,FALSE)))</f>
        <v>0</v>
      </c>
      <c r="GJ81" s="6">
        <f>IF(ISERROR(VLOOKUP($A81,'Import OffPeak'!$A$3:GO$99,192,FALSE)-VLOOKUP($A81,'Import OffPeak change'!$A$106:GO$202,192,FALSE)),0,(VLOOKUP($A81,'Import OffPeak'!$A$3:GO$99,192,FALSE)-VLOOKUP($A81,'Import OffPeak change'!$A$106:GO$202,192,FALSE)))</f>
        <v>0</v>
      </c>
      <c r="GK81" s="6">
        <f>IF(ISERROR(VLOOKUP($A81,'Import OffPeak'!$A$3:GP$99,193,FALSE)-VLOOKUP($A81,'Import OffPeak change'!$A$106:GP$202,193,FALSE)),0,(VLOOKUP($A81,'Import OffPeak'!$A$3:GP$99,193,FALSE)-VLOOKUP($A81,'Import OffPeak change'!$A$106:GP$202,193,FALSE)))</f>
        <v>0</v>
      </c>
      <c r="GL81" s="6">
        <f>IF(ISERROR(VLOOKUP($A81,'Import OffPeak'!$A$3:GQ$99,194,FALSE)-VLOOKUP($A81,'Import OffPeak change'!$A$106:GQ$202,194,FALSE)),0,(VLOOKUP($A81,'Import OffPeak'!$A$3:GQ$99,194,FALSE)-VLOOKUP($A81,'Import OffPeak change'!$A$106:GQ$202,194,FALSE)))</f>
        <v>0</v>
      </c>
      <c r="GM81" s="6">
        <f>IF(ISERROR(VLOOKUP($A81,'Import OffPeak'!$A$3:GR$99,195,FALSE)-VLOOKUP($A81,'Import OffPeak change'!$A$106:GR$202,195,FALSE)),0,(VLOOKUP($A81,'Import OffPeak'!$A$3:GR$99,195,FALSE)-VLOOKUP($A81,'Import OffPeak change'!$A$106:GR$202,195,FALSE)))</f>
        <v>0</v>
      </c>
      <c r="GN81" s="6">
        <f>IF(ISERROR(VLOOKUP($A81,'Import OffPeak'!$A$3:GS$99,196,FALSE)-VLOOKUP($A81,'Import OffPeak change'!$A$106:GS$202,196,FALSE)),0,(VLOOKUP($A81,'Import OffPeak'!$A$3:GS$99,196,FALSE)-VLOOKUP($A81,'Import OffPeak change'!$A$106:GS$202,196,FALSE)))</f>
        <v>0</v>
      </c>
      <c r="GO81" s="6">
        <f>IF(ISERROR(VLOOKUP($A81,'Import OffPeak'!$A$3:GT$99,197,FALSE)-VLOOKUP($A81,'Import OffPeak change'!$A$106:GT$202,197,FALSE)),0,(VLOOKUP($A81,'Import OffPeak'!$A$3:GT$99,197,FALSE)-VLOOKUP($A81,'Import OffPeak change'!$A$106:GT$202,197,FALSE)))</f>
        <v>0</v>
      </c>
      <c r="GP81" s="6">
        <f>IF(ISERROR(VLOOKUP($A81,'Import OffPeak'!$A$3:GU$99,198,FALSE)-VLOOKUP($A81,'Import OffPeak change'!$A$106:GU$202,198,FALSE)),0,(VLOOKUP($A81,'Import OffPeak'!$A$3:GU$99,198,FALSE)-VLOOKUP($A81,'Import OffPeak change'!$A$106:GU$202,198,FALSE)))</f>
        <v>0</v>
      </c>
      <c r="GQ81" s="6">
        <f>IF(ISERROR(VLOOKUP($A81,'Import OffPeak'!$A$3:GV$99,199,FALSE)-VLOOKUP($A81,'Import OffPeak change'!$A$106:GV$202,199,FALSE)),0,(VLOOKUP($A81,'Import OffPeak'!$A$3:GV$99,199,FALSE)-VLOOKUP($A81,'Import OffPeak change'!$A$106:GV$202,199,FALSE)))</f>
        <v>0</v>
      </c>
      <c r="GR81" s="6">
        <f>IF(ISERROR(VLOOKUP($A81,'Import OffPeak'!$A$3:GW$99,200,FALSE)-VLOOKUP($A81,'Import OffPeak change'!$A$106:GW$202,200,FALSE)),0,(VLOOKUP($A81,'Import OffPeak'!$A$3:GW$99,200,FALSE)-VLOOKUP($A81,'Import OffPeak change'!$A$106:GW$202,200,FALSE)))</f>
        <v>0</v>
      </c>
      <c r="GS81" s="6">
        <f>IF(ISERROR(VLOOKUP($A81,'Import OffPeak'!$A$3:GX$99,201,FALSE)-VLOOKUP($A81,'Import OffPeak change'!$A$106:GX$202,201,FALSE)),0,(VLOOKUP($A81,'Import OffPeak'!$A$3:GX$99,201,FALSE)-VLOOKUP($A81,'Import OffPeak change'!$A$106:GX$202,201,FALSE)))</f>
        <v>0</v>
      </c>
      <c r="GT81" s="6">
        <f>IF(ISERROR(VLOOKUP($A81,'Import OffPeak'!$A$3:GY$99,202,FALSE)-VLOOKUP($A81,'Import OffPeak change'!$A$106:GY$202,202,FALSE)),0,(VLOOKUP($A81,'Import OffPeak'!$A$3:GY$99,202,FALSE)-VLOOKUP($A81,'Import OffPeak change'!$A$106:GY$202,202,FALSE)))</f>
        <v>0</v>
      </c>
      <c r="GU81" s="6">
        <f>IF(ISERROR(VLOOKUP($A81,'Import OffPeak'!$A$3:GZ$99,203,FALSE)-VLOOKUP($A81,'Import OffPeak change'!$A$106:GZ$202,203,FALSE)),0,(VLOOKUP($A81,'Import OffPeak'!$A$3:GZ$99,203,FALSE)-VLOOKUP($A81,'Import OffPeak change'!$A$106:GZ$202,203,FALSE)))</f>
        <v>0</v>
      </c>
      <c r="GV81" s="6">
        <f>IF(ISERROR(VLOOKUP($A81,'Import OffPeak'!$A$3:HA$99,204,FALSE)-VLOOKUP($A81,'Import OffPeak change'!$A$106:HA$202,204,FALSE)),0,(VLOOKUP($A81,'Import OffPeak'!$A$3:HA$99,204,FALSE)-VLOOKUP($A81,'Import OffPeak change'!$A$106:HA$202,204,FALSE)))</f>
        <v>0</v>
      </c>
      <c r="GW81" s="6">
        <f>IF(ISERROR(VLOOKUP($A81,'Import OffPeak'!$A$3:HB$99,205,FALSE)-VLOOKUP($A81,'Import OffPeak change'!$A$106:HB$202,205,FALSE)),0,(VLOOKUP($A81,'Import OffPeak'!$A$3:HB$99,205,FALSE)-VLOOKUP($A81,'Import OffPeak change'!$A$106:HB$202,205,FALSE)))</f>
        <v>0</v>
      </c>
      <c r="GX81" s="6">
        <f>IF(ISERROR(VLOOKUP($A81,'Import OffPeak'!$A$3:HC$99,206,FALSE)-VLOOKUP($A81,'Import OffPeak change'!$A$106:HC$202,206,FALSE)),0,(VLOOKUP($A81,'Import OffPeak'!$A$3:HC$99,206,FALSE)-VLOOKUP($A81,'Import OffPeak change'!$A$106:HC$202,206,FALSE)))</f>
        <v>0</v>
      </c>
      <c r="GY81" s="6">
        <f>IF(ISERROR(VLOOKUP($A81,'Import OffPeak'!$A$3:HD$99,207,FALSE)-VLOOKUP($A81,'Import OffPeak change'!$A$106:HD$202,207,FALSE)),0,(VLOOKUP($A81,'Import OffPeak'!$A$3:HD$99,207,FALSE)-VLOOKUP($A81,'Import OffPeak change'!$A$106:HD$202,207,FALSE)))</f>
        <v>0</v>
      </c>
      <c r="GZ81" s="6">
        <f>IF(ISERROR(VLOOKUP($A81,'Import OffPeak'!$A$3:HE$99,208,FALSE)-VLOOKUP($A81,'Import OffPeak change'!$A$106:HE$202,208,FALSE)),0,(VLOOKUP($A81,'Import OffPeak'!$A$3:HE$99,208,FALSE)-VLOOKUP($A81,'Import OffPeak change'!$A$106:HE$202,208,FALSE)))</f>
        <v>0</v>
      </c>
      <c r="HA81" s="6">
        <f>IF(ISERROR(VLOOKUP($A81,'Import OffPeak'!$A$3:HF$99,209,FALSE)-VLOOKUP($A81,'Import OffPeak change'!$A$106:HF$202,209,FALSE)),0,(VLOOKUP($A81,'Import OffPeak'!$A$3:HF$99,209,FALSE)-VLOOKUP($A81,'Import OffPeak change'!$A$106:HF$202,209,FALSE)))</f>
        <v>0</v>
      </c>
      <c r="HB81" s="6">
        <f>IF(ISERROR(VLOOKUP($A81,'Import OffPeak'!$A$3:HG$99,210,FALSE)-VLOOKUP($A81,'Import OffPeak change'!$A$106:HG$202,210,FALSE)),0,(VLOOKUP($A81,'Import OffPeak'!$A$3:HG$99,210,FALSE)-VLOOKUP($A81,'Import OffPeak change'!$A$106:HG$202,210,FALSE)))</f>
        <v>0</v>
      </c>
      <c r="HC81" s="6">
        <f>IF(ISERROR(VLOOKUP($A81,'Import OffPeak'!$A$3:HH$99,211,FALSE)-VLOOKUP($A81,'Import OffPeak change'!$A$106:HH$202,211,FALSE)),0,(VLOOKUP($A81,'Import OffPeak'!$A$3:HH$99,211,FALSE)-VLOOKUP($A81,'Import OffPeak change'!$A$106:HH$202,211,FALSE)))</f>
        <v>0</v>
      </c>
      <c r="HD81" s="6">
        <f>IF(ISERROR(VLOOKUP($A81,'Import OffPeak'!$A$3:HI$99,212,FALSE)-VLOOKUP($A81,'Import OffPeak change'!$A$106:HI$202,212,FALSE)),0,(VLOOKUP($A81,'Import OffPeak'!$A$3:HI$99,212,FALSE)-VLOOKUP($A81,'Import OffPeak change'!$A$106:HI$202,212,FALSE)))</f>
        <v>0</v>
      </c>
      <c r="HE81" s="6">
        <f>IF(ISERROR(VLOOKUP($A81,'Import OffPeak'!$A$3:HJ$99,213,FALSE)-VLOOKUP($A81,'Import OffPeak change'!$A$106:HJ$202,213,FALSE)),0,(VLOOKUP($A81,'Import OffPeak'!$A$3:HJ$99,213,FALSE)-VLOOKUP($A81,'Import OffPeak change'!$A$106:HJ$202,213,FALSE)))</f>
        <v>0</v>
      </c>
      <c r="HF81" s="6">
        <f>IF(ISERROR(VLOOKUP($A81,'Import OffPeak'!$A$3:HK$99,214,FALSE)-VLOOKUP($A81,'Import OffPeak change'!$A$106:HK$202,214,FALSE)),0,(VLOOKUP($A81,'Import OffPeak'!$A$3:HK$99,214,FALSE)-VLOOKUP($A81,'Import OffPeak change'!$A$106:HK$202,214,FALSE)))</f>
        <v>0</v>
      </c>
      <c r="HG81" s="6">
        <f>IF(ISERROR(VLOOKUP($A81,'Import OffPeak'!$A$3:HL$99,215,FALSE)-VLOOKUP($A81,'Import OffPeak change'!$A$106:HL$202,215,FALSE)),0,(VLOOKUP($A81,'Import OffPeak'!$A$3:HL$99,215,FALSE)-VLOOKUP($A81,'Import OffPeak change'!$A$106:HL$202,215,FALSE)))</f>
        <v>0</v>
      </c>
      <c r="HH81" s="6">
        <f>IF(ISERROR(VLOOKUP($A81,'Import OffPeak'!$A$3:HM$99,216,FALSE)-VLOOKUP($A81,'Import OffPeak change'!$A$106:HM$202,216,FALSE)),0,(VLOOKUP($A81,'Import OffPeak'!$A$3:HM$99,216,FALSE)-VLOOKUP($A81,'Import OffPeak change'!$A$106:HM$202,216,FALSE)))</f>
        <v>0</v>
      </c>
      <c r="HI81" s="6">
        <f>IF(ISERROR(VLOOKUP($A81,'Import OffPeak'!$A$3:HN$99,217,FALSE)-VLOOKUP($A81,'Import OffPeak change'!$A$106:HN$202,217,FALSE)),0,(VLOOKUP($A81,'Import OffPeak'!$A$3:HN$99,217,FALSE)-VLOOKUP($A81,'Import OffPeak change'!$A$106:HN$202,217,FALSE)))</f>
        <v>0</v>
      </c>
      <c r="HJ81" s="6">
        <f>IF(ISERROR(VLOOKUP($A81,'Import OffPeak'!$A$3:HO$99,218,FALSE)-VLOOKUP($A81,'Import OffPeak change'!$A$106:HO$202,218,FALSE)),0,(VLOOKUP($A81,'Import OffPeak'!$A$3:HO$99,218,FALSE)-VLOOKUP($A81,'Import OffPeak change'!$A$106:HO$202,218,FALSE)))</f>
        <v>0</v>
      </c>
      <c r="HK81" s="6">
        <f>IF(ISERROR(VLOOKUP($A81,'Import OffPeak'!$A$3:HP$99,219,FALSE)-VLOOKUP($A81,'Import OffPeak change'!$A$106:HP$202,219,FALSE)),0,(VLOOKUP($A81,'Import OffPeak'!$A$3:HP$99,219,FALSE)-VLOOKUP($A81,'Import OffPeak change'!$A$106:HP$202,219,FALSE)))</f>
        <v>0</v>
      </c>
      <c r="HL81" s="6">
        <f>IF(ISERROR(VLOOKUP($A81,'Import OffPeak'!$A$3:HQ$99,220,FALSE)-VLOOKUP($A81,'Import OffPeak change'!$A$106:HQ$202,220,FALSE)),0,(VLOOKUP($A81,'Import OffPeak'!$A$3:HQ$99,220,FALSE)-VLOOKUP($A81,'Import OffPeak change'!$A$106:HQ$202,220,FALSE)))</f>
        <v>0</v>
      </c>
      <c r="HM81" s="6">
        <f>IF(ISERROR(VLOOKUP($A81,'Import OffPeak'!$A$3:HR$99,221,FALSE)-VLOOKUP($A81,'Import OffPeak change'!$A$106:HR$202,221,FALSE)),0,(VLOOKUP($A81,'Import OffPeak'!$A$3:HR$99,221,FALSE)-VLOOKUP($A81,'Import OffPeak change'!$A$106:HR$202,221,FALSE)))</f>
        <v>0</v>
      </c>
      <c r="HN81" s="6">
        <f>IF(ISERROR(VLOOKUP($A81,'Import OffPeak'!$A$3:HS$99,222,FALSE)-VLOOKUP($A81,'Import OffPeak change'!$A$106:HS$202,222,FALSE)),0,(VLOOKUP($A81,'Import OffPeak'!$A$3:HS$99,222,FALSE)-VLOOKUP($A81,'Import OffPeak change'!$A$106:HS$202,222,FALSE)))</f>
        <v>0</v>
      </c>
      <c r="HO81" s="6">
        <f>IF(ISERROR(VLOOKUP($A81,'Import OffPeak'!$A$3:HT$99,223,FALSE)-VLOOKUP($A81,'Import OffPeak change'!$A$106:HT$202,223,FALSE)),0,(VLOOKUP($A81,'Import OffPeak'!$A$3:HT$99,223,FALSE)-VLOOKUP($A81,'Import OffPeak change'!$A$106:HT$202,223,FALSE)))</f>
        <v>0</v>
      </c>
      <c r="HP81" s="6">
        <f>IF(ISERROR(VLOOKUP($A81,'Import OffPeak'!$A$3:HU$99,224,FALSE)-VLOOKUP($A81,'Import OffPeak change'!$A$106:HU$202,224,FALSE)),0,(VLOOKUP($A81,'Import OffPeak'!$A$3:HU$99,224,FALSE)-VLOOKUP($A81,'Import OffPeak change'!$A$106:HU$202,224,FALSE)))</f>
        <v>0</v>
      </c>
      <c r="HQ81" s="6">
        <f>IF(ISERROR(VLOOKUP($A81,'Import OffPeak'!$A$3:HV$99,225,FALSE)-VLOOKUP($A81,'Import OffPeak change'!$A$106:HV$202,225,FALSE)),0,(VLOOKUP($A81,'Import OffPeak'!$A$3:HV$99,225,FALSE)-VLOOKUP($A81,'Import OffPeak change'!$A$106:HV$202,225,FALSE)))</f>
        <v>0</v>
      </c>
      <c r="HR81" s="6">
        <f>IF(ISERROR(VLOOKUP($A81,'Import OffPeak'!$A$3:HW$99,226,FALSE)-VLOOKUP($A81,'Import OffPeak change'!$A$106:HW$202,226,FALSE)),0,(VLOOKUP($A81,'Import OffPeak'!$A$3:HW$99,226,FALSE)-VLOOKUP($A81,'Import OffPeak change'!$A$106:HW$202,226,FALSE)))</f>
        <v>0</v>
      </c>
      <c r="HS81" s="6">
        <f>IF(ISERROR(VLOOKUP($A81,'Import OffPeak'!$A$3:HX$99,227,FALSE)-VLOOKUP($A81,'Import OffPeak change'!$A$106:HX$202,227,FALSE)),0,(VLOOKUP($A81,'Import OffPeak'!$A$3:HX$99,227,FALSE)-VLOOKUP($A81,'Import OffPeak change'!$A$106:HX$202,227,FALSE)))</f>
        <v>0</v>
      </c>
      <c r="HT81" s="6">
        <f>IF(ISERROR(VLOOKUP($A81,'Import OffPeak'!$A$3:HY$99,228,FALSE)-VLOOKUP($A81,'Import OffPeak change'!$A$106:HY$202,228,FALSE)),0,(VLOOKUP($A81,'Import OffPeak'!$A$3:HY$99,228,FALSE)-VLOOKUP($A81,'Import OffPeak change'!$A$106:HY$202,228,FALSE)))</f>
        <v>0</v>
      </c>
      <c r="HU81" s="6">
        <f>IF(ISERROR(VLOOKUP($A81,'Import OffPeak'!$A$3:HZ$99,229,FALSE)-VLOOKUP($A81,'Import OffPeak change'!$A$106:HZ$202,229,FALSE)),0,(VLOOKUP($A81,'Import OffPeak'!$A$3:HZ$99,229,FALSE)-VLOOKUP($A81,'Import OffPeak change'!$A$106:HZ$202,229,FALSE)))</f>
        <v>0</v>
      </c>
      <c r="HV81" s="6">
        <f>IF(ISERROR(VLOOKUP($A81,'Import OffPeak'!$A$3:IA$99,230,FALSE)-VLOOKUP($A81,'Import OffPeak change'!$A$106:IA$202,230,FALSE)),0,(VLOOKUP($A81,'Import OffPeak'!$A$3:IA$99,230,FALSE)-VLOOKUP($A81,'Import OffPeak change'!$A$106:IA$202,230,FALSE)))</f>
        <v>0</v>
      </c>
      <c r="HW81" s="6">
        <f>IF(ISERROR(VLOOKUP($A81,'Import OffPeak'!$A$3:IB$99,231,FALSE)-VLOOKUP($A81,'Import OffPeak change'!$A$106:IB$202,231,FALSE)),0,(VLOOKUP($A81,'Import OffPeak'!$A$3:IB$99,231,FALSE)-VLOOKUP($A81,'Import OffPeak change'!$A$106:IB$202,231,FALSE)))</f>
        <v>0</v>
      </c>
      <c r="HX81" s="6">
        <f>IF(ISERROR(VLOOKUP($A81,'Import OffPeak'!$A$3:IC$99,232,FALSE)-VLOOKUP($A81,'Import OffPeak change'!$A$106:IC$202,232,FALSE)),0,(VLOOKUP($A81,'Import OffPeak'!$A$3:IC$99,232,FALSE)-VLOOKUP($A81,'Import OffPeak change'!$A$106:IC$202,232,FALSE)))</f>
        <v>0</v>
      </c>
      <c r="HY81" s="6">
        <f>IF(ISERROR(VLOOKUP($A81,'Import OffPeak'!$A$3:ID$99,233,FALSE)-VLOOKUP($A81,'Import OffPeak change'!$A$106:ID$202,233,FALSE)),0,(VLOOKUP($A81,'Import OffPeak'!$A$3:ID$99,233,FALSE)-VLOOKUP($A81,'Import OffPeak change'!$A$106:ID$202,233,FALSE)))</f>
        <v>0</v>
      </c>
      <c r="HZ81" s="6">
        <f>IF(ISERROR(VLOOKUP($A81,'Import OffPeak'!$A$3:IE$99,234,FALSE)-VLOOKUP($A81,'Import OffPeak change'!$A$106:IE$202,234,FALSE)),0,(VLOOKUP($A81,'Import OffPeak'!$A$3:IE$99,234,FALSE)-VLOOKUP($A81,'Import OffPeak change'!$A$106:IE$202,234,FALSE)))</f>
        <v>0</v>
      </c>
      <c r="IA81" s="6">
        <f>IF(ISERROR(VLOOKUP($A81,'Import OffPeak'!$A$3:IF$99,235,FALSE)-VLOOKUP($A81,'Import OffPeak change'!$A$106:IF$202,235,FALSE)),0,(VLOOKUP($A81,'Import OffPeak'!$A$3:IF$99,235,FALSE)-VLOOKUP($A81,'Import OffPeak change'!$A$106:IF$202,235,FALSE)))</f>
        <v>0</v>
      </c>
      <c r="IB81" s="6">
        <f>IF(ISERROR(VLOOKUP($A81,'Import OffPeak'!$A$3:IG$99,236,FALSE)-VLOOKUP($A81,'Import OffPeak change'!$A$106:IG$202,236,FALSE)),0,(VLOOKUP($A81,'Import OffPeak'!$A$3:IG$99,236,FALSE)-VLOOKUP($A81,'Import OffPeak change'!$A$106:IG$202,236,FALSE)))</f>
        <v>0</v>
      </c>
      <c r="IC81" s="6">
        <f>IF(ISERROR(VLOOKUP($A81,'Import OffPeak'!$A$3:IH$99,237,FALSE)-VLOOKUP($A81,'Import OffPeak change'!$A$106:IH$202,237,FALSE)),0,(VLOOKUP($A81,'Import OffPeak'!$A$3:IH$99,237,FALSE)-VLOOKUP($A81,'Import OffPeak change'!$A$106:IH$202,237,FALSE)))</f>
        <v>0</v>
      </c>
      <c r="ID81" s="6">
        <f>IF(ISERROR(VLOOKUP($A81,'Import OffPeak'!$A$3:II$99,238,FALSE)-VLOOKUP($A81,'Import OffPeak change'!$A$106:II$202,238,FALSE)),0,(VLOOKUP($A81,'Import OffPeak'!$A$3:II$99,238,FALSE)-VLOOKUP($A81,'Import OffPeak change'!$A$106:II$202,238,FALSE)))</f>
        <v>0</v>
      </c>
      <c r="IE81" s="6">
        <f>IF(ISERROR(VLOOKUP($A81,'Import OffPeak'!$A$3:IJ$99,239,FALSE)-VLOOKUP($A81,'Import OffPeak change'!$A$106:IJ$202,239,FALSE)),0,(VLOOKUP($A81,'Import OffPeak'!$A$3:IJ$99,239,FALSE)-VLOOKUP($A81,'Import OffPeak change'!$A$106:IJ$202,239,FALSE)))</f>
        <v>0</v>
      </c>
    </row>
    <row r="82" spans="1:239">
      <c r="A82" s="168" t="str">
        <f>IF('Import OffPeak'!A79=0,"",'Import OffPeak'!A79)</f>
        <v/>
      </c>
      <c r="B82" s="6"/>
      <c r="C82" s="6"/>
      <c r="D82" s="6"/>
      <c r="E82" s="6"/>
      <c r="F82" s="6"/>
      <c r="G82" s="6">
        <f>IF(ISERROR(VLOOKUP($A82,'Import OffPeak'!$A$3:L$99,7,FALSE)-VLOOKUP($A82,'Import OffPeak change'!$A$106:L$202,7,FALSE)),0,(VLOOKUP($A82,'Import OffPeak'!$A$3:L$99,7,FALSE)-VLOOKUP($A82,'Import OffPeak change'!$A$106:L$202,7,FALSE)))</f>
        <v>0</v>
      </c>
      <c r="H82" s="6">
        <f>IF(ISERROR(VLOOKUP($A82,'Import OffPeak'!$A$3:M$99,8,FALSE)-VLOOKUP($A82,'Import OffPeak change'!$A$106:M$202,8,FALSE)),0,(VLOOKUP($A82,'Import OffPeak'!$A$3:M$99,8,FALSE)-VLOOKUP($A82,'Import OffPeak change'!$A$106:M$202,8,FALSE)))</f>
        <v>0</v>
      </c>
      <c r="I82" s="6">
        <f>IF(ISERROR(VLOOKUP($A82,'Import OffPeak'!$A$3:N$99,9,FALSE)-VLOOKUP($A82,'Import OffPeak change'!$A$106:N$202,9,FALSE)),0,(VLOOKUP($A82,'Import OffPeak'!$A$3:N$99,9,FALSE)-VLOOKUP($A82,'Import OffPeak change'!$A$106:N$202,9,FALSE)))</f>
        <v>0</v>
      </c>
      <c r="J82" s="6">
        <f>IF(ISERROR(VLOOKUP($A82,'Import OffPeak'!$A$3:O$99,10,FALSE)-VLOOKUP($A82,'Import OffPeak change'!$A$106:O$202,10,FALSE)),0,(VLOOKUP($A82,'Import OffPeak'!$A$3:O$99,10,FALSE)-VLOOKUP($A82,'Import OffPeak change'!$A$106:O$202,10,FALSE)))</f>
        <v>0</v>
      </c>
      <c r="K82" s="6">
        <f>IF(ISERROR(VLOOKUP($A82,'Import OffPeak'!$A$3:P$99,11,FALSE)-VLOOKUP($A82,'Import OffPeak change'!$A$106:P$202,11,FALSE)),0,(VLOOKUP($A82,'Import OffPeak'!$A$3:P$99,11,FALSE)-VLOOKUP($A82,'Import OffPeak change'!$A$106:P$202,11,FALSE)))</f>
        <v>0</v>
      </c>
      <c r="L82" s="6">
        <f>IF(ISERROR(VLOOKUP($A82,'Import OffPeak'!$A$3:Q$99,12,FALSE)-VLOOKUP($A82,'Import OffPeak change'!$A$106:Q$202,12,FALSE)),0,(VLOOKUP($A82,'Import OffPeak'!$A$3:Q$99,12,FALSE)-VLOOKUP($A82,'Import OffPeak change'!$A$106:Q$202,12,FALSE)))</f>
        <v>0</v>
      </c>
      <c r="M82" s="6">
        <f>IF(ISERROR(VLOOKUP($A82,'Import OffPeak'!$A$3:R$99,13,FALSE)-VLOOKUP($A82,'Import OffPeak change'!$A$106:R$202,13,FALSE)),0,(VLOOKUP($A82,'Import OffPeak'!$A$3:R$99,13,FALSE)-VLOOKUP($A82,'Import OffPeak change'!$A$106:R$202,13,FALSE)))</f>
        <v>0</v>
      </c>
      <c r="N82" s="6">
        <f>IF(ISERROR(VLOOKUP($A82,'Import OffPeak'!$A$3:S$99,14,FALSE)-VLOOKUP($A82,'Import OffPeak change'!$A$106:S$202,14,FALSE)),0,(VLOOKUP($A82,'Import OffPeak'!$A$3:S$99,14,FALSE)-VLOOKUP($A82,'Import OffPeak change'!$A$106:S$202,14,FALSE)))</f>
        <v>0</v>
      </c>
      <c r="O82" s="6">
        <f>IF(ISERROR(VLOOKUP($A82,'Import OffPeak'!$A$3:T$99,15,FALSE)-VLOOKUP($A82,'Import OffPeak change'!$A$106:T$202,15,FALSE)),0,(VLOOKUP($A82,'Import OffPeak'!$A$3:T$99,15,FALSE)-VLOOKUP($A82,'Import OffPeak change'!$A$106:T$202,15,FALSE)))</f>
        <v>0</v>
      </c>
      <c r="P82" s="6">
        <f>IF(ISERROR(VLOOKUP($A82,'Import OffPeak'!$A$3:U$99,16,FALSE)-VLOOKUP($A82,'Import OffPeak change'!$A$106:U$202,16,FALSE)),0,(VLOOKUP($A82,'Import OffPeak'!$A$3:U$99,16,FALSE)-VLOOKUP($A82,'Import OffPeak change'!$A$106:U$202,16,FALSE)))</f>
        <v>0</v>
      </c>
      <c r="Q82" s="6">
        <f>IF(ISERROR(VLOOKUP($A82,'Import OffPeak'!$A$3:V$99,17,FALSE)-VLOOKUP($A82,'Import OffPeak change'!$A$106:V$202,17,FALSE)),0,(VLOOKUP($A82,'Import OffPeak'!$A$3:V$99,17,FALSE)-VLOOKUP($A82,'Import OffPeak change'!$A$106:V$202,17,FALSE)))</f>
        <v>0</v>
      </c>
      <c r="R82" s="6">
        <f>IF(ISERROR(VLOOKUP($A82,'Import OffPeak'!$A$3:W$99,18,FALSE)-VLOOKUP($A82,'Import OffPeak change'!$A$106:W$202,18,FALSE)),0,(VLOOKUP($A82,'Import OffPeak'!$A$3:W$99,18,FALSE)-VLOOKUP($A82,'Import OffPeak change'!$A$106:W$202,18,FALSE)))</f>
        <v>0</v>
      </c>
      <c r="S82" s="6">
        <f>IF(ISERROR(VLOOKUP($A82,'Import OffPeak'!$A$3:X$99,19,FALSE)-VLOOKUP($A82,'Import OffPeak change'!$A$106:X$202,19,FALSE)),0,(VLOOKUP($A82,'Import OffPeak'!$A$3:X$99,19,FALSE)-VLOOKUP($A82,'Import OffPeak change'!$A$106:X$202,19,FALSE)))</f>
        <v>0</v>
      </c>
      <c r="T82" s="6">
        <f>IF(ISERROR(VLOOKUP($A82,'Import OffPeak'!$A$3:Y$99,20,FALSE)-VLOOKUP($A82,'Import OffPeak change'!$A$106:Y$202,20,FALSE)),0,(VLOOKUP($A82,'Import OffPeak'!$A$3:Y$99,20,FALSE)-VLOOKUP($A82,'Import OffPeak change'!$A$106:Y$202,20,FALSE)))</f>
        <v>0</v>
      </c>
      <c r="U82" s="6">
        <f>IF(ISERROR(VLOOKUP($A82,'Import OffPeak'!$A$3:Z$99,21,FALSE)-VLOOKUP($A82,'Import OffPeak change'!$A$106:Z$202,21,FALSE)),0,(VLOOKUP($A82,'Import OffPeak'!$A$3:Z$99,21,FALSE)-VLOOKUP($A82,'Import OffPeak change'!$A$106:Z$202,21,FALSE)))</f>
        <v>0</v>
      </c>
      <c r="V82" s="6">
        <f>IF(ISERROR(VLOOKUP($A82,'Import OffPeak'!$A$3:AA$99,22,FALSE)-VLOOKUP($A82,'Import OffPeak change'!$A$106:AA$202,22,FALSE)),0,(VLOOKUP($A82,'Import OffPeak'!$A$3:AA$99,22,FALSE)-VLOOKUP($A82,'Import OffPeak change'!$A$106:AA$202,22,FALSE)))</f>
        <v>0</v>
      </c>
      <c r="W82" s="6">
        <f>IF(ISERROR(VLOOKUP($A82,'Import OffPeak'!$A$3:AB$99,23,FALSE)-VLOOKUP($A82,'Import OffPeak change'!$A$106:AB$202,23,FALSE)),0,(VLOOKUP($A82,'Import OffPeak'!$A$3:AB$99,23,FALSE)-VLOOKUP($A82,'Import OffPeak change'!$A$106:AB$202,23,FALSE)))</f>
        <v>0</v>
      </c>
      <c r="X82" s="6">
        <f>IF(ISERROR(VLOOKUP($A82,'Import OffPeak'!$A$3:AC$99,24,FALSE)-VLOOKUP($A82,'Import OffPeak change'!$A$106:AC$202,24,FALSE)),0,(VLOOKUP($A82,'Import OffPeak'!$A$3:AC$99,24,FALSE)-VLOOKUP($A82,'Import OffPeak change'!$A$106:AC$202,24,FALSE)))</f>
        <v>0</v>
      </c>
      <c r="Y82" s="6">
        <f>IF(ISERROR(VLOOKUP($A82,'Import OffPeak'!$A$3:AD$99,25,FALSE)-VLOOKUP($A82,'Import OffPeak change'!$A$106:AD$202,25,FALSE)),0,(VLOOKUP($A82,'Import OffPeak'!$A$3:AD$99,25,FALSE)-VLOOKUP($A82,'Import OffPeak change'!$A$106:AD$202,25,FALSE)))</f>
        <v>0</v>
      </c>
      <c r="Z82" s="6">
        <f>IF(ISERROR(VLOOKUP($A82,'Import OffPeak'!$A$3:AE$99,26,FALSE)-VLOOKUP($A82,'Import OffPeak change'!$A$106:AE$202,26,FALSE)),0,(VLOOKUP($A82,'Import OffPeak'!$A$3:AE$99,26,FALSE)-VLOOKUP($A82,'Import OffPeak change'!$A$106:AE$202,26,FALSE)))</f>
        <v>0</v>
      </c>
      <c r="AA82" s="6">
        <f>IF(ISERROR(VLOOKUP($A82,'Import OffPeak'!$A$3:AF$99,27,FALSE)-VLOOKUP($A82,'Import OffPeak change'!$A$106:AF$202,27,FALSE)),0,(VLOOKUP($A82,'Import OffPeak'!$A$3:AF$99,27,FALSE)-VLOOKUP($A82,'Import OffPeak change'!$A$106:AF$202,27,FALSE)))</f>
        <v>0</v>
      </c>
      <c r="AB82" s="6">
        <f>IF(ISERROR(VLOOKUP($A82,'Import OffPeak'!$A$3:AG$99,28,FALSE)-VLOOKUP($A82,'Import OffPeak change'!$A$106:AG$202,28,FALSE)),0,(VLOOKUP($A82,'Import OffPeak'!$A$3:AG$99,28,FALSE)-VLOOKUP($A82,'Import OffPeak change'!$A$106:AG$202,28,FALSE)))</f>
        <v>0</v>
      </c>
      <c r="AC82" s="6">
        <f>IF(ISERROR(VLOOKUP($A82,'Import OffPeak'!$A$3:AH$99,29,FALSE)-VLOOKUP($A82,'Import OffPeak change'!$A$106:AH$202,29,FALSE)),0,(VLOOKUP($A82,'Import OffPeak'!$A$3:AH$99,29,FALSE)-VLOOKUP($A82,'Import OffPeak change'!$A$106:AH$202,29,FALSE)))</f>
        <v>0</v>
      </c>
      <c r="AD82" s="6">
        <f>IF(ISERROR(VLOOKUP($A82,'Import OffPeak'!$A$3:AI$99,30,FALSE)-VLOOKUP($A82,'Import OffPeak change'!$A$106:AI$202,30,FALSE)),0,(VLOOKUP($A82,'Import OffPeak'!$A$3:AI$99,30,FALSE)-VLOOKUP($A82,'Import OffPeak change'!$A$106:AI$202,30,FALSE)))</f>
        <v>0</v>
      </c>
      <c r="AE82" s="6">
        <f>IF(ISERROR(VLOOKUP($A82,'Import OffPeak'!$A$3:AJ$99,31,FALSE)-VLOOKUP($A82,'Import OffPeak change'!$A$106:AJ$202,31,FALSE)),0,(VLOOKUP($A82,'Import OffPeak'!$A$3:AJ$99,31,FALSE)-VLOOKUP($A82,'Import OffPeak change'!$A$106:AJ$202,31,FALSE)))</f>
        <v>0</v>
      </c>
      <c r="AF82" s="6">
        <f>IF(ISERROR(VLOOKUP($A82,'Import OffPeak'!$A$3:AK$99,32,FALSE)-VLOOKUP($A82,'Import OffPeak change'!$A$106:AK$202,32,FALSE)),0,(VLOOKUP($A82,'Import OffPeak'!$A$3:AK$99,32,FALSE)-VLOOKUP($A82,'Import OffPeak change'!$A$106:AK$202,32,FALSE)))</f>
        <v>0</v>
      </c>
      <c r="AG82" s="6">
        <f>IF(ISERROR(VLOOKUP($A82,'Import OffPeak'!$A$3:AL$99,33,FALSE)-VLOOKUP($A82,'Import OffPeak change'!$A$106:AL$202,33,FALSE)),0,(VLOOKUP($A82,'Import OffPeak'!$A$3:AL$99,33,FALSE)-VLOOKUP($A82,'Import OffPeak change'!$A$106:AL$202,33,FALSE)))</f>
        <v>0</v>
      </c>
      <c r="AH82" s="6">
        <f>IF(ISERROR(VLOOKUP($A82,'Import OffPeak'!$A$3:AM$99,34,FALSE)-VLOOKUP($A82,'Import OffPeak change'!$A$106:AM$202,34,FALSE)),0,(VLOOKUP($A82,'Import OffPeak'!$A$3:AM$99,34,FALSE)-VLOOKUP($A82,'Import OffPeak change'!$A$106:AM$202,34,FALSE)))</f>
        <v>0</v>
      </c>
      <c r="AI82" s="6">
        <f>IF(ISERROR(VLOOKUP($A82,'Import OffPeak'!$A$3:AN$99,35,FALSE)-VLOOKUP($A82,'Import OffPeak change'!$A$106:AN$202,35,FALSE)),0,(VLOOKUP($A82,'Import OffPeak'!$A$3:AN$99,35,FALSE)-VLOOKUP($A82,'Import OffPeak change'!$A$106:AN$202,35,FALSE)))</f>
        <v>0</v>
      </c>
      <c r="AJ82" s="6">
        <f>IF(ISERROR(VLOOKUP($A82,'Import OffPeak'!$A$3:AO$99,36,FALSE)-VLOOKUP($A82,'Import OffPeak change'!$A$106:AO$202,36,FALSE)),0,(VLOOKUP($A82,'Import OffPeak'!$A$3:AO$99,36,FALSE)-VLOOKUP($A82,'Import OffPeak change'!$A$106:AO$202,36,FALSE)))</f>
        <v>0</v>
      </c>
      <c r="AK82" s="6">
        <f>IF(ISERROR(VLOOKUP($A82,'Import OffPeak'!$A$3:AP$99,37,FALSE)-VLOOKUP($A82,'Import OffPeak change'!$A$106:AP$202,37,FALSE)),0,(VLOOKUP($A82,'Import OffPeak'!$A$3:AP$99,37,FALSE)-VLOOKUP($A82,'Import OffPeak change'!$A$106:AP$202,37,FALSE)))</f>
        <v>0</v>
      </c>
      <c r="AL82" s="6">
        <f>IF(ISERROR(VLOOKUP($A82,'Import OffPeak'!$A$3:AQ$99,38,FALSE)-VLOOKUP($A82,'Import OffPeak change'!$A$106:AQ$202,38,FALSE)),0,(VLOOKUP($A82,'Import OffPeak'!$A$3:AQ$99,38,FALSE)-VLOOKUP($A82,'Import OffPeak change'!$A$106:AQ$202,38,FALSE)))</f>
        <v>0</v>
      </c>
      <c r="AM82" s="6">
        <f>IF(ISERROR(VLOOKUP($A82,'Import OffPeak'!$A$3:AR$99,39,FALSE)-VLOOKUP($A82,'Import OffPeak change'!$A$106:AR$202,39,FALSE)),0,(VLOOKUP($A82,'Import OffPeak'!$A$3:AR$99,39,FALSE)-VLOOKUP($A82,'Import OffPeak change'!$A$106:AR$202,39,FALSE)))</f>
        <v>0</v>
      </c>
      <c r="AN82" s="6">
        <f>IF(ISERROR(VLOOKUP($A82,'Import OffPeak'!$A$3:AS$99,40,FALSE)-VLOOKUP($A82,'Import OffPeak change'!$A$106:AS$202,40,FALSE)),0,(VLOOKUP($A82,'Import OffPeak'!$A$3:AS$99,40,FALSE)-VLOOKUP($A82,'Import OffPeak change'!$A$106:AS$202,40,FALSE)))</f>
        <v>0</v>
      </c>
      <c r="AO82" s="6">
        <f>IF(ISERROR(VLOOKUP($A82,'Import OffPeak'!$A$3:AT$99,41,FALSE)-VLOOKUP($A82,'Import OffPeak change'!$A$106:AT$202,41,FALSE)),0,(VLOOKUP($A82,'Import OffPeak'!$A$3:AT$99,41,FALSE)-VLOOKUP($A82,'Import OffPeak change'!$A$106:AT$202,41,FALSE)))</f>
        <v>0</v>
      </c>
      <c r="AP82" s="6">
        <f>IF(ISERROR(VLOOKUP($A82,'Import OffPeak'!$A$3:AU$99,42,FALSE)-VLOOKUP($A82,'Import OffPeak change'!$A$106:AU$202,42,FALSE)),0,(VLOOKUP($A82,'Import OffPeak'!$A$3:AU$99,42,FALSE)-VLOOKUP($A82,'Import OffPeak change'!$A$106:AU$202,42,FALSE)))</f>
        <v>0</v>
      </c>
      <c r="AQ82" s="6">
        <f>IF(ISERROR(VLOOKUP($A82,'Import OffPeak'!$A$3:AV$99,43,FALSE)-VLOOKUP($A82,'Import OffPeak change'!$A$106:AV$202,43,FALSE)),0,(VLOOKUP($A82,'Import OffPeak'!$A$3:AV$99,43,FALSE)-VLOOKUP($A82,'Import OffPeak change'!$A$106:AV$202,43,FALSE)))</f>
        <v>0</v>
      </c>
      <c r="AR82" s="6">
        <f>IF(ISERROR(VLOOKUP($A82,'Import OffPeak'!$A$3:AW$99,44,FALSE)-VLOOKUP($A82,'Import OffPeak change'!$A$106:AW$202,44,FALSE)),0,(VLOOKUP($A82,'Import OffPeak'!$A$3:AW$99,44,FALSE)-VLOOKUP($A82,'Import OffPeak change'!$A$106:AW$202,44,FALSE)))</f>
        <v>0</v>
      </c>
      <c r="AS82" s="6">
        <f>IF(ISERROR(VLOOKUP($A82,'Import OffPeak'!$A$3:AX$99,45,FALSE)-VLOOKUP($A82,'Import OffPeak change'!$A$106:AX$202,45,FALSE)),0,(VLOOKUP($A82,'Import OffPeak'!$A$3:AX$99,45,FALSE)-VLOOKUP($A82,'Import OffPeak change'!$A$106:AX$202,45,FALSE)))</f>
        <v>0</v>
      </c>
      <c r="AT82" s="6">
        <f>IF(ISERROR(VLOOKUP($A82,'Import OffPeak'!$A$3:AY$99,46,FALSE)-VLOOKUP($A82,'Import OffPeak change'!$A$106:AY$202,46,FALSE)),0,(VLOOKUP($A82,'Import OffPeak'!$A$3:AY$99,46,FALSE)-VLOOKUP($A82,'Import OffPeak change'!$A$106:AY$202,46,FALSE)))</f>
        <v>0</v>
      </c>
      <c r="AU82" s="6">
        <f>IF(ISERROR(VLOOKUP($A82,'Import OffPeak'!$A$3:AZ$99,47,FALSE)-VLOOKUP($A82,'Import OffPeak change'!$A$106:AZ$202,47,FALSE)),0,(VLOOKUP($A82,'Import OffPeak'!$A$3:AZ$99,47,FALSE)-VLOOKUP($A82,'Import OffPeak change'!$A$106:AZ$202,47,FALSE)))</f>
        <v>0</v>
      </c>
      <c r="AV82" s="6">
        <f>IF(ISERROR(VLOOKUP($A82,'Import OffPeak'!$A$3:BA$99,48,FALSE)-VLOOKUP($A82,'Import OffPeak change'!$A$106:BA$202,48,FALSE)),0,(VLOOKUP($A82,'Import OffPeak'!$A$3:BA$99,48,FALSE)-VLOOKUP($A82,'Import OffPeak change'!$A$106:BA$202,48,FALSE)))</f>
        <v>0</v>
      </c>
      <c r="AW82" s="6">
        <f>IF(ISERROR(VLOOKUP($A82,'Import OffPeak'!$A$3:BB$99,49,FALSE)-VLOOKUP($A82,'Import OffPeak change'!$A$106:BB$202,49,FALSE)),0,(VLOOKUP($A82,'Import OffPeak'!$A$3:BB$99,49,FALSE)-VLOOKUP($A82,'Import OffPeak change'!$A$106:BB$202,49,FALSE)))</f>
        <v>0</v>
      </c>
      <c r="AX82" s="6">
        <f>IF(ISERROR(VLOOKUP($A82,'Import OffPeak'!$A$3:BC$99,50,FALSE)-VLOOKUP($A82,'Import OffPeak change'!$A$106:BC$202,50,FALSE)),0,(VLOOKUP($A82,'Import OffPeak'!$A$3:BC$99,50,FALSE)-VLOOKUP($A82,'Import OffPeak change'!$A$106:BC$202,50,FALSE)))</f>
        <v>0</v>
      </c>
      <c r="AY82" s="6">
        <f>IF(ISERROR(VLOOKUP($A82,'Import OffPeak'!$A$3:BD$99,51,FALSE)-VLOOKUP($A82,'Import OffPeak change'!$A$106:BD$202,51,FALSE)),0,(VLOOKUP($A82,'Import OffPeak'!$A$3:BD$99,51,FALSE)-VLOOKUP($A82,'Import OffPeak change'!$A$106:BD$202,51,FALSE)))</f>
        <v>0</v>
      </c>
      <c r="AZ82" s="6">
        <f>IF(ISERROR(VLOOKUP($A82,'Import OffPeak'!$A$3:BE$99,52,FALSE)-VLOOKUP($A82,'Import OffPeak change'!$A$106:BE$202,52,FALSE)),0,(VLOOKUP($A82,'Import OffPeak'!$A$3:BE$99,52,FALSE)-VLOOKUP($A82,'Import OffPeak change'!$A$106:BE$202,52,FALSE)))</f>
        <v>0</v>
      </c>
      <c r="BA82" s="6">
        <f>IF(ISERROR(VLOOKUP($A82,'Import OffPeak'!$A$3:BF$99,53,FALSE)-VLOOKUP($A82,'Import OffPeak change'!$A$106:BF$202,53,FALSE)),0,(VLOOKUP($A82,'Import OffPeak'!$A$3:BF$99,53,FALSE)-VLOOKUP($A82,'Import OffPeak change'!$A$106:BF$202,53,FALSE)))</f>
        <v>0</v>
      </c>
      <c r="BB82" s="6">
        <f>IF(ISERROR(VLOOKUP($A82,'Import OffPeak'!$A$3:BG$99,54,FALSE)-VLOOKUP($A82,'Import OffPeak change'!$A$106:BG$202,54,FALSE)),0,(VLOOKUP($A82,'Import OffPeak'!$A$3:BG$99,54,FALSE)-VLOOKUP($A82,'Import OffPeak change'!$A$106:BG$202,54,FALSE)))</f>
        <v>0</v>
      </c>
      <c r="BC82" s="6">
        <f>IF(ISERROR(VLOOKUP($A82,'Import OffPeak'!$A$3:BH$99,55,FALSE)-VLOOKUP($A82,'Import OffPeak change'!$A$106:BH$202,55,FALSE)),0,(VLOOKUP($A82,'Import OffPeak'!$A$3:BH$99,55,FALSE)-VLOOKUP($A82,'Import OffPeak change'!$A$106:BH$202,55,FALSE)))</f>
        <v>0</v>
      </c>
      <c r="BD82" s="6">
        <f>IF(ISERROR(VLOOKUP($A82,'Import OffPeak'!$A$3:BI$99,56,FALSE)-VLOOKUP($A82,'Import OffPeak change'!$A$106:BI$202,56,FALSE)),0,(VLOOKUP($A82,'Import OffPeak'!$A$3:BI$99,56,FALSE)-VLOOKUP($A82,'Import OffPeak change'!$A$106:BI$202,56,FALSE)))</f>
        <v>0</v>
      </c>
      <c r="BE82" s="6">
        <f>IF(ISERROR(VLOOKUP($A82,'Import OffPeak'!$A$3:BJ$99,57,FALSE)-VLOOKUP($A82,'Import OffPeak change'!$A$106:BJ$202,57,FALSE)),0,(VLOOKUP($A82,'Import OffPeak'!$A$3:BJ$99,57,FALSE)-VLOOKUP($A82,'Import OffPeak change'!$A$106:BJ$202,57,FALSE)))</f>
        <v>0</v>
      </c>
      <c r="BF82" s="6">
        <f>IF(ISERROR(VLOOKUP($A82,'Import OffPeak'!$A$3:BK$99,58,FALSE)-VLOOKUP($A82,'Import OffPeak change'!$A$106:BK$202,58,FALSE)),0,(VLOOKUP($A82,'Import OffPeak'!$A$3:BK$99,58,FALSE)-VLOOKUP($A82,'Import OffPeak change'!$A$106:BK$202,58,FALSE)))</f>
        <v>0</v>
      </c>
      <c r="BG82" s="6">
        <f>IF(ISERROR(VLOOKUP($A82,'Import OffPeak'!$A$3:BL$99,59,FALSE)-VLOOKUP($A82,'Import OffPeak change'!$A$106:BL$202,59,FALSE)),0,(VLOOKUP($A82,'Import OffPeak'!$A$3:BL$99,59,FALSE)-VLOOKUP($A82,'Import OffPeak change'!$A$106:BL$202,59,FALSE)))</f>
        <v>0</v>
      </c>
      <c r="BH82" s="6">
        <f>IF(ISERROR(VLOOKUP($A82,'Import OffPeak'!$A$3:BM$99,60,FALSE)-VLOOKUP($A82,'Import OffPeak change'!$A$106:BM$202,60,FALSE)),0,(VLOOKUP($A82,'Import OffPeak'!$A$3:BM$99,60,FALSE)-VLOOKUP($A82,'Import OffPeak change'!$A$106:BM$202,60,FALSE)))</f>
        <v>0</v>
      </c>
      <c r="BI82" s="6">
        <f>IF(ISERROR(VLOOKUP($A82,'Import OffPeak'!$A$3:BN$99,61,FALSE)-VLOOKUP($A82,'Import OffPeak change'!$A$106:BN$202,61,FALSE)),0,(VLOOKUP($A82,'Import OffPeak'!$A$3:BN$99,61,FALSE)-VLOOKUP($A82,'Import OffPeak change'!$A$106:BN$202,61,FALSE)))</f>
        <v>0</v>
      </c>
      <c r="BJ82" s="6">
        <f>IF(ISERROR(VLOOKUP($A82,'Import OffPeak'!$A$3:BO$99,62,FALSE)-VLOOKUP($A82,'Import OffPeak change'!$A$106:BO$202,62,FALSE)),0,(VLOOKUP($A82,'Import OffPeak'!$A$3:BO$99,62,FALSE)-VLOOKUP($A82,'Import OffPeak change'!$A$106:BO$202,62,FALSE)))</f>
        <v>0</v>
      </c>
      <c r="BK82" s="6">
        <f>IF(ISERROR(VLOOKUP($A82,'Import OffPeak'!$A$3:BP$99,63,FALSE)-VLOOKUP($A82,'Import OffPeak change'!$A$106:BP$202,63,FALSE)),0,(VLOOKUP($A82,'Import OffPeak'!$A$3:BP$99,63,FALSE)-VLOOKUP($A82,'Import OffPeak change'!$A$106:BP$202,63,FALSE)))</f>
        <v>0</v>
      </c>
      <c r="BL82" s="6">
        <f>IF(ISERROR(VLOOKUP($A82,'Import OffPeak'!$A$3:BQ$99,64,FALSE)-VLOOKUP($A82,'Import OffPeak change'!$A$106:BQ$202,64,FALSE)),0,(VLOOKUP($A82,'Import OffPeak'!$A$3:BQ$99,64,FALSE)-VLOOKUP($A82,'Import OffPeak change'!$A$106:BQ$202,64,FALSE)))</f>
        <v>0</v>
      </c>
      <c r="BM82" s="6">
        <f>IF(ISERROR(VLOOKUP($A82,'Import OffPeak'!$A$3:BR$99,65,FALSE)-VLOOKUP($A82,'Import OffPeak change'!$A$106:BR$202,65,FALSE)),0,(VLOOKUP($A82,'Import OffPeak'!$A$3:BR$99,65,FALSE)-VLOOKUP($A82,'Import OffPeak change'!$A$106:BR$202,65,FALSE)))</f>
        <v>0</v>
      </c>
      <c r="BN82" s="6">
        <f>IF(ISERROR(VLOOKUP($A82,'Import OffPeak'!$A$3:BS$99,66,FALSE)-VLOOKUP($A82,'Import OffPeak change'!$A$106:BS$202,66,FALSE)),0,(VLOOKUP($A82,'Import OffPeak'!$A$3:BS$99,66,FALSE)-VLOOKUP($A82,'Import OffPeak change'!$A$106:BS$202,66,FALSE)))</f>
        <v>0</v>
      </c>
      <c r="BO82" s="6">
        <f>IF(ISERROR(VLOOKUP($A82,'Import OffPeak'!$A$3:BT$99,67,FALSE)-VLOOKUP($A82,'Import OffPeak change'!$A$106:BT$202,67,FALSE)),0,(VLOOKUP($A82,'Import OffPeak'!$A$3:BT$99,67,FALSE)-VLOOKUP($A82,'Import OffPeak change'!$A$106:BT$202,67,FALSE)))</f>
        <v>0</v>
      </c>
      <c r="BP82" s="6">
        <f>IF(ISERROR(VLOOKUP($A82,'Import OffPeak'!$A$3:BU$99,68,FALSE)-VLOOKUP($A82,'Import OffPeak change'!$A$106:BU$202,68,FALSE)),0,(VLOOKUP($A82,'Import OffPeak'!$A$3:BU$99,68,FALSE)-VLOOKUP($A82,'Import OffPeak change'!$A$106:BU$202,68,FALSE)))</f>
        <v>0</v>
      </c>
      <c r="BQ82" s="6">
        <f>IF(ISERROR(VLOOKUP($A82,'Import OffPeak'!$A$3:BV$99,69,FALSE)-VLOOKUP($A82,'Import OffPeak change'!$A$106:BV$202,69,FALSE)),0,(VLOOKUP($A82,'Import OffPeak'!$A$3:BV$99,69,FALSE)-VLOOKUP($A82,'Import OffPeak change'!$A$106:BV$202,69,FALSE)))</f>
        <v>0</v>
      </c>
      <c r="BR82" s="6">
        <f>IF(ISERROR(VLOOKUP($A82,'Import OffPeak'!$A$3:BW$99,70,FALSE)-VLOOKUP($A82,'Import OffPeak change'!$A$106:BW$202,70,FALSE)),0,(VLOOKUP($A82,'Import OffPeak'!$A$3:BW$99,70,FALSE)-VLOOKUP($A82,'Import OffPeak change'!$A$106:BW$202,70,FALSE)))</f>
        <v>0</v>
      </c>
      <c r="BS82" s="6">
        <f>IF(ISERROR(VLOOKUP($A82,'Import OffPeak'!$A$3:BX$99,71,FALSE)-VLOOKUP($A82,'Import OffPeak change'!$A$106:BX$202,71,FALSE)),0,(VLOOKUP($A82,'Import OffPeak'!$A$3:BX$99,71,FALSE)-VLOOKUP($A82,'Import OffPeak change'!$A$106:BX$202,71,FALSE)))</f>
        <v>0</v>
      </c>
      <c r="BT82" s="6">
        <f>IF(ISERROR(VLOOKUP($A82,'Import OffPeak'!$A$3:BY$99,72,FALSE)-VLOOKUP($A82,'Import OffPeak change'!$A$106:BY$202,72,FALSE)),0,(VLOOKUP($A82,'Import OffPeak'!$A$3:BY$99,72,FALSE)-VLOOKUP($A82,'Import OffPeak change'!$A$106:BY$202,72,FALSE)))</f>
        <v>0</v>
      </c>
      <c r="BU82" s="6">
        <f>IF(ISERROR(VLOOKUP($A82,'Import OffPeak'!$A$3:BZ$99,73,FALSE)-VLOOKUP($A82,'Import OffPeak change'!$A$106:BZ$202,73,FALSE)),0,(VLOOKUP($A82,'Import OffPeak'!$A$3:BZ$99,73,FALSE)-VLOOKUP($A82,'Import OffPeak change'!$A$106:BZ$202,73,FALSE)))</f>
        <v>0</v>
      </c>
      <c r="BV82" s="6">
        <f>IF(ISERROR(VLOOKUP($A82,'Import OffPeak'!$A$3:CA$99,74,FALSE)-VLOOKUP($A82,'Import OffPeak change'!$A$106:CA$202,74,FALSE)),0,(VLOOKUP($A82,'Import OffPeak'!$A$3:CA$99,74,FALSE)-VLOOKUP($A82,'Import OffPeak change'!$A$106:CA$202,74,FALSE)))</f>
        <v>0</v>
      </c>
      <c r="BW82" s="6">
        <f>IF(ISERROR(VLOOKUP($A82,'Import OffPeak'!$A$3:CB$99,75,FALSE)-VLOOKUP($A82,'Import OffPeak change'!$A$106:CB$202,75,FALSE)),0,(VLOOKUP($A82,'Import OffPeak'!$A$3:CB$99,75,FALSE)-VLOOKUP($A82,'Import OffPeak change'!$A$106:CB$202,75,FALSE)))</f>
        <v>0</v>
      </c>
      <c r="BX82" s="6">
        <f>IF(ISERROR(VLOOKUP($A82,'Import OffPeak'!$A$3:CC$99,76,FALSE)-VLOOKUP($A82,'Import OffPeak change'!$A$106:CC$202,76,FALSE)),0,(VLOOKUP($A82,'Import OffPeak'!$A$3:CC$99,76,FALSE)-VLOOKUP($A82,'Import OffPeak change'!$A$106:CC$202,76,FALSE)))</f>
        <v>0</v>
      </c>
      <c r="BY82" s="6">
        <f>IF(ISERROR(VLOOKUP($A82,'Import OffPeak'!$A$3:CD$99,77,FALSE)-VLOOKUP($A82,'Import OffPeak change'!$A$106:CD$202,77,FALSE)),0,(VLOOKUP($A82,'Import OffPeak'!$A$3:CD$99,77,FALSE)-VLOOKUP($A82,'Import OffPeak change'!$A$106:CD$202,77,FALSE)))</f>
        <v>0</v>
      </c>
      <c r="BZ82" s="6">
        <f>IF(ISERROR(VLOOKUP($A82,'Import OffPeak'!$A$3:CE$99,78,FALSE)-VLOOKUP($A82,'Import OffPeak change'!$A$106:CE$202,78,FALSE)),0,(VLOOKUP($A82,'Import OffPeak'!$A$3:CE$99,78,FALSE)-VLOOKUP($A82,'Import OffPeak change'!$A$106:CE$202,78,FALSE)))</f>
        <v>0</v>
      </c>
      <c r="CA82" s="6">
        <f>IF(ISERROR(VLOOKUP($A82,'Import OffPeak'!$A$3:CF$99,79,FALSE)-VLOOKUP($A82,'Import OffPeak change'!$A$106:CF$202,79,FALSE)),0,(VLOOKUP($A82,'Import OffPeak'!$A$3:CF$99,79,FALSE)-VLOOKUP($A82,'Import OffPeak change'!$A$106:CF$202,79,FALSE)))</f>
        <v>0</v>
      </c>
      <c r="CB82" s="6">
        <f>IF(ISERROR(VLOOKUP($A82,'Import OffPeak'!$A$3:CG$99,80,FALSE)-VLOOKUP($A82,'Import OffPeak change'!$A$106:CG$202,80,FALSE)),0,(VLOOKUP($A82,'Import OffPeak'!$A$3:CG$99,80,FALSE)-VLOOKUP($A82,'Import OffPeak change'!$A$106:CG$202,80,FALSE)))</f>
        <v>0</v>
      </c>
      <c r="CC82" s="6">
        <f>IF(ISERROR(VLOOKUP($A82,'Import OffPeak'!$A$3:CH$99,81,FALSE)-VLOOKUP($A82,'Import OffPeak change'!$A$106:CH$202,81,FALSE)),0,(VLOOKUP($A82,'Import OffPeak'!$A$3:CH$99,81,FALSE)-VLOOKUP($A82,'Import OffPeak change'!$A$106:CH$202,81,FALSE)))</f>
        <v>0</v>
      </c>
      <c r="CD82" s="6">
        <f>IF(ISERROR(VLOOKUP($A82,'Import OffPeak'!$A$3:CI$99,82,FALSE)-VLOOKUP($A82,'Import OffPeak change'!$A$106:CI$202,82,FALSE)),0,(VLOOKUP($A82,'Import OffPeak'!$A$3:CI$99,82,FALSE)-VLOOKUP($A82,'Import OffPeak change'!$A$106:CI$202,82,FALSE)))</f>
        <v>0</v>
      </c>
      <c r="CE82" s="6">
        <f>IF(ISERROR(VLOOKUP($A82,'Import OffPeak'!$A$3:CJ$99,83,FALSE)-VLOOKUP($A82,'Import OffPeak change'!$A$106:CJ$202,83,FALSE)),0,(VLOOKUP($A82,'Import OffPeak'!$A$3:CJ$99,83,FALSE)-VLOOKUP($A82,'Import OffPeak change'!$A$106:CJ$202,83,FALSE)))</f>
        <v>0</v>
      </c>
      <c r="CF82" s="6">
        <f>IF(ISERROR(VLOOKUP($A82,'Import OffPeak'!$A$3:CK$99,84,FALSE)-VLOOKUP($A82,'Import OffPeak change'!$A$106:CK$202,84,FALSE)),0,(VLOOKUP($A82,'Import OffPeak'!$A$3:CK$99,84,FALSE)-VLOOKUP($A82,'Import OffPeak change'!$A$106:CK$202,84,FALSE)))</f>
        <v>0</v>
      </c>
      <c r="CG82" s="6">
        <f>IF(ISERROR(VLOOKUP($A82,'Import OffPeak'!$A$3:CL$99,85,FALSE)-VLOOKUP($A82,'Import OffPeak change'!$A$106:CL$202,85,FALSE)),0,(VLOOKUP($A82,'Import OffPeak'!$A$3:CL$99,85,FALSE)-VLOOKUP($A82,'Import OffPeak change'!$A$106:CL$202,85,FALSE)))</f>
        <v>0</v>
      </c>
      <c r="CH82" s="6">
        <f>IF(ISERROR(VLOOKUP($A82,'Import OffPeak'!$A$3:CM$99,86,FALSE)-VLOOKUP($A82,'Import OffPeak change'!$A$106:CM$202,86,FALSE)),0,(VLOOKUP($A82,'Import OffPeak'!$A$3:CM$99,86,FALSE)-VLOOKUP($A82,'Import OffPeak change'!$A$106:CM$202,86,FALSE)))</f>
        <v>0</v>
      </c>
      <c r="CI82" s="6">
        <f>IF(ISERROR(VLOOKUP($A82,'Import OffPeak'!$A$3:CN$99,87,FALSE)-VLOOKUP($A82,'Import OffPeak change'!$A$106:CN$202,87,FALSE)),0,(VLOOKUP($A82,'Import OffPeak'!$A$3:CN$99,87,FALSE)-VLOOKUP($A82,'Import OffPeak change'!$A$106:CN$202,87,FALSE)))</f>
        <v>0</v>
      </c>
      <c r="CJ82" s="6">
        <f>IF(ISERROR(VLOOKUP($A82,'Import OffPeak'!$A$3:CO$99,88,FALSE)-VLOOKUP($A82,'Import OffPeak change'!$A$106:CO$202,88,FALSE)),0,(VLOOKUP($A82,'Import OffPeak'!$A$3:CO$99,88,FALSE)-VLOOKUP($A82,'Import OffPeak change'!$A$106:CO$202,88,FALSE)))</f>
        <v>0</v>
      </c>
      <c r="CK82" s="6">
        <f>IF(ISERROR(VLOOKUP($A82,'Import OffPeak'!$A$3:CP$99,89,FALSE)-VLOOKUP($A82,'Import OffPeak change'!$A$106:CP$202,89,FALSE)),0,(VLOOKUP($A82,'Import OffPeak'!$A$3:CP$99,89,FALSE)-VLOOKUP($A82,'Import OffPeak change'!$A$106:CP$202,89,FALSE)))</f>
        <v>0</v>
      </c>
      <c r="CL82" s="6">
        <f>IF(ISERROR(VLOOKUP($A82,'Import OffPeak'!$A$3:CQ$99,90,FALSE)-VLOOKUP($A82,'Import OffPeak change'!$A$106:CQ$202,90,FALSE)),0,(VLOOKUP($A82,'Import OffPeak'!$A$3:CQ$99,90,FALSE)-VLOOKUP($A82,'Import OffPeak change'!$A$106:CQ$202,90,FALSE)))</f>
        <v>0</v>
      </c>
      <c r="CM82" s="6">
        <f>IF(ISERROR(VLOOKUP($A82,'Import OffPeak'!$A$3:CR$99,91,FALSE)-VLOOKUP($A82,'Import OffPeak change'!$A$106:CR$202,91,FALSE)),0,(VLOOKUP($A82,'Import OffPeak'!$A$3:CR$99,91,FALSE)-VLOOKUP($A82,'Import OffPeak change'!$A$106:CR$202,91,FALSE)))</f>
        <v>0</v>
      </c>
      <c r="CN82" s="6">
        <f>IF(ISERROR(VLOOKUP($A82,'Import OffPeak'!$A$3:CS$99,92,FALSE)-VLOOKUP($A82,'Import OffPeak change'!$A$106:CS$202,92,FALSE)),0,(VLOOKUP($A82,'Import OffPeak'!$A$3:CS$99,92,FALSE)-VLOOKUP($A82,'Import OffPeak change'!$A$106:CS$202,92,FALSE)))</f>
        <v>0</v>
      </c>
      <c r="CO82" s="6">
        <f>IF(ISERROR(VLOOKUP($A82,'Import OffPeak'!$A$3:CT$99,93,FALSE)-VLOOKUP($A82,'Import OffPeak change'!$A$106:CT$202,93,FALSE)),0,(VLOOKUP($A82,'Import OffPeak'!$A$3:CT$99,93,FALSE)-VLOOKUP($A82,'Import OffPeak change'!$A$106:CT$202,93,FALSE)))</f>
        <v>0</v>
      </c>
      <c r="CP82" s="6">
        <f>IF(ISERROR(VLOOKUP($A82,'Import OffPeak'!$A$3:CU$99,94,FALSE)-VLOOKUP($A82,'Import OffPeak change'!$A$106:CU$202,94,FALSE)),0,(VLOOKUP($A82,'Import OffPeak'!$A$3:CU$99,94,FALSE)-VLOOKUP($A82,'Import OffPeak change'!$A$106:CU$202,94,FALSE)))</f>
        <v>0</v>
      </c>
      <c r="CQ82" s="6">
        <f>IF(ISERROR(VLOOKUP($A82,'Import OffPeak'!$A$3:CV$99,95,FALSE)-VLOOKUP($A82,'Import OffPeak change'!$A$106:CV$202,95,FALSE)),0,(VLOOKUP($A82,'Import OffPeak'!$A$3:CV$99,95,FALSE)-VLOOKUP($A82,'Import OffPeak change'!$A$106:CV$202,95,FALSE)))</f>
        <v>0</v>
      </c>
      <c r="CR82" s="6">
        <f>IF(ISERROR(VLOOKUP($A82,'Import OffPeak'!$A$3:CW$99,96,FALSE)-VLOOKUP($A82,'Import OffPeak change'!$A$106:CW$202,96,FALSE)),0,(VLOOKUP($A82,'Import OffPeak'!$A$3:CW$99,96,FALSE)-VLOOKUP($A82,'Import OffPeak change'!$A$106:CW$202,96,FALSE)))</f>
        <v>0</v>
      </c>
      <c r="CS82" s="6">
        <f>IF(ISERROR(VLOOKUP($A82,'Import OffPeak'!$A$3:CX$99,97,FALSE)-VLOOKUP($A82,'Import OffPeak change'!$A$106:CX$202,97,FALSE)),0,(VLOOKUP($A82,'Import OffPeak'!$A$3:CX$99,97,FALSE)-VLOOKUP($A82,'Import OffPeak change'!$A$106:CX$202,97,FALSE)))</f>
        <v>0</v>
      </c>
      <c r="CT82" s="6">
        <f>IF(ISERROR(VLOOKUP($A82,'Import OffPeak'!$A$3:CY$99,98,FALSE)-VLOOKUP($A82,'Import OffPeak change'!$A$106:CY$202,98,FALSE)),0,(VLOOKUP($A82,'Import OffPeak'!$A$3:CY$99,98,FALSE)-VLOOKUP($A82,'Import OffPeak change'!$A$106:CY$202,98,FALSE)))</f>
        <v>0</v>
      </c>
      <c r="CU82" s="6">
        <f>IF(ISERROR(VLOOKUP($A82,'Import OffPeak'!$A$3:CZ$99,99,FALSE)-VLOOKUP($A82,'Import OffPeak change'!$A$106:CZ$202,99,FALSE)),0,(VLOOKUP($A82,'Import OffPeak'!$A$3:CZ$99,99,FALSE)-VLOOKUP($A82,'Import OffPeak change'!$A$106:CZ$202,99,FALSE)))</f>
        <v>0</v>
      </c>
      <c r="CV82" s="6">
        <f>IF(ISERROR(VLOOKUP($A82,'Import OffPeak'!$A$3:DA$99,100,FALSE)-VLOOKUP($A82,'Import OffPeak change'!$A$106:DA$202,100,FALSE)),0,(VLOOKUP($A82,'Import OffPeak'!$A$3:DA$99,100,FALSE)-VLOOKUP($A82,'Import OffPeak change'!$A$106:DA$202,100,FALSE)))</f>
        <v>0</v>
      </c>
      <c r="CW82" s="6">
        <f>IF(ISERROR(VLOOKUP($A82,'Import OffPeak'!$A$3:DB$99,101,FALSE)-VLOOKUP($A82,'Import OffPeak change'!$A$106:DB$202,101,FALSE)),0,(VLOOKUP($A82,'Import OffPeak'!$A$3:DB$99,101,FALSE)-VLOOKUP($A82,'Import OffPeak change'!$A$106:DB$202,101,FALSE)))</f>
        <v>0</v>
      </c>
      <c r="CX82" s="6">
        <f>IF(ISERROR(VLOOKUP($A82,'Import OffPeak'!$A$3:DC$99,102,FALSE)-VLOOKUP($A82,'Import OffPeak change'!$A$106:DC$202,102,FALSE)),0,(VLOOKUP($A82,'Import OffPeak'!$A$3:DC$99,102,FALSE)-VLOOKUP($A82,'Import OffPeak change'!$A$106:DC$202,102,FALSE)))</f>
        <v>0</v>
      </c>
      <c r="CY82" s="6">
        <f>IF(ISERROR(VLOOKUP($A82,'Import OffPeak'!$A$3:DD$99,103,FALSE)-VLOOKUP($A82,'Import OffPeak change'!$A$106:DD$202,103,FALSE)),0,(VLOOKUP($A82,'Import OffPeak'!$A$3:DD$99,103,FALSE)-VLOOKUP($A82,'Import OffPeak change'!$A$106:DD$202,103,FALSE)))</f>
        <v>0</v>
      </c>
      <c r="CZ82" s="6">
        <f>IF(ISERROR(VLOOKUP($A82,'Import OffPeak'!$A$3:DE$99,104,FALSE)-VLOOKUP($A82,'Import OffPeak change'!$A$106:DE$202,104,FALSE)),0,(VLOOKUP($A82,'Import OffPeak'!$A$3:DE$99,104,FALSE)-VLOOKUP($A82,'Import OffPeak change'!$A$106:DE$202,104,FALSE)))</f>
        <v>0</v>
      </c>
      <c r="DA82" s="6">
        <f>IF(ISERROR(VLOOKUP($A82,'Import OffPeak'!$A$3:DF$99,105,FALSE)-VLOOKUP($A82,'Import OffPeak change'!$A$106:DF$202,105,FALSE)),0,(VLOOKUP($A82,'Import OffPeak'!$A$3:DF$99,105,FALSE)-VLOOKUP($A82,'Import OffPeak change'!$A$106:DF$202,105,FALSE)))</f>
        <v>0</v>
      </c>
      <c r="DB82" s="6">
        <f>IF(ISERROR(VLOOKUP($A82,'Import OffPeak'!$A$3:DG$99,106,FALSE)-VLOOKUP($A82,'Import OffPeak change'!$A$106:DG$202,106,FALSE)),0,(VLOOKUP($A82,'Import OffPeak'!$A$3:DG$99,106,FALSE)-VLOOKUP($A82,'Import OffPeak change'!$A$106:DG$202,106,FALSE)))</f>
        <v>0</v>
      </c>
      <c r="DC82" s="6">
        <f>IF(ISERROR(VLOOKUP($A82,'Import OffPeak'!$A$3:DH$99,107,FALSE)-VLOOKUP($A82,'Import OffPeak change'!$A$106:DH$202,107,FALSE)),0,(VLOOKUP($A82,'Import OffPeak'!$A$3:DH$99,107,FALSE)-VLOOKUP($A82,'Import OffPeak change'!$A$106:DH$202,107,FALSE)))</f>
        <v>0</v>
      </c>
      <c r="DD82" s="6">
        <f>IF(ISERROR(VLOOKUP($A82,'Import OffPeak'!$A$3:DI$99,108,FALSE)-VLOOKUP($A82,'Import OffPeak change'!$A$106:DI$202,108,FALSE)),0,(VLOOKUP($A82,'Import OffPeak'!$A$3:DI$99,108,FALSE)-VLOOKUP($A82,'Import OffPeak change'!$A$106:DI$202,108,FALSE)))</f>
        <v>0</v>
      </c>
      <c r="DE82" s="6">
        <f>IF(ISERROR(VLOOKUP($A82,'Import OffPeak'!$A$3:DJ$99,109,FALSE)-VLOOKUP($A82,'Import OffPeak change'!$A$106:DJ$202,109,FALSE)),0,(VLOOKUP($A82,'Import OffPeak'!$A$3:DJ$99,109,FALSE)-VLOOKUP($A82,'Import OffPeak change'!$A$106:DJ$202,109,FALSE)))</f>
        <v>0</v>
      </c>
      <c r="DF82" s="6">
        <f>IF(ISERROR(VLOOKUP($A82,'Import OffPeak'!$A$3:DK$99,110,FALSE)-VLOOKUP($A82,'Import OffPeak change'!$A$106:DK$202,110,FALSE)),0,(VLOOKUP($A82,'Import OffPeak'!$A$3:DK$99,110,FALSE)-VLOOKUP($A82,'Import OffPeak change'!$A$106:DK$202,110,FALSE)))</f>
        <v>0</v>
      </c>
      <c r="DG82" s="6">
        <f>IF(ISERROR(VLOOKUP($A82,'Import OffPeak'!$A$3:DL$99,111,FALSE)-VLOOKUP($A82,'Import OffPeak change'!$A$106:DL$202,111,FALSE)),0,(VLOOKUP($A82,'Import OffPeak'!$A$3:DL$99,111,FALSE)-VLOOKUP($A82,'Import OffPeak change'!$A$106:DL$202,111,FALSE)))</f>
        <v>0</v>
      </c>
      <c r="DH82" s="6">
        <f>IF(ISERROR(VLOOKUP($A82,'Import OffPeak'!$A$3:DM$99,112,FALSE)-VLOOKUP($A82,'Import OffPeak change'!$A$106:DM$202,112,FALSE)),0,(VLOOKUP($A82,'Import OffPeak'!$A$3:DM$99,112,FALSE)-VLOOKUP($A82,'Import OffPeak change'!$A$106:DM$202,112,FALSE)))</f>
        <v>0</v>
      </c>
      <c r="DI82" s="6">
        <f>IF(ISERROR(VLOOKUP($A82,'Import OffPeak'!$A$3:DN$99,113,FALSE)-VLOOKUP($A82,'Import OffPeak change'!$A$106:DN$202,113,FALSE)),0,(VLOOKUP($A82,'Import OffPeak'!$A$3:DN$99,113,FALSE)-VLOOKUP($A82,'Import OffPeak change'!$A$106:DN$202,113,FALSE)))</f>
        <v>0</v>
      </c>
      <c r="DJ82" s="6">
        <f>IF(ISERROR(VLOOKUP($A82,'Import OffPeak'!$A$3:DO$99,114,FALSE)-VLOOKUP($A82,'Import OffPeak change'!$A$106:DO$202,114,FALSE)),0,(VLOOKUP($A82,'Import OffPeak'!$A$3:DO$99,114,FALSE)-VLOOKUP($A82,'Import OffPeak change'!$A$106:DO$202,114,FALSE)))</f>
        <v>0</v>
      </c>
      <c r="DK82" s="6">
        <f>IF(ISERROR(VLOOKUP($A82,'Import OffPeak'!$A$3:DP$99,115,FALSE)-VLOOKUP($A82,'Import OffPeak change'!$A$106:DP$202,115,FALSE)),0,(VLOOKUP($A82,'Import OffPeak'!$A$3:DP$99,115,FALSE)-VLOOKUP($A82,'Import OffPeak change'!$A$106:DP$202,115,FALSE)))</f>
        <v>0</v>
      </c>
      <c r="DL82" s="6">
        <f>IF(ISERROR(VLOOKUP($A82,'Import OffPeak'!$A$3:DQ$99,116,FALSE)-VLOOKUP($A82,'Import OffPeak change'!$A$106:DQ$202,116,FALSE)),0,(VLOOKUP($A82,'Import OffPeak'!$A$3:DQ$99,116,FALSE)-VLOOKUP($A82,'Import OffPeak change'!$A$106:DQ$202,116,FALSE)))</f>
        <v>0</v>
      </c>
      <c r="DM82" s="6">
        <f>IF(ISERROR(VLOOKUP($A82,'Import OffPeak'!$A$3:DR$99,117,FALSE)-VLOOKUP($A82,'Import OffPeak change'!$A$106:DR$202,117,FALSE)),0,(VLOOKUP($A82,'Import OffPeak'!$A$3:DR$99,117,FALSE)-VLOOKUP($A82,'Import OffPeak change'!$A$106:DR$202,117,FALSE)))</f>
        <v>0</v>
      </c>
      <c r="DN82" s="6">
        <f>IF(ISERROR(VLOOKUP($A82,'Import OffPeak'!$A$3:DS$99,118,FALSE)-VLOOKUP($A82,'Import OffPeak change'!$A$106:DS$202,118,FALSE)),0,(VLOOKUP($A82,'Import OffPeak'!$A$3:DS$99,118,FALSE)-VLOOKUP($A82,'Import OffPeak change'!$A$106:DS$202,118,FALSE)))</f>
        <v>0</v>
      </c>
      <c r="DO82" s="6">
        <f>IF(ISERROR(VLOOKUP($A82,'Import OffPeak'!$A$3:DT$99,119,FALSE)-VLOOKUP($A82,'Import OffPeak change'!$A$106:DT$202,119,FALSE)),0,(VLOOKUP($A82,'Import OffPeak'!$A$3:DT$99,119,FALSE)-VLOOKUP($A82,'Import OffPeak change'!$A$106:DT$202,119,FALSE)))</f>
        <v>0</v>
      </c>
      <c r="DP82" s="6">
        <f>IF(ISERROR(VLOOKUP($A82,'Import OffPeak'!$A$3:DU$99,120,FALSE)-VLOOKUP($A82,'Import OffPeak change'!$A$106:DU$202,120,FALSE)),0,(VLOOKUP($A82,'Import OffPeak'!$A$3:DU$99,120,FALSE)-VLOOKUP($A82,'Import OffPeak change'!$A$106:DU$202,120,FALSE)))</f>
        <v>0</v>
      </c>
      <c r="DQ82" s="6">
        <f>IF(ISERROR(VLOOKUP($A82,'Import OffPeak'!$A$3:DV$99,121,FALSE)-VLOOKUP($A82,'Import OffPeak change'!$A$106:DV$202,121,FALSE)),0,(VLOOKUP($A82,'Import OffPeak'!$A$3:DV$99,121,FALSE)-VLOOKUP($A82,'Import OffPeak change'!$A$106:DV$202,121,FALSE)))</f>
        <v>0</v>
      </c>
      <c r="DR82" s="6">
        <f>IF(ISERROR(VLOOKUP($A82,'Import OffPeak'!$A$3:DW$99,122,FALSE)-VLOOKUP($A82,'Import OffPeak change'!$A$106:DW$202,122,FALSE)),0,(VLOOKUP($A82,'Import OffPeak'!$A$3:DW$99,122,FALSE)-VLOOKUP($A82,'Import OffPeak change'!$A$106:DW$202,122,FALSE)))</f>
        <v>0</v>
      </c>
      <c r="DS82" s="6">
        <f>IF(ISERROR(VLOOKUP($A82,'Import OffPeak'!$A$3:DX$99,123,FALSE)-VLOOKUP($A82,'Import OffPeak change'!$A$106:DX$202,123,FALSE)),0,(VLOOKUP($A82,'Import OffPeak'!$A$3:DX$99,123,FALSE)-VLOOKUP($A82,'Import OffPeak change'!$A$106:DX$202,123,FALSE)))</f>
        <v>0</v>
      </c>
      <c r="DT82" s="6">
        <f>IF(ISERROR(VLOOKUP($A82,'Import OffPeak'!$A$3:DY$99,124,FALSE)-VLOOKUP($A82,'Import OffPeak change'!$A$106:DY$202,124,FALSE)),0,(VLOOKUP($A82,'Import OffPeak'!$A$3:DY$99,124,FALSE)-VLOOKUP($A82,'Import OffPeak change'!$A$106:DY$202,124,FALSE)))</f>
        <v>0</v>
      </c>
      <c r="DU82" s="6">
        <f>IF(ISERROR(VLOOKUP($A82,'Import OffPeak'!$A$3:DZ$99,125,FALSE)-VLOOKUP($A82,'Import OffPeak change'!$A$106:DZ$202,125,FALSE)),0,(VLOOKUP($A82,'Import OffPeak'!$A$3:DZ$99,125,FALSE)-VLOOKUP($A82,'Import OffPeak change'!$A$106:DZ$202,125,FALSE)))</f>
        <v>0</v>
      </c>
      <c r="DV82" s="6">
        <f>IF(ISERROR(VLOOKUP($A82,'Import OffPeak'!$A$3:EA$99,126,FALSE)-VLOOKUP($A82,'Import OffPeak change'!$A$106:EA$202,126,FALSE)),0,(VLOOKUP($A82,'Import OffPeak'!$A$3:EA$99,126,FALSE)-VLOOKUP($A82,'Import OffPeak change'!$A$106:EA$202,126,FALSE)))</f>
        <v>0</v>
      </c>
      <c r="DW82" s="6">
        <f>IF(ISERROR(VLOOKUP($A82,'Import OffPeak'!$A$3:EB$99,127,FALSE)-VLOOKUP($A82,'Import OffPeak change'!$A$106:EB$202,127,FALSE)),0,(VLOOKUP($A82,'Import OffPeak'!$A$3:EB$99,127,FALSE)-VLOOKUP($A82,'Import OffPeak change'!$A$106:EB$202,127,FALSE)))</f>
        <v>0</v>
      </c>
      <c r="DX82" s="6">
        <f>IF(ISERROR(VLOOKUP($A82,'Import OffPeak'!$A$3:EC$99,128,FALSE)-VLOOKUP($A82,'Import OffPeak change'!$A$106:EC$202,128,FALSE)),0,(VLOOKUP($A82,'Import OffPeak'!$A$3:EC$99,128,FALSE)-VLOOKUP($A82,'Import OffPeak change'!$A$106:EC$202,128,FALSE)))</f>
        <v>0</v>
      </c>
      <c r="DY82" s="6">
        <f>IF(ISERROR(VLOOKUP($A82,'Import OffPeak'!$A$3:ED$99,129,FALSE)-VLOOKUP($A82,'Import OffPeak change'!$A$106:ED$202,129,FALSE)),0,(VLOOKUP($A82,'Import OffPeak'!$A$3:ED$99,129,FALSE)-VLOOKUP($A82,'Import OffPeak change'!$A$106:ED$202,129,FALSE)))</f>
        <v>0</v>
      </c>
      <c r="DZ82" s="6">
        <f>IF(ISERROR(VLOOKUP($A82,'Import OffPeak'!$A$3:EE$99,130,FALSE)-VLOOKUP($A82,'Import OffPeak change'!$A$106:EE$202,130,FALSE)),0,(VLOOKUP($A82,'Import OffPeak'!$A$3:EE$99,130,FALSE)-VLOOKUP($A82,'Import OffPeak change'!$A$106:EE$202,130,FALSE)))</f>
        <v>0</v>
      </c>
      <c r="EA82" s="6">
        <f>IF(ISERROR(VLOOKUP($A82,'Import OffPeak'!$A$3:EF$99,131,FALSE)-VLOOKUP($A82,'Import OffPeak change'!$A$106:EF$202,131,FALSE)),0,(VLOOKUP($A82,'Import OffPeak'!$A$3:EF$99,131,FALSE)-VLOOKUP($A82,'Import OffPeak change'!$A$106:EF$202,131,FALSE)))</f>
        <v>0</v>
      </c>
      <c r="EB82" s="6">
        <f>IF(ISERROR(VLOOKUP($A82,'Import OffPeak'!$A$3:EG$99,132,FALSE)-VLOOKUP($A82,'Import OffPeak change'!$A$106:EG$202,132,FALSE)),0,(VLOOKUP($A82,'Import OffPeak'!$A$3:EG$99,132,FALSE)-VLOOKUP($A82,'Import OffPeak change'!$A$106:EG$202,132,FALSE)))</f>
        <v>0</v>
      </c>
      <c r="EC82" s="6">
        <f>IF(ISERROR(VLOOKUP($A82,'Import OffPeak'!$A$3:EH$99,133,FALSE)-VLOOKUP($A82,'Import OffPeak change'!$A$106:EH$202,133,FALSE)),0,(VLOOKUP($A82,'Import OffPeak'!$A$3:EH$99,133,FALSE)-VLOOKUP($A82,'Import OffPeak change'!$A$106:EH$202,133,FALSE)))</f>
        <v>0</v>
      </c>
      <c r="ED82" s="6">
        <f>IF(ISERROR(VLOOKUP($A82,'Import OffPeak'!$A$3:EI$99,134,FALSE)-VLOOKUP($A82,'Import OffPeak change'!$A$106:EI$202,134,FALSE)),0,(VLOOKUP($A82,'Import OffPeak'!$A$3:EI$99,134,FALSE)-VLOOKUP($A82,'Import OffPeak change'!$A$106:EI$202,134,FALSE)))</f>
        <v>0</v>
      </c>
      <c r="EE82" s="6">
        <f>IF(ISERROR(VLOOKUP($A82,'Import OffPeak'!$A$3:EJ$99,135,FALSE)-VLOOKUP($A82,'Import OffPeak change'!$A$106:EJ$202,135,FALSE)),0,(VLOOKUP($A82,'Import OffPeak'!$A$3:EJ$99,135,FALSE)-VLOOKUP($A82,'Import OffPeak change'!$A$106:EJ$202,135,FALSE)))</f>
        <v>0</v>
      </c>
      <c r="EF82" s="6">
        <f>IF(ISERROR(VLOOKUP($A82,'Import OffPeak'!$A$3:EK$99,136,FALSE)-VLOOKUP($A82,'Import OffPeak change'!$A$106:EK$202,136,FALSE)),0,(VLOOKUP($A82,'Import OffPeak'!$A$3:EK$99,136,FALSE)-VLOOKUP($A82,'Import OffPeak change'!$A$106:EK$202,136,FALSE)))</f>
        <v>0</v>
      </c>
      <c r="EG82" s="6">
        <f>IF(ISERROR(VLOOKUP($A82,'Import OffPeak'!$A$3:EL$99,137,FALSE)-VLOOKUP($A82,'Import OffPeak change'!$A$106:EL$202,137,FALSE)),0,(VLOOKUP($A82,'Import OffPeak'!$A$3:EL$99,137,FALSE)-VLOOKUP($A82,'Import OffPeak change'!$A$106:EL$202,137,FALSE)))</f>
        <v>0</v>
      </c>
      <c r="EH82" s="6">
        <f>IF(ISERROR(VLOOKUP($A82,'Import OffPeak'!$A$3:EM$99,138,FALSE)-VLOOKUP($A82,'Import OffPeak change'!$A$106:EM$202,138,FALSE)),0,(VLOOKUP($A82,'Import OffPeak'!$A$3:EM$99,138,FALSE)-VLOOKUP($A82,'Import OffPeak change'!$A$106:EM$202,138,FALSE)))</f>
        <v>0</v>
      </c>
      <c r="EI82" s="6">
        <f>IF(ISERROR(VLOOKUP($A82,'Import OffPeak'!$A$3:EN$99,139,FALSE)-VLOOKUP($A82,'Import OffPeak change'!$A$106:EN$202,139,FALSE)),0,(VLOOKUP($A82,'Import OffPeak'!$A$3:EN$99,139,FALSE)-VLOOKUP($A82,'Import OffPeak change'!$A$106:EN$202,139,FALSE)))</f>
        <v>0</v>
      </c>
      <c r="EJ82" s="6">
        <f>IF(ISERROR(VLOOKUP($A82,'Import OffPeak'!$A$3:EO$99,140,FALSE)-VLOOKUP($A82,'Import OffPeak change'!$A$106:EO$202,140,FALSE)),0,(VLOOKUP($A82,'Import OffPeak'!$A$3:EO$99,140,FALSE)-VLOOKUP($A82,'Import OffPeak change'!$A$106:EO$202,140,FALSE)))</f>
        <v>0</v>
      </c>
      <c r="EK82" s="6">
        <f>IF(ISERROR(VLOOKUP($A82,'Import OffPeak'!$A$3:EP$99,141,FALSE)-VLOOKUP($A82,'Import OffPeak change'!$A$106:EP$202,141,FALSE)),0,(VLOOKUP($A82,'Import OffPeak'!$A$3:EP$99,141,FALSE)-VLOOKUP($A82,'Import OffPeak change'!$A$106:EP$202,141,FALSE)))</f>
        <v>0</v>
      </c>
      <c r="EL82" s="6">
        <f>IF(ISERROR(VLOOKUP($A82,'Import OffPeak'!$A$3:EQ$99,142,FALSE)-VLOOKUP($A82,'Import OffPeak change'!$A$106:EQ$202,142,FALSE)),0,(VLOOKUP($A82,'Import OffPeak'!$A$3:EQ$99,142,FALSE)-VLOOKUP($A82,'Import OffPeak change'!$A$106:EQ$202,142,FALSE)))</f>
        <v>0</v>
      </c>
      <c r="EM82" s="6">
        <f>IF(ISERROR(VLOOKUP($A82,'Import OffPeak'!$A$3:ER$99,143,FALSE)-VLOOKUP($A82,'Import OffPeak change'!$A$106:ER$202,143,FALSE)),0,(VLOOKUP($A82,'Import OffPeak'!$A$3:ER$99,143,FALSE)-VLOOKUP($A82,'Import OffPeak change'!$A$106:ER$202,143,FALSE)))</f>
        <v>0</v>
      </c>
      <c r="EN82" s="6">
        <f>IF(ISERROR(VLOOKUP($A82,'Import OffPeak'!$A$3:ES$99,144,FALSE)-VLOOKUP($A82,'Import OffPeak change'!$A$106:ES$202,144,FALSE)),0,(VLOOKUP($A82,'Import OffPeak'!$A$3:ES$99,144,FALSE)-VLOOKUP($A82,'Import OffPeak change'!$A$106:ES$202,144,FALSE)))</f>
        <v>0</v>
      </c>
      <c r="EO82" s="6">
        <f>IF(ISERROR(VLOOKUP($A82,'Import OffPeak'!$A$3:ET$99,145,FALSE)-VLOOKUP($A82,'Import OffPeak change'!$A$106:ET$202,145,FALSE)),0,(VLOOKUP($A82,'Import OffPeak'!$A$3:ET$99,145,FALSE)-VLOOKUP($A82,'Import OffPeak change'!$A$106:ET$202,145,FALSE)))</f>
        <v>0</v>
      </c>
      <c r="EP82" s="6">
        <f>IF(ISERROR(VLOOKUP($A82,'Import OffPeak'!$A$3:EU$99,146,FALSE)-VLOOKUP($A82,'Import OffPeak change'!$A$106:EU$202,146,FALSE)),0,(VLOOKUP($A82,'Import OffPeak'!$A$3:EU$99,146,FALSE)-VLOOKUP($A82,'Import OffPeak change'!$A$106:EU$202,146,FALSE)))</f>
        <v>0</v>
      </c>
      <c r="EQ82" s="6">
        <f>IF(ISERROR(VLOOKUP($A82,'Import OffPeak'!$A$3:EV$99,147,FALSE)-VLOOKUP($A82,'Import OffPeak change'!$A$106:EV$202,147,FALSE)),0,(VLOOKUP($A82,'Import OffPeak'!$A$3:EV$99,147,FALSE)-VLOOKUP($A82,'Import OffPeak change'!$A$106:EV$202,147,FALSE)))</f>
        <v>0</v>
      </c>
      <c r="ER82" s="6">
        <f>IF(ISERROR(VLOOKUP($A82,'Import OffPeak'!$A$3:EW$99,148,FALSE)-VLOOKUP($A82,'Import OffPeak change'!$A$106:EW$202,148,FALSE)),0,(VLOOKUP($A82,'Import OffPeak'!$A$3:EW$99,148,FALSE)-VLOOKUP($A82,'Import OffPeak change'!$A$106:EW$202,148,FALSE)))</f>
        <v>0</v>
      </c>
      <c r="ES82" s="6">
        <f>IF(ISERROR(VLOOKUP($A82,'Import OffPeak'!$A$3:EX$99,149,FALSE)-VLOOKUP($A82,'Import OffPeak change'!$A$106:EX$202,149,FALSE)),0,(VLOOKUP($A82,'Import OffPeak'!$A$3:EX$99,149,FALSE)-VLOOKUP($A82,'Import OffPeak change'!$A$106:EX$202,149,FALSE)))</f>
        <v>0</v>
      </c>
      <c r="ET82" s="6">
        <f>IF(ISERROR(VLOOKUP($A82,'Import OffPeak'!$A$3:EY$99,150,FALSE)-VLOOKUP($A82,'Import OffPeak change'!$A$106:EY$202,150,FALSE)),0,(VLOOKUP($A82,'Import OffPeak'!$A$3:EY$99,150,FALSE)-VLOOKUP($A82,'Import OffPeak change'!$A$106:EY$202,150,FALSE)))</f>
        <v>0</v>
      </c>
      <c r="EU82" s="6">
        <f>IF(ISERROR(VLOOKUP($A82,'Import OffPeak'!$A$3:EZ$99,151,FALSE)-VLOOKUP($A82,'Import OffPeak change'!$A$106:EZ$202,151,FALSE)),0,(VLOOKUP($A82,'Import OffPeak'!$A$3:EZ$99,151,FALSE)-VLOOKUP($A82,'Import OffPeak change'!$A$106:EZ$202,151,FALSE)))</f>
        <v>0</v>
      </c>
      <c r="EV82" s="6">
        <f>IF(ISERROR(VLOOKUP($A82,'Import OffPeak'!$A$3:FA$99,152,FALSE)-VLOOKUP($A82,'Import OffPeak change'!$A$106:FA$202,152,FALSE)),0,(VLOOKUP($A82,'Import OffPeak'!$A$3:FA$99,152,FALSE)-VLOOKUP($A82,'Import OffPeak change'!$A$106:FA$202,152,FALSE)))</f>
        <v>0</v>
      </c>
      <c r="EW82" s="6">
        <f>IF(ISERROR(VLOOKUP($A82,'Import OffPeak'!$A$3:FB$99,153,FALSE)-VLOOKUP($A82,'Import OffPeak change'!$A$106:FB$202,153,FALSE)),0,(VLOOKUP($A82,'Import OffPeak'!$A$3:FB$99,153,FALSE)-VLOOKUP($A82,'Import OffPeak change'!$A$106:FB$202,153,FALSE)))</f>
        <v>0</v>
      </c>
      <c r="EX82" s="6">
        <f>IF(ISERROR(VLOOKUP($A82,'Import OffPeak'!$A$3:FC$99,154,FALSE)-VLOOKUP($A82,'Import OffPeak change'!$A$106:FC$202,154,FALSE)),0,(VLOOKUP($A82,'Import OffPeak'!$A$3:FC$99,154,FALSE)-VLOOKUP($A82,'Import OffPeak change'!$A$106:FC$202,154,FALSE)))</f>
        <v>0</v>
      </c>
      <c r="EY82" s="6">
        <f>IF(ISERROR(VLOOKUP($A82,'Import OffPeak'!$A$3:FD$99,155,FALSE)-VLOOKUP($A82,'Import OffPeak change'!$A$106:FD$202,155,FALSE)),0,(VLOOKUP($A82,'Import OffPeak'!$A$3:FD$99,155,FALSE)-VLOOKUP($A82,'Import OffPeak change'!$A$106:FD$202,155,FALSE)))</f>
        <v>0</v>
      </c>
      <c r="EZ82" s="6">
        <f>IF(ISERROR(VLOOKUP($A82,'Import OffPeak'!$A$3:FE$99,156,FALSE)-VLOOKUP($A82,'Import OffPeak change'!$A$106:FE$202,156,FALSE)),0,(VLOOKUP($A82,'Import OffPeak'!$A$3:FE$99,156,FALSE)-VLOOKUP($A82,'Import OffPeak change'!$A$106:FE$202,156,FALSE)))</f>
        <v>0</v>
      </c>
      <c r="FA82" s="6">
        <f>IF(ISERROR(VLOOKUP($A82,'Import OffPeak'!$A$3:FF$99,157,FALSE)-VLOOKUP($A82,'Import OffPeak change'!$A$106:FF$202,157,FALSE)),0,(VLOOKUP($A82,'Import OffPeak'!$A$3:FF$99,157,FALSE)-VLOOKUP($A82,'Import OffPeak change'!$A$106:FF$202,157,FALSE)))</f>
        <v>0</v>
      </c>
      <c r="FB82" s="6">
        <f>IF(ISERROR(VLOOKUP($A82,'Import OffPeak'!$A$3:FG$99,158,FALSE)-VLOOKUP($A82,'Import OffPeak change'!$A$106:FG$202,158,FALSE)),0,(VLOOKUP($A82,'Import OffPeak'!$A$3:FG$99,158,FALSE)-VLOOKUP($A82,'Import OffPeak change'!$A$106:FG$202,158,FALSE)))</f>
        <v>0</v>
      </c>
      <c r="FC82" s="6">
        <f>IF(ISERROR(VLOOKUP($A82,'Import OffPeak'!$A$3:FH$99,159,FALSE)-VLOOKUP($A82,'Import OffPeak change'!$A$106:FH$202,159,FALSE)),0,(VLOOKUP($A82,'Import OffPeak'!$A$3:FH$99,159,FALSE)-VLOOKUP($A82,'Import OffPeak change'!$A$106:FH$202,159,FALSE)))</f>
        <v>0</v>
      </c>
      <c r="FD82" s="6">
        <f>IF(ISERROR(VLOOKUP($A82,'Import OffPeak'!$A$3:FI$99,160,FALSE)-VLOOKUP($A82,'Import OffPeak change'!$A$106:FI$202,160,FALSE)),0,(VLOOKUP($A82,'Import OffPeak'!$A$3:FI$99,160,FALSE)-VLOOKUP($A82,'Import OffPeak change'!$A$106:FI$202,160,FALSE)))</f>
        <v>0</v>
      </c>
      <c r="FE82" s="6">
        <f>IF(ISERROR(VLOOKUP($A82,'Import OffPeak'!$A$3:FJ$99,161,FALSE)-VLOOKUP($A82,'Import OffPeak change'!$A$106:FJ$202,161,FALSE)),0,(VLOOKUP($A82,'Import OffPeak'!$A$3:FJ$99,161,FALSE)-VLOOKUP($A82,'Import OffPeak change'!$A$106:FJ$202,161,FALSE)))</f>
        <v>0</v>
      </c>
      <c r="FF82" s="6">
        <f>IF(ISERROR(VLOOKUP($A82,'Import OffPeak'!$A$3:FK$99,162,FALSE)-VLOOKUP($A82,'Import OffPeak change'!$A$106:FK$202,162,FALSE)),0,(VLOOKUP($A82,'Import OffPeak'!$A$3:FK$99,162,FALSE)-VLOOKUP($A82,'Import OffPeak change'!$A$106:FK$202,162,FALSE)))</f>
        <v>0</v>
      </c>
      <c r="FG82" s="6">
        <f>IF(ISERROR(VLOOKUP($A82,'Import OffPeak'!$A$3:FL$99,163,FALSE)-VLOOKUP($A82,'Import OffPeak change'!$A$106:FL$202,163,FALSE)),0,(VLOOKUP($A82,'Import OffPeak'!$A$3:FL$99,163,FALSE)-VLOOKUP($A82,'Import OffPeak change'!$A$106:FL$202,163,FALSE)))</f>
        <v>0</v>
      </c>
      <c r="FH82" s="6">
        <f>IF(ISERROR(VLOOKUP($A82,'Import OffPeak'!$A$3:FM$99,164,FALSE)-VLOOKUP($A82,'Import OffPeak change'!$A$106:FM$202,164,FALSE)),0,(VLOOKUP($A82,'Import OffPeak'!$A$3:FM$99,164,FALSE)-VLOOKUP($A82,'Import OffPeak change'!$A$106:FM$202,164,FALSE)))</f>
        <v>0</v>
      </c>
      <c r="FI82" s="6">
        <f>IF(ISERROR(VLOOKUP($A82,'Import OffPeak'!$A$3:FN$99,165,FALSE)-VLOOKUP($A82,'Import OffPeak change'!$A$106:FN$202,165,FALSE)),0,(VLOOKUP($A82,'Import OffPeak'!$A$3:FN$99,165,FALSE)-VLOOKUP($A82,'Import OffPeak change'!$A$106:FN$202,165,FALSE)))</f>
        <v>0</v>
      </c>
      <c r="FJ82" s="6">
        <f>IF(ISERROR(VLOOKUP($A82,'Import OffPeak'!$A$3:FO$99,166,FALSE)-VLOOKUP($A82,'Import OffPeak change'!$A$106:FO$202,166,FALSE)),0,(VLOOKUP($A82,'Import OffPeak'!$A$3:FO$99,166,FALSE)-VLOOKUP($A82,'Import OffPeak change'!$A$106:FO$202,166,FALSE)))</f>
        <v>0</v>
      </c>
      <c r="FK82" s="6">
        <f>IF(ISERROR(VLOOKUP($A82,'Import OffPeak'!$A$3:FP$99,167,FALSE)-VLOOKUP($A82,'Import OffPeak change'!$A$106:FP$202,167,FALSE)),0,(VLOOKUP($A82,'Import OffPeak'!$A$3:FP$99,167,FALSE)-VLOOKUP($A82,'Import OffPeak change'!$A$106:FP$202,167,FALSE)))</f>
        <v>0</v>
      </c>
      <c r="FL82" s="6">
        <f>IF(ISERROR(VLOOKUP($A82,'Import OffPeak'!$A$3:FQ$99,168,FALSE)-VLOOKUP($A82,'Import OffPeak change'!$A$106:FQ$202,168,FALSE)),0,(VLOOKUP($A82,'Import OffPeak'!$A$3:FQ$99,168,FALSE)-VLOOKUP($A82,'Import OffPeak change'!$A$106:FQ$202,168,FALSE)))</f>
        <v>0</v>
      </c>
      <c r="FM82" s="6">
        <f>IF(ISERROR(VLOOKUP($A82,'Import OffPeak'!$A$3:FR$99,169,FALSE)-VLOOKUP($A82,'Import OffPeak change'!$A$106:FR$202,169,FALSE)),0,(VLOOKUP($A82,'Import OffPeak'!$A$3:FR$99,169,FALSE)-VLOOKUP($A82,'Import OffPeak change'!$A$106:FR$202,169,FALSE)))</f>
        <v>0</v>
      </c>
      <c r="FN82" s="6">
        <f>IF(ISERROR(VLOOKUP($A82,'Import OffPeak'!$A$3:FS$99,170,FALSE)-VLOOKUP($A82,'Import OffPeak change'!$A$106:FS$202,170,FALSE)),0,(VLOOKUP($A82,'Import OffPeak'!$A$3:FS$99,170,FALSE)-VLOOKUP($A82,'Import OffPeak change'!$A$106:FS$202,170,FALSE)))</f>
        <v>0</v>
      </c>
      <c r="FO82" s="6">
        <f>IF(ISERROR(VLOOKUP($A82,'Import OffPeak'!$A$3:FT$99,171,FALSE)-VLOOKUP($A82,'Import OffPeak change'!$A$106:FT$202,171,FALSE)),0,(VLOOKUP($A82,'Import OffPeak'!$A$3:FT$99,171,FALSE)-VLOOKUP($A82,'Import OffPeak change'!$A$106:FT$202,171,FALSE)))</f>
        <v>0</v>
      </c>
      <c r="FP82" s="6">
        <f>IF(ISERROR(VLOOKUP($A82,'Import OffPeak'!$A$3:FU$99,172,FALSE)-VLOOKUP($A82,'Import OffPeak change'!$A$106:FU$202,172,FALSE)),0,(VLOOKUP($A82,'Import OffPeak'!$A$3:FU$99,172,FALSE)-VLOOKUP($A82,'Import OffPeak change'!$A$106:FU$202,172,FALSE)))</f>
        <v>0</v>
      </c>
      <c r="FQ82" s="6">
        <f>IF(ISERROR(VLOOKUP($A82,'Import OffPeak'!$A$3:FV$99,173,FALSE)-VLOOKUP($A82,'Import OffPeak change'!$A$106:FV$202,173,FALSE)),0,(VLOOKUP($A82,'Import OffPeak'!$A$3:FV$99,173,FALSE)-VLOOKUP($A82,'Import OffPeak change'!$A$106:FV$202,173,FALSE)))</f>
        <v>0</v>
      </c>
      <c r="FR82" s="6">
        <f>IF(ISERROR(VLOOKUP($A82,'Import OffPeak'!$A$3:FW$99,174,FALSE)-VLOOKUP($A82,'Import OffPeak change'!$A$106:FW$202,174,FALSE)),0,(VLOOKUP($A82,'Import OffPeak'!$A$3:FW$99,174,FALSE)-VLOOKUP($A82,'Import OffPeak change'!$A$106:FW$202,174,FALSE)))</f>
        <v>0</v>
      </c>
      <c r="FS82" s="6">
        <f>IF(ISERROR(VLOOKUP($A82,'Import OffPeak'!$A$3:FX$99,175,FALSE)-VLOOKUP($A82,'Import OffPeak change'!$A$106:FX$202,175,FALSE)),0,(VLOOKUP($A82,'Import OffPeak'!$A$3:FX$99,175,FALSE)-VLOOKUP($A82,'Import OffPeak change'!$A$106:FX$202,175,FALSE)))</f>
        <v>0</v>
      </c>
      <c r="FT82" s="6">
        <f>IF(ISERROR(VLOOKUP($A82,'Import OffPeak'!$A$3:FY$99,176,FALSE)-VLOOKUP($A82,'Import OffPeak change'!$A$106:FY$202,176,FALSE)),0,(VLOOKUP($A82,'Import OffPeak'!$A$3:FY$99,176,FALSE)-VLOOKUP($A82,'Import OffPeak change'!$A$106:FY$202,176,FALSE)))</f>
        <v>0</v>
      </c>
      <c r="FU82" s="6">
        <f>IF(ISERROR(VLOOKUP($A82,'Import OffPeak'!$A$3:FZ$99,177,FALSE)-VLOOKUP($A82,'Import OffPeak change'!$A$106:FZ$202,177,FALSE)),0,(VLOOKUP($A82,'Import OffPeak'!$A$3:FZ$99,177,FALSE)-VLOOKUP($A82,'Import OffPeak change'!$A$106:FZ$202,177,FALSE)))</f>
        <v>0</v>
      </c>
      <c r="FV82" s="6">
        <f>IF(ISERROR(VLOOKUP($A82,'Import OffPeak'!$A$3:GA$99,178,FALSE)-VLOOKUP($A82,'Import OffPeak change'!$A$106:GA$202,178,FALSE)),0,(VLOOKUP($A82,'Import OffPeak'!$A$3:GA$99,178,FALSE)-VLOOKUP($A82,'Import OffPeak change'!$A$106:GA$202,178,FALSE)))</f>
        <v>0</v>
      </c>
      <c r="FW82" s="6">
        <f>IF(ISERROR(VLOOKUP($A82,'Import OffPeak'!$A$3:GB$99,179,FALSE)-VLOOKUP($A82,'Import OffPeak change'!$A$106:GB$202,179,FALSE)),0,(VLOOKUP($A82,'Import OffPeak'!$A$3:GB$99,179,FALSE)-VLOOKUP($A82,'Import OffPeak change'!$A$106:GB$202,179,FALSE)))</f>
        <v>0</v>
      </c>
      <c r="FX82" s="6">
        <f>IF(ISERROR(VLOOKUP($A82,'Import OffPeak'!$A$3:GC$99,180,FALSE)-VLOOKUP($A82,'Import OffPeak change'!$A$106:GC$202,180,FALSE)),0,(VLOOKUP($A82,'Import OffPeak'!$A$3:GC$99,180,FALSE)-VLOOKUP($A82,'Import OffPeak change'!$A$106:GC$202,180,FALSE)))</f>
        <v>0</v>
      </c>
      <c r="FY82" s="6">
        <f>IF(ISERROR(VLOOKUP($A82,'Import OffPeak'!$A$3:GD$99,181,FALSE)-VLOOKUP($A82,'Import OffPeak change'!$A$106:GD$202,181,FALSE)),0,(VLOOKUP($A82,'Import OffPeak'!$A$3:GD$99,181,FALSE)-VLOOKUP($A82,'Import OffPeak change'!$A$106:GD$202,181,FALSE)))</f>
        <v>0</v>
      </c>
      <c r="FZ82" s="6">
        <f>IF(ISERROR(VLOOKUP($A82,'Import OffPeak'!$A$3:GE$99,182,FALSE)-VLOOKUP($A82,'Import OffPeak change'!$A$106:GE$202,182,FALSE)),0,(VLOOKUP($A82,'Import OffPeak'!$A$3:GE$99,182,FALSE)-VLOOKUP($A82,'Import OffPeak change'!$A$106:GE$202,182,FALSE)))</f>
        <v>0</v>
      </c>
      <c r="GA82" s="6">
        <f>IF(ISERROR(VLOOKUP($A82,'Import OffPeak'!$A$3:GF$99,183,FALSE)-VLOOKUP($A82,'Import OffPeak change'!$A$106:GF$202,183,FALSE)),0,(VLOOKUP($A82,'Import OffPeak'!$A$3:GF$99,183,FALSE)-VLOOKUP($A82,'Import OffPeak change'!$A$106:GF$202,183,FALSE)))</f>
        <v>0</v>
      </c>
      <c r="GB82" s="6">
        <f>IF(ISERROR(VLOOKUP($A82,'Import OffPeak'!$A$3:GG$99,184,FALSE)-VLOOKUP($A82,'Import OffPeak change'!$A$106:GG$202,184,FALSE)),0,(VLOOKUP($A82,'Import OffPeak'!$A$3:GG$99,184,FALSE)-VLOOKUP($A82,'Import OffPeak change'!$A$106:GG$202,184,FALSE)))</f>
        <v>0</v>
      </c>
      <c r="GC82" s="6">
        <f>IF(ISERROR(VLOOKUP($A82,'Import OffPeak'!$A$3:GH$99,185,FALSE)-VLOOKUP($A82,'Import OffPeak change'!$A$106:GH$202,185,FALSE)),0,(VLOOKUP($A82,'Import OffPeak'!$A$3:GH$99,185,FALSE)-VLOOKUP($A82,'Import OffPeak change'!$A$106:GH$202,185,FALSE)))</f>
        <v>0</v>
      </c>
      <c r="GD82" s="6">
        <f>IF(ISERROR(VLOOKUP($A82,'Import OffPeak'!$A$3:GI$99,186,FALSE)-VLOOKUP($A82,'Import OffPeak change'!$A$106:GI$202,186,FALSE)),0,(VLOOKUP($A82,'Import OffPeak'!$A$3:GI$99,186,FALSE)-VLOOKUP($A82,'Import OffPeak change'!$A$106:GI$202,186,FALSE)))</f>
        <v>0</v>
      </c>
      <c r="GE82" s="6">
        <f>IF(ISERROR(VLOOKUP($A82,'Import OffPeak'!$A$3:GJ$99,187,FALSE)-VLOOKUP($A82,'Import OffPeak change'!$A$106:GJ$202,187,FALSE)),0,(VLOOKUP($A82,'Import OffPeak'!$A$3:GJ$99,187,FALSE)-VLOOKUP($A82,'Import OffPeak change'!$A$106:GJ$202,187,FALSE)))</f>
        <v>0</v>
      </c>
      <c r="GF82" s="6">
        <f>IF(ISERROR(VLOOKUP($A82,'Import OffPeak'!$A$3:GK$99,188,FALSE)-VLOOKUP($A82,'Import OffPeak change'!$A$106:GK$202,188,FALSE)),0,(VLOOKUP($A82,'Import OffPeak'!$A$3:GK$99,188,FALSE)-VLOOKUP($A82,'Import OffPeak change'!$A$106:GK$202,188,FALSE)))</f>
        <v>0</v>
      </c>
      <c r="GG82" s="6">
        <f>IF(ISERROR(VLOOKUP($A82,'Import OffPeak'!$A$3:GL$99,189,FALSE)-VLOOKUP($A82,'Import OffPeak change'!$A$106:GL$202,189,FALSE)),0,(VLOOKUP($A82,'Import OffPeak'!$A$3:GL$99,189,FALSE)-VLOOKUP($A82,'Import OffPeak change'!$A$106:GL$202,189,FALSE)))</f>
        <v>0</v>
      </c>
      <c r="GH82" s="6">
        <f>IF(ISERROR(VLOOKUP($A82,'Import OffPeak'!$A$3:GM$99,190,FALSE)-VLOOKUP($A82,'Import OffPeak change'!$A$106:GM$202,190,FALSE)),0,(VLOOKUP($A82,'Import OffPeak'!$A$3:GM$99,190,FALSE)-VLOOKUP($A82,'Import OffPeak change'!$A$106:GM$202,190,FALSE)))</f>
        <v>0</v>
      </c>
      <c r="GI82" s="6">
        <f>IF(ISERROR(VLOOKUP($A82,'Import OffPeak'!$A$3:GN$99,191,FALSE)-VLOOKUP($A82,'Import OffPeak change'!$A$106:GN$202,191,FALSE)),0,(VLOOKUP($A82,'Import OffPeak'!$A$3:GN$99,191,FALSE)-VLOOKUP($A82,'Import OffPeak change'!$A$106:GN$202,191,FALSE)))</f>
        <v>0</v>
      </c>
      <c r="GJ82" s="6">
        <f>IF(ISERROR(VLOOKUP($A82,'Import OffPeak'!$A$3:GO$99,192,FALSE)-VLOOKUP($A82,'Import OffPeak change'!$A$106:GO$202,192,FALSE)),0,(VLOOKUP($A82,'Import OffPeak'!$A$3:GO$99,192,FALSE)-VLOOKUP($A82,'Import OffPeak change'!$A$106:GO$202,192,FALSE)))</f>
        <v>0</v>
      </c>
      <c r="GK82" s="6">
        <f>IF(ISERROR(VLOOKUP($A82,'Import OffPeak'!$A$3:GP$99,193,FALSE)-VLOOKUP($A82,'Import OffPeak change'!$A$106:GP$202,193,FALSE)),0,(VLOOKUP($A82,'Import OffPeak'!$A$3:GP$99,193,FALSE)-VLOOKUP($A82,'Import OffPeak change'!$A$106:GP$202,193,FALSE)))</f>
        <v>0</v>
      </c>
      <c r="GL82" s="6">
        <f>IF(ISERROR(VLOOKUP($A82,'Import OffPeak'!$A$3:GQ$99,194,FALSE)-VLOOKUP($A82,'Import OffPeak change'!$A$106:GQ$202,194,FALSE)),0,(VLOOKUP($A82,'Import OffPeak'!$A$3:GQ$99,194,FALSE)-VLOOKUP($A82,'Import OffPeak change'!$A$106:GQ$202,194,FALSE)))</f>
        <v>0</v>
      </c>
      <c r="GM82" s="6">
        <f>IF(ISERROR(VLOOKUP($A82,'Import OffPeak'!$A$3:GR$99,195,FALSE)-VLOOKUP($A82,'Import OffPeak change'!$A$106:GR$202,195,FALSE)),0,(VLOOKUP($A82,'Import OffPeak'!$A$3:GR$99,195,FALSE)-VLOOKUP($A82,'Import OffPeak change'!$A$106:GR$202,195,FALSE)))</f>
        <v>0</v>
      </c>
      <c r="GN82" s="6">
        <f>IF(ISERROR(VLOOKUP($A82,'Import OffPeak'!$A$3:GS$99,196,FALSE)-VLOOKUP($A82,'Import OffPeak change'!$A$106:GS$202,196,FALSE)),0,(VLOOKUP($A82,'Import OffPeak'!$A$3:GS$99,196,FALSE)-VLOOKUP($A82,'Import OffPeak change'!$A$106:GS$202,196,FALSE)))</f>
        <v>0</v>
      </c>
      <c r="GO82" s="6">
        <f>IF(ISERROR(VLOOKUP($A82,'Import OffPeak'!$A$3:GT$99,197,FALSE)-VLOOKUP($A82,'Import OffPeak change'!$A$106:GT$202,197,FALSE)),0,(VLOOKUP($A82,'Import OffPeak'!$A$3:GT$99,197,FALSE)-VLOOKUP($A82,'Import OffPeak change'!$A$106:GT$202,197,FALSE)))</f>
        <v>0</v>
      </c>
      <c r="GP82" s="6">
        <f>IF(ISERROR(VLOOKUP($A82,'Import OffPeak'!$A$3:GU$99,198,FALSE)-VLOOKUP($A82,'Import OffPeak change'!$A$106:GU$202,198,FALSE)),0,(VLOOKUP($A82,'Import OffPeak'!$A$3:GU$99,198,FALSE)-VLOOKUP($A82,'Import OffPeak change'!$A$106:GU$202,198,FALSE)))</f>
        <v>0</v>
      </c>
      <c r="GQ82" s="6">
        <f>IF(ISERROR(VLOOKUP($A82,'Import OffPeak'!$A$3:GV$99,199,FALSE)-VLOOKUP($A82,'Import OffPeak change'!$A$106:GV$202,199,FALSE)),0,(VLOOKUP($A82,'Import OffPeak'!$A$3:GV$99,199,FALSE)-VLOOKUP($A82,'Import OffPeak change'!$A$106:GV$202,199,FALSE)))</f>
        <v>0</v>
      </c>
      <c r="GR82" s="6">
        <f>IF(ISERROR(VLOOKUP($A82,'Import OffPeak'!$A$3:GW$99,200,FALSE)-VLOOKUP($A82,'Import OffPeak change'!$A$106:GW$202,200,FALSE)),0,(VLOOKUP($A82,'Import OffPeak'!$A$3:GW$99,200,FALSE)-VLOOKUP($A82,'Import OffPeak change'!$A$106:GW$202,200,FALSE)))</f>
        <v>0</v>
      </c>
      <c r="GS82" s="6">
        <f>IF(ISERROR(VLOOKUP($A82,'Import OffPeak'!$A$3:GX$99,201,FALSE)-VLOOKUP($A82,'Import OffPeak change'!$A$106:GX$202,201,FALSE)),0,(VLOOKUP($A82,'Import OffPeak'!$A$3:GX$99,201,FALSE)-VLOOKUP($A82,'Import OffPeak change'!$A$106:GX$202,201,FALSE)))</f>
        <v>0</v>
      </c>
      <c r="GT82" s="6">
        <f>IF(ISERROR(VLOOKUP($A82,'Import OffPeak'!$A$3:GY$99,202,FALSE)-VLOOKUP($A82,'Import OffPeak change'!$A$106:GY$202,202,FALSE)),0,(VLOOKUP($A82,'Import OffPeak'!$A$3:GY$99,202,FALSE)-VLOOKUP($A82,'Import OffPeak change'!$A$106:GY$202,202,FALSE)))</f>
        <v>0</v>
      </c>
      <c r="GU82" s="6">
        <f>IF(ISERROR(VLOOKUP($A82,'Import OffPeak'!$A$3:GZ$99,203,FALSE)-VLOOKUP($A82,'Import OffPeak change'!$A$106:GZ$202,203,FALSE)),0,(VLOOKUP($A82,'Import OffPeak'!$A$3:GZ$99,203,FALSE)-VLOOKUP($A82,'Import OffPeak change'!$A$106:GZ$202,203,FALSE)))</f>
        <v>0</v>
      </c>
      <c r="GV82" s="6">
        <f>IF(ISERROR(VLOOKUP($A82,'Import OffPeak'!$A$3:HA$99,204,FALSE)-VLOOKUP($A82,'Import OffPeak change'!$A$106:HA$202,204,FALSE)),0,(VLOOKUP($A82,'Import OffPeak'!$A$3:HA$99,204,FALSE)-VLOOKUP($A82,'Import OffPeak change'!$A$106:HA$202,204,FALSE)))</f>
        <v>0</v>
      </c>
      <c r="GW82" s="6">
        <f>IF(ISERROR(VLOOKUP($A82,'Import OffPeak'!$A$3:HB$99,205,FALSE)-VLOOKUP($A82,'Import OffPeak change'!$A$106:HB$202,205,FALSE)),0,(VLOOKUP($A82,'Import OffPeak'!$A$3:HB$99,205,FALSE)-VLOOKUP($A82,'Import OffPeak change'!$A$106:HB$202,205,FALSE)))</f>
        <v>0</v>
      </c>
      <c r="GX82" s="6">
        <f>IF(ISERROR(VLOOKUP($A82,'Import OffPeak'!$A$3:HC$99,206,FALSE)-VLOOKUP($A82,'Import OffPeak change'!$A$106:HC$202,206,FALSE)),0,(VLOOKUP($A82,'Import OffPeak'!$A$3:HC$99,206,FALSE)-VLOOKUP($A82,'Import OffPeak change'!$A$106:HC$202,206,FALSE)))</f>
        <v>0</v>
      </c>
      <c r="GY82" s="6">
        <f>IF(ISERROR(VLOOKUP($A82,'Import OffPeak'!$A$3:HD$99,207,FALSE)-VLOOKUP($A82,'Import OffPeak change'!$A$106:HD$202,207,FALSE)),0,(VLOOKUP($A82,'Import OffPeak'!$A$3:HD$99,207,FALSE)-VLOOKUP($A82,'Import OffPeak change'!$A$106:HD$202,207,FALSE)))</f>
        <v>0</v>
      </c>
      <c r="GZ82" s="6">
        <f>IF(ISERROR(VLOOKUP($A82,'Import OffPeak'!$A$3:HE$99,208,FALSE)-VLOOKUP($A82,'Import OffPeak change'!$A$106:HE$202,208,FALSE)),0,(VLOOKUP($A82,'Import OffPeak'!$A$3:HE$99,208,FALSE)-VLOOKUP($A82,'Import OffPeak change'!$A$106:HE$202,208,FALSE)))</f>
        <v>0</v>
      </c>
      <c r="HA82" s="6">
        <f>IF(ISERROR(VLOOKUP($A82,'Import OffPeak'!$A$3:HF$99,209,FALSE)-VLOOKUP($A82,'Import OffPeak change'!$A$106:HF$202,209,FALSE)),0,(VLOOKUP($A82,'Import OffPeak'!$A$3:HF$99,209,FALSE)-VLOOKUP($A82,'Import OffPeak change'!$A$106:HF$202,209,FALSE)))</f>
        <v>0</v>
      </c>
      <c r="HB82" s="6">
        <f>IF(ISERROR(VLOOKUP($A82,'Import OffPeak'!$A$3:HG$99,210,FALSE)-VLOOKUP($A82,'Import OffPeak change'!$A$106:HG$202,210,FALSE)),0,(VLOOKUP($A82,'Import OffPeak'!$A$3:HG$99,210,FALSE)-VLOOKUP($A82,'Import OffPeak change'!$A$106:HG$202,210,FALSE)))</f>
        <v>0</v>
      </c>
      <c r="HC82" s="6">
        <f>IF(ISERROR(VLOOKUP($A82,'Import OffPeak'!$A$3:HH$99,211,FALSE)-VLOOKUP($A82,'Import OffPeak change'!$A$106:HH$202,211,FALSE)),0,(VLOOKUP($A82,'Import OffPeak'!$A$3:HH$99,211,FALSE)-VLOOKUP($A82,'Import OffPeak change'!$A$106:HH$202,211,FALSE)))</f>
        <v>0</v>
      </c>
      <c r="HD82" s="6">
        <f>IF(ISERROR(VLOOKUP($A82,'Import OffPeak'!$A$3:HI$99,212,FALSE)-VLOOKUP($A82,'Import OffPeak change'!$A$106:HI$202,212,FALSE)),0,(VLOOKUP($A82,'Import OffPeak'!$A$3:HI$99,212,FALSE)-VLOOKUP($A82,'Import OffPeak change'!$A$106:HI$202,212,FALSE)))</f>
        <v>0</v>
      </c>
      <c r="HE82" s="6">
        <f>IF(ISERROR(VLOOKUP($A82,'Import OffPeak'!$A$3:HJ$99,213,FALSE)-VLOOKUP($A82,'Import OffPeak change'!$A$106:HJ$202,213,FALSE)),0,(VLOOKUP($A82,'Import OffPeak'!$A$3:HJ$99,213,FALSE)-VLOOKUP($A82,'Import OffPeak change'!$A$106:HJ$202,213,FALSE)))</f>
        <v>0</v>
      </c>
      <c r="HF82" s="6">
        <f>IF(ISERROR(VLOOKUP($A82,'Import OffPeak'!$A$3:HK$99,214,FALSE)-VLOOKUP($A82,'Import OffPeak change'!$A$106:HK$202,214,FALSE)),0,(VLOOKUP($A82,'Import OffPeak'!$A$3:HK$99,214,FALSE)-VLOOKUP($A82,'Import OffPeak change'!$A$106:HK$202,214,FALSE)))</f>
        <v>0</v>
      </c>
      <c r="HG82" s="6">
        <f>IF(ISERROR(VLOOKUP($A82,'Import OffPeak'!$A$3:HL$99,215,FALSE)-VLOOKUP($A82,'Import OffPeak change'!$A$106:HL$202,215,FALSE)),0,(VLOOKUP($A82,'Import OffPeak'!$A$3:HL$99,215,FALSE)-VLOOKUP($A82,'Import OffPeak change'!$A$106:HL$202,215,FALSE)))</f>
        <v>0</v>
      </c>
      <c r="HH82" s="6">
        <f>IF(ISERROR(VLOOKUP($A82,'Import OffPeak'!$A$3:HM$99,216,FALSE)-VLOOKUP($A82,'Import OffPeak change'!$A$106:HM$202,216,FALSE)),0,(VLOOKUP($A82,'Import OffPeak'!$A$3:HM$99,216,FALSE)-VLOOKUP($A82,'Import OffPeak change'!$A$106:HM$202,216,FALSE)))</f>
        <v>0</v>
      </c>
      <c r="HI82" s="6">
        <f>IF(ISERROR(VLOOKUP($A82,'Import OffPeak'!$A$3:HN$99,217,FALSE)-VLOOKUP($A82,'Import OffPeak change'!$A$106:HN$202,217,FALSE)),0,(VLOOKUP($A82,'Import OffPeak'!$A$3:HN$99,217,FALSE)-VLOOKUP($A82,'Import OffPeak change'!$A$106:HN$202,217,FALSE)))</f>
        <v>0</v>
      </c>
      <c r="HJ82" s="6">
        <f>IF(ISERROR(VLOOKUP($A82,'Import OffPeak'!$A$3:HO$99,218,FALSE)-VLOOKUP($A82,'Import OffPeak change'!$A$106:HO$202,218,FALSE)),0,(VLOOKUP($A82,'Import OffPeak'!$A$3:HO$99,218,FALSE)-VLOOKUP($A82,'Import OffPeak change'!$A$106:HO$202,218,FALSE)))</f>
        <v>0</v>
      </c>
      <c r="HK82" s="6">
        <f>IF(ISERROR(VLOOKUP($A82,'Import OffPeak'!$A$3:HP$99,219,FALSE)-VLOOKUP($A82,'Import OffPeak change'!$A$106:HP$202,219,FALSE)),0,(VLOOKUP($A82,'Import OffPeak'!$A$3:HP$99,219,FALSE)-VLOOKUP($A82,'Import OffPeak change'!$A$106:HP$202,219,FALSE)))</f>
        <v>0</v>
      </c>
      <c r="HL82" s="6">
        <f>IF(ISERROR(VLOOKUP($A82,'Import OffPeak'!$A$3:HQ$99,220,FALSE)-VLOOKUP($A82,'Import OffPeak change'!$A$106:HQ$202,220,FALSE)),0,(VLOOKUP($A82,'Import OffPeak'!$A$3:HQ$99,220,FALSE)-VLOOKUP($A82,'Import OffPeak change'!$A$106:HQ$202,220,FALSE)))</f>
        <v>0</v>
      </c>
      <c r="HM82" s="6">
        <f>IF(ISERROR(VLOOKUP($A82,'Import OffPeak'!$A$3:HR$99,221,FALSE)-VLOOKUP($A82,'Import OffPeak change'!$A$106:HR$202,221,FALSE)),0,(VLOOKUP($A82,'Import OffPeak'!$A$3:HR$99,221,FALSE)-VLOOKUP($A82,'Import OffPeak change'!$A$106:HR$202,221,FALSE)))</f>
        <v>0</v>
      </c>
      <c r="HN82" s="6">
        <f>IF(ISERROR(VLOOKUP($A82,'Import OffPeak'!$A$3:HS$99,222,FALSE)-VLOOKUP($A82,'Import OffPeak change'!$A$106:HS$202,222,FALSE)),0,(VLOOKUP($A82,'Import OffPeak'!$A$3:HS$99,222,FALSE)-VLOOKUP($A82,'Import OffPeak change'!$A$106:HS$202,222,FALSE)))</f>
        <v>0</v>
      </c>
      <c r="HO82" s="6">
        <f>IF(ISERROR(VLOOKUP($A82,'Import OffPeak'!$A$3:HT$99,223,FALSE)-VLOOKUP($A82,'Import OffPeak change'!$A$106:HT$202,223,FALSE)),0,(VLOOKUP($A82,'Import OffPeak'!$A$3:HT$99,223,FALSE)-VLOOKUP($A82,'Import OffPeak change'!$A$106:HT$202,223,FALSE)))</f>
        <v>0</v>
      </c>
      <c r="HP82" s="6">
        <f>IF(ISERROR(VLOOKUP($A82,'Import OffPeak'!$A$3:HU$99,224,FALSE)-VLOOKUP($A82,'Import OffPeak change'!$A$106:HU$202,224,FALSE)),0,(VLOOKUP($A82,'Import OffPeak'!$A$3:HU$99,224,FALSE)-VLOOKUP($A82,'Import OffPeak change'!$A$106:HU$202,224,FALSE)))</f>
        <v>0</v>
      </c>
      <c r="HQ82" s="6">
        <f>IF(ISERROR(VLOOKUP($A82,'Import OffPeak'!$A$3:HV$99,225,FALSE)-VLOOKUP($A82,'Import OffPeak change'!$A$106:HV$202,225,FALSE)),0,(VLOOKUP($A82,'Import OffPeak'!$A$3:HV$99,225,FALSE)-VLOOKUP($A82,'Import OffPeak change'!$A$106:HV$202,225,FALSE)))</f>
        <v>0</v>
      </c>
      <c r="HR82" s="6">
        <f>IF(ISERROR(VLOOKUP($A82,'Import OffPeak'!$A$3:HW$99,226,FALSE)-VLOOKUP($A82,'Import OffPeak change'!$A$106:HW$202,226,FALSE)),0,(VLOOKUP($A82,'Import OffPeak'!$A$3:HW$99,226,FALSE)-VLOOKUP($A82,'Import OffPeak change'!$A$106:HW$202,226,FALSE)))</f>
        <v>0</v>
      </c>
      <c r="HS82" s="6">
        <f>IF(ISERROR(VLOOKUP($A82,'Import OffPeak'!$A$3:HX$99,227,FALSE)-VLOOKUP($A82,'Import OffPeak change'!$A$106:HX$202,227,FALSE)),0,(VLOOKUP($A82,'Import OffPeak'!$A$3:HX$99,227,FALSE)-VLOOKUP($A82,'Import OffPeak change'!$A$106:HX$202,227,FALSE)))</f>
        <v>0</v>
      </c>
      <c r="HT82" s="6">
        <f>IF(ISERROR(VLOOKUP($A82,'Import OffPeak'!$A$3:HY$99,228,FALSE)-VLOOKUP($A82,'Import OffPeak change'!$A$106:HY$202,228,FALSE)),0,(VLOOKUP($A82,'Import OffPeak'!$A$3:HY$99,228,FALSE)-VLOOKUP($A82,'Import OffPeak change'!$A$106:HY$202,228,FALSE)))</f>
        <v>0</v>
      </c>
      <c r="HU82" s="6">
        <f>IF(ISERROR(VLOOKUP($A82,'Import OffPeak'!$A$3:HZ$99,229,FALSE)-VLOOKUP($A82,'Import OffPeak change'!$A$106:HZ$202,229,FALSE)),0,(VLOOKUP($A82,'Import OffPeak'!$A$3:HZ$99,229,FALSE)-VLOOKUP($A82,'Import OffPeak change'!$A$106:HZ$202,229,FALSE)))</f>
        <v>0</v>
      </c>
      <c r="HV82" s="6">
        <f>IF(ISERROR(VLOOKUP($A82,'Import OffPeak'!$A$3:IA$99,230,FALSE)-VLOOKUP($A82,'Import OffPeak change'!$A$106:IA$202,230,FALSE)),0,(VLOOKUP($A82,'Import OffPeak'!$A$3:IA$99,230,FALSE)-VLOOKUP($A82,'Import OffPeak change'!$A$106:IA$202,230,FALSE)))</f>
        <v>0</v>
      </c>
      <c r="HW82" s="6">
        <f>IF(ISERROR(VLOOKUP($A82,'Import OffPeak'!$A$3:IB$99,231,FALSE)-VLOOKUP($A82,'Import OffPeak change'!$A$106:IB$202,231,FALSE)),0,(VLOOKUP($A82,'Import OffPeak'!$A$3:IB$99,231,FALSE)-VLOOKUP($A82,'Import OffPeak change'!$A$106:IB$202,231,FALSE)))</f>
        <v>0</v>
      </c>
      <c r="HX82" s="6">
        <f>IF(ISERROR(VLOOKUP($A82,'Import OffPeak'!$A$3:IC$99,232,FALSE)-VLOOKUP($A82,'Import OffPeak change'!$A$106:IC$202,232,FALSE)),0,(VLOOKUP($A82,'Import OffPeak'!$A$3:IC$99,232,FALSE)-VLOOKUP($A82,'Import OffPeak change'!$A$106:IC$202,232,FALSE)))</f>
        <v>0</v>
      </c>
      <c r="HY82" s="6">
        <f>IF(ISERROR(VLOOKUP($A82,'Import OffPeak'!$A$3:ID$99,233,FALSE)-VLOOKUP($A82,'Import OffPeak change'!$A$106:ID$202,233,FALSE)),0,(VLOOKUP($A82,'Import OffPeak'!$A$3:ID$99,233,FALSE)-VLOOKUP($A82,'Import OffPeak change'!$A$106:ID$202,233,FALSE)))</f>
        <v>0</v>
      </c>
      <c r="HZ82" s="6">
        <f>IF(ISERROR(VLOOKUP($A82,'Import OffPeak'!$A$3:IE$99,234,FALSE)-VLOOKUP($A82,'Import OffPeak change'!$A$106:IE$202,234,FALSE)),0,(VLOOKUP($A82,'Import OffPeak'!$A$3:IE$99,234,FALSE)-VLOOKUP($A82,'Import OffPeak change'!$A$106:IE$202,234,FALSE)))</f>
        <v>0</v>
      </c>
      <c r="IA82" s="6">
        <f>IF(ISERROR(VLOOKUP($A82,'Import OffPeak'!$A$3:IF$99,235,FALSE)-VLOOKUP($A82,'Import OffPeak change'!$A$106:IF$202,235,FALSE)),0,(VLOOKUP($A82,'Import OffPeak'!$A$3:IF$99,235,FALSE)-VLOOKUP($A82,'Import OffPeak change'!$A$106:IF$202,235,FALSE)))</f>
        <v>0</v>
      </c>
      <c r="IB82" s="6">
        <f>IF(ISERROR(VLOOKUP($A82,'Import OffPeak'!$A$3:IG$99,236,FALSE)-VLOOKUP($A82,'Import OffPeak change'!$A$106:IG$202,236,FALSE)),0,(VLOOKUP($A82,'Import OffPeak'!$A$3:IG$99,236,FALSE)-VLOOKUP($A82,'Import OffPeak change'!$A$106:IG$202,236,FALSE)))</f>
        <v>0</v>
      </c>
      <c r="IC82" s="6">
        <f>IF(ISERROR(VLOOKUP($A82,'Import OffPeak'!$A$3:IH$99,237,FALSE)-VLOOKUP($A82,'Import OffPeak change'!$A$106:IH$202,237,FALSE)),0,(VLOOKUP($A82,'Import OffPeak'!$A$3:IH$99,237,FALSE)-VLOOKUP($A82,'Import OffPeak change'!$A$106:IH$202,237,FALSE)))</f>
        <v>0</v>
      </c>
      <c r="ID82" s="6">
        <f>IF(ISERROR(VLOOKUP($A82,'Import OffPeak'!$A$3:II$99,238,FALSE)-VLOOKUP($A82,'Import OffPeak change'!$A$106:II$202,238,FALSE)),0,(VLOOKUP($A82,'Import OffPeak'!$A$3:II$99,238,FALSE)-VLOOKUP($A82,'Import OffPeak change'!$A$106:II$202,238,FALSE)))</f>
        <v>0</v>
      </c>
      <c r="IE82" s="6">
        <f>IF(ISERROR(VLOOKUP($A82,'Import OffPeak'!$A$3:IJ$99,239,FALSE)-VLOOKUP($A82,'Import OffPeak change'!$A$106:IJ$202,239,FALSE)),0,(VLOOKUP($A82,'Import OffPeak'!$A$3:IJ$99,239,FALSE)-VLOOKUP($A82,'Import OffPeak change'!$A$106:IJ$202,239,FALSE)))</f>
        <v>0</v>
      </c>
    </row>
    <row r="83" spans="1:239">
      <c r="A83" s="168" t="str">
        <f>IF('Import OffPeak'!A80=0,"",'Import OffPeak'!A80)</f>
        <v/>
      </c>
      <c r="B83" s="6"/>
      <c r="C83" s="6"/>
      <c r="D83" s="6"/>
      <c r="E83" s="6"/>
      <c r="F83" s="6"/>
      <c r="G83" s="6">
        <f>IF(ISERROR(VLOOKUP($A83,'Import OffPeak'!$A$3:L$99,7,FALSE)-VLOOKUP($A83,'Import OffPeak change'!$A$106:L$202,7,FALSE)),0,(VLOOKUP($A83,'Import OffPeak'!$A$3:L$99,7,FALSE)-VLOOKUP($A83,'Import OffPeak change'!$A$106:L$202,7,FALSE)))</f>
        <v>0</v>
      </c>
      <c r="H83" s="6">
        <f>IF(ISERROR(VLOOKUP($A83,'Import OffPeak'!$A$3:M$99,8,FALSE)-VLOOKUP($A83,'Import OffPeak change'!$A$106:M$202,8,FALSE)),0,(VLOOKUP($A83,'Import OffPeak'!$A$3:M$99,8,FALSE)-VLOOKUP($A83,'Import OffPeak change'!$A$106:M$202,8,FALSE)))</f>
        <v>0</v>
      </c>
      <c r="I83" s="6">
        <f>IF(ISERROR(VLOOKUP($A83,'Import OffPeak'!$A$3:N$99,9,FALSE)-VLOOKUP($A83,'Import OffPeak change'!$A$106:N$202,9,FALSE)),0,(VLOOKUP($A83,'Import OffPeak'!$A$3:N$99,9,FALSE)-VLOOKUP($A83,'Import OffPeak change'!$A$106:N$202,9,FALSE)))</f>
        <v>0</v>
      </c>
      <c r="J83" s="6">
        <f>IF(ISERROR(VLOOKUP($A83,'Import OffPeak'!$A$3:O$99,10,FALSE)-VLOOKUP($A83,'Import OffPeak change'!$A$106:O$202,10,FALSE)),0,(VLOOKUP($A83,'Import OffPeak'!$A$3:O$99,10,FALSE)-VLOOKUP($A83,'Import OffPeak change'!$A$106:O$202,10,FALSE)))</f>
        <v>0</v>
      </c>
      <c r="K83" s="6">
        <f>IF(ISERROR(VLOOKUP($A83,'Import OffPeak'!$A$3:P$99,11,FALSE)-VLOOKUP($A83,'Import OffPeak change'!$A$106:P$202,11,FALSE)),0,(VLOOKUP($A83,'Import OffPeak'!$A$3:P$99,11,FALSE)-VLOOKUP($A83,'Import OffPeak change'!$A$106:P$202,11,FALSE)))</f>
        <v>0</v>
      </c>
      <c r="L83" s="6">
        <f>IF(ISERROR(VLOOKUP($A83,'Import OffPeak'!$A$3:Q$99,12,FALSE)-VLOOKUP($A83,'Import OffPeak change'!$A$106:Q$202,12,FALSE)),0,(VLOOKUP($A83,'Import OffPeak'!$A$3:Q$99,12,FALSE)-VLOOKUP($A83,'Import OffPeak change'!$A$106:Q$202,12,FALSE)))</f>
        <v>0</v>
      </c>
      <c r="M83" s="6">
        <f>IF(ISERROR(VLOOKUP($A83,'Import OffPeak'!$A$3:R$99,13,FALSE)-VLOOKUP($A83,'Import OffPeak change'!$A$106:R$202,13,FALSE)),0,(VLOOKUP($A83,'Import OffPeak'!$A$3:R$99,13,FALSE)-VLOOKUP($A83,'Import OffPeak change'!$A$106:R$202,13,FALSE)))</f>
        <v>0</v>
      </c>
      <c r="N83" s="6">
        <f>IF(ISERROR(VLOOKUP($A83,'Import OffPeak'!$A$3:S$99,14,FALSE)-VLOOKUP($A83,'Import OffPeak change'!$A$106:S$202,14,FALSE)),0,(VLOOKUP($A83,'Import OffPeak'!$A$3:S$99,14,FALSE)-VLOOKUP($A83,'Import OffPeak change'!$A$106:S$202,14,FALSE)))</f>
        <v>0</v>
      </c>
      <c r="O83" s="6">
        <f>IF(ISERROR(VLOOKUP($A83,'Import OffPeak'!$A$3:T$99,15,FALSE)-VLOOKUP($A83,'Import OffPeak change'!$A$106:T$202,15,FALSE)),0,(VLOOKUP($A83,'Import OffPeak'!$A$3:T$99,15,FALSE)-VLOOKUP($A83,'Import OffPeak change'!$A$106:T$202,15,FALSE)))</f>
        <v>0</v>
      </c>
      <c r="P83" s="6">
        <f>IF(ISERROR(VLOOKUP($A83,'Import OffPeak'!$A$3:U$99,16,FALSE)-VLOOKUP($A83,'Import OffPeak change'!$A$106:U$202,16,FALSE)),0,(VLOOKUP($A83,'Import OffPeak'!$A$3:U$99,16,FALSE)-VLOOKUP($A83,'Import OffPeak change'!$A$106:U$202,16,FALSE)))</f>
        <v>0</v>
      </c>
      <c r="Q83" s="6">
        <f>IF(ISERROR(VLOOKUP($A83,'Import OffPeak'!$A$3:V$99,17,FALSE)-VLOOKUP($A83,'Import OffPeak change'!$A$106:V$202,17,FALSE)),0,(VLOOKUP($A83,'Import OffPeak'!$A$3:V$99,17,FALSE)-VLOOKUP($A83,'Import OffPeak change'!$A$106:V$202,17,FALSE)))</f>
        <v>0</v>
      </c>
      <c r="R83" s="6">
        <f>IF(ISERROR(VLOOKUP($A83,'Import OffPeak'!$A$3:W$99,18,FALSE)-VLOOKUP($A83,'Import OffPeak change'!$A$106:W$202,18,FALSE)),0,(VLOOKUP($A83,'Import OffPeak'!$A$3:W$99,18,FALSE)-VLOOKUP($A83,'Import OffPeak change'!$A$106:W$202,18,FALSE)))</f>
        <v>0</v>
      </c>
      <c r="S83" s="6">
        <f>IF(ISERROR(VLOOKUP($A83,'Import OffPeak'!$A$3:X$99,19,FALSE)-VLOOKUP($A83,'Import OffPeak change'!$A$106:X$202,19,FALSE)),0,(VLOOKUP($A83,'Import OffPeak'!$A$3:X$99,19,FALSE)-VLOOKUP($A83,'Import OffPeak change'!$A$106:X$202,19,FALSE)))</f>
        <v>0</v>
      </c>
      <c r="T83" s="6">
        <f>IF(ISERROR(VLOOKUP($A83,'Import OffPeak'!$A$3:Y$99,20,FALSE)-VLOOKUP($A83,'Import OffPeak change'!$A$106:Y$202,20,FALSE)),0,(VLOOKUP($A83,'Import OffPeak'!$A$3:Y$99,20,FALSE)-VLOOKUP($A83,'Import OffPeak change'!$A$106:Y$202,20,FALSE)))</f>
        <v>0</v>
      </c>
      <c r="U83" s="6">
        <f>IF(ISERROR(VLOOKUP($A83,'Import OffPeak'!$A$3:Z$99,21,FALSE)-VLOOKUP($A83,'Import OffPeak change'!$A$106:Z$202,21,FALSE)),0,(VLOOKUP($A83,'Import OffPeak'!$A$3:Z$99,21,FALSE)-VLOOKUP($A83,'Import OffPeak change'!$A$106:Z$202,21,FALSE)))</f>
        <v>0</v>
      </c>
      <c r="V83" s="6">
        <f>IF(ISERROR(VLOOKUP($A83,'Import OffPeak'!$A$3:AA$99,22,FALSE)-VLOOKUP($A83,'Import OffPeak change'!$A$106:AA$202,22,FALSE)),0,(VLOOKUP($A83,'Import OffPeak'!$A$3:AA$99,22,FALSE)-VLOOKUP($A83,'Import OffPeak change'!$A$106:AA$202,22,FALSE)))</f>
        <v>0</v>
      </c>
      <c r="W83" s="6">
        <f>IF(ISERROR(VLOOKUP($A83,'Import OffPeak'!$A$3:AB$99,23,FALSE)-VLOOKUP($A83,'Import OffPeak change'!$A$106:AB$202,23,FALSE)),0,(VLOOKUP($A83,'Import OffPeak'!$A$3:AB$99,23,FALSE)-VLOOKUP($A83,'Import OffPeak change'!$A$106:AB$202,23,FALSE)))</f>
        <v>0</v>
      </c>
      <c r="X83" s="6">
        <f>IF(ISERROR(VLOOKUP($A83,'Import OffPeak'!$A$3:AC$99,24,FALSE)-VLOOKUP($A83,'Import OffPeak change'!$A$106:AC$202,24,FALSE)),0,(VLOOKUP($A83,'Import OffPeak'!$A$3:AC$99,24,FALSE)-VLOOKUP($A83,'Import OffPeak change'!$A$106:AC$202,24,FALSE)))</f>
        <v>0</v>
      </c>
      <c r="Y83" s="6">
        <f>IF(ISERROR(VLOOKUP($A83,'Import OffPeak'!$A$3:AD$99,25,FALSE)-VLOOKUP($A83,'Import OffPeak change'!$A$106:AD$202,25,FALSE)),0,(VLOOKUP($A83,'Import OffPeak'!$A$3:AD$99,25,FALSE)-VLOOKUP($A83,'Import OffPeak change'!$A$106:AD$202,25,FALSE)))</f>
        <v>0</v>
      </c>
      <c r="Z83" s="6">
        <f>IF(ISERROR(VLOOKUP($A83,'Import OffPeak'!$A$3:AE$99,26,FALSE)-VLOOKUP($A83,'Import OffPeak change'!$A$106:AE$202,26,FALSE)),0,(VLOOKUP($A83,'Import OffPeak'!$A$3:AE$99,26,FALSE)-VLOOKUP($A83,'Import OffPeak change'!$A$106:AE$202,26,FALSE)))</f>
        <v>0</v>
      </c>
      <c r="AA83" s="6">
        <f>IF(ISERROR(VLOOKUP($A83,'Import OffPeak'!$A$3:AF$99,27,FALSE)-VLOOKUP($A83,'Import OffPeak change'!$A$106:AF$202,27,FALSE)),0,(VLOOKUP($A83,'Import OffPeak'!$A$3:AF$99,27,FALSE)-VLOOKUP($A83,'Import OffPeak change'!$A$106:AF$202,27,FALSE)))</f>
        <v>0</v>
      </c>
      <c r="AB83" s="6">
        <f>IF(ISERROR(VLOOKUP($A83,'Import OffPeak'!$A$3:AG$99,28,FALSE)-VLOOKUP($A83,'Import OffPeak change'!$A$106:AG$202,28,FALSE)),0,(VLOOKUP($A83,'Import OffPeak'!$A$3:AG$99,28,FALSE)-VLOOKUP($A83,'Import OffPeak change'!$A$106:AG$202,28,FALSE)))</f>
        <v>0</v>
      </c>
      <c r="AC83" s="6">
        <f>IF(ISERROR(VLOOKUP($A83,'Import OffPeak'!$A$3:AH$99,29,FALSE)-VLOOKUP($A83,'Import OffPeak change'!$A$106:AH$202,29,FALSE)),0,(VLOOKUP($A83,'Import OffPeak'!$A$3:AH$99,29,FALSE)-VLOOKUP($A83,'Import OffPeak change'!$A$106:AH$202,29,FALSE)))</f>
        <v>0</v>
      </c>
      <c r="AD83" s="6">
        <f>IF(ISERROR(VLOOKUP($A83,'Import OffPeak'!$A$3:AI$99,30,FALSE)-VLOOKUP($A83,'Import OffPeak change'!$A$106:AI$202,30,FALSE)),0,(VLOOKUP($A83,'Import OffPeak'!$A$3:AI$99,30,FALSE)-VLOOKUP($A83,'Import OffPeak change'!$A$106:AI$202,30,FALSE)))</f>
        <v>0</v>
      </c>
      <c r="AE83" s="6">
        <f>IF(ISERROR(VLOOKUP($A83,'Import OffPeak'!$A$3:AJ$99,31,FALSE)-VLOOKUP($A83,'Import OffPeak change'!$A$106:AJ$202,31,FALSE)),0,(VLOOKUP($A83,'Import OffPeak'!$A$3:AJ$99,31,FALSE)-VLOOKUP($A83,'Import OffPeak change'!$A$106:AJ$202,31,FALSE)))</f>
        <v>0</v>
      </c>
      <c r="AF83" s="6">
        <f>IF(ISERROR(VLOOKUP($A83,'Import OffPeak'!$A$3:AK$99,32,FALSE)-VLOOKUP($A83,'Import OffPeak change'!$A$106:AK$202,32,FALSE)),0,(VLOOKUP($A83,'Import OffPeak'!$A$3:AK$99,32,FALSE)-VLOOKUP($A83,'Import OffPeak change'!$A$106:AK$202,32,FALSE)))</f>
        <v>0</v>
      </c>
      <c r="AG83" s="6">
        <f>IF(ISERROR(VLOOKUP($A83,'Import OffPeak'!$A$3:AL$99,33,FALSE)-VLOOKUP($A83,'Import OffPeak change'!$A$106:AL$202,33,FALSE)),0,(VLOOKUP($A83,'Import OffPeak'!$A$3:AL$99,33,FALSE)-VLOOKUP($A83,'Import OffPeak change'!$A$106:AL$202,33,FALSE)))</f>
        <v>0</v>
      </c>
      <c r="AH83" s="6">
        <f>IF(ISERROR(VLOOKUP($A83,'Import OffPeak'!$A$3:AM$99,34,FALSE)-VLOOKUP($A83,'Import OffPeak change'!$A$106:AM$202,34,FALSE)),0,(VLOOKUP($A83,'Import OffPeak'!$A$3:AM$99,34,FALSE)-VLOOKUP($A83,'Import OffPeak change'!$A$106:AM$202,34,FALSE)))</f>
        <v>0</v>
      </c>
      <c r="AI83" s="6">
        <f>IF(ISERROR(VLOOKUP($A83,'Import OffPeak'!$A$3:AN$99,35,FALSE)-VLOOKUP($A83,'Import OffPeak change'!$A$106:AN$202,35,FALSE)),0,(VLOOKUP($A83,'Import OffPeak'!$A$3:AN$99,35,FALSE)-VLOOKUP($A83,'Import OffPeak change'!$A$106:AN$202,35,FALSE)))</f>
        <v>0</v>
      </c>
      <c r="AJ83" s="6">
        <f>IF(ISERROR(VLOOKUP($A83,'Import OffPeak'!$A$3:AO$99,36,FALSE)-VLOOKUP($A83,'Import OffPeak change'!$A$106:AO$202,36,FALSE)),0,(VLOOKUP($A83,'Import OffPeak'!$A$3:AO$99,36,FALSE)-VLOOKUP($A83,'Import OffPeak change'!$A$106:AO$202,36,FALSE)))</f>
        <v>0</v>
      </c>
      <c r="AK83" s="6">
        <f>IF(ISERROR(VLOOKUP($A83,'Import OffPeak'!$A$3:AP$99,37,FALSE)-VLOOKUP($A83,'Import OffPeak change'!$A$106:AP$202,37,FALSE)),0,(VLOOKUP($A83,'Import OffPeak'!$A$3:AP$99,37,FALSE)-VLOOKUP($A83,'Import OffPeak change'!$A$106:AP$202,37,FALSE)))</f>
        <v>0</v>
      </c>
      <c r="AL83" s="6">
        <f>IF(ISERROR(VLOOKUP($A83,'Import OffPeak'!$A$3:AQ$99,38,FALSE)-VLOOKUP($A83,'Import OffPeak change'!$A$106:AQ$202,38,FALSE)),0,(VLOOKUP($A83,'Import OffPeak'!$A$3:AQ$99,38,FALSE)-VLOOKUP($A83,'Import OffPeak change'!$A$106:AQ$202,38,FALSE)))</f>
        <v>0</v>
      </c>
      <c r="AM83" s="6">
        <f>IF(ISERROR(VLOOKUP($A83,'Import OffPeak'!$A$3:AR$99,39,FALSE)-VLOOKUP($A83,'Import OffPeak change'!$A$106:AR$202,39,FALSE)),0,(VLOOKUP($A83,'Import OffPeak'!$A$3:AR$99,39,FALSE)-VLOOKUP($A83,'Import OffPeak change'!$A$106:AR$202,39,FALSE)))</f>
        <v>0</v>
      </c>
      <c r="AN83" s="6">
        <f>IF(ISERROR(VLOOKUP($A83,'Import OffPeak'!$A$3:AS$99,40,FALSE)-VLOOKUP($A83,'Import OffPeak change'!$A$106:AS$202,40,FALSE)),0,(VLOOKUP($A83,'Import OffPeak'!$A$3:AS$99,40,FALSE)-VLOOKUP($A83,'Import OffPeak change'!$A$106:AS$202,40,FALSE)))</f>
        <v>0</v>
      </c>
      <c r="AO83" s="6">
        <f>IF(ISERROR(VLOOKUP($A83,'Import OffPeak'!$A$3:AT$99,41,FALSE)-VLOOKUP($A83,'Import OffPeak change'!$A$106:AT$202,41,FALSE)),0,(VLOOKUP($A83,'Import OffPeak'!$A$3:AT$99,41,FALSE)-VLOOKUP($A83,'Import OffPeak change'!$A$106:AT$202,41,FALSE)))</f>
        <v>0</v>
      </c>
      <c r="AP83" s="6">
        <f>IF(ISERROR(VLOOKUP($A83,'Import OffPeak'!$A$3:AU$99,42,FALSE)-VLOOKUP($A83,'Import OffPeak change'!$A$106:AU$202,42,FALSE)),0,(VLOOKUP($A83,'Import OffPeak'!$A$3:AU$99,42,FALSE)-VLOOKUP($A83,'Import OffPeak change'!$A$106:AU$202,42,FALSE)))</f>
        <v>0</v>
      </c>
      <c r="AQ83" s="6">
        <f>IF(ISERROR(VLOOKUP($A83,'Import OffPeak'!$A$3:AV$99,43,FALSE)-VLOOKUP($A83,'Import OffPeak change'!$A$106:AV$202,43,FALSE)),0,(VLOOKUP($A83,'Import OffPeak'!$A$3:AV$99,43,FALSE)-VLOOKUP($A83,'Import OffPeak change'!$A$106:AV$202,43,FALSE)))</f>
        <v>0</v>
      </c>
      <c r="AR83" s="6">
        <f>IF(ISERROR(VLOOKUP($A83,'Import OffPeak'!$A$3:AW$99,44,FALSE)-VLOOKUP($A83,'Import OffPeak change'!$A$106:AW$202,44,FALSE)),0,(VLOOKUP($A83,'Import OffPeak'!$A$3:AW$99,44,FALSE)-VLOOKUP($A83,'Import OffPeak change'!$A$106:AW$202,44,FALSE)))</f>
        <v>0</v>
      </c>
      <c r="AS83" s="6">
        <f>IF(ISERROR(VLOOKUP($A83,'Import OffPeak'!$A$3:AX$99,45,FALSE)-VLOOKUP($A83,'Import OffPeak change'!$A$106:AX$202,45,FALSE)),0,(VLOOKUP($A83,'Import OffPeak'!$A$3:AX$99,45,FALSE)-VLOOKUP($A83,'Import OffPeak change'!$A$106:AX$202,45,FALSE)))</f>
        <v>0</v>
      </c>
      <c r="AT83" s="6">
        <f>IF(ISERROR(VLOOKUP($A83,'Import OffPeak'!$A$3:AY$99,46,FALSE)-VLOOKUP($A83,'Import OffPeak change'!$A$106:AY$202,46,FALSE)),0,(VLOOKUP($A83,'Import OffPeak'!$A$3:AY$99,46,FALSE)-VLOOKUP($A83,'Import OffPeak change'!$A$106:AY$202,46,FALSE)))</f>
        <v>0</v>
      </c>
      <c r="AU83" s="6">
        <f>IF(ISERROR(VLOOKUP($A83,'Import OffPeak'!$A$3:AZ$99,47,FALSE)-VLOOKUP($A83,'Import OffPeak change'!$A$106:AZ$202,47,FALSE)),0,(VLOOKUP($A83,'Import OffPeak'!$A$3:AZ$99,47,FALSE)-VLOOKUP($A83,'Import OffPeak change'!$A$106:AZ$202,47,FALSE)))</f>
        <v>0</v>
      </c>
      <c r="AV83" s="6">
        <f>IF(ISERROR(VLOOKUP($A83,'Import OffPeak'!$A$3:BA$99,48,FALSE)-VLOOKUP($A83,'Import OffPeak change'!$A$106:BA$202,48,FALSE)),0,(VLOOKUP($A83,'Import OffPeak'!$A$3:BA$99,48,FALSE)-VLOOKUP($A83,'Import OffPeak change'!$A$106:BA$202,48,FALSE)))</f>
        <v>0</v>
      </c>
      <c r="AW83" s="6">
        <f>IF(ISERROR(VLOOKUP($A83,'Import OffPeak'!$A$3:BB$99,49,FALSE)-VLOOKUP($A83,'Import OffPeak change'!$A$106:BB$202,49,FALSE)),0,(VLOOKUP($A83,'Import OffPeak'!$A$3:BB$99,49,FALSE)-VLOOKUP($A83,'Import OffPeak change'!$A$106:BB$202,49,FALSE)))</f>
        <v>0</v>
      </c>
      <c r="AX83" s="6">
        <f>IF(ISERROR(VLOOKUP($A83,'Import OffPeak'!$A$3:BC$99,50,FALSE)-VLOOKUP($A83,'Import OffPeak change'!$A$106:BC$202,50,FALSE)),0,(VLOOKUP($A83,'Import OffPeak'!$A$3:BC$99,50,FALSE)-VLOOKUP($A83,'Import OffPeak change'!$A$106:BC$202,50,FALSE)))</f>
        <v>0</v>
      </c>
      <c r="AY83" s="6">
        <f>IF(ISERROR(VLOOKUP($A83,'Import OffPeak'!$A$3:BD$99,51,FALSE)-VLOOKUP($A83,'Import OffPeak change'!$A$106:BD$202,51,FALSE)),0,(VLOOKUP($A83,'Import OffPeak'!$A$3:BD$99,51,FALSE)-VLOOKUP($A83,'Import OffPeak change'!$A$106:BD$202,51,FALSE)))</f>
        <v>0</v>
      </c>
      <c r="AZ83" s="6">
        <f>IF(ISERROR(VLOOKUP($A83,'Import OffPeak'!$A$3:BE$99,52,FALSE)-VLOOKUP($A83,'Import OffPeak change'!$A$106:BE$202,52,FALSE)),0,(VLOOKUP($A83,'Import OffPeak'!$A$3:BE$99,52,FALSE)-VLOOKUP($A83,'Import OffPeak change'!$A$106:BE$202,52,FALSE)))</f>
        <v>0</v>
      </c>
      <c r="BA83" s="6">
        <f>IF(ISERROR(VLOOKUP($A83,'Import OffPeak'!$A$3:BF$99,53,FALSE)-VLOOKUP($A83,'Import OffPeak change'!$A$106:BF$202,53,FALSE)),0,(VLOOKUP($A83,'Import OffPeak'!$A$3:BF$99,53,FALSE)-VLOOKUP($A83,'Import OffPeak change'!$A$106:BF$202,53,FALSE)))</f>
        <v>0</v>
      </c>
      <c r="BB83" s="6">
        <f>IF(ISERROR(VLOOKUP($A83,'Import OffPeak'!$A$3:BG$99,54,FALSE)-VLOOKUP($A83,'Import OffPeak change'!$A$106:BG$202,54,FALSE)),0,(VLOOKUP($A83,'Import OffPeak'!$A$3:BG$99,54,FALSE)-VLOOKUP($A83,'Import OffPeak change'!$A$106:BG$202,54,FALSE)))</f>
        <v>0</v>
      </c>
      <c r="BC83" s="6">
        <f>IF(ISERROR(VLOOKUP($A83,'Import OffPeak'!$A$3:BH$99,55,FALSE)-VLOOKUP($A83,'Import OffPeak change'!$A$106:BH$202,55,FALSE)),0,(VLOOKUP($A83,'Import OffPeak'!$A$3:BH$99,55,FALSE)-VLOOKUP($A83,'Import OffPeak change'!$A$106:BH$202,55,FALSE)))</f>
        <v>0</v>
      </c>
      <c r="BD83" s="6">
        <f>IF(ISERROR(VLOOKUP($A83,'Import OffPeak'!$A$3:BI$99,56,FALSE)-VLOOKUP($A83,'Import OffPeak change'!$A$106:BI$202,56,FALSE)),0,(VLOOKUP($A83,'Import OffPeak'!$A$3:BI$99,56,FALSE)-VLOOKUP($A83,'Import OffPeak change'!$A$106:BI$202,56,FALSE)))</f>
        <v>0</v>
      </c>
      <c r="BE83" s="6">
        <f>IF(ISERROR(VLOOKUP($A83,'Import OffPeak'!$A$3:BJ$99,57,FALSE)-VLOOKUP($A83,'Import OffPeak change'!$A$106:BJ$202,57,FALSE)),0,(VLOOKUP($A83,'Import OffPeak'!$A$3:BJ$99,57,FALSE)-VLOOKUP($A83,'Import OffPeak change'!$A$106:BJ$202,57,FALSE)))</f>
        <v>0</v>
      </c>
      <c r="BF83" s="6">
        <f>IF(ISERROR(VLOOKUP($A83,'Import OffPeak'!$A$3:BK$99,58,FALSE)-VLOOKUP($A83,'Import OffPeak change'!$A$106:BK$202,58,FALSE)),0,(VLOOKUP($A83,'Import OffPeak'!$A$3:BK$99,58,FALSE)-VLOOKUP($A83,'Import OffPeak change'!$A$106:BK$202,58,FALSE)))</f>
        <v>0</v>
      </c>
      <c r="BG83" s="6">
        <f>IF(ISERROR(VLOOKUP($A83,'Import OffPeak'!$A$3:BL$99,59,FALSE)-VLOOKUP($A83,'Import OffPeak change'!$A$106:BL$202,59,FALSE)),0,(VLOOKUP($A83,'Import OffPeak'!$A$3:BL$99,59,FALSE)-VLOOKUP($A83,'Import OffPeak change'!$A$106:BL$202,59,FALSE)))</f>
        <v>0</v>
      </c>
      <c r="BH83" s="6">
        <f>IF(ISERROR(VLOOKUP($A83,'Import OffPeak'!$A$3:BM$99,60,FALSE)-VLOOKUP($A83,'Import OffPeak change'!$A$106:BM$202,60,FALSE)),0,(VLOOKUP($A83,'Import OffPeak'!$A$3:BM$99,60,FALSE)-VLOOKUP($A83,'Import OffPeak change'!$A$106:BM$202,60,FALSE)))</f>
        <v>0</v>
      </c>
      <c r="BI83" s="6">
        <f>IF(ISERROR(VLOOKUP($A83,'Import OffPeak'!$A$3:BN$99,61,FALSE)-VLOOKUP($A83,'Import OffPeak change'!$A$106:BN$202,61,FALSE)),0,(VLOOKUP($A83,'Import OffPeak'!$A$3:BN$99,61,FALSE)-VLOOKUP($A83,'Import OffPeak change'!$A$106:BN$202,61,FALSE)))</f>
        <v>0</v>
      </c>
      <c r="BJ83" s="6">
        <f>IF(ISERROR(VLOOKUP($A83,'Import OffPeak'!$A$3:BO$99,62,FALSE)-VLOOKUP($A83,'Import OffPeak change'!$A$106:BO$202,62,FALSE)),0,(VLOOKUP($A83,'Import OffPeak'!$A$3:BO$99,62,FALSE)-VLOOKUP($A83,'Import OffPeak change'!$A$106:BO$202,62,FALSE)))</f>
        <v>0</v>
      </c>
      <c r="BK83" s="6">
        <f>IF(ISERROR(VLOOKUP($A83,'Import OffPeak'!$A$3:BP$99,63,FALSE)-VLOOKUP($A83,'Import OffPeak change'!$A$106:BP$202,63,FALSE)),0,(VLOOKUP($A83,'Import OffPeak'!$A$3:BP$99,63,FALSE)-VLOOKUP($A83,'Import OffPeak change'!$A$106:BP$202,63,FALSE)))</f>
        <v>0</v>
      </c>
      <c r="BL83" s="6">
        <f>IF(ISERROR(VLOOKUP($A83,'Import OffPeak'!$A$3:BQ$99,64,FALSE)-VLOOKUP($A83,'Import OffPeak change'!$A$106:BQ$202,64,FALSE)),0,(VLOOKUP($A83,'Import OffPeak'!$A$3:BQ$99,64,FALSE)-VLOOKUP($A83,'Import OffPeak change'!$A$106:BQ$202,64,FALSE)))</f>
        <v>0</v>
      </c>
      <c r="BM83" s="6">
        <f>IF(ISERROR(VLOOKUP($A83,'Import OffPeak'!$A$3:BR$99,65,FALSE)-VLOOKUP($A83,'Import OffPeak change'!$A$106:BR$202,65,FALSE)),0,(VLOOKUP($A83,'Import OffPeak'!$A$3:BR$99,65,FALSE)-VLOOKUP($A83,'Import OffPeak change'!$A$106:BR$202,65,FALSE)))</f>
        <v>0</v>
      </c>
      <c r="BN83" s="6">
        <f>IF(ISERROR(VLOOKUP($A83,'Import OffPeak'!$A$3:BS$99,66,FALSE)-VLOOKUP($A83,'Import OffPeak change'!$A$106:BS$202,66,FALSE)),0,(VLOOKUP($A83,'Import OffPeak'!$A$3:BS$99,66,FALSE)-VLOOKUP($A83,'Import OffPeak change'!$A$106:BS$202,66,FALSE)))</f>
        <v>0</v>
      </c>
      <c r="BO83" s="6">
        <f>IF(ISERROR(VLOOKUP($A83,'Import OffPeak'!$A$3:BT$99,67,FALSE)-VLOOKUP($A83,'Import OffPeak change'!$A$106:BT$202,67,FALSE)),0,(VLOOKUP($A83,'Import OffPeak'!$A$3:BT$99,67,FALSE)-VLOOKUP($A83,'Import OffPeak change'!$A$106:BT$202,67,FALSE)))</f>
        <v>0</v>
      </c>
      <c r="BP83" s="6">
        <f>IF(ISERROR(VLOOKUP($A83,'Import OffPeak'!$A$3:BU$99,68,FALSE)-VLOOKUP($A83,'Import OffPeak change'!$A$106:BU$202,68,FALSE)),0,(VLOOKUP($A83,'Import OffPeak'!$A$3:BU$99,68,FALSE)-VLOOKUP($A83,'Import OffPeak change'!$A$106:BU$202,68,FALSE)))</f>
        <v>0</v>
      </c>
      <c r="BQ83" s="6">
        <f>IF(ISERROR(VLOOKUP($A83,'Import OffPeak'!$A$3:BV$99,69,FALSE)-VLOOKUP($A83,'Import OffPeak change'!$A$106:BV$202,69,FALSE)),0,(VLOOKUP($A83,'Import OffPeak'!$A$3:BV$99,69,FALSE)-VLOOKUP($A83,'Import OffPeak change'!$A$106:BV$202,69,FALSE)))</f>
        <v>0</v>
      </c>
      <c r="BR83" s="6">
        <f>IF(ISERROR(VLOOKUP($A83,'Import OffPeak'!$A$3:BW$99,70,FALSE)-VLOOKUP($A83,'Import OffPeak change'!$A$106:BW$202,70,FALSE)),0,(VLOOKUP($A83,'Import OffPeak'!$A$3:BW$99,70,FALSE)-VLOOKUP($A83,'Import OffPeak change'!$A$106:BW$202,70,FALSE)))</f>
        <v>0</v>
      </c>
      <c r="BS83" s="6">
        <f>IF(ISERROR(VLOOKUP($A83,'Import OffPeak'!$A$3:BX$99,71,FALSE)-VLOOKUP($A83,'Import OffPeak change'!$A$106:BX$202,71,FALSE)),0,(VLOOKUP($A83,'Import OffPeak'!$A$3:BX$99,71,FALSE)-VLOOKUP($A83,'Import OffPeak change'!$A$106:BX$202,71,FALSE)))</f>
        <v>0</v>
      </c>
      <c r="BT83" s="6">
        <f>IF(ISERROR(VLOOKUP($A83,'Import OffPeak'!$A$3:BY$99,72,FALSE)-VLOOKUP($A83,'Import OffPeak change'!$A$106:BY$202,72,FALSE)),0,(VLOOKUP($A83,'Import OffPeak'!$A$3:BY$99,72,FALSE)-VLOOKUP($A83,'Import OffPeak change'!$A$106:BY$202,72,FALSE)))</f>
        <v>0</v>
      </c>
      <c r="BU83" s="6">
        <f>IF(ISERROR(VLOOKUP($A83,'Import OffPeak'!$A$3:BZ$99,73,FALSE)-VLOOKUP($A83,'Import OffPeak change'!$A$106:BZ$202,73,FALSE)),0,(VLOOKUP($A83,'Import OffPeak'!$A$3:BZ$99,73,FALSE)-VLOOKUP($A83,'Import OffPeak change'!$A$106:BZ$202,73,FALSE)))</f>
        <v>0</v>
      </c>
      <c r="BV83" s="6">
        <f>IF(ISERROR(VLOOKUP($A83,'Import OffPeak'!$A$3:CA$99,74,FALSE)-VLOOKUP($A83,'Import OffPeak change'!$A$106:CA$202,74,FALSE)),0,(VLOOKUP($A83,'Import OffPeak'!$A$3:CA$99,74,FALSE)-VLOOKUP($A83,'Import OffPeak change'!$A$106:CA$202,74,FALSE)))</f>
        <v>0</v>
      </c>
      <c r="BW83" s="6">
        <f>IF(ISERROR(VLOOKUP($A83,'Import OffPeak'!$A$3:CB$99,75,FALSE)-VLOOKUP($A83,'Import OffPeak change'!$A$106:CB$202,75,FALSE)),0,(VLOOKUP($A83,'Import OffPeak'!$A$3:CB$99,75,FALSE)-VLOOKUP($A83,'Import OffPeak change'!$A$106:CB$202,75,FALSE)))</f>
        <v>0</v>
      </c>
      <c r="BX83" s="6">
        <f>IF(ISERROR(VLOOKUP($A83,'Import OffPeak'!$A$3:CC$99,76,FALSE)-VLOOKUP($A83,'Import OffPeak change'!$A$106:CC$202,76,FALSE)),0,(VLOOKUP($A83,'Import OffPeak'!$A$3:CC$99,76,FALSE)-VLOOKUP($A83,'Import OffPeak change'!$A$106:CC$202,76,FALSE)))</f>
        <v>0</v>
      </c>
      <c r="BY83" s="6">
        <f>IF(ISERROR(VLOOKUP($A83,'Import OffPeak'!$A$3:CD$99,77,FALSE)-VLOOKUP($A83,'Import OffPeak change'!$A$106:CD$202,77,FALSE)),0,(VLOOKUP($A83,'Import OffPeak'!$A$3:CD$99,77,FALSE)-VLOOKUP($A83,'Import OffPeak change'!$A$106:CD$202,77,FALSE)))</f>
        <v>0</v>
      </c>
      <c r="BZ83" s="6">
        <f>IF(ISERROR(VLOOKUP($A83,'Import OffPeak'!$A$3:CE$99,78,FALSE)-VLOOKUP($A83,'Import OffPeak change'!$A$106:CE$202,78,FALSE)),0,(VLOOKUP($A83,'Import OffPeak'!$A$3:CE$99,78,FALSE)-VLOOKUP($A83,'Import OffPeak change'!$A$106:CE$202,78,FALSE)))</f>
        <v>0</v>
      </c>
      <c r="CA83" s="6">
        <f>IF(ISERROR(VLOOKUP($A83,'Import OffPeak'!$A$3:CF$99,79,FALSE)-VLOOKUP($A83,'Import OffPeak change'!$A$106:CF$202,79,FALSE)),0,(VLOOKUP($A83,'Import OffPeak'!$A$3:CF$99,79,FALSE)-VLOOKUP($A83,'Import OffPeak change'!$A$106:CF$202,79,FALSE)))</f>
        <v>0</v>
      </c>
      <c r="CB83" s="6">
        <f>IF(ISERROR(VLOOKUP($A83,'Import OffPeak'!$A$3:CG$99,80,FALSE)-VLOOKUP($A83,'Import OffPeak change'!$A$106:CG$202,80,FALSE)),0,(VLOOKUP($A83,'Import OffPeak'!$A$3:CG$99,80,FALSE)-VLOOKUP($A83,'Import OffPeak change'!$A$106:CG$202,80,FALSE)))</f>
        <v>0</v>
      </c>
      <c r="CC83" s="6">
        <f>IF(ISERROR(VLOOKUP($A83,'Import OffPeak'!$A$3:CH$99,81,FALSE)-VLOOKUP($A83,'Import OffPeak change'!$A$106:CH$202,81,FALSE)),0,(VLOOKUP($A83,'Import OffPeak'!$A$3:CH$99,81,FALSE)-VLOOKUP($A83,'Import OffPeak change'!$A$106:CH$202,81,FALSE)))</f>
        <v>0</v>
      </c>
      <c r="CD83" s="6">
        <f>IF(ISERROR(VLOOKUP($A83,'Import OffPeak'!$A$3:CI$99,82,FALSE)-VLOOKUP($A83,'Import OffPeak change'!$A$106:CI$202,82,FALSE)),0,(VLOOKUP($A83,'Import OffPeak'!$A$3:CI$99,82,FALSE)-VLOOKUP($A83,'Import OffPeak change'!$A$106:CI$202,82,FALSE)))</f>
        <v>0</v>
      </c>
      <c r="CE83" s="6">
        <f>IF(ISERROR(VLOOKUP($A83,'Import OffPeak'!$A$3:CJ$99,83,FALSE)-VLOOKUP($A83,'Import OffPeak change'!$A$106:CJ$202,83,FALSE)),0,(VLOOKUP($A83,'Import OffPeak'!$A$3:CJ$99,83,FALSE)-VLOOKUP($A83,'Import OffPeak change'!$A$106:CJ$202,83,FALSE)))</f>
        <v>0</v>
      </c>
      <c r="CF83" s="6">
        <f>IF(ISERROR(VLOOKUP($A83,'Import OffPeak'!$A$3:CK$99,84,FALSE)-VLOOKUP($A83,'Import OffPeak change'!$A$106:CK$202,84,FALSE)),0,(VLOOKUP($A83,'Import OffPeak'!$A$3:CK$99,84,FALSE)-VLOOKUP($A83,'Import OffPeak change'!$A$106:CK$202,84,FALSE)))</f>
        <v>0</v>
      </c>
      <c r="CG83" s="6">
        <f>IF(ISERROR(VLOOKUP($A83,'Import OffPeak'!$A$3:CL$99,85,FALSE)-VLOOKUP($A83,'Import OffPeak change'!$A$106:CL$202,85,FALSE)),0,(VLOOKUP($A83,'Import OffPeak'!$A$3:CL$99,85,FALSE)-VLOOKUP($A83,'Import OffPeak change'!$A$106:CL$202,85,FALSE)))</f>
        <v>0</v>
      </c>
      <c r="CH83" s="6">
        <f>IF(ISERROR(VLOOKUP($A83,'Import OffPeak'!$A$3:CM$99,86,FALSE)-VLOOKUP($A83,'Import OffPeak change'!$A$106:CM$202,86,FALSE)),0,(VLOOKUP($A83,'Import OffPeak'!$A$3:CM$99,86,FALSE)-VLOOKUP($A83,'Import OffPeak change'!$A$106:CM$202,86,FALSE)))</f>
        <v>0</v>
      </c>
      <c r="CI83" s="6">
        <f>IF(ISERROR(VLOOKUP($A83,'Import OffPeak'!$A$3:CN$99,87,FALSE)-VLOOKUP($A83,'Import OffPeak change'!$A$106:CN$202,87,FALSE)),0,(VLOOKUP($A83,'Import OffPeak'!$A$3:CN$99,87,FALSE)-VLOOKUP($A83,'Import OffPeak change'!$A$106:CN$202,87,FALSE)))</f>
        <v>0</v>
      </c>
      <c r="CJ83" s="6">
        <f>IF(ISERROR(VLOOKUP($A83,'Import OffPeak'!$A$3:CO$99,88,FALSE)-VLOOKUP($A83,'Import OffPeak change'!$A$106:CO$202,88,FALSE)),0,(VLOOKUP($A83,'Import OffPeak'!$A$3:CO$99,88,FALSE)-VLOOKUP($A83,'Import OffPeak change'!$A$106:CO$202,88,FALSE)))</f>
        <v>0</v>
      </c>
      <c r="CK83" s="6">
        <f>IF(ISERROR(VLOOKUP($A83,'Import OffPeak'!$A$3:CP$99,89,FALSE)-VLOOKUP($A83,'Import OffPeak change'!$A$106:CP$202,89,FALSE)),0,(VLOOKUP($A83,'Import OffPeak'!$A$3:CP$99,89,FALSE)-VLOOKUP($A83,'Import OffPeak change'!$A$106:CP$202,89,FALSE)))</f>
        <v>0</v>
      </c>
      <c r="CL83" s="6">
        <f>IF(ISERROR(VLOOKUP($A83,'Import OffPeak'!$A$3:CQ$99,90,FALSE)-VLOOKUP($A83,'Import OffPeak change'!$A$106:CQ$202,90,FALSE)),0,(VLOOKUP($A83,'Import OffPeak'!$A$3:CQ$99,90,FALSE)-VLOOKUP($A83,'Import OffPeak change'!$A$106:CQ$202,90,FALSE)))</f>
        <v>0</v>
      </c>
      <c r="CM83" s="6">
        <f>IF(ISERROR(VLOOKUP($A83,'Import OffPeak'!$A$3:CR$99,91,FALSE)-VLOOKUP($A83,'Import OffPeak change'!$A$106:CR$202,91,FALSE)),0,(VLOOKUP($A83,'Import OffPeak'!$A$3:CR$99,91,FALSE)-VLOOKUP($A83,'Import OffPeak change'!$A$106:CR$202,91,FALSE)))</f>
        <v>0</v>
      </c>
      <c r="CN83" s="6">
        <f>IF(ISERROR(VLOOKUP($A83,'Import OffPeak'!$A$3:CS$99,92,FALSE)-VLOOKUP($A83,'Import OffPeak change'!$A$106:CS$202,92,FALSE)),0,(VLOOKUP($A83,'Import OffPeak'!$A$3:CS$99,92,FALSE)-VLOOKUP($A83,'Import OffPeak change'!$A$106:CS$202,92,FALSE)))</f>
        <v>0</v>
      </c>
      <c r="CO83" s="6">
        <f>IF(ISERROR(VLOOKUP($A83,'Import OffPeak'!$A$3:CT$99,93,FALSE)-VLOOKUP($A83,'Import OffPeak change'!$A$106:CT$202,93,FALSE)),0,(VLOOKUP($A83,'Import OffPeak'!$A$3:CT$99,93,FALSE)-VLOOKUP($A83,'Import OffPeak change'!$A$106:CT$202,93,FALSE)))</f>
        <v>0</v>
      </c>
      <c r="CP83" s="6">
        <f>IF(ISERROR(VLOOKUP($A83,'Import OffPeak'!$A$3:CU$99,94,FALSE)-VLOOKUP($A83,'Import OffPeak change'!$A$106:CU$202,94,FALSE)),0,(VLOOKUP($A83,'Import OffPeak'!$A$3:CU$99,94,FALSE)-VLOOKUP($A83,'Import OffPeak change'!$A$106:CU$202,94,FALSE)))</f>
        <v>0</v>
      </c>
      <c r="CQ83" s="6">
        <f>IF(ISERROR(VLOOKUP($A83,'Import OffPeak'!$A$3:CV$99,95,FALSE)-VLOOKUP($A83,'Import OffPeak change'!$A$106:CV$202,95,FALSE)),0,(VLOOKUP($A83,'Import OffPeak'!$A$3:CV$99,95,FALSE)-VLOOKUP($A83,'Import OffPeak change'!$A$106:CV$202,95,FALSE)))</f>
        <v>0</v>
      </c>
      <c r="CR83" s="6">
        <f>IF(ISERROR(VLOOKUP($A83,'Import OffPeak'!$A$3:CW$99,96,FALSE)-VLOOKUP($A83,'Import OffPeak change'!$A$106:CW$202,96,FALSE)),0,(VLOOKUP($A83,'Import OffPeak'!$A$3:CW$99,96,FALSE)-VLOOKUP($A83,'Import OffPeak change'!$A$106:CW$202,96,FALSE)))</f>
        <v>0</v>
      </c>
      <c r="CS83" s="6">
        <f>IF(ISERROR(VLOOKUP($A83,'Import OffPeak'!$A$3:CX$99,97,FALSE)-VLOOKUP($A83,'Import OffPeak change'!$A$106:CX$202,97,FALSE)),0,(VLOOKUP($A83,'Import OffPeak'!$A$3:CX$99,97,FALSE)-VLOOKUP($A83,'Import OffPeak change'!$A$106:CX$202,97,FALSE)))</f>
        <v>0</v>
      </c>
      <c r="CT83" s="6">
        <f>IF(ISERROR(VLOOKUP($A83,'Import OffPeak'!$A$3:CY$99,98,FALSE)-VLOOKUP($A83,'Import OffPeak change'!$A$106:CY$202,98,FALSE)),0,(VLOOKUP($A83,'Import OffPeak'!$A$3:CY$99,98,FALSE)-VLOOKUP($A83,'Import OffPeak change'!$A$106:CY$202,98,FALSE)))</f>
        <v>0</v>
      </c>
      <c r="CU83" s="6">
        <f>IF(ISERROR(VLOOKUP($A83,'Import OffPeak'!$A$3:CZ$99,99,FALSE)-VLOOKUP($A83,'Import OffPeak change'!$A$106:CZ$202,99,FALSE)),0,(VLOOKUP($A83,'Import OffPeak'!$A$3:CZ$99,99,FALSE)-VLOOKUP($A83,'Import OffPeak change'!$A$106:CZ$202,99,FALSE)))</f>
        <v>0</v>
      </c>
      <c r="CV83" s="6">
        <f>IF(ISERROR(VLOOKUP($A83,'Import OffPeak'!$A$3:DA$99,100,FALSE)-VLOOKUP($A83,'Import OffPeak change'!$A$106:DA$202,100,FALSE)),0,(VLOOKUP($A83,'Import OffPeak'!$A$3:DA$99,100,FALSE)-VLOOKUP($A83,'Import OffPeak change'!$A$106:DA$202,100,FALSE)))</f>
        <v>0</v>
      </c>
      <c r="CW83" s="6">
        <f>IF(ISERROR(VLOOKUP($A83,'Import OffPeak'!$A$3:DB$99,101,FALSE)-VLOOKUP($A83,'Import OffPeak change'!$A$106:DB$202,101,FALSE)),0,(VLOOKUP($A83,'Import OffPeak'!$A$3:DB$99,101,FALSE)-VLOOKUP($A83,'Import OffPeak change'!$A$106:DB$202,101,FALSE)))</f>
        <v>0</v>
      </c>
      <c r="CX83" s="6">
        <f>IF(ISERROR(VLOOKUP($A83,'Import OffPeak'!$A$3:DC$99,102,FALSE)-VLOOKUP($A83,'Import OffPeak change'!$A$106:DC$202,102,FALSE)),0,(VLOOKUP($A83,'Import OffPeak'!$A$3:DC$99,102,FALSE)-VLOOKUP($A83,'Import OffPeak change'!$A$106:DC$202,102,FALSE)))</f>
        <v>0</v>
      </c>
      <c r="CY83" s="6">
        <f>IF(ISERROR(VLOOKUP($A83,'Import OffPeak'!$A$3:DD$99,103,FALSE)-VLOOKUP($A83,'Import OffPeak change'!$A$106:DD$202,103,FALSE)),0,(VLOOKUP($A83,'Import OffPeak'!$A$3:DD$99,103,FALSE)-VLOOKUP($A83,'Import OffPeak change'!$A$106:DD$202,103,FALSE)))</f>
        <v>0</v>
      </c>
      <c r="CZ83" s="6">
        <f>IF(ISERROR(VLOOKUP($A83,'Import OffPeak'!$A$3:DE$99,104,FALSE)-VLOOKUP($A83,'Import OffPeak change'!$A$106:DE$202,104,FALSE)),0,(VLOOKUP($A83,'Import OffPeak'!$A$3:DE$99,104,FALSE)-VLOOKUP($A83,'Import OffPeak change'!$A$106:DE$202,104,FALSE)))</f>
        <v>0</v>
      </c>
      <c r="DA83" s="6">
        <f>IF(ISERROR(VLOOKUP($A83,'Import OffPeak'!$A$3:DF$99,105,FALSE)-VLOOKUP($A83,'Import OffPeak change'!$A$106:DF$202,105,FALSE)),0,(VLOOKUP($A83,'Import OffPeak'!$A$3:DF$99,105,FALSE)-VLOOKUP($A83,'Import OffPeak change'!$A$106:DF$202,105,FALSE)))</f>
        <v>0</v>
      </c>
      <c r="DB83" s="6">
        <f>IF(ISERROR(VLOOKUP($A83,'Import OffPeak'!$A$3:DG$99,106,FALSE)-VLOOKUP($A83,'Import OffPeak change'!$A$106:DG$202,106,FALSE)),0,(VLOOKUP($A83,'Import OffPeak'!$A$3:DG$99,106,FALSE)-VLOOKUP($A83,'Import OffPeak change'!$A$106:DG$202,106,FALSE)))</f>
        <v>0</v>
      </c>
      <c r="DC83" s="6">
        <f>IF(ISERROR(VLOOKUP($A83,'Import OffPeak'!$A$3:DH$99,107,FALSE)-VLOOKUP($A83,'Import OffPeak change'!$A$106:DH$202,107,FALSE)),0,(VLOOKUP($A83,'Import OffPeak'!$A$3:DH$99,107,FALSE)-VLOOKUP($A83,'Import OffPeak change'!$A$106:DH$202,107,FALSE)))</f>
        <v>0</v>
      </c>
      <c r="DD83" s="6">
        <f>IF(ISERROR(VLOOKUP($A83,'Import OffPeak'!$A$3:DI$99,108,FALSE)-VLOOKUP($A83,'Import OffPeak change'!$A$106:DI$202,108,FALSE)),0,(VLOOKUP($A83,'Import OffPeak'!$A$3:DI$99,108,FALSE)-VLOOKUP($A83,'Import OffPeak change'!$A$106:DI$202,108,FALSE)))</f>
        <v>0</v>
      </c>
      <c r="DE83" s="6">
        <f>IF(ISERROR(VLOOKUP($A83,'Import OffPeak'!$A$3:DJ$99,109,FALSE)-VLOOKUP($A83,'Import OffPeak change'!$A$106:DJ$202,109,FALSE)),0,(VLOOKUP($A83,'Import OffPeak'!$A$3:DJ$99,109,FALSE)-VLOOKUP($A83,'Import OffPeak change'!$A$106:DJ$202,109,FALSE)))</f>
        <v>0</v>
      </c>
      <c r="DF83" s="6">
        <f>IF(ISERROR(VLOOKUP($A83,'Import OffPeak'!$A$3:DK$99,110,FALSE)-VLOOKUP($A83,'Import OffPeak change'!$A$106:DK$202,110,FALSE)),0,(VLOOKUP($A83,'Import OffPeak'!$A$3:DK$99,110,FALSE)-VLOOKUP($A83,'Import OffPeak change'!$A$106:DK$202,110,FALSE)))</f>
        <v>0</v>
      </c>
      <c r="DG83" s="6">
        <f>IF(ISERROR(VLOOKUP($A83,'Import OffPeak'!$A$3:DL$99,111,FALSE)-VLOOKUP($A83,'Import OffPeak change'!$A$106:DL$202,111,FALSE)),0,(VLOOKUP($A83,'Import OffPeak'!$A$3:DL$99,111,FALSE)-VLOOKUP($A83,'Import OffPeak change'!$A$106:DL$202,111,FALSE)))</f>
        <v>0</v>
      </c>
      <c r="DH83" s="6">
        <f>IF(ISERROR(VLOOKUP($A83,'Import OffPeak'!$A$3:DM$99,112,FALSE)-VLOOKUP($A83,'Import OffPeak change'!$A$106:DM$202,112,FALSE)),0,(VLOOKUP($A83,'Import OffPeak'!$A$3:DM$99,112,FALSE)-VLOOKUP($A83,'Import OffPeak change'!$A$106:DM$202,112,FALSE)))</f>
        <v>0</v>
      </c>
      <c r="DI83" s="6">
        <f>IF(ISERROR(VLOOKUP($A83,'Import OffPeak'!$A$3:DN$99,113,FALSE)-VLOOKUP($A83,'Import OffPeak change'!$A$106:DN$202,113,FALSE)),0,(VLOOKUP($A83,'Import OffPeak'!$A$3:DN$99,113,FALSE)-VLOOKUP($A83,'Import OffPeak change'!$A$106:DN$202,113,FALSE)))</f>
        <v>0</v>
      </c>
      <c r="DJ83" s="6">
        <f>IF(ISERROR(VLOOKUP($A83,'Import OffPeak'!$A$3:DO$99,114,FALSE)-VLOOKUP($A83,'Import OffPeak change'!$A$106:DO$202,114,FALSE)),0,(VLOOKUP($A83,'Import OffPeak'!$A$3:DO$99,114,FALSE)-VLOOKUP($A83,'Import OffPeak change'!$A$106:DO$202,114,FALSE)))</f>
        <v>0</v>
      </c>
      <c r="DK83" s="6">
        <f>IF(ISERROR(VLOOKUP($A83,'Import OffPeak'!$A$3:DP$99,115,FALSE)-VLOOKUP($A83,'Import OffPeak change'!$A$106:DP$202,115,FALSE)),0,(VLOOKUP($A83,'Import OffPeak'!$A$3:DP$99,115,FALSE)-VLOOKUP($A83,'Import OffPeak change'!$A$106:DP$202,115,FALSE)))</f>
        <v>0</v>
      </c>
      <c r="DL83" s="6">
        <f>IF(ISERROR(VLOOKUP($A83,'Import OffPeak'!$A$3:DQ$99,116,FALSE)-VLOOKUP($A83,'Import OffPeak change'!$A$106:DQ$202,116,FALSE)),0,(VLOOKUP($A83,'Import OffPeak'!$A$3:DQ$99,116,FALSE)-VLOOKUP($A83,'Import OffPeak change'!$A$106:DQ$202,116,FALSE)))</f>
        <v>0</v>
      </c>
      <c r="DM83" s="6">
        <f>IF(ISERROR(VLOOKUP($A83,'Import OffPeak'!$A$3:DR$99,117,FALSE)-VLOOKUP($A83,'Import OffPeak change'!$A$106:DR$202,117,FALSE)),0,(VLOOKUP($A83,'Import OffPeak'!$A$3:DR$99,117,FALSE)-VLOOKUP($A83,'Import OffPeak change'!$A$106:DR$202,117,FALSE)))</f>
        <v>0</v>
      </c>
      <c r="DN83" s="6">
        <f>IF(ISERROR(VLOOKUP($A83,'Import OffPeak'!$A$3:DS$99,118,FALSE)-VLOOKUP($A83,'Import OffPeak change'!$A$106:DS$202,118,FALSE)),0,(VLOOKUP($A83,'Import OffPeak'!$A$3:DS$99,118,FALSE)-VLOOKUP($A83,'Import OffPeak change'!$A$106:DS$202,118,FALSE)))</f>
        <v>0</v>
      </c>
      <c r="DO83" s="6">
        <f>IF(ISERROR(VLOOKUP($A83,'Import OffPeak'!$A$3:DT$99,119,FALSE)-VLOOKUP($A83,'Import OffPeak change'!$A$106:DT$202,119,FALSE)),0,(VLOOKUP($A83,'Import OffPeak'!$A$3:DT$99,119,FALSE)-VLOOKUP($A83,'Import OffPeak change'!$A$106:DT$202,119,FALSE)))</f>
        <v>0</v>
      </c>
      <c r="DP83" s="6">
        <f>IF(ISERROR(VLOOKUP($A83,'Import OffPeak'!$A$3:DU$99,120,FALSE)-VLOOKUP($A83,'Import OffPeak change'!$A$106:DU$202,120,FALSE)),0,(VLOOKUP($A83,'Import OffPeak'!$A$3:DU$99,120,FALSE)-VLOOKUP($A83,'Import OffPeak change'!$A$106:DU$202,120,FALSE)))</f>
        <v>0</v>
      </c>
      <c r="DQ83" s="6">
        <f>IF(ISERROR(VLOOKUP($A83,'Import OffPeak'!$A$3:DV$99,121,FALSE)-VLOOKUP($A83,'Import OffPeak change'!$A$106:DV$202,121,FALSE)),0,(VLOOKUP($A83,'Import OffPeak'!$A$3:DV$99,121,FALSE)-VLOOKUP($A83,'Import OffPeak change'!$A$106:DV$202,121,FALSE)))</f>
        <v>0</v>
      </c>
      <c r="DR83" s="6">
        <f>IF(ISERROR(VLOOKUP($A83,'Import OffPeak'!$A$3:DW$99,122,FALSE)-VLOOKUP($A83,'Import OffPeak change'!$A$106:DW$202,122,FALSE)),0,(VLOOKUP($A83,'Import OffPeak'!$A$3:DW$99,122,FALSE)-VLOOKUP($A83,'Import OffPeak change'!$A$106:DW$202,122,FALSE)))</f>
        <v>0</v>
      </c>
      <c r="DS83" s="6">
        <f>IF(ISERROR(VLOOKUP($A83,'Import OffPeak'!$A$3:DX$99,123,FALSE)-VLOOKUP($A83,'Import OffPeak change'!$A$106:DX$202,123,FALSE)),0,(VLOOKUP($A83,'Import OffPeak'!$A$3:DX$99,123,FALSE)-VLOOKUP($A83,'Import OffPeak change'!$A$106:DX$202,123,FALSE)))</f>
        <v>0</v>
      </c>
      <c r="DT83" s="6">
        <f>IF(ISERROR(VLOOKUP($A83,'Import OffPeak'!$A$3:DY$99,124,FALSE)-VLOOKUP($A83,'Import OffPeak change'!$A$106:DY$202,124,FALSE)),0,(VLOOKUP($A83,'Import OffPeak'!$A$3:DY$99,124,FALSE)-VLOOKUP($A83,'Import OffPeak change'!$A$106:DY$202,124,FALSE)))</f>
        <v>0</v>
      </c>
      <c r="DU83" s="6">
        <f>IF(ISERROR(VLOOKUP($A83,'Import OffPeak'!$A$3:DZ$99,125,FALSE)-VLOOKUP($A83,'Import OffPeak change'!$A$106:DZ$202,125,FALSE)),0,(VLOOKUP($A83,'Import OffPeak'!$A$3:DZ$99,125,FALSE)-VLOOKUP($A83,'Import OffPeak change'!$A$106:DZ$202,125,FALSE)))</f>
        <v>0</v>
      </c>
      <c r="DV83" s="6">
        <f>IF(ISERROR(VLOOKUP($A83,'Import OffPeak'!$A$3:EA$99,126,FALSE)-VLOOKUP($A83,'Import OffPeak change'!$A$106:EA$202,126,FALSE)),0,(VLOOKUP($A83,'Import OffPeak'!$A$3:EA$99,126,FALSE)-VLOOKUP($A83,'Import OffPeak change'!$A$106:EA$202,126,FALSE)))</f>
        <v>0</v>
      </c>
      <c r="DW83" s="6">
        <f>IF(ISERROR(VLOOKUP($A83,'Import OffPeak'!$A$3:EB$99,127,FALSE)-VLOOKUP($A83,'Import OffPeak change'!$A$106:EB$202,127,FALSE)),0,(VLOOKUP($A83,'Import OffPeak'!$A$3:EB$99,127,FALSE)-VLOOKUP($A83,'Import OffPeak change'!$A$106:EB$202,127,FALSE)))</f>
        <v>0</v>
      </c>
      <c r="DX83" s="6">
        <f>IF(ISERROR(VLOOKUP($A83,'Import OffPeak'!$A$3:EC$99,128,FALSE)-VLOOKUP($A83,'Import OffPeak change'!$A$106:EC$202,128,FALSE)),0,(VLOOKUP($A83,'Import OffPeak'!$A$3:EC$99,128,FALSE)-VLOOKUP($A83,'Import OffPeak change'!$A$106:EC$202,128,FALSE)))</f>
        <v>0</v>
      </c>
      <c r="DY83" s="6">
        <f>IF(ISERROR(VLOOKUP($A83,'Import OffPeak'!$A$3:ED$99,129,FALSE)-VLOOKUP($A83,'Import OffPeak change'!$A$106:ED$202,129,FALSE)),0,(VLOOKUP($A83,'Import OffPeak'!$A$3:ED$99,129,FALSE)-VLOOKUP($A83,'Import OffPeak change'!$A$106:ED$202,129,FALSE)))</f>
        <v>0</v>
      </c>
      <c r="DZ83" s="6">
        <f>IF(ISERROR(VLOOKUP($A83,'Import OffPeak'!$A$3:EE$99,130,FALSE)-VLOOKUP($A83,'Import OffPeak change'!$A$106:EE$202,130,FALSE)),0,(VLOOKUP($A83,'Import OffPeak'!$A$3:EE$99,130,FALSE)-VLOOKUP($A83,'Import OffPeak change'!$A$106:EE$202,130,FALSE)))</f>
        <v>0</v>
      </c>
      <c r="EA83" s="6">
        <f>IF(ISERROR(VLOOKUP($A83,'Import OffPeak'!$A$3:EF$99,131,FALSE)-VLOOKUP($A83,'Import OffPeak change'!$A$106:EF$202,131,FALSE)),0,(VLOOKUP($A83,'Import OffPeak'!$A$3:EF$99,131,FALSE)-VLOOKUP($A83,'Import OffPeak change'!$A$106:EF$202,131,FALSE)))</f>
        <v>0</v>
      </c>
      <c r="EB83" s="6">
        <f>IF(ISERROR(VLOOKUP($A83,'Import OffPeak'!$A$3:EG$99,132,FALSE)-VLOOKUP($A83,'Import OffPeak change'!$A$106:EG$202,132,FALSE)),0,(VLOOKUP($A83,'Import OffPeak'!$A$3:EG$99,132,FALSE)-VLOOKUP($A83,'Import OffPeak change'!$A$106:EG$202,132,FALSE)))</f>
        <v>0</v>
      </c>
      <c r="EC83" s="6">
        <f>IF(ISERROR(VLOOKUP($A83,'Import OffPeak'!$A$3:EH$99,133,FALSE)-VLOOKUP($A83,'Import OffPeak change'!$A$106:EH$202,133,FALSE)),0,(VLOOKUP($A83,'Import OffPeak'!$A$3:EH$99,133,FALSE)-VLOOKUP($A83,'Import OffPeak change'!$A$106:EH$202,133,FALSE)))</f>
        <v>0</v>
      </c>
      <c r="ED83" s="6">
        <f>IF(ISERROR(VLOOKUP($A83,'Import OffPeak'!$A$3:EI$99,134,FALSE)-VLOOKUP($A83,'Import OffPeak change'!$A$106:EI$202,134,FALSE)),0,(VLOOKUP($A83,'Import OffPeak'!$A$3:EI$99,134,FALSE)-VLOOKUP($A83,'Import OffPeak change'!$A$106:EI$202,134,FALSE)))</f>
        <v>0</v>
      </c>
      <c r="EE83" s="6">
        <f>IF(ISERROR(VLOOKUP($A83,'Import OffPeak'!$A$3:EJ$99,135,FALSE)-VLOOKUP($A83,'Import OffPeak change'!$A$106:EJ$202,135,FALSE)),0,(VLOOKUP($A83,'Import OffPeak'!$A$3:EJ$99,135,FALSE)-VLOOKUP($A83,'Import OffPeak change'!$A$106:EJ$202,135,FALSE)))</f>
        <v>0</v>
      </c>
      <c r="EF83" s="6">
        <f>IF(ISERROR(VLOOKUP($A83,'Import OffPeak'!$A$3:EK$99,136,FALSE)-VLOOKUP($A83,'Import OffPeak change'!$A$106:EK$202,136,FALSE)),0,(VLOOKUP($A83,'Import OffPeak'!$A$3:EK$99,136,FALSE)-VLOOKUP($A83,'Import OffPeak change'!$A$106:EK$202,136,FALSE)))</f>
        <v>0</v>
      </c>
      <c r="EG83" s="6">
        <f>IF(ISERROR(VLOOKUP($A83,'Import OffPeak'!$A$3:EL$99,137,FALSE)-VLOOKUP($A83,'Import OffPeak change'!$A$106:EL$202,137,FALSE)),0,(VLOOKUP($A83,'Import OffPeak'!$A$3:EL$99,137,FALSE)-VLOOKUP($A83,'Import OffPeak change'!$A$106:EL$202,137,FALSE)))</f>
        <v>0</v>
      </c>
      <c r="EH83" s="6">
        <f>IF(ISERROR(VLOOKUP($A83,'Import OffPeak'!$A$3:EM$99,138,FALSE)-VLOOKUP($A83,'Import OffPeak change'!$A$106:EM$202,138,FALSE)),0,(VLOOKUP($A83,'Import OffPeak'!$A$3:EM$99,138,FALSE)-VLOOKUP($A83,'Import OffPeak change'!$A$106:EM$202,138,FALSE)))</f>
        <v>0</v>
      </c>
      <c r="EI83" s="6">
        <f>IF(ISERROR(VLOOKUP($A83,'Import OffPeak'!$A$3:EN$99,139,FALSE)-VLOOKUP($A83,'Import OffPeak change'!$A$106:EN$202,139,FALSE)),0,(VLOOKUP($A83,'Import OffPeak'!$A$3:EN$99,139,FALSE)-VLOOKUP($A83,'Import OffPeak change'!$A$106:EN$202,139,FALSE)))</f>
        <v>0</v>
      </c>
      <c r="EJ83" s="6">
        <f>IF(ISERROR(VLOOKUP($A83,'Import OffPeak'!$A$3:EO$99,140,FALSE)-VLOOKUP($A83,'Import OffPeak change'!$A$106:EO$202,140,FALSE)),0,(VLOOKUP($A83,'Import OffPeak'!$A$3:EO$99,140,FALSE)-VLOOKUP($A83,'Import OffPeak change'!$A$106:EO$202,140,FALSE)))</f>
        <v>0</v>
      </c>
      <c r="EK83" s="6">
        <f>IF(ISERROR(VLOOKUP($A83,'Import OffPeak'!$A$3:EP$99,141,FALSE)-VLOOKUP($A83,'Import OffPeak change'!$A$106:EP$202,141,FALSE)),0,(VLOOKUP($A83,'Import OffPeak'!$A$3:EP$99,141,FALSE)-VLOOKUP($A83,'Import OffPeak change'!$A$106:EP$202,141,FALSE)))</f>
        <v>0</v>
      </c>
      <c r="EL83" s="6">
        <f>IF(ISERROR(VLOOKUP($A83,'Import OffPeak'!$A$3:EQ$99,142,FALSE)-VLOOKUP($A83,'Import OffPeak change'!$A$106:EQ$202,142,FALSE)),0,(VLOOKUP($A83,'Import OffPeak'!$A$3:EQ$99,142,FALSE)-VLOOKUP($A83,'Import OffPeak change'!$A$106:EQ$202,142,FALSE)))</f>
        <v>0</v>
      </c>
      <c r="EM83" s="6">
        <f>IF(ISERROR(VLOOKUP($A83,'Import OffPeak'!$A$3:ER$99,143,FALSE)-VLOOKUP($A83,'Import OffPeak change'!$A$106:ER$202,143,FALSE)),0,(VLOOKUP($A83,'Import OffPeak'!$A$3:ER$99,143,FALSE)-VLOOKUP($A83,'Import OffPeak change'!$A$106:ER$202,143,FALSE)))</f>
        <v>0</v>
      </c>
      <c r="EN83" s="6">
        <f>IF(ISERROR(VLOOKUP($A83,'Import OffPeak'!$A$3:ES$99,144,FALSE)-VLOOKUP($A83,'Import OffPeak change'!$A$106:ES$202,144,FALSE)),0,(VLOOKUP($A83,'Import OffPeak'!$A$3:ES$99,144,FALSE)-VLOOKUP($A83,'Import OffPeak change'!$A$106:ES$202,144,FALSE)))</f>
        <v>0</v>
      </c>
      <c r="EO83" s="6">
        <f>IF(ISERROR(VLOOKUP($A83,'Import OffPeak'!$A$3:ET$99,145,FALSE)-VLOOKUP($A83,'Import OffPeak change'!$A$106:ET$202,145,FALSE)),0,(VLOOKUP($A83,'Import OffPeak'!$A$3:ET$99,145,FALSE)-VLOOKUP($A83,'Import OffPeak change'!$A$106:ET$202,145,FALSE)))</f>
        <v>0</v>
      </c>
      <c r="EP83" s="6">
        <f>IF(ISERROR(VLOOKUP($A83,'Import OffPeak'!$A$3:EU$99,146,FALSE)-VLOOKUP($A83,'Import OffPeak change'!$A$106:EU$202,146,FALSE)),0,(VLOOKUP($A83,'Import OffPeak'!$A$3:EU$99,146,FALSE)-VLOOKUP($A83,'Import OffPeak change'!$A$106:EU$202,146,FALSE)))</f>
        <v>0</v>
      </c>
      <c r="EQ83" s="6">
        <f>IF(ISERROR(VLOOKUP($A83,'Import OffPeak'!$A$3:EV$99,147,FALSE)-VLOOKUP($A83,'Import OffPeak change'!$A$106:EV$202,147,FALSE)),0,(VLOOKUP($A83,'Import OffPeak'!$A$3:EV$99,147,FALSE)-VLOOKUP($A83,'Import OffPeak change'!$A$106:EV$202,147,FALSE)))</f>
        <v>0</v>
      </c>
      <c r="ER83" s="6">
        <f>IF(ISERROR(VLOOKUP($A83,'Import OffPeak'!$A$3:EW$99,148,FALSE)-VLOOKUP($A83,'Import OffPeak change'!$A$106:EW$202,148,FALSE)),0,(VLOOKUP($A83,'Import OffPeak'!$A$3:EW$99,148,FALSE)-VLOOKUP($A83,'Import OffPeak change'!$A$106:EW$202,148,FALSE)))</f>
        <v>0</v>
      </c>
      <c r="ES83" s="6">
        <f>IF(ISERROR(VLOOKUP($A83,'Import OffPeak'!$A$3:EX$99,149,FALSE)-VLOOKUP($A83,'Import OffPeak change'!$A$106:EX$202,149,FALSE)),0,(VLOOKUP($A83,'Import OffPeak'!$A$3:EX$99,149,FALSE)-VLOOKUP($A83,'Import OffPeak change'!$A$106:EX$202,149,FALSE)))</f>
        <v>0</v>
      </c>
      <c r="ET83" s="6">
        <f>IF(ISERROR(VLOOKUP($A83,'Import OffPeak'!$A$3:EY$99,150,FALSE)-VLOOKUP($A83,'Import OffPeak change'!$A$106:EY$202,150,FALSE)),0,(VLOOKUP($A83,'Import OffPeak'!$A$3:EY$99,150,FALSE)-VLOOKUP($A83,'Import OffPeak change'!$A$106:EY$202,150,FALSE)))</f>
        <v>0</v>
      </c>
      <c r="EU83" s="6">
        <f>IF(ISERROR(VLOOKUP($A83,'Import OffPeak'!$A$3:EZ$99,151,FALSE)-VLOOKUP($A83,'Import OffPeak change'!$A$106:EZ$202,151,FALSE)),0,(VLOOKUP($A83,'Import OffPeak'!$A$3:EZ$99,151,FALSE)-VLOOKUP($A83,'Import OffPeak change'!$A$106:EZ$202,151,FALSE)))</f>
        <v>0</v>
      </c>
      <c r="EV83" s="6">
        <f>IF(ISERROR(VLOOKUP($A83,'Import OffPeak'!$A$3:FA$99,152,FALSE)-VLOOKUP($A83,'Import OffPeak change'!$A$106:FA$202,152,FALSE)),0,(VLOOKUP($A83,'Import OffPeak'!$A$3:FA$99,152,FALSE)-VLOOKUP($A83,'Import OffPeak change'!$A$106:FA$202,152,FALSE)))</f>
        <v>0</v>
      </c>
      <c r="EW83" s="6">
        <f>IF(ISERROR(VLOOKUP($A83,'Import OffPeak'!$A$3:FB$99,153,FALSE)-VLOOKUP($A83,'Import OffPeak change'!$A$106:FB$202,153,FALSE)),0,(VLOOKUP($A83,'Import OffPeak'!$A$3:FB$99,153,FALSE)-VLOOKUP($A83,'Import OffPeak change'!$A$106:FB$202,153,FALSE)))</f>
        <v>0</v>
      </c>
      <c r="EX83" s="6">
        <f>IF(ISERROR(VLOOKUP($A83,'Import OffPeak'!$A$3:FC$99,154,FALSE)-VLOOKUP($A83,'Import OffPeak change'!$A$106:FC$202,154,FALSE)),0,(VLOOKUP($A83,'Import OffPeak'!$A$3:FC$99,154,FALSE)-VLOOKUP($A83,'Import OffPeak change'!$A$106:FC$202,154,FALSE)))</f>
        <v>0</v>
      </c>
      <c r="EY83" s="6">
        <f>IF(ISERROR(VLOOKUP($A83,'Import OffPeak'!$A$3:FD$99,155,FALSE)-VLOOKUP($A83,'Import OffPeak change'!$A$106:FD$202,155,FALSE)),0,(VLOOKUP($A83,'Import OffPeak'!$A$3:FD$99,155,FALSE)-VLOOKUP($A83,'Import OffPeak change'!$A$106:FD$202,155,FALSE)))</f>
        <v>0</v>
      </c>
      <c r="EZ83" s="6">
        <f>IF(ISERROR(VLOOKUP($A83,'Import OffPeak'!$A$3:FE$99,156,FALSE)-VLOOKUP($A83,'Import OffPeak change'!$A$106:FE$202,156,FALSE)),0,(VLOOKUP($A83,'Import OffPeak'!$A$3:FE$99,156,FALSE)-VLOOKUP($A83,'Import OffPeak change'!$A$106:FE$202,156,FALSE)))</f>
        <v>0</v>
      </c>
      <c r="FA83" s="6">
        <f>IF(ISERROR(VLOOKUP($A83,'Import OffPeak'!$A$3:FF$99,157,FALSE)-VLOOKUP($A83,'Import OffPeak change'!$A$106:FF$202,157,FALSE)),0,(VLOOKUP($A83,'Import OffPeak'!$A$3:FF$99,157,FALSE)-VLOOKUP($A83,'Import OffPeak change'!$A$106:FF$202,157,FALSE)))</f>
        <v>0</v>
      </c>
      <c r="FB83" s="6">
        <f>IF(ISERROR(VLOOKUP($A83,'Import OffPeak'!$A$3:FG$99,158,FALSE)-VLOOKUP($A83,'Import OffPeak change'!$A$106:FG$202,158,FALSE)),0,(VLOOKUP($A83,'Import OffPeak'!$A$3:FG$99,158,FALSE)-VLOOKUP($A83,'Import OffPeak change'!$A$106:FG$202,158,FALSE)))</f>
        <v>0</v>
      </c>
      <c r="FC83" s="6">
        <f>IF(ISERROR(VLOOKUP($A83,'Import OffPeak'!$A$3:FH$99,159,FALSE)-VLOOKUP($A83,'Import OffPeak change'!$A$106:FH$202,159,FALSE)),0,(VLOOKUP($A83,'Import OffPeak'!$A$3:FH$99,159,FALSE)-VLOOKUP($A83,'Import OffPeak change'!$A$106:FH$202,159,FALSE)))</f>
        <v>0</v>
      </c>
      <c r="FD83" s="6">
        <f>IF(ISERROR(VLOOKUP($A83,'Import OffPeak'!$A$3:FI$99,160,FALSE)-VLOOKUP($A83,'Import OffPeak change'!$A$106:FI$202,160,FALSE)),0,(VLOOKUP($A83,'Import OffPeak'!$A$3:FI$99,160,FALSE)-VLOOKUP($A83,'Import OffPeak change'!$A$106:FI$202,160,FALSE)))</f>
        <v>0</v>
      </c>
      <c r="FE83" s="6">
        <f>IF(ISERROR(VLOOKUP($A83,'Import OffPeak'!$A$3:FJ$99,161,FALSE)-VLOOKUP($A83,'Import OffPeak change'!$A$106:FJ$202,161,FALSE)),0,(VLOOKUP($A83,'Import OffPeak'!$A$3:FJ$99,161,FALSE)-VLOOKUP($A83,'Import OffPeak change'!$A$106:FJ$202,161,FALSE)))</f>
        <v>0</v>
      </c>
      <c r="FF83" s="6">
        <f>IF(ISERROR(VLOOKUP($A83,'Import OffPeak'!$A$3:FK$99,162,FALSE)-VLOOKUP($A83,'Import OffPeak change'!$A$106:FK$202,162,FALSE)),0,(VLOOKUP($A83,'Import OffPeak'!$A$3:FK$99,162,FALSE)-VLOOKUP($A83,'Import OffPeak change'!$A$106:FK$202,162,FALSE)))</f>
        <v>0</v>
      </c>
      <c r="FG83" s="6">
        <f>IF(ISERROR(VLOOKUP($A83,'Import OffPeak'!$A$3:FL$99,163,FALSE)-VLOOKUP($A83,'Import OffPeak change'!$A$106:FL$202,163,FALSE)),0,(VLOOKUP($A83,'Import OffPeak'!$A$3:FL$99,163,FALSE)-VLOOKUP($A83,'Import OffPeak change'!$A$106:FL$202,163,FALSE)))</f>
        <v>0</v>
      </c>
      <c r="FH83" s="6">
        <f>IF(ISERROR(VLOOKUP($A83,'Import OffPeak'!$A$3:FM$99,164,FALSE)-VLOOKUP($A83,'Import OffPeak change'!$A$106:FM$202,164,FALSE)),0,(VLOOKUP($A83,'Import OffPeak'!$A$3:FM$99,164,FALSE)-VLOOKUP($A83,'Import OffPeak change'!$A$106:FM$202,164,FALSE)))</f>
        <v>0</v>
      </c>
      <c r="FI83" s="6">
        <f>IF(ISERROR(VLOOKUP($A83,'Import OffPeak'!$A$3:FN$99,165,FALSE)-VLOOKUP($A83,'Import OffPeak change'!$A$106:FN$202,165,FALSE)),0,(VLOOKUP($A83,'Import OffPeak'!$A$3:FN$99,165,FALSE)-VLOOKUP($A83,'Import OffPeak change'!$A$106:FN$202,165,FALSE)))</f>
        <v>0</v>
      </c>
      <c r="FJ83" s="6">
        <f>IF(ISERROR(VLOOKUP($A83,'Import OffPeak'!$A$3:FO$99,166,FALSE)-VLOOKUP($A83,'Import OffPeak change'!$A$106:FO$202,166,FALSE)),0,(VLOOKUP($A83,'Import OffPeak'!$A$3:FO$99,166,FALSE)-VLOOKUP($A83,'Import OffPeak change'!$A$106:FO$202,166,FALSE)))</f>
        <v>0</v>
      </c>
      <c r="FK83" s="6">
        <f>IF(ISERROR(VLOOKUP($A83,'Import OffPeak'!$A$3:FP$99,167,FALSE)-VLOOKUP($A83,'Import OffPeak change'!$A$106:FP$202,167,FALSE)),0,(VLOOKUP($A83,'Import OffPeak'!$A$3:FP$99,167,FALSE)-VLOOKUP($A83,'Import OffPeak change'!$A$106:FP$202,167,FALSE)))</f>
        <v>0</v>
      </c>
      <c r="FL83" s="6">
        <f>IF(ISERROR(VLOOKUP($A83,'Import OffPeak'!$A$3:FQ$99,168,FALSE)-VLOOKUP($A83,'Import OffPeak change'!$A$106:FQ$202,168,FALSE)),0,(VLOOKUP($A83,'Import OffPeak'!$A$3:FQ$99,168,FALSE)-VLOOKUP($A83,'Import OffPeak change'!$A$106:FQ$202,168,FALSE)))</f>
        <v>0</v>
      </c>
      <c r="FM83" s="6">
        <f>IF(ISERROR(VLOOKUP($A83,'Import OffPeak'!$A$3:FR$99,169,FALSE)-VLOOKUP($A83,'Import OffPeak change'!$A$106:FR$202,169,FALSE)),0,(VLOOKUP($A83,'Import OffPeak'!$A$3:FR$99,169,FALSE)-VLOOKUP($A83,'Import OffPeak change'!$A$106:FR$202,169,FALSE)))</f>
        <v>0</v>
      </c>
      <c r="FN83" s="6">
        <f>IF(ISERROR(VLOOKUP($A83,'Import OffPeak'!$A$3:FS$99,170,FALSE)-VLOOKUP($A83,'Import OffPeak change'!$A$106:FS$202,170,FALSE)),0,(VLOOKUP($A83,'Import OffPeak'!$A$3:FS$99,170,FALSE)-VLOOKUP($A83,'Import OffPeak change'!$A$106:FS$202,170,FALSE)))</f>
        <v>0</v>
      </c>
      <c r="FO83" s="6">
        <f>IF(ISERROR(VLOOKUP($A83,'Import OffPeak'!$A$3:FT$99,171,FALSE)-VLOOKUP($A83,'Import OffPeak change'!$A$106:FT$202,171,FALSE)),0,(VLOOKUP($A83,'Import OffPeak'!$A$3:FT$99,171,FALSE)-VLOOKUP($A83,'Import OffPeak change'!$A$106:FT$202,171,FALSE)))</f>
        <v>0</v>
      </c>
      <c r="FP83" s="6">
        <f>IF(ISERROR(VLOOKUP($A83,'Import OffPeak'!$A$3:FU$99,172,FALSE)-VLOOKUP($A83,'Import OffPeak change'!$A$106:FU$202,172,FALSE)),0,(VLOOKUP($A83,'Import OffPeak'!$A$3:FU$99,172,FALSE)-VLOOKUP($A83,'Import OffPeak change'!$A$106:FU$202,172,FALSE)))</f>
        <v>0</v>
      </c>
      <c r="FQ83" s="6">
        <f>IF(ISERROR(VLOOKUP($A83,'Import OffPeak'!$A$3:FV$99,173,FALSE)-VLOOKUP($A83,'Import OffPeak change'!$A$106:FV$202,173,FALSE)),0,(VLOOKUP($A83,'Import OffPeak'!$A$3:FV$99,173,FALSE)-VLOOKUP($A83,'Import OffPeak change'!$A$106:FV$202,173,FALSE)))</f>
        <v>0</v>
      </c>
      <c r="FR83" s="6">
        <f>IF(ISERROR(VLOOKUP($A83,'Import OffPeak'!$A$3:FW$99,174,FALSE)-VLOOKUP($A83,'Import OffPeak change'!$A$106:FW$202,174,FALSE)),0,(VLOOKUP($A83,'Import OffPeak'!$A$3:FW$99,174,FALSE)-VLOOKUP($A83,'Import OffPeak change'!$A$106:FW$202,174,FALSE)))</f>
        <v>0</v>
      </c>
      <c r="FS83" s="6">
        <f>IF(ISERROR(VLOOKUP($A83,'Import OffPeak'!$A$3:FX$99,175,FALSE)-VLOOKUP($A83,'Import OffPeak change'!$A$106:FX$202,175,FALSE)),0,(VLOOKUP($A83,'Import OffPeak'!$A$3:FX$99,175,FALSE)-VLOOKUP($A83,'Import OffPeak change'!$A$106:FX$202,175,FALSE)))</f>
        <v>0</v>
      </c>
      <c r="FT83" s="6">
        <f>IF(ISERROR(VLOOKUP($A83,'Import OffPeak'!$A$3:FY$99,176,FALSE)-VLOOKUP($A83,'Import OffPeak change'!$A$106:FY$202,176,FALSE)),0,(VLOOKUP($A83,'Import OffPeak'!$A$3:FY$99,176,FALSE)-VLOOKUP($A83,'Import OffPeak change'!$A$106:FY$202,176,FALSE)))</f>
        <v>0</v>
      </c>
      <c r="FU83" s="6">
        <f>IF(ISERROR(VLOOKUP($A83,'Import OffPeak'!$A$3:FZ$99,177,FALSE)-VLOOKUP($A83,'Import OffPeak change'!$A$106:FZ$202,177,FALSE)),0,(VLOOKUP($A83,'Import OffPeak'!$A$3:FZ$99,177,FALSE)-VLOOKUP($A83,'Import OffPeak change'!$A$106:FZ$202,177,FALSE)))</f>
        <v>0</v>
      </c>
      <c r="FV83" s="6">
        <f>IF(ISERROR(VLOOKUP($A83,'Import OffPeak'!$A$3:GA$99,178,FALSE)-VLOOKUP($A83,'Import OffPeak change'!$A$106:GA$202,178,FALSE)),0,(VLOOKUP($A83,'Import OffPeak'!$A$3:GA$99,178,FALSE)-VLOOKUP($A83,'Import OffPeak change'!$A$106:GA$202,178,FALSE)))</f>
        <v>0</v>
      </c>
      <c r="FW83" s="6">
        <f>IF(ISERROR(VLOOKUP($A83,'Import OffPeak'!$A$3:GB$99,179,FALSE)-VLOOKUP($A83,'Import OffPeak change'!$A$106:GB$202,179,FALSE)),0,(VLOOKUP($A83,'Import OffPeak'!$A$3:GB$99,179,FALSE)-VLOOKUP($A83,'Import OffPeak change'!$A$106:GB$202,179,FALSE)))</f>
        <v>0</v>
      </c>
      <c r="FX83" s="6">
        <f>IF(ISERROR(VLOOKUP($A83,'Import OffPeak'!$A$3:GC$99,180,FALSE)-VLOOKUP($A83,'Import OffPeak change'!$A$106:GC$202,180,FALSE)),0,(VLOOKUP($A83,'Import OffPeak'!$A$3:GC$99,180,FALSE)-VLOOKUP($A83,'Import OffPeak change'!$A$106:GC$202,180,FALSE)))</f>
        <v>0</v>
      </c>
      <c r="FY83" s="6">
        <f>IF(ISERROR(VLOOKUP($A83,'Import OffPeak'!$A$3:GD$99,181,FALSE)-VLOOKUP($A83,'Import OffPeak change'!$A$106:GD$202,181,FALSE)),0,(VLOOKUP($A83,'Import OffPeak'!$A$3:GD$99,181,FALSE)-VLOOKUP($A83,'Import OffPeak change'!$A$106:GD$202,181,FALSE)))</f>
        <v>0</v>
      </c>
      <c r="FZ83" s="6">
        <f>IF(ISERROR(VLOOKUP($A83,'Import OffPeak'!$A$3:GE$99,182,FALSE)-VLOOKUP($A83,'Import OffPeak change'!$A$106:GE$202,182,FALSE)),0,(VLOOKUP($A83,'Import OffPeak'!$A$3:GE$99,182,FALSE)-VLOOKUP($A83,'Import OffPeak change'!$A$106:GE$202,182,FALSE)))</f>
        <v>0</v>
      </c>
      <c r="GA83" s="6">
        <f>IF(ISERROR(VLOOKUP($A83,'Import OffPeak'!$A$3:GF$99,183,FALSE)-VLOOKUP($A83,'Import OffPeak change'!$A$106:GF$202,183,FALSE)),0,(VLOOKUP($A83,'Import OffPeak'!$A$3:GF$99,183,FALSE)-VLOOKUP($A83,'Import OffPeak change'!$A$106:GF$202,183,FALSE)))</f>
        <v>0</v>
      </c>
      <c r="GB83" s="6">
        <f>IF(ISERROR(VLOOKUP($A83,'Import OffPeak'!$A$3:GG$99,184,FALSE)-VLOOKUP($A83,'Import OffPeak change'!$A$106:GG$202,184,FALSE)),0,(VLOOKUP($A83,'Import OffPeak'!$A$3:GG$99,184,FALSE)-VLOOKUP($A83,'Import OffPeak change'!$A$106:GG$202,184,FALSE)))</f>
        <v>0</v>
      </c>
      <c r="GC83" s="6">
        <f>IF(ISERROR(VLOOKUP($A83,'Import OffPeak'!$A$3:GH$99,185,FALSE)-VLOOKUP($A83,'Import OffPeak change'!$A$106:GH$202,185,FALSE)),0,(VLOOKUP($A83,'Import OffPeak'!$A$3:GH$99,185,FALSE)-VLOOKUP($A83,'Import OffPeak change'!$A$106:GH$202,185,FALSE)))</f>
        <v>0</v>
      </c>
      <c r="GD83" s="6">
        <f>IF(ISERROR(VLOOKUP($A83,'Import OffPeak'!$A$3:GI$99,186,FALSE)-VLOOKUP($A83,'Import OffPeak change'!$A$106:GI$202,186,FALSE)),0,(VLOOKUP($A83,'Import OffPeak'!$A$3:GI$99,186,FALSE)-VLOOKUP($A83,'Import OffPeak change'!$A$106:GI$202,186,FALSE)))</f>
        <v>0</v>
      </c>
      <c r="GE83" s="6">
        <f>IF(ISERROR(VLOOKUP($A83,'Import OffPeak'!$A$3:GJ$99,187,FALSE)-VLOOKUP($A83,'Import OffPeak change'!$A$106:GJ$202,187,FALSE)),0,(VLOOKUP($A83,'Import OffPeak'!$A$3:GJ$99,187,FALSE)-VLOOKUP($A83,'Import OffPeak change'!$A$106:GJ$202,187,FALSE)))</f>
        <v>0</v>
      </c>
      <c r="GF83" s="6">
        <f>IF(ISERROR(VLOOKUP($A83,'Import OffPeak'!$A$3:GK$99,188,FALSE)-VLOOKUP($A83,'Import OffPeak change'!$A$106:GK$202,188,FALSE)),0,(VLOOKUP($A83,'Import OffPeak'!$A$3:GK$99,188,FALSE)-VLOOKUP($A83,'Import OffPeak change'!$A$106:GK$202,188,FALSE)))</f>
        <v>0</v>
      </c>
      <c r="GG83" s="6">
        <f>IF(ISERROR(VLOOKUP($A83,'Import OffPeak'!$A$3:GL$99,189,FALSE)-VLOOKUP($A83,'Import OffPeak change'!$A$106:GL$202,189,FALSE)),0,(VLOOKUP($A83,'Import OffPeak'!$A$3:GL$99,189,FALSE)-VLOOKUP($A83,'Import OffPeak change'!$A$106:GL$202,189,FALSE)))</f>
        <v>0</v>
      </c>
      <c r="GH83" s="6">
        <f>IF(ISERROR(VLOOKUP($A83,'Import OffPeak'!$A$3:GM$99,190,FALSE)-VLOOKUP($A83,'Import OffPeak change'!$A$106:GM$202,190,FALSE)),0,(VLOOKUP($A83,'Import OffPeak'!$A$3:GM$99,190,FALSE)-VLOOKUP($A83,'Import OffPeak change'!$A$106:GM$202,190,FALSE)))</f>
        <v>0</v>
      </c>
      <c r="GI83" s="6">
        <f>IF(ISERROR(VLOOKUP($A83,'Import OffPeak'!$A$3:GN$99,191,FALSE)-VLOOKUP($A83,'Import OffPeak change'!$A$106:GN$202,191,FALSE)),0,(VLOOKUP($A83,'Import OffPeak'!$A$3:GN$99,191,FALSE)-VLOOKUP($A83,'Import OffPeak change'!$A$106:GN$202,191,FALSE)))</f>
        <v>0</v>
      </c>
      <c r="GJ83" s="6">
        <f>IF(ISERROR(VLOOKUP($A83,'Import OffPeak'!$A$3:GO$99,192,FALSE)-VLOOKUP($A83,'Import OffPeak change'!$A$106:GO$202,192,FALSE)),0,(VLOOKUP($A83,'Import OffPeak'!$A$3:GO$99,192,FALSE)-VLOOKUP($A83,'Import OffPeak change'!$A$106:GO$202,192,FALSE)))</f>
        <v>0</v>
      </c>
      <c r="GK83" s="6">
        <f>IF(ISERROR(VLOOKUP($A83,'Import OffPeak'!$A$3:GP$99,193,FALSE)-VLOOKUP($A83,'Import OffPeak change'!$A$106:GP$202,193,FALSE)),0,(VLOOKUP($A83,'Import OffPeak'!$A$3:GP$99,193,FALSE)-VLOOKUP($A83,'Import OffPeak change'!$A$106:GP$202,193,FALSE)))</f>
        <v>0</v>
      </c>
      <c r="GL83" s="6">
        <f>IF(ISERROR(VLOOKUP($A83,'Import OffPeak'!$A$3:GQ$99,194,FALSE)-VLOOKUP($A83,'Import OffPeak change'!$A$106:GQ$202,194,FALSE)),0,(VLOOKUP($A83,'Import OffPeak'!$A$3:GQ$99,194,FALSE)-VLOOKUP($A83,'Import OffPeak change'!$A$106:GQ$202,194,FALSE)))</f>
        <v>0</v>
      </c>
      <c r="GM83" s="6">
        <f>IF(ISERROR(VLOOKUP($A83,'Import OffPeak'!$A$3:GR$99,195,FALSE)-VLOOKUP($A83,'Import OffPeak change'!$A$106:GR$202,195,FALSE)),0,(VLOOKUP($A83,'Import OffPeak'!$A$3:GR$99,195,FALSE)-VLOOKUP($A83,'Import OffPeak change'!$A$106:GR$202,195,FALSE)))</f>
        <v>0</v>
      </c>
      <c r="GN83" s="6">
        <f>IF(ISERROR(VLOOKUP($A83,'Import OffPeak'!$A$3:GS$99,196,FALSE)-VLOOKUP($A83,'Import OffPeak change'!$A$106:GS$202,196,FALSE)),0,(VLOOKUP($A83,'Import OffPeak'!$A$3:GS$99,196,FALSE)-VLOOKUP($A83,'Import OffPeak change'!$A$106:GS$202,196,FALSE)))</f>
        <v>0</v>
      </c>
      <c r="GO83" s="6">
        <f>IF(ISERROR(VLOOKUP($A83,'Import OffPeak'!$A$3:GT$99,197,FALSE)-VLOOKUP($A83,'Import OffPeak change'!$A$106:GT$202,197,FALSE)),0,(VLOOKUP($A83,'Import OffPeak'!$A$3:GT$99,197,FALSE)-VLOOKUP($A83,'Import OffPeak change'!$A$106:GT$202,197,FALSE)))</f>
        <v>0</v>
      </c>
      <c r="GP83" s="6">
        <f>IF(ISERROR(VLOOKUP($A83,'Import OffPeak'!$A$3:GU$99,198,FALSE)-VLOOKUP($A83,'Import OffPeak change'!$A$106:GU$202,198,FALSE)),0,(VLOOKUP($A83,'Import OffPeak'!$A$3:GU$99,198,FALSE)-VLOOKUP($A83,'Import OffPeak change'!$A$106:GU$202,198,FALSE)))</f>
        <v>0</v>
      </c>
      <c r="GQ83" s="6">
        <f>IF(ISERROR(VLOOKUP($A83,'Import OffPeak'!$A$3:GV$99,199,FALSE)-VLOOKUP($A83,'Import OffPeak change'!$A$106:GV$202,199,FALSE)),0,(VLOOKUP($A83,'Import OffPeak'!$A$3:GV$99,199,FALSE)-VLOOKUP($A83,'Import OffPeak change'!$A$106:GV$202,199,FALSE)))</f>
        <v>0</v>
      </c>
      <c r="GR83" s="6">
        <f>IF(ISERROR(VLOOKUP($A83,'Import OffPeak'!$A$3:GW$99,200,FALSE)-VLOOKUP($A83,'Import OffPeak change'!$A$106:GW$202,200,FALSE)),0,(VLOOKUP($A83,'Import OffPeak'!$A$3:GW$99,200,FALSE)-VLOOKUP($A83,'Import OffPeak change'!$A$106:GW$202,200,FALSE)))</f>
        <v>0</v>
      </c>
      <c r="GS83" s="6">
        <f>IF(ISERROR(VLOOKUP($A83,'Import OffPeak'!$A$3:GX$99,201,FALSE)-VLOOKUP($A83,'Import OffPeak change'!$A$106:GX$202,201,FALSE)),0,(VLOOKUP($A83,'Import OffPeak'!$A$3:GX$99,201,FALSE)-VLOOKUP($A83,'Import OffPeak change'!$A$106:GX$202,201,FALSE)))</f>
        <v>0</v>
      </c>
      <c r="GT83" s="6">
        <f>IF(ISERROR(VLOOKUP($A83,'Import OffPeak'!$A$3:GY$99,202,FALSE)-VLOOKUP($A83,'Import OffPeak change'!$A$106:GY$202,202,FALSE)),0,(VLOOKUP($A83,'Import OffPeak'!$A$3:GY$99,202,FALSE)-VLOOKUP($A83,'Import OffPeak change'!$A$106:GY$202,202,FALSE)))</f>
        <v>0</v>
      </c>
      <c r="GU83" s="6">
        <f>IF(ISERROR(VLOOKUP($A83,'Import OffPeak'!$A$3:GZ$99,203,FALSE)-VLOOKUP($A83,'Import OffPeak change'!$A$106:GZ$202,203,FALSE)),0,(VLOOKUP($A83,'Import OffPeak'!$A$3:GZ$99,203,FALSE)-VLOOKUP($A83,'Import OffPeak change'!$A$106:GZ$202,203,FALSE)))</f>
        <v>0</v>
      </c>
      <c r="GV83" s="6">
        <f>IF(ISERROR(VLOOKUP($A83,'Import OffPeak'!$A$3:HA$99,204,FALSE)-VLOOKUP($A83,'Import OffPeak change'!$A$106:HA$202,204,FALSE)),0,(VLOOKUP($A83,'Import OffPeak'!$A$3:HA$99,204,FALSE)-VLOOKUP($A83,'Import OffPeak change'!$A$106:HA$202,204,FALSE)))</f>
        <v>0</v>
      </c>
      <c r="GW83" s="6">
        <f>IF(ISERROR(VLOOKUP($A83,'Import OffPeak'!$A$3:HB$99,205,FALSE)-VLOOKUP($A83,'Import OffPeak change'!$A$106:HB$202,205,FALSE)),0,(VLOOKUP($A83,'Import OffPeak'!$A$3:HB$99,205,FALSE)-VLOOKUP($A83,'Import OffPeak change'!$A$106:HB$202,205,FALSE)))</f>
        <v>0</v>
      </c>
      <c r="GX83" s="6">
        <f>IF(ISERROR(VLOOKUP($A83,'Import OffPeak'!$A$3:HC$99,206,FALSE)-VLOOKUP($A83,'Import OffPeak change'!$A$106:HC$202,206,FALSE)),0,(VLOOKUP($A83,'Import OffPeak'!$A$3:HC$99,206,FALSE)-VLOOKUP($A83,'Import OffPeak change'!$A$106:HC$202,206,FALSE)))</f>
        <v>0</v>
      </c>
      <c r="GY83" s="6">
        <f>IF(ISERROR(VLOOKUP($A83,'Import OffPeak'!$A$3:HD$99,207,FALSE)-VLOOKUP($A83,'Import OffPeak change'!$A$106:HD$202,207,FALSE)),0,(VLOOKUP($A83,'Import OffPeak'!$A$3:HD$99,207,FALSE)-VLOOKUP($A83,'Import OffPeak change'!$A$106:HD$202,207,FALSE)))</f>
        <v>0</v>
      </c>
      <c r="GZ83" s="6">
        <f>IF(ISERROR(VLOOKUP($A83,'Import OffPeak'!$A$3:HE$99,208,FALSE)-VLOOKUP($A83,'Import OffPeak change'!$A$106:HE$202,208,FALSE)),0,(VLOOKUP($A83,'Import OffPeak'!$A$3:HE$99,208,FALSE)-VLOOKUP($A83,'Import OffPeak change'!$A$106:HE$202,208,FALSE)))</f>
        <v>0</v>
      </c>
      <c r="HA83" s="6">
        <f>IF(ISERROR(VLOOKUP($A83,'Import OffPeak'!$A$3:HF$99,209,FALSE)-VLOOKUP($A83,'Import OffPeak change'!$A$106:HF$202,209,FALSE)),0,(VLOOKUP($A83,'Import OffPeak'!$A$3:HF$99,209,FALSE)-VLOOKUP($A83,'Import OffPeak change'!$A$106:HF$202,209,FALSE)))</f>
        <v>0</v>
      </c>
      <c r="HB83" s="6">
        <f>IF(ISERROR(VLOOKUP($A83,'Import OffPeak'!$A$3:HG$99,210,FALSE)-VLOOKUP($A83,'Import OffPeak change'!$A$106:HG$202,210,FALSE)),0,(VLOOKUP($A83,'Import OffPeak'!$A$3:HG$99,210,FALSE)-VLOOKUP($A83,'Import OffPeak change'!$A$106:HG$202,210,FALSE)))</f>
        <v>0</v>
      </c>
      <c r="HC83" s="6">
        <f>IF(ISERROR(VLOOKUP($A83,'Import OffPeak'!$A$3:HH$99,211,FALSE)-VLOOKUP($A83,'Import OffPeak change'!$A$106:HH$202,211,FALSE)),0,(VLOOKUP($A83,'Import OffPeak'!$A$3:HH$99,211,FALSE)-VLOOKUP($A83,'Import OffPeak change'!$A$106:HH$202,211,FALSE)))</f>
        <v>0</v>
      </c>
      <c r="HD83" s="6">
        <f>IF(ISERROR(VLOOKUP($A83,'Import OffPeak'!$A$3:HI$99,212,FALSE)-VLOOKUP($A83,'Import OffPeak change'!$A$106:HI$202,212,FALSE)),0,(VLOOKUP($A83,'Import OffPeak'!$A$3:HI$99,212,FALSE)-VLOOKUP($A83,'Import OffPeak change'!$A$106:HI$202,212,FALSE)))</f>
        <v>0</v>
      </c>
      <c r="HE83" s="6">
        <f>IF(ISERROR(VLOOKUP($A83,'Import OffPeak'!$A$3:HJ$99,213,FALSE)-VLOOKUP($A83,'Import OffPeak change'!$A$106:HJ$202,213,FALSE)),0,(VLOOKUP($A83,'Import OffPeak'!$A$3:HJ$99,213,FALSE)-VLOOKUP($A83,'Import OffPeak change'!$A$106:HJ$202,213,FALSE)))</f>
        <v>0</v>
      </c>
      <c r="HF83" s="6">
        <f>IF(ISERROR(VLOOKUP($A83,'Import OffPeak'!$A$3:HK$99,214,FALSE)-VLOOKUP($A83,'Import OffPeak change'!$A$106:HK$202,214,FALSE)),0,(VLOOKUP($A83,'Import OffPeak'!$A$3:HK$99,214,FALSE)-VLOOKUP($A83,'Import OffPeak change'!$A$106:HK$202,214,FALSE)))</f>
        <v>0</v>
      </c>
      <c r="HG83" s="6">
        <f>IF(ISERROR(VLOOKUP($A83,'Import OffPeak'!$A$3:HL$99,215,FALSE)-VLOOKUP($A83,'Import OffPeak change'!$A$106:HL$202,215,FALSE)),0,(VLOOKUP($A83,'Import OffPeak'!$A$3:HL$99,215,FALSE)-VLOOKUP($A83,'Import OffPeak change'!$A$106:HL$202,215,FALSE)))</f>
        <v>0</v>
      </c>
      <c r="HH83" s="6">
        <f>IF(ISERROR(VLOOKUP($A83,'Import OffPeak'!$A$3:HM$99,216,FALSE)-VLOOKUP($A83,'Import OffPeak change'!$A$106:HM$202,216,FALSE)),0,(VLOOKUP($A83,'Import OffPeak'!$A$3:HM$99,216,FALSE)-VLOOKUP($A83,'Import OffPeak change'!$A$106:HM$202,216,FALSE)))</f>
        <v>0</v>
      </c>
      <c r="HI83" s="6">
        <f>IF(ISERROR(VLOOKUP($A83,'Import OffPeak'!$A$3:HN$99,217,FALSE)-VLOOKUP($A83,'Import OffPeak change'!$A$106:HN$202,217,FALSE)),0,(VLOOKUP($A83,'Import OffPeak'!$A$3:HN$99,217,FALSE)-VLOOKUP($A83,'Import OffPeak change'!$A$106:HN$202,217,FALSE)))</f>
        <v>0</v>
      </c>
      <c r="HJ83" s="6">
        <f>IF(ISERROR(VLOOKUP($A83,'Import OffPeak'!$A$3:HO$99,218,FALSE)-VLOOKUP($A83,'Import OffPeak change'!$A$106:HO$202,218,FALSE)),0,(VLOOKUP($A83,'Import OffPeak'!$A$3:HO$99,218,FALSE)-VLOOKUP($A83,'Import OffPeak change'!$A$106:HO$202,218,FALSE)))</f>
        <v>0</v>
      </c>
      <c r="HK83" s="6">
        <f>IF(ISERROR(VLOOKUP($A83,'Import OffPeak'!$A$3:HP$99,219,FALSE)-VLOOKUP($A83,'Import OffPeak change'!$A$106:HP$202,219,FALSE)),0,(VLOOKUP($A83,'Import OffPeak'!$A$3:HP$99,219,FALSE)-VLOOKUP($A83,'Import OffPeak change'!$A$106:HP$202,219,FALSE)))</f>
        <v>0</v>
      </c>
      <c r="HL83" s="6">
        <f>IF(ISERROR(VLOOKUP($A83,'Import OffPeak'!$A$3:HQ$99,220,FALSE)-VLOOKUP($A83,'Import OffPeak change'!$A$106:HQ$202,220,FALSE)),0,(VLOOKUP($A83,'Import OffPeak'!$A$3:HQ$99,220,FALSE)-VLOOKUP($A83,'Import OffPeak change'!$A$106:HQ$202,220,FALSE)))</f>
        <v>0</v>
      </c>
      <c r="HM83" s="6">
        <f>IF(ISERROR(VLOOKUP($A83,'Import OffPeak'!$A$3:HR$99,221,FALSE)-VLOOKUP($A83,'Import OffPeak change'!$A$106:HR$202,221,FALSE)),0,(VLOOKUP($A83,'Import OffPeak'!$A$3:HR$99,221,FALSE)-VLOOKUP($A83,'Import OffPeak change'!$A$106:HR$202,221,FALSE)))</f>
        <v>0</v>
      </c>
      <c r="HN83" s="6">
        <f>IF(ISERROR(VLOOKUP($A83,'Import OffPeak'!$A$3:HS$99,222,FALSE)-VLOOKUP($A83,'Import OffPeak change'!$A$106:HS$202,222,FALSE)),0,(VLOOKUP($A83,'Import OffPeak'!$A$3:HS$99,222,FALSE)-VLOOKUP($A83,'Import OffPeak change'!$A$106:HS$202,222,FALSE)))</f>
        <v>0</v>
      </c>
      <c r="HO83" s="6">
        <f>IF(ISERROR(VLOOKUP($A83,'Import OffPeak'!$A$3:HT$99,223,FALSE)-VLOOKUP($A83,'Import OffPeak change'!$A$106:HT$202,223,FALSE)),0,(VLOOKUP($A83,'Import OffPeak'!$A$3:HT$99,223,FALSE)-VLOOKUP($A83,'Import OffPeak change'!$A$106:HT$202,223,FALSE)))</f>
        <v>0</v>
      </c>
      <c r="HP83" s="6">
        <f>IF(ISERROR(VLOOKUP($A83,'Import OffPeak'!$A$3:HU$99,224,FALSE)-VLOOKUP($A83,'Import OffPeak change'!$A$106:HU$202,224,FALSE)),0,(VLOOKUP($A83,'Import OffPeak'!$A$3:HU$99,224,FALSE)-VLOOKUP($A83,'Import OffPeak change'!$A$106:HU$202,224,FALSE)))</f>
        <v>0</v>
      </c>
      <c r="HQ83" s="6">
        <f>IF(ISERROR(VLOOKUP($A83,'Import OffPeak'!$A$3:HV$99,225,FALSE)-VLOOKUP($A83,'Import OffPeak change'!$A$106:HV$202,225,FALSE)),0,(VLOOKUP($A83,'Import OffPeak'!$A$3:HV$99,225,FALSE)-VLOOKUP($A83,'Import OffPeak change'!$A$106:HV$202,225,FALSE)))</f>
        <v>0</v>
      </c>
      <c r="HR83" s="6">
        <f>IF(ISERROR(VLOOKUP($A83,'Import OffPeak'!$A$3:HW$99,226,FALSE)-VLOOKUP($A83,'Import OffPeak change'!$A$106:HW$202,226,FALSE)),0,(VLOOKUP($A83,'Import OffPeak'!$A$3:HW$99,226,FALSE)-VLOOKUP($A83,'Import OffPeak change'!$A$106:HW$202,226,FALSE)))</f>
        <v>0</v>
      </c>
      <c r="HS83" s="6">
        <f>IF(ISERROR(VLOOKUP($A83,'Import OffPeak'!$A$3:HX$99,227,FALSE)-VLOOKUP($A83,'Import OffPeak change'!$A$106:HX$202,227,FALSE)),0,(VLOOKUP($A83,'Import OffPeak'!$A$3:HX$99,227,FALSE)-VLOOKUP($A83,'Import OffPeak change'!$A$106:HX$202,227,FALSE)))</f>
        <v>0</v>
      </c>
      <c r="HT83" s="6">
        <f>IF(ISERROR(VLOOKUP($A83,'Import OffPeak'!$A$3:HY$99,228,FALSE)-VLOOKUP($A83,'Import OffPeak change'!$A$106:HY$202,228,FALSE)),0,(VLOOKUP($A83,'Import OffPeak'!$A$3:HY$99,228,FALSE)-VLOOKUP($A83,'Import OffPeak change'!$A$106:HY$202,228,FALSE)))</f>
        <v>0</v>
      </c>
      <c r="HU83" s="6">
        <f>IF(ISERROR(VLOOKUP($A83,'Import OffPeak'!$A$3:HZ$99,229,FALSE)-VLOOKUP($A83,'Import OffPeak change'!$A$106:HZ$202,229,FALSE)),0,(VLOOKUP($A83,'Import OffPeak'!$A$3:HZ$99,229,FALSE)-VLOOKUP($A83,'Import OffPeak change'!$A$106:HZ$202,229,FALSE)))</f>
        <v>0</v>
      </c>
      <c r="HV83" s="6">
        <f>IF(ISERROR(VLOOKUP($A83,'Import OffPeak'!$A$3:IA$99,230,FALSE)-VLOOKUP($A83,'Import OffPeak change'!$A$106:IA$202,230,FALSE)),0,(VLOOKUP($A83,'Import OffPeak'!$A$3:IA$99,230,FALSE)-VLOOKUP($A83,'Import OffPeak change'!$A$106:IA$202,230,FALSE)))</f>
        <v>0</v>
      </c>
      <c r="HW83" s="6">
        <f>IF(ISERROR(VLOOKUP($A83,'Import OffPeak'!$A$3:IB$99,231,FALSE)-VLOOKUP($A83,'Import OffPeak change'!$A$106:IB$202,231,FALSE)),0,(VLOOKUP($A83,'Import OffPeak'!$A$3:IB$99,231,FALSE)-VLOOKUP($A83,'Import OffPeak change'!$A$106:IB$202,231,FALSE)))</f>
        <v>0</v>
      </c>
      <c r="HX83" s="6">
        <f>IF(ISERROR(VLOOKUP($A83,'Import OffPeak'!$A$3:IC$99,232,FALSE)-VLOOKUP($A83,'Import OffPeak change'!$A$106:IC$202,232,FALSE)),0,(VLOOKUP($A83,'Import OffPeak'!$A$3:IC$99,232,FALSE)-VLOOKUP($A83,'Import OffPeak change'!$A$106:IC$202,232,FALSE)))</f>
        <v>0</v>
      </c>
      <c r="HY83" s="6">
        <f>IF(ISERROR(VLOOKUP($A83,'Import OffPeak'!$A$3:ID$99,233,FALSE)-VLOOKUP($A83,'Import OffPeak change'!$A$106:ID$202,233,FALSE)),0,(VLOOKUP($A83,'Import OffPeak'!$A$3:ID$99,233,FALSE)-VLOOKUP($A83,'Import OffPeak change'!$A$106:ID$202,233,FALSE)))</f>
        <v>0</v>
      </c>
      <c r="HZ83" s="6">
        <f>IF(ISERROR(VLOOKUP($A83,'Import OffPeak'!$A$3:IE$99,234,FALSE)-VLOOKUP($A83,'Import OffPeak change'!$A$106:IE$202,234,FALSE)),0,(VLOOKUP($A83,'Import OffPeak'!$A$3:IE$99,234,FALSE)-VLOOKUP($A83,'Import OffPeak change'!$A$106:IE$202,234,FALSE)))</f>
        <v>0</v>
      </c>
      <c r="IA83" s="6">
        <f>IF(ISERROR(VLOOKUP($A83,'Import OffPeak'!$A$3:IF$99,235,FALSE)-VLOOKUP($A83,'Import OffPeak change'!$A$106:IF$202,235,FALSE)),0,(VLOOKUP($A83,'Import OffPeak'!$A$3:IF$99,235,FALSE)-VLOOKUP($A83,'Import OffPeak change'!$A$106:IF$202,235,FALSE)))</f>
        <v>0</v>
      </c>
      <c r="IB83" s="6">
        <f>IF(ISERROR(VLOOKUP($A83,'Import OffPeak'!$A$3:IG$99,236,FALSE)-VLOOKUP($A83,'Import OffPeak change'!$A$106:IG$202,236,FALSE)),0,(VLOOKUP($A83,'Import OffPeak'!$A$3:IG$99,236,FALSE)-VLOOKUP($A83,'Import OffPeak change'!$A$106:IG$202,236,FALSE)))</f>
        <v>0</v>
      </c>
      <c r="IC83" s="6">
        <f>IF(ISERROR(VLOOKUP($A83,'Import OffPeak'!$A$3:IH$99,237,FALSE)-VLOOKUP($A83,'Import OffPeak change'!$A$106:IH$202,237,FALSE)),0,(VLOOKUP($A83,'Import OffPeak'!$A$3:IH$99,237,FALSE)-VLOOKUP($A83,'Import OffPeak change'!$A$106:IH$202,237,FALSE)))</f>
        <v>0</v>
      </c>
      <c r="ID83" s="6">
        <f>IF(ISERROR(VLOOKUP($A83,'Import OffPeak'!$A$3:II$99,238,FALSE)-VLOOKUP($A83,'Import OffPeak change'!$A$106:II$202,238,FALSE)),0,(VLOOKUP($A83,'Import OffPeak'!$A$3:II$99,238,FALSE)-VLOOKUP($A83,'Import OffPeak change'!$A$106:II$202,238,FALSE)))</f>
        <v>0</v>
      </c>
      <c r="IE83" s="6">
        <f>IF(ISERROR(VLOOKUP($A83,'Import OffPeak'!$A$3:IJ$99,239,FALSE)-VLOOKUP($A83,'Import OffPeak change'!$A$106:IJ$202,239,FALSE)),0,(VLOOKUP($A83,'Import OffPeak'!$A$3:IJ$99,239,FALSE)-VLOOKUP($A83,'Import OffPeak change'!$A$106:IJ$202,239,FALSE)))</f>
        <v>0</v>
      </c>
    </row>
    <row r="84" spans="1:239">
      <c r="A84" s="168" t="str">
        <f>IF('Import OffPeak'!A81=0,"",'Import OffPeak'!A81)</f>
        <v/>
      </c>
      <c r="B84" s="6"/>
      <c r="C84" s="6"/>
      <c r="D84" s="6"/>
      <c r="E84" s="6"/>
      <c r="F84" s="6"/>
      <c r="G84" s="6">
        <f>IF(ISERROR(VLOOKUP($A84,'Import OffPeak'!$A$3:L$99,7,FALSE)-VLOOKUP($A84,'Import OffPeak change'!$A$106:L$202,7,FALSE)),0,(VLOOKUP($A84,'Import OffPeak'!$A$3:L$99,7,FALSE)-VLOOKUP($A84,'Import OffPeak change'!$A$106:L$202,7,FALSE)))</f>
        <v>0</v>
      </c>
      <c r="H84" s="6">
        <f>IF(ISERROR(VLOOKUP($A84,'Import OffPeak'!$A$3:M$99,8,FALSE)-VLOOKUP($A84,'Import OffPeak change'!$A$106:M$202,8,FALSE)),0,(VLOOKUP($A84,'Import OffPeak'!$A$3:M$99,8,FALSE)-VLOOKUP($A84,'Import OffPeak change'!$A$106:M$202,8,FALSE)))</f>
        <v>0</v>
      </c>
      <c r="I84" s="6">
        <f>IF(ISERROR(VLOOKUP($A84,'Import OffPeak'!$A$3:N$99,9,FALSE)-VLOOKUP($A84,'Import OffPeak change'!$A$106:N$202,9,FALSE)),0,(VLOOKUP($A84,'Import OffPeak'!$A$3:N$99,9,FALSE)-VLOOKUP($A84,'Import OffPeak change'!$A$106:N$202,9,FALSE)))</f>
        <v>0</v>
      </c>
      <c r="J84" s="6">
        <f>IF(ISERROR(VLOOKUP($A84,'Import OffPeak'!$A$3:O$99,10,FALSE)-VLOOKUP($A84,'Import OffPeak change'!$A$106:O$202,10,FALSE)),0,(VLOOKUP($A84,'Import OffPeak'!$A$3:O$99,10,FALSE)-VLOOKUP($A84,'Import OffPeak change'!$A$106:O$202,10,FALSE)))</f>
        <v>0</v>
      </c>
      <c r="K84" s="6">
        <f>IF(ISERROR(VLOOKUP($A84,'Import OffPeak'!$A$3:P$99,11,FALSE)-VLOOKUP($A84,'Import OffPeak change'!$A$106:P$202,11,FALSE)),0,(VLOOKUP($A84,'Import OffPeak'!$A$3:P$99,11,FALSE)-VLOOKUP($A84,'Import OffPeak change'!$A$106:P$202,11,FALSE)))</f>
        <v>0</v>
      </c>
      <c r="L84" s="6">
        <f>IF(ISERROR(VLOOKUP($A84,'Import OffPeak'!$A$3:Q$99,12,FALSE)-VLOOKUP($A84,'Import OffPeak change'!$A$106:Q$202,12,FALSE)),0,(VLOOKUP($A84,'Import OffPeak'!$A$3:Q$99,12,FALSE)-VLOOKUP($A84,'Import OffPeak change'!$A$106:Q$202,12,FALSE)))</f>
        <v>0</v>
      </c>
      <c r="M84" s="6">
        <f>IF(ISERROR(VLOOKUP($A84,'Import OffPeak'!$A$3:R$99,13,FALSE)-VLOOKUP($A84,'Import OffPeak change'!$A$106:R$202,13,FALSE)),0,(VLOOKUP($A84,'Import OffPeak'!$A$3:R$99,13,FALSE)-VLOOKUP($A84,'Import OffPeak change'!$A$106:R$202,13,FALSE)))</f>
        <v>0</v>
      </c>
      <c r="N84" s="6">
        <f>IF(ISERROR(VLOOKUP($A84,'Import OffPeak'!$A$3:S$99,14,FALSE)-VLOOKUP($A84,'Import OffPeak change'!$A$106:S$202,14,FALSE)),0,(VLOOKUP($A84,'Import OffPeak'!$A$3:S$99,14,FALSE)-VLOOKUP($A84,'Import OffPeak change'!$A$106:S$202,14,FALSE)))</f>
        <v>0</v>
      </c>
      <c r="O84" s="6">
        <f>IF(ISERROR(VLOOKUP($A84,'Import OffPeak'!$A$3:T$99,15,FALSE)-VLOOKUP($A84,'Import OffPeak change'!$A$106:T$202,15,FALSE)),0,(VLOOKUP($A84,'Import OffPeak'!$A$3:T$99,15,FALSE)-VLOOKUP($A84,'Import OffPeak change'!$A$106:T$202,15,FALSE)))</f>
        <v>0</v>
      </c>
      <c r="P84" s="6">
        <f>IF(ISERROR(VLOOKUP($A84,'Import OffPeak'!$A$3:U$99,16,FALSE)-VLOOKUP($A84,'Import OffPeak change'!$A$106:U$202,16,FALSE)),0,(VLOOKUP($A84,'Import OffPeak'!$A$3:U$99,16,FALSE)-VLOOKUP($A84,'Import OffPeak change'!$A$106:U$202,16,FALSE)))</f>
        <v>0</v>
      </c>
      <c r="Q84" s="6">
        <f>IF(ISERROR(VLOOKUP($A84,'Import OffPeak'!$A$3:V$99,17,FALSE)-VLOOKUP($A84,'Import OffPeak change'!$A$106:V$202,17,FALSE)),0,(VLOOKUP($A84,'Import OffPeak'!$A$3:V$99,17,FALSE)-VLOOKUP($A84,'Import OffPeak change'!$A$106:V$202,17,FALSE)))</f>
        <v>0</v>
      </c>
      <c r="R84" s="6">
        <f>IF(ISERROR(VLOOKUP($A84,'Import OffPeak'!$A$3:W$99,18,FALSE)-VLOOKUP($A84,'Import OffPeak change'!$A$106:W$202,18,FALSE)),0,(VLOOKUP($A84,'Import OffPeak'!$A$3:W$99,18,FALSE)-VLOOKUP($A84,'Import OffPeak change'!$A$106:W$202,18,FALSE)))</f>
        <v>0</v>
      </c>
      <c r="S84" s="6">
        <f>IF(ISERROR(VLOOKUP($A84,'Import OffPeak'!$A$3:X$99,19,FALSE)-VLOOKUP($A84,'Import OffPeak change'!$A$106:X$202,19,FALSE)),0,(VLOOKUP($A84,'Import OffPeak'!$A$3:X$99,19,FALSE)-VLOOKUP($A84,'Import OffPeak change'!$A$106:X$202,19,FALSE)))</f>
        <v>0</v>
      </c>
      <c r="T84" s="6">
        <f>IF(ISERROR(VLOOKUP($A84,'Import OffPeak'!$A$3:Y$99,20,FALSE)-VLOOKUP($A84,'Import OffPeak change'!$A$106:Y$202,20,FALSE)),0,(VLOOKUP($A84,'Import OffPeak'!$A$3:Y$99,20,FALSE)-VLOOKUP($A84,'Import OffPeak change'!$A$106:Y$202,20,FALSE)))</f>
        <v>0</v>
      </c>
      <c r="U84" s="6">
        <f>IF(ISERROR(VLOOKUP($A84,'Import OffPeak'!$A$3:Z$99,21,FALSE)-VLOOKUP($A84,'Import OffPeak change'!$A$106:Z$202,21,FALSE)),0,(VLOOKUP($A84,'Import OffPeak'!$A$3:Z$99,21,FALSE)-VLOOKUP($A84,'Import OffPeak change'!$A$106:Z$202,21,FALSE)))</f>
        <v>0</v>
      </c>
      <c r="V84" s="6">
        <f>IF(ISERROR(VLOOKUP($A84,'Import OffPeak'!$A$3:AA$99,22,FALSE)-VLOOKUP($A84,'Import OffPeak change'!$A$106:AA$202,22,FALSE)),0,(VLOOKUP($A84,'Import OffPeak'!$A$3:AA$99,22,FALSE)-VLOOKUP($A84,'Import OffPeak change'!$A$106:AA$202,22,FALSE)))</f>
        <v>0</v>
      </c>
      <c r="W84" s="6">
        <f>IF(ISERROR(VLOOKUP($A84,'Import OffPeak'!$A$3:AB$99,23,FALSE)-VLOOKUP($A84,'Import OffPeak change'!$A$106:AB$202,23,FALSE)),0,(VLOOKUP($A84,'Import OffPeak'!$A$3:AB$99,23,FALSE)-VLOOKUP($A84,'Import OffPeak change'!$A$106:AB$202,23,FALSE)))</f>
        <v>0</v>
      </c>
      <c r="X84" s="6">
        <f>IF(ISERROR(VLOOKUP($A84,'Import OffPeak'!$A$3:AC$99,24,FALSE)-VLOOKUP($A84,'Import OffPeak change'!$A$106:AC$202,24,FALSE)),0,(VLOOKUP($A84,'Import OffPeak'!$A$3:AC$99,24,FALSE)-VLOOKUP($A84,'Import OffPeak change'!$A$106:AC$202,24,FALSE)))</f>
        <v>0</v>
      </c>
      <c r="Y84" s="6">
        <f>IF(ISERROR(VLOOKUP($A84,'Import OffPeak'!$A$3:AD$99,25,FALSE)-VLOOKUP($A84,'Import OffPeak change'!$A$106:AD$202,25,FALSE)),0,(VLOOKUP($A84,'Import OffPeak'!$A$3:AD$99,25,FALSE)-VLOOKUP($A84,'Import OffPeak change'!$A$106:AD$202,25,FALSE)))</f>
        <v>0</v>
      </c>
      <c r="Z84" s="6">
        <f>IF(ISERROR(VLOOKUP($A84,'Import OffPeak'!$A$3:AE$99,26,FALSE)-VLOOKUP($A84,'Import OffPeak change'!$A$106:AE$202,26,FALSE)),0,(VLOOKUP($A84,'Import OffPeak'!$A$3:AE$99,26,FALSE)-VLOOKUP($A84,'Import OffPeak change'!$A$106:AE$202,26,FALSE)))</f>
        <v>0</v>
      </c>
      <c r="AA84" s="6">
        <f>IF(ISERROR(VLOOKUP($A84,'Import OffPeak'!$A$3:AF$99,27,FALSE)-VLOOKUP($A84,'Import OffPeak change'!$A$106:AF$202,27,FALSE)),0,(VLOOKUP($A84,'Import OffPeak'!$A$3:AF$99,27,FALSE)-VLOOKUP($A84,'Import OffPeak change'!$A$106:AF$202,27,FALSE)))</f>
        <v>0</v>
      </c>
      <c r="AB84" s="6">
        <f>IF(ISERROR(VLOOKUP($A84,'Import OffPeak'!$A$3:AG$99,28,FALSE)-VLOOKUP($A84,'Import OffPeak change'!$A$106:AG$202,28,FALSE)),0,(VLOOKUP($A84,'Import OffPeak'!$A$3:AG$99,28,FALSE)-VLOOKUP($A84,'Import OffPeak change'!$A$106:AG$202,28,FALSE)))</f>
        <v>0</v>
      </c>
      <c r="AC84" s="6">
        <f>IF(ISERROR(VLOOKUP($A84,'Import OffPeak'!$A$3:AH$99,29,FALSE)-VLOOKUP($A84,'Import OffPeak change'!$A$106:AH$202,29,FALSE)),0,(VLOOKUP($A84,'Import OffPeak'!$A$3:AH$99,29,FALSE)-VLOOKUP($A84,'Import OffPeak change'!$A$106:AH$202,29,FALSE)))</f>
        <v>0</v>
      </c>
      <c r="AD84" s="6">
        <f>IF(ISERROR(VLOOKUP($A84,'Import OffPeak'!$A$3:AI$99,30,FALSE)-VLOOKUP($A84,'Import OffPeak change'!$A$106:AI$202,30,FALSE)),0,(VLOOKUP($A84,'Import OffPeak'!$A$3:AI$99,30,FALSE)-VLOOKUP($A84,'Import OffPeak change'!$A$106:AI$202,30,FALSE)))</f>
        <v>0</v>
      </c>
      <c r="AE84" s="6">
        <f>IF(ISERROR(VLOOKUP($A84,'Import OffPeak'!$A$3:AJ$99,31,FALSE)-VLOOKUP($A84,'Import OffPeak change'!$A$106:AJ$202,31,FALSE)),0,(VLOOKUP($A84,'Import OffPeak'!$A$3:AJ$99,31,FALSE)-VLOOKUP($A84,'Import OffPeak change'!$A$106:AJ$202,31,FALSE)))</f>
        <v>0</v>
      </c>
      <c r="AF84" s="6">
        <f>IF(ISERROR(VLOOKUP($A84,'Import OffPeak'!$A$3:AK$99,32,FALSE)-VLOOKUP($A84,'Import OffPeak change'!$A$106:AK$202,32,FALSE)),0,(VLOOKUP($A84,'Import OffPeak'!$A$3:AK$99,32,FALSE)-VLOOKUP($A84,'Import OffPeak change'!$A$106:AK$202,32,FALSE)))</f>
        <v>0</v>
      </c>
      <c r="AG84" s="6">
        <f>IF(ISERROR(VLOOKUP($A84,'Import OffPeak'!$A$3:AL$99,33,FALSE)-VLOOKUP($A84,'Import OffPeak change'!$A$106:AL$202,33,FALSE)),0,(VLOOKUP($A84,'Import OffPeak'!$A$3:AL$99,33,FALSE)-VLOOKUP($A84,'Import OffPeak change'!$A$106:AL$202,33,FALSE)))</f>
        <v>0</v>
      </c>
      <c r="AH84" s="6">
        <f>IF(ISERROR(VLOOKUP($A84,'Import OffPeak'!$A$3:AM$99,34,FALSE)-VLOOKUP($A84,'Import OffPeak change'!$A$106:AM$202,34,FALSE)),0,(VLOOKUP($A84,'Import OffPeak'!$A$3:AM$99,34,FALSE)-VLOOKUP($A84,'Import OffPeak change'!$A$106:AM$202,34,FALSE)))</f>
        <v>0</v>
      </c>
      <c r="AI84" s="6">
        <f>IF(ISERROR(VLOOKUP($A84,'Import OffPeak'!$A$3:AN$99,35,FALSE)-VLOOKUP($A84,'Import OffPeak change'!$A$106:AN$202,35,FALSE)),0,(VLOOKUP($A84,'Import OffPeak'!$A$3:AN$99,35,FALSE)-VLOOKUP($A84,'Import OffPeak change'!$A$106:AN$202,35,FALSE)))</f>
        <v>0</v>
      </c>
      <c r="AJ84" s="6">
        <f>IF(ISERROR(VLOOKUP($A84,'Import OffPeak'!$A$3:AO$99,36,FALSE)-VLOOKUP($A84,'Import OffPeak change'!$A$106:AO$202,36,FALSE)),0,(VLOOKUP($A84,'Import OffPeak'!$A$3:AO$99,36,FALSE)-VLOOKUP($A84,'Import OffPeak change'!$A$106:AO$202,36,FALSE)))</f>
        <v>0</v>
      </c>
      <c r="AK84" s="6">
        <f>IF(ISERROR(VLOOKUP($A84,'Import OffPeak'!$A$3:AP$99,37,FALSE)-VLOOKUP($A84,'Import OffPeak change'!$A$106:AP$202,37,FALSE)),0,(VLOOKUP($A84,'Import OffPeak'!$A$3:AP$99,37,FALSE)-VLOOKUP($A84,'Import OffPeak change'!$A$106:AP$202,37,FALSE)))</f>
        <v>0</v>
      </c>
      <c r="AL84" s="6">
        <f>IF(ISERROR(VLOOKUP($A84,'Import OffPeak'!$A$3:AQ$99,38,FALSE)-VLOOKUP($A84,'Import OffPeak change'!$A$106:AQ$202,38,FALSE)),0,(VLOOKUP($A84,'Import OffPeak'!$A$3:AQ$99,38,FALSE)-VLOOKUP($A84,'Import OffPeak change'!$A$106:AQ$202,38,FALSE)))</f>
        <v>0</v>
      </c>
      <c r="AM84" s="6">
        <f>IF(ISERROR(VLOOKUP($A84,'Import OffPeak'!$A$3:AR$99,39,FALSE)-VLOOKUP($A84,'Import OffPeak change'!$A$106:AR$202,39,FALSE)),0,(VLOOKUP($A84,'Import OffPeak'!$A$3:AR$99,39,FALSE)-VLOOKUP($A84,'Import OffPeak change'!$A$106:AR$202,39,FALSE)))</f>
        <v>0</v>
      </c>
      <c r="AN84" s="6">
        <f>IF(ISERROR(VLOOKUP($A84,'Import OffPeak'!$A$3:AS$99,40,FALSE)-VLOOKUP($A84,'Import OffPeak change'!$A$106:AS$202,40,FALSE)),0,(VLOOKUP($A84,'Import OffPeak'!$A$3:AS$99,40,FALSE)-VLOOKUP($A84,'Import OffPeak change'!$A$106:AS$202,40,FALSE)))</f>
        <v>0</v>
      </c>
      <c r="AO84" s="6">
        <f>IF(ISERROR(VLOOKUP($A84,'Import OffPeak'!$A$3:AT$99,41,FALSE)-VLOOKUP($A84,'Import OffPeak change'!$A$106:AT$202,41,FALSE)),0,(VLOOKUP($A84,'Import OffPeak'!$A$3:AT$99,41,FALSE)-VLOOKUP($A84,'Import OffPeak change'!$A$106:AT$202,41,FALSE)))</f>
        <v>0</v>
      </c>
      <c r="AP84" s="6">
        <f>IF(ISERROR(VLOOKUP($A84,'Import OffPeak'!$A$3:AU$99,42,FALSE)-VLOOKUP($A84,'Import OffPeak change'!$A$106:AU$202,42,FALSE)),0,(VLOOKUP($A84,'Import OffPeak'!$A$3:AU$99,42,FALSE)-VLOOKUP($A84,'Import OffPeak change'!$A$106:AU$202,42,FALSE)))</f>
        <v>0</v>
      </c>
      <c r="AQ84" s="6">
        <f>IF(ISERROR(VLOOKUP($A84,'Import OffPeak'!$A$3:AV$99,43,FALSE)-VLOOKUP($A84,'Import OffPeak change'!$A$106:AV$202,43,FALSE)),0,(VLOOKUP($A84,'Import OffPeak'!$A$3:AV$99,43,FALSE)-VLOOKUP($A84,'Import OffPeak change'!$A$106:AV$202,43,FALSE)))</f>
        <v>0</v>
      </c>
      <c r="AR84" s="6">
        <f>IF(ISERROR(VLOOKUP($A84,'Import OffPeak'!$A$3:AW$99,44,FALSE)-VLOOKUP($A84,'Import OffPeak change'!$A$106:AW$202,44,FALSE)),0,(VLOOKUP($A84,'Import OffPeak'!$A$3:AW$99,44,FALSE)-VLOOKUP($A84,'Import OffPeak change'!$A$106:AW$202,44,FALSE)))</f>
        <v>0</v>
      </c>
      <c r="AS84" s="6">
        <f>IF(ISERROR(VLOOKUP($A84,'Import OffPeak'!$A$3:AX$99,45,FALSE)-VLOOKUP($A84,'Import OffPeak change'!$A$106:AX$202,45,FALSE)),0,(VLOOKUP($A84,'Import OffPeak'!$A$3:AX$99,45,FALSE)-VLOOKUP($A84,'Import OffPeak change'!$A$106:AX$202,45,FALSE)))</f>
        <v>0</v>
      </c>
      <c r="AT84" s="6">
        <f>IF(ISERROR(VLOOKUP($A84,'Import OffPeak'!$A$3:AY$99,46,FALSE)-VLOOKUP($A84,'Import OffPeak change'!$A$106:AY$202,46,FALSE)),0,(VLOOKUP($A84,'Import OffPeak'!$A$3:AY$99,46,FALSE)-VLOOKUP($A84,'Import OffPeak change'!$A$106:AY$202,46,FALSE)))</f>
        <v>0</v>
      </c>
      <c r="AU84" s="6">
        <f>IF(ISERROR(VLOOKUP($A84,'Import OffPeak'!$A$3:AZ$99,47,FALSE)-VLOOKUP($A84,'Import OffPeak change'!$A$106:AZ$202,47,FALSE)),0,(VLOOKUP($A84,'Import OffPeak'!$A$3:AZ$99,47,FALSE)-VLOOKUP($A84,'Import OffPeak change'!$A$106:AZ$202,47,FALSE)))</f>
        <v>0</v>
      </c>
      <c r="AV84" s="6">
        <f>IF(ISERROR(VLOOKUP($A84,'Import OffPeak'!$A$3:BA$99,48,FALSE)-VLOOKUP($A84,'Import OffPeak change'!$A$106:BA$202,48,FALSE)),0,(VLOOKUP($A84,'Import OffPeak'!$A$3:BA$99,48,FALSE)-VLOOKUP($A84,'Import OffPeak change'!$A$106:BA$202,48,FALSE)))</f>
        <v>0</v>
      </c>
      <c r="AW84" s="6">
        <f>IF(ISERROR(VLOOKUP($A84,'Import OffPeak'!$A$3:BB$99,49,FALSE)-VLOOKUP($A84,'Import OffPeak change'!$A$106:BB$202,49,FALSE)),0,(VLOOKUP($A84,'Import OffPeak'!$A$3:BB$99,49,FALSE)-VLOOKUP($A84,'Import OffPeak change'!$A$106:BB$202,49,FALSE)))</f>
        <v>0</v>
      </c>
      <c r="AX84" s="6">
        <f>IF(ISERROR(VLOOKUP($A84,'Import OffPeak'!$A$3:BC$99,50,FALSE)-VLOOKUP($A84,'Import OffPeak change'!$A$106:BC$202,50,FALSE)),0,(VLOOKUP($A84,'Import OffPeak'!$A$3:BC$99,50,FALSE)-VLOOKUP($A84,'Import OffPeak change'!$A$106:BC$202,50,FALSE)))</f>
        <v>0</v>
      </c>
      <c r="AY84" s="6">
        <f>IF(ISERROR(VLOOKUP($A84,'Import OffPeak'!$A$3:BD$99,51,FALSE)-VLOOKUP($A84,'Import OffPeak change'!$A$106:BD$202,51,FALSE)),0,(VLOOKUP($A84,'Import OffPeak'!$A$3:BD$99,51,FALSE)-VLOOKUP($A84,'Import OffPeak change'!$A$106:BD$202,51,FALSE)))</f>
        <v>0</v>
      </c>
      <c r="AZ84" s="6">
        <f>IF(ISERROR(VLOOKUP($A84,'Import OffPeak'!$A$3:BE$99,52,FALSE)-VLOOKUP($A84,'Import OffPeak change'!$A$106:BE$202,52,FALSE)),0,(VLOOKUP($A84,'Import OffPeak'!$A$3:BE$99,52,FALSE)-VLOOKUP($A84,'Import OffPeak change'!$A$106:BE$202,52,FALSE)))</f>
        <v>0</v>
      </c>
      <c r="BA84" s="6">
        <f>IF(ISERROR(VLOOKUP($A84,'Import OffPeak'!$A$3:BF$99,53,FALSE)-VLOOKUP($A84,'Import OffPeak change'!$A$106:BF$202,53,FALSE)),0,(VLOOKUP($A84,'Import OffPeak'!$A$3:BF$99,53,FALSE)-VLOOKUP($A84,'Import OffPeak change'!$A$106:BF$202,53,FALSE)))</f>
        <v>0</v>
      </c>
      <c r="BB84" s="6">
        <f>IF(ISERROR(VLOOKUP($A84,'Import OffPeak'!$A$3:BG$99,54,FALSE)-VLOOKUP($A84,'Import OffPeak change'!$A$106:BG$202,54,FALSE)),0,(VLOOKUP($A84,'Import OffPeak'!$A$3:BG$99,54,FALSE)-VLOOKUP($A84,'Import OffPeak change'!$A$106:BG$202,54,FALSE)))</f>
        <v>0</v>
      </c>
      <c r="BC84" s="6">
        <f>IF(ISERROR(VLOOKUP($A84,'Import OffPeak'!$A$3:BH$99,55,FALSE)-VLOOKUP($A84,'Import OffPeak change'!$A$106:BH$202,55,FALSE)),0,(VLOOKUP($A84,'Import OffPeak'!$A$3:BH$99,55,FALSE)-VLOOKUP($A84,'Import OffPeak change'!$A$106:BH$202,55,FALSE)))</f>
        <v>0</v>
      </c>
      <c r="BD84" s="6">
        <f>IF(ISERROR(VLOOKUP($A84,'Import OffPeak'!$A$3:BI$99,56,FALSE)-VLOOKUP($A84,'Import OffPeak change'!$A$106:BI$202,56,FALSE)),0,(VLOOKUP($A84,'Import OffPeak'!$A$3:BI$99,56,FALSE)-VLOOKUP($A84,'Import OffPeak change'!$A$106:BI$202,56,FALSE)))</f>
        <v>0</v>
      </c>
      <c r="BE84" s="6">
        <f>IF(ISERROR(VLOOKUP($A84,'Import OffPeak'!$A$3:BJ$99,57,FALSE)-VLOOKUP($A84,'Import OffPeak change'!$A$106:BJ$202,57,FALSE)),0,(VLOOKUP($A84,'Import OffPeak'!$A$3:BJ$99,57,FALSE)-VLOOKUP($A84,'Import OffPeak change'!$A$106:BJ$202,57,FALSE)))</f>
        <v>0</v>
      </c>
      <c r="BF84" s="6">
        <f>IF(ISERROR(VLOOKUP($A84,'Import OffPeak'!$A$3:BK$99,58,FALSE)-VLOOKUP($A84,'Import OffPeak change'!$A$106:BK$202,58,FALSE)),0,(VLOOKUP($A84,'Import OffPeak'!$A$3:BK$99,58,FALSE)-VLOOKUP($A84,'Import OffPeak change'!$A$106:BK$202,58,FALSE)))</f>
        <v>0</v>
      </c>
      <c r="BG84" s="6">
        <f>IF(ISERROR(VLOOKUP($A84,'Import OffPeak'!$A$3:BL$99,59,FALSE)-VLOOKUP($A84,'Import OffPeak change'!$A$106:BL$202,59,FALSE)),0,(VLOOKUP($A84,'Import OffPeak'!$A$3:BL$99,59,FALSE)-VLOOKUP($A84,'Import OffPeak change'!$A$106:BL$202,59,FALSE)))</f>
        <v>0</v>
      </c>
      <c r="BH84" s="6">
        <f>IF(ISERROR(VLOOKUP($A84,'Import OffPeak'!$A$3:BM$99,60,FALSE)-VLOOKUP($A84,'Import OffPeak change'!$A$106:BM$202,60,FALSE)),0,(VLOOKUP($A84,'Import OffPeak'!$A$3:BM$99,60,FALSE)-VLOOKUP($A84,'Import OffPeak change'!$A$106:BM$202,60,FALSE)))</f>
        <v>0</v>
      </c>
      <c r="BI84" s="6">
        <f>IF(ISERROR(VLOOKUP($A84,'Import OffPeak'!$A$3:BN$99,61,FALSE)-VLOOKUP($A84,'Import OffPeak change'!$A$106:BN$202,61,FALSE)),0,(VLOOKUP($A84,'Import OffPeak'!$A$3:BN$99,61,FALSE)-VLOOKUP($A84,'Import OffPeak change'!$A$106:BN$202,61,FALSE)))</f>
        <v>0</v>
      </c>
      <c r="BJ84" s="6">
        <f>IF(ISERROR(VLOOKUP($A84,'Import OffPeak'!$A$3:BO$99,62,FALSE)-VLOOKUP($A84,'Import OffPeak change'!$A$106:BO$202,62,FALSE)),0,(VLOOKUP($A84,'Import OffPeak'!$A$3:BO$99,62,FALSE)-VLOOKUP($A84,'Import OffPeak change'!$A$106:BO$202,62,FALSE)))</f>
        <v>0</v>
      </c>
      <c r="BK84" s="6">
        <f>IF(ISERROR(VLOOKUP($A84,'Import OffPeak'!$A$3:BP$99,63,FALSE)-VLOOKUP($A84,'Import OffPeak change'!$A$106:BP$202,63,FALSE)),0,(VLOOKUP($A84,'Import OffPeak'!$A$3:BP$99,63,FALSE)-VLOOKUP($A84,'Import OffPeak change'!$A$106:BP$202,63,FALSE)))</f>
        <v>0</v>
      </c>
      <c r="BL84" s="6">
        <f>IF(ISERROR(VLOOKUP($A84,'Import OffPeak'!$A$3:BQ$99,64,FALSE)-VLOOKUP($A84,'Import OffPeak change'!$A$106:BQ$202,64,FALSE)),0,(VLOOKUP($A84,'Import OffPeak'!$A$3:BQ$99,64,FALSE)-VLOOKUP($A84,'Import OffPeak change'!$A$106:BQ$202,64,FALSE)))</f>
        <v>0</v>
      </c>
      <c r="BM84" s="6">
        <f>IF(ISERROR(VLOOKUP($A84,'Import OffPeak'!$A$3:BR$99,65,FALSE)-VLOOKUP($A84,'Import OffPeak change'!$A$106:BR$202,65,FALSE)),0,(VLOOKUP($A84,'Import OffPeak'!$A$3:BR$99,65,FALSE)-VLOOKUP($A84,'Import OffPeak change'!$A$106:BR$202,65,FALSE)))</f>
        <v>0</v>
      </c>
      <c r="BN84" s="6">
        <f>IF(ISERROR(VLOOKUP($A84,'Import OffPeak'!$A$3:BS$99,66,FALSE)-VLOOKUP($A84,'Import OffPeak change'!$A$106:BS$202,66,FALSE)),0,(VLOOKUP($A84,'Import OffPeak'!$A$3:BS$99,66,FALSE)-VLOOKUP($A84,'Import OffPeak change'!$A$106:BS$202,66,FALSE)))</f>
        <v>0</v>
      </c>
      <c r="BO84" s="6">
        <f>IF(ISERROR(VLOOKUP($A84,'Import OffPeak'!$A$3:BT$99,67,FALSE)-VLOOKUP($A84,'Import OffPeak change'!$A$106:BT$202,67,FALSE)),0,(VLOOKUP($A84,'Import OffPeak'!$A$3:BT$99,67,FALSE)-VLOOKUP($A84,'Import OffPeak change'!$A$106:BT$202,67,FALSE)))</f>
        <v>0</v>
      </c>
      <c r="BP84" s="6">
        <f>IF(ISERROR(VLOOKUP($A84,'Import OffPeak'!$A$3:BU$99,68,FALSE)-VLOOKUP($A84,'Import OffPeak change'!$A$106:BU$202,68,FALSE)),0,(VLOOKUP($A84,'Import OffPeak'!$A$3:BU$99,68,FALSE)-VLOOKUP($A84,'Import OffPeak change'!$A$106:BU$202,68,FALSE)))</f>
        <v>0</v>
      </c>
      <c r="BQ84" s="6">
        <f>IF(ISERROR(VLOOKUP($A84,'Import OffPeak'!$A$3:BV$99,69,FALSE)-VLOOKUP($A84,'Import OffPeak change'!$A$106:BV$202,69,FALSE)),0,(VLOOKUP($A84,'Import OffPeak'!$A$3:BV$99,69,FALSE)-VLOOKUP($A84,'Import OffPeak change'!$A$106:BV$202,69,FALSE)))</f>
        <v>0</v>
      </c>
      <c r="BR84" s="6">
        <f>IF(ISERROR(VLOOKUP($A84,'Import OffPeak'!$A$3:BW$99,70,FALSE)-VLOOKUP($A84,'Import OffPeak change'!$A$106:BW$202,70,FALSE)),0,(VLOOKUP($A84,'Import OffPeak'!$A$3:BW$99,70,FALSE)-VLOOKUP($A84,'Import OffPeak change'!$A$106:BW$202,70,FALSE)))</f>
        <v>0</v>
      </c>
      <c r="BS84" s="6">
        <f>IF(ISERROR(VLOOKUP($A84,'Import OffPeak'!$A$3:BX$99,71,FALSE)-VLOOKUP($A84,'Import OffPeak change'!$A$106:BX$202,71,FALSE)),0,(VLOOKUP($A84,'Import OffPeak'!$A$3:BX$99,71,FALSE)-VLOOKUP($A84,'Import OffPeak change'!$A$106:BX$202,71,FALSE)))</f>
        <v>0</v>
      </c>
      <c r="BT84" s="6">
        <f>IF(ISERROR(VLOOKUP($A84,'Import OffPeak'!$A$3:BY$99,72,FALSE)-VLOOKUP($A84,'Import OffPeak change'!$A$106:BY$202,72,FALSE)),0,(VLOOKUP($A84,'Import OffPeak'!$A$3:BY$99,72,FALSE)-VLOOKUP($A84,'Import OffPeak change'!$A$106:BY$202,72,FALSE)))</f>
        <v>0</v>
      </c>
      <c r="BU84" s="6">
        <f>IF(ISERROR(VLOOKUP($A84,'Import OffPeak'!$A$3:BZ$99,73,FALSE)-VLOOKUP($A84,'Import OffPeak change'!$A$106:BZ$202,73,FALSE)),0,(VLOOKUP($A84,'Import OffPeak'!$A$3:BZ$99,73,FALSE)-VLOOKUP($A84,'Import OffPeak change'!$A$106:BZ$202,73,FALSE)))</f>
        <v>0</v>
      </c>
      <c r="BV84" s="6">
        <f>IF(ISERROR(VLOOKUP($A84,'Import OffPeak'!$A$3:CA$99,74,FALSE)-VLOOKUP($A84,'Import OffPeak change'!$A$106:CA$202,74,FALSE)),0,(VLOOKUP($A84,'Import OffPeak'!$A$3:CA$99,74,FALSE)-VLOOKUP($A84,'Import OffPeak change'!$A$106:CA$202,74,FALSE)))</f>
        <v>0</v>
      </c>
      <c r="BW84" s="6">
        <f>IF(ISERROR(VLOOKUP($A84,'Import OffPeak'!$A$3:CB$99,75,FALSE)-VLOOKUP($A84,'Import OffPeak change'!$A$106:CB$202,75,FALSE)),0,(VLOOKUP($A84,'Import OffPeak'!$A$3:CB$99,75,FALSE)-VLOOKUP($A84,'Import OffPeak change'!$A$106:CB$202,75,FALSE)))</f>
        <v>0</v>
      </c>
      <c r="BX84" s="6">
        <f>IF(ISERROR(VLOOKUP($A84,'Import OffPeak'!$A$3:CC$99,76,FALSE)-VLOOKUP($A84,'Import OffPeak change'!$A$106:CC$202,76,FALSE)),0,(VLOOKUP($A84,'Import OffPeak'!$A$3:CC$99,76,FALSE)-VLOOKUP($A84,'Import OffPeak change'!$A$106:CC$202,76,FALSE)))</f>
        <v>0</v>
      </c>
      <c r="BY84" s="6">
        <f>IF(ISERROR(VLOOKUP($A84,'Import OffPeak'!$A$3:CD$99,77,FALSE)-VLOOKUP($A84,'Import OffPeak change'!$A$106:CD$202,77,FALSE)),0,(VLOOKUP($A84,'Import OffPeak'!$A$3:CD$99,77,FALSE)-VLOOKUP($A84,'Import OffPeak change'!$A$106:CD$202,77,FALSE)))</f>
        <v>0</v>
      </c>
      <c r="BZ84" s="6">
        <f>IF(ISERROR(VLOOKUP($A84,'Import OffPeak'!$A$3:CE$99,78,FALSE)-VLOOKUP($A84,'Import OffPeak change'!$A$106:CE$202,78,FALSE)),0,(VLOOKUP($A84,'Import OffPeak'!$A$3:CE$99,78,FALSE)-VLOOKUP($A84,'Import OffPeak change'!$A$106:CE$202,78,FALSE)))</f>
        <v>0</v>
      </c>
      <c r="CA84" s="6">
        <f>IF(ISERROR(VLOOKUP($A84,'Import OffPeak'!$A$3:CF$99,79,FALSE)-VLOOKUP($A84,'Import OffPeak change'!$A$106:CF$202,79,FALSE)),0,(VLOOKUP($A84,'Import OffPeak'!$A$3:CF$99,79,FALSE)-VLOOKUP($A84,'Import OffPeak change'!$A$106:CF$202,79,FALSE)))</f>
        <v>0</v>
      </c>
      <c r="CB84" s="6">
        <f>IF(ISERROR(VLOOKUP($A84,'Import OffPeak'!$A$3:CG$99,80,FALSE)-VLOOKUP($A84,'Import OffPeak change'!$A$106:CG$202,80,FALSE)),0,(VLOOKUP($A84,'Import OffPeak'!$A$3:CG$99,80,FALSE)-VLOOKUP($A84,'Import OffPeak change'!$A$106:CG$202,80,FALSE)))</f>
        <v>0</v>
      </c>
      <c r="CC84" s="6">
        <f>IF(ISERROR(VLOOKUP($A84,'Import OffPeak'!$A$3:CH$99,81,FALSE)-VLOOKUP($A84,'Import OffPeak change'!$A$106:CH$202,81,FALSE)),0,(VLOOKUP($A84,'Import OffPeak'!$A$3:CH$99,81,FALSE)-VLOOKUP($A84,'Import OffPeak change'!$A$106:CH$202,81,FALSE)))</f>
        <v>0</v>
      </c>
      <c r="CD84" s="6">
        <f>IF(ISERROR(VLOOKUP($A84,'Import OffPeak'!$A$3:CI$99,82,FALSE)-VLOOKUP($A84,'Import OffPeak change'!$A$106:CI$202,82,FALSE)),0,(VLOOKUP($A84,'Import OffPeak'!$A$3:CI$99,82,FALSE)-VLOOKUP($A84,'Import OffPeak change'!$A$106:CI$202,82,FALSE)))</f>
        <v>0</v>
      </c>
      <c r="CE84" s="6">
        <f>IF(ISERROR(VLOOKUP($A84,'Import OffPeak'!$A$3:CJ$99,83,FALSE)-VLOOKUP($A84,'Import OffPeak change'!$A$106:CJ$202,83,FALSE)),0,(VLOOKUP($A84,'Import OffPeak'!$A$3:CJ$99,83,FALSE)-VLOOKUP($A84,'Import OffPeak change'!$A$106:CJ$202,83,FALSE)))</f>
        <v>0</v>
      </c>
      <c r="CF84" s="6">
        <f>IF(ISERROR(VLOOKUP($A84,'Import OffPeak'!$A$3:CK$99,84,FALSE)-VLOOKUP($A84,'Import OffPeak change'!$A$106:CK$202,84,FALSE)),0,(VLOOKUP($A84,'Import OffPeak'!$A$3:CK$99,84,FALSE)-VLOOKUP($A84,'Import OffPeak change'!$A$106:CK$202,84,FALSE)))</f>
        <v>0</v>
      </c>
      <c r="CG84" s="6">
        <f>IF(ISERROR(VLOOKUP($A84,'Import OffPeak'!$A$3:CL$99,85,FALSE)-VLOOKUP($A84,'Import OffPeak change'!$A$106:CL$202,85,FALSE)),0,(VLOOKUP($A84,'Import OffPeak'!$A$3:CL$99,85,FALSE)-VLOOKUP($A84,'Import OffPeak change'!$A$106:CL$202,85,FALSE)))</f>
        <v>0</v>
      </c>
      <c r="CH84" s="6">
        <f>IF(ISERROR(VLOOKUP($A84,'Import OffPeak'!$A$3:CM$99,86,FALSE)-VLOOKUP($A84,'Import OffPeak change'!$A$106:CM$202,86,FALSE)),0,(VLOOKUP($A84,'Import OffPeak'!$A$3:CM$99,86,FALSE)-VLOOKUP($A84,'Import OffPeak change'!$A$106:CM$202,86,FALSE)))</f>
        <v>0</v>
      </c>
      <c r="CI84" s="6">
        <f>IF(ISERROR(VLOOKUP($A84,'Import OffPeak'!$A$3:CN$99,87,FALSE)-VLOOKUP($A84,'Import OffPeak change'!$A$106:CN$202,87,FALSE)),0,(VLOOKUP($A84,'Import OffPeak'!$A$3:CN$99,87,FALSE)-VLOOKUP($A84,'Import OffPeak change'!$A$106:CN$202,87,FALSE)))</f>
        <v>0</v>
      </c>
      <c r="CJ84" s="6">
        <f>IF(ISERROR(VLOOKUP($A84,'Import OffPeak'!$A$3:CO$99,88,FALSE)-VLOOKUP($A84,'Import OffPeak change'!$A$106:CO$202,88,FALSE)),0,(VLOOKUP($A84,'Import OffPeak'!$A$3:CO$99,88,FALSE)-VLOOKUP($A84,'Import OffPeak change'!$A$106:CO$202,88,FALSE)))</f>
        <v>0</v>
      </c>
      <c r="CK84" s="6">
        <f>IF(ISERROR(VLOOKUP($A84,'Import OffPeak'!$A$3:CP$99,89,FALSE)-VLOOKUP($A84,'Import OffPeak change'!$A$106:CP$202,89,FALSE)),0,(VLOOKUP($A84,'Import OffPeak'!$A$3:CP$99,89,FALSE)-VLOOKUP($A84,'Import OffPeak change'!$A$106:CP$202,89,FALSE)))</f>
        <v>0</v>
      </c>
      <c r="CL84" s="6">
        <f>IF(ISERROR(VLOOKUP($A84,'Import OffPeak'!$A$3:CQ$99,90,FALSE)-VLOOKUP($A84,'Import OffPeak change'!$A$106:CQ$202,90,FALSE)),0,(VLOOKUP($A84,'Import OffPeak'!$A$3:CQ$99,90,FALSE)-VLOOKUP($A84,'Import OffPeak change'!$A$106:CQ$202,90,FALSE)))</f>
        <v>0</v>
      </c>
      <c r="CM84" s="6">
        <f>IF(ISERROR(VLOOKUP($A84,'Import OffPeak'!$A$3:CR$99,91,FALSE)-VLOOKUP($A84,'Import OffPeak change'!$A$106:CR$202,91,FALSE)),0,(VLOOKUP($A84,'Import OffPeak'!$A$3:CR$99,91,FALSE)-VLOOKUP($A84,'Import OffPeak change'!$A$106:CR$202,91,FALSE)))</f>
        <v>0</v>
      </c>
      <c r="CN84" s="6">
        <f>IF(ISERROR(VLOOKUP($A84,'Import OffPeak'!$A$3:CS$99,92,FALSE)-VLOOKUP($A84,'Import OffPeak change'!$A$106:CS$202,92,FALSE)),0,(VLOOKUP($A84,'Import OffPeak'!$A$3:CS$99,92,FALSE)-VLOOKUP($A84,'Import OffPeak change'!$A$106:CS$202,92,FALSE)))</f>
        <v>0</v>
      </c>
      <c r="CO84" s="6">
        <f>IF(ISERROR(VLOOKUP($A84,'Import OffPeak'!$A$3:CT$99,93,FALSE)-VLOOKUP($A84,'Import OffPeak change'!$A$106:CT$202,93,FALSE)),0,(VLOOKUP($A84,'Import OffPeak'!$A$3:CT$99,93,FALSE)-VLOOKUP($A84,'Import OffPeak change'!$A$106:CT$202,93,FALSE)))</f>
        <v>0</v>
      </c>
      <c r="CP84" s="6">
        <f>IF(ISERROR(VLOOKUP($A84,'Import OffPeak'!$A$3:CU$99,94,FALSE)-VLOOKUP($A84,'Import OffPeak change'!$A$106:CU$202,94,FALSE)),0,(VLOOKUP($A84,'Import OffPeak'!$A$3:CU$99,94,FALSE)-VLOOKUP($A84,'Import OffPeak change'!$A$106:CU$202,94,FALSE)))</f>
        <v>0</v>
      </c>
      <c r="CQ84" s="6">
        <f>IF(ISERROR(VLOOKUP($A84,'Import OffPeak'!$A$3:CV$99,95,FALSE)-VLOOKUP($A84,'Import OffPeak change'!$A$106:CV$202,95,FALSE)),0,(VLOOKUP($A84,'Import OffPeak'!$A$3:CV$99,95,FALSE)-VLOOKUP($A84,'Import OffPeak change'!$A$106:CV$202,95,FALSE)))</f>
        <v>0</v>
      </c>
      <c r="CR84" s="6">
        <f>IF(ISERROR(VLOOKUP($A84,'Import OffPeak'!$A$3:CW$99,96,FALSE)-VLOOKUP($A84,'Import OffPeak change'!$A$106:CW$202,96,FALSE)),0,(VLOOKUP($A84,'Import OffPeak'!$A$3:CW$99,96,FALSE)-VLOOKUP($A84,'Import OffPeak change'!$A$106:CW$202,96,FALSE)))</f>
        <v>0</v>
      </c>
      <c r="CS84" s="6">
        <f>IF(ISERROR(VLOOKUP($A84,'Import OffPeak'!$A$3:CX$99,97,FALSE)-VLOOKUP($A84,'Import OffPeak change'!$A$106:CX$202,97,FALSE)),0,(VLOOKUP($A84,'Import OffPeak'!$A$3:CX$99,97,FALSE)-VLOOKUP($A84,'Import OffPeak change'!$A$106:CX$202,97,FALSE)))</f>
        <v>0</v>
      </c>
      <c r="CT84" s="6">
        <f>IF(ISERROR(VLOOKUP($A84,'Import OffPeak'!$A$3:CY$99,98,FALSE)-VLOOKUP($A84,'Import OffPeak change'!$A$106:CY$202,98,FALSE)),0,(VLOOKUP($A84,'Import OffPeak'!$A$3:CY$99,98,FALSE)-VLOOKUP($A84,'Import OffPeak change'!$A$106:CY$202,98,FALSE)))</f>
        <v>0</v>
      </c>
      <c r="CU84" s="6">
        <f>IF(ISERROR(VLOOKUP($A84,'Import OffPeak'!$A$3:CZ$99,99,FALSE)-VLOOKUP($A84,'Import OffPeak change'!$A$106:CZ$202,99,FALSE)),0,(VLOOKUP($A84,'Import OffPeak'!$A$3:CZ$99,99,FALSE)-VLOOKUP($A84,'Import OffPeak change'!$A$106:CZ$202,99,FALSE)))</f>
        <v>0</v>
      </c>
      <c r="CV84" s="6">
        <f>IF(ISERROR(VLOOKUP($A84,'Import OffPeak'!$A$3:DA$99,100,FALSE)-VLOOKUP($A84,'Import OffPeak change'!$A$106:DA$202,100,FALSE)),0,(VLOOKUP($A84,'Import OffPeak'!$A$3:DA$99,100,FALSE)-VLOOKUP($A84,'Import OffPeak change'!$A$106:DA$202,100,FALSE)))</f>
        <v>0</v>
      </c>
      <c r="CW84" s="6">
        <f>IF(ISERROR(VLOOKUP($A84,'Import OffPeak'!$A$3:DB$99,101,FALSE)-VLOOKUP($A84,'Import OffPeak change'!$A$106:DB$202,101,FALSE)),0,(VLOOKUP($A84,'Import OffPeak'!$A$3:DB$99,101,FALSE)-VLOOKUP($A84,'Import OffPeak change'!$A$106:DB$202,101,FALSE)))</f>
        <v>0</v>
      </c>
      <c r="CX84" s="6">
        <f>IF(ISERROR(VLOOKUP($A84,'Import OffPeak'!$A$3:DC$99,102,FALSE)-VLOOKUP($A84,'Import OffPeak change'!$A$106:DC$202,102,FALSE)),0,(VLOOKUP($A84,'Import OffPeak'!$A$3:DC$99,102,FALSE)-VLOOKUP($A84,'Import OffPeak change'!$A$106:DC$202,102,FALSE)))</f>
        <v>0</v>
      </c>
      <c r="CY84" s="6">
        <f>IF(ISERROR(VLOOKUP($A84,'Import OffPeak'!$A$3:DD$99,103,FALSE)-VLOOKUP($A84,'Import OffPeak change'!$A$106:DD$202,103,FALSE)),0,(VLOOKUP($A84,'Import OffPeak'!$A$3:DD$99,103,FALSE)-VLOOKUP($A84,'Import OffPeak change'!$A$106:DD$202,103,FALSE)))</f>
        <v>0</v>
      </c>
      <c r="CZ84" s="6">
        <f>IF(ISERROR(VLOOKUP($A84,'Import OffPeak'!$A$3:DE$99,104,FALSE)-VLOOKUP($A84,'Import OffPeak change'!$A$106:DE$202,104,FALSE)),0,(VLOOKUP($A84,'Import OffPeak'!$A$3:DE$99,104,FALSE)-VLOOKUP($A84,'Import OffPeak change'!$A$106:DE$202,104,FALSE)))</f>
        <v>0</v>
      </c>
      <c r="DA84" s="6">
        <f>IF(ISERROR(VLOOKUP($A84,'Import OffPeak'!$A$3:DF$99,105,FALSE)-VLOOKUP($A84,'Import OffPeak change'!$A$106:DF$202,105,FALSE)),0,(VLOOKUP($A84,'Import OffPeak'!$A$3:DF$99,105,FALSE)-VLOOKUP($A84,'Import OffPeak change'!$A$106:DF$202,105,FALSE)))</f>
        <v>0</v>
      </c>
      <c r="DB84" s="6">
        <f>IF(ISERROR(VLOOKUP($A84,'Import OffPeak'!$A$3:DG$99,106,FALSE)-VLOOKUP($A84,'Import OffPeak change'!$A$106:DG$202,106,FALSE)),0,(VLOOKUP($A84,'Import OffPeak'!$A$3:DG$99,106,FALSE)-VLOOKUP($A84,'Import OffPeak change'!$A$106:DG$202,106,FALSE)))</f>
        <v>0</v>
      </c>
      <c r="DC84" s="6">
        <f>IF(ISERROR(VLOOKUP($A84,'Import OffPeak'!$A$3:DH$99,107,FALSE)-VLOOKUP($A84,'Import OffPeak change'!$A$106:DH$202,107,FALSE)),0,(VLOOKUP($A84,'Import OffPeak'!$A$3:DH$99,107,FALSE)-VLOOKUP($A84,'Import OffPeak change'!$A$106:DH$202,107,FALSE)))</f>
        <v>0</v>
      </c>
      <c r="DD84" s="6">
        <f>IF(ISERROR(VLOOKUP($A84,'Import OffPeak'!$A$3:DI$99,108,FALSE)-VLOOKUP($A84,'Import OffPeak change'!$A$106:DI$202,108,FALSE)),0,(VLOOKUP($A84,'Import OffPeak'!$A$3:DI$99,108,FALSE)-VLOOKUP($A84,'Import OffPeak change'!$A$106:DI$202,108,FALSE)))</f>
        <v>0</v>
      </c>
      <c r="DE84" s="6">
        <f>IF(ISERROR(VLOOKUP($A84,'Import OffPeak'!$A$3:DJ$99,109,FALSE)-VLOOKUP($A84,'Import OffPeak change'!$A$106:DJ$202,109,FALSE)),0,(VLOOKUP($A84,'Import OffPeak'!$A$3:DJ$99,109,FALSE)-VLOOKUP($A84,'Import OffPeak change'!$A$106:DJ$202,109,FALSE)))</f>
        <v>0</v>
      </c>
      <c r="DF84" s="6">
        <f>IF(ISERROR(VLOOKUP($A84,'Import OffPeak'!$A$3:DK$99,110,FALSE)-VLOOKUP($A84,'Import OffPeak change'!$A$106:DK$202,110,FALSE)),0,(VLOOKUP($A84,'Import OffPeak'!$A$3:DK$99,110,FALSE)-VLOOKUP($A84,'Import OffPeak change'!$A$106:DK$202,110,FALSE)))</f>
        <v>0</v>
      </c>
      <c r="DG84" s="6">
        <f>IF(ISERROR(VLOOKUP($A84,'Import OffPeak'!$A$3:DL$99,111,FALSE)-VLOOKUP($A84,'Import OffPeak change'!$A$106:DL$202,111,FALSE)),0,(VLOOKUP($A84,'Import OffPeak'!$A$3:DL$99,111,FALSE)-VLOOKUP($A84,'Import OffPeak change'!$A$106:DL$202,111,FALSE)))</f>
        <v>0</v>
      </c>
      <c r="DH84" s="6">
        <f>IF(ISERROR(VLOOKUP($A84,'Import OffPeak'!$A$3:DM$99,112,FALSE)-VLOOKUP($A84,'Import OffPeak change'!$A$106:DM$202,112,FALSE)),0,(VLOOKUP($A84,'Import OffPeak'!$A$3:DM$99,112,FALSE)-VLOOKUP($A84,'Import OffPeak change'!$A$106:DM$202,112,FALSE)))</f>
        <v>0</v>
      </c>
      <c r="DI84" s="6">
        <f>IF(ISERROR(VLOOKUP($A84,'Import OffPeak'!$A$3:DN$99,113,FALSE)-VLOOKUP($A84,'Import OffPeak change'!$A$106:DN$202,113,FALSE)),0,(VLOOKUP($A84,'Import OffPeak'!$A$3:DN$99,113,FALSE)-VLOOKUP($A84,'Import OffPeak change'!$A$106:DN$202,113,FALSE)))</f>
        <v>0</v>
      </c>
      <c r="DJ84" s="6">
        <f>IF(ISERROR(VLOOKUP($A84,'Import OffPeak'!$A$3:DO$99,114,FALSE)-VLOOKUP($A84,'Import OffPeak change'!$A$106:DO$202,114,FALSE)),0,(VLOOKUP($A84,'Import OffPeak'!$A$3:DO$99,114,FALSE)-VLOOKUP($A84,'Import OffPeak change'!$A$106:DO$202,114,FALSE)))</f>
        <v>0</v>
      </c>
      <c r="DK84" s="6">
        <f>IF(ISERROR(VLOOKUP($A84,'Import OffPeak'!$A$3:DP$99,115,FALSE)-VLOOKUP($A84,'Import OffPeak change'!$A$106:DP$202,115,FALSE)),0,(VLOOKUP($A84,'Import OffPeak'!$A$3:DP$99,115,FALSE)-VLOOKUP($A84,'Import OffPeak change'!$A$106:DP$202,115,FALSE)))</f>
        <v>0</v>
      </c>
      <c r="DL84" s="6">
        <f>IF(ISERROR(VLOOKUP($A84,'Import OffPeak'!$A$3:DQ$99,116,FALSE)-VLOOKUP($A84,'Import OffPeak change'!$A$106:DQ$202,116,FALSE)),0,(VLOOKUP($A84,'Import OffPeak'!$A$3:DQ$99,116,FALSE)-VLOOKUP($A84,'Import OffPeak change'!$A$106:DQ$202,116,FALSE)))</f>
        <v>0</v>
      </c>
      <c r="DM84" s="6">
        <f>IF(ISERROR(VLOOKUP($A84,'Import OffPeak'!$A$3:DR$99,117,FALSE)-VLOOKUP($A84,'Import OffPeak change'!$A$106:DR$202,117,FALSE)),0,(VLOOKUP($A84,'Import OffPeak'!$A$3:DR$99,117,FALSE)-VLOOKUP($A84,'Import OffPeak change'!$A$106:DR$202,117,FALSE)))</f>
        <v>0</v>
      </c>
      <c r="DN84" s="6">
        <f>IF(ISERROR(VLOOKUP($A84,'Import OffPeak'!$A$3:DS$99,118,FALSE)-VLOOKUP($A84,'Import OffPeak change'!$A$106:DS$202,118,FALSE)),0,(VLOOKUP($A84,'Import OffPeak'!$A$3:DS$99,118,FALSE)-VLOOKUP($A84,'Import OffPeak change'!$A$106:DS$202,118,FALSE)))</f>
        <v>0</v>
      </c>
      <c r="DO84" s="6">
        <f>IF(ISERROR(VLOOKUP($A84,'Import OffPeak'!$A$3:DT$99,119,FALSE)-VLOOKUP($A84,'Import OffPeak change'!$A$106:DT$202,119,FALSE)),0,(VLOOKUP($A84,'Import OffPeak'!$A$3:DT$99,119,FALSE)-VLOOKUP($A84,'Import OffPeak change'!$A$106:DT$202,119,FALSE)))</f>
        <v>0</v>
      </c>
      <c r="DP84" s="6">
        <f>IF(ISERROR(VLOOKUP($A84,'Import OffPeak'!$A$3:DU$99,120,FALSE)-VLOOKUP($A84,'Import OffPeak change'!$A$106:DU$202,120,FALSE)),0,(VLOOKUP($A84,'Import OffPeak'!$A$3:DU$99,120,FALSE)-VLOOKUP($A84,'Import OffPeak change'!$A$106:DU$202,120,FALSE)))</f>
        <v>0</v>
      </c>
      <c r="DQ84" s="6">
        <f>IF(ISERROR(VLOOKUP($A84,'Import OffPeak'!$A$3:DV$99,121,FALSE)-VLOOKUP($A84,'Import OffPeak change'!$A$106:DV$202,121,FALSE)),0,(VLOOKUP($A84,'Import OffPeak'!$A$3:DV$99,121,FALSE)-VLOOKUP($A84,'Import OffPeak change'!$A$106:DV$202,121,FALSE)))</f>
        <v>0</v>
      </c>
      <c r="DR84" s="6">
        <f>IF(ISERROR(VLOOKUP($A84,'Import OffPeak'!$A$3:DW$99,122,FALSE)-VLOOKUP($A84,'Import OffPeak change'!$A$106:DW$202,122,FALSE)),0,(VLOOKUP($A84,'Import OffPeak'!$A$3:DW$99,122,FALSE)-VLOOKUP($A84,'Import OffPeak change'!$A$106:DW$202,122,FALSE)))</f>
        <v>0</v>
      </c>
      <c r="DS84" s="6">
        <f>IF(ISERROR(VLOOKUP($A84,'Import OffPeak'!$A$3:DX$99,123,FALSE)-VLOOKUP($A84,'Import OffPeak change'!$A$106:DX$202,123,FALSE)),0,(VLOOKUP($A84,'Import OffPeak'!$A$3:DX$99,123,FALSE)-VLOOKUP($A84,'Import OffPeak change'!$A$106:DX$202,123,FALSE)))</f>
        <v>0</v>
      </c>
      <c r="DT84" s="6">
        <f>IF(ISERROR(VLOOKUP($A84,'Import OffPeak'!$A$3:DY$99,124,FALSE)-VLOOKUP($A84,'Import OffPeak change'!$A$106:DY$202,124,FALSE)),0,(VLOOKUP($A84,'Import OffPeak'!$A$3:DY$99,124,FALSE)-VLOOKUP($A84,'Import OffPeak change'!$A$106:DY$202,124,FALSE)))</f>
        <v>0</v>
      </c>
      <c r="DU84" s="6">
        <f>IF(ISERROR(VLOOKUP($A84,'Import OffPeak'!$A$3:DZ$99,125,FALSE)-VLOOKUP($A84,'Import OffPeak change'!$A$106:DZ$202,125,FALSE)),0,(VLOOKUP($A84,'Import OffPeak'!$A$3:DZ$99,125,FALSE)-VLOOKUP($A84,'Import OffPeak change'!$A$106:DZ$202,125,FALSE)))</f>
        <v>0</v>
      </c>
      <c r="DV84" s="6">
        <f>IF(ISERROR(VLOOKUP($A84,'Import OffPeak'!$A$3:EA$99,126,FALSE)-VLOOKUP($A84,'Import OffPeak change'!$A$106:EA$202,126,FALSE)),0,(VLOOKUP($A84,'Import OffPeak'!$A$3:EA$99,126,FALSE)-VLOOKUP($A84,'Import OffPeak change'!$A$106:EA$202,126,FALSE)))</f>
        <v>0</v>
      </c>
      <c r="DW84" s="6">
        <f>IF(ISERROR(VLOOKUP($A84,'Import OffPeak'!$A$3:EB$99,127,FALSE)-VLOOKUP($A84,'Import OffPeak change'!$A$106:EB$202,127,FALSE)),0,(VLOOKUP($A84,'Import OffPeak'!$A$3:EB$99,127,FALSE)-VLOOKUP($A84,'Import OffPeak change'!$A$106:EB$202,127,FALSE)))</f>
        <v>0</v>
      </c>
      <c r="DX84" s="6">
        <f>IF(ISERROR(VLOOKUP($A84,'Import OffPeak'!$A$3:EC$99,128,FALSE)-VLOOKUP($A84,'Import OffPeak change'!$A$106:EC$202,128,FALSE)),0,(VLOOKUP($A84,'Import OffPeak'!$A$3:EC$99,128,FALSE)-VLOOKUP($A84,'Import OffPeak change'!$A$106:EC$202,128,FALSE)))</f>
        <v>0</v>
      </c>
      <c r="DY84" s="6">
        <f>IF(ISERROR(VLOOKUP($A84,'Import OffPeak'!$A$3:ED$99,129,FALSE)-VLOOKUP($A84,'Import OffPeak change'!$A$106:ED$202,129,FALSE)),0,(VLOOKUP($A84,'Import OffPeak'!$A$3:ED$99,129,FALSE)-VLOOKUP($A84,'Import OffPeak change'!$A$106:ED$202,129,FALSE)))</f>
        <v>0</v>
      </c>
      <c r="DZ84" s="6">
        <f>IF(ISERROR(VLOOKUP($A84,'Import OffPeak'!$A$3:EE$99,130,FALSE)-VLOOKUP($A84,'Import OffPeak change'!$A$106:EE$202,130,FALSE)),0,(VLOOKUP($A84,'Import OffPeak'!$A$3:EE$99,130,FALSE)-VLOOKUP($A84,'Import OffPeak change'!$A$106:EE$202,130,FALSE)))</f>
        <v>0</v>
      </c>
      <c r="EA84" s="6">
        <f>IF(ISERROR(VLOOKUP($A84,'Import OffPeak'!$A$3:EF$99,131,FALSE)-VLOOKUP($A84,'Import OffPeak change'!$A$106:EF$202,131,FALSE)),0,(VLOOKUP($A84,'Import OffPeak'!$A$3:EF$99,131,FALSE)-VLOOKUP($A84,'Import OffPeak change'!$A$106:EF$202,131,FALSE)))</f>
        <v>0</v>
      </c>
      <c r="EB84" s="6">
        <f>IF(ISERROR(VLOOKUP($A84,'Import OffPeak'!$A$3:EG$99,132,FALSE)-VLOOKUP($A84,'Import OffPeak change'!$A$106:EG$202,132,FALSE)),0,(VLOOKUP($A84,'Import OffPeak'!$A$3:EG$99,132,FALSE)-VLOOKUP($A84,'Import OffPeak change'!$A$106:EG$202,132,FALSE)))</f>
        <v>0</v>
      </c>
      <c r="EC84" s="6">
        <f>IF(ISERROR(VLOOKUP($A84,'Import OffPeak'!$A$3:EH$99,133,FALSE)-VLOOKUP($A84,'Import OffPeak change'!$A$106:EH$202,133,FALSE)),0,(VLOOKUP($A84,'Import OffPeak'!$A$3:EH$99,133,FALSE)-VLOOKUP($A84,'Import OffPeak change'!$A$106:EH$202,133,FALSE)))</f>
        <v>0</v>
      </c>
      <c r="ED84" s="6">
        <f>IF(ISERROR(VLOOKUP($A84,'Import OffPeak'!$A$3:EI$99,134,FALSE)-VLOOKUP($A84,'Import OffPeak change'!$A$106:EI$202,134,FALSE)),0,(VLOOKUP($A84,'Import OffPeak'!$A$3:EI$99,134,FALSE)-VLOOKUP($A84,'Import OffPeak change'!$A$106:EI$202,134,FALSE)))</f>
        <v>0</v>
      </c>
      <c r="EE84" s="6">
        <f>IF(ISERROR(VLOOKUP($A84,'Import OffPeak'!$A$3:EJ$99,135,FALSE)-VLOOKUP($A84,'Import OffPeak change'!$A$106:EJ$202,135,FALSE)),0,(VLOOKUP($A84,'Import OffPeak'!$A$3:EJ$99,135,FALSE)-VLOOKUP($A84,'Import OffPeak change'!$A$106:EJ$202,135,FALSE)))</f>
        <v>0</v>
      </c>
      <c r="EF84" s="6">
        <f>IF(ISERROR(VLOOKUP($A84,'Import OffPeak'!$A$3:EK$99,136,FALSE)-VLOOKUP($A84,'Import OffPeak change'!$A$106:EK$202,136,FALSE)),0,(VLOOKUP($A84,'Import OffPeak'!$A$3:EK$99,136,FALSE)-VLOOKUP($A84,'Import OffPeak change'!$A$106:EK$202,136,FALSE)))</f>
        <v>0</v>
      </c>
      <c r="EG84" s="6">
        <f>IF(ISERROR(VLOOKUP($A84,'Import OffPeak'!$A$3:EL$99,137,FALSE)-VLOOKUP($A84,'Import OffPeak change'!$A$106:EL$202,137,FALSE)),0,(VLOOKUP($A84,'Import OffPeak'!$A$3:EL$99,137,FALSE)-VLOOKUP($A84,'Import OffPeak change'!$A$106:EL$202,137,FALSE)))</f>
        <v>0</v>
      </c>
      <c r="EH84" s="6">
        <f>IF(ISERROR(VLOOKUP($A84,'Import OffPeak'!$A$3:EM$99,138,FALSE)-VLOOKUP($A84,'Import OffPeak change'!$A$106:EM$202,138,FALSE)),0,(VLOOKUP($A84,'Import OffPeak'!$A$3:EM$99,138,FALSE)-VLOOKUP($A84,'Import OffPeak change'!$A$106:EM$202,138,FALSE)))</f>
        <v>0</v>
      </c>
      <c r="EI84" s="6">
        <f>IF(ISERROR(VLOOKUP($A84,'Import OffPeak'!$A$3:EN$99,139,FALSE)-VLOOKUP($A84,'Import OffPeak change'!$A$106:EN$202,139,FALSE)),0,(VLOOKUP($A84,'Import OffPeak'!$A$3:EN$99,139,FALSE)-VLOOKUP($A84,'Import OffPeak change'!$A$106:EN$202,139,FALSE)))</f>
        <v>0</v>
      </c>
      <c r="EJ84" s="6">
        <f>IF(ISERROR(VLOOKUP($A84,'Import OffPeak'!$A$3:EO$99,140,FALSE)-VLOOKUP($A84,'Import OffPeak change'!$A$106:EO$202,140,FALSE)),0,(VLOOKUP($A84,'Import OffPeak'!$A$3:EO$99,140,FALSE)-VLOOKUP($A84,'Import OffPeak change'!$A$106:EO$202,140,FALSE)))</f>
        <v>0</v>
      </c>
      <c r="EK84" s="6">
        <f>IF(ISERROR(VLOOKUP($A84,'Import OffPeak'!$A$3:EP$99,141,FALSE)-VLOOKUP($A84,'Import OffPeak change'!$A$106:EP$202,141,FALSE)),0,(VLOOKUP($A84,'Import OffPeak'!$A$3:EP$99,141,FALSE)-VLOOKUP($A84,'Import OffPeak change'!$A$106:EP$202,141,FALSE)))</f>
        <v>0</v>
      </c>
      <c r="EL84" s="6">
        <f>IF(ISERROR(VLOOKUP($A84,'Import OffPeak'!$A$3:EQ$99,142,FALSE)-VLOOKUP($A84,'Import OffPeak change'!$A$106:EQ$202,142,FALSE)),0,(VLOOKUP($A84,'Import OffPeak'!$A$3:EQ$99,142,FALSE)-VLOOKUP($A84,'Import OffPeak change'!$A$106:EQ$202,142,FALSE)))</f>
        <v>0</v>
      </c>
      <c r="EM84" s="6">
        <f>IF(ISERROR(VLOOKUP($A84,'Import OffPeak'!$A$3:ER$99,143,FALSE)-VLOOKUP($A84,'Import OffPeak change'!$A$106:ER$202,143,FALSE)),0,(VLOOKUP($A84,'Import OffPeak'!$A$3:ER$99,143,FALSE)-VLOOKUP($A84,'Import OffPeak change'!$A$106:ER$202,143,FALSE)))</f>
        <v>0</v>
      </c>
      <c r="EN84" s="6">
        <f>IF(ISERROR(VLOOKUP($A84,'Import OffPeak'!$A$3:ES$99,144,FALSE)-VLOOKUP($A84,'Import OffPeak change'!$A$106:ES$202,144,FALSE)),0,(VLOOKUP($A84,'Import OffPeak'!$A$3:ES$99,144,FALSE)-VLOOKUP($A84,'Import OffPeak change'!$A$106:ES$202,144,FALSE)))</f>
        <v>0</v>
      </c>
      <c r="EO84" s="6">
        <f>IF(ISERROR(VLOOKUP($A84,'Import OffPeak'!$A$3:ET$99,145,FALSE)-VLOOKUP($A84,'Import OffPeak change'!$A$106:ET$202,145,FALSE)),0,(VLOOKUP($A84,'Import OffPeak'!$A$3:ET$99,145,FALSE)-VLOOKUP($A84,'Import OffPeak change'!$A$106:ET$202,145,FALSE)))</f>
        <v>0</v>
      </c>
      <c r="EP84" s="6">
        <f>IF(ISERROR(VLOOKUP($A84,'Import OffPeak'!$A$3:EU$99,146,FALSE)-VLOOKUP($A84,'Import OffPeak change'!$A$106:EU$202,146,FALSE)),0,(VLOOKUP($A84,'Import OffPeak'!$A$3:EU$99,146,FALSE)-VLOOKUP($A84,'Import OffPeak change'!$A$106:EU$202,146,FALSE)))</f>
        <v>0</v>
      </c>
      <c r="EQ84" s="6">
        <f>IF(ISERROR(VLOOKUP($A84,'Import OffPeak'!$A$3:EV$99,147,FALSE)-VLOOKUP($A84,'Import OffPeak change'!$A$106:EV$202,147,FALSE)),0,(VLOOKUP($A84,'Import OffPeak'!$A$3:EV$99,147,FALSE)-VLOOKUP($A84,'Import OffPeak change'!$A$106:EV$202,147,FALSE)))</f>
        <v>0</v>
      </c>
      <c r="ER84" s="6">
        <f>IF(ISERROR(VLOOKUP($A84,'Import OffPeak'!$A$3:EW$99,148,FALSE)-VLOOKUP($A84,'Import OffPeak change'!$A$106:EW$202,148,FALSE)),0,(VLOOKUP($A84,'Import OffPeak'!$A$3:EW$99,148,FALSE)-VLOOKUP($A84,'Import OffPeak change'!$A$106:EW$202,148,FALSE)))</f>
        <v>0</v>
      </c>
      <c r="ES84" s="6">
        <f>IF(ISERROR(VLOOKUP($A84,'Import OffPeak'!$A$3:EX$99,149,FALSE)-VLOOKUP($A84,'Import OffPeak change'!$A$106:EX$202,149,FALSE)),0,(VLOOKUP($A84,'Import OffPeak'!$A$3:EX$99,149,FALSE)-VLOOKUP($A84,'Import OffPeak change'!$A$106:EX$202,149,FALSE)))</f>
        <v>0</v>
      </c>
      <c r="ET84" s="6">
        <f>IF(ISERROR(VLOOKUP($A84,'Import OffPeak'!$A$3:EY$99,150,FALSE)-VLOOKUP($A84,'Import OffPeak change'!$A$106:EY$202,150,FALSE)),0,(VLOOKUP($A84,'Import OffPeak'!$A$3:EY$99,150,FALSE)-VLOOKUP($A84,'Import OffPeak change'!$A$106:EY$202,150,FALSE)))</f>
        <v>0</v>
      </c>
      <c r="EU84" s="6">
        <f>IF(ISERROR(VLOOKUP($A84,'Import OffPeak'!$A$3:EZ$99,151,FALSE)-VLOOKUP($A84,'Import OffPeak change'!$A$106:EZ$202,151,FALSE)),0,(VLOOKUP($A84,'Import OffPeak'!$A$3:EZ$99,151,FALSE)-VLOOKUP($A84,'Import OffPeak change'!$A$106:EZ$202,151,FALSE)))</f>
        <v>0</v>
      </c>
      <c r="EV84" s="6">
        <f>IF(ISERROR(VLOOKUP($A84,'Import OffPeak'!$A$3:FA$99,152,FALSE)-VLOOKUP($A84,'Import OffPeak change'!$A$106:FA$202,152,FALSE)),0,(VLOOKUP($A84,'Import OffPeak'!$A$3:FA$99,152,FALSE)-VLOOKUP($A84,'Import OffPeak change'!$A$106:FA$202,152,FALSE)))</f>
        <v>0</v>
      </c>
      <c r="EW84" s="6">
        <f>IF(ISERROR(VLOOKUP($A84,'Import OffPeak'!$A$3:FB$99,153,FALSE)-VLOOKUP($A84,'Import OffPeak change'!$A$106:FB$202,153,FALSE)),0,(VLOOKUP($A84,'Import OffPeak'!$A$3:FB$99,153,FALSE)-VLOOKUP($A84,'Import OffPeak change'!$A$106:FB$202,153,FALSE)))</f>
        <v>0</v>
      </c>
      <c r="EX84" s="6">
        <f>IF(ISERROR(VLOOKUP($A84,'Import OffPeak'!$A$3:FC$99,154,FALSE)-VLOOKUP($A84,'Import OffPeak change'!$A$106:FC$202,154,FALSE)),0,(VLOOKUP($A84,'Import OffPeak'!$A$3:FC$99,154,FALSE)-VLOOKUP($A84,'Import OffPeak change'!$A$106:FC$202,154,FALSE)))</f>
        <v>0</v>
      </c>
      <c r="EY84" s="6">
        <f>IF(ISERROR(VLOOKUP($A84,'Import OffPeak'!$A$3:FD$99,155,FALSE)-VLOOKUP($A84,'Import OffPeak change'!$A$106:FD$202,155,FALSE)),0,(VLOOKUP($A84,'Import OffPeak'!$A$3:FD$99,155,FALSE)-VLOOKUP($A84,'Import OffPeak change'!$A$106:FD$202,155,FALSE)))</f>
        <v>0</v>
      </c>
      <c r="EZ84" s="6">
        <f>IF(ISERROR(VLOOKUP($A84,'Import OffPeak'!$A$3:FE$99,156,FALSE)-VLOOKUP($A84,'Import OffPeak change'!$A$106:FE$202,156,FALSE)),0,(VLOOKUP($A84,'Import OffPeak'!$A$3:FE$99,156,FALSE)-VLOOKUP($A84,'Import OffPeak change'!$A$106:FE$202,156,FALSE)))</f>
        <v>0</v>
      </c>
      <c r="FA84" s="6">
        <f>IF(ISERROR(VLOOKUP($A84,'Import OffPeak'!$A$3:FF$99,157,FALSE)-VLOOKUP($A84,'Import OffPeak change'!$A$106:FF$202,157,FALSE)),0,(VLOOKUP($A84,'Import OffPeak'!$A$3:FF$99,157,FALSE)-VLOOKUP($A84,'Import OffPeak change'!$A$106:FF$202,157,FALSE)))</f>
        <v>0</v>
      </c>
      <c r="FB84" s="6">
        <f>IF(ISERROR(VLOOKUP($A84,'Import OffPeak'!$A$3:FG$99,158,FALSE)-VLOOKUP($A84,'Import OffPeak change'!$A$106:FG$202,158,FALSE)),0,(VLOOKUP($A84,'Import OffPeak'!$A$3:FG$99,158,FALSE)-VLOOKUP($A84,'Import OffPeak change'!$A$106:FG$202,158,FALSE)))</f>
        <v>0</v>
      </c>
      <c r="FC84" s="6">
        <f>IF(ISERROR(VLOOKUP($A84,'Import OffPeak'!$A$3:FH$99,159,FALSE)-VLOOKUP($A84,'Import OffPeak change'!$A$106:FH$202,159,FALSE)),0,(VLOOKUP($A84,'Import OffPeak'!$A$3:FH$99,159,FALSE)-VLOOKUP($A84,'Import OffPeak change'!$A$106:FH$202,159,FALSE)))</f>
        <v>0</v>
      </c>
      <c r="FD84" s="6">
        <f>IF(ISERROR(VLOOKUP($A84,'Import OffPeak'!$A$3:FI$99,160,FALSE)-VLOOKUP($A84,'Import OffPeak change'!$A$106:FI$202,160,FALSE)),0,(VLOOKUP($A84,'Import OffPeak'!$A$3:FI$99,160,FALSE)-VLOOKUP($A84,'Import OffPeak change'!$A$106:FI$202,160,FALSE)))</f>
        <v>0</v>
      </c>
      <c r="FE84" s="6">
        <f>IF(ISERROR(VLOOKUP($A84,'Import OffPeak'!$A$3:FJ$99,161,FALSE)-VLOOKUP($A84,'Import OffPeak change'!$A$106:FJ$202,161,FALSE)),0,(VLOOKUP($A84,'Import OffPeak'!$A$3:FJ$99,161,FALSE)-VLOOKUP($A84,'Import OffPeak change'!$A$106:FJ$202,161,FALSE)))</f>
        <v>0</v>
      </c>
      <c r="FF84" s="6">
        <f>IF(ISERROR(VLOOKUP($A84,'Import OffPeak'!$A$3:FK$99,162,FALSE)-VLOOKUP($A84,'Import OffPeak change'!$A$106:FK$202,162,FALSE)),0,(VLOOKUP($A84,'Import OffPeak'!$A$3:FK$99,162,FALSE)-VLOOKUP($A84,'Import OffPeak change'!$A$106:FK$202,162,FALSE)))</f>
        <v>0</v>
      </c>
      <c r="FG84" s="6">
        <f>IF(ISERROR(VLOOKUP($A84,'Import OffPeak'!$A$3:FL$99,163,FALSE)-VLOOKUP($A84,'Import OffPeak change'!$A$106:FL$202,163,FALSE)),0,(VLOOKUP($A84,'Import OffPeak'!$A$3:FL$99,163,FALSE)-VLOOKUP($A84,'Import OffPeak change'!$A$106:FL$202,163,FALSE)))</f>
        <v>0</v>
      </c>
      <c r="FH84" s="6">
        <f>IF(ISERROR(VLOOKUP($A84,'Import OffPeak'!$A$3:FM$99,164,FALSE)-VLOOKUP($A84,'Import OffPeak change'!$A$106:FM$202,164,FALSE)),0,(VLOOKUP($A84,'Import OffPeak'!$A$3:FM$99,164,FALSE)-VLOOKUP($A84,'Import OffPeak change'!$A$106:FM$202,164,FALSE)))</f>
        <v>0</v>
      </c>
      <c r="FI84" s="6">
        <f>IF(ISERROR(VLOOKUP($A84,'Import OffPeak'!$A$3:FN$99,165,FALSE)-VLOOKUP($A84,'Import OffPeak change'!$A$106:FN$202,165,FALSE)),0,(VLOOKUP($A84,'Import OffPeak'!$A$3:FN$99,165,FALSE)-VLOOKUP($A84,'Import OffPeak change'!$A$106:FN$202,165,FALSE)))</f>
        <v>0</v>
      </c>
      <c r="FJ84" s="6">
        <f>IF(ISERROR(VLOOKUP($A84,'Import OffPeak'!$A$3:FO$99,166,FALSE)-VLOOKUP($A84,'Import OffPeak change'!$A$106:FO$202,166,FALSE)),0,(VLOOKUP($A84,'Import OffPeak'!$A$3:FO$99,166,FALSE)-VLOOKUP($A84,'Import OffPeak change'!$A$106:FO$202,166,FALSE)))</f>
        <v>0</v>
      </c>
      <c r="FK84" s="6">
        <f>IF(ISERROR(VLOOKUP($A84,'Import OffPeak'!$A$3:FP$99,167,FALSE)-VLOOKUP($A84,'Import OffPeak change'!$A$106:FP$202,167,FALSE)),0,(VLOOKUP($A84,'Import OffPeak'!$A$3:FP$99,167,FALSE)-VLOOKUP($A84,'Import OffPeak change'!$A$106:FP$202,167,FALSE)))</f>
        <v>0</v>
      </c>
      <c r="FL84" s="6">
        <f>IF(ISERROR(VLOOKUP($A84,'Import OffPeak'!$A$3:FQ$99,168,FALSE)-VLOOKUP($A84,'Import OffPeak change'!$A$106:FQ$202,168,FALSE)),0,(VLOOKUP($A84,'Import OffPeak'!$A$3:FQ$99,168,FALSE)-VLOOKUP($A84,'Import OffPeak change'!$A$106:FQ$202,168,FALSE)))</f>
        <v>0</v>
      </c>
      <c r="FM84" s="6">
        <f>IF(ISERROR(VLOOKUP($A84,'Import OffPeak'!$A$3:FR$99,169,FALSE)-VLOOKUP($A84,'Import OffPeak change'!$A$106:FR$202,169,FALSE)),0,(VLOOKUP($A84,'Import OffPeak'!$A$3:FR$99,169,FALSE)-VLOOKUP($A84,'Import OffPeak change'!$A$106:FR$202,169,FALSE)))</f>
        <v>0</v>
      </c>
      <c r="FN84" s="6">
        <f>IF(ISERROR(VLOOKUP($A84,'Import OffPeak'!$A$3:FS$99,170,FALSE)-VLOOKUP($A84,'Import OffPeak change'!$A$106:FS$202,170,FALSE)),0,(VLOOKUP($A84,'Import OffPeak'!$A$3:FS$99,170,FALSE)-VLOOKUP($A84,'Import OffPeak change'!$A$106:FS$202,170,FALSE)))</f>
        <v>0</v>
      </c>
      <c r="FO84" s="6">
        <f>IF(ISERROR(VLOOKUP($A84,'Import OffPeak'!$A$3:FT$99,171,FALSE)-VLOOKUP($A84,'Import OffPeak change'!$A$106:FT$202,171,FALSE)),0,(VLOOKUP($A84,'Import OffPeak'!$A$3:FT$99,171,FALSE)-VLOOKUP($A84,'Import OffPeak change'!$A$106:FT$202,171,FALSE)))</f>
        <v>0</v>
      </c>
      <c r="FP84" s="6">
        <f>IF(ISERROR(VLOOKUP($A84,'Import OffPeak'!$A$3:FU$99,172,FALSE)-VLOOKUP($A84,'Import OffPeak change'!$A$106:FU$202,172,FALSE)),0,(VLOOKUP($A84,'Import OffPeak'!$A$3:FU$99,172,FALSE)-VLOOKUP($A84,'Import OffPeak change'!$A$106:FU$202,172,FALSE)))</f>
        <v>0</v>
      </c>
      <c r="FQ84" s="6">
        <f>IF(ISERROR(VLOOKUP($A84,'Import OffPeak'!$A$3:FV$99,173,FALSE)-VLOOKUP($A84,'Import OffPeak change'!$A$106:FV$202,173,FALSE)),0,(VLOOKUP($A84,'Import OffPeak'!$A$3:FV$99,173,FALSE)-VLOOKUP($A84,'Import OffPeak change'!$A$106:FV$202,173,FALSE)))</f>
        <v>0</v>
      </c>
      <c r="FR84" s="6">
        <f>IF(ISERROR(VLOOKUP($A84,'Import OffPeak'!$A$3:FW$99,174,FALSE)-VLOOKUP($A84,'Import OffPeak change'!$A$106:FW$202,174,FALSE)),0,(VLOOKUP($A84,'Import OffPeak'!$A$3:FW$99,174,FALSE)-VLOOKUP($A84,'Import OffPeak change'!$A$106:FW$202,174,FALSE)))</f>
        <v>0</v>
      </c>
      <c r="FS84" s="6">
        <f>IF(ISERROR(VLOOKUP($A84,'Import OffPeak'!$A$3:FX$99,175,FALSE)-VLOOKUP($A84,'Import OffPeak change'!$A$106:FX$202,175,FALSE)),0,(VLOOKUP($A84,'Import OffPeak'!$A$3:FX$99,175,FALSE)-VLOOKUP($A84,'Import OffPeak change'!$A$106:FX$202,175,FALSE)))</f>
        <v>0</v>
      </c>
      <c r="FT84" s="6">
        <f>IF(ISERROR(VLOOKUP($A84,'Import OffPeak'!$A$3:FY$99,176,FALSE)-VLOOKUP($A84,'Import OffPeak change'!$A$106:FY$202,176,FALSE)),0,(VLOOKUP($A84,'Import OffPeak'!$A$3:FY$99,176,FALSE)-VLOOKUP($A84,'Import OffPeak change'!$A$106:FY$202,176,FALSE)))</f>
        <v>0</v>
      </c>
      <c r="FU84" s="6">
        <f>IF(ISERROR(VLOOKUP($A84,'Import OffPeak'!$A$3:FZ$99,177,FALSE)-VLOOKUP($A84,'Import OffPeak change'!$A$106:FZ$202,177,FALSE)),0,(VLOOKUP($A84,'Import OffPeak'!$A$3:FZ$99,177,FALSE)-VLOOKUP($A84,'Import OffPeak change'!$A$106:FZ$202,177,FALSE)))</f>
        <v>0</v>
      </c>
      <c r="FV84" s="6">
        <f>IF(ISERROR(VLOOKUP($A84,'Import OffPeak'!$A$3:GA$99,178,FALSE)-VLOOKUP($A84,'Import OffPeak change'!$A$106:GA$202,178,FALSE)),0,(VLOOKUP($A84,'Import OffPeak'!$A$3:GA$99,178,FALSE)-VLOOKUP($A84,'Import OffPeak change'!$A$106:GA$202,178,FALSE)))</f>
        <v>0</v>
      </c>
      <c r="FW84" s="6">
        <f>IF(ISERROR(VLOOKUP($A84,'Import OffPeak'!$A$3:GB$99,179,FALSE)-VLOOKUP($A84,'Import OffPeak change'!$A$106:GB$202,179,FALSE)),0,(VLOOKUP($A84,'Import OffPeak'!$A$3:GB$99,179,FALSE)-VLOOKUP($A84,'Import OffPeak change'!$A$106:GB$202,179,FALSE)))</f>
        <v>0</v>
      </c>
      <c r="FX84" s="6">
        <f>IF(ISERROR(VLOOKUP($A84,'Import OffPeak'!$A$3:GC$99,180,FALSE)-VLOOKUP($A84,'Import OffPeak change'!$A$106:GC$202,180,FALSE)),0,(VLOOKUP($A84,'Import OffPeak'!$A$3:GC$99,180,FALSE)-VLOOKUP($A84,'Import OffPeak change'!$A$106:GC$202,180,FALSE)))</f>
        <v>0</v>
      </c>
      <c r="FY84" s="6">
        <f>IF(ISERROR(VLOOKUP($A84,'Import OffPeak'!$A$3:GD$99,181,FALSE)-VLOOKUP($A84,'Import OffPeak change'!$A$106:GD$202,181,FALSE)),0,(VLOOKUP($A84,'Import OffPeak'!$A$3:GD$99,181,FALSE)-VLOOKUP($A84,'Import OffPeak change'!$A$106:GD$202,181,FALSE)))</f>
        <v>0</v>
      </c>
      <c r="FZ84" s="6">
        <f>IF(ISERROR(VLOOKUP($A84,'Import OffPeak'!$A$3:GE$99,182,FALSE)-VLOOKUP($A84,'Import OffPeak change'!$A$106:GE$202,182,FALSE)),0,(VLOOKUP($A84,'Import OffPeak'!$A$3:GE$99,182,FALSE)-VLOOKUP($A84,'Import OffPeak change'!$A$106:GE$202,182,FALSE)))</f>
        <v>0</v>
      </c>
      <c r="GA84" s="6">
        <f>IF(ISERROR(VLOOKUP($A84,'Import OffPeak'!$A$3:GF$99,183,FALSE)-VLOOKUP($A84,'Import OffPeak change'!$A$106:GF$202,183,FALSE)),0,(VLOOKUP($A84,'Import OffPeak'!$A$3:GF$99,183,FALSE)-VLOOKUP($A84,'Import OffPeak change'!$A$106:GF$202,183,FALSE)))</f>
        <v>0</v>
      </c>
      <c r="GB84" s="6">
        <f>IF(ISERROR(VLOOKUP($A84,'Import OffPeak'!$A$3:GG$99,184,FALSE)-VLOOKUP($A84,'Import OffPeak change'!$A$106:GG$202,184,FALSE)),0,(VLOOKUP($A84,'Import OffPeak'!$A$3:GG$99,184,FALSE)-VLOOKUP($A84,'Import OffPeak change'!$A$106:GG$202,184,FALSE)))</f>
        <v>0</v>
      </c>
      <c r="GC84" s="6">
        <f>IF(ISERROR(VLOOKUP($A84,'Import OffPeak'!$A$3:GH$99,185,FALSE)-VLOOKUP($A84,'Import OffPeak change'!$A$106:GH$202,185,FALSE)),0,(VLOOKUP($A84,'Import OffPeak'!$A$3:GH$99,185,FALSE)-VLOOKUP($A84,'Import OffPeak change'!$A$106:GH$202,185,FALSE)))</f>
        <v>0</v>
      </c>
      <c r="GD84" s="6">
        <f>IF(ISERROR(VLOOKUP($A84,'Import OffPeak'!$A$3:GI$99,186,FALSE)-VLOOKUP($A84,'Import OffPeak change'!$A$106:GI$202,186,FALSE)),0,(VLOOKUP($A84,'Import OffPeak'!$A$3:GI$99,186,FALSE)-VLOOKUP($A84,'Import OffPeak change'!$A$106:GI$202,186,FALSE)))</f>
        <v>0</v>
      </c>
      <c r="GE84" s="6">
        <f>IF(ISERROR(VLOOKUP($A84,'Import OffPeak'!$A$3:GJ$99,187,FALSE)-VLOOKUP($A84,'Import OffPeak change'!$A$106:GJ$202,187,FALSE)),0,(VLOOKUP($A84,'Import OffPeak'!$A$3:GJ$99,187,FALSE)-VLOOKUP($A84,'Import OffPeak change'!$A$106:GJ$202,187,FALSE)))</f>
        <v>0</v>
      </c>
      <c r="GF84" s="6">
        <f>IF(ISERROR(VLOOKUP($A84,'Import OffPeak'!$A$3:GK$99,188,FALSE)-VLOOKUP($A84,'Import OffPeak change'!$A$106:GK$202,188,FALSE)),0,(VLOOKUP($A84,'Import OffPeak'!$A$3:GK$99,188,FALSE)-VLOOKUP($A84,'Import OffPeak change'!$A$106:GK$202,188,FALSE)))</f>
        <v>0</v>
      </c>
      <c r="GG84" s="6">
        <f>IF(ISERROR(VLOOKUP($A84,'Import OffPeak'!$A$3:GL$99,189,FALSE)-VLOOKUP($A84,'Import OffPeak change'!$A$106:GL$202,189,FALSE)),0,(VLOOKUP($A84,'Import OffPeak'!$A$3:GL$99,189,FALSE)-VLOOKUP($A84,'Import OffPeak change'!$A$106:GL$202,189,FALSE)))</f>
        <v>0</v>
      </c>
      <c r="GH84" s="6">
        <f>IF(ISERROR(VLOOKUP($A84,'Import OffPeak'!$A$3:GM$99,190,FALSE)-VLOOKUP($A84,'Import OffPeak change'!$A$106:GM$202,190,FALSE)),0,(VLOOKUP($A84,'Import OffPeak'!$A$3:GM$99,190,FALSE)-VLOOKUP($A84,'Import OffPeak change'!$A$106:GM$202,190,FALSE)))</f>
        <v>0</v>
      </c>
      <c r="GI84" s="6">
        <f>IF(ISERROR(VLOOKUP($A84,'Import OffPeak'!$A$3:GN$99,191,FALSE)-VLOOKUP($A84,'Import OffPeak change'!$A$106:GN$202,191,FALSE)),0,(VLOOKUP($A84,'Import OffPeak'!$A$3:GN$99,191,FALSE)-VLOOKUP($A84,'Import OffPeak change'!$A$106:GN$202,191,FALSE)))</f>
        <v>0</v>
      </c>
      <c r="GJ84" s="6">
        <f>IF(ISERROR(VLOOKUP($A84,'Import OffPeak'!$A$3:GO$99,192,FALSE)-VLOOKUP($A84,'Import OffPeak change'!$A$106:GO$202,192,FALSE)),0,(VLOOKUP($A84,'Import OffPeak'!$A$3:GO$99,192,FALSE)-VLOOKUP($A84,'Import OffPeak change'!$A$106:GO$202,192,FALSE)))</f>
        <v>0</v>
      </c>
      <c r="GK84" s="6">
        <f>IF(ISERROR(VLOOKUP($A84,'Import OffPeak'!$A$3:GP$99,193,FALSE)-VLOOKUP($A84,'Import OffPeak change'!$A$106:GP$202,193,FALSE)),0,(VLOOKUP($A84,'Import OffPeak'!$A$3:GP$99,193,FALSE)-VLOOKUP($A84,'Import OffPeak change'!$A$106:GP$202,193,FALSE)))</f>
        <v>0</v>
      </c>
      <c r="GL84" s="6">
        <f>IF(ISERROR(VLOOKUP($A84,'Import OffPeak'!$A$3:GQ$99,194,FALSE)-VLOOKUP($A84,'Import OffPeak change'!$A$106:GQ$202,194,FALSE)),0,(VLOOKUP($A84,'Import OffPeak'!$A$3:GQ$99,194,FALSE)-VLOOKUP($A84,'Import OffPeak change'!$A$106:GQ$202,194,FALSE)))</f>
        <v>0</v>
      </c>
      <c r="GM84" s="6">
        <f>IF(ISERROR(VLOOKUP($A84,'Import OffPeak'!$A$3:GR$99,195,FALSE)-VLOOKUP($A84,'Import OffPeak change'!$A$106:GR$202,195,FALSE)),0,(VLOOKUP($A84,'Import OffPeak'!$A$3:GR$99,195,FALSE)-VLOOKUP($A84,'Import OffPeak change'!$A$106:GR$202,195,FALSE)))</f>
        <v>0</v>
      </c>
      <c r="GN84" s="6">
        <f>IF(ISERROR(VLOOKUP($A84,'Import OffPeak'!$A$3:GS$99,196,FALSE)-VLOOKUP($A84,'Import OffPeak change'!$A$106:GS$202,196,FALSE)),0,(VLOOKUP($A84,'Import OffPeak'!$A$3:GS$99,196,FALSE)-VLOOKUP($A84,'Import OffPeak change'!$A$106:GS$202,196,FALSE)))</f>
        <v>0</v>
      </c>
      <c r="GO84" s="6">
        <f>IF(ISERROR(VLOOKUP($A84,'Import OffPeak'!$A$3:GT$99,197,FALSE)-VLOOKUP($A84,'Import OffPeak change'!$A$106:GT$202,197,FALSE)),0,(VLOOKUP($A84,'Import OffPeak'!$A$3:GT$99,197,FALSE)-VLOOKUP($A84,'Import OffPeak change'!$A$106:GT$202,197,FALSE)))</f>
        <v>0</v>
      </c>
      <c r="GP84" s="6">
        <f>IF(ISERROR(VLOOKUP($A84,'Import OffPeak'!$A$3:GU$99,198,FALSE)-VLOOKUP($A84,'Import OffPeak change'!$A$106:GU$202,198,FALSE)),0,(VLOOKUP($A84,'Import OffPeak'!$A$3:GU$99,198,FALSE)-VLOOKUP($A84,'Import OffPeak change'!$A$106:GU$202,198,FALSE)))</f>
        <v>0</v>
      </c>
      <c r="GQ84" s="6">
        <f>IF(ISERROR(VLOOKUP($A84,'Import OffPeak'!$A$3:GV$99,199,FALSE)-VLOOKUP($A84,'Import OffPeak change'!$A$106:GV$202,199,FALSE)),0,(VLOOKUP($A84,'Import OffPeak'!$A$3:GV$99,199,FALSE)-VLOOKUP($A84,'Import OffPeak change'!$A$106:GV$202,199,FALSE)))</f>
        <v>0</v>
      </c>
      <c r="GR84" s="6">
        <f>IF(ISERROR(VLOOKUP($A84,'Import OffPeak'!$A$3:GW$99,200,FALSE)-VLOOKUP($A84,'Import OffPeak change'!$A$106:GW$202,200,FALSE)),0,(VLOOKUP($A84,'Import OffPeak'!$A$3:GW$99,200,FALSE)-VLOOKUP($A84,'Import OffPeak change'!$A$106:GW$202,200,FALSE)))</f>
        <v>0</v>
      </c>
      <c r="GS84" s="6">
        <f>IF(ISERROR(VLOOKUP($A84,'Import OffPeak'!$A$3:GX$99,201,FALSE)-VLOOKUP($A84,'Import OffPeak change'!$A$106:GX$202,201,FALSE)),0,(VLOOKUP($A84,'Import OffPeak'!$A$3:GX$99,201,FALSE)-VLOOKUP($A84,'Import OffPeak change'!$A$106:GX$202,201,FALSE)))</f>
        <v>0</v>
      </c>
      <c r="GT84" s="6">
        <f>IF(ISERROR(VLOOKUP($A84,'Import OffPeak'!$A$3:GY$99,202,FALSE)-VLOOKUP($A84,'Import OffPeak change'!$A$106:GY$202,202,FALSE)),0,(VLOOKUP($A84,'Import OffPeak'!$A$3:GY$99,202,FALSE)-VLOOKUP($A84,'Import OffPeak change'!$A$106:GY$202,202,FALSE)))</f>
        <v>0</v>
      </c>
      <c r="GU84" s="6">
        <f>IF(ISERROR(VLOOKUP($A84,'Import OffPeak'!$A$3:GZ$99,203,FALSE)-VLOOKUP($A84,'Import OffPeak change'!$A$106:GZ$202,203,FALSE)),0,(VLOOKUP($A84,'Import OffPeak'!$A$3:GZ$99,203,FALSE)-VLOOKUP($A84,'Import OffPeak change'!$A$106:GZ$202,203,FALSE)))</f>
        <v>0</v>
      </c>
      <c r="GV84" s="6">
        <f>IF(ISERROR(VLOOKUP($A84,'Import OffPeak'!$A$3:HA$99,204,FALSE)-VLOOKUP($A84,'Import OffPeak change'!$A$106:HA$202,204,FALSE)),0,(VLOOKUP($A84,'Import OffPeak'!$A$3:HA$99,204,FALSE)-VLOOKUP($A84,'Import OffPeak change'!$A$106:HA$202,204,FALSE)))</f>
        <v>0</v>
      </c>
      <c r="GW84" s="6">
        <f>IF(ISERROR(VLOOKUP($A84,'Import OffPeak'!$A$3:HB$99,205,FALSE)-VLOOKUP($A84,'Import OffPeak change'!$A$106:HB$202,205,FALSE)),0,(VLOOKUP($A84,'Import OffPeak'!$A$3:HB$99,205,FALSE)-VLOOKUP($A84,'Import OffPeak change'!$A$106:HB$202,205,FALSE)))</f>
        <v>0</v>
      </c>
      <c r="GX84" s="6">
        <f>IF(ISERROR(VLOOKUP($A84,'Import OffPeak'!$A$3:HC$99,206,FALSE)-VLOOKUP($A84,'Import OffPeak change'!$A$106:HC$202,206,FALSE)),0,(VLOOKUP($A84,'Import OffPeak'!$A$3:HC$99,206,FALSE)-VLOOKUP($A84,'Import OffPeak change'!$A$106:HC$202,206,FALSE)))</f>
        <v>0</v>
      </c>
      <c r="GY84" s="6">
        <f>IF(ISERROR(VLOOKUP($A84,'Import OffPeak'!$A$3:HD$99,207,FALSE)-VLOOKUP($A84,'Import OffPeak change'!$A$106:HD$202,207,FALSE)),0,(VLOOKUP($A84,'Import OffPeak'!$A$3:HD$99,207,FALSE)-VLOOKUP($A84,'Import OffPeak change'!$A$106:HD$202,207,FALSE)))</f>
        <v>0</v>
      </c>
      <c r="GZ84" s="6">
        <f>IF(ISERROR(VLOOKUP($A84,'Import OffPeak'!$A$3:HE$99,208,FALSE)-VLOOKUP($A84,'Import OffPeak change'!$A$106:HE$202,208,FALSE)),0,(VLOOKUP($A84,'Import OffPeak'!$A$3:HE$99,208,FALSE)-VLOOKUP($A84,'Import OffPeak change'!$A$106:HE$202,208,FALSE)))</f>
        <v>0</v>
      </c>
      <c r="HA84" s="6">
        <f>IF(ISERROR(VLOOKUP($A84,'Import OffPeak'!$A$3:HF$99,209,FALSE)-VLOOKUP($A84,'Import OffPeak change'!$A$106:HF$202,209,FALSE)),0,(VLOOKUP($A84,'Import OffPeak'!$A$3:HF$99,209,FALSE)-VLOOKUP($A84,'Import OffPeak change'!$A$106:HF$202,209,FALSE)))</f>
        <v>0</v>
      </c>
      <c r="HB84" s="6">
        <f>IF(ISERROR(VLOOKUP($A84,'Import OffPeak'!$A$3:HG$99,210,FALSE)-VLOOKUP($A84,'Import OffPeak change'!$A$106:HG$202,210,FALSE)),0,(VLOOKUP($A84,'Import OffPeak'!$A$3:HG$99,210,FALSE)-VLOOKUP($A84,'Import OffPeak change'!$A$106:HG$202,210,FALSE)))</f>
        <v>0</v>
      </c>
      <c r="HC84" s="6">
        <f>IF(ISERROR(VLOOKUP($A84,'Import OffPeak'!$A$3:HH$99,211,FALSE)-VLOOKUP($A84,'Import OffPeak change'!$A$106:HH$202,211,FALSE)),0,(VLOOKUP($A84,'Import OffPeak'!$A$3:HH$99,211,FALSE)-VLOOKUP($A84,'Import OffPeak change'!$A$106:HH$202,211,FALSE)))</f>
        <v>0</v>
      </c>
      <c r="HD84" s="6">
        <f>IF(ISERROR(VLOOKUP($A84,'Import OffPeak'!$A$3:HI$99,212,FALSE)-VLOOKUP($A84,'Import OffPeak change'!$A$106:HI$202,212,FALSE)),0,(VLOOKUP($A84,'Import OffPeak'!$A$3:HI$99,212,FALSE)-VLOOKUP($A84,'Import OffPeak change'!$A$106:HI$202,212,FALSE)))</f>
        <v>0</v>
      </c>
      <c r="HE84" s="6">
        <f>IF(ISERROR(VLOOKUP($A84,'Import OffPeak'!$A$3:HJ$99,213,FALSE)-VLOOKUP($A84,'Import OffPeak change'!$A$106:HJ$202,213,FALSE)),0,(VLOOKUP($A84,'Import OffPeak'!$A$3:HJ$99,213,FALSE)-VLOOKUP($A84,'Import OffPeak change'!$A$106:HJ$202,213,FALSE)))</f>
        <v>0</v>
      </c>
      <c r="HF84" s="6">
        <f>IF(ISERROR(VLOOKUP($A84,'Import OffPeak'!$A$3:HK$99,214,FALSE)-VLOOKUP($A84,'Import OffPeak change'!$A$106:HK$202,214,FALSE)),0,(VLOOKUP($A84,'Import OffPeak'!$A$3:HK$99,214,FALSE)-VLOOKUP($A84,'Import OffPeak change'!$A$106:HK$202,214,FALSE)))</f>
        <v>0</v>
      </c>
      <c r="HG84" s="6">
        <f>IF(ISERROR(VLOOKUP($A84,'Import OffPeak'!$A$3:HL$99,215,FALSE)-VLOOKUP($A84,'Import OffPeak change'!$A$106:HL$202,215,FALSE)),0,(VLOOKUP($A84,'Import OffPeak'!$A$3:HL$99,215,FALSE)-VLOOKUP($A84,'Import OffPeak change'!$A$106:HL$202,215,FALSE)))</f>
        <v>0</v>
      </c>
      <c r="HH84" s="6">
        <f>IF(ISERROR(VLOOKUP($A84,'Import OffPeak'!$A$3:HM$99,216,FALSE)-VLOOKUP($A84,'Import OffPeak change'!$A$106:HM$202,216,FALSE)),0,(VLOOKUP($A84,'Import OffPeak'!$A$3:HM$99,216,FALSE)-VLOOKUP($A84,'Import OffPeak change'!$A$106:HM$202,216,FALSE)))</f>
        <v>0</v>
      </c>
      <c r="HI84" s="6">
        <f>IF(ISERROR(VLOOKUP($A84,'Import OffPeak'!$A$3:HN$99,217,FALSE)-VLOOKUP($A84,'Import OffPeak change'!$A$106:HN$202,217,FALSE)),0,(VLOOKUP($A84,'Import OffPeak'!$A$3:HN$99,217,FALSE)-VLOOKUP($A84,'Import OffPeak change'!$A$106:HN$202,217,FALSE)))</f>
        <v>0</v>
      </c>
      <c r="HJ84" s="6">
        <f>IF(ISERROR(VLOOKUP($A84,'Import OffPeak'!$A$3:HO$99,218,FALSE)-VLOOKUP($A84,'Import OffPeak change'!$A$106:HO$202,218,FALSE)),0,(VLOOKUP($A84,'Import OffPeak'!$A$3:HO$99,218,FALSE)-VLOOKUP($A84,'Import OffPeak change'!$A$106:HO$202,218,FALSE)))</f>
        <v>0</v>
      </c>
      <c r="HK84" s="6">
        <f>IF(ISERROR(VLOOKUP($A84,'Import OffPeak'!$A$3:HP$99,219,FALSE)-VLOOKUP($A84,'Import OffPeak change'!$A$106:HP$202,219,FALSE)),0,(VLOOKUP($A84,'Import OffPeak'!$A$3:HP$99,219,FALSE)-VLOOKUP($A84,'Import OffPeak change'!$A$106:HP$202,219,FALSE)))</f>
        <v>0</v>
      </c>
      <c r="HL84" s="6">
        <f>IF(ISERROR(VLOOKUP($A84,'Import OffPeak'!$A$3:HQ$99,220,FALSE)-VLOOKUP($A84,'Import OffPeak change'!$A$106:HQ$202,220,FALSE)),0,(VLOOKUP($A84,'Import OffPeak'!$A$3:HQ$99,220,FALSE)-VLOOKUP($A84,'Import OffPeak change'!$A$106:HQ$202,220,FALSE)))</f>
        <v>0</v>
      </c>
      <c r="HM84" s="6">
        <f>IF(ISERROR(VLOOKUP($A84,'Import OffPeak'!$A$3:HR$99,221,FALSE)-VLOOKUP($A84,'Import OffPeak change'!$A$106:HR$202,221,FALSE)),0,(VLOOKUP($A84,'Import OffPeak'!$A$3:HR$99,221,FALSE)-VLOOKUP($A84,'Import OffPeak change'!$A$106:HR$202,221,FALSE)))</f>
        <v>0</v>
      </c>
      <c r="HN84" s="6">
        <f>IF(ISERROR(VLOOKUP($A84,'Import OffPeak'!$A$3:HS$99,222,FALSE)-VLOOKUP($A84,'Import OffPeak change'!$A$106:HS$202,222,FALSE)),0,(VLOOKUP($A84,'Import OffPeak'!$A$3:HS$99,222,FALSE)-VLOOKUP($A84,'Import OffPeak change'!$A$106:HS$202,222,FALSE)))</f>
        <v>0</v>
      </c>
      <c r="HO84" s="6">
        <f>IF(ISERROR(VLOOKUP($A84,'Import OffPeak'!$A$3:HT$99,223,FALSE)-VLOOKUP($A84,'Import OffPeak change'!$A$106:HT$202,223,FALSE)),0,(VLOOKUP($A84,'Import OffPeak'!$A$3:HT$99,223,FALSE)-VLOOKUP($A84,'Import OffPeak change'!$A$106:HT$202,223,FALSE)))</f>
        <v>0</v>
      </c>
      <c r="HP84" s="6">
        <f>IF(ISERROR(VLOOKUP($A84,'Import OffPeak'!$A$3:HU$99,224,FALSE)-VLOOKUP($A84,'Import OffPeak change'!$A$106:HU$202,224,FALSE)),0,(VLOOKUP($A84,'Import OffPeak'!$A$3:HU$99,224,FALSE)-VLOOKUP($A84,'Import OffPeak change'!$A$106:HU$202,224,FALSE)))</f>
        <v>0</v>
      </c>
      <c r="HQ84" s="6">
        <f>IF(ISERROR(VLOOKUP($A84,'Import OffPeak'!$A$3:HV$99,225,FALSE)-VLOOKUP($A84,'Import OffPeak change'!$A$106:HV$202,225,FALSE)),0,(VLOOKUP($A84,'Import OffPeak'!$A$3:HV$99,225,FALSE)-VLOOKUP($A84,'Import OffPeak change'!$A$106:HV$202,225,FALSE)))</f>
        <v>0</v>
      </c>
      <c r="HR84" s="6">
        <f>IF(ISERROR(VLOOKUP($A84,'Import OffPeak'!$A$3:HW$99,226,FALSE)-VLOOKUP($A84,'Import OffPeak change'!$A$106:HW$202,226,FALSE)),0,(VLOOKUP($A84,'Import OffPeak'!$A$3:HW$99,226,FALSE)-VLOOKUP($A84,'Import OffPeak change'!$A$106:HW$202,226,FALSE)))</f>
        <v>0</v>
      </c>
      <c r="HS84" s="6">
        <f>IF(ISERROR(VLOOKUP($A84,'Import OffPeak'!$A$3:HX$99,227,FALSE)-VLOOKUP($A84,'Import OffPeak change'!$A$106:HX$202,227,FALSE)),0,(VLOOKUP($A84,'Import OffPeak'!$A$3:HX$99,227,FALSE)-VLOOKUP($A84,'Import OffPeak change'!$A$106:HX$202,227,FALSE)))</f>
        <v>0</v>
      </c>
      <c r="HT84" s="6">
        <f>IF(ISERROR(VLOOKUP($A84,'Import OffPeak'!$A$3:HY$99,228,FALSE)-VLOOKUP($A84,'Import OffPeak change'!$A$106:HY$202,228,FALSE)),0,(VLOOKUP($A84,'Import OffPeak'!$A$3:HY$99,228,FALSE)-VLOOKUP($A84,'Import OffPeak change'!$A$106:HY$202,228,FALSE)))</f>
        <v>0</v>
      </c>
      <c r="HU84" s="6">
        <f>IF(ISERROR(VLOOKUP($A84,'Import OffPeak'!$A$3:HZ$99,229,FALSE)-VLOOKUP($A84,'Import OffPeak change'!$A$106:HZ$202,229,FALSE)),0,(VLOOKUP($A84,'Import OffPeak'!$A$3:HZ$99,229,FALSE)-VLOOKUP($A84,'Import OffPeak change'!$A$106:HZ$202,229,FALSE)))</f>
        <v>0</v>
      </c>
      <c r="HV84" s="6">
        <f>IF(ISERROR(VLOOKUP($A84,'Import OffPeak'!$A$3:IA$99,230,FALSE)-VLOOKUP($A84,'Import OffPeak change'!$A$106:IA$202,230,FALSE)),0,(VLOOKUP($A84,'Import OffPeak'!$A$3:IA$99,230,FALSE)-VLOOKUP($A84,'Import OffPeak change'!$A$106:IA$202,230,FALSE)))</f>
        <v>0</v>
      </c>
      <c r="HW84" s="6">
        <f>IF(ISERROR(VLOOKUP($A84,'Import OffPeak'!$A$3:IB$99,231,FALSE)-VLOOKUP($A84,'Import OffPeak change'!$A$106:IB$202,231,FALSE)),0,(VLOOKUP($A84,'Import OffPeak'!$A$3:IB$99,231,FALSE)-VLOOKUP($A84,'Import OffPeak change'!$A$106:IB$202,231,FALSE)))</f>
        <v>0</v>
      </c>
      <c r="HX84" s="6">
        <f>IF(ISERROR(VLOOKUP($A84,'Import OffPeak'!$A$3:IC$99,232,FALSE)-VLOOKUP($A84,'Import OffPeak change'!$A$106:IC$202,232,FALSE)),0,(VLOOKUP($A84,'Import OffPeak'!$A$3:IC$99,232,FALSE)-VLOOKUP($A84,'Import OffPeak change'!$A$106:IC$202,232,FALSE)))</f>
        <v>0</v>
      </c>
      <c r="HY84" s="6">
        <f>IF(ISERROR(VLOOKUP($A84,'Import OffPeak'!$A$3:ID$99,233,FALSE)-VLOOKUP($A84,'Import OffPeak change'!$A$106:ID$202,233,FALSE)),0,(VLOOKUP($A84,'Import OffPeak'!$A$3:ID$99,233,FALSE)-VLOOKUP($A84,'Import OffPeak change'!$A$106:ID$202,233,FALSE)))</f>
        <v>0</v>
      </c>
      <c r="HZ84" s="6">
        <f>IF(ISERROR(VLOOKUP($A84,'Import OffPeak'!$A$3:IE$99,234,FALSE)-VLOOKUP($A84,'Import OffPeak change'!$A$106:IE$202,234,FALSE)),0,(VLOOKUP($A84,'Import OffPeak'!$A$3:IE$99,234,FALSE)-VLOOKUP($A84,'Import OffPeak change'!$A$106:IE$202,234,FALSE)))</f>
        <v>0</v>
      </c>
      <c r="IA84" s="6">
        <f>IF(ISERROR(VLOOKUP($A84,'Import OffPeak'!$A$3:IF$99,235,FALSE)-VLOOKUP($A84,'Import OffPeak change'!$A$106:IF$202,235,FALSE)),0,(VLOOKUP($A84,'Import OffPeak'!$A$3:IF$99,235,FALSE)-VLOOKUP($A84,'Import OffPeak change'!$A$106:IF$202,235,FALSE)))</f>
        <v>0</v>
      </c>
      <c r="IB84" s="6">
        <f>IF(ISERROR(VLOOKUP($A84,'Import OffPeak'!$A$3:IG$99,236,FALSE)-VLOOKUP($A84,'Import OffPeak change'!$A$106:IG$202,236,FALSE)),0,(VLOOKUP($A84,'Import OffPeak'!$A$3:IG$99,236,FALSE)-VLOOKUP($A84,'Import OffPeak change'!$A$106:IG$202,236,FALSE)))</f>
        <v>0</v>
      </c>
      <c r="IC84" s="6">
        <f>IF(ISERROR(VLOOKUP($A84,'Import OffPeak'!$A$3:IH$99,237,FALSE)-VLOOKUP($A84,'Import OffPeak change'!$A$106:IH$202,237,FALSE)),0,(VLOOKUP($A84,'Import OffPeak'!$A$3:IH$99,237,FALSE)-VLOOKUP($A84,'Import OffPeak change'!$A$106:IH$202,237,FALSE)))</f>
        <v>0</v>
      </c>
      <c r="ID84" s="6">
        <f>IF(ISERROR(VLOOKUP($A84,'Import OffPeak'!$A$3:II$99,238,FALSE)-VLOOKUP($A84,'Import OffPeak change'!$A$106:II$202,238,FALSE)),0,(VLOOKUP($A84,'Import OffPeak'!$A$3:II$99,238,FALSE)-VLOOKUP($A84,'Import OffPeak change'!$A$106:II$202,238,FALSE)))</f>
        <v>0</v>
      </c>
      <c r="IE84" s="6">
        <f>IF(ISERROR(VLOOKUP($A84,'Import OffPeak'!$A$3:IJ$99,239,FALSE)-VLOOKUP($A84,'Import OffPeak change'!$A$106:IJ$202,239,FALSE)),0,(VLOOKUP($A84,'Import OffPeak'!$A$3:IJ$99,239,FALSE)-VLOOKUP($A84,'Import OffPeak change'!$A$106:IJ$202,239,FALSE)))</f>
        <v>0</v>
      </c>
    </row>
    <row r="85" spans="1:239">
      <c r="A85" s="168" t="str">
        <f>IF('Import OffPeak'!A82=0,"",'Import OffPeak'!A82)</f>
        <v/>
      </c>
      <c r="B85" s="6"/>
      <c r="C85" s="6"/>
      <c r="D85" s="6"/>
      <c r="E85" s="6"/>
      <c r="F85" s="6"/>
      <c r="G85" s="6">
        <f>IF(ISERROR(VLOOKUP($A85,'Import OffPeak'!$A$3:L$99,7,FALSE)-VLOOKUP($A85,'Import OffPeak change'!$A$106:L$202,7,FALSE)),0,(VLOOKUP($A85,'Import OffPeak'!$A$3:L$99,7,FALSE)-VLOOKUP($A85,'Import OffPeak change'!$A$106:L$202,7,FALSE)))</f>
        <v>0</v>
      </c>
      <c r="H85" s="6">
        <f>IF(ISERROR(VLOOKUP($A85,'Import OffPeak'!$A$3:M$99,8,FALSE)-VLOOKUP($A85,'Import OffPeak change'!$A$106:M$202,8,FALSE)),0,(VLOOKUP($A85,'Import OffPeak'!$A$3:M$99,8,FALSE)-VLOOKUP($A85,'Import OffPeak change'!$A$106:M$202,8,FALSE)))</f>
        <v>0</v>
      </c>
      <c r="I85" s="6">
        <f>IF(ISERROR(VLOOKUP($A85,'Import OffPeak'!$A$3:N$99,9,FALSE)-VLOOKUP($A85,'Import OffPeak change'!$A$106:N$202,9,FALSE)),0,(VLOOKUP($A85,'Import OffPeak'!$A$3:N$99,9,FALSE)-VLOOKUP($A85,'Import OffPeak change'!$A$106:N$202,9,FALSE)))</f>
        <v>0</v>
      </c>
      <c r="J85" s="6">
        <f>IF(ISERROR(VLOOKUP($A85,'Import OffPeak'!$A$3:O$99,10,FALSE)-VLOOKUP($A85,'Import OffPeak change'!$A$106:O$202,10,FALSE)),0,(VLOOKUP($A85,'Import OffPeak'!$A$3:O$99,10,FALSE)-VLOOKUP($A85,'Import OffPeak change'!$A$106:O$202,10,FALSE)))</f>
        <v>0</v>
      </c>
      <c r="K85" s="6">
        <f>IF(ISERROR(VLOOKUP($A85,'Import OffPeak'!$A$3:P$99,11,FALSE)-VLOOKUP($A85,'Import OffPeak change'!$A$106:P$202,11,FALSE)),0,(VLOOKUP($A85,'Import OffPeak'!$A$3:P$99,11,FALSE)-VLOOKUP($A85,'Import OffPeak change'!$A$106:P$202,11,FALSE)))</f>
        <v>0</v>
      </c>
      <c r="L85" s="6">
        <f>IF(ISERROR(VLOOKUP($A85,'Import OffPeak'!$A$3:Q$99,12,FALSE)-VLOOKUP($A85,'Import OffPeak change'!$A$106:Q$202,12,FALSE)),0,(VLOOKUP($A85,'Import OffPeak'!$A$3:Q$99,12,FALSE)-VLOOKUP($A85,'Import OffPeak change'!$A$106:Q$202,12,FALSE)))</f>
        <v>0</v>
      </c>
      <c r="M85" s="6">
        <f>IF(ISERROR(VLOOKUP($A85,'Import OffPeak'!$A$3:R$99,13,FALSE)-VLOOKUP($A85,'Import OffPeak change'!$A$106:R$202,13,FALSE)),0,(VLOOKUP($A85,'Import OffPeak'!$A$3:R$99,13,FALSE)-VLOOKUP($A85,'Import OffPeak change'!$A$106:R$202,13,FALSE)))</f>
        <v>0</v>
      </c>
      <c r="N85" s="6">
        <f>IF(ISERROR(VLOOKUP($A85,'Import OffPeak'!$A$3:S$99,14,FALSE)-VLOOKUP($A85,'Import OffPeak change'!$A$106:S$202,14,FALSE)),0,(VLOOKUP($A85,'Import OffPeak'!$A$3:S$99,14,FALSE)-VLOOKUP($A85,'Import OffPeak change'!$A$106:S$202,14,FALSE)))</f>
        <v>0</v>
      </c>
      <c r="O85" s="6">
        <f>IF(ISERROR(VLOOKUP($A85,'Import OffPeak'!$A$3:T$99,15,FALSE)-VLOOKUP($A85,'Import OffPeak change'!$A$106:T$202,15,FALSE)),0,(VLOOKUP($A85,'Import OffPeak'!$A$3:T$99,15,FALSE)-VLOOKUP($A85,'Import OffPeak change'!$A$106:T$202,15,FALSE)))</f>
        <v>0</v>
      </c>
      <c r="P85" s="6">
        <f>IF(ISERROR(VLOOKUP($A85,'Import OffPeak'!$A$3:U$99,16,FALSE)-VLOOKUP($A85,'Import OffPeak change'!$A$106:U$202,16,FALSE)),0,(VLOOKUP($A85,'Import OffPeak'!$A$3:U$99,16,FALSE)-VLOOKUP($A85,'Import OffPeak change'!$A$106:U$202,16,FALSE)))</f>
        <v>0</v>
      </c>
      <c r="Q85" s="6">
        <f>IF(ISERROR(VLOOKUP($A85,'Import OffPeak'!$A$3:V$99,17,FALSE)-VLOOKUP($A85,'Import OffPeak change'!$A$106:V$202,17,FALSE)),0,(VLOOKUP($A85,'Import OffPeak'!$A$3:V$99,17,FALSE)-VLOOKUP($A85,'Import OffPeak change'!$A$106:V$202,17,FALSE)))</f>
        <v>0</v>
      </c>
      <c r="R85" s="6">
        <f>IF(ISERROR(VLOOKUP($A85,'Import OffPeak'!$A$3:W$99,18,FALSE)-VLOOKUP($A85,'Import OffPeak change'!$A$106:W$202,18,FALSE)),0,(VLOOKUP($A85,'Import OffPeak'!$A$3:W$99,18,FALSE)-VLOOKUP($A85,'Import OffPeak change'!$A$106:W$202,18,FALSE)))</f>
        <v>0</v>
      </c>
      <c r="S85" s="6">
        <f>IF(ISERROR(VLOOKUP($A85,'Import OffPeak'!$A$3:X$99,19,FALSE)-VLOOKUP($A85,'Import OffPeak change'!$A$106:X$202,19,FALSE)),0,(VLOOKUP($A85,'Import OffPeak'!$A$3:X$99,19,FALSE)-VLOOKUP($A85,'Import OffPeak change'!$A$106:X$202,19,FALSE)))</f>
        <v>0</v>
      </c>
      <c r="T85" s="6">
        <f>IF(ISERROR(VLOOKUP($A85,'Import OffPeak'!$A$3:Y$99,20,FALSE)-VLOOKUP($A85,'Import OffPeak change'!$A$106:Y$202,20,FALSE)),0,(VLOOKUP($A85,'Import OffPeak'!$A$3:Y$99,20,FALSE)-VLOOKUP($A85,'Import OffPeak change'!$A$106:Y$202,20,FALSE)))</f>
        <v>0</v>
      </c>
      <c r="U85" s="6">
        <f>IF(ISERROR(VLOOKUP($A85,'Import OffPeak'!$A$3:Z$99,21,FALSE)-VLOOKUP($A85,'Import OffPeak change'!$A$106:Z$202,21,FALSE)),0,(VLOOKUP($A85,'Import OffPeak'!$A$3:Z$99,21,FALSE)-VLOOKUP($A85,'Import OffPeak change'!$A$106:Z$202,21,FALSE)))</f>
        <v>0</v>
      </c>
      <c r="V85" s="6">
        <f>IF(ISERROR(VLOOKUP($A85,'Import OffPeak'!$A$3:AA$99,22,FALSE)-VLOOKUP($A85,'Import OffPeak change'!$A$106:AA$202,22,FALSE)),0,(VLOOKUP($A85,'Import OffPeak'!$A$3:AA$99,22,FALSE)-VLOOKUP($A85,'Import OffPeak change'!$A$106:AA$202,22,FALSE)))</f>
        <v>0</v>
      </c>
      <c r="W85" s="6">
        <f>IF(ISERROR(VLOOKUP($A85,'Import OffPeak'!$A$3:AB$99,23,FALSE)-VLOOKUP($A85,'Import OffPeak change'!$A$106:AB$202,23,FALSE)),0,(VLOOKUP($A85,'Import OffPeak'!$A$3:AB$99,23,FALSE)-VLOOKUP($A85,'Import OffPeak change'!$A$106:AB$202,23,FALSE)))</f>
        <v>0</v>
      </c>
      <c r="X85" s="6">
        <f>IF(ISERROR(VLOOKUP($A85,'Import OffPeak'!$A$3:AC$99,24,FALSE)-VLOOKUP($A85,'Import OffPeak change'!$A$106:AC$202,24,FALSE)),0,(VLOOKUP($A85,'Import OffPeak'!$A$3:AC$99,24,FALSE)-VLOOKUP($A85,'Import OffPeak change'!$A$106:AC$202,24,FALSE)))</f>
        <v>0</v>
      </c>
      <c r="Y85" s="6">
        <f>IF(ISERROR(VLOOKUP($A85,'Import OffPeak'!$A$3:AD$99,25,FALSE)-VLOOKUP($A85,'Import OffPeak change'!$A$106:AD$202,25,FALSE)),0,(VLOOKUP($A85,'Import OffPeak'!$A$3:AD$99,25,FALSE)-VLOOKUP($A85,'Import OffPeak change'!$A$106:AD$202,25,FALSE)))</f>
        <v>0</v>
      </c>
      <c r="Z85" s="6">
        <f>IF(ISERROR(VLOOKUP($A85,'Import OffPeak'!$A$3:AE$99,26,FALSE)-VLOOKUP($A85,'Import OffPeak change'!$A$106:AE$202,26,FALSE)),0,(VLOOKUP($A85,'Import OffPeak'!$A$3:AE$99,26,FALSE)-VLOOKUP($A85,'Import OffPeak change'!$A$106:AE$202,26,FALSE)))</f>
        <v>0</v>
      </c>
      <c r="AA85" s="6">
        <f>IF(ISERROR(VLOOKUP($A85,'Import OffPeak'!$A$3:AF$99,27,FALSE)-VLOOKUP($A85,'Import OffPeak change'!$A$106:AF$202,27,FALSE)),0,(VLOOKUP($A85,'Import OffPeak'!$A$3:AF$99,27,FALSE)-VLOOKUP($A85,'Import OffPeak change'!$A$106:AF$202,27,FALSE)))</f>
        <v>0</v>
      </c>
      <c r="AB85" s="6">
        <f>IF(ISERROR(VLOOKUP($A85,'Import OffPeak'!$A$3:AG$99,28,FALSE)-VLOOKUP($A85,'Import OffPeak change'!$A$106:AG$202,28,FALSE)),0,(VLOOKUP($A85,'Import OffPeak'!$A$3:AG$99,28,FALSE)-VLOOKUP($A85,'Import OffPeak change'!$A$106:AG$202,28,FALSE)))</f>
        <v>0</v>
      </c>
      <c r="AC85" s="6">
        <f>IF(ISERROR(VLOOKUP($A85,'Import OffPeak'!$A$3:AH$99,29,FALSE)-VLOOKUP($A85,'Import OffPeak change'!$A$106:AH$202,29,FALSE)),0,(VLOOKUP($A85,'Import OffPeak'!$A$3:AH$99,29,FALSE)-VLOOKUP($A85,'Import OffPeak change'!$A$106:AH$202,29,FALSE)))</f>
        <v>0</v>
      </c>
      <c r="AD85" s="6">
        <f>IF(ISERROR(VLOOKUP($A85,'Import OffPeak'!$A$3:AI$99,30,FALSE)-VLOOKUP($A85,'Import OffPeak change'!$A$106:AI$202,30,FALSE)),0,(VLOOKUP($A85,'Import OffPeak'!$A$3:AI$99,30,FALSE)-VLOOKUP($A85,'Import OffPeak change'!$A$106:AI$202,30,FALSE)))</f>
        <v>0</v>
      </c>
      <c r="AE85" s="6">
        <f>IF(ISERROR(VLOOKUP($A85,'Import OffPeak'!$A$3:AJ$99,31,FALSE)-VLOOKUP($A85,'Import OffPeak change'!$A$106:AJ$202,31,FALSE)),0,(VLOOKUP($A85,'Import OffPeak'!$A$3:AJ$99,31,FALSE)-VLOOKUP($A85,'Import OffPeak change'!$A$106:AJ$202,31,FALSE)))</f>
        <v>0</v>
      </c>
      <c r="AF85" s="6">
        <f>IF(ISERROR(VLOOKUP($A85,'Import OffPeak'!$A$3:AK$99,32,FALSE)-VLOOKUP($A85,'Import OffPeak change'!$A$106:AK$202,32,FALSE)),0,(VLOOKUP($A85,'Import OffPeak'!$A$3:AK$99,32,FALSE)-VLOOKUP($A85,'Import OffPeak change'!$A$106:AK$202,32,FALSE)))</f>
        <v>0</v>
      </c>
      <c r="AG85" s="6">
        <f>IF(ISERROR(VLOOKUP($A85,'Import OffPeak'!$A$3:AL$99,33,FALSE)-VLOOKUP($A85,'Import OffPeak change'!$A$106:AL$202,33,FALSE)),0,(VLOOKUP($A85,'Import OffPeak'!$A$3:AL$99,33,FALSE)-VLOOKUP($A85,'Import OffPeak change'!$A$106:AL$202,33,FALSE)))</f>
        <v>0</v>
      </c>
      <c r="AH85" s="6">
        <f>IF(ISERROR(VLOOKUP($A85,'Import OffPeak'!$A$3:AM$99,34,FALSE)-VLOOKUP($A85,'Import OffPeak change'!$A$106:AM$202,34,FALSE)),0,(VLOOKUP($A85,'Import OffPeak'!$A$3:AM$99,34,FALSE)-VLOOKUP($A85,'Import OffPeak change'!$A$106:AM$202,34,FALSE)))</f>
        <v>0</v>
      </c>
      <c r="AI85" s="6">
        <f>IF(ISERROR(VLOOKUP($A85,'Import OffPeak'!$A$3:AN$99,35,FALSE)-VLOOKUP($A85,'Import OffPeak change'!$A$106:AN$202,35,FALSE)),0,(VLOOKUP($A85,'Import OffPeak'!$A$3:AN$99,35,FALSE)-VLOOKUP($A85,'Import OffPeak change'!$A$106:AN$202,35,FALSE)))</f>
        <v>0</v>
      </c>
      <c r="AJ85" s="6">
        <f>IF(ISERROR(VLOOKUP($A85,'Import OffPeak'!$A$3:AO$99,36,FALSE)-VLOOKUP($A85,'Import OffPeak change'!$A$106:AO$202,36,FALSE)),0,(VLOOKUP($A85,'Import OffPeak'!$A$3:AO$99,36,FALSE)-VLOOKUP($A85,'Import OffPeak change'!$A$106:AO$202,36,FALSE)))</f>
        <v>0</v>
      </c>
      <c r="AK85" s="6">
        <f>IF(ISERROR(VLOOKUP($A85,'Import OffPeak'!$A$3:AP$99,37,FALSE)-VLOOKUP($A85,'Import OffPeak change'!$A$106:AP$202,37,FALSE)),0,(VLOOKUP($A85,'Import OffPeak'!$A$3:AP$99,37,FALSE)-VLOOKUP($A85,'Import OffPeak change'!$A$106:AP$202,37,FALSE)))</f>
        <v>0</v>
      </c>
      <c r="AL85" s="6">
        <f>IF(ISERROR(VLOOKUP($A85,'Import OffPeak'!$A$3:AQ$99,38,FALSE)-VLOOKUP($A85,'Import OffPeak change'!$A$106:AQ$202,38,FALSE)),0,(VLOOKUP($A85,'Import OffPeak'!$A$3:AQ$99,38,FALSE)-VLOOKUP($A85,'Import OffPeak change'!$A$106:AQ$202,38,FALSE)))</f>
        <v>0</v>
      </c>
      <c r="AM85" s="6">
        <f>IF(ISERROR(VLOOKUP($A85,'Import OffPeak'!$A$3:AR$99,39,FALSE)-VLOOKUP($A85,'Import OffPeak change'!$A$106:AR$202,39,FALSE)),0,(VLOOKUP($A85,'Import OffPeak'!$A$3:AR$99,39,FALSE)-VLOOKUP($A85,'Import OffPeak change'!$A$106:AR$202,39,FALSE)))</f>
        <v>0</v>
      </c>
      <c r="AN85" s="6">
        <f>IF(ISERROR(VLOOKUP($A85,'Import OffPeak'!$A$3:AS$99,40,FALSE)-VLOOKUP($A85,'Import OffPeak change'!$A$106:AS$202,40,FALSE)),0,(VLOOKUP($A85,'Import OffPeak'!$A$3:AS$99,40,FALSE)-VLOOKUP($A85,'Import OffPeak change'!$A$106:AS$202,40,FALSE)))</f>
        <v>0</v>
      </c>
      <c r="AO85" s="6">
        <f>IF(ISERROR(VLOOKUP($A85,'Import OffPeak'!$A$3:AT$99,41,FALSE)-VLOOKUP($A85,'Import OffPeak change'!$A$106:AT$202,41,FALSE)),0,(VLOOKUP($A85,'Import OffPeak'!$A$3:AT$99,41,FALSE)-VLOOKUP($A85,'Import OffPeak change'!$A$106:AT$202,41,FALSE)))</f>
        <v>0</v>
      </c>
      <c r="AP85" s="6">
        <f>IF(ISERROR(VLOOKUP($A85,'Import OffPeak'!$A$3:AU$99,42,FALSE)-VLOOKUP($A85,'Import OffPeak change'!$A$106:AU$202,42,FALSE)),0,(VLOOKUP($A85,'Import OffPeak'!$A$3:AU$99,42,FALSE)-VLOOKUP($A85,'Import OffPeak change'!$A$106:AU$202,42,FALSE)))</f>
        <v>0</v>
      </c>
      <c r="AQ85" s="6">
        <f>IF(ISERROR(VLOOKUP($A85,'Import OffPeak'!$A$3:AV$99,43,FALSE)-VLOOKUP($A85,'Import OffPeak change'!$A$106:AV$202,43,FALSE)),0,(VLOOKUP($A85,'Import OffPeak'!$A$3:AV$99,43,FALSE)-VLOOKUP($A85,'Import OffPeak change'!$A$106:AV$202,43,FALSE)))</f>
        <v>0</v>
      </c>
      <c r="AR85" s="6">
        <f>IF(ISERROR(VLOOKUP($A85,'Import OffPeak'!$A$3:AW$99,44,FALSE)-VLOOKUP($A85,'Import OffPeak change'!$A$106:AW$202,44,FALSE)),0,(VLOOKUP($A85,'Import OffPeak'!$A$3:AW$99,44,FALSE)-VLOOKUP($A85,'Import OffPeak change'!$A$106:AW$202,44,FALSE)))</f>
        <v>0</v>
      </c>
      <c r="AS85" s="6">
        <f>IF(ISERROR(VLOOKUP($A85,'Import OffPeak'!$A$3:AX$99,45,FALSE)-VLOOKUP($A85,'Import OffPeak change'!$A$106:AX$202,45,FALSE)),0,(VLOOKUP($A85,'Import OffPeak'!$A$3:AX$99,45,FALSE)-VLOOKUP($A85,'Import OffPeak change'!$A$106:AX$202,45,FALSE)))</f>
        <v>0</v>
      </c>
      <c r="AT85" s="6">
        <f>IF(ISERROR(VLOOKUP($A85,'Import OffPeak'!$A$3:AY$99,46,FALSE)-VLOOKUP($A85,'Import OffPeak change'!$A$106:AY$202,46,FALSE)),0,(VLOOKUP($A85,'Import OffPeak'!$A$3:AY$99,46,FALSE)-VLOOKUP($A85,'Import OffPeak change'!$A$106:AY$202,46,FALSE)))</f>
        <v>0</v>
      </c>
      <c r="AU85" s="6">
        <f>IF(ISERROR(VLOOKUP($A85,'Import OffPeak'!$A$3:AZ$99,47,FALSE)-VLOOKUP($A85,'Import OffPeak change'!$A$106:AZ$202,47,FALSE)),0,(VLOOKUP($A85,'Import OffPeak'!$A$3:AZ$99,47,FALSE)-VLOOKUP($A85,'Import OffPeak change'!$A$106:AZ$202,47,FALSE)))</f>
        <v>0</v>
      </c>
      <c r="AV85" s="6">
        <f>IF(ISERROR(VLOOKUP($A85,'Import OffPeak'!$A$3:BA$99,48,FALSE)-VLOOKUP($A85,'Import OffPeak change'!$A$106:BA$202,48,FALSE)),0,(VLOOKUP($A85,'Import OffPeak'!$A$3:BA$99,48,FALSE)-VLOOKUP($A85,'Import OffPeak change'!$A$106:BA$202,48,FALSE)))</f>
        <v>0</v>
      </c>
      <c r="AW85" s="6">
        <f>IF(ISERROR(VLOOKUP($A85,'Import OffPeak'!$A$3:BB$99,49,FALSE)-VLOOKUP($A85,'Import OffPeak change'!$A$106:BB$202,49,FALSE)),0,(VLOOKUP($A85,'Import OffPeak'!$A$3:BB$99,49,FALSE)-VLOOKUP($A85,'Import OffPeak change'!$A$106:BB$202,49,FALSE)))</f>
        <v>0</v>
      </c>
      <c r="AX85" s="6">
        <f>IF(ISERROR(VLOOKUP($A85,'Import OffPeak'!$A$3:BC$99,50,FALSE)-VLOOKUP($A85,'Import OffPeak change'!$A$106:BC$202,50,FALSE)),0,(VLOOKUP($A85,'Import OffPeak'!$A$3:BC$99,50,FALSE)-VLOOKUP($A85,'Import OffPeak change'!$A$106:BC$202,50,FALSE)))</f>
        <v>0</v>
      </c>
      <c r="AY85" s="6">
        <f>IF(ISERROR(VLOOKUP($A85,'Import OffPeak'!$A$3:BD$99,51,FALSE)-VLOOKUP($A85,'Import OffPeak change'!$A$106:BD$202,51,FALSE)),0,(VLOOKUP($A85,'Import OffPeak'!$A$3:BD$99,51,FALSE)-VLOOKUP($A85,'Import OffPeak change'!$A$106:BD$202,51,FALSE)))</f>
        <v>0</v>
      </c>
      <c r="AZ85" s="6">
        <f>IF(ISERROR(VLOOKUP($A85,'Import OffPeak'!$A$3:BE$99,52,FALSE)-VLOOKUP($A85,'Import OffPeak change'!$A$106:BE$202,52,FALSE)),0,(VLOOKUP($A85,'Import OffPeak'!$A$3:BE$99,52,FALSE)-VLOOKUP($A85,'Import OffPeak change'!$A$106:BE$202,52,FALSE)))</f>
        <v>0</v>
      </c>
      <c r="BA85" s="6">
        <f>IF(ISERROR(VLOOKUP($A85,'Import OffPeak'!$A$3:BF$99,53,FALSE)-VLOOKUP($A85,'Import OffPeak change'!$A$106:BF$202,53,FALSE)),0,(VLOOKUP($A85,'Import OffPeak'!$A$3:BF$99,53,FALSE)-VLOOKUP($A85,'Import OffPeak change'!$A$106:BF$202,53,FALSE)))</f>
        <v>0</v>
      </c>
      <c r="BB85" s="6">
        <f>IF(ISERROR(VLOOKUP($A85,'Import OffPeak'!$A$3:BG$99,54,FALSE)-VLOOKUP($A85,'Import OffPeak change'!$A$106:BG$202,54,FALSE)),0,(VLOOKUP($A85,'Import OffPeak'!$A$3:BG$99,54,FALSE)-VLOOKUP($A85,'Import OffPeak change'!$A$106:BG$202,54,FALSE)))</f>
        <v>0</v>
      </c>
      <c r="BC85" s="6">
        <f>IF(ISERROR(VLOOKUP($A85,'Import OffPeak'!$A$3:BH$99,55,FALSE)-VLOOKUP($A85,'Import OffPeak change'!$A$106:BH$202,55,FALSE)),0,(VLOOKUP($A85,'Import OffPeak'!$A$3:BH$99,55,FALSE)-VLOOKUP($A85,'Import OffPeak change'!$A$106:BH$202,55,FALSE)))</f>
        <v>0</v>
      </c>
      <c r="BD85" s="6">
        <f>IF(ISERROR(VLOOKUP($A85,'Import OffPeak'!$A$3:BI$99,56,FALSE)-VLOOKUP($A85,'Import OffPeak change'!$A$106:BI$202,56,FALSE)),0,(VLOOKUP($A85,'Import OffPeak'!$A$3:BI$99,56,FALSE)-VLOOKUP($A85,'Import OffPeak change'!$A$106:BI$202,56,FALSE)))</f>
        <v>0</v>
      </c>
      <c r="BE85" s="6">
        <f>IF(ISERROR(VLOOKUP($A85,'Import OffPeak'!$A$3:BJ$99,57,FALSE)-VLOOKUP($A85,'Import OffPeak change'!$A$106:BJ$202,57,FALSE)),0,(VLOOKUP($A85,'Import OffPeak'!$A$3:BJ$99,57,FALSE)-VLOOKUP($A85,'Import OffPeak change'!$A$106:BJ$202,57,FALSE)))</f>
        <v>0</v>
      </c>
      <c r="BF85" s="6">
        <f>IF(ISERROR(VLOOKUP($A85,'Import OffPeak'!$A$3:BK$99,58,FALSE)-VLOOKUP($A85,'Import OffPeak change'!$A$106:BK$202,58,FALSE)),0,(VLOOKUP($A85,'Import OffPeak'!$A$3:BK$99,58,FALSE)-VLOOKUP($A85,'Import OffPeak change'!$A$106:BK$202,58,FALSE)))</f>
        <v>0</v>
      </c>
      <c r="BG85" s="6">
        <f>IF(ISERROR(VLOOKUP($A85,'Import OffPeak'!$A$3:BL$99,59,FALSE)-VLOOKUP($A85,'Import OffPeak change'!$A$106:BL$202,59,FALSE)),0,(VLOOKUP($A85,'Import OffPeak'!$A$3:BL$99,59,FALSE)-VLOOKUP($A85,'Import OffPeak change'!$A$106:BL$202,59,FALSE)))</f>
        <v>0</v>
      </c>
      <c r="BH85" s="6">
        <f>IF(ISERROR(VLOOKUP($A85,'Import OffPeak'!$A$3:BM$99,60,FALSE)-VLOOKUP($A85,'Import OffPeak change'!$A$106:BM$202,60,FALSE)),0,(VLOOKUP($A85,'Import OffPeak'!$A$3:BM$99,60,FALSE)-VLOOKUP($A85,'Import OffPeak change'!$A$106:BM$202,60,FALSE)))</f>
        <v>0</v>
      </c>
      <c r="BI85" s="6">
        <f>IF(ISERROR(VLOOKUP($A85,'Import OffPeak'!$A$3:BN$99,61,FALSE)-VLOOKUP($A85,'Import OffPeak change'!$A$106:BN$202,61,FALSE)),0,(VLOOKUP($A85,'Import OffPeak'!$A$3:BN$99,61,FALSE)-VLOOKUP($A85,'Import OffPeak change'!$A$106:BN$202,61,FALSE)))</f>
        <v>0</v>
      </c>
      <c r="BJ85" s="6">
        <f>IF(ISERROR(VLOOKUP($A85,'Import OffPeak'!$A$3:BO$99,62,FALSE)-VLOOKUP($A85,'Import OffPeak change'!$A$106:BO$202,62,FALSE)),0,(VLOOKUP($A85,'Import OffPeak'!$A$3:BO$99,62,FALSE)-VLOOKUP($A85,'Import OffPeak change'!$A$106:BO$202,62,FALSE)))</f>
        <v>0</v>
      </c>
      <c r="BK85" s="6">
        <f>IF(ISERROR(VLOOKUP($A85,'Import OffPeak'!$A$3:BP$99,63,FALSE)-VLOOKUP($A85,'Import OffPeak change'!$A$106:BP$202,63,FALSE)),0,(VLOOKUP($A85,'Import OffPeak'!$A$3:BP$99,63,FALSE)-VLOOKUP($A85,'Import OffPeak change'!$A$106:BP$202,63,FALSE)))</f>
        <v>0</v>
      </c>
      <c r="BL85" s="6">
        <f>IF(ISERROR(VLOOKUP($A85,'Import OffPeak'!$A$3:BQ$99,64,FALSE)-VLOOKUP($A85,'Import OffPeak change'!$A$106:BQ$202,64,FALSE)),0,(VLOOKUP($A85,'Import OffPeak'!$A$3:BQ$99,64,FALSE)-VLOOKUP($A85,'Import OffPeak change'!$A$106:BQ$202,64,FALSE)))</f>
        <v>0</v>
      </c>
      <c r="BM85" s="6">
        <f>IF(ISERROR(VLOOKUP($A85,'Import OffPeak'!$A$3:BR$99,65,FALSE)-VLOOKUP($A85,'Import OffPeak change'!$A$106:BR$202,65,FALSE)),0,(VLOOKUP($A85,'Import OffPeak'!$A$3:BR$99,65,FALSE)-VLOOKUP($A85,'Import OffPeak change'!$A$106:BR$202,65,FALSE)))</f>
        <v>0</v>
      </c>
      <c r="BN85" s="6">
        <f>IF(ISERROR(VLOOKUP($A85,'Import OffPeak'!$A$3:BS$99,66,FALSE)-VLOOKUP($A85,'Import OffPeak change'!$A$106:BS$202,66,FALSE)),0,(VLOOKUP($A85,'Import OffPeak'!$A$3:BS$99,66,FALSE)-VLOOKUP($A85,'Import OffPeak change'!$A$106:BS$202,66,FALSE)))</f>
        <v>0</v>
      </c>
      <c r="BO85" s="6">
        <f>IF(ISERROR(VLOOKUP($A85,'Import OffPeak'!$A$3:BT$99,67,FALSE)-VLOOKUP($A85,'Import OffPeak change'!$A$106:BT$202,67,FALSE)),0,(VLOOKUP($A85,'Import OffPeak'!$A$3:BT$99,67,FALSE)-VLOOKUP($A85,'Import OffPeak change'!$A$106:BT$202,67,FALSE)))</f>
        <v>0</v>
      </c>
      <c r="BP85" s="6">
        <f>IF(ISERROR(VLOOKUP($A85,'Import OffPeak'!$A$3:BU$99,68,FALSE)-VLOOKUP($A85,'Import OffPeak change'!$A$106:BU$202,68,FALSE)),0,(VLOOKUP($A85,'Import OffPeak'!$A$3:BU$99,68,FALSE)-VLOOKUP($A85,'Import OffPeak change'!$A$106:BU$202,68,FALSE)))</f>
        <v>0</v>
      </c>
      <c r="BQ85" s="6">
        <f>IF(ISERROR(VLOOKUP($A85,'Import OffPeak'!$A$3:BV$99,69,FALSE)-VLOOKUP($A85,'Import OffPeak change'!$A$106:BV$202,69,FALSE)),0,(VLOOKUP($A85,'Import OffPeak'!$A$3:BV$99,69,FALSE)-VLOOKUP($A85,'Import OffPeak change'!$A$106:BV$202,69,FALSE)))</f>
        <v>0</v>
      </c>
      <c r="BR85" s="6">
        <f>IF(ISERROR(VLOOKUP($A85,'Import OffPeak'!$A$3:BW$99,70,FALSE)-VLOOKUP($A85,'Import OffPeak change'!$A$106:BW$202,70,FALSE)),0,(VLOOKUP($A85,'Import OffPeak'!$A$3:BW$99,70,FALSE)-VLOOKUP($A85,'Import OffPeak change'!$A$106:BW$202,70,FALSE)))</f>
        <v>0</v>
      </c>
      <c r="BS85" s="6">
        <f>IF(ISERROR(VLOOKUP($A85,'Import OffPeak'!$A$3:BX$99,71,FALSE)-VLOOKUP($A85,'Import OffPeak change'!$A$106:BX$202,71,FALSE)),0,(VLOOKUP($A85,'Import OffPeak'!$A$3:BX$99,71,FALSE)-VLOOKUP($A85,'Import OffPeak change'!$A$106:BX$202,71,FALSE)))</f>
        <v>0</v>
      </c>
      <c r="BT85" s="6">
        <f>IF(ISERROR(VLOOKUP($A85,'Import OffPeak'!$A$3:BY$99,72,FALSE)-VLOOKUP($A85,'Import OffPeak change'!$A$106:BY$202,72,FALSE)),0,(VLOOKUP($A85,'Import OffPeak'!$A$3:BY$99,72,FALSE)-VLOOKUP($A85,'Import OffPeak change'!$A$106:BY$202,72,FALSE)))</f>
        <v>0</v>
      </c>
      <c r="BU85" s="6">
        <f>IF(ISERROR(VLOOKUP($A85,'Import OffPeak'!$A$3:BZ$99,73,FALSE)-VLOOKUP($A85,'Import OffPeak change'!$A$106:BZ$202,73,FALSE)),0,(VLOOKUP($A85,'Import OffPeak'!$A$3:BZ$99,73,FALSE)-VLOOKUP($A85,'Import OffPeak change'!$A$106:BZ$202,73,FALSE)))</f>
        <v>0</v>
      </c>
      <c r="BV85" s="6">
        <f>IF(ISERROR(VLOOKUP($A85,'Import OffPeak'!$A$3:CA$99,74,FALSE)-VLOOKUP($A85,'Import OffPeak change'!$A$106:CA$202,74,FALSE)),0,(VLOOKUP($A85,'Import OffPeak'!$A$3:CA$99,74,FALSE)-VLOOKUP($A85,'Import OffPeak change'!$A$106:CA$202,74,FALSE)))</f>
        <v>0</v>
      </c>
      <c r="BW85" s="6">
        <f>IF(ISERROR(VLOOKUP($A85,'Import OffPeak'!$A$3:CB$99,75,FALSE)-VLOOKUP($A85,'Import OffPeak change'!$A$106:CB$202,75,FALSE)),0,(VLOOKUP($A85,'Import OffPeak'!$A$3:CB$99,75,FALSE)-VLOOKUP($A85,'Import OffPeak change'!$A$106:CB$202,75,FALSE)))</f>
        <v>0</v>
      </c>
      <c r="BX85" s="6">
        <f>IF(ISERROR(VLOOKUP($A85,'Import OffPeak'!$A$3:CC$99,76,FALSE)-VLOOKUP($A85,'Import OffPeak change'!$A$106:CC$202,76,FALSE)),0,(VLOOKUP($A85,'Import OffPeak'!$A$3:CC$99,76,FALSE)-VLOOKUP($A85,'Import OffPeak change'!$A$106:CC$202,76,FALSE)))</f>
        <v>0</v>
      </c>
      <c r="BY85" s="6">
        <f>IF(ISERROR(VLOOKUP($A85,'Import OffPeak'!$A$3:CD$99,77,FALSE)-VLOOKUP($A85,'Import OffPeak change'!$A$106:CD$202,77,FALSE)),0,(VLOOKUP($A85,'Import OffPeak'!$A$3:CD$99,77,FALSE)-VLOOKUP($A85,'Import OffPeak change'!$A$106:CD$202,77,FALSE)))</f>
        <v>0</v>
      </c>
      <c r="BZ85" s="6">
        <f>IF(ISERROR(VLOOKUP($A85,'Import OffPeak'!$A$3:CE$99,78,FALSE)-VLOOKUP($A85,'Import OffPeak change'!$A$106:CE$202,78,FALSE)),0,(VLOOKUP($A85,'Import OffPeak'!$A$3:CE$99,78,FALSE)-VLOOKUP($A85,'Import OffPeak change'!$A$106:CE$202,78,FALSE)))</f>
        <v>0</v>
      </c>
      <c r="CA85" s="6">
        <f>IF(ISERROR(VLOOKUP($A85,'Import OffPeak'!$A$3:CF$99,79,FALSE)-VLOOKUP($A85,'Import OffPeak change'!$A$106:CF$202,79,FALSE)),0,(VLOOKUP($A85,'Import OffPeak'!$A$3:CF$99,79,FALSE)-VLOOKUP($A85,'Import OffPeak change'!$A$106:CF$202,79,FALSE)))</f>
        <v>0</v>
      </c>
      <c r="CB85" s="6">
        <f>IF(ISERROR(VLOOKUP($A85,'Import OffPeak'!$A$3:CG$99,80,FALSE)-VLOOKUP($A85,'Import OffPeak change'!$A$106:CG$202,80,FALSE)),0,(VLOOKUP($A85,'Import OffPeak'!$A$3:CG$99,80,FALSE)-VLOOKUP($A85,'Import OffPeak change'!$A$106:CG$202,80,FALSE)))</f>
        <v>0</v>
      </c>
      <c r="CC85" s="6">
        <f>IF(ISERROR(VLOOKUP($A85,'Import OffPeak'!$A$3:CH$99,81,FALSE)-VLOOKUP($A85,'Import OffPeak change'!$A$106:CH$202,81,FALSE)),0,(VLOOKUP($A85,'Import OffPeak'!$A$3:CH$99,81,FALSE)-VLOOKUP($A85,'Import OffPeak change'!$A$106:CH$202,81,FALSE)))</f>
        <v>0</v>
      </c>
      <c r="CD85" s="6">
        <f>IF(ISERROR(VLOOKUP($A85,'Import OffPeak'!$A$3:CI$99,82,FALSE)-VLOOKUP($A85,'Import OffPeak change'!$A$106:CI$202,82,FALSE)),0,(VLOOKUP($A85,'Import OffPeak'!$A$3:CI$99,82,FALSE)-VLOOKUP($A85,'Import OffPeak change'!$A$106:CI$202,82,FALSE)))</f>
        <v>0</v>
      </c>
      <c r="CE85" s="6">
        <f>IF(ISERROR(VLOOKUP($A85,'Import OffPeak'!$A$3:CJ$99,83,FALSE)-VLOOKUP($A85,'Import OffPeak change'!$A$106:CJ$202,83,FALSE)),0,(VLOOKUP($A85,'Import OffPeak'!$A$3:CJ$99,83,FALSE)-VLOOKUP($A85,'Import OffPeak change'!$A$106:CJ$202,83,FALSE)))</f>
        <v>0</v>
      </c>
      <c r="CF85" s="6">
        <f>IF(ISERROR(VLOOKUP($A85,'Import OffPeak'!$A$3:CK$99,84,FALSE)-VLOOKUP($A85,'Import OffPeak change'!$A$106:CK$202,84,FALSE)),0,(VLOOKUP($A85,'Import OffPeak'!$A$3:CK$99,84,FALSE)-VLOOKUP($A85,'Import OffPeak change'!$A$106:CK$202,84,FALSE)))</f>
        <v>0</v>
      </c>
      <c r="CG85" s="6">
        <f>IF(ISERROR(VLOOKUP($A85,'Import OffPeak'!$A$3:CL$99,85,FALSE)-VLOOKUP($A85,'Import OffPeak change'!$A$106:CL$202,85,FALSE)),0,(VLOOKUP($A85,'Import OffPeak'!$A$3:CL$99,85,FALSE)-VLOOKUP($A85,'Import OffPeak change'!$A$106:CL$202,85,FALSE)))</f>
        <v>0</v>
      </c>
      <c r="CH85" s="6">
        <f>IF(ISERROR(VLOOKUP($A85,'Import OffPeak'!$A$3:CM$99,86,FALSE)-VLOOKUP($A85,'Import OffPeak change'!$A$106:CM$202,86,FALSE)),0,(VLOOKUP($A85,'Import OffPeak'!$A$3:CM$99,86,FALSE)-VLOOKUP($A85,'Import OffPeak change'!$A$106:CM$202,86,FALSE)))</f>
        <v>0</v>
      </c>
      <c r="CI85" s="6">
        <f>IF(ISERROR(VLOOKUP($A85,'Import OffPeak'!$A$3:CN$99,87,FALSE)-VLOOKUP($A85,'Import OffPeak change'!$A$106:CN$202,87,FALSE)),0,(VLOOKUP($A85,'Import OffPeak'!$A$3:CN$99,87,FALSE)-VLOOKUP($A85,'Import OffPeak change'!$A$106:CN$202,87,FALSE)))</f>
        <v>0</v>
      </c>
      <c r="CJ85" s="6">
        <f>IF(ISERROR(VLOOKUP($A85,'Import OffPeak'!$A$3:CO$99,88,FALSE)-VLOOKUP($A85,'Import OffPeak change'!$A$106:CO$202,88,FALSE)),0,(VLOOKUP($A85,'Import OffPeak'!$A$3:CO$99,88,FALSE)-VLOOKUP($A85,'Import OffPeak change'!$A$106:CO$202,88,FALSE)))</f>
        <v>0</v>
      </c>
      <c r="CK85" s="6">
        <f>IF(ISERROR(VLOOKUP($A85,'Import OffPeak'!$A$3:CP$99,89,FALSE)-VLOOKUP($A85,'Import OffPeak change'!$A$106:CP$202,89,FALSE)),0,(VLOOKUP($A85,'Import OffPeak'!$A$3:CP$99,89,FALSE)-VLOOKUP($A85,'Import OffPeak change'!$A$106:CP$202,89,FALSE)))</f>
        <v>0</v>
      </c>
      <c r="CL85" s="6">
        <f>IF(ISERROR(VLOOKUP($A85,'Import OffPeak'!$A$3:CQ$99,90,FALSE)-VLOOKUP($A85,'Import OffPeak change'!$A$106:CQ$202,90,FALSE)),0,(VLOOKUP($A85,'Import OffPeak'!$A$3:CQ$99,90,FALSE)-VLOOKUP($A85,'Import OffPeak change'!$A$106:CQ$202,90,FALSE)))</f>
        <v>0</v>
      </c>
      <c r="CM85" s="6">
        <f>IF(ISERROR(VLOOKUP($A85,'Import OffPeak'!$A$3:CR$99,91,FALSE)-VLOOKUP($A85,'Import OffPeak change'!$A$106:CR$202,91,FALSE)),0,(VLOOKUP($A85,'Import OffPeak'!$A$3:CR$99,91,FALSE)-VLOOKUP($A85,'Import OffPeak change'!$A$106:CR$202,91,FALSE)))</f>
        <v>0</v>
      </c>
      <c r="CN85" s="6">
        <f>IF(ISERROR(VLOOKUP($A85,'Import OffPeak'!$A$3:CS$99,92,FALSE)-VLOOKUP($A85,'Import OffPeak change'!$A$106:CS$202,92,FALSE)),0,(VLOOKUP($A85,'Import OffPeak'!$A$3:CS$99,92,FALSE)-VLOOKUP($A85,'Import OffPeak change'!$A$106:CS$202,92,FALSE)))</f>
        <v>0</v>
      </c>
      <c r="CO85" s="6">
        <f>IF(ISERROR(VLOOKUP($A85,'Import OffPeak'!$A$3:CT$99,93,FALSE)-VLOOKUP($A85,'Import OffPeak change'!$A$106:CT$202,93,FALSE)),0,(VLOOKUP($A85,'Import OffPeak'!$A$3:CT$99,93,FALSE)-VLOOKUP($A85,'Import OffPeak change'!$A$106:CT$202,93,FALSE)))</f>
        <v>0</v>
      </c>
      <c r="CP85" s="6">
        <f>IF(ISERROR(VLOOKUP($A85,'Import OffPeak'!$A$3:CU$99,94,FALSE)-VLOOKUP($A85,'Import OffPeak change'!$A$106:CU$202,94,FALSE)),0,(VLOOKUP($A85,'Import OffPeak'!$A$3:CU$99,94,FALSE)-VLOOKUP($A85,'Import OffPeak change'!$A$106:CU$202,94,FALSE)))</f>
        <v>0</v>
      </c>
      <c r="CQ85" s="6">
        <f>IF(ISERROR(VLOOKUP($A85,'Import OffPeak'!$A$3:CV$99,95,FALSE)-VLOOKUP($A85,'Import OffPeak change'!$A$106:CV$202,95,FALSE)),0,(VLOOKUP($A85,'Import OffPeak'!$A$3:CV$99,95,FALSE)-VLOOKUP($A85,'Import OffPeak change'!$A$106:CV$202,95,FALSE)))</f>
        <v>0</v>
      </c>
      <c r="CR85" s="6">
        <f>IF(ISERROR(VLOOKUP($A85,'Import OffPeak'!$A$3:CW$99,96,FALSE)-VLOOKUP($A85,'Import OffPeak change'!$A$106:CW$202,96,FALSE)),0,(VLOOKUP($A85,'Import OffPeak'!$A$3:CW$99,96,FALSE)-VLOOKUP($A85,'Import OffPeak change'!$A$106:CW$202,96,FALSE)))</f>
        <v>0</v>
      </c>
      <c r="CS85" s="6">
        <f>IF(ISERROR(VLOOKUP($A85,'Import OffPeak'!$A$3:CX$99,97,FALSE)-VLOOKUP($A85,'Import OffPeak change'!$A$106:CX$202,97,FALSE)),0,(VLOOKUP($A85,'Import OffPeak'!$A$3:CX$99,97,FALSE)-VLOOKUP($A85,'Import OffPeak change'!$A$106:CX$202,97,FALSE)))</f>
        <v>0</v>
      </c>
      <c r="CT85" s="6">
        <f>IF(ISERROR(VLOOKUP($A85,'Import OffPeak'!$A$3:CY$99,98,FALSE)-VLOOKUP($A85,'Import OffPeak change'!$A$106:CY$202,98,FALSE)),0,(VLOOKUP($A85,'Import OffPeak'!$A$3:CY$99,98,FALSE)-VLOOKUP($A85,'Import OffPeak change'!$A$106:CY$202,98,FALSE)))</f>
        <v>0</v>
      </c>
      <c r="CU85" s="6">
        <f>IF(ISERROR(VLOOKUP($A85,'Import OffPeak'!$A$3:CZ$99,99,FALSE)-VLOOKUP($A85,'Import OffPeak change'!$A$106:CZ$202,99,FALSE)),0,(VLOOKUP($A85,'Import OffPeak'!$A$3:CZ$99,99,FALSE)-VLOOKUP($A85,'Import OffPeak change'!$A$106:CZ$202,99,FALSE)))</f>
        <v>0</v>
      </c>
      <c r="CV85" s="6">
        <f>IF(ISERROR(VLOOKUP($A85,'Import OffPeak'!$A$3:DA$99,100,FALSE)-VLOOKUP($A85,'Import OffPeak change'!$A$106:DA$202,100,FALSE)),0,(VLOOKUP($A85,'Import OffPeak'!$A$3:DA$99,100,FALSE)-VLOOKUP($A85,'Import OffPeak change'!$A$106:DA$202,100,FALSE)))</f>
        <v>0</v>
      </c>
      <c r="CW85" s="6">
        <f>IF(ISERROR(VLOOKUP($A85,'Import OffPeak'!$A$3:DB$99,101,FALSE)-VLOOKUP($A85,'Import OffPeak change'!$A$106:DB$202,101,FALSE)),0,(VLOOKUP($A85,'Import OffPeak'!$A$3:DB$99,101,FALSE)-VLOOKUP($A85,'Import OffPeak change'!$A$106:DB$202,101,FALSE)))</f>
        <v>0</v>
      </c>
      <c r="CX85" s="6">
        <f>IF(ISERROR(VLOOKUP($A85,'Import OffPeak'!$A$3:DC$99,102,FALSE)-VLOOKUP($A85,'Import OffPeak change'!$A$106:DC$202,102,FALSE)),0,(VLOOKUP($A85,'Import OffPeak'!$A$3:DC$99,102,FALSE)-VLOOKUP($A85,'Import OffPeak change'!$A$106:DC$202,102,FALSE)))</f>
        <v>0</v>
      </c>
      <c r="CY85" s="6">
        <f>IF(ISERROR(VLOOKUP($A85,'Import OffPeak'!$A$3:DD$99,103,FALSE)-VLOOKUP($A85,'Import OffPeak change'!$A$106:DD$202,103,FALSE)),0,(VLOOKUP($A85,'Import OffPeak'!$A$3:DD$99,103,FALSE)-VLOOKUP($A85,'Import OffPeak change'!$A$106:DD$202,103,FALSE)))</f>
        <v>0</v>
      </c>
      <c r="CZ85" s="6">
        <f>IF(ISERROR(VLOOKUP($A85,'Import OffPeak'!$A$3:DE$99,104,FALSE)-VLOOKUP($A85,'Import OffPeak change'!$A$106:DE$202,104,FALSE)),0,(VLOOKUP($A85,'Import OffPeak'!$A$3:DE$99,104,FALSE)-VLOOKUP($A85,'Import OffPeak change'!$A$106:DE$202,104,FALSE)))</f>
        <v>0</v>
      </c>
      <c r="DA85" s="6">
        <f>IF(ISERROR(VLOOKUP($A85,'Import OffPeak'!$A$3:DF$99,105,FALSE)-VLOOKUP($A85,'Import OffPeak change'!$A$106:DF$202,105,FALSE)),0,(VLOOKUP($A85,'Import OffPeak'!$A$3:DF$99,105,FALSE)-VLOOKUP($A85,'Import OffPeak change'!$A$106:DF$202,105,FALSE)))</f>
        <v>0</v>
      </c>
      <c r="DB85" s="6">
        <f>IF(ISERROR(VLOOKUP($A85,'Import OffPeak'!$A$3:DG$99,106,FALSE)-VLOOKUP($A85,'Import OffPeak change'!$A$106:DG$202,106,FALSE)),0,(VLOOKUP($A85,'Import OffPeak'!$A$3:DG$99,106,FALSE)-VLOOKUP($A85,'Import OffPeak change'!$A$106:DG$202,106,FALSE)))</f>
        <v>0</v>
      </c>
      <c r="DC85" s="6">
        <f>IF(ISERROR(VLOOKUP($A85,'Import OffPeak'!$A$3:DH$99,107,FALSE)-VLOOKUP($A85,'Import OffPeak change'!$A$106:DH$202,107,FALSE)),0,(VLOOKUP($A85,'Import OffPeak'!$A$3:DH$99,107,FALSE)-VLOOKUP($A85,'Import OffPeak change'!$A$106:DH$202,107,FALSE)))</f>
        <v>0</v>
      </c>
      <c r="DD85" s="6">
        <f>IF(ISERROR(VLOOKUP($A85,'Import OffPeak'!$A$3:DI$99,108,FALSE)-VLOOKUP($A85,'Import OffPeak change'!$A$106:DI$202,108,FALSE)),0,(VLOOKUP($A85,'Import OffPeak'!$A$3:DI$99,108,FALSE)-VLOOKUP($A85,'Import OffPeak change'!$A$106:DI$202,108,FALSE)))</f>
        <v>0</v>
      </c>
      <c r="DE85" s="6">
        <f>IF(ISERROR(VLOOKUP($A85,'Import OffPeak'!$A$3:DJ$99,109,FALSE)-VLOOKUP($A85,'Import OffPeak change'!$A$106:DJ$202,109,FALSE)),0,(VLOOKUP($A85,'Import OffPeak'!$A$3:DJ$99,109,FALSE)-VLOOKUP($A85,'Import OffPeak change'!$A$106:DJ$202,109,FALSE)))</f>
        <v>0</v>
      </c>
      <c r="DF85" s="6">
        <f>IF(ISERROR(VLOOKUP($A85,'Import OffPeak'!$A$3:DK$99,110,FALSE)-VLOOKUP($A85,'Import OffPeak change'!$A$106:DK$202,110,FALSE)),0,(VLOOKUP($A85,'Import OffPeak'!$A$3:DK$99,110,FALSE)-VLOOKUP($A85,'Import OffPeak change'!$A$106:DK$202,110,FALSE)))</f>
        <v>0</v>
      </c>
      <c r="DG85" s="6">
        <f>IF(ISERROR(VLOOKUP($A85,'Import OffPeak'!$A$3:DL$99,111,FALSE)-VLOOKUP($A85,'Import OffPeak change'!$A$106:DL$202,111,FALSE)),0,(VLOOKUP($A85,'Import OffPeak'!$A$3:DL$99,111,FALSE)-VLOOKUP($A85,'Import OffPeak change'!$A$106:DL$202,111,FALSE)))</f>
        <v>0</v>
      </c>
      <c r="DH85" s="6">
        <f>IF(ISERROR(VLOOKUP($A85,'Import OffPeak'!$A$3:DM$99,112,FALSE)-VLOOKUP($A85,'Import OffPeak change'!$A$106:DM$202,112,FALSE)),0,(VLOOKUP($A85,'Import OffPeak'!$A$3:DM$99,112,FALSE)-VLOOKUP($A85,'Import OffPeak change'!$A$106:DM$202,112,FALSE)))</f>
        <v>0</v>
      </c>
      <c r="DI85" s="6">
        <f>IF(ISERROR(VLOOKUP($A85,'Import OffPeak'!$A$3:DN$99,113,FALSE)-VLOOKUP($A85,'Import OffPeak change'!$A$106:DN$202,113,FALSE)),0,(VLOOKUP($A85,'Import OffPeak'!$A$3:DN$99,113,FALSE)-VLOOKUP($A85,'Import OffPeak change'!$A$106:DN$202,113,FALSE)))</f>
        <v>0</v>
      </c>
      <c r="DJ85" s="6">
        <f>IF(ISERROR(VLOOKUP($A85,'Import OffPeak'!$A$3:DO$99,114,FALSE)-VLOOKUP($A85,'Import OffPeak change'!$A$106:DO$202,114,FALSE)),0,(VLOOKUP($A85,'Import OffPeak'!$A$3:DO$99,114,FALSE)-VLOOKUP($A85,'Import OffPeak change'!$A$106:DO$202,114,FALSE)))</f>
        <v>0</v>
      </c>
      <c r="DK85" s="6">
        <f>IF(ISERROR(VLOOKUP($A85,'Import OffPeak'!$A$3:DP$99,115,FALSE)-VLOOKUP($A85,'Import OffPeak change'!$A$106:DP$202,115,FALSE)),0,(VLOOKUP($A85,'Import OffPeak'!$A$3:DP$99,115,FALSE)-VLOOKUP($A85,'Import OffPeak change'!$A$106:DP$202,115,FALSE)))</f>
        <v>0</v>
      </c>
      <c r="DL85" s="6">
        <f>IF(ISERROR(VLOOKUP($A85,'Import OffPeak'!$A$3:DQ$99,116,FALSE)-VLOOKUP($A85,'Import OffPeak change'!$A$106:DQ$202,116,FALSE)),0,(VLOOKUP($A85,'Import OffPeak'!$A$3:DQ$99,116,FALSE)-VLOOKUP($A85,'Import OffPeak change'!$A$106:DQ$202,116,FALSE)))</f>
        <v>0</v>
      </c>
      <c r="DM85" s="6">
        <f>IF(ISERROR(VLOOKUP($A85,'Import OffPeak'!$A$3:DR$99,117,FALSE)-VLOOKUP($A85,'Import OffPeak change'!$A$106:DR$202,117,FALSE)),0,(VLOOKUP($A85,'Import OffPeak'!$A$3:DR$99,117,FALSE)-VLOOKUP($A85,'Import OffPeak change'!$A$106:DR$202,117,FALSE)))</f>
        <v>0</v>
      </c>
      <c r="DN85" s="6">
        <f>IF(ISERROR(VLOOKUP($A85,'Import OffPeak'!$A$3:DS$99,118,FALSE)-VLOOKUP($A85,'Import OffPeak change'!$A$106:DS$202,118,FALSE)),0,(VLOOKUP($A85,'Import OffPeak'!$A$3:DS$99,118,FALSE)-VLOOKUP($A85,'Import OffPeak change'!$A$106:DS$202,118,FALSE)))</f>
        <v>0</v>
      </c>
      <c r="DO85" s="6">
        <f>IF(ISERROR(VLOOKUP($A85,'Import OffPeak'!$A$3:DT$99,119,FALSE)-VLOOKUP($A85,'Import OffPeak change'!$A$106:DT$202,119,FALSE)),0,(VLOOKUP($A85,'Import OffPeak'!$A$3:DT$99,119,FALSE)-VLOOKUP($A85,'Import OffPeak change'!$A$106:DT$202,119,FALSE)))</f>
        <v>0</v>
      </c>
      <c r="DP85" s="6">
        <f>IF(ISERROR(VLOOKUP($A85,'Import OffPeak'!$A$3:DU$99,120,FALSE)-VLOOKUP($A85,'Import OffPeak change'!$A$106:DU$202,120,FALSE)),0,(VLOOKUP($A85,'Import OffPeak'!$A$3:DU$99,120,FALSE)-VLOOKUP($A85,'Import OffPeak change'!$A$106:DU$202,120,FALSE)))</f>
        <v>0</v>
      </c>
      <c r="DQ85" s="6">
        <f>IF(ISERROR(VLOOKUP($A85,'Import OffPeak'!$A$3:DV$99,121,FALSE)-VLOOKUP($A85,'Import OffPeak change'!$A$106:DV$202,121,FALSE)),0,(VLOOKUP($A85,'Import OffPeak'!$A$3:DV$99,121,FALSE)-VLOOKUP($A85,'Import OffPeak change'!$A$106:DV$202,121,FALSE)))</f>
        <v>0</v>
      </c>
      <c r="DR85" s="6">
        <f>IF(ISERROR(VLOOKUP($A85,'Import OffPeak'!$A$3:DW$99,122,FALSE)-VLOOKUP($A85,'Import OffPeak change'!$A$106:DW$202,122,FALSE)),0,(VLOOKUP($A85,'Import OffPeak'!$A$3:DW$99,122,FALSE)-VLOOKUP($A85,'Import OffPeak change'!$A$106:DW$202,122,FALSE)))</f>
        <v>0</v>
      </c>
      <c r="DS85" s="6">
        <f>IF(ISERROR(VLOOKUP($A85,'Import OffPeak'!$A$3:DX$99,123,FALSE)-VLOOKUP($A85,'Import OffPeak change'!$A$106:DX$202,123,FALSE)),0,(VLOOKUP($A85,'Import OffPeak'!$A$3:DX$99,123,FALSE)-VLOOKUP($A85,'Import OffPeak change'!$A$106:DX$202,123,FALSE)))</f>
        <v>0</v>
      </c>
      <c r="DT85" s="6">
        <f>IF(ISERROR(VLOOKUP($A85,'Import OffPeak'!$A$3:DY$99,124,FALSE)-VLOOKUP($A85,'Import OffPeak change'!$A$106:DY$202,124,FALSE)),0,(VLOOKUP($A85,'Import OffPeak'!$A$3:DY$99,124,FALSE)-VLOOKUP($A85,'Import OffPeak change'!$A$106:DY$202,124,FALSE)))</f>
        <v>0</v>
      </c>
      <c r="DU85" s="6">
        <f>IF(ISERROR(VLOOKUP($A85,'Import OffPeak'!$A$3:DZ$99,125,FALSE)-VLOOKUP($A85,'Import OffPeak change'!$A$106:DZ$202,125,FALSE)),0,(VLOOKUP($A85,'Import OffPeak'!$A$3:DZ$99,125,FALSE)-VLOOKUP($A85,'Import OffPeak change'!$A$106:DZ$202,125,FALSE)))</f>
        <v>0</v>
      </c>
      <c r="DV85" s="6">
        <f>IF(ISERROR(VLOOKUP($A85,'Import OffPeak'!$A$3:EA$99,126,FALSE)-VLOOKUP($A85,'Import OffPeak change'!$A$106:EA$202,126,FALSE)),0,(VLOOKUP($A85,'Import OffPeak'!$A$3:EA$99,126,FALSE)-VLOOKUP($A85,'Import OffPeak change'!$A$106:EA$202,126,FALSE)))</f>
        <v>0</v>
      </c>
      <c r="DW85" s="6">
        <f>IF(ISERROR(VLOOKUP($A85,'Import OffPeak'!$A$3:EB$99,127,FALSE)-VLOOKUP($A85,'Import OffPeak change'!$A$106:EB$202,127,FALSE)),0,(VLOOKUP($A85,'Import OffPeak'!$A$3:EB$99,127,FALSE)-VLOOKUP($A85,'Import OffPeak change'!$A$106:EB$202,127,FALSE)))</f>
        <v>0</v>
      </c>
      <c r="DX85" s="6">
        <f>IF(ISERROR(VLOOKUP($A85,'Import OffPeak'!$A$3:EC$99,128,FALSE)-VLOOKUP($A85,'Import OffPeak change'!$A$106:EC$202,128,FALSE)),0,(VLOOKUP($A85,'Import OffPeak'!$A$3:EC$99,128,FALSE)-VLOOKUP($A85,'Import OffPeak change'!$A$106:EC$202,128,FALSE)))</f>
        <v>0</v>
      </c>
      <c r="DY85" s="6">
        <f>IF(ISERROR(VLOOKUP($A85,'Import OffPeak'!$A$3:ED$99,129,FALSE)-VLOOKUP($A85,'Import OffPeak change'!$A$106:ED$202,129,FALSE)),0,(VLOOKUP($A85,'Import OffPeak'!$A$3:ED$99,129,FALSE)-VLOOKUP($A85,'Import OffPeak change'!$A$106:ED$202,129,FALSE)))</f>
        <v>0</v>
      </c>
      <c r="DZ85" s="6">
        <f>IF(ISERROR(VLOOKUP($A85,'Import OffPeak'!$A$3:EE$99,130,FALSE)-VLOOKUP($A85,'Import OffPeak change'!$A$106:EE$202,130,FALSE)),0,(VLOOKUP($A85,'Import OffPeak'!$A$3:EE$99,130,FALSE)-VLOOKUP($A85,'Import OffPeak change'!$A$106:EE$202,130,FALSE)))</f>
        <v>0</v>
      </c>
      <c r="EA85" s="6">
        <f>IF(ISERROR(VLOOKUP($A85,'Import OffPeak'!$A$3:EF$99,131,FALSE)-VLOOKUP($A85,'Import OffPeak change'!$A$106:EF$202,131,FALSE)),0,(VLOOKUP($A85,'Import OffPeak'!$A$3:EF$99,131,FALSE)-VLOOKUP($A85,'Import OffPeak change'!$A$106:EF$202,131,FALSE)))</f>
        <v>0</v>
      </c>
      <c r="EB85" s="6">
        <f>IF(ISERROR(VLOOKUP($A85,'Import OffPeak'!$A$3:EG$99,132,FALSE)-VLOOKUP($A85,'Import OffPeak change'!$A$106:EG$202,132,FALSE)),0,(VLOOKUP($A85,'Import OffPeak'!$A$3:EG$99,132,FALSE)-VLOOKUP($A85,'Import OffPeak change'!$A$106:EG$202,132,FALSE)))</f>
        <v>0</v>
      </c>
      <c r="EC85" s="6">
        <f>IF(ISERROR(VLOOKUP($A85,'Import OffPeak'!$A$3:EH$99,133,FALSE)-VLOOKUP($A85,'Import OffPeak change'!$A$106:EH$202,133,FALSE)),0,(VLOOKUP($A85,'Import OffPeak'!$A$3:EH$99,133,FALSE)-VLOOKUP($A85,'Import OffPeak change'!$A$106:EH$202,133,FALSE)))</f>
        <v>0</v>
      </c>
      <c r="ED85" s="6">
        <f>IF(ISERROR(VLOOKUP($A85,'Import OffPeak'!$A$3:EI$99,134,FALSE)-VLOOKUP($A85,'Import OffPeak change'!$A$106:EI$202,134,FALSE)),0,(VLOOKUP($A85,'Import OffPeak'!$A$3:EI$99,134,FALSE)-VLOOKUP($A85,'Import OffPeak change'!$A$106:EI$202,134,FALSE)))</f>
        <v>0</v>
      </c>
      <c r="EE85" s="6">
        <f>IF(ISERROR(VLOOKUP($A85,'Import OffPeak'!$A$3:EJ$99,135,FALSE)-VLOOKUP($A85,'Import OffPeak change'!$A$106:EJ$202,135,FALSE)),0,(VLOOKUP($A85,'Import OffPeak'!$A$3:EJ$99,135,FALSE)-VLOOKUP($A85,'Import OffPeak change'!$A$106:EJ$202,135,FALSE)))</f>
        <v>0</v>
      </c>
      <c r="EF85" s="6">
        <f>IF(ISERROR(VLOOKUP($A85,'Import OffPeak'!$A$3:EK$99,136,FALSE)-VLOOKUP($A85,'Import OffPeak change'!$A$106:EK$202,136,FALSE)),0,(VLOOKUP($A85,'Import OffPeak'!$A$3:EK$99,136,FALSE)-VLOOKUP($A85,'Import OffPeak change'!$A$106:EK$202,136,FALSE)))</f>
        <v>0</v>
      </c>
      <c r="EG85" s="6">
        <f>IF(ISERROR(VLOOKUP($A85,'Import OffPeak'!$A$3:EL$99,137,FALSE)-VLOOKUP($A85,'Import OffPeak change'!$A$106:EL$202,137,FALSE)),0,(VLOOKUP($A85,'Import OffPeak'!$A$3:EL$99,137,FALSE)-VLOOKUP($A85,'Import OffPeak change'!$A$106:EL$202,137,FALSE)))</f>
        <v>0</v>
      </c>
      <c r="EH85" s="6">
        <f>IF(ISERROR(VLOOKUP($A85,'Import OffPeak'!$A$3:EM$99,138,FALSE)-VLOOKUP($A85,'Import OffPeak change'!$A$106:EM$202,138,FALSE)),0,(VLOOKUP($A85,'Import OffPeak'!$A$3:EM$99,138,FALSE)-VLOOKUP($A85,'Import OffPeak change'!$A$106:EM$202,138,FALSE)))</f>
        <v>0</v>
      </c>
      <c r="EI85" s="6">
        <f>IF(ISERROR(VLOOKUP($A85,'Import OffPeak'!$A$3:EN$99,139,FALSE)-VLOOKUP($A85,'Import OffPeak change'!$A$106:EN$202,139,FALSE)),0,(VLOOKUP($A85,'Import OffPeak'!$A$3:EN$99,139,FALSE)-VLOOKUP($A85,'Import OffPeak change'!$A$106:EN$202,139,FALSE)))</f>
        <v>0</v>
      </c>
      <c r="EJ85" s="6">
        <f>IF(ISERROR(VLOOKUP($A85,'Import OffPeak'!$A$3:EO$99,140,FALSE)-VLOOKUP($A85,'Import OffPeak change'!$A$106:EO$202,140,FALSE)),0,(VLOOKUP($A85,'Import OffPeak'!$A$3:EO$99,140,FALSE)-VLOOKUP($A85,'Import OffPeak change'!$A$106:EO$202,140,FALSE)))</f>
        <v>0</v>
      </c>
      <c r="EK85" s="6">
        <f>IF(ISERROR(VLOOKUP($A85,'Import OffPeak'!$A$3:EP$99,141,FALSE)-VLOOKUP($A85,'Import OffPeak change'!$A$106:EP$202,141,FALSE)),0,(VLOOKUP($A85,'Import OffPeak'!$A$3:EP$99,141,FALSE)-VLOOKUP($A85,'Import OffPeak change'!$A$106:EP$202,141,FALSE)))</f>
        <v>0</v>
      </c>
      <c r="EL85" s="6">
        <f>IF(ISERROR(VLOOKUP($A85,'Import OffPeak'!$A$3:EQ$99,142,FALSE)-VLOOKUP($A85,'Import OffPeak change'!$A$106:EQ$202,142,FALSE)),0,(VLOOKUP($A85,'Import OffPeak'!$A$3:EQ$99,142,FALSE)-VLOOKUP($A85,'Import OffPeak change'!$A$106:EQ$202,142,FALSE)))</f>
        <v>0</v>
      </c>
      <c r="EM85" s="6">
        <f>IF(ISERROR(VLOOKUP($A85,'Import OffPeak'!$A$3:ER$99,143,FALSE)-VLOOKUP($A85,'Import OffPeak change'!$A$106:ER$202,143,FALSE)),0,(VLOOKUP($A85,'Import OffPeak'!$A$3:ER$99,143,FALSE)-VLOOKUP($A85,'Import OffPeak change'!$A$106:ER$202,143,FALSE)))</f>
        <v>0</v>
      </c>
      <c r="EN85" s="6">
        <f>IF(ISERROR(VLOOKUP($A85,'Import OffPeak'!$A$3:ES$99,144,FALSE)-VLOOKUP($A85,'Import OffPeak change'!$A$106:ES$202,144,FALSE)),0,(VLOOKUP($A85,'Import OffPeak'!$A$3:ES$99,144,FALSE)-VLOOKUP($A85,'Import OffPeak change'!$A$106:ES$202,144,FALSE)))</f>
        <v>0</v>
      </c>
      <c r="EO85" s="6">
        <f>IF(ISERROR(VLOOKUP($A85,'Import OffPeak'!$A$3:ET$99,145,FALSE)-VLOOKUP($A85,'Import OffPeak change'!$A$106:ET$202,145,FALSE)),0,(VLOOKUP($A85,'Import OffPeak'!$A$3:ET$99,145,FALSE)-VLOOKUP($A85,'Import OffPeak change'!$A$106:ET$202,145,FALSE)))</f>
        <v>0</v>
      </c>
      <c r="EP85" s="6">
        <f>IF(ISERROR(VLOOKUP($A85,'Import OffPeak'!$A$3:EU$99,146,FALSE)-VLOOKUP($A85,'Import OffPeak change'!$A$106:EU$202,146,FALSE)),0,(VLOOKUP($A85,'Import OffPeak'!$A$3:EU$99,146,FALSE)-VLOOKUP($A85,'Import OffPeak change'!$A$106:EU$202,146,FALSE)))</f>
        <v>0</v>
      </c>
      <c r="EQ85" s="6">
        <f>IF(ISERROR(VLOOKUP($A85,'Import OffPeak'!$A$3:EV$99,147,FALSE)-VLOOKUP($A85,'Import OffPeak change'!$A$106:EV$202,147,FALSE)),0,(VLOOKUP($A85,'Import OffPeak'!$A$3:EV$99,147,FALSE)-VLOOKUP($A85,'Import OffPeak change'!$A$106:EV$202,147,FALSE)))</f>
        <v>0</v>
      </c>
      <c r="ER85" s="6">
        <f>IF(ISERROR(VLOOKUP($A85,'Import OffPeak'!$A$3:EW$99,148,FALSE)-VLOOKUP($A85,'Import OffPeak change'!$A$106:EW$202,148,FALSE)),0,(VLOOKUP($A85,'Import OffPeak'!$A$3:EW$99,148,FALSE)-VLOOKUP($A85,'Import OffPeak change'!$A$106:EW$202,148,FALSE)))</f>
        <v>0</v>
      </c>
      <c r="ES85" s="6">
        <f>IF(ISERROR(VLOOKUP($A85,'Import OffPeak'!$A$3:EX$99,149,FALSE)-VLOOKUP($A85,'Import OffPeak change'!$A$106:EX$202,149,FALSE)),0,(VLOOKUP($A85,'Import OffPeak'!$A$3:EX$99,149,FALSE)-VLOOKUP($A85,'Import OffPeak change'!$A$106:EX$202,149,FALSE)))</f>
        <v>0</v>
      </c>
      <c r="ET85" s="6">
        <f>IF(ISERROR(VLOOKUP($A85,'Import OffPeak'!$A$3:EY$99,150,FALSE)-VLOOKUP($A85,'Import OffPeak change'!$A$106:EY$202,150,FALSE)),0,(VLOOKUP($A85,'Import OffPeak'!$A$3:EY$99,150,FALSE)-VLOOKUP($A85,'Import OffPeak change'!$A$106:EY$202,150,FALSE)))</f>
        <v>0</v>
      </c>
      <c r="EU85" s="6">
        <f>IF(ISERROR(VLOOKUP($A85,'Import OffPeak'!$A$3:EZ$99,151,FALSE)-VLOOKUP($A85,'Import OffPeak change'!$A$106:EZ$202,151,FALSE)),0,(VLOOKUP($A85,'Import OffPeak'!$A$3:EZ$99,151,FALSE)-VLOOKUP($A85,'Import OffPeak change'!$A$106:EZ$202,151,FALSE)))</f>
        <v>0</v>
      </c>
      <c r="EV85" s="6">
        <f>IF(ISERROR(VLOOKUP($A85,'Import OffPeak'!$A$3:FA$99,152,FALSE)-VLOOKUP($A85,'Import OffPeak change'!$A$106:FA$202,152,FALSE)),0,(VLOOKUP($A85,'Import OffPeak'!$A$3:FA$99,152,FALSE)-VLOOKUP($A85,'Import OffPeak change'!$A$106:FA$202,152,FALSE)))</f>
        <v>0</v>
      </c>
      <c r="EW85" s="6">
        <f>IF(ISERROR(VLOOKUP($A85,'Import OffPeak'!$A$3:FB$99,153,FALSE)-VLOOKUP($A85,'Import OffPeak change'!$A$106:FB$202,153,FALSE)),0,(VLOOKUP($A85,'Import OffPeak'!$A$3:FB$99,153,FALSE)-VLOOKUP($A85,'Import OffPeak change'!$A$106:FB$202,153,FALSE)))</f>
        <v>0</v>
      </c>
      <c r="EX85" s="6">
        <f>IF(ISERROR(VLOOKUP($A85,'Import OffPeak'!$A$3:FC$99,154,FALSE)-VLOOKUP($A85,'Import OffPeak change'!$A$106:FC$202,154,FALSE)),0,(VLOOKUP($A85,'Import OffPeak'!$A$3:FC$99,154,FALSE)-VLOOKUP($A85,'Import OffPeak change'!$A$106:FC$202,154,FALSE)))</f>
        <v>0</v>
      </c>
      <c r="EY85" s="6">
        <f>IF(ISERROR(VLOOKUP($A85,'Import OffPeak'!$A$3:FD$99,155,FALSE)-VLOOKUP($A85,'Import OffPeak change'!$A$106:FD$202,155,FALSE)),0,(VLOOKUP($A85,'Import OffPeak'!$A$3:FD$99,155,FALSE)-VLOOKUP($A85,'Import OffPeak change'!$A$106:FD$202,155,FALSE)))</f>
        <v>0</v>
      </c>
      <c r="EZ85" s="6">
        <f>IF(ISERROR(VLOOKUP($A85,'Import OffPeak'!$A$3:FE$99,156,FALSE)-VLOOKUP($A85,'Import OffPeak change'!$A$106:FE$202,156,FALSE)),0,(VLOOKUP($A85,'Import OffPeak'!$A$3:FE$99,156,FALSE)-VLOOKUP($A85,'Import OffPeak change'!$A$106:FE$202,156,FALSE)))</f>
        <v>0</v>
      </c>
      <c r="FA85" s="6">
        <f>IF(ISERROR(VLOOKUP($A85,'Import OffPeak'!$A$3:FF$99,157,FALSE)-VLOOKUP($A85,'Import OffPeak change'!$A$106:FF$202,157,FALSE)),0,(VLOOKUP($A85,'Import OffPeak'!$A$3:FF$99,157,FALSE)-VLOOKUP($A85,'Import OffPeak change'!$A$106:FF$202,157,FALSE)))</f>
        <v>0</v>
      </c>
      <c r="FB85" s="6">
        <f>IF(ISERROR(VLOOKUP($A85,'Import OffPeak'!$A$3:FG$99,158,FALSE)-VLOOKUP($A85,'Import OffPeak change'!$A$106:FG$202,158,FALSE)),0,(VLOOKUP($A85,'Import OffPeak'!$A$3:FG$99,158,FALSE)-VLOOKUP($A85,'Import OffPeak change'!$A$106:FG$202,158,FALSE)))</f>
        <v>0</v>
      </c>
      <c r="FC85" s="6">
        <f>IF(ISERROR(VLOOKUP($A85,'Import OffPeak'!$A$3:FH$99,159,FALSE)-VLOOKUP($A85,'Import OffPeak change'!$A$106:FH$202,159,FALSE)),0,(VLOOKUP($A85,'Import OffPeak'!$A$3:FH$99,159,FALSE)-VLOOKUP($A85,'Import OffPeak change'!$A$106:FH$202,159,FALSE)))</f>
        <v>0</v>
      </c>
      <c r="FD85" s="6">
        <f>IF(ISERROR(VLOOKUP($A85,'Import OffPeak'!$A$3:FI$99,160,FALSE)-VLOOKUP($A85,'Import OffPeak change'!$A$106:FI$202,160,FALSE)),0,(VLOOKUP($A85,'Import OffPeak'!$A$3:FI$99,160,FALSE)-VLOOKUP($A85,'Import OffPeak change'!$A$106:FI$202,160,FALSE)))</f>
        <v>0</v>
      </c>
      <c r="FE85" s="6">
        <f>IF(ISERROR(VLOOKUP($A85,'Import OffPeak'!$A$3:FJ$99,161,FALSE)-VLOOKUP($A85,'Import OffPeak change'!$A$106:FJ$202,161,FALSE)),0,(VLOOKUP($A85,'Import OffPeak'!$A$3:FJ$99,161,FALSE)-VLOOKUP($A85,'Import OffPeak change'!$A$106:FJ$202,161,FALSE)))</f>
        <v>0</v>
      </c>
      <c r="FF85" s="6">
        <f>IF(ISERROR(VLOOKUP($A85,'Import OffPeak'!$A$3:FK$99,162,FALSE)-VLOOKUP($A85,'Import OffPeak change'!$A$106:FK$202,162,FALSE)),0,(VLOOKUP($A85,'Import OffPeak'!$A$3:FK$99,162,FALSE)-VLOOKUP($A85,'Import OffPeak change'!$A$106:FK$202,162,FALSE)))</f>
        <v>0</v>
      </c>
      <c r="FG85" s="6">
        <f>IF(ISERROR(VLOOKUP($A85,'Import OffPeak'!$A$3:FL$99,163,FALSE)-VLOOKUP($A85,'Import OffPeak change'!$A$106:FL$202,163,FALSE)),0,(VLOOKUP($A85,'Import OffPeak'!$A$3:FL$99,163,FALSE)-VLOOKUP($A85,'Import OffPeak change'!$A$106:FL$202,163,FALSE)))</f>
        <v>0</v>
      </c>
      <c r="FH85" s="6">
        <f>IF(ISERROR(VLOOKUP($A85,'Import OffPeak'!$A$3:FM$99,164,FALSE)-VLOOKUP($A85,'Import OffPeak change'!$A$106:FM$202,164,FALSE)),0,(VLOOKUP($A85,'Import OffPeak'!$A$3:FM$99,164,FALSE)-VLOOKUP($A85,'Import OffPeak change'!$A$106:FM$202,164,FALSE)))</f>
        <v>0</v>
      </c>
      <c r="FI85" s="6">
        <f>IF(ISERROR(VLOOKUP($A85,'Import OffPeak'!$A$3:FN$99,165,FALSE)-VLOOKUP($A85,'Import OffPeak change'!$A$106:FN$202,165,FALSE)),0,(VLOOKUP($A85,'Import OffPeak'!$A$3:FN$99,165,FALSE)-VLOOKUP($A85,'Import OffPeak change'!$A$106:FN$202,165,FALSE)))</f>
        <v>0</v>
      </c>
      <c r="FJ85" s="6">
        <f>IF(ISERROR(VLOOKUP($A85,'Import OffPeak'!$A$3:FO$99,166,FALSE)-VLOOKUP($A85,'Import OffPeak change'!$A$106:FO$202,166,FALSE)),0,(VLOOKUP($A85,'Import OffPeak'!$A$3:FO$99,166,FALSE)-VLOOKUP($A85,'Import OffPeak change'!$A$106:FO$202,166,FALSE)))</f>
        <v>0</v>
      </c>
      <c r="FK85" s="6">
        <f>IF(ISERROR(VLOOKUP($A85,'Import OffPeak'!$A$3:FP$99,167,FALSE)-VLOOKUP($A85,'Import OffPeak change'!$A$106:FP$202,167,FALSE)),0,(VLOOKUP($A85,'Import OffPeak'!$A$3:FP$99,167,FALSE)-VLOOKUP($A85,'Import OffPeak change'!$A$106:FP$202,167,FALSE)))</f>
        <v>0</v>
      </c>
      <c r="FL85" s="6">
        <f>IF(ISERROR(VLOOKUP($A85,'Import OffPeak'!$A$3:FQ$99,168,FALSE)-VLOOKUP($A85,'Import OffPeak change'!$A$106:FQ$202,168,FALSE)),0,(VLOOKUP($A85,'Import OffPeak'!$A$3:FQ$99,168,FALSE)-VLOOKUP($A85,'Import OffPeak change'!$A$106:FQ$202,168,FALSE)))</f>
        <v>0</v>
      </c>
      <c r="FM85" s="6">
        <f>IF(ISERROR(VLOOKUP($A85,'Import OffPeak'!$A$3:FR$99,169,FALSE)-VLOOKUP($A85,'Import OffPeak change'!$A$106:FR$202,169,FALSE)),0,(VLOOKUP($A85,'Import OffPeak'!$A$3:FR$99,169,FALSE)-VLOOKUP($A85,'Import OffPeak change'!$A$106:FR$202,169,FALSE)))</f>
        <v>0</v>
      </c>
      <c r="FN85" s="6">
        <f>IF(ISERROR(VLOOKUP($A85,'Import OffPeak'!$A$3:FS$99,170,FALSE)-VLOOKUP($A85,'Import OffPeak change'!$A$106:FS$202,170,FALSE)),0,(VLOOKUP($A85,'Import OffPeak'!$A$3:FS$99,170,FALSE)-VLOOKUP($A85,'Import OffPeak change'!$A$106:FS$202,170,FALSE)))</f>
        <v>0</v>
      </c>
      <c r="FO85" s="6">
        <f>IF(ISERROR(VLOOKUP($A85,'Import OffPeak'!$A$3:FT$99,171,FALSE)-VLOOKUP($A85,'Import OffPeak change'!$A$106:FT$202,171,FALSE)),0,(VLOOKUP($A85,'Import OffPeak'!$A$3:FT$99,171,FALSE)-VLOOKUP($A85,'Import OffPeak change'!$A$106:FT$202,171,FALSE)))</f>
        <v>0</v>
      </c>
      <c r="FP85" s="6">
        <f>IF(ISERROR(VLOOKUP($A85,'Import OffPeak'!$A$3:FU$99,172,FALSE)-VLOOKUP($A85,'Import OffPeak change'!$A$106:FU$202,172,FALSE)),0,(VLOOKUP($A85,'Import OffPeak'!$A$3:FU$99,172,FALSE)-VLOOKUP($A85,'Import OffPeak change'!$A$106:FU$202,172,FALSE)))</f>
        <v>0</v>
      </c>
      <c r="FQ85" s="6">
        <f>IF(ISERROR(VLOOKUP($A85,'Import OffPeak'!$A$3:FV$99,173,FALSE)-VLOOKUP($A85,'Import OffPeak change'!$A$106:FV$202,173,FALSE)),0,(VLOOKUP($A85,'Import OffPeak'!$A$3:FV$99,173,FALSE)-VLOOKUP($A85,'Import OffPeak change'!$A$106:FV$202,173,FALSE)))</f>
        <v>0</v>
      </c>
      <c r="FR85" s="6">
        <f>IF(ISERROR(VLOOKUP($A85,'Import OffPeak'!$A$3:FW$99,174,FALSE)-VLOOKUP($A85,'Import OffPeak change'!$A$106:FW$202,174,FALSE)),0,(VLOOKUP($A85,'Import OffPeak'!$A$3:FW$99,174,FALSE)-VLOOKUP($A85,'Import OffPeak change'!$A$106:FW$202,174,FALSE)))</f>
        <v>0</v>
      </c>
      <c r="FS85" s="6">
        <f>IF(ISERROR(VLOOKUP($A85,'Import OffPeak'!$A$3:FX$99,175,FALSE)-VLOOKUP($A85,'Import OffPeak change'!$A$106:FX$202,175,FALSE)),0,(VLOOKUP($A85,'Import OffPeak'!$A$3:FX$99,175,FALSE)-VLOOKUP($A85,'Import OffPeak change'!$A$106:FX$202,175,FALSE)))</f>
        <v>0</v>
      </c>
      <c r="FT85" s="6">
        <f>IF(ISERROR(VLOOKUP($A85,'Import OffPeak'!$A$3:FY$99,176,FALSE)-VLOOKUP($A85,'Import OffPeak change'!$A$106:FY$202,176,FALSE)),0,(VLOOKUP($A85,'Import OffPeak'!$A$3:FY$99,176,FALSE)-VLOOKUP($A85,'Import OffPeak change'!$A$106:FY$202,176,FALSE)))</f>
        <v>0</v>
      </c>
      <c r="FU85" s="6">
        <f>IF(ISERROR(VLOOKUP($A85,'Import OffPeak'!$A$3:FZ$99,177,FALSE)-VLOOKUP($A85,'Import OffPeak change'!$A$106:FZ$202,177,FALSE)),0,(VLOOKUP($A85,'Import OffPeak'!$A$3:FZ$99,177,FALSE)-VLOOKUP($A85,'Import OffPeak change'!$A$106:FZ$202,177,FALSE)))</f>
        <v>0</v>
      </c>
      <c r="FV85" s="6">
        <f>IF(ISERROR(VLOOKUP($A85,'Import OffPeak'!$A$3:GA$99,178,FALSE)-VLOOKUP($A85,'Import OffPeak change'!$A$106:GA$202,178,FALSE)),0,(VLOOKUP($A85,'Import OffPeak'!$A$3:GA$99,178,FALSE)-VLOOKUP($A85,'Import OffPeak change'!$A$106:GA$202,178,FALSE)))</f>
        <v>0</v>
      </c>
      <c r="FW85" s="6">
        <f>IF(ISERROR(VLOOKUP($A85,'Import OffPeak'!$A$3:GB$99,179,FALSE)-VLOOKUP($A85,'Import OffPeak change'!$A$106:GB$202,179,FALSE)),0,(VLOOKUP($A85,'Import OffPeak'!$A$3:GB$99,179,FALSE)-VLOOKUP($A85,'Import OffPeak change'!$A$106:GB$202,179,FALSE)))</f>
        <v>0</v>
      </c>
      <c r="FX85" s="6">
        <f>IF(ISERROR(VLOOKUP($A85,'Import OffPeak'!$A$3:GC$99,180,FALSE)-VLOOKUP($A85,'Import OffPeak change'!$A$106:GC$202,180,FALSE)),0,(VLOOKUP($A85,'Import OffPeak'!$A$3:GC$99,180,FALSE)-VLOOKUP($A85,'Import OffPeak change'!$A$106:GC$202,180,FALSE)))</f>
        <v>0</v>
      </c>
      <c r="FY85" s="6">
        <f>IF(ISERROR(VLOOKUP($A85,'Import OffPeak'!$A$3:GD$99,181,FALSE)-VLOOKUP($A85,'Import OffPeak change'!$A$106:GD$202,181,FALSE)),0,(VLOOKUP($A85,'Import OffPeak'!$A$3:GD$99,181,FALSE)-VLOOKUP($A85,'Import OffPeak change'!$A$106:GD$202,181,FALSE)))</f>
        <v>0</v>
      </c>
      <c r="FZ85" s="6">
        <f>IF(ISERROR(VLOOKUP($A85,'Import OffPeak'!$A$3:GE$99,182,FALSE)-VLOOKUP($A85,'Import OffPeak change'!$A$106:GE$202,182,FALSE)),0,(VLOOKUP($A85,'Import OffPeak'!$A$3:GE$99,182,FALSE)-VLOOKUP($A85,'Import OffPeak change'!$A$106:GE$202,182,FALSE)))</f>
        <v>0</v>
      </c>
      <c r="GA85" s="6">
        <f>IF(ISERROR(VLOOKUP($A85,'Import OffPeak'!$A$3:GF$99,183,FALSE)-VLOOKUP($A85,'Import OffPeak change'!$A$106:GF$202,183,FALSE)),0,(VLOOKUP($A85,'Import OffPeak'!$A$3:GF$99,183,FALSE)-VLOOKUP($A85,'Import OffPeak change'!$A$106:GF$202,183,FALSE)))</f>
        <v>0</v>
      </c>
      <c r="GB85" s="6">
        <f>IF(ISERROR(VLOOKUP($A85,'Import OffPeak'!$A$3:GG$99,184,FALSE)-VLOOKUP($A85,'Import OffPeak change'!$A$106:GG$202,184,FALSE)),0,(VLOOKUP($A85,'Import OffPeak'!$A$3:GG$99,184,FALSE)-VLOOKUP($A85,'Import OffPeak change'!$A$106:GG$202,184,FALSE)))</f>
        <v>0</v>
      </c>
      <c r="GC85" s="6">
        <f>IF(ISERROR(VLOOKUP($A85,'Import OffPeak'!$A$3:GH$99,185,FALSE)-VLOOKUP($A85,'Import OffPeak change'!$A$106:GH$202,185,FALSE)),0,(VLOOKUP($A85,'Import OffPeak'!$A$3:GH$99,185,FALSE)-VLOOKUP($A85,'Import OffPeak change'!$A$106:GH$202,185,FALSE)))</f>
        <v>0</v>
      </c>
      <c r="GD85" s="6">
        <f>IF(ISERROR(VLOOKUP($A85,'Import OffPeak'!$A$3:GI$99,186,FALSE)-VLOOKUP($A85,'Import OffPeak change'!$A$106:GI$202,186,FALSE)),0,(VLOOKUP($A85,'Import OffPeak'!$A$3:GI$99,186,FALSE)-VLOOKUP($A85,'Import OffPeak change'!$A$106:GI$202,186,FALSE)))</f>
        <v>0</v>
      </c>
      <c r="GE85" s="6">
        <f>IF(ISERROR(VLOOKUP($A85,'Import OffPeak'!$A$3:GJ$99,187,FALSE)-VLOOKUP($A85,'Import OffPeak change'!$A$106:GJ$202,187,FALSE)),0,(VLOOKUP($A85,'Import OffPeak'!$A$3:GJ$99,187,FALSE)-VLOOKUP($A85,'Import OffPeak change'!$A$106:GJ$202,187,FALSE)))</f>
        <v>0</v>
      </c>
      <c r="GF85" s="6">
        <f>IF(ISERROR(VLOOKUP($A85,'Import OffPeak'!$A$3:GK$99,188,FALSE)-VLOOKUP($A85,'Import OffPeak change'!$A$106:GK$202,188,FALSE)),0,(VLOOKUP($A85,'Import OffPeak'!$A$3:GK$99,188,FALSE)-VLOOKUP($A85,'Import OffPeak change'!$A$106:GK$202,188,FALSE)))</f>
        <v>0</v>
      </c>
      <c r="GG85" s="6">
        <f>IF(ISERROR(VLOOKUP($A85,'Import OffPeak'!$A$3:GL$99,189,FALSE)-VLOOKUP($A85,'Import OffPeak change'!$A$106:GL$202,189,FALSE)),0,(VLOOKUP($A85,'Import OffPeak'!$A$3:GL$99,189,FALSE)-VLOOKUP($A85,'Import OffPeak change'!$A$106:GL$202,189,FALSE)))</f>
        <v>0</v>
      </c>
      <c r="GH85" s="6">
        <f>IF(ISERROR(VLOOKUP($A85,'Import OffPeak'!$A$3:GM$99,190,FALSE)-VLOOKUP($A85,'Import OffPeak change'!$A$106:GM$202,190,FALSE)),0,(VLOOKUP($A85,'Import OffPeak'!$A$3:GM$99,190,FALSE)-VLOOKUP($A85,'Import OffPeak change'!$A$106:GM$202,190,FALSE)))</f>
        <v>0</v>
      </c>
      <c r="GI85" s="6">
        <f>IF(ISERROR(VLOOKUP($A85,'Import OffPeak'!$A$3:GN$99,191,FALSE)-VLOOKUP($A85,'Import OffPeak change'!$A$106:GN$202,191,FALSE)),0,(VLOOKUP($A85,'Import OffPeak'!$A$3:GN$99,191,FALSE)-VLOOKUP($A85,'Import OffPeak change'!$A$106:GN$202,191,FALSE)))</f>
        <v>0</v>
      </c>
      <c r="GJ85" s="6">
        <f>IF(ISERROR(VLOOKUP($A85,'Import OffPeak'!$A$3:GO$99,192,FALSE)-VLOOKUP($A85,'Import OffPeak change'!$A$106:GO$202,192,FALSE)),0,(VLOOKUP($A85,'Import OffPeak'!$A$3:GO$99,192,FALSE)-VLOOKUP($A85,'Import OffPeak change'!$A$106:GO$202,192,FALSE)))</f>
        <v>0</v>
      </c>
      <c r="GK85" s="6">
        <f>IF(ISERROR(VLOOKUP($A85,'Import OffPeak'!$A$3:GP$99,193,FALSE)-VLOOKUP($A85,'Import OffPeak change'!$A$106:GP$202,193,FALSE)),0,(VLOOKUP($A85,'Import OffPeak'!$A$3:GP$99,193,FALSE)-VLOOKUP($A85,'Import OffPeak change'!$A$106:GP$202,193,FALSE)))</f>
        <v>0</v>
      </c>
      <c r="GL85" s="6">
        <f>IF(ISERROR(VLOOKUP($A85,'Import OffPeak'!$A$3:GQ$99,194,FALSE)-VLOOKUP($A85,'Import OffPeak change'!$A$106:GQ$202,194,FALSE)),0,(VLOOKUP($A85,'Import OffPeak'!$A$3:GQ$99,194,FALSE)-VLOOKUP($A85,'Import OffPeak change'!$A$106:GQ$202,194,FALSE)))</f>
        <v>0</v>
      </c>
      <c r="GM85" s="6">
        <f>IF(ISERROR(VLOOKUP($A85,'Import OffPeak'!$A$3:GR$99,195,FALSE)-VLOOKUP($A85,'Import OffPeak change'!$A$106:GR$202,195,FALSE)),0,(VLOOKUP($A85,'Import OffPeak'!$A$3:GR$99,195,FALSE)-VLOOKUP($A85,'Import OffPeak change'!$A$106:GR$202,195,FALSE)))</f>
        <v>0</v>
      </c>
      <c r="GN85" s="6">
        <f>IF(ISERROR(VLOOKUP($A85,'Import OffPeak'!$A$3:GS$99,196,FALSE)-VLOOKUP($A85,'Import OffPeak change'!$A$106:GS$202,196,FALSE)),0,(VLOOKUP($A85,'Import OffPeak'!$A$3:GS$99,196,FALSE)-VLOOKUP($A85,'Import OffPeak change'!$A$106:GS$202,196,FALSE)))</f>
        <v>0</v>
      </c>
      <c r="GO85" s="6">
        <f>IF(ISERROR(VLOOKUP($A85,'Import OffPeak'!$A$3:GT$99,197,FALSE)-VLOOKUP($A85,'Import OffPeak change'!$A$106:GT$202,197,FALSE)),0,(VLOOKUP($A85,'Import OffPeak'!$A$3:GT$99,197,FALSE)-VLOOKUP($A85,'Import OffPeak change'!$A$106:GT$202,197,FALSE)))</f>
        <v>0</v>
      </c>
      <c r="GP85" s="6">
        <f>IF(ISERROR(VLOOKUP($A85,'Import OffPeak'!$A$3:GU$99,198,FALSE)-VLOOKUP($A85,'Import OffPeak change'!$A$106:GU$202,198,FALSE)),0,(VLOOKUP($A85,'Import OffPeak'!$A$3:GU$99,198,FALSE)-VLOOKUP($A85,'Import OffPeak change'!$A$106:GU$202,198,FALSE)))</f>
        <v>0</v>
      </c>
      <c r="GQ85" s="6">
        <f>IF(ISERROR(VLOOKUP($A85,'Import OffPeak'!$A$3:GV$99,199,FALSE)-VLOOKUP($A85,'Import OffPeak change'!$A$106:GV$202,199,FALSE)),0,(VLOOKUP($A85,'Import OffPeak'!$A$3:GV$99,199,FALSE)-VLOOKUP($A85,'Import OffPeak change'!$A$106:GV$202,199,FALSE)))</f>
        <v>0</v>
      </c>
      <c r="GR85" s="6">
        <f>IF(ISERROR(VLOOKUP($A85,'Import OffPeak'!$A$3:GW$99,200,FALSE)-VLOOKUP($A85,'Import OffPeak change'!$A$106:GW$202,200,FALSE)),0,(VLOOKUP($A85,'Import OffPeak'!$A$3:GW$99,200,FALSE)-VLOOKUP($A85,'Import OffPeak change'!$A$106:GW$202,200,FALSE)))</f>
        <v>0</v>
      </c>
      <c r="GS85" s="6">
        <f>IF(ISERROR(VLOOKUP($A85,'Import OffPeak'!$A$3:GX$99,201,FALSE)-VLOOKUP($A85,'Import OffPeak change'!$A$106:GX$202,201,FALSE)),0,(VLOOKUP($A85,'Import OffPeak'!$A$3:GX$99,201,FALSE)-VLOOKUP($A85,'Import OffPeak change'!$A$106:GX$202,201,FALSE)))</f>
        <v>0</v>
      </c>
      <c r="GT85" s="6">
        <f>IF(ISERROR(VLOOKUP($A85,'Import OffPeak'!$A$3:GY$99,202,FALSE)-VLOOKUP($A85,'Import OffPeak change'!$A$106:GY$202,202,FALSE)),0,(VLOOKUP($A85,'Import OffPeak'!$A$3:GY$99,202,FALSE)-VLOOKUP($A85,'Import OffPeak change'!$A$106:GY$202,202,FALSE)))</f>
        <v>0</v>
      </c>
      <c r="GU85" s="6">
        <f>IF(ISERROR(VLOOKUP($A85,'Import OffPeak'!$A$3:GZ$99,203,FALSE)-VLOOKUP($A85,'Import OffPeak change'!$A$106:GZ$202,203,FALSE)),0,(VLOOKUP($A85,'Import OffPeak'!$A$3:GZ$99,203,FALSE)-VLOOKUP($A85,'Import OffPeak change'!$A$106:GZ$202,203,FALSE)))</f>
        <v>0</v>
      </c>
      <c r="GV85" s="6">
        <f>IF(ISERROR(VLOOKUP($A85,'Import OffPeak'!$A$3:HA$99,204,FALSE)-VLOOKUP($A85,'Import OffPeak change'!$A$106:HA$202,204,FALSE)),0,(VLOOKUP($A85,'Import OffPeak'!$A$3:HA$99,204,FALSE)-VLOOKUP($A85,'Import OffPeak change'!$A$106:HA$202,204,FALSE)))</f>
        <v>0</v>
      </c>
      <c r="GW85" s="6">
        <f>IF(ISERROR(VLOOKUP($A85,'Import OffPeak'!$A$3:HB$99,205,FALSE)-VLOOKUP($A85,'Import OffPeak change'!$A$106:HB$202,205,FALSE)),0,(VLOOKUP($A85,'Import OffPeak'!$A$3:HB$99,205,FALSE)-VLOOKUP($A85,'Import OffPeak change'!$A$106:HB$202,205,FALSE)))</f>
        <v>0</v>
      </c>
      <c r="GX85" s="6">
        <f>IF(ISERROR(VLOOKUP($A85,'Import OffPeak'!$A$3:HC$99,206,FALSE)-VLOOKUP($A85,'Import OffPeak change'!$A$106:HC$202,206,FALSE)),0,(VLOOKUP($A85,'Import OffPeak'!$A$3:HC$99,206,FALSE)-VLOOKUP($A85,'Import OffPeak change'!$A$106:HC$202,206,FALSE)))</f>
        <v>0</v>
      </c>
      <c r="GY85" s="6">
        <f>IF(ISERROR(VLOOKUP($A85,'Import OffPeak'!$A$3:HD$99,207,FALSE)-VLOOKUP($A85,'Import OffPeak change'!$A$106:HD$202,207,FALSE)),0,(VLOOKUP($A85,'Import OffPeak'!$A$3:HD$99,207,FALSE)-VLOOKUP($A85,'Import OffPeak change'!$A$106:HD$202,207,FALSE)))</f>
        <v>0</v>
      </c>
      <c r="GZ85" s="6">
        <f>IF(ISERROR(VLOOKUP($A85,'Import OffPeak'!$A$3:HE$99,208,FALSE)-VLOOKUP($A85,'Import OffPeak change'!$A$106:HE$202,208,FALSE)),0,(VLOOKUP($A85,'Import OffPeak'!$A$3:HE$99,208,FALSE)-VLOOKUP($A85,'Import OffPeak change'!$A$106:HE$202,208,FALSE)))</f>
        <v>0</v>
      </c>
      <c r="HA85" s="6">
        <f>IF(ISERROR(VLOOKUP($A85,'Import OffPeak'!$A$3:HF$99,209,FALSE)-VLOOKUP($A85,'Import OffPeak change'!$A$106:HF$202,209,FALSE)),0,(VLOOKUP($A85,'Import OffPeak'!$A$3:HF$99,209,FALSE)-VLOOKUP($A85,'Import OffPeak change'!$A$106:HF$202,209,FALSE)))</f>
        <v>0</v>
      </c>
      <c r="HB85" s="6">
        <f>IF(ISERROR(VLOOKUP($A85,'Import OffPeak'!$A$3:HG$99,210,FALSE)-VLOOKUP($A85,'Import OffPeak change'!$A$106:HG$202,210,FALSE)),0,(VLOOKUP($A85,'Import OffPeak'!$A$3:HG$99,210,FALSE)-VLOOKUP($A85,'Import OffPeak change'!$A$106:HG$202,210,FALSE)))</f>
        <v>0</v>
      </c>
      <c r="HC85" s="6">
        <f>IF(ISERROR(VLOOKUP($A85,'Import OffPeak'!$A$3:HH$99,211,FALSE)-VLOOKUP($A85,'Import OffPeak change'!$A$106:HH$202,211,FALSE)),0,(VLOOKUP($A85,'Import OffPeak'!$A$3:HH$99,211,FALSE)-VLOOKUP($A85,'Import OffPeak change'!$A$106:HH$202,211,FALSE)))</f>
        <v>0</v>
      </c>
      <c r="HD85" s="6">
        <f>IF(ISERROR(VLOOKUP($A85,'Import OffPeak'!$A$3:HI$99,212,FALSE)-VLOOKUP($A85,'Import OffPeak change'!$A$106:HI$202,212,FALSE)),0,(VLOOKUP($A85,'Import OffPeak'!$A$3:HI$99,212,FALSE)-VLOOKUP($A85,'Import OffPeak change'!$A$106:HI$202,212,FALSE)))</f>
        <v>0</v>
      </c>
      <c r="HE85" s="6">
        <f>IF(ISERROR(VLOOKUP($A85,'Import OffPeak'!$A$3:HJ$99,213,FALSE)-VLOOKUP($A85,'Import OffPeak change'!$A$106:HJ$202,213,FALSE)),0,(VLOOKUP($A85,'Import OffPeak'!$A$3:HJ$99,213,FALSE)-VLOOKUP($A85,'Import OffPeak change'!$A$106:HJ$202,213,FALSE)))</f>
        <v>0</v>
      </c>
      <c r="HF85" s="6">
        <f>IF(ISERROR(VLOOKUP($A85,'Import OffPeak'!$A$3:HK$99,214,FALSE)-VLOOKUP($A85,'Import OffPeak change'!$A$106:HK$202,214,FALSE)),0,(VLOOKUP($A85,'Import OffPeak'!$A$3:HK$99,214,FALSE)-VLOOKUP($A85,'Import OffPeak change'!$A$106:HK$202,214,FALSE)))</f>
        <v>0</v>
      </c>
      <c r="HG85" s="6">
        <f>IF(ISERROR(VLOOKUP($A85,'Import OffPeak'!$A$3:HL$99,215,FALSE)-VLOOKUP($A85,'Import OffPeak change'!$A$106:HL$202,215,FALSE)),0,(VLOOKUP($A85,'Import OffPeak'!$A$3:HL$99,215,FALSE)-VLOOKUP($A85,'Import OffPeak change'!$A$106:HL$202,215,FALSE)))</f>
        <v>0</v>
      </c>
      <c r="HH85" s="6">
        <f>IF(ISERROR(VLOOKUP($A85,'Import OffPeak'!$A$3:HM$99,216,FALSE)-VLOOKUP($A85,'Import OffPeak change'!$A$106:HM$202,216,FALSE)),0,(VLOOKUP($A85,'Import OffPeak'!$A$3:HM$99,216,FALSE)-VLOOKUP($A85,'Import OffPeak change'!$A$106:HM$202,216,FALSE)))</f>
        <v>0</v>
      </c>
      <c r="HI85" s="6">
        <f>IF(ISERROR(VLOOKUP($A85,'Import OffPeak'!$A$3:HN$99,217,FALSE)-VLOOKUP($A85,'Import OffPeak change'!$A$106:HN$202,217,FALSE)),0,(VLOOKUP($A85,'Import OffPeak'!$A$3:HN$99,217,FALSE)-VLOOKUP($A85,'Import OffPeak change'!$A$106:HN$202,217,FALSE)))</f>
        <v>0</v>
      </c>
      <c r="HJ85" s="6">
        <f>IF(ISERROR(VLOOKUP($A85,'Import OffPeak'!$A$3:HO$99,218,FALSE)-VLOOKUP($A85,'Import OffPeak change'!$A$106:HO$202,218,FALSE)),0,(VLOOKUP($A85,'Import OffPeak'!$A$3:HO$99,218,FALSE)-VLOOKUP($A85,'Import OffPeak change'!$A$106:HO$202,218,FALSE)))</f>
        <v>0</v>
      </c>
      <c r="HK85" s="6">
        <f>IF(ISERROR(VLOOKUP($A85,'Import OffPeak'!$A$3:HP$99,219,FALSE)-VLOOKUP($A85,'Import OffPeak change'!$A$106:HP$202,219,FALSE)),0,(VLOOKUP($A85,'Import OffPeak'!$A$3:HP$99,219,FALSE)-VLOOKUP($A85,'Import OffPeak change'!$A$106:HP$202,219,FALSE)))</f>
        <v>0</v>
      </c>
      <c r="HL85" s="6">
        <f>IF(ISERROR(VLOOKUP($A85,'Import OffPeak'!$A$3:HQ$99,220,FALSE)-VLOOKUP($A85,'Import OffPeak change'!$A$106:HQ$202,220,FALSE)),0,(VLOOKUP($A85,'Import OffPeak'!$A$3:HQ$99,220,FALSE)-VLOOKUP($A85,'Import OffPeak change'!$A$106:HQ$202,220,FALSE)))</f>
        <v>0</v>
      </c>
      <c r="HM85" s="6">
        <f>IF(ISERROR(VLOOKUP($A85,'Import OffPeak'!$A$3:HR$99,221,FALSE)-VLOOKUP($A85,'Import OffPeak change'!$A$106:HR$202,221,FALSE)),0,(VLOOKUP($A85,'Import OffPeak'!$A$3:HR$99,221,FALSE)-VLOOKUP($A85,'Import OffPeak change'!$A$106:HR$202,221,FALSE)))</f>
        <v>0</v>
      </c>
      <c r="HN85" s="6">
        <f>IF(ISERROR(VLOOKUP($A85,'Import OffPeak'!$A$3:HS$99,222,FALSE)-VLOOKUP($A85,'Import OffPeak change'!$A$106:HS$202,222,FALSE)),0,(VLOOKUP($A85,'Import OffPeak'!$A$3:HS$99,222,FALSE)-VLOOKUP($A85,'Import OffPeak change'!$A$106:HS$202,222,FALSE)))</f>
        <v>0</v>
      </c>
      <c r="HO85" s="6">
        <f>IF(ISERROR(VLOOKUP($A85,'Import OffPeak'!$A$3:HT$99,223,FALSE)-VLOOKUP($A85,'Import OffPeak change'!$A$106:HT$202,223,FALSE)),0,(VLOOKUP($A85,'Import OffPeak'!$A$3:HT$99,223,FALSE)-VLOOKUP($A85,'Import OffPeak change'!$A$106:HT$202,223,FALSE)))</f>
        <v>0</v>
      </c>
      <c r="HP85" s="6">
        <f>IF(ISERROR(VLOOKUP($A85,'Import OffPeak'!$A$3:HU$99,224,FALSE)-VLOOKUP($A85,'Import OffPeak change'!$A$106:HU$202,224,FALSE)),0,(VLOOKUP($A85,'Import OffPeak'!$A$3:HU$99,224,FALSE)-VLOOKUP($A85,'Import OffPeak change'!$A$106:HU$202,224,FALSE)))</f>
        <v>0</v>
      </c>
      <c r="HQ85" s="6">
        <f>IF(ISERROR(VLOOKUP($A85,'Import OffPeak'!$A$3:HV$99,225,FALSE)-VLOOKUP($A85,'Import OffPeak change'!$A$106:HV$202,225,FALSE)),0,(VLOOKUP($A85,'Import OffPeak'!$A$3:HV$99,225,FALSE)-VLOOKUP($A85,'Import OffPeak change'!$A$106:HV$202,225,FALSE)))</f>
        <v>0</v>
      </c>
      <c r="HR85" s="6">
        <f>IF(ISERROR(VLOOKUP($A85,'Import OffPeak'!$A$3:HW$99,226,FALSE)-VLOOKUP($A85,'Import OffPeak change'!$A$106:HW$202,226,FALSE)),0,(VLOOKUP($A85,'Import OffPeak'!$A$3:HW$99,226,FALSE)-VLOOKUP($A85,'Import OffPeak change'!$A$106:HW$202,226,FALSE)))</f>
        <v>0</v>
      </c>
      <c r="HS85" s="6">
        <f>IF(ISERROR(VLOOKUP($A85,'Import OffPeak'!$A$3:HX$99,227,FALSE)-VLOOKUP($A85,'Import OffPeak change'!$A$106:HX$202,227,FALSE)),0,(VLOOKUP($A85,'Import OffPeak'!$A$3:HX$99,227,FALSE)-VLOOKUP($A85,'Import OffPeak change'!$A$106:HX$202,227,FALSE)))</f>
        <v>0</v>
      </c>
      <c r="HT85" s="6">
        <f>IF(ISERROR(VLOOKUP($A85,'Import OffPeak'!$A$3:HY$99,228,FALSE)-VLOOKUP($A85,'Import OffPeak change'!$A$106:HY$202,228,FALSE)),0,(VLOOKUP($A85,'Import OffPeak'!$A$3:HY$99,228,FALSE)-VLOOKUP($A85,'Import OffPeak change'!$A$106:HY$202,228,FALSE)))</f>
        <v>0</v>
      </c>
      <c r="HU85" s="6">
        <f>IF(ISERROR(VLOOKUP($A85,'Import OffPeak'!$A$3:HZ$99,229,FALSE)-VLOOKUP($A85,'Import OffPeak change'!$A$106:HZ$202,229,FALSE)),0,(VLOOKUP($A85,'Import OffPeak'!$A$3:HZ$99,229,FALSE)-VLOOKUP($A85,'Import OffPeak change'!$A$106:HZ$202,229,FALSE)))</f>
        <v>0</v>
      </c>
      <c r="HV85" s="6">
        <f>IF(ISERROR(VLOOKUP($A85,'Import OffPeak'!$A$3:IA$99,230,FALSE)-VLOOKUP($A85,'Import OffPeak change'!$A$106:IA$202,230,FALSE)),0,(VLOOKUP($A85,'Import OffPeak'!$A$3:IA$99,230,FALSE)-VLOOKUP($A85,'Import OffPeak change'!$A$106:IA$202,230,FALSE)))</f>
        <v>0</v>
      </c>
      <c r="HW85" s="6">
        <f>IF(ISERROR(VLOOKUP($A85,'Import OffPeak'!$A$3:IB$99,231,FALSE)-VLOOKUP($A85,'Import OffPeak change'!$A$106:IB$202,231,FALSE)),0,(VLOOKUP($A85,'Import OffPeak'!$A$3:IB$99,231,FALSE)-VLOOKUP($A85,'Import OffPeak change'!$A$106:IB$202,231,FALSE)))</f>
        <v>0</v>
      </c>
      <c r="HX85" s="6">
        <f>IF(ISERROR(VLOOKUP($A85,'Import OffPeak'!$A$3:IC$99,232,FALSE)-VLOOKUP($A85,'Import OffPeak change'!$A$106:IC$202,232,FALSE)),0,(VLOOKUP($A85,'Import OffPeak'!$A$3:IC$99,232,FALSE)-VLOOKUP($A85,'Import OffPeak change'!$A$106:IC$202,232,FALSE)))</f>
        <v>0</v>
      </c>
      <c r="HY85" s="6">
        <f>IF(ISERROR(VLOOKUP($A85,'Import OffPeak'!$A$3:ID$99,233,FALSE)-VLOOKUP($A85,'Import OffPeak change'!$A$106:ID$202,233,FALSE)),0,(VLOOKUP($A85,'Import OffPeak'!$A$3:ID$99,233,FALSE)-VLOOKUP($A85,'Import OffPeak change'!$A$106:ID$202,233,FALSE)))</f>
        <v>0</v>
      </c>
      <c r="HZ85" s="6">
        <f>IF(ISERROR(VLOOKUP($A85,'Import OffPeak'!$A$3:IE$99,234,FALSE)-VLOOKUP($A85,'Import OffPeak change'!$A$106:IE$202,234,FALSE)),0,(VLOOKUP($A85,'Import OffPeak'!$A$3:IE$99,234,FALSE)-VLOOKUP($A85,'Import OffPeak change'!$A$106:IE$202,234,FALSE)))</f>
        <v>0</v>
      </c>
      <c r="IA85" s="6">
        <f>IF(ISERROR(VLOOKUP($A85,'Import OffPeak'!$A$3:IF$99,235,FALSE)-VLOOKUP($A85,'Import OffPeak change'!$A$106:IF$202,235,FALSE)),0,(VLOOKUP($A85,'Import OffPeak'!$A$3:IF$99,235,FALSE)-VLOOKUP($A85,'Import OffPeak change'!$A$106:IF$202,235,FALSE)))</f>
        <v>0</v>
      </c>
      <c r="IB85" s="6">
        <f>IF(ISERROR(VLOOKUP($A85,'Import OffPeak'!$A$3:IG$99,236,FALSE)-VLOOKUP($A85,'Import OffPeak change'!$A$106:IG$202,236,FALSE)),0,(VLOOKUP($A85,'Import OffPeak'!$A$3:IG$99,236,FALSE)-VLOOKUP($A85,'Import OffPeak change'!$A$106:IG$202,236,FALSE)))</f>
        <v>0</v>
      </c>
      <c r="IC85" s="6">
        <f>IF(ISERROR(VLOOKUP($A85,'Import OffPeak'!$A$3:IH$99,237,FALSE)-VLOOKUP($A85,'Import OffPeak change'!$A$106:IH$202,237,FALSE)),0,(VLOOKUP($A85,'Import OffPeak'!$A$3:IH$99,237,FALSE)-VLOOKUP($A85,'Import OffPeak change'!$A$106:IH$202,237,FALSE)))</f>
        <v>0</v>
      </c>
      <c r="ID85" s="6">
        <f>IF(ISERROR(VLOOKUP($A85,'Import OffPeak'!$A$3:II$99,238,FALSE)-VLOOKUP($A85,'Import OffPeak change'!$A$106:II$202,238,FALSE)),0,(VLOOKUP($A85,'Import OffPeak'!$A$3:II$99,238,FALSE)-VLOOKUP($A85,'Import OffPeak change'!$A$106:II$202,238,FALSE)))</f>
        <v>0</v>
      </c>
      <c r="IE85" s="6">
        <f>IF(ISERROR(VLOOKUP($A85,'Import OffPeak'!$A$3:IJ$99,239,FALSE)-VLOOKUP($A85,'Import OffPeak change'!$A$106:IJ$202,239,FALSE)),0,(VLOOKUP($A85,'Import OffPeak'!$A$3:IJ$99,239,FALSE)-VLOOKUP($A85,'Import OffPeak change'!$A$106:IJ$202,239,FALSE)))</f>
        <v>0</v>
      </c>
    </row>
    <row r="86" spans="1:239">
      <c r="A86" s="168" t="str">
        <f>IF('Import OffPeak'!A83=0,"",'Import OffPeak'!A83)</f>
        <v/>
      </c>
      <c r="B86" s="6"/>
      <c r="C86" s="6"/>
      <c r="D86" s="6"/>
      <c r="E86" s="6"/>
      <c r="F86" s="6"/>
      <c r="G86" s="6">
        <f>IF(ISERROR(VLOOKUP($A86,'Import OffPeak'!$A$3:L$99,7,FALSE)-VLOOKUP($A86,'Import OffPeak change'!$A$106:L$202,7,FALSE)),0,(VLOOKUP($A86,'Import OffPeak'!$A$3:L$99,7,FALSE)-VLOOKUP($A86,'Import OffPeak change'!$A$106:L$202,7,FALSE)))</f>
        <v>0</v>
      </c>
      <c r="H86" s="6">
        <f>IF(ISERROR(VLOOKUP($A86,'Import OffPeak'!$A$3:M$99,8,FALSE)-VLOOKUP($A86,'Import OffPeak change'!$A$106:M$202,8,FALSE)),0,(VLOOKUP($A86,'Import OffPeak'!$A$3:M$99,8,FALSE)-VLOOKUP($A86,'Import OffPeak change'!$A$106:M$202,8,FALSE)))</f>
        <v>0</v>
      </c>
      <c r="I86" s="6">
        <f>IF(ISERROR(VLOOKUP($A86,'Import OffPeak'!$A$3:N$99,9,FALSE)-VLOOKUP($A86,'Import OffPeak change'!$A$106:N$202,9,FALSE)),0,(VLOOKUP($A86,'Import OffPeak'!$A$3:N$99,9,FALSE)-VLOOKUP($A86,'Import OffPeak change'!$A$106:N$202,9,FALSE)))</f>
        <v>0</v>
      </c>
      <c r="J86" s="6">
        <f>IF(ISERROR(VLOOKUP($A86,'Import OffPeak'!$A$3:O$99,10,FALSE)-VLOOKUP($A86,'Import OffPeak change'!$A$106:O$202,10,FALSE)),0,(VLOOKUP($A86,'Import OffPeak'!$A$3:O$99,10,FALSE)-VLOOKUP($A86,'Import OffPeak change'!$A$106:O$202,10,FALSE)))</f>
        <v>0</v>
      </c>
      <c r="K86" s="6">
        <f>IF(ISERROR(VLOOKUP($A86,'Import OffPeak'!$A$3:P$99,11,FALSE)-VLOOKUP($A86,'Import OffPeak change'!$A$106:P$202,11,FALSE)),0,(VLOOKUP($A86,'Import OffPeak'!$A$3:P$99,11,FALSE)-VLOOKUP($A86,'Import OffPeak change'!$A$106:P$202,11,FALSE)))</f>
        <v>0</v>
      </c>
      <c r="L86" s="6">
        <f>IF(ISERROR(VLOOKUP($A86,'Import OffPeak'!$A$3:Q$99,12,FALSE)-VLOOKUP($A86,'Import OffPeak change'!$A$106:Q$202,12,FALSE)),0,(VLOOKUP($A86,'Import OffPeak'!$A$3:Q$99,12,FALSE)-VLOOKUP($A86,'Import OffPeak change'!$A$106:Q$202,12,FALSE)))</f>
        <v>0</v>
      </c>
      <c r="M86" s="6">
        <f>IF(ISERROR(VLOOKUP($A86,'Import OffPeak'!$A$3:R$99,13,FALSE)-VLOOKUP($A86,'Import OffPeak change'!$A$106:R$202,13,FALSE)),0,(VLOOKUP($A86,'Import OffPeak'!$A$3:R$99,13,FALSE)-VLOOKUP($A86,'Import OffPeak change'!$A$106:R$202,13,FALSE)))</f>
        <v>0</v>
      </c>
      <c r="N86" s="6">
        <f>IF(ISERROR(VLOOKUP($A86,'Import OffPeak'!$A$3:S$99,14,FALSE)-VLOOKUP($A86,'Import OffPeak change'!$A$106:S$202,14,FALSE)),0,(VLOOKUP($A86,'Import OffPeak'!$A$3:S$99,14,FALSE)-VLOOKUP($A86,'Import OffPeak change'!$A$106:S$202,14,FALSE)))</f>
        <v>0</v>
      </c>
      <c r="O86" s="6">
        <f>IF(ISERROR(VLOOKUP($A86,'Import OffPeak'!$A$3:T$99,15,FALSE)-VLOOKUP($A86,'Import OffPeak change'!$A$106:T$202,15,FALSE)),0,(VLOOKUP($A86,'Import OffPeak'!$A$3:T$99,15,FALSE)-VLOOKUP($A86,'Import OffPeak change'!$A$106:T$202,15,FALSE)))</f>
        <v>0</v>
      </c>
      <c r="P86" s="6">
        <f>IF(ISERROR(VLOOKUP($A86,'Import OffPeak'!$A$3:U$99,16,FALSE)-VLOOKUP($A86,'Import OffPeak change'!$A$106:U$202,16,FALSE)),0,(VLOOKUP($A86,'Import OffPeak'!$A$3:U$99,16,FALSE)-VLOOKUP($A86,'Import OffPeak change'!$A$106:U$202,16,FALSE)))</f>
        <v>0</v>
      </c>
      <c r="Q86" s="6">
        <f>IF(ISERROR(VLOOKUP($A86,'Import OffPeak'!$A$3:V$99,17,FALSE)-VLOOKUP($A86,'Import OffPeak change'!$A$106:V$202,17,FALSE)),0,(VLOOKUP($A86,'Import OffPeak'!$A$3:V$99,17,FALSE)-VLOOKUP($A86,'Import OffPeak change'!$A$106:V$202,17,FALSE)))</f>
        <v>0</v>
      </c>
      <c r="R86" s="6">
        <f>IF(ISERROR(VLOOKUP($A86,'Import OffPeak'!$A$3:W$99,18,FALSE)-VLOOKUP($A86,'Import OffPeak change'!$A$106:W$202,18,FALSE)),0,(VLOOKUP($A86,'Import OffPeak'!$A$3:W$99,18,FALSE)-VLOOKUP($A86,'Import OffPeak change'!$A$106:W$202,18,FALSE)))</f>
        <v>0</v>
      </c>
      <c r="S86" s="6">
        <f>IF(ISERROR(VLOOKUP($A86,'Import OffPeak'!$A$3:X$99,19,FALSE)-VLOOKUP($A86,'Import OffPeak change'!$A$106:X$202,19,FALSE)),0,(VLOOKUP($A86,'Import OffPeak'!$A$3:X$99,19,FALSE)-VLOOKUP($A86,'Import OffPeak change'!$A$106:X$202,19,FALSE)))</f>
        <v>0</v>
      </c>
      <c r="T86" s="6">
        <f>IF(ISERROR(VLOOKUP($A86,'Import OffPeak'!$A$3:Y$99,20,FALSE)-VLOOKUP($A86,'Import OffPeak change'!$A$106:Y$202,20,FALSE)),0,(VLOOKUP($A86,'Import OffPeak'!$A$3:Y$99,20,FALSE)-VLOOKUP($A86,'Import OffPeak change'!$A$106:Y$202,20,FALSE)))</f>
        <v>0</v>
      </c>
      <c r="U86" s="6">
        <f>IF(ISERROR(VLOOKUP($A86,'Import OffPeak'!$A$3:Z$99,21,FALSE)-VLOOKUP($A86,'Import OffPeak change'!$A$106:Z$202,21,FALSE)),0,(VLOOKUP($A86,'Import OffPeak'!$A$3:Z$99,21,FALSE)-VLOOKUP($A86,'Import OffPeak change'!$A$106:Z$202,21,FALSE)))</f>
        <v>0</v>
      </c>
      <c r="V86" s="6">
        <f>IF(ISERROR(VLOOKUP($A86,'Import OffPeak'!$A$3:AA$99,22,FALSE)-VLOOKUP($A86,'Import OffPeak change'!$A$106:AA$202,22,FALSE)),0,(VLOOKUP($A86,'Import OffPeak'!$A$3:AA$99,22,FALSE)-VLOOKUP($A86,'Import OffPeak change'!$A$106:AA$202,22,FALSE)))</f>
        <v>0</v>
      </c>
      <c r="W86" s="6">
        <f>IF(ISERROR(VLOOKUP($A86,'Import OffPeak'!$A$3:AB$99,23,FALSE)-VLOOKUP($A86,'Import OffPeak change'!$A$106:AB$202,23,FALSE)),0,(VLOOKUP($A86,'Import OffPeak'!$A$3:AB$99,23,FALSE)-VLOOKUP($A86,'Import OffPeak change'!$A$106:AB$202,23,FALSE)))</f>
        <v>0</v>
      </c>
      <c r="X86" s="6">
        <f>IF(ISERROR(VLOOKUP($A86,'Import OffPeak'!$A$3:AC$99,24,FALSE)-VLOOKUP($A86,'Import OffPeak change'!$A$106:AC$202,24,FALSE)),0,(VLOOKUP($A86,'Import OffPeak'!$A$3:AC$99,24,FALSE)-VLOOKUP($A86,'Import OffPeak change'!$A$106:AC$202,24,FALSE)))</f>
        <v>0</v>
      </c>
      <c r="Y86" s="6">
        <f>IF(ISERROR(VLOOKUP($A86,'Import OffPeak'!$A$3:AD$99,25,FALSE)-VLOOKUP($A86,'Import OffPeak change'!$A$106:AD$202,25,FALSE)),0,(VLOOKUP($A86,'Import OffPeak'!$A$3:AD$99,25,FALSE)-VLOOKUP($A86,'Import OffPeak change'!$A$106:AD$202,25,FALSE)))</f>
        <v>0</v>
      </c>
      <c r="Z86" s="6">
        <f>IF(ISERROR(VLOOKUP($A86,'Import OffPeak'!$A$3:AE$99,26,FALSE)-VLOOKUP($A86,'Import OffPeak change'!$A$106:AE$202,26,FALSE)),0,(VLOOKUP($A86,'Import OffPeak'!$A$3:AE$99,26,FALSE)-VLOOKUP($A86,'Import OffPeak change'!$A$106:AE$202,26,FALSE)))</f>
        <v>0</v>
      </c>
      <c r="AA86" s="6">
        <f>IF(ISERROR(VLOOKUP($A86,'Import OffPeak'!$A$3:AF$99,27,FALSE)-VLOOKUP($A86,'Import OffPeak change'!$A$106:AF$202,27,FALSE)),0,(VLOOKUP($A86,'Import OffPeak'!$A$3:AF$99,27,FALSE)-VLOOKUP($A86,'Import OffPeak change'!$A$106:AF$202,27,FALSE)))</f>
        <v>0</v>
      </c>
      <c r="AB86" s="6">
        <f>IF(ISERROR(VLOOKUP($A86,'Import OffPeak'!$A$3:AG$99,28,FALSE)-VLOOKUP($A86,'Import OffPeak change'!$A$106:AG$202,28,FALSE)),0,(VLOOKUP($A86,'Import OffPeak'!$A$3:AG$99,28,FALSE)-VLOOKUP($A86,'Import OffPeak change'!$A$106:AG$202,28,FALSE)))</f>
        <v>0</v>
      </c>
      <c r="AC86" s="6">
        <f>IF(ISERROR(VLOOKUP($A86,'Import OffPeak'!$A$3:AH$99,29,FALSE)-VLOOKUP($A86,'Import OffPeak change'!$A$106:AH$202,29,FALSE)),0,(VLOOKUP($A86,'Import OffPeak'!$A$3:AH$99,29,FALSE)-VLOOKUP($A86,'Import OffPeak change'!$A$106:AH$202,29,FALSE)))</f>
        <v>0</v>
      </c>
      <c r="AD86" s="6">
        <f>IF(ISERROR(VLOOKUP($A86,'Import OffPeak'!$A$3:AI$99,30,FALSE)-VLOOKUP($A86,'Import OffPeak change'!$A$106:AI$202,30,FALSE)),0,(VLOOKUP($A86,'Import OffPeak'!$A$3:AI$99,30,FALSE)-VLOOKUP($A86,'Import OffPeak change'!$A$106:AI$202,30,FALSE)))</f>
        <v>0</v>
      </c>
      <c r="AE86" s="6">
        <f>IF(ISERROR(VLOOKUP($A86,'Import OffPeak'!$A$3:AJ$99,31,FALSE)-VLOOKUP($A86,'Import OffPeak change'!$A$106:AJ$202,31,FALSE)),0,(VLOOKUP($A86,'Import OffPeak'!$A$3:AJ$99,31,FALSE)-VLOOKUP($A86,'Import OffPeak change'!$A$106:AJ$202,31,FALSE)))</f>
        <v>0</v>
      </c>
      <c r="AF86" s="6">
        <f>IF(ISERROR(VLOOKUP($A86,'Import OffPeak'!$A$3:AK$99,32,FALSE)-VLOOKUP($A86,'Import OffPeak change'!$A$106:AK$202,32,FALSE)),0,(VLOOKUP($A86,'Import OffPeak'!$A$3:AK$99,32,FALSE)-VLOOKUP($A86,'Import OffPeak change'!$A$106:AK$202,32,FALSE)))</f>
        <v>0</v>
      </c>
      <c r="AG86" s="6">
        <f>IF(ISERROR(VLOOKUP($A86,'Import OffPeak'!$A$3:AL$99,33,FALSE)-VLOOKUP($A86,'Import OffPeak change'!$A$106:AL$202,33,FALSE)),0,(VLOOKUP($A86,'Import OffPeak'!$A$3:AL$99,33,FALSE)-VLOOKUP($A86,'Import OffPeak change'!$A$106:AL$202,33,FALSE)))</f>
        <v>0</v>
      </c>
      <c r="AH86" s="6">
        <f>IF(ISERROR(VLOOKUP($A86,'Import OffPeak'!$A$3:AM$99,34,FALSE)-VLOOKUP($A86,'Import OffPeak change'!$A$106:AM$202,34,FALSE)),0,(VLOOKUP($A86,'Import OffPeak'!$A$3:AM$99,34,FALSE)-VLOOKUP($A86,'Import OffPeak change'!$A$106:AM$202,34,FALSE)))</f>
        <v>0</v>
      </c>
      <c r="AI86" s="6">
        <f>IF(ISERROR(VLOOKUP($A86,'Import OffPeak'!$A$3:AN$99,35,FALSE)-VLOOKUP($A86,'Import OffPeak change'!$A$106:AN$202,35,FALSE)),0,(VLOOKUP($A86,'Import OffPeak'!$A$3:AN$99,35,FALSE)-VLOOKUP($A86,'Import OffPeak change'!$A$106:AN$202,35,FALSE)))</f>
        <v>0</v>
      </c>
      <c r="AJ86" s="6">
        <f>IF(ISERROR(VLOOKUP($A86,'Import OffPeak'!$A$3:AO$99,36,FALSE)-VLOOKUP($A86,'Import OffPeak change'!$A$106:AO$202,36,FALSE)),0,(VLOOKUP($A86,'Import OffPeak'!$A$3:AO$99,36,FALSE)-VLOOKUP($A86,'Import OffPeak change'!$A$106:AO$202,36,FALSE)))</f>
        <v>0</v>
      </c>
      <c r="AK86" s="6">
        <f>IF(ISERROR(VLOOKUP($A86,'Import OffPeak'!$A$3:AP$99,37,FALSE)-VLOOKUP($A86,'Import OffPeak change'!$A$106:AP$202,37,FALSE)),0,(VLOOKUP($A86,'Import OffPeak'!$A$3:AP$99,37,FALSE)-VLOOKUP($A86,'Import OffPeak change'!$A$106:AP$202,37,FALSE)))</f>
        <v>0</v>
      </c>
      <c r="AL86" s="6">
        <f>IF(ISERROR(VLOOKUP($A86,'Import OffPeak'!$A$3:AQ$99,38,FALSE)-VLOOKUP($A86,'Import OffPeak change'!$A$106:AQ$202,38,FALSE)),0,(VLOOKUP($A86,'Import OffPeak'!$A$3:AQ$99,38,FALSE)-VLOOKUP($A86,'Import OffPeak change'!$A$106:AQ$202,38,FALSE)))</f>
        <v>0</v>
      </c>
      <c r="AM86" s="6">
        <f>IF(ISERROR(VLOOKUP($A86,'Import OffPeak'!$A$3:AR$99,39,FALSE)-VLOOKUP($A86,'Import OffPeak change'!$A$106:AR$202,39,FALSE)),0,(VLOOKUP($A86,'Import OffPeak'!$A$3:AR$99,39,FALSE)-VLOOKUP($A86,'Import OffPeak change'!$A$106:AR$202,39,FALSE)))</f>
        <v>0</v>
      </c>
      <c r="AN86" s="6">
        <f>IF(ISERROR(VLOOKUP($A86,'Import OffPeak'!$A$3:AS$99,40,FALSE)-VLOOKUP($A86,'Import OffPeak change'!$A$106:AS$202,40,FALSE)),0,(VLOOKUP($A86,'Import OffPeak'!$A$3:AS$99,40,FALSE)-VLOOKUP($A86,'Import OffPeak change'!$A$106:AS$202,40,FALSE)))</f>
        <v>0</v>
      </c>
      <c r="AO86" s="6">
        <f>IF(ISERROR(VLOOKUP($A86,'Import OffPeak'!$A$3:AT$99,41,FALSE)-VLOOKUP($A86,'Import OffPeak change'!$A$106:AT$202,41,FALSE)),0,(VLOOKUP($A86,'Import OffPeak'!$A$3:AT$99,41,FALSE)-VLOOKUP($A86,'Import OffPeak change'!$A$106:AT$202,41,FALSE)))</f>
        <v>0</v>
      </c>
      <c r="AP86" s="6">
        <f>IF(ISERROR(VLOOKUP($A86,'Import OffPeak'!$A$3:AU$99,42,FALSE)-VLOOKUP($A86,'Import OffPeak change'!$A$106:AU$202,42,FALSE)),0,(VLOOKUP($A86,'Import OffPeak'!$A$3:AU$99,42,FALSE)-VLOOKUP($A86,'Import OffPeak change'!$A$106:AU$202,42,FALSE)))</f>
        <v>0</v>
      </c>
      <c r="AQ86" s="6">
        <f>IF(ISERROR(VLOOKUP($A86,'Import OffPeak'!$A$3:AV$99,43,FALSE)-VLOOKUP($A86,'Import OffPeak change'!$A$106:AV$202,43,FALSE)),0,(VLOOKUP($A86,'Import OffPeak'!$A$3:AV$99,43,FALSE)-VLOOKUP($A86,'Import OffPeak change'!$A$106:AV$202,43,FALSE)))</f>
        <v>0</v>
      </c>
      <c r="AR86" s="6">
        <f>IF(ISERROR(VLOOKUP($A86,'Import OffPeak'!$A$3:AW$99,44,FALSE)-VLOOKUP($A86,'Import OffPeak change'!$A$106:AW$202,44,FALSE)),0,(VLOOKUP($A86,'Import OffPeak'!$A$3:AW$99,44,FALSE)-VLOOKUP($A86,'Import OffPeak change'!$A$106:AW$202,44,FALSE)))</f>
        <v>0</v>
      </c>
      <c r="AS86" s="6">
        <f>IF(ISERROR(VLOOKUP($A86,'Import OffPeak'!$A$3:AX$99,45,FALSE)-VLOOKUP($A86,'Import OffPeak change'!$A$106:AX$202,45,FALSE)),0,(VLOOKUP($A86,'Import OffPeak'!$A$3:AX$99,45,FALSE)-VLOOKUP($A86,'Import OffPeak change'!$A$106:AX$202,45,FALSE)))</f>
        <v>0</v>
      </c>
      <c r="AT86" s="6">
        <f>IF(ISERROR(VLOOKUP($A86,'Import OffPeak'!$A$3:AY$99,46,FALSE)-VLOOKUP($A86,'Import OffPeak change'!$A$106:AY$202,46,FALSE)),0,(VLOOKUP($A86,'Import OffPeak'!$A$3:AY$99,46,FALSE)-VLOOKUP($A86,'Import OffPeak change'!$A$106:AY$202,46,FALSE)))</f>
        <v>0</v>
      </c>
      <c r="AU86" s="6">
        <f>IF(ISERROR(VLOOKUP($A86,'Import OffPeak'!$A$3:AZ$99,47,FALSE)-VLOOKUP($A86,'Import OffPeak change'!$A$106:AZ$202,47,FALSE)),0,(VLOOKUP($A86,'Import OffPeak'!$A$3:AZ$99,47,FALSE)-VLOOKUP($A86,'Import OffPeak change'!$A$106:AZ$202,47,FALSE)))</f>
        <v>0</v>
      </c>
      <c r="AV86" s="6">
        <f>IF(ISERROR(VLOOKUP($A86,'Import OffPeak'!$A$3:BA$99,48,FALSE)-VLOOKUP($A86,'Import OffPeak change'!$A$106:BA$202,48,FALSE)),0,(VLOOKUP($A86,'Import OffPeak'!$A$3:BA$99,48,FALSE)-VLOOKUP($A86,'Import OffPeak change'!$A$106:BA$202,48,FALSE)))</f>
        <v>0</v>
      </c>
      <c r="AW86" s="6">
        <f>IF(ISERROR(VLOOKUP($A86,'Import OffPeak'!$A$3:BB$99,49,FALSE)-VLOOKUP($A86,'Import OffPeak change'!$A$106:BB$202,49,FALSE)),0,(VLOOKUP($A86,'Import OffPeak'!$A$3:BB$99,49,FALSE)-VLOOKUP($A86,'Import OffPeak change'!$A$106:BB$202,49,FALSE)))</f>
        <v>0</v>
      </c>
      <c r="AX86" s="6">
        <f>IF(ISERROR(VLOOKUP($A86,'Import OffPeak'!$A$3:BC$99,50,FALSE)-VLOOKUP($A86,'Import OffPeak change'!$A$106:BC$202,50,FALSE)),0,(VLOOKUP($A86,'Import OffPeak'!$A$3:BC$99,50,FALSE)-VLOOKUP($A86,'Import OffPeak change'!$A$106:BC$202,50,FALSE)))</f>
        <v>0</v>
      </c>
      <c r="AY86" s="6">
        <f>IF(ISERROR(VLOOKUP($A86,'Import OffPeak'!$A$3:BD$99,51,FALSE)-VLOOKUP($A86,'Import OffPeak change'!$A$106:BD$202,51,FALSE)),0,(VLOOKUP($A86,'Import OffPeak'!$A$3:BD$99,51,FALSE)-VLOOKUP($A86,'Import OffPeak change'!$A$106:BD$202,51,FALSE)))</f>
        <v>0</v>
      </c>
      <c r="AZ86" s="6">
        <f>IF(ISERROR(VLOOKUP($A86,'Import OffPeak'!$A$3:BE$99,52,FALSE)-VLOOKUP($A86,'Import OffPeak change'!$A$106:BE$202,52,FALSE)),0,(VLOOKUP($A86,'Import OffPeak'!$A$3:BE$99,52,FALSE)-VLOOKUP($A86,'Import OffPeak change'!$A$106:BE$202,52,FALSE)))</f>
        <v>0</v>
      </c>
      <c r="BA86" s="6">
        <f>IF(ISERROR(VLOOKUP($A86,'Import OffPeak'!$A$3:BF$99,53,FALSE)-VLOOKUP($A86,'Import OffPeak change'!$A$106:BF$202,53,FALSE)),0,(VLOOKUP($A86,'Import OffPeak'!$A$3:BF$99,53,FALSE)-VLOOKUP($A86,'Import OffPeak change'!$A$106:BF$202,53,FALSE)))</f>
        <v>0</v>
      </c>
      <c r="BB86" s="6">
        <f>IF(ISERROR(VLOOKUP($A86,'Import OffPeak'!$A$3:BG$99,54,FALSE)-VLOOKUP($A86,'Import OffPeak change'!$A$106:BG$202,54,FALSE)),0,(VLOOKUP($A86,'Import OffPeak'!$A$3:BG$99,54,FALSE)-VLOOKUP($A86,'Import OffPeak change'!$A$106:BG$202,54,FALSE)))</f>
        <v>0</v>
      </c>
      <c r="BC86" s="6">
        <f>IF(ISERROR(VLOOKUP($A86,'Import OffPeak'!$A$3:BH$99,55,FALSE)-VLOOKUP($A86,'Import OffPeak change'!$A$106:BH$202,55,FALSE)),0,(VLOOKUP($A86,'Import OffPeak'!$A$3:BH$99,55,FALSE)-VLOOKUP($A86,'Import OffPeak change'!$A$106:BH$202,55,FALSE)))</f>
        <v>0</v>
      </c>
      <c r="BD86" s="6">
        <f>IF(ISERROR(VLOOKUP($A86,'Import OffPeak'!$A$3:BI$99,56,FALSE)-VLOOKUP($A86,'Import OffPeak change'!$A$106:BI$202,56,FALSE)),0,(VLOOKUP($A86,'Import OffPeak'!$A$3:BI$99,56,FALSE)-VLOOKUP($A86,'Import OffPeak change'!$A$106:BI$202,56,FALSE)))</f>
        <v>0</v>
      </c>
      <c r="BE86" s="6">
        <f>IF(ISERROR(VLOOKUP($A86,'Import OffPeak'!$A$3:BJ$99,57,FALSE)-VLOOKUP($A86,'Import OffPeak change'!$A$106:BJ$202,57,FALSE)),0,(VLOOKUP($A86,'Import OffPeak'!$A$3:BJ$99,57,FALSE)-VLOOKUP($A86,'Import OffPeak change'!$A$106:BJ$202,57,FALSE)))</f>
        <v>0</v>
      </c>
      <c r="BF86" s="6">
        <f>IF(ISERROR(VLOOKUP($A86,'Import OffPeak'!$A$3:BK$99,58,FALSE)-VLOOKUP($A86,'Import OffPeak change'!$A$106:BK$202,58,FALSE)),0,(VLOOKUP($A86,'Import OffPeak'!$A$3:BK$99,58,FALSE)-VLOOKUP($A86,'Import OffPeak change'!$A$106:BK$202,58,FALSE)))</f>
        <v>0</v>
      </c>
      <c r="BG86" s="6">
        <f>IF(ISERROR(VLOOKUP($A86,'Import OffPeak'!$A$3:BL$99,59,FALSE)-VLOOKUP($A86,'Import OffPeak change'!$A$106:BL$202,59,FALSE)),0,(VLOOKUP($A86,'Import OffPeak'!$A$3:BL$99,59,FALSE)-VLOOKUP($A86,'Import OffPeak change'!$A$106:BL$202,59,FALSE)))</f>
        <v>0</v>
      </c>
      <c r="BH86" s="6">
        <f>IF(ISERROR(VLOOKUP($A86,'Import OffPeak'!$A$3:BM$99,60,FALSE)-VLOOKUP($A86,'Import OffPeak change'!$A$106:BM$202,60,FALSE)),0,(VLOOKUP($A86,'Import OffPeak'!$A$3:BM$99,60,FALSE)-VLOOKUP($A86,'Import OffPeak change'!$A$106:BM$202,60,FALSE)))</f>
        <v>0</v>
      </c>
      <c r="BI86" s="6">
        <f>IF(ISERROR(VLOOKUP($A86,'Import OffPeak'!$A$3:BN$99,61,FALSE)-VLOOKUP($A86,'Import OffPeak change'!$A$106:BN$202,61,FALSE)),0,(VLOOKUP($A86,'Import OffPeak'!$A$3:BN$99,61,FALSE)-VLOOKUP($A86,'Import OffPeak change'!$A$106:BN$202,61,FALSE)))</f>
        <v>0</v>
      </c>
      <c r="BJ86" s="6">
        <f>IF(ISERROR(VLOOKUP($A86,'Import OffPeak'!$A$3:BO$99,62,FALSE)-VLOOKUP($A86,'Import OffPeak change'!$A$106:BO$202,62,FALSE)),0,(VLOOKUP($A86,'Import OffPeak'!$A$3:BO$99,62,FALSE)-VLOOKUP($A86,'Import OffPeak change'!$A$106:BO$202,62,FALSE)))</f>
        <v>0</v>
      </c>
      <c r="BK86" s="6">
        <f>IF(ISERROR(VLOOKUP($A86,'Import OffPeak'!$A$3:BP$99,63,FALSE)-VLOOKUP($A86,'Import OffPeak change'!$A$106:BP$202,63,FALSE)),0,(VLOOKUP($A86,'Import OffPeak'!$A$3:BP$99,63,FALSE)-VLOOKUP($A86,'Import OffPeak change'!$A$106:BP$202,63,FALSE)))</f>
        <v>0</v>
      </c>
      <c r="BL86" s="6">
        <f>IF(ISERROR(VLOOKUP($A86,'Import OffPeak'!$A$3:BQ$99,64,FALSE)-VLOOKUP($A86,'Import OffPeak change'!$A$106:BQ$202,64,FALSE)),0,(VLOOKUP($A86,'Import OffPeak'!$A$3:BQ$99,64,FALSE)-VLOOKUP($A86,'Import OffPeak change'!$A$106:BQ$202,64,FALSE)))</f>
        <v>0</v>
      </c>
      <c r="BM86" s="6">
        <f>IF(ISERROR(VLOOKUP($A86,'Import OffPeak'!$A$3:BR$99,65,FALSE)-VLOOKUP($A86,'Import OffPeak change'!$A$106:BR$202,65,FALSE)),0,(VLOOKUP($A86,'Import OffPeak'!$A$3:BR$99,65,FALSE)-VLOOKUP($A86,'Import OffPeak change'!$A$106:BR$202,65,FALSE)))</f>
        <v>0</v>
      </c>
      <c r="BN86" s="6">
        <f>IF(ISERROR(VLOOKUP($A86,'Import OffPeak'!$A$3:BS$99,66,FALSE)-VLOOKUP($A86,'Import OffPeak change'!$A$106:BS$202,66,FALSE)),0,(VLOOKUP($A86,'Import OffPeak'!$A$3:BS$99,66,FALSE)-VLOOKUP($A86,'Import OffPeak change'!$A$106:BS$202,66,FALSE)))</f>
        <v>0</v>
      </c>
      <c r="BO86" s="6">
        <f>IF(ISERROR(VLOOKUP($A86,'Import OffPeak'!$A$3:BT$99,67,FALSE)-VLOOKUP($A86,'Import OffPeak change'!$A$106:BT$202,67,FALSE)),0,(VLOOKUP($A86,'Import OffPeak'!$A$3:BT$99,67,FALSE)-VLOOKUP($A86,'Import OffPeak change'!$A$106:BT$202,67,FALSE)))</f>
        <v>0</v>
      </c>
      <c r="BP86" s="6">
        <f>IF(ISERROR(VLOOKUP($A86,'Import OffPeak'!$A$3:BU$99,68,FALSE)-VLOOKUP($A86,'Import OffPeak change'!$A$106:BU$202,68,FALSE)),0,(VLOOKUP($A86,'Import OffPeak'!$A$3:BU$99,68,FALSE)-VLOOKUP($A86,'Import OffPeak change'!$A$106:BU$202,68,FALSE)))</f>
        <v>0</v>
      </c>
      <c r="BQ86" s="6">
        <f>IF(ISERROR(VLOOKUP($A86,'Import OffPeak'!$A$3:BV$99,69,FALSE)-VLOOKUP($A86,'Import OffPeak change'!$A$106:BV$202,69,FALSE)),0,(VLOOKUP($A86,'Import OffPeak'!$A$3:BV$99,69,FALSE)-VLOOKUP($A86,'Import OffPeak change'!$A$106:BV$202,69,FALSE)))</f>
        <v>0</v>
      </c>
      <c r="BR86" s="6">
        <f>IF(ISERROR(VLOOKUP($A86,'Import OffPeak'!$A$3:BW$99,70,FALSE)-VLOOKUP($A86,'Import OffPeak change'!$A$106:BW$202,70,FALSE)),0,(VLOOKUP($A86,'Import OffPeak'!$A$3:BW$99,70,FALSE)-VLOOKUP($A86,'Import OffPeak change'!$A$106:BW$202,70,FALSE)))</f>
        <v>0</v>
      </c>
      <c r="BS86" s="6">
        <f>IF(ISERROR(VLOOKUP($A86,'Import OffPeak'!$A$3:BX$99,71,FALSE)-VLOOKUP($A86,'Import OffPeak change'!$A$106:BX$202,71,FALSE)),0,(VLOOKUP($A86,'Import OffPeak'!$A$3:BX$99,71,FALSE)-VLOOKUP($A86,'Import OffPeak change'!$A$106:BX$202,71,FALSE)))</f>
        <v>0</v>
      </c>
      <c r="BT86" s="6">
        <f>IF(ISERROR(VLOOKUP($A86,'Import OffPeak'!$A$3:BY$99,72,FALSE)-VLOOKUP($A86,'Import OffPeak change'!$A$106:BY$202,72,FALSE)),0,(VLOOKUP($A86,'Import OffPeak'!$A$3:BY$99,72,FALSE)-VLOOKUP($A86,'Import OffPeak change'!$A$106:BY$202,72,FALSE)))</f>
        <v>0</v>
      </c>
      <c r="BU86" s="6">
        <f>IF(ISERROR(VLOOKUP($A86,'Import OffPeak'!$A$3:BZ$99,73,FALSE)-VLOOKUP($A86,'Import OffPeak change'!$A$106:BZ$202,73,FALSE)),0,(VLOOKUP($A86,'Import OffPeak'!$A$3:BZ$99,73,FALSE)-VLOOKUP($A86,'Import OffPeak change'!$A$106:BZ$202,73,FALSE)))</f>
        <v>0</v>
      </c>
      <c r="BV86" s="6">
        <f>IF(ISERROR(VLOOKUP($A86,'Import OffPeak'!$A$3:CA$99,74,FALSE)-VLOOKUP($A86,'Import OffPeak change'!$A$106:CA$202,74,FALSE)),0,(VLOOKUP($A86,'Import OffPeak'!$A$3:CA$99,74,FALSE)-VLOOKUP($A86,'Import OffPeak change'!$A$106:CA$202,74,FALSE)))</f>
        <v>0</v>
      </c>
      <c r="BW86" s="6">
        <f>IF(ISERROR(VLOOKUP($A86,'Import OffPeak'!$A$3:CB$99,75,FALSE)-VLOOKUP($A86,'Import OffPeak change'!$A$106:CB$202,75,FALSE)),0,(VLOOKUP($A86,'Import OffPeak'!$A$3:CB$99,75,FALSE)-VLOOKUP($A86,'Import OffPeak change'!$A$106:CB$202,75,FALSE)))</f>
        <v>0</v>
      </c>
      <c r="BX86" s="6">
        <f>IF(ISERROR(VLOOKUP($A86,'Import OffPeak'!$A$3:CC$99,76,FALSE)-VLOOKUP($A86,'Import OffPeak change'!$A$106:CC$202,76,FALSE)),0,(VLOOKUP($A86,'Import OffPeak'!$A$3:CC$99,76,FALSE)-VLOOKUP($A86,'Import OffPeak change'!$A$106:CC$202,76,FALSE)))</f>
        <v>0</v>
      </c>
      <c r="BY86" s="6">
        <f>IF(ISERROR(VLOOKUP($A86,'Import OffPeak'!$A$3:CD$99,77,FALSE)-VLOOKUP($A86,'Import OffPeak change'!$A$106:CD$202,77,FALSE)),0,(VLOOKUP($A86,'Import OffPeak'!$A$3:CD$99,77,FALSE)-VLOOKUP($A86,'Import OffPeak change'!$A$106:CD$202,77,FALSE)))</f>
        <v>0</v>
      </c>
      <c r="BZ86" s="6">
        <f>IF(ISERROR(VLOOKUP($A86,'Import OffPeak'!$A$3:CE$99,78,FALSE)-VLOOKUP($A86,'Import OffPeak change'!$A$106:CE$202,78,FALSE)),0,(VLOOKUP($A86,'Import OffPeak'!$A$3:CE$99,78,FALSE)-VLOOKUP($A86,'Import OffPeak change'!$A$106:CE$202,78,FALSE)))</f>
        <v>0</v>
      </c>
      <c r="CA86" s="6">
        <f>IF(ISERROR(VLOOKUP($A86,'Import OffPeak'!$A$3:CF$99,79,FALSE)-VLOOKUP($A86,'Import OffPeak change'!$A$106:CF$202,79,FALSE)),0,(VLOOKUP($A86,'Import OffPeak'!$A$3:CF$99,79,FALSE)-VLOOKUP($A86,'Import OffPeak change'!$A$106:CF$202,79,FALSE)))</f>
        <v>0</v>
      </c>
      <c r="CB86" s="6">
        <f>IF(ISERROR(VLOOKUP($A86,'Import OffPeak'!$A$3:CG$99,80,FALSE)-VLOOKUP($A86,'Import OffPeak change'!$A$106:CG$202,80,FALSE)),0,(VLOOKUP($A86,'Import OffPeak'!$A$3:CG$99,80,FALSE)-VLOOKUP($A86,'Import OffPeak change'!$A$106:CG$202,80,FALSE)))</f>
        <v>0</v>
      </c>
      <c r="CC86" s="6">
        <f>IF(ISERROR(VLOOKUP($A86,'Import OffPeak'!$A$3:CH$99,81,FALSE)-VLOOKUP($A86,'Import OffPeak change'!$A$106:CH$202,81,FALSE)),0,(VLOOKUP($A86,'Import OffPeak'!$A$3:CH$99,81,FALSE)-VLOOKUP($A86,'Import OffPeak change'!$A$106:CH$202,81,FALSE)))</f>
        <v>0</v>
      </c>
      <c r="CD86" s="6">
        <f>IF(ISERROR(VLOOKUP($A86,'Import OffPeak'!$A$3:CI$99,82,FALSE)-VLOOKUP($A86,'Import OffPeak change'!$A$106:CI$202,82,FALSE)),0,(VLOOKUP($A86,'Import OffPeak'!$A$3:CI$99,82,FALSE)-VLOOKUP($A86,'Import OffPeak change'!$A$106:CI$202,82,FALSE)))</f>
        <v>0</v>
      </c>
      <c r="CE86" s="6">
        <f>IF(ISERROR(VLOOKUP($A86,'Import OffPeak'!$A$3:CJ$99,83,FALSE)-VLOOKUP($A86,'Import OffPeak change'!$A$106:CJ$202,83,FALSE)),0,(VLOOKUP($A86,'Import OffPeak'!$A$3:CJ$99,83,FALSE)-VLOOKUP($A86,'Import OffPeak change'!$A$106:CJ$202,83,FALSE)))</f>
        <v>0</v>
      </c>
      <c r="CF86" s="6">
        <f>IF(ISERROR(VLOOKUP($A86,'Import OffPeak'!$A$3:CK$99,84,FALSE)-VLOOKUP($A86,'Import OffPeak change'!$A$106:CK$202,84,FALSE)),0,(VLOOKUP($A86,'Import OffPeak'!$A$3:CK$99,84,FALSE)-VLOOKUP($A86,'Import OffPeak change'!$A$106:CK$202,84,FALSE)))</f>
        <v>0</v>
      </c>
      <c r="CG86" s="6">
        <f>IF(ISERROR(VLOOKUP($A86,'Import OffPeak'!$A$3:CL$99,85,FALSE)-VLOOKUP($A86,'Import OffPeak change'!$A$106:CL$202,85,FALSE)),0,(VLOOKUP($A86,'Import OffPeak'!$A$3:CL$99,85,FALSE)-VLOOKUP($A86,'Import OffPeak change'!$A$106:CL$202,85,FALSE)))</f>
        <v>0</v>
      </c>
      <c r="CH86" s="6">
        <f>IF(ISERROR(VLOOKUP($A86,'Import OffPeak'!$A$3:CM$99,86,FALSE)-VLOOKUP($A86,'Import OffPeak change'!$A$106:CM$202,86,FALSE)),0,(VLOOKUP($A86,'Import OffPeak'!$A$3:CM$99,86,FALSE)-VLOOKUP($A86,'Import OffPeak change'!$A$106:CM$202,86,FALSE)))</f>
        <v>0</v>
      </c>
      <c r="CI86" s="6">
        <f>IF(ISERROR(VLOOKUP($A86,'Import OffPeak'!$A$3:CN$99,87,FALSE)-VLOOKUP($A86,'Import OffPeak change'!$A$106:CN$202,87,FALSE)),0,(VLOOKUP($A86,'Import OffPeak'!$A$3:CN$99,87,FALSE)-VLOOKUP($A86,'Import OffPeak change'!$A$106:CN$202,87,FALSE)))</f>
        <v>0</v>
      </c>
      <c r="CJ86" s="6">
        <f>IF(ISERROR(VLOOKUP($A86,'Import OffPeak'!$A$3:CO$99,88,FALSE)-VLOOKUP($A86,'Import OffPeak change'!$A$106:CO$202,88,FALSE)),0,(VLOOKUP($A86,'Import OffPeak'!$A$3:CO$99,88,FALSE)-VLOOKUP($A86,'Import OffPeak change'!$A$106:CO$202,88,FALSE)))</f>
        <v>0</v>
      </c>
      <c r="CK86" s="6">
        <f>IF(ISERROR(VLOOKUP($A86,'Import OffPeak'!$A$3:CP$99,89,FALSE)-VLOOKUP($A86,'Import OffPeak change'!$A$106:CP$202,89,FALSE)),0,(VLOOKUP($A86,'Import OffPeak'!$A$3:CP$99,89,FALSE)-VLOOKUP($A86,'Import OffPeak change'!$A$106:CP$202,89,FALSE)))</f>
        <v>0</v>
      </c>
      <c r="CL86" s="6">
        <f>IF(ISERROR(VLOOKUP($A86,'Import OffPeak'!$A$3:CQ$99,90,FALSE)-VLOOKUP($A86,'Import OffPeak change'!$A$106:CQ$202,90,FALSE)),0,(VLOOKUP($A86,'Import OffPeak'!$A$3:CQ$99,90,FALSE)-VLOOKUP($A86,'Import OffPeak change'!$A$106:CQ$202,90,FALSE)))</f>
        <v>0</v>
      </c>
      <c r="CM86" s="6">
        <f>IF(ISERROR(VLOOKUP($A86,'Import OffPeak'!$A$3:CR$99,91,FALSE)-VLOOKUP($A86,'Import OffPeak change'!$A$106:CR$202,91,FALSE)),0,(VLOOKUP($A86,'Import OffPeak'!$A$3:CR$99,91,FALSE)-VLOOKUP($A86,'Import OffPeak change'!$A$106:CR$202,91,FALSE)))</f>
        <v>0</v>
      </c>
      <c r="CN86" s="6">
        <f>IF(ISERROR(VLOOKUP($A86,'Import OffPeak'!$A$3:CS$99,92,FALSE)-VLOOKUP($A86,'Import OffPeak change'!$A$106:CS$202,92,FALSE)),0,(VLOOKUP($A86,'Import OffPeak'!$A$3:CS$99,92,FALSE)-VLOOKUP($A86,'Import OffPeak change'!$A$106:CS$202,92,FALSE)))</f>
        <v>0</v>
      </c>
      <c r="CO86" s="6">
        <f>IF(ISERROR(VLOOKUP($A86,'Import OffPeak'!$A$3:CT$99,93,FALSE)-VLOOKUP($A86,'Import OffPeak change'!$A$106:CT$202,93,FALSE)),0,(VLOOKUP($A86,'Import OffPeak'!$A$3:CT$99,93,FALSE)-VLOOKUP($A86,'Import OffPeak change'!$A$106:CT$202,93,FALSE)))</f>
        <v>0</v>
      </c>
      <c r="CP86" s="6">
        <f>IF(ISERROR(VLOOKUP($A86,'Import OffPeak'!$A$3:CU$99,94,FALSE)-VLOOKUP($A86,'Import OffPeak change'!$A$106:CU$202,94,FALSE)),0,(VLOOKUP($A86,'Import OffPeak'!$A$3:CU$99,94,FALSE)-VLOOKUP($A86,'Import OffPeak change'!$A$106:CU$202,94,FALSE)))</f>
        <v>0</v>
      </c>
      <c r="CQ86" s="6">
        <f>IF(ISERROR(VLOOKUP($A86,'Import OffPeak'!$A$3:CV$99,95,FALSE)-VLOOKUP($A86,'Import OffPeak change'!$A$106:CV$202,95,FALSE)),0,(VLOOKUP($A86,'Import OffPeak'!$A$3:CV$99,95,FALSE)-VLOOKUP($A86,'Import OffPeak change'!$A$106:CV$202,95,FALSE)))</f>
        <v>0</v>
      </c>
      <c r="CR86" s="6">
        <f>IF(ISERROR(VLOOKUP($A86,'Import OffPeak'!$A$3:CW$99,96,FALSE)-VLOOKUP($A86,'Import OffPeak change'!$A$106:CW$202,96,FALSE)),0,(VLOOKUP($A86,'Import OffPeak'!$A$3:CW$99,96,FALSE)-VLOOKUP($A86,'Import OffPeak change'!$A$106:CW$202,96,FALSE)))</f>
        <v>0</v>
      </c>
      <c r="CS86" s="6">
        <f>IF(ISERROR(VLOOKUP($A86,'Import OffPeak'!$A$3:CX$99,97,FALSE)-VLOOKUP($A86,'Import OffPeak change'!$A$106:CX$202,97,FALSE)),0,(VLOOKUP($A86,'Import OffPeak'!$A$3:CX$99,97,FALSE)-VLOOKUP($A86,'Import OffPeak change'!$A$106:CX$202,97,FALSE)))</f>
        <v>0</v>
      </c>
      <c r="CT86" s="6">
        <f>IF(ISERROR(VLOOKUP($A86,'Import OffPeak'!$A$3:CY$99,98,FALSE)-VLOOKUP($A86,'Import OffPeak change'!$A$106:CY$202,98,FALSE)),0,(VLOOKUP($A86,'Import OffPeak'!$A$3:CY$99,98,FALSE)-VLOOKUP($A86,'Import OffPeak change'!$A$106:CY$202,98,FALSE)))</f>
        <v>0</v>
      </c>
      <c r="CU86" s="6">
        <f>IF(ISERROR(VLOOKUP($A86,'Import OffPeak'!$A$3:CZ$99,99,FALSE)-VLOOKUP($A86,'Import OffPeak change'!$A$106:CZ$202,99,FALSE)),0,(VLOOKUP($A86,'Import OffPeak'!$A$3:CZ$99,99,FALSE)-VLOOKUP($A86,'Import OffPeak change'!$A$106:CZ$202,99,FALSE)))</f>
        <v>0</v>
      </c>
      <c r="CV86" s="6">
        <f>IF(ISERROR(VLOOKUP($A86,'Import OffPeak'!$A$3:DA$99,100,FALSE)-VLOOKUP($A86,'Import OffPeak change'!$A$106:DA$202,100,FALSE)),0,(VLOOKUP($A86,'Import OffPeak'!$A$3:DA$99,100,FALSE)-VLOOKUP($A86,'Import OffPeak change'!$A$106:DA$202,100,FALSE)))</f>
        <v>0</v>
      </c>
      <c r="CW86" s="6">
        <f>IF(ISERROR(VLOOKUP($A86,'Import OffPeak'!$A$3:DB$99,101,FALSE)-VLOOKUP($A86,'Import OffPeak change'!$A$106:DB$202,101,FALSE)),0,(VLOOKUP($A86,'Import OffPeak'!$A$3:DB$99,101,FALSE)-VLOOKUP($A86,'Import OffPeak change'!$A$106:DB$202,101,FALSE)))</f>
        <v>0</v>
      </c>
      <c r="CX86" s="6">
        <f>IF(ISERROR(VLOOKUP($A86,'Import OffPeak'!$A$3:DC$99,102,FALSE)-VLOOKUP($A86,'Import OffPeak change'!$A$106:DC$202,102,FALSE)),0,(VLOOKUP($A86,'Import OffPeak'!$A$3:DC$99,102,FALSE)-VLOOKUP($A86,'Import OffPeak change'!$A$106:DC$202,102,FALSE)))</f>
        <v>0</v>
      </c>
      <c r="CY86" s="6">
        <f>IF(ISERROR(VLOOKUP($A86,'Import OffPeak'!$A$3:DD$99,103,FALSE)-VLOOKUP($A86,'Import OffPeak change'!$A$106:DD$202,103,FALSE)),0,(VLOOKUP($A86,'Import OffPeak'!$A$3:DD$99,103,FALSE)-VLOOKUP($A86,'Import OffPeak change'!$A$106:DD$202,103,FALSE)))</f>
        <v>0</v>
      </c>
      <c r="CZ86" s="6">
        <f>IF(ISERROR(VLOOKUP($A86,'Import OffPeak'!$A$3:DE$99,104,FALSE)-VLOOKUP($A86,'Import OffPeak change'!$A$106:DE$202,104,FALSE)),0,(VLOOKUP($A86,'Import OffPeak'!$A$3:DE$99,104,FALSE)-VLOOKUP($A86,'Import OffPeak change'!$A$106:DE$202,104,FALSE)))</f>
        <v>0</v>
      </c>
      <c r="DA86" s="6">
        <f>IF(ISERROR(VLOOKUP($A86,'Import OffPeak'!$A$3:DF$99,105,FALSE)-VLOOKUP($A86,'Import OffPeak change'!$A$106:DF$202,105,FALSE)),0,(VLOOKUP($A86,'Import OffPeak'!$A$3:DF$99,105,FALSE)-VLOOKUP($A86,'Import OffPeak change'!$A$106:DF$202,105,FALSE)))</f>
        <v>0</v>
      </c>
      <c r="DB86" s="6">
        <f>IF(ISERROR(VLOOKUP($A86,'Import OffPeak'!$A$3:DG$99,106,FALSE)-VLOOKUP($A86,'Import OffPeak change'!$A$106:DG$202,106,FALSE)),0,(VLOOKUP($A86,'Import OffPeak'!$A$3:DG$99,106,FALSE)-VLOOKUP($A86,'Import OffPeak change'!$A$106:DG$202,106,FALSE)))</f>
        <v>0</v>
      </c>
      <c r="DC86" s="6">
        <f>IF(ISERROR(VLOOKUP($A86,'Import OffPeak'!$A$3:DH$99,107,FALSE)-VLOOKUP($A86,'Import OffPeak change'!$A$106:DH$202,107,FALSE)),0,(VLOOKUP($A86,'Import OffPeak'!$A$3:DH$99,107,FALSE)-VLOOKUP($A86,'Import OffPeak change'!$A$106:DH$202,107,FALSE)))</f>
        <v>0</v>
      </c>
      <c r="DD86" s="6">
        <f>IF(ISERROR(VLOOKUP($A86,'Import OffPeak'!$A$3:DI$99,108,FALSE)-VLOOKUP($A86,'Import OffPeak change'!$A$106:DI$202,108,FALSE)),0,(VLOOKUP($A86,'Import OffPeak'!$A$3:DI$99,108,FALSE)-VLOOKUP($A86,'Import OffPeak change'!$A$106:DI$202,108,FALSE)))</f>
        <v>0</v>
      </c>
      <c r="DE86" s="6">
        <f>IF(ISERROR(VLOOKUP($A86,'Import OffPeak'!$A$3:DJ$99,109,FALSE)-VLOOKUP($A86,'Import OffPeak change'!$A$106:DJ$202,109,FALSE)),0,(VLOOKUP($A86,'Import OffPeak'!$A$3:DJ$99,109,FALSE)-VLOOKUP($A86,'Import OffPeak change'!$A$106:DJ$202,109,FALSE)))</f>
        <v>0</v>
      </c>
      <c r="DF86" s="6">
        <f>IF(ISERROR(VLOOKUP($A86,'Import OffPeak'!$A$3:DK$99,110,FALSE)-VLOOKUP($A86,'Import OffPeak change'!$A$106:DK$202,110,FALSE)),0,(VLOOKUP($A86,'Import OffPeak'!$A$3:DK$99,110,FALSE)-VLOOKUP($A86,'Import OffPeak change'!$A$106:DK$202,110,FALSE)))</f>
        <v>0</v>
      </c>
      <c r="DG86" s="6">
        <f>IF(ISERROR(VLOOKUP($A86,'Import OffPeak'!$A$3:DL$99,111,FALSE)-VLOOKUP($A86,'Import OffPeak change'!$A$106:DL$202,111,FALSE)),0,(VLOOKUP($A86,'Import OffPeak'!$A$3:DL$99,111,FALSE)-VLOOKUP($A86,'Import OffPeak change'!$A$106:DL$202,111,FALSE)))</f>
        <v>0</v>
      </c>
      <c r="DH86" s="6">
        <f>IF(ISERROR(VLOOKUP($A86,'Import OffPeak'!$A$3:DM$99,112,FALSE)-VLOOKUP($A86,'Import OffPeak change'!$A$106:DM$202,112,FALSE)),0,(VLOOKUP($A86,'Import OffPeak'!$A$3:DM$99,112,FALSE)-VLOOKUP($A86,'Import OffPeak change'!$A$106:DM$202,112,FALSE)))</f>
        <v>0</v>
      </c>
      <c r="DI86" s="6">
        <f>IF(ISERROR(VLOOKUP($A86,'Import OffPeak'!$A$3:DN$99,113,FALSE)-VLOOKUP($A86,'Import OffPeak change'!$A$106:DN$202,113,FALSE)),0,(VLOOKUP($A86,'Import OffPeak'!$A$3:DN$99,113,FALSE)-VLOOKUP($A86,'Import OffPeak change'!$A$106:DN$202,113,FALSE)))</f>
        <v>0</v>
      </c>
      <c r="DJ86" s="6">
        <f>IF(ISERROR(VLOOKUP($A86,'Import OffPeak'!$A$3:DO$99,114,FALSE)-VLOOKUP($A86,'Import OffPeak change'!$A$106:DO$202,114,FALSE)),0,(VLOOKUP($A86,'Import OffPeak'!$A$3:DO$99,114,FALSE)-VLOOKUP($A86,'Import OffPeak change'!$A$106:DO$202,114,FALSE)))</f>
        <v>0</v>
      </c>
      <c r="DK86" s="6">
        <f>IF(ISERROR(VLOOKUP($A86,'Import OffPeak'!$A$3:DP$99,115,FALSE)-VLOOKUP($A86,'Import OffPeak change'!$A$106:DP$202,115,FALSE)),0,(VLOOKUP($A86,'Import OffPeak'!$A$3:DP$99,115,FALSE)-VLOOKUP($A86,'Import OffPeak change'!$A$106:DP$202,115,FALSE)))</f>
        <v>0</v>
      </c>
      <c r="DL86" s="6">
        <f>IF(ISERROR(VLOOKUP($A86,'Import OffPeak'!$A$3:DQ$99,116,FALSE)-VLOOKUP($A86,'Import OffPeak change'!$A$106:DQ$202,116,FALSE)),0,(VLOOKUP($A86,'Import OffPeak'!$A$3:DQ$99,116,FALSE)-VLOOKUP($A86,'Import OffPeak change'!$A$106:DQ$202,116,FALSE)))</f>
        <v>0</v>
      </c>
      <c r="DM86" s="6">
        <f>IF(ISERROR(VLOOKUP($A86,'Import OffPeak'!$A$3:DR$99,117,FALSE)-VLOOKUP($A86,'Import OffPeak change'!$A$106:DR$202,117,FALSE)),0,(VLOOKUP($A86,'Import OffPeak'!$A$3:DR$99,117,FALSE)-VLOOKUP($A86,'Import OffPeak change'!$A$106:DR$202,117,FALSE)))</f>
        <v>0</v>
      </c>
      <c r="DN86" s="6">
        <f>IF(ISERROR(VLOOKUP($A86,'Import OffPeak'!$A$3:DS$99,118,FALSE)-VLOOKUP($A86,'Import OffPeak change'!$A$106:DS$202,118,FALSE)),0,(VLOOKUP($A86,'Import OffPeak'!$A$3:DS$99,118,FALSE)-VLOOKUP($A86,'Import OffPeak change'!$A$106:DS$202,118,FALSE)))</f>
        <v>0</v>
      </c>
      <c r="DO86" s="6">
        <f>IF(ISERROR(VLOOKUP($A86,'Import OffPeak'!$A$3:DT$99,119,FALSE)-VLOOKUP($A86,'Import OffPeak change'!$A$106:DT$202,119,FALSE)),0,(VLOOKUP($A86,'Import OffPeak'!$A$3:DT$99,119,FALSE)-VLOOKUP($A86,'Import OffPeak change'!$A$106:DT$202,119,FALSE)))</f>
        <v>0</v>
      </c>
      <c r="DP86" s="6">
        <f>IF(ISERROR(VLOOKUP($A86,'Import OffPeak'!$A$3:DU$99,120,FALSE)-VLOOKUP($A86,'Import OffPeak change'!$A$106:DU$202,120,FALSE)),0,(VLOOKUP($A86,'Import OffPeak'!$A$3:DU$99,120,FALSE)-VLOOKUP($A86,'Import OffPeak change'!$A$106:DU$202,120,FALSE)))</f>
        <v>0</v>
      </c>
      <c r="DQ86" s="6">
        <f>IF(ISERROR(VLOOKUP($A86,'Import OffPeak'!$A$3:DV$99,121,FALSE)-VLOOKUP($A86,'Import OffPeak change'!$A$106:DV$202,121,FALSE)),0,(VLOOKUP($A86,'Import OffPeak'!$A$3:DV$99,121,FALSE)-VLOOKUP($A86,'Import OffPeak change'!$A$106:DV$202,121,FALSE)))</f>
        <v>0</v>
      </c>
      <c r="DR86" s="6">
        <f>IF(ISERROR(VLOOKUP($A86,'Import OffPeak'!$A$3:DW$99,122,FALSE)-VLOOKUP($A86,'Import OffPeak change'!$A$106:DW$202,122,FALSE)),0,(VLOOKUP($A86,'Import OffPeak'!$A$3:DW$99,122,FALSE)-VLOOKUP($A86,'Import OffPeak change'!$A$106:DW$202,122,FALSE)))</f>
        <v>0</v>
      </c>
      <c r="DS86" s="6">
        <f>IF(ISERROR(VLOOKUP($A86,'Import OffPeak'!$A$3:DX$99,123,FALSE)-VLOOKUP($A86,'Import OffPeak change'!$A$106:DX$202,123,FALSE)),0,(VLOOKUP($A86,'Import OffPeak'!$A$3:DX$99,123,FALSE)-VLOOKUP($A86,'Import OffPeak change'!$A$106:DX$202,123,FALSE)))</f>
        <v>0</v>
      </c>
      <c r="DT86" s="6">
        <f>IF(ISERROR(VLOOKUP($A86,'Import OffPeak'!$A$3:DY$99,124,FALSE)-VLOOKUP($A86,'Import OffPeak change'!$A$106:DY$202,124,FALSE)),0,(VLOOKUP($A86,'Import OffPeak'!$A$3:DY$99,124,FALSE)-VLOOKUP($A86,'Import OffPeak change'!$A$106:DY$202,124,FALSE)))</f>
        <v>0</v>
      </c>
      <c r="DU86" s="6">
        <f>IF(ISERROR(VLOOKUP($A86,'Import OffPeak'!$A$3:DZ$99,125,FALSE)-VLOOKUP($A86,'Import OffPeak change'!$A$106:DZ$202,125,FALSE)),0,(VLOOKUP($A86,'Import OffPeak'!$A$3:DZ$99,125,FALSE)-VLOOKUP($A86,'Import OffPeak change'!$A$106:DZ$202,125,FALSE)))</f>
        <v>0</v>
      </c>
      <c r="DV86" s="6">
        <f>IF(ISERROR(VLOOKUP($A86,'Import OffPeak'!$A$3:EA$99,126,FALSE)-VLOOKUP($A86,'Import OffPeak change'!$A$106:EA$202,126,FALSE)),0,(VLOOKUP($A86,'Import OffPeak'!$A$3:EA$99,126,FALSE)-VLOOKUP($A86,'Import OffPeak change'!$A$106:EA$202,126,FALSE)))</f>
        <v>0</v>
      </c>
      <c r="DW86" s="6">
        <f>IF(ISERROR(VLOOKUP($A86,'Import OffPeak'!$A$3:EB$99,127,FALSE)-VLOOKUP($A86,'Import OffPeak change'!$A$106:EB$202,127,FALSE)),0,(VLOOKUP($A86,'Import OffPeak'!$A$3:EB$99,127,FALSE)-VLOOKUP($A86,'Import OffPeak change'!$A$106:EB$202,127,FALSE)))</f>
        <v>0</v>
      </c>
      <c r="DX86" s="6">
        <f>IF(ISERROR(VLOOKUP($A86,'Import OffPeak'!$A$3:EC$99,128,FALSE)-VLOOKUP($A86,'Import OffPeak change'!$A$106:EC$202,128,FALSE)),0,(VLOOKUP($A86,'Import OffPeak'!$A$3:EC$99,128,FALSE)-VLOOKUP($A86,'Import OffPeak change'!$A$106:EC$202,128,FALSE)))</f>
        <v>0</v>
      </c>
      <c r="DY86" s="6">
        <f>IF(ISERROR(VLOOKUP($A86,'Import OffPeak'!$A$3:ED$99,129,FALSE)-VLOOKUP($A86,'Import OffPeak change'!$A$106:ED$202,129,FALSE)),0,(VLOOKUP($A86,'Import OffPeak'!$A$3:ED$99,129,FALSE)-VLOOKUP($A86,'Import OffPeak change'!$A$106:ED$202,129,FALSE)))</f>
        <v>0</v>
      </c>
      <c r="DZ86" s="6">
        <f>IF(ISERROR(VLOOKUP($A86,'Import OffPeak'!$A$3:EE$99,130,FALSE)-VLOOKUP($A86,'Import OffPeak change'!$A$106:EE$202,130,FALSE)),0,(VLOOKUP($A86,'Import OffPeak'!$A$3:EE$99,130,FALSE)-VLOOKUP($A86,'Import OffPeak change'!$A$106:EE$202,130,FALSE)))</f>
        <v>0</v>
      </c>
      <c r="EA86" s="6">
        <f>IF(ISERROR(VLOOKUP($A86,'Import OffPeak'!$A$3:EF$99,131,FALSE)-VLOOKUP($A86,'Import OffPeak change'!$A$106:EF$202,131,FALSE)),0,(VLOOKUP($A86,'Import OffPeak'!$A$3:EF$99,131,FALSE)-VLOOKUP($A86,'Import OffPeak change'!$A$106:EF$202,131,FALSE)))</f>
        <v>0</v>
      </c>
      <c r="EB86" s="6">
        <f>IF(ISERROR(VLOOKUP($A86,'Import OffPeak'!$A$3:EG$99,132,FALSE)-VLOOKUP($A86,'Import OffPeak change'!$A$106:EG$202,132,FALSE)),0,(VLOOKUP($A86,'Import OffPeak'!$A$3:EG$99,132,FALSE)-VLOOKUP($A86,'Import OffPeak change'!$A$106:EG$202,132,FALSE)))</f>
        <v>0</v>
      </c>
      <c r="EC86" s="6">
        <f>IF(ISERROR(VLOOKUP($A86,'Import OffPeak'!$A$3:EH$99,133,FALSE)-VLOOKUP($A86,'Import OffPeak change'!$A$106:EH$202,133,FALSE)),0,(VLOOKUP($A86,'Import OffPeak'!$A$3:EH$99,133,FALSE)-VLOOKUP($A86,'Import OffPeak change'!$A$106:EH$202,133,FALSE)))</f>
        <v>0</v>
      </c>
      <c r="ED86" s="6">
        <f>IF(ISERROR(VLOOKUP($A86,'Import OffPeak'!$A$3:EI$99,134,FALSE)-VLOOKUP($A86,'Import OffPeak change'!$A$106:EI$202,134,FALSE)),0,(VLOOKUP($A86,'Import OffPeak'!$A$3:EI$99,134,FALSE)-VLOOKUP($A86,'Import OffPeak change'!$A$106:EI$202,134,FALSE)))</f>
        <v>0</v>
      </c>
      <c r="EE86" s="6">
        <f>IF(ISERROR(VLOOKUP($A86,'Import OffPeak'!$A$3:EJ$99,135,FALSE)-VLOOKUP($A86,'Import OffPeak change'!$A$106:EJ$202,135,FALSE)),0,(VLOOKUP($A86,'Import OffPeak'!$A$3:EJ$99,135,FALSE)-VLOOKUP($A86,'Import OffPeak change'!$A$106:EJ$202,135,FALSE)))</f>
        <v>0</v>
      </c>
      <c r="EF86" s="6">
        <f>IF(ISERROR(VLOOKUP($A86,'Import OffPeak'!$A$3:EK$99,136,FALSE)-VLOOKUP($A86,'Import OffPeak change'!$A$106:EK$202,136,FALSE)),0,(VLOOKUP($A86,'Import OffPeak'!$A$3:EK$99,136,FALSE)-VLOOKUP($A86,'Import OffPeak change'!$A$106:EK$202,136,FALSE)))</f>
        <v>0</v>
      </c>
      <c r="EG86" s="6">
        <f>IF(ISERROR(VLOOKUP($A86,'Import OffPeak'!$A$3:EL$99,137,FALSE)-VLOOKUP($A86,'Import OffPeak change'!$A$106:EL$202,137,FALSE)),0,(VLOOKUP($A86,'Import OffPeak'!$A$3:EL$99,137,FALSE)-VLOOKUP($A86,'Import OffPeak change'!$A$106:EL$202,137,FALSE)))</f>
        <v>0</v>
      </c>
      <c r="EH86" s="6">
        <f>IF(ISERROR(VLOOKUP($A86,'Import OffPeak'!$A$3:EM$99,138,FALSE)-VLOOKUP($A86,'Import OffPeak change'!$A$106:EM$202,138,FALSE)),0,(VLOOKUP($A86,'Import OffPeak'!$A$3:EM$99,138,FALSE)-VLOOKUP($A86,'Import OffPeak change'!$A$106:EM$202,138,FALSE)))</f>
        <v>0</v>
      </c>
      <c r="EI86" s="6">
        <f>IF(ISERROR(VLOOKUP($A86,'Import OffPeak'!$A$3:EN$99,139,FALSE)-VLOOKUP($A86,'Import OffPeak change'!$A$106:EN$202,139,FALSE)),0,(VLOOKUP($A86,'Import OffPeak'!$A$3:EN$99,139,FALSE)-VLOOKUP($A86,'Import OffPeak change'!$A$106:EN$202,139,FALSE)))</f>
        <v>0</v>
      </c>
      <c r="EJ86" s="6">
        <f>IF(ISERROR(VLOOKUP($A86,'Import OffPeak'!$A$3:EO$99,140,FALSE)-VLOOKUP($A86,'Import OffPeak change'!$A$106:EO$202,140,FALSE)),0,(VLOOKUP($A86,'Import OffPeak'!$A$3:EO$99,140,FALSE)-VLOOKUP($A86,'Import OffPeak change'!$A$106:EO$202,140,FALSE)))</f>
        <v>0</v>
      </c>
      <c r="EK86" s="6">
        <f>IF(ISERROR(VLOOKUP($A86,'Import OffPeak'!$A$3:EP$99,141,FALSE)-VLOOKUP($A86,'Import OffPeak change'!$A$106:EP$202,141,FALSE)),0,(VLOOKUP($A86,'Import OffPeak'!$A$3:EP$99,141,FALSE)-VLOOKUP($A86,'Import OffPeak change'!$A$106:EP$202,141,FALSE)))</f>
        <v>0</v>
      </c>
      <c r="EL86" s="6">
        <f>IF(ISERROR(VLOOKUP($A86,'Import OffPeak'!$A$3:EQ$99,142,FALSE)-VLOOKUP($A86,'Import OffPeak change'!$A$106:EQ$202,142,FALSE)),0,(VLOOKUP($A86,'Import OffPeak'!$A$3:EQ$99,142,FALSE)-VLOOKUP($A86,'Import OffPeak change'!$A$106:EQ$202,142,FALSE)))</f>
        <v>0</v>
      </c>
      <c r="EM86" s="6">
        <f>IF(ISERROR(VLOOKUP($A86,'Import OffPeak'!$A$3:ER$99,143,FALSE)-VLOOKUP($A86,'Import OffPeak change'!$A$106:ER$202,143,FALSE)),0,(VLOOKUP($A86,'Import OffPeak'!$A$3:ER$99,143,FALSE)-VLOOKUP($A86,'Import OffPeak change'!$A$106:ER$202,143,FALSE)))</f>
        <v>0</v>
      </c>
      <c r="EN86" s="6">
        <f>IF(ISERROR(VLOOKUP($A86,'Import OffPeak'!$A$3:ES$99,144,FALSE)-VLOOKUP($A86,'Import OffPeak change'!$A$106:ES$202,144,FALSE)),0,(VLOOKUP($A86,'Import OffPeak'!$A$3:ES$99,144,FALSE)-VLOOKUP($A86,'Import OffPeak change'!$A$106:ES$202,144,FALSE)))</f>
        <v>0</v>
      </c>
      <c r="EO86" s="6">
        <f>IF(ISERROR(VLOOKUP($A86,'Import OffPeak'!$A$3:ET$99,145,FALSE)-VLOOKUP($A86,'Import OffPeak change'!$A$106:ET$202,145,FALSE)),0,(VLOOKUP($A86,'Import OffPeak'!$A$3:ET$99,145,FALSE)-VLOOKUP($A86,'Import OffPeak change'!$A$106:ET$202,145,FALSE)))</f>
        <v>0</v>
      </c>
      <c r="EP86" s="6">
        <f>IF(ISERROR(VLOOKUP($A86,'Import OffPeak'!$A$3:EU$99,146,FALSE)-VLOOKUP($A86,'Import OffPeak change'!$A$106:EU$202,146,FALSE)),0,(VLOOKUP($A86,'Import OffPeak'!$A$3:EU$99,146,FALSE)-VLOOKUP($A86,'Import OffPeak change'!$A$106:EU$202,146,FALSE)))</f>
        <v>0</v>
      </c>
      <c r="EQ86" s="6">
        <f>IF(ISERROR(VLOOKUP($A86,'Import OffPeak'!$A$3:EV$99,147,FALSE)-VLOOKUP($A86,'Import OffPeak change'!$A$106:EV$202,147,FALSE)),0,(VLOOKUP($A86,'Import OffPeak'!$A$3:EV$99,147,FALSE)-VLOOKUP($A86,'Import OffPeak change'!$A$106:EV$202,147,FALSE)))</f>
        <v>0</v>
      </c>
      <c r="ER86" s="6">
        <f>IF(ISERROR(VLOOKUP($A86,'Import OffPeak'!$A$3:EW$99,148,FALSE)-VLOOKUP($A86,'Import OffPeak change'!$A$106:EW$202,148,FALSE)),0,(VLOOKUP($A86,'Import OffPeak'!$A$3:EW$99,148,FALSE)-VLOOKUP($A86,'Import OffPeak change'!$A$106:EW$202,148,FALSE)))</f>
        <v>0</v>
      </c>
      <c r="ES86" s="6">
        <f>IF(ISERROR(VLOOKUP($A86,'Import OffPeak'!$A$3:EX$99,149,FALSE)-VLOOKUP($A86,'Import OffPeak change'!$A$106:EX$202,149,FALSE)),0,(VLOOKUP($A86,'Import OffPeak'!$A$3:EX$99,149,FALSE)-VLOOKUP($A86,'Import OffPeak change'!$A$106:EX$202,149,FALSE)))</f>
        <v>0</v>
      </c>
      <c r="ET86" s="6">
        <f>IF(ISERROR(VLOOKUP($A86,'Import OffPeak'!$A$3:EY$99,150,FALSE)-VLOOKUP($A86,'Import OffPeak change'!$A$106:EY$202,150,FALSE)),0,(VLOOKUP($A86,'Import OffPeak'!$A$3:EY$99,150,FALSE)-VLOOKUP($A86,'Import OffPeak change'!$A$106:EY$202,150,FALSE)))</f>
        <v>0</v>
      </c>
      <c r="EU86" s="6">
        <f>IF(ISERROR(VLOOKUP($A86,'Import OffPeak'!$A$3:EZ$99,151,FALSE)-VLOOKUP($A86,'Import OffPeak change'!$A$106:EZ$202,151,FALSE)),0,(VLOOKUP($A86,'Import OffPeak'!$A$3:EZ$99,151,FALSE)-VLOOKUP($A86,'Import OffPeak change'!$A$106:EZ$202,151,FALSE)))</f>
        <v>0</v>
      </c>
      <c r="EV86" s="6">
        <f>IF(ISERROR(VLOOKUP($A86,'Import OffPeak'!$A$3:FA$99,152,FALSE)-VLOOKUP($A86,'Import OffPeak change'!$A$106:FA$202,152,FALSE)),0,(VLOOKUP($A86,'Import OffPeak'!$A$3:FA$99,152,FALSE)-VLOOKUP($A86,'Import OffPeak change'!$A$106:FA$202,152,FALSE)))</f>
        <v>0</v>
      </c>
      <c r="EW86" s="6">
        <f>IF(ISERROR(VLOOKUP($A86,'Import OffPeak'!$A$3:FB$99,153,FALSE)-VLOOKUP($A86,'Import OffPeak change'!$A$106:FB$202,153,FALSE)),0,(VLOOKUP($A86,'Import OffPeak'!$A$3:FB$99,153,FALSE)-VLOOKUP($A86,'Import OffPeak change'!$A$106:FB$202,153,FALSE)))</f>
        <v>0</v>
      </c>
      <c r="EX86" s="6">
        <f>IF(ISERROR(VLOOKUP($A86,'Import OffPeak'!$A$3:FC$99,154,FALSE)-VLOOKUP($A86,'Import OffPeak change'!$A$106:FC$202,154,FALSE)),0,(VLOOKUP($A86,'Import OffPeak'!$A$3:FC$99,154,FALSE)-VLOOKUP($A86,'Import OffPeak change'!$A$106:FC$202,154,FALSE)))</f>
        <v>0</v>
      </c>
      <c r="EY86" s="6">
        <f>IF(ISERROR(VLOOKUP($A86,'Import OffPeak'!$A$3:FD$99,155,FALSE)-VLOOKUP($A86,'Import OffPeak change'!$A$106:FD$202,155,FALSE)),0,(VLOOKUP($A86,'Import OffPeak'!$A$3:FD$99,155,FALSE)-VLOOKUP($A86,'Import OffPeak change'!$A$106:FD$202,155,FALSE)))</f>
        <v>0</v>
      </c>
      <c r="EZ86" s="6">
        <f>IF(ISERROR(VLOOKUP($A86,'Import OffPeak'!$A$3:FE$99,156,FALSE)-VLOOKUP($A86,'Import OffPeak change'!$A$106:FE$202,156,FALSE)),0,(VLOOKUP($A86,'Import OffPeak'!$A$3:FE$99,156,FALSE)-VLOOKUP($A86,'Import OffPeak change'!$A$106:FE$202,156,FALSE)))</f>
        <v>0</v>
      </c>
      <c r="FA86" s="6">
        <f>IF(ISERROR(VLOOKUP($A86,'Import OffPeak'!$A$3:FF$99,157,FALSE)-VLOOKUP($A86,'Import OffPeak change'!$A$106:FF$202,157,FALSE)),0,(VLOOKUP($A86,'Import OffPeak'!$A$3:FF$99,157,FALSE)-VLOOKUP($A86,'Import OffPeak change'!$A$106:FF$202,157,FALSE)))</f>
        <v>0</v>
      </c>
      <c r="FB86" s="6">
        <f>IF(ISERROR(VLOOKUP($A86,'Import OffPeak'!$A$3:FG$99,158,FALSE)-VLOOKUP($A86,'Import OffPeak change'!$A$106:FG$202,158,FALSE)),0,(VLOOKUP($A86,'Import OffPeak'!$A$3:FG$99,158,FALSE)-VLOOKUP($A86,'Import OffPeak change'!$A$106:FG$202,158,FALSE)))</f>
        <v>0</v>
      </c>
      <c r="FC86" s="6">
        <f>IF(ISERROR(VLOOKUP($A86,'Import OffPeak'!$A$3:FH$99,159,FALSE)-VLOOKUP($A86,'Import OffPeak change'!$A$106:FH$202,159,FALSE)),0,(VLOOKUP($A86,'Import OffPeak'!$A$3:FH$99,159,FALSE)-VLOOKUP($A86,'Import OffPeak change'!$A$106:FH$202,159,FALSE)))</f>
        <v>0</v>
      </c>
      <c r="FD86" s="6">
        <f>IF(ISERROR(VLOOKUP($A86,'Import OffPeak'!$A$3:FI$99,160,FALSE)-VLOOKUP($A86,'Import OffPeak change'!$A$106:FI$202,160,FALSE)),0,(VLOOKUP($A86,'Import OffPeak'!$A$3:FI$99,160,FALSE)-VLOOKUP($A86,'Import OffPeak change'!$A$106:FI$202,160,FALSE)))</f>
        <v>0</v>
      </c>
      <c r="FE86" s="6">
        <f>IF(ISERROR(VLOOKUP($A86,'Import OffPeak'!$A$3:FJ$99,161,FALSE)-VLOOKUP($A86,'Import OffPeak change'!$A$106:FJ$202,161,FALSE)),0,(VLOOKUP($A86,'Import OffPeak'!$A$3:FJ$99,161,FALSE)-VLOOKUP($A86,'Import OffPeak change'!$A$106:FJ$202,161,FALSE)))</f>
        <v>0</v>
      </c>
      <c r="FF86" s="6">
        <f>IF(ISERROR(VLOOKUP($A86,'Import OffPeak'!$A$3:FK$99,162,FALSE)-VLOOKUP($A86,'Import OffPeak change'!$A$106:FK$202,162,FALSE)),0,(VLOOKUP($A86,'Import OffPeak'!$A$3:FK$99,162,FALSE)-VLOOKUP($A86,'Import OffPeak change'!$A$106:FK$202,162,FALSE)))</f>
        <v>0</v>
      </c>
      <c r="FG86" s="6">
        <f>IF(ISERROR(VLOOKUP($A86,'Import OffPeak'!$A$3:FL$99,163,FALSE)-VLOOKUP($A86,'Import OffPeak change'!$A$106:FL$202,163,FALSE)),0,(VLOOKUP($A86,'Import OffPeak'!$A$3:FL$99,163,FALSE)-VLOOKUP($A86,'Import OffPeak change'!$A$106:FL$202,163,FALSE)))</f>
        <v>0</v>
      </c>
      <c r="FH86" s="6">
        <f>IF(ISERROR(VLOOKUP($A86,'Import OffPeak'!$A$3:FM$99,164,FALSE)-VLOOKUP($A86,'Import OffPeak change'!$A$106:FM$202,164,FALSE)),0,(VLOOKUP($A86,'Import OffPeak'!$A$3:FM$99,164,FALSE)-VLOOKUP($A86,'Import OffPeak change'!$A$106:FM$202,164,FALSE)))</f>
        <v>0</v>
      </c>
      <c r="FI86" s="6">
        <f>IF(ISERROR(VLOOKUP($A86,'Import OffPeak'!$A$3:FN$99,165,FALSE)-VLOOKUP($A86,'Import OffPeak change'!$A$106:FN$202,165,FALSE)),0,(VLOOKUP($A86,'Import OffPeak'!$A$3:FN$99,165,FALSE)-VLOOKUP($A86,'Import OffPeak change'!$A$106:FN$202,165,FALSE)))</f>
        <v>0</v>
      </c>
      <c r="FJ86" s="6">
        <f>IF(ISERROR(VLOOKUP($A86,'Import OffPeak'!$A$3:FO$99,166,FALSE)-VLOOKUP($A86,'Import OffPeak change'!$A$106:FO$202,166,FALSE)),0,(VLOOKUP($A86,'Import OffPeak'!$A$3:FO$99,166,FALSE)-VLOOKUP($A86,'Import OffPeak change'!$A$106:FO$202,166,FALSE)))</f>
        <v>0</v>
      </c>
      <c r="FK86" s="6">
        <f>IF(ISERROR(VLOOKUP($A86,'Import OffPeak'!$A$3:FP$99,167,FALSE)-VLOOKUP($A86,'Import OffPeak change'!$A$106:FP$202,167,FALSE)),0,(VLOOKUP($A86,'Import OffPeak'!$A$3:FP$99,167,FALSE)-VLOOKUP($A86,'Import OffPeak change'!$A$106:FP$202,167,FALSE)))</f>
        <v>0</v>
      </c>
      <c r="FL86" s="6">
        <f>IF(ISERROR(VLOOKUP($A86,'Import OffPeak'!$A$3:FQ$99,168,FALSE)-VLOOKUP($A86,'Import OffPeak change'!$A$106:FQ$202,168,FALSE)),0,(VLOOKUP($A86,'Import OffPeak'!$A$3:FQ$99,168,FALSE)-VLOOKUP($A86,'Import OffPeak change'!$A$106:FQ$202,168,FALSE)))</f>
        <v>0</v>
      </c>
      <c r="FM86" s="6">
        <f>IF(ISERROR(VLOOKUP($A86,'Import OffPeak'!$A$3:FR$99,169,FALSE)-VLOOKUP($A86,'Import OffPeak change'!$A$106:FR$202,169,FALSE)),0,(VLOOKUP($A86,'Import OffPeak'!$A$3:FR$99,169,FALSE)-VLOOKUP($A86,'Import OffPeak change'!$A$106:FR$202,169,FALSE)))</f>
        <v>0</v>
      </c>
      <c r="FN86" s="6">
        <f>IF(ISERROR(VLOOKUP($A86,'Import OffPeak'!$A$3:FS$99,170,FALSE)-VLOOKUP($A86,'Import OffPeak change'!$A$106:FS$202,170,FALSE)),0,(VLOOKUP($A86,'Import OffPeak'!$A$3:FS$99,170,FALSE)-VLOOKUP($A86,'Import OffPeak change'!$A$106:FS$202,170,FALSE)))</f>
        <v>0</v>
      </c>
      <c r="FO86" s="6">
        <f>IF(ISERROR(VLOOKUP($A86,'Import OffPeak'!$A$3:FT$99,171,FALSE)-VLOOKUP($A86,'Import OffPeak change'!$A$106:FT$202,171,FALSE)),0,(VLOOKUP($A86,'Import OffPeak'!$A$3:FT$99,171,FALSE)-VLOOKUP($A86,'Import OffPeak change'!$A$106:FT$202,171,FALSE)))</f>
        <v>0</v>
      </c>
      <c r="FP86" s="6">
        <f>IF(ISERROR(VLOOKUP($A86,'Import OffPeak'!$A$3:FU$99,172,FALSE)-VLOOKUP($A86,'Import OffPeak change'!$A$106:FU$202,172,FALSE)),0,(VLOOKUP($A86,'Import OffPeak'!$A$3:FU$99,172,FALSE)-VLOOKUP($A86,'Import OffPeak change'!$A$106:FU$202,172,FALSE)))</f>
        <v>0</v>
      </c>
      <c r="FQ86" s="6">
        <f>IF(ISERROR(VLOOKUP($A86,'Import OffPeak'!$A$3:FV$99,173,FALSE)-VLOOKUP($A86,'Import OffPeak change'!$A$106:FV$202,173,FALSE)),0,(VLOOKUP($A86,'Import OffPeak'!$A$3:FV$99,173,FALSE)-VLOOKUP($A86,'Import OffPeak change'!$A$106:FV$202,173,FALSE)))</f>
        <v>0</v>
      </c>
      <c r="FR86" s="6">
        <f>IF(ISERROR(VLOOKUP($A86,'Import OffPeak'!$A$3:FW$99,174,FALSE)-VLOOKUP($A86,'Import OffPeak change'!$A$106:FW$202,174,FALSE)),0,(VLOOKUP($A86,'Import OffPeak'!$A$3:FW$99,174,FALSE)-VLOOKUP($A86,'Import OffPeak change'!$A$106:FW$202,174,FALSE)))</f>
        <v>0</v>
      </c>
      <c r="FS86" s="6">
        <f>IF(ISERROR(VLOOKUP($A86,'Import OffPeak'!$A$3:FX$99,175,FALSE)-VLOOKUP($A86,'Import OffPeak change'!$A$106:FX$202,175,FALSE)),0,(VLOOKUP($A86,'Import OffPeak'!$A$3:FX$99,175,FALSE)-VLOOKUP($A86,'Import OffPeak change'!$A$106:FX$202,175,FALSE)))</f>
        <v>0</v>
      </c>
      <c r="FT86" s="6">
        <f>IF(ISERROR(VLOOKUP($A86,'Import OffPeak'!$A$3:FY$99,176,FALSE)-VLOOKUP($A86,'Import OffPeak change'!$A$106:FY$202,176,FALSE)),0,(VLOOKUP($A86,'Import OffPeak'!$A$3:FY$99,176,FALSE)-VLOOKUP($A86,'Import OffPeak change'!$A$106:FY$202,176,FALSE)))</f>
        <v>0</v>
      </c>
      <c r="FU86" s="6">
        <f>IF(ISERROR(VLOOKUP($A86,'Import OffPeak'!$A$3:FZ$99,177,FALSE)-VLOOKUP($A86,'Import OffPeak change'!$A$106:FZ$202,177,FALSE)),0,(VLOOKUP($A86,'Import OffPeak'!$A$3:FZ$99,177,FALSE)-VLOOKUP($A86,'Import OffPeak change'!$A$106:FZ$202,177,FALSE)))</f>
        <v>0</v>
      </c>
      <c r="FV86" s="6">
        <f>IF(ISERROR(VLOOKUP($A86,'Import OffPeak'!$A$3:GA$99,178,FALSE)-VLOOKUP($A86,'Import OffPeak change'!$A$106:GA$202,178,FALSE)),0,(VLOOKUP($A86,'Import OffPeak'!$A$3:GA$99,178,FALSE)-VLOOKUP($A86,'Import OffPeak change'!$A$106:GA$202,178,FALSE)))</f>
        <v>0</v>
      </c>
      <c r="FW86" s="6">
        <f>IF(ISERROR(VLOOKUP($A86,'Import OffPeak'!$A$3:GB$99,179,FALSE)-VLOOKUP($A86,'Import OffPeak change'!$A$106:GB$202,179,FALSE)),0,(VLOOKUP($A86,'Import OffPeak'!$A$3:GB$99,179,FALSE)-VLOOKUP($A86,'Import OffPeak change'!$A$106:GB$202,179,FALSE)))</f>
        <v>0</v>
      </c>
      <c r="FX86" s="6">
        <f>IF(ISERROR(VLOOKUP($A86,'Import OffPeak'!$A$3:GC$99,180,FALSE)-VLOOKUP($A86,'Import OffPeak change'!$A$106:GC$202,180,FALSE)),0,(VLOOKUP($A86,'Import OffPeak'!$A$3:GC$99,180,FALSE)-VLOOKUP($A86,'Import OffPeak change'!$A$106:GC$202,180,FALSE)))</f>
        <v>0</v>
      </c>
      <c r="FY86" s="6">
        <f>IF(ISERROR(VLOOKUP($A86,'Import OffPeak'!$A$3:GD$99,181,FALSE)-VLOOKUP($A86,'Import OffPeak change'!$A$106:GD$202,181,FALSE)),0,(VLOOKUP($A86,'Import OffPeak'!$A$3:GD$99,181,FALSE)-VLOOKUP($A86,'Import OffPeak change'!$A$106:GD$202,181,FALSE)))</f>
        <v>0</v>
      </c>
      <c r="FZ86" s="6">
        <f>IF(ISERROR(VLOOKUP($A86,'Import OffPeak'!$A$3:GE$99,182,FALSE)-VLOOKUP($A86,'Import OffPeak change'!$A$106:GE$202,182,FALSE)),0,(VLOOKUP($A86,'Import OffPeak'!$A$3:GE$99,182,FALSE)-VLOOKUP($A86,'Import OffPeak change'!$A$106:GE$202,182,FALSE)))</f>
        <v>0</v>
      </c>
      <c r="GA86" s="6">
        <f>IF(ISERROR(VLOOKUP($A86,'Import OffPeak'!$A$3:GF$99,183,FALSE)-VLOOKUP($A86,'Import OffPeak change'!$A$106:GF$202,183,FALSE)),0,(VLOOKUP($A86,'Import OffPeak'!$A$3:GF$99,183,FALSE)-VLOOKUP($A86,'Import OffPeak change'!$A$106:GF$202,183,FALSE)))</f>
        <v>0</v>
      </c>
      <c r="GB86" s="6">
        <f>IF(ISERROR(VLOOKUP($A86,'Import OffPeak'!$A$3:GG$99,184,FALSE)-VLOOKUP($A86,'Import OffPeak change'!$A$106:GG$202,184,FALSE)),0,(VLOOKUP($A86,'Import OffPeak'!$A$3:GG$99,184,FALSE)-VLOOKUP($A86,'Import OffPeak change'!$A$106:GG$202,184,FALSE)))</f>
        <v>0</v>
      </c>
      <c r="GC86" s="6">
        <f>IF(ISERROR(VLOOKUP($A86,'Import OffPeak'!$A$3:GH$99,185,FALSE)-VLOOKUP($A86,'Import OffPeak change'!$A$106:GH$202,185,FALSE)),0,(VLOOKUP($A86,'Import OffPeak'!$A$3:GH$99,185,FALSE)-VLOOKUP($A86,'Import OffPeak change'!$A$106:GH$202,185,FALSE)))</f>
        <v>0</v>
      </c>
      <c r="GD86" s="6">
        <f>IF(ISERROR(VLOOKUP($A86,'Import OffPeak'!$A$3:GI$99,186,FALSE)-VLOOKUP($A86,'Import OffPeak change'!$A$106:GI$202,186,FALSE)),0,(VLOOKUP($A86,'Import OffPeak'!$A$3:GI$99,186,FALSE)-VLOOKUP($A86,'Import OffPeak change'!$A$106:GI$202,186,FALSE)))</f>
        <v>0</v>
      </c>
      <c r="GE86" s="6">
        <f>IF(ISERROR(VLOOKUP($A86,'Import OffPeak'!$A$3:GJ$99,187,FALSE)-VLOOKUP($A86,'Import OffPeak change'!$A$106:GJ$202,187,FALSE)),0,(VLOOKUP($A86,'Import OffPeak'!$A$3:GJ$99,187,FALSE)-VLOOKUP($A86,'Import OffPeak change'!$A$106:GJ$202,187,FALSE)))</f>
        <v>0</v>
      </c>
      <c r="GF86" s="6">
        <f>IF(ISERROR(VLOOKUP($A86,'Import OffPeak'!$A$3:GK$99,188,FALSE)-VLOOKUP($A86,'Import OffPeak change'!$A$106:GK$202,188,FALSE)),0,(VLOOKUP($A86,'Import OffPeak'!$A$3:GK$99,188,FALSE)-VLOOKUP($A86,'Import OffPeak change'!$A$106:GK$202,188,FALSE)))</f>
        <v>0</v>
      </c>
      <c r="GG86" s="6">
        <f>IF(ISERROR(VLOOKUP($A86,'Import OffPeak'!$A$3:GL$99,189,FALSE)-VLOOKUP($A86,'Import OffPeak change'!$A$106:GL$202,189,FALSE)),0,(VLOOKUP($A86,'Import OffPeak'!$A$3:GL$99,189,FALSE)-VLOOKUP($A86,'Import OffPeak change'!$A$106:GL$202,189,FALSE)))</f>
        <v>0</v>
      </c>
      <c r="GH86" s="6">
        <f>IF(ISERROR(VLOOKUP($A86,'Import OffPeak'!$A$3:GM$99,190,FALSE)-VLOOKUP($A86,'Import OffPeak change'!$A$106:GM$202,190,FALSE)),0,(VLOOKUP($A86,'Import OffPeak'!$A$3:GM$99,190,FALSE)-VLOOKUP($A86,'Import OffPeak change'!$A$106:GM$202,190,FALSE)))</f>
        <v>0</v>
      </c>
      <c r="GI86" s="6">
        <f>IF(ISERROR(VLOOKUP($A86,'Import OffPeak'!$A$3:GN$99,191,FALSE)-VLOOKUP($A86,'Import OffPeak change'!$A$106:GN$202,191,FALSE)),0,(VLOOKUP($A86,'Import OffPeak'!$A$3:GN$99,191,FALSE)-VLOOKUP($A86,'Import OffPeak change'!$A$106:GN$202,191,FALSE)))</f>
        <v>0</v>
      </c>
      <c r="GJ86" s="6">
        <f>IF(ISERROR(VLOOKUP($A86,'Import OffPeak'!$A$3:GO$99,192,FALSE)-VLOOKUP($A86,'Import OffPeak change'!$A$106:GO$202,192,FALSE)),0,(VLOOKUP($A86,'Import OffPeak'!$A$3:GO$99,192,FALSE)-VLOOKUP($A86,'Import OffPeak change'!$A$106:GO$202,192,FALSE)))</f>
        <v>0</v>
      </c>
      <c r="GK86" s="6">
        <f>IF(ISERROR(VLOOKUP($A86,'Import OffPeak'!$A$3:GP$99,193,FALSE)-VLOOKUP($A86,'Import OffPeak change'!$A$106:GP$202,193,FALSE)),0,(VLOOKUP($A86,'Import OffPeak'!$A$3:GP$99,193,FALSE)-VLOOKUP($A86,'Import OffPeak change'!$A$106:GP$202,193,FALSE)))</f>
        <v>0</v>
      </c>
      <c r="GL86" s="6">
        <f>IF(ISERROR(VLOOKUP($A86,'Import OffPeak'!$A$3:GQ$99,194,FALSE)-VLOOKUP($A86,'Import OffPeak change'!$A$106:GQ$202,194,FALSE)),0,(VLOOKUP($A86,'Import OffPeak'!$A$3:GQ$99,194,FALSE)-VLOOKUP($A86,'Import OffPeak change'!$A$106:GQ$202,194,FALSE)))</f>
        <v>0</v>
      </c>
      <c r="GM86" s="6">
        <f>IF(ISERROR(VLOOKUP($A86,'Import OffPeak'!$A$3:GR$99,195,FALSE)-VLOOKUP($A86,'Import OffPeak change'!$A$106:GR$202,195,FALSE)),0,(VLOOKUP($A86,'Import OffPeak'!$A$3:GR$99,195,FALSE)-VLOOKUP($A86,'Import OffPeak change'!$A$106:GR$202,195,FALSE)))</f>
        <v>0</v>
      </c>
      <c r="GN86" s="6">
        <f>IF(ISERROR(VLOOKUP($A86,'Import OffPeak'!$A$3:GS$99,196,FALSE)-VLOOKUP($A86,'Import OffPeak change'!$A$106:GS$202,196,FALSE)),0,(VLOOKUP($A86,'Import OffPeak'!$A$3:GS$99,196,FALSE)-VLOOKUP($A86,'Import OffPeak change'!$A$106:GS$202,196,FALSE)))</f>
        <v>0</v>
      </c>
      <c r="GO86" s="6">
        <f>IF(ISERROR(VLOOKUP($A86,'Import OffPeak'!$A$3:GT$99,197,FALSE)-VLOOKUP($A86,'Import OffPeak change'!$A$106:GT$202,197,FALSE)),0,(VLOOKUP($A86,'Import OffPeak'!$A$3:GT$99,197,FALSE)-VLOOKUP($A86,'Import OffPeak change'!$A$106:GT$202,197,FALSE)))</f>
        <v>0</v>
      </c>
      <c r="GP86" s="6">
        <f>IF(ISERROR(VLOOKUP($A86,'Import OffPeak'!$A$3:GU$99,198,FALSE)-VLOOKUP($A86,'Import OffPeak change'!$A$106:GU$202,198,FALSE)),0,(VLOOKUP($A86,'Import OffPeak'!$A$3:GU$99,198,FALSE)-VLOOKUP($A86,'Import OffPeak change'!$A$106:GU$202,198,FALSE)))</f>
        <v>0</v>
      </c>
      <c r="GQ86" s="6">
        <f>IF(ISERROR(VLOOKUP($A86,'Import OffPeak'!$A$3:GV$99,199,FALSE)-VLOOKUP($A86,'Import OffPeak change'!$A$106:GV$202,199,FALSE)),0,(VLOOKUP($A86,'Import OffPeak'!$A$3:GV$99,199,FALSE)-VLOOKUP($A86,'Import OffPeak change'!$A$106:GV$202,199,FALSE)))</f>
        <v>0</v>
      </c>
      <c r="GR86" s="6">
        <f>IF(ISERROR(VLOOKUP($A86,'Import OffPeak'!$A$3:GW$99,200,FALSE)-VLOOKUP($A86,'Import OffPeak change'!$A$106:GW$202,200,FALSE)),0,(VLOOKUP($A86,'Import OffPeak'!$A$3:GW$99,200,FALSE)-VLOOKUP($A86,'Import OffPeak change'!$A$106:GW$202,200,FALSE)))</f>
        <v>0</v>
      </c>
      <c r="GS86" s="6">
        <f>IF(ISERROR(VLOOKUP($A86,'Import OffPeak'!$A$3:GX$99,201,FALSE)-VLOOKUP($A86,'Import OffPeak change'!$A$106:GX$202,201,FALSE)),0,(VLOOKUP($A86,'Import OffPeak'!$A$3:GX$99,201,FALSE)-VLOOKUP($A86,'Import OffPeak change'!$A$106:GX$202,201,FALSE)))</f>
        <v>0</v>
      </c>
      <c r="GT86" s="6">
        <f>IF(ISERROR(VLOOKUP($A86,'Import OffPeak'!$A$3:GY$99,202,FALSE)-VLOOKUP($A86,'Import OffPeak change'!$A$106:GY$202,202,FALSE)),0,(VLOOKUP($A86,'Import OffPeak'!$A$3:GY$99,202,FALSE)-VLOOKUP($A86,'Import OffPeak change'!$A$106:GY$202,202,FALSE)))</f>
        <v>0</v>
      </c>
      <c r="GU86" s="6">
        <f>IF(ISERROR(VLOOKUP($A86,'Import OffPeak'!$A$3:GZ$99,203,FALSE)-VLOOKUP($A86,'Import OffPeak change'!$A$106:GZ$202,203,FALSE)),0,(VLOOKUP($A86,'Import OffPeak'!$A$3:GZ$99,203,FALSE)-VLOOKUP($A86,'Import OffPeak change'!$A$106:GZ$202,203,FALSE)))</f>
        <v>0</v>
      </c>
      <c r="GV86" s="6">
        <f>IF(ISERROR(VLOOKUP($A86,'Import OffPeak'!$A$3:HA$99,204,FALSE)-VLOOKUP($A86,'Import OffPeak change'!$A$106:HA$202,204,FALSE)),0,(VLOOKUP($A86,'Import OffPeak'!$A$3:HA$99,204,FALSE)-VLOOKUP($A86,'Import OffPeak change'!$A$106:HA$202,204,FALSE)))</f>
        <v>0</v>
      </c>
      <c r="GW86" s="6">
        <f>IF(ISERROR(VLOOKUP($A86,'Import OffPeak'!$A$3:HB$99,205,FALSE)-VLOOKUP($A86,'Import OffPeak change'!$A$106:HB$202,205,FALSE)),0,(VLOOKUP($A86,'Import OffPeak'!$A$3:HB$99,205,FALSE)-VLOOKUP($A86,'Import OffPeak change'!$A$106:HB$202,205,FALSE)))</f>
        <v>0</v>
      </c>
      <c r="GX86" s="6">
        <f>IF(ISERROR(VLOOKUP($A86,'Import OffPeak'!$A$3:HC$99,206,FALSE)-VLOOKUP($A86,'Import OffPeak change'!$A$106:HC$202,206,FALSE)),0,(VLOOKUP($A86,'Import OffPeak'!$A$3:HC$99,206,FALSE)-VLOOKUP($A86,'Import OffPeak change'!$A$106:HC$202,206,FALSE)))</f>
        <v>0</v>
      </c>
      <c r="GY86" s="6">
        <f>IF(ISERROR(VLOOKUP($A86,'Import OffPeak'!$A$3:HD$99,207,FALSE)-VLOOKUP($A86,'Import OffPeak change'!$A$106:HD$202,207,FALSE)),0,(VLOOKUP($A86,'Import OffPeak'!$A$3:HD$99,207,FALSE)-VLOOKUP($A86,'Import OffPeak change'!$A$106:HD$202,207,FALSE)))</f>
        <v>0</v>
      </c>
      <c r="GZ86" s="6">
        <f>IF(ISERROR(VLOOKUP($A86,'Import OffPeak'!$A$3:HE$99,208,FALSE)-VLOOKUP($A86,'Import OffPeak change'!$A$106:HE$202,208,FALSE)),0,(VLOOKUP($A86,'Import OffPeak'!$A$3:HE$99,208,FALSE)-VLOOKUP($A86,'Import OffPeak change'!$A$106:HE$202,208,FALSE)))</f>
        <v>0</v>
      </c>
      <c r="HA86" s="6">
        <f>IF(ISERROR(VLOOKUP($A86,'Import OffPeak'!$A$3:HF$99,209,FALSE)-VLOOKUP($A86,'Import OffPeak change'!$A$106:HF$202,209,FALSE)),0,(VLOOKUP($A86,'Import OffPeak'!$A$3:HF$99,209,FALSE)-VLOOKUP($A86,'Import OffPeak change'!$A$106:HF$202,209,FALSE)))</f>
        <v>0</v>
      </c>
      <c r="HB86" s="6">
        <f>IF(ISERROR(VLOOKUP($A86,'Import OffPeak'!$A$3:HG$99,210,FALSE)-VLOOKUP($A86,'Import OffPeak change'!$A$106:HG$202,210,FALSE)),0,(VLOOKUP($A86,'Import OffPeak'!$A$3:HG$99,210,FALSE)-VLOOKUP($A86,'Import OffPeak change'!$A$106:HG$202,210,FALSE)))</f>
        <v>0</v>
      </c>
      <c r="HC86" s="6">
        <f>IF(ISERROR(VLOOKUP($A86,'Import OffPeak'!$A$3:HH$99,211,FALSE)-VLOOKUP($A86,'Import OffPeak change'!$A$106:HH$202,211,FALSE)),0,(VLOOKUP($A86,'Import OffPeak'!$A$3:HH$99,211,FALSE)-VLOOKUP($A86,'Import OffPeak change'!$A$106:HH$202,211,FALSE)))</f>
        <v>0</v>
      </c>
      <c r="HD86" s="6">
        <f>IF(ISERROR(VLOOKUP($A86,'Import OffPeak'!$A$3:HI$99,212,FALSE)-VLOOKUP($A86,'Import OffPeak change'!$A$106:HI$202,212,FALSE)),0,(VLOOKUP($A86,'Import OffPeak'!$A$3:HI$99,212,FALSE)-VLOOKUP($A86,'Import OffPeak change'!$A$106:HI$202,212,FALSE)))</f>
        <v>0</v>
      </c>
      <c r="HE86" s="6">
        <f>IF(ISERROR(VLOOKUP($A86,'Import OffPeak'!$A$3:HJ$99,213,FALSE)-VLOOKUP($A86,'Import OffPeak change'!$A$106:HJ$202,213,FALSE)),0,(VLOOKUP($A86,'Import OffPeak'!$A$3:HJ$99,213,FALSE)-VLOOKUP($A86,'Import OffPeak change'!$A$106:HJ$202,213,FALSE)))</f>
        <v>0</v>
      </c>
      <c r="HF86" s="6">
        <f>IF(ISERROR(VLOOKUP($A86,'Import OffPeak'!$A$3:HK$99,214,FALSE)-VLOOKUP($A86,'Import OffPeak change'!$A$106:HK$202,214,FALSE)),0,(VLOOKUP($A86,'Import OffPeak'!$A$3:HK$99,214,FALSE)-VLOOKUP($A86,'Import OffPeak change'!$A$106:HK$202,214,FALSE)))</f>
        <v>0</v>
      </c>
      <c r="HG86" s="6">
        <f>IF(ISERROR(VLOOKUP($A86,'Import OffPeak'!$A$3:HL$99,215,FALSE)-VLOOKUP($A86,'Import OffPeak change'!$A$106:HL$202,215,FALSE)),0,(VLOOKUP($A86,'Import OffPeak'!$A$3:HL$99,215,FALSE)-VLOOKUP($A86,'Import OffPeak change'!$A$106:HL$202,215,FALSE)))</f>
        <v>0</v>
      </c>
      <c r="HH86" s="6">
        <f>IF(ISERROR(VLOOKUP($A86,'Import OffPeak'!$A$3:HM$99,216,FALSE)-VLOOKUP($A86,'Import OffPeak change'!$A$106:HM$202,216,FALSE)),0,(VLOOKUP($A86,'Import OffPeak'!$A$3:HM$99,216,FALSE)-VLOOKUP($A86,'Import OffPeak change'!$A$106:HM$202,216,FALSE)))</f>
        <v>0</v>
      </c>
      <c r="HI86" s="6">
        <f>IF(ISERROR(VLOOKUP($A86,'Import OffPeak'!$A$3:HN$99,217,FALSE)-VLOOKUP($A86,'Import OffPeak change'!$A$106:HN$202,217,FALSE)),0,(VLOOKUP($A86,'Import OffPeak'!$A$3:HN$99,217,FALSE)-VLOOKUP($A86,'Import OffPeak change'!$A$106:HN$202,217,FALSE)))</f>
        <v>0</v>
      </c>
      <c r="HJ86" s="6">
        <f>IF(ISERROR(VLOOKUP($A86,'Import OffPeak'!$A$3:HO$99,218,FALSE)-VLOOKUP($A86,'Import OffPeak change'!$A$106:HO$202,218,FALSE)),0,(VLOOKUP($A86,'Import OffPeak'!$A$3:HO$99,218,FALSE)-VLOOKUP($A86,'Import OffPeak change'!$A$106:HO$202,218,FALSE)))</f>
        <v>0</v>
      </c>
      <c r="HK86" s="6">
        <f>IF(ISERROR(VLOOKUP($A86,'Import OffPeak'!$A$3:HP$99,219,FALSE)-VLOOKUP($A86,'Import OffPeak change'!$A$106:HP$202,219,FALSE)),0,(VLOOKUP($A86,'Import OffPeak'!$A$3:HP$99,219,FALSE)-VLOOKUP($A86,'Import OffPeak change'!$A$106:HP$202,219,FALSE)))</f>
        <v>0</v>
      </c>
      <c r="HL86" s="6">
        <f>IF(ISERROR(VLOOKUP($A86,'Import OffPeak'!$A$3:HQ$99,220,FALSE)-VLOOKUP($A86,'Import OffPeak change'!$A$106:HQ$202,220,FALSE)),0,(VLOOKUP($A86,'Import OffPeak'!$A$3:HQ$99,220,FALSE)-VLOOKUP($A86,'Import OffPeak change'!$A$106:HQ$202,220,FALSE)))</f>
        <v>0</v>
      </c>
      <c r="HM86" s="6">
        <f>IF(ISERROR(VLOOKUP($A86,'Import OffPeak'!$A$3:HR$99,221,FALSE)-VLOOKUP($A86,'Import OffPeak change'!$A$106:HR$202,221,FALSE)),0,(VLOOKUP($A86,'Import OffPeak'!$A$3:HR$99,221,FALSE)-VLOOKUP($A86,'Import OffPeak change'!$A$106:HR$202,221,FALSE)))</f>
        <v>0</v>
      </c>
      <c r="HN86" s="6">
        <f>IF(ISERROR(VLOOKUP($A86,'Import OffPeak'!$A$3:HS$99,222,FALSE)-VLOOKUP($A86,'Import OffPeak change'!$A$106:HS$202,222,FALSE)),0,(VLOOKUP($A86,'Import OffPeak'!$A$3:HS$99,222,FALSE)-VLOOKUP($A86,'Import OffPeak change'!$A$106:HS$202,222,FALSE)))</f>
        <v>0</v>
      </c>
      <c r="HO86" s="6">
        <f>IF(ISERROR(VLOOKUP($A86,'Import OffPeak'!$A$3:HT$99,223,FALSE)-VLOOKUP($A86,'Import OffPeak change'!$A$106:HT$202,223,FALSE)),0,(VLOOKUP($A86,'Import OffPeak'!$A$3:HT$99,223,FALSE)-VLOOKUP($A86,'Import OffPeak change'!$A$106:HT$202,223,FALSE)))</f>
        <v>0</v>
      </c>
      <c r="HP86" s="6">
        <f>IF(ISERROR(VLOOKUP($A86,'Import OffPeak'!$A$3:HU$99,224,FALSE)-VLOOKUP($A86,'Import OffPeak change'!$A$106:HU$202,224,FALSE)),0,(VLOOKUP($A86,'Import OffPeak'!$A$3:HU$99,224,FALSE)-VLOOKUP($A86,'Import OffPeak change'!$A$106:HU$202,224,FALSE)))</f>
        <v>0</v>
      </c>
      <c r="HQ86" s="6">
        <f>IF(ISERROR(VLOOKUP($A86,'Import OffPeak'!$A$3:HV$99,225,FALSE)-VLOOKUP($A86,'Import OffPeak change'!$A$106:HV$202,225,FALSE)),0,(VLOOKUP($A86,'Import OffPeak'!$A$3:HV$99,225,FALSE)-VLOOKUP($A86,'Import OffPeak change'!$A$106:HV$202,225,FALSE)))</f>
        <v>0</v>
      </c>
      <c r="HR86" s="6">
        <f>IF(ISERROR(VLOOKUP($A86,'Import OffPeak'!$A$3:HW$99,226,FALSE)-VLOOKUP($A86,'Import OffPeak change'!$A$106:HW$202,226,FALSE)),0,(VLOOKUP($A86,'Import OffPeak'!$A$3:HW$99,226,FALSE)-VLOOKUP($A86,'Import OffPeak change'!$A$106:HW$202,226,FALSE)))</f>
        <v>0</v>
      </c>
      <c r="HS86" s="6">
        <f>IF(ISERROR(VLOOKUP($A86,'Import OffPeak'!$A$3:HX$99,227,FALSE)-VLOOKUP($A86,'Import OffPeak change'!$A$106:HX$202,227,FALSE)),0,(VLOOKUP($A86,'Import OffPeak'!$A$3:HX$99,227,FALSE)-VLOOKUP($A86,'Import OffPeak change'!$A$106:HX$202,227,FALSE)))</f>
        <v>0</v>
      </c>
      <c r="HT86" s="6">
        <f>IF(ISERROR(VLOOKUP($A86,'Import OffPeak'!$A$3:HY$99,228,FALSE)-VLOOKUP($A86,'Import OffPeak change'!$A$106:HY$202,228,FALSE)),0,(VLOOKUP($A86,'Import OffPeak'!$A$3:HY$99,228,FALSE)-VLOOKUP($A86,'Import OffPeak change'!$A$106:HY$202,228,FALSE)))</f>
        <v>0</v>
      </c>
      <c r="HU86" s="6">
        <f>IF(ISERROR(VLOOKUP($A86,'Import OffPeak'!$A$3:HZ$99,229,FALSE)-VLOOKUP($A86,'Import OffPeak change'!$A$106:HZ$202,229,FALSE)),0,(VLOOKUP($A86,'Import OffPeak'!$A$3:HZ$99,229,FALSE)-VLOOKUP($A86,'Import OffPeak change'!$A$106:HZ$202,229,FALSE)))</f>
        <v>0</v>
      </c>
      <c r="HV86" s="6">
        <f>IF(ISERROR(VLOOKUP($A86,'Import OffPeak'!$A$3:IA$99,230,FALSE)-VLOOKUP($A86,'Import OffPeak change'!$A$106:IA$202,230,FALSE)),0,(VLOOKUP($A86,'Import OffPeak'!$A$3:IA$99,230,FALSE)-VLOOKUP($A86,'Import OffPeak change'!$A$106:IA$202,230,FALSE)))</f>
        <v>0</v>
      </c>
      <c r="HW86" s="6">
        <f>IF(ISERROR(VLOOKUP($A86,'Import OffPeak'!$A$3:IB$99,231,FALSE)-VLOOKUP($A86,'Import OffPeak change'!$A$106:IB$202,231,FALSE)),0,(VLOOKUP($A86,'Import OffPeak'!$A$3:IB$99,231,FALSE)-VLOOKUP($A86,'Import OffPeak change'!$A$106:IB$202,231,FALSE)))</f>
        <v>0</v>
      </c>
      <c r="HX86" s="6">
        <f>IF(ISERROR(VLOOKUP($A86,'Import OffPeak'!$A$3:IC$99,232,FALSE)-VLOOKUP($A86,'Import OffPeak change'!$A$106:IC$202,232,FALSE)),0,(VLOOKUP($A86,'Import OffPeak'!$A$3:IC$99,232,FALSE)-VLOOKUP($A86,'Import OffPeak change'!$A$106:IC$202,232,FALSE)))</f>
        <v>0</v>
      </c>
      <c r="HY86" s="6">
        <f>IF(ISERROR(VLOOKUP($A86,'Import OffPeak'!$A$3:ID$99,233,FALSE)-VLOOKUP($A86,'Import OffPeak change'!$A$106:ID$202,233,FALSE)),0,(VLOOKUP($A86,'Import OffPeak'!$A$3:ID$99,233,FALSE)-VLOOKUP($A86,'Import OffPeak change'!$A$106:ID$202,233,FALSE)))</f>
        <v>0</v>
      </c>
      <c r="HZ86" s="6">
        <f>IF(ISERROR(VLOOKUP($A86,'Import OffPeak'!$A$3:IE$99,234,FALSE)-VLOOKUP($A86,'Import OffPeak change'!$A$106:IE$202,234,FALSE)),0,(VLOOKUP($A86,'Import OffPeak'!$A$3:IE$99,234,FALSE)-VLOOKUP($A86,'Import OffPeak change'!$A$106:IE$202,234,FALSE)))</f>
        <v>0</v>
      </c>
      <c r="IA86" s="6">
        <f>IF(ISERROR(VLOOKUP($A86,'Import OffPeak'!$A$3:IF$99,235,FALSE)-VLOOKUP($A86,'Import OffPeak change'!$A$106:IF$202,235,FALSE)),0,(VLOOKUP($A86,'Import OffPeak'!$A$3:IF$99,235,FALSE)-VLOOKUP($A86,'Import OffPeak change'!$A$106:IF$202,235,FALSE)))</f>
        <v>0</v>
      </c>
      <c r="IB86" s="6">
        <f>IF(ISERROR(VLOOKUP($A86,'Import OffPeak'!$A$3:IG$99,236,FALSE)-VLOOKUP($A86,'Import OffPeak change'!$A$106:IG$202,236,FALSE)),0,(VLOOKUP($A86,'Import OffPeak'!$A$3:IG$99,236,FALSE)-VLOOKUP($A86,'Import OffPeak change'!$A$106:IG$202,236,FALSE)))</f>
        <v>0</v>
      </c>
      <c r="IC86" s="6">
        <f>IF(ISERROR(VLOOKUP($A86,'Import OffPeak'!$A$3:IH$99,237,FALSE)-VLOOKUP($A86,'Import OffPeak change'!$A$106:IH$202,237,FALSE)),0,(VLOOKUP($A86,'Import OffPeak'!$A$3:IH$99,237,FALSE)-VLOOKUP($A86,'Import OffPeak change'!$A$106:IH$202,237,FALSE)))</f>
        <v>0</v>
      </c>
      <c r="ID86" s="6">
        <f>IF(ISERROR(VLOOKUP($A86,'Import OffPeak'!$A$3:II$99,238,FALSE)-VLOOKUP($A86,'Import OffPeak change'!$A$106:II$202,238,FALSE)),0,(VLOOKUP($A86,'Import OffPeak'!$A$3:II$99,238,FALSE)-VLOOKUP($A86,'Import OffPeak change'!$A$106:II$202,238,FALSE)))</f>
        <v>0</v>
      </c>
      <c r="IE86" s="6">
        <f>IF(ISERROR(VLOOKUP($A86,'Import OffPeak'!$A$3:IJ$99,239,FALSE)-VLOOKUP($A86,'Import OffPeak change'!$A$106:IJ$202,239,FALSE)),0,(VLOOKUP($A86,'Import OffPeak'!$A$3:IJ$99,239,FALSE)-VLOOKUP($A86,'Import OffPeak change'!$A$106:IJ$202,239,FALSE)))</f>
        <v>0</v>
      </c>
    </row>
    <row r="87" spans="1:239">
      <c r="A87" s="168" t="str">
        <f>IF('Import OffPeak'!A84=0,"",'Import OffPeak'!A84)</f>
        <v/>
      </c>
      <c r="B87" s="6"/>
      <c r="C87" s="6"/>
      <c r="D87" s="6"/>
      <c r="E87" s="6"/>
      <c r="F87" s="6"/>
      <c r="G87" s="6">
        <f>IF(ISERROR(VLOOKUP($A87,'Import OffPeak'!$A$3:L$99,7,FALSE)-VLOOKUP($A87,'Import OffPeak change'!$A$106:L$202,7,FALSE)),0,(VLOOKUP($A87,'Import OffPeak'!$A$3:L$99,7,FALSE)-VLOOKUP($A87,'Import OffPeak change'!$A$106:L$202,7,FALSE)))</f>
        <v>0</v>
      </c>
      <c r="H87" s="6">
        <f>IF(ISERROR(VLOOKUP($A87,'Import OffPeak'!$A$3:M$99,8,FALSE)-VLOOKUP($A87,'Import OffPeak change'!$A$106:M$202,8,FALSE)),0,(VLOOKUP($A87,'Import OffPeak'!$A$3:M$99,8,FALSE)-VLOOKUP($A87,'Import OffPeak change'!$A$106:M$202,8,FALSE)))</f>
        <v>0</v>
      </c>
      <c r="I87" s="6">
        <f>IF(ISERROR(VLOOKUP($A87,'Import OffPeak'!$A$3:N$99,9,FALSE)-VLOOKUP($A87,'Import OffPeak change'!$A$106:N$202,9,FALSE)),0,(VLOOKUP($A87,'Import OffPeak'!$A$3:N$99,9,FALSE)-VLOOKUP($A87,'Import OffPeak change'!$A$106:N$202,9,FALSE)))</f>
        <v>0</v>
      </c>
      <c r="J87" s="6">
        <f>IF(ISERROR(VLOOKUP($A87,'Import OffPeak'!$A$3:O$99,10,FALSE)-VLOOKUP($A87,'Import OffPeak change'!$A$106:O$202,10,FALSE)),0,(VLOOKUP($A87,'Import OffPeak'!$A$3:O$99,10,FALSE)-VLOOKUP($A87,'Import OffPeak change'!$A$106:O$202,10,FALSE)))</f>
        <v>0</v>
      </c>
      <c r="K87" s="6">
        <f>IF(ISERROR(VLOOKUP($A87,'Import OffPeak'!$A$3:P$99,11,FALSE)-VLOOKUP($A87,'Import OffPeak change'!$A$106:P$202,11,FALSE)),0,(VLOOKUP($A87,'Import OffPeak'!$A$3:P$99,11,FALSE)-VLOOKUP($A87,'Import OffPeak change'!$A$106:P$202,11,FALSE)))</f>
        <v>0</v>
      </c>
      <c r="L87" s="6">
        <f>IF(ISERROR(VLOOKUP($A87,'Import OffPeak'!$A$3:Q$99,12,FALSE)-VLOOKUP($A87,'Import OffPeak change'!$A$106:Q$202,12,FALSE)),0,(VLOOKUP($A87,'Import OffPeak'!$A$3:Q$99,12,FALSE)-VLOOKUP($A87,'Import OffPeak change'!$A$106:Q$202,12,FALSE)))</f>
        <v>0</v>
      </c>
      <c r="M87" s="6">
        <f>IF(ISERROR(VLOOKUP($A87,'Import OffPeak'!$A$3:R$99,13,FALSE)-VLOOKUP($A87,'Import OffPeak change'!$A$106:R$202,13,FALSE)),0,(VLOOKUP($A87,'Import OffPeak'!$A$3:R$99,13,FALSE)-VLOOKUP($A87,'Import OffPeak change'!$A$106:R$202,13,FALSE)))</f>
        <v>0</v>
      </c>
      <c r="N87" s="6">
        <f>IF(ISERROR(VLOOKUP($A87,'Import OffPeak'!$A$3:S$99,14,FALSE)-VLOOKUP($A87,'Import OffPeak change'!$A$106:S$202,14,FALSE)),0,(VLOOKUP($A87,'Import OffPeak'!$A$3:S$99,14,FALSE)-VLOOKUP($A87,'Import OffPeak change'!$A$106:S$202,14,FALSE)))</f>
        <v>0</v>
      </c>
      <c r="O87" s="6">
        <f>IF(ISERROR(VLOOKUP($A87,'Import OffPeak'!$A$3:T$99,15,FALSE)-VLOOKUP($A87,'Import OffPeak change'!$A$106:T$202,15,FALSE)),0,(VLOOKUP($A87,'Import OffPeak'!$A$3:T$99,15,FALSE)-VLOOKUP($A87,'Import OffPeak change'!$A$106:T$202,15,FALSE)))</f>
        <v>0</v>
      </c>
      <c r="P87" s="6">
        <f>IF(ISERROR(VLOOKUP($A87,'Import OffPeak'!$A$3:U$99,16,FALSE)-VLOOKUP($A87,'Import OffPeak change'!$A$106:U$202,16,FALSE)),0,(VLOOKUP($A87,'Import OffPeak'!$A$3:U$99,16,FALSE)-VLOOKUP($A87,'Import OffPeak change'!$A$106:U$202,16,FALSE)))</f>
        <v>0</v>
      </c>
      <c r="Q87" s="6">
        <f>IF(ISERROR(VLOOKUP($A87,'Import OffPeak'!$A$3:V$99,17,FALSE)-VLOOKUP($A87,'Import OffPeak change'!$A$106:V$202,17,FALSE)),0,(VLOOKUP($A87,'Import OffPeak'!$A$3:V$99,17,FALSE)-VLOOKUP($A87,'Import OffPeak change'!$A$106:V$202,17,FALSE)))</f>
        <v>0</v>
      </c>
      <c r="R87" s="6">
        <f>IF(ISERROR(VLOOKUP($A87,'Import OffPeak'!$A$3:W$99,18,FALSE)-VLOOKUP($A87,'Import OffPeak change'!$A$106:W$202,18,FALSE)),0,(VLOOKUP($A87,'Import OffPeak'!$A$3:W$99,18,FALSE)-VLOOKUP($A87,'Import OffPeak change'!$A$106:W$202,18,FALSE)))</f>
        <v>0</v>
      </c>
      <c r="S87" s="6">
        <f>IF(ISERROR(VLOOKUP($A87,'Import OffPeak'!$A$3:X$99,19,FALSE)-VLOOKUP($A87,'Import OffPeak change'!$A$106:X$202,19,FALSE)),0,(VLOOKUP($A87,'Import OffPeak'!$A$3:X$99,19,FALSE)-VLOOKUP($A87,'Import OffPeak change'!$A$106:X$202,19,FALSE)))</f>
        <v>0</v>
      </c>
      <c r="T87" s="6">
        <f>IF(ISERROR(VLOOKUP($A87,'Import OffPeak'!$A$3:Y$99,20,FALSE)-VLOOKUP($A87,'Import OffPeak change'!$A$106:Y$202,20,FALSE)),0,(VLOOKUP($A87,'Import OffPeak'!$A$3:Y$99,20,FALSE)-VLOOKUP($A87,'Import OffPeak change'!$A$106:Y$202,20,FALSE)))</f>
        <v>0</v>
      </c>
      <c r="U87" s="6">
        <f>IF(ISERROR(VLOOKUP($A87,'Import OffPeak'!$A$3:Z$99,21,FALSE)-VLOOKUP($A87,'Import OffPeak change'!$A$106:Z$202,21,FALSE)),0,(VLOOKUP($A87,'Import OffPeak'!$A$3:Z$99,21,FALSE)-VLOOKUP($A87,'Import OffPeak change'!$A$106:Z$202,21,FALSE)))</f>
        <v>0</v>
      </c>
      <c r="V87" s="6">
        <f>IF(ISERROR(VLOOKUP($A87,'Import OffPeak'!$A$3:AA$99,22,FALSE)-VLOOKUP($A87,'Import OffPeak change'!$A$106:AA$202,22,FALSE)),0,(VLOOKUP($A87,'Import OffPeak'!$A$3:AA$99,22,FALSE)-VLOOKUP($A87,'Import OffPeak change'!$A$106:AA$202,22,FALSE)))</f>
        <v>0</v>
      </c>
      <c r="W87" s="6">
        <f>IF(ISERROR(VLOOKUP($A87,'Import OffPeak'!$A$3:AB$99,23,FALSE)-VLOOKUP($A87,'Import OffPeak change'!$A$106:AB$202,23,FALSE)),0,(VLOOKUP($A87,'Import OffPeak'!$A$3:AB$99,23,FALSE)-VLOOKUP($A87,'Import OffPeak change'!$A$106:AB$202,23,FALSE)))</f>
        <v>0</v>
      </c>
      <c r="X87" s="6">
        <f>IF(ISERROR(VLOOKUP($A87,'Import OffPeak'!$A$3:AC$99,24,FALSE)-VLOOKUP($A87,'Import OffPeak change'!$A$106:AC$202,24,FALSE)),0,(VLOOKUP($A87,'Import OffPeak'!$A$3:AC$99,24,FALSE)-VLOOKUP($A87,'Import OffPeak change'!$A$106:AC$202,24,FALSE)))</f>
        <v>0</v>
      </c>
      <c r="Y87" s="6">
        <f>IF(ISERROR(VLOOKUP($A87,'Import OffPeak'!$A$3:AD$99,25,FALSE)-VLOOKUP($A87,'Import OffPeak change'!$A$106:AD$202,25,FALSE)),0,(VLOOKUP($A87,'Import OffPeak'!$A$3:AD$99,25,FALSE)-VLOOKUP($A87,'Import OffPeak change'!$A$106:AD$202,25,FALSE)))</f>
        <v>0</v>
      </c>
      <c r="Z87" s="6">
        <f>IF(ISERROR(VLOOKUP($A87,'Import OffPeak'!$A$3:AE$99,26,FALSE)-VLOOKUP($A87,'Import OffPeak change'!$A$106:AE$202,26,FALSE)),0,(VLOOKUP($A87,'Import OffPeak'!$A$3:AE$99,26,FALSE)-VLOOKUP($A87,'Import OffPeak change'!$A$106:AE$202,26,FALSE)))</f>
        <v>0</v>
      </c>
      <c r="AA87" s="6">
        <f>IF(ISERROR(VLOOKUP($A87,'Import OffPeak'!$A$3:AF$99,27,FALSE)-VLOOKUP($A87,'Import OffPeak change'!$A$106:AF$202,27,FALSE)),0,(VLOOKUP($A87,'Import OffPeak'!$A$3:AF$99,27,FALSE)-VLOOKUP($A87,'Import OffPeak change'!$A$106:AF$202,27,FALSE)))</f>
        <v>0</v>
      </c>
      <c r="AB87" s="6">
        <f>IF(ISERROR(VLOOKUP($A87,'Import OffPeak'!$A$3:AG$99,28,FALSE)-VLOOKUP($A87,'Import OffPeak change'!$A$106:AG$202,28,FALSE)),0,(VLOOKUP($A87,'Import OffPeak'!$A$3:AG$99,28,FALSE)-VLOOKUP($A87,'Import OffPeak change'!$A$106:AG$202,28,FALSE)))</f>
        <v>0</v>
      </c>
      <c r="AC87" s="6">
        <f>IF(ISERROR(VLOOKUP($A87,'Import OffPeak'!$A$3:AH$99,29,FALSE)-VLOOKUP($A87,'Import OffPeak change'!$A$106:AH$202,29,FALSE)),0,(VLOOKUP($A87,'Import OffPeak'!$A$3:AH$99,29,FALSE)-VLOOKUP($A87,'Import OffPeak change'!$A$106:AH$202,29,FALSE)))</f>
        <v>0</v>
      </c>
      <c r="AD87" s="6">
        <f>IF(ISERROR(VLOOKUP($A87,'Import OffPeak'!$A$3:AI$99,30,FALSE)-VLOOKUP($A87,'Import OffPeak change'!$A$106:AI$202,30,FALSE)),0,(VLOOKUP($A87,'Import OffPeak'!$A$3:AI$99,30,FALSE)-VLOOKUP($A87,'Import OffPeak change'!$A$106:AI$202,30,FALSE)))</f>
        <v>0</v>
      </c>
      <c r="AE87" s="6">
        <f>IF(ISERROR(VLOOKUP($A87,'Import OffPeak'!$A$3:AJ$99,31,FALSE)-VLOOKUP($A87,'Import OffPeak change'!$A$106:AJ$202,31,FALSE)),0,(VLOOKUP($A87,'Import OffPeak'!$A$3:AJ$99,31,FALSE)-VLOOKUP($A87,'Import OffPeak change'!$A$106:AJ$202,31,FALSE)))</f>
        <v>0</v>
      </c>
      <c r="AF87" s="6">
        <f>IF(ISERROR(VLOOKUP($A87,'Import OffPeak'!$A$3:AK$99,32,FALSE)-VLOOKUP($A87,'Import OffPeak change'!$A$106:AK$202,32,FALSE)),0,(VLOOKUP($A87,'Import OffPeak'!$A$3:AK$99,32,FALSE)-VLOOKUP($A87,'Import OffPeak change'!$A$106:AK$202,32,FALSE)))</f>
        <v>0</v>
      </c>
      <c r="AG87" s="6">
        <f>IF(ISERROR(VLOOKUP($A87,'Import OffPeak'!$A$3:AL$99,33,FALSE)-VLOOKUP($A87,'Import OffPeak change'!$A$106:AL$202,33,FALSE)),0,(VLOOKUP($A87,'Import OffPeak'!$A$3:AL$99,33,FALSE)-VLOOKUP($A87,'Import OffPeak change'!$A$106:AL$202,33,FALSE)))</f>
        <v>0</v>
      </c>
      <c r="AH87" s="6">
        <f>IF(ISERROR(VLOOKUP($A87,'Import OffPeak'!$A$3:AM$99,34,FALSE)-VLOOKUP($A87,'Import OffPeak change'!$A$106:AM$202,34,FALSE)),0,(VLOOKUP($A87,'Import OffPeak'!$A$3:AM$99,34,FALSE)-VLOOKUP($A87,'Import OffPeak change'!$A$106:AM$202,34,FALSE)))</f>
        <v>0</v>
      </c>
      <c r="AI87" s="6">
        <f>IF(ISERROR(VLOOKUP($A87,'Import OffPeak'!$A$3:AN$99,35,FALSE)-VLOOKUP($A87,'Import OffPeak change'!$A$106:AN$202,35,FALSE)),0,(VLOOKUP($A87,'Import OffPeak'!$A$3:AN$99,35,FALSE)-VLOOKUP($A87,'Import OffPeak change'!$A$106:AN$202,35,FALSE)))</f>
        <v>0</v>
      </c>
      <c r="AJ87" s="6">
        <f>IF(ISERROR(VLOOKUP($A87,'Import OffPeak'!$A$3:AO$99,36,FALSE)-VLOOKUP($A87,'Import OffPeak change'!$A$106:AO$202,36,FALSE)),0,(VLOOKUP($A87,'Import OffPeak'!$A$3:AO$99,36,FALSE)-VLOOKUP($A87,'Import OffPeak change'!$A$106:AO$202,36,FALSE)))</f>
        <v>0</v>
      </c>
      <c r="AK87" s="6">
        <f>IF(ISERROR(VLOOKUP($A87,'Import OffPeak'!$A$3:AP$99,37,FALSE)-VLOOKUP($A87,'Import OffPeak change'!$A$106:AP$202,37,FALSE)),0,(VLOOKUP($A87,'Import OffPeak'!$A$3:AP$99,37,FALSE)-VLOOKUP($A87,'Import OffPeak change'!$A$106:AP$202,37,FALSE)))</f>
        <v>0</v>
      </c>
      <c r="AL87" s="6">
        <f>IF(ISERROR(VLOOKUP($A87,'Import OffPeak'!$A$3:AQ$99,38,FALSE)-VLOOKUP($A87,'Import OffPeak change'!$A$106:AQ$202,38,FALSE)),0,(VLOOKUP($A87,'Import OffPeak'!$A$3:AQ$99,38,FALSE)-VLOOKUP($A87,'Import OffPeak change'!$A$106:AQ$202,38,FALSE)))</f>
        <v>0</v>
      </c>
      <c r="AM87" s="6">
        <f>IF(ISERROR(VLOOKUP($A87,'Import OffPeak'!$A$3:AR$99,39,FALSE)-VLOOKUP($A87,'Import OffPeak change'!$A$106:AR$202,39,FALSE)),0,(VLOOKUP($A87,'Import OffPeak'!$A$3:AR$99,39,FALSE)-VLOOKUP($A87,'Import OffPeak change'!$A$106:AR$202,39,FALSE)))</f>
        <v>0</v>
      </c>
      <c r="AN87" s="6">
        <f>IF(ISERROR(VLOOKUP($A87,'Import OffPeak'!$A$3:AS$99,40,FALSE)-VLOOKUP($A87,'Import OffPeak change'!$A$106:AS$202,40,FALSE)),0,(VLOOKUP($A87,'Import OffPeak'!$A$3:AS$99,40,FALSE)-VLOOKUP($A87,'Import OffPeak change'!$A$106:AS$202,40,FALSE)))</f>
        <v>0</v>
      </c>
      <c r="AO87" s="6">
        <f>IF(ISERROR(VLOOKUP($A87,'Import OffPeak'!$A$3:AT$99,41,FALSE)-VLOOKUP($A87,'Import OffPeak change'!$A$106:AT$202,41,FALSE)),0,(VLOOKUP($A87,'Import OffPeak'!$A$3:AT$99,41,FALSE)-VLOOKUP($A87,'Import OffPeak change'!$A$106:AT$202,41,FALSE)))</f>
        <v>0</v>
      </c>
      <c r="AP87" s="6">
        <f>IF(ISERROR(VLOOKUP($A87,'Import OffPeak'!$A$3:AU$99,42,FALSE)-VLOOKUP($A87,'Import OffPeak change'!$A$106:AU$202,42,FALSE)),0,(VLOOKUP($A87,'Import OffPeak'!$A$3:AU$99,42,FALSE)-VLOOKUP($A87,'Import OffPeak change'!$A$106:AU$202,42,FALSE)))</f>
        <v>0</v>
      </c>
      <c r="AQ87" s="6">
        <f>IF(ISERROR(VLOOKUP($A87,'Import OffPeak'!$A$3:AV$99,43,FALSE)-VLOOKUP($A87,'Import OffPeak change'!$A$106:AV$202,43,FALSE)),0,(VLOOKUP($A87,'Import OffPeak'!$A$3:AV$99,43,FALSE)-VLOOKUP($A87,'Import OffPeak change'!$A$106:AV$202,43,FALSE)))</f>
        <v>0</v>
      </c>
      <c r="AR87" s="6">
        <f>IF(ISERROR(VLOOKUP($A87,'Import OffPeak'!$A$3:AW$99,44,FALSE)-VLOOKUP($A87,'Import OffPeak change'!$A$106:AW$202,44,FALSE)),0,(VLOOKUP($A87,'Import OffPeak'!$A$3:AW$99,44,FALSE)-VLOOKUP($A87,'Import OffPeak change'!$A$106:AW$202,44,FALSE)))</f>
        <v>0</v>
      </c>
      <c r="AS87" s="6">
        <f>IF(ISERROR(VLOOKUP($A87,'Import OffPeak'!$A$3:AX$99,45,FALSE)-VLOOKUP($A87,'Import OffPeak change'!$A$106:AX$202,45,FALSE)),0,(VLOOKUP($A87,'Import OffPeak'!$A$3:AX$99,45,FALSE)-VLOOKUP($A87,'Import OffPeak change'!$A$106:AX$202,45,FALSE)))</f>
        <v>0</v>
      </c>
      <c r="AT87" s="6">
        <f>IF(ISERROR(VLOOKUP($A87,'Import OffPeak'!$A$3:AY$99,46,FALSE)-VLOOKUP($A87,'Import OffPeak change'!$A$106:AY$202,46,FALSE)),0,(VLOOKUP($A87,'Import OffPeak'!$A$3:AY$99,46,FALSE)-VLOOKUP($A87,'Import OffPeak change'!$A$106:AY$202,46,FALSE)))</f>
        <v>0</v>
      </c>
      <c r="AU87" s="6">
        <f>IF(ISERROR(VLOOKUP($A87,'Import OffPeak'!$A$3:AZ$99,47,FALSE)-VLOOKUP($A87,'Import OffPeak change'!$A$106:AZ$202,47,FALSE)),0,(VLOOKUP($A87,'Import OffPeak'!$A$3:AZ$99,47,FALSE)-VLOOKUP($A87,'Import OffPeak change'!$A$106:AZ$202,47,FALSE)))</f>
        <v>0</v>
      </c>
      <c r="AV87" s="6">
        <f>IF(ISERROR(VLOOKUP($A87,'Import OffPeak'!$A$3:BA$99,48,FALSE)-VLOOKUP($A87,'Import OffPeak change'!$A$106:BA$202,48,FALSE)),0,(VLOOKUP($A87,'Import OffPeak'!$A$3:BA$99,48,FALSE)-VLOOKUP($A87,'Import OffPeak change'!$A$106:BA$202,48,FALSE)))</f>
        <v>0</v>
      </c>
      <c r="AW87" s="6">
        <f>IF(ISERROR(VLOOKUP($A87,'Import OffPeak'!$A$3:BB$99,49,FALSE)-VLOOKUP($A87,'Import OffPeak change'!$A$106:BB$202,49,FALSE)),0,(VLOOKUP($A87,'Import OffPeak'!$A$3:BB$99,49,FALSE)-VLOOKUP($A87,'Import OffPeak change'!$A$106:BB$202,49,FALSE)))</f>
        <v>0</v>
      </c>
      <c r="AX87" s="6">
        <f>IF(ISERROR(VLOOKUP($A87,'Import OffPeak'!$A$3:BC$99,50,FALSE)-VLOOKUP($A87,'Import OffPeak change'!$A$106:BC$202,50,FALSE)),0,(VLOOKUP($A87,'Import OffPeak'!$A$3:BC$99,50,FALSE)-VLOOKUP($A87,'Import OffPeak change'!$A$106:BC$202,50,FALSE)))</f>
        <v>0</v>
      </c>
      <c r="AY87" s="6">
        <f>IF(ISERROR(VLOOKUP($A87,'Import OffPeak'!$A$3:BD$99,51,FALSE)-VLOOKUP($A87,'Import OffPeak change'!$A$106:BD$202,51,FALSE)),0,(VLOOKUP($A87,'Import OffPeak'!$A$3:BD$99,51,FALSE)-VLOOKUP($A87,'Import OffPeak change'!$A$106:BD$202,51,FALSE)))</f>
        <v>0</v>
      </c>
      <c r="AZ87" s="6">
        <f>IF(ISERROR(VLOOKUP($A87,'Import OffPeak'!$A$3:BE$99,52,FALSE)-VLOOKUP($A87,'Import OffPeak change'!$A$106:BE$202,52,FALSE)),0,(VLOOKUP($A87,'Import OffPeak'!$A$3:BE$99,52,FALSE)-VLOOKUP($A87,'Import OffPeak change'!$A$106:BE$202,52,FALSE)))</f>
        <v>0</v>
      </c>
      <c r="BA87" s="6">
        <f>IF(ISERROR(VLOOKUP($A87,'Import OffPeak'!$A$3:BF$99,53,FALSE)-VLOOKUP($A87,'Import OffPeak change'!$A$106:BF$202,53,FALSE)),0,(VLOOKUP($A87,'Import OffPeak'!$A$3:BF$99,53,FALSE)-VLOOKUP($A87,'Import OffPeak change'!$A$106:BF$202,53,FALSE)))</f>
        <v>0</v>
      </c>
      <c r="BB87" s="6">
        <f>IF(ISERROR(VLOOKUP($A87,'Import OffPeak'!$A$3:BG$99,54,FALSE)-VLOOKUP($A87,'Import OffPeak change'!$A$106:BG$202,54,FALSE)),0,(VLOOKUP($A87,'Import OffPeak'!$A$3:BG$99,54,FALSE)-VLOOKUP($A87,'Import OffPeak change'!$A$106:BG$202,54,FALSE)))</f>
        <v>0</v>
      </c>
      <c r="BC87" s="6">
        <f>IF(ISERROR(VLOOKUP($A87,'Import OffPeak'!$A$3:BH$99,55,FALSE)-VLOOKUP($A87,'Import OffPeak change'!$A$106:BH$202,55,FALSE)),0,(VLOOKUP($A87,'Import OffPeak'!$A$3:BH$99,55,FALSE)-VLOOKUP($A87,'Import OffPeak change'!$A$106:BH$202,55,FALSE)))</f>
        <v>0</v>
      </c>
      <c r="BD87" s="6">
        <f>IF(ISERROR(VLOOKUP($A87,'Import OffPeak'!$A$3:BI$99,56,FALSE)-VLOOKUP($A87,'Import OffPeak change'!$A$106:BI$202,56,FALSE)),0,(VLOOKUP($A87,'Import OffPeak'!$A$3:BI$99,56,FALSE)-VLOOKUP($A87,'Import OffPeak change'!$A$106:BI$202,56,FALSE)))</f>
        <v>0</v>
      </c>
      <c r="BE87" s="6">
        <f>IF(ISERROR(VLOOKUP($A87,'Import OffPeak'!$A$3:BJ$99,57,FALSE)-VLOOKUP($A87,'Import OffPeak change'!$A$106:BJ$202,57,FALSE)),0,(VLOOKUP($A87,'Import OffPeak'!$A$3:BJ$99,57,FALSE)-VLOOKUP($A87,'Import OffPeak change'!$A$106:BJ$202,57,FALSE)))</f>
        <v>0</v>
      </c>
      <c r="BF87" s="6">
        <f>IF(ISERROR(VLOOKUP($A87,'Import OffPeak'!$A$3:BK$99,58,FALSE)-VLOOKUP($A87,'Import OffPeak change'!$A$106:BK$202,58,FALSE)),0,(VLOOKUP($A87,'Import OffPeak'!$A$3:BK$99,58,FALSE)-VLOOKUP($A87,'Import OffPeak change'!$A$106:BK$202,58,FALSE)))</f>
        <v>0</v>
      </c>
      <c r="BG87" s="6">
        <f>IF(ISERROR(VLOOKUP($A87,'Import OffPeak'!$A$3:BL$99,59,FALSE)-VLOOKUP($A87,'Import OffPeak change'!$A$106:BL$202,59,FALSE)),0,(VLOOKUP($A87,'Import OffPeak'!$A$3:BL$99,59,FALSE)-VLOOKUP($A87,'Import OffPeak change'!$A$106:BL$202,59,FALSE)))</f>
        <v>0</v>
      </c>
      <c r="BH87" s="6">
        <f>IF(ISERROR(VLOOKUP($A87,'Import OffPeak'!$A$3:BM$99,60,FALSE)-VLOOKUP($A87,'Import OffPeak change'!$A$106:BM$202,60,FALSE)),0,(VLOOKUP($A87,'Import OffPeak'!$A$3:BM$99,60,FALSE)-VLOOKUP($A87,'Import OffPeak change'!$A$106:BM$202,60,FALSE)))</f>
        <v>0</v>
      </c>
      <c r="BI87" s="6">
        <f>IF(ISERROR(VLOOKUP($A87,'Import OffPeak'!$A$3:BN$99,61,FALSE)-VLOOKUP($A87,'Import OffPeak change'!$A$106:BN$202,61,FALSE)),0,(VLOOKUP($A87,'Import OffPeak'!$A$3:BN$99,61,FALSE)-VLOOKUP($A87,'Import OffPeak change'!$A$106:BN$202,61,FALSE)))</f>
        <v>0</v>
      </c>
      <c r="BJ87" s="6">
        <f>IF(ISERROR(VLOOKUP($A87,'Import OffPeak'!$A$3:BO$99,62,FALSE)-VLOOKUP($A87,'Import OffPeak change'!$A$106:BO$202,62,FALSE)),0,(VLOOKUP($A87,'Import OffPeak'!$A$3:BO$99,62,FALSE)-VLOOKUP($A87,'Import OffPeak change'!$A$106:BO$202,62,FALSE)))</f>
        <v>0</v>
      </c>
      <c r="BK87" s="6">
        <f>IF(ISERROR(VLOOKUP($A87,'Import OffPeak'!$A$3:BP$99,63,FALSE)-VLOOKUP($A87,'Import OffPeak change'!$A$106:BP$202,63,FALSE)),0,(VLOOKUP($A87,'Import OffPeak'!$A$3:BP$99,63,FALSE)-VLOOKUP($A87,'Import OffPeak change'!$A$106:BP$202,63,FALSE)))</f>
        <v>0</v>
      </c>
      <c r="BL87" s="6">
        <f>IF(ISERROR(VLOOKUP($A87,'Import OffPeak'!$A$3:BQ$99,64,FALSE)-VLOOKUP($A87,'Import OffPeak change'!$A$106:BQ$202,64,FALSE)),0,(VLOOKUP($A87,'Import OffPeak'!$A$3:BQ$99,64,FALSE)-VLOOKUP($A87,'Import OffPeak change'!$A$106:BQ$202,64,FALSE)))</f>
        <v>0</v>
      </c>
      <c r="BM87" s="6">
        <f>IF(ISERROR(VLOOKUP($A87,'Import OffPeak'!$A$3:BR$99,65,FALSE)-VLOOKUP($A87,'Import OffPeak change'!$A$106:BR$202,65,FALSE)),0,(VLOOKUP($A87,'Import OffPeak'!$A$3:BR$99,65,FALSE)-VLOOKUP($A87,'Import OffPeak change'!$A$106:BR$202,65,FALSE)))</f>
        <v>0</v>
      </c>
      <c r="BN87" s="6">
        <f>IF(ISERROR(VLOOKUP($A87,'Import OffPeak'!$A$3:BS$99,66,FALSE)-VLOOKUP($A87,'Import OffPeak change'!$A$106:BS$202,66,FALSE)),0,(VLOOKUP($A87,'Import OffPeak'!$A$3:BS$99,66,FALSE)-VLOOKUP($A87,'Import OffPeak change'!$A$106:BS$202,66,FALSE)))</f>
        <v>0</v>
      </c>
      <c r="BO87" s="6">
        <f>IF(ISERROR(VLOOKUP($A87,'Import OffPeak'!$A$3:BT$99,67,FALSE)-VLOOKUP($A87,'Import OffPeak change'!$A$106:BT$202,67,FALSE)),0,(VLOOKUP($A87,'Import OffPeak'!$A$3:BT$99,67,FALSE)-VLOOKUP($A87,'Import OffPeak change'!$A$106:BT$202,67,FALSE)))</f>
        <v>0</v>
      </c>
      <c r="BP87" s="6">
        <f>IF(ISERROR(VLOOKUP($A87,'Import OffPeak'!$A$3:BU$99,68,FALSE)-VLOOKUP($A87,'Import OffPeak change'!$A$106:BU$202,68,FALSE)),0,(VLOOKUP($A87,'Import OffPeak'!$A$3:BU$99,68,FALSE)-VLOOKUP($A87,'Import OffPeak change'!$A$106:BU$202,68,FALSE)))</f>
        <v>0</v>
      </c>
      <c r="BQ87" s="6">
        <f>IF(ISERROR(VLOOKUP($A87,'Import OffPeak'!$A$3:BV$99,69,FALSE)-VLOOKUP($A87,'Import OffPeak change'!$A$106:BV$202,69,FALSE)),0,(VLOOKUP($A87,'Import OffPeak'!$A$3:BV$99,69,FALSE)-VLOOKUP($A87,'Import OffPeak change'!$A$106:BV$202,69,FALSE)))</f>
        <v>0</v>
      </c>
      <c r="BR87" s="6">
        <f>IF(ISERROR(VLOOKUP($A87,'Import OffPeak'!$A$3:BW$99,70,FALSE)-VLOOKUP($A87,'Import OffPeak change'!$A$106:BW$202,70,FALSE)),0,(VLOOKUP($A87,'Import OffPeak'!$A$3:BW$99,70,FALSE)-VLOOKUP($A87,'Import OffPeak change'!$A$106:BW$202,70,FALSE)))</f>
        <v>0</v>
      </c>
      <c r="BS87" s="6">
        <f>IF(ISERROR(VLOOKUP($A87,'Import OffPeak'!$A$3:BX$99,71,FALSE)-VLOOKUP($A87,'Import OffPeak change'!$A$106:BX$202,71,FALSE)),0,(VLOOKUP($A87,'Import OffPeak'!$A$3:BX$99,71,FALSE)-VLOOKUP($A87,'Import OffPeak change'!$A$106:BX$202,71,FALSE)))</f>
        <v>0</v>
      </c>
      <c r="BT87" s="6">
        <f>IF(ISERROR(VLOOKUP($A87,'Import OffPeak'!$A$3:BY$99,72,FALSE)-VLOOKUP($A87,'Import OffPeak change'!$A$106:BY$202,72,FALSE)),0,(VLOOKUP($A87,'Import OffPeak'!$A$3:BY$99,72,FALSE)-VLOOKUP($A87,'Import OffPeak change'!$A$106:BY$202,72,FALSE)))</f>
        <v>0</v>
      </c>
      <c r="BU87" s="6">
        <f>IF(ISERROR(VLOOKUP($A87,'Import OffPeak'!$A$3:BZ$99,73,FALSE)-VLOOKUP($A87,'Import OffPeak change'!$A$106:BZ$202,73,FALSE)),0,(VLOOKUP($A87,'Import OffPeak'!$A$3:BZ$99,73,FALSE)-VLOOKUP($A87,'Import OffPeak change'!$A$106:BZ$202,73,FALSE)))</f>
        <v>0</v>
      </c>
      <c r="BV87" s="6">
        <f>IF(ISERROR(VLOOKUP($A87,'Import OffPeak'!$A$3:CA$99,74,FALSE)-VLOOKUP($A87,'Import OffPeak change'!$A$106:CA$202,74,FALSE)),0,(VLOOKUP($A87,'Import OffPeak'!$A$3:CA$99,74,FALSE)-VLOOKUP($A87,'Import OffPeak change'!$A$106:CA$202,74,FALSE)))</f>
        <v>0</v>
      </c>
      <c r="BW87" s="6">
        <f>IF(ISERROR(VLOOKUP($A87,'Import OffPeak'!$A$3:CB$99,75,FALSE)-VLOOKUP($A87,'Import OffPeak change'!$A$106:CB$202,75,FALSE)),0,(VLOOKUP($A87,'Import OffPeak'!$A$3:CB$99,75,FALSE)-VLOOKUP($A87,'Import OffPeak change'!$A$106:CB$202,75,FALSE)))</f>
        <v>0</v>
      </c>
      <c r="BX87" s="6">
        <f>IF(ISERROR(VLOOKUP($A87,'Import OffPeak'!$A$3:CC$99,76,FALSE)-VLOOKUP($A87,'Import OffPeak change'!$A$106:CC$202,76,FALSE)),0,(VLOOKUP($A87,'Import OffPeak'!$A$3:CC$99,76,FALSE)-VLOOKUP($A87,'Import OffPeak change'!$A$106:CC$202,76,FALSE)))</f>
        <v>0</v>
      </c>
      <c r="BY87" s="6">
        <f>IF(ISERROR(VLOOKUP($A87,'Import OffPeak'!$A$3:CD$99,77,FALSE)-VLOOKUP($A87,'Import OffPeak change'!$A$106:CD$202,77,FALSE)),0,(VLOOKUP($A87,'Import OffPeak'!$A$3:CD$99,77,FALSE)-VLOOKUP($A87,'Import OffPeak change'!$A$106:CD$202,77,FALSE)))</f>
        <v>0</v>
      </c>
      <c r="BZ87" s="6">
        <f>IF(ISERROR(VLOOKUP($A87,'Import OffPeak'!$A$3:CE$99,78,FALSE)-VLOOKUP($A87,'Import OffPeak change'!$A$106:CE$202,78,FALSE)),0,(VLOOKUP($A87,'Import OffPeak'!$A$3:CE$99,78,FALSE)-VLOOKUP($A87,'Import OffPeak change'!$A$106:CE$202,78,FALSE)))</f>
        <v>0</v>
      </c>
      <c r="CA87" s="6">
        <f>IF(ISERROR(VLOOKUP($A87,'Import OffPeak'!$A$3:CF$99,79,FALSE)-VLOOKUP($A87,'Import OffPeak change'!$A$106:CF$202,79,FALSE)),0,(VLOOKUP($A87,'Import OffPeak'!$A$3:CF$99,79,FALSE)-VLOOKUP($A87,'Import OffPeak change'!$A$106:CF$202,79,FALSE)))</f>
        <v>0</v>
      </c>
      <c r="CB87" s="6">
        <f>IF(ISERROR(VLOOKUP($A87,'Import OffPeak'!$A$3:CG$99,80,FALSE)-VLOOKUP($A87,'Import OffPeak change'!$A$106:CG$202,80,FALSE)),0,(VLOOKUP($A87,'Import OffPeak'!$A$3:CG$99,80,FALSE)-VLOOKUP($A87,'Import OffPeak change'!$A$106:CG$202,80,FALSE)))</f>
        <v>0</v>
      </c>
      <c r="CC87" s="6">
        <f>IF(ISERROR(VLOOKUP($A87,'Import OffPeak'!$A$3:CH$99,81,FALSE)-VLOOKUP($A87,'Import OffPeak change'!$A$106:CH$202,81,FALSE)),0,(VLOOKUP($A87,'Import OffPeak'!$A$3:CH$99,81,FALSE)-VLOOKUP($A87,'Import OffPeak change'!$A$106:CH$202,81,FALSE)))</f>
        <v>0</v>
      </c>
      <c r="CD87" s="6">
        <f>IF(ISERROR(VLOOKUP($A87,'Import OffPeak'!$A$3:CI$99,82,FALSE)-VLOOKUP($A87,'Import OffPeak change'!$A$106:CI$202,82,FALSE)),0,(VLOOKUP($A87,'Import OffPeak'!$A$3:CI$99,82,FALSE)-VLOOKUP($A87,'Import OffPeak change'!$A$106:CI$202,82,FALSE)))</f>
        <v>0</v>
      </c>
      <c r="CE87" s="6">
        <f>IF(ISERROR(VLOOKUP($A87,'Import OffPeak'!$A$3:CJ$99,83,FALSE)-VLOOKUP($A87,'Import OffPeak change'!$A$106:CJ$202,83,FALSE)),0,(VLOOKUP($A87,'Import OffPeak'!$A$3:CJ$99,83,FALSE)-VLOOKUP($A87,'Import OffPeak change'!$A$106:CJ$202,83,FALSE)))</f>
        <v>0</v>
      </c>
      <c r="CF87" s="6">
        <f>IF(ISERROR(VLOOKUP($A87,'Import OffPeak'!$A$3:CK$99,84,FALSE)-VLOOKUP($A87,'Import OffPeak change'!$A$106:CK$202,84,FALSE)),0,(VLOOKUP($A87,'Import OffPeak'!$A$3:CK$99,84,FALSE)-VLOOKUP($A87,'Import OffPeak change'!$A$106:CK$202,84,FALSE)))</f>
        <v>0</v>
      </c>
      <c r="CG87" s="6">
        <f>IF(ISERROR(VLOOKUP($A87,'Import OffPeak'!$A$3:CL$99,85,FALSE)-VLOOKUP($A87,'Import OffPeak change'!$A$106:CL$202,85,FALSE)),0,(VLOOKUP($A87,'Import OffPeak'!$A$3:CL$99,85,FALSE)-VLOOKUP($A87,'Import OffPeak change'!$A$106:CL$202,85,FALSE)))</f>
        <v>0</v>
      </c>
      <c r="CH87" s="6">
        <f>IF(ISERROR(VLOOKUP($A87,'Import OffPeak'!$A$3:CM$99,86,FALSE)-VLOOKUP($A87,'Import OffPeak change'!$A$106:CM$202,86,FALSE)),0,(VLOOKUP($A87,'Import OffPeak'!$A$3:CM$99,86,FALSE)-VLOOKUP($A87,'Import OffPeak change'!$A$106:CM$202,86,FALSE)))</f>
        <v>0</v>
      </c>
      <c r="CI87" s="6">
        <f>IF(ISERROR(VLOOKUP($A87,'Import OffPeak'!$A$3:CN$99,87,FALSE)-VLOOKUP($A87,'Import OffPeak change'!$A$106:CN$202,87,FALSE)),0,(VLOOKUP($A87,'Import OffPeak'!$A$3:CN$99,87,FALSE)-VLOOKUP($A87,'Import OffPeak change'!$A$106:CN$202,87,FALSE)))</f>
        <v>0</v>
      </c>
      <c r="CJ87" s="6">
        <f>IF(ISERROR(VLOOKUP($A87,'Import OffPeak'!$A$3:CO$99,88,FALSE)-VLOOKUP($A87,'Import OffPeak change'!$A$106:CO$202,88,FALSE)),0,(VLOOKUP($A87,'Import OffPeak'!$A$3:CO$99,88,FALSE)-VLOOKUP($A87,'Import OffPeak change'!$A$106:CO$202,88,FALSE)))</f>
        <v>0</v>
      </c>
      <c r="CK87" s="6">
        <f>IF(ISERROR(VLOOKUP($A87,'Import OffPeak'!$A$3:CP$99,89,FALSE)-VLOOKUP($A87,'Import OffPeak change'!$A$106:CP$202,89,FALSE)),0,(VLOOKUP($A87,'Import OffPeak'!$A$3:CP$99,89,FALSE)-VLOOKUP($A87,'Import OffPeak change'!$A$106:CP$202,89,FALSE)))</f>
        <v>0</v>
      </c>
      <c r="CL87" s="6">
        <f>IF(ISERROR(VLOOKUP($A87,'Import OffPeak'!$A$3:CQ$99,90,FALSE)-VLOOKUP($A87,'Import OffPeak change'!$A$106:CQ$202,90,FALSE)),0,(VLOOKUP($A87,'Import OffPeak'!$A$3:CQ$99,90,FALSE)-VLOOKUP($A87,'Import OffPeak change'!$A$106:CQ$202,90,FALSE)))</f>
        <v>0</v>
      </c>
      <c r="CM87" s="6">
        <f>IF(ISERROR(VLOOKUP($A87,'Import OffPeak'!$A$3:CR$99,91,FALSE)-VLOOKUP($A87,'Import OffPeak change'!$A$106:CR$202,91,FALSE)),0,(VLOOKUP($A87,'Import OffPeak'!$A$3:CR$99,91,FALSE)-VLOOKUP($A87,'Import OffPeak change'!$A$106:CR$202,91,FALSE)))</f>
        <v>0</v>
      </c>
      <c r="CN87" s="6">
        <f>IF(ISERROR(VLOOKUP($A87,'Import OffPeak'!$A$3:CS$99,92,FALSE)-VLOOKUP($A87,'Import OffPeak change'!$A$106:CS$202,92,FALSE)),0,(VLOOKUP($A87,'Import OffPeak'!$A$3:CS$99,92,FALSE)-VLOOKUP($A87,'Import OffPeak change'!$A$106:CS$202,92,FALSE)))</f>
        <v>0</v>
      </c>
      <c r="CO87" s="6">
        <f>IF(ISERROR(VLOOKUP($A87,'Import OffPeak'!$A$3:CT$99,93,FALSE)-VLOOKUP($A87,'Import OffPeak change'!$A$106:CT$202,93,FALSE)),0,(VLOOKUP($A87,'Import OffPeak'!$A$3:CT$99,93,FALSE)-VLOOKUP($A87,'Import OffPeak change'!$A$106:CT$202,93,FALSE)))</f>
        <v>0</v>
      </c>
      <c r="CP87" s="6">
        <f>IF(ISERROR(VLOOKUP($A87,'Import OffPeak'!$A$3:CU$99,94,FALSE)-VLOOKUP($A87,'Import OffPeak change'!$A$106:CU$202,94,FALSE)),0,(VLOOKUP($A87,'Import OffPeak'!$A$3:CU$99,94,FALSE)-VLOOKUP($A87,'Import OffPeak change'!$A$106:CU$202,94,FALSE)))</f>
        <v>0</v>
      </c>
      <c r="CQ87" s="6">
        <f>IF(ISERROR(VLOOKUP($A87,'Import OffPeak'!$A$3:CV$99,95,FALSE)-VLOOKUP($A87,'Import OffPeak change'!$A$106:CV$202,95,FALSE)),0,(VLOOKUP($A87,'Import OffPeak'!$A$3:CV$99,95,FALSE)-VLOOKUP($A87,'Import OffPeak change'!$A$106:CV$202,95,FALSE)))</f>
        <v>0</v>
      </c>
      <c r="CR87" s="6">
        <f>IF(ISERROR(VLOOKUP($A87,'Import OffPeak'!$A$3:CW$99,96,FALSE)-VLOOKUP($A87,'Import OffPeak change'!$A$106:CW$202,96,FALSE)),0,(VLOOKUP($A87,'Import OffPeak'!$A$3:CW$99,96,FALSE)-VLOOKUP($A87,'Import OffPeak change'!$A$106:CW$202,96,FALSE)))</f>
        <v>0</v>
      </c>
      <c r="CS87" s="6">
        <f>IF(ISERROR(VLOOKUP($A87,'Import OffPeak'!$A$3:CX$99,97,FALSE)-VLOOKUP($A87,'Import OffPeak change'!$A$106:CX$202,97,FALSE)),0,(VLOOKUP($A87,'Import OffPeak'!$A$3:CX$99,97,FALSE)-VLOOKUP($A87,'Import OffPeak change'!$A$106:CX$202,97,FALSE)))</f>
        <v>0</v>
      </c>
      <c r="CT87" s="6">
        <f>IF(ISERROR(VLOOKUP($A87,'Import OffPeak'!$A$3:CY$99,98,FALSE)-VLOOKUP($A87,'Import OffPeak change'!$A$106:CY$202,98,FALSE)),0,(VLOOKUP($A87,'Import OffPeak'!$A$3:CY$99,98,FALSE)-VLOOKUP($A87,'Import OffPeak change'!$A$106:CY$202,98,FALSE)))</f>
        <v>0</v>
      </c>
      <c r="CU87" s="6">
        <f>IF(ISERROR(VLOOKUP($A87,'Import OffPeak'!$A$3:CZ$99,99,FALSE)-VLOOKUP($A87,'Import OffPeak change'!$A$106:CZ$202,99,FALSE)),0,(VLOOKUP($A87,'Import OffPeak'!$A$3:CZ$99,99,FALSE)-VLOOKUP($A87,'Import OffPeak change'!$A$106:CZ$202,99,FALSE)))</f>
        <v>0</v>
      </c>
      <c r="CV87" s="6">
        <f>IF(ISERROR(VLOOKUP($A87,'Import OffPeak'!$A$3:DA$99,100,FALSE)-VLOOKUP($A87,'Import OffPeak change'!$A$106:DA$202,100,FALSE)),0,(VLOOKUP($A87,'Import OffPeak'!$A$3:DA$99,100,FALSE)-VLOOKUP($A87,'Import OffPeak change'!$A$106:DA$202,100,FALSE)))</f>
        <v>0</v>
      </c>
      <c r="CW87" s="6">
        <f>IF(ISERROR(VLOOKUP($A87,'Import OffPeak'!$A$3:DB$99,101,FALSE)-VLOOKUP($A87,'Import OffPeak change'!$A$106:DB$202,101,FALSE)),0,(VLOOKUP($A87,'Import OffPeak'!$A$3:DB$99,101,FALSE)-VLOOKUP($A87,'Import OffPeak change'!$A$106:DB$202,101,FALSE)))</f>
        <v>0</v>
      </c>
      <c r="CX87" s="6">
        <f>IF(ISERROR(VLOOKUP($A87,'Import OffPeak'!$A$3:DC$99,102,FALSE)-VLOOKUP($A87,'Import OffPeak change'!$A$106:DC$202,102,FALSE)),0,(VLOOKUP($A87,'Import OffPeak'!$A$3:DC$99,102,FALSE)-VLOOKUP($A87,'Import OffPeak change'!$A$106:DC$202,102,FALSE)))</f>
        <v>0</v>
      </c>
      <c r="CY87" s="6">
        <f>IF(ISERROR(VLOOKUP($A87,'Import OffPeak'!$A$3:DD$99,103,FALSE)-VLOOKUP($A87,'Import OffPeak change'!$A$106:DD$202,103,FALSE)),0,(VLOOKUP($A87,'Import OffPeak'!$A$3:DD$99,103,FALSE)-VLOOKUP($A87,'Import OffPeak change'!$A$106:DD$202,103,FALSE)))</f>
        <v>0</v>
      </c>
      <c r="CZ87" s="6">
        <f>IF(ISERROR(VLOOKUP($A87,'Import OffPeak'!$A$3:DE$99,104,FALSE)-VLOOKUP($A87,'Import OffPeak change'!$A$106:DE$202,104,FALSE)),0,(VLOOKUP($A87,'Import OffPeak'!$A$3:DE$99,104,FALSE)-VLOOKUP($A87,'Import OffPeak change'!$A$106:DE$202,104,FALSE)))</f>
        <v>0</v>
      </c>
      <c r="DA87" s="6">
        <f>IF(ISERROR(VLOOKUP($A87,'Import OffPeak'!$A$3:DF$99,105,FALSE)-VLOOKUP($A87,'Import OffPeak change'!$A$106:DF$202,105,FALSE)),0,(VLOOKUP($A87,'Import OffPeak'!$A$3:DF$99,105,FALSE)-VLOOKUP($A87,'Import OffPeak change'!$A$106:DF$202,105,FALSE)))</f>
        <v>0</v>
      </c>
      <c r="DB87" s="6">
        <f>IF(ISERROR(VLOOKUP($A87,'Import OffPeak'!$A$3:DG$99,106,FALSE)-VLOOKUP($A87,'Import OffPeak change'!$A$106:DG$202,106,FALSE)),0,(VLOOKUP($A87,'Import OffPeak'!$A$3:DG$99,106,FALSE)-VLOOKUP($A87,'Import OffPeak change'!$A$106:DG$202,106,FALSE)))</f>
        <v>0</v>
      </c>
      <c r="DC87" s="6">
        <f>IF(ISERROR(VLOOKUP($A87,'Import OffPeak'!$A$3:DH$99,107,FALSE)-VLOOKUP($A87,'Import OffPeak change'!$A$106:DH$202,107,FALSE)),0,(VLOOKUP($A87,'Import OffPeak'!$A$3:DH$99,107,FALSE)-VLOOKUP($A87,'Import OffPeak change'!$A$106:DH$202,107,FALSE)))</f>
        <v>0</v>
      </c>
      <c r="DD87" s="6">
        <f>IF(ISERROR(VLOOKUP($A87,'Import OffPeak'!$A$3:DI$99,108,FALSE)-VLOOKUP($A87,'Import OffPeak change'!$A$106:DI$202,108,FALSE)),0,(VLOOKUP($A87,'Import OffPeak'!$A$3:DI$99,108,FALSE)-VLOOKUP($A87,'Import OffPeak change'!$A$106:DI$202,108,FALSE)))</f>
        <v>0</v>
      </c>
      <c r="DE87" s="6">
        <f>IF(ISERROR(VLOOKUP($A87,'Import OffPeak'!$A$3:DJ$99,109,FALSE)-VLOOKUP($A87,'Import OffPeak change'!$A$106:DJ$202,109,FALSE)),0,(VLOOKUP($A87,'Import OffPeak'!$A$3:DJ$99,109,FALSE)-VLOOKUP($A87,'Import OffPeak change'!$A$106:DJ$202,109,FALSE)))</f>
        <v>0</v>
      </c>
      <c r="DF87" s="6">
        <f>IF(ISERROR(VLOOKUP($A87,'Import OffPeak'!$A$3:DK$99,110,FALSE)-VLOOKUP($A87,'Import OffPeak change'!$A$106:DK$202,110,FALSE)),0,(VLOOKUP($A87,'Import OffPeak'!$A$3:DK$99,110,FALSE)-VLOOKUP($A87,'Import OffPeak change'!$A$106:DK$202,110,FALSE)))</f>
        <v>0</v>
      </c>
      <c r="DG87" s="6">
        <f>IF(ISERROR(VLOOKUP($A87,'Import OffPeak'!$A$3:DL$99,111,FALSE)-VLOOKUP($A87,'Import OffPeak change'!$A$106:DL$202,111,FALSE)),0,(VLOOKUP($A87,'Import OffPeak'!$A$3:DL$99,111,FALSE)-VLOOKUP($A87,'Import OffPeak change'!$A$106:DL$202,111,FALSE)))</f>
        <v>0</v>
      </c>
      <c r="DH87" s="6">
        <f>IF(ISERROR(VLOOKUP($A87,'Import OffPeak'!$A$3:DM$99,112,FALSE)-VLOOKUP($A87,'Import OffPeak change'!$A$106:DM$202,112,FALSE)),0,(VLOOKUP($A87,'Import OffPeak'!$A$3:DM$99,112,FALSE)-VLOOKUP($A87,'Import OffPeak change'!$A$106:DM$202,112,FALSE)))</f>
        <v>0</v>
      </c>
      <c r="DI87" s="6">
        <f>IF(ISERROR(VLOOKUP($A87,'Import OffPeak'!$A$3:DN$99,113,FALSE)-VLOOKUP($A87,'Import OffPeak change'!$A$106:DN$202,113,FALSE)),0,(VLOOKUP($A87,'Import OffPeak'!$A$3:DN$99,113,FALSE)-VLOOKUP($A87,'Import OffPeak change'!$A$106:DN$202,113,FALSE)))</f>
        <v>0</v>
      </c>
      <c r="DJ87" s="6">
        <f>IF(ISERROR(VLOOKUP($A87,'Import OffPeak'!$A$3:DO$99,114,FALSE)-VLOOKUP($A87,'Import OffPeak change'!$A$106:DO$202,114,FALSE)),0,(VLOOKUP($A87,'Import OffPeak'!$A$3:DO$99,114,FALSE)-VLOOKUP($A87,'Import OffPeak change'!$A$106:DO$202,114,FALSE)))</f>
        <v>0</v>
      </c>
      <c r="DK87" s="6">
        <f>IF(ISERROR(VLOOKUP($A87,'Import OffPeak'!$A$3:DP$99,115,FALSE)-VLOOKUP($A87,'Import OffPeak change'!$A$106:DP$202,115,FALSE)),0,(VLOOKUP($A87,'Import OffPeak'!$A$3:DP$99,115,FALSE)-VLOOKUP($A87,'Import OffPeak change'!$A$106:DP$202,115,FALSE)))</f>
        <v>0</v>
      </c>
      <c r="DL87" s="6">
        <f>IF(ISERROR(VLOOKUP($A87,'Import OffPeak'!$A$3:DQ$99,116,FALSE)-VLOOKUP($A87,'Import OffPeak change'!$A$106:DQ$202,116,FALSE)),0,(VLOOKUP($A87,'Import OffPeak'!$A$3:DQ$99,116,FALSE)-VLOOKUP($A87,'Import OffPeak change'!$A$106:DQ$202,116,FALSE)))</f>
        <v>0</v>
      </c>
      <c r="DM87" s="6">
        <f>IF(ISERROR(VLOOKUP($A87,'Import OffPeak'!$A$3:DR$99,117,FALSE)-VLOOKUP($A87,'Import OffPeak change'!$A$106:DR$202,117,FALSE)),0,(VLOOKUP($A87,'Import OffPeak'!$A$3:DR$99,117,FALSE)-VLOOKUP($A87,'Import OffPeak change'!$A$106:DR$202,117,FALSE)))</f>
        <v>0</v>
      </c>
      <c r="DN87" s="6">
        <f>IF(ISERROR(VLOOKUP($A87,'Import OffPeak'!$A$3:DS$99,118,FALSE)-VLOOKUP($A87,'Import OffPeak change'!$A$106:DS$202,118,FALSE)),0,(VLOOKUP($A87,'Import OffPeak'!$A$3:DS$99,118,FALSE)-VLOOKUP($A87,'Import OffPeak change'!$A$106:DS$202,118,FALSE)))</f>
        <v>0</v>
      </c>
      <c r="DO87" s="6">
        <f>IF(ISERROR(VLOOKUP($A87,'Import OffPeak'!$A$3:DT$99,119,FALSE)-VLOOKUP($A87,'Import OffPeak change'!$A$106:DT$202,119,FALSE)),0,(VLOOKUP($A87,'Import OffPeak'!$A$3:DT$99,119,FALSE)-VLOOKUP($A87,'Import OffPeak change'!$A$106:DT$202,119,FALSE)))</f>
        <v>0</v>
      </c>
      <c r="DP87" s="6">
        <f>IF(ISERROR(VLOOKUP($A87,'Import OffPeak'!$A$3:DU$99,120,FALSE)-VLOOKUP($A87,'Import OffPeak change'!$A$106:DU$202,120,FALSE)),0,(VLOOKUP($A87,'Import OffPeak'!$A$3:DU$99,120,FALSE)-VLOOKUP($A87,'Import OffPeak change'!$A$106:DU$202,120,FALSE)))</f>
        <v>0</v>
      </c>
      <c r="DQ87" s="6">
        <f>IF(ISERROR(VLOOKUP($A87,'Import OffPeak'!$A$3:DV$99,121,FALSE)-VLOOKUP($A87,'Import OffPeak change'!$A$106:DV$202,121,FALSE)),0,(VLOOKUP($A87,'Import OffPeak'!$A$3:DV$99,121,FALSE)-VLOOKUP($A87,'Import OffPeak change'!$A$106:DV$202,121,FALSE)))</f>
        <v>0</v>
      </c>
      <c r="DR87" s="6">
        <f>IF(ISERROR(VLOOKUP($A87,'Import OffPeak'!$A$3:DW$99,122,FALSE)-VLOOKUP($A87,'Import OffPeak change'!$A$106:DW$202,122,FALSE)),0,(VLOOKUP($A87,'Import OffPeak'!$A$3:DW$99,122,FALSE)-VLOOKUP($A87,'Import OffPeak change'!$A$106:DW$202,122,FALSE)))</f>
        <v>0</v>
      </c>
      <c r="DS87" s="6">
        <f>IF(ISERROR(VLOOKUP($A87,'Import OffPeak'!$A$3:DX$99,123,FALSE)-VLOOKUP($A87,'Import OffPeak change'!$A$106:DX$202,123,FALSE)),0,(VLOOKUP($A87,'Import OffPeak'!$A$3:DX$99,123,FALSE)-VLOOKUP($A87,'Import OffPeak change'!$A$106:DX$202,123,FALSE)))</f>
        <v>0</v>
      </c>
      <c r="DT87" s="6">
        <f>IF(ISERROR(VLOOKUP($A87,'Import OffPeak'!$A$3:DY$99,124,FALSE)-VLOOKUP($A87,'Import OffPeak change'!$A$106:DY$202,124,FALSE)),0,(VLOOKUP($A87,'Import OffPeak'!$A$3:DY$99,124,FALSE)-VLOOKUP($A87,'Import OffPeak change'!$A$106:DY$202,124,FALSE)))</f>
        <v>0</v>
      </c>
      <c r="DU87" s="6">
        <f>IF(ISERROR(VLOOKUP($A87,'Import OffPeak'!$A$3:DZ$99,125,FALSE)-VLOOKUP($A87,'Import OffPeak change'!$A$106:DZ$202,125,FALSE)),0,(VLOOKUP($A87,'Import OffPeak'!$A$3:DZ$99,125,FALSE)-VLOOKUP($A87,'Import OffPeak change'!$A$106:DZ$202,125,FALSE)))</f>
        <v>0</v>
      </c>
      <c r="DV87" s="6">
        <f>IF(ISERROR(VLOOKUP($A87,'Import OffPeak'!$A$3:EA$99,126,FALSE)-VLOOKUP($A87,'Import OffPeak change'!$A$106:EA$202,126,FALSE)),0,(VLOOKUP($A87,'Import OffPeak'!$A$3:EA$99,126,FALSE)-VLOOKUP($A87,'Import OffPeak change'!$A$106:EA$202,126,FALSE)))</f>
        <v>0</v>
      </c>
      <c r="DW87" s="6">
        <f>IF(ISERROR(VLOOKUP($A87,'Import OffPeak'!$A$3:EB$99,127,FALSE)-VLOOKUP($A87,'Import OffPeak change'!$A$106:EB$202,127,FALSE)),0,(VLOOKUP($A87,'Import OffPeak'!$A$3:EB$99,127,FALSE)-VLOOKUP($A87,'Import OffPeak change'!$A$106:EB$202,127,FALSE)))</f>
        <v>0</v>
      </c>
      <c r="DX87" s="6">
        <f>IF(ISERROR(VLOOKUP($A87,'Import OffPeak'!$A$3:EC$99,128,FALSE)-VLOOKUP($A87,'Import OffPeak change'!$A$106:EC$202,128,FALSE)),0,(VLOOKUP($A87,'Import OffPeak'!$A$3:EC$99,128,FALSE)-VLOOKUP($A87,'Import OffPeak change'!$A$106:EC$202,128,FALSE)))</f>
        <v>0</v>
      </c>
      <c r="DY87" s="6">
        <f>IF(ISERROR(VLOOKUP($A87,'Import OffPeak'!$A$3:ED$99,129,FALSE)-VLOOKUP($A87,'Import OffPeak change'!$A$106:ED$202,129,FALSE)),0,(VLOOKUP($A87,'Import OffPeak'!$A$3:ED$99,129,FALSE)-VLOOKUP($A87,'Import OffPeak change'!$A$106:ED$202,129,FALSE)))</f>
        <v>0</v>
      </c>
      <c r="DZ87" s="6">
        <f>IF(ISERROR(VLOOKUP($A87,'Import OffPeak'!$A$3:EE$99,130,FALSE)-VLOOKUP($A87,'Import OffPeak change'!$A$106:EE$202,130,FALSE)),0,(VLOOKUP($A87,'Import OffPeak'!$A$3:EE$99,130,FALSE)-VLOOKUP($A87,'Import OffPeak change'!$A$106:EE$202,130,FALSE)))</f>
        <v>0</v>
      </c>
      <c r="EA87" s="6">
        <f>IF(ISERROR(VLOOKUP($A87,'Import OffPeak'!$A$3:EF$99,131,FALSE)-VLOOKUP($A87,'Import OffPeak change'!$A$106:EF$202,131,FALSE)),0,(VLOOKUP($A87,'Import OffPeak'!$A$3:EF$99,131,FALSE)-VLOOKUP($A87,'Import OffPeak change'!$A$106:EF$202,131,FALSE)))</f>
        <v>0</v>
      </c>
      <c r="EB87" s="6">
        <f>IF(ISERROR(VLOOKUP($A87,'Import OffPeak'!$A$3:EG$99,132,FALSE)-VLOOKUP($A87,'Import OffPeak change'!$A$106:EG$202,132,FALSE)),0,(VLOOKUP($A87,'Import OffPeak'!$A$3:EG$99,132,FALSE)-VLOOKUP($A87,'Import OffPeak change'!$A$106:EG$202,132,FALSE)))</f>
        <v>0</v>
      </c>
      <c r="EC87" s="6">
        <f>IF(ISERROR(VLOOKUP($A87,'Import OffPeak'!$A$3:EH$99,133,FALSE)-VLOOKUP($A87,'Import OffPeak change'!$A$106:EH$202,133,FALSE)),0,(VLOOKUP($A87,'Import OffPeak'!$A$3:EH$99,133,FALSE)-VLOOKUP($A87,'Import OffPeak change'!$A$106:EH$202,133,FALSE)))</f>
        <v>0</v>
      </c>
      <c r="ED87" s="6">
        <f>IF(ISERROR(VLOOKUP($A87,'Import OffPeak'!$A$3:EI$99,134,FALSE)-VLOOKUP($A87,'Import OffPeak change'!$A$106:EI$202,134,FALSE)),0,(VLOOKUP($A87,'Import OffPeak'!$A$3:EI$99,134,FALSE)-VLOOKUP($A87,'Import OffPeak change'!$A$106:EI$202,134,FALSE)))</f>
        <v>0</v>
      </c>
      <c r="EE87" s="6">
        <f>IF(ISERROR(VLOOKUP($A87,'Import OffPeak'!$A$3:EJ$99,135,FALSE)-VLOOKUP($A87,'Import OffPeak change'!$A$106:EJ$202,135,FALSE)),0,(VLOOKUP($A87,'Import OffPeak'!$A$3:EJ$99,135,FALSE)-VLOOKUP($A87,'Import OffPeak change'!$A$106:EJ$202,135,FALSE)))</f>
        <v>0</v>
      </c>
      <c r="EF87" s="6">
        <f>IF(ISERROR(VLOOKUP($A87,'Import OffPeak'!$A$3:EK$99,136,FALSE)-VLOOKUP($A87,'Import OffPeak change'!$A$106:EK$202,136,FALSE)),0,(VLOOKUP($A87,'Import OffPeak'!$A$3:EK$99,136,FALSE)-VLOOKUP($A87,'Import OffPeak change'!$A$106:EK$202,136,FALSE)))</f>
        <v>0</v>
      </c>
      <c r="EG87" s="6">
        <f>IF(ISERROR(VLOOKUP($A87,'Import OffPeak'!$A$3:EL$99,137,FALSE)-VLOOKUP($A87,'Import OffPeak change'!$A$106:EL$202,137,FALSE)),0,(VLOOKUP($A87,'Import OffPeak'!$A$3:EL$99,137,FALSE)-VLOOKUP($A87,'Import OffPeak change'!$A$106:EL$202,137,FALSE)))</f>
        <v>0</v>
      </c>
      <c r="EH87" s="6">
        <f>IF(ISERROR(VLOOKUP($A87,'Import OffPeak'!$A$3:EM$99,138,FALSE)-VLOOKUP($A87,'Import OffPeak change'!$A$106:EM$202,138,FALSE)),0,(VLOOKUP($A87,'Import OffPeak'!$A$3:EM$99,138,FALSE)-VLOOKUP($A87,'Import OffPeak change'!$A$106:EM$202,138,FALSE)))</f>
        <v>0</v>
      </c>
      <c r="EI87" s="6">
        <f>IF(ISERROR(VLOOKUP($A87,'Import OffPeak'!$A$3:EN$99,139,FALSE)-VLOOKUP($A87,'Import OffPeak change'!$A$106:EN$202,139,FALSE)),0,(VLOOKUP($A87,'Import OffPeak'!$A$3:EN$99,139,FALSE)-VLOOKUP($A87,'Import OffPeak change'!$A$106:EN$202,139,FALSE)))</f>
        <v>0</v>
      </c>
      <c r="EJ87" s="6">
        <f>IF(ISERROR(VLOOKUP($A87,'Import OffPeak'!$A$3:EO$99,140,FALSE)-VLOOKUP($A87,'Import OffPeak change'!$A$106:EO$202,140,FALSE)),0,(VLOOKUP($A87,'Import OffPeak'!$A$3:EO$99,140,FALSE)-VLOOKUP($A87,'Import OffPeak change'!$A$106:EO$202,140,FALSE)))</f>
        <v>0</v>
      </c>
      <c r="EK87" s="6">
        <f>IF(ISERROR(VLOOKUP($A87,'Import OffPeak'!$A$3:EP$99,141,FALSE)-VLOOKUP($A87,'Import OffPeak change'!$A$106:EP$202,141,FALSE)),0,(VLOOKUP($A87,'Import OffPeak'!$A$3:EP$99,141,FALSE)-VLOOKUP($A87,'Import OffPeak change'!$A$106:EP$202,141,FALSE)))</f>
        <v>0</v>
      </c>
      <c r="EL87" s="6">
        <f>IF(ISERROR(VLOOKUP($A87,'Import OffPeak'!$A$3:EQ$99,142,FALSE)-VLOOKUP($A87,'Import OffPeak change'!$A$106:EQ$202,142,FALSE)),0,(VLOOKUP($A87,'Import OffPeak'!$A$3:EQ$99,142,FALSE)-VLOOKUP($A87,'Import OffPeak change'!$A$106:EQ$202,142,FALSE)))</f>
        <v>0</v>
      </c>
      <c r="EM87" s="6">
        <f>IF(ISERROR(VLOOKUP($A87,'Import OffPeak'!$A$3:ER$99,143,FALSE)-VLOOKUP($A87,'Import OffPeak change'!$A$106:ER$202,143,FALSE)),0,(VLOOKUP($A87,'Import OffPeak'!$A$3:ER$99,143,FALSE)-VLOOKUP($A87,'Import OffPeak change'!$A$106:ER$202,143,FALSE)))</f>
        <v>0</v>
      </c>
      <c r="EN87" s="6">
        <f>IF(ISERROR(VLOOKUP($A87,'Import OffPeak'!$A$3:ES$99,144,FALSE)-VLOOKUP($A87,'Import OffPeak change'!$A$106:ES$202,144,FALSE)),0,(VLOOKUP($A87,'Import OffPeak'!$A$3:ES$99,144,FALSE)-VLOOKUP($A87,'Import OffPeak change'!$A$106:ES$202,144,FALSE)))</f>
        <v>0</v>
      </c>
      <c r="EO87" s="6">
        <f>IF(ISERROR(VLOOKUP($A87,'Import OffPeak'!$A$3:ET$99,145,FALSE)-VLOOKUP($A87,'Import OffPeak change'!$A$106:ET$202,145,FALSE)),0,(VLOOKUP($A87,'Import OffPeak'!$A$3:ET$99,145,FALSE)-VLOOKUP($A87,'Import OffPeak change'!$A$106:ET$202,145,FALSE)))</f>
        <v>0</v>
      </c>
      <c r="EP87" s="6">
        <f>IF(ISERROR(VLOOKUP($A87,'Import OffPeak'!$A$3:EU$99,146,FALSE)-VLOOKUP($A87,'Import OffPeak change'!$A$106:EU$202,146,FALSE)),0,(VLOOKUP($A87,'Import OffPeak'!$A$3:EU$99,146,FALSE)-VLOOKUP($A87,'Import OffPeak change'!$A$106:EU$202,146,FALSE)))</f>
        <v>0</v>
      </c>
      <c r="EQ87" s="6">
        <f>IF(ISERROR(VLOOKUP($A87,'Import OffPeak'!$A$3:EV$99,147,FALSE)-VLOOKUP($A87,'Import OffPeak change'!$A$106:EV$202,147,FALSE)),0,(VLOOKUP($A87,'Import OffPeak'!$A$3:EV$99,147,FALSE)-VLOOKUP($A87,'Import OffPeak change'!$A$106:EV$202,147,FALSE)))</f>
        <v>0</v>
      </c>
      <c r="ER87" s="6">
        <f>IF(ISERROR(VLOOKUP($A87,'Import OffPeak'!$A$3:EW$99,148,FALSE)-VLOOKUP($A87,'Import OffPeak change'!$A$106:EW$202,148,FALSE)),0,(VLOOKUP($A87,'Import OffPeak'!$A$3:EW$99,148,FALSE)-VLOOKUP($A87,'Import OffPeak change'!$A$106:EW$202,148,FALSE)))</f>
        <v>0</v>
      </c>
      <c r="ES87" s="6">
        <f>IF(ISERROR(VLOOKUP($A87,'Import OffPeak'!$A$3:EX$99,149,FALSE)-VLOOKUP($A87,'Import OffPeak change'!$A$106:EX$202,149,FALSE)),0,(VLOOKUP($A87,'Import OffPeak'!$A$3:EX$99,149,FALSE)-VLOOKUP($A87,'Import OffPeak change'!$A$106:EX$202,149,FALSE)))</f>
        <v>0</v>
      </c>
      <c r="ET87" s="6">
        <f>IF(ISERROR(VLOOKUP($A87,'Import OffPeak'!$A$3:EY$99,150,FALSE)-VLOOKUP($A87,'Import OffPeak change'!$A$106:EY$202,150,FALSE)),0,(VLOOKUP($A87,'Import OffPeak'!$A$3:EY$99,150,FALSE)-VLOOKUP($A87,'Import OffPeak change'!$A$106:EY$202,150,FALSE)))</f>
        <v>0</v>
      </c>
      <c r="EU87" s="6">
        <f>IF(ISERROR(VLOOKUP($A87,'Import OffPeak'!$A$3:EZ$99,151,FALSE)-VLOOKUP($A87,'Import OffPeak change'!$A$106:EZ$202,151,FALSE)),0,(VLOOKUP($A87,'Import OffPeak'!$A$3:EZ$99,151,FALSE)-VLOOKUP($A87,'Import OffPeak change'!$A$106:EZ$202,151,FALSE)))</f>
        <v>0</v>
      </c>
      <c r="EV87" s="6">
        <f>IF(ISERROR(VLOOKUP($A87,'Import OffPeak'!$A$3:FA$99,152,FALSE)-VLOOKUP($A87,'Import OffPeak change'!$A$106:FA$202,152,FALSE)),0,(VLOOKUP($A87,'Import OffPeak'!$A$3:FA$99,152,FALSE)-VLOOKUP($A87,'Import OffPeak change'!$A$106:FA$202,152,FALSE)))</f>
        <v>0</v>
      </c>
      <c r="EW87" s="6">
        <f>IF(ISERROR(VLOOKUP($A87,'Import OffPeak'!$A$3:FB$99,153,FALSE)-VLOOKUP($A87,'Import OffPeak change'!$A$106:FB$202,153,FALSE)),0,(VLOOKUP($A87,'Import OffPeak'!$A$3:FB$99,153,FALSE)-VLOOKUP($A87,'Import OffPeak change'!$A$106:FB$202,153,FALSE)))</f>
        <v>0</v>
      </c>
      <c r="EX87" s="6">
        <f>IF(ISERROR(VLOOKUP($A87,'Import OffPeak'!$A$3:FC$99,154,FALSE)-VLOOKUP($A87,'Import OffPeak change'!$A$106:FC$202,154,FALSE)),0,(VLOOKUP($A87,'Import OffPeak'!$A$3:FC$99,154,FALSE)-VLOOKUP($A87,'Import OffPeak change'!$A$106:FC$202,154,FALSE)))</f>
        <v>0</v>
      </c>
      <c r="EY87" s="6">
        <f>IF(ISERROR(VLOOKUP($A87,'Import OffPeak'!$A$3:FD$99,155,FALSE)-VLOOKUP($A87,'Import OffPeak change'!$A$106:FD$202,155,FALSE)),0,(VLOOKUP($A87,'Import OffPeak'!$A$3:FD$99,155,FALSE)-VLOOKUP($A87,'Import OffPeak change'!$A$106:FD$202,155,FALSE)))</f>
        <v>0</v>
      </c>
      <c r="EZ87" s="6">
        <f>IF(ISERROR(VLOOKUP($A87,'Import OffPeak'!$A$3:FE$99,156,FALSE)-VLOOKUP($A87,'Import OffPeak change'!$A$106:FE$202,156,FALSE)),0,(VLOOKUP($A87,'Import OffPeak'!$A$3:FE$99,156,FALSE)-VLOOKUP($A87,'Import OffPeak change'!$A$106:FE$202,156,FALSE)))</f>
        <v>0</v>
      </c>
      <c r="FA87" s="6">
        <f>IF(ISERROR(VLOOKUP($A87,'Import OffPeak'!$A$3:FF$99,157,FALSE)-VLOOKUP($A87,'Import OffPeak change'!$A$106:FF$202,157,FALSE)),0,(VLOOKUP($A87,'Import OffPeak'!$A$3:FF$99,157,FALSE)-VLOOKUP($A87,'Import OffPeak change'!$A$106:FF$202,157,FALSE)))</f>
        <v>0</v>
      </c>
      <c r="FB87" s="6">
        <f>IF(ISERROR(VLOOKUP($A87,'Import OffPeak'!$A$3:FG$99,158,FALSE)-VLOOKUP($A87,'Import OffPeak change'!$A$106:FG$202,158,FALSE)),0,(VLOOKUP($A87,'Import OffPeak'!$A$3:FG$99,158,FALSE)-VLOOKUP($A87,'Import OffPeak change'!$A$106:FG$202,158,FALSE)))</f>
        <v>0</v>
      </c>
      <c r="FC87" s="6">
        <f>IF(ISERROR(VLOOKUP($A87,'Import OffPeak'!$A$3:FH$99,159,FALSE)-VLOOKUP($A87,'Import OffPeak change'!$A$106:FH$202,159,FALSE)),0,(VLOOKUP($A87,'Import OffPeak'!$A$3:FH$99,159,FALSE)-VLOOKUP($A87,'Import OffPeak change'!$A$106:FH$202,159,FALSE)))</f>
        <v>0</v>
      </c>
      <c r="FD87" s="6">
        <f>IF(ISERROR(VLOOKUP($A87,'Import OffPeak'!$A$3:FI$99,160,FALSE)-VLOOKUP($A87,'Import OffPeak change'!$A$106:FI$202,160,FALSE)),0,(VLOOKUP($A87,'Import OffPeak'!$A$3:FI$99,160,FALSE)-VLOOKUP($A87,'Import OffPeak change'!$A$106:FI$202,160,FALSE)))</f>
        <v>0</v>
      </c>
      <c r="FE87" s="6">
        <f>IF(ISERROR(VLOOKUP($A87,'Import OffPeak'!$A$3:FJ$99,161,FALSE)-VLOOKUP($A87,'Import OffPeak change'!$A$106:FJ$202,161,FALSE)),0,(VLOOKUP($A87,'Import OffPeak'!$A$3:FJ$99,161,FALSE)-VLOOKUP($A87,'Import OffPeak change'!$A$106:FJ$202,161,FALSE)))</f>
        <v>0</v>
      </c>
      <c r="FF87" s="6">
        <f>IF(ISERROR(VLOOKUP($A87,'Import OffPeak'!$A$3:FK$99,162,FALSE)-VLOOKUP($A87,'Import OffPeak change'!$A$106:FK$202,162,FALSE)),0,(VLOOKUP($A87,'Import OffPeak'!$A$3:FK$99,162,FALSE)-VLOOKUP($A87,'Import OffPeak change'!$A$106:FK$202,162,FALSE)))</f>
        <v>0</v>
      </c>
      <c r="FG87" s="6">
        <f>IF(ISERROR(VLOOKUP($A87,'Import OffPeak'!$A$3:FL$99,163,FALSE)-VLOOKUP($A87,'Import OffPeak change'!$A$106:FL$202,163,FALSE)),0,(VLOOKUP($A87,'Import OffPeak'!$A$3:FL$99,163,FALSE)-VLOOKUP($A87,'Import OffPeak change'!$A$106:FL$202,163,FALSE)))</f>
        <v>0</v>
      </c>
      <c r="FH87" s="6">
        <f>IF(ISERROR(VLOOKUP($A87,'Import OffPeak'!$A$3:FM$99,164,FALSE)-VLOOKUP($A87,'Import OffPeak change'!$A$106:FM$202,164,FALSE)),0,(VLOOKUP($A87,'Import OffPeak'!$A$3:FM$99,164,FALSE)-VLOOKUP($A87,'Import OffPeak change'!$A$106:FM$202,164,FALSE)))</f>
        <v>0</v>
      </c>
      <c r="FI87" s="6">
        <f>IF(ISERROR(VLOOKUP($A87,'Import OffPeak'!$A$3:FN$99,165,FALSE)-VLOOKUP($A87,'Import OffPeak change'!$A$106:FN$202,165,FALSE)),0,(VLOOKUP($A87,'Import OffPeak'!$A$3:FN$99,165,FALSE)-VLOOKUP($A87,'Import OffPeak change'!$A$106:FN$202,165,FALSE)))</f>
        <v>0</v>
      </c>
      <c r="FJ87" s="6">
        <f>IF(ISERROR(VLOOKUP($A87,'Import OffPeak'!$A$3:FO$99,166,FALSE)-VLOOKUP($A87,'Import OffPeak change'!$A$106:FO$202,166,FALSE)),0,(VLOOKUP($A87,'Import OffPeak'!$A$3:FO$99,166,FALSE)-VLOOKUP($A87,'Import OffPeak change'!$A$106:FO$202,166,FALSE)))</f>
        <v>0</v>
      </c>
      <c r="FK87" s="6">
        <f>IF(ISERROR(VLOOKUP($A87,'Import OffPeak'!$A$3:FP$99,167,FALSE)-VLOOKUP($A87,'Import OffPeak change'!$A$106:FP$202,167,FALSE)),0,(VLOOKUP($A87,'Import OffPeak'!$A$3:FP$99,167,FALSE)-VLOOKUP($A87,'Import OffPeak change'!$A$106:FP$202,167,FALSE)))</f>
        <v>0</v>
      </c>
      <c r="FL87" s="6">
        <f>IF(ISERROR(VLOOKUP($A87,'Import OffPeak'!$A$3:FQ$99,168,FALSE)-VLOOKUP($A87,'Import OffPeak change'!$A$106:FQ$202,168,FALSE)),0,(VLOOKUP($A87,'Import OffPeak'!$A$3:FQ$99,168,FALSE)-VLOOKUP($A87,'Import OffPeak change'!$A$106:FQ$202,168,FALSE)))</f>
        <v>0</v>
      </c>
      <c r="FM87" s="6">
        <f>IF(ISERROR(VLOOKUP($A87,'Import OffPeak'!$A$3:FR$99,169,FALSE)-VLOOKUP($A87,'Import OffPeak change'!$A$106:FR$202,169,FALSE)),0,(VLOOKUP($A87,'Import OffPeak'!$A$3:FR$99,169,FALSE)-VLOOKUP($A87,'Import OffPeak change'!$A$106:FR$202,169,FALSE)))</f>
        <v>0</v>
      </c>
      <c r="FN87" s="6">
        <f>IF(ISERROR(VLOOKUP($A87,'Import OffPeak'!$A$3:FS$99,170,FALSE)-VLOOKUP($A87,'Import OffPeak change'!$A$106:FS$202,170,FALSE)),0,(VLOOKUP($A87,'Import OffPeak'!$A$3:FS$99,170,FALSE)-VLOOKUP($A87,'Import OffPeak change'!$A$106:FS$202,170,FALSE)))</f>
        <v>0</v>
      </c>
      <c r="FO87" s="6">
        <f>IF(ISERROR(VLOOKUP($A87,'Import OffPeak'!$A$3:FT$99,171,FALSE)-VLOOKUP($A87,'Import OffPeak change'!$A$106:FT$202,171,FALSE)),0,(VLOOKUP($A87,'Import OffPeak'!$A$3:FT$99,171,FALSE)-VLOOKUP($A87,'Import OffPeak change'!$A$106:FT$202,171,FALSE)))</f>
        <v>0</v>
      </c>
      <c r="FP87" s="6">
        <f>IF(ISERROR(VLOOKUP($A87,'Import OffPeak'!$A$3:FU$99,172,FALSE)-VLOOKUP($A87,'Import OffPeak change'!$A$106:FU$202,172,FALSE)),0,(VLOOKUP($A87,'Import OffPeak'!$A$3:FU$99,172,FALSE)-VLOOKUP($A87,'Import OffPeak change'!$A$106:FU$202,172,FALSE)))</f>
        <v>0</v>
      </c>
      <c r="FQ87" s="6">
        <f>IF(ISERROR(VLOOKUP($A87,'Import OffPeak'!$A$3:FV$99,173,FALSE)-VLOOKUP($A87,'Import OffPeak change'!$A$106:FV$202,173,FALSE)),0,(VLOOKUP($A87,'Import OffPeak'!$A$3:FV$99,173,FALSE)-VLOOKUP($A87,'Import OffPeak change'!$A$106:FV$202,173,FALSE)))</f>
        <v>0</v>
      </c>
      <c r="FR87" s="6">
        <f>IF(ISERROR(VLOOKUP($A87,'Import OffPeak'!$A$3:FW$99,174,FALSE)-VLOOKUP($A87,'Import OffPeak change'!$A$106:FW$202,174,FALSE)),0,(VLOOKUP($A87,'Import OffPeak'!$A$3:FW$99,174,FALSE)-VLOOKUP($A87,'Import OffPeak change'!$A$106:FW$202,174,FALSE)))</f>
        <v>0</v>
      </c>
      <c r="FS87" s="6">
        <f>IF(ISERROR(VLOOKUP($A87,'Import OffPeak'!$A$3:FX$99,175,FALSE)-VLOOKUP($A87,'Import OffPeak change'!$A$106:FX$202,175,FALSE)),0,(VLOOKUP($A87,'Import OffPeak'!$A$3:FX$99,175,FALSE)-VLOOKUP($A87,'Import OffPeak change'!$A$106:FX$202,175,FALSE)))</f>
        <v>0</v>
      </c>
      <c r="FT87" s="6">
        <f>IF(ISERROR(VLOOKUP($A87,'Import OffPeak'!$A$3:FY$99,176,FALSE)-VLOOKUP($A87,'Import OffPeak change'!$A$106:FY$202,176,FALSE)),0,(VLOOKUP($A87,'Import OffPeak'!$A$3:FY$99,176,FALSE)-VLOOKUP($A87,'Import OffPeak change'!$A$106:FY$202,176,FALSE)))</f>
        <v>0</v>
      </c>
      <c r="FU87" s="6">
        <f>IF(ISERROR(VLOOKUP($A87,'Import OffPeak'!$A$3:FZ$99,177,FALSE)-VLOOKUP($A87,'Import OffPeak change'!$A$106:FZ$202,177,FALSE)),0,(VLOOKUP($A87,'Import OffPeak'!$A$3:FZ$99,177,FALSE)-VLOOKUP($A87,'Import OffPeak change'!$A$106:FZ$202,177,FALSE)))</f>
        <v>0</v>
      </c>
      <c r="FV87" s="6">
        <f>IF(ISERROR(VLOOKUP($A87,'Import OffPeak'!$A$3:GA$99,178,FALSE)-VLOOKUP($A87,'Import OffPeak change'!$A$106:GA$202,178,FALSE)),0,(VLOOKUP($A87,'Import OffPeak'!$A$3:GA$99,178,FALSE)-VLOOKUP($A87,'Import OffPeak change'!$A$106:GA$202,178,FALSE)))</f>
        <v>0</v>
      </c>
      <c r="FW87" s="6">
        <f>IF(ISERROR(VLOOKUP($A87,'Import OffPeak'!$A$3:GB$99,179,FALSE)-VLOOKUP($A87,'Import OffPeak change'!$A$106:GB$202,179,FALSE)),0,(VLOOKUP($A87,'Import OffPeak'!$A$3:GB$99,179,FALSE)-VLOOKUP($A87,'Import OffPeak change'!$A$106:GB$202,179,FALSE)))</f>
        <v>0</v>
      </c>
      <c r="FX87" s="6">
        <f>IF(ISERROR(VLOOKUP($A87,'Import OffPeak'!$A$3:GC$99,180,FALSE)-VLOOKUP($A87,'Import OffPeak change'!$A$106:GC$202,180,FALSE)),0,(VLOOKUP($A87,'Import OffPeak'!$A$3:GC$99,180,FALSE)-VLOOKUP($A87,'Import OffPeak change'!$A$106:GC$202,180,FALSE)))</f>
        <v>0</v>
      </c>
      <c r="FY87" s="6">
        <f>IF(ISERROR(VLOOKUP($A87,'Import OffPeak'!$A$3:GD$99,181,FALSE)-VLOOKUP($A87,'Import OffPeak change'!$A$106:GD$202,181,FALSE)),0,(VLOOKUP($A87,'Import OffPeak'!$A$3:GD$99,181,FALSE)-VLOOKUP($A87,'Import OffPeak change'!$A$106:GD$202,181,FALSE)))</f>
        <v>0</v>
      </c>
      <c r="FZ87" s="6">
        <f>IF(ISERROR(VLOOKUP($A87,'Import OffPeak'!$A$3:GE$99,182,FALSE)-VLOOKUP($A87,'Import OffPeak change'!$A$106:GE$202,182,FALSE)),0,(VLOOKUP($A87,'Import OffPeak'!$A$3:GE$99,182,FALSE)-VLOOKUP($A87,'Import OffPeak change'!$A$106:GE$202,182,FALSE)))</f>
        <v>0</v>
      </c>
      <c r="GA87" s="6">
        <f>IF(ISERROR(VLOOKUP($A87,'Import OffPeak'!$A$3:GF$99,183,FALSE)-VLOOKUP($A87,'Import OffPeak change'!$A$106:GF$202,183,FALSE)),0,(VLOOKUP($A87,'Import OffPeak'!$A$3:GF$99,183,FALSE)-VLOOKUP($A87,'Import OffPeak change'!$A$106:GF$202,183,FALSE)))</f>
        <v>0</v>
      </c>
      <c r="GB87" s="6">
        <f>IF(ISERROR(VLOOKUP($A87,'Import OffPeak'!$A$3:GG$99,184,FALSE)-VLOOKUP($A87,'Import OffPeak change'!$A$106:GG$202,184,FALSE)),0,(VLOOKUP($A87,'Import OffPeak'!$A$3:GG$99,184,FALSE)-VLOOKUP($A87,'Import OffPeak change'!$A$106:GG$202,184,FALSE)))</f>
        <v>0</v>
      </c>
      <c r="GC87" s="6">
        <f>IF(ISERROR(VLOOKUP($A87,'Import OffPeak'!$A$3:GH$99,185,FALSE)-VLOOKUP($A87,'Import OffPeak change'!$A$106:GH$202,185,FALSE)),0,(VLOOKUP($A87,'Import OffPeak'!$A$3:GH$99,185,FALSE)-VLOOKUP($A87,'Import OffPeak change'!$A$106:GH$202,185,FALSE)))</f>
        <v>0</v>
      </c>
      <c r="GD87" s="6">
        <f>IF(ISERROR(VLOOKUP($A87,'Import OffPeak'!$A$3:GI$99,186,FALSE)-VLOOKUP($A87,'Import OffPeak change'!$A$106:GI$202,186,FALSE)),0,(VLOOKUP($A87,'Import OffPeak'!$A$3:GI$99,186,FALSE)-VLOOKUP($A87,'Import OffPeak change'!$A$106:GI$202,186,FALSE)))</f>
        <v>0</v>
      </c>
      <c r="GE87" s="6">
        <f>IF(ISERROR(VLOOKUP($A87,'Import OffPeak'!$A$3:GJ$99,187,FALSE)-VLOOKUP($A87,'Import OffPeak change'!$A$106:GJ$202,187,FALSE)),0,(VLOOKUP($A87,'Import OffPeak'!$A$3:GJ$99,187,FALSE)-VLOOKUP($A87,'Import OffPeak change'!$A$106:GJ$202,187,FALSE)))</f>
        <v>0</v>
      </c>
      <c r="GF87" s="6">
        <f>IF(ISERROR(VLOOKUP($A87,'Import OffPeak'!$A$3:GK$99,188,FALSE)-VLOOKUP($A87,'Import OffPeak change'!$A$106:GK$202,188,FALSE)),0,(VLOOKUP($A87,'Import OffPeak'!$A$3:GK$99,188,FALSE)-VLOOKUP($A87,'Import OffPeak change'!$A$106:GK$202,188,FALSE)))</f>
        <v>0</v>
      </c>
      <c r="GG87" s="6">
        <f>IF(ISERROR(VLOOKUP($A87,'Import OffPeak'!$A$3:GL$99,189,FALSE)-VLOOKUP($A87,'Import OffPeak change'!$A$106:GL$202,189,FALSE)),0,(VLOOKUP($A87,'Import OffPeak'!$A$3:GL$99,189,FALSE)-VLOOKUP($A87,'Import OffPeak change'!$A$106:GL$202,189,FALSE)))</f>
        <v>0</v>
      </c>
      <c r="GH87" s="6">
        <f>IF(ISERROR(VLOOKUP($A87,'Import OffPeak'!$A$3:GM$99,190,FALSE)-VLOOKUP($A87,'Import OffPeak change'!$A$106:GM$202,190,FALSE)),0,(VLOOKUP($A87,'Import OffPeak'!$A$3:GM$99,190,FALSE)-VLOOKUP($A87,'Import OffPeak change'!$A$106:GM$202,190,FALSE)))</f>
        <v>0</v>
      </c>
      <c r="GI87" s="6">
        <f>IF(ISERROR(VLOOKUP($A87,'Import OffPeak'!$A$3:GN$99,191,FALSE)-VLOOKUP($A87,'Import OffPeak change'!$A$106:GN$202,191,FALSE)),0,(VLOOKUP($A87,'Import OffPeak'!$A$3:GN$99,191,FALSE)-VLOOKUP($A87,'Import OffPeak change'!$A$106:GN$202,191,FALSE)))</f>
        <v>0</v>
      </c>
      <c r="GJ87" s="6">
        <f>IF(ISERROR(VLOOKUP($A87,'Import OffPeak'!$A$3:GO$99,192,FALSE)-VLOOKUP($A87,'Import OffPeak change'!$A$106:GO$202,192,FALSE)),0,(VLOOKUP($A87,'Import OffPeak'!$A$3:GO$99,192,FALSE)-VLOOKUP($A87,'Import OffPeak change'!$A$106:GO$202,192,FALSE)))</f>
        <v>0</v>
      </c>
      <c r="GK87" s="6">
        <f>IF(ISERROR(VLOOKUP($A87,'Import OffPeak'!$A$3:GP$99,193,FALSE)-VLOOKUP($A87,'Import OffPeak change'!$A$106:GP$202,193,FALSE)),0,(VLOOKUP($A87,'Import OffPeak'!$A$3:GP$99,193,FALSE)-VLOOKUP($A87,'Import OffPeak change'!$A$106:GP$202,193,FALSE)))</f>
        <v>0</v>
      </c>
      <c r="GL87" s="6">
        <f>IF(ISERROR(VLOOKUP($A87,'Import OffPeak'!$A$3:GQ$99,194,FALSE)-VLOOKUP($A87,'Import OffPeak change'!$A$106:GQ$202,194,FALSE)),0,(VLOOKUP($A87,'Import OffPeak'!$A$3:GQ$99,194,FALSE)-VLOOKUP($A87,'Import OffPeak change'!$A$106:GQ$202,194,FALSE)))</f>
        <v>0</v>
      </c>
      <c r="GM87" s="6">
        <f>IF(ISERROR(VLOOKUP($A87,'Import OffPeak'!$A$3:GR$99,195,FALSE)-VLOOKUP($A87,'Import OffPeak change'!$A$106:GR$202,195,FALSE)),0,(VLOOKUP($A87,'Import OffPeak'!$A$3:GR$99,195,FALSE)-VLOOKUP($A87,'Import OffPeak change'!$A$106:GR$202,195,FALSE)))</f>
        <v>0</v>
      </c>
      <c r="GN87" s="6">
        <f>IF(ISERROR(VLOOKUP($A87,'Import OffPeak'!$A$3:GS$99,196,FALSE)-VLOOKUP($A87,'Import OffPeak change'!$A$106:GS$202,196,FALSE)),0,(VLOOKUP($A87,'Import OffPeak'!$A$3:GS$99,196,FALSE)-VLOOKUP($A87,'Import OffPeak change'!$A$106:GS$202,196,FALSE)))</f>
        <v>0</v>
      </c>
      <c r="GO87" s="6">
        <f>IF(ISERROR(VLOOKUP($A87,'Import OffPeak'!$A$3:GT$99,197,FALSE)-VLOOKUP($A87,'Import OffPeak change'!$A$106:GT$202,197,FALSE)),0,(VLOOKUP($A87,'Import OffPeak'!$A$3:GT$99,197,FALSE)-VLOOKUP($A87,'Import OffPeak change'!$A$106:GT$202,197,FALSE)))</f>
        <v>0</v>
      </c>
      <c r="GP87" s="6">
        <f>IF(ISERROR(VLOOKUP($A87,'Import OffPeak'!$A$3:GU$99,198,FALSE)-VLOOKUP($A87,'Import OffPeak change'!$A$106:GU$202,198,FALSE)),0,(VLOOKUP($A87,'Import OffPeak'!$A$3:GU$99,198,FALSE)-VLOOKUP($A87,'Import OffPeak change'!$A$106:GU$202,198,FALSE)))</f>
        <v>0</v>
      </c>
      <c r="GQ87" s="6">
        <f>IF(ISERROR(VLOOKUP($A87,'Import OffPeak'!$A$3:GV$99,199,FALSE)-VLOOKUP($A87,'Import OffPeak change'!$A$106:GV$202,199,FALSE)),0,(VLOOKUP($A87,'Import OffPeak'!$A$3:GV$99,199,FALSE)-VLOOKUP($A87,'Import OffPeak change'!$A$106:GV$202,199,FALSE)))</f>
        <v>0</v>
      </c>
      <c r="GR87" s="6">
        <f>IF(ISERROR(VLOOKUP($A87,'Import OffPeak'!$A$3:GW$99,200,FALSE)-VLOOKUP($A87,'Import OffPeak change'!$A$106:GW$202,200,FALSE)),0,(VLOOKUP($A87,'Import OffPeak'!$A$3:GW$99,200,FALSE)-VLOOKUP($A87,'Import OffPeak change'!$A$106:GW$202,200,FALSE)))</f>
        <v>0</v>
      </c>
      <c r="GS87" s="6">
        <f>IF(ISERROR(VLOOKUP($A87,'Import OffPeak'!$A$3:GX$99,201,FALSE)-VLOOKUP($A87,'Import OffPeak change'!$A$106:GX$202,201,FALSE)),0,(VLOOKUP($A87,'Import OffPeak'!$A$3:GX$99,201,FALSE)-VLOOKUP($A87,'Import OffPeak change'!$A$106:GX$202,201,FALSE)))</f>
        <v>0</v>
      </c>
      <c r="GT87" s="6">
        <f>IF(ISERROR(VLOOKUP($A87,'Import OffPeak'!$A$3:GY$99,202,FALSE)-VLOOKUP($A87,'Import OffPeak change'!$A$106:GY$202,202,FALSE)),0,(VLOOKUP($A87,'Import OffPeak'!$A$3:GY$99,202,FALSE)-VLOOKUP($A87,'Import OffPeak change'!$A$106:GY$202,202,FALSE)))</f>
        <v>0</v>
      </c>
      <c r="GU87" s="6">
        <f>IF(ISERROR(VLOOKUP($A87,'Import OffPeak'!$A$3:GZ$99,203,FALSE)-VLOOKUP($A87,'Import OffPeak change'!$A$106:GZ$202,203,FALSE)),0,(VLOOKUP($A87,'Import OffPeak'!$A$3:GZ$99,203,FALSE)-VLOOKUP($A87,'Import OffPeak change'!$A$106:GZ$202,203,FALSE)))</f>
        <v>0</v>
      </c>
      <c r="GV87" s="6">
        <f>IF(ISERROR(VLOOKUP($A87,'Import OffPeak'!$A$3:HA$99,204,FALSE)-VLOOKUP($A87,'Import OffPeak change'!$A$106:HA$202,204,FALSE)),0,(VLOOKUP($A87,'Import OffPeak'!$A$3:HA$99,204,FALSE)-VLOOKUP($A87,'Import OffPeak change'!$A$106:HA$202,204,FALSE)))</f>
        <v>0</v>
      </c>
      <c r="GW87" s="6">
        <f>IF(ISERROR(VLOOKUP($A87,'Import OffPeak'!$A$3:HB$99,205,FALSE)-VLOOKUP($A87,'Import OffPeak change'!$A$106:HB$202,205,FALSE)),0,(VLOOKUP($A87,'Import OffPeak'!$A$3:HB$99,205,FALSE)-VLOOKUP($A87,'Import OffPeak change'!$A$106:HB$202,205,FALSE)))</f>
        <v>0</v>
      </c>
      <c r="GX87" s="6">
        <f>IF(ISERROR(VLOOKUP($A87,'Import OffPeak'!$A$3:HC$99,206,FALSE)-VLOOKUP($A87,'Import OffPeak change'!$A$106:HC$202,206,FALSE)),0,(VLOOKUP($A87,'Import OffPeak'!$A$3:HC$99,206,FALSE)-VLOOKUP($A87,'Import OffPeak change'!$A$106:HC$202,206,FALSE)))</f>
        <v>0</v>
      </c>
      <c r="GY87" s="6">
        <f>IF(ISERROR(VLOOKUP($A87,'Import OffPeak'!$A$3:HD$99,207,FALSE)-VLOOKUP($A87,'Import OffPeak change'!$A$106:HD$202,207,FALSE)),0,(VLOOKUP($A87,'Import OffPeak'!$A$3:HD$99,207,FALSE)-VLOOKUP($A87,'Import OffPeak change'!$A$106:HD$202,207,FALSE)))</f>
        <v>0</v>
      </c>
      <c r="GZ87" s="6">
        <f>IF(ISERROR(VLOOKUP($A87,'Import OffPeak'!$A$3:HE$99,208,FALSE)-VLOOKUP($A87,'Import OffPeak change'!$A$106:HE$202,208,FALSE)),0,(VLOOKUP($A87,'Import OffPeak'!$A$3:HE$99,208,FALSE)-VLOOKUP($A87,'Import OffPeak change'!$A$106:HE$202,208,FALSE)))</f>
        <v>0</v>
      </c>
      <c r="HA87" s="6">
        <f>IF(ISERROR(VLOOKUP($A87,'Import OffPeak'!$A$3:HF$99,209,FALSE)-VLOOKUP($A87,'Import OffPeak change'!$A$106:HF$202,209,FALSE)),0,(VLOOKUP($A87,'Import OffPeak'!$A$3:HF$99,209,FALSE)-VLOOKUP($A87,'Import OffPeak change'!$A$106:HF$202,209,FALSE)))</f>
        <v>0</v>
      </c>
      <c r="HB87" s="6">
        <f>IF(ISERROR(VLOOKUP($A87,'Import OffPeak'!$A$3:HG$99,210,FALSE)-VLOOKUP($A87,'Import OffPeak change'!$A$106:HG$202,210,FALSE)),0,(VLOOKUP($A87,'Import OffPeak'!$A$3:HG$99,210,FALSE)-VLOOKUP($A87,'Import OffPeak change'!$A$106:HG$202,210,FALSE)))</f>
        <v>0</v>
      </c>
      <c r="HC87" s="6">
        <f>IF(ISERROR(VLOOKUP($A87,'Import OffPeak'!$A$3:HH$99,211,FALSE)-VLOOKUP($A87,'Import OffPeak change'!$A$106:HH$202,211,FALSE)),0,(VLOOKUP($A87,'Import OffPeak'!$A$3:HH$99,211,FALSE)-VLOOKUP($A87,'Import OffPeak change'!$A$106:HH$202,211,FALSE)))</f>
        <v>0</v>
      </c>
      <c r="HD87" s="6">
        <f>IF(ISERROR(VLOOKUP($A87,'Import OffPeak'!$A$3:HI$99,212,FALSE)-VLOOKUP($A87,'Import OffPeak change'!$A$106:HI$202,212,FALSE)),0,(VLOOKUP($A87,'Import OffPeak'!$A$3:HI$99,212,FALSE)-VLOOKUP($A87,'Import OffPeak change'!$A$106:HI$202,212,FALSE)))</f>
        <v>0</v>
      </c>
      <c r="HE87" s="6">
        <f>IF(ISERROR(VLOOKUP($A87,'Import OffPeak'!$A$3:HJ$99,213,FALSE)-VLOOKUP($A87,'Import OffPeak change'!$A$106:HJ$202,213,FALSE)),0,(VLOOKUP($A87,'Import OffPeak'!$A$3:HJ$99,213,FALSE)-VLOOKUP($A87,'Import OffPeak change'!$A$106:HJ$202,213,FALSE)))</f>
        <v>0</v>
      </c>
      <c r="HF87" s="6">
        <f>IF(ISERROR(VLOOKUP($A87,'Import OffPeak'!$A$3:HK$99,214,FALSE)-VLOOKUP($A87,'Import OffPeak change'!$A$106:HK$202,214,FALSE)),0,(VLOOKUP($A87,'Import OffPeak'!$A$3:HK$99,214,FALSE)-VLOOKUP($A87,'Import OffPeak change'!$A$106:HK$202,214,FALSE)))</f>
        <v>0</v>
      </c>
      <c r="HG87" s="6">
        <f>IF(ISERROR(VLOOKUP($A87,'Import OffPeak'!$A$3:HL$99,215,FALSE)-VLOOKUP($A87,'Import OffPeak change'!$A$106:HL$202,215,FALSE)),0,(VLOOKUP($A87,'Import OffPeak'!$A$3:HL$99,215,FALSE)-VLOOKUP($A87,'Import OffPeak change'!$A$106:HL$202,215,FALSE)))</f>
        <v>0</v>
      </c>
      <c r="HH87" s="6">
        <f>IF(ISERROR(VLOOKUP($A87,'Import OffPeak'!$A$3:HM$99,216,FALSE)-VLOOKUP($A87,'Import OffPeak change'!$A$106:HM$202,216,FALSE)),0,(VLOOKUP($A87,'Import OffPeak'!$A$3:HM$99,216,FALSE)-VLOOKUP($A87,'Import OffPeak change'!$A$106:HM$202,216,FALSE)))</f>
        <v>0</v>
      </c>
      <c r="HI87" s="6">
        <f>IF(ISERROR(VLOOKUP($A87,'Import OffPeak'!$A$3:HN$99,217,FALSE)-VLOOKUP($A87,'Import OffPeak change'!$A$106:HN$202,217,FALSE)),0,(VLOOKUP($A87,'Import OffPeak'!$A$3:HN$99,217,FALSE)-VLOOKUP($A87,'Import OffPeak change'!$A$106:HN$202,217,FALSE)))</f>
        <v>0</v>
      </c>
      <c r="HJ87" s="6">
        <f>IF(ISERROR(VLOOKUP($A87,'Import OffPeak'!$A$3:HO$99,218,FALSE)-VLOOKUP($A87,'Import OffPeak change'!$A$106:HO$202,218,FALSE)),0,(VLOOKUP($A87,'Import OffPeak'!$A$3:HO$99,218,FALSE)-VLOOKUP($A87,'Import OffPeak change'!$A$106:HO$202,218,FALSE)))</f>
        <v>0</v>
      </c>
      <c r="HK87" s="6">
        <f>IF(ISERROR(VLOOKUP($A87,'Import OffPeak'!$A$3:HP$99,219,FALSE)-VLOOKUP($A87,'Import OffPeak change'!$A$106:HP$202,219,FALSE)),0,(VLOOKUP($A87,'Import OffPeak'!$A$3:HP$99,219,FALSE)-VLOOKUP($A87,'Import OffPeak change'!$A$106:HP$202,219,FALSE)))</f>
        <v>0</v>
      </c>
      <c r="HL87" s="6">
        <f>IF(ISERROR(VLOOKUP($A87,'Import OffPeak'!$A$3:HQ$99,220,FALSE)-VLOOKUP($A87,'Import OffPeak change'!$A$106:HQ$202,220,FALSE)),0,(VLOOKUP($A87,'Import OffPeak'!$A$3:HQ$99,220,FALSE)-VLOOKUP($A87,'Import OffPeak change'!$A$106:HQ$202,220,FALSE)))</f>
        <v>0</v>
      </c>
      <c r="HM87" s="6">
        <f>IF(ISERROR(VLOOKUP($A87,'Import OffPeak'!$A$3:HR$99,221,FALSE)-VLOOKUP($A87,'Import OffPeak change'!$A$106:HR$202,221,FALSE)),0,(VLOOKUP($A87,'Import OffPeak'!$A$3:HR$99,221,FALSE)-VLOOKUP($A87,'Import OffPeak change'!$A$106:HR$202,221,FALSE)))</f>
        <v>0</v>
      </c>
      <c r="HN87" s="6">
        <f>IF(ISERROR(VLOOKUP($A87,'Import OffPeak'!$A$3:HS$99,222,FALSE)-VLOOKUP($A87,'Import OffPeak change'!$A$106:HS$202,222,FALSE)),0,(VLOOKUP($A87,'Import OffPeak'!$A$3:HS$99,222,FALSE)-VLOOKUP($A87,'Import OffPeak change'!$A$106:HS$202,222,FALSE)))</f>
        <v>0</v>
      </c>
      <c r="HO87" s="6">
        <f>IF(ISERROR(VLOOKUP($A87,'Import OffPeak'!$A$3:HT$99,223,FALSE)-VLOOKUP($A87,'Import OffPeak change'!$A$106:HT$202,223,FALSE)),0,(VLOOKUP($A87,'Import OffPeak'!$A$3:HT$99,223,FALSE)-VLOOKUP($A87,'Import OffPeak change'!$A$106:HT$202,223,FALSE)))</f>
        <v>0</v>
      </c>
      <c r="HP87" s="6">
        <f>IF(ISERROR(VLOOKUP($A87,'Import OffPeak'!$A$3:HU$99,224,FALSE)-VLOOKUP($A87,'Import OffPeak change'!$A$106:HU$202,224,FALSE)),0,(VLOOKUP($A87,'Import OffPeak'!$A$3:HU$99,224,FALSE)-VLOOKUP($A87,'Import OffPeak change'!$A$106:HU$202,224,FALSE)))</f>
        <v>0</v>
      </c>
      <c r="HQ87" s="6">
        <f>IF(ISERROR(VLOOKUP($A87,'Import OffPeak'!$A$3:HV$99,225,FALSE)-VLOOKUP($A87,'Import OffPeak change'!$A$106:HV$202,225,FALSE)),0,(VLOOKUP($A87,'Import OffPeak'!$A$3:HV$99,225,FALSE)-VLOOKUP($A87,'Import OffPeak change'!$A$106:HV$202,225,FALSE)))</f>
        <v>0</v>
      </c>
      <c r="HR87" s="6">
        <f>IF(ISERROR(VLOOKUP($A87,'Import OffPeak'!$A$3:HW$99,226,FALSE)-VLOOKUP($A87,'Import OffPeak change'!$A$106:HW$202,226,FALSE)),0,(VLOOKUP($A87,'Import OffPeak'!$A$3:HW$99,226,FALSE)-VLOOKUP($A87,'Import OffPeak change'!$A$106:HW$202,226,FALSE)))</f>
        <v>0</v>
      </c>
      <c r="HS87" s="6">
        <f>IF(ISERROR(VLOOKUP($A87,'Import OffPeak'!$A$3:HX$99,227,FALSE)-VLOOKUP($A87,'Import OffPeak change'!$A$106:HX$202,227,FALSE)),0,(VLOOKUP($A87,'Import OffPeak'!$A$3:HX$99,227,FALSE)-VLOOKUP($A87,'Import OffPeak change'!$A$106:HX$202,227,FALSE)))</f>
        <v>0</v>
      </c>
      <c r="HT87" s="6">
        <f>IF(ISERROR(VLOOKUP($A87,'Import OffPeak'!$A$3:HY$99,228,FALSE)-VLOOKUP($A87,'Import OffPeak change'!$A$106:HY$202,228,FALSE)),0,(VLOOKUP($A87,'Import OffPeak'!$A$3:HY$99,228,FALSE)-VLOOKUP($A87,'Import OffPeak change'!$A$106:HY$202,228,FALSE)))</f>
        <v>0</v>
      </c>
      <c r="HU87" s="6">
        <f>IF(ISERROR(VLOOKUP($A87,'Import OffPeak'!$A$3:HZ$99,229,FALSE)-VLOOKUP($A87,'Import OffPeak change'!$A$106:HZ$202,229,FALSE)),0,(VLOOKUP($A87,'Import OffPeak'!$A$3:HZ$99,229,FALSE)-VLOOKUP($A87,'Import OffPeak change'!$A$106:HZ$202,229,FALSE)))</f>
        <v>0</v>
      </c>
      <c r="HV87" s="6">
        <f>IF(ISERROR(VLOOKUP($A87,'Import OffPeak'!$A$3:IA$99,230,FALSE)-VLOOKUP($A87,'Import OffPeak change'!$A$106:IA$202,230,FALSE)),0,(VLOOKUP($A87,'Import OffPeak'!$A$3:IA$99,230,FALSE)-VLOOKUP($A87,'Import OffPeak change'!$A$106:IA$202,230,FALSE)))</f>
        <v>0</v>
      </c>
      <c r="HW87" s="6">
        <f>IF(ISERROR(VLOOKUP($A87,'Import OffPeak'!$A$3:IB$99,231,FALSE)-VLOOKUP($A87,'Import OffPeak change'!$A$106:IB$202,231,FALSE)),0,(VLOOKUP($A87,'Import OffPeak'!$A$3:IB$99,231,FALSE)-VLOOKUP($A87,'Import OffPeak change'!$A$106:IB$202,231,FALSE)))</f>
        <v>0</v>
      </c>
      <c r="HX87" s="6">
        <f>IF(ISERROR(VLOOKUP($A87,'Import OffPeak'!$A$3:IC$99,232,FALSE)-VLOOKUP($A87,'Import OffPeak change'!$A$106:IC$202,232,FALSE)),0,(VLOOKUP($A87,'Import OffPeak'!$A$3:IC$99,232,FALSE)-VLOOKUP($A87,'Import OffPeak change'!$A$106:IC$202,232,FALSE)))</f>
        <v>0</v>
      </c>
      <c r="HY87" s="6">
        <f>IF(ISERROR(VLOOKUP($A87,'Import OffPeak'!$A$3:ID$99,233,FALSE)-VLOOKUP($A87,'Import OffPeak change'!$A$106:ID$202,233,FALSE)),0,(VLOOKUP($A87,'Import OffPeak'!$A$3:ID$99,233,FALSE)-VLOOKUP($A87,'Import OffPeak change'!$A$106:ID$202,233,FALSE)))</f>
        <v>0</v>
      </c>
      <c r="HZ87" s="6">
        <f>IF(ISERROR(VLOOKUP($A87,'Import OffPeak'!$A$3:IE$99,234,FALSE)-VLOOKUP($A87,'Import OffPeak change'!$A$106:IE$202,234,FALSE)),0,(VLOOKUP($A87,'Import OffPeak'!$A$3:IE$99,234,FALSE)-VLOOKUP($A87,'Import OffPeak change'!$A$106:IE$202,234,FALSE)))</f>
        <v>0</v>
      </c>
      <c r="IA87" s="6">
        <f>IF(ISERROR(VLOOKUP($A87,'Import OffPeak'!$A$3:IF$99,235,FALSE)-VLOOKUP($A87,'Import OffPeak change'!$A$106:IF$202,235,FALSE)),0,(VLOOKUP($A87,'Import OffPeak'!$A$3:IF$99,235,FALSE)-VLOOKUP($A87,'Import OffPeak change'!$A$106:IF$202,235,FALSE)))</f>
        <v>0</v>
      </c>
      <c r="IB87" s="6">
        <f>IF(ISERROR(VLOOKUP($A87,'Import OffPeak'!$A$3:IG$99,236,FALSE)-VLOOKUP($A87,'Import OffPeak change'!$A$106:IG$202,236,FALSE)),0,(VLOOKUP($A87,'Import OffPeak'!$A$3:IG$99,236,FALSE)-VLOOKUP($A87,'Import OffPeak change'!$A$106:IG$202,236,FALSE)))</f>
        <v>0</v>
      </c>
      <c r="IC87" s="6">
        <f>IF(ISERROR(VLOOKUP($A87,'Import OffPeak'!$A$3:IH$99,237,FALSE)-VLOOKUP($A87,'Import OffPeak change'!$A$106:IH$202,237,FALSE)),0,(VLOOKUP($A87,'Import OffPeak'!$A$3:IH$99,237,FALSE)-VLOOKUP($A87,'Import OffPeak change'!$A$106:IH$202,237,FALSE)))</f>
        <v>0</v>
      </c>
      <c r="ID87" s="6">
        <f>IF(ISERROR(VLOOKUP($A87,'Import OffPeak'!$A$3:II$99,238,FALSE)-VLOOKUP($A87,'Import OffPeak change'!$A$106:II$202,238,FALSE)),0,(VLOOKUP($A87,'Import OffPeak'!$A$3:II$99,238,FALSE)-VLOOKUP($A87,'Import OffPeak change'!$A$106:II$202,238,FALSE)))</f>
        <v>0</v>
      </c>
      <c r="IE87" s="6">
        <f>IF(ISERROR(VLOOKUP($A87,'Import OffPeak'!$A$3:IJ$99,239,FALSE)-VLOOKUP($A87,'Import OffPeak change'!$A$106:IJ$202,239,FALSE)),0,(VLOOKUP($A87,'Import OffPeak'!$A$3:IJ$99,239,FALSE)-VLOOKUP($A87,'Import OffPeak change'!$A$106:IJ$202,239,FALSE)))</f>
        <v>0</v>
      </c>
    </row>
    <row r="88" spans="1:239">
      <c r="A88" s="168" t="str">
        <f>IF('Import OffPeak'!A85=0,"",'Import OffPeak'!A85)</f>
        <v/>
      </c>
      <c r="B88" s="6"/>
      <c r="C88" s="6"/>
      <c r="D88" s="6"/>
      <c r="E88" s="6"/>
      <c r="F88" s="6"/>
      <c r="G88" s="6">
        <f>IF(ISERROR(VLOOKUP($A88,'Import OffPeak'!$A$3:L$99,7,FALSE)-VLOOKUP($A88,'Import OffPeak change'!$A$106:L$202,7,FALSE)),0,(VLOOKUP($A88,'Import OffPeak'!$A$3:L$99,7,FALSE)-VLOOKUP($A88,'Import OffPeak change'!$A$106:L$202,7,FALSE)))</f>
        <v>0</v>
      </c>
      <c r="H88" s="6">
        <f>IF(ISERROR(VLOOKUP($A88,'Import OffPeak'!$A$3:M$99,8,FALSE)-VLOOKUP($A88,'Import OffPeak change'!$A$106:M$202,8,FALSE)),0,(VLOOKUP($A88,'Import OffPeak'!$A$3:M$99,8,FALSE)-VLOOKUP($A88,'Import OffPeak change'!$A$106:M$202,8,FALSE)))</f>
        <v>0</v>
      </c>
      <c r="I88" s="6">
        <f>IF(ISERROR(VLOOKUP($A88,'Import OffPeak'!$A$3:N$99,9,FALSE)-VLOOKUP($A88,'Import OffPeak change'!$A$106:N$202,9,FALSE)),0,(VLOOKUP($A88,'Import OffPeak'!$A$3:N$99,9,FALSE)-VLOOKUP($A88,'Import OffPeak change'!$A$106:N$202,9,FALSE)))</f>
        <v>0</v>
      </c>
      <c r="J88" s="6">
        <f>IF(ISERROR(VLOOKUP($A88,'Import OffPeak'!$A$3:O$99,10,FALSE)-VLOOKUP($A88,'Import OffPeak change'!$A$106:O$202,10,FALSE)),0,(VLOOKUP($A88,'Import OffPeak'!$A$3:O$99,10,FALSE)-VLOOKUP($A88,'Import OffPeak change'!$A$106:O$202,10,FALSE)))</f>
        <v>0</v>
      </c>
      <c r="K88" s="6">
        <f>IF(ISERROR(VLOOKUP($A88,'Import OffPeak'!$A$3:P$99,11,FALSE)-VLOOKUP($A88,'Import OffPeak change'!$A$106:P$202,11,FALSE)),0,(VLOOKUP($A88,'Import OffPeak'!$A$3:P$99,11,FALSE)-VLOOKUP($A88,'Import OffPeak change'!$A$106:P$202,11,FALSE)))</f>
        <v>0</v>
      </c>
      <c r="L88" s="6">
        <f>IF(ISERROR(VLOOKUP($A88,'Import OffPeak'!$A$3:Q$99,12,FALSE)-VLOOKUP($A88,'Import OffPeak change'!$A$106:Q$202,12,FALSE)),0,(VLOOKUP($A88,'Import OffPeak'!$A$3:Q$99,12,FALSE)-VLOOKUP($A88,'Import OffPeak change'!$A$106:Q$202,12,FALSE)))</f>
        <v>0</v>
      </c>
      <c r="M88" s="6">
        <f>IF(ISERROR(VLOOKUP($A88,'Import OffPeak'!$A$3:R$99,13,FALSE)-VLOOKUP($A88,'Import OffPeak change'!$A$106:R$202,13,FALSE)),0,(VLOOKUP($A88,'Import OffPeak'!$A$3:R$99,13,FALSE)-VLOOKUP($A88,'Import OffPeak change'!$A$106:R$202,13,FALSE)))</f>
        <v>0</v>
      </c>
      <c r="N88" s="6">
        <f>IF(ISERROR(VLOOKUP($A88,'Import OffPeak'!$A$3:S$99,14,FALSE)-VLOOKUP($A88,'Import OffPeak change'!$A$106:S$202,14,FALSE)),0,(VLOOKUP($A88,'Import OffPeak'!$A$3:S$99,14,FALSE)-VLOOKUP($A88,'Import OffPeak change'!$A$106:S$202,14,FALSE)))</f>
        <v>0</v>
      </c>
      <c r="O88" s="6">
        <f>IF(ISERROR(VLOOKUP($A88,'Import OffPeak'!$A$3:T$99,15,FALSE)-VLOOKUP($A88,'Import OffPeak change'!$A$106:T$202,15,FALSE)),0,(VLOOKUP($A88,'Import OffPeak'!$A$3:T$99,15,FALSE)-VLOOKUP($A88,'Import OffPeak change'!$A$106:T$202,15,FALSE)))</f>
        <v>0</v>
      </c>
      <c r="P88" s="6">
        <f>IF(ISERROR(VLOOKUP($A88,'Import OffPeak'!$A$3:U$99,16,FALSE)-VLOOKUP($A88,'Import OffPeak change'!$A$106:U$202,16,FALSE)),0,(VLOOKUP($A88,'Import OffPeak'!$A$3:U$99,16,FALSE)-VLOOKUP($A88,'Import OffPeak change'!$A$106:U$202,16,FALSE)))</f>
        <v>0</v>
      </c>
      <c r="Q88" s="6">
        <f>IF(ISERROR(VLOOKUP($A88,'Import OffPeak'!$A$3:V$99,17,FALSE)-VLOOKUP($A88,'Import OffPeak change'!$A$106:V$202,17,FALSE)),0,(VLOOKUP($A88,'Import OffPeak'!$A$3:V$99,17,FALSE)-VLOOKUP($A88,'Import OffPeak change'!$A$106:V$202,17,FALSE)))</f>
        <v>0</v>
      </c>
      <c r="R88" s="6">
        <f>IF(ISERROR(VLOOKUP($A88,'Import OffPeak'!$A$3:W$99,18,FALSE)-VLOOKUP($A88,'Import OffPeak change'!$A$106:W$202,18,FALSE)),0,(VLOOKUP($A88,'Import OffPeak'!$A$3:W$99,18,FALSE)-VLOOKUP($A88,'Import OffPeak change'!$A$106:W$202,18,FALSE)))</f>
        <v>0</v>
      </c>
      <c r="S88" s="6">
        <f>IF(ISERROR(VLOOKUP($A88,'Import OffPeak'!$A$3:X$99,19,FALSE)-VLOOKUP($A88,'Import OffPeak change'!$A$106:X$202,19,FALSE)),0,(VLOOKUP($A88,'Import OffPeak'!$A$3:X$99,19,FALSE)-VLOOKUP($A88,'Import OffPeak change'!$A$106:X$202,19,FALSE)))</f>
        <v>0</v>
      </c>
      <c r="T88" s="6">
        <f>IF(ISERROR(VLOOKUP($A88,'Import OffPeak'!$A$3:Y$99,20,FALSE)-VLOOKUP($A88,'Import OffPeak change'!$A$106:Y$202,20,FALSE)),0,(VLOOKUP($A88,'Import OffPeak'!$A$3:Y$99,20,FALSE)-VLOOKUP($A88,'Import OffPeak change'!$A$106:Y$202,20,FALSE)))</f>
        <v>0</v>
      </c>
      <c r="U88" s="6">
        <f>IF(ISERROR(VLOOKUP($A88,'Import OffPeak'!$A$3:Z$99,21,FALSE)-VLOOKUP($A88,'Import OffPeak change'!$A$106:Z$202,21,FALSE)),0,(VLOOKUP($A88,'Import OffPeak'!$A$3:Z$99,21,FALSE)-VLOOKUP($A88,'Import OffPeak change'!$A$106:Z$202,21,FALSE)))</f>
        <v>0</v>
      </c>
      <c r="V88" s="6">
        <f>IF(ISERROR(VLOOKUP($A88,'Import OffPeak'!$A$3:AA$99,22,FALSE)-VLOOKUP($A88,'Import OffPeak change'!$A$106:AA$202,22,FALSE)),0,(VLOOKUP($A88,'Import OffPeak'!$A$3:AA$99,22,FALSE)-VLOOKUP($A88,'Import OffPeak change'!$A$106:AA$202,22,FALSE)))</f>
        <v>0</v>
      </c>
      <c r="W88" s="6">
        <f>IF(ISERROR(VLOOKUP($A88,'Import OffPeak'!$A$3:AB$99,23,FALSE)-VLOOKUP($A88,'Import OffPeak change'!$A$106:AB$202,23,FALSE)),0,(VLOOKUP($A88,'Import OffPeak'!$A$3:AB$99,23,FALSE)-VLOOKUP($A88,'Import OffPeak change'!$A$106:AB$202,23,FALSE)))</f>
        <v>0</v>
      </c>
      <c r="X88" s="6">
        <f>IF(ISERROR(VLOOKUP($A88,'Import OffPeak'!$A$3:AC$99,24,FALSE)-VLOOKUP($A88,'Import OffPeak change'!$A$106:AC$202,24,FALSE)),0,(VLOOKUP($A88,'Import OffPeak'!$A$3:AC$99,24,FALSE)-VLOOKUP($A88,'Import OffPeak change'!$A$106:AC$202,24,FALSE)))</f>
        <v>0</v>
      </c>
      <c r="Y88" s="6">
        <f>IF(ISERROR(VLOOKUP($A88,'Import OffPeak'!$A$3:AD$99,25,FALSE)-VLOOKUP($A88,'Import OffPeak change'!$A$106:AD$202,25,FALSE)),0,(VLOOKUP($A88,'Import OffPeak'!$A$3:AD$99,25,FALSE)-VLOOKUP($A88,'Import OffPeak change'!$A$106:AD$202,25,FALSE)))</f>
        <v>0</v>
      </c>
      <c r="Z88" s="6">
        <f>IF(ISERROR(VLOOKUP($A88,'Import OffPeak'!$A$3:AE$99,26,FALSE)-VLOOKUP($A88,'Import OffPeak change'!$A$106:AE$202,26,FALSE)),0,(VLOOKUP($A88,'Import OffPeak'!$A$3:AE$99,26,FALSE)-VLOOKUP($A88,'Import OffPeak change'!$A$106:AE$202,26,FALSE)))</f>
        <v>0</v>
      </c>
      <c r="AA88" s="6">
        <f>IF(ISERROR(VLOOKUP($A88,'Import OffPeak'!$A$3:AF$99,27,FALSE)-VLOOKUP($A88,'Import OffPeak change'!$A$106:AF$202,27,FALSE)),0,(VLOOKUP($A88,'Import OffPeak'!$A$3:AF$99,27,FALSE)-VLOOKUP($A88,'Import OffPeak change'!$A$106:AF$202,27,FALSE)))</f>
        <v>0</v>
      </c>
      <c r="AB88" s="6">
        <f>IF(ISERROR(VLOOKUP($A88,'Import OffPeak'!$A$3:AG$99,28,FALSE)-VLOOKUP($A88,'Import OffPeak change'!$A$106:AG$202,28,FALSE)),0,(VLOOKUP($A88,'Import OffPeak'!$A$3:AG$99,28,FALSE)-VLOOKUP($A88,'Import OffPeak change'!$A$106:AG$202,28,FALSE)))</f>
        <v>0</v>
      </c>
      <c r="AC88" s="6">
        <f>IF(ISERROR(VLOOKUP($A88,'Import OffPeak'!$A$3:AH$99,29,FALSE)-VLOOKUP($A88,'Import OffPeak change'!$A$106:AH$202,29,FALSE)),0,(VLOOKUP($A88,'Import OffPeak'!$A$3:AH$99,29,FALSE)-VLOOKUP($A88,'Import OffPeak change'!$A$106:AH$202,29,FALSE)))</f>
        <v>0</v>
      </c>
      <c r="AD88" s="6">
        <f>IF(ISERROR(VLOOKUP($A88,'Import OffPeak'!$A$3:AI$99,30,FALSE)-VLOOKUP($A88,'Import OffPeak change'!$A$106:AI$202,30,FALSE)),0,(VLOOKUP($A88,'Import OffPeak'!$A$3:AI$99,30,FALSE)-VLOOKUP($A88,'Import OffPeak change'!$A$106:AI$202,30,FALSE)))</f>
        <v>0</v>
      </c>
      <c r="AE88" s="6">
        <f>IF(ISERROR(VLOOKUP($A88,'Import OffPeak'!$A$3:AJ$99,31,FALSE)-VLOOKUP($A88,'Import OffPeak change'!$A$106:AJ$202,31,FALSE)),0,(VLOOKUP($A88,'Import OffPeak'!$A$3:AJ$99,31,FALSE)-VLOOKUP($A88,'Import OffPeak change'!$A$106:AJ$202,31,FALSE)))</f>
        <v>0</v>
      </c>
      <c r="AF88" s="6">
        <f>IF(ISERROR(VLOOKUP($A88,'Import OffPeak'!$A$3:AK$99,32,FALSE)-VLOOKUP($A88,'Import OffPeak change'!$A$106:AK$202,32,FALSE)),0,(VLOOKUP($A88,'Import OffPeak'!$A$3:AK$99,32,FALSE)-VLOOKUP($A88,'Import OffPeak change'!$A$106:AK$202,32,FALSE)))</f>
        <v>0</v>
      </c>
      <c r="AG88" s="6">
        <f>IF(ISERROR(VLOOKUP($A88,'Import OffPeak'!$A$3:AL$99,33,FALSE)-VLOOKUP($A88,'Import OffPeak change'!$A$106:AL$202,33,FALSE)),0,(VLOOKUP($A88,'Import OffPeak'!$A$3:AL$99,33,FALSE)-VLOOKUP($A88,'Import OffPeak change'!$A$106:AL$202,33,FALSE)))</f>
        <v>0</v>
      </c>
      <c r="AH88" s="6">
        <f>IF(ISERROR(VLOOKUP($A88,'Import OffPeak'!$A$3:AM$99,34,FALSE)-VLOOKUP($A88,'Import OffPeak change'!$A$106:AM$202,34,FALSE)),0,(VLOOKUP($A88,'Import OffPeak'!$A$3:AM$99,34,FALSE)-VLOOKUP($A88,'Import OffPeak change'!$A$106:AM$202,34,FALSE)))</f>
        <v>0</v>
      </c>
      <c r="AI88" s="6">
        <f>IF(ISERROR(VLOOKUP($A88,'Import OffPeak'!$A$3:AN$99,35,FALSE)-VLOOKUP($A88,'Import OffPeak change'!$A$106:AN$202,35,FALSE)),0,(VLOOKUP($A88,'Import OffPeak'!$A$3:AN$99,35,FALSE)-VLOOKUP($A88,'Import OffPeak change'!$A$106:AN$202,35,FALSE)))</f>
        <v>0</v>
      </c>
      <c r="AJ88" s="6">
        <f>IF(ISERROR(VLOOKUP($A88,'Import OffPeak'!$A$3:AO$99,36,FALSE)-VLOOKUP($A88,'Import OffPeak change'!$A$106:AO$202,36,FALSE)),0,(VLOOKUP($A88,'Import OffPeak'!$A$3:AO$99,36,FALSE)-VLOOKUP($A88,'Import OffPeak change'!$A$106:AO$202,36,FALSE)))</f>
        <v>0</v>
      </c>
      <c r="AK88" s="6">
        <f>IF(ISERROR(VLOOKUP($A88,'Import OffPeak'!$A$3:AP$99,37,FALSE)-VLOOKUP($A88,'Import OffPeak change'!$A$106:AP$202,37,FALSE)),0,(VLOOKUP($A88,'Import OffPeak'!$A$3:AP$99,37,FALSE)-VLOOKUP($A88,'Import OffPeak change'!$A$106:AP$202,37,FALSE)))</f>
        <v>0</v>
      </c>
      <c r="AL88" s="6">
        <f>IF(ISERROR(VLOOKUP($A88,'Import OffPeak'!$A$3:AQ$99,38,FALSE)-VLOOKUP($A88,'Import OffPeak change'!$A$106:AQ$202,38,FALSE)),0,(VLOOKUP($A88,'Import OffPeak'!$A$3:AQ$99,38,FALSE)-VLOOKUP($A88,'Import OffPeak change'!$A$106:AQ$202,38,FALSE)))</f>
        <v>0</v>
      </c>
      <c r="AM88" s="6">
        <f>IF(ISERROR(VLOOKUP($A88,'Import OffPeak'!$A$3:AR$99,39,FALSE)-VLOOKUP($A88,'Import OffPeak change'!$A$106:AR$202,39,FALSE)),0,(VLOOKUP($A88,'Import OffPeak'!$A$3:AR$99,39,FALSE)-VLOOKUP($A88,'Import OffPeak change'!$A$106:AR$202,39,FALSE)))</f>
        <v>0</v>
      </c>
      <c r="AN88" s="6">
        <f>IF(ISERROR(VLOOKUP($A88,'Import OffPeak'!$A$3:AS$99,40,FALSE)-VLOOKUP($A88,'Import OffPeak change'!$A$106:AS$202,40,FALSE)),0,(VLOOKUP($A88,'Import OffPeak'!$A$3:AS$99,40,FALSE)-VLOOKUP($A88,'Import OffPeak change'!$A$106:AS$202,40,FALSE)))</f>
        <v>0</v>
      </c>
      <c r="AO88" s="6">
        <f>IF(ISERROR(VLOOKUP($A88,'Import OffPeak'!$A$3:AT$99,41,FALSE)-VLOOKUP($A88,'Import OffPeak change'!$A$106:AT$202,41,FALSE)),0,(VLOOKUP($A88,'Import OffPeak'!$A$3:AT$99,41,FALSE)-VLOOKUP($A88,'Import OffPeak change'!$A$106:AT$202,41,FALSE)))</f>
        <v>0</v>
      </c>
      <c r="AP88" s="6">
        <f>IF(ISERROR(VLOOKUP($A88,'Import OffPeak'!$A$3:AU$99,42,FALSE)-VLOOKUP($A88,'Import OffPeak change'!$A$106:AU$202,42,FALSE)),0,(VLOOKUP($A88,'Import OffPeak'!$A$3:AU$99,42,FALSE)-VLOOKUP($A88,'Import OffPeak change'!$A$106:AU$202,42,FALSE)))</f>
        <v>0</v>
      </c>
      <c r="AQ88" s="6">
        <f>IF(ISERROR(VLOOKUP($A88,'Import OffPeak'!$A$3:AV$99,43,FALSE)-VLOOKUP($A88,'Import OffPeak change'!$A$106:AV$202,43,FALSE)),0,(VLOOKUP($A88,'Import OffPeak'!$A$3:AV$99,43,FALSE)-VLOOKUP($A88,'Import OffPeak change'!$A$106:AV$202,43,FALSE)))</f>
        <v>0</v>
      </c>
      <c r="AR88" s="6">
        <f>IF(ISERROR(VLOOKUP($A88,'Import OffPeak'!$A$3:AW$99,44,FALSE)-VLOOKUP($A88,'Import OffPeak change'!$A$106:AW$202,44,FALSE)),0,(VLOOKUP($A88,'Import OffPeak'!$A$3:AW$99,44,FALSE)-VLOOKUP($A88,'Import OffPeak change'!$A$106:AW$202,44,FALSE)))</f>
        <v>0</v>
      </c>
      <c r="AS88" s="6">
        <f>IF(ISERROR(VLOOKUP($A88,'Import OffPeak'!$A$3:AX$99,45,FALSE)-VLOOKUP($A88,'Import OffPeak change'!$A$106:AX$202,45,FALSE)),0,(VLOOKUP($A88,'Import OffPeak'!$A$3:AX$99,45,FALSE)-VLOOKUP($A88,'Import OffPeak change'!$A$106:AX$202,45,FALSE)))</f>
        <v>0</v>
      </c>
      <c r="AT88" s="6">
        <f>IF(ISERROR(VLOOKUP($A88,'Import OffPeak'!$A$3:AY$99,46,FALSE)-VLOOKUP($A88,'Import OffPeak change'!$A$106:AY$202,46,FALSE)),0,(VLOOKUP($A88,'Import OffPeak'!$A$3:AY$99,46,FALSE)-VLOOKUP($A88,'Import OffPeak change'!$A$106:AY$202,46,FALSE)))</f>
        <v>0</v>
      </c>
      <c r="AU88" s="6">
        <f>IF(ISERROR(VLOOKUP($A88,'Import OffPeak'!$A$3:AZ$99,47,FALSE)-VLOOKUP($A88,'Import OffPeak change'!$A$106:AZ$202,47,FALSE)),0,(VLOOKUP($A88,'Import OffPeak'!$A$3:AZ$99,47,FALSE)-VLOOKUP($A88,'Import OffPeak change'!$A$106:AZ$202,47,FALSE)))</f>
        <v>0</v>
      </c>
      <c r="AV88" s="6">
        <f>IF(ISERROR(VLOOKUP($A88,'Import OffPeak'!$A$3:BA$99,48,FALSE)-VLOOKUP($A88,'Import OffPeak change'!$A$106:BA$202,48,FALSE)),0,(VLOOKUP($A88,'Import OffPeak'!$A$3:BA$99,48,FALSE)-VLOOKUP($A88,'Import OffPeak change'!$A$106:BA$202,48,FALSE)))</f>
        <v>0</v>
      </c>
      <c r="AW88" s="6">
        <f>IF(ISERROR(VLOOKUP($A88,'Import OffPeak'!$A$3:BB$99,49,FALSE)-VLOOKUP($A88,'Import OffPeak change'!$A$106:BB$202,49,FALSE)),0,(VLOOKUP($A88,'Import OffPeak'!$A$3:BB$99,49,FALSE)-VLOOKUP($A88,'Import OffPeak change'!$A$106:BB$202,49,FALSE)))</f>
        <v>0</v>
      </c>
      <c r="AX88" s="6">
        <f>IF(ISERROR(VLOOKUP($A88,'Import OffPeak'!$A$3:BC$99,50,FALSE)-VLOOKUP($A88,'Import OffPeak change'!$A$106:BC$202,50,FALSE)),0,(VLOOKUP($A88,'Import OffPeak'!$A$3:BC$99,50,FALSE)-VLOOKUP($A88,'Import OffPeak change'!$A$106:BC$202,50,FALSE)))</f>
        <v>0</v>
      </c>
      <c r="AY88" s="6">
        <f>IF(ISERROR(VLOOKUP($A88,'Import OffPeak'!$A$3:BD$99,51,FALSE)-VLOOKUP($A88,'Import OffPeak change'!$A$106:BD$202,51,FALSE)),0,(VLOOKUP($A88,'Import OffPeak'!$A$3:BD$99,51,FALSE)-VLOOKUP($A88,'Import OffPeak change'!$A$106:BD$202,51,FALSE)))</f>
        <v>0</v>
      </c>
      <c r="AZ88" s="6">
        <f>IF(ISERROR(VLOOKUP($A88,'Import OffPeak'!$A$3:BE$99,52,FALSE)-VLOOKUP($A88,'Import OffPeak change'!$A$106:BE$202,52,FALSE)),0,(VLOOKUP($A88,'Import OffPeak'!$A$3:BE$99,52,FALSE)-VLOOKUP($A88,'Import OffPeak change'!$A$106:BE$202,52,FALSE)))</f>
        <v>0</v>
      </c>
      <c r="BA88" s="6">
        <f>IF(ISERROR(VLOOKUP($A88,'Import OffPeak'!$A$3:BF$99,53,FALSE)-VLOOKUP($A88,'Import OffPeak change'!$A$106:BF$202,53,FALSE)),0,(VLOOKUP($A88,'Import OffPeak'!$A$3:BF$99,53,FALSE)-VLOOKUP($A88,'Import OffPeak change'!$A$106:BF$202,53,FALSE)))</f>
        <v>0</v>
      </c>
      <c r="BB88" s="6">
        <f>IF(ISERROR(VLOOKUP($A88,'Import OffPeak'!$A$3:BG$99,54,FALSE)-VLOOKUP($A88,'Import OffPeak change'!$A$106:BG$202,54,FALSE)),0,(VLOOKUP($A88,'Import OffPeak'!$A$3:BG$99,54,FALSE)-VLOOKUP($A88,'Import OffPeak change'!$A$106:BG$202,54,FALSE)))</f>
        <v>0</v>
      </c>
      <c r="BC88" s="6">
        <f>IF(ISERROR(VLOOKUP($A88,'Import OffPeak'!$A$3:BH$99,55,FALSE)-VLOOKUP($A88,'Import OffPeak change'!$A$106:BH$202,55,FALSE)),0,(VLOOKUP($A88,'Import OffPeak'!$A$3:BH$99,55,FALSE)-VLOOKUP($A88,'Import OffPeak change'!$A$106:BH$202,55,FALSE)))</f>
        <v>0</v>
      </c>
      <c r="BD88" s="6">
        <f>IF(ISERROR(VLOOKUP($A88,'Import OffPeak'!$A$3:BI$99,56,FALSE)-VLOOKUP($A88,'Import OffPeak change'!$A$106:BI$202,56,FALSE)),0,(VLOOKUP($A88,'Import OffPeak'!$A$3:BI$99,56,FALSE)-VLOOKUP($A88,'Import OffPeak change'!$A$106:BI$202,56,FALSE)))</f>
        <v>0</v>
      </c>
      <c r="BE88" s="6">
        <f>IF(ISERROR(VLOOKUP($A88,'Import OffPeak'!$A$3:BJ$99,57,FALSE)-VLOOKUP($A88,'Import OffPeak change'!$A$106:BJ$202,57,FALSE)),0,(VLOOKUP($A88,'Import OffPeak'!$A$3:BJ$99,57,FALSE)-VLOOKUP($A88,'Import OffPeak change'!$A$106:BJ$202,57,FALSE)))</f>
        <v>0</v>
      </c>
      <c r="BF88" s="6">
        <f>IF(ISERROR(VLOOKUP($A88,'Import OffPeak'!$A$3:BK$99,58,FALSE)-VLOOKUP($A88,'Import OffPeak change'!$A$106:BK$202,58,FALSE)),0,(VLOOKUP($A88,'Import OffPeak'!$A$3:BK$99,58,FALSE)-VLOOKUP($A88,'Import OffPeak change'!$A$106:BK$202,58,FALSE)))</f>
        <v>0</v>
      </c>
      <c r="BG88" s="6">
        <f>IF(ISERROR(VLOOKUP($A88,'Import OffPeak'!$A$3:BL$99,59,FALSE)-VLOOKUP($A88,'Import OffPeak change'!$A$106:BL$202,59,FALSE)),0,(VLOOKUP($A88,'Import OffPeak'!$A$3:BL$99,59,FALSE)-VLOOKUP($A88,'Import OffPeak change'!$A$106:BL$202,59,FALSE)))</f>
        <v>0</v>
      </c>
      <c r="BH88" s="6">
        <f>IF(ISERROR(VLOOKUP($A88,'Import OffPeak'!$A$3:BM$99,60,FALSE)-VLOOKUP($A88,'Import OffPeak change'!$A$106:BM$202,60,FALSE)),0,(VLOOKUP($A88,'Import OffPeak'!$A$3:BM$99,60,FALSE)-VLOOKUP($A88,'Import OffPeak change'!$A$106:BM$202,60,FALSE)))</f>
        <v>0</v>
      </c>
      <c r="BI88" s="6">
        <f>IF(ISERROR(VLOOKUP($A88,'Import OffPeak'!$A$3:BN$99,61,FALSE)-VLOOKUP($A88,'Import OffPeak change'!$A$106:BN$202,61,FALSE)),0,(VLOOKUP($A88,'Import OffPeak'!$A$3:BN$99,61,FALSE)-VLOOKUP($A88,'Import OffPeak change'!$A$106:BN$202,61,FALSE)))</f>
        <v>0</v>
      </c>
      <c r="BJ88" s="6">
        <f>IF(ISERROR(VLOOKUP($A88,'Import OffPeak'!$A$3:BO$99,62,FALSE)-VLOOKUP($A88,'Import OffPeak change'!$A$106:BO$202,62,FALSE)),0,(VLOOKUP($A88,'Import OffPeak'!$A$3:BO$99,62,FALSE)-VLOOKUP($A88,'Import OffPeak change'!$A$106:BO$202,62,FALSE)))</f>
        <v>0</v>
      </c>
      <c r="BK88" s="6">
        <f>IF(ISERROR(VLOOKUP($A88,'Import OffPeak'!$A$3:BP$99,63,FALSE)-VLOOKUP($A88,'Import OffPeak change'!$A$106:BP$202,63,FALSE)),0,(VLOOKUP($A88,'Import OffPeak'!$A$3:BP$99,63,FALSE)-VLOOKUP($A88,'Import OffPeak change'!$A$106:BP$202,63,FALSE)))</f>
        <v>0</v>
      </c>
      <c r="BL88" s="6">
        <f>IF(ISERROR(VLOOKUP($A88,'Import OffPeak'!$A$3:BQ$99,64,FALSE)-VLOOKUP($A88,'Import OffPeak change'!$A$106:BQ$202,64,FALSE)),0,(VLOOKUP($A88,'Import OffPeak'!$A$3:BQ$99,64,FALSE)-VLOOKUP($A88,'Import OffPeak change'!$A$106:BQ$202,64,FALSE)))</f>
        <v>0</v>
      </c>
      <c r="BM88" s="6">
        <f>IF(ISERROR(VLOOKUP($A88,'Import OffPeak'!$A$3:BR$99,65,FALSE)-VLOOKUP($A88,'Import OffPeak change'!$A$106:BR$202,65,FALSE)),0,(VLOOKUP($A88,'Import OffPeak'!$A$3:BR$99,65,FALSE)-VLOOKUP($A88,'Import OffPeak change'!$A$106:BR$202,65,FALSE)))</f>
        <v>0</v>
      </c>
      <c r="BN88" s="6">
        <f>IF(ISERROR(VLOOKUP($A88,'Import OffPeak'!$A$3:BS$99,66,FALSE)-VLOOKUP($A88,'Import OffPeak change'!$A$106:BS$202,66,FALSE)),0,(VLOOKUP($A88,'Import OffPeak'!$A$3:BS$99,66,FALSE)-VLOOKUP($A88,'Import OffPeak change'!$A$106:BS$202,66,FALSE)))</f>
        <v>0</v>
      </c>
      <c r="BO88" s="6">
        <f>IF(ISERROR(VLOOKUP($A88,'Import OffPeak'!$A$3:BT$99,67,FALSE)-VLOOKUP($A88,'Import OffPeak change'!$A$106:BT$202,67,FALSE)),0,(VLOOKUP($A88,'Import OffPeak'!$A$3:BT$99,67,FALSE)-VLOOKUP($A88,'Import OffPeak change'!$A$106:BT$202,67,FALSE)))</f>
        <v>0</v>
      </c>
      <c r="BP88" s="6">
        <f>IF(ISERROR(VLOOKUP($A88,'Import OffPeak'!$A$3:BU$99,68,FALSE)-VLOOKUP($A88,'Import OffPeak change'!$A$106:BU$202,68,FALSE)),0,(VLOOKUP($A88,'Import OffPeak'!$A$3:BU$99,68,FALSE)-VLOOKUP($A88,'Import OffPeak change'!$A$106:BU$202,68,FALSE)))</f>
        <v>0</v>
      </c>
      <c r="BQ88" s="6">
        <f>IF(ISERROR(VLOOKUP($A88,'Import OffPeak'!$A$3:BV$99,69,FALSE)-VLOOKUP($A88,'Import OffPeak change'!$A$106:BV$202,69,FALSE)),0,(VLOOKUP($A88,'Import OffPeak'!$A$3:BV$99,69,FALSE)-VLOOKUP($A88,'Import OffPeak change'!$A$106:BV$202,69,FALSE)))</f>
        <v>0</v>
      </c>
      <c r="BR88" s="6">
        <f>IF(ISERROR(VLOOKUP($A88,'Import OffPeak'!$A$3:BW$99,70,FALSE)-VLOOKUP($A88,'Import OffPeak change'!$A$106:BW$202,70,FALSE)),0,(VLOOKUP($A88,'Import OffPeak'!$A$3:BW$99,70,FALSE)-VLOOKUP($A88,'Import OffPeak change'!$A$106:BW$202,70,FALSE)))</f>
        <v>0</v>
      </c>
      <c r="BS88" s="6">
        <f>IF(ISERROR(VLOOKUP($A88,'Import OffPeak'!$A$3:BX$99,71,FALSE)-VLOOKUP($A88,'Import OffPeak change'!$A$106:BX$202,71,FALSE)),0,(VLOOKUP($A88,'Import OffPeak'!$A$3:BX$99,71,FALSE)-VLOOKUP($A88,'Import OffPeak change'!$A$106:BX$202,71,FALSE)))</f>
        <v>0</v>
      </c>
      <c r="BT88" s="6">
        <f>IF(ISERROR(VLOOKUP($A88,'Import OffPeak'!$A$3:BY$99,72,FALSE)-VLOOKUP($A88,'Import OffPeak change'!$A$106:BY$202,72,FALSE)),0,(VLOOKUP($A88,'Import OffPeak'!$A$3:BY$99,72,FALSE)-VLOOKUP($A88,'Import OffPeak change'!$A$106:BY$202,72,FALSE)))</f>
        <v>0</v>
      </c>
      <c r="BU88" s="6">
        <f>IF(ISERROR(VLOOKUP($A88,'Import OffPeak'!$A$3:BZ$99,73,FALSE)-VLOOKUP($A88,'Import OffPeak change'!$A$106:BZ$202,73,FALSE)),0,(VLOOKUP($A88,'Import OffPeak'!$A$3:BZ$99,73,FALSE)-VLOOKUP($A88,'Import OffPeak change'!$A$106:BZ$202,73,FALSE)))</f>
        <v>0</v>
      </c>
      <c r="BV88" s="6">
        <f>IF(ISERROR(VLOOKUP($A88,'Import OffPeak'!$A$3:CA$99,74,FALSE)-VLOOKUP($A88,'Import OffPeak change'!$A$106:CA$202,74,FALSE)),0,(VLOOKUP($A88,'Import OffPeak'!$A$3:CA$99,74,FALSE)-VLOOKUP($A88,'Import OffPeak change'!$A$106:CA$202,74,FALSE)))</f>
        <v>0</v>
      </c>
      <c r="BW88" s="6">
        <f>IF(ISERROR(VLOOKUP($A88,'Import OffPeak'!$A$3:CB$99,75,FALSE)-VLOOKUP($A88,'Import OffPeak change'!$A$106:CB$202,75,FALSE)),0,(VLOOKUP($A88,'Import OffPeak'!$A$3:CB$99,75,FALSE)-VLOOKUP($A88,'Import OffPeak change'!$A$106:CB$202,75,FALSE)))</f>
        <v>0</v>
      </c>
      <c r="BX88" s="6">
        <f>IF(ISERROR(VLOOKUP($A88,'Import OffPeak'!$A$3:CC$99,76,FALSE)-VLOOKUP($A88,'Import OffPeak change'!$A$106:CC$202,76,FALSE)),0,(VLOOKUP($A88,'Import OffPeak'!$A$3:CC$99,76,FALSE)-VLOOKUP($A88,'Import OffPeak change'!$A$106:CC$202,76,FALSE)))</f>
        <v>0</v>
      </c>
      <c r="BY88" s="6">
        <f>IF(ISERROR(VLOOKUP($A88,'Import OffPeak'!$A$3:CD$99,77,FALSE)-VLOOKUP($A88,'Import OffPeak change'!$A$106:CD$202,77,FALSE)),0,(VLOOKUP($A88,'Import OffPeak'!$A$3:CD$99,77,FALSE)-VLOOKUP($A88,'Import OffPeak change'!$A$106:CD$202,77,FALSE)))</f>
        <v>0</v>
      </c>
      <c r="BZ88" s="6">
        <f>IF(ISERROR(VLOOKUP($A88,'Import OffPeak'!$A$3:CE$99,78,FALSE)-VLOOKUP($A88,'Import OffPeak change'!$A$106:CE$202,78,FALSE)),0,(VLOOKUP($A88,'Import OffPeak'!$A$3:CE$99,78,FALSE)-VLOOKUP($A88,'Import OffPeak change'!$A$106:CE$202,78,FALSE)))</f>
        <v>0</v>
      </c>
      <c r="CA88" s="6">
        <f>IF(ISERROR(VLOOKUP($A88,'Import OffPeak'!$A$3:CF$99,79,FALSE)-VLOOKUP($A88,'Import OffPeak change'!$A$106:CF$202,79,FALSE)),0,(VLOOKUP($A88,'Import OffPeak'!$A$3:CF$99,79,FALSE)-VLOOKUP($A88,'Import OffPeak change'!$A$106:CF$202,79,FALSE)))</f>
        <v>0</v>
      </c>
      <c r="CB88" s="6">
        <f>IF(ISERROR(VLOOKUP($A88,'Import OffPeak'!$A$3:CG$99,80,FALSE)-VLOOKUP($A88,'Import OffPeak change'!$A$106:CG$202,80,FALSE)),0,(VLOOKUP($A88,'Import OffPeak'!$A$3:CG$99,80,FALSE)-VLOOKUP($A88,'Import OffPeak change'!$A$106:CG$202,80,FALSE)))</f>
        <v>0</v>
      </c>
      <c r="CC88" s="6">
        <f>IF(ISERROR(VLOOKUP($A88,'Import OffPeak'!$A$3:CH$99,81,FALSE)-VLOOKUP($A88,'Import OffPeak change'!$A$106:CH$202,81,FALSE)),0,(VLOOKUP($A88,'Import OffPeak'!$A$3:CH$99,81,FALSE)-VLOOKUP($A88,'Import OffPeak change'!$A$106:CH$202,81,FALSE)))</f>
        <v>0</v>
      </c>
      <c r="CD88" s="6">
        <f>IF(ISERROR(VLOOKUP($A88,'Import OffPeak'!$A$3:CI$99,82,FALSE)-VLOOKUP($A88,'Import OffPeak change'!$A$106:CI$202,82,FALSE)),0,(VLOOKUP($A88,'Import OffPeak'!$A$3:CI$99,82,FALSE)-VLOOKUP($A88,'Import OffPeak change'!$A$106:CI$202,82,FALSE)))</f>
        <v>0</v>
      </c>
      <c r="CE88" s="6">
        <f>IF(ISERROR(VLOOKUP($A88,'Import OffPeak'!$A$3:CJ$99,83,FALSE)-VLOOKUP($A88,'Import OffPeak change'!$A$106:CJ$202,83,FALSE)),0,(VLOOKUP($A88,'Import OffPeak'!$A$3:CJ$99,83,FALSE)-VLOOKUP($A88,'Import OffPeak change'!$A$106:CJ$202,83,FALSE)))</f>
        <v>0</v>
      </c>
      <c r="CF88" s="6">
        <f>IF(ISERROR(VLOOKUP($A88,'Import OffPeak'!$A$3:CK$99,84,FALSE)-VLOOKUP($A88,'Import OffPeak change'!$A$106:CK$202,84,FALSE)),0,(VLOOKUP($A88,'Import OffPeak'!$A$3:CK$99,84,FALSE)-VLOOKUP($A88,'Import OffPeak change'!$A$106:CK$202,84,FALSE)))</f>
        <v>0</v>
      </c>
      <c r="CG88" s="6">
        <f>IF(ISERROR(VLOOKUP($A88,'Import OffPeak'!$A$3:CL$99,85,FALSE)-VLOOKUP($A88,'Import OffPeak change'!$A$106:CL$202,85,FALSE)),0,(VLOOKUP($A88,'Import OffPeak'!$A$3:CL$99,85,FALSE)-VLOOKUP($A88,'Import OffPeak change'!$A$106:CL$202,85,FALSE)))</f>
        <v>0</v>
      </c>
      <c r="CH88" s="6">
        <f>IF(ISERROR(VLOOKUP($A88,'Import OffPeak'!$A$3:CM$99,86,FALSE)-VLOOKUP($A88,'Import OffPeak change'!$A$106:CM$202,86,FALSE)),0,(VLOOKUP($A88,'Import OffPeak'!$A$3:CM$99,86,FALSE)-VLOOKUP($A88,'Import OffPeak change'!$A$106:CM$202,86,FALSE)))</f>
        <v>0</v>
      </c>
      <c r="CI88" s="6">
        <f>IF(ISERROR(VLOOKUP($A88,'Import OffPeak'!$A$3:CN$99,87,FALSE)-VLOOKUP($A88,'Import OffPeak change'!$A$106:CN$202,87,FALSE)),0,(VLOOKUP($A88,'Import OffPeak'!$A$3:CN$99,87,FALSE)-VLOOKUP($A88,'Import OffPeak change'!$A$106:CN$202,87,FALSE)))</f>
        <v>0</v>
      </c>
      <c r="CJ88" s="6">
        <f>IF(ISERROR(VLOOKUP($A88,'Import OffPeak'!$A$3:CO$99,88,FALSE)-VLOOKUP($A88,'Import OffPeak change'!$A$106:CO$202,88,FALSE)),0,(VLOOKUP($A88,'Import OffPeak'!$A$3:CO$99,88,FALSE)-VLOOKUP($A88,'Import OffPeak change'!$A$106:CO$202,88,FALSE)))</f>
        <v>0</v>
      </c>
      <c r="CK88" s="6">
        <f>IF(ISERROR(VLOOKUP($A88,'Import OffPeak'!$A$3:CP$99,89,FALSE)-VLOOKUP($A88,'Import OffPeak change'!$A$106:CP$202,89,FALSE)),0,(VLOOKUP($A88,'Import OffPeak'!$A$3:CP$99,89,FALSE)-VLOOKUP($A88,'Import OffPeak change'!$A$106:CP$202,89,FALSE)))</f>
        <v>0</v>
      </c>
      <c r="CL88" s="6">
        <f>IF(ISERROR(VLOOKUP($A88,'Import OffPeak'!$A$3:CQ$99,90,FALSE)-VLOOKUP($A88,'Import OffPeak change'!$A$106:CQ$202,90,FALSE)),0,(VLOOKUP($A88,'Import OffPeak'!$A$3:CQ$99,90,FALSE)-VLOOKUP($A88,'Import OffPeak change'!$A$106:CQ$202,90,FALSE)))</f>
        <v>0</v>
      </c>
      <c r="CM88" s="6">
        <f>IF(ISERROR(VLOOKUP($A88,'Import OffPeak'!$A$3:CR$99,91,FALSE)-VLOOKUP($A88,'Import OffPeak change'!$A$106:CR$202,91,FALSE)),0,(VLOOKUP($A88,'Import OffPeak'!$A$3:CR$99,91,FALSE)-VLOOKUP($A88,'Import OffPeak change'!$A$106:CR$202,91,FALSE)))</f>
        <v>0</v>
      </c>
      <c r="CN88" s="6">
        <f>IF(ISERROR(VLOOKUP($A88,'Import OffPeak'!$A$3:CS$99,92,FALSE)-VLOOKUP($A88,'Import OffPeak change'!$A$106:CS$202,92,FALSE)),0,(VLOOKUP($A88,'Import OffPeak'!$A$3:CS$99,92,FALSE)-VLOOKUP($A88,'Import OffPeak change'!$A$106:CS$202,92,FALSE)))</f>
        <v>0</v>
      </c>
      <c r="CO88" s="6">
        <f>IF(ISERROR(VLOOKUP($A88,'Import OffPeak'!$A$3:CT$99,93,FALSE)-VLOOKUP($A88,'Import OffPeak change'!$A$106:CT$202,93,FALSE)),0,(VLOOKUP($A88,'Import OffPeak'!$A$3:CT$99,93,FALSE)-VLOOKUP($A88,'Import OffPeak change'!$A$106:CT$202,93,FALSE)))</f>
        <v>0</v>
      </c>
      <c r="CP88" s="6">
        <f>IF(ISERROR(VLOOKUP($A88,'Import OffPeak'!$A$3:CU$99,94,FALSE)-VLOOKUP($A88,'Import OffPeak change'!$A$106:CU$202,94,FALSE)),0,(VLOOKUP($A88,'Import OffPeak'!$A$3:CU$99,94,FALSE)-VLOOKUP($A88,'Import OffPeak change'!$A$106:CU$202,94,FALSE)))</f>
        <v>0</v>
      </c>
      <c r="CQ88" s="6">
        <f>IF(ISERROR(VLOOKUP($A88,'Import OffPeak'!$A$3:CV$99,95,FALSE)-VLOOKUP($A88,'Import OffPeak change'!$A$106:CV$202,95,FALSE)),0,(VLOOKUP($A88,'Import OffPeak'!$A$3:CV$99,95,FALSE)-VLOOKUP($A88,'Import OffPeak change'!$A$106:CV$202,95,FALSE)))</f>
        <v>0</v>
      </c>
      <c r="CR88" s="6">
        <f>IF(ISERROR(VLOOKUP($A88,'Import OffPeak'!$A$3:CW$99,96,FALSE)-VLOOKUP($A88,'Import OffPeak change'!$A$106:CW$202,96,FALSE)),0,(VLOOKUP($A88,'Import OffPeak'!$A$3:CW$99,96,FALSE)-VLOOKUP($A88,'Import OffPeak change'!$A$106:CW$202,96,FALSE)))</f>
        <v>0</v>
      </c>
      <c r="CS88" s="6">
        <f>IF(ISERROR(VLOOKUP($A88,'Import OffPeak'!$A$3:CX$99,97,FALSE)-VLOOKUP($A88,'Import OffPeak change'!$A$106:CX$202,97,FALSE)),0,(VLOOKUP($A88,'Import OffPeak'!$A$3:CX$99,97,FALSE)-VLOOKUP($A88,'Import OffPeak change'!$A$106:CX$202,97,FALSE)))</f>
        <v>0</v>
      </c>
      <c r="CT88" s="6">
        <f>IF(ISERROR(VLOOKUP($A88,'Import OffPeak'!$A$3:CY$99,98,FALSE)-VLOOKUP($A88,'Import OffPeak change'!$A$106:CY$202,98,FALSE)),0,(VLOOKUP($A88,'Import OffPeak'!$A$3:CY$99,98,FALSE)-VLOOKUP($A88,'Import OffPeak change'!$A$106:CY$202,98,FALSE)))</f>
        <v>0</v>
      </c>
      <c r="CU88" s="6">
        <f>IF(ISERROR(VLOOKUP($A88,'Import OffPeak'!$A$3:CZ$99,99,FALSE)-VLOOKUP($A88,'Import OffPeak change'!$A$106:CZ$202,99,FALSE)),0,(VLOOKUP($A88,'Import OffPeak'!$A$3:CZ$99,99,FALSE)-VLOOKUP($A88,'Import OffPeak change'!$A$106:CZ$202,99,FALSE)))</f>
        <v>0</v>
      </c>
      <c r="CV88" s="6">
        <f>IF(ISERROR(VLOOKUP($A88,'Import OffPeak'!$A$3:DA$99,100,FALSE)-VLOOKUP($A88,'Import OffPeak change'!$A$106:DA$202,100,FALSE)),0,(VLOOKUP($A88,'Import OffPeak'!$A$3:DA$99,100,FALSE)-VLOOKUP($A88,'Import OffPeak change'!$A$106:DA$202,100,FALSE)))</f>
        <v>0</v>
      </c>
      <c r="CW88" s="6">
        <f>IF(ISERROR(VLOOKUP($A88,'Import OffPeak'!$A$3:DB$99,101,FALSE)-VLOOKUP($A88,'Import OffPeak change'!$A$106:DB$202,101,FALSE)),0,(VLOOKUP($A88,'Import OffPeak'!$A$3:DB$99,101,FALSE)-VLOOKUP($A88,'Import OffPeak change'!$A$106:DB$202,101,FALSE)))</f>
        <v>0</v>
      </c>
      <c r="CX88" s="6">
        <f>IF(ISERROR(VLOOKUP($A88,'Import OffPeak'!$A$3:DC$99,102,FALSE)-VLOOKUP($A88,'Import OffPeak change'!$A$106:DC$202,102,FALSE)),0,(VLOOKUP($A88,'Import OffPeak'!$A$3:DC$99,102,FALSE)-VLOOKUP($A88,'Import OffPeak change'!$A$106:DC$202,102,FALSE)))</f>
        <v>0</v>
      </c>
      <c r="CY88" s="6">
        <f>IF(ISERROR(VLOOKUP($A88,'Import OffPeak'!$A$3:DD$99,103,FALSE)-VLOOKUP($A88,'Import OffPeak change'!$A$106:DD$202,103,FALSE)),0,(VLOOKUP($A88,'Import OffPeak'!$A$3:DD$99,103,FALSE)-VLOOKUP($A88,'Import OffPeak change'!$A$106:DD$202,103,FALSE)))</f>
        <v>0</v>
      </c>
      <c r="CZ88" s="6">
        <f>IF(ISERROR(VLOOKUP($A88,'Import OffPeak'!$A$3:DE$99,104,FALSE)-VLOOKUP($A88,'Import OffPeak change'!$A$106:DE$202,104,FALSE)),0,(VLOOKUP($A88,'Import OffPeak'!$A$3:DE$99,104,FALSE)-VLOOKUP($A88,'Import OffPeak change'!$A$106:DE$202,104,FALSE)))</f>
        <v>0</v>
      </c>
      <c r="DA88" s="6">
        <f>IF(ISERROR(VLOOKUP($A88,'Import OffPeak'!$A$3:DF$99,105,FALSE)-VLOOKUP($A88,'Import OffPeak change'!$A$106:DF$202,105,FALSE)),0,(VLOOKUP($A88,'Import OffPeak'!$A$3:DF$99,105,FALSE)-VLOOKUP($A88,'Import OffPeak change'!$A$106:DF$202,105,FALSE)))</f>
        <v>0</v>
      </c>
      <c r="DB88" s="6">
        <f>IF(ISERROR(VLOOKUP($A88,'Import OffPeak'!$A$3:DG$99,106,FALSE)-VLOOKUP($A88,'Import OffPeak change'!$A$106:DG$202,106,FALSE)),0,(VLOOKUP($A88,'Import OffPeak'!$A$3:DG$99,106,FALSE)-VLOOKUP($A88,'Import OffPeak change'!$A$106:DG$202,106,FALSE)))</f>
        <v>0</v>
      </c>
      <c r="DC88" s="6">
        <f>IF(ISERROR(VLOOKUP($A88,'Import OffPeak'!$A$3:DH$99,107,FALSE)-VLOOKUP($A88,'Import OffPeak change'!$A$106:DH$202,107,FALSE)),0,(VLOOKUP($A88,'Import OffPeak'!$A$3:DH$99,107,FALSE)-VLOOKUP($A88,'Import OffPeak change'!$A$106:DH$202,107,FALSE)))</f>
        <v>0</v>
      </c>
      <c r="DD88" s="6">
        <f>IF(ISERROR(VLOOKUP($A88,'Import OffPeak'!$A$3:DI$99,108,FALSE)-VLOOKUP($A88,'Import OffPeak change'!$A$106:DI$202,108,FALSE)),0,(VLOOKUP($A88,'Import OffPeak'!$A$3:DI$99,108,FALSE)-VLOOKUP($A88,'Import OffPeak change'!$A$106:DI$202,108,FALSE)))</f>
        <v>0</v>
      </c>
      <c r="DE88" s="6">
        <f>IF(ISERROR(VLOOKUP($A88,'Import OffPeak'!$A$3:DJ$99,109,FALSE)-VLOOKUP($A88,'Import OffPeak change'!$A$106:DJ$202,109,FALSE)),0,(VLOOKUP($A88,'Import OffPeak'!$A$3:DJ$99,109,FALSE)-VLOOKUP($A88,'Import OffPeak change'!$A$106:DJ$202,109,FALSE)))</f>
        <v>0</v>
      </c>
      <c r="DF88" s="6">
        <f>IF(ISERROR(VLOOKUP($A88,'Import OffPeak'!$A$3:DK$99,110,FALSE)-VLOOKUP($A88,'Import OffPeak change'!$A$106:DK$202,110,FALSE)),0,(VLOOKUP($A88,'Import OffPeak'!$A$3:DK$99,110,FALSE)-VLOOKUP($A88,'Import OffPeak change'!$A$106:DK$202,110,FALSE)))</f>
        <v>0</v>
      </c>
      <c r="DG88" s="6">
        <f>IF(ISERROR(VLOOKUP($A88,'Import OffPeak'!$A$3:DL$99,111,FALSE)-VLOOKUP($A88,'Import OffPeak change'!$A$106:DL$202,111,FALSE)),0,(VLOOKUP($A88,'Import OffPeak'!$A$3:DL$99,111,FALSE)-VLOOKUP($A88,'Import OffPeak change'!$A$106:DL$202,111,FALSE)))</f>
        <v>0</v>
      </c>
      <c r="DH88" s="6">
        <f>IF(ISERROR(VLOOKUP($A88,'Import OffPeak'!$A$3:DM$99,112,FALSE)-VLOOKUP($A88,'Import OffPeak change'!$A$106:DM$202,112,FALSE)),0,(VLOOKUP($A88,'Import OffPeak'!$A$3:DM$99,112,FALSE)-VLOOKUP($A88,'Import OffPeak change'!$A$106:DM$202,112,FALSE)))</f>
        <v>0</v>
      </c>
      <c r="DI88" s="6">
        <f>IF(ISERROR(VLOOKUP($A88,'Import OffPeak'!$A$3:DN$99,113,FALSE)-VLOOKUP($A88,'Import OffPeak change'!$A$106:DN$202,113,FALSE)),0,(VLOOKUP($A88,'Import OffPeak'!$A$3:DN$99,113,FALSE)-VLOOKUP($A88,'Import OffPeak change'!$A$106:DN$202,113,FALSE)))</f>
        <v>0</v>
      </c>
      <c r="DJ88" s="6">
        <f>IF(ISERROR(VLOOKUP($A88,'Import OffPeak'!$A$3:DO$99,114,FALSE)-VLOOKUP($A88,'Import OffPeak change'!$A$106:DO$202,114,FALSE)),0,(VLOOKUP($A88,'Import OffPeak'!$A$3:DO$99,114,FALSE)-VLOOKUP($A88,'Import OffPeak change'!$A$106:DO$202,114,FALSE)))</f>
        <v>0</v>
      </c>
      <c r="DK88" s="6">
        <f>IF(ISERROR(VLOOKUP($A88,'Import OffPeak'!$A$3:DP$99,115,FALSE)-VLOOKUP($A88,'Import OffPeak change'!$A$106:DP$202,115,FALSE)),0,(VLOOKUP($A88,'Import OffPeak'!$A$3:DP$99,115,FALSE)-VLOOKUP($A88,'Import OffPeak change'!$A$106:DP$202,115,FALSE)))</f>
        <v>0</v>
      </c>
      <c r="DL88" s="6">
        <f>IF(ISERROR(VLOOKUP($A88,'Import OffPeak'!$A$3:DQ$99,116,FALSE)-VLOOKUP($A88,'Import OffPeak change'!$A$106:DQ$202,116,FALSE)),0,(VLOOKUP($A88,'Import OffPeak'!$A$3:DQ$99,116,FALSE)-VLOOKUP($A88,'Import OffPeak change'!$A$106:DQ$202,116,FALSE)))</f>
        <v>0</v>
      </c>
      <c r="DM88" s="6">
        <f>IF(ISERROR(VLOOKUP($A88,'Import OffPeak'!$A$3:DR$99,117,FALSE)-VLOOKUP($A88,'Import OffPeak change'!$A$106:DR$202,117,FALSE)),0,(VLOOKUP($A88,'Import OffPeak'!$A$3:DR$99,117,FALSE)-VLOOKUP($A88,'Import OffPeak change'!$A$106:DR$202,117,FALSE)))</f>
        <v>0</v>
      </c>
      <c r="DN88" s="6">
        <f>IF(ISERROR(VLOOKUP($A88,'Import OffPeak'!$A$3:DS$99,118,FALSE)-VLOOKUP($A88,'Import OffPeak change'!$A$106:DS$202,118,FALSE)),0,(VLOOKUP($A88,'Import OffPeak'!$A$3:DS$99,118,FALSE)-VLOOKUP($A88,'Import OffPeak change'!$A$106:DS$202,118,FALSE)))</f>
        <v>0</v>
      </c>
      <c r="DO88" s="6">
        <f>IF(ISERROR(VLOOKUP($A88,'Import OffPeak'!$A$3:DT$99,119,FALSE)-VLOOKUP($A88,'Import OffPeak change'!$A$106:DT$202,119,FALSE)),0,(VLOOKUP($A88,'Import OffPeak'!$A$3:DT$99,119,FALSE)-VLOOKUP($A88,'Import OffPeak change'!$A$106:DT$202,119,FALSE)))</f>
        <v>0</v>
      </c>
      <c r="DP88" s="6">
        <f>IF(ISERROR(VLOOKUP($A88,'Import OffPeak'!$A$3:DU$99,120,FALSE)-VLOOKUP($A88,'Import OffPeak change'!$A$106:DU$202,120,FALSE)),0,(VLOOKUP($A88,'Import OffPeak'!$A$3:DU$99,120,FALSE)-VLOOKUP($A88,'Import OffPeak change'!$A$106:DU$202,120,FALSE)))</f>
        <v>0</v>
      </c>
      <c r="DQ88" s="6">
        <f>IF(ISERROR(VLOOKUP($A88,'Import OffPeak'!$A$3:DV$99,121,FALSE)-VLOOKUP($A88,'Import OffPeak change'!$A$106:DV$202,121,FALSE)),0,(VLOOKUP($A88,'Import OffPeak'!$A$3:DV$99,121,FALSE)-VLOOKUP($A88,'Import OffPeak change'!$A$106:DV$202,121,FALSE)))</f>
        <v>0</v>
      </c>
      <c r="DR88" s="6">
        <f>IF(ISERROR(VLOOKUP($A88,'Import OffPeak'!$A$3:DW$99,122,FALSE)-VLOOKUP($A88,'Import OffPeak change'!$A$106:DW$202,122,FALSE)),0,(VLOOKUP($A88,'Import OffPeak'!$A$3:DW$99,122,FALSE)-VLOOKUP($A88,'Import OffPeak change'!$A$106:DW$202,122,FALSE)))</f>
        <v>0</v>
      </c>
      <c r="DS88" s="6">
        <f>IF(ISERROR(VLOOKUP($A88,'Import OffPeak'!$A$3:DX$99,123,FALSE)-VLOOKUP($A88,'Import OffPeak change'!$A$106:DX$202,123,FALSE)),0,(VLOOKUP($A88,'Import OffPeak'!$A$3:DX$99,123,FALSE)-VLOOKUP($A88,'Import OffPeak change'!$A$106:DX$202,123,FALSE)))</f>
        <v>0</v>
      </c>
      <c r="DT88" s="6">
        <f>IF(ISERROR(VLOOKUP($A88,'Import OffPeak'!$A$3:DY$99,124,FALSE)-VLOOKUP($A88,'Import OffPeak change'!$A$106:DY$202,124,FALSE)),0,(VLOOKUP($A88,'Import OffPeak'!$A$3:DY$99,124,FALSE)-VLOOKUP($A88,'Import OffPeak change'!$A$106:DY$202,124,FALSE)))</f>
        <v>0</v>
      </c>
      <c r="DU88" s="6">
        <f>IF(ISERROR(VLOOKUP($A88,'Import OffPeak'!$A$3:DZ$99,125,FALSE)-VLOOKUP($A88,'Import OffPeak change'!$A$106:DZ$202,125,FALSE)),0,(VLOOKUP($A88,'Import OffPeak'!$A$3:DZ$99,125,FALSE)-VLOOKUP($A88,'Import OffPeak change'!$A$106:DZ$202,125,FALSE)))</f>
        <v>0</v>
      </c>
      <c r="DV88" s="6">
        <f>IF(ISERROR(VLOOKUP($A88,'Import OffPeak'!$A$3:EA$99,126,FALSE)-VLOOKUP($A88,'Import OffPeak change'!$A$106:EA$202,126,FALSE)),0,(VLOOKUP($A88,'Import OffPeak'!$A$3:EA$99,126,FALSE)-VLOOKUP($A88,'Import OffPeak change'!$A$106:EA$202,126,FALSE)))</f>
        <v>0</v>
      </c>
      <c r="DW88" s="6">
        <f>IF(ISERROR(VLOOKUP($A88,'Import OffPeak'!$A$3:EB$99,127,FALSE)-VLOOKUP($A88,'Import OffPeak change'!$A$106:EB$202,127,FALSE)),0,(VLOOKUP($A88,'Import OffPeak'!$A$3:EB$99,127,FALSE)-VLOOKUP($A88,'Import OffPeak change'!$A$106:EB$202,127,FALSE)))</f>
        <v>0</v>
      </c>
      <c r="DX88" s="6">
        <f>IF(ISERROR(VLOOKUP($A88,'Import OffPeak'!$A$3:EC$99,128,FALSE)-VLOOKUP($A88,'Import OffPeak change'!$A$106:EC$202,128,FALSE)),0,(VLOOKUP($A88,'Import OffPeak'!$A$3:EC$99,128,FALSE)-VLOOKUP($A88,'Import OffPeak change'!$A$106:EC$202,128,FALSE)))</f>
        <v>0</v>
      </c>
      <c r="DY88" s="6">
        <f>IF(ISERROR(VLOOKUP($A88,'Import OffPeak'!$A$3:ED$99,129,FALSE)-VLOOKUP($A88,'Import OffPeak change'!$A$106:ED$202,129,FALSE)),0,(VLOOKUP($A88,'Import OffPeak'!$A$3:ED$99,129,FALSE)-VLOOKUP($A88,'Import OffPeak change'!$A$106:ED$202,129,FALSE)))</f>
        <v>0</v>
      </c>
      <c r="DZ88" s="6">
        <f>IF(ISERROR(VLOOKUP($A88,'Import OffPeak'!$A$3:EE$99,130,FALSE)-VLOOKUP($A88,'Import OffPeak change'!$A$106:EE$202,130,FALSE)),0,(VLOOKUP($A88,'Import OffPeak'!$A$3:EE$99,130,FALSE)-VLOOKUP($A88,'Import OffPeak change'!$A$106:EE$202,130,FALSE)))</f>
        <v>0</v>
      </c>
      <c r="EA88" s="6">
        <f>IF(ISERROR(VLOOKUP($A88,'Import OffPeak'!$A$3:EF$99,131,FALSE)-VLOOKUP($A88,'Import OffPeak change'!$A$106:EF$202,131,FALSE)),0,(VLOOKUP($A88,'Import OffPeak'!$A$3:EF$99,131,FALSE)-VLOOKUP($A88,'Import OffPeak change'!$A$106:EF$202,131,FALSE)))</f>
        <v>0</v>
      </c>
      <c r="EB88" s="6">
        <f>IF(ISERROR(VLOOKUP($A88,'Import OffPeak'!$A$3:EG$99,132,FALSE)-VLOOKUP($A88,'Import OffPeak change'!$A$106:EG$202,132,FALSE)),0,(VLOOKUP($A88,'Import OffPeak'!$A$3:EG$99,132,FALSE)-VLOOKUP($A88,'Import OffPeak change'!$A$106:EG$202,132,FALSE)))</f>
        <v>0</v>
      </c>
      <c r="EC88" s="6">
        <f>IF(ISERROR(VLOOKUP($A88,'Import OffPeak'!$A$3:EH$99,133,FALSE)-VLOOKUP($A88,'Import OffPeak change'!$A$106:EH$202,133,FALSE)),0,(VLOOKUP($A88,'Import OffPeak'!$A$3:EH$99,133,FALSE)-VLOOKUP($A88,'Import OffPeak change'!$A$106:EH$202,133,FALSE)))</f>
        <v>0</v>
      </c>
      <c r="ED88" s="6">
        <f>IF(ISERROR(VLOOKUP($A88,'Import OffPeak'!$A$3:EI$99,134,FALSE)-VLOOKUP($A88,'Import OffPeak change'!$A$106:EI$202,134,FALSE)),0,(VLOOKUP($A88,'Import OffPeak'!$A$3:EI$99,134,FALSE)-VLOOKUP($A88,'Import OffPeak change'!$A$106:EI$202,134,FALSE)))</f>
        <v>0</v>
      </c>
      <c r="EE88" s="6">
        <f>IF(ISERROR(VLOOKUP($A88,'Import OffPeak'!$A$3:EJ$99,135,FALSE)-VLOOKUP($A88,'Import OffPeak change'!$A$106:EJ$202,135,FALSE)),0,(VLOOKUP($A88,'Import OffPeak'!$A$3:EJ$99,135,FALSE)-VLOOKUP($A88,'Import OffPeak change'!$A$106:EJ$202,135,FALSE)))</f>
        <v>0</v>
      </c>
      <c r="EF88" s="6">
        <f>IF(ISERROR(VLOOKUP($A88,'Import OffPeak'!$A$3:EK$99,136,FALSE)-VLOOKUP($A88,'Import OffPeak change'!$A$106:EK$202,136,FALSE)),0,(VLOOKUP($A88,'Import OffPeak'!$A$3:EK$99,136,FALSE)-VLOOKUP($A88,'Import OffPeak change'!$A$106:EK$202,136,FALSE)))</f>
        <v>0</v>
      </c>
      <c r="EG88" s="6">
        <f>IF(ISERROR(VLOOKUP($A88,'Import OffPeak'!$A$3:EL$99,137,FALSE)-VLOOKUP($A88,'Import OffPeak change'!$A$106:EL$202,137,FALSE)),0,(VLOOKUP($A88,'Import OffPeak'!$A$3:EL$99,137,FALSE)-VLOOKUP($A88,'Import OffPeak change'!$A$106:EL$202,137,FALSE)))</f>
        <v>0</v>
      </c>
      <c r="EH88" s="6">
        <f>IF(ISERROR(VLOOKUP($A88,'Import OffPeak'!$A$3:EM$99,138,FALSE)-VLOOKUP($A88,'Import OffPeak change'!$A$106:EM$202,138,FALSE)),0,(VLOOKUP($A88,'Import OffPeak'!$A$3:EM$99,138,FALSE)-VLOOKUP($A88,'Import OffPeak change'!$A$106:EM$202,138,FALSE)))</f>
        <v>0</v>
      </c>
      <c r="EI88" s="6">
        <f>IF(ISERROR(VLOOKUP($A88,'Import OffPeak'!$A$3:EN$99,139,FALSE)-VLOOKUP($A88,'Import OffPeak change'!$A$106:EN$202,139,FALSE)),0,(VLOOKUP($A88,'Import OffPeak'!$A$3:EN$99,139,FALSE)-VLOOKUP($A88,'Import OffPeak change'!$A$106:EN$202,139,FALSE)))</f>
        <v>0</v>
      </c>
      <c r="EJ88" s="6">
        <f>IF(ISERROR(VLOOKUP($A88,'Import OffPeak'!$A$3:EO$99,140,FALSE)-VLOOKUP($A88,'Import OffPeak change'!$A$106:EO$202,140,FALSE)),0,(VLOOKUP($A88,'Import OffPeak'!$A$3:EO$99,140,FALSE)-VLOOKUP($A88,'Import OffPeak change'!$A$106:EO$202,140,FALSE)))</f>
        <v>0</v>
      </c>
      <c r="EK88" s="6">
        <f>IF(ISERROR(VLOOKUP($A88,'Import OffPeak'!$A$3:EP$99,141,FALSE)-VLOOKUP($A88,'Import OffPeak change'!$A$106:EP$202,141,FALSE)),0,(VLOOKUP($A88,'Import OffPeak'!$A$3:EP$99,141,FALSE)-VLOOKUP($A88,'Import OffPeak change'!$A$106:EP$202,141,FALSE)))</f>
        <v>0</v>
      </c>
      <c r="EL88" s="6">
        <f>IF(ISERROR(VLOOKUP($A88,'Import OffPeak'!$A$3:EQ$99,142,FALSE)-VLOOKUP($A88,'Import OffPeak change'!$A$106:EQ$202,142,FALSE)),0,(VLOOKUP($A88,'Import OffPeak'!$A$3:EQ$99,142,FALSE)-VLOOKUP($A88,'Import OffPeak change'!$A$106:EQ$202,142,FALSE)))</f>
        <v>0</v>
      </c>
      <c r="EM88" s="6">
        <f>IF(ISERROR(VLOOKUP($A88,'Import OffPeak'!$A$3:ER$99,143,FALSE)-VLOOKUP($A88,'Import OffPeak change'!$A$106:ER$202,143,FALSE)),0,(VLOOKUP($A88,'Import OffPeak'!$A$3:ER$99,143,FALSE)-VLOOKUP($A88,'Import OffPeak change'!$A$106:ER$202,143,FALSE)))</f>
        <v>0</v>
      </c>
      <c r="EN88" s="6">
        <f>IF(ISERROR(VLOOKUP($A88,'Import OffPeak'!$A$3:ES$99,144,FALSE)-VLOOKUP($A88,'Import OffPeak change'!$A$106:ES$202,144,FALSE)),0,(VLOOKUP($A88,'Import OffPeak'!$A$3:ES$99,144,FALSE)-VLOOKUP($A88,'Import OffPeak change'!$A$106:ES$202,144,FALSE)))</f>
        <v>0</v>
      </c>
      <c r="EO88" s="6">
        <f>IF(ISERROR(VLOOKUP($A88,'Import OffPeak'!$A$3:ET$99,145,FALSE)-VLOOKUP($A88,'Import OffPeak change'!$A$106:ET$202,145,FALSE)),0,(VLOOKUP($A88,'Import OffPeak'!$A$3:ET$99,145,FALSE)-VLOOKUP($A88,'Import OffPeak change'!$A$106:ET$202,145,FALSE)))</f>
        <v>0</v>
      </c>
      <c r="EP88" s="6">
        <f>IF(ISERROR(VLOOKUP($A88,'Import OffPeak'!$A$3:EU$99,146,FALSE)-VLOOKUP($A88,'Import OffPeak change'!$A$106:EU$202,146,FALSE)),0,(VLOOKUP($A88,'Import OffPeak'!$A$3:EU$99,146,FALSE)-VLOOKUP($A88,'Import OffPeak change'!$A$106:EU$202,146,FALSE)))</f>
        <v>0</v>
      </c>
      <c r="EQ88" s="6">
        <f>IF(ISERROR(VLOOKUP($A88,'Import OffPeak'!$A$3:EV$99,147,FALSE)-VLOOKUP($A88,'Import OffPeak change'!$A$106:EV$202,147,FALSE)),0,(VLOOKUP($A88,'Import OffPeak'!$A$3:EV$99,147,FALSE)-VLOOKUP($A88,'Import OffPeak change'!$A$106:EV$202,147,FALSE)))</f>
        <v>0</v>
      </c>
      <c r="ER88" s="6">
        <f>IF(ISERROR(VLOOKUP($A88,'Import OffPeak'!$A$3:EW$99,148,FALSE)-VLOOKUP($A88,'Import OffPeak change'!$A$106:EW$202,148,FALSE)),0,(VLOOKUP($A88,'Import OffPeak'!$A$3:EW$99,148,FALSE)-VLOOKUP($A88,'Import OffPeak change'!$A$106:EW$202,148,FALSE)))</f>
        <v>0</v>
      </c>
      <c r="ES88" s="6">
        <f>IF(ISERROR(VLOOKUP($A88,'Import OffPeak'!$A$3:EX$99,149,FALSE)-VLOOKUP($A88,'Import OffPeak change'!$A$106:EX$202,149,FALSE)),0,(VLOOKUP($A88,'Import OffPeak'!$A$3:EX$99,149,FALSE)-VLOOKUP($A88,'Import OffPeak change'!$A$106:EX$202,149,FALSE)))</f>
        <v>0</v>
      </c>
      <c r="ET88" s="6">
        <f>IF(ISERROR(VLOOKUP($A88,'Import OffPeak'!$A$3:EY$99,150,FALSE)-VLOOKUP($A88,'Import OffPeak change'!$A$106:EY$202,150,FALSE)),0,(VLOOKUP($A88,'Import OffPeak'!$A$3:EY$99,150,FALSE)-VLOOKUP($A88,'Import OffPeak change'!$A$106:EY$202,150,FALSE)))</f>
        <v>0</v>
      </c>
      <c r="EU88" s="6">
        <f>IF(ISERROR(VLOOKUP($A88,'Import OffPeak'!$A$3:EZ$99,151,FALSE)-VLOOKUP($A88,'Import OffPeak change'!$A$106:EZ$202,151,FALSE)),0,(VLOOKUP($A88,'Import OffPeak'!$A$3:EZ$99,151,FALSE)-VLOOKUP($A88,'Import OffPeak change'!$A$106:EZ$202,151,FALSE)))</f>
        <v>0</v>
      </c>
      <c r="EV88" s="6">
        <f>IF(ISERROR(VLOOKUP($A88,'Import OffPeak'!$A$3:FA$99,152,FALSE)-VLOOKUP($A88,'Import OffPeak change'!$A$106:FA$202,152,FALSE)),0,(VLOOKUP($A88,'Import OffPeak'!$A$3:FA$99,152,FALSE)-VLOOKUP($A88,'Import OffPeak change'!$A$106:FA$202,152,FALSE)))</f>
        <v>0</v>
      </c>
      <c r="EW88" s="6">
        <f>IF(ISERROR(VLOOKUP($A88,'Import OffPeak'!$A$3:FB$99,153,FALSE)-VLOOKUP($A88,'Import OffPeak change'!$A$106:FB$202,153,FALSE)),0,(VLOOKUP($A88,'Import OffPeak'!$A$3:FB$99,153,FALSE)-VLOOKUP($A88,'Import OffPeak change'!$A$106:FB$202,153,FALSE)))</f>
        <v>0</v>
      </c>
      <c r="EX88" s="6">
        <f>IF(ISERROR(VLOOKUP($A88,'Import OffPeak'!$A$3:FC$99,154,FALSE)-VLOOKUP($A88,'Import OffPeak change'!$A$106:FC$202,154,FALSE)),0,(VLOOKUP($A88,'Import OffPeak'!$A$3:FC$99,154,FALSE)-VLOOKUP($A88,'Import OffPeak change'!$A$106:FC$202,154,FALSE)))</f>
        <v>0</v>
      </c>
      <c r="EY88" s="6">
        <f>IF(ISERROR(VLOOKUP($A88,'Import OffPeak'!$A$3:FD$99,155,FALSE)-VLOOKUP($A88,'Import OffPeak change'!$A$106:FD$202,155,FALSE)),0,(VLOOKUP($A88,'Import OffPeak'!$A$3:FD$99,155,FALSE)-VLOOKUP($A88,'Import OffPeak change'!$A$106:FD$202,155,FALSE)))</f>
        <v>0</v>
      </c>
      <c r="EZ88" s="6">
        <f>IF(ISERROR(VLOOKUP($A88,'Import OffPeak'!$A$3:FE$99,156,FALSE)-VLOOKUP($A88,'Import OffPeak change'!$A$106:FE$202,156,FALSE)),0,(VLOOKUP($A88,'Import OffPeak'!$A$3:FE$99,156,FALSE)-VLOOKUP($A88,'Import OffPeak change'!$A$106:FE$202,156,FALSE)))</f>
        <v>0</v>
      </c>
      <c r="FA88" s="6">
        <f>IF(ISERROR(VLOOKUP($A88,'Import OffPeak'!$A$3:FF$99,157,FALSE)-VLOOKUP($A88,'Import OffPeak change'!$A$106:FF$202,157,FALSE)),0,(VLOOKUP($A88,'Import OffPeak'!$A$3:FF$99,157,FALSE)-VLOOKUP($A88,'Import OffPeak change'!$A$106:FF$202,157,FALSE)))</f>
        <v>0</v>
      </c>
      <c r="FB88" s="6">
        <f>IF(ISERROR(VLOOKUP($A88,'Import OffPeak'!$A$3:FG$99,158,FALSE)-VLOOKUP($A88,'Import OffPeak change'!$A$106:FG$202,158,FALSE)),0,(VLOOKUP($A88,'Import OffPeak'!$A$3:FG$99,158,FALSE)-VLOOKUP($A88,'Import OffPeak change'!$A$106:FG$202,158,FALSE)))</f>
        <v>0</v>
      </c>
      <c r="FC88" s="6">
        <f>IF(ISERROR(VLOOKUP($A88,'Import OffPeak'!$A$3:FH$99,159,FALSE)-VLOOKUP($A88,'Import OffPeak change'!$A$106:FH$202,159,FALSE)),0,(VLOOKUP($A88,'Import OffPeak'!$A$3:FH$99,159,FALSE)-VLOOKUP($A88,'Import OffPeak change'!$A$106:FH$202,159,FALSE)))</f>
        <v>0</v>
      </c>
      <c r="FD88" s="6">
        <f>IF(ISERROR(VLOOKUP($A88,'Import OffPeak'!$A$3:FI$99,160,FALSE)-VLOOKUP($A88,'Import OffPeak change'!$A$106:FI$202,160,FALSE)),0,(VLOOKUP($A88,'Import OffPeak'!$A$3:FI$99,160,FALSE)-VLOOKUP($A88,'Import OffPeak change'!$A$106:FI$202,160,FALSE)))</f>
        <v>0</v>
      </c>
      <c r="FE88" s="6">
        <f>IF(ISERROR(VLOOKUP($A88,'Import OffPeak'!$A$3:FJ$99,161,FALSE)-VLOOKUP($A88,'Import OffPeak change'!$A$106:FJ$202,161,FALSE)),0,(VLOOKUP($A88,'Import OffPeak'!$A$3:FJ$99,161,FALSE)-VLOOKUP($A88,'Import OffPeak change'!$A$106:FJ$202,161,FALSE)))</f>
        <v>0</v>
      </c>
      <c r="FF88" s="6">
        <f>IF(ISERROR(VLOOKUP($A88,'Import OffPeak'!$A$3:FK$99,162,FALSE)-VLOOKUP($A88,'Import OffPeak change'!$A$106:FK$202,162,FALSE)),0,(VLOOKUP($A88,'Import OffPeak'!$A$3:FK$99,162,FALSE)-VLOOKUP($A88,'Import OffPeak change'!$A$106:FK$202,162,FALSE)))</f>
        <v>0</v>
      </c>
      <c r="FG88" s="6">
        <f>IF(ISERROR(VLOOKUP($A88,'Import OffPeak'!$A$3:FL$99,163,FALSE)-VLOOKUP($A88,'Import OffPeak change'!$A$106:FL$202,163,FALSE)),0,(VLOOKUP($A88,'Import OffPeak'!$A$3:FL$99,163,FALSE)-VLOOKUP($A88,'Import OffPeak change'!$A$106:FL$202,163,FALSE)))</f>
        <v>0</v>
      </c>
      <c r="FH88" s="6">
        <f>IF(ISERROR(VLOOKUP($A88,'Import OffPeak'!$A$3:FM$99,164,FALSE)-VLOOKUP($A88,'Import OffPeak change'!$A$106:FM$202,164,FALSE)),0,(VLOOKUP($A88,'Import OffPeak'!$A$3:FM$99,164,FALSE)-VLOOKUP($A88,'Import OffPeak change'!$A$106:FM$202,164,FALSE)))</f>
        <v>0</v>
      </c>
      <c r="FI88" s="6">
        <f>IF(ISERROR(VLOOKUP($A88,'Import OffPeak'!$A$3:FN$99,165,FALSE)-VLOOKUP($A88,'Import OffPeak change'!$A$106:FN$202,165,FALSE)),0,(VLOOKUP($A88,'Import OffPeak'!$A$3:FN$99,165,FALSE)-VLOOKUP($A88,'Import OffPeak change'!$A$106:FN$202,165,FALSE)))</f>
        <v>0</v>
      </c>
      <c r="FJ88" s="6">
        <f>IF(ISERROR(VLOOKUP($A88,'Import OffPeak'!$A$3:FO$99,166,FALSE)-VLOOKUP($A88,'Import OffPeak change'!$A$106:FO$202,166,FALSE)),0,(VLOOKUP($A88,'Import OffPeak'!$A$3:FO$99,166,FALSE)-VLOOKUP($A88,'Import OffPeak change'!$A$106:FO$202,166,FALSE)))</f>
        <v>0</v>
      </c>
      <c r="FK88" s="6">
        <f>IF(ISERROR(VLOOKUP($A88,'Import OffPeak'!$A$3:FP$99,167,FALSE)-VLOOKUP($A88,'Import OffPeak change'!$A$106:FP$202,167,FALSE)),0,(VLOOKUP($A88,'Import OffPeak'!$A$3:FP$99,167,FALSE)-VLOOKUP($A88,'Import OffPeak change'!$A$106:FP$202,167,FALSE)))</f>
        <v>0</v>
      </c>
      <c r="FL88" s="6">
        <f>IF(ISERROR(VLOOKUP($A88,'Import OffPeak'!$A$3:FQ$99,168,FALSE)-VLOOKUP($A88,'Import OffPeak change'!$A$106:FQ$202,168,FALSE)),0,(VLOOKUP($A88,'Import OffPeak'!$A$3:FQ$99,168,FALSE)-VLOOKUP($A88,'Import OffPeak change'!$A$106:FQ$202,168,FALSE)))</f>
        <v>0</v>
      </c>
      <c r="FM88" s="6">
        <f>IF(ISERROR(VLOOKUP($A88,'Import OffPeak'!$A$3:FR$99,169,FALSE)-VLOOKUP($A88,'Import OffPeak change'!$A$106:FR$202,169,FALSE)),0,(VLOOKUP($A88,'Import OffPeak'!$A$3:FR$99,169,FALSE)-VLOOKUP($A88,'Import OffPeak change'!$A$106:FR$202,169,FALSE)))</f>
        <v>0</v>
      </c>
      <c r="FN88" s="6">
        <f>IF(ISERROR(VLOOKUP($A88,'Import OffPeak'!$A$3:FS$99,170,FALSE)-VLOOKUP($A88,'Import OffPeak change'!$A$106:FS$202,170,FALSE)),0,(VLOOKUP($A88,'Import OffPeak'!$A$3:FS$99,170,FALSE)-VLOOKUP($A88,'Import OffPeak change'!$A$106:FS$202,170,FALSE)))</f>
        <v>0</v>
      </c>
      <c r="FO88" s="6">
        <f>IF(ISERROR(VLOOKUP($A88,'Import OffPeak'!$A$3:FT$99,171,FALSE)-VLOOKUP($A88,'Import OffPeak change'!$A$106:FT$202,171,FALSE)),0,(VLOOKUP($A88,'Import OffPeak'!$A$3:FT$99,171,FALSE)-VLOOKUP($A88,'Import OffPeak change'!$A$106:FT$202,171,FALSE)))</f>
        <v>0</v>
      </c>
      <c r="FP88" s="6">
        <f>IF(ISERROR(VLOOKUP($A88,'Import OffPeak'!$A$3:FU$99,172,FALSE)-VLOOKUP($A88,'Import OffPeak change'!$A$106:FU$202,172,FALSE)),0,(VLOOKUP($A88,'Import OffPeak'!$A$3:FU$99,172,FALSE)-VLOOKUP($A88,'Import OffPeak change'!$A$106:FU$202,172,FALSE)))</f>
        <v>0</v>
      </c>
      <c r="FQ88" s="6">
        <f>IF(ISERROR(VLOOKUP($A88,'Import OffPeak'!$A$3:FV$99,173,FALSE)-VLOOKUP($A88,'Import OffPeak change'!$A$106:FV$202,173,FALSE)),0,(VLOOKUP($A88,'Import OffPeak'!$A$3:FV$99,173,FALSE)-VLOOKUP($A88,'Import OffPeak change'!$A$106:FV$202,173,FALSE)))</f>
        <v>0</v>
      </c>
      <c r="FR88" s="6">
        <f>IF(ISERROR(VLOOKUP($A88,'Import OffPeak'!$A$3:FW$99,174,FALSE)-VLOOKUP($A88,'Import OffPeak change'!$A$106:FW$202,174,FALSE)),0,(VLOOKUP($A88,'Import OffPeak'!$A$3:FW$99,174,FALSE)-VLOOKUP($A88,'Import OffPeak change'!$A$106:FW$202,174,FALSE)))</f>
        <v>0</v>
      </c>
      <c r="FS88" s="6">
        <f>IF(ISERROR(VLOOKUP($A88,'Import OffPeak'!$A$3:FX$99,175,FALSE)-VLOOKUP($A88,'Import OffPeak change'!$A$106:FX$202,175,FALSE)),0,(VLOOKUP($A88,'Import OffPeak'!$A$3:FX$99,175,FALSE)-VLOOKUP($A88,'Import OffPeak change'!$A$106:FX$202,175,FALSE)))</f>
        <v>0</v>
      </c>
      <c r="FT88" s="6">
        <f>IF(ISERROR(VLOOKUP($A88,'Import OffPeak'!$A$3:FY$99,176,FALSE)-VLOOKUP($A88,'Import OffPeak change'!$A$106:FY$202,176,FALSE)),0,(VLOOKUP($A88,'Import OffPeak'!$A$3:FY$99,176,FALSE)-VLOOKUP($A88,'Import OffPeak change'!$A$106:FY$202,176,FALSE)))</f>
        <v>0</v>
      </c>
      <c r="FU88" s="6">
        <f>IF(ISERROR(VLOOKUP($A88,'Import OffPeak'!$A$3:FZ$99,177,FALSE)-VLOOKUP($A88,'Import OffPeak change'!$A$106:FZ$202,177,FALSE)),0,(VLOOKUP($A88,'Import OffPeak'!$A$3:FZ$99,177,FALSE)-VLOOKUP($A88,'Import OffPeak change'!$A$106:FZ$202,177,FALSE)))</f>
        <v>0</v>
      </c>
      <c r="FV88" s="6">
        <f>IF(ISERROR(VLOOKUP($A88,'Import OffPeak'!$A$3:GA$99,178,FALSE)-VLOOKUP($A88,'Import OffPeak change'!$A$106:GA$202,178,FALSE)),0,(VLOOKUP($A88,'Import OffPeak'!$A$3:GA$99,178,FALSE)-VLOOKUP($A88,'Import OffPeak change'!$A$106:GA$202,178,FALSE)))</f>
        <v>0</v>
      </c>
      <c r="FW88" s="6">
        <f>IF(ISERROR(VLOOKUP($A88,'Import OffPeak'!$A$3:GB$99,179,FALSE)-VLOOKUP($A88,'Import OffPeak change'!$A$106:GB$202,179,FALSE)),0,(VLOOKUP($A88,'Import OffPeak'!$A$3:GB$99,179,FALSE)-VLOOKUP($A88,'Import OffPeak change'!$A$106:GB$202,179,FALSE)))</f>
        <v>0</v>
      </c>
      <c r="FX88" s="6">
        <f>IF(ISERROR(VLOOKUP($A88,'Import OffPeak'!$A$3:GC$99,180,FALSE)-VLOOKUP($A88,'Import OffPeak change'!$A$106:GC$202,180,FALSE)),0,(VLOOKUP($A88,'Import OffPeak'!$A$3:GC$99,180,FALSE)-VLOOKUP($A88,'Import OffPeak change'!$A$106:GC$202,180,FALSE)))</f>
        <v>0</v>
      </c>
      <c r="FY88" s="6">
        <f>IF(ISERROR(VLOOKUP($A88,'Import OffPeak'!$A$3:GD$99,181,FALSE)-VLOOKUP($A88,'Import OffPeak change'!$A$106:GD$202,181,FALSE)),0,(VLOOKUP($A88,'Import OffPeak'!$A$3:GD$99,181,FALSE)-VLOOKUP($A88,'Import OffPeak change'!$A$106:GD$202,181,FALSE)))</f>
        <v>0</v>
      </c>
      <c r="FZ88" s="6">
        <f>IF(ISERROR(VLOOKUP($A88,'Import OffPeak'!$A$3:GE$99,182,FALSE)-VLOOKUP($A88,'Import OffPeak change'!$A$106:GE$202,182,FALSE)),0,(VLOOKUP($A88,'Import OffPeak'!$A$3:GE$99,182,FALSE)-VLOOKUP($A88,'Import OffPeak change'!$A$106:GE$202,182,FALSE)))</f>
        <v>0</v>
      </c>
      <c r="GA88" s="6">
        <f>IF(ISERROR(VLOOKUP($A88,'Import OffPeak'!$A$3:GF$99,183,FALSE)-VLOOKUP($A88,'Import OffPeak change'!$A$106:GF$202,183,FALSE)),0,(VLOOKUP($A88,'Import OffPeak'!$A$3:GF$99,183,FALSE)-VLOOKUP($A88,'Import OffPeak change'!$A$106:GF$202,183,FALSE)))</f>
        <v>0</v>
      </c>
      <c r="GB88" s="6">
        <f>IF(ISERROR(VLOOKUP($A88,'Import OffPeak'!$A$3:GG$99,184,FALSE)-VLOOKUP($A88,'Import OffPeak change'!$A$106:GG$202,184,FALSE)),0,(VLOOKUP($A88,'Import OffPeak'!$A$3:GG$99,184,FALSE)-VLOOKUP($A88,'Import OffPeak change'!$A$106:GG$202,184,FALSE)))</f>
        <v>0</v>
      </c>
      <c r="GC88" s="6">
        <f>IF(ISERROR(VLOOKUP($A88,'Import OffPeak'!$A$3:GH$99,185,FALSE)-VLOOKUP($A88,'Import OffPeak change'!$A$106:GH$202,185,FALSE)),0,(VLOOKUP($A88,'Import OffPeak'!$A$3:GH$99,185,FALSE)-VLOOKUP($A88,'Import OffPeak change'!$A$106:GH$202,185,FALSE)))</f>
        <v>0</v>
      </c>
      <c r="GD88" s="6">
        <f>IF(ISERROR(VLOOKUP($A88,'Import OffPeak'!$A$3:GI$99,186,FALSE)-VLOOKUP($A88,'Import OffPeak change'!$A$106:GI$202,186,FALSE)),0,(VLOOKUP($A88,'Import OffPeak'!$A$3:GI$99,186,FALSE)-VLOOKUP($A88,'Import OffPeak change'!$A$106:GI$202,186,FALSE)))</f>
        <v>0</v>
      </c>
      <c r="GE88" s="6">
        <f>IF(ISERROR(VLOOKUP($A88,'Import OffPeak'!$A$3:GJ$99,187,FALSE)-VLOOKUP($A88,'Import OffPeak change'!$A$106:GJ$202,187,FALSE)),0,(VLOOKUP($A88,'Import OffPeak'!$A$3:GJ$99,187,FALSE)-VLOOKUP($A88,'Import OffPeak change'!$A$106:GJ$202,187,FALSE)))</f>
        <v>0</v>
      </c>
      <c r="GF88" s="6">
        <f>IF(ISERROR(VLOOKUP($A88,'Import OffPeak'!$A$3:GK$99,188,FALSE)-VLOOKUP($A88,'Import OffPeak change'!$A$106:GK$202,188,FALSE)),0,(VLOOKUP($A88,'Import OffPeak'!$A$3:GK$99,188,FALSE)-VLOOKUP($A88,'Import OffPeak change'!$A$106:GK$202,188,FALSE)))</f>
        <v>0</v>
      </c>
      <c r="GG88" s="6">
        <f>IF(ISERROR(VLOOKUP($A88,'Import OffPeak'!$A$3:GL$99,189,FALSE)-VLOOKUP($A88,'Import OffPeak change'!$A$106:GL$202,189,FALSE)),0,(VLOOKUP($A88,'Import OffPeak'!$A$3:GL$99,189,FALSE)-VLOOKUP($A88,'Import OffPeak change'!$A$106:GL$202,189,FALSE)))</f>
        <v>0</v>
      </c>
      <c r="GH88" s="6">
        <f>IF(ISERROR(VLOOKUP($A88,'Import OffPeak'!$A$3:GM$99,190,FALSE)-VLOOKUP($A88,'Import OffPeak change'!$A$106:GM$202,190,FALSE)),0,(VLOOKUP($A88,'Import OffPeak'!$A$3:GM$99,190,FALSE)-VLOOKUP($A88,'Import OffPeak change'!$A$106:GM$202,190,FALSE)))</f>
        <v>0</v>
      </c>
      <c r="GI88" s="6">
        <f>IF(ISERROR(VLOOKUP($A88,'Import OffPeak'!$A$3:GN$99,191,FALSE)-VLOOKUP($A88,'Import OffPeak change'!$A$106:GN$202,191,FALSE)),0,(VLOOKUP($A88,'Import OffPeak'!$A$3:GN$99,191,FALSE)-VLOOKUP($A88,'Import OffPeak change'!$A$106:GN$202,191,FALSE)))</f>
        <v>0</v>
      </c>
      <c r="GJ88" s="6">
        <f>IF(ISERROR(VLOOKUP($A88,'Import OffPeak'!$A$3:GO$99,192,FALSE)-VLOOKUP($A88,'Import OffPeak change'!$A$106:GO$202,192,FALSE)),0,(VLOOKUP($A88,'Import OffPeak'!$A$3:GO$99,192,FALSE)-VLOOKUP($A88,'Import OffPeak change'!$A$106:GO$202,192,FALSE)))</f>
        <v>0</v>
      </c>
      <c r="GK88" s="6">
        <f>IF(ISERROR(VLOOKUP($A88,'Import OffPeak'!$A$3:GP$99,193,FALSE)-VLOOKUP($A88,'Import OffPeak change'!$A$106:GP$202,193,FALSE)),0,(VLOOKUP($A88,'Import OffPeak'!$A$3:GP$99,193,FALSE)-VLOOKUP($A88,'Import OffPeak change'!$A$106:GP$202,193,FALSE)))</f>
        <v>0</v>
      </c>
      <c r="GL88" s="6">
        <f>IF(ISERROR(VLOOKUP($A88,'Import OffPeak'!$A$3:GQ$99,194,FALSE)-VLOOKUP($A88,'Import OffPeak change'!$A$106:GQ$202,194,FALSE)),0,(VLOOKUP($A88,'Import OffPeak'!$A$3:GQ$99,194,FALSE)-VLOOKUP($A88,'Import OffPeak change'!$A$106:GQ$202,194,FALSE)))</f>
        <v>0</v>
      </c>
      <c r="GM88" s="6">
        <f>IF(ISERROR(VLOOKUP($A88,'Import OffPeak'!$A$3:GR$99,195,FALSE)-VLOOKUP($A88,'Import OffPeak change'!$A$106:GR$202,195,FALSE)),0,(VLOOKUP($A88,'Import OffPeak'!$A$3:GR$99,195,FALSE)-VLOOKUP($A88,'Import OffPeak change'!$A$106:GR$202,195,FALSE)))</f>
        <v>0</v>
      </c>
      <c r="GN88" s="6">
        <f>IF(ISERROR(VLOOKUP($A88,'Import OffPeak'!$A$3:GS$99,196,FALSE)-VLOOKUP($A88,'Import OffPeak change'!$A$106:GS$202,196,FALSE)),0,(VLOOKUP($A88,'Import OffPeak'!$A$3:GS$99,196,FALSE)-VLOOKUP($A88,'Import OffPeak change'!$A$106:GS$202,196,FALSE)))</f>
        <v>0</v>
      </c>
      <c r="GO88" s="6">
        <f>IF(ISERROR(VLOOKUP($A88,'Import OffPeak'!$A$3:GT$99,197,FALSE)-VLOOKUP($A88,'Import OffPeak change'!$A$106:GT$202,197,FALSE)),0,(VLOOKUP($A88,'Import OffPeak'!$A$3:GT$99,197,FALSE)-VLOOKUP($A88,'Import OffPeak change'!$A$106:GT$202,197,FALSE)))</f>
        <v>0</v>
      </c>
      <c r="GP88" s="6">
        <f>IF(ISERROR(VLOOKUP($A88,'Import OffPeak'!$A$3:GU$99,198,FALSE)-VLOOKUP($A88,'Import OffPeak change'!$A$106:GU$202,198,FALSE)),0,(VLOOKUP($A88,'Import OffPeak'!$A$3:GU$99,198,FALSE)-VLOOKUP($A88,'Import OffPeak change'!$A$106:GU$202,198,FALSE)))</f>
        <v>0</v>
      </c>
      <c r="GQ88" s="6">
        <f>IF(ISERROR(VLOOKUP($A88,'Import OffPeak'!$A$3:GV$99,199,FALSE)-VLOOKUP($A88,'Import OffPeak change'!$A$106:GV$202,199,FALSE)),0,(VLOOKUP($A88,'Import OffPeak'!$A$3:GV$99,199,FALSE)-VLOOKUP($A88,'Import OffPeak change'!$A$106:GV$202,199,FALSE)))</f>
        <v>0</v>
      </c>
      <c r="GR88" s="6">
        <f>IF(ISERROR(VLOOKUP($A88,'Import OffPeak'!$A$3:GW$99,200,FALSE)-VLOOKUP($A88,'Import OffPeak change'!$A$106:GW$202,200,FALSE)),0,(VLOOKUP($A88,'Import OffPeak'!$A$3:GW$99,200,FALSE)-VLOOKUP($A88,'Import OffPeak change'!$A$106:GW$202,200,FALSE)))</f>
        <v>0</v>
      </c>
      <c r="GS88" s="6">
        <f>IF(ISERROR(VLOOKUP($A88,'Import OffPeak'!$A$3:GX$99,201,FALSE)-VLOOKUP($A88,'Import OffPeak change'!$A$106:GX$202,201,FALSE)),0,(VLOOKUP($A88,'Import OffPeak'!$A$3:GX$99,201,FALSE)-VLOOKUP($A88,'Import OffPeak change'!$A$106:GX$202,201,FALSE)))</f>
        <v>0</v>
      </c>
      <c r="GT88" s="6">
        <f>IF(ISERROR(VLOOKUP($A88,'Import OffPeak'!$A$3:GY$99,202,FALSE)-VLOOKUP($A88,'Import OffPeak change'!$A$106:GY$202,202,FALSE)),0,(VLOOKUP($A88,'Import OffPeak'!$A$3:GY$99,202,FALSE)-VLOOKUP($A88,'Import OffPeak change'!$A$106:GY$202,202,FALSE)))</f>
        <v>0</v>
      </c>
      <c r="GU88" s="6">
        <f>IF(ISERROR(VLOOKUP($A88,'Import OffPeak'!$A$3:GZ$99,203,FALSE)-VLOOKUP($A88,'Import OffPeak change'!$A$106:GZ$202,203,FALSE)),0,(VLOOKUP($A88,'Import OffPeak'!$A$3:GZ$99,203,FALSE)-VLOOKUP($A88,'Import OffPeak change'!$A$106:GZ$202,203,FALSE)))</f>
        <v>0</v>
      </c>
      <c r="GV88" s="6">
        <f>IF(ISERROR(VLOOKUP($A88,'Import OffPeak'!$A$3:HA$99,204,FALSE)-VLOOKUP($A88,'Import OffPeak change'!$A$106:HA$202,204,FALSE)),0,(VLOOKUP($A88,'Import OffPeak'!$A$3:HA$99,204,FALSE)-VLOOKUP($A88,'Import OffPeak change'!$A$106:HA$202,204,FALSE)))</f>
        <v>0</v>
      </c>
      <c r="GW88" s="6">
        <f>IF(ISERROR(VLOOKUP($A88,'Import OffPeak'!$A$3:HB$99,205,FALSE)-VLOOKUP($A88,'Import OffPeak change'!$A$106:HB$202,205,FALSE)),0,(VLOOKUP($A88,'Import OffPeak'!$A$3:HB$99,205,FALSE)-VLOOKUP($A88,'Import OffPeak change'!$A$106:HB$202,205,FALSE)))</f>
        <v>0</v>
      </c>
      <c r="GX88" s="6">
        <f>IF(ISERROR(VLOOKUP($A88,'Import OffPeak'!$A$3:HC$99,206,FALSE)-VLOOKUP($A88,'Import OffPeak change'!$A$106:HC$202,206,FALSE)),0,(VLOOKUP($A88,'Import OffPeak'!$A$3:HC$99,206,FALSE)-VLOOKUP($A88,'Import OffPeak change'!$A$106:HC$202,206,FALSE)))</f>
        <v>0</v>
      </c>
      <c r="GY88" s="6">
        <f>IF(ISERROR(VLOOKUP($A88,'Import OffPeak'!$A$3:HD$99,207,FALSE)-VLOOKUP($A88,'Import OffPeak change'!$A$106:HD$202,207,FALSE)),0,(VLOOKUP($A88,'Import OffPeak'!$A$3:HD$99,207,FALSE)-VLOOKUP($A88,'Import OffPeak change'!$A$106:HD$202,207,FALSE)))</f>
        <v>0</v>
      </c>
      <c r="GZ88" s="6">
        <f>IF(ISERROR(VLOOKUP($A88,'Import OffPeak'!$A$3:HE$99,208,FALSE)-VLOOKUP($A88,'Import OffPeak change'!$A$106:HE$202,208,FALSE)),0,(VLOOKUP($A88,'Import OffPeak'!$A$3:HE$99,208,FALSE)-VLOOKUP($A88,'Import OffPeak change'!$A$106:HE$202,208,FALSE)))</f>
        <v>0</v>
      </c>
      <c r="HA88" s="6">
        <f>IF(ISERROR(VLOOKUP($A88,'Import OffPeak'!$A$3:HF$99,209,FALSE)-VLOOKUP($A88,'Import OffPeak change'!$A$106:HF$202,209,FALSE)),0,(VLOOKUP($A88,'Import OffPeak'!$A$3:HF$99,209,FALSE)-VLOOKUP($A88,'Import OffPeak change'!$A$106:HF$202,209,FALSE)))</f>
        <v>0</v>
      </c>
      <c r="HB88" s="6">
        <f>IF(ISERROR(VLOOKUP($A88,'Import OffPeak'!$A$3:HG$99,210,FALSE)-VLOOKUP($A88,'Import OffPeak change'!$A$106:HG$202,210,FALSE)),0,(VLOOKUP($A88,'Import OffPeak'!$A$3:HG$99,210,FALSE)-VLOOKUP($A88,'Import OffPeak change'!$A$106:HG$202,210,FALSE)))</f>
        <v>0</v>
      </c>
      <c r="HC88" s="6">
        <f>IF(ISERROR(VLOOKUP($A88,'Import OffPeak'!$A$3:HH$99,211,FALSE)-VLOOKUP($A88,'Import OffPeak change'!$A$106:HH$202,211,FALSE)),0,(VLOOKUP($A88,'Import OffPeak'!$A$3:HH$99,211,FALSE)-VLOOKUP($A88,'Import OffPeak change'!$A$106:HH$202,211,FALSE)))</f>
        <v>0</v>
      </c>
      <c r="HD88" s="6">
        <f>IF(ISERROR(VLOOKUP($A88,'Import OffPeak'!$A$3:HI$99,212,FALSE)-VLOOKUP($A88,'Import OffPeak change'!$A$106:HI$202,212,FALSE)),0,(VLOOKUP($A88,'Import OffPeak'!$A$3:HI$99,212,FALSE)-VLOOKUP($A88,'Import OffPeak change'!$A$106:HI$202,212,FALSE)))</f>
        <v>0</v>
      </c>
      <c r="HE88" s="6">
        <f>IF(ISERROR(VLOOKUP($A88,'Import OffPeak'!$A$3:HJ$99,213,FALSE)-VLOOKUP($A88,'Import OffPeak change'!$A$106:HJ$202,213,FALSE)),0,(VLOOKUP($A88,'Import OffPeak'!$A$3:HJ$99,213,FALSE)-VLOOKUP($A88,'Import OffPeak change'!$A$106:HJ$202,213,FALSE)))</f>
        <v>0</v>
      </c>
      <c r="HF88" s="6">
        <f>IF(ISERROR(VLOOKUP($A88,'Import OffPeak'!$A$3:HK$99,214,FALSE)-VLOOKUP($A88,'Import OffPeak change'!$A$106:HK$202,214,FALSE)),0,(VLOOKUP($A88,'Import OffPeak'!$A$3:HK$99,214,FALSE)-VLOOKUP($A88,'Import OffPeak change'!$A$106:HK$202,214,FALSE)))</f>
        <v>0</v>
      </c>
      <c r="HG88" s="6">
        <f>IF(ISERROR(VLOOKUP($A88,'Import OffPeak'!$A$3:HL$99,215,FALSE)-VLOOKUP($A88,'Import OffPeak change'!$A$106:HL$202,215,FALSE)),0,(VLOOKUP($A88,'Import OffPeak'!$A$3:HL$99,215,FALSE)-VLOOKUP($A88,'Import OffPeak change'!$A$106:HL$202,215,FALSE)))</f>
        <v>0</v>
      </c>
      <c r="HH88" s="6">
        <f>IF(ISERROR(VLOOKUP($A88,'Import OffPeak'!$A$3:HM$99,216,FALSE)-VLOOKUP($A88,'Import OffPeak change'!$A$106:HM$202,216,FALSE)),0,(VLOOKUP($A88,'Import OffPeak'!$A$3:HM$99,216,FALSE)-VLOOKUP($A88,'Import OffPeak change'!$A$106:HM$202,216,FALSE)))</f>
        <v>0</v>
      </c>
      <c r="HI88" s="6">
        <f>IF(ISERROR(VLOOKUP($A88,'Import OffPeak'!$A$3:HN$99,217,FALSE)-VLOOKUP($A88,'Import OffPeak change'!$A$106:HN$202,217,FALSE)),0,(VLOOKUP($A88,'Import OffPeak'!$A$3:HN$99,217,FALSE)-VLOOKUP($A88,'Import OffPeak change'!$A$106:HN$202,217,FALSE)))</f>
        <v>0</v>
      </c>
      <c r="HJ88" s="6">
        <f>IF(ISERROR(VLOOKUP($A88,'Import OffPeak'!$A$3:HO$99,218,FALSE)-VLOOKUP($A88,'Import OffPeak change'!$A$106:HO$202,218,FALSE)),0,(VLOOKUP($A88,'Import OffPeak'!$A$3:HO$99,218,FALSE)-VLOOKUP($A88,'Import OffPeak change'!$A$106:HO$202,218,FALSE)))</f>
        <v>0</v>
      </c>
      <c r="HK88" s="6">
        <f>IF(ISERROR(VLOOKUP($A88,'Import OffPeak'!$A$3:HP$99,219,FALSE)-VLOOKUP($A88,'Import OffPeak change'!$A$106:HP$202,219,FALSE)),0,(VLOOKUP($A88,'Import OffPeak'!$A$3:HP$99,219,FALSE)-VLOOKUP($A88,'Import OffPeak change'!$A$106:HP$202,219,FALSE)))</f>
        <v>0</v>
      </c>
      <c r="HL88" s="6">
        <f>IF(ISERROR(VLOOKUP($A88,'Import OffPeak'!$A$3:HQ$99,220,FALSE)-VLOOKUP($A88,'Import OffPeak change'!$A$106:HQ$202,220,FALSE)),0,(VLOOKUP($A88,'Import OffPeak'!$A$3:HQ$99,220,FALSE)-VLOOKUP($A88,'Import OffPeak change'!$A$106:HQ$202,220,FALSE)))</f>
        <v>0</v>
      </c>
      <c r="HM88" s="6">
        <f>IF(ISERROR(VLOOKUP($A88,'Import OffPeak'!$A$3:HR$99,221,FALSE)-VLOOKUP($A88,'Import OffPeak change'!$A$106:HR$202,221,FALSE)),0,(VLOOKUP($A88,'Import OffPeak'!$A$3:HR$99,221,FALSE)-VLOOKUP($A88,'Import OffPeak change'!$A$106:HR$202,221,FALSE)))</f>
        <v>0</v>
      </c>
      <c r="HN88" s="6">
        <f>IF(ISERROR(VLOOKUP($A88,'Import OffPeak'!$A$3:HS$99,222,FALSE)-VLOOKUP($A88,'Import OffPeak change'!$A$106:HS$202,222,FALSE)),0,(VLOOKUP($A88,'Import OffPeak'!$A$3:HS$99,222,FALSE)-VLOOKUP($A88,'Import OffPeak change'!$A$106:HS$202,222,FALSE)))</f>
        <v>0</v>
      </c>
      <c r="HO88" s="6">
        <f>IF(ISERROR(VLOOKUP($A88,'Import OffPeak'!$A$3:HT$99,223,FALSE)-VLOOKUP($A88,'Import OffPeak change'!$A$106:HT$202,223,FALSE)),0,(VLOOKUP($A88,'Import OffPeak'!$A$3:HT$99,223,FALSE)-VLOOKUP($A88,'Import OffPeak change'!$A$106:HT$202,223,FALSE)))</f>
        <v>0</v>
      </c>
      <c r="HP88" s="6">
        <f>IF(ISERROR(VLOOKUP($A88,'Import OffPeak'!$A$3:HU$99,224,FALSE)-VLOOKUP($A88,'Import OffPeak change'!$A$106:HU$202,224,FALSE)),0,(VLOOKUP($A88,'Import OffPeak'!$A$3:HU$99,224,FALSE)-VLOOKUP($A88,'Import OffPeak change'!$A$106:HU$202,224,FALSE)))</f>
        <v>0</v>
      </c>
      <c r="HQ88" s="6">
        <f>IF(ISERROR(VLOOKUP($A88,'Import OffPeak'!$A$3:HV$99,225,FALSE)-VLOOKUP($A88,'Import OffPeak change'!$A$106:HV$202,225,FALSE)),0,(VLOOKUP($A88,'Import OffPeak'!$A$3:HV$99,225,FALSE)-VLOOKUP($A88,'Import OffPeak change'!$A$106:HV$202,225,FALSE)))</f>
        <v>0</v>
      </c>
      <c r="HR88" s="6">
        <f>IF(ISERROR(VLOOKUP($A88,'Import OffPeak'!$A$3:HW$99,226,FALSE)-VLOOKUP($A88,'Import OffPeak change'!$A$106:HW$202,226,FALSE)),0,(VLOOKUP($A88,'Import OffPeak'!$A$3:HW$99,226,FALSE)-VLOOKUP($A88,'Import OffPeak change'!$A$106:HW$202,226,FALSE)))</f>
        <v>0</v>
      </c>
      <c r="HS88" s="6">
        <f>IF(ISERROR(VLOOKUP($A88,'Import OffPeak'!$A$3:HX$99,227,FALSE)-VLOOKUP($A88,'Import OffPeak change'!$A$106:HX$202,227,FALSE)),0,(VLOOKUP($A88,'Import OffPeak'!$A$3:HX$99,227,FALSE)-VLOOKUP($A88,'Import OffPeak change'!$A$106:HX$202,227,FALSE)))</f>
        <v>0</v>
      </c>
      <c r="HT88" s="6">
        <f>IF(ISERROR(VLOOKUP($A88,'Import OffPeak'!$A$3:HY$99,228,FALSE)-VLOOKUP($A88,'Import OffPeak change'!$A$106:HY$202,228,FALSE)),0,(VLOOKUP($A88,'Import OffPeak'!$A$3:HY$99,228,FALSE)-VLOOKUP($A88,'Import OffPeak change'!$A$106:HY$202,228,FALSE)))</f>
        <v>0</v>
      </c>
      <c r="HU88" s="6">
        <f>IF(ISERROR(VLOOKUP($A88,'Import OffPeak'!$A$3:HZ$99,229,FALSE)-VLOOKUP($A88,'Import OffPeak change'!$A$106:HZ$202,229,FALSE)),0,(VLOOKUP($A88,'Import OffPeak'!$A$3:HZ$99,229,FALSE)-VLOOKUP($A88,'Import OffPeak change'!$A$106:HZ$202,229,FALSE)))</f>
        <v>0</v>
      </c>
      <c r="HV88" s="6">
        <f>IF(ISERROR(VLOOKUP($A88,'Import OffPeak'!$A$3:IA$99,230,FALSE)-VLOOKUP($A88,'Import OffPeak change'!$A$106:IA$202,230,FALSE)),0,(VLOOKUP($A88,'Import OffPeak'!$A$3:IA$99,230,FALSE)-VLOOKUP($A88,'Import OffPeak change'!$A$106:IA$202,230,FALSE)))</f>
        <v>0</v>
      </c>
      <c r="HW88" s="6">
        <f>IF(ISERROR(VLOOKUP($A88,'Import OffPeak'!$A$3:IB$99,231,FALSE)-VLOOKUP($A88,'Import OffPeak change'!$A$106:IB$202,231,FALSE)),0,(VLOOKUP($A88,'Import OffPeak'!$A$3:IB$99,231,FALSE)-VLOOKUP($A88,'Import OffPeak change'!$A$106:IB$202,231,FALSE)))</f>
        <v>0</v>
      </c>
      <c r="HX88" s="6">
        <f>IF(ISERROR(VLOOKUP($A88,'Import OffPeak'!$A$3:IC$99,232,FALSE)-VLOOKUP($A88,'Import OffPeak change'!$A$106:IC$202,232,FALSE)),0,(VLOOKUP($A88,'Import OffPeak'!$A$3:IC$99,232,FALSE)-VLOOKUP($A88,'Import OffPeak change'!$A$106:IC$202,232,FALSE)))</f>
        <v>0</v>
      </c>
      <c r="HY88" s="6">
        <f>IF(ISERROR(VLOOKUP($A88,'Import OffPeak'!$A$3:ID$99,233,FALSE)-VLOOKUP($A88,'Import OffPeak change'!$A$106:ID$202,233,FALSE)),0,(VLOOKUP($A88,'Import OffPeak'!$A$3:ID$99,233,FALSE)-VLOOKUP($A88,'Import OffPeak change'!$A$106:ID$202,233,FALSE)))</f>
        <v>0</v>
      </c>
      <c r="HZ88" s="6">
        <f>IF(ISERROR(VLOOKUP($A88,'Import OffPeak'!$A$3:IE$99,234,FALSE)-VLOOKUP($A88,'Import OffPeak change'!$A$106:IE$202,234,FALSE)),0,(VLOOKUP($A88,'Import OffPeak'!$A$3:IE$99,234,FALSE)-VLOOKUP($A88,'Import OffPeak change'!$A$106:IE$202,234,FALSE)))</f>
        <v>0</v>
      </c>
      <c r="IA88" s="6">
        <f>IF(ISERROR(VLOOKUP($A88,'Import OffPeak'!$A$3:IF$99,235,FALSE)-VLOOKUP($A88,'Import OffPeak change'!$A$106:IF$202,235,FALSE)),0,(VLOOKUP($A88,'Import OffPeak'!$A$3:IF$99,235,FALSE)-VLOOKUP($A88,'Import OffPeak change'!$A$106:IF$202,235,FALSE)))</f>
        <v>0</v>
      </c>
      <c r="IB88" s="6">
        <f>IF(ISERROR(VLOOKUP($A88,'Import OffPeak'!$A$3:IG$99,236,FALSE)-VLOOKUP($A88,'Import OffPeak change'!$A$106:IG$202,236,FALSE)),0,(VLOOKUP($A88,'Import OffPeak'!$A$3:IG$99,236,FALSE)-VLOOKUP($A88,'Import OffPeak change'!$A$106:IG$202,236,FALSE)))</f>
        <v>0</v>
      </c>
      <c r="IC88" s="6">
        <f>IF(ISERROR(VLOOKUP($A88,'Import OffPeak'!$A$3:IH$99,237,FALSE)-VLOOKUP($A88,'Import OffPeak change'!$A$106:IH$202,237,FALSE)),0,(VLOOKUP($A88,'Import OffPeak'!$A$3:IH$99,237,FALSE)-VLOOKUP($A88,'Import OffPeak change'!$A$106:IH$202,237,FALSE)))</f>
        <v>0</v>
      </c>
      <c r="ID88" s="6">
        <f>IF(ISERROR(VLOOKUP($A88,'Import OffPeak'!$A$3:II$99,238,FALSE)-VLOOKUP($A88,'Import OffPeak change'!$A$106:II$202,238,FALSE)),0,(VLOOKUP($A88,'Import OffPeak'!$A$3:II$99,238,FALSE)-VLOOKUP($A88,'Import OffPeak change'!$A$106:II$202,238,FALSE)))</f>
        <v>0</v>
      </c>
      <c r="IE88" s="6">
        <f>IF(ISERROR(VLOOKUP($A88,'Import OffPeak'!$A$3:IJ$99,239,FALSE)-VLOOKUP($A88,'Import OffPeak change'!$A$106:IJ$202,239,FALSE)),0,(VLOOKUP($A88,'Import OffPeak'!$A$3:IJ$99,239,FALSE)-VLOOKUP($A88,'Import OffPeak change'!$A$106:IJ$202,239,FALSE)))</f>
        <v>0</v>
      </c>
    </row>
    <row r="89" spans="1:239">
      <c r="A89" s="168" t="str">
        <f>IF('Import OffPeak'!A86=0,"",'Import OffPeak'!A86)</f>
        <v/>
      </c>
      <c r="B89" s="6"/>
      <c r="C89" s="6"/>
      <c r="D89" s="6"/>
      <c r="E89" s="6"/>
      <c r="F89" s="6"/>
      <c r="G89" s="6">
        <f>IF(ISERROR(VLOOKUP($A89,'Import OffPeak'!$A$3:L$99,7,FALSE)-VLOOKUP($A89,'Import OffPeak change'!$A$106:L$202,7,FALSE)),0,(VLOOKUP($A89,'Import OffPeak'!$A$3:L$99,7,FALSE)-VLOOKUP($A89,'Import OffPeak change'!$A$106:L$202,7,FALSE)))</f>
        <v>0</v>
      </c>
      <c r="H89" s="6">
        <f>IF(ISERROR(VLOOKUP($A89,'Import OffPeak'!$A$3:M$99,8,FALSE)-VLOOKUP($A89,'Import OffPeak change'!$A$106:M$202,8,FALSE)),0,(VLOOKUP($A89,'Import OffPeak'!$A$3:M$99,8,FALSE)-VLOOKUP($A89,'Import OffPeak change'!$A$106:M$202,8,FALSE)))</f>
        <v>0</v>
      </c>
      <c r="I89" s="6">
        <f>IF(ISERROR(VLOOKUP($A89,'Import OffPeak'!$A$3:N$99,9,FALSE)-VLOOKUP($A89,'Import OffPeak change'!$A$106:N$202,9,FALSE)),0,(VLOOKUP($A89,'Import OffPeak'!$A$3:N$99,9,FALSE)-VLOOKUP($A89,'Import OffPeak change'!$A$106:N$202,9,FALSE)))</f>
        <v>0</v>
      </c>
      <c r="J89" s="6">
        <f>IF(ISERROR(VLOOKUP($A89,'Import OffPeak'!$A$3:O$99,10,FALSE)-VLOOKUP($A89,'Import OffPeak change'!$A$106:O$202,10,FALSE)),0,(VLOOKUP($A89,'Import OffPeak'!$A$3:O$99,10,FALSE)-VLOOKUP($A89,'Import OffPeak change'!$A$106:O$202,10,FALSE)))</f>
        <v>0</v>
      </c>
      <c r="K89" s="6">
        <f>IF(ISERROR(VLOOKUP($A89,'Import OffPeak'!$A$3:P$99,11,FALSE)-VLOOKUP($A89,'Import OffPeak change'!$A$106:P$202,11,FALSE)),0,(VLOOKUP($A89,'Import OffPeak'!$A$3:P$99,11,FALSE)-VLOOKUP($A89,'Import OffPeak change'!$A$106:P$202,11,FALSE)))</f>
        <v>0</v>
      </c>
      <c r="L89" s="6">
        <f>IF(ISERROR(VLOOKUP($A89,'Import OffPeak'!$A$3:Q$99,12,FALSE)-VLOOKUP($A89,'Import OffPeak change'!$A$106:Q$202,12,FALSE)),0,(VLOOKUP($A89,'Import OffPeak'!$A$3:Q$99,12,FALSE)-VLOOKUP($A89,'Import OffPeak change'!$A$106:Q$202,12,FALSE)))</f>
        <v>0</v>
      </c>
      <c r="M89" s="6">
        <f>IF(ISERROR(VLOOKUP($A89,'Import OffPeak'!$A$3:R$99,13,FALSE)-VLOOKUP($A89,'Import OffPeak change'!$A$106:R$202,13,FALSE)),0,(VLOOKUP($A89,'Import OffPeak'!$A$3:R$99,13,FALSE)-VLOOKUP($A89,'Import OffPeak change'!$A$106:R$202,13,FALSE)))</f>
        <v>0</v>
      </c>
      <c r="N89" s="6">
        <f>IF(ISERROR(VLOOKUP($A89,'Import OffPeak'!$A$3:S$99,14,FALSE)-VLOOKUP($A89,'Import OffPeak change'!$A$106:S$202,14,FALSE)),0,(VLOOKUP($A89,'Import OffPeak'!$A$3:S$99,14,FALSE)-VLOOKUP($A89,'Import OffPeak change'!$A$106:S$202,14,FALSE)))</f>
        <v>0</v>
      </c>
      <c r="O89" s="6">
        <f>IF(ISERROR(VLOOKUP($A89,'Import OffPeak'!$A$3:T$99,15,FALSE)-VLOOKUP($A89,'Import OffPeak change'!$A$106:T$202,15,FALSE)),0,(VLOOKUP($A89,'Import OffPeak'!$A$3:T$99,15,FALSE)-VLOOKUP($A89,'Import OffPeak change'!$A$106:T$202,15,FALSE)))</f>
        <v>0</v>
      </c>
      <c r="P89" s="6">
        <f>IF(ISERROR(VLOOKUP($A89,'Import OffPeak'!$A$3:U$99,16,FALSE)-VLOOKUP($A89,'Import OffPeak change'!$A$106:U$202,16,FALSE)),0,(VLOOKUP($A89,'Import OffPeak'!$A$3:U$99,16,FALSE)-VLOOKUP($A89,'Import OffPeak change'!$A$106:U$202,16,FALSE)))</f>
        <v>0</v>
      </c>
      <c r="Q89" s="6">
        <f>IF(ISERROR(VLOOKUP($A89,'Import OffPeak'!$A$3:V$99,17,FALSE)-VLOOKUP($A89,'Import OffPeak change'!$A$106:V$202,17,FALSE)),0,(VLOOKUP($A89,'Import OffPeak'!$A$3:V$99,17,FALSE)-VLOOKUP($A89,'Import OffPeak change'!$A$106:V$202,17,FALSE)))</f>
        <v>0</v>
      </c>
      <c r="R89" s="6">
        <f>IF(ISERROR(VLOOKUP($A89,'Import OffPeak'!$A$3:W$99,18,FALSE)-VLOOKUP($A89,'Import OffPeak change'!$A$106:W$202,18,FALSE)),0,(VLOOKUP($A89,'Import OffPeak'!$A$3:W$99,18,FALSE)-VLOOKUP($A89,'Import OffPeak change'!$A$106:W$202,18,FALSE)))</f>
        <v>0</v>
      </c>
      <c r="S89" s="6">
        <f>IF(ISERROR(VLOOKUP($A89,'Import OffPeak'!$A$3:X$99,19,FALSE)-VLOOKUP($A89,'Import OffPeak change'!$A$106:X$202,19,FALSE)),0,(VLOOKUP($A89,'Import OffPeak'!$A$3:X$99,19,FALSE)-VLOOKUP($A89,'Import OffPeak change'!$A$106:X$202,19,FALSE)))</f>
        <v>0</v>
      </c>
      <c r="T89" s="6">
        <f>IF(ISERROR(VLOOKUP($A89,'Import OffPeak'!$A$3:Y$99,20,FALSE)-VLOOKUP($A89,'Import OffPeak change'!$A$106:Y$202,20,FALSE)),0,(VLOOKUP($A89,'Import OffPeak'!$A$3:Y$99,20,FALSE)-VLOOKUP($A89,'Import OffPeak change'!$A$106:Y$202,20,FALSE)))</f>
        <v>0</v>
      </c>
      <c r="U89" s="6">
        <f>IF(ISERROR(VLOOKUP($A89,'Import OffPeak'!$A$3:Z$99,21,FALSE)-VLOOKUP($A89,'Import OffPeak change'!$A$106:Z$202,21,FALSE)),0,(VLOOKUP($A89,'Import OffPeak'!$A$3:Z$99,21,FALSE)-VLOOKUP($A89,'Import OffPeak change'!$A$106:Z$202,21,FALSE)))</f>
        <v>0</v>
      </c>
      <c r="V89" s="6">
        <f>IF(ISERROR(VLOOKUP($A89,'Import OffPeak'!$A$3:AA$99,22,FALSE)-VLOOKUP($A89,'Import OffPeak change'!$A$106:AA$202,22,FALSE)),0,(VLOOKUP($A89,'Import OffPeak'!$A$3:AA$99,22,FALSE)-VLOOKUP($A89,'Import OffPeak change'!$A$106:AA$202,22,FALSE)))</f>
        <v>0</v>
      </c>
      <c r="W89" s="6">
        <f>IF(ISERROR(VLOOKUP($A89,'Import OffPeak'!$A$3:AB$99,23,FALSE)-VLOOKUP($A89,'Import OffPeak change'!$A$106:AB$202,23,FALSE)),0,(VLOOKUP($A89,'Import OffPeak'!$A$3:AB$99,23,FALSE)-VLOOKUP($A89,'Import OffPeak change'!$A$106:AB$202,23,FALSE)))</f>
        <v>0</v>
      </c>
      <c r="X89" s="6">
        <f>IF(ISERROR(VLOOKUP($A89,'Import OffPeak'!$A$3:AC$99,24,FALSE)-VLOOKUP($A89,'Import OffPeak change'!$A$106:AC$202,24,FALSE)),0,(VLOOKUP($A89,'Import OffPeak'!$A$3:AC$99,24,FALSE)-VLOOKUP($A89,'Import OffPeak change'!$A$106:AC$202,24,FALSE)))</f>
        <v>0</v>
      </c>
      <c r="Y89" s="6">
        <f>IF(ISERROR(VLOOKUP($A89,'Import OffPeak'!$A$3:AD$99,25,FALSE)-VLOOKUP($A89,'Import OffPeak change'!$A$106:AD$202,25,FALSE)),0,(VLOOKUP($A89,'Import OffPeak'!$A$3:AD$99,25,FALSE)-VLOOKUP($A89,'Import OffPeak change'!$A$106:AD$202,25,FALSE)))</f>
        <v>0</v>
      </c>
      <c r="Z89" s="6">
        <f>IF(ISERROR(VLOOKUP($A89,'Import OffPeak'!$A$3:AE$99,26,FALSE)-VLOOKUP($A89,'Import OffPeak change'!$A$106:AE$202,26,FALSE)),0,(VLOOKUP($A89,'Import OffPeak'!$A$3:AE$99,26,FALSE)-VLOOKUP($A89,'Import OffPeak change'!$A$106:AE$202,26,FALSE)))</f>
        <v>0</v>
      </c>
      <c r="AA89" s="6">
        <f>IF(ISERROR(VLOOKUP($A89,'Import OffPeak'!$A$3:AF$99,27,FALSE)-VLOOKUP($A89,'Import OffPeak change'!$A$106:AF$202,27,FALSE)),0,(VLOOKUP($A89,'Import OffPeak'!$A$3:AF$99,27,FALSE)-VLOOKUP($A89,'Import OffPeak change'!$A$106:AF$202,27,FALSE)))</f>
        <v>0</v>
      </c>
      <c r="AB89" s="6">
        <f>IF(ISERROR(VLOOKUP($A89,'Import OffPeak'!$A$3:AG$99,28,FALSE)-VLOOKUP($A89,'Import OffPeak change'!$A$106:AG$202,28,FALSE)),0,(VLOOKUP($A89,'Import OffPeak'!$A$3:AG$99,28,FALSE)-VLOOKUP($A89,'Import OffPeak change'!$A$106:AG$202,28,FALSE)))</f>
        <v>0</v>
      </c>
      <c r="AC89" s="6">
        <f>IF(ISERROR(VLOOKUP($A89,'Import OffPeak'!$A$3:AH$99,29,FALSE)-VLOOKUP($A89,'Import OffPeak change'!$A$106:AH$202,29,FALSE)),0,(VLOOKUP($A89,'Import OffPeak'!$A$3:AH$99,29,FALSE)-VLOOKUP($A89,'Import OffPeak change'!$A$106:AH$202,29,FALSE)))</f>
        <v>0</v>
      </c>
      <c r="AD89" s="6">
        <f>IF(ISERROR(VLOOKUP($A89,'Import OffPeak'!$A$3:AI$99,30,FALSE)-VLOOKUP($A89,'Import OffPeak change'!$A$106:AI$202,30,FALSE)),0,(VLOOKUP($A89,'Import OffPeak'!$A$3:AI$99,30,FALSE)-VLOOKUP($A89,'Import OffPeak change'!$A$106:AI$202,30,FALSE)))</f>
        <v>0</v>
      </c>
      <c r="AE89" s="6">
        <f>IF(ISERROR(VLOOKUP($A89,'Import OffPeak'!$A$3:AJ$99,31,FALSE)-VLOOKUP($A89,'Import OffPeak change'!$A$106:AJ$202,31,FALSE)),0,(VLOOKUP($A89,'Import OffPeak'!$A$3:AJ$99,31,FALSE)-VLOOKUP($A89,'Import OffPeak change'!$A$106:AJ$202,31,FALSE)))</f>
        <v>0</v>
      </c>
      <c r="AF89" s="6">
        <f>IF(ISERROR(VLOOKUP($A89,'Import OffPeak'!$A$3:AK$99,32,FALSE)-VLOOKUP($A89,'Import OffPeak change'!$A$106:AK$202,32,FALSE)),0,(VLOOKUP($A89,'Import OffPeak'!$A$3:AK$99,32,FALSE)-VLOOKUP($A89,'Import OffPeak change'!$A$106:AK$202,32,FALSE)))</f>
        <v>0</v>
      </c>
      <c r="AG89" s="6">
        <f>IF(ISERROR(VLOOKUP($A89,'Import OffPeak'!$A$3:AL$99,33,FALSE)-VLOOKUP($A89,'Import OffPeak change'!$A$106:AL$202,33,FALSE)),0,(VLOOKUP($A89,'Import OffPeak'!$A$3:AL$99,33,FALSE)-VLOOKUP($A89,'Import OffPeak change'!$A$106:AL$202,33,FALSE)))</f>
        <v>0</v>
      </c>
      <c r="AH89" s="6">
        <f>IF(ISERROR(VLOOKUP($A89,'Import OffPeak'!$A$3:AM$99,34,FALSE)-VLOOKUP($A89,'Import OffPeak change'!$A$106:AM$202,34,FALSE)),0,(VLOOKUP($A89,'Import OffPeak'!$A$3:AM$99,34,FALSE)-VLOOKUP($A89,'Import OffPeak change'!$A$106:AM$202,34,FALSE)))</f>
        <v>0</v>
      </c>
      <c r="AI89" s="6">
        <f>IF(ISERROR(VLOOKUP($A89,'Import OffPeak'!$A$3:AN$99,35,FALSE)-VLOOKUP($A89,'Import OffPeak change'!$A$106:AN$202,35,FALSE)),0,(VLOOKUP($A89,'Import OffPeak'!$A$3:AN$99,35,FALSE)-VLOOKUP($A89,'Import OffPeak change'!$A$106:AN$202,35,FALSE)))</f>
        <v>0</v>
      </c>
      <c r="AJ89" s="6">
        <f>IF(ISERROR(VLOOKUP($A89,'Import OffPeak'!$A$3:AO$99,36,FALSE)-VLOOKUP($A89,'Import OffPeak change'!$A$106:AO$202,36,FALSE)),0,(VLOOKUP($A89,'Import OffPeak'!$A$3:AO$99,36,FALSE)-VLOOKUP($A89,'Import OffPeak change'!$A$106:AO$202,36,FALSE)))</f>
        <v>0</v>
      </c>
      <c r="AK89" s="6">
        <f>IF(ISERROR(VLOOKUP($A89,'Import OffPeak'!$A$3:AP$99,37,FALSE)-VLOOKUP($A89,'Import OffPeak change'!$A$106:AP$202,37,FALSE)),0,(VLOOKUP($A89,'Import OffPeak'!$A$3:AP$99,37,FALSE)-VLOOKUP($A89,'Import OffPeak change'!$A$106:AP$202,37,FALSE)))</f>
        <v>0</v>
      </c>
      <c r="AL89" s="6">
        <f>IF(ISERROR(VLOOKUP($A89,'Import OffPeak'!$A$3:AQ$99,38,FALSE)-VLOOKUP($A89,'Import OffPeak change'!$A$106:AQ$202,38,FALSE)),0,(VLOOKUP($A89,'Import OffPeak'!$A$3:AQ$99,38,FALSE)-VLOOKUP($A89,'Import OffPeak change'!$A$106:AQ$202,38,FALSE)))</f>
        <v>0</v>
      </c>
      <c r="AM89" s="6">
        <f>IF(ISERROR(VLOOKUP($A89,'Import OffPeak'!$A$3:AR$99,39,FALSE)-VLOOKUP($A89,'Import OffPeak change'!$A$106:AR$202,39,FALSE)),0,(VLOOKUP($A89,'Import OffPeak'!$A$3:AR$99,39,FALSE)-VLOOKUP($A89,'Import OffPeak change'!$A$106:AR$202,39,FALSE)))</f>
        <v>0</v>
      </c>
      <c r="AN89" s="6">
        <f>IF(ISERROR(VLOOKUP($A89,'Import OffPeak'!$A$3:AS$99,40,FALSE)-VLOOKUP($A89,'Import OffPeak change'!$A$106:AS$202,40,FALSE)),0,(VLOOKUP($A89,'Import OffPeak'!$A$3:AS$99,40,FALSE)-VLOOKUP($A89,'Import OffPeak change'!$A$106:AS$202,40,FALSE)))</f>
        <v>0</v>
      </c>
      <c r="AO89" s="6">
        <f>IF(ISERROR(VLOOKUP($A89,'Import OffPeak'!$A$3:AT$99,41,FALSE)-VLOOKUP($A89,'Import OffPeak change'!$A$106:AT$202,41,FALSE)),0,(VLOOKUP($A89,'Import OffPeak'!$A$3:AT$99,41,FALSE)-VLOOKUP($A89,'Import OffPeak change'!$A$106:AT$202,41,FALSE)))</f>
        <v>0</v>
      </c>
      <c r="AP89" s="6">
        <f>IF(ISERROR(VLOOKUP($A89,'Import OffPeak'!$A$3:AU$99,42,FALSE)-VLOOKUP($A89,'Import OffPeak change'!$A$106:AU$202,42,FALSE)),0,(VLOOKUP($A89,'Import OffPeak'!$A$3:AU$99,42,FALSE)-VLOOKUP($A89,'Import OffPeak change'!$A$106:AU$202,42,FALSE)))</f>
        <v>0</v>
      </c>
      <c r="AQ89" s="6">
        <f>IF(ISERROR(VLOOKUP($A89,'Import OffPeak'!$A$3:AV$99,43,FALSE)-VLOOKUP($A89,'Import OffPeak change'!$A$106:AV$202,43,FALSE)),0,(VLOOKUP($A89,'Import OffPeak'!$A$3:AV$99,43,FALSE)-VLOOKUP($A89,'Import OffPeak change'!$A$106:AV$202,43,FALSE)))</f>
        <v>0</v>
      </c>
      <c r="AR89" s="6">
        <f>IF(ISERROR(VLOOKUP($A89,'Import OffPeak'!$A$3:AW$99,44,FALSE)-VLOOKUP($A89,'Import OffPeak change'!$A$106:AW$202,44,FALSE)),0,(VLOOKUP($A89,'Import OffPeak'!$A$3:AW$99,44,FALSE)-VLOOKUP($A89,'Import OffPeak change'!$A$106:AW$202,44,FALSE)))</f>
        <v>0</v>
      </c>
      <c r="AS89" s="6">
        <f>IF(ISERROR(VLOOKUP($A89,'Import OffPeak'!$A$3:AX$99,45,FALSE)-VLOOKUP($A89,'Import OffPeak change'!$A$106:AX$202,45,FALSE)),0,(VLOOKUP($A89,'Import OffPeak'!$A$3:AX$99,45,FALSE)-VLOOKUP($A89,'Import OffPeak change'!$A$106:AX$202,45,FALSE)))</f>
        <v>0</v>
      </c>
      <c r="AT89" s="6">
        <f>IF(ISERROR(VLOOKUP($A89,'Import OffPeak'!$A$3:AY$99,46,FALSE)-VLOOKUP($A89,'Import OffPeak change'!$A$106:AY$202,46,FALSE)),0,(VLOOKUP($A89,'Import OffPeak'!$A$3:AY$99,46,FALSE)-VLOOKUP($A89,'Import OffPeak change'!$A$106:AY$202,46,FALSE)))</f>
        <v>0</v>
      </c>
      <c r="AU89" s="6">
        <f>IF(ISERROR(VLOOKUP($A89,'Import OffPeak'!$A$3:AZ$99,47,FALSE)-VLOOKUP($A89,'Import OffPeak change'!$A$106:AZ$202,47,FALSE)),0,(VLOOKUP($A89,'Import OffPeak'!$A$3:AZ$99,47,FALSE)-VLOOKUP($A89,'Import OffPeak change'!$A$106:AZ$202,47,FALSE)))</f>
        <v>0</v>
      </c>
      <c r="AV89" s="6">
        <f>IF(ISERROR(VLOOKUP($A89,'Import OffPeak'!$A$3:BA$99,48,FALSE)-VLOOKUP($A89,'Import OffPeak change'!$A$106:BA$202,48,FALSE)),0,(VLOOKUP($A89,'Import OffPeak'!$A$3:BA$99,48,FALSE)-VLOOKUP($A89,'Import OffPeak change'!$A$106:BA$202,48,FALSE)))</f>
        <v>0</v>
      </c>
      <c r="AW89" s="6">
        <f>IF(ISERROR(VLOOKUP($A89,'Import OffPeak'!$A$3:BB$99,49,FALSE)-VLOOKUP($A89,'Import OffPeak change'!$A$106:BB$202,49,FALSE)),0,(VLOOKUP($A89,'Import OffPeak'!$A$3:BB$99,49,FALSE)-VLOOKUP($A89,'Import OffPeak change'!$A$106:BB$202,49,FALSE)))</f>
        <v>0</v>
      </c>
      <c r="AX89" s="6">
        <f>IF(ISERROR(VLOOKUP($A89,'Import OffPeak'!$A$3:BC$99,50,FALSE)-VLOOKUP($A89,'Import OffPeak change'!$A$106:BC$202,50,FALSE)),0,(VLOOKUP($A89,'Import OffPeak'!$A$3:BC$99,50,FALSE)-VLOOKUP($A89,'Import OffPeak change'!$A$106:BC$202,50,FALSE)))</f>
        <v>0</v>
      </c>
      <c r="AY89" s="6">
        <f>IF(ISERROR(VLOOKUP($A89,'Import OffPeak'!$A$3:BD$99,51,FALSE)-VLOOKUP($A89,'Import OffPeak change'!$A$106:BD$202,51,FALSE)),0,(VLOOKUP($A89,'Import OffPeak'!$A$3:BD$99,51,FALSE)-VLOOKUP($A89,'Import OffPeak change'!$A$106:BD$202,51,FALSE)))</f>
        <v>0</v>
      </c>
      <c r="AZ89" s="6">
        <f>IF(ISERROR(VLOOKUP($A89,'Import OffPeak'!$A$3:BE$99,52,FALSE)-VLOOKUP($A89,'Import OffPeak change'!$A$106:BE$202,52,FALSE)),0,(VLOOKUP($A89,'Import OffPeak'!$A$3:BE$99,52,FALSE)-VLOOKUP($A89,'Import OffPeak change'!$A$106:BE$202,52,FALSE)))</f>
        <v>0</v>
      </c>
      <c r="BA89" s="6">
        <f>IF(ISERROR(VLOOKUP($A89,'Import OffPeak'!$A$3:BF$99,53,FALSE)-VLOOKUP($A89,'Import OffPeak change'!$A$106:BF$202,53,FALSE)),0,(VLOOKUP($A89,'Import OffPeak'!$A$3:BF$99,53,FALSE)-VLOOKUP($A89,'Import OffPeak change'!$A$106:BF$202,53,FALSE)))</f>
        <v>0</v>
      </c>
      <c r="BB89" s="6">
        <f>IF(ISERROR(VLOOKUP($A89,'Import OffPeak'!$A$3:BG$99,54,FALSE)-VLOOKUP($A89,'Import OffPeak change'!$A$106:BG$202,54,FALSE)),0,(VLOOKUP($A89,'Import OffPeak'!$A$3:BG$99,54,FALSE)-VLOOKUP($A89,'Import OffPeak change'!$A$106:BG$202,54,FALSE)))</f>
        <v>0</v>
      </c>
      <c r="BC89" s="6">
        <f>IF(ISERROR(VLOOKUP($A89,'Import OffPeak'!$A$3:BH$99,55,FALSE)-VLOOKUP($A89,'Import OffPeak change'!$A$106:BH$202,55,FALSE)),0,(VLOOKUP($A89,'Import OffPeak'!$A$3:BH$99,55,FALSE)-VLOOKUP($A89,'Import OffPeak change'!$A$106:BH$202,55,FALSE)))</f>
        <v>0</v>
      </c>
      <c r="BD89" s="6">
        <f>IF(ISERROR(VLOOKUP($A89,'Import OffPeak'!$A$3:BI$99,56,FALSE)-VLOOKUP($A89,'Import OffPeak change'!$A$106:BI$202,56,FALSE)),0,(VLOOKUP($A89,'Import OffPeak'!$A$3:BI$99,56,FALSE)-VLOOKUP($A89,'Import OffPeak change'!$A$106:BI$202,56,FALSE)))</f>
        <v>0</v>
      </c>
      <c r="BE89" s="6">
        <f>IF(ISERROR(VLOOKUP($A89,'Import OffPeak'!$A$3:BJ$99,57,FALSE)-VLOOKUP($A89,'Import OffPeak change'!$A$106:BJ$202,57,FALSE)),0,(VLOOKUP($A89,'Import OffPeak'!$A$3:BJ$99,57,FALSE)-VLOOKUP($A89,'Import OffPeak change'!$A$106:BJ$202,57,FALSE)))</f>
        <v>0</v>
      </c>
      <c r="BF89" s="6">
        <f>IF(ISERROR(VLOOKUP($A89,'Import OffPeak'!$A$3:BK$99,58,FALSE)-VLOOKUP($A89,'Import OffPeak change'!$A$106:BK$202,58,FALSE)),0,(VLOOKUP($A89,'Import OffPeak'!$A$3:BK$99,58,FALSE)-VLOOKUP($A89,'Import OffPeak change'!$A$106:BK$202,58,FALSE)))</f>
        <v>0</v>
      </c>
      <c r="BG89" s="6">
        <f>IF(ISERROR(VLOOKUP($A89,'Import OffPeak'!$A$3:BL$99,59,FALSE)-VLOOKUP($A89,'Import OffPeak change'!$A$106:BL$202,59,FALSE)),0,(VLOOKUP($A89,'Import OffPeak'!$A$3:BL$99,59,FALSE)-VLOOKUP($A89,'Import OffPeak change'!$A$106:BL$202,59,FALSE)))</f>
        <v>0</v>
      </c>
      <c r="BH89" s="6">
        <f>IF(ISERROR(VLOOKUP($A89,'Import OffPeak'!$A$3:BM$99,60,FALSE)-VLOOKUP($A89,'Import OffPeak change'!$A$106:BM$202,60,FALSE)),0,(VLOOKUP($A89,'Import OffPeak'!$A$3:BM$99,60,FALSE)-VLOOKUP($A89,'Import OffPeak change'!$A$106:BM$202,60,FALSE)))</f>
        <v>0</v>
      </c>
      <c r="BI89" s="6">
        <f>IF(ISERROR(VLOOKUP($A89,'Import OffPeak'!$A$3:BN$99,61,FALSE)-VLOOKUP($A89,'Import OffPeak change'!$A$106:BN$202,61,FALSE)),0,(VLOOKUP($A89,'Import OffPeak'!$A$3:BN$99,61,FALSE)-VLOOKUP($A89,'Import OffPeak change'!$A$106:BN$202,61,FALSE)))</f>
        <v>0</v>
      </c>
      <c r="BJ89" s="6">
        <f>IF(ISERROR(VLOOKUP($A89,'Import OffPeak'!$A$3:BO$99,62,FALSE)-VLOOKUP($A89,'Import OffPeak change'!$A$106:BO$202,62,FALSE)),0,(VLOOKUP($A89,'Import OffPeak'!$A$3:BO$99,62,FALSE)-VLOOKUP($A89,'Import OffPeak change'!$A$106:BO$202,62,FALSE)))</f>
        <v>0</v>
      </c>
      <c r="BK89" s="6">
        <f>IF(ISERROR(VLOOKUP($A89,'Import OffPeak'!$A$3:BP$99,63,FALSE)-VLOOKUP($A89,'Import OffPeak change'!$A$106:BP$202,63,FALSE)),0,(VLOOKUP($A89,'Import OffPeak'!$A$3:BP$99,63,FALSE)-VLOOKUP($A89,'Import OffPeak change'!$A$106:BP$202,63,FALSE)))</f>
        <v>0</v>
      </c>
      <c r="BL89" s="6">
        <f>IF(ISERROR(VLOOKUP($A89,'Import OffPeak'!$A$3:BQ$99,64,FALSE)-VLOOKUP($A89,'Import OffPeak change'!$A$106:BQ$202,64,FALSE)),0,(VLOOKUP($A89,'Import OffPeak'!$A$3:BQ$99,64,FALSE)-VLOOKUP($A89,'Import OffPeak change'!$A$106:BQ$202,64,FALSE)))</f>
        <v>0</v>
      </c>
      <c r="BM89" s="6">
        <f>IF(ISERROR(VLOOKUP($A89,'Import OffPeak'!$A$3:BR$99,65,FALSE)-VLOOKUP($A89,'Import OffPeak change'!$A$106:BR$202,65,FALSE)),0,(VLOOKUP($A89,'Import OffPeak'!$A$3:BR$99,65,FALSE)-VLOOKUP($A89,'Import OffPeak change'!$A$106:BR$202,65,FALSE)))</f>
        <v>0</v>
      </c>
      <c r="BN89" s="6">
        <f>IF(ISERROR(VLOOKUP($A89,'Import OffPeak'!$A$3:BS$99,66,FALSE)-VLOOKUP($A89,'Import OffPeak change'!$A$106:BS$202,66,FALSE)),0,(VLOOKUP($A89,'Import OffPeak'!$A$3:BS$99,66,FALSE)-VLOOKUP($A89,'Import OffPeak change'!$A$106:BS$202,66,FALSE)))</f>
        <v>0</v>
      </c>
      <c r="BO89" s="6">
        <f>IF(ISERROR(VLOOKUP($A89,'Import OffPeak'!$A$3:BT$99,67,FALSE)-VLOOKUP($A89,'Import OffPeak change'!$A$106:BT$202,67,FALSE)),0,(VLOOKUP($A89,'Import OffPeak'!$A$3:BT$99,67,FALSE)-VLOOKUP($A89,'Import OffPeak change'!$A$106:BT$202,67,FALSE)))</f>
        <v>0</v>
      </c>
      <c r="BP89" s="6">
        <f>IF(ISERROR(VLOOKUP($A89,'Import OffPeak'!$A$3:BU$99,68,FALSE)-VLOOKUP($A89,'Import OffPeak change'!$A$106:BU$202,68,FALSE)),0,(VLOOKUP($A89,'Import OffPeak'!$A$3:BU$99,68,FALSE)-VLOOKUP($A89,'Import OffPeak change'!$A$106:BU$202,68,FALSE)))</f>
        <v>0</v>
      </c>
      <c r="BQ89" s="6">
        <f>IF(ISERROR(VLOOKUP($A89,'Import OffPeak'!$A$3:BV$99,69,FALSE)-VLOOKUP($A89,'Import OffPeak change'!$A$106:BV$202,69,FALSE)),0,(VLOOKUP($A89,'Import OffPeak'!$A$3:BV$99,69,FALSE)-VLOOKUP($A89,'Import OffPeak change'!$A$106:BV$202,69,FALSE)))</f>
        <v>0</v>
      </c>
      <c r="BR89" s="6">
        <f>IF(ISERROR(VLOOKUP($A89,'Import OffPeak'!$A$3:BW$99,70,FALSE)-VLOOKUP($A89,'Import OffPeak change'!$A$106:BW$202,70,FALSE)),0,(VLOOKUP($A89,'Import OffPeak'!$A$3:BW$99,70,FALSE)-VLOOKUP($A89,'Import OffPeak change'!$A$106:BW$202,70,FALSE)))</f>
        <v>0</v>
      </c>
      <c r="BS89" s="6">
        <f>IF(ISERROR(VLOOKUP($A89,'Import OffPeak'!$A$3:BX$99,71,FALSE)-VLOOKUP($A89,'Import OffPeak change'!$A$106:BX$202,71,FALSE)),0,(VLOOKUP($A89,'Import OffPeak'!$A$3:BX$99,71,FALSE)-VLOOKUP($A89,'Import OffPeak change'!$A$106:BX$202,71,FALSE)))</f>
        <v>0</v>
      </c>
      <c r="BT89" s="6">
        <f>IF(ISERROR(VLOOKUP($A89,'Import OffPeak'!$A$3:BY$99,72,FALSE)-VLOOKUP($A89,'Import OffPeak change'!$A$106:BY$202,72,FALSE)),0,(VLOOKUP($A89,'Import OffPeak'!$A$3:BY$99,72,FALSE)-VLOOKUP($A89,'Import OffPeak change'!$A$106:BY$202,72,FALSE)))</f>
        <v>0</v>
      </c>
      <c r="BU89" s="6">
        <f>IF(ISERROR(VLOOKUP($A89,'Import OffPeak'!$A$3:BZ$99,73,FALSE)-VLOOKUP($A89,'Import OffPeak change'!$A$106:BZ$202,73,FALSE)),0,(VLOOKUP($A89,'Import OffPeak'!$A$3:BZ$99,73,FALSE)-VLOOKUP($A89,'Import OffPeak change'!$A$106:BZ$202,73,FALSE)))</f>
        <v>0</v>
      </c>
      <c r="BV89" s="6">
        <f>IF(ISERROR(VLOOKUP($A89,'Import OffPeak'!$A$3:CA$99,74,FALSE)-VLOOKUP($A89,'Import OffPeak change'!$A$106:CA$202,74,FALSE)),0,(VLOOKUP($A89,'Import OffPeak'!$A$3:CA$99,74,FALSE)-VLOOKUP($A89,'Import OffPeak change'!$A$106:CA$202,74,FALSE)))</f>
        <v>0</v>
      </c>
      <c r="BW89" s="6">
        <f>IF(ISERROR(VLOOKUP($A89,'Import OffPeak'!$A$3:CB$99,75,FALSE)-VLOOKUP($A89,'Import OffPeak change'!$A$106:CB$202,75,FALSE)),0,(VLOOKUP($A89,'Import OffPeak'!$A$3:CB$99,75,FALSE)-VLOOKUP($A89,'Import OffPeak change'!$A$106:CB$202,75,FALSE)))</f>
        <v>0</v>
      </c>
      <c r="BX89" s="6">
        <f>IF(ISERROR(VLOOKUP($A89,'Import OffPeak'!$A$3:CC$99,76,FALSE)-VLOOKUP($A89,'Import OffPeak change'!$A$106:CC$202,76,FALSE)),0,(VLOOKUP($A89,'Import OffPeak'!$A$3:CC$99,76,FALSE)-VLOOKUP($A89,'Import OffPeak change'!$A$106:CC$202,76,FALSE)))</f>
        <v>0</v>
      </c>
      <c r="BY89" s="6">
        <f>IF(ISERROR(VLOOKUP($A89,'Import OffPeak'!$A$3:CD$99,77,FALSE)-VLOOKUP($A89,'Import OffPeak change'!$A$106:CD$202,77,FALSE)),0,(VLOOKUP($A89,'Import OffPeak'!$A$3:CD$99,77,FALSE)-VLOOKUP($A89,'Import OffPeak change'!$A$106:CD$202,77,FALSE)))</f>
        <v>0</v>
      </c>
      <c r="BZ89" s="6">
        <f>IF(ISERROR(VLOOKUP($A89,'Import OffPeak'!$A$3:CE$99,78,FALSE)-VLOOKUP($A89,'Import OffPeak change'!$A$106:CE$202,78,FALSE)),0,(VLOOKUP($A89,'Import OffPeak'!$A$3:CE$99,78,FALSE)-VLOOKUP($A89,'Import OffPeak change'!$A$106:CE$202,78,FALSE)))</f>
        <v>0</v>
      </c>
      <c r="CA89" s="6">
        <f>IF(ISERROR(VLOOKUP($A89,'Import OffPeak'!$A$3:CF$99,79,FALSE)-VLOOKUP($A89,'Import OffPeak change'!$A$106:CF$202,79,FALSE)),0,(VLOOKUP($A89,'Import OffPeak'!$A$3:CF$99,79,FALSE)-VLOOKUP($A89,'Import OffPeak change'!$A$106:CF$202,79,FALSE)))</f>
        <v>0</v>
      </c>
      <c r="CB89" s="6">
        <f>IF(ISERROR(VLOOKUP($A89,'Import OffPeak'!$A$3:CG$99,80,FALSE)-VLOOKUP($A89,'Import OffPeak change'!$A$106:CG$202,80,FALSE)),0,(VLOOKUP($A89,'Import OffPeak'!$A$3:CG$99,80,FALSE)-VLOOKUP($A89,'Import OffPeak change'!$A$106:CG$202,80,FALSE)))</f>
        <v>0</v>
      </c>
      <c r="CC89" s="6">
        <f>IF(ISERROR(VLOOKUP($A89,'Import OffPeak'!$A$3:CH$99,81,FALSE)-VLOOKUP($A89,'Import OffPeak change'!$A$106:CH$202,81,FALSE)),0,(VLOOKUP($A89,'Import OffPeak'!$A$3:CH$99,81,FALSE)-VLOOKUP($A89,'Import OffPeak change'!$A$106:CH$202,81,FALSE)))</f>
        <v>0</v>
      </c>
      <c r="CD89" s="6">
        <f>IF(ISERROR(VLOOKUP($A89,'Import OffPeak'!$A$3:CI$99,82,FALSE)-VLOOKUP($A89,'Import OffPeak change'!$A$106:CI$202,82,FALSE)),0,(VLOOKUP($A89,'Import OffPeak'!$A$3:CI$99,82,FALSE)-VLOOKUP($A89,'Import OffPeak change'!$A$106:CI$202,82,FALSE)))</f>
        <v>0</v>
      </c>
      <c r="CE89" s="6">
        <f>IF(ISERROR(VLOOKUP($A89,'Import OffPeak'!$A$3:CJ$99,83,FALSE)-VLOOKUP($A89,'Import OffPeak change'!$A$106:CJ$202,83,FALSE)),0,(VLOOKUP($A89,'Import OffPeak'!$A$3:CJ$99,83,FALSE)-VLOOKUP($A89,'Import OffPeak change'!$A$106:CJ$202,83,FALSE)))</f>
        <v>0</v>
      </c>
      <c r="CF89" s="6">
        <f>IF(ISERROR(VLOOKUP($A89,'Import OffPeak'!$A$3:CK$99,84,FALSE)-VLOOKUP($A89,'Import OffPeak change'!$A$106:CK$202,84,FALSE)),0,(VLOOKUP($A89,'Import OffPeak'!$A$3:CK$99,84,FALSE)-VLOOKUP($A89,'Import OffPeak change'!$A$106:CK$202,84,FALSE)))</f>
        <v>0</v>
      </c>
      <c r="CG89" s="6">
        <f>IF(ISERROR(VLOOKUP($A89,'Import OffPeak'!$A$3:CL$99,85,FALSE)-VLOOKUP($A89,'Import OffPeak change'!$A$106:CL$202,85,FALSE)),0,(VLOOKUP($A89,'Import OffPeak'!$A$3:CL$99,85,FALSE)-VLOOKUP($A89,'Import OffPeak change'!$A$106:CL$202,85,FALSE)))</f>
        <v>0</v>
      </c>
      <c r="CH89" s="6">
        <f>IF(ISERROR(VLOOKUP($A89,'Import OffPeak'!$A$3:CM$99,86,FALSE)-VLOOKUP($A89,'Import OffPeak change'!$A$106:CM$202,86,FALSE)),0,(VLOOKUP($A89,'Import OffPeak'!$A$3:CM$99,86,FALSE)-VLOOKUP($A89,'Import OffPeak change'!$A$106:CM$202,86,FALSE)))</f>
        <v>0</v>
      </c>
      <c r="CI89" s="6">
        <f>IF(ISERROR(VLOOKUP($A89,'Import OffPeak'!$A$3:CN$99,87,FALSE)-VLOOKUP($A89,'Import OffPeak change'!$A$106:CN$202,87,FALSE)),0,(VLOOKUP($A89,'Import OffPeak'!$A$3:CN$99,87,FALSE)-VLOOKUP($A89,'Import OffPeak change'!$A$106:CN$202,87,FALSE)))</f>
        <v>0</v>
      </c>
      <c r="CJ89" s="6">
        <f>IF(ISERROR(VLOOKUP($A89,'Import OffPeak'!$A$3:CO$99,88,FALSE)-VLOOKUP($A89,'Import OffPeak change'!$A$106:CO$202,88,FALSE)),0,(VLOOKUP($A89,'Import OffPeak'!$A$3:CO$99,88,FALSE)-VLOOKUP($A89,'Import OffPeak change'!$A$106:CO$202,88,FALSE)))</f>
        <v>0</v>
      </c>
      <c r="CK89" s="6">
        <f>IF(ISERROR(VLOOKUP($A89,'Import OffPeak'!$A$3:CP$99,89,FALSE)-VLOOKUP($A89,'Import OffPeak change'!$A$106:CP$202,89,FALSE)),0,(VLOOKUP($A89,'Import OffPeak'!$A$3:CP$99,89,FALSE)-VLOOKUP($A89,'Import OffPeak change'!$A$106:CP$202,89,FALSE)))</f>
        <v>0</v>
      </c>
      <c r="CL89" s="6">
        <f>IF(ISERROR(VLOOKUP($A89,'Import OffPeak'!$A$3:CQ$99,90,FALSE)-VLOOKUP($A89,'Import OffPeak change'!$A$106:CQ$202,90,FALSE)),0,(VLOOKUP($A89,'Import OffPeak'!$A$3:CQ$99,90,FALSE)-VLOOKUP($A89,'Import OffPeak change'!$A$106:CQ$202,90,FALSE)))</f>
        <v>0</v>
      </c>
      <c r="CM89" s="6">
        <f>IF(ISERROR(VLOOKUP($A89,'Import OffPeak'!$A$3:CR$99,91,FALSE)-VLOOKUP($A89,'Import OffPeak change'!$A$106:CR$202,91,FALSE)),0,(VLOOKUP($A89,'Import OffPeak'!$A$3:CR$99,91,FALSE)-VLOOKUP($A89,'Import OffPeak change'!$A$106:CR$202,91,FALSE)))</f>
        <v>0</v>
      </c>
      <c r="CN89" s="6">
        <f>IF(ISERROR(VLOOKUP($A89,'Import OffPeak'!$A$3:CS$99,92,FALSE)-VLOOKUP($A89,'Import OffPeak change'!$A$106:CS$202,92,FALSE)),0,(VLOOKUP($A89,'Import OffPeak'!$A$3:CS$99,92,FALSE)-VLOOKUP($A89,'Import OffPeak change'!$A$106:CS$202,92,FALSE)))</f>
        <v>0</v>
      </c>
      <c r="CO89" s="6">
        <f>IF(ISERROR(VLOOKUP($A89,'Import OffPeak'!$A$3:CT$99,93,FALSE)-VLOOKUP($A89,'Import OffPeak change'!$A$106:CT$202,93,FALSE)),0,(VLOOKUP($A89,'Import OffPeak'!$A$3:CT$99,93,FALSE)-VLOOKUP($A89,'Import OffPeak change'!$A$106:CT$202,93,FALSE)))</f>
        <v>0</v>
      </c>
      <c r="CP89" s="6">
        <f>IF(ISERROR(VLOOKUP($A89,'Import OffPeak'!$A$3:CU$99,94,FALSE)-VLOOKUP($A89,'Import OffPeak change'!$A$106:CU$202,94,FALSE)),0,(VLOOKUP($A89,'Import OffPeak'!$A$3:CU$99,94,FALSE)-VLOOKUP($A89,'Import OffPeak change'!$A$106:CU$202,94,FALSE)))</f>
        <v>0</v>
      </c>
      <c r="CQ89" s="6">
        <f>IF(ISERROR(VLOOKUP($A89,'Import OffPeak'!$A$3:CV$99,95,FALSE)-VLOOKUP($A89,'Import OffPeak change'!$A$106:CV$202,95,FALSE)),0,(VLOOKUP($A89,'Import OffPeak'!$A$3:CV$99,95,FALSE)-VLOOKUP($A89,'Import OffPeak change'!$A$106:CV$202,95,FALSE)))</f>
        <v>0</v>
      </c>
      <c r="CR89" s="6">
        <f>IF(ISERROR(VLOOKUP($A89,'Import OffPeak'!$A$3:CW$99,96,FALSE)-VLOOKUP($A89,'Import OffPeak change'!$A$106:CW$202,96,FALSE)),0,(VLOOKUP($A89,'Import OffPeak'!$A$3:CW$99,96,FALSE)-VLOOKUP($A89,'Import OffPeak change'!$A$106:CW$202,96,FALSE)))</f>
        <v>0</v>
      </c>
      <c r="CS89" s="6">
        <f>IF(ISERROR(VLOOKUP($A89,'Import OffPeak'!$A$3:CX$99,97,FALSE)-VLOOKUP($A89,'Import OffPeak change'!$A$106:CX$202,97,FALSE)),0,(VLOOKUP($A89,'Import OffPeak'!$A$3:CX$99,97,FALSE)-VLOOKUP($A89,'Import OffPeak change'!$A$106:CX$202,97,FALSE)))</f>
        <v>0</v>
      </c>
      <c r="CT89" s="6">
        <f>IF(ISERROR(VLOOKUP($A89,'Import OffPeak'!$A$3:CY$99,98,FALSE)-VLOOKUP($A89,'Import OffPeak change'!$A$106:CY$202,98,FALSE)),0,(VLOOKUP($A89,'Import OffPeak'!$A$3:CY$99,98,FALSE)-VLOOKUP($A89,'Import OffPeak change'!$A$106:CY$202,98,FALSE)))</f>
        <v>0</v>
      </c>
      <c r="CU89" s="6">
        <f>IF(ISERROR(VLOOKUP($A89,'Import OffPeak'!$A$3:CZ$99,99,FALSE)-VLOOKUP($A89,'Import OffPeak change'!$A$106:CZ$202,99,FALSE)),0,(VLOOKUP($A89,'Import OffPeak'!$A$3:CZ$99,99,FALSE)-VLOOKUP($A89,'Import OffPeak change'!$A$106:CZ$202,99,FALSE)))</f>
        <v>0</v>
      </c>
      <c r="CV89" s="6">
        <f>IF(ISERROR(VLOOKUP($A89,'Import OffPeak'!$A$3:DA$99,100,FALSE)-VLOOKUP($A89,'Import OffPeak change'!$A$106:DA$202,100,FALSE)),0,(VLOOKUP($A89,'Import OffPeak'!$A$3:DA$99,100,FALSE)-VLOOKUP($A89,'Import OffPeak change'!$A$106:DA$202,100,FALSE)))</f>
        <v>0</v>
      </c>
      <c r="CW89" s="6">
        <f>IF(ISERROR(VLOOKUP($A89,'Import OffPeak'!$A$3:DB$99,101,FALSE)-VLOOKUP($A89,'Import OffPeak change'!$A$106:DB$202,101,FALSE)),0,(VLOOKUP($A89,'Import OffPeak'!$A$3:DB$99,101,FALSE)-VLOOKUP($A89,'Import OffPeak change'!$A$106:DB$202,101,FALSE)))</f>
        <v>0</v>
      </c>
      <c r="CX89" s="6">
        <f>IF(ISERROR(VLOOKUP($A89,'Import OffPeak'!$A$3:DC$99,102,FALSE)-VLOOKUP($A89,'Import OffPeak change'!$A$106:DC$202,102,FALSE)),0,(VLOOKUP($A89,'Import OffPeak'!$A$3:DC$99,102,FALSE)-VLOOKUP($A89,'Import OffPeak change'!$A$106:DC$202,102,FALSE)))</f>
        <v>0</v>
      </c>
      <c r="CY89" s="6">
        <f>IF(ISERROR(VLOOKUP($A89,'Import OffPeak'!$A$3:DD$99,103,FALSE)-VLOOKUP($A89,'Import OffPeak change'!$A$106:DD$202,103,FALSE)),0,(VLOOKUP($A89,'Import OffPeak'!$A$3:DD$99,103,FALSE)-VLOOKUP($A89,'Import OffPeak change'!$A$106:DD$202,103,FALSE)))</f>
        <v>0</v>
      </c>
      <c r="CZ89" s="6">
        <f>IF(ISERROR(VLOOKUP($A89,'Import OffPeak'!$A$3:DE$99,104,FALSE)-VLOOKUP($A89,'Import OffPeak change'!$A$106:DE$202,104,FALSE)),0,(VLOOKUP($A89,'Import OffPeak'!$A$3:DE$99,104,FALSE)-VLOOKUP($A89,'Import OffPeak change'!$A$106:DE$202,104,FALSE)))</f>
        <v>0</v>
      </c>
      <c r="DA89" s="6">
        <f>IF(ISERROR(VLOOKUP($A89,'Import OffPeak'!$A$3:DF$99,105,FALSE)-VLOOKUP($A89,'Import OffPeak change'!$A$106:DF$202,105,FALSE)),0,(VLOOKUP($A89,'Import OffPeak'!$A$3:DF$99,105,FALSE)-VLOOKUP($A89,'Import OffPeak change'!$A$106:DF$202,105,FALSE)))</f>
        <v>0</v>
      </c>
      <c r="DB89" s="6">
        <f>IF(ISERROR(VLOOKUP($A89,'Import OffPeak'!$A$3:DG$99,106,FALSE)-VLOOKUP($A89,'Import OffPeak change'!$A$106:DG$202,106,FALSE)),0,(VLOOKUP($A89,'Import OffPeak'!$A$3:DG$99,106,FALSE)-VLOOKUP($A89,'Import OffPeak change'!$A$106:DG$202,106,FALSE)))</f>
        <v>0</v>
      </c>
      <c r="DC89" s="6">
        <f>IF(ISERROR(VLOOKUP($A89,'Import OffPeak'!$A$3:DH$99,107,FALSE)-VLOOKUP($A89,'Import OffPeak change'!$A$106:DH$202,107,FALSE)),0,(VLOOKUP($A89,'Import OffPeak'!$A$3:DH$99,107,FALSE)-VLOOKUP($A89,'Import OffPeak change'!$A$106:DH$202,107,FALSE)))</f>
        <v>0</v>
      </c>
      <c r="DD89" s="6">
        <f>IF(ISERROR(VLOOKUP($A89,'Import OffPeak'!$A$3:DI$99,108,FALSE)-VLOOKUP($A89,'Import OffPeak change'!$A$106:DI$202,108,FALSE)),0,(VLOOKUP($A89,'Import OffPeak'!$A$3:DI$99,108,FALSE)-VLOOKUP($A89,'Import OffPeak change'!$A$106:DI$202,108,FALSE)))</f>
        <v>0</v>
      </c>
      <c r="DE89" s="6">
        <f>IF(ISERROR(VLOOKUP($A89,'Import OffPeak'!$A$3:DJ$99,109,FALSE)-VLOOKUP($A89,'Import OffPeak change'!$A$106:DJ$202,109,FALSE)),0,(VLOOKUP($A89,'Import OffPeak'!$A$3:DJ$99,109,FALSE)-VLOOKUP($A89,'Import OffPeak change'!$A$106:DJ$202,109,FALSE)))</f>
        <v>0</v>
      </c>
      <c r="DF89" s="6">
        <f>IF(ISERROR(VLOOKUP($A89,'Import OffPeak'!$A$3:DK$99,110,FALSE)-VLOOKUP($A89,'Import OffPeak change'!$A$106:DK$202,110,FALSE)),0,(VLOOKUP($A89,'Import OffPeak'!$A$3:DK$99,110,FALSE)-VLOOKUP($A89,'Import OffPeak change'!$A$106:DK$202,110,FALSE)))</f>
        <v>0</v>
      </c>
      <c r="DG89" s="6">
        <f>IF(ISERROR(VLOOKUP($A89,'Import OffPeak'!$A$3:DL$99,111,FALSE)-VLOOKUP($A89,'Import OffPeak change'!$A$106:DL$202,111,FALSE)),0,(VLOOKUP($A89,'Import OffPeak'!$A$3:DL$99,111,FALSE)-VLOOKUP($A89,'Import OffPeak change'!$A$106:DL$202,111,FALSE)))</f>
        <v>0</v>
      </c>
      <c r="DH89" s="6">
        <f>IF(ISERROR(VLOOKUP($A89,'Import OffPeak'!$A$3:DM$99,112,FALSE)-VLOOKUP($A89,'Import OffPeak change'!$A$106:DM$202,112,FALSE)),0,(VLOOKUP($A89,'Import OffPeak'!$A$3:DM$99,112,FALSE)-VLOOKUP($A89,'Import OffPeak change'!$A$106:DM$202,112,FALSE)))</f>
        <v>0</v>
      </c>
      <c r="DI89" s="6">
        <f>IF(ISERROR(VLOOKUP($A89,'Import OffPeak'!$A$3:DN$99,113,FALSE)-VLOOKUP($A89,'Import OffPeak change'!$A$106:DN$202,113,FALSE)),0,(VLOOKUP($A89,'Import OffPeak'!$A$3:DN$99,113,FALSE)-VLOOKUP($A89,'Import OffPeak change'!$A$106:DN$202,113,FALSE)))</f>
        <v>0</v>
      </c>
      <c r="DJ89" s="6">
        <f>IF(ISERROR(VLOOKUP($A89,'Import OffPeak'!$A$3:DO$99,114,FALSE)-VLOOKUP($A89,'Import OffPeak change'!$A$106:DO$202,114,FALSE)),0,(VLOOKUP($A89,'Import OffPeak'!$A$3:DO$99,114,FALSE)-VLOOKUP($A89,'Import OffPeak change'!$A$106:DO$202,114,FALSE)))</f>
        <v>0</v>
      </c>
      <c r="DK89" s="6">
        <f>IF(ISERROR(VLOOKUP($A89,'Import OffPeak'!$A$3:DP$99,115,FALSE)-VLOOKUP($A89,'Import OffPeak change'!$A$106:DP$202,115,FALSE)),0,(VLOOKUP($A89,'Import OffPeak'!$A$3:DP$99,115,FALSE)-VLOOKUP($A89,'Import OffPeak change'!$A$106:DP$202,115,FALSE)))</f>
        <v>0</v>
      </c>
      <c r="DL89" s="6">
        <f>IF(ISERROR(VLOOKUP($A89,'Import OffPeak'!$A$3:DQ$99,116,FALSE)-VLOOKUP($A89,'Import OffPeak change'!$A$106:DQ$202,116,FALSE)),0,(VLOOKUP($A89,'Import OffPeak'!$A$3:DQ$99,116,FALSE)-VLOOKUP($A89,'Import OffPeak change'!$A$106:DQ$202,116,FALSE)))</f>
        <v>0</v>
      </c>
      <c r="DM89" s="6">
        <f>IF(ISERROR(VLOOKUP($A89,'Import OffPeak'!$A$3:DR$99,117,FALSE)-VLOOKUP($A89,'Import OffPeak change'!$A$106:DR$202,117,FALSE)),0,(VLOOKUP($A89,'Import OffPeak'!$A$3:DR$99,117,FALSE)-VLOOKUP($A89,'Import OffPeak change'!$A$106:DR$202,117,FALSE)))</f>
        <v>0</v>
      </c>
      <c r="DN89" s="6">
        <f>IF(ISERROR(VLOOKUP($A89,'Import OffPeak'!$A$3:DS$99,118,FALSE)-VLOOKUP($A89,'Import OffPeak change'!$A$106:DS$202,118,FALSE)),0,(VLOOKUP($A89,'Import OffPeak'!$A$3:DS$99,118,FALSE)-VLOOKUP($A89,'Import OffPeak change'!$A$106:DS$202,118,FALSE)))</f>
        <v>0</v>
      </c>
      <c r="DO89" s="6">
        <f>IF(ISERROR(VLOOKUP($A89,'Import OffPeak'!$A$3:DT$99,119,FALSE)-VLOOKUP($A89,'Import OffPeak change'!$A$106:DT$202,119,FALSE)),0,(VLOOKUP($A89,'Import OffPeak'!$A$3:DT$99,119,FALSE)-VLOOKUP($A89,'Import OffPeak change'!$A$106:DT$202,119,FALSE)))</f>
        <v>0</v>
      </c>
      <c r="DP89" s="6">
        <f>IF(ISERROR(VLOOKUP($A89,'Import OffPeak'!$A$3:DU$99,120,FALSE)-VLOOKUP($A89,'Import OffPeak change'!$A$106:DU$202,120,FALSE)),0,(VLOOKUP($A89,'Import OffPeak'!$A$3:DU$99,120,FALSE)-VLOOKUP($A89,'Import OffPeak change'!$A$106:DU$202,120,FALSE)))</f>
        <v>0</v>
      </c>
      <c r="DQ89" s="6">
        <f>IF(ISERROR(VLOOKUP($A89,'Import OffPeak'!$A$3:DV$99,121,FALSE)-VLOOKUP($A89,'Import OffPeak change'!$A$106:DV$202,121,FALSE)),0,(VLOOKUP($A89,'Import OffPeak'!$A$3:DV$99,121,FALSE)-VLOOKUP($A89,'Import OffPeak change'!$A$106:DV$202,121,FALSE)))</f>
        <v>0</v>
      </c>
      <c r="DR89" s="6">
        <f>IF(ISERROR(VLOOKUP($A89,'Import OffPeak'!$A$3:DW$99,122,FALSE)-VLOOKUP($A89,'Import OffPeak change'!$A$106:DW$202,122,FALSE)),0,(VLOOKUP($A89,'Import OffPeak'!$A$3:DW$99,122,FALSE)-VLOOKUP($A89,'Import OffPeak change'!$A$106:DW$202,122,FALSE)))</f>
        <v>0</v>
      </c>
      <c r="DS89" s="6">
        <f>IF(ISERROR(VLOOKUP($A89,'Import OffPeak'!$A$3:DX$99,123,FALSE)-VLOOKUP($A89,'Import OffPeak change'!$A$106:DX$202,123,FALSE)),0,(VLOOKUP($A89,'Import OffPeak'!$A$3:DX$99,123,FALSE)-VLOOKUP($A89,'Import OffPeak change'!$A$106:DX$202,123,FALSE)))</f>
        <v>0</v>
      </c>
      <c r="DT89" s="6">
        <f>IF(ISERROR(VLOOKUP($A89,'Import OffPeak'!$A$3:DY$99,124,FALSE)-VLOOKUP($A89,'Import OffPeak change'!$A$106:DY$202,124,FALSE)),0,(VLOOKUP($A89,'Import OffPeak'!$A$3:DY$99,124,FALSE)-VLOOKUP($A89,'Import OffPeak change'!$A$106:DY$202,124,FALSE)))</f>
        <v>0</v>
      </c>
      <c r="DU89" s="6">
        <f>IF(ISERROR(VLOOKUP($A89,'Import OffPeak'!$A$3:DZ$99,125,FALSE)-VLOOKUP($A89,'Import OffPeak change'!$A$106:DZ$202,125,FALSE)),0,(VLOOKUP($A89,'Import OffPeak'!$A$3:DZ$99,125,FALSE)-VLOOKUP($A89,'Import OffPeak change'!$A$106:DZ$202,125,FALSE)))</f>
        <v>0</v>
      </c>
      <c r="DV89" s="6">
        <f>IF(ISERROR(VLOOKUP($A89,'Import OffPeak'!$A$3:EA$99,126,FALSE)-VLOOKUP($A89,'Import OffPeak change'!$A$106:EA$202,126,FALSE)),0,(VLOOKUP($A89,'Import OffPeak'!$A$3:EA$99,126,FALSE)-VLOOKUP($A89,'Import OffPeak change'!$A$106:EA$202,126,FALSE)))</f>
        <v>0</v>
      </c>
      <c r="DW89" s="6">
        <f>IF(ISERROR(VLOOKUP($A89,'Import OffPeak'!$A$3:EB$99,127,FALSE)-VLOOKUP($A89,'Import OffPeak change'!$A$106:EB$202,127,FALSE)),0,(VLOOKUP($A89,'Import OffPeak'!$A$3:EB$99,127,FALSE)-VLOOKUP($A89,'Import OffPeak change'!$A$106:EB$202,127,FALSE)))</f>
        <v>0</v>
      </c>
      <c r="DX89" s="6">
        <f>IF(ISERROR(VLOOKUP($A89,'Import OffPeak'!$A$3:EC$99,128,FALSE)-VLOOKUP($A89,'Import OffPeak change'!$A$106:EC$202,128,FALSE)),0,(VLOOKUP($A89,'Import OffPeak'!$A$3:EC$99,128,FALSE)-VLOOKUP($A89,'Import OffPeak change'!$A$106:EC$202,128,FALSE)))</f>
        <v>0</v>
      </c>
      <c r="DY89" s="6">
        <f>IF(ISERROR(VLOOKUP($A89,'Import OffPeak'!$A$3:ED$99,129,FALSE)-VLOOKUP($A89,'Import OffPeak change'!$A$106:ED$202,129,FALSE)),0,(VLOOKUP($A89,'Import OffPeak'!$A$3:ED$99,129,FALSE)-VLOOKUP($A89,'Import OffPeak change'!$A$106:ED$202,129,FALSE)))</f>
        <v>0</v>
      </c>
      <c r="DZ89" s="6">
        <f>IF(ISERROR(VLOOKUP($A89,'Import OffPeak'!$A$3:EE$99,130,FALSE)-VLOOKUP($A89,'Import OffPeak change'!$A$106:EE$202,130,FALSE)),0,(VLOOKUP($A89,'Import OffPeak'!$A$3:EE$99,130,FALSE)-VLOOKUP($A89,'Import OffPeak change'!$A$106:EE$202,130,FALSE)))</f>
        <v>0</v>
      </c>
      <c r="EA89" s="6">
        <f>IF(ISERROR(VLOOKUP($A89,'Import OffPeak'!$A$3:EF$99,131,FALSE)-VLOOKUP($A89,'Import OffPeak change'!$A$106:EF$202,131,FALSE)),0,(VLOOKUP($A89,'Import OffPeak'!$A$3:EF$99,131,FALSE)-VLOOKUP($A89,'Import OffPeak change'!$A$106:EF$202,131,FALSE)))</f>
        <v>0</v>
      </c>
      <c r="EB89" s="6">
        <f>IF(ISERROR(VLOOKUP($A89,'Import OffPeak'!$A$3:EG$99,132,FALSE)-VLOOKUP($A89,'Import OffPeak change'!$A$106:EG$202,132,FALSE)),0,(VLOOKUP($A89,'Import OffPeak'!$A$3:EG$99,132,FALSE)-VLOOKUP($A89,'Import OffPeak change'!$A$106:EG$202,132,FALSE)))</f>
        <v>0</v>
      </c>
      <c r="EC89" s="6">
        <f>IF(ISERROR(VLOOKUP($A89,'Import OffPeak'!$A$3:EH$99,133,FALSE)-VLOOKUP($A89,'Import OffPeak change'!$A$106:EH$202,133,FALSE)),0,(VLOOKUP($A89,'Import OffPeak'!$A$3:EH$99,133,FALSE)-VLOOKUP($A89,'Import OffPeak change'!$A$106:EH$202,133,FALSE)))</f>
        <v>0</v>
      </c>
      <c r="ED89" s="6">
        <f>IF(ISERROR(VLOOKUP($A89,'Import OffPeak'!$A$3:EI$99,134,FALSE)-VLOOKUP($A89,'Import OffPeak change'!$A$106:EI$202,134,FALSE)),0,(VLOOKUP($A89,'Import OffPeak'!$A$3:EI$99,134,FALSE)-VLOOKUP($A89,'Import OffPeak change'!$A$106:EI$202,134,FALSE)))</f>
        <v>0</v>
      </c>
      <c r="EE89" s="6">
        <f>IF(ISERROR(VLOOKUP($A89,'Import OffPeak'!$A$3:EJ$99,135,FALSE)-VLOOKUP($A89,'Import OffPeak change'!$A$106:EJ$202,135,FALSE)),0,(VLOOKUP($A89,'Import OffPeak'!$A$3:EJ$99,135,FALSE)-VLOOKUP($A89,'Import OffPeak change'!$A$106:EJ$202,135,FALSE)))</f>
        <v>0</v>
      </c>
      <c r="EF89" s="6">
        <f>IF(ISERROR(VLOOKUP($A89,'Import OffPeak'!$A$3:EK$99,136,FALSE)-VLOOKUP($A89,'Import OffPeak change'!$A$106:EK$202,136,FALSE)),0,(VLOOKUP($A89,'Import OffPeak'!$A$3:EK$99,136,FALSE)-VLOOKUP($A89,'Import OffPeak change'!$A$106:EK$202,136,FALSE)))</f>
        <v>0</v>
      </c>
      <c r="EG89" s="6">
        <f>IF(ISERROR(VLOOKUP($A89,'Import OffPeak'!$A$3:EL$99,137,FALSE)-VLOOKUP($A89,'Import OffPeak change'!$A$106:EL$202,137,FALSE)),0,(VLOOKUP($A89,'Import OffPeak'!$A$3:EL$99,137,FALSE)-VLOOKUP($A89,'Import OffPeak change'!$A$106:EL$202,137,FALSE)))</f>
        <v>0</v>
      </c>
      <c r="EH89" s="6">
        <f>IF(ISERROR(VLOOKUP($A89,'Import OffPeak'!$A$3:EM$99,138,FALSE)-VLOOKUP($A89,'Import OffPeak change'!$A$106:EM$202,138,FALSE)),0,(VLOOKUP($A89,'Import OffPeak'!$A$3:EM$99,138,FALSE)-VLOOKUP($A89,'Import OffPeak change'!$A$106:EM$202,138,FALSE)))</f>
        <v>0</v>
      </c>
      <c r="EI89" s="6">
        <f>IF(ISERROR(VLOOKUP($A89,'Import OffPeak'!$A$3:EN$99,139,FALSE)-VLOOKUP($A89,'Import OffPeak change'!$A$106:EN$202,139,FALSE)),0,(VLOOKUP($A89,'Import OffPeak'!$A$3:EN$99,139,FALSE)-VLOOKUP($A89,'Import OffPeak change'!$A$106:EN$202,139,FALSE)))</f>
        <v>0</v>
      </c>
      <c r="EJ89" s="6">
        <f>IF(ISERROR(VLOOKUP($A89,'Import OffPeak'!$A$3:EO$99,140,FALSE)-VLOOKUP($A89,'Import OffPeak change'!$A$106:EO$202,140,FALSE)),0,(VLOOKUP($A89,'Import OffPeak'!$A$3:EO$99,140,FALSE)-VLOOKUP($A89,'Import OffPeak change'!$A$106:EO$202,140,FALSE)))</f>
        <v>0</v>
      </c>
      <c r="EK89" s="6">
        <f>IF(ISERROR(VLOOKUP($A89,'Import OffPeak'!$A$3:EP$99,141,FALSE)-VLOOKUP($A89,'Import OffPeak change'!$A$106:EP$202,141,FALSE)),0,(VLOOKUP($A89,'Import OffPeak'!$A$3:EP$99,141,FALSE)-VLOOKUP($A89,'Import OffPeak change'!$A$106:EP$202,141,FALSE)))</f>
        <v>0</v>
      </c>
      <c r="EL89" s="6">
        <f>IF(ISERROR(VLOOKUP($A89,'Import OffPeak'!$A$3:EQ$99,142,FALSE)-VLOOKUP($A89,'Import OffPeak change'!$A$106:EQ$202,142,FALSE)),0,(VLOOKUP($A89,'Import OffPeak'!$A$3:EQ$99,142,FALSE)-VLOOKUP($A89,'Import OffPeak change'!$A$106:EQ$202,142,FALSE)))</f>
        <v>0</v>
      </c>
      <c r="EM89" s="6">
        <f>IF(ISERROR(VLOOKUP($A89,'Import OffPeak'!$A$3:ER$99,143,FALSE)-VLOOKUP($A89,'Import OffPeak change'!$A$106:ER$202,143,FALSE)),0,(VLOOKUP($A89,'Import OffPeak'!$A$3:ER$99,143,FALSE)-VLOOKUP($A89,'Import OffPeak change'!$A$106:ER$202,143,FALSE)))</f>
        <v>0</v>
      </c>
      <c r="EN89" s="6">
        <f>IF(ISERROR(VLOOKUP($A89,'Import OffPeak'!$A$3:ES$99,144,FALSE)-VLOOKUP($A89,'Import OffPeak change'!$A$106:ES$202,144,FALSE)),0,(VLOOKUP($A89,'Import OffPeak'!$A$3:ES$99,144,FALSE)-VLOOKUP($A89,'Import OffPeak change'!$A$106:ES$202,144,FALSE)))</f>
        <v>0</v>
      </c>
      <c r="EO89" s="6">
        <f>IF(ISERROR(VLOOKUP($A89,'Import OffPeak'!$A$3:ET$99,145,FALSE)-VLOOKUP($A89,'Import OffPeak change'!$A$106:ET$202,145,FALSE)),0,(VLOOKUP($A89,'Import OffPeak'!$A$3:ET$99,145,FALSE)-VLOOKUP($A89,'Import OffPeak change'!$A$106:ET$202,145,FALSE)))</f>
        <v>0</v>
      </c>
      <c r="EP89" s="6">
        <f>IF(ISERROR(VLOOKUP($A89,'Import OffPeak'!$A$3:EU$99,146,FALSE)-VLOOKUP($A89,'Import OffPeak change'!$A$106:EU$202,146,FALSE)),0,(VLOOKUP($A89,'Import OffPeak'!$A$3:EU$99,146,FALSE)-VLOOKUP($A89,'Import OffPeak change'!$A$106:EU$202,146,FALSE)))</f>
        <v>0</v>
      </c>
      <c r="EQ89" s="6">
        <f>IF(ISERROR(VLOOKUP($A89,'Import OffPeak'!$A$3:EV$99,147,FALSE)-VLOOKUP($A89,'Import OffPeak change'!$A$106:EV$202,147,FALSE)),0,(VLOOKUP($A89,'Import OffPeak'!$A$3:EV$99,147,FALSE)-VLOOKUP($A89,'Import OffPeak change'!$A$106:EV$202,147,FALSE)))</f>
        <v>0</v>
      </c>
      <c r="ER89" s="6">
        <f>IF(ISERROR(VLOOKUP($A89,'Import OffPeak'!$A$3:EW$99,148,FALSE)-VLOOKUP($A89,'Import OffPeak change'!$A$106:EW$202,148,FALSE)),0,(VLOOKUP($A89,'Import OffPeak'!$A$3:EW$99,148,FALSE)-VLOOKUP($A89,'Import OffPeak change'!$A$106:EW$202,148,FALSE)))</f>
        <v>0</v>
      </c>
      <c r="ES89" s="6">
        <f>IF(ISERROR(VLOOKUP($A89,'Import OffPeak'!$A$3:EX$99,149,FALSE)-VLOOKUP($A89,'Import OffPeak change'!$A$106:EX$202,149,FALSE)),0,(VLOOKUP($A89,'Import OffPeak'!$A$3:EX$99,149,FALSE)-VLOOKUP($A89,'Import OffPeak change'!$A$106:EX$202,149,FALSE)))</f>
        <v>0</v>
      </c>
      <c r="ET89" s="6">
        <f>IF(ISERROR(VLOOKUP($A89,'Import OffPeak'!$A$3:EY$99,150,FALSE)-VLOOKUP($A89,'Import OffPeak change'!$A$106:EY$202,150,FALSE)),0,(VLOOKUP($A89,'Import OffPeak'!$A$3:EY$99,150,FALSE)-VLOOKUP($A89,'Import OffPeak change'!$A$106:EY$202,150,FALSE)))</f>
        <v>0</v>
      </c>
      <c r="EU89" s="6">
        <f>IF(ISERROR(VLOOKUP($A89,'Import OffPeak'!$A$3:EZ$99,151,FALSE)-VLOOKUP($A89,'Import OffPeak change'!$A$106:EZ$202,151,FALSE)),0,(VLOOKUP($A89,'Import OffPeak'!$A$3:EZ$99,151,FALSE)-VLOOKUP($A89,'Import OffPeak change'!$A$106:EZ$202,151,FALSE)))</f>
        <v>0</v>
      </c>
      <c r="EV89" s="6">
        <f>IF(ISERROR(VLOOKUP($A89,'Import OffPeak'!$A$3:FA$99,152,FALSE)-VLOOKUP($A89,'Import OffPeak change'!$A$106:FA$202,152,FALSE)),0,(VLOOKUP($A89,'Import OffPeak'!$A$3:FA$99,152,FALSE)-VLOOKUP($A89,'Import OffPeak change'!$A$106:FA$202,152,FALSE)))</f>
        <v>0</v>
      </c>
      <c r="EW89" s="6">
        <f>IF(ISERROR(VLOOKUP($A89,'Import OffPeak'!$A$3:FB$99,153,FALSE)-VLOOKUP($A89,'Import OffPeak change'!$A$106:FB$202,153,FALSE)),0,(VLOOKUP($A89,'Import OffPeak'!$A$3:FB$99,153,FALSE)-VLOOKUP($A89,'Import OffPeak change'!$A$106:FB$202,153,FALSE)))</f>
        <v>0</v>
      </c>
      <c r="EX89" s="6">
        <f>IF(ISERROR(VLOOKUP($A89,'Import OffPeak'!$A$3:FC$99,154,FALSE)-VLOOKUP($A89,'Import OffPeak change'!$A$106:FC$202,154,FALSE)),0,(VLOOKUP($A89,'Import OffPeak'!$A$3:FC$99,154,FALSE)-VLOOKUP($A89,'Import OffPeak change'!$A$106:FC$202,154,FALSE)))</f>
        <v>0</v>
      </c>
      <c r="EY89" s="6">
        <f>IF(ISERROR(VLOOKUP($A89,'Import OffPeak'!$A$3:FD$99,155,FALSE)-VLOOKUP($A89,'Import OffPeak change'!$A$106:FD$202,155,FALSE)),0,(VLOOKUP($A89,'Import OffPeak'!$A$3:FD$99,155,FALSE)-VLOOKUP($A89,'Import OffPeak change'!$A$106:FD$202,155,FALSE)))</f>
        <v>0</v>
      </c>
      <c r="EZ89" s="6">
        <f>IF(ISERROR(VLOOKUP($A89,'Import OffPeak'!$A$3:FE$99,156,FALSE)-VLOOKUP($A89,'Import OffPeak change'!$A$106:FE$202,156,FALSE)),0,(VLOOKUP($A89,'Import OffPeak'!$A$3:FE$99,156,FALSE)-VLOOKUP($A89,'Import OffPeak change'!$A$106:FE$202,156,FALSE)))</f>
        <v>0</v>
      </c>
      <c r="FA89" s="6">
        <f>IF(ISERROR(VLOOKUP($A89,'Import OffPeak'!$A$3:FF$99,157,FALSE)-VLOOKUP($A89,'Import OffPeak change'!$A$106:FF$202,157,FALSE)),0,(VLOOKUP($A89,'Import OffPeak'!$A$3:FF$99,157,FALSE)-VLOOKUP($A89,'Import OffPeak change'!$A$106:FF$202,157,FALSE)))</f>
        <v>0</v>
      </c>
      <c r="FB89" s="6">
        <f>IF(ISERROR(VLOOKUP($A89,'Import OffPeak'!$A$3:FG$99,158,FALSE)-VLOOKUP($A89,'Import OffPeak change'!$A$106:FG$202,158,FALSE)),0,(VLOOKUP($A89,'Import OffPeak'!$A$3:FG$99,158,FALSE)-VLOOKUP($A89,'Import OffPeak change'!$A$106:FG$202,158,FALSE)))</f>
        <v>0</v>
      </c>
      <c r="FC89" s="6">
        <f>IF(ISERROR(VLOOKUP($A89,'Import OffPeak'!$A$3:FH$99,159,FALSE)-VLOOKUP($A89,'Import OffPeak change'!$A$106:FH$202,159,FALSE)),0,(VLOOKUP($A89,'Import OffPeak'!$A$3:FH$99,159,FALSE)-VLOOKUP($A89,'Import OffPeak change'!$A$106:FH$202,159,FALSE)))</f>
        <v>0</v>
      </c>
      <c r="FD89" s="6">
        <f>IF(ISERROR(VLOOKUP($A89,'Import OffPeak'!$A$3:FI$99,160,FALSE)-VLOOKUP($A89,'Import OffPeak change'!$A$106:FI$202,160,FALSE)),0,(VLOOKUP($A89,'Import OffPeak'!$A$3:FI$99,160,FALSE)-VLOOKUP($A89,'Import OffPeak change'!$A$106:FI$202,160,FALSE)))</f>
        <v>0</v>
      </c>
      <c r="FE89" s="6">
        <f>IF(ISERROR(VLOOKUP($A89,'Import OffPeak'!$A$3:FJ$99,161,FALSE)-VLOOKUP($A89,'Import OffPeak change'!$A$106:FJ$202,161,FALSE)),0,(VLOOKUP($A89,'Import OffPeak'!$A$3:FJ$99,161,FALSE)-VLOOKUP($A89,'Import OffPeak change'!$A$106:FJ$202,161,FALSE)))</f>
        <v>0</v>
      </c>
      <c r="FF89" s="6">
        <f>IF(ISERROR(VLOOKUP($A89,'Import OffPeak'!$A$3:FK$99,162,FALSE)-VLOOKUP($A89,'Import OffPeak change'!$A$106:FK$202,162,FALSE)),0,(VLOOKUP($A89,'Import OffPeak'!$A$3:FK$99,162,FALSE)-VLOOKUP($A89,'Import OffPeak change'!$A$106:FK$202,162,FALSE)))</f>
        <v>0</v>
      </c>
      <c r="FG89" s="6">
        <f>IF(ISERROR(VLOOKUP($A89,'Import OffPeak'!$A$3:FL$99,163,FALSE)-VLOOKUP($A89,'Import OffPeak change'!$A$106:FL$202,163,FALSE)),0,(VLOOKUP($A89,'Import OffPeak'!$A$3:FL$99,163,FALSE)-VLOOKUP($A89,'Import OffPeak change'!$A$106:FL$202,163,FALSE)))</f>
        <v>0</v>
      </c>
      <c r="FH89" s="6">
        <f>IF(ISERROR(VLOOKUP($A89,'Import OffPeak'!$A$3:FM$99,164,FALSE)-VLOOKUP($A89,'Import OffPeak change'!$A$106:FM$202,164,FALSE)),0,(VLOOKUP($A89,'Import OffPeak'!$A$3:FM$99,164,FALSE)-VLOOKUP($A89,'Import OffPeak change'!$A$106:FM$202,164,FALSE)))</f>
        <v>0</v>
      </c>
      <c r="FI89" s="6">
        <f>IF(ISERROR(VLOOKUP($A89,'Import OffPeak'!$A$3:FN$99,165,FALSE)-VLOOKUP($A89,'Import OffPeak change'!$A$106:FN$202,165,FALSE)),0,(VLOOKUP($A89,'Import OffPeak'!$A$3:FN$99,165,FALSE)-VLOOKUP($A89,'Import OffPeak change'!$A$106:FN$202,165,FALSE)))</f>
        <v>0</v>
      </c>
      <c r="FJ89" s="6">
        <f>IF(ISERROR(VLOOKUP($A89,'Import OffPeak'!$A$3:FO$99,166,FALSE)-VLOOKUP($A89,'Import OffPeak change'!$A$106:FO$202,166,FALSE)),0,(VLOOKUP($A89,'Import OffPeak'!$A$3:FO$99,166,FALSE)-VLOOKUP($A89,'Import OffPeak change'!$A$106:FO$202,166,FALSE)))</f>
        <v>0</v>
      </c>
      <c r="FK89" s="6">
        <f>IF(ISERROR(VLOOKUP($A89,'Import OffPeak'!$A$3:FP$99,167,FALSE)-VLOOKUP($A89,'Import OffPeak change'!$A$106:FP$202,167,FALSE)),0,(VLOOKUP($A89,'Import OffPeak'!$A$3:FP$99,167,FALSE)-VLOOKUP($A89,'Import OffPeak change'!$A$106:FP$202,167,FALSE)))</f>
        <v>0</v>
      </c>
      <c r="FL89" s="6">
        <f>IF(ISERROR(VLOOKUP($A89,'Import OffPeak'!$A$3:FQ$99,168,FALSE)-VLOOKUP($A89,'Import OffPeak change'!$A$106:FQ$202,168,FALSE)),0,(VLOOKUP($A89,'Import OffPeak'!$A$3:FQ$99,168,FALSE)-VLOOKUP($A89,'Import OffPeak change'!$A$106:FQ$202,168,FALSE)))</f>
        <v>0</v>
      </c>
      <c r="FM89" s="6">
        <f>IF(ISERROR(VLOOKUP($A89,'Import OffPeak'!$A$3:FR$99,169,FALSE)-VLOOKUP($A89,'Import OffPeak change'!$A$106:FR$202,169,FALSE)),0,(VLOOKUP($A89,'Import OffPeak'!$A$3:FR$99,169,FALSE)-VLOOKUP($A89,'Import OffPeak change'!$A$106:FR$202,169,FALSE)))</f>
        <v>0</v>
      </c>
      <c r="FN89" s="6">
        <f>IF(ISERROR(VLOOKUP($A89,'Import OffPeak'!$A$3:FS$99,170,FALSE)-VLOOKUP($A89,'Import OffPeak change'!$A$106:FS$202,170,FALSE)),0,(VLOOKUP($A89,'Import OffPeak'!$A$3:FS$99,170,FALSE)-VLOOKUP($A89,'Import OffPeak change'!$A$106:FS$202,170,FALSE)))</f>
        <v>0</v>
      </c>
      <c r="FO89" s="6">
        <f>IF(ISERROR(VLOOKUP($A89,'Import OffPeak'!$A$3:FT$99,171,FALSE)-VLOOKUP($A89,'Import OffPeak change'!$A$106:FT$202,171,FALSE)),0,(VLOOKUP($A89,'Import OffPeak'!$A$3:FT$99,171,FALSE)-VLOOKUP($A89,'Import OffPeak change'!$A$106:FT$202,171,FALSE)))</f>
        <v>0</v>
      </c>
      <c r="FP89" s="6">
        <f>IF(ISERROR(VLOOKUP($A89,'Import OffPeak'!$A$3:FU$99,172,FALSE)-VLOOKUP($A89,'Import OffPeak change'!$A$106:FU$202,172,FALSE)),0,(VLOOKUP($A89,'Import OffPeak'!$A$3:FU$99,172,FALSE)-VLOOKUP($A89,'Import OffPeak change'!$A$106:FU$202,172,FALSE)))</f>
        <v>0</v>
      </c>
      <c r="FQ89" s="6">
        <f>IF(ISERROR(VLOOKUP($A89,'Import OffPeak'!$A$3:FV$99,173,FALSE)-VLOOKUP($A89,'Import OffPeak change'!$A$106:FV$202,173,FALSE)),0,(VLOOKUP($A89,'Import OffPeak'!$A$3:FV$99,173,FALSE)-VLOOKUP($A89,'Import OffPeak change'!$A$106:FV$202,173,FALSE)))</f>
        <v>0</v>
      </c>
      <c r="FR89" s="6">
        <f>IF(ISERROR(VLOOKUP($A89,'Import OffPeak'!$A$3:FW$99,174,FALSE)-VLOOKUP($A89,'Import OffPeak change'!$A$106:FW$202,174,FALSE)),0,(VLOOKUP($A89,'Import OffPeak'!$A$3:FW$99,174,FALSE)-VLOOKUP($A89,'Import OffPeak change'!$A$106:FW$202,174,FALSE)))</f>
        <v>0</v>
      </c>
      <c r="FS89" s="6">
        <f>IF(ISERROR(VLOOKUP($A89,'Import OffPeak'!$A$3:FX$99,175,FALSE)-VLOOKUP($A89,'Import OffPeak change'!$A$106:FX$202,175,FALSE)),0,(VLOOKUP($A89,'Import OffPeak'!$A$3:FX$99,175,FALSE)-VLOOKUP($A89,'Import OffPeak change'!$A$106:FX$202,175,FALSE)))</f>
        <v>0</v>
      </c>
      <c r="FT89" s="6">
        <f>IF(ISERROR(VLOOKUP($A89,'Import OffPeak'!$A$3:FY$99,176,FALSE)-VLOOKUP($A89,'Import OffPeak change'!$A$106:FY$202,176,FALSE)),0,(VLOOKUP($A89,'Import OffPeak'!$A$3:FY$99,176,FALSE)-VLOOKUP($A89,'Import OffPeak change'!$A$106:FY$202,176,FALSE)))</f>
        <v>0</v>
      </c>
      <c r="FU89" s="6">
        <f>IF(ISERROR(VLOOKUP($A89,'Import OffPeak'!$A$3:FZ$99,177,FALSE)-VLOOKUP($A89,'Import OffPeak change'!$A$106:FZ$202,177,FALSE)),0,(VLOOKUP($A89,'Import OffPeak'!$A$3:FZ$99,177,FALSE)-VLOOKUP($A89,'Import OffPeak change'!$A$106:FZ$202,177,FALSE)))</f>
        <v>0</v>
      </c>
      <c r="FV89" s="6">
        <f>IF(ISERROR(VLOOKUP($A89,'Import OffPeak'!$A$3:GA$99,178,FALSE)-VLOOKUP($A89,'Import OffPeak change'!$A$106:GA$202,178,FALSE)),0,(VLOOKUP($A89,'Import OffPeak'!$A$3:GA$99,178,FALSE)-VLOOKUP($A89,'Import OffPeak change'!$A$106:GA$202,178,FALSE)))</f>
        <v>0</v>
      </c>
      <c r="FW89" s="6">
        <f>IF(ISERROR(VLOOKUP($A89,'Import OffPeak'!$A$3:GB$99,179,FALSE)-VLOOKUP($A89,'Import OffPeak change'!$A$106:GB$202,179,FALSE)),0,(VLOOKUP($A89,'Import OffPeak'!$A$3:GB$99,179,FALSE)-VLOOKUP($A89,'Import OffPeak change'!$A$106:GB$202,179,FALSE)))</f>
        <v>0</v>
      </c>
      <c r="FX89" s="6">
        <f>IF(ISERROR(VLOOKUP($A89,'Import OffPeak'!$A$3:GC$99,180,FALSE)-VLOOKUP($A89,'Import OffPeak change'!$A$106:GC$202,180,FALSE)),0,(VLOOKUP($A89,'Import OffPeak'!$A$3:GC$99,180,FALSE)-VLOOKUP($A89,'Import OffPeak change'!$A$106:GC$202,180,FALSE)))</f>
        <v>0</v>
      </c>
      <c r="FY89" s="6">
        <f>IF(ISERROR(VLOOKUP($A89,'Import OffPeak'!$A$3:GD$99,181,FALSE)-VLOOKUP($A89,'Import OffPeak change'!$A$106:GD$202,181,FALSE)),0,(VLOOKUP($A89,'Import OffPeak'!$A$3:GD$99,181,FALSE)-VLOOKUP($A89,'Import OffPeak change'!$A$106:GD$202,181,FALSE)))</f>
        <v>0</v>
      </c>
      <c r="FZ89" s="6">
        <f>IF(ISERROR(VLOOKUP($A89,'Import OffPeak'!$A$3:GE$99,182,FALSE)-VLOOKUP($A89,'Import OffPeak change'!$A$106:GE$202,182,FALSE)),0,(VLOOKUP($A89,'Import OffPeak'!$A$3:GE$99,182,FALSE)-VLOOKUP($A89,'Import OffPeak change'!$A$106:GE$202,182,FALSE)))</f>
        <v>0</v>
      </c>
      <c r="GA89" s="6">
        <f>IF(ISERROR(VLOOKUP($A89,'Import OffPeak'!$A$3:GF$99,183,FALSE)-VLOOKUP($A89,'Import OffPeak change'!$A$106:GF$202,183,FALSE)),0,(VLOOKUP($A89,'Import OffPeak'!$A$3:GF$99,183,FALSE)-VLOOKUP($A89,'Import OffPeak change'!$A$106:GF$202,183,FALSE)))</f>
        <v>0</v>
      </c>
      <c r="GB89" s="6">
        <f>IF(ISERROR(VLOOKUP($A89,'Import OffPeak'!$A$3:GG$99,184,FALSE)-VLOOKUP($A89,'Import OffPeak change'!$A$106:GG$202,184,FALSE)),0,(VLOOKUP($A89,'Import OffPeak'!$A$3:GG$99,184,FALSE)-VLOOKUP($A89,'Import OffPeak change'!$A$106:GG$202,184,FALSE)))</f>
        <v>0</v>
      </c>
      <c r="GC89" s="6">
        <f>IF(ISERROR(VLOOKUP($A89,'Import OffPeak'!$A$3:GH$99,185,FALSE)-VLOOKUP($A89,'Import OffPeak change'!$A$106:GH$202,185,FALSE)),0,(VLOOKUP($A89,'Import OffPeak'!$A$3:GH$99,185,FALSE)-VLOOKUP($A89,'Import OffPeak change'!$A$106:GH$202,185,FALSE)))</f>
        <v>0</v>
      </c>
      <c r="GD89" s="6">
        <f>IF(ISERROR(VLOOKUP($A89,'Import OffPeak'!$A$3:GI$99,186,FALSE)-VLOOKUP($A89,'Import OffPeak change'!$A$106:GI$202,186,FALSE)),0,(VLOOKUP($A89,'Import OffPeak'!$A$3:GI$99,186,FALSE)-VLOOKUP($A89,'Import OffPeak change'!$A$106:GI$202,186,FALSE)))</f>
        <v>0</v>
      </c>
      <c r="GE89" s="6">
        <f>IF(ISERROR(VLOOKUP($A89,'Import OffPeak'!$A$3:GJ$99,187,FALSE)-VLOOKUP($A89,'Import OffPeak change'!$A$106:GJ$202,187,FALSE)),0,(VLOOKUP($A89,'Import OffPeak'!$A$3:GJ$99,187,FALSE)-VLOOKUP($A89,'Import OffPeak change'!$A$106:GJ$202,187,FALSE)))</f>
        <v>0</v>
      </c>
      <c r="GF89" s="6">
        <f>IF(ISERROR(VLOOKUP($A89,'Import OffPeak'!$A$3:GK$99,188,FALSE)-VLOOKUP($A89,'Import OffPeak change'!$A$106:GK$202,188,FALSE)),0,(VLOOKUP($A89,'Import OffPeak'!$A$3:GK$99,188,FALSE)-VLOOKUP($A89,'Import OffPeak change'!$A$106:GK$202,188,FALSE)))</f>
        <v>0</v>
      </c>
      <c r="GG89" s="6">
        <f>IF(ISERROR(VLOOKUP($A89,'Import OffPeak'!$A$3:GL$99,189,FALSE)-VLOOKUP($A89,'Import OffPeak change'!$A$106:GL$202,189,FALSE)),0,(VLOOKUP($A89,'Import OffPeak'!$A$3:GL$99,189,FALSE)-VLOOKUP($A89,'Import OffPeak change'!$A$106:GL$202,189,FALSE)))</f>
        <v>0</v>
      </c>
      <c r="GH89" s="6">
        <f>IF(ISERROR(VLOOKUP($A89,'Import OffPeak'!$A$3:GM$99,190,FALSE)-VLOOKUP($A89,'Import OffPeak change'!$A$106:GM$202,190,FALSE)),0,(VLOOKUP($A89,'Import OffPeak'!$A$3:GM$99,190,FALSE)-VLOOKUP($A89,'Import OffPeak change'!$A$106:GM$202,190,FALSE)))</f>
        <v>0</v>
      </c>
      <c r="GI89" s="6">
        <f>IF(ISERROR(VLOOKUP($A89,'Import OffPeak'!$A$3:GN$99,191,FALSE)-VLOOKUP($A89,'Import OffPeak change'!$A$106:GN$202,191,FALSE)),0,(VLOOKUP($A89,'Import OffPeak'!$A$3:GN$99,191,FALSE)-VLOOKUP($A89,'Import OffPeak change'!$A$106:GN$202,191,FALSE)))</f>
        <v>0</v>
      </c>
      <c r="GJ89" s="6">
        <f>IF(ISERROR(VLOOKUP($A89,'Import OffPeak'!$A$3:GO$99,192,FALSE)-VLOOKUP($A89,'Import OffPeak change'!$A$106:GO$202,192,FALSE)),0,(VLOOKUP($A89,'Import OffPeak'!$A$3:GO$99,192,FALSE)-VLOOKUP($A89,'Import OffPeak change'!$A$106:GO$202,192,FALSE)))</f>
        <v>0</v>
      </c>
      <c r="GK89" s="6">
        <f>IF(ISERROR(VLOOKUP($A89,'Import OffPeak'!$A$3:GP$99,193,FALSE)-VLOOKUP($A89,'Import OffPeak change'!$A$106:GP$202,193,FALSE)),0,(VLOOKUP($A89,'Import OffPeak'!$A$3:GP$99,193,FALSE)-VLOOKUP($A89,'Import OffPeak change'!$A$106:GP$202,193,FALSE)))</f>
        <v>0</v>
      </c>
      <c r="GL89" s="6">
        <f>IF(ISERROR(VLOOKUP($A89,'Import OffPeak'!$A$3:GQ$99,194,FALSE)-VLOOKUP($A89,'Import OffPeak change'!$A$106:GQ$202,194,FALSE)),0,(VLOOKUP($A89,'Import OffPeak'!$A$3:GQ$99,194,FALSE)-VLOOKUP($A89,'Import OffPeak change'!$A$106:GQ$202,194,FALSE)))</f>
        <v>0</v>
      </c>
      <c r="GM89" s="6">
        <f>IF(ISERROR(VLOOKUP($A89,'Import OffPeak'!$A$3:GR$99,195,FALSE)-VLOOKUP($A89,'Import OffPeak change'!$A$106:GR$202,195,FALSE)),0,(VLOOKUP($A89,'Import OffPeak'!$A$3:GR$99,195,FALSE)-VLOOKUP($A89,'Import OffPeak change'!$A$106:GR$202,195,FALSE)))</f>
        <v>0</v>
      </c>
      <c r="GN89" s="6">
        <f>IF(ISERROR(VLOOKUP($A89,'Import OffPeak'!$A$3:GS$99,196,FALSE)-VLOOKUP($A89,'Import OffPeak change'!$A$106:GS$202,196,FALSE)),0,(VLOOKUP($A89,'Import OffPeak'!$A$3:GS$99,196,FALSE)-VLOOKUP($A89,'Import OffPeak change'!$A$106:GS$202,196,FALSE)))</f>
        <v>0</v>
      </c>
      <c r="GO89" s="6">
        <f>IF(ISERROR(VLOOKUP($A89,'Import OffPeak'!$A$3:GT$99,197,FALSE)-VLOOKUP($A89,'Import OffPeak change'!$A$106:GT$202,197,FALSE)),0,(VLOOKUP($A89,'Import OffPeak'!$A$3:GT$99,197,FALSE)-VLOOKUP($A89,'Import OffPeak change'!$A$106:GT$202,197,FALSE)))</f>
        <v>0</v>
      </c>
      <c r="GP89" s="6">
        <f>IF(ISERROR(VLOOKUP($A89,'Import OffPeak'!$A$3:GU$99,198,FALSE)-VLOOKUP($A89,'Import OffPeak change'!$A$106:GU$202,198,FALSE)),0,(VLOOKUP($A89,'Import OffPeak'!$A$3:GU$99,198,FALSE)-VLOOKUP($A89,'Import OffPeak change'!$A$106:GU$202,198,FALSE)))</f>
        <v>0</v>
      </c>
      <c r="GQ89" s="6">
        <f>IF(ISERROR(VLOOKUP($A89,'Import OffPeak'!$A$3:GV$99,199,FALSE)-VLOOKUP($A89,'Import OffPeak change'!$A$106:GV$202,199,FALSE)),0,(VLOOKUP($A89,'Import OffPeak'!$A$3:GV$99,199,FALSE)-VLOOKUP($A89,'Import OffPeak change'!$A$106:GV$202,199,FALSE)))</f>
        <v>0</v>
      </c>
      <c r="GR89" s="6">
        <f>IF(ISERROR(VLOOKUP($A89,'Import OffPeak'!$A$3:GW$99,200,FALSE)-VLOOKUP($A89,'Import OffPeak change'!$A$106:GW$202,200,FALSE)),0,(VLOOKUP($A89,'Import OffPeak'!$A$3:GW$99,200,FALSE)-VLOOKUP($A89,'Import OffPeak change'!$A$106:GW$202,200,FALSE)))</f>
        <v>0</v>
      </c>
      <c r="GS89" s="6">
        <f>IF(ISERROR(VLOOKUP($A89,'Import OffPeak'!$A$3:GX$99,201,FALSE)-VLOOKUP($A89,'Import OffPeak change'!$A$106:GX$202,201,FALSE)),0,(VLOOKUP($A89,'Import OffPeak'!$A$3:GX$99,201,FALSE)-VLOOKUP($A89,'Import OffPeak change'!$A$106:GX$202,201,FALSE)))</f>
        <v>0</v>
      </c>
      <c r="GT89" s="6">
        <f>IF(ISERROR(VLOOKUP($A89,'Import OffPeak'!$A$3:GY$99,202,FALSE)-VLOOKUP($A89,'Import OffPeak change'!$A$106:GY$202,202,FALSE)),0,(VLOOKUP($A89,'Import OffPeak'!$A$3:GY$99,202,FALSE)-VLOOKUP($A89,'Import OffPeak change'!$A$106:GY$202,202,FALSE)))</f>
        <v>0</v>
      </c>
      <c r="GU89" s="6">
        <f>IF(ISERROR(VLOOKUP($A89,'Import OffPeak'!$A$3:GZ$99,203,FALSE)-VLOOKUP($A89,'Import OffPeak change'!$A$106:GZ$202,203,FALSE)),0,(VLOOKUP($A89,'Import OffPeak'!$A$3:GZ$99,203,FALSE)-VLOOKUP($A89,'Import OffPeak change'!$A$106:GZ$202,203,FALSE)))</f>
        <v>0</v>
      </c>
      <c r="GV89" s="6">
        <f>IF(ISERROR(VLOOKUP($A89,'Import OffPeak'!$A$3:HA$99,204,FALSE)-VLOOKUP($A89,'Import OffPeak change'!$A$106:HA$202,204,FALSE)),0,(VLOOKUP($A89,'Import OffPeak'!$A$3:HA$99,204,FALSE)-VLOOKUP($A89,'Import OffPeak change'!$A$106:HA$202,204,FALSE)))</f>
        <v>0</v>
      </c>
      <c r="GW89" s="6">
        <f>IF(ISERROR(VLOOKUP($A89,'Import OffPeak'!$A$3:HB$99,205,FALSE)-VLOOKUP($A89,'Import OffPeak change'!$A$106:HB$202,205,FALSE)),0,(VLOOKUP($A89,'Import OffPeak'!$A$3:HB$99,205,FALSE)-VLOOKUP($A89,'Import OffPeak change'!$A$106:HB$202,205,FALSE)))</f>
        <v>0</v>
      </c>
      <c r="GX89" s="6">
        <f>IF(ISERROR(VLOOKUP($A89,'Import OffPeak'!$A$3:HC$99,206,FALSE)-VLOOKUP($A89,'Import OffPeak change'!$A$106:HC$202,206,FALSE)),0,(VLOOKUP($A89,'Import OffPeak'!$A$3:HC$99,206,FALSE)-VLOOKUP($A89,'Import OffPeak change'!$A$106:HC$202,206,FALSE)))</f>
        <v>0</v>
      </c>
      <c r="GY89" s="6">
        <f>IF(ISERROR(VLOOKUP($A89,'Import OffPeak'!$A$3:HD$99,207,FALSE)-VLOOKUP($A89,'Import OffPeak change'!$A$106:HD$202,207,FALSE)),0,(VLOOKUP($A89,'Import OffPeak'!$A$3:HD$99,207,FALSE)-VLOOKUP($A89,'Import OffPeak change'!$A$106:HD$202,207,FALSE)))</f>
        <v>0</v>
      </c>
      <c r="GZ89" s="6">
        <f>IF(ISERROR(VLOOKUP($A89,'Import OffPeak'!$A$3:HE$99,208,FALSE)-VLOOKUP($A89,'Import OffPeak change'!$A$106:HE$202,208,FALSE)),0,(VLOOKUP($A89,'Import OffPeak'!$A$3:HE$99,208,FALSE)-VLOOKUP($A89,'Import OffPeak change'!$A$106:HE$202,208,FALSE)))</f>
        <v>0</v>
      </c>
      <c r="HA89" s="6">
        <f>IF(ISERROR(VLOOKUP($A89,'Import OffPeak'!$A$3:HF$99,209,FALSE)-VLOOKUP($A89,'Import OffPeak change'!$A$106:HF$202,209,FALSE)),0,(VLOOKUP($A89,'Import OffPeak'!$A$3:HF$99,209,FALSE)-VLOOKUP($A89,'Import OffPeak change'!$A$106:HF$202,209,FALSE)))</f>
        <v>0</v>
      </c>
      <c r="HB89" s="6">
        <f>IF(ISERROR(VLOOKUP($A89,'Import OffPeak'!$A$3:HG$99,210,FALSE)-VLOOKUP($A89,'Import OffPeak change'!$A$106:HG$202,210,FALSE)),0,(VLOOKUP($A89,'Import OffPeak'!$A$3:HG$99,210,FALSE)-VLOOKUP($A89,'Import OffPeak change'!$A$106:HG$202,210,FALSE)))</f>
        <v>0</v>
      </c>
      <c r="HC89" s="6">
        <f>IF(ISERROR(VLOOKUP($A89,'Import OffPeak'!$A$3:HH$99,211,FALSE)-VLOOKUP($A89,'Import OffPeak change'!$A$106:HH$202,211,FALSE)),0,(VLOOKUP($A89,'Import OffPeak'!$A$3:HH$99,211,FALSE)-VLOOKUP($A89,'Import OffPeak change'!$A$106:HH$202,211,FALSE)))</f>
        <v>0</v>
      </c>
      <c r="HD89" s="6">
        <f>IF(ISERROR(VLOOKUP($A89,'Import OffPeak'!$A$3:HI$99,212,FALSE)-VLOOKUP($A89,'Import OffPeak change'!$A$106:HI$202,212,FALSE)),0,(VLOOKUP($A89,'Import OffPeak'!$A$3:HI$99,212,FALSE)-VLOOKUP($A89,'Import OffPeak change'!$A$106:HI$202,212,FALSE)))</f>
        <v>0</v>
      </c>
      <c r="HE89" s="6">
        <f>IF(ISERROR(VLOOKUP($A89,'Import OffPeak'!$A$3:HJ$99,213,FALSE)-VLOOKUP($A89,'Import OffPeak change'!$A$106:HJ$202,213,FALSE)),0,(VLOOKUP($A89,'Import OffPeak'!$A$3:HJ$99,213,FALSE)-VLOOKUP($A89,'Import OffPeak change'!$A$106:HJ$202,213,FALSE)))</f>
        <v>0</v>
      </c>
      <c r="HF89" s="6">
        <f>IF(ISERROR(VLOOKUP($A89,'Import OffPeak'!$A$3:HK$99,214,FALSE)-VLOOKUP($A89,'Import OffPeak change'!$A$106:HK$202,214,FALSE)),0,(VLOOKUP($A89,'Import OffPeak'!$A$3:HK$99,214,FALSE)-VLOOKUP($A89,'Import OffPeak change'!$A$106:HK$202,214,FALSE)))</f>
        <v>0</v>
      </c>
      <c r="HG89" s="6">
        <f>IF(ISERROR(VLOOKUP($A89,'Import OffPeak'!$A$3:HL$99,215,FALSE)-VLOOKUP($A89,'Import OffPeak change'!$A$106:HL$202,215,FALSE)),0,(VLOOKUP($A89,'Import OffPeak'!$A$3:HL$99,215,FALSE)-VLOOKUP($A89,'Import OffPeak change'!$A$106:HL$202,215,FALSE)))</f>
        <v>0</v>
      </c>
      <c r="HH89" s="6">
        <f>IF(ISERROR(VLOOKUP($A89,'Import OffPeak'!$A$3:HM$99,216,FALSE)-VLOOKUP($A89,'Import OffPeak change'!$A$106:HM$202,216,FALSE)),0,(VLOOKUP($A89,'Import OffPeak'!$A$3:HM$99,216,FALSE)-VLOOKUP($A89,'Import OffPeak change'!$A$106:HM$202,216,FALSE)))</f>
        <v>0</v>
      </c>
      <c r="HI89" s="6">
        <f>IF(ISERROR(VLOOKUP($A89,'Import OffPeak'!$A$3:HN$99,217,FALSE)-VLOOKUP($A89,'Import OffPeak change'!$A$106:HN$202,217,FALSE)),0,(VLOOKUP($A89,'Import OffPeak'!$A$3:HN$99,217,FALSE)-VLOOKUP($A89,'Import OffPeak change'!$A$106:HN$202,217,FALSE)))</f>
        <v>0</v>
      </c>
      <c r="HJ89" s="6">
        <f>IF(ISERROR(VLOOKUP($A89,'Import OffPeak'!$A$3:HO$99,218,FALSE)-VLOOKUP($A89,'Import OffPeak change'!$A$106:HO$202,218,FALSE)),0,(VLOOKUP($A89,'Import OffPeak'!$A$3:HO$99,218,FALSE)-VLOOKUP($A89,'Import OffPeak change'!$A$106:HO$202,218,FALSE)))</f>
        <v>0</v>
      </c>
      <c r="HK89" s="6">
        <f>IF(ISERROR(VLOOKUP($A89,'Import OffPeak'!$A$3:HP$99,219,FALSE)-VLOOKUP($A89,'Import OffPeak change'!$A$106:HP$202,219,FALSE)),0,(VLOOKUP($A89,'Import OffPeak'!$A$3:HP$99,219,FALSE)-VLOOKUP($A89,'Import OffPeak change'!$A$106:HP$202,219,FALSE)))</f>
        <v>0</v>
      </c>
      <c r="HL89" s="6">
        <f>IF(ISERROR(VLOOKUP($A89,'Import OffPeak'!$A$3:HQ$99,220,FALSE)-VLOOKUP($A89,'Import OffPeak change'!$A$106:HQ$202,220,FALSE)),0,(VLOOKUP($A89,'Import OffPeak'!$A$3:HQ$99,220,FALSE)-VLOOKUP($A89,'Import OffPeak change'!$A$106:HQ$202,220,FALSE)))</f>
        <v>0</v>
      </c>
      <c r="HM89" s="6">
        <f>IF(ISERROR(VLOOKUP($A89,'Import OffPeak'!$A$3:HR$99,221,FALSE)-VLOOKUP($A89,'Import OffPeak change'!$A$106:HR$202,221,FALSE)),0,(VLOOKUP($A89,'Import OffPeak'!$A$3:HR$99,221,FALSE)-VLOOKUP($A89,'Import OffPeak change'!$A$106:HR$202,221,FALSE)))</f>
        <v>0</v>
      </c>
      <c r="HN89" s="6">
        <f>IF(ISERROR(VLOOKUP($A89,'Import OffPeak'!$A$3:HS$99,222,FALSE)-VLOOKUP($A89,'Import OffPeak change'!$A$106:HS$202,222,FALSE)),0,(VLOOKUP($A89,'Import OffPeak'!$A$3:HS$99,222,FALSE)-VLOOKUP($A89,'Import OffPeak change'!$A$106:HS$202,222,FALSE)))</f>
        <v>0</v>
      </c>
      <c r="HO89" s="6">
        <f>IF(ISERROR(VLOOKUP($A89,'Import OffPeak'!$A$3:HT$99,223,FALSE)-VLOOKUP($A89,'Import OffPeak change'!$A$106:HT$202,223,FALSE)),0,(VLOOKUP($A89,'Import OffPeak'!$A$3:HT$99,223,FALSE)-VLOOKUP($A89,'Import OffPeak change'!$A$106:HT$202,223,FALSE)))</f>
        <v>0</v>
      </c>
      <c r="HP89" s="6">
        <f>IF(ISERROR(VLOOKUP($A89,'Import OffPeak'!$A$3:HU$99,224,FALSE)-VLOOKUP($A89,'Import OffPeak change'!$A$106:HU$202,224,FALSE)),0,(VLOOKUP($A89,'Import OffPeak'!$A$3:HU$99,224,FALSE)-VLOOKUP($A89,'Import OffPeak change'!$A$106:HU$202,224,FALSE)))</f>
        <v>0</v>
      </c>
      <c r="HQ89" s="6">
        <f>IF(ISERROR(VLOOKUP($A89,'Import OffPeak'!$A$3:HV$99,225,FALSE)-VLOOKUP($A89,'Import OffPeak change'!$A$106:HV$202,225,FALSE)),0,(VLOOKUP($A89,'Import OffPeak'!$A$3:HV$99,225,FALSE)-VLOOKUP($A89,'Import OffPeak change'!$A$106:HV$202,225,FALSE)))</f>
        <v>0</v>
      </c>
      <c r="HR89" s="6">
        <f>IF(ISERROR(VLOOKUP($A89,'Import OffPeak'!$A$3:HW$99,226,FALSE)-VLOOKUP($A89,'Import OffPeak change'!$A$106:HW$202,226,FALSE)),0,(VLOOKUP($A89,'Import OffPeak'!$A$3:HW$99,226,FALSE)-VLOOKUP($A89,'Import OffPeak change'!$A$106:HW$202,226,FALSE)))</f>
        <v>0</v>
      </c>
      <c r="HS89" s="6">
        <f>IF(ISERROR(VLOOKUP($A89,'Import OffPeak'!$A$3:HX$99,227,FALSE)-VLOOKUP($A89,'Import OffPeak change'!$A$106:HX$202,227,FALSE)),0,(VLOOKUP($A89,'Import OffPeak'!$A$3:HX$99,227,FALSE)-VLOOKUP($A89,'Import OffPeak change'!$A$106:HX$202,227,FALSE)))</f>
        <v>0</v>
      </c>
      <c r="HT89" s="6">
        <f>IF(ISERROR(VLOOKUP($A89,'Import OffPeak'!$A$3:HY$99,228,FALSE)-VLOOKUP($A89,'Import OffPeak change'!$A$106:HY$202,228,FALSE)),0,(VLOOKUP($A89,'Import OffPeak'!$A$3:HY$99,228,FALSE)-VLOOKUP($A89,'Import OffPeak change'!$A$106:HY$202,228,FALSE)))</f>
        <v>0</v>
      </c>
      <c r="HU89" s="6">
        <f>IF(ISERROR(VLOOKUP($A89,'Import OffPeak'!$A$3:HZ$99,229,FALSE)-VLOOKUP($A89,'Import OffPeak change'!$A$106:HZ$202,229,FALSE)),0,(VLOOKUP($A89,'Import OffPeak'!$A$3:HZ$99,229,FALSE)-VLOOKUP($A89,'Import OffPeak change'!$A$106:HZ$202,229,FALSE)))</f>
        <v>0</v>
      </c>
      <c r="HV89" s="6">
        <f>IF(ISERROR(VLOOKUP($A89,'Import OffPeak'!$A$3:IA$99,230,FALSE)-VLOOKUP($A89,'Import OffPeak change'!$A$106:IA$202,230,FALSE)),0,(VLOOKUP($A89,'Import OffPeak'!$A$3:IA$99,230,FALSE)-VLOOKUP($A89,'Import OffPeak change'!$A$106:IA$202,230,FALSE)))</f>
        <v>0</v>
      </c>
      <c r="HW89" s="6">
        <f>IF(ISERROR(VLOOKUP($A89,'Import OffPeak'!$A$3:IB$99,231,FALSE)-VLOOKUP($A89,'Import OffPeak change'!$A$106:IB$202,231,FALSE)),0,(VLOOKUP($A89,'Import OffPeak'!$A$3:IB$99,231,FALSE)-VLOOKUP($A89,'Import OffPeak change'!$A$106:IB$202,231,FALSE)))</f>
        <v>0</v>
      </c>
      <c r="HX89" s="6">
        <f>IF(ISERROR(VLOOKUP($A89,'Import OffPeak'!$A$3:IC$99,232,FALSE)-VLOOKUP($A89,'Import OffPeak change'!$A$106:IC$202,232,FALSE)),0,(VLOOKUP($A89,'Import OffPeak'!$A$3:IC$99,232,FALSE)-VLOOKUP($A89,'Import OffPeak change'!$A$106:IC$202,232,FALSE)))</f>
        <v>0</v>
      </c>
      <c r="HY89" s="6">
        <f>IF(ISERROR(VLOOKUP($A89,'Import OffPeak'!$A$3:ID$99,233,FALSE)-VLOOKUP($A89,'Import OffPeak change'!$A$106:ID$202,233,FALSE)),0,(VLOOKUP($A89,'Import OffPeak'!$A$3:ID$99,233,FALSE)-VLOOKUP($A89,'Import OffPeak change'!$A$106:ID$202,233,FALSE)))</f>
        <v>0</v>
      </c>
      <c r="HZ89" s="6">
        <f>IF(ISERROR(VLOOKUP($A89,'Import OffPeak'!$A$3:IE$99,234,FALSE)-VLOOKUP($A89,'Import OffPeak change'!$A$106:IE$202,234,FALSE)),0,(VLOOKUP($A89,'Import OffPeak'!$A$3:IE$99,234,FALSE)-VLOOKUP($A89,'Import OffPeak change'!$A$106:IE$202,234,FALSE)))</f>
        <v>0</v>
      </c>
      <c r="IA89" s="6">
        <f>IF(ISERROR(VLOOKUP($A89,'Import OffPeak'!$A$3:IF$99,235,FALSE)-VLOOKUP($A89,'Import OffPeak change'!$A$106:IF$202,235,FALSE)),0,(VLOOKUP($A89,'Import OffPeak'!$A$3:IF$99,235,FALSE)-VLOOKUP($A89,'Import OffPeak change'!$A$106:IF$202,235,FALSE)))</f>
        <v>0</v>
      </c>
      <c r="IB89" s="6">
        <f>IF(ISERROR(VLOOKUP($A89,'Import OffPeak'!$A$3:IG$99,236,FALSE)-VLOOKUP($A89,'Import OffPeak change'!$A$106:IG$202,236,FALSE)),0,(VLOOKUP($A89,'Import OffPeak'!$A$3:IG$99,236,FALSE)-VLOOKUP($A89,'Import OffPeak change'!$A$106:IG$202,236,FALSE)))</f>
        <v>0</v>
      </c>
      <c r="IC89" s="6">
        <f>IF(ISERROR(VLOOKUP($A89,'Import OffPeak'!$A$3:IH$99,237,FALSE)-VLOOKUP($A89,'Import OffPeak change'!$A$106:IH$202,237,FALSE)),0,(VLOOKUP($A89,'Import OffPeak'!$A$3:IH$99,237,FALSE)-VLOOKUP($A89,'Import OffPeak change'!$A$106:IH$202,237,FALSE)))</f>
        <v>0</v>
      </c>
      <c r="ID89" s="6">
        <f>IF(ISERROR(VLOOKUP($A89,'Import OffPeak'!$A$3:II$99,238,FALSE)-VLOOKUP($A89,'Import OffPeak change'!$A$106:II$202,238,FALSE)),0,(VLOOKUP($A89,'Import OffPeak'!$A$3:II$99,238,FALSE)-VLOOKUP($A89,'Import OffPeak change'!$A$106:II$202,238,FALSE)))</f>
        <v>0</v>
      </c>
      <c r="IE89" s="6">
        <f>IF(ISERROR(VLOOKUP($A89,'Import OffPeak'!$A$3:IJ$99,239,FALSE)-VLOOKUP($A89,'Import OffPeak change'!$A$106:IJ$202,239,FALSE)),0,(VLOOKUP($A89,'Import OffPeak'!$A$3:IJ$99,239,FALSE)-VLOOKUP($A89,'Import OffPeak change'!$A$106:IJ$202,239,FALSE)))</f>
        <v>0</v>
      </c>
    </row>
    <row r="90" spans="1:239">
      <c r="A90" s="168" t="str">
        <f>IF('Import OffPeak'!A87=0,"",'Import OffPeak'!A87)</f>
        <v/>
      </c>
      <c r="B90" s="6"/>
      <c r="C90" s="6"/>
      <c r="D90" s="6"/>
      <c r="E90" s="6"/>
      <c r="F90" s="6"/>
      <c r="G90" s="6">
        <f>IF(ISERROR(VLOOKUP($A90,'Import OffPeak'!$A$3:L$99,7,FALSE)-VLOOKUP($A90,'Import OffPeak change'!$A$106:L$202,7,FALSE)),0,(VLOOKUP($A90,'Import OffPeak'!$A$3:L$99,7,FALSE)-VLOOKUP($A90,'Import OffPeak change'!$A$106:L$202,7,FALSE)))</f>
        <v>0</v>
      </c>
      <c r="H90" s="6">
        <f>IF(ISERROR(VLOOKUP($A90,'Import OffPeak'!$A$3:M$99,8,FALSE)-VLOOKUP($A90,'Import OffPeak change'!$A$106:M$202,8,FALSE)),0,(VLOOKUP($A90,'Import OffPeak'!$A$3:M$99,8,FALSE)-VLOOKUP($A90,'Import OffPeak change'!$A$106:M$202,8,FALSE)))</f>
        <v>0</v>
      </c>
      <c r="I90" s="6">
        <f>IF(ISERROR(VLOOKUP($A90,'Import OffPeak'!$A$3:N$99,9,FALSE)-VLOOKUP($A90,'Import OffPeak change'!$A$106:N$202,9,FALSE)),0,(VLOOKUP($A90,'Import OffPeak'!$A$3:N$99,9,FALSE)-VLOOKUP($A90,'Import OffPeak change'!$A$106:N$202,9,FALSE)))</f>
        <v>0</v>
      </c>
      <c r="J90" s="6">
        <f>IF(ISERROR(VLOOKUP($A90,'Import OffPeak'!$A$3:O$99,10,FALSE)-VLOOKUP($A90,'Import OffPeak change'!$A$106:O$202,10,FALSE)),0,(VLOOKUP($A90,'Import OffPeak'!$A$3:O$99,10,FALSE)-VLOOKUP($A90,'Import OffPeak change'!$A$106:O$202,10,FALSE)))</f>
        <v>0</v>
      </c>
      <c r="K90" s="6">
        <f>IF(ISERROR(VLOOKUP($A90,'Import OffPeak'!$A$3:P$99,11,FALSE)-VLOOKUP($A90,'Import OffPeak change'!$A$106:P$202,11,FALSE)),0,(VLOOKUP($A90,'Import OffPeak'!$A$3:P$99,11,FALSE)-VLOOKUP($A90,'Import OffPeak change'!$A$106:P$202,11,FALSE)))</f>
        <v>0</v>
      </c>
      <c r="L90" s="6">
        <f>IF(ISERROR(VLOOKUP($A90,'Import OffPeak'!$A$3:Q$99,12,FALSE)-VLOOKUP($A90,'Import OffPeak change'!$A$106:Q$202,12,FALSE)),0,(VLOOKUP($A90,'Import OffPeak'!$A$3:Q$99,12,FALSE)-VLOOKUP($A90,'Import OffPeak change'!$A$106:Q$202,12,FALSE)))</f>
        <v>0</v>
      </c>
      <c r="M90" s="6">
        <f>IF(ISERROR(VLOOKUP($A90,'Import OffPeak'!$A$3:R$99,13,FALSE)-VLOOKUP($A90,'Import OffPeak change'!$A$106:R$202,13,FALSE)),0,(VLOOKUP($A90,'Import OffPeak'!$A$3:R$99,13,FALSE)-VLOOKUP($A90,'Import OffPeak change'!$A$106:R$202,13,FALSE)))</f>
        <v>0</v>
      </c>
      <c r="N90" s="6">
        <f>IF(ISERROR(VLOOKUP($A90,'Import OffPeak'!$A$3:S$99,14,FALSE)-VLOOKUP($A90,'Import OffPeak change'!$A$106:S$202,14,FALSE)),0,(VLOOKUP($A90,'Import OffPeak'!$A$3:S$99,14,FALSE)-VLOOKUP($A90,'Import OffPeak change'!$A$106:S$202,14,FALSE)))</f>
        <v>0</v>
      </c>
      <c r="O90" s="6">
        <f>IF(ISERROR(VLOOKUP($A90,'Import OffPeak'!$A$3:T$99,15,FALSE)-VLOOKUP($A90,'Import OffPeak change'!$A$106:T$202,15,FALSE)),0,(VLOOKUP($A90,'Import OffPeak'!$A$3:T$99,15,FALSE)-VLOOKUP($A90,'Import OffPeak change'!$A$106:T$202,15,FALSE)))</f>
        <v>0</v>
      </c>
      <c r="P90" s="6">
        <f>IF(ISERROR(VLOOKUP($A90,'Import OffPeak'!$A$3:U$99,16,FALSE)-VLOOKUP($A90,'Import OffPeak change'!$A$106:U$202,16,FALSE)),0,(VLOOKUP($A90,'Import OffPeak'!$A$3:U$99,16,FALSE)-VLOOKUP($A90,'Import OffPeak change'!$A$106:U$202,16,FALSE)))</f>
        <v>0</v>
      </c>
      <c r="Q90" s="6">
        <f>IF(ISERROR(VLOOKUP($A90,'Import OffPeak'!$A$3:V$99,17,FALSE)-VLOOKUP($A90,'Import OffPeak change'!$A$106:V$202,17,FALSE)),0,(VLOOKUP($A90,'Import OffPeak'!$A$3:V$99,17,FALSE)-VLOOKUP($A90,'Import OffPeak change'!$A$106:V$202,17,FALSE)))</f>
        <v>0</v>
      </c>
      <c r="R90" s="6">
        <f>IF(ISERROR(VLOOKUP($A90,'Import OffPeak'!$A$3:W$99,18,FALSE)-VLOOKUP($A90,'Import OffPeak change'!$A$106:W$202,18,FALSE)),0,(VLOOKUP($A90,'Import OffPeak'!$A$3:W$99,18,FALSE)-VLOOKUP($A90,'Import OffPeak change'!$A$106:W$202,18,FALSE)))</f>
        <v>0</v>
      </c>
      <c r="S90" s="6">
        <f>IF(ISERROR(VLOOKUP($A90,'Import OffPeak'!$A$3:X$99,19,FALSE)-VLOOKUP($A90,'Import OffPeak change'!$A$106:X$202,19,FALSE)),0,(VLOOKUP($A90,'Import OffPeak'!$A$3:X$99,19,FALSE)-VLOOKUP($A90,'Import OffPeak change'!$A$106:X$202,19,FALSE)))</f>
        <v>0</v>
      </c>
      <c r="T90" s="6">
        <f>IF(ISERROR(VLOOKUP($A90,'Import OffPeak'!$A$3:Y$99,20,FALSE)-VLOOKUP($A90,'Import OffPeak change'!$A$106:Y$202,20,FALSE)),0,(VLOOKUP($A90,'Import OffPeak'!$A$3:Y$99,20,FALSE)-VLOOKUP($A90,'Import OffPeak change'!$A$106:Y$202,20,FALSE)))</f>
        <v>0</v>
      </c>
      <c r="U90" s="6">
        <f>IF(ISERROR(VLOOKUP($A90,'Import OffPeak'!$A$3:Z$99,21,FALSE)-VLOOKUP($A90,'Import OffPeak change'!$A$106:Z$202,21,FALSE)),0,(VLOOKUP($A90,'Import OffPeak'!$A$3:Z$99,21,FALSE)-VLOOKUP($A90,'Import OffPeak change'!$A$106:Z$202,21,FALSE)))</f>
        <v>0</v>
      </c>
      <c r="V90" s="6">
        <f>IF(ISERROR(VLOOKUP($A90,'Import OffPeak'!$A$3:AA$99,22,FALSE)-VLOOKUP($A90,'Import OffPeak change'!$A$106:AA$202,22,FALSE)),0,(VLOOKUP($A90,'Import OffPeak'!$A$3:AA$99,22,FALSE)-VLOOKUP($A90,'Import OffPeak change'!$A$106:AA$202,22,FALSE)))</f>
        <v>0</v>
      </c>
      <c r="W90" s="6">
        <f>IF(ISERROR(VLOOKUP($A90,'Import OffPeak'!$A$3:AB$99,23,FALSE)-VLOOKUP($A90,'Import OffPeak change'!$A$106:AB$202,23,FALSE)),0,(VLOOKUP($A90,'Import OffPeak'!$A$3:AB$99,23,FALSE)-VLOOKUP($A90,'Import OffPeak change'!$A$106:AB$202,23,FALSE)))</f>
        <v>0</v>
      </c>
      <c r="X90" s="6">
        <f>IF(ISERROR(VLOOKUP($A90,'Import OffPeak'!$A$3:AC$99,24,FALSE)-VLOOKUP($A90,'Import OffPeak change'!$A$106:AC$202,24,FALSE)),0,(VLOOKUP($A90,'Import OffPeak'!$A$3:AC$99,24,FALSE)-VLOOKUP($A90,'Import OffPeak change'!$A$106:AC$202,24,FALSE)))</f>
        <v>0</v>
      </c>
      <c r="Y90" s="6">
        <f>IF(ISERROR(VLOOKUP($A90,'Import OffPeak'!$A$3:AD$99,25,FALSE)-VLOOKUP($A90,'Import OffPeak change'!$A$106:AD$202,25,FALSE)),0,(VLOOKUP($A90,'Import OffPeak'!$A$3:AD$99,25,FALSE)-VLOOKUP($A90,'Import OffPeak change'!$A$106:AD$202,25,FALSE)))</f>
        <v>0</v>
      </c>
      <c r="Z90" s="6">
        <f>IF(ISERROR(VLOOKUP($A90,'Import OffPeak'!$A$3:AE$99,26,FALSE)-VLOOKUP($A90,'Import OffPeak change'!$A$106:AE$202,26,FALSE)),0,(VLOOKUP($A90,'Import OffPeak'!$A$3:AE$99,26,FALSE)-VLOOKUP($A90,'Import OffPeak change'!$A$106:AE$202,26,FALSE)))</f>
        <v>0</v>
      </c>
      <c r="AA90" s="6">
        <f>IF(ISERROR(VLOOKUP($A90,'Import OffPeak'!$A$3:AF$99,27,FALSE)-VLOOKUP($A90,'Import OffPeak change'!$A$106:AF$202,27,FALSE)),0,(VLOOKUP($A90,'Import OffPeak'!$A$3:AF$99,27,FALSE)-VLOOKUP($A90,'Import OffPeak change'!$A$106:AF$202,27,FALSE)))</f>
        <v>0</v>
      </c>
      <c r="AB90" s="6">
        <f>IF(ISERROR(VLOOKUP($A90,'Import OffPeak'!$A$3:AG$99,28,FALSE)-VLOOKUP($A90,'Import OffPeak change'!$A$106:AG$202,28,FALSE)),0,(VLOOKUP($A90,'Import OffPeak'!$A$3:AG$99,28,FALSE)-VLOOKUP($A90,'Import OffPeak change'!$A$106:AG$202,28,FALSE)))</f>
        <v>0</v>
      </c>
      <c r="AC90" s="6">
        <f>IF(ISERROR(VLOOKUP($A90,'Import OffPeak'!$A$3:AH$99,29,FALSE)-VLOOKUP($A90,'Import OffPeak change'!$A$106:AH$202,29,FALSE)),0,(VLOOKUP($A90,'Import OffPeak'!$A$3:AH$99,29,FALSE)-VLOOKUP($A90,'Import OffPeak change'!$A$106:AH$202,29,FALSE)))</f>
        <v>0</v>
      </c>
      <c r="AD90" s="6">
        <f>IF(ISERROR(VLOOKUP($A90,'Import OffPeak'!$A$3:AI$99,30,FALSE)-VLOOKUP($A90,'Import OffPeak change'!$A$106:AI$202,30,FALSE)),0,(VLOOKUP($A90,'Import OffPeak'!$A$3:AI$99,30,FALSE)-VLOOKUP($A90,'Import OffPeak change'!$A$106:AI$202,30,FALSE)))</f>
        <v>0</v>
      </c>
      <c r="AE90" s="6">
        <f>IF(ISERROR(VLOOKUP($A90,'Import OffPeak'!$A$3:AJ$99,31,FALSE)-VLOOKUP($A90,'Import OffPeak change'!$A$106:AJ$202,31,FALSE)),0,(VLOOKUP($A90,'Import OffPeak'!$A$3:AJ$99,31,FALSE)-VLOOKUP($A90,'Import OffPeak change'!$A$106:AJ$202,31,FALSE)))</f>
        <v>0</v>
      </c>
      <c r="AF90" s="6">
        <f>IF(ISERROR(VLOOKUP($A90,'Import OffPeak'!$A$3:AK$99,32,FALSE)-VLOOKUP($A90,'Import OffPeak change'!$A$106:AK$202,32,FALSE)),0,(VLOOKUP($A90,'Import OffPeak'!$A$3:AK$99,32,FALSE)-VLOOKUP($A90,'Import OffPeak change'!$A$106:AK$202,32,FALSE)))</f>
        <v>0</v>
      </c>
      <c r="AG90" s="6">
        <f>IF(ISERROR(VLOOKUP($A90,'Import OffPeak'!$A$3:AL$99,33,FALSE)-VLOOKUP($A90,'Import OffPeak change'!$A$106:AL$202,33,FALSE)),0,(VLOOKUP($A90,'Import OffPeak'!$A$3:AL$99,33,FALSE)-VLOOKUP($A90,'Import OffPeak change'!$A$106:AL$202,33,FALSE)))</f>
        <v>0</v>
      </c>
      <c r="AH90" s="6">
        <f>IF(ISERROR(VLOOKUP($A90,'Import OffPeak'!$A$3:AM$99,34,FALSE)-VLOOKUP($A90,'Import OffPeak change'!$A$106:AM$202,34,FALSE)),0,(VLOOKUP($A90,'Import OffPeak'!$A$3:AM$99,34,FALSE)-VLOOKUP($A90,'Import OffPeak change'!$A$106:AM$202,34,FALSE)))</f>
        <v>0</v>
      </c>
      <c r="AI90" s="6">
        <f>IF(ISERROR(VLOOKUP($A90,'Import OffPeak'!$A$3:AN$99,35,FALSE)-VLOOKUP($A90,'Import OffPeak change'!$A$106:AN$202,35,FALSE)),0,(VLOOKUP($A90,'Import OffPeak'!$A$3:AN$99,35,FALSE)-VLOOKUP($A90,'Import OffPeak change'!$A$106:AN$202,35,FALSE)))</f>
        <v>0</v>
      </c>
      <c r="AJ90" s="6">
        <f>IF(ISERROR(VLOOKUP($A90,'Import OffPeak'!$A$3:AO$99,36,FALSE)-VLOOKUP($A90,'Import OffPeak change'!$A$106:AO$202,36,FALSE)),0,(VLOOKUP($A90,'Import OffPeak'!$A$3:AO$99,36,FALSE)-VLOOKUP($A90,'Import OffPeak change'!$A$106:AO$202,36,FALSE)))</f>
        <v>0</v>
      </c>
      <c r="AK90" s="6">
        <f>IF(ISERROR(VLOOKUP($A90,'Import OffPeak'!$A$3:AP$99,37,FALSE)-VLOOKUP($A90,'Import OffPeak change'!$A$106:AP$202,37,FALSE)),0,(VLOOKUP($A90,'Import OffPeak'!$A$3:AP$99,37,FALSE)-VLOOKUP($A90,'Import OffPeak change'!$A$106:AP$202,37,FALSE)))</f>
        <v>0</v>
      </c>
      <c r="AL90" s="6">
        <f>IF(ISERROR(VLOOKUP($A90,'Import OffPeak'!$A$3:AQ$99,38,FALSE)-VLOOKUP($A90,'Import OffPeak change'!$A$106:AQ$202,38,FALSE)),0,(VLOOKUP($A90,'Import OffPeak'!$A$3:AQ$99,38,FALSE)-VLOOKUP($A90,'Import OffPeak change'!$A$106:AQ$202,38,FALSE)))</f>
        <v>0</v>
      </c>
      <c r="AM90" s="6">
        <f>IF(ISERROR(VLOOKUP($A90,'Import OffPeak'!$A$3:AR$99,39,FALSE)-VLOOKUP($A90,'Import OffPeak change'!$A$106:AR$202,39,FALSE)),0,(VLOOKUP($A90,'Import OffPeak'!$A$3:AR$99,39,FALSE)-VLOOKUP($A90,'Import OffPeak change'!$A$106:AR$202,39,FALSE)))</f>
        <v>0</v>
      </c>
      <c r="AN90" s="6">
        <f>IF(ISERROR(VLOOKUP($A90,'Import OffPeak'!$A$3:AS$99,40,FALSE)-VLOOKUP($A90,'Import OffPeak change'!$A$106:AS$202,40,FALSE)),0,(VLOOKUP($A90,'Import OffPeak'!$A$3:AS$99,40,FALSE)-VLOOKUP($A90,'Import OffPeak change'!$A$106:AS$202,40,FALSE)))</f>
        <v>0</v>
      </c>
      <c r="AO90" s="6">
        <f>IF(ISERROR(VLOOKUP($A90,'Import OffPeak'!$A$3:AT$99,41,FALSE)-VLOOKUP($A90,'Import OffPeak change'!$A$106:AT$202,41,FALSE)),0,(VLOOKUP($A90,'Import OffPeak'!$A$3:AT$99,41,FALSE)-VLOOKUP($A90,'Import OffPeak change'!$A$106:AT$202,41,FALSE)))</f>
        <v>0</v>
      </c>
      <c r="AP90" s="6">
        <f>IF(ISERROR(VLOOKUP($A90,'Import OffPeak'!$A$3:AU$99,42,FALSE)-VLOOKUP($A90,'Import OffPeak change'!$A$106:AU$202,42,FALSE)),0,(VLOOKUP($A90,'Import OffPeak'!$A$3:AU$99,42,FALSE)-VLOOKUP($A90,'Import OffPeak change'!$A$106:AU$202,42,FALSE)))</f>
        <v>0</v>
      </c>
      <c r="AQ90" s="6">
        <f>IF(ISERROR(VLOOKUP($A90,'Import OffPeak'!$A$3:AV$99,43,FALSE)-VLOOKUP($A90,'Import OffPeak change'!$A$106:AV$202,43,FALSE)),0,(VLOOKUP($A90,'Import OffPeak'!$A$3:AV$99,43,FALSE)-VLOOKUP($A90,'Import OffPeak change'!$A$106:AV$202,43,FALSE)))</f>
        <v>0</v>
      </c>
      <c r="AR90" s="6">
        <f>IF(ISERROR(VLOOKUP($A90,'Import OffPeak'!$A$3:AW$99,44,FALSE)-VLOOKUP($A90,'Import OffPeak change'!$A$106:AW$202,44,FALSE)),0,(VLOOKUP($A90,'Import OffPeak'!$A$3:AW$99,44,FALSE)-VLOOKUP($A90,'Import OffPeak change'!$A$106:AW$202,44,FALSE)))</f>
        <v>0</v>
      </c>
      <c r="AS90" s="6">
        <f>IF(ISERROR(VLOOKUP($A90,'Import OffPeak'!$A$3:AX$99,45,FALSE)-VLOOKUP($A90,'Import OffPeak change'!$A$106:AX$202,45,FALSE)),0,(VLOOKUP($A90,'Import OffPeak'!$A$3:AX$99,45,FALSE)-VLOOKUP($A90,'Import OffPeak change'!$A$106:AX$202,45,FALSE)))</f>
        <v>0</v>
      </c>
      <c r="AT90" s="6">
        <f>IF(ISERROR(VLOOKUP($A90,'Import OffPeak'!$A$3:AY$99,46,FALSE)-VLOOKUP($A90,'Import OffPeak change'!$A$106:AY$202,46,FALSE)),0,(VLOOKUP($A90,'Import OffPeak'!$A$3:AY$99,46,FALSE)-VLOOKUP($A90,'Import OffPeak change'!$A$106:AY$202,46,FALSE)))</f>
        <v>0</v>
      </c>
      <c r="AU90" s="6">
        <f>IF(ISERROR(VLOOKUP($A90,'Import OffPeak'!$A$3:AZ$99,47,FALSE)-VLOOKUP($A90,'Import OffPeak change'!$A$106:AZ$202,47,FALSE)),0,(VLOOKUP($A90,'Import OffPeak'!$A$3:AZ$99,47,FALSE)-VLOOKUP($A90,'Import OffPeak change'!$A$106:AZ$202,47,FALSE)))</f>
        <v>0</v>
      </c>
      <c r="AV90" s="6">
        <f>IF(ISERROR(VLOOKUP($A90,'Import OffPeak'!$A$3:BA$99,48,FALSE)-VLOOKUP($A90,'Import OffPeak change'!$A$106:BA$202,48,FALSE)),0,(VLOOKUP($A90,'Import OffPeak'!$A$3:BA$99,48,FALSE)-VLOOKUP($A90,'Import OffPeak change'!$A$106:BA$202,48,FALSE)))</f>
        <v>0</v>
      </c>
      <c r="AW90" s="6">
        <f>IF(ISERROR(VLOOKUP($A90,'Import OffPeak'!$A$3:BB$99,49,FALSE)-VLOOKUP($A90,'Import OffPeak change'!$A$106:BB$202,49,FALSE)),0,(VLOOKUP($A90,'Import OffPeak'!$A$3:BB$99,49,FALSE)-VLOOKUP($A90,'Import OffPeak change'!$A$106:BB$202,49,FALSE)))</f>
        <v>0</v>
      </c>
      <c r="AX90" s="6">
        <f>IF(ISERROR(VLOOKUP($A90,'Import OffPeak'!$A$3:BC$99,50,FALSE)-VLOOKUP($A90,'Import OffPeak change'!$A$106:BC$202,50,FALSE)),0,(VLOOKUP($A90,'Import OffPeak'!$A$3:BC$99,50,FALSE)-VLOOKUP($A90,'Import OffPeak change'!$A$106:BC$202,50,FALSE)))</f>
        <v>0</v>
      </c>
      <c r="AY90" s="6">
        <f>IF(ISERROR(VLOOKUP($A90,'Import OffPeak'!$A$3:BD$99,51,FALSE)-VLOOKUP($A90,'Import OffPeak change'!$A$106:BD$202,51,FALSE)),0,(VLOOKUP($A90,'Import OffPeak'!$A$3:BD$99,51,FALSE)-VLOOKUP($A90,'Import OffPeak change'!$A$106:BD$202,51,FALSE)))</f>
        <v>0</v>
      </c>
      <c r="AZ90" s="6">
        <f>IF(ISERROR(VLOOKUP($A90,'Import OffPeak'!$A$3:BE$99,52,FALSE)-VLOOKUP($A90,'Import OffPeak change'!$A$106:BE$202,52,FALSE)),0,(VLOOKUP($A90,'Import OffPeak'!$A$3:BE$99,52,FALSE)-VLOOKUP($A90,'Import OffPeak change'!$A$106:BE$202,52,FALSE)))</f>
        <v>0</v>
      </c>
      <c r="BA90" s="6">
        <f>IF(ISERROR(VLOOKUP($A90,'Import OffPeak'!$A$3:BF$99,53,FALSE)-VLOOKUP($A90,'Import OffPeak change'!$A$106:BF$202,53,FALSE)),0,(VLOOKUP($A90,'Import OffPeak'!$A$3:BF$99,53,FALSE)-VLOOKUP($A90,'Import OffPeak change'!$A$106:BF$202,53,FALSE)))</f>
        <v>0</v>
      </c>
      <c r="BB90" s="6">
        <f>IF(ISERROR(VLOOKUP($A90,'Import OffPeak'!$A$3:BG$99,54,FALSE)-VLOOKUP($A90,'Import OffPeak change'!$A$106:BG$202,54,FALSE)),0,(VLOOKUP($A90,'Import OffPeak'!$A$3:BG$99,54,FALSE)-VLOOKUP($A90,'Import OffPeak change'!$A$106:BG$202,54,FALSE)))</f>
        <v>0</v>
      </c>
      <c r="BC90" s="6">
        <f>IF(ISERROR(VLOOKUP($A90,'Import OffPeak'!$A$3:BH$99,55,FALSE)-VLOOKUP($A90,'Import OffPeak change'!$A$106:BH$202,55,FALSE)),0,(VLOOKUP($A90,'Import OffPeak'!$A$3:BH$99,55,FALSE)-VLOOKUP($A90,'Import OffPeak change'!$A$106:BH$202,55,FALSE)))</f>
        <v>0</v>
      </c>
      <c r="BD90" s="6">
        <f>IF(ISERROR(VLOOKUP($A90,'Import OffPeak'!$A$3:BI$99,56,FALSE)-VLOOKUP($A90,'Import OffPeak change'!$A$106:BI$202,56,FALSE)),0,(VLOOKUP($A90,'Import OffPeak'!$A$3:BI$99,56,FALSE)-VLOOKUP($A90,'Import OffPeak change'!$A$106:BI$202,56,FALSE)))</f>
        <v>0</v>
      </c>
      <c r="BE90" s="6">
        <f>IF(ISERROR(VLOOKUP($A90,'Import OffPeak'!$A$3:BJ$99,57,FALSE)-VLOOKUP($A90,'Import OffPeak change'!$A$106:BJ$202,57,FALSE)),0,(VLOOKUP($A90,'Import OffPeak'!$A$3:BJ$99,57,FALSE)-VLOOKUP($A90,'Import OffPeak change'!$A$106:BJ$202,57,FALSE)))</f>
        <v>0</v>
      </c>
      <c r="BF90" s="6">
        <f>IF(ISERROR(VLOOKUP($A90,'Import OffPeak'!$A$3:BK$99,58,FALSE)-VLOOKUP($A90,'Import OffPeak change'!$A$106:BK$202,58,FALSE)),0,(VLOOKUP($A90,'Import OffPeak'!$A$3:BK$99,58,FALSE)-VLOOKUP($A90,'Import OffPeak change'!$A$106:BK$202,58,FALSE)))</f>
        <v>0</v>
      </c>
      <c r="BG90" s="6">
        <f>IF(ISERROR(VLOOKUP($A90,'Import OffPeak'!$A$3:BL$99,59,FALSE)-VLOOKUP($A90,'Import OffPeak change'!$A$106:BL$202,59,FALSE)),0,(VLOOKUP($A90,'Import OffPeak'!$A$3:BL$99,59,FALSE)-VLOOKUP($A90,'Import OffPeak change'!$A$106:BL$202,59,FALSE)))</f>
        <v>0</v>
      </c>
      <c r="BH90" s="6">
        <f>IF(ISERROR(VLOOKUP($A90,'Import OffPeak'!$A$3:BM$99,60,FALSE)-VLOOKUP($A90,'Import OffPeak change'!$A$106:BM$202,60,FALSE)),0,(VLOOKUP($A90,'Import OffPeak'!$A$3:BM$99,60,FALSE)-VLOOKUP($A90,'Import OffPeak change'!$A$106:BM$202,60,FALSE)))</f>
        <v>0</v>
      </c>
      <c r="BI90" s="6">
        <f>IF(ISERROR(VLOOKUP($A90,'Import OffPeak'!$A$3:BN$99,61,FALSE)-VLOOKUP($A90,'Import OffPeak change'!$A$106:BN$202,61,FALSE)),0,(VLOOKUP($A90,'Import OffPeak'!$A$3:BN$99,61,FALSE)-VLOOKUP($A90,'Import OffPeak change'!$A$106:BN$202,61,FALSE)))</f>
        <v>0</v>
      </c>
      <c r="BJ90" s="6">
        <f>IF(ISERROR(VLOOKUP($A90,'Import OffPeak'!$A$3:BO$99,62,FALSE)-VLOOKUP($A90,'Import OffPeak change'!$A$106:BO$202,62,FALSE)),0,(VLOOKUP($A90,'Import OffPeak'!$A$3:BO$99,62,FALSE)-VLOOKUP($A90,'Import OffPeak change'!$A$106:BO$202,62,FALSE)))</f>
        <v>0</v>
      </c>
      <c r="BK90" s="6">
        <f>IF(ISERROR(VLOOKUP($A90,'Import OffPeak'!$A$3:BP$99,63,FALSE)-VLOOKUP($A90,'Import OffPeak change'!$A$106:BP$202,63,FALSE)),0,(VLOOKUP($A90,'Import OffPeak'!$A$3:BP$99,63,FALSE)-VLOOKUP($A90,'Import OffPeak change'!$A$106:BP$202,63,FALSE)))</f>
        <v>0</v>
      </c>
      <c r="BL90" s="6">
        <f>IF(ISERROR(VLOOKUP($A90,'Import OffPeak'!$A$3:BQ$99,64,FALSE)-VLOOKUP($A90,'Import OffPeak change'!$A$106:BQ$202,64,FALSE)),0,(VLOOKUP($A90,'Import OffPeak'!$A$3:BQ$99,64,FALSE)-VLOOKUP($A90,'Import OffPeak change'!$A$106:BQ$202,64,FALSE)))</f>
        <v>0</v>
      </c>
      <c r="BM90" s="6">
        <f>IF(ISERROR(VLOOKUP($A90,'Import OffPeak'!$A$3:BR$99,65,FALSE)-VLOOKUP($A90,'Import OffPeak change'!$A$106:BR$202,65,FALSE)),0,(VLOOKUP($A90,'Import OffPeak'!$A$3:BR$99,65,FALSE)-VLOOKUP($A90,'Import OffPeak change'!$A$106:BR$202,65,FALSE)))</f>
        <v>0</v>
      </c>
      <c r="BN90" s="6">
        <f>IF(ISERROR(VLOOKUP($A90,'Import OffPeak'!$A$3:BS$99,66,FALSE)-VLOOKUP($A90,'Import OffPeak change'!$A$106:BS$202,66,FALSE)),0,(VLOOKUP($A90,'Import OffPeak'!$A$3:BS$99,66,FALSE)-VLOOKUP($A90,'Import OffPeak change'!$A$106:BS$202,66,FALSE)))</f>
        <v>0</v>
      </c>
      <c r="BO90" s="6">
        <f>IF(ISERROR(VLOOKUP($A90,'Import OffPeak'!$A$3:BT$99,67,FALSE)-VLOOKUP($A90,'Import OffPeak change'!$A$106:BT$202,67,FALSE)),0,(VLOOKUP($A90,'Import OffPeak'!$A$3:BT$99,67,FALSE)-VLOOKUP($A90,'Import OffPeak change'!$A$106:BT$202,67,FALSE)))</f>
        <v>0</v>
      </c>
      <c r="BP90" s="6">
        <f>IF(ISERROR(VLOOKUP($A90,'Import OffPeak'!$A$3:BU$99,68,FALSE)-VLOOKUP($A90,'Import OffPeak change'!$A$106:BU$202,68,FALSE)),0,(VLOOKUP($A90,'Import OffPeak'!$A$3:BU$99,68,FALSE)-VLOOKUP($A90,'Import OffPeak change'!$A$106:BU$202,68,FALSE)))</f>
        <v>0</v>
      </c>
      <c r="BQ90" s="6">
        <f>IF(ISERROR(VLOOKUP($A90,'Import OffPeak'!$A$3:BV$99,69,FALSE)-VLOOKUP($A90,'Import OffPeak change'!$A$106:BV$202,69,FALSE)),0,(VLOOKUP($A90,'Import OffPeak'!$A$3:BV$99,69,FALSE)-VLOOKUP($A90,'Import OffPeak change'!$A$106:BV$202,69,FALSE)))</f>
        <v>0</v>
      </c>
      <c r="BR90" s="6">
        <f>IF(ISERROR(VLOOKUP($A90,'Import OffPeak'!$A$3:BW$99,70,FALSE)-VLOOKUP($A90,'Import OffPeak change'!$A$106:BW$202,70,FALSE)),0,(VLOOKUP($A90,'Import OffPeak'!$A$3:BW$99,70,FALSE)-VLOOKUP($A90,'Import OffPeak change'!$A$106:BW$202,70,FALSE)))</f>
        <v>0</v>
      </c>
      <c r="BS90" s="6">
        <f>IF(ISERROR(VLOOKUP($A90,'Import OffPeak'!$A$3:BX$99,71,FALSE)-VLOOKUP($A90,'Import OffPeak change'!$A$106:BX$202,71,FALSE)),0,(VLOOKUP($A90,'Import OffPeak'!$A$3:BX$99,71,FALSE)-VLOOKUP($A90,'Import OffPeak change'!$A$106:BX$202,71,FALSE)))</f>
        <v>0</v>
      </c>
      <c r="BT90" s="6">
        <f>IF(ISERROR(VLOOKUP($A90,'Import OffPeak'!$A$3:BY$99,72,FALSE)-VLOOKUP($A90,'Import OffPeak change'!$A$106:BY$202,72,FALSE)),0,(VLOOKUP($A90,'Import OffPeak'!$A$3:BY$99,72,FALSE)-VLOOKUP($A90,'Import OffPeak change'!$A$106:BY$202,72,FALSE)))</f>
        <v>0</v>
      </c>
      <c r="BU90" s="6">
        <f>IF(ISERROR(VLOOKUP($A90,'Import OffPeak'!$A$3:BZ$99,73,FALSE)-VLOOKUP($A90,'Import OffPeak change'!$A$106:BZ$202,73,FALSE)),0,(VLOOKUP($A90,'Import OffPeak'!$A$3:BZ$99,73,FALSE)-VLOOKUP($A90,'Import OffPeak change'!$A$106:BZ$202,73,FALSE)))</f>
        <v>0</v>
      </c>
      <c r="BV90" s="6">
        <f>IF(ISERROR(VLOOKUP($A90,'Import OffPeak'!$A$3:CA$99,74,FALSE)-VLOOKUP($A90,'Import OffPeak change'!$A$106:CA$202,74,FALSE)),0,(VLOOKUP($A90,'Import OffPeak'!$A$3:CA$99,74,FALSE)-VLOOKUP($A90,'Import OffPeak change'!$A$106:CA$202,74,FALSE)))</f>
        <v>0</v>
      </c>
      <c r="BW90" s="6">
        <f>IF(ISERROR(VLOOKUP($A90,'Import OffPeak'!$A$3:CB$99,75,FALSE)-VLOOKUP($A90,'Import OffPeak change'!$A$106:CB$202,75,FALSE)),0,(VLOOKUP($A90,'Import OffPeak'!$A$3:CB$99,75,FALSE)-VLOOKUP($A90,'Import OffPeak change'!$A$106:CB$202,75,FALSE)))</f>
        <v>0</v>
      </c>
      <c r="BX90" s="6">
        <f>IF(ISERROR(VLOOKUP($A90,'Import OffPeak'!$A$3:CC$99,76,FALSE)-VLOOKUP($A90,'Import OffPeak change'!$A$106:CC$202,76,FALSE)),0,(VLOOKUP($A90,'Import OffPeak'!$A$3:CC$99,76,FALSE)-VLOOKUP($A90,'Import OffPeak change'!$A$106:CC$202,76,FALSE)))</f>
        <v>0</v>
      </c>
      <c r="BY90" s="6">
        <f>IF(ISERROR(VLOOKUP($A90,'Import OffPeak'!$A$3:CD$99,77,FALSE)-VLOOKUP($A90,'Import OffPeak change'!$A$106:CD$202,77,FALSE)),0,(VLOOKUP($A90,'Import OffPeak'!$A$3:CD$99,77,FALSE)-VLOOKUP($A90,'Import OffPeak change'!$A$106:CD$202,77,FALSE)))</f>
        <v>0</v>
      </c>
      <c r="BZ90" s="6">
        <f>IF(ISERROR(VLOOKUP($A90,'Import OffPeak'!$A$3:CE$99,78,FALSE)-VLOOKUP($A90,'Import OffPeak change'!$A$106:CE$202,78,FALSE)),0,(VLOOKUP($A90,'Import OffPeak'!$A$3:CE$99,78,FALSE)-VLOOKUP($A90,'Import OffPeak change'!$A$106:CE$202,78,FALSE)))</f>
        <v>0</v>
      </c>
      <c r="CA90" s="6">
        <f>IF(ISERROR(VLOOKUP($A90,'Import OffPeak'!$A$3:CF$99,79,FALSE)-VLOOKUP($A90,'Import OffPeak change'!$A$106:CF$202,79,FALSE)),0,(VLOOKUP($A90,'Import OffPeak'!$A$3:CF$99,79,FALSE)-VLOOKUP($A90,'Import OffPeak change'!$A$106:CF$202,79,FALSE)))</f>
        <v>0</v>
      </c>
      <c r="CB90" s="6">
        <f>IF(ISERROR(VLOOKUP($A90,'Import OffPeak'!$A$3:CG$99,80,FALSE)-VLOOKUP($A90,'Import OffPeak change'!$A$106:CG$202,80,FALSE)),0,(VLOOKUP($A90,'Import OffPeak'!$A$3:CG$99,80,FALSE)-VLOOKUP($A90,'Import OffPeak change'!$A$106:CG$202,80,FALSE)))</f>
        <v>0</v>
      </c>
      <c r="CC90" s="6">
        <f>IF(ISERROR(VLOOKUP($A90,'Import OffPeak'!$A$3:CH$99,81,FALSE)-VLOOKUP($A90,'Import OffPeak change'!$A$106:CH$202,81,FALSE)),0,(VLOOKUP($A90,'Import OffPeak'!$A$3:CH$99,81,FALSE)-VLOOKUP($A90,'Import OffPeak change'!$A$106:CH$202,81,FALSE)))</f>
        <v>0</v>
      </c>
      <c r="CD90" s="6">
        <f>IF(ISERROR(VLOOKUP($A90,'Import OffPeak'!$A$3:CI$99,82,FALSE)-VLOOKUP($A90,'Import OffPeak change'!$A$106:CI$202,82,FALSE)),0,(VLOOKUP($A90,'Import OffPeak'!$A$3:CI$99,82,FALSE)-VLOOKUP($A90,'Import OffPeak change'!$A$106:CI$202,82,FALSE)))</f>
        <v>0</v>
      </c>
      <c r="CE90" s="6">
        <f>IF(ISERROR(VLOOKUP($A90,'Import OffPeak'!$A$3:CJ$99,83,FALSE)-VLOOKUP($A90,'Import OffPeak change'!$A$106:CJ$202,83,FALSE)),0,(VLOOKUP($A90,'Import OffPeak'!$A$3:CJ$99,83,FALSE)-VLOOKUP($A90,'Import OffPeak change'!$A$106:CJ$202,83,FALSE)))</f>
        <v>0</v>
      </c>
      <c r="CF90" s="6">
        <f>IF(ISERROR(VLOOKUP($A90,'Import OffPeak'!$A$3:CK$99,84,FALSE)-VLOOKUP($A90,'Import OffPeak change'!$A$106:CK$202,84,FALSE)),0,(VLOOKUP($A90,'Import OffPeak'!$A$3:CK$99,84,FALSE)-VLOOKUP($A90,'Import OffPeak change'!$A$106:CK$202,84,FALSE)))</f>
        <v>0</v>
      </c>
      <c r="CG90" s="6">
        <f>IF(ISERROR(VLOOKUP($A90,'Import OffPeak'!$A$3:CL$99,85,FALSE)-VLOOKUP($A90,'Import OffPeak change'!$A$106:CL$202,85,FALSE)),0,(VLOOKUP($A90,'Import OffPeak'!$A$3:CL$99,85,FALSE)-VLOOKUP($A90,'Import OffPeak change'!$A$106:CL$202,85,FALSE)))</f>
        <v>0</v>
      </c>
      <c r="CH90" s="6">
        <f>IF(ISERROR(VLOOKUP($A90,'Import OffPeak'!$A$3:CM$99,86,FALSE)-VLOOKUP($A90,'Import OffPeak change'!$A$106:CM$202,86,FALSE)),0,(VLOOKUP($A90,'Import OffPeak'!$A$3:CM$99,86,FALSE)-VLOOKUP($A90,'Import OffPeak change'!$A$106:CM$202,86,FALSE)))</f>
        <v>0</v>
      </c>
      <c r="CI90" s="6">
        <f>IF(ISERROR(VLOOKUP($A90,'Import OffPeak'!$A$3:CN$99,87,FALSE)-VLOOKUP($A90,'Import OffPeak change'!$A$106:CN$202,87,FALSE)),0,(VLOOKUP($A90,'Import OffPeak'!$A$3:CN$99,87,FALSE)-VLOOKUP($A90,'Import OffPeak change'!$A$106:CN$202,87,FALSE)))</f>
        <v>0</v>
      </c>
      <c r="CJ90" s="6">
        <f>IF(ISERROR(VLOOKUP($A90,'Import OffPeak'!$A$3:CO$99,88,FALSE)-VLOOKUP($A90,'Import OffPeak change'!$A$106:CO$202,88,FALSE)),0,(VLOOKUP($A90,'Import OffPeak'!$A$3:CO$99,88,FALSE)-VLOOKUP($A90,'Import OffPeak change'!$A$106:CO$202,88,FALSE)))</f>
        <v>0</v>
      </c>
      <c r="CK90" s="6">
        <f>IF(ISERROR(VLOOKUP($A90,'Import OffPeak'!$A$3:CP$99,89,FALSE)-VLOOKUP($A90,'Import OffPeak change'!$A$106:CP$202,89,FALSE)),0,(VLOOKUP($A90,'Import OffPeak'!$A$3:CP$99,89,FALSE)-VLOOKUP($A90,'Import OffPeak change'!$A$106:CP$202,89,FALSE)))</f>
        <v>0</v>
      </c>
      <c r="CL90" s="6">
        <f>IF(ISERROR(VLOOKUP($A90,'Import OffPeak'!$A$3:CQ$99,90,FALSE)-VLOOKUP($A90,'Import OffPeak change'!$A$106:CQ$202,90,FALSE)),0,(VLOOKUP($A90,'Import OffPeak'!$A$3:CQ$99,90,FALSE)-VLOOKUP($A90,'Import OffPeak change'!$A$106:CQ$202,90,FALSE)))</f>
        <v>0</v>
      </c>
      <c r="CM90" s="6">
        <f>IF(ISERROR(VLOOKUP($A90,'Import OffPeak'!$A$3:CR$99,91,FALSE)-VLOOKUP($A90,'Import OffPeak change'!$A$106:CR$202,91,FALSE)),0,(VLOOKUP($A90,'Import OffPeak'!$A$3:CR$99,91,FALSE)-VLOOKUP($A90,'Import OffPeak change'!$A$106:CR$202,91,FALSE)))</f>
        <v>0</v>
      </c>
      <c r="CN90" s="6">
        <f>IF(ISERROR(VLOOKUP($A90,'Import OffPeak'!$A$3:CS$99,92,FALSE)-VLOOKUP($A90,'Import OffPeak change'!$A$106:CS$202,92,FALSE)),0,(VLOOKUP($A90,'Import OffPeak'!$A$3:CS$99,92,FALSE)-VLOOKUP($A90,'Import OffPeak change'!$A$106:CS$202,92,FALSE)))</f>
        <v>0</v>
      </c>
      <c r="CO90" s="6">
        <f>IF(ISERROR(VLOOKUP($A90,'Import OffPeak'!$A$3:CT$99,93,FALSE)-VLOOKUP($A90,'Import OffPeak change'!$A$106:CT$202,93,FALSE)),0,(VLOOKUP($A90,'Import OffPeak'!$A$3:CT$99,93,FALSE)-VLOOKUP($A90,'Import OffPeak change'!$A$106:CT$202,93,FALSE)))</f>
        <v>0</v>
      </c>
      <c r="CP90" s="6">
        <f>IF(ISERROR(VLOOKUP($A90,'Import OffPeak'!$A$3:CU$99,94,FALSE)-VLOOKUP($A90,'Import OffPeak change'!$A$106:CU$202,94,FALSE)),0,(VLOOKUP($A90,'Import OffPeak'!$A$3:CU$99,94,FALSE)-VLOOKUP($A90,'Import OffPeak change'!$A$106:CU$202,94,FALSE)))</f>
        <v>0</v>
      </c>
      <c r="CQ90" s="6">
        <f>IF(ISERROR(VLOOKUP($A90,'Import OffPeak'!$A$3:CV$99,95,FALSE)-VLOOKUP($A90,'Import OffPeak change'!$A$106:CV$202,95,FALSE)),0,(VLOOKUP($A90,'Import OffPeak'!$A$3:CV$99,95,FALSE)-VLOOKUP($A90,'Import OffPeak change'!$A$106:CV$202,95,FALSE)))</f>
        <v>0</v>
      </c>
      <c r="CR90" s="6">
        <f>IF(ISERROR(VLOOKUP($A90,'Import OffPeak'!$A$3:CW$99,96,FALSE)-VLOOKUP($A90,'Import OffPeak change'!$A$106:CW$202,96,FALSE)),0,(VLOOKUP($A90,'Import OffPeak'!$A$3:CW$99,96,FALSE)-VLOOKUP($A90,'Import OffPeak change'!$A$106:CW$202,96,FALSE)))</f>
        <v>0</v>
      </c>
      <c r="CS90" s="6">
        <f>IF(ISERROR(VLOOKUP($A90,'Import OffPeak'!$A$3:CX$99,97,FALSE)-VLOOKUP($A90,'Import OffPeak change'!$A$106:CX$202,97,FALSE)),0,(VLOOKUP($A90,'Import OffPeak'!$A$3:CX$99,97,FALSE)-VLOOKUP($A90,'Import OffPeak change'!$A$106:CX$202,97,FALSE)))</f>
        <v>0</v>
      </c>
      <c r="CT90" s="6">
        <f>IF(ISERROR(VLOOKUP($A90,'Import OffPeak'!$A$3:CY$99,98,FALSE)-VLOOKUP($A90,'Import OffPeak change'!$A$106:CY$202,98,FALSE)),0,(VLOOKUP($A90,'Import OffPeak'!$A$3:CY$99,98,FALSE)-VLOOKUP($A90,'Import OffPeak change'!$A$106:CY$202,98,FALSE)))</f>
        <v>0</v>
      </c>
      <c r="CU90" s="6">
        <f>IF(ISERROR(VLOOKUP($A90,'Import OffPeak'!$A$3:CZ$99,99,FALSE)-VLOOKUP($A90,'Import OffPeak change'!$A$106:CZ$202,99,FALSE)),0,(VLOOKUP($A90,'Import OffPeak'!$A$3:CZ$99,99,FALSE)-VLOOKUP($A90,'Import OffPeak change'!$A$106:CZ$202,99,FALSE)))</f>
        <v>0</v>
      </c>
      <c r="CV90" s="6">
        <f>IF(ISERROR(VLOOKUP($A90,'Import OffPeak'!$A$3:DA$99,100,FALSE)-VLOOKUP($A90,'Import OffPeak change'!$A$106:DA$202,100,FALSE)),0,(VLOOKUP($A90,'Import OffPeak'!$A$3:DA$99,100,FALSE)-VLOOKUP($A90,'Import OffPeak change'!$A$106:DA$202,100,FALSE)))</f>
        <v>0</v>
      </c>
      <c r="CW90" s="6">
        <f>IF(ISERROR(VLOOKUP($A90,'Import OffPeak'!$A$3:DB$99,101,FALSE)-VLOOKUP($A90,'Import OffPeak change'!$A$106:DB$202,101,FALSE)),0,(VLOOKUP($A90,'Import OffPeak'!$A$3:DB$99,101,FALSE)-VLOOKUP($A90,'Import OffPeak change'!$A$106:DB$202,101,FALSE)))</f>
        <v>0</v>
      </c>
      <c r="CX90" s="6">
        <f>IF(ISERROR(VLOOKUP($A90,'Import OffPeak'!$A$3:DC$99,102,FALSE)-VLOOKUP($A90,'Import OffPeak change'!$A$106:DC$202,102,FALSE)),0,(VLOOKUP($A90,'Import OffPeak'!$A$3:DC$99,102,FALSE)-VLOOKUP($A90,'Import OffPeak change'!$A$106:DC$202,102,FALSE)))</f>
        <v>0</v>
      </c>
      <c r="CY90" s="6">
        <f>IF(ISERROR(VLOOKUP($A90,'Import OffPeak'!$A$3:DD$99,103,FALSE)-VLOOKUP($A90,'Import OffPeak change'!$A$106:DD$202,103,FALSE)),0,(VLOOKUP($A90,'Import OffPeak'!$A$3:DD$99,103,FALSE)-VLOOKUP($A90,'Import OffPeak change'!$A$106:DD$202,103,FALSE)))</f>
        <v>0</v>
      </c>
      <c r="CZ90" s="6">
        <f>IF(ISERROR(VLOOKUP($A90,'Import OffPeak'!$A$3:DE$99,104,FALSE)-VLOOKUP($A90,'Import OffPeak change'!$A$106:DE$202,104,FALSE)),0,(VLOOKUP($A90,'Import OffPeak'!$A$3:DE$99,104,FALSE)-VLOOKUP($A90,'Import OffPeak change'!$A$106:DE$202,104,FALSE)))</f>
        <v>0</v>
      </c>
      <c r="DA90" s="6">
        <f>IF(ISERROR(VLOOKUP($A90,'Import OffPeak'!$A$3:DF$99,105,FALSE)-VLOOKUP($A90,'Import OffPeak change'!$A$106:DF$202,105,FALSE)),0,(VLOOKUP($A90,'Import OffPeak'!$A$3:DF$99,105,FALSE)-VLOOKUP($A90,'Import OffPeak change'!$A$106:DF$202,105,FALSE)))</f>
        <v>0</v>
      </c>
      <c r="DB90" s="6">
        <f>IF(ISERROR(VLOOKUP($A90,'Import OffPeak'!$A$3:DG$99,106,FALSE)-VLOOKUP($A90,'Import OffPeak change'!$A$106:DG$202,106,FALSE)),0,(VLOOKUP($A90,'Import OffPeak'!$A$3:DG$99,106,FALSE)-VLOOKUP($A90,'Import OffPeak change'!$A$106:DG$202,106,FALSE)))</f>
        <v>0</v>
      </c>
      <c r="DC90" s="6">
        <f>IF(ISERROR(VLOOKUP($A90,'Import OffPeak'!$A$3:DH$99,107,FALSE)-VLOOKUP($A90,'Import OffPeak change'!$A$106:DH$202,107,FALSE)),0,(VLOOKUP($A90,'Import OffPeak'!$A$3:DH$99,107,FALSE)-VLOOKUP($A90,'Import OffPeak change'!$A$106:DH$202,107,FALSE)))</f>
        <v>0</v>
      </c>
      <c r="DD90" s="6">
        <f>IF(ISERROR(VLOOKUP($A90,'Import OffPeak'!$A$3:DI$99,108,FALSE)-VLOOKUP($A90,'Import OffPeak change'!$A$106:DI$202,108,FALSE)),0,(VLOOKUP($A90,'Import OffPeak'!$A$3:DI$99,108,FALSE)-VLOOKUP($A90,'Import OffPeak change'!$A$106:DI$202,108,FALSE)))</f>
        <v>0</v>
      </c>
      <c r="DE90" s="6">
        <f>IF(ISERROR(VLOOKUP($A90,'Import OffPeak'!$A$3:DJ$99,109,FALSE)-VLOOKUP($A90,'Import OffPeak change'!$A$106:DJ$202,109,FALSE)),0,(VLOOKUP($A90,'Import OffPeak'!$A$3:DJ$99,109,FALSE)-VLOOKUP($A90,'Import OffPeak change'!$A$106:DJ$202,109,FALSE)))</f>
        <v>0</v>
      </c>
      <c r="DF90" s="6">
        <f>IF(ISERROR(VLOOKUP($A90,'Import OffPeak'!$A$3:DK$99,110,FALSE)-VLOOKUP($A90,'Import OffPeak change'!$A$106:DK$202,110,FALSE)),0,(VLOOKUP($A90,'Import OffPeak'!$A$3:DK$99,110,FALSE)-VLOOKUP($A90,'Import OffPeak change'!$A$106:DK$202,110,FALSE)))</f>
        <v>0</v>
      </c>
      <c r="DG90" s="6">
        <f>IF(ISERROR(VLOOKUP($A90,'Import OffPeak'!$A$3:DL$99,111,FALSE)-VLOOKUP($A90,'Import OffPeak change'!$A$106:DL$202,111,FALSE)),0,(VLOOKUP($A90,'Import OffPeak'!$A$3:DL$99,111,FALSE)-VLOOKUP($A90,'Import OffPeak change'!$A$106:DL$202,111,FALSE)))</f>
        <v>0</v>
      </c>
      <c r="DH90" s="6">
        <f>IF(ISERROR(VLOOKUP($A90,'Import OffPeak'!$A$3:DM$99,112,FALSE)-VLOOKUP($A90,'Import OffPeak change'!$A$106:DM$202,112,FALSE)),0,(VLOOKUP($A90,'Import OffPeak'!$A$3:DM$99,112,FALSE)-VLOOKUP($A90,'Import OffPeak change'!$A$106:DM$202,112,FALSE)))</f>
        <v>0</v>
      </c>
      <c r="DI90" s="6">
        <f>IF(ISERROR(VLOOKUP($A90,'Import OffPeak'!$A$3:DN$99,113,FALSE)-VLOOKUP($A90,'Import OffPeak change'!$A$106:DN$202,113,FALSE)),0,(VLOOKUP($A90,'Import OffPeak'!$A$3:DN$99,113,FALSE)-VLOOKUP($A90,'Import OffPeak change'!$A$106:DN$202,113,FALSE)))</f>
        <v>0</v>
      </c>
      <c r="DJ90" s="6">
        <f>IF(ISERROR(VLOOKUP($A90,'Import OffPeak'!$A$3:DO$99,114,FALSE)-VLOOKUP($A90,'Import OffPeak change'!$A$106:DO$202,114,FALSE)),0,(VLOOKUP($A90,'Import OffPeak'!$A$3:DO$99,114,FALSE)-VLOOKUP($A90,'Import OffPeak change'!$A$106:DO$202,114,FALSE)))</f>
        <v>0</v>
      </c>
      <c r="DK90" s="6">
        <f>IF(ISERROR(VLOOKUP($A90,'Import OffPeak'!$A$3:DP$99,115,FALSE)-VLOOKUP($A90,'Import OffPeak change'!$A$106:DP$202,115,FALSE)),0,(VLOOKUP($A90,'Import OffPeak'!$A$3:DP$99,115,FALSE)-VLOOKUP($A90,'Import OffPeak change'!$A$106:DP$202,115,FALSE)))</f>
        <v>0</v>
      </c>
      <c r="DL90" s="6">
        <f>IF(ISERROR(VLOOKUP($A90,'Import OffPeak'!$A$3:DQ$99,116,FALSE)-VLOOKUP($A90,'Import OffPeak change'!$A$106:DQ$202,116,FALSE)),0,(VLOOKUP($A90,'Import OffPeak'!$A$3:DQ$99,116,FALSE)-VLOOKUP($A90,'Import OffPeak change'!$A$106:DQ$202,116,FALSE)))</f>
        <v>0</v>
      </c>
      <c r="DM90" s="6">
        <f>IF(ISERROR(VLOOKUP($A90,'Import OffPeak'!$A$3:DR$99,117,FALSE)-VLOOKUP($A90,'Import OffPeak change'!$A$106:DR$202,117,FALSE)),0,(VLOOKUP($A90,'Import OffPeak'!$A$3:DR$99,117,FALSE)-VLOOKUP($A90,'Import OffPeak change'!$A$106:DR$202,117,FALSE)))</f>
        <v>0</v>
      </c>
      <c r="DN90" s="6">
        <f>IF(ISERROR(VLOOKUP($A90,'Import OffPeak'!$A$3:DS$99,118,FALSE)-VLOOKUP($A90,'Import OffPeak change'!$A$106:DS$202,118,FALSE)),0,(VLOOKUP($A90,'Import OffPeak'!$A$3:DS$99,118,FALSE)-VLOOKUP($A90,'Import OffPeak change'!$A$106:DS$202,118,FALSE)))</f>
        <v>0</v>
      </c>
      <c r="DO90" s="6">
        <f>IF(ISERROR(VLOOKUP($A90,'Import OffPeak'!$A$3:DT$99,119,FALSE)-VLOOKUP($A90,'Import OffPeak change'!$A$106:DT$202,119,FALSE)),0,(VLOOKUP($A90,'Import OffPeak'!$A$3:DT$99,119,FALSE)-VLOOKUP($A90,'Import OffPeak change'!$A$106:DT$202,119,FALSE)))</f>
        <v>0</v>
      </c>
      <c r="DP90" s="6">
        <f>IF(ISERROR(VLOOKUP($A90,'Import OffPeak'!$A$3:DU$99,120,FALSE)-VLOOKUP($A90,'Import OffPeak change'!$A$106:DU$202,120,FALSE)),0,(VLOOKUP($A90,'Import OffPeak'!$A$3:DU$99,120,FALSE)-VLOOKUP($A90,'Import OffPeak change'!$A$106:DU$202,120,FALSE)))</f>
        <v>0</v>
      </c>
      <c r="DQ90" s="6">
        <f>IF(ISERROR(VLOOKUP($A90,'Import OffPeak'!$A$3:DV$99,121,FALSE)-VLOOKUP($A90,'Import OffPeak change'!$A$106:DV$202,121,FALSE)),0,(VLOOKUP($A90,'Import OffPeak'!$A$3:DV$99,121,FALSE)-VLOOKUP($A90,'Import OffPeak change'!$A$106:DV$202,121,FALSE)))</f>
        <v>0</v>
      </c>
      <c r="DR90" s="6">
        <f>IF(ISERROR(VLOOKUP($A90,'Import OffPeak'!$A$3:DW$99,122,FALSE)-VLOOKUP($A90,'Import OffPeak change'!$A$106:DW$202,122,FALSE)),0,(VLOOKUP($A90,'Import OffPeak'!$A$3:DW$99,122,FALSE)-VLOOKUP($A90,'Import OffPeak change'!$A$106:DW$202,122,FALSE)))</f>
        <v>0</v>
      </c>
      <c r="DS90" s="6">
        <f>IF(ISERROR(VLOOKUP($A90,'Import OffPeak'!$A$3:DX$99,123,FALSE)-VLOOKUP($A90,'Import OffPeak change'!$A$106:DX$202,123,FALSE)),0,(VLOOKUP($A90,'Import OffPeak'!$A$3:DX$99,123,FALSE)-VLOOKUP($A90,'Import OffPeak change'!$A$106:DX$202,123,FALSE)))</f>
        <v>0</v>
      </c>
      <c r="DT90" s="6">
        <f>IF(ISERROR(VLOOKUP($A90,'Import OffPeak'!$A$3:DY$99,124,FALSE)-VLOOKUP($A90,'Import OffPeak change'!$A$106:DY$202,124,FALSE)),0,(VLOOKUP($A90,'Import OffPeak'!$A$3:DY$99,124,FALSE)-VLOOKUP($A90,'Import OffPeak change'!$A$106:DY$202,124,FALSE)))</f>
        <v>0</v>
      </c>
      <c r="DU90" s="6">
        <f>IF(ISERROR(VLOOKUP($A90,'Import OffPeak'!$A$3:DZ$99,125,FALSE)-VLOOKUP($A90,'Import OffPeak change'!$A$106:DZ$202,125,FALSE)),0,(VLOOKUP($A90,'Import OffPeak'!$A$3:DZ$99,125,FALSE)-VLOOKUP($A90,'Import OffPeak change'!$A$106:DZ$202,125,FALSE)))</f>
        <v>0</v>
      </c>
      <c r="DV90" s="6">
        <f>IF(ISERROR(VLOOKUP($A90,'Import OffPeak'!$A$3:EA$99,126,FALSE)-VLOOKUP($A90,'Import OffPeak change'!$A$106:EA$202,126,FALSE)),0,(VLOOKUP($A90,'Import OffPeak'!$A$3:EA$99,126,FALSE)-VLOOKUP($A90,'Import OffPeak change'!$A$106:EA$202,126,FALSE)))</f>
        <v>0</v>
      </c>
      <c r="DW90" s="6">
        <f>IF(ISERROR(VLOOKUP($A90,'Import OffPeak'!$A$3:EB$99,127,FALSE)-VLOOKUP($A90,'Import OffPeak change'!$A$106:EB$202,127,FALSE)),0,(VLOOKUP($A90,'Import OffPeak'!$A$3:EB$99,127,FALSE)-VLOOKUP($A90,'Import OffPeak change'!$A$106:EB$202,127,FALSE)))</f>
        <v>0</v>
      </c>
      <c r="DX90" s="6">
        <f>IF(ISERROR(VLOOKUP($A90,'Import OffPeak'!$A$3:EC$99,128,FALSE)-VLOOKUP($A90,'Import OffPeak change'!$A$106:EC$202,128,FALSE)),0,(VLOOKUP($A90,'Import OffPeak'!$A$3:EC$99,128,FALSE)-VLOOKUP($A90,'Import OffPeak change'!$A$106:EC$202,128,FALSE)))</f>
        <v>0</v>
      </c>
      <c r="DY90" s="6">
        <f>IF(ISERROR(VLOOKUP($A90,'Import OffPeak'!$A$3:ED$99,129,FALSE)-VLOOKUP($A90,'Import OffPeak change'!$A$106:ED$202,129,FALSE)),0,(VLOOKUP($A90,'Import OffPeak'!$A$3:ED$99,129,FALSE)-VLOOKUP($A90,'Import OffPeak change'!$A$106:ED$202,129,FALSE)))</f>
        <v>0</v>
      </c>
      <c r="DZ90" s="6">
        <f>IF(ISERROR(VLOOKUP($A90,'Import OffPeak'!$A$3:EE$99,130,FALSE)-VLOOKUP($A90,'Import OffPeak change'!$A$106:EE$202,130,FALSE)),0,(VLOOKUP($A90,'Import OffPeak'!$A$3:EE$99,130,FALSE)-VLOOKUP($A90,'Import OffPeak change'!$A$106:EE$202,130,FALSE)))</f>
        <v>0</v>
      </c>
      <c r="EA90" s="6">
        <f>IF(ISERROR(VLOOKUP($A90,'Import OffPeak'!$A$3:EF$99,131,FALSE)-VLOOKUP($A90,'Import OffPeak change'!$A$106:EF$202,131,FALSE)),0,(VLOOKUP($A90,'Import OffPeak'!$A$3:EF$99,131,FALSE)-VLOOKUP($A90,'Import OffPeak change'!$A$106:EF$202,131,FALSE)))</f>
        <v>0</v>
      </c>
      <c r="EB90" s="6">
        <f>IF(ISERROR(VLOOKUP($A90,'Import OffPeak'!$A$3:EG$99,132,FALSE)-VLOOKUP($A90,'Import OffPeak change'!$A$106:EG$202,132,FALSE)),0,(VLOOKUP($A90,'Import OffPeak'!$A$3:EG$99,132,FALSE)-VLOOKUP($A90,'Import OffPeak change'!$A$106:EG$202,132,FALSE)))</f>
        <v>0</v>
      </c>
      <c r="EC90" s="6">
        <f>IF(ISERROR(VLOOKUP($A90,'Import OffPeak'!$A$3:EH$99,133,FALSE)-VLOOKUP($A90,'Import OffPeak change'!$A$106:EH$202,133,FALSE)),0,(VLOOKUP($A90,'Import OffPeak'!$A$3:EH$99,133,FALSE)-VLOOKUP($A90,'Import OffPeak change'!$A$106:EH$202,133,FALSE)))</f>
        <v>0</v>
      </c>
      <c r="ED90" s="6">
        <f>IF(ISERROR(VLOOKUP($A90,'Import OffPeak'!$A$3:EI$99,134,FALSE)-VLOOKUP($A90,'Import OffPeak change'!$A$106:EI$202,134,FALSE)),0,(VLOOKUP($A90,'Import OffPeak'!$A$3:EI$99,134,FALSE)-VLOOKUP($A90,'Import OffPeak change'!$A$106:EI$202,134,FALSE)))</f>
        <v>0</v>
      </c>
      <c r="EE90" s="6">
        <f>IF(ISERROR(VLOOKUP($A90,'Import OffPeak'!$A$3:EJ$99,135,FALSE)-VLOOKUP($A90,'Import OffPeak change'!$A$106:EJ$202,135,FALSE)),0,(VLOOKUP($A90,'Import OffPeak'!$A$3:EJ$99,135,FALSE)-VLOOKUP($A90,'Import OffPeak change'!$A$106:EJ$202,135,FALSE)))</f>
        <v>0</v>
      </c>
      <c r="EF90" s="6">
        <f>IF(ISERROR(VLOOKUP($A90,'Import OffPeak'!$A$3:EK$99,136,FALSE)-VLOOKUP($A90,'Import OffPeak change'!$A$106:EK$202,136,FALSE)),0,(VLOOKUP($A90,'Import OffPeak'!$A$3:EK$99,136,FALSE)-VLOOKUP($A90,'Import OffPeak change'!$A$106:EK$202,136,FALSE)))</f>
        <v>0</v>
      </c>
      <c r="EG90" s="6">
        <f>IF(ISERROR(VLOOKUP($A90,'Import OffPeak'!$A$3:EL$99,137,FALSE)-VLOOKUP($A90,'Import OffPeak change'!$A$106:EL$202,137,FALSE)),0,(VLOOKUP($A90,'Import OffPeak'!$A$3:EL$99,137,FALSE)-VLOOKUP($A90,'Import OffPeak change'!$A$106:EL$202,137,FALSE)))</f>
        <v>0</v>
      </c>
      <c r="EH90" s="6">
        <f>IF(ISERROR(VLOOKUP($A90,'Import OffPeak'!$A$3:EM$99,138,FALSE)-VLOOKUP($A90,'Import OffPeak change'!$A$106:EM$202,138,FALSE)),0,(VLOOKUP($A90,'Import OffPeak'!$A$3:EM$99,138,FALSE)-VLOOKUP($A90,'Import OffPeak change'!$A$106:EM$202,138,FALSE)))</f>
        <v>0</v>
      </c>
      <c r="EI90" s="6">
        <f>IF(ISERROR(VLOOKUP($A90,'Import OffPeak'!$A$3:EN$99,139,FALSE)-VLOOKUP($A90,'Import OffPeak change'!$A$106:EN$202,139,FALSE)),0,(VLOOKUP($A90,'Import OffPeak'!$A$3:EN$99,139,FALSE)-VLOOKUP($A90,'Import OffPeak change'!$A$106:EN$202,139,FALSE)))</f>
        <v>0</v>
      </c>
      <c r="EJ90" s="6">
        <f>IF(ISERROR(VLOOKUP($A90,'Import OffPeak'!$A$3:EO$99,140,FALSE)-VLOOKUP($A90,'Import OffPeak change'!$A$106:EO$202,140,FALSE)),0,(VLOOKUP($A90,'Import OffPeak'!$A$3:EO$99,140,FALSE)-VLOOKUP($A90,'Import OffPeak change'!$A$106:EO$202,140,FALSE)))</f>
        <v>0</v>
      </c>
      <c r="EK90" s="6">
        <f>IF(ISERROR(VLOOKUP($A90,'Import OffPeak'!$A$3:EP$99,141,FALSE)-VLOOKUP($A90,'Import OffPeak change'!$A$106:EP$202,141,FALSE)),0,(VLOOKUP($A90,'Import OffPeak'!$A$3:EP$99,141,FALSE)-VLOOKUP($A90,'Import OffPeak change'!$A$106:EP$202,141,FALSE)))</f>
        <v>0</v>
      </c>
      <c r="EL90" s="6">
        <f>IF(ISERROR(VLOOKUP($A90,'Import OffPeak'!$A$3:EQ$99,142,FALSE)-VLOOKUP($A90,'Import OffPeak change'!$A$106:EQ$202,142,FALSE)),0,(VLOOKUP($A90,'Import OffPeak'!$A$3:EQ$99,142,FALSE)-VLOOKUP($A90,'Import OffPeak change'!$A$106:EQ$202,142,FALSE)))</f>
        <v>0</v>
      </c>
      <c r="EM90" s="6">
        <f>IF(ISERROR(VLOOKUP($A90,'Import OffPeak'!$A$3:ER$99,143,FALSE)-VLOOKUP($A90,'Import OffPeak change'!$A$106:ER$202,143,FALSE)),0,(VLOOKUP($A90,'Import OffPeak'!$A$3:ER$99,143,FALSE)-VLOOKUP($A90,'Import OffPeak change'!$A$106:ER$202,143,FALSE)))</f>
        <v>0</v>
      </c>
      <c r="EN90" s="6">
        <f>IF(ISERROR(VLOOKUP($A90,'Import OffPeak'!$A$3:ES$99,144,FALSE)-VLOOKUP($A90,'Import OffPeak change'!$A$106:ES$202,144,FALSE)),0,(VLOOKUP($A90,'Import OffPeak'!$A$3:ES$99,144,FALSE)-VLOOKUP($A90,'Import OffPeak change'!$A$106:ES$202,144,FALSE)))</f>
        <v>0</v>
      </c>
      <c r="EO90" s="6">
        <f>IF(ISERROR(VLOOKUP($A90,'Import OffPeak'!$A$3:ET$99,145,FALSE)-VLOOKUP($A90,'Import OffPeak change'!$A$106:ET$202,145,FALSE)),0,(VLOOKUP($A90,'Import OffPeak'!$A$3:ET$99,145,FALSE)-VLOOKUP($A90,'Import OffPeak change'!$A$106:ET$202,145,FALSE)))</f>
        <v>0</v>
      </c>
      <c r="EP90" s="6">
        <f>IF(ISERROR(VLOOKUP($A90,'Import OffPeak'!$A$3:EU$99,146,FALSE)-VLOOKUP($A90,'Import OffPeak change'!$A$106:EU$202,146,FALSE)),0,(VLOOKUP($A90,'Import OffPeak'!$A$3:EU$99,146,FALSE)-VLOOKUP($A90,'Import OffPeak change'!$A$106:EU$202,146,FALSE)))</f>
        <v>0</v>
      </c>
      <c r="EQ90" s="6">
        <f>IF(ISERROR(VLOOKUP($A90,'Import OffPeak'!$A$3:EV$99,147,FALSE)-VLOOKUP($A90,'Import OffPeak change'!$A$106:EV$202,147,FALSE)),0,(VLOOKUP($A90,'Import OffPeak'!$A$3:EV$99,147,FALSE)-VLOOKUP($A90,'Import OffPeak change'!$A$106:EV$202,147,FALSE)))</f>
        <v>0</v>
      </c>
      <c r="ER90" s="6">
        <f>IF(ISERROR(VLOOKUP($A90,'Import OffPeak'!$A$3:EW$99,148,FALSE)-VLOOKUP($A90,'Import OffPeak change'!$A$106:EW$202,148,FALSE)),0,(VLOOKUP($A90,'Import OffPeak'!$A$3:EW$99,148,FALSE)-VLOOKUP($A90,'Import OffPeak change'!$A$106:EW$202,148,FALSE)))</f>
        <v>0</v>
      </c>
      <c r="ES90" s="6">
        <f>IF(ISERROR(VLOOKUP($A90,'Import OffPeak'!$A$3:EX$99,149,FALSE)-VLOOKUP($A90,'Import OffPeak change'!$A$106:EX$202,149,FALSE)),0,(VLOOKUP($A90,'Import OffPeak'!$A$3:EX$99,149,FALSE)-VLOOKUP($A90,'Import OffPeak change'!$A$106:EX$202,149,FALSE)))</f>
        <v>0</v>
      </c>
      <c r="ET90" s="6">
        <f>IF(ISERROR(VLOOKUP($A90,'Import OffPeak'!$A$3:EY$99,150,FALSE)-VLOOKUP($A90,'Import OffPeak change'!$A$106:EY$202,150,FALSE)),0,(VLOOKUP($A90,'Import OffPeak'!$A$3:EY$99,150,FALSE)-VLOOKUP($A90,'Import OffPeak change'!$A$106:EY$202,150,FALSE)))</f>
        <v>0</v>
      </c>
      <c r="EU90" s="6">
        <f>IF(ISERROR(VLOOKUP($A90,'Import OffPeak'!$A$3:EZ$99,151,FALSE)-VLOOKUP($A90,'Import OffPeak change'!$A$106:EZ$202,151,FALSE)),0,(VLOOKUP($A90,'Import OffPeak'!$A$3:EZ$99,151,FALSE)-VLOOKUP($A90,'Import OffPeak change'!$A$106:EZ$202,151,FALSE)))</f>
        <v>0</v>
      </c>
      <c r="EV90" s="6">
        <f>IF(ISERROR(VLOOKUP($A90,'Import OffPeak'!$A$3:FA$99,152,FALSE)-VLOOKUP($A90,'Import OffPeak change'!$A$106:FA$202,152,FALSE)),0,(VLOOKUP($A90,'Import OffPeak'!$A$3:FA$99,152,FALSE)-VLOOKUP($A90,'Import OffPeak change'!$A$106:FA$202,152,FALSE)))</f>
        <v>0</v>
      </c>
      <c r="EW90" s="6">
        <f>IF(ISERROR(VLOOKUP($A90,'Import OffPeak'!$A$3:FB$99,153,FALSE)-VLOOKUP($A90,'Import OffPeak change'!$A$106:FB$202,153,FALSE)),0,(VLOOKUP($A90,'Import OffPeak'!$A$3:FB$99,153,FALSE)-VLOOKUP($A90,'Import OffPeak change'!$A$106:FB$202,153,FALSE)))</f>
        <v>0</v>
      </c>
      <c r="EX90" s="6">
        <f>IF(ISERROR(VLOOKUP($A90,'Import OffPeak'!$A$3:FC$99,154,FALSE)-VLOOKUP($A90,'Import OffPeak change'!$A$106:FC$202,154,FALSE)),0,(VLOOKUP($A90,'Import OffPeak'!$A$3:FC$99,154,FALSE)-VLOOKUP($A90,'Import OffPeak change'!$A$106:FC$202,154,FALSE)))</f>
        <v>0</v>
      </c>
      <c r="EY90" s="6">
        <f>IF(ISERROR(VLOOKUP($A90,'Import OffPeak'!$A$3:FD$99,155,FALSE)-VLOOKUP($A90,'Import OffPeak change'!$A$106:FD$202,155,FALSE)),0,(VLOOKUP($A90,'Import OffPeak'!$A$3:FD$99,155,FALSE)-VLOOKUP($A90,'Import OffPeak change'!$A$106:FD$202,155,FALSE)))</f>
        <v>0</v>
      </c>
      <c r="EZ90" s="6">
        <f>IF(ISERROR(VLOOKUP($A90,'Import OffPeak'!$A$3:FE$99,156,FALSE)-VLOOKUP($A90,'Import OffPeak change'!$A$106:FE$202,156,FALSE)),0,(VLOOKUP($A90,'Import OffPeak'!$A$3:FE$99,156,FALSE)-VLOOKUP($A90,'Import OffPeak change'!$A$106:FE$202,156,FALSE)))</f>
        <v>0</v>
      </c>
      <c r="FA90" s="6">
        <f>IF(ISERROR(VLOOKUP($A90,'Import OffPeak'!$A$3:FF$99,157,FALSE)-VLOOKUP($A90,'Import OffPeak change'!$A$106:FF$202,157,FALSE)),0,(VLOOKUP($A90,'Import OffPeak'!$A$3:FF$99,157,FALSE)-VLOOKUP($A90,'Import OffPeak change'!$A$106:FF$202,157,FALSE)))</f>
        <v>0</v>
      </c>
      <c r="FB90" s="6">
        <f>IF(ISERROR(VLOOKUP($A90,'Import OffPeak'!$A$3:FG$99,158,FALSE)-VLOOKUP($A90,'Import OffPeak change'!$A$106:FG$202,158,FALSE)),0,(VLOOKUP($A90,'Import OffPeak'!$A$3:FG$99,158,FALSE)-VLOOKUP($A90,'Import OffPeak change'!$A$106:FG$202,158,FALSE)))</f>
        <v>0</v>
      </c>
      <c r="FC90" s="6">
        <f>IF(ISERROR(VLOOKUP($A90,'Import OffPeak'!$A$3:FH$99,159,FALSE)-VLOOKUP($A90,'Import OffPeak change'!$A$106:FH$202,159,FALSE)),0,(VLOOKUP($A90,'Import OffPeak'!$A$3:FH$99,159,FALSE)-VLOOKUP($A90,'Import OffPeak change'!$A$106:FH$202,159,FALSE)))</f>
        <v>0</v>
      </c>
      <c r="FD90" s="6">
        <f>IF(ISERROR(VLOOKUP($A90,'Import OffPeak'!$A$3:FI$99,160,FALSE)-VLOOKUP($A90,'Import OffPeak change'!$A$106:FI$202,160,FALSE)),0,(VLOOKUP($A90,'Import OffPeak'!$A$3:FI$99,160,FALSE)-VLOOKUP($A90,'Import OffPeak change'!$A$106:FI$202,160,FALSE)))</f>
        <v>0</v>
      </c>
      <c r="FE90" s="6">
        <f>IF(ISERROR(VLOOKUP($A90,'Import OffPeak'!$A$3:FJ$99,161,FALSE)-VLOOKUP($A90,'Import OffPeak change'!$A$106:FJ$202,161,FALSE)),0,(VLOOKUP($A90,'Import OffPeak'!$A$3:FJ$99,161,FALSE)-VLOOKUP($A90,'Import OffPeak change'!$A$106:FJ$202,161,FALSE)))</f>
        <v>0</v>
      </c>
      <c r="FF90" s="6">
        <f>IF(ISERROR(VLOOKUP($A90,'Import OffPeak'!$A$3:FK$99,162,FALSE)-VLOOKUP($A90,'Import OffPeak change'!$A$106:FK$202,162,FALSE)),0,(VLOOKUP($A90,'Import OffPeak'!$A$3:FK$99,162,FALSE)-VLOOKUP($A90,'Import OffPeak change'!$A$106:FK$202,162,FALSE)))</f>
        <v>0</v>
      </c>
      <c r="FG90" s="6">
        <f>IF(ISERROR(VLOOKUP($A90,'Import OffPeak'!$A$3:FL$99,163,FALSE)-VLOOKUP($A90,'Import OffPeak change'!$A$106:FL$202,163,FALSE)),0,(VLOOKUP($A90,'Import OffPeak'!$A$3:FL$99,163,FALSE)-VLOOKUP($A90,'Import OffPeak change'!$A$106:FL$202,163,FALSE)))</f>
        <v>0</v>
      </c>
      <c r="FH90" s="6">
        <f>IF(ISERROR(VLOOKUP($A90,'Import OffPeak'!$A$3:FM$99,164,FALSE)-VLOOKUP($A90,'Import OffPeak change'!$A$106:FM$202,164,FALSE)),0,(VLOOKUP($A90,'Import OffPeak'!$A$3:FM$99,164,FALSE)-VLOOKUP($A90,'Import OffPeak change'!$A$106:FM$202,164,FALSE)))</f>
        <v>0</v>
      </c>
      <c r="FI90" s="6">
        <f>IF(ISERROR(VLOOKUP($A90,'Import OffPeak'!$A$3:FN$99,165,FALSE)-VLOOKUP($A90,'Import OffPeak change'!$A$106:FN$202,165,FALSE)),0,(VLOOKUP($A90,'Import OffPeak'!$A$3:FN$99,165,FALSE)-VLOOKUP($A90,'Import OffPeak change'!$A$106:FN$202,165,FALSE)))</f>
        <v>0</v>
      </c>
      <c r="FJ90" s="6">
        <f>IF(ISERROR(VLOOKUP($A90,'Import OffPeak'!$A$3:FO$99,166,FALSE)-VLOOKUP($A90,'Import OffPeak change'!$A$106:FO$202,166,FALSE)),0,(VLOOKUP($A90,'Import OffPeak'!$A$3:FO$99,166,FALSE)-VLOOKUP($A90,'Import OffPeak change'!$A$106:FO$202,166,FALSE)))</f>
        <v>0</v>
      </c>
      <c r="FK90" s="6">
        <f>IF(ISERROR(VLOOKUP($A90,'Import OffPeak'!$A$3:FP$99,167,FALSE)-VLOOKUP($A90,'Import OffPeak change'!$A$106:FP$202,167,FALSE)),0,(VLOOKUP($A90,'Import OffPeak'!$A$3:FP$99,167,FALSE)-VLOOKUP($A90,'Import OffPeak change'!$A$106:FP$202,167,FALSE)))</f>
        <v>0</v>
      </c>
      <c r="FL90" s="6">
        <f>IF(ISERROR(VLOOKUP($A90,'Import OffPeak'!$A$3:FQ$99,168,FALSE)-VLOOKUP($A90,'Import OffPeak change'!$A$106:FQ$202,168,FALSE)),0,(VLOOKUP($A90,'Import OffPeak'!$A$3:FQ$99,168,FALSE)-VLOOKUP($A90,'Import OffPeak change'!$A$106:FQ$202,168,FALSE)))</f>
        <v>0</v>
      </c>
      <c r="FM90" s="6">
        <f>IF(ISERROR(VLOOKUP($A90,'Import OffPeak'!$A$3:FR$99,169,FALSE)-VLOOKUP($A90,'Import OffPeak change'!$A$106:FR$202,169,FALSE)),0,(VLOOKUP($A90,'Import OffPeak'!$A$3:FR$99,169,FALSE)-VLOOKUP($A90,'Import OffPeak change'!$A$106:FR$202,169,FALSE)))</f>
        <v>0</v>
      </c>
      <c r="FN90" s="6">
        <f>IF(ISERROR(VLOOKUP($A90,'Import OffPeak'!$A$3:FS$99,170,FALSE)-VLOOKUP($A90,'Import OffPeak change'!$A$106:FS$202,170,FALSE)),0,(VLOOKUP($A90,'Import OffPeak'!$A$3:FS$99,170,FALSE)-VLOOKUP($A90,'Import OffPeak change'!$A$106:FS$202,170,FALSE)))</f>
        <v>0</v>
      </c>
      <c r="FO90" s="6">
        <f>IF(ISERROR(VLOOKUP($A90,'Import OffPeak'!$A$3:FT$99,171,FALSE)-VLOOKUP($A90,'Import OffPeak change'!$A$106:FT$202,171,FALSE)),0,(VLOOKUP($A90,'Import OffPeak'!$A$3:FT$99,171,FALSE)-VLOOKUP($A90,'Import OffPeak change'!$A$106:FT$202,171,FALSE)))</f>
        <v>0</v>
      </c>
      <c r="FP90" s="6">
        <f>IF(ISERROR(VLOOKUP($A90,'Import OffPeak'!$A$3:FU$99,172,FALSE)-VLOOKUP($A90,'Import OffPeak change'!$A$106:FU$202,172,FALSE)),0,(VLOOKUP($A90,'Import OffPeak'!$A$3:FU$99,172,FALSE)-VLOOKUP($A90,'Import OffPeak change'!$A$106:FU$202,172,FALSE)))</f>
        <v>0</v>
      </c>
      <c r="FQ90" s="6">
        <f>IF(ISERROR(VLOOKUP($A90,'Import OffPeak'!$A$3:FV$99,173,FALSE)-VLOOKUP($A90,'Import OffPeak change'!$A$106:FV$202,173,FALSE)),0,(VLOOKUP($A90,'Import OffPeak'!$A$3:FV$99,173,FALSE)-VLOOKUP($A90,'Import OffPeak change'!$A$106:FV$202,173,FALSE)))</f>
        <v>0</v>
      </c>
      <c r="FR90" s="6">
        <f>IF(ISERROR(VLOOKUP($A90,'Import OffPeak'!$A$3:FW$99,174,FALSE)-VLOOKUP($A90,'Import OffPeak change'!$A$106:FW$202,174,FALSE)),0,(VLOOKUP($A90,'Import OffPeak'!$A$3:FW$99,174,FALSE)-VLOOKUP($A90,'Import OffPeak change'!$A$106:FW$202,174,FALSE)))</f>
        <v>0</v>
      </c>
      <c r="FS90" s="6">
        <f>IF(ISERROR(VLOOKUP($A90,'Import OffPeak'!$A$3:FX$99,175,FALSE)-VLOOKUP($A90,'Import OffPeak change'!$A$106:FX$202,175,FALSE)),0,(VLOOKUP($A90,'Import OffPeak'!$A$3:FX$99,175,FALSE)-VLOOKUP($A90,'Import OffPeak change'!$A$106:FX$202,175,FALSE)))</f>
        <v>0</v>
      </c>
      <c r="FT90" s="6">
        <f>IF(ISERROR(VLOOKUP($A90,'Import OffPeak'!$A$3:FY$99,176,FALSE)-VLOOKUP($A90,'Import OffPeak change'!$A$106:FY$202,176,FALSE)),0,(VLOOKUP($A90,'Import OffPeak'!$A$3:FY$99,176,FALSE)-VLOOKUP($A90,'Import OffPeak change'!$A$106:FY$202,176,FALSE)))</f>
        <v>0</v>
      </c>
      <c r="FU90" s="6">
        <f>IF(ISERROR(VLOOKUP($A90,'Import OffPeak'!$A$3:FZ$99,177,FALSE)-VLOOKUP($A90,'Import OffPeak change'!$A$106:FZ$202,177,FALSE)),0,(VLOOKUP($A90,'Import OffPeak'!$A$3:FZ$99,177,FALSE)-VLOOKUP($A90,'Import OffPeak change'!$A$106:FZ$202,177,FALSE)))</f>
        <v>0</v>
      </c>
      <c r="FV90" s="6">
        <f>IF(ISERROR(VLOOKUP($A90,'Import OffPeak'!$A$3:GA$99,178,FALSE)-VLOOKUP($A90,'Import OffPeak change'!$A$106:GA$202,178,FALSE)),0,(VLOOKUP($A90,'Import OffPeak'!$A$3:GA$99,178,FALSE)-VLOOKUP($A90,'Import OffPeak change'!$A$106:GA$202,178,FALSE)))</f>
        <v>0</v>
      </c>
      <c r="FW90" s="6">
        <f>IF(ISERROR(VLOOKUP($A90,'Import OffPeak'!$A$3:GB$99,179,FALSE)-VLOOKUP($A90,'Import OffPeak change'!$A$106:GB$202,179,FALSE)),0,(VLOOKUP($A90,'Import OffPeak'!$A$3:GB$99,179,FALSE)-VLOOKUP($A90,'Import OffPeak change'!$A$106:GB$202,179,FALSE)))</f>
        <v>0</v>
      </c>
      <c r="FX90" s="6">
        <f>IF(ISERROR(VLOOKUP($A90,'Import OffPeak'!$A$3:GC$99,180,FALSE)-VLOOKUP($A90,'Import OffPeak change'!$A$106:GC$202,180,FALSE)),0,(VLOOKUP($A90,'Import OffPeak'!$A$3:GC$99,180,FALSE)-VLOOKUP($A90,'Import OffPeak change'!$A$106:GC$202,180,FALSE)))</f>
        <v>0</v>
      </c>
      <c r="FY90" s="6">
        <f>IF(ISERROR(VLOOKUP($A90,'Import OffPeak'!$A$3:GD$99,181,FALSE)-VLOOKUP($A90,'Import OffPeak change'!$A$106:GD$202,181,FALSE)),0,(VLOOKUP($A90,'Import OffPeak'!$A$3:GD$99,181,FALSE)-VLOOKUP($A90,'Import OffPeak change'!$A$106:GD$202,181,FALSE)))</f>
        <v>0</v>
      </c>
      <c r="FZ90" s="6">
        <f>IF(ISERROR(VLOOKUP($A90,'Import OffPeak'!$A$3:GE$99,182,FALSE)-VLOOKUP($A90,'Import OffPeak change'!$A$106:GE$202,182,FALSE)),0,(VLOOKUP($A90,'Import OffPeak'!$A$3:GE$99,182,FALSE)-VLOOKUP($A90,'Import OffPeak change'!$A$106:GE$202,182,FALSE)))</f>
        <v>0</v>
      </c>
      <c r="GA90" s="6">
        <f>IF(ISERROR(VLOOKUP($A90,'Import OffPeak'!$A$3:GF$99,183,FALSE)-VLOOKUP($A90,'Import OffPeak change'!$A$106:GF$202,183,FALSE)),0,(VLOOKUP($A90,'Import OffPeak'!$A$3:GF$99,183,FALSE)-VLOOKUP($A90,'Import OffPeak change'!$A$106:GF$202,183,FALSE)))</f>
        <v>0</v>
      </c>
      <c r="GB90" s="6">
        <f>IF(ISERROR(VLOOKUP($A90,'Import OffPeak'!$A$3:GG$99,184,FALSE)-VLOOKUP($A90,'Import OffPeak change'!$A$106:GG$202,184,FALSE)),0,(VLOOKUP($A90,'Import OffPeak'!$A$3:GG$99,184,FALSE)-VLOOKUP($A90,'Import OffPeak change'!$A$106:GG$202,184,FALSE)))</f>
        <v>0</v>
      </c>
      <c r="GC90" s="6">
        <f>IF(ISERROR(VLOOKUP($A90,'Import OffPeak'!$A$3:GH$99,185,FALSE)-VLOOKUP($A90,'Import OffPeak change'!$A$106:GH$202,185,FALSE)),0,(VLOOKUP($A90,'Import OffPeak'!$A$3:GH$99,185,FALSE)-VLOOKUP($A90,'Import OffPeak change'!$A$106:GH$202,185,FALSE)))</f>
        <v>0</v>
      </c>
      <c r="GD90" s="6">
        <f>IF(ISERROR(VLOOKUP($A90,'Import OffPeak'!$A$3:GI$99,186,FALSE)-VLOOKUP($A90,'Import OffPeak change'!$A$106:GI$202,186,FALSE)),0,(VLOOKUP($A90,'Import OffPeak'!$A$3:GI$99,186,FALSE)-VLOOKUP($A90,'Import OffPeak change'!$A$106:GI$202,186,FALSE)))</f>
        <v>0</v>
      </c>
      <c r="GE90" s="6">
        <f>IF(ISERROR(VLOOKUP($A90,'Import OffPeak'!$A$3:GJ$99,187,FALSE)-VLOOKUP($A90,'Import OffPeak change'!$A$106:GJ$202,187,FALSE)),0,(VLOOKUP($A90,'Import OffPeak'!$A$3:GJ$99,187,FALSE)-VLOOKUP($A90,'Import OffPeak change'!$A$106:GJ$202,187,FALSE)))</f>
        <v>0</v>
      </c>
      <c r="GF90" s="6">
        <f>IF(ISERROR(VLOOKUP($A90,'Import OffPeak'!$A$3:GK$99,188,FALSE)-VLOOKUP($A90,'Import OffPeak change'!$A$106:GK$202,188,FALSE)),0,(VLOOKUP($A90,'Import OffPeak'!$A$3:GK$99,188,FALSE)-VLOOKUP($A90,'Import OffPeak change'!$A$106:GK$202,188,FALSE)))</f>
        <v>0</v>
      </c>
      <c r="GG90" s="6">
        <f>IF(ISERROR(VLOOKUP($A90,'Import OffPeak'!$A$3:GL$99,189,FALSE)-VLOOKUP($A90,'Import OffPeak change'!$A$106:GL$202,189,FALSE)),0,(VLOOKUP($A90,'Import OffPeak'!$A$3:GL$99,189,FALSE)-VLOOKUP($A90,'Import OffPeak change'!$A$106:GL$202,189,FALSE)))</f>
        <v>0</v>
      </c>
      <c r="GH90" s="6">
        <f>IF(ISERROR(VLOOKUP($A90,'Import OffPeak'!$A$3:GM$99,190,FALSE)-VLOOKUP($A90,'Import OffPeak change'!$A$106:GM$202,190,FALSE)),0,(VLOOKUP($A90,'Import OffPeak'!$A$3:GM$99,190,FALSE)-VLOOKUP($A90,'Import OffPeak change'!$A$106:GM$202,190,FALSE)))</f>
        <v>0</v>
      </c>
      <c r="GI90" s="6">
        <f>IF(ISERROR(VLOOKUP($A90,'Import OffPeak'!$A$3:GN$99,191,FALSE)-VLOOKUP($A90,'Import OffPeak change'!$A$106:GN$202,191,FALSE)),0,(VLOOKUP($A90,'Import OffPeak'!$A$3:GN$99,191,FALSE)-VLOOKUP($A90,'Import OffPeak change'!$A$106:GN$202,191,FALSE)))</f>
        <v>0</v>
      </c>
      <c r="GJ90" s="6">
        <f>IF(ISERROR(VLOOKUP($A90,'Import OffPeak'!$A$3:GO$99,192,FALSE)-VLOOKUP($A90,'Import OffPeak change'!$A$106:GO$202,192,FALSE)),0,(VLOOKUP($A90,'Import OffPeak'!$A$3:GO$99,192,FALSE)-VLOOKUP($A90,'Import OffPeak change'!$A$106:GO$202,192,FALSE)))</f>
        <v>0</v>
      </c>
      <c r="GK90" s="6">
        <f>IF(ISERROR(VLOOKUP($A90,'Import OffPeak'!$A$3:GP$99,193,FALSE)-VLOOKUP($A90,'Import OffPeak change'!$A$106:GP$202,193,FALSE)),0,(VLOOKUP($A90,'Import OffPeak'!$A$3:GP$99,193,FALSE)-VLOOKUP($A90,'Import OffPeak change'!$A$106:GP$202,193,FALSE)))</f>
        <v>0</v>
      </c>
      <c r="GL90" s="6">
        <f>IF(ISERROR(VLOOKUP($A90,'Import OffPeak'!$A$3:GQ$99,194,FALSE)-VLOOKUP($A90,'Import OffPeak change'!$A$106:GQ$202,194,FALSE)),0,(VLOOKUP($A90,'Import OffPeak'!$A$3:GQ$99,194,FALSE)-VLOOKUP($A90,'Import OffPeak change'!$A$106:GQ$202,194,FALSE)))</f>
        <v>0</v>
      </c>
      <c r="GM90" s="6">
        <f>IF(ISERROR(VLOOKUP($A90,'Import OffPeak'!$A$3:GR$99,195,FALSE)-VLOOKUP($A90,'Import OffPeak change'!$A$106:GR$202,195,FALSE)),0,(VLOOKUP($A90,'Import OffPeak'!$A$3:GR$99,195,FALSE)-VLOOKUP($A90,'Import OffPeak change'!$A$106:GR$202,195,FALSE)))</f>
        <v>0</v>
      </c>
      <c r="GN90" s="6">
        <f>IF(ISERROR(VLOOKUP($A90,'Import OffPeak'!$A$3:GS$99,196,FALSE)-VLOOKUP($A90,'Import OffPeak change'!$A$106:GS$202,196,FALSE)),0,(VLOOKUP($A90,'Import OffPeak'!$A$3:GS$99,196,FALSE)-VLOOKUP($A90,'Import OffPeak change'!$A$106:GS$202,196,FALSE)))</f>
        <v>0</v>
      </c>
      <c r="GO90" s="6">
        <f>IF(ISERROR(VLOOKUP($A90,'Import OffPeak'!$A$3:GT$99,197,FALSE)-VLOOKUP($A90,'Import OffPeak change'!$A$106:GT$202,197,FALSE)),0,(VLOOKUP($A90,'Import OffPeak'!$A$3:GT$99,197,FALSE)-VLOOKUP($A90,'Import OffPeak change'!$A$106:GT$202,197,FALSE)))</f>
        <v>0</v>
      </c>
      <c r="GP90" s="6">
        <f>IF(ISERROR(VLOOKUP($A90,'Import OffPeak'!$A$3:GU$99,198,FALSE)-VLOOKUP($A90,'Import OffPeak change'!$A$106:GU$202,198,FALSE)),0,(VLOOKUP($A90,'Import OffPeak'!$A$3:GU$99,198,FALSE)-VLOOKUP($A90,'Import OffPeak change'!$A$106:GU$202,198,FALSE)))</f>
        <v>0</v>
      </c>
      <c r="GQ90" s="6">
        <f>IF(ISERROR(VLOOKUP($A90,'Import OffPeak'!$A$3:GV$99,199,FALSE)-VLOOKUP($A90,'Import OffPeak change'!$A$106:GV$202,199,FALSE)),0,(VLOOKUP($A90,'Import OffPeak'!$A$3:GV$99,199,FALSE)-VLOOKUP($A90,'Import OffPeak change'!$A$106:GV$202,199,FALSE)))</f>
        <v>0</v>
      </c>
      <c r="GR90" s="6">
        <f>IF(ISERROR(VLOOKUP($A90,'Import OffPeak'!$A$3:GW$99,200,FALSE)-VLOOKUP($A90,'Import OffPeak change'!$A$106:GW$202,200,FALSE)),0,(VLOOKUP($A90,'Import OffPeak'!$A$3:GW$99,200,FALSE)-VLOOKUP($A90,'Import OffPeak change'!$A$106:GW$202,200,FALSE)))</f>
        <v>0</v>
      </c>
      <c r="GS90" s="6">
        <f>IF(ISERROR(VLOOKUP($A90,'Import OffPeak'!$A$3:GX$99,201,FALSE)-VLOOKUP($A90,'Import OffPeak change'!$A$106:GX$202,201,FALSE)),0,(VLOOKUP($A90,'Import OffPeak'!$A$3:GX$99,201,FALSE)-VLOOKUP($A90,'Import OffPeak change'!$A$106:GX$202,201,FALSE)))</f>
        <v>0</v>
      </c>
      <c r="GT90" s="6">
        <f>IF(ISERROR(VLOOKUP($A90,'Import OffPeak'!$A$3:GY$99,202,FALSE)-VLOOKUP($A90,'Import OffPeak change'!$A$106:GY$202,202,FALSE)),0,(VLOOKUP($A90,'Import OffPeak'!$A$3:GY$99,202,FALSE)-VLOOKUP($A90,'Import OffPeak change'!$A$106:GY$202,202,FALSE)))</f>
        <v>0</v>
      </c>
      <c r="GU90" s="6">
        <f>IF(ISERROR(VLOOKUP($A90,'Import OffPeak'!$A$3:GZ$99,203,FALSE)-VLOOKUP($A90,'Import OffPeak change'!$A$106:GZ$202,203,FALSE)),0,(VLOOKUP($A90,'Import OffPeak'!$A$3:GZ$99,203,FALSE)-VLOOKUP($A90,'Import OffPeak change'!$A$106:GZ$202,203,FALSE)))</f>
        <v>0</v>
      </c>
      <c r="GV90" s="6">
        <f>IF(ISERROR(VLOOKUP($A90,'Import OffPeak'!$A$3:HA$99,204,FALSE)-VLOOKUP($A90,'Import OffPeak change'!$A$106:HA$202,204,FALSE)),0,(VLOOKUP($A90,'Import OffPeak'!$A$3:HA$99,204,FALSE)-VLOOKUP($A90,'Import OffPeak change'!$A$106:HA$202,204,FALSE)))</f>
        <v>0</v>
      </c>
      <c r="GW90" s="6">
        <f>IF(ISERROR(VLOOKUP($A90,'Import OffPeak'!$A$3:HB$99,205,FALSE)-VLOOKUP($A90,'Import OffPeak change'!$A$106:HB$202,205,FALSE)),0,(VLOOKUP($A90,'Import OffPeak'!$A$3:HB$99,205,FALSE)-VLOOKUP($A90,'Import OffPeak change'!$A$106:HB$202,205,FALSE)))</f>
        <v>0</v>
      </c>
      <c r="GX90" s="6">
        <f>IF(ISERROR(VLOOKUP($A90,'Import OffPeak'!$A$3:HC$99,206,FALSE)-VLOOKUP($A90,'Import OffPeak change'!$A$106:HC$202,206,FALSE)),0,(VLOOKUP($A90,'Import OffPeak'!$A$3:HC$99,206,FALSE)-VLOOKUP($A90,'Import OffPeak change'!$A$106:HC$202,206,FALSE)))</f>
        <v>0</v>
      </c>
      <c r="GY90" s="6">
        <f>IF(ISERROR(VLOOKUP($A90,'Import OffPeak'!$A$3:HD$99,207,FALSE)-VLOOKUP($A90,'Import OffPeak change'!$A$106:HD$202,207,FALSE)),0,(VLOOKUP($A90,'Import OffPeak'!$A$3:HD$99,207,FALSE)-VLOOKUP($A90,'Import OffPeak change'!$A$106:HD$202,207,FALSE)))</f>
        <v>0</v>
      </c>
      <c r="GZ90" s="6">
        <f>IF(ISERROR(VLOOKUP($A90,'Import OffPeak'!$A$3:HE$99,208,FALSE)-VLOOKUP($A90,'Import OffPeak change'!$A$106:HE$202,208,FALSE)),0,(VLOOKUP($A90,'Import OffPeak'!$A$3:HE$99,208,FALSE)-VLOOKUP($A90,'Import OffPeak change'!$A$106:HE$202,208,FALSE)))</f>
        <v>0</v>
      </c>
      <c r="HA90" s="6">
        <f>IF(ISERROR(VLOOKUP($A90,'Import OffPeak'!$A$3:HF$99,209,FALSE)-VLOOKUP($A90,'Import OffPeak change'!$A$106:HF$202,209,FALSE)),0,(VLOOKUP($A90,'Import OffPeak'!$A$3:HF$99,209,FALSE)-VLOOKUP($A90,'Import OffPeak change'!$A$106:HF$202,209,FALSE)))</f>
        <v>0</v>
      </c>
      <c r="HB90" s="6">
        <f>IF(ISERROR(VLOOKUP($A90,'Import OffPeak'!$A$3:HG$99,210,FALSE)-VLOOKUP($A90,'Import OffPeak change'!$A$106:HG$202,210,FALSE)),0,(VLOOKUP($A90,'Import OffPeak'!$A$3:HG$99,210,FALSE)-VLOOKUP($A90,'Import OffPeak change'!$A$106:HG$202,210,FALSE)))</f>
        <v>0</v>
      </c>
      <c r="HC90" s="6">
        <f>IF(ISERROR(VLOOKUP($A90,'Import OffPeak'!$A$3:HH$99,211,FALSE)-VLOOKUP($A90,'Import OffPeak change'!$A$106:HH$202,211,FALSE)),0,(VLOOKUP($A90,'Import OffPeak'!$A$3:HH$99,211,FALSE)-VLOOKUP($A90,'Import OffPeak change'!$A$106:HH$202,211,FALSE)))</f>
        <v>0</v>
      </c>
      <c r="HD90" s="6">
        <f>IF(ISERROR(VLOOKUP($A90,'Import OffPeak'!$A$3:HI$99,212,FALSE)-VLOOKUP($A90,'Import OffPeak change'!$A$106:HI$202,212,FALSE)),0,(VLOOKUP($A90,'Import OffPeak'!$A$3:HI$99,212,FALSE)-VLOOKUP($A90,'Import OffPeak change'!$A$106:HI$202,212,FALSE)))</f>
        <v>0</v>
      </c>
      <c r="HE90" s="6">
        <f>IF(ISERROR(VLOOKUP($A90,'Import OffPeak'!$A$3:HJ$99,213,FALSE)-VLOOKUP($A90,'Import OffPeak change'!$A$106:HJ$202,213,FALSE)),0,(VLOOKUP($A90,'Import OffPeak'!$A$3:HJ$99,213,FALSE)-VLOOKUP($A90,'Import OffPeak change'!$A$106:HJ$202,213,FALSE)))</f>
        <v>0</v>
      </c>
      <c r="HF90" s="6">
        <f>IF(ISERROR(VLOOKUP($A90,'Import OffPeak'!$A$3:HK$99,214,FALSE)-VLOOKUP($A90,'Import OffPeak change'!$A$106:HK$202,214,FALSE)),0,(VLOOKUP($A90,'Import OffPeak'!$A$3:HK$99,214,FALSE)-VLOOKUP($A90,'Import OffPeak change'!$A$106:HK$202,214,FALSE)))</f>
        <v>0</v>
      </c>
      <c r="HG90" s="6">
        <f>IF(ISERROR(VLOOKUP($A90,'Import OffPeak'!$A$3:HL$99,215,FALSE)-VLOOKUP($A90,'Import OffPeak change'!$A$106:HL$202,215,FALSE)),0,(VLOOKUP($A90,'Import OffPeak'!$A$3:HL$99,215,FALSE)-VLOOKUP($A90,'Import OffPeak change'!$A$106:HL$202,215,FALSE)))</f>
        <v>0</v>
      </c>
      <c r="HH90" s="6">
        <f>IF(ISERROR(VLOOKUP($A90,'Import OffPeak'!$A$3:HM$99,216,FALSE)-VLOOKUP($A90,'Import OffPeak change'!$A$106:HM$202,216,FALSE)),0,(VLOOKUP($A90,'Import OffPeak'!$A$3:HM$99,216,FALSE)-VLOOKUP($A90,'Import OffPeak change'!$A$106:HM$202,216,FALSE)))</f>
        <v>0</v>
      </c>
      <c r="HI90" s="6">
        <f>IF(ISERROR(VLOOKUP($A90,'Import OffPeak'!$A$3:HN$99,217,FALSE)-VLOOKUP($A90,'Import OffPeak change'!$A$106:HN$202,217,FALSE)),0,(VLOOKUP($A90,'Import OffPeak'!$A$3:HN$99,217,FALSE)-VLOOKUP($A90,'Import OffPeak change'!$A$106:HN$202,217,FALSE)))</f>
        <v>0</v>
      </c>
      <c r="HJ90" s="6">
        <f>IF(ISERROR(VLOOKUP($A90,'Import OffPeak'!$A$3:HO$99,218,FALSE)-VLOOKUP($A90,'Import OffPeak change'!$A$106:HO$202,218,FALSE)),0,(VLOOKUP($A90,'Import OffPeak'!$A$3:HO$99,218,FALSE)-VLOOKUP($A90,'Import OffPeak change'!$A$106:HO$202,218,FALSE)))</f>
        <v>0</v>
      </c>
      <c r="HK90" s="6">
        <f>IF(ISERROR(VLOOKUP($A90,'Import OffPeak'!$A$3:HP$99,219,FALSE)-VLOOKUP($A90,'Import OffPeak change'!$A$106:HP$202,219,FALSE)),0,(VLOOKUP($A90,'Import OffPeak'!$A$3:HP$99,219,FALSE)-VLOOKUP($A90,'Import OffPeak change'!$A$106:HP$202,219,FALSE)))</f>
        <v>0</v>
      </c>
      <c r="HL90" s="6">
        <f>IF(ISERROR(VLOOKUP($A90,'Import OffPeak'!$A$3:HQ$99,220,FALSE)-VLOOKUP($A90,'Import OffPeak change'!$A$106:HQ$202,220,FALSE)),0,(VLOOKUP($A90,'Import OffPeak'!$A$3:HQ$99,220,FALSE)-VLOOKUP($A90,'Import OffPeak change'!$A$106:HQ$202,220,FALSE)))</f>
        <v>0</v>
      </c>
      <c r="HM90" s="6">
        <f>IF(ISERROR(VLOOKUP($A90,'Import OffPeak'!$A$3:HR$99,221,FALSE)-VLOOKUP($A90,'Import OffPeak change'!$A$106:HR$202,221,FALSE)),0,(VLOOKUP($A90,'Import OffPeak'!$A$3:HR$99,221,FALSE)-VLOOKUP($A90,'Import OffPeak change'!$A$106:HR$202,221,FALSE)))</f>
        <v>0</v>
      </c>
      <c r="HN90" s="6">
        <f>IF(ISERROR(VLOOKUP($A90,'Import OffPeak'!$A$3:HS$99,222,FALSE)-VLOOKUP($A90,'Import OffPeak change'!$A$106:HS$202,222,FALSE)),0,(VLOOKUP($A90,'Import OffPeak'!$A$3:HS$99,222,FALSE)-VLOOKUP($A90,'Import OffPeak change'!$A$106:HS$202,222,FALSE)))</f>
        <v>0</v>
      </c>
      <c r="HO90" s="6">
        <f>IF(ISERROR(VLOOKUP($A90,'Import OffPeak'!$A$3:HT$99,223,FALSE)-VLOOKUP($A90,'Import OffPeak change'!$A$106:HT$202,223,FALSE)),0,(VLOOKUP($A90,'Import OffPeak'!$A$3:HT$99,223,FALSE)-VLOOKUP($A90,'Import OffPeak change'!$A$106:HT$202,223,FALSE)))</f>
        <v>0</v>
      </c>
      <c r="HP90" s="6">
        <f>IF(ISERROR(VLOOKUP($A90,'Import OffPeak'!$A$3:HU$99,224,FALSE)-VLOOKUP($A90,'Import OffPeak change'!$A$106:HU$202,224,FALSE)),0,(VLOOKUP($A90,'Import OffPeak'!$A$3:HU$99,224,FALSE)-VLOOKUP($A90,'Import OffPeak change'!$A$106:HU$202,224,FALSE)))</f>
        <v>0</v>
      </c>
      <c r="HQ90" s="6">
        <f>IF(ISERROR(VLOOKUP($A90,'Import OffPeak'!$A$3:HV$99,225,FALSE)-VLOOKUP($A90,'Import OffPeak change'!$A$106:HV$202,225,FALSE)),0,(VLOOKUP($A90,'Import OffPeak'!$A$3:HV$99,225,FALSE)-VLOOKUP($A90,'Import OffPeak change'!$A$106:HV$202,225,FALSE)))</f>
        <v>0</v>
      </c>
      <c r="HR90" s="6">
        <f>IF(ISERROR(VLOOKUP($A90,'Import OffPeak'!$A$3:HW$99,226,FALSE)-VLOOKUP($A90,'Import OffPeak change'!$A$106:HW$202,226,FALSE)),0,(VLOOKUP($A90,'Import OffPeak'!$A$3:HW$99,226,FALSE)-VLOOKUP($A90,'Import OffPeak change'!$A$106:HW$202,226,FALSE)))</f>
        <v>0</v>
      </c>
      <c r="HS90" s="6">
        <f>IF(ISERROR(VLOOKUP($A90,'Import OffPeak'!$A$3:HX$99,227,FALSE)-VLOOKUP($A90,'Import OffPeak change'!$A$106:HX$202,227,FALSE)),0,(VLOOKUP($A90,'Import OffPeak'!$A$3:HX$99,227,FALSE)-VLOOKUP($A90,'Import OffPeak change'!$A$106:HX$202,227,FALSE)))</f>
        <v>0</v>
      </c>
      <c r="HT90" s="6">
        <f>IF(ISERROR(VLOOKUP($A90,'Import OffPeak'!$A$3:HY$99,228,FALSE)-VLOOKUP($A90,'Import OffPeak change'!$A$106:HY$202,228,FALSE)),0,(VLOOKUP($A90,'Import OffPeak'!$A$3:HY$99,228,FALSE)-VLOOKUP($A90,'Import OffPeak change'!$A$106:HY$202,228,FALSE)))</f>
        <v>0</v>
      </c>
      <c r="HU90" s="6">
        <f>IF(ISERROR(VLOOKUP($A90,'Import OffPeak'!$A$3:HZ$99,229,FALSE)-VLOOKUP($A90,'Import OffPeak change'!$A$106:HZ$202,229,FALSE)),0,(VLOOKUP($A90,'Import OffPeak'!$A$3:HZ$99,229,FALSE)-VLOOKUP($A90,'Import OffPeak change'!$A$106:HZ$202,229,FALSE)))</f>
        <v>0</v>
      </c>
      <c r="HV90" s="6">
        <f>IF(ISERROR(VLOOKUP($A90,'Import OffPeak'!$A$3:IA$99,230,FALSE)-VLOOKUP($A90,'Import OffPeak change'!$A$106:IA$202,230,FALSE)),0,(VLOOKUP($A90,'Import OffPeak'!$A$3:IA$99,230,FALSE)-VLOOKUP($A90,'Import OffPeak change'!$A$106:IA$202,230,FALSE)))</f>
        <v>0</v>
      </c>
      <c r="HW90" s="6">
        <f>IF(ISERROR(VLOOKUP($A90,'Import OffPeak'!$A$3:IB$99,231,FALSE)-VLOOKUP($A90,'Import OffPeak change'!$A$106:IB$202,231,FALSE)),0,(VLOOKUP($A90,'Import OffPeak'!$A$3:IB$99,231,FALSE)-VLOOKUP($A90,'Import OffPeak change'!$A$106:IB$202,231,FALSE)))</f>
        <v>0</v>
      </c>
      <c r="HX90" s="6">
        <f>IF(ISERROR(VLOOKUP($A90,'Import OffPeak'!$A$3:IC$99,232,FALSE)-VLOOKUP($A90,'Import OffPeak change'!$A$106:IC$202,232,FALSE)),0,(VLOOKUP($A90,'Import OffPeak'!$A$3:IC$99,232,FALSE)-VLOOKUP($A90,'Import OffPeak change'!$A$106:IC$202,232,FALSE)))</f>
        <v>0</v>
      </c>
      <c r="HY90" s="6">
        <f>IF(ISERROR(VLOOKUP($A90,'Import OffPeak'!$A$3:ID$99,233,FALSE)-VLOOKUP($A90,'Import OffPeak change'!$A$106:ID$202,233,FALSE)),0,(VLOOKUP($A90,'Import OffPeak'!$A$3:ID$99,233,FALSE)-VLOOKUP($A90,'Import OffPeak change'!$A$106:ID$202,233,FALSE)))</f>
        <v>0</v>
      </c>
      <c r="HZ90" s="6">
        <f>IF(ISERROR(VLOOKUP($A90,'Import OffPeak'!$A$3:IE$99,234,FALSE)-VLOOKUP($A90,'Import OffPeak change'!$A$106:IE$202,234,FALSE)),0,(VLOOKUP($A90,'Import OffPeak'!$A$3:IE$99,234,FALSE)-VLOOKUP($A90,'Import OffPeak change'!$A$106:IE$202,234,FALSE)))</f>
        <v>0</v>
      </c>
      <c r="IA90" s="6">
        <f>IF(ISERROR(VLOOKUP($A90,'Import OffPeak'!$A$3:IF$99,235,FALSE)-VLOOKUP($A90,'Import OffPeak change'!$A$106:IF$202,235,FALSE)),0,(VLOOKUP($A90,'Import OffPeak'!$A$3:IF$99,235,FALSE)-VLOOKUP($A90,'Import OffPeak change'!$A$106:IF$202,235,FALSE)))</f>
        <v>0</v>
      </c>
      <c r="IB90" s="6">
        <f>IF(ISERROR(VLOOKUP($A90,'Import OffPeak'!$A$3:IG$99,236,FALSE)-VLOOKUP($A90,'Import OffPeak change'!$A$106:IG$202,236,FALSE)),0,(VLOOKUP($A90,'Import OffPeak'!$A$3:IG$99,236,FALSE)-VLOOKUP($A90,'Import OffPeak change'!$A$106:IG$202,236,FALSE)))</f>
        <v>0</v>
      </c>
      <c r="IC90" s="6">
        <f>IF(ISERROR(VLOOKUP($A90,'Import OffPeak'!$A$3:IH$99,237,FALSE)-VLOOKUP($A90,'Import OffPeak change'!$A$106:IH$202,237,FALSE)),0,(VLOOKUP($A90,'Import OffPeak'!$A$3:IH$99,237,FALSE)-VLOOKUP($A90,'Import OffPeak change'!$A$106:IH$202,237,FALSE)))</f>
        <v>0</v>
      </c>
      <c r="ID90" s="6">
        <f>IF(ISERROR(VLOOKUP($A90,'Import OffPeak'!$A$3:II$99,238,FALSE)-VLOOKUP($A90,'Import OffPeak change'!$A$106:II$202,238,FALSE)),0,(VLOOKUP($A90,'Import OffPeak'!$A$3:II$99,238,FALSE)-VLOOKUP($A90,'Import OffPeak change'!$A$106:II$202,238,FALSE)))</f>
        <v>0</v>
      </c>
      <c r="IE90" s="6">
        <f>IF(ISERROR(VLOOKUP($A90,'Import OffPeak'!$A$3:IJ$99,239,FALSE)-VLOOKUP($A90,'Import OffPeak change'!$A$106:IJ$202,239,FALSE)),0,(VLOOKUP($A90,'Import OffPeak'!$A$3:IJ$99,239,FALSE)-VLOOKUP($A90,'Import OffPeak change'!$A$106:IJ$202,239,FALSE)))</f>
        <v>0</v>
      </c>
    </row>
    <row r="91" spans="1:239">
      <c r="A91" s="168" t="str">
        <f>IF('Import OffPeak'!A88=0,"",'Import OffPeak'!A88)</f>
        <v/>
      </c>
      <c r="B91" s="6"/>
      <c r="C91" s="6"/>
      <c r="D91" s="6"/>
      <c r="E91" s="6"/>
      <c r="F91" s="6"/>
      <c r="G91" s="6">
        <f>IF(ISERROR(VLOOKUP($A91,'Import OffPeak'!$A$3:L$99,7,FALSE)-VLOOKUP($A91,'Import OffPeak change'!$A$106:L$202,7,FALSE)),0,(VLOOKUP($A91,'Import OffPeak'!$A$3:L$99,7,FALSE)-VLOOKUP($A91,'Import OffPeak change'!$A$106:L$202,7,FALSE)))</f>
        <v>0</v>
      </c>
      <c r="H91" s="6">
        <f>IF(ISERROR(VLOOKUP($A91,'Import OffPeak'!$A$3:M$99,8,FALSE)-VLOOKUP($A91,'Import OffPeak change'!$A$106:M$202,8,FALSE)),0,(VLOOKUP($A91,'Import OffPeak'!$A$3:M$99,8,FALSE)-VLOOKUP($A91,'Import OffPeak change'!$A$106:M$202,8,FALSE)))</f>
        <v>0</v>
      </c>
      <c r="I91" s="6">
        <f>IF(ISERROR(VLOOKUP($A91,'Import OffPeak'!$A$3:N$99,9,FALSE)-VLOOKUP($A91,'Import OffPeak change'!$A$106:N$202,9,FALSE)),0,(VLOOKUP($A91,'Import OffPeak'!$A$3:N$99,9,FALSE)-VLOOKUP($A91,'Import OffPeak change'!$A$106:N$202,9,FALSE)))</f>
        <v>0</v>
      </c>
      <c r="J91" s="6">
        <f>IF(ISERROR(VLOOKUP($A91,'Import OffPeak'!$A$3:O$99,10,FALSE)-VLOOKUP($A91,'Import OffPeak change'!$A$106:O$202,10,FALSE)),0,(VLOOKUP($A91,'Import OffPeak'!$A$3:O$99,10,FALSE)-VLOOKUP($A91,'Import OffPeak change'!$A$106:O$202,10,FALSE)))</f>
        <v>0</v>
      </c>
      <c r="K91" s="6">
        <f>IF(ISERROR(VLOOKUP($A91,'Import OffPeak'!$A$3:P$99,11,FALSE)-VLOOKUP($A91,'Import OffPeak change'!$A$106:P$202,11,FALSE)),0,(VLOOKUP($A91,'Import OffPeak'!$A$3:P$99,11,FALSE)-VLOOKUP($A91,'Import OffPeak change'!$A$106:P$202,11,FALSE)))</f>
        <v>0</v>
      </c>
      <c r="L91" s="6">
        <f>IF(ISERROR(VLOOKUP($A91,'Import OffPeak'!$A$3:Q$99,12,FALSE)-VLOOKUP($A91,'Import OffPeak change'!$A$106:Q$202,12,FALSE)),0,(VLOOKUP($A91,'Import OffPeak'!$A$3:Q$99,12,FALSE)-VLOOKUP($A91,'Import OffPeak change'!$A$106:Q$202,12,FALSE)))</f>
        <v>0</v>
      </c>
      <c r="M91" s="6">
        <f>IF(ISERROR(VLOOKUP($A91,'Import OffPeak'!$A$3:R$99,13,FALSE)-VLOOKUP($A91,'Import OffPeak change'!$A$106:R$202,13,FALSE)),0,(VLOOKUP($A91,'Import OffPeak'!$A$3:R$99,13,FALSE)-VLOOKUP($A91,'Import OffPeak change'!$A$106:R$202,13,FALSE)))</f>
        <v>0</v>
      </c>
      <c r="N91" s="6">
        <f>IF(ISERROR(VLOOKUP($A91,'Import OffPeak'!$A$3:S$99,14,FALSE)-VLOOKUP($A91,'Import OffPeak change'!$A$106:S$202,14,FALSE)),0,(VLOOKUP($A91,'Import OffPeak'!$A$3:S$99,14,FALSE)-VLOOKUP($A91,'Import OffPeak change'!$A$106:S$202,14,FALSE)))</f>
        <v>0</v>
      </c>
      <c r="O91" s="6">
        <f>IF(ISERROR(VLOOKUP($A91,'Import OffPeak'!$A$3:T$99,15,FALSE)-VLOOKUP($A91,'Import OffPeak change'!$A$106:T$202,15,FALSE)),0,(VLOOKUP($A91,'Import OffPeak'!$A$3:T$99,15,FALSE)-VLOOKUP($A91,'Import OffPeak change'!$A$106:T$202,15,FALSE)))</f>
        <v>0</v>
      </c>
      <c r="P91" s="6">
        <f>IF(ISERROR(VLOOKUP($A91,'Import OffPeak'!$A$3:U$99,16,FALSE)-VLOOKUP($A91,'Import OffPeak change'!$A$106:U$202,16,FALSE)),0,(VLOOKUP($A91,'Import OffPeak'!$A$3:U$99,16,FALSE)-VLOOKUP($A91,'Import OffPeak change'!$A$106:U$202,16,FALSE)))</f>
        <v>0</v>
      </c>
      <c r="Q91" s="6">
        <f>IF(ISERROR(VLOOKUP($A91,'Import OffPeak'!$A$3:V$99,17,FALSE)-VLOOKUP($A91,'Import OffPeak change'!$A$106:V$202,17,FALSE)),0,(VLOOKUP($A91,'Import OffPeak'!$A$3:V$99,17,FALSE)-VLOOKUP($A91,'Import OffPeak change'!$A$106:V$202,17,FALSE)))</f>
        <v>0</v>
      </c>
      <c r="R91" s="6">
        <f>IF(ISERROR(VLOOKUP($A91,'Import OffPeak'!$A$3:W$99,18,FALSE)-VLOOKUP($A91,'Import OffPeak change'!$A$106:W$202,18,FALSE)),0,(VLOOKUP($A91,'Import OffPeak'!$A$3:W$99,18,FALSE)-VLOOKUP($A91,'Import OffPeak change'!$A$106:W$202,18,FALSE)))</f>
        <v>0</v>
      </c>
      <c r="S91" s="6">
        <f>IF(ISERROR(VLOOKUP($A91,'Import OffPeak'!$A$3:X$99,19,FALSE)-VLOOKUP($A91,'Import OffPeak change'!$A$106:X$202,19,FALSE)),0,(VLOOKUP($A91,'Import OffPeak'!$A$3:X$99,19,FALSE)-VLOOKUP($A91,'Import OffPeak change'!$A$106:X$202,19,FALSE)))</f>
        <v>0</v>
      </c>
      <c r="T91" s="6">
        <f>IF(ISERROR(VLOOKUP($A91,'Import OffPeak'!$A$3:Y$99,20,FALSE)-VLOOKUP($A91,'Import OffPeak change'!$A$106:Y$202,20,FALSE)),0,(VLOOKUP($A91,'Import OffPeak'!$A$3:Y$99,20,FALSE)-VLOOKUP($A91,'Import OffPeak change'!$A$106:Y$202,20,FALSE)))</f>
        <v>0</v>
      </c>
      <c r="U91" s="6">
        <f>IF(ISERROR(VLOOKUP($A91,'Import OffPeak'!$A$3:Z$99,21,FALSE)-VLOOKUP($A91,'Import OffPeak change'!$A$106:Z$202,21,FALSE)),0,(VLOOKUP($A91,'Import OffPeak'!$A$3:Z$99,21,FALSE)-VLOOKUP($A91,'Import OffPeak change'!$A$106:Z$202,21,FALSE)))</f>
        <v>0</v>
      </c>
      <c r="V91" s="6">
        <f>IF(ISERROR(VLOOKUP($A91,'Import OffPeak'!$A$3:AA$99,22,FALSE)-VLOOKUP($A91,'Import OffPeak change'!$A$106:AA$202,22,FALSE)),0,(VLOOKUP($A91,'Import OffPeak'!$A$3:AA$99,22,FALSE)-VLOOKUP($A91,'Import OffPeak change'!$A$106:AA$202,22,FALSE)))</f>
        <v>0</v>
      </c>
      <c r="W91" s="6">
        <f>IF(ISERROR(VLOOKUP($A91,'Import OffPeak'!$A$3:AB$99,23,FALSE)-VLOOKUP($A91,'Import OffPeak change'!$A$106:AB$202,23,FALSE)),0,(VLOOKUP($A91,'Import OffPeak'!$A$3:AB$99,23,FALSE)-VLOOKUP($A91,'Import OffPeak change'!$A$106:AB$202,23,FALSE)))</f>
        <v>0</v>
      </c>
      <c r="X91" s="6">
        <f>IF(ISERROR(VLOOKUP($A91,'Import OffPeak'!$A$3:AC$99,24,FALSE)-VLOOKUP($A91,'Import OffPeak change'!$A$106:AC$202,24,FALSE)),0,(VLOOKUP($A91,'Import OffPeak'!$A$3:AC$99,24,FALSE)-VLOOKUP($A91,'Import OffPeak change'!$A$106:AC$202,24,FALSE)))</f>
        <v>0</v>
      </c>
      <c r="Y91" s="6">
        <f>IF(ISERROR(VLOOKUP($A91,'Import OffPeak'!$A$3:AD$99,25,FALSE)-VLOOKUP($A91,'Import OffPeak change'!$A$106:AD$202,25,FALSE)),0,(VLOOKUP($A91,'Import OffPeak'!$A$3:AD$99,25,FALSE)-VLOOKUP($A91,'Import OffPeak change'!$A$106:AD$202,25,FALSE)))</f>
        <v>0</v>
      </c>
      <c r="Z91" s="6">
        <f>IF(ISERROR(VLOOKUP($A91,'Import OffPeak'!$A$3:AE$99,26,FALSE)-VLOOKUP($A91,'Import OffPeak change'!$A$106:AE$202,26,FALSE)),0,(VLOOKUP($A91,'Import OffPeak'!$A$3:AE$99,26,FALSE)-VLOOKUP($A91,'Import OffPeak change'!$A$106:AE$202,26,FALSE)))</f>
        <v>0</v>
      </c>
      <c r="AA91" s="6">
        <f>IF(ISERROR(VLOOKUP($A91,'Import OffPeak'!$A$3:AF$99,27,FALSE)-VLOOKUP($A91,'Import OffPeak change'!$A$106:AF$202,27,FALSE)),0,(VLOOKUP($A91,'Import OffPeak'!$A$3:AF$99,27,FALSE)-VLOOKUP($A91,'Import OffPeak change'!$A$106:AF$202,27,FALSE)))</f>
        <v>0</v>
      </c>
      <c r="AB91" s="6">
        <f>IF(ISERROR(VLOOKUP($A91,'Import OffPeak'!$A$3:AG$99,28,FALSE)-VLOOKUP($A91,'Import OffPeak change'!$A$106:AG$202,28,FALSE)),0,(VLOOKUP($A91,'Import OffPeak'!$A$3:AG$99,28,FALSE)-VLOOKUP($A91,'Import OffPeak change'!$A$106:AG$202,28,FALSE)))</f>
        <v>0</v>
      </c>
      <c r="AC91" s="6">
        <f>IF(ISERROR(VLOOKUP($A91,'Import OffPeak'!$A$3:AH$99,29,FALSE)-VLOOKUP($A91,'Import OffPeak change'!$A$106:AH$202,29,FALSE)),0,(VLOOKUP($A91,'Import OffPeak'!$A$3:AH$99,29,FALSE)-VLOOKUP($A91,'Import OffPeak change'!$A$106:AH$202,29,FALSE)))</f>
        <v>0</v>
      </c>
      <c r="AD91" s="6">
        <f>IF(ISERROR(VLOOKUP($A91,'Import OffPeak'!$A$3:AI$99,30,FALSE)-VLOOKUP($A91,'Import OffPeak change'!$A$106:AI$202,30,FALSE)),0,(VLOOKUP($A91,'Import OffPeak'!$A$3:AI$99,30,FALSE)-VLOOKUP($A91,'Import OffPeak change'!$A$106:AI$202,30,FALSE)))</f>
        <v>0</v>
      </c>
      <c r="AE91" s="6">
        <f>IF(ISERROR(VLOOKUP($A91,'Import OffPeak'!$A$3:AJ$99,31,FALSE)-VLOOKUP($A91,'Import OffPeak change'!$A$106:AJ$202,31,FALSE)),0,(VLOOKUP($A91,'Import OffPeak'!$A$3:AJ$99,31,FALSE)-VLOOKUP($A91,'Import OffPeak change'!$A$106:AJ$202,31,FALSE)))</f>
        <v>0</v>
      </c>
      <c r="AF91" s="6">
        <f>IF(ISERROR(VLOOKUP($A91,'Import OffPeak'!$A$3:AK$99,32,FALSE)-VLOOKUP($A91,'Import OffPeak change'!$A$106:AK$202,32,FALSE)),0,(VLOOKUP($A91,'Import OffPeak'!$A$3:AK$99,32,FALSE)-VLOOKUP($A91,'Import OffPeak change'!$A$106:AK$202,32,FALSE)))</f>
        <v>0</v>
      </c>
      <c r="AG91" s="6">
        <f>IF(ISERROR(VLOOKUP($A91,'Import OffPeak'!$A$3:AL$99,33,FALSE)-VLOOKUP($A91,'Import OffPeak change'!$A$106:AL$202,33,FALSE)),0,(VLOOKUP($A91,'Import OffPeak'!$A$3:AL$99,33,FALSE)-VLOOKUP($A91,'Import OffPeak change'!$A$106:AL$202,33,FALSE)))</f>
        <v>0</v>
      </c>
      <c r="AH91" s="6">
        <f>IF(ISERROR(VLOOKUP($A91,'Import OffPeak'!$A$3:AM$99,34,FALSE)-VLOOKUP($A91,'Import OffPeak change'!$A$106:AM$202,34,FALSE)),0,(VLOOKUP($A91,'Import OffPeak'!$A$3:AM$99,34,FALSE)-VLOOKUP($A91,'Import OffPeak change'!$A$106:AM$202,34,FALSE)))</f>
        <v>0</v>
      </c>
      <c r="AI91" s="6">
        <f>IF(ISERROR(VLOOKUP($A91,'Import OffPeak'!$A$3:AN$99,35,FALSE)-VLOOKUP($A91,'Import OffPeak change'!$A$106:AN$202,35,FALSE)),0,(VLOOKUP($A91,'Import OffPeak'!$A$3:AN$99,35,FALSE)-VLOOKUP($A91,'Import OffPeak change'!$A$106:AN$202,35,FALSE)))</f>
        <v>0</v>
      </c>
      <c r="AJ91" s="6">
        <f>IF(ISERROR(VLOOKUP($A91,'Import OffPeak'!$A$3:AO$99,36,FALSE)-VLOOKUP($A91,'Import OffPeak change'!$A$106:AO$202,36,FALSE)),0,(VLOOKUP($A91,'Import OffPeak'!$A$3:AO$99,36,FALSE)-VLOOKUP($A91,'Import OffPeak change'!$A$106:AO$202,36,FALSE)))</f>
        <v>0</v>
      </c>
      <c r="AK91" s="6">
        <f>IF(ISERROR(VLOOKUP($A91,'Import OffPeak'!$A$3:AP$99,37,FALSE)-VLOOKUP($A91,'Import OffPeak change'!$A$106:AP$202,37,FALSE)),0,(VLOOKUP($A91,'Import OffPeak'!$A$3:AP$99,37,FALSE)-VLOOKUP($A91,'Import OffPeak change'!$A$106:AP$202,37,FALSE)))</f>
        <v>0</v>
      </c>
      <c r="AL91" s="6">
        <f>IF(ISERROR(VLOOKUP($A91,'Import OffPeak'!$A$3:AQ$99,38,FALSE)-VLOOKUP($A91,'Import OffPeak change'!$A$106:AQ$202,38,FALSE)),0,(VLOOKUP($A91,'Import OffPeak'!$A$3:AQ$99,38,FALSE)-VLOOKUP($A91,'Import OffPeak change'!$A$106:AQ$202,38,FALSE)))</f>
        <v>0</v>
      </c>
      <c r="AM91" s="6">
        <f>IF(ISERROR(VLOOKUP($A91,'Import OffPeak'!$A$3:AR$99,39,FALSE)-VLOOKUP($A91,'Import OffPeak change'!$A$106:AR$202,39,FALSE)),0,(VLOOKUP($A91,'Import OffPeak'!$A$3:AR$99,39,FALSE)-VLOOKUP($A91,'Import OffPeak change'!$A$106:AR$202,39,FALSE)))</f>
        <v>0</v>
      </c>
      <c r="AN91" s="6">
        <f>IF(ISERROR(VLOOKUP($A91,'Import OffPeak'!$A$3:AS$99,40,FALSE)-VLOOKUP($A91,'Import OffPeak change'!$A$106:AS$202,40,FALSE)),0,(VLOOKUP($A91,'Import OffPeak'!$A$3:AS$99,40,FALSE)-VLOOKUP($A91,'Import OffPeak change'!$A$106:AS$202,40,FALSE)))</f>
        <v>0</v>
      </c>
      <c r="AO91" s="6">
        <f>IF(ISERROR(VLOOKUP($A91,'Import OffPeak'!$A$3:AT$99,41,FALSE)-VLOOKUP($A91,'Import OffPeak change'!$A$106:AT$202,41,FALSE)),0,(VLOOKUP($A91,'Import OffPeak'!$A$3:AT$99,41,FALSE)-VLOOKUP($A91,'Import OffPeak change'!$A$106:AT$202,41,FALSE)))</f>
        <v>0</v>
      </c>
      <c r="AP91" s="6">
        <f>IF(ISERROR(VLOOKUP($A91,'Import OffPeak'!$A$3:AU$99,42,FALSE)-VLOOKUP($A91,'Import OffPeak change'!$A$106:AU$202,42,FALSE)),0,(VLOOKUP($A91,'Import OffPeak'!$A$3:AU$99,42,FALSE)-VLOOKUP($A91,'Import OffPeak change'!$A$106:AU$202,42,FALSE)))</f>
        <v>0</v>
      </c>
      <c r="AQ91" s="6">
        <f>IF(ISERROR(VLOOKUP($A91,'Import OffPeak'!$A$3:AV$99,43,FALSE)-VLOOKUP($A91,'Import OffPeak change'!$A$106:AV$202,43,FALSE)),0,(VLOOKUP($A91,'Import OffPeak'!$A$3:AV$99,43,FALSE)-VLOOKUP($A91,'Import OffPeak change'!$A$106:AV$202,43,FALSE)))</f>
        <v>0</v>
      </c>
      <c r="AR91" s="6">
        <f>IF(ISERROR(VLOOKUP($A91,'Import OffPeak'!$A$3:AW$99,44,FALSE)-VLOOKUP($A91,'Import OffPeak change'!$A$106:AW$202,44,FALSE)),0,(VLOOKUP($A91,'Import OffPeak'!$A$3:AW$99,44,FALSE)-VLOOKUP($A91,'Import OffPeak change'!$A$106:AW$202,44,FALSE)))</f>
        <v>0</v>
      </c>
      <c r="AS91" s="6">
        <f>IF(ISERROR(VLOOKUP($A91,'Import OffPeak'!$A$3:AX$99,45,FALSE)-VLOOKUP($A91,'Import OffPeak change'!$A$106:AX$202,45,FALSE)),0,(VLOOKUP($A91,'Import OffPeak'!$A$3:AX$99,45,FALSE)-VLOOKUP($A91,'Import OffPeak change'!$A$106:AX$202,45,FALSE)))</f>
        <v>0</v>
      </c>
      <c r="AT91" s="6">
        <f>IF(ISERROR(VLOOKUP($A91,'Import OffPeak'!$A$3:AY$99,46,FALSE)-VLOOKUP($A91,'Import OffPeak change'!$A$106:AY$202,46,FALSE)),0,(VLOOKUP($A91,'Import OffPeak'!$A$3:AY$99,46,FALSE)-VLOOKUP($A91,'Import OffPeak change'!$A$106:AY$202,46,FALSE)))</f>
        <v>0</v>
      </c>
      <c r="AU91" s="6">
        <f>IF(ISERROR(VLOOKUP($A91,'Import OffPeak'!$A$3:AZ$99,47,FALSE)-VLOOKUP($A91,'Import OffPeak change'!$A$106:AZ$202,47,FALSE)),0,(VLOOKUP($A91,'Import OffPeak'!$A$3:AZ$99,47,FALSE)-VLOOKUP($A91,'Import OffPeak change'!$A$106:AZ$202,47,FALSE)))</f>
        <v>0</v>
      </c>
      <c r="AV91" s="6">
        <f>IF(ISERROR(VLOOKUP($A91,'Import OffPeak'!$A$3:BA$99,48,FALSE)-VLOOKUP($A91,'Import OffPeak change'!$A$106:BA$202,48,FALSE)),0,(VLOOKUP($A91,'Import OffPeak'!$A$3:BA$99,48,FALSE)-VLOOKUP($A91,'Import OffPeak change'!$A$106:BA$202,48,FALSE)))</f>
        <v>0</v>
      </c>
      <c r="AW91" s="6">
        <f>IF(ISERROR(VLOOKUP($A91,'Import OffPeak'!$A$3:BB$99,49,FALSE)-VLOOKUP($A91,'Import OffPeak change'!$A$106:BB$202,49,FALSE)),0,(VLOOKUP($A91,'Import OffPeak'!$A$3:BB$99,49,FALSE)-VLOOKUP($A91,'Import OffPeak change'!$A$106:BB$202,49,FALSE)))</f>
        <v>0</v>
      </c>
      <c r="AX91" s="6">
        <f>IF(ISERROR(VLOOKUP($A91,'Import OffPeak'!$A$3:BC$99,50,FALSE)-VLOOKUP($A91,'Import OffPeak change'!$A$106:BC$202,50,FALSE)),0,(VLOOKUP($A91,'Import OffPeak'!$A$3:BC$99,50,FALSE)-VLOOKUP($A91,'Import OffPeak change'!$A$106:BC$202,50,FALSE)))</f>
        <v>0</v>
      </c>
      <c r="AY91" s="6">
        <f>IF(ISERROR(VLOOKUP($A91,'Import OffPeak'!$A$3:BD$99,51,FALSE)-VLOOKUP($A91,'Import OffPeak change'!$A$106:BD$202,51,FALSE)),0,(VLOOKUP($A91,'Import OffPeak'!$A$3:BD$99,51,FALSE)-VLOOKUP($A91,'Import OffPeak change'!$A$106:BD$202,51,FALSE)))</f>
        <v>0</v>
      </c>
      <c r="AZ91" s="6">
        <f>IF(ISERROR(VLOOKUP($A91,'Import OffPeak'!$A$3:BE$99,52,FALSE)-VLOOKUP($A91,'Import OffPeak change'!$A$106:BE$202,52,FALSE)),0,(VLOOKUP($A91,'Import OffPeak'!$A$3:BE$99,52,FALSE)-VLOOKUP($A91,'Import OffPeak change'!$A$106:BE$202,52,FALSE)))</f>
        <v>0</v>
      </c>
      <c r="BA91" s="6">
        <f>IF(ISERROR(VLOOKUP($A91,'Import OffPeak'!$A$3:BF$99,53,FALSE)-VLOOKUP($A91,'Import OffPeak change'!$A$106:BF$202,53,FALSE)),0,(VLOOKUP($A91,'Import OffPeak'!$A$3:BF$99,53,FALSE)-VLOOKUP($A91,'Import OffPeak change'!$A$106:BF$202,53,FALSE)))</f>
        <v>0</v>
      </c>
      <c r="BB91" s="6">
        <f>IF(ISERROR(VLOOKUP($A91,'Import OffPeak'!$A$3:BG$99,54,FALSE)-VLOOKUP($A91,'Import OffPeak change'!$A$106:BG$202,54,FALSE)),0,(VLOOKUP($A91,'Import OffPeak'!$A$3:BG$99,54,FALSE)-VLOOKUP($A91,'Import OffPeak change'!$A$106:BG$202,54,FALSE)))</f>
        <v>0</v>
      </c>
      <c r="BC91" s="6">
        <f>IF(ISERROR(VLOOKUP($A91,'Import OffPeak'!$A$3:BH$99,55,FALSE)-VLOOKUP($A91,'Import OffPeak change'!$A$106:BH$202,55,FALSE)),0,(VLOOKUP($A91,'Import OffPeak'!$A$3:BH$99,55,FALSE)-VLOOKUP($A91,'Import OffPeak change'!$A$106:BH$202,55,FALSE)))</f>
        <v>0</v>
      </c>
      <c r="BD91" s="6">
        <f>IF(ISERROR(VLOOKUP($A91,'Import OffPeak'!$A$3:BI$99,56,FALSE)-VLOOKUP($A91,'Import OffPeak change'!$A$106:BI$202,56,FALSE)),0,(VLOOKUP($A91,'Import OffPeak'!$A$3:BI$99,56,FALSE)-VLOOKUP($A91,'Import OffPeak change'!$A$106:BI$202,56,FALSE)))</f>
        <v>0</v>
      </c>
      <c r="BE91" s="6">
        <f>IF(ISERROR(VLOOKUP($A91,'Import OffPeak'!$A$3:BJ$99,57,FALSE)-VLOOKUP($A91,'Import OffPeak change'!$A$106:BJ$202,57,FALSE)),0,(VLOOKUP($A91,'Import OffPeak'!$A$3:BJ$99,57,FALSE)-VLOOKUP($A91,'Import OffPeak change'!$A$106:BJ$202,57,FALSE)))</f>
        <v>0</v>
      </c>
      <c r="BF91" s="6">
        <f>IF(ISERROR(VLOOKUP($A91,'Import OffPeak'!$A$3:BK$99,58,FALSE)-VLOOKUP($A91,'Import OffPeak change'!$A$106:BK$202,58,FALSE)),0,(VLOOKUP($A91,'Import OffPeak'!$A$3:BK$99,58,FALSE)-VLOOKUP($A91,'Import OffPeak change'!$A$106:BK$202,58,FALSE)))</f>
        <v>0</v>
      </c>
      <c r="BG91" s="6">
        <f>IF(ISERROR(VLOOKUP($A91,'Import OffPeak'!$A$3:BL$99,59,FALSE)-VLOOKUP($A91,'Import OffPeak change'!$A$106:BL$202,59,FALSE)),0,(VLOOKUP($A91,'Import OffPeak'!$A$3:BL$99,59,FALSE)-VLOOKUP($A91,'Import OffPeak change'!$A$106:BL$202,59,FALSE)))</f>
        <v>0</v>
      </c>
      <c r="BH91" s="6">
        <f>IF(ISERROR(VLOOKUP($A91,'Import OffPeak'!$A$3:BM$99,60,FALSE)-VLOOKUP($A91,'Import OffPeak change'!$A$106:BM$202,60,FALSE)),0,(VLOOKUP($A91,'Import OffPeak'!$A$3:BM$99,60,FALSE)-VLOOKUP($A91,'Import OffPeak change'!$A$106:BM$202,60,FALSE)))</f>
        <v>0</v>
      </c>
      <c r="BI91" s="6">
        <f>IF(ISERROR(VLOOKUP($A91,'Import OffPeak'!$A$3:BN$99,61,FALSE)-VLOOKUP($A91,'Import OffPeak change'!$A$106:BN$202,61,FALSE)),0,(VLOOKUP($A91,'Import OffPeak'!$A$3:BN$99,61,FALSE)-VLOOKUP($A91,'Import OffPeak change'!$A$106:BN$202,61,FALSE)))</f>
        <v>0</v>
      </c>
      <c r="BJ91" s="6">
        <f>IF(ISERROR(VLOOKUP($A91,'Import OffPeak'!$A$3:BO$99,62,FALSE)-VLOOKUP($A91,'Import OffPeak change'!$A$106:BO$202,62,FALSE)),0,(VLOOKUP($A91,'Import OffPeak'!$A$3:BO$99,62,FALSE)-VLOOKUP($A91,'Import OffPeak change'!$A$106:BO$202,62,FALSE)))</f>
        <v>0</v>
      </c>
      <c r="BK91" s="6">
        <f>IF(ISERROR(VLOOKUP($A91,'Import OffPeak'!$A$3:BP$99,63,FALSE)-VLOOKUP($A91,'Import OffPeak change'!$A$106:BP$202,63,FALSE)),0,(VLOOKUP($A91,'Import OffPeak'!$A$3:BP$99,63,FALSE)-VLOOKUP($A91,'Import OffPeak change'!$A$106:BP$202,63,FALSE)))</f>
        <v>0</v>
      </c>
      <c r="BL91" s="6">
        <f>IF(ISERROR(VLOOKUP($A91,'Import OffPeak'!$A$3:BQ$99,64,FALSE)-VLOOKUP($A91,'Import OffPeak change'!$A$106:BQ$202,64,FALSE)),0,(VLOOKUP($A91,'Import OffPeak'!$A$3:BQ$99,64,FALSE)-VLOOKUP($A91,'Import OffPeak change'!$A$106:BQ$202,64,FALSE)))</f>
        <v>0</v>
      </c>
      <c r="BM91" s="6">
        <f>IF(ISERROR(VLOOKUP($A91,'Import OffPeak'!$A$3:BR$99,65,FALSE)-VLOOKUP($A91,'Import OffPeak change'!$A$106:BR$202,65,FALSE)),0,(VLOOKUP($A91,'Import OffPeak'!$A$3:BR$99,65,FALSE)-VLOOKUP($A91,'Import OffPeak change'!$A$106:BR$202,65,FALSE)))</f>
        <v>0</v>
      </c>
      <c r="BN91" s="6">
        <f>IF(ISERROR(VLOOKUP($A91,'Import OffPeak'!$A$3:BS$99,66,FALSE)-VLOOKUP($A91,'Import OffPeak change'!$A$106:BS$202,66,FALSE)),0,(VLOOKUP($A91,'Import OffPeak'!$A$3:BS$99,66,FALSE)-VLOOKUP($A91,'Import OffPeak change'!$A$106:BS$202,66,FALSE)))</f>
        <v>0</v>
      </c>
      <c r="BO91" s="6">
        <f>IF(ISERROR(VLOOKUP($A91,'Import OffPeak'!$A$3:BT$99,67,FALSE)-VLOOKUP($A91,'Import OffPeak change'!$A$106:BT$202,67,FALSE)),0,(VLOOKUP($A91,'Import OffPeak'!$A$3:BT$99,67,FALSE)-VLOOKUP($A91,'Import OffPeak change'!$A$106:BT$202,67,FALSE)))</f>
        <v>0</v>
      </c>
      <c r="BP91" s="6">
        <f>IF(ISERROR(VLOOKUP($A91,'Import OffPeak'!$A$3:BU$99,68,FALSE)-VLOOKUP($A91,'Import OffPeak change'!$A$106:BU$202,68,FALSE)),0,(VLOOKUP($A91,'Import OffPeak'!$A$3:BU$99,68,FALSE)-VLOOKUP($A91,'Import OffPeak change'!$A$106:BU$202,68,FALSE)))</f>
        <v>0</v>
      </c>
      <c r="BQ91" s="6">
        <f>IF(ISERROR(VLOOKUP($A91,'Import OffPeak'!$A$3:BV$99,69,FALSE)-VLOOKUP($A91,'Import OffPeak change'!$A$106:BV$202,69,FALSE)),0,(VLOOKUP($A91,'Import OffPeak'!$A$3:BV$99,69,FALSE)-VLOOKUP($A91,'Import OffPeak change'!$A$106:BV$202,69,FALSE)))</f>
        <v>0</v>
      </c>
      <c r="BR91" s="6">
        <f>IF(ISERROR(VLOOKUP($A91,'Import OffPeak'!$A$3:BW$99,70,FALSE)-VLOOKUP($A91,'Import OffPeak change'!$A$106:BW$202,70,FALSE)),0,(VLOOKUP($A91,'Import OffPeak'!$A$3:BW$99,70,FALSE)-VLOOKUP($A91,'Import OffPeak change'!$A$106:BW$202,70,FALSE)))</f>
        <v>0</v>
      </c>
      <c r="BS91" s="6">
        <f>IF(ISERROR(VLOOKUP($A91,'Import OffPeak'!$A$3:BX$99,71,FALSE)-VLOOKUP($A91,'Import OffPeak change'!$A$106:BX$202,71,FALSE)),0,(VLOOKUP($A91,'Import OffPeak'!$A$3:BX$99,71,FALSE)-VLOOKUP($A91,'Import OffPeak change'!$A$106:BX$202,71,FALSE)))</f>
        <v>0</v>
      </c>
      <c r="BT91" s="6">
        <f>IF(ISERROR(VLOOKUP($A91,'Import OffPeak'!$A$3:BY$99,72,FALSE)-VLOOKUP($A91,'Import OffPeak change'!$A$106:BY$202,72,FALSE)),0,(VLOOKUP($A91,'Import OffPeak'!$A$3:BY$99,72,FALSE)-VLOOKUP($A91,'Import OffPeak change'!$A$106:BY$202,72,FALSE)))</f>
        <v>0</v>
      </c>
      <c r="BU91" s="6">
        <f>IF(ISERROR(VLOOKUP($A91,'Import OffPeak'!$A$3:BZ$99,73,FALSE)-VLOOKUP($A91,'Import OffPeak change'!$A$106:BZ$202,73,FALSE)),0,(VLOOKUP($A91,'Import OffPeak'!$A$3:BZ$99,73,FALSE)-VLOOKUP($A91,'Import OffPeak change'!$A$106:BZ$202,73,FALSE)))</f>
        <v>0</v>
      </c>
      <c r="BV91" s="6">
        <f>IF(ISERROR(VLOOKUP($A91,'Import OffPeak'!$A$3:CA$99,74,FALSE)-VLOOKUP($A91,'Import OffPeak change'!$A$106:CA$202,74,FALSE)),0,(VLOOKUP($A91,'Import OffPeak'!$A$3:CA$99,74,FALSE)-VLOOKUP($A91,'Import OffPeak change'!$A$106:CA$202,74,FALSE)))</f>
        <v>0</v>
      </c>
      <c r="BW91" s="6">
        <f>IF(ISERROR(VLOOKUP($A91,'Import OffPeak'!$A$3:CB$99,75,FALSE)-VLOOKUP($A91,'Import OffPeak change'!$A$106:CB$202,75,FALSE)),0,(VLOOKUP($A91,'Import OffPeak'!$A$3:CB$99,75,FALSE)-VLOOKUP($A91,'Import OffPeak change'!$A$106:CB$202,75,FALSE)))</f>
        <v>0</v>
      </c>
      <c r="BX91" s="6">
        <f>IF(ISERROR(VLOOKUP($A91,'Import OffPeak'!$A$3:CC$99,76,FALSE)-VLOOKUP($A91,'Import OffPeak change'!$A$106:CC$202,76,FALSE)),0,(VLOOKUP($A91,'Import OffPeak'!$A$3:CC$99,76,FALSE)-VLOOKUP($A91,'Import OffPeak change'!$A$106:CC$202,76,FALSE)))</f>
        <v>0</v>
      </c>
      <c r="BY91" s="6">
        <f>IF(ISERROR(VLOOKUP($A91,'Import OffPeak'!$A$3:CD$99,77,FALSE)-VLOOKUP($A91,'Import OffPeak change'!$A$106:CD$202,77,FALSE)),0,(VLOOKUP($A91,'Import OffPeak'!$A$3:CD$99,77,FALSE)-VLOOKUP($A91,'Import OffPeak change'!$A$106:CD$202,77,FALSE)))</f>
        <v>0</v>
      </c>
      <c r="BZ91" s="6">
        <f>IF(ISERROR(VLOOKUP($A91,'Import OffPeak'!$A$3:CE$99,78,FALSE)-VLOOKUP($A91,'Import OffPeak change'!$A$106:CE$202,78,FALSE)),0,(VLOOKUP($A91,'Import OffPeak'!$A$3:CE$99,78,FALSE)-VLOOKUP($A91,'Import OffPeak change'!$A$106:CE$202,78,FALSE)))</f>
        <v>0</v>
      </c>
      <c r="CA91" s="6">
        <f>IF(ISERROR(VLOOKUP($A91,'Import OffPeak'!$A$3:CF$99,79,FALSE)-VLOOKUP($A91,'Import OffPeak change'!$A$106:CF$202,79,FALSE)),0,(VLOOKUP($A91,'Import OffPeak'!$A$3:CF$99,79,FALSE)-VLOOKUP($A91,'Import OffPeak change'!$A$106:CF$202,79,FALSE)))</f>
        <v>0</v>
      </c>
      <c r="CB91" s="6">
        <f>IF(ISERROR(VLOOKUP($A91,'Import OffPeak'!$A$3:CG$99,80,FALSE)-VLOOKUP($A91,'Import OffPeak change'!$A$106:CG$202,80,FALSE)),0,(VLOOKUP($A91,'Import OffPeak'!$A$3:CG$99,80,FALSE)-VLOOKUP($A91,'Import OffPeak change'!$A$106:CG$202,80,FALSE)))</f>
        <v>0</v>
      </c>
      <c r="CC91" s="6">
        <f>IF(ISERROR(VLOOKUP($A91,'Import OffPeak'!$A$3:CH$99,81,FALSE)-VLOOKUP($A91,'Import OffPeak change'!$A$106:CH$202,81,FALSE)),0,(VLOOKUP($A91,'Import OffPeak'!$A$3:CH$99,81,FALSE)-VLOOKUP($A91,'Import OffPeak change'!$A$106:CH$202,81,FALSE)))</f>
        <v>0</v>
      </c>
      <c r="CD91" s="6">
        <f>IF(ISERROR(VLOOKUP($A91,'Import OffPeak'!$A$3:CI$99,82,FALSE)-VLOOKUP($A91,'Import OffPeak change'!$A$106:CI$202,82,FALSE)),0,(VLOOKUP($A91,'Import OffPeak'!$A$3:CI$99,82,FALSE)-VLOOKUP($A91,'Import OffPeak change'!$A$106:CI$202,82,FALSE)))</f>
        <v>0</v>
      </c>
      <c r="CE91" s="6">
        <f>IF(ISERROR(VLOOKUP($A91,'Import OffPeak'!$A$3:CJ$99,83,FALSE)-VLOOKUP($A91,'Import OffPeak change'!$A$106:CJ$202,83,FALSE)),0,(VLOOKUP($A91,'Import OffPeak'!$A$3:CJ$99,83,FALSE)-VLOOKUP($A91,'Import OffPeak change'!$A$106:CJ$202,83,FALSE)))</f>
        <v>0</v>
      </c>
      <c r="CF91" s="6">
        <f>IF(ISERROR(VLOOKUP($A91,'Import OffPeak'!$A$3:CK$99,84,FALSE)-VLOOKUP($A91,'Import OffPeak change'!$A$106:CK$202,84,FALSE)),0,(VLOOKUP($A91,'Import OffPeak'!$A$3:CK$99,84,FALSE)-VLOOKUP($A91,'Import OffPeak change'!$A$106:CK$202,84,FALSE)))</f>
        <v>0</v>
      </c>
      <c r="CG91" s="6">
        <f>IF(ISERROR(VLOOKUP($A91,'Import OffPeak'!$A$3:CL$99,85,FALSE)-VLOOKUP($A91,'Import OffPeak change'!$A$106:CL$202,85,FALSE)),0,(VLOOKUP($A91,'Import OffPeak'!$A$3:CL$99,85,FALSE)-VLOOKUP($A91,'Import OffPeak change'!$A$106:CL$202,85,FALSE)))</f>
        <v>0</v>
      </c>
      <c r="CH91" s="6">
        <f>IF(ISERROR(VLOOKUP($A91,'Import OffPeak'!$A$3:CM$99,86,FALSE)-VLOOKUP($A91,'Import OffPeak change'!$A$106:CM$202,86,FALSE)),0,(VLOOKUP($A91,'Import OffPeak'!$A$3:CM$99,86,FALSE)-VLOOKUP($A91,'Import OffPeak change'!$A$106:CM$202,86,FALSE)))</f>
        <v>0</v>
      </c>
      <c r="CI91" s="6">
        <f>IF(ISERROR(VLOOKUP($A91,'Import OffPeak'!$A$3:CN$99,87,FALSE)-VLOOKUP($A91,'Import OffPeak change'!$A$106:CN$202,87,FALSE)),0,(VLOOKUP($A91,'Import OffPeak'!$A$3:CN$99,87,FALSE)-VLOOKUP($A91,'Import OffPeak change'!$A$106:CN$202,87,FALSE)))</f>
        <v>0</v>
      </c>
      <c r="CJ91" s="6">
        <f>IF(ISERROR(VLOOKUP($A91,'Import OffPeak'!$A$3:CO$99,88,FALSE)-VLOOKUP($A91,'Import OffPeak change'!$A$106:CO$202,88,FALSE)),0,(VLOOKUP($A91,'Import OffPeak'!$A$3:CO$99,88,FALSE)-VLOOKUP($A91,'Import OffPeak change'!$A$106:CO$202,88,FALSE)))</f>
        <v>0</v>
      </c>
      <c r="CK91" s="6">
        <f>IF(ISERROR(VLOOKUP($A91,'Import OffPeak'!$A$3:CP$99,89,FALSE)-VLOOKUP($A91,'Import OffPeak change'!$A$106:CP$202,89,FALSE)),0,(VLOOKUP($A91,'Import OffPeak'!$A$3:CP$99,89,FALSE)-VLOOKUP($A91,'Import OffPeak change'!$A$106:CP$202,89,FALSE)))</f>
        <v>0</v>
      </c>
      <c r="CL91" s="6">
        <f>IF(ISERROR(VLOOKUP($A91,'Import OffPeak'!$A$3:CQ$99,90,FALSE)-VLOOKUP($A91,'Import OffPeak change'!$A$106:CQ$202,90,FALSE)),0,(VLOOKUP($A91,'Import OffPeak'!$A$3:CQ$99,90,FALSE)-VLOOKUP($A91,'Import OffPeak change'!$A$106:CQ$202,90,FALSE)))</f>
        <v>0</v>
      </c>
      <c r="CM91" s="6">
        <f>IF(ISERROR(VLOOKUP($A91,'Import OffPeak'!$A$3:CR$99,91,FALSE)-VLOOKUP($A91,'Import OffPeak change'!$A$106:CR$202,91,FALSE)),0,(VLOOKUP($A91,'Import OffPeak'!$A$3:CR$99,91,FALSE)-VLOOKUP($A91,'Import OffPeak change'!$A$106:CR$202,91,FALSE)))</f>
        <v>0</v>
      </c>
      <c r="CN91" s="6">
        <f>IF(ISERROR(VLOOKUP($A91,'Import OffPeak'!$A$3:CS$99,92,FALSE)-VLOOKUP($A91,'Import OffPeak change'!$A$106:CS$202,92,FALSE)),0,(VLOOKUP($A91,'Import OffPeak'!$A$3:CS$99,92,FALSE)-VLOOKUP($A91,'Import OffPeak change'!$A$106:CS$202,92,FALSE)))</f>
        <v>0</v>
      </c>
      <c r="CO91" s="6">
        <f>IF(ISERROR(VLOOKUP($A91,'Import OffPeak'!$A$3:CT$99,93,FALSE)-VLOOKUP($A91,'Import OffPeak change'!$A$106:CT$202,93,FALSE)),0,(VLOOKUP($A91,'Import OffPeak'!$A$3:CT$99,93,FALSE)-VLOOKUP($A91,'Import OffPeak change'!$A$106:CT$202,93,FALSE)))</f>
        <v>0</v>
      </c>
      <c r="CP91" s="6">
        <f>IF(ISERROR(VLOOKUP($A91,'Import OffPeak'!$A$3:CU$99,94,FALSE)-VLOOKUP($A91,'Import OffPeak change'!$A$106:CU$202,94,FALSE)),0,(VLOOKUP($A91,'Import OffPeak'!$A$3:CU$99,94,FALSE)-VLOOKUP($A91,'Import OffPeak change'!$A$106:CU$202,94,FALSE)))</f>
        <v>0</v>
      </c>
      <c r="CQ91" s="6">
        <f>IF(ISERROR(VLOOKUP($A91,'Import OffPeak'!$A$3:CV$99,95,FALSE)-VLOOKUP($A91,'Import OffPeak change'!$A$106:CV$202,95,FALSE)),0,(VLOOKUP($A91,'Import OffPeak'!$A$3:CV$99,95,FALSE)-VLOOKUP($A91,'Import OffPeak change'!$A$106:CV$202,95,FALSE)))</f>
        <v>0</v>
      </c>
      <c r="CR91" s="6">
        <f>IF(ISERROR(VLOOKUP($A91,'Import OffPeak'!$A$3:CW$99,96,FALSE)-VLOOKUP($A91,'Import OffPeak change'!$A$106:CW$202,96,FALSE)),0,(VLOOKUP($A91,'Import OffPeak'!$A$3:CW$99,96,FALSE)-VLOOKUP($A91,'Import OffPeak change'!$A$106:CW$202,96,FALSE)))</f>
        <v>0</v>
      </c>
      <c r="CS91" s="6">
        <f>IF(ISERROR(VLOOKUP($A91,'Import OffPeak'!$A$3:CX$99,97,FALSE)-VLOOKUP($A91,'Import OffPeak change'!$A$106:CX$202,97,FALSE)),0,(VLOOKUP($A91,'Import OffPeak'!$A$3:CX$99,97,FALSE)-VLOOKUP($A91,'Import OffPeak change'!$A$106:CX$202,97,FALSE)))</f>
        <v>0</v>
      </c>
      <c r="CT91" s="6">
        <f>IF(ISERROR(VLOOKUP($A91,'Import OffPeak'!$A$3:CY$99,98,FALSE)-VLOOKUP($A91,'Import OffPeak change'!$A$106:CY$202,98,FALSE)),0,(VLOOKUP($A91,'Import OffPeak'!$A$3:CY$99,98,FALSE)-VLOOKUP($A91,'Import OffPeak change'!$A$106:CY$202,98,FALSE)))</f>
        <v>0</v>
      </c>
      <c r="CU91" s="6">
        <f>IF(ISERROR(VLOOKUP($A91,'Import OffPeak'!$A$3:CZ$99,99,FALSE)-VLOOKUP($A91,'Import OffPeak change'!$A$106:CZ$202,99,FALSE)),0,(VLOOKUP($A91,'Import OffPeak'!$A$3:CZ$99,99,FALSE)-VLOOKUP($A91,'Import OffPeak change'!$A$106:CZ$202,99,FALSE)))</f>
        <v>0</v>
      </c>
      <c r="CV91" s="6">
        <f>IF(ISERROR(VLOOKUP($A91,'Import OffPeak'!$A$3:DA$99,100,FALSE)-VLOOKUP($A91,'Import OffPeak change'!$A$106:DA$202,100,FALSE)),0,(VLOOKUP($A91,'Import OffPeak'!$A$3:DA$99,100,FALSE)-VLOOKUP($A91,'Import OffPeak change'!$A$106:DA$202,100,FALSE)))</f>
        <v>0</v>
      </c>
      <c r="CW91" s="6">
        <f>IF(ISERROR(VLOOKUP($A91,'Import OffPeak'!$A$3:DB$99,101,FALSE)-VLOOKUP($A91,'Import OffPeak change'!$A$106:DB$202,101,FALSE)),0,(VLOOKUP($A91,'Import OffPeak'!$A$3:DB$99,101,FALSE)-VLOOKUP($A91,'Import OffPeak change'!$A$106:DB$202,101,FALSE)))</f>
        <v>0</v>
      </c>
      <c r="CX91" s="6">
        <f>IF(ISERROR(VLOOKUP($A91,'Import OffPeak'!$A$3:DC$99,102,FALSE)-VLOOKUP($A91,'Import OffPeak change'!$A$106:DC$202,102,FALSE)),0,(VLOOKUP($A91,'Import OffPeak'!$A$3:DC$99,102,FALSE)-VLOOKUP($A91,'Import OffPeak change'!$A$106:DC$202,102,FALSE)))</f>
        <v>0</v>
      </c>
      <c r="CY91" s="6">
        <f>IF(ISERROR(VLOOKUP($A91,'Import OffPeak'!$A$3:DD$99,103,FALSE)-VLOOKUP($A91,'Import OffPeak change'!$A$106:DD$202,103,FALSE)),0,(VLOOKUP($A91,'Import OffPeak'!$A$3:DD$99,103,FALSE)-VLOOKUP($A91,'Import OffPeak change'!$A$106:DD$202,103,FALSE)))</f>
        <v>0</v>
      </c>
      <c r="CZ91" s="6">
        <f>IF(ISERROR(VLOOKUP($A91,'Import OffPeak'!$A$3:DE$99,104,FALSE)-VLOOKUP($A91,'Import OffPeak change'!$A$106:DE$202,104,FALSE)),0,(VLOOKUP($A91,'Import OffPeak'!$A$3:DE$99,104,FALSE)-VLOOKUP($A91,'Import OffPeak change'!$A$106:DE$202,104,FALSE)))</f>
        <v>0</v>
      </c>
      <c r="DA91" s="6">
        <f>IF(ISERROR(VLOOKUP($A91,'Import OffPeak'!$A$3:DF$99,105,FALSE)-VLOOKUP($A91,'Import OffPeak change'!$A$106:DF$202,105,FALSE)),0,(VLOOKUP($A91,'Import OffPeak'!$A$3:DF$99,105,FALSE)-VLOOKUP($A91,'Import OffPeak change'!$A$106:DF$202,105,FALSE)))</f>
        <v>0</v>
      </c>
      <c r="DB91" s="6">
        <f>IF(ISERROR(VLOOKUP($A91,'Import OffPeak'!$A$3:DG$99,106,FALSE)-VLOOKUP($A91,'Import OffPeak change'!$A$106:DG$202,106,FALSE)),0,(VLOOKUP($A91,'Import OffPeak'!$A$3:DG$99,106,FALSE)-VLOOKUP($A91,'Import OffPeak change'!$A$106:DG$202,106,FALSE)))</f>
        <v>0</v>
      </c>
      <c r="DC91" s="6">
        <f>IF(ISERROR(VLOOKUP($A91,'Import OffPeak'!$A$3:DH$99,107,FALSE)-VLOOKUP($A91,'Import OffPeak change'!$A$106:DH$202,107,FALSE)),0,(VLOOKUP($A91,'Import OffPeak'!$A$3:DH$99,107,FALSE)-VLOOKUP($A91,'Import OffPeak change'!$A$106:DH$202,107,FALSE)))</f>
        <v>0</v>
      </c>
      <c r="DD91" s="6">
        <f>IF(ISERROR(VLOOKUP($A91,'Import OffPeak'!$A$3:DI$99,108,FALSE)-VLOOKUP($A91,'Import OffPeak change'!$A$106:DI$202,108,FALSE)),0,(VLOOKUP($A91,'Import OffPeak'!$A$3:DI$99,108,FALSE)-VLOOKUP($A91,'Import OffPeak change'!$A$106:DI$202,108,FALSE)))</f>
        <v>0</v>
      </c>
      <c r="DE91" s="6">
        <f>IF(ISERROR(VLOOKUP($A91,'Import OffPeak'!$A$3:DJ$99,109,FALSE)-VLOOKUP($A91,'Import OffPeak change'!$A$106:DJ$202,109,FALSE)),0,(VLOOKUP($A91,'Import OffPeak'!$A$3:DJ$99,109,FALSE)-VLOOKUP($A91,'Import OffPeak change'!$A$106:DJ$202,109,FALSE)))</f>
        <v>0</v>
      </c>
      <c r="DF91" s="6">
        <f>IF(ISERROR(VLOOKUP($A91,'Import OffPeak'!$A$3:DK$99,110,FALSE)-VLOOKUP($A91,'Import OffPeak change'!$A$106:DK$202,110,FALSE)),0,(VLOOKUP($A91,'Import OffPeak'!$A$3:DK$99,110,FALSE)-VLOOKUP($A91,'Import OffPeak change'!$A$106:DK$202,110,FALSE)))</f>
        <v>0</v>
      </c>
      <c r="DG91" s="6">
        <f>IF(ISERROR(VLOOKUP($A91,'Import OffPeak'!$A$3:DL$99,111,FALSE)-VLOOKUP($A91,'Import OffPeak change'!$A$106:DL$202,111,FALSE)),0,(VLOOKUP($A91,'Import OffPeak'!$A$3:DL$99,111,FALSE)-VLOOKUP($A91,'Import OffPeak change'!$A$106:DL$202,111,FALSE)))</f>
        <v>0</v>
      </c>
      <c r="DH91" s="6">
        <f>IF(ISERROR(VLOOKUP($A91,'Import OffPeak'!$A$3:DM$99,112,FALSE)-VLOOKUP($A91,'Import OffPeak change'!$A$106:DM$202,112,FALSE)),0,(VLOOKUP($A91,'Import OffPeak'!$A$3:DM$99,112,FALSE)-VLOOKUP($A91,'Import OffPeak change'!$A$106:DM$202,112,FALSE)))</f>
        <v>0</v>
      </c>
      <c r="DI91" s="6">
        <f>IF(ISERROR(VLOOKUP($A91,'Import OffPeak'!$A$3:DN$99,113,FALSE)-VLOOKUP($A91,'Import OffPeak change'!$A$106:DN$202,113,FALSE)),0,(VLOOKUP($A91,'Import OffPeak'!$A$3:DN$99,113,FALSE)-VLOOKUP($A91,'Import OffPeak change'!$A$106:DN$202,113,FALSE)))</f>
        <v>0</v>
      </c>
      <c r="DJ91" s="6">
        <f>IF(ISERROR(VLOOKUP($A91,'Import OffPeak'!$A$3:DO$99,114,FALSE)-VLOOKUP($A91,'Import OffPeak change'!$A$106:DO$202,114,FALSE)),0,(VLOOKUP($A91,'Import OffPeak'!$A$3:DO$99,114,FALSE)-VLOOKUP($A91,'Import OffPeak change'!$A$106:DO$202,114,FALSE)))</f>
        <v>0</v>
      </c>
      <c r="DK91" s="6">
        <f>IF(ISERROR(VLOOKUP($A91,'Import OffPeak'!$A$3:DP$99,115,FALSE)-VLOOKUP($A91,'Import OffPeak change'!$A$106:DP$202,115,FALSE)),0,(VLOOKUP($A91,'Import OffPeak'!$A$3:DP$99,115,FALSE)-VLOOKUP($A91,'Import OffPeak change'!$A$106:DP$202,115,FALSE)))</f>
        <v>0</v>
      </c>
      <c r="DL91" s="6">
        <f>IF(ISERROR(VLOOKUP($A91,'Import OffPeak'!$A$3:DQ$99,116,FALSE)-VLOOKUP($A91,'Import OffPeak change'!$A$106:DQ$202,116,FALSE)),0,(VLOOKUP($A91,'Import OffPeak'!$A$3:DQ$99,116,FALSE)-VLOOKUP($A91,'Import OffPeak change'!$A$106:DQ$202,116,FALSE)))</f>
        <v>0</v>
      </c>
      <c r="DM91" s="6">
        <f>IF(ISERROR(VLOOKUP($A91,'Import OffPeak'!$A$3:DR$99,117,FALSE)-VLOOKUP($A91,'Import OffPeak change'!$A$106:DR$202,117,FALSE)),0,(VLOOKUP($A91,'Import OffPeak'!$A$3:DR$99,117,FALSE)-VLOOKUP($A91,'Import OffPeak change'!$A$106:DR$202,117,FALSE)))</f>
        <v>0</v>
      </c>
      <c r="DN91" s="6">
        <f>IF(ISERROR(VLOOKUP($A91,'Import OffPeak'!$A$3:DS$99,118,FALSE)-VLOOKUP($A91,'Import OffPeak change'!$A$106:DS$202,118,FALSE)),0,(VLOOKUP($A91,'Import OffPeak'!$A$3:DS$99,118,FALSE)-VLOOKUP($A91,'Import OffPeak change'!$A$106:DS$202,118,FALSE)))</f>
        <v>0</v>
      </c>
      <c r="DO91" s="6">
        <f>IF(ISERROR(VLOOKUP($A91,'Import OffPeak'!$A$3:DT$99,119,FALSE)-VLOOKUP($A91,'Import OffPeak change'!$A$106:DT$202,119,FALSE)),0,(VLOOKUP($A91,'Import OffPeak'!$A$3:DT$99,119,FALSE)-VLOOKUP($A91,'Import OffPeak change'!$A$106:DT$202,119,FALSE)))</f>
        <v>0</v>
      </c>
      <c r="DP91" s="6">
        <f>IF(ISERROR(VLOOKUP($A91,'Import OffPeak'!$A$3:DU$99,120,FALSE)-VLOOKUP($A91,'Import OffPeak change'!$A$106:DU$202,120,FALSE)),0,(VLOOKUP($A91,'Import OffPeak'!$A$3:DU$99,120,FALSE)-VLOOKUP($A91,'Import OffPeak change'!$A$106:DU$202,120,FALSE)))</f>
        <v>0</v>
      </c>
      <c r="DQ91" s="6">
        <f>IF(ISERROR(VLOOKUP($A91,'Import OffPeak'!$A$3:DV$99,121,FALSE)-VLOOKUP($A91,'Import OffPeak change'!$A$106:DV$202,121,FALSE)),0,(VLOOKUP($A91,'Import OffPeak'!$A$3:DV$99,121,FALSE)-VLOOKUP($A91,'Import OffPeak change'!$A$106:DV$202,121,FALSE)))</f>
        <v>0</v>
      </c>
      <c r="DR91" s="6">
        <f>IF(ISERROR(VLOOKUP($A91,'Import OffPeak'!$A$3:DW$99,122,FALSE)-VLOOKUP($A91,'Import OffPeak change'!$A$106:DW$202,122,FALSE)),0,(VLOOKUP($A91,'Import OffPeak'!$A$3:DW$99,122,FALSE)-VLOOKUP($A91,'Import OffPeak change'!$A$106:DW$202,122,FALSE)))</f>
        <v>0</v>
      </c>
      <c r="DS91" s="6">
        <f>IF(ISERROR(VLOOKUP($A91,'Import OffPeak'!$A$3:DX$99,123,FALSE)-VLOOKUP($A91,'Import OffPeak change'!$A$106:DX$202,123,FALSE)),0,(VLOOKUP($A91,'Import OffPeak'!$A$3:DX$99,123,FALSE)-VLOOKUP($A91,'Import OffPeak change'!$A$106:DX$202,123,FALSE)))</f>
        <v>0</v>
      </c>
      <c r="DT91" s="6">
        <f>IF(ISERROR(VLOOKUP($A91,'Import OffPeak'!$A$3:DY$99,124,FALSE)-VLOOKUP($A91,'Import OffPeak change'!$A$106:DY$202,124,FALSE)),0,(VLOOKUP($A91,'Import OffPeak'!$A$3:DY$99,124,FALSE)-VLOOKUP($A91,'Import OffPeak change'!$A$106:DY$202,124,FALSE)))</f>
        <v>0</v>
      </c>
      <c r="DU91" s="6">
        <f>IF(ISERROR(VLOOKUP($A91,'Import OffPeak'!$A$3:DZ$99,125,FALSE)-VLOOKUP($A91,'Import OffPeak change'!$A$106:DZ$202,125,FALSE)),0,(VLOOKUP($A91,'Import OffPeak'!$A$3:DZ$99,125,FALSE)-VLOOKUP($A91,'Import OffPeak change'!$A$106:DZ$202,125,FALSE)))</f>
        <v>0</v>
      </c>
      <c r="DV91" s="6">
        <f>IF(ISERROR(VLOOKUP($A91,'Import OffPeak'!$A$3:EA$99,126,FALSE)-VLOOKUP($A91,'Import OffPeak change'!$A$106:EA$202,126,FALSE)),0,(VLOOKUP($A91,'Import OffPeak'!$A$3:EA$99,126,FALSE)-VLOOKUP($A91,'Import OffPeak change'!$A$106:EA$202,126,FALSE)))</f>
        <v>0</v>
      </c>
      <c r="DW91" s="6">
        <f>IF(ISERROR(VLOOKUP($A91,'Import OffPeak'!$A$3:EB$99,127,FALSE)-VLOOKUP($A91,'Import OffPeak change'!$A$106:EB$202,127,FALSE)),0,(VLOOKUP($A91,'Import OffPeak'!$A$3:EB$99,127,FALSE)-VLOOKUP($A91,'Import OffPeak change'!$A$106:EB$202,127,FALSE)))</f>
        <v>0</v>
      </c>
      <c r="DX91" s="6">
        <f>IF(ISERROR(VLOOKUP($A91,'Import OffPeak'!$A$3:EC$99,128,FALSE)-VLOOKUP($A91,'Import OffPeak change'!$A$106:EC$202,128,FALSE)),0,(VLOOKUP($A91,'Import OffPeak'!$A$3:EC$99,128,FALSE)-VLOOKUP($A91,'Import OffPeak change'!$A$106:EC$202,128,FALSE)))</f>
        <v>0</v>
      </c>
      <c r="DY91" s="6">
        <f>IF(ISERROR(VLOOKUP($A91,'Import OffPeak'!$A$3:ED$99,129,FALSE)-VLOOKUP($A91,'Import OffPeak change'!$A$106:ED$202,129,FALSE)),0,(VLOOKUP($A91,'Import OffPeak'!$A$3:ED$99,129,FALSE)-VLOOKUP($A91,'Import OffPeak change'!$A$106:ED$202,129,FALSE)))</f>
        <v>0</v>
      </c>
      <c r="DZ91" s="6">
        <f>IF(ISERROR(VLOOKUP($A91,'Import OffPeak'!$A$3:EE$99,130,FALSE)-VLOOKUP($A91,'Import OffPeak change'!$A$106:EE$202,130,FALSE)),0,(VLOOKUP($A91,'Import OffPeak'!$A$3:EE$99,130,FALSE)-VLOOKUP($A91,'Import OffPeak change'!$A$106:EE$202,130,FALSE)))</f>
        <v>0</v>
      </c>
      <c r="EA91" s="6">
        <f>IF(ISERROR(VLOOKUP($A91,'Import OffPeak'!$A$3:EF$99,131,FALSE)-VLOOKUP($A91,'Import OffPeak change'!$A$106:EF$202,131,FALSE)),0,(VLOOKUP($A91,'Import OffPeak'!$A$3:EF$99,131,FALSE)-VLOOKUP($A91,'Import OffPeak change'!$A$106:EF$202,131,FALSE)))</f>
        <v>0</v>
      </c>
      <c r="EB91" s="6">
        <f>IF(ISERROR(VLOOKUP($A91,'Import OffPeak'!$A$3:EG$99,132,FALSE)-VLOOKUP($A91,'Import OffPeak change'!$A$106:EG$202,132,FALSE)),0,(VLOOKUP($A91,'Import OffPeak'!$A$3:EG$99,132,FALSE)-VLOOKUP($A91,'Import OffPeak change'!$A$106:EG$202,132,FALSE)))</f>
        <v>0</v>
      </c>
      <c r="EC91" s="6">
        <f>IF(ISERROR(VLOOKUP($A91,'Import OffPeak'!$A$3:EH$99,133,FALSE)-VLOOKUP($A91,'Import OffPeak change'!$A$106:EH$202,133,FALSE)),0,(VLOOKUP($A91,'Import OffPeak'!$A$3:EH$99,133,FALSE)-VLOOKUP($A91,'Import OffPeak change'!$A$106:EH$202,133,FALSE)))</f>
        <v>0</v>
      </c>
      <c r="ED91" s="6">
        <f>IF(ISERROR(VLOOKUP($A91,'Import OffPeak'!$A$3:EI$99,134,FALSE)-VLOOKUP($A91,'Import OffPeak change'!$A$106:EI$202,134,FALSE)),0,(VLOOKUP($A91,'Import OffPeak'!$A$3:EI$99,134,FALSE)-VLOOKUP($A91,'Import OffPeak change'!$A$106:EI$202,134,FALSE)))</f>
        <v>0</v>
      </c>
      <c r="EE91" s="6">
        <f>IF(ISERROR(VLOOKUP($A91,'Import OffPeak'!$A$3:EJ$99,135,FALSE)-VLOOKUP($A91,'Import OffPeak change'!$A$106:EJ$202,135,FALSE)),0,(VLOOKUP($A91,'Import OffPeak'!$A$3:EJ$99,135,FALSE)-VLOOKUP($A91,'Import OffPeak change'!$A$106:EJ$202,135,FALSE)))</f>
        <v>0</v>
      </c>
      <c r="EF91" s="6">
        <f>IF(ISERROR(VLOOKUP($A91,'Import OffPeak'!$A$3:EK$99,136,FALSE)-VLOOKUP($A91,'Import OffPeak change'!$A$106:EK$202,136,FALSE)),0,(VLOOKUP($A91,'Import OffPeak'!$A$3:EK$99,136,FALSE)-VLOOKUP($A91,'Import OffPeak change'!$A$106:EK$202,136,FALSE)))</f>
        <v>0</v>
      </c>
      <c r="EG91" s="6">
        <f>IF(ISERROR(VLOOKUP($A91,'Import OffPeak'!$A$3:EL$99,137,FALSE)-VLOOKUP($A91,'Import OffPeak change'!$A$106:EL$202,137,FALSE)),0,(VLOOKUP($A91,'Import OffPeak'!$A$3:EL$99,137,FALSE)-VLOOKUP($A91,'Import OffPeak change'!$A$106:EL$202,137,FALSE)))</f>
        <v>0</v>
      </c>
      <c r="EH91" s="6">
        <f>IF(ISERROR(VLOOKUP($A91,'Import OffPeak'!$A$3:EM$99,138,FALSE)-VLOOKUP($A91,'Import OffPeak change'!$A$106:EM$202,138,FALSE)),0,(VLOOKUP($A91,'Import OffPeak'!$A$3:EM$99,138,FALSE)-VLOOKUP($A91,'Import OffPeak change'!$A$106:EM$202,138,FALSE)))</f>
        <v>0</v>
      </c>
      <c r="EI91" s="6">
        <f>IF(ISERROR(VLOOKUP($A91,'Import OffPeak'!$A$3:EN$99,139,FALSE)-VLOOKUP($A91,'Import OffPeak change'!$A$106:EN$202,139,FALSE)),0,(VLOOKUP($A91,'Import OffPeak'!$A$3:EN$99,139,FALSE)-VLOOKUP($A91,'Import OffPeak change'!$A$106:EN$202,139,FALSE)))</f>
        <v>0</v>
      </c>
      <c r="EJ91" s="6">
        <f>IF(ISERROR(VLOOKUP($A91,'Import OffPeak'!$A$3:EO$99,140,FALSE)-VLOOKUP($A91,'Import OffPeak change'!$A$106:EO$202,140,FALSE)),0,(VLOOKUP($A91,'Import OffPeak'!$A$3:EO$99,140,FALSE)-VLOOKUP($A91,'Import OffPeak change'!$A$106:EO$202,140,FALSE)))</f>
        <v>0</v>
      </c>
      <c r="EK91" s="6">
        <f>IF(ISERROR(VLOOKUP($A91,'Import OffPeak'!$A$3:EP$99,141,FALSE)-VLOOKUP($A91,'Import OffPeak change'!$A$106:EP$202,141,FALSE)),0,(VLOOKUP($A91,'Import OffPeak'!$A$3:EP$99,141,FALSE)-VLOOKUP($A91,'Import OffPeak change'!$A$106:EP$202,141,FALSE)))</f>
        <v>0</v>
      </c>
      <c r="EL91" s="6">
        <f>IF(ISERROR(VLOOKUP($A91,'Import OffPeak'!$A$3:EQ$99,142,FALSE)-VLOOKUP($A91,'Import OffPeak change'!$A$106:EQ$202,142,FALSE)),0,(VLOOKUP($A91,'Import OffPeak'!$A$3:EQ$99,142,FALSE)-VLOOKUP($A91,'Import OffPeak change'!$A$106:EQ$202,142,FALSE)))</f>
        <v>0</v>
      </c>
      <c r="EM91" s="6">
        <f>IF(ISERROR(VLOOKUP($A91,'Import OffPeak'!$A$3:ER$99,143,FALSE)-VLOOKUP($A91,'Import OffPeak change'!$A$106:ER$202,143,FALSE)),0,(VLOOKUP($A91,'Import OffPeak'!$A$3:ER$99,143,FALSE)-VLOOKUP($A91,'Import OffPeak change'!$A$106:ER$202,143,FALSE)))</f>
        <v>0</v>
      </c>
      <c r="EN91" s="6">
        <f>IF(ISERROR(VLOOKUP($A91,'Import OffPeak'!$A$3:ES$99,144,FALSE)-VLOOKUP($A91,'Import OffPeak change'!$A$106:ES$202,144,FALSE)),0,(VLOOKUP($A91,'Import OffPeak'!$A$3:ES$99,144,FALSE)-VLOOKUP($A91,'Import OffPeak change'!$A$106:ES$202,144,FALSE)))</f>
        <v>0</v>
      </c>
      <c r="EO91" s="6">
        <f>IF(ISERROR(VLOOKUP($A91,'Import OffPeak'!$A$3:ET$99,145,FALSE)-VLOOKUP($A91,'Import OffPeak change'!$A$106:ET$202,145,FALSE)),0,(VLOOKUP($A91,'Import OffPeak'!$A$3:ET$99,145,FALSE)-VLOOKUP($A91,'Import OffPeak change'!$A$106:ET$202,145,FALSE)))</f>
        <v>0</v>
      </c>
      <c r="EP91" s="6">
        <f>IF(ISERROR(VLOOKUP($A91,'Import OffPeak'!$A$3:EU$99,146,FALSE)-VLOOKUP($A91,'Import OffPeak change'!$A$106:EU$202,146,FALSE)),0,(VLOOKUP($A91,'Import OffPeak'!$A$3:EU$99,146,FALSE)-VLOOKUP($A91,'Import OffPeak change'!$A$106:EU$202,146,FALSE)))</f>
        <v>0</v>
      </c>
      <c r="EQ91" s="6">
        <f>IF(ISERROR(VLOOKUP($A91,'Import OffPeak'!$A$3:EV$99,147,FALSE)-VLOOKUP($A91,'Import OffPeak change'!$A$106:EV$202,147,FALSE)),0,(VLOOKUP($A91,'Import OffPeak'!$A$3:EV$99,147,FALSE)-VLOOKUP($A91,'Import OffPeak change'!$A$106:EV$202,147,FALSE)))</f>
        <v>0</v>
      </c>
      <c r="ER91" s="6">
        <f>IF(ISERROR(VLOOKUP($A91,'Import OffPeak'!$A$3:EW$99,148,FALSE)-VLOOKUP($A91,'Import OffPeak change'!$A$106:EW$202,148,FALSE)),0,(VLOOKUP($A91,'Import OffPeak'!$A$3:EW$99,148,FALSE)-VLOOKUP($A91,'Import OffPeak change'!$A$106:EW$202,148,FALSE)))</f>
        <v>0</v>
      </c>
      <c r="ES91" s="6">
        <f>IF(ISERROR(VLOOKUP($A91,'Import OffPeak'!$A$3:EX$99,149,FALSE)-VLOOKUP($A91,'Import OffPeak change'!$A$106:EX$202,149,FALSE)),0,(VLOOKUP($A91,'Import OffPeak'!$A$3:EX$99,149,FALSE)-VLOOKUP($A91,'Import OffPeak change'!$A$106:EX$202,149,FALSE)))</f>
        <v>0</v>
      </c>
      <c r="ET91" s="6">
        <f>IF(ISERROR(VLOOKUP($A91,'Import OffPeak'!$A$3:EY$99,150,FALSE)-VLOOKUP($A91,'Import OffPeak change'!$A$106:EY$202,150,FALSE)),0,(VLOOKUP($A91,'Import OffPeak'!$A$3:EY$99,150,FALSE)-VLOOKUP($A91,'Import OffPeak change'!$A$106:EY$202,150,FALSE)))</f>
        <v>0</v>
      </c>
      <c r="EU91" s="6">
        <f>IF(ISERROR(VLOOKUP($A91,'Import OffPeak'!$A$3:EZ$99,151,FALSE)-VLOOKUP($A91,'Import OffPeak change'!$A$106:EZ$202,151,FALSE)),0,(VLOOKUP($A91,'Import OffPeak'!$A$3:EZ$99,151,FALSE)-VLOOKUP($A91,'Import OffPeak change'!$A$106:EZ$202,151,FALSE)))</f>
        <v>0</v>
      </c>
      <c r="EV91" s="6">
        <f>IF(ISERROR(VLOOKUP($A91,'Import OffPeak'!$A$3:FA$99,152,FALSE)-VLOOKUP($A91,'Import OffPeak change'!$A$106:FA$202,152,FALSE)),0,(VLOOKUP($A91,'Import OffPeak'!$A$3:FA$99,152,FALSE)-VLOOKUP($A91,'Import OffPeak change'!$A$106:FA$202,152,FALSE)))</f>
        <v>0</v>
      </c>
      <c r="EW91" s="6">
        <f>IF(ISERROR(VLOOKUP($A91,'Import OffPeak'!$A$3:FB$99,153,FALSE)-VLOOKUP($A91,'Import OffPeak change'!$A$106:FB$202,153,FALSE)),0,(VLOOKUP($A91,'Import OffPeak'!$A$3:FB$99,153,FALSE)-VLOOKUP($A91,'Import OffPeak change'!$A$106:FB$202,153,FALSE)))</f>
        <v>0</v>
      </c>
      <c r="EX91" s="6">
        <f>IF(ISERROR(VLOOKUP($A91,'Import OffPeak'!$A$3:FC$99,154,FALSE)-VLOOKUP($A91,'Import OffPeak change'!$A$106:FC$202,154,FALSE)),0,(VLOOKUP($A91,'Import OffPeak'!$A$3:FC$99,154,FALSE)-VLOOKUP($A91,'Import OffPeak change'!$A$106:FC$202,154,FALSE)))</f>
        <v>0</v>
      </c>
      <c r="EY91" s="6">
        <f>IF(ISERROR(VLOOKUP($A91,'Import OffPeak'!$A$3:FD$99,155,FALSE)-VLOOKUP($A91,'Import OffPeak change'!$A$106:FD$202,155,FALSE)),0,(VLOOKUP($A91,'Import OffPeak'!$A$3:FD$99,155,FALSE)-VLOOKUP($A91,'Import OffPeak change'!$A$106:FD$202,155,FALSE)))</f>
        <v>0</v>
      </c>
      <c r="EZ91" s="6">
        <f>IF(ISERROR(VLOOKUP($A91,'Import OffPeak'!$A$3:FE$99,156,FALSE)-VLOOKUP($A91,'Import OffPeak change'!$A$106:FE$202,156,FALSE)),0,(VLOOKUP($A91,'Import OffPeak'!$A$3:FE$99,156,FALSE)-VLOOKUP($A91,'Import OffPeak change'!$A$106:FE$202,156,FALSE)))</f>
        <v>0</v>
      </c>
      <c r="FA91" s="6">
        <f>IF(ISERROR(VLOOKUP($A91,'Import OffPeak'!$A$3:FF$99,157,FALSE)-VLOOKUP($A91,'Import OffPeak change'!$A$106:FF$202,157,FALSE)),0,(VLOOKUP($A91,'Import OffPeak'!$A$3:FF$99,157,FALSE)-VLOOKUP($A91,'Import OffPeak change'!$A$106:FF$202,157,FALSE)))</f>
        <v>0</v>
      </c>
      <c r="FB91" s="6">
        <f>IF(ISERROR(VLOOKUP($A91,'Import OffPeak'!$A$3:FG$99,158,FALSE)-VLOOKUP($A91,'Import OffPeak change'!$A$106:FG$202,158,FALSE)),0,(VLOOKUP($A91,'Import OffPeak'!$A$3:FG$99,158,FALSE)-VLOOKUP($A91,'Import OffPeak change'!$A$106:FG$202,158,FALSE)))</f>
        <v>0</v>
      </c>
      <c r="FC91" s="6">
        <f>IF(ISERROR(VLOOKUP($A91,'Import OffPeak'!$A$3:FH$99,159,FALSE)-VLOOKUP($A91,'Import OffPeak change'!$A$106:FH$202,159,FALSE)),0,(VLOOKUP($A91,'Import OffPeak'!$A$3:FH$99,159,FALSE)-VLOOKUP($A91,'Import OffPeak change'!$A$106:FH$202,159,FALSE)))</f>
        <v>0</v>
      </c>
      <c r="FD91" s="6">
        <f>IF(ISERROR(VLOOKUP($A91,'Import OffPeak'!$A$3:FI$99,160,FALSE)-VLOOKUP($A91,'Import OffPeak change'!$A$106:FI$202,160,FALSE)),0,(VLOOKUP($A91,'Import OffPeak'!$A$3:FI$99,160,FALSE)-VLOOKUP($A91,'Import OffPeak change'!$A$106:FI$202,160,FALSE)))</f>
        <v>0</v>
      </c>
      <c r="FE91" s="6">
        <f>IF(ISERROR(VLOOKUP($A91,'Import OffPeak'!$A$3:FJ$99,161,FALSE)-VLOOKUP($A91,'Import OffPeak change'!$A$106:FJ$202,161,FALSE)),0,(VLOOKUP($A91,'Import OffPeak'!$A$3:FJ$99,161,FALSE)-VLOOKUP($A91,'Import OffPeak change'!$A$106:FJ$202,161,FALSE)))</f>
        <v>0</v>
      </c>
      <c r="FF91" s="6">
        <f>IF(ISERROR(VLOOKUP($A91,'Import OffPeak'!$A$3:FK$99,162,FALSE)-VLOOKUP($A91,'Import OffPeak change'!$A$106:FK$202,162,FALSE)),0,(VLOOKUP($A91,'Import OffPeak'!$A$3:FK$99,162,FALSE)-VLOOKUP($A91,'Import OffPeak change'!$A$106:FK$202,162,FALSE)))</f>
        <v>0</v>
      </c>
      <c r="FG91" s="6">
        <f>IF(ISERROR(VLOOKUP($A91,'Import OffPeak'!$A$3:FL$99,163,FALSE)-VLOOKUP($A91,'Import OffPeak change'!$A$106:FL$202,163,FALSE)),0,(VLOOKUP($A91,'Import OffPeak'!$A$3:FL$99,163,FALSE)-VLOOKUP($A91,'Import OffPeak change'!$A$106:FL$202,163,FALSE)))</f>
        <v>0</v>
      </c>
      <c r="FH91" s="6">
        <f>IF(ISERROR(VLOOKUP($A91,'Import OffPeak'!$A$3:FM$99,164,FALSE)-VLOOKUP($A91,'Import OffPeak change'!$A$106:FM$202,164,FALSE)),0,(VLOOKUP($A91,'Import OffPeak'!$A$3:FM$99,164,FALSE)-VLOOKUP($A91,'Import OffPeak change'!$A$106:FM$202,164,FALSE)))</f>
        <v>0</v>
      </c>
      <c r="FI91" s="6">
        <f>IF(ISERROR(VLOOKUP($A91,'Import OffPeak'!$A$3:FN$99,165,FALSE)-VLOOKUP($A91,'Import OffPeak change'!$A$106:FN$202,165,FALSE)),0,(VLOOKUP($A91,'Import OffPeak'!$A$3:FN$99,165,FALSE)-VLOOKUP($A91,'Import OffPeak change'!$A$106:FN$202,165,FALSE)))</f>
        <v>0</v>
      </c>
      <c r="FJ91" s="6">
        <f>IF(ISERROR(VLOOKUP($A91,'Import OffPeak'!$A$3:FO$99,166,FALSE)-VLOOKUP($A91,'Import OffPeak change'!$A$106:FO$202,166,FALSE)),0,(VLOOKUP($A91,'Import OffPeak'!$A$3:FO$99,166,FALSE)-VLOOKUP($A91,'Import OffPeak change'!$A$106:FO$202,166,FALSE)))</f>
        <v>0</v>
      </c>
      <c r="FK91" s="6">
        <f>IF(ISERROR(VLOOKUP($A91,'Import OffPeak'!$A$3:FP$99,167,FALSE)-VLOOKUP($A91,'Import OffPeak change'!$A$106:FP$202,167,FALSE)),0,(VLOOKUP($A91,'Import OffPeak'!$A$3:FP$99,167,FALSE)-VLOOKUP($A91,'Import OffPeak change'!$A$106:FP$202,167,FALSE)))</f>
        <v>0</v>
      </c>
      <c r="FL91" s="6">
        <f>IF(ISERROR(VLOOKUP($A91,'Import OffPeak'!$A$3:FQ$99,168,FALSE)-VLOOKUP($A91,'Import OffPeak change'!$A$106:FQ$202,168,FALSE)),0,(VLOOKUP($A91,'Import OffPeak'!$A$3:FQ$99,168,FALSE)-VLOOKUP($A91,'Import OffPeak change'!$A$106:FQ$202,168,FALSE)))</f>
        <v>0</v>
      </c>
      <c r="FM91" s="6">
        <f>IF(ISERROR(VLOOKUP($A91,'Import OffPeak'!$A$3:FR$99,169,FALSE)-VLOOKUP($A91,'Import OffPeak change'!$A$106:FR$202,169,FALSE)),0,(VLOOKUP($A91,'Import OffPeak'!$A$3:FR$99,169,FALSE)-VLOOKUP($A91,'Import OffPeak change'!$A$106:FR$202,169,FALSE)))</f>
        <v>0</v>
      </c>
      <c r="FN91" s="6">
        <f>IF(ISERROR(VLOOKUP($A91,'Import OffPeak'!$A$3:FS$99,170,FALSE)-VLOOKUP($A91,'Import OffPeak change'!$A$106:FS$202,170,FALSE)),0,(VLOOKUP($A91,'Import OffPeak'!$A$3:FS$99,170,FALSE)-VLOOKUP($A91,'Import OffPeak change'!$A$106:FS$202,170,FALSE)))</f>
        <v>0</v>
      </c>
      <c r="FO91" s="6">
        <f>IF(ISERROR(VLOOKUP($A91,'Import OffPeak'!$A$3:FT$99,171,FALSE)-VLOOKUP($A91,'Import OffPeak change'!$A$106:FT$202,171,FALSE)),0,(VLOOKUP($A91,'Import OffPeak'!$A$3:FT$99,171,FALSE)-VLOOKUP($A91,'Import OffPeak change'!$A$106:FT$202,171,FALSE)))</f>
        <v>0</v>
      </c>
      <c r="FP91" s="6">
        <f>IF(ISERROR(VLOOKUP($A91,'Import OffPeak'!$A$3:FU$99,172,FALSE)-VLOOKUP($A91,'Import OffPeak change'!$A$106:FU$202,172,FALSE)),0,(VLOOKUP($A91,'Import OffPeak'!$A$3:FU$99,172,FALSE)-VLOOKUP($A91,'Import OffPeak change'!$A$106:FU$202,172,FALSE)))</f>
        <v>0</v>
      </c>
      <c r="FQ91" s="6">
        <f>IF(ISERROR(VLOOKUP($A91,'Import OffPeak'!$A$3:FV$99,173,FALSE)-VLOOKUP($A91,'Import OffPeak change'!$A$106:FV$202,173,FALSE)),0,(VLOOKUP($A91,'Import OffPeak'!$A$3:FV$99,173,FALSE)-VLOOKUP($A91,'Import OffPeak change'!$A$106:FV$202,173,FALSE)))</f>
        <v>0</v>
      </c>
      <c r="FR91" s="6">
        <f>IF(ISERROR(VLOOKUP($A91,'Import OffPeak'!$A$3:FW$99,174,FALSE)-VLOOKUP($A91,'Import OffPeak change'!$A$106:FW$202,174,FALSE)),0,(VLOOKUP($A91,'Import OffPeak'!$A$3:FW$99,174,FALSE)-VLOOKUP($A91,'Import OffPeak change'!$A$106:FW$202,174,FALSE)))</f>
        <v>0</v>
      </c>
      <c r="FS91" s="6">
        <f>IF(ISERROR(VLOOKUP($A91,'Import OffPeak'!$A$3:FX$99,175,FALSE)-VLOOKUP($A91,'Import OffPeak change'!$A$106:FX$202,175,FALSE)),0,(VLOOKUP($A91,'Import OffPeak'!$A$3:FX$99,175,FALSE)-VLOOKUP($A91,'Import OffPeak change'!$A$106:FX$202,175,FALSE)))</f>
        <v>0</v>
      </c>
      <c r="FT91" s="6">
        <f>IF(ISERROR(VLOOKUP($A91,'Import OffPeak'!$A$3:FY$99,176,FALSE)-VLOOKUP($A91,'Import OffPeak change'!$A$106:FY$202,176,FALSE)),0,(VLOOKUP($A91,'Import OffPeak'!$A$3:FY$99,176,FALSE)-VLOOKUP($A91,'Import OffPeak change'!$A$106:FY$202,176,FALSE)))</f>
        <v>0</v>
      </c>
      <c r="FU91" s="6">
        <f>IF(ISERROR(VLOOKUP($A91,'Import OffPeak'!$A$3:FZ$99,177,FALSE)-VLOOKUP($A91,'Import OffPeak change'!$A$106:FZ$202,177,FALSE)),0,(VLOOKUP($A91,'Import OffPeak'!$A$3:FZ$99,177,FALSE)-VLOOKUP($A91,'Import OffPeak change'!$A$106:FZ$202,177,FALSE)))</f>
        <v>0</v>
      </c>
      <c r="FV91" s="6">
        <f>IF(ISERROR(VLOOKUP($A91,'Import OffPeak'!$A$3:GA$99,178,FALSE)-VLOOKUP($A91,'Import OffPeak change'!$A$106:GA$202,178,FALSE)),0,(VLOOKUP($A91,'Import OffPeak'!$A$3:GA$99,178,FALSE)-VLOOKUP($A91,'Import OffPeak change'!$A$106:GA$202,178,FALSE)))</f>
        <v>0</v>
      </c>
      <c r="FW91" s="6">
        <f>IF(ISERROR(VLOOKUP($A91,'Import OffPeak'!$A$3:GB$99,179,FALSE)-VLOOKUP($A91,'Import OffPeak change'!$A$106:GB$202,179,FALSE)),0,(VLOOKUP($A91,'Import OffPeak'!$A$3:GB$99,179,FALSE)-VLOOKUP($A91,'Import OffPeak change'!$A$106:GB$202,179,FALSE)))</f>
        <v>0</v>
      </c>
      <c r="FX91" s="6">
        <f>IF(ISERROR(VLOOKUP($A91,'Import OffPeak'!$A$3:GC$99,180,FALSE)-VLOOKUP($A91,'Import OffPeak change'!$A$106:GC$202,180,FALSE)),0,(VLOOKUP($A91,'Import OffPeak'!$A$3:GC$99,180,FALSE)-VLOOKUP($A91,'Import OffPeak change'!$A$106:GC$202,180,FALSE)))</f>
        <v>0</v>
      </c>
      <c r="FY91" s="6">
        <f>IF(ISERROR(VLOOKUP($A91,'Import OffPeak'!$A$3:GD$99,181,FALSE)-VLOOKUP($A91,'Import OffPeak change'!$A$106:GD$202,181,FALSE)),0,(VLOOKUP($A91,'Import OffPeak'!$A$3:GD$99,181,FALSE)-VLOOKUP($A91,'Import OffPeak change'!$A$106:GD$202,181,FALSE)))</f>
        <v>0</v>
      </c>
      <c r="FZ91" s="6">
        <f>IF(ISERROR(VLOOKUP($A91,'Import OffPeak'!$A$3:GE$99,182,FALSE)-VLOOKUP($A91,'Import OffPeak change'!$A$106:GE$202,182,FALSE)),0,(VLOOKUP($A91,'Import OffPeak'!$A$3:GE$99,182,FALSE)-VLOOKUP($A91,'Import OffPeak change'!$A$106:GE$202,182,FALSE)))</f>
        <v>0</v>
      </c>
      <c r="GA91" s="6">
        <f>IF(ISERROR(VLOOKUP($A91,'Import OffPeak'!$A$3:GF$99,183,FALSE)-VLOOKUP($A91,'Import OffPeak change'!$A$106:GF$202,183,FALSE)),0,(VLOOKUP($A91,'Import OffPeak'!$A$3:GF$99,183,FALSE)-VLOOKUP($A91,'Import OffPeak change'!$A$106:GF$202,183,FALSE)))</f>
        <v>0</v>
      </c>
      <c r="GB91" s="6">
        <f>IF(ISERROR(VLOOKUP($A91,'Import OffPeak'!$A$3:GG$99,184,FALSE)-VLOOKUP($A91,'Import OffPeak change'!$A$106:GG$202,184,FALSE)),0,(VLOOKUP($A91,'Import OffPeak'!$A$3:GG$99,184,FALSE)-VLOOKUP($A91,'Import OffPeak change'!$A$106:GG$202,184,FALSE)))</f>
        <v>0</v>
      </c>
      <c r="GC91" s="6">
        <f>IF(ISERROR(VLOOKUP($A91,'Import OffPeak'!$A$3:GH$99,185,FALSE)-VLOOKUP($A91,'Import OffPeak change'!$A$106:GH$202,185,FALSE)),0,(VLOOKUP($A91,'Import OffPeak'!$A$3:GH$99,185,FALSE)-VLOOKUP($A91,'Import OffPeak change'!$A$106:GH$202,185,FALSE)))</f>
        <v>0</v>
      </c>
      <c r="GD91" s="6">
        <f>IF(ISERROR(VLOOKUP($A91,'Import OffPeak'!$A$3:GI$99,186,FALSE)-VLOOKUP($A91,'Import OffPeak change'!$A$106:GI$202,186,FALSE)),0,(VLOOKUP($A91,'Import OffPeak'!$A$3:GI$99,186,FALSE)-VLOOKUP($A91,'Import OffPeak change'!$A$106:GI$202,186,FALSE)))</f>
        <v>0</v>
      </c>
      <c r="GE91" s="6">
        <f>IF(ISERROR(VLOOKUP($A91,'Import OffPeak'!$A$3:GJ$99,187,FALSE)-VLOOKUP($A91,'Import OffPeak change'!$A$106:GJ$202,187,FALSE)),0,(VLOOKUP($A91,'Import OffPeak'!$A$3:GJ$99,187,FALSE)-VLOOKUP($A91,'Import OffPeak change'!$A$106:GJ$202,187,FALSE)))</f>
        <v>0</v>
      </c>
      <c r="GF91" s="6">
        <f>IF(ISERROR(VLOOKUP($A91,'Import OffPeak'!$A$3:GK$99,188,FALSE)-VLOOKUP($A91,'Import OffPeak change'!$A$106:GK$202,188,FALSE)),0,(VLOOKUP($A91,'Import OffPeak'!$A$3:GK$99,188,FALSE)-VLOOKUP($A91,'Import OffPeak change'!$A$106:GK$202,188,FALSE)))</f>
        <v>0</v>
      </c>
      <c r="GG91" s="6">
        <f>IF(ISERROR(VLOOKUP($A91,'Import OffPeak'!$A$3:GL$99,189,FALSE)-VLOOKUP($A91,'Import OffPeak change'!$A$106:GL$202,189,FALSE)),0,(VLOOKUP($A91,'Import OffPeak'!$A$3:GL$99,189,FALSE)-VLOOKUP($A91,'Import OffPeak change'!$A$106:GL$202,189,FALSE)))</f>
        <v>0</v>
      </c>
      <c r="GH91" s="6">
        <f>IF(ISERROR(VLOOKUP($A91,'Import OffPeak'!$A$3:GM$99,190,FALSE)-VLOOKUP($A91,'Import OffPeak change'!$A$106:GM$202,190,FALSE)),0,(VLOOKUP($A91,'Import OffPeak'!$A$3:GM$99,190,FALSE)-VLOOKUP($A91,'Import OffPeak change'!$A$106:GM$202,190,FALSE)))</f>
        <v>0</v>
      </c>
      <c r="GI91" s="6">
        <f>IF(ISERROR(VLOOKUP($A91,'Import OffPeak'!$A$3:GN$99,191,FALSE)-VLOOKUP($A91,'Import OffPeak change'!$A$106:GN$202,191,FALSE)),0,(VLOOKUP($A91,'Import OffPeak'!$A$3:GN$99,191,FALSE)-VLOOKUP($A91,'Import OffPeak change'!$A$106:GN$202,191,FALSE)))</f>
        <v>0</v>
      </c>
      <c r="GJ91" s="6">
        <f>IF(ISERROR(VLOOKUP($A91,'Import OffPeak'!$A$3:GO$99,192,FALSE)-VLOOKUP($A91,'Import OffPeak change'!$A$106:GO$202,192,FALSE)),0,(VLOOKUP($A91,'Import OffPeak'!$A$3:GO$99,192,FALSE)-VLOOKUP($A91,'Import OffPeak change'!$A$106:GO$202,192,FALSE)))</f>
        <v>0</v>
      </c>
      <c r="GK91" s="6">
        <f>IF(ISERROR(VLOOKUP($A91,'Import OffPeak'!$A$3:GP$99,193,FALSE)-VLOOKUP($A91,'Import OffPeak change'!$A$106:GP$202,193,FALSE)),0,(VLOOKUP($A91,'Import OffPeak'!$A$3:GP$99,193,FALSE)-VLOOKUP($A91,'Import OffPeak change'!$A$106:GP$202,193,FALSE)))</f>
        <v>0</v>
      </c>
      <c r="GL91" s="6">
        <f>IF(ISERROR(VLOOKUP($A91,'Import OffPeak'!$A$3:GQ$99,194,FALSE)-VLOOKUP($A91,'Import OffPeak change'!$A$106:GQ$202,194,FALSE)),0,(VLOOKUP($A91,'Import OffPeak'!$A$3:GQ$99,194,FALSE)-VLOOKUP($A91,'Import OffPeak change'!$A$106:GQ$202,194,FALSE)))</f>
        <v>0</v>
      </c>
      <c r="GM91" s="6">
        <f>IF(ISERROR(VLOOKUP($A91,'Import OffPeak'!$A$3:GR$99,195,FALSE)-VLOOKUP($A91,'Import OffPeak change'!$A$106:GR$202,195,FALSE)),0,(VLOOKUP($A91,'Import OffPeak'!$A$3:GR$99,195,FALSE)-VLOOKUP($A91,'Import OffPeak change'!$A$106:GR$202,195,FALSE)))</f>
        <v>0</v>
      </c>
      <c r="GN91" s="6">
        <f>IF(ISERROR(VLOOKUP($A91,'Import OffPeak'!$A$3:GS$99,196,FALSE)-VLOOKUP($A91,'Import OffPeak change'!$A$106:GS$202,196,FALSE)),0,(VLOOKUP($A91,'Import OffPeak'!$A$3:GS$99,196,FALSE)-VLOOKUP($A91,'Import OffPeak change'!$A$106:GS$202,196,FALSE)))</f>
        <v>0</v>
      </c>
      <c r="GO91" s="6">
        <f>IF(ISERROR(VLOOKUP($A91,'Import OffPeak'!$A$3:GT$99,197,FALSE)-VLOOKUP($A91,'Import OffPeak change'!$A$106:GT$202,197,FALSE)),0,(VLOOKUP($A91,'Import OffPeak'!$A$3:GT$99,197,FALSE)-VLOOKUP($A91,'Import OffPeak change'!$A$106:GT$202,197,FALSE)))</f>
        <v>0</v>
      </c>
      <c r="GP91" s="6">
        <f>IF(ISERROR(VLOOKUP($A91,'Import OffPeak'!$A$3:GU$99,198,FALSE)-VLOOKUP($A91,'Import OffPeak change'!$A$106:GU$202,198,FALSE)),0,(VLOOKUP($A91,'Import OffPeak'!$A$3:GU$99,198,FALSE)-VLOOKUP($A91,'Import OffPeak change'!$A$106:GU$202,198,FALSE)))</f>
        <v>0</v>
      </c>
      <c r="GQ91" s="6">
        <f>IF(ISERROR(VLOOKUP($A91,'Import OffPeak'!$A$3:GV$99,199,FALSE)-VLOOKUP($A91,'Import OffPeak change'!$A$106:GV$202,199,FALSE)),0,(VLOOKUP($A91,'Import OffPeak'!$A$3:GV$99,199,FALSE)-VLOOKUP($A91,'Import OffPeak change'!$A$106:GV$202,199,FALSE)))</f>
        <v>0</v>
      </c>
      <c r="GR91" s="6">
        <f>IF(ISERROR(VLOOKUP($A91,'Import OffPeak'!$A$3:GW$99,200,FALSE)-VLOOKUP($A91,'Import OffPeak change'!$A$106:GW$202,200,FALSE)),0,(VLOOKUP($A91,'Import OffPeak'!$A$3:GW$99,200,FALSE)-VLOOKUP($A91,'Import OffPeak change'!$A$106:GW$202,200,FALSE)))</f>
        <v>0</v>
      </c>
      <c r="GS91" s="6">
        <f>IF(ISERROR(VLOOKUP($A91,'Import OffPeak'!$A$3:GX$99,201,FALSE)-VLOOKUP($A91,'Import OffPeak change'!$A$106:GX$202,201,FALSE)),0,(VLOOKUP($A91,'Import OffPeak'!$A$3:GX$99,201,FALSE)-VLOOKUP($A91,'Import OffPeak change'!$A$106:GX$202,201,FALSE)))</f>
        <v>0</v>
      </c>
      <c r="GT91" s="6">
        <f>IF(ISERROR(VLOOKUP($A91,'Import OffPeak'!$A$3:GY$99,202,FALSE)-VLOOKUP($A91,'Import OffPeak change'!$A$106:GY$202,202,FALSE)),0,(VLOOKUP($A91,'Import OffPeak'!$A$3:GY$99,202,FALSE)-VLOOKUP($A91,'Import OffPeak change'!$A$106:GY$202,202,FALSE)))</f>
        <v>0</v>
      </c>
      <c r="GU91" s="6">
        <f>IF(ISERROR(VLOOKUP($A91,'Import OffPeak'!$A$3:GZ$99,203,FALSE)-VLOOKUP($A91,'Import OffPeak change'!$A$106:GZ$202,203,FALSE)),0,(VLOOKUP($A91,'Import OffPeak'!$A$3:GZ$99,203,FALSE)-VLOOKUP($A91,'Import OffPeak change'!$A$106:GZ$202,203,FALSE)))</f>
        <v>0</v>
      </c>
      <c r="GV91" s="6">
        <f>IF(ISERROR(VLOOKUP($A91,'Import OffPeak'!$A$3:HA$99,204,FALSE)-VLOOKUP($A91,'Import OffPeak change'!$A$106:HA$202,204,FALSE)),0,(VLOOKUP($A91,'Import OffPeak'!$A$3:HA$99,204,FALSE)-VLOOKUP($A91,'Import OffPeak change'!$A$106:HA$202,204,FALSE)))</f>
        <v>0</v>
      </c>
      <c r="GW91" s="6">
        <f>IF(ISERROR(VLOOKUP($A91,'Import OffPeak'!$A$3:HB$99,205,FALSE)-VLOOKUP($A91,'Import OffPeak change'!$A$106:HB$202,205,FALSE)),0,(VLOOKUP($A91,'Import OffPeak'!$A$3:HB$99,205,FALSE)-VLOOKUP($A91,'Import OffPeak change'!$A$106:HB$202,205,FALSE)))</f>
        <v>0</v>
      </c>
      <c r="GX91" s="6">
        <f>IF(ISERROR(VLOOKUP($A91,'Import OffPeak'!$A$3:HC$99,206,FALSE)-VLOOKUP($A91,'Import OffPeak change'!$A$106:HC$202,206,FALSE)),0,(VLOOKUP($A91,'Import OffPeak'!$A$3:HC$99,206,FALSE)-VLOOKUP($A91,'Import OffPeak change'!$A$106:HC$202,206,FALSE)))</f>
        <v>0</v>
      </c>
      <c r="GY91" s="6">
        <f>IF(ISERROR(VLOOKUP($A91,'Import OffPeak'!$A$3:HD$99,207,FALSE)-VLOOKUP($A91,'Import OffPeak change'!$A$106:HD$202,207,FALSE)),0,(VLOOKUP($A91,'Import OffPeak'!$A$3:HD$99,207,FALSE)-VLOOKUP($A91,'Import OffPeak change'!$A$106:HD$202,207,FALSE)))</f>
        <v>0</v>
      </c>
      <c r="GZ91" s="6">
        <f>IF(ISERROR(VLOOKUP($A91,'Import OffPeak'!$A$3:HE$99,208,FALSE)-VLOOKUP($A91,'Import OffPeak change'!$A$106:HE$202,208,FALSE)),0,(VLOOKUP($A91,'Import OffPeak'!$A$3:HE$99,208,FALSE)-VLOOKUP($A91,'Import OffPeak change'!$A$106:HE$202,208,FALSE)))</f>
        <v>0</v>
      </c>
      <c r="HA91" s="6">
        <f>IF(ISERROR(VLOOKUP($A91,'Import OffPeak'!$A$3:HF$99,209,FALSE)-VLOOKUP($A91,'Import OffPeak change'!$A$106:HF$202,209,FALSE)),0,(VLOOKUP($A91,'Import OffPeak'!$A$3:HF$99,209,FALSE)-VLOOKUP($A91,'Import OffPeak change'!$A$106:HF$202,209,FALSE)))</f>
        <v>0</v>
      </c>
      <c r="HB91" s="6">
        <f>IF(ISERROR(VLOOKUP($A91,'Import OffPeak'!$A$3:HG$99,210,FALSE)-VLOOKUP($A91,'Import OffPeak change'!$A$106:HG$202,210,FALSE)),0,(VLOOKUP($A91,'Import OffPeak'!$A$3:HG$99,210,FALSE)-VLOOKUP($A91,'Import OffPeak change'!$A$106:HG$202,210,FALSE)))</f>
        <v>0</v>
      </c>
      <c r="HC91" s="6">
        <f>IF(ISERROR(VLOOKUP($A91,'Import OffPeak'!$A$3:HH$99,211,FALSE)-VLOOKUP($A91,'Import OffPeak change'!$A$106:HH$202,211,FALSE)),0,(VLOOKUP($A91,'Import OffPeak'!$A$3:HH$99,211,FALSE)-VLOOKUP($A91,'Import OffPeak change'!$A$106:HH$202,211,FALSE)))</f>
        <v>0</v>
      </c>
      <c r="HD91" s="6">
        <f>IF(ISERROR(VLOOKUP($A91,'Import OffPeak'!$A$3:HI$99,212,FALSE)-VLOOKUP($A91,'Import OffPeak change'!$A$106:HI$202,212,FALSE)),0,(VLOOKUP($A91,'Import OffPeak'!$A$3:HI$99,212,FALSE)-VLOOKUP($A91,'Import OffPeak change'!$A$106:HI$202,212,FALSE)))</f>
        <v>0</v>
      </c>
      <c r="HE91" s="6">
        <f>IF(ISERROR(VLOOKUP($A91,'Import OffPeak'!$A$3:HJ$99,213,FALSE)-VLOOKUP($A91,'Import OffPeak change'!$A$106:HJ$202,213,FALSE)),0,(VLOOKUP($A91,'Import OffPeak'!$A$3:HJ$99,213,FALSE)-VLOOKUP($A91,'Import OffPeak change'!$A$106:HJ$202,213,FALSE)))</f>
        <v>0</v>
      </c>
      <c r="HF91" s="6">
        <f>IF(ISERROR(VLOOKUP($A91,'Import OffPeak'!$A$3:HK$99,214,FALSE)-VLOOKUP($A91,'Import OffPeak change'!$A$106:HK$202,214,FALSE)),0,(VLOOKUP($A91,'Import OffPeak'!$A$3:HK$99,214,FALSE)-VLOOKUP($A91,'Import OffPeak change'!$A$106:HK$202,214,FALSE)))</f>
        <v>0</v>
      </c>
      <c r="HG91" s="6">
        <f>IF(ISERROR(VLOOKUP($A91,'Import OffPeak'!$A$3:HL$99,215,FALSE)-VLOOKUP($A91,'Import OffPeak change'!$A$106:HL$202,215,FALSE)),0,(VLOOKUP($A91,'Import OffPeak'!$A$3:HL$99,215,FALSE)-VLOOKUP($A91,'Import OffPeak change'!$A$106:HL$202,215,FALSE)))</f>
        <v>0</v>
      </c>
      <c r="HH91" s="6">
        <f>IF(ISERROR(VLOOKUP($A91,'Import OffPeak'!$A$3:HM$99,216,FALSE)-VLOOKUP($A91,'Import OffPeak change'!$A$106:HM$202,216,FALSE)),0,(VLOOKUP($A91,'Import OffPeak'!$A$3:HM$99,216,FALSE)-VLOOKUP($A91,'Import OffPeak change'!$A$106:HM$202,216,FALSE)))</f>
        <v>0</v>
      </c>
      <c r="HI91" s="6">
        <f>IF(ISERROR(VLOOKUP($A91,'Import OffPeak'!$A$3:HN$99,217,FALSE)-VLOOKUP($A91,'Import OffPeak change'!$A$106:HN$202,217,FALSE)),0,(VLOOKUP($A91,'Import OffPeak'!$A$3:HN$99,217,FALSE)-VLOOKUP($A91,'Import OffPeak change'!$A$106:HN$202,217,FALSE)))</f>
        <v>0</v>
      </c>
      <c r="HJ91" s="6">
        <f>IF(ISERROR(VLOOKUP($A91,'Import OffPeak'!$A$3:HO$99,218,FALSE)-VLOOKUP($A91,'Import OffPeak change'!$A$106:HO$202,218,FALSE)),0,(VLOOKUP($A91,'Import OffPeak'!$A$3:HO$99,218,FALSE)-VLOOKUP($A91,'Import OffPeak change'!$A$106:HO$202,218,FALSE)))</f>
        <v>0</v>
      </c>
      <c r="HK91" s="6">
        <f>IF(ISERROR(VLOOKUP($A91,'Import OffPeak'!$A$3:HP$99,219,FALSE)-VLOOKUP($A91,'Import OffPeak change'!$A$106:HP$202,219,FALSE)),0,(VLOOKUP($A91,'Import OffPeak'!$A$3:HP$99,219,FALSE)-VLOOKUP($A91,'Import OffPeak change'!$A$106:HP$202,219,FALSE)))</f>
        <v>0</v>
      </c>
      <c r="HL91" s="6">
        <f>IF(ISERROR(VLOOKUP($A91,'Import OffPeak'!$A$3:HQ$99,220,FALSE)-VLOOKUP($A91,'Import OffPeak change'!$A$106:HQ$202,220,FALSE)),0,(VLOOKUP($A91,'Import OffPeak'!$A$3:HQ$99,220,FALSE)-VLOOKUP($A91,'Import OffPeak change'!$A$106:HQ$202,220,FALSE)))</f>
        <v>0</v>
      </c>
      <c r="HM91" s="6">
        <f>IF(ISERROR(VLOOKUP($A91,'Import OffPeak'!$A$3:HR$99,221,FALSE)-VLOOKUP($A91,'Import OffPeak change'!$A$106:HR$202,221,FALSE)),0,(VLOOKUP($A91,'Import OffPeak'!$A$3:HR$99,221,FALSE)-VLOOKUP($A91,'Import OffPeak change'!$A$106:HR$202,221,FALSE)))</f>
        <v>0</v>
      </c>
      <c r="HN91" s="6">
        <f>IF(ISERROR(VLOOKUP($A91,'Import OffPeak'!$A$3:HS$99,222,FALSE)-VLOOKUP($A91,'Import OffPeak change'!$A$106:HS$202,222,FALSE)),0,(VLOOKUP($A91,'Import OffPeak'!$A$3:HS$99,222,FALSE)-VLOOKUP($A91,'Import OffPeak change'!$A$106:HS$202,222,FALSE)))</f>
        <v>0</v>
      </c>
      <c r="HO91" s="6">
        <f>IF(ISERROR(VLOOKUP($A91,'Import OffPeak'!$A$3:HT$99,223,FALSE)-VLOOKUP($A91,'Import OffPeak change'!$A$106:HT$202,223,FALSE)),0,(VLOOKUP($A91,'Import OffPeak'!$A$3:HT$99,223,FALSE)-VLOOKUP($A91,'Import OffPeak change'!$A$106:HT$202,223,FALSE)))</f>
        <v>0</v>
      </c>
      <c r="HP91" s="6">
        <f>IF(ISERROR(VLOOKUP($A91,'Import OffPeak'!$A$3:HU$99,224,FALSE)-VLOOKUP($A91,'Import OffPeak change'!$A$106:HU$202,224,FALSE)),0,(VLOOKUP($A91,'Import OffPeak'!$A$3:HU$99,224,FALSE)-VLOOKUP($A91,'Import OffPeak change'!$A$106:HU$202,224,FALSE)))</f>
        <v>0</v>
      </c>
      <c r="HQ91" s="6">
        <f>IF(ISERROR(VLOOKUP($A91,'Import OffPeak'!$A$3:HV$99,225,FALSE)-VLOOKUP($A91,'Import OffPeak change'!$A$106:HV$202,225,FALSE)),0,(VLOOKUP($A91,'Import OffPeak'!$A$3:HV$99,225,FALSE)-VLOOKUP($A91,'Import OffPeak change'!$A$106:HV$202,225,FALSE)))</f>
        <v>0</v>
      </c>
      <c r="HR91" s="6">
        <f>IF(ISERROR(VLOOKUP($A91,'Import OffPeak'!$A$3:HW$99,226,FALSE)-VLOOKUP($A91,'Import OffPeak change'!$A$106:HW$202,226,FALSE)),0,(VLOOKUP($A91,'Import OffPeak'!$A$3:HW$99,226,FALSE)-VLOOKUP($A91,'Import OffPeak change'!$A$106:HW$202,226,FALSE)))</f>
        <v>0</v>
      </c>
      <c r="HS91" s="6">
        <f>IF(ISERROR(VLOOKUP($A91,'Import OffPeak'!$A$3:HX$99,227,FALSE)-VLOOKUP($A91,'Import OffPeak change'!$A$106:HX$202,227,FALSE)),0,(VLOOKUP($A91,'Import OffPeak'!$A$3:HX$99,227,FALSE)-VLOOKUP($A91,'Import OffPeak change'!$A$106:HX$202,227,FALSE)))</f>
        <v>0</v>
      </c>
      <c r="HT91" s="6">
        <f>IF(ISERROR(VLOOKUP($A91,'Import OffPeak'!$A$3:HY$99,228,FALSE)-VLOOKUP($A91,'Import OffPeak change'!$A$106:HY$202,228,FALSE)),0,(VLOOKUP($A91,'Import OffPeak'!$A$3:HY$99,228,FALSE)-VLOOKUP($A91,'Import OffPeak change'!$A$106:HY$202,228,FALSE)))</f>
        <v>0</v>
      </c>
      <c r="HU91" s="6">
        <f>IF(ISERROR(VLOOKUP($A91,'Import OffPeak'!$A$3:HZ$99,229,FALSE)-VLOOKUP($A91,'Import OffPeak change'!$A$106:HZ$202,229,FALSE)),0,(VLOOKUP($A91,'Import OffPeak'!$A$3:HZ$99,229,FALSE)-VLOOKUP($A91,'Import OffPeak change'!$A$106:HZ$202,229,FALSE)))</f>
        <v>0</v>
      </c>
      <c r="HV91" s="6">
        <f>IF(ISERROR(VLOOKUP($A91,'Import OffPeak'!$A$3:IA$99,230,FALSE)-VLOOKUP($A91,'Import OffPeak change'!$A$106:IA$202,230,FALSE)),0,(VLOOKUP($A91,'Import OffPeak'!$A$3:IA$99,230,FALSE)-VLOOKUP($A91,'Import OffPeak change'!$A$106:IA$202,230,FALSE)))</f>
        <v>0</v>
      </c>
      <c r="HW91" s="6">
        <f>IF(ISERROR(VLOOKUP($A91,'Import OffPeak'!$A$3:IB$99,231,FALSE)-VLOOKUP($A91,'Import OffPeak change'!$A$106:IB$202,231,FALSE)),0,(VLOOKUP($A91,'Import OffPeak'!$A$3:IB$99,231,FALSE)-VLOOKUP($A91,'Import OffPeak change'!$A$106:IB$202,231,FALSE)))</f>
        <v>0</v>
      </c>
      <c r="HX91" s="6">
        <f>IF(ISERROR(VLOOKUP($A91,'Import OffPeak'!$A$3:IC$99,232,FALSE)-VLOOKUP($A91,'Import OffPeak change'!$A$106:IC$202,232,FALSE)),0,(VLOOKUP($A91,'Import OffPeak'!$A$3:IC$99,232,FALSE)-VLOOKUP($A91,'Import OffPeak change'!$A$106:IC$202,232,FALSE)))</f>
        <v>0</v>
      </c>
      <c r="HY91" s="6">
        <f>IF(ISERROR(VLOOKUP($A91,'Import OffPeak'!$A$3:ID$99,233,FALSE)-VLOOKUP($A91,'Import OffPeak change'!$A$106:ID$202,233,FALSE)),0,(VLOOKUP($A91,'Import OffPeak'!$A$3:ID$99,233,FALSE)-VLOOKUP($A91,'Import OffPeak change'!$A$106:ID$202,233,FALSE)))</f>
        <v>0</v>
      </c>
      <c r="HZ91" s="6">
        <f>IF(ISERROR(VLOOKUP($A91,'Import OffPeak'!$A$3:IE$99,234,FALSE)-VLOOKUP($A91,'Import OffPeak change'!$A$106:IE$202,234,FALSE)),0,(VLOOKUP($A91,'Import OffPeak'!$A$3:IE$99,234,FALSE)-VLOOKUP($A91,'Import OffPeak change'!$A$106:IE$202,234,FALSE)))</f>
        <v>0</v>
      </c>
      <c r="IA91" s="6">
        <f>IF(ISERROR(VLOOKUP($A91,'Import OffPeak'!$A$3:IF$99,235,FALSE)-VLOOKUP($A91,'Import OffPeak change'!$A$106:IF$202,235,FALSE)),0,(VLOOKUP($A91,'Import OffPeak'!$A$3:IF$99,235,FALSE)-VLOOKUP($A91,'Import OffPeak change'!$A$106:IF$202,235,FALSE)))</f>
        <v>0</v>
      </c>
      <c r="IB91" s="6">
        <f>IF(ISERROR(VLOOKUP($A91,'Import OffPeak'!$A$3:IG$99,236,FALSE)-VLOOKUP($A91,'Import OffPeak change'!$A$106:IG$202,236,FALSE)),0,(VLOOKUP($A91,'Import OffPeak'!$A$3:IG$99,236,FALSE)-VLOOKUP($A91,'Import OffPeak change'!$A$106:IG$202,236,FALSE)))</f>
        <v>0</v>
      </c>
      <c r="IC91" s="6">
        <f>IF(ISERROR(VLOOKUP($A91,'Import OffPeak'!$A$3:IH$99,237,FALSE)-VLOOKUP($A91,'Import OffPeak change'!$A$106:IH$202,237,FALSE)),0,(VLOOKUP($A91,'Import OffPeak'!$A$3:IH$99,237,FALSE)-VLOOKUP($A91,'Import OffPeak change'!$A$106:IH$202,237,FALSE)))</f>
        <v>0</v>
      </c>
      <c r="ID91" s="6">
        <f>IF(ISERROR(VLOOKUP($A91,'Import OffPeak'!$A$3:II$99,238,FALSE)-VLOOKUP($A91,'Import OffPeak change'!$A$106:II$202,238,FALSE)),0,(VLOOKUP($A91,'Import OffPeak'!$A$3:II$99,238,FALSE)-VLOOKUP($A91,'Import OffPeak change'!$A$106:II$202,238,FALSE)))</f>
        <v>0</v>
      </c>
      <c r="IE91" s="6">
        <f>IF(ISERROR(VLOOKUP($A91,'Import OffPeak'!$A$3:IJ$99,239,FALSE)-VLOOKUP($A91,'Import OffPeak change'!$A$106:IJ$202,239,FALSE)),0,(VLOOKUP($A91,'Import OffPeak'!$A$3:IJ$99,239,FALSE)-VLOOKUP($A91,'Import OffPeak change'!$A$106:IJ$202,239,FALSE)))</f>
        <v>0</v>
      </c>
    </row>
    <row r="92" spans="1:239">
      <c r="A92" s="168" t="str">
        <f>IF('Import OffPeak'!A89=0,"",'Import OffPeak'!A89)</f>
        <v/>
      </c>
      <c r="B92" s="6"/>
      <c r="C92" s="6"/>
      <c r="D92" s="6"/>
      <c r="E92" s="6"/>
      <c r="F92" s="6"/>
      <c r="G92" s="6">
        <f>IF(ISERROR(VLOOKUP($A92,'Import OffPeak'!$A$3:L$99,7,FALSE)-VLOOKUP($A92,'Import OffPeak change'!$A$106:L$202,7,FALSE)),0,(VLOOKUP($A92,'Import OffPeak'!$A$3:L$99,7,FALSE)-VLOOKUP($A92,'Import OffPeak change'!$A$106:L$202,7,FALSE)))</f>
        <v>0</v>
      </c>
      <c r="H92" s="6">
        <f>IF(ISERROR(VLOOKUP($A92,'Import OffPeak'!$A$3:M$99,8,FALSE)-VLOOKUP($A92,'Import OffPeak change'!$A$106:M$202,8,FALSE)),0,(VLOOKUP($A92,'Import OffPeak'!$A$3:M$99,8,FALSE)-VLOOKUP($A92,'Import OffPeak change'!$A$106:M$202,8,FALSE)))</f>
        <v>0</v>
      </c>
      <c r="I92" s="6">
        <f>IF(ISERROR(VLOOKUP($A92,'Import OffPeak'!$A$3:N$99,9,FALSE)-VLOOKUP($A92,'Import OffPeak change'!$A$106:N$202,9,FALSE)),0,(VLOOKUP($A92,'Import OffPeak'!$A$3:N$99,9,FALSE)-VLOOKUP($A92,'Import OffPeak change'!$A$106:N$202,9,FALSE)))</f>
        <v>0</v>
      </c>
      <c r="J92" s="6">
        <f>IF(ISERROR(VLOOKUP($A92,'Import OffPeak'!$A$3:O$99,10,FALSE)-VLOOKUP($A92,'Import OffPeak change'!$A$106:O$202,10,FALSE)),0,(VLOOKUP($A92,'Import OffPeak'!$A$3:O$99,10,FALSE)-VLOOKUP($A92,'Import OffPeak change'!$A$106:O$202,10,FALSE)))</f>
        <v>0</v>
      </c>
      <c r="K92" s="6">
        <f>IF(ISERROR(VLOOKUP($A92,'Import OffPeak'!$A$3:P$99,11,FALSE)-VLOOKUP($A92,'Import OffPeak change'!$A$106:P$202,11,FALSE)),0,(VLOOKUP($A92,'Import OffPeak'!$A$3:P$99,11,FALSE)-VLOOKUP($A92,'Import OffPeak change'!$A$106:P$202,11,FALSE)))</f>
        <v>0</v>
      </c>
      <c r="L92" s="6">
        <f>IF(ISERROR(VLOOKUP($A92,'Import OffPeak'!$A$3:Q$99,12,FALSE)-VLOOKUP($A92,'Import OffPeak change'!$A$106:Q$202,12,FALSE)),0,(VLOOKUP($A92,'Import OffPeak'!$A$3:Q$99,12,FALSE)-VLOOKUP($A92,'Import OffPeak change'!$A$106:Q$202,12,FALSE)))</f>
        <v>0</v>
      </c>
      <c r="M92" s="6">
        <f>IF(ISERROR(VLOOKUP($A92,'Import OffPeak'!$A$3:R$99,13,FALSE)-VLOOKUP($A92,'Import OffPeak change'!$A$106:R$202,13,FALSE)),0,(VLOOKUP($A92,'Import OffPeak'!$A$3:R$99,13,FALSE)-VLOOKUP($A92,'Import OffPeak change'!$A$106:R$202,13,FALSE)))</f>
        <v>0</v>
      </c>
      <c r="N92" s="6">
        <f>IF(ISERROR(VLOOKUP($A92,'Import OffPeak'!$A$3:S$99,14,FALSE)-VLOOKUP($A92,'Import OffPeak change'!$A$106:S$202,14,FALSE)),0,(VLOOKUP($A92,'Import OffPeak'!$A$3:S$99,14,FALSE)-VLOOKUP($A92,'Import OffPeak change'!$A$106:S$202,14,FALSE)))</f>
        <v>0</v>
      </c>
      <c r="O92" s="6">
        <f>IF(ISERROR(VLOOKUP($A92,'Import OffPeak'!$A$3:T$99,15,FALSE)-VLOOKUP($A92,'Import OffPeak change'!$A$106:T$202,15,FALSE)),0,(VLOOKUP($A92,'Import OffPeak'!$A$3:T$99,15,FALSE)-VLOOKUP($A92,'Import OffPeak change'!$A$106:T$202,15,FALSE)))</f>
        <v>0</v>
      </c>
      <c r="P92" s="6">
        <f>IF(ISERROR(VLOOKUP($A92,'Import OffPeak'!$A$3:U$99,16,FALSE)-VLOOKUP($A92,'Import OffPeak change'!$A$106:U$202,16,FALSE)),0,(VLOOKUP($A92,'Import OffPeak'!$A$3:U$99,16,FALSE)-VLOOKUP($A92,'Import OffPeak change'!$A$106:U$202,16,FALSE)))</f>
        <v>0</v>
      </c>
      <c r="Q92" s="6">
        <f>IF(ISERROR(VLOOKUP($A92,'Import OffPeak'!$A$3:V$99,17,FALSE)-VLOOKUP($A92,'Import OffPeak change'!$A$106:V$202,17,FALSE)),0,(VLOOKUP($A92,'Import OffPeak'!$A$3:V$99,17,FALSE)-VLOOKUP($A92,'Import OffPeak change'!$A$106:V$202,17,FALSE)))</f>
        <v>0</v>
      </c>
      <c r="R92" s="6">
        <f>IF(ISERROR(VLOOKUP($A92,'Import OffPeak'!$A$3:W$99,18,FALSE)-VLOOKUP($A92,'Import OffPeak change'!$A$106:W$202,18,FALSE)),0,(VLOOKUP($A92,'Import OffPeak'!$A$3:W$99,18,FALSE)-VLOOKUP($A92,'Import OffPeak change'!$A$106:W$202,18,FALSE)))</f>
        <v>0</v>
      </c>
      <c r="S92" s="6">
        <f>IF(ISERROR(VLOOKUP($A92,'Import OffPeak'!$A$3:X$99,19,FALSE)-VLOOKUP($A92,'Import OffPeak change'!$A$106:X$202,19,FALSE)),0,(VLOOKUP($A92,'Import OffPeak'!$A$3:X$99,19,FALSE)-VLOOKUP($A92,'Import OffPeak change'!$A$106:X$202,19,FALSE)))</f>
        <v>0</v>
      </c>
      <c r="T92" s="6">
        <f>IF(ISERROR(VLOOKUP($A92,'Import OffPeak'!$A$3:Y$99,20,FALSE)-VLOOKUP($A92,'Import OffPeak change'!$A$106:Y$202,20,FALSE)),0,(VLOOKUP($A92,'Import OffPeak'!$A$3:Y$99,20,FALSE)-VLOOKUP($A92,'Import OffPeak change'!$A$106:Y$202,20,FALSE)))</f>
        <v>0</v>
      </c>
      <c r="U92" s="6">
        <f>IF(ISERROR(VLOOKUP($A92,'Import OffPeak'!$A$3:Z$99,21,FALSE)-VLOOKUP($A92,'Import OffPeak change'!$A$106:Z$202,21,FALSE)),0,(VLOOKUP($A92,'Import OffPeak'!$A$3:Z$99,21,FALSE)-VLOOKUP($A92,'Import OffPeak change'!$A$106:Z$202,21,FALSE)))</f>
        <v>0</v>
      </c>
      <c r="V92" s="6">
        <f>IF(ISERROR(VLOOKUP($A92,'Import OffPeak'!$A$3:AA$99,22,FALSE)-VLOOKUP($A92,'Import OffPeak change'!$A$106:AA$202,22,FALSE)),0,(VLOOKUP($A92,'Import OffPeak'!$A$3:AA$99,22,FALSE)-VLOOKUP($A92,'Import OffPeak change'!$A$106:AA$202,22,FALSE)))</f>
        <v>0</v>
      </c>
      <c r="W92" s="6">
        <f>IF(ISERROR(VLOOKUP($A92,'Import OffPeak'!$A$3:AB$99,23,FALSE)-VLOOKUP($A92,'Import OffPeak change'!$A$106:AB$202,23,FALSE)),0,(VLOOKUP($A92,'Import OffPeak'!$A$3:AB$99,23,FALSE)-VLOOKUP($A92,'Import OffPeak change'!$A$106:AB$202,23,FALSE)))</f>
        <v>0</v>
      </c>
      <c r="X92" s="6">
        <f>IF(ISERROR(VLOOKUP($A92,'Import OffPeak'!$A$3:AC$99,24,FALSE)-VLOOKUP($A92,'Import OffPeak change'!$A$106:AC$202,24,FALSE)),0,(VLOOKUP($A92,'Import OffPeak'!$A$3:AC$99,24,FALSE)-VLOOKUP($A92,'Import OffPeak change'!$A$106:AC$202,24,FALSE)))</f>
        <v>0</v>
      </c>
      <c r="Y92" s="6">
        <f>IF(ISERROR(VLOOKUP($A92,'Import OffPeak'!$A$3:AD$99,25,FALSE)-VLOOKUP($A92,'Import OffPeak change'!$A$106:AD$202,25,FALSE)),0,(VLOOKUP($A92,'Import OffPeak'!$A$3:AD$99,25,FALSE)-VLOOKUP($A92,'Import OffPeak change'!$A$106:AD$202,25,FALSE)))</f>
        <v>0</v>
      </c>
      <c r="Z92" s="6">
        <f>IF(ISERROR(VLOOKUP($A92,'Import OffPeak'!$A$3:AE$99,26,FALSE)-VLOOKUP($A92,'Import OffPeak change'!$A$106:AE$202,26,FALSE)),0,(VLOOKUP($A92,'Import OffPeak'!$A$3:AE$99,26,FALSE)-VLOOKUP($A92,'Import OffPeak change'!$A$106:AE$202,26,FALSE)))</f>
        <v>0</v>
      </c>
      <c r="AA92" s="6">
        <f>IF(ISERROR(VLOOKUP($A92,'Import OffPeak'!$A$3:AF$99,27,FALSE)-VLOOKUP($A92,'Import OffPeak change'!$A$106:AF$202,27,FALSE)),0,(VLOOKUP($A92,'Import OffPeak'!$A$3:AF$99,27,FALSE)-VLOOKUP($A92,'Import OffPeak change'!$A$106:AF$202,27,FALSE)))</f>
        <v>0</v>
      </c>
      <c r="AB92" s="6">
        <f>IF(ISERROR(VLOOKUP($A92,'Import OffPeak'!$A$3:AG$99,28,FALSE)-VLOOKUP($A92,'Import OffPeak change'!$A$106:AG$202,28,FALSE)),0,(VLOOKUP($A92,'Import OffPeak'!$A$3:AG$99,28,FALSE)-VLOOKUP($A92,'Import OffPeak change'!$A$106:AG$202,28,FALSE)))</f>
        <v>0</v>
      </c>
      <c r="AC92" s="6">
        <f>IF(ISERROR(VLOOKUP($A92,'Import OffPeak'!$A$3:AH$99,29,FALSE)-VLOOKUP($A92,'Import OffPeak change'!$A$106:AH$202,29,FALSE)),0,(VLOOKUP($A92,'Import OffPeak'!$A$3:AH$99,29,FALSE)-VLOOKUP($A92,'Import OffPeak change'!$A$106:AH$202,29,FALSE)))</f>
        <v>0</v>
      </c>
      <c r="AD92" s="6">
        <f>IF(ISERROR(VLOOKUP($A92,'Import OffPeak'!$A$3:AI$99,30,FALSE)-VLOOKUP($A92,'Import OffPeak change'!$A$106:AI$202,30,FALSE)),0,(VLOOKUP($A92,'Import OffPeak'!$A$3:AI$99,30,FALSE)-VLOOKUP($A92,'Import OffPeak change'!$A$106:AI$202,30,FALSE)))</f>
        <v>0</v>
      </c>
      <c r="AE92" s="6">
        <f>IF(ISERROR(VLOOKUP($A92,'Import OffPeak'!$A$3:AJ$99,31,FALSE)-VLOOKUP($A92,'Import OffPeak change'!$A$106:AJ$202,31,FALSE)),0,(VLOOKUP($A92,'Import OffPeak'!$A$3:AJ$99,31,FALSE)-VLOOKUP($A92,'Import OffPeak change'!$A$106:AJ$202,31,FALSE)))</f>
        <v>0</v>
      </c>
      <c r="AF92" s="6">
        <f>IF(ISERROR(VLOOKUP($A92,'Import OffPeak'!$A$3:AK$99,32,FALSE)-VLOOKUP($A92,'Import OffPeak change'!$A$106:AK$202,32,FALSE)),0,(VLOOKUP($A92,'Import OffPeak'!$A$3:AK$99,32,FALSE)-VLOOKUP($A92,'Import OffPeak change'!$A$106:AK$202,32,FALSE)))</f>
        <v>0</v>
      </c>
      <c r="AG92" s="6">
        <f>IF(ISERROR(VLOOKUP($A92,'Import OffPeak'!$A$3:AL$99,33,FALSE)-VLOOKUP($A92,'Import OffPeak change'!$A$106:AL$202,33,FALSE)),0,(VLOOKUP($A92,'Import OffPeak'!$A$3:AL$99,33,FALSE)-VLOOKUP($A92,'Import OffPeak change'!$A$106:AL$202,33,FALSE)))</f>
        <v>0</v>
      </c>
      <c r="AH92" s="6">
        <f>IF(ISERROR(VLOOKUP($A92,'Import OffPeak'!$A$3:AM$99,34,FALSE)-VLOOKUP($A92,'Import OffPeak change'!$A$106:AM$202,34,FALSE)),0,(VLOOKUP($A92,'Import OffPeak'!$A$3:AM$99,34,FALSE)-VLOOKUP($A92,'Import OffPeak change'!$A$106:AM$202,34,FALSE)))</f>
        <v>0</v>
      </c>
      <c r="AI92" s="6">
        <f>IF(ISERROR(VLOOKUP($A92,'Import OffPeak'!$A$3:AN$99,35,FALSE)-VLOOKUP($A92,'Import OffPeak change'!$A$106:AN$202,35,FALSE)),0,(VLOOKUP($A92,'Import OffPeak'!$A$3:AN$99,35,FALSE)-VLOOKUP($A92,'Import OffPeak change'!$A$106:AN$202,35,FALSE)))</f>
        <v>0</v>
      </c>
      <c r="AJ92" s="6">
        <f>IF(ISERROR(VLOOKUP($A92,'Import OffPeak'!$A$3:AO$99,36,FALSE)-VLOOKUP($A92,'Import OffPeak change'!$A$106:AO$202,36,FALSE)),0,(VLOOKUP($A92,'Import OffPeak'!$A$3:AO$99,36,FALSE)-VLOOKUP($A92,'Import OffPeak change'!$A$106:AO$202,36,FALSE)))</f>
        <v>0</v>
      </c>
      <c r="AK92" s="6">
        <f>IF(ISERROR(VLOOKUP($A92,'Import OffPeak'!$A$3:AP$99,37,FALSE)-VLOOKUP($A92,'Import OffPeak change'!$A$106:AP$202,37,FALSE)),0,(VLOOKUP($A92,'Import OffPeak'!$A$3:AP$99,37,FALSE)-VLOOKUP($A92,'Import OffPeak change'!$A$106:AP$202,37,FALSE)))</f>
        <v>0</v>
      </c>
      <c r="AL92" s="6">
        <f>IF(ISERROR(VLOOKUP($A92,'Import OffPeak'!$A$3:AQ$99,38,FALSE)-VLOOKUP($A92,'Import OffPeak change'!$A$106:AQ$202,38,FALSE)),0,(VLOOKUP($A92,'Import OffPeak'!$A$3:AQ$99,38,FALSE)-VLOOKUP($A92,'Import OffPeak change'!$A$106:AQ$202,38,FALSE)))</f>
        <v>0</v>
      </c>
      <c r="AM92" s="6">
        <f>IF(ISERROR(VLOOKUP($A92,'Import OffPeak'!$A$3:AR$99,39,FALSE)-VLOOKUP($A92,'Import OffPeak change'!$A$106:AR$202,39,FALSE)),0,(VLOOKUP($A92,'Import OffPeak'!$A$3:AR$99,39,FALSE)-VLOOKUP($A92,'Import OffPeak change'!$A$106:AR$202,39,FALSE)))</f>
        <v>0</v>
      </c>
      <c r="AN92" s="6">
        <f>IF(ISERROR(VLOOKUP($A92,'Import OffPeak'!$A$3:AS$99,40,FALSE)-VLOOKUP($A92,'Import OffPeak change'!$A$106:AS$202,40,FALSE)),0,(VLOOKUP($A92,'Import OffPeak'!$A$3:AS$99,40,FALSE)-VLOOKUP($A92,'Import OffPeak change'!$A$106:AS$202,40,FALSE)))</f>
        <v>0</v>
      </c>
      <c r="AO92" s="6">
        <f>IF(ISERROR(VLOOKUP($A92,'Import OffPeak'!$A$3:AT$99,41,FALSE)-VLOOKUP($A92,'Import OffPeak change'!$A$106:AT$202,41,FALSE)),0,(VLOOKUP($A92,'Import OffPeak'!$A$3:AT$99,41,FALSE)-VLOOKUP($A92,'Import OffPeak change'!$A$106:AT$202,41,FALSE)))</f>
        <v>0</v>
      </c>
      <c r="AP92" s="6">
        <f>IF(ISERROR(VLOOKUP($A92,'Import OffPeak'!$A$3:AU$99,42,FALSE)-VLOOKUP($A92,'Import OffPeak change'!$A$106:AU$202,42,FALSE)),0,(VLOOKUP($A92,'Import OffPeak'!$A$3:AU$99,42,FALSE)-VLOOKUP($A92,'Import OffPeak change'!$A$106:AU$202,42,FALSE)))</f>
        <v>0</v>
      </c>
      <c r="AQ92" s="6">
        <f>IF(ISERROR(VLOOKUP($A92,'Import OffPeak'!$A$3:AV$99,43,FALSE)-VLOOKUP($A92,'Import OffPeak change'!$A$106:AV$202,43,FALSE)),0,(VLOOKUP($A92,'Import OffPeak'!$A$3:AV$99,43,FALSE)-VLOOKUP($A92,'Import OffPeak change'!$A$106:AV$202,43,FALSE)))</f>
        <v>0</v>
      </c>
      <c r="AR92" s="6">
        <f>IF(ISERROR(VLOOKUP($A92,'Import OffPeak'!$A$3:AW$99,44,FALSE)-VLOOKUP($A92,'Import OffPeak change'!$A$106:AW$202,44,FALSE)),0,(VLOOKUP($A92,'Import OffPeak'!$A$3:AW$99,44,FALSE)-VLOOKUP($A92,'Import OffPeak change'!$A$106:AW$202,44,FALSE)))</f>
        <v>0</v>
      </c>
      <c r="AS92" s="6">
        <f>IF(ISERROR(VLOOKUP($A92,'Import OffPeak'!$A$3:AX$99,45,FALSE)-VLOOKUP($A92,'Import OffPeak change'!$A$106:AX$202,45,FALSE)),0,(VLOOKUP($A92,'Import OffPeak'!$A$3:AX$99,45,FALSE)-VLOOKUP($A92,'Import OffPeak change'!$A$106:AX$202,45,FALSE)))</f>
        <v>0</v>
      </c>
      <c r="AT92" s="6">
        <f>IF(ISERROR(VLOOKUP($A92,'Import OffPeak'!$A$3:AY$99,46,FALSE)-VLOOKUP($A92,'Import OffPeak change'!$A$106:AY$202,46,FALSE)),0,(VLOOKUP($A92,'Import OffPeak'!$A$3:AY$99,46,FALSE)-VLOOKUP($A92,'Import OffPeak change'!$A$106:AY$202,46,FALSE)))</f>
        <v>0</v>
      </c>
      <c r="AU92" s="6">
        <f>IF(ISERROR(VLOOKUP($A92,'Import OffPeak'!$A$3:AZ$99,47,FALSE)-VLOOKUP($A92,'Import OffPeak change'!$A$106:AZ$202,47,FALSE)),0,(VLOOKUP($A92,'Import OffPeak'!$A$3:AZ$99,47,FALSE)-VLOOKUP($A92,'Import OffPeak change'!$A$106:AZ$202,47,FALSE)))</f>
        <v>0</v>
      </c>
      <c r="AV92" s="6">
        <f>IF(ISERROR(VLOOKUP($A92,'Import OffPeak'!$A$3:BA$99,48,FALSE)-VLOOKUP($A92,'Import OffPeak change'!$A$106:BA$202,48,FALSE)),0,(VLOOKUP($A92,'Import OffPeak'!$A$3:BA$99,48,FALSE)-VLOOKUP($A92,'Import OffPeak change'!$A$106:BA$202,48,FALSE)))</f>
        <v>0</v>
      </c>
      <c r="AW92" s="6">
        <f>IF(ISERROR(VLOOKUP($A92,'Import OffPeak'!$A$3:BB$99,49,FALSE)-VLOOKUP($A92,'Import OffPeak change'!$A$106:BB$202,49,FALSE)),0,(VLOOKUP($A92,'Import OffPeak'!$A$3:BB$99,49,FALSE)-VLOOKUP($A92,'Import OffPeak change'!$A$106:BB$202,49,FALSE)))</f>
        <v>0</v>
      </c>
      <c r="AX92" s="6">
        <f>IF(ISERROR(VLOOKUP($A92,'Import OffPeak'!$A$3:BC$99,50,FALSE)-VLOOKUP($A92,'Import OffPeak change'!$A$106:BC$202,50,FALSE)),0,(VLOOKUP($A92,'Import OffPeak'!$A$3:BC$99,50,FALSE)-VLOOKUP($A92,'Import OffPeak change'!$A$106:BC$202,50,FALSE)))</f>
        <v>0</v>
      </c>
      <c r="AY92" s="6">
        <f>IF(ISERROR(VLOOKUP($A92,'Import OffPeak'!$A$3:BD$99,51,FALSE)-VLOOKUP($A92,'Import OffPeak change'!$A$106:BD$202,51,FALSE)),0,(VLOOKUP($A92,'Import OffPeak'!$A$3:BD$99,51,FALSE)-VLOOKUP($A92,'Import OffPeak change'!$A$106:BD$202,51,FALSE)))</f>
        <v>0</v>
      </c>
      <c r="AZ92" s="6">
        <f>IF(ISERROR(VLOOKUP($A92,'Import OffPeak'!$A$3:BE$99,52,FALSE)-VLOOKUP($A92,'Import OffPeak change'!$A$106:BE$202,52,FALSE)),0,(VLOOKUP($A92,'Import OffPeak'!$A$3:BE$99,52,FALSE)-VLOOKUP($A92,'Import OffPeak change'!$A$106:BE$202,52,FALSE)))</f>
        <v>0</v>
      </c>
      <c r="BA92" s="6">
        <f>IF(ISERROR(VLOOKUP($A92,'Import OffPeak'!$A$3:BF$99,53,FALSE)-VLOOKUP($A92,'Import OffPeak change'!$A$106:BF$202,53,FALSE)),0,(VLOOKUP($A92,'Import OffPeak'!$A$3:BF$99,53,FALSE)-VLOOKUP($A92,'Import OffPeak change'!$A$106:BF$202,53,FALSE)))</f>
        <v>0</v>
      </c>
      <c r="BB92" s="6">
        <f>IF(ISERROR(VLOOKUP($A92,'Import OffPeak'!$A$3:BG$99,54,FALSE)-VLOOKUP($A92,'Import OffPeak change'!$A$106:BG$202,54,FALSE)),0,(VLOOKUP($A92,'Import OffPeak'!$A$3:BG$99,54,FALSE)-VLOOKUP($A92,'Import OffPeak change'!$A$106:BG$202,54,FALSE)))</f>
        <v>0</v>
      </c>
      <c r="BC92" s="6">
        <f>IF(ISERROR(VLOOKUP($A92,'Import OffPeak'!$A$3:BH$99,55,FALSE)-VLOOKUP($A92,'Import OffPeak change'!$A$106:BH$202,55,FALSE)),0,(VLOOKUP($A92,'Import OffPeak'!$A$3:BH$99,55,FALSE)-VLOOKUP($A92,'Import OffPeak change'!$A$106:BH$202,55,FALSE)))</f>
        <v>0</v>
      </c>
      <c r="BD92" s="6">
        <f>IF(ISERROR(VLOOKUP($A92,'Import OffPeak'!$A$3:BI$99,56,FALSE)-VLOOKUP($A92,'Import OffPeak change'!$A$106:BI$202,56,FALSE)),0,(VLOOKUP($A92,'Import OffPeak'!$A$3:BI$99,56,FALSE)-VLOOKUP($A92,'Import OffPeak change'!$A$106:BI$202,56,FALSE)))</f>
        <v>0</v>
      </c>
      <c r="BE92" s="6">
        <f>IF(ISERROR(VLOOKUP($A92,'Import OffPeak'!$A$3:BJ$99,57,FALSE)-VLOOKUP($A92,'Import OffPeak change'!$A$106:BJ$202,57,FALSE)),0,(VLOOKUP($A92,'Import OffPeak'!$A$3:BJ$99,57,FALSE)-VLOOKUP($A92,'Import OffPeak change'!$A$106:BJ$202,57,FALSE)))</f>
        <v>0</v>
      </c>
      <c r="BF92" s="6">
        <f>IF(ISERROR(VLOOKUP($A92,'Import OffPeak'!$A$3:BK$99,58,FALSE)-VLOOKUP($A92,'Import OffPeak change'!$A$106:BK$202,58,FALSE)),0,(VLOOKUP($A92,'Import OffPeak'!$A$3:BK$99,58,FALSE)-VLOOKUP($A92,'Import OffPeak change'!$A$106:BK$202,58,FALSE)))</f>
        <v>0</v>
      </c>
      <c r="BG92" s="6">
        <f>IF(ISERROR(VLOOKUP($A92,'Import OffPeak'!$A$3:BL$99,59,FALSE)-VLOOKUP($A92,'Import OffPeak change'!$A$106:BL$202,59,FALSE)),0,(VLOOKUP($A92,'Import OffPeak'!$A$3:BL$99,59,FALSE)-VLOOKUP($A92,'Import OffPeak change'!$A$106:BL$202,59,FALSE)))</f>
        <v>0</v>
      </c>
      <c r="BH92" s="6">
        <f>IF(ISERROR(VLOOKUP($A92,'Import OffPeak'!$A$3:BM$99,60,FALSE)-VLOOKUP($A92,'Import OffPeak change'!$A$106:BM$202,60,FALSE)),0,(VLOOKUP($A92,'Import OffPeak'!$A$3:BM$99,60,FALSE)-VLOOKUP($A92,'Import OffPeak change'!$A$106:BM$202,60,FALSE)))</f>
        <v>0</v>
      </c>
      <c r="BI92" s="6">
        <f>IF(ISERROR(VLOOKUP($A92,'Import OffPeak'!$A$3:BN$99,61,FALSE)-VLOOKUP($A92,'Import OffPeak change'!$A$106:BN$202,61,FALSE)),0,(VLOOKUP($A92,'Import OffPeak'!$A$3:BN$99,61,FALSE)-VLOOKUP($A92,'Import OffPeak change'!$A$106:BN$202,61,FALSE)))</f>
        <v>0</v>
      </c>
      <c r="BJ92" s="6">
        <f>IF(ISERROR(VLOOKUP($A92,'Import OffPeak'!$A$3:BO$99,62,FALSE)-VLOOKUP($A92,'Import OffPeak change'!$A$106:BO$202,62,FALSE)),0,(VLOOKUP($A92,'Import OffPeak'!$A$3:BO$99,62,FALSE)-VLOOKUP($A92,'Import OffPeak change'!$A$106:BO$202,62,FALSE)))</f>
        <v>0</v>
      </c>
      <c r="BK92" s="6">
        <f>IF(ISERROR(VLOOKUP($A92,'Import OffPeak'!$A$3:BP$99,63,FALSE)-VLOOKUP($A92,'Import OffPeak change'!$A$106:BP$202,63,FALSE)),0,(VLOOKUP($A92,'Import OffPeak'!$A$3:BP$99,63,FALSE)-VLOOKUP($A92,'Import OffPeak change'!$A$106:BP$202,63,FALSE)))</f>
        <v>0</v>
      </c>
      <c r="BL92" s="6">
        <f>IF(ISERROR(VLOOKUP($A92,'Import OffPeak'!$A$3:BQ$99,64,FALSE)-VLOOKUP($A92,'Import OffPeak change'!$A$106:BQ$202,64,FALSE)),0,(VLOOKUP($A92,'Import OffPeak'!$A$3:BQ$99,64,FALSE)-VLOOKUP($A92,'Import OffPeak change'!$A$106:BQ$202,64,FALSE)))</f>
        <v>0</v>
      </c>
      <c r="BM92" s="6">
        <f>IF(ISERROR(VLOOKUP($A92,'Import OffPeak'!$A$3:BR$99,65,FALSE)-VLOOKUP($A92,'Import OffPeak change'!$A$106:BR$202,65,FALSE)),0,(VLOOKUP($A92,'Import OffPeak'!$A$3:BR$99,65,FALSE)-VLOOKUP($A92,'Import OffPeak change'!$A$106:BR$202,65,FALSE)))</f>
        <v>0</v>
      </c>
      <c r="BN92" s="6">
        <f>IF(ISERROR(VLOOKUP($A92,'Import OffPeak'!$A$3:BS$99,66,FALSE)-VLOOKUP($A92,'Import OffPeak change'!$A$106:BS$202,66,FALSE)),0,(VLOOKUP($A92,'Import OffPeak'!$A$3:BS$99,66,FALSE)-VLOOKUP($A92,'Import OffPeak change'!$A$106:BS$202,66,FALSE)))</f>
        <v>0</v>
      </c>
      <c r="BO92" s="6">
        <f>IF(ISERROR(VLOOKUP($A92,'Import OffPeak'!$A$3:BT$99,67,FALSE)-VLOOKUP($A92,'Import OffPeak change'!$A$106:BT$202,67,FALSE)),0,(VLOOKUP($A92,'Import OffPeak'!$A$3:BT$99,67,FALSE)-VLOOKUP($A92,'Import OffPeak change'!$A$106:BT$202,67,FALSE)))</f>
        <v>0</v>
      </c>
      <c r="BP92" s="6">
        <f>IF(ISERROR(VLOOKUP($A92,'Import OffPeak'!$A$3:BU$99,68,FALSE)-VLOOKUP($A92,'Import OffPeak change'!$A$106:BU$202,68,FALSE)),0,(VLOOKUP($A92,'Import OffPeak'!$A$3:BU$99,68,FALSE)-VLOOKUP($A92,'Import OffPeak change'!$A$106:BU$202,68,FALSE)))</f>
        <v>0</v>
      </c>
      <c r="BQ92" s="6">
        <f>IF(ISERROR(VLOOKUP($A92,'Import OffPeak'!$A$3:BV$99,69,FALSE)-VLOOKUP($A92,'Import OffPeak change'!$A$106:BV$202,69,FALSE)),0,(VLOOKUP($A92,'Import OffPeak'!$A$3:BV$99,69,FALSE)-VLOOKUP($A92,'Import OffPeak change'!$A$106:BV$202,69,FALSE)))</f>
        <v>0</v>
      </c>
      <c r="BR92" s="6">
        <f>IF(ISERROR(VLOOKUP($A92,'Import OffPeak'!$A$3:BW$99,70,FALSE)-VLOOKUP($A92,'Import OffPeak change'!$A$106:BW$202,70,FALSE)),0,(VLOOKUP($A92,'Import OffPeak'!$A$3:BW$99,70,FALSE)-VLOOKUP($A92,'Import OffPeak change'!$A$106:BW$202,70,FALSE)))</f>
        <v>0</v>
      </c>
      <c r="BS92" s="6">
        <f>IF(ISERROR(VLOOKUP($A92,'Import OffPeak'!$A$3:BX$99,71,FALSE)-VLOOKUP($A92,'Import OffPeak change'!$A$106:BX$202,71,FALSE)),0,(VLOOKUP($A92,'Import OffPeak'!$A$3:BX$99,71,FALSE)-VLOOKUP($A92,'Import OffPeak change'!$A$106:BX$202,71,FALSE)))</f>
        <v>0</v>
      </c>
      <c r="BT92" s="6">
        <f>IF(ISERROR(VLOOKUP($A92,'Import OffPeak'!$A$3:BY$99,72,FALSE)-VLOOKUP($A92,'Import OffPeak change'!$A$106:BY$202,72,FALSE)),0,(VLOOKUP($A92,'Import OffPeak'!$A$3:BY$99,72,FALSE)-VLOOKUP($A92,'Import OffPeak change'!$A$106:BY$202,72,FALSE)))</f>
        <v>0</v>
      </c>
      <c r="BU92" s="6">
        <f>IF(ISERROR(VLOOKUP($A92,'Import OffPeak'!$A$3:BZ$99,73,FALSE)-VLOOKUP($A92,'Import OffPeak change'!$A$106:BZ$202,73,FALSE)),0,(VLOOKUP($A92,'Import OffPeak'!$A$3:BZ$99,73,FALSE)-VLOOKUP($A92,'Import OffPeak change'!$A$106:BZ$202,73,FALSE)))</f>
        <v>0</v>
      </c>
      <c r="BV92" s="6">
        <f>IF(ISERROR(VLOOKUP($A92,'Import OffPeak'!$A$3:CA$99,74,FALSE)-VLOOKUP($A92,'Import OffPeak change'!$A$106:CA$202,74,FALSE)),0,(VLOOKUP($A92,'Import OffPeak'!$A$3:CA$99,74,FALSE)-VLOOKUP($A92,'Import OffPeak change'!$A$106:CA$202,74,FALSE)))</f>
        <v>0</v>
      </c>
      <c r="BW92" s="6">
        <f>IF(ISERROR(VLOOKUP($A92,'Import OffPeak'!$A$3:CB$99,75,FALSE)-VLOOKUP($A92,'Import OffPeak change'!$A$106:CB$202,75,FALSE)),0,(VLOOKUP($A92,'Import OffPeak'!$A$3:CB$99,75,FALSE)-VLOOKUP($A92,'Import OffPeak change'!$A$106:CB$202,75,FALSE)))</f>
        <v>0</v>
      </c>
      <c r="BX92" s="6">
        <f>IF(ISERROR(VLOOKUP($A92,'Import OffPeak'!$A$3:CC$99,76,FALSE)-VLOOKUP($A92,'Import OffPeak change'!$A$106:CC$202,76,FALSE)),0,(VLOOKUP($A92,'Import OffPeak'!$A$3:CC$99,76,FALSE)-VLOOKUP($A92,'Import OffPeak change'!$A$106:CC$202,76,FALSE)))</f>
        <v>0</v>
      </c>
      <c r="BY92" s="6">
        <f>IF(ISERROR(VLOOKUP($A92,'Import OffPeak'!$A$3:CD$99,77,FALSE)-VLOOKUP($A92,'Import OffPeak change'!$A$106:CD$202,77,FALSE)),0,(VLOOKUP($A92,'Import OffPeak'!$A$3:CD$99,77,FALSE)-VLOOKUP($A92,'Import OffPeak change'!$A$106:CD$202,77,FALSE)))</f>
        <v>0</v>
      </c>
      <c r="BZ92" s="6">
        <f>IF(ISERROR(VLOOKUP($A92,'Import OffPeak'!$A$3:CE$99,78,FALSE)-VLOOKUP($A92,'Import OffPeak change'!$A$106:CE$202,78,FALSE)),0,(VLOOKUP($A92,'Import OffPeak'!$A$3:CE$99,78,FALSE)-VLOOKUP($A92,'Import OffPeak change'!$A$106:CE$202,78,FALSE)))</f>
        <v>0</v>
      </c>
      <c r="CA92" s="6">
        <f>IF(ISERROR(VLOOKUP($A92,'Import OffPeak'!$A$3:CF$99,79,FALSE)-VLOOKUP($A92,'Import OffPeak change'!$A$106:CF$202,79,FALSE)),0,(VLOOKUP($A92,'Import OffPeak'!$A$3:CF$99,79,FALSE)-VLOOKUP($A92,'Import OffPeak change'!$A$106:CF$202,79,FALSE)))</f>
        <v>0</v>
      </c>
      <c r="CB92" s="6">
        <f>IF(ISERROR(VLOOKUP($A92,'Import OffPeak'!$A$3:CG$99,80,FALSE)-VLOOKUP($A92,'Import OffPeak change'!$A$106:CG$202,80,FALSE)),0,(VLOOKUP($A92,'Import OffPeak'!$A$3:CG$99,80,FALSE)-VLOOKUP($A92,'Import OffPeak change'!$A$106:CG$202,80,FALSE)))</f>
        <v>0</v>
      </c>
      <c r="CC92" s="6">
        <f>IF(ISERROR(VLOOKUP($A92,'Import OffPeak'!$A$3:CH$99,81,FALSE)-VLOOKUP($A92,'Import OffPeak change'!$A$106:CH$202,81,FALSE)),0,(VLOOKUP($A92,'Import OffPeak'!$A$3:CH$99,81,FALSE)-VLOOKUP($A92,'Import OffPeak change'!$A$106:CH$202,81,FALSE)))</f>
        <v>0</v>
      </c>
      <c r="CD92" s="6">
        <f>IF(ISERROR(VLOOKUP($A92,'Import OffPeak'!$A$3:CI$99,82,FALSE)-VLOOKUP($A92,'Import OffPeak change'!$A$106:CI$202,82,FALSE)),0,(VLOOKUP($A92,'Import OffPeak'!$A$3:CI$99,82,FALSE)-VLOOKUP($A92,'Import OffPeak change'!$A$106:CI$202,82,FALSE)))</f>
        <v>0</v>
      </c>
      <c r="CE92" s="6">
        <f>IF(ISERROR(VLOOKUP($A92,'Import OffPeak'!$A$3:CJ$99,83,FALSE)-VLOOKUP($A92,'Import OffPeak change'!$A$106:CJ$202,83,FALSE)),0,(VLOOKUP($A92,'Import OffPeak'!$A$3:CJ$99,83,FALSE)-VLOOKUP($A92,'Import OffPeak change'!$A$106:CJ$202,83,FALSE)))</f>
        <v>0</v>
      </c>
      <c r="CF92" s="6">
        <f>IF(ISERROR(VLOOKUP($A92,'Import OffPeak'!$A$3:CK$99,84,FALSE)-VLOOKUP($A92,'Import OffPeak change'!$A$106:CK$202,84,FALSE)),0,(VLOOKUP($A92,'Import OffPeak'!$A$3:CK$99,84,FALSE)-VLOOKUP($A92,'Import OffPeak change'!$A$106:CK$202,84,FALSE)))</f>
        <v>0</v>
      </c>
      <c r="CG92" s="6">
        <f>IF(ISERROR(VLOOKUP($A92,'Import OffPeak'!$A$3:CL$99,85,FALSE)-VLOOKUP($A92,'Import OffPeak change'!$A$106:CL$202,85,FALSE)),0,(VLOOKUP($A92,'Import OffPeak'!$A$3:CL$99,85,FALSE)-VLOOKUP($A92,'Import OffPeak change'!$A$106:CL$202,85,FALSE)))</f>
        <v>0</v>
      </c>
      <c r="CH92" s="6">
        <f>IF(ISERROR(VLOOKUP($A92,'Import OffPeak'!$A$3:CM$99,86,FALSE)-VLOOKUP($A92,'Import OffPeak change'!$A$106:CM$202,86,FALSE)),0,(VLOOKUP($A92,'Import OffPeak'!$A$3:CM$99,86,FALSE)-VLOOKUP($A92,'Import OffPeak change'!$A$106:CM$202,86,FALSE)))</f>
        <v>0</v>
      </c>
      <c r="CI92" s="6">
        <f>IF(ISERROR(VLOOKUP($A92,'Import OffPeak'!$A$3:CN$99,87,FALSE)-VLOOKUP($A92,'Import OffPeak change'!$A$106:CN$202,87,FALSE)),0,(VLOOKUP($A92,'Import OffPeak'!$A$3:CN$99,87,FALSE)-VLOOKUP($A92,'Import OffPeak change'!$A$106:CN$202,87,FALSE)))</f>
        <v>0</v>
      </c>
      <c r="CJ92" s="6">
        <f>IF(ISERROR(VLOOKUP($A92,'Import OffPeak'!$A$3:CO$99,88,FALSE)-VLOOKUP($A92,'Import OffPeak change'!$A$106:CO$202,88,FALSE)),0,(VLOOKUP($A92,'Import OffPeak'!$A$3:CO$99,88,FALSE)-VLOOKUP($A92,'Import OffPeak change'!$A$106:CO$202,88,FALSE)))</f>
        <v>0</v>
      </c>
      <c r="CK92" s="6">
        <f>IF(ISERROR(VLOOKUP($A92,'Import OffPeak'!$A$3:CP$99,89,FALSE)-VLOOKUP($A92,'Import OffPeak change'!$A$106:CP$202,89,FALSE)),0,(VLOOKUP($A92,'Import OffPeak'!$A$3:CP$99,89,FALSE)-VLOOKUP($A92,'Import OffPeak change'!$A$106:CP$202,89,FALSE)))</f>
        <v>0</v>
      </c>
      <c r="CL92" s="6">
        <f>IF(ISERROR(VLOOKUP($A92,'Import OffPeak'!$A$3:CQ$99,90,FALSE)-VLOOKUP($A92,'Import OffPeak change'!$A$106:CQ$202,90,FALSE)),0,(VLOOKUP($A92,'Import OffPeak'!$A$3:CQ$99,90,FALSE)-VLOOKUP($A92,'Import OffPeak change'!$A$106:CQ$202,90,FALSE)))</f>
        <v>0</v>
      </c>
      <c r="CM92" s="6">
        <f>IF(ISERROR(VLOOKUP($A92,'Import OffPeak'!$A$3:CR$99,91,FALSE)-VLOOKUP($A92,'Import OffPeak change'!$A$106:CR$202,91,FALSE)),0,(VLOOKUP($A92,'Import OffPeak'!$A$3:CR$99,91,FALSE)-VLOOKUP($A92,'Import OffPeak change'!$A$106:CR$202,91,FALSE)))</f>
        <v>0</v>
      </c>
      <c r="CN92" s="6">
        <f>IF(ISERROR(VLOOKUP($A92,'Import OffPeak'!$A$3:CS$99,92,FALSE)-VLOOKUP($A92,'Import OffPeak change'!$A$106:CS$202,92,FALSE)),0,(VLOOKUP($A92,'Import OffPeak'!$A$3:CS$99,92,FALSE)-VLOOKUP($A92,'Import OffPeak change'!$A$106:CS$202,92,FALSE)))</f>
        <v>0</v>
      </c>
      <c r="CO92" s="6">
        <f>IF(ISERROR(VLOOKUP($A92,'Import OffPeak'!$A$3:CT$99,93,FALSE)-VLOOKUP($A92,'Import OffPeak change'!$A$106:CT$202,93,FALSE)),0,(VLOOKUP($A92,'Import OffPeak'!$A$3:CT$99,93,FALSE)-VLOOKUP($A92,'Import OffPeak change'!$A$106:CT$202,93,FALSE)))</f>
        <v>0</v>
      </c>
      <c r="CP92" s="6">
        <f>IF(ISERROR(VLOOKUP($A92,'Import OffPeak'!$A$3:CU$99,94,FALSE)-VLOOKUP($A92,'Import OffPeak change'!$A$106:CU$202,94,FALSE)),0,(VLOOKUP($A92,'Import OffPeak'!$A$3:CU$99,94,FALSE)-VLOOKUP($A92,'Import OffPeak change'!$A$106:CU$202,94,FALSE)))</f>
        <v>0</v>
      </c>
      <c r="CQ92" s="6">
        <f>IF(ISERROR(VLOOKUP($A92,'Import OffPeak'!$A$3:CV$99,95,FALSE)-VLOOKUP($A92,'Import OffPeak change'!$A$106:CV$202,95,FALSE)),0,(VLOOKUP($A92,'Import OffPeak'!$A$3:CV$99,95,FALSE)-VLOOKUP($A92,'Import OffPeak change'!$A$106:CV$202,95,FALSE)))</f>
        <v>0</v>
      </c>
      <c r="CR92" s="6">
        <f>IF(ISERROR(VLOOKUP($A92,'Import OffPeak'!$A$3:CW$99,96,FALSE)-VLOOKUP($A92,'Import OffPeak change'!$A$106:CW$202,96,FALSE)),0,(VLOOKUP($A92,'Import OffPeak'!$A$3:CW$99,96,FALSE)-VLOOKUP($A92,'Import OffPeak change'!$A$106:CW$202,96,FALSE)))</f>
        <v>0</v>
      </c>
      <c r="CS92" s="6">
        <f>IF(ISERROR(VLOOKUP($A92,'Import OffPeak'!$A$3:CX$99,97,FALSE)-VLOOKUP($A92,'Import OffPeak change'!$A$106:CX$202,97,FALSE)),0,(VLOOKUP($A92,'Import OffPeak'!$A$3:CX$99,97,FALSE)-VLOOKUP($A92,'Import OffPeak change'!$A$106:CX$202,97,FALSE)))</f>
        <v>0</v>
      </c>
      <c r="CT92" s="6">
        <f>IF(ISERROR(VLOOKUP($A92,'Import OffPeak'!$A$3:CY$99,98,FALSE)-VLOOKUP($A92,'Import OffPeak change'!$A$106:CY$202,98,FALSE)),0,(VLOOKUP($A92,'Import OffPeak'!$A$3:CY$99,98,FALSE)-VLOOKUP($A92,'Import OffPeak change'!$A$106:CY$202,98,FALSE)))</f>
        <v>0</v>
      </c>
      <c r="CU92" s="6">
        <f>IF(ISERROR(VLOOKUP($A92,'Import OffPeak'!$A$3:CZ$99,99,FALSE)-VLOOKUP($A92,'Import OffPeak change'!$A$106:CZ$202,99,FALSE)),0,(VLOOKUP($A92,'Import OffPeak'!$A$3:CZ$99,99,FALSE)-VLOOKUP($A92,'Import OffPeak change'!$A$106:CZ$202,99,FALSE)))</f>
        <v>0</v>
      </c>
      <c r="CV92" s="6">
        <f>IF(ISERROR(VLOOKUP($A92,'Import OffPeak'!$A$3:DA$99,100,FALSE)-VLOOKUP($A92,'Import OffPeak change'!$A$106:DA$202,100,FALSE)),0,(VLOOKUP($A92,'Import OffPeak'!$A$3:DA$99,100,FALSE)-VLOOKUP($A92,'Import OffPeak change'!$A$106:DA$202,100,FALSE)))</f>
        <v>0</v>
      </c>
      <c r="CW92" s="6">
        <f>IF(ISERROR(VLOOKUP($A92,'Import OffPeak'!$A$3:DB$99,101,FALSE)-VLOOKUP($A92,'Import OffPeak change'!$A$106:DB$202,101,FALSE)),0,(VLOOKUP($A92,'Import OffPeak'!$A$3:DB$99,101,FALSE)-VLOOKUP($A92,'Import OffPeak change'!$A$106:DB$202,101,FALSE)))</f>
        <v>0</v>
      </c>
      <c r="CX92" s="6">
        <f>IF(ISERROR(VLOOKUP($A92,'Import OffPeak'!$A$3:DC$99,102,FALSE)-VLOOKUP($A92,'Import OffPeak change'!$A$106:DC$202,102,FALSE)),0,(VLOOKUP($A92,'Import OffPeak'!$A$3:DC$99,102,FALSE)-VLOOKUP($A92,'Import OffPeak change'!$A$106:DC$202,102,FALSE)))</f>
        <v>0</v>
      </c>
      <c r="CY92" s="6">
        <f>IF(ISERROR(VLOOKUP($A92,'Import OffPeak'!$A$3:DD$99,103,FALSE)-VLOOKUP($A92,'Import OffPeak change'!$A$106:DD$202,103,FALSE)),0,(VLOOKUP($A92,'Import OffPeak'!$A$3:DD$99,103,FALSE)-VLOOKUP($A92,'Import OffPeak change'!$A$106:DD$202,103,FALSE)))</f>
        <v>0</v>
      </c>
      <c r="CZ92" s="6">
        <f>IF(ISERROR(VLOOKUP($A92,'Import OffPeak'!$A$3:DE$99,104,FALSE)-VLOOKUP($A92,'Import OffPeak change'!$A$106:DE$202,104,FALSE)),0,(VLOOKUP($A92,'Import OffPeak'!$A$3:DE$99,104,FALSE)-VLOOKUP($A92,'Import OffPeak change'!$A$106:DE$202,104,FALSE)))</f>
        <v>0</v>
      </c>
      <c r="DA92" s="6">
        <f>IF(ISERROR(VLOOKUP($A92,'Import OffPeak'!$A$3:DF$99,105,FALSE)-VLOOKUP($A92,'Import OffPeak change'!$A$106:DF$202,105,FALSE)),0,(VLOOKUP($A92,'Import OffPeak'!$A$3:DF$99,105,FALSE)-VLOOKUP($A92,'Import OffPeak change'!$A$106:DF$202,105,FALSE)))</f>
        <v>0</v>
      </c>
      <c r="DB92" s="6">
        <f>IF(ISERROR(VLOOKUP($A92,'Import OffPeak'!$A$3:DG$99,106,FALSE)-VLOOKUP($A92,'Import OffPeak change'!$A$106:DG$202,106,FALSE)),0,(VLOOKUP($A92,'Import OffPeak'!$A$3:DG$99,106,FALSE)-VLOOKUP($A92,'Import OffPeak change'!$A$106:DG$202,106,FALSE)))</f>
        <v>0</v>
      </c>
      <c r="DC92" s="6">
        <f>IF(ISERROR(VLOOKUP($A92,'Import OffPeak'!$A$3:DH$99,107,FALSE)-VLOOKUP($A92,'Import OffPeak change'!$A$106:DH$202,107,FALSE)),0,(VLOOKUP($A92,'Import OffPeak'!$A$3:DH$99,107,FALSE)-VLOOKUP($A92,'Import OffPeak change'!$A$106:DH$202,107,FALSE)))</f>
        <v>0</v>
      </c>
      <c r="DD92" s="6">
        <f>IF(ISERROR(VLOOKUP($A92,'Import OffPeak'!$A$3:DI$99,108,FALSE)-VLOOKUP($A92,'Import OffPeak change'!$A$106:DI$202,108,FALSE)),0,(VLOOKUP($A92,'Import OffPeak'!$A$3:DI$99,108,FALSE)-VLOOKUP($A92,'Import OffPeak change'!$A$106:DI$202,108,FALSE)))</f>
        <v>0</v>
      </c>
      <c r="DE92" s="6">
        <f>IF(ISERROR(VLOOKUP($A92,'Import OffPeak'!$A$3:DJ$99,109,FALSE)-VLOOKUP($A92,'Import OffPeak change'!$A$106:DJ$202,109,FALSE)),0,(VLOOKUP($A92,'Import OffPeak'!$A$3:DJ$99,109,FALSE)-VLOOKUP($A92,'Import OffPeak change'!$A$106:DJ$202,109,FALSE)))</f>
        <v>0</v>
      </c>
      <c r="DF92" s="6">
        <f>IF(ISERROR(VLOOKUP($A92,'Import OffPeak'!$A$3:DK$99,110,FALSE)-VLOOKUP($A92,'Import OffPeak change'!$A$106:DK$202,110,FALSE)),0,(VLOOKUP($A92,'Import OffPeak'!$A$3:DK$99,110,FALSE)-VLOOKUP($A92,'Import OffPeak change'!$A$106:DK$202,110,FALSE)))</f>
        <v>0</v>
      </c>
      <c r="DG92" s="6">
        <f>IF(ISERROR(VLOOKUP($A92,'Import OffPeak'!$A$3:DL$99,111,FALSE)-VLOOKUP($A92,'Import OffPeak change'!$A$106:DL$202,111,FALSE)),0,(VLOOKUP($A92,'Import OffPeak'!$A$3:DL$99,111,FALSE)-VLOOKUP($A92,'Import OffPeak change'!$A$106:DL$202,111,FALSE)))</f>
        <v>0</v>
      </c>
      <c r="DH92" s="6">
        <f>IF(ISERROR(VLOOKUP($A92,'Import OffPeak'!$A$3:DM$99,112,FALSE)-VLOOKUP($A92,'Import OffPeak change'!$A$106:DM$202,112,FALSE)),0,(VLOOKUP($A92,'Import OffPeak'!$A$3:DM$99,112,FALSE)-VLOOKUP($A92,'Import OffPeak change'!$A$106:DM$202,112,FALSE)))</f>
        <v>0</v>
      </c>
      <c r="DI92" s="6">
        <f>IF(ISERROR(VLOOKUP($A92,'Import OffPeak'!$A$3:DN$99,113,FALSE)-VLOOKUP($A92,'Import OffPeak change'!$A$106:DN$202,113,FALSE)),0,(VLOOKUP($A92,'Import OffPeak'!$A$3:DN$99,113,FALSE)-VLOOKUP($A92,'Import OffPeak change'!$A$106:DN$202,113,FALSE)))</f>
        <v>0</v>
      </c>
      <c r="DJ92" s="6">
        <f>IF(ISERROR(VLOOKUP($A92,'Import OffPeak'!$A$3:DO$99,114,FALSE)-VLOOKUP($A92,'Import OffPeak change'!$A$106:DO$202,114,FALSE)),0,(VLOOKUP($A92,'Import OffPeak'!$A$3:DO$99,114,FALSE)-VLOOKUP($A92,'Import OffPeak change'!$A$106:DO$202,114,FALSE)))</f>
        <v>0</v>
      </c>
      <c r="DK92" s="6">
        <f>IF(ISERROR(VLOOKUP($A92,'Import OffPeak'!$A$3:DP$99,115,FALSE)-VLOOKUP($A92,'Import OffPeak change'!$A$106:DP$202,115,FALSE)),0,(VLOOKUP($A92,'Import OffPeak'!$A$3:DP$99,115,FALSE)-VLOOKUP($A92,'Import OffPeak change'!$A$106:DP$202,115,FALSE)))</f>
        <v>0</v>
      </c>
      <c r="DL92" s="6">
        <f>IF(ISERROR(VLOOKUP($A92,'Import OffPeak'!$A$3:DQ$99,116,FALSE)-VLOOKUP($A92,'Import OffPeak change'!$A$106:DQ$202,116,FALSE)),0,(VLOOKUP($A92,'Import OffPeak'!$A$3:DQ$99,116,FALSE)-VLOOKUP($A92,'Import OffPeak change'!$A$106:DQ$202,116,FALSE)))</f>
        <v>0</v>
      </c>
      <c r="DM92" s="6">
        <f>IF(ISERROR(VLOOKUP($A92,'Import OffPeak'!$A$3:DR$99,117,FALSE)-VLOOKUP($A92,'Import OffPeak change'!$A$106:DR$202,117,FALSE)),0,(VLOOKUP($A92,'Import OffPeak'!$A$3:DR$99,117,FALSE)-VLOOKUP($A92,'Import OffPeak change'!$A$106:DR$202,117,FALSE)))</f>
        <v>0</v>
      </c>
      <c r="DN92" s="6">
        <f>IF(ISERROR(VLOOKUP($A92,'Import OffPeak'!$A$3:DS$99,118,FALSE)-VLOOKUP($A92,'Import OffPeak change'!$A$106:DS$202,118,FALSE)),0,(VLOOKUP($A92,'Import OffPeak'!$A$3:DS$99,118,FALSE)-VLOOKUP($A92,'Import OffPeak change'!$A$106:DS$202,118,FALSE)))</f>
        <v>0</v>
      </c>
      <c r="DO92" s="6">
        <f>IF(ISERROR(VLOOKUP($A92,'Import OffPeak'!$A$3:DT$99,119,FALSE)-VLOOKUP($A92,'Import OffPeak change'!$A$106:DT$202,119,FALSE)),0,(VLOOKUP($A92,'Import OffPeak'!$A$3:DT$99,119,FALSE)-VLOOKUP($A92,'Import OffPeak change'!$A$106:DT$202,119,FALSE)))</f>
        <v>0</v>
      </c>
      <c r="DP92" s="6">
        <f>IF(ISERROR(VLOOKUP($A92,'Import OffPeak'!$A$3:DU$99,120,FALSE)-VLOOKUP($A92,'Import OffPeak change'!$A$106:DU$202,120,FALSE)),0,(VLOOKUP($A92,'Import OffPeak'!$A$3:DU$99,120,FALSE)-VLOOKUP($A92,'Import OffPeak change'!$A$106:DU$202,120,FALSE)))</f>
        <v>0</v>
      </c>
      <c r="DQ92" s="6">
        <f>IF(ISERROR(VLOOKUP($A92,'Import OffPeak'!$A$3:DV$99,121,FALSE)-VLOOKUP($A92,'Import OffPeak change'!$A$106:DV$202,121,FALSE)),0,(VLOOKUP($A92,'Import OffPeak'!$A$3:DV$99,121,FALSE)-VLOOKUP($A92,'Import OffPeak change'!$A$106:DV$202,121,FALSE)))</f>
        <v>0</v>
      </c>
      <c r="DR92" s="6">
        <f>IF(ISERROR(VLOOKUP($A92,'Import OffPeak'!$A$3:DW$99,122,FALSE)-VLOOKUP($A92,'Import OffPeak change'!$A$106:DW$202,122,FALSE)),0,(VLOOKUP($A92,'Import OffPeak'!$A$3:DW$99,122,FALSE)-VLOOKUP($A92,'Import OffPeak change'!$A$106:DW$202,122,FALSE)))</f>
        <v>0</v>
      </c>
      <c r="DS92" s="6">
        <f>IF(ISERROR(VLOOKUP($A92,'Import OffPeak'!$A$3:DX$99,123,FALSE)-VLOOKUP($A92,'Import OffPeak change'!$A$106:DX$202,123,FALSE)),0,(VLOOKUP($A92,'Import OffPeak'!$A$3:DX$99,123,FALSE)-VLOOKUP($A92,'Import OffPeak change'!$A$106:DX$202,123,FALSE)))</f>
        <v>0</v>
      </c>
      <c r="DT92" s="6">
        <f>IF(ISERROR(VLOOKUP($A92,'Import OffPeak'!$A$3:DY$99,124,FALSE)-VLOOKUP($A92,'Import OffPeak change'!$A$106:DY$202,124,FALSE)),0,(VLOOKUP($A92,'Import OffPeak'!$A$3:DY$99,124,FALSE)-VLOOKUP($A92,'Import OffPeak change'!$A$106:DY$202,124,FALSE)))</f>
        <v>0</v>
      </c>
      <c r="DU92" s="6">
        <f>IF(ISERROR(VLOOKUP($A92,'Import OffPeak'!$A$3:DZ$99,125,FALSE)-VLOOKUP($A92,'Import OffPeak change'!$A$106:DZ$202,125,FALSE)),0,(VLOOKUP($A92,'Import OffPeak'!$A$3:DZ$99,125,FALSE)-VLOOKUP($A92,'Import OffPeak change'!$A$106:DZ$202,125,FALSE)))</f>
        <v>0</v>
      </c>
      <c r="DV92" s="6">
        <f>IF(ISERROR(VLOOKUP($A92,'Import OffPeak'!$A$3:EA$99,126,FALSE)-VLOOKUP($A92,'Import OffPeak change'!$A$106:EA$202,126,FALSE)),0,(VLOOKUP($A92,'Import OffPeak'!$A$3:EA$99,126,FALSE)-VLOOKUP($A92,'Import OffPeak change'!$A$106:EA$202,126,FALSE)))</f>
        <v>0</v>
      </c>
      <c r="DW92" s="6">
        <f>IF(ISERROR(VLOOKUP($A92,'Import OffPeak'!$A$3:EB$99,127,FALSE)-VLOOKUP($A92,'Import OffPeak change'!$A$106:EB$202,127,FALSE)),0,(VLOOKUP($A92,'Import OffPeak'!$A$3:EB$99,127,FALSE)-VLOOKUP($A92,'Import OffPeak change'!$A$106:EB$202,127,FALSE)))</f>
        <v>0</v>
      </c>
      <c r="DX92" s="6">
        <f>IF(ISERROR(VLOOKUP($A92,'Import OffPeak'!$A$3:EC$99,128,FALSE)-VLOOKUP($A92,'Import OffPeak change'!$A$106:EC$202,128,FALSE)),0,(VLOOKUP($A92,'Import OffPeak'!$A$3:EC$99,128,FALSE)-VLOOKUP($A92,'Import OffPeak change'!$A$106:EC$202,128,FALSE)))</f>
        <v>0</v>
      </c>
      <c r="DY92" s="6">
        <f>IF(ISERROR(VLOOKUP($A92,'Import OffPeak'!$A$3:ED$99,129,FALSE)-VLOOKUP($A92,'Import OffPeak change'!$A$106:ED$202,129,FALSE)),0,(VLOOKUP($A92,'Import OffPeak'!$A$3:ED$99,129,FALSE)-VLOOKUP($A92,'Import OffPeak change'!$A$106:ED$202,129,FALSE)))</f>
        <v>0</v>
      </c>
      <c r="DZ92" s="6">
        <f>IF(ISERROR(VLOOKUP($A92,'Import OffPeak'!$A$3:EE$99,130,FALSE)-VLOOKUP($A92,'Import OffPeak change'!$A$106:EE$202,130,FALSE)),0,(VLOOKUP($A92,'Import OffPeak'!$A$3:EE$99,130,FALSE)-VLOOKUP($A92,'Import OffPeak change'!$A$106:EE$202,130,FALSE)))</f>
        <v>0</v>
      </c>
      <c r="EA92" s="6">
        <f>IF(ISERROR(VLOOKUP($A92,'Import OffPeak'!$A$3:EF$99,131,FALSE)-VLOOKUP($A92,'Import OffPeak change'!$A$106:EF$202,131,FALSE)),0,(VLOOKUP($A92,'Import OffPeak'!$A$3:EF$99,131,FALSE)-VLOOKUP($A92,'Import OffPeak change'!$A$106:EF$202,131,FALSE)))</f>
        <v>0</v>
      </c>
      <c r="EB92" s="6">
        <f>IF(ISERROR(VLOOKUP($A92,'Import OffPeak'!$A$3:EG$99,132,FALSE)-VLOOKUP($A92,'Import OffPeak change'!$A$106:EG$202,132,FALSE)),0,(VLOOKUP($A92,'Import OffPeak'!$A$3:EG$99,132,FALSE)-VLOOKUP($A92,'Import OffPeak change'!$A$106:EG$202,132,FALSE)))</f>
        <v>0</v>
      </c>
      <c r="EC92" s="6">
        <f>IF(ISERROR(VLOOKUP($A92,'Import OffPeak'!$A$3:EH$99,133,FALSE)-VLOOKUP($A92,'Import OffPeak change'!$A$106:EH$202,133,FALSE)),0,(VLOOKUP($A92,'Import OffPeak'!$A$3:EH$99,133,FALSE)-VLOOKUP($A92,'Import OffPeak change'!$A$106:EH$202,133,FALSE)))</f>
        <v>0</v>
      </c>
      <c r="ED92" s="6">
        <f>IF(ISERROR(VLOOKUP($A92,'Import OffPeak'!$A$3:EI$99,134,FALSE)-VLOOKUP($A92,'Import OffPeak change'!$A$106:EI$202,134,FALSE)),0,(VLOOKUP($A92,'Import OffPeak'!$A$3:EI$99,134,FALSE)-VLOOKUP($A92,'Import OffPeak change'!$A$106:EI$202,134,FALSE)))</f>
        <v>0</v>
      </c>
      <c r="EE92" s="6">
        <f>IF(ISERROR(VLOOKUP($A92,'Import OffPeak'!$A$3:EJ$99,135,FALSE)-VLOOKUP($A92,'Import OffPeak change'!$A$106:EJ$202,135,FALSE)),0,(VLOOKUP($A92,'Import OffPeak'!$A$3:EJ$99,135,FALSE)-VLOOKUP($A92,'Import OffPeak change'!$A$106:EJ$202,135,FALSE)))</f>
        <v>0</v>
      </c>
      <c r="EF92" s="6">
        <f>IF(ISERROR(VLOOKUP($A92,'Import OffPeak'!$A$3:EK$99,136,FALSE)-VLOOKUP($A92,'Import OffPeak change'!$A$106:EK$202,136,FALSE)),0,(VLOOKUP($A92,'Import OffPeak'!$A$3:EK$99,136,FALSE)-VLOOKUP($A92,'Import OffPeak change'!$A$106:EK$202,136,FALSE)))</f>
        <v>0</v>
      </c>
      <c r="EG92" s="6">
        <f>IF(ISERROR(VLOOKUP($A92,'Import OffPeak'!$A$3:EL$99,137,FALSE)-VLOOKUP($A92,'Import OffPeak change'!$A$106:EL$202,137,FALSE)),0,(VLOOKUP($A92,'Import OffPeak'!$A$3:EL$99,137,FALSE)-VLOOKUP($A92,'Import OffPeak change'!$A$106:EL$202,137,FALSE)))</f>
        <v>0</v>
      </c>
      <c r="EH92" s="6">
        <f>IF(ISERROR(VLOOKUP($A92,'Import OffPeak'!$A$3:EM$99,138,FALSE)-VLOOKUP($A92,'Import OffPeak change'!$A$106:EM$202,138,FALSE)),0,(VLOOKUP($A92,'Import OffPeak'!$A$3:EM$99,138,FALSE)-VLOOKUP($A92,'Import OffPeak change'!$A$106:EM$202,138,FALSE)))</f>
        <v>0</v>
      </c>
      <c r="EI92" s="6">
        <f>IF(ISERROR(VLOOKUP($A92,'Import OffPeak'!$A$3:EN$99,139,FALSE)-VLOOKUP($A92,'Import OffPeak change'!$A$106:EN$202,139,FALSE)),0,(VLOOKUP($A92,'Import OffPeak'!$A$3:EN$99,139,FALSE)-VLOOKUP($A92,'Import OffPeak change'!$A$106:EN$202,139,FALSE)))</f>
        <v>0</v>
      </c>
      <c r="EJ92" s="6">
        <f>IF(ISERROR(VLOOKUP($A92,'Import OffPeak'!$A$3:EO$99,140,FALSE)-VLOOKUP($A92,'Import OffPeak change'!$A$106:EO$202,140,FALSE)),0,(VLOOKUP($A92,'Import OffPeak'!$A$3:EO$99,140,FALSE)-VLOOKUP($A92,'Import OffPeak change'!$A$106:EO$202,140,FALSE)))</f>
        <v>0</v>
      </c>
      <c r="EK92" s="6">
        <f>IF(ISERROR(VLOOKUP($A92,'Import OffPeak'!$A$3:EP$99,141,FALSE)-VLOOKUP($A92,'Import OffPeak change'!$A$106:EP$202,141,FALSE)),0,(VLOOKUP($A92,'Import OffPeak'!$A$3:EP$99,141,FALSE)-VLOOKUP($A92,'Import OffPeak change'!$A$106:EP$202,141,FALSE)))</f>
        <v>0</v>
      </c>
      <c r="EL92" s="6">
        <f>IF(ISERROR(VLOOKUP($A92,'Import OffPeak'!$A$3:EQ$99,142,FALSE)-VLOOKUP($A92,'Import OffPeak change'!$A$106:EQ$202,142,FALSE)),0,(VLOOKUP($A92,'Import OffPeak'!$A$3:EQ$99,142,FALSE)-VLOOKUP($A92,'Import OffPeak change'!$A$106:EQ$202,142,FALSE)))</f>
        <v>0</v>
      </c>
      <c r="EM92" s="6">
        <f>IF(ISERROR(VLOOKUP($A92,'Import OffPeak'!$A$3:ER$99,143,FALSE)-VLOOKUP($A92,'Import OffPeak change'!$A$106:ER$202,143,FALSE)),0,(VLOOKUP($A92,'Import OffPeak'!$A$3:ER$99,143,FALSE)-VLOOKUP($A92,'Import OffPeak change'!$A$106:ER$202,143,FALSE)))</f>
        <v>0</v>
      </c>
      <c r="EN92" s="6">
        <f>IF(ISERROR(VLOOKUP($A92,'Import OffPeak'!$A$3:ES$99,144,FALSE)-VLOOKUP($A92,'Import OffPeak change'!$A$106:ES$202,144,FALSE)),0,(VLOOKUP($A92,'Import OffPeak'!$A$3:ES$99,144,FALSE)-VLOOKUP($A92,'Import OffPeak change'!$A$106:ES$202,144,FALSE)))</f>
        <v>0</v>
      </c>
      <c r="EO92" s="6">
        <f>IF(ISERROR(VLOOKUP($A92,'Import OffPeak'!$A$3:ET$99,145,FALSE)-VLOOKUP($A92,'Import OffPeak change'!$A$106:ET$202,145,FALSE)),0,(VLOOKUP($A92,'Import OffPeak'!$A$3:ET$99,145,FALSE)-VLOOKUP($A92,'Import OffPeak change'!$A$106:ET$202,145,FALSE)))</f>
        <v>0</v>
      </c>
      <c r="EP92" s="6">
        <f>IF(ISERROR(VLOOKUP($A92,'Import OffPeak'!$A$3:EU$99,146,FALSE)-VLOOKUP($A92,'Import OffPeak change'!$A$106:EU$202,146,FALSE)),0,(VLOOKUP($A92,'Import OffPeak'!$A$3:EU$99,146,FALSE)-VLOOKUP($A92,'Import OffPeak change'!$A$106:EU$202,146,FALSE)))</f>
        <v>0</v>
      </c>
      <c r="EQ92" s="6">
        <f>IF(ISERROR(VLOOKUP($A92,'Import OffPeak'!$A$3:EV$99,147,FALSE)-VLOOKUP($A92,'Import OffPeak change'!$A$106:EV$202,147,FALSE)),0,(VLOOKUP($A92,'Import OffPeak'!$A$3:EV$99,147,FALSE)-VLOOKUP($A92,'Import OffPeak change'!$A$106:EV$202,147,FALSE)))</f>
        <v>0</v>
      </c>
      <c r="ER92" s="6">
        <f>IF(ISERROR(VLOOKUP($A92,'Import OffPeak'!$A$3:EW$99,148,FALSE)-VLOOKUP($A92,'Import OffPeak change'!$A$106:EW$202,148,FALSE)),0,(VLOOKUP($A92,'Import OffPeak'!$A$3:EW$99,148,FALSE)-VLOOKUP($A92,'Import OffPeak change'!$A$106:EW$202,148,FALSE)))</f>
        <v>0</v>
      </c>
      <c r="ES92" s="6">
        <f>IF(ISERROR(VLOOKUP($A92,'Import OffPeak'!$A$3:EX$99,149,FALSE)-VLOOKUP($A92,'Import OffPeak change'!$A$106:EX$202,149,FALSE)),0,(VLOOKUP($A92,'Import OffPeak'!$A$3:EX$99,149,FALSE)-VLOOKUP($A92,'Import OffPeak change'!$A$106:EX$202,149,FALSE)))</f>
        <v>0</v>
      </c>
      <c r="ET92" s="6">
        <f>IF(ISERROR(VLOOKUP($A92,'Import OffPeak'!$A$3:EY$99,150,FALSE)-VLOOKUP($A92,'Import OffPeak change'!$A$106:EY$202,150,FALSE)),0,(VLOOKUP($A92,'Import OffPeak'!$A$3:EY$99,150,FALSE)-VLOOKUP($A92,'Import OffPeak change'!$A$106:EY$202,150,FALSE)))</f>
        <v>0</v>
      </c>
      <c r="EU92" s="6">
        <f>IF(ISERROR(VLOOKUP($A92,'Import OffPeak'!$A$3:EZ$99,151,FALSE)-VLOOKUP($A92,'Import OffPeak change'!$A$106:EZ$202,151,FALSE)),0,(VLOOKUP($A92,'Import OffPeak'!$A$3:EZ$99,151,FALSE)-VLOOKUP($A92,'Import OffPeak change'!$A$106:EZ$202,151,FALSE)))</f>
        <v>0</v>
      </c>
      <c r="EV92" s="6">
        <f>IF(ISERROR(VLOOKUP($A92,'Import OffPeak'!$A$3:FA$99,152,FALSE)-VLOOKUP($A92,'Import OffPeak change'!$A$106:FA$202,152,FALSE)),0,(VLOOKUP($A92,'Import OffPeak'!$A$3:FA$99,152,FALSE)-VLOOKUP($A92,'Import OffPeak change'!$A$106:FA$202,152,FALSE)))</f>
        <v>0</v>
      </c>
      <c r="EW92" s="6">
        <f>IF(ISERROR(VLOOKUP($A92,'Import OffPeak'!$A$3:FB$99,153,FALSE)-VLOOKUP($A92,'Import OffPeak change'!$A$106:FB$202,153,FALSE)),0,(VLOOKUP($A92,'Import OffPeak'!$A$3:FB$99,153,FALSE)-VLOOKUP($A92,'Import OffPeak change'!$A$106:FB$202,153,FALSE)))</f>
        <v>0</v>
      </c>
      <c r="EX92" s="6">
        <f>IF(ISERROR(VLOOKUP($A92,'Import OffPeak'!$A$3:FC$99,154,FALSE)-VLOOKUP($A92,'Import OffPeak change'!$A$106:FC$202,154,FALSE)),0,(VLOOKUP($A92,'Import OffPeak'!$A$3:FC$99,154,FALSE)-VLOOKUP($A92,'Import OffPeak change'!$A$106:FC$202,154,FALSE)))</f>
        <v>0</v>
      </c>
      <c r="EY92" s="6">
        <f>IF(ISERROR(VLOOKUP($A92,'Import OffPeak'!$A$3:FD$99,155,FALSE)-VLOOKUP($A92,'Import OffPeak change'!$A$106:FD$202,155,FALSE)),0,(VLOOKUP($A92,'Import OffPeak'!$A$3:FD$99,155,FALSE)-VLOOKUP($A92,'Import OffPeak change'!$A$106:FD$202,155,FALSE)))</f>
        <v>0</v>
      </c>
      <c r="EZ92" s="6">
        <f>IF(ISERROR(VLOOKUP($A92,'Import OffPeak'!$A$3:FE$99,156,FALSE)-VLOOKUP($A92,'Import OffPeak change'!$A$106:FE$202,156,FALSE)),0,(VLOOKUP($A92,'Import OffPeak'!$A$3:FE$99,156,FALSE)-VLOOKUP($A92,'Import OffPeak change'!$A$106:FE$202,156,FALSE)))</f>
        <v>0</v>
      </c>
      <c r="FA92" s="6">
        <f>IF(ISERROR(VLOOKUP($A92,'Import OffPeak'!$A$3:FF$99,157,FALSE)-VLOOKUP($A92,'Import OffPeak change'!$A$106:FF$202,157,FALSE)),0,(VLOOKUP($A92,'Import OffPeak'!$A$3:FF$99,157,FALSE)-VLOOKUP($A92,'Import OffPeak change'!$A$106:FF$202,157,FALSE)))</f>
        <v>0</v>
      </c>
      <c r="FB92" s="6">
        <f>IF(ISERROR(VLOOKUP($A92,'Import OffPeak'!$A$3:FG$99,158,FALSE)-VLOOKUP($A92,'Import OffPeak change'!$A$106:FG$202,158,FALSE)),0,(VLOOKUP($A92,'Import OffPeak'!$A$3:FG$99,158,FALSE)-VLOOKUP($A92,'Import OffPeak change'!$A$106:FG$202,158,FALSE)))</f>
        <v>0</v>
      </c>
      <c r="FC92" s="6">
        <f>IF(ISERROR(VLOOKUP($A92,'Import OffPeak'!$A$3:FH$99,159,FALSE)-VLOOKUP($A92,'Import OffPeak change'!$A$106:FH$202,159,FALSE)),0,(VLOOKUP($A92,'Import OffPeak'!$A$3:FH$99,159,FALSE)-VLOOKUP($A92,'Import OffPeak change'!$A$106:FH$202,159,FALSE)))</f>
        <v>0</v>
      </c>
      <c r="FD92" s="6">
        <f>IF(ISERROR(VLOOKUP($A92,'Import OffPeak'!$A$3:FI$99,160,FALSE)-VLOOKUP($A92,'Import OffPeak change'!$A$106:FI$202,160,FALSE)),0,(VLOOKUP($A92,'Import OffPeak'!$A$3:FI$99,160,FALSE)-VLOOKUP($A92,'Import OffPeak change'!$A$106:FI$202,160,FALSE)))</f>
        <v>0</v>
      </c>
      <c r="FE92" s="6">
        <f>IF(ISERROR(VLOOKUP($A92,'Import OffPeak'!$A$3:FJ$99,161,FALSE)-VLOOKUP($A92,'Import OffPeak change'!$A$106:FJ$202,161,FALSE)),0,(VLOOKUP($A92,'Import OffPeak'!$A$3:FJ$99,161,FALSE)-VLOOKUP($A92,'Import OffPeak change'!$A$106:FJ$202,161,FALSE)))</f>
        <v>0</v>
      </c>
      <c r="FF92" s="6">
        <f>IF(ISERROR(VLOOKUP($A92,'Import OffPeak'!$A$3:FK$99,162,FALSE)-VLOOKUP($A92,'Import OffPeak change'!$A$106:FK$202,162,FALSE)),0,(VLOOKUP($A92,'Import OffPeak'!$A$3:FK$99,162,FALSE)-VLOOKUP($A92,'Import OffPeak change'!$A$106:FK$202,162,FALSE)))</f>
        <v>0</v>
      </c>
      <c r="FG92" s="6">
        <f>IF(ISERROR(VLOOKUP($A92,'Import OffPeak'!$A$3:FL$99,163,FALSE)-VLOOKUP($A92,'Import OffPeak change'!$A$106:FL$202,163,FALSE)),0,(VLOOKUP($A92,'Import OffPeak'!$A$3:FL$99,163,FALSE)-VLOOKUP($A92,'Import OffPeak change'!$A$106:FL$202,163,FALSE)))</f>
        <v>0</v>
      </c>
      <c r="FH92" s="6">
        <f>IF(ISERROR(VLOOKUP($A92,'Import OffPeak'!$A$3:FM$99,164,FALSE)-VLOOKUP($A92,'Import OffPeak change'!$A$106:FM$202,164,FALSE)),0,(VLOOKUP($A92,'Import OffPeak'!$A$3:FM$99,164,FALSE)-VLOOKUP($A92,'Import OffPeak change'!$A$106:FM$202,164,FALSE)))</f>
        <v>0</v>
      </c>
      <c r="FI92" s="6">
        <f>IF(ISERROR(VLOOKUP($A92,'Import OffPeak'!$A$3:FN$99,165,FALSE)-VLOOKUP($A92,'Import OffPeak change'!$A$106:FN$202,165,FALSE)),0,(VLOOKUP($A92,'Import OffPeak'!$A$3:FN$99,165,FALSE)-VLOOKUP($A92,'Import OffPeak change'!$A$106:FN$202,165,FALSE)))</f>
        <v>0</v>
      </c>
      <c r="FJ92" s="6">
        <f>IF(ISERROR(VLOOKUP($A92,'Import OffPeak'!$A$3:FO$99,166,FALSE)-VLOOKUP($A92,'Import OffPeak change'!$A$106:FO$202,166,FALSE)),0,(VLOOKUP($A92,'Import OffPeak'!$A$3:FO$99,166,FALSE)-VLOOKUP($A92,'Import OffPeak change'!$A$106:FO$202,166,FALSE)))</f>
        <v>0</v>
      </c>
      <c r="FK92" s="6">
        <f>IF(ISERROR(VLOOKUP($A92,'Import OffPeak'!$A$3:FP$99,167,FALSE)-VLOOKUP($A92,'Import OffPeak change'!$A$106:FP$202,167,FALSE)),0,(VLOOKUP($A92,'Import OffPeak'!$A$3:FP$99,167,FALSE)-VLOOKUP($A92,'Import OffPeak change'!$A$106:FP$202,167,FALSE)))</f>
        <v>0</v>
      </c>
      <c r="FL92" s="6">
        <f>IF(ISERROR(VLOOKUP($A92,'Import OffPeak'!$A$3:FQ$99,168,FALSE)-VLOOKUP($A92,'Import OffPeak change'!$A$106:FQ$202,168,FALSE)),0,(VLOOKUP($A92,'Import OffPeak'!$A$3:FQ$99,168,FALSE)-VLOOKUP($A92,'Import OffPeak change'!$A$106:FQ$202,168,FALSE)))</f>
        <v>0</v>
      </c>
      <c r="FM92" s="6">
        <f>IF(ISERROR(VLOOKUP($A92,'Import OffPeak'!$A$3:FR$99,169,FALSE)-VLOOKUP($A92,'Import OffPeak change'!$A$106:FR$202,169,FALSE)),0,(VLOOKUP($A92,'Import OffPeak'!$A$3:FR$99,169,FALSE)-VLOOKUP($A92,'Import OffPeak change'!$A$106:FR$202,169,FALSE)))</f>
        <v>0</v>
      </c>
      <c r="FN92" s="6">
        <f>IF(ISERROR(VLOOKUP($A92,'Import OffPeak'!$A$3:FS$99,170,FALSE)-VLOOKUP($A92,'Import OffPeak change'!$A$106:FS$202,170,FALSE)),0,(VLOOKUP($A92,'Import OffPeak'!$A$3:FS$99,170,FALSE)-VLOOKUP($A92,'Import OffPeak change'!$A$106:FS$202,170,FALSE)))</f>
        <v>0</v>
      </c>
      <c r="FO92" s="6">
        <f>IF(ISERROR(VLOOKUP($A92,'Import OffPeak'!$A$3:FT$99,171,FALSE)-VLOOKUP($A92,'Import OffPeak change'!$A$106:FT$202,171,FALSE)),0,(VLOOKUP($A92,'Import OffPeak'!$A$3:FT$99,171,FALSE)-VLOOKUP($A92,'Import OffPeak change'!$A$106:FT$202,171,FALSE)))</f>
        <v>0</v>
      </c>
      <c r="FP92" s="6">
        <f>IF(ISERROR(VLOOKUP($A92,'Import OffPeak'!$A$3:FU$99,172,FALSE)-VLOOKUP($A92,'Import OffPeak change'!$A$106:FU$202,172,FALSE)),0,(VLOOKUP($A92,'Import OffPeak'!$A$3:FU$99,172,FALSE)-VLOOKUP($A92,'Import OffPeak change'!$A$106:FU$202,172,FALSE)))</f>
        <v>0</v>
      </c>
      <c r="FQ92" s="6">
        <f>IF(ISERROR(VLOOKUP($A92,'Import OffPeak'!$A$3:FV$99,173,FALSE)-VLOOKUP($A92,'Import OffPeak change'!$A$106:FV$202,173,FALSE)),0,(VLOOKUP($A92,'Import OffPeak'!$A$3:FV$99,173,FALSE)-VLOOKUP($A92,'Import OffPeak change'!$A$106:FV$202,173,FALSE)))</f>
        <v>0</v>
      </c>
      <c r="FR92" s="6">
        <f>IF(ISERROR(VLOOKUP($A92,'Import OffPeak'!$A$3:FW$99,174,FALSE)-VLOOKUP($A92,'Import OffPeak change'!$A$106:FW$202,174,FALSE)),0,(VLOOKUP($A92,'Import OffPeak'!$A$3:FW$99,174,FALSE)-VLOOKUP($A92,'Import OffPeak change'!$A$106:FW$202,174,FALSE)))</f>
        <v>0</v>
      </c>
      <c r="FS92" s="6">
        <f>IF(ISERROR(VLOOKUP($A92,'Import OffPeak'!$A$3:FX$99,175,FALSE)-VLOOKUP($A92,'Import OffPeak change'!$A$106:FX$202,175,FALSE)),0,(VLOOKUP($A92,'Import OffPeak'!$A$3:FX$99,175,FALSE)-VLOOKUP($A92,'Import OffPeak change'!$A$106:FX$202,175,FALSE)))</f>
        <v>0</v>
      </c>
      <c r="FT92" s="6">
        <f>IF(ISERROR(VLOOKUP($A92,'Import OffPeak'!$A$3:FY$99,176,FALSE)-VLOOKUP($A92,'Import OffPeak change'!$A$106:FY$202,176,FALSE)),0,(VLOOKUP($A92,'Import OffPeak'!$A$3:FY$99,176,FALSE)-VLOOKUP($A92,'Import OffPeak change'!$A$106:FY$202,176,FALSE)))</f>
        <v>0</v>
      </c>
      <c r="FU92" s="6">
        <f>IF(ISERROR(VLOOKUP($A92,'Import OffPeak'!$A$3:FZ$99,177,FALSE)-VLOOKUP($A92,'Import OffPeak change'!$A$106:FZ$202,177,FALSE)),0,(VLOOKUP($A92,'Import OffPeak'!$A$3:FZ$99,177,FALSE)-VLOOKUP($A92,'Import OffPeak change'!$A$106:FZ$202,177,FALSE)))</f>
        <v>0</v>
      </c>
      <c r="FV92" s="6">
        <f>IF(ISERROR(VLOOKUP($A92,'Import OffPeak'!$A$3:GA$99,178,FALSE)-VLOOKUP($A92,'Import OffPeak change'!$A$106:GA$202,178,FALSE)),0,(VLOOKUP($A92,'Import OffPeak'!$A$3:GA$99,178,FALSE)-VLOOKUP($A92,'Import OffPeak change'!$A$106:GA$202,178,FALSE)))</f>
        <v>0</v>
      </c>
      <c r="FW92" s="6">
        <f>IF(ISERROR(VLOOKUP($A92,'Import OffPeak'!$A$3:GB$99,179,FALSE)-VLOOKUP($A92,'Import OffPeak change'!$A$106:GB$202,179,FALSE)),0,(VLOOKUP($A92,'Import OffPeak'!$A$3:GB$99,179,FALSE)-VLOOKUP($A92,'Import OffPeak change'!$A$106:GB$202,179,FALSE)))</f>
        <v>0</v>
      </c>
      <c r="FX92" s="6">
        <f>IF(ISERROR(VLOOKUP($A92,'Import OffPeak'!$A$3:GC$99,180,FALSE)-VLOOKUP($A92,'Import OffPeak change'!$A$106:GC$202,180,FALSE)),0,(VLOOKUP($A92,'Import OffPeak'!$A$3:GC$99,180,FALSE)-VLOOKUP($A92,'Import OffPeak change'!$A$106:GC$202,180,FALSE)))</f>
        <v>0</v>
      </c>
      <c r="FY92" s="6">
        <f>IF(ISERROR(VLOOKUP($A92,'Import OffPeak'!$A$3:GD$99,181,FALSE)-VLOOKUP($A92,'Import OffPeak change'!$A$106:GD$202,181,FALSE)),0,(VLOOKUP($A92,'Import OffPeak'!$A$3:GD$99,181,FALSE)-VLOOKUP($A92,'Import OffPeak change'!$A$106:GD$202,181,FALSE)))</f>
        <v>0</v>
      </c>
      <c r="FZ92" s="6">
        <f>IF(ISERROR(VLOOKUP($A92,'Import OffPeak'!$A$3:GE$99,182,FALSE)-VLOOKUP($A92,'Import OffPeak change'!$A$106:GE$202,182,FALSE)),0,(VLOOKUP($A92,'Import OffPeak'!$A$3:GE$99,182,FALSE)-VLOOKUP($A92,'Import OffPeak change'!$A$106:GE$202,182,FALSE)))</f>
        <v>0</v>
      </c>
      <c r="GA92" s="6">
        <f>IF(ISERROR(VLOOKUP($A92,'Import OffPeak'!$A$3:GF$99,183,FALSE)-VLOOKUP($A92,'Import OffPeak change'!$A$106:GF$202,183,FALSE)),0,(VLOOKUP($A92,'Import OffPeak'!$A$3:GF$99,183,FALSE)-VLOOKUP($A92,'Import OffPeak change'!$A$106:GF$202,183,FALSE)))</f>
        <v>0</v>
      </c>
      <c r="GB92" s="6">
        <f>IF(ISERROR(VLOOKUP($A92,'Import OffPeak'!$A$3:GG$99,184,FALSE)-VLOOKUP($A92,'Import OffPeak change'!$A$106:GG$202,184,FALSE)),0,(VLOOKUP($A92,'Import OffPeak'!$A$3:GG$99,184,FALSE)-VLOOKUP($A92,'Import OffPeak change'!$A$106:GG$202,184,FALSE)))</f>
        <v>0</v>
      </c>
      <c r="GC92" s="6">
        <f>IF(ISERROR(VLOOKUP($A92,'Import OffPeak'!$A$3:GH$99,185,FALSE)-VLOOKUP($A92,'Import OffPeak change'!$A$106:GH$202,185,FALSE)),0,(VLOOKUP($A92,'Import OffPeak'!$A$3:GH$99,185,FALSE)-VLOOKUP($A92,'Import OffPeak change'!$A$106:GH$202,185,FALSE)))</f>
        <v>0</v>
      </c>
      <c r="GD92" s="6">
        <f>IF(ISERROR(VLOOKUP($A92,'Import OffPeak'!$A$3:GI$99,186,FALSE)-VLOOKUP($A92,'Import OffPeak change'!$A$106:GI$202,186,FALSE)),0,(VLOOKUP($A92,'Import OffPeak'!$A$3:GI$99,186,FALSE)-VLOOKUP($A92,'Import OffPeak change'!$A$106:GI$202,186,FALSE)))</f>
        <v>0</v>
      </c>
      <c r="GE92" s="6">
        <f>IF(ISERROR(VLOOKUP($A92,'Import OffPeak'!$A$3:GJ$99,187,FALSE)-VLOOKUP($A92,'Import OffPeak change'!$A$106:GJ$202,187,FALSE)),0,(VLOOKUP($A92,'Import OffPeak'!$A$3:GJ$99,187,FALSE)-VLOOKUP($A92,'Import OffPeak change'!$A$106:GJ$202,187,FALSE)))</f>
        <v>0</v>
      </c>
      <c r="GF92" s="6">
        <f>IF(ISERROR(VLOOKUP($A92,'Import OffPeak'!$A$3:GK$99,188,FALSE)-VLOOKUP($A92,'Import OffPeak change'!$A$106:GK$202,188,FALSE)),0,(VLOOKUP($A92,'Import OffPeak'!$A$3:GK$99,188,FALSE)-VLOOKUP($A92,'Import OffPeak change'!$A$106:GK$202,188,FALSE)))</f>
        <v>0</v>
      </c>
      <c r="GG92" s="6">
        <f>IF(ISERROR(VLOOKUP($A92,'Import OffPeak'!$A$3:GL$99,189,FALSE)-VLOOKUP($A92,'Import OffPeak change'!$A$106:GL$202,189,FALSE)),0,(VLOOKUP($A92,'Import OffPeak'!$A$3:GL$99,189,FALSE)-VLOOKUP($A92,'Import OffPeak change'!$A$106:GL$202,189,FALSE)))</f>
        <v>0</v>
      </c>
      <c r="GH92" s="6">
        <f>IF(ISERROR(VLOOKUP($A92,'Import OffPeak'!$A$3:GM$99,190,FALSE)-VLOOKUP($A92,'Import OffPeak change'!$A$106:GM$202,190,FALSE)),0,(VLOOKUP($A92,'Import OffPeak'!$A$3:GM$99,190,FALSE)-VLOOKUP($A92,'Import OffPeak change'!$A$106:GM$202,190,FALSE)))</f>
        <v>0</v>
      </c>
      <c r="GI92" s="6">
        <f>IF(ISERROR(VLOOKUP($A92,'Import OffPeak'!$A$3:GN$99,191,FALSE)-VLOOKUP($A92,'Import OffPeak change'!$A$106:GN$202,191,FALSE)),0,(VLOOKUP($A92,'Import OffPeak'!$A$3:GN$99,191,FALSE)-VLOOKUP($A92,'Import OffPeak change'!$A$106:GN$202,191,FALSE)))</f>
        <v>0</v>
      </c>
      <c r="GJ92" s="6">
        <f>IF(ISERROR(VLOOKUP($A92,'Import OffPeak'!$A$3:GO$99,192,FALSE)-VLOOKUP($A92,'Import OffPeak change'!$A$106:GO$202,192,FALSE)),0,(VLOOKUP($A92,'Import OffPeak'!$A$3:GO$99,192,FALSE)-VLOOKUP($A92,'Import OffPeak change'!$A$106:GO$202,192,FALSE)))</f>
        <v>0</v>
      </c>
      <c r="GK92" s="6">
        <f>IF(ISERROR(VLOOKUP($A92,'Import OffPeak'!$A$3:GP$99,193,FALSE)-VLOOKUP($A92,'Import OffPeak change'!$A$106:GP$202,193,FALSE)),0,(VLOOKUP($A92,'Import OffPeak'!$A$3:GP$99,193,FALSE)-VLOOKUP($A92,'Import OffPeak change'!$A$106:GP$202,193,FALSE)))</f>
        <v>0</v>
      </c>
      <c r="GL92" s="6">
        <f>IF(ISERROR(VLOOKUP($A92,'Import OffPeak'!$A$3:GQ$99,194,FALSE)-VLOOKUP($A92,'Import OffPeak change'!$A$106:GQ$202,194,FALSE)),0,(VLOOKUP($A92,'Import OffPeak'!$A$3:GQ$99,194,FALSE)-VLOOKUP($A92,'Import OffPeak change'!$A$106:GQ$202,194,FALSE)))</f>
        <v>0</v>
      </c>
      <c r="GM92" s="6">
        <f>IF(ISERROR(VLOOKUP($A92,'Import OffPeak'!$A$3:GR$99,195,FALSE)-VLOOKUP($A92,'Import OffPeak change'!$A$106:GR$202,195,FALSE)),0,(VLOOKUP($A92,'Import OffPeak'!$A$3:GR$99,195,FALSE)-VLOOKUP($A92,'Import OffPeak change'!$A$106:GR$202,195,FALSE)))</f>
        <v>0</v>
      </c>
      <c r="GN92" s="6">
        <f>IF(ISERROR(VLOOKUP($A92,'Import OffPeak'!$A$3:GS$99,196,FALSE)-VLOOKUP($A92,'Import OffPeak change'!$A$106:GS$202,196,FALSE)),0,(VLOOKUP($A92,'Import OffPeak'!$A$3:GS$99,196,FALSE)-VLOOKUP($A92,'Import OffPeak change'!$A$106:GS$202,196,FALSE)))</f>
        <v>0</v>
      </c>
      <c r="GO92" s="6">
        <f>IF(ISERROR(VLOOKUP($A92,'Import OffPeak'!$A$3:GT$99,197,FALSE)-VLOOKUP($A92,'Import OffPeak change'!$A$106:GT$202,197,FALSE)),0,(VLOOKUP($A92,'Import OffPeak'!$A$3:GT$99,197,FALSE)-VLOOKUP($A92,'Import OffPeak change'!$A$106:GT$202,197,FALSE)))</f>
        <v>0</v>
      </c>
      <c r="GP92" s="6">
        <f>IF(ISERROR(VLOOKUP($A92,'Import OffPeak'!$A$3:GU$99,198,FALSE)-VLOOKUP($A92,'Import OffPeak change'!$A$106:GU$202,198,FALSE)),0,(VLOOKUP($A92,'Import OffPeak'!$A$3:GU$99,198,FALSE)-VLOOKUP($A92,'Import OffPeak change'!$A$106:GU$202,198,FALSE)))</f>
        <v>0</v>
      </c>
      <c r="GQ92" s="6">
        <f>IF(ISERROR(VLOOKUP($A92,'Import OffPeak'!$A$3:GV$99,199,FALSE)-VLOOKUP($A92,'Import OffPeak change'!$A$106:GV$202,199,FALSE)),0,(VLOOKUP($A92,'Import OffPeak'!$A$3:GV$99,199,FALSE)-VLOOKUP($A92,'Import OffPeak change'!$A$106:GV$202,199,FALSE)))</f>
        <v>0</v>
      </c>
      <c r="GR92" s="6">
        <f>IF(ISERROR(VLOOKUP($A92,'Import OffPeak'!$A$3:GW$99,200,FALSE)-VLOOKUP($A92,'Import OffPeak change'!$A$106:GW$202,200,FALSE)),0,(VLOOKUP($A92,'Import OffPeak'!$A$3:GW$99,200,FALSE)-VLOOKUP($A92,'Import OffPeak change'!$A$106:GW$202,200,FALSE)))</f>
        <v>0</v>
      </c>
      <c r="GS92" s="6">
        <f>IF(ISERROR(VLOOKUP($A92,'Import OffPeak'!$A$3:GX$99,201,FALSE)-VLOOKUP($A92,'Import OffPeak change'!$A$106:GX$202,201,FALSE)),0,(VLOOKUP($A92,'Import OffPeak'!$A$3:GX$99,201,FALSE)-VLOOKUP($A92,'Import OffPeak change'!$A$106:GX$202,201,FALSE)))</f>
        <v>0</v>
      </c>
      <c r="GT92" s="6">
        <f>IF(ISERROR(VLOOKUP($A92,'Import OffPeak'!$A$3:GY$99,202,FALSE)-VLOOKUP($A92,'Import OffPeak change'!$A$106:GY$202,202,FALSE)),0,(VLOOKUP($A92,'Import OffPeak'!$A$3:GY$99,202,FALSE)-VLOOKUP($A92,'Import OffPeak change'!$A$106:GY$202,202,FALSE)))</f>
        <v>0</v>
      </c>
      <c r="GU92" s="6">
        <f>IF(ISERROR(VLOOKUP($A92,'Import OffPeak'!$A$3:GZ$99,203,FALSE)-VLOOKUP($A92,'Import OffPeak change'!$A$106:GZ$202,203,FALSE)),0,(VLOOKUP($A92,'Import OffPeak'!$A$3:GZ$99,203,FALSE)-VLOOKUP($A92,'Import OffPeak change'!$A$106:GZ$202,203,FALSE)))</f>
        <v>0</v>
      </c>
      <c r="GV92" s="6">
        <f>IF(ISERROR(VLOOKUP($A92,'Import OffPeak'!$A$3:HA$99,204,FALSE)-VLOOKUP($A92,'Import OffPeak change'!$A$106:HA$202,204,FALSE)),0,(VLOOKUP($A92,'Import OffPeak'!$A$3:HA$99,204,FALSE)-VLOOKUP($A92,'Import OffPeak change'!$A$106:HA$202,204,FALSE)))</f>
        <v>0</v>
      </c>
      <c r="GW92" s="6">
        <f>IF(ISERROR(VLOOKUP($A92,'Import OffPeak'!$A$3:HB$99,205,FALSE)-VLOOKUP($A92,'Import OffPeak change'!$A$106:HB$202,205,FALSE)),0,(VLOOKUP($A92,'Import OffPeak'!$A$3:HB$99,205,FALSE)-VLOOKUP($A92,'Import OffPeak change'!$A$106:HB$202,205,FALSE)))</f>
        <v>0</v>
      </c>
      <c r="GX92" s="6">
        <f>IF(ISERROR(VLOOKUP($A92,'Import OffPeak'!$A$3:HC$99,206,FALSE)-VLOOKUP($A92,'Import OffPeak change'!$A$106:HC$202,206,FALSE)),0,(VLOOKUP($A92,'Import OffPeak'!$A$3:HC$99,206,FALSE)-VLOOKUP($A92,'Import OffPeak change'!$A$106:HC$202,206,FALSE)))</f>
        <v>0</v>
      </c>
      <c r="GY92" s="6">
        <f>IF(ISERROR(VLOOKUP($A92,'Import OffPeak'!$A$3:HD$99,207,FALSE)-VLOOKUP($A92,'Import OffPeak change'!$A$106:HD$202,207,FALSE)),0,(VLOOKUP($A92,'Import OffPeak'!$A$3:HD$99,207,FALSE)-VLOOKUP($A92,'Import OffPeak change'!$A$106:HD$202,207,FALSE)))</f>
        <v>0</v>
      </c>
      <c r="GZ92" s="6">
        <f>IF(ISERROR(VLOOKUP($A92,'Import OffPeak'!$A$3:HE$99,208,FALSE)-VLOOKUP($A92,'Import OffPeak change'!$A$106:HE$202,208,FALSE)),0,(VLOOKUP($A92,'Import OffPeak'!$A$3:HE$99,208,FALSE)-VLOOKUP($A92,'Import OffPeak change'!$A$106:HE$202,208,FALSE)))</f>
        <v>0</v>
      </c>
      <c r="HA92" s="6">
        <f>IF(ISERROR(VLOOKUP($A92,'Import OffPeak'!$A$3:HF$99,209,FALSE)-VLOOKUP($A92,'Import OffPeak change'!$A$106:HF$202,209,FALSE)),0,(VLOOKUP($A92,'Import OffPeak'!$A$3:HF$99,209,FALSE)-VLOOKUP($A92,'Import OffPeak change'!$A$106:HF$202,209,FALSE)))</f>
        <v>0</v>
      </c>
      <c r="HB92" s="6">
        <f>IF(ISERROR(VLOOKUP($A92,'Import OffPeak'!$A$3:HG$99,210,FALSE)-VLOOKUP($A92,'Import OffPeak change'!$A$106:HG$202,210,FALSE)),0,(VLOOKUP($A92,'Import OffPeak'!$A$3:HG$99,210,FALSE)-VLOOKUP($A92,'Import OffPeak change'!$A$106:HG$202,210,FALSE)))</f>
        <v>0</v>
      </c>
      <c r="HC92" s="6">
        <f>IF(ISERROR(VLOOKUP($A92,'Import OffPeak'!$A$3:HH$99,211,FALSE)-VLOOKUP($A92,'Import OffPeak change'!$A$106:HH$202,211,FALSE)),0,(VLOOKUP($A92,'Import OffPeak'!$A$3:HH$99,211,FALSE)-VLOOKUP($A92,'Import OffPeak change'!$A$106:HH$202,211,FALSE)))</f>
        <v>0</v>
      </c>
      <c r="HD92" s="6">
        <f>IF(ISERROR(VLOOKUP($A92,'Import OffPeak'!$A$3:HI$99,212,FALSE)-VLOOKUP($A92,'Import OffPeak change'!$A$106:HI$202,212,FALSE)),0,(VLOOKUP($A92,'Import OffPeak'!$A$3:HI$99,212,FALSE)-VLOOKUP($A92,'Import OffPeak change'!$A$106:HI$202,212,FALSE)))</f>
        <v>0</v>
      </c>
      <c r="HE92" s="6">
        <f>IF(ISERROR(VLOOKUP($A92,'Import OffPeak'!$A$3:HJ$99,213,FALSE)-VLOOKUP($A92,'Import OffPeak change'!$A$106:HJ$202,213,FALSE)),0,(VLOOKUP($A92,'Import OffPeak'!$A$3:HJ$99,213,FALSE)-VLOOKUP($A92,'Import OffPeak change'!$A$106:HJ$202,213,FALSE)))</f>
        <v>0</v>
      </c>
      <c r="HF92" s="6">
        <f>IF(ISERROR(VLOOKUP($A92,'Import OffPeak'!$A$3:HK$99,214,FALSE)-VLOOKUP($A92,'Import OffPeak change'!$A$106:HK$202,214,FALSE)),0,(VLOOKUP($A92,'Import OffPeak'!$A$3:HK$99,214,FALSE)-VLOOKUP($A92,'Import OffPeak change'!$A$106:HK$202,214,FALSE)))</f>
        <v>0</v>
      </c>
      <c r="HG92" s="6">
        <f>IF(ISERROR(VLOOKUP($A92,'Import OffPeak'!$A$3:HL$99,215,FALSE)-VLOOKUP($A92,'Import OffPeak change'!$A$106:HL$202,215,FALSE)),0,(VLOOKUP($A92,'Import OffPeak'!$A$3:HL$99,215,FALSE)-VLOOKUP($A92,'Import OffPeak change'!$A$106:HL$202,215,FALSE)))</f>
        <v>0</v>
      </c>
      <c r="HH92" s="6">
        <f>IF(ISERROR(VLOOKUP($A92,'Import OffPeak'!$A$3:HM$99,216,FALSE)-VLOOKUP($A92,'Import OffPeak change'!$A$106:HM$202,216,FALSE)),0,(VLOOKUP($A92,'Import OffPeak'!$A$3:HM$99,216,FALSE)-VLOOKUP($A92,'Import OffPeak change'!$A$106:HM$202,216,FALSE)))</f>
        <v>0</v>
      </c>
      <c r="HI92" s="6">
        <f>IF(ISERROR(VLOOKUP($A92,'Import OffPeak'!$A$3:HN$99,217,FALSE)-VLOOKUP($A92,'Import OffPeak change'!$A$106:HN$202,217,FALSE)),0,(VLOOKUP($A92,'Import OffPeak'!$A$3:HN$99,217,FALSE)-VLOOKUP($A92,'Import OffPeak change'!$A$106:HN$202,217,FALSE)))</f>
        <v>0</v>
      </c>
      <c r="HJ92" s="6">
        <f>IF(ISERROR(VLOOKUP($A92,'Import OffPeak'!$A$3:HO$99,218,FALSE)-VLOOKUP($A92,'Import OffPeak change'!$A$106:HO$202,218,FALSE)),0,(VLOOKUP($A92,'Import OffPeak'!$A$3:HO$99,218,FALSE)-VLOOKUP($A92,'Import OffPeak change'!$A$106:HO$202,218,FALSE)))</f>
        <v>0</v>
      </c>
      <c r="HK92" s="6">
        <f>IF(ISERROR(VLOOKUP($A92,'Import OffPeak'!$A$3:HP$99,219,FALSE)-VLOOKUP($A92,'Import OffPeak change'!$A$106:HP$202,219,FALSE)),0,(VLOOKUP($A92,'Import OffPeak'!$A$3:HP$99,219,FALSE)-VLOOKUP($A92,'Import OffPeak change'!$A$106:HP$202,219,FALSE)))</f>
        <v>0</v>
      </c>
      <c r="HL92" s="6">
        <f>IF(ISERROR(VLOOKUP($A92,'Import OffPeak'!$A$3:HQ$99,220,FALSE)-VLOOKUP($A92,'Import OffPeak change'!$A$106:HQ$202,220,FALSE)),0,(VLOOKUP($A92,'Import OffPeak'!$A$3:HQ$99,220,FALSE)-VLOOKUP($A92,'Import OffPeak change'!$A$106:HQ$202,220,FALSE)))</f>
        <v>0</v>
      </c>
      <c r="HM92" s="6">
        <f>IF(ISERROR(VLOOKUP($A92,'Import OffPeak'!$A$3:HR$99,221,FALSE)-VLOOKUP($A92,'Import OffPeak change'!$A$106:HR$202,221,FALSE)),0,(VLOOKUP($A92,'Import OffPeak'!$A$3:HR$99,221,FALSE)-VLOOKUP($A92,'Import OffPeak change'!$A$106:HR$202,221,FALSE)))</f>
        <v>0</v>
      </c>
      <c r="HN92" s="6">
        <f>IF(ISERROR(VLOOKUP($A92,'Import OffPeak'!$A$3:HS$99,222,FALSE)-VLOOKUP($A92,'Import OffPeak change'!$A$106:HS$202,222,FALSE)),0,(VLOOKUP($A92,'Import OffPeak'!$A$3:HS$99,222,FALSE)-VLOOKUP($A92,'Import OffPeak change'!$A$106:HS$202,222,FALSE)))</f>
        <v>0</v>
      </c>
      <c r="HO92" s="6">
        <f>IF(ISERROR(VLOOKUP($A92,'Import OffPeak'!$A$3:HT$99,223,FALSE)-VLOOKUP($A92,'Import OffPeak change'!$A$106:HT$202,223,FALSE)),0,(VLOOKUP($A92,'Import OffPeak'!$A$3:HT$99,223,FALSE)-VLOOKUP($A92,'Import OffPeak change'!$A$106:HT$202,223,FALSE)))</f>
        <v>0</v>
      </c>
      <c r="HP92" s="6">
        <f>IF(ISERROR(VLOOKUP($A92,'Import OffPeak'!$A$3:HU$99,224,FALSE)-VLOOKUP($A92,'Import OffPeak change'!$A$106:HU$202,224,FALSE)),0,(VLOOKUP($A92,'Import OffPeak'!$A$3:HU$99,224,FALSE)-VLOOKUP($A92,'Import OffPeak change'!$A$106:HU$202,224,FALSE)))</f>
        <v>0</v>
      </c>
      <c r="HQ92" s="6">
        <f>IF(ISERROR(VLOOKUP($A92,'Import OffPeak'!$A$3:HV$99,225,FALSE)-VLOOKUP($A92,'Import OffPeak change'!$A$106:HV$202,225,FALSE)),0,(VLOOKUP($A92,'Import OffPeak'!$A$3:HV$99,225,FALSE)-VLOOKUP($A92,'Import OffPeak change'!$A$106:HV$202,225,FALSE)))</f>
        <v>0</v>
      </c>
      <c r="HR92" s="6">
        <f>IF(ISERROR(VLOOKUP($A92,'Import OffPeak'!$A$3:HW$99,226,FALSE)-VLOOKUP($A92,'Import OffPeak change'!$A$106:HW$202,226,FALSE)),0,(VLOOKUP($A92,'Import OffPeak'!$A$3:HW$99,226,FALSE)-VLOOKUP($A92,'Import OffPeak change'!$A$106:HW$202,226,FALSE)))</f>
        <v>0</v>
      </c>
      <c r="HS92" s="6">
        <f>IF(ISERROR(VLOOKUP($A92,'Import OffPeak'!$A$3:HX$99,227,FALSE)-VLOOKUP($A92,'Import OffPeak change'!$A$106:HX$202,227,FALSE)),0,(VLOOKUP($A92,'Import OffPeak'!$A$3:HX$99,227,FALSE)-VLOOKUP($A92,'Import OffPeak change'!$A$106:HX$202,227,FALSE)))</f>
        <v>0</v>
      </c>
      <c r="HT92" s="6">
        <f>IF(ISERROR(VLOOKUP($A92,'Import OffPeak'!$A$3:HY$99,228,FALSE)-VLOOKUP($A92,'Import OffPeak change'!$A$106:HY$202,228,FALSE)),0,(VLOOKUP($A92,'Import OffPeak'!$A$3:HY$99,228,FALSE)-VLOOKUP($A92,'Import OffPeak change'!$A$106:HY$202,228,FALSE)))</f>
        <v>0</v>
      </c>
      <c r="HU92" s="6">
        <f>IF(ISERROR(VLOOKUP($A92,'Import OffPeak'!$A$3:HZ$99,229,FALSE)-VLOOKUP($A92,'Import OffPeak change'!$A$106:HZ$202,229,FALSE)),0,(VLOOKUP($A92,'Import OffPeak'!$A$3:HZ$99,229,FALSE)-VLOOKUP($A92,'Import OffPeak change'!$A$106:HZ$202,229,FALSE)))</f>
        <v>0</v>
      </c>
      <c r="HV92" s="6">
        <f>IF(ISERROR(VLOOKUP($A92,'Import OffPeak'!$A$3:IA$99,230,FALSE)-VLOOKUP($A92,'Import OffPeak change'!$A$106:IA$202,230,FALSE)),0,(VLOOKUP($A92,'Import OffPeak'!$A$3:IA$99,230,FALSE)-VLOOKUP($A92,'Import OffPeak change'!$A$106:IA$202,230,FALSE)))</f>
        <v>0</v>
      </c>
      <c r="HW92" s="6">
        <f>IF(ISERROR(VLOOKUP($A92,'Import OffPeak'!$A$3:IB$99,231,FALSE)-VLOOKUP($A92,'Import OffPeak change'!$A$106:IB$202,231,FALSE)),0,(VLOOKUP($A92,'Import OffPeak'!$A$3:IB$99,231,FALSE)-VLOOKUP($A92,'Import OffPeak change'!$A$106:IB$202,231,FALSE)))</f>
        <v>0</v>
      </c>
      <c r="HX92" s="6">
        <f>IF(ISERROR(VLOOKUP($A92,'Import OffPeak'!$A$3:IC$99,232,FALSE)-VLOOKUP($A92,'Import OffPeak change'!$A$106:IC$202,232,FALSE)),0,(VLOOKUP($A92,'Import OffPeak'!$A$3:IC$99,232,FALSE)-VLOOKUP($A92,'Import OffPeak change'!$A$106:IC$202,232,FALSE)))</f>
        <v>0</v>
      </c>
      <c r="HY92" s="6">
        <f>IF(ISERROR(VLOOKUP($A92,'Import OffPeak'!$A$3:ID$99,233,FALSE)-VLOOKUP($A92,'Import OffPeak change'!$A$106:ID$202,233,FALSE)),0,(VLOOKUP($A92,'Import OffPeak'!$A$3:ID$99,233,FALSE)-VLOOKUP($A92,'Import OffPeak change'!$A$106:ID$202,233,FALSE)))</f>
        <v>0</v>
      </c>
      <c r="HZ92" s="6">
        <f>IF(ISERROR(VLOOKUP($A92,'Import OffPeak'!$A$3:IE$99,234,FALSE)-VLOOKUP($A92,'Import OffPeak change'!$A$106:IE$202,234,FALSE)),0,(VLOOKUP($A92,'Import OffPeak'!$A$3:IE$99,234,FALSE)-VLOOKUP($A92,'Import OffPeak change'!$A$106:IE$202,234,FALSE)))</f>
        <v>0</v>
      </c>
      <c r="IA92" s="6">
        <f>IF(ISERROR(VLOOKUP($A92,'Import OffPeak'!$A$3:IF$99,235,FALSE)-VLOOKUP($A92,'Import OffPeak change'!$A$106:IF$202,235,FALSE)),0,(VLOOKUP($A92,'Import OffPeak'!$A$3:IF$99,235,FALSE)-VLOOKUP($A92,'Import OffPeak change'!$A$106:IF$202,235,FALSE)))</f>
        <v>0</v>
      </c>
      <c r="IB92" s="6">
        <f>IF(ISERROR(VLOOKUP($A92,'Import OffPeak'!$A$3:IG$99,236,FALSE)-VLOOKUP($A92,'Import OffPeak change'!$A$106:IG$202,236,FALSE)),0,(VLOOKUP($A92,'Import OffPeak'!$A$3:IG$99,236,FALSE)-VLOOKUP($A92,'Import OffPeak change'!$A$106:IG$202,236,FALSE)))</f>
        <v>0</v>
      </c>
      <c r="IC92" s="6">
        <f>IF(ISERROR(VLOOKUP($A92,'Import OffPeak'!$A$3:IH$99,237,FALSE)-VLOOKUP($A92,'Import OffPeak change'!$A$106:IH$202,237,FALSE)),0,(VLOOKUP($A92,'Import OffPeak'!$A$3:IH$99,237,FALSE)-VLOOKUP($A92,'Import OffPeak change'!$A$106:IH$202,237,FALSE)))</f>
        <v>0</v>
      </c>
      <c r="ID92" s="6">
        <f>IF(ISERROR(VLOOKUP($A92,'Import OffPeak'!$A$3:II$99,238,FALSE)-VLOOKUP($A92,'Import OffPeak change'!$A$106:II$202,238,FALSE)),0,(VLOOKUP($A92,'Import OffPeak'!$A$3:II$99,238,FALSE)-VLOOKUP($A92,'Import OffPeak change'!$A$106:II$202,238,FALSE)))</f>
        <v>0</v>
      </c>
      <c r="IE92" s="6">
        <f>IF(ISERROR(VLOOKUP($A92,'Import OffPeak'!$A$3:IJ$99,239,FALSE)-VLOOKUP($A92,'Import OffPeak change'!$A$106:IJ$202,239,FALSE)),0,(VLOOKUP($A92,'Import OffPeak'!$A$3:IJ$99,239,FALSE)-VLOOKUP($A92,'Import OffPeak change'!$A$106:IJ$202,239,FALSE)))</f>
        <v>0</v>
      </c>
    </row>
    <row r="93" spans="1:239">
      <c r="A93" s="168" t="str">
        <f>IF('Import OffPeak'!A90=0,"",'Import OffPeak'!A90)</f>
        <v/>
      </c>
      <c r="B93" s="6"/>
      <c r="C93" s="6"/>
      <c r="D93" s="6"/>
      <c r="E93" s="6"/>
      <c r="F93" s="6"/>
      <c r="G93" s="6">
        <f>IF(ISERROR(VLOOKUP($A93,'Import OffPeak'!$A$3:L$99,7,FALSE)-VLOOKUP($A93,'Import OffPeak change'!$A$106:L$202,7,FALSE)),0,(VLOOKUP($A93,'Import OffPeak'!$A$3:L$99,7,FALSE)-VLOOKUP($A93,'Import OffPeak change'!$A$106:L$202,7,FALSE)))</f>
        <v>0</v>
      </c>
      <c r="H93" s="6">
        <f>IF(ISERROR(VLOOKUP($A93,'Import OffPeak'!$A$3:M$99,8,FALSE)-VLOOKUP($A93,'Import OffPeak change'!$A$106:M$202,8,FALSE)),0,(VLOOKUP($A93,'Import OffPeak'!$A$3:M$99,8,FALSE)-VLOOKUP($A93,'Import OffPeak change'!$A$106:M$202,8,FALSE)))</f>
        <v>0</v>
      </c>
      <c r="I93" s="6">
        <f>IF(ISERROR(VLOOKUP($A93,'Import OffPeak'!$A$3:N$99,9,FALSE)-VLOOKUP($A93,'Import OffPeak change'!$A$106:N$202,9,FALSE)),0,(VLOOKUP($A93,'Import OffPeak'!$A$3:N$99,9,FALSE)-VLOOKUP($A93,'Import OffPeak change'!$A$106:N$202,9,FALSE)))</f>
        <v>0</v>
      </c>
      <c r="J93" s="6">
        <f>IF(ISERROR(VLOOKUP($A93,'Import OffPeak'!$A$3:O$99,10,FALSE)-VLOOKUP($A93,'Import OffPeak change'!$A$106:O$202,10,FALSE)),0,(VLOOKUP($A93,'Import OffPeak'!$A$3:O$99,10,FALSE)-VLOOKUP($A93,'Import OffPeak change'!$A$106:O$202,10,FALSE)))</f>
        <v>0</v>
      </c>
      <c r="K93" s="6">
        <f>IF(ISERROR(VLOOKUP($A93,'Import OffPeak'!$A$3:P$99,11,FALSE)-VLOOKUP($A93,'Import OffPeak change'!$A$106:P$202,11,FALSE)),0,(VLOOKUP($A93,'Import OffPeak'!$A$3:P$99,11,FALSE)-VLOOKUP($A93,'Import OffPeak change'!$A$106:P$202,11,FALSE)))</f>
        <v>0</v>
      </c>
      <c r="L93" s="6">
        <f>IF(ISERROR(VLOOKUP($A93,'Import OffPeak'!$A$3:Q$99,12,FALSE)-VLOOKUP($A93,'Import OffPeak change'!$A$106:Q$202,12,FALSE)),0,(VLOOKUP($A93,'Import OffPeak'!$A$3:Q$99,12,FALSE)-VLOOKUP($A93,'Import OffPeak change'!$A$106:Q$202,12,FALSE)))</f>
        <v>0</v>
      </c>
      <c r="M93" s="6">
        <f>IF(ISERROR(VLOOKUP($A93,'Import OffPeak'!$A$3:R$99,13,FALSE)-VLOOKUP($A93,'Import OffPeak change'!$A$106:R$202,13,FALSE)),0,(VLOOKUP($A93,'Import OffPeak'!$A$3:R$99,13,FALSE)-VLOOKUP($A93,'Import OffPeak change'!$A$106:R$202,13,FALSE)))</f>
        <v>0</v>
      </c>
      <c r="N93" s="6">
        <f>IF(ISERROR(VLOOKUP($A93,'Import OffPeak'!$A$3:S$99,14,FALSE)-VLOOKUP($A93,'Import OffPeak change'!$A$106:S$202,14,FALSE)),0,(VLOOKUP($A93,'Import OffPeak'!$A$3:S$99,14,FALSE)-VLOOKUP($A93,'Import OffPeak change'!$A$106:S$202,14,FALSE)))</f>
        <v>0</v>
      </c>
      <c r="O93" s="6">
        <f>IF(ISERROR(VLOOKUP($A93,'Import OffPeak'!$A$3:T$99,15,FALSE)-VLOOKUP($A93,'Import OffPeak change'!$A$106:T$202,15,FALSE)),0,(VLOOKUP($A93,'Import OffPeak'!$A$3:T$99,15,FALSE)-VLOOKUP($A93,'Import OffPeak change'!$A$106:T$202,15,FALSE)))</f>
        <v>0</v>
      </c>
      <c r="P93" s="6">
        <f>IF(ISERROR(VLOOKUP($A93,'Import OffPeak'!$A$3:U$99,16,FALSE)-VLOOKUP($A93,'Import OffPeak change'!$A$106:U$202,16,FALSE)),0,(VLOOKUP($A93,'Import OffPeak'!$A$3:U$99,16,FALSE)-VLOOKUP($A93,'Import OffPeak change'!$A$106:U$202,16,FALSE)))</f>
        <v>0</v>
      </c>
      <c r="Q93" s="6">
        <f>IF(ISERROR(VLOOKUP($A93,'Import OffPeak'!$A$3:V$99,17,FALSE)-VLOOKUP($A93,'Import OffPeak change'!$A$106:V$202,17,FALSE)),0,(VLOOKUP($A93,'Import OffPeak'!$A$3:V$99,17,FALSE)-VLOOKUP($A93,'Import OffPeak change'!$A$106:V$202,17,FALSE)))</f>
        <v>0</v>
      </c>
      <c r="R93" s="6">
        <f>IF(ISERROR(VLOOKUP($A93,'Import OffPeak'!$A$3:W$99,18,FALSE)-VLOOKUP($A93,'Import OffPeak change'!$A$106:W$202,18,FALSE)),0,(VLOOKUP($A93,'Import OffPeak'!$A$3:W$99,18,FALSE)-VLOOKUP($A93,'Import OffPeak change'!$A$106:W$202,18,FALSE)))</f>
        <v>0</v>
      </c>
      <c r="S93" s="6">
        <f>IF(ISERROR(VLOOKUP($A93,'Import OffPeak'!$A$3:X$99,19,FALSE)-VLOOKUP($A93,'Import OffPeak change'!$A$106:X$202,19,FALSE)),0,(VLOOKUP($A93,'Import OffPeak'!$A$3:X$99,19,FALSE)-VLOOKUP($A93,'Import OffPeak change'!$A$106:X$202,19,FALSE)))</f>
        <v>0</v>
      </c>
      <c r="T93" s="6">
        <f>IF(ISERROR(VLOOKUP($A93,'Import OffPeak'!$A$3:Y$99,20,FALSE)-VLOOKUP($A93,'Import OffPeak change'!$A$106:Y$202,20,FALSE)),0,(VLOOKUP($A93,'Import OffPeak'!$A$3:Y$99,20,FALSE)-VLOOKUP($A93,'Import OffPeak change'!$A$106:Y$202,20,FALSE)))</f>
        <v>0</v>
      </c>
      <c r="U93" s="6">
        <f>IF(ISERROR(VLOOKUP($A93,'Import OffPeak'!$A$3:Z$99,21,FALSE)-VLOOKUP($A93,'Import OffPeak change'!$A$106:Z$202,21,FALSE)),0,(VLOOKUP($A93,'Import OffPeak'!$A$3:Z$99,21,FALSE)-VLOOKUP($A93,'Import OffPeak change'!$A$106:Z$202,21,FALSE)))</f>
        <v>0</v>
      </c>
      <c r="V93" s="6">
        <f>IF(ISERROR(VLOOKUP($A93,'Import OffPeak'!$A$3:AA$99,22,FALSE)-VLOOKUP($A93,'Import OffPeak change'!$A$106:AA$202,22,FALSE)),0,(VLOOKUP($A93,'Import OffPeak'!$A$3:AA$99,22,FALSE)-VLOOKUP($A93,'Import OffPeak change'!$A$106:AA$202,22,FALSE)))</f>
        <v>0</v>
      </c>
      <c r="W93" s="6">
        <f>IF(ISERROR(VLOOKUP($A93,'Import OffPeak'!$A$3:AB$99,23,FALSE)-VLOOKUP($A93,'Import OffPeak change'!$A$106:AB$202,23,FALSE)),0,(VLOOKUP($A93,'Import OffPeak'!$A$3:AB$99,23,FALSE)-VLOOKUP($A93,'Import OffPeak change'!$A$106:AB$202,23,FALSE)))</f>
        <v>0</v>
      </c>
      <c r="X93" s="6">
        <f>IF(ISERROR(VLOOKUP($A93,'Import OffPeak'!$A$3:AC$99,24,FALSE)-VLOOKUP($A93,'Import OffPeak change'!$A$106:AC$202,24,FALSE)),0,(VLOOKUP($A93,'Import OffPeak'!$A$3:AC$99,24,FALSE)-VLOOKUP($A93,'Import OffPeak change'!$A$106:AC$202,24,FALSE)))</f>
        <v>0</v>
      </c>
      <c r="Y93" s="6">
        <f>IF(ISERROR(VLOOKUP($A93,'Import OffPeak'!$A$3:AD$99,25,FALSE)-VLOOKUP($A93,'Import OffPeak change'!$A$106:AD$202,25,FALSE)),0,(VLOOKUP($A93,'Import OffPeak'!$A$3:AD$99,25,FALSE)-VLOOKUP($A93,'Import OffPeak change'!$A$106:AD$202,25,FALSE)))</f>
        <v>0</v>
      </c>
      <c r="Z93" s="6">
        <f>IF(ISERROR(VLOOKUP($A93,'Import OffPeak'!$A$3:AE$99,26,FALSE)-VLOOKUP($A93,'Import OffPeak change'!$A$106:AE$202,26,FALSE)),0,(VLOOKUP($A93,'Import OffPeak'!$A$3:AE$99,26,FALSE)-VLOOKUP($A93,'Import OffPeak change'!$A$106:AE$202,26,FALSE)))</f>
        <v>0</v>
      </c>
      <c r="AA93" s="6">
        <f>IF(ISERROR(VLOOKUP($A93,'Import OffPeak'!$A$3:AF$99,27,FALSE)-VLOOKUP($A93,'Import OffPeak change'!$A$106:AF$202,27,FALSE)),0,(VLOOKUP($A93,'Import OffPeak'!$A$3:AF$99,27,FALSE)-VLOOKUP($A93,'Import OffPeak change'!$A$106:AF$202,27,FALSE)))</f>
        <v>0</v>
      </c>
      <c r="AB93" s="6">
        <f>IF(ISERROR(VLOOKUP($A93,'Import OffPeak'!$A$3:AG$99,28,FALSE)-VLOOKUP($A93,'Import OffPeak change'!$A$106:AG$202,28,FALSE)),0,(VLOOKUP($A93,'Import OffPeak'!$A$3:AG$99,28,FALSE)-VLOOKUP($A93,'Import OffPeak change'!$A$106:AG$202,28,FALSE)))</f>
        <v>0</v>
      </c>
      <c r="AC93" s="6">
        <f>IF(ISERROR(VLOOKUP($A93,'Import OffPeak'!$A$3:AH$99,29,FALSE)-VLOOKUP($A93,'Import OffPeak change'!$A$106:AH$202,29,FALSE)),0,(VLOOKUP($A93,'Import OffPeak'!$A$3:AH$99,29,FALSE)-VLOOKUP($A93,'Import OffPeak change'!$A$106:AH$202,29,FALSE)))</f>
        <v>0</v>
      </c>
      <c r="AD93" s="6">
        <f>IF(ISERROR(VLOOKUP($A93,'Import OffPeak'!$A$3:AI$99,30,FALSE)-VLOOKUP($A93,'Import OffPeak change'!$A$106:AI$202,30,FALSE)),0,(VLOOKUP($A93,'Import OffPeak'!$A$3:AI$99,30,FALSE)-VLOOKUP($A93,'Import OffPeak change'!$A$106:AI$202,30,FALSE)))</f>
        <v>0</v>
      </c>
      <c r="AE93" s="6">
        <f>IF(ISERROR(VLOOKUP($A93,'Import OffPeak'!$A$3:AJ$99,31,FALSE)-VLOOKUP($A93,'Import OffPeak change'!$A$106:AJ$202,31,FALSE)),0,(VLOOKUP($A93,'Import OffPeak'!$A$3:AJ$99,31,FALSE)-VLOOKUP($A93,'Import OffPeak change'!$A$106:AJ$202,31,FALSE)))</f>
        <v>0</v>
      </c>
      <c r="AF93" s="6">
        <f>IF(ISERROR(VLOOKUP($A93,'Import OffPeak'!$A$3:AK$99,32,FALSE)-VLOOKUP($A93,'Import OffPeak change'!$A$106:AK$202,32,FALSE)),0,(VLOOKUP($A93,'Import OffPeak'!$A$3:AK$99,32,FALSE)-VLOOKUP($A93,'Import OffPeak change'!$A$106:AK$202,32,FALSE)))</f>
        <v>0</v>
      </c>
      <c r="AG93" s="6">
        <f>IF(ISERROR(VLOOKUP($A93,'Import OffPeak'!$A$3:AL$99,33,FALSE)-VLOOKUP($A93,'Import OffPeak change'!$A$106:AL$202,33,FALSE)),0,(VLOOKUP($A93,'Import OffPeak'!$A$3:AL$99,33,FALSE)-VLOOKUP($A93,'Import OffPeak change'!$A$106:AL$202,33,FALSE)))</f>
        <v>0</v>
      </c>
      <c r="AH93" s="6">
        <f>IF(ISERROR(VLOOKUP($A93,'Import OffPeak'!$A$3:AM$99,34,FALSE)-VLOOKUP($A93,'Import OffPeak change'!$A$106:AM$202,34,FALSE)),0,(VLOOKUP($A93,'Import OffPeak'!$A$3:AM$99,34,FALSE)-VLOOKUP($A93,'Import OffPeak change'!$A$106:AM$202,34,FALSE)))</f>
        <v>0</v>
      </c>
      <c r="AI93" s="6">
        <f>IF(ISERROR(VLOOKUP($A93,'Import OffPeak'!$A$3:AN$99,35,FALSE)-VLOOKUP($A93,'Import OffPeak change'!$A$106:AN$202,35,FALSE)),0,(VLOOKUP($A93,'Import OffPeak'!$A$3:AN$99,35,FALSE)-VLOOKUP($A93,'Import OffPeak change'!$A$106:AN$202,35,FALSE)))</f>
        <v>0</v>
      </c>
      <c r="AJ93" s="6">
        <f>IF(ISERROR(VLOOKUP($A93,'Import OffPeak'!$A$3:AO$99,36,FALSE)-VLOOKUP($A93,'Import OffPeak change'!$A$106:AO$202,36,FALSE)),0,(VLOOKUP($A93,'Import OffPeak'!$A$3:AO$99,36,FALSE)-VLOOKUP($A93,'Import OffPeak change'!$A$106:AO$202,36,FALSE)))</f>
        <v>0</v>
      </c>
      <c r="AK93" s="6">
        <f>IF(ISERROR(VLOOKUP($A93,'Import OffPeak'!$A$3:AP$99,37,FALSE)-VLOOKUP($A93,'Import OffPeak change'!$A$106:AP$202,37,FALSE)),0,(VLOOKUP($A93,'Import OffPeak'!$A$3:AP$99,37,FALSE)-VLOOKUP($A93,'Import OffPeak change'!$A$106:AP$202,37,FALSE)))</f>
        <v>0</v>
      </c>
      <c r="AL93" s="6">
        <f>IF(ISERROR(VLOOKUP($A93,'Import OffPeak'!$A$3:AQ$99,38,FALSE)-VLOOKUP($A93,'Import OffPeak change'!$A$106:AQ$202,38,FALSE)),0,(VLOOKUP($A93,'Import OffPeak'!$A$3:AQ$99,38,FALSE)-VLOOKUP($A93,'Import OffPeak change'!$A$106:AQ$202,38,FALSE)))</f>
        <v>0</v>
      </c>
      <c r="AM93" s="6">
        <f>IF(ISERROR(VLOOKUP($A93,'Import OffPeak'!$A$3:AR$99,39,FALSE)-VLOOKUP($A93,'Import OffPeak change'!$A$106:AR$202,39,FALSE)),0,(VLOOKUP($A93,'Import OffPeak'!$A$3:AR$99,39,FALSE)-VLOOKUP($A93,'Import OffPeak change'!$A$106:AR$202,39,FALSE)))</f>
        <v>0</v>
      </c>
      <c r="AN93" s="6">
        <f>IF(ISERROR(VLOOKUP($A93,'Import OffPeak'!$A$3:AS$99,40,FALSE)-VLOOKUP($A93,'Import OffPeak change'!$A$106:AS$202,40,FALSE)),0,(VLOOKUP($A93,'Import OffPeak'!$A$3:AS$99,40,FALSE)-VLOOKUP($A93,'Import OffPeak change'!$A$106:AS$202,40,FALSE)))</f>
        <v>0</v>
      </c>
      <c r="AO93" s="6">
        <f>IF(ISERROR(VLOOKUP($A93,'Import OffPeak'!$A$3:AT$99,41,FALSE)-VLOOKUP($A93,'Import OffPeak change'!$A$106:AT$202,41,FALSE)),0,(VLOOKUP($A93,'Import OffPeak'!$A$3:AT$99,41,FALSE)-VLOOKUP($A93,'Import OffPeak change'!$A$106:AT$202,41,FALSE)))</f>
        <v>0</v>
      </c>
      <c r="AP93" s="6">
        <f>IF(ISERROR(VLOOKUP($A93,'Import OffPeak'!$A$3:AU$99,42,FALSE)-VLOOKUP($A93,'Import OffPeak change'!$A$106:AU$202,42,FALSE)),0,(VLOOKUP($A93,'Import OffPeak'!$A$3:AU$99,42,FALSE)-VLOOKUP($A93,'Import OffPeak change'!$A$106:AU$202,42,FALSE)))</f>
        <v>0</v>
      </c>
      <c r="AQ93" s="6">
        <f>IF(ISERROR(VLOOKUP($A93,'Import OffPeak'!$A$3:AV$99,43,FALSE)-VLOOKUP($A93,'Import OffPeak change'!$A$106:AV$202,43,FALSE)),0,(VLOOKUP($A93,'Import OffPeak'!$A$3:AV$99,43,FALSE)-VLOOKUP($A93,'Import OffPeak change'!$A$106:AV$202,43,FALSE)))</f>
        <v>0</v>
      </c>
      <c r="AR93" s="6">
        <f>IF(ISERROR(VLOOKUP($A93,'Import OffPeak'!$A$3:AW$99,44,FALSE)-VLOOKUP($A93,'Import OffPeak change'!$A$106:AW$202,44,FALSE)),0,(VLOOKUP($A93,'Import OffPeak'!$A$3:AW$99,44,FALSE)-VLOOKUP($A93,'Import OffPeak change'!$A$106:AW$202,44,FALSE)))</f>
        <v>0</v>
      </c>
      <c r="AS93" s="6">
        <f>IF(ISERROR(VLOOKUP($A93,'Import OffPeak'!$A$3:AX$99,45,FALSE)-VLOOKUP($A93,'Import OffPeak change'!$A$106:AX$202,45,FALSE)),0,(VLOOKUP($A93,'Import OffPeak'!$A$3:AX$99,45,FALSE)-VLOOKUP($A93,'Import OffPeak change'!$A$106:AX$202,45,FALSE)))</f>
        <v>0</v>
      </c>
      <c r="AT93" s="6">
        <f>IF(ISERROR(VLOOKUP($A93,'Import OffPeak'!$A$3:AY$99,46,FALSE)-VLOOKUP($A93,'Import OffPeak change'!$A$106:AY$202,46,FALSE)),0,(VLOOKUP($A93,'Import OffPeak'!$A$3:AY$99,46,FALSE)-VLOOKUP($A93,'Import OffPeak change'!$A$106:AY$202,46,FALSE)))</f>
        <v>0</v>
      </c>
      <c r="AU93" s="6">
        <f>IF(ISERROR(VLOOKUP($A93,'Import OffPeak'!$A$3:AZ$99,47,FALSE)-VLOOKUP($A93,'Import OffPeak change'!$A$106:AZ$202,47,FALSE)),0,(VLOOKUP($A93,'Import OffPeak'!$A$3:AZ$99,47,FALSE)-VLOOKUP($A93,'Import OffPeak change'!$A$106:AZ$202,47,FALSE)))</f>
        <v>0</v>
      </c>
      <c r="AV93" s="6">
        <f>IF(ISERROR(VLOOKUP($A93,'Import OffPeak'!$A$3:BA$99,48,FALSE)-VLOOKUP($A93,'Import OffPeak change'!$A$106:BA$202,48,FALSE)),0,(VLOOKUP($A93,'Import OffPeak'!$A$3:BA$99,48,FALSE)-VLOOKUP($A93,'Import OffPeak change'!$A$106:BA$202,48,FALSE)))</f>
        <v>0</v>
      </c>
      <c r="AW93" s="6">
        <f>IF(ISERROR(VLOOKUP($A93,'Import OffPeak'!$A$3:BB$99,49,FALSE)-VLOOKUP($A93,'Import OffPeak change'!$A$106:BB$202,49,FALSE)),0,(VLOOKUP($A93,'Import OffPeak'!$A$3:BB$99,49,FALSE)-VLOOKUP($A93,'Import OffPeak change'!$A$106:BB$202,49,FALSE)))</f>
        <v>0</v>
      </c>
      <c r="AX93" s="6">
        <f>IF(ISERROR(VLOOKUP($A93,'Import OffPeak'!$A$3:BC$99,50,FALSE)-VLOOKUP($A93,'Import OffPeak change'!$A$106:BC$202,50,FALSE)),0,(VLOOKUP($A93,'Import OffPeak'!$A$3:BC$99,50,FALSE)-VLOOKUP($A93,'Import OffPeak change'!$A$106:BC$202,50,FALSE)))</f>
        <v>0</v>
      </c>
      <c r="AY93" s="6">
        <f>IF(ISERROR(VLOOKUP($A93,'Import OffPeak'!$A$3:BD$99,51,FALSE)-VLOOKUP($A93,'Import OffPeak change'!$A$106:BD$202,51,FALSE)),0,(VLOOKUP($A93,'Import OffPeak'!$A$3:BD$99,51,FALSE)-VLOOKUP($A93,'Import OffPeak change'!$A$106:BD$202,51,FALSE)))</f>
        <v>0</v>
      </c>
      <c r="AZ93" s="6">
        <f>IF(ISERROR(VLOOKUP($A93,'Import OffPeak'!$A$3:BE$99,52,FALSE)-VLOOKUP($A93,'Import OffPeak change'!$A$106:BE$202,52,FALSE)),0,(VLOOKUP($A93,'Import OffPeak'!$A$3:BE$99,52,FALSE)-VLOOKUP($A93,'Import OffPeak change'!$A$106:BE$202,52,FALSE)))</f>
        <v>0</v>
      </c>
      <c r="BA93" s="6">
        <f>IF(ISERROR(VLOOKUP($A93,'Import OffPeak'!$A$3:BF$99,53,FALSE)-VLOOKUP($A93,'Import OffPeak change'!$A$106:BF$202,53,FALSE)),0,(VLOOKUP($A93,'Import OffPeak'!$A$3:BF$99,53,FALSE)-VLOOKUP($A93,'Import OffPeak change'!$A$106:BF$202,53,FALSE)))</f>
        <v>0</v>
      </c>
      <c r="BB93" s="6">
        <f>IF(ISERROR(VLOOKUP($A93,'Import OffPeak'!$A$3:BG$99,54,FALSE)-VLOOKUP($A93,'Import OffPeak change'!$A$106:BG$202,54,FALSE)),0,(VLOOKUP($A93,'Import OffPeak'!$A$3:BG$99,54,FALSE)-VLOOKUP($A93,'Import OffPeak change'!$A$106:BG$202,54,FALSE)))</f>
        <v>0</v>
      </c>
      <c r="BC93" s="6">
        <f>IF(ISERROR(VLOOKUP($A93,'Import OffPeak'!$A$3:BH$99,55,FALSE)-VLOOKUP($A93,'Import OffPeak change'!$A$106:BH$202,55,FALSE)),0,(VLOOKUP($A93,'Import OffPeak'!$A$3:BH$99,55,FALSE)-VLOOKUP($A93,'Import OffPeak change'!$A$106:BH$202,55,FALSE)))</f>
        <v>0</v>
      </c>
      <c r="BD93" s="6">
        <f>IF(ISERROR(VLOOKUP($A93,'Import OffPeak'!$A$3:BI$99,56,FALSE)-VLOOKUP($A93,'Import OffPeak change'!$A$106:BI$202,56,FALSE)),0,(VLOOKUP($A93,'Import OffPeak'!$A$3:BI$99,56,FALSE)-VLOOKUP($A93,'Import OffPeak change'!$A$106:BI$202,56,FALSE)))</f>
        <v>0</v>
      </c>
      <c r="BE93" s="6">
        <f>IF(ISERROR(VLOOKUP($A93,'Import OffPeak'!$A$3:BJ$99,57,FALSE)-VLOOKUP($A93,'Import OffPeak change'!$A$106:BJ$202,57,FALSE)),0,(VLOOKUP($A93,'Import OffPeak'!$A$3:BJ$99,57,FALSE)-VLOOKUP($A93,'Import OffPeak change'!$A$106:BJ$202,57,FALSE)))</f>
        <v>0</v>
      </c>
      <c r="BF93" s="6">
        <f>IF(ISERROR(VLOOKUP($A93,'Import OffPeak'!$A$3:BK$99,58,FALSE)-VLOOKUP($A93,'Import OffPeak change'!$A$106:BK$202,58,FALSE)),0,(VLOOKUP($A93,'Import OffPeak'!$A$3:BK$99,58,FALSE)-VLOOKUP($A93,'Import OffPeak change'!$A$106:BK$202,58,FALSE)))</f>
        <v>0</v>
      </c>
      <c r="BG93" s="6">
        <f>IF(ISERROR(VLOOKUP($A93,'Import OffPeak'!$A$3:BL$99,59,FALSE)-VLOOKUP($A93,'Import OffPeak change'!$A$106:BL$202,59,FALSE)),0,(VLOOKUP($A93,'Import OffPeak'!$A$3:BL$99,59,FALSE)-VLOOKUP($A93,'Import OffPeak change'!$A$106:BL$202,59,FALSE)))</f>
        <v>0</v>
      </c>
      <c r="BH93" s="6">
        <f>IF(ISERROR(VLOOKUP($A93,'Import OffPeak'!$A$3:BM$99,60,FALSE)-VLOOKUP($A93,'Import OffPeak change'!$A$106:BM$202,60,FALSE)),0,(VLOOKUP($A93,'Import OffPeak'!$A$3:BM$99,60,FALSE)-VLOOKUP($A93,'Import OffPeak change'!$A$106:BM$202,60,FALSE)))</f>
        <v>0</v>
      </c>
      <c r="BI93" s="6">
        <f>IF(ISERROR(VLOOKUP($A93,'Import OffPeak'!$A$3:BN$99,61,FALSE)-VLOOKUP($A93,'Import OffPeak change'!$A$106:BN$202,61,FALSE)),0,(VLOOKUP($A93,'Import OffPeak'!$A$3:BN$99,61,FALSE)-VLOOKUP($A93,'Import OffPeak change'!$A$106:BN$202,61,FALSE)))</f>
        <v>0</v>
      </c>
      <c r="BJ93" s="6">
        <f>IF(ISERROR(VLOOKUP($A93,'Import OffPeak'!$A$3:BO$99,62,FALSE)-VLOOKUP($A93,'Import OffPeak change'!$A$106:BO$202,62,FALSE)),0,(VLOOKUP($A93,'Import OffPeak'!$A$3:BO$99,62,FALSE)-VLOOKUP($A93,'Import OffPeak change'!$A$106:BO$202,62,FALSE)))</f>
        <v>0</v>
      </c>
      <c r="BK93" s="6">
        <f>IF(ISERROR(VLOOKUP($A93,'Import OffPeak'!$A$3:BP$99,63,FALSE)-VLOOKUP($A93,'Import OffPeak change'!$A$106:BP$202,63,FALSE)),0,(VLOOKUP($A93,'Import OffPeak'!$A$3:BP$99,63,FALSE)-VLOOKUP($A93,'Import OffPeak change'!$A$106:BP$202,63,FALSE)))</f>
        <v>0</v>
      </c>
      <c r="BL93" s="6">
        <f>IF(ISERROR(VLOOKUP($A93,'Import OffPeak'!$A$3:BQ$99,64,FALSE)-VLOOKUP($A93,'Import OffPeak change'!$A$106:BQ$202,64,FALSE)),0,(VLOOKUP($A93,'Import OffPeak'!$A$3:BQ$99,64,FALSE)-VLOOKUP($A93,'Import OffPeak change'!$A$106:BQ$202,64,FALSE)))</f>
        <v>0</v>
      </c>
      <c r="BM93" s="6">
        <f>IF(ISERROR(VLOOKUP($A93,'Import OffPeak'!$A$3:BR$99,65,FALSE)-VLOOKUP($A93,'Import OffPeak change'!$A$106:BR$202,65,FALSE)),0,(VLOOKUP($A93,'Import OffPeak'!$A$3:BR$99,65,FALSE)-VLOOKUP($A93,'Import OffPeak change'!$A$106:BR$202,65,FALSE)))</f>
        <v>0</v>
      </c>
      <c r="BN93" s="6">
        <f>IF(ISERROR(VLOOKUP($A93,'Import OffPeak'!$A$3:BS$99,66,FALSE)-VLOOKUP($A93,'Import OffPeak change'!$A$106:BS$202,66,FALSE)),0,(VLOOKUP($A93,'Import OffPeak'!$A$3:BS$99,66,FALSE)-VLOOKUP($A93,'Import OffPeak change'!$A$106:BS$202,66,FALSE)))</f>
        <v>0</v>
      </c>
      <c r="BO93" s="6">
        <f>IF(ISERROR(VLOOKUP($A93,'Import OffPeak'!$A$3:BT$99,67,FALSE)-VLOOKUP($A93,'Import OffPeak change'!$A$106:BT$202,67,FALSE)),0,(VLOOKUP($A93,'Import OffPeak'!$A$3:BT$99,67,FALSE)-VLOOKUP($A93,'Import OffPeak change'!$A$106:BT$202,67,FALSE)))</f>
        <v>0</v>
      </c>
      <c r="BP93" s="6">
        <f>IF(ISERROR(VLOOKUP($A93,'Import OffPeak'!$A$3:BU$99,68,FALSE)-VLOOKUP($A93,'Import OffPeak change'!$A$106:BU$202,68,FALSE)),0,(VLOOKUP($A93,'Import OffPeak'!$A$3:BU$99,68,FALSE)-VLOOKUP($A93,'Import OffPeak change'!$A$106:BU$202,68,FALSE)))</f>
        <v>0</v>
      </c>
      <c r="BQ93" s="6">
        <f>IF(ISERROR(VLOOKUP($A93,'Import OffPeak'!$A$3:BV$99,69,FALSE)-VLOOKUP($A93,'Import OffPeak change'!$A$106:BV$202,69,FALSE)),0,(VLOOKUP($A93,'Import OffPeak'!$A$3:BV$99,69,FALSE)-VLOOKUP($A93,'Import OffPeak change'!$A$106:BV$202,69,FALSE)))</f>
        <v>0</v>
      </c>
      <c r="BR93" s="6">
        <f>IF(ISERROR(VLOOKUP($A93,'Import OffPeak'!$A$3:BW$99,70,FALSE)-VLOOKUP($A93,'Import OffPeak change'!$A$106:BW$202,70,FALSE)),0,(VLOOKUP($A93,'Import OffPeak'!$A$3:BW$99,70,FALSE)-VLOOKUP($A93,'Import OffPeak change'!$A$106:BW$202,70,FALSE)))</f>
        <v>0</v>
      </c>
      <c r="BS93" s="6">
        <f>IF(ISERROR(VLOOKUP($A93,'Import OffPeak'!$A$3:BX$99,71,FALSE)-VLOOKUP($A93,'Import OffPeak change'!$A$106:BX$202,71,FALSE)),0,(VLOOKUP($A93,'Import OffPeak'!$A$3:BX$99,71,FALSE)-VLOOKUP($A93,'Import OffPeak change'!$A$106:BX$202,71,FALSE)))</f>
        <v>0</v>
      </c>
      <c r="BT93" s="6">
        <f>IF(ISERROR(VLOOKUP($A93,'Import OffPeak'!$A$3:BY$99,72,FALSE)-VLOOKUP($A93,'Import OffPeak change'!$A$106:BY$202,72,FALSE)),0,(VLOOKUP($A93,'Import OffPeak'!$A$3:BY$99,72,FALSE)-VLOOKUP($A93,'Import OffPeak change'!$A$106:BY$202,72,FALSE)))</f>
        <v>0</v>
      </c>
      <c r="BU93" s="6">
        <f>IF(ISERROR(VLOOKUP($A93,'Import OffPeak'!$A$3:BZ$99,73,FALSE)-VLOOKUP($A93,'Import OffPeak change'!$A$106:BZ$202,73,FALSE)),0,(VLOOKUP($A93,'Import OffPeak'!$A$3:BZ$99,73,FALSE)-VLOOKUP($A93,'Import OffPeak change'!$A$106:BZ$202,73,FALSE)))</f>
        <v>0</v>
      </c>
      <c r="BV93" s="6">
        <f>IF(ISERROR(VLOOKUP($A93,'Import OffPeak'!$A$3:CA$99,74,FALSE)-VLOOKUP($A93,'Import OffPeak change'!$A$106:CA$202,74,FALSE)),0,(VLOOKUP($A93,'Import OffPeak'!$A$3:CA$99,74,FALSE)-VLOOKUP($A93,'Import OffPeak change'!$A$106:CA$202,74,FALSE)))</f>
        <v>0</v>
      </c>
      <c r="BW93" s="6">
        <f>IF(ISERROR(VLOOKUP($A93,'Import OffPeak'!$A$3:CB$99,75,FALSE)-VLOOKUP($A93,'Import OffPeak change'!$A$106:CB$202,75,FALSE)),0,(VLOOKUP($A93,'Import OffPeak'!$A$3:CB$99,75,FALSE)-VLOOKUP($A93,'Import OffPeak change'!$A$106:CB$202,75,FALSE)))</f>
        <v>0</v>
      </c>
      <c r="BX93" s="6">
        <f>IF(ISERROR(VLOOKUP($A93,'Import OffPeak'!$A$3:CC$99,76,FALSE)-VLOOKUP($A93,'Import OffPeak change'!$A$106:CC$202,76,FALSE)),0,(VLOOKUP($A93,'Import OffPeak'!$A$3:CC$99,76,FALSE)-VLOOKUP($A93,'Import OffPeak change'!$A$106:CC$202,76,FALSE)))</f>
        <v>0</v>
      </c>
      <c r="BY93" s="6">
        <f>IF(ISERROR(VLOOKUP($A93,'Import OffPeak'!$A$3:CD$99,77,FALSE)-VLOOKUP($A93,'Import OffPeak change'!$A$106:CD$202,77,FALSE)),0,(VLOOKUP($A93,'Import OffPeak'!$A$3:CD$99,77,FALSE)-VLOOKUP($A93,'Import OffPeak change'!$A$106:CD$202,77,FALSE)))</f>
        <v>0</v>
      </c>
      <c r="BZ93" s="6">
        <f>IF(ISERROR(VLOOKUP($A93,'Import OffPeak'!$A$3:CE$99,78,FALSE)-VLOOKUP($A93,'Import OffPeak change'!$A$106:CE$202,78,FALSE)),0,(VLOOKUP($A93,'Import OffPeak'!$A$3:CE$99,78,FALSE)-VLOOKUP($A93,'Import OffPeak change'!$A$106:CE$202,78,FALSE)))</f>
        <v>0</v>
      </c>
      <c r="CA93" s="6">
        <f>IF(ISERROR(VLOOKUP($A93,'Import OffPeak'!$A$3:CF$99,79,FALSE)-VLOOKUP($A93,'Import OffPeak change'!$A$106:CF$202,79,FALSE)),0,(VLOOKUP($A93,'Import OffPeak'!$A$3:CF$99,79,FALSE)-VLOOKUP($A93,'Import OffPeak change'!$A$106:CF$202,79,FALSE)))</f>
        <v>0</v>
      </c>
      <c r="CB93" s="6">
        <f>IF(ISERROR(VLOOKUP($A93,'Import OffPeak'!$A$3:CG$99,80,FALSE)-VLOOKUP($A93,'Import OffPeak change'!$A$106:CG$202,80,FALSE)),0,(VLOOKUP($A93,'Import OffPeak'!$A$3:CG$99,80,FALSE)-VLOOKUP($A93,'Import OffPeak change'!$A$106:CG$202,80,FALSE)))</f>
        <v>0</v>
      </c>
      <c r="CC93" s="6">
        <f>IF(ISERROR(VLOOKUP($A93,'Import OffPeak'!$A$3:CH$99,81,FALSE)-VLOOKUP($A93,'Import OffPeak change'!$A$106:CH$202,81,FALSE)),0,(VLOOKUP($A93,'Import OffPeak'!$A$3:CH$99,81,FALSE)-VLOOKUP($A93,'Import OffPeak change'!$A$106:CH$202,81,FALSE)))</f>
        <v>0</v>
      </c>
      <c r="CD93" s="6">
        <f>IF(ISERROR(VLOOKUP($A93,'Import OffPeak'!$A$3:CI$99,82,FALSE)-VLOOKUP($A93,'Import OffPeak change'!$A$106:CI$202,82,FALSE)),0,(VLOOKUP($A93,'Import OffPeak'!$A$3:CI$99,82,FALSE)-VLOOKUP($A93,'Import OffPeak change'!$A$106:CI$202,82,FALSE)))</f>
        <v>0</v>
      </c>
      <c r="CE93" s="6">
        <f>IF(ISERROR(VLOOKUP($A93,'Import OffPeak'!$A$3:CJ$99,83,FALSE)-VLOOKUP($A93,'Import OffPeak change'!$A$106:CJ$202,83,FALSE)),0,(VLOOKUP($A93,'Import OffPeak'!$A$3:CJ$99,83,FALSE)-VLOOKUP($A93,'Import OffPeak change'!$A$106:CJ$202,83,FALSE)))</f>
        <v>0</v>
      </c>
      <c r="CF93" s="6">
        <f>IF(ISERROR(VLOOKUP($A93,'Import OffPeak'!$A$3:CK$99,84,FALSE)-VLOOKUP($A93,'Import OffPeak change'!$A$106:CK$202,84,FALSE)),0,(VLOOKUP($A93,'Import OffPeak'!$A$3:CK$99,84,FALSE)-VLOOKUP($A93,'Import OffPeak change'!$A$106:CK$202,84,FALSE)))</f>
        <v>0</v>
      </c>
      <c r="CG93" s="6">
        <f>IF(ISERROR(VLOOKUP($A93,'Import OffPeak'!$A$3:CL$99,85,FALSE)-VLOOKUP($A93,'Import OffPeak change'!$A$106:CL$202,85,FALSE)),0,(VLOOKUP($A93,'Import OffPeak'!$A$3:CL$99,85,FALSE)-VLOOKUP($A93,'Import OffPeak change'!$A$106:CL$202,85,FALSE)))</f>
        <v>0</v>
      </c>
      <c r="CH93" s="6">
        <f>IF(ISERROR(VLOOKUP($A93,'Import OffPeak'!$A$3:CM$99,86,FALSE)-VLOOKUP($A93,'Import OffPeak change'!$A$106:CM$202,86,FALSE)),0,(VLOOKUP($A93,'Import OffPeak'!$A$3:CM$99,86,FALSE)-VLOOKUP($A93,'Import OffPeak change'!$A$106:CM$202,86,FALSE)))</f>
        <v>0</v>
      </c>
      <c r="CI93" s="6">
        <f>IF(ISERROR(VLOOKUP($A93,'Import OffPeak'!$A$3:CN$99,87,FALSE)-VLOOKUP($A93,'Import OffPeak change'!$A$106:CN$202,87,FALSE)),0,(VLOOKUP($A93,'Import OffPeak'!$A$3:CN$99,87,FALSE)-VLOOKUP($A93,'Import OffPeak change'!$A$106:CN$202,87,FALSE)))</f>
        <v>0</v>
      </c>
      <c r="CJ93" s="6">
        <f>IF(ISERROR(VLOOKUP($A93,'Import OffPeak'!$A$3:CO$99,88,FALSE)-VLOOKUP($A93,'Import OffPeak change'!$A$106:CO$202,88,FALSE)),0,(VLOOKUP($A93,'Import OffPeak'!$A$3:CO$99,88,FALSE)-VLOOKUP($A93,'Import OffPeak change'!$A$106:CO$202,88,FALSE)))</f>
        <v>0</v>
      </c>
      <c r="CK93" s="6">
        <f>IF(ISERROR(VLOOKUP($A93,'Import OffPeak'!$A$3:CP$99,89,FALSE)-VLOOKUP($A93,'Import OffPeak change'!$A$106:CP$202,89,FALSE)),0,(VLOOKUP($A93,'Import OffPeak'!$A$3:CP$99,89,FALSE)-VLOOKUP($A93,'Import OffPeak change'!$A$106:CP$202,89,FALSE)))</f>
        <v>0</v>
      </c>
      <c r="CL93" s="6">
        <f>IF(ISERROR(VLOOKUP($A93,'Import OffPeak'!$A$3:CQ$99,90,FALSE)-VLOOKUP($A93,'Import OffPeak change'!$A$106:CQ$202,90,FALSE)),0,(VLOOKUP($A93,'Import OffPeak'!$A$3:CQ$99,90,FALSE)-VLOOKUP($A93,'Import OffPeak change'!$A$106:CQ$202,90,FALSE)))</f>
        <v>0</v>
      </c>
      <c r="CM93" s="6">
        <f>IF(ISERROR(VLOOKUP($A93,'Import OffPeak'!$A$3:CR$99,91,FALSE)-VLOOKUP($A93,'Import OffPeak change'!$A$106:CR$202,91,FALSE)),0,(VLOOKUP($A93,'Import OffPeak'!$A$3:CR$99,91,FALSE)-VLOOKUP($A93,'Import OffPeak change'!$A$106:CR$202,91,FALSE)))</f>
        <v>0</v>
      </c>
      <c r="CN93" s="6">
        <f>IF(ISERROR(VLOOKUP($A93,'Import OffPeak'!$A$3:CS$99,92,FALSE)-VLOOKUP($A93,'Import OffPeak change'!$A$106:CS$202,92,FALSE)),0,(VLOOKUP($A93,'Import OffPeak'!$A$3:CS$99,92,FALSE)-VLOOKUP($A93,'Import OffPeak change'!$A$106:CS$202,92,FALSE)))</f>
        <v>0</v>
      </c>
      <c r="CO93" s="6">
        <f>IF(ISERROR(VLOOKUP($A93,'Import OffPeak'!$A$3:CT$99,93,FALSE)-VLOOKUP($A93,'Import OffPeak change'!$A$106:CT$202,93,FALSE)),0,(VLOOKUP($A93,'Import OffPeak'!$A$3:CT$99,93,FALSE)-VLOOKUP($A93,'Import OffPeak change'!$A$106:CT$202,93,FALSE)))</f>
        <v>0</v>
      </c>
      <c r="CP93" s="6">
        <f>IF(ISERROR(VLOOKUP($A93,'Import OffPeak'!$A$3:CU$99,94,FALSE)-VLOOKUP($A93,'Import OffPeak change'!$A$106:CU$202,94,FALSE)),0,(VLOOKUP($A93,'Import OffPeak'!$A$3:CU$99,94,FALSE)-VLOOKUP($A93,'Import OffPeak change'!$A$106:CU$202,94,FALSE)))</f>
        <v>0</v>
      </c>
      <c r="CQ93" s="6">
        <f>IF(ISERROR(VLOOKUP($A93,'Import OffPeak'!$A$3:CV$99,95,FALSE)-VLOOKUP($A93,'Import OffPeak change'!$A$106:CV$202,95,FALSE)),0,(VLOOKUP($A93,'Import OffPeak'!$A$3:CV$99,95,FALSE)-VLOOKUP($A93,'Import OffPeak change'!$A$106:CV$202,95,FALSE)))</f>
        <v>0</v>
      </c>
      <c r="CR93" s="6">
        <f>IF(ISERROR(VLOOKUP($A93,'Import OffPeak'!$A$3:CW$99,96,FALSE)-VLOOKUP($A93,'Import OffPeak change'!$A$106:CW$202,96,FALSE)),0,(VLOOKUP($A93,'Import OffPeak'!$A$3:CW$99,96,FALSE)-VLOOKUP($A93,'Import OffPeak change'!$A$106:CW$202,96,FALSE)))</f>
        <v>0</v>
      </c>
      <c r="CS93" s="6">
        <f>IF(ISERROR(VLOOKUP($A93,'Import OffPeak'!$A$3:CX$99,97,FALSE)-VLOOKUP($A93,'Import OffPeak change'!$A$106:CX$202,97,FALSE)),0,(VLOOKUP($A93,'Import OffPeak'!$A$3:CX$99,97,FALSE)-VLOOKUP($A93,'Import OffPeak change'!$A$106:CX$202,97,FALSE)))</f>
        <v>0</v>
      </c>
      <c r="CT93" s="6">
        <f>IF(ISERROR(VLOOKUP($A93,'Import OffPeak'!$A$3:CY$99,98,FALSE)-VLOOKUP($A93,'Import OffPeak change'!$A$106:CY$202,98,FALSE)),0,(VLOOKUP($A93,'Import OffPeak'!$A$3:CY$99,98,FALSE)-VLOOKUP($A93,'Import OffPeak change'!$A$106:CY$202,98,FALSE)))</f>
        <v>0</v>
      </c>
      <c r="CU93" s="6">
        <f>IF(ISERROR(VLOOKUP($A93,'Import OffPeak'!$A$3:CZ$99,99,FALSE)-VLOOKUP($A93,'Import OffPeak change'!$A$106:CZ$202,99,FALSE)),0,(VLOOKUP($A93,'Import OffPeak'!$A$3:CZ$99,99,FALSE)-VLOOKUP($A93,'Import OffPeak change'!$A$106:CZ$202,99,FALSE)))</f>
        <v>0</v>
      </c>
      <c r="CV93" s="6">
        <f>IF(ISERROR(VLOOKUP($A93,'Import OffPeak'!$A$3:DA$99,100,FALSE)-VLOOKUP($A93,'Import OffPeak change'!$A$106:DA$202,100,FALSE)),0,(VLOOKUP($A93,'Import OffPeak'!$A$3:DA$99,100,FALSE)-VLOOKUP($A93,'Import OffPeak change'!$A$106:DA$202,100,FALSE)))</f>
        <v>0</v>
      </c>
      <c r="CW93" s="6">
        <f>IF(ISERROR(VLOOKUP($A93,'Import OffPeak'!$A$3:DB$99,101,FALSE)-VLOOKUP($A93,'Import OffPeak change'!$A$106:DB$202,101,FALSE)),0,(VLOOKUP($A93,'Import OffPeak'!$A$3:DB$99,101,FALSE)-VLOOKUP($A93,'Import OffPeak change'!$A$106:DB$202,101,FALSE)))</f>
        <v>0</v>
      </c>
      <c r="CX93" s="6">
        <f>IF(ISERROR(VLOOKUP($A93,'Import OffPeak'!$A$3:DC$99,102,FALSE)-VLOOKUP($A93,'Import OffPeak change'!$A$106:DC$202,102,FALSE)),0,(VLOOKUP($A93,'Import OffPeak'!$A$3:DC$99,102,FALSE)-VLOOKUP($A93,'Import OffPeak change'!$A$106:DC$202,102,FALSE)))</f>
        <v>0</v>
      </c>
      <c r="CY93" s="6">
        <f>IF(ISERROR(VLOOKUP($A93,'Import OffPeak'!$A$3:DD$99,103,FALSE)-VLOOKUP($A93,'Import OffPeak change'!$A$106:DD$202,103,FALSE)),0,(VLOOKUP($A93,'Import OffPeak'!$A$3:DD$99,103,FALSE)-VLOOKUP($A93,'Import OffPeak change'!$A$106:DD$202,103,FALSE)))</f>
        <v>0</v>
      </c>
      <c r="CZ93" s="6">
        <f>IF(ISERROR(VLOOKUP($A93,'Import OffPeak'!$A$3:DE$99,104,FALSE)-VLOOKUP($A93,'Import OffPeak change'!$A$106:DE$202,104,FALSE)),0,(VLOOKUP($A93,'Import OffPeak'!$A$3:DE$99,104,FALSE)-VLOOKUP($A93,'Import OffPeak change'!$A$106:DE$202,104,FALSE)))</f>
        <v>0</v>
      </c>
      <c r="DA93" s="6">
        <f>IF(ISERROR(VLOOKUP($A93,'Import OffPeak'!$A$3:DF$99,105,FALSE)-VLOOKUP($A93,'Import OffPeak change'!$A$106:DF$202,105,FALSE)),0,(VLOOKUP($A93,'Import OffPeak'!$A$3:DF$99,105,FALSE)-VLOOKUP($A93,'Import OffPeak change'!$A$106:DF$202,105,FALSE)))</f>
        <v>0</v>
      </c>
      <c r="DB93" s="6">
        <f>IF(ISERROR(VLOOKUP($A93,'Import OffPeak'!$A$3:DG$99,106,FALSE)-VLOOKUP($A93,'Import OffPeak change'!$A$106:DG$202,106,FALSE)),0,(VLOOKUP($A93,'Import OffPeak'!$A$3:DG$99,106,FALSE)-VLOOKUP($A93,'Import OffPeak change'!$A$106:DG$202,106,FALSE)))</f>
        <v>0</v>
      </c>
      <c r="DC93" s="6">
        <f>IF(ISERROR(VLOOKUP($A93,'Import OffPeak'!$A$3:DH$99,107,FALSE)-VLOOKUP($A93,'Import OffPeak change'!$A$106:DH$202,107,FALSE)),0,(VLOOKUP($A93,'Import OffPeak'!$A$3:DH$99,107,FALSE)-VLOOKUP($A93,'Import OffPeak change'!$A$106:DH$202,107,FALSE)))</f>
        <v>0</v>
      </c>
      <c r="DD93" s="6">
        <f>IF(ISERROR(VLOOKUP($A93,'Import OffPeak'!$A$3:DI$99,108,FALSE)-VLOOKUP($A93,'Import OffPeak change'!$A$106:DI$202,108,FALSE)),0,(VLOOKUP($A93,'Import OffPeak'!$A$3:DI$99,108,FALSE)-VLOOKUP($A93,'Import OffPeak change'!$A$106:DI$202,108,FALSE)))</f>
        <v>0</v>
      </c>
      <c r="DE93" s="6">
        <f>IF(ISERROR(VLOOKUP($A93,'Import OffPeak'!$A$3:DJ$99,109,FALSE)-VLOOKUP($A93,'Import OffPeak change'!$A$106:DJ$202,109,FALSE)),0,(VLOOKUP($A93,'Import OffPeak'!$A$3:DJ$99,109,FALSE)-VLOOKUP($A93,'Import OffPeak change'!$A$106:DJ$202,109,FALSE)))</f>
        <v>0</v>
      </c>
      <c r="DF93" s="6">
        <f>IF(ISERROR(VLOOKUP($A93,'Import OffPeak'!$A$3:DK$99,110,FALSE)-VLOOKUP($A93,'Import OffPeak change'!$A$106:DK$202,110,FALSE)),0,(VLOOKUP($A93,'Import OffPeak'!$A$3:DK$99,110,FALSE)-VLOOKUP($A93,'Import OffPeak change'!$A$106:DK$202,110,FALSE)))</f>
        <v>0</v>
      </c>
      <c r="DG93" s="6">
        <f>IF(ISERROR(VLOOKUP($A93,'Import OffPeak'!$A$3:DL$99,111,FALSE)-VLOOKUP($A93,'Import OffPeak change'!$A$106:DL$202,111,FALSE)),0,(VLOOKUP($A93,'Import OffPeak'!$A$3:DL$99,111,FALSE)-VLOOKUP($A93,'Import OffPeak change'!$A$106:DL$202,111,FALSE)))</f>
        <v>0</v>
      </c>
      <c r="DH93" s="6">
        <f>IF(ISERROR(VLOOKUP($A93,'Import OffPeak'!$A$3:DM$99,112,FALSE)-VLOOKUP($A93,'Import OffPeak change'!$A$106:DM$202,112,FALSE)),0,(VLOOKUP($A93,'Import OffPeak'!$A$3:DM$99,112,FALSE)-VLOOKUP($A93,'Import OffPeak change'!$A$106:DM$202,112,FALSE)))</f>
        <v>0</v>
      </c>
      <c r="DI93" s="6">
        <f>IF(ISERROR(VLOOKUP($A93,'Import OffPeak'!$A$3:DN$99,113,FALSE)-VLOOKUP($A93,'Import OffPeak change'!$A$106:DN$202,113,FALSE)),0,(VLOOKUP($A93,'Import OffPeak'!$A$3:DN$99,113,FALSE)-VLOOKUP($A93,'Import OffPeak change'!$A$106:DN$202,113,FALSE)))</f>
        <v>0</v>
      </c>
      <c r="DJ93" s="6">
        <f>IF(ISERROR(VLOOKUP($A93,'Import OffPeak'!$A$3:DO$99,114,FALSE)-VLOOKUP($A93,'Import OffPeak change'!$A$106:DO$202,114,FALSE)),0,(VLOOKUP($A93,'Import OffPeak'!$A$3:DO$99,114,FALSE)-VLOOKUP($A93,'Import OffPeak change'!$A$106:DO$202,114,FALSE)))</f>
        <v>0</v>
      </c>
      <c r="DK93" s="6">
        <f>IF(ISERROR(VLOOKUP($A93,'Import OffPeak'!$A$3:DP$99,115,FALSE)-VLOOKUP($A93,'Import OffPeak change'!$A$106:DP$202,115,FALSE)),0,(VLOOKUP($A93,'Import OffPeak'!$A$3:DP$99,115,FALSE)-VLOOKUP($A93,'Import OffPeak change'!$A$106:DP$202,115,FALSE)))</f>
        <v>0</v>
      </c>
      <c r="DL93" s="6">
        <f>IF(ISERROR(VLOOKUP($A93,'Import OffPeak'!$A$3:DQ$99,116,FALSE)-VLOOKUP($A93,'Import OffPeak change'!$A$106:DQ$202,116,FALSE)),0,(VLOOKUP($A93,'Import OffPeak'!$A$3:DQ$99,116,FALSE)-VLOOKUP($A93,'Import OffPeak change'!$A$106:DQ$202,116,FALSE)))</f>
        <v>0</v>
      </c>
      <c r="DM93" s="6">
        <f>IF(ISERROR(VLOOKUP($A93,'Import OffPeak'!$A$3:DR$99,117,FALSE)-VLOOKUP($A93,'Import OffPeak change'!$A$106:DR$202,117,FALSE)),0,(VLOOKUP($A93,'Import OffPeak'!$A$3:DR$99,117,FALSE)-VLOOKUP($A93,'Import OffPeak change'!$A$106:DR$202,117,FALSE)))</f>
        <v>0</v>
      </c>
      <c r="DN93" s="6">
        <f>IF(ISERROR(VLOOKUP($A93,'Import OffPeak'!$A$3:DS$99,118,FALSE)-VLOOKUP($A93,'Import OffPeak change'!$A$106:DS$202,118,FALSE)),0,(VLOOKUP($A93,'Import OffPeak'!$A$3:DS$99,118,FALSE)-VLOOKUP($A93,'Import OffPeak change'!$A$106:DS$202,118,FALSE)))</f>
        <v>0</v>
      </c>
      <c r="DO93" s="6">
        <f>IF(ISERROR(VLOOKUP($A93,'Import OffPeak'!$A$3:DT$99,119,FALSE)-VLOOKUP($A93,'Import OffPeak change'!$A$106:DT$202,119,FALSE)),0,(VLOOKUP($A93,'Import OffPeak'!$A$3:DT$99,119,FALSE)-VLOOKUP($A93,'Import OffPeak change'!$A$106:DT$202,119,FALSE)))</f>
        <v>0</v>
      </c>
      <c r="DP93" s="6">
        <f>IF(ISERROR(VLOOKUP($A93,'Import OffPeak'!$A$3:DU$99,120,FALSE)-VLOOKUP($A93,'Import OffPeak change'!$A$106:DU$202,120,FALSE)),0,(VLOOKUP($A93,'Import OffPeak'!$A$3:DU$99,120,FALSE)-VLOOKUP($A93,'Import OffPeak change'!$A$106:DU$202,120,FALSE)))</f>
        <v>0</v>
      </c>
      <c r="DQ93" s="6">
        <f>IF(ISERROR(VLOOKUP($A93,'Import OffPeak'!$A$3:DV$99,121,FALSE)-VLOOKUP($A93,'Import OffPeak change'!$A$106:DV$202,121,FALSE)),0,(VLOOKUP($A93,'Import OffPeak'!$A$3:DV$99,121,FALSE)-VLOOKUP($A93,'Import OffPeak change'!$A$106:DV$202,121,FALSE)))</f>
        <v>0</v>
      </c>
      <c r="DR93" s="6">
        <f>IF(ISERROR(VLOOKUP($A93,'Import OffPeak'!$A$3:DW$99,122,FALSE)-VLOOKUP($A93,'Import OffPeak change'!$A$106:DW$202,122,FALSE)),0,(VLOOKUP($A93,'Import OffPeak'!$A$3:DW$99,122,FALSE)-VLOOKUP($A93,'Import OffPeak change'!$A$106:DW$202,122,FALSE)))</f>
        <v>0</v>
      </c>
      <c r="DS93" s="6">
        <f>IF(ISERROR(VLOOKUP($A93,'Import OffPeak'!$A$3:DX$99,123,FALSE)-VLOOKUP($A93,'Import OffPeak change'!$A$106:DX$202,123,FALSE)),0,(VLOOKUP($A93,'Import OffPeak'!$A$3:DX$99,123,FALSE)-VLOOKUP($A93,'Import OffPeak change'!$A$106:DX$202,123,FALSE)))</f>
        <v>0</v>
      </c>
      <c r="DT93" s="6">
        <f>IF(ISERROR(VLOOKUP($A93,'Import OffPeak'!$A$3:DY$99,124,FALSE)-VLOOKUP($A93,'Import OffPeak change'!$A$106:DY$202,124,FALSE)),0,(VLOOKUP($A93,'Import OffPeak'!$A$3:DY$99,124,FALSE)-VLOOKUP($A93,'Import OffPeak change'!$A$106:DY$202,124,FALSE)))</f>
        <v>0</v>
      </c>
      <c r="DU93" s="6">
        <f>IF(ISERROR(VLOOKUP($A93,'Import OffPeak'!$A$3:DZ$99,125,FALSE)-VLOOKUP($A93,'Import OffPeak change'!$A$106:DZ$202,125,FALSE)),0,(VLOOKUP($A93,'Import OffPeak'!$A$3:DZ$99,125,FALSE)-VLOOKUP($A93,'Import OffPeak change'!$A$106:DZ$202,125,FALSE)))</f>
        <v>0</v>
      </c>
      <c r="DV93" s="6">
        <f>IF(ISERROR(VLOOKUP($A93,'Import OffPeak'!$A$3:EA$99,126,FALSE)-VLOOKUP($A93,'Import OffPeak change'!$A$106:EA$202,126,FALSE)),0,(VLOOKUP($A93,'Import OffPeak'!$A$3:EA$99,126,FALSE)-VLOOKUP($A93,'Import OffPeak change'!$A$106:EA$202,126,FALSE)))</f>
        <v>0</v>
      </c>
      <c r="DW93" s="6">
        <f>IF(ISERROR(VLOOKUP($A93,'Import OffPeak'!$A$3:EB$99,127,FALSE)-VLOOKUP($A93,'Import OffPeak change'!$A$106:EB$202,127,FALSE)),0,(VLOOKUP($A93,'Import OffPeak'!$A$3:EB$99,127,FALSE)-VLOOKUP($A93,'Import OffPeak change'!$A$106:EB$202,127,FALSE)))</f>
        <v>0</v>
      </c>
      <c r="DX93" s="6">
        <f>IF(ISERROR(VLOOKUP($A93,'Import OffPeak'!$A$3:EC$99,128,FALSE)-VLOOKUP($A93,'Import OffPeak change'!$A$106:EC$202,128,FALSE)),0,(VLOOKUP($A93,'Import OffPeak'!$A$3:EC$99,128,FALSE)-VLOOKUP($A93,'Import OffPeak change'!$A$106:EC$202,128,FALSE)))</f>
        <v>0</v>
      </c>
      <c r="DY93" s="6">
        <f>IF(ISERROR(VLOOKUP($A93,'Import OffPeak'!$A$3:ED$99,129,FALSE)-VLOOKUP($A93,'Import OffPeak change'!$A$106:ED$202,129,FALSE)),0,(VLOOKUP($A93,'Import OffPeak'!$A$3:ED$99,129,FALSE)-VLOOKUP($A93,'Import OffPeak change'!$A$106:ED$202,129,FALSE)))</f>
        <v>0</v>
      </c>
      <c r="DZ93" s="6">
        <f>IF(ISERROR(VLOOKUP($A93,'Import OffPeak'!$A$3:EE$99,130,FALSE)-VLOOKUP($A93,'Import OffPeak change'!$A$106:EE$202,130,FALSE)),0,(VLOOKUP($A93,'Import OffPeak'!$A$3:EE$99,130,FALSE)-VLOOKUP($A93,'Import OffPeak change'!$A$106:EE$202,130,FALSE)))</f>
        <v>0</v>
      </c>
      <c r="EA93" s="6">
        <f>IF(ISERROR(VLOOKUP($A93,'Import OffPeak'!$A$3:EF$99,131,FALSE)-VLOOKUP($A93,'Import OffPeak change'!$A$106:EF$202,131,FALSE)),0,(VLOOKUP($A93,'Import OffPeak'!$A$3:EF$99,131,FALSE)-VLOOKUP($A93,'Import OffPeak change'!$A$106:EF$202,131,FALSE)))</f>
        <v>0</v>
      </c>
      <c r="EB93" s="6">
        <f>IF(ISERROR(VLOOKUP($A93,'Import OffPeak'!$A$3:EG$99,132,FALSE)-VLOOKUP($A93,'Import OffPeak change'!$A$106:EG$202,132,FALSE)),0,(VLOOKUP($A93,'Import OffPeak'!$A$3:EG$99,132,FALSE)-VLOOKUP($A93,'Import OffPeak change'!$A$106:EG$202,132,FALSE)))</f>
        <v>0</v>
      </c>
      <c r="EC93" s="6">
        <f>IF(ISERROR(VLOOKUP($A93,'Import OffPeak'!$A$3:EH$99,133,FALSE)-VLOOKUP($A93,'Import OffPeak change'!$A$106:EH$202,133,FALSE)),0,(VLOOKUP($A93,'Import OffPeak'!$A$3:EH$99,133,FALSE)-VLOOKUP($A93,'Import OffPeak change'!$A$106:EH$202,133,FALSE)))</f>
        <v>0</v>
      </c>
      <c r="ED93" s="6">
        <f>IF(ISERROR(VLOOKUP($A93,'Import OffPeak'!$A$3:EI$99,134,FALSE)-VLOOKUP($A93,'Import OffPeak change'!$A$106:EI$202,134,FALSE)),0,(VLOOKUP($A93,'Import OffPeak'!$A$3:EI$99,134,FALSE)-VLOOKUP($A93,'Import OffPeak change'!$A$106:EI$202,134,FALSE)))</f>
        <v>0</v>
      </c>
      <c r="EE93" s="6">
        <f>IF(ISERROR(VLOOKUP($A93,'Import OffPeak'!$A$3:EJ$99,135,FALSE)-VLOOKUP($A93,'Import OffPeak change'!$A$106:EJ$202,135,FALSE)),0,(VLOOKUP($A93,'Import OffPeak'!$A$3:EJ$99,135,FALSE)-VLOOKUP($A93,'Import OffPeak change'!$A$106:EJ$202,135,FALSE)))</f>
        <v>0</v>
      </c>
      <c r="EF93" s="6">
        <f>IF(ISERROR(VLOOKUP($A93,'Import OffPeak'!$A$3:EK$99,136,FALSE)-VLOOKUP($A93,'Import OffPeak change'!$A$106:EK$202,136,FALSE)),0,(VLOOKUP($A93,'Import OffPeak'!$A$3:EK$99,136,FALSE)-VLOOKUP($A93,'Import OffPeak change'!$A$106:EK$202,136,FALSE)))</f>
        <v>0</v>
      </c>
      <c r="EG93" s="6">
        <f>IF(ISERROR(VLOOKUP($A93,'Import OffPeak'!$A$3:EL$99,137,FALSE)-VLOOKUP($A93,'Import OffPeak change'!$A$106:EL$202,137,FALSE)),0,(VLOOKUP($A93,'Import OffPeak'!$A$3:EL$99,137,FALSE)-VLOOKUP($A93,'Import OffPeak change'!$A$106:EL$202,137,FALSE)))</f>
        <v>0</v>
      </c>
      <c r="EH93" s="6">
        <f>IF(ISERROR(VLOOKUP($A93,'Import OffPeak'!$A$3:EM$99,138,FALSE)-VLOOKUP($A93,'Import OffPeak change'!$A$106:EM$202,138,FALSE)),0,(VLOOKUP($A93,'Import OffPeak'!$A$3:EM$99,138,FALSE)-VLOOKUP($A93,'Import OffPeak change'!$A$106:EM$202,138,FALSE)))</f>
        <v>0</v>
      </c>
      <c r="EI93" s="6">
        <f>IF(ISERROR(VLOOKUP($A93,'Import OffPeak'!$A$3:EN$99,139,FALSE)-VLOOKUP($A93,'Import OffPeak change'!$A$106:EN$202,139,FALSE)),0,(VLOOKUP($A93,'Import OffPeak'!$A$3:EN$99,139,FALSE)-VLOOKUP($A93,'Import OffPeak change'!$A$106:EN$202,139,FALSE)))</f>
        <v>0</v>
      </c>
      <c r="EJ93" s="6">
        <f>IF(ISERROR(VLOOKUP($A93,'Import OffPeak'!$A$3:EO$99,140,FALSE)-VLOOKUP($A93,'Import OffPeak change'!$A$106:EO$202,140,FALSE)),0,(VLOOKUP($A93,'Import OffPeak'!$A$3:EO$99,140,FALSE)-VLOOKUP($A93,'Import OffPeak change'!$A$106:EO$202,140,FALSE)))</f>
        <v>0</v>
      </c>
      <c r="EK93" s="6">
        <f>IF(ISERROR(VLOOKUP($A93,'Import OffPeak'!$A$3:EP$99,141,FALSE)-VLOOKUP($A93,'Import OffPeak change'!$A$106:EP$202,141,FALSE)),0,(VLOOKUP($A93,'Import OffPeak'!$A$3:EP$99,141,FALSE)-VLOOKUP($A93,'Import OffPeak change'!$A$106:EP$202,141,FALSE)))</f>
        <v>0</v>
      </c>
      <c r="EL93" s="6">
        <f>IF(ISERROR(VLOOKUP($A93,'Import OffPeak'!$A$3:EQ$99,142,FALSE)-VLOOKUP($A93,'Import OffPeak change'!$A$106:EQ$202,142,FALSE)),0,(VLOOKUP($A93,'Import OffPeak'!$A$3:EQ$99,142,FALSE)-VLOOKUP($A93,'Import OffPeak change'!$A$106:EQ$202,142,FALSE)))</f>
        <v>0</v>
      </c>
      <c r="EM93" s="6">
        <f>IF(ISERROR(VLOOKUP($A93,'Import OffPeak'!$A$3:ER$99,143,FALSE)-VLOOKUP($A93,'Import OffPeak change'!$A$106:ER$202,143,FALSE)),0,(VLOOKUP($A93,'Import OffPeak'!$A$3:ER$99,143,FALSE)-VLOOKUP($A93,'Import OffPeak change'!$A$106:ER$202,143,FALSE)))</f>
        <v>0</v>
      </c>
      <c r="EN93" s="6">
        <f>IF(ISERROR(VLOOKUP($A93,'Import OffPeak'!$A$3:ES$99,144,FALSE)-VLOOKUP($A93,'Import OffPeak change'!$A$106:ES$202,144,FALSE)),0,(VLOOKUP($A93,'Import OffPeak'!$A$3:ES$99,144,FALSE)-VLOOKUP($A93,'Import OffPeak change'!$A$106:ES$202,144,FALSE)))</f>
        <v>0</v>
      </c>
      <c r="EO93" s="6">
        <f>IF(ISERROR(VLOOKUP($A93,'Import OffPeak'!$A$3:ET$99,145,FALSE)-VLOOKUP($A93,'Import OffPeak change'!$A$106:ET$202,145,FALSE)),0,(VLOOKUP($A93,'Import OffPeak'!$A$3:ET$99,145,FALSE)-VLOOKUP($A93,'Import OffPeak change'!$A$106:ET$202,145,FALSE)))</f>
        <v>0</v>
      </c>
      <c r="EP93" s="6">
        <f>IF(ISERROR(VLOOKUP($A93,'Import OffPeak'!$A$3:EU$99,146,FALSE)-VLOOKUP($A93,'Import OffPeak change'!$A$106:EU$202,146,FALSE)),0,(VLOOKUP($A93,'Import OffPeak'!$A$3:EU$99,146,FALSE)-VLOOKUP($A93,'Import OffPeak change'!$A$106:EU$202,146,FALSE)))</f>
        <v>0</v>
      </c>
      <c r="EQ93" s="6">
        <f>IF(ISERROR(VLOOKUP($A93,'Import OffPeak'!$A$3:EV$99,147,FALSE)-VLOOKUP($A93,'Import OffPeak change'!$A$106:EV$202,147,FALSE)),0,(VLOOKUP($A93,'Import OffPeak'!$A$3:EV$99,147,FALSE)-VLOOKUP($A93,'Import OffPeak change'!$A$106:EV$202,147,FALSE)))</f>
        <v>0</v>
      </c>
      <c r="ER93" s="6">
        <f>IF(ISERROR(VLOOKUP($A93,'Import OffPeak'!$A$3:EW$99,148,FALSE)-VLOOKUP($A93,'Import OffPeak change'!$A$106:EW$202,148,FALSE)),0,(VLOOKUP($A93,'Import OffPeak'!$A$3:EW$99,148,FALSE)-VLOOKUP($A93,'Import OffPeak change'!$A$106:EW$202,148,FALSE)))</f>
        <v>0</v>
      </c>
      <c r="ES93" s="6">
        <f>IF(ISERROR(VLOOKUP($A93,'Import OffPeak'!$A$3:EX$99,149,FALSE)-VLOOKUP($A93,'Import OffPeak change'!$A$106:EX$202,149,FALSE)),0,(VLOOKUP($A93,'Import OffPeak'!$A$3:EX$99,149,FALSE)-VLOOKUP($A93,'Import OffPeak change'!$A$106:EX$202,149,FALSE)))</f>
        <v>0</v>
      </c>
      <c r="ET93" s="6">
        <f>IF(ISERROR(VLOOKUP($A93,'Import OffPeak'!$A$3:EY$99,150,FALSE)-VLOOKUP($A93,'Import OffPeak change'!$A$106:EY$202,150,FALSE)),0,(VLOOKUP($A93,'Import OffPeak'!$A$3:EY$99,150,FALSE)-VLOOKUP($A93,'Import OffPeak change'!$A$106:EY$202,150,FALSE)))</f>
        <v>0</v>
      </c>
      <c r="EU93" s="6">
        <f>IF(ISERROR(VLOOKUP($A93,'Import OffPeak'!$A$3:EZ$99,151,FALSE)-VLOOKUP($A93,'Import OffPeak change'!$A$106:EZ$202,151,FALSE)),0,(VLOOKUP($A93,'Import OffPeak'!$A$3:EZ$99,151,FALSE)-VLOOKUP($A93,'Import OffPeak change'!$A$106:EZ$202,151,FALSE)))</f>
        <v>0</v>
      </c>
      <c r="EV93" s="6">
        <f>IF(ISERROR(VLOOKUP($A93,'Import OffPeak'!$A$3:FA$99,152,FALSE)-VLOOKUP($A93,'Import OffPeak change'!$A$106:FA$202,152,FALSE)),0,(VLOOKUP($A93,'Import OffPeak'!$A$3:FA$99,152,FALSE)-VLOOKUP($A93,'Import OffPeak change'!$A$106:FA$202,152,FALSE)))</f>
        <v>0</v>
      </c>
      <c r="EW93" s="6">
        <f>IF(ISERROR(VLOOKUP($A93,'Import OffPeak'!$A$3:FB$99,153,FALSE)-VLOOKUP($A93,'Import OffPeak change'!$A$106:FB$202,153,FALSE)),0,(VLOOKUP($A93,'Import OffPeak'!$A$3:FB$99,153,FALSE)-VLOOKUP($A93,'Import OffPeak change'!$A$106:FB$202,153,FALSE)))</f>
        <v>0</v>
      </c>
      <c r="EX93" s="6">
        <f>IF(ISERROR(VLOOKUP($A93,'Import OffPeak'!$A$3:FC$99,154,FALSE)-VLOOKUP($A93,'Import OffPeak change'!$A$106:FC$202,154,FALSE)),0,(VLOOKUP($A93,'Import OffPeak'!$A$3:FC$99,154,FALSE)-VLOOKUP($A93,'Import OffPeak change'!$A$106:FC$202,154,FALSE)))</f>
        <v>0</v>
      </c>
      <c r="EY93" s="6">
        <f>IF(ISERROR(VLOOKUP($A93,'Import OffPeak'!$A$3:FD$99,155,FALSE)-VLOOKUP($A93,'Import OffPeak change'!$A$106:FD$202,155,FALSE)),0,(VLOOKUP($A93,'Import OffPeak'!$A$3:FD$99,155,FALSE)-VLOOKUP($A93,'Import OffPeak change'!$A$106:FD$202,155,FALSE)))</f>
        <v>0</v>
      </c>
      <c r="EZ93" s="6">
        <f>IF(ISERROR(VLOOKUP($A93,'Import OffPeak'!$A$3:FE$99,156,FALSE)-VLOOKUP($A93,'Import OffPeak change'!$A$106:FE$202,156,FALSE)),0,(VLOOKUP($A93,'Import OffPeak'!$A$3:FE$99,156,FALSE)-VLOOKUP($A93,'Import OffPeak change'!$A$106:FE$202,156,FALSE)))</f>
        <v>0</v>
      </c>
      <c r="FA93" s="6">
        <f>IF(ISERROR(VLOOKUP($A93,'Import OffPeak'!$A$3:FF$99,157,FALSE)-VLOOKUP($A93,'Import OffPeak change'!$A$106:FF$202,157,FALSE)),0,(VLOOKUP($A93,'Import OffPeak'!$A$3:FF$99,157,FALSE)-VLOOKUP($A93,'Import OffPeak change'!$A$106:FF$202,157,FALSE)))</f>
        <v>0</v>
      </c>
      <c r="FB93" s="6">
        <f>IF(ISERROR(VLOOKUP($A93,'Import OffPeak'!$A$3:FG$99,158,FALSE)-VLOOKUP($A93,'Import OffPeak change'!$A$106:FG$202,158,FALSE)),0,(VLOOKUP($A93,'Import OffPeak'!$A$3:FG$99,158,FALSE)-VLOOKUP($A93,'Import OffPeak change'!$A$106:FG$202,158,FALSE)))</f>
        <v>0</v>
      </c>
      <c r="FC93" s="6">
        <f>IF(ISERROR(VLOOKUP($A93,'Import OffPeak'!$A$3:FH$99,159,FALSE)-VLOOKUP($A93,'Import OffPeak change'!$A$106:FH$202,159,FALSE)),0,(VLOOKUP($A93,'Import OffPeak'!$A$3:FH$99,159,FALSE)-VLOOKUP($A93,'Import OffPeak change'!$A$106:FH$202,159,FALSE)))</f>
        <v>0</v>
      </c>
      <c r="FD93" s="6">
        <f>IF(ISERROR(VLOOKUP($A93,'Import OffPeak'!$A$3:FI$99,160,FALSE)-VLOOKUP($A93,'Import OffPeak change'!$A$106:FI$202,160,FALSE)),0,(VLOOKUP($A93,'Import OffPeak'!$A$3:FI$99,160,FALSE)-VLOOKUP($A93,'Import OffPeak change'!$A$106:FI$202,160,FALSE)))</f>
        <v>0</v>
      </c>
      <c r="FE93" s="6">
        <f>IF(ISERROR(VLOOKUP($A93,'Import OffPeak'!$A$3:FJ$99,161,FALSE)-VLOOKUP($A93,'Import OffPeak change'!$A$106:FJ$202,161,FALSE)),0,(VLOOKUP($A93,'Import OffPeak'!$A$3:FJ$99,161,FALSE)-VLOOKUP($A93,'Import OffPeak change'!$A$106:FJ$202,161,FALSE)))</f>
        <v>0</v>
      </c>
      <c r="FF93" s="6">
        <f>IF(ISERROR(VLOOKUP($A93,'Import OffPeak'!$A$3:FK$99,162,FALSE)-VLOOKUP($A93,'Import OffPeak change'!$A$106:FK$202,162,FALSE)),0,(VLOOKUP($A93,'Import OffPeak'!$A$3:FK$99,162,FALSE)-VLOOKUP($A93,'Import OffPeak change'!$A$106:FK$202,162,FALSE)))</f>
        <v>0</v>
      </c>
      <c r="FG93" s="6">
        <f>IF(ISERROR(VLOOKUP($A93,'Import OffPeak'!$A$3:FL$99,163,FALSE)-VLOOKUP($A93,'Import OffPeak change'!$A$106:FL$202,163,FALSE)),0,(VLOOKUP($A93,'Import OffPeak'!$A$3:FL$99,163,FALSE)-VLOOKUP($A93,'Import OffPeak change'!$A$106:FL$202,163,FALSE)))</f>
        <v>0</v>
      </c>
      <c r="FH93" s="6">
        <f>IF(ISERROR(VLOOKUP($A93,'Import OffPeak'!$A$3:FM$99,164,FALSE)-VLOOKUP($A93,'Import OffPeak change'!$A$106:FM$202,164,FALSE)),0,(VLOOKUP($A93,'Import OffPeak'!$A$3:FM$99,164,FALSE)-VLOOKUP($A93,'Import OffPeak change'!$A$106:FM$202,164,FALSE)))</f>
        <v>0</v>
      </c>
      <c r="FI93" s="6">
        <f>IF(ISERROR(VLOOKUP($A93,'Import OffPeak'!$A$3:FN$99,165,FALSE)-VLOOKUP($A93,'Import OffPeak change'!$A$106:FN$202,165,FALSE)),0,(VLOOKUP($A93,'Import OffPeak'!$A$3:FN$99,165,FALSE)-VLOOKUP($A93,'Import OffPeak change'!$A$106:FN$202,165,FALSE)))</f>
        <v>0</v>
      </c>
      <c r="FJ93" s="6">
        <f>IF(ISERROR(VLOOKUP($A93,'Import OffPeak'!$A$3:FO$99,166,FALSE)-VLOOKUP($A93,'Import OffPeak change'!$A$106:FO$202,166,FALSE)),0,(VLOOKUP($A93,'Import OffPeak'!$A$3:FO$99,166,FALSE)-VLOOKUP($A93,'Import OffPeak change'!$A$106:FO$202,166,FALSE)))</f>
        <v>0</v>
      </c>
      <c r="FK93" s="6">
        <f>IF(ISERROR(VLOOKUP($A93,'Import OffPeak'!$A$3:FP$99,167,FALSE)-VLOOKUP($A93,'Import OffPeak change'!$A$106:FP$202,167,FALSE)),0,(VLOOKUP($A93,'Import OffPeak'!$A$3:FP$99,167,FALSE)-VLOOKUP($A93,'Import OffPeak change'!$A$106:FP$202,167,FALSE)))</f>
        <v>0</v>
      </c>
      <c r="FL93" s="6">
        <f>IF(ISERROR(VLOOKUP($A93,'Import OffPeak'!$A$3:FQ$99,168,FALSE)-VLOOKUP($A93,'Import OffPeak change'!$A$106:FQ$202,168,FALSE)),0,(VLOOKUP($A93,'Import OffPeak'!$A$3:FQ$99,168,FALSE)-VLOOKUP($A93,'Import OffPeak change'!$A$106:FQ$202,168,FALSE)))</f>
        <v>0</v>
      </c>
      <c r="FM93" s="6">
        <f>IF(ISERROR(VLOOKUP($A93,'Import OffPeak'!$A$3:FR$99,169,FALSE)-VLOOKUP($A93,'Import OffPeak change'!$A$106:FR$202,169,FALSE)),0,(VLOOKUP($A93,'Import OffPeak'!$A$3:FR$99,169,FALSE)-VLOOKUP($A93,'Import OffPeak change'!$A$106:FR$202,169,FALSE)))</f>
        <v>0</v>
      </c>
      <c r="FN93" s="6">
        <f>IF(ISERROR(VLOOKUP($A93,'Import OffPeak'!$A$3:FS$99,170,FALSE)-VLOOKUP($A93,'Import OffPeak change'!$A$106:FS$202,170,FALSE)),0,(VLOOKUP($A93,'Import OffPeak'!$A$3:FS$99,170,FALSE)-VLOOKUP($A93,'Import OffPeak change'!$A$106:FS$202,170,FALSE)))</f>
        <v>0</v>
      </c>
      <c r="FO93" s="6">
        <f>IF(ISERROR(VLOOKUP($A93,'Import OffPeak'!$A$3:FT$99,171,FALSE)-VLOOKUP($A93,'Import OffPeak change'!$A$106:FT$202,171,FALSE)),0,(VLOOKUP($A93,'Import OffPeak'!$A$3:FT$99,171,FALSE)-VLOOKUP($A93,'Import OffPeak change'!$A$106:FT$202,171,FALSE)))</f>
        <v>0</v>
      </c>
      <c r="FP93" s="6">
        <f>IF(ISERROR(VLOOKUP($A93,'Import OffPeak'!$A$3:FU$99,172,FALSE)-VLOOKUP($A93,'Import OffPeak change'!$A$106:FU$202,172,FALSE)),0,(VLOOKUP($A93,'Import OffPeak'!$A$3:FU$99,172,FALSE)-VLOOKUP($A93,'Import OffPeak change'!$A$106:FU$202,172,FALSE)))</f>
        <v>0</v>
      </c>
      <c r="FQ93" s="6">
        <f>IF(ISERROR(VLOOKUP($A93,'Import OffPeak'!$A$3:FV$99,173,FALSE)-VLOOKUP($A93,'Import OffPeak change'!$A$106:FV$202,173,FALSE)),0,(VLOOKUP($A93,'Import OffPeak'!$A$3:FV$99,173,FALSE)-VLOOKUP($A93,'Import OffPeak change'!$A$106:FV$202,173,FALSE)))</f>
        <v>0</v>
      </c>
      <c r="FR93" s="6">
        <f>IF(ISERROR(VLOOKUP($A93,'Import OffPeak'!$A$3:FW$99,174,FALSE)-VLOOKUP($A93,'Import OffPeak change'!$A$106:FW$202,174,FALSE)),0,(VLOOKUP($A93,'Import OffPeak'!$A$3:FW$99,174,FALSE)-VLOOKUP($A93,'Import OffPeak change'!$A$106:FW$202,174,FALSE)))</f>
        <v>0</v>
      </c>
      <c r="FS93" s="6">
        <f>IF(ISERROR(VLOOKUP($A93,'Import OffPeak'!$A$3:FX$99,175,FALSE)-VLOOKUP($A93,'Import OffPeak change'!$A$106:FX$202,175,FALSE)),0,(VLOOKUP($A93,'Import OffPeak'!$A$3:FX$99,175,FALSE)-VLOOKUP($A93,'Import OffPeak change'!$A$106:FX$202,175,FALSE)))</f>
        <v>0</v>
      </c>
      <c r="FT93" s="6">
        <f>IF(ISERROR(VLOOKUP($A93,'Import OffPeak'!$A$3:FY$99,176,FALSE)-VLOOKUP($A93,'Import OffPeak change'!$A$106:FY$202,176,FALSE)),0,(VLOOKUP($A93,'Import OffPeak'!$A$3:FY$99,176,FALSE)-VLOOKUP($A93,'Import OffPeak change'!$A$106:FY$202,176,FALSE)))</f>
        <v>0</v>
      </c>
      <c r="FU93" s="6">
        <f>IF(ISERROR(VLOOKUP($A93,'Import OffPeak'!$A$3:FZ$99,177,FALSE)-VLOOKUP($A93,'Import OffPeak change'!$A$106:FZ$202,177,FALSE)),0,(VLOOKUP($A93,'Import OffPeak'!$A$3:FZ$99,177,FALSE)-VLOOKUP($A93,'Import OffPeak change'!$A$106:FZ$202,177,FALSE)))</f>
        <v>0</v>
      </c>
      <c r="FV93" s="6">
        <f>IF(ISERROR(VLOOKUP($A93,'Import OffPeak'!$A$3:GA$99,178,FALSE)-VLOOKUP($A93,'Import OffPeak change'!$A$106:GA$202,178,FALSE)),0,(VLOOKUP($A93,'Import OffPeak'!$A$3:GA$99,178,FALSE)-VLOOKUP($A93,'Import OffPeak change'!$A$106:GA$202,178,FALSE)))</f>
        <v>0</v>
      </c>
      <c r="FW93" s="6">
        <f>IF(ISERROR(VLOOKUP($A93,'Import OffPeak'!$A$3:GB$99,179,FALSE)-VLOOKUP($A93,'Import OffPeak change'!$A$106:GB$202,179,FALSE)),0,(VLOOKUP($A93,'Import OffPeak'!$A$3:GB$99,179,FALSE)-VLOOKUP($A93,'Import OffPeak change'!$A$106:GB$202,179,FALSE)))</f>
        <v>0</v>
      </c>
      <c r="FX93" s="6">
        <f>IF(ISERROR(VLOOKUP($A93,'Import OffPeak'!$A$3:GC$99,180,FALSE)-VLOOKUP($A93,'Import OffPeak change'!$A$106:GC$202,180,FALSE)),0,(VLOOKUP($A93,'Import OffPeak'!$A$3:GC$99,180,FALSE)-VLOOKUP($A93,'Import OffPeak change'!$A$106:GC$202,180,FALSE)))</f>
        <v>0</v>
      </c>
      <c r="FY93" s="6">
        <f>IF(ISERROR(VLOOKUP($A93,'Import OffPeak'!$A$3:GD$99,181,FALSE)-VLOOKUP($A93,'Import OffPeak change'!$A$106:GD$202,181,FALSE)),0,(VLOOKUP($A93,'Import OffPeak'!$A$3:GD$99,181,FALSE)-VLOOKUP($A93,'Import OffPeak change'!$A$106:GD$202,181,FALSE)))</f>
        <v>0</v>
      </c>
      <c r="FZ93" s="6">
        <f>IF(ISERROR(VLOOKUP($A93,'Import OffPeak'!$A$3:GE$99,182,FALSE)-VLOOKUP($A93,'Import OffPeak change'!$A$106:GE$202,182,FALSE)),0,(VLOOKUP($A93,'Import OffPeak'!$A$3:GE$99,182,FALSE)-VLOOKUP($A93,'Import OffPeak change'!$A$106:GE$202,182,FALSE)))</f>
        <v>0</v>
      </c>
      <c r="GA93" s="6">
        <f>IF(ISERROR(VLOOKUP($A93,'Import OffPeak'!$A$3:GF$99,183,FALSE)-VLOOKUP($A93,'Import OffPeak change'!$A$106:GF$202,183,FALSE)),0,(VLOOKUP($A93,'Import OffPeak'!$A$3:GF$99,183,FALSE)-VLOOKUP($A93,'Import OffPeak change'!$A$106:GF$202,183,FALSE)))</f>
        <v>0</v>
      </c>
      <c r="GB93" s="6">
        <f>IF(ISERROR(VLOOKUP($A93,'Import OffPeak'!$A$3:GG$99,184,FALSE)-VLOOKUP($A93,'Import OffPeak change'!$A$106:GG$202,184,FALSE)),0,(VLOOKUP($A93,'Import OffPeak'!$A$3:GG$99,184,FALSE)-VLOOKUP($A93,'Import OffPeak change'!$A$106:GG$202,184,FALSE)))</f>
        <v>0</v>
      </c>
      <c r="GC93" s="6">
        <f>IF(ISERROR(VLOOKUP($A93,'Import OffPeak'!$A$3:GH$99,185,FALSE)-VLOOKUP($A93,'Import OffPeak change'!$A$106:GH$202,185,FALSE)),0,(VLOOKUP($A93,'Import OffPeak'!$A$3:GH$99,185,FALSE)-VLOOKUP($A93,'Import OffPeak change'!$A$106:GH$202,185,FALSE)))</f>
        <v>0</v>
      </c>
      <c r="GD93" s="6">
        <f>IF(ISERROR(VLOOKUP($A93,'Import OffPeak'!$A$3:GI$99,186,FALSE)-VLOOKUP($A93,'Import OffPeak change'!$A$106:GI$202,186,FALSE)),0,(VLOOKUP($A93,'Import OffPeak'!$A$3:GI$99,186,FALSE)-VLOOKUP($A93,'Import OffPeak change'!$A$106:GI$202,186,FALSE)))</f>
        <v>0</v>
      </c>
      <c r="GE93" s="6">
        <f>IF(ISERROR(VLOOKUP($A93,'Import OffPeak'!$A$3:GJ$99,187,FALSE)-VLOOKUP($A93,'Import OffPeak change'!$A$106:GJ$202,187,FALSE)),0,(VLOOKUP($A93,'Import OffPeak'!$A$3:GJ$99,187,FALSE)-VLOOKUP($A93,'Import OffPeak change'!$A$106:GJ$202,187,FALSE)))</f>
        <v>0</v>
      </c>
      <c r="GF93" s="6">
        <f>IF(ISERROR(VLOOKUP($A93,'Import OffPeak'!$A$3:GK$99,188,FALSE)-VLOOKUP($A93,'Import OffPeak change'!$A$106:GK$202,188,FALSE)),0,(VLOOKUP($A93,'Import OffPeak'!$A$3:GK$99,188,FALSE)-VLOOKUP($A93,'Import OffPeak change'!$A$106:GK$202,188,FALSE)))</f>
        <v>0</v>
      </c>
      <c r="GG93" s="6">
        <f>IF(ISERROR(VLOOKUP($A93,'Import OffPeak'!$A$3:GL$99,189,FALSE)-VLOOKUP($A93,'Import OffPeak change'!$A$106:GL$202,189,FALSE)),0,(VLOOKUP($A93,'Import OffPeak'!$A$3:GL$99,189,FALSE)-VLOOKUP($A93,'Import OffPeak change'!$A$106:GL$202,189,FALSE)))</f>
        <v>0</v>
      </c>
      <c r="GH93" s="6">
        <f>IF(ISERROR(VLOOKUP($A93,'Import OffPeak'!$A$3:GM$99,190,FALSE)-VLOOKUP($A93,'Import OffPeak change'!$A$106:GM$202,190,FALSE)),0,(VLOOKUP($A93,'Import OffPeak'!$A$3:GM$99,190,FALSE)-VLOOKUP($A93,'Import OffPeak change'!$A$106:GM$202,190,FALSE)))</f>
        <v>0</v>
      </c>
      <c r="GI93" s="6">
        <f>IF(ISERROR(VLOOKUP($A93,'Import OffPeak'!$A$3:GN$99,191,FALSE)-VLOOKUP($A93,'Import OffPeak change'!$A$106:GN$202,191,FALSE)),0,(VLOOKUP($A93,'Import OffPeak'!$A$3:GN$99,191,FALSE)-VLOOKUP($A93,'Import OffPeak change'!$A$106:GN$202,191,FALSE)))</f>
        <v>0</v>
      </c>
      <c r="GJ93" s="6">
        <f>IF(ISERROR(VLOOKUP($A93,'Import OffPeak'!$A$3:GO$99,192,FALSE)-VLOOKUP($A93,'Import OffPeak change'!$A$106:GO$202,192,FALSE)),0,(VLOOKUP($A93,'Import OffPeak'!$A$3:GO$99,192,FALSE)-VLOOKUP($A93,'Import OffPeak change'!$A$106:GO$202,192,FALSE)))</f>
        <v>0</v>
      </c>
      <c r="GK93" s="6">
        <f>IF(ISERROR(VLOOKUP($A93,'Import OffPeak'!$A$3:GP$99,193,FALSE)-VLOOKUP($A93,'Import OffPeak change'!$A$106:GP$202,193,FALSE)),0,(VLOOKUP($A93,'Import OffPeak'!$A$3:GP$99,193,FALSE)-VLOOKUP($A93,'Import OffPeak change'!$A$106:GP$202,193,FALSE)))</f>
        <v>0</v>
      </c>
      <c r="GL93" s="6">
        <f>IF(ISERROR(VLOOKUP($A93,'Import OffPeak'!$A$3:GQ$99,194,FALSE)-VLOOKUP($A93,'Import OffPeak change'!$A$106:GQ$202,194,FALSE)),0,(VLOOKUP($A93,'Import OffPeak'!$A$3:GQ$99,194,FALSE)-VLOOKUP($A93,'Import OffPeak change'!$A$106:GQ$202,194,FALSE)))</f>
        <v>0</v>
      </c>
      <c r="GM93" s="6">
        <f>IF(ISERROR(VLOOKUP($A93,'Import OffPeak'!$A$3:GR$99,195,FALSE)-VLOOKUP($A93,'Import OffPeak change'!$A$106:GR$202,195,FALSE)),0,(VLOOKUP($A93,'Import OffPeak'!$A$3:GR$99,195,FALSE)-VLOOKUP($A93,'Import OffPeak change'!$A$106:GR$202,195,FALSE)))</f>
        <v>0</v>
      </c>
      <c r="GN93" s="6">
        <f>IF(ISERROR(VLOOKUP($A93,'Import OffPeak'!$A$3:GS$99,196,FALSE)-VLOOKUP($A93,'Import OffPeak change'!$A$106:GS$202,196,FALSE)),0,(VLOOKUP($A93,'Import OffPeak'!$A$3:GS$99,196,FALSE)-VLOOKUP($A93,'Import OffPeak change'!$A$106:GS$202,196,FALSE)))</f>
        <v>0</v>
      </c>
      <c r="GO93" s="6">
        <f>IF(ISERROR(VLOOKUP($A93,'Import OffPeak'!$A$3:GT$99,197,FALSE)-VLOOKUP($A93,'Import OffPeak change'!$A$106:GT$202,197,FALSE)),0,(VLOOKUP($A93,'Import OffPeak'!$A$3:GT$99,197,FALSE)-VLOOKUP($A93,'Import OffPeak change'!$A$106:GT$202,197,FALSE)))</f>
        <v>0</v>
      </c>
      <c r="GP93" s="6">
        <f>IF(ISERROR(VLOOKUP($A93,'Import OffPeak'!$A$3:GU$99,198,FALSE)-VLOOKUP($A93,'Import OffPeak change'!$A$106:GU$202,198,FALSE)),0,(VLOOKUP($A93,'Import OffPeak'!$A$3:GU$99,198,FALSE)-VLOOKUP($A93,'Import OffPeak change'!$A$106:GU$202,198,FALSE)))</f>
        <v>0</v>
      </c>
      <c r="GQ93" s="6">
        <f>IF(ISERROR(VLOOKUP($A93,'Import OffPeak'!$A$3:GV$99,199,FALSE)-VLOOKUP($A93,'Import OffPeak change'!$A$106:GV$202,199,FALSE)),0,(VLOOKUP($A93,'Import OffPeak'!$A$3:GV$99,199,FALSE)-VLOOKUP($A93,'Import OffPeak change'!$A$106:GV$202,199,FALSE)))</f>
        <v>0</v>
      </c>
      <c r="GR93" s="6">
        <f>IF(ISERROR(VLOOKUP($A93,'Import OffPeak'!$A$3:GW$99,200,FALSE)-VLOOKUP($A93,'Import OffPeak change'!$A$106:GW$202,200,FALSE)),0,(VLOOKUP($A93,'Import OffPeak'!$A$3:GW$99,200,FALSE)-VLOOKUP($A93,'Import OffPeak change'!$A$106:GW$202,200,FALSE)))</f>
        <v>0</v>
      </c>
      <c r="GS93" s="6">
        <f>IF(ISERROR(VLOOKUP($A93,'Import OffPeak'!$A$3:GX$99,201,FALSE)-VLOOKUP($A93,'Import OffPeak change'!$A$106:GX$202,201,FALSE)),0,(VLOOKUP($A93,'Import OffPeak'!$A$3:GX$99,201,FALSE)-VLOOKUP($A93,'Import OffPeak change'!$A$106:GX$202,201,FALSE)))</f>
        <v>0</v>
      </c>
      <c r="GT93" s="6">
        <f>IF(ISERROR(VLOOKUP($A93,'Import OffPeak'!$A$3:GY$99,202,FALSE)-VLOOKUP($A93,'Import OffPeak change'!$A$106:GY$202,202,FALSE)),0,(VLOOKUP($A93,'Import OffPeak'!$A$3:GY$99,202,FALSE)-VLOOKUP($A93,'Import OffPeak change'!$A$106:GY$202,202,FALSE)))</f>
        <v>0</v>
      </c>
      <c r="GU93" s="6">
        <f>IF(ISERROR(VLOOKUP($A93,'Import OffPeak'!$A$3:GZ$99,203,FALSE)-VLOOKUP($A93,'Import OffPeak change'!$A$106:GZ$202,203,FALSE)),0,(VLOOKUP($A93,'Import OffPeak'!$A$3:GZ$99,203,FALSE)-VLOOKUP($A93,'Import OffPeak change'!$A$106:GZ$202,203,FALSE)))</f>
        <v>0</v>
      </c>
      <c r="GV93" s="6">
        <f>IF(ISERROR(VLOOKUP($A93,'Import OffPeak'!$A$3:HA$99,204,FALSE)-VLOOKUP($A93,'Import OffPeak change'!$A$106:HA$202,204,FALSE)),0,(VLOOKUP($A93,'Import OffPeak'!$A$3:HA$99,204,FALSE)-VLOOKUP($A93,'Import OffPeak change'!$A$106:HA$202,204,FALSE)))</f>
        <v>0</v>
      </c>
      <c r="GW93" s="6">
        <f>IF(ISERROR(VLOOKUP($A93,'Import OffPeak'!$A$3:HB$99,205,FALSE)-VLOOKUP($A93,'Import OffPeak change'!$A$106:HB$202,205,FALSE)),0,(VLOOKUP($A93,'Import OffPeak'!$A$3:HB$99,205,FALSE)-VLOOKUP($A93,'Import OffPeak change'!$A$106:HB$202,205,FALSE)))</f>
        <v>0</v>
      </c>
      <c r="GX93" s="6">
        <f>IF(ISERROR(VLOOKUP($A93,'Import OffPeak'!$A$3:HC$99,206,FALSE)-VLOOKUP($A93,'Import OffPeak change'!$A$106:HC$202,206,FALSE)),0,(VLOOKUP($A93,'Import OffPeak'!$A$3:HC$99,206,FALSE)-VLOOKUP($A93,'Import OffPeak change'!$A$106:HC$202,206,FALSE)))</f>
        <v>0</v>
      </c>
      <c r="GY93" s="6">
        <f>IF(ISERROR(VLOOKUP($A93,'Import OffPeak'!$A$3:HD$99,207,FALSE)-VLOOKUP($A93,'Import OffPeak change'!$A$106:HD$202,207,FALSE)),0,(VLOOKUP($A93,'Import OffPeak'!$A$3:HD$99,207,FALSE)-VLOOKUP($A93,'Import OffPeak change'!$A$106:HD$202,207,FALSE)))</f>
        <v>0</v>
      </c>
      <c r="GZ93" s="6">
        <f>IF(ISERROR(VLOOKUP($A93,'Import OffPeak'!$A$3:HE$99,208,FALSE)-VLOOKUP($A93,'Import OffPeak change'!$A$106:HE$202,208,FALSE)),0,(VLOOKUP($A93,'Import OffPeak'!$A$3:HE$99,208,FALSE)-VLOOKUP($A93,'Import OffPeak change'!$A$106:HE$202,208,FALSE)))</f>
        <v>0</v>
      </c>
      <c r="HA93" s="6">
        <f>IF(ISERROR(VLOOKUP($A93,'Import OffPeak'!$A$3:HF$99,209,FALSE)-VLOOKUP($A93,'Import OffPeak change'!$A$106:HF$202,209,FALSE)),0,(VLOOKUP($A93,'Import OffPeak'!$A$3:HF$99,209,FALSE)-VLOOKUP($A93,'Import OffPeak change'!$A$106:HF$202,209,FALSE)))</f>
        <v>0</v>
      </c>
      <c r="HB93" s="6">
        <f>IF(ISERROR(VLOOKUP($A93,'Import OffPeak'!$A$3:HG$99,210,FALSE)-VLOOKUP($A93,'Import OffPeak change'!$A$106:HG$202,210,FALSE)),0,(VLOOKUP($A93,'Import OffPeak'!$A$3:HG$99,210,FALSE)-VLOOKUP($A93,'Import OffPeak change'!$A$106:HG$202,210,FALSE)))</f>
        <v>0</v>
      </c>
      <c r="HC93" s="6">
        <f>IF(ISERROR(VLOOKUP($A93,'Import OffPeak'!$A$3:HH$99,211,FALSE)-VLOOKUP($A93,'Import OffPeak change'!$A$106:HH$202,211,FALSE)),0,(VLOOKUP($A93,'Import OffPeak'!$A$3:HH$99,211,FALSE)-VLOOKUP($A93,'Import OffPeak change'!$A$106:HH$202,211,FALSE)))</f>
        <v>0</v>
      </c>
      <c r="HD93" s="6">
        <f>IF(ISERROR(VLOOKUP($A93,'Import OffPeak'!$A$3:HI$99,212,FALSE)-VLOOKUP($A93,'Import OffPeak change'!$A$106:HI$202,212,FALSE)),0,(VLOOKUP($A93,'Import OffPeak'!$A$3:HI$99,212,FALSE)-VLOOKUP($A93,'Import OffPeak change'!$A$106:HI$202,212,FALSE)))</f>
        <v>0</v>
      </c>
      <c r="HE93" s="6">
        <f>IF(ISERROR(VLOOKUP($A93,'Import OffPeak'!$A$3:HJ$99,213,FALSE)-VLOOKUP($A93,'Import OffPeak change'!$A$106:HJ$202,213,FALSE)),0,(VLOOKUP($A93,'Import OffPeak'!$A$3:HJ$99,213,FALSE)-VLOOKUP($A93,'Import OffPeak change'!$A$106:HJ$202,213,FALSE)))</f>
        <v>0</v>
      </c>
      <c r="HF93" s="6">
        <f>IF(ISERROR(VLOOKUP($A93,'Import OffPeak'!$A$3:HK$99,214,FALSE)-VLOOKUP($A93,'Import OffPeak change'!$A$106:HK$202,214,FALSE)),0,(VLOOKUP($A93,'Import OffPeak'!$A$3:HK$99,214,FALSE)-VLOOKUP($A93,'Import OffPeak change'!$A$106:HK$202,214,FALSE)))</f>
        <v>0</v>
      </c>
      <c r="HG93" s="6">
        <f>IF(ISERROR(VLOOKUP($A93,'Import OffPeak'!$A$3:HL$99,215,FALSE)-VLOOKUP($A93,'Import OffPeak change'!$A$106:HL$202,215,FALSE)),0,(VLOOKUP($A93,'Import OffPeak'!$A$3:HL$99,215,FALSE)-VLOOKUP($A93,'Import OffPeak change'!$A$106:HL$202,215,FALSE)))</f>
        <v>0</v>
      </c>
      <c r="HH93" s="6">
        <f>IF(ISERROR(VLOOKUP($A93,'Import OffPeak'!$A$3:HM$99,216,FALSE)-VLOOKUP($A93,'Import OffPeak change'!$A$106:HM$202,216,FALSE)),0,(VLOOKUP($A93,'Import OffPeak'!$A$3:HM$99,216,FALSE)-VLOOKUP($A93,'Import OffPeak change'!$A$106:HM$202,216,FALSE)))</f>
        <v>0</v>
      </c>
      <c r="HI93" s="6">
        <f>IF(ISERROR(VLOOKUP($A93,'Import OffPeak'!$A$3:HN$99,217,FALSE)-VLOOKUP($A93,'Import OffPeak change'!$A$106:HN$202,217,FALSE)),0,(VLOOKUP($A93,'Import OffPeak'!$A$3:HN$99,217,FALSE)-VLOOKUP($A93,'Import OffPeak change'!$A$106:HN$202,217,FALSE)))</f>
        <v>0</v>
      </c>
      <c r="HJ93" s="6">
        <f>IF(ISERROR(VLOOKUP($A93,'Import OffPeak'!$A$3:HO$99,218,FALSE)-VLOOKUP($A93,'Import OffPeak change'!$A$106:HO$202,218,FALSE)),0,(VLOOKUP($A93,'Import OffPeak'!$A$3:HO$99,218,FALSE)-VLOOKUP($A93,'Import OffPeak change'!$A$106:HO$202,218,FALSE)))</f>
        <v>0</v>
      </c>
      <c r="HK93" s="6">
        <f>IF(ISERROR(VLOOKUP($A93,'Import OffPeak'!$A$3:HP$99,219,FALSE)-VLOOKUP($A93,'Import OffPeak change'!$A$106:HP$202,219,FALSE)),0,(VLOOKUP($A93,'Import OffPeak'!$A$3:HP$99,219,FALSE)-VLOOKUP($A93,'Import OffPeak change'!$A$106:HP$202,219,FALSE)))</f>
        <v>0</v>
      </c>
      <c r="HL93" s="6">
        <f>IF(ISERROR(VLOOKUP($A93,'Import OffPeak'!$A$3:HQ$99,220,FALSE)-VLOOKUP($A93,'Import OffPeak change'!$A$106:HQ$202,220,FALSE)),0,(VLOOKUP($A93,'Import OffPeak'!$A$3:HQ$99,220,FALSE)-VLOOKUP($A93,'Import OffPeak change'!$A$106:HQ$202,220,FALSE)))</f>
        <v>0</v>
      </c>
      <c r="HM93" s="6">
        <f>IF(ISERROR(VLOOKUP($A93,'Import OffPeak'!$A$3:HR$99,221,FALSE)-VLOOKUP($A93,'Import OffPeak change'!$A$106:HR$202,221,FALSE)),0,(VLOOKUP($A93,'Import OffPeak'!$A$3:HR$99,221,FALSE)-VLOOKUP($A93,'Import OffPeak change'!$A$106:HR$202,221,FALSE)))</f>
        <v>0</v>
      </c>
      <c r="HN93" s="6">
        <f>IF(ISERROR(VLOOKUP($A93,'Import OffPeak'!$A$3:HS$99,222,FALSE)-VLOOKUP($A93,'Import OffPeak change'!$A$106:HS$202,222,FALSE)),0,(VLOOKUP($A93,'Import OffPeak'!$A$3:HS$99,222,FALSE)-VLOOKUP($A93,'Import OffPeak change'!$A$106:HS$202,222,FALSE)))</f>
        <v>0</v>
      </c>
      <c r="HO93" s="6">
        <f>IF(ISERROR(VLOOKUP($A93,'Import OffPeak'!$A$3:HT$99,223,FALSE)-VLOOKUP($A93,'Import OffPeak change'!$A$106:HT$202,223,FALSE)),0,(VLOOKUP($A93,'Import OffPeak'!$A$3:HT$99,223,FALSE)-VLOOKUP($A93,'Import OffPeak change'!$A$106:HT$202,223,FALSE)))</f>
        <v>0</v>
      </c>
      <c r="HP93" s="6">
        <f>IF(ISERROR(VLOOKUP($A93,'Import OffPeak'!$A$3:HU$99,224,FALSE)-VLOOKUP($A93,'Import OffPeak change'!$A$106:HU$202,224,FALSE)),0,(VLOOKUP($A93,'Import OffPeak'!$A$3:HU$99,224,FALSE)-VLOOKUP($A93,'Import OffPeak change'!$A$106:HU$202,224,FALSE)))</f>
        <v>0</v>
      </c>
      <c r="HQ93" s="6">
        <f>IF(ISERROR(VLOOKUP($A93,'Import OffPeak'!$A$3:HV$99,225,FALSE)-VLOOKUP($A93,'Import OffPeak change'!$A$106:HV$202,225,FALSE)),0,(VLOOKUP($A93,'Import OffPeak'!$A$3:HV$99,225,FALSE)-VLOOKUP($A93,'Import OffPeak change'!$A$106:HV$202,225,FALSE)))</f>
        <v>0</v>
      </c>
      <c r="HR93" s="6">
        <f>IF(ISERROR(VLOOKUP($A93,'Import OffPeak'!$A$3:HW$99,226,FALSE)-VLOOKUP($A93,'Import OffPeak change'!$A$106:HW$202,226,FALSE)),0,(VLOOKUP($A93,'Import OffPeak'!$A$3:HW$99,226,FALSE)-VLOOKUP($A93,'Import OffPeak change'!$A$106:HW$202,226,FALSE)))</f>
        <v>0</v>
      </c>
      <c r="HS93" s="6">
        <f>IF(ISERROR(VLOOKUP($A93,'Import OffPeak'!$A$3:HX$99,227,FALSE)-VLOOKUP($A93,'Import OffPeak change'!$A$106:HX$202,227,FALSE)),0,(VLOOKUP($A93,'Import OffPeak'!$A$3:HX$99,227,FALSE)-VLOOKUP($A93,'Import OffPeak change'!$A$106:HX$202,227,FALSE)))</f>
        <v>0</v>
      </c>
      <c r="HT93" s="6">
        <f>IF(ISERROR(VLOOKUP($A93,'Import OffPeak'!$A$3:HY$99,228,FALSE)-VLOOKUP($A93,'Import OffPeak change'!$A$106:HY$202,228,FALSE)),0,(VLOOKUP($A93,'Import OffPeak'!$A$3:HY$99,228,FALSE)-VLOOKUP($A93,'Import OffPeak change'!$A$106:HY$202,228,FALSE)))</f>
        <v>0</v>
      </c>
      <c r="HU93" s="6">
        <f>IF(ISERROR(VLOOKUP($A93,'Import OffPeak'!$A$3:HZ$99,229,FALSE)-VLOOKUP($A93,'Import OffPeak change'!$A$106:HZ$202,229,FALSE)),0,(VLOOKUP($A93,'Import OffPeak'!$A$3:HZ$99,229,FALSE)-VLOOKUP($A93,'Import OffPeak change'!$A$106:HZ$202,229,FALSE)))</f>
        <v>0</v>
      </c>
      <c r="HV93" s="6">
        <f>IF(ISERROR(VLOOKUP($A93,'Import OffPeak'!$A$3:IA$99,230,FALSE)-VLOOKUP($A93,'Import OffPeak change'!$A$106:IA$202,230,FALSE)),0,(VLOOKUP($A93,'Import OffPeak'!$A$3:IA$99,230,FALSE)-VLOOKUP($A93,'Import OffPeak change'!$A$106:IA$202,230,FALSE)))</f>
        <v>0</v>
      </c>
      <c r="HW93" s="6">
        <f>IF(ISERROR(VLOOKUP($A93,'Import OffPeak'!$A$3:IB$99,231,FALSE)-VLOOKUP($A93,'Import OffPeak change'!$A$106:IB$202,231,FALSE)),0,(VLOOKUP($A93,'Import OffPeak'!$A$3:IB$99,231,FALSE)-VLOOKUP($A93,'Import OffPeak change'!$A$106:IB$202,231,FALSE)))</f>
        <v>0</v>
      </c>
      <c r="HX93" s="6">
        <f>IF(ISERROR(VLOOKUP($A93,'Import OffPeak'!$A$3:IC$99,232,FALSE)-VLOOKUP($A93,'Import OffPeak change'!$A$106:IC$202,232,FALSE)),0,(VLOOKUP($A93,'Import OffPeak'!$A$3:IC$99,232,FALSE)-VLOOKUP($A93,'Import OffPeak change'!$A$106:IC$202,232,FALSE)))</f>
        <v>0</v>
      </c>
      <c r="HY93" s="6">
        <f>IF(ISERROR(VLOOKUP($A93,'Import OffPeak'!$A$3:ID$99,233,FALSE)-VLOOKUP($A93,'Import OffPeak change'!$A$106:ID$202,233,FALSE)),0,(VLOOKUP($A93,'Import OffPeak'!$A$3:ID$99,233,FALSE)-VLOOKUP($A93,'Import OffPeak change'!$A$106:ID$202,233,FALSE)))</f>
        <v>0</v>
      </c>
      <c r="HZ93" s="6">
        <f>IF(ISERROR(VLOOKUP($A93,'Import OffPeak'!$A$3:IE$99,234,FALSE)-VLOOKUP($A93,'Import OffPeak change'!$A$106:IE$202,234,FALSE)),0,(VLOOKUP($A93,'Import OffPeak'!$A$3:IE$99,234,FALSE)-VLOOKUP($A93,'Import OffPeak change'!$A$106:IE$202,234,FALSE)))</f>
        <v>0</v>
      </c>
      <c r="IA93" s="6">
        <f>IF(ISERROR(VLOOKUP($A93,'Import OffPeak'!$A$3:IF$99,235,FALSE)-VLOOKUP($A93,'Import OffPeak change'!$A$106:IF$202,235,FALSE)),0,(VLOOKUP($A93,'Import OffPeak'!$A$3:IF$99,235,FALSE)-VLOOKUP($A93,'Import OffPeak change'!$A$106:IF$202,235,FALSE)))</f>
        <v>0</v>
      </c>
      <c r="IB93" s="6">
        <f>IF(ISERROR(VLOOKUP($A93,'Import OffPeak'!$A$3:IG$99,236,FALSE)-VLOOKUP($A93,'Import OffPeak change'!$A$106:IG$202,236,FALSE)),0,(VLOOKUP($A93,'Import OffPeak'!$A$3:IG$99,236,FALSE)-VLOOKUP($A93,'Import OffPeak change'!$A$106:IG$202,236,FALSE)))</f>
        <v>0</v>
      </c>
      <c r="IC93" s="6">
        <f>IF(ISERROR(VLOOKUP($A93,'Import OffPeak'!$A$3:IH$99,237,FALSE)-VLOOKUP($A93,'Import OffPeak change'!$A$106:IH$202,237,FALSE)),0,(VLOOKUP($A93,'Import OffPeak'!$A$3:IH$99,237,FALSE)-VLOOKUP($A93,'Import OffPeak change'!$A$106:IH$202,237,FALSE)))</f>
        <v>0</v>
      </c>
      <c r="ID93" s="6">
        <f>IF(ISERROR(VLOOKUP($A93,'Import OffPeak'!$A$3:II$99,238,FALSE)-VLOOKUP($A93,'Import OffPeak change'!$A$106:II$202,238,FALSE)),0,(VLOOKUP($A93,'Import OffPeak'!$A$3:II$99,238,FALSE)-VLOOKUP($A93,'Import OffPeak change'!$A$106:II$202,238,FALSE)))</f>
        <v>0</v>
      </c>
      <c r="IE93" s="6">
        <f>IF(ISERROR(VLOOKUP($A93,'Import OffPeak'!$A$3:IJ$99,239,FALSE)-VLOOKUP($A93,'Import OffPeak change'!$A$106:IJ$202,239,FALSE)),0,(VLOOKUP($A93,'Import OffPeak'!$A$3:IJ$99,239,FALSE)-VLOOKUP($A93,'Import OffPeak change'!$A$106:IJ$202,239,FALSE)))</f>
        <v>0</v>
      </c>
    </row>
    <row r="94" spans="1:239">
      <c r="A94" s="168" t="str">
        <f>IF('Import OffPeak'!A91=0,"",'Import OffPeak'!A91)</f>
        <v/>
      </c>
      <c r="B94" s="6"/>
      <c r="C94" s="6"/>
      <c r="D94" s="6"/>
      <c r="E94" s="6"/>
      <c r="F94" s="6"/>
      <c r="G94" s="6">
        <f>IF(ISERROR(VLOOKUP($A94,'Import OffPeak'!$A$3:L$99,7,FALSE)-VLOOKUP($A94,'Import OffPeak change'!$A$106:L$202,7,FALSE)),0,(VLOOKUP($A94,'Import OffPeak'!$A$3:L$99,7,FALSE)-VLOOKUP($A94,'Import OffPeak change'!$A$106:L$202,7,FALSE)))</f>
        <v>0</v>
      </c>
      <c r="H94" s="6">
        <f>IF(ISERROR(VLOOKUP($A94,'Import OffPeak'!$A$3:M$99,8,FALSE)-VLOOKUP($A94,'Import OffPeak change'!$A$106:M$202,8,FALSE)),0,(VLOOKUP($A94,'Import OffPeak'!$A$3:M$99,8,FALSE)-VLOOKUP($A94,'Import OffPeak change'!$A$106:M$202,8,FALSE)))</f>
        <v>0</v>
      </c>
      <c r="I94" s="6">
        <f>IF(ISERROR(VLOOKUP($A94,'Import OffPeak'!$A$3:N$99,9,FALSE)-VLOOKUP($A94,'Import OffPeak change'!$A$106:N$202,9,FALSE)),0,(VLOOKUP($A94,'Import OffPeak'!$A$3:N$99,9,FALSE)-VLOOKUP($A94,'Import OffPeak change'!$A$106:N$202,9,FALSE)))</f>
        <v>0</v>
      </c>
      <c r="J94" s="6">
        <f>IF(ISERROR(VLOOKUP($A94,'Import OffPeak'!$A$3:O$99,10,FALSE)-VLOOKUP($A94,'Import OffPeak change'!$A$106:O$202,10,FALSE)),0,(VLOOKUP($A94,'Import OffPeak'!$A$3:O$99,10,FALSE)-VLOOKUP($A94,'Import OffPeak change'!$A$106:O$202,10,FALSE)))</f>
        <v>0</v>
      </c>
      <c r="K94" s="6">
        <f>IF(ISERROR(VLOOKUP($A94,'Import OffPeak'!$A$3:P$99,11,FALSE)-VLOOKUP($A94,'Import OffPeak change'!$A$106:P$202,11,FALSE)),0,(VLOOKUP($A94,'Import OffPeak'!$A$3:P$99,11,FALSE)-VLOOKUP($A94,'Import OffPeak change'!$A$106:P$202,11,FALSE)))</f>
        <v>0</v>
      </c>
      <c r="L94" s="6">
        <f>IF(ISERROR(VLOOKUP($A94,'Import OffPeak'!$A$3:Q$99,12,FALSE)-VLOOKUP($A94,'Import OffPeak change'!$A$106:Q$202,12,FALSE)),0,(VLOOKUP($A94,'Import OffPeak'!$A$3:Q$99,12,FALSE)-VLOOKUP($A94,'Import OffPeak change'!$A$106:Q$202,12,FALSE)))</f>
        <v>0</v>
      </c>
      <c r="M94" s="6">
        <f>IF(ISERROR(VLOOKUP($A94,'Import OffPeak'!$A$3:R$99,13,FALSE)-VLOOKUP($A94,'Import OffPeak change'!$A$106:R$202,13,FALSE)),0,(VLOOKUP($A94,'Import OffPeak'!$A$3:R$99,13,FALSE)-VLOOKUP($A94,'Import OffPeak change'!$A$106:R$202,13,FALSE)))</f>
        <v>0</v>
      </c>
      <c r="N94" s="6">
        <f>IF(ISERROR(VLOOKUP($A94,'Import OffPeak'!$A$3:S$99,14,FALSE)-VLOOKUP($A94,'Import OffPeak change'!$A$106:S$202,14,FALSE)),0,(VLOOKUP($A94,'Import OffPeak'!$A$3:S$99,14,FALSE)-VLOOKUP($A94,'Import OffPeak change'!$A$106:S$202,14,FALSE)))</f>
        <v>0</v>
      </c>
      <c r="O94" s="6">
        <f>IF(ISERROR(VLOOKUP($A94,'Import OffPeak'!$A$3:T$99,15,FALSE)-VLOOKUP($A94,'Import OffPeak change'!$A$106:T$202,15,FALSE)),0,(VLOOKUP($A94,'Import OffPeak'!$A$3:T$99,15,FALSE)-VLOOKUP($A94,'Import OffPeak change'!$A$106:T$202,15,FALSE)))</f>
        <v>0</v>
      </c>
      <c r="P94" s="6">
        <f>IF(ISERROR(VLOOKUP($A94,'Import OffPeak'!$A$3:U$99,16,FALSE)-VLOOKUP($A94,'Import OffPeak change'!$A$106:U$202,16,FALSE)),0,(VLOOKUP($A94,'Import OffPeak'!$A$3:U$99,16,FALSE)-VLOOKUP($A94,'Import OffPeak change'!$A$106:U$202,16,FALSE)))</f>
        <v>0</v>
      </c>
      <c r="Q94" s="6">
        <f>IF(ISERROR(VLOOKUP($A94,'Import OffPeak'!$A$3:V$99,17,FALSE)-VLOOKUP($A94,'Import OffPeak change'!$A$106:V$202,17,FALSE)),0,(VLOOKUP($A94,'Import OffPeak'!$A$3:V$99,17,FALSE)-VLOOKUP($A94,'Import OffPeak change'!$A$106:V$202,17,FALSE)))</f>
        <v>0</v>
      </c>
      <c r="R94" s="6">
        <f>IF(ISERROR(VLOOKUP($A94,'Import OffPeak'!$A$3:W$99,18,FALSE)-VLOOKUP($A94,'Import OffPeak change'!$A$106:W$202,18,FALSE)),0,(VLOOKUP($A94,'Import OffPeak'!$A$3:W$99,18,FALSE)-VLOOKUP($A94,'Import OffPeak change'!$A$106:W$202,18,FALSE)))</f>
        <v>0</v>
      </c>
      <c r="S94" s="6">
        <f>IF(ISERROR(VLOOKUP($A94,'Import OffPeak'!$A$3:X$99,19,FALSE)-VLOOKUP($A94,'Import OffPeak change'!$A$106:X$202,19,FALSE)),0,(VLOOKUP($A94,'Import OffPeak'!$A$3:X$99,19,FALSE)-VLOOKUP($A94,'Import OffPeak change'!$A$106:X$202,19,FALSE)))</f>
        <v>0</v>
      </c>
      <c r="T94" s="6">
        <f>IF(ISERROR(VLOOKUP($A94,'Import OffPeak'!$A$3:Y$99,20,FALSE)-VLOOKUP($A94,'Import OffPeak change'!$A$106:Y$202,20,FALSE)),0,(VLOOKUP($A94,'Import OffPeak'!$A$3:Y$99,20,FALSE)-VLOOKUP($A94,'Import OffPeak change'!$A$106:Y$202,20,FALSE)))</f>
        <v>0</v>
      </c>
      <c r="U94" s="6">
        <f>IF(ISERROR(VLOOKUP($A94,'Import OffPeak'!$A$3:Z$99,21,FALSE)-VLOOKUP($A94,'Import OffPeak change'!$A$106:Z$202,21,FALSE)),0,(VLOOKUP($A94,'Import OffPeak'!$A$3:Z$99,21,FALSE)-VLOOKUP($A94,'Import OffPeak change'!$A$106:Z$202,21,FALSE)))</f>
        <v>0</v>
      </c>
      <c r="V94" s="6">
        <f>IF(ISERROR(VLOOKUP($A94,'Import OffPeak'!$A$3:AA$99,22,FALSE)-VLOOKUP($A94,'Import OffPeak change'!$A$106:AA$202,22,FALSE)),0,(VLOOKUP($A94,'Import OffPeak'!$A$3:AA$99,22,FALSE)-VLOOKUP($A94,'Import OffPeak change'!$A$106:AA$202,22,FALSE)))</f>
        <v>0</v>
      </c>
      <c r="W94" s="6">
        <f>IF(ISERROR(VLOOKUP($A94,'Import OffPeak'!$A$3:AB$99,23,FALSE)-VLOOKUP($A94,'Import OffPeak change'!$A$106:AB$202,23,FALSE)),0,(VLOOKUP($A94,'Import OffPeak'!$A$3:AB$99,23,FALSE)-VLOOKUP($A94,'Import OffPeak change'!$A$106:AB$202,23,FALSE)))</f>
        <v>0</v>
      </c>
      <c r="X94" s="6">
        <f>IF(ISERROR(VLOOKUP($A94,'Import OffPeak'!$A$3:AC$99,24,FALSE)-VLOOKUP($A94,'Import OffPeak change'!$A$106:AC$202,24,FALSE)),0,(VLOOKUP($A94,'Import OffPeak'!$A$3:AC$99,24,FALSE)-VLOOKUP($A94,'Import OffPeak change'!$A$106:AC$202,24,FALSE)))</f>
        <v>0</v>
      </c>
      <c r="Y94" s="6">
        <f>IF(ISERROR(VLOOKUP($A94,'Import OffPeak'!$A$3:AD$99,25,FALSE)-VLOOKUP($A94,'Import OffPeak change'!$A$106:AD$202,25,FALSE)),0,(VLOOKUP($A94,'Import OffPeak'!$A$3:AD$99,25,FALSE)-VLOOKUP($A94,'Import OffPeak change'!$A$106:AD$202,25,FALSE)))</f>
        <v>0</v>
      </c>
      <c r="Z94" s="6">
        <f>IF(ISERROR(VLOOKUP($A94,'Import OffPeak'!$A$3:AE$99,26,FALSE)-VLOOKUP($A94,'Import OffPeak change'!$A$106:AE$202,26,FALSE)),0,(VLOOKUP($A94,'Import OffPeak'!$A$3:AE$99,26,FALSE)-VLOOKUP($A94,'Import OffPeak change'!$A$106:AE$202,26,FALSE)))</f>
        <v>0</v>
      </c>
      <c r="AA94" s="6">
        <f>IF(ISERROR(VLOOKUP($A94,'Import OffPeak'!$A$3:AF$99,27,FALSE)-VLOOKUP($A94,'Import OffPeak change'!$A$106:AF$202,27,FALSE)),0,(VLOOKUP($A94,'Import OffPeak'!$A$3:AF$99,27,FALSE)-VLOOKUP($A94,'Import OffPeak change'!$A$106:AF$202,27,FALSE)))</f>
        <v>0</v>
      </c>
      <c r="AB94" s="6">
        <f>IF(ISERROR(VLOOKUP($A94,'Import OffPeak'!$A$3:AG$99,28,FALSE)-VLOOKUP($A94,'Import OffPeak change'!$A$106:AG$202,28,FALSE)),0,(VLOOKUP($A94,'Import OffPeak'!$A$3:AG$99,28,FALSE)-VLOOKUP($A94,'Import OffPeak change'!$A$106:AG$202,28,FALSE)))</f>
        <v>0</v>
      </c>
      <c r="AC94" s="6">
        <f>IF(ISERROR(VLOOKUP($A94,'Import OffPeak'!$A$3:AH$99,29,FALSE)-VLOOKUP($A94,'Import OffPeak change'!$A$106:AH$202,29,FALSE)),0,(VLOOKUP($A94,'Import OffPeak'!$A$3:AH$99,29,FALSE)-VLOOKUP($A94,'Import OffPeak change'!$A$106:AH$202,29,FALSE)))</f>
        <v>0</v>
      </c>
      <c r="AD94" s="6">
        <f>IF(ISERROR(VLOOKUP($A94,'Import OffPeak'!$A$3:AI$99,30,FALSE)-VLOOKUP($A94,'Import OffPeak change'!$A$106:AI$202,30,FALSE)),0,(VLOOKUP($A94,'Import OffPeak'!$A$3:AI$99,30,FALSE)-VLOOKUP($A94,'Import OffPeak change'!$A$106:AI$202,30,FALSE)))</f>
        <v>0</v>
      </c>
      <c r="AE94" s="6">
        <f>IF(ISERROR(VLOOKUP($A94,'Import OffPeak'!$A$3:AJ$99,31,FALSE)-VLOOKUP($A94,'Import OffPeak change'!$A$106:AJ$202,31,FALSE)),0,(VLOOKUP($A94,'Import OffPeak'!$A$3:AJ$99,31,FALSE)-VLOOKUP($A94,'Import OffPeak change'!$A$106:AJ$202,31,FALSE)))</f>
        <v>0</v>
      </c>
      <c r="AF94" s="6">
        <f>IF(ISERROR(VLOOKUP($A94,'Import OffPeak'!$A$3:AK$99,32,FALSE)-VLOOKUP($A94,'Import OffPeak change'!$A$106:AK$202,32,FALSE)),0,(VLOOKUP($A94,'Import OffPeak'!$A$3:AK$99,32,FALSE)-VLOOKUP($A94,'Import OffPeak change'!$A$106:AK$202,32,FALSE)))</f>
        <v>0</v>
      </c>
      <c r="AG94" s="6">
        <f>IF(ISERROR(VLOOKUP($A94,'Import OffPeak'!$A$3:AL$99,33,FALSE)-VLOOKUP($A94,'Import OffPeak change'!$A$106:AL$202,33,FALSE)),0,(VLOOKUP($A94,'Import OffPeak'!$A$3:AL$99,33,FALSE)-VLOOKUP($A94,'Import OffPeak change'!$A$106:AL$202,33,FALSE)))</f>
        <v>0</v>
      </c>
      <c r="AH94" s="6">
        <f>IF(ISERROR(VLOOKUP($A94,'Import OffPeak'!$A$3:AM$99,34,FALSE)-VLOOKUP($A94,'Import OffPeak change'!$A$106:AM$202,34,FALSE)),0,(VLOOKUP($A94,'Import OffPeak'!$A$3:AM$99,34,FALSE)-VLOOKUP($A94,'Import OffPeak change'!$A$106:AM$202,34,FALSE)))</f>
        <v>0</v>
      </c>
      <c r="AI94" s="6">
        <f>IF(ISERROR(VLOOKUP($A94,'Import OffPeak'!$A$3:AN$99,35,FALSE)-VLOOKUP($A94,'Import OffPeak change'!$A$106:AN$202,35,FALSE)),0,(VLOOKUP($A94,'Import OffPeak'!$A$3:AN$99,35,FALSE)-VLOOKUP($A94,'Import OffPeak change'!$A$106:AN$202,35,FALSE)))</f>
        <v>0</v>
      </c>
      <c r="AJ94" s="6">
        <f>IF(ISERROR(VLOOKUP($A94,'Import OffPeak'!$A$3:AO$99,36,FALSE)-VLOOKUP($A94,'Import OffPeak change'!$A$106:AO$202,36,FALSE)),0,(VLOOKUP($A94,'Import OffPeak'!$A$3:AO$99,36,FALSE)-VLOOKUP($A94,'Import OffPeak change'!$A$106:AO$202,36,FALSE)))</f>
        <v>0</v>
      </c>
      <c r="AK94" s="6">
        <f>IF(ISERROR(VLOOKUP($A94,'Import OffPeak'!$A$3:AP$99,37,FALSE)-VLOOKUP($A94,'Import OffPeak change'!$A$106:AP$202,37,FALSE)),0,(VLOOKUP($A94,'Import OffPeak'!$A$3:AP$99,37,FALSE)-VLOOKUP($A94,'Import OffPeak change'!$A$106:AP$202,37,FALSE)))</f>
        <v>0</v>
      </c>
      <c r="AL94" s="6">
        <f>IF(ISERROR(VLOOKUP($A94,'Import OffPeak'!$A$3:AQ$99,38,FALSE)-VLOOKUP($A94,'Import OffPeak change'!$A$106:AQ$202,38,FALSE)),0,(VLOOKUP($A94,'Import OffPeak'!$A$3:AQ$99,38,FALSE)-VLOOKUP($A94,'Import OffPeak change'!$A$106:AQ$202,38,FALSE)))</f>
        <v>0</v>
      </c>
      <c r="AM94" s="6">
        <f>IF(ISERROR(VLOOKUP($A94,'Import OffPeak'!$A$3:AR$99,39,FALSE)-VLOOKUP($A94,'Import OffPeak change'!$A$106:AR$202,39,FALSE)),0,(VLOOKUP($A94,'Import OffPeak'!$A$3:AR$99,39,FALSE)-VLOOKUP($A94,'Import OffPeak change'!$A$106:AR$202,39,FALSE)))</f>
        <v>0</v>
      </c>
      <c r="AN94" s="6">
        <f>IF(ISERROR(VLOOKUP($A94,'Import OffPeak'!$A$3:AS$99,40,FALSE)-VLOOKUP($A94,'Import OffPeak change'!$A$106:AS$202,40,FALSE)),0,(VLOOKUP($A94,'Import OffPeak'!$A$3:AS$99,40,FALSE)-VLOOKUP($A94,'Import OffPeak change'!$A$106:AS$202,40,FALSE)))</f>
        <v>0</v>
      </c>
      <c r="AO94" s="6">
        <f>IF(ISERROR(VLOOKUP($A94,'Import OffPeak'!$A$3:AT$99,41,FALSE)-VLOOKUP($A94,'Import OffPeak change'!$A$106:AT$202,41,FALSE)),0,(VLOOKUP($A94,'Import OffPeak'!$A$3:AT$99,41,FALSE)-VLOOKUP($A94,'Import OffPeak change'!$A$106:AT$202,41,FALSE)))</f>
        <v>0</v>
      </c>
      <c r="AP94" s="6">
        <f>IF(ISERROR(VLOOKUP($A94,'Import OffPeak'!$A$3:AU$99,42,FALSE)-VLOOKUP($A94,'Import OffPeak change'!$A$106:AU$202,42,FALSE)),0,(VLOOKUP($A94,'Import OffPeak'!$A$3:AU$99,42,FALSE)-VLOOKUP($A94,'Import OffPeak change'!$A$106:AU$202,42,FALSE)))</f>
        <v>0</v>
      </c>
      <c r="AQ94" s="6">
        <f>IF(ISERROR(VLOOKUP($A94,'Import OffPeak'!$A$3:AV$99,43,FALSE)-VLOOKUP($A94,'Import OffPeak change'!$A$106:AV$202,43,FALSE)),0,(VLOOKUP($A94,'Import OffPeak'!$A$3:AV$99,43,FALSE)-VLOOKUP($A94,'Import OffPeak change'!$A$106:AV$202,43,FALSE)))</f>
        <v>0</v>
      </c>
      <c r="AR94" s="6">
        <f>IF(ISERROR(VLOOKUP($A94,'Import OffPeak'!$A$3:AW$99,44,FALSE)-VLOOKUP($A94,'Import OffPeak change'!$A$106:AW$202,44,FALSE)),0,(VLOOKUP($A94,'Import OffPeak'!$A$3:AW$99,44,FALSE)-VLOOKUP($A94,'Import OffPeak change'!$A$106:AW$202,44,FALSE)))</f>
        <v>0</v>
      </c>
      <c r="AS94" s="6">
        <f>IF(ISERROR(VLOOKUP($A94,'Import OffPeak'!$A$3:AX$99,45,FALSE)-VLOOKUP($A94,'Import OffPeak change'!$A$106:AX$202,45,FALSE)),0,(VLOOKUP($A94,'Import OffPeak'!$A$3:AX$99,45,FALSE)-VLOOKUP($A94,'Import OffPeak change'!$A$106:AX$202,45,FALSE)))</f>
        <v>0</v>
      </c>
      <c r="AT94" s="6">
        <f>IF(ISERROR(VLOOKUP($A94,'Import OffPeak'!$A$3:AY$99,46,FALSE)-VLOOKUP($A94,'Import OffPeak change'!$A$106:AY$202,46,FALSE)),0,(VLOOKUP($A94,'Import OffPeak'!$A$3:AY$99,46,FALSE)-VLOOKUP($A94,'Import OffPeak change'!$A$106:AY$202,46,FALSE)))</f>
        <v>0</v>
      </c>
      <c r="AU94" s="6">
        <f>IF(ISERROR(VLOOKUP($A94,'Import OffPeak'!$A$3:AZ$99,47,FALSE)-VLOOKUP($A94,'Import OffPeak change'!$A$106:AZ$202,47,FALSE)),0,(VLOOKUP($A94,'Import OffPeak'!$A$3:AZ$99,47,FALSE)-VLOOKUP($A94,'Import OffPeak change'!$A$106:AZ$202,47,FALSE)))</f>
        <v>0</v>
      </c>
      <c r="AV94" s="6">
        <f>IF(ISERROR(VLOOKUP($A94,'Import OffPeak'!$A$3:BA$99,48,FALSE)-VLOOKUP($A94,'Import OffPeak change'!$A$106:BA$202,48,FALSE)),0,(VLOOKUP($A94,'Import OffPeak'!$A$3:BA$99,48,FALSE)-VLOOKUP($A94,'Import OffPeak change'!$A$106:BA$202,48,FALSE)))</f>
        <v>0</v>
      </c>
      <c r="AW94" s="6">
        <f>IF(ISERROR(VLOOKUP($A94,'Import OffPeak'!$A$3:BB$99,49,FALSE)-VLOOKUP($A94,'Import OffPeak change'!$A$106:BB$202,49,FALSE)),0,(VLOOKUP($A94,'Import OffPeak'!$A$3:BB$99,49,FALSE)-VLOOKUP($A94,'Import OffPeak change'!$A$106:BB$202,49,FALSE)))</f>
        <v>0</v>
      </c>
      <c r="AX94" s="6">
        <f>IF(ISERROR(VLOOKUP($A94,'Import OffPeak'!$A$3:BC$99,50,FALSE)-VLOOKUP($A94,'Import OffPeak change'!$A$106:BC$202,50,FALSE)),0,(VLOOKUP($A94,'Import OffPeak'!$A$3:BC$99,50,FALSE)-VLOOKUP($A94,'Import OffPeak change'!$A$106:BC$202,50,FALSE)))</f>
        <v>0</v>
      </c>
      <c r="AY94" s="6">
        <f>IF(ISERROR(VLOOKUP($A94,'Import OffPeak'!$A$3:BD$99,51,FALSE)-VLOOKUP($A94,'Import OffPeak change'!$A$106:BD$202,51,FALSE)),0,(VLOOKUP($A94,'Import OffPeak'!$A$3:BD$99,51,FALSE)-VLOOKUP($A94,'Import OffPeak change'!$A$106:BD$202,51,FALSE)))</f>
        <v>0</v>
      </c>
      <c r="AZ94" s="6">
        <f>IF(ISERROR(VLOOKUP($A94,'Import OffPeak'!$A$3:BE$99,52,FALSE)-VLOOKUP($A94,'Import OffPeak change'!$A$106:BE$202,52,FALSE)),0,(VLOOKUP($A94,'Import OffPeak'!$A$3:BE$99,52,FALSE)-VLOOKUP($A94,'Import OffPeak change'!$A$106:BE$202,52,FALSE)))</f>
        <v>0</v>
      </c>
      <c r="BA94" s="6">
        <f>IF(ISERROR(VLOOKUP($A94,'Import OffPeak'!$A$3:BF$99,53,FALSE)-VLOOKUP($A94,'Import OffPeak change'!$A$106:BF$202,53,FALSE)),0,(VLOOKUP($A94,'Import OffPeak'!$A$3:BF$99,53,FALSE)-VLOOKUP($A94,'Import OffPeak change'!$A$106:BF$202,53,FALSE)))</f>
        <v>0</v>
      </c>
      <c r="BB94" s="6">
        <f>IF(ISERROR(VLOOKUP($A94,'Import OffPeak'!$A$3:BG$99,54,FALSE)-VLOOKUP($A94,'Import OffPeak change'!$A$106:BG$202,54,FALSE)),0,(VLOOKUP($A94,'Import OffPeak'!$A$3:BG$99,54,FALSE)-VLOOKUP($A94,'Import OffPeak change'!$A$106:BG$202,54,FALSE)))</f>
        <v>0</v>
      </c>
      <c r="BC94" s="6">
        <f>IF(ISERROR(VLOOKUP($A94,'Import OffPeak'!$A$3:BH$99,55,FALSE)-VLOOKUP($A94,'Import OffPeak change'!$A$106:BH$202,55,FALSE)),0,(VLOOKUP($A94,'Import OffPeak'!$A$3:BH$99,55,FALSE)-VLOOKUP($A94,'Import OffPeak change'!$A$106:BH$202,55,FALSE)))</f>
        <v>0</v>
      </c>
      <c r="BD94" s="6">
        <f>IF(ISERROR(VLOOKUP($A94,'Import OffPeak'!$A$3:BI$99,56,FALSE)-VLOOKUP($A94,'Import OffPeak change'!$A$106:BI$202,56,FALSE)),0,(VLOOKUP($A94,'Import OffPeak'!$A$3:BI$99,56,FALSE)-VLOOKUP($A94,'Import OffPeak change'!$A$106:BI$202,56,FALSE)))</f>
        <v>0</v>
      </c>
      <c r="BE94" s="6">
        <f>IF(ISERROR(VLOOKUP($A94,'Import OffPeak'!$A$3:BJ$99,57,FALSE)-VLOOKUP($A94,'Import OffPeak change'!$A$106:BJ$202,57,FALSE)),0,(VLOOKUP($A94,'Import OffPeak'!$A$3:BJ$99,57,FALSE)-VLOOKUP($A94,'Import OffPeak change'!$A$106:BJ$202,57,FALSE)))</f>
        <v>0</v>
      </c>
      <c r="BF94" s="6">
        <f>IF(ISERROR(VLOOKUP($A94,'Import OffPeak'!$A$3:BK$99,58,FALSE)-VLOOKUP($A94,'Import OffPeak change'!$A$106:BK$202,58,FALSE)),0,(VLOOKUP($A94,'Import OffPeak'!$A$3:BK$99,58,FALSE)-VLOOKUP($A94,'Import OffPeak change'!$A$106:BK$202,58,FALSE)))</f>
        <v>0</v>
      </c>
      <c r="BG94" s="6">
        <f>IF(ISERROR(VLOOKUP($A94,'Import OffPeak'!$A$3:BL$99,59,FALSE)-VLOOKUP($A94,'Import OffPeak change'!$A$106:BL$202,59,FALSE)),0,(VLOOKUP($A94,'Import OffPeak'!$A$3:BL$99,59,FALSE)-VLOOKUP($A94,'Import OffPeak change'!$A$106:BL$202,59,FALSE)))</f>
        <v>0</v>
      </c>
      <c r="BH94" s="6">
        <f>IF(ISERROR(VLOOKUP($A94,'Import OffPeak'!$A$3:BM$99,60,FALSE)-VLOOKUP($A94,'Import OffPeak change'!$A$106:BM$202,60,FALSE)),0,(VLOOKUP($A94,'Import OffPeak'!$A$3:BM$99,60,FALSE)-VLOOKUP($A94,'Import OffPeak change'!$A$106:BM$202,60,FALSE)))</f>
        <v>0</v>
      </c>
      <c r="BI94" s="6">
        <f>IF(ISERROR(VLOOKUP($A94,'Import OffPeak'!$A$3:BN$99,61,FALSE)-VLOOKUP($A94,'Import OffPeak change'!$A$106:BN$202,61,FALSE)),0,(VLOOKUP($A94,'Import OffPeak'!$A$3:BN$99,61,FALSE)-VLOOKUP($A94,'Import OffPeak change'!$A$106:BN$202,61,FALSE)))</f>
        <v>0</v>
      </c>
      <c r="BJ94" s="6">
        <f>IF(ISERROR(VLOOKUP($A94,'Import OffPeak'!$A$3:BO$99,62,FALSE)-VLOOKUP($A94,'Import OffPeak change'!$A$106:BO$202,62,FALSE)),0,(VLOOKUP($A94,'Import OffPeak'!$A$3:BO$99,62,FALSE)-VLOOKUP($A94,'Import OffPeak change'!$A$106:BO$202,62,FALSE)))</f>
        <v>0</v>
      </c>
      <c r="BK94" s="6">
        <f>IF(ISERROR(VLOOKUP($A94,'Import OffPeak'!$A$3:BP$99,63,FALSE)-VLOOKUP($A94,'Import OffPeak change'!$A$106:BP$202,63,FALSE)),0,(VLOOKUP($A94,'Import OffPeak'!$A$3:BP$99,63,FALSE)-VLOOKUP($A94,'Import OffPeak change'!$A$106:BP$202,63,FALSE)))</f>
        <v>0</v>
      </c>
      <c r="BL94" s="6">
        <f>IF(ISERROR(VLOOKUP($A94,'Import OffPeak'!$A$3:BQ$99,64,FALSE)-VLOOKUP($A94,'Import OffPeak change'!$A$106:BQ$202,64,FALSE)),0,(VLOOKUP($A94,'Import OffPeak'!$A$3:BQ$99,64,FALSE)-VLOOKUP($A94,'Import OffPeak change'!$A$106:BQ$202,64,FALSE)))</f>
        <v>0</v>
      </c>
      <c r="BM94" s="6">
        <f>IF(ISERROR(VLOOKUP($A94,'Import OffPeak'!$A$3:BR$99,65,FALSE)-VLOOKUP($A94,'Import OffPeak change'!$A$106:BR$202,65,FALSE)),0,(VLOOKUP($A94,'Import OffPeak'!$A$3:BR$99,65,FALSE)-VLOOKUP($A94,'Import OffPeak change'!$A$106:BR$202,65,FALSE)))</f>
        <v>0</v>
      </c>
      <c r="BN94" s="6">
        <f>IF(ISERROR(VLOOKUP($A94,'Import OffPeak'!$A$3:BS$99,66,FALSE)-VLOOKUP($A94,'Import OffPeak change'!$A$106:BS$202,66,FALSE)),0,(VLOOKUP($A94,'Import OffPeak'!$A$3:BS$99,66,FALSE)-VLOOKUP($A94,'Import OffPeak change'!$A$106:BS$202,66,FALSE)))</f>
        <v>0</v>
      </c>
      <c r="BO94" s="6">
        <f>IF(ISERROR(VLOOKUP($A94,'Import OffPeak'!$A$3:BT$99,67,FALSE)-VLOOKUP($A94,'Import OffPeak change'!$A$106:BT$202,67,FALSE)),0,(VLOOKUP($A94,'Import OffPeak'!$A$3:BT$99,67,FALSE)-VLOOKUP($A94,'Import OffPeak change'!$A$106:BT$202,67,FALSE)))</f>
        <v>0</v>
      </c>
      <c r="BP94" s="6">
        <f>IF(ISERROR(VLOOKUP($A94,'Import OffPeak'!$A$3:BU$99,68,FALSE)-VLOOKUP($A94,'Import OffPeak change'!$A$106:BU$202,68,FALSE)),0,(VLOOKUP($A94,'Import OffPeak'!$A$3:BU$99,68,FALSE)-VLOOKUP($A94,'Import OffPeak change'!$A$106:BU$202,68,FALSE)))</f>
        <v>0</v>
      </c>
      <c r="BQ94" s="6">
        <f>IF(ISERROR(VLOOKUP($A94,'Import OffPeak'!$A$3:BV$99,69,FALSE)-VLOOKUP($A94,'Import OffPeak change'!$A$106:BV$202,69,FALSE)),0,(VLOOKUP($A94,'Import OffPeak'!$A$3:BV$99,69,FALSE)-VLOOKUP($A94,'Import OffPeak change'!$A$106:BV$202,69,FALSE)))</f>
        <v>0</v>
      </c>
      <c r="BR94" s="6">
        <f>IF(ISERROR(VLOOKUP($A94,'Import OffPeak'!$A$3:BW$99,70,FALSE)-VLOOKUP($A94,'Import OffPeak change'!$A$106:BW$202,70,FALSE)),0,(VLOOKUP($A94,'Import OffPeak'!$A$3:BW$99,70,FALSE)-VLOOKUP($A94,'Import OffPeak change'!$A$106:BW$202,70,FALSE)))</f>
        <v>0</v>
      </c>
      <c r="BS94" s="6">
        <f>IF(ISERROR(VLOOKUP($A94,'Import OffPeak'!$A$3:BX$99,71,FALSE)-VLOOKUP($A94,'Import OffPeak change'!$A$106:BX$202,71,FALSE)),0,(VLOOKUP($A94,'Import OffPeak'!$A$3:BX$99,71,FALSE)-VLOOKUP($A94,'Import OffPeak change'!$A$106:BX$202,71,FALSE)))</f>
        <v>0</v>
      </c>
      <c r="BT94" s="6">
        <f>IF(ISERROR(VLOOKUP($A94,'Import OffPeak'!$A$3:BY$99,72,FALSE)-VLOOKUP($A94,'Import OffPeak change'!$A$106:BY$202,72,FALSE)),0,(VLOOKUP($A94,'Import OffPeak'!$A$3:BY$99,72,FALSE)-VLOOKUP($A94,'Import OffPeak change'!$A$106:BY$202,72,FALSE)))</f>
        <v>0</v>
      </c>
      <c r="BU94" s="6">
        <f>IF(ISERROR(VLOOKUP($A94,'Import OffPeak'!$A$3:BZ$99,73,FALSE)-VLOOKUP($A94,'Import OffPeak change'!$A$106:BZ$202,73,FALSE)),0,(VLOOKUP($A94,'Import OffPeak'!$A$3:BZ$99,73,FALSE)-VLOOKUP($A94,'Import OffPeak change'!$A$106:BZ$202,73,FALSE)))</f>
        <v>0</v>
      </c>
      <c r="BV94" s="6">
        <f>IF(ISERROR(VLOOKUP($A94,'Import OffPeak'!$A$3:CA$99,74,FALSE)-VLOOKUP($A94,'Import OffPeak change'!$A$106:CA$202,74,FALSE)),0,(VLOOKUP($A94,'Import OffPeak'!$A$3:CA$99,74,FALSE)-VLOOKUP($A94,'Import OffPeak change'!$A$106:CA$202,74,FALSE)))</f>
        <v>0</v>
      </c>
      <c r="BW94" s="6">
        <f>IF(ISERROR(VLOOKUP($A94,'Import OffPeak'!$A$3:CB$99,75,FALSE)-VLOOKUP($A94,'Import OffPeak change'!$A$106:CB$202,75,FALSE)),0,(VLOOKUP($A94,'Import OffPeak'!$A$3:CB$99,75,FALSE)-VLOOKUP($A94,'Import OffPeak change'!$A$106:CB$202,75,FALSE)))</f>
        <v>0</v>
      </c>
      <c r="BX94" s="6">
        <f>IF(ISERROR(VLOOKUP($A94,'Import OffPeak'!$A$3:CC$99,76,FALSE)-VLOOKUP($A94,'Import OffPeak change'!$A$106:CC$202,76,FALSE)),0,(VLOOKUP($A94,'Import OffPeak'!$A$3:CC$99,76,FALSE)-VLOOKUP($A94,'Import OffPeak change'!$A$106:CC$202,76,FALSE)))</f>
        <v>0</v>
      </c>
      <c r="BY94" s="6">
        <f>IF(ISERROR(VLOOKUP($A94,'Import OffPeak'!$A$3:CD$99,77,FALSE)-VLOOKUP($A94,'Import OffPeak change'!$A$106:CD$202,77,FALSE)),0,(VLOOKUP($A94,'Import OffPeak'!$A$3:CD$99,77,FALSE)-VLOOKUP($A94,'Import OffPeak change'!$A$106:CD$202,77,FALSE)))</f>
        <v>0</v>
      </c>
      <c r="BZ94" s="6">
        <f>IF(ISERROR(VLOOKUP($A94,'Import OffPeak'!$A$3:CE$99,78,FALSE)-VLOOKUP($A94,'Import OffPeak change'!$A$106:CE$202,78,FALSE)),0,(VLOOKUP($A94,'Import OffPeak'!$A$3:CE$99,78,FALSE)-VLOOKUP($A94,'Import OffPeak change'!$A$106:CE$202,78,FALSE)))</f>
        <v>0</v>
      </c>
      <c r="CA94" s="6">
        <f>IF(ISERROR(VLOOKUP($A94,'Import OffPeak'!$A$3:CF$99,79,FALSE)-VLOOKUP($A94,'Import OffPeak change'!$A$106:CF$202,79,FALSE)),0,(VLOOKUP($A94,'Import OffPeak'!$A$3:CF$99,79,FALSE)-VLOOKUP($A94,'Import OffPeak change'!$A$106:CF$202,79,FALSE)))</f>
        <v>0</v>
      </c>
      <c r="CB94" s="6">
        <f>IF(ISERROR(VLOOKUP($A94,'Import OffPeak'!$A$3:CG$99,80,FALSE)-VLOOKUP($A94,'Import OffPeak change'!$A$106:CG$202,80,FALSE)),0,(VLOOKUP($A94,'Import OffPeak'!$A$3:CG$99,80,FALSE)-VLOOKUP($A94,'Import OffPeak change'!$A$106:CG$202,80,FALSE)))</f>
        <v>0</v>
      </c>
      <c r="CC94" s="6">
        <f>IF(ISERROR(VLOOKUP($A94,'Import OffPeak'!$A$3:CH$99,81,FALSE)-VLOOKUP($A94,'Import OffPeak change'!$A$106:CH$202,81,FALSE)),0,(VLOOKUP($A94,'Import OffPeak'!$A$3:CH$99,81,FALSE)-VLOOKUP($A94,'Import OffPeak change'!$A$106:CH$202,81,FALSE)))</f>
        <v>0</v>
      </c>
      <c r="CD94" s="6">
        <f>IF(ISERROR(VLOOKUP($A94,'Import OffPeak'!$A$3:CI$99,82,FALSE)-VLOOKUP($A94,'Import OffPeak change'!$A$106:CI$202,82,FALSE)),0,(VLOOKUP($A94,'Import OffPeak'!$A$3:CI$99,82,FALSE)-VLOOKUP($A94,'Import OffPeak change'!$A$106:CI$202,82,FALSE)))</f>
        <v>0</v>
      </c>
      <c r="CE94" s="6">
        <f>IF(ISERROR(VLOOKUP($A94,'Import OffPeak'!$A$3:CJ$99,83,FALSE)-VLOOKUP($A94,'Import OffPeak change'!$A$106:CJ$202,83,FALSE)),0,(VLOOKUP($A94,'Import OffPeak'!$A$3:CJ$99,83,FALSE)-VLOOKUP($A94,'Import OffPeak change'!$A$106:CJ$202,83,FALSE)))</f>
        <v>0</v>
      </c>
      <c r="CF94" s="6">
        <f>IF(ISERROR(VLOOKUP($A94,'Import OffPeak'!$A$3:CK$99,84,FALSE)-VLOOKUP($A94,'Import OffPeak change'!$A$106:CK$202,84,FALSE)),0,(VLOOKUP($A94,'Import OffPeak'!$A$3:CK$99,84,FALSE)-VLOOKUP($A94,'Import OffPeak change'!$A$106:CK$202,84,FALSE)))</f>
        <v>0</v>
      </c>
      <c r="CG94" s="6">
        <f>IF(ISERROR(VLOOKUP($A94,'Import OffPeak'!$A$3:CL$99,85,FALSE)-VLOOKUP($A94,'Import OffPeak change'!$A$106:CL$202,85,FALSE)),0,(VLOOKUP($A94,'Import OffPeak'!$A$3:CL$99,85,FALSE)-VLOOKUP($A94,'Import OffPeak change'!$A$106:CL$202,85,FALSE)))</f>
        <v>0</v>
      </c>
      <c r="CH94" s="6">
        <f>IF(ISERROR(VLOOKUP($A94,'Import OffPeak'!$A$3:CM$99,86,FALSE)-VLOOKUP($A94,'Import OffPeak change'!$A$106:CM$202,86,FALSE)),0,(VLOOKUP($A94,'Import OffPeak'!$A$3:CM$99,86,FALSE)-VLOOKUP($A94,'Import OffPeak change'!$A$106:CM$202,86,FALSE)))</f>
        <v>0</v>
      </c>
      <c r="CI94" s="6">
        <f>IF(ISERROR(VLOOKUP($A94,'Import OffPeak'!$A$3:CN$99,87,FALSE)-VLOOKUP($A94,'Import OffPeak change'!$A$106:CN$202,87,FALSE)),0,(VLOOKUP($A94,'Import OffPeak'!$A$3:CN$99,87,FALSE)-VLOOKUP($A94,'Import OffPeak change'!$A$106:CN$202,87,FALSE)))</f>
        <v>0</v>
      </c>
      <c r="CJ94" s="6">
        <f>IF(ISERROR(VLOOKUP($A94,'Import OffPeak'!$A$3:CO$99,88,FALSE)-VLOOKUP($A94,'Import OffPeak change'!$A$106:CO$202,88,FALSE)),0,(VLOOKUP($A94,'Import OffPeak'!$A$3:CO$99,88,FALSE)-VLOOKUP($A94,'Import OffPeak change'!$A$106:CO$202,88,FALSE)))</f>
        <v>0</v>
      </c>
      <c r="CK94" s="6">
        <f>IF(ISERROR(VLOOKUP($A94,'Import OffPeak'!$A$3:CP$99,89,FALSE)-VLOOKUP($A94,'Import OffPeak change'!$A$106:CP$202,89,FALSE)),0,(VLOOKUP($A94,'Import OffPeak'!$A$3:CP$99,89,FALSE)-VLOOKUP($A94,'Import OffPeak change'!$A$106:CP$202,89,FALSE)))</f>
        <v>0</v>
      </c>
      <c r="CL94" s="6">
        <f>IF(ISERROR(VLOOKUP($A94,'Import OffPeak'!$A$3:CQ$99,90,FALSE)-VLOOKUP($A94,'Import OffPeak change'!$A$106:CQ$202,90,FALSE)),0,(VLOOKUP($A94,'Import OffPeak'!$A$3:CQ$99,90,FALSE)-VLOOKUP($A94,'Import OffPeak change'!$A$106:CQ$202,90,FALSE)))</f>
        <v>0</v>
      </c>
      <c r="CM94" s="6">
        <f>IF(ISERROR(VLOOKUP($A94,'Import OffPeak'!$A$3:CR$99,91,FALSE)-VLOOKUP($A94,'Import OffPeak change'!$A$106:CR$202,91,FALSE)),0,(VLOOKUP($A94,'Import OffPeak'!$A$3:CR$99,91,FALSE)-VLOOKUP($A94,'Import OffPeak change'!$A$106:CR$202,91,FALSE)))</f>
        <v>0</v>
      </c>
      <c r="CN94" s="6">
        <f>IF(ISERROR(VLOOKUP($A94,'Import OffPeak'!$A$3:CS$99,92,FALSE)-VLOOKUP($A94,'Import OffPeak change'!$A$106:CS$202,92,FALSE)),0,(VLOOKUP($A94,'Import OffPeak'!$A$3:CS$99,92,FALSE)-VLOOKUP($A94,'Import OffPeak change'!$A$106:CS$202,92,FALSE)))</f>
        <v>0</v>
      </c>
      <c r="CO94" s="6">
        <f>IF(ISERROR(VLOOKUP($A94,'Import OffPeak'!$A$3:CT$99,93,FALSE)-VLOOKUP($A94,'Import OffPeak change'!$A$106:CT$202,93,FALSE)),0,(VLOOKUP($A94,'Import OffPeak'!$A$3:CT$99,93,FALSE)-VLOOKUP($A94,'Import OffPeak change'!$A$106:CT$202,93,FALSE)))</f>
        <v>0</v>
      </c>
      <c r="CP94" s="6">
        <f>IF(ISERROR(VLOOKUP($A94,'Import OffPeak'!$A$3:CU$99,94,FALSE)-VLOOKUP($A94,'Import OffPeak change'!$A$106:CU$202,94,FALSE)),0,(VLOOKUP($A94,'Import OffPeak'!$A$3:CU$99,94,FALSE)-VLOOKUP($A94,'Import OffPeak change'!$A$106:CU$202,94,FALSE)))</f>
        <v>0</v>
      </c>
      <c r="CQ94" s="6">
        <f>IF(ISERROR(VLOOKUP($A94,'Import OffPeak'!$A$3:CV$99,95,FALSE)-VLOOKUP($A94,'Import OffPeak change'!$A$106:CV$202,95,FALSE)),0,(VLOOKUP($A94,'Import OffPeak'!$A$3:CV$99,95,FALSE)-VLOOKUP($A94,'Import OffPeak change'!$A$106:CV$202,95,FALSE)))</f>
        <v>0</v>
      </c>
      <c r="CR94" s="6">
        <f>IF(ISERROR(VLOOKUP($A94,'Import OffPeak'!$A$3:CW$99,96,FALSE)-VLOOKUP($A94,'Import OffPeak change'!$A$106:CW$202,96,FALSE)),0,(VLOOKUP($A94,'Import OffPeak'!$A$3:CW$99,96,FALSE)-VLOOKUP($A94,'Import OffPeak change'!$A$106:CW$202,96,FALSE)))</f>
        <v>0</v>
      </c>
      <c r="CS94" s="6">
        <f>IF(ISERROR(VLOOKUP($A94,'Import OffPeak'!$A$3:CX$99,97,FALSE)-VLOOKUP($A94,'Import OffPeak change'!$A$106:CX$202,97,FALSE)),0,(VLOOKUP($A94,'Import OffPeak'!$A$3:CX$99,97,FALSE)-VLOOKUP($A94,'Import OffPeak change'!$A$106:CX$202,97,FALSE)))</f>
        <v>0</v>
      </c>
      <c r="CT94" s="6">
        <f>IF(ISERROR(VLOOKUP($A94,'Import OffPeak'!$A$3:CY$99,98,FALSE)-VLOOKUP($A94,'Import OffPeak change'!$A$106:CY$202,98,FALSE)),0,(VLOOKUP($A94,'Import OffPeak'!$A$3:CY$99,98,FALSE)-VLOOKUP($A94,'Import OffPeak change'!$A$106:CY$202,98,FALSE)))</f>
        <v>0</v>
      </c>
      <c r="CU94" s="6">
        <f>IF(ISERROR(VLOOKUP($A94,'Import OffPeak'!$A$3:CZ$99,99,FALSE)-VLOOKUP($A94,'Import OffPeak change'!$A$106:CZ$202,99,FALSE)),0,(VLOOKUP($A94,'Import OffPeak'!$A$3:CZ$99,99,FALSE)-VLOOKUP($A94,'Import OffPeak change'!$A$106:CZ$202,99,FALSE)))</f>
        <v>0</v>
      </c>
      <c r="CV94" s="6">
        <f>IF(ISERROR(VLOOKUP($A94,'Import OffPeak'!$A$3:DA$99,100,FALSE)-VLOOKUP($A94,'Import OffPeak change'!$A$106:DA$202,100,FALSE)),0,(VLOOKUP($A94,'Import OffPeak'!$A$3:DA$99,100,FALSE)-VLOOKUP($A94,'Import OffPeak change'!$A$106:DA$202,100,FALSE)))</f>
        <v>0</v>
      </c>
      <c r="CW94" s="6">
        <f>IF(ISERROR(VLOOKUP($A94,'Import OffPeak'!$A$3:DB$99,101,FALSE)-VLOOKUP($A94,'Import OffPeak change'!$A$106:DB$202,101,FALSE)),0,(VLOOKUP($A94,'Import OffPeak'!$A$3:DB$99,101,FALSE)-VLOOKUP($A94,'Import OffPeak change'!$A$106:DB$202,101,FALSE)))</f>
        <v>0</v>
      </c>
      <c r="CX94" s="6">
        <f>IF(ISERROR(VLOOKUP($A94,'Import OffPeak'!$A$3:DC$99,102,FALSE)-VLOOKUP($A94,'Import OffPeak change'!$A$106:DC$202,102,FALSE)),0,(VLOOKUP($A94,'Import OffPeak'!$A$3:DC$99,102,FALSE)-VLOOKUP($A94,'Import OffPeak change'!$A$106:DC$202,102,FALSE)))</f>
        <v>0</v>
      </c>
      <c r="CY94" s="6">
        <f>IF(ISERROR(VLOOKUP($A94,'Import OffPeak'!$A$3:DD$99,103,FALSE)-VLOOKUP($A94,'Import OffPeak change'!$A$106:DD$202,103,FALSE)),0,(VLOOKUP($A94,'Import OffPeak'!$A$3:DD$99,103,FALSE)-VLOOKUP($A94,'Import OffPeak change'!$A$106:DD$202,103,FALSE)))</f>
        <v>0</v>
      </c>
      <c r="CZ94" s="6">
        <f>IF(ISERROR(VLOOKUP($A94,'Import OffPeak'!$A$3:DE$99,104,FALSE)-VLOOKUP($A94,'Import OffPeak change'!$A$106:DE$202,104,FALSE)),0,(VLOOKUP($A94,'Import OffPeak'!$A$3:DE$99,104,FALSE)-VLOOKUP($A94,'Import OffPeak change'!$A$106:DE$202,104,FALSE)))</f>
        <v>0</v>
      </c>
      <c r="DA94" s="6">
        <f>IF(ISERROR(VLOOKUP($A94,'Import OffPeak'!$A$3:DF$99,105,FALSE)-VLOOKUP($A94,'Import OffPeak change'!$A$106:DF$202,105,FALSE)),0,(VLOOKUP($A94,'Import OffPeak'!$A$3:DF$99,105,FALSE)-VLOOKUP($A94,'Import OffPeak change'!$A$106:DF$202,105,FALSE)))</f>
        <v>0</v>
      </c>
      <c r="DB94" s="6">
        <f>IF(ISERROR(VLOOKUP($A94,'Import OffPeak'!$A$3:DG$99,106,FALSE)-VLOOKUP($A94,'Import OffPeak change'!$A$106:DG$202,106,FALSE)),0,(VLOOKUP($A94,'Import OffPeak'!$A$3:DG$99,106,FALSE)-VLOOKUP($A94,'Import OffPeak change'!$A$106:DG$202,106,FALSE)))</f>
        <v>0</v>
      </c>
      <c r="DC94" s="6">
        <f>IF(ISERROR(VLOOKUP($A94,'Import OffPeak'!$A$3:DH$99,107,FALSE)-VLOOKUP($A94,'Import OffPeak change'!$A$106:DH$202,107,FALSE)),0,(VLOOKUP($A94,'Import OffPeak'!$A$3:DH$99,107,FALSE)-VLOOKUP($A94,'Import OffPeak change'!$A$106:DH$202,107,FALSE)))</f>
        <v>0</v>
      </c>
      <c r="DD94" s="6">
        <f>IF(ISERROR(VLOOKUP($A94,'Import OffPeak'!$A$3:DI$99,108,FALSE)-VLOOKUP($A94,'Import OffPeak change'!$A$106:DI$202,108,FALSE)),0,(VLOOKUP($A94,'Import OffPeak'!$A$3:DI$99,108,FALSE)-VLOOKUP($A94,'Import OffPeak change'!$A$106:DI$202,108,FALSE)))</f>
        <v>0</v>
      </c>
      <c r="DE94" s="6">
        <f>IF(ISERROR(VLOOKUP($A94,'Import OffPeak'!$A$3:DJ$99,109,FALSE)-VLOOKUP($A94,'Import OffPeak change'!$A$106:DJ$202,109,FALSE)),0,(VLOOKUP($A94,'Import OffPeak'!$A$3:DJ$99,109,FALSE)-VLOOKUP($A94,'Import OffPeak change'!$A$106:DJ$202,109,FALSE)))</f>
        <v>0</v>
      </c>
      <c r="DF94" s="6">
        <f>IF(ISERROR(VLOOKUP($A94,'Import OffPeak'!$A$3:DK$99,110,FALSE)-VLOOKUP($A94,'Import OffPeak change'!$A$106:DK$202,110,FALSE)),0,(VLOOKUP($A94,'Import OffPeak'!$A$3:DK$99,110,FALSE)-VLOOKUP($A94,'Import OffPeak change'!$A$106:DK$202,110,FALSE)))</f>
        <v>0</v>
      </c>
      <c r="DG94" s="6">
        <f>IF(ISERROR(VLOOKUP($A94,'Import OffPeak'!$A$3:DL$99,111,FALSE)-VLOOKUP($A94,'Import OffPeak change'!$A$106:DL$202,111,FALSE)),0,(VLOOKUP($A94,'Import OffPeak'!$A$3:DL$99,111,FALSE)-VLOOKUP($A94,'Import OffPeak change'!$A$106:DL$202,111,FALSE)))</f>
        <v>0</v>
      </c>
      <c r="DH94" s="6">
        <f>IF(ISERROR(VLOOKUP($A94,'Import OffPeak'!$A$3:DM$99,112,FALSE)-VLOOKUP($A94,'Import OffPeak change'!$A$106:DM$202,112,FALSE)),0,(VLOOKUP($A94,'Import OffPeak'!$A$3:DM$99,112,FALSE)-VLOOKUP($A94,'Import OffPeak change'!$A$106:DM$202,112,FALSE)))</f>
        <v>0</v>
      </c>
      <c r="DI94" s="6">
        <f>IF(ISERROR(VLOOKUP($A94,'Import OffPeak'!$A$3:DN$99,113,FALSE)-VLOOKUP($A94,'Import OffPeak change'!$A$106:DN$202,113,FALSE)),0,(VLOOKUP($A94,'Import OffPeak'!$A$3:DN$99,113,FALSE)-VLOOKUP($A94,'Import OffPeak change'!$A$106:DN$202,113,FALSE)))</f>
        <v>0</v>
      </c>
      <c r="DJ94" s="6">
        <f>IF(ISERROR(VLOOKUP($A94,'Import OffPeak'!$A$3:DO$99,114,FALSE)-VLOOKUP($A94,'Import OffPeak change'!$A$106:DO$202,114,FALSE)),0,(VLOOKUP($A94,'Import OffPeak'!$A$3:DO$99,114,FALSE)-VLOOKUP($A94,'Import OffPeak change'!$A$106:DO$202,114,FALSE)))</f>
        <v>0</v>
      </c>
      <c r="DK94" s="6">
        <f>IF(ISERROR(VLOOKUP($A94,'Import OffPeak'!$A$3:DP$99,115,FALSE)-VLOOKUP($A94,'Import OffPeak change'!$A$106:DP$202,115,FALSE)),0,(VLOOKUP($A94,'Import OffPeak'!$A$3:DP$99,115,FALSE)-VLOOKUP($A94,'Import OffPeak change'!$A$106:DP$202,115,FALSE)))</f>
        <v>0</v>
      </c>
      <c r="DL94" s="6">
        <f>IF(ISERROR(VLOOKUP($A94,'Import OffPeak'!$A$3:DQ$99,116,FALSE)-VLOOKUP($A94,'Import OffPeak change'!$A$106:DQ$202,116,FALSE)),0,(VLOOKUP($A94,'Import OffPeak'!$A$3:DQ$99,116,FALSE)-VLOOKUP($A94,'Import OffPeak change'!$A$106:DQ$202,116,FALSE)))</f>
        <v>0</v>
      </c>
      <c r="DM94" s="6">
        <f>IF(ISERROR(VLOOKUP($A94,'Import OffPeak'!$A$3:DR$99,117,FALSE)-VLOOKUP($A94,'Import OffPeak change'!$A$106:DR$202,117,FALSE)),0,(VLOOKUP($A94,'Import OffPeak'!$A$3:DR$99,117,FALSE)-VLOOKUP($A94,'Import OffPeak change'!$A$106:DR$202,117,FALSE)))</f>
        <v>0</v>
      </c>
      <c r="DN94" s="6">
        <f>IF(ISERROR(VLOOKUP($A94,'Import OffPeak'!$A$3:DS$99,118,FALSE)-VLOOKUP($A94,'Import OffPeak change'!$A$106:DS$202,118,FALSE)),0,(VLOOKUP($A94,'Import OffPeak'!$A$3:DS$99,118,FALSE)-VLOOKUP($A94,'Import OffPeak change'!$A$106:DS$202,118,FALSE)))</f>
        <v>0</v>
      </c>
      <c r="DO94" s="6">
        <f>IF(ISERROR(VLOOKUP($A94,'Import OffPeak'!$A$3:DT$99,119,FALSE)-VLOOKUP($A94,'Import OffPeak change'!$A$106:DT$202,119,FALSE)),0,(VLOOKUP($A94,'Import OffPeak'!$A$3:DT$99,119,FALSE)-VLOOKUP($A94,'Import OffPeak change'!$A$106:DT$202,119,FALSE)))</f>
        <v>0</v>
      </c>
      <c r="DP94" s="6">
        <f>IF(ISERROR(VLOOKUP($A94,'Import OffPeak'!$A$3:DU$99,120,FALSE)-VLOOKUP($A94,'Import OffPeak change'!$A$106:DU$202,120,FALSE)),0,(VLOOKUP($A94,'Import OffPeak'!$A$3:DU$99,120,FALSE)-VLOOKUP($A94,'Import OffPeak change'!$A$106:DU$202,120,FALSE)))</f>
        <v>0</v>
      </c>
      <c r="DQ94" s="6">
        <f>IF(ISERROR(VLOOKUP($A94,'Import OffPeak'!$A$3:DV$99,121,FALSE)-VLOOKUP($A94,'Import OffPeak change'!$A$106:DV$202,121,FALSE)),0,(VLOOKUP($A94,'Import OffPeak'!$A$3:DV$99,121,FALSE)-VLOOKUP($A94,'Import OffPeak change'!$A$106:DV$202,121,FALSE)))</f>
        <v>0</v>
      </c>
      <c r="DR94" s="6">
        <f>IF(ISERROR(VLOOKUP($A94,'Import OffPeak'!$A$3:DW$99,122,FALSE)-VLOOKUP($A94,'Import OffPeak change'!$A$106:DW$202,122,FALSE)),0,(VLOOKUP($A94,'Import OffPeak'!$A$3:DW$99,122,FALSE)-VLOOKUP($A94,'Import OffPeak change'!$A$106:DW$202,122,FALSE)))</f>
        <v>0</v>
      </c>
      <c r="DS94" s="6">
        <f>IF(ISERROR(VLOOKUP($A94,'Import OffPeak'!$A$3:DX$99,123,FALSE)-VLOOKUP($A94,'Import OffPeak change'!$A$106:DX$202,123,FALSE)),0,(VLOOKUP($A94,'Import OffPeak'!$A$3:DX$99,123,FALSE)-VLOOKUP($A94,'Import OffPeak change'!$A$106:DX$202,123,FALSE)))</f>
        <v>0</v>
      </c>
      <c r="DT94" s="6">
        <f>IF(ISERROR(VLOOKUP($A94,'Import OffPeak'!$A$3:DY$99,124,FALSE)-VLOOKUP($A94,'Import OffPeak change'!$A$106:DY$202,124,FALSE)),0,(VLOOKUP($A94,'Import OffPeak'!$A$3:DY$99,124,FALSE)-VLOOKUP($A94,'Import OffPeak change'!$A$106:DY$202,124,FALSE)))</f>
        <v>0</v>
      </c>
      <c r="DU94" s="6">
        <f>IF(ISERROR(VLOOKUP($A94,'Import OffPeak'!$A$3:DZ$99,125,FALSE)-VLOOKUP($A94,'Import OffPeak change'!$A$106:DZ$202,125,FALSE)),0,(VLOOKUP($A94,'Import OffPeak'!$A$3:DZ$99,125,FALSE)-VLOOKUP($A94,'Import OffPeak change'!$A$106:DZ$202,125,FALSE)))</f>
        <v>0</v>
      </c>
      <c r="DV94" s="6">
        <f>IF(ISERROR(VLOOKUP($A94,'Import OffPeak'!$A$3:EA$99,126,FALSE)-VLOOKUP($A94,'Import OffPeak change'!$A$106:EA$202,126,FALSE)),0,(VLOOKUP($A94,'Import OffPeak'!$A$3:EA$99,126,FALSE)-VLOOKUP($A94,'Import OffPeak change'!$A$106:EA$202,126,FALSE)))</f>
        <v>0</v>
      </c>
      <c r="DW94" s="6">
        <f>IF(ISERROR(VLOOKUP($A94,'Import OffPeak'!$A$3:EB$99,127,FALSE)-VLOOKUP($A94,'Import OffPeak change'!$A$106:EB$202,127,FALSE)),0,(VLOOKUP($A94,'Import OffPeak'!$A$3:EB$99,127,FALSE)-VLOOKUP($A94,'Import OffPeak change'!$A$106:EB$202,127,FALSE)))</f>
        <v>0</v>
      </c>
      <c r="DX94" s="6">
        <f>IF(ISERROR(VLOOKUP($A94,'Import OffPeak'!$A$3:EC$99,128,FALSE)-VLOOKUP($A94,'Import OffPeak change'!$A$106:EC$202,128,FALSE)),0,(VLOOKUP($A94,'Import OffPeak'!$A$3:EC$99,128,FALSE)-VLOOKUP($A94,'Import OffPeak change'!$A$106:EC$202,128,FALSE)))</f>
        <v>0</v>
      </c>
      <c r="DY94" s="6">
        <f>IF(ISERROR(VLOOKUP($A94,'Import OffPeak'!$A$3:ED$99,129,FALSE)-VLOOKUP($A94,'Import OffPeak change'!$A$106:ED$202,129,FALSE)),0,(VLOOKUP($A94,'Import OffPeak'!$A$3:ED$99,129,FALSE)-VLOOKUP($A94,'Import OffPeak change'!$A$106:ED$202,129,FALSE)))</f>
        <v>0</v>
      </c>
      <c r="DZ94" s="6">
        <f>IF(ISERROR(VLOOKUP($A94,'Import OffPeak'!$A$3:EE$99,130,FALSE)-VLOOKUP($A94,'Import OffPeak change'!$A$106:EE$202,130,FALSE)),0,(VLOOKUP($A94,'Import OffPeak'!$A$3:EE$99,130,FALSE)-VLOOKUP($A94,'Import OffPeak change'!$A$106:EE$202,130,FALSE)))</f>
        <v>0</v>
      </c>
      <c r="EA94" s="6">
        <f>IF(ISERROR(VLOOKUP($A94,'Import OffPeak'!$A$3:EF$99,131,FALSE)-VLOOKUP($A94,'Import OffPeak change'!$A$106:EF$202,131,FALSE)),0,(VLOOKUP($A94,'Import OffPeak'!$A$3:EF$99,131,FALSE)-VLOOKUP($A94,'Import OffPeak change'!$A$106:EF$202,131,FALSE)))</f>
        <v>0</v>
      </c>
      <c r="EB94" s="6">
        <f>IF(ISERROR(VLOOKUP($A94,'Import OffPeak'!$A$3:EG$99,132,FALSE)-VLOOKUP($A94,'Import OffPeak change'!$A$106:EG$202,132,FALSE)),0,(VLOOKUP($A94,'Import OffPeak'!$A$3:EG$99,132,FALSE)-VLOOKUP($A94,'Import OffPeak change'!$A$106:EG$202,132,FALSE)))</f>
        <v>0</v>
      </c>
      <c r="EC94" s="6">
        <f>IF(ISERROR(VLOOKUP($A94,'Import OffPeak'!$A$3:EH$99,133,FALSE)-VLOOKUP($A94,'Import OffPeak change'!$A$106:EH$202,133,FALSE)),0,(VLOOKUP($A94,'Import OffPeak'!$A$3:EH$99,133,FALSE)-VLOOKUP($A94,'Import OffPeak change'!$A$106:EH$202,133,FALSE)))</f>
        <v>0</v>
      </c>
      <c r="ED94" s="6">
        <f>IF(ISERROR(VLOOKUP($A94,'Import OffPeak'!$A$3:EI$99,134,FALSE)-VLOOKUP($A94,'Import OffPeak change'!$A$106:EI$202,134,FALSE)),0,(VLOOKUP($A94,'Import OffPeak'!$A$3:EI$99,134,FALSE)-VLOOKUP($A94,'Import OffPeak change'!$A$106:EI$202,134,FALSE)))</f>
        <v>0</v>
      </c>
      <c r="EE94" s="6">
        <f>IF(ISERROR(VLOOKUP($A94,'Import OffPeak'!$A$3:EJ$99,135,FALSE)-VLOOKUP($A94,'Import OffPeak change'!$A$106:EJ$202,135,FALSE)),0,(VLOOKUP($A94,'Import OffPeak'!$A$3:EJ$99,135,FALSE)-VLOOKUP($A94,'Import OffPeak change'!$A$106:EJ$202,135,FALSE)))</f>
        <v>0</v>
      </c>
      <c r="EF94" s="6">
        <f>IF(ISERROR(VLOOKUP($A94,'Import OffPeak'!$A$3:EK$99,136,FALSE)-VLOOKUP($A94,'Import OffPeak change'!$A$106:EK$202,136,FALSE)),0,(VLOOKUP($A94,'Import OffPeak'!$A$3:EK$99,136,FALSE)-VLOOKUP($A94,'Import OffPeak change'!$A$106:EK$202,136,FALSE)))</f>
        <v>0</v>
      </c>
      <c r="EG94" s="6">
        <f>IF(ISERROR(VLOOKUP($A94,'Import OffPeak'!$A$3:EL$99,137,FALSE)-VLOOKUP($A94,'Import OffPeak change'!$A$106:EL$202,137,FALSE)),0,(VLOOKUP($A94,'Import OffPeak'!$A$3:EL$99,137,FALSE)-VLOOKUP($A94,'Import OffPeak change'!$A$106:EL$202,137,FALSE)))</f>
        <v>0</v>
      </c>
      <c r="EH94" s="6">
        <f>IF(ISERROR(VLOOKUP($A94,'Import OffPeak'!$A$3:EM$99,138,FALSE)-VLOOKUP($A94,'Import OffPeak change'!$A$106:EM$202,138,FALSE)),0,(VLOOKUP($A94,'Import OffPeak'!$A$3:EM$99,138,FALSE)-VLOOKUP($A94,'Import OffPeak change'!$A$106:EM$202,138,FALSE)))</f>
        <v>0</v>
      </c>
      <c r="EI94" s="6">
        <f>IF(ISERROR(VLOOKUP($A94,'Import OffPeak'!$A$3:EN$99,139,FALSE)-VLOOKUP($A94,'Import OffPeak change'!$A$106:EN$202,139,FALSE)),0,(VLOOKUP($A94,'Import OffPeak'!$A$3:EN$99,139,FALSE)-VLOOKUP($A94,'Import OffPeak change'!$A$106:EN$202,139,FALSE)))</f>
        <v>0</v>
      </c>
      <c r="EJ94" s="6">
        <f>IF(ISERROR(VLOOKUP($A94,'Import OffPeak'!$A$3:EO$99,140,FALSE)-VLOOKUP($A94,'Import OffPeak change'!$A$106:EO$202,140,FALSE)),0,(VLOOKUP($A94,'Import OffPeak'!$A$3:EO$99,140,FALSE)-VLOOKUP($A94,'Import OffPeak change'!$A$106:EO$202,140,FALSE)))</f>
        <v>0</v>
      </c>
      <c r="EK94" s="6">
        <f>IF(ISERROR(VLOOKUP($A94,'Import OffPeak'!$A$3:EP$99,141,FALSE)-VLOOKUP($A94,'Import OffPeak change'!$A$106:EP$202,141,FALSE)),0,(VLOOKUP($A94,'Import OffPeak'!$A$3:EP$99,141,FALSE)-VLOOKUP($A94,'Import OffPeak change'!$A$106:EP$202,141,FALSE)))</f>
        <v>0</v>
      </c>
      <c r="EL94" s="6">
        <f>IF(ISERROR(VLOOKUP($A94,'Import OffPeak'!$A$3:EQ$99,142,FALSE)-VLOOKUP($A94,'Import OffPeak change'!$A$106:EQ$202,142,FALSE)),0,(VLOOKUP($A94,'Import OffPeak'!$A$3:EQ$99,142,FALSE)-VLOOKUP($A94,'Import OffPeak change'!$A$106:EQ$202,142,FALSE)))</f>
        <v>0</v>
      </c>
      <c r="EM94" s="6">
        <f>IF(ISERROR(VLOOKUP($A94,'Import OffPeak'!$A$3:ER$99,143,FALSE)-VLOOKUP($A94,'Import OffPeak change'!$A$106:ER$202,143,FALSE)),0,(VLOOKUP($A94,'Import OffPeak'!$A$3:ER$99,143,FALSE)-VLOOKUP($A94,'Import OffPeak change'!$A$106:ER$202,143,FALSE)))</f>
        <v>0</v>
      </c>
      <c r="EN94" s="6">
        <f>IF(ISERROR(VLOOKUP($A94,'Import OffPeak'!$A$3:ES$99,144,FALSE)-VLOOKUP($A94,'Import OffPeak change'!$A$106:ES$202,144,FALSE)),0,(VLOOKUP($A94,'Import OffPeak'!$A$3:ES$99,144,FALSE)-VLOOKUP($A94,'Import OffPeak change'!$A$106:ES$202,144,FALSE)))</f>
        <v>0</v>
      </c>
      <c r="EO94" s="6">
        <f>IF(ISERROR(VLOOKUP($A94,'Import OffPeak'!$A$3:ET$99,145,FALSE)-VLOOKUP($A94,'Import OffPeak change'!$A$106:ET$202,145,FALSE)),0,(VLOOKUP($A94,'Import OffPeak'!$A$3:ET$99,145,FALSE)-VLOOKUP($A94,'Import OffPeak change'!$A$106:ET$202,145,FALSE)))</f>
        <v>0</v>
      </c>
      <c r="EP94" s="6">
        <f>IF(ISERROR(VLOOKUP($A94,'Import OffPeak'!$A$3:EU$99,146,FALSE)-VLOOKUP($A94,'Import OffPeak change'!$A$106:EU$202,146,FALSE)),0,(VLOOKUP($A94,'Import OffPeak'!$A$3:EU$99,146,FALSE)-VLOOKUP($A94,'Import OffPeak change'!$A$106:EU$202,146,FALSE)))</f>
        <v>0</v>
      </c>
      <c r="EQ94" s="6">
        <f>IF(ISERROR(VLOOKUP($A94,'Import OffPeak'!$A$3:EV$99,147,FALSE)-VLOOKUP($A94,'Import OffPeak change'!$A$106:EV$202,147,FALSE)),0,(VLOOKUP($A94,'Import OffPeak'!$A$3:EV$99,147,FALSE)-VLOOKUP($A94,'Import OffPeak change'!$A$106:EV$202,147,FALSE)))</f>
        <v>0</v>
      </c>
      <c r="ER94" s="6">
        <f>IF(ISERROR(VLOOKUP($A94,'Import OffPeak'!$A$3:EW$99,148,FALSE)-VLOOKUP($A94,'Import OffPeak change'!$A$106:EW$202,148,FALSE)),0,(VLOOKUP($A94,'Import OffPeak'!$A$3:EW$99,148,FALSE)-VLOOKUP($A94,'Import OffPeak change'!$A$106:EW$202,148,FALSE)))</f>
        <v>0</v>
      </c>
      <c r="ES94" s="6">
        <f>IF(ISERROR(VLOOKUP($A94,'Import OffPeak'!$A$3:EX$99,149,FALSE)-VLOOKUP($A94,'Import OffPeak change'!$A$106:EX$202,149,FALSE)),0,(VLOOKUP($A94,'Import OffPeak'!$A$3:EX$99,149,FALSE)-VLOOKUP($A94,'Import OffPeak change'!$A$106:EX$202,149,FALSE)))</f>
        <v>0</v>
      </c>
      <c r="ET94" s="6">
        <f>IF(ISERROR(VLOOKUP($A94,'Import OffPeak'!$A$3:EY$99,150,FALSE)-VLOOKUP($A94,'Import OffPeak change'!$A$106:EY$202,150,FALSE)),0,(VLOOKUP($A94,'Import OffPeak'!$A$3:EY$99,150,FALSE)-VLOOKUP($A94,'Import OffPeak change'!$A$106:EY$202,150,FALSE)))</f>
        <v>0</v>
      </c>
      <c r="EU94" s="6">
        <f>IF(ISERROR(VLOOKUP($A94,'Import OffPeak'!$A$3:EZ$99,151,FALSE)-VLOOKUP($A94,'Import OffPeak change'!$A$106:EZ$202,151,FALSE)),0,(VLOOKUP($A94,'Import OffPeak'!$A$3:EZ$99,151,FALSE)-VLOOKUP($A94,'Import OffPeak change'!$A$106:EZ$202,151,FALSE)))</f>
        <v>0</v>
      </c>
      <c r="EV94" s="6">
        <f>IF(ISERROR(VLOOKUP($A94,'Import OffPeak'!$A$3:FA$99,152,FALSE)-VLOOKUP($A94,'Import OffPeak change'!$A$106:FA$202,152,FALSE)),0,(VLOOKUP($A94,'Import OffPeak'!$A$3:FA$99,152,FALSE)-VLOOKUP($A94,'Import OffPeak change'!$A$106:FA$202,152,FALSE)))</f>
        <v>0</v>
      </c>
      <c r="EW94" s="6">
        <f>IF(ISERROR(VLOOKUP($A94,'Import OffPeak'!$A$3:FB$99,153,FALSE)-VLOOKUP($A94,'Import OffPeak change'!$A$106:FB$202,153,FALSE)),0,(VLOOKUP($A94,'Import OffPeak'!$A$3:FB$99,153,FALSE)-VLOOKUP($A94,'Import OffPeak change'!$A$106:FB$202,153,FALSE)))</f>
        <v>0</v>
      </c>
      <c r="EX94" s="6">
        <f>IF(ISERROR(VLOOKUP($A94,'Import OffPeak'!$A$3:FC$99,154,FALSE)-VLOOKUP($A94,'Import OffPeak change'!$A$106:FC$202,154,FALSE)),0,(VLOOKUP($A94,'Import OffPeak'!$A$3:FC$99,154,FALSE)-VLOOKUP($A94,'Import OffPeak change'!$A$106:FC$202,154,FALSE)))</f>
        <v>0</v>
      </c>
      <c r="EY94" s="6">
        <f>IF(ISERROR(VLOOKUP($A94,'Import OffPeak'!$A$3:FD$99,155,FALSE)-VLOOKUP($A94,'Import OffPeak change'!$A$106:FD$202,155,FALSE)),0,(VLOOKUP($A94,'Import OffPeak'!$A$3:FD$99,155,FALSE)-VLOOKUP($A94,'Import OffPeak change'!$A$106:FD$202,155,FALSE)))</f>
        <v>0</v>
      </c>
      <c r="EZ94" s="6">
        <f>IF(ISERROR(VLOOKUP($A94,'Import OffPeak'!$A$3:FE$99,156,FALSE)-VLOOKUP($A94,'Import OffPeak change'!$A$106:FE$202,156,FALSE)),0,(VLOOKUP($A94,'Import OffPeak'!$A$3:FE$99,156,FALSE)-VLOOKUP($A94,'Import OffPeak change'!$A$106:FE$202,156,FALSE)))</f>
        <v>0</v>
      </c>
      <c r="FA94" s="6">
        <f>IF(ISERROR(VLOOKUP($A94,'Import OffPeak'!$A$3:FF$99,157,FALSE)-VLOOKUP($A94,'Import OffPeak change'!$A$106:FF$202,157,FALSE)),0,(VLOOKUP($A94,'Import OffPeak'!$A$3:FF$99,157,FALSE)-VLOOKUP($A94,'Import OffPeak change'!$A$106:FF$202,157,FALSE)))</f>
        <v>0</v>
      </c>
      <c r="FB94" s="6">
        <f>IF(ISERROR(VLOOKUP($A94,'Import OffPeak'!$A$3:FG$99,158,FALSE)-VLOOKUP($A94,'Import OffPeak change'!$A$106:FG$202,158,FALSE)),0,(VLOOKUP($A94,'Import OffPeak'!$A$3:FG$99,158,FALSE)-VLOOKUP($A94,'Import OffPeak change'!$A$106:FG$202,158,FALSE)))</f>
        <v>0</v>
      </c>
      <c r="FC94" s="6">
        <f>IF(ISERROR(VLOOKUP($A94,'Import OffPeak'!$A$3:FH$99,159,FALSE)-VLOOKUP($A94,'Import OffPeak change'!$A$106:FH$202,159,FALSE)),0,(VLOOKUP($A94,'Import OffPeak'!$A$3:FH$99,159,FALSE)-VLOOKUP($A94,'Import OffPeak change'!$A$106:FH$202,159,FALSE)))</f>
        <v>0</v>
      </c>
      <c r="FD94" s="6">
        <f>IF(ISERROR(VLOOKUP($A94,'Import OffPeak'!$A$3:FI$99,160,FALSE)-VLOOKUP($A94,'Import OffPeak change'!$A$106:FI$202,160,FALSE)),0,(VLOOKUP($A94,'Import OffPeak'!$A$3:FI$99,160,FALSE)-VLOOKUP($A94,'Import OffPeak change'!$A$106:FI$202,160,FALSE)))</f>
        <v>0</v>
      </c>
      <c r="FE94" s="6">
        <f>IF(ISERROR(VLOOKUP($A94,'Import OffPeak'!$A$3:FJ$99,161,FALSE)-VLOOKUP($A94,'Import OffPeak change'!$A$106:FJ$202,161,FALSE)),0,(VLOOKUP($A94,'Import OffPeak'!$A$3:FJ$99,161,FALSE)-VLOOKUP($A94,'Import OffPeak change'!$A$106:FJ$202,161,FALSE)))</f>
        <v>0</v>
      </c>
      <c r="FF94" s="6">
        <f>IF(ISERROR(VLOOKUP($A94,'Import OffPeak'!$A$3:FK$99,162,FALSE)-VLOOKUP($A94,'Import OffPeak change'!$A$106:FK$202,162,FALSE)),0,(VLOOKUP($A94,'Import OffPeak'!$A$3:FK$99,162,FALSE)-VLOOKUP($A94,'Import OffPeak change'!$A$106:FK$202,162,FALSE)))</f>
        <v>0</v>
      </c>
      <c r="FG94" s="6">
        <f>IF(ISERROR(VLOOKUP($A94,'Import OffPeak'!$A$3:FL$99,163,FALSE)-VLOOKUP($A94,'Import OffPeak change'!$A$106:FL$202,163,FALSE)),0,(VLOOKUP($A94,'Import OffPeak'!$A$3:FL$99,163,FALSE)-VLOOKUP($A94,'Import OffPeak change'!$A$106:FL$202,163,FALSE)))</f>
        <v>0</v>
      </c>
      <c r="FH94" s="6">
        <f>IF(ISERROR(VLOOKUP($A94,'Import OffPeak'!$A$3:FM$99,164,FALSE)-VLOOKUP($A94,'Import OffPeak change'!$A$106:FM$202,164,FALSE)),0,(VLOOKUP($A94,'Import OffPeak'!$A$3:FM$99,164,FALSE)-VLOOKUP($A94,'Import OffPeak change'!$A$106:FM$202,164,FALSE)))</f>
        <v>0</v>
      </c>
      <c r="FI94" s="6">
        <f>IF(ISERROR(VLOOKUP($A94,'Import OffPeak'!$A$3:FN$99,165,FALSE)-VLOOKUP($A94,'Import OffPeak change'!$A$106:FN$202,165,FALSE)),0,(VLOOKUP($A94,'Import OffPeak'!$A$3:FN$99,165,FALSE)-VLOOKUP($A94,'Import OffPeak change'!$A$106:FN$202,165,FALSE)))</f>
        <v>0</v>
      </c>
      <c r="FJ94" s="6">
        <f>IF(ISERROR(VLOOKUP($A94,'Import OffPeak'!$A$3:FO$99,166,FALSE)-VLOOKUP($A94,'Import OffPeak change'!$A$106:FO$202,166,FALSE)),0,(VLOOKUP($A94,'Import OffPeak'!$A$3:FO$99,166,FALSE)-VLOOKUP($A94,'Import OffPeak change'!$A$106:FO$202,166,FALSE)))</f>
        <v>0</v>
      </c>
      <c r="FK94" s="6">
        <f>IF(ISERROR(VLOOKUP($A94,'Import OffPeak'!$A$3:FP$99,167,FALSE)-VLOOKUP($A94,'Import OffPeak change'!$A$106:FP$202,167,FALSE)),0,(VLOOKUP($A94,'Import OffPeak'!$A$3:FP$99,167,FALSE)-VLOOKUP($A94,'Import OffPeak change'!$A$106:FP$202,167,FALSE)))</f>
        <v>0</v>
      </c>
      <c r="FL94" s="6">
        <f>IF(ISERROR(VLOOKUP($A94,'Import OffPeak'!$A$3:FQ$99,168,FALSE)-VLOOKUP($A94,'Import OffPeak change'!$A$106:FQ$202,168,FALSE)),0,(VLOOKUP($A94,'Import OffPeak'!$A$3:FQ$99,168,FALSE)-VLOOKUP($A94,'Import OffPeak change'!$A$106:FQ$202,168,FALSE)))</f>
        <v>0</v>
      </c>
      <c r="FM94" s="6">
        <f>IF(ISERROR(VLOOKUP($A94,'Import OffPeak'!$A$3:FR$99,169,FALSE)-VLOOKUP($A94,'Import OffPeak change'!$A$106:FR$202,169,FALSE)),0,(VLOOKUP($A94,'Import OffPeak'!$A$3:FR$99,169,FALSE)-VLOOKUP($A94,'Import OffPeak change'!$A$106:FR$202,169,FALSE)))</f>
        <v>0</v>
      </c>
      <c r="FN94" s="6">
        <f>IF(ISERROR(VLOOKUP($A94,'Import OffPeak'!$A$3:FS$99,170,FALSE)-VLOOKUP($A94,'Import OffPeak change'!$A$106:FS$202,170,FALSE)),0,(VLOOKUP($A94,'Import OffPeak'!$A$3:FS$99,170,FALSE)-VLOOKUP($A94,'Import OffPeak change'!$A$106:FS$202,170,FALSE)))</f>
        <v>0</v>
      </c>
      <c r="FO94" s="6">
        <f>IF(ISERROR(VLOOKUP($A94,'Import OffPeak'!$A$3:FT$99,171,FALSE)-VLOOKUP($A94,'Import OffPeak change'!$A$106:FT$202,171,FALSE)),0,(VLOOKUP($A94,'Import OffPeak'!$A$3:FT$99,171,FALSE)-VLOOKUP($A94,'Import OffPeak change'!$A$106:FT$202,171,FALSE)))</f>
        <v>0</v>
      </c>
      <c r="FP94" s="6">
        <f>IF(ISERROR(VLOOKUP($A94,'Import OffPeak'!$A$3:FU$99,172,FALSE)-VLOOKUP($A94,'Import OffPeak change'!$A$106:FU$202,172,FALSE)),0,(VLOOKUP($A94,'Import OffPeak'!$A$3:FU$99,172,FALSE)-VLOOKUP($A94,'Import OffPeak change'!$A$106:FU$202,172,FALSE)))</f>
        <v>0</v>
      </c>
      <c r="FQ94" s="6">
        <f>IF(ISERROR(VLOOKUP($A94,'Import OffPeak'!$A$3:FV$99,173,FALSE)-VLOOKUP($A94,'Import OffPeak change'!$A$106:FV$202,173,FALSE)),0,(VLOOKUP($A94,'Import OffPeak'!$A$3:FV$99,173,FALSE)-VLOOKUP($A94,'Import OffPeak change'!$A$106:FV$202,173,FALSE)))</f>
        <v>0</v>
      </c>
      <c r="FR94" s="6">
        <f>IF(ISERROR(VLOOKUP($A94,'Import OffPeak'!$A$3:FW$99,174,FALSE)-VLOOKUP($A94,'Import OffPeak change'!$A$106:FW$202,174,FALSE)),0,(VLOOKUP($A94,'Import OffPeak'!$A$3:FW$99,174,FALSE)-VLOOKUP($A94,'Import OffPeak change'!$A$106:FW$202,174,FALSE)))</f>
        <v>0</v>
      </c>
      <c r="FS94" s="6">
        <f>IF(ISERROR(VLOOKUP($A94,'Import OffPeak'!$A$3:FX$99,175,FALSE)-VLOOKUP($A94,'Import OffPeak change'!$A$106:FX$202,175,FALSE)),0,(VLOOKUP($A94,'Import OffPeak'!$A$3:FX$99,175,FALSE)-VLOOKUP($A94,'Import OffPeak change'!$A$106:FX$202,175,FALSE)))</f>
        <v>0</v>
      </c>
      <c r="FT94" s="6">
        <f>IF(ISERROR(VLOOKUP($A94,'Import OffPeak'!$A$3:FY$99,176,FALSE)-VLOOKUP($A94,'Import OffPeak change'!$A$106:FY$202,176,FALSE)),0,(VLOOKUP($A94,'Import OffPeak'!$A$3:FY$99,176,FALSE)-VLOOKUP($A94,'Import OffPeak change'!$A$106:FY$202,176,FALSE)))</f>
        <v>0</v>
      </c>
      <c r="FU94" s="6">
        <f>IF(ISERROR(VLOOKUP($A94,'Import OffPeak'!$A$3:FZ$99,177,FALSE)-VLOOKUP($A94,'Import OffPeak change'!$A$106:FZ$202,177,FALSE)),0,(VLOOKUP($A94,'Import OffPeak'!$A$3:FZ$99,177,FALSE)-VLOOKUP($A94,'Import OffPeak change'!$A$106:FZ$202,177,FALSE)))</f>
        <v>0</v>
      </c>
      <c r="FV94" s="6">
        <f>IF(ISERROR(VLOOKUP($A94,'Import OffPeak'!$A$3:GA$99,178,FALSE)-VLOOKUP($A94,'Import OffPeak change'!$A$106:GA$202,178,FALSE)),0,(VLOOKUP($A94,'Import OffPeak'!$A$3:GA$99,178,FALSE)-VLOOKUP($A94,'Import OffPeak change'!$A$106:GA$202,178,FALSE)))</f>
        <v>0</v>
      </c>
      <c r="FW94" s="6">
        <f>IF(ISERROR(VLOOKUP($A94,'Import OffPeak'!$A$3:GB$99,179,FALSE)-VLOOKUP($A94,'Import OffPeak change'!$A$106:GB$202,179,FALSE)),0,(VLOOKUP($A94,'Import OffPeak'!$A$3:GB$99,179,FALSE)-VLOOKUP($A94,'Import OffPeak change'!$A$106:GB$202,179,FALSE)))</f>
        <v>0</v>
      </c>
      <c r="FX94" s="6">
        <f>IF(ISERROR(VLOOKUP($A94,'Import OffPeak'!$A$3:GC$99,180,FALSE)-VLOOKUP($A94,'Import OffPeak change'!$A$106:GC$202,180,FALSE)),0,(VLOOKUP($A94,'Import OffPeak'!$A$3:GC$99,180,FALSE)-VLOOKUP($A94,'Import OffPeak change'!$A$106:GC$202,180,FALSE)))</f>
        <v>0</v>
      </c>
      <c r="FY94" s="6">
        <f>IF(ISERROR(VLOOKUP($A94,'Import OffPeak'!$A$3:GD$99,181,FALSE)-VLOOKUP($A94,'Import OffPeak change'!$A$106:GD$202,181,FALSE)),0,(VLOOKUP($A94,'Import OffPeak'!$A$3:GD$99,181,FALSE)-VLOOKUP($A94,'Import OffPeak change'!$A$106:GD$202,181,FALSE)))</f>
        <v>0</v>
      </c>
      <c r="FZ94" s="6">
        <f>IF(ISERROR(VLOOKUP($A94,'Import OffPeak'!$A$3:GE$99,182,FALSE)-VLOOKUP($A94,'Import OffPeak change'!$A$106:GE$202,182,FALSE)),0,(VLOOKUP($A94,'Import OffPeak'!$A$3:GE$99,182,FALSE)-VLOOKUP($A94,'Import OffPeak change'!$A$106:GE$202,182,FALSE)))</f>
        <v>0</v>
      </c>
      <c r="GA94" s="6">
        <f>IF(ISERROR(VLOOKUP($A94,'Import OffPeak'!$A$3:GF$99,183,FALSE)-VLOOKUP($A94,'Import OffPeak change'!$A$106:GF$202,183,FALSE)),0,(VLOOKUP($A94,'Import OffPeak'!$A$3:GF$99,183,FALSE)-VLOOKUP($A94,'Import OffPeak change'!$A$106:GF$202,183,FALSE)))</f>
        <v>0</v>
      </c>
      <c r="GB94" s="6">
        <f>IF(ISERROR(VLOOKUP($A94,'Import OffPeak'!$A$3:GG$99,184,FALSE)-VLOOKUP($A94,'Import OffPeak change'!$A$106:GG$202,184,FALSE)),0,(VLOOKUP($A94,'Import OffPeak'!$A$3:GG$99,184,FALSE)-VLOOKUP($A94,'Import OffPeak change'!$A$106:GG$202,184,FALSE)))</f>
        <v>0</v>
      </c>
      <c r="GC94" s="6">
        <f>IF(ISERROR(VLOOKUP($A94,'Import OffPeak'!$A$3:GH$99,185,FALSE)-VLOOKUP($A94,'Import OffPeak change'!$A$106:GH$202,185,FALSE)),0,(VLOOKUP($A94,'Import OffPeak'!$A$3:GH$99,185,FALSE)-VLOOKUP($A94,'Import OffPeak change'!$A$106:GH$202,185,FALSE)))</f>
        <v>0</v>
      </c>
      <c r="GD94" s="6">
        <f>IF(ISERROR(VLOOKUP($A94,'Import OffPeak'!$A$3:GI$99,186,FALSE)-VLOOKUP($A94,'Import OffPeak change'!$A$106:GI$202,186,FALSE)),0,(VLOOKUP($A94,'Import OffPeak'!$A$3:GI$99,186,FALSE)-VLOOKUP($A94,'Import OffPeak change'!$A$106:GI$202,186,FALSE)))</f>
        <v>0</v>
      </c>
      <c r="GE94" s="6">
        <f>IF(ISERROR(VLOOKUP($A94,'Import OffPeak'!$A$3:GJ$99,187,FALSE)-VLOOKUP($A94,'Import OffPeak change'!$A$106:GJ$202,187,FALSE)),0,(VLOOKUP($A94,'Import OffPeak'!$A$3:GJ$99,187,FALSE)-VLOOKUP($A94,'Import OffPeak change'!$A$106:GJ$202,187,FALSE)))</f>
        <v>0</v>
      </c>
      <c r="GF94" s="6">
        <f>IF(ISERROR(VLOOKUP($A94,'Import OffPeak'!$A$3:GK$99,188,FALSE)-VLOOKUP($A94,'Import OffPeak change'!$A$106:GK$202,188,FALSE)),0,(VLOOKUP($A94,'Import OffPeak'!$A$3:GK$99,188,FALSE)-VLOOKUP($A94,'Import OffPeak change'!$A$106:GK$202,188,FALSE)))</f>
        <v>0</v>
      </c>
      <c r="GG94" s="6">
        <f>IF(ISERROR(VLOOKUP($A94,'Import OffPeak'!$A$3:GL$99,189,FALSE)-VLOOKUP($A94,'Import OffPeak change'!$A$106:GL$202,189,FALSE)),0,(VLOOKUP($A94,'Import OffPeak'!$A$3:GL$99,189,FALSE)-VLOOKUP($A94,'Import OffPeak change'!$A$106:GL$202,189,FALSE)))</f>
        <v>0</v>
      </c>
      <c r="GH94" s="6">
        <f>IF(ISERROR(VLOOKUP($A94,'Import OffPeak'!$A$3:GM$99,190,FALSE)-VLOOKUP($A94,'Import OffPeak change'!$A$106:GM$202,190,FALSE)),0,(VLOOKUP($A94,'Import OffPeak'!$A$3:GM$99,190,FALSE)-VLOOKUP($A94,'Import OffPeak change'!$A$106:GM$202,190,FALSE)))</f>
        <v>0</v>
      </c>
      <c r="GI94" s="6">
        <f>IF(ISERROR(VLOOKUP($A94,'Import OffPeak'!$A$3:GN$99,191,FALSE)-VLOOKUP($A94,'Import OffPeak change'!$A$106:GN$202,191,FALSE)),0,(VLOOKUP($A94,'Import OffPeak'!$A$3:GN$99,191,FALSE)-VLOOKUP($A94,'Import OffPeak change'!$A$106:GN$202,191,FALSE)))</f>
        <v>0</v>
      </c>
      <c r="GJ94" s="6">
        <f>IF(ISERROR(VLOOKUP($A94,'Import OffPeak'!$A$3:GO$99,192,FALSE)-VLOOKUP($A94,'Import OffPeak change'!$A$106:GO$202,192,FALSE)),0,(VLOOKUP($A94,'Import OffPeak'!$A$3:GO$99,192,FALSE)-VLOOKUP($A94,'Import OffPeak change'!$A$106:GO$202,192,FALSE)))</f>
        <v>0</v>
      </c>
      <c r="GK94" s="6">
        <f>IF(ISERROR(VLOOKUP($A94,'Import OffPeak'!$A$3:GP$99,193,FALSE)-VLOOKUP($A94,'Import OffPeak change'!$A$106:GP$202,193,FALSE)),0,(VLOOKUP($A94,'Import OffPeak'!$A$3:GP$99,193,FALSE)-VLOOKUP($A94,'Import OffPeak change'!$A$106:GP$202,193,FALSE)))</f>
        <v>0</v>
      </c>
      <c r="GL94" s="6">
        <f>IF(ISERROR(VLOOKUP($A94,'Import OffPeak'!$A$3:GQ$99,194,FALSE)-VLOOKUP($A94,'Import OffPeak change'!$A$106:GQ$202,194,FALSE)),0,(VLOOKUP($A94,'Import OffPeak'!$A$3:GQ$99,194,FALSE)-VLOOKUP($A94,'Import OffPeak change'!$A$106:GQ$202,194,FALSE)))</f>
        <v>0</v>
      </c>
      <c r="GM94" s="6">
        <f>IF(ISERROR(VLOOKUP($A94,'Import OffPeak'!$A$3:GR$99,195,FALSE)-VLOOKUP($A94,'Import OffPeak change'!$A$106:GR$202,195,FALSE)),0,(VLOOKUP($A94,'Import OffPeak'!$A$3:GR$99,195,FALSE)-VLOOKUP($A94,'Import OffPeak change'!$A$106:GR$202,195,FALSE)))</f>
        <v>0</v>
      </c>
      <c r="GN94" s="6">
        <f>IF(ISERROR(VLOOKUP($A94,'Import OffPeak'!$A$3:GS$99,196,FALSE)-VLOOKUP($A94,'Import OffPeak change'!$A$106:GS$202,196,FALSE)),0,(VLOOKUP($A94,'Import OffPeak'!$A$3:GS$99,196,FALSE)-VLOOKUP($A94,'Import OffPeak change'!$A$106:GS$202,196,FALSE)))</f>
        <v>0</v>
      </c>
      <c r="GO94" s="6">
        <f>IF(ISERROR(VLOOKUP($A94,'Import OffPeak'!$A$3:GT$99,197,FALSE)-VLOOKUP($A94,'Import OffPeak change'!$A$106:GT$202,197,FALSE)),0,(VLOOKUP($A94,'Import OffPeak'!$A$3:GT$99,197,FALSE)-VLOOKUP($A94,'Import OffPeak change'!$A$106:GT$202,197,FALSE)))</f>
        <v>0</v>
      </c>
      <c r="GP94" s="6">
        <f>IF(ISERROR(VLOOKUP($A94,'Import OffPeak'!$A$3:GU$99,198,FALSE)-VLOOKUP($A94,'Import OffPeak change'!$A$106:GU$202,198,FALSE)),0,(VLOOKUP($A94,'Import OffPeak'!$A$3:GU$99,198,FALSE)-VLOOKUP($A94,'Import OffPeak change'!$A$106:GU$202,198,FALSE)))</f>
        <v>0</v>
      </c>
      <c r="GQ94" s="6">
        <f>IF(ISERROR(VLOOKUP($A94,'Import OffPeak'!$A$3:GV$99,199,FALSE)-VLOOKUP($A94,'Import OffPeak change'!$A$106:GV$202,199,FALSE)),0,(VLOOKUP($A94,'Import OffPeak'!$A$3:GV$99,199,FALSE)-VLOOKUP($A94,'Import OffPeak change'!$A$106:GV$202,199,FALSE)))</f>
        <v>0</v>
      </c>
      <c r="GR94" s="6">
        <f>IF(ISERROR(VLOOKUP($A94,'Import OffPeak'!$A$3:GW$99,200,FALSE)-VLOOKUP($A94,'Import OffPeak change'!$A$106:GW$202,200,FALSE)),0,(VLOOKUP($A94,'Import OffPeak'!$A$3:GW$99,200,FALSE)-VLOOKUP($A94,'Import OffPeak change'!$A$106:GW$202,200,FALSE)))</f>
        <v>0</v>
      </c>
      <c r="GS94" s="6">
        <f>IF(ISERROR(VLOOKUP($A94,'Import OffPeak'!$A$3:GX$99,201,FALSE)-VLOOKUP($A94,'Import OffPeak change'!$A$106:GX$202,201,FALSE)),0,(VLOOKUP($A94,'Import OffPeak'!$A$3:GX$99,201,FALSE)-VLOOKUP($A94,'Import OffPeak change'!$A$106:GX$202,201,FALSE)))</f>
        <v>0</v>
      </c>
      <c r="GT94" s="6">
        <f>IF(ISERROR(VLOOKUP($A94,'Import OffPeak'!$A$3:GY$99,202,FALSE)-VLOOKUP($A94,'Import OffPeak change'!$A$106:GY$202,202,FALSE)),0,(VLOOKUP($A94,'Import OffPeak'!$A$3:GY$99,202,FALSE)-VLOOKUP($A94,'Import OffPeak change'!$A$106:GY$202,202,FALSE)))</f>
        <v>0</v>
      </c>
      <c r="GU94" s="6">
        <f>IF(ISERROR(VLOOKUP($A94,'Import OffPeak'!$A$3:GZ$99,203,FALSE)-VLOOKUP($A94,'Import OffPeak change'!$A$106:GZ$202,203,FALSE)),0,(VLOOKUP($A94,'Import OffPeak'!$A$3:GZ$99,203,FALSE)-VLOOKUP($A94,'Import OffPeak change'!$A$106:GZ$202,203,FALSE)))</f>
        <v>0</v>
      </c>
      <c r="GV94" s="6">
        <f>IF(ISERROR(VLOOKUP($A94,'Import OffPeak'!$A$3:HA$99,204,FALSE)-VLOOKUP($A94,'Import OffPeak change'!$A$106:HA$202,204,FALSE)),0,(VLOOKUP($A94,'Import OffPeak'!$A$3:HA$99,204,FALSE)-VLOOKUP($A94,'Import OffPeak change'!$A$106:HA$202,204,FALSE)))</f>
        <v>0</v>
      </c>
      <c r="GW94" s="6">
        <f>IF(ISERROR(VLOOKUP($A94,'Import OffPeak'!$A$3:HB$99,205,FALSE)-VLOOKUP($A94,'Import OffPeak change'!$A$106:HB$202,205,FALSE)),0,(VLOOKUP($A94,'Import OffPeak'!$A$3:HB$99,205,FALSE)-VLOOKUP($A94,'Import OffPeak change'!$A$106:HB$202,205,FALSE)))</f>
        <v>0</v>
      </c>
      <c r="GX94" s="6">
        <f>IF(ISERROR(VLOOKUP($A94,'Import OffPeak'!$A$3:HC$99,206,FALSE)-VLOOKUP($A94,'Import OffPeak change'!$A$106:HC$202,206,FALSE)),0,(VLOOKUP($A94,'Import OffPeak'!$A$3:HC$99,206,FALSE)-VLOOKUP($A94,'Import OffPeak change'!$A$106:HC$202,206,FALSE)))</f>
        <v>0</v>
      </c>
      <c r="GY94" s="6">
        <f>IF(ISERROR(VLOOKUP($A94,'Import OffPeak'!$A$3:HD$99,207,FALSE)-VLOOKUP($A94,'Import OffPeak change'!$A$106:HD$202,207,FALSE)),0,(VLOOKUP($A94,'Import OffPeak'!$A$3:HD$99,207,FALSE)-VLOOKUP($A94,'Import OffPeak change'!$A$106:HD$202,207,FALSE)))</f>
        <v>0</v>
      </c>
      <c r="GZ94" s="6">
        <f>IF(ISERROR(VLOOKUP($A94,'Import OffPeak'!$A$3:HE$99,208,FALSE)-VLOOKUP($A94,'Import OffPeak change'!$A$106:HE$202,208,FALSE)),0,(VLOOKUP($A94,'Import OffPeak'!$A$3:HE$99,208,FALSE)-VLOOKUP($A94,'Import OffPeak change'!$A$106:HE$202,208,FALSE)))</f>
        <v>0</v>
      </c>
      <c r="HA94" s="6">
        <f>IF(ISERROR(VLOOKUP($A94,'Import OffPeak'!$A$3:HF$99,209,FALSE)-VLOOKUP($A94,'Import OffPeak change'!$A$106:HF$202,209,FALSE)),0,(VLOOKUP($A94,'Import OffPeak'!$A$3:HF$99,209,FALSE)-VLOOKUP($A94,'Import OffPeak change'!$A$106:HF$202,209,FALSE)))</f>
        <v>0</v>
      </c>
      <c r="HB94" s="6">
        <f>IF(ISERROR(VLOOKUP($A94,'Import OffPeak'!$A$3:HG$99,210,FALSE)-VLOOKUP($A94,'Import OffPeak change'!$A$106:HG$202,210,FALSE)),0,(VLOOKUP($A94,'Import OffPeak'!$A$3:HG$99,210,FALSE)-VLOOKUP($A94,'Import OffPeak change'!$A$106:HG$202,210,FALSE)))</f>
        <v>0</v>
      </c>
      <c r="HC94" s="6">
        <f>IF(ISERROR(VLOOKUP($A94,'Import OffPeak'!$A$3:HH$99,211,FALSE)-VLOOKUP($A94,'Import OffPeak change'!$A$106:HH$202,211,FALSE)),0,(VLOOKUP($A94,'Import OffPeak'!$A$3:HH$99,211,FALSE)-VLOOKUP($A94,'Import OffPeak change'!$A$106:HH$202,211,FALSE)))</f>
        <v>0</v>
      </c>
      <c r="HD94" s="6">
        <f>IF(ISERROR(VLOOKUP($A94,'Import OffPeak'!$A$3:HI$99,212,FALSE)-VLOOKUP($A94,'Import OffPeak change'!$A$106:HI$202,212,FALSE)),0,(VLOOKUP($A94,'Import OffPeak'!$A$3:HI$99,212,FALSE)-VLOOKUP($A94,'Import OffPeak change'!$A$106:HI$202,212,FALSE)))</f>
        <v>0</v>
      </c>
      <c r="HE94" s="6">
        <f>IF(ISERROR(VLOOKUP($A94,'Import OffPeak'!$A$3:HJ$99,213,FALSE)-VLOOKUP($A94,'Import OffPeak change'!$A$106:HJ$202,213,FALSE)),0,(VLOOKUP($A94,'Import OffPeak'!$A$3:HJ$99,213,FALSE)-VLOOKUP($A94,'Import OffPeak change'!$A$106:HJ$202,213,FALSE)))</f>
        <v>0</v>
      </c>
      <c r="HF94" s="6">
        <f>IF(ISERROR(VLOOKUP($A94,'Import OffPeak'!$A$3:HK$99,214,FALSE)-VLOOKUP($A94,'Import OffPeak change'!$A$106:HK$202,214,FALSE)),0,(VLOOKUP($A94,'Import OffPeak'!$A$3:HK$99,214,FALSE)-VLOOKUP($A94,'Import OffPeak change'!$A$106:HK$202,214,FALSE)))</f>
        <v>0</v>
      </c>
      <c r="HG94" s="6">
        <f>IF(ISERROR(VLOOKUP($A94,'Import OffPeak'!$A$3:HL$99,215,FALSE)-VLOOKUP($A94,'Import OffPeak change'!$A$106:HL$202,215,FALSE)),0,(VLOOKUP($A94,'Import OffPeak'!$A$3:HL$99,215,FALSE)-VLOOKUP($A94,'Import OffPeak change'!$A$106:HL$202,215,FALSE)))</f>
        <v>0</v>
      </c>
      <c r="HH94" s="6">
        <f>IF(ISERROR(VLOOKUP($A94,'Import OffPeak'!$A$3:HM$99,216,FALSE)-VLOOKUP($A94,'Import OffPeak change'!$A$106:HM$202,216,FALSE)),0,(VLOOKUP($A94,'Import OffPeak'!$A$3:HM$99,216,FALSE)-VLOOKUP($A94,'Import OffPeak change'!$A$106:HM$202,216,FALSE)))</f>
        <v>0</v>
      </c>
      <c r="HI94" s="6">
        <f>IF(ISERROR(VLOOKUP($A94,'Import OffPeak'!$A$3:HN$99,217,FALSE)-VLOOKUP($A94,'Import OffPeak change'!$A$106:HN$202,217,FALSE)),0,(VLOOKUP($A94,'Import OffPeak'!$A$3:HN$99,217,FALSE)-VLOOKUP($A94,'Import OffPeak change'!$A$106:HN$202,217,FALSE)))</f>
        <v>0</v>
      </c>
      <c r="HJ94" s="6">
        <f>IF(ISERROR(VLOOKUP($A94,'Import OffPeak'!$A$3:HO$99,218,FALSE)-VLOOKUP($A94,'Import OffPeak change'!$A$106:HO$202,218,FALSE)),0,(VLOOKUP($A94,'Import OffPeak'!$A$3:HO$99,218,FALSE)-VLOOKUP($A94,'Import OffPeak change'!$A$106:HO$202,218,FALSE)))</f>
        <v>0</v>
      </c>
      <c r="HK94" s="6">
        <f>IF(ISERROR(VLOOKUP($A94,'Import OffPeak'!$A$3:HP$99,219,FALSE)-VLOOKUP($A94,'Import OffPeak change'!$A$106:HP$202,219,FALSE)),0,(VLOOKUP($A94,'Import OffPeak'!$A$3:HP$99,219,FALSE)-VLOOKUP($A94,'Import OffPeak change'!$A$106:HP$202,219,FALSE)))</f>
        <v>0</v>
      </c>
      <c r="HL94" s="6">
        <f>IF(ISERROR(VLOOKUP($A94,'Import OffPeak'!$A$3:HQ$99,220,FALSE)-VLOOKUP($A94,'Import OffPeak change'!$A$106:HQ$202,220,FALSE)),0,(VLOOKUP($A94,'Import OffPeak'!$A$3:HQ$99,220,FALSE)-VLOOKUP($A94,'Import OffPeak change'!$A$106:HQ$202,220,FALSE)))</f>
        <v>0</v>
      </c>
      <c r="HM94" s="6">
        <f>IF(ISERROR(VLOOKUP($A94,'Import OffPeak'!$A$3:HR$99,221,FALSE)-VLOOKUP($A94,'Import OffPeak change'!$A$106:HR$202,221,FALSE)),0,(VLOOKUP($A94,'Import OffPeak'!$A$3:HR$99,221,FALSE)-VLOOKUP($A94,'Import OffPeak change'!$A$106:HR$202,221,FALSE)))</f>
        <v>0</v>
      </c>
      <c r="HN94" s="6">
        <f>IF(ISERROR(VLOOKUP($A94,'Import OffPeak'!$A$3:HS$99,222,FALSE)-VLOOKUP($A94,'Import OffPeak change'!$A$106:HS$202,222,FALSE)),0,(VLOOKUP($A94,'Import OffPeak'!$A$3:HS$99,222,FALSE)-VLOOKUP($A94,'Import OffPeak change'!$A$106:HS$202,222,FALSE)))</f>
        <v>0</v>
      </c>
      <c r="HO94" s="6">
        <f>IF(ISERROR(VLOOKUP($A94,'Import OffPeak'!$A$3:HT$99,223,FALSE)-VLOOKUP($A94,'Import OffPeak change'!$A$106:HT$202,223,FALSE)),0,(VLOOKUP($A94,'Import OffPeak'!$A$3:HT$99,223,FALSE)-VLOOKUP($A94,'Import OffPeak change'!$A$106:HT$202,223,FALSE)))</f>
        <v>0</v>
      </c>
      <c r="HP94" s="6">
        <f>IF(ISERROR(VLOOKUP($A94,'Import OffPeak'!$A$3:HU$99,224,FALSE)-VLOOKUP($A94,'Import OffPeak change'!$A$106:HU$202,224,FALSE)),0,(VLOOKUP($A94,'Import OffPeak'!$A$3:HU$99,224,FALSE)-VLOOKUP($A94,'Import OffPeak change'!$A$106:HU$202,224,FALSE)))</f>
        <v>0</v>
      </c>
      <c r="HQ94" s="6">
        <f>IF(ISERROR(VLOOKUP($A94,'Import OffPeak'!$A$3:HV$99,225,FALSE)-VLOOKUP($A94,'Import OffPeak change'!$A$106:HV$202,225,FALSE)),0,(VLOOKUP($A94,'Import OffPeak'!$A$3:HV$99,225,FALSE)-VLOOKUP($A94,'Import OffPeak change'!$A$106:HV$202,225,FALSE)))</f>
        <v>0</v>
      </c>
      <c r="HR94" s="6">
        <f>IF(ISERROR(VLOOKUP($A94,'Import OffPeak'!$A$3:HW$99,226,FALSE)-VLOOKUP($A94,'Import OffPeak change'!$A$106:HW$202,226,FALSE)),0,(VLOOKUP($A94,'Import OffPeak'!$A$3:HW$99,226,FALSE)-VLOOKUP($A94,'Import OffPeak change'!$A$106:HW$202,226,FALSE)))</f>
        <v>0</v>
      </c>
      <c r="HS94" s="6">
        <f>IF(ISERROR(VLOOKUP($A94,'Import OffPeak'!$A$3:HX$99,227,FALSE)-VLOOKUP($A94,'Import OffPeak change'!$A$106:HX$202,227,FALSE)),0,(VLOOKUP($A94,'Import OffPeak'!$A$3:HX$99,227,FALSE)-VLOOKUP($A94,'Import OffPeak change'!$A$106:HX$202,227,FALSE)))</f>
        <v>0</v>
      </c>
      <c r="HT94" s="6">
        <f>IF(ISERROR(VLOOKUP($A94,'Import OffPeak'!$A$3:HY$99,228,FALSE)-VLOOKUP($A94,'Import OffPeak change'!$A$106:HY$202,228,FALSE)),0,(VLOOKUP($A94,'Import OffPeak'!$A$3:HY$99,228,FALSE)-VLOOKUP($A94,'Import OffPeak change'!$A$106:HY$202,228,FALSE)))</f>
        <v>0</v>
      </c>
      <c r="HU94" s="6">
        <f>IF(ISERROR(VLOOKUP($A94,'Import OffPeak'!$A$3:HZ$99,229,FALSE)-VLOOKUP($A94,'Import OffPeak change'!$A$106:HZ$202,229,FALSE)),0,(VLOOKUP($A94,'Import OffPeak'!$A$3:HZ$99,229,FALSE)-VLOOKUP($A94,'Import OffPeak change'!$A$106:HZ$202,229,FALSE)))</f>
        <v>0</v>
      </c>
      <c r="HV94" s="6">
        <f>IF(ISERROR(VLOOKUP($A94,'Import OffPeak'!$A$3:IA$99,230,FALSE)-VLOOKUP($A94,'Import OffPeak change'!$A$106:IA$202,230,FALSE)),0,(VLOOKUP($A94,'Import OffPeak'!$A$3:IA$99,230,FALSE)-VLOOKUP($A94,'Import OffPeak change'!$A$106:IA$202,230,FALSE)))</f>
        <v>0</v>
      </c>
      <c r="HW94" s="6">
        <f>IF(ISERROR(VLOOKUP($A94,'Import OffPeak'!$A$3:IB$99,231,FALSE)-VLOOKUP($A94,'Import OffPeak change'!$A$106:IB$202,231,FALSE)),0,(VLOOKUP($A94,'Import OffPeak'!$A$3:IB$99,231,FALSE)-VLOOKUP($A94,'Import OffPeak change'!$A$106:IB$202,231,FALSE)))</f>
        <v>0</v>
      </c>
      <c r="HX94" s="6">
        <f>IF(ISERROR(VLOOKUP($A94,'Import OffPeak'!$A$3:IC$99,232,FALSE)-VLOOKUP($A94,'Import OffPeak change'!$A$106:IC$202,232,FALSE)),0,(VLOOKUP($A94,'Import OffPeak'!$A$3:IC$99,232,FALSE)-VLOOKUP($A94,'Import OffPeak change'!$A$106:IC$202,232,FALSE)))</f>
        <v>0</v>
      </c>
      <c r="HY94" s="6">
        <f>IF(ISERROR(VLOOKUP($A94,'Import OffPeak'!$A$3:ID$99,233,FALSE)-VLOOKUP($A94,'Import OffPeak change'!$A$106:ID$202,233,FALSE)),0,(VLOOKUP($A94,'Import OffPeak'!$A$3:ID$99,233,FALSE)-VLOOKUP($A94,'Import OffPeak change'!$A$106:ID$202,233,FALSE)))</f>
        <v>0</v>
      </c>
      <c r="HZ94" s="6">
        <f>IF(ISERROR(VLOOKUP($A94,'Import OffPeak'!$A$3:IE$99,234,FALSE)-VLOOKUP($A94,'Import OffPeak change'!$A$106:IE$202,234,FALSE)),0,(VLOOKUP($A94,'Import OffPeak'!$A$3:IE$99,234,FALSE)-VLOOKUP($A94,'Import OffPeak change'!$A$106:IE$202,234,FALSE)))</f>
        <v>0</v>
      </c>
      <c r="IA94" s="6">
        <f>IF(ISERROR(VLOOKUP($A94,'Import OffPeak'!$A$3:IF$99,235,FALSE)-VLOOKUP($A94,'Import OffPeak change'!$A$106:IF$202,235,FALSE)),0,(VLOOKUP($A94,'Import OffPeak'!$A$3:IF$99,235,FALSE)-VLOOKUP($A94,'Import OffPeak change'!$A$106:IF$202,235,FALSE)))</f>
        <v>0</v>
      </c>
      <c r="IB94" s="6">
        <f>IF(ISERROR(VLOOKUP($A94,'Import OffPeak'!$A$3:IG$99,236,FALSE)-VLOOKUP($A94,'Import OffPeak change'!$A$106:IG$202,236,FALSE)),0,(VLOOKUP($A94,'Import OffPeak'!$A$3:IG$99,236,FALSE)-VLOOKUP($A94,'Import OffPeak change'!$A$106:IG$202,236,FALSE)))</f>
        <v>0</v>
      </c>
      <c r="IC94" s="6">
        <f>IF(ISERROR(VLOOKUP($A94,'Import OffPeak'!$A$3:IH$99,237,FALSE)-VLOOKUP($A94,'Import OffPeak change'!$A$106:IH$202,237,FALSE)),0,(VLOOKUP($A94,'Import OffPeak'!$A$3:IH$99,237,FALSE)-VLOOKUP($A94,'Import OffPeak change'!$A$106:IH$202,237,FALSE)))</f>
        <v>0</v>
      </c>
      <c r="ID94" s="6">
        <f>IF(ISERROR(VLOOKUP($A94,'Import OffPeak'!$A$3:II$99,238,FALSE)-VLOOKUP($A94,'Import OffPeak change'!$A$106:II$202,238,FALSE)),0,(VLOOKUP($A94,'Import OffPeak'!$A$3:II$99,238,FALSE)-VLOOKUP($A94,'Import OffPeak change'!$A$106:II$202,238,FALSE)))</f>
        <v>0</v>
      </c>
      <c r="IE94" s="6">
        <f>IF(ISERROR(VLOOKUP($A94,'Import OffPeak'!$A$3:IJ$99,239,FALSE)-VLOOKUP($A94,'Import OffPeak change'!$A$106:IJ$202,239,FALSE)),0,(VLOOKUP($A94,'Import OffPeak'!$A$3:IJ$99,239,FALSE)-VLOOKUP($A94,'Import OffPeak change'!$A$106:IJ$202,239,FALSE)))</f>
        <v>0</v>
      </c>
    </row>
    <row r="95" spans="1:239">
      <c r="A95" s="168" t="str">
        <f>IF('Import OffPeak'!A92=0,"",'Import OffPeak'!A92)</f>
        <v/>
      </c>
      <c r="B95" s="6"/>
      <c r="C95" s="6"/>
      <c r="D95" s="6"/>
      <c r="E95" s="6"/>
      <c r="F95" s="6"/>
      <c r="G95" s="6">
        <f>IF(ISERROR(VLOOKUP($A95,'Import OffPeak'!$A$3:L$99,7,FALSE)-VLOOKUP($A95,'Import OffPeak change'!$A$106:L$202,7,FALSE)),0,(VLOOKUP($A95,'Import OffPeak'!$A$3:L$99,7,FALSE)-VLOOKUP($A95,'Import OffPeak change'!$A$106:L$202,7,FALSE)))</f>
        <v>0</v>
      </c>
      <c r="H95" s="6">
        <f>IF(ISERROR(VLOOKUP($A95,'Import OffPeak'!$A$3:M$99,8,FALSE)-VLOOKUP($A95,'Import OffPeak change'!$A$106:M$202,8,FALSE)),0,(VLOOKUP($A95,'Import OffPeak'!$A$3:M$99,8,FALSE)-VLOOKUP($A95,'Import OffPeak change'!$A$106:M$202,8,FALSE)))</f>
        <v>0</v>
      </c>
      <c r="I95" s="6">
        <f>IF(ISERROR(VLOOKUP($A95,'Import OffPeak'!$A$3:N$99,9,FALSE)-VLOOKUP($A95,'Import OffPeak change'!$A$106:N$202,9,FALSE)),0,(VLOOKUP($A95,'Import OffPeak'!$A$3:N$99,9,FALSE)-VLOOKUP($A95,'Import OffPeak change'!$A$106:N$202,9,FALSE)))</f>
        <v>0</v>
      </c>
      <c r="J95" s="6">
        <f>IF(ISERROR(VLOOKUP($A95,'Import OffPeak'!$A$3:O$99,10,FALSE)-VLOOKUP($A95,'Import OffPeak change'!$A$106:O$202,10,FALSE)),0,(VLOOKUP($A95,'Import OffPeak'!$A$3:O$99,10,FALSE)-VLOOKUP($A95,'Import OffPeak change'!$A$106:O$202,10,FALSE)))</f>
        <v>0</v>
      </c>
      <c r="K95" s="6">
        <f>IF(ISERROR(VLOOKUP($A95,'Import OffPeak'!$A$3:P$99,11,FALSE)-VLOOKUP($A95,'Import OffPeak change'!$A$106:P$202,11,FALSE)),0,(VLOOKUP($A95,'Import OffPeak'!$A$3:P$99,11,FALSE)-VLOOKUP($A95,'Import OffPeak change'!$A$106:P$202,11,FALSE)))</f>
        <v>0</v>
      </c>
      <c r="L95" s="6">
        <f>IF(ISERROR(VLOOKUP($A95,'Import OffPeak'!$A$3:Q$99,12,FALSE)-VLOOKUP($A95,'Import OffPeak change'!$A$106:Q$202,12,FALSE)),0,(VLOOKUP($A95,'Import OffPeak'!$A$3:Q$99,12,FALSE)-VLOOKUP($A95,'Import OffPeak change'!$A$106:Q$202,12,FALSE)))</f>
        <v>0</v>
      </c>
      <c r="M95" s="6">
        <f>IF(ISERROR(VLOOKUP($A95,'Import OffPeak'!$A$3:R$99,13,FALSE)-VLOOKUP($A95,'Import OffPeak change'!$A$106:R$202,13,FALSE)),0,(VLOOKUP($A95,'Import OffPeak'!$A$3:R$99,13,FALSE)-VLOOKUP($A95,'Import OffPeak change'!$A$106:R$202,13,FALSE)))</f>
        <v>0</v>
      </c>
      <c r="N95" s="6">
        <f>IF(ISERROR(VLOOKUP($A95,'Import OffPeak'!$A$3:S$99,14,FALSE)-VLOOKUP($A95,'Import OffPeak change'!$A$106:S$202,14,FALSE)),0,(VLOOKUP($A95,'Import OffPeak'!$A$3:S$99,14,FALSE)-VLOOKUP($A95,'Import OffPeak change'!$A$106:S$202,14,FALSE)))</f>
        <v>0</v>
      </c>
      <c r="O95" s="6">
        <f>IF(ISERROR(VLOOKUP($A95,'Import OffPeak'!$A$3:T$99,15,FALSE)-VLOOKUP($A95,'Import OffPeak change'!$A$106:T$202,15,FALSE)),0,(VLOOKUP($A95,'Import OffPeak'!$A$3:T$99,15,FALSE)-VLOOKUP($A95,'Import OffPeak change'!$A$106:T$202,15,FALSE)))</f>
        <v>0</v>
      </c>
      <c r="P95" s="6">
        <f>IF(ISERROR(VLOOKUP($A95,'Import OffPeak'!$A$3:U$99,16,FALSE)-VLOOKUP($A95,'Import OffPeak change'!$A$106:U$202,16,FALSE)),0,(VLOOKUP($A95,'Import OffPeak'!$A$3:U$99,16,FALSE)-VLOOKUP($A95,'Import OffPeak change'!$A$106:U$202,16,FALSE)))</f>
        <v>0</v>
      </c>
      <c r="Q95" s="6">
        <f>IF(ISERROR(VLOOKUP($A95,'Import OffPeak'!$A$3:V$99,17,FALSE)-VLOOKUP($A95,'Import OffPeak change'!$A$106:V$202,17,FALSE)),0,(VLOOKUP($A95,'Import OffPeak'!$A$3:V$99,17,FALSE)-VLOOKUP($A95,'Import OffPeak change'!$A$106:V$202,17,FALSE)))</f>
        <v>0</v>
      </c>
      <c r="R95" s="6">
        <f>IF(ISERROR(VLOOKUP($A95,'Import OffPeak'!$A$3:W$99,18,FALSE)-VLOOKUP($A95,'Import OffPeak change'!$A$106:W$202,18,FALSE)),0,(VLOOKUP($A95,'Import OffPeak'!$A$3:W$99,18,FALSE)-VLOOKUP($A95,'Import OffPeak change'!$A$106:W$202,18,FALSE)))</f>
        <v>0</v>
      </c>
      <c r="S95" s="6">
        <f>IF(ISERROR(VLOOKUP($A95,'Import OffPeak'!$A$3:X$99,19,FALSE)-VLOOKUP($A95,'Import OffPeak change'!$A$106:X$202,19,FALSE)),0,(VLOOKUP($A95,'Import OffPeak'!$A$3:X$99,19,FALSE)-VLOOKUP($A95,'Import OffPeak change'!$A$106:X$202,19,FALSE)))</f>
        <v>0</v>
      </c>
      <c r="T95" s="6">
        <f>IF(ISERROR(VLOOKUP($A95,'Import OffPeak'!$A$3:Y$99,20,FALSE)-VLOOKUP($A95,'Import OffPeak change'!$A$106:Y$202,20,FALSE)),0,(VLOOKUP($A95,'Import OffPeak'!$A$3:Y$99,20,FALSE)-VLOOKUP($A95,'Import OffPeak change'!$A$106:Y$202,20,FALSE)))</f>
        <v>0</v>
      </c>
      <c r="U95" s="6">
        <f>IF(ISERROR(VLOOKUP($A95,'Import OffPeak'!$A$3:Z$99,21,FALSE)-VLOOKUP($A95,'Import OffPeak change'!$A$106:Z$202,21,FALSE)),0,(VLOOKUP($A95,'Import OffPeak'!$A$3:Z$99,21,FALSE)-VLOOKUP($A95,'Import OffPeak change'!$A$106:Z$202,21,FALSE)))</f>
        <v>0</v>
      </c>
      <c r="V95" s="6">
        <f>IF(ISERROR(VLOOKUP($A95,'Import OffPeak'!$A$3:AA$99,22,FALSE)-VLOOKUP($A95,'Import OffPeak change'!$A$106:AA$202,22,FALSE)),0,(VLOOKUP($A95,'Import OffPeak'!$A$3:AA$99,22,FALSE)-VLOOKUP($A95,'Import OffPeak change'!$A$106:AA$202,22,FALSE)))</f>
        <v>0</v>
      </c>
      <c r="W95" s="6">
        <f>IF(ISERROR(VLOOKUP($A95,'Import OffPeak'!$A$3:AB$99,23,FALSE)-VLOOKUP($A95,'Import OffPeak change'!$A$106:AB$202,23,FALSE)),0,(VLOOKUP($A95,'Import OffPeak'!$A$3:AB$99,23,FALSE)-VLOOKUP($A95,'Import OffPeak change'!$A$106:AB$202,23,FALSE)))</f>
        <v>0</v>
      </c>
      <c r="X95" s="6">
        <f>IF(ISERROR(VLOOKUP($A95,'Import OffPeak'!$A$3:AC$99,24,FALSE)-VLOOKUP($A95,'Import OffPeak change'!$A$106:AC$202,24,FALSE)),0,(VLOOKUP($A95,'Import OffPeak'!$A$3:AC$99,24,FALSE)-VLOOKUP($A95,'Import OffPeak change'!$A$106:AC$202,24,FALSE)))</f>
        <v>0</v>
      </c>
      <c r="Y95" s="6">
        <f>IF(ISERROR(VLOOKUP($A95,'Import OffPeak'!$A$3:AD$99,25,FALSE)-VLOOKUP($A95,'Import OffPeak change'!$A$106:AD$202,25,FALSE)),0,(VLOOKUP($A95,'Import OffPeak'!$A$3:AD$99,25,FALSE)-VLOOKUP($A95,'Import OffPeak change'!$A$106:AD$202,25,FALSE)))</f>
        <v>0</v>
      </c>
      <c r="Z95" s="6">
        <f>IF(ISERROR(VLOOKUP($A95,'Import OffPeak'!$A$3:AE$99,26,FALSE)-VLOOKUP($A95,'Import OffPeak change'!$A$106:AE$202,26,FALSE)),0,(VLOOKUP($A95,'Import OffPeak'!$A$3:AE$99,26,FALSE)-VLOOKUP($A95,'Import OffPeak change'!$A$106:AE$202,26,FALSE)))</f>
        <v>0</v>
      </c>
      <c r="AA95" s="6">
        <f>IF(ISERROR(VLOOKUP($A95,'Import OffPeak'!$A$3:AF$99,27,FALSE)-VLOOKUP($A95,'Import OffPeak change'!$A$106:AF$202,27,FALSE)),0,(VLOOKUP($A95,'Import OffPeak'!$A$3:AF$99,27,FALSE)-VLOOKUP($A95,'Import OffPeak change'!$A$106:AF$202,27,FALSE)))</f>
        <v>0</v>
      </c>
      <c r="AB95" s="6">
        <f>IF(ISERROR(VLOOKUP($A95,'Import OffPeak'!$A$3:AG$99,28,FALSE)-VLOOKUP($A95,'Import OffPeak change'!$A$106:AG$202,28,FALSE)),0,(VLOOKUP($A95,'Import OffPeak'!$A$3:AG$99,28,FALSE)-VLOOKUP($A95,'Import OffPeak change'!$A$106:AG$202,28,FALSE)))</f>
        <v>0</v>
      </c>
      <c r="AC95" s="6">
        <f>IF(ISERROR(VLOOKUP($A95,'Import OffPeak'!$A$3:AH$99,29,FALSE)-VLOOKUP($A95,'Import OffPeak change'!$A$106:AH$202,29,FALSE)),0,(VLOOKUP($A95,'Import OffPeak'!$A$3:AH$99,29,FALSE)-VLOOKUP($A95,'Import OffPeak change'!$A$106:AH$202,29,FALSE)))</f>
        <v>0</v>
      </c>
      <c r="AD95" s="6">
        <f>IF(ISERROR(VLOOKUP($A95,'Import OffPeak'!$A$3:AI$99,30,FALSE)-VLOOKUP($A95,'Import OffPeak change'!$A$106:AI$202,30,FALSE)),0,(VLOOKUP($A95,'Import OffPeak'!$A$3:AI$99,30,FALSE)-VLOOKUP($A95,'Import OffPeak change'!$A$106:AI$202,30,FALSE)))</f>
        <v>0</v>
      </c>
      <c r="AE95" s="6">
        <f>IF(ISERROR(VLOOKUP($A95,'Import OffPeak'!$A$3:AJ$99,31,FALSE)-VLOOKUP($A95,'Import OffPeak change'!$A$106:AJ$202,31,FALSE)),0,(VLOOKUP($A95,'Import OffPeak'!$A$3:AJ$99,31,FALSE)-VLOOKUP($A95,'Import OffPeak change'!$A$106:AJ$202,31,FALSE)))</f>
        <v>0</v>
      </c>
      <c r="AF95" s="6">
        <f>IF(ISERROR(VLOOKUP($A95,'Import OffPeak'!$A$3:AK$99,32,FALSE)-VLOOKUP($A95,'Import OffPeak change'!$A$106:AK$202,32,FALSE)),0,(VLOOKUP($A95,'Import OffPeak'!$A$3:AK$99,32,FALSE)-VLOOKUP($A95,'Import OffPeak change'!$A$106:AK$202,32,FALSE)))</f>
        <v>0</v>
      </c>
      <c r="AG95" s="6">
        <f>IF(ISERROR(VLOOKUP($A95,'Import OffPeak'!$A$3:AL$99,33,FALSE)-VLOOKUP($A95,'Import OffPeak change'!$A$106:AL$202,33,FALSE)),0,(VLOOKUP($A95,'Import OffPeak'!$A$3:AL$99,33,FALSE)-VLOOKUP($A95,'Import OffPeak change'!$A$106:AL$202,33,FALSE)))</f>
        <v>0</v>
      </c>
      <c r="AH95" s="6">
        <f>IF(ISERROR(VLOOKUP($A95,'Import OffPeak'!$A$3:AM$99,34,FALSE)-VLOOKUP($A95,'Import OffPeak change'!$A$106:AM$202,34,FALSE)),0,(VLOOKUP($A95,'Import OffPeak'!$A$3:AM$99,34,FALSE)-VLOOKUP($A95,'Import OffPeak change'!$A$106:AM$202,34,FALSE)))</f>
        <v>0</v>
      </c>
      <c r="AI95" s="6">
        <f>IF(ISERROR(VLOOKUP($A95,'Import OffPeak'!$A$3:AN$99,35,FALSE)-VLOOKUP($A95,'Import OffPeak change'!$A$106:AN$202,35,FALSE)),0,(VLOOKUP($A95,'Import OffPeak'!$A$3:AN$99,35,FALSE)-VLOOKUP($A95,'Import OffPeak change'!$A$106:AN$202,35,FALSE)))</f>
        <v>0</v>
      </c>
      <c r="AJ95" s="6">
        <f>IF(ISERROR(VLOOKUP($A95,'Import OffPeak'!$A$3:AO$99,36,FALSE)-VLOOKUP($A95,'Import OffPeak change'!$A$106:AO$202,36,FALSE)),0,(VLOOKUP($A95,'Import OffPeak'!$A$3:AO$99,36,FALSE)-VLOOKUP($A95,'Import OffPeak change'!$A$106:AO$202,36,FALSE)))</f>
        <v>0</v>
      </c>
      <c r="AK95" s="6">
        <f>IF(ISERROR(VLOOKUP($A95,'Import OffPeak'!$A$3:AP$99,37,FALSE)-VLOOKUP($A95,'Import OffPeak change'!$A$106:AP$202,37,FALSE)),0,(VLOOKUP($A95,'Import OffPeak'!$A$3:AP$99,37,FALSE)-VLOOKUP($A95,'Import OffPeak change'!$A$106:AP$202,37,FALSE)))</f>
        <v>0</v>
      </c>
      <c r="AL95" s="6">
        <f>IF(ISERROR(VLOOKUP($A95,'Import OffPeak'!$A$3:AQ$99,38,FALSE)-VLOOKUP($A95,'Import OffPeak change'!$A$106:AQ$202,38,FALSE)),0,(VLOOKUP($A95,'Import OffPeak'!$A$3:AQ$99,38,FALSE)-VLOOKUP($A95,'Import OffPeak change'!$A$106:AQ$202,38,FALSE)))</f>
        <v>0</v>
      </c>
      <c r="AM95" s="6">
        <f>IF(ISERROR(VLOOKUP($A95,'Import OffPeak'!$A$3:AR$99,39,FALSE)-VLOOKUP($A95,'Import OffPeak change'!$A$106:AR$202,39,FALSE)),0,(VLOOKUP($A95,'Import OffPeak'!$A$3:AR$99,39,FALSE)-VLOOKUP($A95,'Import OffPeak change'!$A$106:AR$202,39,FALSE)))</f>
        <v>0</v>
      </c>
      <c r="AN95" s="6">
        <f>IF(ISERROR(VLOOKUP($A95,'Import OffPeak'!$A$3:AS$99,40,FALSE)-VLOOKUP($A95,'Import OffPeak change'!$A$106:AS$202,40,FALSE)),0,(VLOOKUP($A95,'Import OffPeak'!$A$3:AS$99,40,FALSE)-VLOOKUP($A95,'Import OffPeak change'!$A$106:AS$202,40,FALSE)))</f>
        <v>0</v>
      </c>
      <c r="AO95" s="6">
        <f>IF(ISERROR(VLOOKUP($A95,'Import OffPeak'!$A$3:AT$99,41,FALSE)-VLOOKUP($A95,'Import OffPeak change'!$A$106:AT$202,41,FALSE)),0,(VLOOKUP($A95,'Import OffPeak'!$A$3:AT$99,41,FALSE)-VLOOKUP($A95,'Import OffPeak change'!$A$106:AT$202,41,FALSE)))</f>
        <v>0</v>
      </c>
      <c r="AP95" s="6">
        <f>IF(ISERROR(VLOOKUP($A95,'Import OffPeak'!$A$3:AU$99,42,FALSE)-VLOOKUP($A95,'Import OffPeak change'!$A$106:AU$202,42,FALSE)),0,(VLOOKUP($A95,'Import OffPeak'!$A$3:AU$99,42,FALSE)-VLOOKUP($A95,'Import OffPeak change'!$A$106:AU$202,42,FALSE)))</f>
        <v>0</v>
      </c>
      <c r="AQ95" s="6">
        <f>IF(ISERROR(VLOOKUP($A95,'Import OffPeak'!$A$3:AV$99,43,FALSE)-VLOOKUP($A95,'Import OffPeak change'!$A$106:AV$202,43,FALSE)),0,(VLOOKUP($A95,'Import OffPeak'!$A$3:AV$99,43,FALSE)-VLOOKUP($A95,'Import OffPeak change'!$A$106:AV$202,43,FALSE)))</f>
        <v>0</v>
      </c>
      <c r="AR95" s="6">
        <f>IF(ISERROR(VLOOKUP($A95,'Import OffPeak'!$A$3:AW$99,44,FALSE)-VLOOKUP($A95,'Import OffPeak change'!$A$106:AW$202,44,FALSE)),0,(VLOOKUP($A95,'Import OffPeak'!$A$3:AW$99,44,FALSE)-VLOOKUP($A95,'Import OffPeak change'!$A$106:AW$202,44,FALSE)))</f>
        <v>0</v>
      </c>
      <c r="AS95" s="6">
        <f>IF(ISERROR(VLOOKUP($A95,'Import OffPeak'!$A$3:AX$99,45,FALSE)-VLOOKUP($A95,'Import OffPeak change'!$A$106:AX$202,45,FALSE)),0,(VLOOKUP($A95,'Import OffPeak'!$A$3:AX$99,45,FALSE)-VLOOKUP($A95,'Import OffPeak change'!$A$106:AX$202,45,FALSE)))</f>
        <v>0</v>
      </c>
      <c r="AT95" s="6">
        <f>IF(ISERROR(VLOOKUP($A95,'Import OffPeak'!$A$3:AY$99,46,FALSE)-VLOOKUP($A95,'Import OffPeak change'!$A$106:AY$202,46,FALSE)),0,(VLOOKUP($A95,'Import OffPeak'!$A$3:AY$99,46,FALSE)-VLOOKUP($A95,'Import OffPeak change'!$A$106:AY$202,46,FALSE)))</f>
        <v>0</v>
      </c>
      <c r="AU95" s="6">
        <f>IF(ISERROR(VLOOKUP($A95,'Import OffPeak'!$A$3:AZ$99,47,FALSE)-VLOOKUP($A95,'Import OffPeak change'!$A$106:AZ$202,47,FALSE)),0,(VLOOKUP($A95,'Import OffPeak'!$A$3:AZ$99,47,FALSE)-VLOOKUP($A95,'Import OffPeak change'!$A$106:AZ$202,47,FALSE)))</f>
        <v>0</v>
      </c>
      <c r="AV95" s="6">
        <f>IF(ISERROR(VLOOKUP($A95,'Import OffPeak'!$A$3:BA$99,48,FALSE)-VLOOKUP($A95,'Import OffPeak change'!$A$106:BA$202,48,FALSE)),0,(VLOOKUP($A95,'Import OffPeak'!$A$3:BA$99,48,FALSE)-VLOOKUP($A95,'Import OffPeak change'!$A$106:BA$202,48,FALSE)))</f>
        <v>0</v>
      </c>
      <c r="AW95" s="6">
        <f>IF(ISERROR(VLOOKUP($A95,'Import OffPeak'!$A$3:BB$99,49,FALSE)-VLOOKUP($A95,'Import OffPeak change'!$A$106:BB$202,49,FALSE)),0,(VLOOKUP($A95,'Import OffPeak'!$A$3:BB$99,49,FALSE)-VLOOKUP($A95,'Import OffPeak change'!$A$106:BB$202,49,FALSE)))</f>
        <v>0</v>
      </c>
      <c r="AX95" s="6">
        <f>IF(ISERROR(VLOOKUP($A95,'Import OffPeak'!$A$3:BC$99,50,FALSE)-VLOOKUP($A95,'Import OffPeak change'!$A$106:BC$202,50,FALSE)),0,(VLOOKUP($A95,'Import OffPeak'!$A$3:BC$99,50,FALSE)-VLOOKUP($A95,'Import OffPeak change'!$A$106:BC$202,50,FALSE)))</f>
        <v>0</v>
      </c>
      <c r="AY95" s="6">
        <f>IF(ISERROR(VLOOKUP($A95,'Import OffPeak'!$A$3:BD$99,51,FALSE)-VLOOKUP($A95,'Import OffPeak change'!$A$106:BD$202,51,FALSE)),0,(VLOOKUP($A95,'Import OffPeak'!$A$3:BD$99,51,FALSE)-VLOOKUP($A95,'Import OffPeak change'!$A$106:BD$202,51,FALSE)))</f>
        <v>0</v>
      </c>
      <c r="AZ95" s="6">
        <f>IF(ISERROR(VLOOKUP($A95,'Import OffPeak'!$A$3:BE$99,52,FALSE)-VLOOKUP($A95,'Import OffPeak change'!$A$106:BE$202,52,FALSE)),0,(VLOOKUP($A95,'Import OffPeak'!$A$3:BE$99,52,FALSE)-VLOOKUP($A95,'Import OffPeak change'!$A$106:BE$202,52,FALSE)))</f>
        <v>0</v>
      </c>
      <c r="BA95" s="6">
        <f>IF(ISERROR(VLOOKUP($A95,'Import OffPeak'!$A$3:BF$99,53,FALSE)-VLOOKUP($A95,'Import OffPeak change'!$A$106:BF$202,53,FALSE)),0,(VLOOKUP($A95,'Import OffPeak'!$A$3:BF$99,53,FALSE)-VLOOKUP($A95,'Import OffPeak change'!$A$106:BF$202,53,FALSE)))</f>
        <v>0</v>
      </c>
      <c r="BB95" s="6">
        <f>IF(ISERROR(VLOOKUP($A95,'Import OffPeak'!$A$3:BG$99,54,FALSE)-VLOOKUP($A95,'Import OffPeak change'!$A$106:BG$202,54,FALSE)),0,(VLOOKUP($A95,'Import OffPeak'!$A$3:BG$99,54,FALSE)-VLOOKUP($A95,'Import OffPeak change'!$A$106:BG$202,54,FALSE)))</f>
        <v>0</v>
      </c>
      <c r="BC95" s="6">
        <f>IF(ISERROR(VLOOKUP($A95,'Import OffPeak'!$A$3:BH$99,55,FALSE)-VLOOKUP($A95,'Import OffPeak change'!$A$106:BH$202,55,FALSE)),0,(VLOOKUP($A95,'Import OffPeak'!$A$3:BH$99,55,FALSE)-VLOOKUP($A95,'Import OffPeak change'!$A$106:BH$202,55,FALSE)))</f>
        <v>0</v>
      </c>
      <c r="BD95" s="6">
        <f>IF(ISERROR(VLOOKUP($A95,'Import OffPeak'!$A$3:BI$99,56,FALSE)-VLOOKUP($A95,'Import OffPeak change'!$A$106:BI$202,56,FALSE)),0,(VLOOKUP($A95,'Import OffPeak'!$A$3:BI$99,56,FALSE)-VLOOKUP($A95,'Import OffPeak change'!$A$106:BI$202,56,FALSE)))</f>
        <v>0</v>
      </c>
      <c r="BE95" s="6">
        <f>IF(ISERROR(VLOOKUP($A95,'Import OffPeak'!$A$3:BJ$99,57,FALSE)-VLOOKUP($A95,'Import OffPeak change'!$A$106:BJ$202,57,FALSE)),0,(VLOOKUP($A95,'Import OffPeak'!$A$3:BJ$99,57,FALSE)-VLOOKUP($A95,'Import OffPeak change'!$A$106:BJ$202,57,FALSE)))</f>
        <v>0</v>
      </c>
      <c r="BF95" s="6">
        <f>IF(ISERROR(VLOOKUP($A95,'Import OffPeak'!$A$3:BK$99,58,FALSE)-VLOOKUP($A95,'Import OffPeak change'!$A$106:BK$202,58,FALSE)),0,(VLOOKUP($A95,'Import OffPeak'!$A$3:BK$99,58,FALSE)-VLOOKUP($A95,'Import OffPeak change'!$A$106:BK$202,58,FALSE)))</f>
        <v>0</v>
      </c>
      <c r="BG95" s="6">
        <f>IF(ISERROR(VLOOKUP($A95,'Import OffPeak'!$A$3:BL$99,59,FALSE)-VLOOKUP($A95,'Import OffPeak change'!$A$106:BL$202,59,FALSE)),0,(VLOOKUP($A95,'Import OffPeak'!$A$3:BL$99,59,FALSE)-VLOOKUP($A95,'Import OffPeak change'!$A$106:BL$202,59,FALSE)))</f>
        <v>0</v>
      </c>
      <c r="BH95" s="6">
        <f>IF(ISERROR(VLOOKUP($A95,'Import OffPeak'!$A$3:BM$99,60,FALSE)-VLOOKUP($A95,'Import OffPeak change'!$A$106:BM$202,60,FALSE)),0,(VLOOKUP($A95,'Import OffPeak'!$A$3:BM$99,60,FALSE)-VLOOKUP($A95,'Import OffPeak change'!$A$106:BM$202,60,FALSE)))</f>
        <v>0</v>
      </c>
      <c r="BI95" s="6">
        <f>IF(ISERROR(VLOOKUP($A95,'Import OffPeak'!$A$3:BN$99,61,FALSE)-VLOOKUP($A95,'Import OffPeak change'!$A$106:BN$202,61,FALSE)),0,(VLOOKUP($A95,'Import OffPeak'!$A$3:BN$99,61,FALSE)-VLOOKUP($A95,'Import OffPeak change'!$A$106:BN$202,61,FALSE)))</f>
        <v>0</v>
      </c>
      <c r="BJ95" s="6">
        <f>IF(ISERROR(VLOOKUP($A95,'Import OffPeak'!$A$3:BO$99,62,FALSE)-VLOOKUP($A95,'Import OffPeak change'!$A$106:BO$202,62,FALSE)),0,(VLOOKUP($A95,'Import OffPeak'!$A$3:BO$99,62,FALSE)-VLOOKUP($A95,'Import OffPeak change'!$A$106:BO$202,62,FALSE)))</f>
        <v>0</v>
      </c>
      <c r="BK95" s="6">
        <f>IF(ISERROR(VLOOKUP($A95,'Import OffPeak'!$A$3:BP$99,63,FALSE)-VLOOKUP($A95,'Import OffPeak change'!$A$106:BP$202,63,FALSE)),0,(VLOOKUP($A95,'Import OffPeak'!$A$3:BP$99,63,FALSE)-VLOOKUP($A95,'Import OffPeak change'!$A$106:BP$202,63,FALSE)))</f>
        <v>0</v>
      </c>
      <c r="BL95" s="6">
        <f>IF(ISERROR(VLOOKUP($A95,'Import OffPeak'!$A$3:BQ$99,64,FALSE)-VLOOKUP($A95,'Import OffPeak change'!$A$106:BQ$202,64,FALSE)),0,(VLOOKUP($A95,'Import OffPeak'!$A$3:BQ$99,64,FALSE)-VLOOKUP($A95,'Import OffPeak change'!$A$106:BQ$202,64,FALSE)))</f>
        <v>0</v>
      </c>
      <c r="BM95" s="6">
        <f>IF(ISERROR(VLOOKUP($A95,'Import OffPeak'!$A$3:BR$99,65,FALSE)-VLOOKUP($A95,'Import OffPeak change'!$A$106:BR$202,65,FALSE)),0,(VLOOKUP($A95,'Import OffPeak'!$A$3:BR$99,65,FALSE)-VLOOKUP($A95,'Import OffPeak change'!$A$106:BR$202,65,FALSE)))</f>
        <v>0</v>
      </c>
      <c r="BN95" s="6">
        <f>IF(ISERROR(VLOOKUP($A95,'Import OffPeak'!$A$3:BS$99,66,FALSE)-VLOOKUP($A95,'Import OffPeak change'!$A$106:BS$202,66,FALSE)),0,(VLOOKUP($A95,'Import OffPeak'!$A$3:BS$99,66,FALSE)-VLOOKUP($A95,'Import OffPeak change'!$A$106:BS$202,66,FALSE)))</f>
        <v>0</v>
      </c>
      <c r="BO95" s="6">
        <f>IF(ISERROR(VLOOKUP($A95,'Import OffPeak'!$A$3:BT$99,67,FALSE)-VLOOKUP($A95,'Import OffPeak change'!$A$106:BT$202,67,FALSE)),0,(VLOOKUP($A95,'Import OffPeak'!$A$3:BT$99,67,FALSE)-VLOOKUP($A95,'Import OffPeak change'!$A$106:BT$202,67,FALSE)))</f>
        <v>0</v>
      </c>
      <c r="BP95" s="6">
        <f>IF(ISERROR(VLOOKUP($A95,'Import OffPeak'!$A$3:BU$99,68,FALSE)-VLOOKUP($A95,'Import OffPeak change'!$A$106:BU$202,68,FALSE)),0,(VLOOKUP($A95,'Import OffPeak'!$A$3:BU$99,68,FALSE)-VLOOKUP($A95,'Import OffPeak change'!$A$106:BU$202,68,FALSE)))</f>
        <v>0</v>
      </c>
      <c r="BQ95" s="6">
        <f>IF(ISERROR(VLOOKUP($A95,'Import OffPeak'!$A$3:BV$99,69,FALSE)-VLOOKUP($A95,'Import OffPeak change'!$A$106:BV$202,69,FALSE)),0,(VLOOKUP($A95,'Import OffPeak'!$A$3:BV$99,69,FALSE)-VLOOKUP($A95,'Import OffPeak change'!$A$106:BV$202,69,FALSE)))</f>
        <v>0</v>
      </c>
      <c r="BR95" s="6">
        <f>IF(ISERROR(VLOOKUP($A95,'Import OffPeak'!$A$3:BW$99,70,FALSE)-VLOOKUP($A95,'Import OffPeak change'!$A$106:BW$202,70,FALSE)),0,(VLOOKUP($A95,'Import OffPeak'!$A$3:BW$99,70,FALSE)-VLOOKUP($A95,'Import OffPeak change'!$A$106:BW$202,70,FALSE)))</f>
        <v>0</v>
      </c>
      <c r="BS95" s="6">
        <f>IF(ISERROR(VLOOKUP($A95,'Import OffPeak'!$A$3:BX$99,71,FALSE)-VLOOKUP($A95,'Import OffPeak change'!$A$106:BX$202,71,FALSE)),0,(VLOOKUP($A95,'Import OffPeak'!$A$3:BX$99,71,FALSE)-VLOOKUP($A95,'Import OffPeak change'!$A$106:BX$202,71,FALSE)))</f>
        <v>0</v>
      </c>
      <c r="BT95" s="6">
        <f>IF(ISERROR(VLOOKUP($A95,'Import OffPeak'!$A$3:BY$99,72,FALSE)-VLOOKUP($A95,'Import OffPeak change'!$A$106:BY$202,72,FALSE)),0,(VLOOKUP($A95,'Import OffPeak'!$A$3:BY$99,72,FALSE)-VLOOKUP($A95,'Import OffPeak change'!$A$106:BY$202,72,FALSE)))</f>
        <v>0</v>
      </c>
      <c r="BU95" s="6">
        <f>IF(ISERROR(VLOOKUP($A95,'Import OffPeak'!$A$3:BZ$99,73,FALSE)-VLOOKUP($A95,'Import OffPeak change'!$A$106:BZ$202,73,FALSE)),0,(VLOOKUP($A95,'Import OffPeak'!$A$3:BZ$99,73,FALSE)-VLOOKUP($A95,'Import OffPeak change'!$A$106:BZ$202,73,FALSE)))</f>
        <v>0</v>
      </c>
      <c r="BV95" s="6">
        <f>IF(ISERROR(VLOOKUP($A95,'Import OffPeak'!$A$3:CA$99,74,FALSE)-VLOOKUP($A95,'Import OffPeak change'!$A$106:CA$202,74,FALSE)),0,(VLOOKUP($A95,'Import OffPeak'!$A$3:CA$99,74,FALSE)-VLOOKUP($A95,'Import OffPeak change'!$A$106:CA$202,74,FALSE)))</f>
        <v>0</v>
      </c>
      <c r="BW95" s="6">
        <f>IF(ISERROR(VLOOKUP($A95,'Import OffPeak'!$A$3:CB$99,75,FALSE)-VLOOKUP($A95,'Import OffPeak change'!$A$106:CB$202,75,FALSE)),0,(VLOOKUP($A95,'Import OffPeak'!$A$3:CB$99,75,FALSE)-VLOOKUP($A95,'Import OffPeak change'!$A$106:CB$202,75,FALSE)))</f>
        <v>0</v>
      </c>
      <c r="BX95" s="6">
        <f>IF(ISERROR(VLOOKUP($A95,'Import OffPeak'!$A$3:CC$99,76,FALSE)-VLOOKUP($A95,'Import OffPeak change'!$A$106:CC$202,76,FALSE)),0,(VLOOKUP($A95,'Import OffPeak'!$A$3:CC$99,76,FALSE)-VLOOKUP($A95,'Import OffPeak change'!$A$106:CC$202,76,FALSE)))</f>
        <v>0</v>
      </c>
      <c r="BY95" s="6">
        <f>IF(ISERROR(VLOOKUP($A95,'Import OffPeak'!$A$3:CD$99,77,FALSE)-VLOOKUP($A95,'Import OffPeak change'!$A$106:CD$202,77,FALSE)),0,(VLOOKUP($A95,'Import OffPeak'!$A$3:CD$99,77,FALSE)-VLOOKUP($A95,'Import OffPeak change'!$A$106:CD$202,77,FALSE)))</f>
        <v>0</v>
      </c>
      <c r="BZ95" s="6">
        <f>IF(ISERROR(VLOOKUP($A95,'Import OffPeak'!$A$3:CE$99,78,FALSE)-VLOOKUP($A95,'Import OffPeak change'!$A$106:CE$202,78,FALSE)),0,(VLOOKUP($A95,'Import OffPeak'!$A$3:CE$99,78,FALSE)-VLOOKUP($A95,'Import OffPeak change'!$A$106:CE$202,78,FALSE)))</f>
        <v>0</v>
      </c>
      <c r="CA95" s="6">
        <f>IF(ISERROR(VLOOKUP($A95,'Import OffPeak'!$A$3:CF$99,79,FALSE)-VLOOKUP($A95,'Import OffPeak change'!$A$106:CF$202,79,FALSE)),0,(VLOOKUP($A95,'Import OffPeak'!$A$3:CF$99,79,FALSE)-VLOOKUP($A95,'Import OffPeak change'!$A$106:CF$202,79,FALSE)))</f>
        <v>0</v>
      </c>
      <c r="CB95" s="6">
        <f>IF(ISERROR(VLOOKUP($A95,'Import OffPeak'!$A$3:CG$99,80,FALSE)-VLOOKUP($A95,'Import OffPeak change'!$A$106:CG$202,80,FALSE)),0,(VLOOKUP($A95,'Import OffPeak'!$A$3:CG$99,80,FALSE)-VLOOKUP($A95,'Import OffPeak change'!$A$106:CG$202,80,FALSE)))</f>
        <v>0</v>
      </c>
      <c r="CC95" s="6">
        <f>IF(ISERROR(VLOOKUP($A95,'Import OffPeak'!$A$3:CH$99,81,FALSE)-VLOOKUP($A95,'Import OffPeak change'!$A$106:CH$202,81,FALSE)),0,(VLOOKUP($A95,'Import OffPeak'!$A$3:CH$99,81,FALSE)-VLOOKUP($A95,'Import OffPeak change'!$A$106:CH$202,81,FALSE)))</f>
        <v>0</v>
      </c>
      <c r="CD95" s="6">
        <f>IF(ISERROR(VLOOKUP($A95,'Import OffPeak'!$A$3:CI$99,82,FALSE)-VLOOKUP($A95,'Import OffPeak change'!$A$106:CI$202,82,FALSE)),0,(VLOOKUP($A95,'Import OffPeak'!$A$3:CI$99,82,FALSE)-VLOOKUP($A95,'Import OffPeak change'!$A$106:CI$202,82,FALSE)))</f>
        <v>0</v>
      </c>
      <c r="CE95" s="6">
        <f>IF(ISERROR(VLOOKUP($A95,'Import OffPeak'!$A$3:CJ$99,83,FALSE)-VLOOKUP($A95,'Import OffPeak change'!$A$106:CJ$202,83,FALSE)),0,(VLOOKUP($A95,'Import OffPeak'!$A$3:CJ$99,83,FALSE)-VLOOKUP($A95,'Import OffPeak change'!$A$106:CJ$202,83,FALSE)))</f>
        <v>0</v>
      </c>
      <c r="CF95" s="6">
        <f>IF(ISERROR(VLOOKUP($A95,'Import OffPeak'!$A$3:CK$99,84,FALSE)-VLOOKUP($A95,'Import OffPeak change'!$A$106:CK$202,84,FALSE)),0,(VLOOKUP($A95,'Import OffPeak'!$A$3:CK$99,84,FALSE)-VLOOKUP($A95,'Import OffPeak change'!$A$106:CK$202,84,FALSE)))</f>
        <v>0</v>
      </c>
      <c r="CG95" s="6">
        <f>IF(ISERROR(VLOOKUP($A95,'Import OffPeak'!$A$3:CL$99,85,FALSE)-VLOOKUP($A95,'Import OffPeak change'!$A$106:CL$202,85,FALSE)),0,(VLOOKUP($A95,'Import OffPeak'!$A$3:CL$99,85,FALSE)-VLOOKUP($A95,'Import OffPeak change'!$A$106:CL$202,85,FALSE)))</f>
        <v>0</v>
      </c>
      <c r="CH95" s="6">
        <f>IF(ISERROR(VLOOKUP($A95,'Import OffPeak'!$A$3:CM$99,86,FALSE)-VLOOKUP($A95,'Import OffPeak change'!$A$106:CM$202,86,FALSE)),0,(VLOOKUP($A95,'Import OffPeak'!$A$3:CM$99,86,FALSE)-VLOOKUP($A95,'Import OffPeak change'!$A$106:CM$202,86,FALSE)))</f>
        <v>0</v>
      </c>
      <c r="CI95" s="6">
        <f>IF(ISERROR(VLOOKUP($A95,'Import OffPeak'!$A$3:CN$99,87,FALSE)-VLOOKUP($A95,'Import OffPeak change'!$A$106:CN$202,87,FALSE)),0,(VLOOKUP($A95,'Import OffPeak'!$A$3:CN$99,87,FALSE)-VLOOKUP($A95,'Import OffPeak change'!$A$106:CN$202,87,FALSE)))</f>
        <v>0</v>
      </c>
      <c r="CJ95" s="6">
        <f>IF(ISERROR(VLOOKUP($A95,'Import OffPeak'!$A$3:CO$99,88,FALSE)-VLOOKUP($A95,'Import OffPeak change'!$A$106:CO$202,88,FALSE)),0,(VLOOKUP($A95,'Import OffPeak'!$A$3:CO$99,88,FALSE)-VLOOKUP($A95,'Import OffPeak change'!$A$106:CO$202,88,FALSE)))</f>
        <v>0</v>
      </c>
      <c r="CK95" s="6">
        <f>IF(ISERROR(VLOOKUP($A95,'Import OffPeak'!$A$3:CP$99,89,FALSE)-VLOOKUP($A95,'Import OffPeak change'!$A$106:CP$202,89,FALSE)),0,(VLOOKUP($A95,'Import OffPeak'!$A$3:CP$99,89,FALSE)-VLOOKUP($A95,'Import OffPeak change'!$A$106:CP$202,89,FALSE)))</f>
        <v>0</v>
      </c>
      <c r="CL95" s="6">
        <f>IF(ISERROR(VLOOKUP($A95,'Import OffPeak'!$A$3:CQ$99,90,FALSE)-VLOOKUP($A95,'Import OffPeak change'!$A$106:CQ$202,90,FALSE)),0,(VLOOKUP($A95,'Import OffPeak'!$A$3:CQ$99,90,FALSE)-VLOOKUP($A95,'Import OffPeak change'!$A$106:CQ$202,90,FALSE)))</f>
        <v>0</v>
      </c>
      <c r="CM95" s="6">
        <f>IF(ISERROR(VLOOKUP($A95,'Import OffPeak'!$A$3:CR$99,91,FALSE)-VLOOKUP($A95,'Import OffPeak change'!$A$106:CR$202,91,FALSE)),0,(VLOOKUP($A95,'Import OffPeak'!$A$3:CR$99,91,FALSE)-VLOOKUP($A95,'Import OffPeak change'!$A$106:CR$202,91,FALSE)))</f>
        <v>0</v>
      </c>
      <c r="CN95" s="6">
        <f>IF(ISERROR(VLOOKUP($A95,'Import OffPeak'!$A$3:CS$99,92,FALSE)-VLOOKUP($A95,'Import OffPeak change'!$A$106:CS$202,92,FALSE)),0,(VLOOKUP($A95,'Import OffPeak'!$A$3:CS$99,92,FALSE)-VLOOKUP($A95,'Import OffPeak change'!$A$106:CS$202,92,FALSE)))</f>
        <v>0</v>
      </c>
      <c r="CO95" s="6">
        <f>IF(ISERROR(VLOOKUP($A95,'Import OffPeak'!$A$3:CT$99,93,FALSE)-VLOOKUP($A95,'Import OffPeak change'!$A$106:CT$202,93,FALSE)),0,(VLOOKUP($A95,'Import OffPeak'!$A$3:CT$99,93,FALSE)-VLOOKUP($A95,'Import OffPeak change'!$A$106:CT$202,93,FALSE)))</f>
        <v>0</v>
      </c>
      <c r="CP95" s="6">
        <f>IF(ISERROR(VLOOKUP($A95,'Import OffPeak'!$A$3:CU$99,94,FALSE)-VLOOKUP($A95,'Import OffPeak change'!$A$106:CU$202,94,FALSE)),0,(VLOOKUP($A95,'Import OffPeak'!$A$3:CU$99,94,FALSE)-VLOOKUP($A95,'Import OffPeak change'!$A$106:CU$202,94,FALSE)))</f>
        <v>0</v>
      </c>
      <c r="CQ95" s="6">
        <f>IF(ISERROR(VLOOKUP($A95,'Import OffPeak'!$A$3:CV$99,95,FALSE)-VLOOKUP($A95,'Import OffPeak change'!$A$106:CV$202,95,FALSE)),0,(VLOOKUP($A95,'Import OffPeak'!$A$3:CV$99,95,FALSE)-VLOOKUP($A95,'Import OffPeak change'!$A$106:CV$202,95,FALSE)))</f>
        <v>0</v>
      </c>
      <c r="CR95" s="6">
        <f>IF(ISERROR(VLOOKUP($A95,'Import OffPeak'!$A$3:CW$99,96,FALSE)-VLOOKUP($A95,'Import OffPeak change'!$A$106:CW$202,96,FALSE)),0,(VLOOKUP($A95,'Import OffPeak'!$A$3:CW$99,96,FALSE)-VLOOKUP($A95,'Import OffPeak change'!$A$106:CW$202,96,FALSE)))</f>
        <v>0</v>
      </c>
      <c r="CS95" s="6">
        <f>IF(ISERROR(VLOOKUP($A95,'Import OffPeak'!$A$3:CX$99,97,FALSE)-VLOOKUP($A95,'Import OffPeak change'!$A$106:CX$202,97,FALSE)),0,(VLOOKUP($A95,'Import OffPeak'!$A$3:CX$99,97,FALSE)-VLOOKUP($A95,'Import OffPeak change'!$A$106:CX$202,97,FALSE)))</f>
        <v>0</v>
      </c>
      <c r="CT95" s="6">
        <f>IF(ISERROR(VLOOKUP($A95,'Import OffPeak'!$A$3:CY$99,98,FALSE)-VLOOKUP($A95,'Import OffPeak change'!$A$106:CY$202,98,FALSE)),0,(VLOOKUP($A95,'Import OffPeak'!$A$3:CY$99,98,FALSE)-VLOOKUP($A95,'Import OffPeak change'!$A$106:CY$202,98,FALSE)))</f>
        <v>0</v>
      </c>
      <c r="CU95" s="6">
        <f>IF(ISERROR(VLOOKUP($A95,'Import OffPeak'!$A$3:CZ$99,99,FALSE)-VLOOKUP($A95,'Import OffPeak change'!$A$106:CZ$202,99,FALSE)),0,(VLOOKUP($A95,'Import OffPeak'!$A$3:CZ$99,99,FALSE)-VLOOKUP($A95,'Import OffPeak change'!$A$106:CZ$202,99,FALSE)))</f>
        <v>0</v>
      </c>
      <c r="CV95" s="6">
        <f>IF(ISERROR(VLOOKUP($A95,'Import OffPeak'!$A$3:DA$99,100,FALSE)-VLOOKUP($A95,'Import OffPeak change'!$A$106:DA$202,100,FALSE)),0,(VLOOKUP($A95,'Import OffPeak'!$A$3:DA$99,100,FALSE)-VLOOKUP($A95,'Import OffPeak change'!$A$106:DA$202,100,FALSE)))</f>
        <v>0</v>
      </c>
      <c r="CW95" s="6">
        <f>IF(ISERROR(VLOOKUP($A95,'Import OffPeak'!$A$3:DB$99,101,FALSE)-VLOOKUP($A95,'Import OffPeak change'!$A$106:DB$202,101,FALSE)),0,(VLOOKUP($A95,'Import OffPeak'!$A$3:DB$99,101,FALSE)-VLOOKUP($A95,'Import OffPeak change'!$A$106:DB$202,101,FALSE)))</f>
        <v>0</v>
      </c>
      <c r="CX95" s="6">
        <f>IF(ISERROR(VLOOKUP($A95,'Import OffPeak'!$A$3:DC$99,102,FALSE)-VLOOKUP($A95,'Import OffPeak change'!$A$106:DC$202,102,FALSE)),0,(VLOOKUP($A95,'Import OffPeak'!$A$3:DC$99,102,FALSE)-VLOOKUP($A95,'Import OffPeak change'!$A$106:DC$202,102,FALSE)))</f>
        <v>0</v>
      </c>
      <c r="CY95" s="6">
        <f>IF(ISERROR(VLOOKUP($A95,'Import OffPeak'!$A$3:DD$99,103,FALSE)-VLOOKUP($A95,'Import OffPeak change'!$A$106:DD$202,103,FALSE)),0,(VLOOKUP($A95,'Import OffPeak'!$A$3:DD$99,103,FALSE)-VLOOKUP($A95,'Import OffPeak change'!$A$106:DD$202,103,FALSE)))</f>
        <v>0</v>
      </c>
      <c r="CZ95" s="6">
        <f>IF(ISERROR(VLOOKUP($A95,'Import OffPeak'!$A$3:DE$99,104,FALSE)-VLOOKUP($A95,'Import OffPeak change'!$A$106:DE$202,104,FALSE)),0,(VLOOKUP($A95,'Import OffPeak'!$A$3:DE$99,104,FALSE)-VLOOKUP($A95,'Import OffPeak change'!$A$106:DE$202,104,FALSE)))</f>
        <v>0</v>
      </c>
      <c r="DA95" s="6">
        <f>IF(ISERROR(VLOOKUP($A95,'Import OffPeak'!$A$3:DF$99,105,FALSE)-VLOOKUP($A95,'Import OffPeak change'!$A$106:DF$202,105,FALSE)),0,(VLOOKUP($A95,'Import OffPeak'!$A$3:DF$99,105,FALSE)-VLOOKUP($A95,'Import OffPeak change'!$A$106:DF$202,105,FALSE)))</f>
        <v>0</v>
      </c>
      <c r="DB95" s="6">
        <f>IF(ISERROR(VLOOKUP($A95,'Import OffPeak'!$A$3:DG$99,106,FALSE)-VLOOKUP($A95,'Import OffPeak change'!$A$106:DG$202,106,FALSE)),0,(VLOOKUP($A95,'Import OffPeak'!$A$3:DG$99,106,FALSE)-VLOOKUP($A95,'Import OffPeak change'!$A$106:DG$202,106,FALSE)))</f>
        <v>0</v>
      </c>
      <c r="DC95" s="6">
        <f>IF(ISERROR(VLOOKUP($A95,'Import OffPeak'!$A$3:DH$99,107,FALSE)-VLOOKUP($A95,'Import OffPeak change'!$A$106:DH$202,107,FALSE)),0,(VLOOKUP($A95,'Import OffPeak'!$A$3:DH$99,107,FALSE)-VLOOKUP($A95,'Import OffPeak change'!$A$106:DH$202,107,FALSE)))</f>
        <v>0</v>
      </c>
      <c r="DD95" s="6">
        <f>IF(ISERROR(VLOOKUP($A95,'Import OffPeak'!$A$3:DI$99,108,FALSE)-VLOOKUP($A95,'Import OffPeak change'!$A$106:DI$202,108,FALSE)),0,(VLOOKUP($A95,'Import OffPeak'!$A$3:DI$99,108,FALSE)-VLOOKUP($A95,'Import OffPeak change'!$A$106:DI$202,108,FALSE)))</f>
        <v>0</v>
      </c>
      <c r="DE95" s="6">
        <f>IF(ISERROR(VLOOKUP($A95,'Import OffPeak'!$A$3:DJ$99,109,FALSE)-VLOOKUP($A95,'Import OffPeak change'!$A$106:DJ$202,109,FALSE)),0,(VLOOKUP($A95,'Import OffPeak'!$A$3:DJ$99,109,FALSE)-VLOOKUP($A95,'Import OffPeak change'!$A$106:DJ$202,109,FALSE)))</f>
        <v>0</v>
      </c>
      <c r="DF95" s="6">
        <f>IF(ISERROR(VLOOKUP($A95,'Import OffPeak'!$A$3:DK$99,110,FALSE)-VLOOKUP($A95,'Import OffPeak change'!$A$106:DK$202,110,FALSE)),0,(VLOOKUP($A95,'Import OffPeak'!$A$3:DK$99,110,FALSE)-VLOOKUP($A95,'Import OffPeak change'!$A$106:DK$202,110,FALSE)))</f>
        <v>0</v>
      </c>
      <c r="DG95" s="6">
        <f>IF(ISERROR(VLOOKUP($A95,'Import OffPeak'!$A$3:DL$99,111,FALSE)-VLOOKUP($A95,'Import OffPeak change'!$A$106:DL$202,111,FALSE)),0,(VLOOKUP($A95,'Import OffPeak'!$A$3:DL$99,111,FALSE)-VLOOKUP($A95,'Import OffPeak change'!$A$106:DL$202,111,FALSE)))</f>
        <v>0</v>
      </c>
      <c r="DH95" s="6">
        <f>IF(ISERROR(VLOOKUP($A95,'Import OffPeak'!$A$3:DM$99,112,FALSE)-VLOOKUP($A95,'Import OffPeak change'!$A$106:DM$202,112,FALSE)),0,(VLOOKUP($A95,'Import OffPeak'!$A$3:DM$99,112,FALSE)-VLOOKUP($A95,'Import OffPeak change'!$A$106:DM$202,112,FALSE)))</f>
        <v>0</v>
      </c>
      <c r="DI95" s="6">
        <f>IF(ISERROR(VLOOKUP($A95,'Import OffPeak'!$A$3:DN$99,113,FALSE)-VLOOKUP($A95,'Import OffPeak change'!$A$106:DN$202,113,FALSE)),0,(VLOOKUP($A95,'Import OffPeak'!$A$3:DN$99,113,FALSE)-VLOOKUP($A95,'Import OffPeak change'!$A$106:DN$202,113,FALSE)))</f>
        <v>0</v>
      </c>
      <c r="DJ95" s="6">
        <f>IF(ISERROR(VLOOKUP($A95,'Import OffPeak'!$A$3:DO$99,114,FALSE)-VLOOKUP($A95,'Import OffPeak change'!$A$106:DO$202,114,FALSE)),0,(VLOOKUP($A95,'Import OffPeak'!$A$3:DO$99,114,FALSE)-VLOOKUP($A95,'Import OffPeak change'!$A$106:DO$202,114,FALSE)))</f>
        <v>0</v>
      </c>
      <c r="DK95" s="6">
        <f>IF(ISERROR(VLOOKUP($A95,'Import OffPeak'!$A$3:DP$99,115,FALSE)-VLOOKUP($A95,'Import OffPeak change'!$A$106:DP$202,115,FALSE)),0,(VLOOKUP($A95,'Import OffPeak'!$A$3:DP$99,115,FALSE)-VLOOKUP($A95,'Import OffPeak change'!$A$106:DP$202,115,FALSE)))</f>
        <v>0</v>
      </c>
      <c r="DL95" s="6">
        <f>IF(ISERROR(VLOOKUP($A95,'Import OffPeak'!$A$3:DQ$99,116,FALSE)-VLOOKUP($A95,'Import OffPeak change'!$A$106:DQ$202,116,FALSE)),0,(VLOOKUP($A95,'Import OffPeak'!$A$3:DQ$99,116,FALSE)-VLOOKUP($A95,'Import OffPeak change'!$A$106:DQ$202,116,FALSE)))</f>
        <v>0</v>
      </c>
      <c r="DM95" s="6">
        <f>IF(ISERROR(VLOOKUP($A95,'Import OffPeak'!$A$3:DR$99,117,FALSE)-VLOOKUP($A95,'Import OffPeak change'!$A$106:DR$202,117,FALSE)),0,(VLOOKUP($A95,'Import OffPeak'!$A$3:DR$99,117,FALSE)-VLOOKUP($A95,'Import OffPeak change'!$A$106:DR$202,117,FALSE)))</f>
        <v>0</v>
      </c>
      <c r="DN95" s="6">
        <f>IF(ISERROR(VLOOKUP($A95,'Import OffPeak'!$A$3:DS$99,118,FALSE)-VLOOKUP($A95,'Import OffPeak change'!$A$106:DS$202,118,FALSE)),0,(VLOOKUP($A95,'Import OffPeak'!$A$3:DS$99,118,FALSE)-VLOOKUP($A95,'Import OffPeak change'!$A$106:DS$202,118,FALSE)))</f>
        <v>0</v>
      </c>
      <c r="DO95" s="6">
        <f>IF(ISERROR(VLOOKUP($A95,'Import OffPeak'!$A$3:DT$99,119,FALSE)-VLOOKUP($A95,'Import OffPeak change'!$A$106:DT$202,119,FALSE)),0,(VLOOKUP($A95,'Import OffPeak'!$A$3:DT$99,119,FALSE)-VLOOKUP($A95,'Import OffPeak change'!$A$106:DT$202,119,FALSE)))</f>
        <v>0</v>
      </c>
      <c r="DP95" s="6">
        <f>IF(ISERROR(VLOOKUP($A95,'Import OffPeak'!$A$3:DU$99,120,FALSE)-VLOOKUP($A95,'Import OffPeak change'!$A$106:DU$202,120,FALSE)),0,(VLOOKUP($A95,'Import OffPeak'!$A$3:DU$99,120,FALSE)-VLOOKUP($A95,'Import OffPeak change'!$A$106:DU$202,120,FALSE)))</f>
        <v>0</v>
      </c>
      <c r="DQ95" s="6">
        <f>IF(ISERROR(VLOOKUP($A95,'Import OffPeak'!$A$3:DV$99,121,FALSE)-VLOOKUP($A95,'Import OffPeak change'!$A$106:DV$202,121,FALSE)),0,(VLOOKUP($A95,'Import OffPeak'!$A$3:DV$99,121,FALSE)-VLOOKUP($A95,'Import OffPeak change'!$A$106:DV$202,121,FALSE)))</f>
        <v>0</v>
      </c>
      <c r="DR95" s="6">
        <f>IF(ISERROR(VLOOKUP($A95,'Import OffPeak'!$A$3:DW$99,122,FALSE)-VLOOKUP($A95,'Import OffPeak change'!$A$106:DW$202,122,FALSE)),0,(VLOOKUP($A95,'Import OffPeak'!$A$3:DW$99,122,FALSE)-VLOOKUP($A95,'Import OffPeak change'!$A$106:DW$202,122,FALSE)))</f>
        <v>0</v>
      </c>
      <c r="DS95" s="6">
        <f>IF(ISERROR(VLOOKUP($A95,'Import OffPeak'!$A$3:DX$99,123,FALSE)-VLOOKUP($A95,'Import OffPeak change'!$A$106:DX$202,123,FALSE)),0,(VLOOKUP($A95,'Import OffPeak'!$A$3:DX$99,123,FALSE)-VLOOKUP($A95,'Import OffPeak change'!$A$106:DX$202,123,FALSE)))</f>
        <v>0</v>
      </c>
      <c r="DT95" s="6">
        <f>IF(ISERROR(VLOOKUP($A95,'Import OffPeak'!$A$3:DY$99,124,FALSE)-VLOOKUP($A95,'Import OffPeak change'!$A$106:DY$202,124,FALSE)),0,(VLOOKUP($A95,'Import OffPeak'!$A$3:DY$99,124,FALSE)-VLOOKUP($A95,'Import OffPeak change'!$A$106:DY$202,124,FALSE)))</f>
        <v>0</v>
      </c>
      <c r="DU95" s="6">
        <f>IF(ISERROR(VLOOKUP($A95,'Import OffPeak'!$A$3:DZ$99,125,FALSE)-VLOOKUP($A95,'Import OffPeak change'!$A$106:DZ$202,125,FALSE)),0,(VLOOKUP($A95,'Import OffPeak'!$A$3:DZ$99,125,FALSE)-VLOOKUP($A95,'Import OffPeak change'!$A$106:DZ$202,125,FALSE)))</f>
        <v>0</v>
      </c>
      <c r="DV95" s="6">
        <f>IF(ISERROR(VLOOKUP($A95,'Import OffPeak'!$A$3:EA$99,126,FALSE)-VLOOKUP($A95,'Import OffPeak change'!$A$106:EA$202,126,FALSE)),0,(VLOOKUP($A95,'Import OffPeak'!$A$3:EA$99,126,FALSE)-VLOOKUP($A95,'Import OffPeak change'!$A$106:EA$202,126,FALSE)))</f>
        <v>0</v>
      </c>
      <c r="DW95" s="6">
        <f>IF(ISERROR(VLOOKUP($A95,'Import OffPeak'!$A$3:EB$99,127,FALSE)-VLOOKUP($A95,'Import OffPeak change'!$A$106:EB$202,127,FALSE)),0,(VLOOKUP($A95,'Import OffPeak'!$A$3:EB$99,127,FALSE)-VLOOKUP($A95,'Import OffPeak change'!$A$106:EB$202,127,FALSE)))</f>
        <v>0</v>
      </c>
      <c r="DX95" s="6">
        <f>IF(ISERROR(VLOOKUP($A95,'Import OffPeak'!$A$3:EC$99,128,FALSE)-VLOOKUP($A95,'Import OffPeak change'!$A$106:EC$202,128,FALSE)),0,(VLOOKUP($A95,'Import OffPeak'!$A$3:EC$99,128,FALSE)-VLOOKUP($A95,'Import OffPeak change'!$A$106:EC$202,128,FALSE)))</f>
        <v>0</v>
      </c>
      <c r="DY95" s="6">
        <f>IF(ISERROR(VLOOKUP($A95,'Import OffPeak'!$A$3:ED$99,129,FALSE)-VLOOKUP($A95,'Import OffPeak change'!$A$106:ED$202,129,FALSE)),0,(VLOOKUP($A95,'Import OffPeak'!$A$3:ED$99,129,FALSE)-VLOOKUP($A95,'Import OffPeak change'!$A$106:ED$202,129,FALSE)))</f>
        <v>0</v>
      </c>
      <c r="DZ95" s="6">
        <f>IF(ISERROR(VLOOKUP($A95,'Import OffPeak'!$A$3:EE$99,130,FALSE)-VLOOKUP($A95,'Import OffPeak change'!$A$106:EE$202,130,FALSE)),0,(VLOOKUP($A95,'Import OffPeak'!$A$3:EE$99,130,FALSE)-VLOOKUP($A95,'Import OffPeak change'!$A$106:EE$202,130,FALSE)))</f>
        <v>0</v>
      </c>
      <c r="EA95" s="6">
        <f>IF(ISERROR(VLOOKUP($A95,'Import OffPeak'!$A$3:EF$99,131,FALSE)-VLOOKUP($A95,'Import OffPeak change'!$A$106:EF$202,131,FALSE)),0,(VLOOKUP($A95,'Import OffPeak'!$A$3:EF$99,131,FALSE)-VLOOKUP($A95,'Import OffPeak change'!$A$106:EF$202,131,FALSE)))</f>
        <v>0</v>
      </c>
      <c r="EB95" s="6">
        <f>IF(ISERROR(VLOOKUP($A95,'Import OffPeak'!$A$3:EG$99,132,FALSE)-VLOOKUP($A95,'Import OffPeak change'!$A$106:EG$202,132,FALSE)),0,(VLOOKUP($A95,'Import OffPeak'!$A$3:EG$99,132,FALSE)-VLOOKUP($A95,'Import OffPeak change'!$A$106:EG$202,132,FALSE)))</f>
        <v>0</v>
      </c>
      <c r="EC95" s="6">
        <f>IF(ISERROR(VLOOKUP($A95,'Import OffPeak'!$A$3:EH$99,133,FALSE)-VLOOKUP($A95,'Import OffPeak change'!$A$106:EH$202,133,FALSE)),0,(VLOOKUP($A95,'Import OffPeak'!$A$3:EH$99,133,FALSE)-VLOOKUP($A95,'Import OffPeak change'!$A$106:EH$202,133,FALSE)))</f>
        <v>0</v>
      </c>
      <c r="ED95" s="6">
        <f>IF(ISERROR(VLOOKUP($A95,'Import OffPeak'!$A$3:EI$99,134,FALSE)-VLOOKUP($A95,'Import OffPeak change'!$A$106:EI$202,134,FALSE)),0,(VLOOKUP($A95,'Import OffPeak'!$A$3:EI$99,134,FALSE)-VLOOKUP($A95,'Import OffPeak change'!$A$106:EI$202,134,FALSE)))</f>
        <v>0</v>
      </c>
      <c r="EE95" s="6">
        <f>IF(ISERROR(VLOOKUP($A95,'Import OffPeak'!$A$3:EJ$99,135,FALSE)-VLOOKUP($A95,'Import OffPeak change'!$A$106:EJ$202,135,FALSE)),0,(VLOOKUP($A95,'Import OffPeak'!$A$3:EJ$99,135,FALSE)-VLOOKUP($A95,'Import OffPeak change'!$A$106:EJ$202,135,FALSE)))</f>
        <v>0</v>
      </c>
      <c r="EF95" s="6">
        <f>IF(ISERROR(VLOOKUP($A95,'Import OffPeak'!$A$3:EK$99,136,FALSE)-VLOOKUP($A95,'Import OffPeak change'!$A$106:EK$202,136,FALSE)),0,(VLOOKUP($A95,'Import OffPeak'!$A$3:EK$99,136,FALSE)-VLOOKUP($A95,'Import OffPeak change'!$A$106:EK$202,136,FALSE)))</f>
        <v>0</v>
      </c>
      <c r="EG95" s="6">
        <f>IF(ISERROR(VLOOKUP($A95,'Import OffPeak'!$A$3:EL$99,137,FALSE)-VLOOKUP($A95,'Import OffPeak change'!$A$106:EL$202,137,FALSE)),0,(VLOOKUP($A95,'Import OffPeak'!$A$3:EL$99,137,FALSE)-VLOOKUP($A95,'Import OffPeak change'!$A$106:EL$202,137,FALSE)))</f>
        <v>0</v>
      </c>
      <c r="EH95" s="6">
        <f>IF(ISERROR(VLOOKUP($A95,'Import OffPeak'!$A$3:EM$99,138,FALSE)-VLOOKUP($A95,'Import OffPeak change'!$A$106:EM$202,138,FALSE)),0,(VLOOKUP($A95,'Import OffPeak'!$A$3:EM$99,138,FALSE)-VLOOKUP($A95,'Import OffPeak change'!$A$106:EM$202,138,FALSE)))</f>
        <v>0</v>
      </c>
      <c r="EI95" s="6">
        <f>IF(ISERROR(VLOOKUP($A95,'Import OffPeak'!$A$3:EN$99,139,FALSE)-VLOOKUP($A95,'Import OffPeak change'!$A$106:EN$202,139,FALSE)),0,(VLOOKUP($A95,'Import OffPeak'!$A$3:EN$99,139,FALSE)-VLOOKUP($A95,'Import OffPeak change'!$A$106:EN$202,139,FALSE)))</f>
        <v>0</v>
      </c>
      <c r="EJ95" s="6">
        <f>IF(ISERROR(VLOOKUP($A95,'Import OffPeak'!$A$3:EO$99,140,FALSE)-VLOOKUP($A95,'Import OffPeak change'!$A$106:EO$202,140,FALSE)),0,(VLOOKUP($A95,'Import OffPeak'!$A$3:EO$99,140,FALSE)-VLOOKUP($A95,'Import OffPeak change'!$A$106:EO$202,140,FALSE)))</f>
        <v>0</v>
      </c>
      <c r="EK95" s="6">
        <f>IF(ISERROR(VLOOKUP($A95,'Import OffPeak'!$A$3:EP$99,141,FALSE)-VLOOKUP($A95,'Import OffPeak change'!$A$106:EP$202,141,FALSE)),0,(VLOOKUP($A95,'Import OffPeak'!$A$3:EP$99,141,FALSE)-VLOOKUP($A95,'Import OffPeak change'!$A$106:EP$202,141,FALSE)))</f>
        <v>0</v>
      </c>
      <c r="EL95" s="6">
        <f>IF(ISERROR(VLOOKUP($A95,'Import OffPeak'!$A$3:EQ$99,142,FALSE)-VLOOKUP($A95,'Import OffPeak change'!$A$106:EQ$202,142,FALSE)),0,(VLOOKUP($A95,'Import OffPeak'!$A$3:EQ$99,142,FALSE)-VLOOKUP($A95,'Import OffPeak change'!$A$106:EQ$202,142,FALSE)))</f>
        <v>0</v>
      </c>
      <c r="EM95" s="6">
        <f>IF(ISERROR(VLOOKUP($A95,'Import OffPeak'!$A$3:ER$99,143,FALSE)-VLOOKUP($A95,'Import OffPeak change'!$A$106:ER$202,143,FALSE)),0,(VLOOKUP($A95,'Import OffPeak'!$A$3:ER$99,143,FALSE)-VLOOKUP($A95,'Import OffPeak change'!$A$106:ER$202,143,FALSE)))</f>
        <v>0</v>
      </c>
      <c r="EN95" s="6">
        <f>IF(ISERROR(VLOOKUP($A95,'Import OffPeak'!$A$3:ES$99,144,FALSE)-VLOOKUP($A95,'Import OffPeak change'!$A$106:ES$202,144,FALSE)),0,(VLOOKUP($A95,'Import OffPeak'!$A$3:ES$99,144,FALSE)-VLOOKUP($A95,'Import OffPeak change'!$A$106:ES$202,144,FALSE)))</f>
        <v>0</v>
      </c>
      <c r="EO95" s="6">
        <f>IF(ISERROR(VLOOKUP($A95,'Import OffPeak'!$A$3:ET$99,145,FALSE)-VLOOKUP($A95,'Import OffPeak change'!$A$106:ET$202,145,FALSE)),0,(VLOOKUP($A95,'Import OffPeak'!$A$3:ET$99,145,FALSE)-VLOOKUP($A95,'Import OffPeak change'!$A$106:ET$202,145,FALSE)))</f>
        <v>0</v>
      </c>
      <c r="EP95" s="6">
        <f>IF(ISERROR(VLOOKUP($A95,'Import OffPeak'!$A$3:EU$99,146,FALSE)-VLOOKUP($A95,'Import OffPeak change'!$A$106:EU$202,146,FALSE)),0,(VLOOKUP($A95,'Import OffPeak'!$A$3:EU$99,146,FALSE)-VLOOKUP($A95,'Import OffPeak change'!$A$106:EU$202,146,FALSE)))</f>
        <v>0</v>
      </c>
      <c r="EQ95" s="6">
        <f>IF(ISERROR(VLOOKUP($A95,'Import OffPeak'!$A$3:EV$99,147,FALSE)-VLOOKUP($A95,'Import OffPeak change'!$A$106:EV$202,147,FALSE)),0,(VLOOKUP($A95,'Import OffPeak'!$A$3:EV$99,147,FALSE)-VLOOKUP($A95,'Import OffPeak change'!$A$106:EV$202,147,FALSE)))</f>
        <v>0</v>
      </c>
      <c r="ER95" s="6">
        <f>IF(ISERROR(VLOOKUP($A95,'Import OffPeak'!$A$3:EW$99,148,FALSE)-VLOOKUP($A95,'Import OffPeak change'!$A$106:EW$202,148,FALSE)),0,(VLOOKUP($A95,'Import OffPeak'!$A$3:EW$99,148,FALSE)-VLOOKUP($A95,'Import OffPeak change'!$A$106:EW$202,148,FALSE)))</f>
        <v>0</v>
      </c>
      <c r="ES95" s="6">
        <f>IF(ISERROR(VLOOKUP($A95,'Import OffPeak'!$A$3:EX$99,149,FALSE)-VLOOKUP($A95,'Import OffPeak change'!$A$106:EX$202,149,FALSE)),0,(VLOOKUP($A95,'Import OffPeak'!$A$3:EX$99,149,FALSE)-VLOOKUP($A95,'Import OffPeak change'!$A$106:EX$202,149,FALSE)))</f>
        <v>0</v>
      </c>
      <c r="ET95" s="6">
        <f>IF(ISERROR(VLOOKUP($A95,'Import OffPeak'!$A$3:EY$99,150,FALSE)-VLOOKUP($A95,'Import OffPeak change'!$A$106:EY$202,150,FALSE)),0,(VLOOKUP($A95,'Import OffPeak'!$A$3:EY$99,150,FALSE)-VLOOKUP($A95,'Import OffPeak change'!$A$106:EY$202,150,FALSE)))</f>
        <v>0</v>
      </c>
      <c r="EU95" s="6">
        <f>IF(ISERROR(VLOOKUP($A95,'Import OffPeak'!$A$3:EZ$99,151,FALSE)-VLOOKUP($A95,'Import OffPeak change'!$A$106:EZ$202,151,FALSE)),0,(VLOOKUP($A95,'Import OffPeak'!$A$3:EZ$99,151,FALSE)-VLOOKUP($A95,'Import OffPeak change'!$A$106:EZ$202,151,FALSE)))</f>
        <v>0</v>
      </c>
      <c r="EV95" s="6">
        <f>IF(ISERROR(VLOOKUP($A95,'Import OffPeak'!$A$3:FA$99,152,FALSE)-VLOOKUP($A95,'Import OffPeak change'!$A$106:FA$202,152,FALSE)),0,(VLOOKUP($A95,'Import OffPeak'!$A$3:FA$99,152,FALSE)-VLOOKUP($A95,'Import OffPeak change'!$A$106:FA$202,152,FALSE)))</f>
        <v>0</v>
      </c>
      <c r="EW95" s="6">
        <f>IF(ISERROR(VLOOKUP($A95,'Import OffPeak'!$A$3:FB$99,153,FALSE)-VLOOKUP($A95,'Import OffPeak change'!$A$106:FB$202,153,FALSE)),0,(VLOOKUP($A95,'Import OffPeak'!$A$3:FB$99,153,FALSE)-VLOOKUP($A95,'Import OffPeak change'!$A$106:FB$202,153,FALSE)))</f>
        <v>0</v>
      </c>
      <c r="EX95" s="6">
        <f>IF(ISERROR(VLOOKUP($A95,'Import OffPeak'!$A$3:FC$99,154,FALSE)-VLOOKUP($A95,'Import OffPeak change'!$A$106:FC$202,154,FALSE)),0,(VLOOKUP($A95,'Import OffPeak'!$A$3:FC$99,154,FALSE)-VLOOKUP($A95,'Import OffPeak change'!$A$106:FC$202,154,FALSE)))</f>
        <v>0</v>
      </c>
      <c r="EY95" s="6">
        <f>IF(ISERROR(VLOOKUP($A95,'Import OffPeak'!$A$3:FD$99,155,FALSE)-VLOOKUP($A95,'Import OffPeak change'!$A$106:FD$202,155,FALSE)),0,(VLOOKUP($A95,'Import OffPeak'!$A$3:FD$99,155,FALSE)-VLOOKUP($A95,'Import OffPeak change'!$A$106:FD$202,155,FALSE)))</f>
        <v>0</v>
      </c>
      <c r="EZ95" s="6">
        <f>IF(ISERROR(VLOOKUP($A95,'Import OffPeak'!$A$3:FE$99,156,FALSE)-VLOOKUP($A95,'Import OffPeak change'!$A$106:FE$202,156,FALSE)),0,(VLOOKUP($A95,'Import OffPeak'!$A$3:FE$99,156,FALSE)-VLOOKUP($A95,'Import OffPeak change'!$A$106:FE$202,156,FALSE)))</f>
        <v>0</v>
      </c>
      <c r="FA95" s="6">
        <f>IF(ISERROR(VLOOKUP($A95,'Import OffPeak'!$A$3:FF$99,157,FALSE)-VLOOKUP($A95,'Import OffPeak change'!$A$106:FF$202,157,FALSE)),0,(VLOOKUP($A95,'Import OffPeak'!$A$3:FF$99,157,FALSE)-VLOOKUP($A95,'Import OffPeak change'!$A$106:FF$202,157,FALSE)))</f>
        <v>0</v>
      </c>
      <c r="FB95" s="6">
        <f>IF(ISERROR(VLOOKUP($A95,'Import OffPeak'!$A$3:FG$99,158,FALSE)-VLOOKUP($A95,'Import OffPeak change'!$A$106:FG$202,158,FALSE)),0,(VLOOKUP($A95,'Import OffPeak'!$A$3:FG$99,158,FALSE)-VLOOKUP($A95,'Import OffPeak change'!$A$106:FG$202,158,FALSE)))</f>
        <v>0</v>
      </c>
      <c r="FC95" s="6">
        <f>IF(ISERROR(VLOOKUP($A95,'Import OffPeak'!$A$3:FH$99,159,FALSE)-VLOOKUP($A95,'Import OffPeak change'!$A$106:FH$202,159,FALSE)),0,(VLOOKUP($A95,'Import OffPeak'!$A$3:FH$99,159,FALSE)-VLOOKUP($A95,'Import OffPeak change'!$A$106:FH$202,159,FALSE)))</f>
        <v>0</v>
      </c>
      <c r="FD95" s="6">
        <f>IF(ISERROR(VLOOKUP($A95,'Import OffPeak'!$A$3:FI$99,160,FALSE)-VLOOKUP($A95,'Import OffPeak change'!$A$106:FI$202,160,FALSE)),0,(VLOOKUP($A95,'Import OffPeak'!$A$3:FI$99,160,FALSE)-VLOOKUP($A95,'Import OffPeak change'!$A$106:FI$202,160,FALSE)))</f>
        <v>0</v>
      </c>
      <c r="FE95" s="6">
        <f>IF(ISERROR(VLOOKUP($A95,'Import OffPeak'!$A$3:FJ$99,161,FALSE)-VLOOKUP($A95,'Import OffPeak change'!$A$106:FJ$202,161,FALSE)),0,(VLOOKUP($A95,'Import OffPeak'!$A$3:FJ$99,161,FALSE)-VLOOKUP($A95,'Import OffPeak change'!$A$106:FJ$202,161,FALSE)))</f>
        <v>0</v>
      </c>
      <c r="FF95" s="6">
        <f>IF(ISERROR(VLOOKUP($A95,'Import OffPeak'!$A$3:FK$99,162,FALSE)-VLOOKUP($A95,'Import OffPeak change'!$A$106:FK$202,162,FALSE)),0,(VLOOKUP($A95,'Import OffPeak'!$A$3:FK$99,162,FALSE)-VLOOKUP($A95,'Import OffPeak change'!$A$106:FK$202,162,FALSE)))</f>
        <v>0</v>
      </c>
      <c r="FG95" s="6">
        <f>IF(ISERROR(VLOOKUP($A95,'Import OffPeak'!$A$3:FL$99,163,FALSE)-VLOOKUP($A95,'Import OffPeak change'!$A$106:FL$202,163,FALSE)),0,(VLOOKUP($A95,'Import OffPeak'!$A$3:FL$99,163,FALSE)-VLOOKUP($A95,'Import OffPeak change'!$A$106:FL$202,163,FALSE)))</f>
        <v>0</v>
      </c>
      <c r="FH95" s="6">
        <f>IF(ISERROR(VLOOKUP($A95,'Import OffPeak'!$A$3:FM$99,164,FALSE)-VLOOKUP($A95,'Import OffPeak change'!$A$106:FM$202,164,FALSE)),0,(VLOOKUP($A95,'Import OffPeak'!$A$3:FM$99,164,FALSE)-VLOOKUP($A95,'Import OffPeak change'!$A$106:FM$202,164,FALSE)))</f>
        <v>0</v>
      </c>
      <c r="FI95" s="6">
        <f>IF(ISERROR(VLOOKUP($A95,'Import OffPeak'!$A$3:FN$99,165,FALSE)-VLOOKUP($A95,'Import OffPeak change'!$A$106:FN$202,165,FALSE)),0,(VLOOKUP($A95,'Import OffPeak'!$A$3:FN$99,165,FALSE)-VLOOKUP($A95,'Import OffPeak change'!$A$106:FN$202,165,FALSE)))</f>
        <v>0</v>
      </c>
      <c r="FJ95" s="6">
        <f>IF(ISERROR(VLOOKUP($A95,'Import OffPeak'!$A$3:FO$99,166,FALSE)-VLOOKUP($A95,'Import OffPeak change'!$A$106:FO$202,166,FALSE)),0,(VLOOKUP($A95,'Import OffPeak'!$A$3:FO$99,166,FALSE)-VLOOKUP($A95,'Import OffPeak change'!$A$106:FO$202,166,FALSE)))</f>
        <v>0</v>
      </c>
      <c r="FK95" s="6">
        <f>IF(ISERROR(VLOOKUP($A95,'Import OffPeak'!$A$3:FP$99,167,FALSE)-VLOOKUP($A95,'Import OffPeak change'!$A$106:FP$202,167,FALSE)),0,(VLOOKUP($A95,'Import OffPeak'!$A$3:FP$99,167,FALSE)-VLOOKUP($A95,'Import OffPeak change'!$A$106:FP$202,167,FALSE)))</f>
        <v>0</v>
      </c>
      <c r="FL95" s="6">
        <f>IF(ISERROR(VLOOKUP($A95,'Import OffPeak'!$A$3:FQ$99,168,FALSE)-VLOOKUP($A95,'Import OffPeak change'!$A$106:FQ$202,168,FALSE)),0,(VLOOKUP($A95,'Import OffPeak'!$A$3:FQ$99,168,FALSE)-VLOOKUP($A95,'Import OffPeak change'!$A$106:FQ$202,168,FALSE)))</f>
        <v>0</v>
      </c>
      <c r="FM95" s="6">
        <f>IF(ISERROR(VLOOKUP($A95,'Import OffPeak'!$A$3:FR$99,169,FALSE)-VLOOKUP($A95,'Import OffPeak change'!$A$106:FR$202,169,FALSE)),0,(VLOOKUP($A95,'Import OffPeak'!$A$3:FR$99,169,FALSE)-VLOOKUP($A95,'Import OffPeak change'!$A$106:FR$202,169,FALSE)))</f>
        <v>0</v>
      </c>
      <c r="FN95" s="6">
        <f>IF(ISERROR(VLOOKUP($A95,'Import OffPeak'!$A$3:FS$99,170,FALSE)-VLOOKUP($A95,'Import OffPeak change'!$A$106:FS$202,170,FALSE)),0,(VLOOKUP($A95,'Import OffPeak'!$A$3:FS$99,170,FALSE)-VLOOKUP($A95,'Import OffPeak change'!$A$106:FS$202,170,FALSE)))</f>
        <v>0</v>
      </c>
      <c r="FO95" s="6">
        <f>IF(ISERROR(VLOOKUP($A95,'Import OffPeak'!$A$3:FT$99,171,FALSE)-VLOOKUP($A95,'Import OffPeak change'!$A$106:FT$202,171,FALSE)),0,(VLOOKUP($A95,'Import OffPeak'!$A$3:FT$99,171,FALSE)-VLOOKUP($A95,'Import OffPeak change'!$A$106:FT$202,171,FALSE)))</f>
        <v>0</v>
      </c>
      <c r="FP95" s="6">
        <f>IF(ISERROR(VLOOKUP($A95,'Import OffPeak'!$A$3:FU$99,172,FALSE)-VLOOKUP($A95,'Import OffPeak change'!$A$106:FU$202,172,FALSE)),0,(VLOOKUP($A95,'Import OffPeak'!$A$3:FU$99,172,FALSE)-VLOOKUP($A95,'Import OffPeak change'!$A$106:FU$202,172,FALSE)))</f>
        <v>0</v>
      </c>
      <c r="FQ95" s="6">
        <f>IF(ISERROR(VLOOKUP($A95,'Import OffPeak'!$A$3:FV$99,173,FALSE)-VLOOKUP($A95,'Import OffPeak change'!$A$106:FV$202,173,FALSE)),0,(VLOOKUP($A95,'Import OffPeak'!$A$3:FV$99,173,FALSE)-VLOOKUP($A95,'Import OffPeak change'!$A$106:FV$202,173,FALSE)))</f>
        <v>0</v>
      </c>
      <c r="FR95" s="6">
        <f>IF(ISERROR(VLOOKUP($A95,'Import OffPeak'!$A$3:FW$99,174,FALSE)-VLOOKUP($A95,'Import OffPeak change'!$A$106:FW$202,174,FALSE)),0,(VLOOKUP($A95,'Import OffPeak'!$A$3:FW$99,174,FALSE)-VLOOKUP($A95,'Import OffPeak change'!$A$106:FW$202,174,FALSE)))</f>
        <v>0</v>
      </c>
      <c r="FS95" s="6">
        <f>IF(ISERROR(VLOOKUP($A95,'Import OffPeak'!$A$3:FX$99,175,FALSE)-VLOOKUP($A95,'Import OffPeak change'!$A$106:FX$202,175,FALSE)),0,(VLOOKUP($A95,'Import OffPeak'!$A$3:FX$99,175,FALSE)-VLOOKUP($A95,'Import OffPeak change'!$A$106:FX$202,175,FALSE)))</f>
        <v>0</v>
      </c>
      <c r="FT95" s="6">
        <f>IF(ISERROR(VLOOKUP($A95,'Import OffPeak'!$A$3:FY$99,176,FALSE)-VLOOKUP($A95,'Import OffPeak change'!$A$106:FY$202,176,FALSE)),0,(VLOOKUP($A95,'Import OffPeak'!$A$3:FY$99,176,FALSE)-VLOOKUP($A95,'Import OffPeak change'!$A$106:FY$202,176,FALSE)))</f>
        <v>0</v>
      </c>
      <c r="FU95" s="6">
        <f>IF(ISERROR(VLOOKUP($A95,'Import OffPeak'!$A$3:FZ$99,177,FALSE)-VLOOKUP($A95,'Import OffPeak change'!$A$106:FZ$202,177,FALSE)),0,(VLOOKUP($A95,'Import OffPeak'!$A$3:FZ$99,177,FALSE)-VLOOKUP($A95,'Import OffPeak change'!$A$106:FZ$202,177,FALSE)))</f>
        <v>0</v>
      </c>
      <c r="FV95" s="6">
        <f>IF(ISERROR(VLOOKUP($A95,'Import OffPeak'!$A$3:GA$99,178,FALSE)-VLOOKUP($A95,'Import OffPeak change'!$A$106:GA$202,178,FALSE)),0,(VLOOKUP($A95,'Import OffPeak'!$A$3:GA$99,178,FALSE)-VLOOKUP($A95,'Import OffPeak change'!$A$106:GA$202,178,FALSE)))</f>
        <v>0</v>
      </c>
      <c r="FW95" s="6">
        <f>IF(ISERROR(VLOOKUP($A95,'Import OffPeak'!$A$3:GB$99,179,FALSE)-VLOOKUP($A95,'Import OffPeak change'!$A$106:GB$202,179,FALSE)),0,(VLOOKUP($A95,'Import OffPeak'!$A$3:GB$99,179,FALSE)-VLOOKUP($A95,'Import OffPeak change'!$A$106:GB$202,179,FALSE)))</f>
        <v>0</v>
      </c>
      <c r="FX95" s="6">
        <f>IF(ISERROR(VLOOKUP($A95,'Import OffPeak'!$A$3:GC$99,180,FALSE)-VLOOKUP($A95,'Import OffPeak change'!$A$106:GC$202,180,FALSE)),0,(VLOOKUP($A95,'Import OffPeak'!$A$3:GC$99,180,FALSE)-VLOOKUP($A95,'Import OffPeak change'!$A$106:GC$202,180,FALSE)))</f>
        <v>0</v>
      </c>
      <c r="FY95" s="6">
        <f>IF(ISERROR(VLOOKUP($A95,'Import OffPeak'!$A$3:GD$99,181,FALSE)-VLOOKUP($A95,'Import OffPeak change'!$A$106:GD$202,181,FALSE)),0,(VLOOKUP($A95,'Import OffPeak'!$A$3:GD$99,181,FALSE)-VLOOKUP($A95,'Import OffPeak change'!$A$106:GD$202,181,FALSE)))</f>
        <v>0</v>
      </c>
      <c r="FZ95" s="6">
        <f>IF(ISERROR(VLOOKUP($A95,'Import OffPeak'!$A$3:GE$99,182,FALSE)-VLOOKUP($A95,'Import OffPeak change'!$A$106:GE$202,182,FALSE)),0,(VLOOKUP($A95,'Import OffPeak'!$A$3:GE$99,182,FALSE)-VLOOKUP($A95,'Import OffPeak change'!$A$106:GE$202,182,FALSE)))</f>
        <v>0</v>
      </c>
      <c r="GA95" s="6">
        <f>IF(ISERROR(VLOOKUP($A95,'Import OffPeak'!$A$3:GF$99,183,FALSE)-VLOOKUP($A95,'Import OffPeak change'!$A$106:GF$202,183,FALSE)),0,(VLOOKUP($A95,'Import OffPeak'!$A$3:GF$99,183,FALSE)-VLOOKUP($A95,'Import OffPeak change'!$A$106:GF$202,183,FALSE)))</f>
        <v>0</v>
      </c>
      <c r="GB95" s="6">
        <f>IF(ISERROR(VLOOKUP($A95,'Import OffPeak'!$A$3:GG$99,184,FALSE)-VLOOKUP($A95,'Import OffPeak change'!$A$106:GG$202,184,FALSE)),0,(VLOOKUP($A95,'Import OffPeak'!$A$3:GG$99,184,FALSE)-VLOOKUP($A95,'Import OffPeak change'!$A$106:GG$202,184,FALSE)))</f>
        <v>0</v>
      </c>
      <c r="GC95" s="6">
        <f>IF(ISERROR(VLOOKUP($A95,'Import OffPeak'!$A$3:GH$99,185,FALSE)-VLOOKUP($A95,'Import OffPeak change'!$A$106:GH$202,185,FALSE)),0,(VLOOKUP($A95,'Import OffPeak'!$A$3:GH$99,185,FALSE)-VLOOKUP($A95,'Import OffPeak change'!$A$106:GH$202,185,FALSE)))</f>
        <v>0</v>
      </c>
      <c r="GD95" s="6">
        <f>IF(ISERROR(VLOOKUP($A95,'Import OffPeak'!$A$3:GI$99,186,FALSE)-VLOOKUP($A95,'Import OffPeak change'!$A$106:GI$202,186,FALSE)),0,(VLOOKUP($A95,'Import OffPeak'!$A$3:GI$99,186,FALSE)-VLOOKUP($A95,'Import OffPeak change'!$A$106:GI$202,186,FALSE)))</f>
        <v>0</v>
      </c>
      <c r="GE95" s="6">
        <f>IF(ISERROR(VLOOKUP($A95,'Import OffPeak'!$A$3:GJ$99,187,FALSE)-VLOOKUP($A95,'Import OffPeak change'!$A$106:GJ$202,187,FALSE)),0,(VLOOKUP($A95,'Import OffPeak'!$A$3:GJ$99,187,FALSE)-VLOOKUP($A95,'Import OffPeak change'!$A$106:GJ$202,187,FALSE)))</f>
        <v>0</v>
      </c>
      <c r="GF95" s="6">
        <f>IF(ISERROR(VLOOKUP($A95,'Import OffPeak'!$A$3:GK$99,188,FALSE)-VLOOKUP($A95,'Import OffPeak change'!$A$106:GK$202,188,FALSE)),0,(VLOOKUP($A95,'Import OffPeak'!$A$3:GK$99,188,FALSE)-VLOOKUP($A95,'Import OffPeak change'!$A$106:GK$202,188,FALSE)))</f>
        <v>0</v>
      </c>
      <c r="GG95" s="6">
        <f>IF(ISERROR(VLOOKUP($A95,'Import OffPeak'!$A$3:GL$99,189,FALSE)-VLOOKUP($A95,'Import OffPeak change'!$A$106:GL$202,189,FALSE)),0,(VLOOKUP($A95,'Import OffPeak'!$A$3:GL$99,189,FALSE)-VLOOKUP($A95,'Import OffPeak change'!$A$106:GL$202,189,FALSE)))</f>
        <v>0</v>
      </c>
      <c r="GH95" s="6">
        <f>IF(ISERROR(VLOOKUP($A95,'Import OffPeak'!$A$3:GM$99,190,FALSE)-VLOOKUP($A95,'Import OffPeak change'!$A$106:GM$202,190,FALSE)),0,(VLOOKUP($A95,'Import OffPeak'!$A$3:GM$99,190,FALSE)-VLOOKUP($A95,'Import OffPeak change'!$A$106:GM$202,190,FALSE)))</f>
        <v>0</v>
      </c>
      <c r="GI95" s="6">
        <f>IF(ISERROR(VLOOKUP($A95,'Import OffPeak'!$A$3:GN$99,191,FALSE)-VLOOKUP($A95,'Import OffPeak change'!$A$106:GN$202,191,FALSE)),0,(VLOOKUP($A95,'Import OffPeak'!$A$3:GN$99,191,FALSE)-VLOOKUP($A95,'Import OffPeak change'!$A$106:GN$202,191,FALSE)))</f>
        <v>0</v>
      </c>
      <c r="GJ95" s="6">
        <f>IF(ISERROR(VLOOKUP($A95,'Import OffPeak'!$A$3:GO$99,192,FALSE)-VLOOKUP($A95,'Import OffPeak change'!$A$106:GO$202,192,FALSE)),0,(VLOOKUP($A95,'Import OffPeak'!$A$3:GO$99,192,FALSE)-VLOOKUP($A95,'Import OffPeak change'!$A$106:GO$202,192,FALSE)))</f>
        <v>0</v>
      </c>
      <c r="GK95" s="6">
        <f>IF(ISERROR(VLOOKUP($A95,'Import OffPeak'!$A$3:GP$99,193,FALSE)-VLOOKUP($A95,'Import OffPeak change'!$A$106:GP$202,193,FALSE)),0,(VLOOKUP($A95,'Import OffPeak'!$A$3:GP$99,193,FALSE)-VLOOKUP($A95,'Import OffPeak change'!$A$106:GP$202,193,FALSE)))</f>
        <v>0</v>
      </c>
      <c r="GL95" s="6">
        <f>IF(ISERROR(VLOOKUP($A95,'Import OffPeak'!$A$3:GQ$99,194,FALSE)-VLOOKUP($A95,'Import OffPeak change'!$A$106:GQ$202,194,FALSE)),0,(VLOOKUP($A95,'Import OffPeak'!$A$3:GQ$99,194,FALSE)-VLOOKUP($A95,'Import OffPeak change'!$A$106:GQ$202,194,FALSE)))</f>
        <v>0</v>
      </c>
      <c r="GM95" s="6">
        <f>IF(ISERROR(VLOOKUP($A95,'Import OffPeak'!$A$3:GR$99,195,FALSE)-VLOOKUP($A95,'Import OffPeak change'!$A$106:GR$202,195,FALSE)),0,(VLOOKUP($A95,'Import OffPeak'!$A$3:GR$99,195,FALSE)-VLOOKUP($A95,'Import OffPeak change'!$A$106:GR$202,195,FALSE)))</f>
        <v>0</v>
      </c>
      <c r="GN95" s="6">
        <f>IF(ISERROR(VLOOKUP($A95,'Import OffPeak'!$A$3:GS$99,196,FALSE)-VLOOKUP($A95,'Import OffPeak change'!$A$106:GS$202,196,FALSE)),0,(VLOOKUP($A95,'Import OffPeak'!$A$3:GS$99,196,FALSE)-VLOOKUP($A95,'Import OffPeak change'!$A$106:GS$202,196,FALSE)))</f>
        <v>0</v>
      </c>
      <c r="GO95" s="6">
        <f>IF(ISERROR(VLOOKUP($A95,'Import OffPeak'!$A$3:GT$99,197,FALSE)-VLOOKUP($A95,'Import OffPeak change'!$A$106:GT$202,197,FALSE)),0,(VLOOKUP($A95,'Import OffPeak'!$A$3:GT$99,197,FALSE)-VLOOKUP($A95,'Import OffPeak change'!$A$106:GT$202,197,FALSE)))</f>
        <v>0</v>
      </c>
      <c r="GP95" s="6">
        <f>IF(ISERROR(VLOOKUP($A95,'Import OffPeak'!$A$3:GU$99,198,FALSE)-VLOOKUP($A95,'Import OffPeak change'!$A$106:GU$202,198,FALSE)),0,(VLOOKUP($A95,'Import OffPeak'!$A$3:GU$99,198,FALSE)-VLOOKUP($A95,'Import OffPeak change'!$A$106:GU$202,198,FALSE)))</f>
        <v>0</v>
      </c>
      <c r="GQ95" s="6">
        <f>IF(ISERROR(VLOOKUP($A95,'Import OffPeak'!$A$3:GV$99,199,FALSE)-VLOOKUP($A95,'Import OffPeak change'!$A$106:GV$202,199,FALSE)),0,(VLOOKUP($A95,'Import OffPeak'!$A$3:GV$99,199,FALSE)-VLOOKUP($A95,'Import OffPeak change'!$A$106:GV$202,199,FALSE)))</f>
        <v>0</v>
      </c>
      <c r="GR95" s="6">
        <f>IF(ISERROR(VLOOKUP($A95,'Import OffPeak'!$A$3:GW$99,200,FALSE)-VLOOKUP($A95,'Import OffPeak change'!$A$106:GW$202,200,FALSE)),0,(VLOOKUP($A95,'Import OffPeak'!$A$3:GW$99,200,FALSE)-VLOOKUP($A95,'Import OffPeak change'!$A$106:GW$202,200,FALSE)))</f>
        <v>0</v>
      </c>
      <c r="GS95" s="6">
        <f>IF(ISERROR(VLOOKUP($A95,'Import OffPeak'!$A$3:GX$99,201,FALSE)-VLOOKUP($A95,'Import OffPeak change'!$A$106:GX$202,201,FALSE)),0,(VLOOKUP($A95,'Import OffPeak'!$A$3:GX$99,201,FALSE)-VLOOKUP($A95,'Import OffPeak change'!$A$106:GX$202,201,FALSE)))</f>
        <v>0</v>
      </c>
      <c r="GT95" s="6">
        <f>IF(ISERROR(VLOOKUP($A95,'Import OffPeak'!$A$3:GY$99,202,FALSE)-VLOOKUP($A95,'Import OffPeak change'!$A$106:GY$202,202,FALSE)),0,(VLOOKUP($A95,'Import OffPeak'!$A$3:GY$99,202,FALSE)-VLOOKUP($A95,'Import OffPeak change'!$A$106:GY$202,202,FALSE)))</f>
        <v>0</v>
      </c>
      <c r="GU95" s="6">
        <f>IF(ISERROR(VLOOKUP($A95,'Import OffPeak'!$A$3:GZ$99,203,FALSE)-VLOOKUP($A95,'Import OffPeak change'!$A$106:GZ$202,203,FALSE)),0,(VLOOKUP($A95,'Import OffPeak'!$A$3:GZ$99,203,FALSE)-VLOOKUP($A95,'Import OffPeak change'!$A$106:GZ$202,203,FALSE)))</f>
        <v>0</v>
      </c>
      <c r="GV95" s="6">
        <f>IF(ISERROR(VLOOKUP($A95,'Import OffPeak'!$A$3:HA$99,204,FALSE)-VLOOKUP($A95,'Import OffPeak change'!$A$106:HA$202,204,FALSE)),0,(VLOOKUP($A95,'Import OffPeak'!$A$3:HA$99,204,FALSE)-VLOOKUP($A95,'Import OffPeak change'!$A$106:HA$202,204,FALSE)))</f>
        <v>0</v>
      </c>
      <c r="GW95" s="6">
        <f>IF(ISERROR(VLOOKUP($A95,'Import OffPeak'!$A$3:HB$99,205,FALSE)-VLOOKUP($A95,'Import OffPeak change'!$A$106:HB$202,205,FALSE)),0,(VLOOKUP($A95,'Import OffPeak'!$A$3:HB$99,205,FALSE)-VLOOKUP($A95,'Import OffPeak change'!$A$106:HB$202,205,FALSE)))</f>
        <v>0</v>
      </c>
      <c r="GX95" s="6">
        <f>IF(ISERROR(VLOOKUP($A95,'Import OffPeak'!$A$3:HC$99,206,FALSE)-VLOOKUP($A95,'Import OffPeak change'!$A$106:HC$202,206,FALSE)),0,(VLOOKUP($A95,'Import OffPeak'!$A$3:HC$99,206,FALSE)-VLOOKUP($A95,'Import OffPeak change'!$A$106:HC$202,206,FALSE)))</f>
        <v>0</v>
      </c>
      <c r="GY95" s="6">
        <f>IF(ISERROR(VLOOKUP($A95,'Import OffPeak'!$A$3:HD$99,207,FALSE)-VLOOKUP($A95,'Import OffPeak change'!$A$106:HD$202,207,FALSE)),0,(VLOOKUP($A95,'Import OffPeak'!$A$3:HD$99,207,FALSE)-VLOOKUP($A95,'Import OffPeak change'!$A$106:HD$202,207,FALSE)))</f>
        <v>0</v>
      </c>
      <c r="GZ95" s="6">
        <f>IF(ISERROR(VLOOKUP($A95,'Import OffPeak'!$A$3:HE$99,208,FALSE)-VLOOKUP($A95,'Import OffPeak change'!$A$106:HE$202,208,FALSE)),0,(VLOOKUP($A95,'Import OffPeak'!$A$3:HE$99,208,FALSE)-VLOOKUP($A95,'Import OffPeak change'!$A$106:HE$202,208,FALSE)))</f>
        <v>0</v>
      </c>
      <c r="HA95" s="6">
        <f>IF(ISERROR(VLOOKUP($A95,'Import OffPeak'!$A$3:HF$99,209,FALSE)-VLOOKUP($A95,'Import OffPeak change'!$A$106:HF$202,209,FALSE)),0,(VLOOKUP($A95,'Import OffPeak'!$A$3:HF$99,209,FALSE)-VLOOKUP($A95,'Import OffPeak change'!$A$106:HF$202,209,FALSE)))</f>
        <v>0</v>
      </c>
      <c r="HB95" s="6">
        <f>IF(ISERROR(VLOOKUP($A95,'Import OffPeak'!$A$3:HG$99,210,FALSE)-VLOOKUP($A95,'Import OffPeak change'!$A$106:HG$202,210,FALSE)),0,(VLOOKUP($A95,'Import OffPeak'!$A$3:HG$99,210,FALSE)-VLOOKUP($A95,'Import OffPeak change'!$A$106:HG$202,210,FALSE)))</f>
        <v>0</v>
      </c>
      <c r="HC95" s="6">
        <f>IF(ISERROR(VLOOKUP($A95,'Import OffPeak'!$A$3:HH$99,211,FALSE)-VLOOKUP($A95,'Import OffPeak change'!$A$106:HH$202,211,FALSE)),0,(VLOOKUP($A95,'Import OffPeak'!$A$3:HH$99,211,FALSE)-VLOOKUP($A95,'Import OffPeak change'!$A$106:HH$202,211,FALSE)))</f>
        <v>0</v>
      </c>
      <c r="HD95" s="6">
        <f>IF(ISERROR(VLOOKUP($A95,'Import OffPeak'!$A$3:HI$99,212,FALSE)-VLOOKUP($A95,'Import OffPeak change'!$A$106:HI$202,212,FALSE)),0,(VLOOKUP($A95,'Import OffPeak'!$A$3:HI$99,212,FALSE)-VLOOKUP($A95,'Import OffPeak change'!$A$106:HI$202,212,FALSE)))</f>
        <v>0</v>
      </c>
      <c r="HE95" s="6">
        <f>IF(ISERROR(VLOOKUP($A95,'Import OffPeak'!$A$3:HJ$99,213,FALSE)-VLOOKUP($A95,'Import OffPeak change'!$A$106:HJ$202,213,FALSE)),0,(VLOOKUP($A95,'Import OffPeak'!$A$3:HJ$99,213,FALSE)-VLOOKUP($A95,'Import OffPeak change'!$A$106:HJ$202,213,FALSE)))</f>
        <v>0</v>
      </c>
      <c r="HF95" s="6">
        <f>IF(ISERROR(VLOOKUP($A95,'Import OffPeak'!$A$3:HK$99,214,FALSE)-VLOOKUP($A95,'Import OffPeak change'!$A$106:HK$202,214,FALSE)),0,(VLOOKUP($A95,'Import OffPeak'!$A$3:HK$99,214,FALSE)-VLOOKUP($A95,'Import OffPeak change'!$A$106:HK$202,214,FALSE)))</f>
        <v>0</v>
      </c>
      <c r="HG95" s="6">
        <f>IF(ISERROR(VLOOKUP($A95,'Import OffPeak'!$A$3:HL$99,215,FALSE)-VLOOKUP($A95,'Import OffPeak change'!$A$106:HL$202,215,FALSE)),0,(VLOOKUP($A95,'Import OffPeak'!$A$3:HL$99,215,FALSE)-VLOOKUP($A95,'Import OffPeak change'!$A$106:HL$202,215,FALSE)))</f>
        <v>0</v>
      </c>
      <c r="HH95" s="6">
        <f>IF(ISERROR(VLOOKUP($A95,'Import OffPeak'!$A$3:HM$99,216,FALSE)-VLOOKUP($A95,'Import OffPeak change'!$A$106:HM$202,216,FALSE)),0,(VLOOKUP($A95,'Import OffPeak'!$A$3:HM$99,216,FALSE)-VLOOKUP($A95,'Import OffPeak change'!$A$106:HM$202,216,FALSE)))</f>
        <v>0</v>
      </c>
      <c r="HI95" s="6">
        <f>IF(ISERROR(VLOOKUP($A95,'Import OffPeak'!$A$3:HN$99,217,FALSE)-VLOOKUP($A95,'Import OffPeak change'!$A$106:HN$202,217,FALSE)),0,(VLOOKUP($A95,'Import OffPeak'!$A$3:HN$99,217,FALSE)-VLOOKUP($A95,'Import OffPeak change'!$A$106:HN$202,217,FALSE)))</f>
        <v>0</v>
      </c>
      <c r="HJ95" s="6">
        <f>IF(ISERROR(VLOOKUP($A95,'Import OffPeak'!$A$3:HO$99,218,FALSE)-VLOOKUP($A95,'Import OffPeak change'!$A$106:HO$202,218,FALSE)),0,(VLOOKUP($A95,'Import OffPeak'!$A$3:HO$99,218,FALSE)-VLOOKUP($A95,'Import OffPeak change'!$A$106:HO$202,218,FALSE)))</f>
        <v>0</v>
      </c>
      <c r="HK95" s="6">
        <f>IF(ISERROR(VLOOKUP($A95,'Import OffPeak'!$A$3:HP$99,219,FALSE)-VLOOKUP($A95,'Import OffPeak change'!$A$106:HP$202,219,FALSE)),0,(VLOOKUP($A95,'Import OffPeak'!$A$3:HP$99,219,FALSE)-VLOOKUP($A95,'Import OffPeak change'!$A$106:HP$202,219,FALSE)))</f>
        <v>0</v>
      </c>
      <c r="HL95" s="6">
        <f>IF(ISERROR(VLOOKUP($A95,'Import OffPeak'!$A$3:HQ$99,220,FALSE)-VLOOKUP($A95,'Import OffPeak change'!$A$106:HQ$202,220,FALSE)),0,(VLOOKUP($A95,'Import OffPeak'!$A$3:HQ$99,220,FALSE)-VLOOKUP($A95,'Import OffPeak change'!$A$106:HQ$202,220,FALSE)))</f>
        <v>0</v>
      </c>
      <c r="HM95" s="6">
        <f>IF(ISERROR(VLOOKUP($A95,'Import OffPeak'!$A$3:HR$99,221,FALSE)-VLOOKUP($A95,'Import OffPeak change'!$A$106:HR$202,221,FALSE)),0,(VLOOKUP($A95,'Import OffPeak'!$A$3:HR$99,221,FALSE)-VLOOKUP($A95,'Import OffPeak change'!$A$106:HR$202,221,FALSE)))</f>
        <v>0</v>
      </c>
      <c r="HN95" s="6">
        <f>IF(ISERROR(VLOOKUP($A95,'Import OffPeak'!$A$3:HS$99,222,FALSE)-VLOOKUP($A95,'Import OffPeak change'!$A$106:HS$202,222,FALSE)),0,(VLOOKUP($A95,'Import OffPeak'!$A$3:HS$99,222,FALSE)-VLOOKUP($A95,'Import OffPeak change'!$A$106:HS$202,222,FALSE)))</f>
        <v>0</v>
      </c>
      <c r="HO95" s="6">
        <f>IF(ISERROR(VLOOKUP($A95,'Import OffPeak'!$A$3:HT$99,223,FALSE)-VLOOKUP($A95,'Import OffPeak change'!$A$106:HT$202,223,FALSE)),0,(VLOOKUP($A95,'Import OffPeak'!$A$3:HT$99,223,FALSE)-VLOOKUP($A95,'Import OffPeak change'!$A$106:HT$202,223,FALSE)))</f>
        <v>0</v>
      </c>
      <c r="HP95" s="6">
        <f>IF(ISERROR(VLOOKUP($A95,'Import OffPeak'!$A$3:HU$99,224,FALSE)-VLOOKUP($A95,'Import OffPeak change'!$A$106:HU$202,224,FALSE)),0,(VLOOKUP($A95,'Import OffPeak'!$A$3:HU$99,224,FALSE)-VLOOKUP($A95,'Import OffPeak change'!$A$106:HU$202,224,FALSE)))</f>
        <v>0</v>
      </c>
      <c r="HQ95" s="6">
        <f>IF(ISERROR(VLOOKUP($A95,'Import OffPeak'!$A$3:HV$99,225,FALSE)-VLOOKUP($A95,'Import OffPeak change'!$A$106:HV$202,225,FALSE)),0,(VLOOKUP($A95,'Import OffPeak'!$A$3:HV$99,225,FALSE)-VLOOKUP($A95,'Import OffPeak change'!$A$106:HV$202,225,FALSE)))</f>
        <v>0</v>
      </c>
      <c r="HR95" s="6">
        <f>IF(ISERROR(VLOOKUP($A95,'Import OffPeak'!$A$3:HW$99,226,FALSE)-VLOOKUP($A95,'Import OffPeak change'!$A$106:HW$202,226,FALSE)),0,(VLOOKUP($A95,'Import OffPeak'!$A$3:HW$99,226,FALSE)-VLOOKUP($A95,'Import OffPeak change'!$A$106:HW$202,226,FALSE)))</f>
        <v>0</v>
      </c>
      <c r="HS95" s="6">
        <f>IF(ISERROR(VLOOKUP($A95,'Import OffPeak'!$A$3:HX$99,227,FALSE)-VLOOKUP($A95,'Import OffPeak change'!$A$106:HX$202,227,FALSE)),0,(VLOOKUP($A95,'Import OffPeak'!$A$3:HX$99,227,FALSE)-VLOOKUP($A95,'Import OffPeak change'!$A$106:HX$202,227,FALSE)))</f>
        <v>0</v>
      </c>
      <c r="HT95" s="6">
        <f>IF(ISERROR(VLOOKUP($A95,'Import OffPeak'!$A$3:HY$99,228,FALSE)-VLOOKUP($A95,'Import OffPeak change'!$A$106:HY$202,228,FALSE)),0,(VLOOKUP($A95,'Import OffPeak'!$A$3:HY$99,228,FALSE)-VLOOKUP($A95,'Import OffPeak change'!$A$106:HY$202,228,FALSE)))</f>
        <v>0</v>
      </c>
      <c r="HU95" s="6">
        <f>IF(ISERROR(VLOOKUP($A95,'Import OffPeak'!$A$3:HZ$99,229,FALSE)-VLOOKUP($A95,'Import OffPeak change'!$A$106:HZ$202,229,FALSE)),0,(VLOOKUP($A95,'Import OffPeak'!$A$3:HZ$99,229,FALSE)-VLOOKUP($A95,'Import OffPeak change'!$A$106:HZ$202,229,FALSE)))</f>
        <v>0</v>
      </c>
      <c r="HV95" s="6">
        <f>IF(ISERROR(VLOOKUP($A95,'Import OffPeak'!$A$3:IA$99,230,FALSE)-VLOOKUP($A95,'Import OffPeak change'!$A$106:IA$202,230,FALSE)),0,(VLOOKUP($A95,'Import OffPeak'!$A$3:IA$99,230,FALSE)-VLOOKUP($A95,'Import OffPeak change'!$A$106:IA$202,230,FALSE)))</f>
        <v>0</v>
      </c>
      <c r="HW95" s="6">
        <f>IF(ISERROR(VLOOKUP($A95,'Import OffPeak'!$A$3:IB$99,231,FALSE)-VLOOKUP($A95,'Import OffPeak change'!$A$106:IB$202,231,FALSE)),0,(VLOOKUP($A95,'Import OffPeak'!$A$3:IB$99,231,FALSE)-VLOOKUP($A95,'Import OffPeak change'!$A$106:IB$202,231,FALSE)))</f>
        <v>0</v>
      </c>
      <c r="HX95" s="6">
        <f>IF(ISERROR(VLOOKUP($A95,'Import OffPeak'!$A$3:IC$99,232,FALSE)-VLOOKUP($A95,'Import OffPeak change'!$A$106:IC$202,232,FALSE)),0,(VLOOKUP($A95,'Import OffPeak'!$A$3:IC$99,232,FALSE)-VLOOKUP($A95,'Import OffPeak change'!$A$106:IC$202,232,FALSE)))</f>
        <v>0</v>
      </c>
      <c r="HY95" s="6">
        <f>IF(ISERROR(VLOOKUP($A95,'Import OffPeak'!$A$3:ID$99,233,FALSE)-VLOOKUP($A95,'Import OffPeak change'!$A$106:ID$202,233,FALSE)),0,(VLOOKUP($A95,'Import OffPeak'!$A$3:ID$99,233,FALSE)-VLOOKUP($A95,'Import OffPeak change'!$A$106:ID$202,233,FALSE)))</f>
        <v>0</v>
      </c>
      <c r="HZ95" s="6">
        <f>IF(ISERROR(VLOOKUP($A95,'Import OffPeak'!$A$3:IE$99,234,FALSE)-VLOOKUP($A95,'Import OffPeak change'!$A$106:IE$202,234,FALSE)),0,(VLOOKUP($A95,'Import OffPeak'!$A$3:IE$99,234,FALSE)-VLOOKUP($A95,'Import OffPeak change'!$A$106:IE$202,234,FALSE)))</f>
        <v>0</v>
      </c>
      <c r="IA95" s="6">
        <f>IF(ISERROR(VLOOKUP($A95,'Import OffPeak'!$A$3:IF$99,235,FALSE)-VLOOKUP($A95,'Import OffPeak change'!$A$106:IF$202,235,FALSE)),0,(VLOOKUP($A95,'Import OffPeak'!$A$3:IF$99,235,FALSE)-VLOOKUP($A95,'Import OffPeak change'!$A$106:IF$202,235,FALSE)))</f>
        <v>0</v>
      </c>
      <c r="IB95" s="6">
        <f>IF(ISERROR(VLOOKUP($A95,'Import OffPeak'!$A$3:IG$99,236,FALSE)-VLOOKUP($A95,'Import OffPeak change'!$A$106:IG$202,236,FALSE)),0,(VLOOKUP($A95,'Import OffPeak'!$A$3:IG$99,236,FALSE)-VLOOKUP($A95,'Import OffPeak change'!$A$106:IG$202,236,FALSE)))</f>
        <v>0</v>
      </c>
      <c r="IC95" s="6">
        <f>IF(ISERROR(VLOOKUP($A95,'Import OffPeak'!$A$3:IH$99,237,FALSE)-VLOOKUP($A95,'Import OffPeak change'!$A$106:IH$202,237,FALSE)),0,(VLOOKUP($A95,'Import OffPeak'!$A$3:IH$99,237,FALSE)-VLOOKUP($A95,'Import OffPeak change'!$A$106:IH$202,237,FALSE)))</f>
        <v>0</v>
      </c>
      <c r="ID95" s="6">
        <f>IF(ISERROR(VLOOKUP($A95,'Import OffPeak'!$A$3:II$99,238,FALSE)-VLOOKUP($A95,'Import OffPeak change'!$A$106:II$202,238,FALSE)),0,(VLOOKUP($A95,'Import OffPeak'!$A$3:II$99,238,FALSE)-VLOOKUP($A95,'Import OffPeak change'!$A$106:II$202,238,FALSE)))</f>
        <v>0</v>
      </c>
      <c r="IE95" s="6">
        <f>IF(ISERROR(VLOOKUP($A95,'Import OffPeak'!$A$3:IJ$99,239,FALSE)-VLOOKUP($A95,'Import OffPeak change'!$A$106:IJ$202,239,FALSE)),0,(VLOOKUP($A95,'Import OffPeak'!$A$3:IJ$99,239,FALSE)-VLOOKUP($A95,'Import OffPeak change'!$A$106:IJ$202,239,FALSE)))</f>
        <v>0</v>
      </c>
    </row>
    <row r="96" spans="1:239">
      <c r="A96" s="168" t="str">
        <f>IF('Import OffPeak'!A93=0,"",'Import OffPeak'!A93)</f>
        <v/>
      </c>
      <c r="B96" s="6"/>
      <c r="C96" s="6"/>
      <c r="D96" s="6"/>
      <c r="E96" s="6"/>
      <c r="F96" s="6"/>
      <c r="G96" s="6">
        <f>IF(ISERROR(VLOOKUP($A96,'Import OffPeak'!$A$3:L$99,7,FALSE)-VLOOKUP($A96,'Import OffPeak change'!$A$106:L$202,7,FALSE)),0,(VLOOKUP($A96,'Import OffPeak'!$A$3:L$99,7,FALSE)-VLOOKUP($A96,'Import OffPeak change'!$A$106:L$202,7,FALSE)))</f>
        <v>0</v>
      </c>
      <c r="H96" s="6">
        <f>IF(ISERROR(VLOOKUP($A96,'Import OffPeak'!$A$3:M$99,8,FALSE)-VLOOKUP($A96,'Import OffPeak change'!$A$106:M$202,8,FALSE)),0,(VLOOKUP($A96,'Import OffPeak'!$A$3:M$99,8,FALSE)-VLOOKUP($A96,'Import OffPeak change'!$A$106:M$202,8,FALSE)))</f>
        <v>0</v>
      </c>
      <c r="I96" s="6">
        <f>IF(ISERROR(VLOOKUP($A96,'Import OffPeak'!$A$3:N$99,9,FALSE)-VLOOKUP($A96,'Import OffPeak change'!$A$106:N$202,9,FALSE)),0,(VLOOKUP($A96,'Import OffPeak'!$A$3:N$99,9,FALSE)-VLOOKUP($A96,'Import OffPeak change'!$A$106:N$202,9,FALSE)))</f>
        <v>0</v>
      </c>
      <c r="J96" s="6">
        <f>IF(ISERROR(VLOOKUP($A96,'Import OffPeak'!$A$3:O$99,10,FALSE)-VLOOKUP($A96,'Import OffPeak change'!$A$106:O$202,10,FALSE)),0,(VLOOKUP($A96,'Import OffPeak'!$A$3:O$99,10,FALSE)-VLOOKUP($A96,'Import OffPeak change'!$A$106:O$202,10,FALSE)))</f>
        <v>0</v>
      </c>
      <c r="K96" s="6">
        <f>IF(ISERROR(VLOOKUP($A96,'Import OffPeak'!$A$3:P$99,11,FALSE)-VLOOKUP($A96,'Import OffPeak change'!$A$106:P$202,11,FALSE)),0,(VLOOKUP($A96,'Import OffPeak'!$A$3:P$99,11,FALSE)-VLOOKUP($A96,'Import OffPeak change'!$A$106:P$202,11,FALSE)))</f>
        <v>0</v>
      </c>
      <c r="L96" s="6">
        <f>IF(ISERROR(VLOOKUP($A96,'Import OffPeak'!$A$3:Q$99,12,FALSE)-VLOOKUP($A96,'Import OffPeak change'!$A$106:Q$202,12,FALSE)),0,(VLOOKUP($A96,'Import OffPeak'!$A$3:Q$99,12,FALSE)-VLOOKUP($A96,'Import OffPeak change'!$A$106:Q$202,12,FALSE)))</f>
        <v>0</v>
      </c>
      <c r="M96" s="6">
        <f>IF(ISERROR(VLOOKUP($A96,'Import OffPeak'!$A$3:R$99,13,FALSE)-VLOOKUP($A96,'Import OffPeak change'!$A$106:R$202,13,FALSE)),0,(VLOOKUP($A96,'Import OffPeak'!$A$3:R$99,13,FALSE)-VLOOKUP($A96,'Import OffPeak change'!$A$106:R$202,13,FALSE)))</f>
        <v>0</v>
      </c>
      <c r="N96" s="6">
        <f>IF(ISERROR(VLOOKUP($A96,'Import OffPeak'!$A$3:S$99,14,FALSE)-VLOOKUP($A96,'Import OffPeak change'!$A$106:S$202,14,FALSE)),0,(VLOOKUP($A96,'Import OffPeak'!$A$3:S$99,14,FALSE)-VLOOKUP($A96,'Import OffPeak change'!$A$106:S$202,14,FALSE)))</f>
        <v>0</v>
      </c>
      <c r="O96" s="6">
        <f>IF(ISERROR(VLOOKUP($A96,'Import OffPeak'!$A$3:T$99,15,FALSE)-VLOOKUP($A96,'Import OffPeak change'!$A$106:T$202,15,FALSE)),0,(VLOOKUP($A96,'Import OffPeak'!$A$3:T$99,15,FALSE)-VLOOKUP($A96,'Import OffPeak change'!$A$106:T$202,15,FALSE)))</f>
        <v>0</v>
      </c>
      <c r="P96" s="6">
        <f>IF(ISERROR(VLOOKUP($A96,'Import OffPeak'!$A$3:U$99,16,FALSE)-VLOOKUP($A96,'Import OffPeak change'!$A$106:U$202,16,FALSE)),0,(VLOOKUP($A96,'Import OffPeak'!$A$3:U$99,16,FALSE)-VLOOKUP($A96,'Import OffPeak change'!$A$106:U$202,16,FALSE)))</f>
        <v>0</v>
      </c>
      <c r="Q96" s="6">
        <f>IF(ISERROR(VLOOKUP($A96,'Import OffPeak'!$A$3:V$99,17,FALSE)-VLOOKUP($A96,'Import OffPeak change'!$A$106:V$202,17,FALSE)),0,(VLOOKUP($A96,'Import OffPeak'!$A$3:V$99,17,FALSE)-VLOOKUP($A96,'Import OffPeak change'!$A$106:V$202,17,FALSE)))</f>
        <v>0</v>
      </c>
      <c r="R96" s="6">
        <f>IF(ISERROR(VLOOKUP($A96,'Import OffPeak'!$A$3:W$99,18,FALSE)-VLOOKUP($A96,'Import OffPeak change'!$A$106:W$202,18,FALSE)),0,(VLOOKUP($A96,'Import OffPeak'!$A$3:W$99,18,FALSE)-VLOOKUP($A96,'Import OffPeak change'!$A$106:W$202,18,FALSE)))</f>
        <v>0</v>
      </c>
      <c r="S96" s="6">
        <f>IF(ISERROR(VLOOKUP($A96,'Import OffPeak'!$A$3:X$99,19,FALSE)-VLOOKUP($A96,'Import OffPeak change'!$A$106:X$202,19,FALSE)),0,(VLOOKUP($A96,'Import OffPeak'!$A$3:X$99,19,FALSE)-VLOOKUP($A96,'Import OffPeak change'!$A$106:X$202,19,FALSE)))</f>
        <v>0</v>
      </c>
      <c r="T96" s="6">
        <f>IF(ISERROR(VLOOKUP($A96,'Import OffPeak'!$A$3:Y$99,20,FALSE)-VLOOKUP($A96,'Import OffPeak change'!$A$106:Y$202,20,FALSE)),0,(VLOOKUP($A96,'Import OffPeak'!$A$3:Y$99,20,FALSE)-VLOOKUP($A96,'Import OffPeak change'!$A$106:Y$202,20,FALSE)))</f>
        <v>0</v>
      </c>
      <c r="U96" s="6">
        <f>IF(ISERROR(VLOOKUP($A96,'Import OffPeak'!$A$3:Z$99,21,FALSE)-VLOOKUP($A96,'Import OffPeak change'!$A$106:Z$202,21,FALSE)),0,(VLOOKUP($A96,'Import OffPeak'!$A$3:Z$99,21,FALSE)-VLOOKUP($A96,'Import OffPeak change'!$A$106:Z$202,21,FALSE)))</f>
        <v>0</v>
      </c>
      <c r="V96" s="6">
        <f>IF(ISERROR(VLOOKUP($A96,'Import OffPeak'!$A$3:AA$99,22,FALSE)-VLOOKUP($A96,'Import OffPeak change'!$A$106:AA$202,22,FALSE)),0,(VLOOKUP($A96,'Import OffPeak'!$A$3:AA$99,22,FALSE)-VLOOKUP($A96,'Import OffPeak change'!$A$106:AA$202,22,FALSE)))</f>
        <v>0</v>
      </c>
      <c r="W96" s="6">
        <f>IF(ISERROR(VLOOKUP($A96,'Import OffPeak'!$A$3:AB$99,23,FALSE)-VLOOKUP($A96,'Import OffPeak change'!$A$106:AB$202,23,FALSE)),0,(VLOOKUP($A96,'Import OffPeak'!$A$3:AB$99,23,FALSE)-VLOOKUP($A96,'Import OffPeak change'!$A$106:AB$202,23,FALSE)))</f>
        <v>0</v>
      </c>
      <c r="X96" s="6">
        <f>IF(ISERROR(VLOOKUP($A96,'Import OffPeak'!$A$3:AC$99,24,FALSE)-VLOOKUP($A96,'Import OffPeak change'!$A$106:AC$202,24,FALSE)),0,(VLOOKUP($A96,'Import OffPeak'!$A$3:AC$99,24,FALSE)-VLOOKUP($A96,'Import OffPeak change'!$A$106:AC$202,24,FALSE)))</f>
        <v>0</v>
      </c>
      <c r="Y96" s="6">
        <f>IF(ISERROR(VLOOKUP($A96,'Import OffPeak'!$A$3:AD$99,25,FALSE)-VLOOKUP($A96,'Import OffPeak change'!$A$106:AD$202,25,FALSE)),0,(VLOOKUP($A96,'Import OffPeak'!$A$3:AD$99,25,FALSE)-VLOOKUP($A96,'Import OffPeak change'!$A$106:AD$202,25,FALSE)))</f>
        <v>0</v>
      </c>
      <c r="Z96" s="6">
        <f>IF(ISERROR(VLOOKUP($A96,'Import OffPeak'!$A$3:AE$99,26,FALSE)-VLOOKUP($A96,'Import OffPeak change'!$A$106:AE$202,26,FALSE)),0,(VLOOKUP($A96,'Import OffPeak'!$A$3:AE$99,26,FALSE)-VLOOKUP($A96,'Import OffPeak change'!$A$106:AE$202,26,FALSE)))</f>
        <v>0</v>
      </c>
      <c r="AA96" s="6">
        <f>IF(ISERROR(VLOOKUP($A96,'Import OffPeak'!$A$3:AF$99,27,FALSE)-VLOOKUP($A96,'Import OffPeak change'!$A$106:AF$202,27,FALSE)),0,(VLOOKUP($A96,'Import OffPeak'!$A$3:AF$99,27,FALSE)-VLOOKUP($A96,'Import OffPeak change'!$A$106:AF$202,27,FALSE)))</f>
        <v>0</v>
      </c>
      <c r="AB96" s="6">
        <f>IF(ISERROR(VLOOKUP($A96,'Import OffPeak'!$A$3:AG$99,28,FALSE)-VLOOKUP($A96,'Import OffPeak change'!$A$106:AG$202,28,FALSE)),0,(VLOOKUP($A96,'Import OffPeak'!$A$3:AG$99,28,FALSE)-VLOOKUP($A96,'Import OffPeak change'!$A$106:AG$202,28,FALSE)))</f>
        <v>0</v>
      </c>
      <c r="AC96" s="6">
        <f>IF(ISERROR(VLOOKUP($A96,'Import OffPeak'!$A$3:AH$99,29,FALSE)-VLOOKUP($A96,'Import OffPeak change'!$A$106:AH$202,29,FALSE)),0,(VLOOKUP($A96,'Import OffPeak'!$A$3:AH$99,29,FALSE)-VLOOKUP($A96,'Import OffPeak change'!$A$106:AH$202,29,FALSE)))</f>
        <v>0</v>
      </c>
      <c r="AD96" s="6">
        <f>IF(ISERROR(VLOOKUP($A96,'Import OffPeak'!$A$3:AI$99,30,FALSE)-VLOOKUP($A96,'Import OffPeak change'!$A$106:AI$202,30,FALSE)),0,(VLOOKUP($A96,'Import OffPeak'!$A$3:AI$99,30,FALSE)-VLOOKUP($A96,'Import OffPeak change'!$A$106:AI$202,30,FALSE)))</f>
        <v>0</v>
      </c>
      <c r="AE96" s="6">
        <f>IF(ISERROR(VLOOKUP($A96,'Import OffPeak'!$A$3:AJ$99,31,FALSE)-VLOOKUP($A96,'Import OffPeak change'!$A$106:AJ$202,31,FALSE)),0,(VLOOKUP($A96,'Import OffPeak'!$A$3:AJ$99,31,FALSE)-VLOOKUP($A96,'Import OffPeak change'!$A$106:AJ$202,31,FALSE)))</f>
        <v>0</v>
      </c>
      <c r="AF96" s="6">
        <f>IF(ISERROR(VLOOKUP($A96,'Import OffPeak'!$A$3:AK$99,32,FALSE)-VLOOKUP($A96,'Import OffPeak change'!$A$106:AK$202,32,FALSE)),0,(VLOOKUP($A96,'Import OffPeak'!$A$3:AK$99,32,FALSE)-VLOOKUP($A96,'Import OffPeak change'!$A$106:AK$202,32,FALSE)))</f>
        <v>0</v>
      </c>
      <c r="AG96" s="6">
        <f>IF(ISERROR(VLOOKUP($A96,'Import OffPeak'!$A$3:AL$99,33,FALSE)-VLOOKUP($A96,'Import OffPeak change'!$A$106:AL$202,33,FALSE)),0,(VLOOKUP($A96,'Import OffPeak'!$A$3:AL$99,33,FALSE)-VLOOKUP($A96,'Import OffPeak change'!$A$106:AL$202,33,FALSE)))</f>
        <v>0</v>
      </c>
      <c r="AH96" s="6">
        <f>IF(ISERROR(VLOOKUP($A96,'Import OffPeak'!$A$3:AM$99,34,FALSE)-VLOOKUP($A96,'Import OffPeak change'!$A$106:AM$202,34,FALSE)),0,(VLOOKUP($A96,'Import OffPeak'!$A$3:AM$99,34,FALSE)-VLOOKUP($A96,'Import OffPeak change'!$A$106:AM$202,34,FALSE)))</f>
        <v>0</v>
      </c>
      <c r="AI96" s="6">
        <f>IF(ISERROR(VLOOKUP($A96,'Import OffPeak'!$A$3:AN$99,35,FALSE)-VLOOKUP($A96,'Import OffPeak change'!$A$106:AN$202,35,FALSE)),0,(VLOOKUP($A96,'Import OffPeak'!$A$3:AN$99,35,FALSE)-VLOOKUP($A96,'Import OffPeak change'!$A$106:AN$202,35,FALSE)))</f>
        <v>0</v>
      </c>
      <c r="AJ96" s="6">
        <f>IF(ISERROR(VLOOKUP($A96,'Import OffPeak'!$A$3:AO$99,36,FALSE)-VLOOKUP($A96,'Import OffPeak change'!$A$106:AO$202,36,FALSE)),0,(VLOOKUP($A96,'Import OffPeak'!$A$3:AO$99,36,FALSE)-VLOOKUP($A96,'Import OffPeak change'!$A$106:AO$202,36,FALSE)))</f>
        <v>0</v>
      </c>
      <c r="AK96" s="6">
        <f>IF(ISERROR(VLOOKUP($A96,'Import OffPeak'!$A$3:AP$99,37,FALSE)-VLOOKUP($A96,'Import OffPeak change'!$A$106:AP$202,37,FALSE)),0,(VLOOKUP($A96,'Import OffPeak'!$A$3:AP$99,37,FALSE)-VLOOKUP($A96,'Import OffPeak change'!$A$106:AP$202,37,FALSE)))</f>
        <v>0</v>
      </c>
      <c r="AL96" s="6">
        <f>IF(ISERROR(VLOOKUP($A96,'Import OffPeak'!$A$3:AQ$99,38,FALSE)-VLOOKUP($A96,'Import OffPeak change'!$A$106:AQ$202,38,FALSE)),0,(VLOOKUP($A96,'Import OffPeak'!$A$3:AQ$99,38,FALSE)-VLOOKUP($A96,'Import OffPeak change'!$A$106:AQ$202,38,FALSE)))</f>
        <v>0</v>
      </c>
      <c r="AM96" s="6">
        <f>IF(ISERROR(VLOOKUP($A96,'Import OffPeak'!$A$3:AR$99,39,FALSE)-VLOOKUP($A96,'Import OffPeak change'!$A$106:AR$202,39,FALSE)),0,(VLOOKUP($A96,'Import OffPeak'!$A$3:AR$99,39,FALSE)-VLOOKUP($A96,'Import OffPeak change'!$A$106:AR$202,39,FALSE)))</f>
        <v>0</v>
      </c>
      <c r="AN96" s="6">
        <f>IF(ISERROR(VLOOKUP($A96,'Import OffPeak'!$A$3:AS$99,40,FALSE)-VLOOKUP($A96,'Import OffPeak change'!$A$106:AS$202,40,FALSE)),0,(VLOOKUP($A96,'Import OffPeak'!$A$3:AS$99,40,FALSE)-VLOOKUP($A96,'Import OffPeak change'!$A$106:AS$202,40,FALSE)))</f>
        <v>0</v>
      </c>
      <c r="AO96" s="6">
        <f>IF(ISERROR(VLOOKUP($A96,'Import OffPeak'!$A$3:AT$99,41,FALSE)-VLOOKUP($A96,'Import OffPeak change'!$A$106:AT$202,41,FALSE)),0,(VLOOKUP($A96,'Import OffPeak'!$A$3:AT$99,41,FALSE)-VLOOKUP($A96,'Import OffPeak change'!$A$106:AT$202,41,FALSE)))</f>
        <v>0</v>
      </c>
      <c r="AP96" s="6">
        <f>IF(ISERROR(VLOOKUP($A96,'Import OffPeak'!$A$3:AU$99,42,FALSE)-VLOOKUP($A96,'Import OffPeak change'!$A$106:AU$202,42,FALSE)),0,(VLOOKUP($A96,'Import OffPeak'!$A$3:AU$99,42,FALSE)-VLOOKUP($A96,'Import OffPeak change'!$A$106:AU$202,42,FALSE)))</f>
        <v>0</v>
      </c>
      <c r="AQ96" s="6">
        <f>IF(ISERROR(VLOOKUP($A96,'Import OffPeak'!$A$3:AV$99,43,FALSE)-VLOOKUP($A96,'Import OffPeak change'!$A$106:AV$202,43,FALSE)),0,(VLOOKUP($A96,'Import OffPeak'!$A$3:AV$99,43,FALSE)-VLOOKUP($A96,'Import OffPeak change'!$A$106:AV$202,43,FALSE)))</f>
        <v>0</v>
      </c>
      <c r="AR96" s="6">
        <f>IF(ISERROR(VLOOKUP($A96,'Import OffPeak'!$A$3:AW$99,44,FALSE)-VLOOKUP($A96,'Import OffPeak change'!$A$106:AW$202,44,FALSE)),0,(VLOOKUP($A96,'Import OffPeak'!$A$3:AW$99,44,FALSE)-VLOOKUP($A96,'Import OffPeak change'!$A$106:AW$202,44,FALSE)))</f>
        <v>0</v>
      </c>
      <c r="AS96" s="6">
        <f>IF(ISERROR(VLOOKUP($A96,'Import OffPeak'!$A$3:AX$99,45,FALSE)-VLOOKUP($A96,'Import OffPeak change'!$A$106:AX$202,45,FALSE)),0,(VLOOKUP($A96,'Import OffPeak'!$A$3:AX$99,45,FALSE)-VLOOKUP($A96,'Import OffPeak change'!$A$106:AX$202,45,FALSE)))</f>
        <v>0</v>
      </c>
      <c r="AT96" s="6">
        <f>IF(ISERROR(VLOOKUP($A96,'Import OffPeak'!$A$3:AY$99,46,FALSE)-VLOOKUP($A96,'Import OffPeak change'!$A$106:AY$202,46,FALSE)),0,(VLOOKUP($A96,'Import OffPeak'!$A$3:AY$99,46,FALSE)-VLOOKUP($A96,'Import OffPeak change'!$A$106:AY$202,46,FALSE)))</f>
        <v>0</v>
      </c>
      <c r="AU96" s="6">
        <f>IF(ISERROR(VLOOKUP($A96,'Import OffPeak'!$A$3:AZ$99,47,FALSE)-VLOOKUP($A96,'Import OffPeak change'!$A$106:AZ$202,47,FALSE)),0,(VLOOKUP($A96,'Import OffPeak'!$A$3:AZ$99,47,FALSE)-VLOOKUP($A96,'Import OffPeak change'!$A$106:AZ$202,47,FALSE)))</f>
        <v>0</v>
      </c>
      <c r="AV96" s="6">
        <f>IF(ISERROR(VLOOKUP($A96,'Import OffPeak'!$A$3:BA$99,48,FALSE)-VLOOKUP($A96,'Import OffPeak change'!$A$106:BA$202,48,FALSE)),0,(VLOOKUP($A96,'Import OffPeak'!$A$3:BA$99,48,FALSE)-VLOOKUP($A96,'Import OffPeak change'!$A$106:BA$202,48,FALSE)))</f>
        <v>0</v>
      </c>
      <c r="AW96" s="6">
        <f>IF(ISERROR(VLOOKUP($A96,'Import OffPeak'!$A$3:BB$99,49,FALSE)-VLOOKUP($A96,'Import OffPeak change'!$A$106:BB$202,49,FALSE)),0,(VLOOKUP($A96,'Import OffPeak'!$A$3:BB$99,49,FALSE)-VLOOKUP($A96,'Import OffPeak change'!$A$106:BB$202,49,FALSE)))</f>
        <v>0</v>
      </c>
      <c r="AX96" s="6">
        <f>IF(ISERROR(VLOOKUP($A96,'Import OffPeak'!$A$3:BC$99,50,FALSE)-VLOOKUP($A96,'Import OffPeak change'!$A$106:BC$202,50,FALSE)),0,(VLOOKUP($A96,'Import OffPeak'!$A$3:BC$99,50,FALSE)-VLOOKUP($A96,'Import OffPeak change'!$A$106:BC$202,50,FALSE)))</f>
        <v>0</v>
      </c>
      <c r="AY96" s="6">
        <f>IF(ISERROR(VLOOKUP($A96,'Import OffPeak'!$A$3:BD$99,51,FALSE)-VLOOKUP($A96,'Import OffPeak change'!$A$106:BD$202,51,FALSE)),0,(VLOOKUP($A96,'Import OffPeak'!$A$3:BD$99,51,FALSE)-VLOOKUP($A96,'Import OffPeak change'!$A$106:BD$202,51,FALSE)))</f>
        <v>0</v>
      </c>
      <c r="AZ96" s="6">
        <f>IF(ISERROR(VLOOKUP($A96,'Import OffPeak'!$A$3:BE$99,52,FALSE)-VLOOKUP($A96,'Import OffPeak change'!$A$106:BE$202,52,FALSE)),0,(VLOOKUP($A96,'Import OffPeak'!$A$3:BE$99,52,FALSE)-VLOOKUP($A96,'Import OffPeak change'!$A$106:BE$202,52,FALSE)))</f>
        <v>0</v>
      </c>
      <c r="BA96" s="6">
        <f>IF(ISERROR(VLOOKUP($A96,'Import OffPeak'!$A$3:BF$99,53,FALSE)-VLOOKUP($A96,'Import OffPeak change'!$A$106:BF$202,53,FALSE)),0,(VLOOKUP($A96,'Import OffPeak'!$A$3:BF$99,53,FALSE)-VLOOKUP($A96,'Import OffPeak change'!$A$106:BF$202,53,FALSE)))</f>
        <v>0</v>
      </c>
      <c r="BB96" s="6">
        <f>IF(ISERROR(VLOOKUP($A96,'Import OffPeak'!$A$3:BG$99,54,FALSE)-VLOOKUP($A96,'Import OffPeak change'!$A$106:BG$202,54,FALSE)),0,(VLOOKUP($A96,'Import OffPeak'!$A$3:BG$99,54,FALSE)-VLOOKUP($A96,'Import OffPeak change'!$A$106:BG$202,54,FALSE)))</f>
        <v>0</v>
      </c>
      <c r="BC96" s="6">
        <f>IF(ISERROR(VLOOKUP($A96,'Import OffPeak'!$A$3:BH$99,55,FALSE)-VLOOKUP($A96,'Import OffPeak change'!$A$106:BH$202,55,FALSE)),0,(VLOOKUP($A96,'Import OffPeak'!$A$3:BH$99,55,FALSE)-VLOOKUP($A96,'Import OffPeak change'!$A$106:BH$202,55,FALSE)))</f>
        <v>0</v>
      </c>
      <c r="BD96" s="6">
        <f>IF(ISERROR(VLOOKUP($A96,'Import OffPeak'!$A$3:BI$99,56,FALSE)-VLOOKUP($A96,'Import OffPeak change'!$A$106:BI$202,56,FALSE)),0,(VLOOKUP($A96,'Import OffPeak'!$A$3:BI$99,56,FALSE)-VLOOKUP($A96,'Import OffPeak change'!$A$106:BI$202,56,FALSE)))</f>
        <v>0</v>
      </c>
      <c r="BE96" s="6">
        <f>IF(ISERROR(VLOOKUP($A96,'Import OffPeak'!$A$3:BJ$99,57,FALSE)-VLOOKUP($A96,'Import OffPeak change'!$A$106:BJ$202,57,FALSE)),0,(VLOOKUP($A96,'Import OffPeak'!$A$3:BJ$99,57,FALSE)-VLOOKUP($A96,'Import OffPeak change'!$A$106:BJ$202,57,FALSE)))</f>
        <v>0</v>
      </c>
      <c r="BF96" s="6">
        <f>IF(ISERROR(VLOOKUP($A96,'Import OffPeak'!$A$3:BK$99,58,FALSE)-VLOOKUP($A96,'Import OffPeak change'!$A$106:BK$202,58,FALSE)),0,(VLOOKUP($A96,'Import OffPeak'!$A$3:BK$99,58,FALSE)-VLOOKUP($A96,'Import OffPeak change'!$A$106:BK$202,58,FALSE)))</f>
        <v>0</v>
      </c>
      <c r="BG96" s="6">
        <f>IF(ISERROR(VLOOKUP($A96,'Import OffPeak'!$A$3:BL$99,59,FALSE)-VLOOKUP($A96,'Import OffPeak change'!$A$106:BL$202,59,FALSE)),0,(VLOOKUP($A96,'Import OffPeak'!$A$3:BL$99,59,FALSE)-VLOOKUP($A96,'Import OffPeak change'!$A$106:BL$202,59,FALSE)))</f>
        <v>0</v>
      </c>
      <c r="BH96" s="6">
        <f>IF(ISERROR(VLOOKUP($A96,'Import OffPeak'!$A$3:BM$99,60,FALSE)-VLOOKUP($A96,'Import OffPeak change'!$A$106:BM$202,60,FALSE)),0,(VLOOKUP($A96,'Import OffPeak'!$A$3:BM$99,60,FALSE)-VLOOKUP($A96,'Import OffPeak change'!$A$106:BM$202,60,FALSE)))</f>
        <v>0</v>
      </c>
      <c r="BI96" s="6">
        <f>IF(ISERROR(VLOOKUP($A96,'Import OffPeak'!$A$3:BN$99,61,FALSE)-VLOOKUP($A96,'Import OffPeak change'!$A$106:BN$202,61,FALSE)),0,(VLOOKUP($A96,'Import OffPeak'!$A$3:BN$99,61,FALSE)-VLOOKUP($A96,'Import OffPeak change'!$A$106:BN$202,61,FALSE)))</f>
        <v>0</v>
      </c>
      <c r="BJ96" s="6">
        <f>IF(ISERROR(VLOOKUP($A96,'Import OffPeak'!$A$3:BO$99,62,FALSE)-VLOOKUP($A96,'Import OffPeak change'!$A$106:BO$202,62,FALSE)),0,(VLOOKUP($A96,'Import OffPeak'!$A$3:BO$99,62,FALSE)-VLOOKUP($A96,'Import OffPeak change'!$A$106:BO$202,62,FALSE)))</f>
        <v>0</v>
      </c>
      <c r="BK96" s="6">
        <f>IF(ISERROR(VLOOKUP($A96,'Import OffPeak'!$A$3:BP$99,63,FALSE)-VLOOKUP($A96,'Import OffPeak change'!$A$106:BP$202,63,FALSE)),0,(VLOOKUP($A96,'Import OffPeak'!$A$3:BP$99,63,FALSE)-VLOOKUP($A96,'Import OffPeak change'!$A$106:BP$202,63,FALSE)))</f>
        <v>0</v>
      </c>
      <c r="BL96" s="6">
        <f>IF(ISERROR(VLOOKUP($A96,'Import OffPeak'!$A$3:BQ$99,64,FALSE)-VLOOKUP($A96,'Import OffPeak change'!$A$106:BQ$202,64,FALSE)),0,(VLOOKUP($A96,'Import OffPeak'!$A$3:BQ$99,64,FALSE)-VLOOKUP($A96,'Import OffPeak change'!$A$106:BQ$202,64,FALSE)))</f>
        <v>0</v>
      </c>
      <c r="BM96" s="6">
        <f>IF(ISERROR(VLOOKUP($A96,'Import OffPeak'!$A$3:BR$99,65,FALSE)-VLOOKUP($A96,'Import OffPeak change'!$A$106:BR$202,65,FALSE)),0,(VLOOKUP($A96,'Import OffPeak'!$A$3:BR$99,65,FALSE)-VLOOKUP($A96,'Import OffPeak change'!$A$106:BR$202,65,FALSE)))</f>
        <v>0</v>
      </c>
      <c r="BN96" s="6">
        <f>IF(ISERROR(VLOOKUP($A96,'Import OffPeak'!$A$3:BS$99,66,FALSE)-VLOOKUP($A96,'Import OffPeak change'!$A$106:BS$202,66,FALSE)),0,(VLOOKUP($A96,'Import OffPeak'!$A$3:BS$99,66,FALSE)-VLOOKUP($A96,'Import OffPeak change'!$A$106:BS$202,66,FALSE)))</f>
        <v>0</v>
      </c>
      <c r="BO96" s="6">
        <f>IF(ISERROR(VLOOKUP($A96,'Import OffPeak'!$A$3:BT$99,67,FALSE)-VLOOKUP($A96,'Import OffPeak change'!$A$106:BT$202,67,FALSE)),0,(VLOOKUP($A96,'Import OffPeak'!$A$3:BT$99,67,FALSE)-VLOOKUP($A96,'Import OffPeak change'!$A$106:BT$202,67,FALSE)))</f>
        <v>0</v>
      </c>
      <c r="BP96" s="6">
        <f>IF(ISERROR(VLOOKUP($A96,'Import OffPeak'!$A$3:BU$99,68,FALSE)-VLOOKUP($A96,'Import OffPeak change'!$A$106:BU$202,68,FALSE)),0,(VLOOKUP($A96,'Import OffPeak'!$A$3:BU$99,68,FALSE)-VLOOKUP($A96,'Import OffPeak change'!$A$106:BU$202,68,FALSE)))</f>
        <v>0</v>
      </c>
      <c r="BQ96" s="6">
        <f>IF(ISERROR(VLOOKUP($A96,'Import OffPeak'!$A$3:BV$99,69,FALSE)-VLOOKUP($A96,'Import OffPeak change'!$A$106:BV$202,69,FALSE)),0,(VLOOKUP($A96,'Import OffPeak'!$A$3:BV$99,69,FALSE)-VLOOKUP($A96,'Import OffPeak change'!$A$106:BV$202,69,FALSE)))</f>
        <v>0</v>
      </c>
      <c r="BR96" s="6">
        <f>IF(ISERROR(VLOOKUP($A96,'Import OffPeak'!$A$3:BW$99,70,FALSE)-VLOOKUP($A96,'Import OffPeak change'!$A$106:BW$202,70,FALSE)),0,(VLOOKUP($A96,'Import OffPeak'!$A$3:BW$99,70,FALSE)-VLOOKUP($A96,'Import OffPeak change'!$A$106:BW$202,70,FALSE)))</f>
        <v>0</v>
      </c>
      <c r="BS96" s="6">
        <f>IF(ISERROR(VLOOKUP($A96,'Import OffPeak'!$A$3:BX$99,71,FALSE)-VLOOKUP($A96,'Import OffPeak change'!$A$106:BX$202,71,FALSE)),0,(VLOOKUP($A96,'Import OffPeak'!$A$3:BX$99,71,FALSE)-VLOOKUP($A96,'Import OffPeak change'!$A$106:BX$202,71,FALSE)))</f>
        <v>0</v>
      </c>
      <c r="BT96" s="6">
        <f>IF(ISERROR(VLOOKUP($A96,'Import OffPeak'!$A$3:BY$99,72,FALSE)-VLOOKUP($A96,'Import OffPeak change'!$A$106:BY$202,72,FALSE)),0,(VLOOKUP($A96,'Import OffPeak'!$A$3:BY$99,72,FALSE)-VLOOKUP($A96,'Import OffPeak change'!$A$106:BY$202,72,FALSE)))</f>
        <v>0</v>
      </c>
      <c r="BU96" s="6">
        <f>IF(ISERROR(VLOOKUP($A96,'Import OffPeak'!$A$3:BZ$99,73,FALSE)-VLOOKUP($A96,'Import OffPeak change'!$A$106:BZ$202,73,FALSE)),0,(VLOOKUP($A96,'Import OffPeak'!$A$3:BZ$99,73,FALSE)-VLOOKUP($A96,'Import OffPeak change'!$A$106:BZ$202,73,FALSE)))</f>
        <v>0</v>
      </c>
      <c r="BV96" s="6">
        <f>IF(ISERROR(VLOOKUP($A96,'Import OffPeak'!$A$3:CA$99,74,FALSE)-VLOOKUP($A96,'Import OffPeak change'!$A$106:CA$202,74,FALSE)),0,(VLOOKUP($A96,'Import OffPeak'!$A$3:CA$99,74,FALSE)-VLOOKUP($A96,'Import OffPeak change'!$A$106:CA$202,74,FALSE)))</f>
        <v>0</v>
      </c>
      <c r="BW96" s="6">
        <f>IF(ISERROR(VLOOKUP($A96,'Import OffPeak'!$A$3:CB$99,75,FALSE)-VLOOKUP($A96,'Import OffPeak change'!$A$106:CB$202,75,FALSE)),0,(VLOOKUP($A96,'Import OffPeak'!$A$3:CB$99,75,FALSE)-VLOOKUP($A96,'Import OffPeak change'!$A$106:CB$202,75,FALSE)))</f>
        <v>0</v>
      </c>
      <c r="BX96" s="6">
        <f>IF(ISERROR(VLOOKUP($A96,'Import OffPeak'!$A$3:CC$99,76,FALSE)-VLOOKUP($A96,'Import OffPeak change'!$A$106:CC$202,76,FALSE)),0,(VLOOKUP($A96,'Import OffPeak'!$A$3:CC$99,76,FALSE)-VLOOKUP($A96,'Import OffPeak change'!$A$106:CC$202,76,FALSE)))</f>
        <v>0</v>
      </c>
      <c r="BY96" s="6">
        <f>IF(ISERROR(VLOOKUP($A96,'Import OffPeak'!$A$3:CD$99,77,FALSE)-VLOOKUP($A96,'Import OffPeak change'!$A$106:CD$202,77,FALSE)),0,(VLOOKUP($A96,'Import OffPeak'!$A$3:CD$99,77,FALSE)-VLOOKUP($A96,'Import OffPeak change'!$A$106:CD$202,77,FALSE)))</f>
        <v>0</v>
      </c>
      <c r="BZ96" s="6">
        <f>IF(ISERROR(VLOOKUP($A96,'Import OffPeak'!$A$3:CE$99,78,FALSE)-VLOOKUP($A96,'Import OffPeak change'!$A$106:CE$202,78,FALSE)),0,(VLOOKUP($A96,'Import OffPeak'!$A$3:CE$99,78,FALSE)-VLOOKUP($A96,'Import OffPeak change'!$A$106:CE$202,78,FALSE)))</f>
        <v>0</v>
      </c>
      <c r="CA96" s="6">
        <f>IF(ISERROR(VLOOKUP($A96,'Import OffPeak'!$A$3:CF$99,79,FALSE)-VLOOKUP($A96,'Import OffPeak change'!$A$106:CF$202,79,FALSE)),0,(VLOOKUP($A96,'Import OffPeak'!$A$3:CF$99,79,FALSE)-VLOOKUP($A96,'Import OffPeak change'!$A$106:CF$202,79,FALSE)))</f>
        <v>0</v>
      </c>
      <c r="CB96" s="6">
        <f>IF(ISERROR(VLOOKUP($A96,'Import OffPeak'!$A$3:CG$99,80,FALSE)-VLOOKUP($A96,'Import OffPeak change'!$A$106:CG$202,80,FALSE)),0,(VLOOKUP($A96,'Import OffPeak'!$A$3:CG$99,80,FALSE)-VLOOKUP($A96,'Import OffPeak change'!$A$106:CG$202,80,FALSE)))</f>
        <v>0</v>
      </c>
      <c r="CC96" s="6">
        <f>IF(ISERROR(VLOOKUP($A96,'Import OffPeak'!$A$3:CH$99,81,FALSE)-VLOOKUP($A96,'Import OffPeak change'!$A$106:CH$202,81,FALSE)),0,(VLOOKUP($A96,'Import OffPeak'!$A$3:CH$99,81,FALSE)-VLOOKUP($A96,'Import OffPeak change'!$A$106:CH$202,81,FALSE)))</f>
        <v>0</v>
      </c>
      <c r="CD96" s="6">
        <f>IF(ISERROR(VLOOKUP($A96,'Import OffPeak'!$A$3:CI$99,82,FALSE)-VLOOKUP($A96,'Import OffPeak change'!$A$106:CI$202,82,FALSE)),0,(VLOOKUP($A96,'Import OffPeak'!$A$3:CI$99,82,FALSE)-VLOOKUP($A96,'Import OffPeak change'!$A$106:CI$202,82,FALSE)))</f>
        <v>0</v>
      </c>
      <c r="CE96" s="6">
        <f>IF(ISERROR(VLOOKUP($A96,'Import OffPeak'!$A$3:CJ$99,83,FALSE)-VLOOKUP($A96,'Import OffPeak change'!$A$106:CJ$202,83,FALSE)),0,(VLOOKUP($A96,'Import OffPeak'!$A$3:CJ$99,83,FALSE)-VLOOKUP($A96,'Import OffPeak change'!$A$106:CJ$202,83,FALSE)))</f>
        <v>0</v>
      </c>
      <c r="CF96" s="6">
        <f>IF(ISERROR(VLOOKUP($A96,'Import OffPeak'!$A$3:CK$99,84,FALSE)-VLOOKUP($A96,'Import OffPeak change'!$A$106:CK$202,84,FALSE)),0,(VLOOKUP($A96,'Import OffPeak'!$A$3:CK$99,84,FALSE)-VLOOKUP($A96,'Import OffPeak change'!$A$106:CK$202,84,FALSE)))</f>
        <v>0</v>
      </c>
      <c r="CG96" s="6">
        <f>IF(ISERROR(VLOOKUP($A96,'Import OffPeak'!$A$3:CL$99,85,FALSE)-VLOOKUP($A96,'Import OffPeak change'!$A$106:CL$202,85,FALSE)),0,(VLOOKUP($A96,'Import OffPeak'!$A$3:CL$99,85,FALSE)-VLOOKUP($A96,'Import OffPeak change'!$A$106:CL$202,85,FALSE)))</f>
        <v>0</v>
      </c>
      <c r="CH96" s="6">
        <f>IF(ISERROR(VLOOKUP($A96,'Import OffPeak'!$A$3:CM$99,86,FALSE)-VLOOKUP($A96,'Import OffPeak change'!$A$106:CM$202,86,FALSE)),0,(VLOOKUP($A96,'Import OffPeak'!$A$3:CM$99,86,FALSE)-VLOOKUP($A96,'Import OffPeak change'!$A$106:CM$202,86,FALSE)))</f>
        <v>0</v>
      </c>
      <c r="CI96" s="6">
        <f>IF(ISERROR(VLOOKUP($A96,'Import OffPeak'!$A$3:CN$99,87,FALSE)-VLOOKUP($A96,'Import OffPeak change'!$A$106:CN$202,87,FALSE)),0,(VLOOKUP($A96,'Import OffPeak'!$A$3:CN$99,87,FALSE)-VLOOKUP($A96,'Import OffPeak change'!$A$106:CN$202,87,FALSE)))</f>
        <v>0</v>
      </c>
      <c r="CJ96" s="6">
        <f>IF(ISERROR(VLOOKUP($A96,'Import OffPeak'!$A$3:CO$99,88,FALSE)-VLOOKUP($A96,'Import OffPeak change'!$A$106:CO$202,88,FALSE)),0,(VLOOKUP($A96,'Import OffPeak'!$A$3:CO$99,88,FALSE)-VLOOKUP($A96,'Import OffPeak change'!$A$106:CO$202,88,FALSE)))</f>
        <v>0</v>
      </c>
      <c r="CK96" s="6">
        <f>IF(ISERROR(VLOOKUP($A96,'Import OffPeak'!$A$3:CP$99,89,FALSE)-VLOOKUP($A96,'Import OffPeak change'!$A$106:CP$202,89,FALSE)),0,(VLOOKUP($A96,'Import OffPeak'!$A$3:CP$99,89,FALSE)-VLOOKUP($A96,'Import OffPeak change'!$A$106:CP$202,89,FALSE)))</f>
        <v>0</v>
      </c>
      <c r="CL96" s="6">
        <f>IF(ISERROR(VLOOKUP($A96,'Import OffPeak'!$A$3:CQ$99,90,FALSE)-VLOOKUP($A96,'Import OffPeak change'!$A$106:CQ$202,90,FALSE)),0,(VLOOKUP($A96,'Import OffPeak'!$A$3:CQ$99,90,FALSE)-VLOOKUP($A96,'Import OffPeak change'!$A$106:CQ$202,90,FALSE)))</f>
        <v>0</v>
      </c>
      <c r="CM96" s="6">
        <f>IF(ISERROR(VLOOKUP($A96,'Import OffPeak'!$A$3:CR$99,91,FALSE)-VLOOKUP($A96,'Import OffPeak change'!$A$106:CR$202,91,FALSE)),0,(VLOOKUP($A96,'Import OffPeak'!$A$3:CR$99,91,FALSE)-VLOOKUP($A96,'Import OffPeak change'!$A$106:CR$202,91,FALSE)))</f>
        <v>0</v>
      </c>
      <c r="CN96" s="6">
        <f>IF(ISERROR(VLOOKUP($A96,'Import OffPeak'!$A$3:CS$99,92,FALSE)-VLOOKUP($A96,'Import OffPeak change'!$A$106:CS$202,92,FALSE)),0,(VLOOKUP($A96,'Import OffPeak'!$A$3:CS$99,92,FALSE)-VLOOKUP($A96,'Import OffPeak change'!$A$106:CS$202,92,FALSE)))</f>
        <v>0</v>
      </c>
      <c r="CO96" s="6">
        <f>IF(ISERROR(VLOOKUP($A96,'Import OffPeak'!$A$3:CT$99,93,FALSE)-VLOOKUP($A96,'Import OffPeak change'!$A$106:CT$202,93,FALSE)),0,(VLOOKUP($A96,'Import OffPeak'!$A$3:CT$99,93,FALSE)-VLOOKUP($A96,'Import OffPeak change'!$A$106:CT$202,93,FALSE)))</f>
        <v>0</v>
      </c>
      <c r="CP96" s="6">
        <f>IF(ISERROR(VLOOKUP($A96,'Import OffPeak'!$A$3:CU$99,94,FALSE)-VLOOKUP($A96,'Import OffPeak change'!$A$106:CU$202,94,FALSE)),0,(VLOOKUP($A96,'Import OffPeak'!$A$3:CU$99,94,FALSE)-VLOOKUP($A96,'Import OffPeak change'!$A$106:CU$202,94,FALSE)))</f>
        <v>0</v>
      </c>
      <c r="CQ96" s="6">
        <f>IF(ISERROR(VLOOKUP($A96,'Import OffPeak'!$A$3:CV$99,95,FALSE)-VLOOKUP($A96,'Import OffPeak change'!$A$106:CV$202,95,FALSE)),0,(VLOOKUP($A96,'Import OffPeak'!$A$3:CV$99,95,FALSE)-VLOOKUP($A96,'Import OffPeak change'!$A$106:CV$202,95,FALSE)))</f>
        <v>0</v>
      </c>
      <c r="CR96" s="6">
        <f>IF(ISERROR(VLOOKUP($A96,'Import OffPeak'!$A$3:CW$99,96,FALSE)-VLOOKUP($A96,'Import OffPeak change'!$A$106:CW$202,96,FALSE)),0,(VLOOKUP($A96,'Import OffPeak'!$A$3:CW$99,96,FALSE)-VLOOKUP($A96,'Import OffPeak change'!$A$106:CW$202,96,FALSE)))</f>
        <v>0</v>
      </c>
      <c r="CS96" s="6">
        <f>IF(ISERROR(VLOOKUP($A96,'Import OffPeak'!$A$3:CX$99,97,FALSE)-VLOOKUP($A96,'Import OffPeak change'!$A$106:CX$202,97,FALSE)),0,(VLOOKUP($A96,'Import OffPeak'!$A$3:CX$99,97,FALSE)-VLOOKUP($A96,'Import OffPeak change'!$A$106:CX$202,97,FALSE)))</f>
        <v>0</v>
      </c>
      <c r="CT96" s="6">
        <f>IF(ISERROR(VLOOKUP($A96,'Import OffPeak'!$A$3:CY$99,98,FALSE)-VLOOKUP($A96,'Import OffPeak change'!$A$106:CY$202,98,FALSE)),0,(VLOOKUP($A96,'Import OffPeak'!$A$3:CY$99,98,FALSE)-VLOOKUP($A96,'Import OffPeak change'!$A$106:CY$202,98,FALSE)))</f>
        <v>0</v>
      </c>
      <c r="CU96" s="6">
        <f>IF(ISERROR(VLOOKUP($A96,'Import OffPeak'!$A$3:CZ$99,99,FALSE)-VLOOKUP($A96,'Import OffPeak change'!$A$106:CZ$202,99,FALSE)),0,(VLOOKUP($A96,'Import OffPeak'!$A$3:CZ$99,99,FALSE)-VLOOKUP($A96,'Import OffPeak change'!$A$106:CZ$202,99,FALSE)))</f>
        <v>0</v>
      </c>
      <c r="CV96" s="6">
        <f>IF(ISERROR(VLOOKUP($A96,'Import OffPeak'!$A$3:DA$99,100,FALSE)-VLOOKUP($A96,'Import OffPeak change'!$A$106:DA$202,100,FALSE)),0,(VLOOKUP($A96,'Import OffPeak'!$A$3:DA$99,100,FALSE)-VLOOKUP($A96,'Import OffPeak change'!$A$106:DA$202,100,FALSE)))</f>
        <v>0</v>
      </c>
      <c r="CW96" s="6">
        <f>IF(ISERROR(VLOOKUP($A96,'Import OffPeak'!$A$3:DB$99,101,FALSE)-VLOOKUP($A96,'Import OffPeak change'!$A$106:DB$202,101,FALSE)),0,(VLOOKUP($A96,'Import OffPeak'!$A$3:DB$99,101,FALSE)-VLOOKUP($A96,'Import OffPeak change'!$A$106:DB$202,101,FALSE)))</f>
        <v>0</v>
      </c>
      <c r="CX96" s="6">
        <f>IF(ISERROR(VLOOKUP($A96,'Import OffPeak'!$A$3:DC$99,102,FALSE)-VLOOKUP($A96,'Import OffPeak change'!$A$106:DC$202,102,FALSE)),0,(VLOOKUP($A96,'Import OffPeak'!$A$3:DC$99,102,FALSE)-VLOOKUP($A96,'Import OffPeak change'!$A$106:DC$202,102,FALSE)))</f>
        <v>0</v>
      </c>
      <c r="CY96" s="6">
        <f>IF(ISERROR(VLOOKUP($A96,'Import OffPeak'!$A$3:DD$99,103,FALSE)-VLOOKUP($A96,'Import OffPeak change'!$A$106:DD$202,103,FALSE)),0,(VLOOKUP($A96,'Import OffPeak'!$A$3:DD$99,103,FALSE)-VLOOKUP($A96,'Import OffPeak change'!$A$106:DD$202,103,FALSE)))</f>
        <v>0</v>
      </c>
      <c r="CZ96" s="6">
        <f>IF(ISERROR(VLOOKUP($A96,'Import OffPeak'!$A$3:DE$99,104,FALSE)-VLOOKUP($A96,'Import OffPeak change'!$A$106:DE$202,104,FALSE)),0,(VLOOKUP($A96,'Import OffPeak'!$A$3:DE$99,104,FALSE)-VLOOKUP($A96,'Import OffPeak change'!$A$106:DE$202,104,FALSE)))</f>
        <v>0</v>
      </c>
      <c r="DA96" s="6">
        <f>IF(ISERROR(VLOOKUP($A96,'Import OffPeak'!$A$3:DF$99,105,FALSE)-VLOOKUP($A96,'Import OffPeak change'!$A$106:DF$202,105,FALSE)),0,(VLOOKUP($A96,'Import OffPeak'!$A$3:DF$99,105,FALSE)-VLOOKUP($A96,'Import OffPeak change'!$A$106:DF$202,105,FALSE)))</f>
        <v>0</v>
      </c>
      <c r="DB96" s="6">
        <f>IF(ISERROR(VLOOKUP($A96,'Import OffPeak'!$A$3:DG$99,106,FALSE)-VLOOKUP($A96,'Import OffPeak change'!$A$106:DG$202,106,FALSE)),0,(VLOOKUP($A96,'Import OffPeak'!$A$3:DG$99,106,FALSE)-VLOOKUP($A96,'Import OffPeak change'!$A$106:DG$202,106,FALSE)))</f>
        <v>0</v>
      </c>
      <c r="DC96" s="6">
        <f>IF(ISERROR(VLOOKUP($A96,'Import OffPeak'!$A$3:DH$99,107,FALSE)-VLOOKUP($A96,'Import OffPeak change'!$A$106:DH$202,107,FALSE)),0,(VLOOKUP($A96,'Import OffPeak'!$A$3:DH$99,107,FALSE)-VLOOKUP($A96,'Import OffPeak change'!$A$106:DH$202,107,FALSE)))</f>
        <v>0</v>
      </c>
      <c r="DD96" s="6">
        <f>IF(ISERROR(VLOOKUP($A96,'Import OffPeak'!$A$3:DI$99,108,FALSE)-VLOOKUP($A96,'Import OffPeak change'!$A$106:DI$202,108,FALSE)),0,(VLOOKUP($A96,'Import OffPeak'!$A$3:DI$99,108,FALSE)-VLOOKUP($A96,'Import OffPeak change'!$A$106:DI$202,108,FALSE)))</f>
        <v>0</v>
      </c>
      <c r="DE96" s="6">
        <f>IF(ISERROR(VLOOKUP($A96,'Import OffPeak'!$A$3:DJ$99,109,FALSE)-VLOOKUP($A96,'Import OffPeak change'!$A$106:DJ$202,109,FALSE)),0,(VLOOKUP($A96,'Import OffPeak'!$A$3:DJ$99,109,FALSE)-VLOOKUP($A96,'Import OffPeak change'!$A$106:DJ$202,109,FALSE)))</f>
        <v>0</v>
      </c>
      <c r="DF96" s="6">
        <f>IF(ISERROR(VLOOKUP($A96,'Import OffPeak'!$A$3:DK$99,110,FALSE)-VLOOKUP($A96,'Import OffPeak change'!$A$106:DK$202,110,FALSE)),0,(VLOOKUP($A96,'Import OffPeak'!$A$3:DK$99,110,FALSE)-VLOOKUP($A96,'Import OffPeak change'!$A$106:DK$202,110,FALSE)))</f>
        <v>0</v>
      </c>
      <c r="DG96" s="6">
        <f>IF(ISERROR(VLOOKUP($A96,'Import OffPeak'!$A$3:DL$99,111,FALSE)-VLOOKUP($A96,'Import OffPeak change'!$A$106:DL$202,111,FALSE)),0,(VLOOKUP($A96,'Import OffPeak'!$A$3:DL$99,111,FALSE)-VLOOKUP($A96,'Import OffPeak change'!$A$106:DL$202,111,FALSE)))</f>
        <v>0</v>
      </c>
      <c r="DH96" s="6">
        <f>IF(ISERROR(VLOOKUP($A96,'Import OffPeak'!$A$3:DM$99,112,FALSE)-VLOOKUP($A96,'Import OffPeak change'!$A$106:DM$202,112,FALSE)),0,(VLOOKUP($A96,'Import OffPeak'!$A$3:DM$99,112,FALSE)-VLOOKUP($A96,'Import OffPeak change'!$A$106:DM$202,112,FALSE)))</f>
        <v>0</v>
      </c>
      <c r="DI96" s="6">
        <f>IF(ISERROR(VLOOKUP($A96,'Import OffPeak'!$A$3:DN$99,113,FALSE)-VLOOKUP($A96,'Import OffPeak change'!$A$106:DN$202,113,FALSE)),0,(VLOOKUP($A96,'Import OffPeak'!$A$3:DN$99,113,FALSE)-VLOOKUP($A96,'Import OffPeak change'!$A$106:DN$202,113,FALSE)))</f>
        <v>0</v>
      </c>
      <c r="DJ96" s="6">
        <f>IF(ISERROR(VLOOKUP($A96,'Import OffPeak'!$A$3:DO$99,114,FALSE)-VLOOKUP($A96,'Import OffPeak change'!$A$106:DO$202,114,FALSE)),0,(VLOOKUP($A96,'Import OffPeak'!$A$3:DO$99,114,FALSE)-VLOOKUP($A96,'Import OffPeak change'!$A$106:DO$202,114,FALSE)))</f>
        <v>0</v>
      </c>
      <c r="DK96" s="6">
        <f>IF(ISERROR(VLOOKUP($A96,'Import OffPeak'!$A$3:DP$99,115,FALSE)-VLOOKUP($A96,'Import OffPeak change'!$A$106:DP$202,115,FALSE)),0,(VLOOKUP($A96,'Import OffPeak'!$A$3:DP$99,115,FALSE)-VLOOKUP($A96,'Import OffPeak change'!$A$106:DP$202,115,FALSE)))</f>
        <v>0</v>
      </c>
      <c r="DL96" s="6">
        <f>IF(ISERROR(VLOOKUP($A96,'Import OffPeak'!$A$3:DQ$99,116,FALSE)-VLOOKUP($A96,'Import OffPeak change'!$A$106:DQ$202,116,FALSE)),0,(VLOOKUP($A96,'Import OffPeak'!$A$3:DQ$99,116,FALSE)-VLOOKUP($A96,'Import OffPeak change'!$A$106:DQ$202,116,FALSE)))</f>
        <v>0</v>
      </c>
      <c r="DM96" s="6">
        <f>IF(ISERROR(VLOOKUP($A96,'Import OffPeak'!$A$3:DR$99,117,FALSE)-VLOOKUP($A96,'Import OffPeak change'!$A$106:DR$202,117,FALSE)),0,(VLOOKUP($A96,'Import OffPeak'!$A$3:DR$99,117,FALSE)-VLOOKUP($A96,'Import OffPeak change'!$A$106:DR$202,117,FALSE)))</f>
        <v>0</v>
      </c>
      <c r="DN96" s="6">
        <f>IF(ISERROR(VLOOKUP($A96,'Import OffPeak'!$A$3:DS$99,118,FALSE)-VLOOKUP($A96,'Import OffPeak change'!$A$106:DS$202,118,FALSE)),0,(VLOOKUP($A96,'Import OffPeak'!$A$3:DS$99,118,FALSE)-VLOOKUP($A96,'Import OffPeak change'!$A$106:DS$202,118,FALSE)))</f>
        <v>0</v>
      </c>
      <c r="DO96" s="6">
        <f>IF(ISERROR(VLOOKUP($A96,'Import OffPeak'!$A$3:DT$99,119,FALSE)-VLOOKUP($A96,'Import OffPeak change'!$A$106:DT$202,119,FALSE)),0,(VLOOKUP($A96,'Import OffPeak'!$A$3:DT$99,119,FALSE)-VLOOKUP($A96,'Import OffPeak change'!$A$106:DT$202,119,FALSE)))</f>
        <v>0</v>
      </c>
      <c r="DP96" s="6">
        <f>IF(ISERROR(VLOOKUP($A96,'Import OffPeak'!$A$3:DU$99,120,FALSE)-VLOOKUP($A96,'Import OffPeak change'!$A$106:DU$202,120,FALSE)),0,(VLOOKUP($A96,'Import OffPeak'!$A$3:DU$99,120,FALSE)-VLOOKUP($A96,'Import OffPeak change'!$A$106:DU$202,120,FALSE)))</f>
        <v>0</v>
      </c>
      <c r="DQ96" s="6">
        <f>IF(ISERROR(VLOOKUP($A96,'Import OffPeak'!$A$3:DV$99,121,FALSE)-VLOOKUP($A96,'Import OffPeak change'!$A$106:DV$202,121,FALSE)),0,(VLOOKUP($A96,'Import OffPeak'!$A$3:DV$99,121,FALSE)-VLOOKUP($A96,'Import OffPeak change'!$A$106:DV$202,121,FALSE)))</f>
        <v>0</v>
      </c>
      <c r="DR96" s="6">
        <f>IF(ISERROR(VLOOKUP($A96,'Import OffPeak'!$A$3:DW$99,122,FALSE)-VLOOKUP($A96,'Import OffPeak change'!$A$106:DW$202,122,FALSE)),0,(VLOOKUP($A96,'Import OffPeak'!$A$3:DW$99,122,FALSE)-VLOOKUP($A96,'Import OffPeak change'!$A$106:DW$202,122,FALSE)))</f>
        <v>0</v>
      </c>
      <c r="DS96" s="6">
        <f>IF(ISERROR(VLOOKUP($A96,'Import OffPeak'!$A$3:DX$99,123,FALSE)-VLOOKUP($A96,'Import OffPeak change'!$A$106:DX$202,123,FALSE)),0,(VLOOKUP($A96,'Import OffPeak'!$A$3:DX$99,123,FALSE)-VLOOKUP($A96,'Import OffPeak change'!$A$106:DX$202,123,FALSE)))</f>
        <v>0</v>
      </c>
      <c r="DT96" s="6">
        <f>IF(ISERROR(VLOOKUP($A96,'Import OffPeak'!$A$3:DY$99,124,FALSE)-VLOOKUP($A96,'Import OffPeak change'!$A$106:DY$202,124,FALSE)),0,(VLOOKUP($A96,'Import OffPeak'!$A$3:DY$99,124,FALSE)-VLOOKUP($A96,'Import OffPeak change'!$A$106:DY$202,124,FALSE)))</f>
        <v>0</v>
      </c>
      <c r="DU96" s="6">
        <f>IF(ISERROR(VLOOKUP($A96,'Import OffPeak'!$A$3:DZ$99,125,FALSE)-VLOOKUP($A96,'Import OffPeak change'!$A$106:DZ$202,125,FALSE)),0,(VLOOKUP($A96,'Import OffPeak'!$A$3:DZ$99,125,FALSE)-VLOOKUP($A96,'Import OffPeak change'!$A$106:DZ$202,125,FALSE)))</f>
        <v>0</v>
      </c>
      <c r="DV96" s="6">
        <f>IF(ISERROR(VLOOKUP($A96,'Import OffPeak'!$A$3:EA$99,126,FALSE)-VLOOKUP($A96,'Import OffPeak change'!$A$106:EA$202,126,FALSE)),0,(VLOOKUP($A96,'Import OffPeak'!$A$3:EA$99,126,FALSE)-VLOOKUP($A96,'Import OffPeak change'!$A$106:EA$202,126,FALSE)))</f>
        <v>0</v>
      </c>
      <c r="DW96" s="6">
        <f>IF(ISERROR(VLOOKUP($A96,'Import OffPeak'!$A$3:EB$99,127,FALSE)-VLOOKUP($A96,'Import OffPeak change'!$A$106:EB$202,127,FALSE)),0,(VLOOKUP($A96,'Import OffPeak'!$A$3:EB$99,127,FALSE)-VLOOKUP($A96,'Import OffPeak change'!$A$106:EB$202,127,FALSE)))</f>
        <v>0</v>
      </c>
      <c r="DX96" s="6">
        <f>IF(ISERROR(VLOOKUP($A96,'Import OffPeak'!$A$3:EC$99,128,FALSE)-VLOOKUP($A96,'Import OffPeak change'!$A$106:EC$202,128,FALSE)),0,(VLOOKUP($A96,'Import OffPeak'!$A$3:EC$99,128,FALSE)-VLOOKUP($A96,'Import OffPeak change'!$A$106:EC$202,128,FALSE)))</f>
        <v>0</v>
      </c>
      <c r="DY96" s="6">
        <f>IF(ISERROR(VLOOKUP($A96,'Import OffPeak'!$A$3:ED$99,129,FALSE)-VLOOKUP($A96,'Import OffPeak change'!$A$106:ED$202,129,FALSE)),0,(VLOOKUP($A96,'Import OffPeak'!$A$3:ED$99,129,FALSE)-VLOOKUP($A96,'Import OffPeak change'!$A$106:ED$202,129,FALSE)))</f>
        <v>0</v>
      </c>
      <c r="DZ96" s="6">
        <f>IF(ISERROR(VLOOKUP($A96,'Import OffPeak'!$A$3:EE$99,130,FALSE)-VLOOKUP($A96,'Import OffPeak change'!$A$106:EE$202,130,FALSE)),0,(VLOOKUP($A96,'Import OffPeak'!$A$3:EE$99,130,FALSE)-VLOOKUP($A96,'Import OffPeak change'!$A$106:EE$202,130,FALSE)))</f>
        <v>0</v>
      </c>
      <c r="EA96" s="6">
        <f>IF(ISERROR(VLOOKUP($A96,'Import OffPeak'!$A$3:EF$99,131,FALSE)-VLOOKUP($A96,'Import OffPeak change'!$A$106:EF$202,131,FALSE)),0,(VLOOKUP($A96,'Import OffPeak'!$A$3:EF$99,131,FALSE)-VLOOKUP($A96,'Import OffPeak change'!$A$106:EF$202,131,FALSE)))</f>
        <v>0</v>
      </c>
      <c r="EB96" s="6">
        <f>IF(ISERROR(VLOOKUP($A96,'Import OffPeak'!$A$3:EG$99,132,FALSE)-VLOOKUP($A96,'Import OffPeak change'!$A$106:EG$202,132,FALSE)),0,(VLOOKUP($A96,'Import OffPeak'!$A$3:EG$99,132,FALSE)-VLOOKUP($A96,'Import OffPeak change'!$A$106:EG$202,132,FALSE)))</f>
        <v>0</v>
      </c>
      <c r="EC96" s="6">
        <f>IF(ISERROR(VLOOKUP($A96,'Import OffPeak'!$A$3:EH$99,133,FALSE)-VLOOKUP($A96,'Import OffPeak change'!$A$106:EH$202,133,FALSE)),0,(VLOOKUP($A96,'Import OffPeak'!$A$3:EH$99,133,FALSE)-VLOOKUP($A96,'Import OffPeak change'!$A$106:EH$202,133,FALSE)))</f>
        <v>0</v>
      </c>
      <c r="ED96" s="6">
        <f>IF(ISERROR(VLOOKUP($A96,'Import OffPeak'!$A$3:EI$99,134,FALSE)-VLOOKUP($A96,'Import OffPeak change'!$A$106:EI$202,134,FALSE)),0,(VLOOKUP($A96,'Import OffPeak'!$A$3:EI$99,134,FALSE)-VLOOKUP($A96,'Import OffPeak change'!$A$106:EI$202,134,FALSE)))</f>
        <v>0</v>
      </c>
      <c r="EE96" s="6">
        <f>IF(ISERROR(VLOOKUP($A96,'Import OffPeak'!$A$3:EJ$99,135,FALSE)-VLOOKUP($A96,'Import OffPeak change'!$A$106:EJ$202,135,FALSE)),0,(VLOOKUP($A96,'Import OffPeak'!$A$3:EJ$99,135,FALSE)-VLOOKUP($A96,'Import OffPeak change'!$A$106:EJ$202,135,FALSE)))</f>
        <v>0</v>
      </c>
      <c r="EF96" s="6">
        <f>IF(ISERROR(VLOOKUP($A96,'Import OffPeak'!$A$3:EK$99,136,FALSE)-VLOOKUP($A96,'Import OffPeak change'!$A$106:EK$202,136,FALSE)),0,(VLOOKUP($A96,'Import OffPeak'!$A$3:EK$99,136,FALSE)-VLOOKUP($A96,'Import OffPeak change'!$A$106:EK$202,136,FALSE)))</f>
        <v>0</v>
      </c>
      <c r="EG96" s="6">
        <f>IF(ISERROR(VLOOKUP($A96,'Import OffPeak'!$A$3:EL$99,137,FALSE)-VLOOKUP($A96,'Import OffPeak change'!$A$106:EL$202,137,FALSE)),0,(VLOOKUP($A96,'Import OffPeak'!$A$3:EL$99,137,FALSE)-VLOOKUP($A96,'Import OffPeak change'!$A$106:EL$202,137,FALSE)))</f>
        <v>0</v>
      </c>
      <c r="EH96" s="6">
        <f>IF(ISERROR(VLOOKUP($A96,'Import OffPeak'!$A$3:EM$99,138,FALSE)-VLOOKUP($A96,'Import OffPeak change'!$A$106:EM$202,138,FALSE)),0,(VLOOKUP($A96,'Import OffPeak'!$A$3:EM$99,138,FALSE)-VLOOKUP($A96,'Import OffPeak change'!$A$106:EM$202,138,FALSE)))</f>
        <v>0</v>
      </c>
      <c r="EI96" s="6">
        <f>IF(ISERROR(VLOOKUP($A96,'Import OffPeak'!$A$3:EN$99,139,FALSE)-VLOOKUP($A96,'Import OffPeak change'!$A$106:EN$202,139,FALSE)),0,(VLOOKUP($A96,'Import OffPeak'!$A$3:EN$99,139,FALSE)-VLOOKUP($A96,'Import OffPeak change'!$A$106:EN$202,139,FALSE)))</f>
        <v>0</v>
      </c>
      <c r="EJ96" s="6">
        <f>IF(ISERROR(VLOOKUP($A96,'Import OffPeak'!$A$3:EO$99,140,FALSE)-VLOOKUP($A96,'Import OffPeak change'!$A$106:EO$202,140,FALSE)),0,(VLOOKUP($A96,'Import OffPeak'!$A$3:EO$99,140,FALSE)-VLOOKUP($A96,'Import OffPeak change'!$A$106:EO$202,140,FALSE)))</f>
        <v>0</v>
      </c>
      <c r="EK96" s="6">
        <f>IF(ISERROR(VLOOKUP($A96,'Import OffPeak'!$A$3:EP$99,141,FALSE)-VLOOKUP($A96,'Import OffPeak change'!$A$106:EP$202,141,FALSE)),0,(VLOOKUP($A96,'Import OffPeak'!$A$3:EP$99,141,FALSE)-VLOOKUP($A96,'Import OffPeak change'!$A$106:EP$202,141,FALSE)))</f>
        <v>0</v>
      </c>
      <c r="EL96" s="6">
        <f>IF(ISERROR(VLOOKUP($A96,'Import OffPeak'!$A$3:EQ$99,142,FALSE)-VLOOKUP($A96,'Import OffPeak change'!$A$106:EQ$202,142,FALSE)),0,(VLOOKUP($A96,'Import OffPeak'!$A$3:EQ$99,142,FALSE)-VLOOKUP($A96,'Import OffPeak change'!$A$106:EQ$202,142,FALSE)))</f>
        <v>0</v>
      </c>
      <c r="EM96" s="6">
        <f>IF(ISERROR(VLOOKUP($A96,'Import OffPeak'!$A$3:ER$99,143,FALSE)-VLOOKUP($A96,'Import OffPeak change'!$A$106:ER$202,143,FALSE)),0,(VLOOKUP($A96,'Import OffPeak'!$A$3:ER$99,143,FALSE)-VLOOKUP($A96,'Import OffPeak change'!$A$106:ER$202,143,FALSE)))</f>
        <v>0</v>
      </c>
      <c r="EN96" s="6">
        <f>IF(ISERROR(VLOOKUP($A96,'Import OffPeak'!$A$3:ES$99,144,FALSE)-VLOOKUP($A96,'Import OffPeak change'!$A$106:ES$202,144,FALSE)),0,(VLOOKUP($A96,'Import OffPeak'!$A$3:ES$99,144,FALSE)-VLOOKUP($A96,'Import OffPeak change'!$A$106:ES$202,144,FALSE)))</f>
        <v>0</v>
      </c>
      <c r="EO96" s="6">
        <f>IF(ISERROR(VLOOKUP($A96,'Import OffPeak'!$A$3:ET$99,145,FALSE)-VLOOKUP($A96,'Import OffPeak change'!$A$106:ET$202,145,FALSE)),0,(VLOOKUP($A96,'Import OffPeak'!$A$3:ET$99,145,FALSE)-VLOOKUP($A96,'Import OffPeak change'!$A$106:ET$202,145,FALSE)))</f>
        <v>0</v>
      </c>
      <c r="EP96" s="6">
        <f>IF(ISERROR(VLOOKUP($A96,'Import OffPeak'!$A$3:EU$99,146,FALSE)-VLOOKUP($A96,'Import OffPeak change'!$A$106:EU$202,146,FALSE)),0,(VLOOKUP($A96,'Import OffPeak'!$A$3:EU$99,146,FALSE)-VLOOKUP($A96,'Import OffPeak change'!$A$106:EU$202,146,FALSE)))</f>
        <v>0</v>
      </c>
      <c r="EQ96" s="6">
        <f>IF(ISERROR(VLOOKUP($A96,'Import OffPeak'!$A$3:EV$99,147,FALSE)-VLOOKUP($A96,'Import OffPeak change'!$A$106:EV$202,147,FALSE)),0,(VLOOKUP($A96,'Import OffPeak'!$A$3:EV$99,147,FALSE)-VLOOKUP($A96,'Import OffPeak change'!$A$106:EV$202,147,FALSE)))</f>
        <v>0</v>
      </c>
      <c r="ER96" s="6">
        <f>IF(ISERROR(VLOOKUP($A96,'Import OffPeak'!$A$3:EW$99,148,FALSE)-VLOOKUP($A96,'Import OffPeak change'!$A$106:EW$202,148,FALSE)),0,(VLOOKUP($A96,'Import OffPeak'!$A$3:EW$99,148,FALSE)-VLOOKUP($A96,'Import OffPeak change'!$A$106:EW$202,148,FALSE)))</f>
        <v>0</v>
      </c>
      <c r="ES96" s="6">
        <f>IF(ISERROR(VLOOKUP($A96,'Import OffPeak'!$A$3:EX$99,149,FALSE)-VLOOKUP($A96,'Import OffPeak change'!$A$106:EX$202,149,FALSE)),0,(VLOOKUP($A96,'Import OffPeak'!$A$3:EX$99,149,FALSE)-VLOOKUP($A96,'Import OffPeak change'!$A$106:EX$202,149,FALSE)))</f>
        <v>0</v>
      </c>
      <c r="ET96" s="6">
        <f>IF(ISERROR(VLOOKUP($A96,'Import OffPeak'!$A$3:EY$99,150,FALSE)-VLOOKUP($A96,'Import OffPeak change'!$A$106:EY$202,150,FALSE)),0,(VLOOKUP($A96,'Import OffPeak'!$A$3:EY$99,150,FALSE)-VLOOKUP($A96,'Import OffPeak change'!$A$106:EY$202,150,FALSE)))</f>
        <v>0</v>
      </c>
      <c r="EU96" s="6">
        <f>IF(ISERROR(VLOOKUP($A96,'Import OffPeak'!$A$3:EZ$99,151,FALSE)-VLOOKUP($A96,'Import OffPeak change'!$A$106:EZ$202,151,FALSE)),0,(VLOOKUP($A96,'Import OffPeak'!$A$3:EZ$99,151,FALSE)-VLOOKUP($A96,'Import OffPeak change'!$A$106:EZ$202,151,FALSE)))</f>
        <v>0</v>
      </c>
      <c r="EV96" s="6">
        <f>IF(ISERROR(VLOOKUP($A96,'Import OffPeak'!$A$3:FA$99,152,FALSE)-VLOOKUP($A96,'Import OffPeak change'!$A$106:FA$202,152,FALSE)),0,(VLOOKUP($A96,'Import OffPeak'!$A$3:FA$99,152,FALSE)-VLOOKUP($A96,'Import OffPeak change'!$A$106:FA$202,152,FALSE)))</f>
        <v>0</v>
      </c>
      <c r="EW96" s="6">
        <f>IF(ISERROR(VLOOKUP($A96,'Import OffPeak'!$A$3:FB$99,153,FALSE)-VLOOKUP($A96,'Import OffPeak change'!$A$106:FB$202,153,FALSE)),0,(VLOOKUP($A96,'Import OffPeak'!$A$3:FB$99,153,FALSE)-VLOOKUP($A96,'Import OffPeak change'!$A$106:FB$202,153,FALSE)))</f>
        <v>0</v>
      </c>
      <c r="EX96" s="6">
        <f>IF(ISERROR(VLOOKUP($A96,'Import OffPeak'!$A$3:FC$99,154,FALSE)-VLOOKUP($A96,'Import OffPeak change'!$A$106:FC$202,154,FALSE)),0,(VLOOKUP($A96,'Import OffPeak'!$A$3:FC$99,154,FALSE)-VLOOKUP($A96,'Import OffPeak change'!$A$106:FC$202,154,FALSE)))</f>
        <v>0</v>
      </c>
      <c r="EY96" s="6">
        <f>IF(ISERROR(VLOOKUP($A96,'Import OffPeak'!$A$3:FD$99,155,FALSE)-VLOOKUP($A96,'Import OffPeak change'!$A$106:FD$202,155,FALSE)),0,(VLOOKUP($A96,'Import OffPeak'!$A$3:FD$99,155,FALSE)-VLOOKUP($A96,'Import OffPeak change'!$A$106:FD$202,155,FALSE)))</f>
        <v>0</v>
      </c>
      <c r="EZ96" s="6">
        <f>IF(ISERROR(VLOOKUP($A96,'Import OffPeak'!$A$3:FE$99,156,FALSE)-VLOOKUP($A96,'Import OffPeak change'!$A$106:FE$202,156,FALSE)),0,(VLOOKUP($A96,'Import OffPeak'!$A$3:FE$99,156,FALSE)-VLOOKUP($A96,'Import OffPeak change'!$A$106:FE$202,156,FALSE)))</f>
        <v>0</v>
      </c>
      <c r="FA96" s="6">
        <f>IF(ISERROR(VLOOKUP($A96,'Import OffPeak'!$A$3:FF$99,157,FALSE)-VLOOKUP($A96,'Import OffPeak change'!$A$106:FF$202,157,FALSE)),0,(VLOOKUP($A96,'Import OffPeak'!$A$3:FF$99,157,FALSE)-VLOOKUP($A96,'Import OffPeak change'!$A$106:FF$202,157,FALSE)))</f>
        <v>0</v>
      </c>
      <c r="FB96" s="6">
        <f>IF(ISERROR(VLOOKUP($A96,'Import OffPeak'!$A$3:FG$99,158,FALSE)-VLOOKUP($A96,'Import OffPeak change'!$A$106:FG$202,158,FALSE)),0,(VLOOKUP($A96,'Import OffPeak'!$A$3:FG$99,158,FALSE)-VLOOKUP($A96,'Import OffPeak change'!$A$106:FG$202,158,FALSE)))</f>
        <v>0</v>
      </c>
      <c r="FC96" s="6">
        <f>IF(ISERROR(VLOOKUP($A96,'Import OffPeak'!$A$3:FH$99,159,FALSE)-VLOOKUP($A96,'Import OffPeak change'!$A$106:FH$202,159,FALSE)),0,(VLOOKUP($A96,'Import OffPeak'!$A$3:FH$99,159,FALSE)-VLOOKUP($A96,'Import OffPeak change'!$A$106:FH$202,159,FALSE)))</f>
        <v>0</v>
      </c>
      <c r="FD96" s="6">
        <f>IF(ISERROR(VLOOKUP($A96,'Import OffPeak'!$A$3:FI$99,160,FALSE)-VLOOKUP($A96,'Import OffPeak change'!$A$106:FI$202,160,FALSE)),0,(VLOOKUP($A96,'Import OffPeak'!$A$3:FI$99,160,FALSE)-VLOOKUP($A96,'Import OffPeak change'!$A$106:FI$202,160,FALSE)))</f>
        <v>0</v>
      </c>
      <c r="FE96" s="6">
        <f>IF(ISERROR(VLOOKUP($A96,'Import OffPeak'!$A$3:FJ$99,161,FALSE)-VLOOKUP($A96,'Import OffPeak change'!$A$106:FJ$202,161,FALSE)),0,(VLOOKUP($A96,'Import OffPeak'!$A$3:FJ$99,161,FALSE)-VLOOKUP($A96,'Import OffPeak change'!$A$106:FJ$202,161,FALSE)))</f>
        <v>0</v>
      </c>
      <c r="FF96" s="6">
        <f>IF(ISERROR(VLOOKUP($A96,'Import OffPeak'!$A$3:FK$99,162,FALSE)-VLOOKUP($A96,'Import OffPeak change'!$A$106:FK$202,162,FALSE)),0,(VLOOKUP($A96,'Import OffPeak'!$A$3:FK$99,162,FALSE)-VLOOKUP($A96,'Import OffPeak change'!$A$106:FK$202,162,FALSE)))</f>
        <v>0</v>
      </c>
      <c r="FG96" s="6">
        <f>IF(ISERROR(VLOOKUP($A96,'Import OffPeak'!$A$3:FL$99,163,FALSE)-VLOOKUP($A96,'Import OffPeak change'!$A$106:FL$202,163,FALSE)),0,(VLOOKUP($A96,'Import OffPeak'!$A$3:FL$99,163,FALSE)-VLOOKUP($A96,'Import OffPeak change'!$A$106:FL$202,163,FALSE)))</f>
        <v>0</v>
      </c>
      <c r="FH96" s="6">
        <f>IF(ISERROR(VLOOKUP($A96,'Import OffPeak'!$A$3:FM$99,164,FALSE)-VLOOKUP($A96,'Import OffPeak change'!$A$106:FM$202,164,FALSE)),0,(VLOOKUP($A96,'Import OffPeak'!$A$3:FM$99,164,FALSE)-VLOOKUP($A96,'Import OffPeak change'!$A$106:FM$202,164,FALSE)))</f>
        <v>0</v>
      </c>
      <c r="FI96" s="6">
        <f>IF(ISERROR(VLOOKUP($A96,'Import OffPeak'!$A$3:FN$99,165,FALSE)-VLOOKUP($A96,'Import OffPeak change'!$A$106:FN$202,165,FALSE)),0,(VLOOKUP($A96,'Import OffPeak'!$A$3:FN$99,165,FALSE)-VLOOKUP($A96,'Import OffPeak change'!$A$106:FN$202,165,FALSE)))</f>
        <v>0</v>
      </c>
      <c r="FJ96" s="6">
        <f>IF(ISERROR(VLOOKUP($A96,'Import OffPeak'!$A$3:FO$99,166,FALSE)-VLOOKUP($A96,'Import OffPeak change'!$A$106:FO$202,166,FALSE)),0,(VLOOKUP($A96,'Import OffPeak'!$A$3:FO$99,166,FALSE)-VLOOKUP($A96,'Import OffPeak change'!$A$106:FO$202,166,FALSE)))</f>
        <v>0</v>
      </c>
      <c r="FK96" s="6">
        <f>IF(ISERROR(VLOOKUP($A96,'Import OffPeak'!$A$3:FP$99,167,FALSE)-VLOOKUP($A96,'Import OffPeak change'!$A$106:FP$202,167,FALSE)),0,(VLOOKUP($A96,'Import OffPeak'!$A$3:FP$99,167,FALSE)-VLOOKUP($A96,'Import OffPeak change'!$A$106:FP$202,167,FALSE)))</f>
        <v>0</v>
      </c>
      <c r="FL96" s="6">
        <f>IF(ISERROR(VLOOKUP($A96,'Import OffPeak'!$A$3:FQ$99,168,FALSE)-VLOOKUP($A96,'Import OffPeak change'!$A$106:FQ$202,168,FALSE)),0,(VLOOKUP($A96,'Import OffPeak'!$A$3:FQ$99,168,FALSE)-VLOOKUP($A96,'Import OffPeak change'!$A$106:FQ$202,168,FALSE)))</f>
        <v>0</v>
      </c>
      <c r="FM96" s="6">
        <f>IF(ISERROR(VLOOKUP($A96,'Import OffPeak'!$A$3:FR$99,169,FALSE)-VLOOKUP($A96,'Import OffPeak change'!$A$106:FR$202,169,FALSE)),0,(VLOOKUP($A96,'Import OffPeak'!$A$3:FR$99,169,FALSE)-VLOOKUP($A96,'Import OffPeak change'!$A$106:FR$202,169,FALSE)))</f>
        <v>0</v>
      </c>
      <c r="FN96" s="6">
        <f>IF(ISERROR(VLOOKUP($A96,'Import OffPeak'!$A$3:FS$99,170,FALSE)-VLOOKUP($A96,'Import OffPeak change'!$A$106:FS$202,170,FALSE)),0,(VLOOKUP($A96,'Import OffPeak'!$A$3:FS$99,170,FALSE)-VLOOKUP($A96,'Import OffPeak change'!$A$106:FS$202,170,FALSE)))</f>
        <v>0</v>
      </c>
      <c r="FO96" s="6">
        <f>IF(ISERROR(VLOOKUP($A96,'Import OffPeak'!$A$3:FT$99,171,FALSE)-VLOOKUP($A96,'Import OffPeak change'!$A$106:FT$202,171,FALSE)),0,(VLOOKUP($A96,'Import OffPeak'!$A$3:FT$99,171,FALSE)-VLOOKUP($A96,'Import OffPeak change'!$A$106:FT$202,171,FALSE)))</f>
        <v>0</v>
      </c>
      <c r="FP96" s="6">
        <f>IF(ISERROR(VLOOKUP($A96,'Import OffPeak'!$A$3:FU$99,172,FALSE)-VLOOKUP($A96,'Import OffPeak change'!$A$106:FU$202,172,FALSE)),0,(VLOOKUP($A96,'Import OffPeak'!$A$3:FU$99,172,FALSE)-VLOOKUP($A96,'Import OffPeak change'!$A$106:FU$202,172,FALSE)))</f>
        <v>0</v>
      </c>
      <c r="FQ96" s="6">
        <f>IF(ISERROR(VLOOKUP($A96,'Import OffPeak'!$A$3:FV$99,173,FALSE)-VLOOKUP($A96,'Import OffPeak change'!$A$106:FV$202,173,FALSE)),0,(VLOOKUP($A96,'Import OffPeak'!$A$3:FV$99,173,FALSE)-VLOOKUP($A96,'Import OffPeak change'!$A$106:FV$202,173,FALSE)))</f>
        <v>0</v>
      </c>
      <c r="FR96" s="6">
        <f>IF(ISERROR(VLOOKUP($A96,'Import OffPeak'!$A$3:FW$99,174,FALSE)-VLOOKUP($A96,'Import OffPeak change'!$A$106:FW$202,174,FALSE)),0,(VLOOKUP($A96,'Import OffPeak'!$A$3:FW$99,174,FALSE)-VLOOKUP($A96,'Import OffPeak change'!$A$106:FW$202,174,FALSE)))</f>
        <v>0</v>
      </c>
      <c r="FS96" s="6">
        <f>IF(ISERROR(VLOOKUP($A96,'Import OffPeak'!$A$3:FX$99,175,FALSE)-VLOOKUP($A96,'Import OffPeak change'!$A$106:FX$202,175,FALSE)),0,(VLOOKUP($A96,'Import OffPeak'!$A$3:FX$99,175,FALSE)-VLOOKUP($A96,'Import OffPeak change'!$A$106:FX$202,175,FALSE)))</f>
        <v>0</v>
      </c>
      <c r="FT96" s="6">
        <f>IF(ISERROR(VLOOKUP($A96,'Import OffPeak'!$A$3:FY$99,176,FALSE)-VLOOKUP($A96,'Import OffPeak change'!$A$106:FY$202,176,FALSE)),0,(VLOOKUP($A96,'Import OffPeak'!$A$3:FY$99,176,FALSE)-VLOOKUP($A96,'Import OffPeak change'!$A$106:FY$202,176,FALSE)))</f>
        <v>0</v>
      </c>
      <c r="FU96" s="6">
        <f>IF(ISERROR(VLOOKUP($A96,'Import OffPeak'!$A$3:FZ$99,177,FALSE)-VLOOKUP($A96,'Import OffPeak change'!$A$106:FZ$202,177,FALSE)),0,(VLOOKUP($A96,'Import OffPeak'!$A$3:FZ$99,177,FALSE)-VLOOKUP($A96,'Import OffPeak change'!$A$106:FZ$202,177,FALSE)))</f>
        <v>0</v>
      </c>
      <c r="FV96" s="6">
        <f>IF(ISERROR(VLOOKUP($A96,'Import OffPeak'!$A$3:GA$99,178,FALSE)-VLOOKUP($A96,'Import OffPeak change'!$A$106:GA$202,178,FALSE)),0,(VLOOKUP($A96,'Import OffPeak'!$A$3:GA$99,178,FALSE)-VLOOKUP($A96,'Import OffPeak change'!$A$106:GA$202,178,FALSE)))</f>
        <v>0</v>
      </c>
      <c r="FW96" s="6">
        <f>IF(ISERROR(VLOOKUP($A96,'Import OffPeak'!$A$3:GB$99,179,FALSE)-VLOOKUP($A96,'Import OffPeak change'!$A$106:GB$202,179,FALSE)),0,(VLOOKUP($A96,'Import OffPeak'!$A$3:GB$99,179,FALSE)-VLOOKUP($A96,'Import OffPeak change'!$A$106:GB$202,179,FALSE)))</f>
        <v>0</v>
      </c>
      <c r="FX96" s="6">
        <f>IF(ISERROR(VLOOKUP($A96,'Import OffPeak'!$A$3:GC$99,180,FALSE)-VLOOKUP($A96,'Import OffPeak change'!$A$106:GC$202,180,FALSE)),0,(VLOOKUP($A96,'Import OffPeak'!$A$3:GC$99,180,FALSE)-VLOOKUP($A96,'Import OffPeak change'!$A$106:GC$202,180,FALSE)))</f>
        <v>0</v>
      </c>
      <c r="FY96" s="6">
        <f>IF(ISERROR(VLOOKUP($A96,'Import OffPeak'!$A$3:GD$99,181,FALSE)-VLOOKUP($A96,'Import OffPeak change'!$A$106:GD$202,181,FALSE)),0,(VLOOKUP($A96,'Import OffPeak'!$A$3:GD$99,181,FALSE)-VLOOKUP($A96,'Import OffPeak change'!$A$106:GD$202,181,FALSE)))</f>
        <v>0</v>
      </c>
      <c r="FZ96" s="6">
        <f>IF(ISERROR(VLOOKUP($A96,'Import OffPeak'!$A$3:GE$99,182,FALSE)-VLOOKUP($A96,'Import OffPeak change'!$A$106:GE$202,182,FALSE)),0,(VLOOKUP($A96,'Import OffPeak'!$A$3:GE$99,182,FALSE)-VLOOKUP($A96,'Import OffPeak change'!$A$106:GE$202,182,FALSE)))</f>
        <v>0</v>
      </c>
      <c r="GA96" s="6">
        <f>IF(ISERROR(VLOOKUP($A96,'Import OffPeak'!$A$3:GF$99,183,FALSE)-VLOOKUP($A96,'Import OffPeak change'!$A$106:GF$202,183,FALSE)),0,(VLOOKUP($A96,'Import OffPeak'!$A$3:GF$99,183,FALSE)-VLOOKUP($A96,'Import OffPeak change'!$A$106:GF$202,183,FALSE)))</f>
        <v>0</v>
      </c>
      <c r="GB96" s="6">
        <f>IF(ISERROR(VLOOKUP($A96,'Import OffPeak'!$A$3:GG$99,184,FALSE)-VLOOKUP($A96,'Import OffPeak change'!$A$106:GG$202,184,FALSE)),0,(VLOOKUP($A96,'Import OffPeak'!$A$3:GG$99,184,FALSE)-VLOOKUP($A96,'Import OffPeak change'!$A$106:GG$202,184,FALSE)))</f>
        <v>0</v>
      </c>
      <c r="GC96" s="6">
        <f>IF(ISERROR(VLOOKUP($A96,'Import OffPeak'!$A$3:GH$99,185,FALSE)-VLOOKUP($A96,'Import OffPeak change'!$A$106:GH$202,185,FALSE)),0,(VLOOKUP($A96,'Import OffPeak'!$A$3:GH$99,185,FALSE)-VLOOKUP($A96,'Import OffPeak change'!$A$106:GH$202,185,FALSE)))</f>
        <v>0</v>
      </c>
      <c r="GD96" s="6">
        <f>IF(ISERROR(VLOOKUP($A96,'Import OffPeak'!$A$3:GI$99,186,FALSE)-VLOOKUP($A96,'Import OffPeak change'!$A$106:GI$202,186,FALSE)),0,(VLOOKUP($A96,'Import OffPeak'!$A$3:GI$99,186,FALSE)-VLOOKUP($A96,'Import OffPeak change'!$A$106:GI$202,186,FALSE)))</f>
        <v>0</v>
      </c>
      <c r="GE96" s="6">
        <f>IF(ISERROR(VLOOKUP($A96,'Import OffPeak'!$A$3:GJ$99,187,FALSE)-VLOOKUP($A96,'Import OffPeak change'!$A$106:GJ$202,187,FALSE)),0,(VLOOKUP($A96,'Import OffPeak'!$A$3:GJ$99,187,FALSE)-VLOOKUP($A96,'Import OffPeak change'!$A$106:GJ$202,187,FALSE)))</f>
        <v>0</v>
      </c>
      <c r="GF96" s="6">
        <f>IF(ISERROR(VLOOKUP($A96,'Import OffPeak'!$A$3:GK$99,188,FALSE)-VLOOKUP($A96,'Import OffPeak change'!$A$106:GK$202,188,FALSE)),0,(VLOOKUP($A96,'Import OffPeak'!$A$3:GK$99,188,FALSE)-VLOOKUP($A96,'Import OffPeak change'!$A$106:GK$202,188,FALSE)))</f>
        <v>0</v>
      </c>
      <c r="GG96" s="6">
        <f>IF(ISERROR(VLOOKUP($A96,'Import OffPeak'!$A$3:GL$99,189,FALSE)-VLOOKUP($A96,'Import OffPeak change'!$A$106:GL$202,189,FALSE)),0,(VLOOKUP($A96,'Import OffPeak'!$A$3:GL$99,189,FALSE)-VLOOKUP($A96,'Import OffPeak change'!$A$106:GL$202,189,FALSE)))</f>
        <v>0</v>
      </c>
      <c r="GH96" s="6">
        <f>IF(ISERROR(VLOOKUP($A96,'Import OffPeak'!$A$3:GM$99,190,FALSE)-VLOOKUP($A96,'Import OffPeak change'!$A$106:GM$202,190,FALSE)),0,(VLOOKUP($A96,'Import OffPeak'!$A$3:GM$99,190,FALSE)-VLOOKUP($A96,'Import OffPeak change'!$A$106:GM$202,190,FALSE)))</f>
        <v>0</v>
      </c>
      <c r="GI96" s="6">
        <f>IF(ISERROR(VLOOKUP($A96,'Import OffPeak'!$A$3:GN$99,191,FALSE)-VLOOKUP($A96,'Import OffPeak change'!$A$106:GN$202,191,FALSE)),0,(VLOOKUP($A96,'Import OffPeak'!$A$3:GN$99,191,FALSE)-VLOOKUP($A96,'Import OffPeak change'!$A$106:GN$202,191,FALSE)))</f>
        <v>0</v>
      </c>
      <c r="GJ96" s="6">
        <f>IF(ISERROR(VLOOKUP($A96,'Import OffPeak'!$A$3:GO$99,192,FALSE)-VLOOKUP($A96,'Import OffPeak change'!$A$106:GO$202,192,FALSE)),0,(VLOOKUP($A96,'Import OffPeak'!$A$3:GO$99,192,FALSE)-VLOOKUP($A96,'Import OffPeak change'!$A$106:GO$202,192,FALSE)))</f>
        <v>0</v>
      </c>
      <c r="GK96" s="6">
        <f>IF(ISERROR(VLOOKUP($A96,'Import OffPeak'!$A$3:GP$99,193,FALSE)-VLOOKUP($A96,'Import OffPeak change'!$A$106:GP$202,193,FALSE)),0,(VLOOKUP($A96,'Import OffPeak'!$A$3:GP$99,193,FALSE)-VLOOKUP($A96,'Import OffPeak change'!$A$106:GP$202,193,FALSE)))</f>
        <v>0</v>
      </c>
      <c r="GL96" s="6">
        <f>IF(ISERROR(VLOOKUP($A96,'Import OffPeak'!$A$3:GQ$99,194,FALSE)-VLOOKUP($A96,'Import OffPeak change'!$A$106:GQ$202,194,FALSE)),0,(VLOOKUP($A96,'Import OffPeak'!$A$3:GQ$99,194,FALSE)-VLOOKUP($A96,'Import OffPeak change'!$A$106:GQ$202,194,FALSE)))</f>
        <v>0</v>
      </c>
      <c r="GM96" s="6">
        <f>IF(ISERROR(VLOOKUP($A96,'Import OffPeak'!$A$3:GR$99,195,FALSE)-VLOOKUP($A96,'Import OffPeak change'!$A$106:GR$202,195,FALSE)),0,(VLOOKUP($A96,'Import OffPeak'!$A$3:GR$99,195,FALSE)-VLOOKUP($A96,'Import OffPeak change'!$A$106:GR$202,195,FALSE)))</f>
        <v>0</v>
      </c>
      <c r="GN96" s="6">
        <f>IF(ISERROR(VLOOKUP($A96,'Import OffPeak'!$A$3:GS$99,196,FALSE)-VLOOKUP($A96,'Import OffPeak change'!$A$106:GS$202,196,FALSE)),0,(VLOOKUP($A96,'Import OffPeak'!$A$3:GS$99,196,FALSE)-VLOOKUP($A96,'Import OffPeak change'!$A$106:GS$202,196,FALSE)))</f>
        <v>0</v>
      </c>
      <c r="GO96" s="6">
        <f>IF(ISERROR(VLOOKUP($A96,'Import OffPeak'!$A$3:GT$99,197,FALSE)-VLOOKUP($A96,'Import OffPeak change'!$A$106:GT$202,197,FALSE)),0,(VLOOKUP($A96,'Import OffPeak'!$A$3:GT$99,197,FALSE)-VLOOKUP($A96,'Import OffPeak change'!$A$106:GT$202,197,FALSE)))</f>
        <v>0</v>
      </c>
      <c r="GP96" s="6">
        <f>IF(ISERROR(VLOOKUP($A96,'Import OffPeak'!$A$3:GU$99,198,FALSE)-VLOOKUP($A96,'Import OffPeak change'!$A$106:GU$202,198,FALSE)),0,(VLOOKUP($A96,'Import OffPeak'!$A$3:GU$99,198,FALSE)-VLOOKUP($A96,'Import OffPeak change'!$A$106:GU$202,198,FALSE)))</f>
        <v>0</v>
      </c>
      <c r="GQ96" s="6">
        <f>IF(ISERROR(VLOOKUP($A96,'Import OffPeak'!$A$3:GV$99,199,FALSE)-VLOOKUP($A96,'Import OffPeak change'!$A$106:GV$202,199,FALSE)),0,(VLOOKUP($A96,'Import OffPeak'!$A$3:GV$99,199,FALSE)-VLOOKUP($A96,'Import OffPeak change'!$A$106:GV$202,199,FALSE)))</f>
        <v>0</v>
      </c>
      <c r="GR96" s="6">
        <f>IF(ISERROR(VLOOKUP($A96,'Import OffPeak'!$A$3:GW$99,200,FALSE)-VLOOKUP($A96,'Import OffPeak change'!$A$106:GW$202,200,FALSE)),0,(VLOOKUP($A96,'Import OffPeak'!$A$3:GW$99,200,FALSE)-VLOOKUP($A96,'Import OffPeak change'!$A$106:GW$202,200,FALSE)))</f>
        <v>0</v>
      </c>
      <c r="GS96" s="6">
        <f>IF(ISERROR(VLOOKUP($A96,'Import OffPeak'!$A$3:GX$99,201,FALSE)-VLOOKUP($A96,'Import OffPeak change'!$A$106:GX$202,201,FALSE)),0,(VLOOKUP($A96,'Import OffPeak'!$A$3:GX$99,201,FALSE)-VLOOKUP($A96,'Import OffPeak change'!$A$106:GX$202,201,FALSE)))</f>
        <v>0</v>
      </c>
      <c r="GT96" s="6">
        <f>IF(ISERROR(VLOOKUP($A96,'Import OffPeak'!$A$3:GY$99,202,FALSE)-VLOOKUP($A96,'Import OffPeak change'!$A$106:GY$202,202,FALSE)),0,(VLOOKUP($A96,'Import OffPeak'!$A$3:GY$99,202,FALSE)-VLOOKUP($A96,'Import OffPeak change'!$A$106:GY$202,202,FALSE)))</f>
        <v>0</v>
      </c>
      <c r="GU96" s="6">
        <f>IF(ISERROR(VLOOKUP($A96,'Import OffPeak'!$A$3:GZ$99,203,FALSE)-VLOOKUP($A96,'Import OffPeak change'!$A$106:GZ$202,203,FALSE)),0,(VLOOKUP($A96,'Import OffPeak'!$A$3:GZ$99,203,FALSE)-VLOOKUP($A96,'Import OffPeak change'!$A$106:GZ$202,203,FALSE)))</f>
        <v>0</v>
      </c>
      <c r="GV96" s="6">
        <f>IF(ISERROR(VLOOKUP($A96,'Import OffPeak'!$A$3:HA$99,204,FALSE)-VLOOKUP($A96,'Import OffPeak change'!$A$106:HA$202,204,FALSE)),0,(VLOOKUP($A96,'Import OffPeak'!$A$3:HA$99,204,FALSE)-VLOOKUP($A96,'Import OffPeak change'!$A$106:HA$202,204,FALSE)))</f>
        <v>0</v>
      </c>
      <c r="GW96" s="6">
        <f>IF(ISERROR(VLOOKUP($A96,'Import OffPeak'!$A$3:HB$99,205,FALSE)-VLOOKUP($A96,'Import OffPeak change'!$A$106:HB$202,205,FALSE)),0,(VLOOKUP($A96,'Import OffPeak'!$A$3:HB$99,205,FALSE)-VLOOKUP($A96,'Import OffPeak change'!$A$106:HB$202,205,FALSE)))</f>
        <v>0</v>
      </c>
      <c r="GX96" s="6">
        <f>IF(ISERROR(VLOOKUP($A96,'Import OffPeak'!$A$3:HC$99,206,FALSE)-VLOOKUP($A96,'Import OffPeak change'!$A$106:HC$202,206,FALSE)),0,(VLOOKUP($A96,'Import OffPeak'!$A$3:HC$99,206,FALSE)-VLOOKUP($A96,'Import OffPeak change'!$A$106:HC$202,206,FALSE)))</f>
        <v>0</v>
      </c>
      <c r="GY96" s="6">
        <f>IF(ISERROR(VLOOKUP($A96,'Import OffPeak'!$A$3:HD$99,207,FALSE)-VLOOKUP($A96,'Import OffPeak change'!$A$106:HD$202,207,FALSE)),0,(VLOOKUP($A96,'Import OffPeak'!$A$3:HD$99,207,FALSE)-VLOOKUP($A96,'Import OffPeak change'!$A$106:HD$202,207,FALSE)))</f>
        <v>0</v>
      </c>
      <c r="GZ96" s="6">
        <f>IF(ISERROR(VLOOKUP($A96,'Import OffPeak'!$A$3:HE$99,208,FALSE)-VLOOKUP($A96,'Import OffPeak change'!$A$106:HE$202,208,FALSE)),0,(VLOOKUP($A96,'Import OffPeak'!$A$3:HE$99,208,FALSE)-VLOOKUP($A96,'Import OffPeak change'!$A$106:HE$202,208,FALSE)))</f>
        <v>0</v>
      </c>
      <c r="HA96" s="6">
        <f>IF(ISERROR(VLOOKUP($A96,'Import OffPeak'!$A$3:HF$99,209,FALSE)-VLOOKUP($A96,'Import OffPeak change'!$A$106:HF$202,209,FALSE)),0,(VLOOKUP($A96,'Import OffPeak'!$A$3:HF$99,209,FALSE)-VLOOKUP($A96,'Import OffPeak change'!$A$106:HF$202,209,FALSE)))</f>
        <v>0</v>
      </c>
      <c r="HB96" s="6">
        <f>IF(ISERROR(VLOOKUP($A96,'Import OffPeak'!$A$3:HG$99,210,FALSE)-VLOOKUP($A96,'Import OffPeak change'!$A$106:HG$202,210,FALSE)),0,(VLOOKUP($A96,'Import OffPeak'!$A$3:HG$99,210,FALSE)-VLOOKUP($A96,'Import OffPeak change'!$A$106:HG$202,210,FALSE)))</f>
        <v>0</v>
      </c>
      <c r="HC96" s="6">
        <f>IF(ISERROR(VLOOKUP($A96,'Import OffPeak'!$A$3:HH$99,211,FALSE)-VLOOKUP($A96,'Import OffPeak change'!$A$106:HH$202,211,FALSE)),0,(VLOOKUP($A96,'Import OffPeak'!$A$3:HH$99,211,FALSE)-VLOOKUP($A96,'Import OffPeak change'!$A$106:HH$202,211,FALSE)))</f>
        <v>0</v>
      </c>
      <c r="HD96" s="6">
        <f>IF(ISERROR(VLOOKUP($A96,'Import OffPeak'!$A$3:HI$99,212,FALSE)-VLOOKUP($A96,'Import OffPeak change'!$A$106:HI$202,212,FALSE)),0,(VLOOKUP($A96,'Import OffPeak'!$A$3:HI$99,212,FALSE)-VLOOKUP($A96,'Import OffPeak change'!$A$106:HI$202,212,FALSE)))</f>
        <v>0</v>
      </c>
      <c r="HE96" s="6">
        <f>IF(ISERROR(VLOOKUP($A96,'Import OffPeak'!$A$3:HJ$99,213,FALSE)-VLOOKUP($A96,'Import OffPeak change'!$A$106:HJ$202,213,FALSE)),0,(VLOOKUP($A96,'Import OffPeak'!$A$3:HJ$99,213,FALSE)-VLOOKUP($A96,'Import OffPeak change'!$A$106:HJ$202,213,FALSE)))</f>
        <v>0</v>
      </c>
      <c r="HF96" s="6">
        <f>IF(ISERROR(VLOOKUP($A96,'Import OffPeak'!$A$3:HK$99,214,FALSE)-VLOOKUP($A96,'Import OffPeak change'!$A$106:HK$202,214,FALSE)),0,(VLOOKUP($A96,'Import OffPeak'!$A$3:HK$99,214,FALSE)-VLOOKUP($A96,'Import OffPeak change'!$A$106:HK$202,214,FALSE)))</f>
        <v>0</v>
      </c>
      <c r="HG96" s="6">
        <f>IF(ISERROR(VLOOKUP($A96,'Import OffPeak'!$A$3:HL$99,215,FALSE)-VLOOKUP($A96,'Import OffPeak change'!$A$106:HL$202,215,FALSE)),0,(VLOOKUP($A96,'Import OffPeak'!$A$3:HL$99,215,FALSE)-VLOOKUP($A96,'Import OffPeak change'!$A$106:HL$202,215,FALSE)))</f>
        <v>0</v>
      </c>
      <c r="HH96" s="6">
        <f>IF(ISERROR(VLOOKUP($A96,'Import OffPeak'!$A$3:HM$99,216,FALSE)-VLOOKUP($A96,'Import OffPeak change'!$A$106:HM$202,216,FALSE)),0,(VLOOKUP($A96,'Import OffPeak'!$A$3:HM$99,216,FALSE)-VLOOKUP($A96,'Import OffPeak change'!$A$106:HM$202,216,FALSE)))</f>
        <v>0</v>
      </c>
      <c r="HI96" s="6">
        <f>IF(ISERROR(VLOOKUP($A96,'Import OffPeak'!$A$3:HN$99,217,FALSE)-VLOOKUP($A96,'Import OffPeak change'!$A$106:HN$202,217,FALSE)),0,(VLOOKUP($A96,'Import OffPeak'!$A$3:HN$99,217,FALSE)-VLOOKUP($A96,'Import OffPeak change'!$A$106:HN$202,217,FALSE)))</f>
        <v>0</v>
      </c>
      <c r="HJ96" s="6">
        <f>IF(ISERROR(VLOOKUP($A96,'Import OffPeak'!$A$3:HO$99,218,FALSE)-VLOOKUP($A96,'Import OffPeak change'!$A$106:HO$202,218,FALSE)),0,(VLOOKUP($A96,'Import OffPeak'!$A$3:HO$99,218,FALSE)-VLOOKUP($A96,'Import OffPeak change'!$A$106:HO$202,218,FALSE)))</f>
        <v>0</v>
      </c>
      <c r="HK96" s="6">
        <f>IF(ISERROR(VLOOKUP($A96,'Import OffPeak'!$A$3:HP$99,219,FALSE)-VLOOKUP($A96,'Import OffPeak change'!$A$106:HP$202,219,FALSE)),0,(VLOOKUP($A96,'Import OffPeak'!$A$3:HP$99,219,FALSE)-VLOOKUP($A96,'Import OffPeak change'!$A$106:HP$202,219,FALSE)))</f>
        <v>0</v>
      </c>
      <c r="HL96" s="6">
        <f>IF(ISERROR(VLOOKUP($A96,'Import OffPeak'!$A$3:HQ$99,220,FALSE)-VLOOKUP($A96,'Import OffPeak change'!$A$106:HQ$202,220,FALSE)),0,(VLOOKUP($A96,'Import OffPeak'!$A$3:HQ$99,220,FALSE)-VLOOKUP($A96,'Import OffPeak change'!$A$106:HQ$202,220,FALSE)))</f>
        <v>0</v>
      </c>
      <c r="HM96" s="6">
        <f>IF(ISERROR(VLOOKUP($A96,'Import OffPeak'!$A$3:HR$99,221,FALSE)-VLOOKUP($A96,'Import OffPeak change'!$A$106:HR$202,221,FALSE)),0,(VLOOKUP($A96,'Import OffPeak'!$A$3:HR$99,221,FALSE)-VLOOKUP($A96,'Import OffPeak change'!$A$106:HR$202,221,FALSE)))</f>
        <v>0</v>
      </c>
      <c r="HN96" s="6">
        <f>IF(ISERROR(VLOOKUP($A96,'Import OffPeak'!$A$3:HS$99,222,FALSE)-VLOOKUP($A96,'Import OffPeak change'!$A$106:HS$202,222,FALSE)),0,(VLOOKUP($A96,'Import OffPeak'!$A$3:HS$99,222,FALSE)-VLOOKUP($A96,'Import OffPeak change'!$A$106:HS$202,222,FALSE)))</f>
        <v>0</v>
      </c>
      <c r="HO96" s="6">
        <f>IF(ISERROR(VLOOKUP($A96,'Import OffPeak'!$A$3:HT$99,223,FALSE)-VLOOKUP($A96,'Import OffPeak change'!$A$106:HT$202,223,FALSE)),0,(VLOOKUP($A96,'Import OffPeak'!$A$3:HT$99,223,FALSE)-VLOOKUP($A96,'Import OffPeak change'!$A$106:HT$202,223,FALSE)))</f>
        <v>0</v>
      </c>
      <c r="HP96" s="6">
        <f>IF(ISERROR(VLOOKUP($A96,'Import OffPeak'!$A$3:HU$99,224,FALSE)-VLOOKUP($A96,'Import OffPeak change'!$A$106:HU$202,224,FALSE)),0,(VLOOKUP($A96,'Import OffPeak'!$A$3:HU$99,224,FALSE)-VLOOKUP($A96,'Import OffPeak change'!$A$106:HU$202,224,FALSE)))</f>
        <v>0</v>
      </c>
      <c r="HQ96" s="6">
        <f>IF(ISERROR(VLOOKUP($A96,'Import OffPeak'!$A$3:HV$99,225,FALSE)-VLOOKUP($A96,'Import OffPeak change'!$A$106:HV$202,225,FALSE)),0,(VLOOKUP($A96,'Import OffPeak'!$A$3:HV$99,225,FALSE)-VLOOKUP($A96,'Import OffPeak change'!$A$106:HV$202,225,FALSE)))</f>
        <v>0</v>
      </c>
      <c r="HR96" s="6">
        <f>IF(ISERROR(VLOOKUP($A96,'Import OffPeak'!$A$3:HW$99,226,FALSE)-VLOOKUP($A96,'Import OffPeak change'!$A$106:HW$202,226,FALSE)),0,(VLOOKUP($A96,'Import OffPeak'!$A$3:HW$99,226,FALSE)-VLOOKUP($A96,'Import OffPeak change'!$A$106:HW$202,226,FALSE)))</f>
        <v>0</v>
      </c>
      <c r="HS96" s="6">
        <f>IF(ISERROR(VLOOKUP($A96,'Import OffPeak'!$A$3:HX$99,227,FALSE)-VLOOKUP($A96,'Import OffPeak change'!$A$106:HX$202,227,FALSE)),0,(VLOOKUP($A96,'Import OffPeak'!$A$3:HX$99,227,FALSE)-VLOOKUP($A96,'Import OffPeak change'!$A$106:HX$202,227,FALSE)))</f>
        <v>0</v>
      </c>
      <c r="HT96" s="6">
        <f>IF(ISERROR(VLOOKUP($A96,'Import OffPeak'!$A$3:HY$99,228,FALSE)-VLOOKUP($A96,'Import OffPeak change'!$A$106:HY$202,228,FALSE)),0,(VLOOKUP($A96,'Import OffPeak'!$A$3:HY$99,228,FALSE)-VLOOKUP($A96,'Import OffPeak change'!$A$106:HY$202,228,FALSE)))</f>
        <v>0</v>
      </c>
      <c r="HU96" s="6">
        <f>IF(ISERROR(VLOOKUP($A96,'Import OffPeak'!$A$3:HZ$99,229,FALSE)-VLOOKUP($A96,'Import OffPeak change'!$A$106:HZ$202,229,FALSE)),0,(VLOOKUP($A96,'Import OffPeak'!$A$3:HZ$99,229,FALSE)-VLOOKUP($A96,'Import OffPeak change'!$A$106:HZ$202,229,FALSE)))</f>
        <v>0</v>
      </c>
      <c r="HV96" s="6">
        <f>IF(ISERROR(VLOOKUP($A96,'Import OffPeak'!$A$3:IA$99,230,FALSE)-VLOOKUP($A96,'Import OffPeak change'!$A$106:IA$202,230,FALSE)),0,(VLOOKUP($A96,'Import OffPeak'!$A$3:IA$99,230,FALSE)-VLOOKUP($A96,'Import OffPeak change'!$A$106:IA$202,230,FALSE)))</f>
        <v>0</v>
      </c>
      <c r="HW96" s="6">
        <f>IF(ISERROR(VLOOKUP($A96,'Import OffPeak'!$A$3:IB$99,231,FALSE)-VLOOKUP($A96,'Import OffPeak change'!$A$106:IB$202,231,FALSE)),0,(VLOOKUP($A96,'Import OffPeak'!$A$3:IB$99,231,FALSE)-VLOOKUP($A96,'Import OffPeak change'!$A$106:IB$202,231,FALSE)))</f>
        <v>0</v>
      </c>
      <c r="HX96" s="6">
        <f>IF(ISERROR(VLOOKUP($A96,'Import OffPeak'!$A$3:IC$99,232,FALSE)-VLOOKUP($A96,'Import OffPeak change'!$A$106:IC$202,232,FALSE)),0,(VLOOKUP($A96,'Import OffPeak'!$A$3:IC$99,232,FALSE)-VLOOKUP($A96,'Import OffPeak change'!$A$106:IC$202,232,FALSE)))</f>
        <v>0</v>
      </c>
      <c r="HY96" s="6">
        <f>IF(ISERROR(VLOOKUP($A96,'Import OffPeak'!$A$3:ID$99,233,FALSE)-VLOOKUP($A96,'Import OffPeak change'!$A$106:ID$202,233,FALSE)),0,(VLOOKUP($A96,'Import OffPeak'!$A$3:ID$99,233,FALSE)-VLOOKUP($A96,'Import OffPeak change'!$A$106:ID$202,233,FALSE)))</f>
        <v>0</v>
      </c>
      <c r="HZ96" s="6">
        <f>IF(ISERROR(VLOOKUP($A96,'Import OffPeak'!$A$3:IE$99,234,FALSE)-VLOOKUP($A96,'Import OffPeak change'!$A$106:IE$202,234,FALSE)),0,(VLOOKUP($A96,'Import OffPeak'!$A$3:IE$99,234,FALSE)-VLOOKUP($A96,'Import OffPeak change'!$A$106:IE$202,234,FALSE)))</f>
        <v>0</v>
      </c>
      <c r="IA96" s="6">
        <f>IF(ISERROR(VLOOKUP($A96,'Import OffPeak'!$A$3:IF$99,235,FALSE)-VLOOKUP($A96,'Import OffPeak change'!$A$106:IF$202,235,FALSE)),0,(VLOOKUP($A96,'Import OffPeak'!$A$3:IF$99,235,FALSE)-VLOOKUP($A96,'Import OffPeak change'!$A$106:IF$202,235,FALSE)))</f>
        <v>0</v>
      </c>
      <c r="IB96" s="6">
        <f>IF(ISERROR(VLOOKUP($A96,'Import OffPeak'!$A$3:IG$99,236,FALSE)-VLOOKUP($A96,'Import OffPeak change'!$A$106:IG$202,236,FALSE)),0,(VLOOKUP($A96,'Import OffPeak'!$A$3:IG$99,236,FALSE)-VLOOKUP($A96,'Import OffPeak change'!$A$106:IG$202,236,FALSE)))</f>
        <v>0</v>
      </c>
      <c r="IC96" s="6">
        <f>IF(ISERROR(VLOOKUP($A96,'Import OffPeak'!$A$3:IH$99,237,FALSE)-VLOOKUP($A96,'Import OffPeak change'!$A$106:IH$202,237,FALSE)),0,(VLOOKUP($A96,'Import OffPeak'!$A$3:IH$99,237,FALSE)-VLOOKUP($A96,'Import OffPeak change'!$A$106:IH$202,237,FALSE)))</f>
        <v>0</v>
      </c>
      <c r="ID96" s="6">
        <f>IF(ISERROR(VLOOKUP($A96,'Import OffPeak'!$A$3:II$99,238,FALSE)-VLOOKUP($A96,'Import OffPeak change'!$A$106:II$202,238,FALSE)),0,(VLOOKUP($A96,'Import OffPeak'!$A$3:II$99,238,FALSE)-VLOOKUP($A96,'Import OffPeak change'!$A$106:II$202,238,FALSE)))</f>
        <v>0</v>
      </c>
      <c r="IE96" s="6">
        <f>IF(ISERROR(VLOOKUP($A96,'Import OffPeak'!$A$3:IJ$99,239,FALSE)-VLOOKUP($A96,'Import OffPeak change'!$A$106:IJ$202,239,FALSE)),0,(VLOOKUP($A96,'Import OffPeak'!$A$3:IJ$99,239,FALSE)-VLOOKUP($A96,'Import OffPeak change'!$A$106:IJ$202,239,FALSE)))</f>
        <v>0</v>
      </c>
    </row>
    <row r="97" spans="1:243">
      <c r="A97" s="168" t="str">
        <f>IF('Import OffPeak'!A94=0,"",'Import OffPeak'!A94)</f>
        <v/>
      </c>
      <c r="B97" s="6"/>
      <c r="C97" s="6"/>
      <c r="D97" s="6"/>
      <c r="E97" s="6"/>
      <c r="F97" s="6"/>
      <c r="G97" s="6">
        <f>IF(ISERROR(VLOOKUP($A97,'Import OffPeak'!$A$3:L$99,7,FALSE)-VLOOKUP($A97,'Import OffPeak change'!$A$106:L$202,7,FALSE)),0,(VLOOKUP($A97,'Import OffPeak'!$A$3:L$99,7,FALSE)-VLOOKUP($A97,'Import OffPeak change'!$A$106:L$202,7,FALSE)))</f>
        <v>0</v>
      </c>
      <c r="H97" s="6">
        <f>IF(ISERROR(VLOOKUP($A97,'Import OffPeak'!$A$3:M$99,8,FALSE)-VLOOKUP($A97,'Import OffPeak change'!$A$106:M$202,8,FALSE)),0,(VLOOKUP($A97,'Import OffPeak'!$A$3:M$99,8,FALSE)-VLOOKUP($A97,'Import OffPeak change'!$A$106:M$202,8,FALSE)))</f>
        <v>0</v>
      </c>
      <c r="I97" s="6">
        <f>IF(ISERROR(VLOOKUP($A97,'Import OffPeak'!$A$3:N$99,9,FALSE)-VLOOKUP($A97,'Import OffPeak change'!$A$106:N$202,9,FALSE)),0,(VLOOKUP($A97,'Import OffPeak'!$A$3:N$99,9,FALSE)-VLOOKUP($A97,'Import OffPeak change'!$A$106:N$202,9,FALSE)))</f>
        <v>0</v>
      </c>
      <c r="J97" s="6">
        <f>IF(ISERROR(VLOOKUP($A97,'Import OffPeak'!$A$3:O$99,10,FALSE)-VLOOKUP($A97,'Import OffPeak change'!$A$106:O$202,10,FALSE)),0,(VLOOKUP($A97,'Import OffPeak'!$A$3:O$99,10,FALSE)-VLOOKUP($A97,'Import OffPeak change'!$A$106:O$202,10,FALSE)))</f>
        <v>0</v>
      </c>
      <c r="K97" s="6">
        <f>IF(ISERROR(VLOOKUP($A97,'Import OffPeak'!$A$3:P$99,11,FALSE)-VLOOKUP($A97,'Import OffPeak change'!$A$106:P$202,11,FALSE)),0,(VLOOKUP($A97,'Import OffPeak'!$A$3:P$99,11,FALSE)-VLOOKUP($A97,'Import OffPeak change'!$A$106:P$202,11,FALSE)))</f>
        <v>0</v>
      </c>
      <c r="L97" s="6">
        <f>IF(ISERROR(VLOOKUP($A97,'Import OffPeak'!$A$3:Q$99,12,FALSE)-VLOOKUP($A97,'Import OffPeak change'!$A$106:Q$202,12,FALSE)),0,(VLOOKUP($A97,'Import OffPeak'!$A$3:Q$99,12,FALSE)-VLOOKUP($A97,'Import OffPeak change'!$A$106:Q$202,12,FALSE)))</f>
        <v>0</v>
      </c>
      <c r="M97" s="6">
        <f>IF(ISERROR(VLOOKUP($A97,'Import OffPeak'!$A$3:R$99,13,FALSE)-VLOOKUP($A97,'Import OffPeak change'!$A$106:R$202,13,FALSE)),0,(VLOOKUP($A97,'Import OffPeak'!$A$3:R$99,13,FALSE)-VLOOKUP($A97,'Import OffPeak change'!$A$106:R$202,13,FALSE)))</f>
        <v>0</v>
      </c>
      <c r="N97" s="6">
        <f>IF(ISERROR(VLOOKUP($A97,'Import OffPeak'!$A$3:S$99,14,FALSE)-VLOOKUP($A97,'Import OffPeak change'!$A$106:S$202,14,FALSE)),0,(VLOOKUP($A97,'Import OffPeak'!$A$3:S$99,14,FALSE)-VLOOKUP($A97,'Import OffPeak change'!$A$106:S$202,14,FALSE)))</f>
        <v>0</v>
      </c>
      <c r="O97" s="6">
        <f>IF(ISERROR(VLOOKUP($A97,'Import OffPeak'!$A$3:T$99,15,FALSE)-VLOOKUP($A97,'Import OffPeak change'!$A$106:T$202,15,FALSE)),0,(VLOOKUP($A97,'Import OffPeak'!$A$3:T$99,15,FALSE)-VLOOKUP($A97,'Import OffPeak change'!$A$106:T$202,15,FALSE)))</f>
        <v>0</v>
      </c>
      <c r="P97" s="6">
        <f>IF(ISERROR(VLOOKUP($A97,'Import OffPeak'!$A$3:U$99,16,FALSE)-VLOOKUP($A97,'Import OffPeak change'!$A$106:U$202,16,FALSE)),0,(VLOOKUP($A97,'Import OffPeak'!$A$3:U$99,16,FALSE)-VLOOKUP($A97,'Import OffPeak change'!$A$106:U$202,16,FALSE)))</f>
        <v>0</v>
      </c>
      <c r="Q97" s="6">
        <f>IF(ISERROR(VLOOKUP($A97,'Import OffPeak'!$A$3:V$99,17,FALSE)-VLOOKUP($A97,'Import OffPeak change'!$A$106:V$202,17,FALSE)),0,(VLOOKUP($A97,'Import OffPeak'!$A$3:V$99,17,FALSE)-VLOOKUP($A97,'Import OffPeak change'!$A$106:V$202,17,FALSE)))</f>
        <v>0</v>
      </c>
      <c r="R97" s="6">
        <f>IF(ISERROR(VLOOKUP($A97,'Import OffPeak'!$A$3:W$99,18,FALSE)-VLOOKUP($A97,'Import OffPeak change'!$A$106:W$202,18,FALSE)),0,(VLOOKUP($A97,'Import OffPeak'!$A$3:W$99,18,FALSE)-VLOOKUP($A97,'Import OffPeak change'!$A$106:W$202,18,FALSE)))</f>
        <v>0</v>
      </c>
      <c r="S97" s="6">
        <f>IF(ISERROR(VLOOKUP($A97,'Import OffPeak'!$A$3:X$99,19,FALSE)-VLOOKUP($A97,'Import OffPeak change'!$A$106:X$202,19,FALSE)),0,(VLOOKUP($A97,'Import OffPeak'!$A$3:X$99,19,FALSE)-VLOOKUP($A97,'Import OffPeak change'!$A$106:X$202,19,FALSE)))</f>
        <v>0</v>
      </c>
      <c r="T97" s="6">
        <f>IF(ISERROR(VLOOKUP($A97,'Import OffPeak'!$A$3:Y$99,20,FALSE)-VLOOKUP($A97,'Import OffPeak change'!$A$106:Y$202,20,FALSE)),0,(VLOOKUP($A97,'Import OffPeak'!$A$3:Y$99,20,FALSE)-VLOOKUP($A97,'Import OffPeak change'!$A$106:Y$202,20,FALSE)))</f>
        <v>0</v>
      </c>
      <c r="U97" s="6">
        <f>IF(ISERROR(VLOOKUP($A97,'Import OffPeak'!$A$3:Z$99,21,FALSE)-VLOOKUP($A97,'Import OffPeak change'!$A$106:Z$202,21,FALSE)),0,(VLOOKUP($A97,'Import OffPeak'!$A$3:Z$99,21,FALSE)-VLOOKUP($A97,'Import OffPeak change'!$A$106:Z$202,21,FALSE)))</f>
        <v>0</v>
      </c>
      <c r="V97" s="6">
        <f>IF(ISERROR(VLOOKUP($A97,'Import OffPeak'!$A$3:AA$99,22,FALSE)-VLOOKUP($A97,'Import OffPeak change'!$A$106:AA$202,22,FALSE)),0,(VLOOKUP($A97,'Import OffPeak'!$A$3:AA$99,22,FALSE)-VLOOKUP($A97,'Import OffPeak change'!$A$106:AA$202,22,FALSE)))</f>
        <v>0</v>
      </c>
      <c r="W97" s="6">
        <f>IF(ISERROR(VLOOKUP($A97,'Import OffPeak'!$A$3:AB$99,23,FALSE)-VLOOKUP($A97,'Import OffPeak change'!$A$106:AB$202,23,FALSE)),0,(VLOOKUP($A97,'Import OffPeak'!$A$3:AB$99,23,FALSE)-VLOOKUP($A97,'Import OffPeak change'!$A$106:AB$202,23,FALSE)))</f>
        <v>0</v>
      </c>
      <c r="X97" s="6">
        <f>IF(ISERROR(VLOOKUP($A97,'Import OffPeak'!$A$3:AC$99,24,FALSE)-VLOOKUP($A97,'Import OffPeak change'!$A$106:AC$202,24,FALSE)),0,(VLOOKUP($A97,'Import OffPeak'!$A$3:AC$99,24,FALSE)-VLOOKUP($A97,'Import OffPeak change'!$A$106:AC$202,24,FALSE)))</f>
        <v>0</v>
      </c>
      <c r="Y97" s="6">
        <f>IF(ISERROR(VLOOKUP($A97,'Import OffPeak'!$A$3:AD$99,25,FALSE)-VLOOKUP($A97,'Import OffPeak change'!$A$106:AD$202,25,FALSE)),0,(VLOOKUP($A97,'Import OffPeak'!$A$3:AD$99,25,FALSE)-VLOOKUP($A97,'Import OffPeak change'!$A$106:AD$202,25,FALSE)))</f>
        <v>0</v>
      </c>
      <c r="Z97" s="6">
        <f>IF(ISERROR(VLOOKUP($A97,'Import OffPeak'!$A$3:AE$99,26,FALSE)-VLOOKUP($A97,'Import OffPeak change'!$A$106:AE$202,26,FALSE)),0,(VLOOKUP($A97,'Import OffPeak'!$A$3:AE$99,26,FALSE)-VLOOKUP($A97,'Import OffPeak change'!$A$106:AE$202,26,FALSE)))</f>
        <v>0</v>
      </c>
      <c r="AA97" s="6">
        <f>IF(ISERROR(VLOOKUP($A97,'Import OffPeak'!$A$3:AF$99,27,FALSE)-VLOOKUP($A97,'Import OffPeak change'!$A$106:AF$202,27,FALSE)),0,(VLOOKUP($A97,'Import OffPeak'!$A$3:AF$99,27,FALSE)-VLOOKUP($A97,'Import OffPeak change'!$A$106:AF$202,27,FALSE)))</f>
        <v>0</v>
      </c>
      <c r="AB97" s="6">
        <f>IF(ISERROR(VLOOKUP($A97,'Import OffPeak'!$A$3:AG$99,28,FALSE)-VLOOKUP($A97,'Import OffPeak change'!$A$106:AG$202,28,FALSE)),0,(VLOOKUP($A97,'Import OffPeak'!$A$3:AG$99,28,FALSE)-VLOOKUP($A97,'Import OffPeak change'!$A$106:AG$202,28,FALSE)))</f>
        <v>0</v>
      </c>
      <c r="AC97" s="6">
        <f>IF(ISERROR(VLOOKUP($A97,'Import OffPeak'!$A$3:AH$99,29,FALSE)-VLOOKUP($A97,'Import OffPeak change'!$A$106:AH$202,29,FALSE)),0,(VLOOKUP($A97,'Import OffPeak'!$A$3:AH$99,29,FALSE)-VLOOKUP($A97,'Import OffPeak change'!$A$106:AH$202,29,FALSE)))</f>
        <v>0</v>
      </c>
      <c r="AD97" s="6">
        <f>IF(ISERROR(VLOOKUP($A97,'Import OffPeak'!$A$3:AI$99,30,FALSE)-VLOOKUP($A97,'Import OffPeak change'!$A$106:AI$202,30,FALSE)),0,(VLOOKUP($A97,'Import OffPeak'!$A$3:AI$99,30,FALSE)-VLOOKUP($A97,'Import OffPeak change'!$A$106:AI$202,30,FALSE)))</f>
        <v>0</v>
      </c>
      <c r="AE97" s="6">
        <f>IF(ISERROR(VLOOKUP($A97,'Import OffPeak'!$A$3:AJ$99,31,FALSE)-VLOOKUP($A97,'Import OffPeak change'!$A$106:AJ$202,31,FALSE)),0,(VLOOKUP($A97,'Import OffPeak'!$A$3:AJ$99,31,FALSE)-VLOOKUP($A97,'Import OffPeak change'!$A$106:AJ$202,31,FALSE)))</f>
        <v>0</v>
      </c>
      <c r="AF97" s="6">
        <f>IF(ISERROR(VLOOKUP($A97,'Import OffPeak'!$A$3:AK$99,32,FALSE)-VLOOKUP($A97,'Import OffPeak change'!$A$106:AK$202,32,FALSE)),0,(VLOOKUP($A97,'Import OffPeak'!$A$3:AK$99,32,FALSE)-VLOOKUP($A97,'Import OffPeak change'!$A$106:AK$202,32,FALSE)))</f>
        <v>0</v>
      </c>
      <c r="AG97" s="6">
        <f>IF(ISERROR(VLOOKUP($A97,'Import OffPeak'!$A$3:AL$99,33,FALSE)-VLOOKUP($A97,'Import OffPeak change'!$A$106:AL$202,33,FALSE)),0,(VLOOKUP($A97,'Import OffPeak'!$A$3:AL$99,33,FALSE)-VLOOKUP($A97,'Import OffPeak change'!$A$106:AL$202,33,FALSE)))</f>
        <v>0</v>
      </c>
      <c r="AH97" s="6">
        <f>IF(ISERROR(VLOOKUP($A97,'Import OffPeak'!$A$3:AM$99,34,FALSE)-VLOOKUP($A97,'Import OffPeak change'!$A$106:AM$202,34,FALSE)),0,(VLOOKUP($A97,'Import OffPeak'!$A$3:AM$99,34,FALSE)-VLOOKUP($A97,'Import OffPeak change'!$A$106:AM$202,34,FALSE)))</f>
        <v>0</v>
      </c>
      <c r="AI97" s="6">
        <f>IF(ISERROR(VLOOKUP($A97,'Import OffPeak'!$A$3:AN$99,35,FALSE)-VLOOKUP($A97,'Import OffPeak change'!$A$106:AN$202,35,FALSE)),0,(VLOOKUP($A97,'Import OffPeak'!$A$3:AN$99,35,FALSE)-VLOOKUP($A97,'Import OffPeak change'!$A$106:AN$202,35,FALSE)))</f>
        <v>0</v>
      </c>
      <c r="AJ97" s="6">
        <f>IF(ISERROR(VLOOKUP($A97,'Import OffPeak'!$A$3:AO$99,36,FALSE)-VLOOKUP($A97,'Import OffPeak change'!$A$106:AO$202,36,FALSE)),0,(VLOOKUP($A97,'Import OffPeak'!$A$3:AO$99,36,FALSE)-VLOOKUP($A97,'Import OffPeak change'!$A$106:AO$202,36,FALSE)))</f>
        <v>0</v>
      </c>
      <c r="AK97" s="6">
        <f>IF(ISERROR(VLOOKUP($A97,'Import OffPeak'!$A$3:AP$99,37,FALSE)-VLOOKUP($A97,'Import OffPeak change'!$A$106:AP$202,37,FALSE)),0,(VLOOKUP($A97,'Import OffPeak'!$A$3:AP$99,37,FALSE)-VLOOKUP($A97,'Import OffPeak change'!$A$106:AP$202,37,FALSE)))</f>
        <v>0</v>
      </c>
      <c r="AL97" s="6">
        <f>IF(ISERROR(VLOOKUP($A97,'Import OffPeak'!$A$3:AQ$99,38,FALSE)-VLOOKUP($A97,'Import OffPeak change'!$A$106:AQ$202,38,FALSE)),0,(VLOOKUP($A97,'Import OffPeak'!$A$3:AQ$99,38,FALSE)-VLOOKUP($A97,'Import OffPeak change'!$A$106:AQ$202,38,FALSE)))</f>
        <v>0</v>
      </c>
      <c r="AM97" s="6">
        <f>IF(ISERROR(VLOOKUP($A97,'Import OffPeak'!$A$3:AR$99,39,FALSE)-VLOOKUP($A97,'Import OffPeak change'!$A$106:AR$202,39,FALSE)),0,(VLOOKUP($A97,'Import OffPeak'!$A$3:AR$99,39,FALSE)-VLOOKUP($A97,'Import OffPeak change'!$A$106:AR$202,39,FALSE)))</f>
        <v>0</v>
      </c>
      <c r="AN97" s="6">
        <f>IF(ISERROR(VLOOKUP($A97,'Import OffPeak'!$A$3:AS$99,40,FALSE)-VLOOKUP($A97,'Import OffPeak change'!$A$106:AS$202,40,FALSE)),0,(VLOOKUP($A97,'Import OffPeak'!$A$3:AS$99,40,FALSE)-VLOOKUP($A97,'Import OffPeak change'!$A$106:AS$202,40,FALSE)))</f>
        <v>0</v>
      </c>
      <c r="AO97" s="6">
        <f>IF(ISERROR(VLOOKUP($A97,'Import OffPeak'!$A$3:AT$99,41,FALSE)-VLOOKUP($A97,'Import OffPeak change'!$A$106:AT$202,41,FALSE)),0,(VLOOKUP($A97,'Import OffPeak'!$A$3:AT$99,41,FALSE)-VLOOKUP($A97,'Import OffPeak change'!$A$106:AT$202,41,FALSE)))</f>
        <v>0</v>
      </c>
      <c r="AP97" s="6">
        <f>IF(ISERROR(VLOOKUP($A97,'Import OffPeak'!$A$3:AU$99,42,FALSE)-VLOOKUP($A97,'Import OffPeak change'!$A$106:AU$202,42,FALSE)),0,(VLOOKUP($A97,'Import OffPeak'!$A$3:AU$99,42,FALSE)-VLOOKUP($A97,'Import OffPeak change'!$A$106:AU$202,42,FALSE)))</f>
        <v>0</v>
      </c>
      <c r="AQ97" s="6">
        <f>IF(ISERROR(VLOOKUP($A97,'Import OffPeak'!$A$3:AV$99,43,FALSE)-VLOOKUP($A97,'Import OffPeak change'!$A$106:AV$202,43,FALSE)),0,(VLOOKUP($A97,'Import OffPeak'!$A$3:AV$99,43,FALSE)-VLOOKUP($A97,'Import OffPeak change'!$A$106:AV$202,43,FALSE)))</f>
        <v>0</v>
      </c>
      <c r="AR97" s="6">
        <f>IF(ISERROR(VLOOKUP($A97,'Import OffPeak'!$A$3:AW$99,44,FALSE)-VLOOKUP($A97,'Import OffPeak change'!$A$106:AW$202,44,FALSE)),0,(VLOOKUP($A97,'Import OffPeak'!$A$3:AW$99,44,FALSE)-VLOOKUP($A97,'Import OffPeak change'!$A$106:AW$202,44,FALSE)))</f>
        <v>0</v>
      </c>
      <c r="AS97" s="6">
        <f>IF(ISERROR(VLOOKUP($A97,'Import OffPeak'!$A$3:AX$99,45,FALSE)-VLOOKUP($A97,'Import OffPeak change'!$A$106:AX$202,45,FALSE)),0,(VLOOKUP($A97,'Import OffPeak'!$A$3:AX$99,45,FALSE)-VLOOKUP($A97,'Import OffPeak change'!$A$106:AX$202,45,FALSE)))</f>
        <v>0</v>
      </c>
      <c r="AT97" s="6">
        <f>IF(ISERROR(VLOOKUP($A97,'Import OffPeak'!$A$3:AY$99,46,FALSE)-VLOOKUP($A97,'Import OffPeak change'!$A$106:AY$202,46,FALSE)),0,(VLOOKUP($A97,'Import OffPeak'!$A$3:AY$99,46,FALSE)-VLOOKUP($A97,'Import OffPeak change'!$A$106:AY$202,46,FALSE)))</f>
        <v>0</v>
      </c>
      <c r="AU97" s="6">
        <f>IF(ISERROR(VLOOKUP($A97,'Import OffPeak'!$A$3:AZ$99,47,FALSE)-VLOOKUP($A97,'Import OffPeak change'!$A$106:AZ$202,47,FALSE)),0,(VLOOKUP($A97,'Import OffPeak'!$A$3:AZ$99,47,FALSE)-VLOOKUP($A97,'Import OffPeak change'!$A$106:AZ$202,47,FALSE)))</f>
        <v>0</v>
      </c>
      <c r="AV97" s="6">
        <f>IF(ISERROR(VLOOKUP($A97,'Import OffPeak'!$A$3:BA$99,48,FALSE)-VLOOKUP($A97,'Import OffPeak change'!$A$106:BA$202,48,FALSE)),0,(VLOOKUP($A97,'Import OffPeak'!$A$3:BA$99,48,FALSE)-VLOOKUP($A97,'Import OffPeak change'!$A$106:BA$202,48,FALSE)))</f>
        <v>0</v>
      </c>
      <c r="AW97" s="6">
        <f>IF(ISERROR(VLOOKUP($A97,'Import OffPeak'!$A$3:BB$99,49,FALSE)-VLOOKUP($A97,'Import OffPeak change'!$A$106:BB$202,49,FALSE)),0,(VLOOKUP($A97,'Import OffPeak'!$A$3:BB$99,49,FALSE)-VLOOKUP($A97,'Import OffPeak change'!$A$106:BB$202,49,FALSE)))</f>
        <v>0</v>
      </c>
      <c r="AX97" s="6">
        <f>IF(ISERROR(VLOOKUP($A97,'Import OffPeak'!$A$3:BC$99,50,FALSE)-VLOOKUP($A97,'Import OffPeak change'!$A$106:BC$202,50,FALSE)),0,(VLOOKUP($A97,'Import OffPeak'!$A$3:BC$99,50,FALSE)-VLOOKUP($A97,'Import OffPeak change'!$A$106:BC$202,50,FALSE)))</f>
        <v>0</v>
      </c>
      <c r="AY97" s="6">
        <f>IF(ISERROR(VLOOKUP($A97,'Import OffPeak'!$A$3:BD$99,51,FALSE)-VLOOKUP($A97,'Import OffPeak change'!$A$106:BD$202,51,FALSE)),0,(VLOOKUP($A97,'Import OffPeak'!$A$3:BD$99,51,FALSE)-VLOOKUP($A97,'Import OffPeak change'!$A$106:BD$202,51,FALSE)))</f>
        <v>0</v>
      </c>
      <c r="AZ97" s="6">
        <f>IF(ISERROR(VLOOKUP($A97,'Import OffPeak'!$A$3:BE$99,52,FALSE)-VLOOKUP($A97,'Import OffPeak change'!$A$106:BE$202,52,FALSE)),0,(VLOOKUP($A97,'Import OffPeak'!$A$3:BE$99,52,FALSE)-VLOOKUP($A97,'Import OffPeak change'!$A$106:BE$202,52,FALSE)))</f>
        <v>0</v>
      </c>
      <c r="BA97" s="6">
        <f>IF(ISERROR(VLOOKUP($A97,'Import OffPeak'!$A$3:BF$99,53,FALSE)-VLOOKUP($A97,'Import OffPeak change'!$A$106:BF$202,53,FALSE)),0,(VLOOKUP($A97,'Import OffPeak'!$A$3:BF$99,53,FALSE)-VLOOKUP($A97,'Import OffPeak change'!$A$106:BF$202,53,FALSE)))</f>
        <v>0</v>
      </c>
      <c r="BB97" s="6">
        <f>IF(ISERROR(VLOOKUP($A97,'Import OffPeak'!$A$3:BG$99,54,FALSE)-VLOOKUP($A97,'Import OffPeak change'!$A$106:BG$202,54,FALSE)),0,(VLOOKUP($A97,'Import OffPeak'!$A$3:BG$99,54,FALSE)-VLOOKUP($A97,'Import OffPeak change'!$A$106:BG$202,54,FALSE)))</f>
        <v>0</v>
      </c>
      <c r="BC97" s="6">
        <f>IF(ISERROR(VLOOKUP($A97,'Import OffPeak'!$A$3:BH$99,55,FALSE)-VLOOKUP($A97,'Import OffPeak change'!$A$106:BH$202,55,FALSE)),0,(VLOOKUP($A97,'Import OffPeak'!$A$3:BH$99,55,FALSE)-VLOOKUP($A97,'Import OffPeak change'!$A$106:BH$202,55,FALSE)))</f>
        <v>0</v>
      </c>
      <c r="BD97" s="6">
        <f>IF(ISERROR(VLOOKUP($A97,'Import OffPeak'!$A$3:BI$99,56,FALSE)-VLOOKUP($A97,'Import OffPeak change'!$A$106:BI$202,56,FALSE)),0,(VLOOKUP($A97,'Import OffPeak'!$A$3:BI$99,56,FALSE)-VLOOKUP($A97,'Import OffPeak change'!$A$106:BI$202,56,FALSE)))</f>
        <v>0</v>
      </c>
      <c r="BE97" s="6">
        <f>IF(ISERROR(VLOOKUP($A97,'Import OffPeak'!$A$3:BJ$99,57,FALSE)-VLOOKUP($A97,'Import OffPeak change'!$A$106:BJ$202,57,FALSE)),0,(VLOOKUP($A97,'Import OffPeak'!$A$3:BJ$99,57,FALSE)-VLOOKUP($A97,'Import OffPeak change'!$A$106:BJ$202,57,FALSE)))</f>
        <v>0</v>
      </c>
      <c r="BF97" s="6">
        <f>IF(ISERROR(VLOOKUP($A97,'Import OffPeak'!$A$3:BK$99,58,FALSE)-VLOOKUP($A97,'Import OffPeak change'!$A$106:BK$202,58,FALSE)),0,(VLOOKUP($A97,'Import OffPeak'!$A$3:BK$99,58,FALSE)-VLOOKUP($A97,'Import OffPeak change'!$A$106:BK$202,58,FALSE)))</f>
        <v>0</v>
      </c>
      <c r="BG97" s="6">
        <f>IF(ISERROR(VLOOKUP($A97,'Import OffPeak'!$A$3:BL$99,59,FALSE)-VLOOKUP($A97,'Import OffPeak change'!$A$106:BL$202,59,FALSE)),0,(VLOOKUP($A97,'Import OffPeak'!$A$3:BL$99,59,FALSE)-VLOOKUP($A97,'Import OffPeak change'!$A$106:BL$202,59,FALSE)))</f>
        <v>0</v>
      </c>
      <c r="BH97" s="6">
        <f>IF(ISERROR(VLOOKUP($A97,'Import OffPeak'!$A$3:BM$99,60,FALSE)-VLOOKUP($A97,'Import OffPeak change'!$A$106:BM$202,60,FALSE)),0,(VLOOKUP($A97,'Import OffPeak'!$A$3:BM$99,60,FALSE)-VLOOKUP($A97,'Import OffPeak change'!$A$106:BM$202,60,FALSE)))</f>
        <v>0</v>
      </c>
      <c r="BI97" s="6">
        <f>IF(ISERROR(VLOOKUP($A97,'Import OffPeak'!$A$3:BN$99,61,FALSE)-VLOOKUP($A97,'Import OffPeak change'!$A$106:BN$202,61,FALSE)),0,(VLOOKUP($A97,'Import OffPeak'!$A$3:BN$99,61,FALSE)-VLOOKUP($A97,'Import OffPeak change'!$A$106:BN$202,61,FALSE)))</f>
        <v>0</v>
      </c>
      <c r="BJ97" s="6">
        <f>IF(ISERROR(VLOOKUP($A97,'Import OffPeak'!$A$3:BO$99,62,FALSE)-VLOOKUP($A97,'Import OffPeak change'!$A$106:BO$202,62,FALSE)),0,(VLOOKUP($A97,'Import OffPeak'!$A$3:BO$99,62,FALSE)-VLOOKUP($A97,'Import OffPeak change'!$A$106:BO$202,62,FALSE)))</f>
        <v>0</v>
      </c>
      <c r="BK97" s="6">
        <f>IF(ISERROR(VLOOKUP($A97,'Import OffPeak'!$A$3:BP$99,63,FALSE)-VLOOKUP($A97,'Import OffPeak change'!$A$106:BP$202,63,FALSE)),0,(VLOOKUP($A97,'Import OffPeak'!$A$3:BP$99,63,FALSE)-VLOOKUP($A97,'Import OffPeak change'!$A$106:BP$202,63,FALSE)))</f>
        <v>0</v>
      </c>
      <c r="BL97" s="6">
        <f>IF(ISERROR(VLOOKUP($A97,'Import OffPeak'!$A$3:BQ$99,64,FALSE)-VLOOKUP($A97,'Import OffPeak change'!$A$106:BQ$202,64,FALSE)),0,(VLOOKUP($A97,'Import OffPeak'!$A$3:BQ$99,64,FALSE)-VLOOKUP($A97,'Import OffPeak change'!$A$106:BQ$202,64,FALSE)))</f>
        <v>0</v>
      </c>
      <c r="BM97" s="6">
        <f>IF(ISERROR(VLOOKUP($A97,'Import OffPeak'!$A$3:BR$99,65,FALSE)-VLOOKUP($A97,'Import OffPeak change'!$A$106:BR$202,65,FALSE)),0,(VLOOKUP($A97,'Import OffPeak'!$A$3:BR$99,65,FALSE)-VLOOKUP($A97,'Import OffPeak change'!$A$106:BR$202,65,FALSE)))</f>
        <v>0</v>
      </c>
      <c r="BN97" s="6">
        <f>IF(ISERROR(VLOOKUP($A97,'Import OffPeak'!$A$3:BS$99,66,FALSE)-VLOOKUP($A97,'Import OffPeak change'!$A$106:BS$202,66,FALSE)),0,(VLOOKUP($A97,'Import OffPeak'!$A$3:BS$99,66,FALSE)-VLOOKUP($A97,'Import OffPeak change'!$A$106:BS$202,66,FALSE)))</f>
        <v>0</v>
      </c>
      <c r="BO97" s="6">
        <f>IF(ISERROR(VLOOKUP($A97,'Import OffPeak'!$A$3:BT$99,67,FALSE)-VLOOKUP($A97,'Import OffPeak change'!$A$106:BT$202,67,FALSE)),0,(VLOOKUP($A97,'Import OffPeak'!$A$3:BT$99,67,FALSE)-VLOOKUP($A97,'Import OffPeak change'!$A$106:BT$202,67,FALSE)))</f>
        <v>0</v>
      </c>
      <c r="BP97" s="6">
        <f>IF(ISERROR(VLOOKUP($A97,'Import OffPeak'!$A$3:BU$99,68,FALSE)-VLOOKUP($A97,'Import OffPeak change'!$A$106:BU$202,68,FALSE)),0,(VLOOKUP($A97,'Import OffPeak'!$A$3:BU$99,68,FALSE)-VLOOKUP($A97,'Import OffPeak change'!$A$106:BU$202,68,FALSE)))</f>
        <v>0</v>
      </c>
      <c r="BQ97" s="6">
        <f>IF(ISERROR(VLOOKUP($A97,'Import OffPeak'!$A$3:BV$99,69,FALSE)-VLOOKUP($A97,'Import OffPeak change'!$A$106:BV$202,69,FALSE)),0,(VLOOKUP($A97,'Import OffPeak'!$A$3:BV$99,69,FALSE)-VLOOKUP($A97,'Import OffPeak change'!$A$106:BV$202,69,FALSE)))</f>
        <v>0</v>
      </c>
      <c r="BR97" s="6">
        <f>IF(ISERROR(VLOOKUP($A97,'Import OffPeak'!$A$3:BW$99,70,FALSE)-VLOOKUP($A97,'Import OffPeak change'!$A$106:BW$202,70,FALSE)),0,(VLOOKUP($A97,'Import OffPeak'!$A$3:BW$99,70,FALSE)-VLOOKUP($A97,'Import OffPeak change'!$A$106:BW$202,70,FALSE)))</f>
        <v>0</v>
      </c>
      <c r="BS97" s="6">
        <f>IF(ISERROR(VLOOKUP($A97,'Import OffPeak'!$A$3:BX$99,71,FALSE)-VLOOKUP($A97,'Import OffPeak change'!$A$106:BX$202,71,FALSE)),0,(VLOOKUP($A97,'Import OffPeak'!$A$3:BX$99,71,FALSE)-VLOOKUP($A97,'Import OffPeak change'!$A$106:BX$202,71,FALSE)))</f>
        <v>0</v>
      </c>
      <c r="BT97" s="6">
        <f>IF(ISERROR(VLOOKUP($A97,'Import OffPeak'!$A$3:BY$99,72,FALSE)-VLOOKUP($A97,'Import OffPeak change'!$A$106:BY$202,72,FALSE)),0,(VLOOKUP($A97,'Import OffPeak'!$A$3:BY$99,72,FALSE)-VLOOKUP($A97,'Import OffPeak change'!$A$106:BY$202,72,FALSE)))</f>
        <v>0</v>
      </c>
      <c r="BU97" s="6">
        <f>IF(ISERROR(VLOOKUP($A97,'Import OffPeak'!$A$3:BZ$99,73,FALSE)-VLOOKUP($A97,'Import OffPeak change'!$A$106:BZ$202,73,FALSE)),0,(VLOOKUP($A97,'Import OffPeak'!$A$3:BZ$99,73,FALSE)-VLOOKUP($A97,'Import OffPeak change'!$A$106:BZ$202,73,FALSE)))</f>
        <v>0</v>
      </c>
      <c r="BV97" s="6">
        <f>IF(ISERROR(VLOOKUP($A97,'Import OffPeak'!$A$3:CA$99,74,FALSE)-VLOOKUP($A97,'Import OffPeak change'!$A$106:CA$202,74,FALSE)),0,(VLOOKUP($A97,'Import OffPeak'!$A$3:CA$99,74,FALSE)-VLOOKUP($A97,'Import OffPeak change'!$A$106:CA$202,74,FALSE)))</f>
        <v>0</v>
      </c>
      <c r="BW97" s="6">
        <f>IF(ISERROR(VLOOKUP($A97,'Import OffPeak'!$A$3:CB$99,75,FALSE)-VLOOKUP($A97,'Import OffPeak change'!$A$106:CB$202,75,FALSE)),0,(VLOOKUP($A97,'Import OffPeak'!$A$3:CB$99,75,FALSE)-VLOOKUP($A97,'Import OffPeak change'!$A$106:CB$202,75,FALSE)))</f>
        <v>0</v>
      </c>
      <c r="BX97" s="6">
        <f>IF(ISERROR(VLOOKUP($A97,'Import OffPeak'!$A$3:CC$99,76,FALSE)-VLOOKUP($A97,'Import OffPeak change'!$A$106:CC$202,76,FALSE)),0,(VLOOKUP($A97,'Import OffPeak'!$A$3:CC$99,76,FALSE)-VLOOKUP($A97,'Import OffPeak change'!$A$106:CC$202,76,FALSE)))</f>
        <v>0</v>
      </c>
      <c r="BY97" s="6">
        <f>IF(ISERROR(VLOOKUP($A97,'Import OffPeak'!$A$3:CD$99,77,FALSE)-VLOOKUP($A97,'Import OffPeak change'!$A$106:CD$202,77,FALSE)),0,(VLOOKUP($A97,'Import OffPeak'!$A$3:CD$99,77,FALSE)-VLOOKUP($A97,'Import OffPeak change'!$A$106:CD$202,77,FALSE)))</f>
        <v>0</v>
      </c>
      <c r="BZ97" s="6">
        <f>IF(ISERROR(VLOOKUP($A97,'Import OffPeak'!$A$3:CE$99,78,FALSE)-VLOOKUP($A97,'Import OffPeak change'!$A$106:CE$202,78,FALSE)),0,(VLOOKUP($A97,'Import OffPeak'!$A$3:CE$99,78,FALSE)-VLOOKUP($A97,'Import OffPeak change'!$A$106:CE$202,78,FALSE)))</f>
        <v>0</v>
      </c>
      <c r="CA97" s="6">
        <f>IF(ISERROR(VLOOKUP($A97,'Import OffPeak'!$A$3:CF$99,79,FALSE)-VLOOKUP($A97,'Import OffPeak change'!$A$106:CF$202,79,FALSE)),0,(VLOOKUP($A97,'Import OffPeak'!$A$3:CF$99,79,FALSE)-VLOOKUP($A97,'Import OffPeak change'!$A$106:CF$202,79,FALSE)))</f>
        <v>0</v>
      </c>
      <c r="CB97" s="6">
        <f>IF(ISERROR(VLOOKUP($A97,'Import OffPeak'!$A$3:CG$99,80,FALSE)-VLOOKUP($A97,'Import OffPeak change'!$A$106:CG$202,80,FALSE)),0,(VLOOKUP($A97,'Import OffPeak'!$A$3:CG$99,80,FALSE)-VLOOKUP($A97,'Import OffPeak change'!$A$106:CG$202,80,FALSE)))</f>
        <v>0</v>
      </c>
      <c r="CC97" s="6">
        <f>IF(ISERROR(VLOOKUP($A97,'Import OffPeak'!$A$3:CH$99,81,FALSE)-VLOOKUP($A97,'Import OffPeak change'!$A$106:CH$202,81,FALSE)),0,(VLOOKUP($A97,'Import OffPeak'!$A$3:CH$99,81,FALSE)-VLOOKUP($A97,'Import OffPeak change'!$A$106:CH$202,81,FALSE)))</f>
        <v>0</v>
      </c>
      <c r="CD97" s="6">
        <f>IF(ISERROR(VLOOKUP($A97,'Import OffPeak'!$A$3:CI$99,82,FALSE)-VLOOKUP($A97,'Import OffPeak change'!$A$106:CI$202,82,FALSE)),0,(VLOOKUP($A97,'Import OffPeak'!$A$3:CI$99,82,FALSE)-VLOOKUP($A97,'Import OffPeak change'!$A$106:CI$202,82,FALSE)))</f>
        <v>0</v>
      </c>
      <c r="CE97" s="6">
        <f>IF(ISERROR(VLOOKUP($A97,'Import OffPeak'!$A$3:CJ$99,83,FALSE)-VLOOKUP($A97,'Import OffPeak change'!$A$106:CJ$202,83,FALSE)),0,(VLOOKUP($A97,'Import OffPeak'!$A$3:CJ$99,83,FALSE)-VLOOKUP($A97,'Import OffPeak change'!$A$106:CJ$202,83,FALSE)))</f>
        <v>0</v>
      </c>
      <c r="CF97" s="6">
        <f>IF(ISERROR(VLOOKUP($A97,'Import OffPeak'!$A$3:CK$99,84,FALSE)-VLOOKUP($A97,'Import OffPeak change'!$A$106:CK$202,84,FALSE)),0,(VLOOKUP($A97,'Import OffPeak'!$A$3:CK$99,84,FALSE)-VLOOKUP($A97,'Import OffPeak change'!$A$106:CK$202,84,FALSE)))</f>
        <v>0</v>
      </c>
      <c r="CG97" s="6">
        <f>IF(ISERROR(VLOOKUP($A97,'Import OffPeak'!$A$3:CL$99,85,FALSE)-VLOOKUP($A97,'Import OffPeak change'!$A$106:CL$202,85,FALSE)),0,(VLOOKUP($A97,'Import OffPeak'!$A$3:CL$99,85,FALSE)-VLOOKUP($A97,'Import OffPeak change'!$A$106:CL$202,85,FALSE)))</f>
        <v>0</v>
      </c>
      <c r="CH97" s="6">
        <f>IF(ISERROR(VLOOKUP($A97,'Import OffPeak'!$A$3:CM$99,86,FALSE)-VLOOKUP($A97,'Import OffPeak change'!$A$106:CM$202,86,FALSE)),0,(VLOOKUP($A97,'Import OffPeak'!$A$3:CM$99,86,FALSE)-VLOOKUP($A97,'Import OffPeak change'!$A$106:CM$202,86,FALSE)))</f>
        <v>0</v>
      </c>
      <c r="CI97" s="6">
        <f>IF(ISERROR(VLOOKUP($A97,'Import OffPeak'!$A$3:CN$99,87,FALSE)-VLOOKUP($A97,'Import OffPeak change'!$A$106:CN$202,87,FALSE)),0,(VLOOKUP($A97,'Import OffPeak'!$A$3:CN$99,87,FALSE)-VLOOKUP($A97,'Import OffPeak change'!$A$106:CN$202,87,FALSE)))</f>
        <v>0</v>
      </c>
      <c r="CJ97" s="6">
        <f>IF(ISERROR(VLOOKUP($A97,'Import OffPeak'!$A$3:CO$99,88,FALSE)-VLOOKUP($A97,'Import OffPeak change'!$A$106:CO$202,88,FALSE)),0,(VLOOKUP($A97,'Import OffPeak'!$A$3:CO$99,88,FALSE)-VLOOKUP($A97,'Import OffPeak change'!$A$106:CO$202,88,FALSE)))</f>
        <v>0</v>
      </c>
      <c r="CK97" s="6">
        <f>IF(ISERROR(VLOOKUP($A97,'Import OffPeak'!$A$3:CP$99,89,FALSE)-VLOOKUP($A97,'Import OffPeak change'!$A$106:CP$202,89,FALSE)),0,(VLOOKUP($A97,'Import OffPeak'!$A$3:CP$99,89,FALSE)-VLOOKUP($A97,'Import OffPeak change'!$A$106:CP$202,89,FALSE)))</f>
        <v>0</v>
      </c>
      <c r="CL97" s="6">
        <f>IF(ISERROR(VLOOKUP($A97,'Import OffPeak'!$A$3:CQ$99,90,FALSE)-VLOOKUP($A97,'Import OffPeak change'!$A$106:CQ$202,90,FALSE)),0,(VLOOKUP($A97,'Import OffPeak'!$A$3:CQ$99,90,FALSE)-VLOOKUP($A97,'Import OffPeak change'!$A$106:CQ$202,90,FALSE)))</f>
        <v>0</v>
      </c>
      <c r="CM97" s="6">
        <f>IF(ISERROR(VLOOKUP($A97,'Import OffPeak'!$A$3:CR$99,91,FALSE)-VLOOKUP($A97,'Import OffPeak change'!$A$106:CR$202,91,FALSE)),0,(VLOOKUP($A97,'Import OffPeak'!$A$3:CR$99,91,FALSE)-VLOOKUP($A97,'Import OffPeak change'!$A$106:CR$202,91,FALSE)))</f>
        <v>0</v>
      </c>
      <c r="CN97" s="6">
        <f>IF(ISERROR(VLOOKUP($A97,'Import OffPeak'!$A$3:CS$99,92,FALSE)-VLOOKUP($A97,'Import OffPeak change'!$A$106:CS$202,92,FALSE)),0,(VLOOKUP($A97,'Import OffPeak'!$A$3:CS$99,92,FALSE)-VLOOKUP($A97,'Import OffPeak change'!$A$106:CS$202,92,FALSE)))</f>
        <v>0</v>
      </c>
      <c r="CO97" s="6">
        <f>IF(ISERROR(VLOOKUP($A97,'Import OffPeak'!$A$3:CT$99,93,FALSE)-VLOOKUP($A97,'Import OffPeak change'!$A$106:CT$202,93,FALSE)),0,(VLOOKUP($A97,'Import OffPeak'!$A$3:CT$99,93,FALSE)-VLOOKUP($A97,'Import OffPeak change'!$A$106:CT$202,93,FALSE)))</f>
        <v>0</v>
      </c>
      <c r="CP97" s="6">
        <f>IF(ISERROR(VLOOKUP($A97,'Import OffPeak'!$A$3:CU$99,94,FALSE)-VLOOKUP($A97,'Import OffPeak change'!$A$106:CU$202,94,FALSE)),0,(VLOOKUP($A97,'Import OffPeak'!$A$3:CU$99,94,FALSE)-VLOOKUP($A97,'Import OffPeak change'!$A$106:CU$202,94,FALSE)))</f>
        <v>0</v>
      </c>
      <c r="CQ97" s="6">
        <f>IF(ISERROR(VLOOKUP($A97,'Import OffPeak'!$A$3:CV$99,95,FALSE)-VLOOKUP($A97,'Import OffPeak change'!$A$106:CV$202,95,FALSE)),0,(VLOOKUP($A97,'Import OffPeak'!$A$3:CV$99,95,FALSE)-VLOOKUP($A97,'Import OffPeak change'!$A$106:CV$202,95,FALSE)))</f>
        <v>0</v>
      </c>
      <c r="CR97" s="6">
        <f>IF(ISERROR(VLOOKUP($A97,'Import OffPeak'!$A$3:CW$99,96,FALSE)-VLOOKUP($A97,'Import OffPeak change'!$A$106:CW$202,96,FALSE)),0,(VLOOKUP($A97,'Import OffPeak'!$A$3:CW$99,96,FALSE)-VLOOKUP($A97,'Import OffPeak change'!$A$106:CW$202,96,FALSE)))</f>
        <v>0</v>
      </c>
      <c r="CS97" s="6">
        <f>IF(ISERROR(VLOOKUP($A97,'Import OffPeak'!$A$3:CX$99,97,FALSE)-VLOOKUP($A97,'Import OffPeak change'!$A$106:CX$202,97,FALSE)),0,(VLOOKUP($A97,'Import OffPeak'!$A$3:CX$99,97,FALSE)-VLOOKUP($A97,'Import OffPeak change'!$A$106:CX$202,97,FALSE)))</f>
        <v>0</v>
      </c>
      <c r="CT97" s="6">
        <f>IF(ISERROR(VLOOKUP($A97,'Import OffPeak'!$A$3:CY$99,98,FALSE)-VLOOKUP($A97,'Import OffPeak change'!$A$106:CY$202,98,FALSE)),0,(VLOOKUP($A97,'Import OffPeak'!$A$3:CY$99,98,FALSE)-VLOOKUP($A97,'Import OffPeak change'!$A$106:CY$202,98,FALSE)))</f>
        <v>0</v>
      </c>
      <c r="CU97" s="6">
        <f>IF(ISERROR(VLOOKUP($A97,'Import OffPeak'!$A$3:CZ$99,99,FALSE)-VLOOKUP($A97,'Import OffPeak change'!$A$106:CZ$202,99,FALSE)),0,(VLOOKUP($A97,'Import OffPeak'!$A$3:CZ$99,99,FALSE)-VLOOKUP($A97,'Import OffPeak change'!$A$106:CZ$202,99,FALSE)))</f>
        <v>0</v>
      </c>
      <c r="CV97" s="6">
        <f>IF(ISERROR(VLOOKUP($A97,'Import OffPeak'!$A$3:DA$99,100,FALSE)-VLOOKUP($A97,'Import OffPeak change'!$A$106:DA$202,100,FALSE)),0,(VLOOKUP($A97,'Import OffPeak'!$A$3:DA$99,100,FALSE)-VLOOKUP($A97,'Import OffPeak change'!$A$106:DA$202,100,FALSE)))</f>
        <v>0</v>
      </c>
      <c r="CW97" s="6">
        <f>IF(ISERROR(VLOOKUP($A97,'Import OffPeak'!$A$3:DB$99,101,FALSE)-VLOOKUP($A97,'Import OffPeak change'!$A$106:DB$202,101,FALSE)),0,(VLOOKUP($A97,'Import OffPeak'!$A$3:DB$99,101,FALSE)-VLOOKUP($A97,'Import OffPeak change'!$A$106:DB$202,101,FALSE)))</f>
        <v>0</v>
      </c>
      <c r="CX97" s="6">
        <f>IF(ISERROR(VLOOKUP($A97,'Import OffPeak'!$A$3:DC$99,102,FALSE)-VLOOKUP($A97,'Import OffPeak change'!$A$106:DC$202,102,FALSE)),0,(VLOOKUP($A97,'Import OffPeak'!$A$3:DC$99,102,FALSE)-VLOOKUP($A97,'Import OffPeak change'!$A$106:DC$202,102,FALSE)))</f>
        <v>0</v>
      </c>
      <c r="CY97" s="6">
        <f>IF(ISERROR(VLOOKUP($A97,'Import OffPeak'!$A$3:DD$99,103,FALSE)-VLOOKUP($A97,'Import OffPeak change'!$A$106:DD$202,103,FALSE)),0,(VLOOKUP($A97,'Import OffPeak'!$A$3:DD$99,103,FALSE)-VLOOKUP($A97,'Import OffPeak change'!$A$106:DD$202,103,FALSE)))</f>
        <v>0</v>
      </c>
      <c r="CZ97" s="6">
        <f>IF(ISERROR(VLOOKUP($A97,'Import OffPeak'!$A$3:DE$99,104,FALSE)-VLOOKUP($A97,'Import OffPeak change'!$A$106:DE$202,104,FALSE)),0,(VLOOKUP($A97,'Import OffPeak'!$A$3:DE$99,104,FALSE)-VLOOKUP($A97,'Import OffPeak change'!$A$106:DE$202,104,FALSE)))</f>
        <v>0</v>
      </c>
      <c r="DA97" s="6">
        <f>IF(ISERROR(VLOOKUP($A97,'Import OffPeak'!$A$3:DF$99,105,FALSE)-VLOOKUP($A97,'Import OffPeak change'!$A$106:DF$202,105,FALSE)),0,(VLOOKUP($A97,'Import OffPeak'!$A$3:DF$99,105,FALSE)-VLOOKUP($A97,'Import OffPeak change'!$A$106:DF$202,105,FALSE)))</f>
        <v>0</v>
      </c>
      <c r="DB97" s="6">
        <f>IF(ISERROR(VLOOKUP($A97,'Import OffPeak'!$A$3:DG$99,106,FALSE)-VLOOKUP($A97,'Import OffPeak change'!$A$106:DG$202,106,FALSE)),0,(VLOOKUP($A97,'Import OffPeak'!$A$3:DG$99,106,FALSE)-VLOOKUP($A97,'Import OffPeak change'!$A$106:DG$202,106,FALSE)))</f>
        <v>0</v>
      </c>
      <c r="DC97" s="6">
        <f>IF(ISERROR(VLOOKUP($A97,'Import OffPeak'!$A$3:DH$99,107,FALSE)-VLOOKUP($A97,'Import OffPeak change'!$A$106:DH$202,107,FALSE)),0,(VLOOKUP($A97,'Import OffPeak'!$A$3:DH$99,107,FALSE)-VLOOKUP($A97,'Import OffPeak change'!$A$106:DH$202,107,FALSE)))</f>
        <v>0</v>
      </c>
      <c r="DD97" s="6">
        <f>IF(ISERROR(VLOOKUP($A97,'Import OffPeak'!$A$3:DI$99,108,FALSE)-VLOOKUP($A97,'Import OffPeak change'!$A$106:DI$202,108,FALSE)),0,(VLOOKUP($A97,'Import OffPeak'!$A$3:DI$99,108,FALSE)-VLOOKUP($A97,'Import OffPeak change'!$A$106:DI$202,108,FALSE)))</f>
        <v>0</v>
      </c>
      <c r="DE97" s="6">
        <f>IF(ISERROR(VLOOKUP($A97,'Import OffPeak'!$A$3:DJ$99,109,FALSE)-VLOOKUP($A97,'Import OffPeak change'!$A$106:DJ$202,109,FALSE)),0,(VLOOKUP($A97,'Import OffPeak'!$A$3:DJ$99,109,FALSE)-VLOOKUP($A97,'Import OffPeak change'!$A$106:DJ$202,109,FALSE)))</f>
        <v>0</v>
      </c>
      <c r="DF97" s="6">
        <f>IF(ISERROR(VLOOKUP($A97,'Import OffPeak'!$A$3:DK$99,110,FALSE)-VLOOKUP($A97,'Import OffPeak change'!$A$106:DK$202,110,FALSE)),0,(VLOOKUP($A97,'Import OffPeak'!$A$3:DK$99,110,FALSE)-VLOOKUP($A97,'Import OffPeak change'!$A$106:DK$202,110,FALSE)))</f>
        <v>0</v>
      </c>
      <c r="DG97" s="6">
        <f>IF(ISERROR(VLOOKUP($A97,'Import OffPeak'!$A$3:DL$99,111,FALSE)-VLOOKUP($A97,'Import OffPeak change'!$A$106:DL$202,111,FALSE)),0,(VLOOKUP($A97,'Import OffPeak'!$A$3:DL$99,111,FALSE)-VLOOKUP($A97,'Import OffPeak change'!$A$106:DL$202,111,FALSE)))</f>
        <v>0</v>
      </c>
      <c r="DH97" s="6">
        <f>IF(ISERROR(VLOOKUP($A97,'Import OffPeak'!$A$3:DM$99,112,FALSE)-VLOOKUP($A97,'Import OffPeak change'!$A$106:DM$202,112,FALSE)),0,(VLOOKUP($A97,'Import OffPeak'!$A$3:DM$99,112,FALSE)-VLOOKUP($A97,'Import OffPeak change'!$A$106:DM$202,112,FALSE)))</f>
        <v>0</v>
      </c>
      <c r="DI97" s="6">
        <f>IF(ISERROR(VLOOKUP($A97,'Import OffPeak'!$A$3:DN$99,113,FALSE)-VLOOKUP($A97,'Import OffPeak change'!$A$106:DN$202,113,FALSE)),0,(VLOOKUP($A97,'Import OffPeak'!$A$3:DN$99,113,FALSE)-VLOOKUP($A97,'Import OffPeak change'!$A$106:DN$202,113,FALSE)))</f>
        <v>0</v>
      </c>
      <c r="DJ97" s="6">
        <f>IF(ISERROR(VLOOKUP($A97,'Import OffPeak'!$A$3:DO$99,114,FALSE)-VLOOKUP($A97,'Import OffPeak change'!$A$106:DO$202,114,FALSE)),0,(VLOOKUP($A97,'Import OffPeak'!$A$3:DO$99,114,FALSE)-VLOOKUP($A97,'Import OffPeak change'!$A$106:DO$202,114,FALSE)))</f>
        <v>0</v>
      </c>
      <c r="DK97" s="6">
        <f>IF(ISERROR(VLOOKUP($A97,'Import OffPeak'!$A$3:DP$99,115,FALSE)-VLOOKUP($A97,'Import OffPeak change'!$A$106:DP$202,115,FALSE)),0,(VLOOKUP($A97,'Import OffPeak'!$A$3:DP$99,115,FALSE)-VLOOKUP($A97,'Import OffPeak change'!$A$106:DP$202,115,FALSE)))</f>
        <v>0</v>
      </c>
      <c r="DL97" s="6">
        <f>IF(ISERROR(VLOOKUP($A97,'Import OffPeak'!$A$3:DQ$99,116,FALSE)-VLOOKUP($A97,'Import OffPeak change'!$A$106:DQ$202,116,FALSE)),0,(VLOOKUP($A97,'Import OffPeak'!$A$3:DQ$99,116,FALSE)-VLOOKUP($A97,'Import OffPeak change'!$A$106:DQ$202,116,FALSE)))</f>
        <v>0</v>
      </c>
      <c r="DM97" s="6">
        <f>IF(ISERROR(VLOOKUP($A97,'Import OffPeak'!$A$3:DR$99,117,FALSE)-VLOOKUP($A97,'Import OffPeak change'!$A$106:DR$202,117,FALSE)),0,(VLOOKUP($A97,'Import OffPeak'!$A$3:DR$99,117,FALSE)-VLOOKUP($A97,'Import OffPeak change'!$A$106:DR$202,117,FALSE)))</f>
        <v>0</v>
      </c>
      <c r="DN97" s="6">
        <f>IF(ISERROR(VLOOKUP($A97,'Import OffPeak'!$A$3:DS$99,118,FALSE)-VLOOKUP($A97,'Import OffPeak change'!$A$106:DS$202,118,FALSE)),0,(VLOOKUP($A97,'Import OffPeak'!$A$3:DS$99,118,FALSE)-VLOOKUP($A97,'Import OffPeak change'!$A$106:DS$202,118,FALSE)))</f>
        <v>0</v>
      </c>
      <c r="DO97" s="6">
        <f>IF(ISERROR(VLOOKUP($A97,'Import OffPeak'!$A$3:DT$99,119,FALSE)-VLOOKUP($A97,'Import OffPeak change'!$A$106:DT$202,119,FALSE)),0,(VLOOKUP($A97,'Import OffPeak'!$A$3:DT$99,119,FALSE)-VLOOKUP($A97,'Import OffPeak change'!$A$106:DT$202,119,FALSE)))</f>
        <v>0</v>
      </c>
      <c r="DP97" s="6">
        <f>IF(ISERROR(VLOOKUP($A97,'Import OffPeak'!$A$3:DU$99,120,FALSE)-VLOOKUP($A97,'Import OffPeak change'!$A$106:DU$202,120,FALSE)),0,(VLOOKUP($A97,'Import OffPeak'!$A$3:DU$99,120,FALSE)-VLOOKUP($A97,'Import OffPeak change'!$A$106:DU$202,120,FALSE)))</f>
        <v>0</v>
      </c>
      <c r="DQ97" s="6">
        <f>IF(ISERROR(VLOOKUP($A97,'Import OffPeak'!$A$3:DV$99,121,FALSE)-VLOOKUP($A97,'Import OffPeak change'!$A$106:DV$202,121,FALSE)),0,(VLOOKUP($A97,'Import OffPeak'!$A$3:DV$99,121,FALSE)-VLOOKUP($A97,'Import OffPeak change'!$A$106:DV$202,121,FALSE)))</f>
        <v>0</v>
      </c>
      <c r="DR97" s="6">
        <f>IF(ISERROR(VLOOKUP($A97,'Import OffPeak'!$A$3:DW$99,122,FALSE)-VLOOKUP($A97,'Import OffPeak change'!$A$106:DW$202,122,FALSE)),0,(VLOOKUP($A97,'Import OffPeak'!$A$3:DW$99,122,FALSE)-VLOOKUP($A97,'Import OffPeak change'!$A$106:DW$202,122,FALSE)))</f>
        <v>0</v>
      </c>
      <c r="DS97" s="6">
        <f>IF(ISERROR(VLOOKUP($A97,'Import OffPeak'!$A$3:DX$99,123,FALSE)-VLOOKUP($A97,'Import OffPeak change'!$A$106:DX$202,123,FALSE)),0,(VLOOKUP($A97,'Import OffPeak'!$A$3:DX$99,123,FALSE)-VLOOKUP($A97,'Import OffPeak change'!$A$106:DX$202,123,FALSE)))</f>
        <v>0</v>
      </c>
      <c r="DT97" s="6">
        <f>IF(ISERROR(VLOOKUP($A97,'Import OffPeak'!$A$3:DY$99,124,FALSE)-VLOOKUP($A97,'Import OffPeak change'!$A$106:DY$202,124,FALSE)),0,(VLOOKUP($A97,'Import OffPeak'!$A$3:DY$99,124,FALSE)-VLOOKUP($A97,'Import OffPeak change'!$A$106:DY$202,124,FALSE)))</f>
        <v>0</v>
      </c>
      <c r="DU97" s="6">
        <f>IF(ISERROR(VLOOKUP($A97,'Import OffPeak'!$A$3:DZ$99,125,FALSE)-VLOOKUP($A97,'Import OffPeak change'!$A$106:DZ$202,125,FALSE)),0,(VLOOKUP($A97,'Import OffPeak'!$A$3:DZ$99,125,FALSE)-VLOOKUP($A97,'Import OffPeak change'!$A$106:DZ$202,125,FALSE)))</f>
        <v>0</v>
      </c>
      <c r="DV97" s="6">
        <f>IF(ISERROR(VLOOKUP($A97,'Import OffPeak'!$A$3:EA$99,126,FALSE)-VLOOKUP($A97,'Import OffPeak change'!$A$106:EA$202,126,FALSE)),0,(VLOOKUP($A97,'Import OffPeak'!$A$3:EA$99,126,FALSE)-VLOOKUP($A97,'Import OffPeak change'!$A$106:EA$202,126,FALSE)))</f>
        <v>0</v>
      </c>
      <c r="DW97" s="6">
        <f>IF(ISERROR(VLOOKUP($A97,'Import OffPeak'!$A$3:EB$99,127,FALSE)-VLOOKUP($A97,'Import OffPeak change'!$A$106:EB$202,127,FALSE)),0,(VLOOKUP($A97,'Import OffPeak'!$A$3:EB$99,127,FALSE)-VLOOKUP($A97,'Import OffPeak change'!$A$106:EB$202,127,FALSE)))</f>
        <v>0</v>
      </c>
      <c r="DX97" s="6">
        <f>IF(ISERROR(VLOOKUP($A97,'Import OffPeak'!$A$3:EC$99,128,FALSE)-VLOOKUP($A97,'Import OffPeak change'!$A$106:EC$202,128,FALSE)),0,(VLOOKUP($A97,'Import OffPeak'!$A$3:EC$99,128,FALSE)-VLOOKUP($A97,'Import OffPeak change'!$A$106:EC$202,128,FALSE)))</f>
        <v>0</v>
      </c>
      <c r="DY97" s="6">
        <f>IF(ISERROR(VLOOKUP($A97,'Import OffPeak'!$A$3:ED$99,129,FALSE)-VLOOKUP($A97,'Import OffPeak change'!$A$106:ED$202,129,FALSE)),0,(VLOOKUP($A97,'Import OffPeak'!$A$3:ED$99,129,FALSE)-VLOOKUP($A97,'Import OffPeak change'!$A$106:ED$202,129,FALSE)))</f>
        <v>0</v>
      </c>
      <c r="DZ97" s="6">
        <f>IF(ISERROR(VLOOKUP($A97,'Import OffPeak'!$A$3:EE$99,130,FALSE)-VLOOKUP($A97,'Import OffPeak change'!$A$106:EE$202,130,FALSE)),0,(VLOOKUP($A97,'Import OffPeak'!$A$3:EE$99,130,FALSE)-VLOOKUP($A97,'Import OffPeak change'!$A$106:EE$202,130,FALSE)))</f>
        <v>0</v>
      </c>
      <c r="EA97" s="6">
        <f>IF(ISERROR(VLOOKUP($A97,'Import OffPeak'!$A$3:EF$99,131,FALSE)-VLOOKUP($A97,'Import OffPeak change'!$A$106:EF$202,131,FALSE)),0,(VLOOKUP($A97,'Import OffPeak'!$A$3:EF$99,131,FALSE)-VLOOKUP($A97,'Import OffPeak change'!$A$106:EF$202,131,FALSE)))</f>
        <v>0</v>
      </c>
      <c r="EB97" s="6">
        <f>IF(ISERROR(VLOOKUP($A97,'Import OffPeak'!$A$3:EG$99,132,FALSE)-VLOOKUP($A97,'Import OffPeak change'!$A$106:EG$202,132,FALSE)),0,(VLOOKUP($A97,'Import OffPeak'!$A$3:EG$99,132,FALSE)-VLOOKUP($A97,'Import OffPeak change'!$A$106:EG$202,132,FALSE)))</f>
        <v>0</v>
      </c>
      <c r="EC97" s="6">
        <f>IF(ISERROR(VLOOKUP($A97,'Import OffPeak'!$A$3:EH$99,133,FALSE)-VLOOKUP($A97,'Import OffPeak change'!$A$106:EH$202,133,FALSE)),0,(VLOOKUP($A97,'Import OffPeak'!$A$3:EH$99,133,FALSE)-VLOOKUP($A97,'Import OffPeak change'!$A$106:EH$202,133,FALSE)))</f>
        <v>0</v>
      </c>
      <c r="ED97" s="6">
        <f>IF(ISERROR(VLOOKUP($A97,'Import OffPeak'!$A$3:EI$99,134,FALSE)-VLOOKUP($A97,'Import OffPeak change'!$A$106:EI$202,134,FALSE)),0,(VLOOKUP($A97,'Import OffPeak'!$A$3:EI$99,134,FALSE)-VLOOKUP($A97,'Import OffPeak change'!$A$106:EI$202,134,FALSE)))</f>
        <v>0</v>
      </c>
      <c r="EE97" s="6">
        <f>IF(ISERROR(VLOOKUP($A97,'Import OffPeak'!$A$3:EJ$99,135,FALSE)-VLOOKUP($A97,'Import OffPeak change'!$A$106:EJ$202,135,FALSE)),0,(VLOOKUP($A97,'Import OffPeak'!$A$3:EJ$99,135,FALSE)-VLOOKUP($A97,'Import OffPeak change'!$A$106:EJ$202,135,FALSE)))</f>
        <v>0</v>
      </c>
      <c r="EF97" s="6">
        <f>IF(ISERROR(VLOOKUP($A97,'Import OffPeak'!$A$3:EK$99,136,FALSE)-VLOOKUP($A97,'Import OffPeak change'!$A$106:EK$202,136,FALSE)),0,(VLOOKUP($A97,'Import OffPeak'!$A$3:EK$99,136,FALSE)-VLOOKUP($A97,'Import OffPeak change'!$A$106:EK$202,136,FALSE)))</f>
        <v>0</v>
      </c>
      <c r="EG97" s="6">
        <f>IF(ISERROR(VLOOKUP($A97,'Import OffPeak'!$A$3:EL$99,137,FALSE)-VLOOKUP($A97,'Import OffPeak change'!$A$106:EL$202,137,FALSE)),0,(VLOOKUP($A97,'Import OffPeak'!$A$3:EL$99,137,FALSE)-VLOOKUP($A97,'Import OffPeak change'!$A$106:EL$202,137,FALSE)))</f>
        <v>0</v>
      </c>
      <c r="EH97" s="6">
        <f>IF(ISERROR(VLOOKUP($A97,'Import OffPeak'!$A$3:EM$99,138,FALSE)-VLOOKUP($A97,'Import OffPeak change'!$A$106:EM$202,138,FALSE)),0,(VLOOKUP($A97,'Import OffPeak'!$A$3:EM$99,138,FALSE)-VLOOKUP($A97,'Import OffPeak change'!$A$106:EM$202,138,FALSE)))</f>
        <v>0</v>
      </c>
      <c r="EI97" s="6">
        <f>IF(ISERROR(VLOOKUP($A97,'Import OffPeak'!$A$3:EN$99,139,FALSE)-VLOOKUP($A97,'Import OffPeak change'!$A$106:EN$202,139,FALSE)),0,(VLOOKUP($A97,'Import OffPeak'!$A$3:EN$99,139,FALSE)-VLOOKUP($A97,'Import OffPeak change'!$A$106:EN$202,139,FALSE)))</f>
        <v>0</v>
      </c>
      <c r="EJ97" s="6">
        <f>IF(ISERROR(VLOOKUP($A97,'Import OffPeak'!$A$3:EO$99,140,FALSE)-VLOOKUP($A97,'Import OffPeak change'!$A$106:EO$202,140,FALSE)),0,(VLOOKUP($A97,'Import OffPeak'!$A$3:EO$99,140,FALSE)-VLOOKUP($A97,'Import OffPeak change'!$A$106:EO$202,140,FALSE)))</f>
        <v>0</v>
      </c>
      <c r="EK97" s="6">
        <f>IF(ISERROR(VLOOKUP($A97,'Import OffPeak'!$A$3:EP$99,141,FALSE)-VLOOKUP($A97,'Import OffPeak change'!$A$106:EP$202,141,FALSE)),0,(VLOOKUP($A97,'Import OffPeak'!$A$3:EP$99,141,FALSE)-VLOOKUP($A97,'Import OffPeak change'!$A$106:EP$202,141,FALSE)))</f>
        <v>0</v>
      </c>
      <c r="EL97" s="6">
        <f>IF(ISERROR(VLOOKUP($A97,'Import OffPeak'!$A$3:EQ$99,142,FALSE)-VLOOKUP($A97,'Import OffPeak change'!$A$106:EQ$202,142,FALSE)),0,(VLOOKUP($A97,'Import OffPeak'!$A$3:EQ$99,142,FALSE)-VLOOKUP($A97,'Import OffPeak change'!$A$106:EQ$202,142,FALSE)))</f>
        <v>0</v>
      </c>
      <c r="EM97" s="6">
        <f>IF(ISERROR(VLOOKUP($A97,'Import OffPeak'!$A$3:ER$99,143,FALSE)-VLOOKUP($A97,'Import OffPeak change'!$A$106:ER$202,143,FALSE)),0,(VLOOKUP($A97,'Import OffPeak'!$A$3:ER$99,143,FALSE)-VLOOKUP($A97,'Import OffPeak change'!$A$106:ER$202,143,FALSE)))</f>
        <v>0</v>
      </c>
      <c r="EN97" s="6">
        <f>IF(ISERROR(VLOOKUP($A97,'Import OffPeak'!$A$3:ES$99,144,FALSE)-VLOOKUP($A97,'Import OffPeak change'!$A$106:ES$202,144,FALSE)),0,(VLOOKUP($A97,'Import OffPeak'!$A$3:ES$99,144,FALSE)-VLOOKUP($A97,'Import OffPeak change'!$A$106:ES$202,144,FALSE)))</f>
        <v>0</v>
      </c>
      <c r="EO97" s="6">
        <f>IF(ISERROR(VLOOKUP($A97,'Import OffPeak'!$A$3:ET$99,145,FALSE)-VLOOKUP($A97,'Import OffPeak change'!$A$106:ET$202,145,FALSE)),0,(VLOOKUP($A97,'Import OffPeak'!$A$3:ET$99,145,FALSE)-VLOOKUP($A97,'Import OffPeak change'!$A$106:ET$202,145,FALSE)))</f>
        <v>0</v>
      </c>
      <c r="EP97" s="6">
        <f>IF(ISERROR(VLOOKUP($A97,'Import OffPeak'!$A$3:EU$99,146,FALSE)-VLOOKUP($A97,'Import OffPeak change'!$A$106:EU$202,146,FALSE)),0,(VLOOKUP($A97,'Import OffPeak'!$A$3:EU$99,146,FALSE)-VLOOKUP($A97,'Import OffPeak change'!$A$106:EU$202,146,FALSE)))</f>
        <v>0</v>
      </c>
      <c r="EQ97" s="6">
        <f>IF(ISERROR(VLOOKUP($A97,'Import OffPeak'!$A$3:EV$99,147,FALSE)-VLOOKUP($A97,'Import OffPeak change'!$A$106:EV$202,147,FALSE)),0,(VLOOKUP($A97,'Import OffPeak'!$A$3:EV$99,147,FALSE)-VLOOKUP($A97,'Import OffPeak change'!$A$106:EV$202,147,FALSE)))</f>
        <v>0</v>
      </c>
      <c r="ER97" s="6">
        <f>IF(ISERROR(VLOOKUP($A97,'Import OffPeak'!$A$3:EW$99,148,FALSE)-VLOOKUP($A97,'Import OffPeak change'!$A$106:EW$202,148,FALSE)),0,(VLOOKUP($A97,'Import OffPeak'!$A$3:EW$99,148,FALSE)-VLOOKUP($A97,'Import OffPeak change'!$A$106:EW$202,148,FALSE)))</f>
        <v>0</v>
      </c>
      <c r="ES97" s="6">
        <f>IF(ISERROR(VLOOKUP($A97,'Import OffPeak'!$A$3:EX$99,149,FALSE)-VLOOKUP($A97,'Import OffPeak change'!$A$106:EX$202,149,FALSE)),0,(VLOOKUP($A97,'Import OffPeak'!$A$3:EX$99,149,FALSE)-VLOOKUP($A97,'Import OffPeak change'!$A$106:EX$202,149,FALSE)))</f>
        <v>0</v>
      </c>
      <c r="ET97" s="6">
        <f>IF(ISERROR(VLOOKUP($A97,'Import OffPeak'!$A$3:EY$99,150,FALSE)-VLOOKUP($A97,'Import OffPeak change'!$A$106:EY$202,150,FALSE)),0,(VLOOKUP($A97,'Import OffPeak'!$A$3:EY$99,150,FALSE)-VLOOKUP($A97,'Import OffPeak change'!$A$106:EY$202,150,FALSE)))</f>
        <v>0</v>
      </c>
      <c r="EU97" s="6">
        <f>IF(ISERROR(VLOOKUP($A97,'Import OffPeak'!$A$3:EZ$99,151,FALSE)-VLOOKUP($A97,'Import OffPeak change'!$A$106:EZ$202,151,FALSE)),0,(VLOOKUP($A97,'Import OffPeak'!$A$3:EZ$99,151,FALSE)-VLOOKUP($A97,'Import OffPeak change'!$A$106:EZ$202,151,FALSE)))</f>
        <v>0</v>
      </c>
      <c r="EV97" s="6">
        <f>IF(ISERROR(VLOOKUP($A97,'Import OffPeak'!$A$3:FA$99,152,FALSE)-VLOOKUP($A97,'Import OffPeak change'!$A$106:FA$202,152,FALSE)),0,(VLOOKUP($A97,'Import OffPeak'!$A$3:FA$99,152,FALSE)-VLOOKUP($A97,'Import OffPeak change'!$A$106:FA$202,152,FALSE)))</f>
        <v>0</v>
      </c>
      <c r="EW97" s="6">
        <f>IF(ISERROR(VLOOKUP($A97,'Import OffPeak'!$A$3:FB$99,153,FALSE)-VLOOKUP($A97,'Import OffPeak change'!$A$106:FB$202,153,FALSE)),0,(VLOOKUP($A97,'Import OffPeak'!$A$3:FB$99,153,FALSE)-VLOOKUP($A97,'Import OffPeak change'!$A$106:FB$202,153,FALSE)))</f>
        <v>0</v>
      </c>
      <c r="EX97" s="6">
        <f>IF(ISERROR(VLOOKUP($A97,'Import OffPeak'!$A$3:FC$99,154,FALSE)-VLOOKUP($A97,'Import OffPeak change'!$A$106:FC$202,154,FALSE)),0,(VLOOKUP($A97,'Import OffPeak'!$A$3:FC$99,154,FALSE)-VLOOKUP($A97,'Import OffPeak change'!$A$106:FC$202,154,FALSE)))</f>
        <v>0</v>
      </c>
      <c r="EY97" s="6">
        <f>IF(ISERROR(VLOOKUP($A97,'Import OffPeak'!$A$3:FD$99,155,FALSE)-VLOOKUP($A97,'Import OffPeak change'!$A$106:FD$202,155,FALSE)),0,(VLOOKUP($A97,'Import OffPeak'!$A$3:FD$99,155,FALSE)-VLOOKUP($A97,'Import OffPeak change'!$A$106:FD$202,155,FALSE)))</f>
        <v>0</v>
      </c>
      <c r="EZ97" s="6">
        <f>IF(ISERROR(VLOOKUP($A97,'Import OffPeak'!$A$3:FE$99,156,FALSE)-VLOOKUP($A97,'Import OffPeak change'!$A$106:FE$202,156,FALSE)),0,(VLOOKUP($A97,'Import OffPeak'!$A$3:FE$99,156,FALSE)-VLOOKUP($A97,'Import OffPeak change'!$A$106:FE$202,156,FALSE)))</f>
        <v>0</v>
      </c>
      <c r="FA97" s="6">
        <f>IF(ISERROR(VLOOKUP($A97,'Import OffPeak'!$A$3:FF$99,157,FALSE)-VLOOKUP($A97,'Import OffPeak change'!$A$106:FF$202,157,FALSE)),0,(VLOOKUP($A97,'Import OffPeak'!$A$3:FF$99,157,FALSE)-VLOOKUP($A97,'Import OffPeak change'!$A$106:FF$202,157,FALSE)))</f>
        <v>0</v>
      </c>
      <c r="FB97" s="6">
        <f>IF(ISERROR(VLOOKUP($A97,'Import OffPeak'!$A$3:FG$99,158,FALSE)-VLOOKUP($A97,'Import OffPeak change'!$A$106:FG$202,158,FALSE)),0,(VLOOKUP($A97,'Import OffPeak'!$A$3:FG$99,158,FALSE)-VLOOKUP($A97,'Import OffPeak change'!$A$106:FG$202,158,FALSE)))</f>
        <v>0</v>
      </c>
      <c r="FC97" s="6">
        <f>IF(ISERROR(VLOOKUP($A97,'Import OffPeak'!$A$3:FH$99,159,FALSE)-VLOOKUP($A97,'Import OffPeak change'!$A$106:FH$202,159,FALSE)),0,(VLOOKUP($A97,'Import OffPeak'!$A$3:FH$99,159,FALSE)-VLOOKUP($A97,'Import OffPeak change'!$A$106:FH$202,159,FALSE)))</f>
        <v>0</v>
      </c>
      <c r="FD97" s="6">
        <f>IF(ISERROR(VLOOKUP($A97,'Import OffPeak'!$A$3:FI$99,160,FALSE)-VLOOKUP($A97,'Import OffPeak change'!$A$106:FI$202,160,FALSE)),0,(VLOOKUP($A97,'Import OffPeak'!$A$3:FI$99,160,FALSE)-VLOOKUP($A97,'Import OffPeak change'!$A$106:FI$202,160,FALSE)))</f>
        <v>0</v>
      </c>
      <c r="FE97" s="6">
        <f>IF(ISERROR(VLOOKUP($A97,'Import OffPeak'!$A$3:FJ$99,161,FALSE)-VLOOKUP($A97,'Import OffPeak change'!$A$106:FJ$202,161,FALSE)),0,(VLOOKUP($A97,'Import OffPeak'!$A$3:FJ$99,161,FALSE)-VLOOKUP($A97,'Import OffPeak change'!$A$106:FJ$202,161,FALSE)))</f>
        <v>0</v>
      </c>
      <c r="FF97" s="6">
        <f>IF(ISERROR(VLOOKUP($A97,'Import OffPeak'!$A$3:FK$99,162,FALSE)-VLOOKUP($A97,'Import OffPeak change'!$A$106:FK$202,162,FALSE)),0,(VLOOKUP($A97,'Import OffPeak'!$A$3:FK$99,162,FALSE)-VLOOKUP($A97,'Import OffPeak change'!$A$106:FK$202,162,FALSE)))</f>
        <v>0</v>
      </c>
      <c r="FG97" s="6">
        <f>IF(ISERROR(VLOOKUP($A97,'Import OffPeak'!$A$3:FL$99,163,FALSE)-VLOOKUP($A97,'Import OffPeak change'!$A$106:FL$202,163,FALSE)),0,(VLOOKUP($A97,'Import OffPeak'!$A$3:FL$99,163,FALSE)-VLOOKUP($A97,'Import OffPeak change'!$A$106:FL$202,163,FALSE)))</f>
        <v>0</v>
      </c>
      <c r="FH97" s="6">
        <f>IF(ISERROR(VLOOKUP($A97,'Import OffPeak'!$A$3:FM$99,164,FALSE)-VLOOKUP($A97,'Import OffPeak change'!$A$106:FM$202,164,FALSE)),0,(VLOOKUP($A97,'Import OffPeak'!$A$3:FM$99,164,FALSE)-VLOOKUP($A97,'Import OffPeak change'!$A$106:FM$202,164,FALSE)))</f>
        <v>0</v>
      </c>
      <c r="FI97" s="6">
        <f>IF(ISERROR(VLOOKUP($A97,'Import OffPeak'!$A$3:FN$99,165,FALSE)-VLOOKUP($A97,'Import OffPeak change'!$A$106:FN$202,165,FALSE)),0,(VLOOKUP($A97,'Import OffPeak'!$A$3:FN$99,165,FALSE)-VLOOKUP($A97,'Import OffPeak change'!$A$106:FN$202,165,FALSE)))</f>
        <v>0</v>
      </c>
      <c r="FJ97" s="6">
        <f>IF(ISERROR(VLOOKUP($A97,'Import OffPeak'!$A$3:FO$99,166,FALSE)-VLOOKUP($A97,'Import OffPeak change'!$A$106:FO$202,166,FALSE)),0,(VLOOKUP($A97,'Import OffPeak'!$A$3:FO$99,166,FALSE)-VLOOKUP($A97,'Import OffPeak change'!$A$106:FO$202,166,FALSE)))</f>
        <v>0</v>
      </c>
      <c r="FK97" s="6">
        <f>IF(ISERROR(VLOOKUP($A97,'Import OffPeak'!$A$3:FP$99,167,FALSE)-VLOOKUP($A97,'Import OffPeak change'!$A$106:FP$202,167,FALSE)),0,(VLOOKUP($A97,'Import OffPeak'!$A$3:FP$99,167,FALSE)-VLOOKUP($A97,'Import OffPeak change'!$A$106:FP$202,167,FALSE)))</f>
        <v>0</v>
      </c>
      <c r="FL97" s="6">
        <f>IF(ISERROR(VLOOKUP($A97,'Import OffPeak'!$A$3:FQ$99,168,FALSE)-VLOOKUP($A97,'Import OffPeak change'!$A$106:FQ$202,168,FALSE)),0,(VLOOKUP($A97,'Import OffPeak'!$A$3:FQ$99,168,FALSE)-VLOOKUP($A97,'Import OffPeak change'!$A$106:FQ$202,168,FALSE)))</f>
        <v>0</v>
      </c>
      <c r="FM97" s="6">
        <f>IF(ISERROR(VLOOKUP($A97,'Import OffPeak'!$A$3:FR$99,169,FALSE)-VLOOKUP($A97,'Import OffPeak change'!$A$106:FR$202,169,FALSE)),0,(VLOOKUP($A97,'Import OffPeak'!$A$3:FR$99,169,FALSE)-VLOOKUP($A97,'Import OffPeak change'!$A$106:FR$202,169,FALSE)))</f>
        <v>0</v>
      </c>
      <c r="FN97" s="6">
        <f>IF(ISERROR(VLOOKUP($A97,'Import OffPeak'!$A$3:FS$99,170,FALSE)-VLOOKUP($A97,'Import OffPeak change'!$A$106:FS$202,170,FALSE)),0,(VLOOKUP($A97,'Import OffPeak'!$A$3:FS$99,170,FALSE)-VLOOKUP($A97,'Import OffPeak change'!$A$106:FS$202,170,FALSE)))</f>
        <v>0</v>
      </c>
      <c r="FO97" s="6">
        <f>IF(ISERROR(VLOOKUP($A97,'Import OffPeak'!$A$3:FT$99,171,FALSE)-VLOOKUP($A97,'Import OffPeak change'!$A$106:FT$202,171,FALSE)),0,(VLOOKUP($A97,'Import OffPeak'!$A$3:FT$99,171,FALSE)-VLOOKUP($A97,'Import OffPeak change'!$A$106:FT$202,171,FALSE)))</f>
        <v>0</v>
      </c>
      <c r="FP97" s="6">
        <f>IF(ISERROR(VLOOKUP($A97,'Import OffPeak'!$A$3:FU$99,172,FALSE)-VLOOKUP($A97,'Import OffPeak change'!$A$106:FU$202,172,FALSE)),0,(VLOOKUP($A97,'Import OffPeak'!$A$3:FU$99,172,FALSE)-VLOOKUP($A97,'Import OffPeak change'!$A$106:FU$202,172,FALSE)))</f>
        <v>0</v>
      </c>
      <c r="FQ97" s="6">
        <f>IF(ISERROR(VLOOKUP($A97,'Import OffPeak'!$A$3:FV$99,173,FALSE)-VLOOKUP($A97,'Import OffPeak change'!$A$106:FV$202,173,FALSE)),0,(VLOOKUP($A97,'Import OffPeak'!$A$3:FV$99,173,FALSE)-VLOOKUP($A97,'Import OffPeak change'!$A$106:FV$202,173,FALSE)))</f>
        <v>0</v>
      </c>
      <c r="FR97" s="6">
        <f>IF(ISERROR(VLOOKUP($A97,'Import OffPeak'!$A$3:FW$99,174,FALSE)-VLOOKUP($A97,'Import OffPeak change'!$A$106:FW$202,174,FALSE)),0,(VLOOKUP($A97,'Import OffPeak'!$A$3:FW$99,174,FALSE)-VLOOKUP($A97,'Import OffPeak change'!$A$106:FW$202,174,FALSE)))</f>
        <v>0</v>
      </c>
      <c r="FS97" s="6">
        <f>IF(ISERROR(VLOOKUP($A97,'Import OffPeak'!$A$3:FX$99,175,FALSE)-VLOOKUP($A97,'Import OffPeak change'!$A$106:FX$202,175,FALSE)),0,(VLOOKUP($A97,'Import OffPeak'!$A$3:FX$99,175,FALSE)-VLOOKUP($A97,'Import OffPeak change'!$A$106:FX$202,175,FALSE)))</f>
        <v>0</v>
      </c>
      <c r="FT97" s="6">
        <f>IF(ISERROR(VLOOKUP($A97,'Import OffPeak'!$A$3:FY$99,176,FALSE)-VLOOKUP($A97,'Import OffPeak change'!$A$106:FY$202,176,FALSE)),0,(VLOOKUP($A97,'Import OffPeak'!$A$3:FY$99,176,FALSE)-VLOOKUP($A97,'Import OffPeak change'!$A$106:FY$202,176,FALSE)))</f>
        <v>0</v>
      </c>
      <c r="FU97" s="6">
        <f>IF(ISERROR(VLOOKUP($A97,'Import OffPeak'!$A$3:FZ$99,177,FALSE)-VLOOKUP($A97,'Import OffPeak change'!$A$106:FZ$202,177,FALSE)),0,(VLOOKUP($A97,'Import OffPeak'!$A$3:FZ$99,177,FALSE)-VLOOKUP($A97,'Import OffPeak change'!$A$106:FZ$202,177,FALSE)))</f>
        <v>0</v>
      </c>
      <c r="FV97" s="6">
        <f>IF(ISERROR(VLOOKUP($A97,'Import OffPeak'!$A$3:GA$99,178,FALSE)-VLOOKUP($A97,'Import OffPeak change'!$A$106:GA$202,178,FALSE)),0,(VLOOKUP($A97,'Import OffPeak'!$A$3:GA$99,178,FALSE)-VLOOKUP($A97,'Import OffPeak change'!$A$106:GA$202,178,FALSE)))</f>
        <v>0</v>
      </c>
      <c r="FW97" s="6">
        <f>IF(ISERROR(VLOOKUP($A97,'Import OffPeak'!$A$3:GB$99,179,FALSE)-VLOOKUP($A97,'Import OffPeak change'!$A$106:GB$202,179,FALSE)),0,(VLOOKUP($A97,'Import OffPeak'!$A$3:GB$99,179,FALSE)-VLOOKUP($A97,'Import OffPeak change'!$A$106:GB$202,179,FALSE)))</f>
        <v>0</v>
      </c>
      <c r="FX97" s="6">
        <f>IF(ISERROR(VLOOKUP($A97,'Import OffPeak'!$A$3:GC$99,180,FALSE)-VLOOKUP($A97,'Import OffPeak change'!$A$106:GC$202,180,FALSE)),0,(VLOOKUP($A97,'Import OffPeak'!$A$3:GC$99,180,FALSE)-VLOOKUP($A97,'Import OffPeak change'!$A$106:GC$202,180,FALSE)))</f>
        <v>0</v>
      </c>
      <c r="FY97" s="6">
        <f>IF(ISERROR(VLOOKUP($A97,'Import OffPeak'!$A$3:GD$99,181,FALSE)-VLOOKUP($A97,'Import OffPeak change'!$A$106:GD$202,181,FALSE)),0,(VLOOKUP($A97,'Import OffPeak'!$A$3:GD$99,181,FALSE)-VLOOKUP($A97,'Import OffPeak change'!$A$106:GD$202,181,FALSE)))</f>
        <v>0</v>
      </c>
      <c r="FZ97" s="6">
        <f>IF(ISERROR(VLOOKUP($A97,'Import OffPeak'!$A$3:GE$99,182,FALSE)-VLOOKUP($A97,'Import OffPeak change'!$A$106:GE$202,182,FALSE)),0,(VLOOKUP($A97,'Import OffPeak'!$A$3:GE$99,182,FALSE)-VLOOKUP($A97,'Import OffPeak change'!$A$106:GE$202,182,FALSE)))</f>
        <v>0</v>
      </c>
      <c r="GA97" s="6">
        <f>IF(ISERROR(VLOOKUP($A97,'Import OffPeak'!$A$3:GF$99,183,FALSE)-VLOOKUP($A97,'Import OffPeak change'!$A$106:GF$202,183,FALSE)),0,(VLOOKUP($A97,'Import OffPeak'!$A$3:GF$99,183,FALSE)-VLOOKUP($A97,'Import OffPeak change'!$A$106:GF$202,183,FALSE)))</f>
        <v>0</v>
      </c>
      <c r="GB97" s="6">
        <f>IF(ISERROR(VLOOKUP($A97,'Import OffPeak'!$A$3:GG$99,184,FALSE)-VLOOKUP($A97,'Import OffPeak change'!$A$106:GG$202,184,FALSE)),0,(VLOOKUP($A97,'Import OffPeak'!$A$3:GG$99,184,FALSE)-VLOOKUP($A97,'Import OffPeak change'!$A$106:GG$202,184,FALSE)))</f>
        <v>0</v>
      </c>
      <c r="GC97" s="6">
        <f>IF(ISERROR(VLOOKUP($A97,'Import OffPeak'!$A$3:GH$99,185,FALSE)-VLOOKUP($A97,'Import OffPeak change'!$A$106:GH$202,185,FALSE)),0,(VLOOKUP($A97,'Import OffPeak'!$A$3:GH$99,185,FALSE)-VLOOKUP($A97,'Import OffPeak change'!$A$106:GH$202,185,FALSE)))</f>
        <v>0</v>
      </c>
      <c r="GD97" s="6">
        <f>IF(ISERROR(VLOOKUP($A97,'Import OffPeak'!$A$3:GI$99,186,FALSE)-VLOOKUP($A97,'Import OffPeak change'!$A$106:GI$202,186,FALSE)),0,(VLOOKUP($A97,'Import OffPeak'!$A$3:GI$99,186,FALSE)-VLOOKUP($A97,'Import OffPeak change'!$A$106:GI$202,186,FALSE)))</f>
        <v>0</v>
      </c>
      <c r="GE97" s="6">
        <f>IF(ISERROR(VLOOKUP($A97,'Import OffPeak'!$A$3:GJ$99,187,FALSE)-VLOOKUP($A97,'Import OffPeak change'!$A$106:GJ$202,187,FALSE)),0,(VLOOKUP($A97,'Import OffPeak'!$A$3:GJ$99,187,FALSE)-VLOOKUP($A97,'Import OffPeak change'!$A$106:GJ$202,187,FALSE)))</f>
        <v>0</v>
      </c>
      <c r="GF97" s="6">
        <f>IF(ISERROR(VLOOKUP($A97,'Import OffPeak'!$A$3:GK$99,188,FALSE)-VLOOKUP($A97,'Import OffPeak change'!$A$106:GK$202,188,FALSE)),0,(VLOOKUP($A97,'Import OffPeak'!$A$3:GK$99,188,FALSE)-VLOOKUP($A97,'Import OffPeak change'!$A$106:GK$202,188,FALSE)))</f>
        <v>0</v>
      </c>
      <c r="GG97" s="6">
        <f>IF(ISERROR(VLOOKUP($A97,'Import OffPeak'!$A$3:GL$99,189,FALSE)-VLOOKUP($A97,'Import OffPeak change'!$A$106:GL$202,189,FALSE)),0,(VLOOKUP($A97,'Import OffPeak'!$A$3:GL$99,189,FALSE)-VLOOKUP($A97,'Import OffPeak change'!$A$106:GL$202,189,FALSE)))</f>
        <v>0</v>
      </c>
      <c r="GH97" s="6">
        <f>IF(ISERROR(VLOOKUP($A97,'Import OffPeak'!$A$3:GM$99,190,FALSE)-VLOOKUP($A97,'Import OffPeak change'!$A$106:GM$202,190,FALSE)),0,(VLOOKUP($A97,'Import OffPeak'!$A$3:GM$99,190,FALSE)-VLOOKUP($A97,'Import OffPeak change'!$A$106:GM$202,190,FALSE)))</f>
        <v>0</v>
      </c>
      <c r="GI97" s="6">
        <f>IF(ISERROR(VLOOKUP($A97,'Import OffPeak'!$A$3:GN$99,191,FALSE)-VLOOKUP($A97,'Import OffPeak change'!$A$106:GN$202,191,FALSE)),0,(VLOOKUP($A97,'Import OffPeak'!$A$3:GN$99,191,FALSE)-VLOOKUP($A97,'Import OffPeak change'!$A$106:GN$202,191,FALSE)))</f>
        <v>0</v>
      </c>
      <c r="GJ97" s="6">
        <f>IF(ISERROR(VLOOKUP($A97,'Import OffPeak'!$A$3:GO$99,192,FALSE)-VLOOKUP($A97,'Import OffPeak change'!$A$106:GO$202,192,FALSE)),0,(VLOOKUP($A97,'Import OffPeak'!$A$3:GO$99,192,FALSE)-VLOOKUP($A97,'Import OffPeak change'!$A$106:GO$202,192,FALSE)))</f>
        <v>0</v>
      </c>
      <c r="GK97" s="6">
        <f>IF(ISERROR(VLOOKUP($A97,'Import OffPeak'!$A$3:GP$99,193,FALSE)-VLOOKUP($A97,'Import OffPeak change'!$A$106:GP$202,193,FALSE)),0,(VLOOKUP($A97,'Import OffPeak'!$A$3:GP$99,193,FALSE)-VLOOKUP($A97,'Import OffPeak change'!$A$106:GP$202,193,FALSE)))</f>
        <v>0</v>
      </c>
      <c r="GL97" s="6">
        <f>IF(ISERROR(VLOOKUP($A97,'Import OffPeak'!$A$3:GQ$99,194,FALSE)-VLOOKUP($A97,'Import OffPeak change'!$A$106:GQ$202,194,FALSE)),0,(VLOOKUP($A97,'Import OffPeak'!$A$3:GQ$99,194,FALSE)-VLOOKUP($A97,'Import OffPeak change'!$A$106:GQ$202,194,FALSE)))</f>
        <v>0</v>
      </c>
      <c r="GM97" s="6">
        <f>IF(ISERROR(VLOOKUP($A97,'Import OffPeak'!$A$3:GR$99,195,FALSE)-VLOOKUP($A97,'Import OffPeak change'!$A$106:GR$202,195,FALSE)),0,(VLOOKUP($A97,'Import OffPeak'!$A$3:GR$99,195,FALSE)-VLOOKUP($A97,'Import OffPeak change'!$A$106:GR$202,195,FALSE)))</f>
        <v>0</v>
      </c>
      <c r="GN97" s="6">
        <f>IF(ISERROR(VLOOKUP($A97,'Import OffPeak'!$A$3:GS$99,196,FALSE)-VLOOKUP($A97,'Import OffPeak change'!$A$106:GS$202,196,FALSE)),0,(VLOOKUP($A97,'Import OffPeak'!$A$3:GS$99,196,FALSE)-VLOOKUP($A97,'Import OffPeak change'!$A$106:GS$202,196,FALSE)))</f>
        <v>0</v>
      </c>
      <c r="GO97" s="6">
        <f>IF(ISERROR(VLOOKUP($A97,'Import OffPeak'!$A$3:GT$99,197,FALSE)-VLOOKUP($A97,'Import OffPeak change'!$A$106:GT$202,197,FALSE)),0,(VLOOKUP($A97,'Import OffPeak'!$A$3:GT$99,197,FALSE)-VLOOKUP($A97,'Import OffPeak change'!$A$106:GT$202,197,FALSE)))</f>
        <v>0</v>
      </c>
      <c r="GP97" s="6">
        <f>IF(ISERROR(VLOOKUP($A97,'Import OffPeak'!$A$3:GU$99,198,FALSE)-VLOOKUP($A97,'Import OffPeak change'!$A$106:GU$202,198,FALSE)),0,(VLOOKUP($A97,'Import OffPeak'!$A$3:GU$99,198,FALSE)-VLOOKUP($A97,'Import OffPeak change'!$A$106:GU$202,198,FALSE)))</f>
        <v>0</v>
      </c>
      <c r="GQ97" s="6">
        <f>IF(ISERROR(VLOOKUP($A97,'Import OffPeak'!$A$3:GV$99,199,FALSE)-VLOOKUP($A97,'Import OffPeak change'!$A$106:GV$202,199,FALSE)),0,(VLOOKUP($A97,'Import OffPeak'!$A$3:GV$99,199,FALSE)-VLOOKUP($A97,'Import OffPeak change'!$A$106:GV$202,199,FALSE)))</f>
        <v>0</v>
      </c>
      <c r="GR97" s="6">
        <f>IF(ISERROR(VLOOKUP($A97,'Import OffPeak'!$A$3:GW$99,200,FALSE)-VLOOKUP($A97,'Import OffPeak change'!$A$106:GW$202,200,FALSE)),0,(VLOOKUP($A97,'Import OffPeak'!$A$3:GW$99,200,FALSE)-VLOOKUP($A97,'Import OffPeak change'!$A$106:GW$202,200,FALSE)))</f>
        <v>0</v>
      </c>
      <c r="GS97" s="6">
        <f>IF(ISERROR(VLOOKUP($A97,'Import OffPeak'!$A$3:GX$99,201,FALSE)-VLOOKUP($A97,'Import OffPeak change'!$A$106:GX$202,201,FALSE)),0,(VLOOKUP($A97,'Import OffPeak'!$A$3:GX$99,201,FALSE)-VLOOKUP($A97,'Import OffPeak change'!$A$106:GX$202,201,FALSE)))</f>
        <v>0</v>
      </c>
      <c r="GT97" s="6">
        <f>IF(ISERROR(VLOOKUP($A97,'Import OffPeak'!$A$3:GY$99,202,FALSE)-VLOOKUP($A97,'Import OffPeak change'!$A$106:GY$202,202,FALSE)),0,(VLOOKUP($A97,'Import OffPeak'!$A$3:GY$99,202,FALSE)-VLOOKUP($A97,'Import OffPeak change'!$A$106:GY$202,202,FALSE)))</f>
        <v>0</v>
      </c>
      <c r="GU97" s="6">
        <f>IF(ISERROR(VLOOKUP($A97,'Import OffPeak'!$A$3:GZ$99,203,FALSE)-VLOOKUP($A97,'Import OffPeak change'!$A$106:GZ$202,203,FALSE)),0,(VLOOKUP($A97,'Import OffPeak'!$A$3:GZ$99,203,FALSE)-VLOOKUP($A97,'Import OffPeak change'!$A$106:GZ$202,203,FALSE)))</f>
        <v>0</v>
      </c>
      <c r="GV97" s="6">
        <f>IF(ISERROR(VLOOKUP($A97,'Import OffPeak'!$A$3:HA$99,204,FALSE)-VLOOKUP($A97,'Import OffPeak change'!$A$106:HA$202,204,FALSE)),0,(VLOOKUP($A97,'Import OffPeak'!$A$3:HA$99,204,FALSE)-VLOOKUP($A97,'Import OffPeak change'!$A$106:HA$202,204,FALSE)))</f>
        <v>0</v>
      </c>
      <c r="GW97" s="6">
        <f>IF(ISERROR(VLOOKUP($A97,'Import OffPeak'!$A$3:HB$99,205,FALSE)-VLOOKUP($A97,'Import OffPeak change'!$A$106:HB$202,205,FALSE)),0,(VLOOKUP($A97,'Import OffPeak'!$A$3:HB$99,205,FALSE)-VLOOKUP($A97,'Import OffPeak change'!$A$106:HB$202,205,FALSE)))</f>
        <v>0</v>
      </c>
      <c r="GX97" s="6">
        <f>IF(ISERROR(VLOOKUP($A97,'Import OffPeak'!$A$3:HC$99,206,FALSE)-VLOOKUP($A97,'Import OffPeak change'!$A$106:HC$202,206,FALSE)),0,(VLOOKUP($A97,'Import OffPeak'!$A$3:HC$99,206,FALSE)-VLOOKUP($A97,'Import OffPeak change'!$A$106:HC$202,206,FALSE)))</f>
        <v>0</v>
      </c>
      <c r="GY97" s="6">
        <f>IF(ISERROR(VLOOKUP($A97,'Import OffPeak'!$A$3:HD$99,207,FALSE)-VLOOKUP($A97,'Import OffPeak change'!$A$106:HD$202,207,FALSE)),0,(VLOOKUP($A97,'Import OffPeak'!$A$3:HD$99,207,FALSE)-VLOOKUP($A97,'Import OffPeak change'!$A$106:HD$202,207,FALSE)))</f>
        <v>0</v>
      </c>
      <c r="GZ97" s="6">
        <f>IF(ISERROR(VLOOKUP($A97,'Import OffPeak'!$A$3:HE$99,208,FALSE)-VLOOKUP($A97,'Import OffPeak change'!$A$106:HE$202,208,FALSE)),0,(VLOOKUP($A97,'Import OffPeak'!$A$3:HE$99,208,FALSE)-VLOOKUP($A97,'Import OffPeak change'!$A$106:HE$202,208,FALSE)))</f>
        <v>0</v>
      </c>
      <c r="HA97" s="6">
        <f>IF(ISERROR(VLOOKUP($A97,'Import OffPeak'!$A$3:HF$99,209,FALSE)-VLOOKUP($A97,'Import OffPeak change'!$A$106:HF$202,209,FALSE)),0,(VLOOKUP($A97,'Import OffPeak'!$A$3:HF$99,209,FALSE)-VLOOKUP($A97,'Import OffPeak change'!$A$106:HF$202,209,FALSE)))</f>
        <v>0</v>
      </c>
      <c r="HB97" s="6">
        <f>IF(ISERROR(VLOOKUP($A97,'Import OffPeak'!$A$3:HG$99,210,FALSE)-VLOOKUP($A97,'Import OffPeak change'!$A$106:HG$202,210,FALSE)),0,(VLOOKUP($A97,'Import OffPeak'!$A$3:HG$99,210,FALSE)-VLOOKUP($A97,'Import OffPeak change'!$A$106:HG$202,210,FALSE)))</f>
        <v>0</v>
      </c>
      <c r="HC97" s="6">
        <f>IF(ISERROR(VLOOKUP($A97,'Import OffPeak'!$A$3:HH$99,211,FALSE)-VLOOKUP($A97,'Import OffPeak change'!$A$106:HH$202,211,FALSE)),0,(VLOOKUP($A97,'Import OffPeak'!$A$3:HH$99,211,FALSE)-VLOOKUP($A97,'Import OffPeak change'!$A$106:HH$202,211,FALSE)))</f>
        <v>0</v>
      </c>
      <c r="HD97" s="6">
        <f>IF(ISERROR(VLOOKUP($A97,'Import OffPeak'!$A$3:HI$99,212,FALSE)-VLOOKUP($A97,'Import OffPeak change'!$A$106:HI$202,212,FALSE)),0,(VLOOKUP($A97,'Import OffPeak'!$A$3:HI$99,212,FALSE)-VLOOKUP($A97,'Import OffPeak change'!$A$106:HI$202,212,FALSE)))</f>
        <v>0</v>
      </c>
      <c r="HE97" s="6">
        <f>IF(ISERROR(VLOOKUP($A97,'Import OffPeak'!$A$3:HJ$99,213,FALSE)-VLOOKUP($A97,'Import OffPeak change'!$A$106:HJ$202,213,FALSE)),0,(VLOOKUP($A97,'Import OffPeak'!$A$3:HJ$99,213,FALSE)-VLOOKUP($A97,'Import OffPeak change'!$A$106:HJ$202,213,FALSE)))</f>
        <v>0</v>
      </c>
      <c r="HF97" s="6">
        <f>IF(ISERROR(VLOOKUP($A97,'Import OffPeak'!$A$3:HK$99,214,FALSE)-VLOOKUP($A97,'Import OffPeak change'!$A$106:HK$202,214,FALSE)),0,(VLOOKUP($A97,'Import OffPeak'!$A$3:HK$99,214,FALSE)-VLOOKUP($A97,'Import OffPeak change'!$A$106:HK$202,214,FALSE)))</f>
        <v>0</v>
      </c>
      <c r="HG97" s="6">
        <f>IF(ISERROR(VLOOKUP($A97,'Import OffPeak'!$A$3:HL$99,215,FALSE)-VLOOKUP($A97,'Import OffPeak change'!$A$106:HL$202,215,FALSE)),0,(VLOOKUP($A97,'Import OffPeak'!$A$3:HL$99,215,FALSE)-VLOOKUP($A97,'Import OffPeak change'!$A$106:HL$202,215,FALSE)))</f>
        <v>0</v>
      </c>
      <c r="HH97" s="6">
        <f>IF(ISERROR(VLOOKUP($A97,'Import OffPeak'!$A$3:HM$99,216,FALSE)-VLOOKUP($A97,'Import OffPeak change'!$A$106:HM$202,216,FALSE)),0,(VLOOKUP($A97,'Import OffPeak'!$A$3:HM$99,216,FALSE)-VLOOKUP($A97,'Import OffPeak change'!$A$106:HM$202,216,FALSE)))</f>
        <v>0</v>
      </c>
      <c r="HI97" s="6">
        <f>IF(ISERROR(VLOOKUP($A97,'Import OffPeak'!$A$3:HN$99,217,FALSE)-VLOOKUP($A97,'Import OffPeak change'!$A$106:HN$202,217,FALSE)),0,(VLOOKUP($A97,'Import OffPeak'!$A$3:HN$99,217,FALSE)-VLOOKUP($A97,'Import OffPeak change'!$A$106:HN$202,217,FALSE)))</f>
        <v>0</v>
      </c>
      <c r="HJ97" s="6">
        <f>IF(ISERROR(VLOOKUP($A97,'Import OffPeak'!$A$3:HO$99,218,FALSE)-VLOOKUP($A97,'Import OffPeak change'!$A$106:HO$202,218,FALSE)),0,(VLOOKUP($A97,'Import OffPeak'!$A$3:HO$99,218,FALSE)-VLOOKUP($A97,'Import OffPeak change'!$A$106:HO$202,218,FALSE)))</f>
        <v>0</v>
      </c>
      <c r="HK97" s="6">
        <f>IF(ISERROR(VLOOKUP($A97,'Import OffPeak'!$A$3:HP$99,219,FALSE)-VLOOKUP($A97,'Import OffPeak change'!$A$106:HP$202,219,FALSE)),0,(VLOOKUP($A97,'Import OffPeak'!$A$3:HP$99,219,FALSE)-VLOOKUP($A97,'Import OffPeak change'!$A$106:HP$202,219,FALSE)))</f>
        <v>0</v>
      </c>
      <c r="HL97" s="6">
        <f>IF(ISERROR(VLOOKUP($A97,'Import OffPeak'!$A$3:HQ$99,220,FALSE)-VLOOKUP($A97,'Import OffPeak change'!$A$106:HQ$202,220,FALSE)),0,(VLOOKUP($A97,'Import OffPeak'!$A$3:HQ$99,220,FALSE)-VLOOKUP($A97,'Import OffPeak change'!$A$106:HQ$202,220,FALSE)))</f>
        <v>0</v>
      </c>
      <c r="HM97" s="6">
        <f>IF(ISERROR(VLOOKUP($A97,'Import OffPeak'!$A$3:HR$99,221,FALSE)-VLOOKUP($A97,'Import OffPeak change'!$A$106:HR$202,221,FALSE)),0,(VLOOKUP($A97,'Import OffPeak'!$A$3:HR$99,221,FALSE)-VLOOKUP($A97,'Import OffPeak change'!$A$106:HR$202,221,FALSE)))</f>
        <v>0</v>
      </c>
      <c r="HN97" s="6">
        <f>IF(ISERROR(VLOOKUP($A97,'Import OffPeak'!$A$3:HS$99,222,FALSE)-VLOOKUP($A97,'Import OffPeak change'!$A$106:HS$202,222,FALSE)),0,(VLOOKUP($A97,'Import OffPeak'!$A$3:HS$99,222,FALSE)-VLOOKUP($A97,'Import OffPeak change'!$A$106:HS$202,222,FALSE)))</f>
        <v>0</v>
      </c>
      <c r="HO97" s="6">
        <f>IF(ISERROR(VLOOKUP($A97,'Import OffPeak'!$A$3:HT$99,223,FALSE)-VLOOKUP($A97,'Import OffPeak change'!$A$106:HT$202,223,FALSE)),0,(VLOOKUP($A97,'Import OffPeak'!$A$3:HT$99,223,FALSE)-VLOOKUP($A97,'Import OffPeak change'!$A$106:HT$202,223,FALSE)))</f>
        <v>0</v>
      </c>
      <c r="HP97" s="6">
        <f>IF(ISERROR(VLOOKUP($A97,'Import OffPeak'!$A$3:HU$99,224,FALSE)-VLOOKUP($A97,'Import OffPeak change'!$A$106:HU$202,224,FALSE)),0,(VLOOKUP($A97,'Import OffPeak'!$A$3:HU$99,224,FALSE)-VLOOKUP($A97,'Import OffPeak change'!$A$106:HU$202,224,FALSE)))</f>
        <v>0</v>
      </c>
      <c r="HQ97" s="6">
        <f>IF(ISERROR(VLOOKUP($A97,'Import OffPeak'!$A$3:HV$99,225,FALSE)-VLOOKUP($A97,'Import OffPeak change'!$A$106:HV$202,225,FALSE)),0,(VLOOKUP($A97,'Import OffPeak'!$A$3:HV$99,225,FALSE)-VLOOKUP($A97,'Import OffPeak change'!$A$106:HV$202,225,FALSE)))</f>
        <v>0</v>
      </c>
      <c r="HR97" s="6">
        <f>IF(ISERROR(VLOOKUP($A97,'Import OffPeak'!$A$3:HW$99,226,FALSE)-VLOOKUP($A97,'Import OffPeak change'!$A$106:HW$202,226,FALSE)),0,(VLOOKUP($A97,'Import OffPeak'!$A$3:HW$99,226,FALSE)-VLOOKUP($A97,'Import OffPeak change'!$A$106:HW$202,226,FALSE)))</f>
        <v>0</v>
      </c>
      <c r="HS97" s="6">
        <f>IF(ISERROR(VLOOKUP($A97,'Import OffPeak'!$A$3:HX$99,227,FALSE)-VLOOKUP($A97,'Import OffPeak change'!$A$106:HX$202,227,FALSE)),0,(VLOOKUP($A97,'Import OffPeak'!$A$3:HX$99,227,FALSE)-VLOOKUP($A97,'Import OffPeak change'!$A$106:HX$202,227,FALSE)))</f>
        <v>0</v>
      </c>
      <c r="HT97" s="6">
        <f>IF(ISERROR(VLOOKUP($A97,'Import OffPeak'!$A$3:HY$99,228,FALSE)-VLOOKUP($A97,'Import OffPeak change'!$A$106:HY$202,228,FALSE)),0,(VLOOKUP($A97,'Import OffPeak'!$A$3:HY$99,228,FALSE)-VLOOKUP($A97,'Import OffPeak change'!$A$106:HY$202,228,FALSE)))</f>
        <v>0</v>
      </c>
      <c r="HU97" s="6">
        <f>IF(ISERROR(VLOOKUP($A97,'Import OffPeak'!$A$3:HZ$99,229,FALSE)-VLOOKUP($A97,'Import OffPeak change'!$A$106:HZ$202,229,FALSE)),0,(VLOOKUP($A97,'Import OffPeak'!$A$3:HZ$99,229,FALSE)-VLOOKUP($A97,'Import OffPeak change'!$A$106:HZ$202,229,FALSE)))</f>
        <v>0</v>
      </c>
      <c r="HV97" s="6">
        <f>IF(ISERROR(VLOOKUP($A97,'Import OffPeak'!$A$3:IA$99,230,FALSE)-VLOOKUP($A97,'Import OffPeak change'!$A$106:IA$202,230,FALSE)),0,(VLOOKUP($A97,'Import OffPeak'!$A$3:IA$99,230,FALSE)-VLOOKUP($A97,'Import OffPeak change'!$A$106:IA$202,230,FALSE)))</f>
        <v>0</v>
      </c>
      <c r="HW97" s="6">
        <f>IF(ISERROR(VLOOKUP($A97,'Import OffPeak'!$A$3:IB$99,231,FALSE)-VLOOKUP($A97,'Import OffPeak change'!$A$106:IB$202,231,FALSE)),0,(VLOOKUP($A97,'Import OffPeak'!$A$3:IB$99,231,FALSE)-VLOOKUP($A97,'Import OffPeak change'!$A$106:IB$202,231,FALSE)))</f>
        <v>0</v>
      </c>
      <c r="HX97" s="6">
        <f>IF(ISERROR(VLOOKUP($A97,'Import OffPeak'!$A$3:IC$99,232,FALSE)-VLOOKUP($A97,'Import OffPeak change'!$A$106:IC$202,232,FALSE)),0,(VLOOKUP($A97,'Import OffPeak'!$A$3:IC$99,232,FALSE)-VLOOKUP($A97,'Import OffPeak change'!$A$106:IC$202,232,FALSE)))</f>
        <v>0</v>
      </c>
      <c r="HY97" s="6">
        <f>IF(ISERROR(VLOOKUP($A97,'Import OffPeak'!$A$3:ID$99,233,FALSE)-VLOOKUP($A97,'Import OffPeak change'!$A$106:ID$202,233,FALSE)),0,(VLOOKUP($A97,'Import OffPeak'!$A$3:ID$99,233,FALSE)-VLOOKUP($A97,'Import OffPeak change'!$A$106:ID$202,233,FALSE)))</f>
        <v>0</v>
      </c>
      <c r="HZ97" s="6">
        <f>IF(ISERROR(VLOOKUP($A97,'Import OffPeak'!$A$3:IE$99,234,FALSE)-VLOOKUP($A97,'Import OffPeak change'!$A$106:IE$202,234,FALSE)),0,(VLOOKUP($A97,'Import OffPeak'!$A$3:IE$99,234,FALSE)-VLOOKUP($A97,'Import OffPeak change'!$A$106:IE$202,234,FALSE)))</f>
        <v>0</v>
      </c>
      <c r="IA97" s="6">
        <f>IF(ISERROR(VLOOKUP($A97,'Import OffPeak'!$A$3:IF$99,235,FALSE)-VLOOKUP($A97,'Import OffPeak change'!$A$106:IF$202,235,FALSE)),0,(VLOOKUP($A97,'Import OffPeak'!$A$3:IF$99,235,FALSE)-VLOOKUP($A97,'Import OffPeak change'!$A$106:IF$202,235,FALSE)))</f>
        <v>0</v>
      </c>
      <c r="IB97" s="6">
        <f>IF(ISERROR(VLOOKUP($A97,'Import OffPeak'!$A$3:IG$99,236,FALSE)-VLOOKUP($A97,'Import OffPeak change'!$A$106:IG$202,236,FALSE)),0,(VLOOKUP($A97,'Import OffPeak'!$A$3:IG$99,236,FALSE)-VLOOKUP($A97,'Import OffPeak change'!$A$106:IG$202,236,FALSE)))</f>
        <v>0</v>
      </c>
      <c r="IC97" s="6">
        <f>IF(ISERROR(VLOOKUP($A97,'Import OffPeak'!$A$3:IH$99,237,FALSE)-VLOOKUP($A97,'Import OffPeak change'!$A$106:IH$202,237,FALSE)),0,(VLOOKUP($A97,'Import OffPeak'!$A$3:IH$99,237,FALSE)-VLOOKUP($A97,'Import OffPeak change'!$A$106:IH$202,237,FALSE)))</f>
        <v>0</v>
      </c>
      <c r="ID97" s="6">
        <f>IF(ISERROR(VLOOKUP($A97,'Import OffPeak'!$A$3:II$99,238,FALSE)-VLOOKUP($A97,'Import OffPeak change'!$A$106:II$202,238,FALSE)),0,(VLOOKUP($A97,'Import OffPeak'!$A$3:II$99,238,FALSE)-VLOOKUP($A97,'Import OffPeak change'!$A$106:II$202,238,FALSE)))</f>
        <v>0</v>
      </c>
      <c r="IE97" s="6">
        <f>IF(ISERROR(VLOOKUP($A97,'Import OffPeak'!$A$3:IJ$99,239,FALSE)-VLOOKUP($A97,'Import OffPeak change'!$A$106:IJ$202,239,FALSE)),0,(VLOOKUP($A97,'Import OffPeak'!$A$3:IJ$99,239,FALSE)-VLOOKUP($A97,'Import OffPeak change'!$A$106:IJ$202,239,FALSE)))</f>
        <v>0</v>
      </c>
    </row>
    <row r="98" spans="1:243">
      <c r="A98" s="168" t="str">
        <f>IF('Import OffPeak'!A95=0,"",'Import OffPeak'!A95)</f>
        <v/>
      </c>
      <c r="B98" s="6"/>
      <c r="C98" s="6"/>
      <c r="D98" s="6"/>
      <c r="E98" s="6"/>
      <c r="F98" s="6"/>
      <c r="G98" s="6">
        <f>IF(ISERROR(VLOOKUP($A98,'Import OffPeak'!$A$3:L$99,7,FALSE)-VLOOKUP($A98,'Import OffPeak change'!$A$106:L$202,7,FALSE)),0,(VLOOKUP($A98,'Import OffPeak'!$A$3:L$99,7,FALSE)-VLOOKUP($A98,'Import OffPeak change'!$A$106:L$202,7,FALSE)))</f>
        <v>0</v>
      </c>
      <c r="H98" s="6">
        <f>IF(ISERROR(VLOOKUP($A98,'Import OffPeak'!$A$3:M$99,8,FALSE)-VLOOKUP($A98,'Import OffPeak change'!$A$106:M$202,8,FALSE)),0,(VLOOKUP($A98,'Import OffPeak'!$A$3:M$99,8,FALSE)-VLOOKUP($A98,'Import OffPeak change'!$A$106:M$202,8,FALSE)))</f>
        <v>0</v>
      </c>
      <c r="I98" s="6">
        <f>IF(ISERROR(VLOOKUP($A98,'Import OffPeak'!$A$3:N$99,9,FALSE)-VLOOKUP($A98,'Import OffPeak change'!$A$106:N$202,9,FALSE)),0,(VLOOKUP($A98,'Import OffPeak'!$A$3:N$99,9,FALSE)-VLOOKUP($A98,'Import OffPeak change'!$A$106:N$202,9,FALSE)))</f>
        <v>0</v>
      </c>
      <c r="J98" s="6">
        <f>IF(ISERROR(VLOOKUP($A98,'Import OffPeak'!$A$3:O$99,10,FALSE)-VLOOKUP($A98,'Import OffPeak change'!$A$106:O$202,10,FALSE)),0,(VLOOKUP($A98,'Import OffPeak'!$A$3:O$99,10,FALSE)-VLOOKUP($A98,'Import OffPeak change'!$A$106:O$202,10,FALSE)))</f>
        <v>0</v>
      </c>
      <c r="K98" s="6">
        <f>IF(ISERROR(VLOOKUP($A98,'Import OffPeak'!$A$3:P$99,11,FALSE)-VLOOKUP($A98,'Import OffPeak change'!$A$106:P$202,11,FALSE)),0,(VLOOKUP($A98,'Import OffPeak'!$A$3:P$99,11,FALSE)-VLOOKUP($A98,'Import OffPeak change'!$A$106:P$202,11,FALSE)))</f>
        <v>0</v>
      </c>
      <c r="L98" s="6">
        <f>IF(ISERROR(VLOOKUP($A98,'Import OffPeak'!$A$3:Q$99,12,FALSE)-VLOOKUP($A98,'Import OffPeak change'!$A$106:Q$202,12,FALSE)),0,(VLOOKUP($A98,'Import OffPeak'!$A$3:Q$99,12,FALSE)-VLOOKUP($A98,'Import OffPeak change'!$A$106:Q$202,12,FALSE)))</f>
        <v>0</v>
      </c>
      <c r="M98" s="6">
        <f>IF(ISERROR(VLOOKUP($A98,'Import OffPeak'!$A$3:R$99,13,FALSE)-VLOOKUP($A98,'Import OffPeak change'!$A$106:R$202,13,FALSE)),0,(VLOOKUP($A98,'Import OffPeak'!$A$3:R$99,13,FALSE)-VLOOKUP($A98,'Import OffPeak change'!$A$106:R$202,13,FALSE)))</f>
        <v>0</v>
      </c>
      <c r="N98" s="6">
        <f>IF(ISERROR(VLOOKUP($A98,'Import OffPeak'!$A$3:S$99,14,FALSE)-VLOOKUP($A98,'Import OffPeak change'!$A$106:S$202,14,FALSE)),0,(VLOOKUP($A98,'Import OffPeak'!$A$3:S$99,14,FALSE)-VLOOKUP($A98,'Import OffPeak change'!$A$106:S$202,14,FALSE)))</f>
        <v>0</v>
      </c>
      <c r="O98" s="6">
        <f>IF(ISERROR(VLOOKUP($A98,'Import OffPeak'!$A$3:T$99,15,FALSE)-VLOOKUP($A98,'Import OffPeak change'!$A$106:T$202,15,FALSE)),0,(VLOOKUP($A98,'Import OffPeak'!$A$3:T$99,15,FALSE)-VLOOKUP($A98,'Import OffPeak change'!$A$106:T$202,15,FALSE)))</f>
        <v>0</v>
      </c>
      <c r="P98" s="6">
        <f>IF(ISERROR(VLOOKUP($A98,'Import OffPeak'!$A$3:U$99,16,FALSE)-VLOOKUP($A98,'Import OffPeak change'!$A$106:U$202,16,FALSE)),0,(VLOOKUP($A98,'Import OffPeak'!$A$3:U$99,16,FALSE)-VLOOKUP($A98,'Import OffPeak change'!$A$106:U$202,16,FALSE)))</f>
        <v>0</v>
      </c>
      <c r="Q98" s="6">
        <f>IF(ISERROR(VLOOKUP($A98,'Import OffPeak'!$A$3:V$99,17,FALSE)-VLOOKUP($A98,'Import OffPeak change'!$A$106:V$202,17,FALSE)),0,(VLOOKUP($A98,'Import OffPeak'!$A$3:V$99,17,FALSE)-VLOOKUP($A98,'Import OffPeak change'!$A$106:V$202,17,FALSE)))</f>
        <v>0</v>
      </c>
      <c r="R98" s="6">
        <f>IF(ISERROR(VLOOKUP($A98,'Import OffPeak'!$A$3:W$99,18,FALSE)-VLOOKUP($A98,'Import OffPeak change'!$A$106:W$202,18,FALSE)),0,(VLOOKUP($A98,'Import OffPeak'!$A$3:W$99,18,FALSE)-VLOOKUP($A98,'Import OffPeak change'!$A$106:W$202,18,FALSE)))</f>
        <v>0</v>
      </c>
      <c r="S98" s="6">
        <f>IF(ISERROR(VLOOKUP($A98,'Import OffPeak'!$A$3:X$99,19,FALSE)-VLOOKUP($A98,'Import OffPeak change'!$A$106:X$202,19,FALSE)),0,(VLOOKUP($A98,'Import OffPeak'!$A$3:X$99,19,FALSE)-VLOOKUP($A98,'Import OffPeak change'!$A$106:X$202,19,FALSE)))</f>
        <v>0</v>
      </c>
      <c r="T98" s="6">
        <f>IF(ISERROR(VLOOKUP($A98,'Import OffPeak'!$A$3:Y$99,20,FALSE)-VLOOKUP($A98,'Import OffPeak change'!$A$106:Y$202,20,FALSE)),0,(VLOOKUP($A98,'Import OffPeak'!$A$3:Y$99,20,FALSE)-VLOOKUP($A98,'Import OffPeak change'!$A$106:Y$202,20,FALSE)))</f>
        <v>0</v>
      </c>
      <c r="U98" s="6">
        <f>IF(ISERROR(VLOOKUP($A98,'Import OffPeak'!$A$3:Z$99,21,FALSE)-VLOOKUP($A98,'Import OffPeak change'!$A$106:Z$202,21,FALSE)),0,(VLOOKUP($A98,'Import OffPeak'!$A$3:Z$99,21,FALSE)-VLOOKUP($A98,'Import OffPeak change'!$A$106:Z$202,21,FALSE)))</f>
        <v>0</v>
      </c>
      <c r="V98" s="6">
        <f>IF(ISERROR(VLOOKUP($A98,'Import OffPeak'!$A$3:AA$99,22,FALSE)-VLOOKUP($A98,'Import OffPeak change'!$A$106:AA$202,22,FALSE)),0,(VLOOKUP($A98,'Import OffPeak'!$A$3:AA$99,22,FALSE)-VLOOKUP($A98,'Import OffPeak change'!$A$106:AA$202,22,FALSE)))</f>
        <v>0</v>
      </c>
      <c r="W98" s="6">
        <f>IF(ISERROR(VLOOKUP($A98,'Import OffPeak'!$A$3:AB$99,23,FALSE)-VLOOKUP($A98,'Import OffPeak change'!$A$106:AB$202,23,FALSE)),0,(VLOOKUP($A98,'Import OffPeak'!$A$3:AB$99,23,FALSE)-VLOOKUP($A98,'Import OffPeak change'!$A$106:AB$202,23,FALSE)))</f>
        <v>0</v>
      </c>
      <c r="X98" s="6">
        <f>IF(ISERROR(VLOOKUP($A98,'Import OffPeak'!$A$3:AC$99,24,FALSE)-VLOOKUP($A98,'Import OffPeak change'!$A$106:AC$202,24,FALSE)),0,(VLOOKUP($A98,'Import OffPeak'!$A$3:AC$99,24,FALSE)-VLOOKUP($A98,'Import OffPeak change'!$A$106:AC$202,24,FALSE)))</f>
        <v>0</v>
      </c>
      <c r="Y98" s="6">
        <f>IF(ISERROR(VLOOKUP($A98,'Import OffPeak'!$A$3:AD$99,25,FALSE)-VLOOKUP($A98,'Import OffPeak change'!$A$106:AD$202,25,FALSE)),0,(VLOOKUP($A98,'Import OffPeak'!$A$3:AD$99,25,FALSE)-VLOOKUP($A98,'Import OffPeak change'!$A$106:AD$202,25,FALSE)))</f>
        <v>0</v>
      </c>
      <c r="Z98" s="6">
        <f>IF(ISERROR(VLOOKUP($A98,'Import OffPeak'!$A$3:AE$99,26,FALSE)-VLOOKUP($A98,'Import OffPeak change'!$A$106:AE$202,26,FALSE)),0,(VLOOKUP($A98,'Import OffPeak'!$A$3:AE$99,26,FALSE)-VLOOKUP($A98,'Import OffPeak change'!$A$106:AE$202,26,FALSE)))</f>
        <v>0</v>
      </c>
      <c r="AA98" s="6">
        <f>IF(ISERROR(VLOOKUP($A98,'Import OffPeak'!$A$3:AF$99,27,FALSE)-VLOOKUP($A98,'Import OffPeak change'!$A$106:AF$202,27,FALSE)),0,(VLOOKUP($A98,'Import OffPeak'!$A$3:AF$99,27,FALSE)-VLOOKUP($A98,'Import OffPeak change'!$A$106:AF$202,27,FALSE)))</f>
        <v>0</v>
      </c>
      <c r="AB98" s="6">
        <f>IF(ISERROR(VLOOKUP($A98,'Import OffPeak'!$A$3:AG$99,28,FALSE)-VLOOKUP($A98,'Import OffPeak change'!$A$106:AG$202,28,FALSE)),0,(VLOOKUP($A98,'Import OffPeak'!$A$3:AG$99,28,FALSE)-VLOOKUP($A98,'Import OffPeak change'!$A$106:AG$202,28,FALSE)))</f>
        <v>0</v>
      </c>
      <c r="AC98" s="6">
        <f>IF(ISERROR(VLOOKUP($A98,'Import OffPeak'!$A$3:AH$99,29,FALSE)-VLOOKUP($A98,'Import OffPeak change'!$A$106:AH$202,29,FALSE)),0,(VLOOKUP($A98,'Import OffPeak'!$A$3:AH$99,29,FALSE)-VLOOKUP($A98,'Import OffPeak change'!$A$106:AH$202,29,FALSE)))</f>
        <v>0</v>
      </c>
      <c r="AD98" s="6">
        <f>IF(ISERROR(VLOOKUP($A98,'Import OffPeak'!$A$3:AI$99,30,FALSE)-VLOOKUP($A98,'Import OffPeak change'!$A$106:AI$202,30,FALSE)),0,(VLOOKUP($A98,'Import OffPeak'!$A$3:AI$99,30,FALSE)-VLOOKUP($A98,'Import OffPeak change'!$A$106:AI$202,30,FALSE)))</f>
        <v>0</v>
      </c>
      <c r="AE98" s="6">
        <f>IF(ISERROR(VLOOKUP($A98,'Import OffPeak'!$A$3:AJ$99,31,FALSE)-VLOOKUP($A98,'Import OffPeak change'!$A$106:AJ$202,31,FALSE)),0,(VLOOKUP($A98,'Import OffPeak'!$A$3:AJ$99,31,FALSE)-VLOOKUP($A98,'Import OffPeak change'!$A$106:AJ$202,31,FALSE)))</f>
        <v>0</v>
      </c>
      <c r="AF98" s="6">
        <f>IF(ISERROR(VLOOKUP($A98,'Import OffPeak'!$A$3:AK$99,32,FALSE)-VLOOKUP($A98,'Import OffPeak change'!$A$106:AK$202,32,FALSE)),0,(VLOOKUP($A98,'Import OffPeak'!$A$3:AK$99,32,FALSE)-VLOOKUP($A98,'Import OffPeak change'!$A$106:AK$202,32,FALSE)))</f>
        <v>0</v>
      </c>
      <c r="AG98" s="6">
        <f>IF(ISERROR(VLOOKUP($A98,'Import OffPeak'!$A$3:AL$99,33,FALSE)-VLOOKUP($A98,'Import OffPeak change'!$A$106:AL$202,33,FALSE)),0,(VLOOKUP($A98,'Import OffPeak'!$A$3:AL$99,33,FALSE)-VLOOKUP($A98,'Import OffPeak change'!$A$106:AL$202,33,FALSE)))</f>
        <v>0</v>
      </c>
      <c r="AH98" s="6">
        <f>IF(ISERROR(VLOOKUP($A98,'Import OffPeak'!$A$3:AM$99,34,FALSE)-VLOOKUP($A98,'Import OffPeak change'!$A$106:AM$202,34,FALSE)),0,(VLOOKUP($A98,'Import OffPeak'!$A$3:AM$99,34,FALSE)-VLOOKUP($A98,'Import OffPeak change'!$A$106:AM$202,34,FALSE)))</f>
        <v>0</v>
      </c>
      <c r="AI98" s="6">
        <f>IF(ISERROR(VLOOKUP($A98,'Import OffPeak'!$A$3:AN$99,35,FALSE)-VLOOKUP($A98,'Import OffPeak change'!$A$106:AN$202,35,FALSE)),0,(VLOOKUP($A98,'Import OffPeak'!$A$3:AN$99,35,FALSE)-VLOOKUP($A98,'Import OffPeak change'!$A$106:AN$202,35,FALSE)))</f>
        <v>0</v>
      </c>
      <c r="AJ98" s="6">
        <f>IF(ISERROR(VLOOKUP($A98,'Import OffPeak'!$A$3:AO$99,36,FALSE)-VLOOKUP($A98,'Import OffPeak change'!$A$106:AO$202,36,FALSE)),0,(VLOOKUP($A98,'Import OffPeak'!$A$3:AO$99,36,FALSE)-VLOOKUP($A98,'Import OffPeak change'!$A$106:AO$202,36,FALSE)))</f>
        <v>0</v>
      </c>
      <c r="AK98" s="6">
        <f>IF(ISERROR(VLOOKUP($A98,'Import OffPeak'!$A$3:AP$99,37,FALSE)-VLOOKUP($A98,'Import OffPeak change'!$A$106:AP$202,37,FALSE)),0,(VLOOKUP($A98,'Import OffPeak'!$A$3:AP$99,37,FALSE)-VLOOKUP($A98,'Import OffPeak change'!$A$106:AP$202,37,FALSE)))</f>
        <v>0</v>
      </c>
      <c r="AL98" s="6">
        <f>IF(ISERROR(VLOOKUP($A98,'Import OffPeak'!$A$3:AQ$99,38,FALSE)-VLOOKUP($A98,'Import OffPeak change'!$A$106:AQ$202,38,FALSE)),0,(VLOOKUP($A98,'Import OffPeak'!$A$3:AQ$99,38,FALSE)-VLOOKUP($A98,'Import OffPeak change'!$A$106:AQ$202,38,FALSE)))</f>
        <v>0</v>
      </c>
      <c r="AM98" s="6">
        <f>IF(ISERROR(VLOOKUP($A98,'Import OffPeak'!$A$3:AR$99,39,FALSE)-VLOOKUP($A98,'Import OffPeak change'!$A$106:AR$202,39,FALSE)),0,(VLOOKUP($A98,'Import OffPeak'!$A$3:AR$99,39,FALSE)-VLOOKUP($A98,'Import OffPeak change'!$A$106:AR$202,39,FALSE)))</f>
        <v>0</v>
      </c>
      <c r="AN98" s="6">
        <f>IF(ISERROR(VLOOKUP($A98,'Import OffPeak'!$A$3:AS$99,40,FALSE)-VLOOKUP($A98,'Import OffPeak change'!$A$106:AS$202,40,FALSE)),0,(VLOOKUP($A98,'Import OffPeak'!$A$3:AS$99,40,FALSE)-VLOOKUP($A98,'Import OffPeak change'!$A$106:AS$202,40,FALSE)))</f>
        <v>0</v>
      </c>
      <c r="AO98" s="6">
        <f>IF(ISERROR(VLOOKUP($A98,'Import OffPeak'!$A$3:AT$99,41,FALSE)-VLOOKUP($A98,'Import OffPeak change'!$A$106:AT$202,41,FALSE)),0,(VLOOKUP($A98,'Import OffPeak'!$A$3:AT$99,41,FALSE)-VLOOKUP($A98,'Import OffPeak change'!$A$106:AT$202,41,FALSE)))</f>
        <v>0</v>
      </c>
      <c r="AP98" s="6">
        <f>IF(ISERROR(VLOOKUP($A98,'Import OffPeak'!$A$3:AU$99,42,FALSE)-VLOOKUP($A98,'Import OffPeak change'!$A$106:AU$202,42,FALSE)),0,(VLOOKUP($A98,'Import OffPeak'!$A$3:AU$99,42,FALSE)-VLOOKUP($A98,'Import OffPeak change'!$A$106:AU$202,42,FALSE)))</f>
        <v>0</v>
      </c>
      <c r="AQ98" s="6">
        <f>IF(ISERROR(VLOOKUP($A98,'Import OffPeak'!$A$3:AV$99,43,FALSE)-VLOOKUP($A98,'Import OffPeak change'!$A$106:AV$202,43,FALSE)),0,(VLOOKUP($A98,'Import OffPeak'!$A$3:AV$99,43,FALSE)-VLOOKUP($A98,'Import OffPeak change'!$A$106:AV$202,43,FALSE)))</f>
        <v>0</v>
      </c>
      <c r="AR98" s="6">
        <f>IF(ISERROR(VLOOKUP($A98,'Import OffPeak'!$A$3:AW$99,44,FALSE)-VLOOKUP($A98,'Import OffPeak change'!$A$106:AW$202,44,FALSE)),0,(VLOOKUP($A98,'Import OffPeak'!$A$3:AW$99,44,FALSE)-VLOOKUP($A98,'Import OffPeak change'!$A$106:AW$202,44,FALSE)))</f>
        <v>0</v>
      </c>
      <c r="AS98" s="6">
        <f>IF(ISERROR(VLOOKUP($A98,'Import OffPeak'!$A$3:AX$99,45,FALSE)-VLOOKUP($A98,'Import OffPeak change'!$A$106:AX$202,45,FALSE)),0,(VLOOKUP($A98,'Import OffPeak'!$A$3:AX$99,45,FALSE)-VLOOKUP($A98,'Import OffPeak change'!$A$106:AX$202,45,FALSE)))</f>
        <v>0</v>
      </c>
      <c r="AT98" s="6">
        <f>IF(ISERROR(VLOOKUP($A98,'Import OffPeak'!$A$3:AY$99,46,FALSE)-VLOOKUP($A98,'Import OffPeak change'!$A$106:AY$202,46,FALSE)),0,(VLOOKUP($A98,'Import OffPeak'!$A$3:AY$99,46,FALSE)-VLOOKUP($A98,'Import OffPeak change'!$A$106:AY$202,46,FALSE)))</f>
        <v>0</v>
      </c>
      <c r="AU98" s="6">
        <f>IF(ISERROR(VLOOKUP($A98,'Import OffPeak'!$A$3:AZ$99,47,FALSE)-VLOOKUP($A98,'Import OffPeak change'!$A$106:AZ$202,47,FALSE)),0,(VLOOKUP($A98,'Import OffPeak'!$A$3:AZ$99,47,FALSE)-VLOOKUP($A98,'Import OffPeak change'!$A$106:AZ$202,47,FALSE)))</f>
        <v>0</v>
      </c>
      <c r="AV98" s="6">
        <f>IF(ISERROR(VLOOKUP($A98,'Import OffPeak'!$A$3:BA$99,48,FALSE)-VLOOKUP($A98,'Import OffPeak change'!$A$106:BA$202,48,FALSE)),0,(VLOOKUP($A98,'Import OffPeak'!$A$3:BA$99,48,FALSE)-VLOOKUP($A98,'Import OffPeak change'!$A$106:BA$202,48,FALSE)))</f>
        <v>0</v>
      </c>
      <c r="AW98" s="6">
        <f>IF(ISERROR(VLOOKUP($A98,'Import OffPeak'!$A$3:BB$99,49,FALSE)-VLOOKUP($A98,'Import OffPeak change'!$A$106:BB$202,49,FALSE)),0,(VLOOKUP($A98,'Import OffPeak'!$A$3:BB$99,49,FALSE)-VLOOKUP($A98,'Import OffPeak change'!$A$106:BB$202,49,FALSE)))</f>
        <v>0</v>
      </c>
      <c r="AX98" s="6">
        <f>IF(ISERROR(VLOOKUP($A98,'Import OffPeak'!$A$3:BC$99,50,FALSE)-VLOOKUP($A98,'Import OffPeak change'!$A$106:BC$202,50,FALSE)),0,(VLOOKUP($A98,'Import OffPeak'!$A$3:BC$99,50,FALSE)-VLOOKUP($A98,'Import OffPeak change'!$A$106:BC$202,50,FALSE)))</f>
        <v>0</v>
      </c>
      <c r="AY98" s="6">
        <f>IF(ISERROR(VLOOKUP($A98,'Import OffPeak'!$A$3:BD$99,51,FALSE)-VLOOKUP($A98,'Import OffPeak change'!$A$106:BD$202,51,FALSE)),0,(VLOOKUP($A98,'Import OffPeak'!$A$3:BD$99,51,FALSE)-VLOOKUP($A98,'Import OffPeak change'!$A$106:BD$202,51,FALSE)))</f>
        <v>0</v>
      </c>
      <c r="AZ98" s="6">
        <f>IF(ISERROR(VLOOKUP($A98,'Import OffPeak'!$A$3:BE$99,52,FALSE)-VLOOKUP($A98,'Import OffPeak change'!$A$106:BE$202,52,FALSE)),0,(VLOOKUP($A98,'Import OffPeak'!$A$3:BE$99,52,FALSE)-VLOOKUP($A98,'Import OffPeak change'!$A$106:BE$202,52,FALSE)))</f>
        <v>0</v>
      </c>
      <c r="BA98" s="6">
        <f>IF(ISERROR(VLOOKUP($A98,'Import OffPeak'!$A$3:BF$99,53,FALSE)-VLOOKUP($A98,'Import OffPeak change'!$A$106:BF$202,53,FALSE)),0,(VLOOKUP($A98,'Import OffPeak'!$A$3:BF$99,53,FALSE)-VLOOKUP($A98,'Import OffPeak change'!$A$106:BF$202,53,FALSE)))</f>
        <v>0</v>
      </c>
      <c r="BB98" s="6">
        <f>IF(ISERROR(VLOOKUP($A98,'Import OffPeak'!$A$3:BG$99,54,FALSE)-VLOOKUP($A98,'Import OffPeak change'!$A$106:BG$202,54,FALSE)),0,(VLOOKUP($A98,'Import OffPeak'!$A$3:BG$99,54,FALSE)-VLOOKUP($A98,'Import OffPeak change'!$A$106:BG$202,54,FALSE)))</f>
        <v>0</v>
      </c>
      <c r="BC98" s="6">
        <f>IF(ISERROR(VLOOKUP($A98,'Import OffPeak'!$A$3:BH$99,55,FALSE)-VLOOKUP($A98,'Import OffPeak change'!$A$106:BH$202,55,FALSE)),0,(VLOOKUP($A98,'Import OffPeak'!$A$3:BH$99,55,FALSE)-VLOOKUP($A98,'Import OffPeak change'!$A$106:BH$202,55,FALSE)))</f>
        <v>0</v>
      </c>
      <c r="BD98" s="6">
        <f>IF(ISERROR(VLOOKUP($A98,'Import OffPeak'!$A$3:BI$99,56,FALSE)-VLOOKUP($A98,'Import OffPeak change'!$A$106:BI$202,56,FALSE)),0,(VLOOKUP($A98,'Import OffPeak'!$A$3:BI$99,56,FALSE)-VLOOKUP($A98,'Import OffPeak change'!$A$106:BI$202,56,FALSE)))</f>
        <v>0</v>
      </c>
      <c r="BE98" s="6">
        <f>IF(ISERROR(VLOOKUP($A98,'Import OffPeak'!$A$3:BJ$99,57,FALSE)-VLOOKUP($A98,'Import OffPeak change'!$A$106:BJ$202,57,FALSE)),0,(VLOOKUP($A98,'Import OffPeak'!$A$3:BJ$99,57,FALSE)-VLOOKUP($A98,'Import OffPeak change'!$A$106:BJ$202,57,FALSE)))</f>
        <v>0</v>
      </c>
      <c r="BF98" s="6">
        <f>IF(ISERROR(VLOOKUP($A98,'Import OffPeak'!$A$3:BK$99,58,FALSE)-VLOOKUP($A98,'Import OffPeak change'!$A$106:BK$202,58,FALSE)),0,(VLOOKUP($A98,'Import OffPeak'!$A$3:BK$99,58,FALSE)-VLOOKUP($A98,'Import OffPeak change'!$A$106:BK$202,58,FALSE)))</f>
        <v>0</v>
      </c>
      <c r="BG98" s="6">
        <f>IF(ISERROR(VLOOKUP($A98,'Import OffPeak'!$A$3:BL$99,59,FALSE)-VLOOKUP($A98,'Import OffPeak change'!$A$106:BL$202,59,FALSE)),0,(VLOOKUP($A98,'Import OffPeak'!$A$3:BL$99,59,FALSE)-VLOOKUP($A98,'Import OffPeak change'!$A$106:BL$202,59,FALSE)))</f>
        <v>0</v>
      </c>
      <c r="BH98" s="6">
        <f>IF(ISERROR(VLOOKUP($A98,'Import OffPeak'!$A$3:BM$99,60,FALSE)-VLOOKUP($A98,'Import OffPeak change'!$A$106:BM$202,60,FALSE)),0,(VLOOKUP($A98,'Import OffPeak'!$A$3:BM$99,60,FALSE)-VLOOKUP($A98,'Import OffPeak change'!$A$106:BM$202,60,FALSE)))</f>
        <v>0</v>
      </c>
      <c r="BI98" s="6">
        <f>IF(ISERROR(VLOOKUP($A98,'Import OffPeak'!$A$3:BN$99,61,FALSE)-VLOOKUP($A98,'Import OffPeak change'!$A$106:BN$202,61,FALSE)),0,(VLOOKUP($A98,'Import OffPeak'!$A$3:BN$99,61,FALSE)-VLOOKUP($A98,'Import OffPeak change'!$A$106:BN$202,61,FALSE)))</f>
        <v>0</v>
      </c>
      <c r="BJ98" s="6">
        <f>IF(ISERROR(VLOOKUP($A98,'Import OffPeak'!$A$3:BO$99,62,FALSE)-VLOOKUP($A98,'Import OffPeak change'!$A$106:BO$202,62,FALSE)),0,(VLOOKUP($A98,'Import OffPeak'!$A$3:BO$99,62,FALSE)-VLOOKUP($A98,'Import OffPeak change'!$A$106:BO$202,62,FALSE)))</f>
        <v>0</v>
      </c>
      <c r="BK98" s="6">
        <f>IF(ISERROR(VLOOKUP($A98,'Import OffPeak'!$A$3:BP$99,63,FALSE)-VLOOKUP($A98,'Import OffPeak change'!$A$106:BP$202,63,FALSE)),0,(VLOOKUP($A98,'Import OffPeak'!$A$3:BP$99,63,FALSE)-VLOOKUP($A98,'Import OffPeak change'!$A$106:BP$202,63,FALSE)))</f>
        <v>0</v>
      </c>
      <c r="BL98" s="6">
        <f>IF(ISERROR(VLOOKUP($A98,'Import OffPeak'!$A$3:BQ$99,64,FALSE)-VLOOKUP($A98,'Import OffPeak change'!$A$106:BQ$202,64,FALSE)),0,(VLOOKUP($A98,'Import OffPeak'!$A$3:BQ$99,64,FALSE)-VLOOKUP($A98,'Import OffPeak change'!$A$106:BQ$202,64,FALSE)))</f>
        <v>0</v>
      </c>
      <c r="BM98" s="6">
        <f>IF(ISERROR(VLOOKUP($A98,'Import OffPeak'!$A$3:BR$99,65,FALSE)-VLOOKUP($A98,'Import OffPeak change'!$A$106:BR$202,65,FALSE)),0,(VLOOKUP($A98,'Import OffPeak'!$A$3:BR$99,65,FALSE)-VLOOKUP($A98,'Import OffPeak change'!$A$106:BR$202,65,FALSE)))</f>
        <v>0</v>
      </c>
      <c r="BN98" s="6">
        <f>IF(ISERROR(VLOOKUP($A98,'Import OffPeak'!$A$3:BS$99,66,FALSE)-VLOOKUP($A98,'Import OffPeak change'!$A$106:BS$202,66,FALSE)),0,(VLOOKUP($A98,'Import OffPeak'!$A$3:BS$99,66,FALSE)-VLOOKUP($A98,'Import OffPeak change'!$A$106:BS$202,66,FALSE)))</f>
        <v>0</v>
      </c>
      <c r="BO98" s="6">
        <f>IF(ISERROR(VLOOKUP($A98,'Import OffPeak'!$A$3:BT$99,67,FALSE)-VLOOKUP($A98,'Import OffPeak change'!$A$106:BT$202,67,FALSE)),0,(VLOOKUP($A98,'Import OffPeak'!$A$3:BT$99,67,FALSE)-VLOOKUP($A98,'Import OffPeak change'!$A$106:BT$202,67,FALSE)))</f>
        <v>0</v>
      </c>
      <c r="BP98" s="6">
        <f>IF(ISERROR(VLOOKUP($A98,'Import OffPeak'!$A$3:BU$99,68,FALSE)-VLOOKUP($A98,'Import OffPeak change'!$A$106:BU$202,68,FALSE)),0,(VLOOKUP($A98,'Import OffPeak'!$A$3:BU$99,68,FALSE)-VLOOKUP($A98,'Import OffPeak change'!$A$106:BU$202,68,FALSE)))</f>
        <v>0</v>
      </c>
      <c r="BQ98" s="6">
        <f>IF(ISERROR(VLOOKUP($A98,'Import OffPeak'!$A$3:BV$99,69,FALSE)-VLOOKUP($A98,'Import OffPeak change'!$A$106:BV$202,69,FALSE)),0,(VLOOKUP($A98,'Import OffPeak'!$A$3:BV$99,69,FALSE)-VLOOKUP($A98,'Import OffPeak change'!$A$106:BV$202,69,FALSE)))</f>
        <v>0</v>
      </c>
      <c r="BR98" s="6">
        <f>IF(ISERROR(VLOOKUP($A98,'Import OffPeak'!$A$3:BW$99,70,FALSE)-VLOOKUP($A98,'Import OffPeak change'!$A$106:BW$202,70,FALSE)),0,(VLOOKUP($A98,'Import OffPeak'!$A$3:BW$99,70,FALSE)-VLOOKUP($A98,'Import OffPeak change'!$A$106:BW$202,70,FALSE)))</f>
        <v>0</v>
      </c>
      <c r="BS98" s="6">
        <f>IF(ISERROR(VLOOKUP($A98,'Import OffPeak'!$A$3:BX$99,71,FALSE)-VLOOKUP($A98,'Import OffPeak change'!$A$106:BX$202,71,FALSE)),0,(VLOOKUP($A98,'Import OffPeak'!$A$3:BX$99,71,FALSE)-VLOOKUP($A98,'Import OffPeak change'!$A$106:BX$202,71,FALSE)))</f>
        <v>0</v>
      </c>
      <c r="BT98" s="6">
        <f>IF(ISERROR(VLOOKUP($A98,'Import OffPeak'!$A$3:BY$99,72,FALSE)-VLOOKUP($A98,'Import OffPeak change'!$A$106:BY$202,72,FALSE)),0,(VLOOKUP($A98,'Import OffPeak'!$A$3:BY$99,72,FALSE)-VLOOKUP($A98,'Import OffPeak change'!$A$106:BY$202,72,FALSE)))</f>
        <v>0</v>
      </c>
      <c r="BU98" s="6">
        <f>IF(ISERROR(VLOOKUP($A98,'Import OffPeak'!$A$3:BZ$99,73,FALSE)-VLOOKUP($A98,'Import OffPeak change'!$A$106:BZ$202,73,FALSE)),0,(VLOOKUP($A98,'Import OffPeak'!$A$3:BZ$99,73,FALSE)-VLOOKUP($A98,'Import OffPeak change'!$A$106:BZ$202,73,FALSE)))</f>
        <v>0</v>
      </c>
      <c r="BV98" s="6">
        <f>IF(ISERROR(VLOOKUP($A98,'Import OffPeak'!$A$3:CA$99,74,FALSE)-VLOOKUP($A98,'Import OffPeak change'!$A$106:CA$202,74,FALSE)),0,(VLOOKUP($A98,'Import OffPeak'!$A$3:CA$99,74,FALSE)-VLOOKUP($A98,'Import OffPeak change'!$A$106:CA$202,74,FALSE)))</f>
        <v>0</v>
      </c>
      <c r="BW98" s="6">
        <f>IF(ISERROR(VLOOKUP($A98,'Import OffPeak'!$A$3:CB$99,75,FALSE)-VLOOKUP($A98,'Import OffPeak change'!$A$106:CB$202,75,FALSE)),0,(VLOOKUP($A98,'Import OffPeak'!$A$3:CB$99,75,FALSE)-VLOOKUP($A98,'Import OffPeak change'!$A$106:CB$202,75,FALSE)))</f>
        <v>0</v>
      </c>
      <c r="BX98" s="6">
        <f>IF(ISERROR(VLOOKUP($A98,'Import OffPeak'!$A$3:CC$99,76,FALSE)-VLOOKUP($A98,'Import OffPeak change'!$A$106:CC$202,76,FALSE)),0,(VLOOKUP($A98,'Import OffPeak'!$A$3:CC$99,76,FALSE)-VLOOKUP($A98,'Import OffPeak change'!$A$106:CC$202,76,FALSE)))</f>
        <v>0</v>
      </c>
      <c r="BY98" s="6">
        <f>IF(ISERROR(VLOOKUP($A98,'Import OffPeak'!$A$3:CD$99,77,FALSE)-VLOOKUP($A98,'Import OffPeak change'!$A$106:CD$202,77,FALSE)),0,(VLOOKUP($A98,'Import OffPeak'!$A$3:CD$99,77,FALSE)-VLOOKUP($A98,'Import OffPeak change'!$A$106:CD$202,77,FALSE)))</f>
        <v>0</v>
      </c>
      <c r="BZ98" s="6">
        <f>IF(ISERROR(VLOOKUP($A98,'Import OffPeak'!$A$3:CE$99,78,FALSE)-VLOOKUP($A98,'Import OffPeak change'!$A$106:CE$202,78,FALSE)),0,(VLOOKUP($A98,'Import OffPeak'!$A$3:CE$99,78,FALSE)-VLOOKUP($A98,'Import OffPeak change'!$A$106:CE$202,78,FALSE)))</f>
        <v>0</v>
      </c>
      <c r="CA98" s="6">
        <f>IF(ISERROR(VLOOKUP($A98,'Import OffPeak'!$A$3:CF$99,79,FALSE)-VLOOKUP($A98,'Import OffPeak change'!$A$106:CF$202,79,FALSE)),0,(VLOOKUP($A98,'Import OffPeak'!$A$3:CF$99,79,FALSE)-VLOOKUP($A98,'Import OffPeak change'!$A$106:CF$202,79,FALSE)))</f>
        <v>0</v>
      </c>
      <c r="CB98" s="6">
        <f>IF(ISERROR(VLOOKUP($A98,'Import OffPeak'!$A$3:CG$99,80,FALSE)-VLOOKUP($A98,'Import OffPeak change'!$A$106:CG$202,80,FALSE)),0,(VLOOKUP($A98,'Import OffPeak'!$A$3:CG$99,80,FALSE)-VLOOKUP($A98,'Import OffPeak change'!$A$106:CG$202,80,FALSE)))</f>
        <v>0</v>
      </c>
      <c r="CC98" s="6">
        <f>IF(ISERROR(VLOOKUP($A98,'Import OffPeak'!$A$3:CH$99,81,FALSE)-VLOOKUP($A98,'Import OffPeak change'!$A$106:CH$202,81,FALSE)),0,(VLOOKUP($A98,'Import OffPeak'!$A$3:CH$99,81,FALSE)-VLOOKUP($A98,'Import OffPeak change'!$A$106:CH$202,81,FALSE)))</f>
        <v>0</v>
      </c>
      <c r="CD98" s="6">
        <f>IF(ISERROR(VLOOKUP($A98,'Import OffPeak'!$A$3:CI$99,82,FALSE)-VLOOKUP($A98,'Import OffPeak change'!$A$106:CI$202,82,FALSE)),0,(VLOOKUP($A98,'Import OffPeak'!$A$3:CI$99,82,FALSE)-VLOOKUP($A98,'Import OffPeak change'!$A$106:CI$202,82,FALSE)))</f>
        <v>0</v>
      </c>
      <c r="CE98" s="6">
        <f>IF(ISERROR(VLOOKUP($A98,'Import OffPeak'!$A$3:CJ$99,83,FALSE)-VLOOKUP($A98,'Import OffPeak change'!$A$106:CJ$202,83,FALSE)),0,(VLOOKUP($A98,'Import OffPeak'!$A$3:CJ$99,83,FALSE)-VLOOKUP($A98,'Import OffPeak change'!$A$106:CJ$202,83,FALSE)))</f>
        <v>0</v>
      </c>
      <c r="CF98" s="6">
        <f>IF(ISERROR(VLOOKUP($A98,'Import OffPeak'!$A$3:CK$99,84,FALSE)-VLOOKUP($A98,'Import OffPeak change'!$A$106:CK$202,84,FALSE)),0,(VLOOKUP($A98,'Import OffPeak'!$A$3:CK$99,84,FALSE)-VLOOKUP($A98,'Import OffPeak change'!$A$106:CK$202,84,FALSE)))</f>
        <v>0</v>
      </c>
      <c r="CG98" s="6">
        <f>IF(ISERROR(VLOOKUP($A98,'Import OffPeak'!$A$3:CL$99,85,FALSE)-VLOOKUP($A98,'Import OffPeak change'!$A$106:CL$202,85,FALSE)),0,(VLOOKUP($A98,'Import OffPeak'!$A$3:CL$99,85,FALSE)-VLOOKUP($A98,'Import OffPeak change'!$A$106:CL$202,85,FALSE)))</f>
        <v>0</v>
      </c>
      <c r="CH98" s="6">
        <f>IF(ISERROR(VLOOKUP($A98,'Import OffPeak'!$A$3:CM$99,86,FALSE)-VLOOKUP($A98,'Import OffPeak change'!$A$106:CM$202,86,FALSE)),0,(VLOOKUP($A98,'Import OffPeak'!$A$3:CM$99,86,FALSE)-VLOOKUP($A98,'Import OffPeak change'!$A$106:CM$202,86,FALSE)))</f>
        <v>0</v>
      </c>
      <c r="CI98" s="6">
        <f>IF(ISERROR(VLOOKUP($A98,'Import OffPeak'!$A$3:CN$99,87,FALSE)-VLOOKUP($A98,'Import OffPeak change'!$A$106:CN$202,87,FALSE)),0,(VLOOKUP($A98,'Import OffPeak'!$A$3:CN$99,87,FALSE)-VLOOKUP($A98,'Import OffPeak change'!$A$106:CN$202,87,FALSE)))</f>
        <v>0</v>
      </c>
      <c r="CJ98" s="6">
        <f>IF(ISERROR(VLOOKUP($A98,'Import OffPeak'!$A$3:CO$99,88,FALSE)-VLOOKUP($A98,'Import OffPeak change'!$A$106:CO$202,88,FALSE)),0,(VLOOKUP($A98,'Import OffPeak'!$A$3:CO$99,88,FALSE)-VLOOKUP($A98,'Import OffPeak change'!$A$106:CO$202,88,FALSE)))</f>
        <v>0</v>
      </c>
      <c r="CK98" s="6">
        <f>IF(ISERROR(VLOOKUP($A98,'Import OffPeak'!$A$3:CP$99,89,FALSE)-VLOOKUP($A98,'Import OffPeak change'!$A$106:CP$202,89,FALSE)),0,(VLOOKUP($A98,'Import OffPeak'!$A$3:CP$99,89,FALSE)-VLOOKUP($A98,'Import OffPeak change'!$A$106:CP$202,89,FALSE)))</f>
        <v>0</v>
      </c>
      <c r="CL98" s="6">
        <f>IF(ISERROR(VLOOKUP($A98,'Import OffPeak'!$A$3:CQ$99,90,FALSE)-VLOOKUP($A98,'Import OffPeak change'!$A$106:CQ$202,90,FALSE)),0,(VLOOKUP($A98,'Import OffPeak'!$A$3:CQ$99,90,FALSE)-VLOOKUP($A98,'Import OffPeak change'!$A$106:CQ$202,90,FALSE)))</f>
        <v>0</v>
      </c>
      <c r="CM98" s="6">
        <f>IF(ISERROR(VLOOKUP($A98,'Import OffPeak'!$A$3:CR$99,91,FALSE)-VLOOKUP($A98,'Import OffPeak change'!$A$106:CR$202,91,FALSE)),0,(VLOOKUP($A98,'Import OffPeak'!$A$3:CR$99,91,FALSE)-VLOOKUP($A98,'Import OffPeak change'!$A$106:CR$202,91,FALSE)))</f>
        <v>0</v>
      </c>
      <c r="CN98" s="6">
        <f>IF(ISERROR(VLOOKUP($A98,'Import OffPeak'!$A$3:CS$99,92,FALSE)-VLOOKUP($A98,'Import OffPeak change'!$A$106:CS$202,92,FALSE)),0,(VLOOKUP($A98,'Import OffPeak'!$A$3:CS$99,92,FALSE)-VLOOKUP($A98,'Import OffPeak change'!$A$106:CS$202,92,FALSE)))</f>
        <v>0</v>
      </c>
      <c r="CO98" s="6">
        <f>IF(ISERROR(VLOOKUP($A98,'Import OffPeak'!$A$3:CT$99,93,FALSE)-VLOOKUP($A98,'Import OffPeak change'!$A$106:CT$202,93,FALSE)),0,(VLOOKUP($A98,'Import OffPeak'!$A$3:CT$99,93,FALSE)-VLOOKUP($A98,'Import OffPeak change'!$A$106:CT$202,93,FALSE)))</f>
        <v>0</v>
      </c>
      <c r="CP98" s="6">
        <f>IF(ISERROR(VLOOKUP($A98,'Import OffPeak'!$A$3:CU$99,94,FALSE)-VLOOKUP($A98,'Import OffPeak change'!$A$106:CU$202,94,FALSE)),0,(VLOOKUP($A98,'Import OffPeak'!$A$3:CU$99,94,FALSE)-VLOOKUP($A98,'Import OffPeak change'!$A$106:CU$202,94,FALSE)))</f>
        <v>0</v>
      </c>
      <c r="CQ98" s="6">
        <f>IF(ISERROR(VLOOKUP($A98,'Import OffPeak'!$A$3:CV$99,95,FALSE)-VLOOKUP($A98,'Import OffPeak change'!$A$106:CV$202,95,FALSE)),0,(VLOOKUP($A98,'Import OffPeak'!$A$3:CV$99,95,FALSE)-VLOOKUP($A98,'Import OffPeak change'!$A$106:CV$202,95,FALSE)))</f>
        <v>0</v>
      </c>
      <c r="CR98" s="6">
        <f>IF(ISERROR(VLOOKUP($A98,'Import OffPeak'!$A$3:CW$99,96,FALSE)-VLOOKUP($A98,'Import OffPeak change'!$A$106:CW$202,96,FALSE)),0,(VLOOKUP($A98,'Import OffPeak'!$A$3:CW$99,96,FALSE)-VLOOKUP($A98,'Import OffPeak change'!$A$106:CW$202,96,FALSE)))</f>
        <v>0</v>
      </c>
      <c r="CS98" s="6">
        <f>IF(ISERROR(VLOOKUP($A98,'Import OffPeak'!$A$3:CX$99,97,FALSE)-VLOOKUP($A98,'Import OffPeak change'!$A$106:CX$202,97,FALSE)),0,(VLOOKUP($A98,'Import OffPeak'!$A$3:CX$99,97,FALSE)-VLOOKUP($A98,'Import OffPeak change'!$A$106:CX$202,97,FALSE)))</f>
        <v>0</v>
      </c>
      <c r="CT98" s="6">
        <f>IF(ISERROR(VLOOKUP($A98,'Import OffPeak'!$A$3:CY$99,98,FALSE)-VLOOKUP($A98,'Import OffPeak change'!$A$106:CY$202,98,FALSE)),0,(VLOOKUP($A98,'Import OffPeak'!$A$3:CY$99,98,FALSE)-VLOOKUP($A98,'Import OffPeak change'!$A$106:CY$202,98,FALSE)))</f>
        <v>0</v>
      </c>
      <c r="CU98" s="6">
        <f>IF(ISERROR(VLOOKUP($A98,'Import OffPeak'!$A$3:CZ$99,99,FALSE)-VLOOKUP($A98,'Import OffPeak change'!$A$106:CZ$202,99,FALSE)),0,(VLOOKUP($A98,'Import OffPeak'!$A$3:CZ$99,99,FALSE)-VLOOKUP($A98,'Import OffPeak change'!$A$106:CZ$202,99,FALSE)))</f>
        <v>0</v>
      </c>
      <c r="CV98" s="6">
        <f>IF(ISERROR(VLOOKUP($A98,'Import OffPeak'!$A$3:DA$99,100,FALSE)-VLOOKUP($A98,'Import OffPeak change'!$A$106:DA$202,100,FALSE)),0,(VLOOKUP($A98,'Import OffPeak'!$A$3:DA$99,100,FALSE)-VLOOKUP($A98,'Import OffPeak change'!$A$106:DA$202,100,FALSE)))</f>
        <v>0</v>
      </c>
      <c r="CW98" s="6">
        <f>IF(ISERROR(VLOOKUP($A98,'Import OffPeak'!$A$3:DB$99,101,FALSE)-VLOOKUP($A98,'Import OffPeak change'!$A$106:DB$202,101,FALSE)),0,(VLOOKUP($A98,'Import OffPeak'!$A$3:DB$99,101,FALSE)-VLOOKUP($A98,'Import OffPeak change'!$A$106:DB$202,101,FALSE)))</f>
        <v>0</v>
      </c>
      <c r="CX98" s="6">
        <f>IF(ISERROR(VLOOKUP($A98,'Import OffPeak'!$A$3:DC$99,102,FALSE)-VLOOKUP($A98,'Import OffPeak change'!$A$106:DC$202,102,FALSE)),0,(VLOOKUP($A98,'Import OffPeak'!$A$3:DC$99,102,FALSE)-VLOOKUP($A98,'Import OffPeak change'!$A$106:DC$202,102,FALSE)))</f>
        <v>0</v>
      </c>
      <c r="CY98" s="6">
        <f>IF(ISERROR(VLOOKUP($A98,'Import OffPeak'!$A$3:DD$99,103,FALSE)-VLOOKUP($A98,'Import OffPeak change'!$A$106:DD$202,103,FALSE)),0,(VLOOKUP($A98,'Import OffPeak'!$A$3:DD$99,103,FALSE)-VLOOKUP($A98,'Import OffPeak change'!$A$106:DD$202,103,FALSE)))</f>
        <v>0</v>
      </c>
      <c r="CZ98" s="6">
        <f>IF(ISERROR(VLOOKUP($A98,'Import OffPeak'!$A$3:DE$99,104,FALSE)-VLOOKUP($A98,'Import OffPeak change'!$A$106:DE$202,104,FALSE)),0,(VLOOKUP($A98,'Import OffPeak'!$A$3:DE$99,104,FALSE)-VLOOKUP($A98,'Import OffPeak change'!$A$106:DE$202,104,FALSE)))</f>
        <v>0</v>
      </c>
      <c r="DA98" s="6">
        <f>IF(ISERROR(VLOOKUP($A98,'Import OffPeak'!$A$3:DF$99,105,FALSE)-VLOOKUP($A98,'Import OffPeak change'!$A$106:DF$202,105,FALSE)),0,(VLOOKUP($A98,'Import OffPeak'!$A$3:DF$99,105,FALSE)-VLOOKUP($A98,'Import OffPeak change'!$A$106:DF$202,105,FALSE)))</f>
        <v>0</v>
      </c>
      <c r="DB98" s="6">
        <f>IF(ISERROR(VLOOKUP($A98,'Import OffPeak'!$A$3:DG$99,106,FALSE)-VLOOKUP($A98,'Import OffPeak change'!$A$106:DG$202,106,FALSE)),0,(VLOOKUP($A98,'Import OffPeak'!$A$3:DG$99,106,FALSE)-VLOOKUP($A98,'Import OffPeak change'!$A$106:DG$202,106,FALSE)))</f>
        <v>0</v>
      </c>
      <c r="DC98" s="6">
        <f>IF(ISERROR(VLOOKUP($A98,'Import OffPeak'!$A$3:DH$99,107,FALSE)-VLOOKUP($A98,'Import OffPeak change'!$A$106:DH$202,107,FALSE)),0,(VLOOKUP($A98,'Import OffPeak'!$A$3:DH$99,107,FALSE)-VLOOKUP($A98,'Import OffPeak change'!$A$106:DH$202,107,FALSE)))</f>
        <v>0</v>
      </c>
      <c r="DD98" s="6">
        <f>IF(ISERROR(VLOOKUP($A98,'Import OffPeak'!$A$3:DI$99,108,FALSE)-VLOOKUP($A98,'Import OffPeak change'!$A$106:DI$202,108,FALSE)),0,(VLOOKUP($A98,'Import OffPeak'!$A$3:DI$99,108,FALSE)-VLOOKUP($A98,'Import OffPeak change'!$A$106:DI$202,108,FALSE)))</f>
        <v>0</v>
      </c>
      <c r="DE98" s="6">
        <f>IF(ISERROR(VLOOKUP($A98,'Import OffPeak'!$A$3:DJ$99,109,FALSE)-VLOOKUP($A98,'Import OffPeak change'!$A$106:DJ$202,109,FALSE)),0,(VLOOKUP($A98,'Import OffPeak'!$A$3:DJ$99,109,FALSE)-VLOOKUP($A98,'Import OffPeak change'!$A$106:DJ$202,109,FALSE)))</f>
        <v>0</v>
      </c>
      <c r="DF98" s="6">
        <f>IF(ISERROR(VLOOKUP($A98,'Import OffPeak'!$A$3:DK$99,110,FALSE)-VLOOKUP($A98,'Import OffPeak change'!$A$106:DK$202,110,FALSE)),0,(VLOOKUP($A98,'Import OffPeak'!$A$3:DK$99,110,FALSE)-VLOOKUP($A98,'Import OffPeak change'!$A$106:DK$202,110,FALSE)))</f>
        <v>0</v>
      </c>
      <c r="DG98" s="6">
        <f>IF(ISERROR(VLOOKUP($A98,'Import OffPeak'!$A$3:DL$99,111,FALSE)-VLOOKUP($A98,'Import OffPeak change'!$A$106:DL$202,111,FALSE)),0,(VLOOKUP($A98,'Import OffPeak'!$A$3:DL$99,111,FALSE)-VLOOKUP($A98,'Import OffPeak change'!$A$106:DL$202,111,FALSE)))</f>
        <v>0</v>
      </c>
      <c r="DH98" s="6">
        <f>IF(ISERROR(VLOOKUP($A98,'Import OffPeak'!$A$3:DM$99,112,FALSE)-VLOOKUP($A98,'Import OffPeak change'!$A$106:DM$202,112,FALSE)),0,(VLOOKUP($A98,'Import OffPeak'!$A$3:DM$99,112,FALSE)-VLOOKUP($A98,'Import OffPeak change'!$A$106:DM$202,112,FALSE)))</f>
        <v>0</v>
      </c>
      <c r="DI98" s="6">
        <f>IF(ISERROR(VLOOKUP($A98,'Import OffPeak'!$A$3:DN$99,113,FALSE)-VLOOKUP($A98,'Import OffPeak change'!$A$106:DN$202,113,FALSE)),0,(VLOOKUP($A98,'Import OffPeak'!$A$3:DN$99,113,FALSE)-VLOOKUP($A98,'Import OffPeak change'!$A$106:DN$202,113,FALSE)))</f>
        <v>0</v>
      </c>
      <c r="DJ98" s="6">
        <f>IF(ISERROR(VLOOKUP($A98,'Import OffPeak'!$A$3:DO$99,114,FALSE)-VLOOKUP($A98,'Import OffPeak change'!$A$106:DO$202,114,FALSE)),0,(VLOOKUP($A98,'Import OffPeak'!$A$3:DO$99,114,FALSE)-VLOOKUP($A98,'Import OffPeak change'!$A$106:DO$202,114,FALSE)))</f>
        <v>0</v>
      </c>
      <c r="DK98" s="6">
        <f>IF(ISERROR(VLOOKUP($A98,'Import OffPeak'!$A$3:DP$99,115,FALSE)-VLOOKUP($A98,'Import OffPeak change'!$A$106:DP$202,115,FALSE)),0,(VLOOKUP($A98,'Import OffPeak'!$A$3:DP$99,115,FALSE)-VLOOKUP($A98,'Import OffPeak change'!$A$106:DP$202,115,FALSE)))</f>
        <v>0</v>
      </c>
      <c r="DL98" s="6">
        <f>IF(ISERROR(VLOOKUP($A98,'Import OffPeak'!$A$3:DQ$99,116,FALSE)-VLOOKUP($A98,'Import OffPeak change'!$A$106:DQ$202,116,FALSE)),0,(VLOOKUP($A98,'Import OffPeak'!$A$3:DQ$99,116,FALSE)-VLOOKUP($A98,'Import OffPeak change'!$A$106:DQ$202,116,FALSE)))</f>
        <v>0</v>
      </c>
      <c r="DM98" s="6">
        <f>IF(ISERROR(VLOOKUP($A98,'Import OffPeak'!$A$3:DR$99,117,FALSE)-VLOOKUP($A98,'Import OffPeak change'!$A$106:DR$202,117,FALSE)),0,(VLOOKUP($A98,'Import OffPeak'!$A$3:DR$99,117,FALSE)-VLOOKUP($A98,'Import OffPeak change'!$A$106:DR$202,117,FALSE)))</f>
        <v>0</v>
      </c>
      <c r="DN98" s="6">
        <f>IF(ISERROR(VLOOKUP($A98,'Import OffPeak'!$A$3:DS$99,118,FALSE)-VLOOKUP($A98,'Import OffPeak change'!$A$106:DS$202,118,FALSE)),0,(VLOOKUP($A98,'Import OffPeak'!$A$3:DS$99,118,FALSE)-VLOOKUP($A98,'Import OffPeak change'!$A$106:DS$202,118,FALSE)))</f>
        <v>0</v>
      </c>
      <c r="DO98" s="6">
        <f>IF(ISERROR(VLOOKUP($A98,'Import OffPeak'!$A$3:DT$99,119,FALSE)-VLOOKUP($A98,'Import OffPeak change'!$A$106:DT$202,119,FALSE)),0,(VLOOKUP($A98,'Import OffPeak'!$A$3:DT$99,119,FALSE)-VLOOKUP($A98,'Import OffPeak change'!$A$106:DT$202,119,FALSE)))</f>
        <v>0</v>
      </c>
      <c r="DP98" s="6">
        <f>IF(ISERROR(VLOOKUP($A98,'Import OffPeak'!$A$3:DU$99,120,FALSE)-VLOOKUP($A98,'Import OffPeak change'!$A$106:DU$202,120,FALSE)),0,(VLOOKUP($A98,'Import OffPeak'!$A$3:DU$99,120,FALSE)-VLOOKUP($A98,'Import OffPeak change'!$A$106:DU$202,120,FALSE)))</f>
        <v>0</v>
      </c>
      <c r="DQ98" s="6">
        <f>IF(ISERROR(VLOOKUP($A98,'Import OffPeak'!$A$3:DV$99,121,FALSE)-VLOOKUP($A98,'Import OffPeak change'!$A$106:DV$202,121,FALSE)),0,(VLOOKUP($A98,'Import OffPeak'!$A$3:DV$99,121,FALSE)-VLOOKUP($A98,'Import OffPeak change'!$A$106:DV$202,121,FALSE)))</f>
        <v>0</v>
      </c>
      <c r="DR98" s="6">
        <f>IF(ISERROR(VLOOKUP($A98,'Import OffPeak'!$A$3:DW$99,122,FALSE)-VLOOKUP($A98,'Import OffPeak change'!$A$106:DW$202,122,FALSE)),0,(VLOOKUP($A98,'Import OffPeak'!$A$3:DW$99,122,FALSE)-VLOOKUP($A98,'Import OffPeak change'!$A$106:DW$202,122,FALSE)))</f>
        <v>0</v>
      </c>
      <c r="DS98" s="6">
        <f>IF(ISERROR(VLOOKUP($A98,'Import OffPeak'!$A$3:DX$99,123,FALSE)-VLOOKUP($A98,'Import OffPeak change'!$A$106:DX$202,123,FALSE)),0,(VLOOKUP($A98,'Import OffPeak'!$A$3:DX$99,123,FALSE)-VLOOKUP($A98,'Import OffPeak change'!$A$106:DX$202,123,FALSE)))</f>
        <v>0</v>
      </c>
      <c r="DT98" s="6">
        <f>IF(ISERROR(VLOOKUP($A98,'Import OffPeak'!$A$3:DY$99,124,FALSE)-VLOOKUP($A98,'Import OffPeak change'!$A$106:DY$202,124,FALSE)),0,(VLOOKUP($A98,'Import OffPeak'!$A$3:DY$99,124,FALSE)-VLOOKUP($A98,'Import OffPeak change'!$A$106:DY$202,124,FALSE)))</f>
        <v>0</v>
      </c>
      <c r="DU98" s="6">
        <f>IF(ISERROR(VLOOKUP($A98,'Import OffPeak'!$A$3:DZ$99,125,FALSE)-VLOOKUP($A98,'Import OffPeak change'!$A$106:DZ$202,125,FALSE)),0,(VLOOKUP($A98,'Import OffPeak'!$A$3:DZ$99,125,FALSE)-VLOOKUP($A98,'Import OffPeak change'!$A$106:DZ$202,125,FALSE)))</f>
        <v>0</v>
      </c>
      <c r="DV98" s="6">
        <f>IF(ISERROR(VLOOKUP($A98,'Import OffPeak'!$A$3:EA$99,126,FALSE)-VLOOKUP($A98,'Import OffPeak change'!$A$106:EA$202,126,FALSE)),0,(VLOOKUP($A98,'Import OffPeak'!$A$3:EA$99,126,FALSE)-VLOOKUP($A98,'Import OffPeak change'!$A$106:EA$202,126,FALSE)))</f>
        <v>0</v>
      </c>
      <c r="DW98" s="6">
        <f>IF(ISERROR(VLOOKUP($A98,'Import OffPeak'!$A$3:EB$99,127,FALSE)-VLOOKUP($A98,'Import OffPeak change'!$A$106:EB$202,127,FALSE)),0,(VLOOKUP($A98,'Import OffPeak'!$A$3:EB$99,127,FALSE)-VLOOKUP($A98,'Import OffPeak change'!$A$106:EB$202,127,FALSE)))</f>
        <v>0</v>
      </c>
      <c r="DX98" s="6">
        <f>IF(ISERROR(VLOOKUP($A98,'Import OffPeak'!$A$3:EC$99,128,FALSE)-VLOOKUP($A98,'Import OffPeak change'!$A$106:EC$202,128,FALSE)),0,(VLOOKUP($A98,'Import OffPeak'!$A$3:EC$99,128,FALSE)-VLOOKUP($A98,'Import OffPeak change'!$A$106:EC$202,128,FALSE)))</f>
        <v>0</v>
      </c>
      <c r="DY98" s="6">
        <f>IF(ISERROR(VLOOKUP($A98,'Import OffPeak'!$A$3:ED$99,129,FALSE)-VLOOKUP($A98,'Import OffPeak change'!$A$106:ED$202,129,FALSE)),0,(VLOOKUP($A98,'Import OffPeak'!$A$3:ED$99,129,FALSE)-VLOOKUP($A98,'Import OffPeak change'!$A$106:ED$202,129,FALSE)))</f>
        <v>0</v>
      </c>
      <c r="DZ98" s="6">
        <f>IF(ISERROR(VLOOKUP($A98,'Import OffPeak'!$A$3:EE$99,130,FALSE)-VLOOKUP($A98,'Import OffPeak change'!$A$106:EE$202,130,FALSE)),0,(VLOOKUP($A98,'Import OffPeak'!$A$3:EE$99,130,FALSE)-VLOOKUP($A98,'Import OffPeak change'!$A$106:EE$202,130,FALSE)))</f>
        <v>0</v>
      </c>
      <c r="EA98" s="6">
        <f>IF(ISERROR(VLOOKUP($A98,'Import OffPeak'!$A$3:EF$99,131,FALSE)-VLOOKUP($A98,'Import OffPeak change'!$A$106:EF$202,131,FALSE)),0,(VLOOKUP($A98,'Import OffPeak'!$A$3:EF$99,131,FALSE)-VLOOKUP($A98,'Import OffPeak change'!$A$106:EF$202,131,FALSE)))</f>
        <v>0</v>
      </c>
      <c r="EB98" s="6">
        <f>IF(ISERROR(VLOOKUP($A98,'Import OffPeak'!$A$3:EG$99,132,FALSE)-VLOOKUP($A98,'Import OffPeak change'!$A$106:EG$202,132,FALSE)),0,(VLOOKUP($A98,'Import OffPeak'!$A$3:EG$99,132,FALSE)-VLOOKUP($A98,'Import OffPeak change'!$A$106:EG$202,132,FALSE)))</f>
        <v>0</v>
      </c>
      <c r="EC98" s="6">
        <f>IF(ISERROR(VLOOKUP($A98,'Import OffPeak'!$A$3:EH$99,133,FALSE)-VLOOKUP($A98,'Import OffPeak change'!$A$106:EH$202,133,FALSE)),0,(VLOOKUP($A98,'Import OffPeak'!$A$3:EH$99,133,FALSE)-VLOOKUP($A98,'Import OffPeak change'!$A$106:EH$202,133,FALSE)))</f>
        <v>0</v>
      </c>
      <c r="ED98" s="6">
        <f>IF(ISERROR(VLOOKUP($A98,'Import OffPeak'!$A$3:EI$99,134,FALSE)-VLOOKUP($A98,'Import OffPeak change'!$A$106:EI$202,134,FALSE)),0,(VLOOKUP($A98,'Import OffPeak'!$A$3:EI$99,134,FALSE)-VLOOKUP($A98,'Import OffPeak change'!$A$106:EI$202,134,FALSE)))</f>
        <v>0</v>
      </c>
      <c r="EE98" s="6">
        <f>IF(ISERROR(VLOOKUP($A98,'Import OffPeak'!$A$3:EJ$99,135,FALSE)-VLOOKUP($A98,'Import OffPeak change'!$A$106:EJ$202,135,FALSE)),0,(VLOOKUP($A98,'Import OffPeak'!$A$3:EJ$99,135,FALSE)-VLOOKUP($A98,'Import OffPeak change'!$A$106:EJ$202,135,FALSE)))</f>
        <v>0</v>
      </c>
      <c r="EF98" s="6">
        <f>IF(ISERROR(VLOOKUP($A98,'Import OffPeak'!$A$3:EK$99,136,FALSE)-VLOOKUP($A98,'Import OffPeak change'!$A$106:EK$202,136,FALSE)),0,(VLOOKUP($A98,'Import OffPeak'!$A$3:EK$99,136,FALSE)-VLOOKUP($A98,'Import OffPeak change'!$A$106:EK$202,136,FALSE)))</f>
        <v>0</v>
      </c>
      <c r="EG98" s="6">
        <f>IF(ISERROR(VLOOKUP($A98,'Import OffPeak'!$A$3:EL$99,137,FALSE)-VLOOKUP($A98,'Import OffPeak change'!$A$106:EL$202,137,FALSE)),0,(VLOOKUP($A98,'Import OffPeak'!$A$3:EL$99,137,FALSE)-VLOOKUP($A98,'Import OffPeak change'!$A$106:EL$202,137,FALSE)))</f>
        <v>0</v>
      </c>
      <c r="EH98" s="6">
        <f>IF(ISERROR(VLOOKUP($A98,'Import OffPeak'!$A$3:EM$99,138,FALSE)-VLOOKUP($A98,'Import OffPeak change'!$A$106:EM$202,138,FALSE)),0,(VLOOKUP($A98,'Import OffPeak'!$A$3:EM$99,138,FALSE)-VLOOKUP($A98,'Import OffPeak change'!$A$106:EM$202,138,FALSE)))</f>
        <v>0</v>
      </c>
      <c r="EI98" s="6">
        <f>IF(ISERROR(VLOOKUP($A98,'Import OffPeak'!$A$3:EN$99,139,FALSE)-VLOOKUP($A98,'Import OffPeak change'!$A$106:EN$202,139,FALSE)),0,(VLOOKUP($A98,'Import OffPeak'!$A$3:EN$99,139,FALSE)-VLOOKUP($A98,'Import OffPeak change'!$A$106:EN$202,139,FALSE)))</f>
        <v>0</v>
      </c>
      <c r="EJ98" s="6">
        <f>IF(ISERROR(VLOOKUP($A98,'Import OffPeak'!$A$3:EO$99,140,FALSE)-VLOOKUP($A98,'Import OffPeak change'!$A$106:EO$202,140,FALSE)),0,(VLOOKUP($A98,'Import OffPeak'!$A$3:EO$99,140,FALSE)-VLOOKUP($A98,'Import OffPeak change'!$A$106:EO$202,140,FALSE)))</f>
        <v>0</v>
      </c>
      <c r="EK98" s="6">
        <f>IF(ISERROR(VLOOKUP($A98,'Import OffPeak'!$A$3:EP$99,141,FALSE)-VLOOKUP($A98,'Import OffPeak change'!$A$106:EP$202,141,FALSE)),0,(VLOOKUP($A98,'Import OffPeak'!$A$3:EP$99,141,FALSE)-VLOOKUP($A98,'Import OffPeak change'!$A$106:EP$202,141,FALSE)))</f>
        <v>0</v>
      </c>
      <c r="EL98" s="6">
        <f>IF(ISERROR(VLOOKUP($A98,'Import OffPeak'!$A$3:EQ$99,142,FALSE)-VLOOKUP($A98,'Import OffPeak change'!$A$106:EQ$202,142,FALSE)),0,(VLOOKUP($A98,'Import OffPeak'!$A$3:EQ$99,142,FALSE)-VLOOKUP($A98,'Import OffPeak change'!$A$106:EQ$202,142,FALSE)))</f>
        <v>0</v>
      </c>
      <c r="EM98" s="6">
        <f>IF(ISERROR(VLOOKUP($A98,'Import OffPeak'!$A$3:ER$99,143,FALSE)-VLOOKUP($A98,'Import OffPeak change'!$A$106:ER$202,143,FALSE)),0,(VLOOKUP($A98,'Import OffPeak'!$A$3:ER$99,143,FALSE)-VLOOKUP($A98,'Import OffPeak change'!$A$106:ER$202,143,FALSE)))</f>
        <v>0</v>
      </c>
      <c r="EN98" s="6">
        <f>IF(ISERROR(VLOOKUP($A98,'Import OffPeak'!$A$3:ES$99,144,FALSE)-VLOOKUP($A98,'Import OffPeak change'!$A$106:ES$202,144,FALSE)),0,(VLOOKUP($A98,'Import OffPeak'!$A$3:ES$99,144,FALSE)-VLOOKUP($A98,'Import OffPeak change'!$A$106:ES$202,144,FALSE)))</f>
        <v>0</v>
      </c>
      <c r="EO98" s="6">
        <f>IF(ISERROR(VLOOKUP($A98,'Import OffPeak'!$A$3:ET$99,145,FALSE)-VLOOKUP($A98,'Import OffPeak change'!$A$106:ET$202,145,FALSE)),0,(VLOOKUP($A98,'Import OffPeak'!$A$3:ET$99,145,FALSE)-VLOOKUP($A98,'Import OffPeak change'!$A$106:ET$202,145,FALSE)))</f>
        <v>0</v>
      </c>
      <c r="EP98" s="6">
        <f>IF(ISERROR(VLOOKUP($A98,'Import OffPeak'!$A$3:EU$99,146,FALSE)-VLOOKUP($A98,'Import OffPeak change'!$A$106:EU$202,146,FALSE)),0,(VLOOKUP($A98,'Import OffPeak'!$A$3:EU$99,146,FALSE)-VLOOKUP($A98,'Import OffPeak change'!$A$106:EU$202,146,FALSE)))</f>
        <v>0</v>
      </c>
      <c r="EQ98" s="6">
        <f>IF(ISERROR(VLOOKUP($A98,'Import OffPeak'!$A$3:EV$99,147,FALSE)-VLOOKUP($A98,'Import OffPeak change'!$A$106:EV$202,147,FALSE)),0,(VLOOKUP($A98,'Import OffPeak'!$A$3:EV$99,147,FALSE)-VLOOKUP($A98,'Import OffPeak change'!$A$106:EV$202,147,FALSE)))</f>
        <v>0</v>
      </c>
      <c r="ER98" s="6">
        <f>IF(ISERROR(VLOOKUP($A98,'Import OffPeak'!$A$3:EW$99,148,FALSE)-VLOOKUP($A98,'Import OffPeak change'!$A$106:EW$202,148,FALSE)),0,(VLOOKUP($A98,'Import OffPeak'!$A$3:EW$99,148,FALSE)-VLOOKUP($A98,'Import OffPeak change'!$A$106:EW$202,148,FALSE)))</f>
        <v>0</v>
      </c>
      <c r="ES98" s="6">
        <f>IF(ISERROR(VLOOKUP($A98,'Import OffPeak'!$A$3:EX$99,149,FALSE)-VLOOKUP($A98,'Import OffPeak change'!$A$106:EX$202,149,FALSE)),0,(VLOOKUP($A98,'Import OffPeak'!$A$3:EX$99,149,FALSE)-VLOOKUP($A98,'Import OffPeak change'!$A$106:EX$202,149,FALSE)))</f>
        <v>0</v>
      </c>
      <c r="ET98" s="6">
        <f>IF(ISERROR(VLOOKUP($A98,'Import OffPeak'!$A$3:EY$99,150,FALSE)-VLOOKUP($A98,'Import OffPeak change'!$A$106:EY$202,150,FALSE)),0,(VLOOKUP($A98,'Import OffPeak'!$A$3:EY$99,150,FALSE)-VLOOKUP($A98,'Import OffPeak change'!$A$106:EY$202,150,FALSE)))</f>
        <v>0</v>
      </c>
      <c r="EU98" s="6">
        <f>IF(ISERROR(VLOOKUP($A98,'Import OffPeak'!$A$3:EZ$99,151,FALSE)-VLOOKUP($A98,'Import OffPeak change'!$A$106:EZ$202,151,FALSE)),0,(VLOOKUP($A98,'Import OffPeak'!$A$3:EZ$99,151,FALSE)-VLOOKUP($A98,'Import OffPeak change'!$A$106:EZ$202,151,FALSE)))</f>
        <v>0</v>
      </c>
      <c r="EV98" s="6">
        <f>IF(ISERROR(VLOOKUP($A98,'Import OffPeak'!$A$3:FA$99,152,FALSE)-VLOOKUP($A98,'Import OffPeak change'!$A$106:FA$202,152,FALSE)),0,(VLOOKUP($A98,'Import OffPeak'!$A$3:FA$99,152,FALSE)-VLOOKUP($A98,'Import OffPeak change'!$A$106:FA$202,152,FALSE)))</f>
        <v>0</v>
      </c>
      <c r="EW98" s="6">
        <f>IF(ISERROR(VLOOKUP($A98,'Import OffPeak'!$A$3:FB$99,153,FALSE)-VLOOKUP($A98,'Import OffPeak change'!$A$106:FB$202,153,FALSE)),0,(VLOOKUP($A98,'Import OffPeak'!$A$3:FB$99,153,FALSE)-VLOOKUP($A98,'Import OffPeak change'!$A$106:FB$202,153,FALSE)))</f>
        <v>0</v>
      </c>
      <c r="EX98" s="6">
        <f>IF(ISERROR(VLOOKUP($A98,'Import OffPeak'!$A$3:FC$99,154,FALSE)-VLOOKUP($A98,'Import OffPeak change'!$A$106:FC$202,154,FALSE)),0,(VLOOKUP($A98,'Import OffPeak'!$A$3:FC$99,154,FALSE)-VLOOKUP($A98,'Import OffPeak change'!$A$106:FC$202,154,FALSE)))</f>
        <v>0</v>
      </c>
      <c r="EY98" s="6">
        <f>IF(ISERROR(VLOOKUP($A98,'Import OffPeak'!$A$3:FD$99,155,FALSE)-VLOOKUP($A98,'Import OffPeak change'!$A$106:FD$202,155,FALSE)),0,(VLOOKUP($A98,'Import OffPeak'!$A$3:FD$99,155,FALSE)-VLOOKUP($A98,'Import OffPeak change'!$A$106:FD$202,155,FALSE)))</f>
        <v>0</v>
      </c>
      <c r="EZ98" s="6">
        <f>IF(ISERROR(VLOOKUP($A98,'Import OffPeak'!$A$3:FE$99,156,FALSE)-VLOOKUP($A98,'Import OffPeak change'!$A$106:FE$202,156,FALSE)),0,(VLOOKUP($A98,'Import OffPeak'!$A$3:FE$99,156,FALSE)-VLOOKUP($A98,'Import OffPeak change'!$A$106:FE$202,156,FALSE)))</f>
        <v>0</v>
      </c>
      <c r="FA98" s="6">
        <f>IF(ISERROR(VLOOKUP($A98,'Import OffPeak'!$A$3:FF$99,157,FALSE)-VLOOKUP($A98,'Import OffPeak change'!$A$106:FF$202,157,FALSE)),0,(VLOOKUP($A98,'Import OffPeak'!$A$3:FF$99,157,FALSE)-VLOOKUP($A98,'Import OffPeak change'!$A$106:FF$202,157,FALSE)))</f>
        <v>0</v>
      </c>
      <c r="FB98" s="6">
        <f>IF(ISERROR(VLOOKUP($A98,'Import OffPeak'!$A$3:FG$99,158,FALSE)-VLOOKUP($A98,'Import OffPeak change'!$A$106:FG$202,158,FALSE)),0,(VLOOKUP($A98,'Import OffPeak'!$A$3:FG$99,158,FALSE)-VLOOKUP($A98,'Import OffPeak change'!$A$106:FG$202,158,FALSE)))</f>
        <v>0</v>
      </c>
      <c r="FC98" s="6">
        <f>IF(ISERROR(VLOOKUP($A98,'Import OffPeak'!$A$3:FH$99,159,FALSE)-VLOOKUP($A98,'Import OffPeak change'!$A$106:FH$202,159,FALSE)),0,(VLOOKUP($A98,'Import OffPeak'!$A$3:FH$99,159,FALSE)-VLOOKUP($A98,'Import OffPeak change'!$A$106:FH$202,159,FALSE)))</f>
        <v>0</v>
      </c>
      <c r="FD98" s="6">
        <f>IF(ISERROR(VLOOKUP($A98,'Import OffPeak'!$A$3:FI$99,160,FALSE)-VLOOKUP($A98,'Import OffPeak change'!$A$106:FI$202,160,FALSE)),0,(VLOOKUP($A98,'Import OffPeak'!$A$3:FI$99,160,FALSE)-VLOOKUP($A98,'Import OffPeak change'!$A$106:FI$202,160,FALSE)))</f>
        <v>0</v>
      </c>
      <c r="FE98" s="6">
        <f>IF(ISERROR(VLOOKUP($A98,'Import OffPeak'!$A$3:FJ$99,161,FALSE)-VLOOKUP($A98,'Import OffPeak change'!$A$106:FJ$202,161,FALSE)),0,(VLOOKUP($A98,'Import OffPeak'!$A$3:FJ$99,161,FALSE)-VLOOKUP($A98,'Import OffPeak change'!$A$106:FJ$202,161,FALSE)))</f>
        <v>0</v>
      </c>
      <c r="FF98" s="6">
        <f>IF(ISERROR(VLOOKUP($A98,'Import OffPeak'!$A$3:FK$99,162,FALSE)-VLOOKUP($A98,'Import OffPeak change'!$A$106:FK$202,162,FALSE)),0,(VLOOKUP($A98,'Import OffPeak'!$A$3:FK$99,162,FALSE)-VLOOKUP($A98,'Import OffPeak change'!$A$106:FK$202,162,FALSE)))</f>
        <v>0</v>
      </c>
      <c r="FG98" s="6">
        <f>IF(ISERROR(VLOOKUP($A98,'Import OffPeak'!$A$3:FL$99,163,FALSE)-VLOOKUP($A98,'Import OffPeak change'!$A$106:FL$202,163,FALSE)),0,(VLOOKUP($A98,'Import OffPeak'!$A$3:FL$99,163,FALSE)-VLOOKUP($A98,'Import OffPeak change'!$A$106:FL$202,163,FALSE)))</f>
        <v>0</v>
      </c>
      <c r="FH98" s="6">
        <f>IF(ISERROR(VLOOKUP($A98,'Import OffPeak'!$A$3:FM$99,164,FALSE)-VLOOKUP($A98,'Import OffPeak change'!$A$106:FM$202,164,FALSE)),0,(VLOOKUP($A98,'Import OffPeak'!$A$3:FM$99,164,FALSE)-VLOOKUP($A98,'Import OffPeak change'!$A$106:FM$202,164,FALSE)))</f>
        <v>0</v>
      </c>
      <c r="FI98" s="6">
        <f>IF(ISERROR(VLOOKUP($A98,'Import OffPeak'!$A$3:FN$99,165,FALSE)-VLOOKUP($A98,'Import OffPeak change'!$A$106:FN$202,165,FALSE)),0,(VLOOKUP($A98,'Import OffPeak'!$A$3:FN$99,165,FALSE)-VLOOKUP($A98,'Import OffPeak change'!$A$106:FN$202,165,FALSE)))</f>
        <v>0</v>
      </c>
      <c r="FJ98" s="6">
        <f>IF(ISERROR(VLOOKUP($A98,'Import OffPeak'!$A$3:FO$99,166,FALSE)-VLOOKUP($A98,'Import OffPeak change'!$A$106:FO$202,166,FALSE)),0,(VLOOKUP($A98,'Import OffPeak'!$A$3:FO$99,166,FALSE)-VLOOKUP($A98,'Import OffPeak change'!$A$106:FO$202,166,FALSE)))</f>
        <v>0</v>
      </c>
      <c r="FK98" s="6">
        <f>IF(ISERROR(VLOOKUP($A98,'Import OffPeak'!$A$3:FP$99,167,FALSE)-VLOOKUP($A98,'Import OffPeak change'!$A$106:FP$202,167,FALSE)),0,(VLOOKUP($A98,'Import OffPeak'!$A$3:FP$99,167,FALSE)-VLOOKUP($A98,'Import OffPeak change'!$A$106:FP$202,167,FALSE)))</f>
        <v>0</v>
      </c>
      <c r="FL98" s="6">
        <f>IF(ISERROR(VLOOKUP($A98,'Import OffPeak'!$A$3:FQ$99,168,FALSE)-VLOOKUP($A98,'Import OffPeak change'!$A$106:FQ$202,168,FALSE)),0,(VLOOKUP($A98,'Import OffPeak'!$A$3:FQ$99,168,FALSE)-VLOOKUP($A98,'Import OffPeak change'!$A$106:FQ$202,168,FALSE)))</f>
        <v>0</v>
      </c>
      <c r="FM98" s="6">
        <f>IF(ISERROR(VLOOKUP($A98,'Import OffPeak'!$A$3:FR$99,169,FALSE)-VLOOKUP($A98,'Import OffPeak change'!$A$106:FR$202,169,FALSE)),0,(VLOOKUP($A98,'Import OffPeak'!$A$3:FR$99,169,FALSE)-VLOOKUP($A98,'Import OffPeak change'!$A$106:FR$202,169,FALSE)))</f>
        <v>0</v>
      </c>
      <c r="FN98" s="6">
        <f>IF(ISERROR(VLOOKUP($A98,'Import OffPeak'!$A$3:FS$99,170,FALSE)-VLOOKUP($A98,'Import OffPeak change'!$A$106:FS$202,170,FALSE)),0,(VLOOKUP($A98,'Import OffPeak'!$A$3:FS$99,170,FALSE)-VLOOKUP($A98,'Import OffPeak change'!$A$106:FS$202,170,FALSE)))</f>
        <v>0</v>
      </c>
      <c r="FO98" s="6">
        <f>IF(ISERROR(VLOOKUP($A98,'Import OffPeak'!$A$3:FT$99,171,FALSE)-VLOOKUP($A98,'Import OffPeak change'!$A$106:FT$202,171,FALSE)),0,(VLOOKUP($A98,'Import OffPeak'!$A$3:FT$99,171,FALSE)-VLOOKUP($A98,'Import OffPeak change'!$A$106:FT$202,171,FALSE)))</f>
        <v>0</v>
      </c>
      <c r="FP98" s="6">
        <f>IF(ISERROR(VLOOKUP($A98,'Import OffPeak'!$A$3:FU$99,172,FALSE)-VLOOKUP($A98,'Import OffPeak change'!$A$106:FU$202,172,FALSE)),0,(VLOOKUP($A98,'Import OffPeak'!$A$3:FU$99,172,FALSE)-VLOOKUP($A98,'Import OffPeak change'!$A$106:FU$202,172,FALSE)))</f>
        <v>0</v>
      </c>
      <c r="FQ98" s="6">
        <f>IF(ISERROR(VLOOKUP($A98,'Import OffPeak'!$A$3:FV$99,173,FALSE)-VLOOKUP($A98,'Import OffPeak change'!$A$106:FV$202,173,FALSE)),0,(VLOOKUP($A98,'Import OffPeak'!$A$3:FV$99,173,FALSE)-VLOOKUP($A98,'Import OffPeak change'!$A$106:FV$202,173,FALSE)))</f>
        <v>0</v>
      </c>
      <c r="FR98" s="6">
        <f>IF(ISERROR(VLOOKUP($A98,'Import OffPeak'!$A$3:FW$99,174,FALSE)-VLOOKUP($A98,'Import OffPeak change'!$A$106:FW$202,174,FALSE)),0,(VLOOKUP($A98,'Import OffPeak'!$A$3:FW$99,174,FALSE)-VLOOKUP($A98,'Import OffPeak change'!$A$106:FW$202,174,FALSE)))</f>
        <v>0</v>
      </c>
      <c r="FS98" s="6">
        <f>IF(ISERROR(VLOOKUP($A98,'Import OffPeak'!$A$3:FX$99,175,FALSE)-VLOOKUP($A98,'Import OffPeak change'!$A$106:FX$202,175,FALSE)),0,(VLOOKUP($A98,'Import OffPeak'!$A$3:FX$99,175,FALSE)-VLOOKUP($A98,'Import OffPeak change'!$A$106:FX$202,175,FALSE)))</f>
        <v>0</v>
      </c>
      <c r="FT98" s="6">
        <f>IF(ISERROR(VLOOKUP($A98,'Import OffPeak'!$A$3:FY$99,176,FALSE)-VLOOKUP($A98,'Import OffPeak change'!$A$106:FY$202,176,FALSE)),0,(VLOOKUP($A98,'Import OffPeak'!$A$3:FY$99,176,FALSE)-VLOOKUP($A98,'Import OffPeak change'!$A$106:FY$202,176,FALSE)))</f>
        <v>0</v>
      </c>
      <c r="FU98" s="6">
        <f>IF(ISERROR(VLOOKUP($A98,'Import OffPeak'!$A$3:FZ$99,177,FALSE)-VLOOKUP($A98,'Import OffPeak change'!$A$106:FZ$202,177,FALSE)),0,(VLOOKUP($A98,'Import OffPeak'!$A$3:FZ$99,177,FALSE)-VLOOKUP($A98,'Import OffPeak change'!$A$106:FZ$202,177,FALSE)))</f>
        <v>0</v>
      </c>
      <c r="FV98" s="6">
        <f>IF(ISERROR(VLOOKUP($A98,'Import OffPeak'!$A$3:GA$99,178,FALSE)-VLOOKUP($A98,'Import OffPeak change'!$A$106:GA$202,178,FALSE)),0,(VLOOKUP($A98,'Import OffPeak'!$A$3:GA$99,178,FALSE)-VLOOKUP($A98,'Import OffPeak change'!$A$106:GA$202,178,FALSE)))</f>
        <v>0</v>
      </c>
      <c r="FW98" s="6">
        <f>IF(ISERROR(VLOOKUP($A98,'Import OffPeak'!$A$3:GB$99,179,FALSE)-VLOOKUP($A98,'Import OffPeak change'!$A$106:GB$202,179,FALSE)),0,(VLOOKUP($A98,'Import OffPeak'!$A$3:GB$99,179,FALSE)-VLOOKUP($A98,'Import OffPeak change'!$A$106:GB$202,179,FALSE)))</f>
        <v>0</v>
      </c>
      <c r="FX98" s="6">
        <f>IF(ISERROR(VLOOKUP($A98,'Import OffPeak'!$A$3:GC$99,180,FALSE)-VLOOKUP($A98,'Import OffPeak change'!$A$106:GC$202,180,FALSE)),0,(VLOOKUP($A98,'Import OffPeak'!$A$3:GC$99,180,FALSE)-VLOOKUP($A98,'Import OffPeak change'!$A$106:GC$202,180,FALSE)))</f>
        <v>0</v>
      </c>
      <c r="FY98" s="6">
        <f>IF(ISERROR(VLOOKUP($A98,'Import OffPeak'!$A$3:GD$99,181,FALSE)-VLOOKUP($A98,'Import OffPeak change'!$A$106:GD$202,181,FALSE)),0,(VLOOKUP($A98,'Import OffPeak'!$A$3:GD$99,181,FALSE)-VLOOKUP($A98,'Import OffPeak change'!$A$106:GD$202,181,FALSE)))</f>
        <v>0</v>
      </c>
      <c r="FZ98" s="6">
        <f>IF(ISERROR(VLOOKUP($A98,'Import OffPeak'!$A$3:GE$99,182,FALSE)-VLOOKUP($A98,'Import OffPeak change'!$A$106:GE$202,182,FALSE)),0,(VLOOKUP($A98,'Import OffPeak'!$A$3:GE$99,182,FALSE)-VLOOKUP($A98,'Import OffPeak change'!$A$106:GE$202,182,FALSE)))</f>
        <v>0</v>
      </c>
      <c r="GA98" s="6">
        <f>IF(ISERROR(VLOOKUP($A98,'Import OffPeak'!$A$3:GF$99,183,FALSE)-VLOOKUP($A98,'Import OffPeak change'!$A$106:GF$202,183,FALSE)),0,(VLOOKUP($A98,'Import OffPeak'!$A$3:GF$99,183,FALSE)-VLOOKUP($A98,'Import OffPeak change'!$A$106:GF$202,183,FALSE)))</f>
        <v>0</v>
      </c>
      <c r="GB98" s="6">
        <f>IF(ISERROR(VLOOKUP($A98,'Import OffPeak'!$A$3:GG$99,184,FALSE)-VLOOKUP($A98,'Import OffPeak change'!$A$106:GG$202,184,FALSE)),0,(VLOOKUP($A98,'Import OffPeak'!$A$3:GG$99,184,FALSE)-VLOOKUP($A98,'Import OffPeak change'!$A$106:GG$202,184,FALSE)))</f>
        <v>0</v>
      </c>
      <c r="GC98" s="6">
        <f>IF(ISERROR(VLOOKUP($A98,'Import OffPeak'!$A$3:GH$99,185,FALSE)-VLOOKUP($A98,'Import OffPeak change'!$A$106:GH$202,185,FALSE)),0,(VLOOKUP($A98,'Import OffPeak'!$A$3:GH$99,185,FALSE)-VLOOKUP($A98,'Import OffPeak change'!$A$106:GH$202,185,FALSE)))</f>
        <v>0</v>
      </c>
      <c r="GD98" s="6">
        <f>IF(ISERROR(VLOOKUP($A98,'Import OffPeak'!$A$3:GI$99,186,FALSE)-VLOOKUP($A98,'Import OffPeak change'!$A$106:GI$202,186,FALSE)),0,(VLOOKUP($A98,'Import OffPeak'!$A$3:GI$99,186,FALSE)-VLOOKUP($A98,'Import OffPeak change'!$A$106:GI$202,186,FALSE)))</f>
        <v>0</v>
      </c>
      <c r="GE98" s="6">
        <f>IF(ISERROR(VLOOKUP($A98,'Import OffPeak'!$A$3:GJ$99,187,FALSE)-VLOOKUP($A98,'Import OffPeak change'!$A$106:GJ$202,187,FALSE)),0,(VLOOKUP($A98,'Import OffPeak'!$A$3:GJ$99,187,FALSE)-VLOOKUP($A98,'Import OffPeak change'!$A$106:GJ$202,187,FALSE)))</f>
        <v>0</v>
      </c>
      <c r="GF98" s="6">
        <f>IF(ISERROR(VLOOKUP($A98,'Import OffPeak'!$A$3:GK$99,188,FALSE)-VLOOKUP($A98,'Import OffPeak change'!$A$106:GK$202,188,FALSE)),0,(VLOOKUP($A98,'Import OffPeak'!$A$3:GK$99,188,FALSE)-VLOOKUP($A98,'Import OffPeak change'!$A$106:GK$202,188,FALSE)))</f>
        <v>0</v>
      </c>
      <c r="GG98" s="6">
        <f>IF(ISERROR(VLOOKUP($A98,'Import OffPeak'!$A$3:GL$99,189,FALSE)-VLOOKUP($A98,'Import OffPeak change'!$A$106:GL$202,189,FALSE)),0,(VLOOKUP($A98,'Import OffPeak'!$A$3:GL$99,189,FALSE)-VLOOKUP($A98,'Import OffPeak change'!$A$106:GL$202,189,FALSE)))</f>
        <v>0</v>
      </c>
      <c r="GH98" s="6">
        <f>IF(ISERROR(VLOOKUP($A98,'Import OffPeak'!$A$3:GM$99,190,FALSE)-VLOOKUP($A98,'Import OffPeak change'!$A$106:GM$202,190,FALSE)),0,(VLOOKUP($A98,'Import OffPeak'!$A$3:GM$99,190,FALSE)-VLOOKUP($A98,'Import OffPeak change'!$A$106:GM$202,190,FALSE)))</f>
        <v>0</v>
      </c>
      <c r="GI98" s="6">
        <f>IF(ISERROR(VLOOKUP($A98,'Import OffPeak'!$A$3:GN$99,191,FALSE)-VLOOKUP($A98,'Import OffPeak change'!$A$106:GN$202,191,FALSE)),0,(VLOOKUP($A98,'Import OffPeak'!$A$3:GN$99,191,FALSE)-VLOOKUP($A98,'Import OffPeak change'!$A$106:GN$202,191,FALSE)))</f>
        <v>0</v>
      </c>
      <c r="GJ98" s="6">
        <f>IF(ISERROR(VLOOKUP($A98,'Import OffPeak'!$A$3:GO$99,192,FALSE)-VLOOKUP($A98,'Import OffPeak change'!$A$106:GO$202,192,FALSE)),0,(VLOOKUP($A98,'Import OffPeak'!$A$3:GO$99,192,FALSE)-VLOOKUP($A98,'Import OffPeak change'!$A$106:GO$202,192,FALSE)))</f>
        <v>0</v>
      </c>
      <c r="GK98" s="6">
        <f>IF(ISERROR(VLOOKUP($A98,'Import OffPeak'!$A$3:GP$99,193,FALSE)-VLOOKUP($A98,'Import OffPeak change'!$A$106:GP$202,193,FALSE)),0,(VLOOKUP($A98,'Import OffPeak'!$A$3:GP$99,193,FALSE)-VLOOKUP($A98,'Import OffPeak change'!$A$106:GP$202,193,FALSE)))</f>
        <v>0</v>
      </c>
      <c r="GL98" s="6">
        <f>IF(ISERROR(VLOOKUP($A98,'Import OffPeak'!$A$3:GQ$99,194,FALSE)-VLOOKUP($A98,'Import OffPeak change'!$A$106:GQ$202,194,FALSE)),0,(VLOOKUP($A98,'Import OffPeak'!$A$3:GQ$99,194,FALSE)-VLOOKUP($A98,'Import OffPeak change'!$A$106:GQ$202,194,FALSE)))</f>
        <v>0</v>
      </c>
      <c r="GM98" s="6">
        <f>IF(ISERROR(VLOOKUP($A98,'Import OffPeak'!$A$3:GR$99,195,FALSE)-VLOOKUP($A98,'Import OffPeak change'!$A$106:GR$202,195,FALSE)),0,(VLOOKUP($A98,'Import OffPeak'!$A$3:GR$99,195,FALSE)-VLOOKUP($A98,'Import OffPeak change'!$A$106:GR$202,195,FALSE)))</f>
        <v>0</v>
      </c>
      <c r="GN98" s="6">
        <f>IF(ISERROR(VLOOKUP($A98,'Import OffPeak'!$A$3:GS$99,196,FALSE)-VLOOKUP($A98,'Import OffPeak change'!$A$106:GS$202,196,FALSE)),0,(VLOOKUP($A98,'Import OffPeak'!$A$3:GS$99,196,FALSE)-VLOOKUP($A98,'Import OffPeak change'!$A$106:GS$202,196,FALSE)))</f>
        <v>0</v>
      </c>
      <c r="GO98" s="6">
        <f>IF(ISERROR(VLOOKUP($A98,'Import OffPeak'!$A$3:GT$99,197,FALSE)-VLOOKUP($A98,'Import OffPeak change'!$A$106:GT$202,197,FALSE)),0,(VLOOKUP($A98,'Import OffPeak'!$A$3:GT$99,197,FALSE)-VLOOKUP($A98,'Import OffPeak change'!$A$106:GT$202,197,FALSE)))</f>
        <v>0</v>
      </c>
      <c r="GP98" s="6">
        <f>IF(ISERROR(VLOOKUP($A98,'Import OffPeak'!$A$3:GU$99,198,FALSE)-VLOOKUP($A98,'Import OffPeak change'!$A$106:GU$202,198,FALSE)),0,(VLOOKUP($A98,'Import OffPeak'!$A$3:GU$99,198,FALSE)-VLOOKUP($A98,'Import OffPeak change'!$A$106:GU$202,198,FALSE)))</f>
        <v>0</v>
      </c>
      <c r="GQ98" s="6">
        <f>IF(ISERROR(VLOOKUP($A98,'Import OffPeak'!$A$3:GV$99,199,FALSE)-VLOOKUP($A98,'Import OffPeak change'!$A$106:GV$202,199,FALSE)),0,(VLOOKUP($A98,'Import OffPeak'!$A$3:GV$99,199,FALSE)-VLOOKUP($A98,'Import OffPeak change'!$A$106:GV$202,199,FALSE)))</f>
        <v>0</v>
      </c>
      <c r="GR98" s="6">
        <f>IF(ISERROR(VLOOKUP($A98,'Import OffPeak'!$A$3:GW$99,200,FALSE)-VLOOKUP($A98,'Import OffPeak change'!$A$106:GW$202,200,FALSE)),0,(VLOOKUP($A98,'Import OffPeak'!$A$3:GW$99,200,FALSE)-VLOOKUP($A98,'Import OffPeak change'!$A$106:GW$202,200,FALSE)))</f>
        <v>0</v>
      </c>
      <c r="GS98" s="6">
        <f>IF(ISERROR(VLOOKUP($A98,'Import OffPeak'!$A$3:GX$99,201,FALSE)-VLOOKUP($A98,'Import OffPeak change'!$A$106:GX$202,201,FALSE)),0,(VLOOKUP($A98,'Import OffPeak'!$A$3:GX$99,201,FALSE)-VLOOKUP($A98,'Import OffPeak change'!$A$106:GX$202,201,FALSE)))</f>
        <v>0</v>
      </c>
      <c r="GT98" s="6">
        <f>IF(ISERROR(VLOOKUP($A98,'Import OffPeak'!$A$3:GY$99,202,FALSE)-VLOOKUP($A98,'Import OffPeak change'!$A$106:GY$202,202,FALSE)),0,(VLOOKUP($A98,'Import OffPeak'!$A$3:GY$99,202,FALSE)-VLOOKUP($A98,'Import OffPeak change'!$A$106:GY$202,202,FALSE)))</f>
        <v>0</v>
      </c>
      <c r="GU98" s="6">
        <f>IF(ISERROR(VLOOKUP($A98,'Import OffPeak'!$A$3:GZ$99,203,FALSE)-VLOOKUP($A98,'Import OffPeak change'!$A$106:GZ$202,203,FALSE)),0,(VLOOKUP($A98,'Import OffPeak'!$A$3:GZ$99,203,FALSE)-VLOOKUP($A98,'Import OffPeak change'!$A$106:GZ$202,203,FALSE)))</f>
        <v>0</v>
      </c>
      <c r="GV98" s="6">
        <f>IF(ISERROR(VLOOKUP($A98,'Import OffPeak'!$A$3:HA$99,204,FALSE)-VLOOKUP($A98,'Import OffPeak change'!$A$106:HA$202,204,FALSE)),0,(VLOOKUP($A98,'Import OffPeak'!$A$3:HA$99,204,FALSE)-VLOOKUP($A98,'Import OffPeak change'!$A$106:HA$202,204,FALSE)))</f>
        <v>0</v>
      </c>
      <c r="GW98" s="6">
        <f>IF(ISERROR(VLOOKUP($A98,'Import OffPeak'!$A$3:HB$99,205,FALSE)-VLOOKUP($A98,'Import OffPeak change'!$A$106:HB$202,205,FALSE)),0,(VLOOKUP($A98,'Import OffPeak'!$A$3:HB$99,205,FALSE)-VLOOKUP($A98,'Import OffPeak change'!$A$106:HB$202,205,FALSE)))</f>
        <v>0</v>
      </c>
      <c r="GX98" s="6">
        <f>IF(ISERROR(VLOOKUP($A98,'Import OffPeak'!$A$3:HC$99,206,FALSE)-VLOOKUP($A98,'Import OffPeak change'!$A$106:HC$202,206,FALSE)),0,(VLOOKUP($A98,'Import OffPeak'!$A$3:HC$99,206,FALSE)-VLOOKUP($A98,'Import OffPeak change'!$A$106:HC$202,206,FALSE)))</f>
        <v>0</v>
      </c>
      <c r="GY98" s="6">
        <f>IF(ISERROR(VLOOKUP($A98,'Import OffPeak'!$A$3:HD$99,207,FALSE)-VLOOKUP($A98,'Import OffPeak change'!$A$106:HD$202,207,FALSE)),0,(VLOOKUP($A98,'Import OffPeak'!$A$3:HD$99,207,FALSE)-VLOOKUP($A98,'Import OffPeak change'!$A$106:HD$202,207,FALSE)))</f>
        <v>0</v>
      </c>
      <c r="GZ98" s="6">
        <f>IF(ISERROR(VLOOKUP($A98,'Import OffPeak'!$A$3:HE$99,208,FALSE)-VLOOKUP($A98,'Import OffPeak change'!$A$106:HE$202,208,FALSE)),0,(VLOOKUP($A98,'Import OffPeak'!$A$3:HE$99,208,FALSE)-VLOOKUP($A98,'Import OffPeak change'!$A$106:HE$202,208,FALSE)))</f>
        <v>0</v>
      </c>
      <c r="HA98" s="6">
        <f>IF(ISERROR(VLOOKUP($A98,'Import OffPeak'!$A$3:HF$99,209,FALSE)-VLOOKUP($A98,'Import OffPeak change'!$A$106:HF$202,209,FALSE)),0,(VLOOKUP($A98,'Import OffPeak'!$A$3:HF$99,209,FALSE)-VLOOKUP($A98,'Import OffPeak change'!$A$106:HF$202,209,FALSE)))</f>
        <v>0</v>
      </c>
      <c r="HB98" s="6">
        <f>IF(ISERROR(VLOOKUP($A98,'Import OffPeak'!$A$3:HG$99,210,FALSE)-VLOOKUP($A98,'Import OffPeak change'!$A$106:HG$202,210,FALSE)),0,(VLOOKUP($A98,'Import OffPeak'!$A$3:HG$99,210,FALSE)-VLOOKUP($A98,'Import OffPeak change'!$A$106:HG$202,210,FALSE)))</f>
        <v>0</v>
      </c>
      <c r="HC98" s="6">
        <f>IF(ISERROR(VLOOKUP($A98,'Import OffPeak'!$A$3:HH$99,211,FALSE)-VLOOKUP($A98,'Import OffPeak change'!$A$106:HH$202,211,FALSE)),0,(VLOOKUP($A98,'Import OffPeak'!$A$3:HH$99,211,FALSE)-VLOOKUP($A98,'Import OffPeak change'!$A$106:HH$202,211,FALSE)))</f>
        <v>0</v>
      </c>
      <c r="HD98" s="6">
        <f>IF(ISERROR(VLOOKUP($A98,'Import OffPeak'!$A$3:HI$99,212,FALSE)-VLOOKUP($A98,'Import OffPeak change'!$A$106:HI$202,212,FALSE)),0,(VLOOKUP($A98,'Import OffPeak'!$A$3:HI$99,212,FALSE)-VLOOKUP($A98,'Import OffPeak change'!$A$106:HI$202,212,FALSE)))</f>
        <v>0</v>
      </c>
      <c r="HE98" s="6">
        <f>IF(ISERROR(VLOOKUP($A98,'Import OffPeak'!$A$3:HJ$99,213,FALSE)-VLOOKUP($A98,'Import OffPeak change'!$A$106:HJ$202,213,FALSE)),0,(VLOOKUP($A98,'Import OffPeak'!$A$3:HJ$99,213,FALSE)-VLOOKUP($A98,'Import OffPeak change'!$A$106:HJ$202,213,FALSE)))</f>
        <v>0</v>
      </c>
      <c r="HF98" s="6">
        <f>IF(ISERROR(VLOOKUP($A98,'Import OffPeak'!$A$3:HK$99,214,FALSE)-VLOOKUP($A98,'Import OffPeak change'!$A$106:HK$202,214,FALSE)),0,(VLOOKUP($A98,'Import OffPeak'!$A$3:HK$99,214,FALSE)-VLOOKUP($A98,'Import OffPeak change'!$A$106:HK$202,214,FALSE)))</f>
        <v>0</v>
      </c>
      <c r="HG98" s="6">
        <f>IF(ISERROR(VLOOKUP($A98,'Import OffPeak'!$A$3:HL$99,215,FALSE)-VLOOKUP($A98,'Import OffPeak change'!$A$106:HL$202,215,FALSE)),0,(VLOOKUP($A98,'Import OffPeak'!$A$3:HL$99,215,FALSE)-VLOOKUP($A98,'Import OffPeak change'!$A$106:HL$202,215,FALSE)))</f>
        <v>0</v>
      </c>
      <c r="HH98" s="6">
        <f>IF(ISERROR(VLOOKUP($A98,'Import OffPeak'!$A$3:HM$99,216,FALSE)-VLOOKUP($A98,'Import OffPeak change'!$A$106:HM$202,216,FALSE)),0,(VLOOKUP($A98,'Import OffPeak'!$A$3:HM$99,216,FALSE)-VLOOKUP($A98,'Import OffPeak change'!$A$106:HM$202,216,FALSE)))</f>
        <v>0</v>
      </c>
      <c r="HI98" s="6">
        <f>IF(ISERROR(VLOOKUP($A98,'Import OffPeak'!$A$3:HN$99,217,FALSE)-VLOOKUP($A98,'Import OffPeak change'!$A$106:HN$202,217,FALSE)),0,(VLOOKUP($A98,'Import OffPeak'!$A$3:HN$99,217,FALSE)-VLOOKUP($A98,'Import OffPeak change'!$A$106:HN$202,217,FALSE)))</f>
        <v>0</v>
      </c>
      <c r="HJ98" s="6">
        <f>IF(ISERROR(VLOOKUP($A98,'Import OffPeak'!$A$3:HO$99,218,FALSE)-VLOOKUP($A98,'Import OffPeak change'!$A$106:HO$202,218,FALSE)),0,(VLOOKUP($A98,'Import OffPeak'!$A$3:HO$99,218,FALSE)-VLOOKUP($A98,'Import OffPeak change'!$A$106:HO$202,218,FALSE)))</f>
        <v>0</v>
      </c>
      <c r="HK98" s="6">
        <f>IF(ISERROR(VLOOKUP($A98,'Import OffPeak'!$A$3:HP$99,219,FALSE)-VLOOKUP($A98,'Import OffPeak change'!$A$106:HP$202,219,FALSE)),0,(VLOOKUP($A98,'Import OffPeak'!$A$3:HP$99,219,FALSE)-VLOOKUP($A98,'Import OffPeak change'!$A$106:HP$202,219,FALSE)))</f>
        <v>0</v>
      </c>
      <c r="HL98" s="6">
        <f>IF(ISERROR(VLOOKUP($A98,'Import OffPeak'!$A$3:HQ$99,220,FALSE)-VLOOKUP($A98,'Import OffPeak change'!$A$106:HQ$202,220,FALSE)),0,(VLOOKUP($A98,'Import OffPeak'!$A$3:HQ$99,220,FALSE)-VLOOKUP($A98,'Import OffPeak change'!$A$106:HQ$202,220,FALSE)))</f>
        <v>0</v>
      </c>
      <c r="HM98" s="6">
        <f>IF(ISERROR(VLOOKUP($A98,'Import OffPeak'!$A$3:HR$99,221,FALSE)-VLOOKUP($A98,'Import OffPeak change'!$A$106:HR$202,221,FALSE)),0,(VLOOKUP($A98,'Import OffPeak'!$A$3:HR$99,221,FALSE)-VLOOKUP($A98,'Import OffPeak change'!$A$106:HR$202,221,FALSE)))</f>
        <v>0</v>
      </c>
      <c r="HN98" s="6">
        <f>IF(ISERROR(VLOOKUP($A98,'Import OffPeak'!$A$3:HS$99,222,FALSE)-VLOOKUP($A98,'Import OffPeak change'!$A$106:HS$202,222,FALSE)),0,(VLOOKUP($A98,'Import OffPeak'!$A$3:HS$99,222,FALSE)-VLOOKUP($A98,'Import OffPeak change'!$A$106:HS$202,222,FALSE)))</f>
        <v>0</v>
      </c>
      <c r="HO98" s="6">
        <f>IF(ISERROR(VLOOKUP($A98,'Import OffPeak'!$A$3:HT$99,223,FALSE)-VLOOKUP($A98,'Import OffPeak change'!$A$106:HT$202,223,FALSE)),0,(VLOOKUP($A98,'Import OffPeak'!$A$3:HT$99,223,FALSE)-VLOOKUP($A98,'Import OffPeak change'!$A$106:HT$202,223,FALSE)))</f>
        <v>0</v>
      </c>
      <c r="HP98" s="6">
        <f>IF(ISERROR(VLOOKUP($A98,'Import OffPeak'!$A$3:HU$99,224,FALSE)-VLOOKUP($A98,'Import OffPeak change'!$A$106:HU$202,224,FALSE)),0,(VLOOKUP($A98,'Import OffPeak'!$A$3:HU$99,224,FALSE)-VLOOKUP($A98,'Import OffPeak change'!$A$106:HU$202,224,FALSE)))</f>
        <v>0</v>
      </c>
      <c r="HQ98" s="6">
        <f>IF(ISERROR(VLOOKUP($A98,'Import OffPeak'!$A$3:HV$99,225,FALSE)-VLOOKUP($A98,'Import OffPeak change'!$A$106:HV$202,225,FALSE)),0,(VLOOKUP($A98,'Import OffPeak'!$A$3:HV$99,225,FALSE)-VLOOKUP($A98,'Import OffPeak change'!$A$106:HV$202,225,FALSE)))</f>
        <v>0</v>
      </c>
      <c r="HR98" s="6">
        <f>IF(ISERROR(VLOOKUP($A98,'Import OffPeak'!$A$3:HW$99,226,FALSE)-VLOOKUP($A98,'Import OffPeak change'!$A$106:HW$202,226,FALSE)),0,(VLOOKUP($A98,'Import OffPeak'!$A$3:HW$99,226,FALSE)-VLOOKUP($A98,'Import OffPeak change'!$A$106:HW$202,226,FALSE)))</f>
        <v>0</v>
      </c>
      <c r="HS98" s="6">
        <f>IF(ISERROR(VLOOKUP($A98,'Import OffPeak'!$A$3:HX$99,227,FALSE)-VLOOKUP($A98,'Import OffPeak change'!$A$106:HX$202,227,FALSE)),0,(VLOOKUP($A98,'Import OffPeak'!$A$3:HX$99,227,FALSE)-VLOOKUP($A98,'Import OffPeak change'!$A$106:HX$202,227,FALSE)))</f>
        <v>0</v>
      </c>
      <c r="HT98" s="6">
        <f>IF(ISERROR(VLOOKUP($A98,'Import OffPeak'!$A$3:HY$99,228,FALSE)-VLOOKUP($A98,'Import OffPeak change'!$A$106:HY$202,228,FALSE)),0,(VLOOKUP($A98,'Import OffPeak'!$A$3:HY$99,228,FALSE)-VLOOKUP($A98,'Import OffPeak change'!$A$106:HY$202,228,FALSE)))</f>
        <v>0</v>
      </c>
      <c r="HU98" s="6">
        <f>IF(ISERROR(VLOOKUP($A98,'Import OffPeak'!$A$3:HZ$99,229,FALSE)-VLOOKUP($A98,'Import OffPeak change'!$A$106:HZ$202,229,FALSE)),0,(VLOOKUP($A98,'Import OffPeak'!$A$3:HZ$99,229,FALSE)-VLOOKUP($A98,'Import OffPeak change'!$A$106:HZ$202,229,FALSE)))</f>
        <v>0</v>
      </c>
      <c r="HV98" s="6">
        <f>IF(ISERROR(VLOOKUP($A98,'Import OffPeak'!$A$3:IA$99,230,FALSE)-VLOOKUP($A98,'Import OffPeak change'!$A$106:IA$202,230,FALSE)),0,(VLOOKUP($A98,'Import OffPeak'!$A$3:IA$99,230,FALSE)-VLOOKUP($A98,'Import OffPeak change'!$A$106:IA$202,230,FALSE)))</f>
        <v>0</v>
      </c>
      <c r="HW98" s="6">
        <f>IF(ISERROR(VLOOKUP($A98,'Import OffPeak'!$A$3:IB$99,231,FALSE)-VLOOKUP($A98,'Import OffPeak change'!$A$106:IB$202,231,FALSE)),0,(VLOOKUP($A98,'Import OffPeak'!$A$3:IB$99,231,FALSE)-VLOOKUP($A98,'Import OffPeak change'!$A$106:IB$202,231,FALSE)))</f>
        <v>0</v>
      </c>
      <c r="HX98" s="6">
        <f>IF(ISERROR(VLOOKUP($A98,'Import OffPeak'!$A$3:IC$99,232,FALSE)-VLOOKUP($A98,'Import OffPeak change'!$A$106:IC$202,232,FALSE)),0,(VLOOKUP($A98,'Import OffPeak'!$A$3:IC$99,232,FALSE)-VLOOKUP($A98,'Import OffPeak change'!$A$106:IC$202,232,FALSE)))</f>
        <v>0</v>
      </c>
      <c r="HY98" s="6">
        <f>IF(ISERROR(VLOOKUP($A98,'Import OffPeak'!$A$3:ID$99,233,FALSE)-VLOOKUP($A98,'Import OffPeak change'!$A$106:ID$202,233,FALSE)),0,(VLOOKUP($A98,'Import OffPeak'!$A$3:ID$99,233,FALSE)-VLOOKUP($A98,'Import OffPeak change'!$A$106:ID$202,233,FALSE)))</f>
        <v>0</v>
      </c>
      <c r="HZ98" s="6">
        <f>IF(ISERROR(VLOOKUP($A98,'Import OffPeak'!$A$3:IE$99,234,FALSE)-VLOOKUP($A98,'Import OffPeak change'!$A$106:IE$202,234,FALSE)),0,(VLOOKUP($A98,'Import OffPeak'!$A$3:IE$99,234,FALSE)-VLOOKUP($A98,'Import OffPeak change'!$A$106:IE$202,234,FALSE)))</f>
        <v>0</v>
      </c>
      <c r="IA98" s="6">
        <f>IF(ISERROR(VLOOKUP($A98,'Import OffPeak'!$A$3:IF$99,235,FALSE)-VLOOKUP($A98,'Import OffPeak change'!$A$106:IF$202,235,FALSE)),0,(VLOOKUP($A98,'Import OffPeak'!$A$3:IF$99,235,FALSE)-VLOOKUP($A98,'Import OffPeak change'!$A$106:IF$202,235,FALSE)))</f>
        <v>0</v>
      </c>
      <c r="IB98" s="6">
        <f>IF(ISERROR(VLOOKUP($A98,'Import OffPeak'!$A$3:IG$99,236,FALSE)-VLOOKUP($A98,'Import OffPeak change'!$A$106:IG$202,236,FALSE)),0,(VLOOKUP($A98,'Import OffPeak'!$A$3:IG$99,236,FALSE)-VLOOKUP($A98,'Import OffPeak change'!$A$106:IG$202,236,FALSE)))</f>
        <v>0</v>
      </c>
      <c r="IC98" s="6">
        <f>IF(ISERROR(VLOOKUP($A98,'Import OffPeak'!$A$3:IH$99,237,FALSE)-VLOOKUP($A98,'Import OffPeak change'!$A$106:IH$202,237,FALSE)),0,(VLOOKUP($A98,'Import OffPeak'!$A$3:IH$99,237,FALSE)-VLOOKUP($A98,'Import OffPeak change'!$A$106:IH$202,237,FALSE)))</f>
        <v>0</v>
      </c>
      <c r="ID98" s="6">
        <f>IF(ISERROR(VLOOKUP($A98,'Import OffPeak'!$A$3:II$99,238,FALSE)-VLOOKUP($A98,'Import OffPeak change'!$A$106:II$202,238,FALSE)),0,(VLOOKUP($A98,'Import OffPeak'!$A$3:II$99,238,FALSE)-VLOOKUP($A98,'Import OffPeak change'!$A$106:II$202,238,FALSE)))</f>
        <v>0</v>
      </c>
      <c r="IE98" s="6">
        <f>IF(ISERROR(VLOOKUP($A98,'Import OffPeak'!$A$3:IJ$99,239,FALSE)-VLOOKUP($A98,'Import OffPeak change'!$A$106:IJ$202,239,FALSE)),0,(VLOOKUP($A98,'Import OffPeak'!$A$3:IJ$99,239,FALSE)-VLOOKUP($A98,'Import OffPeak change'!$A$106:IJ$202,239,FALSE)))</f>
        <v>0</v>
      </c>
    </row>
    <row r="99" spans="1:243">
      <c r="A99" s="168" t="str">
        <f>IF('Import OffPeak'!A96=0,"",'Import OffPeak'!A96)</f>
        <v/>
      </c>
      <c r="B99" s="6"/>
      <c r="C99" s="6"/>
      <c r="D99" s="6"/>
      <c r="E99" s="6"/>
      <c r="F99" s="6"/>
      <c r="G99" s="6">
        <f>IF(ISERROR(VLOOKUP($A99,'Import OffPeak'!$A$3:L$99,7,FALSE)-VLOOKUP($A99,'Import OffPeak change'!$A$106:L$202,7,FALSE)),0,(VLOOKUP($A99,'Import OffPeak'!$A$3:L$99,7,FALSE)-VLOOKUP($A99,'Import OffPeak change'!$A$106:L$202,7,FALSE)))</f>
        <v>0</v>
      </c>
      <c r="H99" s="6">
        <f>IF(ISERROR(VLOOKUP($A99,'Import OffPeak'!$A$3:M$99,8,FALSE)-VLOOKUP($A99,'Import OffPeak change'!$A$106:M$202,8,FALSE)),0,(VLOOKUP($A99,'Import OffPeak'!$A$3:M$99,8,FALSE)-VLOOKUP($A99,'Import OffPeak change'!$A$106:M$202,8,FALSE)))</f>
        <v>0</v>
      </c>
      <c r="I99" s="6">
        <f>IF(ISERROR(VLOOKUP($A99,'Import OffPeak'!$A$3:N$99,9,FALSE)-VLOOKUP($A99,'Import OffPeak change'!$A$106:N$202,9,FALSE)),0,(VLOOKUP($A99,'Import OffPeak'!$A$3:N$99,9,FALSE)-VLOOKUP($A99,'Import OffPeak change'!$A$106:N$202,9,FALSE)))</f>
        <v>0</v>
      </c>
      <c r="J99" s="6">
        <f>IF(ISERROR(VLOOKUP($A99,'Import OffPeak'!$A$3:O$99,10,FALSE)-VLOOKUP($A99,'Import OffPeak change'!$A$106:O$202,10,FALSE)),0,(VLOOKUP($A99,'Import OffPeak'!$A$3:O$99,10,FALSE)-VLOOKUP($A99,'Import OffPeak change'!$A$106:O$202,10,FALSE)))</f>
        <v>0</v>
      </c>
      <c r="K99" s="6">
        <f>IF(ISERROR(VLOOKUP($A99,'Import OffPeak'!$A$3:P$99,11,FALSE)-VLOOKUP($A99,'Import OffPeak change'!$A$106:P$202,11,FALSE)),0,(VLOOKUP($A99,'Import OffPeak'!$A$3:P$99,11,FALSE)-VLOOKUP($A99,'Import OffPeak change'!$A$106:P$202,11,FALSE)))</f>
        <v>0</v>
      </c>
      <c r="L99" s="6">
        <f>IF(ISERROR(VLOOKUP($A99,'Import OffPeak'!$A$3:Q$99,12,FALSE)-VLOOKUP($A99,'Import OffPeak change'!$A$106:Q$202,12,FALSE)),0,(VLOOKUP($A99,'Import OffPeak'!$A$3:Q$99,12,FALSE)-VLOOKUP($A99,'Import OffPeak change'!$A$106:Q$202,12,FALSE)))</f>
        <v>0</v>
      </c>
      <c r="M99" s="6">
        <f>IF(ISERROR(VLOOKUP($A99,'Import OffPeak'!$A$3:R$99,13,FALSE)-VLOOKUP($A99,'Import OffPeak change'!$A$106:R$202,13,FALSE)),0,(VLOOKUP($A99,'Import OffPeak'!$A$3:R$99,13,FALSE)-VLOOKUP($A99,'Import OffPeak change'!$A$106:R$202,13,FALSE)))</f>
        <v>0</v>
      </c>
      <c r="N99" s="6">
        <f>IF(ISERROR(VLOOKUP($A99,'Import OffPeak'!$A$3:S$99,14,FALSE)-VLOOKUP($A99,'Import OffPeak change'!$A$106:S$202,14,FALSE)),0,(VLOOKUP($A99,'Import OffPeak'!$A$3:S$99,14,FALSE)-VLOOKUP($A99,'Import OffPeak change'!$A$106:S$202,14,FALSE)))</f>
        <v>0</v>
      </c>
      <c r="O99" s="6">
        <f>IF(ISERROR(VLOOKUP($A99,'Import OffPeak'!$A$3:T$99,15,FALSE)-VLOOKUP($A99,'Import OffPeak change'!$A$106:T$202,15,FALSE)),0,(VLOOKUP($A99,'Import OffPeak'!$A$3:T$99,15,FALSE)-VLOOKUP($A99,'Import OffPeak change'!$A$106:T$202,15,FALSE)))</f>
        <v>0</v>
      </c>
      <c r="P99" s="6">
        <f>IF(ISERROR(VLOOKUP($A99,'Import OffPeak'!$A$3:U$99,16,FALSE)-VLOOKUP($A99,'Import OffPeak change'!$A$106:U$202,16,FALSE)),0,(VLOOKUP($A99,'Import OffPeak'!$A$3:U$99,16,FALSE)-VLOOKUP($A99,'Import OffPeak change'!$A$106:U$202,16,FALSE)))</f>
        <v>0</v>
      </c>
      <c r="Q99" s="6">
        <f>IF(ISERROR(VLOOKUP($A99,'Import OffPeak'!$A$3:V$99,17,FALSE)-VLOOKUP($A99,'Import OffPeak change'!$A$106:V$202,17,FALSE)),0,(VLOOKUP($A99,'Import OffPeak'!$A$3:V$99,17,FALSE)-VLOOKUP($A99,'Import OffPeak change'!$A$106:V$202,17,FALSE)))</f>
        <v>0</v>
      </c>
      <c r="R99" s="6">
        <f>IF(ISERROR(VLOOKUP($A99,'Import OffPeak'!$A$3:W$99,18,FALSE)-VLOOKUP($A99,'Import OffPeak change'!$A$106:W$202,18,FALSE)),0,(VLOOKUP($A99,'Import OffPeak'!$A$3:W$99,18,FALSE)-VLOOKUP($A99,'Import OffPeak change'!$A$106:W$202,18,FALSE)))</f>
        <v>0</v>
      </c>
      <c r="S99" s="6">
        <f>IF(ISERROR(VLOOKUP($A99,'Import OffPeak'!$A$3:X$99,19,FALSE)-VLOOKUP($A99,'Import OffPeak change'!$A$106:X$202,19,FALSE)),0,(VLOOKUP($A99,'Import OffPeak'!$A$3:X$99,19,FALSE)-VLOOKUP($A99,'Import OffPeak change'!$A$106:X$202,19,FALSE)))</f>
        <v>0</v>
      </c>
      <c r="T99" s="6">
        <f>IF(ISERROR(VLOOKUP($A99,'Import OffPeak'!$A$3:Y$99,20,FALSE)-VLOOKUP($A99,'Import OffPeak change'!$A$106:Y$202,20,FALSE)),0,(VLOOKUP($A99,'Import OffPeak'!$A$3:Y$99,20,FALSE)-VLOOKUP($A99,'Import OffPeak change'!$A$106:Y$202,20,FALSE)))</f>
        <v>0</v>
      </c>
      <c r="U99" s="6">
        <f>IF(ISERROR(VLOOKUP($A99,'Import OffPeak'!$A$3:Z$99,21,FALSE)-VLOOKUP($A99,'Import OffPeak change'!$A$106:Z$202,21,FALSE)),0,(VLOOKUP($A99,'Import OffPeak'!$A$3:Z$99,21,FALSE)-VLOOKUP($A99,'Import OffPeak change'!$A$106:Z$202,21,FALSE)))</f>
        <v>0</v>
      </c>
      <c r="V99" s="6">
        <f>IF(ISERROR(VLOOKUP($A99,'Import OffPeak'!$A$3:AA$99,22,FALSE)-VLOOKUP($A99,'Import OffPeak change'!$A$106:AA$202,22,FALSE)),0,(VLOOKUP($A99,'Import OffPeak'!$A$3:AA$99,22,FALSE)-VLOOKUP($A99,'Import OffPeak change'!$A$106:AA$202,22,FALSE)))</f>
        <v>0</v>
      </c>
      <c r="W99" s="6">
        <f>IF(ISERROR(VLOOKUP($A99,'Import OffPeak'!$A$3:AB$99,23,FALSE)-VLOOKUP($A99,'Import OffPeak change'!$A$106:AB$202,23,FALSE)),0,(VLOOKUP($A99,'Import OffPeak'!$A$3:AB$99,23,FALSE)-VLOOKUP($A99,'Import OffPeak change'!$A$106:AB$202,23,FALSE)))</f>
        <v>0</v>
      </c>
      <c r="X99" s="6">
        <f>IF(ISERROR(VLOOKUP($A99,'Import OffPeak'!$A$3:AC$99,24,FALSE)-VLOOKUP($A99,'Import OffPeak change'!$A$106:AC$202,24,FALSE)),0,(VLOOKUP($A99,'Import OffPeak'!$A$3:AC$99,24,FALSE)-VLOOKUP($A99,'Import OffPeak change'!$A$106:AC$202,24,FALSE)))</f>
        <v>0</v>
      </c>
      <c r="Y99" s="6">
        <f>IF(ISERROR(VLOOKUP($A99,'Import OffPeak'!$A$3:AD$99,25,FALSE)-VLOOKUP($A99,'Import OffPeak change'!$A$106:AD$202,25,FALSE)),0,(VLOOKUP($A99,'Import OffPeak'!$A$3:AD$99,25,FALSE)-VLOOKUP($A99,'Import OffPeak change'!$A$106:AD$202,25,FALSE)))</f>
        <v>0</v>
      </c>
      <c r="Z99" s="6">
        <f>IF(ISERROR(VLOOKUP($A99,'Import OffPeak'!$A$3:AE$99,26,FALSE)-VLOOKUP($A99,'Import OffPeak change'!$A$106:AE$202,26,FALSE)),0,(VLOOKUP($A99,'Import OffPeak'!$A$3:AE$99,26,FALSE)-VLOOKUP($A99,'Import OffPeak change'!$A$106:AE$202,26,FALSE)))</f>
        <v>0</v>
      </c>
      <c r="AA99" s="6">
        <f>IF(ISERROR(VLOOKUP($A99,'Import OffPeak'!$A$3:AF$99,27,FALSE)-VLOOKUP($A99,'Import OffPeak change'!$A$106:AF$202,27,FALSE)),0,(VLOOKUP($A99,'Import OffPeak'!$A$3:AF$99,27,FALSE)-VLOOKUP($A99,'Import OffPeak change'!$A$106:AF$202,27,FALSE)))</f>
        <v>0</v>
      </c>
      <c r="AB99" s="6">
        <f>IF(ISERROR(VLOOKUP($A99,'Import OffPeak'!$A$3:AG$99,28,FALSE)-VLOOKUP($A99,'Import OffPeak change'!$A$106:AG$202,28,FALSE)),0,(VLOOKUP($A99,'Import OffPeak'!$A$3:AG$99,28,FALSE)-VLOOKUP($A99,'Import OffPeak change'!$A$106:AG$202,28,FALSE)))</f>
        <v>0</v>
      </c>
      <c r="AC99" s="6">
        <f>IF(ISERROR(VLOOKUP($A99,'Import OffPeak'!$A$3:AH$99,29,FALSE)-VLOOKUP($A99,'Import OffPeak change'!$A$106:AH$202,29,FALSE)),0,(VLOOKUP($A99,'Import OffPeak'!$A$3:AH$99,29,FALSE)-VLOOKUP($A99,'Import OffPeak change'!$A$106:AH$202,29,FALSE)))</f>
        <v>0</v>
      </c>
      <c r="AD99" s="6">
        <f>IF(ISERROR(VLOOKUP($A99,'Import OffPeak'!$A$3:AI$99,30,FALSE)-VLOOKUP($A99,'Import OffPeak change'!$A$106:AI$202,30,FALSE)),0,(VLOOKUP($A99,'Import OffPeak'!$A$3:AI$99,30,FALSE)-VLOOKUP($A99,'Import OffPeak change'!$A$106:AI$202,30,FALSE)))</f>
        <v>0</v>
      </c>
      <c r="AE99" s="6">
        <f>IF(ISERROR(VLOOKUP($A99,'Import OffPeak'!$A$3:AJ$99,31,FALSE)-VLOOKUP($A99,'Import OffPeak change'!$A$106:AJ$202,31,FALSE)),0,(VLOOKUP($A99,'Import OffPeak'!$A$3:AJ$99,31,FALSE)-VLOOKUP($A99,'Import OffPeak change'!$A$106:AJ$202,31,FALSE)))</f>
        <v>0</v>
      </c>
      <c r="AF99" s="6">
        <f>IF(ISERROR(VLOOKUP($A99,'Import OffPeak'!$A$3:AK$99,32,FALSE)-VLOOKUP($A99,'Import OffPeak change'!$A$106:AK$202,32,FALSE)),0,(VLOOKUP($A99,'Import OffPeak'!$A$3:AK$99,32,FALSE)-VLOOKUP($A99,'Import OffPeak change'!$A$106:AK$202,32,FALSE)))</f>
        <v>0</v>
      </c>
      <c r="AG99" s="6">
        <f>IF(ISERROR(VLOOKUP($A99,'Import OffPeak'!$A$3:AL$99,33,FALSE)-VLOOKUP($A99,'Import OffPeak change'!$A$106:AL$202,33,FALSE)),0,(VLOOKUP($A99,'Import OffPeak'!$A$3:AL$99,33,FALSE)-VLOOKUP($A99,'Import OffPeak change'!$A$106:AL$202,33,FALSE)))</f>
        <v>0</v>
      </c>
      <c r="AH99" s="6">
        <f>IF(ISERROR(VLOOKUP($A99,'Import OffPeak'!$A$3:AM$99,34,FALSE)-VLOOKUP($A99,'Import OffPeak change'!$A$106:AM$202,34,FALSE)),0,(VLOOKUP($A99,'Import OffPeak'!$A$3:AM$99,34,FALSE)-VLOOKUP($A99,'Import OffPeak change'!$A$106:AM$202,34,FALSE)))</f>
        <v>0</v>
      </c>
      <c r="AI99" s="6">
        <f>IF(ISERROR(VLOOKUP($A99,'Import OffPeak'!$A$3:AN$99,35,FALSE)-VLOOKUP($A99,'Import OffPeak change'!$A$106:AN$202,35,FALSE)),0,(VLOOKUP($A99,'Import OffPeak'!$A$3:AN$99,35,FALSE)-VLOOKUP($A99,'Import OffPeak change'!$A$106:AN$202,35,FALSE)))</f>
        <v>0</v>
      </c>
      <c r="AJ99" s="6">
        <f>IF(ISERROR(VLOOKUP($A99,'Import OffPeak'!$A$3:AO$99,36,FALSE)-VLOOKUP($A99,'Import OffPeak change'!$A$106:AO$202,36,FALSE)),0,(VLOOKUP($A99,'Import OffPeak'!$A$3:AO$99,36,FALSE)-VLOOKUP($A99,'Import OffPeak change'!$A$106:AO$202,36,FALSE)))</f>
        <v>0</v>
      </c>
      <c r="AK99" s="6">
        <f>IF(ISERROR(VLOOKUP($A99,'Import OffPeak'!$A$3:AP$99,37,FALSE)-VLOOKUP($A99,'Import OffPeak change'!$A$106:AP$202,37,FALSE)),0,(VLOOKUP($A99,'Import OffPeak'!$A$3:AP$99,37,FALSE)-VLOOKUP($A99,'Import OffPeak change'!$A$106:AP$202,37,FALSE)))</f>
        <v>0</v>
      </c>
      <c r="AL99" s="6">
        <f>IF(ISERROR(VLOOKUP($A99,'Import OffPeak'!$A$3:AQ$99,38,FALSE)-VLOOKUP($A99,'Import OffPeak change'!$A$106:AQ$202,38,FALSE)),0,(VLOOKUP($A99,'Import OffPeak'!$A$3:AQ$99,38,FALSE)-VLOOKUP($A99,'Import OffPeak change'!$A$106:AQ$202,38,FALSE)))</f>
        <v>0</v>
      </c>
      <c r="AM99" s="6">
        <f>IF(ISERROR(VLOOKUP($A99,'Import OffPeak'!$A$3:AR$99,39,FALSE)-VLOOKUP($A99,'Import OffPeak change'!$A$106:AR$202,39,FALSE)),0,(VLOOKUP($A99,'Import OffPeak'!$A$3:AR$99,39,FALSE)-VLOOKUP($A99,'Import OffPeak change'!$A$106:AR$202,39,FALSE)))</f>
        <v>0</v>
      </c>
      <c r="AN99" s="6">
        <f>IF(ISERROR(VLOOKUP($A99,'Import OffPeak'!$A$3:AS$99,40,FALSE)-VLOOKUP($A99,'Import OffPeak change'!$A$106:AS$202,40,FALSE)),0,(VLOOKUP($A99,'Import OffPeak'!$A$3:AS$99,40,FALSE)-VLOOKUP($A99,'Import OffPeak change'!$A$106:AS$202,40,FALSE)))</f>
        <v>0</v>
      </c>
      <c r="AO99" s="6">
        <f>IF(ISERROR(VLOOKUP($A99,'Import OffPeak'!$A$3:AT$99,41,FALSE)-VLOOKUP($A99,'Import OffPeak change'!$A$106:AT$202,41,FALSE)),0,(VLOOKUP($A99,'Import OffPeak'!$A$3:AT$99,41,FALSE)-VLOOKUP($A99,'Import OffPeak change'!$A$106:AT$202,41,FALSE)))</f>
        <v>0</v>
      </c>
      <c r="AP99" s="6">
        <f>IF(ISERROR(VLOOKUP($A99,'Import OffPeak'!$A$3:AU$99,42,FALSE)-VLOOKUP($A99,'Import OffPeak change'!$A$106:AU$202,42,FALSE)),0,(VLOOKUP($A99,'Import OffPeak'!$A$3:AU$99,42,FALSE)-VLOOKUP($A99,'Import OffPeak change'!$A$106:AU$202,42,FALSE)))</f>
        <v>0</v>
      </c>
      <c r="AQ99" s="6">
        <f>IF(ISERROR(VLOOKUP($A99,'Import OffPeak'!$A$3:AV$99,43,FALSE)-VLOOKUP($A99,'Import OffPeak change'!$A$106:AV$202,43,FALSE)),0,(VLOOKUP($A99,'Import OffPeak'!$A$3:AV$99,43,FALSE)-VLOOKUP($A99,'Import OffPeak change'!$A$106:AV$202,43,FALSE)))</f>
        <v>0</v>
      </c>
      <c r="AR99" s="6">
        <f>IF(ISERROR(VLOOKUP($A99,'Import OffPeak'!$A$3:AW$99,44,FALSE)-VLOOKUP($A99,'Import OffPeak change'!$A$106:AW$202,44,FALSE)),0,(VLOOKUP($A99,'Import OffPeak'!$A$3:AW$99,44,FALSE)-VLOOKUP($A99,'Import OffPeak change'!$A$106:AW$202,44,FALSE)))</f>
        <v>0</v>
      </c>
      <c r="AS99" s="6">
        <f>IF(ISERROR(VLOOKUP($A99,'Import OffPeak'!$A$3:AX$99,45,FALSE)-VLOOKUP($A99,'Import OffPeak change'!$A$106:AX$202,45,FALSE)),0,(VLOOKUP($A99,'Import OffPeak'!$A$3:AX$99,45,FALSE)-VLOOKUP($A99,'Import OffPeak change'!$A$106:AX$202,45,FALSE)))</f>
        <v>0</v>
      </c>
      <c r="AT99" s="6">
        <f>IF(ISERROR(VLOOKUP($A99,'Import OffPeak'!$A$3:AY$99,46,FALSE)-VLOOKUP($A99,'Import OffPeak change'!$A$106:AY$202,46,FALSE)),0,(VLOOKUP($A99,'Import OffPeak'!$A$3:AY$99,46,FALSE)-VLOOKUP($A99,'Import OffPeak change'!$A$106:AY$202,46,FALSE)))</f>
        <v>0</v>
      </c>
      <c r="AU99" s="6">
        <f>IF(ISERROR(VLOOKUP($A99,'Import OffPeak'!$A$3:AZ$99,47,FALSE)-VLOOKUP($A99,'Import OffPeak change'!$A$106:AZ$202,47,FALSE)),0,(VLOOKUP($A99,'Import OffPeak'!$A$3:AZ$99,47,FALSE)-VLOOKUP($A99,'Import OffPeak change'!$A$106:AZ$202,47,FALSE)))</f>
        <v>0</v>
      </c>
      <c r="AV99" s="6">
        <f>IF(ISERROR(VLOOKUP($A99,'Import OffPeak'!$A$3:BA$99,48,FALSE)-VLOOKUP($A99,'Import OffPeak change'!$A$106:BA$202,48,FALSE)),0,(VLOOKUP($A99,'Import OffPeak'!$A$3:BA$99,48,FALSE)-VLOOKUP($A99,'Import OffPeak change'!$A$106:BA$202,48,FALSE)))</f>
        <v>0</v>
      </c>
      <c r="AW99" s="6">
        <f>IF(ISERROR(VLOOKUP($A99,'Import OffPeak'!$A$3:BB$99,49,FALSE)-VLOOKUP($A99,'Import OffPeak change'!$A$106:BB$202,49,FALSE)),0,(VLOOKUP($A99,'Import OffPeak'!$A$3:BB$99,49,FALSE)-VLOOKUP($A99,'Import OffPeak change'!$A$106:BB$202,49,FALSE)))</f>
        <v>0</v>
      </c>
      <c r="AX99" s="6">
        <f>IF(ISERROR(VLOOKUP($A99,'Import OffPeak'!$A$3:BC$99,50,FALSE)-VLOOKUP($A99,'Import OffPeak change'!$A$106:BC$202,50,FALSE)),0,(VLOOKUP($A99,'Import OffPeak'!$A$3:BC$99,50,FALSE)-VLOOKUP($A99,'Import OffPeak change'!$A$106:BC$202,50,FALSE)))</f>
        <v>0</v>
      </c>
      <c r="AY99" s="6">
        <f>IF(ISERROR(VLOOKUP($A99,'Import OffPeak'!$A$3:BD$99,51,FALSE)-VLOOKUP($A99,'Import OffPeak change'!$A$106:BD$202,51,FALSE)),0,(VLOOKUP($A99,'Import OffPeak'!$A$3:BD$99,51,FALSE)-VLOOKUP($A99,'Import OffPeak change'!$A$106:BD$202,51,FALSE)))</f>
        <v>0</v>
      </c>
      <c r="AZ99" s="6">
        <f>IF(ISERROR(VLOOKUP($A99,'Import OffPeak'!$A$3:BE$99,52,FALSE)-VLOOKUP($A99,'Import OffPeak change'!$A$106:BE$202,52,FALSE)),0,(VLOOKUP($A99,'Import OffPeak'!$A$3:BE$99,52,FALSE)-VLOOKUP($A99,'Import OffPeak change'!$A$106:BE$202,52,FALSE)))</f>
        <v>0</v>
      </c>
      <c r="BA99" s="6">
        <f>IF(ISERROR(VLOOKUP($A99,'Import OffPeak'!$A$3:BF$99,53,FALSE)-VLOOKUP($A99,'Import OffPeak change'!$A$106:BF$202,53,FALSE)),0,(VLOOKUP($A99,'Import OffPeak'!$A$3:BF$99,53,FALSE)-VLOOKUP($A99,'Import OffPeak change'!$A$106:BF$202,53,FALSE)))</f>
        <v>0</v>
      </c>
      <c r="BB99" s="6">
        <f>IF(ISERROR(VLOOKUP($A99,'Import OffPeak'!$A$3:BG$99,54,FALSE)-VLOOKUP($A99,'Import OffPeak change'!$A$106:BG$202,54,FALSE)),0,(VLOOKUP($A99,'Import OffPeak'!$A$3:BG$99,54,FALSE)-VLOOKUP($A99,'Import OffPeak change'!$A$106:BG$202,54,FALSE)))</f>
        <v>0</v>
      </c>
      <c r="BC99" s="6">
        <f>IF(ISERROR(VLOOKUP($A99,'Import OffPeak'!$A$3:BH$99,55,FALSE)-VLOOKUP($A99,'Import OffPeak change'!$A$106:BH$202,55,FALSE)),0,(VLOOKUP($A99,'Import OffPeak'!$A$3:BH$99,55,FALSE)-VLOOKUP($A99,'Import OffPeak change'!$A$106:BH$202,55,FALSE)))</f>
        <v>0</v>
      </c>
      <c r="BD99" s="6">
        <f>IF(ISERROR(VLOOKUP($A99,'Import OffPeak'!$A$3:BI$99,56,FALSE)-VLOOKUP($A99,'Import OffPeak change'!$A$106:BI$202,56,FALSE)),0,(VLOOKUP($A99,'Import OffPeak'!$A$3:BI$99,56,FALSE)-VLOOKUP($A99,'Import OffPeak change'!$A$106:BI$202,56,FALSE)))</f>
        <v>0</v>
      </c>
      <c r="BE99" s="6">
        <f>IF(ISERROR(VLOOKUP($A99,'Import OffPeak'!$A$3:BJ$99,57,FALSE)-VLOOKUP($A99,'Import OffPeak change'!$A$106:BJ$202,57,FALSE)),0,(VLOOKUP($A99,'Import OffPeak'!$A$3:BJ$99,57,FALSE)-VLOOKUP($A99,'Import OffPeak change'!$A$106:BJ$202,57,FALSE)))</f>
        <v>0</v>
      </c>
      <c r="BF99" s="6">
        <f>IF(ISERROR(VLOOKUP($A99,'Import OffPeak'!$A$3:BK$99,58,FALSE)-VLOOKUP($A99,'Import OffPeak change'!$A$106:BK$202,58,FALSE)),0,(VLOOKUP($A99,'Import OffPeak'!$A$3:BK$99,58,FALSE)-VLOOKUP($A99,'Import OffPeak change'!$A$106:BK$202,58,FALSE)))</f>
        <v>0</v>
      </c>
      <c r="BG99" s="6">
        <f>IF(ISERROR(VLOOKUP($A99,'Import OffPeak'!$A$3:BL$99,59,FALSE)-VLOOKUP($A99,'Import OffPeak change'!$A$106:BL$202,59,FALSE)),0,(VLOOKUP($A99,'Import OffPeak'!$A$3:BL$99,59,FALSE)-VLOOKUP($A99,'Import OffPeak change'!$A$106:BL$202,59,FALSE)))</f>
        <v>0</v>
      </c>
      <c r="BH99" s="6">
        <f>IF(ISERROR(VLOOKUP($A99,'Import OffPeak'!$A$3:BM$99,60,FALSE)-VLOOKUP($A99,'Import OffPeak change'!$A$106:BM$202,60,FALSE)),0,(VLOOKUP($A99,'Import OffPeak'!$A$3:BM$99,60,FALSE)-VLOOKUP($A99,'Import OffPeak change'!$A$106:BM$202,60,FALSE)))</f>
        <v>0</v>
      </c>
      <c r="BI99" s="6">
        <f>IF(ISERROR(VLOOKUP($A99,'Import OffPeak'!$A$3:BN$99,61,FALSE)-VLOOKUP($A99,'Import OffPeak change'!$A$106:BN$202,61,FALSE)),0,(VLOOKUP($A99,'Import OffPeak'!$A$3:BN$99,61,FALSE)-VLOOKUP($A99,'Import OffPeak change'!$A$106:BN$202,61,FALSE)))</f>
        <v>0</v>
      </c>
      <c r="BJ99" s="6">
        <f>IF(ISERROR(VLOOKUP($A99,'Import OffPeak'!$A$3:BO$99,62,FALSE)-VLOOKUP($A99,'Import OffPeak change'!$A$106:BO$202,62,FALSE)),0,(VLOOKUP($A99,'Import OffPeak'!$A$3:BO$99,62,FALSE)-VLOOKUP($A99,'Import OffPeak change'!$A$106:BO$202,62,FALSE)))</f>
        <v>0</v>
      </c>
      <c r="BK99" s="6">
        <f>IF(ISERROR(VLOOKUP($A99,'Import OffPeak'!$A$3:BP$99,63,FALSE)-VLOOKUP($A99,'Import OffPeak change'!$A$106:BP$202,63,FALSE)),0,(VLOOKUP($A99,'Import OffPeak'!$A$3:BP$99,63,FALSE)-VLOOKUP($A99,'Import OffPeak change'!$A$106:BP$202,63,FALSE)))</f>
        <v>0</v>
      </c>
      <c r="BL99" s="6">
        <f>IF(ISERROR(VLOOKUP($A99,'Import OffPeak'!$A$3:BQ$99,64,FALSE)-VLOOKUP($A99,'Import OffPeak change'!$A$106:BQ$202,64,FALSE)),0,(VLOOKUP($A99,'Import OffPeak'!$A$3:BQ$99,64,FALSE)-VLOOKUP($A99,'Import OffPeak change'!$A$106:BQ$202,64,FALSE)))</f>
        <v>0</v>
      </c>
      <c r="BM99" s="6">
        <f>IF(ISERROR(VLOOKUP($A99,'Import OffPeak'!$A$3:BR$99,65,FALSE)-VLOOKUP($A99,'Import OffPeak change'!$A$106:BR$202,65,FALSE)),0,(VLOOKUP($A99,'Import OffPeak'!$A$3:BR$99,65,FALSE)-VLOOKUP($A99,'Import OffPeak change'!$A$106:BR$202,65,FALSE)))</f>
        <v>0</v>
      </c>
      <c r="BN99" s="6">
        <f>IF(ISERROR(VLOOKUP($A99,'Import OffPeak'!$A$3:BS$99,66,FALSE)-VLOOKUP($A99,'Import OffPeak change'!$A$106:BS$202,66,FALSE)),0,(VLOOKUP($A99,'Import OffPeak'!$A$3:BS$99,66,FALSE)-VLOOKUP($A99,'Import OffPeak change'!$A$106:BS$202,66,FALSE)))</f>
        <v>0</v>
      </c>
      <c r="BO99" s="6">
        <f>IF(ISERROR(VLOOKUP($A99,'Import OffPeak'!$A$3:BT$99,67,FALSE)-VLOOKUP($A99,'Import OffPeak change'!$A$106:BT$202,67,FALSE)),0,(VLOOKUP($A99,'Import OffPeak'!$A$3:BT$99,67,FALSE)-VLOOKUP($A99,'Import OffPeak change'!$A$106:BT$202,67,FALSE)))</f>
        <v>0</v>
      </c>
      <c r="BP99" s="6">
        <f>IF(ISERROR(VLOOKUP($A99,'Import OffPeak'!$A$3:BU$99,68,FALSE)-VLOOKUP($A99,'Import OffPeak change'!$A$106:BU$202,68,FALSE)),0,(VLOOKUP($A99,'Import OffPeak'!$A$3:BU$99,68,FALSE)-VLOOKUP($A99,'Import OffPeak change'!$A$106:BU$202,68,FALSE)))</f>
        <v>0</v>
      </c>
      <c r="BQ99" s="6">
        <f>IF(ISERROR(VLOOKUP($A99,'Import OffPeak'!$A$3:BV$99,69,FALSE)-VLOOKUP($A99,'Import OffPeak change'!$A$106:BV$202,69,FALSE)),0,(VLOOKUP($A99,'Import OffPeak'!$A$3:BV$99,69,FALSE)-VLOOKUP($A99,'Import OffPeak change'!$A$106:BV$202,69,FALSE)))</f>
        <v>0</v>
      </c>
      <c r="BR99" s="6">
        <f>IF(ISERROR(VLOOKUP($A99,'Import OffPeak'!$A$3:BW$99,70,FALSE)-VLOOKUP($A99,'Import OffPeak change'!$A$106:BW$202,70,FALSE)),0,(VLOOKUP($A99,'Import OffPeak'!$A$3:BW$99,70,FALSE)-VLOOKUP($A99,'Import OffPeak change'!$A$106:BW$202,70,FALSE)))</f>
        <v>0</v>
      </c>
      <c r="BS99" s="6">
        <f>IF(ISERROR(VLOOKUP($A99,'Import OffPeak'!$A$3:BX$99,71,FALSE)-VLOOKUP($A99,'Import OffPeak change'!$A$106:BX$202,71,FALSE)),0,(VLOOKUP($A99,'Import OffPeak'!$A$3:BX$99,71,FALSE)-VLOOKUP($A99,'Import OffPeak change'!$A$106:BX$202,71,FALSE)))</f>
        <v>0</v>
      </c>
      <c r="BT99" s="6">
        <f>IF(ISERROR(VLOOKUP($A99,'Import OffPeak'!$A$3:BY$99,72,FALSE)-VLOOKUP($A99,'Import OffPeak change'!$A$106:BY$202,72,FALSE)),0,(VLOOKUP($A99,'Import OffPeak'!$A$3:BY$99,72,FALSE)-VLOOKUP($A99,'Import OffPeak change'!$A$106:BY$202,72,FALSE)))</f>
        <v>0</v>
      </c>
      <c r="BU99" s="6">
        <f>IF(ISERROR(VLOOKUP($A99,'Import OffPeak'!$A$3:BZ$99,73,FALSE)-VLOOKUP($A99,'Import OffPeak change'!$A$106:BZ$202,73,FALSE)),0,(VLOOKUP($A99,'Import OffPeak'!$A$3:BZ$99,73,FALSE)-VLOOKUP($A99,'Import OffPeak change'!$A$106:BZ$202,73,FALSE)))</f>
        <v>0</v>
      </c>
      <c r="BV99" s="6">
        <f>IF(ISERROR(VLOOKUP($A99,'Import OffPeak'!$A$3:CA$99,74,FALSE)-VLOOKUP($A99,'Import OffPeak change'!$A$106:CA$202,74,FALSE)),0,(VLOOKUP($A99,'Import OffPeak'!$A$3:CA$99,74,FALSE)-VLOOKUP($A99,'Import OffPeak change'!$A$106:CA$202,74,FALSE)))</f>
        <v>0</v>
      </c>
      <c r="BW99" s="6">
        <f>IF(ISERROR(VLOOKUP($A99,'Import OffPeak'!$A$3:CB$99,75,FALSE)-VLOOKUP($A99,'Import OffPeak change'!$A$106:CB$202,75,FALSE)),0,(VLOOKUP($A99,'Import OffPeak'!$A$3:CB$99,75,FALSE)-VLOOKUP($A99,'Import OffPeak change'!$A$106:CB$202,75,FALSE)))</f>
        <v>0</v>
      </c>
      <c r="BX99" s="6">
        <f>IF(ISERROR(VLOOKUP($A99,'Import OffPeak'!$A$3:CC$99,76,FALSE)-VLOOKUP($A99,'Import OffPeak change'!$A$106:CC$202,76,FALSE)),0,(VLOOKUP($A99,'Import OffPeak'!$A$3:CC$99,76,FALSE)-VLOOKUP($A99,'Import OffPeak change'!$A$106:CC$202,76,FALSE)))</f>
        <v>0</v>
      </c>
      <c r="BY99" s="6">
        <f>IF(ISERROR(VLOOKUP($A99,'Import OffPeak'!$A$3:CD$99,77,FALSE)-VLOOKUP($A99,'Import OffPeak change'!$A$106:CD$202,77,FALSE)),0,(VLOOKUP($A99,'Import OffPeak'!$A$3:CD$99,77,FALSE)-VLOOKUP($A99,'Import OffPeak change'!$A$106:CD$202,77,FALSE)))</f>
        <v>0</v>
      </c>
      <c r="BZ99" s="6">
        <f>IF(ISERROR(VLOOKUP($A99,'Import OffPeak'!$A$3:CE$99,78,FALSE)-VLOOKUP($A99,'Import OffPeak change'!$A$106:CE$202,78,FALSE)),0,(VLOOKUP($A99,'Import OffPeak'!$A$3:CE$99,78,FALSE)-VLOOKUP($A99,'Import OffPeak change'!$A$106:CE$202,78,FALSE)))</f>
        <v>0</v>
      </c>
      <c r="CA99" s="6">
        <f>IF(ISERROR(VLOOKUP($A99,'Import OffPeak'!$A$3:CF$99,79,FALSE)-VLOOKUP($A99,'Import OffPeak change'!$A$106:CF$202,79,FALSE)),0,(VLOOKUP($A99,'Import OffPeak'!$A$3:CF$99,79,FALSE)-VLOOKUP($A99,'Import OffPeak change'!$A$106:CF$202,79,FALSE)))</f>
        <v>0</v>
      </c>
      <c r="CB99" s="6">
        <f>IF(ISERROR(VLOOKUP($A99,'Import OffPeak'!$A$3:CG$99,80,FALSE)-VLOOKUP($A99,'Import OffPeak change'!$A$106:CG$202,80,FALSE)),0,(VLOOKUP($A99,'Import OffPeak'!$A$3:CG$99,80,FALSE)-VLOOKUP($A99,'Import OffPeak change'!$A$106:CG$202,80,FALSE)))</f>
        <v>0</v>
      </c>
      <c r="CC99" s="6">
        <f>IF(ISERROR(VLOOKUP($A99,'Import OffPeak'!$A$3:CH$99,81,FALSE)-VLOOKUP($A99,'Import OffPeak change'!$A$106:CH$202,81,FALSE)),0,(VLOOKUP($A99,'Import OffPeak'!$A$3:CH$99,81,FALSE)-VLOOKUP($A99,'Import OffPeak change'!$A$106:CH$202,81,FALSE)))</f>
        <v>0</v>
      </c>
      <c r="CD99" s="6">
        <f>IF(ISERROR(VLOOKUP($A99,'Import OffPeak'!$A$3:CI$99,82,FALSE)-VLOOKUP($A99,'Import OffPeak change'!$A$106:CI$202,82,FALSE)),0,(VLOOKUP($A99,'Import OffPeak'!$A$3:CI$99,82,FALSE)-VLOOKUP($A99,'Import OffPeak change'!$A$106:CI$202,82,FALSE)))</f>
        <v>0</v>
      </c>
      <c r="CE99" s="6">
        <f>IF(ISERROR(VLOOKUP($A99,'Import OffPeak'!$A$3:CJ$99,83,FALSE)-VLOOKUP($A99,'Import OffPeak change'!$A$106:CJ$202,83,FALSE)),0,(VLOOKUP($A99,'Import OffPeak'!$A$3:CJ$99,83,FALSE)-VLOOKUP($A99,'Import OffPeak change'!$A$106:CJ$202,83,FALSE)))</f>
        <v>0</v>
      </c>
      <c r="CF99" s="6">
        <f>IF(ISERROR(VLOOKUP($A99,'Import OffPeak'!$A$3:CK$99,84,FALSE)-VLOOKUP($A99,'Import OffPeak change'!$A$106:CK$202,84,FALSE)),0,(VLOOKUP($A99,'Import OffPeak'!$A$3:CK$99,84,FALSE)-VLOOKUP($A99,'Import OffPeak change'!$A$106:CK$202,84,FALSE)))</f>
        <v>0</v>
      </c>
      <c r="CG99" s="6">
        <f>IF(ISERROR(VLOOKUP($A99,'Import OffPeak'!$A$3:CL$99,85,FALSE)-VLOOKUP($A99,'Import OffPeak change'!$A$106:CL$202,85,FALSE)),0,(VLOOKUP($A99,'Import OffPeak'!$A$3:CL$99,85,FALSE)-VLOOKUP($A99,'Import OffPeak change'!$A$106:CL$202,85,FALSE)))</f>
        <v>0</v>
      </c>
      <c r="CH99" s="6">
        <f>IF(ISERROR(VLOOKUP($A99,'Import OffPeak'!$A$3:CM$99,86,FALSE)-VLOOKUP($A99,'Import OffPeak change'!$A$106:CM$202,86,FALSE)),0,(VLOOKUP($A99,'Import OffPeak'!$A$3:CM$99,86,FALSE)-VLOOKUP($A99,'Import OffPeak change'!$A$106:CM$202,86,FALSE)))</f>
        <v>0</v>
      </c>
      <c r="CI99" s="6">
        <f>IF(ISERROR(VLOOKUP($A99,'Import OffPeak'!$A$3:CN$99,87,FALSE)-VLOOKUP($A99,'Import OffPeak change'!$A$106:CN$202,87,FALSE)),0,(VLOOKUP($A99,'Import OffPeak'!$A$3:CN$99,87,FALSE)-VLOOKUP($A99,'Import OffPeak change'!$A$106:CN$202,87,FALSE)))</f>
        <v>0</v>
      </c>
      <c r="CJ99" s="6">
        <f>IF(ISERROR(VLOOKUP($A99,'Import OffPeak'!$A$3:CO$99,88,FALSE)-VLOOKUP($A99,'Import OffPeak change'!$A$106:CO$202,88,FALSE)),0,(VLOOKUP($A99,'Import OffPeak'!$A$3:CO$99,88,FALSE)-VLOOKUP($A99,'Import OffPeak change'!$A$106:CO$202,88,FALSE)))</f>
        <v>0</v>
      </c>
      <c r="CK99" s="6">
        <f>IF(ISERROR(VLOOKUP($A99,'Import OffPeak'!$A$3:CP$99,89,FALSE)-VLOOKUP($A99,'Import OffPeak change'!$A$106:CP$202,89,FALSE)),0,(VLOOKUP($A99,'Import OffPeak'!$A$3:CP$99,89,FALSE)-VLOOKUP($A99,'Import OffPeak change'!$A$106:CP$202,89,FALSE)))</f>
        <v>0</v>
      </c>
      <c r="CL99" s="6">
        <f>IF(ISERROR(VLOOKUP($A99,'Import OffPeak'!$A$3:CQ$99,90,FALSE)-VLOOKUP($A99,'Import OffPeak change'!$A$106:CQ$202,90,FALSE)),0,(VLOOKUP($A99,'Import OffPeak'!$A$3:CQ$99,90,FALSE)-VLOOKUP($A99,'Import OffPeak change'!$A$106:CQ$202,90,FALSE)))</f>
        <v>0</v>
      </c>
      <c r="CM99" s="6">
        <f>IF(ISERROR(VLOOKUP($A99,'Import OffPeak'!$A$3:CR$99,91,FALSE)-VLOOKUP($A99,'Import OffPeak change'!$A$106:CR$202,91,FALSE)),0,(VLOOKUP($A99,'Import OffPeak'!$A$3:CR$99,91,FALSE)-VLOOKUP($A99,'Import OffPeak change'!$A$106:CR$202,91,FALSE)))</f>
        <v>0</v>
      </c>
      <c r="CN99" s="6">
        <f>IF(ISERROR(VLOOKUP($A99,'Import OffPeak'!$A$3:CS$99,92,FALSE)-VLOOKUP($A99,'Import OffPeak change'!$A$106:CS$202,92,FALSE)),0,(VLOOKUP($A99,'Import OffPeak'!$A$3:CS$99,92,FALSE)-VLOOKUP($A99,'Import OffPeak change'!$A$106:CS$202,92,FALSE)))</f>
        <v>0</v>
      </c>
      <c r="CO99" s="6">
        <f>IF(ISERROR(VLOOKUP($A99,'Import OffPeak'!$A$3:CT$99,93,FALSE)-VLOOKUP($A99,'Import OffPeak change'!$A$106:CT$202,93,FALSE)),0,(VLOOKUP($A99,'Import OffPeak'!$A$3:CT$99,93,FALSE)-VLOOKUP($A99,'Import OffPeak change'!$A$106:CT$202,93,FALSE)))</f>
        <v>0</v>
      </c>
      <c r="CP99" s="6">
        <f>IF(ISERROR(VLOOKUP($A99,'Import OffPeak'!$A$3:CU$99,94,FALSE)-VLOOKUP($A99,'Import OffPeak change'!$A$106:CU$202,94,FALSE)),0,(VLOOKUP($A99,'Import OffPeak'!$A$3:CU$99,94,FALSE)-VLOOKUP($A99,'Import OffPeak change'!$A$106:CU$202,94,FALSE)))</f>
        <v>0</v>
      </c>
      <c r="CQ99" s="6">
        <f>IF(ISERROR(VLOOKUP($A99,'Import OffPeak'!$A$3:CV$99,95,FALSE)-VLOOKUP($A99,'Import OffPeak change'!$A$106:CV$202,95,FALSE)),0,(VLOOKUP($A99,'Import OffPeak'!$A$3:CV$99,95,FALSE)-VLOOKUP($A99,'Import OffPeak change'!$A$106:CV$202,95,FALSE)))</f>
        <v>0</v>
      </c>
      <c r="CR99" s="6">
        <f>IF(ISERROR(VLOOKUP($A99,'Import OffPeak'!$A$3:CW$99,96,FALSE)-VLOOKUP($A99,'Import OffPeak change'!$A$106:CW$202,96,FALSE)),0,(VLOOKUP($A99,'Import OffPeak'!$A$3:CW$99,96,FALSE)-VLOOKUP($A99,'Import OffPeak change'!$A$106:CW$202,96,FALSE)))</f>
        <v>0</v>
      </c>
      <c r="CS99" s="6">
        <f>IF(ISERROR(VLOOKUP($A99,'Import OffPeak'!$A$3:CX$99,97,FALSE)-VLOOKUP($A99,'Import OffPeak change'!$A$106:CX$202,97,FALSE)),0,(VLOOKUP($A99,'Import OffPeak'!$A$3:CX$99,97,FALSE)-VLOOKUP($A99,'Import OffPeak change'!$A$106:CX$202,97,FALSE)))</f>
        <v>0</v>
      </c>
      <c r="CT99" s="6">
        <f>IF(ISERROR(VLOOKUP($A99,'Import OffPeak'!$A$3:CY$99,98,FALSE)-VLOOKUP($A99,'Import OffPeak change'!$A$106:CY$202,98,FALSE)),0,(VLOOKUP($A99,'Import OffPeak'!$A$3:CY$99,98,FALSE)-VLOOKUP($A99,'Import OffPeak change'!$A$106:CY$202,98,FALSE)))</f>
        <v>0</v>
      </c>
      <c r="CU99" s="6">
        <f>IF(ISERROR(VLOOKUP($A99,'Import OffPeak'!$A$3:CZ$99,99,FALSE)-VLOOKUP($A99,'Import OffPeak change'!$A$106:CZ$202,99,FALSE)),0,(VLOOKUP($A99,'Import OffPeak'!$A$3:CZ$99,99,FALSE)-VLOOKUP($A99,'Import OffPeak change'!$A$106:CZ$202,99,FALSE)))</f>
        <v>0</v>
      </c>
      <c r="CV99" s="6">
        <f>IF(ISERROR(VLOOKUP($A99,'Import OffPeak'!$A$3:DA$99,100,FALSE)-VLOOKUP($A99,'Import OffPeak change'!$A$106:DA$202,100,FALSE)),0,(VLOOKUP($A99,'Import OffPeak'!$A$3:DA$99,100,FALSE)-VLOOKUP($A99,'Import OffPeak change'!$A$106:DA$202,100,FALSE)))</f>
        <v>0</v>
      </c>
      <c r="CW99" s="6">
        <f>IF(ISERROR(VLOOKUP($A99,'Import OffPeak'!$A$3:DB$99,101,FALSE)-VLOOKUP($A99,'Import OffPeak change'!$A$106:DB$202,101,FALSE)),0,(VLOOKUP($A99,'Import OffPeak'!$A$3:DB$99,101,FALSE)-VLOOKUP($A99,'Import OffPeak change'!$A$106:DB$202,101,FALSE)))</f>
        <v>0</v>
      </c>
      <c r="CX99" s="6">
        <f>IF(ISERROR(VLOOKUP($A99,'Import OffPeak'!$A$3:DC$99,102,FALSE)-VLOOKUP($A99,'Import OffPeak change'!$A$106:DC$202,102,FALSE)),0,(VLOOKUP($A99,'Import OffPeak'!$A$3:DC$99,102,FALSE)-VLOOKUP($A99,'Import OffPeak change'!$A$106:DC$202,102,FALSE)))</f>
        <v>0</v>
      </c>
      <c r="CY99" s="6">
        <f>IF(ISERROR(VLOOKUP($A99,'Import OffPeak'!$A$3:DD$99,103,FALSE)-VLOOKUP($A99,'Import OffPeak change'!$A$106:DD$202,103,FALSE)),0,(VLOOKUP($A99,'Import OffPeak'!$A$3:DD$99,103,FALSE)-VLOOKUP($A99,'Import OffPeak change'!$A$106:DD$202,103,FALSE)))</f>
        <v>0</v>
      </c>
      <c r="CZ99" s="6">
        <f>IF(ISERROR(VLOOKUP($A99,'Import OffPeak'!$A$3:DE$99,104,FALSE)-VLOOKUP($A99,'Import OffPeak change'!$A$106:DE$202,104,FALSE)),0,(VLOOKUP($A99,'Import OffPeak'!$A$3:DE$99,104,FALSE)-VLOOKUP($A99,'Import OffPeak change'!$A$106:DE$202,104,FALSE)))</f>
        <v>0</v>
      </c>
      <c r="DA99" s="6">
        <f>IF(ISERROR(VLOOKUP($A99,'Import OffPeak'!$A$3:DF$99,105,FALSE)-VLOOKUP($A99,'Import OffPeak change'!$A$106:DF$202,105,FALSE)),0,(VLOOKUP($A99,'Import OffPeak'!$A$3:DF$99,105,FALSE)-VLOOKUP($A99,'Import OffPeak change'!$A$106:DF$202,105,FALSE)))</f>
        <v>0</v>
      </c>
      <c r="DB99" s="6">
        <f>IF(ISERROR(VLOOKUP($A99,'Import OffPeak'!$A$3:DG$99,106,FALSE)-VLOOKUP($A99,'Import OffPeak change'!$A$106:DG$202,106,FALSE)),0,(VLOOKUP($A99,'Import OffPeak'!$A$3:DG$99,106,FALSE)-VLOOKUP($A99,'Import OffPeak change'!$A$106:DG$202,106,FALSE)))</f>
        <v>0</v>
      </c>
      <c r="DC99" s="6">
        <f>IF(ISERROR(VLOOKUP($A99,'Import OffPeak'!$A$3:DH$99,107,FALSE)-VLOOKUP($A99,'Import OffPeak change'!$A$106:DH$202,107,FALSE)),0,(VLOOKUP($A99,'Import OffPeak'!$A$3:DH$99,107,FALSE)-VLOOKUP($A99,'Import OffPeak change'!$A$106:DH$202,107,FALSE)))</f>
        <v>0</v>
      </c>
      <c r="DD99" s="6">
        <f>IF(ISERROR(VLOOKUP($A99,'Import OffPeak'!$A$3:DI$99,108,FALSE)-VLOOKUP($A99,'Import OffPeak change'!$A$106:DI$202,108,FALSE)),0,(VLOOKUP($A99,'Import OffPeak'!$A$3:DI$99,108,FALSE)-VLOOKUP($A99,'Import OffPeak change'!$A$106:DI$202,108,FALSE)))</f>
        <v>0</v>
      </c>
      <c r="DE99" s="6">
        <f>IF(ISERROR(VLOOKUP($A99,'Import OffPeak'!$A$3:DJ$99,109,FALSE)-VLOOKUP($A99,'Import OffPeak change'!$A$106:DJ$202,109,FALSE)),0,(VLOOKUP($A99,'Import OffPeak'!$A$3:DJ$99,109,FALSE)-VLOOKUP($A99,'Import OffPeak change'!$A$106:DJ$202,109,FALSE)))</f>
        <v>0</v>
      </c>
      <c r="DF99" s="6">
        <f>IF(ISERROR(VLOOKUP($A99,'Import OffPeak'!$A$3:DK$99,110,FALSE)-VLOOKUP($A99,'Import OffPeak change'!$A$106:DK$202,110,FALSE)),0,(VLOOKUP($A99,'Import OffPeak'!$A$3:DK$99,110,FALSE)-VLOOKUP($A99,'Import OffPeak change'!$A$106:DK$202,110,FALSE)))</f>
        <v>0</v>
      </c>
      <c r="DG99" s="6">
        <f>IF(ISERROR(VLOOKUP($A99,'Import OffPeak'!$A$3:DL$99,111,FALSE)-VLOOKUP($A99,'Import OffPeak change'!$A$106:DL$202,111,FALSE)),0,(VLOOKUP($A99,'Import OffPeak'!$A$3:DL$99,111,FALSE)-VLOOKUP($A99,'Import OffPeak change'!$A$106:DL$202,111,FALSE)))</f>
        <v>0</v>
      </c>
      <c r="DH99" s="6">
        <f>IF(ISERROR(VLOOKUP($A99,'Import OffPeak'!$A$3:DM$99,112,FALSE)-VLOOKUP($A99,'Import OffPeak change'!$A$106:DM$202,112,FALSE)),0,(VLOOKUP($A99,'Import OffPeak'!$A$3:DM$99,112,FALSE)-VLOOKUP($A99,'Import OffPeak change'!$A$106:DM$202,112,FALSE)))</f>
        <v>0</v>
      </c>
      <c r="DI99" s="6">
        <f>IF(ISERROR(VLOOKUP($A99,'Import OffPeak'!$A$3:DN$99,113,FALSE)-VLOOKUP($A99,'Import OffPeak change'!$A$106:DN$202,113,FALSE)),0,(VLOOKUP($A99,'Import OffPeak'!$A$3:DN$99,113,FALSE)-VLOOKUP($A99,'Import OffPeak change'!$A$106:DN$202,113,FALSE)))</f>
        <v>0</v>
      </c>
      <c r="DJ99" s="6">
        <f>IF(ISERROR(VLOOKUP($A99,'Import OffPeak'!$A$3:DO$99,114,FALSE)-VLOOKUP($A99,'Import OffPeak change'!$A$106:DO$202,114,FALSE)),0,(VLOOKUP($A99,'Import OffPeak'!$A$3:DO$99,114,FALSE)-VLOOKUP($A99,'Import OffPeak change'!$A$106:DO$202,114,FALSE)))</f>
        <v>0</v>
      </c>
      <c r="DK99" s="6">
        <f>IF(ISERROR(VLOOKUP($A99,'Import OffPeak'!$A$3:DP$99,115,FALSE)-VLOOKUP($A99,'Import OffPeak change'!$A$106:DP$202,115,FALSE)),0,(VLOOKUP($A99,'Import OffPeak'!$A$3:DP$99,115,FALSE)-VLOOKUP($A99,'Import OffPeak change'!$A$106:DP$202,115,FALSE)))</f>
        <v>0</v>
      </c>
      <c r="DL99" s="6">
        <f>IF(ISERROR(VLOOKUP($A99,'Import OffPeak'!$A$3:DQ$99,116,FALSE)-VLOOKUP($A99,'Import OffPeak change'!$A$106:DQ$202,116,FALSE)),0,(VLOOKUP($A99,'Import OffPeak'!$A$3:DQ$99,116,FALSE)-VLOOKUP($A99,'Import OffPeak change'!$A$106:DQ$202,116,FALSE)))</f>
        <v>0</v>
      </c>
      <c r="DM99" s="6">
        <f>IF(ISERROR(VLOOKUP($A99,'Import OffPeak'!$A$3:DR$99,117,FALSE)-VLOOKUP($A99,'Import OffPeak change'!$A$106:DR$202,117,FALSE)),0,(VLOOKUP($A99,'Import OffPeak'!$A$3:DR$99,117,FALSE)-VLOOKUP($A99,'Import OffPeak change'!$A$106:DR$202,117,FALSE)))</f>
        <v>0</v>
      </c>
      <c r="DN99" s="6">
        <f>IF(ISERROR(VLOOKUP($A99,'Import OffPeak'!$A$3:DS$99,118,FALSE)-VLOOKUP($A99,'Import OffPeak change'!$A$106:DS$202,118,FALSE)),0,(VLOOKUP($A99,'Import OffPeak'!$A$3:DS$99,118,FALSE)-VLOOKUP($A99,'Import OffPeak change'!$A$106:DS$202,118,FALSE)))</f>
        <v>0</v>
      </c>
      <c r="DO99" s="6">
        <f>IF(ISERROR(VLOOKUP($A99,'Import OffPeak'!$A$3:DT$99,119,FALSE)-VLOOKUP($A99,'Import OffPeak change'!$A$106:DT$202,119,FALSE)),0,(VLOOKUP($A99,'Import OffPeak'!$A$3:DT$99,119,FALSE)-VLOOKUP($A99,'Import OffPeak change'!$A$106:DT$202,119,FALSE)))</f>
        <v>0</v>
      </c>
      <c r="DP99" s="6">
        <f>IF(ISERROR(VLOOKUP($A99,'Import OffPeak'!$A$3:DU$99,120,FALSE)-VLOOKUP($A99,'Import OffPeak change'!$A$106:DU$202,120,FALSE)),0,(VLOOKUP($A99,'Import OffPeak'!$A$3:DU$99,120,FALSE)-VLOOKUP($A99,'Import OffPeak change'!$A$106:DU$202,120,FALSE)))</f>
        <v>0</v>
      </c>
      <c r="DQ99" s="6">
        <f>IF(ISERROR(VLOOKUP($A99,'Import OffPeak'!$A$3:DV$99,121,FALSE)-VLOOKUP($A99,'Import OffPeak change'!$A$106:DV$202,121,FALSE)),0,(VLOOKUP($A99,'Import OffPeak'!$A$3:DV$99,121,FALSE)-VLOOKUP($A99,'Import OffPeak change'!$A$106:DV$202,121,FALSE)))</f>
        <v>0</v>
      </c>
      <c r="DR99" s="6">
        <f>IF(ISERROR(VLOOKUP($A99,'Import OffPeak'!$A$3:DW$99,122,FALSE)-VLOOKUP($A99,'Import OffPeak change'!$A$106:DW$202,122,FALSE)),0,(VLOOKUP($A99,'Import OffPeak'!$A$3:DW$99,122,FALSE)-VLOOKUP($A99,'Import OffPeak change'!$A$106:DW$202,122,FALSE)))</f>
        <v>0</v>
      </c>
      <c r="DS99" s="6">
        <f>IF(ISERROR(VLOOKUP($A99,'Import OffPeak'!$A$3:DX$99,123,FALSE)-VLOOKUP($A99,'Import OffPeak change'!$A$106:DX$202,123,FALSE)),0,(VLOOKUP($A99,'Import OffPeak'!$A$3:DX$99,123,FALSE)-VLOOKUP($A99,'Import OffPeak change'!$A$106:DX$202,123,FALSE)))</f>
        <v>0</v>
      </c>
      <c r="DT99" s="6">
        <f>IF(ISERROR(VLOOKUP($A99,'Import OffPeak'!$A$3:DY$99,124,FALSE)-VLOOKUP($A99,'Import OffPeak change'!$A$106:DY$202,124,FALSE)),0,(VLOOKUP($A99,'Import OffPeak'!$A$3:DY$99,124,FALSE)-VLOOKUP($A99,'Import OffPeak change'!$A$106:DY$202,124,FALSE)))</f>
        <v>0</v>
      </c>
      <c r="DU99" s="6">
        <f>IF(ISERROR(VLOOKUP($A99,'Import OffPeak'!$A$3:DZ$99,125,FALSE)-VLOOKUP($A99,'Import OffPeak change'!$A$106:DZ$202,125,FALSE)),0,(VLOOKUP($A99,'Import OffPeak'!$A$3:DZ$99,125,FALSE)-VLOOKUP($A99,'Import OffPeak change'!$A$106:DZ$202,125,FALSE)))</f>
        <v>0</v>
      </c>
      <c r="DV99" s="6">
        <f>IF(ISERROR(VLOOKUP($A99,'Import OffPeak'!$A$3:EA$99,126,FALSE)-VLOOKUP($A99,'Import OffPeak change'!$A$106:EA$202,126,FALSE)),0,(VLOOKUP($A99,'Import OffPeak'!$A$3:EA$99,126,FALSE)-VLOOKUP($A99,'Import OffPeak change'!$A$106:EA$202,126,FALSE)))</f>
        <v>0</v>
      </c>
      <c r="DW99" s="6">
        <f>IF(ISERROR(VLOOKUP($A99,'Import OffPeak'!$A$3:EB$99,127,FALSE)-VLOOKUP($A99,'Import OffPeak change'!$A$106:EB$202,127,FALSE)),0,(VLOOKUP($A99,'Import OffPeak'!$A$3:EB$99,127,FALSE)-VLOOKUP($A99,'Import OffPeak change'!$A$106:EB$202,127,FALSE)))</f>
        <v>0</v>
      </c>
      <c r="DX99" s="6">
        <f>IF(ISERROR(VLOOKUP($A99,'Import OffPeak'!$A$3:EC$99,128,FALSE)-VLOOKUP($A99,'Import OffPeak change'!$A$106:EC$202,128,FALSE)),0,(VLOOKUP($A99,'Import OffPeak'!$A$3:EC$99,128,FALSE)-VLOOKUP($A99,'Import OffPeak change'!$A$106:EC$202,128,FALSE)))</f>
        <v>0</v>
      </c>
      <c r="DY99" s="6">
        <f>IF(ISERROR(VLOOKUP($A99,'Import OffPeak'!$A$3:ED$99,129,FALSE)-VLOOKUP($A99,'Import OffPeak change'!$A$106:ED$202,129,FALSE)),0,(VLOOKUP($A99,'Import OffPeak'!$A$3:ED$99,129,FALSE)-VLOOKUP($A99,'Import OffPeak change'!$A$106:ED$202,129,FALSE)))</f>
        <v>0</v>
      </c>
      <c r="DZ99" s="6">
        <f>IF(ISERROR(VLOOKUP($A99,'Import OffPeak'!$A$3:EE$99,130,FALSE)-VLOOKUP($A99,'Import OffPeak change'!$A$106:EE$202,130,FALSE)),0,(VLOOKUP($A99,'Import OffPeak'!$A$3:EE$99,130,FALSE)-VLOOKUP($A99,'Import OffPeak change'!$A$106:EE$202,130,FALSE)))</f>
        <v>0</v>
      </c>
      <c r="EA99" s="6">
        <f>IF(ISERROR(VLOOKUP($A99,'Import OffPeak'!$A$3:EF$99,131,FALSE)-VLOOKUP($A99,'Import OffPeak change'!$A$106:EF$202,131,FALSE)),0,(VLOOKUP($A99,'Import OffPeak'!$A$3:EF$99,131,FALSE)-VLOOKUP($A99,'Import OffPeak change'!$A$106:EF$202,131,FALSE)))</f>
        <v>0</v>
      </c>
      <c r="EB99" s="6">
        <f>IF(ISERROR(VLOOKUP($A99,'Import OffPeak'!$A$3:EG$99,132,FALSE)-VLOOKUP($A99,'Import OffPeak change'!$A$106:EG$202,132,FALSE)),0,(VLOOKUP($A99,'Import OffPeak'!$A$3:EG$99,132,FALSE)-VLOOKUP($A99,'Import OffPeak change'!$A$106:EG$202,132,FALSE)))</f>
        <v>0</v>
      </c>
      <c r="EC99" s="6">
        <f>IF(ISERROR(VLOOKUP($A99,'Import OffPeak'!$A$3:EH$99,133,FALSE)-VLOOKUP($A99,'Import OffPeak change'!$A$106:EH$202,133,FALSE)),0,(VLOOKUP($A99,'Import OffPeak'!$A$3:EH$99,133,FALSE)-VLOOKUP($A99,'Import OffPeak change'!$A$106:EH$202,133,FALSE)))</f>
        <v>0</v>
      </c>
      <c r="ED99" s="6">
        <f>IF(ISERROR(VLOOKUP($A99,'Import OffPeak'!$A$3:EI$99,134,FALSE)-VLOOKUP($A99,'Import OffPeak change'!$A$106:EI$202,134,FALSE)),0,(VLOOKUP($A99,'Import OffPeak'!$A$3:EI$99,134,FALSE)-VLOOKUP($A99,'Import OffPeak change'!$A$106:EI$202,134,FALSE)))</f>
        <v>0</v>
      </c>
      <c r="EE99" s="6">
        <f>IF(ISERROR(VLOOKUP($A99,'Import OffPeak'!$A$3:EJ$99,135,FALSE)-VLOOKUP($A99,'Import OffPeak change'!$A$106:EJ$202,135,FALSE)),0,(VLOOKUP($A99,'Import OffPeak'!$A$3:EJ$99,135,FALSE)-VLOOKUP($A99,'Import OffPeak change'!$A$106:EJ$202,135,FALSE)))</f>
        <v>0</v>
      </c>
      <c r="EF99" s="6">
        <f>IF(ISERROR(VLOOKUP($A99,'Import OffPeak'!$A$3:EK$99,136,FALSE)-VLOOKUP($A99,'Import OffPeak change'!$A$106:EK$202,136,FALSE)),0,(VLOOKUP($A99,'Import OffPeak'!$A$3:EK$99,136,FALSE)-VLOOKUP($A99,'Import OffPeak change'!$A$106:EK$202,136,FALSE)))</f>
        <v>0</v>
      </c>
      <c r="EG99" s="6">
        <f>IF(ISERROR(VLOOKUP($A99,'Import OffPeak'!$A$3:EL$99,137,FALSE)-VLOOKUP($A99,'Import OffPeak change'!$A$106:EL$202,137,FALSE)),0,(VLOOKUP($A99,'Import OffPeak'!$A$3:EL$99,137,FALSE)-VLOOKUP($A99,'Import OffPeak change'!$A$106:EL$202,137,FALSE)))</f>
        <v>0</v>
      </c>
      <c r="EH99" s="6">
        <f>IF(ISERROR(VLOOKUP($A99,'Import OffPeak'!$A$3:EM$99,138,FALSE)-VLOOKUP($A99,'Import OffPeak change'!$A$106:EM$202,138,FALSE)),0,(VLOOKUP($A99,'Import OffPeak'!$A$3:EM$99,138,FALSE)-VLOOKUP($A99,'Import OffPeak change'!$A$106:EM$202,138,FALSE)))</f>
        <v>0</v>
      </c>
      <c r="EI99" s="6">
        <f>IF(ISERROR(VLOOKUP($A99,'Import OffPeak'!$A$3:EN$99,139,FALSE)-VLOOKUP($A99,'Import OffPeak change'!$A$106:EN$202,139,FALSE)),0,(VLOOKUP($A99,'Import OffPeak'!$A$3:EN$99,139,FALSE)-VLOOKUP($A99,'Import OffPeak change'!$A$106:EN$202,139,FALSE)))</f>
        <v>0</v>
      </c>
      <c r="EJ99" s="6">
        <f>IF(ISERROR(VLOOKUP($A99,'Import OffPeak'!$A$3:EO$99,140,FALSE)-VLOOKUP($A99,'Import OffPeak change'!$A$106:EO$202,140,FALSE)),0,(VLOOKUP($A99,'Import OffPeak'!$A$3:EO$99,140,FALSE)-VLOOKUP($A99,'Import OffPeak change'!$A$106:EO$202,140,FALSE)))</f>
        <v>0</v>
      </c>
      <c r="EK99" s="6">
        <f>IF(ISERROR(VLOOKUP($A99,'Import OffPeak'!$A$3:EP$99,141,FALSE)-VLOOKUP($A99,'Import OffPeak change'!$A$106:EP$202,141,FALSE)),0,(VLOOKUP($A99,'Import OffPeak'!$A$3:EP$99,141,FALSE)-VLOOKUP($A99,'Import OffPeak change'!$A$106:EP$202,141,FALSE)))</f>
        <v>0</v>
      </c>
      <c r="EL99" s="6">
        <f>IF(ISERROR(VLOOKUP($A99,'Import OffPeak'!$A$3:EQ$99,142,FALSE)-VLOOKUP($A99,'Import OffPeak change'!$A$106:EQ$202,142,FALSE)),0,(VLOOKUP($A99,'Import OffPeak'!$A$3:EQ$99,142,FALSE)-VLOOKUP($A99,'Import OffPeak change'!$A$106:EQ$202,142,FALSE)))</f>
        <v>0</v>
      </c>
      <c r="EM99" s="6">
        <f>IF(ISERROR(VLOOKUP($A99,'Import OffPeak'!$A$3:ER$99,143,FALSE)-VLOOKUP($A99,'Import OffPeak change'!$A$106:ER$202,143,FALSE)),0,(VLOOKUP($A99,'Import OffPeak'!$A$3:ER$99,143,FALSE)-VLOOKUP($A99,'Import OffPeak change'!$A$106:ER$202,143,FALSE)))</f>
        <v>0</v>
      </c>
      <c r="EN99" s="6">
        <f>IF(ISERROR(VLOOKUP($A99,'Import OffPeak'!$A$3:ES$99,144,FALSE)-VLOOKUP($A99,'Import OffPeak change'!$A$106:ES$202,144,FALSE)),0,(VLOOKUP($A99,'Import OffPeak'!$A$3:ES$99,144,FALSE)-VLOOKUP($A99,'Import OffPeak change'!$A$106:ES$202,144,FALSE)))</f>
        <v>0</v>
      </c>
      <c r="EO99" s="6">
        <f>IF(ISERROR(VLOOKUP($A99,'Import OffPeak'!$A$3:ET$99,145,FALSE)-VLOOKUP($A99,'Import OffPeak change'!$A$106:ET$202,145,FALSE)),0,(VLOOKUP($A99,'Import OffPeak'!$A$3:ET$99,145,FALSE)-VLOOKUP($A99,'Import OffPeak change'!$A$106:ET$202,145,FALSE)))</f>
        <v>0</v>
      </c>
      <c r="EP99" s="6">
        <f>IF(ISERROR(VLOOKUP($A99,'Import OffPeak'!$A$3:EU$99,146,FALSE)-VLOOKUP($A99,'Import OffPeak change'!$A$106:EU$202,146,FALSE)),0,(VLOOKUP($A99,'Import OffPeak'!$A$3:EU$99,146,FALSE)-VLOOKUP($A99,'Import OffPeak change'!$A$106:EU$202,146,FALSE)))</f>
        <v>0</v>
      </c>
      <c r="EQ99" s="6">
        <f>IF(ISERROR(VLOOKUP($A99,'Import OffPeak'!$A$3:EV$99,147,FALSE)-VLOOKUP($A99,'Import OffPeak change'!$A$106:EV$202,147,FALSE)),0,(VLOOKUP($A99,'Import OffPeak'!$A$3:EV$99,147,FALSE)-VLOOKUP($A99,'Import OffPeak change'!$A$106:EV$202,147,FALSE)))</f>
        <v>0</v>
      </c>
      <c r="ER99" s="6">
        <f>IF(ISERROR(VLOOKUP($A99,'Import OffPeak'!$A$3:EW$99,148,FALSE)-VLOOKUP($A99,'Import OffPeak change'!$A$106:EW$202,148,FALSE)),0,(VLOOKUP($A99,'Import OffPeak'!$A$3:EW$99,148,FALSE)-VLOOKUP($A99,'Import OffPeak change'!$A$106:EW$202,148,FALSE)))</f>
        <v>0</v>
      </c>
      <c r="ES99" s="6">
        <f>IF(ISERROR(VLOOKUP($A99,'Import OffPeak'!$A$3:EX$99,149,FALSE)-VLOOKUP($A99,'Import OffPeak change'!$A$106:EX$202,149,FALSE)),0,(VLOOKUP($A99,'Import OffPeak'!$A$3:EX$99,149,FALSE)-VLOOKUP($A99,'Import OffPeak change'!$A$106:EX$202,149,FALSE)))</f>
        <v>0</v>
      </c>
      <c r="ET99" s="6">
        <f>IF(ISERROR(VLOOKUP($A99,'Import OffPeak'!$A$3:EY$99,150,FALSE)-VLOOKUP($A99,'Import OffPeak change'!$A$106:EY$202,150,FALSE)),0,(VLOOKUP($A99,'Import OffPeak'!$A$3:EY$99,150,FALSE)-VLOOKUP($A99,'Import OffPeak change'!$A$106:EY$202,150,FALSE)))</f>
        <v>0</v>
      </c>
      <c r="EU99" s="6">
        <f>IF(ISERROR(VLOOKUP($A99,'Import OffPeak'!$A$3:EZ$99,151,FALSE)-VLOOKUP($A99,'Import OffPeak change'!$A$106:EZ$202,151,FALSE)),0,(VLOOKUP($A99,'Import OffPeak'!$A$3:EZ$99,151,FALSE)-VLOOKUP($A99,'Import OffPeak change'!$A$106:EZ$202,151,FALSE)))</f>
        <v>0</v>
      </c>
      <c r="EV99" s="6">
        <f>IF(ISERROR(VLOOKUP($A99,'Import OffPeak'!$A$3:FA$99,152,FALSE)-VLOOKUP($A99,'Import OffPeak change'!$A$106:FA$202,152,FALSE)),0,(VLOOKUP($A99,'Import OffPeak'!$A$3:FA$99,152,FALSE)-VLOOKUP($A99,'Import OffPeak change'!$A$106:FA$202,152,FALSE)))</f>
        <v>0</v>
      </c>
      <c r="EW99" s="6">
        <f>IF(ISERROR(VLOOKUP($A99,'Import OffPeak'!$A$3:FB$99,153,FALSE)-VLOOKUP($A99,'Import OffPeak change'!$A$106:FB$202,153,FALSE)),0,(VLOOKUP($A99,'Import OffPeak'!$A$3:FB$99,153,FALSE)-VLOOKUP($A99,'Import OffPeak change'!$A$106:FB$202,153,FALSE)))</f>
        <v>0</v>
      </c>
      <c r="EX99" s="6">
        <f>IF(ISERROR(VLOOKUP($A99,'Import OffPeak'!$A$3:FC$99,154,FALSE)-VLOOKUP($A99,'Import OffPeak change'!$A$106:FC$202,154,FALSE)),0,(VLOOKUP($A99,'Import OffPeak'!$A$3:FC$99,154,FALSE)-VLOOKUP($A99,'Import OffPeak change'!$A$106:FC$202,154,FALSE)))</f>
        <v>0</v>
      </c>
      <c r="EY99" s="6">
        <f>IF(ISERROR(VLOOKUP($A99,'Import OffPeak'!$A$3:FD$99,155,FALSE)-VLOOKUP($A99,'Import OffPeak change'!$A$106:FD$202,155,FALSE)),0,(VLOOKUP($A99,'Import OffPeak'!$A$3:FD$99,155,FALSE)-VLOOKUP($A99,'Import OffPeak change'!$A$106:FD$202,155,FALSE)))</f>
        <v>0</v>
      </c>
      <c r="EZ99" s="6">
        <f>IF(ISERROR(VLOOKUP($A99,'Import OffPeak'!$A$3:FE$99,156,FALSE)-VLOOKUP($A99,'Import OffPeak change'!$A$106:FE$202,156,FALSE)),0,(VLOOKUP($A99,'Import OffPeak'!$A$3:FE$99,156,FALSE)-VLOOKUP($A99,'Import OffPeak change'!$A$106:FE$202,156,FALSE)))</f>
        <v>0</v>
      </c>
      <c r="FA99" s="6">
        <f>IF(ISERROR(VLOOKUP($A99,'Import OffPeak'!$A$3:FF$99,157,FALSE)-VLOOKUP($A99,'Import OffPeak change'!$A$106:FF$202,157,FALSE)),0,(VLOOKUP($A99,'Import OffPeak'!$A$3:FF$99,157,FALSE)-VLOOKUP($A99,'Import OffPeak change'!$A$106:FF$202,157,FALSE)))</f>
        <v>0</v>
      </c>
      <c r="FB99" s="6">
        <f>IF(ISERROR(VLOOKUP($A99,'Import OffPeak'!$A$3:FG$99,158,FALSE)-VLOOKUP($A99,'Import OffPeak change'!$A$106:FG$202,158,FALSE)),0,(VLOOKUP($A99,'Import OffPeak'!$A$3:FG$99,158,FALSE)-VLOOKUP($A99,'Import OffPeak change'!$A$106:FG$202,158,FALSE)))</f>
        <v>0</v>
      </c>
      <c r="FC99" s="6">
        <f>IF(ISERROR(VLOOKUP($A99,'Import OffPeak'!$A$3:FH$99,159,FALSE)-VLOOKUP($A99,'Import OffPeak change'!$A$106:FH$202,159,FALSE)),0,(VLOOKUP($A99,'Import OffPeak'!$A$3:FH$99,159,FALSE)-VLOOKUP($A99,'Import OffPeak change'!$A$106:FH$202,159,FALSE)))</f>
        <v>0</v>
      </c>
      <c r="FD99" s="6">
        <f>IF(ISERROR(VLOOKUP($A99,'Import OffPeak'!$A$3:FI$99,160,FALSE)-VLOOKUP($A99,'Import OffPeak change'!$A$106:FI$202,160,FALSE)),0,(VLOOKUP($A99,'Import OffPeak'!$A$3:FI$99,160,FALSE)-VLOOKUP($A99,'Import OffPeak change'!$A$106:FI$202,160,FALSE)))</f>
        <v>0</v>
      </c>
      <c r="FE99" s="6">
        <f>IF(ISERROR(VLOOKUP($A99,'Import OffPeak'!$A$3:FJ$99,161,FALSE)-VLOOKUP($A99,'Import OffPeak change'!$A$106:FJ$202,161,FALSE)),0,(VLOOKUP($A99,'Import OffPeak'!$A$3:FJ$99,161,FALSE)-VLOOKUP($A99,'Import OffPeak change'!$A$106:FJ$202,161,FALSE)))</f>
        <v>0</v>
      </c>
      <c r="FF99" s="6">
        <f>IF(ISERROR(VLOOKUP($A99,'Import OffPeak'!$A$3:FK$99,162,FALSE)-VLOOKUP($A99,'Import OffPeak change'!$A$106:FK$202,162,FALSE)),0,(VLOOKUP($A99,'Import OffPeak'!$A$3:FK$99,162,FALSE)-VLOOKUP($A99,'Import OffPeak change'!$A$106:FK$202,162,FALSE)))</f>
        <v>0</v>
      </c>
      <c r="FG99" s="6">
        <f>IF(ISERROR(VLOOKUP($A99,'Import OffPeak'!$A$3:FL$99,163,FALSE)-VLOOKUP($A99,'Import OffPeak change'!$A$106:FL$202,163,FALSE)),0,(VLOOKUP($A99,'Import OffPeak'!$A$3:FL$99,163,FALSE)-VLOOKUP($A99,'Import OffPeak change'!$A$106:FL$202,163,FALSE)))</f>
        <v>0</v>
      </c>
      <c r="FH99" s="6">
        <f>IF(ISERROR(VLOOKUP($A99,'Import OffPeak'!$A$3:FM$99,164,FALSE)-VLOOKUP($A99,'Import OffPeak change'!$A$106:FM$202,164,FALSE)),0,(VLOOKUP($A99,'Import OffPeak'!$A$3:FM$99,164,FALSE)-VLOOKUP($A99,'Import OffPeak change'!$A$106:FM$202,164,FALSE)))</f>
        <v>0</v>
      </c>
      <c r="FI99" s="6">
        <f>IF(ISERROR(VLOOKUP($A99,'Import OffPeak'!$A$3:FN$99,165,FALSE)-VLOOKUP($A99,'Import OffPeak change'!$A$106:FN$202,165,FALSE)),0,(VLOOKUP($A99,'Import OffPeak'!$A$3:FN$99,165,FALSE)-VLOOKUP($A99,'Import OffPeak change'!$A$106:FN$202,165,FALSE)))</f>
        <v>0</v>
      </c>
      <c r="FJ99" s="6">
        <f>IF(ISERROR(VLOOKUP($A99,'Import OffPeak'!$A$3:FO$99,166,FALSE)-VLOOKUP($A99,'Import OffPeak change'!$A$106:FO$202,166,FALSE)),0,(VLOOKUP($A99,'Import OffPeak'!$A$3:FO$99,166,FALSE)-VLOOKUP($A99,'Import OffPeak change'!$A$106:FO$202,166,FALSE)))</f>
        <v>0</v>
      </c>
      <c r="FK99" s="6">
        <f>IF(ISERROR(VLOOKUP($A99,'Import OffPeak'!$A$3:FP$99,167,FALSE)-VLOOKUP($A99,'Import OffPeak change'!$A$106:FP$202,167,FALSE)),0,(VLOOKUP($A99,'Import OffPeak'!$A$3:FP$99,167,FALSE)-VLOOKUP($A99,'Import OffPeak change'!$A$106:FP$202,167,FALSE)))</f>
        <v>0</v>
      </c>
      <c r="FL99" s="6">
        <f>IF(ISERROR(VLOOKUP($A99,'Import OffPeak'!$A$3:FQ$99,168,FALSE)-VLOOKUP($A99,'Import OffPeak change'!$A$106:FQ$202,168,FALSE)),0,(VLOOKUP($A99,'Import OffPeak'!$A$3:FQ$99,168,FALSE)-VLOOKUP($A99,'Import OffPeak change'!$A$106:FQ$202,168,FALSE)))</f>
        <v>0</v>
      </c>
      <c r="FM99" s="6">
        <f>IF(ISERROR(VLOOKUP($A99,'Import OffPeak'!$A$3:FR$99,169,FALSE)-VLOOKUP($A99,'Import OffPeak change'!$A$106:FR$202,169,FALSE)),0,(VLOOKUP($A99,'Import OffPeak'!$A$3:FR$99,169,FALSE)-VLOOKUP($A99,'Import OffPeak change'!$A$106:FR$202,169,FALSE)))</f>
        <v>0</v>
      </c>
      <c r="FN99" s="6">
        <f>IF(ISERROR(VLOOKUP($A99,'Import OffPeak'!$A$3:FS$99,170,FALSE)-VLOOKUP($A99,'Import OffPeak change'!$A$106:FS$202,170,FALSE)),0,(VLOOKUP($A99,'Import OffPeak'!$A$3:FS$99,170,FALSE)-VLOOKUP($A99,'Import OffPeak change'!$A$106:FS$202,170,FALSE)))</f>
        <v>0</v>
      </c>
      <c r="FO99" s="6">
        <f>IF(ISERROR(VLOOKUP($A99,'Import OffPeak'!$A$3:FT$99,171,FALSE)-VLOOKUP($A99,'Import OffPeak change'!$A$106:FT$202,171,FALSE)),0,(VLOOKUP($A99,'Import OffPeak'!$A$3:FT$99,171,FALSE)-VLOOKUP($A99,'Import OffPeak change'!$A$106:FT$202,171,FALSE)))</f>
        <v>0</v>
      </c>
      <c r="FP99" s="6">
        <f>IF(ISERROR(VLOOKUP($A99,'Import OffPeak'!$A$3:FU$99,172,FALSE)-VLOOKUP($A99,'Import OffPeak change'!$A$106:FU$202,172,FALSE)),0,(VLOOKUP($A99,'Import OffPeak'!$A$3:FU$99,172,FALSE)-VLOOKUP($A99,'Import OffPeak change'!$A$106:FU$202,172,FALSE)))</f>
        <v>0</v>
      </c>
      <c r="FQ99" s="6">
        <f>IF(ISERROR(VLOOKUP($A99,'Import OffPeak'!$A$3:FV$99,173,FALSE)-VLOOKUP($A99,'Import OffPeak change'!$A$106:FV$202,173,FALSE)),0,(VLOOKUP($A99,'Import OffPeak'!$A$3:FV$99,173,FALSE)-VLOOKUP($A99,'Import OffPeak change'!$A$106:FV$202,173,FALSE)))</f>
        <v>0</v>
      </c>
      <c r="FR99" s="6">
        <f>IF(ISERROR(VLOOKUP($A99,'Import OffPeak'!$A$3:FW$99,174,FALSE)-VLOOKUP($A99,'Import OffPeak change'!$A$106:FW$202,174,FALSE)),0,(VLOOKUP($A99,'Import OffPeak'!$A$3:FW$99,174,FALSE)-VLOOKUP($A99,'Import OffPeak change'!$A$106:FW$202,174,FALSE)))</f>
        <v>0</v>
      </c>
      <c r="FS99" s="6">
        <f>IF(ISERROR(VLOOKUP($A99,'Import OffPeak'!$A$3:FX$99,175,FALSE)-VLOOKUP($A99,'Import OffPeak change'!$A$106:FX$202,175,FALSE)),0,(VLOOKUP($A99,'Import OffPeak'!$A$3:FX$99,175,FALSE)-VLOOKUP($A99,'Import OffPeak change'!$A$106:FX$202,175,FALSE)))</f>
        <v>0</v>
      </c>
      <c r="FT99" s="6">
        <f>IF(ISERROR(VLOOKUP($A99,'Import OffPeak'!$A$3:FY$99,176,FALSE)-VLOOKUP($A99,'Import OffPeak change'!$A$106:FY$202,176,FALSE)),0,(VLOOKUP($A99,'Import OffPeak'!$A$3:FY$99,176,FALSE)-VLOOKUP($A99,'Import OffPeak change'!$A$106:FY$202,176,FALSE)))</f>
        <v>0</v>
      </c>
      <c r="FU99" s="6">
        <f>IF(ISERROR(VLOOKUP($A99,'Import OffPeak'!$A$3:FZ$99,177,FALSE)-VLOOKUP($A99,'Import OffPeak change'!$A$106:FZ$202,177,FALSE)),0,(VLOOKUP($A99,'Import OffPeak'!$A$3:FZ$99,177,FALSE)-VLOOKUP($A99,'Import OffPeak change'!$A$106:FZ$202,177,FALSE)))</f>
        <v>0</v>
      </c>
      <c r="FV99" s="6">
        <f>IF(ISERROR(VLOOKUP($A99,'Import OffPeak'!$A$3:GA$99,178,FALSE)-VLOOKUP($A99,'Import OffPeak change'!$A$106:GA$202,178,FALSE)),0,(VLOOKUP($A99,'Import OffPeak'!$A$3:GA$99,178,FALSE)-VLOOKUP($A99,'Import OffPeak change'!$A$106:GA$202,178,FALSE)))</f>
        <v>0</v>
      </c>
      <c r="FW99" s="6">
        <f>IF(ISERROR(VLOOKUP($A99,'Import OffPeak'!$A$3:GB$99,179,FALSE)-VLOOKUP($A99,'Import OffPeak change'!$A$106:GB$202,179,FALSE)),0,(VLOOKUP($A99,'Import OffPeak'!$A$3:GB$99,179,FALSE)-VLOOKUP($A99,'Import OffPeak change'!$A$106:GB$202,179,FALSE)))</f>
        <v>0</v>
      </c>
      <c r="FX99" s="6">
        <f>IF(ISERROR(VLOOKUP($A99,'Import OffPeak'!$A$3:GC$99,180,FALSE)-VLOOKUP($A99,'Import OffPeak change'!$A$106:GC$202,180,FALSE)),0,(VLOOKUP($A99,'Import OffPeak'!$A$3:GC$99,180,FALSE)-VLOOKUP($A99,'Import OffPeak change'!$A$106:GC$202,180,FALSE)))</f>
        <v>0</v>
      </c>
      <c r="FY99" s="6">
        <f>IF(ISERROR(VLOOKUP($A99,'Import OffPeak'!$A$3:GD$99,181,FALSE)-VLOOKUP($A99,'Import OffPeak change'!$A$106:GD$202,181,FALSE)),0,(VLOOKUP($A99,'Import OffPeak'!$A$3:GD$99,181,FALSE)-VLOOKUP($A99,'Import OffPeak change'!$A$106:GD$202,181,FALSE)))</f>
        <v>0</v>
      </c>
      <c r="FZ99" s="6">
        <f>IF(ISERROR(VLOOKUP($A99,'Import OffPeak'!$A$3:GE$99,182,FALSE)-VLOOKUP($A99,'Import OffPeak change'!$A$106:GE$202,182,FALSE)),0,(VLOOKUP($A99,'Import OffPeak'!$A$3:GE$99,182,FALSE)-VLOOKUP($A99,'Import OffPeak change'!$A$106:GE$202,182,FALSE)))</f>
        <v>0</v>
      </c>
      <c r="GA99" s="6">
        <f>IF(ISERROR(VLOOKUP($A99,'Import OffPeak'!$A$3:GF$99,183,FALSE)-VLOOKUP($A99,'Import OffPeak change'!$A$106:GF$202,183,FALSE)),0,(VLOOKUP($A99,'Import OffPeak'!$A$3:GF$99,183,FALSE)-VLOOKUP($A99,'Import OffPeak change'!$A$106:GF$202,183,FALSE)))</f>
        <v>0</v>
      </c>
      <c r="GB99" s="6">
        <f>IF(ISERROR(VLOOKUP($A99,'Import OffPeak'!$A$3:GG$99,184,FALSE)-VLOOKUP($A99,'Import OffPeak change'!$A$106:GG$202,184,FALSE)),0,(VLOOKUP($A99,'Import OffPeak'!$A$3:GG$99,184,FALSE)-VLOOKUP($A99,'Import OffPeak change'!$A$106:GG$202,184,FALSE)))</f>
        <v>0</v>
      </c>
      <c r="GC99" s="6">
        <f>IF(ISERROR(VLOOKUP($A99,'Import OffPeak'!$A$3:GH$99,185,FALSE)-VLOOKUP($A99,'Import OffPeak change'!$A$106:GH$202,185,FALSE)),0,(VLOOKUP($A99,'Import OffPeak'!$A$3:GH$99,185,FALSE)-VLOOKUP($A99,'Import OffPeak change'!$A$106:GH$202,185,FALSE)))</f>
        <v>0</v>
      </c>
      <c r="GD99" s="6">
        <f>IF(ISERROR(VLOOKUP($A99,'Import OffPeak'!$A$3:GI$99,186,FALSE)-VLOOKUP($A99,'Import OffPeak change'!$A$106:GI$202,186,FALSE)),0,(VLOOKUP($A99,'Import OffPeak'!$A$3:GI$99,186,FALSE)-VLOOKUP($A99,'Import OffPeak change'!$A$106:GI$202,186,FALSE)))</f>
        <v>0</v>
      </c>
      <c r="GE99" s="6">
        <f>IF(ISERROR(VLOOKUP($A99,'Import OffPeak'!$A$3:GJ$99,187,FALSE)-VLOOKUP($A99,'Import OffPeak change'!$A$106:GJ$202,187,FALSE)),0,(VLOOKUP($A99,'Import OffPeak'!$A$3:GJ$99,187,FALSE)-VLOOKUP($A99,'Import OffPeak change'!$A$106:GJ$202,187,FALSE)))</f>
        <v>0</v>
      </c>
      <c r="GF99" s="6">
        <f>IF(ISERROR(VLOOKUP($A99,'Import OffPeak'!$A$3:GK$99,188,FALSE)-VLOOKUP($A99,'Import OffPeak change'!$A$106:GK$202,188,FALSE)),0,(VLOOKUP($A99,'Import OffPeak'!$A$3:GK$99,188,FALSE)-VLOOKUP($A99,'Import OffPeak change'!$A$106:GK$202,188,FALSE)))</f>
        <v>0</v>
      </c>
      <c r="GG99" s="6">
        <f>IF(ISERROR(VLOOKUP($A99,'Import OffPeak'!$A$3:GL$99,189,FALSE)-VLOOKUP($A99,'Import OffPeak change'!$A$106:GL$202,189,FALSE)),0,(VLOOKUP($A99,'Import OffPeak'!$A$3:GL$99,189,FALSE)-VLOOKUP($A99,'Import OffPeak change'!$A$106:GL$202,189,FALSE)))</f>
        <v>0</v>
      </c>
      <c r="GH99" s="6">
        <f>IF(ISERROR(VLOOKUP($A99,'Import OffPeak'!$A$3:GM$99,190,FALSE)-VLOOKUP($A99,'Import OffPeak change'!$A$106:GM$202,190,FALSE)),0,(VLOOKUP($A99,'Import OffPeak'!$A$3:GM$99,190,FALSE)-VLOOKUP($A99,'Import OffPeak change'!$A$106:GM$202,190,FALSE)))</f>
        <v>0</v>
      </c>
      <c r="GI99" s="6">
        <f>IF(ISERROR(VLOOKUP($A99,'Import OffPeak'!$A$3:GN$99,191,FALSE)-VLOOKUP($A99,'Import OffPeak change'!$A$106:GN$202,191,FALSE)),0,(VLOOKUP($A99,'Import OffPeak'!$A$3:GN$99,191,FALSE)-VLOOKUP($A99,'Import OffPeak change'!$A$106:GN$202,191,FALSE)))</f>
        <v>0</v>
      </c>
      <c r="GJ99" s="6">
        <f>IF(ISERROR(VLOOKUP($A99,'Import OffPeak'!$A$3:GO$99,192,FALSE)-VLOOKUP($A99,'Import OffPeak change'!$A$106:GO$202,192,FALSE)),0,(VLOOKUP($A99,'Import OffPeak'!$A$3:GO$99,192,FALSE)-VLOOKUP($A99,'Import OffPeak change'!$A$106:GO$202,192,FALSE)))</f>
        <v>0</v>
      </c>
      <c r="GK99" s="6">
        <f>IF(ISERROR(VLOOKUP($A99,'Import OffPeak'!$A$3:GP$99,193,FALSE)-VLOOKUP($A99,'Import OffPeak change'!$A$106:GP$202,193,FALSE)),0,(VLOOKUP($A99,'Import OffPeak'!$A$3:GP$99,193,FALSE)-VLOOKUP($A99,'Import OffPeak change'!$A$106:GP$202,193,FALSE)))</f>
        <v>0</v>
      </c>
      <c r="GL99" s="6">
        <f>IF(ISERROR(VLOOKUP($A99,'Import OffPeak'!$A$3:GQ$99,194,FALSE)-VLOOKUP($A99,'Import OffPeak change'!$A$106:GQ$202,194,FALSE)),0,(VLOOKUP($A99,'Import OffPeak'!$A$3:GQ$99,194,FALSE)-VLOOKUP($A99,'Import OffPeak change'!$A$106:GQ$202,194,FALSE)))</f>
        <v>0</v>
      </c>
      <c r="GM99" s="6">
        <f>IF(ISERROR(VLOOKUP($A99,'Import OffPeak'!$A$3:GR$99,195,FALSE)-VLOOKUP($A99,'Import OffPeak change'!$A$106:GR$202,195,FALSE)),0,(VLOOKUP($A99,'Import OffPeak'!$A$3:GR$99,195,FALSE)-VLOOKUP($A99,'Import OffPeak change'!$A$106:GR$202,195,FALSE)))</f>
        <v>0</v>
      </c>
      <c r="GN99" s="6">
        <f>IF(ISERROR(VLOOKUP($A99,'Import OffPeak'!$A$3:GS$99,196,FALSE)-VLOOKUP($A99,'Import OffPeak change'!$A$106:GS$202,196,FALSE)),0,(VLOOKUP($A99,'Import OffPeak'!$A$3:GS$99,196,FALSE)-VLOOKUP($A99,'Import OffPeak change'!$A$106:GS$202,196,FALSE)))</f>
        <v>0</v>
      </c>
      <c r="GO99" s="6">
        <f>IF(ISERROR(VLOOKUP($A99,'Import OffPeak'!$A$3:GT$99,197,FALSE)-VLOOKUP($A99,'Import OffPeak change'!$A$106:GT$202,197,FALSE)),0,(VLOOKUP($A99,'Import OffPeak'!$A$3:GT$99,197,FALSE)-VLOOKUP($A99,'Import OffPeak change'!$A$106:GT$202,197,FALSE)))</f>
        <v>0</v>
      </c>
      <c r="GP99" s="6">
        <f>IF(ISERROR(VLOOKUP($A99,'Import OffPeak'!$A$3:GU$99,198,FALSE)-VLOOKUP($A99,'Import OffPeak change'!$A$106:GU$202,198,FALSE)),0,(VLOOKUP($A99,'Import OffPeak'!$A$3:GU$99,198,FALSE)-VLOOKUP($A99,'Import OffPeak change'!$A$106:GU$202,198,FALSE)))</f>
        <v>0</v>
      </c>
      <c r="GQ99" s="6">
        <f>IF(ISERROR(VLOOKUP($A99,'Import OffPeak'!$A$3:GV$99,199,FALSE)-VLOOKUP($A99,'Import OffPeak change'!$A$106:GV$202,199,FALSE)),0,(VLOOKUP($A99,'Import OffPeak'!$A$3:GV$99,199,FALSE)-VLOOKUP($A99,'Import OffPeak change'!$A$106:GV$202,199,FALSE)))</f>
        <v>0</v>
      </c>
      <c r="GR99" s="6">
        <f>IF(ISERROR(VLOOKUP($A99,'Import OffPeak'!$A$3:GW$99,200,FALSE)-VLOOKUP($A99,'Import OffPeak change'!$A$106:GW$202,200,FALSE)),0,(VLOOKUP($A99,'Import OffPeak'!$A$3:GW$99,200,FALSE)-VLOOKUP($A99,'Import OffPeak change'!$A$106:GW$202,200,FALSE)))</f>
        <v>0</v>
      </c>
      <c r="GS99" s="6">
        <f>IF(ISERROR(VLOOKUP($A99,'Import OffPeak'!$A$3:GX$99,201,FALSE)-VLOOKUP($A99,'Import OffPeak change'!$A$106:GX$202,201,FALSE)),0,(VLOOKUP($A99,'Import OffPeak'!$A$3:GX$99,201,FALSE)-VLOOKUP($A99,'Import OffPeak change'!$A$106:GX$202,201,FALSE)))</f>
        <v>0</v>
      </c>
      <c r="GT99" s="6">
        <f>IF(ISERROR(VLOOKUP($A99,'Import OffPeak'!$A$3:GY$99,202,FALSE)-VLOOKUP($A99,'Import OffPeak change'!$A$106:GY$202,202,FALSE)),0,(VLOOKUP($A99,'Import OffPeak'!$A$3:GY$99,202,FALSE)-VLOOKUP($A99,'Import OffPeak change'!$A$106:GY$202,202,FALSE)))</f>
        <v>0</v>
      </c>
      <c r="GU99" s="6">
        <f>IF(ISERROR(VLOOKUP($A99,'Import OffPeak'!$A$3:GZ$99,203,FALSE)-VLOOKUP($A99,'Import OffPeak change'!$A$106:GZ$202,203,FALSE)),0,(VLOOKUP($A99,'Import OffPeak'!$A$3:GZ$99,203,FALSE)-VLOOKUP($A99,'Import OffPeak change'!$A$106:GZ$202,203,FALSE)))</f>
        <v>0</v>
      </c>
      <c r="GV99" s="6">
        <f>IF(ISERROR(VLOOKUP($A99,'Import OffPeak'!$A$3:HA$99,204,FALSE)-VLOOKUP($A99,'Import OffPeak change'!$A$106:HA$202,204,FALSE)),0,(VLOOKUP($A99,'Import OffPeak'!$A$3:HA$99,204,FALSE)-VLOOKUP($A99,'Import OffPeak change'!$A$106:HA$202,204,FALSE)))</f>
        <v>0</v>
      </c>
      <c r="GW99" s="6">
        <f>IF(ISERROR(VLOOKUP($A99,'Import OffPeak'!$A$3:HB$99,205,FALSE)-VLOOKUP($A99,'Import OffPeak change'!$A$106:HB$202,205,FALSE)),0,(VLOOKUP($A99,'Import OffPeak'!$A$3:HB$99,205,FALSE)-VLOOKUP($A99,'Import OffPeak change'!$A$106:HB$202,205,FALSE)))</f>
        <v>0</v>
      </c>
      <c r="GX99" s="6">
        <f>IF(ISERROR(VLOOKUP($A99,'Import OffPeak'!$A$3:HC$99,206,FALSE)-VLOOKUP($A99,'Import OffPeak change'!$A$106:HC$202,206,FALSE)),0,(VLOOKUP($A99,'Import OffPeak'!$A$3:HC$99,206,FALSE)-VLOOKUP($A99,'Import OffPeak change'!$A$106:HC$202,206,FALSE)))</f>
        <v>0</v>
      </c>
      <c r="GY99" s="6">
        <f>IF(ISERROR(VLOOKUP($A99,'Import OffPeak'!$A$3:HD$99,207,FALSE)-VLOOKUP($A99,'Import OffPeak change'!$A$106:HD$202,207,FALSE)),0,(VLOOKUP($A99,'Import OffPeak'!$A$3:HD$99,207,FALSE)-VLOOKUP($A99,'Import OffPeak change'!$A$106:HD$202,207,FALSE)))</f>
        <v>0</v>
      </c>
      <c r="GZ99" s="6">
        <f>IF(ISERROR(VLOOKUP($A99,'Import OffPeak'!$A$3:HE$99,208,FALSE)-VLOOKUP($A99,'Import OffPeak change'!$A$106:HE$202,208,FALSE)),0,(VLOOKUP($A99,'Import OffPeak'!$A$3:HE$99,208,FALSE)-VLOOKUP($A99,'Import OffPeak change'!$A$106:HE$202,208,FALSE)))</f>
        <v>0</v>
      </c>
      <c r="HA99" s="6">
        <f>IF(ISERROR(VLOOKUP($A99,'Import OffPeak'!$A$3:HF$99,209,FALSE)-VLOOKUP($A99,'Import OffPeak change'!$A$106:HF$202,209,FALSE)),0,(VLOOKUP($A99,'Import OffPeak'!$A$3:HF$99,209,FALSE)-VLOOKUP($A99,'Import OffPeak change'!$A$106:HF$202,209,FALSE)))</f>
        <v>0</v>
      </c>
      <c r="HB99" s="6">
        <f>IF(ISERROR(VLOOKUP($A99,'Import OffPeak'!$A$3:HG$99,210,FALSE)-VLOOKUP($A99,'Import OffPeak change'!$A$106:HG$202,210,FALSE)),0,(VLOOKUP($A99,'Import OffPeak'!$A$3:HG$99,210,FALSE)-VLOOKUP($A99,'Import OffPeak change'!$A$106:HG$202,210,FALSE)))</f>
        <v>0</v>
      </c>
      <c r="HC99" s="6">
        <f>IF(ISERROR(VLOOKUP($A99,'Import OffPeak'!$A$3:HH$99,211,FALSE)-VLOOKUP($A99,'Import OffPeak change'!$A$106:HH$202,211,FALSE)),0,(VLOOKUP($A99,'Import OffPeak'!$A$3:HH$99,211,FALSE)-VLOOKUP($A99,'Import OffPeak change'!$A$106:HH$202,211,FALSE)))</f>
        <v>0</v>
      </c>
      <c r="HD99" s="6">
        <f>IF(ISERROR(VLOOKUP($A99,'Import OffPeak'!$A$3:HI$99,212,FALSE)-VLOOKUP($A99,'Import OffPeak change'!$A$106:HI$202,212,FALSE)),0,(VLOOKUP($A99,'Import OffPeak'!$A$3:HI$99,212,FALSE)-VLOOKUP($A99,'Import OffPeak change'!$A$106:HI$202,212,FALSE)))</f>
        <v>0</v>
      </c>
      <c r="HE99" s="6">
        <f>IF(ISERROR(VLOOKUP($A99,'Import OffPeak'!$A$3:HJ$99,213,FALSE)-VLOOKUP($A99,'Import OffPeak change'!$A$106:HJ$202,213,FALSE)),0,(VLOOKUP($A99,'Import OffPeak'!$A$3:HJ$99,213,FALSE)-VLOOKUP($A99,'Import OffPeak change'!$A$106:HJ$202,213,FALSE)))</f>
        <v>0</v>
      </c>
      <c r="HF99" s="6">
        <f>IF(ISERROR(VLOOKUP($A99,'Import OffPeak'!$A$3:HK$99,214,FALSE)-VLOOKUP($A99,'Import OffPeak change'!$A$106:HK$202,214,FALSE)),0,(VLOOKUP($A99,'Import OffPeak'!$A$3:HK$99,214,FALSE)-VLOOKUP($A99,'Import OffPeak change'!$A$106:HK$202,214,FALSE)))</f>
        <v>0</v>
      </c>
      <c r="HG99" s="6">
        <f>IF(ISERROR(VLOOKUP($A99,'Import OffPeak'!$A$3:HL$99,215,FALSE)-VLOOKUP($A99,'Import OffPeak change'!$A$106:HL$202,215,FALSE)),0,(VLOOKUP($A99,'Import OffPeak'!$A$3:HL$99,215,FALSE)-VLOOKUP($A99,'Import OffPeak change'!$A$106:HL$202,215,FALSE)))</f>
        <v>0</v>
      </c>
      <c r="HH99" s="6">
        <f>IF(ISERROR(VLOOKUP($A99,'Import OffPeak'!$A$3:HM$99,216,FALSE)-VLOOKUP($A99,'Import OffPeak change'!$A$106:HM$202,216,FALSE)),0,(VLOOKUP($A99,'Import OffPeak'!$A$3:HM$99,216,FALSE)-VLOOKUP($A99,'Import OffPeak change'!$A$106:HM$202,216,FALSE)))</f>
        <v>0</v>
      </c>
      <c r="HI99" s="6">
        <f>IF(ISERROR(VLOOKUP($A99,'Import OffPeak'!$A$3:HN$99,217,FALSE)-VLOOKUP($A99,'Import OffPeak change'!$A$106:HN$202,217,FALSE)),0,(VLOOKUP($A99,'Import OffPeak'!$A$3:HN$99,217,FALSE)-VLOOKUP($A99,'Import OffPeak change'!$A$106:HN$202,217,FALSE)))</f>
        <v>0</v>
      </c>
      <c r="HJ99" s="6">
        <f>IF(ISERROR(VLOOKUP($A99,'Import OffPeak'!$A$3:HO$99,218,FALSE)-VLOOKUP($A99,'Import OffPeak change'!$A$106:HO$202,218,FALSE)),0,(VLOOKUP($A99,'Import OffPeak'!$A$3:HO$99,218,FALSE)-VLOOKUP($A99,'Import OffPeak change'!$A$106:HO$202,218,FALSE)))</f>
        <v>0</v>
      </c>
      <c r="HK99" s="6">
        <f>IF(ISERROR(VLOOKUP($A99,'Import OffPeak'!$A$3:HP$99,219,FALSE)-VLOOKUP($A99,'Import OffPeak change'!$A$106:HP$202,219,FALSE)),0,(VLOOKUP($A99,'Import OffPeak'!$A$3:HP$99,219,FALSE)-VLOOKUP($A99,'Import OffPeak change'!$A$106:HP$202,219,FALSE)))</f>
        <v>0</v>
      </c>
      <c r="HL99" s="6">
        <f>IF(ISERROR(VLOOKUP($A99,'Import OffPeak'!$A$3:HQ$99,220,FALSE)-VLOOKUP($A99,'Import OffPeak change'!$A$106:HQ$202,220,FALSE)),0,(VLOOKUP($A99,'Import OffPeak'!$A$3:HQ$99,220,FALSE)-VLOOKUP($A99,'Import OffPeak change'!$A$106:HQ$202,220,FALSE)))</f>
        <v>0</v>
      </c>
      <c r="HM99" s="6">
        <f>IF(ISERROR(VLOOKUP($A99,'Import OffPeak'!$A$3:HR$99,221,FALSE)-VLOOKUP($A99,'Import OffPeak change'!$A$106:HR$202,221,FALSE)),0,(VLOOKUP($A99,'Import OffPeak'!$A$3:HR$99,221,FALSE)-VLOOKUP($A99,'Import OffPeak change'!$A$106:HR$202,221,FALSE)))</f>
        <v>0</v>
      </c>
      <c r="HN99" s="6">
        <f>IF(ISERROR(VLOOKUP($A99,'Import OffPeak'!$A$3:HS$99,222,FALSE)-VLOOKUP($A99,'Import OffPeak change'!$A$106:HS$202,222,FALSE)),0,(VLOOKUP($A99,'Import OffPeak'!$A$3:HS$99,222,FALSE)-VLOOKUP($A99,'Import OffPeak change'!$A$106:HS$202,222,FALSE)))</f>
        <v>0</v>
      </c>
      <c r="HO99" s="6">
        <f>IF(ISERROR(VLOOKUP($A99,'Import OffPeak'!$A$3:HT$99,223,FALSE)-VLOOKUP($A99,'Import OffPeak change'!$A$106:HT$202,223,FALSE)),0,(VLOOKUP($A99,'Import OffPeak'!$A$3:HT$99,223,FALSE)-VLOOKUP($A99,'Import OffPeak change'!$A$106:HT$202,223,FALSE)))</f>
        <v>0</v>
      </c>
      <c r="HP99" s="6">
        <f>IF(ISERROR(VLOOKUP($A99,'Import OffPeak'!$A$3:HU$99,224,FALSE)-VLOOKUP($A99,'Import OffPeak change'!$A$106:HU$202,224,FALSE)),0,(VLOOKUP($A99,'Import OffPeak'!$A$3:HU$99,224,FALSE)-VLOOKUP($A99,'Import OffPeak change'!$A$106:HU$202,224,FALSE)))</f>
        <v>0</v>
      </c>
      <c r="HQ99" s="6">
        <f>IF(ISERROR(VLOOKUP($A99,'Import OffPeak'!$A$3:HV$99,225,FALSE)-VLOOKUP($A99,'Import OffPeak change'!$A$106:HV$202,225,FALSE)),0,(VLOOKUP($A99,'Import OffPeak'!$A$3:HV$99,225,FALSE)-VLOOKUP($A99,'Import OffPeak change'!$A$106:HV$202,225,FALSE)))</f>
        <v>0</v>
      </c>
      <c r="HR99" s="6">
        <f>IF(ISERROR(VLOOKUP($A99,'Import OffPeak'!$A$3:HW$99,226,FALSE)-VLOOKUP($A99,'Import OffPeak change'!$A$106:HW$202,226,FALSE)),0,(VLOOKUP($A99,'Import OffPeak'!$A$3:HW$99,226,FALSE)-VLOOKUP($A99,'Import OffPeak change'!$A$106:HW$202,226,FALSE)))</f>
        <v>0</v>
      </c>
      <c r="HS99" s="6">
        <f>IF(ISERROR(VLOOKUP($A99,'Import OffPeak'!$A$3:HX$99,227,FALSE)-VLOOKUP($A99,'Import OffPeak change'!$A$106:HX$202,227,FALSE)),0,(VLOOKUP($A99,'Import OffPeak'!$A$3:HX$99,227,FALSE)-VLOOKUP($A99,'Import OffPeak change'!$A$106:HX$202,227,FALSE)))</f>
        <v>0</v>
      </c>
      <c r="HT99" s="6">
        <f>IF(ISERROR(VLOOKUP($A99,'Import OffPeak'!$A$3:HY$99,228,FALSE)-VLOOKUP($A99,'Import OffPeak change'!$A$106:HY$202,228,FALSE)),0,(VLOOKUP($A99,'Import OffPeak'!$A$3:HY$99,228,FALSE)-VLOOKUP($A99,'Import OffPeak change'!$A$106:HY$202,228,FALSE)))</f>
        <v>0</v>
      </c>
      <c r="HU99" s="6">
        <f>IF(ISERROR(VLOOKUP($A99,'Import OffPeak'!$A$3:HZ$99,229,FALSE)-VLOOKUP($A99,'Import OffPeak change'!$A$106:HZ$202,229,FALSE)),0,(VLOOKUP($A99,'Import OffPeak'!$A$3:HZ$99,229,FALSE)-VLOOKUP($A99,'Import OffPeak change'!$A$106:HZ$202,229,FALSE)))</f>
        <v>0</v>
      </c>
      <c r="HV99" s="6">
        <f>IF(ISERROR(VLOOKUP($A99,'Import OffPeak'!$A$3:IA$99,230,FALSE)-VLOOKUP($A99,'Import OffPeak change'!$A$106:IA$202,230,FALSE)),0,(VLOOKUP($A99,'Import OffPeak'!$A$3:IA$99,230,FALSE)-VLOOKUP($A99,'Import OffPeak change'!$A$106:IA$202,230,FALSE)))</f>
        <v>0</v>
      </c>
      <c r="HW99" s="6">
        <f>IF(ISERROR(VLOOKUP($A99,'Import OffPeak'!$A$3:IB$99,231,FALSE)-VLOOKUP($A99,'Import OffPeak change'!$A$106:IB$202,231,FALSE)),0,(VLOOKUP($A99,'Import OffPeak'!$A$3:IB$99,231,FALSE)-VLOOKUP($A99,'Import OffPeak change'!$A$106:IB$202,231,FALSE)))</f>
        <v>0</v>
      </c>
      <c r="HX99" s="6">
        <f>IF(ISERROR(VLOOKUP($A99,'Import OffPeak'!$A$3:IC$99,232,FALSE)-VLOOKUP($A99,'Import OffPeak change'!$A$106:IC$202,232,FALSE)),0,(VLOOKUP($A99,'Import OffPeak'!$A$3:IC$99,232,FALSE)-VLOOKUP($A99,'Import OffPeak change'!$A$106:IC$202,232,FALSE)))</f>
        <v>0</v>
      </c>
      <c r="HY99" s="6">
        <f>IF(ISERROR(VLOOKUP($A99,'Import OffPeak'!$A$3:ID$99,233,FALSE)-VLOOKUP($A99,'Import OffPeak change'!$A$106:ID$202,233,FALSE)),0,(VLOOKUP($A99,'Import OffPeak'!$A$3:ID$99,233,FALSE)-VLOOKUP($A99,'Import OffPeak change'!$A$106:ID$202,233,FALSE)))</f>
        <v>0</v>
      </c>
      <c r="HZ99" s="6">
        <f>IF(ISERROR(VLOOKUP($A99,'Import OffPeak'!$A$3:IE$99,234,FALSE)-VLOOKUP($A99,'Import OffPeak change'!$A$106:IE$202,234,FALSE)),0,(VLOOKUP($A99,'Import OffPeak'!$A$3:IE$99,234,FALSE)-VLOOKUP($A99,'Import OffPeak change'!$A$106:IE$202,234,FALSE)))</f>
        <v>0</v>
      </c>
      <c r="IA99" s="6">
        <f>IF(ISERROR(VLOOKUP($A99,'Import OffPeak'!$A$3:IF$99,235,FALSE)-VLOOKUP($A99,'Import OffPeak change'!$A$106:IF$202,235,FALSE)),0,(VLOOKUP($A99,'Import OffPeak'!$A$3:IF$99,235,FALSE)-VLOOKUP($A99,'Import OffPeak change'!$A$106:IF$202,235,FALSE)))</f>
        <v>0</v>
      </c>
      <c r="IB99" s="6">
        <f>IF(ISERROR(VLOOKUP($A99,'Import OffPeak'!$A$3:IG$99,236,FALSE)-VLOOKUP($A99,'Import OffPeak change'!$A$106:IG$202,236,FALSE)),0,(VLOOKUP($A99,'Import OffPeak'!$A$3:IG$99,236,FALSE)-VLOOKUP($A99,'Import OffPeak change'!$A$106:IG$202,236,FALSE)))</f>
        <v>0</v>
      </c>
      <c r="IC99" s="6">
        <f>IF(ISERROR(VLOOKUP($A99,'Import OffPeak'!$A$3:IH$99,237,FALSE)-VLOOKUP($A99,'Import OffPeak change'!$A$106:IH$202,237,FALSE)),0,(VLOOKUP($A99,'Import OffPeak'!$A$3:IH$99,237,FALSE)-VLOOKUP($A99,'Import OffPeak change'!$A$106:IH$202,237,FALSE)))</f>
        <v>0</v>
      </c>
      <c r="ID99" s="6">
        <f>IF(ISERROR(VLOOKUP($A99,'Import OffPeak'!$A$3:II$99,238,FALSE)-VLOOKUP($A99,'Import OffPeak change'!$A$106:II$202,238,FALSE)),0,(VLOOKUP($A99,'Import OffPeak'!$A$3:II$99,238,FALSE)-VLOOKUP($A99,'Import OffPeak change'!$A$106:II$202,238,FALSE)))</f>
        <v>0</v>
      </c>
      <c r="IE99" s="6">
        <f>IF(ISERROR(VLOOKUP($A99,'Import OffPeak'!$A$3:IJ$99,239,FALSE)-VLOOKUP($A99,'Import OffPeak change'!$A$106:IJ$202,239,FALSE)),0,(VLOOKUP($A99,'Import OffPeak'!$A$3:IJ$99,239,FALSE)-VLOOKUP($A99,'Import OffPeak change'!$A$106:IJ$202,239,FALSE)))</f>
        <v>0</v>
      </c>
    </row>
    <row r="100" spans="1:243">
      <c r="A100" s="168" t="str">
        <f>IF('Import OffPeak'!A97=0,"",'Import OffPeak'!A97)</f>
        <v/>
      </c>
      <c r="B100" s="6"/>
      <c r="C100" s="6"/>
      <c r="D100" s="6"/>
      <c r="E100" s="6"/>
      <c r="F100" s="6"/>
      <c r="G100" s="6">
        <f>IF(ISERROR(VLOOKUP($A100,'Import OffPeak'!$A$3:L$99,7,FALSE)-VLOOKUP($A100,'Import OffPeak change'!$A$106:L$202,7,FALSE)),0,(VLOOKUP($A100,'Import OffPeak'!$A$3:L$99,7,FALSE)-VLOOKUP($A100,'Import OffPeak change'!$A$106:L$202,7,FALSE)))</f>
        <v>0</v>
      </c>
      <c r="H100" s="6">
        <f>IF(ISERROR(VLOOKUP($A100,'Import OffPeak'!$A$3:M$99,8,FALSE)-VLOOKUP($A100,'Import OffPeak change'!$A$106:M$202,8,FALSE)),0,(VLOOKUP($A100,'Import OffPeak'!$A$3:M$99,8,FALSE)-VLOOKUP($A100,'Import OffPeak change'!$A$106:M$202,8,FALSE)))</f>
        <v>0</v>
      </c>
      <c r="I100" s="6">
        <f>IF(ISERROR(VLOOKUP($A100,'Import OffPeak'!$A$3:N$99,9,FALSE)-VLOOKUP($A100,'Import OffPeak change'!$A$106:N$202,9,FALSE)),0,(VLOOKUP($A100,'Import OffPeak'!$A$3:N$99,9,FALSE)-VLOOKUP($A100,'Import OffPeak change'!$A$106:N$202,9,FALSE)))</f>
        <v>0</v>
      </c>
      <c r="J100" s="6">
        <f>IF(ISERROR(VLOOKUP($A100,'Import OffPeak'!$A$3:O$99,10,FALSE)-VLOOKUP($A100,'Import OffPeak change'!$A$106:O$202,10,FALSE)),0,(VLOOKUP($A100,'Import OffPeak'!$A$3:O$99,10,FALSE)-VLOOKUP($A100,'Import OffPeak change'!$A$106:O$202,10,FALSE)))</f>
        <v>0</v>
      </c>
      <c r="K100" s="6">
        <f>IF(ISERROR(VLOOKUP($A100,'Import OffPeak'!$A$3:P$99,11,FALSE)-VLOOKUP($A100,'Import OffPeak change'!$A$106:P$202,11,FALSE)),0,(VLOOKUP($A100,'Import OffPeak'!$A$3:P$99,11,FALSE)-VLOOKUP($A100,'Import OffPeak change'!$A$106:P$202,11,FALSE)))</f>
        <v>0</v>
      </c>
      <c r="L100" s="6">
        <f>IF(ISERROR(VLOOKUP($A100,'Import OffPeak'!$A$3:Q$99,12,FALSE)-VLOOKUP($A100,'Import OffPeak change'!$A$106:Q$202,12,FALSE)),0,(VLOOKUP($A100,'Import OffPeak'!$A$3:Q$99,12,FALSE)-VLOOKUP($A100,'Import OffPeak change'!$A$106:Q$202,12,FALSE)))</f>
        <v>0</v>
      </c>
      <c r="M100" s="6">
        <f>IF(ISERROR(VLOOKUP($A100,'Import OffPeak'!$A$3:R$99,13,FALSE)-VLOOKUP($A100,'Import OffPeak change'!$A$106:R$202,13,FALSE)),0,(VLOOKUP($A100,'Import OffPeak'!$A$3:R$99,13,FALSE)-VLOOKUP($A100,'Import OffPeak change'!$A$106:R$202,13,FALSE)))</f>
        <v>0</v>
      </c>
      <c r="N100" s="6">
        <f>IF(ISERROR(VLOOKUP($A100,'Import OffPeak'!$A$3:S$99,14,FALSE)-VLOOKUP($A100,'Import OffPeak change'!$A$106:S$202,14,FALSE)),0,(VLOOKUP($A100,'Import OffPeak'!$A$3:S$99,14,FALSE)-VLOOKUP($A100,'Import OffPeak change'!$A$106:S$202,14,FALSE)))</f>
        <v>0</v>
      </c>
      <c r="O100" s="6">
        <f>IF(ISERROR(VLOOKUP($A100,'Import OffPeak'!$A$3:T$99,15,FALSE)-VLOOKUP($A100,'Import OffPeak change'!$A$106:T$202,15,FALSE)),0,(VLOOKUP($A100,'Import OffPeak'!$A$3:T$99,15,FALSE)-VLOOKUP($A100,'Import OffPeak change'!$A$106:T$202,15,FALSE)))</f>
        <v>0</v>
      </c>
      <c r="P100" s="6">
        <f>IF(ISERROR(VLOOKUP($A100,'Import OffPeak'!$A$3:U$99,16,FALSE)-VLOOKUP($A100,'Import OffPeak change'!$A$106:U$202,16,FALSE)),0,(VLOOKUP($A100,'Import OffPeak'!$A$3:U$99,16,FALSE)-VLOOKUP($A100,'Import OffPeak change'!$A$106:U$202,16,FALSE)))</f>
        <v>0</v>
      </c>
      <c r="Q100" s="6">
        <f>IF(ISERROR(VLOOKUP($A100,'Import OffPeak'!$A$3:V$99,17,FALSE)-VLOOKUP($A100,'Import OffPeak change'!$A$106:V$202,17,FALSE)),0,(VLOOKUP($A100,'Import OffPeak'!$A$3:V$99,17,FALSE)-VLOOKUP($A100,'Import OffPeak change'!$A$106:V$202,17,FALSE)))</f>
        <v>0</v>
      </c>
      <c r="R100" s="6">
        <f>IF(ISERROR(VLOOKUP($A100,'Import OffPeak'!$A$3:W$99,18,FALSE)-VLOOKUP($A100,'Import OffPeak change'!$A$106:W$202,18,FALSE)),0,(VLOOKUP($A100,'Import OffPeak'!$A$3:W$99,18,FALSE)-VLOOKUP($A100,'Import OffPeak change'!$A$106:W$202,18,FALSE)))</f>
        <v>0</v>
      </c>
      <c r="S100" s="6">
        <f>IF(ISERROR(VLOOKUP($A100,'Import OffPeak'!$A$3:X$99,19,FALSE)-VLOOKUP($A100,'Import OffPeak change'!$A$106:X$202,19,FALSE)),0,(VLOOKUP($A100,'Import OffPeak'!$A$3:X$99,19,FALSE)-VLOOKUP($A100,'Import OffPeak change'!$A$106:X$202,19,FALSE)))</f>
        <v>0</v>
      </c>
      <c r="T100" s="6">
        <f>IF(ISERROR(VLOOKUP($A100,'Import OffPeak'!$A$3:Y$99,20,FALSE)-VLOOKUP($A100,'Import OffPeak change'!$A$106:Y$202,20,FALSE)),0,(VLOOKUP($A100,'Import OffPeak'!$A$3:Y$99,20,FALSE)-VLOOKUP($A100,'Import OffPeak change'!$A$106:Y$202,20,FALSE)))</f>
        <v>0</v>
      </c>
      <c r="U100" s="6">
        <f>IF(ISERROR(VLOOKUP($A100,'Import OffPeak'!$A$3:Z$99,21,FALSE)-VLOOKUP($A100,'Import OffPeak change'!$A$106:Z$202,21,FALSE)),0,(VLOOKUP($A100,'Import OffPeak'!$A$3:Z$99,21,FALSE)-VLOOKUP($A100,'Import OffPeak change'!$A$106:Z$202,21,FALSE)))</f>
        <v>0</v>
      </c>
      <c r="V100" s="6">
        <f>IF(ISERROR(VLOOKUP($A100,'Import OffPeak'!$A$3:AA$99,22,FALSE)-VLOOKUP($A100,'Import OffPeak change'!$A$106:AA$202,22,FALSE)),0,(VLOOKUP($A100,'Import OffPeak'!$A$3:AA$99,22,FALSE)-VLOOKUP($A100,'Import OffPeak change'!$A$106:AA$202,22,FALSE)))</f>
        <v>0</v>
      </c>
      <c r="W100" s="6">
        <f>IF(ISERROR(VLOOKUP($A100,'Import OffPeak'!$A$3:AB$99,23,FALSE)-VLOOKUP($A100,'Import OffPeak change'!$A$106:AB$202,23,FALSE)),0,(VLOOKUP($A100,'Import OffPeak'!$A$3:AB$99,23,FALSE)-VLOOKUP($A100,'Import OffPeak change'!$A$106:AB$202,23,FALSE)))</f>
        <v>0</v>
      </c>
      <c r="X100" s="6">
        <f>IF(ISERROR(VLOOKUP($A100,'Import OffPeak'!$A$3:AC$99,24,FALSE)-VLOOKUP($A100,'Import OffPeak change'!$A$106:AC$202,24,FALSE)),0,(VLOOKUP($A100,'Import OffPeak'!$A$3:AC$99,24,FALSE)-VLOOKUP($A100,'Import OffPeak change'!$A$106:AC$202,24,FALSE)))</f>
        <v>0</v>
      </c>
      <c r="Y100" s="6">
        <f>IF(ISERROR(VLOOKUP($A100,'Import OffPeak'!$A$3:AD$99,25,FALSE)-VLOOKUP($A100,'Import OffPeak change'!$A$106:AD$202,25,FALSE)),0,(VLOOKUP($A100,'Import OffPeak'!$A$3:AD$99,25,FALSE)-VLOOKUP($A100,'Import OffPeak change'!$A$106:AD$202,25,FALSE)))</f>
        <v>0</v>
      </c>
      <c r="Z100" s="6">
        <f>IF(ISERROR(VLOOKUP($A100,'Import OffPeak'!$A$3:AE$99,26,FALSE)-VLOOKUP($A100,'Import OffPeak change'!$A$106:AE$202,26,FALSE)),0,(VLOOKUP($A100,'Import OffPeak'!$A$3:AE$99,26,FALSE)-VLOOKUP($A100,'Import OffPeak change'!$A$106:AE$202,26,FALSE)))</f>
        <v>0</v>
      </c>
      <c r="AA100" s="6">
        <f>IF(ISERROR(VLOOKUP($A100,'Import OffPeak'!$A$3:AF$99,27,FALSE)-VLOOKUP($A100,'Import OffPeak change'!$A$106:AF$202,27,FALSE)),0,(VLOOKUP($A100,'Import OffPeak'!$A$3:AF$99,27,FALSE)-VLOOKUP($A100,'Import OffPeak change'!$A$106:AF$202,27,FALSE)))</f>
        <v>0</v>
      </c>
      <c r="AB100" s="6">
        <f>IF(ISERROR(VLOOKUP($A100,'Import OffPeak'!$A$3:AG$99,28,FALSE)-VLOOKUP($A100,'Import OffPeak change'!$A$106:AG$202,28,FALSE)),0,(VLOOKUP($A100,'Import OffPeak'!$A$3:AG$99,28,FALSE)-VLOOKUP($A100,'Import OffPeak change'!$A$106:AG$202,28,FALSE)))</f>
        <v>0</v>
      </c>
      <c r="AC100" s="6">
        <f>IF(ISERROR(VLOOKUP($A100,'Import OffPeak'!$A$3:AH$99,29,FALSE)-VLOOKUP($A100,'Import OffPeak change'!$A$106:AH$202,29,FALSE)),0,(VLOOKUP($A100,'Import OffPeak'!$A$3:AH$99,29,FALSE)-VLOOKUP($A100,'Import OffPeak change'!$A$106:AH$202,29,FALSE)))</f>
        <v>0</v>
      </c>
      <c r="AD100" s="6">
        <f>IF(ISERROR(VLOOKUP($A100,'Import OffPeak'!$A$3:AI$99,30,FALSE)-VLOOKUP($A100,'Import OffPeak change'!$A$106:AI$202,30,FALSE)),0,(VLOOKUP($A100,'Import OffPeak'!$A$3:AI$99,30,FALSE)-VLOOKUP($A100,'Import OffPeak change'!$A$106:AI$202,30,FALSE)))</f>
        <v>0</v>
      </c>
      <c r="AE100" s="6">
        <f>IF(ISERROR(VLOOKUP($A100,'Import OffPeak'!$A$3:AJ$99,31,FALSE)-VLOOKUP($A100,'Import OffPeak change'!$A$106:AJ$202,31,FALSE)),0,(VLOOKUP($A100,'Import OffPeak'!$A$3:AJ$99,31,FALSE)-VLOOKUP($A100,'Import OffPeak change'!$A$106:AJ$202,31,FALSE)))</f>
        <v>0</v>
      </c>
      <c r="AF100" s="6">
        <f>IF(ISERROR(VLOOKUP($A100,'Import OffPeak'!$A$3:AK$99,32,FALSE)-VLOOKUP($A100,'Import OffPeak change'!$A$106:AK$202,32,FALSE)),0,(VLOOKUP($A100,'Import OffPeak'!$A$3:AK$99,32,FALSE)-VLOOKUP($A100,'Import OffPeak change'!$A$106:AK$202,32,FALSE)))</f>
        <v>0</v>
      </c>
      <c r="AG100" s="6">
        <f>IF(ISERROR(VLOOKUP($A100,'Import OffPeak'!$A$3:AL$99,33,FALSE)-VLOOKUP($A100,'Import OffPeak change'!$A$106:AL$202,33,FALSE)),0,(VLOOKUP($A100,'Import OffPeak'!$A$3:AL$99,33,FALSE)-VLOOKUP($A100,'Import OffPeak change'!$A$106:AL$202,33,FALSE)))</f>
        <v>0</v>
      </c>
      <c r="AH100" s="6">
        <f>IF(ISERROR(VLOOKUP($A100,'Import OffPeak'!$A$3:AM$99,34,FALSE)-VLOOKUP($A100,'Import OffPeak change'!$A$106:AM$202,34,FALSE)),0,(VLOOKUP($A100,'Import OffPeak'!$A$3:AM$99,34,FALSE)-VLOOKUP($A100,'Import OffPeak change'!$A$106:AM$202,34,FALSE)))</f>
        <v>0</v>
      </c>
      <c r="AI100" s="6">
        <f>IF(ISERROR(VLOOKUP($A100,'Import OffPeak'!$A$3:AN$99,35,FALSE)-VLOOKUP($A100,'Import OffPeak change'!$A$106:AN$202,35,FALSE)),0,(VLOOKUP($A100,'Import OffPeak'!$A$3:AN$99,35,FALSE)-VLOOKUP($A100,'Import OffPeak change'!$A$106:AN$202,35,FALSE)))</f>
        <v>0</v>
      </c>
      <c r="AJ100" s="6">
        <f>IF(ISERROR(VLOOKUP($A100,'Import OffPeak'!$A$3:AO$99,36,FALSE)-VLOOKUP($A100,'Import OffPeak change'!$A$106:AO$202,36,FALSE)),0,(VLOOKUP($A100,'Import OffPeak'!$A$3:AO$99,36,FALSE)-VLOOKUP($A100,'Import OffPeak change'!$A$106:AO$202,36,FALSE)))</f>
        <v>0</v>
      </c>
      <c r="AK100" s="6">
        <f>IF(ISERROR(VLOOKUP($A100,'Import OffPeak'!$A$3:AP$99,37,FALSE)-VLOOKUP($A100,'Import OffPeak change'!$A$106:AP$202,37,FALSE)),0,(VLOOKUP($A100,'Import OffPeak'!$A$3:AP$99,37,FALSE)-VLOOKUP($A100,'Import OffPeak change'!$A$106:AP$202,37,FALSE)))</f>
        <v>0</v>
      </c>
      <c r="AL100" s="6">
        <f>IF(ISERROR(VLOOKUP($A100,'Import OffPeak'!$A$3:AQ$99,38,FALSE)-VLOOKUP($A100,'Import OffPeak change'!$A$106:AQ$202,38,FALSE)),0,(VLOOKUP($A100,'Import OffPeak'!$A$3:AQ$99,38,FALSE)-VLOOKUP($A100,'Import OffPeak change'!$A$106:AQ$202,38,FALSE)))</f>
        <v>0</v>
      </c>
      <c r="AM100" s="6">
        <f>IF(ISERROR(VLOOKUP($A100,'Import OffPeak'!$A$3:AR$99,39,FALSE)-VLOOKUP($A100,'Import OffPeak change'!$A$106:AR$202,39,FALSE)),0,(VLOOKUP($A100,'Import OffPeak'!$A$3:AR$99,39,FALSE)-VLOOKUP($A100,'Import OffPeak change'!$A$106:AR$202,39,FALSE)))</f>
        <v>0</v>
      </c>
      <c r="AN100" s="6">
        <f>IF(ISERROR(VLOOKUP($A100,'Import OffPeak'!$A$3:AS$99,40,FALSE)-VLOOKUP($A100,'Import OffPeak change'!$A$106:AS$202,40,FALSE)),0,(VLOOKUP($A100,'Import OffPeak'!$A$3:AS$99,40,FALSE)-VLOOKUP($A100,'Import OffPeak change'!$A$106:AS$202,40,FALSE)))</f>
        <v>0</v>
      </c>
      <c r="AO100" s="6">
        <f>IF(ISERROR(VLOOKUP($A100,'Import OffPeak'!$A$3:AT$99,41,FALSE)-VLOOKUP($A100,'Import OffPeak change'!$A$106:AT$202,41,FALSE)),0,(VLOOKUP($A100,'Import OffPeak'!$A$3:AT$99,41,FALSE)-VLOOKUP($A100,'Import OffPeak change'!$A$106:AT$202,41,FALSE)))</f>
        <v>0</v>
      </c>
      <c r="AP100" s="6">
        <f>IF(ISERROR(VLOOKUP($A100,'Import OffPeak'!$A$3:AU$99,42,FALSE)-VLOOKUP($A100,'Import OffPeak change'!$A$106:AU$202,42,FALSE)),0,(VLOOKUP($A100,'Import OffPeak'!$A$3:AU$99,42,FALSE)-VLOOKUP($A100,'Import OffPeak change'!$A$106:AU$202,42,FALSE)))</f>
        <v>0</v>
      </c>
      <c r="AQ100" s="6">
        <f>IF(ISERROR(VLOOKUP($A100,'Import OffPeak'!$A$3:AV$99,43,FALSE)-VLOOKUP($A100,'Import OffPeak change'!$A$106:AV$202,43,FALSE)),0,(VLOOKUP($A100,'Import OffPeak'!$A$3:AV$99,43,FALSE)-VLOOKUP($A100,'Import OffPeak change'!$A$106:AV$202,43,FALSE)))</f>
        <v>0</v>
      </c>
      <c r="AR100" s="6">
        <f>IF(ISERROR(VLOOKUP($A100,'Import OffPeak'!$A$3:AW$99,44,FALSE)-VLOOKUP($A100,'Import OffPeak change'!$A$106:AW$202,44,FALSE)),0,(VLOOKUP($A100,'Import OffPeak'!$A$3:AW$99,44,FALSE)-VLOOKUP($A100,'Import OffPeak change'!$A$106:AW$202,44,FALSE)))</f>
        <v>0</v>
      </c>
      <c r="AS100" s="6">
        <f>IF(ISERROR(VLOOKUP($A100,'Import OffPeak'!$A$3:AX$99,45,FALSE)-VLOOKUP($A100,'Import OffPeak change'!$A$106:AX$202,45,FALSE)),0,(VLOOKUP($A100,'Import OffPeak'!$A$3:AX$99,45,FALSE)-VLOOKUP($A100,'Import OffPeak change'!$A$106:AX$202,45,FALSE)))</f>
        <v>0</v>
      </c>
      <c r="AT100" s="6">
        <f>IF(ISERROR(VLOOKUP($A100,'Import OffPeak'!$A$3:AY$99,46,FALSE)-VLOOKUP($A100,'Import OffPeak change'!$A$106:AY$202,46,FALSE)),0,(VLOOKUP($A100,'Import OffPeak'!$A$3:AY$99,46,FALSE)-VLOOKUP($A100,'Import OffPeak change'!$A$106:AY$202,46,FALSE)))</f>
        <v>0</v>
      </c>
      <c r="AU100" s="6">
        <f>IF(ISERROR(VLOOKUP($A100,'Import OffPeak'!$A$3:AZ$99,47,FALSE)-VLOOKUP($A100,'Import OffPeak change'!$A$106:AZ$202,47,FALSE)),0,(VLOOKUP($A100,'Import OffPeak'!$A$3:AZ$99,47,FALSE)-VLOOKUP($A100,'Import OffPeak change'!$A$106:AZ$202,47,FALSE)))</f>
        <v>0</v>
      </c>
      <c r="AV100" s="6">
        <f>IF(ISERROR(VLOOKUP($A100,'Import OffPeak'!$A$3:BA$99,48,FALSE)-VLOOKUP($A100,'Import OffPeak change'!$A$106:BA$202,48,FALSE)),0,(VLOOKUP($A100,'Import OffPeak'!$A$3:BA$99,48,FALSE)-VLOOKUP($A100,'Import OffPeak change'!$A$106:BA$202,48,FALSE)))</f>
        <v>0</v>
      </c>
      <c r="AW100" s="6">
        <f>IF(ISERROR(VLOOKUP($A100,'Import OffPeak'!$A$3:BB$99,49,FALSE)-VLOOKUP($A100,'Import OffPeak change'!$A$106:BB$202,49,FALSE)),0,(VLOOKUP($A100,'Import OffPeak'!$A$3:BB$99,49,FALSE)-VLOOKUP($A100,'Import OffPeak change'!$A$106:BB$202,49,FALSE)))</f>
        <v>0</v>
      </c>
      <c r="AX100" s="6">
        <f>IF(ISERROR(VLOOKUP($A100,'Import OffPeak'!$A$3:BC$99,50,FALSE)-VLOOKUP($A100,'Import OffPeak change'!$A$106:BC$202,50,FALSE)),0,(VLOOKUP($A100,'Import OffPeak'!$A$3:BC$99,50,FALSE)-VLOOKUP($A100,'Import OffPeak change'!$A$106:BC$202,50,FALSE)))</f>
        <v>0</v>
      </c>
      <c r="AY100" s="6">
        <f>IF(ISERROR(VLOOKUP($A100,'Import OffPeak'!$A$3:BD$99,51,FALSE)-VLOOKUP($A100,'Import OffPeak change'!$A$106:BD$202,51,FALSE)),0,(VLOOKUP($A100,'Import OffPeak'!$A$3:BD$99,51,FALSE)-VLOOKUP($A100,'Import OffPeak change'!$A$106:BD$202,51,FALSE)))</f>
        <v>0</v>
      </c>
      <c r="AZ100" s="6">
        <f>IF(ISERROR(VLOOKUP($A100,'Import OffPeak'!$A$3:BE$99,52,FALSE)-VLOOKUP($A100,'Import OffPeak change'!$A$106:BE$202,52,FALSE)),0,(VLOOKUP($A100,'Import OffPeak'!$A$3:BE$99,52,FALSE)-VLOOKUP($A100,'Import OffPeak change'!$A$106:BE$202,52,FALSE)))</f>
        <v>0</v>
      </c>
      <c r="BA100" s="6">
        <f>IF(ISERROR(VLOOKUP($A100,'Import OffPeak'!$A$3:BF$99,53,FALSE)-VLOOKUP($A100,'Import OffPeak change'!$A$106:BF$202,53,FALSE)),0,(VLOOKUP($A100,'Import OffPeak'!$A$3:BF$99,53,FALSE)-VLOOKUP($A100,'Import OffPeak change'!$A$106:BF$202,53,FALSE)))</f>
        <v>0</v>
      </c>
      <c r="BB100" s="6">
        <f>IF(ISERROR(VLOOKUP($A100,'Import OffPeak'!$A$3:BG$99,54,FALSE)-VLOOKUP($A100,'Import OffPeak change'!$A$106:BG$202,54,FALSE)),0,(VLOOKUP($A100,'Import OffPeak'!$A$3:BG$99,54,FALSE)-VLOOKUP($A100,'Import OffPeak change'!$A$106:BG$202,54,FALSE)))</f>
        <v>0</v>
      </c>
      <c r="BC100" s="6">
        <f>IF(ISERROR(VLOOKUP($A100,'Import OffPeak'!$A$3:BH$99,55,FALSE)-VLOOKUP($A100,'Import OffPeak change'!$A$106:BH$202,55,FALSE)),0,(VLOOKUP($A100,'Import OffPeak'!$A$3:BH$99,55,FALSE)-VLOOKUP($A100,'Import OffPeak change'!$A$106:BH$202,55,FALSE)))</f>
        <v>0</v>
      </c>
      <c r="BD100" s="6">
        <f>IF(ISERROR(VLOOKUP($A100,'Import OffPeak'!$A$3:BI$99,56,FALSE)-VLOOKUP($A100,'Import OffPeak change'!$A$106:BI$202,56,FALSE)),0,(VLOOKUP($A100,'Import OffPeak'!$A$3:BI$99,56,FALSE)-VLOOKUP($A100,'Import OffPeak change'!$A$106:BI$202,56,FALSE)))</f>
        <v>0</v>
      </c>
      <c r="BE100" s="6">
        <f>IF(ISERROR(VLOOKUP($A100,'Import OffPeak'!$A$3:BJ$99,57,FALSE)-VLOOKUP($A100,'Import OffPeak change'!$A$106:BJ$202,57,FALSE)),0,(VLOOKUP($A100,'Import OffPeak'!$A$3:BJ$99,57,FALSE)-VLOOKUP($A100,'Import OffPeak change'!$A$106:BJ$202,57,FALSE)))</f>
        <v>0</v>
      </c>
      <c r="BF100" s="6">
        <f>IF(ISERROR(VLOOKUP($A100,'Import OffPeak'!$A$3:BK$99,58,FALSE)-VLOOKUP($A100,'Import OffPeak change'!$A$106:BK$202,58,FALSE)),0,(VLOOKUP($A100,'Import OffPeak'!$A$3:BK$99,58,FALSE)-VLOOKUP($A100,'Import OffPeak change'!$A$106:BK$202,58,FALSE)))</f>
        <v>0</v>
      </c>
      <c r="BG100" s="6">
        <f>IF(ISERROR(VLOOKUP($A100,'Import OffPeak'!$A$3:BL$99,59,FALSE)-VLOOKUP($A100,'Import OffPeak change'!$A$106:BL$202,59,FALSE)),0,(VLOOKUP($A100,'Import OffPeak'!$A$3:BL$99,59,FALSE)-VLOOKUP($A100,'Import OffPeak change'!$A$106:BL$202,59,FALSE)))</f>
        <v>0</v>
      </c>
      <c r="BH100" s="6">
        <f>IF(ISERROR(VLOOKUP($A100,'Import OffPeak'!$A$3:BM$99,60,FALSE)-VLOOKUP($A100,'Import OffPeak change'!$A$106:BM$202,60,FALSE)),0,(VLOOKUP($A100,'Import OffPeak'!$A$3:BM$99,60,FALSE)-VLOOKUP($A100,'Import OffPeak change'!$A$106:BM$202,60,FALSE)))</f>
        <v>0</v>
      </c>
      <c r="BI100" s="6">
        <f>IF(ISERROR(VLOOKUP($A100,'Import OffPeak'!$A$3:BN$99,61,FALSE)-VLOOKUP($A100,'Import OffPeak change'!$A$106:BN$202,61,FALSE)),0,(VLOOKUP($A100,'Import OffPeak'!$A$3:BN$99,61,FALSE)-VLOOKUP($A100,'Import OffPeak change'!$A$106:BN$202,61,FALSE)))</f>
        <v>0</v>
      </c>
      <c r="BJ100" s="6">
        <f>IF(ISERROR(VLOOKUP($A100,'Import OffPeak'!$A$3:BO$99,62,FALSE)-VLOOKUP($A100,'Import OffPeak change'!$A$106:BO$202,62,FALSE)),0,(VLOOKUP($A100,'Import OffPeak'!$A$3:BO$99,62,FALSE)-VLOOKUP($A100,'Import OffPeak change'!$A$106:BO$202,62,FALSE)))</f>
        <v>0</v>
      </c>
      <c r="BK100" s="6">
        <f>IF(ISERROR(VLOOKUP($A100,'Import OffPeak'!$A$3:BP$99,63,FALSE)-VLOOKUP($A100,'Import OffPeak change'!$A$106:BP$202,63,FALSE)),0,(VLOOKUP($A100,'Import OffPeak'!$A$3:BP$99,63,FALSE)-VLOOKUP($A100,'Import OffPeak change'!$A$106:BP$202,63,FALSE)))</f>
        <v>0</v>
      </c>
      <c r="BL100" s="6">
        <f>IF(ISERROR(VLOOKUP($A100,'Import OffPeak'!$A$3:BQ$99,64,FALSE)-VLOOKUP($A100,'Import OffPeak change'!$A$106:BQ$202,64,FALSE)),0,(VLOOKUP($A100,'Import OffPeak'!$A$3:BQ$99,64,FALSE)-VLOOKUP($A100,'Import OffPeak change'!$A$106:BQ$202,64,FALSE)))</f>
        <v>0</v>
      </c>
      <c r="BM100" s="6">
        <f>IF(ISERROR(VLOOKUP($A100,'Import OffPeak'!$A$3:BR$99,65,FALSE)-VLOOKUP($A100,'Import OffPeak change'!$A$106:BR$202,65,FALSE)),0,(VLOOKUP($A100,'Import OffPeak'!$A$3:BR$99,65,FALSE)-VLOOKUP($A100,'Import OffPeak change'!$A$106:BR$202,65,FALSE)))</f>
        <v>0</v>
      </c>
      <c r="BN100" s="6">
        <f>IF(ISERROR(VLOOKUP($A100,'Import OffPeak'!$A$3:BS$99,66,FALSE)-VLOOKUP($A100,'Import OffPeak change'!$A$106:BS$202,66,FALSE)),0,(VLOOKUP($A100,'Import OffPeak'!$A$3:BS$99,66,FALSE)-VLOOKUP($A100,'Import OffPeak change'!$A$106:BS$202,66,FALSE)))</f>
        <v>0</v>
      </c>
      <c r="BO100" s="6">
        <f>IF(ISERROR(VLOOKUP($A100,'Import OffPeak'!$A$3:BT$99,67,FALSE)-VLOOKUP($A100,'Import OffPeak change'!$A$106:BT$202,67,FALSE)),0,(VLOOKUP($A100,'Import OffPeak'!$A$3:BT$99,67,FALSE)-VLOOKUP($A100,'Import OffPeak change'!$A$106:BT$202,67,FALSE)))</f>
        <v>0</v>
      </c>
      <c r="BP100" s="6">
        <f>IF(ISERROR(VLOOKUP($A100,'Import OffPeak'!$A$3:BU$99,68,FALSE)-VLOOKUP($A100,'Import OffPeak change'!$A$106:BU$202,68,FALSE)),0,(VLOOKUP($A100,'Import OffPeak'!$A$3:BU$99,68,FALSE)-VLOOKUP($A100,'Import OffPeak change'!$A$106:BU$202,68,FALSE)))</f>
        <v>0</v>
      </c>
      <c r="BQ100" s="6">
        <f>IF(ISERROR(VLOOKUP($A100,'Import OffPeak'!$A$3:BV$99,69,FALSE)-VLOOKUP($A100,'Import OffPeak change'!$A$106:BV$202,69,FALSE)),0,(VLOOKUP($A100,'Import OffPeak'!$A$3:BV$99,69,FALSE)-VLOOKUP($A100,'Import OffPeak change'!$A$106:BV$202,69,FALSE)))</f>
        <v>0</v>
      </c>
      <c r="BR100" s="6">
        <f>IF(ISERROR(VLOOKUP($A100,'Import OffPeak'!$A$3:BW$99,70,FALSE)-VLOOKUP($A100,'Import OffPeak change'!$A$106:BW$202,70,FALSE)),0,(VLOOKUP($A100,'Import OffPeak'!$A$3:BW$99,70,FALSE)-VLOOKUP($A100,'Import OffPeak change'!$A$106:BW$202,70,FALSE)))</f>
        <v>0</v>
      </c>
      <c r="BS100" s="6">
        <f>IF(ISERROR(VLOOKUP($A100,'Import OffPeak'!$A$3:BX$99,71,FALSE)-VLOOKUP($A100,'Import OffPeak change'!$A$106:BX$202,71,FALSE)),0,(VLOOKUP($A100,'Import OffPeak'!$A$3:BX$99,71,FALSE)-VLOOKUP($A100,'Import OffPeak change'!$A$106:BX$202,71,FALSE)))</f>
        <v>0</v>
      </c>
      <c r="BT100" s="6">
        <f>IF(ISERROR(VLOOKUP($A100,'Import OffPeak'!$A$3:BY$99,72,FALSE)-VLOOKUP($A100,'Import OffPeak change'!$A$106:BY$202,72,FALSE)),0,(VLOOKUP($A100,'Import OffPeak'!$A$3:BY$99,72,FALSE)-VLOOKUP($A100,'Import OffPeak change'!$A$106:BY$202,72,FALSE)))</f>
        <v>0</v>
      </c>
      <c r="BU100" s="6">
        <f>IF(ISERROR(VLOOKUP($A100,'Import OffPeak'!$A$3:BZ$99,73,FALSE)-VLOOKUP($A100,'Import OffPeak change'!$A$106:BZ$202,73,FALSE)),0,(VLOOKUP($A100,'Import OffPeak'!$A$3:BZ$99,73,FALSE)-VLOOKUP($A100,'Import OffPeak change'!$A$106:BZ$202,73,FALSE)))</f>
        <v>0</v>
      </c>
      <c r="BV100" s="6">
        <f>IF(ISERROR(VLOOKUP($A100,'Import OffPeak'!$A$3:CA$99,74,FALSE)-VLOOKUP($A100,'Import OffPeak change'!$A$106:CA$202,74,FALSE)),0,(VLOOKUP($A100,'Import OffPeak'!$A$3:CA$99,74,FALSE)-VLOOKUP($A100,'Import OffPeak change'!$A$106:CA$202,74,FALSE)))</f>
        <v>0</v>
      </c>
      <c r="BW100" s="6">
        <f>IF(ISERROR(VLOOKUP($A100,'Import OffPeak'!$A$3:CB$99,75,FALSE)-VLOOKUP($A100,'Import OffPeak change'!$A$106:CB$202,75,FALSE)),0,(VLOOKUP($A100,'Import OffPeak'!$A$3:CB$99,75,FALSE)-VLOOKUP($A100,'Import OffPeak change'!$A$106:CB$202,75,FALSE)))</f>
        <v>0</v>
      </c>
      <c r="BX100" s="6">
        <f>IF(ISERROR(VLOOKUP($A100,'Import OffPeak'!$A$3:CC$99,76,FALSE)-VLOOKUP($A100,'Import OffPeak change'!$A$106:CC$202,76,FALSE)),0,(VLOOKUP($A100,'Import OffPeak'!$A$3:CC$99,76,FALSE)-VLOOKUP($A100,'Import OffPeak change'!$A$106:CC$202,76,FALSE)))</f>
        <v>0</v>
      </c>
      <c r="BY100" s="6">
        <f>IF(ISERROR(VLOOKUP($A100,'Import OffPeak'!$A$3:CD$99,77,FALSE)-VLOOKUP($A100,'Import OffPeak change'!$A$106:CD$202,77,FALSE)),0,(VLOOKUP($A100,'Import OffPeak'!$A$3:CD$99,77,FALSE)-VLOOKUP($A100,'Import OffPeak change'!$A$106:CD$202,77,FALSE)))</f>
        <v>0</v>
      </c>
      <c r="BZ100" s="6">
        <f>IF(ISERROR(VLOOKUP($A100,'Import OffPeak'!$A$3:CE$99,78,FALSE)-VLOOKUP($A100,'Import OffPeak change'!$A$106:CE$202,78,FALSE)),0,(VLOOKUP($A100,'Import OffPeak'!$A$3:CE$99,78,FALSE)-VLOOKUP($A100,'Import OffPeak change'!$A$106:CE$202,78,FALSE)))</f>
        <v>0</v>
      </c>
      <c r="CA100" s="6">
        <f>IF(ISERROR(VLOOKUP($A100,'Import OffPeak'!$A$3:CF$99,79,FALSE)-VLOOKUP($A100,'Import OffPeak change'!$A$106:CF$202,79,FALSE)),0,(VLOOKUP($A100,'Import OffPeak'!$A$3:CF$99,79,FALSE)-VLOOKUP($A100,'Import OffPeak change'!$A$106:CF$202,79,FALSE)))</f>
        <v>0</v>
      </c>
      <c r="CB100" s="6">
        <f>IF(ISERROR(VLOOKUP($A100,'Import OffPeak'!$A$3:CG$99,80,FALSE)-VLOOKUP($A100,'Import OffPeak change'!$A$106:CG$202,80,FALSE)),0,(VLOOKUP($A100,'Import OffPeak'!$A$3:CG$99,80,FALSE)-VLOOKUP($A100,'Import OffPeak change'!$A$106:CG$202,80,FALSE)))</f>
        <v>0</v>
      </c>
      <c r="CC100" s="6">
        <f>IF(ISERROR(VLOOKUP($A100,'Import OffPeak'!$A$3:CH$99,81,FALSE)-VLOOKUP($A100,'Import OffPeak change'!$A$106:CH$202,81,FALSE)),0,(VLOOKUP($A100,'Import OffPeak'!$A$3:CH$99,81,FALSE)-VLOOKUP($A100,'Import OffPeak change'!$A$106:CH$202,81,FALSE)))</f>
        <v>0</v>
      </c>
      <c r="CD100" s="6">
        <f>IF(ISERROR(VLOOKUP($A100,'Import OffPeak'!$A$3:CI$99,82,FALSE)-VLOOKUP($A100,'Import OffPeak change'!$A$106:CI$202,82,FALSE)),0,(VLOOKUP($A100,'Import OffPeak'!$A$3:CI$99,82,FALSE)-VLOOKUP($A100,'Import OffPeak change'!$A$106:CI$202,82,FALSE)))</f>
        <v>0</v>
      </c>
      <c r="CE100" s="6">
        <f>IF(ISERROR(VLOOKUP($A100,'Import OffPeak'!$A$3:CJ$99,83,FALSE)-VLOOKUP($A100,'Import OffPeak change'!$A$106:CJ$202,83,FALSE)),0,(VLOOKUP($A100,'Import OffPeak'!$A$3:CJ$99,83,FALSE)-VLOOKUP($A100,'Import OffPeak change'!$A$106:CJ$202,83,FALSE)))</f>
        <v>0</v>
      </c>
      <c r="CF100" s="6">
        <f>IF(ISERROR(VLOOKUP($A100,'Import OffPeak'!$A$3:CK$99,84,FALSE)-VLOOKUP($A100,'Import OffPeak change'!$A$106:CK$202,84,FALSE)),0,(VLOOKUP($A100,'Import OffPeak'!$A$3:CK$99,84,FALSE)-VLOOKUP($A100,'Import OffPeak change'!$A$106:CK$202,84,FALSE)))</f>
        <v>0</v>
      </c>
      <c r="CG100" s="6">
        <f>IF(ISERROR(VLOOKUP($A100,'Import OffPeak'!$A$3:CL$99,85,FALSE)-VLOOKUP($A100,'Import OffPeak change'!$A$106:CL$202,85,FALSE)),0,(VLOOKUP($A100,'Import OffPeak'!$A$3:CL$99,85,FALSE)-VLOOKUP($A100,'Import OffPeak change'!$A$106:CL$202,85,FALSE)))</f>
        <v>0</v>
      </c>
      <c r="CH100" s="6">
        <f>IF(ISERROR(VLOOKUP($A100,'Import OffPeak'!$A$3:CM$99,86,FALSE)-VLOOKUP($A100,'Import OffPeak change'!$A$106:CM$202,86,FALSE)),0,(VLOOKUP($A100,'Import OffPeak'!$A$3:CM$99,86,FALSE)-VLOOKUP($A100,'Import OffPeak change'!$A$106:CM$202,86,FALSE)))</f>
        <v>0</v>
      </c>
      <c r="CI100" s="6">
        <f>IF(ISERROR(VLOOKUP($A100,'Import OffPeak'!$A$3:CN$99,87,FALSE)-VLOOKUP($A100,'Import OffPeak change'!$A$106:CN$202,87,FALSE)),0,(VLOOKUP($A100,'Import OffPeak'!$A$3:CN$99,87,FALSE)-VLOOKUP($A100,'Import OffPeak change'!$A$106:CN$202,87,FALSE)))</f>
        <v>0</v>
      </c>
      <c r="CJ100" s="6">
        <f>IF(ISERROR(VLOOKUP($A100,'Import OffPeak'!$A$3:CO$99,88,FALSE)-VLOOKUP($A100,'Import OffPeak change'!$A$106:CO$202,88,FALSE)),0,(VLOOKUP($A100,'Import OffPeak'!$A$3:CO$99,88,FALSE)-VLOOKUP($A100,'Import OffPeak change'!$A$106:CO$202,88,FALSE)))</f>
        <v>0</v>
      </c>
      <c r="CK100" s="6">
        <f>IF(ISERROR(VLOOKUP($A100,'Import OffPeak'!$A$3:CP$99,89,FALSE)-VLOOKUP($A100,'Import OffPeak change'!$A$106:CP$202,89,FALSE)),0,(VLOOKUP($A100,'Import OffPeak'!$A$3:CP$99,89,FALSE)-VLOOKUP($A100,'Import OffPeak change'!$A$106:CP$202,89,FALSE)))</f>
        <v>0</v>
      </c>
      <c r="CL100" s="6">
        <f>IF(ISERROR(VLOOKUP($A100,'Import OffPeak'!$A$3:CQ$99,90,FALSE)-VLOOKUP($A100,'Import OffPeak change'!$A$106:CQ$202,90,FALSE)),0,(VLOOKUP($A100,'Import OffPeak'!$A$3:CQ$99,90,FALSE)-VLOOKUP($A100,'Import OffPeak change'!$A$106:CQ$202,90,FALSE)))</f>
        <v>0</v>
      </c>
      <c r="CM100" s="6">
        <f>IF(ISERROR(VLOOKUP($A100,'Import OffPeak'!$A$3:CR$99,91,FALSE)-VLOOKUP($A100,'Import OffPeak change'!$A$106:CR$202,91,FALSE)),0,(VLOOKUP($A100,'Import OffPeak'!$A$3:CR$99,91,FALSE)-VLOOKUP($A100,'Import OffPeak change'!$A$106:CR$202,91,FALSE)))</f>
        <v>0</v>
      </c>
      <c r="CN100" s="6">
        <f>IF(ISERROR(VLOOKUP($A100,'Import OffPeak'!$A$3:CS$99,92,FALSE)-VLOOKUP($A100,'Import OffPeak change'!$A$106:CS$202,92,FALSE)),0,(VLOOKUP($A100,'Import OffPeak'!$A$3:CS$99,92,FALSE)-VLOOKUP($A100,'Import OffPeak change'!$A$106:CS$202,92,FALSE)))</f>
        <v>0</v>
      </c>
      <c r="CO100" s="6">
        <f>IF(ISERROR(VLOOKUP($A100,'Import OffPeak'!$A$3:CT$99,93,FALSE)-VLOOKUP($A100,'Import OffPeak change'!$A$106:CT$202,93,FALSE)),0,(VLOOKUP($A100,'Import OffPeak'!$A$3:CT$99,93,FALSE)-VLOOKUP($A100,'Import OffPeak change'!$A$106:CT$202,93,FALSE)))</f>
        <v>0</v>
      </c>
      <c r="CP100" s="6">
        <f>IF(ISERROR(VLOOKUP($A100,'Import OffPeak'!$A$3:CU$99,94,FALSE)-VLOOKUP($A100,'Import OffPeak change'!$A$106:CU$202,94,FALSE)),0,(VLOOKUP($A100,'Import OffPeak'!$A$3:CU$99,94,FALSE)-VLOOKUP($A100,'Import OffPeak change'!$A$106:CU$202,94,FALSE)))</f>
        <v>0</v>
      </c>
      <c r="CQ100" s="6">
        <f>IF(ISERROR(VLOOKUP($A100,'Import OffPeak'!$A$3:CV$99,95,FALSE)-VLOOKUP($A100,'Import OffPeak change'!$A$106:CV$202,95,FALSE)),0,(VLOOKUP($A100,'Import OffPeak'!$A$3:CV$99,95,FALSE)-VLOOKUP($A100,'Import OffPeak change'!$A$106:CV$202,95,FALSE)))</f>
        <v>0</v>
      </c>
      <c r="CR100" s="6">
        <f>IF(ISERROR(VLOOKUP($A100,'Import OffPeak'!$A$3:CW$99,96,FALSE)-VLOOKUP($A100,'Import OffPeak change'!$A$106:CW$202,96,FALSE)),0,(VLOOKUP($A100,'Import OffPeak'!$A$3:CW$99,96,FALSE)-VLOOKUP($A100,'Import OffPeak change'!$A$106:CW$202,96,FALSE)))</f>
        <v>0</v>
      </c>
      <c r="CS100" s="6">
        <f>IF(ISERROR(VLOOKUP($A100,'Import OffPeak'!$A$3:CX$99,97,FALSE)-VLOOKUP($A100,'Import OffPeak change'!$A$106:CX$202,97,FALSE)),0,(VLOOKUP($A100,'Import OffPeak'!$A$3:CX$99,97,FALSE)-VLOOKUP($A100,'Import OffPeak change'!$A$106:CX$202,97,FALSE)))</f>
        <v>0</v>
      </c>
      <c r="CT100" s="6">
        <f>IF(ISERROR(VLOOKUP($A100,'Import OffPeak'!$A$3:CY$99,98,FALSE)-VLOOKUP($A100,'Import OffPeak change'!$A$106:CY$202,98,FALSE)),0,(VLOOKUP($A100,'Import OffPeak'!$A$3:CY$99,98,FALSE)-VLOOKUP($A100,'Import OffPeak change'!$A$106:CY$202,98,FALSE)))</f>
        <v>0</v>
      </c>
      <c r="CU100" s="6">
        <f>IF(ISERROR(VLOOKUP($A100,'Import OffPeak'!$A$3:CZ$99,99,FALSE)-VLOOKUP($A100,'Import OffPeak change'!$A$106:CZ$202,99,FALSE)),0,(VLOOKUP($A100,'Import OffPeak'!$A$3:CZ$99,99,FALSE)-VLOOKUP($A100,'Import OffPeak change'!$A$106:CZ$202,99,FALSE)))</f>
        <v>0</v>
      </c>
      <c r="CV100" s="6">
        <f>IF(ISERROR(VLOOKUP($A100,'Import OffPeak'!$A$3:DA$99,100,FALSE)-VLOOKUP($A100,'Import OffPeak change'!$A$106:DA$202,100,FALSE)),0,(VLOOKUP($A100,'Import OffPeak'!$A$3:DA$99,100,FALSE)-VLOOKUP($A100,'Import OffPeak change'!$A$106:DA$202,100,FALSE)))</f>
        <v>0</v>
      </c>
      <c r="CW100" s="6">
        <f>IF(ISERROR(VLOOKUP($A100,'Import OffPeak'!$A$3:DB$99,101,FALSE)-VLOOKUP($A100,'Import OffPeak change'!$A$106:DB$202,101,FALSE)),0,(VLOOKUP($A100,'Import OffPeak'!$A$3:DB$99,101,FALSE)-VLOOKUP($A100,'Import OffPeak change'!$A$106:DB$202,101,FALSE)))</f>
        <v>0</v>
      </c>
      <c r="CX100" s="6">
        <f>IF(ISERROR(VLOOKUP($A100,'Import OffPeak'!$A$3:DC$99,102,FALSE)-VLOOKUP($A100,'Import OffPeak change'!$A$106:DC$202,102,FALSE)),0,(VLOOKUP($A100,'Import OffPeak'!$A$3:DC$99,102,FALSE)-VLOOKUP($A100,'Import OffPeak change'!$A$106:DC$202,102,FALSE)))</f>
        <v>0</v>
      </c>
      <c r="CY100" s="6">
        <f>IF(ISERROR(VLOOKUP($A100,'Import OffPeak'!$A$3:DD$99,103,FALSE)-VLOOKUP($A100,'Import OffPeak change'!$A$106:DD$202,103,FALSE)),0,(VLOOKUP($A100,'Import OffPeak'!$A$3:DD$99,103,FALSE)-VLOOKUP($A100,'Import OffPeak change'!$A$106:DD$202,103,FALSE)))</f>
        <v>0</v>
      </c>
      <c r="CZ100" s="6">
        <f>IF(ISERROR(VLOOKUP($A100,'Import OffPeak'!$A$3:DE$99,104,FALSE)-VLOOKUP($A100,'Import OffPeak change'!$A$106:DE$202,104,FALSE)),0,(VLOOKUP($A100,'Import OffPeak'!$A$3:DE$99,104,FALSE)-VLOOKUP($A100,'Import OffPeak change'!$A$106:DE$202,104,FALSE)))</f>
        <v>0</v>
      </c>
      <c r="DA100" s="6">
        <f>IF(ISERROR(VLOOKUP($A100,'Import OffPeak'!$A$3:DF$99,105,FALSE)-VLOOKUP($A100,'Import OffPeak change'!$A$106:DF$202,105,FALSE)),0,(VLOOKUP($A100,'Import OffPeak'!$A$3:DF$99,105,FALSE)-VLOOKUP($A100,'Import OffPeak change'!$A$106:DF$202,105,FALSE)))</f>
        <v>0</v>
      </c>
      <c r="DB100" s="6">
        <f>IF(ISERROR(VLOOKUP($A100,'Import OffPeak'!$A$3:DG$99,106,FALSE)-VLOOKUP($A100,'Import OffPeak change'!$A$106:DG$202,106,FALSE)),0,(VLOOKUP($A100,'Import OffPeak'!$A$3:DG$99,106,FALSE)-VLOOKUP($A100,'Import OffPeak change'!$A$106:DG$202,106,FALSE)))</f>
        <v>0</v>
      </c>
      <c r="DC100" s="6">
        <f>IF(ISERROR(VLOOKUP($A100,'Import OffPeak'!$A$3:DH$99,107,FALSE)-VLOOKUP($A100,'Import OffPeak change'!$A$106:DH$202,107,FALSE)),0,(VLOOKUP($A100,'Import OffPeak'!$A$3:DH$99,107,FALSE)-VLOOKUP($A100,'Import OffPeak change'!$A$106:DH$202,107,FALSE)))</f>
        <v>0</v>
      </c>
      <c r="DD100" s="6">
        <f>IF(ISERROR(VLOOKUP($A100,'Import OffPeak'!$A$3:DI$99,108,FALSE)-VLOOKUP($A100,'Import OffPeak change'!$A$106:DI$202,108,FALSE)),0,(VLOOKUP($A100,'Import OffPeak'!$A$3:DI$99,108,FALSE)-VLOOKUP($A100,'Import OffPeak change'!$A$106:DI$202,108,FALSE)))</f>
        <v>0</v>
      </c>
      <c r="DE100" s="6">
        <f>IF(ISERROR(VLOOKUP($A100,'Import OffPeak'!$A$3:DJ$99,109,FALSE)-VLOOKUP($A100,'Import OffPeak change'!$A$106:DJ$202,109,FALSE)),0,(VLOOKUP($A100,'Import OffPeak'!$A$3:DJ$99,109,FALSE)-VLOOKUP($A100,'Import OffPeak change'!$A$106:DJ$202,109,FALSE)))</f>
        <v>0</v>
      </c>
      <c r="DF100" s="6">
        <f>IF(ISERROR(VLOOKUP($A100,'Import OffPeak'!$A$3:DK$99,110,FALSE)-VLOOKUP($A100,'Import OffPeak change'!$A$106:DK$202,110,FALSE)),0,(VLOOKUP($A100,'Import OffPeak'!$A$3:DK$99,110,FALSE)-VLOOKUP($A100,'Import OffPeak change'!$A$106:DK$202,110,FALSE)))</f>
        <v>0</v>
      </c>
      <c r="DG100" s="6">
        <f>IF(ISERROR(VLOOKUP($A100,'Import OffPeak'!$A$3:DL$99,111,FALSE)-VLOOKUP($A100,'Import OffPeak change'!$A$106:DL$202,111,FALSE)),0,(VLOOKUP($A100,'Import OffPeak'!$A$3:DL$99,111,FALSE)-VLOOKUP($A100,'Import OffPeak change'!$A$106:DL$202,111,FALSE)))</f>
        <v>0</v>
      </c>
      <c r="DH100" s="6">
        <f>IF(ISERROR(VLOOKUP($A100,'Import OffPeak'!$A$3:DM$99,112,FALSE)-VLOOKUP($A100,'Import OffPeak change'!$A$106:DM$202,112,FALSE)),0,(VLOOKUP($A100,'Import OffPeak'!$A$3:DM$99,112,FALSE)-VLOOKUP($A100,'Import OffPeak change'!$A$106:DM$202,112,FALSE)))</f>
        <v>0</v>
      </c>
      <c r="DI100" s="6">
        <f>IF(ISERROR(VLOOKUP($A100,'Import OffPeak'!$A$3:DN$99,113,FALSE)-VLOOKUP($A100,'Import OffPeak change'!$A$106:DN$202,113,FALSE)),0,(VLOOKUP($A100,'Import OffPeak'!$A$3:DN$99,113,FALSE)-VLOOKUP($A100,'Import OffPeak change'!$A$106:DN$202,113,FALSE)))</f>
        <v>0</v>
      </c>
      <c r="DJ100" s="6">
        <f>IF(ISERROR(VLOOKUP($A100,'Import OffPeak'!$A$3:DO$99,114,FALSE)-VLOOKUP($A100,'Import OffPeak change'!$A$106:DO$202,114,FALSE)),0,(VLOOKUP($A100,'Import OffPeak'!$A$3:DO$99,114,FALSE)-VLOOKUP($A100,'Import OffPeak change'!$A$106:DO$202,114,FALSE)))</f>
        <v>0</v>
      </c>
      <c r="DK100" s="6">
        <f>IF(ISERROR(VLOOKUP($A100,'Import OffPeak'!$A$3:DP$99,115,FALSE)-VLOOKUP($A100,'Import OffPeak change'!$A$106:DP$202,115,FALSE)),0,(VLOOKUP($A100,'Import OffPeak'!$A$3:DP$99,115,FALSE)-VLOOKUP($A100,'Import OffPeak change'!$A$106:DP$202,115,FALSE)))</f>
        <v>0</v>
      </c>
      <c r="DL100" s="6">
        <f>IF(ISERROR(VLOOKUP($A100,'Import OffPeak'!$A$3:DQ$99,116,FALSE)-VLOOKUP($A100,'Import OffPeak change'!$A$106:DQ$202,116,FALSE)),0,(VLOOKUP($A100,'Import OffPeak'!$A$3:DQ$99,116,FALSE)-VLOOKUP($A100,'Import OffPeak change'!$A$106:DQ$202,116,FALSE)))</f>
        <v>0</v>
      </c>
      <c r="DM100" s="6">
        <f>IF(ISERROR(VLOOKUP($A100,'Import OffPeak'!$A$3:DR$99,117,FALSE)-VLOOKUP($A100,'Import OffPeak change'!$A$106:DR$202,117,FALSE)),0,(VLOOKUP($A100,'Import OffPeak'!$A$3:DR$99,117,FALSE)-VLOOKUP($A100,'Import OffPeak change'!$A$106:DR$202,117,FALSE)))</f>
        <v>0</v>
      </c>
      <c r="DN100" s="6">
        <f>IF(ISERROR(VLOOKUP($A100,'Import OffPeak'!$A$3:DS$99,118,FALSE)-VLOOKUP($A100,'Import OffPeak change'!$A$106:DS$202,118,FALSE)),0,(VLOOKUP($A100,'Import OffPeak'!$A$3:DS$99,118,FALSE)-VLOOKUP($A100,'Import OffPeak change'!$A$106:DS$202,118,FALSE)))</f>
        <v>0</v>
      </c>
      <c r="DO100" s="6">
        <f>IF(ISERROR(VLOOKUP($A100,'Import OffPeak'!$A$3:DT$99,119,FALSE)-VLOOKUP($A100,'Import OffPeak change'!$A$106:DT$202,119,FALSE)),0,(VLOOKUP($A100,'Import OffPeak'!$A$3:DT$99,119,FALSE)-VLOOKUP($A100,'Import OffPeak change'!$A$106:DT$202,119,FALSE)))</f>
        <v>0</v>
      </c>
      <c r="DP100" s="6">
        <f>IF(ISERROR(VLOOKUP($A100,'Import OffPeak'!$A$3:DU$99,120,FALSE)-VLOOKUP($A100,'Import OffPeak change'!$A$106:DU$202,120,FALSE)),0,(VLOOKUP($A100,'Import OffPeak'!$A$3:DU$99,120,FALSE)-VLOOKUP($A100,'Import OffPeak change'!$A$106:DU$202,120,FALSE)))</f>
        <v>0</v>
      </c>
      <c r="DQ100" s="6">
        <f>IF(ISERROR(VLOOKUP($A100,'Import OffPeak'!$A$3:DV$99,121,FALSE)-VLOOKUP($A100,'Import OffPeak change'!$A$106:DV$202,121,FALSE)),0,(VLOOKUP($A100,'Import OffPeak'!$A$3:DV$99,121,FALSE)-VLOOKUP($A100,'Import OffPeak change'!$A$106:DV$202,121,FALSE)))</f>
        <v>0</v>
      </c>
      <c r="DR100" s="6">
        <f>IF(ISERROR(VLOOKUP($A100,'Import OffPeak'!$A$3:DW$99,122,FALSE)-VLOOKUP($A100,'Import OffPeak change'!$A$106:DW$202,122,FALSE)),0,(VLOOKUP($A100,'Import OffPeak'!$A$3:DW$99,122,FALSE)-VLOOKUP($A100,'Import OffPeak change'!$A$106:DW$202,122,FALSE)))</f>
        <v>0</v>
      </c>
      <c r="DS100" s="6">
        <f>IF(ISERROR(VLOOKUP($A100,'Import OffPeak'!$A$3:DX$99,123,FALSE)-VLOOKUP($A100,'Import OffPeak change'!$A$106:DX$202,123,FALSE)),0,(VLOOKUP($A100,'Import OffPeak'!$A$3:DX$99,123,FALSE)-VLOOKUP($A100,'Import OffPeak change'!$A$106:DX$202,123,FALSE)))</f>
        <v>0</v>
      </c>
      <c r="DT100" s="6">
        <f>IF(ISERROR(VLOOKUP($A100,'Import OffPeak'!$A$3:DY$99,124,FALSE)-VLOOKUP($A100,'Import OffPeak change'!$A$106:DY$202,124,FALSE)),0,(VLOOKUP($A100,'Import OffPeak'!$A$3:DY$99,124,FALSE)-VLOOKUP($A100,'Import OffPeak change'!$A$106:DY$202,124,FALSE)))</f>
        <v>0</v>
      </c>
      <c r="DU100" s="6">
        <f>IF(ISERROR(VLOOKUP($A100,'Import OffPeak'!$A$3:DZ$99,125,FALSE)-VLOOKUP($A100,'Import OffPeak change'!$A$106:DZ$202,125,FALSE)),0,(VLOOKUP($A100,'Import OffPeak'!$A$3:DZ$99,125,FALSE)-VLOOKUP($A100,'Import OffPeak change'!$A$106:DZ$202,125,FALSE)))</f>
        <v>0</v>
      </c>
      <c r="DV100" s="6">
        <f>IF(ISERROR(VLOOKUP($A100,'Import OffPeak'!$A$3:EA$99,126,FALSE)-VLOOKUP($A100,'Import OffPeak change'!$A$106:EA$202,126,FALSE)),0,(VLOOKUP($A100,'Import OffPeak'!$A$3:EA$99,126,FALSE)-VLOOKUP($A100,'Import OffPeak change'!$A$106:EA$202,126,FALSE)))</f>
        <v>0</v>
      </c>
      <c r="DW100" s="6">
        <f>IF(ISERROR(VLOOKUP($A100,'Import OffPeak'!$A$3:EB$99,127,FALSE)-VLOOKUP($A100,'Import OffPeak change'!$A$106:EB$202,127,FALSE)),0,(VLOOKUP($A100,'Import OffPeak'!$A$3:EB$99,127,FALSE)-VLOOKUP($A100,'Import OffPeak change'!$A$106:EB$202,127,FALSE)))</f>
        <v>0</v>
      </c>
      <c r="DX100" s="6">
        <f>IF(ISERROR(VLOOKUP($A100,'Import OffPeak'!$A$3:EC$99,128,FALSE)-VLOOKUP($A100,'Import OffPeak change'!$A$106:EC$202,128,FALSE)),0,(VLOOKUP($A100,'Import OffPeak'!$A$3:EC$99,128,FALSE)-VLOOKUP($A100,'Import OffPeak change'!$A$106:EC$202,128,FALSE)))</f>
        <v>0</v>
      </c>
      <c r="DY100" s="6">
        <f>IF(ISERROR(VLOOKUP($A100,'Import OffPeak'!$A$3:ED$99,129,FALSE)-VLOOKUP($A100,'Import OffPeak change'!$A$106:ED$202,129,FALSE)),0,(VLOOKUP($A100,'Import OffPeak'!$A$3:ED$99,129,FALSE)-VLOOKUP($A100,'Import OffPeak change'!$A$106:ED$202,129,FALSE)))</f>
        <v>0</v>
      </c>
      <c r="DZ100" s="6">
        <f>IF(ISERROR(VLOOKUP($A100,'Import OffPeak'!$A$3:EE$99,130,FALSE)-VLOOKUP($A100,'Import OffPeak change'!$A$106:EE$202,130,FALSE)),0,(VLOOKUP($A100,'Import OffPeak'!$A$3:EE$99,130,FALSE)-VLOOKUP($A100,'Import OffPeak change'!$A$106:EE$202,130,FALSE)))</f>
        <v>0</v>
      </c>
      <c r="EA100" s="6">
        <f>IF(ISERROR(VLOOKUP($A100,'Import OffPeak'!$A$3:EF$99,131,FALSE)-VLOOKUP($A100,'Import OffPeak change'!$A$106:EF$202,131,FALSE)),0,(VLOOKUP($A100,'Import OffPeak'!$A$3:EF$99,131,FALSE)-VLOOKUP($A100,'Import OffPeak change'!$A$106:EF$202,131,FALSE)))</f>
        <v>0</v>
      </c>
      <c r="EB100" s="6">
        <f>IF(ISERROR(VLOOKUP($A100,'Import OffPeak'!$A$3:EG$99,132,FALSE)-VLOOKUP($A100,'Import OffPeak change'!$A$106:EG$202,132,FALSE)),0,(VLOOKUP($A100,'Import OffPeak'!$A$3:EG$99,132,FALSE)-VLOOKUP($A100,'Import OffPeak change'!$A$106:EG$202,132,FALSE)))</f>
        <v>0</v>
      </c>
      <c r="EC100" s="6">
        <f>IF(ISERROR(VLOOKUP($A100,'Import OffPeak'!$A$3:EH$99,133,FALSE)-VLOOKUP($A100,'Import OffPeak change'!$A$106:EH$202,133,FALSE)),0,(VLOOKUP($A100,'Import OffPeak'!$A$3:EH$99,133,FALSE)-VLOOKUP($A100,'Import OffPeak change'!$A$106:EH$202,133,FALSE)))</f>
        <v>0</v>
      </c>
      <c r="ED100" s="6">
        <f>IF(ISERROR(VLOOKUP($A100,'Import OffPeak'!$A$3:EI$99,134,FALSE)-VLOOKUP($A100,'Import OffPeak change'!$A$106:EI$202,134,FALSE)),0,(VLOOKUP($A100,'Import OffPeak'!$A$3:EI$99,134,FALSE)-VLOOKUP($A100,'Import OffPeak change'!$A$106:EI$202,134,FALSE)))</f>
        <v>0</v>
      </c>
      <c r="EE100" s="6">
        <f>IF(ISERROR(VLOOKUP($A100,'Import OffPeak'!$A$3:EJ$99,135,FALSE)-VLOOKUP($A100,'Import OffPeak change'!$A$106:EJ$202,135,FALSE)),0,(VLOOKUP($A100,'Import OffPeak'!$A$3:EJ$99,135,FALSE)-VLOOKUP($A100,'Import OffPeak change'!$A$106:EJ$202,135,FALSE)))</f>
        <v>0</v>
      </c>
      <c r="EF100" s="6">
        <f>IF(ISERROR(VLOOKUP($A100,'Import OffPeak'!$A$3:EK$99,136,FALSE)-VLOOKUP($A100,'Import OffPeak change'!$A$106:EK$202,136,FALSE)),0,(VLOOKUP($A100,'Import OffPeak'!$A$3:EK$99,136,FALSE)-VLOOKUP($A100,'Import OffPeak change'!$A$106:EK$202,136,FALSE)))</f>
        <v>0</v>
      </c>
      <c r="EG100" s="6">
        <f>IF(ISERROR(VLOOKUP($A100,'Import OffPeak'!$A$3:EL$99,137,FALSE)-VLOOKUP($A100,'Import OffPeak change'!$A$106:EL$202,137,FALSE)),0,(VLOOKUP($A100,'Import OffPeak'!$A$3:EL$99,137,FALSE)-VLOOKUP($A100,'Import OffPeak change'!$A$106:EL$202,137,FALSE)))</f>
        <v>0</v>
      </c>
      <c r="EH100" s="6">
        <f>IF(ISERROR(VLOOKUP($A100,'Import OffPeak'!$A$3:EM$99,138,FALSE)-VLOOKUP($A100,'Import OffPeak change'!$A$106:EM$202,138,FALSE)),0,(VLOOKUP($A100,'Import OffPeak'!$A$3:EM$99,138,FALSE)-VLOOKUP($A100,'Import OffPeak change'!$A$106:EM$202,138,FALSE)))</f>
        <v>0</v>
      </c>
      <c r="EI100" s="6">
        <f>IF(ISERROR(VLOOKUP($A100,'Import OffPeak'!$A$3:EN$99,139,FALSE)-VLOOKUP($A100,'Import OffPeak change'!$A$106:EN$202,139,FALSE)),0,(VLOOKUP($A100,'Import OffPeak'!$A$3:EN$99,139,FALSE)-VLOOKUP($A100,'Import OffPeak change'!$A$106:EN$202,139,FALSE)))</f>
        <v>0</v>
      </c>
      <c r="EJ100" s="6">
        <f>IF(ISERROR(VLOOKUP($A100,'Import OffPeak'!$A$3:EO$99,140,FALSE)-VLOOKUP($A100,'Import OffPeak change'!$A$106:EO$202,140,FALSE)),0,(VLOOKUP($A100,'Import OffPeak'!$A$3:EO$99,140,FALSE)-VLOOKUP($A100,'Import OffPeak change'!$A$106:EO$202,140,FALSE)))</f>
        <v>0</v>
      </c>
      <c r="EK100" s="6">
        <f>IF(ISERROR(VLOOKUP($A100,'Import OffPeak'!$A$3:EP$99,141,FALSE)-VLOOKUP($A100,'Import OffPeak change'!$A$106:EP$202,141,FALSE)),0,(VLOOKUP($A100,'Import OffPeak'!$A$3:EP$99,141,FALSE)-VLOOKUP($A100,'Import OffPeak change'!$A$106:EP$202,141,FALSE)))</f>
        <v>0</v>
      </c>
      <c r="EL100" s="6">
        <f>IF(ISERROR(VLOOKUP($A100,'Import OffPeak'!$A$3:EQ$99,142,FALSE)-VLOOKUP($A100,'Import OffPeak change'!$A$106:EQ$202,142,FALSE)),0,(VLOOKUP($A100,'Import OffPeak'!$A$3:EQ$99,142,FALSE)-VLOOKUP($A100,'Import OffPeak change'!$A$106:EQ$202,142,FALSE)))</f>
        <v>0</v>
      </c>
      <c r="EM100" s="6">
        <f>IF(ISERROR(VLOOKUP($A100,'Import OffPeak'!$A$3:ER$99,143,FALSE)-VLOOKUP($A100,'Import OffPeak change'!$A$106:ER$202,143,FALSE)),0,(VLOOKUP($A100,'Import OffPeak'!$A$3:ER$99,143,FALSE)-VLOOKUP($A100,'Import OffPeak change'!$A$106:ER$202,143,FALSE)))</f>
        <v>0</v>
      </c>
      <c r="EN100" s="6">
        <f>IF(ISERROR(VLOOKUP($A100,'Import OffPeak'!$A$3:ES$99,144,FALSE)-VLOOKUP($A100,'Import OffPeak change'!$A$106:ES$202,144,FALSE)),0,(VLOOKUP($A100,'Import OffPeak'!$A$3:ES$99,144,FALSE)-VLOOKUP($A100,'Import OffPeak change'!$A$106:ES$202,144,FALSE)))</f>
        <v>0</v>
      </c>
      <c r="EO100" s="6">
        <f>IF(ISERROR(VLOOKUP($A100,'Import OffPeak'!$A$3:ET$99,145,FALSE)-VLOOKUP($A100,'Import OffPeak change'!$A$106:ET$202,145,FALSE)),0,(VLOOKUP($A100,'Import OffPeak'!$A$3:ET$99,145,FALSE)-VLOOKUP($A100,'Import OffPeak change'!$A$106:ET$202,145,FALSE)))</f>
        <v>0</v>
      </c>
      <c r="EP100" s="6">
        <f>IF(ISERROR(VLOOKUP($A100,'Import OffPeak'!$A$3:EU$99,146,FALSE)-VLOOKUP($A100,'Import OffPeak change'!$A$106:EU$202,146,FALSE)),0,(VLOOKUP($A100,'Import OffPeak'!$A$3:EU$99,146,FALSE)-VLOOKUP($A100,'Import OffPeak change'!$A$106:EU$202,146,FALSE)))</f>
        <v>0</v>
      </c>
      <c r="EQ100" s="6">
        <f>IF(ISERROR(VLOOKUP($A100,'Import OffPeak'!$A$3:EV$99,147,FALSE)-VLOOKUP($A100,'Import OffPeak change'!$A$106:EV$202,147,FALSE)),0,(VLOOKUP($A100,'Import OffPeak'!$A$3:EV$99,147,FALSE)-VLOOKUP($A100,'Import OffPeak change'!$A$106:EV$202,147,FALSE)))</f>
        <v>0</v>
      </c>
      <c r="ER100" s="6">
        <f>IF(ISERROR(VLOOKUP($A100,'Import OffPeak'!$A$3:EW$99,148,FALSE)-VLOOKUP($A100,'Import OffPeak change'!$A$106:EW$202,148,FALSE)),0,(VLOOKUP($A100,'Import OffPeak'!$A$3:EW$99,148,FALSE)-VLOOKUP($A100,'Import OffPeak change'!$A$106:EW$202,148,FALSE)))</f>
        <v>0</v>
      </c>
      <c r="ES100" s="6">
        <f>IF(ISERROR(VLOOKUP($A100,'Import OffPeak'!$A$3:EX$99,149,FALSE)-VLOOKUP($A100,'Import OffPeak change'!$A$106:EX$202,149,FALSE)),0,(VLOOKUP($A100,'Import OffPeak'!$A$3:EX$99,149,FALSE)-VLOOKUP($A100,'Import OffPeak change'!$A$106:EX$202,149,FALSE)))</f>
        <v>0</v>
      </c>
      <c r="ET100" s="6">
        <f>IF(ISERROR(VLOOKUP($A100,'Import OffPeak'!$A$3:EY$99,150,FALSE)-VLOOKUP($A100,'Import OffPeak change'!$A$106:EY$202,150,FALSE)),0,(VLOOKUP($A100,'Import OffPeak'!$A$3:EY$99,150,FALSE)-VLOOKUP($A100,'Import OffPeak change'!$A$106:EY$202,150,FALSE)))</f>
        <v>0</v>
      </c>
      <c r="EU100" s="6">
        <f>IF(ISERROR(VLOOKUP($A100,'Import OffPeak'!$A$3:EZ$99,151,FALSE)-VLOOKUP($A100,'Import OffPeak change'!$A$106:EZ$202,151,FALSE)),0,(VLOOKUP($A100,'Import OffPeak'!$A$3:EZ$99,151,FALSE)-VLOOKUP($A100,'Import OffPeak change'!$A$106:EZ$202,151,FALSE)))</f>
        <v>0</v>
      </c>
      <c r="EV100" s="6">
        <f>IF(ISERROR(VLOOKUP($A100,'Import OffPeak'!$A$3:FA$99,152,FALSE)-VLOOKUP($A100,'Import OffPeak change'!$A$106:FA$202,152,FALSE)),0,(VLOOKUP($A100,'Import OffPeak'!$A$3:FA$99,152,FALSE)-VLOOKUP($A100,'Import OffPeak change'!$A$106:FA$202,152,FALSE)))</f>
        <v>0</v>
      </c>
      <c r="EW100" s="6">
        <f>IF(ISERROR(VLOOKUP($A100,'Import OffPeak'!$A$3:FB$99,153,FALSE)-VLOOKUP($A100,'Import OffPeak change'!$A$106:FB$202,153,FALSE)),0,(VLOOKUP($A100,'Import OffPeak'!$A$3:FB$99,153,FALSE)-VLOOKUP($A100,'Import OffPeak change'!$A$106:FB$202,153,FALSE)))</f>
        <v>0</v>
      </c>
      <c r="EX100" s="6">
        <f>IF(ISERROR(VLOOKUP($A100,'Import OffPeak'!$A$3:FC$99,154,FALSE)-VLOOKUP($A100,'Import OffPeak change'!$A$106:FC$202,154,FALSE)),0,(VLOOKUP($A100,'Import OffPeak'!$A$3:FC$99,154,FALSE)-VLOOKUP($A100,'Import OffPeak change'!$A$106:FC$202,154,FALSE)))</f>
        <v>0</v>
      </c>
      <c r="EY100" s="6">
        <f>IF(ISERROR(VLOOKUP($A100,'Import OffPeak'!$A$3:FD$99,155,FALSE)-VLOOKUP($A100,'Import OffPeak change'!$A$106:FD$202,155,FALSE)),0,(VLOOKUP($A100,'Import OffPeak'!$A$3:FD$99,155,FALSE)-VLOOKUP($A100,'Import OffPeak change'!$A$106:FD$202,155,FALSE)))</f>
        <v>0</v>
      </c>
      <c r="EZ100" s="6">
        <f>IF(ISERROR(VLOOKUP($A100,'Import OffPeak'!$A$3:FE$99,156,FALSE)-VLOOKUP($A100,'Import OffPeak change'!$A$106:FE$202,156,FALSE)),0,(VLOOKUP($A100,'Import OffPeak'!$A$3:FE$99,156,FALSE)-VLOOKUP($A100,'Import OffPeak change'!$A$106:FE$202,156,FALSE)))</f>
        <v>0</v>
      </c>
      <c r="FA100" s="6">
        <f>IF(ISERROR(VLOOKUP($A100,'Import OffPeak'!$A$3:FF$99,157,FALSE)-VLOOKUP($A100,'Import OffPeak change'!$A$106:FF$202,157,FALSE)),0,(VLOOKUP($A100,'Import OffPeak'!$A$3:FF$99,157,FALSE)-VLOOKUP($A100,'Import OffPeak change'!$A$106:FF$202,157,FALSE)))</f>
        <v>0</v>
      </c>
      <c r="FB100" s="6">
        <f>IF(ISERROR(VLOOKUP($A100,'Import OffPeak'!$A$3:FG$99,158,FALSE)-VLOOKUP($A100,'Import OffPeak change'!$A$106:FG$202,158,FALSE)),0,(VLOOKUP($A100,'Import OffPeak'!$A$3:FG$99,158,FALSE)-VLOOKUP($A100,'Import OffPeak change'!$A$106:FG$202,158,FALSE)))</f>
        <v>0</v>
      </c>
      <c r="FC100" s="6">
        <f>IF(ISERROR(VLOOKUP($A100,'Import OffPeak'!$A$3:FH$99,159,FALSE)-VLOOKUP($A100,'Import OffPeak change'!$A$106:FH$202,159,FALSE)),0,(VLOOKUP($A100,'Import OffPeak'!$A$3:FH$99,159,FALSE)-VLOOKUP($A100,'Import OffPeak change'!$A$106:FH$202,159,FALSE)))</f>
        <v>0</v>
      </c>
      <c r="FD100" s="6">
        <f>IF(ISERROR(VLOOKUP($A100,'Import OffPeak'!$A$3:FI$99,160,FALSE)-VLOOKUP($A100,'Import OffPeak change'!$A$106:FI$202,160,FALSE)),0,(VLOOKUP($A100,'Import OffPeak'!$A$3:FI$99,160,FALSE)-VLOOKUP($A100,'Import OffPeak change'!$A$106:FI$202,160,FALSE)))</f>
        <v>0</v>
      </c>
      <c r="FE100" s="6">
        <f>IF(ISERROR(VLOOKUP($A100,'Import OffPeak'!$A$3:FJ$99,161,FALSE)-VLOOKUP($A100,'Import OffPeak change'!$A$106:FJ$202,161,FALSE)),0,(VLOOKUP($A100,'Import OffPeak'!$A$3:FJ$99,161,FALSE)-VLOOKUP($A100,'Import OffPeak change'!$A$106:FJ$202,161,FALSE)))</f>
        <v>0</v>
      </c>
      <c r="FF100" s="6">
        <f>IF(ISERROR(VLOOKUP($A100,'Import OffPeak'!$A$3:FK$99,162,FALSE)-VLOOKUP($A100,'Import OffPeak change'!$A$106:FK$202,162,FALSE)),0,(VLOOKUP($A100,'Import OffPeak'!$A$3:FK$99,162,FALSE)-VLOOKUP($A100,'Import OffPeak change'!$A$106:FK$202,162,FALSE)))</f>
        <v>0</v>
      </c>
      <c r="FG100" s="6">
        <f>IF(ISERROR(VLOOKUP($A100,'Import OffPeak'!$A$3:FL$99,163,FALSE)-VLOOKUP($A100,'Import OffPeak change'!$A$106:FL$202,163,FALSE)),0,(VLOOKUP($A100,'Import OffPeak'!$A$3:FL$99,163,FALSE)-VLOOKUP($A100,'Import OffPeak change'!$A$106:FL$202,163,FALSE)))</f>
        <v>0</v>
      </c>
      <c r="FH100" s="6">
        <f>IF(ISERROR(VLOOKUP($A100,'Import OffPeak'!$A$3:FM$99,164,FALSE)-VLOOKUP($A100,'Import OffPeak change'!$A$106:FM$202,164,FALSE)),0,(VLOOKUP($A100,'Import OffPeak'!$A$3:FM$99,164,FALSE)-VLOOKUP($A100,'Import OffPeak change'!$A$106:FM$202,164,FALSE)))</f>
        <v>0</v>
      </c>
      <c r="FI100" s="6">
        <f>IF(ISERROR(VLOOKUP($A100,'Import OffPeak'!$A$3:FN$99,165,FALSE)-VLOOKUP($A100,'Import OffPeak change'!$A$106:FN$202,165,FALSE)),0,(VLOOKUP($A100,'Import OffPeak'!$A$3:FN$99,165,FALSE)-VLOOKUP($A100,'Import OffPeak change'!$A$106:FN$202,165,FALSE)))</f>
        <v>0</v>
      </c>
      <c r="FJ100" s="6">
        <f>IF(ISERROR(VLOOKUP($A100,'Import OffPeak'!$A$3:FO$99,166,FALSE)-VLOOKUP($A100,'Import OffPeak change'!$A$106:FO$202,166,FALSE)),0,(VLOOKUP($A100,'Import OffPeak'!$A$3:FO$99,166,FALSE)-VLOOKUP($A100,'Import OffPeak change'!$A$106:FO$202,166,FALSE)))</f>
        <v>0</v>
      </c>
      <c r="FK100" s="6">
        <f>IF(ISERROR(VLOOKUP($A100,'Import OffPeak'!$A$3:FP$99,167,FALSE)-VLOOKUP($A100,'Import OffPeak change'!$A$106:FP$202,167,FALSE)),0,(VLOOKUP($A100,'Import OffPeak'!$A$3:FP$99,167,FALSE)-VLOOKUP($A100,'Import OffPeak change'!$A$106:FP$202,167,FALSE)))</f>
        <v>0</v>
      </c>
      <c r="FL100" s="6">
        <f>IF(ISERROR(VLOOKUP($A100,'Import OffPeak'!$A$3:FQ$99,168,FALSE)-VLOOKUP($A100,'Import OffPeak change'!$A$106:FQ$202,168,FALSE)),0,(VLOOKUP($A100,'Import OffPeak'!$A$3:FQ$99,168,FALSE)-VLOOKUP($A100,'Import OffPeak change'!$A$106:FQ$202,168,FALSE)))</f>
        <v>0</v>
      </c>
      <c r="FM100" s="6">
        <f>IF(ISERROR(VLOOKUP($A100,'Import OffPeak'!$A$3:FR$99,169,FALSE)-VLOOKUP($A100,'Import OffPeak change'!$A$106:FR$202,169,FALSE)),0,(VLOOKUP($A100,'Import OffPeak'!$A$3:FR$99,169,FALSE)-VLOOKUP($A100,'Import OffPeak change'!$A$106:FR$202,169,FALSE)))</f>
        <v>0</v>
      </c>
      <c r="FN100" s="6">
        <f>IF(ISERROR(VLOOKUP($A100,'Import OffPeak'!$A$3:FS$99,170,FALSE)-VLOOKUP($A100,'Import OffPeak change'!$A$106:FS$202,170,FALSE)),0,(VLOOKUP($A100,'Import OffPeak'!$A$3:FS$99,170,FALSE)-VLOOKUP($A100,'Import OffPeak change'!$A$106:FS$202,170,FALSE)))</f>
        <v>0</v>
      </c>
      <c r="FO100" s="6">
        <f>IF(ISERROR(VLOOKUP($A100,'Import OffPeak'!$A$3:FT$99,171,FALSE)-VLOOKUP($A100,'Import OffPeak change'!$A$106:FT$202,171,FALSE)),0,(VLOOKUP($A100,'Import OffPeak'!$A$3:FT$99,171,FALSE)-VLOOKUP($A100,'Import OffPeak change'!$A$106:FT$202,171,FALSE)))</f>
        <v>0</v>
      </c>
      <c r="FP100" s="6">
        <f>IF(ISERROR(VLOOKUP($A100,'Import OffPeak'!$A$3:FU$99,172,FALSE)-VLOOKUP($A100,'Import OffPeak change'!$A$106:FU$202,172,FALSE)),0,(VLOOKUP($A100,'Import OffPeak'!$A$3:FU$99,172,FALSE)-VLOOKUP($A100,'Import OffPeak change'!$A$106:FU$202,172,FALSE)))</f>
        <v>0</v>
      </c>
      <c r="FQ100" s="6">
        <f>IF(ISERROR(VLOOKUP($A100,'Import OffPeak'!$A$3:FV$99,173,FALSE)-VLOOKUP($A100,'Import OffPeak change'!$A$106:FV$202,173,FALSE)),0,(VLOOKUP($A100,'Import OffPeak'!$A$3:FV$99,173,FALSE)-VLOOKUP($A100,'Import OffPeak change'!$A$106:FV$202,173,FALSE)))</f>
        <v>0</v>
      </c>
      <c r="FR100" s="6">
        <f>IF(ISERROR(VLOOKUP($A100,'Import OffPeak'!$A$3:FW$99,174,FALSE)-VLOOKUP($A100,'Import OffPeak change'!$A$106:FW$202,174,FALSE)),0,(VLOOKUP($A100,'Import OffPeak'!$A$3:FW$99,174,FALSE)-VLOOKUP($A100,'Import OffPeak change'!$A$106:FW$202,174,FALSE)))</f>
        <v>0</v>
      </c>
      <c r="FS100" s="6">
        <f>IF(ISERROR(VLOOKUP($A100,'Import OffPeak'!$A$3:FX$99,175,FALSE)-VLOOKUP($A100,'Import OffPeak change'!$A$106:FX$202,175,FALSE)),0,(VLOOKUP($A100,'Import OffPeak'!$A$3:FX$99,175,FALSE)-VLOOKUP($A100,'Import OffPeak change'!$A$106:FX$202,175,FALSE)))</f>
        <v>0</v>
      </c>
      <c r="FT100" s="6">
        <f>IF(ISERROR(VLOOKUP($A100,'Import OffPeak'!$A$3:FY$99,176,FALSE)-VLOOKUP($A100,'Import OffPeak change'!$A$106:FY$202,176,FALSE)),0,(VLOOKUP($A100,'Import OffPeak'!$A$3:FY$99,176,FALSE)-VLOOKUP($A100,'Import OffPeak change'!$A$106:FY$202,176,FALSE)))</f>
        <v>0</v>
      </c>
      <c r="FU100" s="6">
        <f>IF(ISERROR(VLOOKUP($A100,'Import OffPeak'!$A$3:FZ$99,177,FALSE)-VLOOKUP($A100,'Import OffPeak change'!$A$106:FZ$202,177,FALSE)),0,(VLOOKUP($A100,'Import OffPeak'!$A$3:FZ$99,177,FALSE)-VLOOKUP($A100,'Import OffPeak change'!$A$106:FZ$202,177,FALSE)))</f>
        <v>0</v>
      </c>
      <c r="FV100" s="6">
        <f>IF(ISERROR(VLOOKUP($A100,'Import OffPeak'!$A$3:GA$99,178,FALSE)-VLOOKUP($A100,'Import OffPeak change'!$A$106:GA$202,178,FALSE)),0,(VLOOKUP($A100,'Import OffPeak'!$A$3:GA$99,178,FALSE)-VLOOKUP($A100,'Import OffPeak change'!$A$106:GA$202,178,FALSE)))</f>
        <v>0</v>
      </c>
      <c r="FW100" s="6">
        <f>IF(ISERROR(VLOOKUP($A100,'Import OffPeak'!$A$3:GB$99,179,FALSE)-VLOOKUP($A100,'Import OffPeak change'!$A$106:GB$202,179,FALSE)),0,(VLOOKUP($A100,'Import OffPeak'!$A$3:GB$99,179,FALSE)-VLOOKUP($A100,'Import OffPeak change'!$A$106:GB$202,179,FALSE)))</f>
        <v>0</v>
      </c>
      <c r="FX100" s="6">
        <f>IF(ISERROR(VLOOKUP($A100,'Import OffPeak'!$A$3:GC$99,180,FALSE)-VLOOKUP($A100,'Import OffPeak change'!$A$106:GC$202,180,FALSE)),0,(VLOOKUP($A100,'Import OffPeak'!$A$3:GC$99,180,FALSE)-VLOOKUP($A100,'Import OffPeak change'!$A$106:GC$202,180,FALSE)))</f>
        <v>0</v>
      </c>
      <c r="FY100" s="6">
        <f>IF(ISERROR(VLOOKUP($A100,'Import OffPeak'!$A$3:GD$99,181,FALSE)-VLOOKUP($A100,'Import OffPeak change'!$A$106:GD$202,181,FALSE)),0,(VLOOKUP($A100,'Import OffPeak'!$A$3:GD$99,181,FALSE)-VLOOKUP($A100,'Import OffPeak change'!$A$106:GD$202,181,FALSE)))</f>
        <v>0</v>
      </c>
      <c r="FZ100" s="6">
        <f>IF(ISERROR(VLOOKUP($A100,'Import OffPeak'!$A$3:GE$99,182,FALSE)-VLOOKUP($A100,'Import OffPeak change'!$A$106:GE$202,182,FALSE)),0,(VLOOKUP($A100,'Import OffPeak'!$A$3:GE$99,182,FALSE)-VLOOKUP($A100,'Import OffPeak change'!$A$106:GE$202,182,FALSE)))</f>
        <v>0</v>
      </c>
      <c r="GA100" s="6">
        <f>IF(ISERROR(VLOOKUP($A100,'Import OffPeak'!$A$3:GF$99,183,FALSE)-VLOOKUP($A100,'Import OffPeak change'!$A$106:GF$202,183,FALSE)),0,(VLOOKUP($A100,'Import OffPeak'!$A$3:GF$99,183,FALSE)-VLOOKUP($A100,'Import OffPeak change'!$A$106:GF$202,183,FALSE)))</f>
        <v>0</v>
      </c>
      <c r="GB100" s="6">
        <f>IF(ISERROR(VLOOKUP($A100,'Import OffPeak'!$A$3:GG$99,184,FALSE)-VLOOKUP($A100,'Import OffPeak change'!$A$106:GG$202,184,FALSE)),0,(VLOOKUP($A100,'Import OffPeak'!$A$3:GG$99,184,FALSE)-VLOOKUP($A100,'Import OffPeak change'!$A$106:GG$202,184,FALSE)))</f>
        <v>0</v>
      </c>
      <c r="GC100" s="6">
        <f>IF(ISERROR(VLOOKUP($A100,'Import OffPeak'!$A$3:GH$99,185,FALSE)-VLOOKUP($A100,'Import OffPeak change'!$A$106:GH$202,185,FALSE)),0,(VLOOKUP($A100,'Import OffPeak'!$A$3:GH$99,185,FALSE)-VLOOKUP($A100,'Import OffPeak change'!$A$106:GH$202,185,FALSE)))</f>
        <v>0</v>
      </c>
      <c r="GD100" s="6">
        <f>IF(ISERROR(VLOOKUP($A100,'Import OffPeak'!$A$3:GI$99,186,FALSE)-VLOOKUP($A100,'Import OffPeak change'!$A$106:GI$202,186,FALSE)),0,(VLOOKUP($A100,'Import OffPeak'!$A$3:GI$99,186,FALSE)-VLOOKUP($A100,'Import OffPeak change'!$A$106:GI$202,186,FALSE)))</f>
        <v>0</v>
      </c>
      <c r="GE100" s="6">
        <f>IF(ISERROR(VLOOKUP($A100,'Import OffPeak'!$A$3:GJ$99,187,FALSE)-VLOOKUP($A100,'Import OffPeak change'!$A$106:GJ$202,187,FALSE)),0,(VLOOKUP($A100,'Import OffPeak'!$A$3:GJ$99,187,FALSE)-VLOOKUP($A100,'Import OffPeak change'!$A$106:GJ$202,187,FALSE)))</f>
        <v>0</v>
      </c>
      <c r="GF100" s="6">
        <f>IF(ISERROR(VLOOKUP($A100,'Import OffPeak'!$A$3:GK$99,188,FALSE)-VLOOKUP($A100,'Import OffPeak change'!$A$106:GK$202,188,FALSE)),0,(VLOOKUP($A100,'Import OffPeak'!$A$3:GK$99,188,FALSE)-VLOOKUP($A100,'Import OffPeak change'!$A$106:GK$202,188,FALSE)))</f>
        <v>0</v>
      </c>
      <c r="GG100" s="6">
        <f>IF(ISERROR(VLOOKUP($A100,'Import OffPeak'!$A$3:GL$99,189,FALSE)-VLOOKUP($A100,'Import OffPeak change'!$A$106:GL$202,189,FALSE)),0,(VLOOKUP($A100,'Import OffPeak'!$A$3:GL$99,189,FALSE)-VLOOKUP($A100,'Import OffPeak change'!$A$106:GL$202,189,FALSE)))</f>
        <v>0</v>
      </c>
      <c r="GH100" s="6">
        <f>IF(ISERROR(VLOOKUP($A100,'Import OffPeak'!$A$3:GM$99,190,FALSE)-VLOOKUP($A100,'Import OffPeak change'!$A$106:GM$202,190,FALSE)),0,(VLOOKUP($A100,'Import OffPeak'!$A$3:GM$99,190,FALSE)-VLOOKUP($A100,'Import OffPeak change'!$A$106:GM$202,190,FALSE)))</f>
        <v>0</v>
      </c>
      <c r="GI100" s="6">
        <f>IF(ISERROR(VLOOKUP($A100,'Import OffPeak'!$A$3:GN$99,191,FALSE)-VLOOKUP($A100,'Import OffPeak change'!$A$106:GN$202,191,FALSE)),0,(VLOOKUP($A100,'Import OffPeak'!$A$3:GN$99,191,FALSE)-VLOOKUP($A100,'Import OffPeak change'!$A$106:GN$202,191,FALSE)))</f>
        <v>0</v>
      </c>
      <c r="GJ100" s="6">
        <f>IF(ISERROR(VLOOKUP($A100,'Import OffPeak'!$A$3:GO$99,192,FALSE)-VLOOKUP($A100,'Import OffPeak change'!$A$106:GO$202,192,FALSE)),0,(VLOOKUP($A100,'Import OffPeak'!$A$3:GO$99,192,FALSE)-VLOOKUP($A100,'Import OffPeak change'!$A$106:GO$202,192,FALSE)))</f>
        <v>0</v>
      </c>
      <c r="GK100" s="6">
        <f>IF(ISERROR(VLOOKUP($A100,'Import OffPeak'!$A$3:GP$99,193,FALSE)-VLOOKUP($A100,'Import OffPeak change'!$A$106:GP$202,193,FALSE)),0,(VLOOKUP($A100,'Import OffPeak'!$A$3:GP$99,193,FALSE)-VLOOKUP($A100,'Import OffPeak change'!$A$106:GP$202,193,FALSE)))</f>
        <v>0</v>
      </c>
      <c r="GL100" s="6">
        <f>IF(ISERROR(VLOOKUP($A100,'Import OffPeak'!$A$3:GQ$99,194,FALSE)-VLOOKUP($A100,'Import OffPeak change'!$A$106:GQ$202,194,FALSE)),0,(VLOOKUP($A100,'Import OffPeak'!$A$3:GQ$99,194,FALSE)-VLOOKUP($A100,'Import OffPeak change'!$A$106:GQ$202,194,FALSE)))</f>
        <v>0</v>
      </c>
      <c r="GM100" s="6">
        <f>IF(ISERROR(VLOOKUP($A100,'Import OffPeak'!$A$3:GR$99,195,FALSE)-VLOOKUP($A100,'Import OffPeak change'!$A$106:GR$202,195,FALSE)),0,(VLOOKUP($A100,'Import OffPeak'!$A$3:GR$99,195,FALSE)-VLOOKUP($A100,'Import OffPeak change'!$A$106:GR$202,195,FALSE)))</f>
        <v>0</v>
      </c>
      <c r="GN100" s="6">
        <f>IF(ISERROR(VLOOKUP($A100,'Import OffPeak'!$A$3:GS$99,196,FALSE)-VLOOKUP($A100,'Import OffPeak change'!$A$106:GS$202,196,FALSE)),0,(VLOOKUP($A100,'Import OffPeak'!$A$3:GS$99,196,FALSE)-VLOOKUP($A100,'Import OffPeak change'!$A$106:GS$202,196,FALSE)))</f>
        <v>0</v>
      </c>
      <c r="GO100" s="6">
        <f>IF(ISERROR(VLOOKUP($A100,'Import OffPeak'!$A$3:GT$99,197,FALSE)-VLOOKUP($A100,'Import OffPeak change'!$A$106:GT$202,197,FALSE)),0,(VLOOKUP($A100,'Import OffPeak'!$A$3:GT$99,197,FALSE)-VLOOKUP($A100,'Import OffPeak change'!$A$106:GT$202,197,FALSE)))</f>
        <v>0</v>
      </c>
      <c r="GP100" s="6">
        <f>IF(ISERROR(VLOOKUP($A100,'Import OffPeak'!$A$3:GU$99,198,FALSE)-VLOOKUP($A100,'Import OffPeak change'!$A$106:GU$202,198,FALSE)),0,(VLOOKUP($A100,'Import OffPeak'!$A$3:GU$99,198,FALSE)-VLOOKUP($A100,'Import OffPeak change'!$A$106:GU$202,198,FALSE)))</f>
        <v>0</v>
      </c>
      <c r="GQ100" s="6">
        <f>IF(ISERROR(VLOOKUP($A100,'Import OffPeak'!$A$3:GV$99,199,FALSE)-VLOOKUP($A100,'Import OffPeak change'!$A$106:GV$202,199,FALSE)),0,(VLOOKUP($A100,'Import OffPeak'!$A$3:GV$99,199,FALSE)-VLOOKUP($A100,'Import OffPeak change'!$A$106:GV$202,199,FALSE)))</f>
        <v>0</v>
      </c>
      <c r="GR100" s="6">
        <f>IF(ISERROR(VLOOKUP($A100,'Import OffPeak'!$A$3:GW$99,200,FALSE)-VLOOKUP($A100,'Import OffPeak change'!$A$106:GW$202,200,FALSE)),0,(VLOOKUP($A100,'Import OffPeak'!$A$3:GW$99,200,FALSE)-VLOOKUP($A100,'Import OffPeak change'!$A$106:GW$202,200,FALSE)))</f>
        <v>0</v>
      </c>
      <c r="GS100" s="6">
        <f>IF(ISERROR(VLOOKUP($A100,'Import OffPeak'!$A$3:GX$99,201,FALSE)-VLOOKUP($A100,'Import OffPeak change'!$A$106:GX$202,201,FALSE)),0,(VLOOKUP($A100,'Import OffPeak'!$A$3:GX$99,201,FALSE)-VLOOKUP($A100,'Import OffPeak change'!$A$106:GX$202,201,FALSE)))</f>
        <v>0</v>
      </c>
      <c r="GT100" s="6">
        <f>IF(ISERROR(VLOOKUP($A100,'Import OffPeak'!$A$3:GY$99,202,FALSE)-VLOOKUP($A100,'Import OffPeak change'!$A$106:GY$202,202,FALSE)),0,(VLOOKUP($A100,'Import OffPeak'!$A$3:GY$99,202,FALSE)-VLOOKUP($A100,'Import OffPeak change'!$A$106:GY$202,202,FALSE)))</f>
        <v>0</v>
      </c>
      <c r="GU100" s="6">
        <f>IF(ISERROR(VLOOKUP($A100,'Import OffPeak'!$A$3:GZ$99,203,FALSE)-VLOOKUP($A100,'Import OffPeak change'!$A$106:GZ$202,203,FALSE)),0,(VLOOKUP($A100,'Import OffPeak'!$A$3:GZ$99,203,FALSE)-VLOOKUP($A100,'Import OffPeak change'!$A$106:GZ$202,203,FALSE)))</f>
        <v>0</v>
      </c>
      <c r="GV100" s="6">
        <f>IF(ISERROR(VLOOKUP($A100,'Import OffPeak'!$A$3:HA$99,204,FALSE)-VLOOKUP($A100,'Import OffPeak change'!$A$106:HA$202,204,FALSE)),0,(VLOOKUP($A100,'Import OffPeak'!$A$3:HA$99,204,FALSE)-VLOOKUP($A100,'Import OffPeak change'!$A$106:HA$202,204,FALSE)))</f>
        <v>0</v>
      </c>
      <c r="GW100" s="6">
        <f>IF(ISERROR(VLOOKUP($A100,'Import OffPeak'!$A$3:HB$99,205,FALSE)-VLOOKUP($A100,'Import OffPeak change'!$A$106:HB$202,205,FALSE)),0,(VLOOKUP($A100,'Import OffPeak'!$A$3:HB$99,205,FALSE)-VLOOKUP($A100,'Import OffPeak change'!$A$106:HB$202,205,FALSE)))</f>
        <v>0</v>
      </c>
      <c r="GX100" s="6">
        <f>IF(ISERROR(VLOOKUP($A100,'Import OffPeak'!$A$3:HC$99,206,FALSE)-VLOOKUP($A100,'Import OffPeak change'!$A$106:HC$202,206,FALSE)),0,(VLOOKUP($A100,'Import OffPeak'!$A$3:HC$99,206,FALSE)-VLOOKUP($A100,'Import OffPeak change'!$A$106:HC$202,206,FALSE)))</f>
        <v>0</v>
      </c>
      <c r="GY100" s="6">
        <f>IF(ISERROR(VLOOKUP($A100,'Import OffPeak'!$A$3:HD$99,207,FALSE)-VLOOKUP($A100,'Import OffPeak change'!$A$106:HD$202,207,FALSE)),0,(VLOOKUP($A100,'Import OffPeak'!$A$3:HD$99,207,FALSE)-VLOOKUP($A100,'Import OffPeak change'!$A$106:HD$202,207,FALSE)))</f>
        <v>0</v>
      </c>
      <c r="GZ100" s="6">
        <f>IF(ISERROR(VLOOKUP($A100,'Import OffPeak'!$A$3:HE$99,208,FALSE)-VLOOKUP($A100,'Import OffPeak change'!$A$106:HE$202,208,FALSE)),0,(VLOOKUP($A100,'Import OffPeak'!$A$3:HE$99,208,FALSE)-VLOOKUP($A100,'Import OffPeak change'!$A$106:HE$202,208,FALSE)))</f>
        <v>0</v>
      </c>
      <c r="HA100" s="6">
        <f>IF(ISERROR(VLOOKUP($A100,'Import OffPeak'!$A$3:HF$99,209,FALSE)-VLOOKUP($A100,'Import OffPeak change'!$A$106:HF$202,209,FALSE)),0,(VLOOKUP($A100,'Import OffPeak'!$A$3:HF$99,209,FALSE)-VLOOKUP($A100,'Import OffPeak change'!$A$106:HF$202,209,FALSE)))</f>
        <v>0</v>
      </c>
      <c r="HB100" s="6">
        <f>IF(ISERROR(VLOOKUP($A100,'Import OffPeak'!$A$3:HG$99,210,FALSE)-VLOOKUP($A100,'Import OffPeak change'!$A$106:HG$202,210,FALSE)),0,(VLOOKUP($A100,'Import OffPeak'!$A$3:HG$99,210,FALSE)-VLOOKUP($A100,'Import OffPeak change'!$A$106:HG$202,210,FALSE)))</f>
        <v>0</v>
      </c>
      <c r="HC100" s="6">
        <f>IF(ISERROR(VLOOKUP($A100,'Import OffPeak'!$A$3:HH$99,211,FALSE)-VLOOKUP($A100,'Import OffPeak change'!$A$106:HH$202,211,FALSE)),0,(VLOOKUP($A100,'Import OffPeak'!$A$3:HH$99,211,FALSE)-VLOOKUP($A100,'Import OffPeak change'!$A$106:HH$202,211,FALSE)))</f>
        <v>0</v>
      </c>
      <c r="HD100" s="6">
        <f>IF(ISERROR(VLOOKUP($A100,'Import OffPeak'!$A$3:HI$99,212,FALSE)-VLOOKUP($A100,'Import OffPeak change'!$A$106:HI$202,212,FALSE)),0,(VLOOKUP($A100,'Import OffPeak'!$A$3:HI$99,212,FALSE)-VLOOKUP($A100,'Import OffPeak change'!$A$106:HI$202,212,FALSE)))</f>
        <v>0</v>
      </c>
      <c r="HE100" s="6">
        <f>IF(ISERROR(VLOOKUP($A100,'Import OffPeak'!$A$3:HJ$99,213,FALSE)-VLOOKUP($A100,'Import OffPeak change'!$A$106:HJ$202,213,FALSE)),0,(VLOOKUP($A100,'Import OffPeak'!$A$3:HJ$99,213,FALSE)-VLOOKUP($A100,'Import OffPeak change'!$A$106:HJ$202,213,FALSE)))</f>
        <v>0</v>
      </c>
      <c r="HF100" s="6">
        <f>IF(ISERROR(VLOOKUP($A100,'Import OffPeak'!$A$3:HK$99,214,FALSE)-VLOOKUP($A100,'Import OffPeak change'!$A$106:HK$202,214,FALSE)),0,(VLOOKUP($A100,'Import OffPeak'!$A$3:HK$99,214,FALSE)-VLOOKUP($A100,'Import OffPeak change'!$A$106:HK$202,214,FALSE)))</f>
        <v>0</v>
      </c>
      <c r="HG100" s="6">
        <f>IF(ISERROR(VLOOKUP($A100,'Import OffPeak'!$A$3:HL$99,215,FALSE)-VLOOKUP($A100,'Import OffPeak change'!$A$106:HL$202,215,FALSE)),0,(VLOOKUP($A100,'Import OffPeak'!$A$3:HL$99,215,FALSE)-VLOOKUP($A100,'Import OffPeak change'!$A$106:HL$202,215,FALSE)))</f>
        <v>0</v>
      </c>
      <c r="HH100" s="6">
        <f>IF(ISERROR(VLOOKUP($A100,'Import OffPeak'!$A$3:HM$99,216,FALSE)-VLOOKUP($A100,'Import OffPeak change'!$A$106:HM$202,216,FALSE)),0,(VLOOKUP($A100,'Import OffPeak'!$A$3:HM$99,216,FALSE)-VLOOKUP($A100,'Import OffPeak change'!$A$106:HM$202,216,FALSE)))</f>
        <v>0</v>
      </c>
      <c r="HI100" s="6">
        <f>IF(ISERROR(VLOOKUP($A100,'Import OffPeak'!$A$3:HN$99,217,FALSE)-VLOOKUP($A100,'Import OffPeak change'!$A$106:HN$202,217,FALSE)),0,(VLOOKUP($A100,'Import OffPeak'!$A$3:HN$99,217,FALSE)-VLOOKUP($A100,'Import OffPeak change'!$A$106:HN$202,217,FALSE)))</f>
        <v>0</v>
      </c>
      <c r="HJ100" s="6">
        <f>IF(ISERROR(VLOOKUP($A100,'Import OffPeak'!$A$3:HO$99,218,FALSE)-VLOOKUP($A100,'Import OffPeak change'!$A$106:HO$202,218,FALSE)),0,(VLOOKUP($A100,'Import OffPeak'!$A$3:HO$99,218,FALSE)-VLOOKUP($A100,'Import OffPeak change'!$A$106:HO$202,218,FALSE)))</f>
        <v>0</v>
      </c>
      <c r="HK100" s="6">
        <f>IF(ISERROR(VLOOKUP($A100,'Import OffPeak'!$A$3:HP$99,219,FALSE)-VLOOKUP($A100,'Import OffPeak change'!$A$106:HP$202,219,FALSE)),0,(VLOOKUP($A100,'Import OffPeak'!$A$3:HP$99,219,FALSE)-VLOOKUP($A100,'Import OffPeak change'!$A$106:HP$202,219,FALSE)))</f>
        <v>0</v>
      </c>
      <c r="HL100" s="6">
        <f>IF(ISERROR(VLOOKUP($A100,'Import OffPeak'!$A$3:HQ$99,220,FALSE)-VLOOKUP($A100,'Import OffPeak change'!$A$106:HQ$202,220,FALSE)),0,(VLOOKUP($A100,'Import OffPeak'!$A$3:HQ$99,220,FALSE)-VLOOKUP($A100,'Import OffPeak change'!$A$106:HQ$202,220,FALSE)))</f>
        <v>0</v>
      </c>
      <c r="HM100" s="6">
        <f>IF(ISERROR(VLOOKUP($A100,'Import OffPeak'!$A$3:HR$99,221,FALSE)-VLOOKUP($A100,'Import OffPeak change'!$A$106:HR$202,221,FALSE)),0,(VLOOKUP($A100,'Import OffPeak'!$A$3:HR$99,221,FALSE)-VLOOKUP($A100,'Import OffPeak change'!$A$106:HR$202,221,FALSE)))</f>
        <v>0</v>
      </c>
      <c r="HN100" s="6">
        <f>IF(ISERROR(VLOOKUP($A100,'Import OffPeak'!$A$3:HS$99,222,FALSE)-VLOOKUP($A100,'Import OffPeak change'!$A$106:HS$202,222,FALSE)),0,(VLOOKUP($A100,'Import OffPeak'!$A$3:HS$99,222,FALSE)-VLOOKUP($A100,'Import OffPeak change'!$A$106:HS$202,222,FALSE)))</f>
        <v>0</v>
      </c>
      <c r="HO100" s="6">
        <f>IF(ISERROR(VLOOKUP($A100,'Import OffPeak'!$A$3:HT$99,223,FALSE)-VLOOKUP($A100,'Import OffPeak change'!$A$106:HT$202,223,FALSE)),0,(VLOOKUP($A100,'Import OffPeak'!$A$3:HT$99,223,FALSE)-VLOOKUP($A100,'Import OffPeak change'!$A$106:HT$202,223,FALSE)))</f>
        <v>0</v>
      </c>
      <c r="HP100" s="6">
        <f>IF(ISERROR(VLOOKUP($A100,'Import OffPeak'!$A$3:HU$99,224,FALSE)-VLOOKUP($A100,'Import OffPeak change'!$A$106:HU$202,224,FALSE)),0,(VLOOKUP($A100,'Import OffPeak'!$A$3:HU$99,224,FALSE)-VLOOKUP($A100,'Import OffPeak change'!$A$106:HU$202,224,FALSE)))</f>
        <v>0</v>
      </c>
      <c r="HQ100" s="6">
        <f>IF(ISERROR(VLOOKUP($A100,'Import OffPeak'!$A$3:HV$99,225,FALSE)-VLOOKUP($A100,'Import OffPeak change'!$A$106:HV$202,225,FALSE)),0,(VLOOKUP($A100,'Import OffPeak'!$A$3:HV$99,225,FALSE)-VLOOKUP($A100,'Import OffPeak change'!$A$106:HV$202,225,FALSE)))</f>
        <v>0</v>
      </c>
      <c r="HR100" s="6">
        <f>IF(ISERROR(VLOOKUP($A100,'Import OffPeak'!$A$3:HW$99,226,FALSE)-VLOOKUP($A100,'Import OffPeak change'!$A$106:HW$202,226,FALSE)),0,(VLOOKUP($A100,'Import OffPeak'!$A$3:HW$99,226,FALSE)-VLOOKUP($A100,'Import OffPeak change'!$A$106:HW$202,226,FALSE)))</f>
        <v>0</v>
      </c>
      <c r="HS100" s="6">
        <f>IF(ISERROR(VLOOKUP($A100,'Import OffPeak'!$A$3:HX$99,227,FALSE)-VLOOKUP($A100,'Import OffPeak change'!$A$106:HX$202,227,FALSE)),0,(VLOOKUP($A100,'Import OffPeak'!$A$3:HX$99,227,FALSE)-VLOOKUP($A100,'Import OffPeak change'!$A$106:HX$202,227,FALSE)))</f>
        <v>0</v>
      </c>
      <c r="HT100" s="6">
        <f>IF(ISERROR(VLOOKUP($A100,'Import OffPeak'!$A$3:HY$99,228,FALSE)-VLOOKUP($A100,'Import OffPeak change'!$A$106:HY$202,228,FALSE)),0,(VLOOKUP($A100,'Import OffPeak'!$A$3:HY$99,228,FALSE)-VLOOKUP($A100,'Import OffPeak change'!$A$106:HY$202,228,FALSE)))</f>
        <v>0</v>
      </c>
      <c r="HU100" s="6">
        <f>IF(ISERROR(VLOOKUP($A100,'Import OffPeak'!$A$3:HZ$99,229,FALSE)-VLOOKUP($A100,'Import OffPeak change'!$A$106:HZ$202,229,FALSE)),0,(VLOOKUP($A100,'Import OffPeak'!$A$3:HZ$99,229,FALSE)-VLOOKUP($A100,'Import OffPeak change'!$A$106:HZ$202,229,FALSE)))</f>
        <v>0</v>
      </c>
      <c r="HV100" s="6">
        <f>IF(ISERROR(VLOOKUP($A100,'Import OffPeak'!$A$3:IA$99,230,FALSE)-VLOOKUP($A100,'Import OffPeak change'!$A$106:IA$202,230,FALSE)),0,(VLOOKUP($A100,'Import OffPeak'!$A$3:IA$99,230,FALSE)-VLOOKUP($A100,'Import OffPeak change'!$A$106:IA$202,230,FALSE)))</f>
        <v>0</v>
      </c>
      <c r="HW100" s="6">
        <f>IF(ISERROR(VLOOKUP($A100,'Import OffPeak'!$A$3:IB$99,231,FALSE)-VLOOKUP($A100,'Import OffPeak change'!$A$106:IB$202,231,FALSE)),0,(VLOOKUP($A100,'Import OffPeak'!$A$3:IB$99,231,FALSE)-VLOOKUP($A100,'Import OffPeak change'!$A$106:IB$202,231,FALSE)))</f>
        <v>0</v>
      </c>
      <c r="HX100" s="6">
        <f>IF(ISERROR(VLOOKUP($A100,'Import OffPeak'!$A$3:IC$99,232,FALSE)-VLOOKUP($A100,'Import OffPeak change'!$A$106:IC$202,232,FALSE)),0,(VLOOKUP($A100,'Import OffPeak'!$A$3:IC$99,232,FALSE)-VLOOKUP($A100,'Import OffPeak change'!$A$106:IC$202,232,FALSE)))</f>
        <v>0</v>
      </c>
      <c r="HY100" s="6">
        <f>IF(ISERROR(VLOOKUP($A100,'Import OffPeak'!$A$3:ID$99,233,FALSE)-VLOOKUP($A100,'Import OffPeak change'!$A$106:ID$202,233,FALSE)),0,(VLOOKUP($A100,'Import OffPeak'!$A$3:ID$99,233,FALSE)-VLOOKUP($A100,'Import OffPeak change'!$A$106:ID$202,233,FALSE)))</f>
        <v>0</v>
      </c>
      <c r="HZ100" s="6">
        <f>IF(ISERROR(VLOOKUP($A100,'Import OffPeak'!$A$3:IE$99,234,FALSE)-VLOOKUP($A100,'Import OffPeak change'!$A$106:IE$202,234,FALSE)),0,(VLOOKUP($A100,'Import OffPeak'!$A$3:IE$99,234,FALSE)-VLOOKUP($A100,'Import OffPeak change'!$A$106:IE$202,234,FALSE)))</f>
        <v>0</v>
      </c>
      <c r="IA100" s="6">
        <f>IF(ISERROR(VLOOKUP($A100,'Import OffPeak'!$A$3:IF$99,235,FALSE)-VLOOKUP($A100,'Import OffPeak change'!$A$106:IF$202,235,FALSE)),0,(VLOOKUP($A100,'Import OffPeak'!$A$3:IF$99,235,FALSE)-VLOOKUP($A100,'Import OffPeak change'!$A$106:IF$202,235,FALSE)))</f>
        <v>0</v>
      </c>
      <c r="IB100" s="6">
        <f>IF(ISERROR(VLOOKUP($A100,'Import OffPeak'!$A$3:IG$99,236,FALSE)-VLOOKUP($A100,'Import OffPeak change'!$A$106:IG$202,236,FALSE)),0,(VLOOKUP($A100,'Import OffPeak'!$A$3:IG$99,236,FALSE)-VLOOKUP($A100,'Import OffPeak change'!$A$106:IG$202,236,FALSE)))</f>
        <v>0</v>
      </c>
      <c r="IC100" s="6">
        <f>IF(ISERROR(VLOOKUP($A100,'Import OffPeak'!$A$3:IH$99,237,FALSE)-VLOOKUP($A100,'Import OffPeak change'!$A$106:IH$202,237,FALSE)),0,(VLOOKUP($A100,'Import OffPeak'!$A$3:IH$99,237,FALSE)-VLOOKUP($A100,'Import OffPeak change'!$A$106:IH$202,237,FALSE)))</f>
        <v>0</v>
      </c>
      <c r="ID100" s="6">
        <f>IF(ISERROR(VLOOKUP($A100,'Import OffPeak'!$A$3:II$99,238,FALSE)-VLOOKUP($A100,'Import OffPeak change'!$A$106:II$202,238,FALSE)),0,(VLOOKUP($A100,'Import OffPeak'!$A$3:II$99,238,FALSE)-VLOOKUP($A100,'Import OffPeak change'!$A$106:II$202,238,FALSE)))</f>
        <v>0</v>
      </c>
      <c r="IE100" s="6">
        <f>IF(ISERROR(VLOOKUP($A100,'Import OffPeak'!$A$3:IJ$99,239,FALSE)-VLOOKUP($A100,'Import OffPeak change'!$A$106:IJ$202,239,FALSE)),0,(VLOOKUP($A100,'Import OffPeak'!$A$3:IJ$99,239,FALSE)-VLOOKUP($A100,'Import OffPeak change'!$A$106:IJ$202,239,FALSE)))</f>
        <v>0</v>
      </c>
    </row>
    <row r="101" spans="1:243" s="210" customFormat="1">
      <c r="B101" s="210">
        <v>37012</v>
      </c>
      <c r="C101" s="210">
        <v>37043</v>
      </c>
      <c r="D101" s="210">
        <v>37073</v>
      </c>
      <c r="E101" s="210">
        <v>37104</v>
      </c>
      <c r="F101" s="210">
        <v>37135</v>
      </c>
      <c r="G101" s="210">
        <v>37165</v>
      </c>
      <c r="H101" s="210">
        <v>37196</v>
      </c>
      <c r="I101" s="210">
        <v>37226</v>
      </c>
      <c r="J101" s="210">
        <v>37257</v>
      </c>
      <c r="K101" s="210">
        <v>37288</v>
      </c>
      <c r="L101" s="210">
        <v>37316</v>
      </c>
      <c r="M101" s="210">
        <v>37347</v>
      </c>
      <c r="N101" s="210">
        <v>37377</v>
      </c>
      <c r="O101" s="210">
        <v>37408</v>
      </c>
      <c r="P101" s="210">
        <v>37438</v>
      </c>
      <c r="Q101" s="210">
        <v>37469</v>
      </c>
      <c r="R101" s="210">
        <v>37500</v>
      </c>
      <c r="S101" s="210">
        <v>37530</v>
      </c>
      <c r="T101" s="210">
        <v>37561</v>
      </c>
      <c r="U101" s="210">
        <v>37591</v>
      </c>
      <c r="V101" s="210">
        <v>37622</v>
      </c>
      <c r="W101" s="210">
        <v>37653</v>
      </c>
      <c r="X101" s="210">
        <v>37681</v>
      </c>
      <c r="Y101" s="210">
        <v>37712</v>
      </c>
      <c r="Z101" s="210">
        <v>37742</v>
      </c>
      <c r="AA101" s="210">
        <v>37773</v>
      </c>
      <c r="AB101" s="210">
        <v>37803</v>
      </c>
      <c r="AC101" s="210">
        <v>37834</v>
      </c>
      <c r="AD101" s="210">
        <v>37865</v>
      </c>
      <c r="AE101" s="210">
        <v>37895</v>
      </c>
      <c r="AF101" s="210">
        <v>37926</v>
      </c>
      <c r="AG101" s="210">
        <v>37956</v>
      </c>
      <c r="AH101" s="210">
        <v>37987</v>
      </c>
      <c r="AI101" s="210">
        <v>38018</v>
      </c>
      <c r="AJ101" s="210">
        <v>38047</v>
      </c>
      <c r="AK101" s="210">
        <v>38078</v>
      </c>
      <c r="AL101" s="210">
        <v>38108</v>
      </c>
      <c r="AM101" s="210">
        <v>38139</v>
      </c>
      <c r="AN101" s="210">
        <v>38169</v>
      </c>
      <c r="AO101" s="210">
        <v>38200</v>
      </c>
      <c r="AP101" s="210">
        <v>38231</v>
      </c>
      <c r="AQ101" s="210">
        <v>38261</v>
      </c>
      <c r="AR101" s="210">
        <v>38292</v>
      </c>
      <c r="AS101" s="210">
        <v>38322</v>
      </c>
      <c r="AT101" s="210">
        <v>38353</v>
      </c>
      <c r="AU101" s="210">
        <v>38384</v>
      </c>
      <c r="AV101" s="210">
        <v>38412</v>
      </c>
      <c r="AW101" s="210">
        <v>38443</v>
      </c>
      <c r="AX101" s="210">
        <v>38473</v>
      </c>
      <c r="AY101" s="210">
        <v>38504</v>
      </c>
      <c r="AZ101" s="210">
        <v>38534</v>
      </c>
      <c r="BA101" s="210">
        <v>38565</v>
      </c>
      <c r="BB101" s="210">
        <v>38596</v>
      </c>
      <c r="BC101" s="210">
        <v>38626</v>
      </c>
      <c r="BD101" s="210">
        <v>38657</v>
      </c>
      <c r="BE101" s="210">
        <v>38687</v>
      </c>
      <c r="BF101" s="210">
        <v>38718</v>
      </c>
      <c r="BG101" s="210">
        <v>38749</v>
      </c>
      <c r="BH101" s="210">
        <v>38777</v>
      </c>
      <c r="BI101" s="210">
        <v>38808</v>
      </c>
      <c r="BJ101" s="210">
        <v>38838</v>
      </c>
      <c r="BK101" s="210">
        <v>38869</v>
      </c>
      <c r="BL101" s="210">
        <v>38899</v>
      </c>
      <c r="BM101" s="210">
        <v>38930</v>
      </c>
      <c r="BN101" s="210">
        <v>38961</v>
      </c>
      <c r="BO101" s="210">
        <v>38991</v>
      </c>
      <c r="BP101" s="210">
        <v>39022</v>
      </c>
      <c r="BQ101" s="210">
        <v>39052</v>
      </c>
      <c r="BR101" s="210">
        <v>39083</v>
      </c>
      <c r="BS101" s="210">
        <v>39114</v>
      </c>
      <c r="BT101" s="210">
        <v>39142</v>
      </c>
      <c r="BU101" s="210">
        <v>39173</v>
      </c>
      <c r="BV101" s="210">
        <v>39203</v>
      </c>
      <c r="BW101" s="210">
        <v>39234</v>
      </c>
      <c r="BX101" s="210">
        <v>39264</v>
      </c>
      <c r="BY101" s="210">
        <v>39295</v>
      </c>
      <c r="BZ101" s="210">
        <v>39326</v>
      </c>
      <c r="CA101" s="210">
        <v>39356</v>
      </c>
      <c r="CB101" s="210">
        <v>39387</v>
      </c>
      <c r="CC101" s="210">
        <v>39417</v>
      </c>
      <c r="CD101" s="210">
        <v>39448</v>
      </c>
      <c r="CE101" s="210">
        <v>39479</v>
      </c>
      <c r="CF101" s="210">
        <v>39508</v>
      </c>
      <c r="CG101" s="210">
        <v>39539</v>
      </c>
      <c r="CH101" s="210">
        <v>39569</v>
      </c>
      <c r="CI101" s="210">
        <v>39600</v>
      </c>
      <c r="CJ101" s="210">
        <v>39630</v>
      </c>
      <c r="CK101" s="210">
        <v>39661</v>
      </c>
      <c r="CL101" s="210">
        <v>39692</v>
      </c>
      <c r="CM101" s="210">
        <v>39722</v>
      </c>
      <c r="CN101" s="210">
        <v>39753</v>
      </c>
      <c r="CO101" s="210">
        <v>39783</v>
      </c>
      <c r="CP101" s="210">
        <v>39814</v>
      </c>
      <c r="CQ101" s="210">
        <v>39845</v>
      </c>
      <c r="CR101" s="210">
        <v>39873</v>
      </c>
      <c r="CS101" s="210">
        <v>39904</v>
      </c>
      <c r="CT101" s="210">
        <v>39934</v>
      </c>
      <c r="CU101" s="210">
        <v>39965</v>
      </c>
      <c r="CV101" s="210">
        <v>39995</v>
      </c>
      <c r="CW101" s="210">
        <v>40026</v>
      </c>
      <c r="CX101" s="210">
        <v>40057</v>
      </c>
      <c r="CY101" s="210">
        <v>40087</v>
      </c>
      <c r="CZ101" s="210">
        <v>40118</v>
      </c>
      <c r="DA101" s="210">
        <v>40148</v>
      </c>
      <c r="DB101" s="210">
        <v>40179</v>
      </c>
      <c r="DC101" s="210">
        <v>40210</v>
      </c>
      <c r="DD101" s="210">
        <v>40238</v>
      </c>
      <c r="DE101" s="210">
        <v>40269</v>
      </c>
      <c r="DF101" s="210">
        <v>40299</v>
      </c>
      <c r="DG101" s="210">
        <v>40330</v>
      </c>
      <c r="DH101" s="210">
        <v>40360</v>
      </c>
      <c r="DI101" s="210">
        <v>40391</v>
      </c>
      <c r="DJ101" s="210">
        <v>40422</v>
      </c>
      <c r="DK101" s="210">
        <v>40452</v>
      </c>
      <c r="DL101" s="210">
        <v>40483</v>
      </c>
      <c r="DM101" s="210">
        <v>40513</v>
      </c>
      <c r="DN101" s="210">
        <v>40544</v>
      </c>
      <c r="DO101" s="210">
        <v>40575</v>
      </c>
      <c r="DP101" s="210">
        <v>40603</v>
      </c>
      <c r="DQ101" s="210">
        <v>40634</v>
      </c>
      <c r="DR101" s="210">
        <v>40664</v>
      </c>
      <c r="DS101" s="210">
        <v>40695</v>
      </c>
      <c r="DT101" s="210">
        <v>40725</v>
      </c>
      <c r="DU101" s="210">
        <v>40756</v>
      </c>
      <c r="DV101" s="210">
        <v>40787</v>
      </c>
      <c r="DW101" s="210">
        <v>40817</v>
      </c>
      <c r="DX101" s="210">
        <v>40848</v>
      </c>
      <c r="DY101" s="210">
        <v>40878</v>
      </c>
      <c r="DZ101" s="210">
        <v>40909</v>
      </c>
      <c r="EA101" s="210">
        <v>40940</v>
      </c>
      <c r="EB101" s="210">
        <v>40969</v>
      </c>
      <c r="EC101" s="210">
        <v>41000</v>
      </c>
      <c r="ED101" s="210">
        <v>41030</v>
      </c>
      <c r="EE101" s="210">
        <v>41061</v>
      </c>
      <c r="EF101" s="210">
        <v>41091</v>
      </c>
      <c r="EG101" s="210">
        <v>41122</v>
      </c>
      <c r="EH101" s="210">
        <v>41153</v>
      </c>
      <c r="EI101" s="210">
        <v>41183</v>
      </c>
      <c r="EJ101" s="210">
        <v>41214</v>
      </c>
      <c r="EK101" s="210">
        <v>41244</v>
      </c>
      <c r="EL101" s="210">
        <v>41275</v>
      </c>
      <c r="EM101" s="210">
        <v>41306</v>
      </c>
      <c r="EN101" s="210">
        <v>41334</v>
      </c>
      <c r="EO101" s="210">
        <v>41365</v>
      </c>
      <c r="EP101" s="210">
        <v>41395</v>
      </c>
      <c r="EQ101" s="210">
        <v>41426</v>
      </c>
      <c r="ER101" s="210">
        <v>41456</v>
      </c>
      <c r="ES101" s="210">
        <v>41487</v>
      </c>
      <c r="ET101" s="210">
        <v>41518</v>
      </c>
      <c r="EU101" s="210">
        <v>41548</v>
      </c>
      <c r="EV101" s="210">
        <v>41579</v>
      </c>
      <c r="EW101" s="210">
        <v>41609</v>
      </c>
      <c r="EX101" s="210">
        <v>41640</v>
      </c>
      <c r="EY101" s="210">
        <v>41671</v>
      </c>
      <c r="EZ101" s="210">
        <v>41699</v>
      </c>
      <c r="FA101" s="210">
        <v>41730</v>
      </c>
      <c r="FB101" s="210">
        <v>41760</v>
      </c>
      <c r="FC101" s="210">
        <v>41791</v>
      </c>
      <c r="FD101" s="210">
        <v>41821</v>
      </c>
      <c r="FE101" s="210">
        <v>41852</v>
      </c>
      <c r="FF101" s="210">
        <v>41883</v>
      </c>
      <c r="FG101" s="210">
        <v>41913</v>
      </c>
      <c r="FH101" s="210">
        <v>41944</v>
      </c>
      <c r="FI101" s="210">
        <v>41974</v>
      </c>
      <c r="FJ101" s="210">
        <v>42005</v>
      </c>
      <c r="FK101" s="210">
        <v>42036</v>
      </c>
      <c r="FL101" s="210">
        <v>42064</v>
      </c>
      <c r="FM101" s="210">
        <v>42095</v>
      </c>
      <c r="FN101" s="210">
        <v>42125</v>
      </c>
      <c r="FO101" s="210">
        <v>42156</v>
      </c>
      <c r="FP101" s="210">
        <v>42186</v>
      </c>
      <c r="FQ101" s="210">
        <v>42217</v>
      </c>
      <c r="FR101" s="210">
        <v>42248</v>
      </c>
      <c r="FS101" s="210">
        <v>42278</v>
      </c>
      <c r="FT101" s="210">
        <v>42309</v>
      </c>
      <c r="FU101" s="210">
        <v>42339</v>
      </c>
      <c r="FV101" s="210">
        <v>42370</v>
      </c>
      <c r="FW101" s="210">
        <v>42401</v>
      </c>
      <c r="FX101" s="210">
        <v>42430</v>
      </c>
      <c r="FY101" s="210">
        <v>42461</v>
      </c>
      <c r="FZ101" s="210">
        <v>42491</v>
      </c>
      <c r="GA101" s="210">
        <v>42522</v>
      </c>
      <c r="GB101" s="210">
        <v>42552</v>
      </c>
      <c r="GC101" s="210">
        <v>42583</v>
      </c>
      <c r="GD101" s="210">
        <v>42614</v>
      </c>
      <c r="GE101" s="210">
        <v>42644</v>
      </c>
      <c r="GF101" s="210">
        <v>42675</v>
      </c>
      <c r="GG101" s="210">
        <v>42705</v>
      </c>
      <c r="GH101" s="210">
        <v>42736</v>
      </c>
      <c r="GI101" s="210">
        <v>42767</v>
      </c>
      <c r="GJ101" s="210">
        <v>42795</v>
      </c>
      <c r="GK101" s="210">
        <v>42826</v>
      </c>
      <c r="GL101" s="210">
        <v>42856</v>
      </c>
      <c r="GM101" s="210">
        <v>42887</v>
      </c>
      <c r="GN101" s="210">
        <v>42917</v>
      </c>
      <c r="GO101" s="210">
        <v>42948</v>
      </c>
      <c r="GP101" s="210">
        <v>42979</v>
      </c>
      <c r="GQ101" s="210">
        <v>43009</v>
      </c>
      <c r="GR101" s="210">
        <v>43040</v>
      </c>
      <c r="GS101" s="210">
        <v>43070</v>
      </c>
      <c r="GT101" s="210">
        <v>43101</v>
      </c>
      <c r="GU101" s="210">
        <v>43132</v>
      </c>
      <c r="GV101" s="210">
        <v>43160</v>
      </c>
      <c r="GW101" s="210">
        <v>43191</v>
      </c>
      <c r="GX101" s="210">
        <v>43221</v>
      </c>
      <c r="GY101" s="210">
        <v>43252</v>
      </c>
      <c r="GZ101" s="210">
        <v>43282</v>
      </c>
      <c r="HA101" s="210">
        <v>43313</v>
      </c>
      <c r="HB101" s="210">
        <v>43344</v>
      </c>
      <c r="HC101" s="210">
        <v>43374</v>
      </c>
      <c r="HD101" s="210">
        <v>43405</v>
      </c>
      <c r="HE101" s="210">
        <v>43435</v>
      </c>
      <c r="HF101" s="210">
        <v>43466</v>
      </c>
      <c r="HG101" s="210">
        <v>43497</v>
      </c>
      <c r="HH101" s="210">
        <v>43525</v>
      </c>
      <c r="HI101" s="210">
        <v>43556</v>
      </c>
      <c r="HJ101" s="210">
        <v>43586</v>
      </c>
      <c r="HK101" s="210">
        <v>43617</v>
      </c>
      <c r="HL101" s="210">
        <v>43647</v>
      </c>
      <c r="HM101" s="210">
        <v>43678</v>
      </c>
      <c r="HN101" s="210">
        <v>43709</v>
      </c>
      <c r="HO101" s="210">
        <v>43739</v>
      </c>
      <c r="HP101" s="210">
        <v>43770</v>
      </c>
      <c r="HQ101" s="210">
        <v>43800</v>
      </c>
      <c r="HR101" s="210">
        <v>43831</v>
      </c>
      <c r="HS101" s="210">
        <v>43862</v>
      </c>
      <c r="HT101" s="210">
        <v>43891</v>
      </c>
      <c r="HU101" s="210">
        <v>43922</v>
      </c>
      <c r="HV101" s="210">
        <v>43952</v>
      </c>
      <c r="HW101" s="210">
        <v>43983</v>
      </c>
      <c r="HX101" s="210">
        <v>44013</v>
      </c>
      <c r="HY101" s="210">
        <v>44044</v>
      </c>
      <c r="HZ101" s="210">
        <v>44075</v>
      </c>
      <c r="IA101" s="210">
        <v>44105</v>
      </c>
      <c r="IB101" s="210">
        <v>44136</v>
      </c>
      <c r="IC101" s="210">
        <v>44166</v>
      </c>
    </row>
    <row r="102" spans="1:243">
      <c r="A102" s="168" t="s">
        <v>8</v>
      </c>
      <c r="B102" s="6" t="s">
        <v>21</v>
      </c>
      <c r="C102" s="6" t="s">
        <v>21</v>
      </c>
      <c r="D102" s="6" t="s">
        <v>21</v>
      </c>
      <c r="E102" s="6" t="s">
        <v>21</v>
      </c>
      <c r="F102" s="6" t="s">
        <v>21</v>
      </c>
      <c r="G102" s="6" t="s">
        <v>21</v>
      </c>
      <c r="H102" s="6" t="s">
        <v>21</v>
      </c>
      <c r="I102" s="6" t="s">
        <v>21</v>
      </c>
      <c r="J102" s="6" t="s">
        <v>21</v>
      </c>
      <c r="K102" s="6" t="s">
        <v>21</v>
      </c>
      <c r="L102" s="6" t="s">
        <v>21</v>
      </c>
      <c r="M102" s="6" t="s">
        <v>21</v>
      </c>
      <c r="N102" s="6" t="s">
        <v>21</v>
      </c>
      <c r="O102" s="6" t="s">
        <v>21</v>
      </c>
      <c r="P102" s="6" t="s">
        <v>21</v>
      </c>
      <c r="Q102" s="6" t="s">
        <v>21</v>
      </c>
      <c r="R102" s="6" t="s">
        <v>21</v>
      </c>
      <c r="S102" s="6" t="s">
        <v>21</v>
      </c>
      <c r="T102" s="6" t="s">
        <v>21</v>
      </c>
      <c r="U102" s="6" t="s">
        <v>21</v>
      </c>
      <c r="V102" s="6" t="s">
        <v>21</v>
      </c>
      <c r="W102" s="6" t="s">
        <v>21</v>
      </c>
      <c r="X102" s="6" t="s">
        <v>21</v>
      </c>
      <c r="Y102" s="6" t="s">
        <v>21</v>
      </c>
      <c r="Z102" s="6" t="s">
        <v>21</v>
      </c>
      <c r="AA102" s="6" t="s">
        <v>21</v>
      </c>
      <c r="AB102" s="6" t="s">
        <v>21</v>
      </c>
      <c r="AC102" s="6" t="s">
        <v>21</v>
      </c>
      <c r="AD102" s="6" t="s">
        <v>21</v>
      </c>
      <c r="AE102" s="6" t="s">
        <v>21</v>
      </c>
      <c r="AF102" s="6" t="s">
        <v>21</v>
      </c>
      <c r="AG102" s="6" t="s">
        <v>21</v>
      </c>
      <c r="AH102" s="6" t="s">
        <v>21</v>
      </c>
      <c r="AI102" s="6" t="s">
        <v>21</v>
      </c>
      <c r="AJ102" s="6" t="s">
        <v>21</v>
      </c>
      <c r="AK102" s="6" t="s">
        <v>21</v>
      </c>
      <c r="AL102" s="6" t="s">
        <v>21</v>
      </c>
      <c r="AM102" s="6" t="s">
        <v>21</v>
      </c>
      <c r="AN102" s="6" t="s">
        <v>21</v>
      </c>
      <c r="AO102" s="6" t="s">
        <v>21</v>
      </c>
      <c r="AP102" s="6" t="s">
        <v>21</v>
      </c>
      <c r="AQ102" s="6" t="s">
        <v>21</v>
      </c>
      <c r="AR102" s="6" t="s">
        <v>21</v>
      </c>
      <c r="AS102" s="6" t="s">
        <v>21</v>
      </c>
      <c r="AT102" s="6" t="s">
        <v>21</v>
      </c>
      <c r="AU102" s="6" t="s">
        <v>21</v>
      </c>
      <c r="AV102" s="6" t="s">
        <v>21</v>
      </c>
      <c r="AW102" s="6" t="s">
        <v>21</v>
      </c>
      <c r="AX102" s="6" t="s">
        <v>21</v>
      </c>
      <c r="AY102" s="6" t="s">
        <v>21</v>
      </c>
      <c r="AZ102" s="6" t="s">
        <v>21</v>
      </c>
      <c r="BA102" s="6" t="s">
        <v>21</v>
      </c>
      <c r="BB102" s="6" t="s">
        <v>21</v>
      </c>
      <c r="BC102" s="6" t="s">
        <v>21</v>
      </c>
      <c r="BD102" s="6" t="s">
        <v>21</v>
      </c>
      <c r="BE102" s="6" t="s">
        <v>21</v>
      </c>
      <c r="BF102" s="6" t="s">
        <v>21</v>
      </c>
      <c r="BG102" s="6" t="s">
        <v>21</v>
      </c>
      <c r="BH102" s="6" t="s">
        <v>21</v>
      </c>
      <c r="BI102" s="6" t="s">
        <v>21</v>
      </c>
      <c r="BJ102" s="6" t="s">
        <v>21</v>
      </c>
      <c r="BK102" s="6" t="s">
        <v>21</v>
      </c>
      <c r="BL102" s="6" t="s">
        <v>21</v>
      </c>
      <c r="BM102" s="6" t="s">
        <v>21</v>
      </c>
      <c r="BN102" s="6" t="s">
        <v>21</v>
      </c>
      <c r="BO102" s="6" t="s">
        <v>21</v>
      </c>
      <c r="BP102" s="6" t="s">
        <v>21</v>
      </c>
      <c r="BQ102" s="6" t="s">
        <v>21</v>
      </c>
      <c r="BR102" s="6" t="s">
        <v>21</v>
      </c>
      <c r="BS102" s="6" t="s">
        <v>21</v>
      </c>
      <c r="BT102" s="6" t="s">
        <v>21</v>
      </c>
      <c r="BU102" s="6" t="s">
        <v>21</v>
      </c>
      <c r="BV102" s="6" t="s">
        <v>21</v>
      </c>
      <c r="BW102" s="6" t="s">
        <v>21</v>
      </c>
      <c r="BX102" s="6" t="s">
        <v>21</v>
      </c>
      <c r="BY102" s="6" t="s">
        <v>21</v>
      </c>
      <c r="BZ102" s="6" t="s">
        <v>21</v>
      </c>
      <c r="CA102" s="6" t="s">
        <v>21</v>
      </c>
      <c r="CB102" s="6" t="s">
        <v>21</v>
      </c>
      <c r="CC102" s="6" t="s">
        <v>21</v>
      </c>
      <c r="CD102" s="6" t="s">
        <v>21</v>
      </c>
      <c r="CE102" s="6" t="s">
        <v>21</v>
      </c>
      <c r="CF102" s="6" t="s">
        <v>21</v>
      </c>
      <c r="CG102" s="6" t="s">
        <v>21</v>
      </c>
      <c r="CH102" s="6" t="s">
        <v>21</v>
      </c>
      <c r="CI102" s="6" t="s">
        <v>21</v>
      </c>
      <c r="CJ102" s="6" t="s">
        <v>21</v>
      </c>
      <c r="CK102" s="6" t="s">
        <v>21</v>
      </c>
      <c r="CL102" s="6" t="s">
        <v>21</v>
      </c>
      <c r="CM102" s="6" t="s">
        <v>21</v>
      </c>
      <c r="CN102" s="6" t="s">
        <v>21</v>
      </c>
      <c r="CO102" s="6" t="s">
        <v>21</v>
      </c>
      <c r="CP102" s="6" t="s">
        <v>21</v>
      </c>
      <c r="CQ102" s="6" t="s">
        <v>21</v>
      </c>
      <c r="CR102" s="6" t="s">
        <v>21</v>
      </c>
      <c r="CS102" s="6" t="s">
        <v>21</v>
      </c>
      <c r="CT102" s="6" t="s">
        <v>21</v>
      </c>
      <c r="CU102" s="6" t="s">
        <v>21</v>
      </c>
      <c r="CV102" s="6" t="s">
        <v>21</v>
      </c>
      <c r="CW102" s="6" t="s">
        <v>21</v>
      </c>
      <c r="CX102" s="6" t="s">
        <v>21</v>
      </c>
      <c r="CY102" s="6" t="s">
        <v>21</v>
      </c>
      <c r="CZ102" s="6" t="s">
        <v>21</v>
      </c>
      <c r="DA102" s="6" t="s">
        <v>21</v>
      </c>
      <c r="DB102" s="6" t="s">
        <v>21</v>
      </c>
      <c r="DC102" s="6" t="s">
        <v>21</v>
      </c>
      <c r="DD102" s="6" t="s">
        <v>21</v>
      </c>
      <c r="DE102" s="6" t="s">
        <v>21</v>
      </c>
      <c r="DF102" s="6" t="s">
        <v>21</v>
      </c>
      <c r="DG102" s="6" t="s">
        <v>21</v>
      </c>
      <c r="DH102" s="6" t="s">
        <v>21</v>
      </c>
      <c r="DI102" s="6" t="s">
        <v>21</v>
      </c>
      <c r="DJ102" s="6" t="s">
        <v>21</v>
      </c>
      <c r="DK102" s="6" t="s">
        <v>21</v>
      </c>
      <c r="DL102" s="6" t="s">
        <v>21</v>
      </c>
      <c r="DM102" s="6" t="s">
        <v>21</v>
      </c>
      <c r="DN102" s="6" t="s">
        <v>21</v>
      </c>
      <c r="DO102" s="6" t="s">
        <v>21</v>
      </c>
      <c r="DP102" s="6" t="s">
        <v>21</v>
      </c>
      <c r="DQ102" s="6" t="s">
        <v>21</v>
      </c>
      <c r="DR102" s="6" t="s">
        <v>21</v>
      </c>
      <c r="DS102" s="6" t="s">
        <v>21</v>
      </c>
      <c r="DT102" s="6" t="s">
        <v>21</v>
      </c>
      <c r="DU102" s="6" t="s">
        <v>21</v>
      </c>
      <c r="DV102" s="6" t="s">
        <v>21</v>
      </c>
      <c r="DW102" s="6" t="s">
        <v>21</v>
      </c>
      <c r="DX102" s="6" t="s">
        <v>21</v>
      </c>
      <c r="DY102" s="6" t="s">
        <v>21</v>
      </c>
      <c r="DZ102" s="6" t="s">
        <v>21</v>
      </c>
      <c r="EA102" s="6" t="s">
        <v>21</v>
      </c>
      <c r="EB102" s="6" t="s">
        <v>21</v>
      </c>
      <c r="EC102" s="6" t="s">
        <v>21</v>
      </c>
      <c r="ED102" s="6" t="s">
        <v>21</v>
      </c>
      <c r="EE102" s="6" t="s">
        <v>21</v>
      </c>
      <c r="EF102" s="6" t="s">
        <v>21</v>
      </c>
      <c r="EG102" s="6" t="s">
        <v>21</v>
      </c>
      <c r="EH102" s="6" t="s">
        <v>21</v>
      </c>
      <c r="EI102" s="6" t="s">
        <v>21</v>
      </c>
      <c r="EJ102" s="6" t="s">
        <v>21</v>
      </c>
      <c r="EK102" s="6" t="s">
        <v>21</v>
      </c>
      <c r="EL102" s="6" t="s">
        <v>21</v>
      </c>
      <c r="EM102" s="6" t="s">
        <v>21</v>
      </c>
      <c r="EN102" s="6" t="s">
        <v>21</v>
      </c>
      <c r="EO102" s="6" t="s">
        <v>21</v>
      </c>
      <c r="EP102" s="6" t="s">
        <v>21</v>
      </c>
      <c r="EQ102" s="6" t="s">
        <v>21</v>
      </c>
      <c r="ER102" s="6" t="s">
        <v>21</v>
      </c>
      <c r="ES102" s="6" t="s">
        <v>21</v>
      </c>
      <c r="ET102" s="6" t="s">
        <v>21</v>
      </c>
      <c r="EU102" s="6" t="s">
        <v>21</v>
      </c>
      <c r="EV102" s="6" t="s">
        <v>21</v>
      </c>
      <c r="EW102" s="6" t="s">
        <v>21</v>
      </c>
      <c r="EX102" s="6" t="s">
        <v>21</v>
      </c>
      <c r="EY102" s="6" t="s">
        <v>21</v>
      </c>
      <c r="EZ102" s="6" t="s">
        <v>21</v>
      </c>
      <c r="FA102" s="6" t="s">
        <v>21</v>
      </c>
      <c r="FB102" s="6" t="s">
        <v>21</v>
      </c>
      <c r="FC102" s="6" t="s">
        <v>21</v>
      </c>
      <c r="FD102" s="6" t="s">
        <v>21</v>
      </c>
      <c r="FE102" s="6" t="s">
        <v>21</v>
      </c>
      <c r="FF102" s="6" t="s">
        <v>21</v>
      </c>
      <c r="FG102" s="6" t="s">
        <v>21</v>
      </c>
      <c r="FH102" s="6" t="s">
        <v>21</v>
      </c>
      <c r="FI102" s="6" t="s">
        <v>21</v>
      </c>
      <c r="FJ102" s="6" t="s">
        <v>21</v>
      </c>
      <c r="FK102" s="6" t="s">
        <v>21</v>
      </c>
      <c r="FL102" s="6" t="s">
        <v>21</v>
      </c>
      <c r="FM102" s="6" t="s">
        <v>21</v>
      </c>
      <c r="FN102" s="6" t="s">
        <v>21</v>
      </c>
      <c r="FO102" s="6" t="s">
        <v>21</v>
      </c>
      <c r="FP102" s="6" t="s">
        <v>21</v>
      </c>
      <c r="FQ102" s="6" t="s">
        <v>21</v>
      </c>
      <c r="FR102" s="6" t="s">
        <v>21</v>
      </c>
      <c r="FS102" s="6" t="s">
        <v>21</v>
      </c>
      <c r="FT102" s="6" t="s">
        <v>21</v>
      </c>
      <c r="FU102" s="6" t="s">
        <v>21</v>
      </c>
      <c r="FV102" s="6" t="s">
        <v>21</v>
      </c>
      <c r="FW102" s="6" t="s">
        <v>21</v>
      </c>
      <c r="FX102" s="6" t="s">
        <v>21</v>
      </c>
      <c r="FY102" s="6" t="s">
        <v>21</v>
      </c>
      <c r="FZ102" s="6" t="s">
        <v>21</v>
      </c>
      <c r="GA102" s="6" t="s">
        <v>21</v>
      </c>
      <c r="GB102" s="6" t="s">
        <v>21</v>
      </c>
      <c r="GC102" s="6" t="s">
        <v>21</v>
      </c>
      <c r="GD102" s="6" t="s">
        <v>21</v>
      </c>
      <c r="GE102" s="6" t="s">
        <v>21</v>
      </c>
      <c r="GF102" s="6" t="s">
        <v>21</v>
      </c>
      <c r="GG102" s="6" t="s">
        <v>21</v>
      </c>
      <c r="GH102" s="6" t="s">
        <v>21</v>
      </c>
      <c r="GI102" s="6" t="s">
        <v>21</v>
      </c>
      <c r="GJ102" s="6" t="s">
        <v>21</v>
      </c>
      <c r="GK102" s="6" t="s">
        <v>21</v>
      </c>
      <c r="GL102" s="6" t="s">
        <v>21</v>
      </c>
      <c r="GM102" s="6" t="s">
        <v>21</v>
      </c>
      <c r="GN102" s="6" t="s">
        <v>21</v>
      </c>
      <c r="GO102" s="6" t="s">
        <v>21</v>
      </c>
      <c r="GP102" s="6" t="s">
        <v>21</v>
      </c>
      <c r="GQ102" s="6" t="s">
        <v>21</v>
      </c>
      <c r="GR102" s="6" t="s">
        <v>21</v>
      </c>
      <c r="GS102" s="6" t="s">
        <v>21</v>
      </c>
      <c r="GT102" s="6" t="s">
        <v>21</v>
      </c>
      <c r="GU102" s="6" t="s">
        <v>21</v>
      </c>
      <c r="GV102" s="6" t="s">
        <v>21</v>
      </c>
      <c r="GW102" s="6" t="s">
        <v>21</v>
      </c>
      <c r="GX102" s="6" t="s">
        <v>21</v>
      </c>
      <c r="GY102" s="6" t="s">
        <v>21</v>
      </c>
      <c r="GZ102" s="6" t="s">
        <v>21</v>
      </c>
      <c r="HA102" s="6" t="s">
        <v>21</v>
      </c>
      <c r="HB102" s="6" t="s">
        <v>21</v>
      </c>
      <c r="HC102" s="6" t="s">
        <v>21</v>
      </c>
      <c r="HD102" s="6" t="s">
        <v>21</v>
      </c>
      <c r="HE102" s="6" t="s">
        <v>21</v>
      </c>
      <c r="HF102" s="6" t="s">
        <v>21</v>
      </c>
      <c r="HG102" s="6" t="s">
        <v>21</v>
      </c>
      <c r="HH102" s="6" t="s">
        <v>21</v>
      </c>
      <c r="HI102" s="6" t="s">
        <v>21</v>
      </c>
      <c r="HJ102" s="6" t="s">
        <v>21</v>
      </c>
      <c r="HK102" s="6" t="s">
        <v>21</v>
      </c>
      <c r="HL102" s="6" t="s">
        <v>21</v>
      </c>
      <c r="HM102" s="6" t="s">
        <v>21</v>
      </c>
      <c r="HN102" s="6" t="s">
        <v>21</v>
      </c>
      <c r="HO102" s="6" t="s">
        <v>21</v>
      </c>
      <c r="HP102" s="6" t="s">
        <v>21</v>
      </c>
      <c r="HQ102" s="6" t="s">
        <v>21</v>
      </c>
      <c r="HR102" s="6" t="s">
        <v>21</v>
      </c>
      <c r="HS102" s="6" t="s">
        <v>21</v>
      </c>
      <c r="HT102" s="6" t="s">
        <v>21</v>
      </c>
      <c r="HU102" s="6" t="s">
        <v>21</v>
      </c>
      <c r="HV102" s="6" t="s">
        <v>21</v>
      </c>
      <c r="HW102" s="6" t="s">
        <v>21</v>
      </c>
      <c r="HX102" s="6" t="s">
        <v>21</v>
      </c>
      <c r="HY102" s="6" t="s">
        <v>21</v>
      </c>
      <c r="HZ102" s="6" t="s">
        <v>21</v>
      </c>
      <c r="IA102" s="6" t="s">
        <v>21</v>
      </c>
      <c r="IB102" s="6" t="s">
        <v>21</v>
      </c>
      <c r="IC102" s="6" t="s">
        <v>21</v>
      </c>
      <c r="ID102" s="6" t="s">
        <v>60</v>
      </c>
      <c r="IE102" s="6" t="s">
        <v>61</v>
      </c>
    </row>
    <row r="103" spans="1:243" s="209" customFormat="1">
      <c r="A103" s="209" t="s">
        <v>41</v>
      </c>
      <c r="G103" s="208"/>
      <c r="H103" s="208"/>
      <c r="I103" s="208"/>
      <c r="J103" s="208"/>
      <c r="K103" s="208"/>
      <c r="L103" s="208"/>
      <c r="M103" s="208"/>
      <c r="N103" s="208"/>
      <c r="O103" s="208"/>
      <c r="P103" s="208"/>
      <c r="Q103" s="208"/>
      <c r="R103" s="208"/>
      <c r="S103" s="208"/>
      <c r="T103" s="208"/>
      <c r="U103" s="208"/>
      <c r="V103" s="208"/>
      <c r="W103" s="208"/>
      <c r="X103" s="208"/>
      <c r="Y103" s="208"/>
      <c r="Z103" s="208"/>
      <c r="AA103" s="208"/>
      <c r="AB103" s="208"/>
      <c r="AC103" s="208"/>
      <c r="AD103" s="208"/>
      <c r="AE103" s="208"/>
      <c r="AF103" s="208"/>
      <c r="AG103" s="208"/>
      <c r="AH103" s="208"/>
      <c r="AI103" s="208"/>
      <c r="AJ103" s="208"/>
      <c r="AK103" s="208"/>
      <c r="AL103" s="208"/>
      <c r="AM103" s="208"/>
      <c r="AN103" s="208"/>
      <c r="AO103" s="208"/>
      <c r="AP103" s="208"/>
      <c r="AQ103" s="208"/>
      <c r="AR103" s="208"/>
      <c r="AS103" s="208"/>
      <c r="AT103" s="208"/>
      <c r="AU103" s="208"/>
      <c r="AV103" s="208"/>
      <c r="AW103" s="208"/>
      <c r="AX103" s="208"/>
      <c r="AY103" s="208"/>
      <c r="AZ103" s="208"/>
      <c r="BA103" s="208"/>
      <c r="BB103" s="208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/>
      <c r="BR103" s="208"/>
      <c r="BS103" s="208"/>
      <c r="BT103" s="208"/>
      <c r="BU103" s="208"/>
      <c r="BV103" s="208"/>
      <c r="BW103" s="208"/>
      <c r="BX103" s="208"/>
      <c r="BY103" s="208"/>
      <c r="BZ103" s="208"/>
      <c r="CA103" s="208"/>
      <c r="CB103" s="208"/>
      <c r="CC103" s="208"/>
      <c r="CD103" s="208"/>
      <c r="CE103" s="208"/>
      <c r="CF103" s="208"/>
      <c r="CG103" s="208"/>
      <c r="CH103" s="208"/>
      <c r="CI103" s="208"/>
      <c r="CJ103" s="208"/>
      <c r="CK103" s="208"/>
      <c r="CL103" s="208"/>
      <c r="CM103" s="208"/>
      <c r="CN103" s="208"/>
      <c r="CO103" s="208"/>
      <c r="CP103" s="208"/>
      <c r="CQ103" s="208"/>
      <c r="CR103" s="208"/>
      <c r="CS103" s="208"/>
      <c r="CT103" s="208"/>
      <c r="CU103" s="208"/>
      <c r="CV103" s="208"/>
      <c r="CW103" s="208"/>
      <c r="CX103" s="208"/>
      <c r="CY103" s="208"/>
      <c r="CZ103" s="208"/>
      <c r="DA103" s="208"/>
      <c r="DB103" s="208"/>
      <c r="DC103" s="208"/>
      <c r="DD103" s="208"/>
      <c r="DE103" s="208"/>
      <c r="DF103" s="208"/>
      <c r="DG103" s="208"/>
      <c r="DH103" s="208"/>
      <c r="DI103" s="208"/>
      <c r="DJ103" s="208"/>
      <c r="DK103" s="208"/>
      <c r="DL103" s="208"/>
      <c r="DM103" s="208"/>
      <c r="DN103" s="208"/>
      <c r="DO103" s="208"/>
      <c r="DP103" s="208"/>
      <c r="DQ103" s="208"/>
      <c r="DR103" s="208"/>
      <c r="DS103" s="208"/>
      <c r="DT103" s="208"/>
      <c r="DU103" s="208"/>
      <c r="DV103" s="208"/>
      <c r="DW103" s="208"/>
      <c r="DX103" s="208"/>
      <c r="DY103" s="208"/>
      <c r="DZ103" s="208"/>
      <c r="EA103" s="208"/>
      <c r="EB103" s="208"/>
      <c r="EC103" s="208"/>
      <c r="ED103" s="208"/>
      <c r="EE103" s="208"/>
      <c r="EF103" s="208"/>
      <c r="EG103" s="208"/>
      <c r="EH103" s="208"/>
      <c r="EI103" s="208"/>
      <c r="EJ103" s="208"/>
      <c r="EK103" s="208"/>
      <c r="EL103" s="208"/>
      <c r="EM103" s="208"/>
      <c r="EN103" s="208"/>
      <c r="EO103" s="208"/>
      <c r="EP103" s="208"/>
      <c r="EQ103" s="208"/>
      <c r="ER103" s="208"/>
      <c r="ES103" s="208"/>
      <c r="ET103" s="208"/>
      <c r="EU103" s="208"/>
      <c r="EV103" s="208"/>
      <c r="EW103" s="208"/>
      <c r="EX103" s="208"/>
      <c r="EY103" s="208"/>
      <c r="EZ103" s="208"/>
      <c r="FA103" s="208"/>
      <c r="FB103" s="208"/>
      <c r="FC103" s="208"/>
      <c r="FD103" s="208"/>
      <c r="FE103" s="208"/>
      <c r="FF103" s="208"/>
      <c r="FG103" s="208"/>
      <c r="FH103" s="208"/>
      <c r="FI103" s="208"/>
      <c r="FJ103" s="208"/>
      <c r="FK103" s="208"/>
      <c r="FL103" s="208"/>
      <c r="FM103" s="208"/>
      <c r="FN103" s="208"/>
      <c r="FO103" s="208"/>
      <c r="FP103" s="208"/>
      <c r="FQ103" s="208"/>
      <c r="FR103" s="208"/>
      <c r="FS103" s="208"/>
      <c r="FT103" s="208"/>
      <c r="FU103" s="208"/>
      <c r="FV103" s="208"/>
      <c r="FW103" s="208"/>
      <c r="FX103" s="208"/>
      <c r="FY103" s="208"/>
      <c r="FZ103" s="208"/>
      <c r="GA103" s="208"/>
      <c r="GB103" s="208"/>
      <c r="GC103" s="208"/>
      <c r="GD103" s="208"/>
      <c r="GE103" s="208"/>
      <c r="GF103" s="208"/>
      <c r="GG103" s="208"/>
      <c r="GH103" s="208"/>
      <c r="GI103" s="208"/>
      <c r="GJ103" s="208"/>
      <c r="GK103" s="208"/>
      <c r="GL103" s="208"/>
      <c r="GM103" s="208"/>
      <c r="GN103" s="208"/>
      <c r="GO103" s="208"/>
      <c r="GP103" s="208"/>
      <c r="GQ103" s="208"/>
      <c r="GR103" s="208"/>
      <c r="GS103" s="208"/>
      <c r="GT103" s="208"/>
      <c r="GU103" s="208"/>
      <c r="GV103" s="208"/>
      <c r="GW103" s="208"/>
      <c r="GX103" s="208"/>
      <c r="GY103" s="208"/>
      <c r="GZ103" s="208"/>
      <c r="HA103" s="208"/>
      <c r="HB103" s="208"/>
      <c r="HC103" s="208"/>
      <c r="HD103" s="208"/>
      <c r="HE103" s="208"/>
      <c r="HF103" s="208"/>
      <c r="HG103" s="208"/>
      <c r="HH103" s="208"/>
      <c r="HI103" s="208"/>
      <c r="HJ103" s="208"/>
      <c r="HK103" s="208"/>
      <c r="HL103" s="208"/>
      <c r="HM103" s="208"/>
      <c r="HN103" s="208"/>
      <c r="HO103" s="208"/>
      <c r="HP103" s="208"/>
      <c r="HQ103" s="208"/>
      <c r="HR103" s="208"/>
      <c r="HS103" s="208"/>
      <c r="HT103" s="208"/>
      <c r="HU103" s="208"/>
      <c r="HV103" s="208"/>
      <c r="HW103" s="208"/>
      <c r="HX103" s="208"/>
      <c r="HY103" s="208"/>
      <c r="HZ103" s="208"/>
      <c r="IA103" s="208"/>
      <c r="IB103" s="208"/>
      <c r="IC103" s="208"/>
      <c r="ID103" s="208">
        <v>0</v>
      </c>
      <c r="IE103" s="208">
        <v>0</v>
      </c>
    </row>
    <row r="104" spans="1:243" s="208" customFormat="1">
      <c r="A104" s="208" t="s">
        <v>42</v>
      </c>
      <c r="ID104" s="208">
        <v>0</v>
      </c>
      <c r="IE104" s="208">
        <v>0</v>
      </c>
    </row>
    <row r="105" spans="1:243" s="208" customFormat="1">
      <c r="A105" s="208" t="s">
        <v>63</v>
      </c>
      <c r="IC105" s="209"/>
      <c r="ID105" s="208">
        <v>0</v>
      </c>
      <c r="IE105" s="208">
        <v>0</v>
      </c>
    </row>
    <row r="106" spans="1:243" s="208" customFormat="1">
      <c r="A106" s="208" t="s">
        <v>43</v>
      </c>
      <c r="ID106" s="208">
        <v>0</v>
      </c>
      <c r="IE106" s="208">
        <v>0</v>
      </c>
    </row>
    <row r="107" spans="1:243" s="208" customFormat="1">
      <c r="A107" s="208" t="s">
        <v>135</v>
      </c>
      <c r="ID107" s="208">
        <v>0</v>
      </c>
      <c r="IE107" s="208">
        <v>0</v>
      </c>
    </row>
    <row r="108" spans="1:243" s="208" customFormat="1" ht="10.5" customHeight="1">
      <c r="A108" s="208" t="s">
        <v>44</v>
      </c>
      <c r="ID108" s="208">
        <v>0</v>
      </c>
      <c r="IE108" s="208">
        <v>0</v>
      </c>
    </row>
    <row r="109" spans="1:243" ht="10.5" customHeight="1">
      <c r="A109" s="165" t="s">
        <v>45</v>
      </c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>
        <v>0</v>
      </c>
      <c r="IE109" s="6">
        <v>0</v>
      </c>
      <c r="IF109" s="6"/>
      <c r="II109" s="6"/>
    </row>
    <row r="110" spans="1:243" s="27" customFormat="1">
      <c r="A110" s="165" t="s">
        <v>106</v>
      </c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>
        <v>0</v>
      </c>
      <c r="IE110" s="6">
        <v>0</v>
      </c>
      <c r="IF110" s="6"/>
      <c r="IG110"/>
      <c r="II110" s="6"/>
    </row>
    <row r="111" spans="1:243" s="27" customFormat="1">
      <c r="A111" s="165" t="s">
        <v>46</v>
      </c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>
        <v>0</v>
      </c>
      <c r="IE111" s="6">
        <v>0</v>
      </c>
      <c r="IF111" s="6"/>
      <c r="IG111"/>
      <c r="II111" s="6"/>
    </row>
    <row r="112" spans="1:243" s="27" customFormat="1">
      <c r="A112" s="165" t="s">
        <v>136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>
        <v>0</v>
      </c>
      <c r="IE112" s="6">
        <v>0</v>
      </c>
      <c r="IF112" s="6"/>
      <c r="IG112"/>
      <c r="II112" s="6"/>
    </row>
    <row r="113" spans="1:243" s="27" customFormat="1">
      <c r="A113" s="165" t="s">
        <v>47</v>
      </c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>
        <v>0</v>
      </c>
      <c r="IE113" s="6">
        <v>0</v>
      </c>
      <c r="IF113" s="6"/>
      <c r="IG113"/>
      <c r="II113" s="6"/>
    </row>
    <row r="114" spans="1:243" s="27" customFormat="1">
      <c r="A114" s="167" t="s">
        <v>48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>
        <v>0</v>
      </c>
      <c r="IE114" s="6">
        <v>0</v>
      </c>
      <c r="IF114" s="6"/>
    </row>
    <row r="115" spans="1:243" s="27" customFormat="1">
      <c r="A115" s="165" t="s">
        <v>49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>
        <v>0</v>
      </c>
      <c r="IE115" s="6">
        <v>0</v>
      </c>
      <c r="IF115" s="6"/>
    </row>
    <row r="116" spans="1:243" s="27" customFormat="1">
      <c r="A116" s="165" t="s">
        <v>11</v>
      </c>
      <c r="B116" s="6"/>
      <c r="C116" s="6"/>
      <c r="D116" s="6"/>
      <c r="E116" s="6"/>
      <c r="F116" s="6"/>
      <c r="G116" s="6"/>
      <c r="H116" s="6">
        <v>623.87779796801431</v>
      </c>
      <c r="I116" s="6">
        <v>-7880.33610793965</v>
      </c>
      <c r="J116" s="6">
        <v>-5547.3851887192459</v>
      </c>
      <c r="K116" s="6">
        <v>-33459.640514125633</v>
      </c>
      <c r="L116" s="6">
        <v>-38362.674562914217</v>
      </c>
      <c r="M116" s="6">
        <v>-20396.973847489939</v>
      </c>
      <c r="N116" s="6">
        <v>-22036.276572600505</v>
      </c>
      <c r="O116" s="6">
        <v>-19325.887946208579</v>
      </c>
      <c r="P116" s="6">
        <v>-60616.847607517702</v>
      </c>
      <c r="Q116" s="6">
        <v>-57828.212053688745</v>
      </c>
      <c r="R116" s="6">
        <v>-61138.116297110246</v>
      </c>
      <c r="S116" s="6">
        <v>-7656.4896942366331</v>
      </c>
      <c r="T116" s="6">
        <v>-8098.3412320833158</v>
      </c>
      <c r="U116" s="6">
        <v>-8345.8825324930349</v>
      </c>
      <c r="V116" s="6">
        <v>-17768.603045428852</v>
      </c>
      <c r="W116" s="6">
        <v>-15278.632498331104</v>
      </c>
      <c r="X116" s="6">
        <v>-17657.824620975618</v>
      </c>
      <c r="Y116" s="6">
        <v>-9002.1176955854971</v>
      </c>
      <c r="Z116" s="6">
        <v>-9710.6324982425704</v>
      </c>
      <c r="AA116" s="6">
        <v>-10047.827285376832</v>
      </c>
      <c r="AB116" s="6">
        <v>-9952.3425533212721</v>
      </c>
      <c r="AC116" s="6">
        <v>-10222.549561919339</v>
      </c>
      <c r="AD116" s="6">
        <v>-9033.2897529777892</v>
      </c>
      <c r="AE116" s="6">
        <v>-2958.119269991993</v>
      </c>
      <c r="AF116" s="6">
        <v>-2831.1039700512079</v>
      </c>
      <c r="AG116" s="6">
        <v>-3338.549779026021</v>
      </c>
      <c r="AH116" s="6">
        <v>-8530.2206239386705</v>
      </c>
      <c r="AI116" s="6">
        <v>-11787.373568326921</v>
      </c>
      <c r="AJ116" s="6">
        <v>-12019.784956354419</v>
      </c>
      <c r="AK116" s="6">
        <v>-10983.847327358226</v>
      </c>
      <c r="AL116" s="6">
        <v>-13135.528175249076</v>
      </c>
      <c r="AM116" s="6">
        <v>-10181.465055783177</v>
      </c>
      <c r="AN116" s="6">
        <v>-10050.362610073169</v>
      </c>
      <c r="AO116" s="6">
        <v>-10295.671181530597</v>
      </c>
      <c r="AP116" s="6">
        <v>-9143.4383296871638</v>
      </c>
      <c r="AQ116" s="6">
        <v>2014.3689640022701</v>
      </c>
      <c r="AR116" s="6">
        <v>1686.0934327767659</v>
      </c>
      <c r="AS116" s="6">
        <v>1431.377028423067</v>
      </c>
      <c r="AT116" s="6">
        <v>-19276.728616040058</v>
      </c>
      <c r="AU116" s="6">
        <v>-13044.937941274504</v>
      </c>
      <c r="AV116" s="6">
        <v>-14333.270536986151</v>
      </c>
      <c r="AW116" s="6">
        <v>-11239.58861096504</v>
      </c>
      <c r="AX116" s="6">
        <v>-12697.264974918808</v>
      </c>
      <c r="AY116" s="6">
        <v>-11686.466142728594</v>
      </c>
      <c r="AZ116" s="6">
        <v>-10009.737924641846</v>
      </c>
      <c r="BA116" s="6">
        <v>-9235.4853466632303</v>
      </c>
      <c r="BB116" s="6">
        <v>-8618.3484176793754</v>
      </c>
      <c r="BC116" s="6">
        <v>-8832.8332965611207</v>
      </c>
      <c r="BD116" s="6">
        <v>-8799.5844329895863</v>
      </c>
      <c r="BE116" s="6">
        <v>-8642.5742946250048</v>
      </c>
      <c r="BF116" s="6">
        <v>-5959.2622174233784</v>
      </c>
      <c r="BG116" s="6">
        <v>-472.97397375955399</v>
      </c>
      <c r="BH116" s="6">
        <v>-254.87940928709</v>
      </c>
      <c r="BI116" s="6">
        <v>1379.364855214335</v>
      </c>
      <c r="BJ116" s="6">
        <v>-265.21284481072001</v>
      </c>
      <c r="BK116" s="6">
        <v>4401.9318769530282</v>
      </c>
      <c r="BL116" s="6">
        <v>3303.0742002289498</v>
      </c>
      <c r="BM116" s="6">
        <v>6952.6657336955841</v>
      </c>
      <c r="BN116" s="6">
        <v>7093.5232327735184</v>
      </c>
      <c r="BO116" s="6">
        <v>8290.3270397610213</v>
      </c>
      <c r="BP116" s="6">
        <v>8024.1033235650357</v>
      </c>
      <c r="BQ116" s="6">
        <v>8583.3482548664524</v>
      </c>
      <c r="BR116" s="6">
        <v>-12215.259397306791</v>
      </c>
      <c r="BS116" s="6">
        <v>-10677.240672886741</v>
      </c>
      <c r="BT116" s="6">
        <v>-11508.97731943076</v>
      </c>
      <c r="BU116" s="6">
        <v>-11709.73393457018</v>
      </c>
      <c r="BV116" s="6">
        <v>-11979.01977804962</v>
      </c>
      <c r="BW116" s="6">
        <v>-11047.69096898819</v>
      </c>
      <c r="BX116" s="6">
        <v>-12437.210213444059</v>
      </c>
      <c r="BY116" s="6">
        <v>-11222.07788209783</v>
      </c>
      <c r="BZ116" s="6">
        <v>-12024.657402268749</v>
      </c>
      <c r="CA116" s="6">
        <v>-11143.13616573014</v>
      </c>
      <c r="CB116" s="6">
        <v>-11334.546135056309</v>
      </c>
      <c r="CC116" s="6">
        <v>-12120.42320373387</v>
      </c>
      <c r="CD116" s="6">
        <v>2873.8622051339398</v>
      </c>
      <c r="CE116" s="6">
        <v>2580.5611275890201</v>
      </c>
      <c r="CF116" s="6">
        <v>2844.23162183761</v>
      </c>
      <c r="CG116" s="6">
        <v>2613.76048229555</v>
      </c>
      <c r="CH116" s="6">
        <v>2814.1109402390398</v>
      </c>
      <c r="CI116" s="6">
        <v>2731.0252683506201</v>
      </c>
      <c r="CJ116" s="6">
        <v>2784.0006772134502</v>
      </c>
      <c r="CK116" s="6">
        <v>2768.7048515931201</v>
      </c>
      <c r="CL116" s="6">
        <v>2686.7389613502501</v>
      </c>
      <c r="CM116" s="6">
        <v>2613.6597738403502</v>
      </c>
      <c r="CN116" s="6">
        <v>2791.6524969403999</v>
      </c>
      <c r="CO116" s="6">
        <v>2711.3722200192701</v>
      </c>
      <c r="CP116" s="6">
        <v>-1348.7933373146441</v>
      </c>
      <c r="CQ116" s="6">
        <v>-1178.850080951408</v>
      </c>
      <c r="CR116" s="6">
        <v>-1335.712426509672</v>
      </c>
      <c r="CS116" s="6">
        <v>-1227.7784382213399</v>
      </c>
      <c r="CT116" s="6">
        <v>-1386.740404568344</v>
      </c>
      <c r="CU116" s="6">
        <v>-1219.3694899399579</v>
      </c>
      <c r="CV116" s="6">
        <v>-1308.824029816654</v>
      </c>
      <c r="CW116" s="6">
        <v>-1302.026985509224</v>
      </c>
      <c r="CX116" s="6">
        <v>-1263.8664131100461</v>
      </c>
      <c r="CY116" s="6">
        <v>-1229.7606226087701</v>
      </c>
      <c r="CZ116" s="6">
        <v>-1313.4312422684541</v>
      </c>
      <c r="DA116" s="6">
        <v>-1275.420187299148</v>
      </c>
      <c r="DB116" s="6">
        <v>-443.52801920759998</v>
      </c>
      <c r="DC116" s="6">
        <v>-369.55213596245397</v>
      </c>
      <c r="DD116" s="6">
        <v>-398.22546800137002</v>
      </c>
      <c r="DE116" s="6">
        <v>-384.74779309394</v>
      </c>
      <c r="DF116" s="6">
        <v>-434.47970171799</v>
      </c>
      <c r="DG116" s="6">
        <v>-381.97107590231201</v>
      </c>
      <c r="DH116" s="6"/>
      <c r="DI116" s="6"/>
      <c r="DJ116" s="6"/>
      <c r="DK116" s="6">
        <v>2023.07865125334</v>
      </c>
      <c r="DL116" s="6">
        <v>1957.399742122456</v>
      </c>
      <c r="DM116" s="6">
        <v>1995.413916964676</v>
      </c>
      <c r="DN116" s="6">
        <v>-416.26534279289598</v>
      </c>
      <c r="DO116" s="6">
        <v>-346.77761915219997</v>
      </c>
      <c r="DP116" s="6">
        <v>-373.61355015018802</v>
      </c>
      <c r="DQ116" s="6">
        <v>-360.90309901563199</v>
      </c>
      <c r="DR116" s="6">
        <v>-407.47617479135198</v>
      </c>
      <c r="DS116" s="6">
        <v>-358.16579183350399</v>
      </c>
      <c r="DT116" s="6">
        <v>-403.04274092100798</v>
      </c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>
        <v>-775307.1640652637</v>
      </c>
      <c r="IE116" s="6">
        <v>-775307.1640652637</v>
      </c>
      <c r="IF116" s="6"/>
    </row>
    <row r="117" spans="1:243" s="27" customFormat="1">
      <c r="A117" s="165" t="s">
        <v>12</v>
      </c>
      <c r="B117" s="6"/>
      <c r="C117" s="6"/>
      <c r="D117" s="6"/>
      <c r="E117" s="6"/>
      <c r="F117" s="6"/>
      <c r="G117" s="6"/>
      <c r="H117" s="6">
        <v>1872.5644961019236</v>
      </c>
      <c r="I117" s="6">
        <v>40428.676255403429</v>
      </c>
      <c r="J117" s="6">
        <v>-38401.041730752244</v>
      </c>
      <c r="K117" s="6">
        <v>-42963.478655506275</v>
      </c>
      <c r="L117" s="6">
        <v>-49796.359942586525</v>
      </c>
      <c r="M117" s="6">
        <v>-94008.718380401144</v>
      </c>
      <c r="N117" s="6">
        <v>-62795.883634130572</v>
      </c>
      <c r="O117" s="6">
        <v>-54852.862688886111</v>
      </c>
      <c r="P117" s="6">
        <v>-76408.028762304573</v>
      </c>
      <c r="Q117" s="6">
        <v>-52414.787822140315</v>
      </c>
      <c r="R117" s="6">
        <v>-55399.492619081582</v>
      </c>
      <c r="S117" s="6">
        <v>-66860.896602623849</v>
      </c>
      <c r="T117" s="6">
        <v>-53763.562143574716</v>
      </c>
      <c r="U117" s="6">
        <v>-53483.762215877709</v>
      </c>
      <c r="V117" s="6">
        <v>-58754.927508973051</v>
      </c>
      <c r="W117" s="6">
        <v>-51558.14192402349</v>
      </c>
      <c r="X117" s="6">
        <v>-56505.558679832902</v>
      </c>
      <c r="Y117" s="6">
        <v>-3683.7688664359739</v>
      </c>
      <c r="Z117" s="6">
        <v>26566.713172274049</v>
      </c>
      <c r="AA117" s="6">
        <v>24267.151106329089</v>
      </c>
      <c r="AB117" s="6">
        <v>-62319.400657547987</v>
      </c>
      <c r="AC117" s="6">
        <v>-61748.195739087227</v>
      </c>
      <c r="AD117" s="6">
        <v>-48576.101183114792</v>
      </c>
      <c r="AE117" s="6">
        <v>-39564.466565653012</v>
      </c>
      <c r="AF117" s="6">
        <v>-38454.066910342452</v>
      </c>
      <c r="AG117" s="6">
        <v>-33540.933207970906</v>
      </c>
      <c r="AH117" s="6">
        <v>-29390.550886258254</v>
      </c>
      <c r="AI117" s="6">
        <v>-26699.206827414211</v>
      </c>
      <c r="AJ117" s="6">
        <v>-29099.704011934136</v>
      </c>
      <c r="AK117" s="6">
        <v>27077.347087078506</v>
      </c>
      <c r="AL117" s="6">
        <v>63292.505925041398</v>
      </c>
      <c r="AM117" s="6">
        <v>54088.422086123202</v>
      </c>
      <c r="AN117" s="6">
        <v>-18693.637503395803</v>
      </c>
      <c r="AO117" s="6">
        <v>-17561.879934194701</v>
      </c>
      <c r="AP117" s="6">
        <v>-14425.318011365174</v>
      </c>
      <c r="AQ117" s="6">
        <v>-10671.199871325722</v>
      </c>
      <c r="AR117" s="6">
        <v>-17453.555925183053</v>
      </c>
      <c r="AS117" s="6">
        <v>-25544.235387052842</v>
      </c>
      <c r="AT117" s="6">
        <v>8159.595827918497</v>
      </c>
      <c r="AU117" s="6">
        <v>7141.037691597533</v>
      </c>
      <c r="AV117" s="6">
        <v>6803.960570741423</v>
      </c>
      <c r="AW117" s="6">
        <v>45504.218765486068</v>
      </c>
      <c r="AX117" s="6">
        <v>82607.67696652413</v>
      </c>
      <c r="AY117" s="6">
        <v>71285.575739373802</v>
      </c>
      <c r="AZ117" s="6">
        <v>6484.4441307033658</v>
      </c>
      <c r="BA117" s="6">
        <v>5425.3826632754217</v>
      </c>
      <c r="BB117" s="6">
        <v>12581.127986222087</v>
      </c>
      <c r="BC117" s="6">
        <v>15571.302996209415</v>
      </c>
      <c r="BD117" s="6">
        <v>14995.32439117763</v>
      </c>
      <c r="BE117" s="6">
        <v>13869.249393122085</v>
      </c>
      <c r="BF117" s="6">
        <v>-31508.815352876976</v>
      </c>
      <c r="BG117" s="6">
        <v>-22428.513529021468</v>
      </c>
      <c r="BH117" s="6">
        <v>-24765.856119344269</v>
      </c>
      <c r="BI117" s="6">
        <v>14432.81502030965</v>
      </c>
      <c r="BJ117" s="6">
        <v>54943.834637159511</v>
      </c>
      <c r="BK117" s="6">
        <v>51374.527450477086</v>
      </c>
      <c r="BL117" s="6">
        <v>-19310.007982702624</v>
      </c>
      <c r="BM117" s="6">
        <v>-28772.75072478229</v>
      </c>
      <c r="BN117" s="6">
        <v>-28307.880016084338</v>
      </c>
      <c r="BO117" s="6">
        <v>24617.822894097699</v>
      </c>
      <c r="BP117" s="6">
        <v>23732.857924630996</v>
      </c>
      <c r="BQ117" s="6">
        <v>25242.031773039675</v>
      </c>
      <c r="BR117" s="6">
        <v>-11274.112277364109</v>
      </c>
      <c r="BS117" s="6">
        <v>-9656.7103352767499</v>
      </c>
      <c r="BT117" s="6">
        <v>-11449.307783015825</v>
      </c>
      <c r="BU117" s="6">
        <v>-11170.645982915017</v>
      </c>
      <c r="BV117" s="6">
        <v>-11373.757328498319</v>
      </c>
      <c r="BW117" s="6">
        <v>-10494.269089160769</v>
      </c>
      <c r="BX117" s="6">
        <v>-8204.5231743112563</v>
      </c>
      <c r="BY117" s="6">
        <v>-7564.038553856316</v>
      </c>
      <c r="BZ117" s="6">
        <v>-7935.3614449937286</v>
      </c>
      <c r="CA117" s="6">
        <v>-9604.1375511380793</v>
      </c>
      <c r="CB117" s="6">
        <v>-9677.1829807483246</v>
      </c>
      <c r="CC117" s="6">
        <v>-10450.418491797245</v>
      </c>
      <c r="CD117" s="6">
        <v>3753.763758259568</v>
      </c>
      <c r="CE117" s="6">
        <v>3524.6503079926451</v>
      </c>
      <c r="CF117" s="6">
        <v>3802.4233060126971</v>
      </c>
      <c r="CG117" s="6">
        <v>3534.9023377772719</v>
      </c>
      <c r="CH117" s="6">
        <v>4052.4936112610162</v>
      </c>
      <c r="CI117" s="6">
        <v>3952.5730269785308</v>
      </c>
      <c r="CJ117" s="6">
        <v>3438.20378564252</v>
      </c>
      <c r="CK117" s="6">
        <v>4678.4593744482827</v>
      </c>
      <c r="CL117" s="6">
        <v>4436.6549518993852</v>
      </c>
      <c r="CM117" s="6">
        <v>4495.4460624545136</v>
      </c>
      <c r="CN117" s="6">
        <v>5068.6247127530778</v>
      </c>
      <c r="CO117" s="6">
        <v>4535.5171149397802</v>
      </c>
      <c r="CP117" s="6">
        <v>-513.76773867376301</v>
      </c>
      <c r="CQ117" s="6">
        <v>-288.80377000156102</v>
      </c>
      <c r="CR117" s="6">
        <v>-214.63947895840599</v>
      </c>
      <c r="CS117" s="6">
        <v>-366.05070176792401</v>
      </c>
      <c r="CT117" s="6">
        <v>56.577582844029003</v>
      </c>
      <c r="CU117" s="6">
        <v>-144.90367157650101</v>
      </c>
      <c r="CV117" s="6">
        <v>-680.397201794446</v>
      </c>
      <c r="CW117" s="6">
        <v>-576.19377100439306</v>
      </c>
      <c r="CX117" s="6">
        <v>-661.65103050305197</v>
      </c>
      <c r="CY117" s="6">
        <v>-483.25352425137601</v>
      </c>
      <c r="CZ117" s="6">
        <v>-281.67313239647598</v>
      </c>
      <c r="DA117" s="6">
        <v>-619.10134208253396</v>
      </c>
      <c r="DB117" s="6">
        <v>17827.868141843908</v>
      </c>
      <c r="DC117" s="6">
        <v>14861.868271456357</v>
      </c>
      <c r="DD117" s="6">
        <v>15947.276191566605</v>
      </c>
      <c r="DE117" s="6">
        <v>15410.241850007591</v>
      </c>
      <c r="DF117" s="6">
        <v>17825.401217384322</v>
      </c>
      <c r="DG117" s="6">
        <v>15506.583287311723</v>
      </c>
      <c r="DH117" s="6">
        <v>16576.495957365962</v>
      </c>
      <c r="DI117" s="6">
        <v>16602.646175145099</v>
      </c>
      <c r="DJ117" s="6">
        <v>17776.845707263277</v>
      </c>
      <c r="DK117" s="6">
        <v>20692.189391954969</v>
      </c>
      <c r="DL117" s="6">
        <v>19931.333174060168</v>
      </c>
      <c r="DM117" s="6">
        <v>20166.802611963674</v>
      </c>
      <c r="DN117" s="6">
        <v>-8260.5889648256543</v>
      </c>
      <c r="DO117" s="6">
        <v>-6876.4824705155243</v>
      </c>
      <c r="DP117" s="6">
        <v>-7470.3853906474678</v>
      </c>
      <c r="DQ117" s="6">
        <v>-7214.4802660144742</v>
      </c>
      <c r="DR117" s="6">
        <v>-7559.3494398924904</v>
      </c>
      <c r="DS117" s="6">
        <v>-6785.3458648925262</v>
      </c>
      <c r="DT117" s="6">
        <v>-6763.810441313708</v>
      </c>
      <c r="DU117" s="6">
        <v>-5857.9185667008796</v>
      </c>
      <c r="DV117" s="6">
        <v>-5963.9851703166696</v>
      </c>
      <c r="DW117" s="6">
        <v>-5835.2314030198704</v>
      </c>
      <c r="DX117" s="6">
        <v>-5733.9687887212722</v>
      </c>
      <c r="DY117" s="6">
        <v>-5978.8193287837821</v>
      </c>
      <c r="DZ117" s="6">
        <v>-20645.89728381918</v>
      </c>
      <c r="EA117" s="6">
        <v>-17696.255920013045</v>
      </c>
      <c r="EB117" s="6">
        <v>-18593.004400930386</v>
      </c>
      <c r="EC117" s="6">
        <v>-18770.48609017234</v>
      </c>
      <c r="ED117" s="6">
        <v>-19193.357352342668</v>
      </c>
      <c r="EE117" s="6">
        <v>-17660.25347817631</v>
      </c>
      <c r="EF117" s="6">
        <v>-20185.893699105731</v>
      </c>
      <c r="EG117" s="6">
        <v>-18323.94295561804</v>
      </c>
      <c r="EH117" s="6">
        <v>-19524.299201305421</v>
      </c>
      <c r="EI117" s="6">
        <v>-18068.410462826825</v>
      </c>
      <c r="EJ117" s="6">
        <v>-18354.23523411174</v>
      </c>
      <c r="EK117" s="6">
        <v>-19642.304872096229</v>
      </c>
      <c r="EL117" s="6">
        <v>-18651.70710199602</v>
      </c>
      <c r="EM117" s="6">
        <v>-16192.907167698173</v>
      </c>
      <c r="EN117" s="6">
        <v>-18270.152627688996</v>
      </c>
      <c r="EO117" s="6">
        <v>-16912.642636782217</v>
      </c>
      <c r="EP117" s="6">
        <v>-18076.376601587297</v>
      </c>
      <c r="EQ117" s="6">
        <v>-17343.144731603137</v>
      </c>
      <c r="ER117" s="6">
        <v>-18194.902491623372</v>
      </c>
      <c r="ES117" s="6">
        <v>-17228.682916226349</v>
      </c>
      <c r="ET117" s="6">
        <v>-18359.474837135142</v>
      </c>
      <c r="EU117" s="6">
        <v>-16993.835224844195</v>
      </c>
      <c r="EV117" s="6">
        <v>-17267.060184720944</v>
      </c>
      <c r="EW117" s="6">
        <v>-18469.794517732778</v>
      </c>
      <c r="EX117" s="6">
        <v>-17540.152094100536</v>
      </c>
      <c r="EY117" s="6">
        <v>-15230.34131544354</v>
      </c>
      <c r="EZ117" s="6">
        <v>-17185.47599734032</v>
      </c>
      <c r="FA117" s="6">
        <v>-15904.332559916698</v>
      </c>
      <c r="FB117" s="6">
        <v>-17004.619169720532</v>
      </c>
      <c r="FC117" s="6">
        <v>-16313.898176540761</v>
      </c>
      <c r="FD117" s="6">
        <v>-17095.597447192515</v>
      </c>
      <c r="FE117" s="6">
        <v>-16926.9863933456</v>
      </c>
      <c r="FF117" s="6">
        <v>-16509.242313840547</v>
      </c>
      <c r="FG117" s="6">
        <v>-15967.341447061041</v>
      </c>
      <c r="FH117" s="6">
        <v>-12929.760994536771</v>
      </c>
      <c r="FI117" s="6">
        <v>-12744.938315709467</v>
      </c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>
        <v>-1353622.5143294134</v>
      </c>
      <c r="IE117" s="6">
        <v>-1353622.5143294134</v>
      </c>
      <c r="IF117" s="6"/>
    </row>
    <row r="118" spans="1:243" s="27" customFormat="1">
      <c r="A118" s="165" t="s">
        <v>13</v>
      </c>
      <c r="B118" s="6"/>
      <c r="C118" s="6"/>
      <c r="D118" s="6"/>
      <c r="E118" s="28"/>
      <c r="F118" s="6"/>
      <c r="G118" s="6"/>
      <c r="H118" s="6">
        <v>-6855.0359506839677</v>
      </c>
      <c r="I118" s="6">
        <v>-809.46569296386065</v>
      </c>
      <c r="J118" s="6">
        <v>-37244.223807174763</v>
      </c>
      <c r="K118" s="6">
        <v>54969.87043492603</v>
      </c>
      <c r="L118" s="6">
        <v>64340.755452977995</v>
      </c>
      <c r="M118" s="6">
        <v>-77028.17901072868</v>
      </c>
      <c r="N118" s="6">
        <v>-100760.69602787447</v>
      </c>
      <c r="O118" s="6">
        <v>-102771.00974521994</v>
      </c>
      <c r="P118" s="6">
        <v>-48342.041259150326</v>
      </c>
      <c r="Q118" s="6">
        <v>-47556.13110928789</v>
      </c>
      <c r="R118" s="6">
        <v>-38484.664884506754</v>
      </c>
      <c r="S118" s="6">
        <v>-79107.693540945693</v>
      </c>
      <c r="T118" s="6">
        <v>-80747.038942384374</v>
      </c>
      <c r="U118" s="6">
        <v>-88113.937679672119</v>
      </c>
      <c r="V118" s="6">
        <v>-78251.488039872696</v>
      </c>
      <c r="W118" s="6">
        <v>-68397.288410937719</v>
      </c>
      <c r="X118" s="6">
        <v>-77731.336847000741</v>
      </c>
      <c r="Y118" s="6">
        <v>-71537.196814495939</v>
      </c>
      <c r="Z118" s="6">
        <v>-78785.054542984304</v>
      </c>
      <c r="AA118" s="6">
        <v>-89009.386547010465</v>
      </c>
      <c r="AB118" s="6">
        <v>-83872.536894792167</v>
      </c>
      <c r="AC118" s="6">
        <v>-83606.547130463427</v>
      </c>
      <c r="AD118" s="6">
        <v>-74181.129727216117</v>
      </c>
      <c r="AE118" s="6">
        <v>-70798.559505355835</v>
      </c>
      <c r="AF118" s="6">
        <v>-75697.839634871183</v>
      </c>
      <c r="AG118" s="6">
        <v>-73577.270027786362</v>
      </c>
      <c r="AH118" s="6">
        <v>-37978.021343460983</v>
      </c>
      <c r="AI118" s="6">
        <v>-34847.045624336592</v>
      </c>
      <c r="AJ118" s="6">
        <v>-33346.461035311491</v>
      </c>
      <c r="AK118" s="6">
        <v>-32225.904816724953</v>
      </c>
      <c r="AL118" s="6">
        <v>-39527.414331456326</v>
      </c>
      <c r="AM118" s="6">
        <v>-43913.209395565391</v>
      </c>
      <c r="AN118" s="6">
        <v>-46786.588756851015</v>
      </c>
      <c r="AO118" s="6">
        <v>-50100.284694557267</v>
      </c>
      <c r="AP118" s="6">
        <v>-30100.457029893878</v>
      </c>
      <c r="AQ118" s="6">
        <v>-27431.08189543492</v>
      </c>
      <c r="AR118" s="6">
        <v>-26248.685150594119</v>
      </c>
      <c r="AS118" s="6">
        <v>-28118.985795095672</v>
      </c>
      <c r="AT118" s="6">
        <v>-61300.643443369379</v>
      </c>
      <c r="AU118" s="6">
        <v>-50590.314900568068</v>
      </c>
      <c r="AV118" s="6">
        <v>-53266.890275005251</v>
      </c>
      <c r="AW118" s="6">
        <v>-32036.277274832795</v>
      </c>
      <c r="AX118" s="6">
        <v>-40262.679743143432</v>
      </c>
      <c r="AY118" s="6">
        <v>-39492.638982240234</v>
      </c>
      <c r="AZ118" s="6">
        <v>-45104.899008600136</v>
      </c>
      <c r="BA118" s="6">
        <v>-42038.75790968744</v>
      </c>
      <c r="BB118" s="6">
        <v>-36484.182679330224</v>
      </c>
      <c r="BC118" s="6">
        <v>-36340.46075558244</v>
      </c>
      <c r="BD118" s="6">
        <v>-33556.225361189499</v>
      </c>
      <c r="BE118" s="6">
        <v>-37562.992976986003</v>
      </c>
      <c r="BF118" s="6">
        <v>-65927.26288612363</v>
      </c>
      <c r="BG118" s="6">
        <v>-49819.938302502087</v>
      </c>
      <c r="BH118" s="6">
        <v>-51987.246993473855</v>
      </c>
      <c r="BI118" s="6">
        <v>-52876.233913159398</v>
      </c>
      <c r="BJ118" s="6">
        <v>-57609.13959107524</v>
      </c>
      <c r="BK118" s="6">
        <v>-55528.939590136819</v>
      </c>
      <c r="BL118" s="6">
        <v>-53904.967018388525</v>
      </c>
      <c r="BM118" s="6">
        <v>-48484.734715576873</v>
      </c>
      <c r="BN118" s="6">
        <v>-43328.99127323836</v>
      </c>
      <c r="BO118" s="6">
        <v>-41670.434089043389</v>
      </c>
      <c r="BP118" s="6">
        <v>-39971.30918389521</v>
      </c>
      <c r="BQ118" s="6">
        <v>-44032.689742430397</v>
      </c>
      <c r="BR118" s="6">
        <v>-14888.678376289021</v>
      </c>
      <c r="BS118" s="6">
        <v>-12924.892407031088</v>
      </c>
      <c r="BT118" s="6">
        <v>-14003.89974462463</v>
      </c>
      <c r="BU118" s="6">
        <v>-14223.640917607743</v>
      </c>
      <c r="BV118" s="6">
        <v>-15843.154425071381</v>
      </c>
      <c r="BW118" s="6">
        <v>-15769.361608834353</v>
      </c>
      <c r="BX118" s="6">
        <v>-18857.215930179405</v>
      </c>
      <c r="BY118" s="6">
        <v>-16542.791173356098</v>
      </c>
      <c r="BZ118" s="6">
        <v>-16063.023218267035</v>
      </c>
      <c r="CA118" s="6">
        <v>-13558.707041203865</v>
      </c>
      <c r="CB118" s="6">
        <v>-13791.616810900618</v>
      </c>
      <c r="CC118" s="6">
        <v>-14747.757798574741</v>
      </c>
      <c r="CD118" s="6">
        <v>8500.5048960440963</v>
      </c>
      <c r="CE118" s="6">
        <v>7719.1648140178777</v>
      </c>
      <c r="CF118" s="6">
        <v>8436.6031702105665</v>
      </c>
      <c r="CG118" s="6">
        <v>7774.8008322892811</v>
      </c>
      <c r="CH118" s="6">
        <v>7156.1820800451324</v>
      </c>
      <c r="CI118" s="6">
        <v>6985.7653013716426</v>
      </c>
      <c r="CJ118" s="6">
        <v>6560.3574731637636</v>
      </c>
      <c r="CK118" s="6">
        <v>7631.7889173049916</v>
      </c>
      <c r="CL118" s="6">
        <v>7969.4078826480199</v>
      </c>
      <c r="CM118" s="6">
        <v>8841.6972860992137</v>
      </c>
      <c r="CN118" s="6">
        <v>9443.7197125713792</v>
      </c>
      <c r="CO118" s="6">
        <v>8913.9879943109008</v>
      </c>
      <c r="CP118" s="6">
        <v>3932.6842359151078</v>
      </c>
      <c r="CQ118" s="6">
        <v>3515.9483224558298</v>
      </c>
      <c r="CR118" s="6">
        <v>3916.93859966112</v>
      </c>
      <c r="CS118" s="6">
        <v>3620.9292569787081</v>
      </c>
      <c r="CT118" s="6">
        <v>2730.0528668475008</v>
      </c>
      <c r="CU118" s="6">
        <v>2740.4257511216679</v>
      </c>
      <c r="CV118" s="6">
        <v>2241.9484182343999</v>
      </c>
      <c r="CW118" s="6">
        <v>2186.9010670603411</v>
      </c>
      <c r="CX118" s="6">
        <v>2653.0101297384181</v>
      </c>
      <c r="CY118" s="6">
        <v>3606.1317898155671</v>
      </c>
      <c r="CZ118" s="6">
        <v>3851.5718496442209</v>
      </c>
      <c r="DA118" s="6">
        <v>4251.4006243304557</v>
      </c>
      <c r="DB118" s="6">
        <v>11531.728499397601</v>
      </c>
      <c r="DC118" s="6">
        <v>9608.3555350238785</v>
      </c>
      <c r="DD118" s="6">
        <v>10353.862168035645</v>
      </c>
      <c r="DE118" s="6">
        <v>10003.44262044248</v>
      </c>
      <c r="DF118" s="6">
        <v>10083.970751501329</v>
      </c>
      <c r="DG118" s="6">
        <v>9127.0983399815614</v>
      </c>
      <c r="DH118" s="6">
        <v>9568.0336284750047</v>
      </c>
      <c r="DI118" s="6">
        <v>9516.551946846721</v>
      </c>
      <c r="DJ118" s="6">
        <v>10485.748837926218</v>
      </c>
      <c r="DK118" s="6">
        <v>13959.24269364809</v>
      </c>
      <c r="DL118" s="6">
        <v>13506.058220644929</v>
      </c>
      <c r="DM118" s="6">
        <v>13768.356027056196</v>
      </c>
      <c r="DN118" s="6">
        <v>10822.898912615306</v>
      </c>
      <c r="DO118" s="6">
        <v>9016.2180979572004</v>
      </c>
      <c r="DP118" s="6">
        <v>9713.9523039048472</v>
      </c>
      <c r="DQ118" s="6">
        <v>9383.4805744064324</v>
      </c>
      <c r="DR118" s="6">
        <v>9660.9758185996125</v>
      </c>
      <c r="DS118" s="6">
        <v>8737.3602376225845</v>
      </c>
      <c r="DT118" s="6">
        <v>8993.4769747373775</v>
      </c>
      <c r="DU118" s="6">
        <v>8878.1572724112157</v>
      </c>
      <c r="DV118" s="6">
        <v>9270.5321570607866</v>
      </c>
      <c r="DW118" s="6">
        <v>10426.78002756227</v>
      </c>
      <c r="DX118" s="6">
        <v>10090.25290417098</v>
      </c>
      <c r="DY118" s="6">
        <v>10289.67008067707</v>
      </c>
      <c r="DZ118" s="6">
        <v>-3904.1429144467802</v>
      </c>
      <c r="EA118" s="6">
        <v>-3343.2755065789102</v>
      </c>
      <c r="EB118" s="6">
        <v>-3505.9138848473099</v>
      </c>
      <c r="EC118" s="6">
        <v>-3566.74907884496</v>
      </c>
      <c r="ED118" s="6">
        <v>-4538.3916691180639</v>
      </c>
      <c r="EE118" s="6">
        <v>-4073.0411342139801</v>
      </c>
      <c r="EF118" s="6">
        <v>-5373.3419124511174</v>
      </c>
      <c r="EG118" s="6">
        <v>-4469.2568388062627</v>
      </c>
      <c r="EH118" s="6">
        <v>-4708.4604807890601</v>
      </c>
      <c r="EI118" s="6">
        <v>-3393.7805647393602</v>
      </c>
      <c r="EJ118" s="6">
        <v>-3452.2590389510701</v>
      </c>
      <c r="EK118" s="6">
        <v>-3691.8990700009699</v>
      </c>
      <c r="EL118" s="6">
        <v>-3501.8700085092901</v>
      </c>
      <c r="EM118" s="6">
        <v>-3060.34187233788</v>
      </c>
      <c r="EN118" s="6">
        <v>-3467.20921530343</v>
      </c>
      <c r="EO118" s="6">
        <v>-3186.7487164212998</v>
      </c>
      <c r="EP118" s="6">
        <v>-3431.6384539625201</v>
      </c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6"/>
      <c r="GO118" s="6"/>
      <c r="GP118" s="6"/>
      <c r="GQ118" s="6"/>
      <c r="GR118" s="6"/>
      <c r="GS118" s="6"/>
      <c r="GT118" s="6"/>
      <c r="GU118" s="6"/>
      <c r="GV118" s="6"/>
      <c r="GW118" s="6"/>
      <c r="GX118" s="6"/>
      <c r="GY118" s="6"/>
      <c r="GZ118" s="6"/>
      <c r="HA118" s="6"/>
      <c r="HB118" s="6"/>
      <c r="HC118" s="6"/>
      <c r="HD118" s="6"/>
      <c r="HE118" s="6"/>
      <c r="HF118" s="6"/>
      <c r="HG118" s="6"/>
      <c r="HH118" s="6"/>
      <c r="HI118" s="6"/>
      <c r="HJ118" s="6"/>
      <c r="HK118" s="6"/>
      <c r="HL118" s="6"/>
      <c r="HM118" s="6"/>
      <c r="HN118" s="6"/>
      <c r="HO118" s="6"/>
      <c r="HP118" s="6"/>
      <c r="HQ118" s="6"/>
      <c r="HR118" s="6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>
        <v>-2921663.0482740141</v>
      </c>
      <c r="IE118" s="6">
        <v>-2921663.0482740141</v>
      </c>
      <c r="IF118" s="6"/>
    </row>
    <row r="119" spans="1:243" s="27" customFormat="1">
      <c r="A119" s="165" t="s">
        <v>14</v>
      </c>
      <c r="B119" s="6"/>
      <c r="C119" s="6"/>
      <c r="D119" s="6"/>
      <c r="E119" s="6"/>
      <c r="F119" s="6"/>
      <c r="G119" s="28"/>
      <c r="H119" s="28">
        <v>-2112.1968685282768</v>
      </c>
      <c r="I119" s="28">
        <v>274.14388809146811</v>
      </c>
      <c r="J119" s="28">
        <v>-32685.336499113571</v>
      </c>
      <c r="K119" s="28">
        <v>-28598.151220707961</v>
      </c>
      <c r="L119" s="28">
        <v>-32573.782509838267</v>
      </c>
      <c r="M119" s="28">
        <v>-7583.6596153769133</v>
      </c>
      <c r="N119" s="28">
        <v>-8257.6864311934696</v>
      </c>
      <c r="O119" s="28">
        <v>-8071.0408184757471</v>
      </c>
      <c r="P119" s="28">
        <v>-16314.477406184946</v>
      </c>
      <c r="Q119" s="28">
        <v>-15481.642950074565</v>
      </c>
      <c r="R119" s="28">
        <v>-16565.824773618217</v>
      </c>
      <c r="S119" s="28">
        <v>-22994.338059026501</v>
      </c>
      <c r="T119" s="28">
        <v>-23444.870778292083</v>
      </c>
      <c r="U119" s="28">
        <v>-25095.07066045051</v>
      </c>
      <c r="V119" s="28">
        <v>-15923.480822329358</v>
      </c>
      <c r="W119" s="28">
        <v>-13940.7805090729</v>
      </c>
      <c r="X119" s="28">
        <v>-15823.846099161683</v>
      </c>
      <c r="Y119" s="28">
        <v>-87.191661381098598</v>
      </c>
      <c r="Z119" s="28">
        <v>-156.77169699437599</v>
      </c>
      <c r="AA119" s="28">
        <v>-182.84742621586199</v>
      </c>
      <c r="AB119" s="28">
        <v>-15723.178085454585</v>
      </c>
      <c r="AC119" s="28">
        <v>-15661.853897893543</v>
      </c>
      <c r="AD119" s="28">
        <v>-15160.871430851839</v>
      </c>
      <c r="AE119" s="28">
        <v>-14739.551061342976</v>
      </c>
      <c r="AF119" s="28">
        <v>-15758.879004199429</v>
      </c>
      <c r="AG119" s="28">
        <v>-15287.677249942881</v>
      </c>
      <c r="AH119" s="28">
        <v>-7640.9368530525344</v>
      </c>
      <c r="AI119" s="28">
        <v>-7238.2556622841048</v>
      </c>
      <c r="AJ119" s="28">
        <v>-7206.2428280978093</v>
      </c>
      <c r="AK119" s="28">
        <v>6829.5103953189255</v>
      </c>
      <c r="AL119" s="28">
        <v>7655.8199890257283</v>
      </c>
      <c r="AM119" s="28">
        <v>6708.1789911490541</v>
      </c>
      <c r="AN119" s="28">
        <v>-7559.2635578581594</v>
      </c>
      <c r="AO119" s="28">
        <v>-7523.8332330705316</v>
      </c>
      <c r="AP119" s="28">
        <v>-7249.7644440152771</v>
      </c>
      <c r="AQ119" s="28">
        <v>-7388.9662486637053</v>
      </c>
      <c r="AR119" s="28">
        <v>-7153.354857938647</v>
      </c>
      <c r="AS119" s="28">
        <v>-7267.7369850274808</v>
      </c>
      <c r="AT119" s="28">
        <v>-7584.8247414400512</v>
      </c>
      <c r="AU119" s="28">
        <v>-6321.8811158232347</v>
      </c>
      <c r="AV119" s="28">
        <v>-6815.1755520220022</v>
      </c>
      <c r="AW119" s="28">
        <v>6456.0531140420026</v>
      </c>
      <c r="AX119" s="28">
        <v>7234.1808592697098</v>
      </c>
      <c r="AY119" s="28">
        <v>6336.3622232736234</v>
      </c>
      <c r="AZ119" s="28">
        <v>-7485.9695986826773</v>
      </c>
      <c r="BA119" s="28">
        <v>-6755.4070566075543</v>
      </c>
      <c r="BB119" s="28">
        <v>-6841.0407563677363</v>
      </c>
      <c r="BC119" s="28">
        <v>-6970.3933893672938</v>
      </c>
      <c r="BD119" s="28">
        <v>-6746.5182172491632</v>
      </c>
      <c r="BE119" s="28">
        <v>-6853.1343618303636</v>
      </c>
      <c r="BF119" s="28">
        <v>-7159.1714910319197</v>
      </c>
      <c r="BG119" s="28">
        <v>-5964.8400821950872</v>
      </c>
      <c r="BH119" s="28">
        <v>-6428.3111512257301</v>
      </c>
      <c r="BI119" s="28">
        <v>6394.7656530553713</v>
      </c>
      <c r="BJ119" s="28">
        <v>6481.2148742549916</v>
      </c>
      <c r="BK119" s="28">
        <v>5951.3400012667371</v>
      </c>
      <c r="BL119" s="28">
        <v>-7070.0259414487327</v>
      </c>
      <c r="BM119" s="28">
        <v>-6372.3474543158336</v>
      </c>
      <c r="BN119" s="28">
        <v>-6447.7868184869139</v>
      </c>
      <c r="BO119" s="28">
        <v>-87.601867988641999</v>
      </c>
      <c r="BP119" s="28">
        <v>-84.804223029484206</v>
      </c>
      <c r="BQ119" s="28">
        <v>-61.2487783996039</v>
      </c>
      <c r="BR119" s="28">
        <v>6311.1108764094679</v>
      </c>
      <c r="BS119" s="28">
        <v>5516.4807912240758</v>
      </c>
      <c r="BT119" s="28">
        <v>5946.1957256516807</v>
      </c>
      <c r="BU119" s="28">
        <v>6025.4782801178799</v>
      </c>
      <c r="BV119" s="28">
        <v>6114.0244756953298</v>
      </c>
      <c r="BW119" s="28">
        <v>5615.6583021823662</v>
      </c>
      <c r="BX119" s="28">
        <v>6321.9123478441161</v>
      </c>
      <c r="BY119" s="28">
        <v>5704.3216205568206</v>
      </c>
      <c r="BZ119" s="28">
        <v>6162.3841611232829</v>
      </c>
      <c r="CA119" s="28">
        <v>5733.9190636696067</v>
      </c>
      <c r="CB119" s="28">
        <v>5832.411988674945</v>
      </c>
      <c r="CC119" s="28">
        <v>6262.1150802042848</v>
      </c>
      <c r="CD119" s="28">
        <v>5939.2082270786505</v>
      </c>
      <c r="CE119" s="28">
        <v>5333.0631024757758</v>
      </c>
      <c r="CF119" s="28">
        <v>5877.9716872498739</v>
      </c>
      <c r="CG119" s="28">
        <v>5379.8420735531263</v>
      </c>
      <c r="CH119" s="28">
        <v>5745.1884920308294</v>
      </c>
      <c r="CI119" s="28">
        <v>5552.7957531410921</v>
      </c>
      <c r="CJ119" s="28">
        <v>5660.4805901611944</v>
      </c>
      <c r="CK119" s="28">
        <v>5629.4038454938009</v>
      </c>
      <c r="CL119" s="28">
        <v>5507.6063647639512</v>
      </c>
      <c r="CM119" s="28">
        <v>5379.6349158971252</v>
      </c>
      <c r="CN119" s="28">
        <v>5745.9799851093612</v>
      </c>
      <c r="CO119" s="28">
        <v>5603.4135287714471</v>
      </c>
      <c r="CP119" s="28">
        <v>5574.9087544003087</v>
      </c>
      <c r="CQ119" s="28">
        <v>4872.4894375468439</v>
      </c>
      <c r="CR119" s="28">
        <v>5520.8487641760394</v>
      </c>
      <c r="CS119" s="28">
        <v>5054.2219007942376</v>
      </c>
      <c r="CT119" s="28">
        <v>5662.2342355033652</v>
      </c>
      <c r="CU119" s="28">
        <v>4958.5041226046269</v>
      </c>
      <c r="CV119" s="28">
        <v>5453.4334575693902</v>
      </c>
      <c r="CW119" s="28">
        <v>5425.1124396217701</v>
      </c>
      <c r="CX119" s="28">
        <v>5266.1100546252001</v>
      </c>
      <c r="CY119" s="28">
        <v>5124.0025942031998</v>
      </c>
      <c r="CZ119" s="28">
        <v>5472.6301761185596</v>
      </c>
      <c r="DA119" s="28">
        <v>5314.2507804131101</v>
      </c>
      <c r="DB119" s="28">
        <v>5544.1002400950001</v>
      </c>
      <c r="DC119" s="28">
        <v>4619.4016995306802</v>
      </c>
      <c r="DD119" s="28">
        <v>4977.8183500171299</v>
      </c>
      <c r="DE119" s="28">
        <v>4809.3474136742598</v>
      </c>
      <c r="DF119" s="28">
        <v>5430.9962714748799</v>
      </c>
      <c r="DG119" s="28">
        <v>4774.6384487789001</v>
      </c>
      <c r="DH119" s="28">
        <v>5123.9469535981698</v>
      </c>
      <c r="DI119" s="28">
        <v>5096.37708752238</v>
      </c>
      <c r="DJ119" s="28">
        <v>4946.1079424180398</v>
      </c>
      <c r="DK119" s="28">
        <v>5057.6966281333698</v>
      </c>
      <c r="DL119" s="28">
        <v>4893.4993553061404</v>
      </c>
      <c r="DM119" s="28">
        <v>4988.5347924116904</v>
      </c>
      <c r="DN119" s="28"/>
      <c r="DO119" s="28"/>
      <c r="DP119" s="28"/>
      <c r="DQ119" s="28"/>
      <c r="DR119" s="28"/>
      <c r="DS119" s="28"/>
      <c r="DT119" s="28"/>
      <c r="DU119" s="28"/>
      <c r="DV119" s="28"/>
      <c r="DW119" s="28"/>
      <c r="DX119" s="28"/>
      <c r="DY119" s="28"/>
      <c r="DZ119" s="28"/>
      <c r="EA119" s="28"/>
      <c r="EB119" s="28"/>
      <c r="EC119" s="28"/>
      <c r="ED119" s="28"/>
      <c r="EE119" s="28"/>
      <c r="EF119" s="28"/>
      <c r="EG119" s="28"/>
      <c r="EH119" s="28"/>
      <c r="EI119" s="28"/>
      <c r="EJ119" s="28"/>
      <c r="EK119" s="28"/>
      <c r="EL119" s="28"/>
      <c r="EM119" s="28"/>
      <c r="EN119" s="28"/>
      <c r="EO119" s="28"/>
      <c r="EP119" s="28"/>
      <c r="EQ119" s="28"/>
      <c r="ER119" s="28"/>
      <c r="ES119" s="28"/>
      <c r="ET119" s="28"/>
      <c r="EU119" s="28"/>
      <c r="EV119" s="28"/>
      <c r="EW119" s="28"/>
      <c r="EX119" s="28"/>
      <c r="EY119" s="28"/>
      <c r="EZ119" s="28"/>
      <c r="FA119" s="28"/>
      <c r="FB119" s="28"/>
      <c r="FC119" s="28"/>
      <c r="FD119" s="28"/>
      <c r="FE119" s="28"/>
      <c r="FF119" s="28"/>
      <c r="FG119" s="28"/>
      <c r="FH119" s="28"/>
      <c r="FI119" s="28"/>
      <c r="FJ119" s="28"/>
      <c r="FK119" s="28"/>
      <c r="FL119" s="28"/>
      <c r="FM119" s="28"/>
      <c r="FN119" s="28"/>
      <c r="FO119" s="28"/>
      <c r="FP119" s="28"/>
      <c r="FQ119" s="28"/>
      <c r="FR119" s="28"/>
      <c r="FS119" s="28"/>
      <c r="FT119" s="28"/>
      <c r="FU119" s="28"/>
      <c r="FV119" s="28"/>
      <c r="FW119" s="28"/>
      <c r="FX119" s="28"/>
      <c r="FY119" s="28"/>
      <c r="FZ119" s="28"/>
      <c r="GA119" s="28"/>
      <c r="GB119" s="28"/>
      <c r="GC119" s="28"/>
      <c r="GD119" s="28"/>
      <c r="GE119" s="28"/>
      <c r="GF119" s="28"/>
      <c r="GG119" s="28"/>
      <c r="GH119" s="28"/>
      <c r="GI119" s="28"/>
      <c r="GJ119" s="28"/>
      <c r="GK119" s="28"/>
      <c r="GL119" s="28"/>
      <c r="GM119" s="28"/>
      <c r="GN119" s="28"/>
      <c r="GO119" s="28"/>
      <c r="GP119" s="28"/>
      <c r="GQ119" s="28"/>
      <c r="GR119" s="28"/>
      <c r="GS119" s="28"/>
      <c r="GT119" s="28"/>
      <c r="GU119" s="28"/>
      <c r="GV119" s="28"/>
      <c r="GW119" s="28"/>
      <c r="GX119" s="28"/>
      <c r="GY119" s="28"/>
      <c r="GZ119" s="28"/>
      <c r="HA119" s="28"/>
      <c r="HB119" s="28"/>
      <c r="HC119" s="28"/>
      <c r="HD119" s="28"/>
      <c r="HE119" s="28"/>
      <c r="HF119" s="28"/>
      <c r="HG119" s="28"/>
      <c r="HH119" s="28"/>
      <c r="HI119" s="28"/>
      <c r="HJ119" s="28"/>
      <c r="HK119" s="28"/>
      <c r="HL119" s="28"/>
      <c r="HM119" s="28"/>
      <c r="HN119" s="28"/>
      <c r="HO119" s="28"/>
      <c r="HP119" s="28"/>
      <c r="HQ119" s="28"/>
      <c r="HR119" s="28"/>
      <c r="HS119" s="28"/>
      <c r="HT119" s="28"/>
      <c r="HU119" s="28"/>
      <c r="HV119" s="28"/>
      <c r="HW119" s="28"/>
      <c r="HX119" s="28"/>
      <c r="HY119" s="28"/>
      <c r="HZ119" s="28"/>
      <c r="IA119" s="28"/>
      <c r="IB119" s="28"/>
      <c r="IC119" s="28"/>
      <c r="ID119" s="6">
        <v>-223320.46163487688</v>
      </c>
      <c r="IE119" s="6">
        <v>-223320.46163487688</v>
      </c>
      <c r="IF119" s="6"/>
    </row>
    <row r="120" spans="1:243" s="27" customFormat="1">
      <c r="A120" s="165" t="s">
        <v>82</v>
      </c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6"/>
      <c r="GP120" s="6"/>
      <c r="GQ120" s="6"/>
      <c r="GR120" s="6"/>
      <c r="GS120" s="6"/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G120" s="6"/>
      <c r="HH120" s="6"/>
      <c r="HI120" s="6"/>
      <c r="HJ120" s="6"/>
      <c r="HK120" s="6"/>
      <c r="HL120" s="6"/>
      <c r="HM120" s="6"/>
      <c r="HN120" s="6"/>
      <c r="HO120" s="6"/>
      <c r="HP120" s="6"/>
      <c r="HQ120" s="6"/>
      <c r="HR120" s="6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>
        <v>0</v>
      </c>
      <c r="IE120" s="6">
        <v>0</v>
      </c>
      <c r="IF120" s="6"/>
    </row>
    <row r="121" spans="1:243">
      <c r="A121" s="165" t="s">
        <v>15</v>
      </c>
      <c r="B121" s="6"/>
      <c r="C121" s="6"/>
      <c r="D121" s="6"/>
      <c r="E121" s="6"/>
      <c r="F121" s="6"/>
      <c r="G121" s="6"/>
      <c r="H121" s="6">
        <v>-3529.7361357887526</v>
      </c>
      <c r="I121" s="6">
        <v>-30504.391554727525</v>
      </c>
      <c r="J121" s="6">
        <v>-489.67143018019999</v>
      </c>
      <c r="K121" s="6">
        <v>-429.26036691632203</v>
      </c>
      <c r="L121" s="6">
        <v>-488.08106724144898</v>
      </c>
      <c r="M121" s="6">
        <v>-449.98730134778702</v>
      </c>
      <c r="N121" s="6">
        <v>-486.15576124883</v>
      </c>
      <c r="O121" s="6">
        <v>-473.308569450486</v>
      </c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>
        <v>-36850.592186901347</v>
      </c>
      <c r="IE121" s="6">
        <v>-36850.592186901347</v>
      </c>
      <c r="IF121" s="6"/>
    </row>
    <row r="122" spans="1:243">
      <c r="A122" s="165" t="s">
        <v>16</v>
      </c>
      <c r="B122" s="6"/>
      <c r="C122" s="6"/>
      <c r="D122" s="6"/>
      <c r="E122" s="6"/>
      <c r="F122" s="6"/>
      <c r="G122" s="6"/>
      <c r="H122" s="6">
        <v>-1117.2383472001122</v>
      </c>
      <c r="I122" s="6">
        <v>270.74783005081218</v>
      </c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>
        <v>-846.4905171493001</v>
      </c>
      <c r="IE122" s="6">
        <v>-846.4905171493001</v>
      </c>
      <c r="IF122" s="6"/>
    </row>
    <row r="123" spans="1:243">
      <c r="A123" s="165" t="s">
        <v>116</v>
      </c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>
        <v>0</v>
      </c>
      <c r="IE123" s="6">
        <v>0</v>
      </c>
      <c r="IF123" s="6"/>
    </row>
    <row r="124" spans="1:243">
      <c r="A124" s="165" t="s">
        <v>17</v>
      </c>
      <c r="B124" s="6"/>
      <c r="C124" s="6"/>
      <c r="D124" s="6"/>
      <c r="E124" s="6"/>
      <c r="F124" s="6"/>
      <c r="G124" s="6"/>
      <c r="H124" s="6">
        <v>23772.885760136611</v>
      </c>
      <c r="I124" s="6">
        <v>5483.8687520696849</v>
      </c>
      <c r="J124" s="6"/>
      <c r="K124" s="6"/>
      <c r="L124" s="6"/>
      <c r="M124" s="6"/>
      <c r="N124" s="6"/>
      <c r="O124" s="6"/>
      <c r="P124" s="6">
        <v>-16120.840870713841</v>
      </c>
      <c r="Q124" s="6">
        <v>-15297.90946609184</v>
      </c>
      <c r="R124" s="6">
        <v>-16434.20797903006</v>
      </c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>
        <v>-18596.203803629447</v>
      </c>
      <c r="IE124" s="6">
        <v>-18596.203803629447</v>
      </c>
      <c r="IF124" s="6"/>
    </row>
    <row r="125" spans="1:243">
      <c r="A125" s="165" t="s">
        <v>58</v>
      </c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>
        <v>0</v>
      </c>
      <c r="IE125" s="6">
        <v>0</v>
      </c>
      <c r="IF125" s="6"/>
    </row>
    <row r="126" spans="1:243">
      <c r="A126" s="165" t="s">
        <v>85</v>
      </c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>
        <v>0</v>
      </c>
      <c r="IE126" s="6">
        <v>0</v>
      </c>
    </row>
    <row r="127" spans="1:243">
      <c r="A127" s="165" t="s">
        <v>18</v>
      </c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>
        <v>0</v>
      </c>
      <c r="IE127" s="6">
        <v>0</v>
      </c>
    </row>
    <row r="128" spans="1:243">
      <c r="A128" s="165" t="s">
        <v>19</v>
      </c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>
        <v>-3.902470493759</v>
      </c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>
        <v>-3.902470493759</v>
      </c>
      <c r="IE128" s="6">
        <v>-3.902470493759</v>
      </c>
    </row>
    <row r="129" spans="1:239">
      <c r="A129" s="165" t="s">
        <v>107</v>
      </c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>
        <v>0</v>
      </c>
      <c r="IE129" s="6">
        <v>0</v>
      </c>
    </row>
    <row r="130" spans="1:239">
      <c r="A130" s="165" t="s">
        <v>83</v>
      </c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>
        <v>0</v>
      </c>
      <c r="IE130" s="6">
        <v>0</v>
      </c>
    </row>
    <row r="131" spans="1:239">
      <c r="A131" s="165" t="s">
        <v>64</v>
      </c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/>
      <c r="HH131" s="6"/>
      <c r="HI131" s="6"/>
      <c r="HJ131" s="6"/>
      <c r="HK131" s="6"/>
      <c r="HL131" s="6"/>
      <c r="HM131" s="6"/>
      <c r="HN131" s="6"/>
      <c r="HO131" s="6"/>
      <c r="HP131" s="6"/>
      <c r="HQ131" s="6"/>
      <c r="HR131" s="6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>
        <v>0</v>
      </c>
      <c r="IE131" s="6">
        <v>0</v>
      </c>
    </row>
    <row r="132" spans="1:239">
      <c r="A132" s="165" t="s">
        <v>65</v>
      </c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>
        <v>0</v>
      </c>
      <c r="IE132" s="6">
        <v>0</v>
      </c>
    </row>
    <row r="133" spans="1:239">
      <c r="A133" s="165" t="s">
        <v>112</v>
      </c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>
        <v>0</v>
      </c>
      <c r="IE133" s="6">
        <v>0</v>
      </c>
    </row>
    <row r="134" spans="1:239">
      <c r="A134" s="165" t="s">
        <v>113</v>
      </c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>
        <v>0</v>
      </c>
      <c r="IE134" s="6">
        <v>0</v>
      </c>
    </row>
    <row r="135" spans="1:239">
      <c r="A135" s="165" t="s">
        <v>114</v>
      </c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6"/>
      <c r="HJ135" s="6"/>
      <c r="HK135" s="6"/>
      <c r="HL135" s="6"/>
      <c r="HM135" s="6"/>
      <c r="HN135" s="6"/>
      <c r="HO135" s="6"/>
      <c r="HP135" s="6"/>
      <c r="HQ135" s="6"/>
      <c r="HR135" s="6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>
        <v>0</v>
      </c>
      <c r="IE135" s="6">
        <v>0</v>
      </c>
    </row>
    <row r="136" spans="1:239">
      <c r="A136" s="165" t="s">
        <v>117</v>
      </c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>
        <v>0</v>
      </c>
      <c r="IE136" s="6">
        <v>0</v>
      </c>
    </row>
    <row r="137" spans="1:239">
      <c r="A137" s="165" t="s">
        <v>84</v>
      </c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6">
        <v>0</v>
      </c>
      <c r="IE137" s="6">
        <v>0</v>
      </c>
    </row>
    <row r="138" spans="1:239">
      <c r="A138" s="165" t="s">
        <v>137</v>
      </c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6">
        <v>0</v>
      </c>
      <c r="IE138" s="6">
        <v>0</v>
      </c>
    </row>
    <row r="139" spans="1:239">
      <c r="A139" s="165" t="s">
        <v>103</v>
      </c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6">
        <v>0</v>
      </c>
      <c r="IE139" s="6">
        <v>0</v>
      </c>
    </row>
    <row r="140" spans="1:239">
      <c r="A140" s="165" t="s">
        <v>138</v>
      </c>
      <c r="B140" s="6"/>
      <c r="C140" s="6"/>
      <c r="D140" s="6"/>
      <c r="E140" s="6"/>
      <c r="F140" s="6"/>
      <c r="G140" s="6"/>
      <c r="H140" s="6">
        <v>-5246.4850333925897</v>
      </c>
      <c r="I140" s="6">
        <v>-7825.6919337992367</v>
      </c>
      <c r="J140" s="6">
        <v>-7107.2419117417403</v>
      </c>
      <c r="K140" s="6">
        <v>-2906.8523782399898</v>
      </c>
      <c r="L140" s="6">
        <v>-7386.8004125880198</v>
      </c>
      <c r="M140" s="6">
        <v>-6993.19829905189</v>
      </c>
      <c r="N140" s="6">
        <v>-7279.0397049451003</v>
      </c>
      <c r="O140" s="6">
        <v>-8394.6024160309407</v>
      </c>
      <c r="P140" s="6">
        <v>-7817.0763424135102</v>
      </c>
      <c r="Q140" s="6">
        <v>-7820.7855592181304</v>
      </c>
      <c r="R140" s="6">
        <v>-7389.2072851314297</v>
      </c>
      <c r="S140" s="6">
        <v>-8398.88528925635</v>
      </c>
      <c r="T140" s="6">
        <v>-8794.1282357680993</v>
      </c>
      <c r="U140" s="6">
        <v>-7722.4491836498801</v>
      </c>
      <c r="V140" s="6">
        <v>-6358.0343877375799</v>
      </c>
      <c r="W140" s="6">
        <v>-2919.1126696942401</v>
      </c>
      <c r="X140" s="6">
        <v>-7178.9800691010896</v>
      </c>
      <c r="Y140" s="6">
        <v>-7984.5253715217896</v>
      </c>
      <c r="Z140" s="6">
        <v>-7376.8639564163896</v>
      </c>
      <c r="AA140" s="6">
        <v>-8081.9719754319904</v>
      </c>
      <c r="AB140" s="6">
        <v>-8131.4392874810301</v>
      </c>
      <c r="AC140" s="6">
        <v>-7941.5399116272902</v>
      </c>
      <c r="AD140" s="6">
        <v>-7350.5784698724301</v>
      </c>
      <c r="AE140" s="6">
        <v>-8065.28882791454</v>
      </c>
      <c r="AF140" s="6">
        <v>-8710.1101856381192</v>
      </c>
      <c r="AG140" s="6">
        <v>-6849.3384046949704</v>
      </c>
      <c r="AH140" s="6">
        <v>-6540.6464141132301</v>
      </c>
      <c r="AI140" s="6">
        <v>-3536.4996052305301</v>
      </c>
      <c r="AJ140" s="6">
        <v>-6390.04056272873</v>
      </c>
      <c r="AK140" s="6">
        <v>-7563.2868361229603</v>
      </c>
      <c r="AL140" s="6">
        <v>-8108.8979895496404</v>
      </c>
      <c r="AM140" s="6">
        <v>-7242.78357196462</v>
      </c>
      <c r="AN140" s="6">
        <v>-7676.45014769099</v>
      </c>
      <c r="AO140" s="6">
        <v>-7627.0397528856602</v>
      </c>
      <c r="AP140" s="6">
        <v>-6681.2882604742199</v>
      </c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>
        <v>-249397.16064311896</v>
      </c>
      <c r="IE140" s="6">
        <v>-249397.16064311896</v>
      </c>
    </row>
    <row r="141" spans="1:239">
      <c r="A141" s="165" t="s">
        <v>128</v>
      </c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>
        <v>0</v>
      </c>
      <c r="IE141" s="6">
        <v>0</v>
      </c>
    </row>
    <row r="142" spans="1:239">
      <c r="A142" s="165" t="s">
        <v>128</v>
      </c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>
        <v>0</v>
      </c>
      <c r="IE142" s="6">
        <v>0</v>
      </c>
    </row>
    <row r="143" spans="1:239">
      <c r="A143" s="165" t="s">
        <v>128</v>
      </c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>
        <v>0</v>
      </c>
      <c r="IE143" s="6">
        <v>0</v>
      </c>
    </row>
    <row r="144" spans="1:239">
      <c r="A144" s="165" t="s">
        <v>128</v>
      </c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  <c r="FW144" s="6"/>
      <c r="FX144" s="6"/>
      <c r="FY144" s="6"/>
      <c r="FZ144" s="6"/>
      <c r="GA144" s="6"/>
      <c r="GB144" s="6"/>
      <c r="GC144" s="6"/>
      <c r="GD144" s="6"/>
      <c r="GE144" s="6"/>
      <c r="GF144" s="6"/>
      <c r="GG144" s="6"/>
      <c r="GH144" s="6"/>
      <c r="GI144" s="6"/>
      <c r="GJ144" s="6"/>
      <c r="GK144" s="6"/>
      <c r="GL144" s="6"/>
      <c r="GM144" s="6"/>
      <c r="GN144" s="6"/>
      <c r="GO144" s="6"/>
      <c r="GP144" s="6"/>
      <c r="GQ144" s="6"/>
      <c r="GR144" s="6"/>
      <c r="GS144" s="6"/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/>
      <c r="HE144" s="6"/>
      <c r="HF144" s="6"/>
      <c r="HG144" s="6"/>
      <c r="HH144" s="6"/>
      <c r="HI144" s="6"/>
      <c r="HJ144" s="6"/>
      <c r="HK144" s="6"/>
      <c r="HL144" s="6"/>
      <c r="HM144" s="6"/>
      <c r="HN144" s="6"/>
      <c r="HO144" s="6"/>
      <c r="HP144" s="6"/>
      <c r="HQ144" s="6"/>
      <c r="HR144" s="6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>
        <v>0</v>
      </c>
      <c r="IE144" s="6">
        <v>0</v>
      </c>
    </row>
    <row r="145" spans="1:239">
      <c r="A145" s="165" t="s">
        <v>128</v>
      </c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>
        <v>0</v>
      </c>
      <c r="IE145" s="6">
        <v>0</v>
      </c>
    </row>
    <row r="146" spans="1:239">
      <c r="A146" s="165" t="s">
        <v>128</v>
      </c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G146" s="6"/>
      <c r="HH146" s="6"/>
      <c r="HI146" s="6"/>
      <c r="HJ146" s="6"/>
      <c r="HK146" s="6"/>
      <c r="HL146" s="6"/>
      <c r="HM146" s="6"/>
      <c r="HN146" s="6"/>
      <c r="HO146" s="6"/>
      <c r="HP146" s="6"/>
      <c r="HQ146" s="6"/>
      <c r="HR146" s="6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>
        <v>0</v>
      </c>
      <c r="IE146" s="6">
        <v>0</v>
      </c>
    </row>
    <row r="147" spans="1:239">
      <c r="A147" s="165" t="s">
        <v>128</v>
      </c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>
        <v>0</v>
      </c>
      <c r="IE147" s="6">
        <v>0</v>
      </c>
    </row>
    <row r="148" spans="1:239">
      <c r="A148" s="165" t="s">
        <v>128</v>
      </c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>
        <v>0</v>
      </c>
      <c r="IE148" s="6">
        <v>0</v>
      </c>
    </row>
    <row r="149" spans="1:239">
      <c r="A149" s="165" t="s">
        <v>128</v>
      </c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>
        <v>0</v>
      </c>
      <c r="IE149" s="6">
        <v>0</v>
      </c>
    </row>
    <row r="150" spans="1:239">
      <c r="A150" s="165" t="s">
        <v>128</v>
      </c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>
        <v>0</v>
      </c>
      <c r="IE150" s="6">
        <v>0</v>
      </c>
    </row>
    <row r="151" spans="1:239">
      <c r="A151" s="165" t="s">
        <v>128</v>
      </c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6"/>
      <c r="HJ151" s="6"/>
      <c r="HK151" s="6"/>
      <c r="HL151" s="6"/>
      <c r="HM151" s="6"/>
      <c r="HN151" s="6"/>
      <c r="HO151" s="6"/>
      <c r="HP151" s="6"/>
      <c r="HQ151" s="6"/>
      <c r="HR151" s="6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>
        <v>0</v>
      </c>
      <c r="IE151" s="6">
        <v>0</v>
      </c>
    </row>
    <row r="152" spans="1:239">
      <c r="A152" s="165" t="s">
        <v>128</v>
      </c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G152" s="6"/>
      <c r="HH152" s="6"/>
      <c r="HI152" s="6"/>
      <c r="HJ152" s="6"/>
      <c r="HK152" s="6"/>
      <c r="HL152" s="6"/>
      <c r="HM152" s="6"/>
      <c r="HN152" s="6"/>
      <c r="HO152" s="6"/>
      <c r="HP152" s="6"/>
      <c r="HQ152" s="6"/>
      <c r="HR152" s="6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>
        <v>0</v>
      </c>
      <c r="IE152" s="6">
        <v>0</v>
      </c>
    </row>
    <row r="153" spans="1:239">
      <c r="A153" s="165" t="s">
        <v>128</v>
      </c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/>
      <c r="GK153" s="6"/>
      <c r="GL153" s="6"/>
      <c r="GM153" s="6"/>
      <c r="GN153" s="6"/>
      <c r="GO153" s="6"/>
      <c r="GP153" s="6"/>
      <c r="GQ153" s="6"/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/>
      <c r="HD153" s="6"/>
      <c r="HE153" s="6"/>
      <c r="HF153" s="6"/>
      <c r="HG153" s="6"/>
      <c r="HH153" s="6"/>
      <c r="HI153" s="6"/>
      <c r="HJ153" s="6"/>
      <c r="HK153" s="6"/>
      <c r="HL153" s="6"/>
      <c r="HM153" s="6"/>
      <c r="HN153" s="6"/>
      <c r="HO153" s="6"/>
      <c r="HP153" s="6"/>
      <c r="HQ153" s="6"/>
      <c r="HR153" s="6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>
        <v>0</v>
      </c>
      <c r="IE153" s="6">
        <v>0</v>
      </c>
    </row>
    <row r="154" spans="1:239">
      <c r="A154" s="165" t="s">
        <v>128</v>
      </c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  <c r="FW154" s="6"/>
      <c r="FX154" s="6"/>
      <c r="FY154" s="6"/>
      <c r="FZ154" s="6"/>
      <c r="GA154" s="6"/>
      <c r="GB154" s="6"/>
      <c r="GC154" s="6"/>
      <c r="GD154" s="6"/>
      <c r="GE154" s="6"/>
      <c r="GF154" s="6"/>
      <c r="GG154" s="6"/>
      <c r="GH154" s="6"/>
      <c r="GI154" s="6"/>
      <c r="GJ154" s="6"/>
      <c r="GK154" s="6"/>
      <c r="GL154" s="6"/>
      <c r="GM154" s="6"/>
      <c r="GN154" s="6"/>
      <c r="GO154" s="6"/>
      <c r="GP154" s="6"/>
      <c r="GQ154" s="6"/>
      <c r="GR154" s="6"/>
      <c r="GS154" s="6"/>
      <c r="GT154" s="6"/>
      <c r="GU154" s="6"/>
      <c r="GV154" s="6"/>
      <c r="GW154" s="6"/>
      <c r="GX154" s="6"/>
      <c r="GY154" s="6"/>
      <c r="GZ154" s="6"/>
      <c r="HA154" s="6"/>
      <c r="HB154" s="6"/>
      <c r="HC154" s="6"/>
      <c r="HD154" s="6"/>
      <c r="HE154" s="6"/>
      <c r="HF154" s="6"/>
      <c r="HG154" s="6"/>
      <c r="HH154" s="6"/>
      <c r="HI154" s="6"/>
      <c r="HJ154" s="6"/>
      <c r="HK154" s="6"/>
      <c r="HL154" s="6"/>
      <c r="HM154" s="6"/>
      <c r="HN154" s="6"/>
      <c r="HO154" s="6"/>
      <c r="HP154" s="6"/>
      <c r="HQ154" s="6"/>
      <c r="HR154" s="6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>
        <v>0</v>
      </c>
      <c r="IE154" s="6">
        <v>0</v>
      </c>
    </row>
    <row r="155" spans="1:239">
      <c r="A155" s="165" t="s">
        <v>128</v>
      </c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/>
      <c r="GQ155" s="6"/>
      <c r="GR155" s="6"/>
      <c r="GS155" s="6"/>
      <c r="GT155" s="6"/>
      <c r="GU155" s="6"/>
      <c r="GV155" s="6"/>
      <c r="GW155" s="6"/>
      <c r="GX155" s="6"/>
      <c r="GY155" s="6"/>
      <c r="GZ155" s="6"/>
      <c r="HA155" s="6"/>
      <c r="HB155" s="6"/>
      <c r="HC155" s="6"/>
      <c r="HD155" s="6"/>
      <c r="HE155" s="6"/>
      <c r="HF155" s="6"/>
      <c r="HG155" s="6"/>
      <c r="HH155" s="6"/>
      <c r="HI155" s="6"/>
      <c r="HJ155" s="6"/>
      <c r="HK155" s="6"/>
      <c r="HL155" s="6"/>
      <c r="HM155" s="6"/>
      <c r="HN155" s="6"/>
      <c r="HO155" s="6"/>
      <c r="HP155" s="6"/>
      <c r="HQ155" s="6"/>
      <c r="HR155" s="6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>
        <v>0</v>
      </c>
      <c r="IE155" s="6">
        <v>0</v>
      </c>
    </row>
    <row r="156" spans="1:239">
      <c r="A156" s="165" t="s">
        <v>128</v>
      </c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r="HB156" s="6"/>
      <c r="HC156" s="6"/>
      <c r="HD156" s="6"/>
      <c r="HE156" s="6"/>
      <c r="HF156" s="6"/>
      <c r="HG156" s="6"/>
      <c r="HH156" s="6"/>
      <c r="HI156" s="6"/>
      <c r="HJ156" s="6"/>
      <c r="HK156" s="6"/>
      <c r="HL156" s="6"/>
      <c r="HM156" s="6"/>
      <c r="HN156" s="6"/>
      <c r="HO156" s="6"/>
      <c r="HP156" s="6"/>
      <c r="HQ156" s="6"/>
      <c r="HR156" s="6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>
        <v>0</v>
      </c>
      <c r="IE156" s="6">
        <v>0</v>
      </c>
    </row>
    <row r="157" spans="1:239">
      <c r="A157" s="165" t="s">
        <v>128</v>
      </c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>
        <v>0</v>
      </c>
      <c r="IE157" s="6">
        <v>0</v>
      </c>
    </row>
    <row r="158" spans="1:239">
      <c r="A158" s="165" t="s">
        <v>128</v>
      </c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6"/>
      <c r="GV158" s="6"/>
      <c r="GW158" s="6"/>
      <c r="GX158" s="6"/>
      <c r="GY158" s="6"/>
      <c r="GZ158" s="6"/>
      <c r="HA158" s="6"/>
      <c r="HB158" s="6"/>
      <c r="HC158" s="6"/>
      <c r="HD158" s="6"/>
      <c r="HE158" s="6"/>
      <c r="HF158" s="6"/>
      <c r="HG158" s="6"/>
      <c r="HH158" s="6"/>
      <c r="HI158" s="6"/>
      <c r="HJ158" s="6"/>
      <c r="HK158" s="6"/>
      <c r="HL158" s="6"/>
      <c r="HM158" s="6"/>
      <c r="HN158" s="6"/>
      <c r="HO158" s="6"/>
      <c r="HP158" s="6"/>
      <c r="HQ158" s="6"/>
      <c r="HR158" s="6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>
        <v>0</v>
      </c>
      <c r="IE158" s="6">
        <v>0</v>
      </c>
    </row>
    <row r="159" spans="1:239">
      <c r="A159" s="165" t="s">
        <v>128</v>
      </c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6"/>
      <c r="GV159" s="6"/>
      <c r="GW159" s="6"/>
      <c r="GX159" s="6"/>
      <c r="GY159" s="6"/>
      <c r="GZ159" s="6"/>
      <c r="HA159" s="6"/>
      <c r="HB159" s="6"/>
      <c r="HC159" s="6"/>
      <c r="HD159" s="6"/>
      <c r="HE159" s="6"/>
      <c r="HF159" s="6"/>
      <c r="HG159" s="6"/>
      <c r="HH159" s="6"/>
      <c r="HI159" s="6"/>
      <c r="HJ159" s="6"/>
      <c r="HK159" s="6"/>
      <c r="HL159" s="6"/>
      <c r="HM159" s="6"/>
      <c r="HN159" s="6"/>
      <c r="HO159" s="6"/>
      <c r="HP159" s="6"/>
      <c r="HQ159" s="6"/>
      <c r="HR159" s="6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>
        <v>0</v>
      </c>
      <c r="IE159" s="6">
        <v>0</v>
      </c>
    </row>
    <row r="160" spans="1:239">
      <c r="A160" s="165" t="s">
        <v>128</v>
      </c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/>
      <c r="GE160" s="6"/>
      <c r="GF160" s="6"/>
      <c r="GG160" s="6"/>
      <c r="GH160" s="6"/>
      <c r="GI160" s="6"/>
      <c r="GJ160" s="6"/>
      <c r="GK160" s="6"/>
      <c r="GL160" s="6"/>
      <c r="GM160" s="6"/>
      <c r="GN160" s="6"/>
      <c r="GO160" s="6"/>
      <c r="GP160" s="6"/>
      <c r="GQ160" s="6"/>
      <c r="GR160" s="6"/>
      <c r="GS160" s="6"/>
      <c r="GT160" s="6"/>
      <c r="GU160" s="6"/>
      <c r="GV160" s="6"/>
      <c r="GW160" s="6"/>
      <c r="GX160" s="6"/>
      <c r="GY160" s="6"/>
      <c r="GZ160" s="6"/>
      <c r="HA160" s="6"/>
      <c r="HB160" s="6"/>
      <c r="HC160" s="6"/>
      <c r="HD160" s="6"/>
      <c r="HE160" s="6"/>
      <c r="HF160" s="6"/>
      <c r="HG160" s="6"/>
      <c r="HH160" s="6"/>
      <c r="HI160" s="6"/>
      <c r="HJ160" s="6"/>
      <c r="HK160" s="6"/>
      <c r="HL160" s="6"/>
      <c r="HM160" s="6"/>
      <c r="HN160" s="6"/>
      <c r="HO160" s="6"/>
      <c r="HP160" s="6"/>
      <c r="HQ160" s="6"/>
      <c r="HR160" s="6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>
        <v>0</v>
      </c>
      <c r="IE160" s="6">
        <v>0</v>
      </c>
    </row>
    <row r="161" spans="1:239">
      <c r="A161" s="165" t="s">
        <v>128</v>
      </c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>
        <v>0</v>
      </c>
      <c r="IE161" s="6">
        <v>0</v>
      </c>
    </row>
    <row r="162" spans="1:239">
      <c r="A162" s="165" t="s">
        <v>128</v>
      </c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  <c r="GE162" s="6"/>
      <c r="GF162" s="6"/>
      <c r="GG162" s="6"/>
      <c r="GH162" s="6"/>
      <c r="GI162" s="6"/>
      <c r="GJ162" s="6"/>
      <c r="GK162" s="6"/>
      <c r="GL162" s="6"/>
      <c r="GM162" s="6"/>
      <c r="GN162" s="6"/>
      <c r="GO162" s="6"/>
      <c r="GP162" s="6"/>
      <c r="GQ162" s="6"/>
      <c r="GR162" s="6"/>
      <c r="GS162" s="6"/>
      <c r="GT162" s="6"/>
      <c r="GU162" s="6"/>
      <c r="GV162" s="6"/>
      <c r="GW162" s="6"/>
      <c r="GX162" s="6"/>
      <c r="GY162" s="6"/>
      <c r="GZ162" s="6"/>
      <c r="HA162" s="6"/>
      <c r="HB162" s="6"/>
      <c r="HC162" s="6"/>
      <c r="HD162" s="6"/>
      <c r="HE162" s="6"/>
      <c r="HF162" s="6"/>
      <c r="HG162" s="6"/>
      <c r="HH162" s="6"/>
      <c r="HI162" s="6"/>
      <c r="HJ162" s="6"/>
      <c r="HK162" s="6"/>
      <c r="HL162" s="6"/>
      <c r="HM162" s="6"/>
      <c r="HN162" s="6"/>
      <c r="HO162" s="6"/>
      <c r="HP162" s="6"/>
      <c r="HQ162" s="6"/>
      <c r="HR162" s="6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>
        <v>0</v>
      </c>
      <c r="IE162" s="6">
        <v>0</v>
      </c>
    </row>
    <row r="163" spans="1:239">
      <c r="A163" s="165" t="s">
        <v>128</v>
      </c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  <c r="GE163" s="6"/>
      <c r="GF163" s="6"/>
      <c r="GG163" s="6"/>
      <c r="GH163" s="6"/>
      <c r="GI163" s="6"/>
      <c r="GJ163" s="6"/>
      <c r="GK163" s="6"/>
      <c r="GL163" s="6"/>
      <c r="GM163" s="6"/>
      <c r="GN163" s="6"/>
      <c r="GO163" s="6"/>
      <c r="GP163" s="6"/>
      <c r="GQ163" s="6"/>
      <c r="GR163" s="6"/>
      <c r="GS163" s="6"/>
      <c r="GT163" s="6"/>
      <c r="GU163" s="6"/>
      <c r="GV163" s="6"/>
      <c r="GW163" s="6"/>
      <c r="GX163" s="6"/>
      <c r="GY163" s="6"/>
      <c r="GZ163" s="6"/>
      <c r="HA163" s="6"/>
      <c r="HB163" s="6"/>
      <c r="HC163" s="6"/>
      <c r="HD163" s="6"/>
      <c r="HE163" s="6"/>
      <c r="HF163" s="6"/>
      <c r="HG163" s="6"/>
      <c r="HH163" s="6"/>
      <c r="HI163" s="6"/>
      <c r="HJ163" s="6"/>
      <c r="HK163" s="6"/>
      <c r="HL163" s="6"/>
      <c r="HM163" s="6"/>
      <c r="HN163" s="6"/>
      <c r="HO163" s="6"/>
      <c r="HP163" s="6"/>
      <c r="HQ163" s="6"/>
      <c r="HR163" s="6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>
        <v>0</v>
      </c>
      <c r="IE163" s="6">
        <v>0</v>
      </c>
    </row>
    <row r="164" spans="1:239">
      <c r="A164" s="165" t="s">
        <v>128</v>
      </c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6"/>
      <c r="GV164" s="6"/>
      <c r="GW164" s="6"/>
      <c r="GX164" s="6"/>
      <c r="GY164" s="6"/>
      <c r="GZ164" s="6"/>
      <c r="HA164" s="6"/>
      <c r="HB164" s="6"/>
      <c r="HC164" s="6"/>
      <c r="HD164" s="6"/>
      <c r="HE164" s="6"/>
      <c r="HF164" s="6"/>
      <c r="HG164" s="6"/>
      <c r="HH164" s="6"/>
      <c r="HI164" s="6"/>
      <c r="HJ164" s="6"/>
      <c r="HK164" s="6"/>
      <c r="HL164" s="6"/>
      <c r="HM164" s="6"/>
      <c r="HN164" s="6"/>
      <c r="HO164" s="6"/>
      <c r="HP164" s="6"/>
      <c r="HQ164" s="6"/>
      <c r="HR164" s="6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>
        <v>0</v>
      </c>
      <c r="IE164" s="6">
        <v>0</v>
      </c>
    </row>
    <row r="165" spans="1:239">
      <c r="A165" s="165" t="s">
        <v>128</v>
      </c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>
        <v>0</v>
      </c>
      <c r="IE165" s="6">
        <v>0</v>
      </c>
    </row>
    <row r="166" spans="1:239">
      <c r="A166" s="165" t="s">
        <v>128</v>
      </c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6"/>
      <c r="GE166" s="6"/>
      <c r="GF166" s="6"/>
      <c r="GG166" s="6"/>
      <c r="GH166" s="6"/>
      <c r="GI166" s="6"/>
      <c r="GJ166" s="6"/>
      <c r="GK166" s="6"/>
      <c r="GL166" s="6"/>
      <c r="GM166" s="6"/>
      <c r="GN166" s="6"/>
      <c r="GO166" s="6"/>
      <c r="GP166" s="6"/>
      <c r="GQ166" s="6"/>
      <c r="GR166" s="6"/>
      <c r="GS166" s="6"/>
      <c r="GT166" s="6"/>
      <c r="GU166" s="6"/>
      <c r="GV166" s="6"/>
      <c r="GW166" s="6"/>
      <c r="GX166" s="6"/>
      <c r="GY166" s="6"/>
      <c r="GZ166" s="6"/>
      <c r="HA166" s="6"/>
      <c r="HB166" s="6"/>
      <c r="HC166" s="6"/>
      <c r="HD166" s="6"/>
      <c r="HE166" s="6"/>
      <c r="HF166" s="6"/>
      <c r="HG166" s="6"/>
      <c r="HH166" s="6"/>
      <c r="HI166" s="6"/>
      <c r="HJ166" s="6"/>
      <c r="HK166" s="6"/>
      <c r="HL166" s="6"/>
      <c r="HM166" s="6"/>
      <c r="HN166" s="6"/>
      <c r="HO166" s="6"/>
      <c r="HP166" s="6"/>
      <c r="HQ166" s="6"/>
      <c r="HR166" s="6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>
        <v>0</v>
      </c>
      <c r="IE166" s="6">
        <v>0</v>
      </c>
    </row>
    <row r="167" spans="1:239">
      <c r="A167" s="165" t="s">
        <v>128</v>
      </c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G167" s="6"/>
      <c r="HH167" s="6"/>
      <c r="HI167" s="6"/>
      <c r="HJ167" s="6"/>
      <c r="HK167" s="6"/>
      <c r="HL167" s="6"/>
      <c r="HM167" s="6"/>
      <c r="HN167" s="6"/>
      <c r="HO167" s="6"/>
      <c r="HP167" s="6"/>
      <c r="HQ167" s="6"/>
      <c r="HR167" s="6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>
        <v>0</v>
      </c>
      <c r="IE167" s="6">
        <v>0</v>
      </c>
    </row>
    <row r="168" spans="1:239">
      <c r="A168" s="165" t="s">
        <v>128</v>
      </c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6"/>
      <c r="HJ168" s="6"/>
      <c r="HK168" s="6"/>
      <c r="HL168" s="6"/>
      <c r="HM168" s="6"/>
      <c r="HN168" s="6"/>
      <c r="HO168" s="6"/>
      <c r="HP168" s="6"/>
      <c r="HQ168" s="6"/>
      <c r="HR168" s="6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>
        <v>0</v>
      </c>
      <c r="IE168" s="6">
        <v>0</v>
      </c>
    </row>
    <row r="169" spans="1:239">
      <c r="A169" s="165" t="s">
        <v>128</v>
      </c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  <c r="FW169" s="6"/>
      <c r="FX169" s="6"/>
      <c r="FY169" s="6"/>
      <c r="FZ169" s="6"/>
      <c r="GA169" s="6"/>
      <c r="GB169" s="6"/>
      <c r="GC169" s="6"/>
      <c r="GD169" s="6"/>
      <c r="GE169" s="6"/>
      <c r="GF169" s="6"/>
      <c r="GG169" s="6"/>
      <c r="GH169" s="6"/>
      <c r="GI169" s="6"/>
      <c r="GJ169" s="6"/>
      <c r="GK169" s="6"/>
      <c r="GL169" s="6"/>
      <c r="GM169" s="6"/>
      <c r="GN169" s="6"/>
      <c r="GO169" s="6"/>
      <c r="GP169" s="6"/>
      <c r="GQ169" s="6"/>
      <c r="GR169" s="6"/>
      <c r="GS169" s="6"/>
      <c r="GT169" s="6"/>
      <c r="GU169" s="6"/>
      <c r="GV169" s="6"/>
      <c r="GW169" s="6"/>
      <c r="GX169" s="6"/>
      <c r="GY169" s="6"/>
      <c r="GZ169" s="6"/>
      <c r="HA169" s="6"/>
      <c r="HB169" s="6"/>
      <c r="HC169" s="6"/>
      <c r="HD169" s="6"/>
      <c r="HE169" s="6"/>
      <c r="HF169" s="6"/>
      <c r="HG169" s="6"/>
      <c r="HH169" s="6"/>
      <c r="HI169" s="6"/>
      <c r="HJ169" s="6"/>
      <c r="HK169" s="6"/>
      <c r="HL169" s="6"/>
      <c r="HM169" s="6"/>
      <c r="HN169" s="6"/>
      <c r="HO169" s="6"/>
      <c r="HP169" s="6"/>
      <c r="HQ169" s="6"/>
      <c r="HR169" s="6"/>
      <c r="HS169" s="6"/>
      <c r="HT169" s="6"/>
      <c r="HU169" s="6"/>
      <c r="HV169" s="6"/>
      <c r="HW169" s="6"/>
      <c r="HX169" s="6"/>
      <c r="HY169" s="6"/>
      <c r="HZ169" s="6"/>
      <c r="IA169" s="6"/>
      <c r="IB169" s="6"/>
      <c r="IC169" s="6"/>
      <c r="ID169" s="6">
        <v>0</v>
      </c>
      <c r="IE169" s="6">
        <v>0</v>
      </c>
    </row>
    <row r="170" spans="1:239">
      <c r="A170" s="165" t="s">
        <v>128</v>
      </c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>
        <v>0</v>
      </c>
      <c r="IE170" s="6">
        <v>0</v>
      </c>
    </row>
    <row r="171" spans="1:239">
      <c r="A171" s="165" t="s">
        <v>128</v>
      </c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>
        <v>0</v>
      </c>
      <c r="IE171" s="6">
        <v>0</v>
      </c>
    </row>
    <row r="172" spans="1:239">
      <c r="A172" s="165" t="s">
        <v>128</v>
      </c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>
        <v>0</v>
      </c>
      <c r="IE172" s="6">
        <v>0</v>
      </c>
    </row>
    <row r="173" spans="1:239">
      <c r="A173" s="165" t="s">
        <v>128</v>
      </c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  <c r="GE173" s="6"/>
      <c r="GF173" s="6"/>
      <c r="GG173" s="6"/>
      <c r="GH173" s="6"/>
      <c r="GI173" s="6"/>
      <c r="GJ173" s="6"/>
      <c r="GK173" s="6"/>
      <c r="GL173" s="6"/>
      <c r="GM173" s="6"/>
      <c r="GN173" s="6"/>
      <c r="GO173" s="6"/>
      <c r="GP173" s="6"/>
      <c r="GQ173" s="6"/>
      <c r="GR173" s="6"/>
      <c r="GS173" s="6"/>
      <c r="GT173" s="6"/>
      <c r="GU173" s="6"/>
      <c r="GV173" s="6"/>
      <c r="GW173" s="6"/>
      <c r="GX173" s="6"/>
      <c r="GY173" s="6"/>
      <c r="GZ173" s="6"/>
      <c r="HA173" s="6"/>
      <c r="HB173" s="6"/>
      <c r="HC173" s="6"/>
      <c r="HD173" s="6"/>
      <c r="HE173" s="6"/>
      <c r="HF173" s="6"/>
      <c r="HG173" s="6"/>
      <c r="HH173" s="6"/>
      <c r="HI173" s="6"/>
      <c r="HJ173" s="6"/>
      <c r="HK173" s="6"/>
      <c r="HL173" s="6"/>
      <c r="HM173" s="6"/>
      <c r="HN173" s="6"/>
      <c r="HO173" s="6"/>
      <c r="HP173" s="6"/>
      <c r="HQ173" s="6"/>
      <c r="HR173" s="6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>
        <v>0</v>
      </c>
      <c r="IE173" s="6">
        <v>0</v>
      </c>
    </row>
    <row r="174" spans="1:239">
      <c r="A174" s="165" t="s">
        <v>128</v>
      </c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>
        <v>0</v>
      </c>
      <c r="IE174" s="6">
        <v>0</v>
      </c>
    </row>
    <row r="175" spans="1:239">
      <c r="A175" s="165" t="s">
        <v>128</v>
      </c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/>
      <c r="EW175" s="6"/>
      <c r="EX175" s="6"/>
      <c r="EY175" s="6"/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  <c r="FW175" s="6"/>
      <c r="FX175" s="6"/>
      <c r="FY175" s="6"/>
      <c r="FZ175" s="6"/>
      <c r="GA175" s="6"/>
      <c r="GB175" s="6"/>
      <c r="GC175" s="6"/>
      <c r="GD175" s="6"/>
      <c r="GE175" s="6"/>
      <c r="GF175" s="6"/>
      <c r="GG175" s="6"/>
      <c r="GH175" s="6"/>
      <c r="GI175" s="6"/>
      <c r="GJ175" s="6"/>
      <c r="GK175" s="6"/>
      <c r="GL175" s="6"/>
      <c r="GM175" s="6"/>
      <c r="GN175" s="6"/>
      <c r="GO175" s="6"/>
      <c r="GP175" s="6"/>
      <c r="GQ175" s="6"/>
      <c r="GR175" s="6"/>
      <c r="GS175" s="6"/>
      <c r="GT175" s="6"/>
      <c r="GU175" s="6"/>
      <c r="GV175" s="6"/>
      <c r="GW175" s="6"/>
      <c r="GX175" s="6"/>
      <c r="GY175" s="6"/>
      <c r="GZ175" s="6"/>
      <c r="HA175" s="6"/>
      <c r="HB175" s="6"/>
      <c r="HC175" s="6"/>
      <c r="HD175" s="6"/>
      <c r="HE175" s="6"/>
      <c r="HF175" s="6"/>
      <c r="HG175" s="6"/>
      <c r="HH175" s="6"/>
      <c r="HI175" s="6"/>
      <c r="HJ175" s="6"/>
      <c r="HK175" s="6"/>
      <c r="HL175" s="6"/>
      <c r="HM175" s="6"/>
      <c r="HN175" s="6"/>
      <c r="HO175" s="6"/>
      <c r="HP175" s="6"/>
      <c r="HQ175" s="6"/>
      <c r="HR175" s="6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>
        <v>0</v>
      </c>
      <c r="IE175" s="6">
        <v>0</v>
      </c>
    </row>
    <row r="176" spans="1:239">
      <c r="A176" s="165" t="s">
        <v>128</v>
      </c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>
        <v>0</v>
      </c>
      <c r="IE176" s="6">
        <v>0</v>
      </c>
    </row>
    <row r="177" spans="1:239">
      <c r="A177" s="165" t="s">
        <v>128</v>
      </c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>
        <v>0</v>
      </c>
      <c r="IE177" s="6">
        <v>0</v>
      </c>
    </row>
    <row r="178" spans="1:239">
      <c r="A178" s="165" t="s">
        <v>128</v>
      </c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  <c r="FW178" s="6"/>
      <c r="FX178" s="6"/>
      <c r="FY178" s="6"/>
      <c r="FZ178" s="6"/>
      <c r="GA178" s="6"/>
      <c r="GB178" s="6"/>
      <c r="GC178" s="6"/>
      <c r="GD178" s="6"/>
      <c r="GE178" s="6"/>
      <c r="GF178" s="6"/>
      <c r="GG178" s="6"/>
      <c r="GH178" s="6"/>
      <c r="GI178" s="6"/>
      <c r="GJ178" s="6"/>
      <c r="GK178" s="6"/>
      <c r="GL178" s="6"/>
      <c r="GM178" s="6"/>
      <c r="GN178" s="6"/>
      <c r="GO178" s="6"/>
      <c r="GP178" s="6"/>
      <c r="GQ178" s="6"/>
      <c r="GR178" s="6"/>
      <c r="GS178" s="6"/>
      <c r="GT178" s="6"/>
      <c r="GU178" s="6"/>
      <c r="GV178" s="6"/>
      <c r="GW178" s="6"/>
      <c r="GX178" s="6"/>
      <c r="GY178" s="6"/>
      <c r="GZ178" s="6"/>
      <c r="HA178" s="6"/>
      <c r="HB178" s="6"/>
      <c r="HC178" s="6"/>
      <c r="HD178" s="6"/>
      <c r="HE178" s="6"/>
      <c r="HF178" s="6"/>
      <c r="HG178" s="6"/>
      <c r="HH178" s="6"/>
      <c r="HI178" s="6"/>
      <c r="HJ178" s="6"/>
      <c r="HK178" s="6"/>
      <c r="HL178" s="6"/>
      <c r="HM178" s="6"/>
      <c r="HN178" s="6"/>
      <c r="HO178" s="6"/>
      <c r="HP178" s="6"/>
      <c r="HQ178" s="6"/>
      <c r="HR178" s="6"/>
      <c r="HS178" s="6"/>
      <c r="HT178" s="6"/>
      <c r="HU178" s="6"/>
      <c r="HV178" s="6"/>
      <c r="HW178" s="6"/>
      <c r="HX178" s="6"/>
      <c r="HY178" s="6"/>
      <c r="HZ178" s="6"/>
      <c r="IA178" s="6"/>
      <c r="IB178" s="6"/>
      <c r="IC178" s="6"/>
      <c r="ID178" s="6">
        <v>0</v>
      </c>
      <c r="IE178" s="6">
        <v>0</v>
      </c>
    </row>
    <row r="179" spans="1:239">
      <c r="A179" s="165" t="s">
        <v>128</v>
      </c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  <c r="FW179" s="6"/>
      <c r="FX179" s="6"/>
      <c r="FY179" s="6"/>
      <c r="FZ179" s="6"/>
      <c r="GA179" s="6"/>
      <c r="GB179" s="6"/>
      <c r="GC179" s="6"/>
      <c r="GD179" s="6"/>
      <c r="GE179" s="6"/>
      <c r="GF179" s="6"/>
      <c r="GG179" s="6"/>
      <c r="GH179" s="6"/>
      <c r="GI179" s="6"/>
      <c r="GJ179" s="6"/>
      <c r="GK179" s="6"/>
      <c r="GL179" s="6"/>
      <c r="GM179" s="6"/>
      <c r="GN179" s="6"/>
      <c r="GO179" s="6"/>
      <c r="GP179" s="6"/>
      <c r="GQ179" s="6"/>
      <c r="GR179" s="6"/>
      <c r="GS179" s="6"/>
      <c r="GT179" s="6"/>
      <c r="GU179" s="6"/>
      <c r="GV179" s="6"/>
      <c r="GW179" s="6"/>
      <c r="GX179" s="6"/>
      <c r="GY179" s="6"/>
      <c r="GZ179" s="6"/>
      <c r="HA179" s="6"/>
      <c r="HB179" s="6"/>
      <c r="HC179" s="6"/>
      <c r="HD179" s="6"/>
      <c r="HE179" s="6"/>
      <c r="HF179" s="6"/>
      <c r="HG179" s="6"/>
      <c r="HH179" s="6"/>
      <c r="HI179" s="6"/>
      <c r="HJ179" s="6"/>
      <c r="HK179" s="6"/>
      <c r="HL179" s="6"/>
      <c r="HM179" s="6"/>
      <c r="HN179" s="6"/>
      <c r="HO179" s="6"/>
      <c r="HP179" s="6"/>
      <c r="HQ179" s="6"/>
      <c r="HR179" s="6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>
        <v>0</v>
      </c>
      <c r="IE179" s="6">
        <v>0</v>
      </c>
    </row>
    <row r="180" spans="1:239">
      <c r="A180" s="165" t="s">
        <v>128</v>
      </c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>
        <v>0</v>
      </c>
      <c r="IE180" s="6">
        <v>0</v>
      </c>
    </row>
    <row r="181" spans="1:239">
      <c r="A181" s="165" t="s">
        <v>128</v>
      </c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6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>
        <v>0</v>
      </c>
      <c r="IE181" s="6">
        <v>0</v>
      </c>
    </row>
    <row r="182" spans="1:239">
      <c r="A182" s="165" t="s">
        <v>128</v>
      </c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r="HN182" s="6"/>
      <c r="HO182" s="6"/>
      <c r="HP182" s="6"/>
      <c r="HQ182" s="6"/>
      <c r="HR182" s="6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>
        <v>0</v>
      </c>
      <c r="IE182" s="6">
        <v>0</v>
      </c>
    </row>
    <row r="183" spans="1:239">
      <c r="A183" s="165" t="s">
        <v>128</v>
      </c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 s="6"/>
      <c r="GL183" s="6"/>
      <c r="GM183" s="6"/>
      <c r="GN183" s="6"/>
      <c r="GO183" s="6"/>
      <c r="GP183" s="6"/>
      <c r="GQ183" s="6"/>
      <c r="GR183" s="6"/>
      <c r="GS183" s="6"/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G183" s="6"/>
      <c r="HH183" s="6"/>
      <c r="HI183" s="6"/>
      <c r="HJ183" s="6"/>
      <c r="HK183" s="6"/>
      <c r="HL183" s="6"/>
      <c r="HM183" s="6"/>
      <c r="HN183" s="6"/>
      <c r="HO183" s="6"/>
      <c r="HP183" s="6"/>
      <c r="HQ183" s="6"/>
      <c r="HR183" s="6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>
        <v>0</v>
      </c>
      <c r="IE183" s="6">
        <v>0</v>
      </c>
    </row>
    <row r="184" spans="1:239">
      <c r="A184" s="165" t="s">
        <v>128</v>
      </c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6"/>
      <c r="GD184" s="6"/>
      <c r="GE184" s="6"/>
      <c r="GF184" s="6"/>
      <c r="GG184" s="6"/>
      <c r="GH184" s="6"/>
      <c r="GI184" s="6"/>
      <c r="GJ184" s="6"/>
      <c r="GK184" s="6"/>
      <c r="GL184" s="6"/>
      <c r="GM184" s="6"/>
      <c r="GN184" s="6"/>
      <c r="GO184" s="6"/>
      <c r="GP184" s="6"/>
      <c r="GQ184" s="6"/>
      <c r="GR184" s="6"/>
      <c r="GS184" s="6"/>
      <c r="GT184" s="6"/>
      <c r="GU184" s="6"/>
      <c r="GV184" s="6"/>
      <c r="GW184" s="6"/>
      <c r="GX184" s="6"/>
      <c r="GY184" s="6"/>
      <c r="GZ184" s="6"/>
      <c r="HA184" s="6"/>
      <c r="HB184" s="6"/>
      <c r="HC184" s="6"/>
      <c r="HD184" s="6"/>
      <c r="HE184" s="6"/>
      <c r="HF184" s="6"/>
      <c r="HG184" s="6"/>
      <c r="HH184" s="6"/>
      <c r="HI184" s="6"/>
      <c r="HJ184" s="6"/>
      <c r="HK184" s="6"/>
      <c r="HL184" s="6"/>
      <c r="HM184" s="6"/>
      <c r="HN184" s="6"/>
      <c r="HO184" s="6"/>
      <c r="HP184" s="6"/>
      <c r="HQ184" s="6"/>
      <c r="HR184" s="6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>
        <v>0</v>
      </c>
      <c r="IE184" s="6">
        <v>0</v>
      </c>
    </row>
    <row r="185" spans="1:239">
      <c r="A185" s="165" t="s">
        <v>128</v>
      </c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>
        <v>0</v>
      </c>
      <c r="IE185" s="6">
        <v>0</v>
      </c>
    </row>
    <row r="186" spans="1:239">
      <c r="A186" s="165" t="s">
        <v>128</v>
      </c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6"/>
      <c r="GD186" s="6"/>
      <c r="GE186" s="6"/>
      <c r="GF186" s="6"/>
      <c r="GG186" s="6"/>
      <c r="GH186" s="6"/>
      <c r="GI186" s="6"/>
      <c r="GJ186" s="6"/>
      <c r="GK186" s="6"/>
      <c r="GL186" s="6"/>
      <c r="GM186" s="6"/>
      <c r="GN186" s="6"/>
      <c r="GO186" s="6"/>
      <c r="GP186" s="6"/>
      <c r="GQ186" s="6"/>
      <c r="GR186" s="6"/>
      <c r="GS186" s="6"/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G186" s="6"/>
      <c r="HH186" s="6"/>
      <c r="HI186" s="6"/>
      <c r="HJ186" s="6"/>
      <c r="HK186" s="6"/>
      <c r="HL186" s="6"/>
      <c r="HM186" s="6"/>
      <c r="HN186" s="6"/>
      <c r="HO186" s="6"/>
      <c r="HP186" s="6"/>
      <c r="HQ186" s="6"/>
      <c r="HR186" s="6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>
        <v>0</v>
      </c>
      <c r="IE186" s="6">
        <v>0</v>
      </c>
    </row>
    <row r="187" spans="1:239">
      <c r="A187" s="165" t="s">
        <v>128</v>
      </c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  <c r="FW187" s="6"/>
      <c r="FX187" s="6"/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G187" s="6"/>
      <c r="HH187" s="6"/>
      <c r="HI187" s="6"/>
      <c r="HJ187" s="6"/>
      <c r="HK187" s="6"/>
      <c r="HL187" s="6"/>
      <c r="HM187" s="6"/>
      <c r="HN187" s="6"/>
      <c r="HO187" s="6"/>
      <c r="HP187" s="6"/>
      <c r="HQ187" s="6"/>
      <c r="HR187" s="6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>
        <v>0</v>
      </c>
      <c r="IE187" s="6">
        <v>0</v>
      </c>
    </row>
    <row r="188" spans="1:239">
      <c r="A188" s="165" t="s">
        <v>128</v>
      </c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>
        <v>0</v>
      </c>
      <c r="IE188" s="6">
        <v>0</v>
      </c>
    </row>
    <row r="189" spans="1:239">
      <c r="A189" s="165" t="s">
        <v>128</v>
      </c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  <c r="GE189" s="6"/>
      <c r="GF189" s="6"/>
      <c r="GG189" s="6"/>
      <c r="GH189" s="6"/>
      <c r="GI189" s="6"/>
      <c r="GJ189" s="6"/>
      <c r="GK189" s="6"/>
      <c r="GL189" s="6"/>
      <c r="GM189" s="6"/>
      <c r="GN189" s="6"/>
      <c r="GO189" s="6"/>
      <c r="GP189" s="6"/>
      <c r="GQ189" s="6"/>
      <c r="GR189" s="6"/>
      <c r="GS189" s="6"/>
      <c r="GT189" s="6"/>
      <c r="GU189" s="6"/>
      <c r="GV189" s="6"/>
      <c r="GW189" s="6"/>
      <c r="GX189" s="6"/>
      <c r="GY189" s="6"/>
      <c r="GZ189" s="6"/>
      <c r="HA189" s="6"/>
      <c r="HB189" s="6"/>
      <c r="HC189" s="6"/>
      <c r="HD189" s="6"/>
      <c r="HE189" s="6"/>
      <c r="HF189" s="6"/>
      <c r="HG189" s="6"/>
      <c r="HH189" s="6"/>
      <c r="HI189" s="6"/>
      <c r="HJ189" s="6"/>
      <c r="HK189" s="6"/>
      <c r="HL189" s="6"/>
      <c r="HM189" s="6"/>
      <c r="HN189" s="6"/>
      <c r="HO189" s="6"/>
      <c r="HP189" s="6"/>
      <c r="HQ189" s="6"/>
      <c r="HR189" s="6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>
        <v>0</v>
      </c>
      <c r="IE189" s="6">
        <v>0</v>
      </c>
    </row>
    <row r="190" spans="1:239">
      <c r="A190" s="165" t="s">
        <v>128</v>
      </c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  <c r="GE190" s="6"/>
      <c r="GF190" s="6"/>
      <c r="GG190" s="6"/>
      <c r="GH190" s="6"/>
      <c r="GI190" s="6"/>
      <c r="GJ190" s="6"/>
      <c r="GK190" s="6"/>
      <c r="GL190" s="6"/>
      <c r="GM190" s="6"/>
      <c r="GN190" s="6"/>
      <c r="GO190" s="6"/>
      <c r="GP190" s="6"/>
      <c r="GQ190" s="6"/>
      <c r="GR190" s="6"/>
      <c r="GS190" s="6"/>
      <c r="GT190" s="6"/>
      <c r="GU190" s="6"/>
      <c r="GV190" s="6"/>
      <c r="GW190" s="6"/>
      <c r="GX190" s="6"/>
      <c r="GY190" s="6"/>
      <c r="GZ190" s="6"/>
      <c r="HA190" s="6"/>
      <c r="HB190" s="6"/>
      <c r="HC190" s="6"/>
      <c r="HD190" s="6"/>
      <c r="HE190" s="6"/>
      <c r="HF190" s="6"/>
      <c r="HG190" s="6"/>
      <c r="HH190" s="6"/>
      <c r="HI190" s="6"/>
      <c r="HJ190" s="6"/>
      <c r="HK190" s="6"/>
      <c r="HL190" s="6"/>
      <c r="HM190" s="6"/>
      <c r="HN190" s="6"/>
      <c r="HO190" s="6"/>
      <c r="HP190" s="6"/>
      <c r="HQ190" s="6"/>
      <c r="HR190" s="6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>
        <v>0</v>
      </c>
      <c r="IE190" s="6">
        <v>0</v>
      </c>
    </row>
    <row r="191" spans="1:239">
      <c r="A191" s="165" t="s">
        <v>128</v>
      </c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  <c r="GE191" s="6"/>
      <c r="GF191" s="6"/>
      <c r="GG191" s="6"/>
      <c r="GH191" s="6"/>
      <c r="GI191" s="6"/>
      <c r="GJ191" s="6"/>
      <c r="GK191" s="6"/>
      <c r="GL191" s="6"/>
      <c r="GM191" s="6"/>
      <c r="GN191" s="6"/>
      <c r="GO191" s="6"/>
      <c r="GP191" s="6"/>
      <c r="GQ191" s="6"/>
      <c r="GR191" s="6"/>
      <c r="GS191" s="6"/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G191" s="6"/>
      <c r="HH191" s="6"/>
      <c r="HI191" s="6"/>
      <c r="HJ191" s="6"/>
      <c r="HK191" s="6"/>
      <c r="HL191" s="6"/>
      <c r="HM191" s="6"/>
      <c r="HN191" s="6"/>
      <c r="HO191" s="6"/>
      <c r="HP191" s="6"/>
      <c r="HQ191" s="6"/>
      <c r="HR191" s="6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>
        <v>0</v>
      </c>
      <c r="IE191" s="6">
        <v>0</v>
      </c>
    </row>
    <row r="192" spans="1:239">
      <c r="A192" s="165" t="s">
        <v>128</v>
      </c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/>
      <c r="EV192" s="6"/>
      <c r="EW192" s="6"/>
      <c r="EX192" s="6"/>
      <c r="EY192" s="6"/>
      <c r="EZ192" s="6"/>
      <c r="FA192" s="6"/>
      <c r="FB192" s="6"/>
      <c r="FC192" s="6"/>
      <c r="FD192" s="6"/>
      <c r="FE192" s="6"/>
      <c r="FF192" s="6"/>
      <c r="FG192" s="6"/>
      <c r="FH192" s="6"/>
      <c r="FI192" s="6"/>
      <c r="FJ192" s="6"/>
      <c r="FK192" s="6"/>
      <c r="FL192" s="6"/>
      <c r="FM192" s="6"/>
      <c r="FN192" s="6"/>
      <c r="FO192" s="6"/>
      <c r="FP192" s="6"/>
      <c r="FQ192" s="6"/>
      <c r="FR192" s="6"/>
      <c r="FS192" s="6"/>
      <c r="FT192" s="6"/>
      <c r="FU192" s="6"/>
      <c r="FV192" s="6"/>
      <c r="FW192" s="6"/>
      <c r="FX192" s="6"/>
      <c r="FY192" s="6"/>
      <c r="FZ192" s="6"/>
      <c r="GA192" s="6"/>
      <c r="GB192" s="6"/>
      <c r="GC192" s="6"/>
      <c r="GD192" s="6"/>
      <c r="GE192" s="6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6"/>
      <c r="GQ192" s="6"/>
      <c r="GR192" s="6"/>
      <c r="GS192" s="6"/>
      <c r="GT192" s="6"/>
      <c r="GU192" s="6"/>
      <c r="GV192" s="6"/>
      <c r="GW192" s="6"/>
      <c r="GX192" s="6"/>
      <c r="GY192" s="6"/>
      <c r="GZ192" s="6"/>
      <c r="HA192" s="6"/>
      <c r="HB192" s="6"/>
      <c r="HC192" s="6"/>
      <c r="HD192" s="6"/>
      <c r="HE192" s="6"/>
      <c r="HF192" s="6"/>
      <c r="HG192" s="6"/>
      <c r="HH192" s="6"/>
      <c r="HI192" s="6"/>
      <c r="HJ192" s="6"/>
      <c r="HK192" s="6"/>
      <c r="HL192" s="6"/>
      <c r="HM192" s="6"/>
      <c r="HN192" s="6"/>
      <c r="HO192" s="6"/>
      <c r="HP192" s="6"/>
      <c r="HQ192" s="6"/>
      <c r="HR192" s="6"/>
      <c r="HS192" s="6"/>
      <c r="HT192" s="6"/>
      <c r="HU192" s="6"/>
      <c r="HV192" s="6"/>
      <c r="HW192" s="6"/>
      <c r="HX192" s="6"/>
      <c r="HY192" s="6"/>
      <c r="HZ192" s="6"/>
      <c r="IA192" s="6"/>
      <c r="IB192" s="6"/>
      <c r="IC192" s="6"/>
      <c r="ID192" s="6">
        <v>0</v>
      </c>
      <c r="IE192" s="6">
        <v>0</v>
      </c>
    </row>
    <row r="193" spans="1:239">
      <c r="A193" s="165" t="s">
        <v>128</v>
      </c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r="GM193" s="6"/>
      <c r="GN193" s="6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>
        <v>0</v>
      </c>
      <c r="IE193" s="6">
        <v>0</v>
      </c>
    </row>
    <row r="194" spans="1:239">
      <c r="A194" s="165" t="s">
        <v>128</v>
      </c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M194" s="6"/>
      <c r="GN194" s="6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r="HB194" s="6"/>
      <c r="HC194" s="6"/>
      <c r="HD194" s="6"/>
      <c r="HE194" s="6"/>
      <c r="HF194" s="6"/>
      <c r="HG194" s="6"/>
      <c r="HH194" s="6"/>
      <c r="HI194" s="6"/>
      <c r="HJ194" s="6"/>
      <c r="HK194" s="6"/>
      <c r="HL194" s="6"/>
      <c r="HM194" s="6"/>
      <c r="HN194" s="6"/>
      <c r="HO194" s="6"/>
      <c r="HP194" s="6"/>
      <c r="HQ194" s="6"/>
      <c r="HR194" s="6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>
        <v>0</v>
      </c>
      <c r="IE194" s="6">
        <v>0</v>
      </c>
    </row>
    <row r="195" spans="1:239">
      <c r="A195" s="165" t="s">
        <v>128</v>
      </c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  <c r="FW195" s="6"/>
      <c r="FX195" s="6"/>
      <c r="FY195" s="6"/>
      <c r="FZ195" s="6"/>
      <c r="GA195" s="6"/>
      <c r="GB195" s="6"/>
      <c r="GC195" s="6"/>
      <c r="GD195" s="6"/>
      <c r="GE195" s="6"/>
      <c r="GF195" s="6"/>
      <c r="GG195" s="6"/>
      <c r="GH195" s="6"/>
      <c r="GI195" s="6"/>
      <c r="GJ195" s="6"/>
      <c r="GK195" s="6"/>
      <c r="GL195" s="6"/>
      <c r="GM195" s="6"/>
      <c r="GN195" s="6"/>
      <c r="GO195" s="6"/>
      <c r="GP195" s="6"/>
      <c r="GQ195" s="6"/>
      <c r="GR195" s="6"/>
      <c r="GS195" s="6"/>
      <c r="GT195" s="6"/>
      <c r="GU195" s="6"/>
      <c r="GV195" s="6"/>
      <c r="GW195" s="6"/>
      <c r="GX195" s="6"/>
      <c r="GY195" s="6"/>
      <c r="GZ195" s="6"/>
      <c r="HA195" s="6"/>
      <c r="HB195" s="6"/>
      <c r="HC195" s="6"/>
      <c r="HD195" s="6"/>
      <c r="HE195" s="6"/>
      <c r="HF195" s="6"/>
      <c r="HG195" s="6"/>
      <c r="HH195" s="6"/>
      <c r="HI195" s="6"/>
      <c r="HJ195" s="6"/>
      <c r="HK195" s="6"/>
      <c r="HL195" s="6"/>
      <c r="HM195" s="6"/>
      <c r="HN195" s="6"/>
      <c r="HO195" s="6"/>
      <c r="HP195" s="6"/>
      <c r="HQ195" s="6"/>
      <c r="HR195" s="6"/>
      <c r="HS195" s="6"/>
      <c r="HT195" s="6"/>
      <c r="HU195" s="6"/>
      <c r="HV195" s="6"/>
      <c r="HW195" s="6"/>
      <c r="HX195" s="6"/>
      <c r="HY195" s="6"/>
      <c r="HZ195" s="6"/>
      <c r="IA195" s="6"/>
      <c r="IB195" s="6"/>
      <c r="IC195" s="6"/>
      <c r="ID195" s="6">
        <v>0</v>
      </c>
      <c r="IE195" s="6">
        <v>0</v>
      </c>
    </row>
    <row r="196" spans="1:239">
      <c r="A196" s="165" t="s">
        <v>128</v>
      </c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  <c r="EF196" s="6"/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  <c r="ET196" s="6"/>
      <c r="EU196" s="6"/>
      <c r="EV196" s="6"/>
      <c r="EW196" s="6"/>
      <c r="EX196" s="6"/>
      <c r="EY196" s="6"/>
      <c r="EZ196" s="6"/>
      <c r="FA196" s="6"/>
      <c r="FB196" s="6"/>
      <c r="FC196" s="6"/>
      <c r="FD196" s="6"/>
      <c r="FE196" s="6"/>
      <c r="FF196" s="6"/>
      <c r="FG196" s="6"/>
      <c r="FH196" s="6"/>
      <c r="FI196" s="6"/>
      <c r="FJ196" s="6"/>
      <c r="FK196" s="6"/>
      <c r="FL196" s="6"/>
      <c r="FM196" s="6"/>
      <c r="FN196" s="6"/>
      <c r="FO196" s="6"/>
      <c r="FP196" s="6"/>
      <c r="FQ196" s="6"/>
      <c r="FR196" s="6"/>
      <c r="FS196" s="6"/>
      <c r="FT196" s="6"/>
      <c r="FU196" s="6"/>
      <c r="FV196" s="6"/>
      <c r="FW196" s="6"/>
      <c r="FX196" s="6"/>
      <c r="FY196" s="6"/>
      <c r="FZ196" s="6"/>
      <c r="GA196" s="6"/>
      <c r="GB196" s="6"/>
      <c r="GC196" s="6"/>
      <c r="GD196" s="6"/>
      <c r="GE196" s="6"/>
      <c r="GF196" s="6"/>
      <c r="GG196" s="6"/>
      <c r="GH196" s="6"/>
      <c r="GI196" s="6"/>
      <c r="GJ196" s="6"/>
      <c r="GK196" s="6"/>
      <c r="GL196" s="6"/>
      <c r="GM196" s="6"/>
      <c r="GN196" s="6"/>
      <c r="GO196" s="6"/>
      <c r="GP196" s="6"/>
      <c r="GQ196" s="6"/>
      <c r="GR196" s="6"/>
      <c r="GS196" s="6"/>
      <c r="GT196" s="6"/>
      <c r="GU196" s="6"/>
      <c r="GV196" s="6"/>
      <c r="GW196" s="6"/>
      <c r="GX196" s="6"/>
      <c r="GY196" s="6"/>
      <c r="GZ196" s="6"/>
      <c r="HA196" s="6"/>
      <c r="HB196" s="6"/>
      <c r="HC196" s="6"/>
      <c r="HD196" s="6"/>
      <c r="HE196" s="6"/>
      <c r="HF196" s="6"/>
      <c r="HG196" s="6"/>
      <c r="HH196" s="6"/>
      <c r="HI196" s="6"/>
      <c r="HJ196" s="6"/>
      <c r="HK196" s="6"/>
      <c r="HL196" s="6"/>
      <c r="HM196" s="6"/>
      <c r="HN196" s="6"/>
      <c r="HO196" s="6"/>
      <c r="HP196" s="6"/>
      <c r="HQ196" s="6"/>
      <c r="HR196" s="6"/>
      <c r="HS196" s="6"/>
      <c r="HT196" s="6"/>
      <c r="HU196" s="6"/>
      <c r="HV196" s="6"/>
      <c r="HW196" s="6"/>
      <c r="HX196" s="6"/>
      <c r="HY196" s="6"/>
      <c r="HZ196" s="6"/>
      <c r="IA196" s="6"/>
      <c r="IB196" s="6"/>
      <c r="IC196" s="6"/>
      <c r="ID196" s="6">
        <v>0</v>
      </c>
      <c r="IE196" s="6">
        <v>0</v>
      </c>
    </row>
    <row r="197" spans="1:239">
      <c r="A197" s="165" t="s">
        <v>128</v>
      </c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  <c r="FW197" s="6"/>
      <c r="FX197" s="6"/>
      <c r="FY197" s="6"/>
      <c r="FZ197" s="6"/>
      <c r="GA197" s="6"/>
      <c r="GB197" s="6"/>
      <c r="GC197" s="6"/>
      <c r="GD197" s="6"/>
      <c r="GE197" s="6"/>
      <c r="GF197" s="6"/>
      <c r="GG197" s="6"/>
      <c r="GH197" s="6"/>
      <c r="GI197" s="6"/>
      <c r="GJ197" s="6"/>
      <c r="GK197" s="6"/>
      <c r="GL197" s="6"/>
      <c r="GM197" s="6"/>
      <c r="GN197" s="6"/>
      <c r="GO197" s="6"/>
      <c r="GP197" s="6"/>
      <c r="GQ197" s="6"/>
      <c r="GR197" s="6"/>
      <c r="GS197" s="6"/>
      <c r="GT197" s="6"/>
      <c r="GU197" s="6"/>
      <c r="GV197" s="6"/>
      <c r="GW197" s="6"/>
      <c r="GX197" s="6"/>
      <c r="GY197" s="6"/>
      <c r="GZ197" s="6"/>
      <c r="HA197" s="6"/>
      <c r="HB197" s="6"/>
      <c r="HC197" s="6"/>
      <c r="HD197" s="6"/>
      <c r="HE197" s="6"/>
      <c r="HF197" s="6"/>
      <c r="HG197" s="6"/>
      <c r="HH197" s="6"/>
      <c r="HI197" s="6"/>
      <c r="HJ197" s="6"/>
      <c r="HK197" s="6"/>
      <c r="HL197" s="6"/>
      <c r="HM197" s="6"/>
      <c r="HN197" s="6"/>
      <c r="HO197" s="6"/>
      <c r="HP197" s="6"/>
      <c r="HQ197" s="6"/>
      <c r="HR197" s="6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>
        <v>0</v>
      </c>
      <c r="IE197" s="6">
        <v>0</v>
      </c>
    </row>
    <row r="198" spans="1:239">
      <c r="A198" s="165" t="s">
        <v>128</v>
      </c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/>
      <c r="EW198" s="6"/>
      <c r="EX198" s="6"/>
      <c r="EY198" s="6"/>
      <c r="EZ198" s="6"/>
      <c r="FA198" s="6"/>
      <c r="FB198" s="6"/>
      <c r="FC198" s="6"/>
      <c r="FD198" s="6"/>
      <c r="FE198" s="6"/>
      <c r="FF198" s="6"/>
      <c r="FG198" s="6"/>
      <c r="FH198" s="6"/>
      <c r="FI198" s="6"/>
      <c r="FJ198" s="6"/>
      <c r="FK198" s="6"/>
      <c r="FL198" s="6"/>
      <c r="FM198" s="6"/>
      <c r="FN198" s="6"/>
      <c r="FO198" s="6"/>
      <c r="FP198" s="6"/>
      <c r="FQ198" s="6"/>
      <c r="FR198" s="6"/>
      <c r="FS198" s="6"/>
      <c r="FT198" s="6"/>
      <c r="FU198" s="6"/>
      <c r="FV198" s="6"/>
      <c r="FW198" s="6"/>
      <c r="FX198" s="6"/>
      <c r="FY198" s="6"/>
      <c r="FZ198" s="6"/>
      <c r="GA198" s="6"/>
      <c r="GB198" s="6"/>
      <c r="GC198" s="6"/>
      <c r="GD198" s="6"/>
      <c r="GE198" s="6"/>
      <c r="GF198" s="6"/>
      <c r="GG198" s="6"/>
      <c r="GH198" s="6"/>
      <c r="GI198" s="6"/>
      <c r="GJ198" s="6"/>
      <c r="GK198" s="6"/>
      <c r="GL198" s="6"/>
      <c r="GM198" s="6"/>
      <c r="GN198" s="6"/>
      <c r="GO198" s="6"/>
      <c r="GP198" s="6"/>
      <c r="GQ198" s="6"/>
      <c r="GR198" s="6"/>
      <c r="GS198" s="6"/>
      <c r="GT198" s="6"/>
      <c r="GU198" s="6"/>
      <c r="GV198" s="6"/>
      <c r="GW198" s="6"/>
      <c r="GX198" s="6"/>
      <c r="GY198" s="6"/>
      <c r="GZ198" s="6"/>
      <c r="HA198" s="6"/>
      <c r="HB198" s="6"/>
      <c r="HC198" s="6"/>
      <c r="HD198" s="6"/>
      <c r="HE198" s="6"/>
      <c r="HF198" s="6"/>
      <c r="HG198" s="6"/>
      <c r="HH198" s="6"/>
      <c r="HI198" s="6"/>
      <c r="HJ198" s="6"/>
      <c r="HK198" s="6"/>
      <c r="HL198" s="6"/>
      <c r="HM198" s="6"/>
      <c r="HN198" s="6"/>
      <c r="HO198" s="6"/>
      <c r="HP198" s="6"/>
      <c r="HQ198" s="6"/>
      <c r="HR198" s="6"/>
      <c r="HS198" s="6"/>
      <c r="HT198" s="6"/>
      <c r="HU198" s="6"/>
      <c r="HV198" s="6"/>
      <c r="HW198" s="6"/>
      <c r="HX198" s="6"/>
      <c r="HY198" s="6"/>
      <c r="HZ198" s="6"/>
      <c r="IA198" s="6"/>
      <c r="IB198" s="6"/>
      <c r="IC198" s="6"/>
      <c r="ID198" s="6">
        <v>0</v>
      </c>
      <c r="IE198" s="6">
        <v>0</v>
      </c>
    </row>
    <row r="199" spans="1:239">
      <c r="A199" s="165" t="s">
        <v>128</v>
      </c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>
        <v>0</v>
      </c>
      <c r="IE199" s="6">
        <v>0</v>
      </c>
    </row>
    <row r="200" spans="1:239">
      <c r="A200" s="165" t="s">
        <v>20</v>
      </c>
      <c r="B200" s="6">
        <v>0</v>
      </c>
      <c r="C200" s="6">
        <v>0</v>
      </c>
      <c r="D200" s="6">
        <v>0</v>
      </c>
      <c r="E200" s="6">
        <v>0</v>
      </c>
      <c r="F200" s="6">
        <v>0</v>
      </c>
      <c r="G200" s="6">
        <v>0</v>
      </c>
      <c r="H200" s="6">
        <v>7408.635718612848</v>
      </c>
      <c r="I200" s="6">
        <v>-562.44856381487898</v>
      </c>
      <c r="J200" s="6">
        <v>-121474.90056768176</v>
      </c>
      <c r="K200" s="6">
        <v>-53387.512700570151</v>
      </c>
      <c r="L200" s="6">
        <v>-64266.943042190491</v>
      </c>
      <c r="M200" s="6">
        <v>-206460.71645439634</v>
      </c>
      <c r="N200" s="6">
        <v>-201615.73813199296</v>
      </c>
      <c r="O200" s="6">
        <v>-193888.7121842718</v>
      </c>
      <c r="P200" s="6">
        <v>-225619.31224828493</v>
      </c>
      <c r="Q200" s="6">
        <v>-196399.46896050149</v>
      </c>
      <c r="R200" s="6">
        <v>-195411.51383847831</v>
      </c>
      <c r="S200" s="6">
        <v>-185022.20565658278</v>
      </c>
      <c r="T200" s="6">
        <v>-174847.94133210255</v>
      </c>
      <c r="U200" s="6">
        <v>-182761.10227214327</v>
      </c>
      <c r="V200" s="6">
        <v>-177056.53380434151</v>
      </c>
      <c r="W200" s="6">
        <v>-152093.95601205944</v>
      </c>
      <c r="X200" s="6">
        <v>-174897.54631607202</v>
      </c>
      <c r="Y200" s="6">
        <v>-92294.800409420292</v>
      </c>
      <c r="Z200" s="6">
        <v>-69462.609522363593</v>
      </c>
      <c r="AA200" s="6">
        <v>-83054.882127706063</v>
      </c>
      <c r="AB200" s="6">
        <v>-179998.89747859706</v>
      </c>
      <c r="AC200" s="6">
        <v>-179180.68624099085</v>
      </c>
      <c r="AD200" s="6">
        <v>-154301.97056403296</v>
      </c>
      <c r="AE200" s="6">
        <v>-136125.98523025835</v>
      </c>
      <c r="AF200" s="6">
        <v>-141451.99970510241</v>
      </c>
      <c r="AG200" s="6">
        <v>-132593.76866942114</v>
      </c>
      <c r="AH200" s="6">
        <v>-90080.376120823683</v>
      </c>
      <c r="AI200" s="6">
        <v>-84108.381287592376</v>
      </c>
      <c r="AJ200" s="6">
        <v>-88062.23339442657</v>
      </c>
      <c r="AK200" s="6">
        <v>-16866.181497808706</v>
      </c>
      <c r="AL200" s="6">
        <v>10176.48541781208</v>
      </c>
      <c r="AM200" s="6">
        <v>-540.85694604093169</v>
      </c>
      <c r="AN200" s="6">
        <v>-90766.302575869136</v>
      </c>
      <c r="AO200" s="6">
        <v>-93108.708796238745</v>
      </c>
      <c r="AP200" s="6">
        <v>-67600.26607543572</v>
      </c>
      <c r="AQ200" s="6">
        <v>-43476.879051422075</v>
      </c>
      <c r="AR200" s="6">
        <v>-49169.502500939052</v>
      </c>
      <c r="AS200" s="6">
        <v>-59499.581138752925</v>
      </c>
      <c r="AT200" s="6">
        <v>-80002.600972931003</v>
      </c>
      <c r="AU200" s="6">
        <v>-62816.096266068271</v>
      </c>
      <c r="AV200" s="6">
        <v>-67611.375793271975</v>
      </c>
      <c r="AW200" s="6">
        <v>8684.4059937302372</v>
      </c>
      <c r="AX200" s="6">
        <v>36881.913107731598</v>
      </c>
      <c r="AY200" s="6">
        <v>26442.832837678601</v>
      </c>
      <c r="AZ200" s="6">
        <v>-56116.162401221292</v>
      </c>
      <c r="BA200" s="6">
        <v>-52604.267649682799</v>
      </c>
      <c r="BB200" s="6">
        <v>-39362.443867155249</v>
      </c>
      <c r="BC200" s="6">
        <v>-36572.384445301439</v>
      </c>
      <c r="BD200" s="6">
        <v>-34107.003620250616</v>
      </c>
      <c r="BE200" s="6">
        <v>-39189.45224031929</v>
      </c>
      <c r="BF200" s="6">
        <v>-110554.5119474559</v>
      </c>
      <c r="BG200" s="6">
        <v>-78686.265887478206</v>
      </c>
      <c r="BH200" s="6">
        <v>-83436.293673330947</v>
      </c>
      <c r="BI200" s="6">
        <v>-30669.288384580039</v>
      </c>
      <c r="BJ200" s="6">
        <v>3550.6970755285447</v>
      </c>
      <c r="BK200" s="6">
        <v>6198.8597385600333</v>
      </c>
      <c r="BL200" s="6">
        <v>-76981.926742310941</v>
      </c>
      <c r="BM200" s="6">
        <v>-76677.167160979414</v>
      </c>
      <c r="BN200" s="6">
        <v>-70991.134875036092</v>
      </c>
      <c r="BO200" s="6">
        <v>-8849.8860231733142</v>
      </c>
      <c r="BP200" s="6">
        <v>-8299.1521587286625</v>
      </c>
      <c r="BQ200" s="6">
        <v>-10268.558492923876</v>
      </c>
      <c r="BR200" s="6">
        <v>-32066.939174550454</v>
      </c>
      <c r="BS200" s="6">
        <v>-27742.362623970501</v>
      </c>
      <c r="BT200" s="6">
        <v>-31015.989121419534</v>
      </c>
      <c r="BU200" s="6">
        <v>-31078.542554975058</v>
      </c>
      <c r="BV200" s="6">
        <v>-33081.907055923992</v>
      </c>
      <c r="BW200" s="6">
        <v>-31695.663364800945</v>
      </c>
      <c r="BX200" s="6">
        <v>-33177.036970090601</v>
      </c>
      <c r="BY200" s="6">
        <v>-29624.585988753428</v>
      </c>
      <c r="BZ200" s="6">
        <v>-29860.657904406235</v>
      </c>
      <c r="CA200" s="6">
        <v>-28572.06169440248</v>
      </c>
      <c r="CB200" s="6">
        <v>-28970.933938030306</v>
      </c>
      <c r="CC200" s="6">
        <v>-31056.484413901577</v>
      </c>
      <c r="CD200" s="6">
        <v>21067.339086516255</v>
      </c>
      <c r="CE200" s="6">
        <v>19157.439352075318</v>
      </c>
      <c r="CF200" s="6">
        <v>20961.229785310745</v>
      </c>
      <c r="CG200" s="6">
        <v>19303.30572591523</v>
      </c>
      <c r="CH200" s="6">
        <v>19767.97512357602</v>
      </c>
      <c r="CI200" s="6">
        <v>19222.159349841888</v>
      </c>
      <c r="CJ200" s="6">
        <v>18443.042526180929</v>
      </c>
      <c r="CK200" s="6">
        <v>20708.356988840194</v>
      </c>
      <c r="CL200" s="6">
        <v>20600.408160661609</v>
      </c>
      <c r="CM200" s="6">
        <v>21330.438038291202</v>
      </c>
      <c r="CN200" s="6">
        <v>23049.976907374221</v>
      </c>
      <c r="CO200" s="6">
        <v>21764.2908580414</v>
      </c>
      <c r="CP200" s="6">
        <v>7645.0319143270099</v>
      </c>
      <c r="CQ200" s="6">
        <v>6920.7839090497046</v>
      </c>
      <c r="CR200" s="6">
        <v>7887.4354583690811</v>
      </c>
      <c r="CS200" s="6">
        <v>7081.322017783682</v>
      </c>
      <c r="CT200" s="6">
        <v>7062.1242806265509</v>
      </c>
      <c r="CU200" s="6">
        <v>6334.6567122098359</v>
      </c>
      <c r="CV200" s="6">
        <v>5706.1606441926906</v>
      </c>
      <c r="CW200" s="6">
        <v>5733.7927501684944</v>
      </c>
      <c r="CX200" s="6">
        <v>5993.6027407505198</v>
      </c>
      <c r="CY200" s="6">
        <v>7017.1202371586205</v>
      </c>
      <c r="CZ200" s="6">
        <v>7729.0976510978508</v>
      </c>
      <c r="DA200" s="6">
        <v>7671.1298753618839</v>
      </c>
      <c r="DB200" s="6">
        <v>34460.168862128914</v>
      </c>
      <c r="DC200" s="6">
        <v>28720.073370048463</v>
      </c>
      <c r="DD200" s="6">
        <v>30880.731241618007</v>
      </c>
      <c r="DE200" s="6">
        <v>29838.284091030389</v>
      </c>
      <c r="DF200" s="6">
        <v>32905.888538642539</v>
      </c>
      <c r="DG200" s="6">
        <v>29026.34900016987</v>
      </c>
      <c r="DH200" s="6">
        <v>31268.476539439136</v>
      </c>
      <c r="DI200" s="6">
        <v>31215.575209514202</v>
      </c>
      <c r="DJ200" s="6">
        <v>33208.702487607537</v>
      </c>
      <c r="DK200" s="6">
        <v>41732.207364989765</v>
      </c>
      <c r="DL200" s="6">
        <v>40288.290492133696</v>
      </c>
      <c r="DM200" s="6">
        <v>40919.107348396239</v>
      </c>
      <c r="DN200" s="6">
        <v>2146.0446049967559</v>
      </c>
      <c r="DO200" s="6">
        <v>1792.9580082894763</v>
      </c>
      <c r="DP200" s="6">
        <v>1869.9533631071918</v>
      </c>
      <c r="DQ200" s="6">
        <v>1808.0972093763266</v>
      </c>
      <c r="DR200" s="6">
        <v>1694.1502039157704</v>
      </c>
      <c r="DS200" s="6">
        <v>1593.8485808965543</v>
      </c>
      <c r="DT200" s="6">
        <v>1826.6237925026617</v>
      </c>
      <c r="DU200" s="6">
        <v>3020.238705710336</v>
      </c>
      <c r="DV200" s="6">
        <v>3306.546986744117</v>
      </c>
      <c r="DW200" s="6">
        <v>4591.5486245423999</v>
      </c>
      <c r="DX200" s="6">
        <v>4356.2841154497082</v>
      </c>
      <c r="DY200" s="6">
        <v>4310.8507518932875</v>
      </c>
      <c r="DZ200" s="6">
        <v>-24550.04019826596</v>
      </c>
      <c r="EA200" s="6">
        <v>-21039.531426591955</v>
      </c>
      <c r="EB200" s="6">
        <v>-22098.918285777694</v>
      </c>
      <c r="EC200" s="6">
        <v>-22337.235169017302</v>
      </c>
      <c r="ED200" s="6">
        <v>-23731.749021460731</v>
      </c>
      <c r="EE200" s="6">
        <v>-21733.294612390291</v>
      </c>
      <c r="EF200" s="6">
        <v>-25559.235611556847</v>
      </c>
      <c r="EG200" s="6">
        <v>-22793.199794424305</v>
      </c>
      <c r="EH200" s="6">
        <v>-24232.759682094482</v>
      </c>
      <c r="EI200" s="6">
        <v>-21462.191027566187</v>
      </c>
      <c r="EJ200" s="6">
        <v>-21806.49427306281</v>
      </c>
      <c r="EK200" s="6">
        <v>-23334.2039420972</v>
      </c>
      <c r="EL200" s="6">
        <v>-22153.57711050531</v>
      </c>
      <c r="EM200" s="6">
        <v>-19253.249040036055</v>
      </c>
      <c r="EN200" s="6">
        <v>-21737.361842992424</v>
      </c>
      <c r="EO200" s="6">
        <v>-20099.391353203515</v>
      </c>
      <c r="EP200" s="6">
        <v>-21508.015055549818</v>
      </c>
      <c r="EQ200" s="6">
        <v>-17343.144731603137</v>
      </c>
      <c r="ER200" s="6">
        <v>-18194.902491623372</v>
      </c>
      <c r="ES200" s="6">
        <v>-17228.682916226349</v>
      </c>
      <c r="ET200" s="6">
        <v>-18359.474837135142</v>
      </c>
      <c r="EU200" s="6">
        <v>-16993.835224844195</v>
      </c>
      <c r="EV200" s="6">
        <v>-17267.060184720944</v>
      </c>
      <c r="EW200" s="6">
        <v>-18469.794517732778</v>
      </c>
      <c r="EX200" s="6">
        <v>-17540.152094100536</v>
      </c>
      <c r="EY200" s="6">
        <v>-15230.34131544354</v>
      </c>
      <c r="EZ200" s="6">
        <v>-17185.47599734032</v>
      </c>
      <c r="FA200" s="6">
        <v>-15904.332559916698</v>
      </c>
      <c r="FB200" s="6">
        <v>-17004.619169720532</v>
      </c>
      <c r="FC200" s="6">
        <v>-16313.898176540761</v>
      </c>
      <c r="FD200" s="6">
        <v>-17095.597447192515</v>
      </c>
      <c r="FE200" s="6">
        <v>-16926.9863933456</v>
      </c>
      <c r="FF200" s="6">
        <v>-16509.242313840547</v>
      </c>
      <c r="FG200" s="6">
        <v>-15967.341447061041</v>
      </c>
      <c r="FH200" s="6">
        <v>-12929.760994536771</v>
      </c>
      <c r="FI200" s="6">
        <v>-12744.938315709467</v>
      </c>
      <c r="FJ200" s="6">
        <v>0</v>
      </c>
      <c r="FK200" s="6">
        <v>0</v>
      </c>
      <c r="FL200" s="6">
        <v>0</v>
      </c>
      <c r="FM200" s="6">
        <v>0</v>
      </c>
      <c r="FN200" s="6">
        <v>0</v>
      </c>
      <c r="FO200" s="6">
        <v>0</v>
      </c>
      <c r="FP200" s="6">
        <v>0</v>
      </c>
      <c r="FQ200" s="6">
        <v>0</v>
      </c>
      <c r="FR200" s="6">
        <v>0</v>
      </c>
      <c r="FS200" s="6">
        <v>0</v>
      </c>
      <c r="FT200" s="6">
        <v>0</v>
      </c>
      <c r="FU200" s="6">
        <v>0</v>
      </c>
      <c r="FV200" s="6">
        <v>0</v>
      </c>
      <c r="FW200" s="6">
        <v>0</v>
      </c>
      <c r="FX200" s="6">
        <v>0</v>
      </c>
      <c r="FY200" s="6">
        <v>0</v>
      </c>
      <c r="FZ200" s="6">
        <v>0</v>
      </c>
      <c r="GA200" s="6">
        <v>0</v>
      </c>
      <c r="GB200" s="6">
        <v>0</v>
      </c>
      <c r="GC200" s="6">
        <v>0</v>
      </c>
      <c r="GD200" s="6">
        <v>0</v>
      </c>
      <c r="GE200" s="6">
        <v>0</v>
      </c>
      <c r="GF200" s="6">
        <v>0</v>
      </c>
      <c r="GG200" s="6">
        <v>0</v>
      </c>
      <c r="GH200" s="6">
        <v>0</v>
      </c>
      <c r="GI200" s="6">
        <v>0</v>
      </c>
      <c r="GJ200" s="6">
        <v>0</v>
      </c>
      <c r="GK200" s="6">
        <v>0</v>
      </c>
      <c r="GL200" s="6">
        <v>0</v>
      </c>
      <c r="GM200" s="6">
        <v>0</v>
      </c>
      <c r="GN200" s="6">
        <v>0</v>
      </c>
      <c r="GO200" s="6">
        <v>0</v>
      </c>
      <c r="GP200" s="6">
        <v>0</v>
      </c>
      <c r="GQ200" s="6">
        <v>0</v>
      </c>
      <c r="GR200" s="6">
        <v>0</v>
      </c>
      <c r="GS200" s="6">
        <v>0</v>
      </c>
      <c r="GT200" s="6">
        <v>0</v>
      </c>
      <c r="GU200" s="6">
        <v>0</v>
      </c>
      <c r="GV200" s="6">
        <v>0</v>
      </c>
      <c r="GW200" s="6">
        <v>0</v>
      </c>
      <c r="GX200" s="6">
        <v>0</v>
      </c>
      <c r="GY200" s="6">
        <v>0</v>
      </c>
      <c r="GZ200" s="6">
        <v>0</v>
      </c>
      <c r="HA200" s="6">
        <v>0</v>
      </c>
      <c r="HB200" s="6">
        <v>0</v>
      </c>
      <c r="HC200" s="6">
        <v>0</v>
      </c>
      <c r="HD200" s="6">
        <v>0</v>
      </c>
      <c r="HE200" s="6">
        <v>0</v>
      </c>
      <c r="HF200" s="6">
        <v>0</v>
      </c>
      <c r="HG200" s="6">
        <v>0</v>
      </c>
      <c r="HH200" s="6">
        <v>0</v>
      </c>
      <c r="HI200" s="6">
        <v>0</v>
      </c>
      <c r="HJ200" s="6">
        <v>0</v>
      </c>
      <c r="HK200" s="6">
        <v>0</v>
      </c>
      <c r="HL200" s="6">
        <v>0</v>
      </c>
      <c r="HM200" s="6">
        <v>0</v>
      </c>
      <c r="HN200" s="6">
        <v>0</v>
      </c>
      <c r="HO200" s="6">
        <v>0</v>
      </c>
      <c r="HP200" s="6">
        <v>0</v>
      </c>
      <c r="HQ200" s="6">
        <v>0</v>
      </c>
      <c r="HR200" s="6">
        <v>0</v>
      </c>
      <c r="HS200" s="6">
        <v>0</v>
      </c>
      <c r="HT200" s="6">
        <v>0</v>
      </c>
      <c r="HU200" s="6">
        <v>0</v>
      </c>
      <c r="HV200" s="6">
        <v>0</v>
      </c>
      <c r="HW200" s="6">
        <v>0</v>
      </c>
      <c r="HX200" s="6">
        <v>0</v>
      </c>
      <c r="HY200" s="6">
        <v>0</v>
      </c>
      <c r="HZ200" s="6">
        <v>0</v>
      </c>
      <c r="IA200" s="6">
        <v>0</v>
      </c>
      <c r="IB200" s="6">
        <v>0</v>
      </c>
      <c r="IC200" s="6">
        <v>0</v>
      </c>
      <c r="ID200" s="6">
        <v>-5579607.5379248625</v>
      </c>
      <c r="IE200" s="6">
        <v>-5579607.5379248625</v>
      </c>
    </row>
    <row r="201" spans="1:239">
      <c r="A201" s="165" t="s">
        <v>128</v>
      </c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6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>
        <v>0</v>
      </c>
      <c r="IE201" s="6">
        <v>0</v>
      </c>
    </row>
    <row r="202" spans="1:239">
      <c r="A202" s="165" t="s">
        <v>128</v>
      </c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G202" s="6"/>
      <c r="HH202" s="6"/>
      <c r="HI202" s="6"/>
      <c r="HJ202" s="6"/>
      <c r="HK202" s="6"/>
      <c r="HL202" s="6"/>
      <c r="HM202" s="6"/>
      <c r="HN202" s="6"/>
      <c r="HO202" s="6"/>
      <c r="HP202" s="6"/>
      <c r="HQ202" s="6"/>
      <c r="HR202" s="6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>
        <v>0</v>
      </c>
      <c r="IE202" s="6">
        <v>0</v>
      </c>
    </row>
    <row r="203" spans="1:239" s="46" customFormat="1">
      <c r="A203" s="165" t="s">
        <v>20</v>
      </c>
      <c r="B203" s="46">
        <v>0</v>
      </c>
      <c r="C203" s="46">
        <v>0</v>
      </c>
      <c r="D203" s="46">
        <v>0</v>
      </c>
      <c r="E203" s="46">
        <v>0</v>
      </c>
      <c r="F203" s="46">
        <v>0</v>
      </c>
      <c r="G203" s="47">
        <v>-4193.0302306331023</v>
      </c>
      <c r="H203" s="47">
        <v>-41141.76665406728</v>
      </c>
      <c r="I203" s="47">
        <v>-249336.68600656543</v>
      </c>
      <c r="J203" s="47">
        <v>-153818.74099262623</v>
      </c>
      <c r="K203" s="47">
        <v>-112441.60003239512</v>
      </c>
      <c r="L203" s="47">
        <v>-127030.28747402827</v>
      </c>
      <c r="M203" s="47">
        <v>-105329.4221148018</v>
      </c>
      <c r="N203" s="47">
        <v>-93498.445577845283</v>
      </c>
      <c r="O203" s="47">
        <v>-86384.93766344685</v>
      </c>
      <c r="P203" s="47">
        <v>-58549.898038425286</v>
      </c>
      <c r="Q203" s="47">
        <v>-30319.555778652735</v>
      </c>
      <c r="R203" s="47">
        <v>-25644.176878911454</v>
      </c>
      <c r="S203" s="47">
        <v>-40582.998320680039</v>
      </c>
      <c r="T203" s="47">
        <v>-25300.050936575251</v>
      </c>
      <c r="U203" s="47">
        <v>-25718.747185109587</v>
      </c>
      <c r="V203" s="47">
        <v>50256.782082083861</v>
      </c>
      <c r="W203" s="47">
        <v>48521.706976492227</v>
      </c>
      <c r="X203" s="47">
        <v>61030.929050576851</v>
      </c>
      <c r="Y203" s="47">
        <v>120553.98493246453</v>
      </c>
      <c r="Z203" s="47">
        <v>165129.58779294218</v>
      </c>
      <c r="AA203" s="47">
        <v>137826.09607987839</v>
      </c>
      <c r="AB203" s="47">
        <v>44260.145633083826</v>
      </c>
      <c r="AC203" s="47">
        <v>53174.661570808807</v>
      </c>
      <c r="AD203" s="47">
        <v>63364.70272477356</v>
      </c>
      <c r="AE203" s="47">
        <v>77341.917057880812</v>
      </c>
      <c r="AF203" s="47">
        <v>93820.533832426401</v>
      </c>
      <c r="AG203" s="47">
        <v>86720.425387283103</v>
      </c>
      <c r="AH203" s="47">
        <v>63327.821683871043</v>
      </c>
      <c r="AI203" s="47">
        <v>53738.706977955524</v>
      </c>
      <c r="AJ203" s="47">
        <v>52305.41565213049</v>
      </c>
      <c r="AK203" s="47">
        <v>121268.08307152822</v>
      </c>
      <c r="AL203" s="47">
        <v>168833.43914310265</v>
      </c>
      <c r="AM203" s="47">
        <v>136735.30508241875</v>
      </c>
      <c r="AN203" s="47">
        <v>60608.205023103059</v>
      </c>
      <c r="AO203" s="47">
        <v>51683.211999730207</v>
      </c>
      <c r="AP203" s="47">
        <v>72993.837934153198</v>
      </c>
      <c r="AQ203" s="47">
        <v>98778.729340389982</v>
      </c>
      <c r="AR203" s="47">
        <v>83798.593876935149</v>
      </c>
      <c r="AS203" s="47">
        <v>69815.940073742386</v>
      </c>
      <c r="AT203" s="47">
        <v>77138.20824941012</v>
      </c>
      <c r="AU203" s="47">
        <v>71879.214390868525</v>
      </c>
      <c r="AV203" s="47">
        <v>75758.145679025183</v>
      </c>
      <c r="AW203" s="47">
        <v>153850.94534875758</v>
      </c>
      <c r="AX203" s="47">
        <v>191452.30669034406</v>
      </c>
      <c r="AY203" s="47">
        <v>165039.39813412202</v>
      </c>
      <c r="AZ203" s="47">
        <v>102293.79812594388</v>
      </c>
      <c r="BA203" s="47">
        <v>87348.215509160917</v>
      </c>
      <c r="BB203" s="47">
        <v>102993.43082463517</v>
      </c>
      <c r="BC203" s="47">
        <v>113665.47865515247</v>
      </c>
      <c r="BD203" s="47">
        <v>106870.6892817834</v>
      </c>
      <c r="BE203" s="47">
        <v>109598.4617993948</v>
      </c>
      <c r="BF203" s="47">
        <v>62898.600837842037</v>
      </c>
      <c r="BG203" s="47">
        <v>70007.997669476972</v>
      </c>
      <c r="BH203" s="47">
        <v>74683.399284312181</v>
      </c>
      <c r="BI203" s="47">
        <v>136218.84225402342</v>
      </c>
      <c r="BJ203" s="47">
        <v>167181.29265861466</v>
      </c>
      <c r="BK203" s="47">
        <v>158942.69584829517</v>
      </c>
      <c r="BL203" s="47">
        <v>97602.232397893691</v>
      </c>
      <c r="BM203" s="47">
        <v>77408.079252976488</v>
      </c>
      <c r="BN203" s="47">
        <v>91953.234135583582</v>
      </c>
      <c r="BO203" s="47">
        <v>150990.45999629685</v>
      </c>
      <c r="BP203" s="47">
        <v>147158.2254829368</v>
      </c>
      <c r="BQ203" s="47">
        <v>160355.58092564504</v>
      </c>
      <c r="BR203" s="47">
        <v>118667.26088002835</v>
      </c>
      <c r="BS203" s="47">
        <v>106927.41137250044</v>
      </c>
      <c r="BT203" s="47">
        <v>118242.64551692606</v>
      </c>
      <c r="BU203" s="47">
        <v>114047.8130779691</v>
      </c>
      <c r="BV203" s="47">
        <v>114802.47141058132</v>
      </c>
      <c r="BW203" s="47">
        <v>112447.8121888996</v>
      </c>
      <c r="BX203" s="47">
        <v>119005.93054291832</v>
      </c>
      <c r="BY203" s="47">
        <v>109910.89387671139</v>
      </c>
      <c r="BZ203" s="47">
        <v>123809.49450248262</v>
      </c>
      <c r="CA203" s="47">
        <v>109929.37065525584</v>
      </c>
      <c r="CB203" s="47">
        <v>111402.7324816247</v>
      </c>
      <c r="CC203" s="47">
        <v>123130.00045524216</v>
      </c>
      <c r="CD203" s="47">
        <v>167303.35895762884</v>
      </c>
      <c r="CE203" s="47">
        <v>152714.75749758392</v>
      </c>
      <c r="CF203" s="47">
        <v>171532.46151901563</v>
      </c>
      <c r="CG203" s="47">
        <v>154069.60245540462</v>
      </c>
      <c r="CH203" s="47">
        <v>168856.03789515581</v>
      </c>
      <c r="CI203" s="47">
        <v>158811.5886990721</v>
      </c>
      <c r="CJ203" s="47">
        <v>160010.94187691942</v>
      </c>
      <c r="CK203" s="47">
        <v>167210.96273920679</v>
      </c>
      <c r="CL203" s="47">
        <v>157840.45197669265</v>
      </c>
      <c r="CM203" s="47">
        <v>155301.12246235131</v>
      </c>
      <c r="CN203" s="47">
        <v>170066.4824660864</v>
      </c>
      <c r="CO203" s="47">
        <v>159564.48240003825</v>
      </c>
      <c r="CP203" s="47">
        <v>150154.49850493105</v>
      </c>
      <c r="CQ203" s="47">
        <v>129179.38456262634</v>
      </c>
      <c r="CR203" s="47">
        <v>143282.95471593438</v>
      </c>
      <c r="CS203" s="47">
        <v>133170.13164802818</v>
      </c>
      <c r="CT203" s="47">
        <v>151973.24352946863</v>
      </c>
      <c r="CU203" s="47">
        <v>131399.11731141896</v>
      </c>
      <c r="CV203" s="47">
        <v>132626.36875884826</v>
      </c>
      <c r="CW203" s="47">
        <v>142611.72698403089</v>
      </c>
      <c r="CX203" s="47">
        <v>134166.9485997367</v>
      </c>
      <c r="CY203" s="47">
        <v>137395.95470582906</v>
      </c>
      <c r="CZ203" s="47">
        <v>139664.47589686993</v>
      </c>
      <c r="DA203" s="47">
        <v>136234.38888704573</v>
      </c>
      <c r="DB203" s="47">
        <v>172359.11827799602</v>
      </c>
      <c r="DC203" s="47">
        <v>142534.43311720688</v>
      </c>
      <c r="DD203" s="47">
        <v>151762.6551549813</v>
      </c>
      <c r="DE203" s="47">
        <v>149450.55185417808</v>
      </c>
      <c r="DF203" s="47">
        <v>170323.13592096695</v>
      </c>
      <c r="DG203" s="47">
        <v>147584.90044945659</v>
      </c>
      <c r="DH203" s="47">
        <v>161789.62550902012</v>
      </c>
      <c r="DI203" s="47">
        <v>155816.37643136558</v>
      </c>
      <c r="DJ203" s="47">
        <v>154625.28199723957</v>
      </c>
      <c r="DK203" s="47">
        <v>170249.53183477643</v>
      </c>
      <c r="DL203" s="47">
        <v>160261.617351639</v>
      </c>
      <c r="DM203" s="47">
        <v>157673.65964602775</v>
      </c>
      <c r="DN203" s="47">
        <v>132308.84539758498</v>
      </c>
      <c r="DO203" s="47">
        <v>113404.07686839292</v>
      </c>
      <c r="DP203" s="47">
        <v>120353.90997058188</v>
      </c>
      <c r="DQ203" s="47">
        <v>121754.43868945277</v>
      </c>
      <c r="DR203" s="47">
        <v>128715.95187737711</v>
      </c>
      <c r="DS203" s="47">
        <v>115436.95783087473</v>
      </c>
      <c r="DT203" s="47">
        <v>132020.36468155912</v>
      </c>
      <c r="DU203" s="47">
        <v>117738.94853764655</v>
      </c>
      <c r="DV203" s="47">
        <v>119785.51634200657</v>
      </c>
      <c r="DW203" s="47">
        <v>127906.52773242306</v>
      </c>
      <c r="DX203" s="47">
        <v>119532.47970557911</v>
      </c>
      <c r="DY203" s="47">
        <v>126013.45699119748</v>
      </c>
      <c r="DZ203" s="47">
        <v>96223.072599980645</v>
      </c>
      <c r="EA203" s="47">
        <v>84936.671778937583</v>
      </c>
      <c r="EB203" s="47">
        <v>92676.69725113413</v>
      </c>
      <c r="EC203" s="47">
        <v>89184.806608981438</v>
      </c>
      <c r="ED203" s="47">
        <v>89821.306433053222</v>
      </c>
      <c r="EE203" s="47">
        <v>88906.694458817074</v>
      </c>
      <c r="EF203" s="47">
        <v>91209.508572317049</v>
      </c>
      <c r="EG203" s="47">
        <v>84219.709123781533</v>
      </c>
      <c r="EH203" s="47">
        <v>93543.278519631465</v>
      </c>
      <c r="EI203" s="47">
        <v>84661.072403879196</v>
      </c>
      <c r="EJ203" s="47">
        <v>85698.796443952699</v>
      </c>
      <c r="EK203" s="47">
        <v>94696.090466834095</v>
      </c>
      <c r="EL203" s="47">
        <v>85954.647509443821</v>
      </c>
      <c r="EM203" s="47">
        <v>77289.971891826557</v>
      </c>
      <c r="EN203" s="47">
        <v>89530.77087102925</v>
      </c>
      <c r="EO203" s="47">
        <v>79444.276959439943</v>
      </c>
      <c r="EP203" s="47">
        <v>84247.600617845586</v>
      </c>
      <c r="EQ203" s="47">
        <v>90001.143086381649</v>
      </c>
      <c r="ER203" s="47">
        <v>86314.221113592634</v>
      </c>
      <c r="ES203" s="47">
        <v>86674.11010798809</v>
      </c>
      <c r="ET203" s="47">
        <v>87082.903101326548</v>
      </c>
      <c r="EU203" s="47">
        <v>81798.103500961646</v>
      </c>
      <c r="EV203" s="47">
        <v>86970.881317648033</v>
      </c>
      <c r="EW203" s="47">
        <v>87224.025344090769</v>
      </c>
      <c r="EX203" s="47">
        <v>83432.572211051462</v>
      </c>
      <c r="EY203" s="47">
        <v>74931.254882262088</v>
      </c>
      <c r="EZ203" s="47">
        <v>86716.384613814793</v>
      </c>
      <c r="FA203" s="47">
        <v>77032.528553222364</v>
      </c>
      <c r="FB203" s="47">
        <v>85747.010207363579</v>
      </c>
      <c r="FC203" s="47">
        <v>79839.524024501967</v>
      </c>
      <c r="FD203" s="47">
        <v>80414.345219884926</v>
      </c>
      <c r="FE203" s="47">
        <v>83942.650094497163</v>
      </c>
      <c r="FF203" s="47">
        <v>77915.419872766404</v>
      </c>
      <c r="FG203" s="47">
        <v>76170.294489508698</v>
      </c>
      <c r="FH203" s="47">
        <v>88174.177382276743</v>
      </c>
      <c r="FI203" s="47">
        <v>81969.726249965359</v>
      </c>
      <c r="FJ203" s="47">
        <v>101933.26540860209</v>
      </c>
      <c r="FK203" s="47">
        <v>87987.987987228043</v>
      </c>
      <c r="FL203" s="47">
        <v>93164.267822604874</v>
      </c>
      <c r="FM203" s="47">
        <v>90489.339276068902</v>
      </c>
      <c r="FN203" s="47">
        <v>99563.162501458864</v>
      </c>
      <c r="FO203" s="47">
        <v>85908.983598110397</v>
      </c>
      <c r="FP203" s="47">
        <v>87241.726472405164</v>
      </c>
      <c r="FQ203" s="47">
        <v>94090.964850967241</v>
      </c>
      <c r="FR203" s="47">
        <v>88029.72383576307</v>
      </c>
      <c r="FS203" s="47">
        <v>93183.85105406525</v>
      </c>
      <c r="FT203" s="47">
        <v>94217.807400645455</v>
      </c>
      <c r="FU203" s="47">
        <v>88238.207182823142</v>
      </c>
      <c r="FV203" s="47">
        <v>98057.502212781692</v>
      </c>
      <c r="FW203" s="47">
        <v>85804.981198367925</v>
      </c>
      <c r="FX203" s="47">
        <v>86322.553745201672</v>
      </c>
      <c r="FY203" s="47">
        <v>83832.518656913991</v>
      </c>
      <c r="FZ203" s="47">
        <v>88752.266297682378</v>
      </c>
      <c r="GA203" s="47">
        <v>79571.036842288537</v>
      </c>
      <c r="GB203" s="47">
        <v>91101.113534861914</v>
      </c>
      <c r="GC203" s="47">
        <v>80289.405666038743</v>
      </c>
      <c r="GD203" s="47">
        <v>81507.577030499029</v>
      </c>
      <c r="GE203" s="47">
        <v>89686.300007930025</v>
      </c>
      <c r="GF203" s="47">
        <v>83948.099261310985</v>
      </c>
      <c r="GG203" s="47">
        <v>85145.824027863229</v>
      </c>
      <c r="GH203" s="47">
        <v>87978.894554175888</v>
      </c>
      <c r="GI203" s="47">
        <v>75967.424616976394</v>
      </c>
      <c r="GJ203" s="47">
        <v>77177.910535703428</v>
      </c>
      <c r="GK203" s="47">
        <v>84710.290486159894</v>
      </c>
      <c r="GL203" s="47">
        <v>79563.851132738011</v>
      </c>
      <c r="GM203" s="47">
        <v>74286.056855875548</v>
      </c>
      <c r="GN203" s="47">
        <v>85096.482552961083</v>
      </c>
      <c r="GO203" s="47">
        <v>75034.076531074956</v>
      </c>
      <c r="GP203" s="47">
        <v>79378.518030757856</v>
      </c>
      <c r="GQ203" s="47">
        <v>80702.48759382189</v>
      </c>
      <c r="GR203" s="47">
        <v>75350.028726813849</v>
      </c>
      <c r="GS203" s="47">
        <v>82724.540139905177</v>
      </c>
      <c r="GT203" s="47">
        <v>79144.771203699915</v>
      </c>
      <c r="GU203" s="47">
        <v>71015.538688139597</v>
      </c>
      <c r="GV203" s="47">
        <v>78280.766167510985</v>
      </c>
      <c r="GW203" s="47">
        <v>73077.246474135696</v>
      </c>
      <c r="GX203" s="47">
        <v>74364.347134621887</v>
      </c>
      <c r="GY203" s="47">
        <v>72444.359169805539</v>
      </c>
      <c r="GZ203" s="47">
        <v>76525.086905895034</v>
      </c>
      <c r="HA203" s="47">
        <v>70121.516411951365</v>
      </c>
      <c r="HB203" s="47">
        <v>77138.772519976104</v>
      </c>
      <c r="HC203" s="47">
        <v>72456.454645009624</v>
      </c>
      <c r="HD203" s="47">
        <v>70401.06520121661</v>
      </c>
      <c r="HE203" s="47">
        <v>77286.623239013017</v>
      </c>
      <c r="HF203" s="47">
        <v>71721.684957650868</v>
      </c>
      <c r="HG203" s="47">
        <v>64351.430588660274</v>
      </c>
      <c r="HH203" s="47">
        <v>70928.827781827218</v>
      </c>
      <c r="HI203" s="47">
        <v>66211.883285275515</v>
      </c>
      <c r="HJ203" s="47">
        <v>67374.040079338927</v>
      </c>
      <c r="HK203" s="47">
        <v>68363.794832882617</v>
      </c>
      <c r="HL203" s="47">
        <v>66604.949817872213</v>
      </c>
      <c r="HM203" s="47">
        <v>66220.258062484587</v>
      </c>
      <c r="HN203" s="47">
        <v>67187.087509880148</v>
      </c>
      <c r="HO203" s="47">
        <v>65626.139760186008</v>
      </c>
      <c r="HP203" s="47">
        <v>69072.505319430042</v>
      </c>
      <c r="HQ203" s="47">
        <v>67351.582471904141</v>
      </c>
      <c r="HR203" s="47">
        <v>65145.709079489607</v>
      </c>
      <c r="HS203" s="47">
        <v>62246.498949004104</v>
      </c>
      <c r="HT203" s="47">
        <v>61883.339542017071</v>
      </c>
      <c r="HU203" s="47">
        <v>60119.36252234444</v>
      </c>
      <c r="HV203" s="47">
        <v>66161.063219626958</v>
      </c>
      <c r="HW203" s="47">
        <v>57099.260432494819</v>
      </c>
      <c r="HX203" s="47">
        <v>57997.533413316378</v>
      </c>
      <c r="HY203" s="47">
        <v>62564.76826870683</v>
      </c>
      <c r="HZ203" s="47">
        <v>58547.332688041432</v>
      </c>
      <c r="IA203" s="47">
        <v>61989.833420909417</v>
      </c>
      <c r="IB203" s="47">
        <v>62692.401276547222</v>
      </c>
      <c r="IC203" s="47">
        <v>58728.243411049989</v>
      </c>
      <c r="ID203" s="47">
        <v>20575836.35067343</v>
      </c>
      <c r="IE203" s="47">
        <v>16145400.531982804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23</vt:i4>
      </vt:variant>
    </vt:vector>
  </HeadingPairs>
  <TitlesOfParts>
    <vt:vector size="34" baseType="lpstr">
      <vt:lpstr>Top_Import</vt:lpstr>
      <vt:lpstr>top</vt:lpstr>
      <vt:lpstr>Position Change</vt:lpstr>
      <vt:lpstr>W. VaR &amp; Peak Pos By Trader</vt:lpstr>
      <vt:lpstr>W. VaR &amp; Off-Peak Pos By Trader</vt:lpstr>
      <vt:lpstr>Filter Peak</vt:lpstr>
      <vt:lpstr>Filter OffPeak</vt:lpstr>
      <vt:lpstr>Import Peak</vt:lpstr>
      <vt:lpstr>Import OffPeak</vt:lpstr>
      <vt:lpstr>Import Peak Change</vt:lpstr>
      <vt:lpstr>Import OffPeak change</vt:lpstr>
      <vt:lpstr>ALBERTA</vt:lpstr>
      <vt:lpstr>Database</vt:lpstr>
      <vt:lpstr>DataFolder</vt:lpstr>
      <vt:lpstr>EndDate</vt:lpstr>
      <vt:lpstr>erv26sec1</vt:lpstr>
      <vt:lpstr>erv27sec1</vt:lpstr>
      <vt:lpstr>Holidays</vt:lpstr>
      <vt:lpstr>'W. VaR &amp; Off-Peak Pos By Trader'!nr_VPPRT</vt:lpstr>
      <vt:lpstr>nr_VPPRT</vt:lpstr>
      <vt:lpstr>nr_Wvopprt</vt:lpstr>
      <vt:lpstr>nr_Wvpprt</vt:lpstr>
      <vt:lpstr>Password</vt:lpstr>
      <vt:lpstr>Path</vt:lpstr>
      <vt:lpstr>PortCalDate</vt:lpstr>
      <vt:lpstr>Portfolio</vt:lpstr>
      <vt:lpstr>'Position Change'!Print_Area</vt:lpstr>
      <vt:lpstr>'W. VaR &amp; Off-Peak Pos By Trader'!Print_Area</vt:lpstr>
      <vt:lpstr>'W. VaR &amp; Peak Pos By Trader'!Print_Area</vt:lpstr>
      <vt:lpstr>Region_ID</vt:lpstr>
      <vt:lpstr>Reportdate</vt:lpstr>
      <vt:lpstr>StartDesk</vt:lpstr>
      <vt:lpstr>USER</vt:lpstr>
      <vt:lpstr>YearlyEndDate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dvinson</dc:creator>
  <dc:description>- Oracle 8i ODBC QueryFix Applied</dc:description>
  <cp:lastModifiedBy>Havlíček Jan</cp:lastModifiedBy>
  <cp:lastPrinted>2001-10-23T22:22:13Z</cp:lastPrinted>
  <dcterms:created xsi:type="dcterms:W3CDTF">2001-01-08T13:16:54Z</dcterms:created>
  <dcterms:modified xsi:type="dcterms:W3CDTF">2023-09-10T13:49:15Z</dcterms:modified>
</cp:coreProperties>
</file>